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hidePivotFieldList="1" defaultThemeVersion="164011"/>
  <workbookProtection workbookAlgorithmName="SHA-512" workbookHashValue="EE4nnjuspceSTZRG00vCTWoI/Y8U9F1F4UjO0pOeARz86Ustmh+ghNXK3TT0Ve5tr/gaj41O64crYvHek1OgyA==" workbookSaltValue="9nVN4YJ7XOCkPVYVkFhpUA==" workbookSpinCount="100000" lockStructure="1"/>
  <bookViews>
    <workbookView xWindow="0" yWindow="0" windowWidth="19200" windowHeight="6465" tabRatio="987"/>
  </bookViews>
  <sheets>
    <sheet name="Health Workforce 2019" sheetId="38" r:id="rId1"/>
    <sheet name="Notes to readers" sheetId="30" r:id="rId2"/>
    <sheet name="Terminology" sheetId="37" r:id="rId3"/>
    <sheet name="Table of contents" sheetId="31" r:id="rId4"/>
    <sheet name="Supply" sheetId="9" r:id="rId5"/>
    <sheet name="Workforce" sheetId="27" r:id="rId6"/>
    <sheet name="pct diff hidden tables" sheetId="34" state="hidden" r:id="rId7"/>
    <sheet name="Inflow and outflow" sheetId="11" r:id="rId8"/>
    <sheet name="Provincial territorial profile" sheetId="5" r:id="rId9"/>
    <sheet name="1_2_3data_4 Supplyandworkforce" sheetId="7" state="hidden" r:id="rId10"/>
    <sheet name="Provincial_Profile_data" sheetId="4" state="hidden" r:id="rId11"/>
    <sheet name="UpdatedProfileData" sheetId="35" state="hidden" r:id="rId12"/>
    <sheet name="%workplace" sheetId="36" state="hidden" r:id="rId13"/>
    <sheet name="Data validation tables" sheetId="33" state="hidden" r:id="rId14"/>
  </sheets>
  <externalReferences>
    <externalReference r:id="rId15"/>
    <externalReference r:id="rId16"/>
  </externalReferences>
  <definedNames>
    <definedName name="_xlnm._FilterDatabase" localSheetId="12" hidden="1">'%workplace'!$A$1:$F$393</definedName>
    <definedName name="_xlnm._FilterDatabase" localSheetId="9" hidden="1">'1_2_3data_4 Supplyandworkforce'!$A$5:$CA$464</definedName>
    <definedName name="_xlnm._FilterDatabase" localSheetId="10" hidden="1">Provincial_Profile_data!$A$1:$AT$2469</definedName>
    <definedName name="_xlnm._FilterDatabase" localSheetId="11" hidden="1">UpdatedProfileData!$A$1:$AN$2233</definedName>
    <definedName name="ColumnTitle..P44">#REF!</definedName>
    <definedName name="dd">'[1]Hrs by Gender by Age'!#REF!</definedName>
    <definedName name="de">'[1]Hrs by Gender by Age'!#REF!</definedName>
    <definedName name="Final_Query_Table_18">'[2]Front Table 5'!$A$4:$N$14</definedName>
    <definedName name="means">'[1]Hrs by Gender by Age'!#REF!</definedName>
    <definedName name="Numbers">'[1]Hrs by Gender by Age'!#REF!</definedName>
    <definedName name="_xlnm.Print_Area" localSheetId="9">'1_2_3data_4 Supplyandworkforce'!$B$3:$BX$5</definedName>
    <definedName name="_xlnm.Print_Area" localSheetId="0">'Health Workforce 2019'!$A$1:$A$39</definedName>
    <definedName name="SASOutput">#REF!</definedName>
    <definedName name="Table1">'[1]Hrs by Gender by Age'!#REF!</definedName>
    <definedName name="Table3">#REF!</definedName>
    <definedName name="TABLEX">'[1]Hrs by Gender by Age'!#REF!</definedName>
    <definedName name="tablexy">'[1]Hrs by Gender by Age'!#REF!</definedName>
    <definedName name="Title..AE156">#REF!</definedName>
    <definedName name="Title..AE177">#REF!</definedName>
    <definedName name="Title..AF143">#REF!</definedName>
    <definedName name="Title..AL116">#REF!</definedName>
    <definedName name="Title..BI156">#REF!</definedName>
    <definedName name="Title..BI183">#REF!</definedName>
    <definedName name="Title..BJ143">#REF!</definedName>
    <definedName name="Title..BS445">'1_2_3data_4 Supplyandworkforce'!$B$5</definedName>
    <definedName name="Title..D33">#REF!</definedName>
    <definedName name="Title..D51">'Provincial territorial profile'!$A$16</definedName>
    <definedName name="Title..D58">'Provincial territorial profile'!$A$52</definedName>
    <definedName name="Title..E24">'Inflow and outflow'!$A$14</definedName>
    <definedName name="Title..E44">#REF!</definedName>
    <definedName name="Title..E74">#REF!</definedName>
    <definedName name="Title..F45">#REF!</definedName>
    <definedName name="Title..F75">#REF!</definedName>
    <definedName name="Title..G27">Supply!$A$17</definedName>
    <definedName name="Title..G27b">Workforce!$A$17</definedName>
    <definedName name="Title..H16.1">#REF!</definedName>
    <definedName name="Title..H20.1">#REF!</definedName>
    <definedName name="Title..K25">#REF!</definedName>
    <definedName name="Title..L143">#REF!</definedName>
    <definedName name="Title..L45">#REF!</definedName>
    <definedName name="Title..L75">#REF!</definedName>
    <definedName name="Title..M143">#REF!</definedName>
    <definedName name="Title..N44">#REF!</definedName>
    <definedName name="Title..O74">#REF!</definedName>
    <definedName name="Title..P24">#REF!</definedName>
    <definedName name="Title..P44">#REF!</definedName>
    <definedName name="Title..V16">#REF!</definedName>
    <definedName name="Title..X45">#REF!</definedName>
    <definedName name="Title..X75">#REF!</definedName>
    <definedName name="TotalHours">'[1]Hrs by Gender by Age'!#REF!</definedName>
    <definedName name="x">'[1]Hrs by Gender by Age'!#REF!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Z465" i="7" l="1"/>
  <c r="BY465" i="7"/>
  <c r="BZ461" i="7"/>
  <c r="BY461" i="7"/>
  <c r="BZ405" i="7"/>
  <c r="BY405" i="7"/>
  <c r="BZ399" i="7"/>
  <c r="BY399" i="7"/>
  <c r="BZ275" i="7"/>
  <c r="BY275" i="7"/>
  <c r="BZ269" i="7"/>
  <c r="BY269" i="7"/>
  <c r="BZ145" i="7"/>
  <c r="BY145" i="7"/>
  <c r="A3" i="5" l="1"/>
  <c r="A15" i="5" s="1"/>
  <c r="BY7" i="7" l="1"/>
  <c r="BZ7" i="7"/>
  <c r="BY8" i="7"/>
  <c r="BZ8" i="7"/>
  <c r="BY9" i="7"/>
  <c r="BZ9" i="7"/>
  <c r="BY10" i="7"/>
  <c r="BZ10" i="7"/>
  <c r="BY11" i="7"/>
  <c r="BZ11" i="7"/>
  <c r="BY12" i="7"/>
  <c r="BZ12" i="7"/>
  <c r="BY13" i="7"/>
  <c r="BZ13" i="7"/>
  <c r="BY14" i="7"/>
  <c r="BZ14" i="7"/>
  <c r="BY15" i="7"/>
  <c r="BZ15" i="7"/>
  <c r="BY16" i="7"/>
  <c r="BZ16" i="7"/>
  <c r="BY17" i="7"/>
  <c r="BZ17" i="7"/>
  <c r="BY18" i="7"/>
  <c r="BZ18" i="7"/>
  <c r="BY19" i="7"/>
  <c r="BZ19" i="7"/>
  <c r="BY20" i="7"/>
  <c r="BZ20" i="7"/>
  <c r="BY21" i="7"/>
  <c r="BZ21" i="7"/>
  <c r="BY22" i="7"/>
  <c r="BZ22" i="7"/>
  <c r="BY23" i="7"/>
  <c r="BZ23" i="7"/>
  <c r="BY24" i="7"/>
  <c r="BZ24" i="7"/>
  <c r="BY25" i="7"/>
  <c r="BZ25" i="7"/>
  <c r="BY26" i="7"/>
  <c r="BZ26" i="7"/>
  <c r="BY27" i="7"/>
  <c r="BZ27" i="7"/>
  <c r="BY28" i="7"/>
  <c r="BZ28" i="7"/>
  <c r="BY29" i="7"/>
  <c r="BZ29" i="7"/>
  <c r="BY30" i="7"/>
  <c r="BZ30" i="7"/>
  <c r="BY31" i="7"/>
  <c r="BZ31" i="7"/>
  <c r="BY32" i="7"/>
  <c r="BZ32" i="7"/>
  <c r="BY33" i="7"/>
  <c r="BZ33" i="7"/>
  <c r="BY34" i="7"/>
  <c r="BZ34" i="7"/>
  <c r="BY35" i="7"/>
  <c r="BZ35" i="7"/>
  <c r="BY36" i="7"/>
  <c r="BZ36" i="7"/>
  <c r="BY37" i="7"/>
  <c r="BZ37" i="7"/>
  <c r="BY38" i="7"/>
  <c r="BZ38" i="7"/>
  <c r="BY39" i="7"/>
  <c r="BZ39" i="7"/>
  <c r="BY40" i="7"/>
  <c r="BZ40" i="7"/>
  <c r="BY41" i="7"/>
  <c r="BZ41" i="7"/>
  <c r="BY42" i="7"/>
  <c r="BZ42" i="7"/>
  <c r="BY43" i="7"/>
  <c r="BZ43" i="7"/>
  <c r="BY44" i="7"/>
  <c r="BZ44" i="7"/>
  <c r="BY45" i="7"/>
  <c r="BZ45" i="7"/>
  <c r="BY46" i="7"/>
  <c r="BZ46" i="7"/>
  <c r="BY47" i="7"/>
  <c r="BZ47" i="7"/>
  <c r="BY48" i="7"/>
  <c r="BZ48" i="7"/>
  <c r="BY49" i="7"/>
  <c r="BZ49" i="7"/>
  <c r="BY50" i="7"/>
  <c r="BZ50" i="7"/>
  <c r="BY51" i="7"/>
  <c r="BZ51" i="7"/>
  <c r="BY52" i="7"/>
  <c r="BZ52" i="7"/>
  <c r="BY53" i="7"/>
  <c r="BZ53" i="7"/>
  <c r="BY54" i="7"/>
  <c r="BZ54" i="7"/>
  <c r="BY55" i="7"/>
  <c r="BZ55" i="7"/>
  <c r="BY56" i="7"/>
  <c r="BZ56" i="7"/>
  <c r="BY57" i="7"/>
  <c r="BZ57" i="7"/>
  <c r="BY58" i="7"/>
  <c r="BZ58" i="7"/>
  <c r="BY59" i="7"/>
  <c r="BZ59" i="7"/>
  <c r="BY60" i="7"/>
  <c r="BZ60" i="7"/>
  <c r="BY61" i="7"/>
  <c r="BZ61" i="7"/>
  <c r="BY62" i="7"/>
  <c r="BZ62" i="7"/>
  <c r="BY63" i="7"/>
  <c r="BZ63" i="7"/>
  <c r="BY64" i="7"/>
  <c r="BZ64" i="7"/>
  <c r="BY65" i="7"/>
  <c r="BZ65" i="7"/>
  <c r="BY66" i="7"/>
  <c r="BZ66" i="7"/>
  <c r="BY67" i="7"/>
  <c r="BZ67" i="7"/>
  <c r="BY68" i="7"/>
  <c r="BZ68" i="7"/>
  <c r="BY69" i="7"/>
  <c r="BZ69" i="7"/>
  <c r="BY70" i="7"/>
  <c r="BZ70" i="7"/>
  <c r="BY71" i="7"/>
  <c r="BZ71" i="7"/>
  <c r="BY72" i="7"/>
  <c r="BZ72" i="7"/>
  <c r="BY73" i="7"/>
  <c r="BZ73" i="7"/>
  <c r="BY74" i="7"/>
  <c r="BZ74" i="7"/>
  <c r="BY75" i="7"/>
  <c r="BZ75" i="7"/>
  <c r="BY76" i="7"/>
  <c r="BZ76" i="7"/>
  <c r="BY77" i="7"/>
  <c r="BZ77" i="7"/>
  <c r="BY78" i="7"/>
  <c r="BZ78" i="7"/>
  <c r="BY79" i="7"/>
  <c r="BZ79" i="7"/>
  <c r="BY80" i="7"/>
  <c r="BZ80" i="7"/>
  <c r="BY81" i="7"/>
  <c r="BZ81" i="7"/>
  <c r="BY82" i="7"/>
  <c r="BZ82" i="7"/>
  <c r="BY83" i="7"/>
  <c r="BZ83" i="7"/>
  <c r="BY84" i="7"/>
  <c r="BZ84" i="7"/>
  <c r="BY85" i="7"/>
  <c r="BZ85" i="7"/>
  <c r="BY86" i="7"/>
  <c r="BZ86" i="7"/>
  <c r="BY87" i="7"/>
  <c r="BZ87" i="7"/>
  <c r="BY88" i="7"/>
  <c r="BZ88" i="7"/>
  <c r="BY89" i="7"/>
  <c r="BZ89" i="7"/>
  <c r="BY90" i="7"/>
  <c r="BZ90" i="7"/>
  <c r="BY91" i="7"/>
  <c r="BZ91" i="7"/>
  <c r="BY92" i="7"/>
  <c r="BZ92" i="7"/>
  <c r="BY93" i="7"/>
  <c r="BZ93" i="7"/>
  <c r="BY94" i="7"/>
  <c r="BZ94" i="7"/>
  <c r="BY95" i="7"/>
  <c r="BZ95" i="7"/>
  <c r="BY96" i="7"/>
  <c r="BZ96" i="7"/>
  <c r="BY97" i="7"/>
  <c r="BZ97" i="7"/>
  <c r="BY98" i="7"/>
  <c r="BZ98" i="7"/>
  <c r="BY99" i="7"/>
  <c r="BZ99" i="7"/>
  <c r="BY100" i="7"/>
  <c r="BZ100" i="7"/>
  <c r="BY101" i="7"/>
  <c r="BZ101" i="7"/>
  <c r="BY102" i="7"/>
  <c r="BZ102" i="7"/>
  <c r="BY103" i="7"/>
  <c r="BZ103" i="7"/>
  <c r="BY104" i="7"/>
  <c r="BZ104" i="7"/>
  <c r="BY105" i="7"/>
  <c r="BZ105" i="7"/>
  <c r="BY106" i="7"/>
  <c r="BZ106" i="7"/>
  <c r="BY107" i="7"/>
  <c r="BZ107" i="7"/>
  <c r="BY108" i="7"/>
  <c r="BZ108" i="7"/>
  <c r="BY109" i="7"/>
  <c r="BZ109" i="7"/>
  <c r="BY110" i="7"/>
  <c r="BZ110" i="7"/>
  <c r="BY111" i="7"/>
  <c r="BZ111" i="7"/>
  <c r="BY112" i="7"/>
  <c r="BZ112" i="7"/>
  <c r="BY113" i="7"/>
  <c r="BZ113" i="7"/>
  <c r="BY114" i="7"/>
  <c r="BZ114" i="7"/>
  <c r="BY115" i="7"/>
  <c r="BZ115" i="7"/>
  <c r="BY116" i="7"/>
  <c r="BZ116" i="7"/>
  <c r="BY117" i="7"/>
  <c r="BZ117" i="7"/>
  <c r="BY118" i="7"/>
  <c r="BZ118" i="7"/>
  <c r="BY119" i="7"/>
  <c r="BZ119" i="7"/>
  <c r="BY120" i="7"/>
  <c r="BZ120" i="7"/>
  <c r="BY121" i="7"/>
  <c r="BZ121" i="7"/>
  <c r="BY122" i="7"/>
  <c r="BZ122" i="7"/>
  <c r="BY123" i="7"/>
  <c r="BZ123" i="7"/>
  <c r="BY124" i="7"/>
  <c r="BZ124" i="7"/>
  <c r="BY125" i="7"/>
  <c r="BZ125" i="7"/>
  <c r="BY126" i="7"/>
  <c r="BZ126" i="7"/>
  <c r="BY127" i="7"/>
  <c r="BZ127" i="7"/>
  <c r="BY128" i="7"/>
  <c r="BZ128" i="7"/>
  <c r="BY129" i="7"/>
  <c r="BZ129" i="7"/>
  <c r="BY130" i="7"/>
  <c r="BZ130" i="7"/>
  <c r="BY131" i="7"/>
  <c r="BZ131" i="7"/>
  <c r="BY132" i="7"/>
  <c r="BZ132" i="7"/>
  <c r="BY133" i="7"/>
  <c r="BZ133" i="7"/>
  <c r="BY134" i="7"/>
  <c r="BZ134" i="7"/>
  <c r="BY135" i="7"/>
  <c r="BZ135" i="7"/>
  <c r="BY136" i="7"/>
  <c r="BZ136" i="7"/>
  <c r="BY137" i="7"/>
  <c r="BZ137" i="7"/>
  <c r="BY138" i="7"/>
  <c r="BZ138" i="7"/>
  <c r="BY139" i="7"/>
  <c r="BZ139" i="7"/>
  <c r="BY140" i="7"/>
  <c r="BZ140" i="7"/>
  <c r="BY141" i="7"/>
  <c r="BZ141" i="7"/>
  <c r="BY142" i="7"/>
  <c r="BZ142" i="7"/>
  <c r="BY143" i="7"/>
  <c r="BZ143" i="7"/>
  <c r="BY144" i="7"/>
  <c r="BZ144" i="7"/>
  <c r="BY146" i="7"/>
  <c r="BZ146" i="7"/>
  <c r="BY147" i="7"/>
  <c r="BZ147" i="7"/>
  <c r="BY148" i="7"/>
  <c r="BZ148" i="7"/>
  <c r="BY149" i="7"/>
  <c r="BZ149" i="7"/>
  <c r="BY150" i="7"/>
  <c r="BZ150" i="7"/>
  <c r="BY151" i="7"/>
  <c r="BZ151" i="7"/>
  <c r="BY152" i="7"/>
  <c r="BZ152" i="7"/>
  <c r="BY153" i="7"/>
  <c r="BZ153" i="7"/>
  <c r="BY154" i="7"/>
  <c r="BZ154" i="7"/>
  <c r="BY155" i="7"/>
  <c r="BZ155" i="7"/>
  <c r="BY156" i="7"/>
  <c r="BZ156" i="7"/>
  <c r="BY157" i="7"/>
  <c r="BZ157" i="7"/>
  <c r="BY158" i="7"/>
  <c r="BZ158" i="7"/>
  <c r="BY159" i="7"/>
  <c r="BZ159" i="7"/>
  <c r="BY160" i="7"/>
  <c r="BZ160" i="7"/>
  <c r="BY161" i="7"/>
  <c r="BZ161" i="7"/>
  <c r="BY162" i="7"/>
  <c r="BZ162" i="7"/>
  <c r="BY163" i="7"/>
  <c r="BZ163" i="7"/>
  <c r="BY164" i="7"/>
  <c r="BZ164" i="7"/>
  <c r="BY165" i="7"/>
  <c r="BZ165" i="7"/>
  <c r="BY166" i="7"/>
  <c r="BZ166" i="7"/>
  <c r="BY167" i="7"/>
  <c r="BZ167" i="7"/>
  <c r="BY168" i="7"/>
  <c r="BZ168" i="7"/>
  <c r="BY169" i="7"/>
  <c r="BZ169" i="7"/>
  <c r="BY170" i="7"/>
  <c r="BZ170" i="7"/>
  <c r="BY171" i="7"/>
  <c r="BZ171" i="7"/>
  <c r="BY172" i="7"/>
  <c r="BZ172" i="7"/>
  <c r="BY173" i="7"/>
  <c r="BZ173" i="7"/>
  <c r="BY174" i="7"/>
  <c r="BZ174" i="7"/>
  <c r="BY175" i="7"/>
  <c r="BZ175" i="7"/>
  <c r="BY176" i="7"/>
  <c r="BZ176" i="7"/>
  <c r="BY177" i="7"/>
  <c r="BZ177" i="7"/>
  <c r="BY178" i="7"/>
  <c r="BZ178" i="7"/>
  <c r="BY179" i="7"/>
  <c r="BZ179" i="7"/>
  <c r="BY180" i="7"/>
  <c r="BZ180" i="7"/>
  <c r="BY181" i="7"/>
  <c r="BZ181" i="7"/>
  <c r="BY182" i="7"/>
  <c r="BZ182" i="7"/>
  <c r="BY183" i="7"/>
  <c r="BZ183" i="7"/>
  <c r="BY184" i="7"/>
  <c r="BZ184" i="7"/>
  <c r="BY185" i="7"/>
  <c r="BZ185" i="7"/>
  <c r="BY186" i="7"/>
  <c r="BZ186" i="7"/>
  <c r="BY187" i="7"/>
  <c r="BZ187" i="7"/>
  <c r="BY188" i="7"/>
  <c r="BZ188" i="7"/>
  <c r="BY189" i="7"/>
  <c r="BZ189" i="7"/>
  <c r="BY190" i="7"/>
  <c r="BZ190" i="7"/>
  <c r="BY191" i="7"/>
  <c r="BZ191" i="7"/>
  <c r="BY192" i="7"/>
  <c r="BZ192" i="7"/>
  <c r="BY193" i="7"/>
  <c r="BZ193" i="7"/>
  <c r="BY194" i="7"/>
  <c r="BZ194" i="7"/>
  <c r="BY195" i="7"/>
  <c r="BZ195" i="7"/>
  <c r="BY196" i="7"/>
  <c r="BZ196" i="7"/>
  <c r="BY197" i="7"/>
  <c r="BZ197" i="7"/>
  <c r="BY198" i="7"/>
  <c r="BZ198" i="7"/>
  <c r="BY199" i="7"/>
  <c r="BZ199" i="7"/>
  <c r="BY200" i="7"/>
  <c r="BZ200" i="7"/>
  <c r="BY201" i="7"/>
  <c r="BZ201" i="7"/>
  <c r="BY202" i="7"/>
  <c r="BZ202" i="7"/>
  <c r="BY203" i="7"/>
  <c r="BZ203" i="7"/>
  <c r="BY204" i="7"/>
  <c r="BZ204" i="7"/>
  <c r="BY205" i="7"/>
  <c r="BZ205" i="7"/>
  <c r="BY206" i="7"/>
  <c r="BZ206" i="7"/>
  <c r="BY207" i="7"/>
  <c r="BZ207" i="7"/>
  <c r="BY208" i="7"/>
  <c r="BZ208" i="7"/>
  <c r="BY209" i="7"/>
  <c r="BZ209" i="7"/>
  <c r="BY210" i="7"/>
  <c r="BZ210" i="7"/>
  <c r="BY211" i="7"/>
  <c r="BZ211" i="7"/>
  <c r="BY212" i="7"/>
  <c r="BZ212" i="7"/>
  <c r="BY213" i="7"/>
  <c r="BZ213" i="7"/>
  <c r="BY214" i="7"/>
  <c r="BZ214" i="7"/>
  <c r="BY215" i="7"/>
  <c r="BZ215" i="7"/>
  <c r="BY216" i="7"/>
  <c r="BZ216" i="7"/>
  <c r="BY217" i="7"/>
  <c r="BZ217" i="7"/>
  <c r="BY218" i="7"/>
  <c r="BZ218" i="7"/>
  <c r="BY219" i="7"/>
  <c r="BZ219" i="7"/>
  <c r="BY220" i="7"/>
  <c r="BZ220" i="7"/>
  <c r="BY221" i="7"/>
  <c r="BZ221" i="7"/>
  <c r="BY222" i="7"/>
  <c r="BZ222" i="7"/>
  <c r="BY223" i="7"/>
  <c r="BZ223" i="7"/>
  <c r="BY224" i="7"/>
  <c r="BZ224" i="7"/>
  <c r="BY225" i="7"/>
  <c r="BZ225" i="7"/>
  <c r="BY226" i="7"/>
  <c r="BZ226" i="7"/>
  <c r="BY227" i="7"/>
  <c r="BZ227" i="7"/>
  <c r="BY228" i="7"/>
  <c r="BZ228" i="7"/>
  <c r="BY229" i="7"/>
  <c r="BZ229" i="7"/>
  <c r="BY230" i="7"/>
  <c r="BZ230" i="7"/>
  <c r="BY231" i="7"/>
  <c r="BZ231" i="7"/>
  <c r="BY232" i="7"/>
  <c r="BZ232" i="7"/>
  <c r="BY233" i="7"/>
  <c r="BZ233" i="7"/>
  <c r="BY234" i="7"/>
  <c r="BZ234" i="7"/>
  <c r="BY235" i="7"/>
  <c r="BZ235" i="7"/>
  <c r="BY236" i="7"/>
  <c r="BZ236" i="7"/>
  <c r="BY237" i="7"/>
  <c r="BZ237" i="7"/>
  <c r="BY238" i="7"/>
  <c r="BZ238" i="7"/>
  <c r="BY239" i="7"/>
  <c r="BZ239" i="7"/>
  <c r="BY240" i="7"/>
  <c r="BZ240" i="7"/>
  <c r="BY241" i="7"/>
  <c r="BZ241" i="7"/>
  <c r="BY242" i="7"/>
  <c r="BZ242" i="7"/>
  <c r="BY243" i="7"/>
  <c r="BZ243" i="7"/>
  <c r="BY244" i="7"/>
  <c r="BZ244" i="7"/>
  <c r="BY245" i="7"/>
  <c r="BZ245" i="7"/>
  <c r="BY246" i="7"/>
  <c r="BZ246" i="7"/>
  <c r="BY247" i="7"/>
  <c r="BZ247" i="7"/>
  <c r="BY248" i="7"/>
  <c r="BZ248" i="7"/>
  <c r="BY249" i="7"/>
  <c r="BZ249" i="7"/>
  <c r="BY250" i="7"/>
  <c r="BZ250" i="7"/>
  <c r="BY251" i="7"/>
  <c r="BZ251" i="7"/>
  <c r="BY252" i="7"/>
  <c r="BZ252" i="7"/>
  <c r="BY253" i="7"/>
  <c r="BZ253" i="7"/>
  <c r="BY254" i="7"/>
  <c r="BZ254" i="7"/>
  <c r="BY255" i="7"/>
  <c r="BZ255" i="7"/>
  <c r="BY256" i="7"/>
  <c r="BZ256" i="7"/>
  <c r="BY257" i="7"/>
  <c r="BZ257" i="7"/>
  <c r="BY258" i="7"/>
  <c r="BZ258" i="7"/>
  <c r="BY259" i="7"/>
  <c r="BZ259" i="7"/>
  <c r="BY260" i="7"/>
  <c r="BZ260" i="7"/>
  <c r="BY261" i="7"/>
  <c r="BZ261" i="7"/>
  <c r="BY262" i="7"/>
  <c r="BZ262" i="7"/>
  <c r="BY263" i="7"/>
  <c r="BZ263" i="7"/>
  <c r="BY264" i="7"/>
  <c r="BZ264" i="7"/>
  <c r="BY265" i="7"/>
  <c r="BZ265" i="7"/>
  <c r="BY266" i="7"/>
  <c r="BZ266" i="7"/>
  <c r="BY267" i="7"/>
  <c r="BZ267" i="7"/>
  <c r="BY268" i="7"/>
  <c r="BZ268" i="7"/>
  <c r="BY270" i="7"/>
  <c r="BZ270" i="7"/>
  <c r="BY271" i="7"/>
  <c r="BZ271" i="7"/>
  <c r="BY272" i="7"/>
  <c r="BZ272" i="7"/>
  <c r="BY273" i="7"/>
  <c r="BZ273" i="7"/>
  <c r="BY274" i="7"/>
  <c r="BZ274" i="7"/>
  <c r="BY276" i="7"/>
  <c r="BZ276" i="7"/>
  <c r="BY277" i="7"/>
  <c r="BZ277" i="7"/>
  <c r="BY278" i="7"/>
  <c r="BZ278" i="7"/>
  <c r="BY279" i="7"/>
  <c r="BZ279" i="7"/>
  <c r="BY280" i="7"/>
  <c r="BZ280" i="7"/>
  <c r="BY281" i="7"/>
  <c r="BZ281" i="7"/>
  <c r="BY282" i="7"/>
  <c r="BZ282" i="7"/>
  <c r="BY283" i="7"/>
  <c r="BZ283" i="7"/>
  <c r="BY284" i="7"/>
  <c r="BZ284" i="7"/>
  <c r="BY285" i="7"/>
  <c r="BZ285" i="7"/>
  <c r="BY286" i="7"/>
  <c r="BZ286" i="7"/>
  <c r="BY287" i="7"/>
  <c r="BZ287" i="7"/>
  <c r="BY288" i="7"/>
  <c r="BZ288" i="7"/>
  <c r="BY289" i="7"/>
  <c r="BZ289" i="7"/>
  <c r="BY290" i="7"/>
  <c r="BZ290" i="7"/>
  <c r="BY291" i="7"/>
  <c r="BZ291" i="7"/>
  <c r="BY292" i="7"/>
  <c r="BZ292" i="7"/>
  <c r="BY293" i="7"/>
  <c r="BZ293" i="7"/>
  <c r="BY294" i="7"/>
  <c r="BZ294" i="7"/>
  <c r="BY295" i="7"/>
  <c r="BZ295" i="7"/>
  <c r="BY296" i="7"/>
  <c r="BZ296" i="7"/>
  <c r="BY297" i="7"/>
  <c r="BZ297" i="7"/>
  <c r="BY298" i="7"/>
  <c r="BZ298" i="7"/>
  <c r="BY299" i="7"/>
  <c r="BZ299" i="7"/>
  <c r="BY300" i="7"/>
  <c r="BZ300" i="7"/>
  <c r="BY301" i="7"/>
  <c r="BZ301" i="7"/>
  <c r="BY302" i="7"/>
  <c r="BZ302" i="7"/>
  <c r="BY303" i="7"/>
  <c r="BZ303" i="7"/>
  <c r="BY304" i="7"/>
  <c r="BZ304" i="7"/>
  <c r="BY305" i="7"/>
  <c r="BZ305" i="7"/>
  <c r="BY306" i="7"/>
  <c r="BZ306" i="7"/>
  <c r="BY307" i="7"/>
  <c r="BZ307" i="7"/>
  <c r="BY308" i="7"/>
  <c r="BZ308" i="7"/>
  <c r="BY309" i="7"/>
  <c r="BZ309" i="7"/>
  <c r="BY310" i="7"/>
  <c r="BZ310" i="7"/>
  <c r="BY311" i="7"/>
  <c r="BZ311" i="7"/>
  <c r="BY312" i="7"/>
  <c r="BZ312" i="7"/>
  <c r="BY313" i="7"/>
  <c r="BZ313" i="7"/>
  <c r="BY314" i="7"/>
  <c r="BZ314" i="7"/>
  <c r="BY315" i="7"/>
  <c r="BZ315" i="7"/>
  <c r="BY316" i="7"/>
  <c r="BZ316" i="7"/>
  <c r="BY317" i="7"/>
  <c r="BZ317" i="7"/>
  <c r="BY318" i="7"/>
  <c r="BZ318" i="7"/>
  <c r="BY319" i="7"/>
  <c r="BZ319" i="7"/>
  <c r="BY320" i="7"/>
  <c r="BZ320" i="7"/>
  <c r="BY321" i="7"/>
  <c r="BZ321" i="7"/>
  <c r="BY322" i="7"/>
  <c r="BZ322" i="7"/>
  <c r="BY323" i="7"/>
  <c r="BZ323" i="7"/>
  <c r="BY324" i="7"/>
  <c r="BZ324" i="7"/>
  <c r="BY325" i="7"/>
  <c r="BZ325" i="7"/>
  <c r="BY326" i="7"/>
  <c r="BZ326" i="7"/>
  <c r="BY327" i="7"/>
  <c r="BZ327" i="7"/>
  <c r="BY328" i="7"/>
  <c r="BZ328" i="7"/>
  <c r="BY329" i="7"/>
  <c r="BZ329" i="7"/>
  <c r="BY330" i="7"/>
  <c r="BZ330" i="7"/>
  <c r="BY331" i="7"/>
  <c r="BZ331" i="7"/>
  <c r="BY332" i="7"/>
  <c r="BZ332" i="7"/>
  <c r="BY333" i="7"/>
  <c r="BZ333" i="7"/>
  <c r="BY334" i="7"/>
  <c r="BZ334" i="7"/>
  <c r="BY335" i="7"/>
  <c r="BZ335" i="7"/>
  <c r="BY336" i="7"/>
  <c r="BZ336" i="7"/>
  <c r="BY337" i="7"/>
  <c r="BZ337" i="7"/>
  <c r="BY338" i="7"/>
  <c r="BZ338" i="7"/>
  <c r="BY339" i="7"/>
  <c r="BZ339" i="7"/>
  <c r="BY340" i="7"/>
  <c r="BZ340" i="7"/>
  <c r="BY341" i="7"/>
  <c r="BZ341" i="7"/>
  <c r="BY342" i="7"/>
  <c r="BZ342" i="7"/>
  <c r="BY343" i="7"/>
  <c r="BZ343" i="7"/>
  <c r="BY344" i="7"/>
  <c r="BZ344" i="7"/>
  <c r="BY345" i="7"/>
  <c r="BZ345" i="7"/>
  <c r="BY346" i="7"/>
  <c r="BZ346" i="7"/>
  <c r="BY347" i="7"/>
  <c r="BZ347" i="7"/>
  <c r="BY348" i="7"/>
  <c r="BZ348" i="7"/>
  <c r="BY349" i="7"/>
  <c r="BZ349" i="7"/>
  <c r="BY350" i="7"/>
  <c r="BZ350" i="7"/>
  <c r="BY351" i="7"/>
  <c r="BZ351" i="7"/>
  <c r="BY352" i="7"/>
  <c r="BZ352" i="7"/>
  <c r="BY353" i="7"/>
  <c r="BZ353" i="7"/>
  <c r="BY354" i="7"/>
  <c r="BZ354" i="7"/>
  <c r="BY355" i="7"/>
  <c r="BZ355" i="7"/>
  <c r="BY356" i="7"/>
  <c r="BZ356" i="7"/>
  <c r="BY357" i="7"/>
  <c r="BZ357" i="7"/>
  <c r="BY358" i="7"/>
  <c r="BZ358" i="7"/>
  <c r="BY359" i="7"/>
  <c r="BZ359" i="7"/>
  <c r="BY360" i="7"/>
  <c r="BZ360" i="7"/>
  <c r="BY361" i="7"/>
  <c r="BZ361" i="7"/>
  <c r="BY362" i="7"/>
  <c r="BZ362" i="7"/>
  <c r="BY363" i="7"/>
  <c r="BZ363" i="7"/>
  <c r="BY364" i="7"/>
  <c r="BZ364" i="7"/>
  <c r="BY365" i="7"/>
  <c r="BZ365" i="7"/>
  <c r="BY366" i="7"/>
  <c r="BZ366" i="7"/>
  <c r="BY367" i="7"/>
  <c r="BZ367" i="7"/>
  <c r="BY368" i="7"/>
  <c r="BZ368" i="7"/>
  <c r="BY369" i="7"/>
  <c r="BZ369" i="7"/>
  <c r="BY370" i="7"/>
  <c r="BZ370" i="7"/>
  <c r="BY371" i="7"/>
  <c r="BZ371" i="7"/>
  <c r="BY372" i="7"/>
  <c r="BZ372" i="7"/>
  <c r="BY373" i="7"/>
  <c r="BZ373" i="7"/>
  <c r="BY374" i="7"/>
  <c r="BZ374" i="7"/>
  <c r="BY375" i="7"/>
  <c r="BZ375" i="7"/>
  <c r="BY376" i="7"/>
  <c r="BZ376" i="7"/>
  <c r="BY377" i="7"/>
  <c r="BZ377" i="7"/>
  <c r="BY378" i="7"/>
  <c r="BZ378" i="7"/>
  <c r="BY379" i="7"/>
  <c r="BZ379" i="7"/>
  <c r="BY380" i="7"/>
  <c r="BZ380" i="7"/>
  <c r="BY381" i="7"/>
  <c r="BZ381" i="7"/>
  <c r="BY382" i="7"/>
  <c r="BZ382" i="7"/>
  <c r="BY383" i="7"/>
  <c r="BZ383" i="7"/>
  <c r="BY384" i="7"/>
  <c r="BZ384" i="7"/>
  <c r="BY385" i="7"/>
  <c r="BZ385" i="7"/>
  <c r="BY386" i="7"/>
  <c r="BZ386" i="7"/>
  <c r="BY387" i="7"/>
  <c r="BZ387" i="7"/>
  <c r="BY388" i="7"/>
  <c r="BZ388" i="7"/>
  <c r="BY389" i="7"/>
  <c r="BZ389" i="7"/>
  <c r="BY390" i="7"/>
  <c r="BZ390" i="7"/>
  <c r="BY391" i="7"/>
  <c r="BZ391" i="7"/>
  <c r="BY392" i="7"/>
  <c r="BZ392" i="7"/>
  <c r="BY393" i="7"/>
  <c r="BZ393" i="7"/>
  <c r="BY394" i="7"/>
  <c r="BZ394" i="7"/>
  <c r="BY395" i="7"/>
  <c r="BZ395" i="7"/>
  <c r="BY396" i="7"/>
  <c r="BZ396" i="7"/>
  <c r="BY397" i="7"/>
  <c r="BZ397" i="7"/>
  <c r="BY398" i="7"/>
  <c r="BZ398" i="7"/>
  <c r="BY400" i="7"/>
  <c r="BZ400" i="7"/>
  <c r="BY401" i="7"/>
  <c r="BZ401" i="7"/>
  <c r="BY402" i="7"/>
  <c r="BZ402" i="7"/>
  <c r="BY403" i="7"/>
  <c r="BZ403" i="7"/>
  <c r="BY404" i="7"/>
  <c r="BZ404" i="7"/>
  <c r="BY406" i="7"/>
  <c r="BZ406" i="7"/>
  <c r="BY407" i="7"/>
  <c r="BZ407" i="7"/>
  <c r="BY408" i="7"/>
  <c r="BZ408" i="7"/>
  <c r="BY409" i="7"/>
  <c r="BZ409" i="7"/>
  <c r="BY410" i="7"/>
  <c r="BZ410" i="7"/>
  <c r="BY411" i="7"/>
  <c r="BZ411" i="7"/>
  <c r="BY412" i="7"/>
  <c r="BZ412" i="7"/>
  <c r="BY413" i="7"/>
  <c r="BZ413" i="7"/>
  <c r="BY414" i="7"/>
  <c r="BZ414" i="7"/>
  <c r="BY415" i="7"/>
  <c r="BZ415" i="7"/>
  <c r="BY416" i="7"/>
  <c r="BZ416" i="7"/>
  <c r="BY417" i="7"/>
  <c r="BZ417" i="7"/>
  <c r="BY418" i="7"/>
  <c r="BZ418" i="7"/>
  <c r="BY419" i="7"/>
  <c r="BZ419" i="7"/>
  <c r="BY420" i="7"/>
  <c r="BZ420" i="7"/>
  <c r="BY421" i="7"/>
  <c r="BZ421" i="7"/>
  <c r="BY422" i="7"/>
  <c r="BZ422" i="7"/>
  <c r="BY423" i="7"/>
  <c r="BZ423" i="7"/>
  <c r="BY424" i="7"/>
  <c r="BZ424" i="7"/>
  <c r="BY425" i="7"/>
  <c r="BZ425" i="7"/>
  <c r="BY426" i="7"/>
  <c r="BZ426" i="7"/>
  <c r="BY427" i="7"/>
  <c r="BZ427" i="7"/>
  <c r="BY428" i="7"/>
  <c r="BZ428" i="7"/>
  <c r="BY429" i="7"/>
  <c r="BZ429" i="7"/>
  <c r="BY430" i="7"/>
  <c r="BZ430" i="7"/>
  <c r="BY431" i="7"/>
  <c r="BZ431" i="7"/>
  <c r="BY432" i="7"/>
  <c r="BZ432" i="7"/>
  <c r="BY433" i="7"/>
  <c r="BZ433" i="7"/>
  <c r="BY434" i="7"/>
  <c r="BZ434" i="7"/>
  <c r="BY435" i="7"/>
  <c r="BZ435" i="7"/>
  <c r="BY436" i="7"/>
  <c r="BZ436" i="7"/>
  <c r="BY437" i="7"/>
  <c r="BZ437" i="7"/>
  <c r="BY438" i="7"/>
  <c r="BZ438" i="7"/>
  <c r="BY439" i="7"/>
  <c r="BZ439" i="7"/>
  <c r="BY440" i="7"/>
  <c r="BZ440" i="7"/>
  <c r="BY441" i="7"/>
  <c r="BZ441" i="7"/>
  <c r="BY442" i="7"/>
  <c r="BZ442" i="7"/>
  <c r="BY443" i="7"/>
  <c r="BZ443" i="7"/>
  <c r="BY444" i="7"/>
  <c r="BZ444" i="7"/>
  <c r="BY445" i="7"/>
  <c r="BZ445" i="7"/>
  <c r="BY446" i="7"/>
  <c r="BZ446" i="7"/>
  <c r="BY447" i="7"/>
  <c r="BZ447" i="7"/>
  <c r="BY448" i="7"/>
  <c r="BZ448" i="7"/>
  <c r="BY449" i="7"/>
  <c r="BZ449" i="7"/>
  <c r="BY450" i="7"/>
  <c r="BZ450" i="7"/>
  <c r="BY451" i="7"/>
  <c r="BZ451" i="7"/>
  <c r="BY452" i="7"/>
  <c r="BZ452" i="7"/>
  <c r="BY453" i="7"/>
  <c r="BZ453" i="7"/>
  <c r="BY454" i="7"/>
  <c r="BZ454" i="7"/>
  <c r="BY455" i="7"/>
  <c r="BZ455" i="7"/>
  <c r="BY456" i="7"/>
  <c r="BZ456" i="7"/>
  <c r="BY457" i="7"/>
  <c r="BZ457" i="7"/>
  <c r="BY458" i="7"/>
  <c r="BZ458" i="7"/>
  <c r="BY459" i="7"/>
  <c r="BZ459" i="7"/>
  <c r="BY460" i="7"/>
  <c r="BZ460" i="7"/>
  <c r="BY462" i="7"/>
  <c r="BZ462" i="7"/>
  <c r="BY463" i="7"/>
  <c r="BZ463" i="7"/>
  <c r="BY464" i="7"/>
  <c r="BZ464" i="7"/>
  <c r="BZ6" i="7"/>
  <c r="BY6" i="7"/>
  <c r="A393" i="36" l="1"/>
  <c r="A392" i="36"/>
  <c r="A391" i="36"/>
  <c r="A390" i="36"/>
  <c r="A389" i="36"/>
  <c r="A388" i="36"/>
  <c r="A387" i="36"/>
  <c r="A386" i="36"/>
  <c r="A385" i="36"/>
  <c r="A384" i="36"/>
  <c r="A383" i="36"/>
  <c r="A382" i="36"/>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BU465" i="7"/>
  <c r="BT465" i="7"/>
  <c r="BS465" i="7"/>
  <c r="BR465" i="7"/>
  <c r="BQ465" i="7"/>
  <c r="BP465" i="7"/>
  <c r="BO465" i="7"/>
  <c r="BN465" i="7"/>
  <c r="BM465" i="7"/>
  <c r="BL465" i="7"/>
  <c r="BK465" i="7"/>
  <c r="BJ465" i="7"/>
  <c r="BI465" i="7"/>
  <c r="BH465" i="7"/>
  <c r="A13" i="11" l="1"/>
  <c r="A16" i="27"/>
  <c r="A16" i="9"/>
  <c r="G17" i="9" l="1"/>
  <c r="E17" i="9" l="1"/>
  <c r="A52" i="5" l="1"/>
  <c r="E14" i="11" l="1"/>
  <c r="D14" i="11"/>
  <c r="C14" i="11"/>
  <c r="B14" i="11"/>
  <c r="G17" i="27"/>
  <c r="F17" i="27"/>
  <c r="E17" i="27"/>
  <c r="D17" i="27"/>
  <c r="C17" i="27"/>
  <c r="B17" i="27"/>
  <c r="D17" i="9"/>
  <c r="C17" i="9"/>
  <c r="B17" i="9"/>
  <c r="F17" i="9"/>
  <c r="BV2057" i="35" l="1"/>
  <c r="BU2057" i="35"/>
  <c r="BT2057" i="35"/>
  <c r="BS2057" i="35"/>
  <c r="BR2057" i="35"/>
  <c r="BQ2057" i="35"/>
  <c r="BP2057" i="35"/>
  <c r="BO2057" i="35"/>
  <c r="BN2057" i="35"/>
  <c r="BM2057" i="35"/>
  <c r="BL2057" i="35"/>
  <c r="BK2057" i="35"/>
  <c r="BJ2057" i="35"/>
  <c r="BI2057" i="35"/>
  <c r="BH2057" i="35"/>
  <c r="BG2057" i="35"/>
  <c r="BF2057" i="35"/>
  <c r="BE2057" i="35"/>
  <c r="BD2057" i="35"/>
  <c r="BC2057" i="35"/>
  <c r="BB2057" i="35"/>
  <c r="BA2057" i="35"/>
  <c r="AZ2057" i="35"/>
  <c r="AY2057" i="35"/>
  <c r="AX2057" i="35"/>
  <c r="AW2057" i="35"/>
  <c r="AV2057" i="35"/>
  <c r="AU2057" i="35"/>
  <c r="AT2057" i="35"/>
  <c r="AS2057" i="35"/>
  <c r="AR2057" i="35"/>
  <c r="AQ2057" i="35"/>
  <c r="AP2057" i="35"/>
  <c r="AO2057" i="35"/>
  <c r="BV2056" i="35"/>
  <c r="BU2056" i="35"/>
  <c r="BT2056" i="35"/>
  <c r="BS2056" i="35"/>
  <c r="BR2056" i="35"/>
  <c r="BQ2056" i="35"/>
  <c r="BP2056" i="35"/>
  <c r="BO2056" i="35"/>
  <c r="BN2056" i="35"/>
  <c r="BM2056" i="35"/>
  <c r="BL2056" i="35"/>
  <c r="BK2056" i="35"/>
  <c r="BJ2056" i="35"/>
  <c r="BI2056" i="35"/>
  <c r="BH2056" i="35"/>
  <c r="BG2056" i="35"/>
  <c r="BF2056" i="35"/>
  <c r="BE2056" i="35"/>
  <c r="BD2056" i="35"/>
  <c r="BC2056" i="35"/>
  <c r="BB2056" i="35"/>
  <c r="BA2056" i="35"/>
  <c r="AZ2056" i="35"/>
  <c r="AY2056" i="35"/>
  <c r="AX2056" i="35"/>
  <c r="AW2056" i="35"/>
  <c r="AV2056" i="35"/>
  <c r="AU2056" i="35"/>
  <c r="AT2056" i="35"/>
  <c r="AS2056" i="35"/>
  <c r="AR2056" i="35"/>
  <c r="AQ2056" i="35"/>
  <c r="AP2056" i="35"/>
  <c r="AO2056" i="35"/>
  <c r="BV2055" i="35"/>
  <c r="BU2055" i="35"/>
  <c r="BT2055" i="35"/>
  <c r="BS2055" i="35"/>
  <c r="BR2055" i="35"/>
  <c r="BQ2055" i="35"/>
  <c r="BP2055" i="35"/>
  <c r="BO2055" i="35"/>
  <c r="BN2055" i="35"/>
  <c r="BM2055" i="35"/>
  <c r="BL2055" i="35"/>
  <c r="BK2055" i="35"/>
  <c r="BJ2055" i="35"/>
  <c r="BI2055" i="35"/>
  <c r="BH2055" i="35"/>
  <c r="BG2055" i="35"/>
  <c r="BF2055" i="35"/>
  <c r="BE2055" i="35"/>
  <c r="BD2055" i="35"/>
  <c r="BC2055" i="35"/>
  <c r="BB2055" i="35"/>
  <c r="BA2055" i="35"/>
  <c r="AZ2055" i="35"/>
  <c r="AY2055" i="35"/>
  <c r="AX2055" i="35"/>
  <c r="AW2055" i="35"/>
  <c r="AV2055" i="35"/>
  <c r="AU2055" i="35"/>
  <c r="AT2055" i="35"/>
  <c r="AS2055" i="35"/>
  <c r="AR2055" i="35"/>
  <c r="AQ2055" i="35"/>
  <c r="AP2055" i="35"/>
  <c r="AO2055" i="35"/>
  <c r="BV2054" i="35"/>
  <c r="BU2054" i="35"/>
  <c r="BT2054" i="35"/>
  <c r="BS2054" i="35"/>
  <c r="BR2054" i="35"/>
  <c r="BQ2054" i="35"/>
  <c r="BP2054" i="35"/>
  <c r="BO2054" i="35"/>
  <c r="BN2054" i="35"/>
  <c r="BM2054" i="35"/>
  <c r="BL2054" i="35"/>
  <c r="BK2054" i="35"/>
  <c r="BJ2054" i="35"/>
  <c r="BI2054" i="35"/>
  <c r="BH2054" i="35"/>
  <c r="BG2054" i="35"/>
  <c r="BF2054" i="35"/>
  <c r="BE2054" i="35"/>
  <c r="BD2054" i="35"/>
  <c r="BC2054" i="35"/>
  <c r="BB2054" i="35"/>
  <c r="BA2054" i="35"/>
  <c r="AZ2054" i="35"/>
  <c r="AY2054" i="35"/>
  <c r="AX2054" i="35"/>
  <c r="AW2054" i="35"/>
  <c r="AV2054" i="35"/>
  <c r="AU2054" i="35"/>
  <c r="AT2054" i="35"/>
  <c r="AS2054" i="35"/>
  <c r="AR2054" i="35"/>
  <c r="AQ2054" i="35"/>
  <c r="AP2054" i="35"/>
  <c r="AO2054" i="35"/>
  <c r="BV2053" i="35"/>
  <c r="BU2053" i="35"/>
  <c r="BT2053" i="35"/>
  <c r="BS2053" i="35"/>
  <c r="BR2053" i="35"/>
  <c r="BQ2053" i="35"/>
  <c r="BP2053" i="35"/>
  <c r="BO2053" i="35"/>
  <c r="BN2053" i="35"/>
  <c r="BM2053" i="35"/>
  <c r="BL2053" i="35"/>
  <c r="BK2053" i="35"/>
  <c r="BJ2053" i="35"/>
  <c r="BI2053" i="35"/>
  <c r="BH2053" i="35"/>
  <c r="BG2053" i="35"/>
  <c r="BF2053" i="35"/>
  <c r="BE2053" i="35"/>
  <c r="BD2053" i="35"/>
  <c r="BC2053" i="35"/>
  <c r="BB2053" i="35"/>
  <c r="BA2053" i="35"/>
  <c r="AZ2053" i="35"/>
  <c r="AY2053" i="35"/>
  <c r="AX2053" i="35"/>
  <c r="AW2053" i="35"/>
  <c r="AV2053" i="35"/>
  <c r="AU2053" i="35"/>
  <c r="AT2053" i="35"/>
  <c r="AS2053" i="35"/>
  <c r="AR2053" i="35"/>
  <c r="AQ2053" i="35"/>
  <c r="AP2053" i="35"/>
  <c r="AO2053" i="35"/>
  <c r="BV2052" i="35"/>
  <c r="BU2052" i="35"/>
  <c r="BT2052" i="35"/>
  <c r="BS2052" i="35"/>
  <c r="BR2052" i="35"/>
  <c r="BQ2052" i="35"/>
  <c r="BP2052" i="35"/>
  <c r="BO2052" i="35"/>
  <c r="BN2052" i="35"/>
  <c r="BM2052" i="35"/>
  <c r="BL2052" i="35"/>
  <c r="BK2052" i="35"/>
  <c r="BJ2052" i="35"/>
  <c r="BI2052" i="35"/>
  <c r="BH2052" i="35"/>
  <c r="BG2052" i="35"/>
  <c r="BF2052" i="35"/>
  <c r="BE2052" i="35"/>
  <c r="BD2052" i="35"/>
  <c r="BC2052" i="35"/>
  <c r="BB2052" i="35"/>
  <c r="BA2052" i="35"/>
  <c r="AZ2052" i="35"/>
  <c r="AY2052" i="35"/>
  <c r="AX2052" i="35"/>
  <c r="AW2052" i="35"/>
  <c r="AV2052" i="35"/>
  <c r="AU2052" i="35"/>
  <c r="AT2052" i="35"/>
  <c r="AS2052" i="35"/>
  <c r="AR2052" i="35"/>
  <c r="AQ2052" i="35"/>
  <c r="AP2052" i="35"/>
  <c r="AO2052" i="35"/>
  <c r="BV2051" i="35"/>
  <c r="BU2051" i="35"/>
  <c r="BT2051" i="35"/>
  <c r="BS2051" i="35"/>
  <c r="BR2051" i="35"/>
  <c r="BQ2051" i="35"/>
  <c r="BP2051" i="35"/>
  <c r="BO2051" i="35"/>
  <c r="BN2051" i="35"/>
  <c r="BM2051" i="35"/>
  <c r="BL2051" i="35"/>
  <c r="BK2051" i="35"/>
  <c r="BJ2051" i="35"/>
  <c r="BI2051" i="35"/>
  <c r="BH2051" i="35"/>
  <c r="BG2051" i="35"/>
  <c r="BF2051" i="35"/>
  <c r="BE2051" i="35"/>
  <c r="BD2051" i="35"/>
  <c r="BC2051" i="35"/>
  <c r="BB2051" i="35"/>
  <c r="BA2051" i="35"/>
  <c r="AZ2051" i="35"/>
  <c r="AY2051" i="35"/>
  <c r="AX2051" i="35"/>
  <c r="AW2051" i="35"/>
  <c r="AV2051" i="35"/>
  <c r="AU2051" i="35"/>
  <c r="AT2051" i="35"/>
  <c r="AS2051" i="35"/>
  <c r="AR2051" i="35"/>
  <c r="AQ2051" i="35"/>
  <c r="AP2051" i="35"/>
  <c r="AO2051" i="35"/>
  <c r="BV2050" i="35"/>
  <c r="BU2050" i="35"/>
  <c r="BT2050" i="35"/>
  <c r="BS2050" i="35"/>
  <c r="BR2050" i="35"/>
  <c r="BQ2050" i="35"/>
  <c r="BP2050" i="35"/>
  <c r="BO2050" i="35"/>
  <c r="BN2050" i="35"/>
  <c r="BM2050" i="35"/>
  <c r="BL2050" i="35"/>
  <c r="BK2050" i="35"/>
  <c r="BJ2050" i="35"/>
  <c r="BI2050" i="35"/>
  <c r="BH2050" i="35"/>
  <c r="BG2050" i="35"/>
  <c r="BF2050" i="35"/>
  <c r="BE2050" i="35"/>
  <c r="BD2050" i="35"/>
  <c r="BC2050" i="35"/>
  <c r="BB2050" i="35"/>
  <c r="BA2050" i="35"/>
  <c r="AZ2050" i="35"/>
  <c r="AY2050" i="35"/>
  <c r="AX2050" i="35"/>
  <c r="AW2050" i="35"/>
  <c r="AV2050" i="35"/>
  <c r="AU2050" i="35"/>
  <c r="AT2050" i="35"/>
  <c r="AS2050" i="35"/>
  <c r="AR2050" i="35"/>
  <c r="AQ2050" i="35"/>
  <c r="AP2050" i="35"/>
  <c r="AO2050" i="35"/>
  <c r="BV2049" i="35"/>
  <c r="BU2049" i="35"/>
  <c r="BT2049" i="35"/>
  <c r="BS2049" i="35"/>
  <c r="BR2049" i="35"/>
  <c r="BQ2049" i="35"/>
  <c r="BP2049" i="35"/>
  <c r="BO2049" i="35"/>
  <c r="BN2049" i="35"/>
  <c r="BM2049" i="35"/>
  <c r="BL2049" i="35"/>
  <c r="BK2049" i="35"/>
  <c r="BJ2049" i="35"/>
  <c r="BI2049" i="35"/>
  <c r="BH2049" i="35"/>
  <c r="BG2049" i="35"/>
  <c r="BF2049" i="35"/>
  <c r="BE2049" i="35"/>
  <c r="BD2049" i="35"/>
  <c r="BC2049" i="35"/>
  <c r="BB2049" i="35"/>
  <c r="BA2049" i="35"/>
  <c r="AZ2049" i="35"/>
  <c r="AY2049" i="35"/>
  <c r="AX2049" i="35"/>
  <c r="AW2049" i="35"/>
  <c r="AV2049" i="35"/>
  <c r="AU2049" i="35"/>
  <c r="AT2049" i="35"/>
  <c r="AS2049" i="35"/>
  <c r="AR2049" i="35"/>
  <c r="AQ2049" i="35"/>
  <c r="AP2049" i="35"/>
  <c r="AO2049" i="35"/>
  <c r="BV2048" i="35"/>
  <c r="BU2048" i="35"/>
  <c r="BT2048" i="35"/>
  <c r="BS2048" i="35"/>
  <c r="BR2048" i="35"/>
  <c r="BQ2048" i="35"/>
  <c r="BP2048" i="35"/>
  <c r="BO2048" i="35"/>
  <c r="BN2048" i="35"/>
  <c r="BM2048" i="35"/>
  <c r="BL2048" i="35"/>
  <c r="BK2048" i="35"/>
  <c r="BJ2048" i="35"/>
  <c r="BI2048" i="35"/>
  <c r="BH2048" i="35"/>
  <c r="BG2048" i="35"/>
  <c r="BF2048" i="35"/>
  <c r="BE2048" i="35"/>
  <c r="BD2048" i="35"/>
  <c r="BC2048" i="35"/>
  <c r="BB2048" i="35"/>
  <c r="BA2048" i="35"/>
  <c r="AZ2048" i="35"/>
  <c r="AY2048" i="35"/>
  <c r="AX2048" i="35"/>
  <c r="AW2048" i="35"/>
  <c r="AV2048" i="35"/>
  <c r="AU2048" i="35"/>
  <c r="AT2048" i="35"/>
  <c r="AS2048" i="35"/>
  <c r="AR2048" i="35"/>
  <c r="AQ2048" i="35"/>
  <c r="AP2048" i="35"/>
  <c r="AO2048" i="35"/>
  <c r="BV2047" i="35"/>
  <c r="BU2047" i="35"/>
  <c r="BT2047" i="35"/>
  <c r="BS2047" i="35"/>
  <c r="BR2047" i="35"/>
  <c r="BQ2047" i="35"/>
  <c r="BP2047" i="35"/>
  <c r="BO2047" i="35"/>
  <c r="BN2047" i="35"/>
  <c r="BM2047" i="35"/>
  <c r="BL2047" i="35"/>
  <c r="BK2047" i="35"/>
  <c r="BJ2047" i="35"/>
  <c r="BI2047" i="35"/>
  <c r="BH2047" i="35"/>
  <c r="BG2047" i="35"/>
  <c r="BF2047" i="35"/>
  <c r="BE2047" i="35"/>
  <c r="BD2047" i="35"/>
  <c r="BC2047" i="35"/>
  <c r="BB2047" i="35"/>
  <c r="BA2047" i="35"/>
  <c r="AZ2047" i="35"/>
  <c r="AY2047" i="35"/>
  <c r="AX2047" i="35"/>
  <c r="AW2047" i="35"/>
  <c r="AV2047" i="35"/>
  <c r="AU2047" i="35"/>
  <c r="AT2047" i="35"/>
  <c r="AS2047" i="35"/>
  <c r="AR2047" i="35"/>
  <c r="AQ2047" i="35"/>
  <c r="AP2047" i="35"/>
  <c r="AO2047" i="35"/>
  <c r="BV2046" i="35"/>
  <c r="BU2046" i="35"/>
  <c r="BT2046" i="35"/>
  <c r="BS2046" i="35"/>
  <c r="BR2046" i="35"/>
  <c r="BQ2046" i="35"/>
  <c r="BP2046" i="35"/>
  <c r="BO2046" i="35"/>
  <c r="BN2046" i="35"/>
  <c r="BM2046" i="35"/>
  <c r="BL2046" i="35"/>
  <c r="BK2046" i="35"/>
  <c r="BJ2046" i="35"/>
  <c r="BI2046" i="35"/>
  <c r="BH2046" i="35"/>
  <c r="BG2046" i="35"/>
  <c r="BF2046" i="35"/>
  <c r="BE2046" i="35"/>
  <c r="BD2046" i="35"/>
  <c r="BC2046" i="35"/>
  <c r="BB2046" i="35"/>
  <c r="BA2046" i="35"/>
  <c r="AZ2046" i="35"/>
  <c r="AY2046" i="35"/>
  <c r="AX2046" i="35"/>
  <c r="AW2046" i="35"/>
  <c r="AV2046" i="35"/>
  <c r="AU2046" i="35"/>
  <c r="AT2046" i="35"/>
  <c r="AS2046" i="35"/>
  <c r="AR2046" i="35"/>
  <c r="AQ2046" i="35"/>
  <c r="AP2046" i="35"/>
  <c r="AO2046" i="35"/>
  <c r="BV2045" i="35"/>
  <c r="BU2045" i="35"/>
  <c r="BT2045" i="35"/>
  <c r="BS2045" i="35"/>
  <c r="BR2045" i="35"/>
  <c r="BQ2045" i="35"/>
  <c r="BP2045" i="35"/>
  <c r="BO2045" i="35"/>
  <c r="BN2045" i="35"/>
  <c r="BM2045" i="35"/>
  <c r="BL2045" i="35"/>
  <c r="BK2045" i="35"/>
  <c r="BJ2045" i="35"/>
  <c r="BI2045" i="35"/>
  <c r="BH2045" i="35"/>
  <c r="BG2045" i="35"/>
  <c r="BF2045" i="35"/>
  <c r="BE2045" i="35"/>
  <c r="BD2045" i="35"/>
  <c r="BC2045" i="35"/>
  <c r="BB2045" i="35"/>
  <c r="BA2045" i="35"/>
  <c r="AZ2045" i="35"/>
  <c r="AY2045" i="35"/>
  <c r="AX2045" i="35"/>
  <c r="AW2045" i="35"/>
  <c r="AV2045" i="35"/>
  <c r="AU2045" i="35"/>
  <c r="AT2045" i="35"/>
  <c r="AS2045" i="35"/>
  <c r="AR2045" i="35"/>
  <c r="AQ2045" i="35"/>
  <c r="AP2045" i="35"/>
  <c r="AO2045" i="35"/>
  <c r="BV2044" i="35"/>
  <c r="BU2044" i="35"/>
  <c r="BT2044" i="35"/>
  <c r="BS2044" i="35"/>
  <c r="BR2044" i="35"/>
  <c r="BQ2044" i="35"/>
  <c r="BP2044" i="35"/>
  <c r="BO2044" i="35"/>
  <c r="BN2044" i="35"/>
  <c r="BM2044" i="35"/>
  <c r="BL2044" i="35"/>
  <c r="BK2044" i="35"/>
  <c r="BJ2044" i="35"/>
  <c r="BI2044" i="35"/>
  <c r="BH2044" i="35"/>
  <c r="BG2044" i="35"/>
  <c r="BF2044" i="35"/>
  <c r="BE2044" i="35"/>
  <c r="BD2044" i="35"/>
  <c r="BC2044" i="35"/>
  <c r="BB2044" i="35"/>
  <c r="BA2044" i="35"/>
  <c r="AZ2044" i="35"/>
  <c r="AY2044" i="35"/>
  <c r="AX2044" i="35"/>
  <c r="AW2044" i="35"/>
  <c r="AV2044" i="35"/>
  <c r="AU2044" i="35"/>
  <c r="AT2044" i="35"/>
  <c r="AS2044" i="35"/>
  <c r="AR2044" i="35"/>
  <c r="AQ2044" i="35"/>
  <c r="AP2044" i="35"/>
  <c r="AO2044" i="35"/>
  <c r="BV2043" i="35"/>
  <c r="BU2043" i="35"/>
  <c r="BT2043" i="35"/>
  <c r="BS2043" i="35"/>
  <c r="BR2043" i="35"/>
  <c r="BQ2043" i="35"/>
  <c r="BP2043" i="35"/>
  <c r="BO2043" i="35"/>
  <c r="BN2043" i="35"/>
  <c r="BM2043" i="35"/>
  <c r="BL2043" i="35"/>
  <c r="BK2043" i="35"/>
  <c r="BJ2043" i="35"/>
  <c r="BI2043" i="35"/>
  <c r="BH2043" i="35"/>
  <c r="BG2043" i="35"/>
  <c r="BF2043" i="35"/>
  <c r="BE2043" i="35"/>
  <c r="BD2043" i="35"/>
  <c r="BC2043" i="35"/>
  <c r="BB2043" i="35"/>
  <c r="BA2043" i="35"/>
  <c r="AZ2043" i="35"/>
  <c r="AY2043" i="35"/>
  <c r="AX2043" i="35"/>
  <c r="AW2043" i="35"/>
  <c r="AV2043" i="35"/>
  <c r="AU2043" i="35"/>
  <c r="AT2043" i="35"/>
  <c r="AS2043" i="35"/>
  <c r="AR2043" i="35"/>
  <c r="AQ2043" i="35"/>
  <c r="AP2043" i="35"/>
  <c r="AO2043" i="35"/>
  <c r="BV2042" i="35"/>
  <c r="BU2042" i="35"/>
  <c r="BT2042" i="35"/>
  <c r="BS2042" i="35"/>
  <c r="BR2042" i="35"/>
  <c r="BQ2042" i="35"/>
  <c r="BP2042" i="35"/>
  <c r="BO2042" i="35"/>
  <c r="BN2042" i="35"/>
  <c r="BM2042" i="35"/>
  <c r="BL2042" i="35"/>
  <c r="BK2042" i="35"/>
  <c r="BJ2042" i="35"/>
  <c r="BI2042" i="35"/>
  <c r="BH2042" i="35"/>
  <c r="BG2042" i="35"/>
  <c r="BF2042" i="35"/>
  <c r="BE2042" i="35"/>
  <c r="BD2042" i="35"/>
  <c r="BC2042" i="35"/>
  <c r="BB2042" i="35"/>
  <c r="BA2042" i="35"/>
  <c r="AZ2042" i="35"/>
  <c r="AY2042" i="35"/>
  <c r="AX2042" i="35"/>
  <c r="AW2042" i="35"/>
  <c r="AV2042" i="35"/>
  <c r="AU2042" i="35"/>
  <c r="AT2042" i="35"/>
  <c r="AS2042" i="35"/>
  <c r="AR2042" i="35"/>
  <c r="AQ2042" i="35"/>
  <c r="AP2042" i="35"/>
  <c r="AO2042" i="35"/>
  <c r="BV2041" i="35"/>
  <c r="BU2041" i="35"/>
  <c r="BT2041" i="35"/>
  <c r="BS2041" i="35"/>
  <c r="BR2041" i="35"/>
  <c r="BQ2041" i="35"/>
  <c r="BP2041" i="35"/>
  <c r="BO2041" i="35"/>
  <c r="BN2041" i="35"/>
  <c r="BM2041" i="35"/>
  <c r="BL2041" i="35"/>
  <c r="BK2041" i="35"/>
  <c r="BJ2041" i="35"/>
  <c r="BI2041" i="35"/>
  <c r="BH2041" i="35"/>
  <c r="BG2041" i="35"/>
  <c r="BF2041" i="35"/>
  <c r="BE2041" i="35"/>
  <c r="BD2041" i="35"/>
  <c r="BC2041" i="35"/>
  <c r="BB2041" i="35"/>
  <c r="BA2041" i="35"/>
  <c r="AZ2041" i="35"/>
  <c r="AY2041" i="35"/>
  <c r="AX2041" i="35"/>
  <c r="AW2041" i="35"/>
  <c r="AV2041" i="35"/>
  <c r="AU2041" i="35"/>
  <c r="AT2041" i="35"/>
  <c r="AS2041" i="35"/>
  <c r="AR2041" i="35"/>
  <c r="AQ2041" i="35"/>
  <c r="AP2041" i="35"/>
  <c r="AO2041" i="35"/>
  <c r="BV2040" i="35"/>
  <c r="BU2040" i="35"/>
  <c r="BT2040" i="35"/>
  <c r="BS2040" i="35"/>
  <c r="BR2040" i="35"/>
  <c r="BQ2040" i="35"/>
  <c r="BP2040" i="35"/>
  <c r="BO2040" i="35"/>
  <c r="BN2040" i="35"/>
  <c r="BM2040" i="35"/>
  <c r="BL2040" i="35"/>
  <c r="BK2040" i="35"/>
  <c r="BJ2040" i="35"/>
  <c r="BI2040" i="35"/>
  <c r="BH2040" i="35"/>
  <c r="BG2040" i="35"/>
  <c r="BF2040" i="35"/>
  <c r="BE2040" i="35"/>
  <c r="BD2040" i="35"/>
  <c r="BC2040" i="35"/>
  <c r="BB2040" i="35"/>
  <c r="BA2040" i="35"/>
  <c r="AZ2040" i="35"/>
  <c r="AY2040" i="35"/>
  <c r="AX2040" i="35"/>
  <c r="AW2040" i="35"/>
  <c r="AV2040" i="35"/>
  <c r="AU2040" i="35"/>
  <c r="AT2040" i="35"/>
  <c r="AS2040" i="35"/>
  <c r="AR2040" i="35"/>
  <c r="AQ2040" i="35"/>
  <c r="AP2040" i="35"/>
  <c r="AO2040" i="35"/>
  <c r="BV2039" i="35"/>
  <c r="BU2039" i="35"/>
  <c r="BT2039" i="35"/>
  <c r="BS2039" i="35"/>
  <c r="BR2039" i="35"/>
  <c r="BQ2039" i="35"/>
  <c r="BP2039" i="35"/>
  <c r="BO2039" i="35"/>
  <c r="BN2039" i="35"/>
  <c r="BM2039" i="35"/>
  <c r="BL2039" i="35"/>
  <c r="BK2039" i="35"/>
  <c r="BJ2039" i="35"/>
  <c r="BI2039" i="35"/>
  <c r="BH2039" i="35"/>
  <c r="BG2039" i="35"/>
  <c r="BF2039" i="35"/>
  <c r="BE2039" i="35"/>
  <c r="BD2039" i="35"/>
  <c r="BC2039" i="35"/>
  <c r="BB2039" i="35"/>
  <c r="BA2039" i="35"/>
  <c r="AZ2039" i="35"/>
  <c r="AY2039" i="35"/>
  <c r="AX2039" i="35"/>
  <c r="AW2039" i="35"/>
  <c r="AV2039" i="35"/>
  <c r="AU2039" i="35"/>
  <c r="AT2039" i="35"/>
  <c r="AS2039" i="35"/>
  <c r="AR2039" i="35"/>
  <c r="AQ2039" i="35"/>
  <c r="AP2039" i="35"/>
  <c r="AO2039" i="35"/>
  <c r="BV2038" i="35"/>
  <c r="BU2038" i="35"/>
  <c r="BT2038" i="35"/>
  <c r="BS2038" i="35"/>
  <c r="BR2038" i="35"/>
  <c r="BQ2038" i="35"/>
  <c r="BP2038" i="35"/>
  <c r="BO2038" i="35"/>
  <c r="BN2038" i="35"/>
  <c r="BM2038" i="35"/>
  <c r="BL2038" i="35"/>
  <c r="BK2038" i="35"/>
  <c r="BJ2038" i="35"/>
  <c r="BI2038" i="35"/>
  <c r="BH2038" i="35"/>
  <c r="BG2038" i="35"/>
  <c r="BF2038" i="35"/>
  <c r="BE2038" i="35"/>
  <c r="BD2038" i="35"/>
  <c r="BC2038" i="35"/>
  <c r="BB2038" i="35"/>
  <c r="BA2038" i="35"/>
  <c r="AZ2038" i="35"/>
  <c r="AY2038" i="35"/>
  <c r="AX2038" i="35"/>
  <c r="AW2038" i="35"/>
  <c r="AV2038" i="35"/>
  <c r="AU2038" i="35"/>
  <c r="AT2038" i="35"/>
  <c r="AS2038" i="35"/>
  <c r="AR2038" i="35"/>
  <c r="AQ2038" i="35"/>
  <c r="AP2038" i="35"/>
  <c r="AO2038" i="35"/>
  <c r="BV2037" i="35"/>
  <c r="BU2037" i="35"/>
  <c r="BT2037" i="35"/>
  <c r="BS2037" i="35"/>
  <c r="BR2037" i="35"/>
  <c r="BQ2037" i="35"/>
  <c r="BP2037" i="35"/>
  <c r="BO2037" i="35"/>
  <c r="BN2037" i="35"/>
  <c r="BM2037" i="35"/>
  <c r="BL2037" i="35"/>
  <c r="BK2037" i="35"/>
  <c r="BJ2037" i="35"/>
  <c r="BI2037" i="35"/>
  <c r="BH2037" i="35"/>
  <c r="BG2037" i="35"/>
  <c r="BF2037" i="35"/>
  <c r="BE2037" i="35"/>
  <c r="BD2037" i="35"/>
  <c r="BC2037" i="35"/>
  <c r="BB2037" i="35"/>
  <c r="BA2037" i="35"/>
  <c r="AZ2037" i="35"/>
  <c r="AY2037" i="35"/>
  <c r="AX2037" i="35"/>
  <c r="AW2037" i="35"/>
  <c r="AV2037" i="35"/>
  <c r="AU2037" i="35"/>
  <c r="AT2037" i="35"/>
  <c r="AS2037" i="35"/>
  <c r="AR2037" i="35"/>
  <c r="AQ2037" i="35"/>
  <c r="AP2037" i="35"/>
  <c r="AO2037" i="35"/>
  <c r="BV2036" i="35"/>
  <c r="BU2036" i="35"/>
  <c r="BT2036" i="35"/>
  <c r="BS2036" i="35"/>
  <c r="BR2036" i="35"/>
  <c r="BQ2036" i="35"/>
  <c r="BP2036" i="35"/>
  <c r="BO2036" i="35"/>
  <c r="BN2036" i="35"/>
  <c r="BM2036" i="35"/>
  <c r="BL2036" i="35"/>
  <c r="BK2036" i="35"/>
  <c r="BJ2036" i="35"/>
  <c r="BI2036" i="35"/>
  <c r="BH2036" i="35"/>
  <c r="BG2036" i="35"/>
  <c r="BF2036" i="35"/>
  <c r="BE2036" i="35"/>
  <c r="BD2036" i="35"/>
  <c r="BC2036" i="35"/>
  <c r="BB2036" i="35"/>
  <c r="BA2036" i="35"/>
  <c r="AZ2036" i="35"/>
  <c r="AY2036" i="35"/>
  <c r="AX2036" i="35"/>
  <c r="AW2036" i="35"/>
  <c r="AV2036" i="35"/>
  <c r="AU2036" i="35"/>
  <c r="AT2036" i="35"/>
  <c r="AS2036" i="35"/>
  <c r="AR2036" i="35"/>
  <c r="AQ2036" i="35"/>
  <c r="AP2036" i="35"/>
  <c r="AO2036" i="35"/>
  <c r="BV2035" i="35"/>
  <c r="BU2035" i="35"/>
  <c r="BT2035" i="35"/>
  <c r="BS2035" i="35"/>
  <c r="BR2035" i="35"/>
  <c r="BQ2035" i="35"/>
  <c r="BP2035" i="35"/>
  <c r="BO2035" i="35"/>
  <c r="BN2035" i="35"/>
  <c r="BM2035" i="35"/>
  <c r="BL2035" i="35"/>
  <c r="BK2035" i="35"/>
  <c r="BJ2035" i="35"/>
  <c r="BI2035" i="35"/>
  <c r="BH2035" i="35"/>
  <c r="BG2035" i="35"/>
  <c r="BF2035" i="35"/>
  <c r="BE2035" i="35"/>
  <c r="BD2035" i="35"/>
  <c r="BC2035" i="35"/>
  <c r="BB2035" i="35"/>
  <c r="BA2035" i="35"/>
  <c r="AZ2035" i="35"/>
  <c r="AY2035" i="35"/>
  <c r="AX2035" i="35"/>
  <c r="AW2035" i="35"/>
  <c r="AV2035" i="35"/>
  <c r="AU2035" i="35"/>
  <c r="AT2035" i="35"/>
  <c r="AS2035" i="35"/>
  <c r="AR2035" i="35"/>
  <c r="AQ2035" i="35"/>
  <c r="AP2035" i="35"/>
  <c r="AO2035" i="35"/>
  <c r="BV2034" i="35"/>
  <c r="BU2034" i="35"/>
  <c r="BT2034" i="35"/>
  <c r="BS2034" i="35"/>
  <c r="BR2034" i="35"/>
  <c r="BQ2034" i="35"/>
  <c r="BP2034" i="35"/>
  <c r="BO2034" i="35"/>
  <c r="BN2034" i="35"/>
  <c r="BM2034" i="35"/>
  <c r="BL2034" i="35"/>
  <c r="BK2034" i="35"/>
  <c r="BJ2034" i="35"/>
  <c r="BI2034" i="35"/>
  <c r="BH2034" i="35"/>
  <c r="BG2034" i="35"/>
  <c r="BF2034" i="35"/>
  <c r="BE2034" i="35"/>
  <c r="BD2034" i="35"/>
  <c r="BC2034" i="35"/>
  <c r="BB2034" i="35"/>
  <c r="BA2034" i="35"/>
  <c r="AZ2034" i="35"/>
  <c r="AY2034" i="35"/>
  <c r="AX2034" i="35"/>
  <c r="AW2034" i="35"/>
  <c r="AV2034" i="35"/>
  <c r="AU2034" i="35"/>
  <c r="AT2034" i="35"/>
  <c r="AS2034" i="35"/>
  <c r="AR2034" i="35"/>
  <c r="AQ2034" i="35"/>
  <c r="AP2034" i="35"/>
  <c r="AO2034" i="35"/>
  <c r="BV2033" i="35"/>
  <c r="BU2033" i="35"/>
  <c r="BT2033" i="35"/>
  <c r="BS2033" i="35"/>
  <c r="BR2033" i="35"/>
  <c r="BQ2033" i="35"/>
  <c r="BP2033" i="35"/>
  <c r="BO2033" i="35"/>
  <c r="BN2033" i="35"/>
  <c r="BM2033" i="35"/>
  <c r="BL2033" i="35"/>
  <c r="BK2033" i="35"/>
  <c r="BJ2033" i="35"/>
  <c r="BI2033" i="35"/>
  <c r="BH2033" i="35"/>
  <c r="BG2033" i="35"/>
  <c r="BF2033" i="35"/>
  <c r="BE2033" i="35"/>
  <c r="BD2033" i="35"/>
  <c r="BC2033" i="35"/>
  <c r="BB2033" i="35"/>
  <c r="BA2033" i="35"/>
  <c r="AZ2033" i="35"/>
  <c r="AY2033" i="35"/>
  <c r="AX2033" i="35"/>
  <c r="AW2033" i="35"/>
  <c r="AV2033" i="35"/>
  <c r="AU2033" i="35"/>
  <c r="AT2033" i="35"/>
  <c r="AS2033" i="35"/>
  <c r="AR2033" i="35"/>
  <c r="AQ2033" i="35"/>
  <c r="AP2033" i="35"/>
  <c r="AO2033" i="35"/>
  <c r="BV2032" i="35"/>
  <c r="BU2032" i="35"/>
  <c r="BT2032" i="35"/>
  <c r="BS2032" i="35"/>
  <c r="BR2032" i="35"/>
  <c r="BQ2032" i="35"/>
  <c r="BP2032" i="35"/>
  <c r="BO2032" i="35"/>
  <c r="BN2032" i="35"/>
  <c r="BM2032" i="35"/>
  <c r="BL2032" i="35"/>
  <c r="BK2032" i="35"/>
  <c r="BJ2032" i="35"/>
  <c r="BI2032" i="35"/>
  <c r="BH2032" i="35"/>
  <c r="BG2032" i="35"/>
  <c r="BF2032" i="35"/>
  <c r="BE2032" i="35"/>
  <c r="BD2032" i="35"/>
  <c r="BC2032" i="35"/>
  <c r="BB2032" i="35"/>
  <c r="BA2032" i="35"/>
  <c r="AZ2032" i="35"/>
  <c r="AY2032" i="35"/>
  <c r="AX2032" i="35"/>
  <c r="AW2032" i="35"/>
  <c r="AV2032" i="35"/>
  <c r="AU2032" i="35"/>
  <c r="AT2032" i="35"/>
  <c r="AS2032" i="35"/>
  <c r="AR2032" i="35"/>
  <c r="AQ2032" i="35"/>
  <c r="AP2032" i="35"/>
  <c r="AO2032" i="35"/>
  <c r="BV2031" i="35"/>
  <c r="BU2031" i="35"/>
  <c r="BT2031" i="35"/>
  <c r="BS2031" i="35"/>
  <c r="BR2031" i="35"/>
  <c r="BQ2031" i="35"/>
  <c r="BP2031" i="35"/>
  <c r="BO2031" i="35"/>
  <c r="BN2031" i="35"/>
  <c r="BM2031" i="35"/>
  <c r="BL2031" i="35"/>
  <c r="BK2031" i="35"/>
  <c r="BJ2031" i="35"/>
  <c r="BI2031" i="35"/>
  <c r="BH2031" i="35"/>
  <c r="BG2031" i="35"/>
  <c r="BF2031" i="35"/>
  <c r="BE2031" i="35"/>
  <c r="BD2031" i="35"/>
  <c r="BC2031" i="35"/>
  <c r="BB2031" i="35"/>
  <c r="BA2031" i="35"/>
  <c r="AZ2031" i="35"/>
  <c r="AY2031" i="35"/>
  <c r="AX2031" i="35"/>
  <c r="AW2031" i="35"/>
  <c r="AV2031" i="35"/>
  <c r="AU2031" i="35"/>
  <c r="AT2031" i="35"/>
  <c r="AS2031" i="35"/>
  <c r="AR2031" i="35"/>
  <c r="AQ2031" i="35"/>
  <c r="AP2031" i="35"/>
  <c r="AO2031" i="35"/>
  <c r="BV2030" i="35"/>
  <c r="BU2030" i="35"/>
  <c r="BT2030" i="35"/>
  <c r="BS2030" i="35"/>
  <c r="BR2030" i="35"/>
  <c r="BQ2030" i="35"/>
  <c r="BP2030" i="35"/>
  <c r="BO2030" i="35"/>
  <c r="BN2030" i="35"/>
  <c r="BM2030" i="35"/>
  <c r="BL2030" i="35"/>
  <c r="BK2030" i="35"/>
  <c r="BJ2030" i="35"/>
  <c r="BI2030" i="35"/>
  <c r="BH2030" i="35"/>
  <c r="BG2030" i="35"/>
  <c r="BF2030" i="35"/>
  <c r="BE2030" i="35"/>
  <c r="BD2030" i="35"/>
  <c r="BC2030" i="35"/>
  <c r="BB2030" i="35"/>
  <c r="BA2030" i="35"/>
  <c r="AZ2030" i="35"/>
  <c r="AY2030" i="35"/>
  <c r="AX2030" i="35"/>
  <c r="AW2030" i="35"/>
  <c r="AV2030" i="35"/>
  <c r="AU2030" i="35"/>
  <c r="AT2030" i="35"/>
  <c r="AS2030" i="35"/>
  <c r="AR2030" i="35"/>
  <c r="AQ2030" i="35"/>
  <c r="AP2030" i="35"/>
  <c r="AO2030" i="35"/>
  <c r="BV2029" i="35"/>
  <c r="BU2029" i="35"/>
  <c r="BT2029" i="35"/>
  <c r="BS2029" i="35"/>
  <c r="BR2029" i="35"/>
  <c r="BQ2029" i="35"/>
  <c r="BP2029" i="35"/>
  <c r="BO2029" i="35"/>
  <c r="BN2029" i="35"/>
  <c r="BM2029" i="35"/>
  <c r="BL2029" i="35"/>
  <c r="BK2029" i="35"/>
  <c r="BJ2029" i="35"/>
  <c r="BI2029" i="35"/>
  <c r="BH2029" i="35"/>
  <c r="BG2029" i="35"/>
  <c r="BF2029" i="35"/>
  <c r="BE2029" i="35"/>
  <c r="BD2029" i="35"/>
  <c r="BC2029" i="35"/>
  <c r="BB2029" i="35"/>
  <c r="BA2029" i="35"/>
  <c r="AZ2029" i="35"/>
  <c r="AY2029" i="35"/>
  <c r="AX2029" i="35"/>
  <c r="AW2029" i="35"/>
  <c r="AV2029" i="35"/>
  <c r="AU2029" i="35"/>
  <c r="AT2029" i="35"/>
  <c r="AS2029" i="35"/>
  <c r="AR2029" i="35"/>
  <c r="AQ2029" i="35"/>
  <c r="AP2029" i="35"/>
  <c r="AO2029" i="35"/>
  <c r="BV2028" i="35"/>
  <c r="BU2028" i="35"/>
  <c r="BT2028" i="35"/>
  <c r="BS2028" i="35"/>
  <c r="BR2028" i="35"/>
  <c r="BQ2028" i="35"/>
  <c r="BP2028" i="35"/>
  <c r="BO2028" i="35"/>
  <c r="BN2028" i="35"/>
  <c r="BM2028" i="35"/>
  <c r="BL2028" i="35"/>
  <c r="BK2028" i="35"/>
  <c r="BJ2028" i="35"/>
  <c r="BI2028" i="35"/>
  <c r="BH2028" i="35"/>
  <c r="BG2028" i="35"/>
  <c r="BF2028" i="35"/>
  <c r="BE2028" i="35"/>
  <c r="BD2028" i="35"/>
  <c r="BC2028" i="35"/>
  <c r="BB2028" i="35"/>
  <c r="BA2028" i="35"/>
  <c r="AZ2028" i="35"/>
  <c r="AY2028" i="35"/>
  <c r="AX2028" i="35"/>
  <c r="AW2028" i="35"/>
  <c r="AV2028" i="35"/>
  <c r="AU2028" i="35"/>
  <c r="AT2028" i="35"/>
  <c r="AS2028" i="35"/>
  <c r="AR2028" i="35"/>
  <c r="AQ2028" i="35"/>
  <c r="AP2028" i="35"/>
  <c r="AO2028" i="35"/>
  <c r="BV2027" i="35"/>
  <c r="BU2027" i="35"/>
  <c r="BT2027" i="35"/>
  <c r="BS2027" i="35"/>
  <c r="BR2027" i="35"/>
  <c r="BQ2027" i="35"/>
  <c r="BP2027" i="35"/>
  <c r="BO2027" i="35"/>
  <c r="BN2027" i="35"/>
  <c r="BM2027" i="35"/>
  <c r="BL2027" i="35"/>
  <c r="BK2027" i="35"/>
  <c r="BJ2027" i="35"/>
  <c r="BI2027" i="35"/>
  <c r="BH2027" i="35"/>
  <c r="BG2027" i="35"/>
  <c r="BF2027" i="35"/>
  <c r="BE2027" i="35"/>
  <c r="BD2027" i="35"/>
  <c r="BC2027" i="35"/>
  <c r="BB2027" i="35"/>
  <c r="BA2027" i="35"/>
  <c r="AZ2027" i="35"/>
  <c r="AY2027" i="35"/>
  <c r="AX2027" i="35"/>
  <c r="AW2027" i="35"/>
  <c r="AV2027" i="35"/>
  <c r="AU2027" i="35"/>
  <c r="AT2027" i="35"/>
  <c r="AS2027" i="35"/>
  <c r="AR2027" i="35"/>
  <c r="AQ2027" i="35"/>
  <c r="AP2027" i="35"/>
  <c r="AO2027" i="35"/>
  <c r="BV2026" i="35"/>
  <c r="BU2026" i="35"/>
  <c r="BT2026" i="35"/>
  <c r="BS2026" i="35"/>
  <c r="BR2026" i="35"/>
  <c r="BQ2026" i="35"/>
  <c r="BP2026" i="35"/>
  <c r="BO2026" i="35"/>
  <c r="BN2026" i="35"/>
  <c r="BM2026" i="35"/>
  <c r="BL2026" i="35"/>
  <c r="BK2026" i="35"/>
  <c r="BJ2026" i="35"/>
  <c r="BI2026" i="35"/>
  <c r="BH2026" i="35"/>
  <c r="BG2026" i="35"/>
  <c r="BF2026" i="35"/>
  <c r="BE2026" i="35"/>
  <c r="BD2026" i="35"/>
  <c r="BC2026" i="35"/>
  <c r="BB2026" i="35"/>
  <c r="BA2026" i="35"/>
  <c r="AZ2026" i="35"/>
  <c r="AY2026" i="35"/>
  <c r="AX2026" i="35"/>
  <c r="AW2026" i="35"/>
  <c r="AV2026" i="35"/>
  <c r="AU2026" i="35"/>
  <c r="AT2026" i="35"/>
  <c r="AS2026" i="35"/>
  <c r="AR2026" i="35"/>
  <c r="AQ2026" i="35"/>
  <c r="AP2026" i="35"/>
  <c r="AO2026" i="35"/>
  <c r="BV2025" i="35"/>
  <c r="BU2025" i="35"/>
  <c r="BT2025" i="35"/>
  <c r="BS2025" i="35"/>
  <c r="BR2025" i="35"/>
  <c r="BQ2025" i="35"/>
  <c r="BP2025" i="35"/>
  <c r="BO2025" i="35"/>
  <c r="BN2025" i="35"/>
  <c r="BM2025" i="35"/>
  <c r="BL2025" i="35"/>
  <c r="BK2025" i="35"/>
  <c r="BJ2025" i="35"/>
  <c r="BI2025" i="35"/>
  <c r="BH2025" i="35"/>
  <c r="BG2025" i="35"/>
  <c r="BF2025" i="35"/>
  <c r="BE2025" i="35"/>
  <c r="BD2025" i="35"/>
  <c r="BC2025" i="35"/>
  <c r="BB2025" i="35"/>
  <c r="BA2025" i="35"/>
  <c r="AZ2025" i="35"/>
  <c r="AY2025" i="35"/>
  <c r="AX2025" i="35"/>
  <c r="AW2025" i="35"/>
  <c r="AV2025" i="35"/>
  <c r="AU2025" i="35"/>
  <c r="AT2025" i="35"/>
  <c r="AS2025" i="35"/>
  <c r="AR2025" i="35"/>
  <c r="AQ2025" i="35"/>
  <c r="AP2025" i="35"/>
  <c r="AO2025" i="35"/>
  <c r="BV2024" i="35"/>
  <c r="BU2024" i="35"/>
  <c r="BT2024" i="35"/>
  <c r="BS2024" i="35"/>
  <c r="BR2024" i="35"/>
  <c r="BQ2024" i="35"/>
  <c r="BP2024" i="35"/>
  <c r="BO2024" i="35"/>
  <c r="BN2024" i="35"/>
  <c r="BM2024" i="35"/>
  <c r="BL2024" i="35"/>
  <c r="BK2024" i="35"/>
  <c r="BJ2024" i="35"/>
  <c r="BI2024" i="35"/>
  <c r="BH2024" i="35"/>
  <c r="BG2024" i="35"/>
  <c r="BF2024" i="35"/>
  <c r="BE2024" i="35"/>
  <c r="BD2024" i="35"/>
  <c r="BC2024" i="35"/>
  <c r="BB2024" i="35"/>
  <c r="BA2024" i="35"/>
  <c r="AZ2024" i="35"/>
  <c r="AY2024" i="35"/>
  <c r="AX2024" i="35"/>
  <c r="AW2024" i="35"/>
  <c r="AV2024" i="35"/>
  <c r="AU2024" i="35"/>
  <c r="AT2024" i="35"/>
  <c r="AS2024" i="35"/>
  <c r="AR2024" i="35"/>
  <c r="AQ2024" i="35"/>
  <c r="AP2024" i="35"/>
  <c r="AO2024" i="35"/>
  <c r="BV2023" i="35"/>
  <c r="BU2023" i="35"/>
  <c r="BT2023" i="35"/>
  <c r="BS2023" i="35"/>
  <c r="BR2023" i="35"/>
  <c r="BQ2023" i="35"/>
  <c r="BP2023" i="35"/>
  <c r="BO2023" i="35"/>
  <c r="BN2023" i="35"/>
  <c r="BM2023" i="35"/>
  <c r="BL2023" i="35"/>
  <c r="BK2023" i="35"/>
  <c r="BJ2023" i="35"/>
  <c r="BI2023" i="35"/>
  <c r="BH2023" i="35"/>
  <c r="BG2023" i="35"/>
  <c r="BF2023" i="35"/>
  <c r="BE2023" i="35"/>
  <c r="BD2023" i="35"/>
  <c r="BC2023" i="35"/>
  <c r="BB2023" i="35"/>
  <c r="BA2023" i="35"/>
  <c r="AZ2023" i="35"/>
  <c r="AY2023" i="35"/>
  <c r="AX2023" i="35"/>
  <c r="AW2023" i="35"/>
  <c r="AV2023" i="35"/>
  <c r="AU2023" i="35"/>
  <c r="AT2023" i="35"/>
  <c r="AS2023" i="35"/>
  <c r="AR2023" i="35"/>
  <c r="AQ2023" i="35"/>
  <c r="AP2023" i="35"/>
  <c r="AO2023" i="35"/>
  <c r="BV2022" i="35"/>
  <c r="BU2022" i="35"/>
  <c r="BT2022" i="35"/>
  <c r="BS2022" i="35"/>
  <c r="BR2022" i="35"/>
  <c r="BQ2022" i="35"/>
  <c r="BP2022" i="35"/>
  <c r="BO2022" i="35"/>
  <c r="BN2022" i="35"/>
  <c r="BM2022" i="35"/>
  <c r="BL2022" i="35"/>
  <c r="BK2022" i="35"/>
  <c r="BJ2022" i="35"/>
  <c r="BI2022" i="35"/>
  <c r="BH2022" i="35"/>
  <c r="BG2022" i="35"/>
  <c r="BF2022" i="35"/>
  <c r="BE2022" i="35"/>
  <c r="BD2022" i="35"/>
  <c r="BC2022" i="35"/>
  <c r="BB2022" i="35"/>
  <c r="BA2022" i="35"/>
  <c r="AZ2022" i="35"/>
  <c r="AY2022" i="35"/>
  <c r="AX2022" i="35"/>
  <c r="AW2022" i="35"/>
  <c r="AV2022" i="35"/>
  <c r="AU2022" i="35"/>
  <c r="AT2022" i="35"/>
  <c r="AS2022" i="35"/>
  <c r="AR2022" i="35"/>
  <c r="AQ2022" i="35"/>
  <c r="AP2022" i="35"/>
  <c r="AO2022" i="35"/>
  <c r="BV2021" i="35"/>
  <c r="BU2021" i="35"/>
  <c r="BT2021" i="35"/>
  <c r="BS2021" i="35"/>
  <c r="BR2021" i="35"/>
  <c r="BQ2021" i="35"/>
  <c r="BP2021" i="35"/>
  <c r="BO2021" i="35"/>
  <c r="BN2021" i="35"/>
  <c r="BM2021" i="35"/>
  <c r="BL2021" i="35"/>
  <c r="BK2021" i="35"/>
  <c r="BJ2021" i="35"/>
  <c r="BI2021" i="35"/>
  <c r="BH2021" i="35"/>
  <c r="BG2021" i="35"/>
  <c r="BF2021" i="35"/>
  <c r="BE2021" i="35"/>
  <c r="BD2021" i="35"/>
  <c r="BC2021" i="35"/>
  <c r="BB2021" i="35"/>
  <c r="BA2021" i="35"/>
  <c r="AZ2021" i="35"/>
  <c r="AY2021" i="35"/>
  <c r="AX2021" i="35"/>
  <c r="AW2021" i="35"/>
  <c r="AV2021" i="35"/>
  <c r="AU2021" i="35"/>
  <c r="AT2021" i="35"/>
  <c r="AS2021" i="35"/>
  <c r="AR2021" i="35"/>
  <c r="AQ2021" i="35"/>
  <c r="AP2021" i="35"/>
  <c r="AO2021" i="35"/>
  <c r="BV2020" i="35"/>
  <c r="BU2020" i="35"/>
  <c r="BT2020" i="35"/>
  <c r="BS2020" i="35"/>
  <c r="BR2020" i="35"/>
  <c r="BQ2020" i="35"/>
  <c r="BP2020" i="35"/>
  <c r="BO2020" i="35"/>
  <c r="BN2020" i="35"/>
  <c r="BM2020" i="35"/>
  <c r="BL2020" i="35"/>
  <c r="BK2020" i="35"/>
  <c r="BJ2020" i="35"/>
  <c r="BI2020" i="35"/>
  <c r="BH2020" i="35"/>
  <c r="BG2020" i="35"/>
  <c r="BF2020" i="35"/>
  <c r="BE2020" i="35"/>
  <c r="BD2020" i="35"/>
  <c r="BC2020" i="35"/>
  <c r="BB2020" i="35"/>
  <c r="BA2020" i="35"/>
  <c r="AZ2020" i="35"/>
  <c r="AY2020" i="35"/>
  <c r="AX2020" i="35"/>
  <c r="AW2020" i="35"/>
  <c r="AV2020" i="35"/>
  <c r="AU2020" i="35"/>
  <c r="AT2020" i="35"/>
  <c r="AS2020" i="35"/>
  <c r="AR2020" i="35"/>
  <c r="AQ2020" i="35"/>
  <c r="AP2020" i="35"/>
  <c r="AO2020" i="35"/>
  <c r="BV2019" i="35"/>
  <c r="BU2019" i="35"/>
  <c r="BT2019" i="35"/>
  <c r="BS2019" i="35"/>
  <c r="BR2019" i="35"/>
  <c r="BQ2019" i="35"/>
  <c r="BP2019" i="35"/>
  <c r="BO2019" i="35"/>
  <c r="BN2019" i="35"/>
  <c r="BM2019" i="35"/>
  <c r="BL2019" i="35"/>
  <c r="BK2019" i="35"/>
  <c r="BJ2019" i="35"/>
  <c r="BI2019" i="35"/>
  <c r="BH2019" i="35"/>
  <c r="BG2019" i="35"/>
  <c r="BF2019" i="35"/>
  <c r="BE2019" i="35"/>
  <c r="BD2019" i="35"/>
  <c r="BC2019" i="35"/>
  <c r="BB2019" i="35"/>
  <c r="BA2019" i="35"/>
  <c r="AZ2019" i="35"/>
  <c r="AY2019" i="35"/>
  <c r="AX2019" i="35"/>
  <c r="AW2019" i="35"/>
  <c r="AV2019" i="35"/>
  <c r="AU2019" i="35"/>
  <c r="AT2019" i="35"/>
  <c r="AS2019" i="35"/>
  <c r="AR2019" i="35"/>
  <c r="AQ2019" i="35"/>
  <c r="AP2019" i="35"/>
  <c r="AO2019" i="35"/>
  <c r="BV2018" i="35"/>
  <c r="BU2018" i="35"/>
  <c r="BT2018" i="35"/>
  <c r="BS2018" i="35"/>
  <c r="BR2018" i="35"/>
  <c r="BQ2018" i="35"/>
  <c r="BP2018" i="35"/>
  <c r="BO2018" i="35"/>
  <c r="BN2018" i="35"/>
  <c r="BM2018" i="35"/>
  <c r="BL2018" i="35"/>
  <c r="BK2018" i="35"/>
  <c r="BJ2018" i="35"/>
  <c r="BI2018" i="35"/>
  <c r="BH2018" i="35"/>
  <c r="BG2018" i="35"/>
  <c r="BF2018" i="35"/>
  <c r="BE2018" i="35"/>
  <c r="BD2018" i="35"/>
  <c r="BC2018" i="35"/>
  <c r="BB2018" i="35"/>
  <c r="BA2018" i="35"/>
  <c r="AZ2018" i="35"/>
  <c r="AY2018" i="35"/>
  <c r="AX2018" i="35"/>
  <c r="AW2018" i="35"/>
  <c r="AV2018" i="35"/>
  <c r="AU2018" i="35"/>
  <c r="AT2018" i="35"/>
  <c r="AS2018" i="35"/>
  <c r="AR2018" i="35"/>
  <c r="AQ2018" i="35"/>
  <c r="AP2018" i="35"/>
  <c r="AO2018" i="35"/>
  <c r="BV2017" i="35"/>
  <c r="BU2017" i="35"/>
  <c r="BT2017" i="35"/>
  <c r="BS2017" i="35"/>
  <c r="BR2017" i="35"/>
  <c r="BQ2017" i="35"/>
  <c r="BP2017" i="35"/>
  <c r="BO2017" i="35"/>
  <c r="BN2017" i="35"/>
  <c r="BM2017" i="35"/>
  <c r="BL2017" i="35"/>
  <c r="BK2017" i="35"/>
  <c r="BJ2017" i="35"/>
  <c r="BI2017" i="35"/>
  <c r="BH2017" i="35"/>
  <c r="BG2017" i="35"/>
  <c r="BF2017" i="35"/>
  <c r="BE2017" i="35"/>
  <c r="BD2017" i="35"/>
  <c r="BC2017" i="35"/>
  <c r="BB2017" i="35"/>
  <c r="BA2017" i="35"/>
  <c r="AZ2017" i="35"/>
  <c r="AY2017" i="35"/>
  <c r="AX2017" i="35"/>
  <c r="AW2017" i="35"/>
  <c r="AV2017" i="35"/>
  <c r="AU2017" i="35"/>
  <c r="AT2017" i="35"/>
  <c r="AS2017" i="35"/>
  <c r="AR2017" i="35"/>
  <c r="AQ2017" i="35"/>
  <c r="AP2017" i="35"/>
  <c r="AO2017" i="35"/>
  <c r="BV2016" i="35"/>
  <c r="BU2016" i="35"/>
  <c r="BT2016" i="35"/>
  <c r="BS2016" i="35"/>
  <c r="BR2016" i="35"/>
  <c r="BQ2016" i="35"/>
  <c r="BP2016" i="35"/>
  <c r="BO2016" i="35"/>
  <c r="BN2016" i="35"/>
  <c r="BM2016" i="35"/>
  <c r="BL2016" i="35"/>
  <c r="BK2016" i="35"/>
  <c r="BJ2016" i="35"/>
  <c r="BI2016" i="35"/>
  <c r="BH2016" i="35"/>
  <c r="BG2016" i="35"/>
  <c r="BF2016" i="35"/>
  <c r="BE2016" i="35"/>
  <c r="BD2016" i="35"/>
  <c r="BC2016" i="35"/>
  <c r="BB2016" i="35"/>
  <c r="BA2016" i="35"/>
  <c r="AZ2016" i="35"/>
  <c r="AY2016" i="35"/>
  <c r="AX2016" i="35"/>
  <c r="AW2016" i="35"/>
  <c r="AV2016" i="35"/>
  <c r="AU2016" i="35"/>
  <c r="AT2016" i="35"/>
  <c r="AS2016" i="35"/>
  <c r="AR2016" i="35"/>
  <c r="AQ2016" i="35"/>
  <c r="AP2016" i="35"/>
  <c r="AO2016" i="35"/>
  <c r="BV2015" i="35"/>
  <c r="BU2015" i="35"/>
  <c r="BT2015" i="35"/>
  <c r="BS2015" i="35"/>
  <c r="BR2015" i="35"/>
  <c r="BQ2015" i="35"/>
  <c r="BP2015" i="35"/>
  <c r="BO2015" i="35"/>
  <c r="BN2015" i="35"/>
  <c r="BM2015" i="35"/>
  <c r="BL2015" i="35"/>
  <c r="BK2015" i="35"/>
  <c r="BJ2015" i="35"/>
  <c r="BI2015" i="35"/>
  <c r="BH2015" i="35"/>
  <c r="BG2015" i="35"/>
  <c r="BF2015" i="35"/>
  <c r="BE2015" i="35"/>
  <c r="BD2015" i="35"/>
  <c r="BC2015" i="35"/>
  <c r="BB2015" i="35"/>
  <c r="BA2015" i="35"/>
  <c r="AZ2015" i="35"/>
  <c r="AY2015" i="35"/>
  <c r="AX2015" i="35"/>
  <c r="AW2015" i="35"/>
  <c r="AV2015" i="35"/>
  <c r="AU2015" i="35"/>
  <c r="AT2015" i="35"/>
  <c r="AS2015" i="35"/>
  <c r="AR2015" i="35"/>
  <c r="AQ2015" i="35"/>
  <c r="AP2015" i="35"/>
  <c r="AO2015" i="35"/>
  <c r="BV2014" i="35"/>
  <c r="BU2014" i="35"/>
  <c r="BT2014" i="35"/>
  <c r="BS2014" i="35"/>
  <c r="BR2014" i="35"/>
  <c r="BQ2014" i="35"/>
  <c r="BP2014" i="35"/>
  <c r="BO2014" i="35"/>
  <c r="BN2014" i="35"/>
  <c r="BM2014" i="35"/>
  <c r="BL2014" i="35"/>
  <c r="BK2014" i="35"/>
  <c r="BJ2014" i="35"/>
  <c r="BI2014" i="35"/>
  <c r="BH2014" i="35"/>
  <c r="BG2014" i="35"/>
  <c r="BF2014" i="35"/>
  <c r="BE2014" i="35"/>
  <c r="BD2014" i="35"/>
  <c r="BC2014" i="35"/>
  <c r="BB2014" i="35"/>
  <c r="BA2014" i="35"/>
  <c r="AZ2014" i="35"/>
  <c r="AY2014" i="35"/>
  <c r="AX2014" i="35"/>
  <c r="AW2014" i="35"/>
  <c r="AV2014" i="35"/>
  <c r="AU2014" i="35"/>
  <c r="AT2014" i="35"/>
  <c r="AS2014" i="35"/>
  <c r="AR2014" i="35"/>
  <c r="AQ2014" i="35"/>
  <c r="AP2014" i="35"/>
  <c r="AO2014" i="35"/>
  <c r="BV2013" i="35"/>
  <c r="BU2013" i="35"/>
  <c r="BT2013" i="35"/>
  <c r="BS2013" i="35"/>
  <c r="BR2013" i="35"/>
  <c r="BQ2013" i="35"/>
  <c r="BP2013" i="35"/>
  <c r="BO2013" i="35"/>
  <c r="BN2013" i="35"/>
  <c r="BM2013" i="35"/>
  <c r="BL2013" i="35"/>
  <c r="BK2013" i="35"/>
  <c r="BJ2013" i="35"/>
  <c r="BI2013" i="35"/>
  <c r="BH2013" i="35"/>
  <c r="BG2013" i="35"/>
  <c r="BF2013" i="35"/>
  <c r="BE2013" i="35"/>
  <c r="BD2013" i="35"/>
  <c r="BC2013" i="35"/>
  <c r="BB2013" i="35"/>
  <c r="BA2013" i="35"/>
  <c r="AZ2013" i="35"/>
  <c r="AY2013" i="35"/>
  <c r="AX2013" i="35"/>
  <c r="AW2013" i="35"/>
  <c r="AV2013" i="35"/>
  <c r="AU2013" i="35"/>
  <c r="AT2013" i="35"/>
  <c r="AS2013" i="35"/>
  <c r="AR2013" i="35"/>
  <c r="AQ2013" i="35"/>
  <c r="AP2013" i="35"/>
  <c r="AO2013" i="35"/>
  <c r="BV2012" i="35"/>
  <c r="BU2012" i="35"/>
  <c r="BT2012" i="35"/>
  <c r="BS2012" i="35"/>
  <c r="BR2012" i="35"/>
  <c r="BQ2012" i="35"/>
  <c r="BP2012" i="35"/>
  <c r="BO2012" i="35"/>
  <c r="BN2012" i="35"/>
  <c r="BM2012" i="35"/>
  <c r="BL2012" i="35"/>
  <c r="BK2012" i="35"/>
  <c r="BJ2012" i="35"/>
  <c r="BI2012" i="35"/>
  <c r="BH2012" i="35"/>
  <c r="BG2012" i="35"/>
  <c r="BF2012" i="35"/>
  <c r="BE2012" i="35"/>
  <c r="BD2012" i="35"/>
  <c r="BC2012" i="35"/>
  <c r="BB2012" i="35"/>
  <c r="BA2012" i="35"/>
  <c r="AZ2012" i="35"/>
  <c r="AY2012" i="35"/>
  <c r="AX2012" i="35"/>
  <c r="AW2012" i="35"/>
  <c r="AV2012" i="35"/>
  <c r="AU2012" i="35"/>
  <c r="AT2012" i="35"/>
  <c r="AS2012" i="35"/>
  <c r="AR2012" i="35"/>
  <c r="AQ2012" i="35"/>
  <c r="AP2012" i="35"/>
  <c r="AO2012" i="35"/>
  <c r="BV2011" i="35"/>
  <c r="BU2011" i="35"/>
  <c r="BT2011" i="35"/>
  <c r="BS2011" i="35"/>
  <c r="BR2011" i="35"/>
  <c r="BQ2011" i="35"/>
  <c r="BP2011" i="35"/>
  <c r="BO2011" i="35"/>
  <c r="BN2011" i="35"/>
  <c r="BM2011" i="35"/>
  <c r="BL2011" i="35"/>
  <c r="BK2011" i="35"/>
  <c r="BJ2011" i="35"/>
  <c r="BI2011" i="35"/>
  <c r="BH2011" i="35"/>
  <c r="BG2011" i="35"/>
  <c r="BF2011" i="35"/>
  <c r="BE2011" i="35"/>
  <c r="BD2011" i="35"/>
  <c r="BC2011" i="35"/>
  <c r="BB2011" i="35"/>
  <c r="BA2011" i="35"/>
  <c r="AZ2011" i="35"/>
  <c r="AY2011" i="35"/>
  <c r="AX2011" i="35"/>
  <c r="AW2011" i="35"/>
  <c r="AV2011" i="35"/>
  <c r="AU2011" i="35"/>
  <c r="AT2011" i="35"/>
  <c r="AS2011" i="35"/>
  <c r="AR2011" i="35"/>
  <c r="AQ2011" i="35"/>
  <c r="AP2011" i="35"/>
  <c r="AO2011" i="35"/>
  <c r="BV2010" i="35"/>
  <c r="BU2010" i="35"/>
  <c r="BT2010" i="35"/>
  <c r="BS2010" i="35"/>
  <c r="BR2010" i="35"/>
  <c r="BQ2010" i="35"/>
  <c r="BP2010" i="35"/>
  <c r="BO2010" i="35"/>
  <c r="BN2010" i="35"/>
  <c r="BM2010" i="35"/>
  <c r="BL2010" i="35"/>
  <c r="BK2010" i="35"/>
  <c r="BJ2010" i="35"/>
  <c r="BI2010" i="35"/>
  <c r="BH2010" i="35"/>
  <c r="BG2010" i="35"/>
  <c r="BF2010" i="35"/>
  <c r="BE2010" i="35"/>
  <c r="BD2010" i="35"/>
  <c r="BC2010" i="35"/>
  <c r="BB2010" i="35"/>
  <c r="BA2010" i="35"/>
  <c r="AZ2010" i="35"/>
  <c r="AY2010" i="35"/>
  <c r="AX2010" i="35"/>
  <c r="AW2010" i="35"/>
  <c r="AV2010" i="35"/>
  <c r="AU2010" i="35"/>
  <c r="AT2010" i="35"/>
  <c r="AS2010" i="35"/>
  <c r="AR2010" i="35"/>
  <c r="AQ2010" i="35"/>
  <c r="AP2010" i="35"/>
  <c r="AO2010" i="35"/>
  <c r="BV2009" i="35"/>
  <c r="BU2009" i="35"/>
  <c r="BT2009" i="35"/>
  <c r="BS2009" i="35"/>
  <c r="BR2009" i="35"/>
  <c r="BQ2009" i="35"/>
  <c r="BP2009" i="35"/>
  <c r="BO2009" i="35"/>
  <c r="BN2009" i="35"/>
  <c r="BM2009" i="35"/>
  <c r="BL2009" i="35"/>
  <c r="BK2009" i="35"/>
  <c r="BJ2009" i="35"/>
  <c r="BI2009" i="35"/>
  <c r="BH2009" i="35"/>
  <c r="BG2009" i="35"/>
  <c r="BF2009" i="35"/>
  <c r="BE2009" i="35"/>
  <c r="BD2009" i="35"/>
  <c r="BC2009" i="35"/>
  <c r="BB2009" i="35"/>
  <c r="BA2009" i="35"/>
  <c r="AZ2009" i="35"/>
  <c r="AY2009" i="35"/>
  <c r="AX2009" i="35"/>
  <c r="AW2009" i="35"/>
  <c r="AV2009" i="35"/>
  <c r="AU2009" i="35"/>
  <c r="AT2009" i="35"/>
  <c r="AS2009" i="35"/>
  <c r="AR2009" i="35"/>
  <c r="AQ2009" i="35"/>
  <c r="AP2009" i="35"/>
  <c r="AO2009" i="35"/>
  <c r="BV2008" i="35"/>
  <c r="BU2008" i="35"/>
  <c r="BT2008" i="35"/>
  <c r="BS2008" i="35"/>
  <c r="BR2008" i="35"/>
  <c r="BQ2008" i="35"/>
  <c r="BP2008" i="35"/>
  <c r="BO2008" i="35"/>
  <c r="BN2008" i="35"/>
  <c r="BM2008" i="35"/>
  <c r="BL2008" i="35"/>
  <c r="BK2008" i="35"/>
  <c r="BJ2008" i="35"/>
  <c r="BI2008" i="35"/>
  <c r="BH2008" i="35"/>
  <c r="BG2008" i="35"/>
  <c r="BF2008" i="35"/>
  <c r="BE2008" i="35"/>
  <c r="BD2008" i="35"/>
  <c r="BC2008" i="35"/>
  <c r="BB2008" i="35"/>
  <c r="BA2008" i="35"/>
  <c r="AZ2008" i="35"/>
  <c r="AY2008" i="35"/>
  <c r="AX2008" i="35"/>
  <c r="AW2008" i="35"/>
  <c r="AV2008" i="35"/>
  <c r="AU2008" i="35"/>
  <c r="AT2008" i="35"/>
  <c r="AS2008" i="35"/>
  <c r="AR2008" i="35"/>
  <c r="AQ2008" i="35"/>
  <c r="AP2008" i="35"/>
  <c r="AO2008" i="35"/>
  <c r="BV2007" i="35"/>
  <c r="BU2007" i="35"/>
  <c r="BT2007" i="35"/>
  <c r="BS2007" i="35"/>
  <c r="BR2007" i="35"/>
  <c r="BQ2007" i="35"/>
  <c r="BP2007" i="35"/>
  <c r="BO2007" i="35"/>
  <c r="BN2007" i="35"/>
  <c r="BM2007" i="35"/>
  <c r="BL2007" i="35"/>
  <c r="BK2007" i="35"/>
  <c r="BJ2007" i="35"/>
  <c r="BI2007" i="35"/>
  <c r="BH2007" i="35"/>
  <c r="BG2007" i="35"/>
  <c r="BF2007" i="35"/>
  <c r="BE2007" i="35"/>
  <c r="BD2007" i="35"/>
  <c r="BC2007" i="35"/>
  <c r="BB2007" i="35"/>
  <c r="BA2007" i="35"/>
  <c r="AZ2007" i="35"/>
  <c r="AY2007" i="35"/>
  <c r="AX2007" i="35"/>
  <c r="AW2007" i="35"/>
  <c r="AV2007" i="35"/>
  <c r="AU2007" i="35"/>
  <c r="AT2007" i="35"/>
  <c r="AS2007" i="35"/>
  <c r="AR2007" i="35"/>
  <c r="AQ2007" i="35"/>
  <c r="AP2007" i="35"/>
  <c r="AO2007" i="35"/>
  <c r="BV2006" i="35"/>
  <c r="BU2006" i="35"/>
  <c r="BT2006" i="35"/>
  <c r="BS2006" i="35"/>
  <c r="BR2006" i="35"/>
  <c r="BQ2006" i="35"/>
  <c r="BP2006" i="35"/>
  <c r="BO2006" i="35"/>
  <c r="BN2006" i="35"/>
  <c r="BM2006" i="35"/>
  <c r="BL2006" i="35"/>
  <c r="BK2006" i="35"/>
  <c r="BJ2006" i="35"/>
  <c r="BI2006" i="35"/>
  <c r="BH2006" i="35"/>
  <c r="BG2006" i="35"/>
  <c r="BF2006" i="35"/>
  <c r="BE2006" i="35"/>
  <c r="BD2006" i="35"/>
  <c r="BC2006" i="35"/>
  <c r="BB2006" i="35"/>
  <c r="BA2006" i="35"/>
  <c r="AZ2006" i="35"/>
  <c r="AY2006" i="35"/>
  <c r="AX2006" i="35"/>
  <c r="AW2006" i="35"/>
  <c r="AV2006" i="35"/>
  <c r="AU2006" i="35"/>
  <c r="AT2006" i="35"/>
  <c r="AS2006" i="35"/>
  <c r="AR2006" i="35"/>
  <c r="AQ2006" i="35"/>
  <c r="AP2006" i="35"/>
  <c r="AO2006" i="35"/>
  <c r="BV2005" i="35"/>
  <c r="BU2005" i="35"/>
  <c r="BT2005" i="35"/>
  <c r="BS2005" i="35"/>
  <c r="BR2005" i="35"/>
  <c r="BQ2005" i="35"/>
  <c r="BP2005" i="35"/>
  <c r="BO2005" i="35"/>
  <c r="BN2005" i="35"/>
  <c r="BM2005" i="35"/>
  <c r="BL2005" i="35"/>
  <c r="BK2005" i="35"/>
  <c r="BJ2005" i="35"/>
  <c r="BI2005" i="35"/>
  <c r="BH2005" i="35"/>
  <c r="BG2005" i="35"/>
  <c r="BF2005" i="35"/>
  <c r="BE2005" i="35"/>
  <c r="BD2005" i="35"/>
  <c r="BC2005" i="35"/>
  <c r="BB2005" i="35"/>
  <c r="BA2005" i="35"/>
  <c r="AZ2005" i="35"/>
  <c r="AY2005" i="35"/>
  <c r="AX2005" i="35"/>
  <c r="AW2005" i="35"/>
  <c r="AV2005" i="35"/>
  <c r="AU2005" i="35"/>
  <c r="AT2005" i="35"/>
  <c r="AS2005" i="35"/>
  <c r="AR2005" i="35"/>
  <c r="AQ2005" i="35"/>
  <c r="AP2005" i="35"/>
  <c r="AO2005" i="35"/>
  <c r="BV2004" i="35"/>
  <c r="BU2004" i="35"/>
  <c r="BT2004" i="35"/>
  <c r="BS2004" i="35"/>
  <c r="BR2004" i="35"/>
  <c r="BQ2004" i="35"/>
  <c r="BP2004" i="35"/>
  <c r="BO2004" i="35"/>
  <c r="BN2004" i="35"/>
  <c r="BM2004" i="35"/>
  <c r="BL2004" i="35"/>
  <c r="BK2004" i="35"/>
  <c r="BJ2004" i="35"/>
  <c r="BI2004" i="35"/>
  <c r="BH2004" i="35"/>
  <c r="BG2004" i="35"/>
  <c r="BF2004" i="35"/>
  <c r="BE2004" i="35"/>
  <c r="BD2004" i="35"/>
  <c r="BC2004" i="35"/>
  <c r="BB2004" i="35"/>
  <c r="BA2004" i="35"/>
  <c r="AZ2004" i="35"/>
  <c r="AY2004" i="35"/>
  <c r="AX2004" i="35"/>
  <c r="AW2004" i="35"/>
  <c r="AV2004" i="35"/>
  <c r="AU2004" i="35"/>
  <c r="AT2004" i="35"/>
  <c r="AS2004" i="35"/>
  <c r="AR2004" i="35"/>
  <c r="AQ2004" i="35"/>
  <c r="AP2004" i="35"/>
  <c r="AO2004" i="35"/>
  <c r="BV2003" i="35"/>
  <c r="BU2003" i="35"/>
  <c r="BT2003" i="35"/>
  <c r="BS2003" i="35"/>
  <c r="BR2003" i="35"/>
  <c r="BQ2003" i="35"/>
  <c r="BP2003" i="35"/>
  <c r="BO2003" i="35"/>
  <c r="BN2003" i="35"/>
  <c r="BM2003" i="35"/>
  <c r="BL2003" i="35"/>
  <c r="BK2003" i="35"/>
  <c r="BJ2003" i="35"/>
  <c r="BI2003" i="35"/>
  <c r="BH2003" i="35"/>
  <c r="BG2003" i="35"/>
  <c r="BF2003" i="35"/>
  <c r="BE2003" i="35"/>
  <c r="BD2003" i="35"/>
  <c r="BC2003" i="35"/>
  <c r="BB2003" i="35"/>
  <c r="BA2003" i="35"/>
  <c r="AZ2003" i="35"/>
  <c r="AY2003" i="35"/>
  <c r="AX2003" i="35"/>
  <c r="AW2003" i="35"/>
  <c r="AV2003" i="35"/>
  <c r="AU2003" i="35"/>
  <c r="AT2003" i="35"/>
  <c r="AS2003" i="35"/>
  <c r="AR2003" i="35"/>
  <c r="AQ2003" i="35"/>
  <c r="AP2003" i="35"/>
  <c r="AO2003" i="35"/>
  <c r="BV2002" i="35"/>
  <c r="BU2002" i="35"/>
  <c r="BT2002" i="35"/>
  <c r="BS2002" i="35"/>
  <c r="BR2002" i="35"/>
  <c r="BQ2002" i="35"/>
  <c r="BP2002" i="35"/>
  <c r="BO2002" i="35"/>
  <c r="BN2002" i="35"/>
  <c r="BM2002" i="35"/>
  <c r="BL2002" i="35"/>
  <c r="BK2002" i="35"/>
  <c r="BJ2002" i="35"/>
  <c r="BI2002" i="35"/>
  <c r="BH2002" i="35"/>
  <c r="BG2002" i="35"/>
  <c r="BF2002" i="35"/>
  <c r="BE2002" i="35"/>
  <c r="BD2002" i="35"/>
  <c r="BC2002" i="35"/>
  <c r="BB2002" i="35"/>
  <c r="BA2002" i="35"/>
  <c r="AZ2002" i="35"/>
  <c r="AY2002" i="35"/>
  <c r="AX2002" i="35"/>
  <c r="AW2002" i="35"/>
  <c r="AV2002" i="35"/>
  <c r="AU2002" i="35"/>
  <c r="AT2002" i="35"/>
  <c r="AS2002" i="35"/>
  <c r="AR2002" i="35"/>
  <c r="AQ2002" i="35"/>
  <c r="AP2002" i="35"/>
  <c r="AO2002" i="35"/>
  <c r="BV2001" i="35"/>
  <c r="BU2001" i="35"/>
  <c r="BT2001" i="35"/>
  <c r="BS2001" i="35"/>
  <c r="BR2001" i="35"/>
  <c r="BQ2001" i="35"/>
  <c r="BP2001" i="35"/>
  <c r="BO2001" i="35"/>
  <c r="BN2001" i="35"/>
  <c r="BM2001" i="35"/>
  <c r="BL2001" i="35"/>
  <c r="BK2001" i="35"/>
  <c r="BJ2001" i="35"/>
  <c r="BI2001" i="35"/>
  <c r="BH2001" i="35"/>
  <c r="BG2001" i="35"/>
  <c r="BF2001" i="35"/>
  <c r="BE2001" i="35"/>
  <c r="BD2001" i="35"/>
  <c r="BC2001" i="35"/>
  <c r="BB2001" i="35"/>
  <c r="BA2001" i="35"/>
  <c r="AZ2001" i="35"/>
  <c r="AY2001" i="35"/>
  <c r="AX2001" i="35"/>
  <c r="AW2001" i="35"/>
  <c r="AV2001" i="35"/>
  <c r="AU2001" i="35"/>
  <c r="AT2001" i="35"/>
  <c r="AS2001" i="35"/>
  <c r="AR2001" i="35"/>
  <c r="AQ2001" i="35"/>
  <c r="AP2001" i="35"/>
  <c r="AO2001" i="35"/>
  <c r="BV2000" i="35"/>
  <c r="BU2000" i="35"/>
  <c r="BT2000" i="35"/>
  <c r="BS2000" i="35"/>
  <c r="BR2000" i="35"/>
  <c r="BQ2000" i="35"/>
  <c r="BP2000" i="35"/>
  <c r="BO2000" i="35"/>
  <c r="BN2000" i="35"/>
  <c r="BM2000" i="35"/>
  <c r="BL2000" i="35"/>
  <c r="BK2000" i="35"/>
  <c r="BJ2000" i="35"/>
  <c r="BI2000" i="35"/>
  <c r="BH2000" i="35"/>
  <c r="BG2000" i="35"/>
  <c r="BF2000" i="35"/>
  <c r="BE2000" i="35"/>
  <c r="BD2000" i="35"/>
  <c r="BC2000" i="35"/>
  <c r="BB2000" i="35"/>
  <c r="BA2000" i="35"/>
  <c r="AZ2000" i="35"/>
  <c r="AY2000" i="35"/>
  <c r="AX2000" i="35"/>
  <c r="AW2000" i="35"/>
  <c r="AV2000" i="35"/>
  <c r="AU2000" i="35"/>
  <c r="AT2000" i="35"/>
  <c r="AS2000" i="35"/>
  <c r="AR2000" i="35"/>
  <c r="AQ2000" i="35"/>
  <c r="AP2000" i="35"/>
  <c r="AO2000" i="35"/>
  <c r="BV1999" i="35"/>
  <c r="BU1999" i="35"/>
  <c r="BT1999" i="35"/>
  <c r="BS1999" i="35"/>
  <c r="BR1999" i="35"/>
  <c r="BQ1999" i="35"/>
  <c r="BP1999" i="35"/>
  <c r="BO1999" i="35"/>
  <c r="BN1999" i="35"/>
  <c r="BM1999" i="35"/>
  <c r="BL1999" i="35"/>
  <c r="BK1999" i="35"/>
  <c r="BJ1999" i="35"/>
  <c r="BI1999" i="35"/>
  <c r="BH1999" i="35"/>
  <c r="BG1999" i="35"/>
  <c r="BF1999" i="35"/>
  <c r="BE1999" i="35"/>
  <c r="BD1999" i="35"/>
  <c r="BC1999" i="35"/>
  <c r="BB1999" i="35"/>
  <c r="BA1999" i="35"/>
  <c r="AZ1999" i="35"/>
  <c r="AY1999" i="35"/>
  <c r="AX1999" i="35"/>
  <c r="AW1999" i="35"/>
  <c r="AV1999" i="35"/>
  <c r="AU1999" i="35"/>
  <c r="AT1999" i="35"/>
  <c r="AS1999" i="35"/>
  <c r="AR1999" i="35"/>
  <c r="AQ1999" i="35"/>
  <c r="AP1999" i="35"/>
  <c r="AO1999" i="35"/>
  <c r="BV1998" i="35"/>
  <c r="BU1998" i="35"/>
  <c r="BT1998" i="35"/>
  <c r="BS1998" i="35"/>
  <c r="BR1998" i="35"/>
  <c r="BQ1998" i="35"/>
  <c r="BP1998" i="35"/>
  <c r="BO1998" i="35"/>
  <c r="BN1998" i="35"/>
  <c r="BM1998" i="35"/>
  <c r="BL1998" i="35"/>
  <c r="BK1998" i="35"/>
  <c r="BJ1998" i="35"/>
  <c r="BI1998" i="35"/>
  <c r="BH1998" i="35"/>
  <c r="BG1998" i="35"/>
  <c r="BF1998" i="35"/>
  <c r="BE1998" i="35"/>
  <c r="BD1998" i="35"/>
  <c r="BC1998" i="35"/>
  <c r="BB1998" i="35"/>
  <c r="BA1998" i="35"/>
  <c r="AZ1998" i="35"/>
  <c r="AY1998" i="35"/>
  <c r="AX1998" i="35"/>
  <c r="AW1998" i="35"/>
  <c r="AV1998" i="35"/>
  <c r="AU1998" i="35"/>
  <c r="AT1998" i="35"/>
  <c r="AS1998" i="35"/>
  <c r="AR1998" i="35"/>
  <c r="AQ1998" i="35"/>
  <c r="AP1998" i="35"/>
  <c r="AO1998" i="35"/>
  <c r="BV1997" i="35"/>
  <c r="BU1997" i="35"/>
  <c r="BT1997" i="35"/>
  <c r="BS1997" i="35"/>
  <c r="BR1997" i="35"/>
  <c r="BQ1997" i="35"/>
  <c r="BP1997" i="35"/>
  <c r="BO1997" i="35"/>
  <c r="BN1997" i="35"/>
  <c r="BM1997" i="35"/>
  <c r="BL1997" i="35"/>
  <c r="BK1997" i="35"/>
  <c r="BJ1997" i="35"/>
  <c r="BI1997" i="35"/>
  <c r="BH1997" i="35"/>
  <c r="BG1997" i="35"/>
  <c r="BF1997" i="35"/>
  <c r="BE1997" i="35"/>
  <c r="BD1997" i="35"/>
  <c r="BC1997" i="35"/>
  <c r="BB1997" i="35"/>
  <c r="BA1997" i="35"/>
  <c r="AZ1997" i="35"/>
  <c r="AY1997" i="35"/>
  <c r="AX1997" i="35"/>
  <c r="AW1997" i="35"/>
  <c r="AV1997" i="35"/>
  <c r="AU1997" i="35"/>
  <c r="AT1997" i="35"/>
  <c r="AS1997" i="35"/>
  <c r="AR1997" i="35"/>
  <c r="AQ1997" i="35"/>
  <c r="AP1997" i="35"/>
  <c r="AO1997" i="35"/>
  <c r="BV1996" i="35"/>
  <c r="BU1996" i="35"/>
  <c r="BT1996" i="35"/>
  <c r="BS1996" i="35"/>
  <c r="BR1996" i="35"/>
  <c r="BQ1996" i="35"/>
  <c r="BP1996" i="35"/>
  <c r="BO1996" i="35"/>
  <c r="BN1996" i="35"/>
  <c r="BM1996" i="35"/>
  <c r="BL1996" i="35"/>
  <c r="BK1996" i="35"/>
  <c r="BJ1996" i="35"/>
  <c r="BI1996" i="35"/>
  <c r="BH1996" i="35"/>
  <c r="BG1996" i="35"/>
  <c r="BF1996" i="35"/>
  <c r="BE1996" i="35"/>
  <c r="BD1996" i="35"/>
  <c r="BC1996" i="35"/>
  <c r="BB1996" i="35"/>
  <c r="BA1996" i="35"/>
  <c r="AZ1996" i="35"/>
  <c r="AY1996" i="35"/>
  <c r="AX1996" i="35"/>
  <c r="AW1996" i="35"/>
  <c r="AV1996" i="35"/>
  <c r="AU1996" i="35"/>
  <c r="AT1996" i="35"/>
  <c r="AS1996" i="35"/>
  <c r="AR1996" i="35"/>
  <c r="AQ1996" i="35"/>
  <c r="AP1996" i="35"/>
  <c r="AO1996" i="35"/>
  <c r="BV1995" i="35"/>
  <c r="BU1995" i="35"/>
  <c r="BT1995" i="35"/>
  <c r="BS1995" i="35"/>
  <c r="BR1995" i="35"/>
  <c r="BQ1995" i="35"/>
  <c r="BP1995" i="35"/>
  <c r="BO1995" i="35"/>
  <c r="BN1995" i="35"/>
  <c r="BM1995" i="35"/>
  <c r="BL1995" i="35"/>
  <c r="BK1995" i="35"/>
  <c r="BJ1995" i="35"/>
  <c r="BI1995" i="35"/>
  <c r="BH1995" i="35"/>
  <c r="BG1995" i="35"/>
  <c r="BF1995" i="35"/>
  <c r="BE1995" i="35"/>
  <c r="BD1995" i="35"/>
  <c r="BC1995" i="35"/>
  <c r="BB1995" i="35"/>
  <c r="BA1995" i="35"/>
  <c r="AZ1995" i="35"/>
  <c r="AY1995" i="35"/>
  <c r="AX1995" i="35"/>
  <c r="AW1995" i="35"/>
  <c r="AV1995" i="35"/>
  <c r="AU1995" i="35"/>
  <c r="AT1995" i="35"/>
  <c r="AS1995" i="35"/>
  <c r="AR1995" i="35"/>
  <c r="AQ1995" i="35"/>
  <c r="AP1995" i="35"/>
  <c r="AO1995" i="35"/>
  <c r="BV1994" i="35"/>
  <c r="BU1994" i="35"/>
  <c r="BT1994" i="35"/>
  <c r="BS1994" i="35"/>
  <c r="BR1994" i="35"/>
  <c r="BQ1994" i="35"/>
  <c r="BP1994" i="35"/>
  <c r="BO1994" i="35"/>
  <c r="BN1994" i="35"/>
  <c r="BM1994" i="35"/>
  <c r="BL1994" i="35"/>
  <c r="BK1994" i="35"/>
  <c r="BJ1994" i="35"/>
  <c r="BI1994" i="35"/>
  <c r="BH1994" i="35"/>
  <c r="BG1994" i="35"/>
  <c r="BF1994" i="35"/>
  <c r="BE1994" i="35"/>
  <c r="BD1994" i="35"/>
  <c r="BC1994" i="35"/>
  <c r="BB1994" i="35"/>
  <c r="BA1994" i="35"/>
  <c r="AZ1994" i="35"/>
  <c r="AY1994" i="35"/>
  <c r="AX1994" i="35"/>
  <c r="AW1994" i="35"/>
  <c r="AV1994" i="35"/>
  <c r="AU1994" i="35"/>
  <c r="AT1994" i="35"/>
  <c r="AS1994" i="35"/>
  <c r="AR1994" i="35"/>
  <c r="AQ1994" i="35"/>
  <c r="AP1994" i="35"/>
  <c r="AO1994" i="35"/>
  <c r="BV1993" i="35"/>
  <c r="BU1993" i="35"/>
  <c r="BT1993" i="35"/>
  <c r="BS1993" i="35"/>
  <c r="BR1993" i="35"/>
  <c r="BQ1993" i="35"/>
  <c r="BP1993" i="35"/>
  <c r="BO1993" i="35"/>
  <c r="BN1993" i="35"/>
  <c r="BM1993" i="35"/>
  <c r="BL1993" i="35"/>
  <c r="BK1993" i="35"/>
  <c r="BJ1993" i="35"/>
  <c r="BI1993" i="35"/>
  <c r="BH1993" i="35"/>
  <c r="BG1993" i="35"/>
  <c r="BF1993" i="35"/>
  <c r="BE1993" i="35"/>
  <c r="BD1993" i="35"/>
  <c r="BC1993" i="35"/>
  <c r="BB1993" i="35"/>
  <c r="BA1993" i="35"/>
  <c r="AZ1993" i="35"/>
  <c r="AY1993" i="35"/>
  <c r="AX1993" i="35"/>
  <c r="AW1993" i="35"/>
  <c r="AV1993" i="35"/>
  <c r="AU1993" i="35"/>
  <c r="AT1993" i="35"/>
  <c r="AS1993" i="35"/>
  <c r="AR1993" i="35"/>
  <c r="AQ1993" i="35"/>
  <c r="AP1993" i="35"/>
  <c r="AO1993" i="35"/>
  <c r="BV1992" i="35"/>
  <c r="BU1992" i="35"/>
  <c r="BT1992" i="35"/>
  <c r="BS1992" i="35"/>
  <c r="BR1992" i="35"/>
  <c r="BQ1992" i="35"/>
  <c r="BP1992" i="35"/>
  <c r="BO1992" i="35"/>
  <c r="BN1992" i="35"/>
  <c r="BM1992" i="35"/>
  <c r="BL1992" i="35"/>
  <c r="BK1992" i="35"/>
  <c r="BJ1992" i="35"/>
  <c r="BI1992" i="35"/>
  <c r="BH1992" i="35"/>
  <c r="BG1992" i="35"/>
  <c r="BF1992" i="35"/>
  <c r="BE1992" i="35"/>
  <c r="BD1992" i="35"/>
  <c r="BC1992" i="35"/>
  <c r="BB1992" i="35"/>
  <c r="BA1992" i="35"/>
  <c r="AZ1992" i="35"/>
  <c r="AY1992" i="35"/>
  <c r="AX1992" i="35"/>
  <c r="AW1992" i="35"/>
  <c r="AV1992" i="35"/>
  <c r="AU1992" i="35"/>
  <c r="AT1992" i="35"/>
  <c r="AS1992" i="35"/>
  <c r="AR1992" i="35"/>
  <c r="AQ1992" i="35"/>
  <c r="AP1992" i="35"/>
  <c r="AO1992" i="35"/>
  <c r="BV1991" i="35"/>
  <c r="BU1991" i="35"/>
  <c r="BT1991" i="35"/>
  <c r="BS1991" i="35"/>
  <c r="BR1991" i="35"/>
  <c r="BQ1991" i="35"/>
  <c r="BP1991" i="35"/>
  <c r="BO1991" i="35"/>
  <c r="BN1991" i="35"/>
  <c r="BM1991" i="35"/>
  <c r="BL1991" i="35"/>
  <c r="BK1991" i="35"/>
  <c r="BJ1991" i="35"/>
  <c r="BI1991" i="35"/>
  <c r="BH1991" i="35"/>
  <c r="BG1991" i="35"/>
  <c r="BF1991" i="35"/>
  <c r="BE1991" i="35"/>
  <c r="BD1991" i="35"/>
  <c r="BC1991" i="35"/>
  <c r="BB1991" i="35"/>
  <c r="BA1991" i="35"/>
  <c r="AZ1991" i="35"/>
  <c r="AY1991" i="35"/>
  <c r="AX1991" i="35"/>
  <c r="AW1991" i="35"/>
  <c r="AV1991" i="35"/>
  <c r="AU1991" i="35"/>
  <c r="AT1991" i="35"/>
  <c r="AS1991" i="35"/>
  <c r="AR1991" i="35"/>
  <c r="AQ1991" i="35"/>
  <c r="AP1991" i="35"/>
  <c r="AO1991" i="35"/>
  <c r="BV1990" i="35"/>
  <c r="BU1990" i="35"/>
  <c r="BT1990" i="35"/>
  <c r="BS1990" i="35"/>
  <c r="BR1990" i="35"/>
  <c r="BQ1990" i="35"/>
  <c r="BP1990" i="35"/>
  <c r="BO1990" i="35"/>
  <c r="BN1990" i="35"/>
  <c r="BM1990" i="35"/>
  <c r="BL1990" i="35"/>
  <c r="BK1990" i="35"/>
  <c r="BJ1990" i="35"/>
  <c r="BI1990" i="35"/>
  <c r="BH1990" i="35"/>
  <c r="BG1990" i="35"/>
  <c r="BF1990" i="35"/>
  <c r="BE1990" i="35"/>
  <c r="BD1990" i="35"/>
  <c r="BC1990" i="35"/>
  <c r="BB1990" i="35"/>
  <c r="BA1990" i="35"/>
  <c r="AZ1990" i="35"/>
  <c r="AY1990" i="35"/>
  <c r="AX1990" i="35"/>
  <c r="AW1990" i="35"/>
  <c r="AV1990" i="35"/>
  <c r="AU1990" i="35"/>
  <c r="AT1990" i="35"/>
  <c r="AS1990" i="35"/>
  <c r="AR1990" i="35"/>
  <c r="AQ1990" i="35"/>
  <c r="AP1990" i="35"/>
  <c r="AO1990" i="35"/>
  <c r="BV1989" i="35"/>
  <c r="BU1989" i="35"/>
  <c r="BT1989" i="35"/>
  <c r="BS1989" i="35"/>
  <c r="BR1989" i="35"/>
  <c r="BQ1989" i="35"/>
  <c r="BP1989" i="35"/>
  <c r="BO1989" i="35"/>
  <c r="BN1989" i="35"/>
  <c r="BM1989" i="35"/>
  <c r="BL1989" i="35"/>
  <c r="BK1989" i="35"/>
  <c r="BJ1989" i="35"/>
  <c r="BI1989" i="35"/>
  <c r="BH1989" i="35"/>
  <c r="BG1989" i="35"/>
  <c r="BF1989" i="35"/>
  <c r="BE1989" i="35"/>
  <c r="BD1989" i="35"/>
  <c r="BC1989" i="35"/>
  <c r="BB1989" i="35"/>
  <c r="BA1989" i="35"/>
  <c r="AZ1989" i="35"/>
  <c r="AY1989" i="35"/>
  <c r="AX1989" i="35"/>
  <c r="AW1989" i="35"/>
  <c r="AV1989" i="35"/>
  <c r="AU1989" i="35"/>
  <c r="AT1989" i="35"/>
  <c r="AS1989" i="35"/>
  <c r="AR1989" i="35"/>
  <c r="AQ1989" i="35"/>
  <c r="AP1989" i="35"/>
  <c r="AO1989" i="35"/>
  <c r="BV1988" i="35"/>
  <c r="BU1988" i="35"/>
  <c r="BT1988" i="35"/>
  <c r="BS1988" i="35"/>
  <c r="BR1988" i="35"/>
  <c r="BQ1988" i="35"/>
  <c r="BP1988" i="35"/>
  <c r="BO1988" i="35"/>
  <c r="BN1988" i="35"/>
  <c r="BM1988" i="35"/>
  <c r="BL1988" i="35"/>
  <c r="BK1988" i="35"/>
  <c r="BJ1988" i="35"/>
  <c r="BI1988" i="35"/>
  <c r="BH1988" i="35"/>
  <c r="BG1988" i="35"/>
  <c r="BF1988" i="35"/>
  <c r="BE1988" i="35"/>
  <c r="BD1988" i="35"/>
  <c r="BC1988" i="35"/>
  <c r="BB1988" i="35"/>
  <c r="BA1988" i="35"/>
  <c r="AZ1988" i="35"/>
  <c r="AY1988" i="35"/>
  <c r="AX1988" i="35"/>
  <c r="AW1988" i="35"/>
  <c r="AV1988" i="35"/>
  <c r="AU1988" i="35"/>
  <c r="AT1988" i="35"/>
  <c r="AS1988" i="35"/>
  <c r="AR1988" i="35"/>
  <c r="AQ1988" i="35"/>
  <c r="AP1988" i="35"/>
  <c r="AO1988" i="35"/>
  <c r="BV1987" i="35"/>
  <c r="BU1987" i="35"/>
  <c r="BT1987" i="35"/>
  <c r="BS1987" i="35"/>
  <c r="BR1987" i="35"/>
  <c r="BQ1987" i="35"/>
  <c r="BP1987" i="35"/>
  <c r="BO1987" i="35"/>
  <c r="BN1987" i="35"/>
  <c r="BM1987" i="35"/>
  <c r="BL1987" i="35"/>
  <c r="BK1987" i="35"/>
  <c r="BJ1987" i="35"/>
  <c r="BI1987" i="35"/>
  <c r="BH1987" i="35"/>
  <c r="BG1987" i="35"/>
  <c r="BF1987" i="35"/>
  <c r="BE1987" i="35"/>
  <c r="BD1987" i="35"/>
  <c r="BC1987" i="35"/>
  <c r="BB1987" i="35"/>
  <c r="BA1987" i="35"/>
  <c r="AZ1987" i="35"/>
  <c r="AY1987" i="35"/>
  <c r="AX1987" i="35"/>
  <c r="AW1987" i="35"/>
  <c r="AV1987" i="35"/>
  <c r="AU1987" i="35"/>
  <c r="AT1987" i="35"/>
  <c r="AS1987" i="35"/>
  <c r="AR1987" i="35"/>
  <c r="AQ1987" i="35"/>
  <c r="AP1987" i="35"/>
  <c r="AO1987" i="35"/>
  <c r="BV1986" i="35"/>
  <c r="BU1986" i="35"/>
  <c r="BT1986" i="35"/>
  <c r="BS1986" i="35"/>
  <c r="BR1986" i="35"/>
  <c r="BQ1986" i="35"/>
  <c r="BP1986" i="35"/>
  <c r="BO1986" i="35"/>
  <c r="BN1986" i="35"/>
  <c r="BM1986" i="35"/>
  <c r="BL1986" i="35"/>
  <c r="BK1986" i="35"/>
  <c r="BJ1986" i="35"/>
  <c r="BI1986" i="35"/>
  <c r="BH1986" i="35"/>
  <c r="BG1986" i="35"/>
  <c r="BF1986" i="35"/>
  <c r="BE1986" i="35"/>
  <c r="BD1986" i="35"/>
  <c r="BC1986" i="35"/>
  <c r="BB1986" i="35"/>
  <c r="BA1986" i="35"/>
  <c r="AZ1986" i="35"/>
  <c r="AY1986" i="35"/>
  <c r="AX1986" i="35"/>
  <c r="AW1986" i="35"/>
  <c r="AV1986" i="35"/>
  <c r="AU1986" i="35"/>
  <c r="AT1986" i="35"/>
  <c r="AS1986" i="35"/>
  <c r="AR1986" i="35"/>
  <c r="AQ1986" i="35"/>
  <c r="AP1986" i="35"/>
  <c r="AO1986" i="35"/>
  <c r="BV1985" i="35"/>
  <c r="BU1985" i="35"/>
  <c r="BT1985" i="35"/>
  <c r="BS1985" i="35"/>
  <c r="BR1985" i="35"/>
  <c r="BQ1985" i="35"/>
  <c r="BP1985" i="35"/>
  <c r="BO1985" i="35"/>
  <c r="BN1985" i="35"/>
  <c r="BM1985" i="35"/>
  <c r="BL1985" i="35"/>
  <c r="BK1985" i="35"/>
  <c r="BJ1985" i="35"/>
  <c r="BI1985" i="35"/>
  <c r="BH1985" i="35"/>
  <c r="BG1985" i="35"/>
  <c r="BF1985" i="35"/>
  <c r="BE1985" i="35"/>
  <c r="BD1985" i="35"/>
  <c r="BC1985" i="35"/>
  <c r="BB1985" i="35"/>
  <c r="BA1985" i="35"/>
  <c r="AZ1985" i="35"/>
  <c r="AY1985" i="35"/>
  <c r="AX1985" i="35"/>
  <c r="AW1985" i="35"/>
  <c r="AV1985" i="35"/>
  <c r="AU1985" i="35"/>
  <c r="AT1985" i="35"/>
  <c r="AS1985" i="35"/>
  <c r="AR1985" i="35"/>
  <c r="AQ1985" i="35"/>
  <c r="AP1985" i="35"/>
  <c r="AO1985" i="35"/>
  <c r="BV1984" i="35"/>
  <c r="BU1984" i="35"/>
  <c r="BT1984" i="35"/>
  <c r="BS1984" i="35"/>
  <c r="BR1984" i="35"/>
  <c r="BQ1984" i="35"/>
  <c r="BP1984" i="35"/>
  <c r="BO1984" i="35"/>
  <c r="BN1984" i="35"/>
  <c r="BM1984" i="35"/>
  <c r="BL1984" i="35"/>
  <c r="BK1984" i="35"/>
  <c r="BJ1984" i="35"/>
  <c r="BI1984" i="35"/>
  <c r="BH1984" i="35"/>
  <c r="BG1984" i="35"/>
  <c r="BF1984" i="35"/>
  <c r="BE1984" i="35"/>
  <c r="BD1984" i="35"/>
  <c r="BC1984" i="35"/>
  <c r="BB1984" i="35"/>
  <c r="BA1984" i="35"/>
  <c r="AZ1984" i="35"/>
  <c r="AY1984" i="35"/>
  <c r="AX1984" i="35"/>
  <c r="AW1984" i="35"/>
  <c r="AV1984" i="35"/>
  <c r="AU1984" i="35"/>
  <c r="AT1984" i="35"/>
  <c r="AS1984" i="35"/>
  <c r="AR1984" i="35"/>
  <c r="AQ1984" i="35"/>
  <c r="AP1984" i="35"/>
  <c r="AO1984" i="35"/>
  <c r="BV1983" i="35"/>
  <c r="BU1983" i="35"/>
  <c r="BT1983" i="35"/>
  <c r="BS1983" i="35"/>
  <c r="BR1983" i="35"/>
  <c r="BQ1983" i="35"/>
  <c r="BP1983" i="35"/>
  <c r="BO1983" i="35"/>
  <c r="BN1983" i="35"/>
  <c r="BM1983" i="35"/>
  <c r="BL1983" i="35"/>
  <c r="BK1983" i="35"/>
  <c r="BJ1983" i="35"/>
  <c r="BI1983" i="35"/>
  <c r="BH1983" i="35"/>
  <c r="BG1983" i="35"/>
  <c r="BF1983" i="35"/>
  <c r="BE1983" i="35"/>
  <c r="BD1983" i="35"/>
  <c r="BC1983" i="35"/>
  <c r="BB1983" i="35"/>
  <c r="BA1983" i="35"/>
  <c r="AZ1983" i="35"/>
  <c r="AY1983" i="35"/>
  <c r="AX1983" i="35"/>
  <c r="AW1983" i="35"/>
  <c r="AV1983" i="35"/>
  <c r="AU1983" i="35"/>
  <c r="AT1983" i="35"/>
  <c r="AS1983" i="35"/>
  <c r="AR1983" i="35"/>
  <c r="AQ1983" i="35"/>
  <c r="AP1983" i="35"/>
  <c r="AO1983" i="35"/>
  <c r="BV1982" i="35"/>
  <c r="BU1982" i="35"/>
  <c r="BT1982" i="35"/>
  <c r="BS1982" i="35"/>
  <c r="BR1982" i="35"/>
  <c r="BQ1982" i="35"/>
  <c r="BP1982" i="35"/>
  <c r="BO1982" i="35"/>
  <c r="BN1982" i="35"/>
  <c r="BM1982" i="35"/>
  <c r="BL1982" i="35"/>
  <c r="BK1982" i="35"/>
  <c r="BJ1982" i="35"/>
  <c r="BI1982" i="35"/>
  <c r="BH1982" i="35"/>
  <c r="BG1982" i="35"/>
  <c r="BF1982" i="35"/>
  <c r="BE1982" i="35"/>
  <c r="BD1982" i="35"/>
  <c r="BC1982" i="35"/>
  <c r="BB1982" i="35"/>
  <c r="BA1982" i="35"/>
  <c r="AZ1982" i="35"/>
  <c r="AY1982" i="35"/>
  <c r="AX1982" i="35"/>
  <c r="AW1982" i="35"/>
  <c r="AV1982" i="35"/>
  <c r="AU1982" i="35"/>
  <c r="AT1982" i="35"/>
  <c r="AS1982" i="35"/>
  <c r="AR1982" i="35"/>
  <c r="AQ1982" i="35"/>
  <c r="AP1982" i="35"/>
  <c r="AO1982" i="35"/>
  <c r="BV1981" i="35"/>
  <c r="BU1981" i="35"/>
  <c r="BT1981" i="35"/>
  <c r="BS1981" i="35"/>
  <c r="BR1981" i="35"/>
  <c r="BQ1981" i="35"/>
  <c r="BP1981" i="35"/>
  <c r="BO1981" i="35"/>
  <c r="BN1981" i="35"/>
  <c r="BM1981" i="35"/>
  <c r="BL1981" i="35"/>
  <c r="BK1981" i="35"/>
  <c r="BJ1981" i="35"/>
  <c r="BI1981" i="35"/>
  <c r="BH1981" i="35"/>
  <c r="BG1981" i="35"/>
  <c r="BF1981" i="35"/>
  <c r="BE1981" i="35"/>
  <c r="BD1981" i="35"/>
  <c r="BC1981" i="35"/>
  <c r="BB1981" i="35"/>
  <c r="BA1981" i="35"/>
  <c r="AZ1981" i="35"/>
  <c r="AY1981" i="35"/>
  <c r="AX1981" i="35"/>
  <c r="AW1981" i="35"/>
  <c r="AV1981" i="35"/>
  <c r="AU1981" i="35"/>
  <c r="AT1981" i="35"/>
  <c r="AS1981" i="35"/>
  <c r="AR1981" i="35"/>
  <c r="AQ1981" i="35"/>
  <c r="AP1981" i="35"/>
  <c r="AO1981" i="35"/>
  <c r="BV1980" i="35"/>
  <c r="BU1980" i="35"/>
  <c r="BT1980" i="35"/>
  <c r="BS1980" i="35"/>
  <c r="BR1980" i="35"/>
  <c r="BQ1980" i="35"/>
  <c r="BP1980" i="35"/>
  <c r="BO1980" i="35"/>
  <c r="BN1980" i="35"/>
  <c r="BM1980" i="35"/>
  <c r="BL1980" i="35"/>
  <c r="BK1980" i="35"/>
  <c r="BJ1980" i="35"/>
  <c r="BI1980" i="35"/>
  <c r="BH1980" i="35"/>
  <c r="BG1980" i="35"/>
  <c r="BF1980" i="35"/>
  <c r="BE1980" i="35"/>
  <c r="BD1980" i="35"/>
  <c r="BC1980" i="35"/>
  <c r="BB1980" i="35"/>
  <c r="BA1980" i="35"/>
  <c r="AZ1980" i="35"/>
  <c r="AY1980" i="35"/>
  <c r="AX1980" i="35"/>
  <c r="AW1980" i="35"/>
  <c r="AV1980" i="35"/>
  <c r="AU1980" i="35"/>
  <c r="AT1980" i="35"/>
  <c r="AS1980" i="35"/>
  <c r="AR1980" i="35"/>
  <c r="AQ1980" i="35"/>
  <c r="AP1980" i="35"/>
  <c r="AO1980" i="35"/>
  <c r="BV1979" i="35"/>
  <c r="BU1979" i="35"/>
  <c r="BT1979" i="35"/>
  <c r="BS1979" i="35"/>
  <c r="BR1979" i="35"/>
  <c r="BQ1979" i="35"/>
  <c r="BP1979" i="35"/>
  <c r="BO1979" i="35"/>
  <c r="BN1979" i="35"/>
  <c r="BM1979" i="35"/>
  <c r="BL1979" i="35"/>
  <c r="BK1979" i="35"/>
  <c r="BJ1979" i="35"/>
  <c r="BI1979" i="35"/>
  <c r="BH1979" i="35"/>
  <c r="BG1979" i="35"/>
  <c r="BF1979" i="35"/>
  <c r="BE1979" i="35"/>
  <c r="BD1979" i="35"/>
  <c r="BC1979" i="35"/>
  <c r="BB1979" i="35"/>
  <c r="BA1979" i="35"/>
  <c r="AZ1979" i="35"/>
  <c r="AY1979" i="35"/>
  <c r="AX1979" i="35"/>
  <c r="AW1979" i="35"/>
  <c r="AV1979" i="35"/>
  <c r="AU1979" i="35"/>
  <c r="AT1979" i="35"/>
  <c r="AS1979" i="35"/>
  <c r="AR1979" i="35"/>
  <c r="AQ1979" i="35"/>
  <c r="AP1979" i="35"/>
  <c r="AO1979" i="35"/>
  <c r="BV1978" i="35"/>
  <c r="BU1978" i="35"/>
  <c r="BT1978" i="35"/>
  <c r="BS1978" i="35"/>
  <c r="BR1978" i="35"/>
  <c r="BQ1978" i="35"/>
  <c r="BP1978" i="35"/>
  <c r="BO1978" i="35"/>
  <c r="BN1978" i="35"/>
  <c r="BM1978" i="35"/>
  <c r="BL1978" i="35"/>
  <c r="BK1978" i="35"/>
  <c r="BJ1978" i="35"/>
  <c r="BI1978" i="35"/>
  <c r="BH1978" i="35"/>
  <c r="BG1978" i="35"/>
  <c r="BF1978" i="35"/>
  <c r="BE1978" i="35"/>
  <c r="BD1978" i="35"/>
  <c r="BC1978" i="35"/>
  <c r="BB1978" i="35"/>
  <c r="BA1978" i="35"/>
  <c r="AZ1978" i="35"/>
  <c r="AY1978" i="35"/>
  <c r="AX1978" i="35"/>
  <c r="AW1978" i="35"/>
  <c r="AV1978" i="35"/>
  <c r="AU1978" i="35"/>
  <c r="AT1978" i="35"/>
  <c r="AS1978" i="35"/>
  <c r="AR1978" i="35"/>
  <c r="AQ1978" i="35"/>
  <c r="AP1978" i="35"/>
  <c r="AO1978" i="35"/>
  <c r="BV1977" i="35"/>
  <c r="BU1977" i="35"/>
  <c r="BT1977" i="35"/>
  <c r="BS1977" i="35"/>
  <c r="BR1977" i="35"/>
  <c r="BQ1977" i="35"/>
  <c r="BP1977" i="35"/>
  <c r="BO1977" i="35"/>
  <c r="BN1977" i="35"/>
  <c r="BM1977" i="35"/>
  <c r="BL1977" i="35"/>
  <c r="BK1977" i="35"/>
  <c r="BJ1977" i="35"/>
  <c r="BI1977" i="35"/>
  <c r="BH1977" i="35"/>
  <c r="BG1977" i="35"/>
  <c r="BF1977" i="35"/>
  <c r="BE1977" i="35"/>
  <c r="BD1977" i="35"/>
  <c r="BC1977" i="35"/>
  <c r="BB1977" i="35"/>
  <c r="BA1977" i="35"/>
  <c r="AZ1977" i="35"/>
  <c r="AY1977" i="35"/>
  <c r="AX1977" i="35"/>
  <c r="AW1977" i="35"/>
  <c r="AV1977" i="35"/>
  <c r="AU1977" i="35"/>
  <c r="AT1977" i="35"/>
  <c r="AS1977" i="35"/>
  <c r="AR1977" i="35"/>
  <c r="AQ1977" i="35"/>
  <c r="AP1977" i="35"/>
  <c r="AO1977" i="35"/>
  <c r="BV1976" i="35"/>
  <c r="BU1976" i="35"/>
  <c r="BT1976" i="35"/>
  <c r="BS1976" i="35"/>
  <c r="BR1976" i="35"/>
  <c r="BQ1976" i="35"/>
  <c r="BP1976" i="35"/>
  <c r="BO1976" i="35"/>
  <c r="BN1976" i="35"/>
  <c r="BM1976" i="35"/>
  <c r="BL1976" i="35"/>
  <c r="BK1976" i="35"/>
  <c r="BJ1976" i="35"/>
  <c r="BI1976" i="35"/>
  <c r="BH1976" i="35"/>
  <c r="BG1976" i="35"/>
  <c r="BF1976" i="35"/>
  <c r="BE1976" i="35"/>
  <c r="BD1976" i="35"/>
  <c r="BC1976" i="35"/>
  <c r="BB1976" i="35"/>
  <c r="BA1976" i="35"/>
  <c r="AZ1976" i="35"/>
  <c r="AY1976" i="35"/>
  <c r="AX1976" i="35"/>
  <c r="AW1976" i="35"/>
  <c r="AV1976" i="35"/>
  <c r="AU1976" i="35"/>
  <c r="AT1976" i="35"/>
  <c r="AS1976" i="35"/>
  <c r="AR1976" i="35"/>
  <c r="AQ1976" i="35"/>
  <c r="AP1976" i="35"/>
  <c r="AO1976" i="35"/>
  <c r="BV1975" i="35"/>
  <c r="BU1975" i="35"/>
  <c r="BT1975" i="35"/>
  <c r="BS1975" i="35"/>
  <c r="BR1975" i="35"/>
  <c r="BQ1975" i="35"/>
  <c r="BP1975" i="35"/>
  <c r="BO1975" i="35"/>
  <c r="BN1975" i="35"/>
  <c r="BM1975" i="35"/>
  <c r="BL1975" i="35"/>
  <c r="BK1975" i="35"/>
  <c r="BJ1975" i="35"/>
  <c r="BI1975" i="35"/>
  <c r="BH1975" i="35"/>
  <c r="BG1975" i="35"/>
  <c r="BF1975" i="35"/>
  <c r="BE1975" i="35"/>
  <c r="BD1975" i="35"/>
  <c r="BC1975" i="35"/>
  <c r="BB1975" i="35"/>
  <c r="BA1975" i="35"/>
  <c r="AZ1975" i="35"/>
  <c r="AY1975" i="35"/>
  <c r="AX1975" i="35"/>
  <c r="AW1975" i="35"/>
  <c r="AV1975" i="35"/>
  <c r="AU1975" i="35"/>
  <c r="AT1975" i="35"/>
  <c r="AS1975" i="35"/>
  <c r="AR1975" i="35"/>
  <c r="AQ1975" i="35"/>
  <c r="AP1975" i="35"/>
  <c r="AO1975" i="35"/>
  <c r="BV1974" i="35"/>
  <c r="BU1974" i="35"/>
  <c r="BT1974" i="35"/>
  <c r="BS1974" i="35"/>
  <c r="BR1974" i="35"/>
  <c r="BQ1974" i="35"/>
  <c r="BP1974" i="35"/>
  <c r="BO1974" i="35"/>
  <c r="BN1974" i="35"/>
  <c r="BM1974" i="35"/>
  <c r="BL1974" i="35"/>
  <c r="BK1974" i="35"/>
  <c r="BJ1974" i="35"/>
  <c r="BI1974" i="35"/>
  <c r="BH1974" i="35"/>
  <c r="BG1974" i="35"/>
  <c r="BF1974" i="35"/>
  <c r="BE1974" i="35"/>
  <c r="BD1974" i="35"/>
  <c r="BC1974" i="35"/>
  <c r="BB1974" i="35"/>
  <c r="BA1974" i="35"/>
  <c r="AZ1974" i="35"/>
  <c r="AY1974" i="35"/>
  <c r="AX1974" i="35"/>
  <c r="AW1974" i="35"/>
  <c r="AV1974" i="35"/>
  <c r="AU1974" i="35"/>
  <c r="AT1974" i="35"/>
  <c r="AS1974" i="35"/>
  <c r="AR1974" i="35"/>
  <c r="AQ1974" i="35"/>
  <c r="AP1974" i="35"/>
  <c r="AO1974" i="35"/>
  <c r="BV1973" i="35"/>
  <c r="BU1973" i="35"/>
  <c r="BT1973" i="35"/>
  <c r="BS1973" i="35"/>
  <c r="BR1973" i="35"/>
  <c r="BQ1973" i="35"/>
  <c r="BP1973" i="35"/>
  <c r="BO1973" i="35"/>
  <c r="BN1973" i="35"/>
  <c r="BM1973" i="35"/>
  <c r="BL1973" i="35"/>
  <c r="BK1973" i="35"/>
  <c r="BJ1973" i="35"/>
  <c r="BI1973" i="35"/>
  <c r="BH1973" i="35"/>
  <c r="BG1973" i="35"/>
  <c r="BF1973" i="35"/>
  <c r="BE1973" i="35"/>
  <c r="BD1973" i="35"/>
  <c r="BC1973" i="35"/>
  <c r="BB1973" i="35"/>
  <c r="BA1973" i="35"/>
  <c r="AZ1973" i="35"/>
  <c r="AY1973" i="35"/>
  <c r="AX1973" i="35"/>
  <c r="AW1973" i="35"/>
  <c r="AV1973" i="35"/>
  <c r="AU1973" i="35"/>
  <c r="AT1973" i="35"/>
  <c r="AS1973" i="35"/>
  <c r="AR1973" i="35"/>
  <c r="AQ1973" i="35"/>
  <c r="AP1973" i="35"/>
  <c r="AO1973" i="35"/>
  <c r="BV1972" i="35"/>
  <c r="BU1972" i="35"/>
  <c r="BT1972" i="35"/>
  <c r="BS1972" i="35"/>
  <c r="BR1972" i="35"/>
  <c r="BQ1972" i="35"/>
  <c r="BP1972" i="35"/>
  <c r="BO1972" i="35"/>
  <c r="BN1972" i="35"/>
  <c r="BM1972" i="35"/>
  <c r="BL1972" i="35"/>
  <c r="BK1972" i="35"/>
  <c r="BJ1972" i="35"/>
  <c r="BI1972" i="35"/>
  <c r="BH1972" i="35"/>
  <c r="BG1972" i="35"/>
  <c r="BF1972" i="35"/>
  <c r="BE1972" i="35"/>
  <c r="BD1972" i="35"/>
  <c r="BC1972" i="35"/>
  <c r="BB1972" i="35"/>
  <c r="BA1972" i="35"/>
  <c r="AZ1972" i="35"/>
  <c r="AY1972" i="35"/>
  <c r="AX1972" i="35"/>
  <c r="AW1972" i="35"/>
  <c r="AV1972" i="35"/>
  <c r="AU1972" i="35"/>
  <c r="AT1972" i="35"/>
  <c r="AS1972" i="35"/>
  <c r="AR1972" i="35"/>
  <c r="AQ1972" i="35"/>
  <c r="AP1972" i="35"/>
  <c r="AO1972" i="35"/>
  <c r="BV1971" i="35"/>
  <c r="BU1971" i="35"/>
  <c r="BT1971" i="35"/>
  <c r="BS1971" i="35"/>
  <c r="BR1971" i="35"/>
  <c r="BQ1971" i="35"/>
  <c r="BP1971" i="35"/>
  <c r="BO1971" i="35"/>
  <c r="BN1971" i="35"/>
  <c r="BM1971" i="35"/>
  <c r="BL1971" i="35"/>
  <c r="BK1971" i="35"/>
  <c r="BJ1971" i="35"/>
  <c r="BI1971" i="35"/>
  <c r="BH1971" i="35"/>
  <c r="BG1971" i="35"/>
  <c r="BF1971" i="35"/>
  <c r="BE1971" i="35"/>
  <c r="BD1971" i="35"/>
  <c r="BC1971" i="35"/>
  <c r="BB1971" i="35"/>
  <c r="BA1971" i="35"/>
  <c r="AZ1971" i="35"/>
  <c r="AY1971" i="35"/>
  <c r="AX1971" i="35"/>
  <c r="AW1971" i="35"/>
  <c r="AV1971" i="35"/>
  <c r="AU1971" i="35"/>
  <c r="AT1971" i="35"/>
  <c r="AS1971" i="35"/>
  <c r="AR1971" i="35"/>
  <c r="AQ1971" i="35"/>
  <c r="AP1971" i="35"/>
  <c r="AO1971" i="35"/>
  <c r="BV1970" i="35"/>
  <c r="BU1970" i="35"/>
  <c r="BT1970" i="35"/>
  <c r="BS1970" i="35"/>
  <c r="BR1970" i="35"/>
  <c r="BQ1970" i="35"/>
  <c r="BP1970" i="35"/>
  <c r="BO1970" i="35"/>
  <c r="BN1970" i="35"/>
  <c r="BM1970" i="35"/>
  <c r="BL1970" i="35"/>
  <c r="BK1970" i="35"/>
  <c r="BJ1970" i="35"/>
  <c r="BI1970" i="35"/>
  <c r="BH1970" i="35"/>
  <c r="BG1970" i="35"/>
  <c r="BF1970" i="35"/>
  <c r="BE1970" i="35"/>
  <c r="BD1970" i="35"/>
  <c r="BC1970" i="35"/>
  <c r="BB1970" i="35"/>
  <c r="BA1970" i="35"/>
  <c r="AZ1970" i="35"/>
  <c r="AY1970" i="35"/>
  <c r="AX1970" i="35"/>
  <c r="AW1970" i="35"/>
  <c r="AV1970" i="35"/>
  <c r="AU1970" i="35"/>
  <c r="AT1970" i="35"/>
  <c r="AS1970" i="35"/>
  <c r="AR1970" i="35"/>
  <c r="AQ1970" i="35"/>
  <c r="AP1970" i="35"/>
  <c r="AO1970" i="35"/>
  <c r="BV1969" i="35"/>
  <c r="BU1969" i="35"/>
  <c r="BT1969" i="35"/>
  <c r="BS1969" i="35"/>
  <c r="BR1969" i="35"/>
  <c r="BQ1969" i="35"/>
  <c r="BP1969" i="35"/>
  <c r="BO1969" i="35"/>
  <c r="BN1969" i="35"/>
  <c r="BM1969" i="35"/>
  <c r="BL1969" i="35"/>
  <c r="BK1969" i="35"/>
  <c r="BJ1969" i="35"/>
  <c r="BI1969" i="35"/>
  <c r="BH1969" i="35"/>
  <c r="BG1969" i="35"/>
  <c r="BF1969" i="35"/>
  <c r="BE1969" i="35"/>
  <c r="BD1969" i="35"/>
  <c r="BC1969" i="35"/>
  <c r="BB1969" i="35"/>
  <c r="BA1969" i="35"/>
  <c r="AZ1969" i="35"/>
  <c r="AY1969" i="35"/>
  <c r="AX1969" i="35"/>
  <c r="AW1969" i="35"/>
  <c r="AV1969" i="35"/>
  <c r="AU1969" i="35"/>
  <c r="AT1969" i="35"/>
  <c r="AS1969" i="35"/>
  <c r="AR1969" i="35"/>
  <c r="AQ1969" i="35"/>
  <c r="AP1969" i="35"/>
  <c r="AO1969" i="35"/>
  <c r="BV1968" i="35"/>
  <c r="BU1968" i="35"/>
  <c r="BT1968" i="35"/>
  <c r="BS1968" i="35"/>
  <c r="BR1968" i="35"/>
  <c r="BQ1968" i="35"/>
  <c r="BP1968" i="35"/>
  <c r="BO1968" i="35"/>
  <c r="BN1968" i="35"/>
  <c r="BM1968" i="35"/>
  <c r="BL1968" i="35"/>
  <c r="BK1968" i="35"/>
  <c r="BJ1968" i="35"/>
  <c r="BI1968" i="35"/>
  <c r="BH1968" i="35"/>
  <c r="BG1968" i="35"/>
  <c r="BF1968" i="35"/>
  <c r="BE1968" i="35"/>
  <c r="BD1968" i="35"/>
  <c r="BC1968" i="35"/>
  <c r="BB1968" i="35"/>
  <c r="BA1968" i="35"/>
  <c r="AZ1968" i="35"/>
  <c r="AY1968" i="35"/>
  <c r="AX1968" i="35"/>
  <c r="AW1968" i="35"/>
  <c r="AV1968" i="35"/>
  <c r="AU1968" i="35"/>
  <c r="AT1968" i="35"/>
  <c r="AS1968" i="35"/>
  <c r="AR1968" i="35"/>
  <c r="AQ1968" i="35"/>
  <c r="AP1968" i="35"/>
  <c r="AO1968" i="35"/>
  <c r="BV1967" i="35"/>
  <c r="BU1967" i="35"/>
  <c r="BT1967" i="35"/>
  <c r="BS1967" i="35"/>
  <c r="BR1967" i="35"/>
  <c r="BQ1967" i="35"/>
  <c r="BP1967" i="35"/>
  <c r="BO1967" i="35"/>
  <c r="BN1967" i="35"/>
  <c r="BM1967" i="35"/>
  <c r="BL1967" i="35"/>
  <c r="BK1967" i="35"/>
  <c r="BJ1967" i="35"/>
  <c r="BI1967" i="35"/>
  <c r="BH1967" i="35"/>
  <c r="BG1967" i="35"/>
  <c r="BF1967" i="35"/>
  <c r="BE1967" i="35"/>
  <c r="BD1967" i="35"/>
  <c r="BC1967" i="35"/>
  <c r="BB1967" i="35"/>
  <c r="BA1967" i="35"/>
  <c r="AZ1967" i="35"/>
  <c r="AY1967" i="35"/>
  <c r="AX1967" i="35"/>
  <c r="AW1967" i="35"/>
  <c r="AV1967" i="35"/>
  <c r="AU1967" i="35"/>
  <c r="AT1967" i="35"/>
  <c r="AS1967" i="35"/>
  <c r="AR1967" i="35"/>
  <c r="AQ1967" i="35"/>
  <c r="AP1967" i="35"/>
  <c r="AO1967" i="35"/>
  <c r="BV1961" i="35"/>
  <c r="BU1961" i="35"/>
  <c r="BT1961" i="35"/>
  <c r="BS1961" i="35"/>
  <c r="BR1961" i="35"/>
  <c r="BQ1961" i="35"/>
  <c r="BP1961" i="35"/>
  <c r="BO1961" i="35"/>
  <c r="BN1961" i="35"/>
  <c r="BM1961" i="35"/>
  <c r="BL1961" i="35"/>
  <c r="BK1961" i="35"/>
  <c r="BJ1961" i="35"/>
  <c r="BI1961" i="35"/>
  <c r="BH1961" i="35"/>
  <c r="BG1961" i="35"/>
  <c r="BF1961" i="35"/>
  <c r="BE1961" i="35"/>
  <c r="BD1961" i="35"/>
  <c r="BC1961" i="35"/>
  <c r="BB1961" i="35"/>
  <c r="BA1961" i="35"/>
  <c r="AZ1961" i="35"/>
  <c r="AY1961" i="35"/>
  <c r="AX1961" i="35"/>
  <c r="AW1961" i="35"/>
  <c r="AV1961" i="35"/>
  <c r="AU1961" i="35"/>
  <c r="AT1961" i="35"/>
  <c r="AS1961" i="35"/>
  <c r="AR1961" i="35"/>
  <c r="AQ1961" i="35"/>
  <c r="AP1961" i="35"/>
  <c r="AO1961" i="35"/>
  <c r="BV1960" i="35"/>
  <c r="BU1960" i="35"/>
  <c r="BT1960" i="35"/>
  <c r="BS1960" i="35"/>
  <c r="BR1960" i="35"/>
  <c r="BQ1960" i="35"/>
  <c r="BP1960" i="35"/>
  <c r="BO1960" i="35"/>
  <c r="BN1960" i="35"/>
  <c r="BM1960" i="35"/>
  <c r="BL1960" i="35"/>
  <c r="BK1960" i="35"/>
  <c r="BJ1960" i="35"/>
  <c r="BI1960" i="35"/>
  <c r="BH1960" i="35"/>
  <c r="BG1960" i="35"/>
  <c r="BF1960" i="35"/>
  <c r="BE1960" i="35"/>
  <c r="BD1960" i="35"/>
  <c r="BC1960" i="35"/>
  <c r="BB1960" i="35"/>
  <c r="BA1960" i="35"/>
  <c r="AZ1960" i="35"/>
  <c r="AY1960" i="35"/>
  <c r="AX1960" i="35"/>
  <c r="AW1960" i="35"/>
  <c r="AV1960" i="35"/>
  <c r="AU1960" i="35"/>
  <c r="AT1960" i="35"/>
  <c r="AS1960" i="35"/>
  <c r="AR1960" i="35"/>
  <c r="AQ1960" i="35"/>
  <c r="AP1960" i="35"/>
  <c r="AO1960" i="35"/>
  <c r="BV1959" i="35"/>
  <c r="BU1959" i="35"/>
  <c r="BT1959" i="35"/>
  <c r="BS1959" i="35"/>
  <c r="BR1959" i="35"/>
  <c r="BQ1959" i="35"/>
  <c r="BP1959" i="35"/>
  <c r="BO1959" i="35"/>
  <c r="BN1959" i="35"/>
  <c r="BM1959" i="35"/>
  <c r="BL1959" i="35"/>
  <c r="BK1959" i="35"/>
  <c r="BJ1959" i="35"/>
  <c r="BI1959" i="35"/>
  <c r="BH1959" i="35"/>
  <c r="BG1959" i="35"/>
  <c r="BF1959" i="35"/>
  <c r="BE1959" i="35"/>
  <c r="BD1959" i="35"/>
  <c r="BC1959" i="35"/>
  <c r="BB1959" i="35"/>
  <c r="BA1959" i="35"/>
  <c r="AZ1959" i="35"/>
  <c r="AY1959" i="35"/>
  <c r="AX1959" i="35"/>
  <c r="AW1959" i="35"/>
  <c r="AV1959" i="35"/>
  <c r="AU1959" i="35"/>
  <c r="AT1959" i="35"/>
  <c r="AS1959" i="35"/>
  <c r="AR1959" i="35"/>
  <c r="AQ1959" i="35"/>
  <c r="AP1959" i="35"/>
  <c r="AO1959" i="35"/>
  <c r="BV1958" i="35"/>
  <c r="BU1958" i="35"/>
  <c r="BT1958" i="35"/>
  <c r="BS1958" i="35"/>
  <c r="BR1958" i="35"/>
  <c r="BQ1958" i="35"/>
  <c r="BP1958" i="35"/>
  <c r="BO1958" i="35"/>
  <c r="BN1958" i="35"/>
  <c r="BM1958" i="35"/>
  <c r="BL1958" i="35"/>
  <c r="BK1958" i="35"/>
  <c r="BJ1958" i="35"/>
  <c r="BI1958" i="35"/>
  <c r="BH1958" i="35"/>
  <c r="BG1958" i="35"/>
  <c r="BF1958" i="35"/>
  <c r="BE1958" i="35"/>
  <c r="BD1958" i="35"/>
  <c r="BC1958" i="35"/>
  <c r="BB1958" i="35"/>
  <c r="BA1958" i="35"/>
  <c r="AZ1958" i="35"/>
  <c r="AY1958" i="35"/>
  <c r="AX1958" i="35"/>
  <c r="AW1958" i="35"/>
  <c r="AV1958" i="35"/>
  <c r="AU1958" i="35"/>
  <c r="AT1958" i="35"/>
  <c r="AS1958" i="35"/>
  <c r="AR1958" i="35"/>
  <c r="AQ1958" i="35"/>
  <c r="AP1958" i="35"/>
  <c r="AO1958" i="35"/>
  <c r="BV1957" i="35"/>
  <c r="BU1957" i="35"/>
  <c r="BT1957" i="35"/>
  <c r="BS1957" i="35"/>
  <c r="BR1957" i="35"/>
  <c r="BQ1957" i="35"/>
  <c r="BP1957" i="35"/>
  <c r="BO1957" i="35"/>
  <c r="BN1957" i="35"/>
  <c r="BM1957" i="35"/>
  <c r="BL1957" i="35"/>
  <c r="BK1957" i="35"/>
  <c r="BJ1957" i="35"/>
  <c r="BI1957" i="35"/>
  <c r="BH1957" i="35"/>
  <c r="BG1957" i="35"/>
  <c r="BF1957" i="35"/>
  <c r="BE1957" i="35"/>
  <c r="BD1957" i="35"/>
  <c r="BC1957" i="35"/>
  <c r="BB1957" i="35"/>
  <c r="BA1957" i="35"/>
  <c r="AZ1957" i="35"/>
  <c r="AY1957" i="35"/>
  <c r="AX1957" i="35"/>
  <c r="AW1957" i="35"/>
  <c r="AV1957" i="35"/>
  <c r="AU1957" i="35"/>
  <c r="AT1957" i="35"/>
  <c r="AS1957" i="35"/>
  <c r="AR1957" i="35"/>
  <c r="AQ1957" i="35"/>
  <c r="AP1957" i="35"/>
  <c r="AO1957" i="35"/>
  <c r="BV1956" i="35"/>
  <c r="BU1956" i="35"/>
  <c r="BT1956" i="35"/>
  <c r="BS1956" i="35"/>
  <c r="BR1956" i="35"/>
  <c r="BQ1956" i="35"/>
  <c r="BP1956" i="35"/>
  <c r="BO1956" i="35"/>
  <c r="BN1956" i="35"/>
  <c r="BM1956" i="35"/>
  <c r="BL1956" i="35"/>
  <c r="BK1956" i="35"/>
  <c r="BJ1956" i="35"/>
  <c r="BI1956" i="35"/>
  <c r="BH1956" i="35"/>
  <c r="BG1956" i="35"/>
  <c r="BF1956" i="35"/>
  <c r="BE1956" i="35"/>
  <c r="BD1956" i="35"/>
  <c r="BC1956" i="35"/>
  <c r="BB1956" i="35"/>
  <c r="BA1956" i="35"/>
  <c r="AZ1956" i="35"/>
  <c r="AY1956" i="35"/>
  <c r="AX1956" i="35"/>
  <c r="AW1956" i="35"/>
  <c r="AV1956" i="35"/>
  <c r="AU1956" i="35"/>
  <c r="AT1956" i="35"/>
  <c r="AS1956" i="35"/>
  <c r="AR1956" i="35"/>
  <c r="AQ1956" i="35"/>
  <c r="AP1956" i="35"/>
  <c r="AO1956" i="35"/>
  <c r="BV1955" i="35"/>
  <c r="BU1955" i="35"/>
  <c r="BT1955" i="35"/>
  <c r="BS1955" i="35"/>
  <c r="BR1955" i="35"/>
  <c r="BQ1955" i="35"/>
  <c r="BP1955" i="35"/>
  <c r="BO1955" i="35"/>
  <c r="BN1955" i="35"/>
  <c r="BM1955" i="35"/>
  <c r="BL1955" i="35"/>
  <c r="BK1955" i="35"/>
  <c r="BJ1955" i="35"/>
  <c r="BI1955" i="35"/>
  <c r="BH1955" i="35"/>
  <c r="BG1955" i="35"/>
  <c r="BF1955" i="35"/>
  <c r="BE1955" i="35"/>
  <c r="BD1955" i="35"/>
  <c r="BC1955" i="35"/>
  <c r="BB1955" i="35"/>
  <c r="BA1955" i="35"/>
  <c r="AZ1955" i="35"/>
  <c r="AY1955" i="35"/>
  <c r="AX1955" i="35"/>
  <c r="AW1955" i="35"/>
  <c r="AV1955" i="35"/>
  <c r="AU1955" i="35"/>
  <c r="AT1955" i="35"/>
  <c r="AS1955" i="35"/>
  <c r="AR1955" i="35"/>
  <c r="AQ1955" i="35"/>
  <c r="AP1955" i="35"/>
  <c r="AO1955" i="35"/>
  <c r="BV1954" i="35"/>
  <c r="BU1954" i="35"/>
  <c r="BT1954" i="35"/>
  <c r="BS1954" i="35"/>
  <c r="BR1954" i="35"/>
  <c r="BQ1954" i="35"/>
  <c r="BP1954" i="35"/>
  <c r="BO1954" i="35"/>
  <c r="BN1954" i="35"/>
  <c r="BM1954" i="35"/>
  <c r="BL1954" i="35"/>
  <c r="BK1954" i="35"/>
  <c r="BJ1954" i="35"/>
  <c r="BI1954" i="35"/>
  <c r="BH1954" i="35"/>
  <c r="BG1954" i="35"/>
  <c r="BF1954" i="35"/>
  <c r="BE1954" i="35"/>
  <c r="BD1954" i="35"/>
  <c r="BC1954" i="35"/>
  <c r="BB1954" i="35"/>
  <c r="BA1954" i="35"/>
  <c r="AZ1954" i="35"/>
  <c r="AY1954" i="35"/>
  <c r="AX1954" i="35"/>
  <c r="AW1954" i="35"/>
  <c r="AV1954" i="35"/>
  <c r="AU1954" i="35"/>
  <c r="AT1954" i="35"/>
  <c r="AS1954" i="35"/>
  <c r="AR1954" i="35"/>
  <c r="AQ1954" i="35"/>
  <c r="AP1954" i="35"/>
  <c r="AO1954" i="35"/>
  <c r="BV1953" i="35"/>
  <c r="BU1953" i="35"/>
  <c r="BT1953" i="35"/>
  <c r="BS1953" i="35"/>
  <c r="BR1953" i="35"/>
  <c r="BQ1953" i="35"/>
  <c r="BP1953" i="35"/>
  <c r="BO1953" i="35"/>
  <c r="BN1953" i="35"/>
  <c r="BM1953" i="35"/>
  <c r="BL1953" i="35"/>
  <c r="BK1953" i="35"/>
  <c r="BJ1953" i="35"/>
  <c r="BI1953" i="35"/>
  <c r="BH1953" i="35"/>
  <c r="BG1953" i="35"/>
  <c r="BF1953" i="35"/>
  <c r="BE1953" i="35"/>
  <c r="BD1953" i="35"/>
  <c r="BC1953" i="35"/>
  <c r="BB1953" i="35"/>
  <c r="BA1953" i="35"/>
  <c r="AZ1953" i="35"/>
  <c r="AY1953" i="35"/>
  <c r="AX1953" i="35"/>
  <c r="AW1953" i="35"/>
  <c r="AV1953" i="35"/>
  <c r="AU1953" i="35"/>
  <c r="AT1953" i="35"/>
  <c r="AS1953" i="35"/>
  <c r="AR1953" i="35"/>
  <c r="AQ1953" i="35"/>
  <c r="AP1953" i="35"/>
  <c r="AO1953" i="35"/>
  <c r="BV1952" i="35"/>
  <c r="BU1952" i="35"/>
  <c r="BT1952" i="35"/>
  <c r="BS1952" i="35"/>
  <c r="BR1952" i="35"/>
  <c r="BQ1952" i="35"/>
  <c r="BP1952" i="35"/>
  <c r="BO1952" i="35"/>
  <c r="BN1952" i="35"/>
  <c r="BM1952" i="35"/>
  <c r="BL1952" i="35"/>
  <c r="BK1952" i="35"/>
  <c r="BJ1952" i="35"/>
  <c r="BI1952" i="35"/>
  <c r="BH1952" i="35"/>
  <c r="BG1952" i="35"/>
  <c r="BF1952" i="35"/>
  <c r="BE1952" i="35"/>
  <c r="BD1952" i="35"/>
  <c r="BC1952" i="35"/>
  <c r="BB1952" i="35"/>
  <c r="BA1952" i="35"/>
  <c r="AZ1952" i="35"/>
  <c r="AY1952" i="35"/>
  <c r="AX1952" i="35"/>
  <c r="AW1952" i="35"/>
  <c r="AV1952" i="35"/>
  <c r="AU1952" i="35"/>
  <c r="AT1952" i="35"/>
  <c r="AS1952" i="35"/>
  <c r="AR1952" i="35"/>
  <c r="AQ1952" i="35"/>
  <c r="AP1952" i="35"/>
  <c r="AO1952" i="35"/>
  <c r="BV1951" i="35"/>
  <c r="BU1951" i="35"/>
  <c r="BT1951" i="35"/>
  <c r="BS1951" i="35"/>
  <c r="BR1951" i="35"/>
  <c r="BQ1951" i="35"/>
  <c r="BP1951" i="35"/>
  <c r="BO1951" i="35"/>
  <c r="BN1951" i="35"/>
  <c r="BM1951" i="35"/>
  <c r="BL1951" i="35"/>
  <c r="BK1951" i="35"/>
  <c r="BJ1951" i="35"/>
  <c r="BI1951" i="35"/>
  <c r="BH1951" i="35"/>
  <c r="BG1951" i="35"/>
  <c r="BF1951" i="35"/>
  <c r="BE1951" i="35"/>
  <c r="BD1951" i="35"/>
  <c r="BC1951" i="35"/>
  <c r="BB1951" i="35"/>
  <c r="BA1951" i="35"/>
  <c r="AZ1951" i="35"/>
  <c r="AY1951" i="35"/>
  <c r="AX1951" i="35"/>
  <c r="AW1951" i="35"/>
  <c r="AV1951" i="35"/>
  <c r="AU1951" i="35"/>
  <c r="AT1951" i="35"/>
  <c r="AS1951" i="35"/>
  <c r="AR1951" i="35"/>
  <c r="AQ1951" i="35"/>
  <c r="AP1951" i="35"/>
  <c r="AO1951" i="35"/>
  <c r="BV1950" i="35"/>
  <c r="BU1950" i="35"/>
  <c r="BT1950" i="35"/>
  <c r="BS1950" i="35"/>
  <c r="BR1950" i="35"/>
  <c r="BQ1950" i="35"/>
  <c r="BP1950" i="35"/>
  <c r="BO1950" i="35"/>
  <c r="BN1950" i="35"/>
  <c r="BM1950" i="35"/>
  <c r="BL1950" i="35"/>
  <c r="BK1950" i="35"/>
  <c r="BJ1950" i="35"/>
  <c r="BI1950" i="35"/>
  <c r="BH1950" i="35"/>
  <c r="BG1950" i="35"/>
  <c r="BF1950" i="35"/>
  <c r="BE1950" i="35"/>
  <c r="BD1950" i="35"/>
  <c r="BC1950" i="35"/>
  <c r="BB1950" i="35"/>
  <c r="BA1950" i="35"/>
  <c r="AZ1950" i="35"/>
  <c r="AY1950" i="35"/>
  <c r="AX1950" i="35"/>
  <c r="AW1950" i="35"/>
  <c r="AV1950" i="35"/>
  <c r="AU1950" i="35"/>
  <c r="AT1950" i="35"/>
  <c r="AS1950" i="35"/>
  <c r="AR1950" i="35"/>
  <c r="AQ1950" i="35"/>
  <c r="AP1950" i="35"/>
  <c r="AO1950" i="35"/>
  <c r="BV1949" i="35"/>
  <c r="BU1949" i="35"/>
  <c r="BT1949" i="35"/>
  <c r="BS1949" i="35"/>
  <c r="BR1949" i="35"/>
  <c r="BQ1949" i="35"/>
  <c r="BP1949" i="35"/>
  <c r="BO1949" i="35"/>
  <c r="BN1949" i="35"/>
  <c r="BM1949" i="35"/>
  <c r="BL1949" i="35"/>
  <c r="BK1949" i="35"/>
  <c r="BJ1949" i="35"/>
  <c r="BI1949" i="35"/>
  <c r="BH1949" i="35"/>
  <c r="BG1949" i="35"/>
  <c r="BF1949" i="35"/>
  <c r="BE1949" i="35"/>
  <c r="BD1949" i="35"/>
  <c r="BC1949" i="35"/>
  <c r="BB1949" i="35"/>
  <c r="BA1949" i="35"/>
  <c r="AZ1949" i="35"/>
  <c r="AY1949" i="35"/>
  <c r="AX1949" i="35"/>
  <c r="AW1949" i="35"/>
  <c r="AV1949" i="35"/>
  <c r="AU1949" i="35"/>
  <c r="AT1949" i="35"/>
  <c r="AS1949" i="35"/>
  <c r="AR1949" i="35"/>
  <c r="AQ1949" i="35"/>
  <c r="AP1949" i="35"/>
  <c r="AO1949" i="35"/>
  <c r="BV1948" i="35"/>
  <c r="BU1948" i="35"/>
  <c r="BT1948" i="35"/>
  <c r="BS1948" i="35"/>
  <c r="BR1948" i="35"/>
  <c r="BQ1948" i="35"/>
  <c r="BP1948" i="35"/>
  <c r="BO1948" i="35"/>
  <c r="BN1948" i="35"/>
  <c r="BM1948" i="35"/>
  <c r="BL1948" i="35"/>
  <c r="BK1948" i="35"/>
  <c r="BJ1948" i="35"/>
  <c r="BI1948" i="35"/>
  <c r="BH1948" i="35"/>
  <c r="BG1948" i="35"/>
  <c r="BF1948" i="35"/>
  <c r="BE1948" i="35"/>
  <c r="BD1948" i="35"/>
  <c r="BC1948" i="35"/>
  <c r="BB1948" i="35"/>
  <c r="BA1948" i="35"/>
  <c r="AZ1948" i="35"/>
  <c r="AY1948" i="35"/>
  <c r="AX1948" i="35"/>
  <c r="AW1948" i="35"/>
  <c r="AV1948" i="35"/>
  <c r="AU1948" i="35"/>
  <c r="AT1948" i="35"/>
  <c r="AS1948" i="35"/>
  <c r="AR1948" i="35"/>
  <c r="AQ1948" i="35"/>
  <c r="AP1948" i="35"/>
  <c r="AO1948" i="35"/>
  <c r="BV1947" i="35"/>
  <c r="BU1947" i="35"/>
  <c r="BT1947" i="35"/>
  <c r="BS1947" i="35"/>
  <c r="BR1947" i="35"/>
  <c r="BQ1947" i="35"/>
  <c r="BP1947" i="35"/>
  <c r="BO1947" i="35"/>
  <c r="BN1947" i="35"/>
  <c r="BM1947" i="35"/>
  <c r="BL1947" i="35"/>
  <c r="BK1947" i="35"/>
  <c r="BJ1947" i="35"/>
  <c r="BI1947" i="35"/>
  <c r="BH1947" i="35"/>
  <c r="BG1947" i="35"/>
  <c r="BF1947" i="35"/>
  <c r="BE1947" i="35"/>
  <c r="BD1947" i="35"/>
  <c r="BC1947" i="35"/>
  <c r="BB1947" i="35"/>
  <c r="BA1947" i="35"/>
  <c r="AZ1947" i="35"/>
  <c r="AY1947" i="35"/>
  <c r="AX1947" i="35"/>
  <c r="AW1947" i="35"/>
  <c r="AV1947" i="35"/>
  <c r="AU1947" i="35"/>
  <c r="AT1947" i="35"/>
  <c r="AS1947" i="35"/>
  <c r="AR1947" i="35"/>
  <c r="AQ1947" i="35"/>
  <c r="AP1947" i="35"/>
  <c r="AO1947" i="35"/>
  <c r="BV1946" i="35"/>
  <c r="BU1946" i="35"/>
  <c r="BT1946" i="35"/>
  <c r="BS1946" i="35"/>
  <c r="BR1946" i="35"/>
  <c r="BQ1946" i="35"/>
  <c r="BP1946" i="35"/>
  <c r="BO1946" i="35"/>
  <c r="BN1946" i="35"/>
  <c r="BM1946" i="35"/>
  <c r="BL1946" i="35"/>
  <c r="BK1946" i="35"/>
  <c r="BJ1946" i="35"/>
  <c r="BI1946" i="35"/>
  <c r="BH1946" i="35"/>
  <c r="BG1946" i="35"/>
  <c r="BF1946" i="35"/>
  <c r="BE1946" i="35"/>
  <c r="BD1946" i="35"/>
  <c r="BC1946" i="35"/>
  <c r="BB1946" i="35"/>
  <c r="BA1946" i="35"/>
  <c r="AZ1946" i="35"/>
  <c r="AY1946" i="35"/>
  <c r="AX1946" i="35"/>
  <c r="AW1946" i="35"/>
  <c r="AV1946" i="35"/>
  <c r="AU1946" i="35"/>
  <c r="AT1946" i="35"/>
  <c r="AS1946" i="35"/>
  <c r="AR1946" i="35"/>
  <c r="AQ1946" i="35"/>
  <c r="AP1946" i="35"/>
  <c r="AO1946" i="35"/>
  <c r="BV1945" i="35"/>
  <c r="BU1945" i="35"/>
  <c r="BT1945" i="35"/>
  <c r="BS1945" i="35"/>
  <c r="BR1945" i="35"/>
  <c r="BQ1945" i="35"/>
  <c r="BP1945" i="35"/>
  <c r="BO1945" i="35"/>
  <c r="BN1945" i="35"/>
  <c r="BM1945" i="35"/>
  <c r="BL1945" i="35"/>
  <c r="BK1945" i="35"/>
  <c r="BJ1945" i="35"/>
  <c r="BI1945" i="35"/>
  <c r="BH1945" i="35"/>
  <c r="BG1945" i="35"/>
  <c r="BF1945" i="35"/>
  <c r="BE1945" i="35"/>
  <c r="BD1945" i="35"/>
  <c r="BC1945" i="35"/>
  <c r="BB1945" i="35"/>
  <c r="BA1945" i="35"/>
  <c r="AZ1945" i="35"/>
  <c r="AY1945" i="35"/>
  <c r="AX1945" i="35"/>
  <c r="AW1945" i="35"/>
  <c r="AV1945" i="35"/>
  <c r="AU1945" i="35"/>
  <c r="AT1945" i="35"/>
  <c r="AS1945" i="35"/>
  <c r="AR1945" i="35"/>
  <c r="AQ1945" i="35"/>
  <c r="AP1945" i="35"/>
  <c r="AO1945" i="35"/>
  <c r="BV1944" i="35"/>
  <c r="BU1944" i="35"/>
  <c r="BT1944" i="35"/>
  <c r="BS1944" i="35"/>
  <c r="BR1944" i="35"/>
  <c r="BQ1944" i="35"/>
  <c r="BP1944" i="35"/>
  <c r="BO1944" i="35"/>
  <c r="BN1944" i="35"/>
  <c r="BM1944" i="35"/>
  <c r="BL1944" i="35"/>
  <c r="BK1944" i="35"/>
  <c r="BJ1944" i="35"/>
  <c r="BI1944" i="35"/>
  <c r="BH1944" i="35"/>
  <c r="BG1944" i="35"/>
  <c r="BF1944" i="35"/>
  <c r="BE1944" i="35"/>
  <c r="BD1944" i="35"/>
  <c r="BC1944" i="35"/>
  <c r="BB1944" i="35"/>
  <c r="BA1944" i="35"/>
  <c r="AZ1944" i="35"/>
  <c r="AY1944" i="35"/>
  <c r="AX1944" i="35"/>
  <c r="AW1944" i="35"/>
  <c r="AV1944" i="35"/>
  <c r="AU1944" i="35"/>
  <c r="AT1944" i="35"/>
  <c r="AS1944" i="35"/>
  <c r="AR1944" i="35"/>
  <c r="AQ1944" i="35"/>
  <c r="AP1944" i="35"/>
  <c r="AO1944" i="35"/>
  <c r="BV1943" i="35"/>
  <c r="BU1943" i="35"/>
  <c r="BT1943" i="35"/>
  <c r="BS1943" i="35"/>
  <c r="BR1943" i="35"/>
  <c r="BQ1943" i="35"/>
  <c r="BP1943" i="35"/>
  <c r="BO1943" i="35"/>
  <c r="BN1943" i="35"/>
  <c r="BM1943" i="35"/>
  <c r="BL1943" i="35"/>
  <c r="BK1943" i="35"/>
  <c r="BJ1943" i="35"/>
  <c r="BI1943" i="35"/>
  <c r="BH1943" i="35"/>
  <c r="BG1943" i="35"/>
  <c r="BF1943" i="35"/>
  <c r="BE1943" i="35"/>
  <c r="BD1943" i="35"/>
  <c r="BC1943" i="35"/>
  <c r="BB1943" i="35"/>
  <c r="BA1943" i="35"/>
  <c r="AZ1943" i="35"/>
  <c r="AY1943" i="35"/>
  <c r="AX1943" i="35"/>
  <c r="AW1943" i="35"/>
  <c r="AV1943" i="35"/>
  <c r="AU1943" i="35"/>
  <c r="AT1943" i="35"/>
  <c r="AS1943" i="35"/>
  <c r="AR1943" i="35"/>
  <c r="AQ1943" i="35"/>
  <c r="AP1943" i="35"/>
  <c r="AO1943" i="35"/>
  <c r="AP1942" i="35"/>
  <c r="AQ1942" i="35"/>
  <c r="AR1942" i="35"/>
  <c r="AS1942" i="35"/>
  <c r="AT1942" i="35"/>
  <c r="AU1942" i="35"/>
  <c r="AV1942" i="35"/>
  <c r="AW1942" i="35"/>
  <c r="AX1942" i="35"/>
  <c r="AY1942" i="35"/>
  <c r="AZ1942" i="35"/>
  <c r="BA1942" i="35"/>
  <c r="BB1942" i="35"/>
  <c r="BC1942" i="35"/>
  <c r="BD1942" i="35"/>
  <c r="BE1942" i="35"/>
  <c r="BF1942" i="35"/>
  <c r="BG1942" i="35"/>
  <c r="BH1942" i="35"/>
  <c r="BI1942" i="35"/>
  <c r="BJ1942" i="35"/>
  <c r="BK1942" i="35"/>
  <c r="BL1942" i="35"/>
  <c r="BM1942" i="35"/>
  <c r="BN1942" i="35"/>
  <c r="BO1942" i="35"/>
  <c r="BP1942" i="35"/>
  <c r="BQ1942" i="35"/>
  <c r="BR1942" i="35"/>
  <c r="BS1942" i="35"/>
  <c r="BT1942" i="35"/>
  <c r="BU1942" i="35"/>
  <c r="BV1942" i="35"/>
  <c r="AO1942" i="35"/>
  <c r="BG1941" i="35"/>
  <c r="BH1941" i="35"/>
  <c r="BI1941" i="35"/>
  <c r="BJ1941" i="35"/>
  <c r="BK1941" i="35"/>
  <c r="BL1941" i="35"/>
  <c r="BM1941" i="35"/>
  <c r="BN1941" i="35"/>
  <c r="BO1941" i="35"/>
  <c r="BP1941" i="35"/>
  <c r="BQ1941" i="35"/>
  <c r="BR1941" i="35"/>
  <c r="BS1941" i="35"/>
  <c r="BT1941" i="35"/>
  <c r="BU1941" i="35"/>
  <c r="BV1941" i="35"/>
  <c r="BA1941" i="35"/>
  <c r="BB1941" i="35"/>
  <c r="BC1941" i="35"/>
  <c r="BD1941" i="35"/>
  <c r="BE1941" i="35"/>
  <c r="BF1941" i="35"/>
  <c r="AR1941" i="35"/>
  <c r="AS1941" i="35"/>
  <c r="AT1941" i="35"/>
  <c r="AU1941" i="35"/>
  <c r="AV1941" i="35"/>
  <c r="AW1941" i="35"/>
  <c r="AX1941" i="35"/>
  <c r="AY1941" i="35"/>
  <c r="AZ1941" i="35"/>
  <c r="AQ1941" i="35"/>
  <c r="AP1941" i="35"/>
  <c r="AO1941" i="35"/>
  <c r="BX760" i="35" l="1"/>
  <c r="BX761" i="35"/>
  <c r="BX762" i="35"/>
  <c r="BX763" i="35"/>
  <c r="BX764" i="35"/>
  <c r="BX1399" i="35"/>
  <c r="BX1400" i="35"/>
  <c r="BX1401" i="35"/>
  <c r="BX1402" i="35"/>
  <c r="BX1403" i="35"/>
  <c r="BX1075" i="35"/>
  <c r="BX1076" i="35"/>
  <c r="BX1077" i="35"/>
  <c r="BX1078" i="35"/>
  <c r="BX1079" i="35"/>
  <c r="BX1080" i="35"/>
  <c r="BX612" i="35"/>
  <c r="BX613" i="35"/>
  <c r="BX614" i="35"/>
  <c r="BX615" i="35"/>
  <c r="BX616" i="35"/>
  <c r="BX1548" i="35"/>
  <c r="BX1549" i="35"/>
  <c r="BX1550" i="35"/>
  <c r="BX1551" i="35"/>
  <c r="BX1552" i="35"/>
  <c r="BX1236" i="35"/>
  <c r="BX1237" i="35"/>
  <c r="BX1238" i="35"/>
  <c r="BX1239" i="35"/>
  <c r="BX1240" i="35"/>
  <c r="BX1241" i="35"/>
  <c r="BX462" i="35"/>
  <c r="BX463" i="35"/>
  <c r="BX464" i="35"/>
  <c r="BX465" i="35"/>
  <c r="BX466" i="35"/>
  <c r="BX467" i="35"/>
  <c r="BX1711" i="35"/>
  <c r="BX1712" i="35"/>
  <c r="BX1713" i="35"/>
  <c r="BX1714" i="35"/>
  <c r="BX1715" i="35"/>
  <c r="BX1716" i="35"/>
  <c r="BX2" i="35"/>
  <c r="BX3" i="35"/>
  <c r="BX4" i="35"/>
  <c r="BX5" i="35"/>
  <c r="BX6" i="35"/>
  <c r="BX7" i="35"/>
  <c r="BX227" i="35"/>
  <c r="BX228" i="35"/>
  <c r="BX229" i="35"/>
  <c r="BX230" i="35"/>
  <c r="BX231" i="35"/>
  <c r="BX232" i="35"/>
  <c r="BX1941" i="35"/>
  <c r="BX1942" i="35"/>
  <c r="BX1943" i="35"/>
  <c r="BX1944" i="35"/>
  <c r="BX1945" i="35"/>
  <c r="BX1946" i="35"/>
  <c r="BX970" i="35"/>
  <c r="BX971" i="35"/>
  <c r="BX972" i="35"/>
  <c r="BX973" i="35"/>
  <c r="BX974" i="35"/>
  <c r="BX975" i="35"/>
  <c r="BX765" i="35"/>
  <c r="BX766" i="35"/>
  <c r="BX767" i="35"/>
  <c r="BX768" i="35"/>
  <c r="BX769" i="35"/>
  <c r="BX1404" i="35"/>
  <c r="BX1405" i="35"/>
  <c r="BX1406" i="35"/>
  <c r="BX1407" i="35"/>
  <c r="BX1408" i="35"/>
  <c r="BX1081" i="35"/>
  <c r="BX1082" i="35"/>
  <c r="BX1083" i="35"/>
  <c r="BX1084" i="35"/>
  <c r="BX1085" i="35"/>
  <c r="BX1086" i="35"/>
  <c r="BX617" i="35"/>
  <c r="BX618" i="35"/>
  <c r="BX619" i="35"/>
  <c r="BX620" i="35"/>
  <c r="BX621" i="35"/>
  <c r="BX1553" i="35"/>
  <c r="BX1554" i="35"/>
  <c r="BX1555" i="35"/>
  <c r="BX1556" i="35"/>
  <c r="BX1557" i="35"/>
  <c r="BX1558" i="35"/>
  <c r="BX1242" i="35"/>
  <c r="BX1243" i="35"/>
  <c r="BX1244" i="35"/>
  <c r="BX1245" i="35"/>
  <c r="BX1246" i="35"/>
  <c r="BX1247" i="35"/>
  <c r="BX468" i="35"/>
  <c r="BX469" i="35"/>
  <c r="BX470" i="35"/>
  <c r="BX471" i="35"/>
  <c r="BX472" i="35"/>
  <c r="BX473" i="35"/>
  <c r="BX1717" i="35"/>
  <c r="BX1718" i="35"/>
  <c r="BX1719" i="35"/>
  <c r="BX1720" i="35"/>
  <c r="BX1721" i="35"/>
  <c r="BX1722" i="35"/>
  <c r="BX8" i="35"/>
  <c r="BX9" i="35"/>
  <c r="BX10" i="35"/>
  <c r="BX11" i="35"/>
  <c r="BX12" i="35"/>
  <c r="BX233" i="35"/>
  <c r="BX234" i="35"/>
  <c r="BX235" i="35"/>
  <c r="BX236" i="35"/>
  <c r="BX237" i="35"/>
  <c r="BX238" i="35"/>
  <c r="BX1947" i="35"/>
  <c r="BX1948" i="35"/>
  <c r="BX1949" i="35"/>
  <c r="BX1950" i="35"/>
  <c r="BX917" i="35"/>
  <c r="BX918" i="35"/>
  <c r="BX919" i="35"/>
  <c r="BX920" i="35"/>
  <c r="BX921" i="35"/>
  <c r="BX474" i="35"/>
  <c r="BX475" i="35"/>
  <c r="BX476" i="35"/>
  <c r="BX477" i="35"/>
  <c r="BX478" i="35"/>
  <c r="BX1723" i="35"/>
  <c r="BX1724" i="35"/>
  <c r="BX1725" i="35"/>
  <c r="BX1726" i="35"/>
  <c r="BX1727" i="35"/>
  <c r="BX1728" i="35"/>
  <c r="BX13" i="35"/>
  <c r="BX14" i="35"/>
  <c r="BX15" i="35"/>
  <c r="BX16" i="35"/>
  <c r="BX17" i="35"/>
  <c r="BX18" i="35"/>
  <c r="BX239" i="35"/>
  <c r="BX240" i="35"/>
  <c r="BX241" i="35"/>
  <c r="BX242" i="35"/>
  <c r="BX243" i="35"/>
  <c r="BX244" i="35"/>
  <c r="BX770" i="35"/>
  <c r="BX771" i="35"/>
  <c r="BX772" i="35"/>
  <c r="BX773" i="35"/>
  <c r="BX774" i="35"/>
  <c r="BX1409" i="35"/>
  <c r="BX1410" i="35"/>
  <c r="BX1411" i="35"/>
  <c r="BX1087" i="35"/>
  <c r="BX1088" i="35"/>
  <c r="BX1089" i="35"/>
  <c r="BX1090" i="35"/>
  <c r="BX1091" i="35"/>
  <c r="BX622" i="35"/>
  <c r="BX623" i="35"/>
  <c r="BX624" i="35"/>
  <c r="BX625" i="35"/>
  <c r="BX626" i="35"/>
  <c r="BX1559" i="35"/>
  <c r="BX1560" i="35"/>
  <c r="BX1561" i="35"/>
  <c r="BX1562" i="35"/>
  <c r="BX1248" i="35"/>
  <c r="BX1249" i="35"/>
  <c r="BX1250" i="35"/>
  <c r="BX1251" i="35"/>
  <c r="BX1252" i="35"/>
  <c r="BX1253" i="35"/>
  <c r="BX479" i="35"/>
  <c r="BX480" i="35"/>
  <c r="BX481" i="35"/>
  <c r="BX482" i="35"/>
  <c r="BX483" i="35"/>
  <c r="BX484" i="35"/>
  <c r="BX1729" i="35"/>
  <c r="BX1730" i="35"/>
  <c r="BX1731" i="35"/>
  <c r="BX1732" i="35"/>
  <c r="BX1733" i="35"/>
  <c r="BX19" i="35"/>
  <c r="BX20" i="35"/>
  <c r="BX21" i="35"/>
  <c r="BX22" i="35"/>
  <c r="BX23" i="35"/>
  <c r="BX24" i="35"/>
  <c r="BX245" i="35"/>
  <c r="BX246" i="35"/>
  <c r="BX247" i="35"/>
  <c r="BX248" i="35"/>
  <c r="BX249" i="35"/>
  <c r="BX250" i="35"/>
  <c r="BX976" i="35"/>
  <c r="BX977" i="35"/>
  <c r="BX978" i="35"/>
  <c r="BX979" i="35"/>
  <c r="BX775" i="35"/>
  <c r="BX776" i="35"/>
  <c r="BX777" i="35"/>
  <c r="BX778" i="35"/>
  <c r="BX779" i="35"/>
  <c r="BX1412" i="35"/>
  <c r="BX1413" i="35"/>
  <c r="BX1414" i="35"/>
  <c r="BX1415" i="35"/>
  <c r="BX1416" i="35"/>
  <c r="BX1092" i="35"/>
  <c r="BX1093" i="35"/>
  <c r="BX1094" i="35"/>
  <c r="BX1095" i="35"/>
  <c r="BX1096" i="35"/>
  <c r="BX1097" i="35"/>
  <c r="BX627" i="35"/>
  <c r="BX628" i="35"/>
  <c r="BX629" i="35"/>
  <c r="BX630" i="35"/>
  <c r="BX631" i="35"/>
  <c r="BX1563" i="35"/>
  <c r="BX1564" i="35"/>
  <c r="BX1565" i="35"/>
  <c r="BX1566" i="35"/>
  <c r="BX1567" i="35"/>
  <c r="BX1568" i="35"/>
  <c r="BX1254" i="35"/>
  <c r="BX1255" i="35"/>
  <c r="BX1256" i="35"/>
  <c r="BX1257" i="35"/>
  <c r="BX1258" i="35"/>
  <c r="BX1259" i="35"/>
  <c r="BX485" i="35"/>
  <c r="BX486" i="35"/>
  <c r="BX487" i="35"/>
  <c r="BX488" i="35"/>
  <c r="BX489" i="35"/>
  <c r="BX490" i="35"/>
  <c r="BX1734" i="35"/>
  <c r="BX1735" i="35"/>
  <c r="BX1736" i="35"/>
  <c r="BX1737" i="35"/>
  <c r="BX1738" i="35"/>
  <c r="BX1739" i="35"/>
  <c r="BX25" i="35"/>
  <c r="BX26" i="35"/>
  <c r="BX27" i="35"/>
  <c r="BX28" i="35"/>
  <c r="BX29" i="35"/>
  <c r="BX30" i="35"/>
  <c r="BX251" i="35"/>
  <c r="BX252" i="35"/>
  <c r="BX253" i="35"/>
  <c r="BX254" i="35"/>
  <c r="BX255" i="35"/>
  <c r="BX256" i="35"/>
  <c r="BX1951" i="35"/>
  <c r="BX1952" i="35"/>
  <c r="BX1953" i="35"/>
  <c r="BX1954" i="35"/>
  <c r="BX1955" i="35"/>
  <c r="BX1956" i="35"/>
  <c r="BX980" i="35"/>
  <c r="BX981" i="35"/>
  <c r="BX982" i="35"/>
  <c r="BX983" i="35"/>
  <c r="BX984" i="35"/>
  <c r="BX985" i="35"/>
  <c r="BX780" i="35"/>
  <c r="BX781" i="35"/>
  <c r="BX782" i="35"/>
  <c r="BX783" i="35"/>
  <c r="BX784" i="35"/>
  <c r="BX785" i="35"/>
  <c r="BX1417" i="35"/>
  <c r="BX1418" i="35"/>
  <c r="BX1419" i="35"/>
  <c r="BX1420" i="35"/>
  <c r="BX1421" i="35"/>
  <c r="BX1422" i="35"/>
  <c r="BX1098" i="35"/>
  <c r="BX1099" i="35"/>
  <c r="BX1100" i="35"/>
  <c r="BX1101" i="35"/>
  <c r="BX1102" i="35"/>
  <c r="BX1103" i="35"/>
  <c r="BX632" i="35"/>
  <c r="BX633" i="35"/>
  <c r="BX634" i="35"/>
  <c r="BX635" i="35"/>
  <c r="BX636" i="35"/>
  <c r="BX1569" i="35"/>
  <c r="BX1570" i="35"/>
  <c r="BX1571" i="35"/>
  <c r="BX1572" i="35"/>
  <c r="BX1573" i="35"/>
  <c r="BX1574" i="35"/>
  <c r="BX1260" i="35"/>
  <c r="BX1261" i="35"/>
  <c r="BX1262" i="35"/>
  <c r="BX1263" i="35"/>
  <c r="BX1264" i="35"/>
  <c r="BX1265" i="35"/>
  <c r="BX491" i="35"/>
  <c r="BX492" i="35"/>
  <c r="BX493" i="35"/>
  <c r="BX494" i="35"/>
  <c r="BX495" i="35"/>
  <c r="BX496" i="35"/>
  <c r="BX1740" i="35"/>
  <c r="BX1741" i="35"/>
  <c r="BX1742" i="35"/>
  <c r="BX1743" i="35"/>
  <c r="BX1744" i="35"/>
  <c r="BX1745" i="35"/>
  <c r="BX31" i="35"/>
  <c r="BX32" i="35"/>
  <c r="BX33" i="35"/>
  <c r="BX34" i="35"/>
  <c r="BX35" i="35"/>
  <c r="BX257" i="35"/>
  <c r="BX258" i="35"/>
  <c r="BX259" i="35"/>
  <c r="BX260" i="35"/>
  <c r="BX261" i="35"/>
  <c r="BX262" i="35"/>
  <c r="BX1957" i="35"/>
  <c r="BX1958" i="35"/>
  <c r="BX1959" i="35"/>
  <c r="BX1960" i="35"/>
  <c r="BX1961" i="35"/>
  <c r="BX922" i="35"/>
  <c r="BX923" i="35"/>
  <c r="BX924" i="35"/>
  <c r="BX925" i="35"/>
  <c r="BX926" i="35"/>
  <c r="BX497" i="35"/>
  <c r="BX498" i="35"/>
  <c r="BX499" i="35"/>
  <c r="BX500" i="35"/>
  <c r="BX501" i="35"/>
  <c r="BX1746" i="35"/>
  <c r="BX1747" i="35"/>
  <c r="BX1748" i="35"/>
  <c r="BX1749" i="35"/>
  <c r="BX1750" i="35"/>
  <c r="BX36" i="35"/>
  <c r="BX37" i="35"/>
  <c r="BX38" i="35"/>
  <c r="BX39" i="35"/>
  <c r="BX40" i="35"/>
  <c r="BX41" i="35"/>
  <c r="BX263" i="35"/>
  <c r="BX264" i="35"/>
  <c r="BX265" i="35"/>
  <c r="BX266" i="35"/>
  <c r="BX267" i="35"/>
  <c r="BX268" i="35"/>
  <c r="BX786" i="35"/>
  <c r="BX787" i="35"/>
  <c r="BX788" i="35"/>
  <c r="BX789" i="35"/>
  <c r="BX790" i="35"/>
  <c r="BX1423" i="35"/>
  <c r="BX1424" i="35"/>
  <c r="BX1425" i="35"/>
  <c r="BX1426" i="35"/>
  <c r="BX1104" i="35"/>
  <c r="BX1105" i="35"/>
  <c r="BX1106" i="35"/>
  <c r="BX1107" i="35"/>
  <c r="BX1108" i="35"/>
  <c r="BX637" i="35"/>
  <c r="BX638" i="35"/>
  <c r="BX639" i="35"/>
  <c r="BX640" i="35"/>
  <c r="BX641" i="35"/>
  <c r="BX1575" i="35"/>
  <c r="BX1576" i="35"/>
  <c r="BX1577" i="35"/>
  <c r="BX1578" i="35"/>
  <c r="BX1579" i="35"/>
  <c r="BX1580" i="35"/>
  <c r="BX1266" i="35"/>
  <c r="BX1267" i="35"/>
  <c r="BX1268" i="35"/>
  <c r="BX1269" i="35"/>
  <c r="BX1270" i="35"/>
  <c r="BX1271" i="35"/>
  <c r="BX502" i="35"/>
  <c r="BX503" i="35"/>
  <c r="BX504" i="35"/>
  <c r="BX505" i="35"/>
  <c r="BX506" i="35"/>
  <c r="BX1751" i="35"/>
  <c r="BX1752" i="35"/>
  <c r="BX1753" i="35"/>
  <c r="BX1754" i="35"/>
  <c r="BX1755" i="35"/>
  <c r="BX42" i="35"/>
  <c r="BX43" i="35"/>
  <c r="BX44" i="35"/>
  <c r="BX45" i="35"/>
  <c r="BX46" i="35"/>
  <c r="BX47" i="35"/>
  <c r="BX269" i="35"/>
  <c r="BX270" i="35"/>
  <c r="BX271" i="35"/>
  <c r="BX272" i="35"/>
  <c r="BX273" i="35"/>
  <c r="BX274" i="35"/>
  <c r="BX986" i="35"/>
  <c r="BX987" i="35"/>
  <c r="BX988" i="35"/>
  <c r="BX989" i="35"/>
  <c r="BX791" i="35"/>
  <c r="BX792" i="35"/>
  <c r="BX793" i="35"/>
  <c r="BX794" i="35"/>
  <c r="BX795" i="35"/>
  <c r="BX796" i="35"/>
  <c r="BX1427" i="35"/>
  <c r="BX1428" i="35"/>
  <c r="BX1429" i="35"/>
  <c r="BX1430" i="35"/>
  <c r="BX1431" i="35"/>
  <c r="BX1109" i="35"/>
  <c r="BX1110" i="35"/>
  <c r="BX1111" i="35"/>
  <c r="BX1112" i="35"/>
  <c r="BX1113" i="35"/>
  <c r="BX1114" i="35"/>
  <c r="BX642" i="35"/>
  <c r="BX643" i="35"/>
  <c r="BX644" i="35"/>
  <c r="BX645" i="35"/>
  <c r="BX646" i="35"/>
  <c r="BX1581" i="35"/>
  <c r="BX1582" i="35"/>
  <c r="BX1583" i="35"/>
  <c r="BX1584" i="35"/>
  <c r="BX1585" i="35"/>
  <c r="BX1586" i="35"/>
  <c r="BX1272" i="35"/>
  <c r="BX1273" i="35"/>
  <c r="BX1274" i="35"/>
  <c r="BX1275" i="35"/>
  <c r="BX1276" i="35"/>
  <c r="BX1277" i="35"/>
  <c r="BX507" i="35"/>
  <c r="BX508" i="35"/>
  <c r="BX509" i="35"/>
  <c r="BX510" i="35"/>
  <c r="BX511" i="35"/>
  <c r="BX1756" i="35"/>
  <c r="BX1757" i="35"/>
  <c r="BX1758" i="35"/>
  <c r="BX1759" i="35"/>
  <c r="BX1760" i="35"/>
  <c r="BX1761" i="35"/>
  <c r="BX48" i="35"/>
  <c r="BX49" i="35"/>
  <c r="BX50" i="35"/>
  <c r="BX51" i="35"/>
  <c r="BX52" i="35"/>
  <c r="BX53" i="35"/>
  <c r="BX275" i="35"/>
  <c r="BX276" i="35"/>
  <c r="BX277" i="35"/>
  <c r="BX278" i="35"/>
  <c r="BX279" i="35"/>
  <c r="BX280" i="35"/>
  <c r="BX1967" i="35"/>
  <c r="BX990" i="35"/>
  <c r="BX991" i="35"/>
  <c r="BX992" i="35"/>
  <c r="BX993" i="35"/>
  <c r="BX994" i="35"/>
  <c r="BX995" i="35"/>
  <c r="BX797" i="35"/>
  <c r="BX798" i="35"/>
  <c r="BX799" i="35"/>
  <c r="BX800" i="35"/>
  <c r="BX801" i="35"/>
  <c r="BX1432" i="35"/>
  <c r="BX1433" i="35"/>
  <c r="BX1434" i="35"/>
  <c r="BX1435" i="35"/>
  <c r="BX1436" i="35"/>
  <c r="BX1437" i="35"/>
  <c r="BX1115" i="35"/>
  <c r="BX1116" i="35"/>
  <c r="BX1117" i="35"/>
  <c r="BX1118" i="35"/>
  <c r="BX1119" i="35"/>
  <c r="BX1120" i="35"/>
  <c r="BX647" i="35"/>
  <c r="BX648" i="35"/>
  <c r="BX649" i="35"/>
  <c r="BX650" i="35"/>
  <c r="BX651" i="35"/>
  <c r="BX652" i="35"/>
  <c r="BX1587" i="35"/>
  <c r="BX1588" i="35"/>
  <c r="BX1589" i="35"/>
  <c r="BX1590" i="35"/>
  <c r="BX1591" i="35"/>
  <c r="BX1592" i="35"/>
  <c r="BX1278" i="35"/>
  <c r="BX1279" i="35"/>
  <c r="BX1280" i="35"/>
  <c r="BX1281" i="35"/>
  <c r="BX1282" i="35"/>
  <c r="BX1283" i="35"/>
  <c r="BX512" i="35"/>
  <c r="BX513" i="35"/>
  <c r="BX514" i="35"/>
  <c r="BX515" i="35"/>
  <c r="BX516" i="35"/>
  <c r="BX517" i="35"/>
  <c r="BX1762" i="35"/>
  <c r="BX1763" i="35"/>
  <c r="BX1764" i="35"/>
  <c r="BX1765" i="35"/>
  <c r="BX1766" i="35"/>
  <c r="BX1767" i="35"/>
  <c r="BX54" i="35"/>
  <c r="BX55" i="35"/>
  <c r="BX56" i="35"/>
  <c r="BX57" i="35"/>
  <c r="BX58" i="35"/>
  <c r="BX281" i="35"/>
  <c r="BX282" i="35"/>
  <c r="BX283" i="35"/>
  <c r="BX284" i="35"/>
  <c r="BX285" i="35"/>
  <c r="BX286" i="35"/>
  <c r="BX1968" i="35"/>
  <c r="BX1969" i="35"/>
  <c r="BX1970" i="35"/>
  <c r="BX1971" i="35"/>
  <c r="BX1972" i="35"/>
  <c r="BX1973" i="35"/>
  <c r="BX927" i="35"/>
  <c r="BX928" i="35"/>
  <c r="BX929" i="35"/>
  <c r="BX930" i="35"/>
  <c r="BX931" i="35"/>
  <c r="BX518" i="35"/>
  <c r="BX519" i="35"/>
  <c r="BX520" i="35"/>
  <c r="BX521" i="35"/>
  <c r="BX522" i="35"/>
  <c r="BX523" i="35"/>
  <c r="BX1768" i="35"/>
  <c r="BX1769" i="35"/>
  <c r="BX1770" i="35"/>
  <c r="BX1771" i="35"/>
  <c r="BX1772" i="35"/>
  <c r="BX1773" i="35"/>
  <c r="BX59" i="35"/>
  <c r="BX60" i="35"/>
  <c r="BX61" i="35"/>
  <c r="BX62" i="35"/>
  <c r="BX63" i="35"/>
  <c r="BX64" i="35"/>
  <c r="BX287" i="35"/>
  <c r="BX288" i="35"/>
  <c r="BX289" i="35"/>
  <c r="BX290" i="35"/>
  <c r="BX291" i="35"/>
  <c r="BX292" i="35"/>
  <c r="BX802" i="35"/>
  <c r="BX803" i="35"/>
  <c r="BX804" i="35"/>
  <c r="BX805" i="35"/>
  <c r="BX806" i="35"/>
  <c r="BX807" i="35"/>
  <c r="BX1438" i="35"/>
  <c r="BX1439" i="35"/>
  <c r="BX1440" i="35"/>
  <c r="BX1441" i="35"/>
  <c r="BX1121" i="35"/>
  <c r="BX1122" i="35"/>
  <c r="BX1123" i="35"/>
  <c r="BX1124" i="35"/>
  <c r="BX1125" i="35"/>
  <c r="BX653" i="35"/>
  <c r="BX654" i="35"/>
  <c r="BX655" i="35"/>
  <c r="BX656" i="35"/>
  <c r="BX657" i="35"/>
  <c r="BX1593" i="35"/>
  <c r="BX1594" i="35"/>
  <c r="BX1595" i="35"/>
  <c r="BX1596" i="35"/>
  <c r="BX1597" i="35"/>
  <c r="BX1284" i="35"/>
  <c r="BX1285" i="35"/>
  <c r="BX1286" i="35"/>
  <c r="BX1287" i="35"/>
  <c r="BX1288" i="35"/>
  <c r="BX524" i="35"/>
  <c r="BX525" i="35"/>
  <c r="BX526" i="35"/>
  <c r="BX527" i="35"/>
  <c r="BX528" i="35"/>
  <c r="BX1774" i="35"/>
  <c r="BX1775" i="35"/>
  <c r="BX1776" i="35"/>
  <c r="BX1777" i="35"/>
  <c r="BX1778" i="35"/>
  <c r="BX65" i="35"/>
  <c r="BX66" i="35"/>
  <c r="BX67" i="35"/>
  <c r="BX68" i="35"/>
  <c r="BX69" i="35"/>
  <c r="BX70" i="35"/>
  <c r="BX293" i="35"/>
  <c r="BX294" i="35"/>
  <c r="BX295" i="35"/>
  <c r="BX296" i="35"/>
  <c r="BX297" i="35"/>
  <c r="BX298" i="35"/>
  <c r="BX996" i="35"/>
  <c r="BX997" i="35"/>
  <c r="BX998" i="35"/>
  <c r="BX999" i="35"/>
  <c r="BX808" i="35"/>
  <c r="BX809" i="35"/>
  <c r="BX810" i="35"/>
  <c r="BX811" i="35"/>
  <c r="BX812" i="35"/>
  <c r="BX1442" i="35"/>
  <c r="BX1443" i="35"/>
  <c r="BX1444" i="35"/>
  <c r="BX1445" i="35"/>
  <c r="BX1446" i="35"/>
  <c r="BX1126" i="35"/>
  <c r="BX1127" i="35"/>
  <c r="BX1128" i="35"/>
  <c r="BX1129" i="35"/>
  <c r="BX1130" i="35"/>
  <c r="BX1131" i="35"/>
  <c r="BX658" i="35"/>
  <c r="BX659" i="35"/>
  <c r="BX660" i="35"/>
  <c r="BX661" i="35"/>
  <c r="BX662" i="35"/>
  <c r="BX1598" i="35"/>
  <c r="BX1599" i="35"/>
  <c r="BX1600" i="35"/>
  <c r="BX1601" i="35"/>
  <c r="BX1602" i="35"/>
  <c r="BX1603" i="35"/>
  <c r="BX1289" i="35"/>
  <c r="BX1290" i="35"/>
  <c r="BX1291" i="35"/>
  <c r="BX1292" i="35"/>
  <c r="BX1293" i="35"/>
  <c r="BX529" i="35"/>
  <c r="BX530" i="35"/>
  <c r="BX531" i="35"/>
  <c r="BX532" i="35"/>
  <c r="BX533" i="35"/>
  <c r="BX534" i="35"/>
  <c r="BX1779" i="35"/>
  <c r="BX1780" i="35"/>
  <c r="BX1781" i="35"/>
  <c r="BX1782" i="35"/>
  <c r="BX1783" i="35"/>
  <c r="BX1784" i="35"/>
  <c r="BX71" i="35"/>
  <c r="BX72" i="35"/>
  <c r="BX73" i="35"/>
  <c r="BX74" i="35"/>
  <c r="BX75" i="35"/>
  <c r="BX76" i="35"/>
  <c r="BX299" i="35"/>
  <c r="BX300" i="35"/>
  <c r="BX301" i="35"/>
  <c r="BX302" i="35"/>
  <c r="BX303" i="35"/>
  <c r="BX304" i="35"/>
  <c r="BX1974" i="35"/>
  <c r="BX1975" i="35"/>
  <c r="BX1976" i="35"/>
  <c r="BX1977" i="35"/>
  <c r="BX1978" i="35"/>
  <c r="BX1979" i="35"/>
  <c r="BX1000" i="35"/>
  <c r="BX1001" i="35"/>
  <c r="BX1002" i="35"/>
  <c r="BX1003" i="35"/>
  <c r="BX1004" i="35"/>
  <c r="BX1005" i="35"/>
  <c r="BX813" i="35"/>
  <c r="BX814" i="35"/>
  <c r="BX815" i="35"/>
  <c r="BX816" i="35"/>
  <c r="BX817" i="35"/>
  <c r="BX1447" i="35"/>
  <c r="BX1448" i="35"/>
  <c r="BX1449" i="35"/>
  <c r="BX1450" i="35"/>
  <c r="BX1451" i="35"/>
  <c r="BX1132" i="35"/>
  <c r="BX1133" i="35"/>
  <c r="BX1134" i="35"/>
  <c r="BX1135" i="35"/>
  <c r="BX1136" i="35"/>
  <c r="BX663" i="35"/>
  <c r="BX664" i="35"/>
  <c r="BX665" i="35"/>
  <c r="BX666" i="35"/>
  <c r="BX667" i="35"/>
  <c r="BX668" i="35"/>
  <c r="BX1604" i="35"/>
  <c r="BX1605" i="35"/>
  <c r="BX1606" i="35"/>
  <c r="BX1607" i="35"/>
  <c r="BX1608" i="35"/>
  <c r="BX1294" i="35"/>
  <c r="BX1295" i="35"/>
  <c r="BX1296" i="35"/>
  <c r="BX1297" i="35"/>
  <c r="BX1298" i="35"/>
  <c r="BX535" i="35"/>
  <c r="BX536" i="35"/>
  <c r="BX537" i="35"/>
  <c r="BX538" i="35"/>
  <c r="BX539" i="35"/>
  <c r="BX1785" i="35"/>
  <c r="BX1786" i="35"/>
  <c r="BX1787" i="35"/>
  <c r="BX1788" i="35"/>
  <c r="BX1789" i="35"/>
  <c r="BX1790" i="35"/>
  <c r="BX77" i="35"/>
  <c r="BX78" i="35"/>
  <c r="BX79" i="35"/>
  <c r="BX80" i="35"/>
  <c r="BX81" i="35"/>
  <c r="BX305" i="35"/>
  <c r="BX306" i="35"/>
  <c r="BX307" i="35"/>
  <c r="BX308" i="35"/>
  <c r="BX309" i="35"/>
  <c r="BX310" i="35"/>
  <c r="BX1980" i="35"/>
  <c r="BX1981" i="35"/>
  <c r="BX1982" i="35"/>
  <c r="BX1983" i="35"/>
  <c r="BX1984" i="35"/>
  <c r="BX932" i="35"/>
  <c r="BX933" i="35"/>
  <c r="BX934" i="35"/>
  <c r="BX935" i="35"/>
  <c r="BX936" i="35"/>
  <c r="BX937" i="35"/>
  <c r="BX540" i="35"/>
  <c r="BX541" i="35"/>
  <c r="BX542" i="35"/>
  <c r="BX543" i="35"/>
  <c r="BX544" i="35"/>
  <c r="BX1791" i="35"/>
  <c r="BX1792" i="35"/>
  <c r="BX1793" i="35"/>
  <c r="BX1794" i="35"/>
  <c r="BX1795" i="35"/>
  <c r="BX82" i="35"/>
  <c r="BX83" i="35"/>
  <c r="BX84" i="35"/>
  <c r="BX85" i="35"/>
  <c r="BX86" i="35"/>
  <c r="BX311" i="35"/>
  <c r="BX312" i="35"/>
  <c r="BX313" i="35"/>
  <c r="BX314" i="35"/>
  <c r="BX315" i="35"/>
  <c r="BX818" i="35"/>
  <c r="BX819" i="35"/>
  <c r="BX820" i="35"/>
  <c r="BX821" i="35"/>
  <c r="BX822" i="35"/>
  <c r="BX1452" i="35"/>
  <c r="BX1453" i="35"/>
  <c r="BX1454" i="35"/>
  <c r="BX1137" i="35"/>
  <c r="BX1138" i="35"/>
  <c r="BX1139" i="35"/>
  <c r="BX1140" i="35"/>
  <c r="BX1141" i="35"/>
  <c r="BX669" i="35"/>
  <c r="BX670" i="35"/>
  <c r="BX671" i="35"/>
  <c r="BX672" i="35"/>
  <c r="BX673" i="35"/>
  <c r="BX1609" i="35"/>
  <c r="BX1610" i="35"/>
  <c r="BX1611" i="35"/>
  <c r="BX1612" i="35"/>
  <c r="BX1613" i="35"/>
  <c r="BX1299" i="35"/>
  <c r="BX1300" i="35"/>
  <c r="BX1301" i="35"/>
  <c r="BX1302" i="35"/>
  <c r="BX1303" i="35"/>
  <c r="BX545" i="35"/>
  <c r="BX546" i="35"/>
  <c r="BX547" i="35"/>
  <c r="BX548" i="35"/>
  <c r="BX549" i="35"/>
  <c r="BX1796" i="35"/>
  <c r="BX1797" i="35"/>
  <c r="BX1798" i="35"/>
  <c r="BX1799" i="35"/>
  <c r="BX1800" i="35"/>
  <c r="BX1801" i="35"/>
  <c r="BX87" i="35"/>
  <c r="BX88" i="35"/>
  <c r="BX89" i="35"/>
  <c r="BX90" i="35"/>
  <c r="BX91" i="35"/>
  <c r="BX92" i="35"/>
  <c r="BX316" i="35"/>
  <c r="BX317" i="35"/>
  <c r="BX318" i="35"/>
  <c r="BX319" i="35"/>
  <c r="BX320" i="35"/>
  <c r="BX321" i="35"/>
  <c r="BX1985" i="35"/>
  <c r="BX1986" i="35"/>
  <c r="BX1987" i="35"/>
  <c r="BX1988" i="35"/>
  <c r="BX1006" i="35"/>
  <c r="BX1007" i="35"/>
  <c r="BX1008" i="35"/>
  <c r="BX1009" i="35"/>
  <c r="BX1010" i="35"/>
  <c r="BX823" i="35"/>
  <c r="BX824" i="35"/>
  <c r="BX825" i="35"/>
  <c r="BX826" i="35"/>
  <c r="BX827" i="35"/>
  <c r="BX828" i="35"/>
  <c r="BX1455" i="35"/>
  <c r="BX1456" i="35"/>
  <c r="BX1457" i="35"/>
  <c r="BX1458" i="35"/>
  <c r="BX1459" i="35"/>
  <c r="BX1142" i="35"/>
  <c r="BX1143" i="35"/>
  <c r="BX1144" i="35"/>
  <c r="BX1145" i="35"/>
  <c r="BX1146" i="35"/>
  <c r="BX1147" i="35"/>
  <c r="BX674" i="35"/>
  <c r="BX675" i="35"/>
  <c r="BX676" i="35"/>
  <c r="BX677" i="35"/>
  <c r="BX678" i="35"/>
  <c r="BX1614" i="35"/>
  <c r="BX1615" i="35"/>
  <c r="BX1616" i="35"/>
  <c r="BX1617" i="35"/>
  <c r="BX1618" i="35"/>
  <c r="BX1619" i="35"/>
  <c r="BX1304" i="35"/>
  <c r="BX1305" i="35"/>
  <c r="BX1306" i="35"/>
  <c r="BX1307" i="35"/>
  <c r="BX1308" i="35"/>
  <c r="BX1802" i="35"/>
  <c r="BX1803" i="35"/>
  <c r="BX1804" i="35"/>
  <c r="BX1805" i="35"/>
  <c r="BX1806" i="35"/>
  <c r="BX1807" i="35"/>
  <c r="BX93" i="35"/>
  <c r="BX94" i="35"/>
  <c r="BX95" i="35"/>
  <c r="BX96" i="35"/>
  <c r="BX97" i="35"/>
  <c r="BX98" i="35"/>
  <c r="BX322" i="35"/>
  <c r="BX323" i="35"/>
  <c r="BX324" i="35"/>
  <c r="BX325" i="35"/>
  <c r="BX326" i="35"/>
  <c r="BX327" i="35"/>
  <c r="BX1989" i="35"/>
  <c r="BX1990" i="35"/>
  <c r="BX1991" i="35"/>
  <c r="BX1992" i="35"/>
  <c r="BX1993" i="35"/>
  <c r="BX1011" i="35"/>
  <c r="BX1012" i="35"/>
  <c r="BX1013" i="35"/>
  <c r="BX1014" i="35"/>
  <c r="BX1015" i="35"/>
  <c r="BX1016" i="35"/>
  <c r="BX829" i="35"/>
  <c r="BX830" i="35"/>
  <c r="BX831" i="35"/>
  <c r="BX832" i="35"/>
  <c r="BX833" i="35"/>
  <c r="BX834" i="35"/>
  <c r="BX1460" i="35"/>
  <c r="BX1461" i="35"/>
  <c r="BX1462" i="35"/>
  <c r="BX1463" i="35"/>
  <c r="BX1464" i="35"/>
  <c r="BX1465" i="35"/>
  <c r="BX1148" i="35"/>
  <c r="BX1149" i="35"/>
  <c r="BX1150" i="35"/>
  <c r="BX1151" i="35"/>
  <c r="BX1152" i="35"/>
  <c r="BX679" i="35"/>
  <c r="BX680" i="35"/>
  <c r="BX681" i="35"/>
  <c r="BX682" i="35"/>
  <c r="BX683" i="35"/>
  <c r="BX1620" i="35"/>
  <c r="BX1621" i="35"/>
  <c r="BX1622" i="35"/>
  <c r="BX1623" i="35"/>
  <c r="BX1624" i="35"/>
  <c r="BX1309" i="35"/>
  <c r="BX1310" i="35"/>
  <c r="BX1311" i="35"/>
  <c r="BX1312" i="35"/>
  <c r="BX1313" i="35"/>
  <c r="BX550" i="35"/>
  <c r="BX551" i="35"/>
  <c r="BX552" i="35"/>
  <c r="BX553" i="35"/>
  <c r="BX554" i="35"/>
  <c r="BX1808" i="35"/>
  <c r="BX1809" i="35"/>
  <c r="BX1810" i="35"/>
  <c r="BX1811" i="35"/>
  <c r="BX1812" i="35"/>
  <c r="BX1813" i="35"/>
  <c r="BX99" i="35"/>
  <c r="BX100" i="35"/>
  <c r="BX101" i="35"/>
  <c r="BX102" i="35"/>
  <c r="BX103" i="35"/>
  <c r="BX328" i="35"/>
  <c r="BX329" i="35"/>
  <c r="BX330" i="35"/>
  <c r="BX331" i="35"/>
  <c r="BX332" i="35"/>
  <c r="BX333" i="35"/>
  <c r="BX1994" i="35"/>
  <c r="BX1995" i="35"/>
  <c r="BX1996" i="35"/>
  <c r="BX1997" i="35"/>
  <c r="BX1998" i="35"/>
  <c r="BX938" i="35"/>
  <c r="BX939" i="35"/>
  <c r="BX940" i="35"/>
  <c r="BX941" i="35"/>
  <c r="BX942" i="35"/>
  <c r="BX943" i="35"/>
  <c r="BX555" i="35"/>
  <c r="BX556" i="35"/>
  <c r="BX557" i="35"/>
  <c r="BX558" i="35"/>
  <c r="BX559" i="35"/>
  <c r="BX1814" i="35"/>
  <c r="BX1815" i="35"/>
  <c r="BX1816" i="35"/>
  <c r="BX1817" i="35"/>
  <c r="BX1818" i="35"/>
  <c r="BX104" i="35"/>
  <c r="BX105" i="35"/>
  <c r="BX106" i="35"/>
  <c r="BX107" i="35"/>
  <c r="BX108" i="35"/>
  <c r="BX109" i="35"/>
  <c r="BX334" i="35"/>
  <c r="BX335" i="35"/>
  <c r="BX336" i="35"/>
  <c r="BX337" i="35"/>
  <c r="BX338" i="35"/>
  <c r="BX835" i="35"/>
  <c r="BX836" i="35"/>
  <c r="BX837" i="35"/>
  <c r="BX838" i="35"/>
  <c r="BX839" i="35"/>
  <c r="BX1466" i="35"/>
  <c r="BX1467" i="35"/>
  <c r="BX1468" i="35"/>
  <c r="BX1469" i="35"/>
  <c r="BX1153" i="35"/>
  <c r="BX1154" i="35"/>
  <c r="BX1155" i="35"/>
  <c r="BX1156" i="35"/>
  <c r="BX1157" i="35"/>
  <c r="BX684" i="35"/>
  <c r="BX685" i="35"/>
  <c r="BX686" i="35"/>
  <c r="BX687" i="35"/>
  <c r="BX688" i="35"/>
  <c r="BX1625" i="35"/>
  <c r="BX1626" i="35"/>
  <c r="BX1627" i="35"/>
  <c r="BX1628" i="35"/>
  <c r="BX1629" i="35"/>
  <c r="BX1314" i="35"/>
  <c r="BX1315" i="35"/>
  <c r="BX1316" i="35"/>
  <c r="BX1317" i="35"/>
  <c r="BX1318" i="35"/>
  <c r="BX1819" i="35"/>
  <c r="BX1820" i="35"/>
  <c r="BX1821" i="35"/>
  <c r="BX1822" i="35"/>
  <c r="BX1823" i="35"/>
  <c r="BX110" i="35"/>
  <c r="BX111" i="35"/>
  <c r="BX112" i="35"/>
  <c r="BX113" i="35"/>
  <c r="BX114" i="35"/>
  <c r="BX115" i="35"/>
  <c r="BX339" i="35"/>
  <c r="BX340" i="35"/>
  <c r="BX341" i="35"/>
  <c r="BX342" i="35"/>
  <c r="BX343" i="35"/>
  <c r="BX344" i="35"/>
  <c r="BX1999" i="35"/>
  <c r="BX2000" i="35"/>
  <c r="BX2001" i="35"/>
  <c r="BX1017" i="35"/>
  <c r="BX1018" i="35"/>
  <c r="BX1019" i="35"/>
  <c r="BX1020" i="35"/>
  <c r="BX1021" i="35"/>
  <c r="BX840" i="35"/>
  <c r="BX841" i="35"/>
  <c r="BX842" i="35"/>
  <c r="BX843" i="35"/>
  <c r="BX844" i="35"/>
  <c r="BX1470" i="35"/>
  <c r="BX1471" i="35"/>
  <c r="BX1472" i="35"/>
  <c r="BX1473" i="35"/>
  <c r="BX1474" i="35"/>
  <c r="BX1158" i="35"/>
  <c r="BX1159" i="35"/>
  <c r="BX1160" i="35"/>
  <c r="BX1161" i="35"/>
  <c r="BX1162" i="35"/>
  <c r="BX1163" i="35"/>
  <c r="BX689" i="35"/>
  <c r="BX690" i="35"/>
  <c r="BX691" i="35"/>
  <c r="BX692" i="35"/>
  <c r="BX693" i="35"/>
  <c r="BX1630" i="35"/>
  <c r="BX1631" i="35"/>
  <c r="BX1632" i="35"/>
  <c r="BX1633" i="35"/>
  <c r="BX1634" i="35"/>
  <c r="BX1635" i="35"/>
  <c r="BX1319" i="35"/>
  <c r="BX1320" i="35"/>
  <c r="BX1321" i="35"/>
  <c r="BX1322" i="35"/>
  <c r="BX1323" i="35"/>
  <c r="BX1824" i="35"/>
  <c r="BX1825" i="35"/>
  <c r="BX1826" i="35"/>
  <c r="BX1827" i="35"/>
  <c r="BX1828" i="35"/>
  <c r="BX1829" i="35"/>
  <c r="BX116" i="35"/>
  <c r="BX117" i="35"/>
  <c r="BX118" i="35"/>
  <c r="BX119" i="35"/>
  <c r="BX120" i="35"/>
  <c r="BX121" i="35"/>
  <c r="BX345" i="35"/>
  <c r="BX346" i="35"/>
  <c r="BX347" i="35"/>
  <c r="BX348" i="35"/>
  <c r="BX349" i="35"/>
  <c r="BX350" i="35"/>
  <c r="BX2002" i="35"/>
  <c r="BX2003" i="35"/>
  <c r="BX2004" i="35"/>
  <c r="BX2005" i="35"/>
  <c r="BX2006" i="35"/>
  <c r="BX1022" i="35"/>
  <c r="BX1023" i="35"/>
  <c r="BX1024" i="35"/>
  <c r="BX1025" i="35"/>
  <c r="BX1026" i="35"/>
  <c r="BX1027" i="35"/>
  <c r="BX845" i="35"/>
  <c r="BX846" i="35"/>
  <c r="BX847" i="35"/>
  <c r="BX848" i="35"/>
  <c r="BX849" i="35"/>
  <c r="BX1475" i="35"/>
  <c r="BX1476" i="35"/>
  <c r="BX1477" i="35"/>
  <c r="BX1478" i="35"/>
  <c r="BX1479" i="35"/>
  <c r="BX1480" i="35"/>
  <c r="BX1164" i="35"/>
  <c r="BX1165" i="35"/>
  <c r="BX1166" i="35"/>
  <c r="BX1167" i="35"/>
  <c r="BX1168" i="35"/>
  <c r="BX694" i="35"/>
  <c r="BX695" i="35"/>
  <c r="BX696" i="35"/>
  <c r="BX697" i="35"/>
  <c r="BX698" i="35"/>
  <c r="BX1636" i="35"/>
  <c r="BX1637" i="35"/>
  <c r="BX1638" i="35"/>
  <c r="BX1639" i="35"/>
  <c r="BX1640" i="35"/>
  <c r="BX1324" i="35"/>
  <c r="BX1325" i="35"/>
  <c r="BX1326" i="35"/>
  <c r="BX1327" i="35"/>
  <c r="BX1328" i="35"/>
  <c r="BX560" i="35"/>
  <c r="BX561" i="35"/>
  <c r="BX562" i="35"/>
  <c r="BX563" i="35"/>
  <c r="BX564" i="35"/>
  <c r="BX122" i="35"/>
  <c r="BX123" i="35"/>
  <c r="BX124" i="35"/>
  <c r="BX125" i="35"/>
  <c r="BX126" i="35"/>
  <c r="BX351" i="35"/>
  <c r="BX352" i="35"/>
  <c r="BX353" i="35"/>
  <c r="BX354" i="35"/>
  <c r="BX355" i="35"/>
  <c r="BX356" i="35"/>
  <c r="BX2007" i="35"/>
  <c r="BX2008" i="35"/>
  <c r="BX2009" i="35"/>
  <c r="BX2010" i="35"/>
  <c r="BX2011" i="35"/>
  <c r="BX944" i="35"/>
  <c r="BX945" i="35"/>
  <c r="BX946" i="35"/>
  <c r="BX947" i="35"/>
  <c r="BX948" i="35"/>
  <c r="BX565" i="35"/>
  <c r="BX566" i="35"/>
  <c r="BX567" i="35"/>
  <c r="BX568" i="35"/>
  <c r="BX569" i="35"/>
  <c r="BX1836" i="35"/>
  <c r="BX1837" i="35"/>
  <c r="BX1838" i="35"/>
  <c r="BX1839" i="35"/>
  <c r="BX1840" i="35"/>
  <c r="BX127" i="35"/>
  <c r="BX128" i="35"/>
  <c r="BX129" i="35"/>
  <c r="BX130" i="35"/>
  <c r="BX131" i="35"/>
  <c r="BX132" i="35"/>
  <c r="BX357" i="35"/>
  <c r="BX358" i="35"/>
  <c r="BX359" i="35"/>
  <c r="BX360" i="35"/>
  <c r="BX361" i="35"/>
  <c r="BX362" i="35"/>
  <c r="BX850" i="35"/>
  <c r="BX851" i="35"/>
  <c r="BX852" i="35"/>
  <c r="BX853" i="35"/>
  <c r="BX854" i="35"/>
  <c r="BX1481" i="35"/>
  <c r="BX1482" i="35"/>
  <c r="BX1483" i="35"/>
  <c r="BX1169" i="35"/>
  <c r="BX1170" i="35"/>
  <c r="BX1171" i="35"/>
  <c r="BX1172" i="35"/>
  <c r="BX1173" i="35"/>
  <c r="BX699" i="35"/>
  <c r="BX700" i="35"/>
  <c r="BX701" i="35"/>
  <c r="BX702" i="35"/>
  <c r="BX703" i="35"/>
  <c r="BX1641" i="35"/>
  <c r="BX1642" i="35"/>
  <c r="BX1643" i="35"/>
  <c r="BX1644" i="35"/>
  <c r="BX1645" i="35"/>
  <c r="BX1646" i="35"/>
  <c r="BX1329" i="35"/>
  <c r="BX1330" i="35"/>
  <c r="BX1331" i="35"/>
  <c r="BX1332" i="35"/>
  <c r="BX1333" i="35"/>
  <c r="BX1841" i="35"/>
  <c r="BX1842" i="35"/>
  <c r="BX1843" i="35"/>
  <c r="BX1844" i="35"/>
  <c r="BX1845" i="35"/>
  <c r="BX1846" i="35"/>
  <c r="BX133" i="35"/>
  <c r="BX134" i="35"/>
  <c r="BX135" i="35"/>
  <c r="BX136" i="35"/>
  <c r="BX137" i="35"/>
  <c r="BX138" i="35"/>
  <c r="BX363" i="35"/>
  <c r="BX364" i="35"/>
  <c r="BX365" i="35"/>
  <c r="BX366" i="35"/>
  <c r="BX367" i="35"/>
  <c r="BX368" i="35"/>
  <c r="BX2012" i="35"/>
  <c r="BX2013" i="35"/>
  <c r="BX2014" i="35"/>
  <c r="BX2015" i="35"/>
  <c r="BX1028" i="35"/>
  <c r="BX1029" i="35"/>
  <c r="BX1030" i="35"/>
  <c r="BX1031" i="35"/>
  <c r="BX855" i="35"/>
  <c r="BX856" i="35"/>
  <c r="BX857" i="35"/>
  <c r="BX858" i="35"/>
  <c r="BX859" i="35"/>
  <c r="BX1484" i="35"/>
  <c r="BX1485" i="35"/>
  <c r="BX1486" i="35"/>
  <c r="BX1487" i="35"/>
  <c r="BX1488" i="35"/>
  <c r="BX1174" i="35"/>
  <c r="BX1175" i="35"/>
  <c r="BX1176" i="35"/>
  <c r="BX1177" i="35"/>
  <c r="BX1178" i="35"/>
  <c r="BX704" i="35"/>
  <c r="BX705" i="35"/>
  <c r="BX706" i="35"/>
  <c r="BX707" i="35"/>
  <c r="BX708" i="35"/>
  <c r="BX1647" i="35"/>
  <c r="BX1648" i="35"/>
  <c r="BX1649" i="35"/>
  <c r="BX1650" i="35"/>
  <c r="BX1651" i="35"/>
  <c r="BX1652" i="35"/>
  <c r="BX1334" i="35"/>
  <c r="BX1335" i="35"/>
  <c r="BX1336" i="35"/>
  <c r="BX1337" i="35"/>
  <c r="BX1338" i="35"/>
  <c r="BX1847" i="35"/>
  <c r="BX1848" i="35"/>
  <c r="BX1849" i="35"/>
  <c r="BX1850" i="35"/>
  <c r="BX1851" i="35"/>
  <c r="BX1852" i="35"/>
  <c r="BX139" i="35"/>
  <c r="BX140" i="35"/>
  <c r="BX141" i="35"/>
  <c r="BX142" i="35"/>
  <c r="BX143" i="35"/>
  <c r="BX144" i="35"/>
  <c r="BX369" i="35"/>
  <c r="BX370" i="35"/>
  <c r="BX371" i="35"/>
  <c r="BX372" i="35"/>
  <c r="BX373" i="35"/>
  <c r="BX374" i="35"/>
  <c r="BX2016" i="35"/>
  <c r="BX2017" i="35"/>
  <c r="BX2018" i="35"/>
  <c r="BX2019" i="35"/>
  <c r="BX2020" i="35"/>
  <c r="BX2021" i="35"/>
  <c r="BX1032" i="35"/>
  <c r="BX1033" i="35"/>
  <c r="BX1034" i="35"/>
  <c r="BX1035" i="35"/>
  <c r="BX1036" i="35"/>
  <c r="BX1037" i="35"/>
  <c r="BX860" i="35"/>
  <c r="BX861" i="35"/>
  <c r="BX862" i="35"/>
  <c r="BX863" i="35"/>
  <c r="BX864" i="35"/>
  <c r="BX865" i="35"/>
  <c r="BX1489" i="35"/>
  <c r="BX1490" i="35"/>
  <c r="BX1491" i="35"/>
  <c r="BX1492" i="35"/>
  <c r="BX1493" i="35"/>
  <c r="BX1494" i="35"/>
  <c r="BX1179" i="35"/>
  <c r="BX1180" i="35"/>
  <c r="BX1181" i="35"/>
  <c r="BX1182" i="35"/>
  <c r="BX1183" i="35"/>
  <c r="BX709" i="35"/>
  <c r="BX710" i="35"/>
  <c r="BX711" i="35"/>
  <c r="BX712" i="35"/>
  <c r="BX713" i="35"/>
  <c r="BX1653" i="35"/>
  <c r="BX1654" i="35"/>
  <c r="BX1655" i="35"/>
  <c r="BX1656" i="35"/>
  <c r="BX1657" i="35"/>
  <c r="BX1339" i="35"/>
  <c r="BX1340" i="35"/>
  <c r="BX1341" i="35"/>
  <c r="BX1342" i="35"/>
  <c r="BX1343" i="35"/>
  <c r="BX570" i="35"/>
  <c r="BX571" i="35"/>
  <c r="BX572" i="35"/>
  <c r="BX573" i="35"/>
  <c r="BX574" i="35"/>
  <c r="BX1853" i="35"/>
  <c r="BX1854" i="35"/>
  <c r="BX1855" i="35"/>
  <c r="BX1856" i="35"/>
  <c r="BX1857" i="35"/>
  <c r="BX1858" i="35"/>
  <c r="BX145" i="35"/>
  <c r="BX146" i="35"/>
  <c r="BX147" i="35"/>
  <c r="BX148" i="35"/>
  <c r="BX149" i="35"/>
  <c r="BX375" i="35"/>
  <c r="BX376" i="35"/>
  <c r="BX377" i="35"/>
  <c r="BX378" i="35"/>
  <c r="BX379" i="35"/>
  <c r="BX380" i="35"/>
  <c r="BX2022" i="35"/>
  <c r="BX2023" i="35"/>
  <c r="BX2024" i="35"/>
  <c r="BX2025" i="35"/>
  <c r="BX2026" i="35"/>
  <c r="BX949" i="35"/>
  <c r="BX950" i="35"/>
  <c r="BX951" i="35"/>
  <c r="BX952" i="35"/>
  <c r="BX953" i="35"/>
  <c r="BX575" i="35"/>
  <c r="BX576" i="35"/>
  <c r="BX577" i="35"/>
  <c r="BX578" i="35"/>
  <c r="BX579" i="35"/>
  <c r="BX580" i="35"/>
  <c r="BX1859" i="35"/>
  <c r="BX1860" i="35"/>
  <c r="BX1861" i="35"/>
  <c r="BX1862" i="35"/>
  <c r="BX1863" i="35"/>
  <c r="BX1864" i="35"/>
  <c r="BX150" i="35"/>
  <c r="BX151" i="35"/>
  <c r="BX152" i="35"/>
  <c r="BX153" i="35"/>
  <c r="BX154" i="35"/>
  <c r="BX381" i="35"/>
  <c r="BX382" i="35"/>
  <c r="BX383" i="35"/>
  <c r="BX384" i="35"/>
  <c r="BX385" i="35"/>
  <c r="BX386" i="35"/>
  <c r="BX866" i="35"/>
  <c r="BX867" i="35"/>
  <c r="BX868" i="35"/>
  <c r="BX869" i="35"/>
  <c r="BX870" i="35"/>
  <c r="BX1495" i="35"/>
  <c r="BX1496" i="35"/>
  <c r="BX1497" i="35"/>
  <c r="BX1498" i="35"/>
  <c r="BX1499" i="35"/>
  <c r="BX1184" i="35"/>
  <c r="BX1185" i="35"/>
  <c r="BX1186" i="35"/>
  <c r="BX1187" i="35"/>
  <c r="BX1188" i="35"/>
  <c r="BX714" i="35"/>
  <c r="BX715" i="35"/>
  <c r="BX716" i="35"/>
  <c r="BX717" i="35"/>
  <c r="BX718" i="35"/>
  <c r="BX1658" i="35"/>
  <c r="BX1659" i="35"/>
  <c r="BX1660" i="35"/>
  <c r="BX1661" i="35"/>
  <c r="BX1662" i="35"/>
  <c r="BX1663" i="35"/>
  <c r="BX1344" i="35"/>
  <c r="BX1345" i="35"/>
  <c r="BX1346" i="35"/>
  <c r="BX1347" i="35"/>
  <c r="BX1348" i="35"/>
  <c r="BX1865" i="35"/>
  <c r="BX1866" i="35"/>
  <c r="BX1867" i="35"/>
  <c r="BX1868" i="35"/>
  <c r="BX1869" i="35"/>
  <c r="BX1870" i="35"/>
  <c r="BX155" i="35"/>
  <c r="BX156" i="35"/>
  <c r="BX157" i="35"/>
  <c r="BX158" i="35"/>
  <c r="BX159" i="35"/>
  <c r="BX160" i="35"/>
  <c r="BX387" i="35"/>
  <c r="BX388" i="35"/>
  <c r="BX389" i="35"/>
  <c r="BX390" i="35"/>
  <c r="BX391" i="35"/>
  <c r="BX392" i="35"/>
  <c r="BX2027" i="35"/>
  <c r="BX2028" i="35"/>
  <c r="BX2029" i="35"/>
  <c r="BX2030" i="35"/>
  <c r="BX2031" i="35"/>
  <c r="BX1038" i="35"/>
  <c r="BX1039" i="35"/>
  <c r="BX1040" i="35"/>
  <c r="BX1041" i="35"/>
  <c r="BX1042" i="35"/>
  <c r="BX871" i="35"/>
  <c r="BX872" i="35"/>
  <c r="BX873" i="35"/>
  <c r="BX874" i="35"/>
  <c r="BX875" i="35"/>
  <c r="BX1500" i="35"/>
  <c r="BX1501" i="35"/>
  <c r="BX1502" i="35"/>
  <c r="BX1503" i="35"/>
  <c r="BX1504" i="35"/>
  <c r="BX1189" i="35"/>
  <c r="BX1190" i="35"/>
  <c r="BX1191" i="35"/>
  <c r="BX1192" i="35"/>
  <c r="BX1193" i="35"/>
  <c r="BX1194" i="35"/>
  <c r="BX719" i="35"/>
  <c r="BX720" i="35"/>
  <c r="BX721" i="35"/>
  <c r="BX722" i="35"/>
  <c r="BX723" i="35"/>
  <c r="BX1664" i="35"/>
  <c r="BX1665" i="35"/>
  <c r="BX1666" i="35"/>
  <c r="BX1667" i="35"/>
  <c r="BX1668" i="35"/>
  <c r="BX1669" i="35"/>
  <c r="BX1349" i="35"/>
  <c r="BX1350" i="35"/>
  <c r="BX1351" i="35"/>
  <c r="BX1352" i="35"/>
  <c r="BX1353" i="35"/>
  <c r="BX1871" i="35"/>
  <c r="BX1872" i="35"/>
  <c r="BX1873" i="35"/>
  <c r="BX1874" i="35"/>
  <c r="BX1875" i="35"/>
  <c r="BX1876" i="35"/>
  <c r="BX161" i="35"/>
  <c r="BX162" i="35"/>
  <c r="BX163" i="35"/>
  <c r="BX164" i="35"/>
  <c r="BX165" i="35"/>
  <c r="BX166" i="35"/>
  <c r="BX393" i="35"/>
  <c r="BX394" i="35"/>
  <c r="BX395" i="35"/>
  <c r="BX396" i="35"/>
  <c r="BX397" i="35"/>
  <c r="BX398" i="35"/>
  <c r="BX2032" i="35"/>
  <c r="BX2033" i="35"/>
  <c r="BX2034" i="35"/>
  <c r="BX2035" i="35"/>
  <c r="BX2036" i="35"/>
  <c r="BX2037" i="35"/>
  <c r="BX1043" i="35"/>
  <c r="BX1044" i="35"/>
  <c r="BX1045" i="35"/>
  <c r="BX1046" i="35"/>
  <c r="BX1047" i="35"/>
  <c r="BX1048" i="35"/>
  <c r="BX876" i="35"/>
  <c r="BX877" i="35"/>
  <c r="BX878" i="35"/>
  <c r="BX879" i="35"/>
  <c r="BX880" i="35"/>
  <c r="BX1505" i="35"/>
  <c r="BX1506" i="35"/>
  <c r="BX1507" i="35"/>
  <c r="BX1508" i="35"/>
  <c r="BX1509" i="35"/>
  <c r="BX1510" i="35"/>
  <c r="BX1195" i="35"/>
  <c r="BX1196" i="35"/>
  <c r="BX1197" i="35"/>
  <c r="BX1198" i="35"/>
  <c r="BX1199" i="35"/>
  <c r="BX724" i="35"/>
  <c r="BX725" i="35"/>
  <c r="BX726" i="35"/>
  <c r="BX727" i="35"/>
  <c r="BX728" i="35"/>
  <c r="BX1670" i="35"/>
  <c r="BX1671" i="35"/>
  <c r="BX1672" i="35"/>
  <c r="BX1673" i="35"/>
  <c r="BX1674" i="35"/>
  <c r="BX1354" i="35"/>
  <c r="BX1355" i="35"/>
  <c r="BX1356" i="35"/>
  <c r="BX1357" i="35"/>
  <c r="BX1358" i="35"/>
  <c r="BX581" i="35"/>
  <c r="BX582" i="35"/>
  <c r="BX583" i="35"/>
  <c r="BX584" i="35"/>
  <c r="BX585" i="35"/>
  <c r="BX1877" i="35"/>
  <c r="BX1878" i="35"/>
  <c r="BX1879" i="35"/>
  <c r="BX1880" i="35"/>
  <c r="BX1881" i="35"/>
  <c r="BX1882" i="35"/>
  <c r="BX167" i="35"/>
  <c r="BX168" i="35"/>
  <c r="BX169" i="35"/>
  <c r="BX170" i="35"/>
  <c r="BX171" i="35"/>
  <c r="BX399" i="35"/>
  <c r="BX400" i="35"/>
  <c r="BX401" i="35"/>
  <c r="BX402" i="35"/>
  <c r="BX403" i="35"/>
  <c r="BX404" i="35"/>
  <c r="BX954" i="35"/>
  <c r="BX955" i="35"/>
  <c r="BX956" i="35"/>
  <c r="BX957" i="35"/>
  <c r="BX958" i="35"/>
  <c r="BX959" i="35"/>
  <c r="BX586" i="35"/>
  <c r="BX587" i="35"/>
  <c r="BX588" i="35"/>
  <c r="BX589" i="35"/>
  <c r="BX590" i="35"/>
  <c r="BX1883" i="35"/>
  <c r="BX1884" i="35"/>
  <c r="BX1885" i="35"/>
  <c r="BX1886" i="35"/>
  <c r="BX1887" i="35"/>
  <c r="BX1888" i="35"/>
  <c r="BX172" i="35"/>
  <c r="BX173" i="35"/>
  <c r="BX174" i="35"/>
  <c r="BX175" i="35"/>
  <c r="BX176" i="35"/>
  <c r="BX177" i="35"/>
  <c r="BX405" i="35"/>
  <c r="BX406" i="35"/>
  <c r="BX407" i="35"/>
  <c r="BX408" i="35"/>
  <c r="BX409" i="35"/>
  <c r="BX881" i="35"/>
  <c r="BX882" i="35"/>
  <c r="BX883" i="35"/>
  <c r="BX884" i="35"/>
  <c r="BX885" i="35"/>
  <c r="BX1511" i="35"/>
  <c r="BX1512" i="35"/>
  <c r="BX1513" i="35"/>
  <c r="BX1514" i="35"/>
  <c r="BX1515" i="35"/>
  <c r="BX1200" i="35"/>
  <c r="BX1201" i="35"/>
  <c r="BX1202" i="35"/>
  <c r="BX1203" i="35"/>
  <c r="BX1204" i="35"/>
  <c r="BX729" i="35"/>
  <c r="BX730" i="35"/>
  <c r="BX731" i="35"/>
  <c r="BX732" i="35"/>
  <c r="BX733" i="35"/>
  <c r="BX1675" i="35"/>
  <c r="BX1676" i="35"/>
  <c r="BX1677" i="35"/>
  <c r="BX1678" i="35"/>
  <c r="BX1679" i="35"/>
  <c r="BX1680" i="35"/>
  <c r="BX1359" i="35"/>
  <c r="BX1360" i="35"/>
  <c r="BX1361" i="35"/>
  <c r="BX1362" i="35"/>
  <c r="BX1363" i="35"/>
  <c r="BX1889" i="35"/>
  <c r="BX1890" i="35"/>
  <c r="BX1891" i="35"/>
  <c r="BX1892" i="35"/>
  <c r="BX1893" i="35"/>
  <c r="BX1894" i="35"/>
  <c r="BX178" i="35"/>
  <c r="BX179" i="35"/>
  <c r="BX180" i="35"/>
  <c r="BX181" i="35"/>
  <c r="BX182" i="35"/>
  <c r="BX183" i="35"/>
  <c r="BX410" i="35"/>
  <c r="BX411" i="35"/>
  <c r="BX412" i="35"/>
  <c r="BX413" i="35"/>
  <c r="BX414" i="35"/>
  <c r="BX2038" i="35"/>
  <c r="BX2039" i="35"/>
  <c r="BX2040" i="35"/>
  <c r="BX2041" i="35"/>
  <c r="BX1049" i="35"/>
  <c r="BX1050" i="35"/>
  <c r="BX1051" i="35"/>
  <c r="BX1052" i="35"/>
  <c r="BX1053" i="35"/>
  <c r="BX886" i="35"/>
  <c r="BX887" i="35"/>
  <c r="BX888" i="35"/>
  <c r="BX889" i="35"/>
  <c r="BX890" i="35"/>
  <c r="BX1516" i="35"/>
  <c r="BX1517" i="35"/>
  <c r="BX1518" i="35"/>
  <c r="BX1519" i="35"/>
  <c r="BX1520" i="35"/>
  <c r="BX1205" i="35"/>
  <c r="BX1206" i="35"/>
  <c r="BX1207" i="35"/>
  <c r="BX1208" i="35"/>
  <c r="BX1209" i="35"/>
  <c r="BX1210" i="35"/>
  <c r="BX734" i="35"/>
  <c r="BX735" i="35"/>
  <c r="BX736" i="35"/>
  <c r="BX737" i="35"/>
  <c r="BX738" i="35"/>
  <c r="BX1681" i="35"/>
  <c r="BX1682" i="35"/>
  <c r="BX1683" i="35"/>
  <c r="BX1684" i="35"/>
  <c r="BX1685" i="35"/>
  <c r="BX1364" i="35"/>
  <c r="BX1365" i="35"/>
  <c r="BX1366" i="35"/>
  <c r="BX1367" i="35"/>
  <c r="BX1368" i="35"/>
  <c r="BX1369" i="35"/>
  <c r="BX1895" i="35"/>
  <c r="BX1896" i="35"/>
  <c r="BX1897" i="35"/>
  <c r="BX1898" i="35"/>
  <c r="BX1899" i="35"/>
  <c r="BX1900" i="35"/>
  <c r="BX184" i="35"/>
  <c r="BX185" i="35"/>
  <c r="BX186" i="35"/>
  <c r="BX187" i="35"/>
  <c r="BX188" i="35"/>
  <c r="BX189" i="35"/>
  <c r="BX415" i="35"/>
  <c r="BX416" i="35"/>
  <c r="BX417" i="35"/>
  <c r="BX418" i="35"/>
  <c r="BX419" i="35"/>
  <c r="BX420" i="35"/>
  <c r="BX2042" i="35"/>
  <c r="BX2043" i="35"/>
  <c r="BX2044" i="35"/>
  <c r="BX2045" i="35"/>
  <c r="BX2046" i="35"/>
  <c r="BX2047" i="35"/>
  <c r="BX1054" i="35"/>
  <c r="BX1055" i="35"/>
  <c r="BX1056" i="35"/>
  <c r="BX1057" i="35"/>
  <c r="BX1058" i="35"/>
  <c r="BX1059" i="35"/>
  <c r="BX891" i="35"/>
  <c r="BX892" i="35"/>
  <c r="BX893" i="35"/>
  <c r="BX894" i="35"/>
  <c r="BX895" i="35"/>
  <c r="BX1521" i="35"/>
  <c r="BX1522" i="35"/>
  <c r="BX1523" i="35"/>
  <c r="BX1524" i="35"/>
  <c r="BX1525" i="35"/>
  <c r="BX1526" i="35"/>
  <c r="BX1211" i="35"/>
  <c r="BX1212" i="35"/>
  <c r="BX1213" i="35"/>
  <c r="BX1214" i="35"/>
  <c r="BX1215" i="35"/>
  <c r="BX739" i="35"/>
  <c r="BX740" i="35"/>
  <c r="BX741" i="35"/>
  <c r="BX742" i="35"/>
  <c r="BX743" i="35"/>
  <c r="BX1686" i="35"/>
  <c r="BX1687" i="35"/>
  <c r="BX1688" i="35"/>
  <c r="BX1689" i="35"/>
  <c r="BX1690" i="35"/>
  <c r="BX1370" i="35"/>
  <c r="BX1371" i="35"/>
  <c r="BX1372" i="35"/>
  <c r="BX1373" i="35"/>
  <c r="BX1374" i="35"/>
  <c r="BX1375" i="35"/>
  <c r="BX591" i="35"/>
  <c r="BX592" i="35"/>
  <c r="BX593" i="35"/>
  <c r="BX594" i="35"/>
  <c r="BX595" i="35"/>
  <c r="BX1901" i="35"/>
  <c r="BX1902" i="35"/>
  <c r="BX1903" i="35"/>
  <c r="BX1904" i="35"/>
  <c r="BX1905" i="35"/>
  <c r="BX1906" i="35"/>
  <c r="BX190" i="35"/>
  <c r="BX191" i="35"/>
  <c r="BX192" i="35"/>
  <c r="BX193" i="35"/>
  <c r="BX194" i="35"/>
  <c r="BX421" i="35"/>
  <c r="BX422" i="35"/>
  <c r="BX423" i="35"/>
  <c r="BX424" i="35"/>
  <c r="BX425" i="35"/>
  <c r="BX426" i="35"/>
  <c r="BX960" i="35"/>
  <c r="BX961" i="35"/>
  <c r="BX962" i="35"/>
  <c r="BX963" i="35"/>
  <c r="BX964" i="35"/>
  <c r="BX596" i="35"/>
  <c r="BX597" i="35"/>
  <c r="BX598" i="35"/>
  <c r="BX599" i="35"/>
  <c r="BX600" i="35"/>
  <c r="BX601" i="35"/>
  <c r="BX1907" i="35"/>
  <c r="BX1908" i="35"/>
  <c r="BX1909" i="35"/>
  <c r="BX1910" i="35"/>
  <c r="BX1911" i="35"/>
  <c r="BX1912" i="35"/>
  <c r="BX195" i="35"/>
  <c r="BX196" i="35"/>
  <c r="BX197" i="35"/>
  <c r="BX198" i="35"/>
  <c r="BX199" i="35"/>
  <c r="BX200" i="35"/>
  <c r="BX427" i="35"/>
  <c r="BX428" i="35"/>
  <c r="BX429" i="35"/>
  <c r="BX430" i="35"/>
  <c r="BX431" i="35"/>
  <c r="BX432" i="35"/>
  <c r="BX896" i="35"/>
  <c r="BX897" i="35"/>
  <c r="BX898" i="35"/>
  <c r="BX899" i="35"/>
  <c r="BX900" i="35"/>
  <c r="BX1527" i="35"/>
  <c r="BX1528" i="35"/>
  <c r="BX1529" i="35"/>
  <c r="BX1530" i="35"/>
  <c r="BX1531" i="35"/>
  <c r="BX1216" i="35"/>
  <c r="BX1217" i="35"/>
  <c r="BX1218" i="35"/>
  <c r="BX1219" i="35"/>
  <c r="BX1220" i="35"/>
  <c r="BX744" i="35"/>
  <c r="BX745" i="35"/>
  <c r="BX746" i="35"/>
  <c r="BX747" i="35"/>
  <c r="BX748" i="35"/>
  <c r="BX1691" i="35"/>
  <c r="BX1692" i="35"/>
  <c r="BX1693" i="35"/>
  <c r="BX1694" i="35"/>
  <c r="BX1695" i="35"/>
  <c r="BX1376" i="35"/>
  <c r="BX1377" i="35"/>
  <c r="BX1378" i="35"/>
  <c r="BX1379" i="35"/>
  <c r="BX1380" i="35"/>
  <c r="BX1913" i="35"/>
  <c r="BX1914" i="35"/>
  <c r="BX1915" i="35"/>
  <c r="BX1916" i="35"/>
  <c r="BX1917" i="35"/>
  <c r="BX1918" i="35"/>
  <c r="BX201" i="35"/>
  <c r="BX202" i="35"/>
  <c r="BX203" i="35"/>
  <c r="BX204" i="35"/>
  <c r="BX205" i="35"/>
  <c r="BX433" i="35"/>
  <c r="BX434" i="35"/>
  <c r="BX435" i="35"/>
  <c r="BX436" i="35"/>
  <c r="BX437" i="35"/>
  <c r="BX2048" i="35"/>
  <c r="BX2049" i="35"/>
  <c r="BX2050" i="35"/>
  <c r="BX2051" i="35"/>
  <c r="BX1060" i="35"/>
  <c r="BX1061" i="35"/>
  <c r="BX1062" i="35"/>
  <c r="BX1063" i="35"/>
  <c r="BX901" i="35"/>
  <c r="BX902" i="35"/>
  <c r="BX903" i="35"/>
  <c r="BX904" i="35"/>
  <c r="BX905" i="35"/>
  <c r="BX1532" i="35"/>
  <c r="BX1533" i="35"/>
  <c r="BX1534" i="35"/>
  <c r="BX1535" i="35"/>
  <c r="BX1536" i="35"/>
  <c r="BX1221" i="35"/>
  <c r="BX1222" i="35"/>
  <c r="BX1223" i="35"/>
  <c r="BX1224" i="35"/>
  <c r="BX1225" i="35"/>
  <c r="BX749" i="35"/>
  <c r="BX750" i="35"/>
  <c r="BX751" i="35"/>
  <c r="BX752" i="35"/>
  <c r="BX753" i="35"/>
  <c r="BX1696" i="35"/>
  <c r="BX1697" i="35"/>
  <c r="BX1698" i="35"/>
  <c r="BX1699" i="35"/>
  <c r="BX1700" i="35"/>
  <c r="BX1381" i="35"/>
  <c r="BX1382" i="35"/>
  <c r="BX1383" i="35"/>
  <c r="BX1384" i="35"/>
  <c r="BX1385" i="35"/>
  <c r="BX1386" i="35"/>
  <c r="BX1919" i="35"/>
  <c r="BX1920" i="35"/>
  <c r="BX1921" i="35"/>
  <c r="BX1922" i="35"/>
  <c r="BX1923" i="35"/>
  <c r="BX1924" i="35"/>
  <c r="BX206" i="35"/>
  <c r="BX207" i="35"/>
  <c r="BX208" i="35"/>
  <c r="BX209" i="35"/>
  <c r="BX210" i="35"/>
  <c r="BX438" i="35"/>
  <c r="BX439" i="35"/>
  <c r="BX440" i="35"/>
  <c r="BX441" i="35"/>
  <c r="BX442" i="35"/>
  <c r="BX443" i="35"/>
  <c r="BX2052" i="35"/>
  <c r="BX2053" i="35"/>
  <c r="BX2054" i="35"/>
  <c r="BX2055" i="35"/>
  <c r="BX2056" i="35"/>
  <c r="BX2057" i="35"/>
  <c r="BX1064" i="35"/>
  <c r="BX1065" i="35"/>
  <c r="BX1066" i="35"/>
  <c r="BX1067" i="35"/>
  <c r="BX1068" i="35"/>
  <c r="BX1069" i="35"/>
  <c r="BX906" i="35"/>
  <c r="BX907" i="35"/>
  <c r="BX908" i="35"/>
  <c r="BX909" i="35"/>
  <c r="BX910" i="35"/>
  <c r="BX911" i="35"/>
  <c r="BX1537" i="35"/>
  <c r="BX1538" i="35"/>
  <c r="BX1539" i="35"/>
  <c r="BX1540" i="35"/>
  <c r="BX1541" i="35"/>
  <c r="BX1542" i="35"/>
  <c r="BX1226" i="35"/>
  <c r="BX1227" i="35"/>
  <c r="BX1228" i="35"/>
  <c r="BX1229" i="35"/>
  <c r="BX1230" i="35"/>
  <c r="BX1701" i="35"/>
  <c r="BX1702" i="35"/>
  <c r="BX1703" i="35"/>
  <c r="BX1704" i="35"/>
  <c r="BX1705" i="35"/>
  <c r="BX1387" i="35"/>
  <c r="BX1388" i="35"/>
  <c r="BX1389" i="35"/>
  <c r="BX1390" i="35"/>
  <c r="BX1391" i="35"/>
  <c r="BX1392" i="35"/>
  <c r="BX602" i="35"/>
  <c r="BX603" i="35"/>
  <c r="BX604" i="35"/>
  <c r="BX605" i="35"/>
  <c r="BX606" i="35"/>
  <c r="BX1925" i="35"/>
  <c r="BX1926" i="35"/>
  <c r="BX1927" i="35"/>
  <c r="BX1928" i="35"/>
  <c r="BX1929" i="35"/>
  <c r="BX211" i="35"/>
  <c r="BX212" i="35"/>
  <c r="BX213" i="35"/>
  <c r="BX214" i="35"/>
  <c r="BX215" i="35"/>
  <c r="BX444" i="35"/>
  <c r="BX445" i="35"/>
  <c r="BX446" i="35"/>
  <c r="BX447" i="35"/>
  <c r="BX448" i="35"/>
  <c r="BX449" i="35"/>
  <c r="BX965" i="35"/>
  <c r="BX966" i="35"/>
  <c r="BX967" i="35"/>
  <c r="BX968" i="35"/>
  <c r="BX969" i="35"/>
  <c r="BX607" i="35"/>
  <c r="BX608" i="35"/>
  <c r="BX609" i="35"/>
  <c r="BX610" i="35"/>
  <c r="BX611" i="35"/>
  <c r="BX1930" i="35"/>
  <c r="BX1931" i="35"/>
  <c r="BX1932" i="35"/>
  <c r="BX1933" i="35"/>
  <c r="BX1934" i="35"/>
  <c r="BX1935" i="35"/>
  <c r="BX216" i="35"/>
  <c r="BX217" i="35"/>
  <c r="BX218" i="35"/>
  <c r="BX219" i="35"/>
  <c r="BX220" i="35"/>
  <c r="BX221" i="35"/>
  <c r="BX450" i="35"/>
  <c r="BX451" i="35"/>
  <c r="BX452" i="35"/>
  <c r="BX453" i="35"/>
  <c r="BX454" i="35"/>
  <c r="BX455" i="35"/>
  <c r="BX912" i="35"/>
  <c r="BX913" i="35"/>
  <c r="BX914" i="35"/>
  <c r="BX915" i="35"/>
  <c r="BX916" i="35"/>
  <c r="BX1543" i="35"/>
  <c r="BX1544" i="35"/>
  <c r="BX1545" i="35"/>
  <c r="BX1546" i="35"/>
  <c r="BX1547" i="35"/>
  <c r="BX1231" i="35"/>
  <c r="BX1232" i="35"/>
  <c r="BX1233" i="35"/>
  <c r="BX1234" i="35"/>
  <c r="BX1235" i="35"/>
  <c r="BX754" i="35"/>
  <c r="BX755" i="35"/>
  <c r="BX756" i="35"/>
  <c r="BX757" i="35"/>
  <c r="BX758" i="35"/>
  <c r="BX1706" i="35"/>
  <c r="BX1707" i="35"/>
  <c r="BX1708" i="35"/>
  <c r="BX1709" i="35"/>
  <c r="BX1710" i="35"/>
  <c r="BX1393" i="35"/>
  <c r="BX1394" i="35"/>
  <c r="BX1395" i="35"/>
  <c r="BX1396" i="35"/>
  <c r="BX1397" i="35"/>
  <c r="BX1398" i="35"/>
  <c r="BX1936" i="35"/>
  <c r="BX1937" i="35"/>
  <c r="BX1938" i="35"/>
  <c r="BX1939" i="35"/>
  <c r="BX1940" i="35"/>
  <c r="BX222" i="35"/>
  <c r="BX223" i="35"/>
  <c r="BX224" i="35"/>
  <c r="BX225" i="35"/>
  <c r="BX226" i="35"/>
  <c r="BX456" i="35"/>
  <c r="BX457" i="35"/>
  <c r="BX458" i="35"/>
  <c r="BX459" i="35"/>
  <c r="BX460" i="35"/>
  <c r="BX461" i="35"/>
  <c r="BX1070" i="35"/>
  <c r="BX1071" i="35"/>
  <c r="BX1072" i="35"/>
  <c r="BX1073" i="35"/>
  <c r="BX1074" i="35"/>
  <c r="BX759" i="35"/>
  <c r="A2" i="36"/>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101" i="36"/>
  <c r="A102" i="36"/>
  <c r="A103" i="36"/>
  <c r="A104" i="36"/>
  <c r="A105" i="36"/>
  <c r="A106" i="36"/>
  <c r="A107" i="36"/>
  <c r="A108" i="36"/>
  <c r="A109" i="36"/>
  <c r="A110" i="36"/>
  <c r="A111" i="36"/>
  <c r="A112" i="36"/>
  <c r="A113" i="36"/>
  <c r="A114" i="36"/>
  <c r="A115" i="36"/>
  <c r="A116" i="36"/>
  <c r="A117" i="36"/>
  <c r="A118" i="36"/>
  <c r="A119" i="36"/>
  <c r="A120" i="36"/>
  <c r="A121" i="36"/>
  <c r="A122" i="36"/>
  <c r="A123" i="36"/>
  <c r="A124" i="36"/>
  <c r="A125" i="36"/>
  <c r="A126" i="36"/>
  <c r="A127" i="36"/>
  <c r="A128" i="36"/>
  <c r="A129" i="36"/>
  <c r="A130" i="36"/>
  <c r="A131" i="36"/>
  <c r="A132" i="36"/>
  <c r="A133" i="36"/>
  <c r="A134" i="36"/>
  <c r="A135" i="36"/>
  <c r="A136" i="36"/>
  <c r="A137" i="36"/>
  <c r="A138" i="36"/>
  <c r="A139" i="36"/>
  <c r="A140" i="36"/>
  <c r="A141" i="36"/>
  <c r="A142" i="36"/>
  <c r="A143" i="36"/>
  <c r="A144" i="36"/>
  <c r="A145" i="36"/>
  <c r="A146" i="36"/>
  <c r="A147" i="36"/>
  <c r="A148" i="36"/>
  <c r="A149" i="36"/>
  <c r="A150" i="36"/>
  <c r="A151" i="36"/>
  <c r="A152" i="36"/>
  <c r="A153" i="36"/>
  <c r="A154" i="36"/>
  <c r="A155" i="36"/>
  <c r="A156" i="36"/>
  <c r="A157" i="36"/>
  <c r="A158" i="36"/>
  <c r="A159" i="36"/>
  <c r="A160" i="36"/>
  <c r="A161" i="36"/>
  <c r="A162" i="36"/>
  <c r="A163" i="36"/>
  <c r="A164" i="36"/>
  <c r="A165" i="36"/>
  <c r="A166" i="36"/>
  <c r="A167" i="36"/>
  <c r="A168" i="36"/>
  <c r="A169" i="36"/>
  <c r="A170" i="36"/>
  <c r="A171" i="36"/>
  <c r="A172" i="36"/>
  <c r="A173" i="36"/>
  <c r="A174" i="36"/>
  <c r="A175" i="36"/>
  <c r="A176" i="36"/>
  <c r="A177" i="36"/>
  <c r="A178" i="36"/>
  <c r="A179" i="36"/>
  <c r="A180" i="36"/>
  <c r="A181" i="36"/>
  <c r="A182" i="36"/>
  <c r="A183" i="36"/>
  <c r="A184" i="36"/>
  <c r="A185" i="36"/>
  <c r="A186" i="36"/>
  <c r="A187" i="36"/>
  <c r="A188" i="36"/>
  <c r="A189" i="36"/>
  <c r="A190" i="36"/>
  <c r="A191" i="36"/>
  <c r="A192" i="36"/>
  <c r="A193" i="36"/>
  <c r="A194" i="36"/>
  <c r="A195" i="36"/>
  <c r="A196" i="36"/>
  <c r="A197" i="36"/>
  <c r="A198" i="36"/>
  <c r="A199" i="36"/>
  <c r="A200" i="36"/>
  <c r="A201" i="36"/>
  <c r="A202" i="36"/>
  <c r="A203" i="36"/>
  <c r="A204" i="36"/>
  <c r="A205" i="36"/>
  <c r="A206" i="36"/>
  <c r="A207" i="36"/>
  <c r="A208" i="36"/>
  <c r="A209" i="36"/>
  <c r="A210" i="36"/>
  <c r="A211" i="36"/>
  <c r="A212" i="36"/>
  <c r="A213" i="36"/>
  <c r="A214" i="36"/>
  <c r="A215" i="36"/>
  <c r="A216" i="36"/>
  <c r="A217" i="36"/>
  <c r="A218" i="36"/>
  <c r="A219" i="36"/>
  <c r="A220" i="36"/>
  <c r="A221" i="36"/>
  <c r="A222" i="36"/>
  <c r="A223" i="36"/>
  <c r="A224" i="36"/>
  <c r="A225" i="36"/>
  <c r="A226" i="36"/>
  <c r="A227" i="36"/>
  <c r="A228" i="36"/>
  <c r="A229" i="36"/>
  <c r="A230" i="36"/>
  <c r="A231" i="36"/>
  <c r="A232" i="36"/>
  <c r="A233" i="36"/>
  <c r="A234" i="36"/>
  <c r="A235" i="36"/>
  <c r="A236" i="36"/>
  <c r="A237" i="36"/>
  <c r="A238" i="36"/>
  <c r="A239" i="36"/>
  <c r="A240" i="36"/>
  <c r="A241" i="36"/>
  <c r="A242" i="36"/>
  <c r="A243" i="36"/>
  <c r="A244" i="36"/>
  <c r="A245" i="36"/>
  <c r="A246" i="36"/>
  <c r="A247" i="36"/>
  <c r="A248" i="36"/>
  <c r="A249" i="36"/>
  <c r="A250" i="36"/>
  <c r="A251" i="36"/>
  <c r="A252" i="36"/>
  <c r="A253" i="36"/>
  <c r="A254" i="36"/>
  <c r="A255" i="36"/>
  <c r="A256" i="36"/>
  <c r="A257" i="36"/>
  <c r="A258" i="36"/>
  <c r="A259" i="36"/>
  <c r="A260" i="36"/>
  <c r="A261" i="36"/>
  <c r="A262" i="36"/>
  <c r="A263" i="36"/>
  <c r="A264" i="36"/>
  <c r="A265" i="36"/>
  <c r="A266" i="36"/>
  <c r="A267" i="36"/>
  <c r="A268" i="36"/>
  <c r="A269" i="36"/>
  <c r="A270" i="36"/>
  <c r="A271" i="36"/>
  <c r="A272" i="36"/>
  <c r="A273" i="36"/>
  <c r="A274" i="36"/>
  <c r="A275" i="36"/>
  <c r="A276" i="36"/>
  <c r="A277" i="36"/>
  <c r="A278" i="36"/>
  <c r="A279" i="36"/>
  <c r="A280" i="36"/>
  <c r="A281" i="36"/>
  <c r="A282" i="36"/>
  <c r="A283" i="36"/>
  <c r="A284" i="36"/>
  <c r="A285" i="36"/>
  <c r="A286" i="36"/>
  <c r="A287" i="36"/>
  <c r="A288" i="36"/>
  <c r="A289" i="36"/>
  <c r="A290" i="36"/>
  <c r="A291" i="36"/>
  <c r="A292" i="36"/>
  <c r="A293" i="36"/>
  <c r="A294" i="36"/>
  <c r="A295" i="36"/>
  <c r="A296" i="36"/>
  <c r="A297" i="36"/>
  <c r="A298" i="36"/>
  <c r="A299" i="36"/>
  <c r="A300" i="36"/>
  <c r="A301" i="36"/>
  <c r="A302" i="36"/>
  <c r="A303" i="36"/>
  <c r="A304" i="36"/>
  <c r="A305" i="36"/>
  <c r="A306" i="36"/>
  <c r="A307" i="36"/>
  <c r="A308" i="36"/>
  <c r="A309" i="36"/>
  <c r="A310" i="36"/>
  <c r="A311" i="36"/>
  <c r="A312" i="36"/>
  <c r="A313" i="36"/>
  <c r="A314" i="36"/>
  <c r="A315" i="36"/>
  <c r="A316" i="36"/>
  <c r="A317" i="36"/>
  <c r="A318" i="36"/>
  <c r="A319" i="36"/>
  <c r="A320" i="36"/>
  <c r="A321" i="36"/>
  <c r="A322" i="36"/>
  <c r="A323" i="36"/>
  <c r="A324" i="36"/>
  <c r="A325" i="36"/>
  <c r="A326" i="36"/>
  <c r="A327" i="36"/>
  <c r="A328" i="36"/>
  <c r="A329" i="36"/>
  <c r="A330" i="36"/>
  <c r="A331" i="36"/>
  <c r="A332" i="36"/>
  <c r="A333" i="36"/>
  <c r="A334" i="36"/>
  <c r="A335" i="36"/>
  <c r="A336" i="36"/>
  <c r="A337" i="36"/>
  <c r="A338" i="36"/>
  <c r="A339" i="36"/>
  <c r="A340" i="36"/>
  <c r="A341" i="36"/>
  <c r="A342" i="36"/>
  <c r="A343" i="36"/>
  <c r="A344" i="36"/>
  <c r="A345" i="36"/>
  <c r="A346" i="36"/>
  <c r="A347" i="36"/>
  <c r="A348" i="36"/>
  <c r="A349" i="36"/>
  <c r="A350" i="36"/>
  <c r="A351" i="36"/>
  <c r="A352" i="36"/>
  <c r="A353" i="36"/>
  <c r="A354" i="36"/>
  <c r="A355" i="36"/>
  <c r="A356" i="36"/>
  <c r="A357" i="36"/>
  <c r="A358" i="36"/>
  <c r="A359" i="36"/>
  <c r="A360" i="36"/>
  <c r="A361" i="36"/>
  <c r="A362" i="36"/>
  <c r="A363" i="36"/>
  <c r="A364" i="36"/>
  <c r="A365" i="36"/>
  <c r="A366" i="36"/>
  <c r="A367" i="36"/>
  <c r="A368" i="36"/>
  <c r="A369" i="36"/>
  <c r="A370" i="36"/>
  <c r="A371" i="36"/>
  <c r="A372" i="36"/>
  <c r="A373" i="36"/>
  <c r="A374" i="36"/>
  <c r="A375" i="36"/>
  <c r="A376" i="36"/>
  <c r="A377" i="36"/>
  <c r="A378" i="36"/>
  <c r="A379" i="36"/>
  <c r="A380" i="36"/>
  <c r="A381" i="36"/>
  <c r="A1" i="36"/>
  <c r="BW760" i="35"/>
  <c r="BW761" i="35"/>
  <c r="BW762" i="35"/>
  <c r="BW763" i="35"/>
  <c r="BW764" i="35"/>
  <c r="BW1399" i="35"/>
  <c r="BW1400" i="35"/>
  <c r="BW1401" i="35"/>
  <c r="BW1402" i="35"/>
  <c r="BW1403" i="35"/>
  <c r="BW1075" i="35"/>
  <c r="BW1076" i="35"/>
  <c r="BW1077" i="35"/>
  <c r="BW1078" i="35"/>
  <c r="BW1079" i="35"/>
  <c r="BW1080" i="35"/>
  <c r="BW612" i="35"/>
  <c r="BW613" i="35"/>
  <c r="BW614" i="35"/>
  <c r="BW615" i="35"/>
  <c r="BW616" i="35"/>
  <c r="BW1548" i="35"/>
  <c r="BW1549" i="35"/>
  <c r="BW1550" i="35"/>
  <c r="BW1551" i="35"/>
  <c r="BW1552" i="35"/>
  <c r="BW1236" i="35"/>
  <c r="BW1237" i="35"/>
  <c r="BW1238" i="35"/>
  <c r="BW1239" i="35"/>
  <c r="BW1240" i="35"/>
  <c r="BW1241" i="35"/>
  <c r="BW462" i="35"/>
  <c r="BW463" i="35"/>
  <c r="BW464" i="35"/>
  <c r="BW465" i="35"/>
  <c r="BW466" i="35"/>
  <c r="BW467" i="35"/>
  <c r="BW1711" i="35"/>
  <c r="BW1712" i="35"/>
  <c r="BW1713" i="35"/>
  <c r="BW1714" i="35"/>
  <c r="BW1715" i="35"/>
  <c r="BW1716" i="35"/>
  <c r="BW2" i="35"/>
  <c r="BW3" i="35"/>
  <c r="BW4" i="35"/>
  <c r="BW5" i="35"/>
  <c r="BW6" i="35"/>
  <c r="BW7" i="35"/>
  <c r="BW227" i="35"/>
  <c r="BW228" i="35"/>
  <c r="BW229" i="35"/>
  <c r="BW230" i="35"/>
  <c r="BW231" i="35"/>
  <c r="BW232" i="35"/>
  <c r="BW1941" i="35"/>
  <c r="BW1942" i="35"/>
  <c r="BW1943" i="35"/>
  <c r="BW1944" i="35"/>
  <c r="BW1945" i="35"/>
  <c r="BW1946" i="35"/>
  <c r="BW970" i="35"/>
  <c r="BW971" i="35"/>
  <c r="BW972" i="35"/>
  <c r="BW973" i="35"/>
  <c r="BW974" i="35"/>
  <c r="BW975" i="35"/>
  <c r="BW765" i="35"/>
  <c r="BW766" i="35"/>
  <c r="BW767" i="35"/>
  <c r="BW768" i="35"/>
  <c r="BW769" i="35"/>
  <c r="BW1404" i="35"/>
  <c r="BW1405" i="35"/>
  <c r="BW1406" i="35"/>
  <c r="BW1407" i="35"/>
  <c r="BW1408" i="35"/>
  <c r="BW1081" i="35"/>
  <c r="BW1082" i="35"/>
  <c r="BW1083" i="35"/>
  <c r="BW1084" i="35"/>
  <c r="BW1085" i="35"/>
  <c r="BW1086" i="35"/>
  <c r="BW617" i="35"/>
  <c r="BW618" i="35"/>
  <c r="BW619" i="35"/>
  <c r="BW620" i="35"/>
  <c r="BW621" i="35"/>
  <c r="BW1553" i="35"/>
  <c r="BW1554" i="35"/>
  <c r="BW1555" i="35"/>
  <c r="BW1556" i="35"/>
  <c r="BW1557" i="35"/>
  <c r="BW1558" i="35"/>
  <c r="BW1242" i="35"/>
  <c r="BW1243" i="35"/>
  <c r="BW1244" i="35"/>
  <c r="BW1245" i="35"/>
  <c r="BW1246" i="35"/>
  <c r="BW1247" i="35"/>
  <c r="BW468" i="35"/>
  <c r="BW469" i="35"/>
  <c r="BW470" i="35"/>
  <c r="BW471" i="35"/>
  <c r="BW472" i="35"/>
  <c r="BW473" i="35"/>
  <c r="BW1717" i="35"/>
  <c r="BW1718" i="35"/>
  <c r="BW1719" i="35"/>
  <c r="BW1720" i="35"/>
  <c r="BW1721" i="35"/>
  <c r="BW1722" i="35"/>
  <c r="BW8" i="35"/>
  <c r="BW9" i="35"/>
  <c r="BW10" i="35"/>
  <c r="BW11" i="35"/>
  <c r="BW12" i="35"/>
  <c r="BW233" i="35"/>
  <c r="BW234" i="35"/>
  <c r="BW235" i="35"/>
  <c r="BW236" i="35"/>
  <c r="BW237" i="35"/>
  <c r="BW238" i="35"/>
  <c r="BW1947" i="35"/>
  <c r="BW1948" i="35"/>
  <c r="BW1949" i="35"/>
  <c r="BW1950" i="35"/>
  <c r="BW917" i="35"/>
  <c r="BW918" i="35"/>
  <c r="BW919" i="35"/>
  <c r="BW920" i="35"/>
  <c r="BW921" i="35"/>
  <c r="BW474" i="35"/>
  <c r="BW475" i="35"/>
  <c r="BW476" i="35"/>
  <c r="BW477" i="35"/>
  <c r="BW478" i="35"/>
  <c r="BW1723" i="35"/>
  <c r="BW1724" i="35"/>
  <c r="BW1725" i="35"/>
  <c r="BW1726" i="35"/>
  <c r="BW1727" i="35"/>
  <c r="BW1728" i="35"/>
  <c r="BW13" i="35"/>
  <c r="BW14" i="35"/>
  <c r="BW15" i="35"/>
  <c r="BW16" i="35"/>
  <c r="BW17" i="35"/>
  <c r="BW18" i="35"/>
  <c r="BW239" i="35"/>
  <c r="BW240" i="35"/>
  <c r="BW241" i="35"/>
  <c r="BW242" i="35"/>
  <c r="BW243" i="35"/>
  <c r="BW244" i="35"/>
  <c r="BW770" i="35"/>
  <c r="BW771" i="35"/>
  <c r="BW772" i="35"/>
  <c r="BW773" i="35"/>
  <c r="BW774" i="35"/>
  <c r="BW1409" i="35"/>
  <c r="BW1410" i="35"/>
  <c r="BW1411" i="35"/>
  <c r="BW1087" i="35"/>
  <c r="BW1088" i="35"/>
  <c r="BW1089" i="35"/>
  <c r="BW1090" i="35"/>
  <c r="BW1091" i="35"/>
  <c r="BW622" i="35"/>
  <c r="BW623" i="35"/>
  <c r="BW624" i="35"/>
  <c r="BW625" i="35"/>
  <c r="BW626" i="35"/>
  <c r="BW1559" i="35"/>
  <c r="BW1560" i="35"/>
  <c r="BW1561" i="35"/>
  <c r="BW1562" i="35"/>
  <c r="BW1248" i="35"/>
  <c r="BW1249" i="35"/>
  <c r="BW1250" i="35"/>
  <c r="BW1251" i="35"/>
  <c r="BW1252" i="35"/>
  <c r="BW1253" i="35"/>
  <c r="BW479" i="35"/>
  <c r="BW480" i="35"/>
  <c r="BW481" i="35"/>
  <c r="BW482" i="35"/>
  <c r="BW483" i="35"/>
  <c r="BW484" i="35"/>
  <c r="BW1729" i="35"/>
  <c r="BW1730" i="35"/>
  <c r="BW1731" i="35"/>
  <c r="BW1732" i="35"/>
  <c r="BW1733" i="35"/>
  <c r="BW19" i="35"/>
  <c r="BW20" i="35"/>
  <c r="BW21" i="35"/>
  <c r="BW22" i="35"/>
  <c r="BW23" i="35"/>
  <c r="BW24" i="35"/>
  <c r="BW245" i="35"/>
  <c r="BW246" i="35"/>
  <c r="BW247" i="35"/>
  <c r="BW248" i="35"/>
  <c r="BW249" i="35"/>
  <c r="BW250" i="35"/>
  <c r="BW976" i="35"/>
  <c r="BW977" i="35"/>
  <c r="BW978" i="35"/>
  <c r="BW979" i="35"/>
  <c r="BW775" i="35"/>
  <c r="BW776" i="35"/>
  <c r="BW777" i="35"/>
  <c r="BW778" i="35"/>
  <c r="BW779" i="35"/>
  <c r="BW1412" i="35"/>
  <c r="BW1413" i="35"/>
  <c r="BW1414" i="35"/>
  <c r="BW1415" i="35"/>
  <c r="BW1416" i="35"/>
  <c r="BW1092" i="35"/>
  <c r="BW1093" i="35"/>
  <c r="BW1094" i="35"/>
  <c r="BW1095" i="35"/>
  <c r="BW1096" i="35"/>
  <c r="BW1097" i="35"/>
  <c r="BW627" i="35"/>
  <c r="BW628" i="35"/>
  <c r="BW629" i="35"/>
  <c r="BW630" i="35"/>
  <c r="BW631" i="35"/>
  <c r="BW1563" i="35"/>
  <c r="BW1564" i="35"/>
  <c r="BW1565" i="35"/>
  <c r="BW1566" i="35"/>
  <c r="BW1567" i="35"/>
  <c r="BW1568" i="35"/>
  <c r="BW1254" i="35"/>
  <c r="BW1255" i="35"/>
  <c r="BW1256" i="35"/>
  <c r="BW1257" i="35"/>
  <c r="BW1258" i="35"/>
  <c r="BW1259" i="35"/>
  <c r="BW485" i="35"/>
  <c r="BW486" i="35"/>
  <c r="BW487" i="35"/>
  <c r="BW488" i="35"/>
  <c r="BW489" i="35"/>
  <c r="BW490" i="35"/>
  <c r="BW1734" i="35"/>
  <c r="BW1735" i="35"/>
  <c r="BW1736" i="35"/>
  <c r="BW1737" i="35"/>
  <c r="BW1738" i="35"/>
  <c r="BW1739" i="35"/>
  <c r="BW25" i="35"/>
  <c r="BW26" i="35"/>
  <c r="BW27" i="35"/>
  <c r="BW28" i="35"/>
  <c r="BW29" i="35"/>
  <c r="BW30" i="35"/>
  <c r="BW251" i="35"/>
  <c r="BW252" i="35"/>
  <c r="BW253" i="35"/>
  <c r="BW254" i="35"/>
  <c r="BW255" i="35"/>
  <c r="BW256" i="35"/>
  <c r="BW1951" i="35"/>
  <c r="BW1952" i="35"/>
  <c r="BW1953" i="35"/>
  <c r="BW1954" i="35"/>
  <c r="BW1955" i="35"/>
  <c r="BW1956" i="35"/>
  <c r="BW980" i="35"/>
  <c r="BW981" i="35"/>
  <c r="BW982" i="35"/>
  <c r="BW983" i="35"/>
  <c r="BW984" i="35"/>
  <c r="BW985" i="35"/>
  <c r="BW780" i="35"/>
  <c r="BW781" i="35"/>
  <c r="BW782" i="35"/>
  <c r="BW783" i="35"/>
  <c r="BW784" i="35"/>
  <c r="BW785" i="35"/>
  <c r="BW1417" i="35"/>
  <c r="BW1418" i="35"/>
  <c r="BW1419" i="35"/>
  <c r="BW1420" i="35"/>
  <c r="BW1421" i="35"/>
  <c r="BW1422" i="35"/>
  <c r="BW1098" i="35"/>
  <c r="BW1099" i="35"/>
  <c r="BW1100" i="35"/>
  <c r="BW1101" i="35"/>
  <c r="BW1102" i="35"/>
  <c r="BW1103" i="35"/>
  <c r="BW632" i="35"/>
  <c r="BW633" i="35"/>
  <c r="BW634" i="35"/>
  <c r="BW635" i="35"/>
  <c r="BW636" i="35"/>
  <c r="BW1569" i="35"/>
  <c r="BW1570" i="35"/>
  <c r="BW1571" i="35"/>
  <c r="BW1572" i="35"/>
  <c r="BW1573" i="35"/>
  <c r="BW1574" i="35"/>
  <c r="BW1260" i="35"/>
  <c r="BW1261" i="35"/>
  <c r="BW1262" i="35"/>
  <c r="BW1263" i="35"/>
  <c r="BW1264" i="35"/>
  <c r="BW1265" i="35"/>
  <c r="BW491" i="35"/>
  <c r="BW492" i="35"/>
  <c r="BW493" i="35"/>
  <c r="BW494" i="35"/>
  <c r="BW495" i="35"/>
  <c r="BW496" i="35"/>
  <c r="BW1740" i="35"/>
  <c r="BW1741" i="35"/>
  <c r="BW1742" i="35"/>
  <c r="BW1743" i="35"/>
  <c r="BW1744" i="35"/>
  <c r="BW1745" i="35"/>
  <c r="BW31" i="35"/>
  <c r="BW32" i="35"/>
  <c r="BW33" i="35"/>
  <c r="BW34" i="35"/>
  <c r="BW35" i="35"/>
  <c r="BW257" i="35"/>
  <c r="BW258" i="35"/>
  <c r="BW259" i="35"/>
  <c r="BW260" i="35"/>
  <c r="BW261" i="35"/>
  <c r="BW262" i="35"/>
  <c r="BW1957" i="35"/>
  <c r="BW1958" i="35"/>
  <c r="BW1959" i="35"/>
  <c r="BW1960" i="35"/>
  <c r="BW1961" i="35"/>
  <c r="BW922" i="35"/>
  <c r="BW923" i="35"/>
  <c r="BW924" i="35"/>
  <c r="BW925" i="35"/>
  <c r="BW926" i="35"/>
  <c r="BW497" i="35"/>
  <c r="BW498" i="35"/>
  <c r="BW499" i="35"/>
  <c r="BW500" i="35"/>
  <c r="BW501" i="35"/>
  <c r="BW1746" i="35"/>
  <c r="BW1747" i="35"/>
  <c r="BW1748" i="35"/>
  <c r="BW1749" i="35"/>
  <c r="BW1750" i="35"/>
  <c r="BW36" i="35"/>
  <c r="BW37" i="35"/>
  <c r="BW38" i="35"/>
  <c r="BW39" i="35"/>
  <c r="BW40" i="35"/>
  <c r="BW41" i="35"/>
  <c r="BW263" i="35"/>
  <c r="BW264" i="35"/>
  <c r="BW265" i="35"/>
  <c r="BW266" i="35"/>
  <c r="BW267" i="35"/>
  <c r="BW268" i="35"/>
  <c r="BW786" i="35"/>
  <c r="BW787" i="35"/>
  <c r="BW788" i="35"/>
  <c r="BW789" i="35"/>
  <c r="BW790" i="35"/>
  <c r="BW1423" i="35"/>
  <c r="BW1424" i="35"/>
  <c r="BW1425" i="35"/>
  <c r="BW1426" i="35"/>
  <c r="BW1104" i="35"/>
  <c r="BW1105" i="35"/>
  <c r="BW1106" i="35"/>
  <c r="BW1107" i="35"/>
  <c r="BW1108" i="35"/>
  <c r="BW637" i="35"/>
  <c r="BW638" i="35"/>
  <c r="BW639" i="35"/>
  <c r="BW640" i="35"/>
  <c r="BW641" i="35"/>
  <c r="BW1575" i="35"/>
  <c r="BW1576" i="35"/>
  <c r="BW1577" i="35"/>
  <c r="BW1578" i="35"/>
  <c r="BW1579" i="35"/>
  <c r="BW1580" i="35"/>
  <c r="BW1266" i="35"/>
  <c r="BW1267" i="35"/>
  <c r="BW1268" i="35"/>
  <c r="BW1269" i="35"/>
  <c r="BW1270" i="35"/>
  <c r="BW1271" i="35"/>
  <c r="BW502" i="35"/>
  <c r="BW503" i="35"/>
  <c r="BW504" i="35"/>
  <c r="BW505" i="35"/>
  <c r="BW506" i="35"/>
  <c r="BW1751" i="35"/>
  <c r="BW1752" i="35"/>
  <c r="BW1753" i="35"/>
  <c r="BW1754" i="35"/>
  <c r="BW1755" i="35"/>
  <c r="BW42" i="35"/>
  <c r="BW43" i="35"/>
  <c r="BW44" i="35"/>
  <c r="BW45" i="35"/>
  <c r="BW46" i="35"/>
  <c r="BW47" i="35"/>
  <c r="BW269" i="35"/>
  <c r="BW270" i="35"/>
  <c r="BW271" i="35"/>
  <c r="BW272" i="35"/>
  <c r="BW273" i="35"/>
  <c r="BW274" i="35"/>
  <c r="BW986" i="35"/>
  <c r="BW987" i="35"/>
  <c r="BW988" i="35"/>
  <c r="BW989" i="35"/>
  <c r="BW791" i="35"/>
  <c r="BW792" i="35"/>
  <c r="BW793" i="35"/>
  <c r="BW794" i="35"/>
  <c r="BW795" i="35"/>
  <c r="BW796" i="35"/>
  <c r="BW1427" i="35"/>
  <c r="BW1428" i="35"/>
  <c r="BW1429" i="35"/>
  <c r="BW1430" i="35"/>
  <c r="BW1431" i="35"/>
  <c r="BW1109" i="35"/>
  <c r="BW1110" i="35"/>
  <c r="BW1111" i="35"/>
  <c r="BW1112" i="35"/>
  <c r="BW1113" i="35"/>
  <c r="BW1114" i="35"/>
  <c r="BW642" i="35"/>
  <c r="BW643" i="35"/>
  <c r="BW644" i="35"/>
  <c r="BW645" i="35"/>
  <c r="BW646" i="35"/>
  <c r="BW1581" i="35"/>
  <c r="BW1582" i="35"/>
  <c r="BW1583" i="35"/>
  <c r="BW1584" i="35"/>
  <c r="BW1585" i="35"/>
  <c r="BW1586" i="35"/>
  <c r="BW1272" i="35"/>
  <c r="BW1273" i="35"/>
  <c r="BW1274" i="35"/>
  <c r="BW1275" i="35"/>
  <c r="BW1276" i="35"/>
  <c r="BW1277" i="35"/>
  <c r="BW507" i="35"/>
  <c r="BW508" i="35"/>
  <c r="BW509" i="35"/>
  <c r="BW510" i="35"/>
  <c r="BW511" i="35"/>
  <c r="BW1756" i="35"/>
  <c r="BW1757" i="35"/>
  <c r="BW1758" i="35"/>
  <c r="BW1759" i="35"/>
  <c r="BW1760" i="35"/>
  <c r="BW1761" i="35"/>
  <c r="BW48" i="35"/>
  <c r="BW49" i="35"/>
  <c r="BW50" i="35"/>
  <c r="BW51" i="35"/>
  <c r="BW52" i="35"/>
  <c r="BW53" i="35"/>
  <c r="BW275" i="35"/>
  <c r="BW276" i="35"/>
  <c r="BW277" i="35"/>
  <c r="BW278" i="35"/>
  <c r="BW279" i="35"/>
  <c r="BW280" i="35"/>
  <c r="BW1967" i="35"/>
  <c r="BW990" i="35"/>
  <c r="BW991" i="35"/>
  <c r="BW992" i="35"/>
  <c r="BW993" i="35"/>
  <c r="BW994" i="35"/>
  <c r="BW995" i="35"/>
  <c r="BW797" i="35"/>
  <c r="BW798" i="35"/>
  <c r="BW799" i="35"/>
  <c r="BW800" i="35"/>
  <c r="BW801" i="35"/>
  <c r="BW1432" i="35"/>
  <c r="BW1433" i="35"/>
  <c r="BW1434" i="35"/>
  <c r="BW1435" i="35"/>
  <c r="BW1436" i="35"/>
  <c r="BW1437" i="35"/>
  <c r="BW1115" i="35"/>
  <c r="BW1116" i="35"/>
  <c r="BW1117" i="35"/>
  <c r="BW1118" i="35"/>
  <c r="BW1119" i="35"/>
  <c r="BW1120" i="35"/>
  <c r="BW647" i="35"/>
  <c r="BW648" i="35"/>
  <c r="BW649" i="35"/>
  <c r="BW650" i="35"/>
  <c r="BW651" i="35"/>
  <c r="BW652" i="35"/>
  <c r="BW1587" i="35"/>
  <c r="BW1588" i="35"/>
  <c r="BW1589" i="35"/>
  <c r="BW1590" i="35"/>
  <c r="BW1591" i="35"/>
  <c r="BW1592" i="35"/>
  <c r="BW1278" i="35"/>
  <c r="BW1279" i="35"/>
  <c r="BW1280" i="35"/>
  <c r="BW1281" i="35"/>
  <c r="BW1282" i="35"/>
  <c r="BW1283" i="35"/>
  <c r="BW512" i="35"/>
  <c r="BW513" i="35"/>
  <c r="BW514" i="35"/>
  <c r="BW515" i="35"/>
  <c r="BW516" i="35"/>
  <c r="BW517" i="35"/>
  <c r="BW1762" i="35"/>
  <c r="BW1763" i="35"/>
  <c r="BW1764" i="35"/>
  <c r="BW1765" i="35"/>
  <c r="BW1766" i="35"/>
  <c r="BW1767" i="35"/>
  <c r="BW54" i="35"/>
  <c r="BW55" i="35"/>
  <c r="BW56" i="35"/>
  <c r="BW57" i="35"/>
  <c r="BW58" i="35"/>
  <c r="BW281" i="35"/>
  <c r="BW282" i="35"/>
  <c r="BW283" i="35"/>
  <c r="BW284" i="35"/>
  <c r="BW285" i="35"/>
  <c r="BW286" i="35"/>
  <c r="BW1968" i="35"/>
  <c r="BW1969" i="35"/>
  <c r="BW1970" i="35"/>
  <c r="BW1971" i="35"/>
  <c r="BW1972" i="35"/>
  <c r="BW1973" i="35"/>
  <c r="BW927" i="35"/>
  <c r="BW928" i="35"/>
  <c r="BW929" i="35"/>
  <c r="BW930" i="35"/>
  <c r="BW931" i="35"/>
  <c r="BW518" i="35"/>
  <c r="BW519" i="35"/>
  <c r="BW520" i="35"/>
  <c r="BW521" i="35"/>
  <c r="BW522" i="35"/>
  <c r="BW523" i="35"/>
  <c r="BW1768" i="35"/>
  <c r="BW1769" i="35"/>
  <c r="BW1770" i="35"/>
  <c r="BW1771" i="35"/>
  <c r="BW1772" i="35"/>
  <c r="BW1773" i="35"/>
  <c r="BW59" i="35"/>
  <c r="BW60" i="35"/>
  <c r="BW61" i="35"/>
  <c r="BW62" i="35"/>
  <c r="BW63" i="35"/>
  <c r="BW64" i="35"/>
  <c r="BW287" i="35"/>
  <c r="BW288" i="35"/>
  <c r="BW289" i="35"/>
  <c r="BW290" i="35"/>
  <c r="BW291" i="35"/>
  <c r="BW292" i="35"/>
  <c r="BW802" i="35"/>
  <c r="BW803" i="35"/>
  <c r="BW804" i="35"/>
  <c r="BW805" i="35"/>
  <c r="BW806" i="35"/>
  <c r="BW807" i="35"/>
  <c r="BW1438" i="35"/>
  <c r="BW1439" i="35"/>
  <c r="BW1440" i="35"/>
  <c r="BW1441" i="35"/>
  <c r="BW1121" i="35"/>
  <c r="BW1122" i="35"/>
  <c r="BW1123" i="35"/>
  <c r="BW1124" i="35"/>
  <c r="BW1125" i="35"/>
  <c r="BW653" i="35"/>
  <c r="BW654" i="35"/>
  <c r="BW655" i="35"/>
  <c r="BW656" i="35"/>
  <c r="BW657" i="35"/>
  <c r="BW1593" i="35"/>
  <c r="BW1594" i="35"/>
  <c r="BW1595" i="35"/>
  <c r="BW1596" i="35"/>
  <c r="BW1597" i="35"/>
  <c r="BW1284" i="35"/>
  <c r="BW1285" i="35"/>
  <c r="BW1286" i="35"/>
  <c r="BW1287" i="35"/>
  <c r="BW1288" i="35"/>
  <c r="BW524" i="35"/>
  <c r="BW525" i="35"/>
  <c r="BW526" i="35"/>
  <c r="BW527" i="35"/>
  <c r="BW528" i="35"/>
  <c r="BW1774" i="35"/>
  <c r="BW1775" i="35"/>
  <c r="BW1776" i="35"/>
  <c r="BW1777" i="35"/>
  <c r="BW1778" i="35"/>
  <c r="BW65" i="35"/>
  <c r="BW66" i="35"/>
  <c r="BW67" i="35"/>
  <c r="BW68" i="35"/>
  <c r="BW69" i="35"/>
  <c r="BW70" i="35"/>
  <c r="BW293" i="35"/>
  <c r="BW294" i="35"/>
  <c r="BW295" i="35"/>
  <c r="BW296" i="35"/>
  <c r="BW297" i="35"/>
  <c r="BW298" i="35"/>
  <c r="BW996" i="35"/>
  <c r="BW997" i="35"/>
  <c r="BW998" i="35"/>
  <c r="BW999" i="35"/>
  <c r="BW808" i="35"/>
  <c r="BW809" i="35"/>
  <c r="BW810" i="35"/>
  <c r="BW811" i="35"/>
  <c r="BW812" i="35"/>
  <c r="BW1442" i="35"/>
  <c r="BW1443" i="35"/>
  <c r="BW1444" i="35"/>
  <c r="BW1445" i="35"/>
  <c r="BW1446" i="35"/>
  <c r="BW1126" i="35"/>
  <c r="BW1127" i="35"/>
  <c r="BW1128" i="35"/>
  <c r="BW1129" i="35"/>
  <c r="BW1130" i="35"/>
  <c r="BW1131" i="35"/>
  <c r="BW658" i="35"/>
  <c r="BW659" i="35"/>
  <c r="BW660" i="35"/>
  <c r="BW661" i="35"/>
  <c r="BW662" i="35"/>
  <c r="BW1598" i="35"/>
  <c r="BW1599" i="35"/>
  <c r="BW1600" i="35"/>
  <c r="BW1601" i="35"/>
  <c r="BW1602" i="35"/>
  <c r="BW1603" i="35"/>
  <c r="BW1289" i="35"/>
  <c r="BW1290" i="35"/>
  <c r="BW1291" i="35"/>
  <c r="BW1292" i="35"/>
  <c r="BW1293" i="35"/>
  <c r="BW529" i="35"/>
  <c r="BW530" i="35"/>
  <c r="BW531" i="35"/>
  <c r="BW532" i="35"/>
  <c r="BW533" i="35"/>
  <c r="BW534" i="35"/>
  <c r="BW1779" i="35"/>
  <c r="BW1780" i="35"/>
  <c r="BW1781" i="35"/>
  <c r="BW1782" i="35"/>
  <c r="BW1783" i="35"/>
  <c r="BW1784" i="35"/>
  <c r="BW71" i="35"/>
  <c r="BW72" i="35"/>
  <c r="BW73" i="35"/>
  <c r="BW74" i="35"/>
  <c r="BW75" i="35"/>
  <c r="BW76" i="35"/>
  <c r="BW299" i="35"/>
  <c r="BW300" i="35"/>
  <c r="BW301" i="35"/>
  <c r="BW302" i="35"/>
  <c r="BW303" i="35"/>
  <c r="BW304" i="35"/>
  <c r="BW1974" i="35"/>
  <c r="BW1975" i="35"/>
  <c r="BW1976" i="35"/>
  <c r="BW1977" i="35"/>
  <c r="BW1978" i="35"/>
  <c r="BW1979" i="35"/>
  <c r="BW1000" i="35"/>
  <c r="BW1001" i="35"/>
  <c r="BW1002" i="35"/>
  <c r="BW1003" i="35"/>
  <c r="BW1004" i="35"/>
  <c r="BW1005" i="35"/>
  <c r="BW813" i="35"/>
  <c r="BW814" i="35"/>
  <c r="BW815" i="35"/>
  <c r="BW816" i="35"/>
  <c r="BW817" i="35"/>
  <c r="BW1447" i="35"/>
  <c r="BW1448" i="35"/>
  <c r="BW1449" i="35"/>
  <c r="BW1450" i="35"/>
  <c r="BW1451" i="35"/>
  <c r="BW1132" i="35"/>
  <c r="BW1133" i="35"/>
  <c r="BW1134" i="35"/>
  <c r="BW1135" i="35"/>
  <c r="BW1136" i="35"/>
  <c r="BW663" i="35"/>
  <c r="BW664" i="35"/>
  <c r="BW665" i="35"/>
  <c r="BW666" i="35"/>
  <c r="BW667" i="35"/>
  <c r="BW668" i="35"/>
  <c r="BW1604" i="35"/>
  <c r="BW1605" i="35"/>
  <c r="BW1606" i="35"/>
  <c r="BW1607" i="35"/>
  <c r="BW1608" i="35"/>
  <c r="BW1294" i="35"/>
  <c r="BW1295" i="35"/>
  <c r="BW1296" i="35"/>
  <c r="BW1297" i="35"/>
  <c r="BW1298" i="35"/>
  <c r="BW535" i="35"/>
  <c r="BW536" i="35"/>
  <c r="BW537" i="35"/>
  <c r="BW538" i="35"/>
  <c r="BW539" i="35"/>
  <c r="BW1785" i="35"/>
  <c r="BW1786" i="35"/>
  <c r="BW1787" i="35"/>
  <c r="BW1788" i="35"/>
  <c r="BW1789" i="35"/>
  <c r="BW1790" i="35"/>
  <c r="BW77" i="35"/>
  <c r="BW78" i="35"/>
  <c r="BW79" i="35"/>
  <c r="BW80" i="35"/>
  <c r="BW81" i="35"/>
  <c r="BW305" i="35"/>
  <c r="BW306" i="35"/>
  <c r="BW307" i="35"/>
  <c r="BW308" i="35"/>
  <c r="BW309" i="35"/>
  <c r="BW310" i="35"/>
  <c r="BW1980" i="35"/>
  <c r="BW1981" i="35"/>
  <c r="BW1982" i="35"/>
  <c r="BW1983" i="35"/>
  <c r="BW1984" i="35"/>
  <c r="BW932" i="35"/>
  <c r="BW933" i="35"/>
  <c r="BW934" i="35"/>
  <c r="BW935" i="35"/>
  <c r="BW936" i="35"/>
  <c r="BW937" i="35"/>
  <c r="BW540" i="35"/>
  <c r="BW541" i="35"/>
  <c r="BW542" i="35"/>
  <c r="BW543" i="35"/>
  <c r="BW544" i="35"/>
  <c r="BW1791" i="35"/>
  <c r="BW1792" i="35"/>
  <c r="BW1793" i="35"/>
  <c r="BW1794" i="35"/>
  <c r="BW1795" i="35"/>
  <c r="BW82" i="35"/>
  <c r="BW83" i="35"/>
  <c r="BW84" i="35"/>
  <c r="BW85" i="35"/>
  <c r="BW86" i="35"/>
  <c r="BW311" i="35"/>
  <c r="BW312" i="35"/>
  <c r="BW313" i="35"/>
  <c r="BW314" i="35"/>
  <c r="BW315" i="35"/>
  <c r="BW818" i="35"/>
  <c r="BW819" i="35"/>
  <c r="BW820" i="35"/>
  <c r="BW821" i="35"/>
  <c r="BW822" i="35"/>
  <c r="BW1452" i="35"/>
  <c r="BW1453" i="35"/>
  <c r="BW1454" i="35"/>
  <c r="BW1137" i="35"/>
  <c r="BW1138" i="35"/>
  <c r="BW1139" i="35"/>
  <c r="BW1140" i="35"/>
  <c r="BW1141" i="35"/>
  <c r="BW669" i="35"/>
  <c r="BW670" i="35"/>
  <c r="BW671" i="35"/>
  <c r="BW672" i="35"/>
  <c r="BW673" i="35"/>
  <c r="BW1609" i="35"/>
  <c r="BW1610" i="35"/>
  <c r="BW1611" i="35"/>
  <c r="BW1612" i="35"/>
  <c r="BW1613" i="35"/>
  <c r="BW1299" i="35"/>
  <c r="BW1300" i="35"/>
  <c r="BW1301" i="35"/>
  <c r="BW1302" i="35"/>
  <c r="BW1303" i="35"/>
  <c r="BW545" i="35"/>
  <c r="BW546" i="35"/>
  <c r="BW547" i="35"/>
  <c r="BW548" i="35"/>
  <c r="BW549" i="35"/>
  <c r="BW1796" i="35"/>
  <c r="BW1797" i="35"/>
  <c r="BW1798" i="35"/>
  <c r="BW1799" i="35"/>
  <c r="BW1800" i="35"/>
  <c r="BW1801" i="35"/>
  <c r="BW87" i="35"/>
  <c r="BW88" i="35"/>
  <c r="BW89" i="35"/>
  <c r="BW90" i="35"/>
  <c r="BW91" i="35"/>
  <c r="BW92" i="35"/>
  <c r="BW316" i="35"/>
  <c r="BW317" i="35"/>
  <c r="BW318" i="35"/>
  <c r="BW319" i="35"/>
  <c r="BW320" i="35"/>
  <c r="BW321" i="35"/>
  <c r="BW1985" i="35"/>
  <c r="BW1986" i="35"/>
  <c r="BW1987" i="35"/>
  <c r="BW1988" i="35"/>
  <c r="BW1006" i="35"/>
  <c r="BW1007" i="35"/>
  <c r="BW1008" i="35"/>
  <c r="BW1009" i="35"/>
  <c r="BW1010" i="35"/>
  <c r="BW823" i="35"/>
  <c r="BW824" i="35"/>
  <c r="BW825" i="35"/>
  <c r="BW826" i="35"/>
  <c r="BW827" i="35"/>
  <c r="BW828" i="35"/>
  <c r="BW1455" i="35"/>
  <c r="BW1456" i="35"/>
  <c r="BW1457" i="35"/>
  <c r="BW1458" i="35"/>
  <c r="BW1459" i="35"/>
  <c r="BW1142" i="35"/>
  <c r="BW1143" i="35"/>
  <c r="BW1144" i="35"/>
  <c r="BW1145" i="35"/>
  <c r="BW1146" i="35"/>
  <c r="BW1147" i="35"/>
  <c r="BW674" i="35"/>
  <c r="BW675" i="35"/>
  <c r="BW676" i="35"/>
  <c r="BW677" i="35"/>
  <c r="BW678" i="35"/>
  <c r="BW1614" i="35"/>
  <c r="BW1615" i="35"/>
  <c r="BW1616" i="35"/>
  <c r="BW1617" i="35"/>
  <c r="BW1618" i="35"/>
  <c r="BW1619" i="35"/>
  <c r="BW1304" i="35"/>
  <c r="BW1305" i="35"/>
  <c r="BW1306" i="35"/>
  <c r="BW1307" i="35"/>
  <c r="BW1308" i="35"/>
  <c r="BW1802" i="35"/>
  <c r="BW1803" i="35"/>
  <c r="BW1804" i="35"/>
  <c r="BW1805" i="35"/>
  <c r="BW1806" i="35"/>
  <c r="BW1807" i="35"/>
  <c r="BW93" i="35"/>
  <c r="BW94" i="35"/>
  <c r="BW95" i="35"/>
  <c r="BW96" i="35"/>
  <c r="BW97" i="35"/>
  <c r="BW98" i="35"/>
  <c r="BW322" i="35"/>
  <c r="BW323" i="35"/>
  <c r="BW324" i="35"/>
  <c r="BW325" i="35"/>
  <c r="BW326" i="35"/>
  <c r="BW327" i="35"/>
  <c r="BW1989" i="35"/>
  <c r="BW1990" i="35"/>
  <c r="BW1991" i="35"/>
  <c r="BW1992" i="35"/>
  <c r="BW1993" i="35"/>
  <c r="BW1011" i="35"/>
  <c r="BW1012" i="35"/>
  <c r="BW1013" i="35"/>
  <c r="BW1014" i="35"/>
  <c r="BW1015" i="35"/>
  <c r="BW1016" i="35"/>
  <c r="BW829" i="35"/>
  <c r="BW830" i="35"/>
  <c r="BW831" i="35"/>
  <c r="BW832" i="35"/>
  <c r="BW833" i="35"/>
  <c r="BW834" i="35"/>
  <c r="BW1460" i="35"/>
  <c r="BW1461" i="35"/>
  <c r="BW1462" i="35"/>
  <c r="BW1463" i="35"/>
  <c r="BW1464" i="35"/>
  <c r="BW1465" i="35"/>
  <c r="BW1148" i="35"/>
  <c r="BW1149" i="35"/>
  <c r="BW1150" i="35"/>
  <c r="BW1151" i="35"/>
  <c r="BW1152" i="35"/>
  <c r="BW679" i="35"/>
  <c r="BW680" i="35"/>
  <c r="BW681" i="35"/>
  <c r="BW682" i="35"/>
  <c r="BW683" i="35"/>
  <c r="BW1620" i="35"/>
  <c r="BW1621" i="35"/>
  <c r="BW1622" i="35"/>
  <c r="BW1623" i="35"/>
  <c r="BW1624" i="35"/>
  <c r="BW1309" i="35"/>
  <c r="BW1310" i="35"/>
  <c r="BW1311" i="35"/>
  <c r="BW1312" i="35"/>
  <c r="BW1313" i="35"/>
  <c r="BW550" i="35"/>
  <c r="BW551" i="35"/>
  <c r="BW552" i="35"/>
  <c r="BW553" i="35"/>
  <c r="BW554" i="35"/>
  <c r="BW1808" i="35"/>
  <c r="BW1809" i="35"/>
  <c r="BW1810" i="35"/>
  <c r="BW1811" i="35"/>
  <c r="BW1812" i="35"/>
  <c r="BW1813" i="35"/>
  <c r="BW99" i="35"/>
  <c r="BW100" i="35"/>
  <c r="BW101" i="35"/>
  <c r="BW102" i="35"/>
  <c r="BW103" i="35"/>
  <c r="BW328" i="35"/>
  <c r="BW329" i="35"/>
  <c r="BW330" i="35"/>
  <c r="BW331" i="35"/>
  <c r="BW332" i="35"/>
  <c r="BW333" i="35"/>
  <c r="BW1994" i="35"/>
  <c r="BW1995" i="35"/>
  <c r="BW1996" i="35"/>
  <c r="BW1997" i="35"/>
  <c r="BW1998" i="35"/>
  <c r="BW938" i="35"/>
  <c r="BW939" i="35"/>
  <c r="BW940" i="35"/>
  <c r="BW941" i="35"/>
  <c r="BW942" i="35"/>
  <c r="BW943" i="35"/>
  <c r="BW555" i="35"/>
  <c r="BW556" i="35"/>
  <c r="BW557" i="35"/>
  <c r="BW558" i="35"/>
  <c r="BW559" i="35"/>
  <c r="BW1814" i="35"/>
  <c r="BW1815" i="35"/>
  <c r="BW1816" i="35"/>
  <c r="BW1817" i="35"/>
  <c r="BW1818" i="35"/>
  <c r="BW104" i="35"/>
  <c r="BW105" i="35"/>
  <c r="BW106" i="35"/>
  <c r="BW107" i="35"/>
  <c r="BW108" i="35"/>
  <c r="BW109" i="35"/>
  <c r="BW334" i="35"/>
  <c r="BW335" i="35"/>
  <c r="BW336" i="35"/>
  <c r="BW337" i="35"/>
  <c r="BW338" i="35"/>
  <c r="BW835" i="35"/>
  <c r="BW836" i="35"/>
  <c r="BW837" i="35"/>
  <c r="BW838" i="35"/>
  <c r="BW839" i="35"/>
  <c r="BW1466" i="35"/>
  <c r="BW1467" i="35"/>
  <c r="BW1468" i="35"/>
  <c r="BW1469" i="35"/>
  <c r="BW1153" i="35"/>
  <c r="BW1154" i="35"/>
  <c r="BW1155" i="35"/>
  <c r="BW1156" i="35"/>
  <c r="BW1157" i="35"/>
  <c r="BW684" i="35"/>
  <c r="BW685" i="35"/>
  <c r="BW686" i="35"/>
  <c r="BW687" i="35"/>
  <c r="BW688" i="35"/>
  <c r="BW1625" i="35"/>
  <c r="BW1626" i="35"/>
  <c r="BW1627" i="35"/>
  <c r="BW1628" i="35"/>
  <c r="BW1629" i="35"/>
  <c r="BW1314" i="35"/>
  <c r="BW1315" i="35"/>
  <c r="BW1316" i="35"/>
  <c r="BW1317" i="35"/>
  <c r="BW1318" i="35"/>
  <c r="BW1819" i="35"/>
  <c r="BW1820" i="35"/>
  <c r="BW1821" i="35"/>
  <c r="BW1822" i="35"/>
  <c r="BW1823" i="35"/>
  <c r="BW110" i="35"/>
  <c r="BW111" i="35"/>
  <c r="BW112" i="35"/>
  <c r="BW113" i="35"/>
  <c r="BW114" i="35"/>
  <c r="BW115" i="35"/>
  <c r="BW339" i="35"/>
  <c r="BW340" i="35"/>
  <c r="BW341" i="35"/>
  <c r="BW342" i="35"/>
  <c r="BW343" i="35"/>
  <c r="BW344" i="35"/>
  <c r="BW1999" i="35"/>
  <c r="BW2000" i="35"/>
  <c r="BW2001" i="35"/>
  <c r="BW1017" i="35"/>
  <c r="BW1018" i="35"/>
  <c r="BW1019" i="35"/>
  <c r="BW1020" i="35"/>
  <c r="BW1021" i="35"/>
  <c r="BW840" i="35"/>
  <c r="BW841" i="35"/>
  <c r="BW842" i="35"/>
  <c r="BW843" i="35"/>
  <c r="BW844" i="35"/>
  <c r="BW1470" i="35"/>
  <c r="BW1471" i="35"/>
  <c r="BW1472" i="35"/>
  <c r="BW1473" i="35"/>
  <c r="BW1474" i="35"/>
  <c r="BW1158" i="35"/>
  <c r="BW1159" i="35"/>
  <c r="BW1160" i="35"/>
  <c r="BW1161" i="35"/>
  <c r="BW1162" i="35"/>
  <c r="BW1163" i="35"/>
  <c r="BW689" i="35"/>
  <c r="BW690" i="35"/>
  <c r="BW691" i="35"/>
  <c r="BW692" i="35"/>
  <c r="BW693" i="35"/>
  <c r="BW1630" i="35"/>
  <c r="BW1631" i="35"/>
  <c r="BW1632" i="35"/>
  <c r="BW1633" i="35"/>
  <c r="BW1634" i="35"/>
  <c r="BW1635" i="35"/>
  <c r="BW1319" i="35"/>
  <c r="BW1320" i="35"/>
  <c r="BW1321" i="35"/>
  <c r="BW1322" i="35"/>
  <c r="BW1323" i="35"/>
  <c r="BW1824" i="35"/>
  <c r="BW1825" i="35"/>
  <c r="BW1826" i="35"/>
  <c r="BW1827" i="35"/>
  <c r="BW1828" i="35"/>
  <c r="BW1829" i="35"/>
  <c r="BW116" i="35"/>
  <c r="BW117" i="35"/>
  <c r="BW118" i="35"/>
  <c r="BW119" i="35"/>
  <c r="BW120" i="35"/>
  <c r="BW121" i="35"/>
  <c r="BW345" i="35"/>
  <c r="BW346" i="35"/>
  <c r="BW347" i="35"/>
  <c r="BW348" i="35"/>
  <c r="BW349" i="35"/>
  <c r="BW350" i="35"/>
  <c r="BW2002" i="35"/>
  <c r="BW2003" i="35"/>
  <c r="BW2004" i="35"/>
  <c r="BW2005" i="35"/>
  <c r="BW2006" i="35"/>
  <c r="BW1022" i="35"/>
  <c r="BW1023" i="35"/>
  <c r="BW1024" i="35"/>
  <c r="BW1025" i="35"/>
  <c r="BW1026" i="35"/>
  <c r="BW1027" i="35"/>
  <c r="BW845" i="35"/>
  <c r="BW846" i="35"/>
  <c r="BW847" i="35"/>
  <c r="BW848" i="35"/>
  <c r="BW849" i="35"/>
  <c r="BW1475" i="35"/>
  <c r="BW1476" i="35"/>
  <c r="BW1477" i="35"/>
  <c r="BW1478" i="35"/>
  <c r="BW1479" i="35"/>
  <c r="BW1480" i="35"/>
  <c r="BW1164" i="35"/>
  <c r="BW1165" i="35"/>
  <c r="BW1166" i="35"/>
  <c r="BW1167" i="35"/>
  <c r="BW1168" i="35"/>
  <c r="BW694" i="35"/>
  <c r="BW695" i="35"/>
  <c r="BW696" i="35"/>
  <c r="BW697" i="35"/>
  <c r="BW698" i="35"/>
  <c r="BW1636" i="35"/>
  <c r="BW1637" i="35"/>
  <c r="BW1638" i="35"/>
  <c r="BW1639" i="35"/>
  <c r="BW1640" i="35"/>
  <c r="BW1324" i="35"/>
  <c r="BW1325" i="35"/>
  <c r="BW1326" i="35"/>
  <c r="BW1327" i="35"/>
  <c r="BW1328" i="35"/>
  <c r="BW560" i="35"/>
  <c r="BW561" i="35"/>
  <c r="BW562" i="35"/>
  <c r="BW563" i="35"/>
  <c r="BW564" i="35"/>
  <c r="BW122" i="35"/>
  <c r="BW123" i="35"/>
  <c r="BW124" i="35"/>
  <c r="BW125" i="35"/>
  <c r="BW126" i="35"/>
  <c r="BW351" i="35"/>
  <c r="BW352" i="35"/>
  <c r="BW353" i="35"/>
  <c r="BW354" i="35"/>
  <c r="BW355" i="35"/>
  <c r="BW356" i="35"/>
  <c r="BW2007" i="35"/>
  <c r="BW2008" i="35"/>
  <c r="BW2009" i="35"/>
  <c r="BW2010" i="35"/>
  <c r="BW2011" i="35"/>
  <c r="BW944" i="35"/>
  <c r="BW945" i="35"/>
  <c r="BW946" i="35"/>
  <c r="BW947" i="35"/>
  <c r="BW948" i="35"/>
  <c r="BW565" i="35"/>
  <c r="BW566" i="35"/>
  <c r="BW567" i="35"/>
  <c r="BW568" i="35"/>
  <c r="BW569" i="35"/>
  <c r="BW1836" i="35"/>
  <c r="BW1837" i="35"/>
  <c r="BW1838" i="35"/>
  <c r="BW1839" i="35"/>
  <c r="BW1840" i="35"/>
  <c r="BW127" i="35"/>
  <c r="BW128" i="35"/>
  <c r="BW129" i="35"/>
  <c r="BW130" i="35"/>
  <c r="BW131" i="35"/>
  <c r="BW132" i="35"/>
  <c r="BW357" i="35"/>
  <c r="BW358" i="35"/>
  <c r="BW359" i="35"/>
  <c r="BW360" i="35"/>
  <c r="BW361" i="35"/>
  <c r="BW362" i="35"/>
  <c r="BW850" i="35"/>
  <c r="BW851" i="35"/>
  <c r="BW852" i="35"/>
  <c r="BW853" i="35"/>
  <c r="BW854" i="35"/>
  <c r="BW1481" i="35"/>
  <c r="BW1482" i="35"/>
  <c r="BW1483" i="35"/>
  <c r="BW1169" i="35"/>
  <c r="BW1170" i="35"/>
  <c r="BW1171" i="35"/>
  <c r="BW1172" i="35"/>
  <c r="BW1173" i="35"/>
  <c r="BW699" i="35"/>
  <c r="BW700" i="35"/>
  <c r="BW701" i="35"/>
  <c r="BW702" i="35"/>
  <c r="BW703" i="35"/>
  <c r="BW1641" i="35"/>
  <c r="BW1642" i="35"/>
  <c r="BW1643" i="35"/>
  <c r="BW1644" i="35"/>
  <c r="BW1645" i="35"/>
  <c r="BW1646" i="35"/>
  <c r="BW1329" i="35"/>
  <c r="BW1330" i="35"/>
  <c r="BW1331" i="35"/>
  <c r="BW1332" i="35"/>
  <c r="BW1333" i="35"/>
  <c r="BW1841" i="35"/>
  <c r="BW1842" i="35"/>
  <c r="BW1843" i="35"/>
  <c r="BW1844" i="35"/>
  <c r="BW1845" i="35"/>
  <c r="BW1846" i="35"/>
  <c r="BW133" i="35"/>
  <c r="BW134" i="35"/>
  <c r="BW135" i="35"/>
  <c r="BW136" i="35"/>
  <c r="BW137" i="35"/>
  <c r="BW138" i="35"/>
  <c r="BW363" i="35"/>
  <c r="BW364" i="35"/>
  <c r="BW365" i="35"/>
  <c r="BW366" i="35"/>
  <c r="BW367" i="35"/>
  <c r="BW368" i="35"/>
  <c r="BW2012" i="35"/>
  <c r="BW2013" i="35"/>
  <c r="BW2014" i="35"/>
  <c r="BW2015" i="35"/>
  <c r="BW1028" i="35"/>
  <c r="BW1029" i="35"/>
  <c r="BW1030" i="35"/>
  <c r="BW1031" i="35"/>
  <c r="BW855" i="35"/>
  <c r="BW856" i="35"/>
  <c r="BW857" i="35"/>
  <c r="BW858" i="35"/>
  <c r="BW859" i="35"/>
  <c r="BW1484" i="35"/>
  <c r="BW1485" i="35"/>
  <c r="BW1486" i="35"/>
  <c r="BW1487" i="35"/>
  <c r="BW1488" i="35"/>
  <c r="BW1174" i="35"/>
  <c r="BW1175" i="35"/>
  <c r="BW1176" i="35"/>
  <c r="BW1177" i="35"/>
  <c r="BW1178" i="35"/>
  <c r="BW704" i="35"/>
  <c r="BW705" i="35"/>
  <c r="BW706" i="35"/>
  <c r="BW707" i="35"/>
  <c r="BW708" i="35"/>
  <c r="BW1647" i="35"/>
  <c r="BW1648" i="35"/>
  <c r="BW1649" i="35"/>
  <c r="BW1650" i="35"/>
  <c r="BW1651" i="35"/>
  <c r="BW1652" i="35"/>
  <c r="BW1334" i="35"/>
  <c r="BW1335" i="35"/>
  <c r="BW1336" i="35"/>
  <c r="BW1337" i="35"/>
  <c r="BW1338" i="35"/>
  <c r="BW1847" i="35"/>
  <c r="BW1848" i="35"/>
  <c r="BW1849" i="35"/>
  <c r="BW1850" i="35"/>
  <c r="BW1851" i="35"/>
  <c r="BW1852" i="35"/>
  <c r="BW139" i="35"/>
  <c r="BW140" i="35"/>
  <c r="BW141" i="35"/>
  <c r="BW142" i="35"/>
  <c r="BW143" i="35"/>
  <c r="BW144" i="35"/>
  <c r="BW369" i="35"/>
  <c r="BW370" i="35"/>
  <c r="BW371" i="35"/>
  <c r="BW372" i="35"/>
  <c r="BW373" i="35"/>
  <c r="BW374" i="35"/>
  <c r="BW2016" i="35"/>
  <c r="BW2017" i="35"/>
  <c r="BW2018" i="35"/>
  <c r="BW2019" i="35"/>
  <c r="BW2020" i="35"/>
  <c r="BW2021" i="35"/>
  <c r="BW1032" i="35"/>
  <c r="BW1033" i="35"/>
  <c r="BW1034" i="35"/>
  <c r="BW1035" i="35"/>
  <c r="BW1036" i="35"/>
  <c r="BW1037" i="35"/>
  <c r="BW860" i="35"/>
  <c r="BW861" i="35"/>
  <c r="BW862" i="35"/>
  <c r="BW863" i="35"/>
  <c r="BW864" i="35"/>
  <c r="BW865" i="35"/>
  <c r="BW1489" i="35"/>
  <c r="BW1490" i="35"/>
  <c r="BW1491" i="35"/>
  <c r="BW1492" i="35"/>
  <c r="BW1493" i="35"/>
  <c r="BW1494" i="35"/>
  <c r="BW1179" i="35"/>
  <c r="BW1180" i="35"/>
  <c r="BW1181" i="35"/>
  <c r="BW1182" i="35"/>
  <c r="BW1183" i="35"/>
  <c r="BW709" i="35"/>
  <c r="BW710" i="35"/>
  <c r="BW711" i="35"/>
  <c r="BW712" i="35"/>
  <c r="BW713" i="35"/>
  <c r="BW1653" i="35"/>
  <c r="BW1654" i="35"/>
  <c r="BW1655" i="35"/>
  <c r="BW1656" i="35"/>
  <c r="BW1657" i="35"/>
  <c r="BW1339" i="35"/>
  <c r="BW1340" i="35"/>
  <c r="BW1341" i="35"/>
  <c r="BW1342" i="35"/>
  <c r="BW1343" i="35"/>
  <c r="BW570" i="35"/>
  <c r="BW571" i="35"/>
  <c r="BW572" i="35"/>
  <c r="BW573" i="35"/>
  <c r="BW574" i="35"/>
  <c r="BW1853" i="35"/>
  <c r="BW1854" i="35"/>
  <c r="BW1855" i="35"/>
  <c r="BW1856" i="35"/>
  <c r="BW1857" i="35"/>
  <c r="BW1858" i="35"/>
  <c r="BW145" i="35"/>
  <c r="BW146" i="35"/>
  <c r="BW147" i="35"/>
  <c r="BW148" i="35"/>
  <c r="BW149" i="35"/>
  <c r="BW375" i="35"/>
  <c r="BW376" i="35"/>
  <c r="BW377" i="35"/>
  <c r="BW378" i="35"/>
  <c r="BW379" i="35"/>
  <c r="BW380" i="35"/>
  <c r="BW2022" i="35"/>
  <c r="BW2023" i="35"/>
  <c r="BW2024" i="35"/>
  <c r="BW2025" i="35"/>
  <c r="BW2026" i="35"/>
  <c r="BW949" i="35"/>
  <c r="BW950" i="35"/>
  <c r="BW951" i="35"/>
  <c r="BW952" i="35"/>
  <c r="BW953" i="35"/>
  <c r="BW575" i="35"/>
  <c r="BW576" i="35"/>
  <c r="BW577" i="35"/>
  <c r="BW578" i="35"/>
  <c r="BW579" i="35"/>
  <c r="BW580" i="35"/>
  <c r="BW1859" i="35"/>
  <c r="BW1860" i="35"/>
  <c r="BW1861" i="35"/>
  <c r="BW1862" i="35"/>
  <c r="BW1863" i="35"/>
  <c r="BW1864" i="35"/>
  <c r="BW150" i="35"/>
  <c r="BW151" i="35"/>
  <c r="BW152" i="35"/>
  <c r="BW153" i="35"/>
  <c r="BW154" i="35"/>
  <c r="BW381" i="35"/>
  <c r="BW382" i="35"/>
  <c r="BW383" i="35"/>
  <c r="BW384" i="35"/>
  <c r="BW385" i="35"/>
  <c r="BW386" i="35"/>
  <c r="BW866" i="35"/>
  <c r="BW867" i="35"/>
  <c r="BW868" i="35"/>
  <c r="BW869" i="35"/>
  <c r="BW870" i="35"/>
  <c r="BW1495" i="35"/>
  <c r="BW1496" i="35"/>
  <c r="BW1497" i="35"/>
  <c r="BW1498" i="35"/>
  <c r="BW1499" i="35"/>
  <c r="BW1184" i="35"/>
  <c r="BW1185" i="35"/>
  <c r="BW1186" i="35"/>
  <c r="BW1187" i="35"/>
  <c r="BW1188" i="35"/>
  <c r="BW714" i="35"/>
  <c r="BW715" i="35"/>
  <c r="BW716" i="35"/>
  <c r="BW717" i="35"/>
  <c r="BW718" i="35"/>
  <c r="BW1658" i="35"/>
  <c r="BW1659" i="35"/>
  <c r="BW1660" i="35"/>
  <c r="BW1661" i="35"/>
  <c r="BW1662" i="35"/>
  <c r="BW1663" i="35"/>
  <c r="BW1344" i="35"/>
  <c r="BW1345" i="35"/>
  <c r="BW1346" i="35"/>
  <c r="BW1347" i="35"/>
  <c r="BW1348" i="35"/>
  <c r="BW1865" i="35"/>
  <c r="BW1866" i="35"/>
  <c r="BW1867" i="35"/>
  <c r="BW1868" i="35"/>
  <c r="BW1869" i="35"/>
  <c r="BW1870" i="35"/>
  <c r="BW155" i="35"/>
  <c r="BW156" i="35"/>
  <c r="BW157" i="35"/>
  <c r="BW158" i="35"/>
  <c r="BW159" i="35"/>
  <c r="BW160" i="35"/>
  <c r="BW387" i="35"/>
  <c r="BW388" i="35"/>
  <c r="BW389" i="35"/>
  <c r="BW390" i="35"/>
  <c r="BW391" i="35"/>
  <c r="BW392" i="35"/>
  <c r="BW2027" i="35"/>
  <c r="BW2028" i="35"/>
  <c r="BW2029" i="35"/>
  <c r="BW2030" i="35"/>
  <c r="BW2031" i="35"/>
  <c r="BW1038" i="35"/>
  <c r="BW1039" i="35"/>
  <c r="BW1040" i="35"/>
  <c r="BW1041" i="35"/>
  <c r="BW1042" i="35"/>
  <c r="BW871" i="35"/>
  <c r="BW872" i="35"/>
  <c r="BW873" i="35"/>
  <c r="BW874" i="35"/>
  <c r="BW875" i="35"/>
  <c r="BW1500" i="35"/>
  <c r="BW1501" i="35"/>
  <c r="BW1502" i="35"/>
  <c r="BW1503" i="35"/>
  <c r="BW1504" i="35"/>
  <c r="BW1189" i="35"/>
  <c r="BW1190" i="35"/>
  <c r="BW1191" i="35"/>
  <c r="BW1192" i="35"/>
  <c r="BW1193" i="35"/>
  <c r="BW1194" i="35"/>
  <c r="BW719" i="35"/>
  <c r="BW720" i="35"/>
  <c r="BW721" i="35"/>
  <c r="BW722" i="35"/>
  <c r="BW723" i="35"/>
  <c r="BW1664" i="35"/>
  <c r="BW1665" i="35"/>
  <c r="BW1666" i="35"/>
  <c r="BW1667" i="35"/>
  <c r="BW1668" i="35"/>
  <c r="BW1669" i="35"/>
  <c r="BW1349" i="35"/>
  <c r="BW1350" i="35"/>
  <c r="BW1351" i="35"/>
  <c r="BW1352" i="35"/>
  <c r="BW1353" i="35"/>
  <c r="BW1871" i="35"/>
  <c r="BW1872" i="35"/>
  <c r="BW1873" i="35"/>
  <c r="BW1874" i="35"/>
  <c r="BW1875" i="35"/>
  <c r="BW1876" i="35"/>
  <c r="BW161" i="35"/>
  <c r="BW162" i="35"/>
  <c r="BW163" i="35"/>
  <c r="BW164" i="35"/>
  <c r="BW165" i="35"/>
  <c r="BW166" i="35"/>
  <c r="BW393" i="35"/>
  <c r="BW394" i="35"/>
  <c r="BW395" i="35"/>
  <c r="BW396" i="35"/>
  <c r="BW397" i="35"/>
  <c r="BW398" i="35"/>
  <c r="BW2032" i="35"/>
  <c r="BW2033" i="35"/>
  <c r="BW2034" i="35"/>
  <c r="BW2035" i="35"/>
  <c r="BW2036" i="35"/>
  <c r="BW2037" i="35"/>
  <c r="BW1043" i="35"/>
  <c r="BW1044" i="35"/>
  <c r="BW1045" i="35"/>
  <c r="BW1046" i="35"/>
  <c r="BW1047" i="35"/>
  <c r="BW1048" i="35"/>
  <c r="BW876" i="35"/>
  <c r="BW877" i="35"/>
  <c r="BW878" i="35"/>
  <c r="BW879" i="35"/>
  <c r="BW880" i="35"/>
  <c r="BW1505" i="35"/>
  <c r="BW1506" i="35"/>
  <c r="BW1507" i="35"/>
  <c r="BW1508" i="35"/>
  <c r="BW1509" i="35"/>
  <c r="BW1510" i="35"/>
  <c r="BW1195" i="35"/>
  <c r="BW1196" i="35"/>
  <c r="BW1197" i="35"/>
  <c r="BW1198" i="35"/>
  <c r="BW1199" i="35"/>
  <c r="BW724" i="35"/>
  <c r="BW725" i="35"/>
  <c r="BW726" i="35"/>
  <c r="BW727" i="35"/>
  <c r="BW728" i="35"/>
  <c r="BW1670" i="35"/>
  <c r="BW1671" i="35"/>
  <c r="BW1672" i="35"/>
  <c r="BW1673" i="35"/>
  <c r="BW1674" i="35"/>
  <c r="BW1354" i="35"/>
  <c r="BW1355" i="35"/>
  <c r="BW1356" i="35"/>
  <c r="BW1357" i="35"/>
  <c r="BW1358" i="35"/>
  <c r="BW581" i="35"/>
  <c r="BW582" i="35"/>
  <c r="BW583" i="35"/>
  <c r="BW584" i="35"/>
  <c r="BW585" i="35"/>
  <c r="BW1877" i="35"/>
  <c r="BW1878" i="35"/>
  <c r="BW1879" i="35"/>
  <c r="BW1880" i="35"/>
  <c r="BW1881" i="35"/>
  <c r="BW1882" i="35"/>
  <c r="BW167" i="35"/>
  <c r="BW168" i="35"/>
  <c r="BW169" i="35"/>
  <c r="BW170" i="35"/>
  <c r="BW171" i="35"/>
  <c r="BW399" i="35"/>
  <c r="BW400" i="35"/>
  <c r="BW401" i="35"/>
  <c r="BW402" i="35"/>
  <c r="BW403" i="35"/>
  <c r="BW404" i="35"/>
  <c r="BW954" i="35"/>
  <c r="BW955" i="35"/>
  <c r="BW956" i="35"/>
  <c r="BW957" i="35"/>
  <c r="BW958" i="35"/>
  <c r="BW959" i="35"/>
  <c r="BW586" i="35"/>
  <c r="BW587" i="35"/>
  <c r="BW588" i="35"/>
  <c r="BW589" i="35"/>
  <c r="BW590" i="35"/>
  <c r="BW1883" i="35"/>
  <c r="BW1884" i="35"/>
  <c r="BW1885" i="35"/>
  <c r="BW1886" i="35"/>
  <c r="BW1887" i="35"/>
  <c r="BW1888" i="35"/>
  <c r="BW172" i="35"/>
  <c r="BW173" i="35"/>
  <c r="BW174" i="35"/>
  <c r="BW175" i="35"/>
  <c r="BW176" i="35"/>
  <c r="BW177" i="35"/>
  <c r="BW405" i="35"/>
  <c r="BW406" i="35"/>
  <c r="BW407" i="35"/>
  <c r="BW408" i="35"/>
  <c r="BW409" i="35"/>
  <c r="BW881" i="35"/>
  <c r="BW882" i="35"/>
  <c r="BW883" i="35"/>
  <c r="BW884" i="35"/>
  <c r="BW885" i="35"/>
  <c r="BW1511" i="35"/>
  <c r="BW1512" i="35"/>
  <c r="BW1513" i="35"/>
  <c r="BW1514" i="35"/>
  <c r="BW1515" i="35"/>
  <c r="BW1200" i="35"/>
  <c r="BW1201" i="35"/>
  <c r="BW1202" i="35"/>
  <c r="BW1203" i="35"/>
  <c r="BW1204" i="35"/>
  <c r="BW729" i="35"/>
  <c r="BW730" i="35"/>
  <c r="BW731" i="35"/>
  <c r="BW732" i="35"/>
  <c r="BW733" i="35"/>
  <c r="BW1675" i="35"/>
  <c r="BW1676" i="35"/>
  <c r="BW1677" i="35"/>
  <c r="BW1678" i="35"/>
  <c r="BW1679" i="35"/>
  <c r="BW1680" i="35"/>
  <c r="BW1359" i="35"/>
  <c r="BW1360" i="35"/>
  <c r="BW1361" i="35"/>
  <c r="BW1362" i="35"/>
  <c r="BW1363" i="35"/>
  <c r="BW1889" i="35"/>
  <c r="BW1890" i="35"/>
  <c r="BW1891" i="35"/>
  <c r="BW1892" i="35"/>
  <c r="BW1893" i="35"/>
  <c r="BW1894" i="35"/>
  <c r="BW178" i="35"/>
  <c r="BW179" i="35"/>
  <c r="BW180" i="35"/>
  <c r="BW181" i="35"/>
  <c r="BW182" i="35"/>
  <c r="BW183" i="35"/>
  <c r="BW410" i="35"/>
  <c r="BW411" i="35"/>
  <c r="BW412" i="35"/>
  <c r="BW413" i="35"/>
  <c r="BW414" i="35"/>
  <c r="BW2038" i="35"/>
  <c r="BW2039" i="35"/>
  <c r="BW2040" i="35"/>
  <c r="BW2041" i="35"/>
  <c r="BW1049" i="35"/>
  <c r="BW1050" i="35"/>
  <c r="BW1051" i="35"/>
  <c r="BW1052" i="35"/>
  <c r="BW1053" i="35"/>
  <c r="BW886" i="35"/>
  <c r="BW887" i="35"/>
  <c r="BW888" i="35"/>
  <c r="BW889" i="35"/>
  <c r="BW890" i="35"/>
  <c r="BW1516" i="35"/>
  <c r="BW1517" i="35"/>
  <c r="BW1518" i="35"/>
  <c r="BW1519" i="35"/>
  <c r="BW1520" i="35"/>
  <c r="BW1205" i="35"/>
  <c r="BW1206" i="35"/>
  <c r="BW1207" i="35"/>
  <c r="BW1208" i="35"/>
  <c r="BW1209" i="35"/>
  <c r="BW1210" i="35"/>
  <c r="BW734" i="35"/>
  <c r="BW735" i="35"/>
  <c r="BW736" i="35"/>
  <c r="BW737" i="35"/>
  <c r="BW738" i="35"/>
  <c r="BW1681" i="35"/>
  <c r="BW1682" i="35"/>
  <c r="BW1683" i="35"/>
  <c r="BW1684" i="35"/>
  <c r="BW1685" i="35"/>
  <c r="BW1364" i="35"/>
  <c r="BW1365" i="35"/>
  <c r="BW1366" i="35"/>
  <c r="BW1367" i="35"/>
  <c r="BW1368" i="35"/>
  <c r="BW1369" i="35"/>
  <c r="BW1895" i="35"/>
  <c r="BW1896" i="35"/>
  <c r="BW1897" i="35"/>
  <c r="BW1898" i="35"/>
  <c r="BW1899" i="35"/>
  <c r="BW1900" i="35"/>
  <c r="BW184" i="35"/>
  <c r="BW185" i="35"/>
  <c r="BW186" i="35"/>
  <c r="BW187" i="35"/>
  <c r="BW188" i="35"/>
  <c r="BW189" i="35"/>
  <c r="BW415" i="35"/>
  <c r="BW416" i="35"/>
  <c r="BW417" i="35"/>
  <c r="BW418" i="35"/>
  <c r="BW419" i="35"/>
  <c r="BW420" i="35"/>
  <c r="BW2042" i="35"/>
  <c r="BW2043" i="35"/>
  <c r="BW2044" i="35"/>
  <c r="BW2045" i="35"/>
  <c r="BW2046" i="35"/>
  <c r="BW2047" i="35"/>
  <c r="BW1054" i="35"/>
  <c r="BW1055" i="35"/>
  <c r="BW1056" i="35"/>
  <c r="BW1057" i="35"/>
  <c r="BW1058" i="35"/>
  <c r="BW1059" i="35"/>
  <c r="BW891" i="35"/>
  <c r="BW892" i="35"/>
  <c r="BW893" i="35"/>
  <c r="BW894" i="35"/>
  <c r="BW895" i="35"/>
  <c r="BW1521" i="35"/>
  <c r="BW1522" i="35"/>
  <c r="BW1523" i="35"/>
  <c r="BW1524" i="35"/>
  <c r="BW1525" i="35"/>
  <c r="BW1526" i="35"/>
  <c r="BW1211" i="35"/>
  <c r="BW1212" i="35"/>
  <c r="BW1213" i="35"/>
  <c r="BW1214" i="35"/>
  <c r="BW1215" i="35"/>
  <c r="BW739" i="35"/>
  <c r="BW740" i="35"/>
  <c r="BW741" i="35"/>
  <c r="BW742" i="35"/>
  <c r="BW743" i="35"/>
  <c r="BW1686" i="35"/>
  <c r="BW1687" i="35"/>
  <c r="BW1688" i="35"/>
  <c r="BW1689" i="35"/>
  <c r="BW1690" i="35"/>
  <c r="BW1370" i="35"/>
  <c r="BW1371" i="35"/>
  <c r="BW1372" i="35"/>
  <c r="BW1373" i="35"/>
  <c r="BW1374" i="35"/>
  <c r="BW1375" i="35"/>
  <c r="BW591" i="35"/>
  <c r="BW592" i="35"/>
  <c r="BW593" i="35"/>
  <c r="BW594" i="35"/>
  <c r="BW595" i="35"/>
  <c r="BW1901" i="35"/>
  <c r="BW1902" i="35"/>
  <c r="BW1903" i="35"/>
  <c r="BW1904" i="35"/>
  <c r="BW1905" i="35"/>
  <c r="BW1906" i="35"/>
  <c r="BW190" i="35"/>
  <c r="BW191" i="35"/>
  <c r="BW192" i="35"/>
  <c r="BW193" i="35"/>
  <c r="BW194" i="35"/>
  <c r="BW421" i="35"/>
  <c r="BW422" i="35"/>
  <c r="BW423" i="35"/>
  <c r="BW424" i="35"/>
  <c r="BW425" i="35"/>
  <c r="BW426" i="35"/>
  <c r="BW960" i="35"/>
  <c r="BW961" i="35"/>
  <c r="BW962" i="35"/>
  <c r="BW963" i="35"/>
  <c r="BW964" i="35"/>
  <c r="BW596" i="35"/>
  <c r="BW597" i="35"/>
  <c r="BW598" i="35"/>
  <c r="BW599" i="35"/>
  <c r="BW600" i="35"/>
  <c r="BW601" i="35"/>
  <c r="BW1907" i="35"/>
  <c r="BW1908" i="35"/>
  <c r="BW1909" i="35"/>
  <c r="BW1910" i="35"/>
  <c r="BW1911" i="35"/>
  <c r="BW1912" i="35"/>
  <c r="BW195" i="35"/>
  <c r="BW196" i="35"/>
  <c r="BW197" i="35"/>
  <c r="BW198" i="35"/>
  <c r="BW199" i="35"/>
  <c r="BW200" i="35"/>
  <c r="BW427" i="35"/>
  <c r="BW428" i="35"/>
  <c r="BW429" i="35"/>
  <c r="BW430" i="35"/>
  <c r="BW431" i="35"/>
  <c r="BW432" i="35"/>
  <c r="BW896" i="35"/>
  <c r="BW897" i="35"/>
  <c r="BW898" i="35"/>
  <c r="BW899" i="35"/>
  <c r="BW900" i="35"/>
  <c r="BW1527" i="35"/>
  <c r="BW1528" i="35"/>
  <c r="BW1529" i="35"/>
  <c r="BW1530" i="35"/>
  <c r="BW1531" i="35"/>
  <c r="BW1216" i="35"/>
  <c r="BW1217" i="35"/>
  <c r="BW1218" i="35"/>
  <c r="BW1219" i="35"/>
  <c r="BW1220" i="35"/>
  <c r="BW744" i="35"/>
  <c r="BW745" i="35"/>
  <c r="BW746" i="35"/>
  <c r="BW747" i="35"/>
  <c r="BW748" i="35"/>
  <c r="BW1691" i="35"/>
  <c r="BW1692" i="35"/>
  <c r="BW1693" i="35"/>
  <c r="BW1694" i="35"/>
  <c r="BW1695" i="35"/>
  <c r="BW1376" i="35"/>
  <c r="BW1377" i="35"/>
  <c r="BW1378" i="35"/>
  <c r="BW1379" i="35"/>
  <c r="BW1380" i="35"/>
  <c r="BW1913" i="35"/>
  <c r="BW1914" i="35"/>
  <c r="BW1915" i="35"/>
  <c r="BW1916" i="35"/>
  <c r="BW1917" i="35"/>
  <c r="BW1918" i="35"/>
  <c r="BW201" i="35"/>
  <c r="BW202" i="35"/>
  <c r="BW203" i="35"/>
  <c r="BW204" i="35"/>
  <c r="BW205" i="35"/>
  <c r="BW433" i="35"/>
  <c r="BW434" i="35"/>
  <c r="BW435" i="35"/>
  <c r="BW436" i="35"/>
  <c r="BW437" i="35"/>
  <c r="BW2048" i="35"/>
  <c r="BW2049" i="35"/>
  <c r="BW2050" i="35"/>
  <c r="BW2051" i="35"/>
  <c r="BW1060" i="35"/>
  <c r="BW1061" i="35"/>
  <c r="BW1062" i="35"/>
  <c r="BW1063" i="35"/>
  <c r="BW901" i="35"/>
  <c r="BW902" i="35"/>
  <c r="BW903" i="35"/>
  <c r="BW904" i="35"/>
  <c r="BW905" i="35"/>
  <c r="BW1532" i="35"/>
  <c r="BW1533" i="35"/>
  <c r="BW1534" i="35"/>
  <c r="BW1535" i="35"/>
  <c r="BW1536" i="35"/>
  <c r="BW1221" i="35"/>
  <c r="BW1222" i="35"/>
  <c r="BW1223" i="35"/>
  <c r="BW1224" i="35"/>
  <c r="BW1225" i="35"/>
  <c r="BW749" i="35"/>
  <c r="BW750" i="35"/>
  <c r="BW751" i="35"/>
  <c r="BW752" i="35"/>
  <c r="BW753" i="35"/>
  <c r="BW1696" i="35"/>
  <c r="BW1697" i="35"/>
  <c r="BW1698" i="35"/>
  <c r="BW1699" i="35"/>
  <c r="BW1700" i="35"/>
  <c r="BW1381" i="35"/>
  <c r="BW1382" i="35"/>
  <c r="BW1383" i="35"/>
  <c r="BW1384" i="35"/>
  <c r="BW1385" i="35"/>
  <c r="BW1386" i="35"/>
  <c r="BW1919" i="35"/>
  <c r="BW1920" i="35"/>
  <c r="BW1921" i="35"/>
  <c r="BW1922" i="35"/>
  <c r="BW1923" i="35"/>
  <c r="BW1924" i="35"/>
  <c r="BW206" i="35"/>
  <c r="BW207" i="35"/>
  <c r="BW208" i="35"/>
  <c r="BW209" i="35"/>
  <c r="BW210" i="35"/>
  <c r="BW438" i="35"/>
  <c r="BW439" i="35"/>
  <c r="BW440" i="35"/>
  <c r="BW441" i="35"/>
  <c r="BW442" i="35"/>
  <c r="BW443" i="35"/>
  <c r="BW2052" i="35"/>
  <c r="BW2053" i="35"/>
  <c r="BW2054" i="35"/>
  <c r="BW2055" i="35"/>
  <c r="BW2056" i="35"/>
  <c r="BW2057" i="35"/>
  <c r="BW1064" i="35"/>
  <c r="BW1065" i="35"/>
  <c r="BW1066" i="35"/>
  <c r="BW1067" i="35"/>
  <c r="BW1068" i="35"/>
  <c r="BW1069" i="35"/>
  <c r="BW906" i="35"/>
  <c r="BW907" i="35"/>
  <c r="BW908" i="35"/>
  <c r="BW909" i="35"/>
  <c r="BW910" i="35"/>
  <c r="BW911" i="35"/>
  <c r="BW1537" i="35"/>
  <c r="BW1538" i="35"/>
  <c r="BW1539" i="35"/>
  <c r="BW1540" i="35"/>
  <c r="BW1541" i="35"/>
  <c r="BW1542" i="35"/>
  <c r="BW1226" i="35"/>
  <c r="BW1227" i="35"/>
  <c r="BW1228" i="35"/>
  <c r="BW1229" i="35"/>
  <c r="BW1230" i="35"/>
  <c r="BW1701" i="35"/>
  <c r="BW1702" i="35"/>
  <c r="BW1703" i="35"/>
  <c r="BW1704" i="35"/>
  <c r="BW1705" i="35"/>
  <c r="BW1387" i="35"/>
  <c r="BW1388" i="35"/>
  <c r="BW1389" i="35"/>
  <c r="BW1390" i="35"/>
  <c r="BW1391" i="35"/>
  <c r="BW1392" i="35"/>
  <c r="BW602" i="35"/>
  <c r="BW603" i="35"/>
  <c r="BW604" i="35"/>
  <c r="BW605" i="35"/>
  <c r="BW606" i="35"/>
  <c r="BW1925" i="35"/>
  <c r="BW1926" i="35"/>
  <c r="BW1927" i="35"/>
  <c r="BW1928" i="35"/>
  <c r="BW1929" i="35"/>
  <c r="BW211" i="35"/>
  <c r="BW212" i="35"/>
  <c r="BW213" i="35"/>
  <c r="BW214" i="35"/>
  <c r="BW215" i="35"/>
  <c r="BW444" i="35"/>
  <c r="BW445" i="35"/>
  <c r="BW446" i="35"/>
  <c r="BW447" i="35"/>
  <c r="BW448" i="35"/>
  <c r="BW449" i="35"/>
  <c r="BW965" i="35"/>
  <c r="BW966" i="35"/>
  <c r="BW967" i="35"/>
  <c r="BW968" i="35"/>
  <c r="BW969" i="35"/>
  <c r="BW607" i="35"/>
  <c r="BW608" i="35"/>
  <c r="BW609" i="35"/>
  <c r="BW610" i="35"/>
  <c r="BW611" i="35"/>
  <c r="BW1930" i="35"/>
  <c r="BW1931" i="35"/>
  <c r="BW1932" i="35"/>
  <c r="BW1933" i="35"/>
  <c r="BW1934" i="35"/>
  <c r="BW1935" i="35"/>
  <c r="BW216" i="35"/>
  <c r="BW217" i="35"/>
  <c r="BW218" i="35"/>
  <c r="BW219" i="35"/>
  <c r="BW220" i="35"/>
  <c r="BW221" i="35"/>
  <c r="BW450" i="35"/>
  <c r="BW451" i="35"/>
  <c r="BW452" i="35"/>
  <c r="BW453" i="35"/>
  <c r="BW454" i="35"/>
  <c r="BW455" i="35"/>
  <c r="BW912" i="35"/>
  <c r="BW913" i="35"/>
  <c r="BW914" i="35"/>
  <c r="BW915" i="35"/>
  <c r="BW916" i="35"/>
  <c r="BW1543" i="35"/>
  <c r="BW1544" i="35"/>
  <c r="BW1545" i="35"/>
  <c r="BW1546" i="35"/>
  <c r="BW1547" i="35"/>
  <c r="BW1231" i="35"/>
  <c r="BW1232" i="35"/>
  <c r="BW1233" i="35"/>
  <c r="BW1234" i="35"/>
  <c r="BW1235" i="35"/>
  <c r="BW754" i="35"/>
  <c r="BW755" i="35"/>
  <c r="BW756" i="35"/>
  <c r="BW757" i="35"/>
  <c r="BW758" i="35"/>
  <c r="BW1706" i="35"/>
  <c r="BW1707" i="35"/>
  <c r="BW1708" i="35"/>
  <c r="BW1709" i="35"/>
  <c r="BW1710" i="35"/>
  <c r="BW1393" i="35"/>
  <c r="BW1394" i="35"/>
  <c r="BW1395" i="35"/>
  <c r="BW1396" i="35"/>
  <c r="BW1397" i="35"/>
  <c r="BW1398" i="35"/>
  <c r="BW1936" i="35"/>
  <c r="BW1937" i="35"/>
  <c r="BW1938" i="35"/>
  <c r="BW1939" i="35"/>
  <c r="BW1940" i="35"/>
  <c r="BW222" i="35"/>
  <c r="BW223" i="35"/>
  <c r="BW224" i="35"/>
  <c r="BW225" i="35"/>
  <c r="BW226" i="35"/>
  <c r="BW456" i="35"/>
  <c r="BW457" i="35"/>
  <c r="BW458" i="35"/>
  <c r="BW459" i="35"/>
  <c r="BW460" i="35"/>
  <c r="BW461" i="35"/>
  <c r="BW1070" i="35"/>
  <c r="BW1071" i="35"/>
  <c r="BW1072" i="35"/>
  <c r="BW1073" i="35"/>
  <c r="BW1074" i="35"/>
  <c r="BW759" i="35"/>
  <c r="AO1581" i="35"/>
  <c r="AP1581" i="35"/>
  <c r="AQ1581" i="35"/>
  <c r="AR1581" i="35"/>
  <c r="AS1581" i="35"/>
  <c r="AT1581" i="35"/>
  <c r="AU1581" i="35"/>
  <c r="AV1581" i="35"/>
  <c r="AW1581" i="35"/>
  <c r="AX1581" i="35"/>
  <c r="AY1581" i="35"/>
  <c r="AZ1581" i="35"/>
  <c r="BA1581" i="35"/>
  <c r="BB1581" i="35"/>
  <c r="BC1581" i="35"/>
  <c r="BD1581" i="35"/>
  <c r="BE1581" i="35"/>
  <c r="BF1581" i="35"/>
  <c r="BG1581" i="35"/>
  <c r="BH1581" i="35"/>
  <c r="BI1581" i="35"/>
  <c r="BJ1581" i="35"/>
  <c r="BK1581" i="35"/>
  <c r="BL1581" i="35"/>
  <c r="BM1581" i="35"/>
  <c r="BN1581" i="35"/>
  <c r="BO1581" i="35"/>
  <c r="BP1581" i="35"/>
  <c r="BQ1581" i="35"/>
  <c r="BR1581" i="35"/>
  <c r="BS1581" i="35"/>
  <c r="BT1581" i="35"/>
  <c r="BU1581" i="35"/>
  <c r="BV1581" i="35"/>
  <c r="AO1582" i="35"/>
  <c r="AP1582" i="35"/>
  <c r="AQ1582" i="35"/>
  <c r="AR1582" i="35"/>
  <c r="AS1582" i="35"/>
  <c r="AT1582" i="35"/>
  <c r="AU1582" i="35"/>
  <c r="AV1582" i="35"/>
  <c r="AW1582" i="35"/>
  <c r="AX1582" i="35"/>
  <c r="AY1582" i="35"/>
  <c r="AZ1582" i="35"/>
  <c r="BA1582" i="35"/>
  <c r="BB1582" i="35"/>
  <c r="BC1582" i="35"/>
  <c r="BD1582" i="35"/>
  <c r="BE1582" i="35"/>
  <c r="BF1582" i="35"/>
  <c r="BG1582" i="35"/>
  <c r="BH1582" i="35"/>
  <c r="BI1582" i="35"/>
  <c r="BJ1582" i="35"/>
  <c r="BK1582" i="35"/>
  <c r="BL1582" i="35"/>
  <c r="BM1582" i="35"/>
  <c r="BN1582" i="35"/>
  <c r="BO1582" i="35"/>
  <c r="BP1582" i="35"/>
  <c r="BQ1582" i="35"/>
  <c r="BR1582" i="35"/>
  <c r="BS1582" i="35"/>
  <c r="BT1582" i="35"/>
  <c r="BU1582" i="35"/>
  <c r="BV1582" i="35"/>
  <c r="AO1583" i="35"/>
  <c r="AP1583" i="35"/>
  <c r="AQ1583" i="35"/>
  <c r="AR1583" i="35"/>
  <c r="AS1583" i="35"/>
  <c r="AT1583" i="35"/>
  <c r="AU1583" i="35"/>
  <c r="AV1583" i="35"/>
  <c r="AW1583" i="35"/>
  <c r="AX1583" i="35"/>
  <c r="AY1583" i="35"/>
  <c r="AZ1583" i="35"/>
  <c r="BA1583" i="35"/>
  <c r="BB1583" i="35"/>
  <c r="BC1583" i="35"/>
  <c r="BD1583" i="35"/>
  <c r="BE1583" i="35"/>
  <c r="BF1583" i="35"/>
  <c r="BG1583" i="35"/>
  <c r="BH1583" i="35"/>
  <c r="BI1583" i="35"/>
  <c r="BJ1583" i="35"/>
  <c r="BK1583" i="35"/>
  <c r="BL1583" i="35"/>
  <c r="BM1583" i="35"/>
  <c r="BN1583" i="35"/>
  <c r="BO1583" i="35"/>
  <c r="BP1583" i="35"/>
  <c r="BQ1583" i="35"/>
  <c r="BR1583" i="35"/>
  <c r="BS1583" i="35"/>
  <c r="BT1583" i="35"/>
  <c r="BU1583" i="35"/>
  <c r="BV1583" i="35"/>
  <c r="AO1584" i="35"/>
  <c r="AP1584" i="35"/>
  <c r="AQ1584" i="35"/>
  <c r="AR1584" i="35"/>
  <c r="AS1584" i="35"/>
  <c r="AT1584" i="35"/>
  <c r="AU1584" i="35"/>
  <c r="AV1584" i="35"/>
  <c r="AW1584" i="35"/>
  <c r="AX1584" i="35"/>
  <c r="AY1584" i="35"/>
  <c r="AZ1584" i="35"/>
  <c r="BA1584" i="35"/>
  <c r="BB1584" i="35"/>
  <c r="BC1584" i="35"/>
  <c r="BD1584" i="35"/>
  <c r="BE1584" i="35"/>
  <c r="BF1584" i="35"/>
  <c r="BG1584" i="35"/>
  <c r="BH1584" i="35"/>
  <c r="BI1584" i="35"/>
  <c r="BJ1584" i="35"/>
  <c r="BK1584" i="35"/>
  <c r="BL1584" i="35"/>
  <c r="BM1584" i="35"/>
  <c r="BN1584" i="35"/>
  <c r="BO1584" i="35"/>
  <c r="BP1584" i="35"/>
  <c r="BQ1584" i="35"/>
  <c r="BR1584" i="35"/>
  <c r="BS1584" i="35"/>
  <c r="BT1584" i="35"/>
  <c r="BU1584" i="35"/>
  <c r="BV1584" i="35"/>
  <c r="AO1585" i="35"/>
  <c r="AP1585" i="35"/>
  <c r="AQ1585" i="35"/>
  <c r="AR1585" i="35"/>
  <c r="AS1585" i="35"/>
  <c r="AT1585" i="35"/>
  <c r="AU1585" i="35"/>
  <c r="AV1585" i="35"/>
  <c r="AW1585" i="35"/>
  <c r="AX1585" i="35"/>
  <c r="AY1585" i="35"/>
  <c r="AZ1585" i="35"/>
  <c r="BA1585" i="35"/>
  <c r="BB1585" i="35"/>
  <c r="BC1585" i="35"/>
  <c r="BD1585" i="35"/>
  <c r="BE1585" i="35"/>
  <c r="BF1585" i="35"/>
  <c r="BG1585" i="35"/>
  <c r="BH1585" i="35"/>
  <c r="BI1585" i="35"/>
  <c r="BJ1585" i="35"/>
  <c r="BK1585" i="35"/>
  <c r="BL1585" i="35"/>
  <c r="BM1585" i="35"/>
  <c r="BN1585" i="35"/>
  <c r="BO1585" i="35"/>
  <c r="BP1585" i="35"/>
  <c r="BQ1585" i="35"/>
  <c r="BR1585" i="35"/>
  <c r="BS1585" i="35"/>
  <c r="BT1585" i="35"/>
  <c r="BU1585" i="35"/>
  <c r="BV1585" i="35"/>
  <c r="AO1586" i="35"/>
  <c r="AP1586" i="35"/>
  <c r="AQ1586" i="35"/>
  <c r="AR1586" i="35"/>
  <c r="AS1586" i="35"/>
  <c r="AT1586" i="35"/>
  <c r="AU1586" i="35"/>
  <c r="AV1586" i="35"/>
  <c r="AW1586" i="35"/>
  <c r="AX1586" i="35"/>
  <c r="AY1586" i="35"/>
  <c r="AZ1586" i="35"/>
  <c r="BA1586" i="35"/>
  <c r="BB1586" i="35"/>
  <c r="BC1586" i="35"/>
  <c r="BD1586" i="35"/>
  <c r="BE1586" i="35"/>
  <c r="BF1586" i="35"/>
  <c r="BG1586" i="35"/>
  <c r="BH1586" i="35"/>
  <c r="BI1586" i="35"/>
  <c r="BJ1586" i="35"/>
  <c r="BK1586" i="35"/>
  <c r="BL1586" i="35"/>
  <c r="BM1586" i="35"/>
  <c r="BN1586" i="35"/>
  <c r="BO1586" i="35"/>
  <c r="BP1586" i="35"/>
  <c r="BQ1586" i="35"/>
  <c r="BR1586" i="35"/>
  <c r="BS1586" i="35"/>
  <c r="BT1586" i="35"/>
  <c r="BU1586" i="35"/>
  <c r="BV1586" i="35"/>
  <c r="AO1272" i="35"/>
  <c r="AP1272" i="35"/>
  <c r="AQ1272" i="35"/>
  <c r="AR1272" i="35"/>
  <c r="AS1272" i="35"/>
  <c r="AT1272" i="35"/>
  <c r="AU1272" i="35"/>
  <c r="AV1272" i="35"/>
  <c r="AW1272" i="35"/>
  <c r="AX1272" i="35"/>
  <c r="AY1272" i="35"/>
  <c r="AZ1272" i="35"/>
  <c r="BA1272" i="35"/>
  <c r="BB1272" i="35"/>
  <c r="BC1272" i="35"/>
  <c r="BD1272" i="35"/>
  <c r="BE1272" i="35"/>
  <c r="BF1272" i="35"/>
  <c r="BG1272" i="35"/>
  <c r="BH1272" i="35"/>
  <c r="BI1272" i="35"/>
  <c r="BJ1272" i="35"/>
  <c r="BK1272" i="35"/>
  <c r="BL1272" i="35"/>
  <c r="BM1272" i="35"/>
  <c r="BN1272" i="35"/>
  <c r="BO1272" i="35"/>
  <c r="BP1272" i="35"/>
  <c r="BQ1272" i="35"/>
  <c r="BR1272" i="35"/>
  <c r="BS1272" i="35"/>
  <c r="BT1272" i="35"/>
  <c r="BU1272" i="35"/>
  <c r="BV1272" i="35"/>
  <c r="AO1273" i="35"/>
  <c r="AP1273" i="35"/>
  <c r="AQ1273" i="35"/>
  <c r="AR1273" i="35"/>
  <c r="AS1273" i="35"/>
  <c r="AT1273" i="35"/>
  <c r="AU1273" i="35"/>
  <c r="AV1273" i="35"/>
  <c r="AW1273" i="35"/>
  <c r="AX1273" i="35"/>
  <c r="AY1273" i="35"/>
  <c r="AZ1273" i="35"/>
  <c r="BA1273" i="35"/>
  <c r="BB1273" i="35"/>
  <c r="BC1273" i="35"/>
  <c r="BD1273" i="35"/>
  <c r="BE1273" i="35"/>
  <c r="BF1273" i="35"/>
  <c r="BG1273" i="35"/>
  <c r="BH1273" i="35"/>
  <c r="BI1273" i="35"/>
  <c r="BJ1273" i="35"/>
  <c r="BK1273" i="35"/>
  <c r="BL1273" i="35"/>
  <c r="BM1273" i="35"/>
  <c r="BN1273" i="35"/>
  <c r="BO1273" i="35"/>
  <c r="BP1273" i="35"/>
  <c r="BQ1273" i="35"/>
  <c r="BR1273" i="35"/>
  <c r="BS1273" i="35"/>
  <c r="BT1273" i="35"/>
  <c r="BU1273" i="35"/>
  <c r="BV1273" i="35"/>
  <c r="AO1274" i="35"/>
  <c r="AP1274" i="35"/>
  <c r="AQ1274" i="35"/>
  <c r="AR1274" i="35"/>
  <c r="AS1274" i="35"/>
  <c r="AT1274" i="35"/>
  <c r="AU1274" i="35"/>
  <c r="AV1274" i="35"/>
  <c r="AW1274" i="35"/>
  <c r="AX1274" i="35"/>
  <c r="AY1274" i="35"/>
  <c r="AZ1274" i="35"/>
  <c r="BA1274" i="35"/>
  <c r="BB1274" i="35"/>
  <c r="BC1274" i="35"/>
  <c r="BD1274" i="35"/>
  <c r="BE1274" i="35"/>
  <c r="BF1274" i="35"/>
  <c r="BG1274" i="35"/>
  <c r="BH1274" i="35"/>
  <c r="BI1274" i="35"/>
  <c r="BJ1274" i="35"/>
  <c r="BK1274" i="35"/>
  <c r="BL1274" i="35"/>
  <c r="BM1274" i="35"/>
  <c r="BN1274" i="35"/>
  <c r="BO1274" i="35"/>
  <c r="BP1274" i="35"/>
  <c r="BQ1274" i="35"/>
  <c r="BR1274" i="35"/>
  <c r="BS1274" i="35"/>
  <c r="BT1274" i="35"/>
  <c r="BU1274" i="35"/>
  <c r="BV1274" i="35"/>
  <c r="AO1275" i="35"/>
  <c r="AP1275" i="35"/>
  <c r="AQ1275" i="35"/>
  <c r="AR1275" i="35"/>
  <c r="AS1275" i="35"/>
  <c r="AT1275" i="35"/>
  <c r="AU1275" i="35"/>
  <c r="AV1275" i="35"/>
  <c r="AW1275" i="35"/>
  <c r="AX1275" i="35"/>
  <c r="AY1275" i="35"/>
  <c r="AZ1275" i="35"/>
  <c r="BA1275" i="35"/>
  <c r="BB1275" i="35"/>
  <c r="BC1275" i="35"/>
  <c r="BD1275" i="35"/>
  <c r="BE1275" i="35"/>
  <c r="BF1275" i="35"/>
  <c r="BG1275" i="35"/>
  <c r="BH1275" i="35"/>
  <c r="BI1275" i="35"/>
  <c r="BJ1275" i="35"/>
  <c r="BK1275" i="35"/>
  <c r="BL1275" i="35"/>
  <c r="BM1275" i="35"/>
  <c r="BN1275" i="35"/>
  <c r="BO1275" i="35"/>
  <c r="BP1275" i="35"/>
  <c r="BQ1275" i="35"/>
  <c r="BR1275" i="35"/>
  <c r="BS1275" i="35"/>
  <c r="BT1275" i="35"/>
  <c r="BU1275" i="35"/>
  <c r="BV1275" i="35"/>
  <c r="AO1276" i="35"/>
  <c r="AP1276" i="35"/>
  <c r="AQ1276" i="35"/>
  <c r="AR1276" i="35"/>
  <c r="AS1276" i="35"/>
  <c r="AT1276" i="35"/>
  <c r="AU1276" i="35"/>
  <c r="AV1276" i="35"/>
  <c r="AW1276" i="35"/>
  <c r="AX1276" i="35"/>
  <c r="AY1276" i="35"/>
  <c r="AZ1276" i="35"/>
  <c r="BA1276" i="35"/>
  <c r="BB1276" i="35"/>
  <c r="BC1276" i="35"/>
  <c r="BD1276" i="35"/>
  <c r="BE1276" i="35"/>
  <c r="BF1276" i="35"/>
  <c r="BG1276" i="35"/>
  <c r="BH1276" i="35"/>
  <c r="BI1276" i="35"/>
  <c r="BJ1276" i="35"/>
  <c r="BK1276" i="35"/>
  <c r="BL1276" i="35"/>
  <c r="BM1276" i="35"/>
  <c r="BN1276" i="35"/>
  <c r="BO1276" i="35"/>
  <c r="BP1276" i="35"/>
  <c r="BQ1276" i="35"/>
  <c r="BR1276" i="35"/>
  <c r="BS1276" i="35"/>
  <c r="BT1276" i="35"/>
  <c r="BU1276" i="35"/>
  <c r="BV1276" i="35"/>
  <c r="AO1277" i="35"/>
  <c r="AP1277" i="35"/>
  <c r="AQ1277" i="35"/>
  <c r="AR1277" i="35"/>
  <c r="AS1277" i="35"/>
  <c r="AT1277" i="35"/>
  <c r="AU1277" i="35"/>
  <c r="AV1277" i="35"/>
  <c r="AW1277" i="35"/>
  <c r="AX1277" i="35"/>
  <c r="AY1277" i="35"/>
  <c r="AZ1277" i="35"/>
  <c r="BA1277" i="35"/>
  <c r="BB1277" i="35"/>
  <c r="BC1277" i="35"/>
  <c r="BD1277" i="35"/>
  <c r="BE1277" i="35"/>
  <c r="BF1277" i="35"/>
  <c r="BG1277" i="35"/>
  <c r="BH1277" i="35"/>
  <c r="BI1277" i="35"/>
  <c r="BJ1277" i="35"/>
  <c r="BK1277" i="35"/>
  <c r="BL1277" i="35"/>
  <c r="BM1277" i="35"/>
  <c r="BN1277" i="35"/>
  <c r="BO1277" i="35"/>
  <c r="BP1277" i="35"/>
  <c r="BQ1277" i="35"/>
  <c r="BR1277" i="35"/>
  <c r="BS1277" i="35"/>
  <c r="BT1277" i="35"/>
  <c r="BU1277" i="35"/>
  <c r="BV1277" i="35"/>
  <c r="AO507" i="35"/>
  <c r="AP507" i="35"/>
  <c r="AQ507" i="35"/>
  <c r="AR507" i="35"/>
  <c r="AS507" i="35"/>
  <c r="AT507" i="35"/>
  <c r="AU507" i="35"/>
  <c r="AV507" i="35"/>
  <c r="AW507" i="35"/>
  <c r="AX507" i="35"/>
  <c r="AY507" i="35"/>
  <c r="AZ507" i="35"/>
  <c r="BA507" i="35"/>
  <c r="BB507" i="35"/>
  <c r="BC507" i="35"/>
  <c r="BD507" i="35"/>
  <c r="BE507" i="35"/>
  <c r="BF507" i="35"/>
  <c r="BG507" i="35"/>
  <c r="BH507" i="35"/>
  <c r="BI507" i="35"/>
  <c r="BJ507" i="35"/>
  <c r="BK507" i="35"/>
  <c r="BL507" i="35"/>
  <c r="BM507" i="35"/>
  <c r="BN507" i="35"/>
  <c r="BO507" i="35"/>
  <c r="BP507" i="35"/>
  <c r="BQ507" i="35"/>
  <c r="BR507" i="35"/>
  <c r="BS507" i="35"/>
  <c r="BT507" i="35"/>
  <c r="BU507" i="35"/>
  <c r="BV507" i="35"/>
  <c r="AO508" i="35"/>
  <c r="AP508" i="35"/>
  <c r="AQ508" i="35"/>
  <c r="AR508" i="35"/>
  <c r="AS508" i="35"/>
  <c r="AT508" i="35"/>
  <c r="AU508" i="35"/>
  <c r="AV508" i="35"/>
  <c r="AW508" i="35"/>
  <c r="AX508" i="35"/>
  <c r="AY508" i="35"/>
  <c r="AZ508" i="35"/>
  <c r="BA508" i="35"/>
  <c r="BB508" i="35"/>
  <c r="BC508" i="35"/>
  <c r="BD508" i="35"/>
  <c r="BE508" i="35"/>
  <c r="BF508" i="35"/>
  <c r="BG508" i="35"/>
  <c r="BH508" i="35"/>
  <c r="BI508" i="35"/>
  <c r="BJ508" i="35"/>
  <c r="BK508" i="35"/>
  <c r="BL508" i="35"/>
  <c r="BM508" i="35"/>
  <c r="BN508" i="35"/>
  <c r="BO508" i="35"/>
  <c r="BP508" i="35"/>
  <c r="BQ508" i="35"/>
  <c r="BR508" i="35"/>
  <c r="BS508" i="35"/>
  <c r="BT508" i="35"/>
  <c r="BU508" i="35"/>
  <c r="BV508" i="35"/>
  <c r="AO509" i="35"/>
  <c r="AP509" i="35"/>
  <c r="AQ509" i="35"/>
  <c r="AR509" i="35"/>
  <c r="AS509" i="35"/>
  <c r="AT509" i="35"/>
  <c r="AU509" i="35"/>
  <c r="AV509" i="35"/>
  <c r="AW509" i="35"/>
  <c r="AX509" i="35"/>
  <c r="AY509" i="35"/>
  <c r="AZ509" i="35"/>
  <c r="BA509" i="35"/>
  <c r="BB509" i="35"/>
  <c r="BC509" i="35"/>
  <c r="BD509" i="35"/>
  <c r="BE509" i="35"/>
  <c r="BF509" i="35"/>
  <c r="BG509" i="35"/>
  <c r="BH509" i="35"/>
  <c r="BI509" i="35"/>
  <c r="BJ509" i="35"/>
  <c r="BK509" i="35"/>
  <c r="BL509" i="35"/>
  <c r="BM509" i="35"/>
  <c r="BN509" i="35"/>
  <c r="BO509" i="35"/>
  <c r="BP509" i="35"/>
  <c r="BQ509" i="35"/>
  <c r="BR509" i="35"/>
  <c r="BS509" i="35"/>
  <c r="BT509" i="35"/>
  <c r="BU509" i="35"/>
  <c r="BV509" i="35"/>
  <c r="AO510" i="35"/>
  <c r="AP510" i="35"/>
  <c r="AQ510" i="35"/>
  <c r="AR510" i="35"/>
  <c r="AS510" i="35"/>
  <c r="AT510" i="35"/>
  <c r="AU510" i="35"/>
  <c r="AV510" i="35"/>
  <c r="AW510" i="35"/>
  <c r="AX510" i="35"/>
  <c r="AY510" i="35"/>
  <c r="AZ510" i="35"/>
  <c r="BA510" i="35"/>
  <c r="BB510" i="35"/>
  <c r="BC510" i="35"/>
  <c r="BD510" i="35"/>
  <c r="BE510" i="35"/>
  <c r="BF510" i="35"/>
  <c r="BG510" i="35"/>
  <c r="BH510" i="35"/>
  <c r="BI510" i="35"/>
  <c r="BJ510" i="35"/>
  <c r="BK510" i="35"/>
  <c r="BL510" i="35"/>
  <c r="BM510" i="35"/>
  <c r="BN510" i="35"/>
  <c r="BO510" i="35"/>
  <c r="BP510" i="35"/>
  <c r="BQ510" i="35"/>
  <c r="BR510" i="35"/>
  <c r="BS510" i="35"/>
  <c r="BT510" i="35"/>
  <c r="BU510" i="35"/>
  <c r="BV510" i="35"/>
  <c r="AO511" i="35"/>
  <c r="AP511" i="35"/>
  <c r="AQ511" i="35"/>
  <c r="AR511" i="35"/>
  <c r="AS511" i="35"/>
  <c r="AT511" i="35"/>
  <c r="AU511" i="35"/>
  <c r="AV511" i="35"/>
  <c r="AW511" i="35"/>
  <c r="AX511" i="35"/>
  <c r="AY511" i="35"/>
  <c r="AZ511" i="35"/>
  <c r="BA511" i="35"/>
  <c r="BB511" i="35"/>
  <c r="BC511" i="35"/>
  <c r="BD511" i="35"/>
  <c r="BE511" i="35"/>
  <c r="BF511" i="35"/>
  <c r="BG511" i="35"/>
  <c r="BH511" i="35"/>
  <c r="BI511" i="35"/>
  <c r="BJ511" i="35"/>
  <c r="BK511" i="35"/>
  <c r="BL511" i="35"/>
  <c r="BM511" i="35"/>
  <c r="BN511" i="35"/>
  <c r="BO511" i="35"/>
  <c r="BP511" i="35"/>
  <c r="BQ511" i="35"/>
  <c r="BR511" i="35"/>
  <c r="BS511" i="35"/>
  <c r="BT511" i="35"/>
  <c r="BU511" i="35"/>
  <c r="BV511" i="35"/>
  <c r="AO1756" i="35"/>
  <c r="AP1756" i="35"/>
  <c r="AQ1756" i="35"/>
  <c r="AR1756" i="35"/>
  <c r="AS1756" i="35"/>
  <c r="AT1756" i="35"/>
  <c r="AU1756" i="35"/>
  <c r="AV1756" i="35"/>
  <c r="AW1756" i="35"/>
  <c r="AX1756" i="35"/>
  <c r="AY1756" i="35"/>
  <c r="AZ1756" i="35"/>
  <c r="BA1756" i="35"/>
  <c r="BB1756" i="35"/>
  <c r="BC1756" i="35"/>
  <c r="BD1756" i="35"/>
  <c r="BE1756" i="35"/>
  <c r="BF1756" i="35"/>
  <c r="BG1756" i="35"/>
  <c r="BH1756" i="35"/>
  <c r="BI1756" i="35"/>
  <c r="BJ1756" i="35"/>
  <c r="BK1756" i="35"/>
  <c r="BL1756" i="35"/>
  <c r="BM1756" i="35"/>
  <c r="BN1756" i="35"/>
  <c r="BO1756" i="35"/>
  <c r="BP1756" i="35"/>
  <c r="BQ1756" i="35"/>
  <c r="BR1756" i="35"/>
  <c r="BS1756" i="35"/>
  <c r="BT1756" i="35"/>
  <c r="BU1756" i="35"/>
  <c r="BV1756" i="35"/>
  <c r="AO1757" i="35"/>
  <c r="AP1757" i="35"/>
  <c r="AQ1757" i="35"/>
  <c r="AR1757" i="35"/>
  <c r="AS1757" i="35"/>
  <c r="AT1757" i="35"/>
  <c r="AU1757" i="35"/>
  <c r="AV1757" i="35"/>
  <c r="AW1757" i="35"/>
  <c r="AX1757" i="35"/>
  <c r="AY1757" i="35"/>
  <c r="AZ1757" i="35"/>
  <c r="BA1757" i="35"/>
  <c r="BB1757" i="35"/>
  <c r="BC1757" i="35"/>
  <c r="BD1757" i="35"/>
  <c r="BE1757" i="35"/>
  <c r="BF1757" i="35"/>
  <c r="BG1757" i="35"/>
  <c r="BH1757" i="35"/>
  <c r="BI1757" i="35"/>
  <c r="BJ1757" i="35"/>
  <c r="BK1757" i="35"/>
  <c r="BL1757" i="35"/>
  <c r="BM1757" i="35"/>
  <c r="BN1757" i="35"/>
  <c r="BO1757" i="35"/>
  <c r="BP1757" i="35"/>
  <c r="BQ1757" i="35"/>
  <c r="BR1757" i="35"/>
  <c r="BS1757" i="35"/>
  <c r="BT1757" i="35"/>
  <c r="BU1757" i="35"/>
  <c r="BV1757" i="35"/>
  <c r="AO1758" i="35"/>
  <c r="AP1758" i="35"/>
  <c r="AQ1758" i="35"/>
  <c r="AR1758" i="35"/>
  <c r="AS1758" i="35"/>
  <c r="AT1758" i="35"/>
  <c r="AU1758" i="35"/>
  <c r="AV1758" i="35"/>
  <c r="AW1758" i="35"/>
  <c r="AX1758" i="35"/>
  <c r="AY1758" i="35"/>
  <c r="AZ1758" i="35"/>
  <c r="BA1758" i="35"/>
  <c r="BB1758" i="35"/>
  <c r="BC1758" i="35"/>
  <c r="BD1758" i="35"/>
  <c r="BE1758" i="35"/>
  <c r="BF1758" i="35"/>
  <c r="BG1758" i="35"/>
  <c r="BH1758" i="35"/>
  <c r="BI1758" i="35"/>
  <c r="BJ1758" i="35"/>
  <c r="BK1758" i="35"/>
  <c r="BL1758" i="35"/>
  <c r="BM1758" i="35"/>
  <c r="BN1758" i="35"/>
  <c r="BO1758" i="35"/>
  <c r="BP1758" i="35"/>
  <c r="BQ1758" i="35"/>
  <c r="BR1758" i="35"/>
  <c r="BS1758" i="35"/>
  <c r="BT1758" i="35"/>
  <c r="BU1758" i="35"/>
  <c r="BV1758" i="35"/>
  <c r="AO1759" i="35"/>
  <c r="AP1759" i="35"/>
  <c r="AQ1759" i="35"/>
  <c r="AR1759" i="35"/>
  <c r="AS1759" i="35"/>
  <c r="AT1759" i="35"/>
  <c r="AU1759" i="35"/>
  <c r="AV1759" i="35"/>
  <c r="AW1759" i="35"/>
  <c r="AX1759" i="35"/>
  <c r="AY1759" i="35"/>
  <c r="AZ1759" i="35"/>
  <c r="BA1759" i="35"/>
  <c r="BB1759" i="35"/>
  <c r="BC1759" i="35"/>
  <c r="BD1759" i="35"/>
  <c r="BE1759" i="35"/>
  <c r="BF1759" i="35"/>
  <c r="BG1759" i="35"/>
  <c r="BH1759" i="35"/>
  <c r="BI1759" i="35"/>
  <c r="BJ1759" i="35"/>
  <c r="BK1759" i="35"/>
  <c r="BL1759" i="35"/>
  <c r="BM1759" i="35"/>
  <c r="BN1759" i="35"/>
  <c r="BO1759" i="35"/>
  <c r="BP1759" i="35"/>
  <c r="BQ1759" i="35"/>
  <c r="BR1759" i="35"/>
  <c r="BS1759" i="35"/>
  <c r="BT1759" i="35"/>
  <c r="BU1759" i="35"/>
  <c r="BV1759" i="35"/>
  <c r="AO1760" i="35"/>
  <c r="AP1760" i="35"/>
  <c r="AQ1760" i="35"/>
  <c r="AR1760" i="35"/>
  <c r="AS1760" i="35"/>
  <c r="AT1760" i="35"/>
  <c r="AU1760" i="35"/>
  <c r="AV1760" i="35"/>
  <c r="AW1760" i="35"/>
  <c r="AX1760" i="35"/>
  <c r="AY1760" i="35"/>
  <c r="AZ1760" i="35"/>
  <c r="BA1760" i="35"/>
  <c r="BB1760" i="35"/>
  <c r="BC1760" i="35"/>
  <c r="BD1760" i="35"/>
  <c r="BE1760" i="35"/>
  <c r="BF1760" i="35"/>
  <c r="BG1760" i="35"/>
  <c r="BH1760" i="35"/>
  <c r="BI1760" i="35"/>
  <c r="BJ1760" i="35"/>
  <c r="BK1760" i="35"/>
  <c r="BL1760" i="35"/>
  <c r="BM1760" i="35"/>
  <c r="BN1760" i="35"/>
  <c r="BO1760" i="35"/>
  <c r="BP1760" i="35"/>
  <c r="BQ1760" i="35"/>
  <c r="BR1760" i="35"/>
  <c r="BS1760" i="35"/>
  <c r="BT1760" i="35"/>
  <c r="BU1760" i="35"/>
  <c r="BV1760" i="35"/>
  <c r="AO1761" i="35"/>
  <c r="AP1761" i="35"/>
  <c r="AQ1761" i="35"/>
  <c r="AR1761" i="35"/>
  <c r="AS1761" i="35"/>
  <c r="AT1761" i="35"/>
  <c r="AU1761" i="35"/>
  <c r="AV1761" i="35"/>
  <c r="AW1761" i="35"/>
  <c r="AX1761" i="35"/>
  <c r="AY1761" i="35"/>
  <c r="AZ1761" i="35"/>
  <c r="BA1761" i="35"/>
  <c r="BB1761" i="35"/>
  <c r="BC1761" i="35"/>
  <c r="BD1761" i="35"/>
  <c r="BE1761" i="35"/>
  <c r="BF1761" i="35"/>
  <c r="BG1761" i="35"/>
  <c r="BH1761" i="35"/>
  <c r="BI1761" i="35"/>
  <c r="BJ1761" i="35"/>
  <c r="BK1761" i="35"/>
  <c r="BL1761" i="35"/>
  <c r="BM1761" i="35"/>
  <c r="BN1761" i="35"/>
  <c r="BO1761" i="35"/>
  <c r="BP1761" i="35"/>
  <c r="BQ1761" i="35"/>
  <c r="BR1761" i="35"/>
  <c r="BS1761" i="35"/>
  <c r="BT1761" i="35"/>
  <c r="BU1761" i="35"/>
  <c r="BV1761"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AO275" i="35"/>
  <c r="AP275" i="35"/>
  <c r="AQ275" i="35"/>
  <c r="AR275" i="35"/>
  <c r="AS275" i="35"/>
  <c r="AT275" i="35"/>
  <c r="AU275" i="35"/>
  <c r="AV275" i="35"/>
  <c r="AW275" i="35"/>
  <c r="AX275" i="35"/>
  <c r="AY275" i="35"/>
  <c r="AZ275" i="35"/>
  <c r="BA275" i="35"/>
  <c r="BB275" i="35"/>
  <c r="BC275" i="35"/>
  <c r="BD275" i="35"/>
  <c r="BE275" i="35"/>
  <c r="BF275" i="35"/>
  <c r="BG275" i="35"/>
  <c r="BH275" i="35"/>
  <c r="BI275" i="35"/>
  <c r="BJ275" i="35"/>
  <c r="BK275" i="35"/>
  <c r="BL275" i="35"/>
  <c r="BM275" i="35"/>
  <c r="BN275" i="35"/>
  <c r="BO275" i="35"/>
  <c r="BP275" i="35"/>
  <c r="BQ275" i="35"/>
  <c r="BR275" i="35"/>
  <c r="BS275" i="35"/>
  <c r="BT275" i="35"/>
  <c r="BU275" i="35"/>
  <c r="BV275" i="35"/>
  <c r="AO276" i="35"/>
  <c r="AP276" i="35"/>
  <c r="AQ276" i="35"/>
  <c r="AR276" i="35"/>
  <c r="AS276" i="35"/>
  <c r="AT276" i="35"/>
  <c r="AU276" i="35"/>
  <c r="AV276" i="35"/>
  <c r="AW276" i="35"/>
  <c r="AX276" i="35"/>
  <c r="AY276" i="35"/>
  <c r="AZ276" i="35"/>
  <c r="BA276" i="35"/>
  <c r="BB276" i="35"/>
  <c r="BC276" i="35"/>
  <c r="BD276" i="35"/>
  <c r="BE276" i="35"/>
  <c r="BF276" i="35"/>
  <c r="BG276" i="35"/>
  <c r="BH276" i="35"/>
  <c r="BI276" i="35"/>
  <c r="BJ276" i="35"/>
  <c r="BK276" i="35"/>
  <c r="BL276" i="35"/>
  <c r="BM276" i="35"/>
  <c r="BN276" i="35"/>
  <c r="BO276" i="35"/>
  <c r="BP276" i="35"/>
  <c r="BQ276" i="35"/>
  <c r="BR276" i="35"/>
  <c r="BS276" i="35"/>
  <c r="BT276" i="35"/>
  <c r="BU276" i="35"/>
  <c r="BV276" i="35"/>
  <c r="AO277" i="35"/>
  <c r="AP277" i="35"/>
  <c r="AQ277" i="35"/>
  <c r="AR277" i="35"/>
  <c r="AS277" i="35"/>
  <c r="AT277" i="35"/>
  <c r="AU277" i="35"/>
  <c r="AV277" i="35"/>
  <c r="AW277" i="35"/>
  <c r="AX277" i="35"/>
  <c r="AY277" i="35"/>
  <c r="AZ277" i="35"/>
  <c r="BA277" i="35"/>
  <c r="BB277" i="35"/>
  <c r="BC277" i="35"/>
  <c r="BD277" i="35"/>
  <c r="BE277" i="35"/>
  <c r="BF277" i="35"/>
  <c r="BG277" i="35"/>
  <c r="BH277" i="35"/>
  <c r="BI277" i="35"/>
  <c r="BJ277" i="35"/>
  <c r="BK277" i="35"/>
  <c r="BL277" i="35"/>
  <c r="BM277" i="35"/>
  <c r="BN277" i="35"/>
  <c r="BO277" i="35"/>
  <c r="BP277" i="35"/>
  <c r="BQ277" i="35"/>
  <c r="BR277" i="35"/>
  <c r="BS277" i="35"/>
  <c r="BT277" i="35"/>
  <c r="BU277" i="35"/>
  <c r="BV277" i="35"/>
  <c r="AO278" i="35"/>
  <c r="AP278" i="35"/>
  <c r="AQ278" i="35"/>
  <c r="AR278" i="35"/>
  <c r="AS278" i="35"/>
  <c r="AT278" i="35"/>
  <c r="AU278" i="35"/>
  <c r="AV278" i="35"/>
  <c r="AW278" i="35"/>
  <c r="AX278" i="35"/>
  <c r="AY278" i="35"/>
  <c r="AZ278" i="35"/>
  <c r="BA278" i="35"/>
  <c r="BB278" i="35"/>
  <c r="BC278" i="35"/>
  <c r="BD278" i="35"/>
  <c r="BE278" i="35"/>
  <c r="BF278" i="35"/>
  <c r="BG278" i="35"/>
  <c r="BH278" i="35"/>
  <c r="BI278" i="35"/>
  <c r="BJ278" i="35"/>
  <c r="BK278" i="35"/>
  <c r="BL278" i="35"/>
  <c r="BM278" i="35"/>
  <c r="BN278" i="35"/>
  <c r="BO278" i="35"/>
  <c r="BP278" i="35"/>
  <c r="BQ278" i="35"/>
  <c r="BR278" i="35"/>
  <c r="BS278" i="35"/>
  <c r="BT278" i="35"/>
  <c r="BU278" i="35"/>
  <c r="BV278" i="35"/>
  <c r="AO279" i="35"/>
  <c r="AP279" i="35"/>
  <c r="AQ279" i="35"/>
  <c r="AR279" i="35"/>
  <c r="AS279" i="35"/>
  <c r="AT279" i="35"/>
  <c r="AU279" i="35"/>
  <c r="AV279" i="35"/>
  <c r="AW279" i="35"/>
  <c r="AX279" i="35"/>
  <c r="AY279" i="35"/>
  <c r="AZ279" i="35"/>
  <c r="BA279" i="35"/>
  <c r="BB279" i="35"/>
  <c r="BC279" i="35"/>
  <c r="BD279" i="35"/>
  <c r="BE279" i="35"/>
  <c r="BF279" i="35"/>
  <c r="BG279" i="35"/>
  <c r="BH279" i="35"/>
  <c r="BI279" i="35"/>
  <c r="BJ279" i="35"/>
  <c r="BK279" i="35"/>
  <c r="BL279" i="35"/>
  <c r="BM279" i="35"/>
  <c r="BN279" i="35"/>
  <c r="BO279" i="35"/>
  <c r="BP279" i="35"/>
  <c r="BQ279" i="35"/>
  <c r="BR279" i="35"/>
  <c r="BS279" i="35"/>
  <c r="BT279" i="35"/>
  <c r="BU279" i="35"/>
  <c r="BV279" i="35"/>
  <c r="AO280" i="35"/>
  <c r="AP280" i="35"/>
  <c r="AQ280" i="35"/>
  <c r="AR280" i="35"/>
  <c r="AS280" i="35"/>
  <c r="AT280" i="35"/>
  <c r="AU280" i="35"/>
  <c r="AV280" i="35"/>
  <c r="AW280" i="35"/>
  <c r="AX280" i="35"/>
  <c r="AY280" i="35"/>
  <c r="AZ280" i="35"/>
  <c r="BA280" i="35"/>
  <c r="BB280" i="35"/>
  <c r="BC280" i="35"/>
  <c r="BD280" i="35"/>
  <c r="BE280" i="35"/>
  <c r="BF280" i="35"/>
  <c r="BG280" i="35"/>
  <c r="BH280" i="35"/>
  <c r="BI280" i="35"/>
  <c r="BJ280" i="35"/>
  <c r="BK280" i="35"/>
  <c r="BL280" i="35"/>
  <c r="BM280" i="35"/>
  <c r="BN280" i="35"/>
  <c r="BO280" i="35"/>
  <c r="BP280" i="35"/>
  <c r="BQ280" i="35"/>
  <c r="BR280" i="35"/>
  <c r="BS280" i="35"/>
  <c r="BT280" i="35"/>
  <c r="BU280" i="35"/>
  <c r="BV280" i="35"/>
  <c r="AO990" i="35"/>
  <c r="AP990" i="35"/>
  <c r="AQ990" i="35"/>
  <c r="AR990" i="35"/>
  <c r="AS990" i="35"/>
  <c r="AT990" i="35"/>
  <c r="AU990" i="35"/>
  <c r="AV990" i="35"/>
  <c r="AW990" i="35"/>
  <c r="AX990" i="35"/>
  <c r="AY990" i="35"/>
  <c r="AZ990" i="35"/>
  <c r="BA990" i="35"/>
  <c r="BB990" i="35"/>
  <c r="BC990" i="35"/>
  <c r="BD990" i="35"/>
  <c r="BE990" i="35"/>
  <c r="BF990" i="35"/>
  <c r="BG990" i="35"/>
  <c r="BH990" i="35"/>
  <c r="BI990" i="35"/>
  <c r="BJ990" i="35"/>
  <c r="BK990" i="35"/>
  <c r="BL990" i="35"/>
  <c r="BM990" i="35"/>
  <c r="BN990" i="35"/>
  <c r="BO990" i="35"/>
  <c r="BP990" i="35"/>
  <c r="BQ990" i="35"/>
  <c r="BR990" i="35"/>
  <c r="BS990" i="35"/>
  <c r="BT990" i="35"/>
  <c r="BU990" i="35"/>
  <c r="BV990" i="35"/>
  <c r="AO991" i="35"/>
  <c r="AP991" i="35"/>
  <c r="AQ991" i="35"/>
  <c r="AR991" i="35"/>
  <c r="AS991" i="35"/>
  <c r="AT991" i="35"/>
  <c r="AU991" i="35"/>
  <c r="AV991" i="35"/>
  <c r="AW991" i="35"/>
  <c r="AX991" i="35"/>
  <c r="AY991" i="35"/>
  <c r="AZ991" i="35"/>
  <c r="BA991" i="35"/>
  <c r="BB991" i="35"/>
  <c r="BC991" i="35"/>
  <c r="BD991" i="35"/>
  <c r="BE991" i="35"/>
  <c r="BF991" i="35"/>
  <c r="BG991" i="35"/>
  <c r="BH991" i="35"/>
  <c r="BI991" i="35"/>
  <c r="BJ991" i="35"/>
  <c r="BK991" i="35"/>
  <c r="BL991" i="35"/>
  <c r="BM991" i="35"/>
  <c r="BN991" i="35"/>
  <c r="BO991" i="35"/>
  <c r="BP991" i="35"/>
  <c r="BQ991" i="35"/>
  <c r="BR991" i="35"/>
  <c r="BS991" i="35"/>
  <c r="BT991" i="35"/>
  <c r="BU991" i="35"/>
  <c r="BV991" i="35"/>
  <c r="AO992" i="35"/>
  <c r="AP992" i="35"/>
  <c r="AQ992" i="35"/>
  <c r="AR992" i="35"/>
  <c r="AS992" i="35"/>
  <c r="AT992" i="35"/>
  <c r="AU992" i="35"/>
  <c r="AV992" i="35"/>
  <c r="AW992" i="35"/>
  <c r="AX992" i="35"/>
  <c r="AY992" i="35"/>
  <c r="AZ992" i="35"/>
  <c r="BA992" i="35"/>
  <c r="BB992" i="35"/>
  <c r="BC992" i="35"/>
  <c r="BD992" i="35"/>
  <c r="BE992" i="35"/>
  <c r="BF992" i="35"/>
  <c r="BG992" i="35"/>
  <c r="BH992" i="35"/>
  <c r="BI992" i="35"/>
  <c r="BJ992" i="35"/>
  <c r="BK992" i="35"/>
  <c r="BL992" i="35"/>
  <c r="BM992" i="35"/>
  <c r="BN992" i="35"/>
  <c r="BO992" i="35"/>
  <c r="BP992" i="35"/>
  <c r="BQ992" i="35"/>
  <c r="BR992" i="35"/>
  <c r="BS992" i="35"/>
  <c r="BT992" i="35"/>
  <c r="BU992" i="35"/>
  <c r="BV992" i="35"/>
  <c r="AO993" i="35"/>
  <c r="AP993" i="35"/>
  <c r="AQ993" i="35"/>
  <c r="AR993" i="35"/>
  <c r="AS993" i="35"/>
  <c r="AT993" i="35"/>
  <c r="AU993" i="35"/>
  <c r="AV993" i="35"/>
  <c r="AW993" i="35"/>
  <c r="AX993" i="35"/>
  <c r="AY993" i="35"/>
  <c r="AZ993" i="35"/>
  <c r="BA993" i="35"/>
  <c r="BB993" i="35"/>
  <c r="BC993" i="35"/>
  <c r="BD993" i="35"/>
  <c r="BE993" i="35"/>
  <c r="BF993" i="35"/>
  <c r="BG993" i="35"/>
  <c r="BH993" i="35"/>
  <c r="BI993" i="35"/>
  <c r="BJ993" i="35"/>
  <c r="BK993" i="35"/>
  <c r="BL993" i="35"/>
  <c r="BM993" i="35"/>
  <c r="BN993" i="35"/>
  <c r="BO993" i="35"/>
  <c r="BP993" i="35"/>
  <c r="BQ993" i="35"/>
  <c r="BR993" i="35"/>
  <c r="BS993" i="35"/>
  <c r="BT993" i="35"/>
  <c r="BU993" i="35"/>
  <c r="BV993" i="35"/>
  <c r="AO994" i="35"/>
  <c r="AP994" i="35"/>
  <c r="AQ994" i="35"/>
  <c r="AR994" i="35"/>
  <c r="AS994" i="35"/>
  <c r="AT994" i="35"/>
  <c r="AU994" i="35"/>
  <c r="AV994" i="35"/>
  <c r="AW994" i="35"/>
  <c r="AX994" i="35"/>
  <c r="AY994" i="35"/>
  <c r="AZ994" i="35"/>
  <c r="BA994" i="35"/>
  <c r="BB994" i="35"/>
  <c r="BC994" i="35"/>
  <c r="BD994" i="35"/>
  <c r="BE994" i="35"/>
  <c r="BF994" i="35"/>
  <c r="BG994" i="35"/>
  <c r="BH994" i="35"/>
  <c r="BI994" i="35"/>
  <c r="BJ994" i="35"/>
  <c r="BK994" i="35"/>
  <c r="BL994" i="35"/>
  <c r="BM994" i="35"/>
  <c r="BN994" i="35"/>
  <c r="BO994" i="35"/>
  <c r="BP994" i="35"/>
  <c r="BQ994" i="35"/>
  <c r="BR994" i="35"/>
  <c r="BS994" i="35"/>
  <c r="BT994" i="35"/>
  <c r="BU994" i="35"/>
  <c r="BV994" i="35"/>
  <c r="AO995" i="35"/>
  <c r="AP995" i="35"/>
  <c r="AQ995" i="35"/>
  <c r="AR995" i="35"/>
  <c r="AS995" i="35"/>
  <c r="AT995" i="35"/>
  <c r="AU995" i="35"/>
  <c r="AV995" i="35"/>
  <c r="AW995" i="35"/>
  <c r="AX995" i="35"/>
  <c r="AY995" i="35"/>
  <c r="AZ995" i="35"/>
  <c r="BA995" i="35"/>
  <c r="BB995" i="35"/>
  <c r="BC995" i="35"/>
  <c r="BD995" i="35"/>
  <c r="BE995" i="35"/>
  <c r="BF995" i="35"/>
  <c r="BG995" i="35"/>
  <c r="BH995" i="35"/>
  <c r="BI995" i="35"/>
  <c r="BJ995" i="35"/>
  <c r="BK995" i="35"/>
  <c r="BL995" i="35"/>
  <c r="BM995" i="35"/>
  <c r="BN995" i="35"/>
  <c r="BO995" i="35"/>
  <c r="BP995" i="35"/>
  <c r="BQ995" i="35"/>
  <c r="BR995" i="35"/>
  <c r="BS995" i="35"/>
  <c r="BT995" i="35"/>
  <c r="BU995" i="35"/>
  <c r="BV995" i="35"/>
  <c r="AO797" i="35"/>
  <c r="AP797" i="35"/>
  <c r="AQ797" i="35"/>
  <c r="AR797" i="35"/>
  <c r="AS797" i="35"/>
  <c r="AT797" i="35"/>
  <c r="AU797" i="35"/>
  <c r="AV797" i="35"/>
  <c r="AW797" i="35"/>
  <c r="AX797" i="35"/>
  <c r="AY797" i="35"/>
  <c r="AZ797" i="35"/>
  <c r="BA797" i="35"/>
  <c r="BB797" i="35"/>
  <c r="BC797" i="35"/>
  <c r="BD797" i="35"/>
  <c r="BE797" i="35"/>
  <c r="BF797" i="35"/>
  <c r="BG797" i="35"/>
  <c r="BH797" i="35"/>
  <c r="BI797" i="35"/>
  <c r="BJ797" i="35"/>
  <c r="BK797" i="35"/>
  <c r="BL797" i="35"/>
  <c r="BM797" i="35"/>
  <c r="BN797" i="35"/>
  <c r="BO797" i="35"/>
  <c r="BP797" i="35"/>
  <c r="BQ797" i="35"/>
  <c r="BR797" i="35"/>
  <c r="BS797" i="35"/>
  <c r="BT797" i="35"/>
  <c r="BU797" i="35"/>
  <c r="BV797" i="35"/>
  <c r="AO798" i="35"/>
  <c r="AP798" i="35"/>
  <c r="AQ798" i="35"/>
  <c r="AR798" i="35"/>
  <c r="AS798" i="35"/>
  <c r="AT798" i="35"/>
  <c r="AU798" i="35"/>
  <c r="AV798" i="35"/>
  <c r="AW798" i="35"/>
  <c r="AX798" i="35"/>
  <c r="AY798" i="35"/>
  <c r="AZ798" i="35"/>
  <c r="BA798" i="35"/>
  <c r="BB798" i="35"/>
  <c r="BC798" i="35"/>
  <c r="BD798" i="35"/>
  <c r="BE798" i="35"/>
  <c r="BF798" i="35"/>
  <c r="BG798" i="35"/>
  <c r="BH798" i="35"/>
  <c r="BI798" i="35"/>
  <c r="BJ798" i="35"/>
  <c r="BK798" i="35"/>
  <c r="BL798" i="35"/>
  <c r="BM798" i="35"/>
  <c r="BN798" i="35"/>
  <c r="BO798" i="35"/>
  <c r="BP798" i="35"/>
  <c r="BQ798" i="35"/>
  <c r="BR798" i="35"/>
  <c r="BS798" i="35"/>
  <c r="BT798" i="35"/>
  <c r="BU798" i="35"/>
  <c r="BV798" i="35"/>
  <c r="AO799" i="35"/>
  <c r="AP799" i="35"/>
  <c r="AQ799" i="35"/>
  <c r="AR799" i="35"/>
  <c r="AS799" i="35"/>
  <c r="AT799" i="35"/>
  <c r="AU799" i="35"/>
  <c r="AV799" i="35"/>
  <c r="AW799" i="35"/>
  <c r="AX799" i="35"/>
  <c r="AY799" i="35"/>
  <c r="AZ799" i="35"/>
  <c r="BA799" i="35"/>
  <c r="BB799" i="35"/>
  <c r="BC799" i="35"/>
  <c r="BD799" i="35"/>
  <c r="BE799" i="35"/>
  <c r="BF799" i="35"/>
  <c r="BG799" i="35"/>
  <c r="BH799" i="35"/>
  <c r="BI799" i="35"/>
  <c r="BJ799" i="35"/>
  <c r="BK799" i="35"/>
  <c r="BL799" i="35"/>
  <c r="BM799" i="35"/>
  <c r="BN799" i="35"/>
  <c r="BO799" i="35"/>
  <c r="BP799" i="35"/>
  <c r="BQ799" i="35"/>
  <c r="BR799" i="35"/>
  <c r="BS799" i="35"/>
  <c r="BT799" i="35"/>
  <c r="BU799" i="35"/>
  <c r="BV799" i="35"/>
  <c r="AO800" i="35"/>
  <c r="AP800" i="35"/>
  <c r="AQ800" i="35"/>
  <c r="AR800" i="35"/>
  <c r="AS800" i="35"/>
  <c r="AT800" i="35"/>
  <c r="AU800" i="35"/>
  <c r="AV800" i="35"/>
  <c r="AW800" i="35"/>
  <c r="AX800" i="35"/>
  <c r="AY800" i="35"/>
  <c r="AZ800" i="35"/>
  <c r="BA800" i="35"/>
  <c r="BB800" i="35"/>
  <c r="BC800" i="35"/>
  <c r="BD800" i="35"/>
  <c r="BE800" i="35"/>
  <c r="BF800" i="35"/>
  <c r="BG800" i="35"/>
  <c r="BH800" i="35"/>
  <c r="BI800" i="35"/>
  <c r="BJ800" i="35"/>
  <c r="BK800" i="35"/>
  <c r="BL800" i="35"/>
  <c r="BM800" i="35"/>
  <c r="BN800" i="35"/>
  <c r="BO800" i="35"/>
  <c r="BP800" i="35"/>
  <c r="BQ800" i="35"/>
  <c r="BR800" i="35"/>
  <c r="BS800" i="35"/>
  <c r="BT800" i="35"/>
  <c r="BU800" i="35"/>
  <c r="BV800" i="35"/>
  <c r="AO801" i="35"/>
  <c r="AP801" i="35"/>
  <c r="AQ801" i="35"/>
  <c r="AR801" i="35"/>
  <c r="AS801" i="35"/>
  <c r="AT801" i="35"/>
  <c r="AU801" i="35"/>
  <c r="AV801" i="35"/>
  <c r="AW801" i="35"/>
  <c r="AX801" i="35"/>
  <c r="AY801" i="35"/>
  <c r="AZ801" i="35"/>
  <c r="BA801" i="35"/>
  <c r="BB801" i="35"/>
  <c r="BC801" i="35"/>
  <c r="BD801" i="35"/>
  <c r="BE801" i="35"/>
  <c r="BF801" i="35"/>
  <c r="BG801" i="35"/>
  <c r="BH801" i="35"/>
  <c r="BI801" i="35"/>
  <c r="BJ801" i="35"/>
  <c r="BK801" i="35"/>
  <c r="BL801" i="35"/>
  <c r="BM801" i="35"/>
  <c r="BN801" i="35"/>
  <c r="BO801" i="35"/>
  <c r="BP801" i="35"/>
  <c r="BQ801" i="35"/>
  <c r="BR801" i="35"/>
  <c r="BS801" i="35"/>
  <c r="BT801" i="35"/>
  <c r="BU801" i="35"/>
  <c r="BV801" i="35"/>
  <c r="AO1432" i="35"/>
  <c r="AP1432" i="35"/>
  <c r="AQ1432" i="35"/>
  <c r="AR1432" i="35"/>
  <c r="AS1432" i="35"/>
  <c r="AT1432" i="35"/>
  <c r="AU1432" i="35"/>
  <c r="AV1432" i="35"/>
  <c r="AW1432" i="35"/>
  <c r="AX1432" i="35"/>
  <c r="AY1432" i="35"/>
  <c r="AZ1432" i="35"/>
  <c r="BA1432" i="35"/>
  <c r="BB1432" i="35"/>
  <c r="BC1432" i="35"/>
  <c r="BD1432" i="35"/>
  <c r="BE1432" i="35"/>
  <c r="BF1432" i="35"/>
  <c r="BG1432" i="35"/>
  <c r="BH1432" i="35"/>
  <c r="BI1432" i="35"/>
  <c r="BJ1432" i="35"/>
  <c r="BK1432" i="35"/>
  <c r="BL1432" i="35"/>
  <c r="BM1432" i="35"/>
  <c r="BN1432" i="35"/>
  <c r="BO1432" i="35"/>
  <c r="BP1432" i="35"/>
  <c r="BQ1432" i="35"/>
  <c r="BR1432" i="35"/>
  <c r="BS1432" i="35"/>
  <c r="BT1432" i="35"/>
  <c r="BU1432" i="35"/>
  <c r="BV1432" i="35"/>
  <c r="AO1433" i="35"/>
  <c r="AP1433" i="35"/>
  <c r="AQ1433" i="35"/>
  <c r="AR1433" i="35"/>
  <c r="AS1433" i="35"/>
  <c r="AT1433" i="35"/>
  <c r="AU1433" i="35"/>
  <c r="AV1433" i="35"/>
  <c r="AW1433" i="35"/>
  <c r="AX1433" i="35"/>
  <c r="AY1433" i="35"/>
  <c r="AZ1433" i="35"/>
  <c r="BA1433" i="35"/>
  <c r="BB1433" i="35"/>
  <c r="BC1433" i="35"/>
  <c r="BD1433" i="35"/>
  <c r="BE1433" i="35"/>
  <c r="BF1433" i="35"/>
  <c r="BG1433" i="35"/>
  <c r="BH1433" i="35"/>
  <c r="BI1433" i="35"/>
  <c r="BJ1433" i="35"/>
  <c r="BK1433" i="35"/>
  <c r="BL1433" i="35"/>
  <c r="BM1433" i="35"/>
  <c r="BN1433" i="35"/>
  <c r="BO1433" i="35"/>
  <c r="BP1433" i="35"/>
  <c r="BQ1433" i="35"/>
  <c r="BR1433" i="35"/>
  <c r="BS1433" i="35"/>
  <c r="BT1433" i="35"/>
  <c r="BU1433" i="35"/>
  <c r="BV1433" i="35"/>
  <c r="AO1434" i="35"/>
  <c r="AP1434" i="35"/>
  <c r="AQ1434" i="35"/>
  <c r="AR1434" i="35"/>
  <c r="AS1434" i="35"/>
  <c r="AT1434" i="35"/>
  <c r="AU1434" i="35"/>
  <c r="AV1434" i="35"/>
  <c r="AW1434" i="35"/>
  <c r="AX1434" i="35"/>
  <c r="AY1434" i="35"/>
  <c r="AZ1434" i="35"/>
  <c r="BA1434" i="35"/>
  <c r="BB1434" i="35"/>
  <c r="BC1434" i="35"/>
  <c r="BD1434" i="35"/>
  <c r="BE1434" i="35"/>
  <c r="BF1434" i="35"/>
  <c r="BG1434" i="35"/>
  <c r="BH1434" i="35"/>
  <c r="BI1434" i="35"/>
  <c r="BJ1434" i="35"/>
  <c r="BK1434" i="35"/>
  <c r="BL1434" i="35"/>
  <c r="BM1434" i="35"/>
  <c r="BN1434" i="35"/>
  <c r="BO1434" i="35"/>
  <c r="BP1434" i="35"/>
  <c r="BQ1434" i="35"/>
  <c r="BR1434" i="35"/>
  <c r="BS1434" i="35"/>
  <c r="BT1434" i="35"/>
  <c r="BU1434" i="35"/>
  <c r="BV1434" i="35"/>
  <c r="AO1435" i="35"/>
  <c r="AP1435" i="35"/>
  <c r="AQ1435" i="35"/>
  <c r="AR1435" i="35"/>
  <c r="AS1435" i="35"/>
  <c r="AT1435" i="35"/>
  <c r="AU1435" i="35"/>
  <c r="AV1435" i="35"/>
  <c r="AW1435" i="35"/>
  <c r="AX1435" i="35"/>
  <c r="AY1435" i="35"/>
  <c r="AZ1435" i="35"/>
  <c r="BA1435" i="35"/>
  <c r="BB1435" i="35"/>
  <c r="BC1435" i="35"/>
  <c r="BD1435" i="35"/>
  <c r="BE1435" i="35"/>
  <c r="BF1435" i="35"/>
  <c r="BG1435" i="35"/>
  <c r="BH1435" i="35"/>
  <c r="BI1435" i="35"/>
  <c r="BJ1435" i="35"/>
  <c r="BK1435" i="35"/>
  <c r="BL1435" i="35"/>
  <c r="BM1435" i="35"/>
  <c r="BN1435" i="35"/>
  <c r="BO1435" i="35"/>
  <c r="BP1435" i="35"/>
  <c r="BQ1435" i="35"/>
  <c r="BR1435" i="35"/>
  <c r="BS1435" i="35"/>
  <c r="BT1435" i="35"/>
  <c r="BU1435" i="35"/>
  <c r="BV1435" i="35"/>
  <c r="AO1436" i="35"/>
  <c r="AP1436" i="35"/>
  <c r="AQ1436" i="35"/>
  <c r="AR1436" i="35"/>
  <c r="AS1436" i="35"/>
  <c r="AT1436" i="35"/>
  <c r="AU1436" i="35"/>
  <c r="AV1436" i="35"/>
  <c r="AW1436" i="35"/>
  <c r="AX1436" i="35"/>
  <c r="AY1436" i="35"/>
  <c r="AZ1436" i="35"/>
  <c r="BA1436" i="35"/>
  <c r="BB1436" i="35"/>
  <c r="BC1436" i="35"/>
  <c r="BD1436" i="35"/>
  <c r="BE1436" i="35"/>
  <c r="BF1436" i="35"/>
  <c r="BG1436" i="35"/>
  <c r="BH1436" i="35"/>
  <c r="BI1436" i="35"/>
  <c r="BJ1436" i="35"/>
  <c r="BK1436" i="35"/>
  <c r="BL1436" i="35"/>
  <c r="BM1436" i="35"/>
  <c r="BN1436" i="35"/>
  <c r="BO1436" i="35"/>
  <c r="BP1436" i="35"/>
  <c r="BQ1436" i="35"/>
  <c r="BR1436" i="35"/>
  <c r="BS1436" i="35"/>
  <c r="BT1436" i="35"/>
  <c r="BU1436" i="35"/>
  <c r="BV1436" i="35"/>
  <c r="AO1437" i="35"/>
  <c r="AP1437" i="35"/>
  <c r="AQ1437" i="35"/>
  <c r="AR1437" i="35"/>
  <c r="AS1437" i="35"/>
  <c r="AT1437" i="35"/>
  <c r="AU1437" i="35"/>
  <c r="AV1437" i="35"/>
  <c r="AW1437" i="35"/>
  <c r="AX1437" i="35"/>
  <c r="AY1437" i="35"/>
  <c r="AZ1437" i="35"/>
  <c r="BA1437" i="35"/>
  <c r="BB1437" i="35"/>
  <c r="BC1437" i="35"/>
  <c r="BD1437" i="35"/>
  <c r="BE1437" i="35"/>
  <c r="BF1437" i="35"/>
  <c r="BG1437" i="35"/>
  <c r="BH1437" i="35"/>
  <c r="BI1437" i="35"/>
  <c r="BJ1437" i="35"/>
  <c r="BK1437" i="35"/>
  <c r="BL1437" i="35"/>
  <c r="BM1437" i="35"/>
  <c r="BN1437" i="35"/>
  <c r="BO1437" i="35"/>
  <c r="BP1437" i="35"/>
  <c r="BQ1437" i="35"/>
  <c r="BR1437" i="35"/>
  <c r="BS1437" i="35"/>
  <c r="BT1437" i="35"/>
  <c r="BU1437" i="35"/>
  <c r="BV1437" i="35"/>
  <c r="AO1115" i="35"/>
  <c r="AP1115" i="35"/>
  <c r="AQ1115" i="35"/>
  <c r="AR1115" i="35"/>
  <c r="AS1115" i="35"/>
  <c r="AT1115" i="35"/>
  <c r="AU1115" i="35"/>
  <c r="AV1115" i="35"/>
  <c r="AW1115" i="35"/>
  <c r="AX1115" i="35"/>
  <c r="AY1115" i="35"/>
  <c r="AZ1115" i="35"/>
  <c r="BA1115" i="35"/>
  <c r="BB1115" i="35"/>
  <c r="BC1115" i="35"/>
  <c r="BD1115" i="35"/>
  <c r="BE1115" i="35"/>
  <c r="BF1115" i="35"/>
  <c r="BG1115" i="35"/>
  <c r="BH1115" i="35"/>
  <c r="BI1115" i="35"/>
  <c r="BJ1115" i="35"/>
  <c r="BK1115" i="35"/>
  <c r="BL1115" i="35"/>
  <c r="BM1115" i="35"/>
  <c r="BN1115" i="35"/>
  <c r="BO1115" i="35"/>
  <c r="BP1115" i="35"/>
  <c r="BQ1115" i="35"/>
  <c r="BR1115" i="35"/>
  <c r="BS1115" i="35"/>
  <c r="BT1115" i="35"/>
  <c r="BU1115" i="35"/>
  <c r="BV1115" i="35"/>
  <c r="AO1116" i="35"/>
  <c r="AP1116" i="35"/>
  <c r="AQ1116" i="35"/>
  <c r="AR1116" i="35"/>
  <c r="AS1116" i="35"/>
  <c r="AT1116" i="35"/>
  <c r="AU1116" i="35"/>
  <c r="AV1116" i="35"/>
  <c r="AW1116" i="35"/>
  <c r="AX1116" i="35"/>
  <c r="AY1116" i="35"/>
  <c r="AZ1116" i="35"/>
  <c r="BA1116" i="35"/>
  <c r="BB1116" i="35"/>
  <c r="BC1116" i="35"/>
  <c r="BD1116" i="35"/>
  <c r="BE1116" i="35"/>
  <c r="BF1116" i="35"/>
  <c r="BG1116" i="35"/>
  <c r="BH1116" i="35"/>
  <c r="BI1116" i="35"/>
  <c r="BJ1116" i="35"/>
  <c r="BK1116" i="35"/>
  <c r="BL1116" i="35"/>
  <c r="BM1116" i="35"/>
  <c r="BN1116" i="35"/>
  <c r="BO1116" i="35"/>
  <c r="BP1116" i="35"/>
  <c r="BQ1116" i="35"/>
  <c r="BR1116" i="35"/>
  <c r="BS1116" i="35"/>
  <c r="BT1116" i="35"/>
  <c r="BU1116" i="35"/>
  <c r="BV1116" i="35"/>
  <c r="AO1117" i="35"/>
  <c r="AP1117" i="35"/>
  <c r="AQ1117" i="35"/>
  <c r="AR1117" i="35"/>
  <c r="AS1117" i="35"/>
  <c r="AT1117" i="35"/>
  <c r="AU1117" i="35"/>
  <c r="AV1117" i="35"/>
  <c r="AW1117" i="35"/>
  <c r="AX1117" i="35"/>
  <c r="AY1117" i="35"/>
  <c r="AZ1117" i="35"/>
  <c r="BA1117" i="35"/>
  <c r="BB1117" i="35"/>
  <c r="BC1117" i="35"/>
  <c r="BD1117" i="35"/>
  <c r="BE1117" i="35"/>
  <c r="BF1117" i="35"/>
  <c r="BG1117" i="35"/>
  <c r="BH1117" i="35"/>
  <c r="BI1117" i="35"/>
  <c r="BJ1117" i="35"/>
  <c r="BK1117" i="35"/>
  <c r="BL1117" i="35"/>
  <c r="BM1117" i="35"/>
  <c r="BN1117" i="35"/>
  <c r="BO1117" i="35"/>
  <c r="BP1117" i="35"/>
  <c r="BQ1117" i="35"/>
  <c r="BR1117" i="35"/>
  <c r="BS1117" i="35"/>
  <c r="BT1117" i="35"/>
  <c r="BU1117" i="35"/>
  <c r="BV1117" i="35"/>
  <c r="AO1118" i="35"/>
  <c r="AP1118" i="35"/>
  <c r="AQ1118" i="35"/>
  <c r="AR1118" i="35"/>
  <c r="AS1118" i="35"/>
  <c r="AT1118" i="35"/>
  <c r="AU1118" i="35"/>
  <c r="AV1118" i="35"/>
  <c r="AW1118" i="35"/>
  <c r="AX1118" i="35"/>
  <c r="AY1118" i="35"/>
  <c r="AZ1118" i="35"/>
  <c r="BA1118" i="35"/>
  <c r="BB1118" i="35"/>
  <c r="BC1118" i="35"/>
  <c r="BD1118" i="35"/>
  <c r="BE1118" i="35"/>
  <c r="BF1118" i="35"/>
  <c r="BG1118" i="35"/>
  <c r="BH1118" i="35"/>
  <c r="BI1118" i="35"/>
  <c r="BJ1118" i="35"/>
  <c r="BK1118" i="35"/>
  <c r="BL1118" i="35"/>
  <c r="BM1118" i="35"/>
  <c r="BN1118" i="35"/>
  <c r="BO1118" i="35"/>
  <c r="BP1118" i="35"/>
  <c r="BQ1118" i="35"/>
  <c r="BR1118" i="35"/>
  <c r="BS1118" i="35"/>
  <c r="BT1118" i="35"/>
  <c r="BU1118" i="35"/>
  <c r="BV1118" i="35"/>
  <c r="AO1119" i="35"/>
  <c r="AP1119" i="35"/>
  <c r="AQ1119" i="35"/>
  <c r="AR1119" i="35"/>
  <c r="AS1119" i="35"/>
  <c r="AT1119" i="35"/>
  <c r="AU1119" i="35"/>
  <c r="AV1119" i="35"/>
  <c r="AW1119" i="35"/>
  <c r="AX1119" i="35"/>
  <c r="AY1119" i="35"/>
  <c r="AZ1119" i="35"/>
  <c r="BA1119" i="35"/>
  <c r="BB1119" i="35"/>
  <c r="BC1119" i="35"/>
  <c r="BD1119" i="35"/>
  <c r="BE1119" i="35"/>
  <c r="BF1119" i="35"/>
  <c r="BG1119" i="35"/>
  <c r="BH1119" i="35"/>
  <c r="BI1119" i="35"/>
  <c r="BJ1119" i="35"/>
  <c r="BK1119" i="35"/>
  <c r="BL1119" i="35"/>
  <c r="BM1119" i="35"/>
  <c r="BN1119" i="35"/>
  <c r="BO1119" i="35"/>
  <c r="BP1119" i="35"/>
  <c r="BQ1119" i="35"/>
  <c r="BR1119" i="35"/>
  <c r="BS1119" i="35"/>
  <c r="BT1119" i="35"/>
  <c r="BU1119" i="35"/>
  <c r="BV1119" i="35"/>
  <c r="AO1120" i="35"/>
  <c r="AP1120" i="35"/>
  <c r="AQ1120" i="35"/>
  <c r="AR1120" i="35"/>
  <c r="AS1120" i="35"/>
  <c r="AT1120" i="35"/>
  <c r="AU1120" i="35"/>
  <c r="AV1120" i="35"/>
  <c r="AW1120" i="35"/>
  <c r="AX1120" i="35"/>
  <c r="AY1120" i="35"/>
  <c r="AZ1120" i="35"/>
  <c r="BA1120" i="35"/>
  <c r="BB1120" i="35"/>
  <c r="BC1120" i="35"/>
  <c r="BD1120" i="35"/>
  <c r="BE1120" i="35"/>
  <c r="BF1120" i="35"/>
  <c r="BG1120" i="35"/>
  <c r="BH1120" i="35"/>
  <c r="BI1120" i="35"/>
  <c r="BJ1120" i="35"/>
  <c r="BK1120" i="35"/>
  <c r="BL1120" i="35"/>
  <c r="BM1120" i="35"/>
  <c r="BN1120" i="35"/>
  <c r="BO1120" i="35"/>
  <c r="BP1120" i="35"/>
  <c r="BQ1120" i="35"/>
  <c r="BR1120" i="35"/>
  <c r="BS1120" i="35"/>
  <c r="BT1120" i="35"/>
  <c r="BU1120" i="35"/>
  <c r="BV1120" i="35"/>
  <c r="AO647" i="35"/>
  <c r="AP647" i="35"/>
  <c r="AQ647" i="35"/>
  <c r="AR647" i="35"/>
  <c r="AS647" i="35"/>
  <c r="AT647" i="35"/>
  <c r="AU647" i="35"/>
  <c r="AV647" i="35"/>
  <c r="AW647" i="35"/>
  <c r="AX647" i="35"/>
  <c r="AY647" i="35"/>
  <c r="AZ647" i="35"/>
  <c r="BA647" i="35"/>
  <c r="BB647" i="35"/>
  <c r="BC647" i="35"/>
  <c r="BD647" i="35"/>
  <c r="BE647" i="35"/>
  <c r="BF647" i="35"/>
  <c r="BG647" i="35"/>
  <c r="BH647" i="35"/>
  <c r="BI647" i="35"/>
  <c r="BJ647" i="35"/>
  <c r="BK647" i="35"/>
  <c r="BL647" i="35"/>
  <c r="BM647" i="35"/>
  <c r="BN647" i="35"/>
  <c r="BO647" i="35"/>
  <c r="BP647" i="35"/>
  <c r="BQ647" i="35"/>
  <c r="BR647" i="35"/>
  <c r="BS647" i="35"/>
  <c r="BT647" i="35"/>
  <c r="BU647" i="35"/>
  <c r="BV647" i="35"/>
  <c r="AO648" i="35"/>
  <c r="AP648" i="35"/>
  <c r="AQ648" i="35"/>
  <c r="AR648" i="35"/>
  <c r="AS648" i="35"/>
  <c r="AT648" i="35"/>
  <c r="AU648" i="35"/>
  <c r="AV648" i="35"/>
  <c r="AW648" i="35"/>
  <c r="AX648" i="35"/>
  <c r="AY648" i="35"/>
  <c r="AZ648" i="35"/>
  <c r="BA648" i="35"/>
  <c r="BB648" i="35"/>
  <c r="BC648" i="35"/>
  <c r="BD648" i="35"/>
  <c r="BE648" i="35"/>
  <c r="BF648" i="35"/>
  <c r="BG648" i="35"/>
  <c r="BH648" i="35"/>
  <c r="BI648" i="35"/>
  <c r="BJ648" i="35"/>
  <c r="BK648" i="35"/>
  <c r="BL648" i="35"/>
  <c r="BM648" i="35"/>
  <c r="BN648" i="35"/>
  <c r="BO648" i="35"/>
  <c r="BP648" i="35"/>
  <c r="BQ648" i="35"/>
  <c r="BR648" i="35"/>
  <c r="BS648" i="35"/>
  <c r="BT648" i="35"/>
  <c r="BU648" i="35"/>
  <c r="BV648" i="35"/>
  <c r="AO649" i="35"/>
  <c r="AP649" i="35"/>
  <c r="AQ649" i="35"/>
  <c r="AR649" i="35"/>
  <c r="AS649" i="35"/>
  <c r="AT649" i="35"/>
  <c r="AU649" i="35"/>
  <c r="AV649" i="35"/>
  <c r="AW649" i="35"/>
  <c r="AX649" i="35"/>
  <c r="AY649" i="35"/>
  <c r="AZ649" i="35"/>
  <c r="BA649" i="35"/>
  <c r="BB649" i="35"/>
  <c r="BC649" i="35"/>
  <c r="BD649" i="35"/>
  <c r="BE649" i="35"/>
  <c r="BF649" i="35"/>
  <c r="BG649" i="35"/>
  <c r="BH649" i="35"/>
  <c r="BI649" i="35"/>
  <c r="BJ649" i="35"/>
  <c r="BK649" i="35"/>
  <c r="BL649" i="35"/>
  <c r="BM649" i="35"/>
  <c r="BN649" i="35"/>
  <c r="BO649" i="35"/>
  <c r="BP649" i="35"/>
  <c r="BQ649" i="35"/>
  <c r="BR649" i="35"/>
  <c r="BS649" i="35"/>
  <c r="BT649" i="35"/>
  <c r="BU649" i="35"/>
  <c r="BV649" i="35"/>
  <c r="AO650" i="35"/>
  <c r="AP650" i="35"/>
  <c r="AQ650" i="35"/>
  <c r="AR650" i="35"/>
  <c r="AS650" i="35"/>
  <c r="AT650" i="35"/>
  <c r="AU650" i="35"/>
  <c r="AV650" i="35"/>
  <c r="AW650" i="35"/>
  <c r="AX650" i="35"/>
  <c r="AY650" i="35"/>
  <c r="AZ650" i="35"/>
  <c r="BA650" i="35"/>
  <c r="BB650" i="35"/>
  <c r="BC650" i="35"/>
  <c r="BD650" i="35"/>
  <c r="BE650" i="35"/>
  <c r="BF650" i="35"/>
  <c r="BG650" i="35"/>
  <c r="BH650" i="35"/>
  <c r="BI650" i="35"/>
  <c r="BJ650" i="35"/>
  <c r="BK650" i="35"/>
  <c r="BL650" i="35"/>
  <c r="BM650" i="35"/>
  <c r="BN650" i="35"/>
  <c r="BO650" i="35"/>
  <c r="BP650" i="35"/>
  <c r="BQ650" i="35"/>
  <c r="BR650" i="35"/>
  <c r="BS650" i="35"/>
  <c r="BT650" i="35"/>
  <c r="BU650" i="35"/>
  <c r="BV650" i="35"/>
  <c r="AO651" i="35"/>
  <c r="AP651" i="35"/>
  <c r="AQ651" i="35"/>
  <c r="AR651" i="35"/>
  <c r="AS651" i="35"/>
  <c r="AT651" i="35"/>
  <c r="AU651" i="35"/>
  <c r="AV651" i="35"/>
  <c r="AW651" i="35"/>
  <c r="AX651" i="35"/>
  <c r="AY651" i="35"/>
  <c r="AZ651" i="35"/>
  <c r="BA651" i="35"/>
  <c r="BB651" i="35"/>
  <c r="BC651" i="35"/>
  <c r="BD651" i="35"/>
  <c r="BE651" i="35"/>
  <c r="BF651" i="35"/>
  <c r="BG651" i="35"/>
  <c r="BH651" i="35"/>
  <c r="BI651" i="35"/>
  <c r="BJ651" i="35"/>
  <c r="BK651" i="35"/>
  <c r="BL651" i="35"/>
  <c r="BM651" i="35"/>
  <c r="BN651" i="35"/>
  <c r="BO651" i="35"/>
  <c r="BP651" i="35"/>
  <c r="BQ651" i="35"/>
  <c r="BR651" i="35"/>
  <c r="BS651" i="35"/>
  <c r="BT651" i="35"/>
  <c r="BU651" i="35"/>
  <c r="BV651" i="35"/>
  <c r="AO652" i="35"/>
  <c r="AP652" i="35"/>
  <c r="AQ652" i="35"/>
  <c r="AR652" i="35"/>
  <c r="AS652" i="35"/>
  <c r="AT652" i="35"/>
  <c r="AU652" i="35"/>
  <c r="AV652" i="35"/>
  <c r="AW652" i="35"/>
  <c r="AX652" i="35"/>
  <c r="AY652" i="35"/>
  <c r="AZ652" i="35"/>
  <c r="BA652" i="35"/>
  <c r="BB652" i="35"/>
  <c r="BC652" i="35"/>
  <c r="BD652" i="35"/>
  <c r="BE652" i="35"/>
  <c r="BF652" i="35"/>
  <c r="BG652" i="35"/>
  <c r="BH652" i="35"/>
  <c r="BI652" i="35"/>
  <c r="BJ652" i="35"/>
  <c r="BK652" i="35"/>
  <c r="BL652" i="35"/>
  <c r="BM652" i="35"/>
  <c r="BN652" i="35"/>
  <c r="BO652" i="35"/>
  <c r="BP652" i="35"/>
  <c r="BQ652" i="35"/>
  <c r="BR652" i="35"/>
  <c r="BS652" i="35"/>
  <c r="BT652" i="35"/>
  <c r="BU652" i="35"/>
  <c r="BV652" i="35"/>
  <c r="AO1587" i="35"/>
  <c r="AP1587" i="35"/>
  <c r="AQ1587" i="35"/>
  <c r="AR1587" i="35"/>
  <c r="AS1587" i="35"/>
  <c r="AT1587" i="35"/>
  <c r="AU1587" i="35"/>
  <c r="AV1587" i="35"/>
  <c r="AW1587" i="35"/>
  <c r="AX1587" i="35"/>
  <c r="AY1587" i="35"/>
  <c r="AZ1587" i="35"/>
  <c r="BA1587" i="35"/>
  <c r="BB1587" i="35"/>
  <c r="BC1587" i="35"/>
  <c r="BD1587" i="35"/>
  <c r="BE1587" i="35"/>
  <c r="BF1587" i="35"/>
  <c r="BG1587" i="35"/>
  <c r="BH1587" i="35"/>
  <c r="BI1587" i="35"/>
  <c r="BJ1587" i="35"/>
  <c r="BK1587" i="35"/>
  <c r="BL1587" i="35"/>
  <c r="BM1587" i="35"/>
  <c r="BN1587" i="35"/>
  <c r="BO1587" i="35"/>
  <c r="BP1587" i="35"/>
  <c r="BQ1587" i="35"/>
  <c r="BR1587" i="35"/>
  <c r="BS1587" i="35"/>
  <c r="BT1587" i="35"/>
  <c r="BU1587" i="35"/>
  <c r="BV1587" i="35"/>
  <c r="AO1588" i="35"/>
  <c r="AP1588" i="35"/>
  <c r="AQ1588" i="35"/>
  <c r="AR1588" i="35"/>
  <c r="AS1588" i="35"/>
  <c r="AT1588" i="35"/>
  <c r="AU1588" i="35"/>
  <c r="AV1588" i="35"/>
  <c r="AW1588" i="35"/>
  <c r="AX1588" i="35"/>
  <c r="AY1588" i="35"/>
  <c r="AZ1588" i="35"/>
  <c r="BA1588" i="35"/>
  <c r="BB1588" i="35"/>
  <c r="BC1588" i="35"/>
  <c r="BD1588" i="35"/>
  <c r="BE1588" i="35"/>
  <c r="BF1588" i="35"/>
  <c r="BG1588" i="35"/>
  <c r="BH1588" i="35"/>
  <c r="BI1588" i="35"/>
  <c r="BJ1588" i="35"/>
  <c r="BK1588" i="35"/>
  <c r="BL1588" i="35"/>
  <c r="BM1588" i="35"/>
  <c r="BN1588" i="35"/>
  <c r="BO1588" i="35"/>
  <c r="BP1588" i="35"/>
  <c r="BQ1588" i="35"/>
  <c r="BR1588" i="35"/>
  <c r="BS1588" i="35"/>
  <c r="BT1588" i="35"/>
  <c r="BU1588" i="35"/>
  <c r="BV1588" i="35"/>
  <c r="AO1589" i="35"/>
  <c r="AP1589" i="35"/>
  <c r="AQ1589" i="35"/>
  <c r="AR1589" i="35"/>
  <c r="AS1589" i="35"/>
  <c r="AT1589" i="35"/>
  <c r="AU1589" i="35"/>
  <c r="AV1589" i="35"/>
  <c r="AW1589" i="35"/>
  <c r="AX1589" i="35"/>
  <c r="AY1589" i="35"/>
  <c r="AZ1589" i="35"/>
  <c r="BA1589" i="35"/>
  <c r="BB1589" i="35"/>
  <c r="BC1589" i="35"/>
  <c r="BD1589" i="35"/>
  <c r="BE1589" i="35"/>
  <c r="BF1589" i="35"/>
  <c r="BG1589" i="35"/>
  <c r="BH1589" i="35"/>
  <c r="BI1589" i="35"/>
  <c r="BJ1589" i="35"/>
  <c r="BK1589" i="35"/>
  <c r="BL1589" i="35"/>
  <c r="BM1589" i="35"/>
  <c r="BN1589" i="35"/>
  <c r="BO1589" i="35"/>
  <c r="BP1589" i="35"/>
  <c r="BQ1589" i="35"/>
  <c r="BR1589" i="35"/>
  <c r="BS1589" i="35"/>
  <c r="BT1589" i="35"/>
  <c r="BU1589" i="35"/>
  <c r="BV1589" i="35"/>
  <c r="AO1590" i="35"/>
  <c r="AP1590" i="35"/>
  <c r="AQ1590" i="35"/>
  <c r="AR1590" i="35"/>
  <c r="AS1590" i="35"/>
  <c r="AT1590" i="35"/>
  <c r="AU1590" i="35"/>
  <c r="AV1590" i="35"/>
  <c r="AW1590" i="35"/>
  <c r="AX1590" i="35"/>
  <c r="AY1590" i="35"/>
  <c r="AZ1590" i="35"/>
  <c r="BA1590" i="35"/>
  <c r="BB1590" i="35"/>
  <c r="BC1590" i="35"/>
  <c r="BD1590" i="35"/>
  <c r="BE1590" i="35"/>
  <c r="BF1590" i="35"/>
  <c r="BG1590" i="35"/>
  <c r="BH1590" i="35"/>
  <c r="BI1590" i="35"/>
  <c r="BJ1590" i="35"/>
  <c r="BK1590" i="35"/>
  <c r="BL1590" i="35"/>
  <c r="BM1590" i="35"/>
  <c r="BN1590" i="35"/>
  <c r="BO1590" i="35"/>
  <c r="BP1590" i="35"/>
  <c r="BQ1590" i="35"/>
  <c r="BR1590" i="35"/>
  <c r="BS1590" i="35"/>
  <c r="BT1590" i="35"/>
  <c r="BU1590" i="35"/>
  <c r="BV1590" i="35"/>
  <c r="AO1591" i="35"/>
  <c r="AP1591" i="35"/>
  <c r="AQ1591" i="35"/>
  <c r="AR1591" i="35"/>
  <c r="AS1591" i="35"/>
  <c r="AT1591" i="35"/>
  <c r="AU1591" i="35"/>
  <c r="AV1591" i="35"/>
  <c r="AW1591" i="35"/>
  <c r="AX1591" i="35"/>
  <c r="AY1591" i="35"/>
  <c r="AZ1591" i="35"/>
  <c r="BA1591" i="35"/>
  <c r="BB1591" i="35"/>
  <c r="BC1591" i="35"/>
  <c r="BD1591" i="35"/>
  <c r="BE1591" i="35"/>
  <c r="BF1591" i="35"/>
  <c r="BG1591" i="35"/>
  <c r="BH1591" i="35"/>
  <c r="BI1591" i="35"/>
  <c r="BJ1591" i="35"/>
  <c r="BK1591" i="35"/>
  <c r="BL1591" i="35"/>
  <c r="BM1591" i="35"/>
  <c r="BN1591" i="35"/>
  <c r="BO1591" i="35"/>
  <c r="BP1591" i="35"/>
  <c r="BQ1591" i="35"/>
  <c r="BR1591" i="35"/>
  <c r="BS1591" i="35"/>
  <c r="BT1591" i="35"/>
  <c r="BU1591" i="35"/>
  <c r="BV1591" i="35"/>
  <c r="AO1592" i="35"/>
  <c r="AP1592" i="35"/>
  <c r="AQ1592" i="35"/>
  <c r="AR1592" i="35"/>
  <c r="AS1592" i="35"/>
  <c r="AT1592" i="35"/>
  <c r="AU1592" i="35"/>
  <c r="AV1592" i="35"/>
  <c r="AW1592" i="35"/>
  <c r="AX1592" i="35"/>
  <c r="AY1592" i="35"/>
  <c r="AZ1592" i="35"/>
  <c r="BA1592" i="35"/>
  <c r="BB1592" i="35"/>
  <c r="BC1592" i="35"/>
  <c r="BD1592" i="35"/>
  <c r="BE1592" i="35"/>
  <c r="BF1592" i="35"/>
  <c r="BG1592" i="35"/>
  <c r="BH1592" i="35"/>
  <c r="BI1592" i="35"/>
  <c r="BJ1592" i="35"/>
  <c r="BK1592" i="35"/>
  <c r="BL1592" i="35"/>
  <c r="BM1592" i="35"/>
  <c r="BN1592" i="35"/>
  <c r="BO1592" i="35"/>
  <c r="BP1592" i="35"/>
  <c r="BQ1592" i="35"/>
  <c r="BR1592" i="35"/>
  <c r="BS1592" i="35"/>
  <c r="BT1592" i="35"/>
  <c r="BU1592" i="35"/>
  <c r="BV1592" i="35"/>
  <c r="AO1278" i="35"/>
  <c r="AP1278" i="35"/>
  <c r="AQ1278" i="35"/>
  <c r="AR1278" i="35"/>
  <c r="AS1278" i="35"/>
  <c r="AT1278" i="35"/>
  <c r="AU1278" i="35"/>
  <c r="AV1278" i="35"/>
  <c r="AW1278" i="35"/>
  <c r="AX1278" i="35"/>
  <c r="AY1278" i="35"/>
  <c r="AZ1278" i="35"/>
  <c r="BA1278" i="35"/>
  <c r="BB1278" i="35"/>
  <c r="BC1278" i="35"/>
  <c r="BD1278" i="35"/>
  <c r="BE1278" i="35"/>
  <c r="BF1278" i="35"/>
  <c r="BG1278" i="35"/>
  <c r="BH1278" i="35"/>
  <c r="BI1278" i="35"/>
  <c r="BJ1278" i="35"/>
  <c r="BK1278" i="35"/>
  <c r="BL1278" i="35"/>
  <c r="BM1278" i="35"/>
  <c r="BN1278" i="35"/>
  <c r="BO1278" i="35"/>
  <c r="BP1278" i="35"/>
  <c r="BQ1278" i="35"/>
  <c r="BR1278" i="35"/>
  <c r="BS1278" i="35"/>
  <c r="BT1278" i="35"/>
  <c r="BU1278" i="35"/>
  <c r="BV1278" i="35"/>
  <c r="AO1279" i="35"/>
  <c r="AP1279" i="35"/>
  <c r="AQ1279" i="35"/>
  <c r="AR1279" i="35"/>
  <c r="AS1279" i="35"/>
  <c r="AT1279" i="35"/>
  <c r="AU1279" i="35"/>
  <c r="AV1279" i="35"/>
  <c r="AW1279" i="35"/>
  <c r="AX1279" i="35"/>
  <c r="AY1279" i="35"/>
  <c r="AZ1279" i="35"/>
  <c r="BA1279" i="35"/>
  <c r="BB1279" i="35"/>
  <c r="BC1279" i="35"/>
  <c r="BD1279" i="35"/>
  <c r="BE1279" i="35"/>
  <c r="BF1279" i="35"/>
  <c r="BG1279" i="35"/>
  <c r="BH1279" i="35"/>
  <c r="BI1279" i="35"/>
  <c r="BJ1279" i="35"/>
  <c r="BK1279" i="35"/>
  <c r="BL1279" i="35"/>
  <c r="BM1279" i="35"/>
  <c r="BN1279" i="35"/>
  <c r="BO1279" i="35"/>
  <c r="BP1279" i="35"/>
  <c r="BQ1279" i="35"/>
  <c r="BR1279" i="35"/>
  <c r="BS1279" i="35"/>
  <c r="BT1279" i="35"/>
  <c r="BU1279" i="35"/>
  <c r="BV1279" i="35"/>
  <c r="AO1280" i="35"/>
  <c r="AP1280" i="35"/>
  <c r="AQ1280" i="35"/>
  <c r="AR1280" i="35"/>
  <c r="AS1280" i="35"/>
  <c r="AT1280" i="35"/>
  <c r="AU1280" i="35"/>
  <c r="AV1280" i="35"/>
  <c r="AW1280" i="35"/>
  <c r="AX1280" i="35"/>
  <c r="AY1280" i="35"/>
  <c r="AZ1280" i="35"/>
  <c r="BA1280" i="35"/>
  <c r="BB1280" i="35"/>
  <c r="BC1280" i="35"/>
  <c r="BD1280" i="35"/>
  <c r="BE1280" i="35"/>
  <c r="BF1280" i="35"/>
  <c r="BG1280" i="35"/>
  <c r="BH1280" i="35"/>
  <c r="BI1280" i="35"/>
  <c r="BJ1280" i="35"/>
  <c r="BK1280" i="35"/>
  <c r="BL1280" i="35"/>
  <c r="BM1280" i="35"/>
  <c r="BN1280" i="35"/>
  <c r="BO1280" i="35"/>
  <c r="BP1280" i="35"/>
  <c r="BQ1280" i="35"/>
  <c r="BR1280" i="35"/>
  <c r="BS1280" i="35"/>
  <c r="BT1280" i="35"/>
  <c r="BU1280" i="35"/>
  <c r="BV1280" i="35"/>
  <c r="AO1281" i="35"/>
  <c r="AP1281" i="35"/>
  <c r="AQ1281" i="35"/>
  <c r="AR1281" i="35"/>
  <c r="AS1281" i="35"/>
  <c r="AT1281" i="35"/>
  <c r="AU1281" i="35"/>
  <c r="AV1281" i="35"/>
  <c r="AW1281" i="35"/>
  <c r="AX1281" i="35"/>
  <c r="AY1281" i="35"/>
  <c r="AZ1281" i="35"/>
  <c r="BA1281" i="35"/>
  <c r="BB1281" i="35"/>
  <c r="BC1281" i="35"/>
  <c r="BD1281" i="35"/>
  <c r="BE1281" i="35"/>
  <c r="BF1281" i="35"/>
  <c r="BG1281" i="35"/>
  <c r="BH1281" i="35"/>
  <c r="BI1281" i="35"/>
  <c r="BJ1281" i="35"/>
  <c r="BK1281" i="35"/>
  <c r="BL1281" i="35"/>
  <c r="BM1281" i="35"/>
  <c r="BN1281" i="35"/>
  <c r="BO1281" i="35"/>
  <c r="BP1281" i="35"/>
  <c r="BQ1281" i="35"/>
  <c r="BR1281" i="35"/>
  <c r="BS1281" i="35"/>
  <c r="BT1281" i="35"/>
  <c r="BU1281" i="35"/>
  <c r="BV1281" i="35"/>
  <c r="AO1282" i="35"/>
  <c r="AP1282" i="35"/>
  <c r="AQ1282" i="35"/>
  <c r="AR1282" i="35"/>
  <c r="AS1282" i="35"/>
  <c r="AT1282" i="35"/>
  <c r="AU1282" i="35"/>
  <c r="AV1282" i="35"/>
  <c r="AW1282" i="35"/>
  <c r="AX1282" i="35"/>
  <c r="AY1282" i="35"/>
  <c r="AZ1282" i="35"/>
  <c r="BA1282" i="35"/>
  <c r="BB1282" i="35"/>
  <c r="BC1282" i="35"/>
  <c r="BD1282" i="35"/>
  <c r="BE1282" i="35"/>
  <c r="BF1282" i="35"/>
  <c r="BG1282" i="35"/>
  <c r="BH1282" i="35"/>
  <c r="BI1282" i="35"/>
  <c r="BJ1282" i="35"/>
  <c r="BK1282" i="35"/>
  <c r="BL1282" i="35"/>
  <c r="BM1282" i="35"/>
  <c r="BN1282" i="35"/>
  <c r="BO1282" i="35"/>
  <c r="BP1282" i="35"/>
  <c r="BQ1282" i="35"/>
  <c r="BR1282" i="35"/>
  <c r="BS1282" i="35"/>
  <c r="BT1282" i="35"/>
  <c r="BU1282" i="35"/>
  <c r="BV1282" i="35"/>
  <c r="AO1283" i="35"/>
  <c r="AP1283" i="35"/>
  <c r="AQ1283" i="35"/>
  <c r="AR1283" i="35"/>
  <c r="AS1283" i="35"/>
  <c r="AT1283" i="35"/>
  <c r="AU1283" i="35"/>
  <c r="AV1283" i="35"/>
  <c r="AW1283" i="35"/>
  <c r="AX1283" i="35"/>
  <c r="AY1283" i="35"/>
  <c r="AZ1283" i="35"/>
  <c r="BA1283" i="35"/>
  <c r="BB1283" i="35"/>
  <c r="BC1283" i="35"/>
  <c r="BD1283" i="35"/>
  <c r="BE1283" i="35"/>
  <c r="BF1283" i="35"/>
  <c r="BG1283" i="35"/>
  <c r="BH1283" i="35"/>
  <c r="BI1283" i="35"/>
  <c r="BJ1283" i="35"/>
  <c r="BK1283" i="35"/>
  <c r="BL1283" i="35"/>
  <c r="BM1283" i="35"/>
  <c r="BN1283" i="35"/>
  <c r="BO1283" i="35"/>
  <c r="BP1283" i="35"/>
  <c r="BQ1283" i="35"/>
  <c r="BR1283" i="35"/>
  <c r="BS1283" i="35"/>
  <c r="BT1283" i="35"/>
  <c r="BU1283" i="35"/>
  <c r="BV1283" i="35"/>
  <c r="AO512" i="35"/>
  <c r="AP512" i="35"/>
  <c r="AQ512" i="35"/>
  <c r="AR512" i="35"/>
  <c r="AS512" i="35"/>
  <c r="AT512" i="35"/>
  <c r="AU512" i="35"/>
  <c r="AV512" i="35"/>
  <c r="AW512" i="35"/>
  <c r="AX512" i="35"/>
  <c r="AY512" i="35"/>
  <c r="AZ512" i="35"/>
  <c r="BA512" i="35"/>
  <c r="BB512" i="35"/>
  <c r="BC512" i="35"/>
  <c r="BD512" i="35"/>
  <c r="BE512" i="35"/>
  <c r="BF512" i="35"/>
  <c r="BG512" i="35"/>
  <c r="BH512" i="35"/>
  <c r="BI512" i="35"/>
  <c r="BJ512" i="35"/>
  <c r="BK512" i="35"/>
  <c r="BL512" i="35"/>
  <c r="BM512" i="35"/>
  <c r="BN512" i="35"/>
  <c r="BO512" i="35"/>
  <c r="BP512" i="35"/>
  <c r="BQ512" i="35"/>
  <c r="BR512" i="35"/>
  <c r="BS512" i="35"/>
  <c r="BT512" i="35"/>
  <c r="BU512" i="35"/>
  <c r="BV512" i="35"/>
  <c r="AO513" i="35"/>
  <c r="AP513" i="35"/>
  <c r="AQ513" i="35"/>
  <c r="AR513" i="35"/>
  <c r="AS513" i="35"/>
  <c r="AT513" i="35"/>
  <c r="AU513" i="35"/>
  <c r="AV513" i="35"/>
  <c r="AW513" i="35"/>
  <c r="AX513" i="35"/>
  <c r="AY513" i="35"/>
  <c r="AZ513" i="35"/>
  <c r="BA513" i="35"/>
  <c r="BB513" i="35"/>
  <c r="BC513" i="35"/>
  <c r="BD513" i="35"/>
  <c r="BE513" i="35"/>
  <c r="BF513" i="35"/>
  <c r="BG513" i="35"/>
  <c r="BH513" i="35"/>
  <c r="BI513" i="35"/>
  <c r="BJ513" i="35"/>
  <c r="BK513" i="35"/>
  <c r="BL513" i="35"/>
  <c r="BM513" i="35"/>
  <c r="BN513" i="35"/>
  <c r="BO513" i="35"/>
  <c r="BP513" i="35"/>
  <c r="BQ513" i="35"/>
  <c r="BR513" i="35"/>
  <c r="BS513" i="35"/>
  <c r="BT513" i="35"/>
  <c r="BU513" i="35"/>
  <c r="BV513" i="35"/>
  <c r="AO514" i="35"/>
  <c r="AP514" i="35"/>
  <c r="AQ514" i="35"/>
  <c r="AR514" i="35"/>
  <c r="AS514" i="35"/>
  <c r="AT514" i="35"/>
  <c r="AU514" i="35"/>
  <c r="AV514" i="35"/>
  <c r="AW514" i="35"/>
  <c r="AX514" i="35"/>
  <c r="AY514" i="35"/>
  <c r="AZ514" i="35"/>
  <c r="BA514" i="35"/>
  <c r="BB514" i="35"/>
  <c r="BC514" i="35"/>
  <c r="BD514" i="35"/>
  <c r="BE514" i="35"/>
  <c r="BF514" i="35"/>
  <c r="BG514" i="35"/>
  <c r="BH514" i="35"/>
  <c r="BI514" i="35"/>
  <c r="BJ514" i="35"/>
  <c r="BK514" i="35"/>
  <c r="BL514" i="35"/>
  <c r="BM514" i="35"/>
  <c r="BN514" i="35"/>
  <c r="BO514" i="35"/>
  <c r="BP514" i="35"/>
  <c r="BQ514" i="35"/>
  <c r="BR514" i="35"/>
  <c r="BS514" i="35"/>
  <c r="BT514" i="35"/>
  <c r="BU514" i="35"/>
  <c r="BV514" i="35"/>
  <c r="AO515" i="35"/>
  <c r="AP515" i="35"/>
  <c r="AQ515" i="35"/>
  <c r="AR515" i="35"/>
  <c r="AS515" i="35"/>
  <c r="AT515" i="35"/>
  <c r="AU515" i="35"/>
  <c r="AV515" i="35"/>
  <c r="AW515" i="35"/>
  <c r="AX515" i="35"/>
  <c r="AY515" i="35"/>
  <c r="AZ515" i="35"/>
  <c r="BA515" i="35"/>
  <c r="BB515" i="35"/>
  <c r="BC515" i="35"/>
  <c r="BD515" i="35"/>
  <c r="BE515" i="35"/>
  <c r="BF515" i="35"/>
  <c r="BG515" i="35"/>
  <c r="BH515" i="35"/>
  <c r="BI515" i="35"/>
  <c r="BJ515" i="35"/>
  <c r="BK515" i="35"/>
  <c r="BL515" i="35"/>
  <c r="BM515" i="35"/>
  <c r="BN515" i="35"/>
  <c r="BO515" i="35"/>
  <c r="BP515" i="35"/>
  <c r="BQ515" i="35"/>
  <c r="BR515" i="35"/>
  <c r="BS515" i="35"/>
  <c r="BT515" i="35"/>
  <c r="BU515" i="35"/>
  <c r="BV515" i="35"/>
  <c r="AO516" i="35"/>
  <c r="AP516" i="35"/>
  <c r="AQ516" i="35"/>
  <c r="AR516" i="35"/>
  <c r="AS516" i="35"/>
  <c r="AT516" i="35"/>
  <c r="AU516" i="35"/>
  <c r="AV516" i="35"/>
  <c r="AW516" i="35"/>
  <c r="AX516" i="35"/>
  <c r="AY516" i="35"/>
  <c r="AZ516" i="35"/>
  <c r="BA516" i="35"/>
  <c r="BB516" i="35"/>
  <c r="BC516" i="35"/>
  <c r="BD516" i="35"/>
  <c r="BE516" i="35"/>
  <c r="BF516" i="35"/>
  <c r="BG516" i="35"/>
  <c r="BH516" i="35"/>
  <c r="BI516" i="35"/>
  <c r="BJ516" i="35"/>
  <c r="BK516" i="35"/>
  <c r="BL516" i="35"/>
  <c r="BM516" i="35"/>
  <c r="BN516" i="35"/>
  <c r="BO516" i="35"/>
  <c r="BP516" i="35"/>
  <c r="BQ516" i="35"/>
  <c r="BR516" i="35"/>
  <c r="BS516" i="35"/>
  <c r="BT516" i="35"/>
  <c r="BU516" i="35"/>
  <c r="BV516" i="35"/>
  <c r="AO517" i="35"/>
  <c r="AP517" i="35"/>
  <c r="AQ517" i="35"/>
  <c r="AR517" i="35"/>
  <c r="AS517" i="35"/>
  <c r="AT517" i="35"/>
  <c r="AU517" i="35"/>
  <c r="AV517" i="35"/>
  <c r="AW517" i="35"/>
  <c r="AX517" i="35"/>
  <c r="AY517" i="35"/>
  <c r="AZ517" i="35"/>
  <c r="BA517" i="35"/>
  <c r="BB517" i="35"/>
  <c r="BC517" i="35"/>
  <c r="BD517" i="35"/>
  <c r="BE517" i="35"/>
  <c r="BF517" i="35"/>
  <c r="BG517" i="35"/>
  <c r="BH517" i="35"/>
  <c r="BI517" i="35"/>
  <c r="BJ517" i="35"/>
  <c r="BK517" i="35"/>
  <c r="BL517" i="35"/>
  <c r="BM517" i="35"/>
  <c r="BN517" i="35"/>
  <c r="BO517" i="35"/>
  <c r="BP517" i="35"/>
  <c r="BQ517" i="35"/>
  <c r="BR517" i="35"/>
  <c r="BS517" i="35"/>
  <c r="BT517" i="35"/>
  <c r="BU517" i="35"/>
  <c r="BV517" i="35"/>
  <c r="AO1762" i="35"/>
  <c r="AP1762" i="35"/>
  <c r="AQ1762" i="35"/>
  <c r="AR1762" i="35"/>
  <c r="AS1762" i="35"/>
  <c r="AT1762" i="35"/>
  <c r="AU1762" i="35"/>
  <c r="AV1762" i="35"/>
  <c r="AW1762" i="35"/>
  <c r="AX1762" i="35"/>
  <c r="AY1762" i="35"/>
  <c r="AZ1762" i="35"/>
  <c r="BA1762" i="35"/>
  <c r="BB1762" i="35"/>
  <c r="BC1762" i="35"/>
  <c r="BD1762" i="35"/>
  <c r="BE1762" i="35"/>
  <c r="BF1762" i="35"/>
  <c r="BG1762" i="35"/>
  <c r="BH1762" i="35"/>
  <c r="BI1762" i="35"/>
  <c r="BJ1762" i="35"/>
  <c r="BK1762" i="35"/>
  <c r="BL1762" i="35"/>
  <c r="BM1762" i="35"/>
  <c r="BN1762" i="35"/>
  <c r="BO1762" i="35"/>
  <c r="BP1762" i="35"/>
  <c r="BQ1762" i="35"/>
  <c r="BR1762" i="35"/>
  <c r="BS1762" i="35"/>
  <c r="BT1762" i="35"/>
  <c r="BU1762" i="35"/>
  <c r="BV1762" i="35"/>
  <c r="AO1763" i="35"/>
  <c r="AP1763" i="35"/>
  <c r="AQ1763" i="35"/>
  <c r="AR1763" i="35"/>
  <c r="AS1763" i="35"/>
  <c r="AT1763" i="35"/>
  <c r="AU1763" i="35"/>
  <c r="AV1763" i="35"/>
  <c r="AW1763" i="35"/>
  <c r="AX1763" i="35"/>
  <c r="AY1763" i="35"/>
  <c r="AZ1763" i="35"/>
  <c r="BA1763" i="35"/>
  <c r="BB1763" i="35"/>
  <c r="BC1763" i="35"/>
  <c r="BD1763" i="35"/>
  <c r="BE1763" i="35"/>
  <c r="BF1763" i="35"/>
  <c r="BG1763" i="35"/>
  <c r="BH1763" i="35"/>
  <c r="BI1763" i="35"/>
  <c r="BJ1763" i="35"/>
  <c r="BK1763" i="35"/>
  <c r="BL1763" i="35"/>
  <c r="BM1763" i="35"/>
  <c r="BN1763" i="35"/>
  <c r="BO1763" i="35"/>
  <c r="BP1763" i="35"/>
  <c r="BQ1763" i="35"/>
  <c r="BR1763" i="35"/>
  <c r="BS1763" i="35"/>
  <c r="BT1763" i="35"/>
  <c r="BU1763" i="35"/>
  <c r="BV1763" i="35"/>
  <c r="AO1764" i="35"/>
  <c r="AP1764" i="35"/>
  <c r="AQ1764" i="35"/>
  <c r="AR1764" i="35"/>
  <c r="AS1764" i="35"/>
  <c r="AT1764" i="35"/>
  <c r="AU1764" i="35"/>
  <c r="AV1764" i="35"/>
  <c r="AW1764" i="35"/>
  <c r="AX1764" i="35"/>
  <c r="AY1764" i="35"/>
  <c r="AZ1764" i="35"/>
  <c r="BA1764" i="35"/>
  <c r="BB1764" i="35"/>
  <c r="BC1764" i="35"/>
  <c r="BD1764" i="35"/>
  <c r="BE1764" i="35"/>
  <c r="BF1764" i="35"/>
  <c r="BG1764" i="35"/>
  <c r="BH1764" i="35"/>
  <c r="BI1764" i="35"/>
  <c r="BJ1764" i="35"/>
  <c r="BK1764" i="35"/>
  <c r="BL1764" i="35"/>
  <c r="BM1764" i="35"/>
  <c r="BN1764" i="35"/>
  <c r="BO1764" i="35"/>
  <c r="BP1764" i="35"/>
  <c r="BQ1764" i="35"/>
  <c r="BR1764" i="35"/>
  <c r="BS1764" i="35"/>
  <c r="BT1764" i="35"/>
  <c r="BU1764" i="35"/>
  <c r="BV1764" i="35"/>
  <c r="AO1765" i="35"/>
  <c r="AP1765" i="35"/>
  <c r="AQ1765" i="35"/>
  <c r="AR1765" i="35"/>
  <c r="AS1765" i="35"/>
  <c r="AT1765" i="35"/>
  <c r="AU1765" i="35"/>
  <c r="AV1765" i="35"/>
  <c r="AW1765" i="35"/>
  <c r="AX1765" i="35"/>
  <c r="AY1765" i="35"/>
  <c r="AZ1765" i="35"/>
  <c r="BA1765" i="35"/>
  <c r="BB1765" i="35"/>
  <c r="BC1765" i="35"/>
  <c r="BD1765" i="35"/>
  <c r="BE1765" i="35"/>
  <c r="BF1765" i="35"/>
  <c r="BG1765" i="35"/>
  <c r="BH1765" i="35"/>
  <c r="BI1765" i="35"/>
  <c r="BJ1765" i="35"/>
  <c r="BK1765" i="35"/>
  <c r="BL1765" i="35"/>
  <c r="BM1765" i="35"/>
  <c r="BN1765" i="35"/>
  <c r="BO1765" i="35"/>
  <c r="BP1765" i="35"/>
  <c r="BQ1765" i="35"/>
  <c r="BR1765" i="35"/>
  <c r="BS1765" i="35"/>
  <c r="BT1765" i="35"/>
  <c r="BU1765" i="35"/>
  <c r="BV1765" i="35"/>
  <c r="AO1766" i="35"/>
  <c r="AP1766" i="35"/>
  <c r="AQ1766" i="35"/>
  <c r="AR1766" i="35"/>
  <c r="AS1766" i="35"/>
  <c r="AT1766" i="35"/>
  <c r="AU1766" i="35"/>
  <c r="AV1766" i="35"/>
  <c r="AW1766" i="35"/>
  <c r="AX1766" i="35"/>
  <c r="AY1766" i="35"/>
  <c r="AZ1766" i="35"/>
  <c r="BA1766" i="35"/>
  <c r="BB1766" i="35"/>
  <c r="BC1766" i="35"/>
  <c r="BD1766" i="35"/>
  <c r="BE1766" i="35"/>
  <c r="BF1766" i="35"/>
  <c r="BG1766" i="35"/>
  <c r="BH1766" i="35"/>
  <c r="BI1766" i="35"/>
  <c r="BJ1766" i="35"/>
  <c r="BK1766" i="35"/>
  <c r="BL1766" i="35"/>
  <c r="BM1766" i="35"/>
  <c r="BN1766" i="35"/>
  <c r="BO1766" i="35"/>
  <c r="BP1766" i="35"/>
  <c r="BQ1766" i="35"/>
  <c r="BR1766" i="35"/>
  <c r="BS1766" i="35"/>
  <c r="BT1766" i="35"/>
  <c r="BU1766" i="35"/>
  <c r="BV1766" i="35"/>
  <c r="AO1767" i="35"/>
  <c r="AP1767" i="35"/>
  <c r="AQ1767" i="35"/>
  <c r="AR1767" i="35"/>
  <c r="AS1767" i="35"/>
  <c r="AT1767" i="35"/>
  <c r="AU1767" i="35"/>
  <c r="AV1767" i="35"/>
  <c r="AW1767" i="35"/>
  <c r="AX1767" i="35"/>
  <c r="AY1767" i="35"/>
  <c r="AZ1767" i="35"/>
  <c r="BA1767" i="35"/>
  <c r="BB1767" i="35"/>
  <c r="BC1767" i="35"/>
  <c r="BD1767" i="35"/>
  <c r="BE1767" i="35"/>
  <c r="BF1767" i="35"/>
  <c r="BG1767" i="35"/>
  <c r="BH1767" i="35"/>
  <c r="BI1767" i="35"/>
  <c r="BJ1767" i="35"/>
  <c r="BK1767" i="35"/>
  <c r="BL1767" i="35"/>
  <c r="BM1767" i="35"/>
  <c r="BN1767" i="35"/>
  <c r="BO1767" i="35"/>
  <c r="BP1767" i="35"/>
  <c r="BQ1767" i="35"/>
  <c r="BR1767" i="35"/>
  <c r="BS1767" i="35"/>
  <c r="BT1767" i="35"/>
  <c r="BU1767" i="35"/>
  <c r="BV1767" i="35"/>
  <c r="AO54" i="35"/>
  <c r="AP54" i="35"/>
  <c r="AQ54" i="35"/>
  <c r="AR54" i="35"/>
  <c r="AS54" i="35"/>
  <c r="AT54" i="35"/>
  <c r="AU54" i="35"/>
  <c r="AV54" i="35"/>
  <c r="AW54" i="35"/>
  <c r="AX54" i="35"/>
  <c r="AY54" i="35"/>
  <c r="AZ54" i="35"/>
  <c r="BA54" i="35"/>
  <c r="BB54" i="35"/>
  <c r="BC54" i="35"/>
  <c r="BD54" i="35"/>
  <c r="BE54" i="35"/>
  <c r="BF54" i="35"/>
  <c r="BG54" i="35"/>
  <c r="BH54" i="35"/>
  <c r="BI54" i="35"/>
  <c r="BJ54" i="35"/>
  <c r="BK54" i="35"/>
  <c r="BL54" i="35"/>
  <c r="BM54" i="35"/>
  <c r="BN54" i="35"/>
  <c r="BO54" i="35"/>
  <c r="BP54" i="35"/>
  <c r="BQ54" i="35"/>
  <c r="BR54" i="35"/>
  <c r="BS54" i="35"/>
  <c r="BT54" i="35"/>
  <c r="BU54" i="35"/>
  <c r="BV54" i="35"/>
  <c r="AO55" i="35"/>
  <c r="AP55" i="35"/>
  <c r="AQ55" i="35"/>
  <c r="AR55" i="35"/>
  <c r="AS55" i="35"/>
  <c r="AT55" i="35"/>
  <c r="AU55" i="35"/>
  <c r="AV55" i="35"/>
  <c r="AW55" i="35"/>
  <c r="AX55" i="35"/>
  <c r="AY55" i="35"/>
  <c r="AZ55" i="35"/>
  <c r="BA55" i="35"/>
  <c r="BB55" i="35"/>
  <c r="BC55" i="35"/>
  <c r="BD55" i="35"/>
  <c r="BE55" i="35"/>
  <c r="BF55" i="35"/>
  <c r="BG55" i="35"/>
  <c r="BH55" i="35"/>
  <c r="BI55" i="35"/>
  <c r="BJ55" i="35"/>
  <c r="BK55" i="35"/>
  <c r="BL55" i="35"/>
  <c r="BM55" i="35"/>
  <c r="BN55" i="35"/>
  <c r="BO55" i="35"/>
  <c r="BP55" i="35"/>
  <c r="BQ55" i="35"/>
  <c r="BR55" i="35"/>
  <c r="BS55" i="35"/>
  <c r="BT55" i="35"/>
  <c r="BU55" i="35"/>
  <c r="BV55" i="35"/>
  <c r="AO56" i="35"/>
  <c r="AP56" i="35"/>
  <c r="AQ56" i="35"/>
  <c r="AR56" i="35"/>
  <c r="AS56" i="35"/>
  <c r="AT56" i="35"/>
  <c r="AU56" i="35"/>
  <c r="AV56" i="35"/>
  <c r="AW56" i="35"/>
  <c r="AX56" i="35"/>
  <c r="AY56" i="35"/>
  <c r="AZ56" i="35"/>
  <c r="BA56" i="35"/>
  <c r="BB56" i="35"/>
  <c r="BC56" i="35"/>
  <c r="BD56" i="35"/>
  <c r="BE56" i="35"/>
  <c r="BF56" i="35"/>
  <c r="BG56" i="35"/>
  <c r="BH56" i="35"/>
  <c r="BI56" i="35"/>
  <c r="BJ56" i="35"/>
  <c r="BK56" i="35"/>
  <c r="BL56" i="35"/>
  <c r="BM56" i="35"/>
  <c r="BN56" i="35"/>
  <c r="BO56" i="35"/>
  <c r="BP56" i="35"/>
  <c r="BQ56" i="35"/>
  <c r="BR56" i="35"/>
  <c r="BS56" i="35"/>
  <c r="BT56" i="35"/>
  <c r="BU56" i="35"/>
  <c r="BV56" i="35"/>
  <c r="AO57" i="35"/>
  <c r="AP57" i="35"/>
  <c r="AQ57" i="35"/>
  <c r="AR57" i="35"/>
  <c r="AS57" i="35"/>
  <c r="AT57" i="35"/>
  <c r="AU57" i="35"/>
  <c r="AV57" i="35"/>
  <c r="AW57" i="35"/>
  <c r="AX57" i="35"/>
  <c r="AY57" i="35"/>
  <c r="AZ57" i="35"/>
  <c r="BA57" i="35"/>
  <c r="BB57" i="35"/>
  <c r="BC57" i="35"/>
  <c r="BD57" i="35"/>
  <c r="BE57" i="35"/>
  <c r="BF57" i="35"/>
  <c r="BG57" i="35"/>
  <c r="BH57" i="35"/>
  <c r="BI57" i="35"/>
  <c r="BJ57" i="35"/>
  <c r="BK57" i="35"/>
  <c r="BL57" i="35"/>
  <c r="BM57" i="35"/>
  <c r="BN57" i="35"/>
  <c r="BO57" i="35"/>
  <c r="BP57" i="35"/>
  <c r="BQ57" i="35"/>
  <c r="BR57" i="35"/>
  <c r="BS57" i="35"/>
  <c r="BT57" i="35"/>
  <c r="BU57" i="35"/>
  <c r="BV57" i="35"/>
  <c r="AO58" i="35"/>
  <c r="AP58" i="35"/>
  <c r="AQ58" i="35"/>
  <c r="AR58" i="35"/>
  <c r="AS58" i="35"/>
  <c r="AT58" i="35"/>
  <c r="AU58" i="35"/>
  <c r="AV58" i="35"/>
  <c r="AW58" i="35"/>
  <c r="AX58" i="35"/>
  <c r="AY58" i="35"/>
  <c r="AZ58" i="35"/>
  <c r="BA58" i="35"/>
  <c r="BB58" i="35"/>
  <c r="BC58" i="35"/>
  <c r="BD58" i="35"/>
  <c r="BE58" i="35"/>
  <c r="BF58" i="35"/>
  <c r="BG58" i="35"/>
  <c r="BH58" i="35"/>
  <c r="BI58" i="35"/>
  <c r="BJ58" i="35"/>
  <c r="BK58" i="35"/>
  <c r="BL58" i="35"/>
  <c r="BM58" i="35"/>
  <c r="BN58" i="35"/>
  <c r="BO58" i="35"/>
  <c r="BP58" i="35"/>
  <c r="BQ58" i="35"/>
  <c r="BR58" i="35"/>
  <c r="BS58" i="35"/>
  <c r="BT58" i="35"/>
  <c r="BU58" i="35"/>
  <c r="BV58" i="35"/>
  <c r="AO281" i="35"/>
  <c r="AP281" i="35"/>
  <c r="AQ281" i="35"/>
  <c r="AR281" i="35"/>
  <c r="AS281" i="35"/>
  <c r="AT281" i="35"/>
  <c r="AU281" i="35"/>
  <c r="AV281" i="35"/>
  <c r="AW281" i="35"/>
  <c r="AX281" i="35"/>
  <c r="AY281" i="35"/>
  <c r="AZ281" i="35"/>
  <c r="BA281" i="35"/>
  <c r="BB281" i="35"/>
  <c r="BC281" i="35"/>
  <c r="BD281" i="35"/>
  <c r="BE281" i="35"/>
  <c r="BF281" i="35"/>
  <c r="BG281" i="35"/>
  <c r="BH281" i="35"/>
  <c r="BI281" i="35"/>
  <c r="BJ281" i="35"/>
  <c r="BK281" i="35"/>
  <c r="BL281" i="35"/>
  <c r="BM281" i="35"/>
  <c r="BN281" i="35"/>
  <c r="BO281" i="35"/>
  <c r="BP281" i="35"/>
  <c r="BQ281" i="35"/>
  <c r="BR281" i="35"/>
  <c r="BS281" i="35"/>
  <c r="BT281" i="35"/>
  <c r="BU281" i="35"/>
  <c r="BV281" i="35"/>
  <c r="AO282" i="35"/>
  <c r="AP282" i="35"/>
  <c r="AQ282" i="35"/>
  <c r="AR282" i="35"/>
  <c r="AS282" i="35"/>
  <c r="AT282" i="35"/>
  <c r="AU282" i="35"/>
  <c r="AV282" i="35"/>
  <c r="AW282" i="35"/>
  <c r="AX282" i="35"/>
  <c r="AY282" i="35"/>
  <c r="AZ282" i="35"/>
  <c r="BA282" i="35"/>
  <c r="BB282" i="35"/>
  <c r="BC282" i="35"/>
  <c r="BD282" i="35"/>
  <c r="BE282" i="35"/>
  <c r="BF282" i="35"/>
  <c r="BG282" i="35"/>
  <c r="BH282" i="35"/>
  <c r="BI282" i="35"/>
  <c r="BJ282" i="35"/>
  <c r="BK282" i="35"/>
  <c r="BL282" i="35"/>
  <c r="BM282" i="35"/>
  <c r="BN282" i="35"/>
  <c r="BO282" i="35"/>
  <c r="BP282" i="35"/>
  <c r="BQ282" i="35"/>
  <c r="BR282" i="35"/>
  <c r="BS282" i="35"/>
  <c r="BT282" i="35"/>
  <c r="BU282" i="35"/>
  <c r="BV282" i="35"/>
  <c r="AO283" i="35"/>
  <c r="AP283" i="35"/>
  <c r="AQ283" i="35"/>
  <c r="AR283" i="35"/>
  <c r="AS283" i="35"/>
  <c r="AT283" i="35"/>
  <c r="AU283" i="35"/>
  <c r="AV283" i="35"/>
  <c r="AW283" i="35"/>
  <c r="AX283" i="35"/>
  <c r="AY283" i="35"/>
  <c r="AZ283" i="35"/>
  <c r="BA283" i="35"/>
  <c r="BB283" i="35"/>
  <c r="BC283" i="35"/>
  <c r="BD283" i="35"/>
  <c r="BE283" i="35"/>
  <c r="BF283" i="35"/>
  <c r="BG283" i="35"/>
  <c r="BH283" i="35"/>
  <c r="BI283" i="35"/>
  <c r="BJ283" i="35"/>
  <c r="BK283" i="35"/>
  <c r="BL283" i="35"/>
  <c r="BM283" i="35"/>
  <c r="BN283" i="35"/>
  <c r="BO283" i="35"/>
  <c r="BP283" i="35"/>
  <c r="BQ283" i="35"/>
  <c r="BR283" i="35"/>
  <c r="BS283" i="35"/>
  <c r="BT283" i="35"/>
  <c r="BU283" i="35"/>
  <c r="BV283" i="35"/>
  <c r="AO284" i="35"/>
  <c r="AP284" i="35"/>
  <c r="AQ284" i="35"/>
  <c r="AR284" i="35"/>
  <c r="AS284" i="35"/>
  <c r="AT284" i="35"/>
  <c r="AU284" i="35"/>
  <c r="AV284" i="35"/>
  <c r="AW284" i="35"/>
  <c r="AX284" i="35"/>
  <c r="AY284" i="35"/>
  <c r="AZ284" i="35"/>
  <c r="BA284" i="35"/>
  <c r="BB284" i="35"/>
  <c r="BC284" i="35"/>
  <c r="BD284" i="35"/>
  <c r="BE284" i="35"/>
  <c r="BF284" i="35"/>
  <c r="BG284" i="35"/>
  <c r="BH284" i="35"/>
  <c r="BI284" i="35"/>
  <c r="BJ284" i="35"/>
  <c r="BK284" i="35"/>
  <c r="BL284" i="35"/>
  <c r="BM284" i="35"/>
  <c r="BN284" i="35"/>
  <c r="BO284" i="35"/>
  <c r="BP284" i="35"/>
  <c r="BQ284" i="35"/>
  <c r="BR284" i="35"/>
  <c r="BS284" i="35"/>
  <c r="BT284" i="35"/>
  <c r="BU284" i="35"/>
  <c r="BV284" i="35"/>
  <c r="AO285" i="35"/>
  <c r="AP285" i="35"/>
  <c r="AQ285" i="35"/>
  <c r="AR285" i="35"/>
  <c r="AS285" i="35"/>
  <c r="AT285" i="35"/>
  <c r="AU285" i="35"/>
  <c r="AV285" i="35"/>
  <c r="AW285" i="35"/>
  <c r="AX285" i="35"/>
  <c r="AY285" i="35"/>
  <c r="AZ285" i="35"/>
  <c r="BA285" i="35"/>
  <c r="BB285" i="35"/>
  <c r="BC285" i="35"/>
  <c r="BD285" i="35"/>
  <c r="BE285" i="35"/>
  <c r="BF285" i="35"/>
  <c r="BG285" i="35"/>
  <c r="BH285" i="35"/>
  <c r="BI285" i="35"/>
  <c r="BJ285" i="35"/>
  <c r="BK285" i="35"/>
  <c r="BL285" i="35"/>
  <c r="BM285" i="35"/>
  <c r="BN285" i="35"/>
  <c r="BO285" i="35"/>
  <c r="BP285" i="35"/>
  <c r="BQ285" i="35"/>
  <c r="BR285" i="35"/>
  <c r="BS285" i="35"/>
  <c r="BT285" i="35"/>
  <c r="BU285" i="35"/>
  <c r="BV285" i="35"/>
  <c r="AO286" i="35"/>
  <c r="AP286" i="35"/>
  <c r="AQ286" i="35"/>
  <c r="AR286" i="35"/>
  <c r="AS286" i="35"/>
  <c r="AT286" i="35"/>
  <c r="AU286" i="35"/>
  <c r="AV286" i="35"/>
  <c r="AW286" i="35"/>
  <c r="AX286" i="35"/>
  <c r="AY286" i="35"/>
  <c r="AZ286" i="35"/>
  <c r="BA286" i="35"/>
  <c r="BB286" i="35"/>
  <c r="BC286" i="35"/>
  <c r="BD286" i="35"/>
  <c r="BE286" i="35"/>
  <c r="BF286" i="35"/>
  <c r="BG286" i="35"/>
  <c r="BH286" i="35"/>
  <c r="BI286" i="35"/>
  <c r="BJ286" i="35"/>
  <c r="BK286" i="35"/>
  <c r="BL286" i="35"/>
  <c r="BM286" i="35"/>
  <c r="BN286" i="35"/>
  <c r="BO286" i="35"/>
  <c r="BP286" i="35"/>
  <c r="BQ286" i="35"/>
  <c r="BR286" i="35"/>
  <c r="BS286" i="35"/>
  <c r="BT286" i="35"/>
  <c r="BU286" i="35"/>
  <c r="BV286" i="35"/>
  <c r="AO927" i="35"/>
  <c r="AP927" i="35"/>
  <c r="AQ927" i="35"/>
  <c r="AR927" i="35"/>
  <c r="AS927" i="35"/>
  <c r="AT927" i="35"/>
  <c r="AU927" i="35"/>
  <c r="AV927" i="35"/>
  <c r="AW927" i="35"/>
  <c r="AX927" i="35"/>
  <c r="AY927" i="35"/>
  <c r="AZ927" i="35"/>
  <c r="BA927" i="35"/>
  <c r="BB927" i="35"/>
  <c r="BC927" i="35"/>
  <c r="BD927" i="35"/>
  <c r="BE927" i="35"/>
  <c r="BF927" i="35"/>
  <c r="BG927" i="35"/>
  <c r="BH927" i="35"/>
  <c r="BI927" i="35"/>
  <c r="BJ927" i="35"/>
  <c r="BK927" i="35"/>
  <c r="BL927" i="35"/>
  <c r="BM927" i="35"/>
  <c r="BN927" i="35"/>
  <c r="BO927" i="35"/>
  <c r="BP927" i="35"/>
  <c r="BQ927" i="35"/>
  <c r="BR927" i="35"/>
  <c r="BS927" i="35"/>
  <c r="BT927" i="35"/>
  <c r="BU927" i="35"/>
  <c r="BV927" i="35"/>
  <c r="AO928" i="35"/>
  <c r="AP928" i="35"/>
  <c r="AQ928" i="35"/>
  <c r="AR928" i="35"/>
  <c r="AS928" i="35"/>
  <c r="AT928" i="35"/>
  <c r="AU928" i="35"/>
  <c r="AV928" i="35"/>
  <c r="AW928" i="35"/>
  <c r="AX928" i="35"/>
  <c r="AY928" i="35"/>
  <c r="AZ928" i="35"/>
  <c r="BA928" i="35"/>
  <c r="BB928" i="35"/>
  <c r="BC928" i="35"/>
  <c r="BD928" i="35"/>
  <c r="BE928" i="35"/>
  <c r="BF928" i="35"/>
  <c r="BG928" i="35"/>
  <c r="BH928" i="35"/>
  <c r="BI928" i="35"/>
  <c r="BJ928" i="35"/>
  <c r="BK928" i="35"/>
  <c r="BL928" i="35"/>
  <c r="BM928" i="35"/>
  <c r="BN928" i="35"/>
  <c r="BO928" i="35"/>
  <c r="BP928" i="35"/>
  <c r="BQ928" i="35"/>
  <c r="BR928" i="35"/>
  <c r="BS928" i="35"/>
  <c r="BT928" i="35"/>
  <c r="BU928" i="35"/>
  <c r="BV928" i="35"/>
  <c r="AO929" i="35"/>
  <c r="AP929" i="35"/>
  <c r="AQ929" i="35"/>
  <c r="AR929" i="35"/>
  <c r="AS929" i="35"/>
  <c r="AT929" i="35"/>
  <c r="AU929" i="35"/>
  <c r="AV929" i="35"/>
  <c r="AW929" i="35"/>
  <c r="AX929" i="35"/>
  <c r="AY929" i="35"/>
  <c r="AZ929" i="35"/>
  <c r="BA929" i="35"/>
  <c r="BB929" i="35"/>
  <c r="BC929" i="35"/>
  <c r="BD929" i="35"/>
  <c r="BE929" i="35"/>
  <c r="BF929" i="35"/>
  <c r="BG929" i="35"/>
  <c r="BH929" i="35"/>
  <c r="BI929" i="35"/>
  <c r="BJ929" i="35"/>
  <c r="BK929" i="35"/>
  <c r="BL929" i="35"/>
  <c r="BM929" i="35"/>
  <c r="BN929" i="35"/>
  <c r="BO929" i="35"/>
  <c r="BP929" i="35"/>
  <c r="BQ929" i="35"/>
  <c r="BR929" i="35"/>
  <c r="BS929" i="35"/>
  <c r="BT929" i="35"/>
  <c r="BU929" i="35"/>
  <c r="BV929" i="35"/>
  <c r="AO930" i="35"/>
  <c r="AP930" i="35"/>
  <c r="AQ930" i="35"/>
  <c r="AR930" i="35"/>
  <c r="AS930" i="35"/>
  <c r="AT930" i="35"/>
  <c r="AU930" i="35"/>
  <c r="AV930" i="35"/>
  <c r="AW930" i="35"/>
  <c r="AX930" i="35"/>
  <c r="AY930" i="35"/>
  <c r="AZ930" i="35"/>
  <c r="BA930" i="35"/>
  <c r="BB930" i="35"/>
  <c r="BC930" i="35"/>
  <c r="BD930" i="35"/>
  <c r="BE930" i="35"/>
  <c r="BF930" i="35"/>
  <c r="BG930" i="35"/>
  <c r="BH930" i="35"/>
  <c r="BI930" i="35"/>
  <c r="BJ930" i="35"/>
  <c r="BK930" i="35"/>
  <c r="BL930" i="35"/>
  <c r="BM930" i="35"/>
  <c r="BN930" i="35"/>
  <c r="BO930" i="35"/>
  <c r="BP930" i="35"/>
  <c r="BQ930" i="35"/>
  <c r="BR930" i="35"/>
  <c r="BS930" i="35"/>
  <c r="BT930" i="35"/>
  <c r="BU930" i="35"/>
  <c r="BV930" i="35"/>
  <c r="AO931" i="35"/>
  <c r="AP931" i="35"/>
  <c r="AQ931" i="35"/>
  <c r="AR931" i="35"/>
  <c r="AS931" i="35"/>
  <c r="AT931" i="35"/>
  <c r="AU931" i="35"/>
  <c r="AV931" i="35"/>
  <c r="AW931" i="35"/>
  <c r="AX931" i="35"/>
  <c r="AY931" i="35"/>
  <c r="AZ931" i="35"/>
  <c r="BA931" i="35"/>
  <c r="BB931" i="35"/>
  <c r="BC931" i="35"/>
  <c r="BD931" i="35"/>
  <c r="BE931" i="35"/>
  <c r="BF931" i="35"/>
  <c r="BG931" i="35"/>
  <c r="BH931" i="35"/>
  <c r="BI931" i="35"/>
  <c r="BJ931" i="35"/>
  <c r="BK931" i="35"/>
  <c r="BL931" i="35"/>
  <c r="BM931" i="35"/>
  <c r="BN931" i="35"/>
  <c r="BO931" i="35"/>
  <c r="BP931" i="35"/>
  <c r="BQ931" i="35"/>
  <c r="BR931" i="35"/>
  <c r="BS931" i="35"/>
  <c r="BT931" i="35"/>
  <c r="BU931" i="35"/>
  <c r="BV931" i="35"/>
  <c r="AO518" i="35"/>
  <c r="AP518" i="35"/>
  <c r="AQ518" i="35"/>
  <c r="AR518" i="35"/>
  <c r="AS518" i="35"/>
  <c r="AT518" i="35"/>
  <c r="AU518" i="35"/>
  <c r="AV518" i="35"/>
  <c r="AW518" i="35"/>
  <c r="AX518" i="35"/>
  <c r="AY518" i="35"/>
  <c r="AZ518" i="35"/>
  <c r="BA518" i="35"/>
  <c r="BB518" i="35"/>
  <c r="BC518" i="35"/>
  <c r="BD518" i="35"/>
  <c r="BE518" i="35"/>
  <c r="BF518" i="35"/>
  <c r="BG518" i="35"/>
  <c r="BH518" i="35"/>
  <c r="BI518" i="35"/>
  <c r="BJ518" i="35"/>
  <c r="BK518" i="35"/>
  <c r="BL518" i="35"/>
  <c r="BM518" i="35"/>
  <c r="BN518" i="35"/>
  <c r="BO518" i="35"/>
  <c r="BP518" i="35"/>
  <c r="BQ518" i="35"/>
  <c r="BR518" i="35"/>
  <c r="BS518" i="35"/>
  <c r="BT518" i="35"/>
  <c r="BU518" i="35"/>
  <c r="BV518" i="35"/>
  <c r="AO519" i="35"/>
  <c r="AP519" i="35"/>
  <c r="AQ519" i="35"/>
  <c r="AR519" i="35"/>
  <c r="AS519" i="35"/>
  <c r="AT519" i="35"/>
  <c r="AU519" i="35"/>
  <c r="AV519" i="35"/>
  <c r="AW519" i="35"/>
  <c r="AX519" i="35"/>
  <c r="AY519" i="35"/>
  <c r="AZ519" i="35"/>
  <c r="BA519" i="35"/>
  <c r="BB519" i="35"/>
  <c r="BC519" i="35"/>
  <c r="BD519" i="35"/>
  <c r="BE519" i="35"/>
  <c r="BF519" i="35"/>
  <c r="BG519" i="35"/>
  <c r="BH519" i="35"/>
  <c r="BI519" i="35"/>
  <c r="BJ519" i="35"/>
  <c r="BK519" i="35"/>
  <c r="BL519" i="35"/>
  <c r="BM519" i="35"/>
  <c r="BN519" i="35"/>
  <c r="BO519" i="35"/>
  <c r="BP519" i="35"/>
  <c r="BQ519" i="35"/>
  <c r="BR519" i="35"/>
  <c r="BS519" i="35"/>
  <c r="BT519" i="35"/>
  <c r="BU519" i="35"/>
  <c r="BV519" i="35"/>
  <c r="AO520" i="35"/>
  <c r="AP520" i="35"/>
  <c r="AQ520" i="35"/>
  <c r="AR520" i="35"/>
  <c r="AS520" i="35"/>
  <c r="AT520" i="35"/>
  <c r="AU520" i="35"/>
  <c r="AV520" i="35"/>
  <c r="AW520" i="35"/>
  <c r="AX520" i="35"/>
  <c r="AY520" i="35"/>
  <c r="AZ520" i="35"/>
  <c r="BA520" i="35"/>
  <c r="BB520" i="35"/>
  <c r="BC520" i="35"/>
  <c r="BD520" i="35"/>
  <c r="BE520" i="35"/>
  <c r="BF520" i="35"/>
  <c r="BG520" i="35"/>
  <c r="BH520" i="35"/>
  <c r="BI520" i="35"/>
  <c r="BJ520" i="35"/>
  <c r="BK520" i="35"/>
  <c r="BL520" i="35"/>
  <c r="BM520" i="35"/>
  <c r="BN520" i="35"/>
  <c r="BO520" i="35"/>
  <c r="BP520" i="35"/>
  <c r="BQ520" i="35"/>
  <c r="BR520" i="35"/>
  <c r="BS520" i="35"/>
  <c r="BT520" i="35"/>
  <c r="BU520" i="35"/>
  <c r="BV520" i="35"/>
  <c r="AO521" i="35"/>
  <c r="AP521" i="35"/>
  <c r="AQ521" i="35"/>
  <c r="AR521" i="35"/>
  <c r="AS521" i="35"/>
  <c r="AT521" i="35"/>
  <c r="AU521" i="35"/>
  <c r="AV521" i="35"/>
  <c r="AW521" i="35"/>
  <c r="AX521" i="35"/>
  <c r="AY521" i="35"/>
  <c r="AZ521" i="35"/>
  <c r="BA521" i="35"/>
  <c r="BB521" i="35"/>
  <c r="BC521" i="35"/>
  <c r="BD521" i="35"/>
  <c r="BE521" i="35"/>
  <c r="BF521" i="35"/>
  <c r="BG521" i="35"/>
  <c r="BH521" i="35"/>
  <c r="BI521" i="35"/>
  <c r="BJ521" i="35"/>
  <c r="BK521" i="35"/>
  <c r="BL521" i="35"/>
  <c r="BM521" i="35"/>
  <c r="BN521" i="35"/>
  <c r="BO521" i="35"/>
  <c r="BP521" i="35"/>
  <c r="BQ521" i="35"/>
  <c r="BR521" i="35"/>
  <c r="BS521" i="35"/>
  <c r="BT521" i="35"/>
  <c r="BU521" i="35"/>
  <c r="BV521" i="35"/>
  <c r="AO522" i="35"/>
  <c r="AP522" i="35"/>
  <c r="AQ522" i="35"/>
  <c r="AR522" i="35"/>
  <c r="AS522" i="35"/>
  <c r="AT522" i="35"/>
  <c r="AU522" i="35"/>
  <c r="AV522" i="35"/>
  <c r="AW522" i="35"/>
  <c r="AX522" i="35"/>
  <c r="AY522" i="35"/>
  <c r="AZ522" i="35"/>
  <c r="BA522" i="35"/>
  <c r="BB522" i="35"/>
  <c r="BC522" i="35"/>
  <c r="BD522" i="35"/>
  <c r="BE522" i="35"/>
  <c r="BF522" i="35"/>
  <c r="BG522" i="35"/>
  <c r="BH522" i="35"/>
  <c r="BI522" i="35"/>
  <c r="BJ522" i="35"/>
  <c r="BK522" i="35"/>
  <c r="BL522" i="35"/>
  <c r="BM522" i="35"/>
  <c r="BN522" i="35"/>
  <c r="BO522" i="35"/>
  <c r="BP522" i="35"/>
  <c r="BQ522" i="35"/>
  <c r="BR522" i="35"/>
  <c r="BS522" i="35"/>
  <c r="BT522" i="35"/>
  <c r="BU522" i="35"/>
  <c r="BV522" i="35"/>
  <c r="AO523" i="35"/>
  <c r="AP523" i="35"/>
  <c r="AQ523" i="35"/>
  <c r="AR523" i="35"/>
  <c r="AS523" i="35"/>
  <c r="AT523" i="35"/>
  <c r="AU523" i="35"/>
  <c r="AV523" i="35"/>
  <c r="AW523" i="35"/>
  <c r="AX523" i="35"/>
  <c r="AY523" i="35"/>
  <c r="AZ523" i="35"/>
  <c r="BA523" i="35"/>
  <c r="BB523" i="35"/>
  <c r="BC523" i="35"/>
  <c r="BD523" i="35"/>
  <c r="BE523" i="35"/>
  <c r="BF523" i="35"/>
  <c r="BG523" i="35"/>
  <c r="BH523" i="35"/>
  <c r="BI523" i="35"/>
  <c r="BJ523" i="35"/>
  <c r="BK523" i="35"/>
  <c r="BL523" i="35"/>
  <c r="BM523" i="35"/>
  <c r="BN523" i="35"/>
  <c r="BO523" i="35"/>
  <c r="BP523" i="35"/>
  <c r="BQ523" i="35"/>
  <c r="BR523" i="35"/>
  <c r="BS523" i="35"/>
  <c r="BT523" i="35"/>
  <c r="BU523" i="35"/>
  <c r="BV523" i="35"/>
  <c r="AO1768" i="35"/>
  <c r="AP1768" i="35"/>
  <c r="AQ1768" i="35"/>
  <c r="AR1768" i="35"/>
  <c r="AS1768" i="35"/>
  <c r="AT1768" i="35"/>
  <c r="AU1768" i="35"/>
  <c r="AV1768" i="35"/>
  <c r="AW1768" i="35"/>
  <c r="AX1768" i="35"/>
  <c r="AY1768" i="35"/>
  <c r="AZ1768" i="35"/>
  <c r="BA1768" i="35"/>
  <c r="BB1768" i="35"/>
  <c r="BC1768" i="35"/>
  <c r="BD1768" i="35"/>
  <c r="BE1768" i="35"/>
  <c r="BF1768" i="35"/>
  <c r="BG1768" i="35"/>
  <c r="BH1768" i="35"/>
  <c r="BI1768" i="35"/>
  <c r="BJ1768" i="35"/>
  <c r="BK1768" i="35"/>
  <c r="BL1768" i="35"/>
  <c r="BM1768" i="35"/>
  <c r="BN1768" i="35"/>
  <c r="BO1768" i="35"/>
  <c r="BP1768" i="35"/>
  <c r="BQ1768" i="35"/>
  <c r="BR1768" i="35"/>
  <c r="BS1768" i="35"/>
  <c r="BT1768" i="35"/>
  <c r="BU1768" i="35"/>
  <c r="BV1768" i="35"/>
  <c r="AO1769" i="35"/>
  <c r="AP1769" i="35"/>
  <c r="AQ1769" i="35"/>
  <c r="AR1769" i="35"/>
  <c r="AS1769" i="35"/>
  <c r="AT1769" i="35"/>
  <c r="AU1769" i="35"/>
  <c r="AV1769" i="35"/>
  <c r="AW1769" i="35"/>
  <c r="AX1769" i="35"/>
  <c r="AY1769" i="35"/>
  <c r="AZ1769" i="35"/>
  <c r="BA1769" i="35"/>
  <c r="BB1769" i="35"/>
  <c r="BC1769" i="35"/>
  <c r="BD1769" i="35"/>
  <c r="BE1769" i="35"/>
  <c r="BF1769" i="35"/>
  <c r="BG1769" i="35"/>
  <c r="BH1769" i="35"/>
  <c r="BI1769" i="35"/>
  <c r="BJ1769" i="35"/>
  <c r="BK1769" i="35"/>
  <c r="BL1769" i="35"/>
  <c r="BM1769" i="35"/>
  <c r="BN1769" i="35"/>
  <c r="BO1769" i="35"/>
  <c r="BP1769" i="35"/>
  <c r="BQ1769" i="35"/>
  <c r="BR1769" i="35"/>
  <c r="BS1769" i="35"/>
  <c r="BT1769" i="35"/>
  <c r="BU1769" i="35"/>
  <c r="BV1769" i="35"/>
  <c r="AO1770" i="35"/>
  <c r="AP1770" i="35"/>
  <c r="AQ1770" i="35"/>
  <c r="AR1770" i="35"/>
  <c r="AS1770" i="35"/>
  <c r="AT1770" i="35"/>
  <c r="AU1770" i="35"/>
  <c r="AV1770" i="35"/>
  <c r="AW1770" i="35"/>
  <c r="AX1770" i="35"/>
  <c r="AY1770" i="35"/>
  <c r="AZ1770" i="35"/>
  <c r="BA1770" i="35"/>
  <c r="BB1770" i="35"/>
  <c r="BC1770" i="35"/>
  <c r="BD1770" i="35"/>
  <c r="BE1770" i="35"/>
  <c r="BF1770" i="35"/>
  <c r="BG1770" i="35"/>
  <c r="BH1770" i="35"/>
  <c r="BI1770" i="35"/>
  <c r="BJ1770" i="35"/>
  <c r="BK1770" i="35"/>
  <c r="BL1770" i="35"/>
  <c r="BM1770" i="35"/>
  <c r="BN1770" i="35"/>
  <c r="BO1770" i="35"/>
  <c r="BP1770" i="35"/>
  <c r="BQ1770" i="35"/>
  <c r="BR1770" i="35"/>
  <c r="BS1770" i="35"/>
  <c r="BT1770" i="35"/>
  <c r="BU1770" i="35"/>
  <c r="BV1770" i="35"/>
  <c r="AO1771" i="35"/>
  <c r="AP1771" i="35"/>
  <c r="AQ1771" i="35"/>
  <c r="AR1771" i="35"/>
  <c r="AS1771" i="35"/>
  <c r="AT1771" i="35"/>
  <c r="AU1771" i="35"/>
  <c r="AV1771" i="35"/>
  <c r="AW1771" i="35"/>
  <c r="AX1771" i="35"/>
  <c r="AY1771" i="35"/>
  <c r="AZ1771" i="35"/>
  <c r="BA1771" i="35"/>
  <c r="BB1771" i="35"/>
  <c r="BC1771" i="35"/>
  <c r="BD1771" i="35"/>
  <c r="BE1771" i="35"/>
  <c r="BF1771" i="35"/>
  <c r="BG1771" i="35"/>
  <c r="BH1771" i="35"/>
  <c r="BI1771" i="35"/>
  <c r="BJ1771" i="35"/>
  <c r="BK1771" i="35"/>
  <c r="BL1771" i="35"/>
  <c r="BM1771" i="35"/>
  <c r="BN1771" i="35"/>
  <c r="BO1771" i="35"/>
  <c r="BP1771" i="35"/>
  <c r="BQ1771" i="35"/>
  <c r="BR1771" i="35"/>
  <c r="BS1771" i="35"/>
  <c r="BT1771" i="35"/>
  <c r="BU1771" i="35"/>
  <c r="BV1771" i="35"/>
  <c r="AO1772" i="35"/>
  <c r="AP1772" i="35"/>
  <c r="AQ1772" i="35"/>
  <c r="AR1772" i="35"/>
  <c r="AS1772" i="35"/>
  <c r="AT1772" i="35"/>
  <c r="AU1772" i="35"/>
  <c r="AV1772" i="35"/>
  <c r="AW1772" i="35"/>
  <c r="AX1772" i="35"/>
  <c r="AY1772" i="35"/>
  <c r="AZ1772" i="35"/>
  <c r="BA1772" i="35"/>
  <c r="BB1772" i="35"/>
  <c r="BC1772" i="35"/>
  <c r="BD1772" i="35"/>
  <c r="BE1772" i="35"/>
  <c r="BF1772" i="35"/>
  <c r="BG1772" i="35"/>
  <c r="BH1772" i="35"/>
  <c r="BI1772" i="35"/>
  <c r="BJ1772" i="35"/>
  <c r="BK1772" i="35"/>
  <c r="BL1772" i="35"/>
  <c r="BM1772" i="35"/>
  <c r="BN1772" i="35"/>
  <c r="BO1772" i="35"/>
  <c r="BP1772" i="35"/>
  <c r="BQ1772" i="35"/>
  <c r="BR1772" i="35"/>
  <c r="BS1772" i="35"/>
  <c r="BT1772" i="35"/>
  <c r="BU1772" i="35"/>
  <c r="BV1772" i="35"/>
  <c r="AO1773" i="35"/>
  <c r="AP1773" i="35"/>
  <c r="AQ1773" i="35"/>
  <c r="AR1773" i="35"/>
  <c r="AS1773" i="35"/>
  <c r="AT1773" i="35"/>
  <c r="AU1773" i="35"/>
  <c r="AV1773" i="35"/>
  <c r="AW1773" i="35"/>
  <c r="AX1773" i="35"/>
  <c r="AY1773" i="35"/>
  <c r="AZ1773" i="35"/>
  <c r="BA1773" i="35"/>
  <c r="BB1773" i="35"/>
  <c r="BC1773" i="35"/>
  <c r="BD1773" i="35"/>
  <c r="BE1773" i="35"/>
  <c r="BF1773" i="35"/>
  <c r="BG1773" i="35"/>
  <c r="BH1773" i="35"/>
  <c r="BI1773" i="35"/>
  <c r="BJ1773" i="35"/>
  <c r="BK1773" i="35"/>
  <c r="BL1773" i="35"/>
  <c r="BM1773" i="35"/>
  <c r="BN1773" i="35"/>
  <c r="BO1773" i="35"/>
  <c r="BP1773" i="35"/>
  <c r="BQ1773" i="35"/>
  <c r="BR1773" i="35"/>
  <c r="BS1773" i="35"/>
  <c r="BT1773" i="35"/>
  <c r="BU1773" i="35"/>
  <c r="BV1773" i="35"/>
  <c r="AO59" i="35"/>
  <c r="AP59" i="35"/>
  <c r="AQ59" i="35"/>
  <c r="AR59" i="35"/>
  <c r="AS59" i="35"/>
  <c r="AT59" i="35"/>
  <c r="AU59" i="35"/>
  <c r="AV59" i="35"/>
  <c r="AW59" i="35"/>
  <c r="AX59" i="35"/>
  <c r="AY59" i="35"/>
  <c r="AZ59" i="35"/>
  <c r="BA59" i="35"/>
  <c r="BB59" i="35"/>
  <c r="BC59" i="35"/>
  <c r="BD59" i="35"/>
  <c r="BE59" i="35"/>
  <c r="BF59" i="35"/>
  <c r="BG59" i="35"/>
  <c r="BH59" i="35"/>
  <c r="BI59" i="35"/>
  <c r="BJ59" i="35"/>
  <c r="BK59" i="35"/>
  <c r="BL59" i="35"/>
  <c r="BM59" i="35"/>
  <c r="BN59" i="35"/>
  <c r="BO59" i="35"/>
  <c r="BP59" i="35"/>
  <c r="BQ59" i="35"/>
  <c r="BR59" i="35"/>
  <c r="BS59" i="35"/>
  <c r="BT59" i="35"/>
  <c r="BU59" i="35"/>
  <c r="BV59" i="35"/>
  <c r="AO60" i="35"/>
  <c r="AP60" i="35"/>
  <c r="AQ60" i="35"/>
  <c r="AR60" i="35"/>
  <c r="AS60" i="35"/>
  <c r="AT60" i="35"/>
  <c r="AU60" i="35"/>
  <c r="AV60" i="35"/>
  <c r="AW60" i="35"/>
  <c r="AX60" i="35"/>
  <c r="AY60" i="35"/>
  <c r="AZ60" i="35"/>
  <c r="BA60" i="35"/>
  <c r="BB60" i="35"/>
  <c r="BC60" i="35"/>
  <c r="BD60" i="35"/>
  <c r="BE60" i="35"/>
  <c r="BF60" i="35"/>
  <c r="BG60" i="35"/>
  <c r="BH60" i="35"/>
  <c r="BI60" i="35"/>
  <c r="BJ60" i="35"/>
  <c r="BK60" i="35"/>
  <c r="BL60" i="35"/>
  <c r="BM60" i="35"/>
  <c r="BN60" i="35"/>
  <c r="BO60" i="35"/>
  <c r="BP60" i="35"/>
  <c r="BQ60" i="35"/>
  <c r="BR60" i="35"/>
  <c r="BS60" i="35"/>
  <c r="BT60" i="35"/>
  <c r="BU60" i="35"/>
  <c r="BV60" i="35"/>
  <c r="AO61" i="35"/>
  <c r="AP61" i="35"/>
  <c r="AQ61" i="35"/>
  <c r="AR61" i="35"/>
  <c r="AS61" i="35"/>
  <c r="AT61" i="35"/>
  <c r="AU61" i="35"/>
  <c r="AV61" i="35"/>
  <c r="AW61" i="35"/>
  <c r="AX61" i="35"/>
  <c r="AY61" i="35"/>
  <c r="AZ61" i="35"/>
  <c r="BA61" i="35"/>
  <c r="BB61" i="35"/>
  <c r="BC61" i="35"/>
  <c r="BD61" i="35"/>
  <c r="BE61" i="35"/>
  <c r="BF61" i="35"/>
  <c r="BG61" i="35"/>
  <c r="BH61" i="35"/>
  <c r="BI61" i="35"/>
  <c r="BJ61" i="35"/>
  <c r="BK61" i="35"/>
  <c r="BL61" i="35"/>
  <c r="BM61" i="35"/>
  <c r="BN61" i="35"/>
  <c r="BO61" i="35"/>
  <c r="BP61" i="35"/>
  <c r="BQ61" i="35"/>
  <c r="BR61" i="35"/>
  <c r="BS61" i="35"/>
  <c r="BT61" i="35"/>
  <c r="BU61" i="35"/>
  <c r="BV61" i="35"/>
  <c r="AO62" i="35"/>
  <c r="AP62" i="35"/>
  <c r="AQ62" i="35"/>
  <c r="AR62" i="35"/>
  <c r="AS62" i="35"/>
  <c r="AT62" i="35"/>
  <c r="AU62" i="35"/>
  <c r="AV62" i="35"/>
  <c r="AW62" i="35"/>
  <c r="AX62" i="35"/>
  <c r="AY62" i="35"/>
  <c r="AZ62" i="35"/>
  <c r="BA62" i="35"/>
  <c r="BB62" i="35"/>
  <c r="BC62" i="35"/>
  <c r="BD62" i="35"/>
  <c r="BE62" i="35"/>
  <c r="BF62" i="35"/>
  <c r="BG62" i="35"/>
  <c r="BH62" i="35"/>
  <c r="BI62" i="35"/>
  <c r="BJ62" i="35"/>
  <c r="BK62" i="35"/>
  <c r="BL62" i="35"/>
  <c r="BM62" i="35"/>
  <c r="BN62" i="35"/>
  <c r="BO62" i="35"/>
  <c r="BP62" i="35"/>
  <c r="BQ62" i="35"/>
  <c r="BR62" i="35"/>
  <c r="BS62" i="35"/>
  <c r="BT62" i="35"/>
  <c r="BU62" i="35"/>
  <c r="BV62" i="35"/>
  <c r="AO63" i="35"/>
  <c r="AP63" i="35"/>
  <c r="AQ63" i="35"/>
  <c r="AR63" i="35"/>
  <c r="AS63" i="35"/>
  <c r="AT63" i="35"/>
  <c r="AU63" i="35"/>
  <c r="AV63" i="35"/>
  <c r="AW63" i="35"/>
  <c r="AX63" i="35"/>
  <c r="AY63" i="35"/>
  <c r="AZ63" i="35"/>
  <c r="BA63" i="35"/>
  <c r="BB63" i="35"/>
  <c r="BC63" i="35"/>
  <c r="BD63" i="35"/>
  <c r="BE63" i="35"/>
  <c r="BF63" i="35"/>
  <c r="BG63" i="35"/>
  <c r="BH63" i="35"/>
  <c r="BI63" i="35"/>
  <c r="BJ63" i="35"/>
  <c r="BK63" i="35"/>
  <c r="BL63" i="35"/>
  <c r="BM63" i="35"/>
  <c r="BN63" i="35"/>
  <c r="BO63" i="35"/>
  <c r="BP63" i="35"/>
  <c r="BQ63" i="35"/>
  <c r="BR63" i="35"/>
  <c r="BS63" i="35"/>
  <c r="BT63" i="35"/>
  <c r="BU63" i="35"/>
  <c r="BV63" i="35"/>
  <c r="AO64" i="35"/>
  <c r="AP64" i="35"/>
  <c r="AQ64" i="35"/>
  <c r="AR64" i="35"/>
  <c r="AS64" i="35"/>
  <c r="AT64" i="35"/>
  <c r="AU64" i="35"/>
  <c r="AV64" i="35"/>
  <c r="AW64" i="35"/>
  <c r="AX64" i="35"/>
  <c r="AY64" i="35"/>
  <c r="AZ64" i="35"/>
  <c r="BA64" i="35"/>
  <c r="BB64" i="35"/>
  <c r="BC64" i="35"/>
  <c r="BD64" i="35"/>
  <c r="BE64" i="35"/>
  <c r="BF64" i="35"/>
  <c r="BG64" i="35"/>
  <c r="BH64" i="35"/>
  <c r="BI64" i="35"/>
  <c r="BJ64" i="35"/>
  <c r="BK64" i="35"/>
  <c r="BL64" i="35"/>
  <c r="BM64" i="35"/>
  <c r="BN64" i="35"/>
  <c r="BO64" i="35"/>
  <c r="BP64" i="35"/>
  <c r="BQ64" i="35"/>
  <c r="BR64" i="35"/>
  <c r="BS64" i="35"/>
  <c r="BT64" i="35"/>
  <c r="BU64" i="35"/>
  <c r="BV64" i="35"/>
  <c r="AO287" i="35"/>
  <c r="AP287" i="35"/>
  <c r="AQ287" i="35"/>
  <c r="AR287" i="35"/>
  <c r="AS287" i="35"/>
  <c r="AT287" i="35"/>
  <c r="AU287" i="35"/>
  <c r="AV287" i="35"/>
  <c r="AW287" i="35"/>
  <c r="AX287" i="35"/>
  <c r="AY287" i="35"/>
  <c r="AZ287" i="35"/>
  <c r="BA287" i="35"/>
  <c r="BB287" i="35"/>
  <c r="BC287" i="35"/>
  <c r="BD287" i="35"/>
  <c r="BE287" i="35"/>
  <c r="BF287" i="35"/>
  <c r="BG287" i="35"/>
  <c r="BH287" i="35"/>
  <c r="BI287" i="35"/>
  <c r="BJ287" i="35"/>
  <c r="BK287" i="35"/>
  <c r="BL287" i="35"/>
  <c r="BM287" i="35"/>
  <c r="BN287" i="35"/>
  <c r="BO287" i="35"/>
  <c r="BP287" i="35"/>
  <c r="BQ287" i="35"/>
  <c r="BR287" i="35"/>
  <c r="BS287" i="35"/>
  <c r="BT287" i="35"/>
  <c r="BU287" i="35"/>
  <c r="BV287" i="35"/>
  <c r="AO288" i="35"/>
  <c r="AP288" i="35"/>
  <c r="AQ288" i="35"/>
  <c r="AR288" i="35"/>
  <c r="AS288" i="35"/>
  <c r="AT288" i="35"/>
  <c r="AU288" i="35"/>
  <c r="AV288" i="35"/>
  <c r="AW288" i="35"/>
  <c r="AX288" i="35"/>
  <c r="AY288" i="35"/>
  <c r="AZ288" i="35"/>
  <c r="BA288" i="35"/>
  <c r="BB288" i="35"/>
  <c r="BC288" i="35"/>
  <c r="BD288" i="35"/>
  <c r="BE288" i="35"/>
  <c r="BF288" i="35"/>
  <c r="BG288" i="35"/>
  <c r="BH288" i="35"/>
  <c r="BI288" i="35"/>
  <c r="BJ288" i="35"/>
  <c r="BK288" i="35"/>
  <c r="BL288" i="35"/>
  <c r="BM288" i="35"/>
  <c r="BN288" i="35"/>
  <c r="BO288" i="35"/>
  <c r="BP288" i="35"/>
  <c r="BQ288" i="35"/>
  <c r="BR288" i="35"/>
  <c r="BS288" i="35"/>
  <c r="BT288" i="35"/>
  <c r="BU288" i="35"/>
  <c r="BV288" i="35"/>
  <c r="AO289" i="35"/>
  <c r="AP289" i="35"/>
  <c r="AQ289" i="35"/>
  <c r="AR289" i="35"/>
  <c r="AS289" i="35"/>
  <c r="AT289" i="35"/>
  <c r="AU289" i="35"/>
  <c r="AV289" i="35"/>
  <c r="AW289" i="35"/>
  <c r="AX289" i="35"/>
  <c r="AY289" i="35"/>
  <c r="AZ289" i="35"/>
  <c r="BA289" i="35"/>
  <c r="BB289" i="35"/>
  <c r="BC289" i="35"/>
  <c r="BD289" i="35"/>
  <c r="BE289" i="35"/>
  <c r="BF289" i="35"/>
  <c r="BG289" i="35"/>
  <c r="BH289" i="35"/>
  <c r="BI289" i="35"/>
  <c r="BJ289" i="35"/>
  <c r="BK289" i="35"/>
  <c r="BL289" i="35"/>
  <c r="BM289" i="35"/>
  <c r="BN289" i="35"/>
  <c r="BO289" i="35"/>
  <c r="BP289" i="35"/>
  <c r="BQ289" i="35"/>
  <c r="BR289" i="35"/>
  <c r="BS289" i="35"/>
  <c r="BT289" i="35"/>
  <c r="BU289" i="35"/>
  <c r="BV289" i="35"/>
  <c r="AO290" i="35"/>
  <c r="AP290" i="35"/>
  <c r="AQ290" i="35"/>
  <c r="AR290" i="35"/>
  <c r="AS290" i="35"/>
  <c r="AT290" i="35"/>
  <c r="AU290" i="35"/>
  <c r="AV290" i="35"/>
  <c r="AW290" i="35"/>
  <c r="AX290" i="35"/>
  <c r="AY290" i="35"/>
  <c r="AZ290" i="35"/>
  <c r="BA290" i="35"/>
  <c r="BB290" i="35"/>
  <c r="BC290" i="35"/>
  <c r="BD290" i="35"/>
  <c r="BE290" i="35"/>
  <c r="BF290" i="35"/>
  <c r="BG290" i="35"/>
  <c r="BH290" i="35"/>
  <c r="BI290" i="35"/>
  <c r="BJ290" i="35"/>
  <c r="BK290" i="35"/>
  <c r="BL290" i="35"/>
  <c r="BM290" i="35"/>
  <c r="BN290" i="35"/>
  <c r="BO290" i="35"/>
  <c r="BP290" i="35"/>
  <c r="BQ290" i="35"/>
  <c r="BR290" i="35"/>
  <c r="BS290" i="35"/>
  <c r="BT290" i="35"/>
  <c r="BU290" i="35"/>
  <c r="BV290" i="35"/>
  <c r="AO291" i="35"/>
  <c r="AP291" i="35"/>
  <c r="AQ291" i="35"/>
  <c r="AR291" i="35"/>
  <c r="AS291" i="35"/>
  <c r="AT291" i="35"/>
  <c r="AU291" i="35"/>
  <c r="AV291" i="35"/>
  <c r="AW291" i="35"/>
  <c r="AX291" i="35"/>
  <c r="AY291" i="35"/>
  <c r="AZ291" i="35"/>
  <c r="BA291" i="35"/>
  <c r="BB291" i="35"/>
  <c r="BC291" i="35"/>
  <c r="BD291" i="35"/>
  <c r="BE291" i="35"/>
  <c r="BF291" i="35"/>
  <c r="BG291" i="35"/>
  <c r="BH291" i="35"/>
  <c r="BI291" i="35"/>
  <c r="BJ291" i="35"/>
  <c r="BK291" i="35"/>
  <c r="BL291" i="35"/>
  <c r="BM291" i="35"/>
  <c r="BN291" i="35"/>
  <c r="BO291" i="35"/>
  <c r="BP291" i="35"/>
  <c r="BQ291" i="35"/>
  <c r="BR291" i="35"/>
  <c r="BS291" i="35"/>
  <c r="BT291" i="35"/>
  <c r="BU291" i="35"/>
  <c r="BV291" i="35"/>
  <c r="AO292" i="35"/>
  <c r="AP292" i="35"/>
  <c r="AQ292" i="35"/>
  <c r="AR292" i="35"/>
  <c r="AS292" i="35"/>
  <c r="AT292" i="35"/>
  <c r="AU292" i="35"/>
  <c r="AV292" i="35"/>
  <c r="AW292" i="35"/>
  <c r="AX292" i="35"/>
  <c r="AY292" i="35"/>
  <c r="AZ292" i="35"/>
  <c r="BA292" i="35"/>
  <c r="BB292" i="35"/>
  <c r="BC292" i="35"/>
  <c r="BD292" i="35"/>
  <c r="BE292" i="35"/>
  <c r="BF292" i="35"/>
  <c r="BG292" i="35"/>
  <c r="BH292" i="35"/>
  <c r="BI292" i="35"/>
  <c r="BJ292" i="35"/>
  <c r="BK292" i="35"/>
  <c r="BL292" i="35"/>
  <c r="BM292" i="35"/>
  <c r="BN292" i="35"/>
  <c r="BO292" i="35"/>
  <c r="BP292" i="35"/>
  <c r="BQ292" i="35"/>
  <c r="BR292" i="35"/>
  <c r="BS292" i="35"/>
  <c r="BT292" i="35"/>
  <c r="BU292" i="35"/>
  <c r="BV292" i="35"/>
  <c r="AO802" i="35"/>
  <c r="AP802" i="35"/>
  <c r="AQ802" i="35"/>
  <c r="AR802" i="35"/>
  <c r="AS802" i="35"/>
  <c r="AT802" i="35"/>
  <c r="AU802" i="35"/>
  <c r="AV802" i="35"/>
  <c r="AW802" i="35"/>
  <c r="AX802" i="35"/>
  <c r="AY802" i="35"/>
  <c r="AZ802" i="35"/>
  <c r="BA802" i="35"/>
  <c r="BB802" i="35"/>
  <c r="BC802" i="35"/>
  <c r="BD802" i="35"/>
  <c r="BE802" i="35"/>
  <c r="BF802" i="35"/>
  <c r="BG802" i="35"/>
  <c r="BH802" i="35"/>
  <c r="BI802" i="35"/>
  <c r="BJ802" i="35"/>
  <c r="BK802" i="35"/>
  <c r="BL802" i="35"/>
  <c r="BM802" i="35"/>
  <c r="BN802" i="35"/>
  <c r="BO802" i="35"/>
  <c r="BP802" i="35"/>
  <c r="BQ802" i="35"/>
  <c r="BR802" i="35"/>
  <c r="BS802" i="35"/>
  <c r="BT802" i="35"/>
  <c r="BU802" i="35"/>
  <c r="BV802" i="35"/>
  <c r="AO803" i="35"/>
  <c r="AP803" i="35"/>
  <c r="AQ803" i="35"/>
  <c r="AR803" i="35"/>
  <c r="AS803" i="35"/>
  <c r="AT803" i="35"/>
  <c r="AU803" i="35"/>
  <c r="AV803" i="35"/>
  <c r="AW803" i="35"/>
  <c r="AX803" i="35"/>
  <c r="AY803" i="35"/>
  <c r="AZ803" i="35"/>
  <c r="BA803" i="35"/>
  <c r="BB803" i="35"/>
  <c r="BC803" i="35"/>
  <c r="BD803" i="35"/>
  <c r="BE803" i="35"/>
  <c r="BF803" i="35"/>
  <c r="BG803" i="35"/>
  <c r="BH803" i="35"/>
  <c r="BI803" i="35"/>
  <c r="BJ803" i="35"/>
  <c r="BK803" i="35"/>
  <c r="BL803" i="35"/>
  <c r="BM803" i="35"/>
  <c r="BN803" i="35"/>
  <c r="BO803" i="35"/>
  <c r="BP803" i="35"/>
  <c r="BQ803" i="35"/>
  <c r="BR803" i="35"/>
  <c r="BS803" i="35"/>
  <c r="BT803" i="35"/>
  <c r="BU803" i="35"/>
  <c r="BV803" i="35"/>
  <c r="AO804" i="35"/>
  <c r="AP804" i="35"/>
  <c r="AQ804" i="35"/>
  <c r="AR804" i="35"/>
  <c r="AS804" i="35"/>
  <c r="AT804" i="35"/>
  <c r="AU804" i="35"/>
  <c r="AV804" i="35"/>
  <c r="AW804" i="35"/>
  <c r="AX804" i="35"/>
  <c r="AY804" i="35"/>
  <c r="AZ804" i="35"/>
  <c r="BA804" i="35"/>
  <c r="BB804" i="35"/>
  <c r="BC804" i="35"/>
  <c r="BD804" i="35"/>
  <c r="BE804" i="35"/>
  <c r="BF804" i="35"/>
  <c r="BG804" i="35"/>
  <c r="BH804" i="35"/>
  <c r="BI804" i="35"/>
  <c r="BJ804" i="35"/>
  <c r="BK804" i="35"/>
  <c r="BL804" i="35"/>
  <c r="BM804" i="35"/>
  <c r="BN804" i="35"/>
  <c r="BO804" i="35"/>
  <c r="BP804" i="35"/>
  <c r="BQ804" i="35"/>
  <c r="BR804" i="35"/>
  <c r="BS804" i="35"/>
  <c r="BT804" i="35"/>
  <c r="BU804" i="35"/>
  <c r="BV804" i="35"/>
  <c r="AO805" i="35"/>
  <c r="AP805" i="35"/>
  <c r="AQ805" i="35"/>
  <c r="AR805" i="35"/>
  <c r="AS805" i="35"/>
  <c r="AT805" i="35"/>
  <c r="AU805" i="35"/>
  <c r="AV805" i="35"/>
  <c r="AW805" i="35"/>
  <c r="AX805" i="35"/>
  <c r="AY805" i="35"/>
  <c r="AZ805" i="35"/>
  <c r="BA805" i="35"/>
  <c r="BB805" i="35"/>
  <c r="BC805" i="35"/>
  <c r="BD805" i="35"/>
  <c r="BE805" i="35"/>
  <c r="BF805" i="35"/>
  <c r="BG805" i="35"/>
  <c r="BH805" i="35"/>
  <c r="BI805" i="35"/>
  <c r="BJ805" i="35"/>
  <c r="BK805" i="35"/>
  <c r="BL805" i="35"/>
  <c r="BM805" i="35"/>
  <c r="BN805" i="35"/>
  <c r="BO805" i="35"/>
  <c r="BP805" i="35"/>
  <c r="BQ805" i="35"/>
  <c r="BR805" i="35"/>
  <c r="BS805" i="35"/>
  <c r="BT805" i="35"/>
  <c r="BU805" i="35"/>
  <c r="BV805" i="35"/>
  <c r="AO806" i="35"/>
  <c r="AP806" i="35"/>
  <c r="AQ806" i="35"/>
  <c r="AR806" i="35"/>
  <c r="AS806" i="35"/>
  <c r="AT806" i="35"/>
  <c r="AU806" i="35"/>
  <c r="AV806" i="35"/>
  <c r="AW806" i="35"/>
  <c r="AX806" i="35"/>
  <c r="AY806" i="35"/>
  <c r="AZ806" i="35"/>
  <c r="BA806" i="35"/>
  <c r="BB806" i="35"/>
  <c r="BC806" i="35"/>
  <c r="BD806" i="35"/>
  <c r="BE806" i="35"/>
  <c r="BF806" i="35"/>
  <c r="BG806" i="35"/>
  <c r="BH806" i="35"/>
  <c r="BI806" i="35"/>
  <c r="BJ806" i="35"/>
  <c r="BK806" i="35"/>
  <c r="BL806" i="35"/>
  <c r="BM806" i="35"/>
  <c r="BN806" i="35"/>
  <c r="BO806" i="35"/>
  <c r="BP806" i="35"/>
  <c r="BQ806" i="35"/>
  <c r="BR806" i="35"/>
  <c r="BS806" i="35"/>
  <c r="BT806" i="35"/>
  <c r="BU806" i="35"/>
  <c r="BV806" i="35"/>
  <c r="AO807" i="35"/>
  <c r="AP807" i="35"/>
  <c r="AQ807" i="35"/>
  <c r="AR807" i="35"/>
  <c r="AS807" i="35"/>
  <c r="AT807" i="35"/>
  <c r="AU807" i="35"/>
  <c r="AV807" i="35"/>
  <c r="AW807" i="35"/>
  <c r="AX807" i="35"/>
  <c r="AY807" i="35"/>
  <c r="AZ807" i="35"/>
  <c r="BA807" i="35"/>
  <c r="BB807" i="35"/>
  <c r="BC807" i="35"/>
  <c r="BD807" i="35"/>
  <c r="BE807" i="35"/>
  <c r="BF807" i="35"/>
  <c r="BG807" i="35"/>
  <c r="BH807" i="35"/>
  <c r="BI807" i="35"/>
  <c r="BJ807" i="35"/>
  <c r="BK807" i="35"/>
  <c r="BL807" i="35"/>
  <c r="BM807" i="35"/>
  <c r="BN807" i="35"/>
  <c r="BO807" i="35"/>
  <c r="BP807" i="35"/>
  <c r="BQ807" i="35"/>
  <c r="BR807" i="35"/>
  <c r="BS807" i="35"/>
  <c r="BT807" i="35"/>
  <c r="BU807" i="35"/>
  <c r="BV807" i="35"/>
  <c r="AO1438" i="35"/>
  <c r="AP1438" i="35"/>
  <c r="AQ1438" i="35"/>
  <c r="AR1438" i="35"/>
  <c r="AS1438" i="35"/>
  <c r="AT1438" i="35"/>
  <c r="AU1438" i="35"/>
  <c r="AV1438" i="35"/>
  <c r="AW1438" i="35"/>
  <c r="AX1438" i="35"/>
  <c r="AY1438" i="35"/>
  <c r="AZ1438" i="35"/>
  <c r="BA1438" i="35"/>
  <c r="BB1438" i="35"/>
  <c r="BC1438" i="35"/>
  <c r="BD1438" i="35"/>
  <c r="BE1438" i="35"/>
  <c r="BF1438" i="35"/>
  <c r="BG1438" i="35"/>
  <c r="BH1438" i="35"/>
  <c r="BI1438" i="35"/>
  <c r="BJ1438" i="35"/>
  <c r="BK1438" i="35"/>
  <c r="BL1438" i="35"/>
  <c r="BM1438" i="35"/>
  <c r="BN1438" i="35"/>
  <c r="BO1438" i="35"/>
  <c r="BP1438" i="35"/>
  <c r="BQ1438" i="35"/>
  <c r="BR1438" i="35"/>
  <c r="BS1438" i="35"/>
  <c r="BT1438" i="35"/>
  <c r="BU1438" i="35"/>
  <c r="BV1438" i="35"/>
  <c r="AO1439" i="35"/>
  <c r="AP1439" i="35"/>
  <c r="AQ1439" i="35"/>
  <c r="AR1439" i="35"/>
  <c r="AS1439" i="35"/>
  <c r="AT1439" i="35"/>
  <c r="AU1439" i="35"/>
  <c r="AV1439" i="35"/>
  <c r="AW1439" i="35"/>
  <c r="AX1439" i="35"/>
  <c r="AY1439" i="35"/>
  <c r="AZ1439" i="35"/>
  <c r="BA1439" i="35"/>
  <c r="BB1439" i="35"/>
  <c r="BC1439" i="35"/>
  <c r="BD1439" i="35"/>
  <c r="BE1439" i="35"/>
  <c r="BF1439" i="35"/>
  <c r="BG1439" i="35"/>
  <c r="BH1439" i="35"/>
  <c r="BI1439" i="35"/>
  <c r="BJ1439" i="35"/>
  <c r="BK1439" i="35"/>
  <c r="BL1439" i="35"/>
  <c r="BM1439" i="35"/>
  <c r="BN1439" i="35"/>
  <c r="BO1439" i="35"/>
  <c r="BP1439" i="35"/>
  <c r="BQ1439" i="35"/>
  <c r="BR1439" i="35"/>
  <c r="BS1439" i="35"/>
  <c r="BT1439" i="35"/>
  <c r="BU1439" i="35"/>
  <c r="BV1439" i="35"/>
  <c r="AO1440" i="35"/>
  <c r="AP1440" i="35"/>
  <c r="AQ1440" i="35"/>
  <c r="AR1440" i="35"/>
  <c r="AS1440" i="35"/>
  <c r="AT1440" i="35"/>
  <c r="AU1440" i="35"/>
  <c r="AV1440" i="35"/>
  <c r="AW1440" i="35"/>
  <c r="AX1440" i="35"/>
  <c r="AY1440" i="35"/>
  <c r="AZ1440" i="35"/>
  <c r="BA1440" i="35"/>
  <c r="BB1440" i="35"/>
  <c r="BC1440" i="35"/>
  <c r="BD1440" i="35"/>
  <c r="BE1440" i="35"/>
  <c r="BF1440" i="35"/>
  <c r="BG1440" i="35"/>
  <c r="BH1440" i="35"/>
  <c r="BI1440" i="35"/>
  <c r="BJ1440" i="35"/>
  <c r="BK1440" i="35"/>
  <c r="BL1440" i="35"/>
  <c r="BM1440" i="35"/>
  <c r="BN1440" i="35"/>
  <c r="BO1440" i="35"/>
  <c r="BP1440" i="35"/>
  <c r="BQ1440" i="35"/>
  <c r="BR1440" i="35"/>
  <c r="BS1440" i="35"/>
  <c r="BT1440" i="35"/>
  <c r="BU1440" i="35"/>
  <c r="BV1440" i="35"/>
  <c r="AO1441" i="35"/>
  <c r="AP1441" i="35"/>
  <c r="AQ1441" i="35"/>
  <c r="AR1441" i="35"/>
  <c r="AS1441" i="35"/>
  <c r="AT1441" i="35"/>
  <c r="AU1441" i="35"/>
  <c r="AV1441" i="35"/>
  <c r="AW1441" i="35"/>
  <c r="AX1441" i="35"/>
  <c r="AY1441" i="35"/>
  <c r="AZ1441" i="35"/>
  <c r="BA1441" i="35"/>
  <c r="BB1441" i="35"/>
  <c r="BC1441" i="35"/>
  <c r="BD1441" i="35"/>
  <c r="BE1441" i="35"/>
  <c r="BF1441" i="35"/>
  <c r="BG1441" i="35"/>
  <c r="BH1441" i="35"/>
  <c r="BI1441" i="35"/>
  <c r="BJ1441" i="35"/>
  <c r="BK1441" i="35"/>
  <c r="BL1441" i="35"/>
  <c r="BM1441" i="35"/>
  <c r="BN1441" i="35"/>
  <c r="BO1441" i="35"/>
  <c r="BP1441" i="35"/>
  <c r="BQ1441" i="35"/>
  <c r="BR1441" i="35"/>
  <c r="BS1441" i="35"/>
  <c r="BT1441" i="35"/>
  <c r="BU1441" i="35"/>
  <c r="BV1441" i="35"/>
  <c r="AO1121" i="35"/>
  <c r="AP1121" i="35"/>
  <c r="AQ1121" i="35"/>
  <c r="AR1121" i="35"/>
  <c r="AS1121" i="35"/>
  <c r="AT1121" i="35"/>
  <c r="AU1121" i="35"/>
  <c r="AV1121" i="35"/>
  <c r="AW1121" i="35"/>
  <c r="AX1121" i="35"/>
  <c r="AY1121" i="35"/>
  <c r="AZ1121" i="35"/>
  <c r="BA1121" i="35"/>
  <c r="BB1121" i="35"/>
  <c r="BC1121" i="35"/>
  <c r="BD1121" i="35"/>
  <c r="BE1121" i="35"/>
  <c r="BF1121" i="35"/>
  <c r="BG1121" i="35"/>
  <c r="BH1121" i="35"/>
  <c r="BI1121" i="35"/>
  <c r="BJ1121" i="35"/>
  <c r="BK1121" i="35"/>
  <c r="BL1121" i="35"/>
  <c r="BM1121" i="35"/>
  <c r="BN1121" i="35"/>
  <c r="BO1121" i="35"/>
  <c r="BP1121" i="35"/>
  <c r="BQ1121" i="35"/>
  <c r="BR1121" i="35"/>
  <c r="BS1121" i="35"/>
  <c r="BT1121" i="35"/>
  <c r="BU1121" i="35"/>
  <c r="BV1121" i="35"/>
  <c r="AO1122" i="35"/>
  <c r="AP1122" i="35"/>
  <c r="AQ1122" i="35"/>
  <c r="AR1122" i="35"/>
  <c r="AS1122" i="35"/>
  <c r="AT1122" i="35"/>
  <c r="AU1122" i="35"/>
  <c r="AV1122" i="35"/>
  <c r="AW1122" i="35"/>
  <c r="AX1122" i="35"/>
  <c r="AY1122" i="35"/>
  <c r="AZ1122" i="35"/>
  <c r="BA1122" i="35"/>
  <c r="BB1122" i="35"/>
  <c r="BC1122" i="35"/>
  <c r="BD1122" i="35"/>
  <c r="BE1122" i="35"/>
  <c r="BF1122" i="35"/>
  <c r="BG1122" i="35"/>
  <c r="BH1122" i="35"/>
  <c r="BI1122" i="35"/>
  <c r="BJ1122" i="35"/>
  <c r="BK1122" i="35"/>
  <c r="BL1122" i="35"/>
  <c r="BM1122" i="35"/>
  <c r="BN1122" i="35"/>
  <c r="BO1122" i="35"/>
  <c r="BP1122" i="35"/>
  <c r="BQ1122" i="35"/>
  <c r="BR1122" i="35"/>
  <c r="BS1122" i="35"/>
  <c r="BT1122" i="35"/>
  <c r="BU1122" i="35"/>
  <c r="BV1122" i="35"/>
  <c r="AO1123" i="35"/>
  <c r="AP1123" i="35"/>
  <c r="AQ1123" i="35"/>
  <c r="AR1123" i="35"/>
  <c r="AS1123" i="35"/>
  <c r="AT1123" i="35"/>
  <c r="AU1123" i="35"/>
  <c r="AV1123" i="35"/>
  <c r="AW1123" i="35"/>
  <c r="AX1123" i="35"/>
  <c r="AY1123" i="35"/>
  <c r="AZ1123" i="35"/>
  <c r="BA1123" i="35"/>
  <c r="BB1123" i="35"/>
  <c r="BC1123" i="35"/>
  <c r="BD1123" i="35"/>
  <c r="BE1123" i="35"/>
  <c r="BF1123" i="35"/>
  <c r="BG1123" i="35"/>
  <c r="BH1123" i="35"/>
  <c r="BI1123" i="35"/>
  <c r="BJ1123" i="35"/>
  <c r="BK1123" i="35"/>
  <c r="BL1123" i="35"/>
  <c r="BM1123" i="35"/>
  <c r="BN1123" i="35"/>
  <c r="BO1123" i="35"/>
  <c r="BP1123" i="35"/>
  <c r="BQ1123" i="35"/>
  <c r="BR1123" i="35"/>
  <c r="BS1123" i="35"/>
  <c r="BT1123" i="35"/>
  <c r="BU1123" i="35"/>
  <c r="BV1123" i="35"/>
  <c r="AO1124" i="35"/>
  <c r="AP1124" i="35"/>
  <c r="AQ1124" i="35"/>
  <c r="AR1124" i="35"/>
  <c r="AS1124" i="35"/>
  <c r="AT1124" i="35"/>
  <c r="AU1124" i="35"/>
  <c r="AV1124" i="35"/>
  <c r="AW1124" i="35"/>
  <c r="AX1124" i="35"/>
  <c r="AY1124" i="35"/>
  <c r="AZ1124" i="35"/>
  <c r="BA1124" i="35"/>
  <c r="BB1124" i="35"/>
  <c r="BC1124" i="35"/>
  <c r="BD1124" i="35"/>
  <c r="BE1124" i="35"/>
  <c r="BF1124" i="35"/>
  <c r="BG1124" i="35"/>
  <c r="BH1124" i="35"/>
  <c r="BI1124" i="35"/>
  <c r="BJ1124" i="35"/>
  <c r="BK1124" i="35"/>
  <c r="BL1124" i="35"/>
  <c r="BM1124" i="35"/>
  <c r="BN1124" i="35"/>
  <c r="BO1124" i="35"/>
  <c r="BP1124" i="35"/>
  <c r="BQ1124" i="35"/>
  <c r="BR1124" i="35"/>
  <c r="BS1124" i="35"/>
  <c r="BT1124" i="35"/>
  <c r="BU1124" i="35"/>
  <c r="BV1124" i="35"/>
  <c r="AO1125" i="35"/>
  <c r="AP1125" i="35"/>
  <c r="AQ1125" i="35"/>
  <c r="AR1125" i="35"/>
  <c r="AS1125" i="35"/>
  <c r="AT1125" i="35"/>
  <c r="AU1125" i="35"/>
  <c r="AV1125" i="35"/>
  <c r="AW1125" i="35"/>
  <c r="AX1125" i="35"/>
  <c r="AY1125" i="35"/>
  <c r="AZ1125" i="35"/>
  <c r="BA1125" i="35"/>
  <c r="BB1125" i="35"/>
  <c r="BC1125" i="35"/>
  <c r="BD1125" i="35"/>
  <c r="BE1125" i="35"/>
  <c r="BF1125" i="35"/>
  <c r="BG1125" i="35"/>
  <c r="BH1125" i="35"/>
  <c r="BI1125" i="35"/>
  <c r="BJ1125" i="35"/>
  <c r="BK1125" i="35"/>
  <c r="BL1125" i="35"/>
  <c r="BM1125" i="35"/>
  <c r="BN1125" i="35"/>
  <c r="BO1125" i="35"/>
  <c r="BP1125" i="35"/>
  <c r="BQ1125" i="35"/>
  <c r="BR1125" i="35"/>
  <c r="BS1125" i="35"/>
  <c r="BT1125" i="35"/>
  <c r="BU1125" i="35"/>
  <c r="BV1125" i="35"/>
  <c r="AO653" i="35"/>
  <c r="AP653" i="35"/>
  <c r="AQ653" i="35"/>
  <c r="AR653" i="35"/>
  <c r="AS653" i="35"/>
  <c r="AT653" i="35"/>
  <c r="AU653" i="35"/>
  <c r="AV653" i="35"/>
  <c r="AW653" i="35"/>
  <c r="AX653" i="35"/>
  <c r="AY653" i="35"/>
  <c r="AZ653" i="35"/>
  <c r="BA653" i="35"/>
  <c r="BB653" i="35"/>
  <c r="BC653" i="35"/>
  <c r="BD653" i="35"/>
  <c r="BE653" i="35"/>
  <c r="BF653" i="35"/>
  <c r="BG653" i="35"/>
  <c r="BH653" i="35"/>
  <c r="BI653" i="35"/>
  <c r="BJ653" i="35"/>
  <c r="BK653" i="35"/>
  <c r="BL653" i="35"/>
  <c r="BM653" i="35"/>
  <c r="BN653" i="35"/>
  <c r="BO653" i="35"/>
  <c r="BP653" i="35"/>
  <c r="BQ653" i="35"/>
  <c r="BR653" i="35"/>
  <c r="BS653" i="35"/>
  <c r="BT653" i="35"/>
  <c r="BU653" i="35"/>
  <c r="BV653" i="35"/>
  <c r="AO654" i="35"/>
  <c r="AP654" i="35"/>
  <c r="AQ654" i="35"/>
  <c r="AR654" i="35"/>
  <c r="AS654" i="35"/>
  <c r="AT654" i="35"/>
  <c r="AU654" i="35"/>
  <c r="AV654" i="35"/>
  <c r="AW654" i="35"/>
  <c r="AX654" i="35"/>
  <c r="AY654" i="35"/>
  <c r="AZ654" i="35"/>
  <c r="BA654" i="35"/>
  <c r="BB654" i="35"/>
  <c r="BC654" i="35"/>
  <c r="BD654" i="35"/>
  <c r="BE654" i="35"/>
  <c r="BF654" i="35"/>
  <c r="BG654" i="35"/>
  <c r="BH654" i="35"/>
  <c r="BI654" i="35"/>
  <c r="BJ654" i="35"/>
  <c r="BK654" i="35"/>
  <c r="BL654" i="35"/>
  <c r="BM654" i="35"/>
  <c r="BN654" i="35"/>
  <c r="BO654" i="35"/>
  <c r="BP654" i="35"/>
  <c r="BQ654" i="35"/>
  <c r="BR654" i="35"/>
  <c r="BS654" i="35"/>
  <c r="BT654" i="35"/>
  <c r="BU654" i="35"/>
  <c r="BV654" i="35"/>
  <c r="AO655" i="35"/>
  <c r="AP655" i="35"/>
  <c r="AQ655" i="35"/>
  <c r="AR655" i="35"/>
  <c r="AS655" i="35"/>
  <c r="AT655" i="35"/>
  <c r="AU655" i="35"/>
  <c r="AV655" i="35"/>
  <c r="AW655" i="35"/>
  <c r="AX655" i="35"/>
  <c r="AY655" i="35"/>
  <c r="AZ655" i="35"/>
  <c r="BA655" i="35"/>
  <c r="BB655" i="35"/>
  <c r="BC655" i="35"/>
  <c r="BD655" i="35"/>
  <c r="BE655" i="35"/>
  <c r="BF655" i="35"/>
  <c r="BG655" i="35"/>
  <c r="BH655" i="35"/>
  <c r="BI655" i="35"/>
  <c r="BJ655" i="35"/>
  <c r="BK655" i="35"/>
  <c r="BL655" i="35"/>
  <c r="BM655" i="35"/>
  <c r="BN655" i="35"/>
  <c r="BO655" i="35"/>
  <c r="BP655" i="35"/>
  <c r="BQ655" i="35"/>
  <c r="BR655" i="35"/>
  <c r="BS655" i="35"/>
  <c r="BT655" i="35"/>
  <c r="BU655" i="35"/>
  <c r="BV655" i="35"/>
  <c r="AO656" i="35"/>
  <c r="AP656" i="35"/>
  <c r="AQ656" i="35"/>
  <c r="AR656" i="35"/>
  <c r="AS656" i="35"/>
  <c r="AT656" i="35"/>
  <c r="AU656" i="35"/>
  <c r="AV656" i="35"/>
  <c r="AW656" i="35"/>
  <c r="AX656" i="35"/>
  <c r="AY656" i="35"/>
  <c r="AZ656" i="35"/>
  <c r="BA656" i="35"/>
  <c r="BB656" i="35"/>
  <c r="BC656" i="35"/>
  <c r="BD656" i="35"/>
  <c r="BE656" i="35"/>
  <c r="BF656" i="35"/>
  <c r="BG656" i="35"/>
  <c r="BH656" i="35"/>
  <c r="BI656" i="35"/>
  <c r="BJ656" i="35"/>
  <c r="BK656" i="35"/>
  <c r="BL656" i="35"/>
  <c r="BM656" i="35"/>
  <c r="BN656" i="35"/>
  <c r="BO656" i="35"/>
  <c r="BP656" i="35"/>
  <c r="BQ656" i="35"/>
  <c r="BR656" i="35"/>
  <c r="BS656" i="35"/>
  <c r="BT656" i="35"/>
  <c r="BU656" i="35"/>
  <c r="BV656" i="35"/>
  <c r="AO657" i="35"/>
  <c r="AP657" i="35"/>
  <c r="AQ657" i="35"/>
  <c r="AR657" i="35"/>
  <c r="AS657" i="35"/>
  <c r="AT657" i="35"/>
  <c r="AU657" i="35"/>
  <c r="AV657" i="35"/>
  <c r="AW657" i="35"/>
  <c r="AX657" i="35"/>
  <c r="AY657" i="35"/>
  <c r="AZ657" i="35"/>
  <c r="BA657" i="35"/>
  <c r="BB657" i="35"/>
  <c r="BC657" i="35"/>
  <c r="BD657" i="35"/>
  <c r="BE657" i="35"/>
  <c r="BF657" i="35"/>
  <c r="BG657" i="35"/>
  <c r="BH657" i="35"/>
  <c r="BI657" i="35"/>
  <c r="BJ657" i="35"/>
  <c r="BK657" i="35"/>
  <c r="BL657" i="35"/>
  <c r="BM657" i="35"/>
  <c r="BN657" i="35"/>
  <c r="BO657" i="35"/>
  <c r="BP657" i="35"/>
  <c r="BQ657" i="35"/>
  <c r="BR657" i="35"/>
  <c r="BS657" i="35"/>
  <c r="BT657" i="35"/>
  <c r="BU657" i="35"/>
  <c r="BV657" i="35"/>
  <c r="AO1593" i="35"/>
  <c r="AP1593" i="35"/>
  <c r="AQ1593" i="35"/>
  <c r="AR1593" i="35"/>
  <c r="AS1593" i="35"/>
  <c r="AT1593" i="35"/>
  <c r="AU1593" i="35"/>
  <c r="AV1593" i="35"/>
  <c r="AW1593" i="35"/>
  <c r="AX1593" i="35"/>
  <c r="AY1593" i="35"/>
  <c r="AZ1593" i="35"/>
  <c r="BA1593" i="35"/>
  <c r="BB1593" i="35"/>
  <c r="BC1593" i="35"/>
  <c r="BD1593" i="35"/>
  <c r="BE1593" i="35"/>
  <c r="BF1593" i="35"/>
  <c r="BG1593" i="35"/>
  <c r="BH1593" i="35"/>
  <c r="BI1593" i="35"/>
  <c r="BJ1593" i="35"/>
  <c r="BK1593" i="35"/>
  <c r="BL1593" i="35"/>
  <c r="BM1593" i="35"/>
  <c r="BN1593" i="35"/>
  <c r="BO1593" i="35"/>
  <c r="BP1593" i="35"/>
  <c r="BQ1593" i="35"/>
  <c r="BR1593" i="35"/>
  <c r="BS1593" i="35"/>
  <c r="BT1593" i="35"/>
  <c r="BU1593" i="35"/>
  <c r="BV1593" i="35"/>
  <c r="AO1594" i="35"/>
  <c r="AP1594" i="35"/>
  <c r="AQ1594" i="35"/>
  <c r="AR1594" i="35"/>
  <c r="AS1594" i="35"/>
  <c r="AT1594" i="35"/>
  <c r="AU1594" i="35"/>
  <c r="AV1594" i="35"/>
  <c r="AW1594" i="35"/>
  <c r="AX1594" i="35"/>
  <c r="AY1594" i="35"/>
  <c r="AZ1594" i="35"/>
  <c r="BA1594" i="35"/>
  <c r="BB1594" i="35"/>
  <c r="BC1594" i="35"/>
  <c r="BD1594" i="35"/>
  <c r="BE1594" i="35"/>
  <c r="BF1594" i="35"/>
  <c r="BG1594" i="35"/>
  <c r="BH1594" i="35"/>
  <c r="BI1594" i="35"/>
  <c r="BJ1594" i="35"/>
  <c r="BK1594" i="35"/>
  <c r="BL1594" i="35"/>
  <c r="BM1594" i="35"/>
  <c r="BN1594" i="35"/>
  <c r="BO1594" i="35"/>
  <c r="BP1594" i="35"/>
  <c r="BQ1594" i="35"/>
  <c r="BR1594" i="35"/>
  <c r="BS1594" i="35"/>
  <c r="BT1594" i="35"/>
  <c r="BU1594" i="35"/>
  <c r="BV1594" i="35"/>
  <c r="AO1595" i="35"/>
  <c r="AP1595" i="35"/>
  <c r="AQ1595" i="35"/>
  <c r="AR1595" i="35"/>
  <c r="AS1595" i="35"/>
  <c r="AT1595" i="35"/>
  <c r="AU1595" i="35"/>
  <c r="AV1595" i="35"/>
  <c r="AW1595" i="35"/>
  <c r="AX1595" i="35"/>
  <c r="AY1595" i="35"/>
  <c r="AZ1595" i="35"/>
  <c r="BA1595" i="35"/>
  <c r="BB1595" i="35"/>
  <c r="BC1595" i="35"/>
  <c r="BD1595" i="35"/>
  <c r="BE1595" i="35"/>
  <c r="BF1595" i="35"/>
  <c r="BG1595" i="35"/>
  <c r="BH1595" i="35"/>
  <c r="BI1595" i="35"/>
  <c r="BJ1595" i="35"/>
  <c r="BK1595" i="35"/>
  <c r="BL1595" i="35"/>
  <c r="BM1595" i="35"/>
  <c r="BN1595" i="35"/>
  <c r="BO1595" i="35"/>
  <c r="BP1595" i="35"/>
  <c r="BQ1595" i="35"/>
  <c r="BR1595" i="35"/>
  <c r="BS1595" i="35"/>
  <c r="BT1595" i="35"/>
  <c r="BU1595" i="35"/>
  <c r="BV1595" i="35"/>
  <c r="AO1596" i="35"/>
  <c r="AP1596" i="35"/>
  <c r="AQ1596" i="35"/>
  <c r="AR1596" i="35"/>
  <c r="AS1596" i="35"/>
  <c r="AT1596" i="35"/>
  <c r="AU1596" i="35"/>
  <c r="AV1596" i="35"/>
  <c r="AW1596" i="35"/>
  <c r="AX1596" i="35"/>
  <c r="AY1596" i="35"/>
  <c r="AZ1596" i="35"/>
  <c r="BA1596" i="35"/>
  <c r="BB1596" i="35"/>
  <c r="BC1596" i="35"/>
  <c r="BD1596" i="35"/>
  <c r="BE1596" i="35"/>
  <c r="BF1596" i="35"/>
  <c r="BG1596" i="35"/>
  <c r="BH1596" i="35"/>
  <c r="BI1596" i="35"/>
  <c r="BJ1596" i="35"/>
  <c r="BK1596" i="35"/>
  <c r="BL1596" i="35"/>
  <c r="BM1596" i="35"/>
  <c r="BN1596" i="35"/>
  <c r="BO1596" i="35"/>
  <c r="BP1596" i="35"/>
  <c r="BQ1596" i="35"/>
  <c r="BR1596" i="35"/>
  <c r="BS1596" i="35"/>
  <c r="BT1596" i="35"/>
  <c r="BU1596" i="35"/>
  <c r="BV1596" i="35"/>
  <c r="AO1597" i="35"/>
  <c r="AP1597" i="35"/>
  <c r="AQ1597" i="35"/>
  <c r="AR1597" i="35"/>
  <c r="AS1597" i="35"/>
  <c r="AT1597" i="35"/>
  <c r="AU1597" i="35"/>
  <c r="AV1597" i="35"/>
  <c r="AW1597" i="35"/>
  <c r="AX1597" i="35"/>
  <c r="AY1597" i="35"/>
  <c r="AZ1597" i="35"/>
  <c r="BA1597" i="35"/>
  <c r="BB1597" i="35"/>
  <c r="BC1597" i="35"/>
  <c r="BD1597" i="35"/>
  <c r="BE1597" i="35"/>
  <c r="BF1597" i="35"/>
  <c r="BG1597" i="35"/>
  <c r="BH1597" i="35"/>
  <c r="BI1597" i="35"/>
  <c r="BJ1597" i="35"/>
  <c r="BK1597" i="35"/>
  <c r="BL1597" i="35"/>
  <c r="BM1597" i="35"/>
  <c r="BN1597" i="35"/>
  <c r="BO1597" i="35"/>
  <c r="BP1597" i="35"/>
  <c r="BQ1597" i="35"/>
  <c r="BR1597" i="35"/>
  <c r="BS1597" i="35"/>
  <c r="BT1597" i="35"/>
  <c r="BU1597" i="35"/>
  <c r="BV1597" i="35"/>
  <c r="AO1284" i="35"/>
  <c r="AP1284" i="35"/>
  <c r="AQ1284" i="35"/>
  <c r="AR1284" i="35"/>
  <c r="AS1284" i="35"/>
  <c r="AT1284" i="35"/>
  <c r="AU1284" i="35"/>
  <c r="AV1284" i="35"/>
  <c r="AW1284" i="35"/>
  <c r="AX1284" i="35"/>
  <c r="AY1284" i="35"/>
  <c r="AZ1284" i="35"/>
  <c r="BA1284" i="35"/>
  <c r="BB1284" i="35"/>
  <c r="BC1284" i="35"/>
  <c r="BD1284" i="35"/>
  <c r="BE1284" i="35"/>
  <c r="BF1284" i="35"/>
  <c r="BG1284" i="35"/>
  <c r="BH1284" i="35"/>
  <c r="BI1284" i="35"/>
  <c r="BJ1284" i="35"/>
  <c r="BK1284" i="35"/>
  <c r="BL1284" i="35"/>
  <c r="BM1284" i="35"/>
  <c r="BN1284" i="35"/>
  <c r="BO1284" i="35"/>
  <c r="BP1284" i="35"/>
  <c r="BQ1284" i="35"/>
  <c r="BR1284" i="35"/>
  <c r="BS1284" i="35"/>
  <c r="BT1284" i="35"/>
  <c r="BU1284" i="35"/>
  <c r="BV1284" i="35"/>
  <c r="AO1285" i="35"/>
  <c r="AP1285" i="35"/>
  <c r="AQ1285" i="35"/>
  <c r="AR1285" i="35"/>
  <c r="AS1285" i="35"/>
  <c r="AT1285" i="35"/>
  <c r="AU1285" i="35"/>
  <c r="AV1285" i="35"/>
  <c r="AW1285" i="35"/>
  <c r="AX1285" i="35"/>
  <c r="AY1285" i="35"/>
  <c r="AZ1285" i="35"/>
  <c r="BA1285" i="35"/>
  <c r="BB1285" i="35"/>
  <c r="BC1285" i="35"/>
  <c r="BD1285" i="35"/>
  <c r="BE1285" i="35"/>
  <c r="BF1285" i="35"/>
  <c r="BG1285" i="35"/>
  <c r="BH1285" i="35"/>
  <c r="BI1285" i="35"/>
  <c r="BJ1285" i="35"/>
  <c r="BK1285" i="35"/>
  <c r="BL1285" i="35"/>
  <c r="BM1285" i="35"/>
  <c r="BN1285" i="35"/>
  <c r="BO1285" i="35"/>
  <c r="BP1285" i="35"/>
  <c r="BQ1285" i="35"/>
  <c r="BR1285" i="35"/>
  <c r="BS1285" i="35"/>
  <c r="BT1285" i="35"/>
  <c r="BU1285" i="35"/>
  <c r="BV1285" i="35"/>
  <c r="AO1286" i="35"/>
  <c r="AP1286" i="35"/>
  <c r="AQ1286" i="35"/>
  <c r="AR1286" i="35"/>
  <c r="AS1286" i="35"/>
  <c r="AT1286" i="35"/>
  <c r="AU1286" i="35"/>
  <c r="AV1286" i="35"/>
  <c r="AW1286" i="35"/>
  <c r="AX1286" i="35"/>
  <c r="AY1286" i="35"/>
  <c r="AZ1286" i="35"/>
  <c r="BA1286" i="35"/>
  <c r="BB1286" i="35"/>
  <c r="BC1286" i="35"/>
  <c r="BD1286" i="35"/>
  <c r="BE1286" i="35"/>
  <c r="BF1286" i="35"/>
  <c r="BG1286" i="35"/>
  <c r="BH1286" i="35"/>
  <c r="BI1286" i="35"/>
  <c r="BJ1286" i="35"/>
  <c r="BK1286" i="35"/>
  <c r="BL1286" i="35"/>
  <c r="BM1286" i="35"/>
  <c r="BN1286" i="35"/>
  <c r="BO1286" i="35"/>
  <c r="BP1286" i="35"/>
  <c r="BQ1286" i="35"/>
  <c r="BR1286" i="35"/>
  <c r="BS1286" i="35"/>
  <c r="BT1286" i="35"/>
  <c r="BU1286" i="35"/>
  <c r="BV1286" i="35"/>
  <c r="AO1287" i="35"/>
  <c r="AP1287" i="35"/>
  <c r="AQ1287" i="35"/>
  <c r="AR1287" i="35"/>
  <c r="AS1287" i="35"/>
  <c r="AT1287" i="35"/>
  <c r="AU1287" i="35"/>
  <c r="AV1287" i="35"/>
  <c r="AW1287" i="35"/>
  <c r="AX1287" i="35"/>
  <c r="AY1287" i="35"/>
  <c r="AZ1287" i="35"/>
  <c r="BA1287" i="35"/>
  <c r="BB1287" i="35"/>
  <c r="BC1287" i="35"/>
  <c r="BD1287" i="35"/>
  <c r="BE1287" i="35"/>
  <c r="BF1287" i="35"/>
  <c r="BG1287" i="35"/>
  <c r="BH1287" i="35"/>
  <c r="BI1287" i="35"/>
  <c r="BJ1287" i="35"/>
  <c r="BK1287" i="35"/>
  <c r="BL1287" i="35"/>
  <c r="BM1287" i="35"/>
  <c r="BN1287" i="35"/>
  <c r="BO1287" i="35"/>
  <c r="BP1287" i="35"/>
  <c r="BQ1287" i="35"/>
  <c r="BR1287" i="35"/>
  <c r="BS1287" i="35"/>
  <c r="BT1287" i="35"/>
  <c r="BU1287" i="35"/>
  <c r="BV1287" i="35"/>
  <c r="AO1288" i="35"/>
  <c r="AP1288" i="35"/>
  <c r="AQ1288" i="35"/>
  <c r="AR1288" i="35"/>
  <c r="AS1288" i="35"/>
  <c r="AT1288" i="35"/>
  <c r="AU1288" i="35"/>
  <c r="AV1288" i="35"/>
  <c r="AW1288" i="35"/>
  <c r="AX1288" i="35"/>
  <c r="AY1288" i="35"/>
  <c r="AZ1288" i="35"/>
  <c r="BA1288" i="35"/>
  <c r="BB1288" i="35"/>
  <c r="BC1288" i="35"/>
  <c r="BD1288" i="35"/>
  <c r="BE1288" i="35"/>
  <c r="BF1288" i="35"/>
  <c r="BG1288" i="35"/>
  <c r="BH1288" i="35"/>
  <c r="BI1288" i="35"/>
  <c r="BJ1288" i="35"/>
  <c r="BK1288" i="35"/>
  <c r="BL1288" i="35"/>
  <c r="BM1288" i="35"/>
  <c r="BN1288" i="35"/>
  <c r="BO1288" i="35"/>
  <c r="BP1288" i="35"/>
  <c r="BQ1288" i="35"/>
  <c r="BR1288" i="35"/>
  <c r="BS1288" i="35"/>
  <c r="BT1288" i="35"/>
  <c r="BU1288" i="35"/>
  <c r="BV1288" i="35"/>
  <c r="AO524" i="35"/>
  <c r="AP524" i="35"/>
  <c r="AQ524" i="35"/>
  <c r="AR524" i="35"/>
  <c r="AS524" i="35"/>
  <c r="AT524" i="35"/>
  <c r="AU524" i="35"/>
  <c r="AV524" i="35"/>
  <c r="AW524" i="35"/>
  <c r="AX524" i="35"/>
  <c r="AY524" i="35"/>
  <c r="AZ524" i="35"/>
  <c r="BA524" i="35"/>
  <c r="BB524" i="35"/>
  <c r="BC524" i="35"/>
  <c r="BD524" i="35"/>
  <c r="BE524" i="35"/>
  <c r="BF524" i="35"/>
  <c r="BG524" i="35"/>
  <c r="BH524" i="35"/>
  <c r="BI524" i="35"/>
  <c r="BJ524" i="35"/>
  <c r="BK524" i="35"/>
  <c r="BL524" i="35"/>
  <c r="BM524" i="35"/>
  <c r="BN524" i="35"/>
  <c r="BO524" i="35"/>
  <c r="BP524" i="35"/>
  <c r="BQ524" i="35"/>
  <c r="BR524" i="35"/>
  <c r="BS524" i="35"/>
  <c r="BT524" i="35"/>
  <c r="BU524" i="35"/>
  <c r="BV524" i="35"/>
  <c r="AO525" i="35"/>
  <c r="AP525" i="35"/>
  <c r="AQ525" i="35"/>
  <c r="AR525" i="35"/>
  <c r="AS525" i="35"/>
  <c r="AT525" i="35"/>
  <c r="AU525" i="35"/>
  <c r="AV525" i="35"/>
  <c r="AW525" i="35"/>
  <c r="AX525" i="35"/>
  <c r="AY525" i="35"/>
  <c r="AZ525" i="35"/>
  <c r="BA525" i="35"/>
  <c r="BB525" i="35"/>
  <c r="BC525" i="35"/>
  <c r="BD525" i="35"/>
  <c r="BE525" i="35"/>
  <c r="BF525" i="35"/>
  <c r="BG525" i="35"/>
  <c r="BH525" i="35"/>
  <c r="BI525" i="35"/>
  <c r="BJ525" i="35"/>
  <c r="BK525" i="35"/>
  <c r="BL525" i="35"/>
  <c r="BM525" i="35"/>
  <c r="BN525" i="35"/>
  <c r="BO525" i="35"/>
  <c r="BP525" i="35"/>
  <c r="BQ525" i="35"/>
  <c r="BR525" i="35"/>
  <c r="BS525" i="35"/>
  <c r="BT525" i="35"/>
  <c r="BU525" i="35"/>
  <c r="BV525" i="35"/>
  <c r="AO526" i="35"/>
  <c r="AP526" i="35"/>
  <c r="AQ526" i="35"/>
  <c r="AR526" i="35"/>
  <c r="AS526" i="35"/>
  <c r="AT526" i="35"/>
  <c r="AU526" i="35"/>
  <c r="AV526" i="35"/>
  <c r="AW526" i="35"/>
  <c r="AX526" i="35"/>
  <c r="AY526" i="35"/>
  <c r="AZ526" i="35"/>
  <c r="BA526" i="35"/>
  <c r="BB526" i="35"/>
  <c r="BC526" i="35"/>
  <c r="BD526" i="35"/>
  <c r="BE526" i="35"/>
  <c r="BF526" i="35"/>
  <c r="BG526" i="35"/>
  <c r="BH526" i="35"/>
  <c r="BI526" i="35"/>
  <c r="BJ526" i="35"/>
  <c r="BK526" i="35"/>
  <c r="BL526" i="35"/>
  <c r="BM526" i="35"/>
  <c r="BN526" i="35"/>
  <c r="BO526" i="35"/>
  <c r="BP526" i="35"/>
  <c r="BQ526" i="35"/>
  <c r="BR526" i="35"/>
  <c r="BS526" i="35"/>
  <c r="BT526" i="35"/>
  <c r="BU526" i="35"/>
  <c r="BV526" i="35"/>
  <c r="AO527" i="35"/>
  <c r="AP527" i="35"/>
  <c r="AQ527" i="35"/>
  <c r="AR527" i="35"/>
  <c r="AS527" i="35"/>
  <c r="AT527" i="35"/>
  <c r="AU527" i="35"/>
  <c r="AV527" i="35"/>
  <c r="AW527" i="35"/>
  <c r="AX527" i="35"/>
  <c r="AY527" i="35"/>
  <c r="AZ527" i="35"/>
  <c r="BA527" i="35"/>
  <c r="BB527" i="35"/>
  <c r="BC527" i="35"/>
  <c r="BD527" i="35"/>
  <c r="BE527" i="35"/>
  <c r="BF527" i="35"/>
  <c r="BG527" i="35"/>
  <c r="BH527" i="35"/>
  <c r="BI527" i="35"/>
  <c r="BJ527" i="35"/>
  <c r="BK527" i="35"/>
  <c r="BL527" i="35"/>
  <c r="BM527" i="35"/>
  <c r="BN527" i="35"/>
  <c r="BO527" i="35"/>
  <c r="BP527" i="35"/>
  <c r="BQ527" i="35"/>
  <c r="BR527" i="35"/>
  <c r="BS527" i="35"/>
  <c r="BT527" i="35"/>
  <c r="BU527" i="35"/>
  <c r="BV527" i="35"/>
  <c r="AO528" i="35"/>
  <c r="AP528" i="35"/>
  <c r="AQ528" i="35"/>
  <c r="AR528" i="35"/>
  <c r="AS528" i="35"/>
  <c r="AT528" i="35"/>
  <c r="AU528" i="35"/>
  <c r="AV528" i="35"/>
  <c r="AW528" i="35"/>
  <c r="AX528" i="35"/>
  <c r="AY528" i="35"/>
  <c r="AZ528" i="35"/>
  <c r="BA528" i="35"/>
  <c r="BB528" i="35"/>
  <c r="BC528" i="35"/>
  <c r="BD528" i="35"/>
  <c r="BE528" i="35"/>
  <c r="BF528" i="35"/>
  <c r="BG528" i="35"/>
  <c r="BH528" i="35"/>
  <c r="BI528" i="35"/>
  <c r="BJ528" i="35"/>
  <c r="BK528" i="35"/>
  <c r="BL528" i="35"/>
  <c r="BM528" i="35"/>
  <c r="BN528" i="35"/>
  <c r="BO528" i="35"/>
  <c r="BP528" i="35"/>
  <c r="BQ528" i="35"/>
  <c r="BR528" i="35"/>
  <c r="BS528" i="35"/>
  <c r="BT528" i="35"/>
  <c r="BU528" i="35"/>
  <c r="BV528" i="35"/>
  <c r="AO1774" i="35"/>
  <c r="AP1774" i="35"/>
  <c r="AQ1774" i="35"/>
  <c r="AR1774" i="35"/>
  <c r="AS1774" i="35"/>
  <c r="AT1774" i="35"/>
  <c r="AU1774" i="35"/>
  <c r="AV1774" i="35"/>
  <c r="AW1774" i="35"/>
  <c r="AX1774" i="35"/>
  <c r="AY1774" i="35"/>
  <c r="AZ1774" i="35"/>
  <c r="BA1774" i="35"/>
  <c r="BB1774" i="35"/>
  <c r="BC1774" i="35"/>
  <c r="BD1774" i="35"/>
  <c r="BE1774" i="35"/>
  <c r="BF1774" i="35"/>
  <c r="BG1774" i="35"/>
  <c r="BH1774" i="35"/>
  <c r="BI1774" i="35"/>
  <c r="BJ1774" i="35"/>
  <c r="BK1774" i="35"/>
  <c r="BL1774" i="35"/>
  <c r="BM1774" i="35"/>
  <c r="BN1774" i="35"/>
  <c r="BO1774" i="35"/>
  <c r="BP1774" i="35"/>
  <c r="BQ1774" i="35"/>
  <c r="BR1774" i="35"/>
  <c r="BS1774" i="35"/>
  <c r="BT1774" i="35"/>
  <c r="BU1774" i="35"/>
  <c r="BV1774" i="35"/>
  <c r="AO1775" i="35"/>
  <c r="AP1775" i="35"/>
  <c r="AQ1775" i="35"/>
  <c r="AR1775" i="35"/>
  <c r="AS1775" i="35"/>
  <c r="AT1775" i="35"/>
  <c r="AU1775" i="35"/>
  <c r="AV1775" i="35"/>
  <c r="AW1775" i="35"/>
  <c r="AX1775" i="35"/>
  <c r="AY1775" i="35"/>
  <c r="AZ1775" i="35"/>
  <c r="BA1775" i="35"/>
  <c r="BB1775" i="35"/>
  <c r="BC1775" i="35"/>
  <c r="BD1775" i="35"/>
  <c r="BE1775" i="35"/>
  <c r="BF1775" i="35"/>
  <c r="BG1775" i="35"/>
  <c r="BH1775" i="35"/>
  <c r="BI1775" i="35"/>
  <c r="BJ1775" i="35"/>
  <c r="BK1775" i="35"/>
  <c r="BL1775" i="35"/>
  <c r="BM1775" i="35"/>
  <c r="BN1775" i="35"/>
  <c r="BO1775" i="35"/>
  <c r="BP1775" i="35"/>
  <c r="BQ1775" i="35"/>
  <c r="BR1775" i="35"/>
  <c r="BS1775" i="35"/>
  <c r="BT1775" i="35"/>
  <c r="BU1775" i="35"/>
  <c r="BV1775" i="35"/>
  <c r="AO1776" i="35"/>
  <c r="AP1776" i="35"/>
  <c r="AQ1776" i="35"/>
  <c r="AR1776" i="35"/>
  <c r="AS1776" i="35"/>
  <c r="AT1776" i="35"/>
  <c r="AU1776" i="35"/>
  <c r="AV1776" i="35"/>
  <c r="AW1776" i="35"/>
  <c r="AX1776" i="35"/>
  <c r="AY1776" i="35"/>
  <c r="AZ1776" i="35"/>
  <c r="BA1776" i="35"/>
  <c r="BB1776" i="35"/>
  <c r="BC1776" i="35"/>
  <c r="BD1776" i="35"/>
  <c r="BE1776" i="35"/>
  <c r="BF1776" i="35"/>
  <c r="BG1776" i="35"/>
  <c r="BH1776" i="35"/>
  <c r="BI1776" i="35"/>
  <c r="BJ1776" i="35"/>
  <c r="BK1776" i="35"/>
  <c r="BL1776" i="35"/>
  <c r="BM1776" i="35"/>
  <c r="BN1776" i="35"/>
  <c r="BO1776" i="35"/>
  <c r="BP1776" i="35"/>
  <c r="BQ1776" i="35"/>
  <c r="BR1776" i="35"/>
  <c r="BS1776" i="35"/>
  <c r="BT1776" i="35"/>
  <c r="BU1776" i="35"/>
  <c r="BV1776" i="35"/>
  <c r="AO1777" i="35"/>
  <c r="AP1777" i="35"/>
  <c r="AQ1777" i="35"/>
  <c r="AR1777" i="35"/>
  <c r="AS1777" i="35"/>
  <c r="AT1777" i="35"/>
  <c r="AU1777" i="35"/>
  <c r="AV1777" i="35"/>
  <c r="AW1777" i="35"/>
  <c r="AX1777" i="35"/>
  <c r="AY1777" i="35"/>
  <c r="AZ1777" i="35"/>
  <c r="BA1777" i="35"/>
  <c r="BB1777" i="35"/>
  <c r="BC1777" i="35"/>
  <c r="BD1777" i="35"/>
  <c r="BE1777" i="35"/>
  <c r="BF1777" i="35"/>
  <c r="BG1777" i="35"/>
  <c r="BH1777" i="35"/>
  <c r="BI1777" i="35"/>
  <c r="BJ1777" i="35"/>
  <c r="BK1777" i="35"/>
  <c r="BL1777" i="35"/>
  <c r="BM1777" i="35"/>
  <c r="BN1777" i="35"/>
  <c r="BO1777" i="35"/>
  <c r="BP1777" i="35"/>
  <c r="BQ1777" i="35"/>
  <c r="BR1777" i="35"/>
  <c r="BS1777" i="35"/>
  <c r="BT1777" i="35"/>
  <c r="BU1777" i="35"/>
  <c r="BV1777" i="35"/>
  <c r="AO1778" i="35"/>
  <c r="AP1778" i="35"/>
  <c r="AQ1778" i="35"/>
  <c r="AR1778" i="35"/>
  <c r="AS1778" i="35"/>
  <c r="AT1778" i="35"/>
  <c r="AU1778" i="35"/>
  <c r="AV1778" i="35"/>
  <c r="AW1778" i="35"/>
  <c r="AX1778" i="35"/>
  <c r="AY1778" i="35"/>
  <c r="AZ1778" i="35"/>
  <c r="BA1778" i="35"/>
  <c r="BB1778" i="35"/>
  <c r="BC1778" i="35"/>
  <c r="BD1778" i="35"/>
  <c r="BE1778" i="35"/>
  <c r="BF1778" i="35"/>
  <c r="BG1778" i="35"/>
  <c r="BH1778" i="35"/>
  <c r="BI1778" i="35"/>
  <c r="BJ1778" i="35"/>
  <c r="BK1778" i="35"/>
  <c r="BL1778" i="35"/>
  <c r="BM1778" i="35"/>
  <c r="BN1778" i="35"/>
  <c r="BO1778" i="35"/>
  <c r="BP1778" i="35"/>
  <c r="BQ1778" i="35"/>
  <c r="BR1778" i="35"/>
  <c r="BS1778" i="35"/>
  <c r="BT1778" i="35"/>
  <c r="BU1778" i="35"/>
  <c r="BV1778" i="35"/>
  <c r="AO65" i="35"/>
  <c r="AP65" i="35"/>
  <c r="AQ65" i="35"/>
  <c r="AR65" i="35"/>
  <c r="AS65" i="35"/>
  <c r="AT65" i="35"/>
  <c r="AU65" i="35"/>
  <c r="AV65" i="35"/>
  <c r="AW65" i="35"/>
  <c r="AX65" i="35"/>
  <c r="AY65" i="35"/>
  <c r="AZ65" i="35"/>
  <c r="BA65" i="35"/>
  <c r="BB65" i="35"/>
  <c r="BC65" i="35"/>
  <c r="BD65" i="35"/>
  <c r="BE65" i="35"/>
  <c r="BF65" i="35"/>
  <c r="BG65" i="35"/>
  <c r="BH65" i="35"/>
  <c r="BI65" i="35"/>
  <c r="BJ65" i="35"/>
  <c r="BK65" i="35"/>
  <c r="BL65" i="35"/>
  <c r="BM65" i="35"/>
  <c r="BN65" i="35"/>
  <c r="BO65" i="35"/>
  <c r="BP65" i="35"/>
  <c r="BQ65" i="35"/>
  <c r="BR65" i="35"/>
  <c r="BS65" i="35"/>
  <c r="BT65" i="35"/>
  <c r="BU65" i="35"/>
  <c r="BV65" i="35"/>
  <c r="AO66" i="35"/>
  <c r="AP66" i="35"/>
  <c r="AQ66" i="35"/>
  <c r="AR66" i="35"/>
  <c r="AS66" i="35"/>
  <c r="AT66" i="35"/>
  <c r="AU66" i="35"/>
  <c r="AV66" i="35"/>
  <c r="AW66" i="35"/>
  <c r="AX66" i="35"/>
  <c r="AY66" i="35"/>
  <c r="AZ66" i="35"/>
  <c r="BA66" i="35"/>
  <c r="BB66" i="35"/>
  <c r="BC66" i="35"/>
  <c r="BD66" i="35"/>
  <c r="BE66" i="35"/>
  <c r="BF66" i="35"/>
  <c r="BG66" i="35"/>
  <c r="BH66" i="35"/>
  <c r="BI66" i="35"/>
  <c r="BJ66" i="35"/>
  <c r="BK66" i="35"/>
  <c r="BL66" i="35"/>
  <c r="BM66" i="35"/>
  <c r="BN66" i="35"/>
  <c r="BO66" i="35"/>
  <c r="BP66" i="35"/>
  <c r="BQ66" i="35"/>
  <c r="BR66" i="35"/>
  <c r="BS66" i="35"/>
  <c r="BT66" i="35"/>
  <c r="BU66" i="35"/>
  <c r="BV66" i="35"/>
  <c r="AO67" i="35"/>
  <c r="AP67" i="35"/>
  <c r="AQ67" i="35"/>
  <c r="AR67" i="35"/>
  <c r="AS67" i="35"/>
  <c r="AT67" i="35"/>
  <c r="AU67" i="35"/>
  <c r="AV67" i="35"/>
  <c r="AW67" i="35"/>
  <c r="AX67" i="35"/>
  <c r="AY67" i="35"/>
  <c r="AZ67" i="35"/>
  <c r="BA67" i="35"/>
  <c r="BB67" i="35"/>
  <c r="BC67" i="35"/>
  <c r="BD67" i="35"/>
  <c r="BE67" i="35"/>
  <c r="BF67" i="35"/>
  <c r="BG67" i="35"/>
  <c r="BH67" i="35"/>
  <c r="BI67" i="35"/>
  <c r="BJ67" i="35"/>
  <c r="BK67" i="35"/>
  <c r="BL67" i="35"/>
  <c r="BM67" i="35"/>
  <c r="BN67" i="35"/>
  <c r="BO67" i="35"/>
  <c r="BP67" i="35"/>
  <c r="BQ67" i="35"/>
  <c r="BR67" i="35"/>
  <c r="BS67" i="35"/>
  <c r="BT67" i="35"/>
  <c r="BU67" i="35"/>
  <c r="BV67" i="35"/>
  <c r="AO68" i="35"/>
  <c r="AP68" i="35"/>
  <c r="AQ68" i="35"/>
  <c r="AR68" i="35"/>
  <c r="AS68" i="35"/>
  <c r="AT68" i="35"/>
  <c r="AU68" i="35"/>
  <c r="AV68" i="35"/>
  <c r="AW68" i="35"/>
  <c r="AX68" i="35"/>
  <c r="AY68" i="35"/>
  <c r="AZ68" i="35"/>
  <c r="BA68" i="35"/>
  <c r="BB68" i="35"/>
  <c r="BC68" i="35"/>
  <c r="BD68" i="35"/>
  <c r="BE68" i="35"/>
  <c r="BF68" i="35"/>
  <c r="BG68" i="35"/>
  <c r="BH68" i="35"/>
  <c r="BI68" i="35"/>
  <c r="BJ68" i="35"/>
  <c r="BK68" i="35"/>
  <c r="BL68" i="35"/>
  <c r="BM68" i="35"/>
  <c r="BN68" i="35"/>
  <c r="BO68" i="35"/>
  <c r="BP68" i="35"/>
  <c r="BQ68" i="35"/>
  <c r="BR68" i="35"/>
  <c r="BS68" i="35"/>
  <c r="BT68" i="35"/>
  <c r="BU68" i="35"/>
  <c r="BV68" i="35"/>
  <c r="AO69" i="35"/>
  <c r="AP69" i="35"/>
  <c r="AQ69" i="35"/>
  <c r="AR69" i="35"/>
  <c r="AS69" i="35"/>
  <c r="AT69" i="35"/>
  <c r="AU69" i="35"/>
  <c r="AV69" i="35"/>
  <c r="AW69" i="35"/>
  <c r="AX69" i="35"/>
  <c r="AY69" i="35"/>
  <c r="AZ69" i="35"/>
  <c r="BA69" i="35"/>
  <c r="BB69" i="35"/>
  <c r="BC69" i="35"/>
  <c r="BD69" i="35"/>
  <c r="BE69" i="35"/>
  <c r="BF69" i="35"/>
  <c r="BG69" i="35"/>
  <c r="BH69" i="35"/>
  <c r="BI69" i="35"/>
  <c r="BJ69" i="35"/>
  <c r="BK69" i="35"/>
  <c r="BL69" i="35"/>
  <c r="BM69" i="35"/>
  <c r="BN69" i="35"/>
  <c r="BO69" i="35"/>
  <c r="BP69" i="35"/>
  <c r="BQ69" i="35"/>
  <c r="BR69" i="35"/>
  <c r="BS69" i="35"/>
  <c r="BT69" i="35"/>
  <c r="BU69" i="35"/>
  <c r="BV69" i="35"/>
  <c r="AO70" i="35"/>
  <c r="AP70" i="35"/>
  <c r="AQ70" i="35"/>
  <c r="AR70" i="35"/>
  <c r="AS70" i="35"/>
  <c r="AT70" i="35"/>
  <c r="AU70" i="35"/>
  <c r="AV70" i="35"/>
  <c r="AW70" i="35"/>
  <c r="AX70" i="35"/>
  <c r="AY70" i="35"/>
  <c r="AZ70" i="35"/>
  <c r="BA70" i="35"/>
  <c r="BB70" i="35"/>
  <c r="BC70" i="35"/>
  <c r="BD70" i="35"/>
  <c r="BE70" i="35"/>
  <c r="BF70" i="35"/>
  <c r="BG70" i="35"/>
  <c r="BH70" i="35"/>
  <c r="BI70" i="35"/>
  <c r="BJ70" i="35"/>
  <c r="BK70" i="35"/>
  <c r="BL70" i="35"/>
  <c r="BM70" i="35"/>
  <c r="BN70" i="35"/>
  <c r="BO70" i="35"/>
  <c r="BP70" i="35"/>
  <c r="BQ70" i="35"/>
  <c r="BR70" i="35"/>
  <c r="BS70" i="35"/>
  <c r="BT70" i="35"/>
  <c r="BU70" i="35"/>
  <c r="BV70" i="35"/>
  <c r="AO293" i="35"/>
  <c r="AP293" i="35"/>
  <c r="AQ293" i="35"/>
  <c r="AR293" i="35"/>
  <c r="AS293" i="35"/>
  <c r="AT293" i="35"/>
  <c r="AU293" i="35"/>
  <c r="AV293" i="35"/>
  <c r="AW293" i="35"/>
  <c r="AX293" i="35"/>
  <c r="AY293" i="35"/>
  <c r="AZ293" i="35"/>
  <c r="BA293" i="35"/>
  <c r="BB293" i="35"/>
  <c r="BC293" i="35"/>
  <c r="BD293" i="35"/>
  <c r="BE293" i="35"/>
  <c r="BF293" i="35"/>
  <c r="BG293" i="35"/>
  <c r="BH293" i="35"/>
  <c r="BI293" i="35"/>
  <c r="BJ293" i="35"/>
  <c r="BK293" i="35"/>
  <c r="BL293" i="35"/>
  <c r="BM293" i="35"/>
  <c r="BN293" i="35"/>
  <c r="BO293" i="35"/>
  <c r="BP293" i="35"/>
  <c r="BQ293" i="35"/>
  <c r="BR293" i="35"/>
  <c r="BS293" i="35"/>
  <c r="BT293" i="35"/>
  <c r="BU293" i="35"/>
  <c r="BV293" i="35"/>
  <c r="AO294" i="35"/>
  <c r="AP294" i="35"/>
  <c r="AQ294" i="35"/>
  <c r="AR294" i="35"/>
  <c r="AS294" i="35"/>
  <c r="AT294" i="35"/>
  <c r="AU294" i="35"/>
  <c r="AV294" i="35"/>
  <c r="AW294" i="35"/>
  <c r="AX294" i="35"/>
  <c r="AY294" i="35"/>
  <c r="AZ294" i="35"/>
  <c r="BA294" i="35"/>
  <c r="BB294" i="35"/>
  <c r="BC294" i="35"/>
  <c r="BD294" i="35"/>
  <c r="BE294" i="35"/>
  <c r="BF294" i="35"/>
  <c r="BG294" i="35"/>
  <c r="BH294" i="35"/>
  <c r="BI294" i="35"/>
  <c r="BJ294" i="35"/>
  <c r="BK294" i="35"/>
  <c r="BL294" i="35"/>
  <c r="BM294" i="35"/>
  <c r="BN294" i="35"/>
  <c r="BO294" i="35"/>
  <c r="BP294" i="35"/>
  <c r="BQ294" i="35"/>
  <c r="BR294" i="35"/>
  <c r="BS294" i="35"/>
  <c r="BT294" i="35"/>
  <c r="BU294" i="35"/>
  <c r="BV294" i="35"/>
  <c r="AO295" i="35"/>
  <c r="AP295" i="35"/>
  <c r="AQ295" i="35"/>
  <c r="AR295" i="35"/>
  <c r="AS295" i="35"/>
  <c r="AT295" i="35"/>
  <c r="AU295" i="35"/>
  <c r="AV295" i="35"/>
  <c r="AW295" i="35"/>
  <c r="AX295" i="35"/>
  <c r="AY295" i="35"/>
  <c r="AZ295" i="35"/>
  <c r="BA295" i="35"/>
  <c r="BB295" i="35"/>
  <c r="BC295" i="35"/>
  <c r="BD295" i="35"/>
  <c r="BE295" i="35"/>
  <c r="BF295" i="35"/>
  <c r="BG295" i="35"/>
  <c r="BH295" i="35"/>
  <c r="BI295" i="35"/>
  <c r="BJ295" i="35"/>
  <c r="BK295" i="35"/>
  <c r="BL295" i="35"/>
  <c r="BM295" i="35"/>
  <c r="BN295" i="35"/>
  <c r="BO295" i="35"/>
  <c r="BP295" i="35"/>
  <c r="BQ295" i="35"/>
  <c r="BR295" i="35"/>
  <c r="BS295" i="35"/>
  <c r="BT295" i="35"/>
  <c r="BU295" i="35"/>
  <c r="BV295" i="35"/>
  <c r="AO296" i="35"/>
  <c r="AP296" i="35"/>
  <c r="AQ296" i="35"/>
  <c r="AR296" i="35"/>
  <c r="AS296" i="35"/>
  <c r="AT296" i="35"/>
  <c r="AU296" i="35"/>
  <c r="AV296" i="35"/>
  <c r="AW296" i="35"/>
  <c r="AX296" i="35"/>
  <c r="AY296" i="35"/>
  <c r="AZ296" i="35"/>
  <c r="BA296" i="35"/>
  <c r="BB296" i="35"/>
  <c r="BC296" i="35"/>
  <c r="BD296" i="35"/>
  <c r="BE296" i="35"/>
  <c r="BF296" i="35"/>
  <c r="BG296" i="35"/>
  <c r="BH296" i="35"/>
  <c r="BI296" i="35"/>
  <c r="BJ296" i="35"/>
  <c r="BK296" i="35"/>
  <c r="BL296" i="35"/>
  <c r="BM296" i="35"/>
  <c r="BN296" i="35"/>
  <c r="BO296" i="35"/>
  <c r="BP296" i="35"/>
  <c r="BQ296" i="35"/>
  <c r="BR296" i="35"/>
  <c r="BS296" i="35"/>
  <c r="BT296" i="35"/>
  <c r="BU296" i="35"/>
  <c r="BV296" i="35"/>
  <c r="AO297" i="35"/>
  <c r="AP297" i="35"/>
  <c r="AQ297" i="35"/>
  <c r="AR297" i="35"/>
  <c r="AS297" i="35"/>
  <c r="AT297" i="35"/>
  <c r="AU297" i="35"/>
  <c r="AV297" i="35"/>
  <c r="AW297" i="35"/>
  <c r="AX297" i="35"/>
  <c r="AY297" i="35"/>
  <c r="AZ297" i="35"/>
  <c r="BA297" i="35"/>
  <c r="BB297" i="35"/>
  <c r="BC297" i="35"/>
  <c r="BD297" i="35"/>
  <c r="BE297" i="35"/>
  <c r="BF297" i="35"/>
  <c r="BG297" i="35"/>
  <c r="BH297" i="35"/>
  <c r="BI297" i="35"/>
  <c r="BJ297" i="35"/>
  <c r="BK297" i="35"/>
  <c r="BL297" i="35"/>
  <c r="BM297" i="35"/>
  <c r="BN297" i="35"/>
  <c r="BO297" i="35"/>
  <c r="BP297" i="35"/>
  <c r="BQ297" i="35"/>
  <c r="BR297" i="35"/>
  <c r="BS297" i="35"/>
  <c r="BT297" i="35"/>
  <c r="BU297" i="35"/>
  <c r="BV297" i="35"/>
  <c r="AO298" i="35"/>
  <c r="AP298" i="35"/>
  <c r="AQ298" i="35"/>
  <c r="AR298" i="35"/>
  <c r="AS298" i="35"/>
  <c r="AT298" i="35"/>
  <c r="AU298" i="35"/>
  <c r="AV298" i="35"/>
  <c r="AW298" i="35"/>
  <c r="AX298" i="35"/>
  <c r="AY298" i="35"/>
  <c r="AZ298" i="35"/>
  <c r="BA298" i="35"/>
  <c r="BB298" i="35"/>
  <c r="BC298" i="35"/>
  <c r="BD298" i="35"/>
  <c r="BE298" i="35"/>
  <c r="BF298" i="35"/>
  <c r="BG298" i="35"/>
  <c r="BH298" i="35"/>
  <c r="BI298" i="35"/>
  <c r="BJ298" i="35"/>
  <c r="BK298" i="35"/>
  <c r="BL298" i="35"/>
  <c r="BM298" i="35"/>
  <c r="BN298" i="35"/>
  <c r="BO298" i="35"/>
  <c r="BP298" i="35"/>
  <c r="BQ298" i="35"/>
  <c r="BR298" i="35"/>
  <c r="BS298" i="35"/>
  <c r="BT298" i="35"/>
  <c r="BU298" i="35"/>
  <c r="BV298" i="35"/>
  <c r="AO996" i="35"/>
  <c r="AP996" i="35"/>
  <c r="AQ996" i="35"/>
  <c r="AR996" i="35"/>
  <c r="AS996" i="35"/>
  <c r="AT996" i="35"/>
  <c r="AU996" i="35"/>
  <c r="AV996" i="35"/>
  <c r="AW996" i="35"/>
  <c r="AX996" i="35"/>
  <c r="AY996" i="35"/>
  <c r="AZ996" i="35"/>
  <c r="BA996" i="35"/>
  <c r="BB996" i="35"/>
  <c r="BC996" i="35"/>
  <c r="BD996" i="35"/>
  <c r="BE996" i="35"/>
  <c r="BF996" i="35"/>
  <c r="BG996" i="35"/>
  <c r="BH996" i="35"/>
  <c r="BI996" i="35"/>
  <c r="BJ996" i="35"/>
  <c r="BK996" i="35"/>
  <c r="BL996" i="35"/>
  <c r="BM996" i="35"/>
  <c r="BN996" i="35"/>
  <c r="BO996" i="35"/>
  <c r="BP996" i="35"/>
  <c r="BQ996" i="35"/>
  <c r="BR996" i="35"/>
  <c r="BS996" i="35"/>
  <c r="BT996" i="35"/>
  <c r="BU996" i="35"/>
  <c r="BV996" i="35"/>
  <c r="AO997" i="35"/>
  <c r="AP997" i="35"/>
  <c r="AQ997" i="35"/>
  <c r="AR997" i="35"/>
  <c r="AS997" i="35"/>
  <c r="AT997" i="35"/>
  <c r="AU997" i="35"/>
  <c r="AV997" i="35"/>
  <c r="AW997" i="35"/>
  <c r="AX997" i="35"/>
  <c r="AY997" i="35"/>
  <c r="AZ997" i="35"/>
  <c r="BA997" i="35"/>
  <c r="BB997" i="35"/>
  <c r="BC997" i="35"/>
  <c r="BD997" i="35"/>
  <c r="BE997" i="35"/>
  <c r="BF997" i="35"/>
  <c r="BG997" i="35"/>
  <c r="BH997" i="35"/>
  <c r="BI997" i="35"/>
  <c r="BJ997" i="35"/>
  <c r="BK997" i="35"/>
  <c r="BL997" i="35"/>
  <c r="BM997" i="35"/>
  <c r="BN997" i="35"/>
  <c r="BO997" i="35"/>
  <c r="BP997" i="35"/>
  <c r="BQ997" i="35"/>
  <c r="BR997" i="35"/>
  <c r="BS997" i="35"/>
  <c r="BT997" i="35"/>
  <c r="BU997" i="35"/>
  <c r="BV997" i="35"/>
  <c r="AO998" i="35"/>
  <c r="AP998" i="35"/>
  <c r="AQ998" i="35"/>
  <c r="AR998" i="35"/>
  <c r="AS998" i="35"/>
  <c r="AT998" i="35"/>
  <c r="AU998" i="35"/>
  <c r="AV998" i="35"/>
  <c r="AW998" i="35"/>
  <c r="AX998" i="35"/>
  <c r="AY998" i="35"/>
  <c r="AZ998" i="35"/>
  <c r="BA998" i="35"/>
  <c r="BB998" i="35"/>
  <c r="BC998" i="35"/>
  <c r="BD998" i="35"/>
  <c r="BE998" i="35"/>
  <c r="BF998" i="35"/>
  <c r="BG998" i="35"/>
  <c r="BH998" i="35"/>
  <c r="BI998" i="35"/>
  <c r="BJ998" i="35"/>
  <c r="BK998" i="35"/>
  <c r="BL998" i="35"/>
  <c r="BM998" i="35"/>
  <c r="BN998" i="35"/>
  <c r="BO998" i="35"/>
  <c r="BP998" i="35"/>
  <c r="BQ998" i="35"/>
  <c r="BR998" i="35"/>
  <c r="BS998" i="35"/>
  <c r="BT998" i="35"/>
  <c r="BU998" i="35"/>
  <c r="BV998" i="35"/>
  <c r="AO999" i="35"/>
  <c r="AP999" i="35"/>
  <c r="AQ999" i="35"/>
  <c r="AR999" i="35"/>
  <c r="AS999" i="35"/>
  <c r="AT999" i="35"/>
  <c r="AU999" i="35"/>
  <c r="AV999" i="35"/>
  <c r="AW999" i="35"/>
  <c r="AX999" i="35"/>
  <c r="AY999" i="35"/>
  <c r="AZ999" i="35"/>
  <c r="BA999" i="35"/>
  <c r="BB999" i="35"/>
  <c r="BC999" i="35"/>
  <c r="BD999" i="35"/>
  <c r="BE999" i="35"/>
  <c r="BF999" i="35"/>
  <c r="BG999" i="35"/>
  <c r="BH999" i="35"/>
  <c r="BI999" i="35"/>
  <c r="BJ999" i="35"/>
  <c r="BK999" i="35"/>
  <c r="BL999" i="35"/>
  <c r="BM999" i="35"/>
  <c r="BN999" i="35"/>
  <c r="BO999" i="35"/>
  <c r="BP999" i="35"/>
  <c r="BQ999" i="35"/>
  <c r="BR999" i="35"/>
  <c r="BS999" i="35"/>
  <c r="BT999" i="35"/>
  <c r="BU999" i="35"/>
  <c r="BV999" i="35"/>
  <c r="AO808" i="35"/>
  <c r="AP808" i="35"/>
  <c r="AQ808" i="35"/>
  <c r="AR808" i="35"/>
  <c r="AS808" i="35"/>
  <c r="AT808" i="35"/>
  <c r="AU808" i="35"/>
  <c r="AV808" i="35"/>
  <c r="AW808" i="35"/>
  <c r="AX808" i="35"/>
  <c r="AY808" i="35"/>
  <c r="AZ808" i="35"/>
  <c r="BA808" i="35"/>
  <c r="BB808" i="35"/>
  <c r="BC808" i="35"/>
  <c r="BD808" i="35"/>
  <c r="BE808" i="35"/>
  <c r="BF808" i="35"/>
  <c r="BG808" i="35"/>
  <c r="BH808" i="35"/>
  <c r="BI808" i="35"/>
  <c r="BJ808" i="35"/>
  <c r="BK808" i="35"/>
  <c r="BL808" i="35"/>
  <c r="BM808" i="35"/>
  <c r="BN808" i="35"/>
  <c r="BO808" i="35"/>
  <c r="BP808" i="35"/>
  <c r="BQ808" i="35"/>
  <c r="BR808" i="35"/>
  <c r="BS808" i="35"/>
  <c r="BT808" i="35"/>
  <c r="BU808" i="35"/>
  <c r="BV808" i="35"/>
  <c r="AO809" i="35"/>
  <c r="AP809" i="35"/>
  <c r="AQ809" i="35"/>
  <c r="AR809" i="35"/>
  <c r="AS809" i="35"/>
  <c r="AT809" i="35"/>
  <c r="AU809" i="35"/>
  <c r="AV809" i="35"/>
  <c r="AW809" i="35"/>
  <c r="AX809" i="35"/>
  <c r="AY809" i="35"/>
  <c r="AZ809" i="35"/>
  <c r="BA809" i="35"/>
  <c r="BB809" i="35"/>
  <c r="BC809" i="35"/>
  <c r="BD809" i="35"/>
  <c r="BE809" i="35"/>
  <c r="BF809" i="35"/>
  <c r="BG809" i="35"/>
  <c r="BH809" i="35"/>
  <c r="BI809" i="35"/>
  <c r="BJ809" i="35"/>
  <c r="BK809" i="35"/>
  <c r="BL809" i="35"/>
  <c r="BM809" i="35"/>
  <c r="BN809" i="35"/>
  <c r="BO809" i="35"/>
  <c r="BP809" i="35"/>
  <c r="BQ809" i="35"/>
  <c r="BR809" i="35"/>
  <c r="BS809" i="35"/>
  <c r="BT809" i="35"/>
  <c r="BU809" i="35"/>
  <c r="BV809" i="35"/>
  <c r="AO810" i="35"/>
  <c r="AP810" i="35"/>
  <c r="AQ810" i="35"/>
  <c r="AR810" i="35"/>
  <c r="AS810" i="35"/>
  <c r="AT810" i="35"/>
  <c r="AU810" i="35"/>
  <c r="AV810" i="35"/>
  <c r="AW810" i="35"/>
  <c r="AX810" i="35"/>
  <c r="AY810" i="35"/>
  <c r="AZ810" i="35"/>
  <c r="BA810" i="35"/>
  <c r="BB810" i="35"/>
  <c r="BC810" i="35"/>
  <c r="BD810" i="35"/>
  <c r="BE810" i="35"/>
  <c r="BF810" i="35"/>
  <c r="BG810" i="35"/>
  <c r="BH810" i="35"/>
  <c r="BI810" i="35"/>
  <c r="BJ810" i="35"/>
  <c r="BK810" i="35"/>
  <c r="BL810" i="35"/>
  <c r="BM810" i="35"/>
  <c r="BN810" i="35"/>
  <c r="BO810" i="35"/>
  <c r="BP810" i="35"/>
  <c r="BQ810" i="35"/>
  <c r="BR810" i="35"/>
  <c r="BS810" i="35"/>
  <c r="BT810" i="35"/>
  <c r="BU810" i="35"/>
  <c r="BV810" i="35"/>
  <c r="AO811" i="35"/>
  <c r="AP811" i="35"/>
  <c r="AQ811" i="35"/>
  <c r="AR811" i="35"/>
  <c r="AS811" i="35"/>
  <c r="AT811" i="35"/>
  <c r="AU811" i="35"/>
  <c r="AV811" i="35"/>
  <c r="AW811" i="35"/>
  <c r="AX811" i="35"/>
  <c r="AY811" i="35"/>
  <c r="AZ811" i="35"/>
  <c r="BA811" i="35"/>
  <c r="BB811" i="35"/>
  <c r="BC811" i="35"/>
  <c r="BD811" i="35"/>
  <c r="BE811" i="35"/>
  <c r="BF811" i="35"/>
  <c r="BG811" i="35"/>
  <c r="BH811" i="35"/>
  <c r="BI811" i="35"/>
  <c r="BJ811" i="35"/>
  <c r="BK811" i="35"/>
  <c r="BL811" i="35"/>
  <c r="BM811" i="35"/>
  <c r="BN811" i="35"/>
  <c r="BO811" i="35"/>
  <c r="BP811" i="35"/>
  <c r="BQ811" i="35"/>
  <c r="BR811" i="35"/>
  <c r="BS811" i="35"/>
  <c r="BT811" i="35"/>
  <c r="BU811" i="35"/>
  <c r="BV811" i="35"/>
  <c r="AO812" i="35"/>
  <c r="AP812" i="35"/>
  <c r="AQ812" i="35"/>
  <c r="AR812" i="35"/>
  <c r="AS812" i="35"/>
  <c r="AT812" i="35"/>
  <c r="AU812" i="35"/>
  <c r="AV812" i="35"/>
  <c r="AW812" i="35"/>
  <c r="AX812" i="35"/>
  <c r="AY812" i="35"/>
  <c r="AZ812" i="35"/>
  <c r="BA812" i="35"/>
  <c r="BB812" i="35"/>
  <c r="BC812" i="35"/>
  <c r="BD812" i="35"/>
  <c r="BE812" i="35"/>
  <c r="BF812" i="35"/>
  <c r="BG812" i="35"/>
  <c r="BH812" i="35"/>
  <c r="BI812" i="35"/>
  <c r="BJ812" i="35"/>
  <c r="BK812" i="35"/>
  <c r="BL812" i="35"/>
  <c r="BM812" i="35"/>
  <c r="BN812" i="35"/>
  <c r="BO812" i="35"/>
  <c r="BP812" i="35"/>
  <c r="BQ812" i="35"/>
  <c r="BR812" i="35"/>
  <c r="BS812" i="35"/>
  <c r="BT812" i="35"/>
  <c r="BU812" i="35"/>
  <c r="BV812" i="35"/>
  <c r="AO1442" i="35"/>
  <c r="AP1442" i="35"/>
  <c r="AQ1442" i="35"/>
  <c r="AR1442" i="35"/>
  <c r="AS1442" i="35"/>
  <c r="AT1442" i="35"/>
  <c r="AU1442" i="35"/>
  <c r="AV1442" i="35"/>
  <c r="AW1442" i="35"/>
  <c r="AX1442" i="35"/>
  <c r="AY1442" i="35"/>
  <c r="AZ1442" i="35"/>
  <c r="BA1442" i="35"/>
  <c r="BB1442" i="35"/>
  <c r="BC1442" i="35"/>
  <c r="BD1442" i="35"/>
  <c r="BE1442" i="35"/>
  <c r="BF1442" i="35"/>
  <c r="BG1442" i="35"/>
  <c r="BH1442" i="35"/>
  <c r="BI1442" i="35"/>
  <c r="BJ1442" i="35"/>
  <c r="BK1442" i="35"/>
  <c r="BL1442" i="35"/>
  <c r="BM1442" i="35"/>
  <c r="BN1442" i="35"/>
  <c r="BO1442" i="35"/>
  <c r="BP1442" i="35"/>
  <c r="BQ1442" i="35"/>
  <c r="BR1442" i="35"/>
  <c r="BS1442" i="35"/>
  <c r="BT1442" i="35"/>
  <c r="BU1442" i="35"/>
  <c r="BV1442" i="35"/>
  <c r="AO1443" i="35"/>
  <c r="AP1443" i="35"/>
  <c r="AQ1443" i="35"/>
  <c r="AR1443" i="35"/>
  <c r="AS1443" i="35"/>
  <c r="AT1443" i="35"/>
  <c r="AU1443" i="35"/>
  <c r="AV1443" i="35"/>
  <c r="AW1443" i="35"/>
  <c r="AX1443" i="35"/>
  <c r="AY1443" i="35"/>
  <c r="AZ1443" i="35"/>
  <c r="BA1443" i="35"/>
  <c r="BB1443" i="35"/>
  <c r="BC1443" i="35"/>
  <c r="BD1443" i="35"/>
  <c r="BE1443" i="35"/>
  <c r="BF1443" i="35"/>
  <c r="BG1443" i="35"/>
  <c r="BH1443" i="35"/>
  <c r="BI1443" i="35"/>
  <c r="BJ1443" i="35"/>
  <c r="BK1443" i="35"/>
  <c r="BL1443" i="35"/>
  <c r="BM1443" i="35"/>
  <c r="BN1443" i="35"/>
  <c r="BO1443" i="35"/>
  <c r="BP1443" i="35"/>
  <c r="BQ1443" i="35"/>
  <c r="BR1443" i="35"/>
  <c r="BS1443" i="35"/>
  <c r="BT1443" i="35"/>
  <c r="BU1443" i="35"/>
  <c r="BV1443" i="35"/>
  <c r="AO1444" i="35"/>
  <c r="AP1444" i="35"/>
  <c r="AQ1444" i="35"/>
  <c r="AR1444" i="35"/>
  <c r="AS1444" i="35"/>
  <c r="AT1444" i="35"/>
  <c r="AU1444" i="35"/>
  <c r="AV1444" i="35"/>
  <c r="AW1444" i="35"/>
  <c r="AX1444" i="35"/>
  <c r="AY1444" i="35"/>
  <c r="AZ1444" i="35"/>
  <c r="BA1444" i="35"/>
  <c r="BB1444" i="35"/>
  <c r="BC1444" i="35"/>
  <c r="BD1444" i="35"/>
  <c r="BE1444" i="35"/>
  <c r="BF1444" i="35"/>
  <c r="BG1444" i="35"/>
  <c r="BH1444" i="35"/>
  <c r="BI1444" i="35"/>
  <c r="BJ1444" i="35"/>
  <c r="BK1444" i="35"/>
  <c r="BL1444" i="35"/>
  <c r="BM1444" i="35"/>
  <c r="BN1444" i="35"/>
  <c r="BO1444" i="35"/>
  <c r="BP1444" i="35"/>
  <c r="BQ1444" i="35"/>
  <c r="BR1444" i="35"/>
  <c r="BS1444" i="35"/>
  <c r="BT1444" i="35"/>
  <c r="BU1444" i="35"/>
  <c r="BV1444" i="35"/>
  <c r="AO1445" i="35"/>
  <c r="AP1445" i="35"/>
  <c r="AQ1445" i="35"/>
  <c r="AR1445" i="35"/>
  <c r="AS1445" i="35"/>
  <c r="AT1445" i="35"/>
  <c r="AU1445" i="35"/>
  <c r="AV1445" i="35"/>
  <c r="AW1445" i="35"/>
  <c r="AX1445" i="35"/>
  <c r="AY1445" i="35"/>
  <c r="AZ1445" i="35"/>
  <c r="BA1445" i="35"/>
  <c r="BB1445" i="35"/>
  <c r="BC1445" i="35"/>
  <c r="BD1445" i="35"/>
  <c r="BE1445" i="35"/>
  <c r="BF1445" i="35"/>
  <c r="BG1445" i="35"/>
  <c r="BH1445" i="35"/>
  <c r="BI1445" i="35"/>
  <c r="BJ1445" i="35"/>
  <c r="BK1445" i="35"/>
  <c r="BL1445" i="35"/>
  <c r="BM1445" i="35"/>
  <c r="BN1445" i="35"/>
  <c r="BO1445" i="35"/>
  <c r="BP1445" i="35"/>
  <c r="BQ1445" i="35"/>
  <c r="BR1445" i="35"/>
  <c r="BS1445" i="35"/>
  <c r="BT1445" i="35"/>
  <c r="BU1445" i="35"/>
  <c r="BV1445" i="35"/>
  <c r="AO1446" i="35"/>
  <c r="AP1446" i="35"/>
  <c r="AQ1446" i="35"/>
  <c r="AR1446" i="35"/>
  <c r="AS1446" i="35"/>
  <c r="AT1446" i="35"/>
  <c r="AU1446" i="35"/>
  <c r="AV1446" i="35"/>
  <c r="AW1446" i="35"/>
  <c r="AX1446" i="35"/>
  <c r="AY1446" i="35"/>
  <c r="AZ1446" i="35"/>
  <c r="BA1446" i="35"/>
  <c r="BB1446" i="35"/>
  <c r="BC1446" i="35"/>
  <c r="BD1446" i="35"/>
  <c r="BE1446" i="35"/>
  <c r="BF1446" i="35"/>
  <c r="BG1446" i="35"/>
  <c r="BH1446" i="35"/>
  <c r="BI1446" i="35"/>
  <c r="BJ1446" i="35"/>
  <c r="BK1446" i="35"/>
  <c r="BL1446" i="35"/>
  <c r="BM1446" i="35"/>
  <c r="BN1446" i="35"/>
  <c r="BO1446" i="35"/>
  <c r="BP1446" i="35"/>
  <c r="BQ1446" i="35"/>
  <c r="BR1446" i="35"/>
  <c r="BS1446" i="35"/>
  <c r="BT1446" i="35"/>
  <c r="BU1446" i="35"/>
  <c r="BV1446" i="35"/>
  <c r="AO1126" i="35"/>
  <c r="AP1126" i="35"/>
  <c r="AQ1126" i="35"/>
  <c r="AR1126" i="35"/>
  <c r="AS1126" i="35"/>
  <c r="AT1126" i="35"/>
  <c r="AU1126" i="35"/>
  <c r="AV1126" i="35"/>
  <c r="AW1126" i="35"/>
  <c r="AX1126" i="35"/>
  <c r="AY1126" i="35"/>
  <c r="AZ1126" i="35"/>
  <c r="BA1126" i="35"/>
  <c r="BB1126" i="35"/>
  <c r="BC1126" i="35"/>
  <c r="BD1126" i="35"/>
  <c r="BE1126" i="35"/>
  <c r="BF1126" i="35"/>
  <c r="BG1126" i="35"/>
  <c r="BH1126" i="35"/>
  <c r="BI1126" i="35"/>
  <c r="BJ1126" i="35"/>
  <c r="BK1126" i="35"/>
  <c r="BL1126" i="35"/>
  <c r="BM1126" i="35"/>
  <c r="BN1126" i="35"/>
  <c r="BO1126" i="35"/>
  <c r="BP1126" i="35"/>
  <c r="BQ1126" i="35"/>
  <c r="BR1126" i="35"/>
  <c r="BS1126" i="35"/>
  <c r="BT1126" i="35"/>
  <c r="BU1126" i="35"/>
  <c r="BV1126" i="35"/>
  <c r="AO1127" i="35"/>
  <c r="AP1127" i="35"/>
  <c r="AQ1127" i="35"/>
  <c r="AR1127" i="35"/>
  <c r="AS1127" i="35"/>
  <c r="AT1127" i="35"/>
  <c r="AU1127" i="35"/>
  <c r="AV1127" i="35"/>
  <c r="AW1127" i="35"/>
  <c r="AX1127" i="35"/>
  <c r="AY1127" i="35"/>
  <c r="AZ1127" i="35"/>
  <c r="BA1127" i="35"/>
  <c r="BB1127" i="35"/>
  <c r="BC1127" i="35"/>
  <c r="BD1127" i="35"/>
  <c r="BE1127" i="35"/>
  <c r="BF1127" i="35"/>
  <c r="BG1127" i="35"/>
  <c r="BH1127" i="35"/>
  <c r="BI1127" i="35"/>
  <c r="BJ1127" i="35"/>
  <c r="BK1127" i="35"/>
  <c r="BL1127" i="35"/>
  <c r="BM1127" i="35"/>
  <c r="BN1127" i="35"/>
  <c r="BO1127" i="35"/>
  <c r="BP1127" i="35"/>
  <c r="BQ1127" i="35"/>
  <c r="BR1127" i="35"/>
  <c r="BS1127" i="35"/>
  <c r="BT1127" i="35"/>
  <c r="BU1127" i="35"/>
  <c r="BV1127" i="35"/>
  <c r="AO1128" i="35"/>
  <c r="AP1128" i="35"/>
  <c r="AQ1128" i="35"/>
  <c r="AR1128" i="35"/>
  <c r="AS1128" i="35"/>
  <c r="AT1128" i="35"/>
  <c r="AU1128" i="35"/>
  <c r="AV1128" i="35"/>
  <c r="AW1128" i="35"/>
  <c r="AX1128" i="35"/>
  <c r="AY1128" i="35"/>
  <c r="AZ1128" i="35"/>
  <c r="BA1128" i="35"/>
  <c r="BB1128" i="35"/>
  <c r="BC1128" i="35"/>
  <c r="BD1128" i="35"/>
  <c r="BE1128" i="35"/>
  <c r="BF1128" i="35"/>
  <c r="BG1128" i="35"/>
  <c r="BH1128" i="35"/>
  <c r="BI1128" i="35"/>
  <c r="BJ1128" i="35"/>
  <c r="BK1128" i="35"/>
  <c r="BL1128" i="35"/>
  <c r="BM1128" i="35"/>
  <c r="BN1128" i="35"/>
  <c r="BO1128" i="35"/>
  <c r="BP1128" i="35"/>
  <c r="BQ1128" i="35"/>
  <c r="BR1128" i="35"/>
  <c r="BS1128" i="35"/>
  <c r="BT1128" i="35"/>
  <c r="BU1128" i="35"/>
  <c r="BV1128" i="35"/>
  <c r="AO1129" i="35"/>
  <c r="AP1129" i="35"/>
  <c r="AQ1129" i="35"/>
  <c r="AR1129" i="35"/>
  <c r="AS1129" i="35"/>
  <c r="AT1129" i="35"/>
  <c r="AU1129" i="35"/>
  <c r="AV1129" i="35"/>
  <c r="AW1129" i="35"/>
  <c r="AX1129" i="35"/>
  <c r="AY1129" i="35"/>
  <c r="AZ1129" i="35"/>
  <c r="BA1129" i="35"/>
  <c r="BB1129" i="35"/>
  <c r="BC1129" i="35"/>
  <c r="BD1129" i="35"/>
  <c r="BE1129" i="35"/>
  <c r="BF1129" i="35"/>
  <c r="BG1129" i="35"/>
  <c r="BH1129" i="35"/>
  <c r="BI1129" i="35"/>
  <c r="BJ1129" i="35"/>
  <c r="BK1129" i="35"/>
  <c r="BL1129" i="35"/>
  <c r="BM1129" i="35"/>
  <c r="BN1129" i="35"/>
  <c r="BO1129" i="35"/>
  <c r="BP1129" i="35"/>
  <c r="BQ1129" i="35"/>
  <c r="BR1129" i="35"/>
  <c r="BS1129" i="35"/>
  <c r="BT1129" i="35"/>
  <c r="BU1129" i="35"/>
  <c r="BV1129" i="35"/>
  <c r="AO1130" i="35"/>
  <c r="AP1130" i="35"/>
  <c r="AQ1130" i="35"/>
  <c r="AR1130" i="35"/>
  <c r="AS1130" i="35"/>
  <c r="AT1130" i="35"/>
  <c r="AU1130" i="35"/>
  <c r="AV1130" i="35"/>
  <c r="AW1130" i="35"/>
  <c r="AX1130" i="35"/>
  <c r="AY1130" i="35"/>
  <c r="AZ1130" i="35"/>
  <c r="BA1130" i="35"/>
  <c r="BB1130" i="35"/>
  <c r="BC1130" i="35"/>
  <c r="BD1130" i="35"/>
  <c r="BE1130" i="35"/>
  <c r="BF1130" i="35"/>
  <c r="BG1130" i="35"/>
  <c r="BH1130" i="35"/>
  <c r="BI1130" i="35"/>
  <c r="BJ1130" i="35"/>
  <c r="BK1130" i="35"/>
  <c r="BL1130" i="35"/>
  <c r="BM1130" i="35"/>
  <c r="BN1130" i="35"/>
  <c r="BO1130" i="35"/>
  <c r="BP1130" i="35"/>
  <c r="BQ1130" i="35"/>
  <c r="BR1130" i="35"/>
  <c r="BS1130" i="35"/>
  <c r="BT1130" i="35"/>
  <c r="BU1130" i="35"/>
  <c r="BV1130" i="35"/>
  <c r="AO1131" i="35"/>
  <c r="AP1131" i="35"/>
  <c r="AQ1131" i="35"/>
  <c r="AR1131" i="35"/>
  <c r="AS1131" i="35"/>
  <c r="AT1131" i="35"/>
  <c r="AU1131" i="35"/>
  <c r="AV1131" i="35"/>
  <c r="AW1131" i="35"/>
  <c r="AX1131" i="35"/>
  <c r="AY1131" i="35"/>
  <c r="AZ1131" i="35"/>
  <c r="BA1131" i="35"/>
  <c r="BB1131" i="35"/>
  <c r="BC1131" i="35"/>
  <c r="BD1131" i="35"/>
  <c r="BE1131" i="35"/>
  <c r="BF1131" i="35"/>
  <c r="BG1131" i="35"/>
  <c r="BH1131" i="35"/>
  <c r="BI1131" i="35"/>
  <c r="BJ1131" i="35"/>
  <c r="BK1131" i="35"/>
  <c r="BL1131" i="35"/>
  <c r="BM1131" i="35"/>
  <c r="BN1131" i="35"/>
  <c r="BO1131" i="35"/>
  <c r="BP1131" i="35"/>
  <c r="BQ1131" i="35"/>
  <c r="BR1131" i="35"/>
  <c r="BS1131" i="35"/>
  <c r="BT1131" i="35"/>
  <c r="BU1131" i="35"/>
  <c r="BV1131" i="35"/>
  <c r="AO658" i="35"/>
  <c r="AP658" i="35"/>
  <c r="AQ658" i="35"/>
  <c r="AR658" i="35"/>
  <c r="AS658" i="35"/>
  <c r="AT658" i="35"/>
  <c r="AU658" i="35"/>
  <c r="AV658" i="35"/>
  <c r="AW658" i="35"/>
  <c r="AX658" i="35"/>
  <c r="AY658" i="35"/>
  <c r="AZ658" i="35"/>
  <c r="BA658" i="35"/>
  <c r="BB658" i="35"/>
  <c r="BC658" i="35"/>
  <c r="BD658" i="35"/>
  <c r="BE658" i="35"/>
  <c r="BF658" i="35"/>
  <c r="BG658" i="35"/>
  <c r="BH658" i="35"/>
  <c r="BI658" i="35"/>
  <c r="BJ658" i="35"/>
  <c r="BK658" i="35"/>
  <c r="BL658" i="35"/>
  <c r="BM658" i="35"/>
  <c r="BN658" i="35"/>
  <c r="BO658" i="35"/>
  <c r="BP658" i="35"/>
  <c r="BQ658" i="35"/>
  <c r="BR658" i="35"/>
  <c r="BS658" i="35"/>
  <c r="BT658" i="35"/>
  <c r="BU658" i="35"/>
  <c r="BV658" i="35"/>
  <c r="AO659" i="35"/>
  <c r="AP659" i="35"/>
  <c r="AQ659" i="35"/>
  <c r="AR659" i="35"/>
  <c r="AS659" i="35"/>
  <c r="AT659" i="35"/>
  <c r="AU659" i="35"/>
  <c r="AV659" i="35"/>
  <c r="AW659" i="35"/>
  <c r="AX659" i="35"/>
  <c r="AY659" i="35"/>
  <c r="AZ659" i="35"/>
  <c r="BA659" i="35"/>
  <c r="BB659" i="35"/>
  <c r="BC659" i="35"/>
  <c r="BD659" i="35"/>
  <c r="BE659" i="35"/>
  <c r="BF659" i="35"/>
  <c r="BG659" i="35"/>
  <c r="BH659" i="35"/>
  <c r="BI659" i="35"/>
  <c r="BJ659" i="35"/>
  <c r="BK659" i="35"/>
  <c r="BL659" i="35"/>
  <c r="BM659" i="35"/>
  <c r="BN659" i="35"/>
  <c r="BO659" i="35"/>
  <c r="BP659" i="35"/>
  <c r="BQ659" i="35"/>
  <c r="BR659" i="35"/>
  <c r="BS659" i="35"/>
  <c r="BT659" i="35"/>
  <c r="BU659" i="35"/>
  <c r="BV659" i="35"/>
  <c r="AO660" i="35"/>
  <c r="AP660" i="35"/>
  <c r="AQ660" i="35"/>
  <c r="AR660" i="35"/>
  <c r="AS660" i="35"/>
  <c r="AT660" i="35"/>
  <c r="AU660" i="35"/>
  <c r="AV660" i="35"/>
  <c r="AW660" i="35"/>
  <c r="AX660" i="35"/>
  <c r="AY660" i="35"/>
  <c r="AZ660" i="35"/>
  <c r="BA660" i="35"/>
  <c r="BB660" i="35"/>
  <c r="BC660" i="35"/>
  <c r="BD660" i="35"/>
  <c r="BE660" i="35"/>
  <c r="BF660" i="35"/>
  <c r="BG660" i="35"/>
  <c r="BH660" i="35"/>
  <c r="BI660" i="35"/>
  <c r="BJ660" i="35"/>
  <c r="BK660" i="35"/>
  <c r="BL660" i="35"/>
  <c r="BM660" i="35"/>
  <c r="BN660" i="35"/>
  <c r="BO660" i="35"/>
  <c r="BP660" i="35"/>
  <c r="BQ660" i="35"/>
  <c r="BR660" i="35"/>
  <c r="BS660" i="35"/>
  <c r="BT660" i="35"/>
  <c r="BU660" i="35"/>
  <c r="BV660" i="35"/>
  <c r="AO661" i="35"/>
  <c r="AP661" i="35"/>
  <c r="AQ661" i="35"/>
  <c r="AR661" i="35"/>
  <c r="AS661" i="35"/>
  <c r="AT661" i="35"/>
  <c r="AU661" i="35"/>
  <c r="AV661" i="35"/>
  <c r="AW661" i="35"/>
  <c r="AX661" i="35"/>
  <c r="AY661" i="35"/>
  <c r="AZ661" i="35"/>
  <c r="BA661" i="35"/>
  <c r="BB661" i="35"/>
  <c r="BC661" i="35"/>
  <c r="BD661" i="35"/>
  <c r="BE661" i="35"/>
  <c r="BF661" i="35"/>
  <c r="BG661" i="35"/>
  <c r="BH661" i="35"/>
  <c r="BI661" i="35"/>
  <c r="BJ661" i="35"/>
  <c r="BK661" i="35"/>
  <c r="BL661" i="35"/>
  <c r="BM661" i="35"/>
  <c r="BN661" i="35"/>
  <c r="BO661" i="35"/>
  <c r="BP661" i="35"/>
  <c r="BQ661" i="35"/>
  <c r="BR661" i="35"/>
  <c r="BS661" i="35"/>
  <c r="BT661" i="35"/>
  <c r="BU661" i="35"/>
  <c r="BV661" i="35"/>
  <c r="AO662" i="35"/>
  <c r="AP662" i="35"/>
  <c r="AQ662" i="35"/>
  <c r="AR662" i="35"/>
  <c r="AS662" i="35"/>
  <c r="AT662" i="35"/>
  <c r="AU662" i="35"/>
  <c r="AV662" i="35"/>
  <c r="AW662" i="35"/>
  <c r="AX662" i="35"/>
  <c r="AY662" i="35"/>
  <c r="AZ662" i="35"/>
  <c r="BA662" i="35"/>
  <c r="BB662" i="35"/>
  <c r="BC662" i="35"/>
  <c r="BD662" i="35"/>
  <c r="BE662" i="35"/>
  <c r="BF662" i="35"/>
  <c r="BG662" i="35"/>
  <c r="BH662" i="35"/>
  <c r="BI662" i="35"/>
  <c r="BJ662" i="35"/>
  <c r="BK662" i="35"/>
  <c r="BL662" i="35"/>
  <c r="BM662" i="35"/>
  <c r="BN662" i="35"/>
  <c r="BO662" i="35"/>
  <c r="BP662" i="35"/>
  <c r="BQ662" i="35"/>
  <c r="BR662" i="35"/>
  <c r="BS662" i="35"/>
  <c r="BT662" i="35"/>
  <c r="BU662" i="35"/>
  <c r="BV662" i="35"/>
  <c r="AO1598" i="35"/>
  <c r="AP1598" i="35"/>
  <c r="AQ1598" i="35"/>
  <c r="AR1598" i="35"/>
  <c r="AS1598" i="35"/>
  <c r="AT1598" i="35"/>
  <c r="AU1598" i="35"/>
  <c r="AV1598" i="35"/>
  <c r="AW1598" i="35"/>
  <c r="AX1598" i="35"/>
  <c r="AY1598" i="35"/>
  <c r="AZ1598" i="35"/>
  <c r="BA1598" i="35"/>
  <c r="BB1598" i="35"/>
  <c r="BC1598" i="35"/>
  <c r="BD1598" i="35"/>
  <c r="BE1598" i="35"/>
  <c r="BF1598" i="35"/>
  <c r="BG1598" i="35"/>
  <c r="BH1598" i="35"/>
  <c r="BI1598" i="35"/>
  <c r="BJ1598" i="35"/>
  <c r="BK1598" i="35"/>
  <c r="BL1598" i="35"/>
  <c r="BM1598" i="35"/>
  <c r="BN1598" i="35"/>
  <c r="BO1598" i="35"/>
  <c r="BP1598" i="35"/>
  <c r="BQ1598" i="35"/>
  <c r="BR1598" i="35"/>
  <c r="BS1598" i="35"/>
  <c r="BT1598" i="35"/>
  <c r="BU1598" i="35"/>
  <c r="BV1598" i="35"/>
  <c r="AO1599" i="35"/>
  <c r="AP1599" i="35"/>
  <c r="AQ1599" i="35"/>
  <c r="AR1599" i="35"/>
  <c r="AS1599" i="35"/>
  <c r="AT1599" i="35"/>
  <c r="AU1599" i="35"/>
  <c r="AV1599" i="35"/>
  <c r="AW1599" i="35"/>
  <c r="AX1599" i="35"/>
  <c r="AY1599" i="35"/>
  <c r="AZ1599" i="35"/>
  <c r="BA1599" i="35"/>
  <c r="BB1599" i="35"/>
  <c r="BC1599" i="35"/>
  <c r="BD1599" i="35"/>
  <c r="BE1599" i="35"/>
  <c r="BF1599" i="35"/>
  <c r="BG1599" i="35"/>
  <c r="BH1599" i="35"/>
  <c r="BI1599" i="35"/>
  <c r="BJ1599" i="35"/>
  <c r="BK1599" i="35"/>
  <c r="BL1599" i="35"/>
  <c r="BM1599" i="35"/>
  <c r="BN1599" i="35"/>
  <c r="BO1599" i="35"/>
  <c r="BP1599" i="35"/>
  <c r="BQ1599" i="35"/>
  <c r="BR1599" i="35"/>
  <c r="BS1599" i="35"/>
  <c r="BT1599" i="35"/>
  <c r="BU1599" i="35"/>
  <c r="BV1599" i="35"/>
  <c r="AO1600" i="35"/>
  <c r="AP1600" i="35"/>
  <c r="AQ1600" i="35"/>
  <c r="AR1600" i="35"/>
  <c r="AS1600" i="35"/>
  <c r="AT1600" i="35"/>
  <c r="AU1600" i="35"/>
  <c r="AV1600" i="35"/>
  <c r="AW1600" i="35"/>
  <c r="AX1600" i="35"/>
  <c r="AY1600" i="35"/>
  <c r="AZ1600" i="35"/>
  <c r="BA1600" i="35"/>
  <c r="BB1600" i="35"/>
  <c r="BC1600" i="35"/>
  <c r="BD1600" i="35"/>
  <c r="BE1600" i="35"/>
  <c r="BF1600" i="35"/>
  <c r="BG1600" i="35"/>
  <c r="BH1600" i="35"/>
  <c r="BI1600" i="35"/>
  <c r="BJ1600" i="35"/>
  <c r="BK1600" i="35"/>
  <c r="BL1600" i="35"/>
  <c r="BM1600" i="35"/>
  <c r="BN1600" i="35"/>
  <c r="BO1600" i="35"/>
  <c r="BP1600" i="35"/>
  <c r="BQ1600" i="35"/>
  <c r="BR1600" i="35"/>
  <c r="BS1600" i="35"/>
  <c r="BT1600" i="35"/>
  <c r="BU1600" i="35"/>
  <c r="BV1600" i="35"/>
  <c r="AO1601" i="35"/>
  <c r="AP1601" i="35"/>
  <c r="AQ1601" i="35"/>
  <c r="AR1601" i="35"/>
  <c r="AS1601" i="35"/>
  <c r="AT1601" i="35"/>
  <c r="AU1601" i="35"/>
  <c r="AV1601" i="35"/>
  <c r="AW1601" i="35"/>
  <c r="AX1601" i="35"/>
  <c r="AY1601" i="35"/>
  <c r="AZ1601" i="35"/>
  <c r="BA1601" i="35"/>
  <c r="BB1601" i="35"/>
  <c r="BC1601" i="35"/>
  <c r="BD1601" i="35"/>
  <c r="BE1601" i="35"/>
  <c r="BF1601" i="35"/>
  <c r="BG1601" i="35"/>
  <c r="BH1601" i="35"/>
  <c r="BI1601" i="35"/>
  <c r="BJ1601" i="35"/>
  <c r="BK1601" i="35"/>
  <c r="BL1601" i="35"/>
  <c r="BM1601" i="35"/>
  <c r="BN1601" i="35"/>
  <c r="BO1601" i="35"/>
  <c r="BP1601" i="35"/>
  <c r="BQ1601" i="35"/>
  <c r="BR1601" i="35"/>
  <c r="BS1601" i="35"/>
  <c r="BT1601" i="35"/>
  <c r="BU1601" i="35"/>
  <c r="BV1601" i="35"/>
  <c r="AO1602" i="35"/>
  <c r="AP1602" i="35"/>
  <c r="AQ1602" i="35"/>
  <c r="AR1602" i="35"/>
  <c r="AS1602" i="35"/>
  <c r="AT1602" i="35"/>
  <c r="AU1602" i="35"/>
  <c r="AV1602" i="35"/>
  <c r="AW1602" i="35"/>
  <c r="AX1602" i="35"/>
  <c r="AY1602" i="35"/>
  <c r="AZ1602" i="35"/>
  <c r="BA1602" i="35"/>
  <c r="BB1602" i="35"/>
  <c r="BC1602" i="35"/>
  <c r="BD1602" i="35"/>
  <c r="BE1602" i="35"/>
  <c r="BF1602" i="35"/>
  <c r="BG1602" i="35"/>
  <c r="BH1602" i="35"/>
  <c r="BI1602" i="35"/>
  <c r="BJ1602" i="35"/>
  <c r="BK1602" i="35"/>
  <c r="BL1602" i="35"/>
  <c r="BM1602" i="35"/>
  <c r="BN1602" i="35"/>
  <c r="BO1602" i="35"/>
  <c r="BP1602" i="35"/>
  <c r="BQ1602" i="35"/>
  <c r="BR1602" i="35"/>
  <c r="BS1602" i="35"/>
  <c r="BT1602" i="35"/>
  <c r="BU1602" i="35"/>
  <c r="BV1602" i="35"/>
  <c r="AO1603" i="35"/>
  <c r="AP1603" i="35"/>
  <c r="AQ1603" i="35"/>
  <c r="AR1603" i="35"/>
  <c r="AS1603" i="35"/>
  <c r="AT1603" i="35"/>
  <c r="AU1603" i="35"/>
  <c r="AV1603" i="35"/>
  <c r="AW1603" i="35"/>
  <c r="AX1603" i="35"/>
  <c r="AY1603" i="35"/>
  <c r="AZ1603" i="35"/>
  <c r="BA1603" i="35"/>
  <c r="BB1603" i="35"/>
  <c r="BC1603" i="35"/>
  <c r="BD1603" i="35"/>
  <c r="BE1603" i="35"/>
  <c r="BF1603" i="35"/>
  <c r="BG1603" i="35"/>
  <c r="BH1603" i="35"/>
  <c r="BI1603" i="35"/>
  <c r="BJ1603" i="35"/>
  <c r="BK1603" i="35"/>
  <c r="BL1603" i="35"/>
  <c r="BM1603" i="35"/>
  <c r="BN1603" i="35"/>
  <c r="BO1603" i="35"/>
  <c r="BP1603" i="35"/>
  <c r="BQ1603" i="35"/>
  <c r="BR1603" i="35"/>
  <c r="BS1603" i="35"/>
  <c r="BT1603" i="35"/>
  <c r="BU1603" i="35"/>
  <c r="BV1603" i="35"/>
  <c r="AO1289" i="35"/>
  <c r="AP1289" i="35"/>
  <c r="AQ1289" i="35"/>
  <c r="AR1289" i="35"/>
  <c r="AS1289" i="35"/>
  <c r="AT1289" i="35"/>
  <c r="AU1289" i="35"/>
  <c r="AV1289" i="35"/>
  <c r="AW1289" i="35"/>
  <c r="AX1289" i="35"/>
  <c r="AY1289" i="35"/>
  <c r="AZ1289" i="35"/>
  <c r="BA1289" i="35"/>
  <c r="BB1289" i="35"/>
  <c r="BC1289" i="35"/>
  <c r="BD1289" i="35"/>
  <c r="BE1289" i="35"/>
  <c r="BF1289" i="35"/>
  <c r="BG1289" i="35"/>
  <c r="BH1289" i="35"/>
  <c r="BI1289" i="35"/>
  <c r="BJ1289" i="35"/>
  <c r="BK1289" i="35"/>
  <c r="BL1289" i="35"/>
  <c r="BM1289" i="35"/>
  <c r="BN1289" i="35"/>
  <c r="BO1289" i="35"/>
  <c r="BP1289" i="35"/>
  <c r="BQ1289" i="35"/>
  <c r="BR1289" i="35"/>
  <c r="BS1289" i="35"/>
  <c r="BT1289" i="35"/>
  <c r="BU1289" i="35"/>
  <c r="BV1289" i="35"/>
  <c r="AO1290" i="35"/>
  <c r="AP1290" i="35"/>
  <c r="AQ1290" i="35"/>
  <c r="AR1290" i="35"/>
  <c r="AS1290" i="35"/>
  <c r="AT1290" i="35"/>
  <c r="AU1290" i="35"/>
  <c r="AV1290" i="35"/>
  <c r="AW1290" i="35"/>
  <c r="AX1290" i="35"/>
  <c r="AY1290" i="35"/>
  <c r="AZ1290" i="35"/>
  <c r="BA1290" i="35"/>
  <c r="BB1290" i="35"/>
  <c r="BC1290" i="35"/>
  <c r="BD1290" i="35"/>
  <c r="BE1290" i="35"/>
  <c r="BF1290" i="35"/>
  <c r="BG1290" i="35"/>
  <c r="BH1290" i="35"/>
  <c r="BI1290" i="35"/>
  <c r="BJ1290" i="35"/>
  <c r="BK1290" i="35"/>
  <c r="BL1290" i="35"/>
  <c r="BM1290" i="35"/>
  <c r="BN1290" i="35"/>
  <c r="BO1290" i="35"/>
  <c r="BP1290" i="35"/>
  <c r="BQ1290" i="35"/>
  <c r="BR1290" i="35"/>
  <c r="BS1290" i="35"/>
  <c r="BT1290" i="35"/>
  <c r="BU1290" i="35"/>
  <c r="BV1290" i="35"/>
  <c r="AO1291" i="35"/>
  <c r="AP1291" i="35"/>
  <c r="AQ1291" i="35"/>
  <c r="AR1291" i="35"/>
  <c r="AS1291" i="35"/>
  <c r="AT1291" i="35"/>
  <c r="AU1291" i="35"/>
  <c r="AV1291" i="35"/>
  <c r="AW1291" i="35"/>
  <c r="AX1291" i="35"/>
  <c r="AY1291" i="35"/>
  <c r="AZ1291" i="35"/>
  <c r="BA1291" i="35"/>
  <c r="BB1291" i="35"/>
  <c r="BC1291" i="35"/>
  <c r="BD1291" i="35"/>
  <c r="BE1291" i="35"/>
  <c r="BF1291" i="35"/>
  <c r="BG1291" i="35"/>
  <c r="BH1291" i="35"/>
  <c r="BI1291" i="35"/>
  <c r="BJ1291" i="35"/>
  <c r="BK1291" i="35"/>
  <c r="BL1291" i="35"/>
  <c r="BM1291" i="35"/>
  <c r="BN1291" i="35"/>
  <c r="BO1291" i="35"/>
  <c r="BP1291" i="35"/>
  <c r="BQ1291" i="35"/>
  <c r="BR1291" i="35"/>
  <c r="BS1291" i="35"/>
  <c r="BT1291" i="35"/>
  <c r="BU1291" i="35"/>
  <c r="BV1291" i="35"/>
  <c r="AO1292" i="35"/>
  <c r="AP1292" i="35"/>
  <c r="AQ1292" i="35"/>
  <c r="AR1292" i="35"/>
  <c r="AS1292" i="35"/>
  <c r="AT1292" i="35"/>
  <c r="AU1292" i="35"/>
  <c r="AV1292" i="35"/>
  <c r="AW1292" i="35"/>
  <c r="AX1292" i="35"/>
  <c r="AY1292" i="35"/>
  <c r="AZ1292" i="35"/>
  <c r="BA1292" i="35"/>
  <c r="BB1292" i="35"/>
  <c r="BC1292" i="35"/>
  <c r="BD1292" i="35"/>
  <c r="BE1292" i="35"/>
  <c r="BF1292" i="35"/>
  <c r="BG1292" i="35"/>
  <c r="BH1292" i="35"/>
  <c r="BI1292" i="35"/>
  <c r="BJ1292" i="35"/>
  <c r="BK1292" i="35"/>
  <c r="BL1292" i="35"/>
  <c r="BM1292" i="35"/>
  <c r="BN1292" i="35"/>
  <c r="BO1292" i="35"/>
  <c r="BP1292" i="35"/>
  <c r="BQ1292" i="35"/>
  <c r="BR1292" i="35"/>
  <c r="BS1292" i="35"/>
  <c r="BT1292" i="35"/>
  <c r="BU1292" i="35"/>
  <c r="BV1292" i="35"/>
  <c r="AO1293" i="35"/>
  <c r="AP1293" i="35"/>
  <c r="AQ1293" i="35"/>
  <c r="AR1293" i="35"/>
  <c r="AS1293" i="35"/>
  <c r="AT1293" i="35"/>
  <c r="AU1293" i="35"/>
  <c r="AV1293" i="35"/>
  <c r="AW1293" i="35"/>
  <c r="AX1293" i="35"/>
  <c r="AY1293" i="35"/>
  <c r="AZ1293" i="35"/>
  <c r="BA1293" i="35"/>
  <c r="BB1293" i="35"/>
  <c r="BC1293" i="35"/>
  <c r="BD1293" i="35"/>
  <c r="BE1293" i="35"/>
  <c r="BF1293" i="35"/>
  <c r="BG1293" i="35"/>
  <c r="BH1293" i="35"/>
  <c r="BI1293" i="35"/>
  <c r="BJ1293" i="35"/>
  <c r="BK1293" i="35"/>
  <c r="BL1293" i="35"/>
  <c r="BM1293" i="35"/>
  <c r="BN1293" i="35"/>
  <c r="BO1293" i="35"/>
  <c r="BP1293" i="35"/>
  <c r="BQ1293" i="35"/>
  <c r="BR1293" i="35"/>
  <c r="BS1293" i="35"/>
  <c r="BT1293" i="35"/>
  <c r="BU1293" i="35"/>
  <c r="BV1293" i="35"/>
  <c r="AO529" i="35"/>
  <c r="AP529" i="35"/>
  <c r="AQ529" i="35"/>
  <c r="AR529" i="35"/>
  <c r="AS529" i="35"/>
  <c r="AT529" i="35"/>
  <c r="AU529" i="35"/>
  <c r="AV529" i="35"/>
  <c r="AW529" i="35"/>
  <c r="AX529" i="35"/>
  <c r="AY529" i="35"/>
  <c r="AZ529" i="35"/>
  <c r="BA529" i="35"/>
  <c r="BB529" i="35"/>
  <c r="BC529" i="35"/>
  <c r="BD529" i="35"/>
  <c r="BE529" i="35"/>
  <c r="BF529" i="35"/>
  <c r="BG529" i="35"/>
  <c r="BH529" i="35"/>
  <c r="BI529" i="35"/>
  <c r="BJ529" i="35"/>
  <c r="BK529" i="35"/>
  <c r="BL529" i="35"/>
  <c r="BM529" i="35"/>
  <c r="BN529" i="35"/>
  <c r="BO529" i="35"/>
  <c r="BP529" i="35"/>
  <c r="BQ529" i="35"/>
  <c r="BR529" i="35"/>
  <c r="BS529" i="35"/>
  <c r="BT529" i="35"/>
  <c r="BU529" i="35"/>
  <c r="BV529" i="35"/>
  <c r="AO530" i="35"/>
  <c r="AP530" i="35"/>
  <c r="AQ530" i="35"/>
  <c r="AR530" i="35"/>
  <c r="AS530" i="35"/>
  <c r="AT530" i="35"/>
  <c r="AU530" i="35"/>
  <c r="AV530" i="35"/>
  <c r="AW530" i="35"/>
  <c r="AX530" i="35"/>
  <c r="AY530" i="35"/>
  <c r="AZ530" i="35"/>
  <c r="BA530" i="35"/>
  <c r="BB530" i="35"/>
  <c r="BC530" i="35"/>
  <c r="BD530" i="35"/>
  <c r="BE530" i="35"/>
  <c r="BF530" i="35"/>
  <c r="BG530" i="35"/>
  <c r="BH530" i="35"/>
  <c r="BI530" i="35"/>
  <c r="BJ530" i="35"/>
  <c r="BK530" i="35"/>
  <c r="BL530" i="35"/>
  <c r="BM530" i="35"/>
  <c r="BN530" i="35"/>
  <c r="BO530" i="35"/>
  <c r="BP530" i="35"/>
  <c r="BQ530" i="35"/>
  <c r="BR530" i="35"/>
  <c r="BS530" i="35"/>
  <c r="BT530" i="35"/>
  <c r="BU530" i="35"/>
  <c r="BV530" i="35"/>
  <c r="AO531" i="35"/>
  <c r="AP531" i="35"/>
  <c r="AQ531" i="35"/>
  <c r="AR531" i="35"/>
  <c r="AS531" i="35"/>
  <c r="AT531" i="35"/>
  <c r="AU531" i="35"/>
  <c r="AV531" i="35"/>
  <c r="AW531" i="35"/>
  <c r="AX531" i="35"/>
  <c r="AY531" i="35"/>
  <c r="AZ531" i="35"/>
  <c r="BA531" i="35"/>
  <c r="BB531" i="35"/>
  <c r="BC531" i="35"/>
  <c r="BD531" i="35"/>
  <c r="BE531" i="35"/>
  <c r="BF531" i="35"/>
  <c r="BG531" i="35"/>
  <c r="BH531" i="35"/>
  <c r="BI531" i="35"/>
  <c r="BJ531" i="35"/>
  <c r="BK531" i="35"/>
  <c r="BL531" i="35"/>
  <c r="BM531" i="35"/>
  <c r="BN531" i="35"/>
  <c r="BO531" i="35"/>
  <c r="BP531" i="35"/>
  <c r="BQ531" i="35"/>
  <c r="BR531" i="35"/>
  <c r="BS531" i="35"/>
  <c r="BT531" i="35"/>
  <c r="BU531" i="35"/>
  <c r="BV531" i="35"/>
  <c r="AO532" i="35"/>
  <c r="AP532" i="35"/>
  <c r="AQ532" i="35"/>
  <c r="AR532" i="35"/>
  <c r="AS532" i="35"/>
  <c r="AT532" i="35"/>
  <c r="AU532" i="35"/>
  <c r="AV532" i="35"/>
  <c r="AW532" i="35"/>
  <c r="AX532" i="35"/>
  <c r="AY532" i="35"/>
  <c r="AZ532" i="35"/>
  <c r="BA532" i="35"/>
  <c r="BB532" i="35"/>
  <c r="BC532" i="35"/>
  <c r="BD532" i="35"/>
  <c r="BE532" i="35"/>
  <c r="BF532" i="35"/>
  <c r="BG532" i="35"/>
  <c r="BH532" i="35"/>
  <c r="BI532" i="35"/>
  <c r="BJ532" i="35"/>
  <c r="BK532" i="35"/>
  <c r="BL532" i="35"/>
  <c r="BM532" i="35"/>
  <c r="BN532" i="35"/>
  <c r="BO532" i="35"/>
  <c r="BP532" i="35"/>
  <c r="BQ532" i="35"/>
  <c r="BR532" i="35"/>
  <c r="BS532" i="35"/>
  <c r="BT532" i="35"/>
  <c r="BU532" i="35"/>
  <c r="BV532" i="35"/>
  <c r="AO533" i="35"/>
  <c r="AP533" i="35"/>
  <c r="AQ533" i="35"/>
  <c r="AR533" i="35"/>
  <c r="AS533" i="35"/>
  <c r="AT533" i="35"/>
  <c r="AU533" i="35"/>
  <c r="AV533" i="35"/>
  <c r="AW533" i="35"/>
  <c r="AX533" i="35"/>
  <c r="AY533" i="35"/>
  <c r="AZ533" i="35"/>
  <c r="BA533" i="35"/>
  <c r="BB533" i="35"/>
  <c r="BC533" i="35"/>
  <c r="BD533" i="35"/>
  <c r="BE533" i="35"/>
  <c r="BF533" i="35"/>
  <c r="BG533" i="35"/>
  <c r="BH533" i="35"/>
  <c r="BI533" i="35"/>
  <c r="BJ533" i="35"/>
  <c r="BK533" i="35"/>
  <c r="BL533" i="35"/>
  <c r="BM533" i="35"/>
  <c r="BN533" i="35"/>
  <c r="BO533" i="35"/>
  <c r="BP533" i="35"/>
  <c r="BQ533" i="35"/>
  <c r="BR533" i="35"/>
  <c r="BS533" i="35"/>
  <c r="BT533" i="35"/>
  <c r="BU533" i="35"/>
  <c r="BV533" i="35"/>
  <c r="AO534" i="35"/>
  <c r="AP534" i="35"/>
  <c r="AQ534" i="35"/>
  <c r="AR534" i="35"/>
  <c r="AS534" i="35"/>
  <c r="AT534" i="35"/>
  <c r="AU534" i="35"/>
  <c r="AV534" i="35"/>
  <c r="AW534" i="35"/>
  <c r="AX534" i="35"/>
  <c r="AY534" i="35"/>
  <c r="AZ534" i="35"/>
  <c r="BA534" i="35"/>
  <c r="BB534" i="35"/>
  <c r="BC534" i="35"/>
  <c r="BD534" i="35"/>
  <c r="BE534" i="35"/>
  <c r="BF534" i="35"/>
  <c r="BG534" i="35"/>
  <c r="BH534" i="35"/>
  <c r="BI534" i="35"/>
  <c r="BJ534" i="35"/>
  <c r="BK534" i="35"/>
  <c r="BL534" i="35"/>
  <c r="BM534" i="35"/>
  <c r="BN534" i="35"/>
  <c r="BO534" i="35"/>
  <c r="BP534" i="35"/>
  <c r="BQ534" i="35"/>
  <c r="BR534" i="35"/>
  <c r="BS534" i="35"/>
  <c r="BT534" i="35"/>
  <c r="BU534" i="35"/>
  <c r="BV534" i="35"/>
  <c r="AO1779" i="35"/>
  <c r="AP1779" i="35"/>
  <c r="AQ1779" i="35"/>
  <c r="AR1779" i="35"/>
  <c r="AS1779" i="35"/>
  <c r="AT1779" i="35"/>
  <c r="AU1779" i="35"/>
  <c r="AV1779" i="35"/>
  <c r="AW1779" i="35"/>
  <c r="AX1779" i="35"/>
  <c r="AY1779" i="35"/>
  <c r="AZ1779" i="35"/>
  <c r="BA1779" i="35"/>
  <c r="BB1779" i="35"/>
  <c r="BC1779" i="35"/>
  <c r="BD1779" i="35"/>
  <c r="BE1779" i="35"/>
  <c r="BF1779" i="35"/>
  <c r="BG1779" i="35"/>
  <c r="BH1779" i="35"/>
  <c r="BI1779" i="35"/>
  <c r="BJ1779" i="35"/>
  <c r="BK1779" i="35"/>
  <c r="BL1779" i="35"/>
  <c r="BM1779" i="35"/>
  <c r="BN1779" i="35"/>
  <c r="BO1779" i="35"/>
  <c r="BP1779" i="35"/>
  <c r="BQ1779" i="35"/>
  <c r="BR1779" i="35"/>
  <c r="BS1779" i="35"/>
  <c r="BT1779" i="35"/>
  <c r="BU1779" i="35"/>
  <c r="BV1779" i="35"/>
  <c r="AO1780" i="35"/>
  <c r="AP1780" i="35"/>
  <c r="AQ1780" i="35"/>
  <c r="AR1780" i="35"/>
  <c r="AS1780" i="35"/>
  <c r="AT1780" i="35"/>
  <c r="AU1780" i="35"/>
  <c r="AV1780" i="35"/>
  <c r="AW1780" i="35"/>
  <c r="AX1780" i="35"/>
  <c r="AY1780" i="35"/>
  <c r="AZ1780" i="35"/>
  <c r="BA1780" i="35"/>
  <c r="BB1780" i="35"/>
  <c r="BC1780" i="35"/>
  <c r="BD1780" i="35"/>
  <c r="BE1780" i="35"/>
  <c r="BF1780" i="35"/>
  <c r="BG1780" i="35"/>
  <c r="BH1780" i="35"/>
  <c r="BI1780" i="35"/>
  <c r="BJ1780" i="35"/>
  <c r="BK1780" i="35"/>
  <c r="BL1780" i="35"/>
  <c r="BM1780" i="35"/>
  <c r="BN1780" i="35"/>
  <c r="BO1780" i="35"/>
  <c r="BP1780" i="35"/>
  <c r="BQ1780" i="35"/>
  <c r="BR1780" i="35"/>
  <c r="BS1780" i="35"/>
  <c r="BT1780" i="35"/>
  <c r="BU1780" i="35"/>
  <c r="BV1780" i="35"/>
  <c r="AO1781" i="35"/>
  <c r="AP1781" i="35"/>
  <c r="AQ1781" i="35"/>
  <c r="AR1781" i="35"/>
  <c r="AS1781" i="35"/>
  <c r="AT1781" i="35"/>
  <c r="AU1781" i="35"/>
  <c r="AV1781" i="35"/>
  <c r="AW1781" i="35"/>
  <c r="AX1781" i="35"/>
  <c r="AY1781" i="35"/>
  <c r="AZ1781" i="35"/>
  <c r="BA1781" i="35"/>
  <c r="BB1781" i="35"/>
  <c r="BC1781" i="35"/>
  <c r="BD1781" i="35"/>
  <c r="BE1781" i="35"/>
  <c r="BF1781" i="35"/>
  <c r="BG1781" i="35"/>
  <c r="BH1781" i="35"/>
  <c r="BI1781" i="35"/>
  <c r="BJ1781" i="35"/>
  <c r="BK1781" i="35"/>
  <c r="BL1781" i="35"/>
  <c r="BM1781" i="35"/>
  <c r="BN1781" i="35"/>
  <c r="BO1781" i="35"/>
  <c r="BP1781" i="35"/>
  <c r="BQ1781" i="35"/>
  <c r="BR1781" i="35"/>
  <c r="BS1781" i="35"/>
  <c r="BT1781" i="35"/>
  <c r="BU1781" i="35"/>
  <c r="BV1781" i="35"/>
  <c r="AO1782" i="35"/>
  <c r="AP1782" i="35"/>
  <c r="AQ1782" i="35"/>
  <c r="AR1782" i="35"/>
  <c r="AS1782" i="35"/>
  <c r="AT1782" i="35"/>
  <c r="AU1782" i="35"/>
  <c r="AV1782" i="35"/>
  <c r="AW1782" i="35"/>
  <c r="AX1782" i="35"/>
  <c r="AY1782" i="35"/>
  <c r="AZ1782" i="35"/>
  <c r="BA1782" i="35"/>
  <c r="BB1782" i="35"/>
  <c r="BC1782" i="35"/>
  <c r="BD1782" i="35"/>
  <c r="BE1782" i="35"/>
  <c r="BF1782" i="35"/>
  <c r="BG1782" i="35"/>
  <c r="BH1782" i="35"/>
  <c r="BI1782" i="35"/>
  <c r="BJ1782" i="35"/>
  <c r="BK1782" i="35"/>
  <c r="BL1782" i="35"/>
  <c r="BM1782" i="35"/>
  <c r="BN1782" i="35"/>
  <c r="BO1782" i="35"/>
  <c r="BP1782" i="35"/>
  <c r="BQ1782" i="35"/>
  <c r="BR1782" i="35"/>
  <c r="BS1782" i="35"/>
  <c r="BT1782" i="35"/>
  <c r="BU1782" i="35"/>
  <c r="BV1782" i="35"/>
  <c r="AO1783" i="35"/>
  <c r="AP1783" i="35"/>
  <c r="AQ1783" i="35"/>
  <c r="AR1783" i="35"/>
  <c r="AS1783" i="35"/>
  <c r="AT1783" i="35"/>
  <c r="AU1783" i="35"/>
  <c r="AV1783" i="35"/>
  <c r="AW1783" i="35"/>
  <c r="AX1783" i="35"/>
  <c r="AY1783" i="35"/>
  <c r="AZ1783" i="35"/>
  <c r="BA1783" i="35"/>
  <c r="BB1783" i="35"/>
  <c r="BC1783" i="35"/>
  <c r="BD1783" i="35"/>
  <c r="BE1783" i="35"/>
  <c r="BF1783" i="35"/>
  <c r="BG1783" i="35"/>
  <c r="BH1783" i="35"/>
  <c r="BI1783" i="35"/>
  <c r="BJ1783" i="35"/>
  <c r="BK1783" i="35"/>
  <c r="BL1783" i="35"/>
  <c r="BM1783" i="35"/>
  <c r="BN1783" i="35"/>
  <c r="BO1783" i="35"/>
  <c r="BP1783" i="35"/>
  <c r="BQ1783" i="35"/>
  <c r="BR1783" i="35"/>
  <c r="BS1783" i="35"/>
  <c r="BT1783" i="35"/>
  <c r="BU1783" i="35"/>
  <c r="BV1783" i="35"/>
  <c r="AO1784" i="35"/>
  <c r="AP1784" i="35"/>
  <c r="AQ1784" i="35"/>
  <c r="AR1784" i="35"/>
  <c r="AS1784" i="35"/>
  <c r="AT1784" i="35"/>
  <c r="AU1784" i="35"/>
  <c r="AV1784" i="35"/>
  <c r="AW1784" i="35"/>
  <c r="AX1784" i="35"/>
  <c r="AY1784" i="35"/>
  <c r="AZ1784" i="35"/>
  <c r="BA1784" i="35"/>
  <c r="BB1784" i="35"/>
  <c r="BC1784" i="35"/>
  <c r="BD1784" i="35"/>
  <c r="BE1784" i="35"/>
  <c r="BF1784" i="35"/>
  <c r="BG1784" i="35"/>
  <c r="BH1784" i="35"/>
  <c r="BI1784" i="35"/>
  <c r="BJ1784" i="35"/>
  <c r="BK1784" i="35"/>
  <c r="BL1784" i="35"/>
  <c r="BM1784" i="35"/>
  <c r="BN1784" i="35"/>
  <c r="BO1784" i="35"/>
  <c r="BP1784" i="35"/>
  <c r="BQ1784" i="35"/>
  <c r="BR1784" i="35"/>
  <c r="BS1784" i="35"/>
  <c r="BT1784" i="35"/>
  <c r="BU1784" i="35"/>
  <c r="BV1784" i="35"/>
  <c r="AO71" i="35"/>
  <c r="AP71" i="35"/>
  <c r="AQ71" i="35"/>
  <c r="AR71" i="35"/>
  <c r="AS71" i="35"/>
  <c r="AT71" i="35"/>
  <c r="AU71" i="35"/>
  <c r="AV71" i="35"/>
  <c r="AW71" i="35"/>
  <c r="AX71" i="35"/>
  <c r="AY71" i="35"/>
  <c r="AZ71" i="35"/>
  <c r="BA71" i="35"/>
  <c r="BB71" i="35"/>
  <c r="BC71" i="35"/>
  <c r="BD71" i="35"/>
  <c r="BE71" i="35"/>
  <c r="BF71" i="35"/>
  <c r="BG71" i="35"/>
  <c r="BH71" i="35"/>
  <c r="BI71" i="35"/>
  <c r="BJ71" i="35"/>
  <c r="BK71" i="35"/>
  <c r="BL71" i="35"/>
  <c r="BM71" i="35"/>
  <c r="BN71" i="35"/>
  <c r="BO71" i="35"/>
  <c r="BP71" i="35"/>
  <c r="BQ71" i="35"/>
  <c r="BR71" i="35"/>
  <c r="BS71" i="35"/>
  <c r="BT71" i="35"/>
  <c r="BU71" i="35"/>
  <c r="BV71" i="35"/>
  <c r="AO72" i="35"/>
  <c r="AP72" i="35"/>
  <c r="AQ72" i="35"/>
  <c r="AR72" i="35"/>
  <c r="AS72" i="35"/>
  <c r="AT72" i="35"/>
  <c r="AU72" i="35"/>
  <c r="AV72" i="35"/>
  <c r="AW72" i="35"/>
  <c r="AX72" i="35"/>
  <c r="AY72" i="35"/>
  <c r="AZ72" i="35"/>
  <c r="BA72" i="35"/>
  <c r="BB72" i="35"/>
  <c r="BC72" i="35"/>
  <c r="BD72" i="35"/>
  <c r="BE72" i="35"/>
  <c r="BF72" i="35"/>
  <c r="BG72" i="35"/>
  <c r="BH72" i="35"/>
  <c r="BI72" i="35"/>
  <c r="BJ72" i="35"/>
  <c r="BK72" i="35"/>
  <c r="BL72" i="35"/>
  <c r="BM72" i="35"/>
  <c r="BN72" i="35"/>
  <c r="BO72" i="35"/>
  <c r="BP72" i="35"/>
  <c r="BQ72" i="35"/>
  <c r="BR72" i="35"/>
  <c r="BS72" i="35"/>
  <c r="BT72" i="35"/>
  <c r="BU72" i="35"/>
  <c r="BV72" i="35"/>
  <c r="AO73" i="35"/>
  <c r="AP73" i="35"/>
  <c r="AQ73" i="35"/>
  <c r="AR73" i="35"/>
  <c r="AS73" i="35"/>
  <c r="AT73" i="35"/>
  <c r="AU73" i="35"/>
  <c r="AV73" i="35"/>
  <c r="AW73" i="35"/>
  <c r="AX73" i="35"/>
  <c r="AY73" i="35"/>
  <c r="AZ73" i="35"/>
  <c r="BA73" i="35"/>
  <c r="BB73" i="35"/>
  <c r="BC73" i="35"/>
  <c r="BD73" i="35"/>
  <c r="BE73" i="35"/>
  <c r="BF73" i="35"/>
  <c r="BG73" i="35"/>
  <c r="BH73" i="35"/>
  <c r="BI73" i="35"/>
  <c r="BJ73" i="35"/>
  <c r="BK73" i="35"/>
  <c r="BL73" i="35"/>
  <c r="BM73" i="35"/>
  <c r="BN73" i="35"/>
  <c r="BO73" i="35"/>
  <c r="BP73" i="35"/>
  <c r="BQ73" i="35"/>
  <c r="BR73" i="35"/>
  <c r="BS73" i="35"/>
  <c r="BT73" i="35"/>
  <c r="BU73" i="35"/>
  <c r="BV73" i="35"/>
  <c r="AO74" i="35"/>
  <c r="AP74" i="35"/>
  <c r="AQ74" i="35"/>
  <c r="AR74" i="35"/>
  <c r="AS74" i="35"/>
  <c r="AT74" i="35"/>
  <c r="AU74" i="35"/>
  <c r="AV74" i="35"/>
  <c r="AW74" i="35"/>
  <c r="AX74" i="35"/>
  <c r="AY74" i="35"/>
  <c r="AZ74" i="35"/>
  <c r="BA74" i="35"/>
  <c r="BB74" i="35"/>
  <c r="BC74" i="35"/>
  <c r="BD74" i="35"/>
  <c r="BE74" i="35"/>
  <c r="BF74" i="35"/>
  <c r="BG74" i="35"/>
  <c r="BH74" i="35"/>
  <c r="BI74" i="35"/>
  <c r="BJ74" i="35"/>
  <c r="BK74" i="35"/>
  <c r="BL74" i="35"/>
  <c r="BM74" i="35"/>
  <c r="BN74" i="35"/>
  <c r="BO74" i="35"/>
  <c r="BP74" i="35"/>
  <c r="BQ74" i="35"/>
  <c r="BR74" i="35"/>
  <c r="BS74" i="35"/>
  <c r="BT74" i="35"/>
  <c r="BU74" i="35"/>
  <c r="BV74" i="35"/>
  <c r="AO75" i="35"/>
  <c r="AP75" i="35"/>
  <c r="AQ75" i="35"/>
  <c r="AR75" i="35"/>
  <c r="AS75" i="35"/>
  <c r="AT75" i="35"/>
  <c r="AU75" i="35"/>
  <c r="AV75" i="35"/>
  <c r="AW75" i="35"/>
  <c r="AX75" i="35"/>
  <c r="AY75" i="35"/>
  <c r="AZ75" i="35"/>
  <c r="BA75" i="35"/>
  <c r="BB75" i="35"/>
  <c r="BC75" i="35"/>
  <c r="BD75" i="35"/>
  <c r="BE75" i="35"/>
  <c r="BF75" i="35"/>
  <c r="BG75" i="35"/>
  <c r="BH75" i="35"/>
  <c r="BI75" i="35"/>
  <c r="BJ75" i="35"/>
  <c r="BK75" i="35"/>
  <c r="BL75" i="35"/>
  <c r="BM75" i="35"/>
  <c r="BN75" i="35"/>
  <c r="BO75" i="35"/>
  <c r="BP75" i="35"/>
  <c r="BQ75" i="35"/>
  <c r="BR75" i="35"/>
  <c r="BS75" i="35"/>
  <c r="BT75" i="35"/>
  <c r="BU75" i="35"/>
  <c r="BV75" i="35"/>
  <c r="AO76" i="35"/>
  <c r="AP76" i="35"/>
  <c r="AQ76" i="35"/>
  <c r="AR76" i="35"/>
  <c r="AS76" i="35"/>
  <c r="AT76" i="35"/>
  <c r="AU76" i="35"/>
  <c r="AV76" i="35"/>
  <c r="AW76" i="35"/>
  <c r="AX76" i="35"/>
  <c r="AY76" i="35"/>
  <c r="AZ76" i="35"/>
  <c r="BA76" i="35"/>
  <c r="BB76" i="35"/>
  <c r="BC76" i="35"/>
  <c r="BD76" i="35"/>
  <c r="BE76" i="35"/>
  <c r="BF76" i="35"/>
  <c r="BG76" i="35"/>
  <c r="BH76" i="35"/>
  <c r="BI76" i="35"/>
  <c r="BJ76" i="35"/>
  <c r="BK76" i="35"/>
  <c r="BL76" i="35"/>
  <c r="BM76" i="35"/>
  <c r="BN76" i="35"/>
  <c r="BO76" i="35"/>
  <c r="BP76" i="35"/>
  <c r="BQ76" i="35"/>
  <c r="BR76" i="35"/>
  <c r="BS76" i="35"/>
  <c r="BT76" i="35"/>
  <c r="BU76" i="35"/>
  <c r="BV76" i="35"/>
  <c r="AO299" i="35"/>
  <c r="AP299" i="35"/>
  <c r="AQ299" i="35"/>
  <c r="AR299" i="35"/>
  <c r="AS299" i="35"/>
  <c r="AT299" i="35"/>
  <c r="AU299" i="35"/>
  <c r="AV299" i="35"/>
  <c r="AW299" i="35"/>
  <c r="AX299" i="35"/>
  <c r="AY299" i="35"/>
  <c r="AZ299" i="35"/>
  <c r="BA299" i="35"/>
  <c r="BB299" i="35"/>
  <c r="BC299" i="35"/>
  <c r="BD299" i="35"/>
  <c r="BE299" i="35"/>
  <c r="BF299" i="35"/>
  <c r="BG299" i="35"/>
  <c r="BH299" i="35"/>
  <c r="BI299" i="35"/>
  <c r="BJ299" i="35"/>
  <c r="BK299" i="35"/>
  <c r="BL299" i="35"/>
  <c r="BM299" i="35"/>
  <c r="BN299" i="35"/>
  <c r="BO299" i="35"/>
  <c r="BP299" i="35"/>
  <c r="BQ299" i="35"/>
  <c r="BR299" i="35"/>
  <c r="BS299" i="35"/>
  <c r="BT299" i="35"/>
  <c r="BU299" i="35"/>
  <c r="BV299" i="35"/>
  <c r="AO300" i="35"/>
  <c r="AP300" i="35"/>
  <c r="AQ300" i="35"/>
  <c r="AR300" i="35"/>
  <c r="AS300" i="35"/>
  <c r="AT300" i="35"/>
  <c r="AU300" i="35"/>
  <c r="AV300" i="35"/>
  <c r="AW300" i="35"/>
  <c r="AX300" i="35"/>
  <c r="AY300" i="35"/>
  <c r="AZ300" i="35"/>
  <c r="BA300" i="35"/>
  <c r="BB300" i="35"/>
  <c r="BC300" i="35"/>
  <c r="BD300" i="35"/>
  <c r="BE300" i="35"/>
  <c r="BF300" i="35"/>
  <c r="BG300" i="35"/>
  <c r="BH300" i="35"/>
  <c r="BI300" i="35"/>
  <c r="BJ300" i="35"/>
  <c r="BK300" i="35"/>
  <c r="BL300" i="35"/>
  <c r="BM300" i="35"/>
  <c r="BN300" i="35"/>
  <c r="BO300" i="35"/>
  <c r="BP300" i="35"/>
  <c r="BQ300" i="35"/>
  <c r="BR300" i="35"/>
  <c r="BS300" i="35"/>
  <c r="BT300" i="35"/>
  <c r="BU300" i="35"/>
  <c r="BV300" i="35"/>
  <c r="AO301" i="35"/>
  <c r="AP301" i="35"/>
  <c r="AQ301" i="35"/>
  <c r="AR301" i="35"/>
  <c r="AS301" i="35"/>
  <c r="AT301" i="35"/>
  <c r="AU301" i="35"/>
  <c r="AV301" i="35"/>
  <c r="AW301" i="35"/>
  <c r="AX301" i="35"/>
  <c r="AY301" i="35"/>
  <c r="AZ301" i="35"/>
  <c r="BA301" i="35"/>
  <c r="BB301" i="35"/>
  <c r="BC301" i="35"/>
  <c r="BD301" i="35"/>
  <c r="BE301" i="35"/>
  <c r="BF301" i="35"/>
  <c r="BG301" i="35"/>
  <c r="BH301" i="35"/>
  <c r="BI301" i="35"/>
  <c r="BJ301" i="35"/>
  <c r="BK301" i="35"/>
  <c r="BL301" i="35"/>
  <c r="BM301" i="35"/>
  <c r="BN301" i="35"/>
  <c r="BO301" i="35"/>
  <c r="BP301" i="35"/>
  <c r="BQ301" i="35"/>
  <c r="BR301" i="35"/>
  <c r="BS301" i="35"/>
  <c r="BT301" i="35"/>
  <c r="BU301" i="35"/>
  <c r="BV301" i="35"/>
  <c r="AO302" i="35"/>
  <c r="AP302" i="35"/>
  <c r="AQ302" i="35"/>
  <c r="AR302" i="35"/>
  <c r="AS302" i="35"/>
  <c r="AT302" i="35"/>
  <c r="AU302" i="35"/>
  <c r="AV302" i="35"/>
  <c r="AW302" i="35"/>
  <c r="AX302" i="35"/>
  <c r="AY302" i="35"/>
  <c r="AZ302" i="35"/>
  <c r="BA302" i="35"/>
  <c r="BB302" i="35"/>
  <c r="BC302" i="35"/>
  <c r="BD302" i="35"/>
  <c r="BE302" i="35"/>
  <c r="BF302" i="35"/>
  <c r="BG302" i="35"/>
  <c r="BH302" i="35"/>
  <c r="BI302" i="35"/>
  <c r="BJ302" i="35"/>
  <c r="BK302" i="35"/>
  <c r="BL302" i="35"/>
  <c r="BM302" i="35"/>
  <c r="BN302" i="35"/>
  <c r="BO302" i="35"/>
  <c r="BP302" i="35"/>
  <c r="BQ302" i="35"/>
  <c r="BR302" i="35"/>
  <c r="BS302" i="35"/>
  <c r="BT302" i="35"/>
  <c r="BU302" i="35"/>
  <c r="BV302" i="35"/>
  <c r="AO303" i="35"/>
  <c r="AP303" i="35"/>
  <c r="AQ303" i="35"/>
  <c r="AR303" i="35"/>
  <c r="AS303" i="35"/>
  <c r="AT303" i="35"/>
  <c r="AU303" i="35"/>
  <c r="AV303" i="35"/>
  <c r="AW303" i="35"/>
  <c r="AX303" i="35"/>
  <c r="AY303" i="35"/>
  <c r="AZ303" i="35"/>
  <c r="BA303" i="35"/>
  <c r="BB303" i="35"/>
  <c r="BC303" i="35"/>
  <c r="BD303" i="35"/>
  <c r="BE303" i="35"/>
  <c r="BF303" i="35"/>
  <c r="BG303" i="35"/>
  <c r="BH303" i="35"/>
  <c r="BI303" i="35"/>
  <c r="BJ303" i="35"/>
  <c r="BK303" i="35"/>
  <c r="BL303" i="35"/>
  <c r="BM303" i="35"/>
  <c r="BN303" i="35"/>
  <c r="BO303" i="35"/>
  <c r="BP303" i="35"/>
  <c r="BQ303" i="35"/>
  <c r="BR303" i="35"/>
  <c r="BS303" i="35"/>
  <c r="BT303" i="35"/>
  <c r="BU303" i="35"/>
  <c r="BV303" i="35"/>
  <c r="AO304" i="35"/>
  <c r="AP304" i="35"/>
  <c r="AQ304" i="35"/>
  <c r="AR304" i="35"/>
  <c r="AS304" i="35"/>
  <c r="AT304" i="35"/>
  <c r="AU304" i="35"/>
  <c r="AV304" i="35"/>
  <c r="AW304" i="35"/>
  <c r="AX304" i="35"/>
  <c r="AY304" i="35"/>
  <c r="AZ304" i="35"/>
  <c r="BA304" i="35"/>
  <c r="BB304" i="35"/>
  <c r="BC304" i="35"/>
  <c r="BD304" i="35"/>
  <c r="BE304" i="35"/>
  <c r="BF304" i="35"/>
  <c r="BG304" i="35"/>
  <c r="BH304" i="35"/>
  <c r="BI304" i="35"/>
  <c r="BJ304" i="35"/>
  <c r="BK304" i="35"/>
  <c r="BL304" i="35"/>
  <c r="BM304" i="35"/>
  <c r="BN304" i="35"/>
  <c r="BO304" i="35"/>
  <c r="BP304" i="35"/>
  <c r="BQ304" i="35"/>
  <c r="BR304" i="35"/>
  <c r="BS304" i="35"/>
  <c r="BT304" i="35"/>
  <c r="BU304" i="35"/>
  <c r="BV304" i="35"/>
  <c r="AO1000" i="35"/>
  <c r="AP1000" i="35"/>
  <c r="AQ1000" i="35"/>
  <c r="AR1000" i="35"/>
  <c r="AS1000" i="35"/>
  <c r="AT1000" i="35"/>
  <c r="AU1000" i="35"/>
  <c r="AV1000" i="35"/>
  <c r="AW1000" i="35"/>
  <c r="AX1000" i="35"/>
  <c r="AY1000" i="35"/>
  <c r="AZ1000" i="35"/>
  <c r="BA1000" i="35"/>
  <c r="BB1000" i="35"/>
  <c r="BC1000" i="35"/>
  <c r="BD1000" i="35"/>
  <c r="BE1000" i="35"/>
  <c r="BF1000" i="35"/>
  <c r="BG1000" i="35"/>
  <c r="BH1000" i="35"/>
  <c r="BI1000" i="35"/>
  <c r="BJ1000" i="35"/>
  <c r="BK1000" i="35"/>
  <c r="BL1000" i="35"/>
  <c r="BM1000" i="35"/>
  <c r="BN1000" i="35"/>
  <c r="BO1000" i="35"/>
  <c r="BP1000" i="35"/>
  <c r="BQ1000" i="35"/>
  <c r="BR1000" i="35"/>
  <c r="BS1000" i="35"/>
  <c r="BT1000" i="35"/>
  <c r="BU1000" i="35"/>
  <c r="BV1000" i="35"/>
  <c r="AO1001" i="35"/>
  <c r="AP1001" i="35"/>
  <c r="AQ1001" i="35"/>
  <c r="AR1001" i="35"/>
  <c r="AS1001" i="35"/>
  <c r="AT1001" i="35"/>
  <c r="AU1001" i="35"/>
  <c r="AV1001" i="35"/>
  <c r="AW1001" i="35"/>
  <c r="AX1001" i="35"/>
  <c r="AY1001" i="35"/>
  <c r="AZ1001" i="35"/>
  <c r="BA1001" i="35"/>
  <c r="BB1001" i="35"/>
  <c r="BC1001" i="35"/>
  <c r="BD1001" i="35"/>
  <c r="BE1001" i="35"/>
  <c r="BF1001" i="35"/>
  <c r="BG1001" i="35"/>
  <c r="BH1001" i="35"/>
  <c r="BI1001" i="35"/>
  <c r="BJ1001" i="35"/>
  <c r="BK1001" i="35"/>
  <c r="BL1001" i="35"/>
  <c r="BM1001" i="35"/>
  <c r="BN1001" i="35"/>
  <c r="BO1001" i="35"/>
  <c r="BP1001" i="35"/>
  <c r="BQ1001" i="35"/>
  <c r="BR1001" i="35"/>
  <c r="BS1001" i="35"/>
  <c r="BT1001" i="35"/>
  <c r="BU1001" i="35"/>
  <c r="BV1001" i="35"/>
  <c r="AO1002" i="35"/>
  <c r="AP1002" i="35"/>
  <c r="AQ1002" i="35"/>
  <c r="AR1002" i="35"/>
  <c r="AS1002" i="35"/>
  <c r="AT1002" i="35"/>
  <c r="AU1002" i="35"/>
  <c r="AV1002" i="35"/>
  <c r="AW1002" i="35"/>
  <c r="AX1002" i="35"/>
  <c r="AY1002" i="35"/>
  <c r="AZ1002" i="35"/>
  <c r="BA1002" i="35"/>
  <c r="BB1002" i="35"/>
  <c r="BC1002" i="35"/>
  <c r="BD1002" i="35"/>
  <c r="BE1002" i="35"/>
  <c r="BF1002" i="35"/>
  <c r="BG1002" i="35"/>
  <c r="BH1002" i="35"/>
  <c r="BI1002" i="35"/>
  <c r="BJ1002" i="35"/>
  <c r="BK1002" i="35"/>
  <c r="BL1002" i="35"/>
  <c r="BM1002" i="35"/>
  <c r="BN1002" i="35"/>
  <c r="BO1002" i="35"/>
  <c r="BP1002" i="35"/>
  <c r="BQ1002" i="35"/>
  <c r="BR1002" i="35"/>
  <c r="BS1002" i="35"/>
  <c r="BT1002" i="35"/>
  <c r="BU1002" i="35"/>
  <c r="BV1002" i="35"/>
  <c r="AO1003" i="35"/>
  <c r="AP1003" i="35"/>
  <c r="AQ1003" i="35"/>
  <c r="AR1003" i="35"/>
  <c r="AS1003" i="35"/>
  <c r="AT1003" i="35"/>
  <c r="AU1003" i="35"/>
  <c r="AV1003" i="35"/>
  <c r="AW1003" i="35"/>
  <c r="AX1003" i="35"/>
  <c r="AY1003" i="35"/>
  <c r="AZ1003" i="35"/>
  <c r="BA1003" i="35"/>
  <c r="BB1003" i="35"/>
  <c r="BC1003" i="35"/>
  <c r="BD1003" i="35"/>
  <c r="BE1003" i="35"/>
  <c r="BF1003" i="35"/>
  <c r="BG1003" i="35"/>
  <c r="BH1003" i="35"/>
  <c r="BI1003" i="35"/>
  <c r="BJ1003" i="35"/>
  <c r="BK1003" i="35"/>
  <c r="BL1003" i="35"/>
  <c r="BM1003" i="35"/>
  <c r="BN1003" i="35"/>
  <c r="BO1003" i="35"/>
  <c r="BP1003" i="35"/>
  <c r="BQ1003" i="35"/>
  <c r="BR1003" i="35"/>
  <c r="BS1003" i="35"/>
  <c r="BT1003" i="35"/>
  <c r="BU1003" i="35"/>
  <c r="BV1003" i="35"/>
  <c r="AO1004" i="35"/>
  <c r="AP1004" i="35"/>
  <c r="AQ1004" i="35"/>
  <c r="AR1004" i="35"/>
  <c r="AS1004" i="35"/>
  <c r="AT1004" i="35"/>
  <c r="AU1004" i="35"/>
  <c r="AV1004" i="35"/>
  <c r="AW1004" i="35"/>
  <c r="AX1004" i="35"/>
  <c r="AY1004" i="35"/>
  <c r="AZ1004" i="35"/>
  <c r="BA1004" i="35"/>
  <c r="BB1004" i="35"/>
  <c r="BC1004" i="35"/>
  <c r="BD1004" i="35"/>
  <c r="BE1004" i="35"/>
  <c r="BF1004" i="35"/>
  <c r="BG1004" i="35"/>
  <c r="BH1004" i="35"/>
  <c r="BI1004" i="35"/>
  <c r="BJ1004" i="35"/>
  <c r="BK1004" i="35"/>
  <c r="BL1004" i="35"/>
  <c r="BM1004" i="35"/>
  <c r="BN1004" i="35"/>
  <c r="BO1004" i="35"/>
  <c r="BP1004" i="35"/>
  <c r="BQ1004" i="35"/>
  <c r="BR1004" i="35"/>
  <c r="BS1004" i="35"/>
  <c r="BT1004" i="35"/>
  <c r="BU1004" i="35"/>
  <c r="BV1004" i="35"/>
  <c r="AO1005" i="35"/>
  <c r="AP1005" i="35"/>
  <c r="AQ1005" i="35"/>
  <c r="AR1005" i="35"/>
  <c r="AS1005" i="35"/>
  <c r="AT1005" i="35"/>
  <c r="AU1005" i="35"/>
  <c r="AV1005" i="35"/>
  <c r="AW1005" i="35"/>
  <c r="AX1005" i="35"/>
  <c r="AY1005" i="35"/>
  <c r="AZ1005" i="35"/>
  <c r="BA1005" i="35"/>
  <c r="BB1005" i="35"/>
  <c r="BC1005" i="35"/>
  <c r="BD1005" i="35"/>
  <c r="BE1005" i="35"/>
  <c r="BF1005" i="35"/>
  <c r="BG1005" i="35"/>
  <c r="BH1005" i="35"/>
  <c r="BI1005" i="35"/>
  <c r="BJ1005" i="35"/>
  <c r="BK1005" i="35"/>
  <c r="BL1005" i="35"/>
  <c r="BM1005" i="35"/>
  <c r="BN1005" i="35"/>
  <c r="BO1005" i="35"/>
  <c r="BP1005" i="35"/>
  <c r="BQ1005" i="35"/>
  <c r="BR1005" i="35"/>
  <c r="BS1005" i="35"/>
  <c r="BT1005" i="35"/>
  <c r="BU1005" i="35"/>
  <c r="BV1005" i="35"/>
  <c r="AO813" i="35"/>
  <c r="AP813" i="35"/>
  <c r="AQ813" i="35"/>
  <c r="AR813" i="35"/>
  <c r="AS813" i="35"/>
  <c r="AT813" i="35"/>
  <c r="AU813" i="35"/>
  <c r="AV813" i="35"/>
  <c r="AW813" i="35"/>
  <c r="AX813" i="35"/>
  <c r="AY813" i="35"/>
  <c r="AZ813" i="35"/>
  <c r="BA813" i="35"/>
  <c r="BB813" i="35"/>
  <c r="BC813" i="35"/>
  <c r="BD813" i="35"/>
  <c r="BE813" i="35"/>
  <c r="BF813" i="35"/>
  <c r="BG813" i="35"/>
  <c r="BH813" i="35"/>
  <c r="BI813" i="35"/>
  <c r="BJ813" i="35"/>
  <c r="BK813" i="35"/>
  <c r="BL813" i="35"/>
  <c r="BM813" i="35"/>
  <c r="BN813" i="35"/>
  <c r="BO813" i="35"/>
  <c r="BP813" i="35"/>
  <c r="BQ813" i="35"/>
  <c r="BR813" i="35"/>
  <c r="BS813" i="35"/>
  <c r="BT813" i="35"/>
  <c r="BU813" i="35"/>
  <c r="BV813" i="35"/>
  <c r="AO814" i="35"/>
  <c r="AP814" i="35"/>
  <c r="AQ814" i="35"/>
  <c r="AR814" i="35"/>
  <c r="AS814" i="35"/>
  <c r="AT814" i="35"/>
  <c r="AU814" i="35"/>
  <c r="AV814" i="35"/>
  <c r="AW814" i="35"/>
  <c r="AX814" i="35"/>
  <c r="AY814" i="35"/>
  <c r="AZ814" i="35"/>
  <c r="BA814" i="35"/>
  <c r="BB814" i="35"/>
  <c r="BC814" i="35"/>
  <c r="BD814" i="35"/>
  <c r="BE814" i="35"/>
  <c r="BF814" i="35"/>
  <c r="BG814" i="35"/>
  <c r="BH814" i="35"/>
  <c r="BI814" i="35"/>
  <c r="BJ814" i="35"/>
  <c r="BK814" i="35"/>
  <c r="BL814" i="35"/>
  <c r="BM814" i="35"/>
  <c r="BN814" i="35"/>
  <c r="BO814" i="35"/>
  <c r="BP814" i="35"/>
  <c r="BQ814" i="35"/>
  <c r="BR814" i="35"/>
  <c r="BS814" i="35"/>
  <c r="BT814" i="35"/>
  <c r="BU814" i="35"/>
  <c r="BV814" i="35"/>
  <c r="AO815" i="35"/>
  <c r="AP815" i="35"/>
  <c r="AQ815" i="35"/>
  <c r="AR815" i="35"/>
  <c r="AS815" i="35"/>
  <c r="AT815" i="35"/>
  <c r="AU815" i="35"/>
  <c r="AV815" i="35"/>
  <c r="AW815" i="35"/>
  <c r="AX815" i="35"/>
  <c r="AY815" i="35"/>
  <c r="AZ815" i="35"/>
  <c r="BA815" i="35"/>
  <c r="BB815" i="35"/>
  <c r="BC815" i="35"/>
  <c r="BD815" i="35"/>
  <c r="BE815" i="35"/>
  <c r="BF815" i="35"/>
  <c r="BG815" i="35"/>
  <c r="BH815" i="35"/>
  <c r="BI815" i="35"/>
  <c r="BJ815" i="35"/>
  <c r="BK815" i="35"/>
  <c r="BL815" i="35"/>
  <c r="BM815" i="35"/>
  <c r="BN815" i="35"/>
  <c r="BO815" i="35"/>
  <c r="BP815" i="35"/>
  <c r="BQ815" i="35"/>
  <c r="BR815" i="35"/>
  <c r="BS815" i="35"/>
  <c r="BT815" i="35"/>
  <c r="BU815" i="35"/>
  <c r="BV815" i="35"/>
  <c r="AO816" i="35"/>
  <c r="AP816" i="35"/>
  <c r="AQ816" i="35"/>
  <c r="AR816" i="35"/>
  <c r="AS816" i="35"/>
  <c r="AT816" i="35"/>
  <c r="AU816" i="35"/>
  <c r="AV816" i="35"/>
  <c r="AW816" i="35"/>
  <c r="AX816" i="35"/>
  <c r="AY816" i="35"/>
  <c r="AZ816" i="35"/>
  <c r="BA816" i="35"/>
  <c r="BB816" i="35"/>
  <c r="BC816" i="35"/>
  <c r="BD816" i="35"/>
  <c r="BE816" i="35"/>
  <c r="BF816" i="35"/>
  <c r="BG816" i="35"/>
  <c r="BH816" i="35"/>
  <c r="BI816" i="35"/>
  <c r="BJ816" i="35"/>
  <c r="BK816" i="35"/>
  <c r="BL816" i="35"/>
  <c r="BM816" i="35"/>
  <c r="BN816" i="35"/>
  <c r="BO816" i="35"/>
  <c r="BP816" i="35"/>
  <c r="BQ816" i="35"/>
  <c r="BR816" i="35"/>
  <c r="BS816" i="35"/>
  <c r="BT816" i="35"/>
  <c r="BU816" i="35"/>
  <c r="BV816" i="35"/>
  <c r="AO817" i="35"/>
  <c r="AP817" i="35"/>
  <c r="AQ817" i="35"/>
  <c r="AR817" i="35"/>
  <c r="AS817" i="35"/>
  <c r="AT817" i="35"/>
  <c r="AU817" i="35"/>
  <c r="AV817" i="35"/>
  <c r="AW817" i="35"/>
  <c r="AX817" i="35"/>
  <c r="AY817" i="35"/>
  <c r="AZ817" i="35"/>
  <c r="BA817" i="35"/>
  <c r="BB817" i="35"/>
  <c r="BC817" i="35"/>
  <c r="BD817" i="35"/>
  <c r="BE817" i="35"/>
  <c r="BF817" i="35"/>
  <c r="BG817" i="35"/>
  <c r="BH817" i="35"/>
  <c r="BI817" i="35"/>
  <c r="BJ817" i="35"/>
  <c r="BK817" i="35"/>
  <c r="BL817" i="35"/>
  <c r="BM817" i="35"/>
  <c r="BN817" i="35"/>
  <c r="BO817" i="35"/>
  <c r="BP817" i="35"/>
  <c r="BQ817" i="35"/>
  <c r="BR817" i="35"/>
  <c r="BS817" i="35"/>
  <c r="BT817" i="35"/>
  <c r="BU817" i="35"/>
  <c r="BV817" i="35"/>
  <c r="AO1447" i="35"/>
  <c r="AP1447" i="35"/>
  <c r="AQ1447" i="35"/>
  <c r="AR1447" i="35"/>
  <c r="AS1447" i="35"/>
  <c r="AT1447" i="35"/>
  <c r="AU1447" i="35"/>
  <c r="AV1447" i="35"/>
  <c r="AW1447" i="35"/>
  <c r="AX1447" i="35"/>
  <c r="AY1447" i="35"/>
  <c r="AZ1447" i="35"/>
  <c r="BA1447" i="35"/>
  <c r="BB1447" i="35"/>
  <c r="BC1447" i="35"/>
  <c r="BD1447" i="35"/>
  <c r="BE1447" i="35"/>
  <c r="BF1447" i="35"/>
  <c r="BG1447" i="35"/>
  <c r="BH1447" i="35"/>
  <c r="BI1447" i="35"/>
  <c r="BJ1447" i="35"/>
  <c r="BK1447" i="35"/>
  <c r="BL1447" i="35"/>
  <c r="BM1447" i="35"/>
  <c r="BN1447" i="35"/>
  <c r="BO1447" i="35"/>
  <c r="BP1447" i="35"/>
  <c r="BQ1447" i="35"/>
  <c r="BR1447" i="35"/>
  <c r="BS1447" i="35"/>
  <c r="BT1447" i="35"/>
  <c r="BU1447" i="35"/>
  <c r="BV1447" i="35"/>
  <c r="AO1448" i="35"/>
  <c r="AP1448" i="35"/>
  <c r="AQ1448" i="35"/>
  <c r="AR1448" i="35"/>
  <c r="AS1448" i="35"/>
  <c r="AT1448" i="35"/>
  <c r="AU1448" i="35"/>
  <c r="AV1448" i="35"/>
  <c r="AW1448" i="35"/>
  <c r="AX1448" i="35"/>
  <c r="AY1448" i="35"/>
  <c r="AZ1448" i="35"/>
  <c r="BA1448" i="35"/>
  <c r="BB1448" i="35"/>
  <c r="BC1448" i="35"/>
  <c r="BD1448" i="35"/>
  <c r="BE1448" i="35"/>
  <c r="BF1448" i="35"/>
  <c r="BG1448" i="35"/>
  <c r="BH1448" i="35"/>
  <c r="BI1448" i="35"/>
  <c r="BJ1448" i="35"/>
  <c r="BK1448" i="35"/>
  <c r="BL1448" i="35"/>
  <c r="BM1448" i="35"/>
  <c r="BN1448" i="35"/>
  <c r="BO1448" i="35"/>
  <c r="BP1448" i="35"/>
  <c r="BQ1448" i="35"/>
  <c r="BR1448" i="35"/>
  <c r="BS1448" i="35"/>
  <c r="BT1448" i="35"/>
  <c r="BU1448" i="35"/>
  <c r="BV1448" i="35"/>
  <c r="AO1449" i="35"/>
  <c r="AP1449" i="35"/>
  <c r="AQ1449" i="35"/>
  <c r="AR1449" i="35"/>
  <c r="AS1449" i="35"/>
  <c r="AT1449" i="35"/>
  <c r="AU1449" i="35"/>
  <c r="AV1449" i="35"/>
  <c r="AW1449" i="35"/>
  <c r="AX1449" i="35"/>
  <c r="AY1449" i="35"/>
  <c r="AZ1449" i="35"/>
  <c r="BA1449" i="35"/>
  <c r="BB1449" i="35"/>
  <c r="BC1449" i="35"/>
  <c r="BD1449" i="35"/>
  <c r="BE1449" i="35"/>
  <c r="BF1449" i="35"/>
  <c r="BG1449" i="35"/>
  <c r="BH1449" i="35"/>
  <c r="BI1449" i="35"/>
  <c r="BJ1449" i="35"/>
  <c r="BK1449" i="35"/>
  <c r="BL1449" i="35"/>
  <c r="BM1449" i="35"/>
  <c r="BN1449" i="35"/>
  <c r="BO1449" i="35"/>
  <c r="BP1449" i="35"/>
  <c r="BQ1449" i="35"/>
  <c r="BR1449" i="35"/>
  <c r="BS1449" i="35"/>
  <c r="BT1449" i="35"/>
  <c r="BU1449" i="35"/>
  <c r="BV1449" i="35"/>
  <c r="AO1450" i="35"/>
  <c r="AP1450" i="35"/>
  <c r="AQ1450" i="35"/>
  <c r="AR1450" i="35"/>
  <c r="AS1450" i="35"/>
  <c r="AT1450" i="35"/>
  <c r="AU1450" i="35"/>
  <c r="AV1450" i="35"/>
  <c r="AW1450" i="35"/>
  <c r="AX1450" i="35"/>
  <c r="AY1450" i="35"/>
  <c r="AZ1450" i="35"/>
  <c r="BA1450" i="35"/>
  <c r="BB1450" i="35"/>
  <c r="BC1450" i="35"/>
  <c r="BD1450" i="35"/>
  <c r="BE1450" i="35"/>
  <c r="BF1450" i="35"/>
  <c r="BG1450" i="35"/>
  <c r="BH1450" i="35"/>
  <c r="BI1450" i="35"/>
  <c r="BJ1450" i="35"/>
  <c r="BK1450" i="35"/>
  <c r="BL1450" i="35"/>
  <c r="BM1450" i="35"/>
  <c r="BN1450" i="35"/>
  <c r="BO1450" i="35"/>
  <c r="BP1450" i="35"/>
  <c r="BQ1450" i="35"/>
  <c r="BR1450" i="35"/>
  <c r="BS1450" i="35"/>
  <c r="BT1450" i="35"/>
  <c r="BU1450" i="35"/>
  <c r="BV1450" i="35"/>
  <c r="AO1451" i="35"/>
  <c r="AP1451" i="35"/>
  <c r="AQ1451" i="35"/>
  <c r="AR1451" i="35"/>
  <c r="AS1451" i="35"/>
  <c r="AT1451" i="35"/>
  <c r="AU1451" i="35"/>
  <c r="AV1451" i="35"/>
  <c r="AW1451" i="35"/>
  <c r="AX1451" i="35"/>
  <c r="AY1451" i="35"/>
  <c r="AZ1451" i="35"/>
  <c r="BA1451" i="35"/>
  <c r="BB1451" i="35"/>
  <c r="BC1451" i="35"/>
  <c r="BD1451" i="35"/>
  <c r="BE1451" i="35"/>
  <c r="BF1451" i="35"/>
  <c r="BG1451" i="35"/>
  <c r="BH1451" i="35"/>
  <c r="BI1451" i="35"/>
  <c r="BJ1451" i="35"/>
  <c r="BK1451" i="35"/>
  <c r="BL1451" i="35"/>
  <c r="BM1451" i="35"/>
  <c r="BN1451" i="35"/>
  <c r="BO1451" i="35"/>
  <c r="BP1451" i="35"/>
  <c r="BQ1451" i="35"/>
  <c r="BR1451" i="35"/>
  <c r="BS1451" i="35"/>
  <c r="BT1451" i="35"/>
  <c r="BU1451" i="35"/>
  <c r="BV1451" i="35"/>
  <c r="AO1132" i="35"/>
  <c r="AP1132" i="35"/>
  <c r="AQ1132" i="35"/>
  <c r="AR1132" i="35"/>
  <c r="AS1132" i="35"/>
  <c r="AT1132" i="35"/>
  <c r="AU1132" i="35"/>
  <c r="AV1132" i="35"/>
  <c r="AW1132" i="35"/>
  <c r="AX1132" i="35"/>
  <c r="AY1132" i="35"/>
  <c r="AZ1132" i="35"/>
  <c r="BA1132" i="35"/>
  <c r="BB1132" i="35"/>
  <c r="BC1132" i="35"/>
  <c r="BD1132" i="35"/>
  <c r="BE1132" i="35"/>
  <c r="BF1132" i="35"/>
  <c r="BG1132" i="35"/>
  <c r="BH1132" i="35"/>
  <c r="BI1132" i="35"/>
  <c r="BJ1132" i="35"/>
  <c r="BK1132" i="35"/>
  <c r="BL1132" i="35"/>
  <c r="BM1132" i="35"/>
  <c r="BN1132" i="35"/>
  <c r="BO1132" i="35"/>
  <c r="BP1132" i="35"/>
  <c r="BQ1132" i="35"/>
  <c r="BR1132" i="35"/>
  <c r="BS1132" i="35"/>
  <c r="BT1132" i="35"/>
  <c r="BU1132" i="35"/>
  <c r="BV1132" i="35"/>
  <c r="AO1133" i="35"/>
  <c r="AP1133" i="35"/>
  <c r="AQ1133" i="35"/>
  <c r="AR1133" i="35"/>
  <c r="AS1133" i="35"/>
  <c r="AT1133" i="35"/>
  <c r="AU1133" i="35"/>
  <c r="AV1133" i="35"/>
  <c r="AW1133" i="35"/>
  <c r="AX1133" i="35"/>
  <c r="AY1133" i="35"/>
  <c r="AZ1133" i="35"/>
  <c r="BA1133" i="35"/>
  <c r="BB1133" i="35"/>
  <c r="BC1133" i="35"/>
  <c r="BD1133" i="35"/>
  <c r="BE1133" i="35"/>
  <c r="BF1133" i="35"/>
  <c r="BG1133" i="35"/>
  <c r="BH1133" i="35"/>
  <c r="BI1133" i="35"/>
  <c r="BJ1133" i="35"/>
  <c r="BK1133" i="35"/>
  <c r="BL1133" i="35"/>
  <c r="BM1133" i="35"/>
  <c r="BN1133" i="35"/>
  <c r="BO1133" i="35"/>
  <c r="BP1133" i="35"/>
  <c r="BQ1133" i="35"/>
  <c r="BR1133" i="35"/>
  <c r="BS1133" i="35"/>
  <c r="BT1133" i="35"/>
  <c r="BU1133" i="35"/>
  <c r="BV1133" i="35"/>
  <c r="AO1134" i="35"/>
  <c r="AP1134" i="35"/>
  <c r="AQ1134" i="35"/>
  <c r="AR1134" i="35"/>
  <c r="AS1134" i="35"/>
  <c r="AT1134" i="35"/>
  <c r="AU1134" i="35"/>
  <c r="AV1134" i="35"/>
  <c r="AW1134" i="35"/>
  <c r="AX1134" i="35"/>
  <c r="AY1134" i="35"/>
  <c r="AZ1134" i="35"/>
  <c r="BA1134" i="35"/>
  <c r="BB1134" i="35"/>
  <c r="BC1134" i="35"/>
  <c r="BD1134" i="35"/>
  <c r="BE1134" i="35"/>
  <c r="BF1134" i="35"/>
  <c r="BG1134" i="35"/>
  <c r="BH1134" i="35"/>
  <c r="BI1134" i="35"/>
  <c r="BJ1134" i="35"/>
  <c r="BK1134" i="35"/>
  <c r="BL1134" i="35"/>
  <c r="BM1134" i="35"/>
  <c r="BN1134" i="35"/>
  <c r="BO1134" i="35"/>
  <c r="BP1134" i="35"/>
  <c r="BQ1134" i="35"/>
  <c r="BR1134" i="35"/>
  <c r="BS1134" i="35"/>
  <c r="BT1134" i="35"/>
  <c r="BU1134" i="35"/>
  <c r="BV1134" i="35"/>
  <c r="AO1135" i="35"/>
  <c r="AP1135" i="35"/>
  <c r="AQ1135" i="35"/>
  <c r="AR1135" i="35"/>
  <c r="AS1135" i="35"/>
  <c r="AT1135" i="35"/>
  <c r="AU1135" i="35"/>
  <c r="AV1135" i="35"/>
  <c r="AW1135" i="35"/>
  <c r="AX1135" i="35"/>
  <c r="AY1135" i="35"/>
  <c r="AZ1135" i="35"/>
  <c r="BA1135" i="35"/>
  <c r="BB1135" i="35"/>
  <c r="BC1135" i="35"/>
  <c r="BD1135" i="35"/>
  <c r="BE1135" i="35"/>
  <c r="BF1135" i="35"/>
  <c r="BG1135" i="35"/>
  <c r="BH1135" i="35"/>
  <c r="BI1135" i="35"/>
  <c r="BJ1135" i="35"/>
  <c r="BK1135" i="35"/>
  <c r="BL1135" i="35"/>
  <c r="BM1135" i="35"/>
  <c r="BN1135" i="35"/>
  <c r="BO1135" i="35"/>
  <c r="BP1135" i="35"/>
  <c r="BQ1135" i="35"/>
  <c r="BR1135" i="35"/>
  <c r="BS1135" i="35"/>
  <c r="BT1135" i="35"/>
  <c r="BU1135" i="35"/>
  <c r="BV1135" i="35"/>
  <c r="AO1136" i="35"/>
  <c r="AP1136" i="35"/>
  <c r="AQ1136" i="35"/>
  <c r="AR1136" i="35"/>
  <c r="AS1136" i="35"/>
  <c r="AT1136" i="35"/>
  <c r="AU1136" i="35"/>
  <c r="AV1136" i="35"/>
  <c r="AW1136" i="35"/>
  <c r="AX1136" i="35"/>
  <c r="AY1136" i="35"/>
  <c r="AZ1136" i="35"/>
  <c r="BA1136" i="35"/>
  <c r="BB1136" i="35"/>
  <c r="BC1136" i="35"/>
  <c r="BD1136" i="35"/>
  <c r="BE1136" i="35"/>
  <c r="BF1136" i="35"/>
  <c r="BG1136" i="35"/>
  <c r="BH1136" i="35"/>
  <c r="BI1136" i="35"/>
  <c r="BJ1136" i="35"/>
  <c r="BK1136" i="35"/>
  <c r="BL1136" i="35"/>
  <c r="BM1136" i="35"/>
  <c r="BN1136" i="35"/>
  <c r="BO1136" i="35"/>
  <c r="BP1136" i="35"/>
  <c r="BQ1136" i="35"/>
  <c r="BR1136" i="35"/>
  <c r="BS1136" i="35"/>
  <c r="BT1136" i="35"/>
  <c r="BU1136" i="35"/>
  <c r="BV1136" i="35"/>
  <c r="AO663" i="35"/>
  <c r="AP663" i="35"/>
  <c r="AQ663" i="35"/>
  <c r="AR663" i="35"/>
  <c r="AS663" i="35"/>
  <c r="AT663" i="35"/>
  <c r="AU663" i="35"/>
  <c r="AV663" i="35"/>
  <c r="AW663" i="35"/>
  <c r="AX663" i="35"/>
  <c r="AY663" i="35"/>
  <c r="AZ663" i="35"/>
  <c r="BA663" i="35"/>
  <c r="BB663" i="35"/>
  <c r="BC663" i="35"/>
  <c r="BD663" i="35"/>
  <c r="BE663" i="35"/>
  <c r="BF663" i="35"/>
  <c r="BG663" i="35"/>
  <c r="BH663" i="35"/>
  <c r="BI663" i="35"/>
  <c r="BJ663" i="35"/>
  <c r="BK663" i="35"/>
  <c r="BL663" i="35"/>
  <c r="BM663" i="35"/>
  <c r="BN663" i="35"/>
  <c r="BO663" i="35"/>
  <c r="BP663" i="35"/>
  <c r="BQ663" i="35"/>
  <c r="BR663" i="35"/>
  <c r="BS663" i="35"/>
  <c r="BT663" i="35"/>
  <c r="BU663" i="35"/>
  <c r="BV663" i="35"/>
  <c r="AO664" i="35"/>
  <c r="AP664" i="35"/>
  <c r="AQ664" i="35"/>
  <c r="AR664" i="35"/>
  <c r="AS664" i="35"/>
  <c r="AT664" i="35"/>
  <c r="AU664" i="35"/>
  <c r="AV664" i="35"/>
  <c r="AW664" i="35"/>
  <c r="AX664" i="35"/>
  <c r="AY664" i="35"/>
  <c r="AZ664" i="35"/>
  <c r="BA664" i="35"/>
  <c r="BB664" i="35"/>
  <c r="BC664" i="35"/>
  <c r="BD664" i="35"/>
  <c r="BE664" i="35"/>
  <c r="BF664" i="35"/>
  <c r="BG664" i="35"/>
  <c r="BH664" i="35"/>
  <c r="BI664" i="35"/>
  <c r="BJ664" i="35"/>
  <c r="BK664" i="35"/>
  <c r="BL664" i="35"/>
  <c r="BM664" i="35"/>
  <c r="BN664" i="35"/>
  <c r="BO664" i="35"/>
  <c r="BP664" i="35"/>
  <c r="BQ664" i="35"/>
  <c r="BR664" i="35"/>
  <c r="BS664" i="35"/>
  <c r="BT664" i="35"/>
  <c r="BU664" i="35"/>
  <c r="BV664" i="35"/>
  <c r="AO665" i="35"/>
  <c r="AP665" i="35"/>
  <c r="AQ665" i="35"/>
  <c r="AR665" i="35"/>
  <c r="AS665" i="35"/>
  <c r="AT665" i="35"/>
  <c r="AU665" i="35"/>
  <c r="AV665" i="35"/>
  <c r="AW665" i="35"/>
  <c r="AX665" i="35"/>
  <c r="AY665" i="35"/>
  <c r="AZ665" i="35"/>
  <c r="BA665" i="35"/>
  <c r="BB665" i="35"/>
  <c r="BC665" i="35"/>
  <c r="BD665" i="35"/>
  <c r="BE665" i="35"/>
  <c r="BF665" i="35"/>
  <c r="BG665" i="35"/>
  <c r="BH665" i="35"/>
  <c r="BI665" i="35"/>
  <c r="BJ665" i="35"/>
  <c r="BK665" i="35"/>
  <c r="BL665" i="35"/>
  <c r="BM665" i="35"/>
  <c r="BN665" i="35"/>
  <c r="BO665" i="35"/>
  <c r="BP665" i="35"/>
  <c r="BQ665" i="35"/>
  <c r="BR665" i="35"/>
  <c r="BS665" i="35"/>
  <c r="BT665" i="35"/>
  <c r="BU665" i="35"/>
  <c r="BV665" i="35"/>
  <c r="AO666" i="35"/>
  <c r="AP666" i="35"/>
  <c r="AQ666" i="35"/>
  <c r="AR666" i="35"/>
  <c r="AS666" i="35"/>
  <c r="AT666" i="35"/>
  <c r="AU666" i="35"/>
  <c r="AV666" i="35"/>
  <c r="AW666" i="35"/>
  <c r="AX666" i="35"/>
  <c r="AY666" i="35"/>
  <c r="AZ666" i="35"/>
  <c r="BA666" i="35"/>
  <c r="BB666" i="35"/>
  <c r="BC666" i="35"/>
  <c r="BD666" i="35"/>
  <c r="BE666" i="35"/>
  <c r="BF666" i="35"/>
  <c r="BG666" i="35"/>
  <c r="BH666" i="35"/>
  <c r="BI666" i="35"/>
  <c r="BJ666" i="35"/>
  <c r="BK666" i="35"/>
  <c r="BL666" i="35"/>
  <c r="BM666" i="35"/>
  <c r="BN666" i="35"/>
  <c r="BO666" i="35"/>
  <c r="BP666" i="35"/>
  <c r="BQ666" i="35"/>
  <c r="BR666" i="35"/>
  <c r="BS666" i="35"/>
  <c r="BT666" i="35"/>
  <c r="BU666" i="35"/>
  <c r="BV666" i="35"/>
  <c r="AO667" i="35"/>
  <c r="AP667" i="35"/>
  <c r="AQ667" i="35"/>
  <c r="AR667" i="35"/>
  <c r="AS667" i="35"/>
  <c r="AT667" i="35"/>
  <c r="AU667" i="35"/>
  <c r="AV667" i="35"/>
  <c r="AW667" i="35"/>
  <c r="AX667" i="35"/>
  <c r="AY667" i="35"/>
  <c r="AZ667" i="35"/>
  <c r="BA667" i="35"/>
  <c r="BB667" i="35"/>
  <c r="BC667" i="35"/>
  <c r="BD667" i="35"/>
  <c r="BE667" i="35"/>
  <c r="BF667" i="35"/>
  <c r="BG667" i="35"/>
  <c r="BH667" i="35"/>
  <c r="BI667" i="35"/>
  <c r="BJ667" i="35"/>
  <c r="BK667" i="35"/>
  <c r="BL667" i="35"/>
  <c r="BM667" i="35"/>
  <c r="BN667" i="35"/>
  <c r="BO667" i="35"/>
  <c r="BP667" i="35"/>
  <c r="BQ667" i="35"/>
  <c r="BR667" i="35"/>
  <c r="BS667" i="35"/>
  <c r="BT667" i="35"/>
  <c r="BU667" i="35"/>
  <c r="BV667" i="35"/>
  <c r="AO668" i="35"/>
  <c r="AP668" i="35"/>
  <c r="AQ668" i="35"/>
  <c r="AR668" i="35"/>
  <c r="AS668" i="35"/>
  <c r="AT668" i="35"/>
  <c r="AU668" i="35"/>
  <c r="AV668" i="35"/>
  <c r="AW668" i="35"/>
  <c r="AX668" i="35"/>
  <c r="AY668" i="35"/>
  <c r="AZ668" i="35"/>
  <c r="BA668" i="35"/>
  <c r="BB668" i="35"/>
  <c r="BC668" i="35"/>
  <c r="BD668" i="35"/>
  <c r="BE668" i="35"/>
  <c r="BF668" i="35"/>
  <c r="BG668" i="35"/>
  <c r="BH668" i="35"/>
  <c r="BI668" i="35"/>
  <c r="BJ668" i="35"/>
  <c r="BK668" i="35"/>
  <c r="BL668" i="35"/>
  <c r="BM668" i="35"/>
  <c r="BN668" i="35"/>
  <c r="BO668" i="35"/>
  <c r="BP668" i="35"/>
  <c r="BQ668" i="35"/>
  <c r="BR668" i="35"/>
  <c r="BS668" i="35"/>
  <c r="BT668" i="35"/>
  <c r="BU668" i="35"/>
  <c r="BV668" i="35"/>
  <c r="AO1604" i="35"/>
  <c r="AP1604" i="35"/>
  <c r="AQ1604" i="35"/>
  <c r="AR1604" i="35"/>
  <c r="AS1604" i="35"/>
  <c r="AT1604" i="35"/>
  <c r="AU1604" i="35"/>
  <c r="AV1604" i="35"/>
  <c r="AW1604" i="35"/>
  <c r="AX1604" i="35"/>
  <c r="AY1604" i="35"/>
  <c r="AZ1604" i="35"/>
  <c r="BA1604" i="35"/>
  <c r="BB1604" i="35"/>
  <c r="BC1604" i="35"/>
  <c r="BD1604" i="35"/>
  <c r="BE1604" i="35"/>
  <c r="BF1604" i="35"/>
  <c r="BG1604" i="35"/>
  <c r="BH1604" i="35"/>
  <c r="BI1604" i="35"/>
  <c r="BJ1604" i="35"/>
  <c r="BK1604" i="35"/>
  <c r="BL1604" i="35"/>
  <c r="BM1604" i="35"/>
  <c r="BN1604" i="35"/>
  <c r="BO1604" i="35"/>
  <c r="BP1604" i="35"/>
  <c r="BQ1604" i="35"/>
  <c r="BR1604" i="35"/>
  <c r="BS1604" i="35"/>
  <c r="BT1604" i="35"/>
  <c r="BU1604" i="35"/>
  <c r="BV1604" i="35"/>
  <c r="AO1605" i="35"/>
  <c r="AP1605" i="35"/>
  <c r="AQ1605" i="35"/>
  <c r="AR1605" i="35"/>
  <c r="AS1605" i="35"/>
  <c r="AT1605" i="35"/>
  <c r="AU1605" i="35"/>
  <c r="AV1605" i="35"/>
  <c r="AW1605" i="35"/>
  <c r="AX1605" i="35"/>
  <c r="AY1605" i="35"/>
  <c r="AZ1605" i="35"/>
  <c r="BA1605" i="35"/>
  <c r="BB1605" i="35"/>
  <c r="BC1605" i="35"/>
  <c r="BD1605" i="35"/>
  <c r="BE1605" i="35"/>
  <c r="BF1605" i="35"/>
  <c r="BG1605" i="35"/>
  <c r="BH1605" i="35"/>
  <c r="BI1605" i="35"/>
  <c r="BJ1605" i="35"/>
  <c r="BK1605" i="35"/>
  <c r="BL1605" i="35"/>
  <c r="BM1605" i="35"/>
  <c r="BN1605" i="35"/>
  <c r="BO1605" i="35"/>
  <c r="BP1605" i="35"/>
  <c r="BQ1605" i="35"/>
  <c r="BR1605" i="35"/>
  <c r="BS1605" i="35"/>
  <c r="BT1605" i="35"/>
  <c r="BU1605" i="35"/>
  <c r="BV1605" i="35"/>
  <c r="AO1606" i="35"/>
  <c r="AP1606" i="35"/>
  <c r="AQ1606" i="35"/>
  <c r="AR1606" i="35"/>
  <c r="AS1606" i="35"/>
  <c r="AT1606" i="35"/>
  <c r="AU1606" i="35"/>
  <c r="AV1606" i="35"/>
  <c r="AW1606" i="35"/>
  <c r="AX1606" i="35"/>
  <c r="AY1606" i="35"/>
  <c r="AZ1606" i="35"/>
  <c r="BA1606" i="35"/>
  <c r="BB1606" i="35"/>
  <c r="BC1606" i="35"/>
  <c r="BD1606" i="35"/>
  <c r="BE1606" i="35"/>
  <c r="BF1606" i="35"/>
  <c r="BG1606" i="35"/>
  <c r="BH1606" i="35"/>
  <c r="BI1606" i="35"/>
  <c r="BJ1606" i="35"/>
  <c r="BK1606" i="35"/>
  <c r="BL1606" i="35"/>
  <c r="BM1606" i="35"/>
  <c r="BN1606" i="35"/>
  <c r="BO1606" i="35"/>
  <c r="BP1606" i="35"/>
  <c r="BQ1606" i="35"/>
  <c r="BR1606" i="35"/>
  <c r="BS1606" i="35"/>
  <c r="BT1606" i="35"/>
  <c r="BU1606" i="35"/>
  <c r="BV1606" i="35"/>
  <c r="AO1607" i="35"/>
  <c r="AP1607" i="35"/>
  <c r="AQ1607" i="35"/>
  <c r="AR1607" i="35"/>
  <c r="AS1607" i="35"/>
  <c r="AT1607" i="35"/>
  <c r="AU1607" i="35"/>
  <c r="AV1607" i="35"/>
  <c r="AW1607" i="35"/>
  <c r="AX1607" i="35"/>
  <c r="AY1607" i="35"/>
  <c r="AZ1607" i="35"/>
  <c r="BA1607" i="35"/>
  <c r="BB1607" i="35"/>
  <c r="BC1607" i="35"/>
  <c r="BD1607" i="35"/>
  <c r="BE1607" i="35"/>
  <c r="BF1607" i="35"/>
  <c r="BG1607" i="35"/>
  <c r="BH1607" i="35"/>
  <c r="BI1607" i="35"/>
  <c r="BJ1607" i="35"/>
  <c r="BK1607" i="35"/>
  <c r="BL1607" i="35"/>
  <c r="BM1607" i="35"/>
  <c r="BN1607" i="35"/>
  <c r="BO1607" i="35"/>
  <c r="BP1607" i="35"/>
  <c r="BQ1607" i="35"/>
  <c r="BR1607" i="35"/>
  <c r="BS1607" i="35"/>
  <c r="BT1607" i="35"/>
  <c r="BU1607" i="35"/>
  <c r="BV1607" i="35"/>
  <c r="AO1608" i="35"/>
  <c r="AP1608" i="35"/>
  <c r="AQ1608" i="35"/>
  <c r="AR1608" i="35"/>
  <c r="AS1608" i="35"/>
  <c r="AT1608" i="35"/>
  <c r="AU1608" i="35"/>
  <c r="AV1608" i="35"/>
  <c r="AW1608" i="35"/>
  <c r="AX1608" i="35"/>
  <c r="AY1608" i="35"/>
  <c r="AZ1608" i="35"/>
  <c r="BA1608" i="35"/>
  <c r="BB1608" i="35"/>
  <c r="BC1608" i="35"/>
  <c r="BD1608" i="35"/>
  <c r="BE1608" i="35"/>
  <c r="BF1608" i="35"/>
  <c r="BG1608" i="35"/>
  <c r="BH1608" i="35"/>
  <c r="BI1608" i="35"/>
  <c r="BJ1608" i="35"/>
  <c r="BK1608" i="35"/>
  <c r="BL1608" i="35"/>
  <c r="BM1608" i="35"/>
  <c r="BN1608" i="35"/>
  <c r="BO1608" i="35"/>
  <c r="BP1608" i="35"/>
  <c r="BQ1608" i="35"/>
  <c r="BR1608" i="35"/>
  <c r="BS1608" i="35"/>
  <c r="BT1608" i="35"/>
  <c r="BU1608" i="35"/>
  <c r="BV1608" i="35"/>
  <c r="AO1294" i="35"/>
  <c r="AP1294" i="35"/>
  <c r="AQ1294" i="35"/>
  <c r="AR1294" i="35"/>
  <c r="AS1294" i="35"/>
  <c r="AT1294" i="35"/>
  <c r="AU1294" i="35"/>
  <c r="AV1294" i="35"/>
  <c r="AW1294" i="35"/>
  <c r="AX1294" i="35"/>
  <c r="AY1294" i="35"/>
  <c r="AZ1294" i="35"/>
  <c r="BA1294" i="35"/>
  <c r="BB1294" i="35"/>
  <c r="BC1294" i="35"/>
  <c r="BD1294" i="35"/>
  <c r="BE1294" i="35"/>
  <c r="BF1294" i="35"/>
  <c r="BG1294" i="35"/>
  <c r="BH1294" i="35"/>
  <c r="BI1294" i="35"/>
  <c r="BJ1294" i="35"/>
  <c r="BK1294" i="35"/>
  <c r="BL1294" i="35"/>
  <c r="BM1294" i="35"/>
  <c r="BN1294" i="35"/>
  <c r="BO1294" i="35"/>
  <c r="BP1294" i="35"/>
  <c r="BQ1294" i="35"/>
  <c r="BR1294" i="35"/>
  <c r="BS1294" i="35"/>
  <c r="BT1294" i="35"/>
  <c r="BU1294" i="35"/>
  <c r="BV1294" i="35"/>
  <c r="AO1295" i="35"/>
  <c r="AP1295" i="35"/>
  <c r="AQ1295" i="35"/>
  <c r="AR1295" i="35"/>
  <c r="AS1295" i="35"/>
  <c r="AT1295" i="35"/>
  <c r="AU1295" i="35"/>
  <c r="AV1295" i="35"/>
  <c r="AW1295" i="35"/>
  <c r="AX1295" i="35"/>
  <c r="AY1295" i="35"/>
  <c r="AZ1295" i="35"/>
  <c r="BA1295" i="35"/>
  <c r="BB1295" i="35"/>
  <c r="BC1295" i="35"/>
  <c r="BD1295" i="35"/>
  <c r="BE1295" i="35"/>
  <c r="BF1295" i="35"/>
  <c r="BG1295" i="35"/>
  <c r="BH1295" i="35"/>
  <c r="BI1295" i="35"/>
  <c r="BJ1295" i="35"/>
  <c r="BK1295" i="35"/>
  <c r="BL1295" i="35"/>
  <c r="BM1295" i="35"/>
  <c r="BN1295" i="35"/>
  <c r="BO1295" i="35"/>
  <c r="BP1295" i="35"/>
  <c r="BQ1295" i="35"/>
  <c r="BR1295" i="35"/>
  <c r="BS1295" i="35"/>
  <c r="BT1295" i="35"/>
  <c r="BU1295" i="35"/>
  <c r="BV1295" i="35"/>
  <c r="AO1296" i="35"/>
  <c r="AP1296" i="35"/>
  <c r="AQ1296" i="35"/>
  <c r="AR1296" i="35"/>
  <c r="AS1296" i="35"/>
  <c r="AT1296" i="35"/>
  <c r="AU1296" i="35"/>
  <c r="AV1296" i="35"/>
  <c r="AW1296" i="35"/>
  <c r="AX1296" i="35"/>
  <c r="AY1296" i="35"/>
  <c r="AZ1296" i="35"/>
  <c r="BA1296" i="35"/>
  <c r="BB1296" i="35"/>
  <c r="BC1296" i="35"/>
  <c r="BD1296" i="35"/>
  <c r="BE1296" i="35"/>
  <c r="BF1296" i="35"/>
  <c r="BG1296" i="35"/>
  <c r="BH1296" i="35"/>
  <c r="BI1296" i="35"/>
  <c r="BJ1296" i="35"/>
  <c r="BK1296" i="35"/>
  <c r="BL1296" i="35"/>
  <c r="BM1296" i="35"/>
  <c r="BN1296" i="35"/>
  <c r="BO1296" i="35"/>
  <c r="BP1296" i="35"/>
  <c r="BQ1296" i="35"/>
  <c r="BR1296" i="35"/>
  <c r="BS1296" i="35"/>
  <c r="BT1296" i="35"/>
  <c r="BU1296" i="35"/>
  <c r="BV1296" i="35"/>
  <c r="AO1297" i="35"/>
  <c r="AP1297" i="35"/>
  <c r="AQ1297" i="35"/>
  <c r="AR1297" i="35"/>
  <c r="AS1297" i="35"/>
  <c r="AT1297" i="35"/>
  <c r="AU1297" i="35"/>
  <c r="AV1297" i="35"/>
  <c r="AW1297" i="35"/>
  <c r="AX1297" i="35"/>
  <c r="AY1297" i="35"/>
  <c r="AZ1297" i="35"/>
  <c r="BA1297" i="35"/>
  <c r="BB1297" i="35"/>
  <c r="BC1297" i="35"/>
  <c r="BD1297" i="35"/>
  <c r="BE1297" i="35"/>
  <c r="BF1297" i="35"/>
  <c r="BG1297" i="35"/>
  <c r="BH1297" i="35"/>
  <c r="BI1297" i="35"/>
  <c r="BJ1297" i="35"/>
  <c r="BK1297" i="35"/>
  <c r="BL1297" i="35"/>
  <c r="BM1297" i="35"/>
  <c r="BN1297" i="35"/>
  <c r="BO1297" i="35"/>
  <c r="BP1297" i="35"/>
  <c r="BQ1297" i="35"/>
  <c r="BR1297" i="35"/>
  <c r="BS1297" i="35"/>
  <c r="BT1297" i="35"/>
  <c r="BU1297" i="35"/>
  <c r="BV1297" i="35"/>
  <c r="AO1298" i="35"/>
  <c r="AP1298" i="35"/>
  <c r="AQ1298" i="35"/>
  <c r="AR1298" i="35"/>
  <c r="AS1298" i="35"/>
  <c r="AT1298" i="35"/>
  <c r="AU1298" i="35"/>
  <c r="AV1298" i="35"/>
  <c r="AW1298" i="35"/>
  <c r="AX1298" i="35"/>
  <c r="AY1298" i="35"/>
  <c r="AZ1298" i="35"/>
  <c r="BA1298" i="35"/>
  <c r="BB1298" i="35"/>
  <c r="BC1298" i="35"/>
  <c r="BD1298" i="35"/>
  <c r="BE1298" i="35"/>
  <c r="BF1298" i="35"/>
  <c r="BG1298" i="35"/>
  <c r="BH1298" i="35"/>
  <c r="BI1298" i="35"/>
  <c r="BJ1298" i="35"/>
  <c r="BK1298" i="35"/>
  <c r="BL1298" i="35"/>
  <c r="BM1298" i="35"/>
  <c r="BN1298" i="35"/>
  <c r="BO1298" i="35"/>
  <c r="BP1298" i="35"/>
  <c r="BQ1298" i="35"/>
  <c r="BR1298" i="35"/>
  <c r="BS1298" i="35"/>
  <c r="BT1298" i="35"/>
  <c r="BU1298" i="35"/>
  <c r="BV1298" i="35"/>
  <c r="AO535" i="35"/>
  <c r="AP535" i="35"/>
  <c r="AQ535" i="35"/>
  <c r="AR535" i="35"/>
  <c r="AS535" i="35"/>
  <c r="AT535" i="35"/>
  <c r="AU535" i="35"/>
  <c r="AV535" i="35"/>
  <c r="AW535" i="35"/>
  <c r="AX535" i="35"/>
  <c r="AY535" i="35"/>
  <c r="AZ535" i="35"/>
  <c r="BA535" i="35"/>
  <c r="BB535" i="35"/>
  <c r="BC535" i="35"/>
  <c r="BD535" i="35"/>
  <c r="BE535" i="35"/>
  <c r="BF535" i="35"/>
  <c r="BG535" i="35"/>
  <c r="BH535" i="35"/>
  <c r="BI535" i="35"/>
  <c r="BJ535" i="35"/>
  <c r="BK535" i="35"/>
  <c r="BL535" i="35"/>
  <c r="BM535" i="35"/>
  <c r="BN535" i="35"/>
  <c r="BO535" i="35"/>
  <c r="BP535" i="35"/>
  <c r="BQ535" i="35"/>
  <c r="BR535" i="35"/>
  <c r="BS535" i="35"/>
  <c r="BT535" i="35"/>
  <c r="BU535" i="35"/>
  <c r="BV535" i="35"/>
  <c r="AO536" i="35"/>
  <c r="AP536" i="35"/>
  <c r="AQ536" i="35"/>
  <c r="AR536" i="35"/>
  <c r="AS536" i="35"/>
  <c r="AT536" i="35"/>
  <c r="AU536" i="35"/>
  <c r="AV536" i="35"/>
  <c r="AW536" i="35"/>
  <c r="AX536" i="35"/>
  <c r="AY536" i="35"/>
  <c r="AZ536" i="35"/>
  <c r="BA536" i="35"/>
  <c r="BB536" i="35"/>
  <c r="BC536" i="35"/>
  <c r="BD536" i="35"/>
  <c r="BE536" i="35"/>
  <c r="BF536" i="35"/>
  <c r="BG536" i="35"/>
  <c r="BH536" i="35"/>
  <c r="BI536" i="35"/>
  <c r="BJ536" i="35"/>
  <c r="BK536" i="35"/>
  <c r="BL536" i="35"/>
  <c r="BM536" i="35"/>
  <c r="BN536" i="35"/>
  <c r="BO536" i="35"/>
  <c r="BP536" i="35"/>
  <c r="BQ536" i="35"/>
  <c r="BR536" i="35"/>
  <c r="BS536" i="35"/>
  <c r="BT536" i="35"/>
  <c r="BU536" i="35"/>
  <c r="BV536" i="35"/>
  <c r="AO537" i="35"/>
  <c r="AP537" i="35"/>
  <c r="AQ537" i="35"/>
  <c r="AR537" i="35"/>
  <c r="AS537" i="35"/>
  <c r="AT537" i="35"/>
  <c r="AU537" i="35"/>
  <c r="AV537" i="35"/>
  <c r="AW537" i="35"/>
  <c r="AX537" i="35"/>
  <c r="AY537" i="35"/>
  <c r="AZ537" i="35"/>
  <c r="BA537" i="35"/>
  <c r="BB537" i="35"/>
  <c r="BC537" i="35"/>
  <c r="BD537" i="35"/>
  <c r="BE537" i="35"/>
  <c r="BF537" i="35"/>
  <c r="BG537" i="35"/>
  <c r="BH537" i="35"/>
  <c r="BI537" i="35"/>
  <c r="BJ537" i="35"/>
  <c r="BK537" i="35"/>
  <c r="BL537" i="35"/>
  <c r="BM537" i="35"/>
  <c r="BN537" i="35"/>
  <c r="BO537" i="35"/>
  <c r="BP537" i="35"/>
  <c r="BQ537" i="35"/>
  <c r="BR537" i="35"/>
  <c r="BS537" i="35"/>
  <c r="BT537" i="35"/>
  <c r="BU537" i="35"/>
  <c r="BV537" i="35"/>
  <c r="AO538" i="35"/>
  <c r="AP538" i="35"/>
  <c r="AQ538" i="35"/>
  <c r="AR538" i="35"/>
  <c r="AS538" i="35"/>
  <c r="AT538" i="35"/>
  <c r="AU538" i="35"/>
  <c r="AV538" i="35"/>
  <c r="AW538" i="35"/>
  <c r="AX538" i="35"/>
  <c r="AY538" i="35"/>
  <c r="AZ538" i="35"/>
  <c r="BA538" i="35"/>
  <c r="BB538" i="35"/>
  <c r="BC538" i="35"/>
  <c r="BD538" i="35"/>
  <c r="BE538" i="35"/>
  <c r="BF538" i="35"/>
  <c r="BG538" i="35"/>
  <c r="BH538" i="35"/>
  <c r="BI538" i="35"/>
  <c r="BJ538" i="35"/>
  <c r="BK538" i="35"/>
  <c r="BL538" i="35"/>
  <c r="BM538" i="35"/>
  <c r="BN538" i="35"/>
  <c r="BO538" i="35"/>
  <c r="BP538" i="35"/>
  <c r="BQ538" i="35"/>
  <c r="BR538" i="35"/>
  <c r="BS538" i="35"/>
  <c r="BT538" i="35"/>
  <c r="BU538" i="35"/>
  <c r="BV538" i="35"/>
  <c r="AO539" i="35"/>
  <c r="AP539" i="35"/>
  <c r="AQ539" i="35"/>
  <c r="AR539" i="35"/>
  <c r="AS539" i="35"/>
  <c r="AT539" i="35"/>
  <c r="AU539" i="35"/>
  <c r="AV539" i="35"/>
  <c r="AW539" i="35"/>
  <c r="AX539" i="35"/>
  <c r="AY539" i="35"/>
  <c r="AZ539" i="35"/>
  <c r="BA539" i="35"/>
  <c r="BB539" i="35"/>
  <c r="BC539" i="35"/>
  <c r="BD539" i="35"/>
  <c r="BE539" i="35"/>
  <c r="BF539" i="35"/>
  <c r="BG539" i="35"/>
  <c r="BH539" i="35"/>
  <c r="BI539" i="35"/>
  <c r="BJ539" i="35"/>
  <c r="BK539" i="35"/>
  <c r="BL539" i="35"/>
  <c r="BM539" i="35"/>
  <c r="BN539" i="35"/>
  <c r="BO539" i="35"/>
  <c r="BP539" i="35"/>
  <c r="BQ539" i="35"/>
  <c r="BR539" i="35"/>
  <c r="BS539" i="35"/>
  <c r="BT539" i="35"/>
  <c r="BU539" i="35"/>
  <c r="BV539" i="35"/>
  <c r="AO1785" i="35"/>
  <c r="AP1785" i="35"/>
  <c r="AQ1785" i="35"/>
  <c r="AR1785" i="35"/>
  <c r="AS1785" i="35"/>
  <c r="AT1785" i="35"/>
  <c r="AU1785" i="35"/>
  <c r="AV1785" i="35"/>
  <c r="AW1785" i="35"/>
  <c r="AX1785" i="35"/>
  <c r="AY1785" i="35"/>
  <c r="AZ1785" i="35"/>
  <c r="BA1785" i="35"/>
  <c r="BB1785" i="35"/>
  <c r="BC1785" i="35"/>
  <c r="BD1785" i="35"/>
  <c r="BE1785" i="35"/>
  <c r="BF1785" i="35"/>
  <c r="BG1785" i="35"/>
  <c r="BH1785" i="35"/>
  <c r="BI1785" i="35"/>
  <c r="BJ1785" i="35"/>
  <c r="BK1785" i="35"/>
  <c r="BL1785" i="35"/>
  <c r="BM1785" i="35"/>
  <c r="BN1785" i="35"/>
  <c r="BO1785" i="35"/>
  <c r="BP1785" i="35"/>
  <c r="BQ1785" i="35"/>
  <c r="BR1785" i="35"/>
  <c r="BS1785" i="35"/>
  <c r="BT1785" i="35"/>
  <c r="BU1785" i="35"/>
  <c r="BV1785" i="35"/>
  <c r="AO1786" i="35"/>
  <c r="AP1786" i="35"/>
  <c r="AQ1786" i="35"/>
  <c r="AR1786" i="35"/>
  <c r="AS1786" i="35"/>
  <c r="AT1786" i="35"/>
  <c r="AU1786" i="35"/>
  <c r="AV1786" i="35"/>
  <c r="AW1786" i="35"/>
  <c r="AX1786" i="35"/>
  <c r="AY1786" i="35"/>
  <c r="AZ1786" i="35"/>
  <c r="BA1786" i="35"/>
  <c r="BB1786" i="35"/>
  <c r="BC1786" i="35"/>
  <c r="BD1786" i="35"/>
  <c r="BE1786" i="35"/>
  <c r="BF1786" i="35"/>
  <c r="BG1786" i="35"/>
  <c r="BH1786" i="35"/>
  <c r="BI1786" i="35"/>
  <c r="BJ1786" i="35"/>
  <c r="BK1786" i="35"/>
  <c r="BL1786" i="35"/>
  <c r="BM1786" i="35"/>
  <c r="BN1786" i="35"/>
  <c r="BO1786" i="35"/>
  <c r="BP1786" i="35"/>
  <c r="BQ1786" i="35"/>
  <c r="BR1786" i="35"/>
  <c r="BS1786" i="35"/>
  <c r="BT1786" i="35"/>
  <c r="BU1786" i="35"/>
  <c r="BV1786" i="35"/>
  <c r="AO1787" i="35"/>
  <c r="AP1787" i="35"/>
  <c r="AQ1787" i="35"/>
  <c r="AR1787" i="35"/>
  <c r="AS1787" i="35"/>
  <c r="AT1787" i="35"/>
  <c r="AU1787" i="35"/>
  <c r="AV1787" i="35"/>
  <c r="AW1787" i="35"/>
  <c r="AX1787" i="35"/>
  <c r="AY1787" i="35"/>
  <c r="AZ1787" i="35"/>
  <c r="BA1787" i="35"/>
  <c r="BB1787" i="35"/>
  <c r="BC1787" i="35"/>
  <c r="BD1787" i="35"/>
  <c r="BE1787" i="35"/>
  <c r="BF1787" i="35"/>
  <c r="BG1787" i="35"/>
  <c r="BH1787" i="35"/>
  <c r="BI1787" i="35"/>
  <c r="BJ1787" i="35"/>
  <c r="BK1787" i="35"/>
  <c r="BL1787" i="35"/>
  <c r="BM1787" i="35"/>
  <c r="BN1787" i="35"/>
  <c r="BO1787" i="35"/>
  <c r="BP1787" i="35"/>
  <c r="BQ1787" i="35"/>
  <c r="BR1787" i="35"/>
  <c r="BS1787" i="35"/>
  <c r="BT1787" i="35"/>
  <c r="BU1787" i="35"/>
  <c r="BV1787" i="35"/>
  <c r="AO1788" i="35"/>
  <c r="AP1788" i="35"/>
  <c r="AQ1788" i="35"/>
  <c r="AR1788" i="35"/>
  <c r="AS1788" i="35"/>
  <c r="AT1788" i="35"/>
  <c r="AU1788" i="35"/>
  <c r="AV1788" i="35"/>
  <c r="AW1788" i="35"/>
  <c r="AX1788" i="35"/>
  <c r="AY1788" i="35"/>
  <c r="AZ1788" i="35"/>
  <c r="BA1788" i="35"/>
  <c r="BB1788" i="35"/>
  <c r="BC1788" i="35"/>
  <c r="BD1788" i="35"/>
  <c r="BE1788" i="35"/>
  <c r="BF1788" i="35"/>
  <c r="BG1788" i="35"/>
  <c r="BH1788" i="35"/>
  <c r="BI1788" i="35"/>
  <c r="BJ1788" i="35"/>
  <c r="BK1788" i="35"/>
  <c r="BL1788" i="35"/>
  <c r="BM1788" i="35"/>
  <c r="BN1788" i="35"/>
  <c r="BO1788" i="35"/>
  <c r="BP1788" i="35"/>
  <c r="BQ1788" i="35"/>
  <c r="BR1788" i="35"/>
  <c r="BS1788" i="35"/>
  <c r="BT1788" i="35"/>
  <c r="BU1788" i="35"/>
  <c r="BV1788" i="35"/>
  <c r="AO1789" i="35"/>
  <c r="AP1789" i="35"/>
  <c r="AQ1789" i="35"/>
  <c r="AR1789" i="35"/>
  <c r="AS1789" i="35"/>
  <c r="AT1789" i="35"/>
  <c r="AU1789" i="35"/>
  <c r="AV1789" i="35"/>
  <c r="AW1789" i="35"/>
  <c r="AX1789" i="35"/>
  <c r="AY1789" i="35"/>
  <c r="AZ1789" i="35"/>
  <c r="BA1789" i="35"/>
  <c r="BB1789" i="35"/>
  <c r="BC1789" i="35"/>
  <c r="BD1789" i="35"/>
  <c r="BE1789" i="35"/>
  <c r="BF1789" i="35"/>
  <c r="BG1789" i="35"/>
  <c r="BH1789" i="35"/>
  <c r="BI1789" i="35"/>
  <c r="BJ1789" i="35"/>
  <c r="BK1789" i="35"/>
  <c r="BL1789" i="35"/>
  <c r="BM1789" i="35"/>
  <c r="BN1789" i="35"/>
  <c r="BO1789" i="35"/>
  <c r="BP1789" i="35"/>
  <c r="BQ1789" i="35"/>
  <c r="BR1789" i="35"/>
  <c r="BS1789" i="35"/>
  <c r="BT1789" i="35"/>
  <c r="BU1789" i="35"/>
  <c r="BV1789" i="35"/>
  <c r="AO1790" i="35"/>
  <c r="AP1790" i="35"/>
  <c r="AQ1790" i="35"/>
  <c r="AR1790" i="35"/>
  <c r="AS1790" i="35"/>
  <c r="AT1790" i="35"/>
  <c r="AU1790" i="35"/>
  <c r="AV1790" i="35"/>
  <c r="AW1790" i="35"/>
  <c r="AX1790" i="35"/>
  <c r="AY1790" i="35"/>
  <c r="AZ1790" i="35"/>
  <c r="BA1790" i="35"/>
  <c r="BB1790" i="35"/>
  <c r="BC1790" i="35"/>
  <c r="BD1790" i="35"/>
  <c r="BE1790" i="35"/>
  <c r="BF1790" i="35"/>
  <c r="BG1790" i="35"/>
  <c r="BH1790" i="35"/>
  <c r="BI1790" i="35"/>
  <c r="BJ1790" i="35"/>
  <c r="BK1790" i="35"/>
  <c r="BL1790" i="35"/>
  <c r="BM1790" i="35"/>
  <c r="BN1790" i="35"/>
  <c r="BO1790" i="35"/>
  <c r="BP1790" i="35"/>
  <c r="BQ1790" i="35"/>
  <c r="BR1790" i="35"/>
  <c r="BS1790" i="35"/>
  <c r="BT1790" i="35"/>
  <c r="BU1790" i="35"/>
  <c r="BV1790" i="35"/>
  <c r="AO77" i="35"/>
  <c r="AP77" i="35"/>
  <c r="AQ77" i="35"/>
  <c r="AR77" i="35"/>
  <c r="AS77" i="35"/>
  <c r="AT77" i="35"/>
  <c r="AU77" i="35"/>
  <c r="AV77" i="35"/>
  <c r="AW77" i="35"/>
  <c r="AX77" i="35"/>
  <c r="AY77" i="35"/>
  <c r="AZ77" i="35"/>
  <c r="BA77" i="35"/>
  <c r="BB77" i="35"/>
  <c r="BC77" i="35"/>
  <c r="BD77" i="35"/>
  <c r="BE77" i="35"/>
  <c r="BF77" i="35"/>
  <c r="BG77" i="35"/>
  <c r="BH77" i="35"/>
  <c r="BI77" i="35"/>
  <c r="BJ77" i="35"/>
  <c r="BK77" i="35"/>
  <c r="BL77" i="35"/>
  <c r="BM77" i="35"/>
  <c r="BN77" i="35"/>
  <c r="BO77" i="35"/>
  <c r="BP77" i="35"/>
  <c r="BQ77" i="35"/>
  <c r="BR77" i="35"/>
  <c r="BS77" i="35"/>
  <c r="BT77" i="35"/>
  <c r="BU77" i="35"/>
  <c r="BV77" i="35"/>
  <c r="AO78" i="35"/>
  <c r="AP78" i="35"/>
  <c r="AQ78" i="35"/>
  <c r="AR78" i="35"/>
  <c r="AS78" i="35"/>
  <c r="AT78" i="35"/>
  <c r="AU78" i="35"/>
  <c r="AV78" i="35"/>
  <c r="AW78" i="35"/>
  <c r="AX78" i="35"/>
  <c r="AY78" i="35"/>
  <c r="AZ78" i="35"/>
  <c r="BA78" i="35"/>
  <c r="BB78" i="35"/>
  <c r="BC78" i="35"/>
  <c r="BD78" i="35"/>
  <c r="BE78" i="35"/>
  <c r="BF78" i="35"/>
  <c r="BG78" i="35"/>
  <c r="BH78" i="35"/>
  <c r="BI78" i="35"/>
  <c r="BJ78" i="35"/>
  <c r="BK78" i="35"/>
  <c r="BL78" i="35"/>
  <c r="BM78" i="35"/>
  <c r="BN78" i="35"/>
  <c r="BO78" i="35"/>
  <c r="BP78" i="35"/>
  <c r="BQ78" i="35"/>
  <c r="BR78" i="35"/>
  <c r="BS78" i="35"/>
  <c r="BT78" i="35"/>
  <c r="BU78" i="35"/>
  <c r="BV78" i="35"/>
  <c r="AO79" i="35"/>
  <c r="AP79" i="35"/>
  <c r="AQ79" i="35"/>
  <c r="AR79" i="35"/>
  <c r="AS79" i="35"/>
  <c r="AT79" i="35"/>
  <c r="AU79" i="35"/>
  <c r="AV79" i="35"/>
  <c r="AW79" i="35"/>
  <c r="AX79" i="35"/>
  <c r="AY79" i="35"/>
  <c r="AZ79" i="35"/>
  <c r="BA79" i="35"/>
  <c r="BB79" i="35"/>
  <c r="BC79" i="35"/>
  <c r="BD79" i="35"/>
  <c r="BE79" i="35"/>
  <c r="BF79" i="35"/>
  <c r="BG79" i="35"/>
  <c r="BH79" i="35"/>
  <c r="BI79" i="35"/>
  <c r="BJ79" i="35"/>
  <c r="BK79" i="35"/>
  <c r="BL79" i="35"/>
  <c r="BM79" i="35"/>
  <c r="BN79" i="35"/>
  <c r="BO79" i="35"/>
  <c r="BP79" i="35"/>
  <c r="BQ79" i="35"/>
  <c r="BR79" i="35"/>
  <c r="BS79" i="35"/>
  <c r="BT79" i="35"/>
  <c r="BU79" i="35"/>
  <c r="BV79" i="35"/>
  <c r="AO80" i="35"/>
  <c r="AP80" i="35"/>
  <c r="AQ80" i="35"/>
  <c r="AR80" i="35"/>
  <c r="AS80" i="35"/>
  <c r="AT80" i="35"/>
  <c r="AU80" i="35"/>
  <c r="AV80" i="35"/>
  <c r="AW80" i="35"/>
  <c r="AX80" i="35"/>
  <c r="AY80" i="35"/>
  <c r="AZ80" i="35"/>
  <c r="BA80" i="35"/>
  <c r="BB80" i="35"/>
  <c r="BC80" i="35"/>
  <c r="BD80" i="35"/>
  <c r="BE80" i="35"/>
  <c r="BF80" i="35"/>
  <c r="BG80" i="35"/>
  <c r="BH80" i="35"/>
  <c r="BI80" i="35"/>
  <c r="BJ80" i="35"/>
  <c r="BK80" i="35"/>
  <c r="BL80" i="35"/>
  <c r="BM80" i="35"/>
  <c r="BN80" i="35"/>
  <c r="BO80" i="35"/>
  <c r="BP80" i="35"/>
  <c r="BQ80" i="35"/>
  <c r="BR80" i="35"/>
  <c r="BS80" i="35"/>
  <c r="BT80" i="35"/>
  <c r="BU80" i="35"/>
  <c r="BV80" i="35"/>
  <c r="AO81" i="35"/>
  <c r="AP81" i="35"/>
  <c r="AQ81" i="35"/>
  <c r="AR81" i="35"/>
  <c r="AS81" i="35"/>
  <c r="AT81" i="35"/>
  <c r="AU81" i="35"/>
  <c r="AV81" i="35"/>
  <c r="AW81" i="35"/>
  <c r="AX81" i="35"/>
  <c r="AY81" i="35"/>
  <c r="AZ81" i="35"/>
  <c r="BA81" i="35"/>
  <c r="BB81" i="35"/>
  <c r="BC81" i="35"/>
  <c r="BD81" i="35"/>
  <c r="BE81" i="35"/>
  <c r="BF81" i="35"/>
  <c r="BG81" i="35"/>
  <c r="BH81" i="35"/>
  <c r="BI81" i="35"/>
  <c r="BJ81" i="35"/>
  <c r="BK81" i="35"/>
  <c r="BL81" i="35"/>
  <c r="BM81" i="35"/>
  <c r="BN81" i="35"/>
  <c r="BO81" i="35"/>
  <c r="BP81" i="35"/>
  <c r="BQ81" i="35"/>
  <c r="BR81" i="35"/>
  <c r="BS81" i="35"/>
  <c r="BT81" i="35"/>
  <c r="BU81" i="35"/>
  <c r="BV81" i="35"/>
  <c r="AO305" i="35"/>
  <c r="AP305" i="35"/>
  <c r="AQ305" i="35"/>
  <c r="AR305" i="35"/>
  <c r="AS305" i="35"/>
  <c r="AT305" i="35"/>
  <c r="AU305" i="35"/>
  <c r="AV305" i="35"/>
  <c r="AW305" i="35"/>
  <c r="AX305" i="35"/>
  <c r="AY305" i="35"/>
  <c r="AZ305" i="35"/>
  <c r="BA305" i="35"/>
  <c r="BB305" i="35"/>
  <c r="BC305" i="35"/>
  <c r="BD305" i="35"/>
  <c r="BE305" i="35"/>
  <c r="BF305" i="35"/>
  <c r="BG305" i="35"/>
  <c r="BH305" i="35"/>
  <c r="BI305" i="35"/>
  <c r="BJ305" i="35"/>
  <c r="BK305" i="35"/>
  <c r="BL305" i="35"/>
  <c r="BM305" i="35"/>
  <c r="BN305" i="35"/>
  <c r="BO305" i="35"/>
  <c r="BP305" i="35"/>
  <c r="BQ305" i="35"/>
  <c r="BR305" i="35"/>
  <c r="BS305" i="35"/>
  <c r="BT305" i="35"/>
  <c r="BU305" i="35"/>
  <c r="BV305" i="35"/>
  <c r="AO306" i="35"/>
  <c r="AP306" i="35"/>
  <c r="AQ306" i="35"/>
  <c r="AR306" i="35"/>
  <c r="AS306" i="35"/>
  <c r="AT306" i="35"/>
  <c r="AU306" i="35"/>
  <c r="AV306" i="35"/>
  <c r="AW306" i="35"/>
  <c r="AX306" i="35"/>
  <c r="AY306" i="35"/>
  <c r="AZ306" i="35"/>
  <c r="BA306" i="35"/>
  <c r="BB306" i="35"/>
  <c r="BC306" i="35"/>
  <c r="BD306" i="35"/>
  <c r="BE306" i="35"/>
  <c r="BF306" i="35"/>
  <c r="BG306" i="35"/>
  <c r="BH306" i="35"/>
  <c r="BI306" i="35"/>
  <c r="BJ306" i="35"/>
  <c r="BK306" i="35"/>
  <c r="BL306" i="35"/>
  <c r="BM306" i="35"/>
  <c r="BN306" i="35"/>
  <c r="BO306" i="35"/>
  <c r="BP306" i="35"/>
  <c r="BQ306" i="35"/>
  <c r="BR306" i="35"/>
  <c r="BS306" i="35"/>
  <c r="BT306" i="35"/>
  <c r="BU306" i="35"/>
  <c r="BV306" i="35"/>
  <c r="AO307" i="35"/>
  <c r="AP307" i="35"/>
  <c r="AQ307" i="35"/>
  <c r="AR307" i="35"/>
  <c r="AS307" i="35"/>
  <c r="AT307" i="35"/>
  <c r="AU307" i="35"/>
  <c r="AV307" i="35"/>
  <c r="AW307" i="35"/>
  <c r="AX307" i="35"/>
  <c r="AY307" i="35"/>
  <c r="AZ307" i="35"/>
  <c r="BA307" i="35"/>
  <c r="BB307" i="35"/>
  <c r="BC307" i="35"/>
  <c r="BD307" i="35"/>
  <c r="BE307" i="35"/>
  <c r="BF307" i="35"/>
  <c r="BG307" i="35"/>
  <c r="BH307" i="35"/>
  <c r="BI307" i="35"/>
  <c r="BJ307" i="35"/>
  <c r="BK307" i="35"/>
  <c r="BL307" i="35"/>
  <c r="BM307" i="35"/>
  <c r="BN307" i="35"/>
  <c r="BO307" i="35"/>
  <c r="BP307" i="35"/>
  <c r="BQ307" i="35"/>
  <c r="BR307" i="35"/>
  <c r="BS307" i="35"/>
  <c r="BT307" i="35"/>
  <c r="BU307" i="35"/>
  <c r="BV307" i="35"/>
  <c r="AO308" i="35"/>
  <c r="AP308" i="35"/>
  <c r="AQ308" i="35"/>
  <c r="AR308" i="35"/>
  <c r="AS308" i="35"/>
  <c r="AT308" i="35"/>
  <c r="AU308" i="35"/>
  <c r="AV308" i="35"/>
  <c r="AW308" i="35"/>
  <c r="AX308" i="35"/>
  <c r="AY308" i="35"/>
  <c r="AZ308" i="35"/>
  <c r="BA308" i="35"/>
  <c r="BB308" i="35"/>
  <c r="BC308" i="35"/>
  <c r="BD308" i="35"/>
  <c r="BE308" i="35"/>
  <c r="BF308" i="35"/>
  <c r="BG308" i="35"/>
  <c r="BH308" i="35"/>
  <c r="BI308" i="35"/>
  <c r="BJ308" i="35"/>
  <c r="BK308" i="35"/>
  <c r="BL308" i="35"/>
  <c r="BM308" i="35"/>
  <c r="BN308" i="35"/>
  <c r="BO308" i="35"/>
  <c r="BP308" i="35"/>
  <c r="BQ308" i="35"/>
  <c r="BR308" i="35"/>
  <c r="BS308" i="35"/>
  <c r="BT308" i="35"/>
  <c r="BU308" i="35"/>
  <c r="BV308" i="35"/>
  <c r="AO309" i="35"/>
  <c r="AP309" i="35"/>
  <c r="AQ309" i="35"/>
  <c r="AR309" i="35"/>
  <c r="AS309" i="35"/>
  <c r="AT309" i="35"/>
  <c r="AU309" i="35"/>
  <c r="AV309" i="35"/>
  <c r="AW309" i="35"/>
  <c r="AX309" i="35"/>
  <c r="AY309" i="35"/>
  <c r="AZ309" i="35"/>
  <c r="BA309" i="35"/>
  <c r="BB309" i="35"/>
  <c r="BC309" i="35"/>
  <c r="BD309" i="35"/>
  <c r="BE309" i="35"/>
  <c r="BF309" i="35"/>
  <c r="BG309" i="35"/>
  <c r="BH309" i="35"/>
  <c r="BI309" i="35"/>
  <c r="BJ309" i="35"/>
  <c r="BK309" i="35"/>
  <c r="BL309" i="35"/>
  <c r="BM309" i="35"/>
  <c r="BN309" i="35"/>
  <c r="BO309" i="35"/>
  <c r="BP309" i="35"/>
  <c r="BQ309" i="35"/>
  <c r="BR309" i="35"/>
  <c r="BS309" i="35"/>
  <c r="BT309" i="35"/>
  <c r="BU309" i="35"/>
  <c r="BV309" i="35"/>
  <c r="AO310" i="35"/>
  <c r="AP310" i="35"/>
  <c r="AQ310" i="35"/>
  <c r="AR310" i="35"/>
  <c r="AS310" i="35"/>
  <c r="AT310" i="35"/>
  <c r="AU310" i="35"/>
  <c r="AV310" i="35"/>
  <c r="AW310" i="35"/>
  <c r="AX310" i="35"/>
  <c r="AY310" i="35"/>
  <c r="AZ310" i="35"/>
  <c r="BA310" i="35"/>
  <c r="BB310" i="35"/>
  <c r="BC310" i="35"/>
  <c r="BD310" i="35"/>
  <c r="BE310" i="35"/>
  <c r="BF310" i="35"/>
  <c r="BG310" i="35"/>
  <c r="BH310" i="35"/>
  <c r="BI310" i="35"/>
  <c r="BJ310" i="35"/>
  <c r="BK310" i="35"/>
  <c r="BL310" i="35"/>
  <c r="BM310" i="35"/>
  <c r="BN310" i="35"/>
  <c r="BO310" i="35"/>
  <c r="BP310" i="35"/>
  <c r="BQ310" i="35"/>
  <c r="BR310" i="35"/>
  <c r="BS310" i="35"/>
  <c r="BT310" i="35"/>
  <c r="BU310" i="35"/>
  <c r="BV310" i="35"/>
  <c r="AO932" i="35"/>
  <c r="AP932" i="35"/>
  <c r="AQ932" i="35"/>
  <c r="AR932" i="35"/>
  <c r="AS932" i="35"/>
  <c r="AT932" i="35"/>
  <c r="AU932" i="35"/>
  <c r="AV932" i="35"/>
  <c r="AW932" i="35"/>
  <c r="AX932" i="35"/>
  <c r="AY932" i="35"/>
  <c r="AZ932" i="35"/>
  <c r="BA932" i="35"/>
  <c r="BB932" i="35"/>
  <c r="BC932" i="35"/>
  <c r="BD932" i="35"/>
  <c r="BE932" i="35"/>
  <c r="BF932" i="35"/>
  <c r="BG932" i="35"/>
  <c r="BH932" i="35"/>
  <c r="BI932" i="35"/>
  <c r="BJ932" i="35"/>
  <c r="BK932" i="35"/>
  <c r="BL932" i="35"/>
  <c r="BM932" i="35"/>
  <c r="BN932" i="35"/>
  <c r="BO932" i="35"/>
  <c r="BP932" i="35"/>
  <c r="BQ932" i="35"/>
  <c r="BR932" i="35"/>
  <c r="BS932" i="35"/>
  <c r="BT932" i="35"/>
  <c r="BU932" i="35"/>
  <c r="BV932" i="35"/>
  <c r="AO933" i="35"/>
  <c r="AP933" i="35"/>
  <c r="AQ933" i="35"/>
  <c r="AR933" i="35"/>
  <c r="AS933" i="35"/>
  <c r="AT933" i="35"/>
  <c r="AU933" i="35"/>
  <c r="AV933" i="35"/>
  <c r="AW933" i="35"/>
  <c r="AX933" i="35"/>
  <c r="AY933" i="35"/>
  <c r="AZ933" i="35"/>
  <c r="BA933" i="35"/>
  <c r="BB933" i="35"/>
  <c r="BC933" i="35"/>
  <c r="BD933" i="35"/>
  <c r="BE933" i="35"/>
  <c r="BF933" i="35"/>
  <c r="BG933" i="35"/>
  <c r="BH933" i="35"/>
  <c r="BI933" i="35"/>
  <c r="BJ933" i="35"/>
  <c r="BK933" i="35"/>
  <c r="BL933" i="35"/>
  <c r="BM933" i="35"/>
  <c r="BN933" i="35"/>
  <c r="BO933" i="35"/>
  <c r="BP933" i="35"/>
  <c r="BQ933" i="35"/>
  <c r="BR933" i="35"/>
  <c r="BS933" i="35"/>
  <c r="BT933" i="35"/>
  <c r="BU933" i="35"/>
  <c r="BV933" i="35"/>
  <c r="AO934" i="35"/>
  <c r="AP934" i="35"/>
  <c r="AQ934" i="35"/>
  <c r="AR934" i="35"/>
  <c r="AS934" i="35"/>
  <c r="AT934" i="35"/>
  <c r="AU934" i="35"/>
  <c r="AV934" i="35"/>
  <c r="AW934" i="35"/>
  <c r="AX934" i="35"/>
  <c r="AY934" i="35"/>
  <c r="AZ934" i="35"/>
  <c r="BA934" i="35"/>
  <c r="BB934" i="35"/>
  <c r="BC934" i="35"/>
  <c r="BD934" i="35"/>
  <c r="BE934" i="35"/>
  <c r="BF934" i="35"/>
  <c r="BG934" i="35"/>
  <c r="BH934" i="35"/>
  <c r="BI934" i="35"/>
  <c r="BJ934" i="35"/>
  <c r="BK934" i="35"/>
  <c r="BL934" i="35"/>
  <c r="BM934" i="35"/>
  <c r="BN934" i="35"/>
  <c r="BO934" i="35"/>
  <c r="BP934" i="35"/>
  <c r="BQ934" i="35"/>
  <c r="BR934" i="35"/>
  <c r="BS934" i="35"/>
  <c r="BT934" i="35"/>
  <c r="BU934" i="35"/>
  <c r="BV934" i="35"/>
  <c r="AO935" i="35"/>
  <c r="AP935" i="35"/>
  <c r="AQ935" i="35"/>
  <c r="AR935" i="35"/>
  <c r="AS935" i="35"/>
  <c r="AT935" i="35"/>
  <c r="AU935" i="35"/>
  <c r="AV935" i="35"/>
  <c r="AW935" i="35"/>
  <c r="AX935" i="35"/>
  <c r="AY935" i="35"/>
  <c r="AZ935" i="35"/>
  <c r="BA935" i="35"/>
  <c r="BB935" i="35"/>
  <c r="BC935" i="35"/>
  <c r="BD935" i="35"/>
  <c r="BE935" i="35"/>
  <c r="BF935" i="35"/>
  <c r="BG935" i="35"/>
  <c r="BH935" i="35"/>
  <c r="BI935" i="35"/>
  <c r="BJ935" i="35"/>
  <c r="BK935" i="35"/>
  <c r="BL935" i="35"/>
  <c r="BM935" i="35"/>
  <c r="BN935" i="35"/>
  <c r="BO935" i="35"/>
  <c r="BP935" i="35"/>
  <c r="BQ935" i="35"/>
  <c r="BR935" i="35"/>
  <c r="BS935" i="35"/>
  <c r="BT935" i="35"/>
  <c r="BU935" i="35"/>
  <c r="BV935" i="35"/>
  <c r="AO936" i="35"/>
  <c r="AP936" i="35"/>
  <c r="AQ936" i="35"/>
  <c r="AR936" i="35"/>
  <c r="AS936" i="35"/>
  <c r="AT936" i="35"/>
  <c r="AU936" i="35"/>
  <c r="AV936" i="35"/>
  <c r="AW936" i="35"/>
  <c r="AX936" i="35"/>
  <c r="AY936" i="35"/>
  <c r="AZ936" i="35"/>
  <c r="BA936" i="35"/>
  <c r="BB936" i="35"/>
  <c r="BC936" i="35"/>
  <c r="BD936" i="35"/>
  <c r="BE936" i="35"/>
  <c r="BF936" i="35"/>
  <c r="BG936" i="35"/>
  <c r="BH936" i="35"/>
  <c r="BI936" i="35"/>
  <c r="BJ936" i="35"/>
  <c r="BK936" i="35"/>
  <c r="BL936" i="35"/>
  <c r="BM936" i="35"/>
  <c r="BN936" i="35"/>
  <c r="BO936" i="35"/>
  <c r="BP936" i="35"/>
  <c r="BQ936" i="35"/>
  <c r="BR936" i="35"/>
  <c r="BS936" i="35"/>
  <c r="BT936" i="35"/>
  <c r="BU936" i="35"/>
  <c r="BV936" i="35"/>
  <c r="AO937" i="35"/>
  <c r="AP937" i="35"/>
  <c r="AQ937" i="35"/>
  <c r="AR937" i="35"/>
  <c r="AS937" i="35"/>
  <c r="AT937" i="35"/>
  <c r="AU937" i="35"/>
  <c r="AV937" i="35"/>
  <c r="AW937" i="35"/>
  <c r="AX937" i="35"/>
  <c r="AY937" i="35"/>
  <c r="AZ937" i="35"/>
  <c r="BA937" i="35"/>
  <c r="BB937" i="35"/>
  <c r="BC937" i="35"/>
  <c r="BD937" i="35"/>
  <c r="BE937" i="35"/>
  <c r="BF937" i="35"/>
  <c r="BG937" i="35"/>
  <c r="BH937" i="35"/>
  <c r="BI937" i="35"/>
  <c r="BJ937" i="35"/>
  <c r="BK937" i="35"/>
  <c r="BL937" i="35"/>
  <c r="BM937" i="35"/>
  <c r="BN937" i="35"/>
  <c r="BO937" i="35"/>
  <c r="BP937" i="35"/>
  <c r="BQ937" i="35"/>
  <c r="BR937" i="35"/>
  <c r="BS937" i="35"/>
  <c r="BT937" i="35"/>
  <c r="BU937" i="35"/>
  <c r="BV937" i="35"/>
  <c r="AO540" i="35"/>
  <c r="AP540" i="35"/>
  <c r="AQ540" i="35"/>
  <c r="AR540" i="35"/>
  <c r="AS540" i="35"/>
  <c r="AT540" i="35"/>
  <c r="AU540" i="35"/>
  <c r="AV540" i="35"/>
  <c r="AW540" i="35"/>
  <c r="AX540" i="35"/>
  <c r="AY540" i="35"/>
  <c r="AZ540" i="35"/>
  <c r="BA540" i="35"/>
  <c r="BB540" i="35"/>
  <c r="BC540" i="35"/>
  <c r="BD540" i="35"/>
  <c r="BE540" i="35"/>
  <c r="BF540" i="35"/>
  <c r="BG540" i="35"/>
  <c r="BH540" i="35"/>
  <c r="BI540" i="35"/>
  <c r="BJ540" i="35"/>
  <c r="BK540" i="35"/>
  <c r="BL540" i="35"/>
  <c r="BM540" i="35"/>
  <c r="BN540" i="35"/>
  <c r="BO540" i="35"/>
  <c r="BP540" i="35"/>
  <c r="BQ540" i="35"/>
  <c r="BR540" i="35"/>
  <c r="BS540" i="35"/>
  <c r="BT540" i="35"/>
  <c r="BU540" i="35"/>
  <c r="BV540" i="35"/>
  <c r="AO541" i="35"/>
  <c r="AP541" i="35"/>
  <c r="AQ541" i="35"/>
  <c r="AR541" i="35"/>
  <c r="AS541" i="35"/>
  <c r="AT541" i="35"/>
  <c r="AU541" i="35"/>
  <c r="AV541" i="35"/>
  <c r="AW541" i="35"/>
  <c r="AX541" i="35"/>
  <c r="AY541" i="35"/>
  <c r="AZ541" i="35"/>
  <c r="BA541" i="35"/>
  <c r="BB541" i="35"/>
  <c r="BC541" i="35"/>
  <c r="BD541" i="35"/>
  <c r="BE541" i="35"/>
  <c r="BF541" i="35"/>
  <c r="BG541" i="35"/>
  <c r="BH541" i="35"/>
  <c r="BI541" i="35"/>
  <c r="BJ541" i="35"/>
  <c r="BK541" i="35"/>
  <c r="BL541" i="35"/>
  <c r="BM541" i="35"/>
  <c r="BN541" i="35"/>
  <c r="BO541" i="35"/>
  <c r="BP541" i="35"/>
  <c r="BQ541" i="35"/>
  <c r="BR541" i="35"/>
  <c r="BS541" i="35"/>
  <c r="BT541" i="35"/>
  <c r="BU541" i="35"/>
  <c r="BV541" i="35"/>
  <c r="AO542" i="35"/>
  <c r="AP542" i="35"/>
  <c r="AQ542" i="35"/>
  <c r="AR542" i="35"/>
  <c r="AS542" i="35"/>
  <c r="AT542" i="35"/>
  <c r="AU542" i="35"/>
  <c r="AV542" i="35"/>
  <c r="AW542" i="35"/>
  <c r="AX542" i="35"/>
  <c r="AY542" i="35"/>
  <c r="AZ542" i="35"/>
  <c r="BA542" i="35"/>
  <c r="BB542" i="35"/>
  <c r="BC542" i="35"/>
  <c r="BD542" i="35"/>
  <c r="BE542" i="35"/>
  <c r="BF542" i="35"/>
  <c r="BG542" i="35"/>
  <c r="BH542" i="35"/>
  <c r="BI542" i="35"/>
  <c r="BJ542" i="35"/>
  <c r="BK542" i="35"/>
  <c r="BL542" i="35"/>
  <c r="BM542" i="35"/>
  <c r="BN542" i="35"/>
  <c r="BO542" i="35"/>
  <c r="BP542" i="35"/>
  <c r="BQ542" i="35"/>
  <c r="BR542" i="35"/>
  <c r="BS542" i="35"/>
  <c r="BT542" i="35"/>
  <c r="BU542" i="35"/>
  <c r="BV542" i="35"/>
  <c r="AO543" i="35"/>
  <c r="AP543" i="35"/>
  <c r="AQ543" i="35"/>
  <c r="AR543" i="35"/>
  <c r="AS543" i="35"/>
  <c r="AT543" i="35"/>
  <c r="AU543" i="35"/>
  <c r="AV543" i="35"/>
  <c r="AW543" i="35"/>
  <c r="AX543" i="35"/>
  <c r="AY543" i="35"/>
  <c r="AZ543" i="35"/>
  <c r="BA543" i="35"/>
  <c r="BB543" i="35"/>
  <c r="BC543" i="35"/>
  <c r="BD543" i="35"/>
  <c r="BE543" i="35"/>
  <c r="BF543" i="35"/>
  <c r="BG543" i="35"/>
  <c r="BH543" i="35"/>
  <c r="BI543" i="35"/>
  <c r="BJ543" i="35"/>
  <c r="BK543" i="35"/>
  <c r="BL543" i="35"/>
  <c r="BM543" i="35"/>
  <c r="BN543" i="35"/>
  <c r="BO543" i="35"/>
  <c r="BP543" i="35"/>
  <c r="BQ543" i="35"/>
  <c r="BR543" i="35"/>
  <c r="BS543" i="35"/>
  <c r="BT543" i="35"/>
  <c r="BU543" i="35"/>
  <c r="BV543" i="35"/>
  <c r="AO544" i="35"/>
  <c r="AP544" i="35"/>
  <c r="AQ544" i="35"/>
  <c r="AR544" i="35"/>
  <c r="AS544" i="35"/>
  <c r="AT544" i="35"/>
  <c r="AU544" i="35"/>
  <c r="AV544" i="35"/>
  <c r="AW544" i="35"/>
  <c r="AX544" i="35"/>
  <c r="AY544" i="35"/>
  <c r="AZ544" i="35"/>
  <c r="BA544" i="35"/>
  <c r="BB544" i="35"/>
  <c r="BC544" i="35"/>
  <c r="BD544" i="35"/>
  <c r="BE544" i="35"/>
  <c r="BF544" i="35"/>
  <c r="BG544" i="35"/>
  <c r="BH544" i="35"/>
  <c r="BI544" i="35"/>
  <c r="BJ544" i="35"/>
  <c r="BK544" i="35"/>
  <c r="BL544" i="35"/>
  <c r="BM544" i="35"/>
  <c r="BN544" i="35"/>
  <c r="BO544" i="35"/>
  <c r="BP544" i="35"/>
  <c r="BQ544" i="35"/>
  <c r="BR544" i="35"/>
  <c r="BS544" i="35"/>
  <c r="BT544" i="35"/>
  <c r="BU544" i="35"/>
  <c r="BV544" i="35"/>
  <c r="AO1791" i="35"/>
  <c r="AP1791" i="35"/>
  <c r="AQ1791" i="35"/>
  <c r="AR1791" i="35"/>
  <c r="AS1791" i="35"/>
  <c r="AT1791" i="35"/>
  <c r="AU1791" i="35"/>
  <c r="AV1791" i="35"/>
  <c r="AW1791" i="35"/>
  <c r="AX1791" i="35"/>
  <c r="AY1791" i="35"/>
  <c r="AZ1791" i="35"/>
  <c r="BA1791" i="35"/>
  <c r="BB1791" i="35"/>
  <c r="BC1791" i="35"/>
  <c r="BD1791" i="35"/>
  <c r="BE1791" i="35"/>
  <c r="BF1791" i="35"/>
  <c r="BG1791" i="35"/>
  <c r="BH1791" i="35"/>
  <c r="BI1791" i="35"/>
  <c r="BJ1791" i="35"/>
  <c r="BK1791" i="35"/>
  <c r="BL1791" i="35"/>
  <c r="BM1791" i="35"/>
  <c r="BN1791" i="35"/>
  <c r="BO1791" i="35"/>
  <c r="BP1791" i="35"/>
  <c r="BQ1791" i="35"/>
  <c r="BR1791" i="35"/>
  <c r="BS1791" i="35"/>
  <c r="BT1791" i="35"/>
  <c r="BU1791" i="35"/>
  <c r="BV1791" i="35"/>
  <c r="AO1792" i="35"/>
  <c r="AP1792" i="35"/>
  <c r="AQ1792" i="35"/>
  <c r="AR1792" i="35"/>
  <c r="AS1792" i="35"/>
  <c r="AT1792" i="35"/>
  <c r="AU1792" i="35"/>
  <c r="AV1792" i="35"/>
  <c r="AW1792" i="35"/>
  <c r="AX1792" i="35"/>
  <c r="AY1792" i="35"/>
  <c r="AZ1792" i="35"/>
  <c r="BA1792" i="35"/>
  <c r="BB1792" i="35"/>
  <c r="BC1792" i="35"/>
  <c r="BD1792" i="35"/>
  <c r="BE1792" i="35"/>
  <c r="BF1792" i="35"/>
  <c r="BG1792" i="35"/>
  <c r="BH1792" i="35"/>
  <c r="BI1792" i="35"/>
  <c r="BJ1792" i="35"/>
  <c r="BK1792" i="35"/>
  <c r="BL1792" i="35"/>
  <c r="BM1792" i="35"/>
  <c r="BN1792" i="35"/>
  <c r="BO1792" i="35"/>
  <c r="BP1792" i="35"/>
  <c r="BQ1792" i="35"/>
  <c r="BR1792" i="35"/>
  <c r="BS1792" i="35"/>
  <c r="BT1792" i="35"/>
  <c r="BU1792" i="35"/>
  <c r="BV1792" i="35"/>
  <c r="AO1793" i="35"/>
  <c r="AP1793" i="35"/>
  <c r="AQ1793" i="35"/>
  <c r="AR1793" i="35"/>
  <c r="AS1793" i="35"/>
  <c r="AT1793" i="35"/>
  <c r="AU1793" i="35"/>
  <c r="AV1793" i="35"/>
  <c r="AW1793" i="35"/>
  <c r="AX1793" i="35"/>
  <c r="AY1793" i="35"/>
  <c r="AZ1793" i="35"/>
  <c r="BA1793" i="35"/>
  <c r="BB1793" i="35"/>
  <c r="BC1793" i="35"/>
  <c r="BD1793" i="35"/>
  <c r="BE1793" i="35"/>
  <c r="BF1793" i="35"/>
  <c r="BG1793" i="35"/>
  <c r="BH1793" i="35"/>
  <c r="BI1793" i="35"/>
  <c r="BJ1793" i="35"/>
  <c r="BK1793" i="35"/>
  <c r="BL1793" i="35"/>
  <c r="BM1793" i="35"/>
  <c r="BN1793" i="35"/>
  <c r="BO1793" i="35"/>
  <c r="BP1793" i="35"/>
  <c r="BQ1793" i="35"/>
  <c r="BR1793" i="35"/>
  <c r="BS1793" i="35"/>
  <c r="BT1793" i="35"/>
  <c r="BU1793" i="35"/>
  <c r="BV1793" i="35"/>
  <c r="AO1794" i="35"/>
  <c r="AP1794" i="35"/>
  <c r="AQ1794" i="35"/>
  <c r="AR1794" i="35"/>
  <c r="AS1794" i="35"/>
  <c r="AT1794" i="35"/>
  <c r="AU1794" i="35"/>
  <c r="AV1794" i="35"/>
  <c r="AW1794" i="35"/>
  <c r="AX1794" i="35"/>
  <c r="AY1794" i="35"/>
  <c r="AZ1794" i="35"/>
  <c r="BA1794" i="35"/>
  <c r="BB1794" i="35"/>
  <c r="BC1794" i="35"/>
  <c r="BD1794" i="35"/>
  <c r="BE1794" i="35"/>
  <c r="BF1794" i="35"/>
  <c r="BG1794" i="35"/>
  <c r="BH1794" i="35"/>
  <c r="BI1794" i="35"/>
  <c r="BJ1794" i="35"/>
  <c r="BK1794" i="35"/>
  <c r="BL1794" i="35"/>
  <c r="BM1794" i="35"/>
  <c r="BN1794" i="35"/>
  <c r="BO1794" i="35"/>
  <c r="BP1794" i="35"/>
  <c r="BQ1794" i="35"/>
  <c r="BR1794" i="35"/>
  <c r="BS1794" i="35"/>
  <c r="BT1794" i="35"/>
  <c r="BU1794" i="35"/>
  <c r="BV1794" i="35"/>
  <c r="AO1795" i="35"/>
  <c r="AP1795" i="35"/>
  <c r="AQ1795" i="35"/>
  <c r="AR1795" i="35"/>
  <c r="AS1795" i="35"/>
  <c r="AT1795" i="35"/>
  <c r="AU1795" i="35"/>
  <c r="AV1795" i="35"/>
  <c r="AW1795" i="35"/>
  <c r="AX1795" i="35"/>
  <c r="AY1795" i="35"/>
  <c r="AZ1795" i="35"/>
  <c r="BA1795" i="35"/>
  <c r="BB1795" i="35"/>
  <c r="BC1795" i="35"/>
  <c r="BD1795" i="35"/>
  <c r="BE1795" i="35"/>
  <c r="BF1795" i="35"/>
  <c r="BG1795" i="35"/>
  <c r="BH1795" i="35"/>
  <c r="BI1795" i="35"/>
  <c r="BJ1795" i="35"/>
  <c r="BK1795" i="35"/>
  <c r="BL1795" i="35"/>
  <c r="BM1795" i="35"/>
  <c r="BN1795" i="35"/>
  <c r="BO1795" i="35"/>
  <c r="BP1795" i="35"/>
  <c r="BQ1795" i="35"/>
  <c r="BR1795" i="35"/>
  <c r="BS1795" i="35"/>
  <c r="BT1795" i="35"/>
  <c r="BU1795" i="35"/>
  <c r="BV1795" i="35"/>
  <c r="AO82" i="35"/>
  <c r="AP82" i="35"/>
  <c r="AQ82" i="35"/>
  <c r="AR82" i="35"/>
  <c r="AS82" i="35"/>
  <c r="AT82" i="35"/>
  <c r="AU82" i="35"/>
  <c r="AV82" i="35"/>
  <c r="AW82" i="35"/>
  <c r="AX82" i="35"/>
  <c r="AY82" i="35"/>
  <c r="AZ82" i="35"/>
  <c r="BA82" i="35"/>
  <c r="BB82" i="35"/>
  <c r="BC82" i="35"/>
  <c r="BD82" i="35"/>
  <c r="BE82" i="35"/>
  <c r="BF82" i="35"/>
  <c r="BG82" i="35"/>
  <c r="BH82" i="35"/>
  <c r="BI82" i="35"/>
  <c r="BJ82" i="35"/>
  <c r="BK82" i="35"/>
  <c r="BL82" i="35"/>
  <c r="BM82" i="35"/>
  <c r="BN82" i="35"/>
  <c r="BO82" i="35"/>
  <c r="BP82" i="35"/>
  <c r="BQ82" i="35"/>
  <c r="BR82" i="35"/>
  <c r="BS82" i="35"/>
  <c r="BT82" i="35"/>
  <c r="BU82" i="35"/>
  <c r="BV82" i="35"/>
  <c r="AO83" i="35"/>
  <c r="AP83" i="35"/>
  <c r="AQ83" i="35"/>
  <c r="AR83" i="35"/>
  <c r="AS83" i="35"/>
  <c r="AT83" i="35"/>
  <c r="AU83" i="35"/>
  <c r="AV83" i="35"/>
  <c r="AW83" i="35"/>
  <c r="AX83" i="35"/>
  <c r="AY83" i="35"/>
  <c r="AZ83" i="35"/>
  <c r="BA83" i="35"/>
  <c r="BB83" i="35"/>
  <c r="BC83" i="35"/>
  <c r="BD83" i="35"/>
  <c r="BE83" i="35"/>
  <c r="BF83" i="35"/>
  <c r="BG83" i="35"/>
  <c r="BH83" i="35"/>
  <c r="BI83" i="35"/>
  <c r="BJ83" i="35"/>
  <c r="BK83" i="35"/>
  <c r="BL83" i="35"/>
  <c r="BM83" i="35"/>
  <c r="BN83" i="35"/>
  <c r="BO83" i="35"/>
  <c r="BP83" i="35"/>
  <c r="BQ83" i="35"/>
  <c r="BR83" i="35"/>
  <c r="BS83" i="35"/>
  <c r="BT83" i="35"/>
  <c r="BU83" i="35"/>
  <c r="BV83" i="35"/>
  <c r="AO84" i="35"/>
  <c r="AP84" i="35"/>
  <c r="AQ84" i="35"/>
  <c r="AR84" i="35"/>
  <c r="AS84" i="35"/>
  <c r="AT84" i="35"/>
  <c r="AU84" i="35"/>
  <c r="AV84" i="35"/>
  <c r="AW84" i="35"/>
  <c r="AX84" i="35"/>
  <c r="AY84" i="35"/>
  <c r="AZ84" i="35"/>
  <c r="BA84" i="35"/>
  <c r="BB84" i="35"/>
  <c r="BC84" i="35"/>
  <c r="BD84" i="35"/>
  <c r="BE84" i="35"/>
  <c r="BF84" i="35"/>
  <c r="BG84" i="35"/>
  <c r="BH84" i="35"/>
  <c r="BI84" i="35"/>
  <c r="BJ84" i="35"/>
  <c r="BK84" i="35"/>
  <c r="BL84" i="35"/>
  <c r="BM84" i="35"/>
  <c r="BN84" i="35"/>
  <c r="BO84" i="35"/>
  <c r="BP84" i="35"/>
  <c r="BQ84" i="35"/>
  <c r="BR84" i="35"/>
  <c r="BS84" i="35"/>
  <c r="BT84" i="35"/>
  <c r="BU84" i="35"/>
  <c r="BV84" i="35"/>
  <c r="AO85" i="35"/>
  <c r="AP85" i="35"/>
  <c r="AQ85" i="35"/>
  <c r="AR85" i="35"/>
  <c r="AS85" i="35"/>
  <c r="AT85" i="35"/>
  <c r="AU85" i="35"/>
  <c r="AV85" i="35"/>
  <c r="AW85" i="35"/>
  <c r="AX85" i="35"/>
  <c r="AY85" i="35"/>
  <c r="AZ85" i="35"/>
  <c r="BA85" i="35"/>
  <c r="BB85" i="35"/>
  <c r="BC85" i="35"/>
  <c r="BD85" i="35"/>
  <c r="BE85" i="35"/>
  <c r="BF85" i="35"/>
  <c r="BG85" i="35"/>
  <c r="BH85" i="35"/>
  <c r="BI85" i="35"/>
  <c r="BJ85" i="35"/>
  <c r="BK85" i="35"/>
  <c r="BL85" i="35"/>
  <c r="BM85" i="35"/>
  <c r="BN85" i="35"/>
  <c r="BO85" i="35"/>
  <c r="BP85" i="35"/>
  <c r="BQ85" i="35"/>
  <c r="BR85" i="35"/>
  <c r="BS85" i="35"/>
  <c r="BT85" i="35"/>
  <c r="BU85" i="35"/>
  <c r="BV85" i="35"/>
  <c r="AO86" i="35"/>
  <c r="AP86" i="35"/>
  <c r="AQ86" i="35"/>
  <c r="AR86" i="35"/>
  <c r="AS86" i="35"/>
  <c r="AT86" i="35"/>
  <c r="AU86" i="35"/>
  <c r="AV86" i="35"/>
  <c r="AW86" i="35"/>
  <c r="AX86" i="35"/>
  <c r="AY86" i="35"/>
  <c r="AZ86" i="35"/>
  <c r="BA86" i="35"/>
  <c r="BB86" i="35"/>
  <c r="BC86" i="35"/>
  <c r="BD86" i="35"/>
  <c r="BE86" i="35"/>
  <c r="BF86" i="35"/>
  <c r="BG86" i="35"/>
  <c r="BH86" i="35"/>
  <c r="BI86" i="35"/>
  <c r="BJ86" i="35"/>
  <c r="BK86" i="35"/>
  <c r="BL86" i="35"/>
  <c r="BM86" i="35"/>
  <c r="BN86" i="35"/>
  <c r="BO86" i="35"/>
  <c r="BP86" i="35"/>
  <c r="BQ86" i="35"/>
  <c r="BR86" i="35"/>
  <c r="BS86" i="35"/>
  <c r="BT86" i="35"/>
  <c r="BU86" i="35"/>
  <c r="BV86" i="35"/>
  <c r="AO311" i="35"/>
  <c r="AP311" i="35"/>
  <c r="AQ311" i="35"/>
  <c r="AR311" i="35"/>
  <c r="AS311" i="35"/>
  <c r="AT311" i="35"/>
  <c r="AU311" i="35"/>
  <c r="AV311" i="35"/>
  <c r="AW311" i="35"/>
  <c r="AX311" i="35"/>
  <c r="AY311" i="35"/>
  <c r="AZ311" i="35"/>
  <c r="BA311" i="35"/>
  <c r="BB311" i="35"/>
  <c r="BC311" i="35"/>
  <c r="BD311" i="35"/>
  <c r="BE311" i="35"/>
  <c r="BF311" i="35"/>
  <c r="BG311" i="35"/>
  <c r="BH311" i="35"/>
  <c r="BI311" i="35"/>
  <c r="BJ311" i="35"/>
  <c r="BK311" i="35"/>
  <c r="BL311" i="35"/>
  <c r="BM311" i="35"/>
  <c r="BN311" i="35"/>
  <c r="BO311" i="35"/>
  <c r="BP311" i="35"/>
  <c r="BQ311" i="35"/>
  <c r="BR311" i="35"/>
  <c r="BS311" i="35"/>
  <c r="BT311" i="35"/>
  <c r="BU311" i="35"/>
  <c r="BV311" i="35"/>
  <c r="AO312" i="35"/>
  <c r="AP312" i="35"/>
  <c r="AQ312" i="35"/>
  <c r="AR312" i="35"/>
  <c r="AS312" i="35"/>
  <c r="AT312" i="35"/>
  <c r="AU312" i="35"/>
  <c r="AV312" i="35"/>
  <c r="AW312" i="35"/>
  <c r="AX312" i="35"/>
  <c r="AY312" i="35"/>
  <c r="AZ312" i="35"/>
  <c r="BA312" i="35"/>
  <c r="BB312" i="35"/>
  <c r="BC312" i="35"/>
  <c r="BD312" i="35"/>
  <c r="BE312" i="35"/>
  <c r="BF312" i="35"/>
  <c r="BG312" i="35"/>
  <c r="BH312" i="35"/>
  <c r="BI312" i="35"/>
  <c r="BJ312" i="35"/>
  <c r="BK312" i="35"/>
  <c r="BL312" i="35"/>
  <c r="BM312" i="35"/>
  <c r="BN312" i="35"/>
  <c r="BO312" i="35"/>
  <c r="BP312" i="35"/>
  <c r="BQ312" i="35"/>
  <c r="BR312" i="35"/>
  <c r="BS312" i="35"/>
  <c r="BT312" i="35"/>
  <c r="BU312" i="35"/>
  <c r="BV312" i="35"/>
  <c r="AO313" i="35"/>
  <c r="AP313" i="35"/>
  <c r="AQ313" i="35"/>
  <c r="AR313" i="35"/>
  <c r="AS313" i="35"/>
  <c r="AT313" i="35"/>
  <c r="AU313" i="35"/>
  <c r="AV313" i="35"/>
  <c r="AW313" i="35"/>
  <c r="AX313" i="35"/>
  <c r="AY313" i="35"/>
  <c r="AZ313" i="35"/>
  <c r="BA313" i="35"/>
  <c r="BB313" i="35"/>
  <c r="BC313" i="35"/>
  <c r="BD313" i="35"/>
  <c r="BE313" i="35"/>
  <c r="BF313" i="35"/>
  <c r="BG313" i="35"/>
  <c r="BH313" i="35"/>
  <c r="BI313" i="35"/>
  <c r="BJ313" i="35"/>
  <c r="BK313" i="35"/>
  <c r="BL313" i="35"/>
  <c r="BM313" i="35"/>
  <c r="BN313" i="35"/>
  <c r="BO313" i="35"/>
  <c r="BP313" i="35"/>
  <c r="BQ313" i="35"/>
  <c r="BR313" i="35"/>
  <c r="BS313" i="35"/>
  <c r="BT313" i="35"/>
  <c r="BU313" i="35"/>
  <c r="BV313" i="35"/>
  <c r="AO314" i="35"/>
  <c r="AP314" i="35"/>
  <c r="AQ314" i="35"/>
  <c r="AR314" i="35"/>
  <c r="AS314" i="35"/>
  <c r="AT314" i="35"/>
  <c r="AU314" i="35"/>
  <c r="AV314" i="35"/>
  <c r="AW314" i="35"/>
  <c r="AX314" i="35"/>
  <c r="AY314" i="35"/>
  <c r="AZ314" i="35"/>
  <c r="BA314" i="35"/>
  <c r="BB314" i="35"/>
  <c r="BC314" i="35"/>
  <c r="BD314" i="35"/>
  <c r="BE314" i="35"/>
  <c r="BF314" i="35"/>
  <c r="BG314" i="35"/>
  <c r="BH314" i="35"/>
  <c r="BI314" i="35"/>
  <c r="BJ314" i="35"/>
  <c r="BK314" i="35"/>
  <c r="BL314" i="35"/>
  <c r="BM314" i="35"/>
  <c r="BN314" i="35"/>
  <c r="BO314" i="35"/>
  <c r="BP314" i="35"/>
  <c r="BQ314" i="35"/>
  <c r="BR314" i="35"/>
  <c r="BS314" i="35"/>
  <c r="BT314" i="35"/>
  <c r="BU314" i="35"/>
  <c r="BV314" i="35"/>
  <c r="AO315" i="35"/>
  <c r="AP315" i="35"/>
  <c r="AQ315" i="35"/>
  <c r="AR315" i="35"/>
  <c r="AS315" i="35"/>
  <c r="AT315" i="35"/>
  <c r="AU315" i="35"/>
  <c r="AV315" i="35"/>
  <c r="AW315" i="35"/>
  <c r="AX315" i="35"/>
  <c r="AY315" i="35"/>
  <c r="AZ315" i="35"/>
  <c r="BA315" i="35"/>
  <c r="BB315" i="35"/>
  <c r="BC315" i="35"/>
  <c r="BD315" i="35"/>
  <c r="BE315" i="35"/>
  <c r="BF315" i="35"/>
  <c r="BG315" i="35"/>
  <c r="BH315" i="35"/>
  <c r="BI315" i="35"/>
  <c r="BJ315" i="35"/>
  <c r="BK315" i="35"/>
  <c r="BL315" i="35"/>
  <c r="BM315" i="35"/>
  <c r="BN315" i="35"/>
  <c r="BO315" i="35"/>
  <c r="BP315" i="35"/>
  <c r="BQ315" i="35"/>
  <c r="BR315" i="35"/>
  <c r="BS315" i="35"/>
  <c r="BT315" i="35"/>
  <c r="BU315" i="35"/>
  <c r="BV315" i="35"/>
  <c r="AO818" i="35"/>
  <c r="AP818" i="35"/>
  <c r="AQ818" i="35"/>
  <c r="AR818" i="35"/>
  <c r="AS818" i="35"/>
  <c r="AT818" i="35"/>
  <c r="AU818" i="35"/>
  <c r="AV818" i="35"/>
  <c r="AW818" i="35"/>
  <c r="AX818" i="35"/>
  <c r="AY818" i="35"/>
  <c r="AZ818" i="35"/>
  <c r="BA818" i="35"/>
  <c r="BB818" i="35"/>
  <c r="BC818" i="35"/>
  <c r="BD818" i="35"/>
  <c r="BE818" i="35"/>
  <c r="BF818" i="35"/>
  <c r="BG818" i="35"/>
  <c r="BH818" i="35"/>
  <c r="BI818" i="35"/>
  <c r="BJ818" i="35"/>
  <c r="BK818" i="35"/>
  <c r="BL818" i="35"/>
  <c r="BM818" i="35"/>
  <c r="BN818" i="35"/>
  <c r="BO818" i="35"/>
  <c r="BP818" i="35"/>
  <c r="BQ818" i="35"/>
  <c r="BR818" i="35"/>
  <c r="BS818" i="35"/>
  <c r="BT818" i="35"/>
  <c r="BU818" i="35"/>
  <c r="BV818" i="35"/>
  <c r="AO819" i="35"/>
  <c r="AP819" i="35"/>
  <c r="AQ819" i="35"/>
  <c r="AR819" i="35"/>
  <c r="AS819" i="35"/>
  <c r="AT819" i="35"/>
  <c r="AU819" i="35"/>
  <c r="AV819" i="35"/>
  <c r="AW819" i="35"/>
  <c r="AX819" i="35"/>
  <c r="AY819" i="35"/>
  <c r="AZ819" i="35"/>
  <c r="BA819" i="35"/>
  <c r="BB819" i="35"/>
  <c r="BC819" i="35"/>
  <c r="BD819" i="35"/>
  <c r="BE819" i="35"/>
  <c r="BF819" i="35"/>
  <c r="BG819" i="35"/>
  <c r="BH819" i="35"/>
  <c r="BI819" i="35"/>
  <c r="BJ819" i="35"/>
  <c r="BK819" i="35"/>
  <c r="BL819" i="35"/>
  <c r="BM819" i="35"/>
  <c r="BN819" i="35"/>
  <c r="BO819" i="35"/>
  <c r="BP819" i="35"/>
  <c r="BQ819" i="35"/>
  <c r="BR819" i="35"/>
  <c r="BS819" i="35"/>
  <c r="BT819" i="35"/>
  <c r="BU819" i="35"/>
  <c r="BV819" i="35"/>
  <c r="AO820" i="35"/>
  <c r="AP820" i="35"/>
  <c r="AQ820" i="35"/>
  <c r="AR820" i="35"/>
  <c r="AS820" i="35"/>
  <c r="AT820" i="35"/>
  <c r="AU820" i="35"/>
  <c r="AV820" i="35"/>
  <c r="AW820" i="35"/>
  <c r="AX820" i="35"/>
  <c r="AY820" i="35"/>
  <c r="AZ820" i="35"/>
  <c r="BA820" i="35"/>
  <c r="BB820" i="35"/>
  <c r="BC820" i="35"/>
  <c r="BD820" i="35"/>
  <c r="BE820" i="35"/>
  <c r="BF820" i="35"/>
  <c r="BG820" i="35"/>
  <c r="BH820" i="35"/>
  <c r="BI820" i="35"/>
  <c r="BJ820" i="35"/>
  <c r="BK820" i="35"/>
  <c r="BL820" i="35"/>
  <c r="BM820" i="35"/>
  <c r="BN820" i="35"/>
  <c r="BO820" i="35"/>
  <c r="BP820" i="35"/>
  <c r="BQ820" i="35"/>
  <c r="BR820" i="35"/>
  <c r="BS820" i="35"/>
  <c r="BT820" i="35"/>
  <c r="BU820" i="35"/>
  <c r="BV820" i="35"/>
  <c r="AO821" i="35"/>
  <c r="AP821" i="35"/>
  <c r="AQ821" i="35"/>
  <c r="AR821" i="35"/>
  <c r="AS821" i="35"/>
  <c r="AT821" i="35"/>
  <c r="AU821" i="35"/>
  <c r="AV821" i="35"/>
  <c r="AW821" i="35"/>
  <c r="AX821" i="35"/>
  <c r="AY821" i="35"/>
  <c r="AZ821" i="35"/>
  <c r="BA821" i="35"/>
  <c r="BB821" i="35"/>
  <c r="BC821" i="35"/>
  <c r="BD821" i="35"/>
  <c r="BE821" i="35"/>
  <c r="BF821" i="35"/>
  <c r="BG821" i="35"/>
  <c r="BH821" i="35"/>
  <c r="BI821" i="35"/>
  <c r="BJ821" i="35"/>
  <c r="BK821" i="35"/>
  <c r="BL821" i="35"/>
  <c r="BM821" i="35"/>
  <c r="BN821" i="35"/>
  <c r="BO821" i="35"/>
  <c r="BP821" i="35"/>
  <c r="BQ821" i="35"/>
  <c r="BR821" i="35"/>
  <c r="BS821" i="35"/>
  <c r="BT821" i="35"/>
  <c r="BU821" i="35"/>
  <c r="BV821" i="35"/>
  <c r="AO822" i="35"/>
  <c r="AP822" i="35"/>
  <c r="AQ822" i="35"/>
  <c r="AR822" i="35"/>
  <c r="AS822" i="35"/>
  <c r="AT822" i="35"/>
  <c r="AU822" i="35"/>
  <c r="AV822" i="35"/>
  <c r="AW822" i="35"/>
  <c r="AX822" i="35"/>
  <c r="AY822" i="35"/>
  <c r="AZ822" i="35"/>
  <c r="BA822" i="35"/>
  <c r="BB822" i="35"/>
  <c r="BC822" i="35"/>
  <c r="BD822" i="35"/>
  <c r="BE822" i="35"/>
  <c r="BF822" i="35"/>
  <c r="BG822" i="35"/>
  <c r="BH822" i="35"/>
  <c r="BI822" i="35"/>
  <c r="BJ822" i="35"/>
  <c r="BK822" i="35"/>
  <c r="BL822" i="35"/>
  <c r="BM822" i="35"/>
  <c r="BN822" i="35"/>
  <c r="BO822" i="35"/>
  <c r="BP822" i="35"/>
  <c r="BQ822" i="35"/>
  <c r="BR822" i="35"/>
  <c r="BS822" i="35"/>
  <c r="BT822" i="35"/>
  <c r="BU822" i="35"/>
  <c r="BV822" i="35"/>
  <c r="AO1452" i="35"/>
  <c r="AP1452" i="35"/>
  <c r="AQ1452" i="35"/>
  <c r="AR1452" i="35"/>
  <c r="AS1452" i="35"/>
  <c r="AT1452" i="35"/>
  <c r="AU1452" i="35"/>
  <c r="AV1452" i="35"/>
  <c r="AW1452" i="35"/>
  <c r="AX1452" i="35"/>
  <c r="AY1452" i="35"/>
  <c r="AZ1452" i="35"/>
  <c r="BA1452" i="35"/>
  <c r="BB1452" i="35"/>
  <c r="BC1452" i="35"/>
  <c r="BD1452" i="35"/>
  <c r="BE1452" i="35"/>
  <c r="BF1452" i="35"/>
  <c r="BG1452" i="35"/>
  <c r="BH1452" i="35"/>
  <c r="BI1452" i="35"/>
  <c r="BJ1452" i="35"/>
  <c r="BK1452" i="35"/>
  <c r="BL1452" i="35"/>
  <c r="BM1452" i="35"/>
  <c r="BN1452" i="35"/>
  <c r="BO1452" i="35"/>
  <c r="BP1452" i="35"/>
  <c r="BQ1452" i="35"/>
  <c r="BR1452" i="35"/>
  <c r="BS1452" i="35"/>
  <c r="BT1452" i="35"/>
  <c r="BU1452" i="35"/>
  <c r="BV1452" i="35"/>
  <c r="AO1453" i="35"/>
  <c r="AP1453" i="35"/>
  <c r="AQ1453" i="35"/>
  <c r="AR1453" i="35"/>
  <c r="AS1453" i="35"/>
  <c r="AT1453" i="35"/>
  <c r="AU1453" i="35"/>
  <c r="AV1453" i="35"/>
  <c r="AW1453" i="35"/>
  <c r="AX1453" i="35"/>
  <c r="AY1453" i="35"/>
  <c r="AZ1453" i="35"/>
  <c r="BA1453" i="35"/>
  <c r="BB1453" i="35"/>
  <c r="BC1453" i="35"/>
  <c r="BD1453" i="35"/>
  <c r="BE1453" i="35"/>
  <c r="BF1453" i="35"/>
  <c r="BG1453" i="35"/>
  <c r="BH1453" i="35"/>
  <c r="BI1453" i="35"/>
  <c r="BJ1453" i="35"/>
  <c r="BK1453" i="35"/>
  <c r="BL1453" i="35"/>
  <c r="BM1453" i="35"/>
  <c r="BN1453" i="35"/>
  <c r="BO1453" i="35"/>
  <c r="BP1453" i="35"/>
  <c r="BQ1453" i="35"/>
  <c r="BR1453" i="35"/>
  <c r="BS1453" i="35"/>
  <c r="BT1453" i="35"/>
  <c r="BU1453" i="35"/>
  <c r="BV1453" i="35"/>
  <c r="AO1454" i="35"/>
  <c r="AP1454" i="35"/>
  <c r="AQ1454" i="35"/>
  <c r="AR1454" i="35"/>
  <c r="AS1454" i="35"/>
  <c r="AT1454" i="35"/>
  <c r="AU1454" i="35"/>
  <c r="AV1454" i="35"/>
  <c r="AW1454" i="35"/>
  <c r="AX1454" i="35"/>
  <c r="AY1454" i="35"/>
  <c r="AZ1454" i="35"/>
  <c r="BA1454" i="35"/>
  <c r="BB1454" i="35"/>
  <c r="BC1454" i="35"/>
  <c r="BD1454" i="35"/>
  <c r="BE1454" i="35"/>
  <c r="BF1454" i="35"/>
  <c r="BG1454" i="35"/>
  <c r="BH1454" i="35"/>
  <c r="BI1454" i="35"/>
  <c r="BJ1454" i="35"/>
  <c r="BK1454" i="35"/>
  <c r="BL1454" i="35"/>
  <c r="BM1454" i="35"/>
  <c r="BN1454" i="35"/>
  <c r="BO1454" i="35"/>
  <c r="BP1454" i="35"/>
  <c r="BQ1454" i="35"/>
  <c r="BR1454" i="35"/>
  <c r="BS1454" i="35"/>
  <c r="BT1454" i="35"/>
  <c r="BU1454" i="35"/>
  <c r="BV1454" i="35"/>
  <c r="AO1137" i="35"/>
  <c r="AP1137" i="35"/>
  <c r="AQ1137" i="35"/>
  <c r="AR1137" i="35"/>
  <c r="AS1137" i="35"/>
  <c r="AT1137" i="35"/>
  <c r="AU1137" i="35"/>
  <c r="AV1137" i="35"/>
  <c r="AW1137" i="35"/>
  <c r="AX1137" i="35"/>
  <c r="AY1137" i="35"/>
  <c r="AZ1137" i="35"/>
  <c r="BA1137" i="35"/>
  <c r="BB1137" i="35"/>
  <c r="BC1137" i="35"/>
  <c r="BD1137" i="35"/>
  <c r="BE1137" i="35"/>
  <c r="BF1137" i="35"/>
  <c r="BG1137" i="35"/>
  <c r="BH1137" i="35"/>
  <c r="BI1137" i="35"/>
  <c r="BJ1137" i="35"/>
  <c r="BK1137" i="35"/>
  <c r="BL1137" i="35"/>
  <c r="BM1137" i="35"/>
  <c r="BN1137" i="35"/>
  <c r="BO1137" i="35"/>
  <c r="BP1137" i="35"/>
  <c r="BQ1137" i="35"/>
  <c r="BR1137" i="35"/>
  <c r="BS1137" i="35"/>
  <c r="BT1137" i="35"/>
  <c r="BU1137" i="35"/>
  <c r="BV1137" i="35"/>
  <c r="AO1138" i="35"/>
  <c r="AP1138" i="35"/>
  <c r="AQ1138" i="35"/>
  <c r="AR1138" i="35"/>
  <c r="AS1138" i="35"/>
  <c r="AT1138" i="35"/>
  <c r="AU1138" i="35"/>
  <c r="AV1138" i="35"/>
  <c r="AW1138" i="35"/>
  <c r="AX1138" i="35"/>
  <c r="AY1138" i="35"/>
  <c r="AZ1138" i="35"/>
  <c r="BA1138" i="35"/>
  <c r="BB1138" i="35"/>
  <c r="BC1138" i="35"/>
  <c r="BD1138" i="35"/>
  <c r="BE1138" i="35"/>
  <c r="BF1138" i="35"/>
  <c r="BG1138" i="35"/>
  <c r="BH1138" i="35"/>
  <c r="BI1138" i="35"/>
  <c r="BJ1138" i="35"/>
  <c r="BK1138" i="35"/>
  <c r="BL1138" i="35"/>
  <c r="BM1138" i="35"/>
  <c r="BN1138" i="35"/>
  <c r="BO1138" i="35"/>
  <c r="BP1138" i="35"/>
  <c r="BQ1138" i="35"/>
  <c r="BR1138" i="35"/>
  <c r="BS1138" i="35"/>
  <c r="BT1138" i="35"/>
  <c r="BU1138" i="35"/>
  <c r="BV1138" i="35"/>
  <c r="AO1139" i="35"/>
  <c r="AP1139" i="35"/>
  <c r="AQ1139" i="35"/>
  <c r="AR1139" i="35"/>
  <c r="AS1139" i="35"/>
  <c r="AT1139" i="35"/>
  <c r="AU1139" i="35"/>
  <c r="AV1139" i="35"/>
  <c r="AW1139" i="35"/>
  <c r="AX1139" i="35"/>
  <c r="AY1139" i="35"/>
  <c r="AZ1139" i="35"/>
  <c r="BA1139" i="35"/>
  <c r="BB1139" i="35"/>
  <c r="BC1139" i="35"/>
  <c r="BD1139" i="35"/>
  <c r="BE1139" i="35"/>
  <c r="BF1139" i="35"/>
  <c r="BG1139" i="35"/>
  <c r="BH1139" i="35"/>
  <c r="BI1139" i="35"/>
  <c r="BJ1139" i="35"/>
  <c r="BK1139" i="35"/>
  <c r="BL1139" i="35"/>
  <c r="BM1139" i="35"/>
  <c r="BN1139" i="35"/>
  <c r="BO1139" i="35"/>
  <c r="BP1139" i="35"/>
  <c r="BQ1139" i="35"/>
  <c r="BR1139" i="35"/>
  <c r="BS1139" i="35"/>
  <c r="BT1139" i="35"/>
  <c r="BU1139" i="35"/>
  <c r="BV1139" i="35"/>
  <c r="AO1140" i="35"/>
  <c r="AP1140" i="35"/>
  <c r="AQ1140" i="35"/>
  <c r="AR1140" i="35"/>
  <c r="AS1140" i="35"/>
  <c r="AT1140" i="35"/>
  <c r="AU1140" i="35"/>
  <c r="AV1140" i="35"/>
  <c r="AW1140" i="35"/>
  <c r="AX1140" i="35"/>
  <c r="AY1140" i="35"/>
  <c r="AZ1140" i="35"/>
  <c r="BA1140" i="35"/>
  <c r="BB1140" i="35"/>
  <c r="BC1140" i="35"/>
  <c r="BD1140" i="35"/>
  <c r="BE1140" i="35"/>
  <c r="BF1140" i="35"/>
  <c r="BG1140" i="35"/>
  <c r="BH1140" i="35"/>
  <c r="BI1140" i="35"/>
  <c r="BJ1140" i="35"/>
  <c r="BK1140" i="35"/>
  <c r="BL1140" i="35"/>
  <c r="BM1140" i="35"/>
  <c r="BN1140" i="35"/>
  <c r="BO1140" i="35"/>
  <c r="BP1140" i="35"/>
  <c r="BQ1140" i="35"/>
  <c r="BR1140" i="35"/>
  <c r="BS1140" i="35"/>
  <c r="BT1140" i="35"/>
  <c r="BU1140" i="35"/>
  <c r="BV1140" i="35"/>
  <c r="AO1141" i="35"/>
  <c r="AP1141" i="35"/>
  <c r="AQ1141" i="35"/>
  <c r="AR1141" i="35"/>
  <c r="AS1141" i="35"/>
  <c r="AT1141" i="35"/>
  <c r="AU1141" i="35"/>
  <c r="AV1141" i="35"/>
  <c r="AW1141" i="35"/>
  <c r="AX1141" i="35"/>
  <c r="AY1141" i="35"/>
  <c r="AZ1141" i="35"/>
  <c r="BA1141" i="35"/>
  <c r="BB1141" i="35"/>
  <c r="BC1141" i="35"/>
  <c r="BD1141" i="35"/>
  <c r="BE1141" i="35"/>
  <c r="BF1141" i="35"/>
  <c r="BG1141" i="35"/>
  <c r="BH1141" i="35"/>
  <c r="BI1141" i="35"/>
  <c r="BJ1141" i="35"/>
  <c r="BK1141" i="35"/>
  <c r="BL1141" i="35"/>
  <c r="BM1141" i="35"/>
  <c r="BN1141" i="35"/>
  <c r="BO1141" i="35"/>
  <c r="BP1141" i="35"/>
  <c r="BQ1141" i="35"/>
  <c r="BR1141" i="35"/>
  <c r="BS1141" i="35"/>
  <c r="BT1141" i="35"/>
  <c r="BU1141" i="35"/>
  <c r="BV1141" i="35"/>
  <c r="AO669" i="35"/>
  <c r="AP669" i="35"/>
  <c r="AQ669" i="35"/>
  <c r="AR669" i="35"/>
  <c r="AS669" i="35"/>
  <c r="AT669" i="35"/>
  <c r="AU669" i="35"/>
  <c r="AV669" i="35"/>
  <c r="AW669" i="35"/>
  <c r="AX669" i="35"/>
  <c r="AY669" i="35"/>
  <c r="AZ669" i="35"/>
  <c r="BA669" i="35"/>
  <c r="BB669" i="35"/>
  <c r="BC669" i="35"/>
  <c r="BD669" i="35"/>
  <c r="BE669" i="35"/>
  <c r="BF669" i="35"/>
  <c r="BG669" i="35"/>
  <c r="BH669" i="35"/>
  <c r="BI669" i="35"/>
  <c r="BJ669" i="35"/>
  <c r="BK669" i="35"/>
  <c r="BL669" i="35"/>
  <c r="BM669" i="35"/>
  <c r="BN669" i="35"/>
  <c r="BO669" i="35"/>
  <c r="BP669" i="35"/>
  <c r="BQ669" i="35"/>
  <c r="BR669" i="35"/>
  <c r="BS669" i="35"/>
  <c r="BT669" i="35"/>
  <c r="BU669" i="35"/>
  <c r="BV669" i="35"/>
  <c r="AO670" i="35"/>
  <c r="AP670" i="35"/>
  <c r="AQ670" i="35"/>
  <c r="AR670" i="35"/>
  <c r="AS670" i="35"/>
  <c r="AT670" i="35"/>
  <c r="AU670" i="35"/>
  <c r="AV670" i="35"/>
  <c r="AW670" i="35"/>
  <c r="AX670" i="35"/>
  <c r="AY670" i="35"/>
  <c r="AZ670" i="35"/>
  <c r="BA670" i="35"/>
  <c r="BB670" i="35"/>
  <c r="BC670" i="35"/>
  <c r="BD670" i="35"/>
  <c r="BE670" i="35"/>
  <c r="BF670" i="35"/>
  <c r="BG670" i="35"/>
  <c r="BH670" i="35"/>
  <c r="BI670" i="35"/>
  <c r="BJ670" i="35"/>
  <c r="BK670" i="35"/>
  <c r="BL670" i="35"/>
  <c r="BM670" i="35"/>
  <c r="BN670" i="35"/>
  <c r="BO670" i="35"/>
  <c r="BP670" i="35"/>
  <c r="BQ670" i="35"/>
  <c r="BR670" i="35"/>
  <c r="BS670" i="35"/>
  <c r="BT670" i="35"/>
  <c r="BU670" i="35"/>
  <c r="BV670" i="35"/>
  <c r="AO671" i="35"/>
  <c r="AP671" i="35"/>
  <c r="AQ671" i="35"/>
  <c r="AR671" i="35"/>
  <c r="AS671" i="35"/>
  <c r="AT671" i="35"/>
  <c r="AU671" i="35"/>
  <c r="AV671" i="35"/>
  <c r="AW671" i="35"/>
  <c r="AX671" i="35"/>
  <c r="AY671" i="35"/>
  <c r="AZ671" i="35"/>
  <c r="BA671" i="35"/>
  <c r="BB671" i="35"/>
  <c r="BC671" i="35"/>
  <c r="BD671" i="35"/>
  <c r="BE671" i="35"/>
  <c r="BF671" i="35"/>
  <c r="BG671" i="35"/>
  <c r="BH671" i="35"/>
  <c r="BI671" i="35"/>
  <c r="BJ671" i="35"/>
  <c r="BK671" i="35"/>
  <c r="BL671" i="35"/>
  <c r="BM671" i="35"/>
  <c r="BN671" i="35"/>
  <c r="BO671" i="35"/>
  <c r="BP671" i="35"/>
  <c r="BQ671" i="35"/>
  <c r="BR671" i="35"/>
  <c r="BS671" i="35"/>
  <c r="BT671" i="35"/>
  <c r="BU671" i="35"/>
  <c r="BV671" i="35"/>
  <c r="AO672" i="35"/>
  <c r="AP672" i="35"/>
  <c r="AQ672" i="35"/>
  <c r="AR672" i="35"/>
  <c r="AS672" i="35"/>
  <c r="AT672" i="35"/>
  <c r="AU672" i="35"/>
  <c r="AV672" i="35"/>
  <c r="AW672" i="35"/>
  <c r="AX672" i="35"/>
  <c r="AY672" i="35"/>
  <c r="AZ672" i="35"/>
  <c r="BA672" i="35"/>
  <c r="BB672" i="35"/>
  <c r="BC672" i="35"/>
  <c r="BD672" i="35"/>
  <c r="BE672" i="35"/>
  <c r="BF672" i="35"/>
  <c r="BG672" i="35"/>
  <c r="BH672" i="35"/>
  <c r="BI672" i="35"/>
  <c r="BJ672" i="35"/>
  <c r="BK672" i="35"/>
  <c r="BL672" i="35"/>
  <c r="BM672" i="35"/>
  <c r="BN672" i="35"/>
  <c r="BO672" i="35"/>
  <c r="BP672" i="35"/>
  <c r="BQ672" i="35"/>
  <c r="BR672" i="35"/>
  <c r="BS672" i="35"/>
  <c r="BT672" i="35"/>
  <c r="BU672" i="35"/>
  <c r="BV672" i="35"/>
  <c r="AO673" i="35"/>
  <c r="AP673" i="35"/>
  <c r="AQ673" i="35"/>
  <c r="AR673" i="35"/>
  <c r="AS673" i="35"/>
  <c r="AT673" i="35"/>
  <c r="AU673" i="35"/>
  <c r="AV673" i="35"/>
  <c r="AW673" i="35"/>
  <c r="AX673" i="35"/>
  <c r="AY673" i="35"/>
  <c r="AZ673" i="35"/>
  <c r="BA673" i="35"/>
  <c r="BB673" i="35"/>
  <c r="BC673" i="35"/>
  <c r="BD673" i="35"/>
  <c r="BE673" i="35"/>
  <c r="BF673" i="35"/>
  <c r="BG673" i="35"/>
  <c r="BH673" i="35"/>
  <c r="BI673" i="35"/>
  <c r="BJ673" i="35"/>
  <c r="BK673" i="35"/>
  <c r="BL673" i="35"/>
  <c r="BM673" i="35"/>
  <c r="BN673" i="35"/>
  <c r="BO673" i="35"/>
  <c r="BP673" i="35"/>
  <c r="BQ673" i="35"/>
  <c r="BR673" i="35"/>
  <c r="BS673" i="35"/>
  <c r="BT673" i="35"/>
  <c r="BU673" i="35"/>
  <c r="BV673" i="35"/>
  <c r="AO1609" i="35"/>
  <c r="AP1609" i="35"/>
  <c r="AQ1609" i="35"/>
  <c r="AR1609" i="35"/>
  <c r="AS1609" i="35"/>
  <c r="AT1609" i="35"/>
  <c r="AU1609" i="35"/>
  <c r="AV1609" i="35"/>
  <c r="AW1609" i="35"/>
  <c r="AX1609" i="35"/>
  <c r="AY1609" i="35"/>
  <c r="AZ1609" i="35"/>
  <c r="BA1609" i="35"/>
  <c r="BB1609" i="35"/>
  <c r="BC1609" i="35"/>
  <c r="BD1609" i="35"/>
  <c r="BE1609" i="35"/>
  <c r="BF1609" i="35"/>
  <c r="BG1609" i="35"/>
  <c r="BH1609" i="35"/>
  <c r="BI1609" i="35"/>
  <c r="BJ1609" i="35"/>
  <c r="BK1609" i="35"/>
  <c r="BL1609" i="35"/>
  <c r="BM1609" i="35"/>
  <c r="BN1609" i="35"/>
  <c r="BO1609" i="35"/>
  <c r="BP1609" i="35"/>
  <c r="BQ1609" i="35"/>
  <c r="BR1609" i="35"/>
  <c r="BS1609" i="35"/>
  <c r="BT1609" i="35"/>
  <c r="BU1609" i="35"/>
  <c r="BV1609" i="35"/>
  <c r="AO1610" i="35"/>
  <c r="AP1610" i="35"/>
  <c r="AQ1610" i="35"/>
  <c r="AR1610" i="35"/>
  <c r="AS1610" i="35"/>
  <c r="AT1610" i="35"/>
  <c r="AU1610" i="35"/>
  <c r="AV1610" i="35"/>
  <c r="AW1610" i="35"/>
  <c r="AX1610" i="35"/>
  <c r="AY1610" i="35"/>
  <c r="AZ1610" i="35"/>
  <c r="BA1610" i="35"/>
  <c r="BB1610" i="35"/>
  <c r="BC1610" i="35"/>
  <c r="BD1610" i="35"/>
  <c r="BE1610" i="35"/>
  <c r="BF1610" i="35"/>
  <c r="BG1610" i="35"/>
  <c r="BH1610" i="35"/>
  <c r="BI1610" i="35"/>
  <c r="BJ1610" i="35"/>
  <c r="BK1610" i="35"/>
  <c r="BL1610" i="35"/>
  <c r="BM1610" i="35"/>
  <c r="BN1610" i="35"/>
  <c r="BO1610" i="35"/>
  <c r="BP1610" i="35"/>
  <c r="BQ1610" i="35"/>
  <c r="BR1610" i="35"/>
  <c r="BS1610" i="35"/>
  <c r="BT1610" i="35"/>
  <c r="BU1610" i="35"/>
  <c r="BV1610" i="35"/>
  <c r="AO1611" i="35"/>
  <c r="AP1611" i="35"/>
  <c r="AQ1611" i="35"/>
  <c r="AR1611" i="35"/>
  <c r="AS1611" i="35"/>
  <c r="AT1611" i="35"/>
  <c r="AU1611" i="35"/>
  <c r="AV1611" i="35"/>
  <c r="AW1611" i="35"/>
  <c r="AX1611" i="35"/>
  <c r="AY1611" i="35"/>
  <c r="AZ1611" i="35"/>
  <c r="BA1611" i="35"/>
  <c r="BB1611" i="35"/>
  <c r="BC1611" i="35"/>
  <c r="BD1611" i="35"/>
  <c r="BE1611" i="35"/>
  <c r="BF1611" i="35"/>
  <c r="BG1611" i="35"/>
  <c r="BH1611" i="35"/>
  <c r="BI1611" i="35"/>
  <c r="BJ1611" i="35"/>
  <c r="BK1611" i="35"/>
  <c r="BL1611" i="35"/>
  <c r="BM1611" i="35"/>
  <c r="BN1611" i="35"/>
  <c r="BO1611" i="35"/>
  <c r="BP1611" i="35"/>
  <c r="BQ1611" i="35"/>
  <c r="BR1611" i="35"/>
  <c r="BS1611" i="35"/>
  <c r="BT1611" i="35"/>
  <c r="BU1611" i="35"/>
  <c r="BV1611" i="35"/>
  <c r="AO1612" i="35"/>
  <c r="AP1612" i="35"/>
  <c r="AQ1612" i="35"/>
  <c r="AR1612" i="35"/>
  <c r="AS1612" i="35"/>
  <c r="AT1612" i="35"/>
  <c r="AU1612" i="35"/>
  <c r="AV1612" i="35"/>
  <c r="AW1612" i="35"/>
  <c r="AX1612" i="35"/>
  <c r="AY1612" i="35"/>
  <c r="AZ1612" i="35"/>
  <c r="BA1612" i="35"/>
  <c r="BB1612" i="35"/>
  <c r="BC1612" i="35"/>
  <c r="BD1612" i="35"/>
  <c r="BE1612" i="35"/>
  <c r="BF1612" i="35"/>
  <c r="BG1612" i="35"/>
  <c r="BH1612" i="35"/>
  <c r="BI1612" i="35"/>
  <c r="BJ1612" i="35"/>
  <c r="BK1612" i="35"/>
  <c r="BL1612" i="35"/>
  <c r="BM1612" i="35"/>
  <c r="BN1612" i="35"/>
  <c r="BO1612" i="35"/>
  <c r="BP1612" i="35"/>
  <c r="BQ1612" i="35"/>
  <c r="BR1612" i="35"/>
  <c r="BS1612" i="35"/>
  <c r="BT1612" i="35"/>
  <c r="BU1612" i="35"/>
  <c r="BV1612" i="35"/>
  <c r="AO1613" i="35"/>
  <c r="AP1613" i="35"/>
  <c r="AQ1613" i="35"/>
  <c r="AR1613" i="35"/>
  <c r="AS1613" i="35"/>
  <c r="AT1613" i="35"/>
  <c r="AU1613" i="35"/>
  <c r="AV1613" i="35"/>
  <c r="AW1613" i="35"/>
  <c r="AX1613" i="35"/>
  <c r="AY1613" i="35"/>
  <c r="AZ1613" i="35"/>
  <c r="BA1613" i="35"/>
  <c r="BB1613" i="35"/>
  <c r="BC1613" i="35"/>
  <c r="BD1613" i="35"/>
  <c r="BE1613" i="35"/>
  <c r="BF1613" i="35"/>
  <c r="BG1613" i="35"/>
  <c r="BH1613" i="35"/>
  <c r="BI1613" i="35"/>
  <c r="BJ1613" i="35"/>
  <c r="BK1613" i="35"/>
  <c r="BL1613" i="35"/>
  <c r="BM1613" i="35"/>
  <c r="BN1613" i="35"/>
  <c r="BO1613" i="35"/>
  <c r="BP1613" i="35"/>
  <c r="BQ1613" i="35"/>
  <c r="BR1613" i="35"/>
  <c r="BS1613" i="35"/>
  <c r="BT1613" i="35"/>
  <c r="BU1613" i="35"/>
  <c r="BV1613" i="35"/>
  <c r="AO1299" i="35"/>
  <c r="AP1299" i="35"/>
  <c r="AQ1299" i="35"/>
  <c r="AR1299" i="35"/>
  <c r="AS1299" i="35"/>
  <c r="AT1299" i="35"/>
  <c r="AU1299" i="35"/>
  <c r="AV1299" i="35"/>
  <c r="AW1299" i="35"/>
  <c r="AX1299" i="35"/>
  <c r="AY1299" i="35"/>
  <c r="AZ1299" i="35"/>
  <c r="BA1299" i="35"/>
  <c r="BB1299" i="35"/>
  <c r="BC1299" i="35"/>
  <c r="BD1299" i="35"/>
  <c r="BE1299" i="35"/>
  <c r="BF1299" i="35"/>
  <c r="BG1299" i="35"/>
  <c r="BH1299" i="35"/>
  <c r="BI1299" i="35"/>
  <c r="BJ1299" i="35"/>
  <c r="BK1299" i="35"/>
  <c r="BL1299" i="35"/>
  <c r="BM1299" i="35"/>
  <c r="BN1299" i="35"/>
  <c r="BO1299" i="35"/>
  <c r="BP1299" i="35"/>
  <c r="BQ1299" i="35"/>
  <c r="BR1299" i="35"/>
  <c r="BS1299" i="35"/>
  <c r="BT1299" i="35"/>
  <c r="BU1299" i="35"/>
  <c r="BV1299" i="35"/>
  <c r="AO1300" i="35"/>
  <c r="AP1300" i="35"/>
  <c r="AQ1300" i="35"/>
  <c r="AR1300" i="35"/>
  <c r="AS1300" i="35"/>
  <c r="AT1300" i="35"/>
  <c r="AU1300" i="35"/>
  <c r="AV1300" i="35"/>
  <c r="AW1300" i="35"/>
  <c r="AX1300" i="35"/>
  <c r="AY1300" i="35"/>
  <c r="AZ1300" i="35"/>
  <c r="BA1300" i="35"/>
  <c r="BB1300" i="35"/>
  <c r="BC1300" i="35"/>
  <c r="BD1300" i="35"/>
  <c r="BE1300" i="35"/>
  <c r="BF1300" i="35"/>
  <c r="BG1300" i="35"/>
  <c r="BH1300" i="35"/>
  <c r="BI1300" i="35"/>
  <c r="BJ1300" i="35"/>
  <c r="BK1300" i="35"/>
  <c r="BL1300" i="35"/>
  <c r="BM1300" i="35"/>
  <c r="BN1300" i="35"/>
  <c r="BO1300" i="35"/>
  <c r="BP1300" i="35"/>
  <c r="BQ1300" i="35"/>
  <c r="BR1300" i="35"/>
  <c r="BS1300" i="35"/>
  <c r="BT1300" i="35"/>
  <c r="BU1300" i="35"/>
  <c r="BV1300" i="35"/>
  <c r="AO1301" i="35"/>
  <c r="AP1301" i="35"/>
  <c r="AQ1301" i="35"/>
  <c r="AR1301" i="35"/>
  <c r="AS1301" i="35"/>
  <c r="AT1301" i="35"/>
  <c r="AU1301" i="35"/>
  <c r="AV1301" i="35"/>
  <c r="AW1301" i="35"/>
  <c r="AX1301" i="35"/>
  <c r="AY1301" i="35"/>
  <c r="AZ1301" i="35"/>
  <c r="BA1301" i="35"/>
  <c r="BB1301" i="35"/>
  <c r="BC1301" i="35"/>
  <c r="BD1301" i="35"/>
  <c r="BE1301" i="35"/>
  <c r="BF1301" i="35"/>
  <c r="BG1301" i="35"/>
  <c r="BH1301" i="35"/>
  <c r="BI1301" i="35"/>
  <c r="BJ1301" i="35"/>
  <c r="BK1301" i="35"/>
  <c r="BL1301" i="35"/>
  <c r="BM1301" i="35"/>
  <c r="BN1301" i="35"/>
  <c r="BO1301" i="35"/>
  <c r="BP1301" i="35"/>
  <c r="BQ1301" i="35"/>
  <c r="BR1301" i="35"/>
  <c r="BS1301" i="35"/>
  <c r="BT1301" i="35"/>
  <c r="BU1301" i="35"/>
  <c r="BV1301" i="35"/>
  <c r="AO1302" i="35"/>
  <c r="AP1302" i="35"/>
  <c r="AQ1302" i="35"/>
  <c r="AR1302" i="35"/>
  <c r="AS1302" i="35"/>
  <c r="AT1302" i="35"/>
  <c r="AU1302" i="35"/>
  <c r="AV1302" i="35"/>
  <c r="AW1302" i="35"/>
  <c r="AX1302" i="35"/>
  <c r="AY1302" i="35"/>
  <c r="AZ1302" i="35"/>
  <c r="BA1302" i="35"/>
  <c r="BB1302" i="35"/>
  <c r="BC1302" i="35"/>
  <c r="BD1302" i="35"/>
  <c r="BE1302" i="35"/>
  <c r="BF1302" i="35"/>
  <c r="BG1302" i="35"/>
  <c r="BH1302" i="35"/>
  <c r="BI1302" i="35"/>
  <c r="BJ1302" i="35"/>
  <c r="BK1302" i="35"/>
  <c r="BL1302" i="35"/>
  <c r="BM1302" i="35"/>
  <c r="BN1302" i="35"/>
  <c r="BO1302" i="35"/>
  <c r="BP1302" i="35"/>
  <c r="BQ1302" i="35"/>
  <c r="BR1302" i="35"/>
  <c r="BS1302" i="35"/>
  <c r="BT1302" i="35"/>
  <c r="BU1302" i="35"/>
  <c r="BV1302" i="35"/>
  <c r="AO1303" i="35"/>
  <c r="AP1303" i="35"/>
  <c r="AQ1303" i="35"/>
  <c r="AR1303" i="35"/>
  <c r="AS1303" i="35"/>
  <c r="AT1303" i="35"/>
  <c r="AU1303" i="35"/>
  <c r="AV1303" i="35"/>
  <c r="AW1303" i="35"/>
  <c r="AX1303" i="35"/>
  <c r="AY1303" i="35"/>
  <c r="AZ1303" i="35"/>
  <c r="BA1303" i="35"/>
  <c r="BB1303" i="35"/>
  <c r="BC1303" i="35"/>
  <c r="BD1303" i="35"/>
  <c r="BE1303" i="35"/>
  <c r="BF1303" i="35"/>
  <c r="BG1303" i="35"/>
  <c r="BH1303" i="35"/>
  <c r="BI1303" i="35"/>
  <c r="BJ1303" i="35"/>
  <c r="BK1303" i="35"/>
  <c r="BL1303" i="35"/>
  <c r="BM1303" i="35"/>
  <c r="BN1303" i="35"/>
  <c r="BO1303" i="35"/>
  <c r="BP1303" i="35"/>
  <c r="BQ1303" i="35"/>
  <c r="BR1303" i="35"/>
  <c r="BS1303" i="35"/>
  <c r="BT1303" i="35"/>
  <c r="BU1303" i="35"/>
  <c r="BV1303" i="35"/>
  <c r="AO545" i="35"/>
  <c r="AP545" i="35"/>
  <c r="AQ545" i="35"/>
  <c r="AR545" i="35"/>
  <c r="AS545" i="35"/>
  <c r="AT545" i="35"/>
  <c r="AU545" i="35"/>
  <c r="AV545" i="35"/>
  <c r="AW545" i="35"/>
  <c r="AX545" i="35"/>
  <c r="AY545" i="35"/>
  <c r="AZ545" i="35"/>
  <c r="BA545" i="35"/>
  <c r="BB545" i="35"/>
  <c r="BC545" i="35"/>
  <c r="BD545" i="35"/>
  <c r="BE545" i="35"/>
  <c r="BF545" i="35"/>
  <c r="BG545" i="35"/>
  <c r="BH545" i="35"/>
  <c r="BI545" i="35"/>
  <c r="BJ545" i="35"/>
  <c r="BK545" i="35"/>
  <c r="BL545" i="35"/>
  <c r="BM545" i="35"/>
  <c r="BN545" i="35"/>
  <c r="BO545" i="35"/>
  <c r="BP545" i="35"/>
  <c r="BQ545" i="35"/>
  <c r="BR545" i="35"/>
  <c r="BS545" i="35"/>
  <c r="BT545" i="35"/>
  <c r="BU545" i="35"/>
  <c r="BV545" i="35"/>
  <c r="AO546" i="35"/>
  <c r="AP546" i="35"/>
  <c r="AQ546" i="35"/>
  <c r="AR546" i="35"/>
  <c r="AS546" i="35"/>
  <c r="AT546" i="35"/>
  <c r="AU546" i="35"/>
  <c r="AV546" i="35"/>
  <c r="AW546" i="35"/>
  <c r="AX546" i="35"/>
  <c r="AY546" i="35"/>
  <c r="AZ546" i="35"/>
  <c r="BA546" i="35"/>
  <c r="BB546" i="35"/>
  <c r="BC546" i="35"/>
  <c r="BD546" i="35"/>
  <c r="BE546" i="35"/>
  <c r="BF546" i="35"/>
  <c r="BG546" i="35"/>
  <c r="BH546" i="35"/>
  <c r="BI546" i="35"/>
  <c r="BJ546" i="35"/>
  <c r="BK546" i="35"/>
  <c r="BL546" i="35"/>
  <c r="BM546" i="35"/>
  <c r="BN546" i="35"/>
  <c r="BO546" i="35"/>
  <c r="BP546" i="35"/>
  <c r="BQ546" i="35"/>
  <c r="BR546" i="35"/>
  <c r="BS546" i="35"/>
  <c r="BT546" i="35"/>
  <c r="BU546" i="35"/>
  <c r="BV546" i="35"/>
  <c r="AO547" i="35"/>
  <c r="AP547" i="35"/>
  <c r="AQ547" i="35"/>
  <c r="AR547" i="35"/>
  <c r="AS547" i="35"/>
  <c r="AT547" i="35"/>
  <c r="AU547" i="35"/>
  <c r="AV547" i="35"/>
  <c r="AW547" i="35"/>
  <c r="AX547" i="35"/>
  <c r="AY547" i="35"/>
  <c r="AZ547" i="35"/>
  <c r="BA547" i="35"/>
  <c r="BB547" i="35"/>
  <c r="BC547" i="35"/>
  <c r="BD547" i="35"/>
  <c r="BE547" i="35"/>
  <c r="BF547" i="35"/>
  <c r="BG547" i="35"/>
  <c r="BH547" i="35"/>
  <c r="BI547" i="35"/>
  <c r="BJ547" i="35"/>
  <c r="BK547" i="35"/>
  <c r="BL547" i="35"/>
  <c r="BM547" i="35"/>
  <c r="BN547" i="35"/>
  <c r="BO547" i="35"/>
  <c r="BP547" i="35"/>
  <c r="BQ547" i="35"/>
  <c r="BR547" i="35"/>
  <c r="BS547" i="35"/>
  <c r="BT547" i="35"/>
  <c r="BU547" i="35"/>
  <c r="BV547" i="35"/>
  <c r="AO548" i="35"/>
  <c r="AP548" i="35"/>
  <c r="AQ548" i="35"/>
  <c r="AR548" i="35"/>
  <c r="AS548" i="35"/>
  <c r="AT548" i="35"/>
  <c r="AU548" i="35"/>
  <c r="AV548" i="35"/>
  <c r="AW548" i="35"/>
  <c r="AX548" i="35"/>
  <c r="AY548" i="35"/>
  <c r="AZ548" i="35"/>
  <c r="BA548" i="35"/>
  <c r="BB548" i="35"/>
  <c r="BC548" i="35"/>
  <c r="BD548" i="35"/>
  <c r="BE548" i="35"/>
  <c r="BF548" i="35"/>
  <c r="BG548" i="35"/>
  <c r="BH548" i="35"/>
  <c r="BI548" i="35"/>
  <c r="BJ548" i="35"/>
  <c r="BK548" i="35"/>
  <c r="BL548" i="35"/>
  <c r="BM548" i="35"/>
  <c r="BN548" i="35"/>
  <c r="BO548" i="35"/>
  <c r="BP548" i="35"/>
  <c r="BQ548" i="35"/>
  <c r="BR548" i="35"/>
  <c r="BS548" i="35"/>
  <c r="BT548" i="35"/>
  <c r="BU548" i="35"/>
  <c r="BV548" i="35"/>
  <c r="AO549" i="35"/>
  <c r="AP549" i="35"/>
  <c r="AQ549" i="35"/>
  <c r="AR549" i="35"/>
  <c r="AS549" i="35"/>
  <c r="AT549" i="35"/>
  <c r="AU549" i="35"/>
  <c r="AV549" i="35"/>
  <c r="AW549" i="35"/>
  <c r="AX549" i="35"/>
  <c r="AY549" i="35"/>
  <c r="AZ549" i="35"/>
  <c r="BA549" i="35"/>
  <c r="BB549" i="35"/>
  <c r="BC549" i="35"/>
  <c r="BD549" i="35"/>
  <c r="BE549" i="35"/>
  <c r="BF549" i="35"/>
  <c r="BG549" i="35"/>
  <c r="BH549" i="35"/>
  <c r="BI549" i="35"/>
  <c r="BJ549" i="35"/>
  <c r="BK549" i="35"/>
  <c r="BL549" i="35"/>
  <c r="BM549" i="35"/>
  <c r="BN549" i="35"/>
  <c r="BO549" i="35"/>
  <c r="BP549" i="35"/>
  <c r="BQ549" i="35"/>
  <c r="BR549" i="35"/>
  <c r="BS549" i="35"/>
  <c r="BT549" i="35"/>
  <c r="BU549" i="35"/>
  <c r="BV549" i="35"/>
  <c r="AO1796" i="35"/>
  <c r="AP1796" i="35"/>
  <c r="AQ1796" i="35"/>
  <c r="AR1796" i="35"/>
  <c r="AS1796" i="35"/>
  <c r="AT1796" i="35"/>
  <c r="AU1796" i="35"/>
  <c r="AV1796" i="35"/>
  <c r="AW1796" i="35"/>
  <c r="AX1796" i="35"/>
  <c r="AY1796" i="35"/>
  <c r="AZ1796" i="35"/>
  <c r="BA1796" i="35"/>
  <c r="BB1796" i="35"/>
  <c r="BC1796" i="35"/>
  <c r="BD1796" i="35"/>
  <c r="BE1796" i="35"/>
  <c r="BF1796" i="35"/>
  <c r="BG1796" i="35"/>
  <c r="BH1796" i="35"/>
  <c r="BI1796" i="35"/>
  <c r="BJ1796" i="35"/>
  <c r="BK1796" i="35"/>
  <c r="BL1796" i="35"/>
  <c r="BM1796" i="35"/>
  <c r="BN1796" i="35"/>
  <c r="BO1796" i="35"/>
  <c r="BP1796" i="35"/>
  <c r="BQ1796" i="35"/>
  <c r="BR1796" i="35"/>
  <c r="BS1796" i="35"/>
  <c r="BT1796" i="35"/>
  <c r="BU1796" i="35"/>
  <c r="BV1796" i="35"/>
  <c r="AO1797" i="35"/>
  <c r="AP1797" i="35"/>
  <c r="AQ1797" i="35"/>
  <c r="AR1797" i="35"/>
  <c r="AS1797" i="35"/>
  <c r="AT1797" i="35"/>
  <c r="AU1797" i="35"/>
  <c r="AV1797" i="35"/>
  <c r="AW1797" i="35"/>
  <c r="AX1797" i="35"/>
  <c r="AY1797" i="35"/>
  <c r="AZ1797" i="35"/>
  <c r="BA1797" i="35"/>
  <c r="BB1797" i="35"/>
  <c r="BC1797" i="35"/>
  <c r="BD1797" i="35"/>
  <c r="BE1797" i="35"/>
  <c r="BF1797" i="35"/>
  <c r="BG1797" i="35"/>
  <c r="BH1797" i="35"/>
  <c r="BI1797" i="35"/>
  <c r="BJ1797" i="35"/>
  <c r="BK1797" i="35"/>
  <c r="BL1797" i="35"/>
  <c r="BM1797" i="35"/>
  <c r="BN1797" i="35"/>
  <c r="BO1797" i="35"/>
  <c r="BP1797" i="35"/>
  <c r="BQ1797" i="35"/>
  <c r="BR1797" i="35"/>
  <c r="BS1797" i="35"/>
  <c r="BT1797" i="35"/>
  <c r="BU1797" i="35"/>
  <c r="BV1797" i="35"/>
  <c r="AO1798" i="35"/>
  <c r="AP1798" i="35"/>
  <c r="AQ1798" i="35"/>
  <c r="AR1798" i="35"/>
  <c r="AS1798" i="35"/>
  <c r="AT1798" i="35"/>
  <c r="AU1798" i="35"/>
  <c r="AV1798" i="35"/>
  <c r="AW1798" i="35"/>
  <c r="AX1798" i="35"/>
  <c r="AY1798" i="35"/>
  <c r="AZ1798" i="35"/>
  <c r="BA1798" i="35"/>
  <c r="BB1798" i="35"/>
  <c r="BC1798" i="35"/>
  <c r="BD1798" i="35"/>
  <c r="BE1798" i="35"/>
  <c r="BF1798" i="35"/>
  <c r="BG1798" i="35"/>
  <c r="BH1798" i="35"/>
  <c r="BI1798" i="35"/>
  <c r="BJ1798" i="35"/>
  <c r="BK1798" i="35"/>
  <c r="BL1798" i="35"/>
  <c r="BM1798" i="35"/>
  <c r="BN1798" i="35"/>
  <c r="BO1798" i="35"/>
  <c r="BP1798" i="35"/>
  <c r="BQ1798" i="35"/>
  <c r="BR1798" i="35"/>
  <c r="BS1798" i="35"/>
  <c r="BT1798" i="35"/>
  <c r="BU1798" i="35"/>
  <c r="BV1798" i="35"/>
  <c r="AO1799" i="35"/>
  <c r="AP1799" i="35"/>
  <c r="AQ1799" i="35"/>
  <c r="AR1799" i="35"/>
  <c r="AS1799" i="35"/>
  <c r="AT1799" i="35"/>
  <c r="AU1799" i="35"/>
  <c r="AV1799" i="35"/>
  <c r="AW1799" i="35"/>
  <c r="AX1799" i="35"/>
  <c r="AY1799" i="35"/>
  <c r="AZ1799" i="35"/>
  <c r="BA1799" i="35"/>
  <c r="BB1799" i="35"/>
  <c r="BC1799" i="35"/>
  <c r="BD1799" i="35"/>
  <c r="BE1799" i="35"/>
  <c r="BF1799" i="35"/>
  <c r="BG1799" i="35"/>
  <c r="BH1799" i="35"/>
  <c r="BI1799" i="35"/>
  <c r="BJ1799" i="35"/>
  <c r="BK1799" i="35"/>
  <c r="BL1799" i="35"/>
  <c r="BM1799" i="35"/>
  <c r="BN1799" i="35"/>
  <c r="BO1799" i="35"/>
  <c r="BP1799" i="35"/>
  <c r="BQ1799" i="35"/>
  <c r="BR1799" i="35"/>
  <c r="BS1799" i="35"/>
  <c r="BT1799" i="35"/>
  <c r="BU1799" i="35"/>
  <c r="BV1799" i="35"/>
  <c r="AO1800" i="35"/>
  <c r="AP1800" i="35"/>
  <c r="AQ1800" i="35"/>
  <c r="AR1800" i="35"/>
  <c r="AS1800" i="35"/>
  <c r="AT1800" i="35"/>
  <c r="AU1800" i="35"/>
  <c r="AV1800" i="35"/>
  <c r="AW1800" i="35"/>
  <c r="AX1800" i="35"/>
  <c r="AY1800" i="35"/>
  <c r="AZ1800" i="35"/>
  <c r="BA1800" i="35"/>
  <c r="BB1800" i="35"/>
  <c r="BC1800" i="35"/>
  <c r="BD1800" i="35"/>
  <c r="BE1800" i="35"/>
  <c r="BF1800" i="35"/>
  <c r="BG1800" i="35"/>
  <c r="BH1800" i="35"/>
  <c r="BI1800" i="35"/>
  <c r="BJ1800" i="35"/>
  <c r="BK1800" i="35"/>
  <c r="BL1800" i="35"/>
  <c r="BM1800" i="35"/>
  <c r="BN1800" i="35"/>
  <c r="BO1800" i="35"/>
  <c r="BP1800" i="35"/>
  <c r="BQ1800" i="35"/>
  <c r="BR1800" i="35"/>
  <c r="BS1800" i="35"/>
  <c r="BT1800" i="35"/>
  <c r="BU1800" i="35"/>
  <c r="BV1800" i="35"/>
  <c r="AO1801" i="35"/>
  <c r="AP1801" i="35"/>
  <c r="AQ1801" i="35"/>
  <c r="AR1801" i="35"/>
  <c r="AS1801" i="35"/>
  <c r="AT1801" i="35"/>
  <c r="AU1801" i="35"/>
  <c r="AV1801" i="35"/>
  <c r="AW1801" i="35"/>
  <c r="AX1801" i="35"/>
  <c r="AY1801" i="35"/>
  <c r="AZ1801" i="35"/>
  <c r="BA1801" i="35"/>
  <c r="BB1801" i="35"/>
  <c r="BC1801" i="35"/>
  <c r="BD1801" i="35"/>
  <c r="BE1801" i="35"/>
  <c r="BF1801" i="35"/>
  <c r="BG1801" i="35"/>
  <c r="BH1801" i="35"/>
  <c r="BI1801" i="35"/>
  <c r="BJ1801" i="35"/>
  <c r="BK1801" i="35"/>
  <c r="BL1801" i="35"/>
  <c r="BM1801" i="35"/>
  <c r="BN1801" i="35"/>
  <c r="BO1801" i="35"/>
  <c r="BP1801" i="35"/>
  <c r="BQ1801" i="35"/>
  <c r="BR1801" i="35"/>
  <c r="BS1801" i="35"/>
  <c r="BT1801" i="35"/>
  <c r="BU1801" i="35"/>
  <c r="BV1801" i="35"/>
  <c r="AO87" i="35"/>
  <c r="AP87" i="35"/>
  <c r="AQ87" i="35"/>
  <c r="AR87" i="35"/>
  <c r="AS87" i="35"/>
  <c r="AT87" i="35"/>
  <c r="AU87" i="35"/>
  <c r="AV87" i="35"/>
  <c r="AW87" i="35"/>
  <c r="AX87" i="35"/>
  <c r="AY87" i="35"/>
  <c r="AZ87" i="35"/>
  <c r="BA87" i="35"/>
  <c r="BB87" i="35"/>
  <c r="BC87" i="35"/>
  <c r="BD87" i="35"/>
  <c r="BE87" i="35"/>
  <c r="BF87" i="35"/>
  <c r="BG87" i="35"/>
  <c r="BH87" i="35"/>
  <c r="BI87" i="35"/>
  <c r="BJ87" i="35"/>
  <c r="BK87" i="35"/>
  <c r="BL87" i="35"/>
  <c r="BM87" i="35"/>
  <c r="BN87" i="35"/>
  <c r="BO87" i="35"/>
  <c r="BP87" i="35"/>
  <c r="BQ87" i="35"/>
  <c r="BR87" i="35"/>
  <c r="BS87" i="35"/>
  <c r="BT87" i="35"/>
  <c r="BU87" i="35"/>
  <c r="BV87" i="35"/>
  <c r="AO88" i="35"/>
  <c r="AP88" i="35"/>
  <c r="AQ88" i="35"/>
  <c r="AR88" i="35"/>
  <c r="AS88" i="35"/>
  <c r="AT88" i="35"/>
  <c r="AU88" i="35"/>
  <c r="AV88" i="35"/>
  <c r="AW88" i="35"/>
  <c r="AX88" i="35"/>
  <c r="AY88" i="35"/>
  <c r="AZ88" i="35"/>
  <c r="BA88" i="35"/>
  <c r="BB88" i="35"/>
  <c r="BC88" i="35"/>
  <c r="BD88" i="35"/>
  <c r="BE88" i="35"/>
  <c r="BF88" i="35"/>
  <c r="BG88" i="35"/>
  <c r="BH88" i="35"/>
  <c r="BI88" i="35"/>
  <c r="BJ88" i="35"/>
  <c r="BK88" i="35"/>
  <c r="BL88" i="35"/>
  <c r="BM88" i="35"/>
  <c r="BN88" i="35"/>
  <c r="BO88" i="35"/>
  <c r="BP88" i="35"/>
  <c r="BQ88" i="35"/>
  <c r="BR88" i="35"/>
  <c r="BS88" i="35"/>
  <c r="BT88" i="35"/>
  <c r="BU88" i="35"/>
  <c r="BV88" i="35"/>
  <c r="AO89" i="35"/>
  <c r="AP89" i="35"/>
  <c r="AQ89" i="35"/>
  <c r="AR89" i="35"/>
  <c r="AS89" i="35"/>
  <c r="AT89" i="35"/>
  <c r="AU89" i="35"/>
  <c r="AV89" i="35"/>
  <c r="AW89" i="35"/>
  <c r="AX89" i="35"/>
  <c r="AY89" i="35"/>
  <c r="AZ89" i="35"/>
  <c r="BA89" i="35"/>
  <c r="BB89" i="35"/>
  <c r="BC89" i="35"/>
  <c r="BD89" i="35"/>
  <c r="BE89" i="35"/>
  <c r="BF89" i="35"/>
  <c r="BG89" i="35"/>
  <c r="BH89" i="35"/>
  <c r="BI89" i="35"/>
  <c r="BJ89" i="35"/>
  <c r="BK89" i="35"/>
  <c r="BL89" i="35"/>
  <c r="BM89" i="35"/>
  <c r="BN89" i="35"/>
  <c r="BO89" i="35"/>
  <c r="BP89" i="35"/>
  <c r="BQ89" i="35"/>
  <c r="BR89" i="35"/>
  <c r="BS89" i="35"/>
  <c r="BT89" i="35"/>
  <c r="BU89" i="35"/>
  <c r="BV89" i="35"/>
  <c r="AO90" i="35"/>
  <c r="AP90" i="35"/>
  <c r="AQ90" i="35"/>
  <c r="AR90" i="35"/>
  <c r="AS90" i="35"/>
  <c r="AT90" i="35"/>
  <c r="AU90" i="35"/>
  <c r="AV90" i="35"/>
  <c r="AW90" i="35"/>
  <c r="AX90" i="35"/>
  <c r="AY90" i="35"/>
  <c r="AZ90" i="35"/>
  <c r="BA90" i="35"/>
  <c r="BB90" i="35"/>
  <c r="BC90" i="35"/>
  <c r="BD90" i="35"/>
  <c r="BE90" i="35"/>
  <c r="BF90" i="35"/>
  <c r="BG90" i="35"/>
  <c r="BH90" i="35"/>
  <c r="BI90" i="35"/>
  <c r="BJ90" i="35"/>
  <c r="BK90" i="35"/>
  <c r="BL90" i="35"/>
  <c r="BM90" i="35"/>
  <c r="BN90" i="35"/>
  <c r="BO90" i="35"/>
  <c r="BP90" i="35"/>
  <c r="BQ90" i="35"/>
  <c r="BR90" i="35"/>
  <c r="BS90" i="35"/>
  <c r="BT90" i="35"/>
  <c r="BU90" i="35"/>
  <c r="BV90" i="35"/>
  <c r="AO91" i="35"/>
  <c r="AP91" i="35"/>
  <c r="AQ91" i="35"/>
  <c r="AR91" i="35"/>
  <c r="AS91" i="35"/>
  <c r="AT91" i="35"/>
  <c r="AU91" i="35"/>
  <c r="AV91" i="35"/>
  <c r="AW91" i="35"/>
  <c r="AX91" i="35"/>
  <c r="AY91" i="35"/>
  <c r="AZ91" i="35"/>
  <c r="BA91" i="35"/>
  <c r="BB91" i="35"/>
  <c r="BC91" i="35"/>
  <c r="BD91" i="35"/>
  <c r="BE91" i="35"/>
  <c r="BF91" i="35"/>
  <c r="BG91" i="35"/>
  <c r="BH91" i="35"/>
  <c r="BI91" i="35"/>
  <c r="BJ91" i="35"/>
  <c r="BK91" i="35"/>
  <c r="BL91" i="35"/>
  <c r="BM91" i="35"/>
  <c r="BN91" i="35"/>
  <c r="BO91" i="35"/>
  <c r="BP91" i="35"/>
  <c r="BQ91" i="35"/>
  <c r="BR91" i="35"/>
  <c r="BS91" i="35"/>
  <c r="BT91" i="35"/>
  <c r="BU91" i="35"/>
  <c r="BV91" i="35"/>
  <c r="AO92" i="35"/>
  <c r="AP92" i="35"/>
  <c r="AQ92" i="35"/>
  <c r="AR92" i="35"/>
  <c r="AS92" i="35"/>
  <c r="AT92" i="35"/>
  <c r="AU92" i="35"/>
  <c r="AV92" i="35"/>
  <c r="AW92" i="35"/>
  <c r="AX92" i="35"/>
  <c r="AY92" i="35"/>
  <c r="AZ92" i="35"/>
  <c r="BA92" i="35"/>
  <c r="BB92" i="35"/>
  <c r="BC92" i="35"/>
  <c r="BD92" i="35"/>
  <c r="BE92" i="35"/>
  <c r="BF92" i="35"/>
  <c r="BG92" i="35"/>
  <c r="BH92" i="35"/>
  <c r="BI92" i="35"/>
  <c r="BJ92" i="35"/>
  <c r="BK92" i="35"/>
  <c r="BL92" i="35"/>
  <c r="BM92" i="35"/>
  <c r="BN92" i="35"/>
  <c r="BO92" i="35"/>
  <c r="BP92" i="35"/>
  <c r="BQ92" i="35"/>
  <c r="BR92" i="35"/>
  <c r="BS92" i="35"/>
  <c r="BT92" i="35"/>
  <c r="BU92" i="35"/>
  <c r="BV92" i="35"/>
  <c r="AO316" i="35"/>
  <c r="AP316" i="35"/>
  <c r="AQ316" i="35"/>
  <c r="AR316" i="35"/>
  <c r="AS316" i="35"/>
  <c r="AT316" i="35"/>
  <c r="AU316" i="35"/>
  <c r="AV316" i="35"/>
  <c r="AW316" i="35"/>
  <c r="AX316" i="35"/>
  <c r="AY316" i="35"/>
  <c r="AZ316" i="35"/>
  <c r="BA316" i="35"/>
  <c r="BB316" i="35"/>
  <c r="BC316" i="35"/>
  <c r="BD316" i="35"/>
  <c r="BE316" i="35"/>
  <c r="BF316" i="35"/>
  <c r="BG316" i="35"/>
  <c r="BH316" i="35"/>
  <c r="BI316" i="35"/>
  <c r="BJ316" i="35"/>
  <c r="BK316" i="35"/>
  <c r="BL316" i="35"/>
  <c r="BM316" i="35"/>
  <c r="BN316" i="35"/>
  <c r="BO316" i="35"/>
  <c r="BP316" i="35"/>
  <c r="BQ316" i="35"/>
  <c r="BR316" i="35"/>
  <c r="BS316" i="35"/>
  <c r="BT316" i="35"/>
  <c r="BU316" i="35"/>
  <c r="BV316" i="35"/>
  <c r="AO317" i="35"/>
  <c r="AP317" i="35"/>
  <c r="AQ317" i="35"/>
  <c r="AR317" i="35"/>
  <c r="AS317" i="35"/>
  <c r="AT317" i="35"/>
  <c r="AU317" i="35"/>
  <c r="AV317" i="35"/>
  <c r="AW317" i="35"/>
  <c r="AX317" i="35"/>
  <c r="AY317" i="35"/>
  <c r="AZ317" i="35"/>
  <c r="BA317" i="35"/>
  <c r="BB317" i="35"/>
  <c r="BC317" i="35"/>
  <c r="BD317" i="35"/>
  <c r="BE317" i="35"/>
  <c r="BF317" i="35"/>
  <c r="BG317" i="35"/>
  <c r="BH317" i="35"/>
  <c r="BI317" i="35"/>
  <c r="BJ317" i="35"/>
  <c r="BK317" i="35"/>
  <c r="BL317" i="35"/>
  <c r="BM317" i="35"/>
  <c r="BN317" i="35"/>
  <c r="BO317" i="35"/>
  <c r="BP317" i="35"/>
  <c r="BQ317" i="35"/>
  <c r="BR317" i="35"/>
  <c r="BS317" i="35"/>
  <c r="BT317" i="35"/>
  <c r="BU317" i="35"/>
  <c r="BV317" i="35"/>
  <c r="AO318" i="35"/>
  <c r="AP318" i="35"/>
  <c r="AQ318" i="35"/>
  <c r="AR318" i="35"/>
  <c r="AS318" i="35"/>
  <c r="AT318" i="35"/>
  <c r="AU318" i="35"/>
  <c r="AV318" i="35"/>
  <c r="AW318" i="35"/>
  <c r="AX318" i="35"/>
  <c r="AY318" i="35"/>
  <c r="AZ318" i="35"/>
  <c r="BA318" i="35"/>
  <c r="BB318" i="35"/>
  <c r="BC318" i="35"/>
  <c r="BD318" i="35"/>
  <c r="BE318" i="35"/>
  <c r="BF318" i="35"/>
  <c r="BG318" i="35"/>
  <c r="BH318" i="35"/>
  <c r="BI318" i="35"/>
  <c r="BJ318" i="35"/>
  <c r="BK318" i="35"/>
  <c r="BL318" i="35"/>
  <c r="BM318" i="35"/>
  <c r="BN318" i="35"/>
  <c r="BO318" i="35"/>
  <c r="BP318" i="35"/>
  <c r="BQ318" i="35"/>
  <c r="BR318" i="35"/>
  <c r="BS318" i="35"/>
  <c r="BT318" i="35"/>
  <c r="BU318" i="35"/>
  <c r="BV318" i="35"/>
  <c r="AO319" i="35"/>
  <c r="AP319" i="35"/>
  <c r="AQ319" i="35"/>
  <c r="AR319" i="35"/>
  <c r="AS319" i="35"/>
  <c r="AT319" i="35"/>
  <c r="AU319" i="35"/>
  <c r="AV319" i="35"/>
  <c r="AW319" i="35"/>
  <c r="AX319" i="35"/>
  <c r="AY319" i="35"/>
  <c r="AZ319" i="35"/>
  <c r="BA319" i="35"/>
  <c r="BB319" i="35"/>
  <c r="BC319" i="35"/>
  <c r="BD319" i="35"/>
  <c r="BE319" i="35"/>
  <c r="BF319" i="35"/>
  <c r="BG319" i="35"/>
  <c r="BH319" i="35"/>
  <c r="BI319" i="35"/>
  <c r="BJ319" i="35"/>
  <c r="BK319" i="35"/>
  <c r="BL319" i="35"/>
  <c r="BM319" i="35"/>
  <c r="BN319" i="35"/>
  <c r="BO319" i="35"/>
  <c r="BP319" i="35"/>
  <c r="BQ319" i="35"/>
  <c r="BR319" i="35"/>
  <c r="BS319" i="35"/>
  <c r="BT319" i="35"/>
  <c r="BU319" i="35"/>
  <c r="BV319" i="35"/>
  <c r="AO320" i="35"/>
  <c r="AP320" i="35"/>
  <c r="AQ320" i="35"/>
  <c r="AR320" i="35"/>
  <c r="AS320" i="35"/>
  <c r="AT320" i="35"/>
  <c r="AU320" i="35"/>
  <c r="AV320" i="35"/>
  <c r="AW320" i="35"/>
  <c r="AX320" i="35"/>
  <c r="AY320" i="35"/>
  <c r="AZ320" i="35"/>
  <c r="BA320" i="35"/>
  <c r="BB320" i="35"/>
  <c r="BC320" i="35"/>
  <c r="BD320" i="35"/>
  <c r="BE320" i="35"/>
  <c r="BF320" i="35"/>
  <c r="BG320" i="35"/>
  <c r="BH320" i="35"/>
  <c r="BI320" i="35"/>
  <c r="BJ320" i="35"/>
  <c r="BK320" i="35"/>
  <c r="BL320" i="35"/>
  <c r="BM320" i="35"/>
  <c r="BN320" i="35"/>
  <c r="BO320" i="35"/>
  <c r="BP320" i="35"/>
  <c r="BQ320" i="35"/>
  <c r="BR320" i="35"/>
  <c r="BS320" i="35"/>
  <c r="BT320" i="35"/>
  <c r="BU320" i="35"/>
  <c r="BV320" i="35"/>
  <c r="AO321" i="35"/>
  <c r="AP321" i="35"/>
  <c r="AQ321" i="35"/>
  <c r="AR321" i="35"/>
  <c r="AS321" i="35"/>
  <c r="AT321" i="35"/>
  <c r="AU321" i="35"/>
  <c r="AV321" i="35"/>
  <c r="AW321" i="35"/>
  <c r="AX321" i="35"/>
  <c r="AY321" i="35"/>
  <c r="AZ321" i="35"/>
  <c r="BA321" i="35"/>
  <c r="BB321" i="35"/>
  <c r="BC321" i="35"/>
  <c r="BD321" i="35"/>
  <c r="BE321" i="35"/>
  <c r="BF321" i="35"/>
  <c r="BG321" i="35"/>
  <c r="BH321" i="35"/>
  <c r="BI321" i="35"/>
  <c r="BJ321" i="35"/>
  <c r="BK321" i="35"/>
  <c r="BL321" i="35"/>
  <c r="BM321" i="35"/>
  <c r="BN321" i="35"/>
  <c r="BO321" i="35"/>
  <c r="BP321" i="35"/>
  <c r="BQ321" i="35"/>
  <c r="BR321" i="35"/>
  <c r="BS321" i="35"/>
  <c r="BT321" i="35"/>
  <c r="BU321" i="35"/>
  <c r="BV321" i="35"/>
  <c r="AO1006" i="35"/>
  <c r="AP1006" i="35"/>
  <c r="AQ1006" i="35"/>
  <c r="AR1006" i="35"/>
  <c r="AS1006" i="35"/>
  <c r="AT1006" i="35"/>
  <c r="AU1006" i="35"/>
  <c r="AV1006" i="35"/>
  <c r="AW1006" i="35"/>
  <c r="AX1006" i="35"/>
  <c r="AY1006" i="35"/>
  <c r="AZ1006" i="35"/>
  <c r="BA1006" i="35"/>
  <c r="BB1006" i="35"/>
  <c r="BC1006" i="35"/>
  <c r="BD1006" i="35"/>
  <c r="BE1006" i="35"/>
  <c r="BF1006" i="35"/>
  <c r="BG1006" i="35"/>
  <c r="BH1006" i="35"/>
  <c r="BI1006" i="35"/>
  <c r="BJ1006" i="35"/>
  <c r="BK1006" i="35"/>
  <c r="BL1006" i="35"/>
  <c r="BM1006" i="35"/>
  <c r="BN1006" i="35"/>
  <c r="BO1006" i="35"/>
  <c r="BP1006" i="35"/>
  <c r="BQ1006" i="35"/>
  <c r="BR1006" i="35"/>
  <c r="BS1006" i="35"/>
  <c r="BT1006" i="35"/>
  <c r="BU1006" i="35"/>
  <c r="BV1006" i="35"/>
  <c r="AO1007" i="35"/>
  <c r="AP1007" i="35"/>
  <c r="AQ1007" i="35"/>
  <c r="AR1007" i="35"/>
  <c r="AS1007" i="35"/>
  <c r="AT1007" i="35"/>
  <c r="AU1007" i="35"/>
  <c r="AV1007" i="35"/>
  <c r="AW1007" i="35"/>
  <c r="AX1007" i="35"/>
  <c r="AY1007" i="35"/>
  <c r="AZ1007" i="35"/>
  <c r="BA1007" i="35"/>
  <c r="BB1007" i="35"/>
  <c r="BC1007" i="35"/>
  <c r="BD1007" i="35"/>
  <c r="BE1007" i="35"/>
  <c r="BF1007" i="35"/>
  <c r="BG1007" i="35"/>
  <c r="BH1007" i="35"/>
  <c r="BI1007" i="35"/>
  <c r="BJ1007" i="35"/>
  <c r="BK1007" i="35"/>
  <c r="BL1007" i="35"/>
  <c r="BM1007" i="35"/>
  <c r="BN1007" i="35"/>
  <c r="BO1007" i="35"/>
  <c r="BP1007" i="35"/>
  <c r="BQ1007" i="35"/>
  <c r="BR1007" i="35"/>
  <c r="BS1007" i="35"/>
  <c r="BT1007" i="35"/>
  <c r="BU1007" i="35"/>
  <c r="BV1007" i="35"/>
  <c r="AO1008" i="35"/>
  <c r="AP1008" i="35"/>
  <c r="AQ1008" i="35"/>
  <c r="AR1008" i="35"/>
  <c r="AS1008" i="35"/>
  <c r="AT1008" i="35"/>
  <c r="AU1008" i="35"/>
  <c r="AV1008" i="35"/>
  <c r="AW1008" i="35"/>
  <c r="AX1008" i="35"/>
  <c r="AY1008" i="35"/>
  <c r="AZ1008" i="35"/>
  <c r="BA1008" i="35"/>
  <c r="BB1008" i="35"/>
  <c r="BC1008" i="35"/>
  <c r="BD1008" i="35"/>
  <c r="BE1008" i="35"/>
  <c r="BF1008" i="35"/>
  <c r="BG1008" i="35"/>
  <c r="BH1008" i="35"/>
  <c r="BI1008" i="35"/>
  <c r="BJ1008" i="35"/>
  <c r="BK1008" i="35"/>
  <c r="BL1008" i="35"/>
  <c r="BM1008" i="35"/>
  <c r="BN1008" i="35"/>
  <c r="BO1008" i="35"/>
  <c r="BP1008" i="35"/>
  <c r="BQ1008" i="35"/>
  <c r="BR1008" i="35"/>
  <c r="BS1008" i="35"/>
  <c r="BT1008" i="35"/>
  <c r="BU1008" i="35"/>
  <c r="BV1008" i="35"/>
  <c r="AO1009" i="35"/>
  <c r="AP1009" i="35"/>
  <c r="AQ1009" i="35"/>
  <c r="AR1009" i="35"/>
  <c r="AS1009" i="35"/>
  <c r="AT1009" i="35"/>
  <c r="AU1009" i="35"/>
  <c r="AV1009" i="35"/>
  <c r="AW1009" i="35"/>
  <c r="AX1009" i="35"/>
  <c r="AY1009" i="35"/>
  <c r="AZ1009" i="35"/>
  <c r="BA1009" i="35"/>
  <c r="BB1009" i="35"/>
  <c r="BC1009" i="35"/>
  <c r="BD1009" i="35"/>
  <c r="BE1009" i="35"/>
  <c r="BF1009" i="35"/>
  <c r="BG1009" i="35"/>
  <c r="BH1009" i="35"/>
  <c r="BI1009" i="35"/>
  <c r="BJ1009" i="35"/>
  <c r="BK1009" i="35"/>
  <c r="BL1009" i="35"/>
  <c r="BM1009" i="35"/>
  <c r="BN1009" i="35"/>
  <c r="BO1009" i="35"/>
  <c r="BP1009" i="35"/>
  <c r="BQ1009" i="35"/>
  <c r="BR1009" i="35"/>
  <c r="BS1009" i="35"/>
  <c r="BT1009" i="35"/>
  <c r="BU1009" i="35"/>
  <c r="BV1009" i="35"/>
  <c r="AO1010" i="35"/>
  <c r="AP1010" i="35"/>
  <c r="AQ1010" i="35"/>
  <c r="AR1010" i="35"/>
  <c r="AS1010" i="35"/>
  <c r="AT1010" i="35"/>
  <c r="AU1010" i="35"/>
  <c r="AV1010" i="35"/>
  <c r="AW1010" i="35"/>
  <c r="AX1010" i="35"/>
  <c r="AY1010" i="35"/>
  <c r="AZ1010" i="35"/>
  <c r="BA1010" i="35"/>
  <c r="BB1010" i="35"/>
  <c r="BC1010" i="35"/>
  <c r="BD1010" i="35"/>
  <c r="BE1010" i="35"/>
  <c r="BF1010" i="35"/>
  <c r="BG1010" i="35"/>
  <c r="BH1010" i="35"/>
  <c r="BI1010" i="35"/>
  <c r="BJ1010" i="35"/>
  <c r="BK1010" i="35"/>
  <c r="BL1010" i="35"/>
  <c r="BM1010" i="35"/>
  <c r="BN1010" i="35"/>
  <c r="BO1010" i="35"/>
  <c r="BP1010" i="35"/>
  <c r="BQ1010" i="35"/>
  <c r="BR1010" i="35"/>
  <c r="BS1010" i="35"/>
  <c r="BT1010" i="35"/>
  <c r="BU1010" i="35"/>
  <c r="BV1010" i="35"/>
  <c r="AO823" i="35"/>
  <c r="AP823" i="35"/>
  <c r="AQ823" i="35"/>
  <c r="AR823" i="35"/>
  <c r="AS823" i="35"/>
  <c r="AT823" i="35"/>
  <c r="AU823" i="35"/>
  <c r="AV823" i="35"/>
  <c r="AW823" i="35"/>
  <c r="AX823" i="35"/>
  <c r="AY823" i="35"/>
  <c r="AZ823" i="35"/>
  <c r="BA823" i="35"/>
  <c r="BB823" i="35"/>
  <c r="BC823" i="35"/>
  <c r="BD823" i="35"/>
  <c r="BE823" i="35"/>
  <c r="BF823" i="35"/>
  <c r="BG823" i="35"/>
  <c r="BH823" i="35"/>
  <c r="BI823" i="35"/>
  <c r="BJ823" i="35"/>
  <c r="BK823" i="35"/>
  <c r="BL823" i="35"/>
  <c r="BM823" i="35"/>
  <c r="BN823" i="35"/>
  <c r="BO823" i="35"/>
  <c r="BP823" i="35"/>
  <c r="BQ823" i="35"/>
  <c r="BR823" i="35"/>
  <c r="BS823" i="35"/>
  <c r="BT823" i="35"/>
  <c r="BU823" i="35"/>
  <c r="BV823" i="35"/>
  <c r="AO824" i="35"/>
  <c r="AP824" i="35"/>
  <c r="AQ824" i="35"/>
  <c r="AR824" i="35"/>
  <c r="AS824" i="35"/>
  <c r="AT824" i="35"/>
  <c r="AU824" i="35"/>
  <c r="AV824" i="35"/>
  <c r="AW824" i="35"/>
  <c r="AX824" i="35"/>
  <c r="AY824" i="35"/>
  <c r="AZ824" i="35"/>
  <c r="BA824" i="35"/>
  <c r="BB824" i="35"/>
  <c r="BC824" i="35"/>
  <c r="BD824" i="35"/>
  <c r="BE824" i="35"/>
  <c r="BF824" i="35"/>
  <c r="BG824" i="35"/>
  <c r="BH824" i="35"/>
  <c r="BI824" i="35"/>
  <c r="BJ824" i="35"/>
  <c r="BK824" i="35"/>
  <c r="BL824" i="35"/>
  <c r="BM824" i="35"/>
  <c r="BN824" i="35"/>
  <c r="BO824" i="35"/>
  <c r="BP824" i="35"/>
  <c r="BQ824" i="35"/>
  <c r="BR824" i="35"/>
  <c r="BS824" i="35"/>
  <c r="BT824" i="35"/>
  <c r="BU824" i="35"/>
  <c r="BV824" i="35"/>
  <c r="AO825" i="35"/>
  <c r="AP825" i="35"/>
  <c r="AQ825" i="35"/>
  <c r="AR825" i="35"/>
  <c r="AS825" i="35"/>
  <c r="AT825" i="35"/>
  <c r="AU825" i="35"/>
  <c r="AV825" i="35"/>
  <c r="AW825" i="35"/>
  <c r="AX825" i="35"/>
  <c r="AY825" i="35"/>
  <c r="AZ825" i="35"/>
  <c r="BA825" i="35"/>
  <c r="BB825" i="35"/>
  <c r="BC825" i="35"/>
  <c r="BD825" i="35"/>
  <c r="BE825" i="35"/>
  <c r="BF825" i="35"/>
  <c r="BG825" i="35"/>
  <c r="BH825" i="35"/>
  <c r="BI825" i="35"/>
  <c r="BJ825" i="35"/>
  <c r="BK825" i="35"/>
  <c r="BL825" i="35"/>
  <c r="BM825" i="35"/>
  <c r="BN825" i="35"/>
  <c r="BO825" i="35"/>
  <c r="BP825" i="35"/>
  <c r="BQ825" i="35"/>
  <c r="BR825" i="35"/>
  <c r="BS825" i="35"/>
  <c r="BT825" i="35"/>
  <c r="BU825" i="35"/>
  <c r="BV825" i="35"/>
  <c r="AO826" i="35"/>
  <c r="AP826" i="35"/>
  <c r="AQ826" i="35"/>
  <c r="AR826" i="35"/>
  <c r="AS826" i="35"/>
  <c r="AT826" i="35"/>
  <c r="AU826" i="35"/>
  <c r="AV826" i="35"/>
  <c r="AW826" i="35"/>
  <c r="AX826" i="35"/>
  <c r="AY826" i="35"/>
  <c r="AZ826" i="35"/>
  <c r="BA826" i="35"/>
  <c r="BB826" i="35"/>
  <c r="BC826" i="35"/>
  <c r="BD826" i="35"/>
  <c r="BE826" i="35"/>
  <c r="BF826" i="35"/>
  <c r="BG826" i="35"/>
  <c r="BH826" i="35"/>
  <c r="BI826" i="35"/>
  <c r="BJ826" i="35"/>
  <c r="BK826" i="35"/>
  <c r="BL826" i="35"/>
  <c r="BM826" i="35"/>
  <c r="BN826" i="35"/>
  <c r="BO826" i="35"/>
  <c r="BP826" i="35"/>
  <c r="BQ826" i="35"/>
  <c r="BR826" i="35"/>
  <c r="BS826" i="35"/>
  <c r="BT826" i="35"/>
  <c r="BU826" i="35"/>
  <c r="BV826" i="35"/>
  <c r="AO827" i="35"/>
  <c r="AP827" i="35"/>
  <c r="AQ827" i="35"/>
  <c r="AR827" i="35"/>
  <c r="AS827" i="35"/>
  <c r="AT827" i="35"/>
  <c r="AU827" i="35"/>
  <c r="AV827" i="35"/>
  <c r="AW827" i="35"/>
  <c r="AX827" i="35"/>
  <c r="AY827" i="35"/>
  <c r="AZ827" i="35"/>
  <c r="BA827" i="35"/>
  <c r="BB827" i="35"/>
  <c r="BC827" i="35"/>
  <c r="BD827" i="35"/>
  <c r="BE827" i="35"/>
  <c r="BF827" i="35"/>
  <c r="BG827" i="35"/>
  <c r="BH827" i="35"/>
  <c r="BI827" i="35"/>
  <c r="BJ827" i="35"/>
  <c r="BK827" i="35"/>
  <c r="BL827" i="35"/>
  <c r="BM827" i="35"/>
  <c r="BN827" i="35"/>
  <c r="BO827" i="35"/>
  <c r="BP827" i="35"/>
  <c r="BQ827" i="35"/>
  <c r="BR827" i="35"/>
  <c r="BS827" i="35"/>
  <c r="BT827" i="35"/>
  <c r="BU827" i="35"/>
  <c r="BV827" i="35"/>
  <c r="AO828" i="35"/>
  <c r="AP828" i="35"/>
  <c r="AQ828" i="35"/>
  <c r="AR828" i="35"/>
  <c r="AS828" i="35"/>
  <c r="AT828" i="35"/>
  <c r="AU828" i="35"/>
  <c r="AV828" i="35"/>
  <c r="AW828" i="35"/>
  <c r="AX828" i="35"/>
  <c r="AY828" i="35"/>
  <c r="AZ828" i="35"/>
  <c r="BA828" i="35"/>
  <c r="BB828" i="35"/>
  <c r="BC828" i="35"/>
  <c r="BD828" i="35"/>
  <c r="BE828" i="35"/>
  <c r="BF828" i="35"/>
  <c r="BG828" i="35"/>
  <c r="BH828" i="35"/>
  <c r="BI828" i="35"/>
  <c r="BJ828" i="35"/>
  <c r="BK828" i="35"/>
  <c r="BL828" i="35"/>
  <c r="BM828" i="35"/>
  <c r="BN828" i="35"/>
  <c r="BO828" i="35"/>
  <c r="BP828" i="35"/>
  <c r="BQ828" i="35"/>
  <c r="BR828" i="35"/>
  <c r="BS828" i="35"/>
  <c r="BT828" i="35"/>
  <c r="BU828" i="35"/>
  <c r="BV828" i="35"/>
  <c r="AO1455" i="35"/>
  <c r="AP1455" i="35"/>
  <c r="AQ1455" i="35"/>
  <c r="AR1455" i="35"/>
  <c r="AS1455" i="35"/>
  <c r="AT1455" i="35"/>
  <c r="AU1455" i="35"/>
  <c r="AV1455" i="35"/>
  <c r="AW1455" i="35"/>
  <c r="AX1455" i="35"/>
  <c r="AY1455" i="35"/>
  <c r="AZ1455" i="35"/>
  <c r="BA1455" i="35"/>
  <c r="BB1455" i="35"/>
  <c r="BC1455" i="35"/>
  <c r="BD1455" i="35"/>
  <c r="BE1455" i="35"/>
  <c r="BF1455" i="35"/>
  <c r="BG1455" i="35"/>
  <c r="BH1455" i="35"/>
  <c r="BI1455" i="35"/>
  <c r="BJ1455" i="35"/>
  <c r="BK1455" i="35"/>
  <c r="BL1455" i="35"/>
  <c r="BM1455" i="35"/>
  <c r="BN1455" i="35"/>
  <c r="BO1455" i="35"/>
  <c r="BP1455" i="35"/>
  <c r="BQ1455" i="35"/>
  <c r="BR1455" i="35"/>
  <c r="BS1455" i="35"/>
  <c r="BT1455" i="35"/>
  <c r="BU1455" i="35"/>
  <c r="BV1455" i="35"/>
  <c r="AO1456" i="35"/>
  <c r="AP1456" i="35"/>
  <c r="AQ1456" i="35"/>
  <c r="AR1456" i="35"/>
  <c r="AS1456" i="35"/>
  <c r="AT1456" i="35"/>
  <c r="AU1456" i="35"/>
  <c r="AV1456" i="35"/>
  <c r="AW1456" i="35"/>
  <c r="AX1456" i="35"/>
  <c r="AY1456" i="35"/>
  <c r="AZ1456" i="35"/>
  <c r="BA1456" i="35"/>
  <c r="BB1456" i="35"/>
  <c r="BC1456" i="35"/>
  <c r="BD1456" i="35"/>
  <c r="BE1456" i="35"/>
  <c r="BF1456" i="35"/>
  <c r="BG1456" i="35"/>
  <c r="BH1456" i="35"/>
  <c r="BI1456" i="35"/>
  <c r="BJ1456" i="35"/>
  <c r="BK1456" i="35"/>
  <c r="BL1456" i="35"/>
  <c r="BM1456" i="35"/>
  <c r="BN1456" i="35"/>
  <c r="BO1456" i="35"/>
  <c r="BP1456" i="35"/>
  <c r="BQ1456" i="35"/>
  <c r="BR1456" i="35"/>
  <c r="BS1456" i="35"/>
  <c r="BT1456" i="35"/>
  <c r="BU1456" i="35"/>
  <c r="BV1456" i="35"/>
  <c r="AO1457" i="35"/>
  <c r="AP1457" i="35"/>
  <c r="AQ1457" i="35"/>
  <c r="AR1457" i="35"/>
  <c r="AS1457" i="35"/>
  <c r="AT1457" i="35"/>
  <c r="AU1457" i="35"/>
  <c r="AV1457" i="35"/>
  <c r="AW1457" i="35"/>
  <c r="AX1457" i="35"/>
  <c r="AY1457" i="35"/>
  <c r="AZ1457" i="35"/>
  <c r="BA1457" i="35"/>
  <c r="BB1457" i="35"/>
  <c r="BC1457" i="35"/>
  <c r="BD1457" i="35"/>
  <c r="BE1457" i="35"/>
  <c r="BF1457" i="35"/>
  <c r="BG1457" i="35"/>
  <c r="BH1457" i="35"/>
  <c r="BI1457" i="35"/>
  <c r="BJ1457" i="35"/>
  <c r="BK1457" i="35"/>
  <c r="BL1457" i="35"/>
  <c r="BM1457" i="35"/>
  <c r="BN1457" i="35"/>
  <c r="BO1457" i="35"/>
  <c r="BP1457" i="35"/>
  <c r="BQ1457" i="35"/>
  <c r="BR1457" i="35"/>
  <c r="BS1457" i="35"/>
  <c r="BT1457" i="35"/>
  <c r="BU1457" i="35"/>
  <c r="BV1457" i="35"/>
  <c r="AO1458" i="35"/>
  <c r="AP1458" i="35"/>
  <c r="AQ1458" i="35"/>
  <c r="AR1458" i="35"/>
  <c r="AS1458" i="35"/>
  <c r="AT1458" i="35"/>
  <c r="AU1458" i="35"/>
  <c r="AV1458" i="35"/>
  <c r="AW1458" i="35"/>
  <c r="AX1458" i="35"/>
  <c r="AY1458" i="35"/>
  <c r="AZ1458" i="35"/>
  <c r="BA1458" i="35"/>
  <c r="BB1458" i="35"/>
  <c r="BC1458" i="35"/>
  <c r="BD1458" i="35"/>
  <c r="BE1458" i="35"/>
  <c r="BF1458" i="35"/>
  <c r="BG1458" i="35"/>
  <c r="BH1458" i="35"/>
  <c r="BI1458" i="35"/>
  <c r="BJ1458" i="35"/>
  <c r="BK1458" i="35"/>
  <c r="BL1458" i="35"/>
  <c r="BM1458" i="35"/>
  <c r="BN1458" i="35"/>
  <c r="BO1458" i="35"/>
  <c r="BP1458" i="35"/>
  <c r="BQ1458" i="35"/>
  <c r="BR1458" i="35"/>
  <c r="BS1458" i="35"/>
  <c r="BT1458" i="35"/>
  <c r="BU1458" i="35"/>
  <c r="BV1458" i="35"/>
  <c r="AO1459" i="35"/>
  <c r="AP1459" i="35"/>
  <c r="AQ1459" i="35"/>
  <c r="AR1459" i="35"/>
  <c r="AS1459" i="35"/>
  <c r="AT1459" i="35"/>
  <c r="AU1459" i="35"/>
  <c r="AV1459" i="35"/>
  <c r="AW1459" i="35"/>
  <c r="AX1459" i="35"/>
  <c r="AY1459" i="35"/>
  <c r="AZ1459" i="35"/>
  <c r="BA1459" i="35"/>
  <c r="BB1459" i="35"/>
  <c r="BC1459" i="35"/>
  <c r="BD1459" i="35"/>
  <c r="BE1459" i="35"/>
  <c r="BF1459" i="35"/>
  <c r="BG1459" i="35"/>
  <c r="BH1459" i="35"/>
  <c r="BI1459" i="35"/>
  <c r="BJ1459" i="35"/>
  <c r="BK1459" i="35"/>
  <c r="BL1459" i="35"/>
  <c r="BM1459" i="35"/>
  <c r="BN1459" i="35"/>
  <c r="BO1459" i="35"/>
  <c r="BP1459" i="35"/>
  <c r="BQ1459" i="35"/>
  <c r="BR1459" i="35"/>
  <c r="BS1459" i="35"/>
  <c r="BT1459" i="35"/>
  <c r="BU1459" i="35"/>
  <c r="BV1459" i="35"/>
  <c r="AO1142" i="35"/>
  <c r="AP1142" i="35"/>
  <c r="AQ1142" i="35"/>
  <c r="AR1142" i="35"/>
  <c r="AS1142" i="35"/>
  <c r="AT1142" i="35"/>
  <c r="AU1142" i="35"/>
  <c r="AV1142" i="35"/>
  <c r="AW1142" i="35"/>
  <c r="AX1142" i="35"/>
  <c r="AY1142" i="35"/>
  <c r="AZ1142" i="35"/>
  <c r="BA1142" i="35"/>
  <c r="BB1142" i="35"/>
  <c r="BC1142" i="35"/>
  <c r="BD1142" i="35"/>
  <c r="BE1142" i="35"/>
  <c r="BF1142" i="35"/>
  <c r="BG1142" i="35"/>
  <c r="BH1142" i="35"/>
  <c r="BI1142" i="35"/>
  <c r="BJ1142" i="35"/>
  <c r="BK1142" i="35"/>
  <c r="BL1142" i="35"/>
  <c r="BM1142" i="35"/>
  <c r="BN1142" i="35"/>
  <c r="BO1142" i="35"/>
  <c r="BP1142" i="35"/>
  <c r="BQ1142" i="35"/>
  <c r="BR1142" i="35"/>
  <c r="BS1142" i="35"/>
  <c r="BT1142" i="35"/>
  <c r="BU1142" i="35"/>
  <c r="BV1142" i="35"/>
  <c r="AO1143" i="35"/>
  <c r="AP1143" i="35"/>
  <c r="AQ1143" i="35"/>
  <c r="AR1143" i="35"/>
  <c r="AS1143" i="35"/>
  <c r="AT1143" i="35"/>
  <c r="AU1143" i="35"/>
  <c r="AV1143" i="35"/>
  <c r="AW1143" i="35"/>
  <c r="AX1143" i="35"/>
  <c r="AY1143" i="35"/>
  <c r="AZ1143" i="35"/>
  <c r="BA1143" i="35"/>
  <c r="BB1143" i="35"/>
  <c r="BC1143" i="35"/>
  <c r="BD1143" i="35"/>
  <c r="BE1143" i="35"/>
  <c r="BF1143" i="35"/>
  <c r="BG1143" i="35"/>
  <c r="BH1143" i="35"/>
  <c r="BI1143" i="35"/>
  <c r="BJ1143" i="35"/>
  <c r="BK1143" i="35"/>
  <c r="BL1143" i="35"/>
  <c r="BM1143" i="35"/>
  <c r="BN1143" i="35"/>
  <c r="BO1143" i="35"/>
  <c r="BP1143" i="35"/>
  <c r="BQ1143" i="35"/>
  <c r="BR1143" i="35"/>
  <c r="BS1143" i="35"/>
  <c r="BT1143" i="35"/>
  <c r="BU1143" i="35"/>
  <c r="BV1143" i="35"/>
  <c r="AO1144" i="35"/>
  <c r="AP1144" i="35"/>
  <c r="AQ1144" i="35"/>
  <c r="AR1144" i="35"/>
  <c r="AS1144" i="35"/>
  <c r="AT1144" i="35"/>
  <c r="AU1144" i="35"/>
  <c r="AV1144" i="35"/>
  <c r="AW1144" i="35"/>
  <c r="AX1144" i="35"/>
  <c r="AY1144" i="35"/>
  <c r="AZ1144" i="35"/>
  <c r="BA1144" i="35"/>
  <c r="BB1144" i="35"/>
  <c r="BC1144" i="35"/>
  <c r="BD1144" i="35"/>
  <c r="BE1144" i="35"/>
  <c r="BF1144" i="35"/>
  <c r="BG1144" i="35"/>
  <c r="BH1144" i="35"/>
  <c r="BI1144" i="35"/>
  <c r="BJ1144" i="35"/>
  <c r="BK1144" i="35"/>
  <c r="BL1144" i="35"/>
  <c r="BM1144" i="35"/>
  <c r="BN1144" i="35"/>
  <c r="BO1144" i="35"/>
  <c r="BP1144" i="35"/>
  <c r="BQ1144" i="35"/>
  <c r="BR1144" i="35"/>
  <c r="BS1144" i="35"/>
  <c r="BT1144" i="35"/>
  <c r="BU1144" i="35"/>
  <c r="BV1144" i="35"/>
  <c r="AO1145" i="35"/>
  <c r="AP1145" i="35"/>
  <c r="AQ1145" i="35"/>
  <c r="AR1145" i="35"/>
  <c r="AS1145" i="35"/>
  <c r="AT1145" i="35"/>
  <c r="AU1145" i="35"/>
  <c r="AV1145" i="35"/>
  <c r="AW1145" i="35"/>
  <c r="AX1145" i="35"/>
  <c r="AY1145" i="35"/>
  <c r="AZ1145" i="35"/>
  <c r="BA1145" i="35"/>
  <c r="BB1145" i="35"/>
  <c r="BC1145" i="35"/>
  <c r="BD1145" i="35"/>
  <c r="BE1145" i="35"/>
  <c r="BF1145" i="35"/>
  <c r="BG1145" i="35"/>
  <c r="BH1145" i="35"/>
  <c r="BI1145" i="35"/>
  <c r="BJ1145" i="35"/>
  <c r="BK1145" i="35"/>
  <c r="BL1145" i="35"/>
  <c r="BM1145" i="35"/>
  <c r="BN1145" i="35"/>
  <c r="BO1145" i="35"/>
  <c r="BP1145" i="35"/>
  <c r="BQ1145" i="35"/>
  <c r="BR1145" i="35"/>
  <c r="BS1145" i="35"/>
  <c r="BT1145" i="35"/>
  <c r="BU1145" i="35"/>
  <c r="BV1145" i="35"/>
  <c r="AO1146" i="35"/>
  <c r="AP1146" i="35"/>
  <c r="AQ1146" i="35"/>
  <c r="AR1146" i="35"/>
  <c r="AS1146" i="35"/>
  <c r="AT1146" i="35"/>
  <c r="AU1146" i="35"/>
  <c r="AV1146" i="35"/>
  <c r="AW1146" i="35"/>
  <c r="AX1146" i="35"/>
  <c r="AY1146" i="35"/>
  <c r="AZ1146" i="35"/>
  <c r="BA1146" i="35"/>
  <c r="BB1146" i="35"/>
  <c r="BC1146" i="35"/>
  <c r="BD1146" i="35"/>
  <c r="BE1146" i="35"/>
  <c r="BF1146" i="35"/>
  <c r="BG1146" i="35"/>
  <c r="BH1146" i="35"/>
  <c r="BI1146" i="35"/>
  <c r="BJ1146" i="35"/>
  <c r="BK1146" i="35"/>
  <c r="BL1146" i="35"/>
  <c r="BM1146" i="35"/>
  <c r="BN1146" i="35"/>
  <c r="BO1146" i="35"/>
  <c r="BP1146" i="35"/>
  <c r="BQ1146" i="35"/>
  <c r="BR1146" i="35"/>
  <c r="BS1146" i="35"/>
  <c r="BT1146" i="35"/>
  <c r="BU1146" i="35"/>
  <c r="BV1146" i="35"/>
  <c r="AO1147" i="35"/>
  <c r="AP1147" i="35"/>
  <c r="AQ1147" i="35"/>
  <c r="AR1147" i="35"/>
  <c r="AS1147" i="35"/>
  <c r="AT1147" i="35"/>
  <c r="AU1147" i="35"/>
  <c r="AV1147" i="35"/>
  <c r="AW1147" i="35"/>
  <c r="AX1147" i="35"/>
  <c r="AY1147" i="35"/>
  <c r="AZ1147" i="35"/>
  <c r="BA1147" i="35"/>
  <c r="BB1147" i="35"/>
  <c r="BC1147" i="35"/>
  <c r="BD1147" i="35"/>
  <c r="BE1147" i="35"/>
  <c r="BF1147" i="35"/>
  <c r="BG1147" i="35"/>
  <c r="BH1147" i="35"/>
  <c r="BI1147" i="35"/>
  <c r="BJ1147" i="35"/>
  <c r="BK1147" i="35"/>
  <c r="BL1147" i="35"/>
  <c r="BM1147" i="35"/>
  <c r="BN1147" i="35"/>
  <c r="BO1147" i="35"/>
  <c r="BP1147" i="35"/>
  <c r="BQ1147" i="35"/>
  <c r="BR1147" i="35"/>
  <c r="BS1147" i="35"/>
  <c r="BT1147" i="35"/>
  <c r="BU1147" i="35"/>
  <c r="BV1147" i="35"/>
  <c r="AO674" i="35"/>
  <c r="AP674" i="35"/>
  <c r="AQ674" i="35"/>
  <c r="AR674" i="35"/>
  <c r="AS674" i="35"/>
  <c r="AT674" i="35"/>
  <c r="AU674" i="35"/>
  <c r="AV674" i="35"/>
  <c r="AW674" i="35"/>
  <c r="AX674" i="35"/>
  <c r="AY674" i="35"/>
  <c r="AZ674" i="35"/>
  <c r="BA674" i="35"/>
  <c r="BB674" i="35"/>
  <c r="BC674" i="35"/>
  <c r="BD674" i="35"/>
  <c r="BE674" i="35"/>
  <c r="BF674" i="35"/>
  <c r="BG674" i="35"/>
  <c r="BH674" i="35"/>
  <c r="BI674" i="35"/>
  <c r="BJ674" i="35"/>
  <c r="BK674" i="35"/>
  <c r="BL674" i="35"/>
  <c r="BM674" i="35"/>
  <c r="BN674" i="35"/>
  <c r="BO674" i="35"/>
  <c r="BP674" i="35"/>
  <c r="BQ674" i="35"/>
  <c r="BR674" i="35"/>
  <c r="BS674" i="35"/>
  <c r="BT674" i="35"/>
  <c r="BU674" i="35"/>
  <c r="BV674" i="35"/>
  <c r="AO675" i="35"/>
  <c r="AP675" i="35"/>
  <c r="AQ675" i="35"/>
  <c r="AR675" i="35"/>
  <c r="AS675" i="35"/>
  <c r="AT675" i="35"/>
  <c r="AU675" i="35"/>
  <c r="AV675" i="35"/>
  <c r="AW675" i="35"/>
  <c r="AX675" i="35"/>
  <c r="AY675" i="35"/>
  <c r="AZ675" i="35"/>
  <c r="BA675" i="35"/>
  <c r="BB675" i="35"/>
  <c r="BC675" i="35"/>
  <c r="BD675" i="35"/>
  <c r="BE675" i="35"/>
  <c r="BF675" i="35"/>
  <c r="BG675" i="35"/>
  <c r="BH675" i="35"/>
  <c r="BI675" i="35"/>
  <c r="BJ675" i="35"/>
  <c r="BK675" i="35"/>
  <c r="BL675" i="35"/>
  <c r="BM675" i="35"/>
  <c r="BN675" i="35"/>
  <c r="BO675" i="35"/>
  <c r="BP675" i="35"/>
  <c r="BQ675" i="35"/>
  <c r="BR675" i="35"/>
  <c r="BS675" i="35"/>
  <c r="BT675" i="35"/>
  <c r="BU675" i="35"/>
  <c r="BV675" i="35"/>
  <c r="AO676" i="35"/>
  <c r="AP676" i="35"/>
  <c r="AQ676" i="35"/>
  <c r="AR676" i="35"/>
  <c r="AS676" i="35"/>
  <c r="AT676" i="35"/>
  <c r="AU676" i="35"/>
  <c r="AV676" i="35"/>
  <c r="AW676" i="35"/>
  <c r="AX676" i="35"/>
  <c r="AY676" i="35"/>
  <c r="AZ676" i="35"/>
  <c r="BA676" i="35"/>
  <c r="BB676" i="35"/>
  <c r="BC676" i="35"/>
  <c r="BD676" i="35"/>
  <c r="BE676" i="35"/>
  <c r="BF676" i="35"/>
  <c r="BG676" i="35"/>
  <c r="BH676" i="35"/>
  <c r="BI676" i="35"/>
  <c r="BJ676" i="35"/>
  <c r="BK676" i="35"/>
  <c r="BL676" i="35"/>
  <c r="BM676" i="35"/>
  <c r="BN676" i="35"/>
  <c r="BO676" i="35"/>
  <c r="BP676" i="35"/>
  <c r="BQ676" i="35"/>
  <c r="BR676" i="35"/>
  <c r="BS676" i="35"/>
  <c r="BT676" i="35"/>
  <c r="BU676" i="35"/>
  <c r="BV676" i="35"/>
  <c r="AO677" i="35"/>
  <c r="AP677" i="35"/>
  <c r="AQ677" i="35"/>
  <c r="AR677" i="35"/>
  <c r="AS677" i="35"/>
  <c r="AT677" i="35"/>
  <c r="AU677" i="35"/>
  <c r="AV677" i="35"/>
  <c r="AW677" i="35"/>
  <c r="AX677" i="35"/>
  <c r="AY677" i="35"/>
  <c r="AZ677" i="35"/>
  <c r="BA677" i="35"/>
  <c r="BB677" i="35"/>
  <c r="BC677" i="35"/>
  <c r="BD677" i="35"/>
  <c r="BE677" i="35"/>
  <c r="BF677" i="35"/>
  <c r="BG677" i="35"/>
  <c r="BH677" i="35"/>
  <c r="BI677" i="35"/>
  <c r="BJ677" i="35"/>
  <c r="BK677" i="35"/>
  <c r="BL677" i="35"/>
  <c r="BM677" i="35"/>
  <c r="BN677" i="35"/>
  <c r="BO677" i="35"/>
  <c r="BP677" i="35"/>
  <c r="BQ677" i="35"/>
  <c r="BR677" i="35"/>
  <c r="BS677" i="35"/>
  <c r="BT677" i="35"/>
  <c r="BU677" i="35"/>
  <c r="BV677" i="35"/>
  <c r="AO678" i="35"/>
  <c r="AP678" i="35"/>
  <c r="AQ678" i="35"/>
  <c r="AR678" i="35"/>
  <c r="AS678" i="35"/>
  <c r="AT678" i="35"/>
  <c r="AU678" i="35"/>
  <c r="AV678" i="35"/>
  <c r="AW678" i="35"/>
  <c r="AX678" i="35"/>
  <c r="AY678" i="35"/>
  <c r="AZ678" i="35"/>
  <c r="BA678" i="35"/>
  <c r="BB678" i="35"/>
  <c r="BC678" i="35"/>
  <c r="BD678" i="35"/>
  <c r="BE678" i="35"/>
  <c r="BF678" i="35"/>
  <c r="BG678" i="35"/>
  <c r="BH678" i="35"/>
  <c r="BI678" i="35"/>
  <c r="BJ678" i="35"/>
  <c r="BK678" i="35"/>
  <c r="BL678" i="35"/>
  <c r="BM678" i="35"/>
  <c r="BN678" i="35"/>
  <c r="BO678" i="35"/>
  <c r="BP678" i="35"/>
  <c r="BQ678" i="35"/>
  <c r="BR678" i="35"/>
  <c r="BS678" i="35"/>
  <c r="BT678" i="35"/>
  <c r="BU678" i="35"/>
  <c r="BV678" i="35"/>
  <c r="AO1614" i="35"/>
  <c r="AP1614" i="35"/>
  <c r="AQ1614" i="35"/>
  <c r="AR1614" i="35"/>
  <c r="AS1614" i="35"/>
  <c r="AT1614" i="35"/>
  <c r="AU1614" i="35"/>
  <c r="AV1614" i="35"/>
  <c r="AW1614" i="35"/>
  <c r="AX1614" i="35"/>
  <c r="AY1614" i="35"/>
  <c r="AZ1614" i="35"/>
  <c r="BA1614" i="35"/>
  <c r="BB1614" i="35"/>
  <c r="BC1614" i="35"/>
  <c r="BD1614" i="35"/>
  <c r="BE1614" i="35"/>
  <c r="BF1614" i="35"/>
  <c r="BG1614" i="35"/>
  <c r="BH1614" i="35"/>
  <c r="BI1614" i="35"/>
  <c r="BJ1614" i="35"/>
  <c r="BK1614" i="35"/>
  <c r="BL1614" i="35"/>
  <c r="BM1614" i="35"/>
  <c r="BN1614" i="35"/>
  <c r="BO1614" i="35"/>
  <c r="BP1614" i="35"/>
  <c r="BQ1614" i="35"/>
  <c r="BR1614" i="35"/>
  <c r="BS1614" i="35"/>
  <c r="BT1614" i="35"/>
  <c r="BU1614" i="35"/>
  <c r="BV1614" i="35"/>
  <c r="AO1615" i="35"/>
  <c r="AP1615" i="35"/>
  <c r="AQ1615" i="35"/>
  <c r="AR1615" i="35"/>
  <c r="AS1615" i="35"/>
  <c r="AT1615" i="35"/>
  <c r="AU1615" i="35"/>
  <c r="AV1615" i="35"/>
  <c r="AW1615" i="35"/>
  <c r="AX1615" i="35"/>
  <c r="AY1615" i="35"/>
  <c r="AZ1615" i="35"/>
  <c r="BA1615" i="35"/>
  <c r="BB1615" i="35"/>
  <c r="BC1615" i="35"/>
  <c r="BD1615" i="35"/>
  <c r="BE1615" i="35"/>
  <c r="BF1615" i="35"/>
  <c r="BG1615" i="35"/>
  <c r="BH1615" i="35"/>
  <c r="BI1615" i="35"/>
  <c r="BJ1615" i="35"/>
  <c r="BK1615" i="35"/>
  <c r="BL1615" i="35"/>
  <c r="BM1615" i="35"/>
  <c r="BN1615" i="35"/>
  <c r="BO1615" i="35"/>
  <c r="BP1615" i="35"/>
  <c r="BQ1615" i="35"/>
  <c r="BR1615" i="35"/>
  <c r="BS1615" i="35"/>
  <c r="BT1615" i="35"/>
  <c r="BU1615" i="35"/>
  <c r="BV1615" i="35"/>
  <c r="AO1616" i="35"/>
  <c r="AP1616" i="35"/>
  <c r="AQ1616" i="35"/>
  <c r="AR1616" i="35"/>
  <c r="AS1616" i="35"/>
  <c r="AT1616" i="35"/>
  <c r="AU1616" i="35"/>
  <c r="AV1616" i="35"/>
  <c r="AW1616" i="35"/>
  <c r="AX1616" i="35"/>
  <c r="AY1616" i="35"/>
  <c r="AZ1616" i="35"/>
  <c r="BA1616" i="35"/>
  <c r="BB1616" i="35"/>
  <c r="BC1616" i="35"/>
  <c r="BD1616" i="35"/>
  <c r="BE1616" i="35"/>
  <c r="BF1616" i="35"/>
  <c r="BG1616" i="35"/>
  <c r="BH1616" i="35"/>
  <c r="BI1616" i="35"/>
  <c r="BJ1616" i="35"/>
  <c r="BK1616" i="35"/>
  <c r="BL1616" i="35"/>
  <c r="BM1616" i="35"/>
  <c r="BN1616" i="35"/>
  <c r="BO1616" i="35"/>
  <c r="BP1616" i="35"/>
  <c r="BQ1616" i="35"/>
  <c r="BR1616" i="35"/>
  <c r="BS1616" i="35"/>
  <c r="BT1616" i="35"/>
  <c r="BU1616" i="35"/>
  <c r="BV1616" i="35"/>
  <c r="AO1617" i="35"/>
  <c r="AP1617" i="35"/>
  <c r="AQ1617" i="35"/>
  <c r="AR1617" i="35"/>
  <c r="AS1617" i="35"/>
  <c r="AT1617" i="35"/>
  <c r="AU1617" i="35"/>
  <c r="AV1617" i="35"/>
  <c r="AW1617" i="35"/>
  <c r="AX1617" i="35"/>
  <c r="AY1617" i="35"/>
  <c r="AZ1617" i="35"/>
  <c r="BA1617" i="35"/>
  <c r="BB1617" i="35"/>
  <c r="BC1617" i="35"/>
  <c r="BD1617" i="35"/>
  <c r="BE1617" i="35"/>
  <c r="BF1617" i="35"/>
  <c r="BG1617" i="35"/>
  <c r="BH1617" i="35"/>
  <c r="BI1617" i="35"/>
  <c r="BJ1617" i="35"/>
  <c r="BK1617" i="35"/>
  <c r="BL1617" i="35"/>
  <c r="BM1617" i="35"/>
  <c r="BN1617" i="35"/>
  <c r="BO1617" i="35"/>
  <c r="BP1617" i="35"/>
  <c r="BQ1617" i="35"/>
  <c r="BR1617" i="35"/>
  <c r="BS1617" i="35"/>
  <c r="BT1617" i="35"/>
  <c r="BU1617" i="35"/>
  <c r="BV1617" i="35"/>
  <c r="AO1618" i="35"/>
  <c r="AP1618" i="35"/>
  <c r="AQ1618" i="35"/>
  <c r="AR1618" i="35"/>
  <c r="AS1618" i="35"/>
  <c r="AT1618" i="35"/>
  <c r="AU1618" i="35"/>
  <c r="AV1618" i="35"/>
  <c r="AW1618" i="35"/>
  <c r="AX1618" i="35"/>
  <c r="AY1618" i="35"/>
  <c r="AZ1618" i="35"/>
  <c r="BA1618" i="35"/>
  <c r="BB1618" i="35"/>
  <c r="BC1618" i="35"/>
  <c r="BD1618" i="35"/>
  <c r="BE1618" i="35"/>
  <c r="BF1618" i="35"/>
  <c r="BG1618" i="35"/>
  <c r="BH1618" i="35"/>
  <c r="BI1618" i="35"/>
  <c r="BJ1618" i="35"/>
  <c r="BK1618" i="35"/>
  <c r="BL1618" i="35"/>
  <c r="BM1618" i="35"/>
  <c r="BN1618" i="35"/>
  <c r="BO1618" i="35"/>
  <c r="BP1618" i="35"/>
  <c r="BQ1618" i="35"/>
  <c r="BR1618" i="35"/>
  <c r="BS1618" i="35"/>
  <c r="BT1618" i="35"/>
  <c r="BU1618" i="35"/>
  <c r="BV1618" i="35"/>
  <c r="AO1619" i="35"/>
  <c r="AP1619" i="35"/>
  <c r="AQ1619" i="35"/>
  <c r="AR1619" i="35"/>
  <c r="AS1619" i="35"/>
  <c r="AT1619" i="35"/>
  <c r="AU1619" i="35"/>
  <c r="AV1619" i="35"/>
  <c r="AW1619" i="35"/>
  <c r="AX1619" i="35"/>
  <c r="AY1619" i="35"/>
  <c r="AZ1619" i="35"/>
  <c r="BA1619" i="35"/>
  <c r="BB1619" i="35"/>
  <c r="BC1619" i="35"/>
  <c r="BD1619" i="35"/>
  <c r="BE1619" i="35"/>
  <c r="BF1619" i="35"/>
  <c r="BG1619" i="35"/>
  <c r="BH1619" i="35"/>
  <c r="BI1619" i="35"/>
  <c r="BJ1619" i="35"/>
  <c r="BK1619" i="35"/>
  <c r="BL1619" i="35"/>
  <c r="BM1619" i="35"/>
  <c r="BN1619" i="35"/>
  <c r="BO1619" i="35"/>
  <c r="BP1619" i="35"/>
  <c r="BQ1619" i="35"/>
  <c r="BR1619" i="35"/>
  <c r="BS1619" i="35"/>
  <c r="BT1619" i="35"/>
  <c r="BU1619" i="35"/>
  <c r="BV1619" i="35"/>
  <c r="AO1304" i="35"/>
  <c r="AP1304" i="35"/>
  <c r="AQ1304" i="35"/>
  <c r="AR1304" i="35"/>
  <c r="AS1304" i="35"/>
  <c r="AT1304" i="35"/>
  <c r="AU1304" i="35"/>
  <c r="AV1304" i="35"/>
  <c r="AW1304" i="35"/>
  <c r="AX1304" i="35"/>
  <c r="AY1304" i="35"/>
  <c r="AZ1304" i="35"/>
  <c r="BA1304" i="35"/>
  <c r="BB1304" i="35"/>
  <c r="BC1304" i="35"/>
  <c r="BD1304" i="35"/>
  <c r="BE1304" i="35"/>
  <c r="BF1304" i="35"/>
  <c r="BG1304" i="35"/>
  <c r="BH1304" i="35"/>
  <c r="BI1304" i="35"/>
  <c r="BJ1304" i="35"/>
  <c r="BK1304" i="35"/>
  <c r="BL1304" i="35"/>
  <c r="BM1304" i="35"/>
  <c r="BN1304" i="35"/>
  <c r="BO1304" i="35"/>
  <c r="BP1304" i="35"/>
  <c r="BQ1304" i="35"/>
  <c r="BR1304" i="35"/>
  <c r="BS1304" i="35"/>
  <c r="BT1304" i="35"/>
  <c r="BU1304" i="35"/>
  <c r="BV1304" i="35"/>
  <c r="AO1305" i="35"/>
  <c r="AP1305" i="35"/>
  <c r="AQ1305" i="35"/>
  <c r="AR1305" i="35"/>
  <c r="AS1305" i="35"/>
  <c r="AT1305" i="35"/>
  <c r="AU1305" i="35"/>
  <c r="AV1305" i="35"/>
  <c r="AW1305" i="35"/>
  <c r="AX1305" i="35"/>
  <c r="AY1305" i="35"/>
  <c r="AZ1305" i="35"/>
  <c r="BA1305" i="35"/>
  <c r="BB1305" i="35"/>
  <c r="BC1305" i="35"/>
  <c r="BD1305" i="35"/>
  <c r="BE1305" i="35"/>
  <c r="BF1305" i="35"/>
  <c r="BG1305" i="35"/>
  <c r="BH1305" i="35"/>
  <c r="BI1305" i="35"/>
  <c r="BJ1305" i="35"/>
  <c r="BK1305" i="35"/>
  <c r="BL1305" i="35"/>
  <c r="BM1305" i="35"/>
  <c r="BN1305" i="35"/>
  <c r="BO1305" i="35"/>
  <c r="BP1305" i="35"/>
  <c r="BQ1305" i="35"/>
  <c r="BR1305" i="35"/>
  <c r="BS1305" i="35"/>
  <c r="BT1305" i="35"/>
  <c r="BU1305" i="35"/>
  <c r="BV1305" i="35"/>
  <c r="AO1306" i="35"/>
  <c r="AP1306" i="35"/>
  <c r="AQ1306" i="35"/>
  <c r="AR1306" i="35"/>
  <c r="AS1306" i="35"/>
  <c r="AT1306" i="35"/>
  <c r="AU1306" i="35"/>
  <c r="AV1306" i="35"/>
  <c r="AW1306" i="35"/>
  <c r="AX1306" i="35"/>
  <c r="AY1306" i="35"/>
  <c r="AZ1306" i="35"/>
  <c r="BA1306" i="35"/>
  <c r="BB1306" i="35"/>
  <c r="BC1306" i="35"/>
  <c r="BD1306" i="35"/>
  <c r="BE1306" i="35"/>
  <c r="BF1306" i="35"/>
  <c r="BG1306" i="35"/>
  <c r="BH1306" i="35"/>
  <c r="BI1306" i="35"/>
  <c r="BJ1306" i="35"/>
  <c r="BK1306" i="35"/>
  <c r="BL1306" i="35"/>
  <c r="BM1306" i="35"/>
  <c r="BN1306" i="35"/>
  <c r="BO1306" i="35"/>
  <c r="BP1306" i="35"/>
  <c r="BQ1306" i="35"/>
  <c r="BR1306" i="35"/>
  <c r="BS1306" i="35"/>
  <c r="BT1306" i="35"/>
  <c r="BU1306" i="35"/>
  <c r="BV1306" i="35"/>
  <c r="AO1307" i="35"/>
  <c r="AP1307" i="35"/>
  <c r="AQ1307" i="35"/>
  <c r="AR1307" i="35"/>
  <c r="AS1307" i="35"/>
  <c r="AT1307" i="35"/>
  <c r="AU1307" i="35"/>
  <c r="AV1307" i="35"/>
  <c r="AW1307" i="35"/>
  <c r="AX1307" i="35"/>
  <c r="AY1307" i="35"/>
  <c r="AZ1307" i="35"/>
  <c r="BA1307" i="35"/>
  <c r="BB1307" i="35"/>
  <c r="BC1307" i="35"/>
  <c r="BD1307" i="35"/>
  <c r="BE1307" i="35"/>
  <c r="BF1307" i="35"/>
  <c r="BG1307" i="35"/>
  <c r="BH1307" i="35"/>
  <c r="BI1307" i="35"/>
  <c r="BJ1307" i="35"/>
  <c r="BK1307" i="35"/>
  <c r="BL1307" i="35"/>
  <c r="BM1307" i="35"/>
  <c r="BN1307" i="35"/>
  <c r="BO1307" i="35"/>
  <c r="BP1307" i="35"/>
  <c r="BQ1307" i="35"/>
  <c r="BR1307" i="35"/>
  <c r="BS1307" i="35"/>
  <c r="BT1307" i="35"/>
  <c r="BU1307" i="35"/>
  <c r="BV1307" i="35"/>
  <c r="AO1308" i="35"/>
  <c r="AP1308" i="35"/>
  <c r="AQ1308" i="35"/>
  <c r="AR1308" i="35"/>
  <c r="AS1308" i="35"/>
  <c r="AT1308" i="35"/>
  <c r="AU1308" i="35"/>
  <c r="AV1308" i="35"/>
  <c r="AW1308" i="35"/>
  <c r="AX1308" i="35"/>
  <c r="AY1308" i="35"/>
  <c r="AZ1308" i="35"/>
  <c r="BA1308" i="35"/>
  <c r="BB1308" i="35"/>
  <c r="BC1308" i="35"/>
  <c r="BD1308" i="35"/>
  <c r="BE1308" i="35"/>
  <c r="BF1308" i="35"/>
  <c r="BG1308" i="35"/>
  <c r="BH1308" i="35"/>
  <c r="BI1308" i="35"/>
  <c r="BJ1308" i="35"/>
  <c r="BK1308" i="35"/>
  <c r="BL1308" i="35"/>
  <c r="BM1308" i="35"/>
  <c r="BN1308" i="35"/>
  <c r="BO1308" i="35"/>
  <c r="BP1308" i="35"/>
  <c r="BQ1308" i="35"/>
  <c r="BR1308" i="35"/>
  <c r="BS1308" i="35"/>
  <c r="BT1308" i="35"/>
  <c r="BU1308" i="35"/>
  <c r="BV1308" i="35"/>
  <c r="AO1802" i="35"/>
  <c r="AP1802" i="35"/>
  <c r="AQ1802" i="35"/>
  <c r="AR1802" i="35"/>
  <c r="AS1802" i="35"/>
  <c r="AT1802" i="35"/>
  <c r="AU1802" i="35"/>
  <c r="AV1802" i="35"/>
  <c r="AW1802" i="35"/>
  <c r="AX1802" i="35"/>
  <c r="AY1802" i="35"/>
  <c r="AZ1802" i="35"/>
  <c r="BA1802" i="35"/>
  <c r="BB1802" i="35"/>
  <c r="BC1802" i="35"/>
  <c r="BD1802" i="35"/>
  <c r="BE1802" i="35"/>
  <c r="BF1802" i="35"/>
  <c r="BG1802" i="35"/>
  <c r="BH1802" i="35"/>
  <c r="BI1802" i="35"/>
  <c r="BJ1802" i="35"/>
  <c r="BK1802" i="35"/>
  <c r="BL1802" i="35"/>
  <c r="BM1802" i="35"/>
  <c r="BN1802" i="35"/>
  <c r="BO1802" i="35"/>
  <c r="BP1802" i="35"/>
  <c r="BQ1802" i="35"/>
  <c r="BR1802" i="35"/>
  <c r="BS1802" i="35"/>
  <c r="BT1802" i="35"/>
  <c r="BU1802" i="35"/>
  <c r="BV1802" i="35"/>
  <c r="AO1803" i="35"/>
  <c r="AP1803" i="35"/>
  <c r="AQ1803" i="35"/>
  <c r="AR1803" i="35"/>
  <c r="AS1803" i="35"/>
  <c r="AT1803" i="35"/>
  <c r="AU1803" i="35"/>
  <c r="AV1803" i="35"/>
  <c r="AW1803" i="35"/>
  <c r="AX1803" i="35"/>
  <c r="AY1803" i="35"/>
  <c r="AZ1803" i="35"/>
  <c r="BA1803" i="35"/>
  <c r="BB1803" i="35"/>
  <c r="BC1803" i="35"/>
  <c r="BD1803" i="35"/>
  <c r="BE1803" i="35"/>
  <c r="BF1803" i="35"/>
  <c r="BG1803" i="35"/>
  <c r="BH1803" i="35"/>
  <c r="BI1803" i="35"/>
  <c r="BJ1803" i="35"/>
  <c r="BK1803" i="35"/>
  <c r="BL1803" i="35"/>
  <c r="BM1803" i="35"/>
  <c r="BN1803" i="35"/>
  <c r="BO1803" i="35"/>
  <c r="BP1803" i="35"/>
  <c r="BQ1803" i="35"/>
  <c r="BR1803" i="35"/>
  <c r="BS1803" i="35"/>
  <c r="BT1803" i="35"/>
  <c r="BU1803" i="35"/>
  <c r="BV1803" i="35"/>
  <c r="AO1804" i="35"/>
  <c r="AP1804" i="35"/>
  <c r="AQ1804" i="35"/>
  <c r="AR1804" i="35"/>
  <c r="AS1804" i="35"/>
  <c r="AT1804" i="35"/>
  <c r="AU1804" i="35"/>
  <c r="AV1804" i="35"/>
  <c r="AW1804" i="35"/>
  <c r="AX1804" i="35"/>
  <c r="AY1804" i="35"/>
  <c r="AZ1804" i="35"/>
  <c r="BA1804" i="35"/>
  <c r="BB1804" i="35"/>
  <c r="BC1804" i="35"/>
  <c r="BD1804" i="35"/>
  <c r="BE1804" i="35"/>
  <c r="BF1804" i="35"/>
  <c r="BG1804" i="35"/>
  <c r="BH1804" i="35"/>
  <c r="BI1804" i="35"/>
  <c r="BJ1804" i="35"/>
  <c r="BK1804" i="35"/>
  <c r="BL1804" i="35"/>
  <c r="BM1804" i="35"/>
  <c r="BN1804" i="35"/>
  <c r="BO1804" i="35"/>
  <c r="BP1804" i="35"/>
  <c r="BQ1804" i="35"/>
  <c r="BR1804" i="35"/>
  <c r="BS1804" i="35"/>
  <c r="BT1804" i="35"/>
  <c r="BU1804" i="35"/>
  <c r="BV1804" i="35"/>
  <c r="AO1805" i="35"/>
  <c r="AP1805" i="35"/>
  <c r="AQ1805" i="35"/>
  <c r="AR1805" i="35"/>
  <c r="AS1805" i="35"/>
  <c r="AT1805" i="35"/>
  <c r="AU1805" i="35"/>
  <c r="AV1805" i="35"/>
  <c r="AW1805" i="35"/>
  <c r="AX1805" i="35"/>
  <c r="AY1805" i="35"/>
  <c r="AZ1805" i="35"/>
  <c r="BA1805" i="35"/>
  <c r="BB1805" i="35"/>
  <c r="BC1805" i="35"/>
  <c r="BD1805" i="35"/>
  <c r="BE1805" i="35"/>
  <c r="BF1805" i="35"/>
  <c r="BG1805" i="35"/>
  <c r="BH1805" i="35"/>
  <c r="BI1805" i="35"/>
  <c r="BJ1805" i="35"/>
  <c r="BK1805" i="35"/>
  <c r="BL1805" i="35"/>
  <c r="BM1805" i="35"/>
  <c r="BN1805" i="35"/>
  <c r="BO1805" i="35"/>
  <c r="BP1805" i="35"/>
  <c r="BQ1805" i="35"/>
  <c r="BR1805" i="35"/>
  <c r="BS1805" i="35"/>
  <c r="BT1805" i="35"/>
  <c r="BU1805" i="35"/>
  <c r="BV1805" i="35"/>
  <c r="AO1806" i="35"/>
  <c r="AP1806" i="35"/>
  <c r="AQ1806" i="35"/>
  <c r="AR1806" i="35"/>
  <c r="AS1806" i="35"/>
  <c r="AT1806" i="35"/>
  <c r="AU1806" i="35"/>
  <c r="AV1806" i="35"/>
  <c r="AW1806" i="35"/>
  <c r="AX1806" i="35"/>
  <c r="AY1806" i="35"/>
  <c r="AZ1806" i="35"/>
  <c r="BA1806" i="35"/>
  <c r="BB1806" i="35"/>
  <c r="BC1806" i="35"/>
  <c r="BD1806" i="35"/>
  <c r="BE1806" i="35"/>
  <c r="BF1806" i="35"/>
  <c r="BG1806" i="35"/>
  <c r="BH1806" i="35"/>
  <c r="BI1806" i="35"/>
  <c r="BJ1806" i="35"/>
  <c r="BK1806" i="35"/>
  <c r="BL1806" i="35"/>
  <c r="BM1806" i="35"/>
  <c r="BN1806" i="35"/>
  <c r="BO1806" i="35"/>
  <c r="BP1806" i="35"/>
  <c r="BQ1806" i="35"/>
  <c r="BR1806" i="35"/>
  <c r="BS1806" i="35"/>
  <c r="BT1806" i="35"/>
  <c r="BU1806" i="35"/>
  <c r="BV1806" i="35"/>
  <c r="AO1807" i="35"/>
  <c r="AP1807" i="35"/>
  <c r="AQ1807" i="35"/>
  <c r="AR1807" i="35"/>
  <c r="AS1807" i="35"/>
  <c r="AT1807" i="35"/>
  <c r="AU1807" i="35"/>
  <c r="AV1807" i="35"/>
  <c r="AW1807" i="35"/>
  <c r="AX1807" i="35"/>
  <c r="AY1807" i="35"/>
  <c r="AZ1807" i="35"/>
  <c r="BA1807" i="35"/>
  <c r="BB1807" i="35"/>
  <c r="BC1807" i="35"/>
  <c r="BD1807" i="35"/>
  <c r="BE1807" i="35"/>
  <c r="BF1807" i="35"/>
  <c r="BG1807" i="35"/>
  <c r="BH1807" i="35"/>
  <c r="BI1807" i="35"/>
  <c r="BJ1807" i="35"/>
  <c r="BK1807" i="35"/>
  <c r="BL1807" i="35"/>
  <c r="BM1807" i="35"/>
  <c r="BN1807" i="35"/>
  <c r="BO1807" i="35"/>
  <c r="BP1807" i="35"/>
  <c r="BQ1807" i="35"/>
  <c r="BR1807" i="35"/>
  <c r="BS1807" i="35"/>
  <c r="BT1807" i="35"/>
  <c r="BU1807" i="35"/>
  <c r="BV1807"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AO322" i="35"/>
  <c r="AP322" i="35"/>
  <c r="AQ322" i="35"/>
  <c r="AR322" i="35"/>
  <c r="AS322" i="35"/>
  <c r="AT322" i="35"/>
  <c r="AU322" i="35"/>
  <c r="AV322" i="35"/>
  <c r="AW322" i="35"/>
  <c r="AX322" i="35"/>
  <c r="AY322" i="35"/>
  <c r="AZ322" i="35"/>
  <c r="BA322" i="35"/>
  <c r="BB322" i="35"/>
  <c r="BC322" i="35"/>
  <c r="BD322" i="35"/>
  <c r="BE322" i="35"/>
  <c r="BF322" i="35"/>
  <c r="BG322" i="35"/>
  <c r="BH322" i="35"/>
  <c r="BI322" i="35"/>
  <c r="BJ322" i="35"/>
  <c r="BK322" i="35"/>
  <c r="BL322" i="35"/>
  <c r="BM322" i="35"/>
  <c r="BN322" i="35"/>
  <c r="BO322" i="35"/>
  <c r="BP322" i="35"/>
  <c r="BQ322" i="35"/>
  <c r="BR322" i="35"/>
  <c r="BS322" i="35"/>
  <c r="BT322" i="35"/>
  <c r="BU322" i="35"/>
  <c r="BV322" i="35"/>
  <c r="AO323" i="35"/>
  <c r="AP323" i="35"/>
  <c r="AQ323" i="35"/>
  <c r="AR323" i="35"/>
  <c r="AS323" i="35"/>
  <c r="AT323" i="35"/>
  <c r="AU323" i="35"/>
  <c r="AV323" i="35"/>
  <c r="AW323" i="35"/>
  <c r="AX323" i="35"/>
  <c r="AY323" i="35"/>
  <c r="AZ323" i="35"/>
  <c r="BA323" i="35"/>
  <c r="BB323" i="35"/>
  <c r="BC323" i="35"/>
  <c r="BD323" i="35"/>
  <c r="BE323" i="35"/>
  <c r="BF323" i="35"/>
  <c r="BG323" i="35"/>
  <c r="BH323" i="35"/>
  <c r="BI323" i="35"/>
  <c r="BJ323" i="35"/>
  <c r="BK323" i="35"/>
  <c r="BL323" i="35"/>
  <c r="BM323" i="35"/>
  <c r="BN323" i="35"/>
  <c r="BO323" i="35"/>
  <c r="BP323" i="35"/>
  <c r="BQ323" i="35"/>
  <c r="BR323" i="35"/>
  <c r="BS323" i="35"/>
  <c r="BT323" i="35"/>
  <c r="BU323" i="35"/>
  <c r="BV323" i="35"/>
  <c r="AO324" i="35"/>
  <c r="AP324" i="35"/>
  <c r="AQ324" i="35"/>
  <c r="AR324" i="35"/>
  <c r="AS324" i="35"/>
  <c r="AT324" i="35"/>
  <c r="AU324" i="35"/>
  <c r="AV324" i="35"/>
  <c r="AW324" i="35"/>
  <c r="AX324" i="35"/>
  <c r="AY324" i="35"/>
  <c r="AZ324" i="35"/>
  <c r="BA324" i="35"/>
  <c r="BB324" i="35"/>
  <c r="BC324" i="35"/>
  <c r="BD324" i="35"/>
  <c r="BE324" i="35"/>
  <c r="BF324" i="35"/>
  <c r="BG324" i="35"/>
  <c r="BH324" i="35"/>
  <c r="BI324" i="35"/>
  <c r="BJ324" i="35"/>
  <c r="BK324" i="35"/>
  <c r="BL324" i="35"/>
  <c r="BM324" i="35"/>
  <c r="BN324" i="35"/>
  <c r="BO324" i="35"/>
  <c r="BP324" i="35"/>
  <c r="BQ324" i="35"/>
  <c r="BR324" i="35"/>
  <c r="BS324" i="35"/>
  <c r="BT324" i="35"/>
  <c r="BU324" i="35"/>
  <c r="BV324" i="35"/>
  <c r="AO325" i="35"/>
  <c r="AP325" i="35"/>
  <c r="AQ325" i="35"/>
  <c r="AR325" i="35"/>
  <c r="AS325" i="35"/>
  <c r="AT325" i="35"/>
  <c r="AU325" i="35"/>
  <c r="AV325" i="35"/>
  <c r="AW325" i="35"/>
  <c r="AX325" i="35"/>
  <c r="AY325" i="35"/>
  <c r="AZ325" i="35"/>
  <c r="BA325" i="35"/>
  <c r="BB325" i="35"/>
  <c r="BC325" i="35"/>
  <c r="BD325" i="35"/>
  <c r="BE325" i="35"/>
  <c r="BF325" i="35"/>
  <c r="BG325" i="35"/>
  <c r="BH325" i="35"/>
  <c r="BI325" i="35"/>
  <c r="BJ325" i="35"/>
  <c r="BK325" i="35"/>
  <c r="BL325" i="35"/>
  <c r="BM325" i="35"/>
  <c r="BN325" i="35"/>
  <c r="BO325" i="35"/>
  <c r="BP325" i="35"/>
  <c r="BQ325" i="35"/>
  <c r="BR325" i="35"/>
  <c r="BS325" i="35"/>
  <c r="BT325" i="35"/>
  <c r="BU325" i="35"/>
  <c r="BV325" i="35"/>
  <c r="AO326" i="35"/>
  <c r="AP326" i="35"/>
  <c r="AQ326" i="35"/>
  <c r="AR326" i="35"/>
  <c r="AS326" i="35"/>
  <c r="AT326" i="35"/>
  <c r="AU326" i="35"/>
  <c r="AV326" i="35"/>
  <c r="AW326" i="35"/>
  <c r="AX326" i="35"/>
  <c r="AY326" i="35"/>
  <c r="AZ326" i="35"/>
  <c r="BA326" i="35"/>
  <c r="BB326" i="35"/>
  <c r="BC326" i="35"/>
  <c r="BD326" i="35"/>
  <c r="BE326" i="35"/>
  <c r="BF326" i="35"/>
  <c r="BG326" i="35"/>
  <c r="BH326" i="35"/>
  <c r="BI326" i="35"/>
  <c r="BJ326" i="35"/>
  <c r="BK326" i="35"/>
  <c r="BL326" i="35"/>
  <c r="BM326" i="35"/>
  <c r="BN326" i="35"/>
  <c r="BO326" i="35"/>
  <c r="BP326" i="35"/>
  <c r="BQ326" i="35"/>
  <c r="BR326" i="35"/>
  <c r="BS326" i="35"/>
  <c r="BT326" i="35"/>
  <c r="BU326" i="35"/>
  <c r="BV326" i="35"/>
  <c r="AO327" i="35"/>
  <c r="AP327" i="35"/>
  <c r="AQ327" i="35"/>
  <c r="AR327" i="35"/>
  <c r="AS327" i="35"/>
  <c r="AT327" i="35"/>
  <c r="AU327" i="35"/>
  <c r="AV327" i="35"/>
  <c r="AW327" i="35"/>
  <c r="AX327" i="35"/>
  <c r="AY327" i="35"/>
  <c r="AZ327" i="35"/>
  <c r="BA327" i="35"/>
  <c r="BB327" i="35"/>
  <c r="BC327" i="35"/>
  <c r="BD327" i="35"/>
  <c r="BE327" i="35"/>
  <c r="BF327" i="35"/>
  <c r="BG327" i="35"/>
  <c r="BH327" i="35"/>
  <c r="BI327" i="35"/>
  <c r="BJ327" i="35"/>
  <c r="BK327" i="35"/>
  <c r="BL327" i="35"/>
  <c r="BM327" i="35"/>
  <c r="BN327" i="35"/>
  <c r="BO327" i="35"/>
  <c r="BP327" i="35"/>
  <c r="BQ327" i="35"/>
  <c r="BR327" i="35"/>
  <c r="BS327" i="35"/>
  <c r="BT327" i="35"/>
  <c r="BU327" i="35"/>
  <c r="BV327" i="35"/>
  <c r="AO1011" i="35"/>
  <c r="AP1011" i="35"/>
  <c r="AQ1011" i="35"/>
  <c r="AR1011" i="35"/>
  <c r="AS1011" i="35"/>
  <c r="AT1011" i="35"/>
  <c r="AU1011" i="35"/>
  <c r="AV1011" i="35"/>
  <c r="AW1011" i="35"/>
  <c r="AX1011" i="35"/>
  <c r="AY1011" i="35"/>
  <c r="AZ1011" i="35"/>
  <c r="BA1011" i="35"/>
  <c r="BB1011" i="35"/>
  <c r="BC1011" i="35"/>
  <c r="BD1011" i="35"/>
  <c r="BE1011" i="35"/>
  <c r="BF1011" i="35"/>
  <c r="BG1011" i="35"/>
  <c r="BH1011" i="35"/>
  <c r="BI1011" i="35"/>
  <c r="BJ1011" i="35"/>
  <c r="BK1011" i="35"/>
  <c r="BL1011" i="35"/>
  <c r="BM1011" i="35"/>
  <c r="BN1011" i="35"/>
  <c r="BO1011" i="35"/>
  <c r="BP1011" i="35"/>
  <c r="BQ1011" i="35"/>
  <c r="BR1011" i="35"/>
  <c r="BS1011" i="35"/>
  <c r="BT1011" i="35"/>
  <c r="BU1011" i="35"/>
  <c r="BV1011" i="35"/>
  <c r="AO1012" i="35"/>
  <c r="AP1012" i="35"/>
  <c r="AQ1012" i="35"/>
  <c r="AR1012" i="35"/>
  <c r="AS1012" i="35"/>
  <c r="AT1012" i="35"/>
  <c r="AU1012" i="35"/>
  <c r="AV1012" i="35"/>
  <c r="AW1012" i="35"/>
  <c r="AX1012" i="35"/>
  <c r="AY1012" i="35"/>
  <c r="AZ1012" i="35"/>
  <c r="BA1012" i="35"/>
  <c r="BB1012" i="35"/>
  <c r="BC1012" i="35"/>
  <c r="BD1012" i="35"/>
  <c r="BE1012" i="35"/>
  <c r="BF1012" i="35"/>
  <c r="BG1012" i="35"/>
  <c r="BH1012" i="35"/>
  <c r="BI1012" i="35"/>
  <c r="BJ1012" i="35"/>
  <c r="BK1012" i="35"/>
  <c r="BL1012" i="35"/>
  <c r="BM1012" i="35"/>
  <c r="BN1012" i="35"/>
  <c r="BO1012" i="35"/>
  <c r="BP1012" i="35"/>
  <c r="BQ1012" i="35"/>
  <c r="BR1012" i="35"/>
  <c r="BS1012" i="35"/>
  <c r="BT1012" i="35"/>
  <c r="BU1012" i="35"/>
  <c r="BV1012" i="35"/>
  <c r="AO1013" i="35"/>
  <c r="AP1013" i="35"/>
  <c r="AQ1013" i="35"/>
  <c r="AR1013" i="35"/>
  <c r="AS1013" i="35"/>
  <c r="AT1013" i="35"/>
  <c r="AU1013" i="35"/>
  <c r="AV1013" i="35"/>
  <c r="AW1013" i="35"/>
  <c r="AX1013" i="35"/>
  <c r="AY1013" i="35"/>
  <c r="AZ1013" i="35"/>
  <c r="BA1013" i="35"/>
  <c r="BB1013" i="35"/>
  <c r="BC1013" i="35"/>
  <c r="BD1013" i="35"/>
  <c r="BE1013" i="35"/>
  <c r="BF1013" i="35"/>
  <c r="BG1013" i="35"/>
  <c r="BH1013" i="35"/>
  <c r="BI1013" i="35"/>
  <c r="BJ1013" i="35"/>
  <c r="BK1013" i="35"/>
  <c r="BL1013" i="35"/>
  <c r="BM1013" i="35"/>
  <c r="BN1013" i="35"/>
  <c r="BO1013" i="35"/>
  <c r="BP1013" i="35"/>
  <c r="BQ1013" i="35"/>
  <c r="BR1013" i="35"/>
  <c r="BS1013" i="35"/>
  <c r="BT1013" i="35"/>
  <c r="BU1013" i="35"/>
  <c r="BV1013" i="35"/>
  <c r="AO1014" i="35"/>
  <c r="AP1014" i="35"/>
  <c r="AQ1014" i="35"/>
  <c r="AR1014" i="35"/>
  <c r="AS1014" i="35"/>
  <c r="AT1014" i="35"/>
  <c r="AU1014" i="35"/>
  <c r="AV1014" i="35"/>
  <c r="AW1014" i="35"/>
  <c r="AX1014" i="35"/>
  <c r="AY1014" i="35"/>
  <c r="AZ1014" i="35"/>
  <c r="BA1014" i="35"/>
  <c r="BB1014" i="35"/>
  <c r="BC1014" i="35"/>
  <c r="BD1014" i="35"/>
  <c r="BE1014" i="35"/>
  <c r="BF1014" i="35"/>
  <c r="BG1014" i="35"/>
  <c r="BH1014" i="35"/>
  <c r="BI1014" i="35"/>
  <c r="BJ1014" i="35"/>
  <c r="BK1014" i="35"/>
  <c r="BL1014" i="35"/>
  <c r="BM1014" i="35"/>
  <c r="BN1014" i="35"/>
  <c r="BO1014" i="35"/>
  <c r="BP1014" i="35"/>
  <c r="BQ1014" i="35"/>
  <c r="BR1014" i="35"/>
  <c r="BS1014" i="35"/>
  <c r="BT1014" i="35"/>
  <c r="BU1014" i="35"/>
  <c r="BV1014" i="35"/>
  <c r="AO1015" i="35"/>
  <c r="AP1015" i="35"/>
  <c r="AQ1015" i="35"/>
  <c r="AR1015" i="35"/>
  <c r="AS1015" i="35"/>
  <c r="AT1015" i="35"/>
  <c r="AU1015" i="35"/>
  <c r="AV1015" i="35"/>
  <c r="AW1015" i="35"/>
  <c r="AX1015" i="35"/>
  <c r="AY1015" i="35"/>
  <c r="AZ1015" i="35"/>
  <c r="BA1015" i="35"/>
  <c r="BB1015" i="35"/>
  <c r="BC1015" i="35"/>
  <c r="BD1015" i="35"/>
  <c r="BE1015" i="35"/>
  <c r="BF1015" i="35"/>
  <c r="BG1015" i="35"/>
  <c r="BH1015" i="35"/>
  <c r="BI1015" i="35"/>
  <c r="BJ1015" i="35"/>
  <c r="BK1015" i="35"/>
  <c r="BL1015" i="35"/>
  <c r="BM1015" i="35"/>
  <c r="BN1015" i="35"/>
  <c r="BO1015" i="35"/>
  <c r="BP1015" i="35"/>
  <c r="BQ1015" i="35"/>
  <c r="BR1015" i="35"/>
  <c r="BS1015" i="35"/>
  <c r="BT1015" i="35"/>
  <c r="BU1015" i="35"/>
  <c r="BV1015" i="35"/>
  <c r="AO1016" i="35"/>
  <c r="AP1016" i="35"/>
  <c r="AQ1016" i="35"/>
  <c r="AR1016" i="35"/>
  <c r="AS1016" i="35"/>
  <c r="AT1016" i="35"/>
  <c r="AU1016" i="35"/>
  <c r="AV1016" i="35"/>
  <c r="AW1016" i="35"/>
  <c r="AX1016" i="35"/>
  <c r="AY1016" i="35"/>
  <c r="AZ1016" i="35"/>
  <c r="BA1016" i="35"/>
  <c r="BB1016" i="35"/>
  <c r="BC1016" i="35"/>
  <c r="BD1016" i="35"/>
  <c r="BE1016" i="35"/>
  <c r="BF1016" i="35"/>
  <c r="BG1016" i="35"/>
  <c r="BH1016" i="35"/>
  <c r="BI1016" i="35"/>
  <c r="BJ1016" i="35"/>
  <c r="BK1016" i="35"/>
  <c r="BL1016" i="35"/>
  <c r="BM1016" i="35"/>
  <c r="BN1016" i="35"/>
  <c r="BO1016" i="35"/>
  <c r="BP1016" i="35"/>
  <c r="BQ1016" i="35"/>
  <c r="BR1016" i="35"/>
  <c r="BS1016" i="35"/>
  <c r="BT1016" i="35"/>
  <c r="BU1016" i="35"/>
  <c r="BV1016" i="35"/>
  <c r="AO829" i="35"/>
  <c r="AP829" i="35"/>
  <c r="AQ829" i="35"/>
  <c r="AR829" i="35"/>
  <c r="AS829" i="35"/>
  <c r="AT829" i="35"/>
  <c r="AU829" i="35"/>
  <c r="AV829" i="35"/>
  <c r="AW829" i="35"/>
  <c r="AX829" i="35"/>
  <c r="AY829" i="35"/>
  <c r="AZ829" i="35"/>
  <c r="BA829" i="35"/>
  <c r="BB829" i="35"/>
  <c r="BC829" i="35"/>
  <c r="BD829" i="35"/>
  <c r="BE829" i="35"/>
  <c r="BF829" i="35"/>
  <c r="BG829" i="35"/>
  <c r="BH829" i="35"/>
  <c r="BI829" i="35"/>
  <c r="BJ829" i="35"/>
  <c r="BK829" i="35"/>
  <c r="BL829" i="35"/>
  <c r="BM829" i="35"/>
  <c r="BN829" i="35"/>
  <c r="BO829" i="35"/>
  <c r="BP829" i="35"/>
  <c r="BQ829" i="35"/>
  <c r="BR829" i="35"/>
  <c r="BS829" i="35"/>
  <c r="BT829" i="35"/>
  <c r="BU829" i="35"/>
  <c r="BV829" i="35"/>
  <c r="AO830" i="35"/>
  <c r="AP830" i="35"/>
  <c r="AQ830" i="35"/>
  <c r="AR830" i="35"/>
  <c r="AS830" i="35"/>
  <c r="AT830" i="35"/>
  <c r="AU830" i="35"/>
  <c r="AV830" i="35"/>
  <c r="AW830" i="35"/>
  <c r="AX830" i="35"/>
  <c r="AY830" i="35"/>
  <c r="AZ830" i="35"/>
  <c r="BA830" i="35"/>
  <c r="BB830" i="35"/>
  <c r="BC830" i="35"/>
  <c r="BD830" i="35"/>
  <c r="BE830" i="35"/>
  <c r="BF830" i="35"/>
  <c r="BG830" i="35"/>
  <c r="BH830" i="35"/>
  <c r="BI830" i="35"/>
  <c r="BJ830" i="35"/>
  <c r="BK830" i="35"/>
  <c r="BL830" i="35"/>
  <c r="BM830" i="35"/>
  <c r="BN830" i="35"/>
  <c r="BO830" i="35"/>
  <c r="BP830" i="35"/>
  <c r="BQ830" i="35"/>
  <c r="BR830" i="35"/>
  <c r="BS830" i="35"/>
  <c r="BT830" i="35"/>
  <c r="BU830" i="35"/>
  <c r="BV830" i="35"/>
  <c r="AO831" i="35"/>
  <c r="AP831" i="35"/>
  <c r="AQ831" i="35"/>
  <c r="AR831" i="35"/>
  <c r="AS831" i="35"/>
  <c r="AT831" i="35"/>
  <c r="AU831" i="35"/>
  <c r="AV831" i="35"/>
  <c r="AW831" i="35"/>
  <c r="AX831" i="35"/>
  <c r="AY831" i="35"/>
  <c r="AZ831" i="35"/>
  <c r="BA831" i="35"/>
  <c r="BB831" i="35"/>
  <c r="BC831" i="35"/>
  <c r="BD831" i="35"/>
  <c r="BE831" i="35"/>
  <c r="BF831" i="35"/>
  <c r="BG831" i="35"/>
  <c r="BH831" i="35"/>
  <c r="BI831" i="35"/>
  <c r="BJ831" i="35"/>
  <c r="BK831" i="35"/>
  <c r="BL831" i="35"/>
  <c r="BM831" i="35"/>
  <c r="BN831" i="35"/>
  <c r="BO831" i="35"/>
  <c r="BP831" i="35"/>
  <c r="BQ831" i="35"/>
  <c r="BR831" i="35"/>
  <c r="BS831" i="35"/>
  <c r="BT831" i="35"/>
  <c r="BU831" i="35"/>
  <c r="BV831" i="35"/>
  <c r="AO832" i="35"/>
  <c r="AP832" i="35"/>
  <c r="AQ832" i="35"/>
  <c r="AR832" i="35"/>
  <c r="AS832" i="35"/>
  <c r="AT832" i="35"/>
  <c r="AU832" i="35"/>
  <c r="AV832" i="35"/>
  <c r="AW832" i="35"/>
  <c r="AX832" i="35"/>
  <c r="AY832" i="35"/>
  <c r="AZ832" i="35"/>
  <c r="BA832" i="35"/>
  <c r="BB832" i="35"/>
  <c r="BC832" i="35"/>
  <c r="BD832" i="35"/>
  <c r="BE832" i="35"/>
  <c r="BF832" i="35"/>
  <c r="BG832" i="35"/>
  <c r="BH832" i="35"/>
  <c r="BI832" i="35"/>
  <c r="BJ832" i="35"/>
  <c r="BK832" i="35"/>
  <c r="BL832" i="35"/>
  <c r="BM832" i="35"/>
  <c r="BN832" i="35"/>
  <c r="BO832" i="35"/>
  <c r="BP832" i="35"/>
  <c r="BQ832" i="35"/>
  <c r="BR832" i="35"/>
  <c r="BS832" i="35"/>
  <c r="BT832" i="35"/>
  <c r="BU832" i="35"/>
  <c r="BV832" i="35"/>
  <c r="AO833" i="35"/>
  <c r="AP833" i="35"/>
  <c r="AQ833" i="35"/>
  <c r="AR833" i="35"/>
  <c r="AS833" i="35"/>
  <c r="AT833" i="35"/>
  <c r="AU833" i="35"/>
  <c r="AV833" i="35"/>
  <c r="AW833" i="35"/>
  <c r="AX833" i="35"/>
  <c r="AY833" i="35"/>
  <c r="AZ833" i="35"/>
  <c r="BA833" i="35"/>
  <c r="BB833" i="35"/>
  <c r="BC833" i="35"/>
  <c r="BD833" i="35"/>
  <c r="BE833" i="35"/>
  <c r="BF833" i="35"/>
  <c r="BG833" i="35"/>
  <c r="BH833" i="35"/>
  <c r="BI833" i="35"/>
  <c r="BJ833" i="35"/>
  <c r="BK833" i="35"/>
  <c r="BL833" i="35"/>
  <c r="BM833" i="35"/>
  <c r="BN833" i="35"/>
  <c r="BO833" i="35"/>
  <c r="BP833" i="35"/>
  <c r="BQ833" i="35"/>
  <c r="BR833" i="35"/>
  <c r="BS833" i="35"/>
  <c r="BT833" i="35"/>
  <c r="BU833" i="35"/>
  <c r="BV833" i="35"/>
  <c r="AO834" i="35"/>
  <c r="AP834" i="35"/>
  <c r="AQ834" i="35"/>
  <c r="AR834" i="35"/>
  <c r="AS834" i="35"/>
  <c r="AT834" i="35"/>
  <c r="AU834" i="35"/>
  <c r="AV834" i="35"/>
  <c r="AW834" i="35"/>
  <c r="AX834" i="35"/>
  <c r="AY834" i="35"/>
  <c r="AZ834" i="35"/>
  <c r="BA834" i="35"/>
  <c r="BB834" i="35"/>
  <c r="BC834" i="35"/>
  <c r="BD834" i="35"/>
  <c r="BE834" i="35"/>
  <c r="BF834" i="35"/>
  <c r="BG834" i="35"/>
  <c r="BH834" i="35"/>
  <c r="BI834" i="35"/>
  <c r="BJ834" i="35"/>
  <c r="BK834" i="35"/>
  <c r="BL834" i="35"/>
  <c r="BM834" i="35"/>
  <c r="BN834" i="35"/>
  <c r="BO834" i="35"/>
  <c r="BP834" i="35"/>
  <c r="BQ834" i="35"/>
  <c r="BR834" i="35"/>
  <c r="BS834" i="35"/>
  <c r="BT834" i="35"/>
  <c r="BU834" i="35"/>
  <c r="BV834" i="35"/>
  <c r="AO1460" i="35"/>
  <c r="AP1460" i="35"/>
  <c r="AQ1460" i="35"/>
  <c r="AR1460" i="35"/>
  <c r="AS1460" i="35"/>
  <c r="AT1460" i="35"/>
  <c r="AU1460" i="35"/>
  <c r="AV1460" i="35"/>
  <c r="AW1460" i="35"/>
  <c r="AX1460" i="35"/>
  <c r="AY1460" i="35"/>
  <c r="AZ1460" i="35"/>
  <c r="BA1460" i="35"/>
  <c r="BB1460" i="35"/>
  <c r="BC1460" i="35"/>
  <c r="BD1460" i="35"/>
  <c r="BE1460" i="35"/>
  <c r="BF1460" i="35"/>
  <c r="BG1460" i="35"/>
  <c r="BH1460" i="35"/>
  <c r="BI1460" i="35"/>
  <c r="BJ1460" i="35"/>
  <c r="BK1460" i="35"/>
  <c r="BL1460" i="35"/>
  <c r="BM1460" i="35"/>
  <c r="BN1460" i="35"/>
  <c r="BO1460" i="35"/>
  <c r="BP1460" i="35"/>
  <c r="BQ1460" i="35"/>
  <c r="BR1460" i="35"/>
  <c r="BS1460" i="35"/>
  <c r="BT1460" i="35"/>
  <c r="BU1460" i="35"/>
  <c r="BV1460" i="35"/>
  <c r="AO1461" i="35"/>
  <c r="AP1461" i="35"/>
  <c r="AQ1461" i="35"/>
  <c r="AR1461" i="35"/>
  <c r="AS1461" i="35"/>
  <c r="AT1461" i="35"/>
  <c r="AU1461" i="35"/>
  <c r="AV1461" i="35"/>
  <c r="AW1461" i="35"/>
  <c r="AX1461" i="35"/>
  <c r="AY1461" i="35"/>
  <c r="AZ1461" i="35"/>
  <c r="BA1461" i="35"/>
  <c r="BB1461" i="35"/>
  <c r="BC1461" i="35"/>
  <c r="BD1461" i="35"/>
  <c r="BE1461" i="35"/>
  <c r="BF1461" i="35"/>
  <c r="BG1461" i="35"/>
  <c r="BH1461" i="35"/>
  <c r="BI1461" i="35"/>
  <c r="BJ1461" i="35"/>
  <c r="BK1461" i="35"/>
  <c r="BL1461" i="35"/>
  <c r="BM1461" i="35"/>
  <c r="BN1461" i="35"/>
  <c r="BO1461" i="35"/>
  <c r="BP1461" i="35"/>
  <c r="BQ1461" i="35"/>
  <c r="BR1461" i="35"/>
  <c r="BS1461" i="35"/>
  <c r="BT1461" i="35"/>
  <c r="BU1461" i="35"/>
  <c r="BV1461" i="35"/>
  <c r="AO1462" i="35"/>
  <c r="AP1462" i="35"/>
  <c r="AQ1462" i="35"/>
  <c r="AR1462" i="35"/>
  <c r="AS1462" i="35"/>
  <c r="AT1462" i="35"/>
  <c r="AU1462" i="35"/>
  <c r="AV1462" i="35"/>
  <c r="AW1462" i="35"/>
  <c r="AX1462" i="35"/>
  <c r="AY1462" i="35"/>
  <c r="AZ1462" i="35"/>
  <c r="BA1462" i="35"/>
  <c r="BB1462" i="35"/>
  <c r="BC1462" i="35"/>
  <c r="BD1462" i="35"/>
  <c r="BE1462" i="35"/>
  <c r="BF1462" i="35"/>
  <c r="BG1462" i="35"/>
  <c r="BH1462" i="35"/>
  <c r="BI1462" i="35"/>
  <c r="BJ1462" i="35"/>
  <c r="BK1462" i="35"/>
  <c r="BL1462" i="35"/>
  <c r="BM1462" i="35"/>
  <c r="BN1462" i="35"/>
  <c r="BO1462" i="35"/>
  <c r="BP1462" i="35"/>
  <c r="BQ1462" i="35"/>
  <c r="BR1462" i="35"/>
  <c r="BS1462" i="35"/>
  <c r="BT1462" i="35"/>
  <c r="BU1462" i="35"/>
  <c r="BV1462" i="35"/>
  <c r="AO1463" i="35"/>
  <c r="AP1463" i="35"/>
  <c r="AQ1463" i="35"/>
  <c r="AR1463" i="35"/>
  <c r="AS1463" i="35"/>
  <c r="AT1463" i="35"/>
  <c r="AU1463" i="35"/>
  <c r="AV1463" i="35"/>
  <c r="AW1463" i="35"/>
  <c r="AX1463" i="35"/>
  <c r="AY1463" i="35"/>
  <c r="AZ1463" i="35"/>
  <c r="BA1463" i="35"/>
  <c r="BB1463" i="35"/>
  <c r="BC1463" i="35"/>
  <c r="BD1463" i="35"/>
  <c r="BE1463" i="35"/>
  <c r="BF1463" i="35"/>
  <c r="BG1463" i="35"/>
  <c r="BH1463" i="35"/>
  <c r="BI1463" i="35"/>
  <c r="BJ1463" i="35"/>
  <c r="BK1463" i="35"/>
  <c r="BL1463" i="35"/>
  <c r="BM1463" i="35"/>
  <c r="BN1463" i="35"/>
  <c r="BO1463" i="35"/>
  <c r="BP1463" i="35"/>
  <c r="BQ1463" i="35"/>
  <c r="BR1463" i="35"/>
  <c r="BS1463" i="35"/>
  <c r="BT1463" i="35"/>
  <c r="BU1463" i="35"/>
  <c r="BV1463" i="35"/>
  <c r="AO1464" i="35"/>
  <c r="AP1464" i="35"/>
  <c r="AQ1464" i="35"/>
  <c r="AR1464" i="35"/>
  <c r="AS1464" i="35"/>
  <c r="AT1464" i="35"/>
  <c r="AU1464" i="35"/>
  <c r="AV1464" i="35"/>
  <c r="AW1464" i="35"/>
  <c r="AX1464" i="35"/>
  <c r="AY1464" i="35"/>
  <c r="AZ1464" i="35"/>
  <c r="BA1464" i="35"/>
  <c r="BB1464" i="35"/>
  <c r="BC1464" i="35"/>
  <c r="BD1464" i="35"/>
  <c r="BE1464" i="35"/>
  <c r="BF1464" i="35"/>
  <c r="BG1464" i="35"/>
  <c r="BH1464" i="35"/>
  <c r="BI1464" i="35"/>
  <c r="BJ1464" i="35"/>
  <c r="BK1464" i="35"/>
  <c r="BL1464" i="35"/>
  <c r="BM1464" i="35"/>
  <c r="BN1464" i="35"/>
  <c r="BO1464" i="35"/>
  <c r="BP1464" i="35"/>
  <c r="BQ1464" i="35"/>
  <c r="BR1464" i="35"/>
  <c r="BS1464" i="35"/>
  <c r="BT1464" i="35"/>
  <c r="BU1464" i="35"/>
  <c r="BV1464" i="35"/>
  <c r="AO1465" i="35"/>
  <c r="AP1465" i="35"/>
  <c r="AQ1465" i="35"/>
  <c r="AR1465" i="35"/>
  <c r="AS1465" i="35"/>
  <c r="AT1465" i="35"/>
  <c r="AU1465" i="35"/>
  <c r="AV1465" i="35"/>
  <c r="AW1465" i="35"/>
  <c r="AX1465" i="35"/>
  <c r="AY1465" i="35"/>
  <c r="AZ1465" i="35"/>
  <c r="BA1465" i="35"/>
  <c r="BB1465" i="35"/>
  <c r="BC1465" i="35"/>
  <c r="BD1465" i="35"/>
  <c r="BE1465" i="35"/>
  <c r="BF1465" i="35"/>
  <c r="BG1465" i="35"/>
  <c r="BH1465" i="35"/>
  <c r="BI1465" i="35"/>
  <c r="BJ1465" i="35"/>
  <c r="BK1465" i="35"/>
  <c r="BL1465" i="35"/>
  <c r="BM1465" i="35"/>
  <c r="BN1465" i="35"/>
  <c r="BO1465" i="35"/>
  <c r="BP1465" i="35"/>
  <c r="BQ1465" i="35"/>
  <c r="BR1465" i="35"/>
  <c r="BS1465" i="35"/>
  <c r="BT1465" i="35"/>
  <c r="BU1465" i="35"/>
  <c r="BV1465" i="35"/>
  <c r="AO1148" i="35"/>
  <c r="AP1148" i="35"/>
  <c r="AQ1148" i="35"/>
  <c r="AR1148" i="35"/>
  <c r="AS1148" i="35"/>
  <c r="AT1148" i="35"/>
  <c r="AU1148" i="35"/>
  <c r="AV1148" i="35"/>
  <c r="AW1148" i="35"/>
  <c r="AX1148" i="35"/>
  <c r="AY1148" i="35"/>
  <c r="AZ1148" i="35"/>
  <c r="BA1148" i="35"/>
  <c r="BB1148" i="35"/>
  <c r="BC1148" i="35"/>
  <c r="BD1148" i="35"/>
  <c r="BE1148" i="35"/>
  <c r="BF1148" i="35"/>
  <c r="BG1148" i="35"/>
  <c r="BH1148" i="35"/>
  <c r="BI1148" i="35"/>
  <c r="BJ1148" i="35"/>
  <c r="BK1148" i="35"/>
  <c r="BL1148" i="35"/>
  <c r="BM1148" i="35"/>
  <c r="BN1148" i="35"/>
  <c r="BO1148" i="35"/>
  <c r="BP1148" i="35"/>
  <c r="BQ1148" i="35"/>
  <c r="BR1148" i="35"/>
  <c r="BS1148" i="35"/>
  <c r="BT1148" i="35"/>
  <c r="BU1148" i="35"/>
  <c r="BV1148" i="35"/>
  <c r="AO1149" i="35"/>
  <c r="AP1149" i="35"/>
  <c r="AQ1149" i="35"/>
  <c r="AR1149" i="35"/>
  <c r="AS1149" i="35"/>
  <c r="AT1149" i="35"/>
  <c r="AU1149" i="35"/>
  <c r="AV1149" i="35"/>
  <c r="AW1149" i="35"/>
  <c r="AX1149" i="35"/>
  <c r="AY1149" i="35"/>
  <c r="AZ1149" i="35"/>
  <c r="BA1149" i="35"/>
  <c r="BB1149" i="35"/>
  <c r="BC1149" i="35"/>
  <c r="BD1149" i="35"/>
  <c r="BE1149" i="35"/>
  <c r="BF1149" i="35"/>
  <c r="BG1149" i="35"/>
  <c r="BH1149" i="35"/>
  <c r="BI1149" i="35"/>
  <c r="BJ1149" i="35"/>
  <c r="BK1149" i="35"/>
  <c r="BL1149" i="35"/>
  <c r="BM1149" i="35"/>
  <c r="BN1149" i="35"/>
  <c r="BO1149" i="35"/>
  <c r="BP1149" i="35"/>
  <c r="BQ1149" i="35"/>
  <c r="BR1149" i="35"/>
  <c r="BS1149" i="35"/>
  <c r="BT1149" i="35"/>
  <c r="BU1149" i="35"/>
  <c r="BV1149" i="35"/>
  <c r="AO1150" i="35"/>
  <c r="AP1150" i="35"/>
  <c r="AQ1150" i="35"/>
  <c r="AR1150" i="35"/>
  <c r="AS1150" i="35"/>
  <c r="AT1150" i="35"/>
  <c r="AU1150" i="35"/>
  <c r="AV1150" i="35"/>
  <c r="AW1150" i="35"/>
  <c r="AX1150" i="35"/>
  <c r="AY1150" i="35"/>
  <c r="AZ1150" i="35"/>
  <c r="BA1150" i="35"/>
  <c r="BB1150" i="35"/>
  <c r="BC1150" i="35"/>
  <c r="BD1150" i="35"/>
  <c r="BE1150" i="35"/>
  <c r="BF1150" i="35"/>
  <c r="BG1150" i="35"/>
  <c r="BH1150" i="35"/>
  <c r="BI1150" i="35"/>
  <c r="BJ1150" i="35"/>
  <c r="BK1150" i="35"/>
  <c r="BL1150" i="35"/>
  <c r="BM1150" i="35"/>
  <c r="BN1150" i="35"/>
  <c r="BO1150" i="35"/>
  <c r="BP1150" i="35"/>
  <c r="BQ1150" i="35"/>
  <c r="BR1150" i="35"/>
  <c r="BS1150" i="35"/>
  <c r="BT1150" i="35"/>
  <c r="BU1150" i="35"/>
  <c r="BV1150" i="35"/>
  <c r="AO1151" i="35"/>
  <c r="AP1151" i="35"/>
  <c r="AQ1151" i="35"/>
  <c r="AR1151" i="35"/>
  <c r="AS1151" i="35"/>
  <c r="AT1151" i="35"/>
  <c r="AU1151" i="35"/>
  <c r="AV1151" i="35"/>
  <c r="AW1151" i="35"/>
  <c r="AX1151" i="35"/>
  <c r="AY1151" i="35"/>
  <c r="AZ1151" i="35"/>
  <c r="BA1151" i="35"/>
  <c r="BB1151" i="35"/>
  <c r="BC1151" i="35"/>
  <c r="BD1151" i="35"/>
  <c r="BE1151" i="35"/>
  <c r="BF1151" i="35"/>
  <c r="BG1151" i="35"/>
  <c r="BH1151" i="35"/>
  <c r="BI1151" i="35"/>
  <c r="BJ1151" i="35"/>
  <c r="BK1151" i="35"/>
  <c r="BL1151" i="35"/>
  <c r="BM1151" i="35"/>
  <c r="BN1151" i="35"/>
  <c r="BO1151" i="35"/>
  <c r="BP1151" i="35"/>
  <c r="BQ1151" i="35"/>
  <c r="BR1151" i="35"/>
  <c r="BS1151" i="35"/>
  <c r="BT1151" i="35"/>
  <c r="BU1151" i="35"/>
  <c r="BV1151" i="35"/>
  <c r="AO1152" i="35"/>
  <c r="AP1152" i="35"/>
  <c r="AQ1152" i="35"/>
  <c r="AR1152" i="35"/>
  <c r="AS1152" i="35"/>
  <c r="AT1152" i="35"/>
  <c r="AU1152" i="35"/>
  <c r="AV1152" i="35"/>
  <c r="AW1152" i="35"/>
  <c r="AX1152" i="35"/>
  <c r="AY1152" i="35"/>
  <c r="AZ1152" i="35"/>
  <c r="BA1152" i="35"/>
  <c r="BB1152" i="35"/>
  <c r="BC1152" i="35"/>
  <c r="BD1152" i="35"/>
  <c r="BE1152" i="35"/>
  <c r="BF1152" i="35"/>
  <c r="BG1152" i="35"/>
  <c r="BH1152" i="35"/>
  <c r="BI1152" i="35"/>
  <c r="BJ1152" i="35"/>
  <c r="BK1152" i="35"/>
  <c r="BL1152" i="35"/>
  <c r="BM1152" i="35"/>
  <c r="BN1152" i="35"/>
  <c r="BO1152" i="35"/>
  <c r="BP1152" i="35"/>
  <c r="BQ1152" i="35"/>
  <c r="BR1152" i="35"/>
  <c r="BS1152" i="35"/>
  <c r="BT1152" i="35"/>
  <c r="BU1152" i="35"/>
  <c r="BV1152" i="35"/>
  <c r="AO679" i="35"/>
  <c r="AP679" i="35"/>
  <c r="AQ679" i="35"/>
  <c r="AR679" i="35"/>
  <c r="AS679" i="35"/>
  <c r="AT679" i="35"/>
  <c r="AU679" i="35"/>
  <c r="AV679" i="35"/>
  <c r="AW679" i="35"/>
  <c r="AX679" i="35"/>
  <c r="AY679" i="35"/>
  <c r="AZ679" i="35"/>
  <c r="BA679" i="35"/>
  <c r="BB679" i="35"/>
  <c r="BC679" i="35"/>
  <c r="BD679" i="35"/>
  <c r="BE679" i="35"/>
  <c r="BF679" i="35"/>
  <c r="BG679" i="35"/>
  <c r="BH679" i="35"/>
  <c r="BI679" i="35"/>
  <c r="BJ679" i="35"/>
  <c r="BK679" i="35"/>
  <c r="BL679" i="35"/>
  <c r="BM679" i="35"/>
  <c r="BN679" i="35"/>
  <c r="BO679" i="35"/>
  <c r="BP679" i="35"/>
  <c r="BQ679" i="35"/>
  <c r="BR679" i="35"/>
  <c r="BS679" i="35"/>
  <c r="BT679" i="35"/>
  <c r="BU679" i="35"/>
  <c r="BV679" i="35"/>
  <c r="AO680" i="35"/>
  <c r="AP680" i="35"/>
  <c r="AQ680" i="35"/>
  <c r="AR680" i="35"/>
  <c r="AS680" i="35"/>
  <c r="AT680" i="35"/>
  <c r="AU680" i="35"/>
  <c r="AV680" i="35"/>
  <c r="AW680" i="35"/>
  <c r="AX680" i="35"/>
  <c r="AY680" i="35"/>
  <c r="AZ680" i="35"/>
  <c r="BA680" i="35"/>
  <c r="BB680" i="35"/>
  <c r="BC680" i="35"/>
  <c r="BD680" i="35"/>
  <c r="BE680" i="35"/>
  <c r="BF680" i="35"/>
  <c r="BG680" i="35"/>
  <c r="BH680" i="35"/>
  <c r="BI680" i="35"/>
  <c r="BJ680" i="35"/>
  <c r="BK680" i="35"/>
  <c r="BL680" i="35"/>
  <c r="BM680" i="35"/>
  <c r="BN680" i="35"/>
  <c r="BO680" i="35"/>
  <c r="BP680" i="35"/>
  <c r="BQ680" i="35"/>
  <c r="BR680" i="35"/>
  <c r="BS680" i="35"/>
  <c r="BT680" i="35"/>
  <c r="BU680" i="35"/>
  <c r="BV680" i="35"/>
  <c r="AO681" i="35"/>
  <c r="AP681" i="35"/>
  <c r="AQ681" i="35"/>
  <c r="AR681" i="35"/>
  <c r="AS681" i="35"/>
  <c r="AT681" i="35"/>
  <c r="AU681" i="35"/>
  <c r="AV681" i="35"/>
  <c r="AW681" i="35"/>
  <c r="AX681" i="35"/>
  <c r="AY681" i="35"/>
  <c r="AZ681" i="35"/>
  <c r="BA681" i="35"/>
  <c r="BB681" i="35"/>
  <c r="BC681" i="35"/>
  <c r="BD681" i="35"/>
  <c r="BE681" i="35"/>
  <c r="BF681" i="35"/>
  <c r="BG681" i="35"/>
  <c r="BH681" i="35"/>
  <c r="BI681" i="35"/>
  <c r="BJ681" i="35"/>
  <c r="BK681" i="35"/>
  <c r="BL681" i="35"/>
  <c r="BM681" i="35"/>
  <c r="BN681" i="35"/>
  <c r="BO681" i="35"/>
  <c r="BP681" i="35"/>
  <c r="BQ681" i="35"/>
  <c r="BR681" i="35"/>
  <c r="BS681" i="35"/>
  <c r="BT681" i="35"/>
  <c r="BU681" i="35"/>
  <c r="BV681" i="35"/>
  <c r="AO682" i="35"/>
  <c r="AP682" i="35"/>
  <c r="AQ682" i="35"/>
  <c r="AR682" i="35"/>
  <c r="AS682" i="35"/>
  <c r="AT682" i="35"/>
  <c r="AU682" i="35"/>
  <c r="AV682" i="35"/>
  <c r="AW682" i="35"/>
  <c r="AX682" i="35"/>
  <c r="AY682" i="35"/>
  <c r="AZ682" i="35"/>
  <c r="BA682" i="35"/>
  <c r="BB682" i="35"/>
  <c r="BC682" i="35"/>
  <c r="BD682" i="35"/>
  <c r="BE682" i="35"/>
  <c r="BF682" i="35"/>
  <c r="BG682" i="35"/>
  <c r="BH682" i="35"/>
  <c r="BI682" i="35"/>
  <c r="BJ682" i="35"/>
  <c r="BK682" i="35"/>
  <c r="BL682" i="35"/>
  <c r="BM682" i="35"/>
  <c r="BN682" i="35"/>
  <c r="BO682" i="35"/>
  <c r="BP682" i="35"/>
  <c r="BQ682" i="35"/>
  <c r="BR682" i="35"/>
  <c r="BS682" i="35"/>
  <c r="BT682" i="35"/>
  <c r="BU682" i="35"/>
  <c r="BV682" i="35"/>
  <c r="AO683" i="35"/>
  <c r="AP683" i="35"/>
  <c r="AQ683" i="35"/>
  <c r="AR683" i="35"/>
  <c r="AS683" i="35"/>
  <c r="AT683" i="35"/>
  <c r="AU683" i="35"/>
  <c r="AV683" i="35"/>
  <c r="AW683" i="35"/>
  <c r="AX683" i="35"/>
  <c r="AY683" i="35"/>
  <c r="AZ683" i="35"/>
  <c r="BA683" i="35"/>
  <c r="BB683" i="35"/>
  <c r="BC683" i="35"/>
  <c r="BD683" i="35"/>
  <c r="BE683" i="35"/>
  <c r="BF683" i="35"/>
  <c r="BG683" i="35"/>
  <c r="BH683" i="35"/>
  <c r="BI683" i="35"/>
  <c r="BJ683" i="35"/>
  <c r="BK683" i="35"/>
  <c r="BL683" i="35"/>
  <c r="BM683" i="35"/>
  <c r="BN683" i="35"/>
  <c r="BO683" i="35"/>
  <c r="BP683" i="35"/>
  <c r="BQ683" i="35"/>
  <c r="BR683" i="35"/>
  <c r="BS683" i="35"/>
  <c r="BT683" i="35"/>
  <c r="BU683" i="35"/>
  <c r="BV683" i="35"/>
  <c r="AO1620" i="35"/>
  <c r="AP1620" i="35"/>
  <c r="AQ1620" i="35"/>
  <c r="AR1620" i="35"/>
  <c r="AS1620" i="35"/>
  <c r="AT1620" i="35"/>
  <c r="AU1620" i="35"/>
  <c r="AV1620" i="35"/>
  <c r="AW1620" i="35"/>
  <c r="AX1620" i="35"/>
  <c r="AY1620" i="35"/>
  <c r="AZ1620" i="35"/>
  <c r="BA1620" i="35"/>
  <c r="BB1620" i="35"/>
  <c r="BC1620" i="35"/>
  <c r="BD1620" i="35"/>
  <c r="BE1620" i="35"/>
  <c r="BF1620" i="35"/>
  <c r="BG1620" i="35"/>
  <c r="BH1620" i="35"/>
  <c r="BI1620" i="35"/>
  <c r="BJ1620" i="35"/>
  <c r="BK1620" i="35"/>
  <c r="BL1620" i="35"/>
  <c r="BM1620" i="35"/>
  <c r="BN1620" i="35"/>
  <c r="BO1620" i="35"/>
  <c r="BP1620" i="35"/>
  <c r="BQ1620" i="35"/>
  <c r="BR1620" i="35"/>
  <c r="BS1620" i="35"/>
  <c r="BT1620" i="35"/>
  <c r="BU1620" i="35"/>
  <c r="BV1620" i="35"/>
  <c r="AO1621" i="35"/>
  <c r="AP1621" i="35"/>
  <c r="AQ1621" i="35"/>
  <c r="AR1621" i="35"/>
  <c r="AS1621" i="35"/>
  <c r="AT1621" i="35"/>
  <c r="AU1621" i="35"/>
  <c r="AV1621" i="35"/>
  <c r="AW1621" i="35"/>
  <c r="AX1621" i="35"/>
  <c r="AY1621" i="35"/>
  <c r="AZ1621" i="35"/>
  <c r="BA1621" i="35"/>
  <c r="BB1621" i="35"/>
  <c r="BC1621" i="35"/>
  <c r="BD1621" i="35"/>
  <c r="BE1621" i="35"/>
  <c r="BF1621" i="35"/>
  <c r="BG1621" i="35"/>
  <c r="BH1621" i="35"/>
  <c r="BI1621" i="35"/>
  <c r="BJ1621" i="35"/>
  <c r="BK1621" i="35"/>
  <c r="BL1621" i="35"/>
  <c r="BM1621" i="35"/>
  <c r="BN1621" i="35"/>
  <c r="BO1621" i="35"/>
  <c r="BP1621" i="35"/>
  <c r="BQ1621" i="35"/>
  <c r="BR1621" i="35"/>
  <c r="BS1621" i="35"/>
  <c r="BT1621" i="35"/>
  <c r="BU1621" i="35"/>
  <c r="BV1621" i="35"/>
  <c r="AO1622" i="35"/>
  <c r="AP1622" i="35"/>
  <c r="AQ1622" i="35"/>
  <c r="AR1622" i="35"/>
  <c r="AS1622" i="35"/>
  <c r="AT1622" i="35"/>
  <c r="AU1622" i="35"/>
  <c r="AV1622" i="35"/>
  <c r="AW1622" i="35"/>
  <c r="AX1622" i="35"/>
  <c r="AY1622" i="35"/>
  <c r="AZ1622" i="35"/>
  <c r="BA1622" i="35"/>
  <c r="BB1622" i="35"/>
  <c r="BC1622" i="35"/>
  <c r="BD1622" i="35"/>
  <c r="BE1622" i="35"/>
  <c r="BF1622" i="35"/>
  <c r="BG1622" i="35"/>
  <c r="BH1622" i="35"/>
  <c r="BI1622" i="35"/>
  <c r="BJ1622" i="35"/>
  <c r="BK1622" i="35"/>
  <c r="BL1622" i="35"/>
  <c r="BM1622" i="35"/>
  <c r="BN1622" i="35"/>
  <c r="BO1622" i="35"/>
  <c r="BP1622" i="35"/>
  <c r="BQ1622" i="35"/>
  <c r="BR1622" i="35"/>
  <c r="BS1622" i="35"/>
  <c r="BT1622" i="35"/>
  <c r="BU1622" i="35"/>
  <c r="BV1622" i="35"/>
  <c r="AO1623" i="35"/>
  <c r="AP1623" i="35"/>
  <c r="AQ1623" i="35"/>
  <c r="AR1623" i="35"/>
  <c r="AS1623" i="35"/>
  <c r="AT1623" i="35"/>
  <c r="AU1623" i="35"/>
  <c r="AV1623" i="35"/>
  <c r="AW1623" i="35"/>
  <c r="AX1623" i="35"/>
  <c r="AY1623" i="35"/>
  <c r="AZ1623" i="35"/>
  <c r="BA1623" i="35"/>
  <c r="BB1623" i="35"/>
  <c r="BC1623" i="35"/>
  <c r="BD1623" i="35"/>
  <c r="BE1623" i="35"/>
  <c r="BF1623" i="35"/>
  <c r="BG1623" i="35"/>
  <c r="BH1623" i="35"/>
  <c r="BI1623" i="35"/>
  <c r="BJ1623" i="35"/>
  <c r="BK1623" i="35"/>
  <c r="BL1623" i="35"/>
  <c r="BM1623" i="35"/>
  <c r="BN1623" i="35"/>
  <c r="BO1623" i="35"/>
  <c r="BP1623" i="35"/>
  <c r="BQ1623" i="35"/>
  <c r="BR1623" i="35"/>
  <c r="BS1623" i="35"/>
  <c r="BT1623" i="35"/>
  <c r="BU1623" i="35"/>
  <c r="BV1623" i="35"/>
  <c r="AO1624" i="35"/>
  <c r="AP1624" i="35"/>
  <c r="AQ1624" i="35"/>
  <c r="AR1624" i="35"/>
  <c r="AS1624" i="35"/>
  <c r="AT1624" i="35"/>
  <c r="AU1624" i="35"/>
  <c r="AV1624" i="35"/>
  <c r="AW1624" i="35"/>
  <c r="AX1624" i="35"/>
  <c r="AY1624" i="35"/>
  <c r="AZ1624" i="35"/>
  <c r="BA1624" i="35"/>
  <c r="BB1624" i="35"/>
  <c r="BC1624" i="35"/>
  <c r="BD1624" i="35"/>
  <c r="BE1624" i="35"/>
  <c r="BF1624" i="35"/>
  <c r="BG1624" i="35"/>
  <c r="BH1624" i="35"/>
  <c r="BI1624" i="35"/>
  <c r="BJ1624" i="35"/>
  <c r="BK1624" i="35"/>
  <c r="BL1624" i="35"/>
  <c r="BM1624" i="35"/>
  <c r="BN1624" i="35"/>
  <c r="BO1624" i="35"/>
  <c r="BP1624" i="35"/>
  <c r="BQ1624" i="35"/>
  <c r="BR1624" i="35"/>
  <c r="BS1624" i="35"/>
  <c r="BT1624" i="35"/>
  <c r="BU1624" i="35"/>
  <c r="BV1624" i="35"/>
  <c r="AO1309" i="35"/>
  <c r="AP1309" i="35"/>
  <c r="AQ1309" i="35"/>
  <c r="AR1309" i="35"/>
  <c r="AS1309" i="35"/>
  <c r="AT1309" i="35"/>
  <c r="AU1309" i="35"/>
  <c r="AV1309" i="35"/>
  <c r="AW1309" i="35"/>
  <c r="AX1309" i="35"/>
  <c r="AY1309" i="35"/>
  <c r="AZ1309" i="35"/>
  <c r="BA1309" i="35"/>
  <c r="BB1309" i="35"/>
  <c r="BC1309" i="35"/>
  <c r="BD1309" i="35"/>
  <c r="BE1309" i="35"/>
  <c r="BF1309" i="35"/>
  <c r="BG1309" i="35"/>
  <c r="BH1309" i="35"/>
  <c r="BI1309" i="35"/>
  <c r="BJ1309" i="35"/>
  <c r="BK1309" i="35"/>
  <c r="BL1309" i="35"/>
  <c r="BM1309" i="35"/>
  <c r="BN1309" i="35"/>
  <c r="BO1309" i="35"/>
  <c r="BP1309" i="35"/>
  <c r="BQ1309" i="35"/>
  <c r="BR1309" i="35"/>
  <c r="BS1309" i="35"/>
  <c r="BT1309" i="35"/>
  <c r="BU1309" i="35"/>
  <c r="BV1309" i="35"/>
  <c r="AO1310" i="35"/>
  <c r="AP1310" i="35"/>
  <c r="AQ1310" i="35"/>
  <c r="AR1310" i="35"/>
  <c r="AS1310" i="35"/>
  <c r="AT1310" i="35"/>
  <c r="AU1310" i="35"/>
  <c r="AV1310" i="35"/>
  <c r="AW1310" i="35"/>
  <c r="AX1310" i="35"/>
  <c r="AY1310" i="35"/>
  <c r="AZ1310" i="35"/>
  <c r="BA1310" i="35"/>
  <c r="BB1310" i="35"/>
  <c r="BC1310" i="35"/>
  <c r="BD1310" i="35"/>
  <c r="BE1310" i="35"/>
  <c r="BF1310" i="35"/>
  <c r="BG1310" i="35"/>
  <c r="BH1310" i="35"/>
  <c r="BI1310" i="35"/>
  <c r="BJ1310" i="35"/>
  <c r="BK1310" i="35"/>
  <c r="BL1310" i="35"/>
  <c r="BM1310" i="35"/>
  <c r="BN1310" i="35"/>
  <c r="BO1310" i="35"/>
  <c r="BP1310" i="35"/>
  <c r="BQ1310" i="35"/>
  <c r="BR1310" i="35"/>
  <c r="BS1310" i="35"/>
  <c r="BT1310" i="35"/>
  <c r="BU1310" i="35"/>
  <c r="BV1310" i="35"/>
  <c r="AO1311" i="35"/>
  <c r="AP1311" i="35"/>
  <c r="AQ1311" i="35"/>
  <c r="AR1311" i="35"/>
  <c r="AS1311" i="35"/>
  <c r="AT1311" i="35"/>
  <c r="AU1311" i="35"/>
  <c r="AV1311" i="35"/>
  <c r="AW1311" i="35"/>
  <c r="AX1311" i="35"/>
  <c r="AY1311" i="35"/>
  <c r="AZ1311" i="35"/>
  <c r="BA1311" i="35"/>
  <c r="BB1311" i="35"/>
  <c r="BC1311" i="35"/>
  <c r="BD1311" i="35"/>
  <c r="BE1311" i="35"/>
  <c r="BF1311" i="35"/>
  <c r="BG1311" i="35"/>
  <c r="BH1311" i="35"/>
  <c r="BI1311" i="35"/>
  <c r="BJ1311" i="35"/>
  <c r="BK1311" i="35"/>
  <c r="BL1311" i="35"/>
  <c r="BM1311" i="35"/>
  <c r="BN1311" i="35"/>
  <c r="BO1311" i="35"/>
  <c r="BP1311" i="35"/>
  <c r="BQ1311" i="35"/>
  <c r="BR1311" i="35"/>
  <c r="BS1311" i="35"/>
  <c r="BT1311" i="35"/>
  <c r="BU1311" i="35"/>
  <c r="BV1311" i="35"/>
  <c r="AO1312" i="35"/>
  <c r="AP1312" i="35"/>
  <c r="AQ1312" i="35"/>
  <c r="AR1312" i="35"/>
  <c r="AS1312" i="35"/>
  <c r="AT1312" i="35"/>
  <c r="AU1312" i="35"/>
  <c r="AV1312" i="35"/>
  <c r="AW1312" i="35"/>
  <c r="AX1312" i="35"/>
  <c r="AY1312" i="35"/>
  <c r="AZ1312" i="35"/>
  <c r="BA1312" i="35"/>
  <c r="BB1312" i="35"/>
  <c r="BC1312" i="35"/>
  <c r="BD1312" i="35"/>
  <c r="BE1312" i="35"/>
  <c r="BF1312" i="35"/>
  <c r="BG1312" i="35"/>
  <c r="BH1312" i="35"/>
  <c r="BI1312" i="35"/>
  <c r="BJ1312" i="35"/>
  <c r="BK1312" i="35"/>
  <c r="BL1312" i="35"/>
  <c r="BM1312" i="35"/>
  <c r="BN1312" i="35"/>
  <c r="BO1312" i="35"/>
  <c r="BP1312" i="35"/>
  <c r="BQ1312" i="35"/>
  <c r="BR1312" i="35"/>
  <c r="BS1312" i="35"/>
  <c r="BT1312" i="35"/>
  <c r="BU1312" i="35"/>
  <c r="BV1312" i="35"/>
  <c r="AO1313" i="35"/>
  <c r="AP1313" i="35"/>
  <c r="AQ1313" i="35"/>
  <c r="AR1313" i="35"/>
  <c r="AS1313" i="35"/>
  <c r="AT1313" i="35"/>
  <c r="AU1313" i="35"/>
  <c r="AV1313" i="35"/>
  <c r="AW1313" i="35"/>
  <c r="AX1313" i="35"/>
  <c r="AY1313" i="35"/>
  <c r="AZ1313" i="35"/>
  <c r="BA1313" i="35"/>
  <c r="BB1313" i="35"/>
  <c r="BC1313" i="35"/>
  <c r="BD1313" i="35"/>
  <c r="BE1313" i="35"/>
  <c r="BF1313" i="35"/>
  <c r="BG1313" i="35"/>
  <c r="BH1313" i="35"/>
  <c r="BI1313" i="35"/>
  <c r="BJ1313" i="35"/>
  <c r="BK1313" i="35"/>
  <c r="BL1313" i="35"/>
  <c r="BM1313" i="35"/>
  <c r="BN1313" i="35"/>
  <c r="BO1313" i="35"/>
  <c r="BP1313" i="35"/>
  <c r="BQ1313" i="35"/>
  <c r="BR1313" i="35"/>
  <c r="BS1313" i="35"/>
  <c r="BT1313" i="35"/>
  <c r="BU1313" i="35"/>
  <c r="BV1313" i="35"/>
  <c r="AO550" i="35"/>
  <c r="AP550" i="35"/>
  <c r="AQ550" i="35"/>
  <c r="AR550" i="35"/>
  <c r="AS550" i="35"/>
  <c r="AT550" i="35"/>
  <c r="AU550" i="35"/>
  <c r="AV550" i="35"/>
  <c r="AW550" i="35"/>
  <c r="AX550" i="35"/>
  <c r="AY550" i="35"/>
  <c r="AZ550" i="35"/>
  <c r="BA550" i="35"/>
  <c r="BB550" i="35"/>
  <c r="BC550" i="35"/>
  <c r="BD550" i="35"/>
  <c r="BE550" i="35"/>
  <c r="BF550" i="35"/>
  <c r="BG550" i="35"/>
  <c r="BH550" i="35"/>
  <c r="BI550" i="35"/>
  <c r="BJ550" i="35"/>
  <c r="BK550" i="35"/>
  <c r="BL550" i="35"/>
  <c r="BM550" i="35"/>
  <c r="BN550" i="35"/>
  <c r="BO550" i="35"/>
  <c r="BP550" i="35"/>
  <c r="BQ550" i="35"/>
  <c r="BR550" i="35"/>
  <c r="BS550" i="35"/>
  <c r="BT550" i="35"/>
  <c r="BU550" i="35"/>
  <c r="BV550" i="35"/>
  <c r="AO551" i="35"/>
  <c r="AP551" i="35"/>
  <c r="AQ551" i="35"/>
  <c r="AR551" i="35"/>
  <c r="AS551" i="35"/>
  <c r="AT551" i="35"/>
  <c r="AU551" i="35"/>
  <c r="AV551" i="35"/>
  <c r="AW551" i="35"/>
  <c r="AX551" i="35"/>
  <c r="AY551" i="35"/>
  <c r="AZ551" i="35"/>
  <c r="BA551" i="35"/>
  <c r="BB551" i="35"/>
  <c r="BC551" i="35"/>
  <c r="BD551" i="35"/>
  <c r="BE551" i="35"/>
  <c r="BF551" i="35"/>
  <c r="BG551" i="35"/>
  <c r="BH551" i="35"/>
  <c r="BI551" i="35"/>
  <c r="BJ551" i="35"/>
  <c r="BK551" i="35"/>
  <c r="BL551" i="35"/>
  <c r="BM551" i="35"/>
  <c r="BN551" i="35"/>
  <c r="BO551" i="35"/>
  <c r="BP551" i="35"/>
  <c r="BQ551" i="35"/>
  <c r="BR551" i="35"/>
  <c r="BS551" i="35"/>
  <c r="BT551" i="35"/>
  <c r="BU551" i="35"/>
  <c r="BV551" i="35"/>
  <c r="AO552" i="35"/>
  <c r="AP552" i="35"/>
  <c r="AQ552" i="35"/>
  <c r="AR552" i="35"/>
  <c r="AS552" i="35"/>
  <c r="AT552" i="35"/>
  <c r="AU552" i="35"/>
  <c r="AV552" i="35"/>
  <c r="AW552" i="35"/>
  <c r="AX552" i="35"/>
  <c r="AY552" i="35"/>
  <c r="AZ552" i="35"/>
  <c r="BA552" i="35"/>
  <c r="BB552" i="35"/>
  <c r="BC552" i="35"/>
  <c r="BD552" i="35"/>
  <c r="BE552" i="35"/>
  <c r="BF552" i="35"/>
  <c r="BG552" i="35"/>
  <c r="BH552" i="35"/>
  <c r="BI552" i="35"/>
  <c r="BJ552" i="35"/>
  <c r="BK552" i="35"/>
  <c r="BL552" i="35"/>
  <c r="BM552" i="35"/>
  <c r="BN552" i="35"/>
  <c r="BO552" i="35"/>
  <c r="BP552" i="35"/>
  <c r="BQ552" i="35"/>
  <c r="BR552" i="35"/>
  <c r="BS552" i="35"/>
  <c r="BT552" i="35"/>
  <c r="BU552" i="35"/>
  <c r="BV552" i="35"/>
  <c r="AO553" i="35"/>
  <c r="AP553" i="35"/>
  <c r="AQ553" i="35"/>
  <c r="AR553" i="35"/>
  <c r="AS553" i="35"/>
  <c r="AT553" i="35"/>
  <c r="AU553" i="35"/>
  <c r="AV553" i="35"/>
  <c r="AW553" i="35"/>
  <c r="AX553" i="35"/>
  <c r="AY553" i="35"/>
  <c r="AZ553" i="35"/>
  <c r="BA553" i="35"/>
  <c r="BB553" i="35"/>
  <c r="BC553" i="35"/>
  <c r="BD553" i="35"/>
  <c r="BE553" i="35"/>
  <c r="BF553" i="35"/>
  <c r="BG553" i="35"/>
  <c r="BH553" i="35"/>
  <c r="BI553" i="35"/>
  <c r="BJ553" i="35"/>
  <c r="BK553" i="35"/>
  <c r="BL553" i="35"/>
  <c r="BM553" i="35"/>
  <c r="BN553" i="35"/>
  <c r="BO553" i="35"/>
  <c r="BP553" i="35"/>
  <c r="BQ553" i="35"/>
  <c r="BR553" i="35"/>
  <c r="BS553" i="35"/>
  <c r="BT553" i="35"/>
  <c r="BU553" i="35"/>
  <c r="BV553" i="35"/>
  <c r="AO554" i="35"/>
  <c r="AP554" i="35"/>
  <c r="AQ554" i="35"/>
  <c r="AR554" i="35"/>
  <c r="AS554" i="35"/>
  <c r="AT554" i="35"/>
  <c r="AU554" i="35"/>
  <c r="AV554" i="35"/>
  <c r="AW554" i="35"/>
  <c r="AX554" i="35"/>
  <c r="AY554" i="35"/>
  <c r="AZ554" i="35"/>
  <c r="BA554" i="35"/>
  <c r="BB554" i="35"/>
  <c r="BC554" i="35"/>
  <c r="BD554" i="35"/>
  <c r="BE554" i="35"/>
  <c r="BF554" i="35"/>
  <c r="BG554" i="35"/>
  <c r="BH554" i="35"/>
  <c r="BI554" i="35"/>
  <c r="BJ554" i="35"/>
  <c r="BK554" i="35"/>
  <c r="BL554" i="35"/>
  <c r="BM554" i="35"/>
  <c r="BN554" i="35"/>
  <c r="BO554" i="35"/>
  <c r="BP554" i="35"/>
  <c r="BQ554" i="35"/>
  <c r="BR554" i="35"/>
  <c r="BS554" i="35"/>
  <c r="BT554" i="35"/>
  <c r="BU554" i="35"/>
  <c r="BV554" i="35"/>
  <c r="AO1808" i="35"/>
  <c r="AP1808" i="35"/>
  <c r="AQ1808" i="35"/>
  <c r="AR1808" i="35"/>
  <c r="AS1808" i="35"/>
  <c r="AT1808" i="35"/>
  <c r="AU1808" i="35"/>
  <c r="AV1808" i="35"/>
  <c r="AW1808" i="35"/>
  <c r="AX1808" i="35"/>
  <c r="AY1808" i="35"/>
  <c r="AZ1808" i="35"/>
  <c r="BA1808" i="35"/>
  <c r="BB1808" i="35"/>
  <c r="BC1808" i="35"/>
  <c r="BD1808" i="35"/>
  <c r="BE1808" i="35"/>
  <c r="BF1808" i="35"/>
  <c r="BG1808" i="35"/>
  <c r="BH1808" i="35"/>
  <c r="BI1808" i="35"/>
  <c r="BJ1808" i="35"/>
  <c r="BK1808" i="35"/>
  <c r="BL1808" i="35"/>
  <c r="BM1808" i="35"/>
  <c r="BN1808" i="35"/>
  <c r="BO1808" i="35"/>
  <c r="BP1808" i="35"/>
  <c r="BQ1808" i="35"/>
  <c r="BR1808" i="35"/>
  <c r="BS1808" i="35"/>
  <c r="BT1808" i="35"/>
  <c r="BU1808" i="35"/>
  <c r="BV1808" i="35"/>
  <c r="AO1809" i="35"/>
  <c r="AP1809" i="35"/>
  <c r="AQ1809" i="35"/>
  <c r="AR1809" i="35"/>
  <c r="AS1809" i="35"/>
  <c r="AT1809" i="35"/>
  <c r="AU1809" i="35"/>
  <c r="AV1809" i="35"/>
  <c r="AW1809" i="35"/>
  <c r="AX1809" i="35"/>
  <c r="AY1809" i="35"/>
  <c r="AZ1809" i="35"/>
  <c r="BA1809" i="35"/>
  <c r="BB1809" i="35"/>
  <c r="BC1809" i="35"/>
  <c r="BD1809" i="35"/>
  <c r="BE1809" i="35"/>
  <c r="BF1809" i="35"/>
  <c r="BG1809" i="35"/>
  <c r="BH1809" i="35"/>
  <c r="BI1809" i="35"/>
  <c r="BJ1809" i="35"/>
  <c r="BK1809" i="35"/>
  <c r="BL1809" i="35"/>
  <c r="BM1809" i="35"/>
  <c r="BN1809" i="35"/>
  <c r="BO1809" i="35"/>
  <c r="BP1809" i="35"/>
  <c r="BQ1809" i="35"/>
  <c r="BR1809" i="35"/>
  <c r="BS1809" i="35"/>
  <c r="BT1809" i="35"/>
  <c r="BU1809" i="35"/>
  <c r="BV1809" i="35"/>
  <c r="AO1810" i="35"/>
  <c r="AP1810" i="35"/>
  <c r="AQ1810" i="35"/>
  <c r="AR1810" i="35"/>
  <c r="AS1810" i="35"/>
  <c r="AT1810" i="35"/>
  <c r="AU1810" i="35"/>
  <c r="AV1810" i="35"/>
  <c r="AW1810" i="35"/>
  <c r="AX1810" i="35"/>
  <c r="AY1810" i="35"/>
  <c r="AZ1810" i="35"/>
  <c r="BA1810" i="35"/>
  <c r="BB1810" i="35"/>
  <c r="BC1810" i="35"/>
  <c r="BD1810" i="35"/>
  <c r="BE1810" i="35"/>
  <c r="BF1810" i="35"/>
  <c r="BG1810" i="35"/>
  <c r="BH1810" i="35"/>
  <c r="BI1810" i="35"/>
  <c r="BJ1810" i="35"/>
  <c r="BK1810" i="35"/>
  <c r="BL1810" i="35"/>
  <c r="BM1810" i="35"/>
  <c r="BN1810" i="35"/>
  <c r="BO1810" i="35"/>
  <c r="BP1810" i="35"/>
  <c r="BQ1810" i="35"/>
  <c r="BR1810" i="35"/>
  <c r="BS1810" i="35"/>
  <c r="BT1810" i="35"/>
  <c r="BU1810" i="35"/>
  <c r="BV1810" i="35"/>
  <c r="AO1811" i="35"/>
  <c r="AP1811" i="35"/>
  <c r="AQ1811" i="35"/>
  <c r="AR1811" i="35"/>
  <c r="AS1811" i="35"/>
  <c r="AT1811" i="35"/>
  <c r="AU1811" i="35"/>
  <c r="AV1811" i="35"/>
  <c r="AW1811" i="35"/>
  <c r="AX1811" i="35"/>
  <c r="AY1811" i="35"/>
  <c r="AZ1811" i="35"/>
  <c r="BA1811" i="35"/>
  <c r="BB1811" i="35"/>
  <c r="BC1811" i="35"/>
  <c r="BD1811" i="35"/>
  <c r="BE1811" i="35"/>
  <c r="BF1811" i="35"/>
  <c r="BG1811" i="35"/>
  <c r="BH1811" i="35"/>
  <c r="BI1811" i="35"/>
  <c r="BJ1811" i="35"/>
  <c r="BK1811" i="35"/>
  <c r="BL1811" i="35"/>
  <c r="BM1811" i="35"/>
  <c r="BN1811" i="35"/>
  <c r="BO1811" i="35"/>
  <c r="BP1811" i="35"/>
  <c r="BQ1811" i="35"/>
  <c r="BR1811" i="35"/>
  <c r="BS1811" i="35"/>
  <c r="BT1811" i="35"/>
  <c r="BU1811" i="35"/>
  <c r="BV1811" i="35"/>
  <c r="AO1812" i="35"/>
  <c r="AP1812" i="35"/>
  <c r="AQ1812" i="35"/>
  <c r="AR1812" i="35"/>
  <c r="AS1812" i="35"/>
  <c r="AT1812" i="35"/>
  <c r="AU1812" i="35"/>
  <c r="AV1812" i="35"/>
  <c r="AW1812" i="35"/>
  <c r="AX1812" i="35"/>
  <c r="AY1812" i="35"/>
  <c r="AZ1812" i="35"/>
  <c r="BA1812" i="35"/>
  <c r="BB1812" i="35"/>
  <c r="BC1812" i="35"/>
  <c r="BD1812" i="35"/>
  <c r="BE1812" i="35"/>
  <c r="BF1812" i="35"/>
  <c r="BG1812" i="35"/>
  <c r="BH1812" i="35"/>
  <c r="BI1812" i="35"/>
  <c r="BJ1812" i="35"/>
  <c r="BK1812" i="35"/>
  <c r="BL1812" i="35"/>
  <c r="BM1812" i="35"/>
  <c r="BN1812" i="35"/>
  <c r="BO1812" i="35"/>
  <c r="BP1812" i="35"/>
  <c r="BQ1812" i="35"/>
  <c r="BR1812" i="35"/>
  <c r="BS1812" i="35"/>
  <c r="BT1812" i="35"/>
  <c r="BU1812" i="35"/>
  <c r="BV1812" i="35"/>
  <c r="AO1813" i="35"/>
  <c r="AP1813" i="35"/>
  <c r="AQ1813" i="35"/>
  <c r="AR1813" i="35"/>
  <c r="AS1813" i="35"/>
  <c r="AT1813" i="35"/>
  <c r="AU1813" i="35"/>
  <c r="AV1813" i="35"/>
  <c r="AW1813" i="35"/>
  <c r="AX1813" i="35"/>
  <c r="AY1813" i="35"/>
  <c r="AZ1813" i="35"/>
  <c r="BA1813" i="35"/>
  <c r="BB1813" i="35"/>
  <c r="BC1813" i="35"/>
  <c r="BD1813" i="35"/>
  <c r="BE1813" i="35"/>
  <c r="BF1813" i="35"/>
  <c r="BG1813" i="35"/>
  <c r="BH1813" i="35"/>
  <c r="BI1813" i="35"/>
  <c r="BJ1813" i="35"/>
  <c r="BK1813" i="35"/>
  <c r="BL1813" i="35"/>
  <c r="BM1813" i="35"/>
  <c r="BN1813" i="35"/>
  <c r="BO1813" i="35"/>
  <c r="BP1813" i="35"/>
  <c r="BQ1813" i="35"/>
  <c r="BR1813" i="35"/>
  <c r="BS1813" i="35"/>
  <c r="BT1813" i="35"/>
  <c r="BU1813" i="35"/>
  <c r="BV1813"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AO328" i="35"/>
  <c r="AP328" i="35"/>
  <c r="AQ328" i="35"/>
  <c r="AR328" i="35"/>
  <c r="AS328" i="35"/>
  <c r="AT328" i="35"/>
  <c r="AU328" i="35"/>
  <c r="AV328" i="35"/>
  <c r="AW328" i="35"/>
  <c r="AX328" i="35"/>
  <c r="AY328" i="35"/>
  <c r="AZ328" i="35"/>
  <c r="BA328" i="35"/>
  <c r="BB328" i="35"/>
  <c r="BC328" i="35"/>
  <c r="BD328" i="35"/>
  <c r="BE328" i="35"/>
  <c r="BF328" i="35"/>
  <c r="BG328" i="35"/>
  <c r="BH328" i="35"/>
  <c r="BI328" i="35"/>
  <c r="BJ328" i="35"/>
  <c r="BK328" i="35"/>
  <c r="BL328" i="35"/>
  <c r="BM328" i="35"/>
  <c r="BN328" i="35"/>
  <c r="BO328" i="35"/>
  <c r="BP328" i="35"/>
  <c r="BQ328" i="35"/>
  <c r="BR328" i="35"/>
  <c r="BS328" i="35"/>
  <c r="BT328" i="35"/>
  <c r="BU328" i="35"/>
  <c r="BV328" i="35"/>
  <c r="AO329" i="35"/>
  <c r="AP329" i="35"/>
  <c r="AQ329" i="35"/>
  <c r="AR329" i="35"/>
  <c r="AS329" i="35"/>
  <c r="AT329" i="35"/>
  <c r="AU329" i="35"/>
  <c r="AV329" i="35"/>
  <c r="AW329" i="35"/>
  <c r="AX329" i="35"/>
  <c r="AY329" i="35"/>
  <c r="AZ329" i="35"/>
  <c r="BA329" i="35"/>
  <c r="BB329" i="35"/>
  <c r="BC329" i="35"/>
  <c r="BD329" i="35"/>
  <c r="BE329" i="35"/>
  <c r="BF329" i="35"/>
  <c r="BG329" i="35"/>
  <c r="BH329" i="35"/>
  <c r="BI329" i="35"/>
  <c r="BJ329" i="35"/>
  <c r="BK329" i="35"/>
  <c r="BL329" i="35"/>
  <c r="BM329" i="35"/>
  <c r="BN329" i="35"/>
  <c r="BO329" i="35"/>
  <c r="BP329" i="35"/>
  <c r="BQ329" i="35"/>
  <c r="BR329" i="35"/>
  <c r="BS329" i="35"/>
  <c r="BT329" i="35"/>
  <c r="BU329" i="35"/>
  <c r="BV329" i="35"/>
  <c r="AO330" i="35"/>
  <c r="AP330" i="35"/>
  <c r="AQ330" i="35"/>
  <c r="AR330" i="35"/>
  <c r="AS330" i="35"/>
  <c r="AT330" i="35"/>
  <c r="AU330" i="35"/>
  <c r="AV330" i="35"/>
  <c r="AW330" i="35"/>
  <c r="AX330" i="35"/>
  <c r="AY330" i="35"/>
  <c r="AZ330" i="35"/>
  <c r="BA330" i="35"/>
  <c r="BB330" i="35"/>
  <c r="BC330" i="35"/>
  <c r="BD330" i="35"/>
  <c r="BE330" i="35"/>
  <c r="BF330" i="35"/>
  <c r="BG330" i="35"/>
  <c r="BH330" i="35"/>
  <c r="BI330" i="35"/>
  <c r="BJ330" i="35"/>
  <c r="BK330" i="35"/>
  <c r="BL330" i="35"/>
  <c r="BM330" i="35"/>
  <c r="BN330" i="35"/>
  <c r="BO330" i="35"/>
  <c r="BP330" i="35"/>
  <c r="BQ330" i="35"/>
  <c r="BR330" i="35"/>
  <c r="BS330" i="35"/>
  <c r="BT330" i="35"/>
  <c r="BU330" i="35"/>
  <c r="BV330" i="35"/>
  <c r="AO331" i="35"/>
  <c r="AP331" i="35"/>
  <c r="AQ331" i="35"/>
  <c r="AR331" i="35"/>
  <c r="AS331" i="35"/>
  <c r="AT331" i="35"/>
  <c r="AU331" i="35"/>
  <c r="AV331" i="35"/>
  <c r="AW331" i="35"/>
  <c r="AX331" i="35"/>
  <c r="AY331" i="35"/>
  <c r="AZ331" i="35"/>
  <c r="BA331" i="35"/>
  <c r="BB331" i="35"/>
  <c r="BC331" i="35"/>
  <c r="BD331" i="35"/>
  <c r="BE331" i="35"/>
  <c r="BF331" i="35"/>
  <c r="BG331" i="35"/>
  <c r="BH331" i="35"/>
  <c r="BI331" i="35"/>
  <c r="BJ331" i="35"/>
  <c r="BK331" i="35"/>
  <c r="BL331" i="35"/>
  <c r="BM331" i="35"/>
  <c r="BN331" i="35"/>
  <c r="BO331" i="35"/>
  <c r="BP331" i="35"/>
  <c r="BQ331" i="35"/>
  <c r="BR331" i="35"/>
  <c r="BS331" i="35"/>
  <c r="BT331" i="35"/>
  <c r="BU331" i="35"/>
  <c r="BV331" i="35"/>
  <c r="AO332" i="35"/>
  <c r="AP332" i="35"/>
  <c r="AQ332" i="35"/>
  <c r="AR332" i="35"/>
  <c r="AS332" i="35"/>
  <c r="AT332" i="35"/>
  <c r="AU332" i="35"/>
  <c r="AV332" i="35"/>
  <c r="AW332" i="35"/>
  <c r="AX332" i="35"/>
  <c r="AY332" i="35"/>
  <c r="AZ332" i="35"/>
  <c r="BA332" i="35"/>
  <c r="BB332" i="35"/>
  <c r="BC332" i="35"/>
  <c r="BD332" i="35"/>
  <c r="BE332" i="35"/>
  <c r="BF332" i="35"/>
  <c r="BG332" i="35"/>
  <c r="BH332" i="35"/>
  <c r="BI332" i="35"/>
  <c r="BJ332" i="35"/>
  <c r="BK332" i="35"/>
  <c r="BL332" i="35"/>
  <c r="BM332" i="35"/>
  <c r="BN332" i="35"/>
  <c r="BO332" i="35"/>
  <c r="BP332" i="35"/>
  <c r="BQ332" i="35"/>
  <c r="BR332" i="35"/>
  <c r="BS332" i="35"/>
  <c r="BT332" i="35"/>
  <c r="BU332" i="35"/>
  <c r="BV332" i="35"/>
  <c r="AO333" i="35"/>
  <c r="AP333" i="35"/>
  <c r="AQ333" i="35"/>
  <c r="AR333" i="35"/>
  <c r="AS333" i="35"/>
  <c r="AT333" i="35"/>
  <c r="AU333" i="35"/>
  <c r="AV333" i="35"/>
  <c r="AW333" i="35"/>
  <c r="AX333" i="35"/>
  <c r="AY333" i="35"/>
  <c r="AZ333" i="35"/>
  <c r="BA333" i="35"/>
  <c r="BB333" i="35"/>
  <c r="BC333" i="35"/>
  <c r="BD333" i="35"/>
  <c r="BE333" i="35"/>
  <c r="BF333" i="35"/>
  <c r="BG333" i="35"/>
  <c r="BH333" i="35"/>
  <c r="BI333" i="35"/>
  <c r="BJ333" i="35"/>
  <c r="BK333" i="35"/>
  <c r="BL333" i="35"/>
  <c r="BM333" i="35"/>
  <c r="BN333" i="35"/>
  <c r="BO333" i="35"/>
  <c r="BP333" i="35"/>
  <c r="BQ333" i="35"/>
  <c r="BR333" i="35"/>
  <c r="BS333" i="35"/>
  <c r="BT333" i="35"/>
  <c r="BU333" i="35"/>
  <c r="BV333" i="35"/>
  <c r="AO938" i="35"/>
  <c r="AP938" i="35"/>
  <c r="AQ938" i="35"/>
  <c r="AR938" i="35"/>
  <c r="AS938" i="35"/>
  <c r="AT938" i="35"/>
  <c r="AU938" i="35"/>
  <c r="AV938" i="35"/>
  <c r="AW938" i="35"/>
  <c r="AX938" i="35"/>
  <c r="AY938" i="35"/>
  <c r="AZ938" i="35"/>
  <c r="BA938" i="35"/>
  <c r="BB938" i="35"/>
  <c r="BC938" i="35"/>
  <c r="BD938" i="35"/>
  <c r="BE938" i="35"/>
  <c r="BF938" i="35"/>
  <c r="BG938" i="35"/>
  <c r="BH938" i="35"/>
  <c r="BI938" i="35"/>
  <c r="BJ938" i="35"/>
  <c r="BK938" i="35"/>
  <c r="BL938" i="35"/>
  <c r="BM938" i="35"/>
  <c r="BN938" i="35"/>
  <c r="BO938" i="35"/>
  <c r="BP938" i="35"/>
  <c r="BQ938" i="35"/>
  <c r="BR938" i="35"/>
  <c r="BS938" i="35"/>
  <c r="BT938" i="35"/>
  <c r="BU938" i="35"/>
  <c r="BV938" i="35"/>
  <c r="AO939" i="35"/>
  <c r="AP939" i="35"/>
  <c r="AQ939" i="35"/>
  <c r="AR939" i="35"/>
  <c r="AS939" i="35"/>
  <c r="AT939" i="35"/>
  <c r="AU939" i="35"/>
  <c r="AV939" i="35"/>
  <c r="AW939" i="35"/>
  <c r="AX939" i="35"/>
  <c r="AY939" i="35"/>
  <c r="AZ939" i="35"/>
  <c r="BA939" i="35"/>
  <c r="BB939" i="35"/>
  <c r="BC939" i="35"/>
  <c r="BD939" i="35"/>
  <c r="BE939" i="35"/>
  <c r="BF939" i="35"/>
  <c r="BG939" i="35"/>
  <c r="BH939" i="35"/>
  <c r="BI939" i="35"/>
  <c r="BJ939" i="35"/>
  <c r="BK939" i="35"/>
  <c r="BL939" i="35"/>
  <c r="BM939" i="35"/>
  <c r="BN939" i="35"/>
  <c r="BO939" i="35"/>
  <c r="BP939" i="35"/>
  <c r="BQ939" i="35"/>
  <c r="BR939" i="35"/>
  <c r="BS939" i="35"/>
  <c r="BT939" i="35"/>
  <c r="BU939" i="35"/>
  <c r="BV939" i="35"/>
  <c r="AO940" i="35"/>
  <c r="AP940" i="35"/>
  <c r="AQ940" i="35"/>
  <c r="AR940" i="35"/>
  <c r="AS940" i="35"/>
  <c r="AT940" i="35"/>
  <c r="AU940" i="35"/>
  <c r="AV940" i="35"/>
  <c r="AW940" i="35"/>
  <c r="AX940" i="35"/>
  <c r="AY940" i="35"/>
  <c r="AZ940" i="35"/>
  <c r="BA940" i="35"/>
  <c r="BB940" i="35"/>
  <c r="BC940" i="35"/>
  <c r="BD940" i="35"/>
  <c r="BE940" i="35"/>
  <c r="BF940" i="35"/>
  <c r="BG940" i="35"/>
  <c r="BH940" i="35"/>
  <c r="BI940" i="35"/>
  <c r="BJ940" i="35"/>
  <c r="BK940" i="35"/>
  <c r="BL940" i="35"/>
  <c r="BM940" i="35"/>
  <c r="BN940" i="35"/>
  <c r="BO940" i="35"/>
  <c r="BP940" i="35"/>
  <c r="BQ940" i="35"/>
  <c r="BR940" i="35"/>
  <c r="BS940" i="35"/>
  <c r="BT940" i="35"/>
  <c r="BU940" i="35"/>
  <c r="BV940" i="35"/>
  <c r="AO941" i="35"/>
  <c r="AP941" i="35"/>
  <c r="AQ941" i="35"/>
  <c r="AR941" i="35"/>
  <c r="AS941" i="35"/>
  <c r="AT941" i="35"/>
  <c r="AU941" i="35"/>
  <c r="AV941" i="35"/>
  <c r="AW941" i="35"/>
  <c r="AX941" i="35"/>
  <c r="AY941" i="35"/>
  <c r="AZ941" i="35"/>
  <c r="BA941" i="35"/>
  <c r="BB941" i="35"/>
  <c r="BC941" i="35"/>
  <c r="BD941" i="35"/>
  <c r="BE941" i="35"/>
  <c r="BF941" i="35"/>
  <c r="BG941" i="35"/>
  <c r="BH941" i="35"/>
  <c r="BI941" i="35"/>
  <c r="BJ941" i="35"/>
  <c r="BK941" i="35"/>
  <c r="BL941" i="35"/>
  <c r="BM941" i="35"/>
  <c r="BN941" i="35"/>
  <c r="BO941" i="35"/>
  <c r="BP941" i="35"/>
  <c r="BQ941" i="35"/>
  <c r="BR941" i="35"/>
  <c r="BS941" i="35"/>
  <c r="BT941" i="35"/>
  <c r="BU941" i="35"/>
  <c r="BV941" i="35"/>
  <c r="AO942" i="35"/>
  <c r="AP942" i="35"/>
  <c r="AQ942" i="35"/>
  <c r="AR942" i="35"/>
  <c r="AS942" i="35"/>
  <c r="AT942" i="35"/>
  <c r="AU942" i="35"/>
  <c r="AV942" i="35"/>
  <c r="AW942" i="35"/>
  <c r="AX942" i="35"/>
  <c r="AY942" i="35"/>
  <c r="AZ942" i="35"/>
  <c r="BA942" i="35"/>
  <c r="BB942" i="35"/>
  <c r="BC942" i="35"/>
  <c r="BD942" i="35"/>
  <c r="BE942" i="35"/>
  <c r="BF942" i="35"/>
  <c r="BG942" i="35"/>
  <c r="BH942" i="35"/>
  <c r="BI942" i="35"/>
  <c r="BJ942" i="35"/>
  <c r="BK942" i="35"/>
  <c r="BL942" i="35"/>
  <c r="BM942" i="35"/>
  <c r="BN942" i="35"/>
  <c r="BO942" i="35"/>
  <c r="BP942" i="35"/>
  <c r="BQ942" i="35"/>
  <c r="BR942" i="35"/>
  <c r="BS942" i="35"/>
  <c r="BT942" i="35"/>
  <c r="BU942" i="35"/>
  <c r="BV942" i="35"/>
  <c r="AO943" i="35"/>
  <c r="AP943" i="35"/>
  <c r="AQ943" i="35"/>
  <c r="AR943" i="35"/>
  <c r="AS943" i="35"/>
  <c r="AT943" i="35"/>
  <c r="AU943" i="35"/>
  <c r="AV943" i="35"/>
  <c r="AW943" i="35"/>
  <c r="AX943" i="35"/>
  <c r="AY943" i="35"/>
  <c r="AZ943" i="35"/>
  <c r="BA943" i="35"/>
  <c r="BB943" i="35"/>
  <c r="BC943" i="35"/>
  <c r="BD943" i="35"/>
  <c r="BE943" i="35"/>
  <c r="BF943" i="35"/>
  <c r="BG943" i="35"/>
  <c r="BH943" i="35"/>
  <c r="BI943" i="35"/>
  <c r="BJ943" i="35"/>
  <c r="BK943" i="35"/>
  <c r="BL943" i="35"/>
  <c r="BM943" i="35"/>
  <c r="BN943" i="35"/>
  <c r="BO943" i="35"/>
  <c r="BP943" i="35"/>
  <c r="BQ943" i="35"/>
  <c r="BR943" i="35"/>
  <c r="BS943" i="35"/>
  <c r="BT943" i="35"/>
  <c r="BU943" i="35"/>
  <c r="BV943" i="35"/>
  <c r="AO555" i="35"/>
  <c r="AP555" i="35"/>
  <c r="AQ555" i="35"/>
  <c r="AR555" i="35"/>
  <c r="AS555" i="35"/>
  <c r="AT555" i="35"/>
  <c r="AU555" i="35"/>
  <c r="AV555" i="35"/>
  <c r="AW555" i="35"/>
  <c r="AX555" i="35"/>
  <c r="AY555" i="35"/>
  <c r="AZ555" i="35"/>
  <c r="BA555" i="35"/>
  <c r="BB555" i="35"/>
  <c r="BC555" i="35"/>
  <c r="BD555" i="35"/>
  <c r="BE555" i="35"/>
  <c r="BF555" i="35"/>
  <c r="BG555" i="35"/>
  <c r="BH555" i="35"/>
  <c r="BI555" i="35"/>
  <c r="BJ555" i="35"/>
  <c r="BK555" i="35"/>
  <c r="BL555" i="35"/>
  <c r="BM555" i="35"/>
  <c r="BN555" i="35"/>
  <c r="BO555" i="35"/>
  <c r="BP555" i="35"/>
  <c r="BQ555" i="35"/>
  <c r="BR555" i="35"/>
  <c r="BS555" i="35"/>
  <c r="BT555" i="35"/>
  <c r="BU555" i="35"/>
  <c r="BV555" i="35"/>
  <c r="AO556" i="35"/>
  <c r="AP556" i="35"/>
  <c r="AQ556" i="35"/>
  <c r="AR556" i="35"/>
  <c r="AS556" i="35"/>
  <c r="AT556" i="35"/>
  <c r="AU556" i="35"/>
  <c r="AV556" i="35"/>
  <c r="AW556" i="35"/>
  <c r="AX556" i="35"/>
  <c r="AY556" i="35"/>
  <c r="AZ556" i="35"/>
  <c r="BA556" i="35"/>
  <c r="BB556" i="35"/>
  <c r="BC556" i="35"/>
  <c r="BD556" i="35"/>
  <c r="BE556" i="35"/>
  <c r="BF556" i="35"/>
  <c r="BG556" i="35"/>
  <c r="BH556" i="35"/>
  <c r="BI556" i="35"/>
  <c r="BJ556" i="35"/>
  <c r="BK556" i="35"/>
  <c r="BL556" i="35"/>
  <c r="BM556" i="35"/>
  <c r="BN556" i="35"/>
  <c r="BO556" i="35"/>
  <c r="BP556" i="35"/>
  <c r="BQ556" i="35"/>
  <c r="BR556" i="35"/>
  <c r="BS556" i="35"/>
  <c r="BT556" i="35"/>
  <c r="BU556" i="35"/>
  <c r="BV556" i="35"/>
  <c r="AO557" i="35"/>
  <c r="AP557" i="35"/>
  <c r="AQ557" i="35"/>
  <c r="AR557" i="35"/>
  <c r="AS557" i="35"/>
  <c r="AT557" i="35"/>
  <c r="AU557" i="35"/>
  <c r="AV557" i="35"/>
  <c r="AW557" i="35"/>
  <c r="AX557" i="35"/>
  <c r="AY557" i="35"/>
  <c r="AZ557" i="35"/>
  <c r="BA557" i="35"/>
  <c r="BB557" i="35"/>
  <c r="BC557" i="35"/>
  <c r="BD557" i="35"/>
  <c r="BE557" i="35"/>
  <c r="BF557" i="35"/>
  <c r="BG557" i="35"/>
  <c r="BH557" i="35"/>
  <c r="BI557" i="35"/>
  <c r="BJ557" i="35"/>
  <c r="BK557" i="35"/>
  <c r="BL557" i="35"/>
  <c r="BM557" i="35"/>
  <c r="BN557" i="35"/>
  <c r="BO557" i="35"/>
  <c r="BP557" i="35"/>
  <c r="BQ557" i="35"/>
  <c r="BR557" i="35"/>
  <c r="BS557" i="35"/>
  <c r="BT557" i="35"/>
  <c r="BU557" i="35"/>
  <c r="BV557" i="35"/>
  <c r="AO558" i="35"/>
  <c r="AP558" i="35"/>
  <c r="AQ558" i="35"/>
  <c r="AR558" i="35"/>
  <c r="AS558" i="35"/>
  <c r="AT558" i="35"/>
  <c r="AU558" i="35"/>
  <c r="AV558" i="35"/>
  <c r="AW558" i="35"/>
  <c r="AX558" i="35"/>
  <c r="AY558" i="35"/>
  <c r="AZ558" i="35"/>
  <c r="BA558" i="35"/>
  <c r="BB558" i="35"/>
  <c r="BC558" i="35"/>
  <c r="BD558" i="35"/>
  <c r="BE558" i="35"/>
  <c r="BF558" i="35"/>
  <c r="BG558" i="35"/>
  <c r="BH558" i="35"/>
  <c r="BI558" i="35"/>
  <c r="BJ558" i="35"/>
  <c r="BK558" i="35"/>
  <c r="BL558" i="35"/>
  <c r="BM558" i="35"/>
  <c r="BN558" i="35"/>
  <c r="BO558" i="35"/>
  <c r="BP558" i="35"/>
  <c r="BQ558" i="35"/>
  <c r="BR558" i="35"/>
  <c r="BS558" i="35"/>
  <c r="BT558" i="35"/>
  <c r="BU558" i="35"/>
  <c r="BV558" i="35"/>
  <c r="AO559" i="35"/>
  <c r="AP559" i="35"/>
  <c r="AQ559" i="35"/>
  <c r="AR559" i="35"/>
  <c r="AS559" i="35"/>
  <c r="AT559" i="35"/>
  <c r="AU559" i="35"/>
  <c r="AV559" i="35"/>
  <c r="AW559" i="35"/>
  <c r="AX559" i="35"/>
  <c r="AY559" i="35"/>
  <c r="AZ559" i="35"/>
  <c r="BA559" i="35"/>
  <c r="BB559" i="35"/>
  <c r="BC559" i="35"/>
  <c r="BD559" i="35"/>
  <c r="BE559" i="35"/>
  <c r="BF559" i="35"/>
  <c r="BG559" i="35"/>
  <c r="BH559" i="35"/>
  <c r="BI559" i="35"/>
  <c r="BJ559" i="35"/>
  <c r="BK559" i="35"/>
  <c r="BL559" i="35"/>
  <c r="BM559" i="35"/>
  <c r="BN559" i="35"/>
  <c r="BO559" i="35"/>
  <c r="BP559" i="35"/>
  <c r="BQ559" i="35"/>
  <c r="BR559" i="35"/>
  <c r="BS559" i="35"/>
  <c r="BT559" i="35"/>
  <c r="BU559" i="35"/>
  <c r="BV559" i="35"/>
  <c r="AO1814" i="35"/>
  <c r="AP1814" i="35"/>
  <c r="AQ1814" i="35"/>
  <c r="AR1814" i="35"/>
  <c r="AS1814" i="35"/>
  <c r="AT1814" i="35"/>
  <c r="AU1814" i="35"/>
  <c r="AV1814" i="35"/>
  <c r="AW1814" i="35"/>
  <c r="AX1814" i="35"/>
  <c r="AY1814" i="35"/>
  <c r="AZ1814" i="35"/>
  <c r="BA1814" i="35"/>
  <c r="BB1814" i="35"/>
  <c r="BC1814" i="35"/>
  <c r="BD1814" i="35"/>
  <c r="BE1814" i="35"/>
  <c r="BF1814" i="35"/>
  <c r="BG1814" i="35"/>
  <c r="BH1814" i="35"/>
  <c r="BI1814" i="35"/>
  <c r="BJ1814" i="35"/>
  <c r="BK1814" i="35"/>
  <c r="BL1814" i="35"/>
  <c r="BM1814" i="35"/>
  <c r="BN1814" i="35"/>
  <c r="BO1814" i="35"/>
  <c r="BP1814" i="35"/>
  <c r="BQ1814" i="35"/>
  <c r="BR1814" i="35"/>
  <c r="BS1814" i="35"/>
  <c r="BT1814" i="35"/>
  <c r="BU1814" i="35"/>
  <c r="BV1814" i="35"/>
  <c r="AO1815" i="35"/>
  <c r="AP1815" i="35"/>
  <c r="AQ1815" i="35"/>
  <c r="AR1815" i="35"/>
  <c r="AS1815" i="35"/>
  <c r="AT1815" i="35"/>
  <c r="AU1815" i="35"/>
  <c r="AV1815" i="35"/>
  <c r="AW1815" i="35"/>
  <c r="AX1815" i="35"/>
  <c r="AY1815" i="35"/>
  <c r="AZ1815" i="35"/>
  <c r="BA1815" i="35"/>
  <c r="BB1815" i="35"/>
  <c r="BC1815" i="35"/>
  <c r="BD1815" i="35"/>
  <c r="BE1815" i="35"/>
  <c r="BF1815" i="35"/>
  <c r="BG1815" i="35"/>
  <c r="BH1815" i="35"/>
  <c r="BI1815" i="35"/>
  <c r="BJ1815" i="35"/>
  <c r="BK1815" i="35"/>
  <c r="BL1815" i="35"/>
  <c r="BM1815" i="35"/>
  <c r="BN1815" i="35"/>
  <c r="BO1815" i="35"/>
  <c r="BP1815" i="35"/>
  <c r="BQ1815" i="35"/>
  <c r="BR1815" i="35"/>
  <c r="BS1815" i="35"/>
  <c r="BT1815" i="35"/>
  <c r="BU1815" i="35"/>
  <c r="BV1815" i="35"/>
  <c r="AO1816" i="35"/>
  <c r="AP1816" i="35"/>
  <c r="AQ1816" i="35"/>
  <c r="AR1816" i="35"/>
  <c r="AS1816" i="35"/>
  <c r="AT1816" i="35"/>
  <c r="AU1816" i="35"/>
  <c r="AV1816" i="35"/>
  <c r="AW1816" i="35"/>
  <c r="AX1816" i="35"/>
  <c r="AY1816" i="35"/>
  <c r="AZ1816" i="35"/>
  <c r="BA1816" i="35"/>
  <c r="BB1816" i="35"/>
  <c r="BC1816" i="35"/>
  <c r="BD1816" i="35"/>
  <c r="BE1816" i="35"/>
  <c r="BF1816" i="35"/>
  <c r="BG1816" i="35"/>
  <c r="BH1816" i="35"/>
  <c r="BI1816" i="35"/>
  <c r="BJ1816" i="35"/>
  <c r="BK1816" i="35"/>
  <c r="BL1816" i="35"/>
  <c r="BM1816" i="35"/>
  <c r="BN1816" i="35"/>
  <c r="BO1816" i="35"/>
  <c r="BP1816" i="35"/>
  <c r="BQ1816" i="35"/>
  <c r="BR1816" i="35"/>
  <c r="BS1816" i="35"/>
  <c r="BT1816" i="35"/>
  <c r="BU1816" i="35"/>
  <c r="BV1816" i="35"/>
  <c r="AO1817" i="35"/>
  <c r="AP1817" i="35"/>
  <c r="AQ1817" i="35"/>
  <c r="AR1817" i="35"/>
  <c r="AS1817" i="35"/>
  <c r="AT1817" i="35"/>
  <c r="AU1817" i="35"/>
  <c r="AV1817" i="35"/>
  <c r="AW1817" i="35"/>
  <c r="AX1817" i="35"/>
  <c r="AY1817" i="35"/>
  <c r="AZ1817" i="35"/>
  <c r="BA1817" i="35"/>
  <c r="BB1817" i="35"/>
  <c r="BC1817" i="35"/>
  <c r="BD1817" i="35"/>
  <c r="BE1817" i="35"/>
  <c r="BF1817" i="35"/>
  <c r="BG1817" i="35"/>
  <c r="BH1817" i="35"/>
  <c r="BI1817" i="35"/>
  <c r="BJ1817" i="35"/>
  <c r="BK1817" i="35"/>
  <c r="BL1817" i="35"/>
  <c r="BM1817" i="35"/>
  <c r="BN1817" i="35"/>
  <c r="BO1817" i="35"/>
  <c r="BP1817" i="35"/>
  <c r="BQ1817" i="35"/>
  <c r="BR1817" i="35"/>
  <c r="BS1817" i="35"/>
  <c r="BT1817" i="35"/>
  <c r="BU1817" i="35"/>
  <c r="BV1817" i="35"/>
  <c r="AO1818" i="35"/>
  <c r="AP1818" i="35"/>
  <c r="AQ1818" i="35"/>
  <c r="AR1818" i="35"/>
  <c r="AS1818" i="35"/>
  <c r="AT1818" i="35"/>
  <c r="AU1818" i="35"/>
  <c r="AV1818" i="35"/>
  <c r="AW1818" i="35"/>
  <c r="AX1818" i="35"/>
  <c r="AY1818" i="35"/>
  <c r="AZ1818" i="35"/>
  <c r="BA1818" i="35"/>
  <c r="BB1818" i="35"/>
  <c r="BC1818" i="35"/>
  <c r="BD1818" i="35"/>
  <c r="BE1818" i="35"/>
  <c r="BF1818" i="35"/>
  <c r="BG1818" i="35"/>
  <c r="BH1818" i="35"/>
  <c r="BI1818" i="35"/>
  <c r="BJ1818" i="35"/>
  <c r="BK1818" i="35"/>
  <c r="BL1818" i="35"/>
  <c r="BM1818" i="35"/>
  <c r="BN1818" i="35"/>
  <c r="BO1818" i="35"/>
  <c r="BP1818" i="35"/>
  <c r="BQ1818" i="35"/>
  <c r="BR1818" i="35"/>
  <c r="BS1818" i="35"/>
  <c r="BT1818" i="35"/>
  <c r="BU1818" i="35"/>
  <c r="BV1818"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AO106" i="35"/>
  <c r="AP106" i="35"/>
  <c r="AQ106" i="35"/>
  <c r="AR106" i="35"/>
  <c r="AS106" i="35"/>
  <c r="AT106" i="35"/>
  <c r="AU106" i="35"/>
  <c r="AV106" i="35"/>
  <c r="AW106" i="35"/>
  <c r="AX106" i="35"/>
  <c r="AY106" i="35"/>
  <c r="AZ106" i="35"/>
  <c r="BA106" i="35"/>
  <c r="BB106" i="35"/>
  <c r="BC106" i="35"/>
  <c r="BD106" i="35"/>
  <c r="BE106" i="35"/>
  <c r="BF106" i="35"/>
  <c r="BG106" i="35"/>
  <c r="BH106" i="35"/>
  <c r="BI106" i="35"/>
  <c r="BJ106" i="35"/>
  <c r="BK106" i="35"/>
  <c r="BL106" i="35"/>
  <c r="BM106" i="35"/>
  <c r="BN106" i="35"/>
  <c r="BO106" i="35"/>
  <c r="BP106" i="35"/>
  <c r="BQ106" i="35"/>
  <c r="BR106" i="35"/>
  <c r="BS106" i="35"/>
  <c r="BT106" i="35"/>
  <c r="BU106" i="35"/>
  <c r="BV106" i="35"/>
  <c r="AO107" i="35"/>
  <c r="AP107" i="35"/>
  <c r="AQ107" i="35"/>
  <c r="AR107" i="35"/>
  <c r="AS107" i="35"/>
  <c r="AT107" i="35"/>
  <c r="AU107" i="35"/>
  <c r="AV107" i="35"/>
  <c r="AW107" i="35"/>
  <c r="AX107" i="35"/>
  <c r="AY107" i="35"/>
  <c r="AZ107" i="35"/>
  <c r="BA107" i="35"/>
  <c r="BB107" i="35"/>
  <c r="BC107" i="35"/>
  <c r="BD107" i="35"/>
  <c r="BE107" i="35"/>
  <c r="BF107" i="35"/>
  <c r="BG107" i="35"/>
  <c r="BH107" i="35"/>
  <c r="BI107" i="35"/>
  <c r="BJ107" i="35"/>
  <c r="BK107" i="35"/>
  <c r="BL107" i="35"/>
  <c r="BM107" i="35"/>
  <c r="BN107" i="35"/>
  <c r="BO107" i="35"/>
  <c r="BP107" i="35"/>
  <c r="BQ107" i="35"/>
  <c r="BR107" i="35"/>
  <c r="BS107" i="35"/>
  <c r="BT107" i="35"/>
  <c r="BU107" i="35"/>
  <c r="BV107" i="35"/>
  <c r="AO108" i="35"/>
  <c r="AP108" i="35"/>
  <c r="AQ108" i="35"/>
  <c r="AR108" i="35"/>
  <c r="AS108" i="35"/>
  <c r="AT108" i="35"/>
  <c r="AU108" i="35"/>
  <c r="AV108" i="35"/>
  <c r="AW108" i="35"/>
  <c r="AX108" i="35"/>
  <c r="AY108" i="35"/>
  <c r="AZ108" i="35"/>
  <c r="BA108" i="35"/>
  <c r="BB108" i="35"/>
  <c r="BC108" i="35"/>
  <c r="BD108" i="35"/>
  <c r="BE108" i="35"/>
  <c r="BF108" i="35"/>
  <c r="BG108" i="35"/>
  <c r="BH108" i="35"/>
  <c r="BI108" i="35"/>
  <c r="BJ108" i="35"/>
  <c r="BK108" i="35"/>
  <c r="BL108" i="35"/>
  <c r="BM108" i="35"/>
  <c r="BN108" i="35"/>
  <c r="BO108" i="35"/>
  <c r="BP108" i="35"/>
  <c r="BQ108" i="35"/>
  <c r="BR108" i="35"/>
  <c r="BS108" i="35"/>
  <c r="BT108" i="35"/>
  <c r="BU108" i="35"/>
  <c r="BV108" i="35"/>
  <c r="AO109" i="35"/>
  <c r="AP109" i="35"/>
  <c r="AQ109" i="35"/>
  <c r="AR109" i="35"/>
  <c r="AS109" i="35"/>
  <c r="AT109" i="35"/>
  <c r="AU109" i="35"/>
  <c r="AV109" i="35"/>
  <c r="AW109" i="35"/>
  <c r="AX109" i="35"/>
  <c r="AY109" i="35"/>
  <c r="AZ109" i="35"/>
  <c r="BA109" i="35"/>
  <c r="BB109" i="35"/>
  <c r="BC109" i="35"/>
  <c r="BD109" i="35"/>
  <c r="BE109" i="35"/>
  <c r="BF109" i="35"/>
  <c r="BG109" i="35"/>
  <c r="BH109" i="35"/>
  <c r="BI109" i="35"/>
  <c r="BJ109" i="35"/>
  <c r="BK109" i="35"/>
  <c r="BL109" i="35"/>
  <c r="BM109" i="35"/>
  <c r="BN109" i="35"/>
  <c r="BO109" i="35"/>
  <c r="BP109" i="35"/>
  <c r="BQ109" i="35"/>
  <c r="BR109" i="35"/>
  <c r="BS109" i="35"/>
  <c r="BT109" i="35"/>
  <c r="BU109" i="35"/>
  <c r="BV109" i="35"/>
  <c r="AO334" i="35"/>
  <c r="AP334" i="35"/>
  <c r="AQ334" i="35"/>
  <c r="AR334" i="35"/>
  <c r="AS334" i="35"/>
  <c r="AT334" i="35"/>
  <c r="AU334" i="35"/>
  <c r="AV334" i="35"/>
  <c r="AW334" i="35"/>
  <c r="AX334" i="35"/>
  <c r="AY334" i="35"/>
  <c r="AZ334" i="35"/>
  <c r="BA334" i="35"/>
  <c r="BB334" i="35"/>
  <c r="BC334" i="35"/>
  <c r="BD334" i="35"/>
  <c r="BE334" i="35"/>
  <c r="BF334" i="35"/>
  <c r="BG334" i="35"/>
  <c r="BH334" i="35"/>
  <c r="BI334" i="35"/>
  <c r="BJ334" i="35"/>
  <c r="BK334" i="35"/>
  <c r="BL334" i="35"/>
  <c r="BM334" i="35"/>
  <c r="BN334" i="35"/>
  <c r="BO334" i="35"/>
  <c r="BP334" i="35"/>
  <c r="BQ334" i="35"/>
  <c r="BR334" i="35"/>
  <c r="BS334" i="35"/>
  <c r="BT334" i="35"/>
  <c r="BU334" i="35"/>
  <c r="BV334" i="35"/>
  <c r="AO335" i="35"/>
  <c r="AP335" i="35"/>
  <c r="AQ335" i="35"/>
  <c r="AR335" i="35"/>
  <c r="AS335" i="35"/>
  <c r="AT335" i="35"/>
  <c r="AU335" i="35"/>
  <c r="AV335" i="35"/>
  <c r="AW335" i="35"/>
  <c r="AX335" i="35"/>
  <c r="AY335" i="35"/>
  <c r="AZ335" i="35"/>
  <c r="BA335" i="35"/>
  <c r="BB335" i="35"/>
  <c r="BC335" i="35"/>
  <c r="BD335" i="35"/>
  <c r="BE335" i="35"/>
  <c r="BF335" i="35"/>
  <c r="BG335" i="35"/>
  <c r="BH335" i="35"/>
  <c r="BI335" i="35"/>
  <c r="BJ335" i="35"/>
  <c r="BK335" i="35"/>
  <c r="BL335" i="35"/>
  <c r="BM335" i="35"/>
  <c r="BN335" i="35"/>
  <c r="BO335" i="35"/>
  <c r="BP335" i="35"/>
  <c r="BQ335" i="35"/>
  <c r="BR335" i="35"/>
  <c r="BS335" i="35"/>
  <c r="BT335" i="35"/>
  <c r="BU335" i="35"/>
  <c r="BV335" i="35"/>
  <c r="AO336" i="35"/>
  <c r="AP336" i="35"/>
  <c r="AQ336" i="35"/>
  <c r="AR336" i="35"/>
  <c r="AS336" i="35"/>
  <c r="AT336" i="35"/>
  <c r="AU336" i="35"/>
  <c r="AV336" i="35"/>
  <c r="AW336" i="35"/>
  <c r="AX336" i="35"/>
  <c r="AY336" i="35"/>
  <c r="AZ336" i="35"/>
  <c r="BA336" i="35"/>
  <c r="BB336" i="35"/>
  <c r="BC336" i="35"/>
  <c r="BD336" i="35"/>
  <c r="BE336" i="35"/>
  <c r="BF336" i="35"/>
  <c r="BG336" i="35"/>
  <c r="BH336" i="35"/>
  <c r="BI336" i="35"/>
  <c r="BJ336" i="35"/>
  <c r="BK336" i="35"/>
  <c r="BL336" i="35"/>
  <c r="BM336" i="35"/>
  <c r="BN336" i="35"/>
  <c r="BO336" i="35"/>
  <c r="BP336" i="35"/>
  <c r="BQ336" i="35"/>
  <c r="BR336" i="35"/>
  <c r="BS336" i="35"/>
  <c r="BT336" i="35"/>
  <c r="BU336" i="35"/>
  <c r="BV336" i="35"/>
  <c r="AO337" i="35"/>
  <c r="AP337" i="35"/>
  <c r="AQ337" i="35"/>
  <c r="AR337" i="35"/>
  <c r="AS337" i="35"/>
  <c r="AT337" i="35"/>
  <c r="AU337" i="35"/>
  <c r="AV337" i="35"/>
  <c r="AW337" i="35"/>
  <c r="AX337" i="35"/>
  <c r="AY337" i="35"/>
  <c r="AZ337" i="35"/>
  <c r="BA337" i="35"/>
  <c r="BB337" i="35"/>
  <c r="BC337" i="35"/>
  <c r="BD337" i="35"/>
  <c r="BE337" i="35"/>
  <c r="BF337" i="35"/>
  <c r="BG337" i="35"/>
  <c r="BH337" i="35"/>
  <c r="BI337" i="35"/>
  <c r="BJ337" i="35"/>
  <c r="BK337" i="35"/>
  <c r="BL337" i="35"/>
  <c r="BM337" i="35"/>
  <c r="BN337" i="35"/>
  <c r="BO337" i="35"/>
  <c r="BP337" i="35"/>
  <c r="BQ337" i="35"/>
  <c r="BR337" i="35"/>
  <c r="BS337" i="35"/>
  <c r="BT337" i="35"/>
  <c r="BU337" i="35"/>
  <c r="BV337" i="35"/>
  <c r="AO338" i="35"/>
  <c r="AP338" i="35"/>
  <c r="AQ338" i="35"/>
  <c r="AR338" i="35"/>
  <c r="AS338" i="35"/>
  <c r="AT338" i="35"/>
  <c r="AU338" i="35"/>
  <c r="AV338" i="35"/>
  <c r="AW338" i="35"/>
  <c r="AX338" i="35"/>
  <c r="AY338" i="35"/>
  <c r="AZ338" i="35"/>
  <c r="BA338" i="35"/>
  <c r="BB338" i="35"/>
  <c r="BC338" i="35"/>
  <c r="BD338" i="35"/>
  <c r="BE338" i="35"/>
  <c r="BF338" i="35"/>
  <c r="BG338" i="35"/>
  <c r="BH338" i="35"/>
  <c r="BI338" i="35"/>
  <c r="BJ338" i="35"/>
  <c r="BK338" i="35"/>
  <c r="BL338" i="35"/>
  <c r="BM338" i="35"/>
  <c r="BN338" i="35"/>
  <c r="BO338" i="35"/>
  <c r="BP338" i="35"/>
  <c r="BQ338" i="35"/>
  <c r="BR338" i="35"/>
  <c r="BS338" i="35"/>
  <c r="BT338" i="35"/>
  <c r="BU338" i="35"/>
  <c r="BV338" i="35"/>
  <c r="AO835" i="35"/>
  <c r="AP835" i="35"/>
  <c r="AQ835" i="35"/>
  <c r="AR835" i="35"/>
  <c r="AS835" i="35"/>
  <c r="AT835" i="35"/>
  <c r="AU835" i="35"/>
  <c r="AV835" i="35"/>
  <c r="AW835" i="35"/>
  <c r="AX835" i="35"/>
  <c r="AY835" i="35"/>
  <c r="AZ835" i="35"/>
  <c r="BA835" i="35"/>
  <c r="BB835" i="35"/>
  <c r="BC835" i="35"/>
  <c r="BD835" i="35"/>
  <c r="BE835" i="35"/>
  <c r="BF835" i="35"/>
  <c r="BG835" i="35"/>
  <c r="BH835" i="35"/>
  <c r="BI835" i="35"/>
  <c r="BJ835" i="35"/>
  <c r="BK835" i="35"/>
  <c r="BL835" i="35"/>
  <c r="BM835" i="35"/>
  <c r="BN835" i="35"/>
  <c r="BO835" i="35"/>
  <c r="BP835" i="35"/>
  <c r="BQ835" i="35"/>
  <c r="BR835" i="35"/>
  <c r="BS835" i="35"/>
  <c r="BT835" i="35"/>
  <c r="BU835" i="35"/>
  <c r="BV835" i="35"/>
  <c r="AO836" i="35"/>
  <c r="AP836" i="35"/>
  <c r="AQ836" i="35"/>
  <c r="AR836" i="35"/>
  <c r="AS836" i="35"/>
  <c r="AT836" i="35"/>
  <c r="AU836" i="35"/>
  <c r="AV836" i="35"/>
  <c r="AW836" i="35"/>
  <c r="AX836" i="35"/>
  <c r="AY836" i="35"/>
  <c r="AZ836" i="35"/>
  <c r="BA836" i="35"/>
  <c r="BB836" i="35"/>
  <c r="BC836" i="35"/>
  <c r="BD836" i="35"/>
  <c r="BE836" i="35"/>
  <c r="BF836" i="35"/>
  <c r="BG836" i="35"/>
  <c r="BH836" i="35"/>
  <c r="BI836" i="35"/>
  <c r="BJ836" i="35"/>
  <c r="BK836" i="35"/>
  <c r="BL836" i="35"/>
  <c r="BM836" i="35"/>
  <c r="BN836" i="35"/>
  <c r="BO836" i="35"/>
  <c r="BP836" i="35"/>
  <c r="BQ836" i="35"/>
  <c r="BR836" i="35"/>
  <c r="BS836" i="35"/>
  <c r="BT836" i="35"/>
  <c r="BU836" i="35"/>
  <c r="BV836" i="35"/>
  <c r="AO837" i="35"/>
  <c r="AP837" i="35"/>
  <c r="AQ837" i="35"/>
  <c r="AR837" i="35"/>
  <c r="AS837" i="35"/>
  <c r="AT837" i="35"/>
  <c r="AU837" i="35"/>
  <c r="AV837" i="35"/>
  <c r="AW837" i="35"/>
  <c r="AX837" i="35"/>
  <c r="AY837" i="35"/>
  <c r="AZ837" i="35"/>
  <c r="BA837" i="35"/>
  <c r="BB837" i="35"/>
  <c r="BC837" i="35"/>
  <c r="BD837" i="35"/>
  <c r="BE837" i="35"/>
  <c r="BF837" i="35"/>
  <c r="BG837" i="35"/>
  <c r="BH837" i="35"/>
  <c r="BI837" i="35"/>
  <c r="BJ837" i="35"/>
  <c r="BK837" i="35"/>
  <c r="BL837" i="35"/>
  <c r="BM837" i="35"/>
  <c r="BN837" i="35"/>
  <c r="BO837" i="35"/>
  <c r="BP837" i="35"/>
  <c r="BQ837" i="35"/>
  <c r="BR837" i="35"/>
  <c r="BS837" i="35"/>
  <c r="BT837" i="35"/>
  <c r="BU837" i="35"/>
  <c r="BV837" i="35"/>
  <c r="AO838" i="35"/>
  <c r="AP838" i="35"/>
  <c r="AQ838" i="35"/>
  <c r="AR838" i="35"/>
  <c r="AS838" i="35"/>
  <c r="AT838" i="35"/>
  <c r="AU838" i="35"/>
  <c r="AV838" i="35"/>
  <c r="AW838" i="35"/>
  <c r="AX838" i="35"/>
  <c r="AY838" i="35"/>
  <c r="AZ838" i="35"/>
  <c r="BA838" i="35"/>
  <c r="BB838" i="35"/>
  <c r="BC838" i="35"/>
  <c r="BD838" i="35"/>
  <c r="BE838" i="35"/>
  <c r="BF838" i="35"/>
  <c r="BG838" i="35"/>
  <c r="BH838" i="35"/>
  <c r="BI838" i="35"/>
  <c r="BJ838" i="35"/>
  <c r="BK838" i="35"/>
  <c r="BL838" i="35"/>
  <c r="BM838" i="35"/>
  <c r="BN838" i="35"/>
  <c r="BO838" i="35"/>
  <c r="BP838" i="35"/>
  <c r="BQ838" i="35"/>
  <c r="BR838" i="35"/>
  <c r="BS838" i="35"/>
  <c r="BT838" i="35"/>
  <c r="BU838" i="35"/>
  <c r="BV838" i="35"/>
  <c r="AO839" i="35"/>
  <c r="AP839" i="35"/>
  <c r="AQ839" i="35"/>
  <c r="AR839" i="35"/>
  <c r="AS839" i="35"/>
  <c r="AT839" i="35"/>
  <c r="AU839" i="35"/>
  <c r="AV839" i="35"/>
  <c r="AW839" i="35"/>
  <c r="AX839" i="35"/>
  <c r="AY839" i="35"/>
  <c r="AZ839" i="35"/>
  <c r="BA839" i="35"/>
  <c r="BB839" i="35"/>
  <c r="BC839" i="35"/>
  <c r="BD839" i="35"/>
  <c r="BE839" i="35"/>
  <c r="BF839" i="35"/>
  <c r="BG839" i="35"/>
  <c r="BH839" i="35"/>
  <c r="BI839" i="35"/>
  <c r="BJ839" i="35"/>
  <c r="BK839" i="35"/>
  <c r="BL839" i="35"/>
  <c r="BM839" i="35"/>
  <c r="BN839" i="35"/>
  <c r="BO839" i="35"/>
  <c r="BP839" i="35"/>
  <c r="BQ839" i="35"/>
  <c r="BR839" i="35"/>
  <c r="BS839" i="35"/>
  <c r="BT839" i="35"/>
  <c r="BU839" i="35"/>
  <c r="BV839" i="35"/>
  <c r="AO1466" i="35"/>
  <c r="AP1466" i="35"/>
  <c r="AQ1466" i="35"/>
  <c r="AR1466" i="35"/>
  <c r="AS1466" i="35"/>
  <c r="AT1466" i="35"/>
  <c r="AU1466" i="35"/>
  <c r="AV1466" i="35"/>
  <c r="AW1466" i="35"/>
  <c r="AX1466" i="35"/>
  <c r="AY1466" i="35"/>
  <c r="AZ1466" i="35"/>
  <c r="BA1466" i="35"/>
  <c r="BB1466" i="35"/>
  <c r="BC1466" i="35"/>
  <c r="BD1466" i="35"/>
  <c r="BE1466" i="35"/>
  <c r="BF1466" i="35"/>
  <c r="BG1466" i="35"/>
  <c r="BH1466" i="35"/>
  <c r="BI1466" i="35"/>
  <c r="BJ1466" i="35"/>
  <c r="BK1466" i="35"/>
  <c r="BL1466" i="35"/>
  <c r="BM1466" i="35"/>
  <c r="BN1466" i="35"/>
  <c r="BO1466" i="35"/>
  <c r="BP1466" i="35"/>
  <c r="BQ1466" i="35"/>
  <c r="BR1466" i="35"/>
  <c r="BS1466" i="35"/>
  <c r="BT1466" i="35"/>
  <c r="BU1466" i="35"/>
  <c r="BV1466" i="35"/>
  <c r="AO1467" i="35"/>
  <c r="AP1467" i="35"/>
  <c r="AQ1467" i="35"/>
  <c r="AR1467" i="35"/>
  <c r="AS1467" i="35"/>
  <c r="AT1467" i="35"/>
  <c r="AU1467" i="35"/>
  <c r="AV1467" i="35"/>
  <c r="AW1467" i="35"/>
  <c r="AX1467" i="35"/>
  <c r="AY1467" i="35"/>
  <c r="AZ1467" i="35"/>
  <c r="BA1467" i="35"/>
  <c r="BB1467" i="35"/>
  <c r="BC1467" i="35"/>
  <c r="BD1467" i="35"/>
  <c r="BE1467" i="35"/>
  <c r="BF1467" i="35"/>
  <c r="BG1467" i="35"/>
  <c r="BH1467" i="35"/>
  <c r="BI1467" i="35"/>
  <c r="BJ1467" i="35"/>
  <c r="BK1467" i="35"/>
  <c r="BL1467" i="35"/>
  <c r="BM1467" i="35"/>
  <c r="BN1467" i="35"/>
  <c r="BO1467" i="35"/>
  <c r="BP1467" i="35"/>
  <c r="BQ1467" i="35"/>
  <c r="BR1467" i="35"/>
  <c r="BS1467" i="35"/>
  <c r="BT1467" i="35"/>
  <c r="BU1467" i="35"/>
  <c r="BV1467" i="35"/>
  <c r="AO1468" i="35"/>
  <c r="AP1468" i="35"/>
  <c r="AQ1468" i="35"/>
  <c r="AR1468" i="35"/>
  <c r="AS1468" i="35"/>
  <c r="AT1468" i="35"/>
  <c r="AU1468" i="35"/>
  <c r="AV1468" i="35"/>
  <c r="AW1468" i="35"/>
  <c r="AX1468" i="35"/>
  <c r="AY1468" i="35"/>
  <c r="AZ1468" i="35"/>
  <c r="BA1468" i="35"/>
  <c r="BB1468" i="35"/>
  <c r="BC1468" i="35"/>
  <c r="BD1468" i="35"/>
  <c r="BE1468" i="35"/>
  <c r="BF1468" i="35"/>
  <c r="BG1468" i="35"/>
  <c r="BH1468" i="35"/>
  <c r="BI1468" i="35"/>
  <c r="BJ1468" i="35"/>
  <c r="BK1468" i="35"/>
  <c r="BL1468" i="35"/>
  <c r="BM1468" i="35"/>
  <c r="BN1468" i="35"/>
  <c r="BO1468" i="35"/>
  <c r="BP1468" i="35"/>
  <c r="BQ1468" i="35"/>
  <c r="BR1468" i="35"/>
  <c r="BS1468" i="35"/>
  <c r="BT1468" i="35"/>
  <c r="BU1468" i="35"/>
  <c r="BV1468" i="35"/>
  <c r="AO1469" i="35"/>
  <c r="AP1469" i="35"/>
  <c r="AQ1469" i="35"/>
  <c r="AR1469" i="35"/>
  <c r="AS1469" i="35"/>
  <c r="AT1469" i="35"/>
  <c r="AU1469" i="35"/>
  <c r="AV1469" i="35"/>
  <c r="AW1469" i="35"/>
  <c r="AX1469" i="35"/>
  <c r="AY1469" i="35"/>
  <c r="AZ1469" i="35"/>
  <c r="BA1469" i="35"/>
  <c r="BB1469" i="35"/>
  <c r="BC1469" i="35"/>
  <c r="BD1469" i="35"/>
  <c r="BE1469" i="35"/>
  <c r="BF1469" i="35"/>
  <c r="BG1469" i="35"/>
  <c r="BH1469" i="35"/>
  <c r="BI1469" i="35"/>
  <c r="BJ1469" i="35"/>
  <c r="BK1469" i="35"/>
  <c r="BL1469" i="35"/>
  <c r="BM1469" i="35"/>
  <c r="BN1469" i="35"/>
  <c r="BO1469" i="35"/>
  <c r="BP1469" i="35"/>
  <c r="BQ1469" i="35"/>
  <c r="BR1469" i="35"/>
  <c r="BS1469" i="35"/>
  <c r="BT1469" i="35"/>
  <c r="BU1469" i="35"/>
  <c r="BV1469" i="35"/>
  <c r="AO1153" i="35"/>
  <c r="AP1153" i="35"/>
  <c r="AQ1153" i="35"/>
  <c r="AR1153" i="35"/>
  <c r="AS1153" i="35"/>
  <c r="AT1153" i="35"/>
  <c r="AU1153" i="35"/>
  <c r="AV1153" i="35"/>
  <c r="AW1153" i="35"/>
  <c r="AX1153" i="35"/>
  <c r="AY1153" i="35"/>
  <c r="AZ1153" i="35"/>
  <c r="BA1153" i="35"/>
  <c r="BB1153" i="35"/>
  <c r="BC1153" i="35"/>
  <c r="BD1153" i="35"/>
  <c r="BE1153" i="35"/>
  <c r="BF1153" i="35"/>
  <c r="BG1153" i="35"/>
  <c r="BH1153" i="35"/>
  <c r="BI1153" i="35"/>
  <c r="BJ1153" i="35"/>
  <c r="BK1153" i="35"/>
  <c r="BL1153" i="35"/>
  <c r="BM1153" i="35"/>
  <c r="BN1153" i="35"/>
  <c r="BO1153" i="35"/>
  <c r="BP1153" i="35"/>
  <c r="BQ1153" i="35"/>
  <c r="BR1153" i="35"/>
  <c r="BS1153" i="35"/>
  <c r="BT1153" i="35"/>
  <c r="BU1153" i="35"/>
  <c r="BV1153" i="35"/>
  <c r="AO1154" i="35"/>
  <c r="AP1154" i="35"/>
  <c r="AQ1154" i="35"/>
  <c r="AR1154" i="35"/>
  <c r="AS1154" i="35"/>
  <c r="AT1154" i="35"/>
  <c r="AU1154" i="35"/>
  <c r="AV1154" i="35"/>
  <c r="AW1154" i="35"/>
  <c r="AX1154" i="35"/>
  <c r="AY1154" i="35"/>
  <c r="AZ1154" i="35"/>
  <c r="BA1154" i="35"/>
  <c r="BB1154" i="35"/>
  <c r="BC1154" i="35"/>
  <c r="BD1154" i="35"/>
  <c r="BE1154" i="35"/>
  <c r="BF1154" i="35"/>
  <c r="BG1154" i="35"/>
  <c r="BH1154" i="35"/>
  <c r="BI1154" i="35"/>
  <c r="BJ1154" i="35"/>
  <c r="BK1154" i="35"/>
  <c r="BL1154" i="35"/>
  <c r="BM1154" i="35"/>
  <c r="BN1154" i="35"/>
  <c r="BO1154" i="35"/>
  <c r="BP1154" i="35"/>
  <c r="BQ1154" i="35"/>
  <c r="BR1154" i="35"/>
  <c r="BS1154" i="35"/>
  <c r="BT1154" i="35"/>
  <c r="BU1154" i="35"/>
  <c r="BV1154" i="35"/>
  <c r="AO1155" i="35"/>
  <c r="AP1155" i="35"/>
  <c r="AQ1155" i="35"/>
  <c r="AR1155" i="35"/>
  <c r="AS1155" i="35"/>
  <c r="AT1155" i="35"/>
  <c r="AU1155" i="35"/>
  <c r="AV1155" i="35"/>
  <c r="AW1155" i="35"/>
  <c r="AX1155" i="35"/>
  <c r="AY1155" i="35"/>
  <c r="AZ1155" i="35"/>
  <c r="BA1155" i="35"/>
  <c r="BB1155" i="35"/>
  <c r="BC1155" i="35"/>
  <c r="BD1155" i="35"/>
  <c r="BE1155" i="35"/>
  <c r="BF1155" i="35"/>
  <c r="BG1155" i="35"/>
  <c r="BH1155" i="35"/>
  <c r="BI1155" i="35"/>
  <c r="BJ1155" i="35"/>
  <c r="BK1155" i="35"/>
  <c r="BL1155" i="35"/>
  <c r="BM1155" i="35"/>
  <c r="BN1155" i="35"/>
  <c r="BO1155" i="35"/>
  <c r="BP1155" i="35"/>
  <c r="BQ1155" i="35"/>
  <c r="BR1155" i="35"/>
  <c r="BS1155" i="35"/>
  <c r="BT1155" i="35"/>
  <c r="BU1155" i="35"/>
  <c r="BV1155" i="35"/>
  <c r="AO1156" i="35"/>
  <c r="AP1156" i="35"/>
  <c r="AQ1156" i="35"/>
  <c r="AR1156" i="35"/>
  <c r="AS1156" i="35"/>
  <c r="AT1156" i="35"/>
  <c r="AU1156" i="35"/>
  <c r="AV1156" i="35"/>
  <c r="AW1156" i="35"/>
  <c r="AX1156" i="35"/>
  <c r="AY1156" i="35"/>
  <c r="AZ1156" i="35"/>
  <c r="BA1156" i="35"/>
  <c r="BB1156" i="35"/>
  <c r="BC1156" i="35"/>
  <c r="BD1156" i="35"/>
  <c r="BE1156" i="35"/>
  <c r="BF1156" i="35"/>
  <c r="BG1156" i="35"/>
  <c r="BH1156" i="35"/>
  <c r="BI1156" i="35"/>
  <c r="BJ1156" i="35"/>
  <c r="BK1156" i="35"/>
  <c r="BL1156" i="35"/>
  <c r="BM1156" i="35"/>
  <c r="BN1156" i="35"/>
  <c r="BO1156" i="35"/>
  <c r="BP1156" i="35"/>
  <c r="BQ1156" i="35"/>
  <c r="BR1156" i="35"/>
  <c r="BS1156" i="35"/>
  <c r="BT1156" i="35"/>
  <c r="BU1156" i="35"/>
  <c r="BV1156" i="35"/>
  <c r="AO1157" i="35"/>
  <c r="AP1157" i="35"/>
  <c r="AQ1157" i="35"/>
  <c r="AR1157" i="35"/>
  <c r="AS1157" i="35"/>
  <c r="AT1157" i="35"/>
  <c r="AU1157" i="35"/>
  <c r="AV1157" i="35"/>
  <c r="AW1157" i="35"/>
  <c r="AX1157" i="35"/>
  <c r="AY1157" i="35"/>
  <c r="AZ1157" i="35"/>
  <c r="BA1157" i="35"/>
  <c r="BB1157" i="35"/>
  <c r="BC1157" i="35"/>
  <c r="BD1157" i="35"/>
  <c r="BE1157" i="35"/>
  <c r="BF1157" i="35"/>
  <c r="BG1157" i="35"/>
  <c r="BH1157" i="35"/>
  <c r="BI1157" i="35"/>
  <c r="BJ1157" i="35"/>
  <c r="BK1157" i="35"/>
  <c r="BL1157" i="35"/>
  <c r="BM1157" i="35"/>
  <c r="BN1157" i="35"/>
  <c r="BO1157" i="35"/>
  <c r="BP1157" i="35"/>
  <c r="BQ1157" i="35"/>
  <c r="BR1157" i="35"/>
  <c r="BS1157" i="35"/>
  <c r="BT1157" i="35"/>
  <c r="BU1157" i="35"/>
  <c r="BV1157" i="35"/>
  <c r="AO684" i="35"/>
  <c r="AP684" i="35"/>
  <c r="AQ684" i="35"/>
  <c r="AR684" i="35"/>
  <c r="AS684" i="35"/>
  <c r="AT684" i="35"/>
  <c r="AU684" i="35"/>
  <c r="AV684" i="35"/>
  <c r="AW684" i="35"/>
  <c r="AX684" i="35"/>
  <c r="AY684" i="35"/>
  <c r="AZ684" i="35"/>
  <c r="BA684" i="35"/>
  <c r="BB684" i="35"/>
  <c r="BC684" i="35"/>
  <c r="BD684" i="35"/>
  <c r="BE684" i="35"/>
  <c r="BF684" i="35"/>
  <c r="BG684" i="35"/>
  <c r="BH684" i="35"/>
  <c r="BI684" i="35"/>
  <c r="BJ684" i="35"/>
  <c r="BK684" i="35"/>
  <c r="BL684" i="35"/>
  <c r="BM684" i="35"/>
  <c r="BN684" i="35"/>
  <c r="BO684" i="35"/>
  <c r="BP684" i="35"/>
  <c r="BQ684" i="35"/>
  <c r="BR684" i="35"/>
  <c r="BS684" i="35"/>
  <c r="BT684" i="35"/>
  <c r="BU684" i="35"/>
  <c r="BV684" i="35"/>
  <c r="AO685" i="35"/>
  <c r="AP685" i="35"/>
  <c r="AQ685" i="35"/>
  <c r="AR685" i="35"/>
  <c r="AS685" i="35"/>
  <c r="AT685" i="35"/>
  <c r="AU685" i="35"/>
  <c r="AV685" i="35"/>
  <c r="AW685" i="35"/>
  <c r="AX685" i="35"/>
  <c r="AY685" i="35"/>
  <c r="AZ685" i="35"/>
  <c r="BA685" i="35"/>
  <c r="BB685" i="35"/>
  <c r="BC685" i="35"/>
  <c r="BD685" i="35"/>
  <c r="BE685" i="35"/>
  <c r="BF685" i="35"/>
  <c r="BG685" i="35"/>
  <c r="BH685" i="35"/>
  <c r="BI685" i="35"/>
  <c r="BJ685" i="35"/>
  <c r="BK685" i="35"/>
  <c r="BL685" i="35"/>
  <c r="BM685" i="35"/>
  <c r="BN685" i="35"/>
  <c r="BO685" i="35"/>
  <c r="BP685" i="35"/>
  <c r="BQ685" i="35"/>
  <c r="BR685" i="35"/>
  <c r="BS685" i="35"/>
  <c r="BT685" i="35"/>
  <c r="BU685" i="35"/>
  <c r="BV685" i="35"/>
  <c r="AO686" i="35"/>
  <c r="AP686" i="35"/>
  <c r="AQ686" i="35"/>
  <c r="AR686" i="35"/>
  <c r="AS686" i="35"/>
  <c r="AT686" i="35"/>
  <c r="AU686" i="35"/>
  <c r="AV686" i="35"/>
  <c r="AW686" i="35"/>
  <c r="AX686" i="35"/>
  <c r="AY686" i="35"/>
  <c r="AZ686" i="35"/>
  <c r="BA686" i="35"/>
  <c r="BB686" i="35"/>
  <c r="BC686" i="35"/>
  <c r="BD686" i="35"/>
  <c r="BE686" i="35"/>
  <c r="BF686" i="35"/>
  <c r="BG686" i="35"/>
  <c r="BH686" i="35"/>
  <c r="BI686" i="35"/>
  <c r="BJ686" i="35"/>
  <c r="BK686" i="35"/>
  <c r="BL686" i="35"/>
  <c r="BM686" i="35"/>
  <c r="BN686" i="35"/>
  <c r="BO686" i="35"/>
  <c r="BP686" i="35"/>
  <c r="BQ686" i="35"/>
  <c r="BR686" i="35"/>
  <c r="BS686" i="35"/>
  <c r="BT686" i="35"/>
  <c r="BU686" i="35"/>
  <c r="BV686" i="35"/>
  <c r="AO687" i="35"/>
  <c r="AP687" i="35"/>
  <c r="AQ687" i="35"/>
  <c r="AR687" i="35"/>
  <c r="AS687" i="35"/>
  <c r="AT687" i="35"/>
  <c r="AU687" i="35"/>
  <c r="AV687" i="35"/>
  <c r="AW687" i="35"/>
  <c r="AX687" i="35"/>
  <c r="AY687" i="35"/>
  <c r="AZ687" i="35"/>
  <c r="BA687" i="35"/>
  <c r="BB687" i="35"/>
  <c r="BC687" i="35"/>
  <c r="BD687" i="35"/>
  <c r="BE687" i="35"/>
  <c r="BF687" i="35"/>
  <c r="BG687" i="35"/>
  <c r="BH687" i="35"/>
  <c r="BI687" i="35"/>
  <c r="BJ687" i="35"/>
  <c r="BK687" i="35"/>
  <c r="BL687" i="35"/>
  <c r="BM687" i="35"/>
  <c r="BN687" i="35"/>
  <c r="BO687" i="35"/>
  <c r="BP687" i="35"/>
  <c r="BQ687" i="35"/>
  <c r="BR687" i="35"/>
  <c r="BS687" i="35"/>
  <c r="BT687" i="35"/>
  <c r="BU687" i="35"/>
  <c r="BV687" i="35"/>
  <c r="AO688" i="35"/>
  <c r="AP688" i="35"/>
  <c r="AQ688" i="35"/>
  <c r="AR688" i="35"/>
  <c r="AS688" i="35"/>
  <c r="AT688" i="35"/>
  <c r="AU688" i="35"/>
  <c r="AV688" i="35"/>
  <c r="AW688" i="35"/>
  <c r="AX688" i="35"/>
  <c r="AY688" i="35"/>
  <c r="AZ688" i="35"/>
  <c r="BA688" i="35"/>
  <c r="BB688" i="35"/>
  <c r="BC688" i="35"/>
  <c r="BD688" i="35"/>
  <c r="BE688" i="35"/>
  <c r="BF688" i="35"/>
  <c r="BG688" i="35"/>
  <c r="BH688" i="35"/>
  <c r="BI688" i="35"/>
  <c r="BJ688" i="35"/>
  <c r="BK688" i="35"/>
  <c r="BL688" i="35"/>
  <c r="BM688" i="35"/>
  <c r="BN688" i="35"/>
  <c r="BO688" i="35"/>
  <c r="BP688" i="35"/>
  <c r="BQ688" i="35"/>
  <c r="BR688" i="35"/>
  <c r="BS688" i="35"/>
  <c r="BT688" i="35"/>
  <c r="BU688" i="35"/>
  <c r="BV688" i="35"/>
  <c r="AO1625" i="35"/>
  <c r="AP1625" i="35"/>
  <c r="AQ1625" i="35"/>
  <c r="AR1625" i="35"/>
  <c r="AS1625" i="35"/>
  <c r="AT1625" i="35"/>
  <c r="AU1625" i="35"/>
  <c r="AV1625" i="35"/>
  <c r="AW1625" i="35"/>
  <c r="AX1625" i="35"/>
  <c r="AY1625" i="35"/>
  <c r="AZ1625" i="35"/>
  <c r="BA1625" i="35"/>
  <c r="BB1625" i="35"/>
  <c r="BC1625" i="35"/>
  <c r="BD1625" i="35"/>
  <c r="BE1625" i="35"/>
  <c r="BF1625" i="35"/>
  <c r="BG1625" i="35"/>
  <c r="BH1625" i="35"/>
  <c r="BI1625" i="35"/>
  <c r="BJ1625" i="35"/>
  <c r="BK1625" i="35"/>
  <c r="BL1625" i="35"/>
  <c r="BM1625" i="35"/>
  <c r="BN1625" i="35"/>
  <c r="BO1625" i="35"/>
  <c r="BP1625" i="35"/>
  <c r="BQ1625" i="35"/>
  <c r="BR1625" i="35"/>
  <c r="BS1625" i="35"/>
  <c r="BT1625" i="35"/>
  <c r="BU1625" i="35"/>
  <c r="BV1625" i="35"/>
  <c r="AO1626" i="35"/>
  <c r="AP1626" i="35"/>
  <c r="AQ1626" i="35"/>
  <c r="AR1626" i="35"/>
  <c r="AS1626" i="35"/>
  <c r="AT1626" i="35"/>
  <c r="AU1626" i="35"/>
  <c r="AV1626" i="35"/>
  <c r="AW1626" i="35"/>
  <c r="AX1626" i="35"/>
  <c r="AY1626" i="35"/>
  <c r="AZ1626" i="35"/>
  <c r="BA1626" i="35"/>
  <c r="BB1626" i="35"/>
  <c r="BC1626" i="35"/>
  <c r="BD1626" i="35"/>
  <c r="BE1626" i="35"/>
  <c r="BF1626" i="35"/>
  <c r="BG1626" i="35"/>
  <c r="BH1626" i="35"/>
  <c r="BI1626" i="35"/>
  <c r="BJ1626" i="35"/>
  <c r="BK1626" i="35"/>
  <c r="BL1626" i="35"/>
  <c r="BM1626" i="35"/>
  <c r="BN1626" i="35"/>
  <c r="BO1626" i="35"/>
  <c r="BP1626" i="35"/>
  <c r="BQ1626" i="35"/>
  <c r="BR1626" i="35"/>
  <c r="BS1626" i="35"/>
  <c r="BT1626" i="35"/>
  <c r="BU1626" i="35"/>
  <c r="BV1626" i="35"/>
  <c r="AO1627" i="35"/>
  <c r="AP1627" i="35"/>
  <c r="AQ1627" i="35"/>
  <c r="AR1627" i="35"/>
  <c r="AS1627" i="35"/>
  <c r="AT1627" i="35"/>
  <c r="AU1627" i="35"/>
  <c r="AV1627" i="35"/>
  <c r="AW1627" i="35"/>
  <c r="AX1627" i="35"/>
  <c r="AY1627" i="35"/>
  <c r="AZ1627" i="35"/>
  <c r="BA1627" i="35"/>
  <c r="BB1627" i="35"/>
  <c r="BC1627" i="35"/>
  <c r="BD1627" i="35"/>
  <c r="BE1627" i="35"/>
  <c r="BF1627" i="35"/>
  <c r="BG1627" i="35"/>
  <c r="BH1627" i="35"/>
  <c r="BI1627" i="35"/>
  <c r="BJ1627" i="35"/>
  <c r="BK1627" i="35"/>
  <c r="BL1627" i="35"/>
  <c r="BM1627" i="35"/>
  <c r="BN1627" i="35"/>
  <c r="BO1627" i="35"/>
  <c r="BP1627" i="35"/>
  <c r="BQ1627" i="35"/>
  <c r="BR1627" i="35"/>
  <c r="BS1627" i="35"/>
  <c r="BT1627" i="35"/>
  <c r="BU1627" i="35"/>
  <c r="BV1627" i="35"/>
  <c r="AO1628" i="35"/>
  <c r="AP1628" i="35"/>
  <c r="AQ1628" i="35"/>
  <c r="AR1628" i="35"/>
  <c r="AS1628" i="35"/>
  <c r="AT1628" i="35"/>
  <c r="AU1628" i="35"/>
  <c r="AV1628" i="35"/>
  <c r="AW1628" i="35"/>
  <c r="AX1628" i="35"/>
  <c r="AY1628" i="35"/>
  <c r="AZ1628" i="35"/>
  <c r="BA1628" i="35"/>
  <c r="BB1628" i="35"/>
  <c r="BC1628" i="35"/>
  <c r="BD1628" i="35"/>
  <c r="BE1628" i="35"/>
  <c r="BF1628" i="35"/>
  <c r="BG1628" i="35"/>
  <c r="BH1628" i="35"/>
  <c r="BI1628" i="35"/>
  <c r="BJ1628" i="35"/>
  <c r="BK1628" i="35"/>
  <c r="BL1628" i="35"/>
  <c r="BM1628" i="35"/>
  <c r="BN1628" i="35"/>
  <c r="BO1628" i="35"/>
  <c r="BP1628" i="35"/>
  <c r="BQ1628" i="35"/>
  <c r="BR1628" i="35"/>
  <c r="BS1628" i="35"/>
  <c r="BT1628" i="35"/>
  <c r="BU1628" i="35"/>
  <c r="BV1628" i="35"/>
  <c r="AO1629" i="35"/>
  <c r="AP1629" i="35"/>
  <c r="AQ1629" i="35"/>
  <c r="AR1629" i="35"/>
  <c r="AS1629" i="35"/>
  <c r="AT1629" i="35"/>
  <c r="AU1629" i="35"/>
  <c r="AV1629" i="35"/>
  <c r="AW1629" i="35"/>
  <c r="AX1629" i="35"/>
  <c r="AY1629" i="35"/>
  <c r="AZ1629" i="35"/>
  <c r="BA1629" i="35"/>
  <c r="BB1629" i="35"/>
  <c r="BC1629" i="35"/>
  <c r="BD1629" i="35"/>
  <c r="BE1629" i="35"/>
  <c r="BF1629" i="35"/>
  <c r="BG1629" i="35"/>
  <c r="BH1629" i="35"/>
  <c r="BI1629" i="35"/>
  <c r="BJ1629" i="35"/>
  <c r="BK1629" i="35"/>
  <c r="BL1629" i="35"/>
  <c r="BM1629" i="35"/>
  <c r="BN1629" i="35"/>
  <c r="BO1629" i="35"/>
  <c r="BP1629" i="35"/>
  <c r="BQ1629" i="35"/>
  <c r="BR1629" i="35"/>
  <c r="BS1629" i="35"/>
  <c r="BT1629" i="35"/>
  <c r="BU1629" i="35"/>
  <c r="BV1629" i="35"/>
  <c r="AO1314" i="35"/>
  <c r="AP1314" i="35"/>
  <c r="AQ1314" i="35"/>
  <c r="AR1314" i="35"/>
  <c r="AS1314" i="35"/>
  <c r="AT1314" i="35"/>
  <c r="AU1314" i="35"/>
  <c r="AV1314" i="35"/>
  <c r="AW1314" i="35"/>
  <c r="AX1314" i="35"/>
  <c r="AY1314" i="35"/>
  <c r="AZ1314" i="35"/>
  <c r="BA1314" i="35"/>
  <c r="BB1314" i="35"/>
  <c r="BC1314" i="35"/>
  <c r="BD1314" i="35"/>
  <c r="BE1314" i="35"/>
  <c r="BF1314" i="35"/>
  <c r="BG1314" i="35"/>
  <c r="BH1314" i="35"/>
  <c r="BI1314" i="35"/>
  <c r="BJ1314" i="35"/>
  <c r="BK1314" i="35"/>
  <c r="BL1314" i="35"/>
  <c r="BM1314" i="35"/>
  <c r="BN1314" i="35"/>
  <c r="BO1314" i="35"/>
  <c r="BP1314" i="35"/>
  <c r="BQ1314" i="35"/>
  <c r="BR1314" i="35"/>
  <c r="BS1314" i="35"/>
  <c r="BT1314" i="35"/>
  <c r="BU1314" i="35"/>
  <c r="BV1314" i="35"/>
  <c r="AO1315" i="35"/>
  <c r="AP1315" i="35"/>
  <c r="AQ1315" i="35"/>
  <c r="AR1315" i="35"/>
  <c r="AS1315" i="35"/>
  <c r="AT1315" i="35"/>
  <c r="AU1315" i="35"/>
  <c r="AV1315" i="35"/>
  <c r="AW1315" i="35"/>
  <c r="AX1315" i="35"/>
  <c r="AY1315" i="35"/>
  <c r="AZ1315" i="35"/>
  <c r="BA1315" i="35"/>
  <c r="BB1315" i="35"/>
  <c r="BC1315" i="35"/>
  <c r="BD1315" i="35"/>
  <c r="BE1315" i="35"/>
  <c r="BF1315" i="35"/>
  <c r="BG1315" i="35"/>
  <c r="BH1315" i="35"/>
  <c r="BI1315" i="35"/>
  <c r="BJ1315" i="35"/>
  <c r="BK1315" i="35"/>
  <c r="BL1315" i="35"/>
  <c r="BM1315" i="35"/>
  <c r="BN1315" i="35"/>
  <c r="BO1315" i="35"/>
  <c r="BP1315" i="35"/>
  <c r="BQ1315" i="35"/>
  <c r="BR1315" i="35"/>
  <c r="BS1315" i="35"/>
  <c r="BT1315" i="35"/>
  <c r="BU1315" i="35"/>
  <c r="BV1315" i="35"/>
  <c r="AO1316" i="35"/>
  <c r="AP1316" i="35"/>
  <c r="AQ1316" i="35"/>
  <c r="AR1316" i="35"/>
  <c r="AS1316" i="35"/>
  <c r="AT1316" i="35"/>
  <c r="AU1316" i="35"/>
  <c r="AV1316" i="35"/>
  <c r="AW1316" i="35"/>
  <c r="AX1316" i="35"/>
  <c r="AY1316" i="35"/>
  <c r="AZ1316" i="35"/>
  <c r="BA1316" i="35"/>
  <c r="BB1316" i="35"/>
  <c r="BC1316" i="35"/>
  <c r="BD1316" i="35"/>
  <c r="BE1316" i="35"/>
  <c r="BF1316" i="35"/>
  <c r="BG1316" i="35"/>
  <c r="BH1316" i="35"/>
  <c r="BI1316" i="35"/>
  <c r="BJ1316" i="35"/>
  <c r="BK1316" i="35"/>
  <c r="BL1316" i="35"/>
  <c r="BM1316" i="35"/>
  <c r="BN1316" i="35"/>
  <c r="BO1316" i="35"/>
  <c r="BP1316" i="35"/>
  <c r="BQ1316" i="35"/>
  <c r="BR1316" i="35"/>
  <c r="BS1316" i="35"/>
  <c r="BT1316" i="35"/>
  <c r="BU1316" i="35"/>
  <c r="BV1316" i="35"/>
  <c r="AO1317" i="35"/>
  <c r="AP1317" i="35"/>
  <c r="AQ1317" i="35"/>
  <c r="AR1317" i="35"/>
  <c r="AS1317" i="35"/>
  <c r="AT1317" i="35"/>
  <c r="AU1317" i="35"/>
  <c r="AV1317" i="35"/>
  <c r="AW1317" i="35"/>
  <c r="AX1317" i="35"/>
  <c r="AY1317" i="35"/>
  <c r="AZ1317" i="35"/>
  <c r="BA1317" i="35"/>
  <c r="BB1317" i="35"/>
  <c r="BC1317" i="35"/>
  <c r="BD1317" i="35"/>
  <c r="BE1317" i="35"/>
  <c r="BF1317" i="35"/>
  <c r="BG1317" i="35"/>
  <c r="BH1317" i="35"/>
  <c r="BI1317" i="35"/>
  <c r="BJ1317" i="35"/>
  <c r="BK1317" i="35"/>
  <c r="BL1317" i="35"/>
  <c r="BM1317" i="35"/>
  <c r="BN1317" i="35"/>
  <c r="BO1317" i="35"/>
  <c r="BP1317" i="35"/>
  <c r="BQ1317" i="35"/>
  <c r="BR1317" i="35"/>
  <c r="BS1317" i="35"/>
  <c r="BT1317" i="35"/>
  <c r="BU1317" i="35"/>
  <c r="BV1317" i="35"/>
  <c r="AO1318" i="35"/>
  <c r="AP1318" i="35"/>
  <c r="AQ1318" i="35"/>
  <c r="AR1318" i="35"/>
  <c r="AS1318" i="35"/>
  <c r="AT1318" i="35"/>
  <c r="AU1318" i="35"/>
  <c r="AV1318" i="35"/>
  <c r="AW1318" i="35"/>
  <c r="AX1318" i="35"/>
  <c r="AY1318" i="35"/>
  <c r="AZ1318" i="35"/>
  <c r="BA1318" i="35"/>
  <c r="BB1318" i="35"/>
  <c r="BC1318" i="35"/>
  <c r="BD1318" i="35"/>
  <c r="BE1318" i="35"/>
  <c r="BF1318" i="35"/>
  <c r="BG1318" i="35"/>
  <c r="BH1318" i="35"/>
  <c r="BI1318" i="35"/>
  <c r="BJ1318" i="35"/>
  <c r="BK1318" i="35"/>
  <c r="BL1318" i="35"/>
  <c r="BM1318" i="35"/>
  <c r="BN1318" i="35"/>
  <c r="BO1318" i="35"/>
  <c r="BP1318" i="35"/>
  <c r="BQ1318" i="35"/>
  <c r="BR1318" i="35"/>
  <c r="BS1318" i="35"/>
  <c r="BT1318" i="35"/>
  <c r="BU1318" i="35"/>
  <c r="BV1318" i="35"/>
  <c r="AO1819" i="35"/>
  <c r="AP1819" i="35"/>
  <c r="AQ1819" i="35"/>
  <c r="AR1819" i="35"/>
  <c r="AS1819" i="35"/>
  <c r="AT1819" i="35"/>
  <c r="AU1819" i="35"/>
  <c r="AV1819" i="35"/>
  <c r="AW1819" i="35"/>
  <c r="AX1819" i="35"/>
  <c r="AY1819" i="35"/>
  <c r="AZ1819" i="35"/>
  <c r="BA1819" i="35"/>
  <c r="BB1819" i="35"/>
  <c r="BC1819" i="35"/>
  <c r="BD1819" i="35"/>
  <c r="BE1819" i="35"/>
  <c r="BF1819" i="35"/>
  <c r="BG1819" i="35"/>
  <c r="BH1819" i="35"/>
  <c r="BI1819" i="35"/>
  <c r="BJ1819" i="35"/>
  <c r="BK1819" i="35"/>
  <c r="BL1819" i="35"/>
  <c r="BM1819" i="35"/>
  <c r="BN1819" i="35"/>
  <c r="BO1819" i="35"/>
  <c r="BP1819" i="35"/>
  <c r="BQ1819" i="35"/>
  <c r="BR1819" i="35"/>
  <c r="BS1819" i="35"/>
  <c r="BT1819" i="35"/>
  <c r="BU1819" i="35"/>
  <c r="BV1819" i="35"/>
  <c r="AO1820" i="35"/>
  <c r="AP1820" i="35"/>
  <c r="AQ1820" i="35"/>
  <c r="AR1820" i="35"/>
  <c r="AS1820" i="35"/>
  <c r="AT1820" i="35"/>
  <c r="AU1820" i="35"/>
  <c r="AV1820" i="35"/>
  <c r="AW1820" i="35"/>
  <c r="AX1820" i="35"/>
  <c r="AY1820" i="35"/>
  <c r="AZ1820" i="35"/>
  <c r="BA1820" i="35"/>
  <c r="BB1820" i="35"/>
  <c r="BC1820" i="35"/>
  <c r="BD1820" i="35"/>
  <c r="BE1820" i="35"/>
  <c r="BF1820" i="35"/>
  <c r="BG1820" i="35"/>
  <c r="BH1820" i="35"/>
  <c r="BI1820" i="35"/>
  <c r="BJ1820" i="35"/>
  <c r="BK1820" i="35"/>
  <c r="BL1820" i="35"/>
  <c r="BM1820" i="35"/>
  <c r="BN1820" i="35"/>
  <c r="BO1820" i="35"/>
  <c r="BP1820" i="35"/>
  <c r="BQ1820" i="35"/>
  <c r="BR1820" i="35"/>
  <c r="BS1820" i="35"/>
  <c r="BT1820" i="35"/>
  <c r="BU1820" i="35"/>
  <c r="BV1820" i="35"/>
  <c r="AO1821" i="35"/>
  <c r="AP1821" i="35"/>
  <c r="AQ1821" i="35"/>
  <c r="AR1821" i="35"/>
  <c r="AS1821" i="35"/>
  <c r="AT1821" i="35"/>
  <c r="AU1821" i="35"/>
  <c r="AV1821" i="35"/>
  <c r="AW1821" i="35"/>
  <c r="AX1821" i="35"/>
  <c r="AY1821" i="35"/>
  <c r="AZ1821" i="35"/>
  <c r="BA1821" i="35"/>
  <c r="BB1821" i="35"/>
  <c r="BC1821" i="35"/>
  <c r="BD1821" i="35"/>
  <c r="BE1821" i="35"/>
  <c r="BF1821" i="35"/>
  <c r="BG1821" i="35"/>
  <c r="BH1821" i="35"/>
  <c r="BI1821" i="35"/>
  <c r="BJ1821" i="35"/>
  <c r="BK1821" i="35"/>
  <c r="BL1821" i="35"/>
  <c r="BM1821" i="35"/>
  <c r="BN1821" i="35"/>
  <c r="BO1821" i="35"/>
  <c r="BP1821" i="35"/>
  <c r="BQ1821" i="35"/>
  <c r="BR1821" i="35"/>
  <c r="BS1821" i="35"/>
  <c r="BT1821" i="35"/>
  <c r="BU1821" i="35"/>
  <c r="BV1821" i="35"/>
  <c r="AO1822" i="35"/>
  <c r="AP1822" i="35"/>
  <c r="AQ1822" i="35"/>
  <c r="AR1822" i="35"/>
  <c r="AS1822" i="35"/>
  <c r="AT1822" i="35"/>
  <c r="AU1822" i="35"/>
  <c r="AV1822" i="35"/>
  <c r="AW1822" i="35"/>
  <c r="AX1822" i="35"/>
  <c r="AY1822" i="35"/>
  <c r="AZ1822" i="35"/>
  <c r="BA1822" i="35"/>
  <c r="BB1822" i="35"/>
  <c r="BC1822" i="35"/>
  <c r="BD1822" i="35"/>
  <c r="BE1822" i="35"/>
  <c r="BF1822" i="35"/>
  <c r="BG1822" i="35"/>
  <c r="BH1822" i="35"/>
  <c r="BI1822" i="35"/>
  <c r="BJ1822" i="35"/>
  <c r="BK1822" i="35"/>
  <c r="BL1822" i="35"/>
  <c r="BM1822" i="35"/>
  <c r="BN1822" i="35"/>
  <c r="BO1822" i="35"/>
  <c r="BP1822" i="35"/>
  <c r="BQ1822" i="35"/>
  <c r="BR1822" i="35"/>
  <c r="BS1822" i="35"/>
  <c r="BT1822" i="35"/>
  <c r="BU1822" i="35"/>
  <c r="BV1822" i="35"/>
  <c r="AO1823" i="35"/>
  <c r="AP1823" i="35"/>
  <c r="AQ1823" i="35"/>
  <c r="AR1823" i="35"/>
  <c r="AS1823" i="35"/>
  <c r="AT1823" i="35"/>
  <c r="AU1823" i="35"/>
  <c r="AV1823" i="35"/>
  <c r="AW1823" i="35"/>
  <c r="AX1823" i="35"/>
  <c r="AY1823" i="35"/>
  <c r="AZ1823" i="35"/>
  <c r="BA1823" i="35"/>
  <c r="BB1823" i="35"/>
  <c r="BC1823" i="35"/>
  <c r="BD1823" i="35"/>
  <c r="BE1823" i="35"/>
  <c r="BF1823" i="35"/>
  <c r="BG1823" i="35"/>
  <c r="BH1823" i="35"/>
  <c r="BI1823" i="35"/>
  <c r="BJ1823" i="35"/>
  <c r="BK1823" i="35"/>
  <c r="BL1823" i="35"/>
  <c r="BM1823" i="35"/>
  <c r="BN1823" i="35"/>
  <c r="BO1823" i="35"/>
  <c r="BP1823" i="35"/>
  <c r="BQ1823" i="35"/>
  <c r="BR1823" i="35"/>
  <c r="BS1823" i="35"/>
  <c r="BT1823" i="35"/>
  <c r="BU1823" i="35"/>
  <c r="BV1823" i="35"/>
  <c r="AO110" i="35"/>
  <c r="AP110" i="35"/>
  <c r="AQ110" i="35"/>
  <c r="AR110" i="35"/>
  <c r="AS110" i="35"/>
  <c r="AT110" i="35"/>
  <c r="AU110" i="35"/>
  <c r="AV110" i="35"/>
  <c r="AW110" i="35"/>
  <c r="AX110" i="35"/>
  <c r="AY110" i="35"/>
  <c r="AZ110" i="35"/>
  <c r="BA110" i="35"/>
  <c r="BB110" i="35"/>
  <c r="BC110" i="35"/>
  <c r="BD110" i="35"/>
  <c r="BE110" i="35"/>
  <c r="BF110" i="35"/>
  <c r="BG110" i="35"/>
  <c r="BH110" i="35"/>
  <c r="BI110" i="35"/>
  <c r="BJ110" i="35"/>
  <c r="BK110" i="35"/>
  <c r="BL110" i="35"/>
  <c r="BM110" i="35"/>
  <c r="BN110" i="35"/>
  <c r="BO110" i="35"/>
  <c r="BP110" i="35"/>
  <c r="BQ110" i="35"/>
  <c r="BR110" i="35"/>
  <c r="BS110" i="35"/>
  <c r="BT110" i="35"/>
  <c r="BU110" i="35"/>
  <c r="BV110" i="35"/>
  <c r="AO111" i="35"/>
  <c r="AP111" i="35"/>
  <c r="AQ111" i="35"/>
  <c r="AR111" i="35"/>
  <c r="AS111" i="35"/>
  <c r="AT111" i="35"/>
  <c r="AU111" i="35"/>
  <c r="AV111" i="35"/>
  <c r="AW111" i="35"/>
  <c r="AX111" i="35"/>
  <c r="AY111" i="35"/>
  <c r="AZ111" i="35"/>
  <c r="BA111" i="35"/>
  <c r="BB111" i="35"/>
  <c r="BC111" i="35"/>
  <c r="BD111" i="35"/>
  <c r="BE111" i="35"/>
  <c r="BF111" i="35"/>
  <c r="BG111" i="35"/>
  <c r="BH111" i="35"/>
  <c r="BI111" i="35"/>
  <c r="BJ111" i="35"/>
  <c r="BK111" i="35"/>
  <c r="BL111" i="35"/>
  <c r="BM111" i="35"/>
  <c r="BN111" i="35"/>
  <c r="BO111" i="35"/>
  <c r="BP111" i="35"/>
  <c r="BQ111" i="35"/>
  <c r="BR111" i="35"/>
  <c r="BS111" i="35"/>
  <c r="BT111" i="35"/>
  <c r="BU111" i="35"/>
  <c r="BV111" i="35"/>
  <c r="AO112" i="35"/>
  <c r="AP112" i="35"/>
  <c r="AQ112" i="35"/>
  <c r="AR112" i="35"/>
  <c r="AS112" i="35"/>
  <c r="AT112" i="35"/>
  <c r="AU112" i="35"/>
  <c r="AV112" i="35"/>
  <c r="AW112" i="35"/>
  <c r="AX112" i="35"/>
  <c r="AY112" i="35"/>
  <c r="AZ112" i="35"/>
  <c r="BA112" i="35"/>
  <c r="BB112" i="35"/>
  <c r="BC112" i="35"/>
  <c r="BD112" i="35"/>
  <c r="BE112" i="35"/>
  <c r="BF112" i="35"/>
  <c r="BG112" i="35"/>
  <c r="BH112" i="35"/>
  <c r="BI112" i="35"/>
  <c r="BJ112" i="35"/>
  <c r="BK112" i="35"/>
  <c r="BL112" i="35"/>
  <c r="BM112" i="35"/>
  <c r="BN112" i="35"/>
  <c r="BO112" i="35"/>
  <c r="BP112" i="35"/>
  <c r="BQ112" i="35"/>
  <c r="BR112" i="35"/>
  <c r="BS112" i="35"/>
  <c r="BT112" i="35"/>
  <c r="BU112" i="35"/>
  <c r="BV112" i="35"/>
  <c r="AO113" i="35"/>
  <c r="AP113" i="35"/>
  <c r="AQ113" i="35"/>
  <c r="AR113" i="35"/>
  <c r="AS113" i="35"/>
  <c r="AT113" i="35"/>
  <c r="AU113" i="35"/>
  <c r="AV113" i="35"/>
  <c r="AW113" i="35"/>
  <c r="AX113" i="35"/>
  <c r="AY113" i="35"/>
  <c r="AZ113" i="35"/>
  <c r="BA113" i="35"/>
  <c r="BB113" i="35"/>
  <c r="BC113" i="35"/>
  <c r="BD113" i="35"/>
  <c r="BE113" i="35"/>
  <c r="BF113" i="35"/>
  <c r="BG113" i="35"/>
  <c r="BH113" i="35"/>
  <c r="BI113" i="35"/>
  <c r="BJ113" i="35"/>
  <c r="BK113" i="35"/>
  <c r="BL113" i="35"/>
  <c r="BM113" i="35"/>
  <c r="BN113" i="35"/>
  <c r="BO113" i="35"/>
  <c r="BP113" i="35"/>
  <c r="BQ113" i="35"/>
  <c r="BR113" i="35"/>
  <c r="BS113" i="35"/>
  <c r="BT113" i="35"/>
  <c r="BU113" i="35"/>
  <c r="BV113" i="35"/>
  <c r="AO114" i="35"/>
  <c r="AP114" i="35"/>
  <c r="AQ114" i="35"/>
  <c r="AR114" i="35"/>
  <c r="AS114" i="35"/>
  <c r="AT114" i="35"/>
  <c r="AU114" i="35"/>
  <c r="AV114" i="35"/>
  <c r="AW114" i="35"/>
  <c r="AX114" i="35"/>
  <c r="AY114" i="35"/>
  <c r="AZ114" i="35"/>
  <c r="BA114" i="35"/>
  <c r="BB114" i="35"/>
  <c r="BC114" i="35"/>
  <c r="BD114" i="35"/>
  <c r="BE114" i="35"/>
  <c r="BF114" i="35"/>
  <c r="BG114" i="35"/>
  <c r="BH114" i="35"/>
  <c r="BI114" i="35"/>
  <c r="BJ114" i="35"/>
  <c r="BK114" i="35"/>
  <c r="BL114" i="35"/>
  <c r="BM114" i="35"/>
  <c r="BN114" i="35"/>
  <c r="BO114" i="35"/>
  <c r="BP114" i="35"/>
  <c r="BQ114" i="35"/>
  <c r="BR114" i="35"/>
  <c r="BS114" i="35"/>
  <c r="BT114" i="35"/>
  <c r="BU114" i="35"/>
  <c r="BV114" i="35"/>
  <c r="AO115" i="35"/>
  <c r="AP115" i="35"/>
  <c r="AQ115" i="35"/>
  <c r="AR115" i="35"/>
  <c r="AS115" i="35"/>
  <c r="AT115" i="35"/>
  <c r="AU115" i="35"/>
  <c r="AV115" i="35"/>
  <c r="AW115" i="35"/>
  <c r="AX115" i="35"/>
  <c r="AY115" i="35"/>
  <c r="AZ115" i="35"/>
  <c r="BA115" i="35"/>
  <c r="BB115" i="35"/>
  <c r="BC115" i="35"/>
  <c r="BD115" i="35"/>
  <c r="BE115" i="35"/>
  <c r="BF115" i="35"/>
  <c r="BG115" i="35"/>
  <c r="BH115" i="35"/>
  <c r="BI115" i="35"/>
  <c r="BJ115" i="35"/>
  <c r="BK115" i="35"/>
  <c r="BL115" i="35"/>
  <c r="BM115" i="35"/>
  <c r="BN115" i="35"/>
  <c r="BO115" i="35"/>
  <c r="BP115" i="35"/>
  <c r="BQ115" i="35"/>
  <c r="BR115" i="35"/>
  <c r="BS115" i="35"/>
  <c r="BT115" i="35"/>
  <c r="BU115" i="35"/>
  <c r="BV115" i="35"/>
  <c r="AO339" i="35"/>
  <c r="AP339" i="35"/>
  <c r="AQ339" i="35"/>
  <c r="AR339" i="35"/>
  <c r="AS339" i="35"/>
  <c r="AT339" i="35"/>
  <c r="AU339" i="35"/>
  <c r="AV339" i="35"/>
  <c r="AW339" i="35"/>
  <c r="AX339" i="35"/>
  <c r="AY339" i="35"/>
  <c r="AZ339" i="35"/>
  <c r="BA339" i="35"/>
  <c r="BB339" i="35"/>
  <c r="BC339" i="35"/>
  <c r="BD339" i="35"/>
  <c r="BE339" i="35"/>
  <c r="BF339" i="35"/>
  <c r="BG339" i="35"/>
  <c r="BH339" i="35"/>
  <c r="BI339" i="35"/>
  <c r="BJ339" i="35"/>
  <c r="BK339" i="35"/>
  <c r="BL339" i="35"/>
  <c r="BM339" i="35"/>
  <c r="BN339" i="35"/>
  <c r="BO339" i="35"/>
  <c r="BP339" i="35"/>
  <c r="BQ339" i="35"/>
  <c r="BR339" i="35"/>
  <c r="BS339" i="35"/>
  <c r="BT339" i="35"/>
  <c r="BU339" i="35"/>
  <c r="BV339" i="35"/>
  <c r="AO340" i="35"/>
  <c r="AP340" i="35"/>
  <c r="AQ340" i="35"/>
  <c r="AR340" i="35"/>
  <c r="AS340" i="35"/>
  <c r="AT340" i="35"/>
  <c r="AU340" i="35"/>
  <c r="AV340" i="35"/>
  <c r="AW340" i="35"/>
  <c r="AX340" i="35"/>
  <c r="AY340" i="35"/>
  <c r="AZ340" i="35"/>
  <c r="BA340" i="35"/>
  <c r="BB340" i="35"/>
  <c r="BC340" i="35"/>
  <c r="BD340" i="35"/>
  <c r="BE340" i="35"/>
  <c r="BF340" i="35"/>
  <c r="BG340" i="35"/>
  <c r="BH340" i="35"/>
  <c r="BI340" i="35"/>
  <c r="BJ340" i="35"/>
  <c r="BK340" i="35"/>
  <c r="BL340" i="35"/>
  <c r="BM340" i="35"/>
  <c r="BN340" i="35"/>
  <c r="BO340" i="35"/>
  <c r="BP340" i="35"/>
  <c r="BQ340" i="35"/>
  <c r="BR340" i="35"/>
  <c r="BS340" i="35"/>
  <c r="BT340" i="35"/>
  <c r="BU340" i="35"/>
  <c r="BV340" i="35"/>
  <c r="AO341" i="35"/>
  <c r="AP341" i="35"/>
  <c r="AQ341" i="35"/>
  <c r="AR341" i="35"/>
  <c r="AS341" i="35"/>
  <c r="AT341" i="35"/>
  <c r="AU341" i="35"/>
  <c r="AV341" i="35"/>
  <c r="AW341" i="35"/>
  <c r="AX341" i="35"/>
  <c r="AY341" i="35"/>
  <c r="AZ341" i="35"/>
  <c r="BA341" i="35"/>
  <c r="BB341" i="35"/>
  <c r="BC341" i="35"/>
  <c r="BD341" i="35"/>
  <c r="BE341" i="35"/>
  <c r="BF341" i="35"/>
  <c r="BG341" i="35"/>
  <c r="BH341" i="35"/>
  <c r="BI341" i="35"/>
  <c r="BJ341" i="35"/>
  <c r="BK341" i="35"/>
  <c r="BL341" i="35"/>
  <c r="BM341" i="35"/>
  <c r="BN341" i="35"/>
  <c r="BO341" i="35"/>
  <c r="BP341" i="35"/>
  <c r="BQ341" i="35"/>
  <c r="BR341" i="35"/>
  <c r="BS341" i="35"/>
  <c r="BT341" i="35"/>
  <c r="BU341" i="35"/>
  <c r="BV341" i="35"/>
  <c r="AO342" i="35"/>
  <c r="AP342" i="35"/>
  <c r="AQ342" i="35"/>
  <c r="AR342" i="35"/>
  <c r="AS342" i="35"/>
  <c r="AT342" i="35"/>
  <c r="AU342" i="35"/>
  <c r="AV342" i="35"/>
  <c r="AW342" i="35"/>
  <c r="AX342" i="35"/>
  <c r="AY342" i="35"/>
  <c r="AZ342" i="35"/>
  <c r="BA342" i="35"/>
  <c r="BB342" i="35"/>
  <c r="BC342" i="35"/>
  <c r="BD342" i="35"/>
  <c r="BE342" i="35"/>
  <c r="BF342" i="35"/>
  <c r="BG342" i="35"/>
  <c r="BH342" i="35"/>
  <c r="BI342" i="35"/>
  <c r="BJ342" i="35"/>
  <c r="BK342" i="35"/>
  <c r="BL342" i="35"/>
  <c r="BM342" i="35"/>
  <c r="BN342" i="35"/>
  <c r="BO342" i="35"/>
  <c r="BP342" i="35"/>
  <c r="BQ342" i="35"/>
  <c r="BR342" i="35"/>
  <c r="BS342" i="35"/>
  <c r="BT342" i="35"/>
  <c r="BU342" i="35"/>
  <c r="BV342" i="35"/>
  <c r="AO343" i="35"/>
  <c r="AP343" i="35"/>
  <c r="AQ343" i="35"/>
  <c r="AR343" i="35"/>
  <c r="AS343" i="35"/>
  <c r="AT343" i="35"/>
  <c r="AU343" i="35"/>
  <c r="AV343" i="35"/>
  <c r="AW343" i="35"/>
  <c r="AX343" i="35"/>
  <c r="AY343" i="35"/>
  <c r="AZ343" i="35"/>
  <c r="BA343" i="35"/>
  <c r="BB343" i="35"/>
  <c r="BC343" i="35"/>
  <c r="BD343" i="35"/>
  <c r="BE343" i="35"/>
  <c r="BF343" i="35"/>
  <c r="BG343" i="35"/>
  <c r="BH343" i="35"/>
  <c r="BI343" i="35"/>
  <c r="BJ343" i="35"/>
  <c r="BK343" i="35"/>
  <c r="BL343" i="35"/>
  <c r="BM343" i="35"/>
  <c r="BN343" i="35"/>
  <c r="BO343" i="35"/>
  <c r="BP343" i="35"/>
  <c r="BQ343" i="35"/>
  <c r="BR343" i="35"/>
  <c r="BS343" i="35"/>
  <c r="BT343" i="35"/>
  <c r="BU343" i="35"/>
  <c r="BV343" i="35"/>
  <c r="AO344" i="35"/>
  <c r="AP344" i="35"/>
  <c r="AQ344" i="35"/>
  <c r="AR344" i="35"/>
  <c r="AS344" i="35"/>
  <c r="AT344" i="35"/>
  <c r="AU344" i="35"/>
  <c r="AV344" i="35"/>
  <c r="AW344" i="35"/>
  <c r="AX344" i="35"/>
  <c r="AY344" i="35"/>
  <c r="AZ344" i="35"/>
  <c r="BA344" i="35"/>
  <c r="BB344" i="35"/>
  <c r="BC344" i="35"/>
  <c r="BD344" i="35"/>
  <c r="BE344" i="35"/>
  <c r="BF344" i="35"/>
  <c r="BG344" i="35"/>
  <c r="BH344" i="35"/>
  <c r="BI344" i="35"/>
  <c r="BJ344" i="35"/>
  <c r="BK344" i="35"/>
  <c r="BL344" i="35"/>
  <c r="BM344" i="35"/>
  <c r="BN344" i="35"/>
  <c r="BO344" i="35"/>
  <c r="BP344" i="35"/>
  <c r="BQ344" i="35"/>
  <c r="BR344" i="35"/>
  <c r="BS344" i="35"/>
  <c r="BT344" i="35"/>
  <c r="BU344" i="35"/>
  <c r="BV344" i="35"/>
  <c r="AO1017" i="35"/>
  <c r="AP1017" i="35"/>
  <c r="AQ1017" i="35"/>
  <c r="AR1017" i="35"/>
  <c r="AS1017" i="35"/>
  <c r="AT1017" i="35"/>
  <c r="AU1017" i="35"/>
  <c r="AV1017" i="35"/>
  <c r="AW1017" i="35"/>
  <c r="AX1017" i="35"/>
  <c r="AY1017" i="35"/>
  <c r="AZ1017" i="35"/>
  <c r="BA1017" i="35"/>
  <c r="BB1017" i="35"/>
  <c r="BC1017" i="35"/>
  <c r="BD1017" i="35"/>
  <c r="BE1017" i="35"/>
  <c r="BF1017" i="35"/>
  <c r="BG1017" i="35"/>
  <c r="BH1017" i="35"/>
  <c r="BI1017" i="35"/>
  <c r="BJ1017" i="35"/>
  <c r="BK1017" i="35"/>
  <c r="BL1017" i="35"/>
  <c r="BM1017" i="35"/>
  <c r="BN1017" i="35"/>
  <c r="BO1017" i="35"/>
  <c r="BP1017" i="35"/>
  <c r="BQ1017" i="35"/>
  <c r="BR1017" i="35"/>
  <c r="BS1017" i="35"/>
  <c r="BT1017" i="35"/>
  <c r="BU1017" i="35"/>
  <c r="BV1017" i="35"/>
  <c r="AO1018" i="35"/>
  <c r="AP1018" i="35"/>
  <c r="AQ1018" i="35"/>
  <c r="AR1018" i="35"/>
  <c r="AS1018" i="35"/>
  <c r="AT1018" i="35"/>
  <c r="AU1018" i="35"/>
  <c r="AV1018" i="35"/>
  <c r="AW1018" i="35"/>
  <c r="AX1018" i="35"/>
  <c r="AY1018" i="35"/>
  <c r="AZ1018" i="35"/>
  <c r="BA1018" i="35"/>
  <c r="BB1018" i="35"/>
  <c r="BC1018" i="35"/>
  <c r="BD1018" i="35"/>
  <c r="BE1018" i="35"/>
  <c r="BF1018" i="35"/>
  <c r="BG1018" i="35"/>
  <c r="BH1018" i="35"/>
  <c r="BI1018" i="35"/>
  <c r="BJ1018" i="35"/>
  <c r="BK1018" i="35"/>
  <c r="BL1018" i="35"/>
  <c r="BM1018" i="35"/>
  <c r="BN1018" i="35"/>
  <c r="BO1018" i="35"/>
  <c r="BP1018" i="35"/>
  <c r="BQ1018" i="35"/>
  <c r="BR1018" i="35"/>
  <c r="BS1018" i="35"/>
  <c r="BT1018" i="35"/>
  <c r="BU1018" i="35"/>
  <c r="BV1018" i="35"/>
  <c r="AO1019" i="35"/>
  <c r="AP1019" i="35"/>
  <c r="AQ1019" i="35"/>
  <c r="AR1019" i="35"/>
  <c r="AS1019" i="35"/>
  <c r="AT1019" i="35"/>
  <c r="AU1019" i="35"/>
  <c r="AV1019" i="35"/>
  <c r="AW1019" i="35"/>
  <c r="AX1019" i="35"/>
  <c r="AY1019" i="35"/>
  <c r="AZ1019" i="35"/>
  <c r="BA1019" i="35"/>
  <c r="BB1019" i="35"/>
  <c r="BC1019" i="35"/>
  <c r="BD1019" i="35"/>
  <c r="BE1019" i="35"/>
  <c r="BF1019" i="35"/>
  <c r="BG1019" i="35"/>
  <c r="BH1019" i="35"/>
  <c r="BI1019" i="35"/>
  <c r="BJ1019" i="35"/>
  <c r="BK1019" i="35"/>
  <c r="BL1019" i="35"/>
  <c r="BM1019" i="35"/>
  <c r="BN1019" i="35"/>
  <c r="BO1019" i="35"/>
  <c r="BP1019" i="35"/>
  <c r="BQ1019" i="35"/>
  <c r="BR1019" i="35"/>
  <c r="BS1019" i="35"/>
  <c r="BT1019" i="35"/>
  <c r="BU1019" i="35"/>
  <c r="BV1019" i="35"/>
  <c r="AO1020" i="35"/>
  <c r="AP1020" i="35"/>
  <c r="AQ1020" i="35"/>
  <c r="AR1020" i="35"/>
  <c r="AS1020" i="35"/>
  <c r="AT1020" i="35"/>
  <c r="AU1020" i="35"/>
  <c r="AV1020" i="35"/>
  <c r="AW1020" i="35"/>
  <c r="AX1020" i="35"/>
  <c r="AY1020" i="35"/>
  <c r="AZ1020" i="35"/>
  <c r="BA1020" i="35"/>
  <c r="BB1020" i="35"/>
  <c r="BC1020" i="35"/>
  <c r="BD1020" i="35"/>
  <c r="BE1020" i="35"/>
  <c r="BF1020" i="35"/>
  <c r="BG1020" i="35"/>
  <c r="BH1020" i="35"/>
  <c r="BI1020" i="35"/>
  <c r="BJ1020" i="35"/>
  <c r="BK1020" i="35"/>
  <c r="BL1020" i="35"/>
  <c r="BM1020" i="35"/>
  <c r="BN1020" i="35"/>
  <c r="BO1020" i="35"/>
  <c r="BP1020" i="35"/>
  <c r="BQ1020" i="35"/>
  <c r="BR1020" i="35"/>
  <c r="BS1020" i="35"/>
  <c r="BT1020" i="35"/>
  <c r="BU1020" i="35"/>
  <c r="BV1020" i="35"/>
  <c r="AO1021" i="35"/>
  <c r="AP1021" i="35"/>
  <c r="AQ1021" i="35"/>
  <c r="AR1021" i="35"/>
  <c r="AS1021" i="35"/>
  <c r="AT1021" i="35"/>
  <c r="AU1021" i="35"/>
  <c r="AV1021" i="35"/>
  <c r="AW1021" i="35"/>
  <c r="AX1021" i="35"/>
  <c r="AY1021" i="35"/>
  <c r="AZ1021" i="35"/>
  <c r="BA1021" i="35"/>
  <c r="BB1021" i="35"/>
  <c r="BC1021" i="35"/>
  <c r="BD1021" i="35"/>
  <c r="BE1021" i="35"/>
  <c r="BF1021" i="35"/>
  <c r="BG1021" i="35"/>
  <c r="BH1021" i="35"/>
  <c r="BI1021" i="35"/>
  <c r="BJ1021" i="35"/>
  <c r="BK1021" i="35"/>
  <c r="BL1021" i="35"/>
  <c r="BM1021" i="35"/>
  <c r="BN1021" i="35"/>
  <c r="BO1021" i="35"/>
  <c r="BP1021" i="35"/>
  <c r="BQ1021" i="35"/>
  <c r="BR1021" i="35"/>
  <c r="BS1021" i="35"/>
  <c r="BT1021" i="35"/>
  <c r="BU1021" i="35"/>
  <c r="BV1021" i="35"/>
  <c r="AO840" i="35"/>
  <c r="AP840" i="35"/>
  <c r="AQ840" i="35"/>
  <c r="AR840" i="35"/>
  <c r="AS840" i="35"/>
  <c r="AT840" i="35"/>
  <c r="AU840" i="35"/>
  <c r="AV840" i="35"/>
  <c r="AW840" i="35"/>
  <c r="AX840" i="35"/>
  <c r="AY840" i="35"/>
  <c r="AZ840" i="35"/>
  <c r="BA840" i="35"/>
  <c r="BB840" i="35"/>
  <c r="BC840" i="35"/>
  <c r="BD840" i="35"/>
  <c r="BE840" i="35"/>
  <c r="BF840" i="35"/>
  <c r="BG840" i="35"/>
  <c r="BH840" i="35"/>
  <c r="BI840" i="35"/>
  <c r="BJ840" i="35"/>
  <c r="BK840" i="35"/>
  <c r="BL840" i="35"/>
  <c r="BM840" i="35"/>
  <c r="BN840" i="35"/>
  <c r="BO840" i="35"/>
  <c r="BP840" i="35"/>
  <c r="BQ840" i="35"/>
  <c r="BR840" i="35"/>
  <c r="BS840" i="35"/>
  <c r="BT840" i="35"/>
  <c r="BU840" i="35"/>
  <c r="BV840" i="35"/>
  <c r="AO841" i="35"/>
  <c r="AP841" i="35"/>
  <c r="AQ841" i="35"/>
  <c r="AR841" i="35"/>
  <c r="AS841" i="35"/>
  <c r="AT841" i="35"/>
  <c r="AU841" i="35"/>
  <c r="AV841" i="35"/>
  <c r="AW841" i="35"/>
  <c r="AX841" i="35"/>
  <c r="AY841" i="35"/>
  <c r="AZ841" i="35"/>
  <c r="BA841" i="35"/>
  <c r="BB841" i="35"/>
  <c r="BC841" i="35"/>
  <c r="BD841" i="35"/>
  <c r="BE841" i="35"/>
  <c r="BF841" i="35"/>
  <c r="BG841" i="35"/>
  <c r="BH841" i="35"/>
  <c r="BI841" i="35"/>
  <c r="BJ841" i="35"/>
  <c r="BK841" i="35"/>
  <c r="BL841" i="35"/>
  <c r="BM841" i="35"/>
  <c r="BN841" i="35"/>
  <c r="BO841" i="35"/>
  <c r="BP841" i="35"/>
  <c r="BQ841" i="35"/>
  <c r="BR841" i="35"/>
  <c r="BS841" i="35"/>
  <c r="BT841" i="35"/>
  <c r="BU841" i="35"/>
  <c r="BV841" i="35"/>
  <c r="AO842" i="35"/>
  <c r="AP842" i="35"/>
  <c r="AQ842" i="35"/>
  <c r="AR842" i="35"/>
  <c r="AS842" i="35"/>
  <c r="AT842" i="35"/>
  <c r="AU842" i="35"/>
  <c r="AV842" i="35"/>
  <c r="AW842" i="35"/>
  <c r="AX842" i="35"/>
  <c r="AY842" i="35"/>
  <c r="AZ842" i="35"/>
  <c r="BA842" i="35"/>
  <c r="BB842" i="35"/>
  <c r="BC842" i="35"/>
  <c r="BD842" i="35"/>
  <c r="BE842" i="35"/>
  <c r="BF842" i="35"/>
  <c r="BG842" i="35"/>
  <c r="BH842" i="35"/>
  <c r="BI842" i="35"/>
  <c r="BJ842" i="35"/>
  <c r="BK842" i="35"/>
  <c r="BL842" i="35"/>
  <c r="BM842" i="35"/>
  <c r="BN842" i="35"/>
  <c r="BO842" i="35"/>
  <c r="BP842" i="35"/>
  <c r="BQ842" i="35"/>
  <c r="BR842" i="35"/>
  <c r="BS842" i="35"/>
  <c r="BT842" i="35"/>
  <c r="BU842" i="35"/>
  <c r="BV842" i="35"/>
  <c r="AO843" i="35"/>
  <c r="AP843" i="35"/>
  <c r="AQ843" i="35"/>
  <c r="AR843" i="35"/>
  <c r="AS843" i="35"/>
  <c r="AT843" i="35"/>
  <c r="AU843" i="35"/>
  <c r="AV843" i="35"/>
  <c r="AW843" i="35"/>
  <c r="AX843" i="35"/>
  <c r="AY843" i="35"/>
  <c r="AZ843" i="35"/>
  <c r="BA843" i="35"/>
  <c r="BB843" i="35"/>
  <c r="BC843" i="35"/>
  <c r="BD843" i="35"/>
  <c r="BE843" i="35"/>
  <c r="BF843" i="35"/>
  <c r="BG843" i="35"/>
  <c r="BH843" i="35"/>
  <c r="BI843" i="35"/>
  <c r="BJ843" i="35"/>
  <c r="BK843" i="35"/>
  <c r="BL843" i="35"/>
  <c r="BM843" i="35"/>
  <c r="BN843" i="35"/>
  <c r="BO843" i="35"/>
  <c r="BP843" i="35"/>
  <c r="BQ843" i="35"/>
  <c r="BR843" i="35"/>
  <c r="BS843" i="35"/>
  <c r="BT843" i="35"/>
  <c r="BU843" i="35"/>
  <c r="BV843" i="35"/>
  <c r="AO844" i="35"/>
  <c r="AP844" i="35"/>
  <c r="AQ844" i="35"/>
  <c r="AR844" i="35"/>
  <c r="AS844" i="35"/>
  <c r="AT844" i="35"/>
  <c r="AU844" i="35"/>
  <c r="AV844" i="35"/>
  <c r="AW844" i="35"/>
  <c r="AX844" i="35"/>
  <c r="AY844" i="35"/>
  <c r="AZ844" i="35"/>
  <c r="BA844" i="35"/>
  <c r="BB844" i="35"/>
  <c r="BC844" i="35"/>
  <c r="BD844" i="35"/>
  <c r="BE844" i="35"/>
  <c r="BF844" i="35"/>
  <c r="BG844" i="35"/>
  <c r="BH844" i="35"/>
  <c r="BI844" i="35"/>
  <c r="BJ844" i="35"/>
  <c r="BK844" i="35"/>
  <c r="BL844" i="35"/>
  <c r="BM844" i="35"/>
  <c r="BN844" i="35"/>
  <c r="BO844" i="35"/>
  <c r="BP844" i="35"/>
  <c r="BQ844" i="35"/>
  <c r="BR844" i="35"/>
  <c r="BS844" i="35"/>
  <c r="BT844" i="35"/>
  <c r="BU844" i="35"/>
  <c r="BV844" i="35"/>
  <c r="AO1470" i="35"/>
  <c r="AP1470" i="35"/>
  <c r="AQ1470" i="35"/>
  <c r="AR1470" i="35"/>
  <c r="AS1470" i="35"/>
  <c r="AT1470" i="35"/>
  <c r="AU1470" i="35"/>
  <c r="AV1470" i="35"/>
  <c r="AW1470" i="35"/>
  <c r="AX1470" i="35"/>
  <c r="AY1470" i="35"/>
  <c r="AZ1470" i="35"/>
  <c r="BA1470" i="35"/>
  <c r="BB1470" i="35"/>
  <c r="BC1470" i="35"/>
  <c r="BD1470" i="35"/>
  <c r="BE1470" i="35"/>
  <c r="BF1470" i="35"/>
  <c r="BG1470" i="35"/>
  <c r="BH1470" i="35"/>
  <c r="BI1470" i="35"/>
  <c r="BJ1470" i="35"/>
  <c r="BK1470" i="35"/>
  <c r="BL1470" i="35"/>
  <c r="BM1470" i="35"/>
  <c r="BN1470" i="35"/>
  <c r="BO1470" i="35"/>
  <c r="BP1470" i="35"/>
  <c r="BQ1470" i="35"/>
  <c r="BR1470" i="35"/>
  <c r="BS1470" i="35"/>
  <c r="BT1470" i="35"/>
  <c r="BU1470" i="35"/>
  <c r="BV1470" i="35"/>
  <c r="AO1471" i="35"/>
  <c r="AP1471" i="35"/>
  <c r="AQ1471" i="35"/>
  <c r="AR1471" i="35"/>
  <c r="AS1471" i="35"/>
  <c r="AT1471" i="35"/>
  <c r="AU1471" i="35"/>
  <c r="AV1471" i="35"/>
  <c r="AW1471" i="35"/>
  <c r="AX1471" i="35"/>
  <c r="AY1471" i="35"/>
  <c r="AZ1471" i="35"/>
  <c r="BA1471" i="35"/>
  <c r="BB1471" i="35"/>
  <c r="BC1471" i="35"/>
  <c r="BD1471" i="35"/>
  <c r="BE1471" i="35"/>
  <c r="BF1471" i="35"/>
  <c r="BG1471" i="35"/>
  <c r="BH1471" i="35"/>
  <c r="BI1471" i="35"/>
  <c r="BJ1471" i="35"/>
  <c r="BK1471" i="35"/>
  <c r="BL1471" i="35"/>
  <c r="BM1471" i="35"/>
  <c r="BN1471" i="35"/>
  <c r="BO1471" i="35"/>
  <c r="BP1471" i="35"/>
  <c r="BQ1471" i="35"/>
  <c r="BR1471" i="35"/>
  <c r="BS1471" i="35"/>
  <c r="BT1471" i="35"/>
  <c r="BU1471" i="35"/>
  <c r="BV1471" i="35"/>
  <c r="AO1472" i="35"/>
  <c r="AP1472" i="35"/>
  <c r="AQ1472" i="35"/>
  <c r="AR1472" i="35"/>
  <c r="AS1472" i="35"/>
  <c r="AT1472" i="35"/>
  <c r="AU1472" i="35"/>
  <c r="AV1472" i="35"/>
  <c r="AW1472" i="35"/>
  <c r="AX1472" i="35"/>
  <c r="AY1472" i="35"/>
  <c r="AZ1472" i="35"/>
  <c r="BA1472" i="35"/>
  <c r="BB1472" i="35"/>
  <c r="BC1472" i="35"/>
  <c r="BD1472" i="35"/>
  <c r="BE1472" i="35"/>
  <c r="BF1472" i="35"/>
  <c r="BG1472" i="35"/>
  <c r="BH1472" i="35"/>
  <c r="BI1472" i="35"/>
  <c r="BJ1472" i="35"/>
  <c r="BK1472" i="35"/>
  <c r="BL1472" i="35"/>
  <c r="BM1472" i="35"/>
  <c r="BN1472" i="35"/>
  <c r="BO1472" i="35"/>
  <c r="BP1472" i="35"/>
  <c r="BQ1472" i="35"/>
  <c r="BR1472" i="35"/>
  <c r="BS1472" i="35"/>
  <c r="BT1472" i="35"/>
  <c r="BU1472" i="35"/>
  <c r="BV1472" i="35"/>
  <c r="AO1473" i="35"/>
  <c r="AP1473" i="35"/>
  <c r="AQ1473" i="35"/>
  <c r="AR1473" i="35"/>
  <c r="AS1473" i="35"/>
  <c r="AT1473" i="35"/>
  <c r="AU1473" i="35"/>
  <c r="AV1473" i="35"/>
  <c r="AW1473" i="35"/>
  <c r="AX1473" i="35"/>
  <c r="AY1473" i="35"/>
  <c r="AZ1473" i="35"/>
  <c r="BA1473" i="35"/>
  <c r="BB1473" i="35"/>
  <c r="BC1473" i="35"/>
  <c r="BD1473" i="35"/>
  <c r="BE1473" i="35"/>
  <c r="BF1473" i="35"/>
  <c r="BG1473" i="35"/>
  <c r="BH1473" i="35"/>
  <c r="BI1473" i="35"/>
  <c r="BJ1473" i="35"/>
  <c r="BK1473" i="35"/>
  <c r="BL1473" i="35"/>
  <c r="BM1473" i="35"/>
  <c r="BN1473" i="35"/>
  <c r="BO1473" i="35"/>
  <c r="BP1473" i="35"/>
  <c r="BQ1473" i="35"/>
  <c r="BR1473" i="35"/>
  <c r="BS1473" i="35"/>
  <c r="BT1473" i="35"/>
  <c r="BU1473" i="35"/>
  <c r="BV1473" i="35"/>
  <c r="AO1474" i="35"/>
  <c r="AP1474" i="35"/>
  <c r="AQ1474" i="35"/>
  <c r="AR1474" i="35"/>
  <c r="AS1474" i="35"/>
  <c r="AT1474" i="35"/>
  <c r="AU1474" i="35"/>
  <c r="AV1474" i="35"/>
  <c r="AW1474" i="35"/>
  <c r="AX1474" i="35"/>
  <c r="AY1474" i="35"/>
  <c r="AZ1474" i="35"/>
  <c r="BA1474" i="35"/>
  <c r="BB1474" i="35"/>
  <c r="BC1474" i="35"/>
  <c r="BD1474" i="35"/>
  <c r="BE1474" i="35"/>
  <c r="BF1474" i="35"/>
  <c r="BG1474" i="35"/>
  <c r="BH1474" i="35"/>
  <c r="BI1474" i="35"/>
  <c r="BJ1474" i="35"/>
  <c r="BK1474" i="35"/>
  <c r="BL1474" i="35"/>
  <c r="BM1474" i="35"/>
  <c r="BN1474" i="35"/>
  <c r="BO1474" i="35"/>
  <c r="BP1474" i="35"/>
  <c r="BQ1474" i="35"/>
  <c r="BR1474" i="35"/>
  <c r="BS1474" i="35"/>
  <c r="BT1474" i="35"/>
  <c r="BU1474" i="35"/>
  <c r="BV1474" i="35"/>
  <c r="AO1158" i="35"/>
  <c r="AP1158" i="35"/>
  <c r="AQ1158" i="35"/>
  <c r="AR1158" i="35"/>
  <c r="AS1158" i="35"/>
  <c r="AT1158" i="35"/>
  <c r="AU1158" i="35"/>
  <c r="AV1158" i="35"/>
  <c r="AW1158" i="35"/>
  <c r="AX1158" i="35"/>
  <c r="AY1158" i="35"/>
  <c r="AZ1158" i="35"/>
  <c r="BA1158" i="35"/>
  <c r="BB1158" i="35"/>
  <c r="BC1158" i="35"/>
  <c r="BD1158" i="35"/>
  <c r="BE1158" i="35"/>
  <c r="BF1158" i="35"/>
  <c r="BG1158" i="35"/>
  <c r="BH1158" i="35"/>
  <c r="BI1158" i="35"/>
  <c r="BJ1158" i="35"/>
  <c r="BK1158" i="35"/>
  <c r="BL1158" i="35"/>
  <c r="BM1158" i="35"/>
  <c r="BN1158" i="35"/>
  <c r="BO1158" i="35"/>
  <c r="BP1158" i="35"/>
  <c r="BQ1158" i="35"/>
  <c r="BR1158" i="35"/>
  <c r="BS1158" i="35"/>
  <c r="BT1158" i="35"/>
  <c r="BU1158" i="35"/>
  <c r="BV1158" i="35"/>
  <c r="AO1159" i="35"/>
  <c r="AP1159" i="35"/>
  <c r="AQ1159" i="35"/>
  <c r="AR1159" i="35"/>
  <c r="AS1159" i="35"/>
  <c r="AT1159" i="35"/>
  <c r="AU1159" i="35"/>
  <c r="AV1159" i="35"/>
  <c r="AW1159" i="35"/>
  <c r="AX1159" i="35"/>
  <c r="AY1159" i="35"/>
  <c r="AZ1159" i="35"/>
  <c r="BA1159" i="35"/>
  <c r="BB1159" i="35"/>
  <c r="BC1159" i="35"/>
  <c r="BD1159" i="35"/>
  <c r="BE1159" i="35"/>
  <c r="BF1159" i="35"/>
  <c r="BG1159" i="35"/>
  <c r="BH1159" i="35"/>
  <c r="BI1159" i="35"/>
  <c r="BJ1159" i="35"/>
  <c r="BK1159" i="35"/>
  <c r="BL1159" i="35"/>
  <c r="BM1159" i="35"/>
  <c r="BN1159" i="35"/>
  <c r="BO1159" i="35"/>
  <c r="BP1159" i="35"/>
  <c r="BQ1159" i="35"/>
  <c r="BR1159" i="35"/>
  <c r="BS1159" i="35"/>
  <c r="BT1159" i="35"/>
  <c r="BU1159" i="35"/>
  <c r="BV1159" i="35"/>
  <c r="AO1160" i="35"/>
  <c r="AP1160" i="35"/>
  <c r="AQ1160" i="35"/>
  <c r="AR1160" i="35"/>
  <c r="AS1160" i="35"/>
  <c r="AT1160" i="35"/>
  <c r="AU1160" i="35"/>
  <c r="AV1160" i="35"/>
  <c r="AW1160" i="35"/>
  <c r="AX1160" i="35"/>
  <c r="AY1160" i="35"/>
  <c r="AZ1160" i="35"/>
  <c r="BA1160" i="35"/>
  <c r="BB1160" i="35"/>
  <c r="BC1160" i="35"/>
  <c r="BD1160" i="35"/>
  <c r="BE1160" i="35"/>
  <c r="BF1160" i="35"/>
  <c r="BG1160" i="35"/>
  <c r="BH1160" i="35"/>
  <c r="BI1160" i="35"/>
  <c r="BJ1160" i="35"/>
  <c r="BK1160" i="35"/>
  <c r="BL1160" i="35"/>
  <c r="BM1160" i="35"/>
  <c r="BN1160" i="35"/>
  <c r="BO1160" i="35"/>
  <c r="BP1160" i="35"/>
  <c r="BQ1160" i="35"/>
  <c r="BR1160" i="35"/>
  <c r="BS1160" i="35"/>
  <c r="BT1160" i="35"/>
  <c r="BU1160" i="35"/>
  <c r="BV1160" i="35"/>
  <c r="AO1161" i="35"/>
  <c r="AP1161" i="35"/>
  <c r="AQ1161" i="35"/>
  <c r="AR1161" i="35"/>
  <c r="AS1161" i="35"/>
  <c r="AT1161" i="35"/>
  <c r="AU1161" i="35"/>
  <c r="AV1161" i="35"/>
  <c r="AW1161" i="35"/>
  <c r="AX1161" i="35"/>
  <c r="AY1161" i="35"/>
  <c r="AZ1161" i="35"/>
  <c r="BA1161" i="35"/>
  <c r="BB1161" i="35"/>
  <c r="BC1161" i="35"/>
  <c r="BD1161" i="35"/>
  <c r="BE1161" i="35"/>
  <c r="BF1161" i="35"/>
  <c r="BG1161" i="35"/>
  <c r="BH1161" i="35"/>
  <c r="BI1161" i="35"/>
  <c r="BJ1161" i="35"/>
  <c r="BK1161" i="35"/>
  <c r="BL1161" i="35"/>
  <c r="BM1161" i="35"/>
  <c r="BN1161" i="35"/>
  <c r="BO1161" i="35"/>
  <c r="BP1161" i="35"/>
  <c r="BQ1161" i="35"/>
  <c r="BR1161" i="35"/>
  <c r="BS1161" i="35"/>
  <c r="BT1161" i="35"/>
  <c r="BU1161" i="35"/>
  <c r="BV1161" i="35"/>
  <c r="AO1162" i="35"/>
  <c r="AP1162" i="35"/>
  <c r="AQ1162" i="35"/>
  <c r="AR1162" i="35"/>
  <c r="AS1162" i="35"/>
  <c r="AT1162" i="35"/>
  <c r="AU1162" i="35"/>
  <c r="AV1162" i="35"/>
  <c r="AW1162" i="35"/>
  <c r="AX1162" i="35"/>
  <c r="AY1162" i="35"/>
  <c r="AZ1162" i="35"/>
  <c r="BA1162" i="35"/>
  <c r="BB1162" i="35"/>
  <c r="BC1162" i="35"/>
  <c r="BD1162" i="35"/>
  <c r="BE1162" i="35"/>
  <c r="BF1162" i="35"/>
  <c r="BG1162" i="35"/>
  <c r="BH1162" i="35"/>
  <c r="BI1162" i="35"/>
  <c r="BJ1162" i="35"/>
  <c r="BK1162" i="35"/>
  <c r="BL1162" i="35"/>
  <c r="BM1162" i="35"/>
  <c r="BN1162" i="35"/>
  <c r="BO1162" i="35"/>
  <c r="BP1162" i="35"/>
  <c r="BQ1162" i="35"/>
  <c r="BR1162" i="35"/>
  <c r="BS1162" i="35"/>
  <c r="BT1162" i="35"/>
  <c r="BU1162" i="35"/>
  <c r="BV1162" i="35"/>
  <c r="AO1163" i="35"/>
  <c r="AP1163" i="35"/>
  <c r="AQ1163" i="35"/>
  <c r="AR1163" i="35"/>
  <c r="AS1163" i="35"/>
  <c r="AT1163" i="35"/>
  <c r="AU1163" i="35"/>
  <c r="AV1163" i="35"/>
  <c r="AW1163" i="35"/>
  <c r="AX1163" i="35"/>
  <c r="AY1163" i="35"/>
  <c r="AZ1163" i="35"/>
  <c r="BA1163" i="35"/>
  <c r="BB1163" i="35"/>
  <c r="BC1163" i="35"/>
  <c r="BD1163" i="35"/>
  <c r="BE1163" i="35"/>
  <c r="BF1163" i="35"/>
  <c r="BG1163" i="35"/>
  <c r="BH1163" i="35"/>
  <c r="BI1163" i="35"/>
  <c r="BJ1163" i="35"/>
  <c r="BK1163" i="35"/>
  <c r="BL1163" i="35"/>
  <c r="BM1163" i="35"/>
  <c r="BN1163" i="35"/>
  <c r="BO1163" i="35"/>
  <c r="BP1163" i="35"/>
  <c r="BQ1163" i="35"/>
  <c r="BR1163" i="35"/>
  <c r="BS1163" i="35"/>
  <c r="BT1163" i="35"/>
  <c r="BU1163" i="35"/>
  <c r="BV1163" i="35"/>
  <c r="AO689" i="35"/>
  <c r="AP689" i="35"/>
  <c r="AQ689" i="35"/>
  <c r="AR689" i="35"/>
  <c r="AS689" i="35"/>
  <c r="AT689" i="35"/>
  <c r="AU689" i="35"/>
  <c r="AV689" i="35"/>
  <c r="AW689" i="35"/>
  <c r="AX689" i="35"/>
  <c r="AY689" i="35"/>
  <c r="AZ689" i="35"/>
  <c r="BA689" i="35"/>
  <c r="BB689" i="35"/>
  <c r="BC689" i="35"/>
  <c r="BD689" i="35"/>
  <c r="BE689" i="35"/>
  <c r="BF689" i="35"/>
  <c r="BG689" i="35"/>
  <c r="BH689" i="35"/>
  <c r="BI689" i="35"/>
  <c r="BJ689" i="35"/>
  <c r="BK689" i="35"/>
  <c r="BL689" i="35"/>
  <c r="BM689" i="35"/>
  <c r="BN689" i="35"/>
  <c r="BO689" i="35"/>
  <c r="BP689" i="35"/>
  <c r="BQ689" i="35"/>
  <c r="BR689" i="35"/>
  <c r="BS689" i="35"/>
  <c r="BT689" i="35"/>
  <c r="BU689" i="35"/>
  <c r="BV689" i="35"/>
  <c r="AO690" i="35"/>
  <c r="AP690" i="35"/>
  <c r="AQ690" i="35"/>
  <c r="AR690" i="35"/>
  <c r="AS690" i="35"/>
  <c r="AT690" i="35"/>
  <c r="AU690" i="35"/>
  <c r="AV690" i="35"/>
  <c r="AW690" i="35"/>
  <c r="AX690" i="35"/>
  <c r="AY690" i="35"/>
  <c r="AZ690" i="35"/>
  <c r="BA690" i="35"/>
  <c r="BB690" i="35"/>
  <c r="BC690" i="35"/>
  <c r="BD690" i="35"/>
  <c r="BE690" i="35"/>
  <c r="BF690" i="35"/>
  <c r="BG690" i="35"/>
  <c r="BH690" i="35"/>
  <c r="BI690" i="35"/>
  <c r="BJ690" i="35"/>
  <c r="BK690" i="35"/>
  <c r="BL690" i="35"/>
  <c r="BM690" i="35"/>
  <c r="BN690" i="35"/>
  <c r="BO690" i="35"/>
  <c r="BP690" i="35"/>
  <c r="BQ690" i="35"/>
  <c r="BR690" i="35"/>
  <c r="BS690" i="35"/>
  <c r="BT690" i="35"/>
  <c r="BU690" i="35"/>
  <c r="BV690" i="35"/>
  <c r="AO691" i="35"/>
  <c r="AP691" i="35"/>
  <c r="AQ691" i="35"/>
  <c r="AR691" i="35"/>
  <c r="AS691" i="35"/>
  <c r="AT691" i="35"/>
  <c r="AU691" i="35"/>
  <c r="AV691" i="35"/>
  <c r="AW691" i="35"/>
  <c r="AX691" i="35"/>
  <c r="AY691" i="35"/>
  <c r="AZ691" i="35"/>
  <c r="BA691" i="35"/>
  <c r="BB691" i="35"/>
  <c r="BC691" i="35"/>
  <c r="BD691" i="35"/>
  <c r="BE691" i="35"/>
  <c r="BF691" i="35"/>
  <c r="BG691" i="35"/>
  <c r="BH691" i="35"/>
  <c r="BI691" i="35"/>
  <c r="BJ691" i="35"/>
  <c r="BK691" i="35"/>
  <c r="BL691" i="35"/>
  <c r="BM691" i="35"/>
  <c r="BN691" i="35"/>
  <c r="BO691" i="35"/>
  <c r="BP691" i="35"/>
  <c r="BQ691" i="35"/>
  <c r="BR691" i="35"/>
  <c r="BS691" i="35"/>
  <c r="BT691" i="35"/>
  <c r="BU691" i="35"/>
  <c r="BV691" i="35"/>
  <c r="AO692" i="35"/>
  <c r="AP692" i="35"/>
  <c r="AQ692" i="35"/>
  <c r="AR692" i="35"/>
  <c r="AS692" i="35"/>
  <c r="AT692" i="35"/>
  <c r="AU692" i="35"/>
  <c r="AV692" i="35"/>
  <c r="AW692" i="35"/>
  <c r="AX692" i="35"/>
  <c r="AY692" i="35"/>
  <c r="AZ692" i="35"/>
  <c r="BA692" i="35"/>
  <c r="BB692" i="35"/>
  <c r="BC692" i="35"/>
  <c r="BD692" i="35"/>
  <c r="BE692" i="35"/>
  <c r="BF692" i="35"/>
  <c r="BG692" i="35"/>
  <c r="BH692" i="35"/>
  <c r="BI692" i="35"/>
  <c r="BJ692" i="35"/>
  <c r="BK692" i="35"/>
  <c r="BL692" i="35"/>
  <c r="BM692" i="35"/>
  <c r="BN692" i="35"/>
  <c r="BO692" i="35"/>
  <c r="BP692" i="35"/>
  <c r="BQ692" i="35"/>
  <c r="BR692" i="35"/>
  <c r="BS692" i="35"/>
  <c r="BT692" i="35"/>
  <c r="BU692" i="35"/>
  <c r="BV692" i="35"/>
  <c r="AO693" i="35"/>
  <c r="AP693" i="35"/>
  <c r="AQ693" i="35"/>
  <c r="AR693" i="35"/>
  <c r="AS693" i="35"/>
  <c r="AT693" i="35"/>
  <c r="AU693" i="35"/>
  <c r="AV693" i="35"/>
  <c r="AW693" i="35"/>
  <c r="AX693" i="35"/>
  <c r="AY693" i="35"/>
  <c r="AZ693" i="35"/>
  <c r="BA693" i="35"/>
  <c r="BB693" i="35"/>
  <c r="BC693" i="35"/>
  <c r="BD693" i="35"/>
  <c r="BE693" i="35"/>
  <c r="BF693" i="35"/>
  <c r="BG693" i="35"/>
  <c r="BH693" i="35"/>
  <c r="BI693" i="35"/>
  <c r="BJ693" i="35"/>
  <c r="BK693" i="35"/>
  <c r="BL693" i="35"/>
  <c r="BM693" i="35"/>
  <c r="BN693" i="35"/>
  <c r="BO693" i="35"/>
  <c r="BP693" i="35"/>
  <c r="BQ693" i="35"/>
  <c r="BR693" i="35"/>
  <c r="BS693" i="35"/>
  <c r="BT693" i="35"/>
  <c r="BU693" i="35"/>
  <c r="BV693" i="35"/>
  <c r="AO1630" i="35"/>
  <c r="AP1630" i="35"/>
  <c r="AQ1630" i="35"/>
  <c r="AR1630" i="35"/>
  <c r="AS1630" i="35"/>
  <c r="AT1630" i="35"/>
  <c r="AU1630" i="35"/>
  <c r="AV1630" i="35"/>
  <c r="AW1630" i="35"/>
  <c r="AX1630" i="35"/>
  <c r="AY1630" i="35"/>
  <c r="AZ1630" i="35"/>
  <c r="BA1630" i="35"/>
  <c r="BB1630" i="35"/>
  <c r="BC1630" i="35"/>
  <c r="BD1630" i="35"/>
  <c r="BE1630" i="35"/>
  <c r="BF1630" i="35"/>
  <c r="BG1630" i="35"/>
  <c r="BH1630" i="35"/>
  <c r="BI1630" i="35"/>
  <c r="BJ1630" i="35"/>
  <c r="BK1630" i="35"/>
  <c r="BL1630" i="35"/>
  <c r="BM1630" i="35"/>
  <c r="BN1630" i="35"/>
  <c r="BO1630" i="35"/>
  <c r="BP1630" i="35"/>
  <c r="BQ1630" i="35"/>
  <c r="BR1630" i="35"/>
  <c r="BS1630" i="35"/>
  <c r="BT1630" i="35"/>
  <c r="BU1630" i="35"/>
  <c r="BV1630" i="35"/>
  <c r="AO1631" i="35"/>
  <c r="AP1631" i="35"/>
  <c r="AQ1631" i="35"/>
  <c r="AR1631" i="35"/>
  <c r="AS1631" i="35"/>
  <c r="AT1631" i="35"/>
  <c r="AU1631" i="35"/>
  <c r="AV1631" i="35"/>
  <c r="AW1631" i="35"/>
  <c r="AX1631" i="35"/>
  <c r="AY1631" i="35"/>
  <c r="AZ1631" i="35"/>
  <c r="BA1631" i="35"/>
  <c r="BB1631" i="35"/>
  <c r="BC1631" i="35"/>
  <c r="BD1631" i="35"/>
  <c r="BE1631" i="35"/>
  <c r="BF1631" i="35"/>
  <c r="BG1631" i="35"/>
  <c r="BH1631" i="35"/>
  <c r="BI1631" i="35"/>
  <c r="BJ1631" i="35"/>
  <c r="BK1631" i="35"/>
  <c r="BL1631" i="35"/>
  <c r="BM1631" i="35"/>
  <c r="BN1631" i="35"/>
  <c r="BO1631" i="35"/>
  <c r="BP1631" i="35"/>
  <c r="BQ1631" i="35"/>
  <c r="BR1631" i="35"/>
  <c r="BS1631" i="35"/>
  <c r="BT1631" i="35"/>
  <c r="BU1631" i="35"/>
  <c r="BV1631" i="35"/>
  <c r="AO1632" i="35"/>
  <c r="AP1632" i="35"/>
  <c r="AQ1632" i="35"/>
  <c r="AR1632" i="35"/>
  <c r="AS1632" i="35"/>
  <c r="AT1632" i="35"/>
  <c r="AU1632" i="35"/>
  <c r="AV1632" i="35"/>
  <c r="AW1632" i="35"/>
  <c r="AX1632" i="35"/>
  <c r="AY1632" i="35"/>
  <c r="AZ1632" i="35"/>
  <c r="BA1632" i="35"/>
  <c r="BB1632" i="35"/>
  <c r="BC1632" i="35"/>
  <c r="BD1632" i="35"/>
  <c r="BE1632" i="35"/>
  <c r="BF1632" i="35"/>
  <c r="BG1632" i="35"/>
  <c r="BH1632" i="35"/>
  <c r="BI1632" i="35"/>
  <c r="BJ1632" i="35"/>
  <c r="BK1632" i="35"/>
  <c r="BL1632" i="35"/>
  <c r="BM1632" i="35"/>
  <c r="BN1632" i="35"/>
  <c r="BO1632" i="35"/>
  <c r="BP1632" i="35"/>
  <c r="BQ1632" i="35"/>
  <c r="BR1632" i="35"/>
  <c r="BS1632" i="35"/>
  <c r="BT1632" i="35"/>
  <c r="BU1632" i="35"/>
  <c r="BV1632" i="35"/>
  <c r="AO1633" i="35"/>
  <c r="AP1633" i="35"/>
  <c r="AQ1633" i="35"/>
  <c r="AR1633" i="35"/>
  <c r="AS1633" i="35"/>
  <c r="AT1633" i="35"/>
  <c r="AU1633" i="35"/>
  <c r="AV1633" i="35"/>
  <c r="AW1633" i="35"/>
  <c r="AX1633" i="35"/>
  <c r="AY1633" i="35"/>
  <c r="AZ1633" i="35"/>
  <c r="BA1633" i="35"/>
  <c r="BB1633" i="35"/>
  <c r="BC1633" i="35"/>
  <c r="BD1633" i="35"/>
  <c r="BE1633" i="35"/>
  <c r="BF1633" i="35"/>
  <c r="BG1633" i="35"/>
  <c r="BH1633" i="35"/>
  <c r="BI1633" i="35"/>
  <c r="BJ1633" i="35"/>
  <c r="BK1633" i="35"/>
  <c r="BL1633" i="35"/>
  <c r="BM1633" i="35"/>
  <c r="BN1633" i="35"/>
  <c r="BO1633" i="35"/>
  <c r="BP1633" i="35"/>
  <c r="BQ1633" i="35"/>
  <c r="BR1633" i="35"/>
  <c r="BS1633" i="35"/>
  <c r="BT1633" i="35"/>
  <c r="BU1633" i="35"/>
  <c r="BV1633" i="35"/>
  <c r="AO1634" i="35"/>
  <c r="AP1634" i="35"/>
  <c r="AQ1634" i="35"/>
  <c r="AR1634" i="35"/>
  <c r="AS1634" i="35"/>
  <c r="AT1634" i="35"/>
  <c r="AU1634" i="35"/>
  <c r="AV1634" i="35"/>
  <c r="AW1634" i="35"/>
  <c r="AX1634" i="35"/>
  <c r="AY1634" i="35"/>
  <c r="AZ1634" i="35"/>
  <c r="BA1634" i="35"/>
  <c r="BB1634" i="35"/>
  <c r="BC1634" i="35"/>
  <c r="BD1634" i="35"/>
  <c r="BE1634" i="35"/>
  <c r="BF1634" i="35"/>
  <c r="BG1634" i="35"/>
  <c r="BH1634" i="35"/>
  <c r="BI1634" i="35"/>
  <c r="BJ1634" i="35"/>
  <c r="BK1634" i="35"/>
  <c r="BL1634" i="35"/>
  <c r="BM1634" i="35"/>
  <c r="BN1634" i="35"/>
  <c r="BO1634" i="35"/>
  <c r="BP1634" i="35"/>
  <c r="BQ1634" i="35"/>
  <c r="BR1634" i="35"/>
  <c r="BS1634" i="35"/>
  <c r="BT1634" i="35"/>
  <c r="BU1634" i="35"/>
  <c r="BV1634" i="35"/>
  <c r="AO1635" i="35"/>
  <c r="AP1635" i="35"/>
  <c r="AQ1635" i="35"/>
  <c r="AR1635" i="35"/>
  <c r="AS1635" i="35"/>
  <c r="AT1635" i="35"/>
  <c r="AU1635" i="35"/>
  <c r="AV1635" i="35"/>
  <c r="AW1635" i="35"/>
  <c r="AX1635" i="35"/>
  <c r="AY1635" i="35"/>
  <c r="AZ1635" i="35"/>
  <c r="BA1635" i="35"/>
  <c r="BB1635" i="35"/>
  <c r="BC1635" i="35"/>
  <c r="BD1635" i="35"/>
  <c r="BE1635" i="35"/>
  <c r="BF1635" i="35"/>
  <c r="BG1635" i="35"/>
  <c r="BH1635" i="35"/>
  <c r="BI1635" i="35"/>
  <c r="BJ1635" i="35"/>
  <c r="BK1635" i="35"/>
  <c r="BL1635" i="35"/>
  <c r="BM1635" i="35"/>
  <c r="BN1635" i="35"/>
  <c r="BO1635" i="35"/>
  <c r="BP1635" i="35"/>
  <c r="BQ1635" i="35"/>
  <c r="BR1635" i="35"/>
  <c r="BS1635" i="35"/>
  <c r="BT1635" i="35"/>
  <c r="BU1635" i="35"/>
  <c r="BV1635" i="35"/>
  <c r="AO1319" i="35"/>
  <c r="AP1319" i="35"/>
  <c r="AQ1319" i="35"/>
  <c r="AR1319" i="35"/>
  <c r="AS1319" i="35"/>
  <c r="AT1319" i="35"/>
  <c r="AU1319" i="35"/>
  <c r="AV1319" i="35"/>
  <c r="AW1319" i="35"/>
  <c r="AX1319" i="35"/>
  <c r="AY1319" i="35"/>
  <c r="AZ1319" i="35"/>
  <c r="BA1319" i="35"/>
  <c r="BB1319" i="35"/>
  <c r="BC1319" i="35"/>
  <c r="BD1319" i="35"/>
  <c r="BE1319" i="35"/>
  <c r="BF1319" i="35"/>
  <c r="BG1319" i="35"/>
  <c r="BH1319" i="35"/>
  <c r="BI1319" i="35"/>
  <c r="BJ1319" i="35"/>
  <c r="BK1319" i="35"/>
  <c r="BL1319" i="35"/>
  <c r="BM1319" i="35"/>
  <c r="BN1319" i="35"/>
  <c r="BO1319" i="35"/>
  <c r="BP1319" i="35"/>
  <c r="BQ1319" i="35"/>
  <c r="BR1319" i="35"/>
  <c r="BS1319" i="35"/>
  <c r="BT1319" i="35"/>
  <c r="BU1319" i="35"/>
  <c r="BV1319" i="35"/>
  <c r="AO1320" i="35"/>
  <c r="AP1320" i="35"/>
  <c r="AQ1320" i="35"/>
  <c r="AR1320" i="35"/>
  <c r="AS1320" i="35"/>
  <c r="AT1320" i="35"/>
  <c r="AU1320" i="35"/>
  <c r="AV1320" i="35"/>
  <c r="AW1320" i="35"/>
  <c r="AX1320" i="35"/>
  <c r="AY1320" i="35"/>
  <c r="AZ1320" i="35"/>
  <c r="BA1320" i="35"/>
  <c r="BB1320" i="35"/>
  <c r="BC1320" i="35"/>
  <c r="BD1320" i="35"/>
  <c r="BE1320" i="35"/>
  <c r="BF1320" i="35"/>
  <c r="BG1320" i="35"/>
  <c r="BH1320" i="35"/>
  <c r="BI1320" i="35"/>
  <c r="BJ1320" i="35"/>
  <c r="BK1320" i="35"/>
  <c r="BL1320" i="35"/>
  <c r="BM1320" i="35"/>
  <c r="BN1320" i="35"/>
  <c r="BO1320" i="35"/>
  <c r="BP1320" i="35"/>
  <c r="BQ1320" i="35"/>
  <c r="BR1320" i="35"/>
  <c r="BS1320" i="35"/>
  <c r="BT1320" i="35"/>
  <c r="BU1320" i="35"/>
  <c r="BV1320" i="35"/>
  <c r="AO1321" i="35"/>
  <c r="AP1321" i="35"/>
  <c r="AQ1321" i="35"/>
  <c r="AR1321" i="35"/>
  <c r="AS1321" i="35"/>
  <c r="AT1321" i="35"/>
  <c r="AU1321" i="35"/>
  <c r="AV1321" i="35"/>
  <c r="AW1321" i="35"/>
  <c r="AX1321" i="35"/>
  <c r="AY1321" i="35"/>
  <c r="AZ1321" i="35"/>
  <c r="BA1321" i="35"/>
  <c r="BB1321" i="35"/>
  <c r="BC1321" i="35"/>
  <c r="BD1321" i="35"/>
  <c r="BE1321" i="35"/>
  <c r="BF1321" i="35"/>
  <c r="BG1321" i="35"/>
  <c r="BH1321" i="35"/>
  <c r="BI1321" i="35"/>
  <c r="BJ1321" i="35"/>
  <c r="BK1321" i="35"/>
  <c r="BL1321" i="35"/>
  <c r="BM1321" i="35"/>
  <c r="BN1321" i="35"/>
  <c r="BO1321" i="35"/>
  <c r="BP1321" i="35"/>
  <c r="BQ1321" i="35"/>
  <c r="BR1321" i="35"/>
  <c r="BS1321" i="35"/>
  <c r="BT1321" i="35"/>
  <c r="BU1321" i="35"/>
  <c r="BV1321" i="35"/>
  <c r="AO1322" i="35"/>
  <c r="AP1322" i="35"/>
  <c r="AQ1322" i="35"/>
  <c r="AR1322" i="35"/>
  <c r="AS1322" i="35"/>
  <c r="AT1322" i="35"/>
  <c r="AU1322" i="35"/>
  <c r="AV1322" i="35"/>
  <c r="AW1322" i="35"/>
  <c r="AX1322" i="35"/>
  <c r="AY1322" i="35"/>
  <c r="AZ1322" i="35"/>
  <c r="BA1322" i="35"/>
  <c r="BB1322" i="35"/>
  <c r="BC1322" i="35"/>
  <c r="BD1322" i="35"/>
  <c r="BE1322" i="35"/>
  <c r="BF1322" i="35"/>
  <c r="BG1322" i="35"/>
  <c r="BH1322" i="35"/>
  <c r="BI1322" i="35"/>
  <c r="BJ1322" i="35"/>
  <c r="BK1322" i="35"/>
  <c r="BL1322" i="35"/>
  <c r="BM1322" i="35"/>
  <c r="BN1322" i="35"/>
  <c r="BO1322" i="35"/>
  <c r="BP1322" i="35"/>
  <c r="BQ1322" i="35"/>
  <c r="BR1322" i="35"/>
  <c r="BS1322" i="35"/>
  <c r="BT1322" i="35"/>
  <c r="BU1322" i="35"/>
  <c r="BV1322" i="35"/>
  <c r="AO1323" i="35"/>
  <c r="AP1323" i="35"/>
  <c r="AQ1323" i="35"/>
  <c r="AR1323" i="35"/>
  <c r="AS1323" i="35"/>
  <c r="AT1323" i="35"/>
  <c r="AU1323" i="35"/>
  <c r="AV1323" i="35"/>
  <c r="AW1323" i="35"/>
  <c r="AX1323" i="35"/>
  <c r="AY1323" i="35"/>
  <c r="AZ1323" i="35"/>
  <c r="BA1323" i="35"/>
  <c r="BB1323" i="35"/>
  <c r="BC1323" i="35"/>
  <c r="BD1323" i="35"/>
  <c r="BE1323" i="35"/>
  <c r="BF1323" i="35"/>
  <c r="BG1323" i="35"/>
  <c r="BH1323" i="35"/>
  <c r="BI1323" i="35"/>
  <c r="BJ1323" i="35"/>
  <c r="BK1323" i="35"/>
  <c r="BL1323" i="35"/>
  <c r="BM1323" i="35"/>
  <c r="BN1323" i="35"/>
  <c r="BO1323" i="35"/>
  <c r="BP1323" i="35"/>
  <c r="BQ1323" i="35"/>
  <c r="BR1323" i="35"/>
  <c r="BS1323" i="35"/>
  <c r="BT1323" i="35"/>
  <c r="BU1323" i="35"/>
  <c r="BV1323" i="35"/>
  <c r="AO1824" i="35"/>
  <c r="AP1824" i="35"/>
  <c r="AQ1824" i="35"/>
  <c r="AR1824" i="35"/>
  <c r="AS1824" i="35"/>
  <c r="AT1824" i="35"/>
  <c r="AU1824" i="35"/>
  <c r="AV1824" i="35"/>
  <c r="AW1824" i="35"/>
  <c r="AX1824" i="35"/>
  <c r="AY1824" i="35"/>
  <c r="AZ1824" i="35"/>
  <c r="BA1824" i="35"/>
  <c r="BB1824" i="35"/>
  <c r="BC1824" i="35"/>
  <c r="BD1824" i="35"/>
  <c r="BE1824" i="35"/>
  <c r="BF1824" i="35"/>
  <c r="BG1824" i="35"/>
  <c r="BH1824" i="35"/>
  <c r="BI1824" i="35"/>
  <c r="BJ1824" i="35"/>
  <c r="BK1824" i="35"/>
  <c r="BL1824" i="35"/>
  <c r="BM1824" i="35"/>
  <c r="BN1824" i="35"/>
  <c r="BO1824" i="35"/>
  <c r="BP1824" i="35"/>
  <c r="BQ1824" i="35"/>
  <c r="BR1824" i="35"/>
  <c r="BS1824" i="35"/>
  <c r="BT1824" i="35"/>
  <c r="BU1824" i="35"/>
  <c r="BV1824" i="35"/>
  <c r="AO1825" i="35"/>
  <c r="AP1825" i="35"/>
  <c r="AQ1825" i="35"/>
  <c r="AR1825" i="35"/>
  <c r="AS1825" i="35"/>
  <c r="AT1825" i="35"/>
  <c r="AU1825" i="35"/>
  <c r="AV1825" i="35"/>
  <c r="AW1825" i="35"/>
  <c r="AX1825" i="35"/>
  <c r="AY1825" i="35"/>
  <c r="AZ1825" i="35"/>
  <c r="BA1825" i="35"/>
  <c r="BB1825" i="35"/>
  <c r="BC1825" i="35"/>
  <c r="BD1825" i="35"/>
  <c r="BE1825" i="35"/>
  <c r="BF1825" i="35"/>
  <c r="BG1825" i="35"/>
  <c r="BH1825" i="35"/>
  <c r="BI1825" i="35"/>
  <c r="BJ1825" i="35"/>
  <c r="BK1825" i="35"/>
  <c r="BL1825" i="35"/>
  <c r="BM1825" i="35"/>
  <c r="BN1825" i="35"/>
  <c r="BO1825" i="35"/>
  <c r="BP1825" i="35"/>
  <c r="BQ1825" i="35"/>
  <c r="BR1825" i="35"/>
  <c r="BS1825" i="35"/>
  <c r="BT1825" i="35"/>
  <c r="BU1825" i="35"/>
  <c r="BV1825" i="35"/>
  <c r="AO1826" i="35"/>
  <c r="AP1826" i="35"/>
  <c r="AQ1826" i="35"/>
  <c r="AR1826" i="35"/>
  <c r="AS1826" i="35"/>
  <c r="AT1826" i="35"/>
  <c r="AU1826" i="35"/>
  <c r="AV1826" i="35"/>
  <c r="AW1826" i="35"/>
  <c r="AX1826" i="35"/>
  <c r="AY1826" i="35"/>
  <c r="AZ1826" i="35"/>
  <c r="BA1826" i="35"/>
  <c r="BB1826" i="35"/>
  <c r="BC1826" i="35"/>
  <c r="BD1826" i="35"/>
  <c r="BE1826" i="35"/>
  <c r="BF1826" i="35"/>
  <c r="BG1826" i="35"/>
  <c r="BH1826" i="35"/>
  <c r="BI1826" i="35"/>
  <c r="BJ1826" i="35"/>
  <c r="BK1826" i="35"/>
  <c r="BL1826" i="35"/>
  <c r="BM1826" i="35"/>
  <c r="BN1826" i="35"/>
  <c r="BO1826" i="35"/>
  <c r="BP1826" i="35"/>
  <c r="BQ1826" i="35"/>
  <c r="BR1826" i="35"/>
  <c r="BS1826" i="35"/>
  <c r="BT1826" i="35"/>
  <c r="BU1826" i="35"/>
  <c r="BV1826" i="35"/>
  <c r="AO1827" i="35"/>
  <c r="AP1827" i="35"/>
  <c r="AQ1827" i="35"/>
  <c r="AR1827" i="35"/>
  <c r="AS1827" i="35"/>
  <c r="AT1827" i="35"/>
  <c r="AU1827" i="35"/>
  <c r="AV1827" i="35"/>
  <c r="AW1827" i="35"/>
  <c r="AX1827" i="35"/>
  <c r="AY1827" i="35"/>
  <c r="AZ1827" i="35"/>
  <c r="BA1827" i="35"/>
  <c r="BB1827" i="35"/>
  <c r="BC1827" i="35"/>
  <c r="BD1827" i="35"/>
  <c r="BE1827" i="35"/>
  <c r="BF1827" i="35"/>
  <c r="BG1827" i="35"/>
  <c r="BH1827" i="35"/>
  <c r="BI1827" i="35"/>
  <c r="BJ1827" i="35"/>
  <c r="BK1827" i="35"/>
  <c r="BL1827" i="35"/>
  <c r="BM1827" i="35"/>
  <c r="BN1827" i="35"/>
  <c r="BO1827" i="35"/>
  <c r="BP1827" i="35"/>
  <c r="BQ1827" i="35"/>
  <c r="BR1827" i="35"/>
  <c r="BS1827" i="35"/>
  <c r="BT1827" i="35"/>
  <c r="BU1827" i="35"/>
  <c r="BV1827" i="35"/>
  <c r="AO1828" i="35"/>
  <c r="AP1828" i="35"/>
  <c r="AQ1828" i="35"/>
  <c r="AR1828" i="35"/>
  <c r="AS1828" i="35"/>
  <c r="AT1828" i="35"/>
  <c r="AU1828" i="35"/>
  <c r="AV1828" i="35"/>
  <c r="AW1828" i="35"/>
  <c r="AX1828" i="35"/>
  <c r="AY1828" i="35"/>
  <c r="AZ1828" i="35"/>
  <c r="BA1828" i="35"/>
  <c r="BB1828" i="35"/>
  <c r="BC1828" i="35"/>
  <c r="BD1828" i="35"/>
  <c r="BE1828" i="35"/>
  <c r="BF1828" i="35"/>
  <c r="BG1828" i="35"/>
  <c r="BH1828" i="35"/>
  <c r="BI1828" i="35"/>
  <c r="BJ1828" i="35"/>
  <c r="BK1828" i="35"/>
  <c r="BL1828" i="35"/>
  <c r="BM1828" i="35"/>
  <c r="BN1828" i="35"/>
  <c r="BO1828" i="35"/>
  <c r="BP1828" i="35"/>
  <c r="BQ1828" i="35"/>
  <c r="BR1828" i="35"/>
  <c r="BS1828" i="35"/>
  <c r="BT1828" i="35"/>
  <c r="BU1828" i="35"/>
  <c r="BV1828" i="35"/>
  <c r="AO1829" i="35"/>
  <c r="AP1829" i="35"/>
  <c r="AQ1829" i="35"/>
  <c r="AR1829" i="35"/>
  <c r="AS1829" i="35"/>
  <c r="AT1829" i="35"/>
  <c r="AU1829" i="35"/>
  <c r="AV1829" i="35"/>
  <c r="AW1829" i="35"/>
  <c r="AX1829" i="35"/>
  <c r="AY1829" i="35"/>
  <c r="AZ1829" i="35"/>
  <c r="BA1829" i="35"/>
  <c r="BB1829" i="35"/>
  <c r="BC1829" i="35"/>
  <c r="BD1829" i="35"/>
  <c r="BE1829" i="35"/>
  <c r="BF1829" i="35"/>
  <c r="BG1829" i="35"/>
  <c r="BH1829" i="35"/>
  <c r="BI1829" i="35"/>
  <c r="BJ1829" i="35"/>
  <c r="BK1829" i="35"/>
  <c r="BL1829" i="35"/>
  <c r="BM1829" i="35"/>
  <c r="BN1829" i="35"/>
  <c r="BO1829" i="35"/>
  <c r="BP1829" i="35"/>
  <c r="BQ1829" i="35"/>
  <c r="BR1829" i="35"/>
  <c r="BS1829" i="35"/>
  <c r="BT1829" i="35"/>
  <c r="BU1829" i="35"/>
  <c r="BV1829" i="35"/>
  <c r="AO116" i="35"/>
  <c r="AP116" i="35"/>
  <c r="AQ116" i="35"/>
  <c r="AR116" i="35"/>
  <c r="AS116" i="35"/>
  <c r="AT116" i="35"/>
  <c r="AU116" i="35"/>
  <c r="AV116" i="35"/>
  <c r="AW116" i="35"/>
  <c r="AX116" i="35"/>
  <c r="AY116" i="35"/>
  <c r="AZ116" i="35"/>
  <c r="BA116" i="35"/>
  <c r="BB116" i="35"/>
  <c r="BC116" i="35"/>
  <c r="BD116" i="35"/>
  <c r="BE116" i="35"/>
  <c r="BF116" i="35"/>
  <c r="BG116" i="35"/>
  <c r="BH116" i="35"/>
  <c r="BI116" i="35"/>
  <c r="BJ116" i="35"/>
  <c r="BK116" i="35"/>
  <c r="BL116" i="35"/>
  <c r="BM116" i="35"/>
  <c r="BN116" i="35"/>
  <c r="BO116" i="35"/>
  <c r="BP116" i="35"/>
  <c r="BQ116" i="35"/>
  <c r="BR116" i="35"/>
  <c r="BS116" i="35"/>
  <c r="BT116" i="35"/>
  <c r="BU116" i="35"/>
  <c r="BV116" i="35"/>
  <c r="AO117" i="35"/>
  <c r="AP117" i="35"/>
  <c r="AQ117" i="35"/>
  <c r="AR117" i="35"/>
  <c r="AS117" i="35"/>
  <c r="AT117" i="35"/>
  <c r="AU117" i="35"/>
  <c r="AV117" i="35"/>
  <c r="AW117" i="35"/>
  <c r="AX117" i="35"/>
  <c r="AY117" i="35"/>
  <c r="AZ117" i="35"/>
  <c r="BA117" i="35"/>
  <c r="BB117" i="35"/>
  <c r="BC117" i="35"/>
  <c r="BD117" i="35"/>
  <c r="BE117" i="35"/>
  <c r="BF117" i="35"/>
  <c r="BG117" i="35"/>
  <c r="BH117" i="35"/>
  <c r="BI117" i="35"/>
  <c r="BJ117" i="35"/>
  <c r="BK117" i="35"/>
  <c r="BL117" i="35"/>
  <c r="BM117" i="35"/>
  <c r="BN117" i="35"/>
  <c r="BO117" i="35"/>
  <c r="BP117" i="35"/>
  <c r="BQ117" i="35"/>
  <c r="BR117" i="35"/>
  <c r="BS117" i="35"/>
  <c r="BT117" i="35"/>
  <c r="BU117" i="35"/>
  <c r="BV117" i="35"/>
  <c r="AO118" i="35"/>
  <c r="AP118" i="35"/>
  <c r="AQ118" i="35"/>
  <c r="AR118" i="35"/>
  <c r="AS118" i="35"/>
  <c r="AT118" i="35"/>
  <c r="AU118" i="35"/>
  <c r="AV118" i="35"/>
  <c r="AW118" i="35"/>
  <c r="AX118" i="35"/>
  <c r="AY118" i="35"/>
  <c r="AZ118" i="35"/>
  <c r="BA118" i="35"/>
  <c r="BB118" i="35"/>
  <c r="BC118" i="35"/>
  <c r="BD118" i="35"/>
  <c r="BE118" i="35"/>
  <c r="BF118" i="35"/>
  <c r="BG118" i="35"/>
  <c r="BH118" i="35"/>
  <c r="BI118" i="35"/>
  <c r="BJ118" i="35"/>
  <c r="BK118" i="35"/>
  <c r="BL118" i="35"/>
  <c r="BM118" i="35"/>
  <c r="BN118" i="35"/>
  <c r="BO118" i="35"/>
  <c r="BP118" i="35"/>
  <c r="BQ118" i="35"/>
  <c r="BR118" i="35"/>
  <c r="BS118" i="35"/>
  <c r="BT118" i="35"/>
  <c r="BU118" i="35"/>
  <c r="BV118" i="35"/>
  <c r="AO119" i="35"/>
  <c r="AP119" i="35"/>
  <c r="AQ119" i="35"/>
  <c r="AR119" i="35"/>
  <c r="AS119" i="35"/>
  <c r="AT119" i="35"/>
  <c r="AU119" i="35"/>
  <c r="AV119" i="35"/>
  <c r="AW119" i="35"/>
  <c r="AX119" i="35"/>
  <c r="AY119" i="35"/>
  <c r="AZ119" i="35"/>
  <c r="BA119" i="35"/>
  <c r="BB119" i="35"/>
  <c r="BC119" i="35"/>
  <c r="BD119" i="35"/>
  <c r="BE119" i="35"/>
  <c r="BF119" i="35"/>
  <c r="BG119" i="35"/>
  <c r="BH119" i="35"/>
  <c r="BI119" i="35"/>
  <c r="BJ119" i="35"/>
  <c r="BK119" i="35"/>
  <c r="BL119" i="35"/>
  <c r="BM119" i="35"/>
  <c r="BN119" i="35"/>
  <c r="BO119" i="35"/>
  <c r="BP119" i="35"/>
  <c r="BQ119" i="35"/>
  <c r="BR119" i="35"/>
  <c r="BS119" i="35"/>
  <c r="BT119" i="35"/>
  <c r="BU119" i="35"/>
  <c r="BV119" i="35"/>
  <c r="AO120" i="35"/>
  <c r="AP120" i="35"/>
  <c r="AQ120" i="35"/>
  <c r="AR120" i="35"/>
  <c r="AS120" i="35"/>
  <c r="AT120" i="35"/>
  <c r="AU120" i="35"/>
  <c r="AV120" i="35"/>
  <c r="AW120" i="35"/>
  <c r="AX120" i="35"/>
  <c r="AY120" i="35"/>
  <c r="AZ120" i="35"/>
  <c r="BA120" i="35"/>
  <c r="BB120" i="35"/>
  <c r="BC120" i="35"/>
  <c r="BD120" i="35"/>
  <c r="BE120" i="35"/>
  <c r="BF120" i="35"/>
  <c r="BG120" i="35"/>
  <c r="BH120" i="35"/>
  <c r="BI120" i="35"/>
  <c r="BJ120" i="35"/>
  <c r="BK120" i="35"/>
  <c r="BL120" i="35"/>
  <c r="BM120" i="35"/>
  <c r="BN120" i="35"/>
  <c r="BO120" i="35"/>
  <c r="BP120" i="35"/>
  <c r="BQ120" i="35"/>
  <c r="BR120" i="35"/>
  <c r="BS120" i="35"/>
  <c r="BT120" i="35"/>
  <c r="BU120" i="35"/>
  <c r="BV120" i="35"/>
  <c r="AO121" i="35"/>
  <c r="AP121" i="35"/>
  <c r="AQ121" i="35"/>
  <c r="AR121" i="35"/>
  <c r="AS121" i="35"/>
  <c r="AT121" i="35"/>
  <c r="AU121" i="35"/>
  <c r="AV121" i="35"/>
  <c r="AW121" i="35"/>
  <c r="AX121" i="35"/>
  <c r="AY121" i="35"/>
  <c r="AZ121" i="35"/>
  <c r="BA121" i="35"/>
  <c r="BB121" i="35"/>
  <c r="BC121" i="35"/>
  <c r="BD121" i="35"/>
  <c r="BE121" i="35"/>
  <c r="BF121" i="35"/>
  <c r="BG121" i="35"/>
  <c r="BH121" i="35"/>
  <c r="BI121" i="35"/>
  <c r="BJ121" i="35"/>
  <c r="BK121" i="35"/>
  <c r="BL121" i="35"/>
  <c r="BM121" i="35"/>
  <c r="BN121" i="35"/>
  <c r="BO121" i="35"/>
  <c r="BP121" i="35"/>
  <c r="BQ121" i="35"/>
  <c r="BR121" i="35"/>
  <c r="BS121" i="35"/>
  <c r="BT121" i="35"/>
  <c r="BU121" i="35"/>
  <c r="BV121" i="35"/>
  <c r="AO345" i="35"/>
  <c r="AP345" i="35"/>
  <c r="AQ345" i="35"/>
  <c r="AR345" i="35"/>
  <c r="AS345" i="35"/>
  <c r="AT345" i="35"/>
  <c r="AU345" i="35"/>
  <c r="AV345" i="35"/>
  <c r="AW345" i="35"/>
  <c r="AX345" i="35"/>
  <c r="AY345" i="35"/>
  <c r="AZ345" i="35"/>
  <c r="BA345" i="35"/>
  <c r="BB345" i="35"/>
  <c r="BC345" i="35"/>
  <c r="BD345" i="35"/>
  <c r="BE345" i="35"/>
  <c r="BF345" i="35"/>
  <c r="BG345" i="35"/>
  <c r="BH345" i="35"/>
  <c r="BI345" i="35"/>
  <c r="BJ345" i="35"/>
  <c r="BK345" i="35"/>
  <c r="BL345" i="35"/>
  <c r="BM345" i="35"/>
  <c r="BN345" i="35"/>
  <c r="BO345" i="35"/>
  <c r="BP345" i="35"/>
  <c r="BQ345" i="35"/>
  <c r="BR345" i="35"/>
  <c r="BS345" i="35"/>
  <c r="BT345" i="35"/>
  <c r="BU345" i="35"/>
  <c r="BV345" i="35"/>
  <c r="AO346" i="35"/>
  <c r="AP346" i="35"/>
  <c r="AQ346" i="35"/>
  <c r="AR346" i="35"/>
  <c r="AS346" i="35"/>
  <c r="AT346" i="35"/>
  <c r="AU346" i="35"/>
  <c r="AV346" i="35"/>
  <c r="AW346" i="35"/>
  <c r="AX346" i="35"/>
  <c r="AY346" i="35"/>
  <c r="AZ346" i="35"/>
  <c r="BA346" i="35"/>
  <c r="BB346" i="35"/>
  <c r="BC346" i="35"/>
  <c r="BD346" i="35"/>
  <c r="BE346" i="35"/>
  <c r="BF346" i="35"/>
  <c r="BG346" i="35"/>
  <c r="BH346" i="35"/>
  <c r="BI346" i="35"/>
  <c r="BJ346" i="35"/>
  <c r="BK346" i="35"/>
  <c r="BL346" i="35"/>
  <c r="BM346" i="35"/>
  <c r="BN346" i="35"/>
  <c r="BO346" i="35"/>
  <c r="BP346" i="35"/>
  <c r="BQ346" i="35"/>
  <c r="BR346" i="35"/>
  <c r="BS346" i="35"/>
  <c r="BT346" i="35"/>
  <c r="BU346" i="35"/>
  <c r="BV346" i="35"/>
  <c r="AO347" i="35"/>
  <c r="AP347" i="35"/>
  <c r="AQ347" i="35"/>
  <c r="AR347" i="35"/>
  <c r="AS347" i="35"/>
  <c r="AT347" i="35"/>
  <c r="AU347" i="35"/>
  <c r="AV347" i="35"/>
  <c r="AW347" i="35"/>
  <c r="AX347" i="35"/>
  <c r="AY347" i="35"/>
  <c r="AZ347" i="35"/>
  <c r="BA347" i="35"/>
  <c r="BB347" i="35"/>
  <c r="BC347" i="35"/>
  <c r="BD347" i="35"/>
  <c r="BE347" i="35"/>
  <c r="BF347" i="35"/>
  <c r="BG347" i="35"/>
  <c r="BH347" i="35"/>
  <c r="BI347" i="35"/>
  <c r="BJ347" i="35"/>
  <c r="BK347" i="35"/>
  <c r="BL347" i="35"/>
  <c r="BM347" i="35"/>
  <c r="BN347" i="35"/>
  <c r="BO347" i="35"/>
  <c r="BP347" i="35"/>
  <c r="BQ347" i="35"/>
  <c r="BR347" i="35"/>
  <c r="BS347" i="35"/>
  <c r="BT347" i="35"/>
  <c r="BU347" i="35"/>
  <c r="BV347" i="35"/>
  <c r="AO348" i="35"/>
  <c r="AP348" i="35"/>
  <c r="AQ348" i="35"/>
  <c r="AR348" i="35"/>
  <c r="AS348" i="35"/>
  <c r="AT348" i="35"/>
  <c r="AU348" i="35"/>
  <c r="AV348" i="35"/>
  <c r="AW348" i="35"/>
  <c r="AX348" i="35"/>
  <c r="AY348" i="35"/>
  <c r="AZ348" i="35"/>
  <c r="BA348" i="35"/>
  <c r="BB348" i="35"/>
  <c r="BC348" i="35"/>
  <c r="BD348" i="35"/>
  <c r="BE348" i="35"/>
  <c r="BF348" i="35"/>
  <c r="BG348" i="35"/>
  <c r="BH348" i="35"/>
  <c r="BI348" i="35"/>
  <c r="BJ348" i="35"/>
  <c r="BK348" i="35"/>
  <c r="BL348" i="35"/>
  <c r="BM348" i="35"/>
  <c r="BN348" i="35"/>
  <c r="BO348" i="35"/>
  <c r="BP348" i="35"/>
  <c r="BQ348" i="35"/>
  <c r="BR348" i="35"/>
  <c r="BS348" i="35"/>
  <c r="BT348" i="35"/>
  <c r="BU348" i="35"/>
  <c r="BV348" i="35"/>
  <c r="AO349" i="35"/>
  <c r="AP349" i="35"/>
  <c r="AQ349" i="35"/>
  <c r="AR349" i="35"/>
  <c r="AS349" i="35"/>
  <c r="AT349" i="35"/>
  <c r="AU349" i="35"/>
  <c r="AV349" i="35"/>
  <c r="AW349" i="35"/>
  <c r="AX349" i="35"/>
  <c r="AY349" i="35"/>
  <c r="AZ349" i="35"/>
  <c r="BA349" i="35"/>
  <c r="BB349" i="35"/>
  <c r="BC349" i="35"/>
  <c r="BD349" i="35"/>
  <c r="BE349" i="35"/>
  <c r="BF349" i="35"/>
  <c r="BG349" i="35"/>
  <c r="BH349" i="35"/>
  <c r="BI349" i="35"/>
  <c r="BJ349" i="35"/>
  <c r="BK349" i="35"/>
  <c r="BL349" i="35"/>
  <c r="BM349" i="35"/>
  <c r="BN349" i="35"/>
  <c r="BO349" i="35"/>
  <c r="BP349" i="35"/>
  <c r="BQ349" i="35"/>
  <c r="BR349" i="35"/>
  <c r="BS349" i="35"/>
  <c r="BT349" i="35"/>
  <c r="BU349" i="35"/>
  <c r="BV349" i="35"/>
  <c r="AO350" i="35"/>
  <c r="AP350" i="35"/>
  <c r="AQ350" i="35"/>
  <c r="AR350" i="35"/>
  <c r="AS350" i="35"/>
  <c r="AT350" i="35"/>
  <c r="AU350" i="35"/>
  <c r="AV350" i="35"/>
  <c r="AW350" i="35"/>
  <c r="AX350" i="35"/>
  <c r="AY350" i="35"/>
  <c r="AZ350" i="35"/>
  <c r="BA350" i="35"/>
  <c r="BB350" i="35"/>
  <c r="BC350" i="35"/>
  <c r="BD350" i="35"/>
  <c r="BE350" i="35"/>
  <c r="BF350" i="35"/>
  <c r="BG350" i="35"/>
  <c r="BH350" i="35"/>
  <c r="BI350" i="35"/>
  <c r="BJ350" i="35"/>
  <c r="BK350" i="35"/>
  <c r="BL350" i="35"/>
  <c r="BM350" i="35"/>
  <c r="BN350" i="35"/>
  <c r="BO350" i="35"/>
  <c r="BP350" i="35"/>
  <c r="BQ350" i="35"/>
  <c r="BR350" i="35"/>
  <c r="BS350" i="35"/>
  <c r="BT350" i="35"/>
  <c r="BU350" i="35"/>
  <c r="BV350" i="35"/>
  <c r="AO1022" i="35"/>
  <c r="AP1022" i="35"/>
  <c r="AQ1022" i="35"/>
  <c r="AR1022" i="35"/>
  <c r="AS1022" i="35"/>
  <c r="AT1022" i="35"/>
  <c r="AU1022" i="35"/>
  <c r="AV1022" i="35"/>
  <c r="AW1022" i="35"/>
  <c r="AX1022" i="35"/>
  <c r="AY1022" i="35"/>
  <c r="AZ1022" i="35"/>
  <c r="BA1022" i="35"/>
  <c r="BB1022" i="35"/>
  <c r="BC1022" i="35"/>
  <c r="BD1022" i="35"/>
  <c r="BE1022" i="35"/>
  <c r="BF1022" i="35"/>
  <c r="BG1022" i="35"/>
  <c r="BH1022" i="35"/>
  <c r="BI1022" i="35"/>
  <c r="BJ1022" i="35"/>
  <c r="BK1022" i="35"/>
  <c r="BL1022" i="35"/>
  <c r="BM1022" i="35"/>
  <c r="BN1022" i="35"/>
  <c r="BO1022" i="35"/>
  <c r="BP1022" i="35"/>
  <c r="BQ1022" i="35"/>
  <c r="BR1022" i="35"/>
  <c r="BS1022" i="35"/>
  <c r="BT1022" i="35"/>
  <c r="BU1022" i="35"/>
  <c r="BV1022" i="35"/>
  <c r="AO1023" i="35"/>
  <c r="AP1023" i="35"/>
  <c r="AQ1023" i="35"/>
  <c r="AR1023" i="35"/>
  <c r="AS1023" i="35"/>
  <c r="AT1023" i="35"/>
  <c r="AU1023" i="35"/>
  <c r="AV1023" i="35"/>
  <c r="AW1023" i="35"/>
  <c r="AX1023" i="35"/>
  <c r="AY1023" i="35"/>
  <c r="AZ1023" i="35"/>
  <c r="BA1023" i="35"/>
  <c r="BB1023" i="35"/>
  <c r="BC1023" i="35"/>
  <c r="BD1023" i="35"/>
  <c r="BE1023" i="35"/>
  <c r="BF1023" i="35"/>
  <c r="BG1023" i="35"/>
  <c r="BH1023" i="35"/>
  <c r="BI1023" i="35"/>
  <c r="BJ1023" i="35"/>
  <c r="BK1023" i="35"/>
  <c r="BL1023" i="35"/>
  <c r="BM1023" i="35"/>
  <c r="BN1023" i="35"/>
  <c r="BO1023" i="35"/>
  <c r="BP1023" i="35"/>
  <c r="BQ1023" i="35"/>
  <c r="BR1023" i="35"/>
  <c r="BS1023" i="35"/>
  <c r="BT1023" i="35"/>
  <c r="BU1023" i="35"/>
  <c r="BV1023" i="35"/>
  <c r="AO1024" i="35"/>
  <c r="AP1024" i="35"/>
  <c r="AQ1024" i="35"/>
  <c r="AR1024" i="35"/>
  <c r="AS1024" i="35"/>
  <c r="AT1024" i="35"/>
  <c r="AU1024" i="35"/>
  <c r="AV1024" i="35"/>
  <c r="AW1024" i="35"/>
  <c r="AX1024" i="35"/>
  <c r="AY1024" i="35"/>
  <c r="AZ1024" i="35"/>
  <c r="BA1024" i="35"/>
  <c r="BB1024" i="35"/>
  <c r="BC1024" i="35"/>
  <c r="BD1024" i="35"/>
  <c r="BE1024" i="35"/>
  <c r="BF1024" i="35"/>
  <c r="BG1024" i="35"/>
  <c r="BH1024" i="35"/>
  <c r="BI1024" i="35"/>
  <c r="BJ1024" i="35"/>
  <c r="BK1024" i="35"/>
  <c r="BL1024" i="35"/>
  <c r="BM1024" i="35"/>
  <c r="BN1024" i="35"/>
  <c r="BO1024" i="35"/>
  <c r="BP1024" i="35"/>
  <c r="BQ1024" i="35"/>
  <c r="BR1024" i="35"/>
  <c r="BS1024" i="35"/>
  <c r="BT1024" i="35"/>
  <c r="BU1024" i="35"/>
  <c r="BV1024" i="35"/>
  <c r="AO1025" i="35"/>
  <c r="AP1025" i="35"/>
  <c r="AQ1025" i="35"/>
  <c r="AR1025" i="35"/>
  <c r="AS1025" i="35"/>
  <c r="AT1025" i="35"/>
  <c r="AU1025" i="35"/>
  <c r="AV1025" i="35"/>
  <c r="AW1025" i="35"/>
  <c r="AX1025" i="35"/>
  <c r="AY1025" i="35"/>
  <c r="AZ1025" i="35"/>
  <c r="BA1025" i="35"/>
  <c r="BB1025" i="35"/>
  <c r="BC1025" i="35"/>
  <c r="BD1025" i="35"/>
  <c r="BE1025" i="35"/>
  <c r="BF1025" i="35"/>
  <c r="BG1025" i="35"/>
  <c r="BH1025" i="35"/>
  <c r="BI1025" i="35"/>
  <c r="BJ1025" i="35"/>
  <c r="BK1025" i="35"/>
  <c r="BL1025" i="35"/>
  <c r="BM1025" i="35"/>
  <c r="BN1025" i="35"/>
  <c r="BO1025" i="35"/>
  <c r="BP1025" i="35"/>
  <c r="BQ1025" i="35"/>
  <c r="BR1025" i="35"/>
  <c r="BS1025" i="35"/>
  <c r="BT1025" i="35"/>
  <c r="BU1025" i="35"/>
  <c r="BV1025" i="35"/>
  <c r="AO1026" i="35"/>
  <c r="AP1026" i="35"/>
  <c r="AQ1026" i="35"/>
  <c r="AR1026" i="35"/>
  <c r="AS1026" i="35"/>
  <c r="AT1026" i="35"/>
  <c r="AU1026" i="35"/>
  <c r="AV1026" i="35"/>
  <c r="AW1026" i="35"/>
  <c r="AX1026" i="35"/>
  <c r="AY1026" i="35"/>
  <c r="AZ1026" i="35"/>
  <c r="BA1026" i="35"/>
  <c r="BB1026" i="35"/>
  <c r="BC1026" i="35"/>
  <c r="BD1026" i="35"/>
  <c r="BE1026" i="35"/>
  <c r="BF1026" i="35"/>
  <c r="BG1026" i="35"/>
  <c r="BH1026" i="35"/>
  <c r="BI1026" i="35"/>
  <c r="BJ1026" i="35"/>
  <c r="BK1026" i="35"/>
  <c r="BL1026" i="35"/>
  <c r="BM1026" i="35"/>
  <c r="BN1026" i="35"/>
  <c r="BO1026" i="35"/>
  <c r="BP1026" i="35"/>
  <c r="BQ1026" i="35"/>
  <c r="BR1026" i="35"/>
  <c r="BS1026" i="35"/>
  <c r="BT1026" i="35"/>
  <c r="BU1026" i="35"/>
  <c r="BV1026" i="35"/>
  <c r="AO1027" i="35"/>
  <c r="AP1027" i="35"/>
  <c r="AQ1027" i="35"/>
  <c r="AR1027" i="35"/>
  <c r="AS1027" i="35"/>
  <c r="AT1027" i="35"/>
  <c r="AU1027" i="35"/>
  <c r="AV1027" i="35"/>
  <c r="AW1027" i="35"/>
  <c r="AX1027" i="35"/>
  <c r="AY1027" i="35"/>
  <c r="AZ1027" i="35"/>
  <c r="BA1027" i="35"/>
  <c r="BB1027" i="35"/>
  <c r="BC1027" i="35"/>
  <c r="BD1027" i="35"/>
  <c r="BE1027" i="35"/>
  <c r="BF1027" i="35"/>
  <c r="BG1027" i="35"/>
  <c r="BH1027" i="35"/>
  <c r="BI1027" i="35"/>
  <c r="BJ1027" i="35"/>
  <c r="BK1027" i="35"/>
  <c r="BL1027" i="35"/>
  <c r="BM1027" i="35"/>
  <c r="BN1027" i="35"/>
  <c r="BO1027" i="35"/>
  <c r="BP1027" i="35"/>
  <c r="BQ1027" i="35"/>
  <c r="BR1027" i="35"/>
  <c r="BS1027" i="35"/>
  <c r="BT1027" i="35"/>
  <c r="BU1027" i="35"/>
  <c r="BV1027" i="35"/>
  <c r="AO845" i="35"/>
  <c r="AP845" i="35"/>
  <c r="AQ845" i="35"/>
  <c r="AR845" i="35"/>
  <c r="AS845" i="35"/>
  <c r="AT845" i="35"/>
  <c r="AU845" i="35"/>
  <c r="AV845" i="35"/>
  <c r="AW845" i="35"/>
  <c r="AX845" i="35"/>
  <c r="AY845" i="35"/>
  <c r="AZ845" i="35"/>
  <c r="BA845" i="35"/>
  <c r="BB845" i="35"/>
  <c r="BC845" i="35"/>
  <c r="BD845" i="35"/>
  <c r="BE845" i="35"/>
  <c r="BF845" i="35"/>
  <c r="BG845" i="35"/>
  <c r="BH845" i="35"/>
  <c r="BI845" i="35"/>
  <c r="BJ845" i="35"/>
  <c r="BK845" i="35"/>
  <c r="BL845" i="35"/>
  <c r="BM845" i="35"/>
  <c r="BN845" i="35"/>
  <c r="BO845" i="35"/>
  <c r="BP845" i="35"/>
  <c r="BQ845" i="35"/>
  <c r="BR845" i="35"/>
  <c r="BS845" i="35"/>
  <c r="BT845" i="35"/>
  <c r="BU845" i="35"/>
  <c r="BV845" i="35"/>
  <c r="AO846" i="35"/>
  <c r="AP846" i="35"/>
  <c r="AQ846" i="35"/>
  <c r="AR846" i="35"/>
  <c r="AS846" i="35"/>
  <c r="AT846" i="35"/>
  <c r="AU846" i="35"/>
  <c r="AV846" i="35"/>
  <c r="AW846" i="35"/>
  <c r="AX846" i="35"/>
  <c r="AY846" i="35"/>
  <c r="AZ846" i="35"/>
  <c r="BA846" i="35"/>
  <c r="BB846" i="35"/>
  <c r="BC846" i="35"/>
  <c r="BD846" i="35"/>
  <c r="BE846" i="35"/>
  <c r="BF846" i="35"/>
  <c r="BG846" i="35"/>
  <c r="BH846" i="35"/>
  <c r="BI846" i="35"/>
  <c r="BJ846" i="35"/>
  <c r="BK846" i="35"/>
  <c r="BL846" i="35"/>
  <c r="BM846" i="35"/>
  <c r="BN846" i="35"/>
  <c r="BO846" i="35"/>
  <c r="BP846" i="35"/>
  <c r="BQ846" i="35"/>
  <c r="BR846" i="35"/>
  <c r="BS846" i="35"/>
  <c r="BT846" i="35"/>
  <c r="BU846" i="35"/>
  <c r="BV846" i="35"/>
  <c r="AO847" i="35"/>
  <c r="AP847" i="35"/>
  <c r="AQ847" i="35"/>
  <c r="AR847" i="35"/>
  <c r="AS847" i="35"/>
  <c r="AT847" i="35"/>
  <c r="AU847" i="35"/>
  <c r="AV847" i="35"/>
  <c r="AW847" i="35"/>
  <c r="AX847" i="35"/>
  <c r="AY847" i="35"/>
  <c r="AZ847" i="35"/>
  <c r="BA847" i="35"/>
  <c r="BB847" i="35"/>
  <c r="BC847" i="35"/>
  <c r="BD847" i="35"/>
  <c r="BE847" i="35"/>
  <c r="BF847" i="35"/>
  <c r="BG847" i="35"/>
  <c r="BH847" i="35"/>
  <c r="BI847" i="35"/>
  <c r="BJ847" i="35"/>
  <c r="BK847" i="35"/>
  <c r="BL847" i="35"/>
  <c r="BM847" i="35"/>
  <c r="BN847" i="35"/>
  <c r="BO847" i="35"/>
  <c r="BP847" i="35"/>
  <c r="BQ847" i="35"/>
  <c r="BR847" i="35"/>
  <c r="BS847" i="35"/>
  <c r="BT847" i="35"/>
  <c r="BU847" i="35"/>
  <c r="BV847" i="35"/>
  <c r="AO848" i="35"/>
  <c r="AP848" i="35"/>
  <c r="AQ848" i="35"/>
  <c r="AR848" i="35"/>
  <c r="AS848" i="35"/>
  <c r="AT848" i="35"/>
  <c r="AU848" i="35"/>
  <c r="AV848" i="35"/>
  <c r="AW848" i="35"/>
  <c r="AX848" i="35"/>
  <c r="AY848" i="35"/>
  <c r="AZ848" i="35"/>
  <c r="BA848" i="35"/>
  <c r="BB848" i="35"/>
  <c r="BC848" i="35"/>
  <c r="BD848" i="35"/>
  <c r="BE848" i="35"/>
  <c r="BF848" i="35"/>
  <c r="BG848" i="35"/>
  <c r="BH848" i="35"/>
  <c r="BI848" i="35"/>
  <c r="BJ848" i="35"/>
  <c r="BK848" i="35"/>
  <c r="BL848" i="35"/>
  <c r="BM848" i="35"/>
  <c r="BN848" i="35"/>
  <c r="BO848" i="35"/>
  <c r="BP848" i="35"/>
  <c r="BQ848" i="35"/>
  <c r="BR848" i="35"/>
  <c r="BS848" i="35"/>
  <c r="BT848" i="35"/>
  <c r="BU848" i="35"/>
  <c r="BV848" i="35"/>
  <c r="AO849" i="35"/>
  <c r="AP849" i="35"/>
  <c r="AQ849" i="35"/>
  <c r="AR849" i="35"/>
  <c r="AS849" i="35"/>
  <c r="AT849" i="35"/>
  <c r="AU849" i="35"/>
  <c r="AV849" i="35"/>
  <c r="AW849" i="35"/>
  <c r="AX849" i="35"/>
  <c r="AY849" i="35"/>
  <c r="AZ849" i="35"/>
  <c r="BA849" i="35"/>
  <c r="BB849" i="35"/>
  <c r="BC849" i="35"/>
  <c r="BD849" i="35"/>
  <c r="BE849" i="35"/>
  <c r="BF849" i="35"/>
  <c r="BG849" i="35"/>
  <c r="BH849" i="35"/>
  <c r="BI849" i="35"/>
  <c r="BJ849" i="35"/>
  <c r="BK849" i="35"/>
  <c r="BL849" i="35"/>
  <c r="BM849" i="35"/>
  <c r="BN849" i="35"/>
  <c r="BO849" i="35"/>
  <c r="BP849" i="35"/>
  <c r="BQ849" i="35"/>
  <c r="BR849" i="35"/>
  <c r="BS849" i="35"/>
  <c r="BT849" i="35"/>
  <c r="BU849" i="35"/>
  <c r="BV849" i="35"/>
  <c r="AO1475" i="35"/>
  <c r="AP1475" i="35"/>
  <c r="AQ1475" i="35"/>
  <c r="AR1475" i="35"/>
  <c r="AS1475" i="35"/>
  <c r="AT1475" i="35"/>
  <c r="AU1475" i="35"/>
  <c r="AV1475" i="35"/>
  <c r="AW1475" i="35"/>
  <c r="AX1475" i="35"/>
  <c r="AY1475" i="35"/>
  <c r="AZ1475" i="35"/>
  <c r="BA1475" i="35"/>
  <c r="BB1475" i="35"/>
  <c r="BC1475" i="35"/>
  <c r="BD1475" i="35"/>
  <c r="BE1475" i="35"/>
  <c r="BF1475" i="35"/>
  <c r="BG1475" i="35"/>
  <c r="BH1475" i="35"/>
  <c r="BI1475" i="35"/>
  <c r="BJ1475" i="35"/>
  <c r="BK1475" i="35"/>
  <c r="BL1475" i="35"/>
  <c r="BM1475" i="35"/>
  <c r="BN1475" i="35"/>
  <c r="BO1475" i="35"/>
  <c r="BP1475" i="35"/>
  <c r="BQ1475" i="35"/>
  <c r="BR1475" i="35"/>
  <c r="BS1475" i="35"/>
  <c r="BT1475" i="35"/>
  <c r="BU1475" i="35"/>
  <c r="BV1475" i="35"/>
  <c r="AO1476" i="35"/>
  <c r="AP1476" i="35"/>
  <c r="AQ1476" i="35"/>
  <c r="AR1476" i="35"/>
  <c r="AS1476" i="35"/>
  <c r="AT1476" i="35"/>
  <c r="AU1476" i="35"/>
  <c r="AV1476" i="35"/>
  <c r="AW1476" i="35"/>
  <c r="AX1476" i="35"/>
  <c r="AY1476" i="35"/>
  <c r="AZ1476" i="35"/>
  <c r="BA1476" i="35"/>
  <c r="BB1476" i="35"/>
  <c r="BC1476" i="35"/>
  <c r="BD1476" i="35"/>
  <c r="BE1476" i="35"/>
  <c r="BF1476" i="35"/>
  <c r="BG1476" i="35"/>
  <c r="BH1476" i="35"/>
  <c r="BI1476" i="35"/>
  <c r="BJ1476" i="35"/>
  <c r="BK1476" i="35"/>
  <c r="BL1476" i="35"/>
  <c r="BM1476" i="35"/>
  <c r="BN1476" i="35"/>
  <c r="BO1476" i="35"/>
  <c r="BP1476" i="35"/>
  <c r="BQ1476" i="35"/>
  <c r="BR1476" i="35"/>
  <c r="BS1476" i="35"/>
  <c r="BT1476" i="35"/>
  <c r="BU1476" i="35"/>
  <c r="BV1476" i="35"/>
  <c r="AO1477" i="35"/>
  <c r="AP1477" i="35"/>
  <c r="AQ1477" i="35"/>
  <c r="AR1477" i="35"/>
  <c r="AS1477" i="35"/>
  <c r="AT1477" i="35"/>
  <c r="AU1477" i="35"/>
  <c r="AV1477" i="35"/>
  <c r="AW1477" i="35"/>
  <c r="AX1477" i="35"/>
  <c r="AY1477" i="35"/>
  <c r="AZ1477" i="35"/>
  <c r="BA1477" i="35"/>
  <c r="BB1477" i="35"/>
  <c r="BC1477" i="35"/>
  <c r="BD1477" i="35"/>
  <c r="BE1477" i="35"/>
  <c r="BF1477" i="35"/>
  <c r="BG1477" i="35"/>
  <c r="BH1477" i="35"/>
  <c r="BI1477" i="35"/>
  <c r="BJ1477" i="35"/>
  <c r="BK1477" i="35"/>
  <c r="BL1477" i="35"/>
  <c r="BM1477" i="35"/>
  <c r="BN1477" i="35"/>
  <c r="BO1477" i="35"/>
  <c r="BP1477" i="35"/>
  <c r="BQ1477" i="35"/>
  <c r="BR1477" i="35"/>
  <c r="BS1477" i="35"/>
  <c r="BT1477" i="35"/>
  <c r="BU1477" i="35"/>
  <c r="BV1477" i="35"/>
  <c r="AO1478" i="35"/>
  <c r="AP1478" i="35"/>
  <c r="AQ1478" i="35"/>
  <c r="AR1478" i="35"/>
  <c r="AS1478" i="35"/>
  <c r="AT1478" i="35"/>
  <c r="AU1478" i="35"/>
  <c r="AV1478" i="35"/>
  <c r="AW1478" i="35"/>
  <c r="AX1478" i="35"/>
  <c r="AY1478" i="35"/>
  <c r="AZ1478" i="35"/>
  <c r="BA1478" i="35"/>
  <c r="BB1478" i="35"/>
  <c r="BC1478" i="35"/>
  <c r="BD1478" i="35"/>
  <c r="BE1478" i="35"/>
  <c r="BF1478" i="35"/>
  <c r="BG1478" i="35"/>
  <c r="BH1478" i="35"/>
  <c r="BI1478" i="35"/>
  <c r="BJ1478" i="35"/>
  <c r="BK1478" i="35"/>
  <c r="BL1478" i="35"/>
  <c r="BM1478" i="35"/>
  <c r="BN1478" i="35"/>
  <c r="BO1478" i="35"/>
  <c r="BP1478" i="35"/>
  <c r="BQ1478" i="35"/>
  <c r="BR1478" i="35"/>
  <c r="BS1478" i="35"/>
  <c r="BT1478" i="35"/>
  <c r="BU1478" i="35"/>
  <c r="BV1478" i="35"/>
  <c r="AO1479" i="35"/>
  <c r="AP1479" i="35"/>
  <c r="AQ1479" i="35"/>
  <c r="AR1479" i="35"/>
  <c r="AS1479" i="35"/>
  <c r="AT1479" i="35"/>
  <c r="AU1479" i="35"/>
  <c r="AV1479" i="35"/>
  <c r="AW1479" i="35"/>
  <c r="AX1479" i="35"/>
  <c r="AY1479" i="35"/>
  <c r="AZ1479" i="35"/>
  <c r="BA1479" i="35"/>
  <c r="BB1479" i="35"/>
  <c r="BC1479" i="35"/>
  <c r="BD1479" i="35"/>
  <c r="BE1479" i="35"/>
  <c r="BF1479" i="35"/>
  <c r="BG1479" i="35"/>
  <c r="BH1479" i="35"/>
  <c r="BI1479" i="35"/>
  <c r="BJ1479" i="35"/>
  <c r="BK1479" i="35"/>
  <c r="BL1479" i="35"/>
  <c r="BM1479" i="35"/>
  <c r="BN1479" i="35"/>
  <c r="BO1479" i="35"/>
  <c r="BP1479" i="35"/>
  <c r="BQ1479" i="35"/>
  <c r="BR1479" i="35"/>
  <c r="BS1479" i="35"/>
  <c r="BT1479" i="35"/>
  <c r="BU1479" i="35"/>
  <c r="BV1479" i="35"/>
  <c r="AO1480" i="35"/>
  <c r="AP1480" i="35"/>
  <c r="AQ1480" i="35"/>
  <c r="AR1480" i="35"/>
  <c r="AS1480" i="35"/>
  <c r="AT1480" i="35"/>
  <c r="AU1480" i="35"/>
  <c r="AV1480" i="35"/>
  <c r="AW1480" i="35"/>
  <c r="AX1480" i="35"/>
  <c r="AY1480" i="35"/>
  <c r="AZ1480" i="35"/>
  <c r="BA1480" i="35"/>
  <c r="BB1480" i="35"/>
  <c r="BC1480" i="35"/>
  <c r="BD1480" i="35"/>
  <c r="BE1480" i="35"/>
  <c r="BF1480" i="35"/>
  <c r="BG1480" i="35"/>
  <c r="BH1480" i="35"/>
  <c r="BI1480" i="35"/>
  <c r="BJ1480" i="35"/>
  <c r="BK1480" i="35"/>
  <c r="BL1480" i="35"/>
  <c r="BM1480" i="35"/>
  <c r="BN1480" i="35"/>
  <c r="BO1480" i="35"/>
  <c r="BP1480" i="35"/>
  <c r="BQ1480" i="35"/>
  <c r="BR1480" i="35"/>
  <c r="BS1480" i="35"/>
  <c r="BT1480" i="35"/>
  <c r="BU1480" i="35"/>
  <c r="BV1480" i="35"/>
  <c r="AO1164" i="35"/>
  <c r="AP1164" i="35"/>
  <c r="AQ1164" i="35"/>
  <c r="AR1164" i="35"/>
  <c r="AS1164" i="35"/>
  <c r="AT1164" i="35"/>
  <c r="AU1164" i="35"/>
  <c r="AV1164" i="35"/>
  <c r="AW1164" i="35"/>
  <c r="AX1164" i="35"/>
  <c r="AY1164" i="35"/>
  <c r="AZ1164" i="35"/>
  <c r="BA1164" i="35"/>
  <c r="BB1164" i="35"/>
  <c r="BC1164" i="35"/>
  <c r="BD1164" i="35"/>
  <c r="BE1164" i="35"/>
  <c r="BF1164" i="35"/>
  <c r="BG1164" i="35"/>
  <c r="BH1164" i="35"/>
  <c r="BI1164" i="35"/>
  <c r="BJ1164" i="35"/>
  <c r="BK1164" i="35"/>
  <c r="BL1164" i="35"/>
  <c r="BM1164" i="35"/>
  <c r="BN1164" i="35"/>
  <c r="BO1164" i="35"/>
  <c r="BP1164" i="35"/>
  <c r="BQ1164" i="35"/>
  <c r="BR1164" i="35"/>
  <c r="BS1164" i="35"/>
  <c r="BT1164" i="35"/>
  <c r="BU1164" i="35"/>
  <c r="BV1164" i="35"/>
  <c r="AO1165" i="35"/>
  <c r="AP1165" i="35"/>
  <c r="AQ1165" i="35"/>
  <c r="AR1165" i="35"/>
  <c r="AS1165" i="35"/>
  <c r="AT1165" i="35"/>
  <c r="AU1165" i="35"/>
  <c r="AV1165" i="35"/>
  <c r="AW1165" i="35"/>
  <c r="AX1165" i="35"/>
  <c r="AY1165" i="35"/>
  <c r="AZ1165" i="35"/>
  <c r="BA1165" i="35"/>
  <c r="BB1165" i="35"/>
  <c r="BC1165" i="35"/>
  <c r="BD1165" i="35"/>
  <c r="BE1165" i="35"/>
  <c r="BF1165" i="35"/>
  <c r="BG1165" i="35"/>
  <c r="BH1165" i="35"/>
  <c r="BI1165" i="35"/>
  <c r="BJ1165" i="35"/>
  <c r="BK1165" i="35"/>
  <c r="BL1165" i="35"/>
  <c r="BM1165" i="35"/>
  <c r="BN1165" i="35"/>
  <c r="BO1165" i="35"/>
  <c r="BP1165" i="35"/>
  <c r="BQ1165" i="35"/>
  <c r="BR1165" i="35"/>
  <c r="BS1165" i="35"/>
  <c r="BT1165" i="35"/>
  <c r="BU1165" i="35"/>
  <c r="BV1165" i="35"/>
  <c r="AO1166" i="35"/>
  <c r="AP1166" i="35"/>
  <c r="AQ1166" i="35"/>
  <c r="AR1166" i="35"/>
  <c r="AS1166" i="35"/>
  <c r="AT1166" i="35"/>
  <c r="AU1166" i="35"/>
  <c r="AV1166" i="35"/>
  <c r="AW1166" i="35"/>
  <c r="AX1166" i="35"/>
  <c r="AY1166" i="35"/>
  <c r="AZ1166" i="35"/>
  <c r="BA1166" i="35"/>
  <c r="BB1166" i="35"/>
  <c r="BC1166" i="35"/>
  <c r="BD1166" i="35"/>
  <c r="BE1166" i="35"/>
  <c r="BF1166" i="35"/>
  <c r="BG1166" i="35"/>
  <c r="BH1166" i="35"/>
  <c r="BI1166" i="35"/>
  <c r="BJ1166" i="35"/>
  <c r="BK1166" i="35"/>
  <c r="BL1166" i="35"/>
  <c r="BM1166" i="35"/>
  <c r="BN1166" i="35"/>
  <c r="BO1166" i="35"/>
  <c r="BP1166" i="35"/>
  <c r="BQ1166" i="35"/>
  <c r="BR1166" i="35"/>
  <c r="BS1166" i="35"/>
  <c r="BT1166" i="35"/>
  <c r="BU1166" i="35"/>
  <c r="BV1166" i="35"/>
  <c r="AO1167" i="35"/>
  <c r="AP1167" i="35"/>
  <c r="AQ1167" i="35"/>
  <c r="AR1167" i="35"/>
  <c r="AS1167" i="35"/>
  <c r="AT1167" i="35"/>
  <c r="AU1167" i="35"/>
  <c r="AV1167" i="35"/>
  <c r="AW1167" i="35"/>
  <c r="AX1167" i="35"/>
  <c r="AY1167" i="35"/>
  <c r="AZ1167" i="35"/>
  <c r="BA1167" i="35"/>
  <c r="BB1167" i="35"/>
  <c r="BC1167" i="35"/>
  <c r="BD1167" i="35"/>
  <c r="BE1167" i="35"/>
  <c r="BF1167" i="35"/>
  <c r="BG1167" i="35"/>
  <c r="BH1167" i="35"/>
  <c r="BI1167" i="35"/>
  <c r="BJ1167" i="35"/>
  <c r="BK1167" i="35"/>
  <c r="BL1167" i="35"/>
  <c r="BM1167" i="35"/>
  <c r="BN1167" i="35"/>
  <c r="BO1167" i="35"/>
  <c r="BP1167" i="35"/>
  <c r="BQ1167" i="35"/>
  <c r="BR1167" i="35"/>
  <c r="BS1167" i="35"/>
  <c r="BT1167" i="35"/>
  <c r="BU1167" i="35"/>
  <c r="BV1167" i="35"/>
  <c r="AO1168" i="35"/>
  <c r="AP1168" i="35"/>
  <c r="AQ1168" i="35"/>
  <c r="AR1168" i="35"/>
  <c r="AS1168" i="35"/>
  <c r="AT1168" i="35"/>
  <c r="AU1168" i="35"/>
  <c r="AV1168" i="35"/>
  <c r="AW1168" i="35"/>
  <c r="AX1168" i="35"/>
  <c r="AY1168" i="35"/>
  <c r="AZ1168" i="35"/>
  <c r="BA1168" i="35"/>
  <c r="BB1168" i="35"/>
  <c r="BC1168" i="35"/>
  <c r="BD1168" i="35"/>
  <c r="BE1168" i="35"/>
  <c r="BF1168" i="35"/>
  <c r="BG1168" i="35"/>
  <c r="BH1168" i="35"/>
  <c r="BI1168" i="35"/>
  <c r="BJ1168" i="35"/>
  <c r="BK1168" i="35"/>
  <c r="BL1168" i="35"/>
  <c r="BM1168" i="35"/>
  <c r="BN1168" i="35"/>
  <c r="BO1168" i="35"/>
  <c r="BP1168" i="35"/>
  <c r="BQ1168" i="35"/>
  <c r="BR1168" i="35"/>
  <c r="BS1168" i="35"/>
  <c r="BT1168" i="35"/>
  <c r="BU1168" i="35"/>
  <c r="BV1168" i="35"/>
  <c r="AO694" i="35"/>
  <c r="AP694" i="35"/>
  <c r="AQ694" i="35"/>
  <c r="AR694" i="35"/>
  <c r="AS694" i="35"/>
  <c r="AT694" i="35"/>
  <c r="AU694" i="35"/>
  <c r="AV694" i="35"/>
  <c r="AW694" i="35"/>
  <c r="AX694" i="35"/>
  <c r="AY694" i="35"/>
  <c r="AZ694" i="35"/>
  <c r="BA694" i="35"/>
  <c r="BB694" i="35"/>
  <c r="BC694" i="35"/>
  <c r="BD694" i="35"/>
  <c r="BE694" i="35"/>
  <c r="BF694" i="35"/>
  <c r="BG694" i="35"/>
  <c r="BH694" i="35"/>
  <c r="BI694" i="35"/>
  <c r="BJ694" i="35"/>
  <c r="BK694" i="35"/>
  <c r="BL694" i="35"/>
  <c r="BM694" i="35"/>
  <c r="BN694" i="35"/>
  <c r="BO694" i="35"/>
  <c r="BP694" i="35"/>
  <c r="BQ694" i="35"/>
  <c r="BR694" i="35"/>
  <c r="BS694" i="35"/>
  <c r="BT694" i="35"/>
  <c r="BU694" i="35"/>
  <c r="BV694" i="35"/>
  <c r="AO695" i="35"/>
  <c r="AP695" i="35"/>
  <c r="AQ695" i="35"/>
  <c r="AR695" i="35"/>
  <c r="AS695" i="35"/>
  <c r="AT695" i="35"/>
  <c r="AU695" i="35"/>
  <c r="AV695" i="35"/>
  <c r="AW695" i="35"/>
  <c r="AX695" i="35"/>
  <c r="AY695" i="35"/>
  <c r="AZ695" i="35"/>
  <c r="BA695" i="35"/>
  <c r="BB695" i="35"/>
  <c r="BC695" i="35"/>
  <c r="BD695" i="35"/>
  <c r="BE695" i="35"/>
  <c r="BF695" i="35"/>
  <c r="BG695" i="35"/>
  <c r="BH695" i="35"/>
  <c r="BI695" i="35"/>
  <c r="BJ695" i="35"/>
  <c r="BK695" i="35"/>
  <c r="BL695" i="35"/>
  <c r="BM695" i="35"/>
  <c r="BN695" i="35"/>
  <c r="BO695" i="35"/>
  <c r="BP695" i="35"/>
  <c r="BQ695" i="35"/>
  <c r="BR695" i="35"/>
  <c r="BS695" i="35"/>
  <c r="BT695" i="35"/>
  <c r="BU695" i="35"/>
  <c r="BV695" i="35"/>
  <c r="AO696" i="35"/>
  <c r="AP696" i="35"/>
  <c r="AQ696" i="35"/>
  <c r="AR696" i="35"/>
  <c r="AS696" i="35"/>
  <c r="AT696" i="35"/>
  <c r="AU696" i="35"/>
  <c r="AV696" i="35"/>
  <c r="AW696" i="35"/>
  <c r="AX696" i="35"/>
  <c r="AY696" i="35"/>
  <c r="AZ696" i="35"/>
  <c r="BA696" i="35"/>
  <c r="BB696" i="35"/>
  <c r="BC696" i="35"/>
  <c r="BD696" i="35"/>
  <c r="BE696" i="35"/>
  <c r="BF696" i="35"/>
  <c r="BG696" i="35"/>
  <c r="BH696" i="35"/>
  <c r="BI696" i="35"/>
  <c r="BJ696" i="35"/>
  <c r="BK696" i="35"/>
  <c r="BL696" i="35"/>
  <c r="BM696" i="35"/>
  <c r="BN696" i="35"/>
  <c r="BO696" i="35"/>
  <c r="BP696" i="35"/>
  <c r="BQ696" i="35"/>
  <c r="BR696" i="35"/>
  <c r="BS696" i="35"/>
  <c r="BT696" i="35"/>
  <c r="BU696" i="35"/>
  <c r="BV696" i="35"/>
  <c r="AO697" i="35"/>
  <c r="AP697" i="35"/>
  <c r="AQ697" i="35"/>
  <c r="AR697" i="35"/>
  <c r="AS697" i="35"/>
  <c r="AT697" i="35"/>
  <c r="AU697" i="35"/>
  <c r="AV697" i="35"/>
  <c r="AW697" i="35"/>
  <c r="AX697" i="35"/>
  <c r="AY697" i="35"/>
  <c r="AZ697" i="35"/>
  <c r="BA697" i="35"/>
  <c r="BB697" i="35"/>
  <c r="BC697" i="35"/>
  <c r="BD697" i="35"/>
  <c r="BE697" i="35"/>
  <c r="BF697" i="35"/>
  <c r="BG697" i="35"/>
  <c r="BH697" i="35"/>
  <c r="BI697" i="35"/>
  <c r="BJ697" i="35"/>
  <c r="BK697" i="35"/>
  <c r="BL697" i="35"/>
  <c r="BM697" i="35"/>
  <c r="BN697" i="35"/>
  <c r="BO697" i="35"/>
  <c r="BP697" i="35"/>
  <c r="BQ697" i="35"/>
  <c r="BR697" i="35"/>
  <c r="BS697" i="35"/>
  <c r="BT697" i="35"/>
  <c r="BU697" i="35"/>
  <c r="BV697" i="35"/>
  <c r="AO698" i="35"/>
  <c r="AP698" i="35"/>
  <c r="AQ698" i="35"/>
  <c r="AR698" i="35"/>
  <c r="AS698" i="35"/>
  <c r="AT698" i="35"/>
  <c r="AU698" i="35"/>
  <c r="AV698" i="35"/>
  <c r="AW698" i="35"/>
  <c r="AX698" i="35"/>
  <c r="AY698" i="35"/>
  <c r="AZ698" i="35"/>
  <c r="BA698" i="35"/>
  <c r="BB698" i="35"/>
  <c r="BC698" i="35"/>
  <c r="BD698" i="35"/>
  <c r="BE698" i="35"/>
  <c r="BF698" i="35"/>
  <c r="BG698" i="35"/>
  <c r="BH698" i="35"/>
  <c r="BI698" i="35"/>
  <c r="BJ698" i="35"/>
  <c r="BK698" i="35"/>
  <c r="BL698" i="35"/>
  <c r="BM698" i="35"/>
  <c r="BN698" i="35"/>
  <c r="BO698" i="35"/>
  <c r="BP698" i="35"/>
  <c r="BQ698" i="35"/>
  <c r="BR698" i="35"/>
  <c r="BS698" i="35"/>
  <c r="BT698" i="35"/>
  <c r="BU698" i="35"/>
  <c r="BV698" i="35"/>
  <c r="AO1636" i="35"/>
  <c r="AP1636" i="35"/>
  <c r="AQ1636" i="35"/>
  <c r="AR1636" i="35"/>
  <c r="AS1636" i="35"/>
  <c r="AT1636" i="35"/>
  <c r="AU1636" i="35"/>
  <c r="AV1636" i="35"/>
  <c r="AW1636" i="35"/>
  <c r="AX1636" i="35"/>
  <c r="AY1636" i="35"/>
  <c r="AZ1636" i="35"/>
  <c r="BA1636" i="35"/>
  <c r="BB1636" i="35"/>
  <c r="BC1636" i="35"/>
  <c r="BD1636" i="35"/>
  <c r="BE1636" i="35"/>
  <c r="BF1636" i="35"/>
  <c r="BG1636" i="35"/>
  <c r="BH1636" i="35"/>
  <c r="BI1636" i="35"/>
  <c r="BJ1636" i="35"/>
  <c r="BK1636" i="35"/>
  <c r="BL1636" i="35"/>
  <c r="BM1636" i="35"/>
  <c r="BN1636" i="35"/>
  <c r="BO1636" i="35"/>
  <c r="BP1636" i="35"/>
  <c r="BQ1636" i="35"/>
  <c r="BR1636" i="35"/>
  <c r="BS1636" i="35"/>
  <c r="BT1636" i="35"/>
  <c r="BU1636" i="35"/>
  <c r="BV1636" i="35"/>
  <c r="AO1637" i="35"/>
  <c r="AP1637" i="35"/>
  <c r="AQ1637" i="35"/>
  <c r="AR1637" i="35"/>
  <c r="AS1637" i="35"/>
  <c r="AT1637" i="35"/>
  <c r="AU1637" i="35"/>
  <c r="AV1637" i="35"/>
  <c r="AW1637" i="35"/>
  <c r="AX1637" i="35"/>
  <c r="AY1637" i="35"/>
  <c r="AZ1637" i="35"/>
  <c r="BA1637" i="35"/>
  <c r="BB1637" i="35"/>
  <c r="BC1637" i="35"/>
  <c r="BD1637" i="35"/>
  <c r="BE1637" i="35"/>
  <c r="BF1637" i="35"/>
  <c r="BG1637" i="35"/>
  <c r="BH1637" i="35"/>
  <c r="BI1637" i="35"/>
  <c r="BJ1637" i="35"/>
  <c r="BK1637" i="35"/>
  <c r="BL1637" i="35"/>
  <c r="BM1637" i="35"/>
  <c r="BN1637" i="35"/>
  <c r="BO1637" i="35"/>
  <c r="BP1637" i="35"/>
  <c r="BQ1637" i="35"/>
  <c r="BR1637" i="35"/>
  <c r="BS1637" i="35"/>
  <c r="BT1637" i="35"/>
  <c r="BU1637" i="35"/>
  <c r="BV1637" i="35"/>
  <c r="AO1638" i="35"/>
  <c r="AP1638" i="35"/>
  <c r="AQ1638" i="35"/>
  <c r="AR1638" i="35"/>
  <c r="AS1638" i="35"/>
  <c r="AT1638" i="35"/>
  <c r="AU1638" i="35"/>
  <c r="AV1638" i="35"/>
  <c r="AW1638" i="35"/>
  <c r="AX1638" i="35"/>
  <c r="AY1638" i="35"/>
  <c r="AZ1638" i="35"/>
  <c r="BA1638" i="35"/>
  <c r="BB1638" i="35"/>
  <c r="BC1638" i="35"/>
  <c r="BD1638" i="35"/>
  <c r="BE1638" i="35"/>
  <c r="BF1638" i="35"/>
  <c r="BG1638" i="35"/>
  <c r="BH1638" i="35"/>
  <c r="BI1638" i="35"/>
  <c r="BJ1638" i="35"/>
  <c r="BK1638" i="35"/>
  <c r="BL1638" i="35"/>
  <c r="BM1638" i="35"/>
  <c r="BN1638" i="35"/>
  <c r="BO1638" i="35"/>
  <c r="BP1638" i="35"/>
  <c r="BQ1638" i="35"/>
  <c r="BR1638" i="35"/>
  <c r="BS1638" i="35"/>
  <c r="BT1638" i="35"/>
  <c r="BU1638" i="35"/>
  <c r="BV1638" i="35"/>
  <c r="AO1639" i="35"/>
  <c r="AP1639" i="35"/>
  <c r="AQ1639" i="35"/>
  <c r="AR1639" i="35"/>
  <c r="AS1639" i="35"/>
  <c r="AT1639" i="35"/>
  <c r="AU1639" i="35"/>
  <c r="AV1639" i="35"/>
  <c r="AW1639" i="35"/>
  <c r="AX1639" i="35"/>
  <c r="AY1639" i="35"/>
  <c r="AZ1639" i="35"/>
  <c r="BA1639" i="35"/>
  <c r="BB1639" i="35"/>
  <c r="BC1639" i="35"/>
  <c r="BD1639" i="35"/>
  <c r="BE1639" i="35"/>
  <c r="BF1639" i="35"/>
  <c r="BG1639" i="35"/>
  <c r="BH1639" i="35"/>
  <c r="BI1639" i="35"/>
  <c r="BJ1639" i="35"/>
  <c r="BK1639" i="35"/>
  <c r="BL1639" i="35"/>
  <c r="BM1639" i="35"/>
  <c r="BN1639" i="35"/>
  <c r="BO1639" i="35"/>
  <c r="BP1639" i="35"/>
  <c r="BQ1639" i="35"/>
  <c r="BR1639" i="35"/>
  <c r="BS1639" i="35"/>
  <c r="BT1639" i="35"/>
  <c r="BU1639" i="35"/>
  <c r="BV1639" i="35"/>
  <c r="AO1640" i="35"/>
  <c r="AP1640" i="35"/>
  <c r="AQ1640" i="35"/>
  <c r="AR1640" i="35"/>
  <c r="AS1640" i="35"/>
  <c r="AT1640" i="35"/>
  <c r="AU1640" i="35"/>
  <c r="AV1640" i="35"/>
  <c r="AW1640" i="35"/>
  <c r="AX1640" i="35"/>
  <c r="AY1640" i="35"/>
  <c r="AZ1640" i="35"/>
  <c r="BA1640" i="35"/>
  <c r="BB1640" i="35"/>
  <c r="BC1640" i="35"/>
  <c r="BD1640" i="35"/>
  <c r="BE1640" i="35"/>
  <c r="BF1640" i="35"/>
  <c r="BG1640" i="35"/>
  <c r="BH1640" i="35"/>
  <c r="BI1640" i="35"/>
  <c r="BJ1640" i="35"/>
  <c r="BK1640" i="35"/>
  <c r="BL1640" i="35"/>
  <c r="BM1640" i="35"/>
  <c r="BN1640" i="35"/>
  <c r="BO1640" i="35"/>
  <c r="BP1640" i="35"/>
  <c r="BQ1640" i="35"/>
  <c r="BR1640" i="35"/>
  <c r="BS1640" i="35"/>
  <c r="BT1640" i="35"/>
  <c r="BU1640" i="35"/>
  <c r="BV1640" i="35"/>
  <c r="AO1324" i="35"/>
  <c r="AP1324" i="35"/>
  <c r="AQ1324" i="35"/>
  <c r="AR1324" i="35"/>
  <c r="AS1324" i="35"/>
  <c r="AT1324" i="35"/>
  <c r="AU1324" i="35"/>
  <c r="AV1324" i="35"/>
  <c r="AW1324" i="35"/>
  <c r="AX1324" i="35"/>
  <c r="AY1324" i="35"/>
  <c r="AZ1324" i="35"/>
  <c r="BA1324" i="35"/>
  <c r="BB1324" i="35"/>
  <c r="BC1324" i="35"/>
  <c r="BD1324" i="35"/>
  <c r="BE1324" i="35"/>
  <c r="BF1324" i="35"/>
  <c r="BG1324" i="35"/>
  <c r="BH1324" i="35"/>
  <c r="BI1324" i="35"/>
  <c r="BJ1324" i="35"/>
  <c r="BK1324" i="35"/>
  <c r="BL1324" i="35"/>
  <c r="BM1324" i="35"/>
  <c r="BN1324" i="35"/>
  <c r="BO1324" i="35"/>
  <c r="BP1324" i="35"/>
  <c r="BQ1324" i="35"/>
  <c r="BR1324" i="35"/>
  <c r="BS1324" i="35"/>
  <c r="BT1324" i="35"/>
  <c r="BU1324" i="35"/>
  <c r="BV1324" i="35"/>
  <c r="AO1325" i="35"/>
  <c r="AP1325" i="35"/>
  <c r="AQ1325" i="35"/>
  <c r="AR1325" i="35"/>
  <c r="AS1325" i="35"/>
  <c r="AT1325" i="35"/>
  <c r="AU1325" i="35"/>
  <c r="AV1325" i="35"/>
  <c r="AW1325" i="35"/>
  <c r="AX1325" i="35"/>
  <c r="AY1325" i="35"/>
  <c r="AZ1325" i="35"/>
  <c r="BA1325" i="35"/>
  <c r="BB1325" i="35"/>
  <c r="BC1325" i="35"/>
  <c r="BD1325" i="35"/>
  <c r="BE1325" i="35"/>
  <c r="BF1325" i="35"/>
  <c r="BG1325" i="35"/>
  <c r="BH1325" i="35"/>
  <c r="BI1325" i="35"/>
  <c r="BJ1325" i="35"/>
  <c r="BK1325" i="35"/>
  <c r="BL1325" i="35"/>
  <c r="BM1325" i="35"/>
  <c r="BN1325" i="35"/>
  <c r="BO1325" i="35"/>
  <c r="BP1325" i="35"/>
  <c r="BQ1325" i="35"/>
  <c r="BR1325" i="35"/>
  <c r="BS1325" i="35"/>
  <c r="BT1325" i="35"/>
  <c r="BU1325" i="35"/>
  <c r="BV1325" i="35"/>
  <c r="AO1326" i="35"/>
  <c r="AP1326" i="35"/>
  <c r="AQ1326" i="35"/>
  <c r="AR1326" i="35"/>
  <c r="AS1326" i="35"/>
  <c r="AT1326" i="35"/>
  <c r="AU1326" i="35"/>
  <c r="AV1326" i="35"/>
  <c r="AW1326" i="35"/>
  <c r="AX1326" i="35"/>
  <c r="AY1326" i="35"/>
  <c r="AZ1326" i="35"/>
  <c r="BA1326" i="35"/>
  <c r="BB1326" i="35"/>
  <c r="BC1326" i="35"/>
  <c r="BD1326" i="35"/>
  <c r="BE1326" i="35"/>
  <c r="BF1326" i="35"/>
  <c r="BG1326" i="35"/>
  <c r="BH1326" i="35"/>
  <c r="BI1326" i="35"/>
  <c r="BJ1326" i="35"/>
  <c r="BK1326" i="35"/>
  <c r="BL1326" i="35"/>
  <c r="BM1326" i="35"/>
  <c r="BN1326" i="35"/>
  <c r="BO1326" i="35"/>
  <c r="BP1326" i="35"/>
  <c r="BQ1326" i="35"/>
  <c r="BR1326" i="35"/>
  <c r="BS1326" i="35"/>
  <c r="BT1326" i="35"/>
  <c r="BU1326" i="35"/>
  <c r="BV1326" i="35"/>
  <c r="AO1327" i="35"/>
  <c r="AP1327" i="35"/>
  <c r="AQ1327" i="35"/>
  <c r="AR1327" i="35"/>
  <c r="AS1327" i="35"/>
  <c r="AT1327" i="35"/>
  <c r="AU1327" i="35"/>
  <c r="AV1327" i="35"/>
  <c r="AW1327" i="35"/>
  <c r="AX1327" i="35"/>
  <c r="AY1327" i="35"/>
  <c r="AZ1327" i="35"/>
  <c r="BA1327" i="35"/>
  <c r="BB1327" i="35"/>
  <c r="BC1327" i="35"/>
  <c r="BD1327" i="35"/>
  <c r="BE1327" i="35"/>
  <c r="BF1327" i="35"/>
  <c r="BG1327" i="35"/>
  <c r="BH1327" i="35"/>
  <c r="BI1327" i="35"/>
  <c r="BJ1327" i="35"/>
  <c r="BK1327" i="35"/>
  <c r="BL1327" i="35"/>
  <c r="BM1327" i="35"/>
  <c r="BN1327" i="35"/>
  <c r="BO1327" i="35"/>
  <c r="BP1327" i="35"/>
  <c r="BQ1327" i="35"/>
  <c r="BR1327" i="35"/>
  <c r="BS1327" i="35"/>
  <c r="BT1327" i="35"/>
  <c r="BU1327" i="35"/>
  <c r="BV1327" i="35"/>
  <c r="AO1328" i="35"/>
  <c r="AP1328" i="35"/>
  <c r="AQ1328" i="35"/>
  <c r="AR1328" i="35"/>
  <c r="AS1328" i="35"/>
  <c r="AT1328" i="35"/>
  <c r="AU1328" i="35"/>
  <c r="AV1328" i="35"/>
  <c r="AW1328" i="35"/>
  <c r="AX1328" i="35"/>
  <c r="AY1328" i="35"/>
  <c r="AZ1328" i="35"/>
  <c r="BA1328" i="35"/>
  <c r="BB1328" i="35"/>
  <c r="BC1328" i="35"/>
  <c r="BD1328" i="35"/>
  <c r="BE1328" i="35"/>
  <c r="BF1328" i="35"/>
  <c r="BG1328" i="35"/>
  <c r="BH1328" i="35"/>
  <c r="BI1328" i="35"/>
  <c r="BJ1328" i="35"/>
  <c r="BK1328" i="35"/>
  <c r="BL1328" i="35"/>
  <c r="BM1328" i="35"/>
  <c r="BN1328" i="35"/>
  <c r="BO1328" i="35"/>
  <c r="BP1328" i="35"/>
  <c r="BQ1328" i="35"/>
  <c r="BR1328" i="35"/>
  <c r="BS1328" i="35"/>
  <c r="BT1328" i="35"/>
  <c r="BU1328" i="35"/>
  <c r="BV1328" i="35"/>
  <c r="AO560" i="35"/>
  <c r="AP560" i="35"/>
  <c r="AQ560" i="35"/>
  <c r="AR560" i="35"/>
  <c r="AS560" i="35"/>
  <c r="AT560" i="35"/>
  <c r="AU560" i="35"/>
  <c r="AV560" i="35"/>
  <c r="AW560" i="35"/>
  <c r="AX560" i="35"/>
  <c r="AY560" i="35"/>
  <c r="AZ560" i="35"/>
  <c r="BA560" i="35"/>
  <c r="BB560" i="35"/>
  <c r="BC560" i="35"/>
  <c r="BD560" i="35"/>
  <c r="BE560" i="35"/>
  <c r="BF560" i="35"/>
  <c r="BG560" i="35"/>
  <c r="BH560" i="35"/>
  <c r="BI560" i="35"/>
  <c r="BJ560" i="35"/>
  <c r="BK560" i="35"/>
  <c r="BL560" i="35"/>
  <c r="BM560" i="35"/>
  <c r="BN560" i="35"/>
  <c r="BO560" i="35"/>
  <c r="BP560" i="35"/>
  <c r="BQ560" i="35"/>
  <c r="BR560" i="35"/>
  <c r="BS560" i="35"/>
  <c r="BT560" i="35"/>
  <c r="BU560" i="35"/>
  <c r="BV560" i="35"/>
  <c r="AO561" i="35"/>
  <c r="AP561" i="35"/>
  <c r="AQ561" i="35"/>
  <c r="AR561" i="35"/>
  <c r="AS561" i="35"/>
  <c r="AT561" i="35"/>
  <c r="AU561" i="35"/>
  <c r="AV561" i="35"/>
  <c r="AW561" i="35"/>
  <c r="AX561" i="35"/>
  <c r="AY561" i="35"/>
  <c r="AZ561" i="35"/>
  <c r="BA561" i="35"/>
  <c r="BB561" i="35"/>
  <c r="BC561" i="35"/>
  <c r="BD561" i="35"/>
  <c r="BE561" i="35"/>
  <c r="BF561" i="35"/>
  <c r="BG561" i="35"/>
  <c r="BH561" i="35"/>
  <c r="BI561" i="35"/>
  <c r="BJ561" i="35"/>
  <c r="BK561" i="35"/>
  <c r="BL561" i="35"/>
  <c r="BM561" i="35"/>
  <c r="BN561" i="35"/>
  <c r="BO561" i="35"/>
  <c r="BP561" i="35"/>
  <c r="BQ561" i="35"/>
  <c r="BR561" i="35"/>
  <c r="BS561" i="35"/>
  <c r="BT561" i="35"/>
  <c r="BU561" i="35"/>
  <c r="BV561" i="35"/>
  <c r="AO562" i="35"/>
  <c r="AP562" i="35"/>
  <c r="AQ562" i="35"/>
  <c r="AR562" i="35"/>
  <c r="AS562" i="35"/>
  <c r="AT562" i="35"/>
  <c r="AU562" i="35"/>
  <c r="AV562" i="35"/>
  <c r="AW562" i="35"/>
  <c r="AX562" i="35"/>
  <c r="AY562" i="35"/>
  <c r="AZ562" i="35"/>
  <c r="BA562" i="35"/>
  <c r="BB562" i="35"/>
  <c r="BC562" i="35"/>
  <c r="BD562" i="35"/>
  <c r="BE562" i="35"/>
  <c r="BF562" i="35"/>
  <c r="BG562" i="35"/>
  <c r="BH562" i="35"/>
  <c r="BI562" i="35"/>
  <c r="BJ562" i="35"/>
  <c r="BK562" i="35"/>
  <c r="BL562" i="35"/>
  <c r="BM562" i="35"/>
  <c r="BN562" i="35"/>
  <c r="BO562" i="35"/>
  <c r="BP562" i="35"/>
  <c r="BQ562" i="35"/>
  <c r="BR562" i="35"/>
  <c r="BS562" i="35"/>
  <c r="BT562" i="35"/>
  <c r="BU562" i="35"/>
  <c r="BV562" i="35"/>
  <c r="AO563" i="35"/>
  <c r="AP563" i="35"/>
  <c r="AQ563" i="35"/>
  <c r="AR563" i="35"/>
  <c r="AS563" i="35"/>
  <c r="AT563" i="35"/>
  <c r="AU563" i="35"/>
  <c r="AV563" i="35"/>
  <c r="AW563" i="35"/>
  <c r="AX563" i="35"/>
  <c r="AY563" i="35"/>
  <c r="AZ563" i="35"/>
  <c r="BA563" i="35"/>
  <c r="BB563" i="35"/>
  <c r="BC563" i="35"/>
  <c r="BD563" i="35"/>
  <c r="BE563" i="35"/>
  <c r="BF563" i="35"/>
  <c r="BG563" i="35"/>
  <c r="BH563" i="35"/>
  <c r="BI563" i="35"/>
  <c r="BJ563" i="35"/>
  <c r="BK563" i="35"/>
  <c r="BL563" i="35"/>
  <c r="BM563" i="35"/>
  <c r="BN563" i="35"/>
  <c r="BO563" i="35"/>
  <c r="BP563" i="35"/>
  <c r="BQ563" i="35"/>
  <c r="BR563" i="35"/>
  <c r="BS563" i="35"/>
  <c r="BT563" i="35"/>
  <c r="BU563" i="35"/>
  <c r="BV563" i="35"/>
  <c r="AO564" i="35"/>
  <c r="AP564" i="35"/>
  <c r="AQ564" i="35"/>
  <c r="AR564" i="35"/>
  <c r="AS564" i="35"/>
  <c r="AT564" i="35"/>
  <c r="AU564" i="35"/>
  <c r="AV564" i="35"/>
  <c r="AW564" i="35"/>
  <c r="AX564" i="35"/>
  <c r="AY564" i="35"/>
  <c r="AZ564" i="35"/>
  <c r="BA564" i="35"/>
  <c r="BB564" i="35"/>
  <c r="BC564" i="35"/>
  <c r="BD564" i="35"/>
  <c r="BE564" i="35"/>
  <c r="BF564" i="35"/>
  <c r="BG564" i="35"/>
  <c r="BH564" i="35"/>
  <c r="BI564" i="35"/>
  <c r="BJ564" i="35"/>
  <c r="BK564" i="35"/>
  <c r="BL564" i="35"/>
  <c r="BM564" i="35"/>
  <c r="BN564" i="35"/>
  <c r="BO564" i="35"/>
  <c r="BP564" i="35"/>
  <c r="BQ564" i="35"/>
  <c r="BR564" i="35"/>
  <c r="BS564" i="35"/>
  <c r="BT564" i="35"/>
  <c r="BU564" i="35"/>
  <c r="BV564" i="35"/>
  <c r="AO122" i="35"/>
  <c r="AP122" i="35"/>
  <c r="AQ122" i="35"/>
  <c r="AR122" i="35"/>
  <c r="AS122" i="35"/>
  <c r="AT122" i="35"/>
  <c r="AU122" i="35"/>
  <c r="AV122" i="35"/>
  <c r="AW122" i="35"/>
  <c r="AX122" i="35"/>
  <c r="AY122" i="35"/>
  <c r="AZ122" i="35"/>
  <c r="BA122" i="35"/>
  <c r="BB122" i="35"/>
  <c r="BC122" i="35"/>
  <c r="BD122" i="35"/>
  <c r="BE122" i="35"/>
  <c r="BF122" i="35"/>
  <c r="BG122" i="35"/>
  <c r="BH122" i="35"/>
  <c r="BI122" i="35"/>
  <c r="BJ122" i="35"/>
  <c r="BK122" i="35"/>
  <c r="BL122" i="35"/>
  <c r="BM122" i="35"/>
  <c r="BN122" i="35"/>
  <c r="BO122" i="35"/>
  <c r="BP122" i="35"/>
  <c r="BQ122" i="35"/>
  <c r="BR122" i="35"/>
  <c r="BS122" i="35"/>
  <c r="BT122" i="35"/>
  <c r="BU122" i="35"/>
  <c r="BV122" i="35"/>
  <c r="AO123" i="35"/>
  <c r="AP123" i="35"/>
  <c r="AQ123" i="35"/>
  <c r="AR123" i="35"/>
  <c r="AS123" i="35"/>
  <c r="AT123" i="35"/>
  <c r="AU123" i="35"/>
  <c r="AV123" i="35"/>
  <c r="AW123" i="35"/>
  <c r="AX123" i="35"/>
  <c r="AY123" i="35"/>
  <c r="AZ123" i="35"/>
  <c r="BA123" i="35"/>
  <c r="BB123" i="35"/>
  <c r="BC123" i="35"/>
  <c r="BD123" i="35"/>
  <c r="BE123" i="35"/>
  <c r="BF123" i="35"/>
  <c r="BG123" i="35"/>
  <c r="BH123" i="35"/>
  <c r="BI123" i="35"/>
  <c r="BJ123" i="35"/>
  <c r="BK123" i="35"/>
  <c r="BL123" i="35"/>
  <c r="BM123" i="35"/>
  <c r="BN123" i="35"/>
  <c r="BO123" i="35"/>
  <c r="BP123" i="35"/>
  <c r="BQ123" i="35"/>
  <c r="BR123" i="35"/>
  <c r="BS123" i="35"/>
  <c r="BT123" i="35"/>
  <c r="BU123" i="35"/>
  <c r="BV123" i="35"/>
  <c r="AO124" i="35"/>
  <c r="AP124" i="35"/>
  <c r="AQ124" i="35"/>
  <c r="AR124" i="35"/>
  <c r="AS124" i="35"/>
  <c r="AT124" i="35"/>
  <c r="AU124" i="35"/>
  <c r="AV124" i="35"/>
  <c r="AW124" i="35"/>
  <c r="AX124" i="35"/>
  <c r="AY124" i="35"/>
  <c r="AZ124" i="35"/>
  <c r="BA124" i="35"/>
  <c r="BB124" i="35"/>
  <c r="BC124" i="35"/>
  <c r="BD124" i="35"/>
  <c r="BE124" i="35"/>
  <c r="BF124" i="35"/>
  <c r="BG124" i="35"/>
  <c r="BH124" i="35"/>
  <c r="BI124" i="35"/>
  <c r="BJ124" i="35"/>
  <c r="BK124" i="35"/>
  <c r="BL124" i="35"/>
  <c r="BM124" i="35"/>
  <c r="BN124" i="35"/>
  <c r="BO124" i="35"/>
  <c r="BP124" i="35"/>
  <c r="BQ124" i="35"/>
  <c r="BR124" i="35"/>
  <c r="BS124" i="35"/>
  <c r="BT124" i="35"/>
  <c r="BU124" i="35"/>
  <c r="BV124" i="35"/>
  <c r="AO125" i="35"/>
  <c r="AP125" i="35"/>
  <c r="AQ125" i="35"/>
  <c r="AR125" i="35"/>
  <c r="AS125" i="35"/>
  <c r="AT125" i="35"/>
  <c r="AU125" i="35"/>
  <c r="AV125" i="35"/>
  <c r="AW125" i="35"/>
  <c r="AX125" i="35"/>
  <c r="AY125" i="35"/>
  <c r="AZ125" i="35"/>
  <c r="BA125" i="35"/>
  <c r="BB125" i="35"/>
  <c r="BC125" i="35"/>
  <c r="BD125" i="35"/>
  <c r="BE125" i="35"/>
  <c r="BF125" i="35"/>
  <c r="BG125" i="35"/>
  <c r="BH125" i="35"/>
  <c r="BI125" i="35"/>
  <c r="BJ125" i="35"/>
  <c r="BK125" i="35"/>
  <c r="BL125" i="35"/>
  <c r="BM125" i="35"/>
  <c r="BN125" i="35"/>
  <c r="BO125" i="35"/>
  <c r="BP125" i="35"/>
  <c r="BQ125" i="35"/>
  <c r="BR125" i="35"/>
  <c r="BS125" i="35"/>
  <c r="BT125" i="35"/>
  <c r="BU125" i="35"/>
  <c r="BV125" i="35"/>
  <c r="AO126" i="35"/>
  <c r="AP126" i="35"/>
  <c r="AQ126" i="35"/>
  <c r="AR126" i="35"/>
  <c r="AS126" i="35"/>
  <c r="AT126" i="35"/>
  <c r="AU126" i="35"/>
  <c r="AV126" i="35"/>
  <c r="AW126" i="35"/>
  <c r="AX126" i="35"/>
  <c r="AY126" i="35"/>
  <c r="AZ126" i="35"/>
  <c r="BA126" i="35"/>
  <c r="BB126" i="35"/>
  <c r="BC126" i="35"/>
  <c r="BD126" i="35"/>
  <c r="BE126" i="35"/>
  <c r="BF126" i="35"/>
  <c r="BG126" i="35"/>
  <c r="BH126" i="35"/>
  <c r="BI126" i="35"/>
  <c r="BJ126" i="35"/>
  <c r="BK126" i="35"/>
  <c r="BL126" i="35"/>
  <c r="BM126" i="35"/>
  <c r="BN126" i="35"/>
  <c r="BO126" i="35"/>
  <c r="BP126" i="35"/>
  <c r="BQ126" i="35"/>
  <c r="BR126" i="35"/>
  <c r="BS126" i="35"/>
  <c r="BT126" i="35"/>
  <c r="BU126" i="35"/>
  <c r="BV126" i="35"/>
  <c r="AO351" i="35"/>
  <c r="AP351" i="35"/>
  <c r="AQ351" i="35"/>
  <c r="AR351" i="35"/>
  <c r="AS351" i="35"/>
  <c r="AT351" i="35"/>
  <c r="AU351" i="35"/>
  <c r="AV351" i="35"/>
  <c r="AW351" i="35"/>
  <c r="AX351" i="35"/>
  <c r="AY351" i="35"/>
  <c r="AZ351" i="35"/>
  <c r="BA351" i="35"/>
  <c r="BB351" i="35"/>
  <c r="BC351" i="35"/>
  <c r="BD351" i="35"/>
  <c r="BE351" i="35"/>
  <c r="BF351" i="35"/>
  <c r="BG351" i="35"/>
  <c r="BH351" i="35"/>
  <c r="BI351" i="35"/>
  <c r="BJ351" i="35"/>
  <c r="BK351" i="35"/>
  <c r="BL351" i="35"/>
  <c r="BM351" i="35"/>
  <c r="BN351" i="35"/>
  <c r="BO351" i="35"/>
  <c r="BP351" i="35"/>
  <c r="BQ351" i="35"/>
  <c r="BR351" i="35"/>
  <c r="BS351" i="35"/>
  <c r="BT351" i="35"/>
  <c r="BU351" i="35"/>
  <c r="BV351" i="35"/>
  <c r="AO352" i="35"/>
  <c r="AP352" i="35"/>
  <c r="AQ352" i="35"/>
  <c r="AR352" i="35"/>
  <c r="AS352" i="35"/>
  <c r="AT352" i="35"/>
  <c r="AU352" i="35"/>
  <c r="AV352" i="35"/>
  <c r="AW352" i="35"/>
  <c r="AX352" i="35"/>
  <c r="AY352" i="35"/>
  <c r="AZ352" i="35"/>
  <c r="BA352" i="35"/>
  <c r="BB352" i="35"/>
  <c r="BC352" i="35"/>
  <c r="BD352" i="35"/>
  <c r="BE352" i="35"/>
  <c r="BF352" i="35"/>
  <c r="BG352" i="35"/>
  <c r="BH352" i="35"/>
  <c r="BI352" i="35"/>
  <c r="BJ352" i="35"/>
  <c r="BK352" i="35"/>
  <c r="BL352" i="35"/>
  <c r="BM352" i="35"/>
  <c r="BN352" i="35"/>
  <c r="BO352" i="35"/>
  <c r="BP352" i="35"/>
  <c r="BQ352" i="35"/>
  <c r="BR352" i="35"/>
  <c r="BS352" i="35"/>
  <c r="BT352" i="35"/>
  <c r="BU352" i="35"/>
  <c r="BV352" i="35"/>
  <c r="AO353" i="35"/>
  <c r="AP353" i="35"/>
  <c r="AQ353" i="35"/>
  <c r="AR353" i="35"/>
  <c r="AS353" i="35"/>
  <c r="AT353" i="35"/>
  <c r="AU353" i="35"/>
  <c r="AV353" i="35"/>
  <c r="AW353" i="35"/>
  <c r="AX353" i="35"/>
  <c r="AY353" i="35"/>
  <c r="AZ353" i="35"/>
  <c r="BA353" i="35"/>
  <c r="BB353" i="35"/>
  <c r="BC353" i="35"/>
  <c r="BD353" i="35"/>
  <c r="BE353" i="35"/>
  <c r="BF353" i="35"/>
  <c r="BG353" i="35"/>
  <c r="BH353" i="35"/>
  <c r="BI353" i="35"/>
  <c r="BJ353" i="35"/>
  <c r="BK353" i="35"/>
  <c r="BL353" i="35"/>
  <c r="BM353" i="35"/>
  <c r="BN353" i="35"/>
  <c r="BO353" i="35"/>
  <c r="BP353" i="35"/>
  <c r="BQ353" i="35"/>
  <c r="BR353" i="35"/>
  <c r="BS353" i="35"/>
  <c r="BT353" i="35"/>
  <c r="BU353" i="35"/>
  <c r="BV353" i="35"/>
  <c r="AO354" i="35"/>
  <c r="AP354" i="35"/>
  <c r="AQ354" i="35"/>
  <c r="AR354" i="35"/>
  <c r="AS354" i="35"/>
  <c r="AT354" i="35"/>
  <c r="AU354" i="35"/>
  <c r="AV354" i="35"/>
  <c r="AW354" i="35"/>
  <c r="AX354" i="35"/>
  <c r="AY354" i="35"/>
  <c r="AZ354" i="35"/>
  <c r="BA354" i="35"/>
  <c r="BB354" i="35"/>
  <c r="BC354" i="35"/>
  <c r="BD354" i="35"/>
  <c r="BE354" i="35"/>
  <c r="BF354" i="35"/>
  <c r="BG354" i="35"/>
  <c r="BH354" i="35"/>
  <c r="BI354" i="35"/>
  <c r="BJ354" i="35"/>
  <c r="BK354" i="35"/>
  <c r="BL354" i="35"/>
  <c r="BM354" i="35"/>
  <c r="BN354" i="35"/>
  <c r="BO354" i="35"/>
  <c r="BP354" i="35"/>
  <c r="BQ354" i="35"/>
  <c r="BR354" i="35"/>
  <c r="BS354" i="35"/>
  <c r="BT354" i="35"/>
  <c r="BU354" i="35"/>
  <c r="BV354" i="35"/>
  <c r="AO355" i="35"/>
  <c r="AP355" i="35"/>
  <c r="AQ355" i="35"/>
  <c r="AR355" i="35"/>
  <c r="AS355" i="35"/>
  <c r="AT355" i="35"/>
  <c r="AU355" i="35"/>
  <c r="AV355" i="35"/>
  <c r="AW355" i="35"/>
  <c r="AX355" i="35"/>
  <c r="AY355" i="35"/>
  <c r="AZ355" i="35"/>
  <c r="BA355" i="35"/>
  <c r="BB355" i="35"/>
  <c r="BC355" i="35"/>
  <c r="BD355" i="35"/>
  <c r="BE355" i="35"/>
  <c r="BF355" i="35"/>
  <c r="BG355" i="35"/>
  <c r="BH355" i="35"/>
  <c r="BI355" i="35"/>
  <c r="BJ355" i="35"/>
  <c r="BK355" i="35"/>
  <c r="BL355" i="35"/>
  <c r="BM355" i="35"/>
  <c r="BN355" i="35"/>
  <c r="BO355" i="35"/>
  <c r="BP355" i="35"/>
  <c r="BQ355" i="35"/>
  <c r="BR355" i="35"/>
  <c r="BS355" i="35"/>
  <c r="BT355" i="35"/>
  <c r="BU355" i="35"/>
  <c r="BV355" i="35"/>
  <c r="AO356" i="35"/>
  <c r="AP356" i="35"/>
  <c r="AQ356" i="35"/>
  <c r="AR356" i="35"/>
  <c r="AS356" i="35"/>
  <c r="AT356" i="35"/>
  <c r="AU356" i="35"/>
  <c r="AV356" i="35"/>
  <c r="AW356" i="35"/>
  <c r="AX356" i="35"/>
  <c r="AY356" i="35"/>
  <c r="AZ356" i="35"/>
  <c r="BA356" i="35"/>
  <c r="BB356" i="35"/>
  <c r="BC356" i="35"/>
  <c r="BD356" i="35"/>
  <c r="BE356" i="35"/>
  <c r="BF356" i="35"/>
  <c r="BG356" i="35"/>
  <c r="BH356" i="35"/>
  <c r="BI356" i="35"/>
  <c r="BJ356" i="35"/>
  <c r="BK356" i="35"/>
  <c r="BL356" i="35"/>
  <c r="BM356" i="35"/>
  <c r="BN356" i="35"/>
  <c r="BO356" i="35"/>
  <c r="BP356" i="35"/>
  <c r="BQ356" i="35"/>
  <c r="BR356" i="35"/>
  <c r="BS356" i="35"/>
  <c r="BT356" i="35"/>
  <c r="BU356" i="35"/>
  <c r="BV356" i="35"/>
  <c r="AO944" i="35"/>
  <c r="AP944" i="35"/>
  <c r="AQ944" i="35"/>
  <c r="AR944" i="35"/>
  <c r="AS944" i="35"/>
  <c r="AT944" i="35"/>
  <c r="AU944" i="35"/>
  <c r="AV944" i="35"/>
  <c r="AW944" i="35"/>
  <c r="AX944" i="35"/>
  <c r="AY944" i="35"/>
  <c r="AZ944" i="35"/>
  <c r="BA944" i="35"/>
  <c r="BB944" i="35"/>
  <c r="BC944" i="35"/>
  <c r="BD944" i="35"/>
  <c r="BE944" i="35"/>
  <c r="BF944" i="35"/>
  <c r="BG944" i="35"/>
  <c r="BH944" i="35"/>
  <c r="BI944" i="35"/>
  <c r="BJ944" i="35"/>
  <c r="BK944" i="35"/>
  <c r="BL944" i="35"/>
  <c r="BM944" i="35"/>
  <c r="BN944" i="35"/>
  <c r="BO944" i="35"/>
  <c r="BP944" i="35"/>
  <c r="BQ944" i="35"/>
  <c r="BR944" i="35"/>
  <c r="BS944" i="35"/>
  <c r="BT944" i="35"/>
  <c r="BU944" i="35"/>
  <c r="BV944" i="35"/>
  <c r="AO945" i="35"/>
  <c r="AP945" i="35"/>
  <c r="AQ945" i="35"/>
  <c r="AR945" i="35"/>
  <c r="AS945" i="35"/>
  <c r="AT945" i="35"/>
  <c r="AU945" i="35"/>
  <c r="AV945" i="35"/>
  <c r="AW945" i="35"/>
  <c r="AX945" i="35"/>
  <c r="AY945" i="35"/>
  <c r="AZ945" i="35"/>
  <c r="BA945" i="35"/>
  <c r="BB945" i="35"/>
  <c r="BC945" i="35"/>
  <c r="BD945" i="35"/>
  <c r="BE945" i="35"/>
  <c r="BF945" i="35"/>
  <c r="BG945" i="35"/>
  <c r="BH945" i="35"/>
  <c r="BI945" i="35"/>
  <c r="BJ945" i="35"/>
  <c r="BK945" i="35"/>
  <c r="BL945" i="35"/>
  <c r="BM945" i="35"/>
  <c r="BN945" i="35"/>
  <c r="BO945" i="35"/>
  <c r="BP945" i="35"/>
  <c r="BQ945" i="35"/>
  <c r="BR945" i="35"/>
  <c r="BS945" i="35"/>
  <c r="BT945" i="35"/>
  <c r="BU945" i="35"/>
  <c r="BV945" i="35"/>
  <c r="AO946" i="35"/>
  <c r="AP946" i="35"/>
  <c r="AQ946" i="35"/>
  <c r="AR946" i="35"/>
  <c r="AS946" i="35"/>
  <c r="AT946" i="35"/>
  <c r="AU946" i="35"/>
  <c r="AV946" i="35"/>
  <c r="AW946" i="35"/>
  <c r="AX946" i="35"/>
  <c r="AY946" i="35"/>
  <c r="AZ946" i="35"/>
  <c r="BA946" i="35"/>
  <c r="BB946" i="35"/>
  <c r="BC946" i="35"/>
  <c r="BD946" i="35"/>
  <c r="BE946" i="35"/>
  <c r="BF946" i="35"/>
  <c r="BG946" i="35"/>
  <c r="BH946" i="35"/>
  <c r="BI946" i="35"/>
  <c r="BJ946" i="35"/>
  <c r="BK946" i="35"/>
  <c r="BL946" i="35"/>
  <c r="BM946" i="35"/>
  <c r="BN946" i="35"/>
  <c r="BO946" i="35"/>
  <c r="BP946" i="35"/>
  <c r="BQ946" i="35"/>
  <c r="BR946" i="35"/>
  <c r="BS946" i="35"/>
  <c r="BT946" i="35"/>
  <c r="BU946" i="35"/>
  <c r="BV946" i="35"/>
  <c r="AO947" i="35"/>
  <c r="AP947" i="35"/>
  <c r="AQ947" i="35"/>
  <c r="AR947" i="35"/>
  <c r="AS947" i="35"/>
  <c r="AT947" i="35"/>
  <c r="AU947" i="35"/>
  <c r="AV947" i="35"/>
  <c r="AW947" i="35"/>
  <c r="AX947" i="35"/>
  <c r="AY947" i="35"/>
  <c r="AZ947" i="35"/>
  <c r="BA947" i="35"/>
  <c r="BB947" i="35"/>
  <c r="BC947" i="35"/>
  <c r="BD947" i="35"/>
  <c r="BE947" i="35"/>
  <c r="BF947" i="35"/>
  <c r="BG947" i="35"/>
  <c r="BH947" i="35"/>
  <c r="BI947" i="35"/>
  <c r="BJ947" i="35"/>
  <c r="BK947" i="35"/>
  <c r="BL947" i="35"/>
  <c r="BM947" i="35"/>
  <c r="BN947" i="35"/>
  <c r="BO947" i="35"/>
  <c r="BP947" i="35"/>
  <c r="BQ947" i="35"/>
  <c r="BR947" i="35"/>
  <c r="BS947" i="35"/>
  <c r="BT947" i="35"/>
  <c r="BU947" i="35"/>
  <c r="BV947" i="35"/>
  <c r="AO948" i="35"/>
  <c r="AP948" i="35"/>
  <c r="AQ948" i="35"/>
  <c r="AR948" i="35"/>
  <c r="AS948" i="35"/>
  <c r="AT948" i="35"/>
  <c r="AU948" i="35"/>
  <c r="AV948" i="35"/>
  <c r="AW948" i="35"/>
  <c r="AX948" i="35"/>
  <c r="AY948" i="35"/>
  <c r="AZ948" i="35"/>
  <c r="BA948" i="35"/>
  <c r="BB948" i="35"/>
  <c r="BC948" i="35"/>
  <c r="BD948" i="35"/>
  <c r="BE948" i="35"/>
  <c r="BF948" i="35"/>
  <c r="BG948" i="35"/>
  <c r="BH948" i="35"/>
  <c r="BI948" i="35"/>
  <c r="BJ948" i="35"/>
  <c r="BK948" i="35"/>
  <c r="BL948" i="35"/>
  <c r="BM948" i="35"/>
  <c r="BN948" i="35"/>
  <c r="BO948" i="35"/>
  <c r="BP948" i="35"/>
  <c r="BQ948" i="35"/>
  <c r="BR948" i="35"/>
  <c r="BS948" i="35"/>
  <c r="BT948" i="35"/>
  <c r="BU948" i="35"/>
  <c r="BV948" i="35"/>
  <c r="AO565" i="35"/>
  <c r="AP565" i="35"/>
  <c r="AQ565" i="35"/>
  <c r="AR565" i="35"/>
  <c r="AS565" i="35"/>
  <c r="AT565" i="35"/>
  <c r="AU565" i="35"/>
  <c r="AV565" i="35"/>
  <c r="AW565" i="35"/>
  <c r="AX565" i="35"/>
  <c r="AY565" i="35"/>
  <c r="AZ565" i="35"/>
  <c r="BA565" i="35"/>
  <c r="BB565" i="35"/>
  <c r="BC565" i="35"/>
  <c r="BD565" i="35"/>
  <c r="BE565" i="35"/>
  <c r="BF565" i="35"/>
  <c r="BG565" i="35"/>
  <c r="BH565" i="35"/>
  <c r="BI565" i="35"/>
  <c r="BJ565" i="35"/>
  <c r="BK565" i="35"/>
  <c r="BL565" i="35"/>
  <c r="BM565" i="35"/>
  <c r="BN565" i="35"/>
  <c r="BO565" i="35"/>
  <c r="BP565" i="35"/>
  <c r="BQ565" i="35"/>
  <c r="BR565" i="35"/>
  <c r="BS565" i="35"/>
  <c r="BT565" i="35"/>
  <c r="BU565" i="35"/>
  <c r="BV565" i="35"/>
  <c r="AO566" i="35"/>
  <c r="AP566" i="35"/>
  <c r="AQ566" i="35"/>
  <c r="AR566" i="35"/>
  <c r="AS566" i="35"/>
  <c r="AT566" i="35"/>
  <c r="AU566" i="35"/>
  <c r="AV566" i="35"/>
  <c r="AW566" i="35"/>
  <c r="AX566" i="35"/>
  <c r="AY566" i="35"/>
  <c r="AZ566" i="35"/>
  <c r="BA566" i="35"/>
  <c r="BB566" i="35"/>
  <c r="BC566" i="35"/>
  <c r="BD566" i="35"/>
  <c r="BE566" i="35"/>
  <c r="BF566" i="35"/>
  <c r="BG566" i="35"/>
  <c r="BH566" i="35"/>
  <c r="BI566" i="35"/>
  <c r="BJ566" i="35"/>
  <c r="BK566" i="35"/>
  <c r="BL566" i="35"/>
  <c r="BM566" i="35"/>
  <c r="BN566" i="35"/>
  <c r="BO566" i="35"/>
  <c r="BP566" i="35"/>
  <c r="BQ566" i="35"/>
  <c r="BR566" i="35"/>
  <c r="BS566" i="35"/>
  <c r="BT566" i="35"/>
  <c r="BU566" i="35"/>
  <c r="BV566" i="35"/>
  <c r="AO567" i="35"/>
  <c r="AP567" i="35"/>
  <c r="AQ567" i="35"/>
  <c r="AR567" i="35"/>
  <c r="AS567" i="35"/>
  <c r="AT567" i="35"/>
  <c r="AU567" i="35"/>
  <c r="AV567" i="35"/>
  <c r="AW567" i="35"/>
  <c r="AX567" i="35"/>
  <c r="AY567" i="35"/>
  <c r="AZ567" i="35"/>
  <c r="BA567" i="35"/>
  <c r="BB567" i="35"/>
  <c r="BC567" i="35"/>
  <c r="BD567" i="35"/>
  <c r="BE567" i="35"/>
  <c r="BF567" i="35"/>
  <c r="BG567" i="35"/>
  <c r="BH567" i="35"/>
  <c r="BI567" i="35"/>
  <c r="BJ567" i="35"/>
  <c r="BK567" i="35"/>
  <c r="BL567" i="35"/>
  <c r="BM567" i="35"/>
  <c r="BN567" i="35"/>
  <c r="BO567" i="35"/>
  <c r="BP567" i="35"/>
  <c r="BQ567" i="35"/>
  <c r="BR567" i="35"/>
  <c r="BS567" i="35"/>
  <c r="BT567" i="35"/>
  <c r="BU567" i="35"/>
  <c r="BV567" i="35"/>
  <c r="AO568" i="35"/>
  <c r="AP568" i="35"/>
  <c r="AQ568" i="35"/>
  <c r="AR568" i="35"/>
  <c r="AS568" i="35"/>
  <c r="AT568" i="35"/>
  <c r="AU568" i="35"/>
  <c r="AV568" i="35"/>
  <c r="AW568" i="35"/>
  <c r="AX568" i="35"/>
  <c r="AY568" i="35"/>
  <c r="AZ568" i="35"/>
  <c r="BA568" i="35"/>
  <c r="BB568" i="35"/>
  <c r="BC568" i="35"/>
  <c r="BD568" i="35"/>
  <c r="BE568" i="35"/>
  <c r="BF568" i="35"/>
  <c r="BG568" i="35"/>
  <c r="BH568" i="35"/>
  <c r="BI568" i="35"/>
  <c r="BJ568" i="35"/>
  <c r="BK568" i="35"/>
  <c r="BL568" i="35"/>
  <c r="BM568" i="35"/>
  <c r="BN568" i="35"/>
  <c r="BO568" i="35"/>
  <c r="BP568" i="35"/>
  <c r="BQ568" i="35"/>
  <c r="BR568" i="35"/>
  <c r="BS568" i="35"/>
  <c r="BT568" i="35"/>
  <c r="BU568" i="35"/>
  <c r="BV568" i="35"/>
  <c r="AO569" i="35"/>
  <c r="AP569" i="35"/>
  <c r="AQ569" i="35"/>
  <c r="AR569" i="35"/>
  <c r="AS569" i="35"/>
  <c r="AT569" i="35"/>
  <c r="AU569" i="35"/>
  <c r="AV569" i="35"/>
  <c r="AW569" i="35"/>
  <c r="AX569" i="35"/>
  <c r="AY569" i="35"/>
  <c r="AZ569" i="35"/>
  <c r="BA569" i="35"/>
  <c r="BB569" i="35"/>
  <c r="BC569" i="35"/>
  <c r="BD569" i="35"/>
  <c r="BE569" i="35"/>
  <c r="BF569" i="35"/>
  <c r="BG569" i="35"/>
  <c r="BH569" i="35"/>
  <c r="BI569" i="35"/>
  <c r="BJ569" i="35"/>
  <c r="BK569" i="35"/>
  <c r="BL569" i="35"/>
  <c r="BM569" i="35"/>
  <c r="BN569" i="35"/>
  <c r="BO569" i="35"/>
  <c r="BP569" i="35"/>
  <c r="BQ569" i="35"/>
  <c r="BR569" i="35"/>
  <c r="BS569" i="35"/>
  <c r="BT569" i="35"/>
  <c r="BU569" i="35"/>
  <c r="BV569" i="35"/>
  <c r="AO1836" i="35"/>
  <c r="AP1836" i="35"/>
  <c r="AQ1836" i="35"/>
  <c r="AR1836" i="35"/>
  <c r="AS1836" i="35"/>
  <c r="AT1836" i="35"/>
  <c r="AU1836" i="35"/>
  <c r="AV1836" i="35"/>
  <c r="AW1836" i="35"/>
  <c r="AX1836" i="35"/>
  <c r="AY1836" i="35"/>
  <c r="AZ1836" i="35"/>
  <c r="BA1836" i="35"/>
  <c r="BB1836" i="35"/>
  <c r="BC1836" i="35"/>
  <c r="BD1836" i="35"/>
  <c r="BE1836" i="35"/>
  <c r="BF1836" i="35"/>
  <c r="BG1836" i="35"/>
  <c r="BH1836" i="35"/>
  <c r="BI1836" i="35"/>
  <c r="BJ1836" i="35"/>
  <c r="BK1836" i="35"/>
  <c r="BL1836" i="35"/>
  <c r="BM1836" i="35"/>
  <c r="BN1836" i="35"/>
  <c r="BO1836" i="35"/>
  <c r="BP1836" i="35"/>
  <c r="BQ1836" i="35"/>
  <c r="BR1836" i="35"/>
  <c r="BS1836" i="35"/>
  <c r="BT1836" i="35"/>
  <c r="BU1836" i="35"/>
  <c r="BV1836" i="35"/>
  <c r="AO1837" i="35"/>
  <c r="AP1837" i="35"/>
  <c r="AQ1837" i="35"/>
  <c r="AR1837" i="35"/>
  <c r="AS1837" i="35"/>
  <c r="AT1837" i="35"/>
  <c r="AU1837" i="35"/>
  <c r="AV1837" i="35"/>
  <c r="AW1837" i="35"/>
  <c r="AX1837" i="35"/>
  <c r="AY1837" i="35"/>
  <c r="AZ1837" i="35"/>
  <c r="BA1837" i="35"/>
  <c r="BB1837" i="35"/>
  <c r="BC1837" i="35"/>
  <c r="BD1837" i="35"/>
  <c r="BE1837" i="35"/>
  <c r="BF1837" i="35"/>
  <c r="BG1837" i="35"/>
  <c r="BH1837" i="35"/>
  <c r="BI1837" i="35"/>
  <c r="BJ1837" i="35"/>
  <c r="BK1837" i="35"/>
  <c r="BL1837" i="35"/>
  <c r="BM1837" i="35"/>
  <c r="BN1837" i="35"/>
  <c r="BO1837" i="35"/>
  <c r="BP1837" i="35"/>
  <c r="BQ1837" i="35"/>
  <c r="BR1837" i="35"/>
  <c r="BS1837" i="35"/>
  <c r="BT1837" i="35"/>
  <c r="BU1837" i="35"/>
  <c r="BV1837" i="35"/>
  <c r="AO1838" i="35"/>
  <c r="AP1838" i="35"/>
  <c r="AQ1838" i="35"/>
  <c r="AR1838" i="35"/>
  <c r="AS1838" i="35"/>
  <c r="AT1838" i="35"/>
  <c r="AU1838" i="35"/>
  <c r="AV1838" i="35"/>
  <c r="AW1838" i="35"/>
  <c r="AX1838" i="35"/>
  <c r="AY1838" i="35"/>
  <c r="AZ1838" i="35"/>
  <c r="BA1838" i="35"/>
  <c r="BB1838" i="35"/>
  <c r="BC1838" i="35"/>
  <c r="BD1838" i="35"/>
  <c r="BE1838" i="35"/>
  <c r="BF1838" i="35"/>
  <c r="BG1838" i="35"/>
  <c r="BH1838" i="35"/>
  <c r="BI1838" i="35"/>
  <c r="BJ1838" i="35"/>
  <c r="BK1838" i="35"/>
  <c r="BL1838" i="35"/>
  <c r="BM1838" i="35"/>
  <c r="BN1838" i="35"/>
  <c r="BO1838" i="35"/>
  <c r="BP1838" i="35"/>
  <c r="BQ1838" i="35"/>
  <c r="BR1838" i="35"/>
  <c r="BS1838" i="35"/>
  <c r="BT1838" i="35"/>
  <c r="BU1838" i="35"/>
  <c r="BV1838" i="35"/>
  <c r="AO1839" i="35"/>
  <c r="AP1839" i="35"/>
  <c r="AQ1839" i="35"/>
  <c r="AR1839" i="35"/>
  <c r="AS1839" i="35"/>
  <c r="AT1839" i="35"/>
  <c r="AU1839" i="35"/>
  <c r="AV1839" i="35"/>
  <c r="AW1839" i="35"/>
  <c r="AX1839" i="35"/>
  <c r="AY1839" i="35"/>
  <c r="AZ1839" i="35"/>
  <c r="BA1839" i="35"/>
  <c r="BB1839" i="35"/>
  <c r="BC1839" i="35"/>
  <c r="BD1839" i="35"/>
  <c r="BE1839" i="35"/>
  <c r="BF1839" i="35"/>
  <c r="BG1839" i="35"/>
  <c r="BH1839" i="35"/>
  <c r="BI1839" i="35"/>
  <c r="BJ1839" i="35"/>
  <c r="BK1839" i="35"/>
  <c r="BL1839" i="35"/>
  <c r="BM1839" i="35"/>
  <c r="BN1839" i="35"/>
  <c r="BO1839" i="35"/>
  <c r="BP1839" i="35"/>
  <c r="BQ1839" i="35"/>
  <c r="BR1839" i="35"/>
  <c r="BS1839" i="35"/>
  <c r="BT1839" i="35"/>
  <c r="BU1839" i="35"/>
  <c r="BV1839" i="35"/>
  <c r="AO1840" i="35"/>
  <c r="AP1840" i="35"/>
  <c r="AQ1840" i="35"/>
  <c r="AR1840" i="35"/>
  <c r="AS1840" i="35"/>
  <c r="AT1840" i="35"/>
  <c r="AU1840" i="35"/>
  <c r="AV1840" i="35"/>
  <c r="AW1840" i="35"/>
  <c r="AX1840" i="35"/>
  <c r="AY1840" i="35"/>
  <c r="AZ1840" i="35"/>
  <c r="BA1840" i="35"/>
  <c r="BB1840" i="35"/>
  <c r="BC1840" i="35"/>
  <c r="BD1840" i="35"/>
  <c r="BE1840" i="35"/>
  <c r="BF1840" i="35"/>
  <c r="BG1840" i="35"/>
  <c r="BH1840" i="35"/>
  <c r="BI1840" i="35"/>
  <c r="BJ1840" i="35"/>
  <c r="BK1840" i="35"/>
  <c r="BL1840" i="35"/>
  <c r="BM1840" i="35"/>
  <c r="BN1840" i="35"/>
  <c r="BO1840" i="35"/>
  <c r="BP1840" i="35"/>
  <c r="BQ1840" i="35"/>
  <c r="BR1840" i="35"/>
  <c r="BS1840" i="35"/>
  <c r="BT1840" i="35"/>
  <c r="BU1840" i="35"/>
  <c r="BV1840" i="35"/>
  <c r="AO127" i="35"/>
  <c r="AP127" i="35"/>
  <c r="AQ127" i="35"/>
  <c r="AR127" i="35"/>
  <c r="AS127" i="35"/>
  <c r="AT127" i="35"/>
  <c r="AU127" i="35"/>
  <c r="AV127" i="35"/>
  <c r="AW127" i="35"/>
  <c r="AX127" i="35"/>
  <c r="AY127" i="35"/>
  <c r="AZ127" i="35"/>
  <c r="BA127" i="35"/>
  <c r="BB127" i="35"/>
  <c r="BC127" i="35"/>
  <c r="BD127" i="35"/>
  <c r="BE127" i="35"/>
  <c r="BF127" i="35"/>
  <c r="BG127" i="35"/>
  <c r="BH127" i="35"/>
  <c r="BI127" i="35"/>
  <c r="BJ127" i="35"/>
  <c r="BK127" i="35"/>
  <c r="BL127" i="35"/>
  <c r="BM127" i="35"/>
  <c r="BN127" i="35"/>
  <c r="BO127" i="35"/>
  <c r="BP127" i="35"/>
  <c r="BQ127" i="35"/>
  <c r="BR127" i="35"/>
  <c r="BS127" i="35"/>
  <c r="BT127" i="35"/>
  <c r="BU127" i="35"/>
  <c r="BV127" i="35"/>
  <c r="AO128" i="35"/>
  <c r="AP128" i="35"/>
  <c r="AQ128" i="35"/>
  <c r="AR128" i="35"/>
  <c r="AS128" i="35"/>
  <c r="AT128" i="35"/>
  <c r="AU128" i="35"/>
  <c r="AV128" i="35"/>
  <c r="AW128" i="35"/>
  <c r="AX128" i="35"/>
  <c r="AY128" i="35"/>
  <c r="AZ128" i="35"/>
  <c r="BA128" i="35"/>
  <c r="BB128" i="35"/>
  <c r="BC128" i="35"/>
  <c r="BD128" i="35"/>
  <c r="BE128" i="35"/>
  <c r="BF128" i="35"/>
  <c r="BG128" i="35"/>
  <c r="BH128" i="35"/>
  <c r="BI128" i="35"/>
  <c r="BJ128" i="35"/>
  <c r="BK128" i="35"/>
  <c r="BL128" i="35"/>
  <c r="BM128" i="35"/>
  <c r="BN128" i="35"/>
  <c r="BO128" i="35"/>
  <c r="BP128" i="35"/>
  <c r="BQ128" i="35"/>
  <c r="BR128" i="35"/>
  <c r="BS128" i="35"/>
  <c r="BT128" i="35"/>
  <c r="BU128" i="35"/>
  <c r="BV128" i="35"/>
  <c r="AO129" i="35"/>
  <c r="AP129" i="35"/>
  <c r="AQ129" i="35"/>
  <c r="AR129" i="35"/>
  <c r="AS129" i="35"/>
  <c r="AT129" i="35"/>
  <c r="AU129" i="35"/>
  <c r="AV129" i="35"/>
  <c r="AW129" i="35"/>
  <c r="AX129" i="35"/>
  <c r="AY129" i="35"/>
  <c r="AZ129" i="35"/>
  <c r="BA129" i="35"/>
  <c r="BB129" i="35"/>
  <c r="BC129" i="35"/>
  <c r="BD129" i="35"/>
  <c r="BE129" i="35"/>
  <c r="BF129" i="35"/>
  <c r="BG129" i="35"/>
  <c r="BH129" i="35"/>
  <c r="BI129" i="35"/>
  <c r="BJ129" i="35"/>
  <c r="BK129" i="35"/>
  <c r="BL129" i="35"/>
  <c r="BM129" i="35"/>
  <c r="BN129" i="35"/>
  <c r="BO129" i="35"/>
  <c r="BP129" i="35"/>
  <c r="BQ129" i="35"/>
  <c r="BR129" i="35"/>
  <c r="BS129" i="35"/>
  <c r="BT129" i="35"/>
  <c r="BU129" i="35"/>
  <c r="BV129" i="35"/>
  <c r="AO130" i="35"/>
  <c r="AP130" i="35"/>
  <c r="AQ130" i="35"/>
  <c r="AR130" i="35"/>
  <c r="AS130" i="35"/>
  <c r="AT130" i="35"/>
  <c r="AU130" i="35"/>
  <c r="AV130" i="35"/>
  <c r="AW130" i="35"/>
  <c r="AX130" i="35"/>
  <c r="AY130" i="35"/>
  <c r="AZ130" i="35"/>
  <c r="BA130" i="35"/>
  <c r="BB130" i="35"/>
  <c r="BC130" i="35"/>
  <c r="BD130" i="35"/>
  <c r="BE130" i="35"/>
  <c r="BF130" i="35"/>
  <c r="BG130" i="35"/>
  <c r="BH130" i="35"/>
  <c r="BI130" i="35"/>
  <c r="BJ130" i="35"/>
  <c r="BK130" i="35"/>
  <c r="BL130" i="35"/>
  <c r="BM130" i="35"/>
  <c r="BN130" i="35"/>
  <c r="BO130" i="35"/>
  <c r="BP130" i="35"/>
  <c r="BQ130" i="35"/>
  <c r="BR130" i="35"/>
  <c r="BS130" i="35"/>
  <c r="BT130" i="35"/>
  <c r="BU130" i="35"/>
  <c r="BV130" i="35"/>
  <c r="AO131" i="35"/>
  <c r="AP131" i="35"/>
  <c r="AQ131" i="35"/>
  <c r="AR131" i="35"/>
  <c r="AS131" i="35"/>
  <c r="AT131" i="35"/>
  <c r="AU131" i="35"/>
  <c r="AV131" i="35"/>
  <c r="AW131" i="35"/>
  <c r="AX131" i="35"/>
  <c r="AY131" i="35"/>
  <c r="AZ131" i="35"/>
  <c r="BA131" i="35"/>
  <c r="BB131" i="35"/>
  <c r="BC131" i="35"/>
  <c r="BD131" i="35"/>
  <c r="BE131" i="35"/>
  <c r="BF131" i="35"/>
  <c r="BG131" i="35"/>
  <c r="BH131" i="35"/>
  <c r="BI131" i="35"/>
  <c r="BJ131" i="35"/>
  <c r="BK131" i="35"/>
  <c r="BL131" i="35"/>
  <c r="BM131" i="35"/>
  <c r="BN131" i="35"/>
  <c r="BO131" i="35"/>
  <c r="BP131" i="35"/>
  <c r="BQ131" i="35"/>
  <c r="BR131" i="35"/>
  <c r="BS131" i="35"/>
  <c r="BT131" i="35"/>
  <c r="BU131" i="35"/>
  <c r="BV131" i="35"/>
  <c r="AO132" i="35"/>
  <c r="AP132" i="35"/>
  <c r="AQ132" i="35"/>
  <c r="AR132" i="35"/>
  <c r="AS132" i="35"/>
  <c r="AT132" i="35"/>
  <c r="AU132" i="35"/>
  <c r="AV132" i="35"/>
  <c r="AW132" i="35"/>
  <c r="AX132" i="35"/>
  <c r="AY132" i="35"/>
  <c r="AZ132" i="35"/>
  <c r="BA132" i="35"/>
  <c r="BB132" i="35"/>
  <c r="BC132" i="35"/>
  <c r="BD132" i="35"/>
  <c r="BE132" i="35"/>
  <c r="BF132" i="35"/>
  <c r="BG132" i="35"/>
  <c r="BH132" i="35"/>
  <c r="BI132" i="35"/>
  <c r="BJ132" i="35"/>
  <c r="BK132" i="35"/>
  <c r="BL132" i="35"/>
  <c r="BM132" i="35"/>
  <c r="BN132" i="35"/>
  <c r="BO132" i="35"/>
  <c r="BP132" i="35"/>
  <c r="BQ132" i="35"/>
  <c r="BR132" i="35"/>
  <c r="BS132" i="35"/>
  <c r="BT132" i="35"/>
  <c r="BU132" i="35"/>
  <c r="BV132" i="35"/>
  <c r="AO357" i="35"/>
  <c r="AP357" i="35"/>
  <c r="AQ357" i="35"/>
  <c r="AR357" i="35"/>
  <c r="AS357" i="35"/>
  <c r="AT357" i="35"/>
  <c r="AU357" i="35"/>
  <c r="AV357" i="35"/>
  <c r="AW357" i="35"/>
  <c r="AX357" i="35"/>
  <c r="AY357" i="35"/>
  <c r="AZ357" i="35"/>
  <c r="BA357" i="35"/>
  <c r="BB357" i="35"/>
  <c r="BC357" i="35"/>
  <c r="BD357" i="35"/>
  <c r="BE357" i="35"/>
  <c r="BF357" i="35"/>
  <c r="BG357" i="35"/>
  <c r="BH357" i="35"/>
  <c r="BI357" i="35"/>
  <c r="BJ357" i="35"/>
  <c r="BK357" i="35"/>
  <c r="BL357" i="35"/>
  <c r="BM357" i="35"/>
  <c r="BN357" i="35"/>
  <c r="BO357" i="35"/>
  <c r="BP357" i="35"/>
  <c r="BQ357" i="35"/>
  <c r="BR357" i="35"/>
  <c r="BS357" i="35"/>
  <c r="BT357" i="35"/>
  <c r="BU357" i="35"/>
  <c r="BV357" i="35"/>
  <c r="AO358" i="35"/>
  <c r="AP358" i="35"/>
  <c r="AQ358" i="35"/>
  <c r="AR358" i="35"/>
  <c r="AS358" i="35"/>
  <c r="AT358" i="35"/>
  <c r="AU358" i="35"/>
  <c r="AV358" i="35"/>
  <c r="AW358" i="35"/>
  <c r="AX358" i="35"/>
  <c r="AY358" i="35"/>
  <c r="AZ358" i="35"/>
  <c r="BA358" i="35"/>
  <c r="BB358" i="35"/>
  <c r="BC358" i="35"/>
  <c r="BD358" i="35"/>
  <c r="BE358" i="35"/>
  <c r="BF358" i="35"/>
  <c r="BG358" i="35"/>
  <c r="BH358" i="35"/>
  <c r="BI358" i="35"/>
  <c r="BJ358" i="35"/>
  <c r="BK358" i="35"/>
  <c r="BL358" i="35"/>
  <c r="BM358" i="35"/>
  <c r="BN358" i="35"/>
  <c r="BO358" i="35"/>
  <c r="BP358" i="35"/>
  <c r="BQ358" i="35"/>
  <c r="BR358" i="35"/>
  <c r="BS358" i="35"/>
  <c r="BT358" i="35"/>
  <c r="BU358" i="35"/>
  <c r="BV358" i="35"/>
  <c r="AO359" i="35"/>
  <c r="AP359" i="35"/>
  <c r="AQ359" i="35"/>
  <c r="AR359" i="35"/>
  <c r="AS359" i="35"/>
  <c r="AT359" i="35"/>
  <c r="AU359" i="35"/>
  <c r="AV359" i="35"/>
  <c r="AW359" i="35"/>
  <c r="AX359" i="35"/>
  <c r="AY359" i="35"/>
  <c r="AZ359" i="35"/>
  <c r="BA359" i="35"/>
  <c r="BB359" i="35"/>
  <c r="BC359" i="35"/>
  <c r="BD359" i="35"/>
  <c r="BE359" i="35"/>
  <c r="BF359" i="35"/>
  <c r="BG359" i="35"/>
  <c r="BH359" i="35"/>
  <c r="BI359" i="35"/>
  <c r="BJ359" i="35"/>
  <c r="BK359" i="35"/>
  <c r="BL359" i="35"/>
  <c r="BM359" i="35"/>
  <c r="BN359" i="35"/>
  <c r="BO359" i="35"/>
  <c r="BP359" i="35"/>
  <c r="BQ359" i="35"/>
  <c r="BR359" i="35"/>
  <c r="BS359" i="35"/>
  <c r="BT359" i="35"/>
  <c r="BU359" i="35"/>
  <c r="BV359" i="35"/>
  <c r="AO360" i="35"/>
  <c r="AP360" i="35"/>
  <c r="AQ360" i="35"/>
  <c r="AR360" i="35"/>
  <c r="AS360" i="35"/>
  <c r="AT360" i="35"/>
  <c r="AU360" i="35"/>
  <c r="AV360" i="35"/>
  <c r="AW360" i="35"/>
  <c r="AX360" i="35"/>
  <c r="AY360" i="35"/>
  <c r="AZ360" i="35"/>
  <c r="BA360" i="35"/>
  <c r="BB360" i="35"/>
  <c r="BC360" i="35"/>
  <c r="BD360" i="35"/>
  <c r="BE360" i="35"/>
  <c r="BF360" i="35"/>
  <c r="BG360" i="35"/>
  <c r="BH360" i="35"/>
  <c r="BI360" i="35"/>
  <c r="BJ360" i="35"/>
  <c r="BK360" i="35"/>
  <c r="BL360" i="35"/>
  <c r="BM360" i="35"/>
  <c r="BN360" i="35"/>
  <c r="BO360" i="35"/>
  <c r="BP360" i="35"/>
  <c r="BQ360" i="35"/>
  <c r="BR360" i="35"/>
  <c r="BS360" i="35"/>
  <c r="BT360" i="35"/>
  <c r="BU360" i="35"/>
  <c r="BV360" i="35"/>
  <c r="AO361" i="35"/>
  <c r="AP361" i="35"/>
  <c r="AQ361" i="35"/>
  <c r="AR361" i="35"/>
  <c r="AS361" i="35"/>
  <c r="AT361" i="35"/>
  <c r="AU361" i="35"/>
  <c r="AV361" i="35"/>
  <c r="AW361" i="35"/>
  <c r="AX361" i="35"/>
  <c r="AY361" i="35"/>
  <c r="AZ361" i="35"/>
  <c r="BA361" i="35"/>
  <c r="BB361" i="35"/>
  <c r="BC361" i="35"/>
  <c r="BD361" i="35"/>
  <c r="BE361" i="35"/>
  <c r="BF361" i="35"/>
  <c r="BG361" i="35"/>
  <c r="BH361" i="35"/>
  <c r="BI361" i="35"/>
  <c r="BJ361" i="35"/>
  <c r="BK361" i="35"/>
  <c r="BL361" i="35"/>
  <c r="BM361" i="35"/>
  <c r="BN361" i="35"/>
  <c r="BO361" i="35"/>
  <c r="BP361" i="35"/>
  <c r="BQ361" i="35"/>
  <c r="BR361" i="35"/>
  <c r="BS361" i="35"/>
  <c r="BT361" i="35"/>
  <c r="BU361" i="35"/>
  <c r="BV361" i="35"/>
  <c r="AO362" i="35"/>
  <c r="AP362" i="35"/>
  <c r="AQ362" i="35"/>
  <c r="AR362" i="35"/>
  <c r="AS362" i="35"/>
  <c r="AT362" i="35"/>
  <c r="AU362" i="35"/>
  <c r="AV362" i="35"/>
  <c r="AW362" i="35"/>
  <c r="AX362" i="35"/>
  <c r="AY362" i="35"/>
  <c r="AZ362" i="35"/>
  <c r="BA362" i="35"/>
  <c r="BB362" i="35"/>
  <c r="BC362" i="35"/>
  <c r="BD362" i="35"/>
  <c r="BE362" i="35"/>
  <c r="BF362" i="35"/>
  <c r="BG362" i="35"/>
  <c r="BH362" i="35"/>
  <c r="BI362" i="35"/>
  <c r="BJ362" i="35"/>
  <c r="BK362" i="35"/>
  <c r="BL362" i="35"/>
  <c r="BM362" i="35"/>
  <c r="BN362" i="35"/>
  <c r="BO362" i="35"/>
  <c r="BP362" i="35"/>
  <c r="BQ362" i="35"/>
  <c r="BR362" i="35"/>
  <c r="BS362" i="35"/>
  <c r="BT362" i="35"/>
  <c r="BU362" i="35"/>
  <c r="BV362" i="35"/>
  <c r="AO850" i="35"/>
  <c r="AP850" i="35"/>
  <c r="AQ850" i="35"/>
  <c r="AR850" i="35"/>
  <c r="AS850" i="35"/>
  <c r="AT850" i="35"/>
  <c r="AU850" i="35"/>
  <c r="AV850" i="35"/>
  <c r="AW850" i="35"/>
  <c r="AX850" i="35"/>
  <c r="AY850" i="35"/>
  <c r="AZ850" i="35"/>
  <c r="BA850" i="35"/>
  <c r="BB850" i="35"/>
  <c r="BC850" i="35"/>
  <c r="BD850" i="35"/>
  <c r="BE850" i="35"/>
  <c r="BF850" i="35"/>
  <c r="BG850" i="35"/>
  <c r="BH850" i="35"/>
  <c r="BI850" i="35"/>
  <c r="BJ850" i="35"/>
  <c r="BK850" i="35"/>
  <c r="BL850" i="35"/>
  <c r="BM850" i="35"/>
  <c r="BN850" i="35"/>
  <c r="BO850" i="35"/>
  <c r="BP850" i="35"/>
  <c r="BQ850" i="35"/>
  <c r="BR850" i="35"/>
  <c r="BS850" i="35"/>
  <c r="BT850" i="35"/>
  <c r="BU850" i="35"/>
  <c r="BV850" i="35"/>
  <c r="AO851" i="35"/>
  <c r="AP851" i="35"/>
  <c r="AQ851" i="35"/>
  <c r="AR851" i="35"/>
  <c r="AS851" i="35"/>
  <c r="AT851" i="35"/>
  <c r="AU851" i="35"/>
  <c r="AV851" i="35"/>
  <c r="AW851" i="35"/>
  <c r="AX851" i="35"/>
  <c r="AY851" i="35"/>
  <c r="AZ851" i="35"/>
  <c r="BA851" i="35"/>
  <c r="BB851" i="35"/>
  <c r="BC851" i="35"/>
  <c r="BD851" i="35"/>
  <c r="BE851" i="35"/>
  <c r="BF851" i="35"/>
  <c r="BG851" i="35"/>
  <c r="BH851" i="35"/>
  <c r="BI851" i="35"/>
  <c r="BJ851" i="35"/>
  <c r="BK851" i="35"/>
  <c r="BL851" i="35"/>
  <c r="BM851" i="35"/>
  <c r="BN851" i="35"/>
  <c r="BO851" i="35"/>
  <c r="BP851" i="35"/>
  <c r="BQ851" i="35"/>
  <c r="BR851" i="35"/>
  <c r="BS851" i="35"/>
  <c r="BT851" i="35"/>
  <c r="BU851" i="35"/>
  <c r="BV851" i="35"/>
  <c r="AO852" i="35"/>
  <c r="AP852" i="35"/>
  <c r="AQ852" i="35"/>
  <c r="AR852" i="35"/>
  <c r="AS852" i="35"/>
  <c r="AT852" i="35"/>
  <c r="AU852" i="35"/>
  <c r="AV852" i="35"/>
  <c r="AW852" i="35"/>
  <c r="AX852" i="35"/>
  <c r="AY852" i="35"/>
  <c r="AZ852" i="35"/>
  <c r="BA852" i="35"/>
  <c r="BB852" i="35"/>
  <c r="BC852" i="35"/>
  <c r="BD852" i="35"/>
  <c r="BE852" i="35"/>
  <c r="BF852" i="35"/>
  <c r="BG852" i="35"/>
  <c r="BH852" i="35"/>
  <c r="BI852" i="35"/>
  <c r="BJ852" i="35"/>
  <c r="BK852" i="35"/>
  <c r="BL852" i="35"/>
  <c r="BM852" i="35"/>
  <c r="BN852" i="35"/>
  <c r="BO852" i="35"/>
  <c r="BP852" i="35"/>
  <c r="BQ852" i="35"/>
  <c r="BR852" i="35"/>
  <c r="BS852" i="35"/>
  <c r="BT852" i="35"/>
  <c r="BU852" i="35"/>
  <c r="BV852" i="35"/>
  <c r="AO853" i="35"/>
  <c r="AP853" i="35"/>
  <c r="AQ853" i="35"/>
  <c r="AR853" i="35"/>
  <c r="AS853" i="35"/>
  <c r="AT853" i="35"/>
  <c r="AU853" i="35"/>
  <c r="AV853" i="35"/>
  <c r="AW853" i="35"/>
  <c r="AX853" i="35"/>
  <c r="AY853" i="35"/>
  <c r="AZ853" i="35"/>
  <c r="BA853" i="35"/>
  <c r="BB853" i="35"/>
  <c r="BC853" i="35"/>
  <c r="BD853" i="35"/>
  <c r="BE853" i="35"/>
  <c r="BF853" i="35"/>
  <c r="BG853" i="35"/>
  <c r="BH853" i="35"/>
  <c r="BI853" i="35"/>
  <c r="BJ853" i="35"/>
  <c r="BK853" i="35"/>
  <c r="BL853" i="35"/>
  <c r="BM853" i="35"/>
  <c r="BN853" i="35"/>
  <c r="BO853" i="35"/>
  <c r="BP853" i="35"/>
  <c r="BQ853" i="35"/>
  <c r="BR853" i="35"/>
  <c r="BS853" i="35"/>
  <c r="BT853" i="35"/>
  <c r="BU853" i="35"/>
  <c r="BV853" i="35"/>
  <c r="AO854" i="35"/>
  <c r="AP854" i="35"/>
  <c r="AQ854" i="35"/>
  <c r="AR854" i="35"/>
  <c r="AS854" i="35"/>
  <c r="AT854" i="35"/>
  <c r="AU854" i="35"/>
  <c r="AV854" i="35"/>
  <c r="AW854" i="35"/>
  <c r="AX854" i="35"/>
  <c r="AY854" i="35"/>
  <c r="AZ854" i="35"/>
  <c r="BA854" i="35"/>
  <c r="BB854" i="35"/>
  <c r="BC854" i="35"/>
  <c r="BD854" i="35"/>
  <c r="BE854" i="35"/>
  <c r="BF854" i="35"/>
  <c r="BG854" i="35"/>
  <c r="BH854" i="35"/>
  <c r="BI854" i="35"/>
  <c r="BJ854" i="35"/>
  <c r="BK854" i="35"/>
  <c r="BL854" i="35"/>
  <c r="BM854" i="35"/>
  <c r="BN854" i="35"/>
  <c r="BO854" i="35"/>
  <c r="BP854" i="35"/>
  <c r="BQ854" i="35"/>
  <c r="BR854" i="35"/>
  <c r="BS854" i="35"/>
  <c r="BT854" i="35"/>
  <c r="BU854" i="35"/>
  <c r="BV854" i="35"/>
  <c r="AO1481" i="35"/>
  <c r="AP1481" i="35"/>
  <c r="AQ1481" i="35"/>
  <c r="AR1481" i="35"/>
  <c r="AS1481" i="35"/>
  <c r="AT1481" i="35"/>
  <c r="AU1481" i="35"/>
  <c r="AV1481" i="35"/>
  <c r="AW1481" i="35"/>
  <c r="AX1481" i="35"/>
  <c r="AY1481" i="35"/>
  <c r="AZ1481" i="35"/>
  <c r="BA1481" i="35"/>
  <c r="BB1481" i="35"/>
  <c r="BC1481" i="35"/>
  <c r="BD1481" i="35"/>
  <c r="BE1481" i="35"/>
  <c r="BF1481" i="35"/>
  <c r="BG1481" i="35"/>
  <c r="BH1481" i="35"/>
  <c r="BI1481" i="35"/>
  <c r="BJ1481" i="35"/>
  <c r="BK1481" i="35"/>
  <c r="BL1481" i="35"/>
  <c r="BM1481" i="35"/>
  <c r="BN1481" i="35"/>
  <c r="BO1481" i="35"/>
  <c r="BP1481" i="35"/>
  <c r="BQ1481" i="35"/>
  <c r="BR1481" i="35"/>
  <c r="BS1481" i="35"/>
  <c r="BT1481" i="35"/>
  <c r="BU1481" i="35"/>
  <c r="BV1481" i="35"/>
  <c r="AO1482" i="35"/>
  <c r="AP1482" i="35"/>
  <c r="AQ1482" i="35"/>
  <c r="AR1482" i="35"/>
  <c r="AS1482" i="35"/>
  <c r="AT1482" i="35"/>
  <c r="AU1482" i="35"/>
  <c r="AV1482" i="35"/>
  <c r="AW1482" i="35"/>
  <c r="AX1482" i="35"/>
  <c r="AY1482" i="35"/>
  <c r="AZ1482" i="35"/>
  <c r="BA1482" i="35"/>
  <c r="BB1482" i="35"/>
  <c r="BC1482" i="35"/>
  <c r="BD1482" i="35"/>
  <c r="BE1482" i="35"/>
  <c r="BF1482" i="35"/>
  <c r="BG1482" i="35"/>
  <c r="BH1482" i="35"/>
  <c r="BI1482" i="35"/>
  <c r="BJ1482" i="35"/>
  <c r="BK1482" i="35"/>
  <c r="BL1482" i="35"/>
  <c r="BM1482" i="35"/>
  <c r="BN1482" i="35"/>
  <c r="BO1482" i="35"/>
  <c r="BP1482" i="35"/>
  <c r="BQ1482" i="35"/>
  <c r="BR1482" i="35"/>
  <c r="BS1482" i="35"/>
  <c r="BT1482" i="35"/>
  <c r="BU1482" i="35"/>
  <c r="BV1482" i="35"/>
  <c r="AO1483" i="35"/>
  <c r="AP1483" i="35"/>
  <c r="AQ1483" i="35"/>
  <c r="AR1483" i="35"/>
  <c r="AS1483" i="35"/>
  <c r="AT1483" i="35"/>
  <c r="AU1483" i="35"/>
  <c r="AV1483" i="35"/>
  <c r="AW1483" i="35"/>
  <c r="AX1483" i="35"/>
  <c r="AY1483" i="35"/>
  <c r="AZ1483" i="35"/>
  <c r="BA1483" i="35"/>
  <c r="BB1483" i="35"/>
  <c r="BC1483" i="35"/>
  <c r="BD1483" i="35"/>
  <c r="BE1483" i="35"/>
  <c r="BF1483" i="35"/>
  <c r="BG1483" i="35"/>
  <c r="BH1483" i="35"/>
  <c r="BI1483" i="35"/>
  <c r="BJ1483" i="35"/>
  <c r="BK1483" i="35"/>
  <c r="BL1483" i="35"/>
  <c r="BM1483" i="35"/>
  <c r="BN1483" i="35"/>
  <c r="BO1483" i="35"/>
  <c r="BP1483" i="35"/>
  <c r="BQ1483" i="35"/>
  <c r="BR1483" i="35"/>
  <c r="BS1483" i="35"/>
  <c r="BT1483" i="35"/>
  <c r="BU1483" i="35"/>
  <c r="BV1483" i="35"/>
  <c r="AO1169" i="35"/>
  <c r="AP1169" i="35"/>
  <c r="AQ1169" i="35"/>
  <c r="AR1169" i="35"/>
  <c r="AS1169" i="35"/>
  <c r="AT1169" i="35"/>
  <c r="AU1169" i="35"/>
  <c r="AV1169" i="35"/>
  <c r="AW1169" i="35"/>
  <c r="AX1169" i="35"/>
  <c r="AY1169" i="35"/>
  <c r="AZ1169" i="35"/>
  <c r="BA1169" i="35"/>
  <c r="BB1169" i="35"/>
  <c r="BC1169" i="35"/>
  <c r="BD1169" i="35"/>
  <c r="BE1169" i="35"/>
  <c r="BF1169" i="35"/>
  <c r="BG1169" i="35"/>
  <c r="BH1169" i="35"/>
  <c r="BI1169" i="35"/>
  <c r="BJ1169" i="35"/>
  <c r="BK1169" i="35"/>
  <c r="BL1169" i="35"/>
  <c r="BM1169" i="35"/>
  <c r="BN1169" i="35"/>
  <c r="BO1169" i="35"/>
  <c r="BP1169" i="35"/>
  <c r="BQ1169" i="35"/>
  <c r="BR1169" i="35"/>
  <c r="BS1169" i="35"/>
  <c r="BT1169" i="35"/>
  <c r="BU1169" i="35"/>
  <c r="BV1169" i="35"/>
  <c r="AO1170" i="35"/>
  <c r="AP1170" i="35"/>
  <c r="AQ1170" i="35"/>
  <c r="AR1170" i="35"/>
  <c r="AS1170" i="35"/>
  <c r="AT1170" i="35"/>
  <c r="AU1170" i="35"/>
  <c r="AV1170" i="35"/>
  <c r="AW1170" i="35"/>
  <c r="AX1170" i="35"/>
  <c r="AY1170" i="35"/>
  <c r="AZ1170" i="35"/>
  <c r="BA1170" i="35"/>
  <c r="BB1170" i="35"/>
  <c r="BC1170" i="35"/>
  <c r="BD1170" i="35"/>
  <c r="BE1170" i="35"/>
  <c r="BF1170" i="35"/>
  <c r="BG1170" i="35"/>
  <c r="BH1170" i="35"/>
  <c r="BI1170" i="35"/>
  <c r="BJ1170" i="35"/>
  <c r="BK1170" i="35"/>
  <c r="BL1170" i="35"/>
  <c r="BM1170" i="35"/>
  <c r="BN1170" i="35"/>
  <c r="BO1170" i="35"/>
  <c r="BP1170" i="35"/>
  <c r="BQ1170" i="35"/>
  <c r="BR1170" i="35"/>
  <c r="BS1170" i="35"/>
  <c r="BT1170" i="35"/>
  <c r="BU1170" i="35"/>
  <c r="BV1170" i="35"/>
  <c r="AO1171" i="35"/>
  <c r="AP1171" i="35"/>
  <c r="AQ1171" i="35"/>
  <c r="AR1171" i="35"/>
  <c r="AS1171" i="35"/>
  <c r="AT1171" i="35"/>
  <c r="AU1171" i="35"/>
  <c r="AV1171" i="35"/>
  <c r="AW1171" i="35"/>
  <c r="AX1171" i="35"/>
  <c r="AY1171" i="35"/>
  <c r="AZ1171" i="35"/>
  <c r="BA1171" i="35"/>
  <c r="BB1171" i="35"/>
  <c r="BC1171" i="35"/>
  <c r="BD1171" i="35"/>
  <c r="BE1171" i="35"/>
  <c r="BF1171" i="35"/>
  <c r="BG1171" i="35"/>
  <c r="BH1171" i="35"/>
  <c r="BI1171" i="35"/>
  <c r="BJ1171" i="35"/>
  <c r="BK1171" i="35"/>
  <c r="BL1171" i="35"/>
  <c r="BM1171" i="35"/>
  <c r="BN1171" i="35"/>
  <c r="BO1171" i="35"/>
  <c r="BP1171" i="35"/>
  <c r="BQ1171" i="35"/>
  <c r="BR1171" i="35"/>
  <c r="BS1171" i="35"/>
  <c r="BT1171" i="35"/>
  <c r="BU1171" i="35"/>
  <c r="BV1171" i="35"/>
  <c r="AO1172" i="35"/>
  <c r="AP1172" i="35"/>
  <c r="AQ1172" i="35"/>
  <c r="AR1172" i="35"/>
  <c r="AS1172" i="35"/>
  <c r="AT1172" i="35"/>
  <c r="AU1172" i="35"/>
  <c r="AV1172" i="35"/>
  <c r="AW1172" i="35"/>
  <c r="AX1172" i="35"/>
  <c r="AY1172" i="35"/>
  <c r="AZ1172" i="35"/>
  <c r="BA1172" i="35"/>
  <c r="BB1172" i="35"/>
  <c r="BC1172" i="35"/>
  <c r="BD1172" i="35"/>
  <c r="BE1172" i="35"/>
  <c r="BF1172" i="35"/>
  <c r="BG1172" i="35"/>
  <c r="BH1172" i="35"/>
  <c r="BI1172" i="35"/>
  <c r="BJ1172" i="35"/>
  <c r="BK1172" i="35"/>
  <c r="BL1172" i="35"/>
  <c r="BM1172" i="35"/>
  <c r="BN1172" i="35"/>
  <c r="BO1172" i="35"/>
  <c r="BP1172" i="35"/>
  <c r="BQ1172" i="35"/>
  <c r="BR1172" i="35"/>
  <c r="BS1172" i="35"/>
  <c r="BT1172" i="35"/>
  <c r="BU1172" i="35"/>
  <c r="BV1172" i="35"/>
  <c r="AO1173" i="35"/>
  <c r="AP1173" i="35"/>
  <c r="AQ1173" i="35"/>
  <c r="AR1173" i="35"/>
  <c r="AS1173" i="35"/>
  <c r="AT1173" i="35"/>
  <c r="AU1173" i="35"/>
  <c r="AV1173" i="35"/>
  <c r="AW1173" i="35"/>
  <c r="AX1173" i="35"/>
  <c r="AY1173" i="35"/>
  <c r="AZ1173" i="35"/>
  <c r="BA1173" i="35"/>
  <c r="BB1173" i="35"/>
  <c r="BC1173" i="35"/>
  <c r="BD1173" i="35"/>
  <c r="BE1173" i="35"/>
  <c r="BF1173" i="35"/>
  <c r="BG1173" i="35"/>
  <c r="BH1173" i="35"/>
  <c r="BI1173" i="35"/>
  <c r="BJ1173" i="35"/>
  <c r="BK1173" i="35"/>
  <c r="BL1173" i="35"/>
  <c r="BM1173" i="35"/>
  <c r="BN1173" i="35"/>
  <c r="BO1173" i="35"/>
  <c r="BP1173" i="35"/>
  <c r="BQ1173" i="35"/>
  <c r="BR1173" i="35"/>
  <c r="BS1173" i="35"/>
  <c r="BT1173" i="35"/>
  <c r="BU1173" i="35"/>
  <c r="BV1173" i="35"/>
  <c r="AO699" i="35"/>
  <c r="AP699" i="35"/>
  <c r="AQ699" i="35"/>
  <c r="AR699" i="35"/>
  <c r="AS699" i="35"/>
  <c r="AT699" i="35"/>
  <c r="AU699" i="35"/>
  <c r="AV699" i="35"/>
  <c r="AW699" i="35"/>
  <c r="AX699" i="35"/>
  <c r="AY699" i="35"/>
  <c r="AZ699" i="35"/>
  <c r="BA699" i="35"/>
  <c r="BB699" i="35"/>
  <c r="BC699" i="35"/>
  <c r="BD699" i="35"/>
  <c r="BE699" i="35"/>
  <c r="BF699" i="35"/>
  <c r="BG699" i="35"/>
  <c r="BH699" i="35"/>
  <c r="BI699" i="35"/>
  <c r="BJ699" i="35"/>
  <c r="BK699" i="35"/>
  <c r="BL699" i="35"/>
  <c r="BM699" i="35"/>
  <c r="BN699" i="35"/>
  <c r="BO699" i="35"/>
  <c r="BP699" i="35"/>
  <c r="BQ699" i="35"/>
  <c r="BR699" i="35"/>
  <c r="BS699" i="35"/>
  <c r="BT699" i="35"/>
  <c r="BU699" i="35"/>
  <c r="BV699" i="35"/>
  <c r="AO700" i="35"/>
  <c r="AP700" i="35"/>
  <c r="AQ700" i="35"/>
  <c r="AR700" i="35"/>
  <c r="AS700" i="35"/>
  <c r="AT700" i="35"/>
  <c r="AU700" i="35"/>
  <c r="AV700" i="35"/>
  <c r="AW700" i="35"/>
  <c r="AX700" i="35"/>
  <c r="AY700" i="35"/>
  <c r="AZ700" i="35"/>
  <c r="BA700" i="35"/>
  <c r="BB700" i="35"/>
  <c r="BC700" i="35"/>
  <c r="BD700" i="35"/>
  <c r="BE700" i="35"/>
  <c r="BF700" i="35"/>
  <c r="BG700" i="35"/>
  <c r="BH700" i="35"/>
  <c r="BI700" i="35"/>
  <c r="BJ700" i="35"/>
  <c r="BK700" i="35"/>
  <c r="BL700" i="35"/>
  <c r="BM700" i="35"/>
  <c r="BN700" i="35"/>
  <c r="BO700" i="35"/>
  <c r="BP700" i="35"/>
  <c r="BQ700" i="35"/>
  <c r="BR700" i="35"/>
  <c r="BS700" i="35"/>
  <c r="BT700" i="35"/>
  <c r="BU700" i="35"/>
  <c r="BV700" i="35"/>
  <c r="AO701" i="35"/>
  <c r="AP701" i="35"/>
  <c r="AQ701" i="35"/>
  <c r="AR701" i="35"/>
  <c r="AS701" i="35"/>
  <c r="AT701" i="35"/>
  <c r="AU701" i="35"/>
  <c r="AV701" i="35"/>
  <c r="AW701" i="35"/>
  <c r="AX701" i="35"/>
  <c r="AY701" i="35"/>
  <c r="AZ701" i="35"/>
  <c r="BA701" i="35"/>
  <c r="BB701" i="35"/>
  <c r="BC701" i="35"/>
  <c r="BD701" i="35"/>
  <c r="BE701" i="35"/>
  <c r="BF701" i="35"/>
  <c r="BG701" i="35"/>
  <c r="BH701" i="35"/>
  <c r="BI701" i="35"/>
  <c r="BJ701" i="35"/>
  <c r="BK701" i="35"/>
  <c r="BL701" i="35"/>
  <c r="BM701" i="35"/>
  <c r="BN701" i="35"/>
  <c r="BO701" i="35"/>
  <c r="BP701" i="35"/>
  <c r="BQ701" i="35"/>
  <c r="BR701" i="35"/>
  <c r="BS701" i="35"/>
  <c r="BT701" i="35"/>
  <c r="BU701" i="35"/>
  <c r="BV701" i="35"/>
  <c r="AO702" i="35"/>
  <c r="AP702" i="35"/>
  <c r="AQ702" i="35"/>
  <c r="AR702" i="35"/>
  <c r="AS702" i="35"/>
  <c r="AT702" i="35"/>
  <c r="AU702" i="35"/>
  <c r="AV702" i="35"/>
  <c r="AW702" i="35"/>
  <c r="AX702" i="35"/>
  <c r="AY702" i="35"/>
  <c r="AZ702" i="35"/>
  <c r="BA702" i="35"/>
  <c r="BB702" i="35"/>
  <c r="BC702" i="35"/>
  <c r="BD702" i="35"/>
  <c r="BE702" i="35"/>
  <c r="BF702" i="35"/>
  <c r="BG702" i="35"/>
  <c r="BH702" i="35"/>
  <c r="BI702" i="35"/>
  <c r="BJ702" i="35"/>
  <c r="BK702" i="35"/>
  <c r="BL702" i="35"/>
  <c r="BM702" i="35"/>
  <c r="BN702" i="35"/>
  <c r="BO702" i="35"/>
  <c r="BP702" i="35"/>
  <c r="BQ702" i="35"/>
  <c r="BR702" i="35"/>
  <c r="BS702" i="35"/>
  <c r="BT702" i="35"/>
  <c r="BU702" i="35"/>
  <c r="BV702" i="35"/>
  <c r="AO703" i="35"/>
  <c r="AP703" i="35"/>
  <c r="AQ703" i="35"/>
  <c r="AR703" i="35"/>
  <c r="AS703" i="35"/>
  <c r="AT703" i="35"/>
  <c r="AU703" i="35"/>
  <c r="AV703" i="35"/>
  <c r="AW703" i="35"/>
  <c r="AX703" i="35"/>
  <c r="AY703" i="35"/>
  <c r="AZ703" i="35"/>
  <c r="BA703" i="35"/>
  <c r="BB703" i="35"/>
  <c r="BC703" i="35"/>
  <c r="BD703" i="35"/>
  <c r="BE703" i="35"/>
  <c r="BF703" i="35"/>
  <c r="BG703" i="35"/>
  <c r="BH703" i="35"/>
  <c r="BI703" i="35"/>
  <c r="BJ703" i="35"/>
  <c r="BK703" i="35"/>
  <c r="BL703" i="35"/>
  <c r="BM703" i="35"/>
  <c r="BN703" i="35"/>
  <c r="BO703" i="35"/>
  <c r="BP703" i="35"/>
  <c r="BQ703" i="35"/>
  <c r="BR703" i="35"/>
  <c r="BS703" i="35"/>
  <c r="BT703" i="35"/>
  <c r="BU703" i="35"/>
  <c r="BV703" i="35"/>
  <c r="AO1641" i="35"/>
  <c r="AP1641" i="35"/>
  <c r="AQ1641" i="35"/>
  <c r="AR1641" i="35"/>
  <c r="AS1641" i="35"/>
  <c r="AT1641" i="35"/>
  <c r="AU1641" i="35"/>
  <c r="AV1641" i="35"/>
  <c r="AW1641" i="35"/>
  <c r="AX1641" i="35"/>
  <c r="AY1641" i="35"/>
  <c r="AZ1641" i="35"/>
  <c r="BA1641" i="35"/>
  <c r="BB1641" i="35"/>
  <c r="BC1641" i="35"/>
  <c r="BD1641" i="35"/>
  <c r="BE1641" i="35"/>
  <c r="BF1641" i="35"/>
  <c r="BG1641" i="35"/>
  <c r="BH1641" i="35"/>
  <c r="BI1641" i="35"/>
  <c r="BJ1641" i="35"/>
  <c r="BK1641" i="35"/>
  <c r="BL1641" i="35"/>
  <c r="BM1641" i="35"/>
  <c r="BN1641" i="35"/>
  <c r="BO1641" i="35"/>
  <c r="BP1641" i="35"/>
  <c r="BQ1641" i="35"/>
  <c r="BR1641" i="35"/>
  <c r="BS1641" i="35"/>
  <c r="BT1641" i="35"/>
  <c r="BU1641" i="35"/>
  <c r="BV1641" i="35"/>
  <c r="AO1642" i="35"/>
  <c r="AP1642" i="35"/>
  <c r="AQ1642" i="35"/>
  <c r="AR1642" i="35"/>
  <c r="AS1642" i="35"/>
  <c r="AT1642" i="35"/>
  <c r="AU1642" i="35"/>
  <c r="AV1642" i="35"/>
  <c r="AW1642" i="35"/>
  <c r="AX1642" i="35"/>
  <c r="AY1642" i="35"/>
  <c r="AZ1642" i="35"/>
  <c r="BA1642" i="35"/>
  <c r="BB1642" i="35"/>
  <c r="BC1642" i="35"/>
  <c r="BD1642" i="35"/>
  <c r="BE1642" i="35"/>
  <c r="BF1642" i="35"/>
  <c r="BG1642" i="35"/>
  <c r="BH1642" i="35"/>
  <c r="BI1642" i="35"/>
  <c r="BJ1642" i="35"/>
  <c r="BK1642" i="35"/>
  <c r="BL1642" i="35"/>
  <c r="BM1642" i="35"/>
  <c r="BN1642" i="35"/>
  <c r="BO1642" i="35"/>
  <c r="BP1642" i="35"/>
  <c r="BQ1642" i="35"/>
  <c r="BR1642" i="35"/>
  <c r="BS1642" i="35"/>
  <c r="BT1642" i="35"/>
  <c r="BU1642" i="35"/>
  <c r="BV1642" i="35"/>
  <c r="AO1643" i="35"/>
  <c r="AP1643" i="35"/>
  <c r="AQ1643" i="35"/>
  <c r="AR1643" i="35"/>
  <c r="AS1643" i="35"/>
  <c r="AT1643" i="35"/>
  <c r="AU1643" i="35"/>
  <c r="AV1643" i="35"/>
  <c r="AW1643" i="35"/>
  <c r="AX1643" i="35"/>
  <c r="AY1643" i="35"/>
  <c r="AZ1643" i="35"/>
  <c r="BA1643" i="35"/>
  <c r="BB1643" i="35"/>
  <c r="BC1643" i="35"/>
  <c r="BD1643" i="35"/>
  <c r="BE1643" i="35"/>
  <c r="BF1643" i="35"/>
  <c r="BG1643" i="35"/>
  <c r="BH1643" i="35"/>
  <c r="BI1643" i="35"/>
  <c r="BJ1643" i="35"/>
  <c r="BK1643" i="35"/>
  <c r="BL1643" i="35"/>
  <c r="BM1643" i="35"/>
  <c r="BN1643" i="35"/>
  <c r="BO1643" i="35"/>
  <c r="BP1643" i="35"/>
  <c r="BQ1643" i="35"/>
  <c r="BR1643" i="35"/>
  <c r="BS1643" i="35"/>
  <c r="BT1643" i="35"/>
  <c r="BU1643" i="35"/>
  <c r="BV1643" i="35"/>
  <c r="AO1644" i="35"/>
  <c r="AP1644" i="35"/>
  <c r="AQ1644" i="35"/>
  <c r="AR1644" i="35"/>
  <c r="AS1644" i="35"/>
  <c r="AT1644" i="35"/>
  <c r="AU1644" i="35"/>
  <c r="AV1644" i="35"/>
  <c r="AW1644" i="35"/>
  <c r="AX1644" i="35"/>
  <c r="AY1644" i="35"/>
  <c r="AZ1644" i="35"/>
  <c r="BA1644" i="35"/>
  <c r="BB1644" i="35"/>
  <c r="BC1644" i="35"/>
  <c r="BD1644" i="35"/>
  <c r="BE1644" i="35"/>
  <c r="BF1644" i="35"/>
  <c r="BG1644" i="35"/>
  <c r="BH1644" i="35"/>
  <c r="BI1644" i="35"/>
  <c r="BJ1644" i="35"/>
  <c r="BK1644" i="35"/>
  <c r="BL1644" i="35"/>
  <c r="BM1644" i="35"/>
  <c r="BN1644" i="35"/>
  <c r="BO1644" i="35"/>
  <c r="BP1644" i="35"/>
  <c r="BQ1644" i="35"/>
  <c r="BR1644" i="35"/>
  <c r="BS1644" i="35"/>
  <c r="BT1644" i="35"/>
  <c r="BU1644" i="35"/>
  <c r="BV1644" i="35"/>
  <c r="AO1645" i="35"/>
  <c r="AP1645" i="35"/>
  <c r="AQ1645" i="35"/>
  <c r="AR1645" i="35"/>
  <c r="AS1645" i="35"/>
  <c r="AT1645" i="35"/>
  <c r="AU1645" i="35"/>
  <c r="AV1645" i="35"/>
  <c r="AW1645" i="35"/>
  <c r="AX1645" i="35"/>
  <c r="AY1645" i="35"/>
  <c r="AZ1645" i="35"/>
  <c r="BA1645" i="35"/>
  <c r="BB1645" i="35"/>
  <c r="BC1645" i="35"/>
  <c r="BD1645" i="35"/>
  <c r="BE1645" i="35"/>
  <c r="BF1645" i="35"/>
  <c r="BG1645" i="35"/>
  <c r="BH1645" i="35"/>
  <c r="BI1645" i="35"/>
  <c r="BJ1645" i="35"/>
  <c r="BK1645" i="35"/>
  <c r="BL1645" i="35"/>
  <c r="BM1645" i="35"/>
  <c r="BN1645" i="35"/>
  <c r="BO1645" i="35"/>
  <c r="BP1645" i="35"/>
  <c r="BQ1645" i="35"/>
  <c r="BR1645" i="35"/>
  <c r="BS1645" i="35"/>
  <c r="BT1645" i="35"/>
  <c r="BU1645" i="35"/>
  <c r="BV1645" i="35"/>
  <c r="AO1646" i="35"/>
  <c r="AP1646" i="35"/>
  <c r="AQ1646" i="35"/>
  <c r="AR1646" i="35"/>
  <c r="AS1646" i="35"/>
  <c r="AT1646" i="35"/>
  <c r="AU1646" i="35"/>
  <c r="AV1646" i="35"/>
  <c r="AW1646" i="35"/>
  <c r="AX1646" i="35"/>
  <c r="AY1646" i="35"/>
  <c r="AZ1646" i="35"/>
  <c r="BA1646" i="35"/>
  <c r="BB1646" i="35"/>
  <c r="BC1646" i="35"/>
  <c r="BD1646" i="35"/>
  <c r="BE1646" i="35"/>
  <c r="BF1646" i="35"/>
  <c r="BG1646" i="35"/>
  <c r="BH1646" i="35"/>
  <c r="BI1646" i="35"/>
  <c r="BJ1646" i="35"/>
  <c r="BK1646" i="35"/>
  <c r="BL1646" i="35"/>
  <c r="BM1646" i="35"/>
  <c r="BN1646" i="35"/>
  <c r="BO1646" i="35"/>
  <c r="BP1646" i="35"/>
  <c r="BQ1646" i="35"/>
  <c r="BR1646" i="35"/>
  <c r="BS1646" i="35"/>
  <c r="BT1646" i="35"/>
  <c r="BU1646" i="35"/>
  <c r="BV1646" i="35"/>
  <c r="AO1329" i="35"/>
  <c r="AP1329" i="35"/>
  <c r="AQ1329" i="35"/>
  <c r="AR1329" i="35"/>
  <c r="AS1329" i="35"/>
  <c r="AT1329" i="35"/>
  <c r="AU1329" i="35"/>
  <c r="AV1329" i="35"/>
  <c r="AW1329" i="35"/>
  <c r="AX1329" i="35"/>
  <c r="AY1329" i="35"/>
  <c r="AZ1329" i="35"/>
  <c r="BA1329" i="35"/>
  <c r="BB1329" i="35"/>
  <c r="BC1329" i="35"/>
  <c r="BD1329" i="35"/>
  <c r="BE1329" i="35"/>
  <c r="BF1329" i="35"/>
  <c r="BG1329" i="35"/>
  <c r="BH1329" i="35"/>
  <c r="BI1329" i="35"/>
  <c r="BJ1329" i="35"/>
  <c r="BK1329" i="35"/>
  <c r="BL1329" i="35"/>
  <c r="BM1329" i="35"/>
  <c r="BN1329" i="35"/>
  <c r="BO1329" i="35"/>
  <c r="BP1329" i="35"/>
  <c r="BQ1329" i="35"/>
  <c r="BR1329" i="35"/>
  <c r="BS1329" i="35"/>
  <c r="BT1329" i="35"/>
  <c r="BU1329" i="35"/>
  <c r="BV1329" i="35"/>
  <c r="AO1330" i="35"/>
  <c r="AP1330" i="35"/>
  <c r="AQ1330" i="35"/>
  <c r="AR1330" i="35"/>
  <c r="AS1330" i="35"/>
  <c r="AT1330" i="35"/>
  <c r="AU1330" i="35"/>
  <c r="AV1330" i="35"/>
  <c r="AW1330" i="35"/>
  <c r="AX1330" i="35"/>
  <c r="AY1330" i="35"/>
  <c r="AZ1330" i="35"/>
  <c r="BA1330" i="35"/>
  <c r="BB1330" i="35"/>
  <c r="BC1330" i="35"/>
  <c r="BD1330" i="35"/>
  <c r="BE1330" i="35"/>
  <c r="BF1330" i="35"/>
  <c r="BG1330" i="35"/>
  <c r="BH1330" i="35"/>
  <c r="BI1330" i="35"/>
  <c r="BJ1330" i="35"/>
  <c r="BK1330" i="35"/>
  <c r="BL1330" i="35"/>
  <c r="BM1330" i="35"/>
  <c r="BN1330" i="35"/>
  <c r="BO1330" i="35"/>
  <c r="BP1330" i="35"/>
  <c r="BQ1330" i="35"/>
  <c r="BR1330" i="35"/>
  <c r="BS1330" i="35"/>
  <c r="BT1330" i="35"/>
  <c r="BU1330" i="35"/>
  <c r="BV1330" i="35"/>
  <c r="AO1331" i="35"/>
  <c r="AP1331" i="35"/>
  <c r="AQ1331" i="35"/>
  <c r="AR1331" i="35"/>
  <c r="AS1331" i="35"/>
  <c r="AT1331" i="35"/>
  <c r="AU1331" i="35"/>
  <c r="AV1331" i="35"/>
  <c r="AW1331" i="35"/>
  <c r="AX1331" i="35"/>
  <c r="AY1331" i="35"/>
  <c r="AZ1331" i="35"/>
  <c r="BA1331" i="35"/>
  <c r="BB1331" i="35"/>
  <c r="BC1331" i="35"/>
  <c r="BD1331" i="35"/>
  <c r="BE1331" i="35"/>
  <c r="BF1331" i="35"/>
  <c r="BG1331" i="35"/>
  <c r="BH1331" i="35"/>
  <c r="BI1331" i="35"/>
  <c r="BJ1331" i="35"/>
  <c r="BK1331" i="35"/>
  <c r="BL1331" i="35"/>
  <c r="BM1331" i="35"/>
  <c r="BN1331" i="35"/>
  <c r="BO1331" i="35"/>
  <c r="BP1331" i="35"/>
  <c r="BQ1331" i="35"/>
  <c r="BR1331" i="35"/>
  <c r="BS1331" i="35"/>
  <c r="BT1331" i="35"/>
  <c r="BU1331" i="35"/>
  <c r="BV1331" i="35"/>
  <c r="AO1332" i="35"/>
  <c r="AP1332" i="35"/>
  <c r="AQ1332" i="35"/>
  <c r="AR1332" i="35"/>
  <c r="AS1332" i="35"/>
  <c r="AT1332" i="35"/>
  <c r="AU1332" i="35"/>
  <c r="AV1332" i="35"/>
  <c r="AW1332" i="35"/>
  <c r="AX1332" i="35"/>
  <c r="AY1332" i="35"/>
  <c r="AZ1332" i="35"/>
  <c r="BA1332" i="35"/>
  <c r="BB1332" i="35"/>
  <c r="BC1332" i="35"/>
  <c r="BD1332" i="35"/>
  <c r="BE1332" i="35"/>
  <c r="BF1332" i="35"/>
  <c r="BG1332" i="35"/>
  <c r="BH1332" i="35"/>
  <c r="BI1332" i="35"/>
  <c r="BJ1332" i="35"/>
  <c r="BK1332" i="35"/>
  <c r="BL1332" i="35"/>
  <c r="BM1332" i="35"/>
  <c r="BN1332" i="35"/>
  <c r="BO1332" i="35"/>
  <c r="BP1332" i="35"/>
  <c r="BQ1332" i="35"/>
  <c r="BR1332" i="35"/>
  <c r="BS1332" i="35"/>
  <c r="BT1332" i="35"/>
  <c r="BU1332" i="35"/>
  <c r="BV1332" i="35"/>
  <c r="AO1333" i="35"/>
  <c r="AP1333" i="35"/>
  <c r="AQ1333" i="35"/>
  <c r="AR1333" i="35"/>
  <c r="AS1333" i="35"/>
  <c r="AT1333" i="35"/>
  <c r="AU1333" i="35"/>
  <c r="AV1333" i="35"/>
  <c r="AW1333" i="35"/>
  <c r="AX1333" i="35"/>
  <c r="AY1333" i="35"/>
  <c r="AZ1333" i="35"/>
  <c r="BA1333" i="35"/>
  <c r="BB1333" i="35"/>
  <c r="BC1333" i="35"/>
  <c r="BD1333" i="35"/>
  <c r="BE1333" i="35"/>
  <c r="BF1333" i="35"/>
  <c r="BG1333" i="35"/>
  <c r="BH1333" i="35"/>
  <c r="BI1333" i="35"/>
  <c r="BJ1333" i="35"/>
  <c r="BK1333" i="35"/>
  <c r="BL1333" i="35"/>
  <c r="BM1333" i="35"/>
  <c r="BN1333" i="35"/>
  <c r="BO1333" i="35"/>
  <c r="BP1333" i="35"/>
  <c r="BQ1333" i="35"/>
  <c r="BR1333" i="35"/>
  <c r="BS1333" i="35"/>
  <c r="BT1333" i="35"/>
  <c r="BU1333" i="35"/>
  <c r="BV1333" i="35"/>
  <c r="AO1841" i="35"/>
  <c r="AP1841" i="35"/>
  <c r="AQ1841" i="35"/>
  <c r="AR1841" i="35"/>
  <c r="AS1841" i="35"/>
  <c r="AT1841" i="35"/>
  <c r="AU1841" i="35"/>
  <c r="AV1841" i="35"/>
  <c r="AW1841" i="35"/>
  <c r="AX1841" i="35"/>
  <c r="AY1841" i="35"/>
  <c r="AZ1841" i="35"/>
  <c r="BA1841" i="35"/>
  <c r="BB1841" i="35"/>
  <c r="BC1841" i="35"/>
  <c r="BD1841" i="35"/>
  <c r="BE1841" i="35"/>
  <c r="BF1841" i="35"/>
  <c r="BG1841" i="35"/>
  <c r="BH1841" i="35"/>
  <c r="BI1841" i="35"/>
  <c r="BJ1841" i="35"/>
  <c r="BK1841" i="35"/>
  <c r="BL1841" i="35"/>
  <c r="BM1841" i="35"/>
  <c r="BN1841" i="35"/>
  <c r="BO1841" i="35"/>
  <c r="BP1841" i="35"/>
  <c r="BQ1841" i="35"/>
  <c r="BR1841" i="35"/>
  <c r="BS1841" i="35"/>
  <c r="BT1841" i="35"/>
  <c r="BU1841" i="35"/>
  <c r="BV1841" i="35"/>
  <c r="AO1842" i="35"/>
  <c r="AP1842" i="35"/>
  <c r="AQ1842" i="35"/>
  <c r="AR1842" i="35"/>
  <c r="AS1842" i="35"/>
  <c r="AT1842" i="35"/>
  <c r="AU1842" i="35"/>
  <c r="AV1842" i="35"/>
  <c r="AW1842" i="35"/>
  <c r="AX1842" i="35"/>
  <c r="AY1842" i="35"/>
  <c r="AZ1842" i="35"/>
  <c r="BA1842" i="35"/>
  <c r="BB1842" i="35"/>
  <c r="BC1842" i="35"/>
  <c r="BD1842" i="35"/>
  <c r="BE1842" i="35"/>
  <c r="BF1842" i="35"/>
  <c r="BG1842" i="35"/>
  <c r="BH1842" i="35"/>
  <c r="BI1842" i="35"/>
  <c r="BJ1842" i="35"/>
  <c r="BK1842" i="35"/>
  <c r="BL1842" i="35"/>
  <c r="BM1842" i="35"/>
  <c r="BN1842" i="35"/>
  <c r="BO1842" i="35"/>
  <c r="BP1842" i="35"/>
  <c r="BQ1842" i="35"/>
  <c r="BR1842" i="35"/>
  <c r="BS1842" i="35"/>
  <c r="BT1842" i="35"/>
  <c r="BU1842" i="35"/>
  <c r="BV1842" i="35"/>
  <c r="AO1843" i="35"/>
  <c r="AP1843" i="35"/>
  <c r="AQ1843" i="35"/>
  <c r="AR1843" i="35"/>
  <c r="AS1843" i="35"/>
  <c r="AT1843" i="35"/>
  <c r="AU1843" i="35"/>
  <c r="AV1843" i="35"/>
  <c r="AW1843" i="35"/>
  <c r="AX1843" i="35"/>
  <c r="AY1843" i="35"/>
  <c r="AZ1843" i="35"/>
  <c r="BA1843" i="35"/>
  <c r="BB1843" i="35"/>
  <c r="BC1843" i="35"/>
  <c r="BD1843" i="35"/>
  <c r="BE1843" i="35"/>
  <c r="BF1843" i="35"/>
  <c r="BG1843" i="35"/>
  <c r="BH1843" i="35"/>
  <c r="BI1843" i="35"/>
  <c r="BJ1843" i="35"/>
  <c r="BK1843" i="35"/>
  <c r="BL1843" i="35"/>
  <c r="BM1843" i="35"/>
  <c r="BN1843" i="35"/>
  <c r="BO1843" i="35"/>
  <c r="BP1843" i="35"/>
  <c r="BQ1843" i="35"/>
  <c r="BR1843" i="35"/>
  <c r="BS1843" i="35"/>
  <c r="BT1843" i="35"/>
  <c r="BU1843" i="35"/>
  <c r="BV1843" i="35"/>
  <c r="AO1844" i="35"/>
  <c r="AP1844" i="35"/>
  <c r="AQ1844" i="35"/>
  <c r="AR1844" i="35"/>
  <c r="AS1844" i="35"/>
  <c r="AT1844" i="35"/>
  <c r="AU1844" i="35"/>
  <c r="AV1844" i="35"/>
  <c r="AW1844" i="35"/>
  <c r="AX1844" i="35"/>
  <c r="AY1844" i="35"/>
  <c r="AZ1844" i="35"/>
  <c r="BA1844" i="35"/>
  <c r="BB1844" i="35"/>
  <c r="BC1844" i="35"/>
  <c r="BD1844" i="35"/>
  <c r="BE1844" i="35"/>
  <c r="BF1844" i="35"/>
  <c r="BG1844" i="35"/>
  <c r="BH1844" i="35"/>
  <c r="BI1844" i="35"/>
  <c r="BJ1844" i="35"/>
  <c r="BK1844" i="35"/>
  <c r="BL1844" i="35"/>
  <c r="BM1844" i="35"/>
  <c r="BN1844" i="35"/>
  <c r="BO1844" i="35"/>
  <c r="BP1844" i="35"/>
  <c r="BQ1844" i="35"/>
  <c r="BR1844" i="35"/>
  <c r="BS1844" i="35"/>
  <c r="BT1844" i="35"/>
  <c r="BU1844" i="35"/>
  <c r="BV1844" i="35"/>
  <c r="AO1845" i="35"/>
  <c r="AP1845" i="35"/>
  <c r="AQ1845" i="35"/>
  <c r="AR1845" i="35"/>
  <c r="AS1845" i="35"/>
  <c r="AT1845" i="35"/>
  <c r="AU1845" i="35"/>
  <c r="AV1845" i="35"/>
  <c r="AW1845" i="35"/>
  <c r="AX1845" i="35"/>
  <c r="AY1845" i="35"/>
  <c r="AZ1845" i="35"/>
  <c r="BA1845" i="35"/>
  <c r="BB1845" i="35"/>
  <c r="BC1845" i="35"/>
  <c r="BD1845" i="35"/>
  <c r="BE1845" i="35"/>
  <c r="BF1845" i="35"/>
  <c r="BG1845" i="35"/>
  <c r="BH1845" i="35"/>
  <c r="BI1845" i="35"/>
  <c r="BJ1845" i="35"/>
  <c r="BK1845" i="35"/>
  <c r="BL1845" i="35"/>
  <c r="BM1845" i="35"/>
  <c r="BN1845" i="35"/>
  <c r="BO1845" i="35"/>
  <c r="BP1845" i="35"/>
  <c r="BQ1845" i="35"/>
  <c r="BR1845" i="35"/>
  <c r="BS1845" i="35"/>
  <c r="BT1845" i="35"/>
  <c r="BU1845" i="35"/>
  <c r="BV1845" i="35"/>
  <c r="AO1846" i="35"/>
  <c r="AP1846" i="35"/>
  <c r="AQ1846" i="35"/>
  <c r="AR1846" i="35"/>
  <c r="AS1846" i="35"/>
  <c r="AT1846" i="35"/>
  <c r="AU1846" i="35"/>
  <c r="AV1846" i="35"/>
  <c r="AW1846" i="35"/>
  <c r="AX1846" i="35"/>
  <c r="AY1846" i="35"/>
  <c r="AZ1846" i="35"/>
  <c r="BA1846" i="35"/>
  <c r="BB1846" i="35"/>
  <c r="BC1846" i="35"/>
  <c r="BD1846" i="35"/>
  <c r="BE1846" i="35"/>
  <c r="BF1846" i="35"/>
  <c r="BG1846" i="35"/>
  <c r="BH1846" i="35"/>
  <c r="BI1846" i="35"/>
  <c r="BJ1846" i="35"/>
  <c r="BK1846" i="35"/>
  <c r="BL1846" i="35"/>
  <c r="BM1846" i="35"/>
  <c r="BN1846" i="35"/>
  <c r="BO1846" i="35"/>
  <c r="BP1846" i="35"/>
  <c r="BQ1846" i="35"/>
  <c r="BR1846" i="35"/>
  <c r="BS1846" i="35"/>
  <c r="BT1846" i="35"/>
  <c r="BU1846" i="35"/>
  <c r="BV1846" i="35"/>
  <c r="AO133" i="35"/>
  <c r="AP133" i="35"/>
  <c r="AQ133" i="35"/>
  <c r="AR133" i="35"/>
  <c r="AS133" i="35"/>
  <c r="AT133" i="35"/>
  <c r="AU133" i="35"/>
  <c r="AV133" i="35"/>
  <c r="AW133" i="35"/>
  <c r="AX133" i="35"/>
  <c r="AY133" i="35"/>
  <c r="AZ133" i="35"/>
  <c r="BA133" i="35"/>
  <c r="BB133" i="35"/>
  <c r="BC133" i="35"/>
  <c r="BD133" i="35"/>
  <c r="BE133" i="35"/>
  <c r="BF133" i="35"/>
  <c r="BG133" i="35"/>
  <c r="BH133" i="35"/>
  <c r="BI133" i="35"/>
  <c r="BJ133" i="35"/>
  <c r="BK133" i="35"/>
  <c r="BL133" i="35"/>
  <c r="BM133" i="35"/>
  <c r="BN133" i="35"/>
  <c r="BO133" i="35"/>
  <c r="BP133" i="35"/>
  <c r="BQ133" i="35"/>
  <c r="BR133" i="35"/>
  <c r="BS133" i="35"/>
  <c r="BT133" i="35"/>
  <c r="BU133" i="35"/>
  <c r="BV133" i="35"/>
  <c r="AO134" i="35"/>
  <c r="AP134" i="35"/>
  <c r="AQ134" i="35"/>
  <c r="AR134" i="35"/>
  <c r="AS134" i="35"/>
  <c r="AT134" i="35"/>
  <c r="AU134" i="35"/>
  <c r="AV134" i="35"/>
  <c r="AW134" i="35"/>
  <c r="AX134" i="35"/>
  <c r="AY134" i="35"/>
  <c r="AZ134" i="35"/>
  <c r="BA134" i="35"/>
  <c r="BB134" i="35"/>
  <c r="BC134" i="35"/>
  <c r="BD134" i="35"/>
  <c r="BE134" i="35"/>
  <c r="BF134" i="35"/>
  <c r="BG134" i="35"/>
  <c r="BH134" i="35"/>
  <c r="BI134" i="35"/>
  <c r="BJ134" i="35"/>
  <c r="BK134" i="35"/>
  <c r="BL134" i="35"/>
  <c r="BM134" i="35"/>
  <c r="BN134" i="35"/>
  <c r="BO134" i="35"/>
  <c r="BP134" i="35"/>
  <c r="BQ134" i="35"/>
  <c r="BR134" i="35"/>
  <c r="BS134" i="35"/>
  <c r="BT134" i="35"/>
  <c r="BU134" i="35"/>
  <c r="BV134" i="35"/>
  <c r="AO135" i="35"/>
  <c r="AP135" i="35"/>
  <c r="AQ135" i="35"/>
  <c r="AR135" i="35"/>
  <c r="AS135" i="35"/>
  <c r="AT135" i="35"/>
  <c r="AU135" i="35"/>
  <c r="AV135" i="35"/>
  <c r="AW135" i="35"/>
  <c r="AX135" i="35"/>
  <c r="AY135" i="35"/>
  <c r="AZ135" i="35"/>
  <c r="BA135" i="35"/>
  <c r="BB135" i="35"/>
  <c r="BC135" i="35"/>
  <c r="BD135" i="35"/>
  <c r="BE135" i="35"/>
  <c r="BF135" i="35"/>
  <c r="BG135" i="35"/>
  <c r="BH135" i="35"/>
  <c r="BI135" i="35"/>
  <c r="BJ135" i="35"/>
  <c r="BK135" i="35"/>
  <c r="BL135" i="35"/>
  <c r="BM135" i="35"/>
  <c r="BN135" i="35"/>
  <c r="BO135" i="35"/>
  <c r="BP135" i="35"/>
  <c r="BQ135" i="35"/>
  <c r="BR135" i="35"/>
  <c r="BS135" i="35"/>
  <c r="BT135" i="35"/>
  <c r="BU135" i="35"/>
  <c r="BV135" i="35"/>
  <c r="AO136" i="35"/>
  <c r="AP136" i="35"/>
  <c r="AQ136" i="35"/>
  <c r="AR136" i="35"/>
  <c r="AS136" i="35"/>
  <c r="AT136" i="35"/>
  <c r="AU136" i="35"/>
  <c r="AV136" i="35"/>
  <c r="AW136" i="35"/>
  <c r="AX136" i="35"/>
  <c r="AY136" i="35"/>
  <c r="AZ136" i="35"/>
  <c r="BA136" i="35"/>
  <c r="BB136" i="35"/>
  <c r="BC136" i="35"/>
  <c r="BD136" i="35"/>
  <c r="BE136" i="35"/>
  <c r="BF136" i="35"/>
  <c r="BG136" i="35"/>
  <c r="BH136" i="35"/>
  <c r="BI136" i="35"/>
  <c r="BJ136" i="35"/>
  <c r="BK136" i="35"/>
  <c r="BL136" i="35"/>
  <c r="BM136" i="35"/>
  <c r="BN136" i="35"/>
  <c r="BO136" i="35"/>
  <c r="BP136" i="35"/>
  <c r="BQ136" i="35"/>
  <c r="BR136" i="35"/>
  <c r="BS136" i="35"/>
  <c r="BT136" i="35"/>
  <c r="BU136" i="35"/>
  <c r="BV136" i="35"/>
  <c r="AO137" i="35"/>
  <c r="AP137" i="35"/>
  <c r="AQ137" i="35"/>
  <c r="AR137" i="35"/>
  <c r="AS137" i="35"/>
  <c r="AT137" i="35"/>
  <c r="AU137" i="35"/>
  <c r="AV137" i="35"/>
  <c r="AW137" i="35"/>
  <c r="AX137" i="35"/>
  <c r="AY137" i="35"/>
  <c r="AZ137" i="35"/>
  <c r="BA137" i="35"/>
  <c r="BB137" i="35"/>
  <c r="BC137" i="35"/>
  <c r="BD137" i="35"/>
  <c r="BE137" i="35"/>
  <c r="BF137" i="35"/>
  <c r="BG137" i="35"/>
  <c r="BH137" i="35"/>
  <c r="BI137" i="35"/>
  <c r="BJ137" i="35"/>
  <c r="BK137" i="35"/>
  <c r="BL137" i="35"/>
  <c r="BM137" i="35"/>
  <c r="BN137" i="35"/>
  <c r="BO137" i="35"/>
  <c r="BP137" i="35"/>
  <c r="BQ137" i="35"/>
  <c r="BR137" i="35"/>
  <c r="BS137" i="35"/>
  <c r="BT137" i="35"/>
  <c r="BU137" i="35"/>
  <c r="BV137" i="35"/>
  <c r="AO138" i="35"/>
  <c r="AP138" i="35"/>
  <c r="AQ138" i="35"/>
  <c r="AR138" i="35"/>
  <c r="AS138" i="35"/>
  <c r="AT138" i="35"/>
  <c r="AU138" i="35"/>
  <c r="AV138" i="35"/>
  <c r="AW138" i="35"/>
  <c r="AX138" i="35"/>
  <c r="AY138" i="35"/>
  <c r="AZ138" i="35"/>
  <c r="BA138" i="35"/>
  <c r="BB138" i="35"/>
  <c r="BC138" i="35"/>
  <c r="BD138" i="35"/>
  <c r="BE138" i="35"/>
  <c r="BF138" i="35"/>
  <c r="BG138" i="35"/>
  <c r="BH138" i="35"/>
  <c r="BI138" i="35"/>
  <c r="BJ138" i="35"/>
  <c r="BK138" i="35"/>
  <c r="BL138" i="35"/>
  <c r="BM138" i="35"/>
  <c r="BN138" i="35"/>
  <c r="BO138" i="35"/>
  <c r="BP138" i="35"/>
  <c r="BQ138" i="35"/>
  <c r="BR138" i="35"/>
  <c r="BS138" i="35"/>
  <c r="BT138" i="35"/>
  <c r="BU138" i="35"/>
  <c r="BV138" i="35"/>
  <c r="AO363" i="35"/>
  <c r="AP363" i="35"/>
  <c r="AQ363" i="35"/>
  <c r="AR363" i="35"/>
  <c r="AS363" i="35"/>
  <c r="AT363" i="35"/>
  <c r="AU363" i="35"/>
  <c r="AV363" i="35"/>
  <c r="AW363" i="35"/>
  <c r="AX363" i="35"/>
  <c r="AY363" i="35"/>
  <c r="AZ363" i="35"/>
  <c r="BA363" i="35"/>
  <c r="BB363" i="35"/>
  <c r="BC363" i="35"/>
  <c r="BD363" i="35"/>
  <c r="BE363" i="35"/>
  <c r="BF363" i="35"/>
  <c r="BG363" i="35"/>
  <c r="BH363" i="35"/>
  <c r="BI363" i="35"/>
  <c r="BJ363" i="35"/>
  <c r="BK363" i="35"/>
  <c r="BL363" i="35"/>
  <c r="BM363" i="35"/>
  <c r="BN363" i="35"/>
  <c r="BO363" i="35"/>
  <c r="BP363" i="35"/>
  <c r="BQ363" i="35"/>
  <c r="BR363" i="35"/>
  <c r="BS363" i="35"/>
  <c r="BT363" i="35"/>
  <c r="BU363" i="35"/>
  <c r="BV363" i="35"/>
  <c r="AO364" i="35"/>
  <c r="AP364" i="35"/>
  <c r="AQ364" i="35"/>
  <c r="AR364" i="35"/>
  <c r="AS364" i="35"/>
  <c r="AT364" i="35"/>
  <c r="AU364" i="35"/>
  <c r="AV364" i="35"/>
  <c r="AW364" i="35"/>
  <c r="AX364" i="35"/>
  <c r="AY364" i="35"/>
  <c r="AZ364" i="35"/>
  <c r="BA364" i="35"/>
  <c r="BB364" i="35"/>
  <c r="BC364" i="35"/>
  <c r="BD364" i="35"/>
  <c r="BE364" i="35"/>
  <c r="BF364" i="35"/>
  <c r="BG364" i="35"/>
  <c r="BH364" i="35"/>
  <c r="BI364" i="35"/>
  <c r="BJ364" i="35"/>
  <c r="BK364" i="35"/>
  <c r="BL364" i="35"/>
  <c r="BM364" i="35"/>
  <c r="BN364" i="35"/>
  <c r="BO364" i="35"/>
  <c r="BP364" i="35"/>
  <c r="BQ364" i="35"/>
  <c r="BR364" i="35"/>
  <c r="BS364" i="35"/>
  <c r="BT364" i="35"/>
  <c r="BU364" i="35"/>
  <c r="BV364" i="35"/>
  <c r="AO365" i="35"/>
  <c r="AP365" i="35"/>
  <c r="AQ365" i="35"/>
  <c r="AR365" i="35"/>
  <c r="AS365" i="35"/>
  <c r="AT365" i="35"/>
  <c r="AU365" i="35"/>
  <c r="AV365" i="35"/>
  <c r="AW365" i="35"/>
  <c r="AX365" i="35"/>
  <c r="AY365" i="35"/>
  <c r="AZ365" i="35"/>
  <c r="BA365" i="35"/>
  <c r="BB365" i="35"/>
  <c r="BC365" i="35"/>
  <c r="BD365" i="35"/>
  <c r="BE365" i="35"/>
  <c r="BF365" i="35"/>
  <c r="BG365" i="35"/>
  <c r="BH365" i="35"/>
  <c r="BI365" i="35"/>
  <c r="BJ365" i="35"/>
  <c r="BK365" i="35"/>
  <c r="BL365" i="35"/>
  <c r="BM365" i="35"/>
  <c r="BN365" i="35"/>
  <c r="BO365" i="35"/>
  <c r="BP365" i="35"/>
  <c r="BQ365" i="35"/>
  <c r="BR365" i="35"/>
  <c r="BS365" i="35"/>
  <c r="BT365" i="35"/>
  <c r="BU365" i="35"/>
  <c r="BV365" i="35"/>
  <c r="AO366" i="35"/>
  <c r="AP366" i="35"/>
  <c r="AQ366" i="35"/>
  <c r="AR366" i="35"/>
  <c r="AS366" i="35"/>
  <c r="AT366" i="35"/>
  <c r="AU366" i="35"/>
  <c r="AV366" i="35"/>
  <c r="AW366" i="35"/>
  <c r="AX366" i="35"/>
  <c r="AY366" i="35"/>
  <c r="AZ366" i="35"/>
  <c r="BA366" i="35"/>
  <c r="BB366" i="35"/>
  <c r="BC366" i="35"/>
  <c r="BD366" i="35"/>
  <c r="BE366" i="35"/>
  <c r="BF366" i="35"/>
  <c r="BG366" i="35"/>
  <c r="BH366" i="35"/>
  <c r="BI366" i="35"/>
  <c r="BJ366" i="35"/>
  <c r="BK366" i="35"/>
  <c r="BL366" i="35"/>
  <c r="BM366" i="35"/>
  <c r="BN366" i="35"/>
  <c r="BO366" i="35"/>
  <c r="BP366" i="35"/>
  <c r="BQ366" i="35"/>
  <c r="BR366" i="35"/>
  <c r="BS366" i="35"/>
  <c r="BT366" i="35"/>
  <c r="BU366" i="35"/>
  <c r="BV366" i="35"/>
  <c r="AO367" i="35"/>
  <c r="AP367" i="35"/>
  <c r="AQ367" i="35"/>
  <c r="AR367" i="35"/>
  <c r="AS367" i="35"/>
  <c r="AT367" i="35"/>
  <c r="AU367" i="35"/>
  <c r="AV367" i="35"/>
  <c r="AW367" i="35"/>
  <c r="AX367" i="35"/>
  <c r="AY367" i="35"/>
  <c r="AZ367" i="35"/>
  <c r="BA367" i="35"/>
  <c r="BB367" i="35"/>
  <c r="BC367" i="35"/>
  <c r="BD367" i="35"/>
  <c r="BE367" i="35"/>
  <c r="BF367" i="35"/>
  <c r="BG367" i="35"/>
  <c r="BH367" i="35"/>
  <c r="BI367" i="35"/>
  <c r="BJ367" i="35"/>
  <c r="BK367" i="35"/>
  <c r="BL367" i="35"/>
  <c r="BM367" i="35"/>
  <c r="BN367" i="35"/>
  <c r="BO367" i="35"/>
  <c r="BP367" i="35"/>
  <c r="BQ367" i="35"/>
  <c r="BR367" i="35"/>
  <c r="BS367" i="35"/>
  <c r="BT367" i="35"/>
  <c r="BU367" i="35"/>
  <c r="BV367" i="35"/>
  <c r="AO368" i="35"/>
  <c r="AP368" i="35"/>
  <c r="AQ368" i="35"/>
  <c r="AR368" i="35"/>
  <c r="AS368" i="35"/>
  <c r="AT368" i="35"/>
  <c r="AU368" i="35"/>
  <c r="AV368" i="35"/>
  <c r="AW368" i="35"/>
  <c r="AX368" i="35"/>
  <c r="AY368" i="35"/>
  <c r="AZ368" i="35"/>
  <c r="BA368" i="35"/>
  <c r="BB368" i="35"/>
  <c r="BC368" i="35"/>
  <c r="BD368" i="35"/>
  <c r="BE368" i="35"/>
  <c r="BF368" i="35"/>
  <c r="BG368" i="35"/>
  <c r="BH368" i="35"/>
  <c r="BI368" i="35"/>
  <c r="BJ368" i="35"/>
  <c r="BK368" i="35"/>
  <c r="BL368" i="35"/>
  <c r="BM368" i="35"/>
  <c r="BN368" i="35"/>
  <c r="BO368" i="35"/>
  <c r="BP368" i="35"/>
  <c r="BQ368" i="35"/>
  <c r="BR368" i="35"/>
  <c r="BS368" i="35"/>
  <c r="BT368" i="35"/>
  <c r="BU368" i="35"/>
  <c r="BV368" i="35"/>
  <c r="AO1028" i="35"/>
  <c r="AP1028" i="35"/>
  <c r="AQ1028" i="35"/>
  <c r="AR1028" i="35"/>
  <c r="AS1028" i="35"/>
  <c r="AT1028" i="35"/>
  <c r="AU1028" i="35"/>
  <c r="AV1028" i="35"/>
  <c r="AW1028" i="35"/>
  <c r="AX1028" i="35"/>
  <c r="AY1028" i="35"/>
  <c r="AZ1028" i="35"/>
  <c r="BA1028" i="35"/>
  <c r="BB1028" i="35"/>
  <c r="BC1028" i="35"/>
  <c r="BD1028" i="35"/>
  <c r="BE1028" i="35"/>
  <c r="BF1028" i="35"/>
  <c r="BG1028" i="35"/>
  <c r="BH1028" i="35"/>
  <c r="BI1028" i="35"/>
  <c r="BJ1028" i="35"/>
  <c r="BK1028" i="35"/>
  <c r="BL1028" i="35"/>
  <c r="BM1028" i="35"/>
  <c r="BN1028" i="35"/>
  <c r="BO1028" i="35"/>
  <c r="BP1028" i="35"/>
  <c r="BQ1028" i="35"/>
  <c r="BR1028" i="35"/>
  <c r="BS1028" i="35"/>
  <c r="BT1028" i="35"/>
  <c r="BU1028" i="35"/>
  <c r="BV1028" i="35"/>
  <c r="AO1029" i="35"/>
  <c r="AP1029" i="35"/>
  <c r="AQ1029" i="35"/>
  <c r="AR1029" i="35"/>
  <c r="AS1029" i="35"/>
  <c r="AT1029" i="35"/>
  <c r="AU1029" i="35"/>
  <c r="AV1029" i="35"/>
  <c r="AW1029" i="35"/>
  <c r="AX1029" i="35"/>
  <c r="AY1029" i="35"/>
  <c r="AZ1029" i="35"/>
  <c r="BA1029" i="35"/>
  <c r="BB1029" i="35"/>
  <c r="BC1029" i="35"/>
  <c r="BD1029" i="35"/>
  <c r="BE1029" i="35"/>
  <c r="BF1029" i="35"/>
  <c r="BG1029" i="35"/>
  <c r="BH1029" i="35"/>
  <c r="BI1029" i="35"/>
  <c r="BJ1029" i="35"/>
  <c r="BK1029" i="35"/>
  <c r="BL1029" i="35"/>
  <c r="BM1029" i="35"/>
  <c r="BN1029" i="35"/>
  <c r="BO1029" i="35"/>
  <c r="BP1029" i="35"/>
  <c r="BQ1029" i="35"/>
  <c r="BR1029" i="35"/>
  <c r="BS1029" i="35"/>
  <c r="BT1029" i="35"/>
  <c r="BU1029" i="35"/>
  <c r="BV1029" i="35"/>
  <c r="AO1030" i="35"/>
  <c r="AP1030" i="35"/>
  <c r="AQ1030" i="35"/>
  <c r="AR1030" i="35"/>
  <c r="AS1030" i="35"/>
  <c r="AT1030" i="35"/>
  <c r="AU1030" i="35"/>
  <c r="AV1030" i="35"/>
  <c r="AW1030" i="35"/>
  <c r="AX1030" i="35"/>
  <c r="AY1030" i="35"/>
  <c r="AZ1030" i="35"/>
  <c r="BA1030" i="35"/>
  <c r="BB1030" i="35"/>
  <c r="BC1030" i="35"/>
  <c r="BD1030" i="35"/>
  <c r="BE1030" i="35"/>
  <c r="BF1030" i="35"/>
  <c r="BG1030" i="35"/>
  <c r="BH1030" i="35"/>
  <c r="BI1030" i="35"/>
  <c r="BJ1030" i="35"/>
  <c r="BK1030" i="35"/>
  <c r="BL1030" i="35"/>
  <c r="BM1030" i="35"/>
  <c r="BN1030" i="35"/>
  <c r="BO1030" i="35"/>
  <c r="BP1030" i="35"/>
  <c r="BQ1030" i="35"/>
  <c r="BR1030" i="35"/>
  <c r="BS1030" i="35"/>
  <c r="BT1030" i="35"/>
  <c r="BU1030" i="35"/>
  <c r="BV1030" i="35"/>
  <c r="AO1031" i="35"/>
  <c r="AP1031" i="35"/>
  <c r="AQ1031" i="35"/>
  <c r="AR1031" i="35"/>
  <c r="AS1031" i="35"/>
  <c r="AT1031" i="35"/>
  <c r="AU1031" i="35"/>
  <c r="AV1031" i="35"/>
  <c r="AW1031" i="35"/>
  <c r="AX1031" i="35"/>
  <c r="AY1031" i="35"/>
  <c r="AZ1031" i="35"/>
  <c r="BA1031" i="35"/>
  <c r="BB1031" i="35"/>
  <c r="BC1031" i="35"/>
  <c r="BD1031" i="35"/>
  <c r="BE1031" i="35"/>
  <c r="BF1031" i="35"/>
  <c r="BG1031" i="35"/>
  <c r="BH1031" i="35"/>
  <c r="BI1031" i="35"/>
  <c r="BJ1031" i="35"/>
  <c r="BK1031" i="35"/>
  <c r="BL1031" i="35"/>
  <c r="BM1031" i="35"/>
  <c r="BN1031" i="35"/>
  <c r="BO1031" i="35"/>
  <c r="BP1031" i="35"/>
  <c r="BQ1031" i="35"/>
  <c r="BR1031" i="35"/>
  <c r="BS1031" i="35"/>
  <c r="BT1031" i="35"/>
  <c r="BU1031" i="35"/>
  <c r="BV1031" i="35"/>
  <c r="AO855" i="35"/>
  <c r="AP855" i="35"/>
  <c r="AQ855" i="35"/>
  <c r="AR855" i="35"/>
  <c r="AS855" i="35"/>
  <c r="AT855" i="35"/>
  <c r="AU855" i="35"/>
  <c r="AV855" i="35"/>
  <c r="AW855" i="35"/>
  <c r="AX855" i="35"/>
  <c r="AY855" i="35"/>
  <c r="AZ855" i="35"/>
  <c r="BA855" i="35"/>
  <c r="BB855" i="35"/>
  <c r="BC855" i="35"/>
  <c r="BD855" i="35"/>
  <c r="BE855" i="35"/>
  <c r="BF855" i="35"/>
  <c r="BG855" i="35"/>
  <c r="BH855" i="35"/>
  <c r="BI855" i="35"/>
  <c r="BJ855" i="35"/>
  <c r="BK855" i="35"/>
  <c r="BL855" i="35"/>
  <c r="BM855" i="35"/>
  <c r="BN855" i="35"/>
  <c r="BO855" i="35"/>
  <c r="BP855" i="35"/>
  <c r="BQ855" i="35"/>
  <c r="BR855" i="35"/>
  <c r="BS855" i="35"/>
  <c r="BT855" i="35"/>
  <c r="BU855" i="35"/>
  <c r="BV855" i="35"/>
  <c r="AO856" i="35"/>
  <c r="AP856" i="35"/>
  <c r="AQ856" i="35"/>
  <c r="AR856" i="35"/>
  <c r="AS856" i="35"/>
  <c r="AT856" i="35"/>
  <c r="AU856" i="35"/>
  <c r="AV856" i="35"/>
  <c r="AW856" i="35"/>
  <c r="AX856" i="35"/>
  <c r="AY856" i="35"/>
  <c r="AZ856" i="35"/>
  <c r="BA856" i="35"/>
  <c r="BB856" i="35"/>
  <c r="BC856" i="35"/>
  <c r="BD856" i="35"/>
  <c r="BE856" i="35"/>
  <c r="BF856" i="35"/>
  <c r="BG856" i="35"/>
  <c r="BH856" i="35"/>
  <c r="BI856" i="35"/>
  <c r="BJ856" i="35"/>
  <c r="BK856" i="35"/>
  <c r="BL856" i="35"/>
  <c r="BM856" i="35"/>
  <c r="BN856" i="35"/>
  <c r="BO856" i="35"/>
  <c r="BP856" i="35"/>
  <c r="BQ856" i="35"/>
  <c r="BR856" i="35"/>
  <c r="BS856" i="35"/>
  <c r="BT856" i="35"/>
  <c r="BU856" i="35"/>
  <c r="BV856" i="35"/>
  <c r="AO857" i="35"/>
  <c r="AP857" i="35"/>
  <c r="AQ857" i="35"/>
  <c r="AR857" i="35"/>
  <c r="AS857" i="35"/>
  <c r="AT857" i="35"/>
  <c r="AU857" i="35"/>
  <c r="AV857" i="35"/>
  <c r="AW857" i="35"/>
  <c r="AX857" i="35"/>
  <c r="AY857" i="35"/>
  <c r="AZ857" i="35"/>
  <c r="BA857" i="35"/>
  <c r="BB857" i="35"/>
  <c r="BC857" i="35"/>
  <c r="BD857" i="35"/>
  <c r="BE857" i="35"/>
  <c r="BF857" i="35"/>
  <c r="BG857" i="35"/>
  <c r="BH857" i="35"/>
  <c r="BI857" i="35"/>
  <c r="BJ857" i="35"/>
  <c r="BK857" i="35"/>
  <c r="BL857" i="35"/>
  <c r="BM857" i="35"/>
  <c r="BN857" i="35"/>
  <c r="BO857" i="35"/>
  <c r="BP857" i="35"/>
  <c r="BQ857" i="35"/>
  <c r="BR857" i="35"/>
  <c r="BS857" i="35"/>
  <c r="BT857" i="35"/>
  <c r="BU857" i="35"/>
  <c r="BV857" i="35"/>
  <c r="AO858" i="35"/>
  <c r="AP858" i="35"/>
  <c r="AQ858" i="35"/>
  <c r="AR858" i="35"/>
  <c r="AS858" i="35"/>
  <c r="AT858" i="35"/>
  <c r="AU858" i="35"/>
  <c r="AV858" i="35"/>
  <c r="AW858" i="35"/>
  <c r="AX858" i="35"/>
  <c r="AY858" i="35"/>
  <c r="AZ858" i="35"/>
  <c r="BA858" i="35"/>
  <c r="BB858" i="35"/>
  <c r="BC858" i="35"/>
  <c r="BD858" i="35"/>
  <c r="BE858" i="35"/>
  <c r="BF858" i="35"/>
  <c r="BG858" i="35"/>
  <c r="BH858" i="35"/>
  <c r="BI858" i="35"/>
  <c r="BJ858" i="35"/>
  <c r="BK858" i="35"/>
  <c r="BL858" i="35"/>
  <c r="BM858" i="35"/>
  <c r="BN858" i="35"/>
  <c r="BO858" i="35"/>
  <c r="BP858" i="35"/>
  <c r="BQ858" i="35"/>
  <c r="BR858" i="35"/>
  <c r="BS858" i="35"/>
  <c r="BT858" i="35"/>
  <c r="BU858" i="35"/>
  <c r="BV858" i="35"/>
  <c r="AO859" i="35"/>
  <c r="AP859" i="35"/>
  <c r="AQ859" i="35"/>
  <c r="AR859" i="35"/>
  <c r="AS859" i="35"/>
  <c r="AT859" i="35"/>
  <c r="AU859" i="35"/>
  <c r="AV859" i="35"/>
  <c r="AW859" i="35"/>
  <c r="AX859" i="35"/>
  <c r="AY859" i="35"/>
  <c r="AZ859" i="35"/>
  <c r="BA859" i="35"/>
  <c r="BB859" i="35"/>
  <c r="BC859" i="35"/>
  <c r="BD859" i="35"/>
  <c r="BE859" i="35"/>
  <c r="BF859" i="35"/>
  <c r="BG859" i="35"/>
  <c r="BH859" i="35"/>
  <c r="BI859" i="35"/>
  <c r="BJ859" i="35"/>
  <c r="BK859" i="35"/>
  <c r="BL859" i="35"/>
  <c r="BM859" i="35"/>
  <c r="BN859" i="35"/>
  <c r="BO859" i="35"/>
  <c r="BP859" i="35"/>
  <c r="BQ859" i="35"/>
  <c r="BR859" i="35"/>
  <c r="BS859" i="35"/>
  <c r="BT859" i="35"/>
  <c r="BU859" i="35"/>
  <c r="BV859" i="35"/>
  <c r="AO1484" i="35"/>
  <c r="AP1484" i="35"/>
  <c r="AQ1484" i="35"/>
  <c r="AR1484" i="35"/>
  <c r="AS1484" i="35"/>
  <c r="AT1484" i="35"/>
  <c r="AU1484" i="35"/>
  <c r="AV1484" i="35"/>
  <c r="AW1484" i="35"/>
  <c r="AX1484" i="35"/>
  <c r="AY1484" i="35"/>
  <c r="AZ1484" i="35"/>
  <c r="BA1484" i="35"/>
  <c r="BB1484" i="35"/>
  <c r="BC1484" i="35"/>
  <c r="BD1484" i="35"/>
  <c r="BE1484" i="35"/>
  <c r="BF1484" i="35"/>
  <c r="BG1484" i="35"/>
  <c r="BH1484" i="35"/>
  <c r="BI1484" i="35"/>
  <c r="BJ1484" i="35"/>
  <c r="BK1484" i="35"/>
  <c r="BL1484" i="35"/>
  <c r="BM1484" i="35"/>
  <c r="BN1484" i="35"/>
  <c r="BO1484" i="35"/>
  <c r="BP1484" i="35"/>
  <c r="BQ1484" i="35"/>
  <c r="BR1484" i="35"/>
  <c r="BS1484" i="35"/>
  <c r="BT1484" i="35"/>
  <c r="BU1484" i="35"/>
  <c r="BV1484" i="35"/>
  <c r="AO1485" i="35"/>
  <c r="AP1485" i="35"/>
  <c r="AQ1485" i="35"/>
  <c r="AR1485" i="35"/>
  <c r="AS1485" i="35"/>
  <c r="AT1485" i="35"/>
  <c r="AU1485" i="35"/>
  <c r="AV1485" i="35"/>
  <c r="AW1485" i="35"/>
  <c r="AX1485" i="35"/>
  <c r="AY1485" i="35"/>
  <c r="AZ1485" i="35"/>
  <c r="BA1485" i="35"/>
  <c r="BB1485" i="35"/>
  <c r="BC1485" i="35"/>
  <c r="BD1485" i="35"/>
  <c r="BE1485" i="35"/>
  <c r="BF1485" i="35"/>
  <c r="BG1485" i="35"/>
  <c r="BH1485" i="35"/>
  <c r="BI1485" i="35"/>
  <c r="BJ1485" i="35"/>
  <c r="BK1485" i="35"/>
  <c r="BL1485" i="35"/>
  <c r="BM1485" i="35"/>
  <c r="BN1485" i="35"/>
  <c r="BO1485" i="35"/>
  <c r="BP1485" i="35"/>
  <c r="BQ1485" i="35"/>
  <c r="BR1485" i="35"/>
  <c r="BS1485" i="35"/>
  <c r="BT1485" i="35"/>
  <c r="BU1485" i="35"/>
  <c r="BV1485" i="35"/>
  <c r="AO1486" i="35"/>
  <c r="AP1486" i="35"/>
  <c r="AQ1486" i="35"/>
  <c r="AR1486" i="35"/>
  <c r="AS1486" i="35"/>
  <c r="AT1486" i="35"/>
  <c r="AU1486" i="35"/>
  <c r="AV1486" i="35"/>
  <c r="AW1486" i="35"/>
  <c r="AX1486" i="35"/>
  <c r="AY1486" i="35"/>
  <c r="AZ1486" i="35"/>
  <c r="BA1486" i="35"/>
  <c r="BB1486" i="35"/>
  <c r="BC1486" i="35"/>
  <c r="BD1486" i="35"/>
  <c r="BE1486" i="35"/>
  <c r="BF1486" i="35"/>
  <c r="BG1486" i="35"/>
  <c r="BH1486" i="35"/>
  <c r="BI1486" i="35"/>
  <c r="BJ1486" i="35"/>
  <c r="BK1486" i="35"/>
  <c r="BL1486" i="35"/>
  <c r="BM1486" i="35"/>
  <c r="BN1486" i="35"/>
  <c r="BO1486" i="35"/>
  <c r="BP1486" i="35"/>
  <c r="BQ1486" i="35"/>
  <c r="BR1486" i="35"/>
  <c r="BS1486" i="35"/>
  <c r="BT1486" i="35"/>
  <c r="BU1486" i="35"/>
  <c r="BV1486" i="35"/>
  <c r="AO1487" i="35"/>
  <c r="AP1487" i="35"/>
  <c r="AQ1487" i="35"/>
  <c r="AR1487" i="35"/>
  <c r="AS1487" i="35"/>
  <c r="AT1487" i="35"/>
  <c r="AU1487" i="35"/>
  <c r="AV1487" i="35"/>
  <c r="AW1487" i="35"/>
  <c r="AX1487" i="35"/>
  <c r="AY1487" i="35"/>
  <c r="AZ1487" i="35"/>
  <c r="BA1487" i="35"/>
  <c r="BB1487" i="35"/>
  <c r="BC1487" i="35"/>
  <c r="BD1487" i="35"/>
  <c r="BE1487" i="35"/>
  <c r="BF1487" i="35"/>
  <c r="BG1487" i="35"/>
  <c r="BH1487" i="35"/>
  <c r="BI1487" i="35"/>
  <c r="BJ1487" i="35"/>
  <c r="BK1487" i="35"/>
  <c r="BL1487" i="35"/>
  <c r="BM1487" i="35"/>
  <c r="BN1487" i="35"/>
  <c r="BO1487" i="35"/>
  <c r="BP1487" i="35"/>
  <c r="BQ1487" i="35"/>
  <c r="BR1487" i="35"/>
  <c r="BS1487" i="35"/>
  <c r="BT1487" i="35"/>
  <c r="BU1487" i="35"/>
  <c r="BV1487" i="35"/>
  <c r="AO1488" i="35"/>
  <c r="AP1488" i="35"/>
  <c r="AQ1488" i="35"/>
  <c r="AR1488" i="35"/>
  <c r="AS1488" i="35"/>
  <c r="AT1488" i="35"/>
  <c r="AU1488" i="35"/>
  <c r="AV1488" i="35"/>
  <c r="AW1488" i="35"/>
  <c r="AX1488" i="35"/>
  <c r="AY1488" i="35"/>
  <c r="AZ1488" i="35"/>
  <c r="BA1488" i="35"/>
  <c r="BB1488" i="35"/>
  <c r="BC1488" i="35"/>
  <c r="BD1488" i="35"/>
  <c r="BE1488" i="35"/>
  <c r="BF1488" i="35"/>
  <c r="BG1488" i="35"/>
  <c r="BH1488" i="35"/>
  <c r="BI1488" i="35"/>
  <c r="BJ1488" i="35"/>
  <c r="BK1488" i="35"/>
  <c r="BL1488" i="35"/>
  <c r="BM1488" i="35"/>
  <c r="BN1488" i="35"/>
  <c r="BO1488" i="35"/>
  <c r="BP1488" i="35"/>
  <c r="BQ1488" i="35"/>
  <c r="BR1488" i="35"/>
  <c r="BS1488" i="35"/>
  <c r="BT1488" i="35"/>
  <c r="BU1488" i="35"/>
  <c r="BV1488" i="35"/>
  <c r="AO1174" i="35"/>
  <c r="AP1174" i="35"/>
  <c r="AQ1174" i="35"/>
  <c r="AR1174" i="35"/>
  <c r="AS1174" i="35"/>
  <c r="AT1174" i="35"/>
  <c r="AU1174" i="35"/>
  <c r="AV1174" i="35"/>
  <c r="AW1174" i="35"/>
  <c r="AX1174" i="35"/>
  <c r="AY1174" i="35"/>
  <c r="AZ1174" i="35"/>
  <c r="BA1174" i="35"/>
  <c r="BB1174" i="35"/>
  <c r="BC1174" i="35"/>
  <c r="BD1174" i="35"/>
  <c r="BE1174" i="35"/>
  <c r="BF1174" i="35"/>
  <c r="BG1174" i="35"/>
  <c r="BH1174" i="35"/>
  <c r="BI1174" i="35"/>
  <c r="BJ1174" i="35"/>
  <c r="BK1174" i="35"/>
  <c r="BL1174" i="35"/>
  <c r="BM1174" i="35"/>
  <c r="BN1174" i="35"/>
  <c r="BO1174" i="35"/>
  <c r="BP1174" i="35"/>
  <c r="BQ1174" i="35"/>
  <c r="BR1174" i="35"/>
  <c r="BS1174" i="35"/>
  <c r="BT1174" i="35"/>
  <c r="BU1174" i="35"/>
  <c r="BV1174" i="35"/>
  <c r="AO1175" i="35"/>
  <c r="AP1175" i="35"/>
  <c r="AQ1175" i="35"/>
  <c r="AR1175" i="35"/>
  <c r="AS1175" i="35"/>
  <c r="AT1175" i="35"/>
  <c r="AU1175" i="35"/>
  <c r="AV1175" i="35"/>
  <c r="AW1175" i="35"/>
  <c r="AX1175" i="35"/>
  <c r="AY1175" i="35"/>
  <c r="AZ1175" i="35"/>
  <c r="BA1175" i="35"/>
  <c r="BB1175" i="35"/>
  <c r="BC1175" i="35"/>
  <c r="BD1175" i="35"/>
  <c r="BE1175" i="35"/>
  <c r="BF1175" i="35"/>
  <c r="BG1175" i="35"/>
  <c r="BH1175" i="35"/>
  <c r="BI1175" i="35"/>
  <c r="BJ1175" i="35"/>
  <c r="BK1175" i="35"/>
  <c r="BL1175" i="35"/>
  <c r="BM1175" i="35"/>
  <c r="BN1175" i="35"/>
  <c r="BO1175" i="35"/>
  <c r="BP1175" i="35"/>
  <c r="BQ1175" i="35"/>
  <c r="BR1175" i="35"/>
  <c r="BS1175" i="35"/>
  <c r="BT1175" i="35"/>
  <c r="BU1175" i="35"/>
  <c r="BV1175" i="35"/>
  <c r="AO1176" i="35"/>
  <c r="AP1176" i="35"/>
  <c r="AQ1176" i="35"/>
  <c r="AR1176" i="35"/>
  <c r="AS1176" i="35"/>
  <c r="AT1176" i="35"/>
  <c r="AU1176" i="35"/>
  <c r="AV1176" i="35"/>
  <c r="AW1176" i="35"/>
  <c r="AX1176" i="35"/>
  <c r="AY1176" i="35"/>
  <c r="AZ1176" i="35"/>
  <c r="BA1176" i="35"/>
  <c r="BB1176" i="35"/>
  <c r="BC1176" i="35"/>
  <c r="BD1176" i="35"/>
  <c r="BE1176" i="35"/>
  <c r="BF1176" i="35"/>
  <c r="BG1176" i="35"/>
  <c r="BH1176" i="35"/>
  <c r="BI1176" i="35"/>
  <c r="BJ1176" i="35"/>
  <c r="BK1176" i="35"/>
  <c r="BL1176" i="35"/>
  <c r="BM1176" i="35"/>
  <c r="BN1176" i="35"/>
  <c r="BO1176" i="35"/>
  <c r="BP1176" i="35"/>
  <c r="BQ1176" i="35"/>
  <c r="BR1176" i="35"/>
  <c r="BS1176" i="35"/>
  <c r="BT1176" i="35"/>
  <c r="BU1176" i="35"/>
  <c r="BV1176" i="35"/>
  <c r="AO1177" i="35"/>
  <c r="AP1177" i="35"/>
  <c r="AQ1177" i="35"/>
  <c r="AR1177" i="35"/>
  <c r="AS1177" i="35"/>
  <c r="AT1177" i="35"/>
  <c r="AU1177" i="35"/>
  <c r="AV1177" i="35"/>
  <c r="AW1177" i="35"/>
  <c r="AX1177" i="35"/>
  <c r="AY1177" i="35"/>
  <c r="AZ1177" i="35"/>
  <c r="BA1177" i="35"/>
  <c r="BB1177" i="35"/>
  <c r="BC1177" i="35"/>
  <c r="BD1177" i="35"/>
  <c r="BE1177" i="35"/>
  <c r="BF1177" i="35"/>
  <c r="BG1177" i="35"/>
  <c r="BH1177" i="35"/>
  <c r="BI1177" i="35"/>
  <c r="BJ1177" i="35"/>
  <c r="BK1177" i="35"/>
  <c r="BL1177" i="35"/>
  <c r="BM1177" i="35"/>
  <c r="BN1177" i="35"/>
  <c r="BO1177" i="35"/>
  <c r="BP1177" i="35"/>
  <c r="BQ1177" i="35"/>
  <c r="BR1177" i="35"/>
  <c r="BS1177" i="35"/>
  <c r="BT1177" i="35"/>
  <c r="BU1177" i="35"/>
  <c r="BV1177" i="35"/>
  <c r="AO1178" i="35"/>
  <c r="AP1178" i="35"/>
  <c r="AQ1178" i="35"/>
  <c r="AR1178" i="35"/>
  <c r="AS1178" i="35"/>
  <c r="AT1178" i="35"/>
  <c r="AU1178" i="35"/>
  <c r="AV1178" i="35"/>
  <c r="AW1178" i="35"/>
  <c r="AX1178" i="35"/>
  <c r="AY1178" i="35"/>
  <c r="AZ1178" i="35"/>
  <c r="BA1178" i="35"/>
  <c r="BB1178" i="35"/>
  <c r="BC1178" i="35"/>
  <c r="BD1178" i="35"/>
  <c r="BE1178" i="35"/>
  <c r="BF1178" i="35"/>
  <c r="BG1178" i="35"/>
  <c r="BH1178" i="35"/>
  <c r="BI1178" i="35"/>
  <c r="BJ1178" i="35"/>
  <c r="BK1178" i="35"/>
  <c r="BL1178" i="35"/>
  <c r="BM1178" i="35"/>
  <c r="BN1178" i="35"/>
  <c r="BO1178" i="35"/>
  <c r="BP1178" i="35"/>
  <c r="BQ1178" i="35"/>
  <c r="BR1178" i="35"/>
  <c r="BS1178" i="35"/>
  <c r="BT1178" i="35"/>
  <c r="BU1178" i="35"/>
  <c r="BV1178" i="35"/>
  <c r="AO704" i="35"/>
  <c r="AP704" i="35"/>
  <c r="AQ704" i="35"/>
  <c r="AR704" i="35"/>
  <c r="AS704" i="35"/>
  <c r="AT704" i="35"/>
  <c r="AU704" i="35"/>
  <c r="AV704" i="35"/>
  <c r="AW704" i="35"/>
  <c r="AX704" i="35"/>
  <c r="AY704" i="35"/>
  <c r="AZ704" i="35"/>
  <c r="BA704" i="35"/>
  <c r="BB704" i="35"/>
  <c r="BC704" i="35"/>
  <c r="BD704" i="35"/>
  <c r="BE704" i="35"/>
  <c r="BF704" i="35"/>
  <c r="BG704" i="35"/>
  <c r="BH704" i="35"/>
  <c r="BI704" i="35"/>
  <c r="BJ704" i="35"/>
  <c r="BK704" i="35"/>
  <c r="BL704" i="35"/>
  <c r="BM704" i="35"/>
  <c r="BN704" i="35"/>
  <c r="BO704" i="35"/>
  <c r="BP704" i="35"/>
  <c r="BQ704" i="35"/>
  <c r="BR704" i="35"/>
  <c r="BS704" i="35"/>
  <c r="BT704" i="35"/>
  <c r="BU704" i="35"/>
  <c r="BV704" i="35"/>
  <c r="AO705" i="35"/>
  <c r="AP705" i="35"/>
  <c r="AQ705" i="35"/>
  <c r="AR705" i="35"/>
  <c r="AS705" i="35"/>
  <c r="AT705" i="35"/>
  <c r="AU705" i="35"/>
  <c r="AV705" i="35"/>
  <c r="AW705" i="35"/>
  <c r="AX705" i="35"/>
  <c r="AY705" i="35"/>
  <c r="AZ705" i="35"/>
  <c r="BA705" i="35"/>
  <c r="BB705" i="35"/>
  <c r="BC705" i="35"/>
  <c r="BD705" i="35"/>
  <c r="BE705" i="35"/>
  <c r="BF705" i="35"/>
  <c r="BG705" i="35"/>
  <c r="BH705" i="35"/>
  <c r="BI705" i="35"/>
  <c r="BJ705" i="35"/>
  <c r="BK705" i="35"/>
  <c r="BL705" i="35"/>
  <c r="BM705" i="35"/>
  <c r="BN705" i="35"/>
  <c r="BO705" i="35"/>
  <c r="BP705" i="35"/>
  <c r="BQ705" i="35"/>
  <c r="BR705" i="35"/>
  <c r="BS705" i="35"/>
  <c r="BT705" i="35"/>
  <c r="BU705" i="35"/>
  <c r="BV705" i="35"/>
  <c r="AO706" i="35"/>
  <c r="AP706" i="35"/>
  <c r="AQ706" i="35"/>
  <c r="AR706" i="35"/>
  <c r="AS706" i="35"/>
  <c r="AT706" i="35"/>
  <c r="AU706" i="35"/>
  <c r="AV706" i="35"/>
  <c r="AW706" i="35"/>
  <c r="AX706" i="35"/>
  <c r="AY706" i="35"/>
  <c r="AZ706" i="35"/>
  <c r="BA706" i="35"/>
  <c r="BB706" i="35"/>
  <c r="BC706" i="35"/>
  <c r="BD706" i="35"/>
  <c r="BE706" i="35"/>
  <c r="BF706" i="35"/>
  <c r="BG706" i="35"/>
  <c r="BH706" i="35"/>
  <c r="BI706" i="35"/>
  <c r="BJ706" i="35"/>
  <c r="BK706" i="35"/>
  <c r="BL706" i="35"/>
  <c r="BM706" i="35"/>
  <c r="BN706" i="35"/>
  <c r="BO706" i="35"/>
  <c r="BP706" i="35"/>
  <c r="BQ706" i="35"/>
  <c r="BR706" i="35"/>
  <c r="BS706" i="35"/>
  <c r="BT706" i="35"/>
  <c r="BU706" i="35"/>
  <c r="BV706" i="35"/>
  <c r="AO707" i="35"/>
  <c r="AP707" i="35"/>
  <c r="AQ707" i="35"/>
  <c r="AR707" i="35"/>
  <c r="AS707" i="35"/>
  <c r="AT707" i="35"/>
  <c r="AU707" i="35"/>
  <c r="AV707" i="35"/>
  <c r="AW707" i="35"/>
  <c r="AX707" i="35"/>
  <c r="AY707" i="35"/>
  <c r="AZ707" i="35"/>
  <c r="BA707" i="35"/>
  <c r="BB707" i="35"/>
  <c r="BC707" i="35"/>
  <c r="BD707" i="35"/>
  <c r="BE707" i="35"/>
  <c r="BF707" i="35"/>
  <c r="BG707" i="35"/>
  <c r="BH707" i="35"/>
  <c r="BI707" i="35"/>
  <c r="BJ707" i="35"/>
  <c r="BK707" i="35"/>
  <c r="BL707" i="35"/>
  <c r="BM707" i="35"/>
  <c r="BN707" i="35"/>
  <c r="BO707" i="35"/>
  <c r="BP707" i="35"/>
  <c r="BQ707" i="35"/>
  <c r="BR707" i="35"/>
  <c r="BS707" i="35"/>
  <c r="BT707" i="35"/>
  <c r="BU707" i="35"/>
  <c r="BV707" i="35"/>
  <c r="AO708" i="35"/>
  <c r="AP708" i="35"/>
  <c r="AQ708" i="35"/>
  <c r="AR708" i="35"/>
  <c r="AS708" i="35"/>
  <c r="AT708" i="35"/>
  <c r="AU708" i="35"/>
  <c r="AV708" i="35"/>
  <c r="AW708" i="35"/>
  <c r="AX708" i="35"/>
  <c r="AY708" i="35"/>
  <c r="AZ708" i="35"/>
  <c r="BA708" i="35"/>
  <c r="BB708" i="35"/>
  <c r="BC708" i="35"/>
  <c r="BD708" i="35"/>
  <c r="BE708" i="35"/>
  <c r="BF708" i="35"/>
  <c r="BG708" i="35"/>
  <c r="BH708" i="35"/>
  <c r="BI708" i="35"/>
  <c r="BJ708" i="35"/>
  <c r="BK708" i="35"/>
  <c r="BL708" i="35"/>
  <c r="BM708" i="35"/>
  <c r="BN708" i="35"/>
  <c r="BO708" i="35"/>
  <c r="BP708" i="35"/>
  <c r="BQ708" i="35"/>
  <c r="BR708" i="35"/>
  <c r="BS708" i="35"/>
  <c r="BT708" i="35"/>
  <c r="BU708" i="35"/>
  <c r="BV708" i="35"/>
  <c r="AO1647" i="35"/>
  <c r="AP1647" i="35"/>
  <c r="AQ1647" i="35"/>
  <c r="AR1647" i="35"/>
  <c r="AS1647" i="35"/>
  <c r="AT1647" i="35"/>
  <c r="AU1647" i="35"/>
  <c r="AV1647" i="35"/>
  <c r="AW1647" i="35"/>
  <c r="AX1647" i="35"/>
  <c r="AY1647" i="35"/>
  <c r="AZ1647" i="35"/>
  <c r="BA1647" i="35"/>
  <c r="BB1647" i="35"/>
  <c r="BC1647" i="35"/>
  <c r="BD1647" i="35"/>
  <c r="BE1647" i="35"/>
  <c r="BF1647" i="35"/>
  <c r="BG1647" i="35"/>
  <c r="BH1647" i="35"/>
  <c r="BI1647" i="35"/>
  <c r="BJ1647" i="35"/>
  <c r="BK1647" i="35"/>
  <c r="BL1647" i="35"/>
  <c r="BM1647" i="35"/>
  <c r="BN1647" i="35"/>
  <c r="BO1647" i="35"/>
  <c r="BP1647" i="35"/>
  <c r="BQ1647" i="35"/>
  <c r="BR1647" i="35"/>
  <c r="BS1647" i="35"/>
  <c r="BT1647" i="35"/>
  <c r="BU1647" i="35"/>
  <c r="BV1647" i="35"/>
  <c r="AO1648" i="35"/>
  <c r="AP1648" i="35"/>
  <c r="AQ1648" i="35"/>
  <c r="AR1648" i="35"/>
  <c r="AS1648" i="35"/>
  <c r="AT1648" i="35"/>
  <c r="AU1648" i="35"/>
  <c r="AV1648" i="35"/>
  <c r="AW1648" i="35"/>
  <c r="AX1648" i="35"/>
  <c r="AY1648" i="35"/>
  <c r="AZ1648" i="35"/>
  <c r="BA1648" i="35"/>
  <c r="BB1648" i="35"/>
  <c r="BC1648" i="35"/>
  <c r="BD1648" i="35"/>
  <c r="BE1648" i="35"/>
  <c r="BF1648" i="35"/>
  <c r="BG1648" i="35"/>
  <c r="BH1648" i="35"/>
  <c r="BI1648" i="35"/>
  <c r="BJ1648" i="35"/>
  <c r="BK1648" i="35"/>
  <c r="BL1648" i="35"/>
  <c r="BM1648" i="35"/>
  <c r="BN1648" i="35"/>
  <c r="BO1648" i="35"/>
  <c r="BP1648" i="35"/>
  <c r="BQ1648" i="35"/>
  <c r="BR1648" i="35"/>
  <c r="BS1648" i="35"/>
  <c r="BT1648" i="35"/>
  <c r="BU1648" i="35"/>
  <c r="BV1648" i="35"/>
  <c r="AO1649" i="35"/>
  <c r="AP1649" i="35"/>
  <c r="AQ1649" i="35"/>
  <c r="AR1649" i="35"/>
  <c r="AS1649" i="35"/>
  <c r="AT1649" i="35"/>
  <c r="AU1649" i="35"/>
  <c r="AV1649" i="35"/>
  <c r="AW1649" i="35"/>
  <c r="AX1649" i="35"/>
  <c r="AY1649" i="35"/>
  <c r="AZ1649" i="35"/>
  <c r="BA1649" i="35"/>
  <c r="BB1649" i="35"/>
  <c r="BC1649" i="35"/>
  <c r="BD1649" i="35"/>
  <c r="BE1649" i="35"/>
  <c r="BF1649" i="35"/>
  <c r="BG1649" i="35"/>
  <c r="BH1649" i="35"/>
  <c r="BI1649" i="35"/>
  <c r="BJ1649" i="35"/>
  <c r="BK1649" i="35"/>
  <c r="BL1649" i="35"/>
  <c r="BM1649" i="35"/>
  <c r="BN1649" i="35"/>
  <c r="BO1649" i="35"/>
  <c r="BP1649" i="35"/>
  <c r="BQ1649" i="35"/>
  <c r="BR1649" i="35"/>
  <c r="BS1649" i="35"/>
  <c r="BT1649" i="35"/>
  <c r="BU1649" i="35"/>
  <c r="BV1649" i="35"/>
  <c r="AO1650" i="35"/>
  <c r="AP1650" i="35"/>
  <c r="AQ1650" i="35"/>
  <c r="AR1650" i="35"/>
  <c r="AS1650" i="35"/>
  <c r="AT1650" i="35"/>
  <c r="AU1650" i="35"/>
  <c r="AV1650" i="35"/>
  <c r="AW1650" i="35"/>
  <c r="AX1650" i="35"/>
  <c r="AY1650" i="35"/>
  <c r="AZ1650" i="35"/>
  <c r="BA1650" i="35"/>
  <c r="BB1650" i="35"/>
  <c r="BC1650" i="35"/>
  <c r="BD1650" i="35"/>
  <c r="BE1650" i="35"/>
  <c r="BF1650" i="35"/>
  <c r="BG1650" i="35"/>
  <c r="BH1650" i="35"/>
  <c r="BI1650" i="35"/>
  <c r="BJ1650" i="35"/>
  <c r="BK1650" i="35"/>
  <c r="BL1650" i="35"/>
  <c r="BM1650" i="35"/>
  <c r="BN1650" i="35"/>
  <c r="BO1650" i="35"/>
  <c r="BP1650" i="35"/>
  <c r="BQ1650" i="35"/>
  <c r="BR1650" i="35"/>
  <c r="BS1650" i="35"/>
  <c r="BT1650" i="35"/>
  <c r="BU1650" i="35"/>
  <c r="BV1650" i="35"/>
  <c r="AO1651" i="35"/>
  <c r="AP1651" i="35"/>
  <c r="AQ1651" i="35"/>
  <c r="AR1651" i="35"/>
  <c r="AS1651" i="35"/>
  <c r="AT1651" i="35"/>
  <c r="AU1651" i="35"/>
  <c r="AV1651" i="35"/>
  <c r="AW1651" i="35"/>
  <c r="AX1651" i="35"/>
  <c r="AY1651" i="35"/>
  <c r="AZ1651" i="35"/>
  <c r="BA1651" i="35"/>
  <c r="BB1651" i="35"/>
  <c r="BC1651" i="35"/>
  <c r="BD1651" i="35"/>
  <c r="BE1651" i="35"/>
  <c r="BF1651" i="35"/>
  <c r="BG1651" i="35"/>
  <c r="BH1651" i="35"/>
  <c r="BI1651" i="35"/>
  <c r="BJ1651" i="35"/>
  <c r="BK1651" i="35"/>
  <c r="BL1651" i="35"/>
  <c r="BM1651" i="35"/>
  <c r="BN1651" i="35"/>
  <c r="BO1651" i="35"/>
  <c r="BP1651" i="35"/>
  <c r="BQ1651" i="35"/>
  <c r="BR1651" i="35"/>
  <c r="BS1651" i="35"/>
  <c r="BT1651" i="35"/>
  <c r="BU1651" i="35"/>
  <c r="BV1651" i="35"/>
  <c r="AO1652" i="35"/>
  <c r="AP1652" i="35"/>
  <c r="AQ1652" i="35"/>
  <c r="AR1652" i="35"/>
  <c r="AS1652" i="35"/>
  <c r="AT1652" i="35"/>
  <c r="AU1652" i="35"/>
  <c r="AV1652" i="35"/>
  <c r="AW1652" i="35"/>
  <c r="AX1652" i="35"/>
  <c r="AY1652" i="35"/>
  <c r="AZ1652" i="35"/>
  <c r="BA1652" i="35"/>
  <c r="BB1652" i="35"/>
  <c r="BC1652" i="35"/>
  <c r="BD1652" i="35"/>
  <c r="BE1652" i="35"/>
  <c r="BF1652" i="35"/>
  <c r="BG1652" i="35"/>
  <c r="BH1652" i="35"/>
  <c r="BI1652" i="35"/>
  <c r="BJ1652" i="35"/>
  <c r="BK1652" i="35"/>
  <c r="BL1652" i="35"/>
  <c r="BM1652" i="35"/>
  <c r="BN1652" i="35"/>
  <c r="BO1652" i="35"/>
  <c r="BP1652" i="35"/>
  <c r="BQ1652" i="35"/>
  <c r="BR1652" i="35"/>
  <c r="BS1652" i="35"/>
  <c r="BT1652" i="35"/>
  <c r="BU1652" i="35"/>
  <c r="BV1652" i="35"/>
  <c r="AO1334" i="35"/>
  <c r="AP1334" i="35"/>
  <c r="AQ1334" i="35"/>
  <c r="AR1334" i="35"/>
  <c r="AS1334" i="35"/>
  <c r="AT1334" i="35"/>
  <c r="AU1334" i="35"/>
  <c r="AV1334" i="35"/>
  <c r="AW1334" i="35"/>
  <c r="AX1334" i="35"/>
  <c r="AY1334" i="35"/>
  <c r="AZ1334" i="35"/>
  <c r="BA1334" i="35"/>
  <c r="BB1334" i="35"/>
  <c r="BC1334" i="35"/>
  <c r="BD1334" i="35"/>
  <c r="BE1334" i="35"/>
  <c r="BF1334" i="35"/>
  <c r="BG1334" i="35"/>
  <c r="BH1334" i="35"/>
  <c r="BI1334" i="35"/>
  <c r="BJ1334" i="35"/>
  <c r="BK1334" i="35"/>
  <c r="BL1334" i="35"/>
  <c r="BM1334" i="35"/>
  <c r="BN1334" i="35"/>
  <c r="BO1334" i="35"/>
  <c r="BP1334" i="35"/>
  <c r="BQ1334" i="35"/>
  <c r="BR1334" i="35"/>
  <c r="BS1334" i="35"/>
  <c r="BT1334" i="35"/>
  <c r="BU1334" i="35"/>
  <c r="BV1334" i="35"/>
  <c r="AO1335" i="35"/>
  <c r="AP1335" i="35"/>
  <c r="AQ1335" i="35"/>
  <c r="AR1335" i="35"/>
  <c r="AS1335" i="35"/>
  <c r="AT1335" i="35"/>
  <c r="AU1335" i="35"/>
  <c r="AV1335" i="35"/>
  <c r="AW1335" i="35"/>
  <c r="AX1335" i="35"/>
  <c r="AY1335" i="35"/>
  <c r="AZ1335" i="35"/>
  <c r="BA1335" i="35"/>
  <c r="BB1335" i="35"/>
  <c r="BC1335" i="35"/>
  <c r="BD1335" i="35"/>
  <c r="BE1335" i="35"/>
  <c r="BF1335" i="35"/>
  <c r="BG1335" i="35"/>
  <c r="BH1335" i="35"/>
  <c r="BI1335" i="35"/>
  <c r="BJ1335" i="35"/>
  <c r="BK1335" i="35"/>
  <c r="BL1335" i="35"/>
  <c r="BM1335" i="35"/>
  <c r="BN1335" i="35"/>
  <c r="BO1335" i="35"/>
  <c r="BP1335" i="35"/>
  <c r="BQ1335" i="35"/>
  <c r="BR1335" i="35"/>
  <c r="BS1335" i="35"/>
  <c r="BT1335" i="35"/>
  <c r="BU1335" i="35"/>
  <c r="BV1335" i="35"/>
  <c r="AO1336" i="35"/>
  <c r="AP1336" i="35"/>
  <c r="AQ1336" i="35"/>
  <c r="AR1336" i="35"/>
  <c r="AS1336" i="35"/>
  <c r="AT1336" i="35"/>
  <c r="AU1336" i="35"/>
  <c r="AV1336" i="35"/>
  <c r="AW1336" i="35"/>
  <c r="AX1336" i="35"/>
  <c r="AY1336" i="35"/>
  <c r="AZ1336" i="35"/>
  <c r="BA1336" i="35"/>
  <c r="BB1336" i="35"/>
  <c r="BC1336" i="35"/>
  <c r="BD1336" i="35"/>
  <c r="BE1336" i="35"/>
  <c r="BF1336" i="35"/>
  <c r="BG1336" i="35"/>
  <c r="BH1336" i="35"/>
  <c r="BI1336" i="35"/>
  <c r="BJ1336" i="35"/>
  <c r="BK1336" i="35"/>
  <c r="BL1336" i="35"/>
  <c r="BM1336" i="35"/>
  <c r="BN1336" i="35"/>
  <c r="BO1336" i="35"/>
  <c r="BP1336" i="35"/>
  <c r="BQ1336" i="35"/>
  <c r="BR1336" i="35"/>
  <c r="BS1336" i="35"/>
  <c r="BT1336" i="35"/>
  <c r="BU1336" i="35"/>
  <c r="BV1336" i="35"/>
  <c r="AO1337" i="35"/>
  <c r="AP1337" i="35"/>
  <c r="AQ1337" i="35"/>
  <c r="AR1337" i="35"/>
  <c r="AS1337" i="35"/>
  <c r="AT1337" i="35"/>
  <c r="AU1337" i="35"/>
  <c r="AV1337" i="35"/>
  <c r="AW1337" i="35"/>
  <c r="AX1337" i="35"/>
  <c r="AY1337" i="35"/>
  <c r="AZ1337" i="35"/>
  <c r="BA1337" i="35"/>
  <c r="BB1337" i="35"/>
  <c r="BC1337" i="35"/>
  <c r="BD1337" i="35"/>
  <c r="BE1337" i="35"/>
  <c r="BF1337" i="35"/>
  <c r="BG1337" i="35"/>
  <c r="BH1337" i="35"/>
  <c r="BI1337" i="35"/>
  <c r="BJ1337" i="35"/>
  <c r="BK1337" i="35"/>
  <c r="BL1337" i="35"/>
  <c r="BM1337" i="35"/>
  <c r="BN1337" i="35"/>
  <c r="BO1337" i="35"/>
  <c r="BP1337" i="35"/>
  <c r="BQ1337" i="35"/>
  <c r="BR1337" i="35"/>
  <c r="BS1337" i="35"/>
  <c r="BT1337" i="35"/>
  <c r="BU1337" i="35"/>
  <c r="BV1337" i="35"/>
  <c r="AO1338" i="35"/>
  <c r="AP1338" i="35"/>
  <c r="AQ1338" i="35"/>
  <c r="AR1338" i="35"/>
  <c r="AS1338" i="35"/>
  <c r="AT1338" i="35"/>
  <c r="AU1338" i="35"/>
  <c r="AV1338" i="35"/>
  <c r="AW1338" i="35"/>
  <c r="AX1338" i="35"/>
  <c r="AY1338" i="35"/>
  <c r="AZ1338" i="35"/>
  <c r="BA1338" i="35"/>
  <c r="BB1338" i="35"/>
  <c r="BC1338" i="35"/>
  <c r="BD1338" i="35"/>
  <c r="BE1338" i="35"/>
  <c r="BF1338" i="35"/>
  <c r="BG1338" i="35"/>
  <c r="BH1338" i="35"/>
  <c r="BI1338" i="35"/>
  <c r="BJ1338" i="35"/>
  <c r="BK1338" i="35"/>
  <c r="BL1338" i="35"/>
  <c r="BM1338" i="35"/>
  <c r="BN1338" i="35"/>
  <c r="BO1338" i="35"/>
  <c r="BP1338" i="35"/>
  <c r="BQ1338" i="35"/>
  <c r="BR1338" i="35"/>
  <c r="BS1338" i="35"/>
  <c r="BT1338" i="35"/>
  <c r="BU1338" i="35"/>
  <c r="BV1338" i="35"/>
  <c r="AO1847" i="35"/>
  <c r="AP1847" i="35"/>
  <c r="AQ1847" i="35"/>
  <c r="AR1847" i="35"/>
  <c r="AS1847" i="35"/>
  <c r="AT1847" i="35"/>
  <c r="AU1847" i="35"/>
  <c r="AV1847" i="35"/>
  <c r="AW1847" i="35"/>
  <c r="AX1847" i="35"/>
  <c r="AY1847" i="35"/>
  <c r="AZ1847" i="35"/>
  <c r="BA1847" i="35"/>
  <c r="BB1847" i="35"/>
  <c r="BC1847" i="35"/>
  <c r="BD1847" i="35"/>
  <c r="BE1847" i="35"/>
  <c r="BF1847" i="35"/>
  <c r="BG1847" i="35"/>
  <c r="BH1847" i="35"/>
  <c r="BI1847" i="35"/>
  <c r="BJ1847" i="35"/>
  <c r="BK1847" i="35"/>
  <c r="BL1847" i="35"/>
  <c r="BM1847" i="35"/>
  <c r="BN1847" i="35"/>
  <c r="BO1847" i="35"/>
  <c r="BP1847" i="35"/>
  <c r="BQ1847" i="35"/>
  <c r="BR1847" i="35"/>
  <c r="BS1847" i="35"/>
  <c r="BT1847" i="35"/>
  <c r="BU1847" i="35"/>
  <c r="BV1847" i="35"/>
  <c r="AO1848" i="35"/>
  <c r="AP1848" i="35"/>
  <c r="AQ1848" i="35"/>
  <c r="AR1848" i="35"/>
  <c r="AS1848" i="35"/>
  <c r="AT1848" i="35"/>
  <c r="AU1848" i="35"/>
  <c r="AV1848" i="35"/>
  <c r="AW1848" i="35"/>
  <c r="AX1848" i="35"/>
  <c r="AY1848" i="35"/>
  <c r="AZ1848" i="35"/>
  <c r="BA1848" i="35"/>
  <c r="BB1848" i="35"/>
  <c r="BC1848" i="35"/>
  <c r="BD1848" i="35"/>
  <c r="BE1848" i="35"/>
  <c r="BF1848" i="35"/>
  <c r="BG1848" i="35"/>
  <c r="BH1848" i="35"/>
  <c r="BI1848" i="35"/>
  <c r="BJ1848" i="35"/>
  <c r="BK1848" i="35"/>
  <c r="BL1848" i="35"/>
  <c r="BM1848" i="35"/>
  <c r="BN1848" i="35"/>
  <c r="BO1848" i="35"/>
  <c r="BP1848" i="35"/>
  <c r="BQ1848" i="35"/>
  <c r="BR1848" i="35"/>
  <c r="BS1848" i="35"/>
  <c r="BT1848" i="35"/>
  <c r="BU1848" i="35"/>
  <c r="BV1848" i="35"/>
  <c r="AO1849" i="35"/>
  <c r="AP1849" i="35"/>
  <c r="AQ1849" i="35"/>
  <c r="AR1849" i="35"/>
  <c r="AS1849" i="35"/>
  <c r="AT1849" i="35"/>
  <c r="AU1849" i="35"/>
  <c r="AV1849" i="35"/>
  <c r="AW1849" i="35"/>
  <c r="AX1849" i="35"/>
  <c r="AY1849" i="35"/>
  <c r="AZ1849" i="35"/>
  <c r="BA1849" i="35"/>
  <c r="BB1849" i="35"/>
  <c r="BC1849" i="35"/>
  <c r="BD1849" i="35"/>
  <c r="BE1849" i="35"/>
  <c r="BF1849" i="35"/>
  <c r="BG1849" i="35"/>
  <c r="BH1849" i="35"/>
  <c r="BI1849" i="35"/>
  <c r="BJ1849" i="35"/>
  <c r="BK1849" i="35"/>
  <c r="BL1849" i="35"/>
  <c r="BM1849" i="35"/>
  <c r="BN1849" i="35"/>
  <c r="BO1849" i="35"/>
  <c r="BP1849" i="35"/>
  <c r="BQ1849" i="35"/>
  <c r="BR1849" i="35"/>
  <c r="BS1849" i="35"/>
  <c r="BT1849" i="35"/>
  <c r="BU1849" i="35"/>
  <c r="BV1849" i="35"/>
  <c r="AO1850" i="35"/>
  <c r="AP1850" i="35"/>
  <c r="AQ1850" i="35"/>
  <c r="AR1850" i="35"/>
  <c r="AS1850" i="35"/>
  <c r="AT1850" i="35"/>
  <c r="AU1850" i="35"/>
  <c r="AV1850" i="35"/>
  <c r="AW1850" i="35"/>
  <c r="AX1850" i="35"/>
  <c r="AY1850" i="35"/>
  <c r="AZ1850" i="35"/>
  <c r="BA1850" i="35"/>
  <c r="BB1850" i="35"/>
  <c r="BC1850" i="35"/>
  <c r="BD1850" i="35"/>
  <c r="BE1850" i="35"/>
  <c r="BF1850" i="35"/>
  <c r="BG1850" i="35"/>
  <c r="BH1850" i="35"/>
  <c r="BI1850" i="35"/>
  <c r="BJ1850" i="35"/>
  <c r="BK1850" i="35"/>
  <c r="BL1850" i="35"/>
  <c r="BM1850" i="35"/>
  <c r="BN1850" i="35"/>
  <c r="BO1850" i="35"/>
  <c r="BP1850" i="35"/>
  <c r="BQ1850" i="35"/>
  <c r="BR1850" i="35"/>
  <c r="BS1850" i="35"/>
  <c r="BT1850" i="35"/>
  <c r="BU1850" i="35"/>
  <c r="BV1850" i="35"/>
  <c r="AO1851" i="35"/>
  <c r="AP1851" i="35"/>
  <c r="AQ1851" i="35"/>
  <c r="AR1851" i="35"/>
  <c r="AS1851" i="35"/>
  <c r="AT1851" i="35"/>
  <c r="AU1851" i="35"/>
  <c r="AV1851" i="35"/>
  <c r="AW1851" i="35"/>
  <c r="AX1851" i="35"/>
  <c r="AY1851" i="35"/>
  <c r="AZ1851" i="35"/>
  <c r="BA1851" i="35"/>
  <c r="BB1851" i="35"/>
  <c r="BC1851" i="35"/>
  <c r="BD1851" i="35"/>
  <c r="BE1851" i="35"/>
  <c r="BF1851" i="35"/>
  <c r="BG1851" i="35"/>
  <c r="BH1851" i="35"/>
  <c r="BI1851" i="35"/>
  <c r="BJ1851" i="35"/>
  <c r="BK1851" i="35"/>
  <c r="BL1851" i="35"/>
  <c r="BM1851" i="35"/>
  <c r="BN1851" i="35"/>
  <c r="BO1851" i="35"/>
  <c r="BP1851" i="35"/>
  <c r="BQ1851" i="35"/>
  <c r="BR1851" i="35"/>
  <c r="BS1851" i="35"/>
  <c r="BT1851" i="35"/>
  <c r="BU1851" i="35"/>
  <c r="BV1851" i="35"/>
  <c r="AO1852" i="35"/>
  <c r="AP1852" i="35"/>
  <c r="AQ1852" i="35"/>
  <c r="AR1852" i="35"/>
  <c r="AS1852" i="35"/>
  <c r="AT1852" i="35"/>
  <c r="AU1852" i="35"/>
  <c r="AV1852" i="35"/>
  <c r="AW1852" i="35"/>
  <c r="AX1852" i="35"/>
  <c r="AY1852" i="35"/>
  <c r="AZ1852" i="35"/>
  <c r="BA1852" i="35"/>
  <c r="BB1852" i="35"/>
  <c r="BC1852" i="35"/>
  <c r="BD1852" i="35"/>
  <c r="BE1852" i="35"/>
  <c r="BF1852" i="35"/>
  <c r="BG1852" i="35"/>
  <c r="BH1852" i="35"/>
  <c r="BI1852" i="35"/>
  <c r="BJ1852" i="35"/>
  <c r="BK1852" i="35"/>
  <c r="BL1852" i="35"/>
  <c r="BM1852" i="35"/>
  <c r="BN1852" i="35"/>
  <c r="BO1852" i="35"/>
  <c r="BP1852" i="35"/>
  <c r="BQ1852" i="35"/>
  <c r="BR1852" i="35"/>
  <c r="BS1852" i="35"/>
  <c r="BT1852" i="35"/>
  <c r="BU1852" i="35"/>
  <c r="BV1852" i="35"/>
  <c r="AO139" i="35"/>
  <c r="AP139" i="35"/>
  <c r="AQ139" i="35"/>
  <c r="AR139" i="35"/>
  <c r="AS139" i="35"/>
  <c r="AT139" i="35"/>
  <c r="AU139" i="35"/>
  <c r="AV139" i="35"/>
  <c r="AW139" i="35"/>
  <c r="AX139" i="35"/>
  <c r="AY139" i="35"/>
  <c r="AZ139" i="35"/>
  <c r="BA139" i="35"/>
  <c r="BB139" i="35"/>
  <c r="BC139" i="35"/>
  <c r="BD139" i="35"/>
  <c r="BE139" i="35"/>
  <c r="BF139" i="35"/>
  <c r="BG139" i="35"/>
  <c r="BH139" i="35"/>
  <c r="BI139" i="35"/>
  <c r="BJ139" i="35"/>
  <c r="BK139" i="35"/>
  <c r="BL139" i="35"/>
  <c r="BM139" i="35"/>
  <c r="BN139" i="35"/>
  <c r="BO139" i="35"/>
  <c r="BP139" i="35"/>
  <c r="BQ139" i="35"/>
  <c r="BR139" i="35"/>
  <c r="BS139" i="35"/>
  <c r="BT139" i="35"/>
  <c r="BU139" i="35"/>
  <c r="BV139" i="35"/>
  <c r="AO140" i="35"/>
  <c r="AP140" i="35"/>
  <c r="AQ140" i="35"/>
  <c r="AR140" i="35"/>
  <c r="AS140" i="35"/>
  <c r="AT140" i="35"/>
  <c r="AU140" i="35"/>
  <c r="AV140" i="35"/>
  <c r="AW140" i="35"/>
  <c r="AX140" i="35"/>
  <c r="AY140" i="35"/>
  <c r="AZ140" i="35"/>
  <c r="BA140" i="35"/>
  <c r="BB140" i="35"/>
  <c r="BC140" i="35"/>
  <c r="BD140" i="35"/>
  <c r="BE140" i="35"/>
  <c r="BF140" i="35"/>
  <c r="BG140" i="35"/>
  <c r="BH140" i="35"/>
  <c r="BI140" i="35"/>
  <c r="BJ140" i="35"/>
  <c r="BK140" i="35"/>
  <c r="BL140" i="35"/>
  <c r="BM140" i="35"/>
  <c r="BN140" i="35"/>
  <c r="BO140" i="35"/>
  <c r="BP140" i="35"/>
  <c r="BQ140" i="35"/>
  <c r="BR140" i="35"/>
  <c r="BS140" i="35"/>
  <c r="BT140" i="35"/>
  <c r="BU140" i="35"/>
  <c r="BV140" i="35"/>
  <c r="AO141" i="35"/>
  <c r="AP141" i="35"/>
  <c r="AQ141" i="35"/>
  <c r="AR141" i="35"/>
  <c r="AS141" i="35"/>
  <c r="AT141" i="35"/>
  <c r="AU141" i="35"/>
  <c r="AV141" i="35"/>
  <c r="AW141" i="35"/>
  <c r="AX141" i="35"/>
  <c r="AY141" i="35"/>
  <c r="AZ141" i="35"/>
  <c r="BA141" i="35"/>
  <c r="BB141" i="35"/>
  <c r="BC141" i="35"/>
  <c r="BD141" i="35"/>
  <c r="BE141" i="35"/>
  <c r="BF141" i="35"/>
  <c r="BG141" i="35"/>
  <c r="BH141" i="35"/>
  <c r="BI141" i="35"/>
  <c r="BJ141" i="35"/>
  <c r="BK141" i="35"/>
  <c r="BL141" i="35"/>
  <c r="BM141" i="35"/>
  <c r="BN141" i="35"/>
  <c r="BO141" i="35"/>
  <c r="BP141" i="35"/>
  <c r="BQ141" i="35"/>
  <c r="BR141" i="35"/>
  <c r="BS141" i="35"/>
  <c r="BT141" i="35"/>
  <c r="BU141" i="35"/>
  <c r="BV141" i="35"/>
  <c r="AO142" i="35"/>
  <c r="AP142" i="35"/>
  <c r="AQ142" i="35"/>
  <c r="AR142" i="35"/>
  <c r="AS142" i="35"/>
  <c r="AT142" i="35"/>
  <c r="AU142" i="35"/>
  <c r="AV142" i="35"/>
  <c r="AW142" i="35"/>
  <c r="AX142" i="35"/>
  <c r="AY142" i="35"/>
  <c r="AZ142" i="35"/>
  <c r="BA142" i="35"/>
  <c r="BB142" i="35"/>
  <c r="BC142" i="35"/>
  <c r="BD142" i="35"/>
  <c r="BE142" i="35"/>
  <c r="BF142" i="35"/>
  <c r="BG142" i="35"/>
  <c r="BH142" i="35"/>
  <c r="BI142" i="35"/>
  <c r="BJ142" i="35"/>
  <c r="BK142" i="35"/>
  <c r="BL142" i="35"/>
  <c r="BM142" i="35"/>
  <c r="BN142" i="35"/>
  <c r="BO142" i="35"/>
  <c r="BP142" i="35"/>
  <c r="BQ142" i="35"/>
  <c r="BR142" i="35"/>
  <c r="BS142" i="35"/>
  <c r="BT142" i="35"/>
  <c r="BU142" i="35"/>
  <c r="BV142" i="35"/>
  <c r="AO143" i="35"/>
  <c r="AP143" i="35"/>
  <c r="AQ143" i="35"/>
  <c r="AR143" i="35"/>
  <c r="AS143" i="35"/>
  <c r="AT143" i="35"/>
  <c r="AU143" i="35"/>
  <c r="AV143" i="35"/>
  <c r="AW143" i="35"/>
  <c r="AX143" i="35"/>
  <c r="AY143" i="35"/>
  <c r="AZ143" i="35"/>
  <c r="BA143" i="35"/>
  <c r="BB143" i="35"/>
  <c r="BC143" i="35"/>
  <c r="BD143" i="35"/>
  <c r="BE143" i="35"/>
  <c r="BF143" i="35"/>
  <c r="BG143" i="35"/>
  <c r="BH143" i="35"/>
  <c r="BI143" i="35"/>
  <c r="BJ143" i="35"/>
  <c r="BK143" i="35"/>
  <c r="BL143" i="35"/>
  <c r="BM143" i="35"/>
  <c r="BN143" i="35"/>
  <c r="BO143" i="35"/>
  <c r="BP143" i="35"/>
  <c r="BQ143" i="35"/>
  <c r="BR143" i="35"/>
  <c r="BS143" i="35"/>
  <c r="BT143" i="35"/>
  <c r="BU143" i="35"/>
  <c r="BV143" i="35"/>
  <c r="AO144" i="35"/>
  <c r="AP144" i="35"/>
  <c r="AQ144" i="35"/>
  <c r="AR144" i="35"/>
  <c r="AS144" i="35"/>
  <c r="AT144" i="35"/>
  <c r="AU144" i="35"/>
  <c r="AV144" i="35"/>
  <c r="AW144" i="35"/>
  <c r="AX144" i="35"/>
  <c r="AY144" i="35"/>
  <c r="AZ144" i="35"/>
  <c r="BA144" i="35"/>
  <c r="BB144" i="35"/>
  <c r="BC144" i="35"/>
  <c r="BD144" i="35"/>
  <c r="BE144" i="35"/>
  <c r="BF144" i="35"/>
  <c r="BG144" i="35"/>
  <c r="BH144" i="35"/>
  <c r="BI144" i="35"/>
  <c r="BJ144" i="35"/>
  <c r="BK144" i="35"/>
  <c r="BL144" i="35"/>
  <c r="BM144" i="35"/>
  <c r="BN144" i="35"/>
  <c r="BO144" i="35"/>
  <c r="BP144" i="35"/>
  <c r="BQ144" i="35"/>
  <c r="BR144" i="35"/>
  <c r="BS144" i="35"/>
  <c r="BT144" i="35"/>
  <c r="BU144" i="35"/>
  <c r="BV144" i="35"/>
  <c r="AO369" i="35"/>
  <c r="AP369" i="35"/>
  <c r="AQ369" i="35"/>
  <c r="AR369" i="35"/>
  <c r="AS369" i="35"/>
  <c r="AT369" i="35"/>
  <c r="AU369" i="35"/>
  <c r="AV369" i="35"/>
  <c r="AW369" i="35"/>
  <c r="AX369" i="35"/>
  <c r="AY369" i="35"/>
  <c r="AZ369" i="35"/>
  <c r="BA369" i="35"/>
  <c r="BB369" i="35"/>
  <c r="BC369" i="35"/>
  <c r="BD369" i="35"/>
  <c r="BE369" i="35"/>
  <c r="BF369" i="35"/>
  <c r="BG369" i="35"/>
  <c r="BH369" i="35"/>
  <c r="BI369" i="35"/>
  <c r="BJ369" i="35"/>
  <c r="BK369" i="35"/>
  <c r="BL369" i="35"/>
  <c r="BM369" i="35"/>
  <c r="BN369" i="35"/>
  <c r="BO369" i="35"/>
  <c r="BP369" i="35"/>
  <c r="BQ369" i="35"/>
  <c r="BR369" i="35"/>
  <c r="BS369" i="35"/>
  <c r="BT369" i="35"/>
  <c r="BU369" i="35"/>
  <c r="BV369" i="35"/>
  <c r="AO370" i="35"/>
  <c r="AP370" i="35"/>
  <c r="AQ370" i="35"/>
  <c r="AR370" i="35"/>
  <c r="AS370" i="35"/>
  <c r="AT370" i="35"/>
  <c r="AU370" i="35"/>
  <c r="AV370" i="35"/>
  <c r="AW370" i="35"/>
  <c r="AX370" i="35"/>
  <c r="AY370" i="35"/>
  <c r="AZ370" i="35"/>
  <c r="BA370" i="35"/>
  <c r="BB370" i="35"/>
  <c r="BC370" i="35"/>
  <c r="BD370" i="35"/>
  <c r="BE370" i="35"/>
  <c r="BF370" i="35"/>
  <c r="BG370" i="35"/>
  <c r="BH370" i="35"/>
  <c r="BI370" i="35"/>
  <c r="BJ370" i="35"/>
  <c r="BK370" i="35"/>
  <c r="BL370" i="35"/>
  <c r="BM370" i="35"/>
  <c r="BN370" i="35"/>
  <c r="BO370" i="35"/>
  <c r="BP370" i="35"/>
  <c r="BQ370" i="35"/>
  <c r="BR370" i="35"/>
  <c r="BS370" i="35"/>
  <c r="BT370" i="35"/>
  <c r="BU370" i="35"/>
  <c r="BV370" i="35"/>
  <c r="AO371" i="35"/>
  <c r="AP371" i="35"/>
  <c r="AQ371" i="35"/>
  <c r="AR371" i="35"/>
  <c r="AS371" i="35"/>
  <c r="AT371" i="35"/>
  <c r="AU371" i="35"/>
  <c r="AV371" i="35"/>
  <c r="AW371" i="35"/>
  <c r="AX371" i="35"/>
  <c r="AY371" i="35"/>
  <c r="AZ371" i="35"/>
  <c r="BA371" i="35"/>
  <c r="BB371" i="35"/>
  <c r="BC371" i="35"/>
  <c r="BD371" i="35"/>
  <c r="BE371" i="35"/>
  <c r="BF371" i="35"/>
  <c r="BG371" i="35"/>
  <c r="BH371" i="35"/>
  <c r="BI371" i="35"/>
  <c r="BJ371" i="35"/>
  <c r="BK371" i="35"/>
  <c r="BL371" i="35"/>
  <c r="BM371" i="35"/>
  <c r="BN371" i="35"/>
  <c r="BO371" i="35"/>
  <c r="BP371" i="35"/>
  <c r="BQ371" i="35"/>
  <c r="BR371" i="35"/>
  <c r="BS371" i="35"/>
  <c r="BT371" i="35"/>
  <c r="BU371" i="35"/>
  <c r="BV371" i="35"/>
  <c r="AO372" i="35"/>
  <c r="AP372" i="35"/>
  <c r="AQ372" i="35"/>
  <c r="AR372" i="35"/>
  <c r="AS372" i="35"/>
  <c r="AT372" i="35"/>
  <c r="AU372" i="35"/>
  <c r="AV372" i="35"/>
  <c r="AW372" i="35"/>
  <c r="AX372" i="35"/>
  <c r="AY372" i="35"/>
  <c r="AZ372" i="35"/>
  <c r="BA372" i="35"/>
  <c r="BB372" i="35"/>
  <c r="BC372" i="35"/>
  <c r="BD372" i="35"/>
  <c r="BE372" i="35"/>
  <c r="BF372" i="35"/>
  <c r="BG372" i="35"/>
  <c r="BH372" i="35"/>
  <c r="BI372" i="35"/>
  <c r="BJ372" i="35"/>
  <c r="BK372" i="35"/>
  <c r="BL372" i="35"/>
  <c r="BM372" i="35"/>
  <c r="BN372" i="35"/>
  <c r="BO372" i="35"/>
  <c r="BP372" i="35"/>
  <c r="BQ372" i="35"/>
  <c r="BR372" i="35"/>
  <c r="BS372" i="35"/>
  <c r="BT372" i="35"/>
  <c r="BU372" i="35"/>
  <c r="BV372" i="35"/>
  <c r="AO373" i="35"/>
  <c r="AP373" i="35"/>
  <c r="AQ373" i="35"/>
  <c r="AR373" i="35"/>
  <c r="AS373" i="35"/>
  <c r="AT373" i="35"/>
  <c r="AU373" i="35"/>
  <c r="AV373" i="35"/>
  <c r="AW373" i="35"/>
  <c r="AX373" i="35"/>
  <c r="AY373" i="35"/>
  <c r="AZ373" i="35"/>
  <c r="BA373" i="35"/>
  <c r="BB373" i="35"/>
  <c r="BC373" i="35"/>
  <c r="BD373" i="35"/>
  <c r="BE373" i="35"/>
  <c r="BF373" i="35"/>
  <c r="BG373" i="35"/>
  <c r="BH373" i="35"/>
  <c r="BI373" i="35"/>
  <c r="BJ373" i="35"/>
  <c r="BK373" i="35"/>
  <c r="BL373" i="35"/>
  <c r="BM373" i="35"/>
  <c r="BN373" i="35"/>
  <c r="BO373" i="35"/>
  <c r="BP373" i="35"/>
  <c r="BQ373" i="35"/>
  <c r="BR373" i="35"/>
  <c r="BS373" i="35"/>
  <c r="BT373" i="35"/>
  <c r="BU373" i="35"/>
  <c r="BV373" i="35"/>
  <c r="AO374" i="35"/>
  <c r="AP374" i="35"/>
  <c r="AQ374" i="35"/>
  <c r="AR374" i="35"/>
  <c r="AS374" i="35"/>
  <c r="AT374" i="35"/>
  <c r="AU374" i="35"/>
  <c r="AV374" i="35"/>
  <c r="AW374" i="35"/>
  <c r="AX374" i="35"/>
  <c r="AY374" i="35"/>
  <c r="AZ374" i="35"/>
  <c r="BA374" i="35"/>
  <c r="BB374" i="35"/>
  <c r="BC374" i="35"/>
  <c r="BD374" i="35"/>
  <c r="BE374" i="35"/>
  <c r="BF374" i="35"/>
  <c r="BG374" i="35"/>
  <c r="BH374" i="35"/>
  <c r="BI374" i="35"/>
  <c r="BJ374" i="35"/>
  <c r="BK374" i="35"/>
  <c r="BL374" i="35"/>
  <c r="BM374" i="35"/>
  <c r="BN374" i="35"/>
  <c r="BO374" i="35"/>
  <c r="BP374" i="35"/>
  <c r="BQ374" i="35"/>
  <c r="BR374" i="35"/>
  <c r="BS374" i="35"/>
  <c r="BT374" i="35"/>
  <c r="BU374" i="35"/>
  <c r="BV374" i="35"/>
  <c r="AO1032" i="35"/>
  <c r="AP1032" i="35"/>
  <c r="AQ1032" i="35"/>
  <c r="AR1032" i="35"/>
  <c r="AS1032" i="35"/>
  <c r="AT1032" i="35"/>
  <c r="AU1032" i="35"/>
  <c r="AV1032" i="35"/>
  <c r="AW1032" i="35"/>
  <c r="AX1032" i="35"/>
  <c r="AY1032" i="35"/>
  <c r="AZ1032" i="35"/>
  <c r="BA1032" i="35"/>
  <c r="BB1032" i="35"/>
  <c r="BC1032" i="35"/>
  <c r="BD1032" i="35"/>
  <c r="BE1032" i="35"/>
  <c r="BF1032" i="35"/>
  <c r="BG1032" i="35"/>
  <c r="BH1032" i="35"/>
  <c r="BI1032" i="35"/>
  <c r="BJ1032" i="35"/>
  <c r="BK1032" i="35"/>
  <c r="BL1032" i="35"/>
  <c r="BM1032" i="35"/>
  <c r="BN1032" i="35"/>
  <c r="BO1032" i="35"/>
  <c r="BP1032" i="35"/>
  <c r="BQ1032" i="35"/>
  <c r="BR1032" i="35"/>
  <c r="BS1032" i="35"/>
  <c r="BT1032" i="35"/>
  <c r="BU1032" i="35"/>
  <c r="BV1032" i="35"/>
  <c r="AO1033" i="35"/>
  <c r="AP1033" i="35"/>
  <c r="AQ1033" i="35"/>
  <c r="AR1033" i="35"/>
  <c r="AS1033" i="35"/>
  <c r="AT1033" i="35"/>
  <c r="AU1033" i="35"/>
  <c r="AV1033" i="35"/>
  <c r="AW1033" i="35"/>
  <c r="AX1033" i="35"/>
  <c r="AY1033" i="35"/>
  <c r="AZ1033" i="35"/>
  <c r="BA1033" i="35"/>
  <c r="BB1033" i="35"/>
  <c r="BC1033" i="35"/>
  <c r="BD1033" i="35"/>
  <c r="BE1033" i="35"/>
  <c r="BF1033" i="35"/>
  <c r="BG1033" i="35"/>
  <c r="BH1033" i="35"/>
  <c r="BI1033" i="35"/>
  <c r="BJ1033" i="35"/>
  <c r="BK1033" i="35"/>
  <c r="BL1033" i="35"/>
  <c r="BM1033" i="35"/>
  <c r="BN1033" i="35"/>
  <c r="BO1033" i="35"/>
  <c r="BP1033" i="35"/>
  <c r="BQ1033" i="35"/>
  <c r="BR1033" i="35"/>
  <c r="BS1033" i="35"/>
  <c r="BT1033" i="35"/>
  <c r="BU1033" i="35"/>
  <c r="BV1033" i="35"/>
  <c r="AO1034" i="35"/>
  <c r="AP1034" i="35"/>
  <c r="AQ1034" i="35"/>
  <c r="AR1034" i="35"/>
  <c r="AS1034" i="35"/>
  <c r="AT1034" i="35"/>
  <c r="AU1034" i="35"/>
  <c r="AV1034" i="35"/>
  <c r="AW1034" i="35"/>
  <c r="AX1034" i="35"/>
  <c r="AY1034" i="35"/>
  <c r="AZ1034" i="35"/>
  <c r="BA1034" i="35"/>
  <c r="BB1034" i="35"/>
  <c r="BC1034" i="35"/>
  <c r="BD1034" i="35"/>
  <c r="BE1034" i="35"/>
  <c r="BF1034" i="35"/>
  <c r="BG1034" i="35"/>
  <c r="BH1034" i="35"/>
  <c r="BI1034" i="35"/>
  <c r="BJ1034" i="35"/>
  <c r="BK1034" i="35"/>
  <c r="BL1034" i="35"/>
  <c r="BM1034" i="35"/>
  <c r="BN1034" i="35"/>
  <c r="BO1034" i="35"/>
  <c r="BP1034" i="35"/>
  <c r="BQ1034" i="35"/>
  <c r="BR1034" i="35"/>
  <c r="BS1034" i="35"/>
  <c r="BT1034" i="35"/>
  <c r="BU1034" i="35"/>
  <c r="BV1034" i="35"/>
  <c r="AO1035" i="35"/>
  <c r="AP1035" i="35"/>
  <c r="AQ1035" i="35"/>
  <c r="AR1035" i="35"/>
  <c r="AS1035" i="35"/>
  <c r="AT1035" i="35"/>
  <c r="AU1035" i="35"/>
  <c r="AV1035" i="35"/>
  <c r="AW1035" i="35"/>
  <c r="AX1035" i="35"/>
  <c r="AY1035" i="35"/>
  <c r="AZ1035" i="35"/>
  <c r="BA1035" i="35"/>
  <c r="BB1035" i="35"/>
  <c r="BC1035" i="35"/>
  <c r="BD1035" i="35"/>
  <c r="BE1035" i="35"/>
  <c r="BF1035" i="35"/>
  <c r="BG1035" i="35"/>
  <c r="BH1035" i="35"/>
  <c r="BI1035" i="35"/>
  <c r="BJ1035" i="35"/>
  <c r="BK1035" i="35"/>
  <c r="BL1035" i="35"/>
  <c r="BM1035" i="35"/>
  <c r="BN1035" i="35"/>
  <c r="BO1035" i="35"/>
  <c r="BP1035" i="35"/>
  <c r="BQ1035" i="35"/>
  <c r="BR1035" i="35"/>
  <c r="BS1035" i="35"/>
  <c r="BT1035" i="35"/>
  <c r="BU1035" i="35"/>
  <c r="BV1035" i="35"/>
  <c r="AO1036" i="35"/>
  <c r="AP1036" i="35"/>
  <c r="AQ1036" i="35"/>
  <c r="AR1036" i="35"/>
  <c r="AS1036" i="35"/>
  <c r="AT1036" i="35"/>
  <c r="AU1036" i="35"/>
  <c r="AV1036" i="35"/>
  <c r="AW1036" i="35"/>
  <c r="AX1036" i="35"/>
  <c r="AY1036" i="35"/>
  <c r="AZ1036" i="35"/>
  <c r="BA1036" i="35"/>
  <c r="BB1036" i="35"/>
  <c r="BC1036" i="35"/>
  <c r="BD1036" i="35"/>
  <c r="BE1036" i="35"/>
  <c r="BF1036" i="35"/>
  <c r="BG1036" i="35"/>
  <c r="BH1036" i="35"/>
  <c r="BI1036" i="35"/>
  <c r="BJ1036" i="35"/>
  <c r="BK1036" i="35"/>
  <c r="BL1036" i="35"/>
  <c r="BM1036" i="35"/>
  <c r="BN1036" i="35"/>
  <c r="BO1036" i="35"/>
  <c r="BP1036" i="35"/>
  <c r="BQ1036" i="35"/>
  <c r="BR1036" i="35"/>
  <c r="BS1036" i="35"/>
  <c r="BT1036" i="35"/>
  <c r="BU1036" i="35"/>
  <c r="BV1036" i="35"/>
  <c r="AO1037" i="35"/>
  <c r="AP1037" i="35"/>
  <c r="AQ1037" i="35"/>
  <c r="AR1037" i="35"/>
  <c r="AS1037" i="35"/>
  <c r="AT1037" i="35"/>
  <c r="AU1037" i="35"/>
  <c r="AV1037" i="35"/>
  <c r="AW1037" i="35"/>
  <c r="AX1037" i="35"/>
  <c r="AY1037" i="35"/>
  <c r="AZ1037" i="35"/>
  <c r="BA1037" i="35"/>
  <c r="BB1037" i="35"/>
  <c r="BC1037" i="35"/>
  <c r="BD1037" i="35"/>
  <c r="BE1037" i="35"/>
  <c r="BF1037" i="35"/>
  <c r="BG1037" i="35"/>
  <c r="BH1037" i="35"/>
  <c r="BI1037" i="35"/>
  <c r="BJ1037" i="35"/>
  <c r="BK1037" i="35"/>
  <c r="BL1037" i="35"/>
  <c r="BM1037" i="35"/>
  <c r="BN1037" i="35"/>
  <c r="BO1037" i="35"/>
  <c r="BP1037" i="35"/>
  <c r="BQ1037" i="35"/>
  <c r="BR1037" i="35"/>
  <c r="BS1037" i="35"/>
  <c r="BT1037" i="35"/>
  <c r="BU1037" i="35"/>
  <c r="BV1037" i="35"/>
  <c r="AO860" i="35"/>
  <c r="AP860" i="35"/>
  <c r="AQ860" i="35"/>
  <c r="AR860" i="35"/>
  <c r="AS860" i="35"/>
  <c r="AT860" i="35"/>
  <c r="AU860" i="35"/>
  <c r="AV860" i="35"/>
  <c r="AW860" i="35"/>
  <c r="AX860" i="35"/>
  <c r="AY860" i="35"/>
  <c r="AZ860" i="35"/>
  <c r="BA860" i="35"/>
  <c r="BB860" i="35"/>
  <c r="BC860" i="35"/>
  <c r="BD860" i="35"/>
  <c r="BE860" i="35"/>
  <c r="BF860" i="35"/>
  <c r="BG860" i="35"/>
  <c r="BH860" i="35"/>
  <c r="BI860" i="35"/>
  <c r="BJ860" i="35"/>
  <c r="BK860" i="35"/>
  <c r="BL860" i="35"/>
  <c r="BM860" i="35"/>
  <c r="BN860" i="35"/>
  <c r="BO860" i="35"/>
  <c r="BP860" i="35"/>
  <c r="BQ860" i="35"/>
  <c r="BR860" i="35"/>
  <c r="BS860" i="35"/>
  <c r="BT860" i="35"/>
  <c r="BU860" i="35"/>
  <c r="BV860" i="35"/>
  <c r="AO861" i="35"/>
  <c r="AP861" i="35"/>
  <c r="AQ861" i="35"/>
  <c r="AR861" i="35"/>
  <c r="AS861" i="35"/>
  <c r="AT861" i="35"/>
  <c r="AU861" i="35"/>
  <c r="AV861" i="35"/>
  <c r="AW861" i="35"/>
  <c r="AX861" i="35"/>
  <c r="AY861" i="35"/>
  <c r="AZ861" i="35"/>
  <c r="BA861" i="35"/>
  <c r="BB861" i="35"/>
  <c r="BC861" i="35"/>
  <c r="BD861" i="35"/>
  <c r="BE861" i="35"/>
  <c r="BF861" i="35"/>
  <c r="BG861" i="35"/>
  <c r="BH861" i="35"/>
  <c r="BI861" i="35"/>
  <c r="BJ861" i="35"/>
  <c r="BK861" i="35"/>
  <c r="BL861" i="35"/>
  <c r="BM861" i="35"/>
  <c r="BN861" i="35"/>
  <c r="BO861" i="35"/>
  <c r="BP861" i="35"/>
  <c r="BQ861" i="35"/>
  <c r="BR861" i="35"/>
  <c r="BS861" i="35"/>
  <c r="BT861" i="35"/>
  <c r="BU861" i="35"/>
  <c r="BV861" i="35"/>
  <c r="AO862" i="35"/>
  <c r="AP862" i="35"/>
  <c r="AQ862" i="35"/>
  <c r="AR862" i="35"/>
  <c r="AS862" i="35"/>
  <c r="AT862" i="35"/>
  <c r="AU862" i="35"/>
  <c r="AV862" i="35"/>
  <c r="AW862" i="35"/>
  <c r="AX862" i="35"/>
  <c r="AY862" i="35"/>
  <c r="AZ862" i="35"/>
  <c r="BA862" i="35"/>
  <c r="BB862" i="35"/>
  <c r="BC862" i="35"/>
  <c r="BD862" i="35"/>
  <c r="BE862" i="35"/>
  <c r="BF862" i="35"/>
  <c r="BG862" i="35"/>
  <c r="BH862" i="35"/>
  <c r="BI862" i="35"/>
  <c r="BJ862" i="35"/>
  <c r="BK862" i="35"/>
  <c r="BL862" i="35"/>
  <c r="BM862" i="35"/>
  <c r="BN862" i="35"/>
  <c r="BO862" i="35"/>
  <c r="BP862" i="35"/>
  <c r="BQ862" i="35"/>
  <c r="BR862" i="35"/>
  <c r="BS862" i="35"/>
  <c r="BT862" i="35"/>
  <c r="BU862" i="35"/>
  <c r="BV862" i="35"/>
  <c r="AO863" i="35"/>
  <c r="AP863" i="35"/>
  <c r="AQ863" i="35"/>
  <c r="AR863" i="35"/>
  <c r="AS863" i="35"/>
  <c r="AT863" i="35"/>
  <c r="AU863" i="35"/>
  <c r="AV863" i="35"/>
  <c r="AW863" i="35"/>
  <c r="AX863" i="35"/>
  <c r="AY863" i="35"/>
  <c r="AZ863" i="35"/>
  <c r="BA863" i="35"/>
  <c r="BB863" i="35"/>
  <c r="BC863" i="35"/>
  <c r="BD863" i="35"/>
  <c r="BE863" i="35"/>
  <c r="BF863" i="35"/>
  <c r="BG863" i="35"/>
  <c r="BH863" i="35"/>
  <c r="BI863" i="35"/>
  <c r="BJ863" i="35"/>
  <c r="BK863" i="35"/>
  <c r="BL863" i="35"/>
  <c r="BM863" i="35"/>
  <c r="BN863" i="35"/>
  <c r="BO863" i="35"/>
  <c r="BP863" i="35"/>
  <c r="BQ863" i="35"/>
  <c r="BR863" i="35"/>
  <c r="BS863" i="35"/>
  <c r="BT863" i="35"/>
  <c r="BU863" i="35"/>
  <c r="BV863" i="35"/>
  <c r="AO864" i="35"/>
  <c r="AP864" i="35"/>
  <c r="AQ864" i="35"/>
  <c r="AR864" i="35"/>
  <c r="AS864" i="35"/>
  <c r="AT864" i="35"/>
  <c r="AU864" i="35"/>
  <c r="AV864" i="35"/>
  <c r="AW864" i="35"/>
  <c r="AX864" i="35"/>
  <c r="AY864" i="35"/>
  <c r="AZ864" i="35"/>
  <c r="BA864" i="35"/>
  <c r="BB864" i="35"/>
  <c r="BC864" i="35"/>
  <c r="BD864" i="35"/>
  <c r="BE864" i="35"/>
  <c r="BF864" i="35"/>
  <c r="BG864" i="35"/>
  <c r="BH864" i="35"/>
  <c r="BI864" i="35"/>
  <c r="BJ864" i="35"/>
  <c r="BK864" i="35"/>
  <c r="BL864" i="35"/>
  <c r="BM864" i="35"/>
  <c r="BN864" i="35"/>
  <c r="BO864" i="35"/>
  <c r="BP864" i="35"/>
  <c r="BQ864" i="35"/>
  <c r="BR864" i="35"/>
  <c r="BS864" i="35"/>
  <c r="BT864" i="35"/>
  <c r="BU864" i="35"/>
  <c r="BV864" i="35"/>
  <c r="AO865" i="35"/>
  <c r="AP865" i="35"/>
  <c r="AQ865" i="35"/>
  <c r="AR865" i="35"/>
  <c r="AS865" i="35"/>
  <c r="AT865" i="35"/>
  <c r="AU865" i="35"/>
  <c r="AV865" i="35"/>
  <c r="AW865" i="35"/>
  <c r="AX865" i="35"/>
  <c r="AY865" i="35"/>
  <c r="AZ865" i="35"/>
  <c r="BA865" i="35"/>
  <c r="BB865" i="35"/>
  <c r="BC865" i="35"/>
  <c r="BD865" i="35"/>
  <c r="BE865" i="35"/>
  <c r="BF865" i="35"/>
  <c r="BG865" i="35"/>
  <c r="BH865" i="35"/>
  <c r="BI865" i="35"/>
  <c r="BJ865" i="35"/>
  <c r="BK865" i="35"/>
  <c r="BL865" i="35"/>
  <c r="BM865" i="35"/>
  <c r="BN865" i="35"/>
  <c r="BO865" i="35"/>
  <c r="BP865" i="35"/>
  <c r="BQ865" i="35"/>
  <c r="BR865" i="35"/>
  <c r="BS865" i="35"/>
  <c r="BT865" i="35"/>
  <c r="BU865" i="35"/>
  <c r="BV865" i="35"/>
  <c r="AO1489" i="35"/>
  <c r="AP1489" i="35"/>
  <c r="AQ1489" i="35"/>
  <c r="AR1489" i="35"/>
  <c r="AS1489" i="35"/>
  <c r="AT1489" i="35"/>
  <c r="AU1489" i="35"/>
  <c r="AV1489" i="35"/>
  <c r="AW1489" i="35"/>
  <c r="AX1489" i="35"/>
  <c r="AY1489" i="35"/>
  <c r="AZ1489" i="35"/>
  <c r="BA1489" i="35"/>
  <c r="BB1489" i="35"/>
  <c r="BC1489" i="35"/>
  <c r="BD1489" i="35"/>
  <c r="BE1489" i="35"/>
  <c r="BF1489" i="35"/>
  <c r="BG1489" i="35"/>
  <c r="BH1489" i="35"/>
  <c r="BI1489" i="35"/>
  <c r="BJ1489" i="35"/>
  <c r="BK1489" i="35"/>
  <c r="BL1489" i="35"/>
  <c r="BM1489" i="35"/>
  <c r="BN1489" i="35"/>
  <c r="BO1489" i="35"/>
  <c r="BP1489" i="35"/>
  <c r="BQ1489" i="35"/>
  <c r="BR1489" i="35"/>
  <c r="BS1489" i="35"/>
  <c r="BT1489" i="35"/>
  <c r="BU1489" i="35"/>
  <c r="BV1489" i="35"/>
  <c r="AO1490" i="35"/>
  <c r="AP1490" i="35"/>
  <c r="AQ1490" i="35"/>
  <c r="AR1490" i="35"/>
  <c r="AS1490" i="35"/>
  <c r="AT1490" i="35"/>
  <c r="AU1490" i="35"/>
  <c r="AV1490" i="35"/>
  <c r="AW1490" i="35"/>
  <c r="AX1490" i="35"/>
  <c r="AY1490" i="35"/>
  <c r="AZ1490" i="35"/>
  <c r="BA1490" i="35"/>
  <c r="BB1490" i="35"/>
  <c r="BC1490" i="35"/>
  <c r="BD1490" i="35"/>
  <c r="BE1490" i="35"/>
  <c r="BF1490" i="35"/>
  <c r="BG1490" i="35"/>
  <c r="BH1490" i="35"/>
  <c r="BI1490" i="35"/>
  <c r="BJ1490" i="35"/>
  <c r="BK1490" i="35"/>
  <c r="BL1490" i="35"/>
  <c r="BM1490" i="35"/>
  <c r="BN1490" i="35"/>
  <c r="BO1490" i="35"/>
  <c r="BP1490" i="35"/>
  <c r="BQ1490" i="35"/>
  <c r="BR1490" i="35"/>
  <c r="BS1490" i="35"/>
  <c r="BT1490" i="35"/>
  <c r="BU1490" i="35"/>
  <c r="BV1490" i="35"/>
  <c r="AO1491" i="35"/>
  <c r="AP1491" i="35"/>
  <c r="AQ1491" i="35"/>
  <c r="AR1491" i="35"/>
  <c r="AS1491" i="35"/>
  <c r="AT1491" i="35"/>
  <c r="AU1491" i="35"/>
  <c r="AV1491" i="35"/>
  <c r="AW1491" i="35"/>
  <c r="AX1491" i="35"/>
  <c r="AY1491" i="35"/>
  <c r="AZ1491" i="35"/>
  <c r="BA1491" i="35"/>
  <c r="BB1491" i="35"/>
  <c r="BC1491" i="35"/>
  <c r="BD1491" i="35"/>
  <c r="BE1491" i="35"/>
  <c r="BF1491" i="35"/>
  <c r="BG1491" i="35"/>
  <c r="BH1491" i="35"/>
  <c r="BI1491" i="35"/>
  <c r="BJ1491" i="35"/>
  <c r="BK1491" i="35"/>
  <c r="BL1491" i="35"/>
  <c r="BM1491" i="35"/>
  <c r="BN1491" i="35"/>
  <c r="BO1491" i="35"/>
  <c r="BP1491" i="35"/>
  <c r="BQ1491" i="35"/>
  <c r="BR1491" i="35"/>
  <c r="BS1491" i="35"/>
  <c r="BT1491" i="35"/>
  <c r="BU1491" i="35"/>
  <c r="BV1491" i="35"/>
  <c r="AO1492" i="35"/>
  <c r="AP1492" i="35"/>
  <c r="AQ1492" i="35"/>
  <c r="AR1492" i="35"/>
  <c r="AS1492" i="35"/>
  <c r="AT1492" i="35"/>
  <c r="AU1492" i="35"/>
  <c r="AV1492" i="35"/>
  <c r="AW1492" i="35"/>
  <c r="AX1492" i="35"/>
  <c r="AY1492" i="35"/>
  <c r="AZ1492" i="35"/>
  <c r="BA1492" i="35"/>
  <c r="BB1492" i="35"/>
  <c r="BC1492" i="35"/>
  <c r="BD1492" i="35"/>
  <c r="BE1492" i="35"/>
  <c r="BF1492" i="35"/>
  <c r="BG1492" i="35"/>
  <c r="BH1492" i="35"/>
  <c r="BI1492" i="35"/>
  <c r="BJ1492" i="35"/>
  <c r="BK1492" i="35"/>
  <c r="BL1492" i="35"/>
  <c r="BM1492" i="35"/>
  <c r="BN1492" i="35"/>
  <c r="BO1492" i="35"/>
  <c r="BP1492" i="35"/>
  <c r="BQ1492" i="35"/>
  <c r="BR1492" i="35"/>
  <c r="BS1492" i="35"/>
  <c r="BT1492" i="35"/>
  <c r="BU1492" i="35"/>
  <c r="BV1492" i="35"/>
  <c r="AO1493" i="35"/>
  <c r="AP1493" i="35"/>
  <c r="AQ1493" i="35"/>
  <c r="AR1493" i="35"/>
  <c r="AS1493" i="35"/>
  <c r="AT1493" i="35"/>
  <c r="AU1493" i="35"/>
  <c r="AV1493" i="35"/>
  <c r="AW1493" i="35"/>
  <c r="AX1493" i="35"/>
  <c r="AY1493" i="35"/>
  <c r="AZ1493" i="35"/>
  <c r="BA1493" i="35"/>
  <c r="BB1493" i="35"/>
  <c r="BC1493" i="35"/>
  <c r="BD1493" i="35"/>
  <c r="BE1493" i="35"/>
  <c r="BF1493" i="35"/>
  <c r="BG1493" i="35"/>
  <c r="BH1493" i="35"/>
  <c r="BI1493" i="35"/>
  <c r="BJ1493" i="35"/>
  <c r="BK1493" i="35"/>
  <c r="BL1493" i="35"/>
  <c r="BM1493" i="35"/>
  <c r="BN1493" i="35"/>
  <c r="BO1493" i="35"/>
  <c r="BP1493" i="35"/>
  <c r="BQ1493" i="35"/>
  <c r="BR1493" i="35"/>
  <c r="BS1493" i="35"/>
  <c r="BT1493" i="35"/>
  <c r="BU1493" i="35"/>
  <c r="BV1493" i="35"/>
  <c r="AO1494" i="35"/>
  <c r="AP1494" i="35"/>
  <c r="AQ1494" i="35"/>
  <c r="AR1494" i="35"/>
  <c r="AS1494" i="35"/>
  <c r="AT1494" i="35"/>
  <c r="AU1494" i="35"/>
  <c r="AV1494" i="35"/>
  <c r="AW1494" i="35"/>
  <c r="AX1494" i="35"/>
  <c r="AY1494" i="35"/>
  <c r="AZ1494" i="35"/>
  <c r="BA1494" i="35"/>
  <c r="BB1494" i="35"/>
  <c r="BC1494" i="35"/>
  <c r="BD1494" i="35"/>
  <c r="BE1494" i="35"/>
  <c r="BF1494" i="35"/>
  <c r="BG1494" i="35"/>
  <c r="BH1494" i="35"/>
  <c r="BI1494" i="35"/>
  <c r="BJ1494" i="35"/>
  <c r="BK1494" i="35"/>
  <c r="BL1494" i="35"/>
  <c r="BM1494" i="35"/>
  <c r="BN1494" i="35"/>
  <c r="BO1494" i="35"/>
  <c r="BP1494" i="35"/>
  <c r="BQ1494" i="35"/>
  <c r="BR1494" i="35"/>
  <c r="BS1494" i="35"/>
  <c r="BT1494" i="35"/>
  <c r="BU1494" i="35"/>
  <c r="BV1494" i="35"/>
  <c r="AO1179" i="35"/>
  <c r="AP1179" i="35"/>
  <c r="AQ1179" i="35"/>
  <c r="AR1179" i="35"/>
  <c r="AS1179" i="35"/>
  <c r="AT1179" i="35"/>
  <c r="AU1179" i="35"/>
  <c r="AV1179" i="35"/>
  <c r="AW1179" i="35"/>
  <c r="AX1179" i="35"/>
  <c r="AY1179" i="35"/>
  <c r="AZ1179" i="35"/>
  <c r="BA1179" i="35"/>
  <c r="BB1179" i="35"/>
  <c r="BC1179" i="35"/>
  <c r="BD1179" i="35"/>
  <c r="BE1179" i="35"/>
  <c r="BF1179" i="35"/>
  <c r="BG1179" i="35"/>
  <c r="BH1179" i="35"/>
  <c r="BI1179" i="35"/>
  <c r="BJ1179" i="35"/>
  <c r="BK1179" i="35"/>
  <c r="BL1179" i="35"/>
  <c r="BM1179" i="35"/>
  <c r="BN1179" i="35"/>
  <c r="BO1179" i="35"/>
  <c r="BP1179" i="35"/>
  <c r="BQ1179" i="35"/>
  <c r="BR1179" i="35"/>
  <c r="BS1179" i="35"/>
  <c r="BT1179" i="35"/>
  <c r="BU1179" i="35"/>
  <c r="BV1179" i="35"/>
  <c r="AO1180" i="35"/>
  <c r="AP1180" i="35"/>
  <c r="AQ1180" i="35"/>
  <c r="AR1180" i="35"/>
  <c r="AS1180" i="35"/>
  <c r="AT1180" i="35"/>
  <c r="AU1180" i="35"/>
  <c r="AV1180" i="35"/>
  <c r="AW1180" i="35"/>
  <c r="AX1180" i="35"/>
  <c r="AY1180" i="35"/>
  <c r="AZ1180" i="35"/>
  <c r="BA1180" i="35"/>
  <c r="BB1180" i="35"/>
  <c r="BC1180" i="35"/>
  <c r="BD1180" i="35"/>
  <c r="BE1180" i="35"/>
  <c r="BF1180" i="35"/>
  <c r="BG1180" i="35"/>
  <c r="BH1180" i="35"/>
  <c r="BI1180" i="35"/>
  <c r="BJ1180" i="35"/>
  <c r="BK1180" i="35"/>
  <c r="BL1180" i="35"/>
  <c r="BM1180" i="35"/>
  <c r="BN1180" i="35"/>
  <c r="BO1180" i="35"/>
  <c r="BP1180" i="35"/>
  <c r="BQ1180" i="35"/>
  <c r="BR1180" i="35"/>
  <c r="BS1180" i="35"/>
  <c r="BT1180" i="35"/>
  <c r="BU1180" i="35"/>
  <c r="BV1180" i="35"/>
  <c r="AO1181" i="35"/>
  <c r="AP1181" i="35"/>
  <c r="AQ1181" i="35"/>
  <c r="AR1181" i="35"/>
  <c r="AS1181" i="35"/>
  <c r="AT1181" i="35"/>
  <c r="AU1181" i="35"/>
  <c r="AV1181" i="35"/>
  <c r="AW1181" i="35"/>
  <c r="AX1181" i="35"/>
  <c r="AY1181" i="35"/>
  <c r="AZ1181" i="35"/>
  <c r="BA1181" i="35"/>
  <c r="BB1181" i="35"/>
  <c r="BC1181" i="35"/>
  <c r="BD1181" i="35"/>
  <c r="BE1181" i="35"/>
  <c r="BF1181" i="35"/>
  <c r="BG1181" i="35"/>
  <c r="BH1181" i="35"/>
  <c r="BI1181" i="35"/>
  <c r="BJ1181" i="35"/>
  <c r="BK1181" i="35"/>
  <c r="BL1181" i="35"/>
  <c r="BM1181" i="35"/>
  <c r="BN1181" i="35"/>
  <c r="BO1181" i="35"/>
  <c r="BP1181" i="35"/>
  <c r="BQ1181" i="35"/>
  <c r="BR1181" i="35"/>
  <c r="BS1181" i="35"/>
  <c r="BT1181" i="35"/>
  <c r="BU1181" i="35"/>
  <c r="BV1181" i="35"/>
  <c r="AO1182" i="35"/>
  <c r="AP1182" i="35"/>
  <c r="AQ1182" i="35"/>
  <c r="AR1182" i="35"/>
  <c r="AS1182" i="35"/>
  <c r="AT1182" i="35"/>
  <c r="AU1182" i="35"/>
  <c r="AV1182" i="35"/>
  <c r="AW1182" i="35"/>
  <c r="AX1182" i="35"/>
  <c r="AY1182" i="35"/>
  <c r="AZ1182" i="35"/>
  <c r="BA1182" i="35"/>
  <c r="BB1182" i="35"/>
  <c r="BC1182" i="35"/>
  <c r="BD1182" i="35"/>
  <c r="BE1182" i="35"/>
  <c r="BF1182" i="35"/>
  <c r="BG1182" i="35"/>
  <c r="BH1182" i="35"/>
  <c r="BI1182" i="35"/>
  <c r="BJ1182" i="35"/>
  <c r="BK1182" i="35"/>
  <c r="BL1182" i="35"/>
  <c r="BM1182" i="35"/>
  <c r="BN1182" i="35"/>
  <c r="BO1182" i="35"/>
  <c r="BP1182" i="35"/>
  <c r="BQ1182" i="35"/>
  <c r="BR1182" i="35"/>
  <c r="BS1182" i="35"/>
  <c r="BT1182" i="35"/>
  <c r="BU1182" i="35"/>
  <c r="BV1182" i="35"/>
  <c r="AO1183" i="35"/>
  <c r="AP1183" i="35"/>
  <c r="AQ1183" i="35"/>
  <c r="AR1183" i="35"/>
  <c r="AS1183" i="35"/>
  <c r="AT1183" i="35"/>
  <c r="AU1183" i="35"/>
  <c r="AV1183" i="35"/>
  <c r="AW1183" i="35"/>
  <c r="AX1183" i="35"/>
  <c r="AY1183" i="35"/>
  <c r="AZ1183" i="35"/>
  <c r="BA1183" i="35"/>
  <c r="BB1183" i="35"/>
  <c r="BC1183" i="35"/>
  <c r="BD1183" i="35"/>
  <c r="BE1183" i="35"/>
  <c r="BF1183" i="35"/>
  <c r="BG1183" i="35"/>
  <c r="BH1183" i="35"/>
  <c r="BI1183" i="35"/>
  <c r="BJ1183" i="35"/>
  <c r="BK1183" i="35"/>
  <c r="BL1183" i="35"/>
  <c r="BM1183" i="35"/>
  <c r="BN1183" i="35"/>
  <c r="BO1183" i="35"/>
  <c r="BP1183" i="35"/>
  <c r="BQ1183" i="35"/>
  <c r="BR1183" i="35"/>
  <c r="BS1183" i="35"/>
  <c r="BT1183" i="35"/>
  <c r="BU1183" i="35"/>
  <c r="BV1183" i="35"/>
  <c r="AO709" i="35"/>
  <c r="AP709" i="35"/>
  <c r="AQ709" i="35"/>
  <c r="AR709" i="35"/>
  <c r="AS709" i="35"/>
  <c r="AT709" i="35"/>
  <c r="AU709" i="35"/>
  <c r="AV709" i="35"/>
  <c r="AW709" i="35"/>
  <c r="AX709" i="35"/>
  <c r="AY709" i="35"/>
  <c r="AZ709" i="35"/>
  <c r="BA709" i="35"/>
  <c r="BB709" i="35"/>
  <c r="BC709" i="35"/>
  <c r="BD709" i="35"/>
  <c r="BE709" i="35"/>
  <c r="BF709" i="35"/>
  <c r="BG709" i="35"/>
  <c r="BH709" i="35"/>
  <c r="BI709" i="35"/>
  <c r="BJ709" i="35"/>
  <c r="BK709" i="35"/>
  <c r="BL709" i="35"/>
  <c r="BM709" i="35"/>
  <c r="BN709" i="35"/>
  <c r="BO709" i="35"/>
  <c r="BP709" i="35"/>
  <c r="BQ709" i="35"/>
  <c r="BR709" i="35"/>
  <c r="BS709" i="35"/>
  <c r="BT709" i="35"/>
  <c r="BU709" i="35"/>
  <c r="BV709" i="35"/>
  <c r="AO710" i="35"/>
  <c r="AP710" i="35"/>
  <c r="AQ710" i="35"/>
  <c r="AR710" i="35"/>
  <c r="AS710" i="35"/>
  <c r="AT710" i="35"/>
  <c r="AU710" i="35"/>
  <c r="AV710" i="35"/>
  <c r="AW710" i="35"/>
  <c r="AX710" i="35"/>
  <c r="AY710" i="35"/>
  <c r="AZ710" i="35"/>
  <c r="BA710" i="35"/>
  <c r="BB710" i="35"/>
  <c r="BC710" i="35"/>
  <c r="BD710" i="35"/>
  <c r="BE710" i="35"/>
  <c r="BF710" i="35"/>
  <c r="BG710" i="35"/>
  <c r="BH710" i="35"/>
  <c r="BI710" i="35"/>
  <c r="BJ710" i="35"/>
  <c r="BK710" i="35"/>
  <c r="BL710" i="35"/>
  <c r="BM710" i="35"/>
  <c r="BN710" i="35"/>
  <c r="BO710" i="35"/>
  <c r="BP710" i="35"/>
  <c r="BQ710" i="35"/>
  <c r="BR710" i="35"/>
  <c r="BS710" i="35"/>
  <c r="BT710" i="35"/>
  <c r="BU710" i="35"/>
  <c r="BV710" i="35"/>
  <c r="AO711" i="35"/>
  <c r="AP711" i="35"/>
  <c r="AQ711" i="35"/>
  <c r="AR711" i="35"/>
  <c r="AS711" i="35"/>
  <c r="AT711" i="35"/>
  <c r="AU711" i="35"/>
  <c r="AV711" i="35"/>
  <c r="AW711" i="35"/>
  <c r="AX711" i="35"/>
  <c r="AY711" i="35"/>
  <c r="AZ711" i="35"/>
  <c r="BA711" i="35"/>
  <c r="BB711" i="35"/>
  <c r="BC711" i="35"/>
  <c r="BD711" i="35"/>
  <c r="BE711" i="35"/>
  <c r="BF711" i="35"/>
  <c r="BG711" i="35"/>
  <c r="BH711" i="35"/>
  <c r="BI711" i="35"/>
  <c r="BJ711" i="35"/>
  <c r="BK711" i="35"/>
  <c r="BL711" i="35"/>
  <c r="BM711" i="35"/>
  <c r="BN711" i="35"/>
  <c r="BO711" i="35"/>
  <c r="BP711" i="35"/>
  <c r="BQ711" i="35"/>
  <c r="BR711" i="35"/>
  <c r="BS711" i="35"/>
  <c r="BT711" i="35"/>
  <c r="BU711" i="35"/>
  <c r="BV711" i="35"/>
  <c r="AO712" i="35"/>
  <c r="AP712" i="35"/>
  <c r="AQ712" i="35"/>
  <c r="AR712" i="35"/>
  <c r="AS712" i="35"/>
  <c r="AT712" i="35"/>
  <c r="AU712" i="35"/>
  <c r="AV712" i="35"/>
  <c r="AW712" i="35"/>
  <c r="AX712" i="35"/>
  <c r="AY712" i="35"/>
  <c r="AZ712" i="35"/>
  <c r="BA712" i="35"/>
  <c r="BB712" i="35"/>
  <c r="BC712" i="35"/>
  <c r="BD712" i="35"/>
  <c r="BE712" i="35"/>
  <c r="BF712" i="35"/>
  <c r="BG712" i="35"/>
  <c r="BH712" i="35"/>
  <c r="BI712" i="35"/>
  <c r="BJ712" i="35"/>
  <c r="BK712" i="35"/>
  <c r="BL712" i="35"/>
  <c r="BM712" i="35"/>
  <c r="BN712" i="35"/>
  <c r="BO712" i="35"/>
  <c r="BP712" i="35"/>
  <c r="BQ712" i="35"/>
  <c r="BR712" i="35"/>
  <c r="BS712" i="35"/>
  <c r="BT712" i="35"/>
  <c r="BU712" i="35"/>
  <c r="BV712" i="35"/>
  <c r="AO713" i="35"/>
  <c r="AP713" i="35"/>
  <c r="AQ713" i="35"/>
  <c r="AR713" i="35"/>
  <c r="AS713" i="35"/>
  <c r="AT713" i="35"/>
  <c r="AU713" i="35"/>
  <c r="AV713" i="35"/>
  <c r="AW713" i="35"/>
  <c r="AX713" i="35"/>
  <c r="AY713" i="35"/>
  <c r="AZ713" i="35"/>
  <c r="BA713" i="35"/>
  <c r="BB713" i="35"/>
  <c r="BC713" i="35"/>
  <c r="BD713" i="35"/>
  <c r="BE713" i="35"/>
  <c r="BF713" i="35"/>
  <c r="BG713" i="35"/>
  <c r="BH713" i="35"/>
  <c r="BI713" i="35"/>
  <c r="BJ713" i="35"/>
  <c r="BK713" i="35"/>
  <c r="BL713" i="35"/>
  <c r="BM713" i="35"/>
  <c r="BN713" i="35"/>
  <c r="BO713" i="35"/>
  <c r="BP713" i="35"/>
  <c r="BQ713" i="35"/>
  <c r="BR713" i="35"/>
  <c r="BS713" i="35"/>
  <c r="BT713" i="35"/>
  <c r="BU713" i="35"/>
  <c r="BV713" i="35"/>
  <c r="AO1653" i="35"/>
  <c r="AP1653" i="35"/>
  <c r="AQ1653" i="35"/>
  <c r="AR1653" i="35"/>
  <c r="AS1653" i="35"/>
  <c r="AT1653" i="35"/>
  <c r="AU1653" i="35"/>
  <c r="AV1653" i="35"/>
  <c r="AW1653" i="35"/>
  <c r="AX1653" i="35"/>
  <c r="AY1653" i="35"/>
  <c r="AZ1653" i="35"/>
  <c r="BA1653" i="35"/>
  <c r="BB1653" i="35"/>
  <c r="BC1653" i="35"/>
  <c r="BD1653" i="35"/>
  <c r="BE1653" i="35"/>
  <c r="BF1653" i="35"/>
  <c r="BG1653" i="35"/>
  <c r="BH1653" i="35"/>
  <c r="BI1653" i="35"/>
  <c r="BJ1653" i="35"/>
  <c r="BK1653" i="35"/>
  <c r="BL1653" i="35"/>
  <c r="BM1653" i="35"/>
  <c r="BN1653" i="35"/>
  <c r="BO1653" i="35"/>
  <c r="BP1653" i="35"/>
  <c r="BQ1653" i="35"/>
  <c r="BR1653" i="35"/>
  <c r="BS1653" i="35"/>
  <c r="BT1653" i="35"/>
  <c r="BU1653" i="35"/>
  <c r="BV1653" i="35"/>
  <c r="AO1654" i="35"/>
  <c r="AP1654" i="35"/>
  <c r="AQ1654" i="35"/>
  <c r="AR1654" i="35"/>
  <c r="AS1654" i="35"/>
  <c r="AT1654" i="35"/>
  <c r="AU1654" i="35"/>
  <c r="AV1654" i="35"/>
  <c r="AW1654" i="35"/>
  <c r="AX1654" i="35"/>
  <c r="AY1654" i="35"/>
  <c r="AZ1654" i="35"/>
  <c r="BA1654" i="35"/>
  <c r="BB1654" i="35"/>
  <c r="BC1654" i="35"/>
  <c r="BD1654" i="35"/>
  <c r="BE1654" i="35"/>
  <c r="BF1654" i="35"/>
  <c r="BG1654" i="35"/>
  <c r="BH1654" i="35"/>
  <c r="BI1654" i="35"/>
  <c r="BJ1654" i="35"/>
  <c r="BK1654" i="35"/>
  <c r="BL1654" i="35"/>
  <c r="BM1654" i="35"/>
  <c r="BN1654" i="35"/>
  <c r="BO1654" i="35"/>
  <c r="BP1654" i="35"/>
  <c r="BQ1654" i="35"/>
  <c r="BR1654" i="35"/>
  <c r="BS1654" i="35"/>
  <c r="BT1654" i="35"/>
  <c r="BU1654" i="35"/>
  <c r="BV1654" i="35"/>
  <c r="AO1655" i="35"/>
  <c r="AP1655" i="35"/>
  <c r="AQ1655" i="35"/>
  <c r="AR1655" i="35"/>
  <c r="AS1655" i="35"/>
  <c r="AT1655" i="35"/>
  <c r="AU1655" i="35"/>
  <c r="AV1655" i="35"/>
  <c r="AW1655" i="35"/>
  <c r="AX1655" i="35"/>
  <c r="AY1655" i="35"/>
  <c r="AZ1655" i="35"/>
  <c r="BA1655" i="35"/>
  <c r="BB1655" i="35"/>
  <c r="BC1655" i="35"/>
  <c r="BD1655" i="35"/>
  <c r="BE1655" i="35"/>
  <c r="BF1655" i="35"/>
  <c r="BG1655" i="35"/>
  <c r="BH1655" i="35"/>
  <c r="BI1655" i="35"/>
  <c r="BJ1655" i="35"/>
  <c r="BK1655" i="35"/>
  <c r="BL1655" i="35"/>
  <c r="BM1655" i="35"/>
  <c r="BN1655" i="35"/>
  <c r="BO1655" i="35"/>
  <c r="BP1655" i="35"/>
  <c r="BQ1655" i="35"/>
  <c r="BR1655" i="35"/>
  <c r="BS1655" i="35"/>
  <c r="BT1655" i="35"/>
  <c r="BU1655" i="35"/>
  <c r="BV1655" i="35"/>
  <c r="AO1656" i="35"/>
  <c r="AP1656" i="35"/>
  <c r="AQ1656" i="35"/>
  <c r="AR1656" i="35"/>
  <c r="AS1656" i="35"/>
  <c r="AT1656" i="35"/>
  <c r="AU1656" i="35"/>
  <c r="AV1656" i="35"/>
  <c r="AW1656" i="35"/>
  <c r="AX1656" i="35"/>
  <c r="AY1656" i="35"/>
  <c r="AZ1656" i="35"/>
  <c r="BA1656" i="35"/>
  <c r="BB1656" i="35"/>
  <c r="BC1656" i="35"/>
  <c r="BD1656" i="35"/>
  <c r="BE1656" i="35"/>
  <c r="BF1656" i="35"/>
  <c r="BG1656" i="35"/>
  <c r="BH1656" i="35"/>
  <c r="BI1656" i="35"/>
  <c r="BJ1656" i="35"/>
  <c r="BK1656" i="35"/>
  <c r="BL1656" i="35"/>
  <c r="BM1656" i="35"/>
  <c r="BN1656" i="35"/>
  <c r="BO1656" i="35"/>
  <c r="BP1656" i="35"/>
  <c r="BQ1656" i="35"/>
  <c r="BR1656" i="35"/>
  <c r="BS1656" i="35"/>
  <c r="BT1656" i="35"/>
  <c r="BU1656" i="35"/>
  <c r="BV1656" i="35"/>
  <c r="AO1657" i="35"/>
  <c r="AP1657" i="35"/>
  <c r="AQ1657" i="35"/>
  <c r="AR1657" i="35"/>
  <c r="AS1657" i="35"/>
  <c r="AT1657" i="35"/>
  <c r="AU1657" i="35"/>
  <c r="AV1657" i="35"/>
  <c r="AW1657" i="35"/>
  <c r="AX1657" i="35"/>
  <c r="AY1657" i="35"/>
  <c r="AZ1657" i="35"/>
  <c r="BA1657" i="35"/>
  <c r="BB1657" i="35"/>
  <c r="BC1657" i="35"/>
  <c r="BD1657" i="35"/>
  <c r="BE1657" i="35"/>
  <c r="BF1657" i="35"/>
  <c r="BG1657" i="35"/>
  <c r="BH1657" i="35"/>
  <c r="BI1657" i="35"/>
  <c r="BJ1657" i="35"/>
  <c r="BK1657" i="35"/>
  <c r="BL1657" i="35"/>
  <c r="BM1657" i="35"/>
  <c r="BN1657" i="35"/>
  <c r="BO1657" i="35"/>
  <c r="BP1657" i="35"/>
  <c r="BQ1657" i="35"/>
  <c r="BR1657" i="35"/>
  <c r="BS1657" i="35"/>
  <c r="BT1657" i="35"/>
  <c r="BU1657" i="35"/>
  <c r="BV1657" i="35"/>
  <c r="AO1339" i="35"/>
  <c r="AP1339" i="35"/>
  <c r="AQ1339" i="35"/>
  <c r="AR1339" i="35"/>
  <c r="AS1339" i="35"/>
  <c r="AT1339" i="35"/>
  <c r="AU1339" i="35"/>
  <c r="AV1339" i="35"/>
  <c r="AW1339" i="35"/>
  <c r="AX1339" i="35"/>
  <c r="AY1339" i="35"/>
  <c r="AZ1339" i="35"/>
  <c r="BA1339" i="35"/>
  <c r="BB1339" i="35"/>
  <c r="BC1339" i="35"/>
  <c r="BD1339" i="35"/>
  <c r="BE1339" i="35"/>
  <c r="BF1339" i="35"/>
  <c r="BG1339" i="35"/>
  <c r="BH1339" i="35"/>
  <c r="BI1339" i="35"/>
  <c r="BJ1339" i="35"/>
  <c r="BK1339" i="35"/>
  <c r="BL1339" i="35"/>
  <c r="BM1339" i="35"/>
  <c r="BN1339" i="35"/>
  <c r="BO1339" i="35"/>
  <c r="BP1339" i="35"/>
  <c r="BQ1339" i="35"/>
  <c r="BR1339" i="35"/>
  <c r="BS1339" i="35"/>
  <c r="BT1339" i="35"/>
  <c r="BU1339" i="35"/>
  <c r="BV1339" i="35"/>
  <c r="AO1340" i="35"/>
  <c r="AP1340" i="35"/>
  <c r="AQ1340" i="35"/>
  <c r="AR1340" i="35"/>
  <c r="AS1340" i="35"/>
  <c r="AT1340" i="35"/>
  <c r="AU1340" i="35"/>
  <c r="AV1340" i="35"/>
  <c r="AW1340" i="35"/>
  <c r="AX1340" i="35"/>
  <c r="AY1340" i="35"/>
  <c r="AZ1340" i="35"/>
  <c r="BA1340" i="35"/>
  <c r="BB1340" i="35"/>
  <c r="BC1340" i="35"/>
  <c r="BD1340" i="35"/>
  <c r="BE1340" i="35"/>
  <c r="BF1340" i="35"/>
  <c r="BG1340" i="35"/>
  <c r="BH1340" i="35"/>
  <c r="BI1340" i="35"/>
  <c r="BJ1340" i="35"/>
  <c r="BK1340" i="35"/>
  <c r="BL1340" i="35"/>
  <c r="BM1340" i="35"/>
  <c r="BN1340" i="35"/>
  <c r="BO1340" i="35"/>
  <c r="BP1340" i="35"/>
  <c r="BQ1340" i="35"/>
  <c r="BR1340" i="35"/>
  <c r="BS1340" i="35"/>
  <c r="BT1340" i="35"/>
  <c r="BU1340" i="35"/>
  <c r="BV1340" i="35"/>
  <c r="AO1341" i="35"/>
  <c r="AP1341" i="35"/>
  <c r="AQ1341" i="35"/>
  <c r="AR1341" i="35"/>
  <c r="AS1341" i="35"/>
  <c r="AT1341" i="35"/>
  <c r="AU1341" i="35"/>
  <c r="AV1341" i="35"/>
  <c r="AW1341" i="35"/>
  <c r="AX1341" i="35"/>
  <c r="AY1341" i="35"/>
  <c r="AZ1341" i="35"/>
  <c r="BA1341" i="35"/>
  <c r="BB1341" i="35"/>
  <c r="BC1341" i="35"/>
  <c r="BD1341" i="35"/>
  <c r="BE1341" i="35"/>
  <c r="BF1341" i="35"/>
  <c r="BG1341" i="35"/>
  <c r="BH1341" i="35"/>
  <c r="BI1341" i="35"/>
  <c r="BJ1341" i="35"/>
  <c r="BK1341" i="35"/>
  <c r="BL1341" i="35"/>
  <c r="BM1341" i="35"/>
  <c r="BN1341" i="35"/>
  <c r="BO1341" i="35"/>
  <c r="BP1341" i="35"/>
  <c r="BQ1341" i="35"/>
  <c r="BR1341" i="35"/>
  <c r="BS1341" i="35"/>
  <c r="BT1341" i="35"/>
  <c r="BU1341" i="35"/>
  <c r="BV1341" i="35"/>
  <c r="AO1342" i="35"/>
  <c r="AP1342" i="35"/>
  <c r="AQ1342" i="35"/>
  <c r="AR1342" i="35"/>
  <c r="AS1342" i="35"/>
  <c r="AT1342" i="35"/>
  <c r="AU1342" i="35"/>
  <c r="AV1342" i="35"/>
  <c r="AW1342" i="35"/>
  <c r="AX1342" i="35"/>
  <c r="AY1342" i="35"/>
  <c r="AZ1342" i="35"/>
  <c r="BA1342" i="35"/>
  <c r="BB1342" i="35"/>
  <c r="BC1342" i="35"/>
  <c r="BD1342" i="35"/>
  <c r="BE1342" i="35"/>
  <c r="BF1342" i="35"/>
  <c r="BG1342" i="35"/>
  <c r="BH1342" i="35"/>
  <c r="BI1342" i="35"/>
  <c r="BJ1342" i="35"/>
  <c r="BK1342" i="35"/>
  <c r="BL1342" i="35"/>
  <c r="BM1342" i="35"/>
  <c r="BN1342" i="35"/>
  <c r="BO1342" i="35"/>
  <c r="BP1342" i="35"/>
  <c r="BQ1342" i="35"/>
  <c r="BR1342" i="35"/>
  <c r="BS1342" i="35"/>
  <c r="BT1342" i="35"/>
  <c r="BU1342" i="35"/>
  <c r="BV1342" i="35"/>
  <c r="AO1343" i="35"/>
  <c r="AP1343" i="35"/>
  <c r="AQ1343" i="35"/>
  <c r="AR1343" i="35"/>
  <c r="AS1343" i="35"/>
  <c r="AT1343" i="35"/>
  <c r="AU1343" i="35"/>
  <c r="AV1343" i="35"/>
  <c r="AW1343" i="35"/>
  <c r="AX1343" i="35"/>
  <c r="AY1343" i="35"/>
  <c r="AZ1343" i="35"/>
  <c r="BA1343" i="35"/>
  <c r="BB1343" i="35"/>
  <c r="BC1343" i="35"/>
  <c r="BD1343" i="35"/>
  <c r="BE1343" i="35"/>
  <c r="BF1343" i="35"/>
  <c r="BG1343" i="35"/>
  <c r="BH1343" i="35"/>
  <c r="BI1343" i="35"/>
  <c r="BJ1343" i="35"/>
  <c r="BK1343" i="35"/>
  <c r="BL1343" i="35"/>
  <c r="BM1343" i="35"/>
  <c r="BN1343" i="35"/>
  <c r="BO1343" i="35"/>
  <c r="BP1343" i="35"/>
  <c r="BQ1343" i="35"/>
  <c r="BR1343" i="35"/>
  <c r="BS1343" i="35"/>
  <c r="BT1343" i="35"/>
  <c r="BU1343" i="35"/>
  <c r="BV1343" i="35"/>
  <c r="AO570" i="35"/>
  <c r="AP570" i="35"/>
  <c r="AQ570" i="35"/>
  <c r="AR570" i="35"/>
  <c r="AS570" i="35"/>
  <c r="AT570" i="35"/>
  <c r="AU570" i="35"/>
  <c r="AV570" i="35"/>
  <c r="AW570" i="35"/>
  <c r="AX570" i="35"/>
  <c r="AY570" i="35"/>
  <c r="AZ570" i="35"/>
  <c r="BA570" i="35"/>
  <c r="BB570" i="35"/>
  <c r="BC570" i="35"/>
  <c r="BD570" i="35"/>
  <c r="BE570" i="35"/>
  <c r="BF570" i="35"/>
  <c r="BG570" i="35"/>
  <c r="BH570" i="35"/>
  <c r="BI570" i="35"/>
  <c r="BJ570" i="35"/>
  <c r="BK570" i="35"/>
  <c r="BL570" i="35"/>
  <c r="BM570" i="35"/>
  <c r="BN570" i="35"/>
  <c r="BO570" i="35"/>
  <c r="BP570" i="35"/>
  <c r="BQ570" i="35"/>
  <c r="BR570" i="35"/>
  <c r="BS570" i="35"/>
  <c r="BT570" i="35"/>
  <c r="BU570" i="35"/>
  <c r="BV570" i="35"/>
  <c r="AO571" i="35"/>
  <c r="AP571" i="35"/>
  <c r="AQ571" i="35"/>
  <c r="AR571" i="35"/>
  <c r="AS571" i="35"/>
  <c r="AT571" i="35"/>
  <c r="AU571" i="35"/>
  <c r="AV571" i="35"/>
  <c r="AW571" i="35"/>
  <c r="AX571" i="35"/>
  <c r="AY571" i="35"/>
  <c r="AZ571" i="35"/>
  <c r="BA571" i="35"/>
  <c r="BB571" i="35"/>
  <c r="BC571" i="35"/>
  <c r="BD571" i="35"/>
  <c r="BE571" i="35"/>
  <c r="BF571" i="35"/>
  <c r="BG571" i="35"/>
  <c r="BH571" i="35"/>
  <c r="BI571" i="35"/>
  <c r="BJ571" i="35"/>
  <c r="BK571" i="35"/>
  <c r="BL571" i="35"/>
  <c r="BM571" i="35"/>
  <c r="BN571" i="35"/>
  <c r="BO571" i="35"/>
  <c r="BP571" i="35"/>
  <c r="BQ571" i="35"/>
  <c r="BR571" i="35"/>
  <c r="BS571" i="35"/>
  <c r="BT571" i="35"/>
  <c r="BU571" i="35"/>
  <c r="BV571" i="35"/>
  <c r="AO572" i="35"/>
  <c r="AP572" i="35"/>
  <c r="AQ572" i="35"/>
  <c r="AR572" i="35"/>
  <c r="AS572" i="35"/>
  <c r="AT572" i="35"/>
  <c r="AU572" i="35"/>
  <c r="AV572" i="35"/>
  <c r="AW572" i="35"/>
  <c r="AX572" i="35"/>
  <c r="AY572" i="35"/>
  <c r="AZ572" i="35"/>
  <c r="BA572" i="35"/>
  <c r="BB572" i="35"/>
  <c r="BC572" i="35"/>
  <c r="BD572" i="35"/>
  <c r="BE572" i="35"/>
  <c r="BF572" i="35"/>
  <c r="BG572" i="35"/>
  <c r="BH572" i="35"/>
  <c r="BI572" i="35"/>
  <c r="BJ572" i="35"/>
  <c r="BK572" i="35"/>
  <c r="BL572" i="35"/>
  <c r="BM572" i="35"/>
  <c r="BN572" i="35"/>
  <c r="BO572" i="35"/>
  <c r="BP572" i="35"/>
  <c r="BQ572" i="35"/>
  <c r="BR572" i="35"/>
  <c r="BS572" i="35"/>
  <c r="BT572" i="35"/>
  <c r="BU572" i="35"/>
  <c r="BV572" i="35"/>
  <c r="AO573" i="35"/>
  <c r="AP573" i="35"/>
  <c r="AQ573" i="35"/>
  <c r="AR573" i="35"/>
  <c r="AS573" i="35"/>
  <c r="AT573" i="35"/>
  <c r="AU573" i="35"/>
  <c r="AV573" i="35"/>
  <c r="AW573" i="35"/>
  <c r="AX573" i="35"/>
  <c r="AY573" i="35"/>
  <c r="AZ573" i="35"/>
  <c r="BA573" i="35"/>
  <c r="BB573" i="35"/>
  <c r="BC573" i="35"/>
  <c r="BD573" i="35"/>
  <c r="BE573" i="35"/>
  <c r="BF573" i="35"/>
  <c r="BG573" i="35"/>
  <c r="BH573" i="35"/>
  <c r="BI573" i="35"/>
  <c r="BJ573" i="35"/>
  <c r="BK573" i="35"/>
  <c r="BL573" i="35"/>
  <c r="BM573" i="35"/>
  <c r="BN573" i="35"/>
  <c r="BO573" i="35"/>
  <c r="BP573" i="35"/>
  <c r="BQ573" i="35"/>
  <c r="BR573" i="35"/>
  <c r="BS573" i="35"/>
  <c r="BT573" i="35"/>
  <c r="BU573" i="35"/>
  <c r="BV573" i="35"/>
  <c r="AO574" i="35"/>
  <c r="AP574" i="35"/>
  <c r="AQ574" i="35"/>
  <c r="AR574" i="35"/>
  <c r="AS574" i="35"/>
  <c r="AT574" i="35"/>
  <c r="AU574" i="35"/>
  <c r="AV574" i="35"/>
  <c r="AW574" i="35"/>
  <c r="AX574" i="35"/>
  <c r="AY574" i="35"/>
  <c r="AZ574" i="35"/>
  <c r="BA574" i="35"/>
  <c r="BB574" i="35"/>
  <c r="BC574" i="35"/>
  <c r="BD574" i="35"/>
  <c r="BE574" i="35"/>
  <c r="BF574" i="35"/>
  <c r="BG574" i="35"/>
  <c r="BH574" i="35"/>
  <c r="BI574" i="35"/>
  <c r="BJ574" i="35"/>
  <c r="BK574" i="35"/>
  <c r="BL574" i="35"/>
  <c r="BM574" i="35"/>
  <c r="BN574" i="35"/>
  <c r="BO574" i="35"/>
  <c r="BP574" i="35"/>
  <c r="BQ574" i="35"/>
  <c r="BR574" i="35"/>
  <c r="BS574" i="35"/>
  <c r="BT574" i="35"/>
  <c r="BU574" i="35"/>
  <c r="BV574" i="35"/>
  <c r="AO1853" i="35"/>
  <c r="AP1853" i="35"/>
  <c r="AQ1853" i="35"/>
  <c r="AR1853" i="35"/>
  <c r="AS1853" i="35"/>
  <c r="AT1853" i="35"/>
  <c r="AU1853" i="35"/>
  <c r="AV1853" i="35"/>
  <c r="AW1853" i="35"/>
  <c r="AX1853" i="35"/>
  <c r="AY1853" i="35"/>
  <c r="AZ1853" i="35"/>
  <c r="BA1853" i="35"/>
  <c r="BB1853" i="35"/>
  <c r="BC1853" i="35"/>
  <c r="BD1853" i="35"/>
  <c r="BE1853" i="35"/>
  <c r="BF1853" i="35"/>
  <c r="BG1853" i="35"/>
  <c r="BH1853" i="35"/>
  <c r="BI1853" i="35"/>
  <c r="BJ1853" i="35"/>
  <c r="BK1853" i="35"/>
  <c r="BL1853" i="35"/>
  <c r="BM1853" i="35"/>
  <c r="BN1853" i="35"/>
  <c r="BO1853" i="35"/>
  <c r="BP1853" i="35"/>
  <c r="BQ1853" i="35"/>
  <c r="BR1853" i="35"/>
  <c r="BS1853" i="35"/>
  <c r="BT1853" i="35"/>
  <c r="BU1853" i="35"/>
  <c r="BV1853" i="35"/>
  <c r="AO1854" i="35"/>
  <c r="AP1854" i="35"/>
  <c r="AQ1854" i="35"/>
  <c r="AR1854" i="35"/>
  <c r="AS1854" i="35"/>
  <c r="AT1854" i="35"/>
  <c r="AU1854" i="35"/>
  <c r="AV1854" i="35"/>
  <c r="AW1854" i="35"/>
  <c r="AX1854" i="35"/>
  <c r="AY1854" i="35"/>
  <c r="AZ1854" i="35"/>
  <c r="BA1854" i="35"/>
  <c r="BB1854" i="35"/>
  <c r="BC1854" i="35"/>
  <c r="BD1854" i="35"/>
  <c r="BE1854" i="35"/>
  <c r="BF1854" i="35"/>
  <c r="BG1854" i="35"/>
  <c r="BH1854" i="35"/>
  <c r="BI1854" i="35"/>
  <c r="BJ1854" i="35"/>
  <c r="BK1854" i="35"/>
  <c r="BL1854" i="35"/>
  <c r="BM1854" i="35"/>
  <c r="BN1854" i="35"/>
  <c r="BO1854" i="35"/>
  <c r="BP1854" i="35"/>
  <c r="BQ1854" i="35"/>
  <c r="BR1854" i="35"/>
  <c r="BS1854" i="35"/>
  <c r="BT1854" i="35"/>
  <c r="BU1854" i="35"/>
  <c r="BV1854" i="35"/>
  <c r="AO1855" i="35"/>
  <c r="AP1855" i="35"/>
  <c r="AQ1855" i="35"/>
  <c r="AR1855" i="35"/>
  <c r="AS1855" i="35"/>
  <c r="AT1855" i="35"/>
  <c r="AU1855" i="35"/>
  <c r="AV1855" i="35"/>
  <c r="AW1855" i="35"/>
  <c r="AX1855" i="35"/>
  <c r="AY1855" i="35"/>
  <c r="AZ1855" i="35"/>
  <c r="BA1855" i="35"/>
  <c r="BB1855" i="35"/>
  <c r="BC1855" i="35"/>
  <c r="BD1855" i="35"/>
  <c r="BE1855" i="35"/>
  <c r="BF1855" i="35"/>
  <c r="BG1855" i="35"/>
  <c r="BH1855" i="35"/>
  <c r="BI1855" i="35"/>
  <c r="BJ1855" i="35"/>
  <c r="BK1855" i="35"/>
  <c r="BL1855" i="35"/>
  <c r="BM1855" i="35"/>
  <c r="BN1855" i="35"/>
  <c r="BO1855" i="35"/>
  <c r="BP1855" i="35"/>
  <c r="BQ1855" i="35"/>
  <c r="BR1855" i="35"/>
  <c r="BS1855" i="35"/>
  <c r="BT1855" i="35"/>
  <c r="BU1855" i="35"/>
  <c r="BV1855" i="35"/>
  <c r="AO1856" i="35"/>
  <c r="AP1856" i="35"/>
  <c r="AQ1856" i="35"/>
  <c r="AR1856" i="35"/>
  <c r="AS1856" i="35"/>
  <c r="AT1856" i="35"/>
  <c r="AU1856" i="35"/>
  <c r="AV1856" i="35"/>
  <c r="AW1856" i="35"/>
  <c r="AX1856" i="35"/>
  <c r="AY1856" i="35"/>
  <c r="AZ1856" i="35"/>
  <c r="BA1856" i="35"/>
  <c r="BB1856" i="35"/>
  <c r="BC1856" i="35"/>
  <c r="BD1856" i="35"/>
  <c r="BE1856" i="35"/>
  <c r="BF1856" i="35"/>
  <c r="BG1856" i="35"/>
  <c r="BH1856" i="35"/>
  <c r="BI1856" i="35"/>
  <c r="BJ1856" i="35"/>
  <c r="BK1856" i="35"/>
  <c r="BL1856" i="35"/>
  <c r="BM1856" i="35"/>
  <c r="BN1856" i="35"/>
  <c r="BO1856" i="35"/>
  <c r="BP1856" i="35"/>
  <c r="BQ1856" i="35"/>
  <c r="BR1856" i="35"/>
  <c r="BS1856" i="35"/>
  <c r="BT1856" i="35"/>
  <c r="BU1856" i="35"/>
  <c r="BV1856" i="35"/>
  <c r="AO1857" i="35"/>
  <c r="AP1857" i="35"/>
  <c r="AQ1857" i="35"/>
  <c r="AR1857" i="35"/>
  <c r="AS1857" i="35"/>
  <c r="AT1857" i="35"/>
  <c r="AU1857" i="35"/>
  <c r="AV1857" i="35"/>
  <c r="AW1857" i="35"/>
  <c r="AX1857" i="35"/>
  <c r="AY1857" i="35"/>
  <c r="AZ1857" i="35"/>
  <c r="BA1857" i="35"/>
  <c r="BB1857" i="35"/>
  <c r="BC1857" i="35"/>
  <c r="BD1857" i="35"/>
  <c r="BE1857" i="35"/>
  <c r="BF1857" i="35"/>
  <c r="BG1857" i="35"/>
  <c r="BH1857" i="35"/>
  <c r="BI1857" i="35"/>
  <c r="BJ1857" i="35"/>
  <c r="BK1857" i="35"/>
  <c r="BL1857" i="35"/>
  <c r="BM1857" i="35"/>
  <c r="BN1857" i="35"/>
  <c r="BO1857" i="35"/>
  <c r="BP1857" i="35"/>
  <c r="BQ1857" i="35"/>
  <c r="BR1857" i="35"/>
  <c r="BS1857" i="35"/>
  <c r="BT1857" i="35"/>
  <c r="BU1857" i="35"/>
  <c r="BV1857" i="35"/>
  <c r="AO1858" i="35"/>
  <c r="AP1858" i="35"/>
  <c r="AQ1858" i="35"/>
  <c r="AR1858" i="35"/>
  <c r="AS1858" i="35"/>
  <c r="AT1858" i="35"/>
  <c r="AU1858" i="35"/>
  <c r="AV1858" i="35"/>
  <c r="AW1858" i="35"/>
  <c r="AX1858" i="35"/>
  <c r="AY1858" i="35"/>
  <c r="AZ1858" i="35"/>
  <c r="BA1858" i="35"/>
  <c r="BB1858" i="35"/>
  <c r="BC1858" i="35"/>
  <c r="BD1858" i="35"/>
  <c r="BE1858" i="35"/>
  <c r="BF1858" i="35"/>
  <c r="BG1858" i="35"/>
  <c r="BH1858" i="35"/>
  <c r="BI1858" i="35"/>
  <c r="BJ1858" i="35"/>
  <c r="BK1858" i="35"/>
  <c r="BL1858" i="35"/>
  <c r="BM1858" i="35"/>
  <c r="BN1858" i="35"/>
  <c r="BO1858" i="35"/>
  <c r="BP1858" i="35"/>
  <c r="BQ1858" i="35"/>
  <c r="BR1858" i="35"/>
  <c r="BS1858" i="35"/>
  <c r="BT1858" i="35"/>
  <c r="BU1858" i="35"/>
  <c r="BV1858" i="35"/>
  <c r="AO145" i="35"/>
  <c r="AP145" i="35"/>
  <c r="AQ145" i="35"/>
  <c r="AR145" i="35"/>
  <c r="AS145" i="35"/>
  <c r="AT145" i="35"/>
  <c r="AU145" i="35"/>
  <c r="AV145" i="35"/>
  <c r="AW145" i="35"/>
  <c r="AX145" i="35"/>
  <c r="AY145" i="35"/>
  <c r="AZ145" i="35"/>
  <c r="BA145" i="35"/>
  <c r="BB145" i="35"/>
  <c r="BC145" i="35"/>
  <c r="BD145" i="35"/>
  <c r="BE145" i="35"/>
  <c r="BF145" i="35"/>
  <c r="BG145" i="35"/>
  <c r="BH145" i="35"/>
  <c r="BI145" i="35"/>
  <c r="BJ145" i="35"/>
  <c r="BK145" i="35"/>
  <c r="BL145" i="35"/>
  <c r="BM145" i="35"/>
  <c r="BN145" i="35"/>
  <c r="BO145" i="35"/>
  <c r="BP145" i="35"/>
  <c r="BQ145" i="35"/>
  <c r="BR145" i="35"/>
  <c r="BS145" i="35"/>
  <c r="BT145" i="35"/>
  <c r="BU145" i="35"/>
  <c r="BV145" i="35"/>
  <c r="AO146" i="35"/>
  <c r="AP146" i="35"/>
  <c r="AQ146" i="35"/>
  <c r="AR146" i="35"/>
  <c r="AS146" i="35"/>
  <c r="AT146" i="35"/>
  <c r="AU146" i="35"/>
  <c r="AV146" i="35"/>
  <c r="AW146" i="35"/>
  <c r="AX146" i="35"/>
  <c r="AY146" i="35"/>
  <c r="AZ146" i="35"/>
  <c r="BA146" i="35"/>
  <c r="BB146" i="35"/>
  <c r="BC146" i="35"/>
  <c r="BD146" i="35"/>
  <c r="BE146" i="35"/>
  <c r="BF146" i="35"/>
  <c r="BG146" i="35"/>
  <c r="BH146" i="35"/>
  <c r="BI146" i="35"/>
  <c r="BJ146" i="35"/>
  <c r="BK146" i="35"/>
  <c r="BL146" i="35"/>
  <c r="BM146" i="35"/>
  <c r="BN146" i="35"/>
  <c r="BO146" i="35"/>
  <c r="BP146" i="35"/>
  <c r="BQ146" i="35"/>
  <c r="BR146" i="35"/>
  <c r="BS146" i="35"/>
  <c r="BT146" i="35"/>
  <c r="BU146" i="35"/>
  <c r="BV146" i="35"/>
  <c r="AO147" i="35"/>
  <c r="AP147" i="35"/>
  <c r="AQ147" i="35"/>
  <c r="AR147" i="35"/>
  <c r="AS147" i="35"/>
  <c r="AT147" i="35"/>
  <c r="AU147" i="35"/>
  <c r="AV147" i="35"/>
  <c r="AW147" i="35"/>
  <c r="AX147" i="35"/>
  <c r="AY147" i="35"/>
  <c r="AZ147" i="35"/>
  <c r="BA147" i="35"/>
  <c r="BB147" i="35"/>
  <c r="BC147" i="35"/>
  <c r="BD147" i="35"/>
  <c r="BE147" i="35"/>
  <c r="BF147" i="35"/>
  <c r="BG147" i="35"/>
  <c r="BH147" i="35"/>
  <c r="BI147" i="35"/>
  <c r="BJ147" i="35"/>
  <c r="BK147" i="35"/>
  <c r="BL147" i="35"/>
  <c r="BM147" i="35"/>
  <c r="BN147" i="35"/>
  <c r="BO147" i="35"/>
  <c r="BP147" i="35"/>
  <c r="BQ147" i="35"/>
  <c r="BR147" i="35"/>
  <c r="BS147" i="35"/>
  <c r="BT147" i="35"/>
  <c r="BU147" i="35"/>
  <c r="BV147" i="35"/>
  <c r="AO148" i="35"/>
  <c r="AP148" i="35"/>
  <c r="AQ148" i="35"/>
  <c r="AR148" i="35"/>
  <c r="AS148" i="35"/>
  <c r="AT148" i="35"/>
  <c r="AU148" i="35"/>
  <c r="AV148" i="35"/>
  <c r="AW148" i="35"/>
  <c r="AX148" i="35"/>
  <c r="AY148" i="35"/>
  <c r="AZ148" i="35"/>
  <c r="BA148" i="35"/>
  <c r="BB148" i="35"/>
  <c r="BC148" i="35"/>
  <c r="BD148" i="35"/>
  <c r="BE148" i="35"/>
  <c r="BF148" i="35"/>
  <c r="BG148" i="35"/>
  <c r="BH148" i="35"/>
  <c r="BI148" i="35"/>
  <c r="BJ148" i="35"/>
  <c r="BK148" i="35"/>
  <c r="BL148" i="35"/>
  <c r="BM148" i="35"/>
  <c r="BN148" i="35"/>
  <c r="BO148" i="35"/>
  <c r="BP148" i="35"/>
  <c r="BQ148" i="35"/>
  <c r="BR148" i="35"/>
  <c r="BS148" i="35"/>
  <c r="BT148" i="35"/>
  <c r="BU148" i="35"/>
  <c r="BV148" i="35"/>
  <c r="AO149" i="35"/>
  <c r="AP149" i="35"/>
  <c r="AQ149" i="35"/>
  <c r="AR149" i="35"/>
  <c r="AS149" i="35"/>
  <c r="AT149" i="35"/>
  <c r="AU149" i="35"/>
  <c r="AV149" i="35"/>
  <c r="AW149" i="35"/>
  <c r="AX149" i="35"/>
  <c r="AY149" i="35"/>
  <c r="AZ149" i="35"/>
  <c r="BA149" i="35"/>
  <c r="BB149" i="35"/>
  <c r="BC149" i="35"/>
  <c r="BD149" i="35"/>
  <c r="BE149" i="35"/>
  <c r="BF149" i="35"/>
  <c r="BG149" i="35"/>
  <c r="BH149" i="35"/>
  <c r="BI149" i="35"/>
  <c r="BJ149" i="35"/>
  <c r="BK149" i="35"/>
  <c r="BL149" i="35"/>
  <c r="BM149" i="35"/>
  <c r="BN149" i="35"/>
  <c r="BO149" i="35"/>
  <c r="BP149" i="35"/>
  <c r="BQ149" i="35"/>
  <c r="BR149" i="35"/>
  <c r="BS149" i="35"/>
  <c r="BT149" i="35"/>
  <c r="BU149" i="35"/>
  <c r="BV149" i="35"/>
  <c r="AO375" i="35"/>
  <c r="AP375" i="35"/>
  <c r="AQ375" i="35"/>
  <c r="AR375" i="35"/>
  <c r="AS375" i="35"/>
  <c r="AT375" i="35"/>
  <c r="AU375" i="35"/>
  <c r="AV375" i="35"/>
  <c r="AW375" i="35"/>
  <c r="AX375" i="35"/>
  <c r="AY375" i="35"/>
  <c r="AZ375" i="35"/>
  <c r="BA375" i="35"/>
  <c r="BB375" i="35"/>
  <c r="BC375" i="35"/>
  <c r="BD375" i="35"/>
  <c r="BE375" i="35"/>
  <c r="BF375" i="35"/>
  <c r="BG375" i="35"/>
  <c r="BH375" i="35"/>
  <c r="BI375" i="35"/>
  <c r="BJ375" i="35"/>
  <c r="BK375" i="35"/>
  <c r="BL375" i="35"/>
  <c r="BM375" i="35"/>
  <c r="BN375" i="35"/>
  <c r="BO375" i="35"/>
  <c r="BP375" i="35"/>
  <c r="BQ375" i="35"/>
  <c r="BR375" i="35"/>
  <c r="BS375" i="35"/>
  <c r="BT375" i="35"/>
  <c r="BU375" i="35"/>
  <c r="BV375" i="35"/>
  <c r="AO376" i="35"/>
  <c r="AP376" i="35"/>
  <c r="AQ376" i="35"/>
  <c r="AR376" i="35"/>
  <c r="AS376" i="35"/>
  <c r="AT376" i="35"/>
  <c r="AU376" i="35"/>
  <c r="AV376" i="35"/>
  <c r="AW376" i="35"/>
  <c r="AX376" i="35"/>
  <c r="AY376" i="35"/>
  <c r="AZ376" i="35"/>
  <c r="BA376" i="35"/>
  <c r="BB376" i="35"/>
  <c r="BC376" i="35"/>
  <c r="BD376" i="35"/>
  <c r="BE376" i="35"/>
  <c r="BF376" i="35"/>
  <c r="BG376" i="35"/>
  <c r="BH376" i="35"/>
  <c r="BI376" i="35"/>
  <c r="BJ376" i="35"/>
  <c r="BK376" i="35"/>
  <c r="BL376" i="35"/>
  <c r="BM376" i="35"/>
  <c r="BN376" i="35"/>
  <c r="BO376" i="35"/>
  <c r="BP376" i="35"/>
  <c r="BQ376" i="35"/>
  <c r="BR376" i="35"/>
  <c r="BS376" i="35"/>
  <c r="BT376" i="35"/>
  <c r="BU376" i="35"/>
  <c r="BV376" i="35"/>
  <c r="AO377" i="35"/>
  <c r="AP377" i="35"/>
  <c r="AQ377" i="35"/>
  <c r="AR377" i="35"/>
  <c r="AS377" i="35"/>
  <c r="AT377" i="35"/>
  <c r="AU377" i="35"/>
  <c r="AV377" i="35"/>
  <c r="AW377" i="35"/>
  <c r="AX377" i="35"/>
  <c r="AY377" i="35"/>
  <c r="AZ377" i="35"/>
  <c r="BA377" i="35"/>
  <c r="BB377" i="35"/>
  <c r="BC377" i="35"/>
  <c r="BD377" i="35"/>
  <c r="BE377" i="35"/>
  <c r="BF377" i="35"/>
  <c r="BG377" i="35"/>
  <c r="BH377" i="35"/>
  <c r="BI377" i="35"/>
  <c r="BJ377" i="35"/>
  <c r="BK377" i="35"/>
  <c r="BL377" i="35"/>
  <c r="BM377" i="35"/>
  <c r="BN377" i="35"/>
  <c r="BO377" i="35"/>
  <c r="BP377" i="35"/>
  <c r="BQ377" i="35"/>
  <c r="BR377" i="35"/>
  <c r="BS377" i="35"/>
  <c r="BT377" i="35"/>
  <c r="BU377" i="35"/>
  <c r="BV377" i="35"/>
  <c r="AO378" i="35"/>
  <c r="AP378" i="35"/>
  <c r="AQ378" i="35"/>
  <c r="AR378" i="35"/>
  <c r="AS378" i="35"/>
  <c r="AT378" i="35"/>
  <c r="AU378" i="35"/>
  <c r="AV378" i="35"/>
  <c r="AW378" i="35"/>
  <c r="AX378" i="35"/>
  <c r="AY378" i="35"/>
  <c r="AZ378" i="35"/>
  <c r="BA378" i="35"/>
  <c r="BB378" i="35"/>
  <c r="BC378" i="35"/>
  <c r="BD378" i="35"/>
  <c r="BE378" i="35"/>
  <c r="BF378" i="35"/>
  <c r="BG378" i="35"/>
  <c r="BH378" i="35"/>
  <c r="BI378" i="35"/>
  <c r="BJ378" i="35"/>
  <c r="BK378" i="35"/>
  <c r="BL378" i="35"/>
  <c r="BM378" i="35"/>
  <c r="BN378" i="35"/>
  <c r="BO378" i="35"/>
  <c r="BP378" i="35"/>
  <c r="BQ378" i="35"/>
  <c r="BR378" i="35"/>
  <c r="BS378" i="35"/>
  <c r="BT378" i="35"/>
  <c r="BU378" i="35"/>
  <c r="BV378" i="35"/>
  <c r="AO379" i="35"/>
  <c r="AP379" i="35"/>
  <c r="AQ379" i="35"/>
  <c r="AR379" i="35"/>
  <c r="AS379" i="35"/>
  <c r="AT379" i="35"/>
  <c r="AU379" i="35"/>
  <c r="AV379" i="35"/>
  <c r="AW379" i="35"/>
  <c r="AX379" i="35"/>
  <c r="AY379" i="35"/>
  <c r="AZ379" i="35"/>
  <c r="BA379" i="35"/>
  <c r="BB379" i="35"/>
  <c r="BC379" i="35"/>
  <c r="BD379" i="35"/>
  <c r="BE379" i="35"/>
  <c r="BF379" i="35"/>
  <c r="BG379" i="35"/>
  <c r="BH379" i="35"/>
  <c r="BI379" i="35"/>
  <c r="BJ379" i="35"/>
  <c r="BK379" i="35"/>
  <c r="BL379" i="35"/>
  <c r="BM379" i="35"/>
  <c r="BN379" i="35"/>
  <c r="BO379" i="35"/>
  <c r="BP379" i="35"/>
  <c r="BQ379" i="35"/>
  <c r="BR379" i="35"/>
  <c r="BS379" i="35"/>
  <c r="BT379" i="35"/>
  <c r="BU379" i="35"/>
  <c r="BV379" i="35"/>
  <c r="AO380" i="35"/>
  <c r="AP380" i="35"/>
  <c r="AQ380" i="35"/>
  <c r="AR380" i="35"/>
  <c r="AS380" i="35"/>
  <c r="AT380" i="35"/>
  <c r="AU380" i="35"/>
  <c r="AV380" i="35"/>
  <c r="AW380" i="35"/>
  <c r="AX380" i="35"/>
  <c r="AY380" i="35"/>
  <c r="AZ380" i="35"/>
  <c r="BA380" i="35"/>
  <c r="BB380" i="35"/>
  <c r="BC380" i="35"/>
  <c r="BD380" i="35"/>
  <c r="BE380" i="35"/>
  <c r="BF380" i="35"/>
  <c r="BG380" i="35"/>
  <c r="BH380" i="35"/>
  <c r="BI380" i="35"/>
  <c r="BJ380" i="35"/>
  <c r="BK380" i="35"/>
  <c r="BL380" i="35"/>
  <c r="BM380" i="35"/>
  <c r="BN380" i="35"/>
  <c r="BO380" i="35"/>
  <c r="BP380" i="35"/>
  <c r="BQ380" i="35"/>
  <c r="BR380" i="35"/>
  <c r="BS380" i="35"/>
  <c r="BT380" i="35"/>
  <c r="BU380" i="35"/>
  <c r="BV380" i="35"/>
  <c r="AO949" i="35"/>
  <c r="AP949" i="35"/>
  <c r="AQ949" i="35"/>
  <c r="AR949" i="35"/>
  <c r="AS949" i="35"/>
  <c r="AT949" i="35"/>
  <c r="AU949" i="35"/>
  <c r="AV949" i="35"/>
  <c r="AW949" i="35"/>
  <c r="AX949" i="35"/>
  <c r="AY949" i="35"/>
  <c r="AZ949" i="35"/>
  <c r="BA949" i="35"/>
  <c r="BB949" i="35"/>
  <c r="BC949" i="35"/>
  <c r="BD949" i="35"/>
  <c r="BE949" i="35"/>
  <c r="BF949" i="35"/>
  <c r="BG949" i="35"/>
  <c r="BH949" i="35"/>
  <c r="BI949" i="35"/>
  <c r="BJ949" i="35"/>
  <c r="BK949" i="35"/>
  <c r="BL949" i="35"/>
  <c r="BM949" i="35"/>
  <c r="BN949" i="35"/>
  <c r="BO949" i="35"/>
  <c r="BP949" i="35"/>
  <c r="BQ949" i="35"/>
  <c r="BR949" i="35"/>
  <c r="BS949" i="35"/>
  <c r="BT949" i="35"/>
  <c r="BU949" i="35"/>
  <c r="BV949" i="35"/>
  <c r="AO950" i="35"/>
  <c r="AP950" i="35"/>
  <c r="AQ950" i="35"/>
  <c r="AR950" i="35"/>
  <c r="AS950" i="35"/>
  <c r="AT950" i="35"/>
  <c r="AU950" i="35"/>
  <c r="AV950" i="35"/>
  <c r="AW950" i="35"/>
  <c r="AX950" i="35"/>
  <c r="AY950" i="35"/>
  <c r="AZ950" i="35"/>
  <c r="BA950" i="35"/>
  <c r="BB950" i="35"/>
  <c r="BC950" i="35"/>
  <c r="BD950" i="35"/>
  <c r="BE950" i="35"/>
  <c r="BF950" i="35"/>
  <c r="BG950" i="35"/>
  <c r="BH950" i="35"/>
  <c r="BI950" i="35"/>
  <c r="BJ950" i="35"/>
  <c r="BK950" i="35"/>
  <c r="BL950" i="35"/>
  <c r="BM950" i="35"/>
  <c r="BN950" i="35"/>
  <c r="BO950" i="35"/>
  <c r="BP950" i="35"/>
  <c r="BQ950" i="35"/>
  <c r="BR950" i="35"/>
  <c r="BS950" i="35"/>
  <c r="BT950" i="35"/>
  <c r="BU950" i="35"/>
  <c r="BV950" i="35"/>
  <c r="AO951" i="35"/>
  <c r="AP951" i="35"/>
  <c r="AQ951" i="35"/>
  <c r="AR951" i="35"/>
  <c r="AS951" i="35"/>
  <c r="AT951" i="35"/>
  <c r="AU951" i="35"/>
  <c r="AV951" i="35"/>
  <c r="AW951" i="35"/>
  <c r="AX951" i="35"/>
  <c r="AY951" i="35"/>
  <c r="AZ951" i="35"/>
  <c r="BA951" i="35"/>
  <c r="BB951" i="35"/>
  <c r="BC951" i="35"/>
  <c r="BD951" i="35"/>
  <c r="BE951" i="35"/>
  <c r="BF951" i="35"/>
  <c r="BG951" i="35"/>
  <c r="BH951" i="35"/>
  <c r="BI951" i="35"/>
  <c r="BJ951" i="35"/>
  <c r="BK951" i="35"/>
  <c r="BL951" i="35"/>
  <c r="BM951" i="35"/>
  <c r="BN951" i="35"/>
  <c r="BO951" i="35"/>
  <c r="BP951" i="35"/>
  <c r="BQ951" i="35"/>
  <c r="BR951" i="35"/>
  <c r="BS951" i="35"/>
  <c r="BT951" i="35"/>
  <c r="BU951" i="35"/>
  <c r="BV951" i="35"/>
  <c r="AO952" i="35"/>
  <c r="AP952" i="35"/>
  <c r="AQ952" i="35"/>
  <c r="AR952" i="35"/>
  <c r="AS952" i="35"/>
  <c r="AT952" i="35"/>
  <c r="AU952" i="35"/>
  <c r="AV952" i="35"/>
  <c r="AW952" i="35"/>
  <c r="AX952" i="35"/>
  <c r="AY952" i="35"/>
  <c r="AZ952" i="35"/>
  <c r="BA952" i="35"/>
  <c r="BB952" i="35"/>
  <c r="BC952" i="35"/>
  <c r="BD952" i="35"/>
  <c r="BE952" i="35"/>
  <c r="BF952" i="35"/>
  <c r="BG952" i="35"/>
  <c r="BH952" i="35"/>
  <c r="BI952" i="35"/>
  <c r="BJ952" i="35"/>
  <c r="BK952" i="35"/>
  <c r="BL952" i="35"/>
  <c r="BM952" i="35"/>
  <c r="BN952" i="35"/>
  <c r="BO952" i="35"/>
  <c r="BP952" i="35"/>
  <c r="BQ952" i="35"/>
  <c r="BR952" i="35"/>
  <c r="BS952" i="35"/>
  <c r="BT952" i="35"/>
  <c r="BU952" i="35"/>
  <c r="BV952" i="35"/>
  <c r="AO953" i="35"/>
  <c r="AP953" i="35"/>
  <c r="AQ953" i="35"/>
  <c r="AR953" i="35"/>
  <c r="AS953" i="35"/>
  <c r="AT953" i="35"/>
  <c r="AU953" i="35"/>
  <c r="AV953" i="35"/>
  <c r="AW953" i="35"/>
  <c r="AX953" i="35"/>
  <c r="AY953" i="35"/>
  <c r="AZ953" i="35"/>
  <c r="BA953" i="35"/>
  <c r="BB953" i="35"/>
  <c r="BC953" i="35"/>
  <c r="BD953" i="35"/>
  <c r="BE953" i="35"/>
  <c r="BF953" i="35"/>
  <c r="BG953" i="35"/>
  <c r="BH953" i="35"/>
  <c r="BI953" i="35"/>
  <c r="BJ953" i="35"/>
  <c r="BK953" i="35"/>
  <c r="BL953" i="35"/>
  <c r="BM953" i="35"/>
  <c r="BN953" i="35"/>
  <c r="BO953" i="35"/>
  <c r="BP953" i="35"/>
  <c r="BQ953" i="35"/>
  <c r="BR953" i="35"/>
  <c r="BS953" i="35"/>
  <c r="BT953" i="35"/>
  <c r="BU953" i="35"/>
  <c r="BV953" i="35"/>
  <c r="AO575" i="35"/>
  <c r="AP575" i="35"/>
  <c r="AQ575" i="35"/>
  <c r="AR575" i="35"/>
  <c r="AS575" i="35"/>
  <c r="AT575" i="35"/>
  <c r="AU575" i="35"/>
  <c r="AV575" i="35"/>
  <c r="AW575" i="35"/>
  <c r="AX575" i="35"/>
  <c r="AY575" i="35"/>
  <c r="AZ575" i="35"/>
  <c r="BA575" i="35"/>
  <c r="BB575" i="35"/>
  <c r="BC575" i="35"/>
  <c r="BD575" i="35"/>
  <c r="BE575" i="35"/>
  <c r="BF575" i="35"/>
  <c r="BG575" i="35"/>
  <c r="BH575" i="35"/>
  <c r="BI575" i="35"/>
  <c r="BJ575" i="35"/>
  <c r="BK575" i="35"/>
  <c r="BL575" i="35"/>
  <c r="BM575" i="35"/>
  <c r="BN575" i="35"/>
  <c r="BO575" i="35"/>
  <c r="BP575" i="35"/>
  <c r="BQ575" i="35"/>
  <c r="BR575" i="35"/>
  <c r="BS575" i="35"/>
  <c r="BT575" i="35"/>
  <c r="BU575" i="35"/>
  <c r="BV575" i="35"/>
  <c r="AO576" i="35"/>
  <c r="AP576" i="35"/>
  <c r="AQ576" i="35"/>
  <c r="AR576" i="35"/>
  <c r="AS576" i="35"/>
  <c r="AT576" i="35"/>
  <c r="AU576" i="35"/>
  <c r="AV576" i="35"/>
  <c r="AW576" i="35"/>
  <c r="AX576" i="35"/>
  <c r="AY576" i="35"/>
  <c r="AZ576" i="35"/>
  <c r="BA576" i="35"/>
  <c r="BB576" i="35"/>
  <c r="BC576" i="35"/>
  <c r="BD576" i="35"/>
  <c r="BE576" i="35"/>
  <c r="BF576" i="35"/>
  <c r="BG576" i="35"/>
  <c r="BH576" i="35"/>
  <c r="BI576" i="35"/>
  <c r="BJ576" i="35"/>
  <c r="BK576" i="35"/>
  <c r="BL576" i="35"/>
  <c r="BM576" i="35"/>
  <c r="BN576" i="35"/>
  <c r="BO576" i="35"/>
  <c r="BP576" i="35"/>
  <c r="BQ576" i="35"/>
  <c r="BR576" i="35"/>
  <c r="BS576" i="35"/>
  <c r="BT576" i="35"/>
  <c r="BU576" i="35"/>
  <c r="BV576" i="35"/>
  <c r="AO577" i="35"/>
  <c r="AP577" i="35"/>
  <c r="AQ577" i="35"/>
  <c r="AR577" i="35"/>
  <c r="AS577" i="35"/>
  <c r="AT577" i="35"/>
  <c r="AU577" i="35"/>
  <c r="AV577" i="35"/>
  <c r="AW577" i="35"/>
  <c r="AX577" i="35"/>
  <c r="AY577" i="35"/>
  <c r="AZ577" i="35"/>
  <c r="BA577" i="35"/>
  <c r="BB577" i="35"/>
  <c r="BC577" i="35"/>
  <c r="BD577" i="35"/>
  <c r="BE577" i="35"/>
  <c r="BF577" i="35"/>
  <c r="BG577" i="35"/>
  <c r="BH577" i="35"/>
  <c r="BI577" i="35"/>
  <c r="BJ577" i="35"/>
  <c r="BK577" i="35"/>
  <c r="BL577" i="35"/>
  <c r="BM577" i="35"/>
  <c r="BN577" i="35"/>
  <c r="BO577" i="35"/>
  <c r="BP577" i="35"/>
  <c r="BQ577" i="35"/>
  <c r="BR577" i="35"/>
  <c r="BS577" i="35"/>
  <c r="BT577" i="35"/>
  <c r="BU577" i="35"/>
  <c r="BV577" i="35"/>
  <c r="AO578" i="35"/>
  <c r="AP578" i="35"/>
  <c r="AQ578" i="35"/>
  <c r="AR578" i="35"/>
  <c r="AS578" i="35"/>
  <c r="AT578" i="35"/>
  <c r="AU578" i="35"/>
  <c r="AV578" i="35"/>
  <c r="AW578" i="35"/>
  <c r="AX578" i="35"/>
  <c r="AY578" i="35"/>
  <c r="AZ578" i="35"/>
  <c r="BA578" i="35"/>
  <c r="BB578" i="35"/>
  <c r="BC578" i="35"/>
  <c r="BD578" i="35"/>
  <c r="BE578" i="35"/>
  <c r="BF578" i="35"/>
  <c r="BG578" i="35"/>
  <c r="BH578" i="35"/>
  <c r="BI578" i="35"/>
  <c r="BJ578" i="35"/>
  <c r="BK578" i="35"/>
  <c r="BL578" i="35"/>
  <c r="BM578" i="35"/>
  <c r="BN578" i="35"/>
  <c r="BO578" i="35"/>
  <c r="BP578" i="35"/>
  <c r="BQ578" i="35"/>
  <c r="BR578" i="35"/>
  <c r="BS578" i="35"/>
  <c r="BT578" i="35"/>
  <c r="BU578" i="35"/>
  <c r="BV578" i="35"/>
  <c r="AO579" i="35"/>
  <c r="AP579" i="35"/>
  <c r="AQ579" i="35"/>
  <c r="AR579" i="35"/>
  <c r="AS579" i="35"/>
  <c r="AT579" i="35"/>
  <c r="AU579" i="35"/>
  <c r="AV579" i="35"/>
  <c r="AW579" i="35"/>
  <c r="AX579" i="35"/>
  <c r="AY579" i="35"/>
  <c r="AZ579" i="35"/>
  <c r="BA579" i="35"/>
  <c r="BB579" i="35"/>
  <c r="BC579" i="35"/>
  <c r="BD579" i="35"/>
  <c r="BE579" i="35"/>
  <c r="BF579" i="35"/>
  <c r="BG579" i="35"/>
  <c r="BH579" i="35"/>
  <c r="BI579" i="35"/>
  <c r="BJ579" i="35"/>
  <c r="BK579" i="35"/>
  <c r="BL579" i="35"/>
  <c r="BM579" i="35"/>
  <c r="BN579" i="35"/>
  <c r="BO579" i="35"/>
  <c r="BP579" i="35"/>
  <c r="BQ579" i="35"/>
  <c r="BR579" i="35"/>
  <c r="BS579" i="35"/>
  <c r="BT579" i="35"/>
  <c r="BU579" i="35"/>
  <c r="BV579" i="35"/>
  <c r="AO580" i="35"/>
  <c r="AP580" i="35"/>
  <c r="AQ580" i="35"/>
  <c r="AR580" i="35"/>
  <c r="AS580" i="35"/>
  <c r="AT580" i="35"/>
  <c r="AU580" i="35"/>
  <c r="AV580" i="35"/>
  <c r="AW580" i="35"/>
  <c r="AX580" i="35"/>
  <c r="AY580" i="35"/>
  <c r="AZ580" i="35"/>
  <c r="BA580" i="35"/>
  <c r="BB580" i="35"/>
  <c r="BC580" i="35"/>
  <c r="BD580" i="35"/>
  <c r="BE580" i="35"/>
  <c r="BF580" i="35"/>
  <c r="BG580" i="35"/>
  <c r="BH580" i="35"/>
  <c r="BI580" i="35"/>
  <c r="BJ580" i="35"/>
  <c r="BK580" i="35"/>
  <c r="BL580" i="35"/>
  <c r="BM580" i="35"/>
  <c r="BN580" i="35"/>
  <c r="BO580" i="35"/>
  <c r="BP580" i="35"/>
  <c r="BQ580" i="35"/>
  <c r="BR580" i="35"/>
  <c r="BS580" i="35"/>
  <c r="BT580" i="35"/>
  <c r="BU580" i="35"/>
  <c r="BV580" i="35"/>
  <c r="AO1859" i="35"/>
  <c r="AP1859" i="35"/>
  <c r="AQ1859" i="35"/>
  <c r="AR1859" i="35"/>
  <c r="AS1859" i="35"/>
  <c r="AT1859" i="35"/>
  <c r="AU1859" i="35"/>
  <c r="AV1859" i="35"/>
  <c r="AW1859" i="35"/>
  <c r="AX1859" i="35"/>
  <c r="AY1859" i="35"/>
  <c r="AZ1859" i="35"/>
  <c r="BA1859" i="35"/>
  <c r="BB1859" i="35"/>
  <c r="BC1859" i="35"/>
  <c r="BD1859" i="35"/>
  <c r="BE1859" i="35"/>
  <c r="BF1859" i="35"/>
  <c r="BG1859" i="35"/>
  <c r="BH1859" i="35"/>
  <c r="BI1859" i="35"/>
  <c r="BJ1859" i="35"/>
  <c r="BK1859" i="35"/>
  <c r="BL1859" i="35"/>
  <c r="BM1859" i="35"/>
  <c r="BN1859" i="35"/>
  <c r="BO1859" i="35"/>
  <c r="BP1859" i="35"/>
  <c r="BQ1859" i="35"/>
  <c r="BR1859" i="35"/>
  <c r="BS1859" i="35"/>
  <c r="BT1859" i="35"/>
  <c r="BU1859" i="35"/>
  <c r="BV1859" i="35"/>
  <c r="AO1860" i="35"/>
  <c r="AP1860" i="35"/>
  <c r="AQ1860" i="35"/>
  <c r="AR1860" i="35"/>
  <c r="AS1860" i="35"/>
  <c r="AT1860" i="35"/>
  <c r="AU1860" i="35"/>
  <c r="AV1860" i="35"/>
  <c r="AW1860" i="35"/>
  <c r="AX1860" i="35"/>
  <c r="AY1860" i="35"/>
  <c r="AZ1860" i="35"/>
  <c r="BA1860" i="35"/>
  <c r="BB1860" i="35"/>
  <c r="BC1860" i="35"/>
  <c r="BD1860" i="35"/>
  <c r="BE1860" i="35"/>
  <c r="BF1860" i="35"/>
  <c r="BG1860" i="35"/>
  <c r="BH1860" i="35"/>
  <c r="BI1860" i="35"/>
  <c r="BJ1860" i="35"/>
  <c r="BK1860" i="35"/>
  <c r="BL1860" i="35"/>
  <c r="BM1860" i="35"/>
  <c r="BN1860" i="35"/>
  <c r="BO1860" i="35"/>
  <c r="BP1860" i="35"/>
  <c r="BQ1860" i="35"/>
  <c r="BR1860" i="35"/>
  <c r="BS1860" i="35"/>
  <c r="BT1860" i="35"/>
  <c r="BU1860" i="35"/>
  <c r="BV1860" i="35"/>
  <c r="AO1861" i="35"/>
  <c r="AP1861" i="35"/>
  <c r="AQ1861" i="35"/>
  <c r="AR1861" i="35"/>
  <c r="AS1861" i="35"/>
  <c r="AT1861" i="35"/>
  <c r="AU1861" i="35"/>
  <c r="AV1861" i="35"/>
  <c r="AW1861" i="35"/>
  <c r="AX1861" i="35"/>
  <c r="AY1861" i="35"/>
  <c r="AZ1861" i="35"/>
  <c r="BA1861" i="35"/>
  <c r="BB1861" i="35"/>
  <c r="BC1861" i="35"/>
  <c r="BD1861" i="35"/>
  <c r="BE1861" i="35"/>
  <c r="BF1861" i="35"/>
  <c r="BG1861" i="35"/>
  <c r="BH1861" i="35"/>
  <c r="BI1861" i="35"/>
  <c r="BJ1861" i="35"/>
  <c r="BK1861" i="35"/>
  <c r="BL1861" i="35"/>
  <c r="BM1861" i="35"/>
  <c r="BN1861" i="35"/>
  <c r="BO1861" i="35"/>
  <c r="BP1861" i="35"/>
  <c r="BQ1861" i="35"/>
  <c r="BR1861" i="35"/>
  <c r="BS1861" i="35"/>
  <c r="BT1861" i="35"/>
  <c r="BU1861" i="35"/>
  <c r="BV1861" i="35"/>
  <c r="AO1862" i="35"/>
  <c r="AP1862" i="35"/>
  <c r="AQ1862" i="35"/>
  <c r="AR1862" i="35"/>
  <c r="AS1862" i="35"/>
  <c r="AT1862" i="35"/>
  <c r="AU1862" i="35"/>
  <c r="AV1862" i="35"/>
  <c r="AW1862" i="35"/>
  <c r="AX1862" i="35"/>
  <c r="AY1862" i="35"/>
  <c r="AZ1862" i="35"/>
  <c r="BA1862" i="35"/>
  <c r="BB1862" i="35"/>
  <c r="BC1862" i="35"/>
  <c r="BD1862" i="35"/>
  <c r="BE1862" i="35"/>
  <c r="BF1862" i="35"/>
  <c r="BG1862" i="35"/>
  <c r="BH1862" i="35"/>
  <c r="BI1862" i="35"/>
  <c r="BJ1862" i="35"/>
  <c r="BK1862" i="35"/>
  <c r="BL1862" i="35"/>
  <c r="BM1862" i="35"/>
  <c r="BN1862" i="35"/>
  <c r="BO1862" i="35"/>
  <c r="BP1862" i="35"/>
  <c r="BQ1862" i="35"/>
  <c r="BR1862" i="35"/>
  <c r="BS1862" i="35"/>
  <c r="BT1862" i="35"/>
  <c r="BU1862" i="35"/>
  <c r="BV1862" i="35"/>
  <c r="AO1863" i="35"/>
  <c r="AP1863" i="35"/>
  <c r="AQ1863" i="35"/>
  <c r="AR1863" i="35"/>
  <c r="AS1863" i="35"/>
  <c r="AT1863" i="35"/>
  <c r="AU1863" i="35"/>
  <c r="AV1863" i="35"/>
  <c r="AW1863" i="35"/>
  <c r="AX1863" i="35"/>
  <c r="AY1863" i="35"/>
  <c r="AZ1863" i="35"/>
  <c r="BA1863" i="35"/>
  <c r="BB1863" i="35"/>
  <c r="BC1863" i="35"/>
  <c r="BD1863" i="35"/>
  <c r="BE1863" i="35"/>
  <c r="BF1863" i="35"/>
  <c r="BG1863" i="35"/>
  <c r="BH1863" i="35"/>
  <c r="BI1863" i="35"/>
  <c r="BJ1863" i="35"/>
  <c r="BK1863" i="35"/>
  <c r="BL1863" i="35"/>
  <c r="BM1863" i="35"/>
  <c r="BN1863" i="35"/>
  <c r="BO1863" i="35"/>
  <c r="BP1863" i="35"/>
  <c r="BQ1863" i="35"/>
  <c r="BR1863" i="35"/>
  <c r="BS1863" i="35"/>
  <c r="BT1863" i="35"/>
  <c r="BU1863" i="35"/>
  <c r="BV1863" i="35"/>
  <c r="AO1864" i="35"/>
  <c r="AP1864" i="35"/>
  <c r="AQ1864" i="35"/>
  <c r="AR1864" i="35"/>
  <c r="AS1864" i="35"/>
  <c r="AT1864" i="35"/>
  <c r="AU1864" i="35"/>
  <c r="AV1864" i="35"/>
  <c r="AW1864" i="35"/>
  <c r="AX1864" i="35"/>
  <c r="AY1864" i="35"/>
  <c r="AZ1864" i="35"/>
  <c r="BA1864" i="35"/>
  <c r="BB1864" i="35"/>
  <c r="BC1864" i="35"/>
  <c r="BD1864" i="35"/>
  <c r="BE1864" i="35"/>
  <c r="BF1864" i="35"/>
  <c r="BG1864" i="35"/>
  <c r="BH1864" i="35"/>
  <c r="BI1864" i="35"/>
  <c r="BJ1864" i="35"/>
  <c r="BK1864" i="35"/>
  <c r="BL1864" i="35"/>
  <c r="BM1864" i="35"/>
  <c r="BN1864" i="35"/>
  <c r="BO1864" i="35"/>
  <c r="BP1864" i="35"/>
  <c r="BQ1864" i="35"/>
  <c r="BR1864" i="35"/>
  <c r="BS1864" i="35"/>
  <c r="BT1864" i="35"/>
  <c r="BU1864" i="35"/>
  <c r="BV1864" i="35"/>
  <c r="AO150" i="35"/>
  <c r="AP150" i="35"/>
  <c r="AQ150" i="35"/>
  <c r="AR150" i="35"/>
  <c r="AS150" i="35"/>
  <c r="AT150" i="35"/>
  <c r="AU150" i="35"/>
  <c r="AV150" i="35"/>
  <c r="AW150" i="35"/>
  <c r="AX150" i="35"/>
  <c r="AY150" i="35"/>
  <c r="AZ150" i="35"/>
  <c r="BA150" i="35"/>
  <c r="BB150" i="35"/>
  <c r="BC150" i="35"/>
  <c r="BD150" i="35"/>
  <c r="BE150" i="35"/>
  <c r="BF150" i="35"/>
  <c r="BG150" i="35"/>
  <c r="BH150" i="35"/>
  <c r="BI150" i="35"/>
  <c r="BJ150" i="35"/>
  <c r="BK150" i="35"/>
  <c r="BL150" i="35"/>
  <c r="BM150" i="35"/>
  <c r="BN150" i="35"/>
  <c r="BO150" i="35"/>
  <c r="BP150" i="35"/>
  <c r="BQ150" i="35"/>
  <c r="BR150" i="35"/>
  <c r="BS150" i="35"/>
  <c r="BT150" i="35"/>
  <c r="BU150" i="35"/>
  <c r="BV150" i="35"/>
  <c r="AO151" i="35"/>
  <c r="AP151" i="35"/>
  <c r="AQ151" i="35"/>
  <c r="AR151" i="35"/>
  <c r="AS151" i="35"/>
  <c r="AT151" i="35"/>
  <c r="AU151" i="35"/>
  <c r="AV151" i="35"/>
  <c r="AW151" i="35"/>
  <c r="AX151" i="35"/>
  <c r="AY151" i="35"/>
  <c r="AZ151" i="35"/>
  <c r="BA151" i="35"/>
  <c r="BB151" i="35"/>
  <c r="BC151" i="35"/>
  <c r="BD151" i="35"/>
  <c r="BE151" i="35"/>
  <c r="BF151" i="35"/>
  <c r="BG151" i="35"/>
  <c r="BH151" i="35"/>
  <c r="BI151" i="35"/>
  <c r="BJ151" i="35"/>
  <c r="BK151" i="35"/>
  <c r="BL151" i="35"/>
  <c r="BM151" i="35"/>
  <c r="BN151" i="35"/>
  <c r="BO151" i="35"/>
  <c r="BP151" i="35"/>
  <c r="BQ151" i="35"/>
  <c r="BR151" i="35"/>
  <c r="BS151" i="35"/>
  <c r="BT151" i="35"/>
  <c r="BU151" i="35"/>
  <c r="BV151" i="35"/>
  <c r="AO152" i="35"/>
  <c r="AP152" i="35"/>
  <c r="AQ152" i="35"/>
  <c r="AR152" i="35"/>
  <c r="AS152" i="35"/>
  <c r="AT152" i="35"/>
  <c r="AU152" i="35"/>
  <c r="AV152" i="35"/>
  <c r="AW152" i="35"/>
  <c r="AX152" i="35"/>
  <c r="AY152" i="35"/>
  <c r="AZ152" i="35"/>
  <c r="BA152" i="35"/>
  <c r="BB152" i="35"/>
  <c r="BC152" i="35"/>
  <c r="BD152" i="35"/>
  <c r="BE152" i="35"/>
  <c r="BF152" i="35"/>
  <c r="BG152" i="35"/>
  <c r="BH152" i="35"/>
  <c r="BI152" i="35"/>
  <c r="BJ152" i="35"/>
  <c r="BK152" i="35"/>
  <c r="BL152" i="35"/>
  <c r="BM152" i="35"/>
  <c r="BN152" i="35"/>
  <c r="BO152" i="35"/>
  <c r="BP152" i="35"/>
  <c r="BQ152" i="35"/>
  <c r="BR152" i="35"/>
  <c r="BS152" i="35"/>
  <c r="BT152" i="35"/>
  <c r="BU152" i="35"/>
  <c r="BV152" i="35"/>
  <c r="AO153" i="35"/>
  <c r="AP153" i="35"/>
  <c r="AQ153" i="35"/>
  <c r="AR153" i="35"/>
  <c r="AS153" i="35"/>
  <c r="AT153" i="35"/>
  <c r="AU153" i="35"/>
  <c r="AV153" i="35"/>
  <c r="AW153" i="35"/>
  <c r="AX153" i="35"/>
  <c r="AY153" i="35"/>
  <c r="AZ153" i="35"/>
  <c r="BA153" i="35"/>
  <c r="BB153" i="35"/>
  <c r="BC153" i="35"/>
  <c r="BD153" i="35"/>
  <c r="BE153" i="35"/>
  <c r="BF153" i="35"/>
  <c r="BG153" i="35"/>
  <c r="BH153" i="35"/>
  <c r="BI153" i="35"/>
  <c r="BJ153" i="35"/>
  <c r="BK153" i="35"/>
  <c r="BL153" i="35"/>
  <c r="BM153" i="35"/>
  <c r="BN153" i="35"/>
  <c r="BO153" i="35"/>
  <c r="BP153" i="35"/>
  <c r="BQ153" i="35"/>
  <c r="BR153" i="35"/>
  <c r="BS153" i="35"/>
  <c r="BT153" i="35"/>
  <c r="BU153" i="35"/>
  <c r="BV153" i="35"/>
  <c r="AO154" i="35"/>
  <c r="AP154" i="35"/>
  <c r="AQ154" i="35"/>
  <c r="AR154" i="35"/>
  <c r="AS154" i="35"/>
  <c r="AT154" i="35"/>
  <c r="AU154" i="35"/>
  <c r="AV154" i="35"/>
  <c r="AW154" i="35"/>
  <c r="AX154" i="35"/>
  <c r="AY154" i="35"/>
  <c r="AZ154" i="35"/>
  <c r="BA154" i="35"/>
  <c r="BB154" i="35"/>
  <c r="BC154" i="35"/>
  <c r="BD154" i="35"/>
  <c r="BE154" i="35"/>
  <c r="BF154" i="35"/>
  <c r="BG154" i="35"/>
  <c r="BH154" i="35"/>
  <c r="BI154" i="35"/>
  <c r="BJ154" i="35"/>
  <c r="BK154" i="35"/>
  <c r="BL154" i="35"/>
  <c r="BM154" i="35"/>
  <c r="BN154" i="35"/>
  <c r="BO154" i="35"/>
  <c r="BP154" i="35"/>
  <c r="BQ154" i="35"/>
  <c r="BR154" i="35"/>
  <c r="BS154" i="35"/>
  <c r="BT154" i="35"/>
  <c r="BU154" i="35"/>
  <c r="BV154" i="35"/>
  <c r="AO381" i="35"/>
  <c r="AP381" i="35"/>
  <c r="AQ381" i="35"/>
  <c r="AR381" i="35"/>
  <c r="AS381" i="35"/>
  <c r="AT381" i="35"/>
  <c r="AU381" i="35"/>
  <c r="AV381" i="35"/>
  <c r="AW381" i="35"/>
  <c r="AX381" i="35"/>
  <c r="AY381" i="35"/>
  <c r="AZ381" i="35"/>
  <c r="BA381" i="35"/>
  <c r="BB381" i="35"/>
  <c r="BC381" i="35"/>
  <c r="BD381" i="35"/>
  <c r="BE381" i="35"/>
  <c r="BF381" i="35"/>
  <c r="BG381" i="35"/>
  <c r="BH381" i="35"/>
  <c r="BI381" i="35"/>
  <c r="BJ381" i="35"/>
  <c r="BK381" i="35"/>
  <c r="BL381" i="35"/>
  <c r="BM381" i="35"/>
  <c r="BN381" i="35"/>
  <c r="BO381" i="35"/>
  <c r="BP381" i="35"/>
  <c r="BQ381" i="35"/>
  <c r="BR381" i="35"/>
  <c r="BS381" i="35"/>
  <c r="BT381" i="35"/>
  <c r="BU381" i="35"/>
  <c r="BV381" i="35"/>
  <c r="AO382" i="35"/>
  <c r="AP382" i="35"/>
  <c r="AQ382" i="35"/>
  <c r="AR382" i="35"/>
  <c r="AS382" i="35"/>
  <c r="AT382" i="35"/>
  <c r="AU382" i="35"/>
  <c r="AV382" i="35"/>
  <c r="AW382" i="35"/>
  <c r="AX382" i="35"/>
  <c r="AY382" i="35"/>
  <c r="AZ382" i="35"/>
  <c r="BA382" i="35"/>
  <c r="BB382" i="35"/>
  <c r="BC382" i="35"/>
  <c r="BD382" i="35"/>
  <c r="BE382" i="35"/>
  <c r="BF382" i="35"/>
  <c r="BG382" i="35"/>
  <c r="BH382" i="35"/>
  <c r="BI382" i="35"/>
  <c r="BJ382" i="35"/>
  <c r="BK382" i="35"/>
  <c r="BL382" i="35"/>
  <c r="BM382" i="35"/>
  <c r="BN382" i="35"/>
  <c r="BO382" i="35"/>
  <c r="BP382" i="35"/>
  <c r="BQ382" i="35"/>
  <c r="BR382" i="35"/>
  <c r="BS382" i="35"/>
  <c r="BT382" i="35"/>
  <c r="BU382" i="35"/>
  <c r="BV382" i="35"/>
  <c r="AO383" i="35"/>
  <c r="AP383" i="35"/>
  <c r="AQ383" i="35"/>
  <c r="AR383" i="35"/>
  <c r="AS383" i="35"/>
  <c r="AT383" i="35"/>
  <c r="AU383" i="35"/>
  <c r="AV383" i="35"/>
  <c r="AW383" i="35"/>
  <c r="AX383" i="35"/>
  <c r="AY383" i="35"/>
  <c r="AZ383" i="35"/>
  <c r="BA383" i="35"/>
  <c r="BB383" i="35"/>
  <c r="BC383" i="35"/>
  <c r="BD383" i="35"/>
  <c r="BE383" i="35"/>
  <c r="BF383" i="35"/>
  <c r="BG383" i="35"/>
  <c r="BH383" i="35"/>
  <c r="BI383" i="35"/>
  <c r="BJ383" i="35"/>
  <c r="BK383" i="35"/>
  <c r="BL383" i="35"/>
  <c r="BM383" i="35"/>
  <c r="BN383" i="35"/>
  <c r="BO383" i="35"/>
  <c r="BP383" i="35"/>
  <c r="BQ383" i="35"/>
  <c r="BR383" i="35"/>
  <c r="BS383" i="35"/>
  <c r="BT383" i="35"/>
  <c r="BU383" i="35"/>
  <c r="BV383" i="35"/>
  <c r="AO384" i="35"/>
  <c r="AP384" i="35"/>
  <c r="AQ384" i="35"/>
  <c r="AR384" i="35"/>
  <c r="AS384" i="35"/>
  <c r="AT384" i="35"/>
  <c r="AU384" i="35"/>
  <c r="AV384" i="35"/>
  <c r="AW384" i="35"/>
  <c r="AX384" i="35"/>
  <c r="AY384" i="35"/>
  <c r="AZ384" i="35"/>
  <c r="BA384" i="35"/>
  <c r="BB384" i="35"/>
  <c r="BC384" i="35"/>
  <c r="BD384" i="35"/>
  <c r="BE384" i="35"/>
  <c r="BF384" i="35"/>
  <c r="BG384" i="35"/>
  <c r="BH384" i="35"/>
  <c r="BI384" i="35"/>
  <c r="BJ384" i="35"/>
  <c r="BK384" i="35"/>
  <c r="BL384" i="35"/>
  <c r="BM384" i="35"/>
  <c r="BN384" i="35"/>
  <c r="BO384" i="35"/>
  <c r="BP384" i="35"/>
  <c r="BQ384" i="35"/>
  <c r="BR384" i="35"/>
  <c r="BS384" i="35"/>
  <c r="BT384" i="35"/>
  <c r="BU384" i="35"/>
  <c r="BV384" i="35"/>
  <c r="AO385" i="35"/>
  <c r="AP385" i="35"/>
  <c r="AQ385" i="35"/>
  <c r="AR385" i="35"/>
  <c r="AS385" i="35"/>
  <c r="AT385" i="35"/>
  <c r="AU385" i="35"/>
  <c r="AV385" i="35"/>
  <c r="AW385" i="35"/>
  <c r="AX385" i="35"/>
  <c r="AY385" i="35"/>
  <c r="AZ385" i="35"/>
  <c r="BA385" i="35"/>
  <c r="BB385" i="35"/>
  <c r="BC385" i="35"/>
  <c r="BD385" i="35"/>
  <c r="BE385" i="35"/>
  <c r="BF385" i="35"/>
  <c r="BG385" i="35"/>
  <c r="BH385" i="35"/>
  <c r="BI385" i="35"/>
  <c r="BJ385" i="35"/>
  <c r="BK385" i="35"/>
  <c r="BL385" i="35"/>
  <c r="BM385" i="35"/>
  <c r="BN385" i="35"/>
  <c r="BO385" i="35"/>
  <c r="BP385" i="35"/>
  <c r="BQ385" i="35"/>
  <c r="BR385" i="35"/>
  <c r="BS385" i="35"/>
  <c r="BT385" i="35"/>
  <c r="BU385" i="35"/>
  <c r="BV385" i="35"/>
  <c r="AO386" i="35"/>
  <c r="AP386" i="35"/>
  <c r="AQ386" i="35"/>
  <c r="AR386" i="35"/>
  <c r="AS386" i="35"/>
  <c r="AT386" i="35"/>
  <c r="AU386" i="35"/>
  <c r="AV386" i="35"/>
  <c r="AW386" i="35"/>
  <c r="AX386" i="35"/>
  <c r="AY386" i="35"/>
  <c r="AZ386" i="35"/>
  <c r="BA386" i="35"/>
  <c r="BB386" i="35"/>
  <c r="BC386" i="35"/>
  <c r="BD386" i="35"/>
  <c r="BE386" i="35"/>
  <c r="BF386" i="35"/>
  <c r="BG386" i="35"/>
  <c r="BH386" i="35"/>
  <c r="BI386" i="35"/>
  <c r="BJ386" i="35"/>
  <c r="BK386" i="35"/>
  <c r="BL386" i="35"/>
  <c r="BM386" i="35"/>
  <c r="BN386" i="35"/>
  <c r="BO386" i="35"/>
  <c r="BP386" i="35"/>
  <c r="BQ386" i="35"/>
  <c r="BR386" i="35"/>
  <c r="BS386" i="35"/>
  <c r="BT386" i="35"/>
  <c r="BU386" i="35"/>
  <c r="BV386" i="35"/>
  <c r="AO866" i="35"/>
  <c r="AP866" i="35"/>
  <c r="AQ866" i="35"/>
  <c r="AR866" i="35"/>
  <c r="AS866" i="35"/>
  <c r="AT866" i="35"/>
  <c r="AU866" i="35"/>
  <c r="AV866" i="35"/>
  <c r="AW866" i="35"/>
  <c r="AX866" i="35"/>
  <c r="AY866" i="35"/>
  <c r="AZ866" i="35"/>
  <c r="BA866" i="35"/>
  <c r="BB866" i="35"/>
  <c r="BC866" i="35"/>
  <c r="BD866" i="35"/>
  <c r="BE866" i="35"/>
  <c r="BF866" i="35"/>
  <c r="BG866" i="35"/>
  <c r="BH866" i="35"/>
  <c r="BI866" i="35"/>
  <c r="BJ866" i="35"/>
  <c r="BK866" i="35"/>
  <c r="BL866" i="35"/>
  <c r="BM866" i="35"/>
  <c r="BN866" i="35"/>
  <c r="BO866" i="35"/>
  <c r="BP866" i="35"/>
  <c r="BQ866" i="35"/>
  <c r="BR866" i="35"/>
  <c r="BS866" i="35"/>
  <c r="BT866" i="35"/>
  <c r="BU866" i="35"/>
  <c r="BV866" i="35"/>
  <c r="AO867" i="35"/>
  <c r="AP867" i="35"/>
  <c r="AQ867" i="35"/>
  <c r="AR867" i="35"/>
  <c r="AS867" i="35"/>
  <c r="AT867" i="35"/>
  <c r="AU867" i="35"/>
  <c r="AV867" i="35"/>
  <c r="AW867" i="35"/>
  <c r="AX867" i="35"/>
  <c r="AY867" i="35"/>
  <c r="AZ867" i="35"/>
  <c r="BA867" i="35"/>
  <c r="BB867" i="35"/>
  <c r="BC867" i="35"/>
  <c r="BD867" i="35"/>
  <c r="BE867" i="35"/>
  <c r="BF867" i="35"/>
  <c r="BG867" i="35"/>
  <c r="BH867" i="35"/>
  <c r="BI867" i="35"/>
  <c r="BJ867" i="35"/>
  <c r="BK867" i="35"/>
  <c r="BL867" i="35"/>
  <c r="BM867" i="35"/>
  <c r="BN867" i="35"/>
  <c r="BO867" i="35"/>
  <c r="BP867" i="35"/>
  <c r="BQ867" i="35"/>
  <c r="BR867" i="35"/>
  <c r="BS867" i="35"/>
  <c r="BT867" i="35"/>
  <c r="BU867" i="35"/>
  <c r="BV867" i="35"/>
  <c r="AO868" i="35"/>
  <c r="AP868" i="35"/>
  <c r="AQ868" i="35"/>
  <c r="AR868" i="35"/>
  <c r="AS868" i="35"/>
  <c r="AT868" i="35"/>
  <c r="AU868" i="35"/>
  <c r="AV868" i="35"/>
  <c r="AW868" i="35"/>
  <c r="AX868" i="35"/>
  <c r="AY868" i="35"/>
  <c r="AZ868" i="35"/>
  <c r="BA868" i="35"/>
  <c r="BB868" i="35"/>
  <c r="BC868" i="35"/>
  <c r="BD868" i="35"/>
  <c r="BE868" i="35"/>
  <c r="BF868" i="35"/>
  <c r="BG868" i="35"/>
  <c r="BH868" i="35"/>
  <c r="BI868" i="35"/>
  <c r="BJ868" i="35"/>
  <c r="BK868" i="35"/>
  <c r="BL868" i="35"/>
  <c r="BM868" i="35"/>
  <c r="BN868" i="35"/>
  <c r="BO868" i="35"/>
  <c r="BP868" i="35"/>
  <c r="BQ868" i="35"/>
  <c r="BR868" i="35"/>
  <c r="BS868" i="35"/>
  <c r="BT868" i="35"/>
  <c r="BU868" i="35"/>
  <c r="BV868" i="35"/>
  <c r="AO869" i="35"/>
  <c r="AP869" i="35"/>
  <c r="AQ869" i="35"/>
  <c r="AR869" i="35"/>
  <c r="AS869" i="35"/>
  <c r="AT869" i="35"/>
  <c r="AU869" i="35"/>
  <c r="AV869" i="35"/>
  <c r="AW869" i="35"/>
  <c r="AX869" i="35"/>
  <c r="AY869" i="35"/>
  <c r="AZ869" i="35"/>
  <c r="BA869" i="35"/>
  <c r="BB869" i="35"/>
  <c r="BC869" i="35"/>
  <c r="BD869" i="35"/>
  <c r="BE869" i="35"/>
  <c r="BF869" i="35"/>
  <c r="BG869" i="35"/>
  <c r="BH869" i="35"/>
  <c r="BI869" i="35"/>
  <c r="BJ869" i="35"/>
  <c r="BK869" i="35"/>
  <c r="BL869" i="35"/>
  <c r="BM869" i="35"/>
  <c r="BN869" i="35"/>
  <c r="BO869" i="35"/>
  <c r="BP869" i="35"/>
  <c r="BQ869" i="35"/>
  <c r="BR869" i="35"/>
  <c r="BS869" i="35"/>
  <c r="BT869" i="35"/>
  <c r="BU869" i="35"/>
  <c r="BV869" i="35"/>
  <c r="AO870" i="35"/>
  <c r="AP870" i="35"/>
  <c r="AQ870" i="35"/>
  <c r="AR870" i="35"/>
  <c r="AS870" i="35"/>
  <c r="AT870" i="35"/>
  <c r="AU870" i="35"/>
  <c r="AV870" i="35"/>
  <c r="AW870" i="35"/>
  <c r="AX870" i="35"/>
  <c r="AY870" i="35"/>
  <c r="AZ870" i="35"/>
  <c r="BA870" i="35"/>
  <c r="BB870" i="35"/>
  <c r="BC870" i="35"/>
  <c r="BD870" i="35"/>
  <c r="BE870" i="35"/>
  <c r="BF870" i="35"/>
  <c r="BG870" i="35"/>
  <c r="BH870" i="35"/>
  <c r="BI870" i="35"/>
  <c r="BJ870" i="35"/>
  <c r="BK870" i="35"/>
  <c r="BL870" i="35"/>
  <c r="BM870" i="35"/>
  <c r="BN870" i="35"/>
  <c r="BO870" i="35"/>
  <c r="BP870" i="35"/>
  <c r="BQ870" i="35"/>
  <c r="BR870" i="35"/>
  <c r="BS870" i="35"/>
  <c r="BT870" i="35"/>
  <c r="BU870" i="35"/>
  <c r="BV870" i="35"/>
  <c r="AO1495" i="35"/>
  <c r="AP1495" i="35"/>
  <c r="AQ1495" i="35"/>
  <c r="AR1495" i="35"/>
  <c r="AS1495" i="35"/>
  <c r="AT1495" i="35"/>
  <c r="AU1495" i="35"/>
  <c r="AV1495" i="35"/>
  <c r="AW1495" i="35"/>
  <c r="AX1495" i="35"/>
  <c r="AY1495" i="35"/>
  <c r="AZ1495" i="35"/>
  <c r="BA1495" i="35"/>
  <c r="BB1495" i="35"/>
  <c r="BC1495" i="35"/>
  <c r="BD1495" i="35"/>
  <c r="BE1495" i="35"/>
  <c r="BF1495" i="35"/>
  <c r="BG1495" i="35"/>
  <c r="BH1495" i="35"/>
  <c r="BI1495" i="35"/>
  <c r="BJ1495" i="35"/>
  <c r="BK1495" i="35"/>
  <c r="BL1495" i="35"/>
  <c r="BM1495" i="35"/>
  <c r="BN1495" i="35"/>
  <c r="BO1495" i="35"/>
  <c r="BP1495" i="35"/>
  <c r="BQ1495" i="35"/>
  <c r="BR1495" i="35"/>
  <c r="BS1495" i="35"/>
  <c r="BT1495" i="35"/>
  <c r="BU1495" i="35"/>
  <c r="BV1495" i="35"/>
  <c r="AO1496" i="35"/>
  <c r="AP1496" i="35"/>
  <c r="AQ1496" i="35"/>
  <c r="AR1496" i="35"/>
  <c r="AS1496" i="35"/>
  <c r="AT1496" i="35"/>
  <c r="AU1496" i="35"/>
  <c r="AV1496" i="35"/>
  <c r="AW1496" i="35"/>
  <c r="AX1496" i="35"/>
  <c r="AY1496" i="35"/>
  <c r="AZ1496" i="35"/>
  <c r="BA1496" i="35"/>
  <c r="BB1496" i="35"/>
  <c r="BC1496" i="35"/>
  <c r="BD1496" i="35"/>
  <c r="BE1496" i="35"/>
  <c r="BF1496" i="35"/>
  <c r="BG1496" i="35"/>
  <c r="BH1496" i="35"/>
  <c r="BI1496" i="35"/>
  <c r="BJ1496" i="35"/>
  <c r="BK1496" i="35"/>
  <c r="BL1496" i="35"/>
  <c r="BM1496" i="35"/>
  <c r="BN1496" i="35"/>
  <c r="BO1496" i="35"/>
  <c r="BP1496" i="35"/>
  <c r="BQ1496" i="35"/>
  <c r="BR1496" i="35"/>
  <c r="BS1496" i="35"/>
  <c r="BT1496" i="35"/>
  <c r="BU1496" i="35"/>
  <c r="BV1496" i="35"/>
  <c r="AO1497" i="35"/>
  <c r="AP1497" i="35"/>
  <c r="AQ1497" i="35"/>
  <c r="AR1497" i="35"/>
  <c r="AS1497" i="35"/>
  <c r="AT1497" i="35"/>
  <c r="AU1497" i="35"/>
  <c r="AV1497" i="35"/>
  <c r="AW1497" i="35"/>
  <c r="AX1497" i="35"/>
  <c r="AY1497" i="35"/>
  <c r="AZ1497" i="35"/>
  <c r="BA1497" i="35"/>
  <c r="BB1497" i="35"/>
  <c r="BC1497" i="35"/>
  <c r="BD1497" i="35"/>
  <c r="BE1497" i="35"/>
  <c r="BF1497" i="35"/>
  <c r="BG1497" i="35"/>
  <c r="BH1497" i="35"/>
  <c r="BI1497" i="35"/>
  <c r="BJ1497" i="35"/>
  <c r="BK1497" i="35"/>
  <c r="BL1497" i="35"/>
  <c r="BM1497" i="35"/>
  <c r="BN1497" i="35"/>
  <c r="BO1497" i="35"/>
  <c r="BP1497" i="35"/>
  <c r="BQ1497" i="35"/>
  <c r="BR1497" i="35"/>
  <c r="BS1497" i="35"/>
  <c r="BT1497" i="35"/>
  <c r="BU1497" i="35"/>
  <c r="BV1497" i="35"/>
  <c r="AO1498" i="35"/>
  <c r="AP1498" i="35"/>
  <c r="AQ1498" i="35"/>
  <c r="AR1498" i="35"/>
  <c r="AS1498" i="35"/>
  <c r="AT1498" i="35"/>
  <c r="AU1498" i="35"/>
  <c r="AV1498" i="35"/>
  <c r="AW1498" i="35"/>
  <c r="AX1498" i="35"/>
  <c r="AY1498" i="35"/>
  <c r="AZ1498" i="35"/>
  <c r="BA1498" i="35"/>
  <c r="BB1498" i="35"/>
  <c r="BC1498" i="35"/>
  <c r="BD1498" i="35"/>
  <c r="BE1498" i="35"/>
  <c r="BF1498" i="35"/>
  <c r="BG1498" i="35"/>
  <c r="BH1498" i="35"/>
  <c r="BI1498" i="35"/>
  <c r="BJ1498" i="35"/>
  <c r="BK1498" i="35"/>
  <c r="BL1498" i="35"/>
  <c r="BM1498" i="35"/>
  <c r="BN1498" i="35"/>
  <c r="BO1498" i="35"/>
  <c r="BP1498" i="35"/>
  <c r="BQ1498" i="35"/>
  <c r="BR1498" i="35"/>
  <c r="BS1498" i="35"/>
  <c r="BT1498" i="35"/>
  <c r="BU1498" i="35"/>
  <c r="BV1498" i="35"/>
  <c r="AO1499" i="35"/>
  <c r="AP1499" i="35"/>
  <c r="AQ1499" i="35"/>
  <c r="AR1499" i="35"/>
  <c r="AS1499" i="35"/>
  <c r="AT1499" i="35"/>
  <c r="AU1499" i="35"/>
  <c r="AV1499" i="35"/>
  <c r="AW1499" i="35"/>
  <c r="AX1499" i="35"/>
  <c r="AY1499" i="35"/>
  <c r="AZ1499" i="35"/>
  <c r="BA1499" i="35"/>
  <c r="BB1499" i="35"/>
  <c r="BC1499" i="35"/>
  <c r="BD1499" i="35"/>
  <c r="BE1499" i="35"/>
  <c r="BF1499" i="35"/>
  <c r="BG1499" i="35"/>
  <c r="BH1499" i="35"/>
  <c r="BI1499" i="35"/>
  <c r="BJ1499" i="35"/>
  <c r="BK1499" i="35"/>
  <c r="BL1499" i="35"/>
  <c r="BM1499" i="35"/>
  <c r="BN1499" i="35"/>
  <c r="BO1499" i="35"/>
  <c r="BP1499" i="35"/>
  <c r="BQ1499" i="35"/>
  <c r="BR1499" i="35"/>
  <c r="BS1499" i="35"/>
  <c r="BT1499" i="35"/>
  <c r="BU1499" i="35"/>
  <c r="BV1499" i="35"/>
  <c r="AO1184" i="35"/>
  <c r="AP1184" i="35"/>
  <c r="AQ1184" i="35"/>
  <c r="AR1184" i="35"/>
  <c r="AS1184" i="35"/>
  <c r="AT1184" i="35"/>
  <c r="AU1184" i="35"/>
  <c r="AV1184" i="35"/>
  <c r="AW1184" i="35"/>
  <c r="AX1184" i="35"/>
  <c r="AY1184" i="35"/>
  <c r="AZ1184" i="35"/>
  <c r="BA1184" i="35"/>
  <c r="BB1184" i="35"/>
  <c r="BC1184" i="35"/>
  <c r="BD1184" i="35"/>
  <c r="BE1184" i="35"/>
  <c r="BF1184" i="35"/>
  <c r="BG1184" i="35"/>
  <c r="BH1184" i="35"/>
  <c r="BI1184" i="35"/>
  <c r="BJ1184" i="35"/>
  <c r="BK1184" i="35"/>
  <c r="BL1184" i="35"/>
  <c r="BM1184" i="35"/>
  <c r="BN1184" i="35"/>
  <c r="BO1184" i="35"/>
  <c r="BP1184" i="35"/>
  <c r="BQ1184" i="35"/>
  <c r="BR1184" i="35"/>
  <c r="BS1184" i="35"/>
  <c r="BT1184" i="35"/>
  <c r="BU1184" i="35"/>
  <c r="BV1184" i="35"/>
  <c r="AO1185" i="35"/>
  <c r="AP1185" i="35"/>
  <c r="AQ1185" i="35"/>
  <c r="AR1185" i="35"/>
  <c r="AS1185" i="35"/>
  <c r="AT1185" i="35"/>
  <c r="AU1185" i="35"/>
  <c r="AV1185" i="35"/>
  <c r="AW1185" i="35"/>
  <c r="AX1185" i="35"/>
  <c r="AY1185" i="35"/>
  <c r="AZ1185" i="35"/>
  <c r="BA1185" i="35"/>
  <c r="BB1185" i="35"/>
  <c r="BC1185" i="35"/>
  <c r="BD1185" i="35"/>
  <c r="BE1185" i="35"/>
  <c r="BF1185" i="35"/>
  <c r="BG1185" i="35"/>
  <c r="BH1185" i="35"/>
  <c r="BI1185" i="35"/>
  <c r="BJ1185" i="35"/>
  <c r="BK1185" i="35"/>
  <c r="BL1185" i="35"/>
  <c r="BM1185" i="35"/>
  <c r="BN1185" i="35"/>
  <c r="BO1185" i="35"/>
  <c r="BP1185" i="35"/>
  <c r="BQ1185" i="35"/>
  <c r="BR1185" i="35"/>
  <c r="BS1185" i="35"/>
  <c r="BT1185" i="35"/>
  <c r="BU1185" i="35"/>
  <c r="BV1185" i="35"/>
  <c r="AO1186" i="35"/>
  <c r="AP1186" i="35"/>
  <c r="AQ1186" i="35"/>
  <c r="AR1186" i="35"/>
  <c r="AS1186" i="35"/>
  <c r="AT1186" i="35"/>
  <c r="AU1186" i="35"/>
  <c r="AV1186" i="35"/>
  <c r="AW1186" i="35"/>
  <c r="AX1186" i="35"/>
  <c r="AY1186" i="35"/>
  <c r="AZ1186" i="35"/>
  <c r="BA1186" i="35"/>
  <c r="BB1186" i="35"/>
  <c r="BC1186" i="35"/>
  <c r="BD1186" i="35"/>
  <c r="BE1186" i="35"/>
  <c r="BF1186" i="35"/>
  <c r="BG1186" i="35"/>
  <c r="BH1186" i="35"/>
  <c r="BI1186" i="35"/>
  <c r="BJ1186" i="35"/>
  <c r="BK1186" i="35"/>
  <c r="BL1186" i="35"/>
  <c r="BM1186" i="35"/>
  <c r="BN1186" i="35"/>
  <c r="BO1186" i="35"/>
  <c r="BP1186" i="35"/>
  <c r="BQ1186" i="35"/>
  <c r="BR1186" i="35"/>
  <c r="BS1186" i="35"/>
  <c r="BT1186" i="35"/>
  <c r="BU1186" i="35"/>
  <c r="BV1186" i="35"/>
  <c r="AO1187" i="35"/>
  <c r="AP1187" i="35"/>
  <c r="AQ1187" i="35"/>
  <c r="AR1187" i="35"/>
  <c r="AS1187" i="35"/>
  <c r="AT1187" i="35"/>
  <c r="AU1187" i="35"/>
  <c r="AV1187" i="35"/>
  <c r="AW1187" i="35"/>
  <c r="AX1187" i="35"/>
  <c r="AY1187" i="35"/>
  <c r="AZ1187" i="35"/>
  <c r="BA1187" i="35"/>
  <c r="BB1187" i="35"/>
  <c r="BC1187" i="35"/>
  <c r="BD1187" i="35"/>
  <c r="BE1187" i="35"/>
  <c r="BF1187" i="35"/>
  <c r="BG1187" i="35"/>
  <c r="BH1187" i="35"/>
  <c r="BI1187" i="35"/>
  <c r="BJ1187" i="35"/>
  <c r="BK1187" i="35"/>
  <c r="BL1187" i="35"/>
  <c r="BM1187" i="35"/>
  <c r="BN1187" i="35"/>
  <c r="BO1187" i="35"/>
  <c r="BP1187" i="35"/>
  <c r="BQ1187" i="35"/>
  <c r="BR1187" i="35"/>
  <c r="BS1187" i="35"/>
  <c r="BT1187" i="35"/>
  <c r="BU1187" i="35"/>
  <c r="BV1187" i="35"/>
  <c r="AO1188" i="35"/>
  <c r="AP1188" i="35"/>
  <c r="AQ1188" i="35"/>
  <c r="AR1188" i="35"/>
  <c r="AS1188" i="35"/>
  <c r="AT1188" i="35"/>
  <c r="AU1188" i="35"/>
  <c r="AV1188" i="35"/>
  <c r="AW1188" i="35"/>
  <c r="AX1188" i="35"/>
  <c r="AY1188" i="35"/>
  <c r="AZ1188" i="35"/>
  <c r="BA1188" i="35"/>
  <c r="BB1188" i="35"/>
  <c r="BC1188" i="35"/>
  <c r="BD1188" i="35"/>
  <c r="BE1188" i="35"/>
  <c r="BF1188" i="35"/>
  <c r="BG1188" i="35"/>
  <c r="BH1188" i="35"/>
  <c r="BI1188" i="35"/>
  <c r="BJ1188" i="35"/>
  <c r="BK1188" i="35"/>
  <c r="BL1188" i="35"/>
  <c r="BM1188" i="35"/>
  <c r="BN1188" i="35"/>
  <c r="BO1188" i="35"/>
  <c r="BP1188" i="35"/>
  <c r="BQ1188" i="35"/>
  <c r="BR1188" i="35"/>
  <c r="BS1188" i="35"/>
  <c r="BT1188" i="35"/>
  <c r="BU1188" i="35"/>
  <c r="BV1188" i="35"/>
  <c r="AO714" i="35"/>
  <c r="AP714" i="35"/>
  <c r="AQ714" i="35"/>
  <c r="AR714" i="35"/>
  <c r="AS714" i="35"/>
  <c r="AT714" i="35"/>
  <c r="AU714" i="35"/>
  <c r="AV714" i="35"/>
  <c r="AW714" i="35"/>
  <c r="AX714" i="35"/>
  <c r="AY714" i="35"/>
  <c r="AZ714" i="35"/>
  <c r="BA714" i="35"/>
  <c r="BB714" i="35"/>
  <c r="BC714" i="35"/>
  <c r="BD714" i="35"/>
  <c r="BE714" i="35"/>
  <c r="BF714" i="35"/>
  <c r="BG714" i="35"/>
  <c r="BH714" i="35"/>
  <c r="BI714" i="35"/>
  <c r="BJ714" i="35"/>
  <c r="BK714" i="35"/>
  <c r="BL714" i="35"/>
  <c r="BM714" i="35"/>
  <c r="BN714" i="35"/>
  <c r="BO714" i="35"/>
  <c r="BP714" i="35"/>
  <c r="BQ714" i="35"/>
  <c r="BR714" i="35"/>
  <c r="BS714" i="35"/>
  <c r="BT714" i="35"/>
  <c r="BU714" i="35"/>
  <c r="BV714" i="35"/>
  <c r="AO715" i="35"/>
  <c r="AP715" i="35"/>
  <c r="AQ715" i="35"/>
  <c r="AR715" i="35"/>
  <c r="AS715" i="35"/>
  <c r="AT715" i="35"/>
  <c r="AU715" i="35"/>
  <c r="AV715" i="35"/>
  <c r="AW715" i="35"/>
  <c r="AX715" i="35"/>
  <c r="AY715" i="35"/>
  <c r="AZ715" i="35"/>
  <c r="BA715" i="35"/>
  <c r="BB715" i="35"/>
  <c r="BC715" i="35"/>
  <c r="BD715" i="35"/>
  <c r="BE715" i="35"/>
  <c r="BF715" i="35"/>
  <c r="BG715" i="35"/>
  <c r="BH715" i="35"/>
  <c r="BI715" i="35"/>
  <c r="BJ715" i="35"/>
  <c r="BK715" i="35"/>
  <c r="BL715" i="35"/>
  <c r="BM715" i="35"/>
  <c r="BN715" i="35"/>
  <c r="BO715" i="35"/>
  <c r="BP715" i="35"/>
  <c r="BQ715" i="35"/>
  <c r="BR715" i="35"/>
  <c r="BS715" i="35"/>
  <c r="BT715" i="35"/>
  <c r="BU715" i="35"/>
  <c r="BV715" i="35"/>
  <c r="AO716" i="35"/>
  <c r="AP716" i="35"/>
  <c r="AQ716" i="35"/>
  <c r="AR716" i="35"/>
  <c r="AS716" i="35"/>
  <c r="AT716" i="35"/>
  <c r="AU716" i="35"/>
  <c r="AV716" i="35"/>
  <c r="AW716" i="35"/>
  <c r="AX716" i="35"/>
  <c r="AY716" i="35"/>
  <c r="AZ716" i="35"/>
  <c r="BA716" i="35"/>
  <c r="BB716" i="35"/>
  <c r="BC716" i="35"/>
  <c r="BD716" i="35"/>
  <c r="BE716" i="35"/>
  <c r="BF716" i="35"/>
  <c r="BG716" i="35"/>
  <c r="BH716" i="35"/>
  <c r="BI716" i="35"/>
  <c r="BJ716" i="35"/>
  <c r="BK716" i="35"/>
  <c r="BL716" i="35"/>
  <c r="BM716" i="35"/>
  <c r="BN716" i="35"/>
  <c r="BO716" i="35"/>
  <c r="BP716" i="35"/>
  <c r="BQ716" i="35"/>
  <c r="BR716" i="35"/>
  <c r="BS716" i="35"/>
  <c r="BT716" i="35"/>
  <c r="BU716" i="35"/>
  <c r="BV716" i="35"/>
  <c r="AO717" i="35"/>
  <c r="AP717" i="35"/>
  <c r="AQ717" i="35"/>
  <c r="AR717" i="35"/>
  <c r="AS717" i="35"/>
  <c r="AT717" i="35"/>
  <c r="AU717" i="35"/>
  <c r="AV717" i="35"/>
  <c r="AW717" i="35"/>
  <c r="AX717" i="35"/>
  <c r="AY717" i="35"/>
  <c r="AZ717" i="35"/>
  <c r="BA717" i="35"/>
  <c r="BB717" i="35"/>
  <c r="BC717" i="35"/>
  <c r="BD717" i="35"/>
  <c r="BE717" i="35"/>
  <c r="BF717" i="35"/>
  <c r="BG717" i="35"/>
  <c r="BH717" i="35"/>
  <c r="BI717" i="35"/>
  <c r="BJ717" i="35"/>
  <c r="BK717" i="35"/>
  <c r="BL717" i="35"/>
  <c r="BM717" i="35"/>
  <c r="BN717" i="35"/>
  <c r="BO717" i="35"/>
  <c r="BP717" i="35"/>
  <c r="BQ717" i="35"/>
  <c r="BR717" i="35"/>
  <c r="BS717" i="35"/>
  <c r="BT717" i="35"/>
  <c r="BU717" i="35"/>
  <c r="BV717" i="35"/>
  <c r="AO718" i="35"/>
  <c r="AP718" i="35"/>
  <c r="AQ718" i="35"/>
  <c r="AR718" i="35"/>
  <c r="AS718" i="35"/>
  <c r="AT718" i="35"/>
  <c r="AU718" i="35"/>
  <c r="AV718" i="35"/>
  <c r="AW718" i="35"/>
  <c r="AX718" i="35"/>
  <c r="AY718" i="35"/>
  <c r="AZ718" i="35"/>
  <c r="BA718" i="35"/>
  <c r="BB718" i="35"/>
  <c r="BC718" i="35"/>
  <c r="BD718" i="35"/>
  <c r="BE718" i="35"/>
  <c r="BF718" i="35"/>
  <c r="BG718" i="35"/>
  <c r="BH718" i="35"/>
  <c r="BI718" i="35"/>
  <c r="BJ718" i="35"/>
  <c r="BK718" i="35"/>
  <c r="BL718" i="35"/>
  <c r="BM718" i="35"/>
  <c r="BN718" i="35"/>
  <c r="BO718" i="35"/>
  <c r="BP718" i="35"/>
  <c r="BQ718" i="35"/>
  <c r="BR718" i="35"/>
  <c r="BS718" i="35"/>
  <c r="BT718" i="35"/>
  <c r="BU718" i="35"/>
  <c r="BV718" i="35"/>
  <c r="AO1658" i="35"/>
  <c r="AP1658" i="35"/>
  <c r="AQ1658" i="35"/>
  <c r="AR1658" i="35"/>
  <c r="AS1658" i="35"/>
  <c r="AT1658" i="35"/>
  <c r="AU1658" i="35"/>
  <c r="AV1658" i="35"/>
  <c r="AW1658" i="35"/>
  <c r="AX1658" i="35"/>
  <c r="AY1658" i="35"/>
  <c r="AZ1658" i="35"/>
  <c r="BA1658" i="35"/>
  <c r="BB1658" i="35"/>
  <c r="BC1658" i="35"/>
  <c r="BD1658" i="35"/>
  <c r="BE1658" i="35"/>
  <c r="BF1658" i="35"/>
  <c r="BG1658" i="35"/>
  <c r="BH1658" i="35"/>
  <c r="BI1658" i="35"/>
  <c r="BJ1658" i="35"/>
  <c r="BK1658" i="35"/>
  <c r="BL1658" i="35"/>
  <c r="BM1658" i="35"/>
  <c r="BN1658" i="35"/>
  <c r="BO1658" i="35"/>
  <c r="BP1658" i="35"/>
  <c r="BQ1658" i="35"/>
  <c r="BR1658" i="35"/>
  <c r="BS1658" i="35"/>
  <c r="BT1658" i="35"/>
  <c r="BU1658" i="35"/>
  <c r="BV1658" i="35"/>
  <c r="AO1659" i="35"/>
  <c r="AP1659" i="35"/>
  <c r="AQ1659" i="35"/>
  <c r="AR1659" i="35"/>
  <c r="AS1659" i="35"/>
  <c r="AT1659" i="35"/>
  <c r="AU1659" i="35"/>
  <c r="AV1659" i="35"/>
  <c r="AW1659" i="35"/>
  <c r="AX1659" i="35"/>
  <c r="AY1659" i="35"/>
  <c r="AZ1659" i="35"/>
  <c r="BA1659" i="35"/>
  <c r="BB1659" i="35"/>
  <c r="BC1659" i="35"/>
  <c r="BD1659" i="35"/>
  <c r="BE1659" i="35"/>
  <c r="BF1659" i="35"/>
  <c r="BG1659" i="35"/>
  <c r="BH1659" i="35"/>
  <c r="BI1659" i="35"/>
  <c r="BJ1659" i="35"/>
  <c r="BK1659" i="35"/>
  <c r="BL1659" i="35"/>
  <c r="BM1659" i="35"/>
  <c r="BN1659" i="35"/>
  <c r="BO1659" i="35"/>
  <c r="BP1659" i="35"/>
  <c r="BQ1659" i="35"/>
  <c r="BR1659" i="35"/>
  <c r="BS1659" i="35"/>
  <c r="BT1659" i="35"/>
  <c r="BU1659" i="35"/>
  <c r="BV1659" i="35"/>
  <c r="AO1660" i="35"/>
  <c r="AP1660" i="35"/>
  <c r="AQ1660" i="35"/>
  <c r="AR1660" i="35"/>
  <c r="AS1660" i="35"/>
  <c r="AT1660" i="35"/>
  <c r="AU1660" i="35"/>
  <c r="AV1660" i="35"/>
  <c r="AW1660" i="35"/>
  <c r="AX1660" i="35"/>
  <c r="AY1660" i="35"/>
  <c r="AZ1660" i="35"/>
  <c r="BA1660" i="35"/>
  <c r="BB1660" i="35"/>
  <c r="BC1660" i="35"/>
  <c r="BD1660" i="35"/>
  <c r="BE1660" i="35"/>
  <c r="BF1660" i="35"/>
  <c r="BG1660" i="35"/>
  <c r="BH1660" i="35"/>
  <c r="BI1660" i="35"/>
  <c r="BJ1660" i="35"/>
  <c r="BK1660" i="35"/>
  <c r="BL1660" i="35"/>
  <c r="BM1660" i="35"/>
  <c r="BN1660" i="35"/>
  <c r="BO1660" i="35"/>
  <c r="BP1660" i="35"/>
  <c r="BQ1660" i="35"/>
  <c r="BR1660" i="35"/>
  <c r="BS1660" i="35"/>
  <c r="BT1660" i="35"/>
  <c r="BU1660" i="35"/>
  <c r="BV1660" i="35"/>
  <c r="AO1661" i="35"/>
  <c r="AP1661" i="35"/>
  <c r="AQ1661" i="35"/>
  <c r="AR1661" i="35"/>
  <c r="AS1661" i="35"/>
  <c r="AT1661" i="35"/>
  <c r="AU1661" i="35"/>
  <c r="AV1661" i="35"/>
  <c r="AW1661" i="35"/>
  <c r="AX1661" i="35"/>
  <c r="AY1661" i="35"/>
  <c r="AZ1661" i="35"/>
  <c r="BA1661" i="35"/>
  <c r="BB1661" i="35"/>
  <c r="BC1661" i="35"/>
  <c r="BD1661" i="35"/>
  <c r="BE1661" i="35"/>
  <c r="BF1661" i="35"/>
  <c r="BG1661" i="35"/>
  <c r="BH1661" i="35"/>
  <c r="BI1661" i="35"/>
  <c r="BJ1661" i="35"/>
  <c r="BK1661" i="35"/>
  <c r="BL1661" i="35"/>
  <c r="BM1661" i="35"/>
  <c r="BN1661" i="35"/>
  <c r="BO1661" i="35"/>
  <c r="BP1661" i="35"/>
  <c r="BQ1661" i="35"/>
  <c r="BR1661" i="35"/>
  <c r="BS1661" i="35"/>
  <c r="BT1661" i="35"/>
  <c r="BU1661" i="35"/>
  <c r="BV1661" i="35"/>
  <c r="AO1662" i="35"/>
  <c r="AP1662" i="35"/>
  <c r="AQ1662" i="35"/>
  <c r="AR1662" i="35"/>
  <c r="AS1662" i="35"/>
  <c r="AT1662" i="35"/>
  <c r="AU1662" i="35"/>
  <c r="AV1662" i="35"/>
  <c r="AW1662" i="35"/>
  <c r="AX1662" i="35"/>
  <c r="AY1662" i="35"/>
  <c r="AZ1662" i="35"/>
  <c r="BA1662" i="35"/>
  <c r="BB1662" i="35"/>
  <c r="BC1662" i="35"/>
  <c r="BD1662" i="35"/>
  <c r="BE1662" i="35"/>
  <c r="BF1662" i="35"/>
  <c r="BG1662" i="35"/>
  <c r="BH1662" i="35"/>
  <c r="BI1662" i="35"/>
  <c r="BJ1662" i="35"/>
  <c r="BK1662" i="35"/>
  <c r="BL1662" i="35"/>
  <c r="BM1662" i="35"/>
  <c r="BN1662" i="35"/>
  <c r="BO1662" i="35"/>
  <c r="BP1662" i="35"/>
  <c r="BQ1662" i="35"/>
  <c r="BR1662" i="35"/>
  <c r="BS1662" i="35"/>
  <c r="BT1662" i="35"/>
  <c r="BU1662" i="35"/>
  <c r="BV1662" i="35"/>
  <c r="AO1663" i="35"/>
  <c r="AP1663" i="35"/>
  <c r="AQ1663" i="35"/>
  <c r="AR1663" i="35"/>
  <c r="AS1663" i="35"/>
  <c r="AT1663" i="35"/>
  <c r="AU1663" i="35"/>
  <c r="AV1663" i="35"/>
  <c r="AW1663" i="35"/>
  <c r="AX1663" i="35"/>
  <c r="AY1663" i="35"/>
  <c r="AZ1663" i="35"/>
  <c r="BA1663" i="35"/>
  <c r="BB1663" i="35"/>
  <c r="BC1663" i="35"/>
  <c r="BD1663" i="35"/>
  <c r="BE1663" i="35"/>
  <c r="BF1663" i="35"/>
  <c r="BG1663" i="35"/>
  <c r="BH1663" i="35"/>
  <c r="BI1663" i="35"/>
  <c r="BJ1663" i="35"/>
  <c r="BK1663" i="35"/>
  <c r="BL1663" i="35"/>
  <c r="BM1663" i="35"/>
  <c r="BN1663" i="35"/>
  <c r="BO1663" i="35"/>
  <c r="BP1663" i="35"/>
  <c r="BQ1663" i="35"/>
  <c r="BR1663" i="35"/>
  <c r="BS1663" i="35"/>
  <c r="BT1663" i="35"/>
  <c r="BU1663" i="35"/>
  <c r="BV1663" i="35"/>
  <c r="AO1344" i="35"/>
  <c r="AP1344" i="35"/>
  <c r="AQ1344" i="35"/>
  <c r="AR1344" i="35"/>
  <c r="AS1344" i="35"/>
  <c r="AT1344" i="35"/>
  <c r="AU1344" i="35"/>
  <c r="AV1344" i="35"/>
  <c r="AW1344" i="35"/>
  <c r="AX1344" i="35"/>
  <c r="AY1344" i="35"/>
  <c r="AZ1344" i="35"/>
  <c r="BA1344" i="35"/>
  <c r="BB1344" i="35"/>
  <c r="BC1344" i="35"/>
  <c r="BD1344" i="35"/>
  <c r="BE1344" i="35"/>
  <c r="BF1344" i="35"/>
  <c r="BG1344" i="35"/>
  <c r="BH1344" i="35"/>
  <c r="BI1344" i="35"/>
  <c r="BJ1344" i="35"/>
  <c r="BK1344" i="35"/>
  <c r="BL1344" i="35"/>
  <c r="BM1344" i="35"/>
  <c r="BN1344" i="35"/>
  <c r="BO1344" i="35"/>
  <c r="BP1344" i="35"/>
  <c r="BQ1344" i="35"/>
  <c r="BR1344" i="35"/>
  <c r="BS1344" i="35"/>
  <c r="BT1344" i="35"/>
  <c r="BU1344" i="35"/>
  <c r="BV1344" i="35"/>
  <c r="AO1345" i="35"/>
  <c r="AP1345" i="35"/>
  <c r="AQ1345" i="35"/>
  <c r="AR1345" i="35"/>
  <c r="AS1345" i="35"/>
  <c r="AT1345" i="35"/>
  <c r="AU1345" i="35"/>
  <c r="AV1345" i="35"/>
  <c r="AW1345" i="35"/>
  <c r="AX1345" i="35"/>
  <c r="AY1345" i="35"/>
  <c r="AZ1345" i="35"/>
  <c r="BA1345" i="35"/>
  <c r="BB1345" i="35"/>
  <c r="BC1345" i="35"/>
  <c r="BD1345" i="35"/>
  <c r="BE1345" i="35"/>
  <c r="BF1345" i="35"/>
  <c r="BG1345" i="35"/>
  <c r="BH1345" i="35"/>
  <c r="BI1345" i="35"/>
  <c r="BJ1345" i="35"/>
  <c r="BK1345" i="35"/>
  <c r="BL1345" i="35"/>
  <c r="BM1345" i="35"/>
  <c r="BN1345" i="35"/>
  <c r="BO1345" i="35"/>
  <c r="BP1345" i="35"/>
  <c r="BQ1345" i="35"/>
  <c r="BR1345" i="35"/>
  <c r="BS1345" i="35"/>
  <c r="BT1345" i="35"/>
  <c r="BU1345" i="35"/>
  <c r="BV1345" i="35"/>
  <c r="AO1346" i="35"/>
  <c r="AP1346" i="35"/>
  <c r="AQ1346" i="35"/>
  <c r="AR1346" i="35"/>
  <c r="AS1346" i="35"/>
  <c r="AT1346" i="35"/>
  <c r="AU1346" i="35"/>
  <c r="AV1346" i="35"/>
  <c r="AW1346" i="35"/>
  <c r="AX1346" i="35"/>
  <c r="AY1346" i="35"/>
  <c r="AZ1346" i="35"/>
  <c r="BA1346" i="35"/>
  <c r="BB1346" i="35"/>
  <c r="BC1346" i="35"/>
  <c r="BD1346" i="35"/>
  <c r="BE1346" i="35"/>
  <c r="BF1346" i="35"/>
  <c r="BG1346" i="35"/>
  <c r="BH1346" i="35"/>
  <c r="BI1346" i="35"/>
  <c r="BJ1346" i="35"/>
  <c r="BK1346" i="35"/>
  <c r="BL1346" i="35"/>
  <c r="BM1346" i="35"/>
  <c r="BN1346" i="35"/>
  <c r="BO1346" i="35"/>
  <c r="BP1346" i="35"/>
  <c r="BQ1346" i="35"/>
  <c r="BR1346" i="35"/>
  <c r="BS1346" i="35"/>
  <c r="BT1346" i="35"/>
  <c r="BU1346" i="35"/>
  <c r="BV1346" i="35"/>
  <c r="AO1347" i="35"/>
  <c r="AP1347" i="35"/>
  <c r="AQ1347" i="35"/>
  <c r="AR1347" i="35"/>
  <c r="AS1347" i="35"/>
  <c r="AT1347" i="35"/>
  <c r="AU1347" i="35"/>
  <c r="AV1347" i="35"/>
  <c r="AW1347" i="35"/>
  <c r="AX1347" i="35"/>
  <c r="AY1347" i="35"/>
  <c r="AZ1347" i="35"/>
  <c r="BA1347" i="35"/>
  <c r="BB1347" i="35"/>
  <c r="BC1347" i="35"/>
  <c r="BD1347" i="35"/>
  <c r="BE1347" i="35"/>
  <c r="BF1347" i="35"/>
  <c r="BG1347" i="35"/>
  <c r="BH1347" i="35"/>
  <c r="BI1347" i="35"/>
  <c r="BJ1347" i="35"/>
  <c r="BK1347" i="35"/>
  <c r="BL1347" i="35"/>
  <c r="BM1347" i="35"/>
  <c r="BN1347" i="35"/>
  <c r="BO1347" i="35"/>
  <c r="BP1347" i="35"/>
  <c r="BQ1347" i="35"/>
  <c r="BR1347" i="35"/>
  <c r="BS1347" i="35"/>
  <c r="BT1347" i="35"/>
  <c r="BU1347" i="35"/>
  <c r="BV1347" i="35"/>
  <c r="AO1348" i="35"/>
  <c r="AP1348" i="35"/>
  <c r="AQ1348" i="35"/>
  <c r="AR1348" i="35"/>
  <c r="AS1348" i="35"/>
  <c r="AT1348" i="35"/>
  <c r="AU1348" i="35"/>
  <c r="AV1348" i="35"/>
  <c r="AW1348" i="35"/>
  <c r="AX1348" i="35"/>
  <c r="AY1348" i="35"/>
  <c r="AZ1348" i="35"/>
  <c r="BA1348" i="35"/>
  <c r="BB1348" i="35"/>
  <c r="BC1348" i="35"/>
  <c r="BD1348" i="35"/>
  <c r="BE1348" i="35"/>
  <c r="BF1348" i="35"/>
  <c r="BG1348" i="35"/>
  <c r="BH1348" i="35"/>
  <c r="BI1348" i="35"/>
  <c r="BJ1348" i="35"/>
  <c r="BK1348" i="35"/>
  <c r="BL1348" i="35"/>
  <c r="BM1348" i="35"/>
  <c r="BN1348" i="35"/>
  <c r="BO1348" i="35"/>
  <c r="BP1348" i="35"/>
  <c r="BQ1348" i="35"/>
  <c r="BR1348" i="35"/>
  <c r="BS1348" i="35"/>
  <c r="BT1348" i="35"/>
  <c r="BU1348" i="35"/>
  <c r="BV1348" i="35"/>
  <c r="AO1865" i="35"/>
  <c r="AP1865" i="35"/>
  <c r="AQ1865" i="35"/>
  <c r="AR1865" i="35"/>
  <c r="AS1865" i="35"/>
  <c r="AT1865" i="35"/>
  <c r="AU1865" i="35"/>
  <c r="AV1865" i="35"/>
  <c r="AW1865" i="35"/>
  <c r="AX1865" i="35"/>
  <c r="AY1865" i="35"/>
  <c r="AZ1865" i="35"/>
  <c r="BA1865" i="35"/>
  <c r="BB1865" i="35"/>
  <c r="BC1865" i="35"/>
  <c r="BD1865" i="35"/>
  <c r="BE1865" i="35"/>
  <c r="BF1865" i="35"/>
  <c r="BG1865" i="35"/>
  <c r="BH1865" i="35"/>
  <c r="BI1865" i="35"/>
  <c r="BJ1865" i="35"/>
  <c r="BK1865" i="35"/>
  <c r="BL1865" i="35"/>
  <c r="BM1865" i="35"/>
  <c r="BN1865" i="35"/>
  <c r="BO1865" i="35"/>
  <c r="BP1865" i="35"/>
  <c r="BQ1865" i="35"/>
  <c r="BR1865" i="35"/>
  <c r="BS1865" i="35"/>
  <c r="BT1865" i="35"/>
  <c r="BU1865" i="35"/>
  <c r="BV1865" i="35"/>
  <c r="AO1866" i="35"/>
  <c r="AP1866" i="35"/>
  <c r="AQ1866" i="35"/>
  <c r="AR1866" i="35"/>
  <c r="AS1866" i="35"/>
  <c r="AT1866" i="35"/>
  <c r="AU1866" i="35"/>
  <c r="AV1866" i="35"/>
  <c r="AW1866" i="35"/>
  <c r="AX1866" i="35"/>
  <c r="AY1866" i="35"/>
  <c r="AZ1866" i="35"/>
  <c r="BA1866" i="35"/>
  <c r="BB1866" i="35"/>
  <c r="BC1866" i="35"/>
  <c r="BD1866" i="35"/>
  <c r="BE1866" i="35"/>
  <c r="BF1866" i="35"/>
  <c r="BG1866" i="35"/>
  <c r="BH1866" i="35"/>
  <c r="BI1866" i="35"/>
  <c r="BJ1866" i="35"/>
  <c r="BK1866" i="35"/>
  <c r="BL1866" i="35"/>
  <c r="BM1866" i="35"/>
  <c r="BN1866" i="35"/>
  <c r="BO1866" i="35"/>
  <c r="BP1866" i="35"/>
  <c r="BQ1866" i="35"/>
  <c r="BR1866" i="35"/>
  <c r="BS1866" i="35"/>
  <c r="BT1866" i="35"/>
  <c r="BU1866" i="35"/>
  <c r="BV1866" i="35"/>
  <c r="AO1867" i="35"/>
  <c r="AP1867" i="35"/>
  <c r="AQ1867" i="35"/>
  <c r="AR1867" i="35"/>
  <c r="AS1867" i="35"/>
  <c r="AT1867" i="35"/>
  <c r="AU1867" i="35"/>
  <c r="AV1867" i="35"/>
  <c r="AW1867" i="35"/>
  <c r="AX1867" i="35"/>
  <c r="AY1867" i="35"/>
  <c r="AZ1867" i="35"/>
  <c r="BA1867" i="35"/>
  <c r="BB1867" i="35"/>
  <c r="BC1867" i="35"/>
  <c r="BD1867" i="35"/>
  <c r="BE1867" i="35"/>
  <c r="BF1867" i="35"/>
  <c r="BG1867" i="35"/>
  <c r="BH1867" i="35"/>
  <c r="BI1867" i="35"/>
  <c r="BJ1867" i="35"/>
  <c r="BK1867" i="35"/>
  <c r="BL1867" i="35"/>
  <c r="BM1867" i="35"/>
  <c r="BN1867" i="35"/>
  <c r="BO1867" i="35"/>
  <c r="BP1867" i="35"/>
  <c r="BQ1867" i="35"/>
  <c r="BR1867" i="35"/>
  <c r="BS1867" i="35"/>
  <c r="BT1867" i="35"/>
  <c r="BU1867" i="35"/>
  <c r="BV1867" i="35"/>
  <c r="AO1868" i="35"/>
  <c r="AP1868" i="35"/>
  <c r="AQ1868" i="35"/>
  <c r="AR1868" i="35"/>
  <c r="AS1868" i="35"/>
  <c r="AT1868" i="35"/>
  <c r="AU1868" i="35"/>
  <c r="AV1868" i="35"/>
  <c r="AW1868" i="35"/>
  <c r="AX1868" i="35"/>
  <c r="AY1868" i="35"/>
  <c r="AZ1868" i="35"/>
  <c r="BA1868" i="35"/>
  <c r="BB1868" i="35"/>
  <c r="BC1868" i="35"/>
  <c r="BD1868" i="35"/>
  <c r="BE1868" i="35"/>
  <c r="BF1868" i="35"/>
  <c r="BG1868" i="35"/>
  <c r="BH1868" i="35"/>
  <c r="BI1868" i="35"/>
  <c r="BJ1868" i="35"/>
  <c r="BK1868" i="35"/>
  <c r="BL1868" i="35"/>
  <c r="BM1868" i="35"/>
  <c r="BN1868" i="35"/>
  <c r="BO1868" i="35"/>
  <c r="BP1868" i="35"/>
  <c r="BQ1868" i="35"/>
  <c r="BR1868" i="35"/>
  <c r="BS1868" i="35"/>
  <c r="BT1868" i="35"/>
  <c r="BU1868" i="35"/>
  <c r="BV1868" i="35"/>
  <c r="AO1869" i="35"/>
  <c r="AP1869" i="35"/>
  <c r="AQ1869" i="35"/>
  <c r="AR1869" i="35"/>
  <c r="AS1869" i="35"/>
  <c r="AT1869" i="35"/>
  <c r="AU1869" i="35"/>
  <c r="AV1869" i="35"/>
  <c r="AW1869" i="35"/>
  <c r="AX1869" i="35"/>
  <c r="AY1869" i="35"/>
  <c r="AZ1869" i="35"/>
  <c r="BA1869" i="35"/>
  <c r="BB1869" i="35"/>
  <c r="BC1869" i="35"/>
  <c r="BD1869" i="35"/>
  <c r="BE1869" i="35"/>
  <c r="BF1869" i="35"/>
  <c r="BG1869" i="35"/>
  <c r="BH1869" i="35"/>
  <c r="BI1869" i="35"/>
  <c r="BJ1869" i="35"/>
  <c r="BK1869" i="35"/>
  <c r="BL1869" i="35"/>
  <c r="BM1869" i="35"/>
  <c r="BN1869" i="35"/>
  <c r="BO1869" i="35"/>
  <c r="BP1869" i="35"/>
  <c r="BQ1869" i="35"/>
  <c r="BR1869" i="35"/>
  <c r="BS1869" i="35"/>
  <c r="BT1869" i="35"/>
  <c r="BU1869" i="35"/>
  <c r="BV1869" i="35"/>
  <c r="AO1870" i="35"/>
  <c r="AP1870" i="35"/>
  <c r="AQ1870" i="35"/>
  <c r="AR1870" i="35"/>
  <c r="AS1870" i="35"/>
  <c r="AT1870" i="35"/>
  <c r="AU1870" i="35"/>
  <c r="AV1870" i="35"/>
  <c r="AW1870" i="35"/>
  <c r="AX1870" i="35"/>
  <c r="AY1870" i="35"/>
  <c r="AZ1870" i="35"/>
  <c r="BA1870" i="35"/>
  <c r="BB1870" i="35"/>
  <c r="BC1870" i="35"/>
  <c r="BD1870" i="35"/>
  <c r="BE1870" i="35"/>
  <c r="BF1870" i="35"/>
  <c r="BG1870" i="35"/>
  <c r="BH1870" i="35"/>
  <c r="BI1870" i="35"/>
  <c r="BJ1870" i="35"/>
  <c r="BK1870" i="35"/>
  <c r="BL1870" i="35"/>
  <c r="BM1870" i="35"/>
  <c r="BN1870" i="35"/>
  <c r="BO1870" i="35"/>
  <c r="BP1870" i="35"/>
  <c r="BQ1870" i="35"/>
  <c r="BR1870" i="35"/>
  <c r="BS1870" i="35"/>
  <c r="BT1870" i="35"/>
  <c r="BU1870" i="35"/>
  <c r="BV1870" i="35"/>
  <c r="AO155" i="35"/>
  <c r="AP155" i="35"/>
  <c r="AQ155" i="35"/>
  <c r="AR155" i="35"/>
  <c r="AS155" i="35"/>
  <c r="AT155" i="35"/>
  <c r="AU155" i="35"/>
  <c r="AV155" i="35"/>
  <c r="AW155" i="35"/>
  <c r="AX155" i="35"/>
  <c r="AY155" i="35"/>
  <c r="AZ155" i="35"/>
  <c r="BA155" i="35"/>
  <c r="BB155" i="35"/>
  <c r="BC155" i="35"/>
  <c r="BD155" i="35"/>
  <c r="BE155" i="35"/>
  <c r="BF155" i="35"/>
  <c r="BG155" i="35"/>
  <c r="BH155" i="35"/>
  <c r="BI155" i="35"/>
  <c r="BJ155" i="35"/>
  <c r="BK155" i="35"/>
  <c r="BL155" i="35"/>
  <c r="BM155" i="35"/>
  <c r="BN155" i="35"/>
  <c r="BO155" i="35"/>
  <c r="BP155" i="35"/>
  <c r="BQ155" i="35"/>
  <c r="BR155" i="35"/>
  <c r="BS155" i="35"/>
  <c r="BT155" i="35"/>
  <c r="BU155" i="35"/>
  <c r="BV155" i="35"/>
  <c r="AO156" i="35"/>
  <c r="AP156" i="35"/>
  <c r="AQ156" i="35"/>
  <c r="AR156" i="35"/>
  <c r="AS156" i="35"/>
  <c r="AT156" i="35"/>
  <c r="AU156" i="35"/>
  <c r="AV156" i="35"/>
  <c r="AW156" i="35"/>
  <c r="AX156" i="35"/>
  <c r="AY156" i="35"/>
  <c r="AZ156" i="35"/>
  <c r="BA156" i="35"/>
  <c r="BB156" i="35"/>
  <c r="BC156" i="35"/>
  <c r="BD156" i="35"/>
  <c r="BE156" i="35"/>
  <c r="BF156" i="35"/>
  <c r="BG156" i="35"/>
  <c r="BH156" i="35"/>
  <c r="BI156" i="35"/>
  <c r="BJ156" i="35"/>
  <c r="BK156" i="35"/>
  <c r="BL156" i="35"/>
  <c r="BM156" i="35"/>
  <c r="BN156" i="35"/>
  <c r="BO156" i="35"/>
  <c r="BP156" i="35"/>
  <c r="BQ156" i="35"/>
  <c r="BR156" i="35"/>
  <c r="BS156" i="35"/>
  <c r="BT156" i="35"/>
  <c r="BU156" i="35"/>
  <c r="BV156" i="35"/>
  <c r="AO157" i="35"/>
  <c r="AP157" i="35"/>
  <c r="AQ157" i="35"/>
  <c r="AR157" i="35"/>
  <c r="AS157" i="35"/>
  <c r="AT157" i="35"/>
  <c r="AU157" i="35"/>
  <c r="AV157" i="35"/>
  <c r="AW157" i="35"/>
  <c r="AX157" i="35"/>
  <c r="AY157" i="35"/>
  <c r="AZ157" i="35"/>
  <c r="BA157" i="35"/>
  <c r="BB157" i="35"/>
  <c r="BC157" i="35"/>
  <c r="BD157" i="35"/>
  <c r="BE157" i="35"/>
  <c r="BF157" i="35"/>
  <c r="BG157" i="35"/>
  <c r="BH157" i="35"/>
  <c r="BI157" i="35"/>
  <c r="BJ157" i="35"/>
  <c r="BK157" i="35"/>
  <c r="BL157" i="35"/>
  <c r="BM157" i="35"/>
  <c r="BN157" i="35"/>
  <c r="BO157" i="35"/>
  <c r="BP157" i="35"/>
  <c r="BQ157" i="35"/>
  <c r="BR157" i="35"/>
  <c r="BS157" i="35"/>
  <c r="BT157" i="35"/>
  <c r="BU157" i="35"/>
  <c r="BV157" i="35"/>
  <c r="AO158" i="35"/>
  <c r="AP158" i="35"/>
  <c r="AQ158" i="35"/>
  <c r="AR158" i="35"/>
  <c r="AS158" i="35"/>
  <c r="AT158" i="35"/>
  <c r="AU158" i="35"/>
  <c r="AV158" i="35"/>
  <c r="AW158" i="35"/>
  <c r="AX158" i="35"/>
  <c r="AY158" i="35"/>
  <c r="AZ158" i="35"/>
  <c r="BA158" i="35"/>
  <c r="BB158" i="35"/>
  <c r="BC158" i="35"/>
  <c r="BD158" i="35"/>
  <c r="BE158" i="35"/>
  <c r="BF158" i="35"/>
  <c r="BG158" i="35"/>
  <c r="BH158" i="35"/>
  <c r="BI158" i="35"/>
  <c r="BJ158" i="35"/>
  <c r="BK158" i="35"/>
  <c r="BL158" i="35"/>
  <c r="BM158" i="35"/>
  <c r="BN158" i="35"/>
  <c r="BO158" i="35"/>
  <c r="BP158" i="35"/>
  <c r="BQ158" i="35"/>
  <c r="BR158" i="35"/>
  <c r="BS158" i="35"/>
  <c r="BT158" i="35"/>
  <c r="BU158" i="35"/>
  <c r="BV158" i="35"/>
  <c r="AO159" i="35"/>
  <c r="AP159" i="35"/>
  <c r="AQ159" i="35"/>
  <c r="AR159" i="35"/>
  <c r="AS159" i="35"/>
  <c r="AT159" i="35"/>
  <c r="AU159" i="35"/>
  <c r="AV159" i="35"/>
  <c r="AW159" i="35"/>
  <c r="AX159" i="35"/>
  <c r="AY159" i="35"/>
  <c r="AZ159" i="35"/>
  <c r="BA159" i="35"/>
  <c r="BB159" i="35"/>
  <c r="BC159" i="35"/>
  <c r="BD159" i="35"/>
  <c r="BE159" i="35"/>
  <c r="BF159" i="35"/>
  <c r="BG159" i="35"/>
  <c r="BH159" i="35"/>
  <c r="BI159" i="35"/>
  <c r="BJ159" i="35"/>
  <c r="BK159" i="35"/>
  <c r="BL159" i="35"/>
  <c r="BM159" i="35"/>
  <c r="BN159" i="35"/>
  <c r="BO159" i="35"/>
  <c r="BP159" i="35"/>
  <c r="BQ159" i="35"/>
  <c r="BR159" i="35"/>
  <c r="BS159" i="35"/>
  <c r="BT159" i="35"/>
  <c r="BU159" i="35"/>
  <c r="BV159" i="35"/>
  <c r="AO160" i="35"/>
  <c r="AP160" i="35"/>
  <c r="AQ160" i="35"/>
  <c r="AR160" i="35"/>
  <c r="AS160" i="35"/>
  <c r="AT160" i="35"/>
  <c r="AU160" i="35"/>
  <c r="AV160" i="35"/>
  <c r="AW160" i="35"/>
  <c r="AX160" i="35"/>
  <c r="AY160" i="35"/>
  <c r="AZ160" i="35"/>
  <c r="BA160" i="35"/>
  <c r="BB160" i="35"/>
  <c r="BC160" i="35"/>
  <c r="BD160" i="35"/>
  <c r="BE160" i="35"/>
  <c r="BF160" i="35"/>
  <c r="BG160" i="35"/>
  <c r="BH160" i="35"/>
  <c r="BI160" i="35"/>
  <c r="BJ160" i="35"/>
  <c r="BK160" i="35"/>
  <c r="BL160" i="35"/>
  <c r="BM160" i="35"/>
  <c r="BN160" i="35"/>
  <c r="BO160" i="35"/>
  <c r="BP160" i="35"/>
  <c r="BQ160" i="35"/>
  <c r="BR160" i="35"/>
  <c r="BS160" i="35"/>
  <c r="BT160" i="35"/>
  <c r="BU160" i="35"/>
  <c r="BV160" i="35"/>
  <c r="AO387" i="35"/>
  <c r="AP387" i="35"/>
  <c r="AQ387" i="35"/>
  <c r="AR387" i="35"/>
  <c r="AS387" i="35"/>
  <c r="AT387" i="35"/>
  <c r="AU387" i="35"/>
  <c r="AV387" i="35"/>
  <c r="AW387" i="35"/>
  <c r="AX387" i="35"/>
  <c r="AY387" i="35"/>
  <c r="AZ387" i="35"/>
  <c r="BA387" i="35"/>
  <c r="BB387" i="35"/>
  <c r="BC387" i="35"/>
  <c r="BD387" i="35"/>
  <c r="BE387" i="35"/>
  <c r="BF387" i="35"/>
  <c r="BG387" i="35"/>
  <c r="BH387" i="35"/>
  <c r="BI387" i="35"/>
  <c r="BJ387" i="35"/>
  <c r="BK387" i="35"/>
  <c r="BL387" i="35"/>
  <c r="BM387" i="35"/>
  <c r="BN387" i="35"/>
  <c r="BO387" i="35"/>
  <c r="BP387" i="35"/>
  <c r="BQ387" i="35"/>
  <c r="BR387" i="35"/>
  <c r="BS387" i="35"/>
  <c r="BT387" i="35"/>
  <c r="BU387" i="35"/>
  <c r="BV387" i="35"/>
  <c r="AO388" i="35"/>
  <c r="AP388" i="35"/>
  <c r="AQ388" i="35"/>
  <c r="AR388" i="35"/>
  <c r="AS388" i="35"/>
  <c r="AT388" i="35"/>
  <c r="AU388" i="35"/>
  <c r="AV388" i="35"/>
  <c r="AW388" i="35"/>
  <c r="AX388" i="35"/>
  <c r="AY388" i="35"/>
  <c r="AZ388" i="35"/>
  <c r="BA388" i="35"/>
  <c r="BB388" i="35"/>
  <c r="BC388" i="35"/>
  <c r="BD388" i="35"/>
  <c r="BE388" i="35"/>
  <c r="BF388" i="35"/>
  <c r="BG388" i="35"/>
  <c r="BH388" i="35"/>
  <c r="BI388" i="35"/>
  <c r="BJ388" i="35"/>
  <c r="BK388" i="35"/>
  <c r="BL388" i="35"/>
  <c r="BM388" i="35"/>
  <c r="BN388" i="35"/>
  <c r="BO388" i="35"/>
  <c r="BP388" i="35"/>
  <c r="BQ388" i="35"/>
  <c r="BR388" i="35"/>
  <c r="BS388" i="35"/>
  <c r="BT388" i="35"/>
  <c r="BU388" i="35"/>
  <c r="BV388" i="35"/>
  <c r="AO389" i="35"/>
  <c r="AP389" i="35"/>
  <c r="AQ389" i="35"/>
  <c r="AR389" i="35"/>
  <c r="AS389" i="35"/>
  <c r="AT389" i="35"/>
  <c r="AU389" i="35"/>
  <c r="AV389" i="35"/>
  <c r="AW389" i="35"/>
  <c r="AX389" i="35"/>
  <c r="AY389" i="35"/>
  <c r="AZ389" i="35"/>
  <c r="BA389" i="35"/>
  <c r="BB389" i="35"/>
  <c r="BC389" i="35"/>
  <c r="BD389" i="35"/>
  <c r="BE389" i="35"/>
  <c r="BF389" i="35"/>
  <c r="BG389" i="35"/>
  <c r="BH389" i="35"/>
  <c r="BI389" i="35"/>
  <c r="BJ389" i="35"/>
  <c r="BK389" i="35"/>
  <c r="BL389" i="35"/>
  <c r="BM389" i="35"/>
  <c r="BN389" i="35"/>
  <c r="BO389" i="35"/>
  <c r="BP389" i="35"/>
  <c r="BQ389" i="35"/>
  <c r="BR389" i="35"/>
  <c r="BS389" i="35"/>
  <c r="BT389" i="35"/>
  <c r="BU389" i="35"/>
  <c r="BV389" i="35"/>
  <c r="AO390" i="35"/>
  <c r="AP390" i="35"/>
  <c r="AQ390" i="35"/>
  <c r="AR390" i="35"/>
  <c r="AS390" i="35"/>
  <c r="AT390" i="35"/>
  <c r="AU390" i="35"/>
  <c r="AV390" i="35"/>
  <c r="AW390" i="35"/>
  <c r="AX390" i="35"/>
  <c r="AY390" i="35"/>
  <c r="AZ390" i="35"/>
  <c r="BA390" i="35"/>
  <c r="BB390" i="35"/>
  <c r="BC390" i="35"/>
  <c r="BD390" i="35"/>
  <c r="BE390" i="35"/>
  <c r="BF390" i="35"/>
  <c r="BG390" i="35"/>
  <c r="BH390" i="35"/>
  <c r="BI390" i="35"/>
  <c r="BJ390" i="35"/>
  <c r="BK390" i="35"/>
  <c r="BL390" i="35"/>
  <c r="BM390" i="35"/>
  <c r="BN390" i="35"/>
  <c r="BO390" i="35"/>
  <c r="BP390" i="35"/>
  <c r="BQ390" i="35"/>
  <c r="BR390" i="35"/>
  <c r="BS390" i="35"/>
  <c r="BT390" i="35"/>
  <c r="BU390" i="35"/>
  <c r="BV390" i="35"/>
  <c r="AO391" i="35"/>
  <c r="AP391" i="35"/>
  <c r="AQ391" i="35"/>
  <c r="AR391" i="35"/>
  <c r="AS391" i="35"/>
  <c r="AT391" i="35"/>
  <c r="AU391" i="35"/>
  <c r="AV391" i="35"/>
  <c r="AW391" i="35"/>
  <c r="AX391" i="35"/>
  <c r="AY391" i="35"/>
  <c r="AZ391" i="35"/>
  <c r="BA391" i="35"/>
  <c r="BB391" i="35"/>
  <c r="BC391" i="35"/>
  <c r="BD391" i="35"/>
  <c r="BE391" i="35"/>
  <c r="BF391" i="35"/>
  <c r="BG391" i="35"/>
  <c r="BH391" i="35"/>
  <c r="BI391" i="35"/>
  <c r="BJ391" i="35"/>
  <c r="BK391" i="35"/>
  <c r="BL391" i="35"/>
  <c r="BM391" i="35"/>
  <c r="BN391" i="35"/>
  <c r="BO391" i="35"/>
  <c r="BP391" i="35"/>
  <c r="BQ391" i="35"/>
  <c r="BR391" i="35"/>
  <c r="BS391" i="35"/>
  <c r="BT391" i="35"/>
  <c r="BU391" i="35"/>
  <c r="BV391" i="35"/>
  <c r="AO392" i="35"/>
  <c r="AP392" i="35"/>
  <c r="AQ392" i="35"/>
  <c r="AR392" i="35"/>
  <c r="AS392" i="35"/>
  <c r="AT392" i="35"/>
  <c r="AU392" i="35"/>
  <c r="AV392" i="35"/>
  <c r="AW392" i="35"/>
  <c r="AX392" i="35"/>
  <c r="AY392" i="35"/>
  <c r="AZ392" i="35"/>
  <c r="BA392" i="35"/>
  <c r="BB392" i="35"/>
  <c r="BC392" i="35"/>
  <c r="BD392" i="35"/>
  <c r="BE392" i="35"/>
  <c r="BF392" i="35"/>
  <c r="BG392" i="35"/>
  <c r="BH392" i="35"/>
  <c r="BI392" i="35"/>
  <c r="BJ392" i="35"/>
  <c r="BK392" i="35"/>
  <c r="BL392" i="35"/>
  <c r="BM392" i="35"/>
  <c r="BN392" i="35"/>
  <c r="BO392" i="35"/>
  <c r="BP392" i="35"/>
  <c r="BQ392" i="35"/>
  <c r="BR392" i="35"/>
  <c r="BS392" i="35"/>
  <c r="BT392" i="35"/>
  <c r="BU392" i="35"/>
  <c r="BV392" i="35"/>
  <c r="AO1038" i="35"/>
  <c r="AP1038" i="35"/>
  <c r="AQ1038" i="35"/>
  <c r="AR1038" i="35"/>
  <c r="AS1038" i="35"/>
  <c r="AT1038" i="35"/>
  <c r="AU1038" i="35"/>
  <c r="AV1038" i="35"/>
  <c r="AW1038" i="35"/>
  <c r="AX1038" i="35"/>
  <c r="AY1038" i="35"/>
  <c r="AZ1038" i="35"/>
  <c r="BA1038" i="35"/>
  <c r="BB1038" i="35"/>
  <c r="BC1038" i="35"/>
  <c r="BD1038" i="35"/>
  <c r="BE1038" i="35"/>
  <c r="BF1038" i="35"/>
  <c r="BG1038" i="35"/>
  <c r="BH1038" i="35"/>
  <c r="BI1038" i="35"/>
  <c r="BJ1038" i="35"/>
  <c r="BK1038" i="35"/>
  <c r="BL1038" i="35"/>
  <c r="BM1038" i="35"/>
  <c r="BN1038" i="35"/>
  <c r="BO1038" i="35"/>
  <c r="BP1038" i="35"/>
  <c r="BQ1038" i="35"/>
  <c r="BR1038" i="35"/>
  <c r="BS1038" i="35"/>
  <c r="BT1038" i="35"/>
  <c r="BU1038" i="35"/>
  <c r="BV1038" i="35"/>
  <c r="AO1039" i="35"/>
  <c r="AP1039" i="35"/>
  <c r="AQ1039" i="35"/>
  <c r="AR1039" i="35"/>
  <c r="AS1039" i="35"/>
  <c r="AT1039" i="35"/>
  <c r="AU1039" i="35"/>
  <c r="AV1039" i="35"/>
  <c r="AW1039" i="35"/>
  <c r="AX1039" i="35"/>
  <c r="AY1039" i="35"/>
  <c r="AZ1039" i="35"/>
  <c r="BA1039" i="35"/>
  <c r="BB1039" i="35"/>
  <c r="BC1039" i="35"/>
  <c r="BD1039" i="35"/>
  <c r="BE1039" i="35"/>
  <c r="BF1039" i="35"/>
  <c r="BG1039" i="35"/>
  <c r="BH1039" i="35"/>
  <c r="BI1039" i="35"/>
  <c r="BJ1039" i="35"/>
  <c r="BK1039" i="35"/>
  <c r="BL1039" i="35"/>
  <c r="BM1039" i="35"/>
  <c r="BN1039" i="35"/>
  <c r="BO1039" i="35"/>
  <c r="BP1039" i="35"/>
  <c r="BQ1039" i="35"/>
  <c r="BR1039" i="35"/>
  <c r="BS1039" i="35"/>
  <c r="BT1039" i="35"/>
  <c r="BU1039" i="35"/>
  <c r="BV1039" i="35"/>
  <c r="AO1040" i="35"/>
  <c r="AP1040" i="35"/>
  <c r="AQ1040" i="35"/>
  <c r="AR1040" i="35"/>
  <c r="AS1040" i="35"/>
  <c r="AT1040" i="35"/>
  <c r="AU1040" i="35"/>
  <c r="AV1040" i="35"/>
  <c r="AW1040" i="35"/>
  <c r="AX1040" i="35"/>
  <c r="AY1040" i="35"/>
  <c r="AZ1040" i="35"/>
  <c r="BA1040" i="35"/>
  <c r="BB1040" i="35"/>
  <c r="BC1040" i="35"/>
  <c r="BD1040" i="35"/>
  <c r="BE1040" i="35"/>
  <c r="BF1040" i="35"/>
  <c r="BG1040" i="35"/>
  <c r="BH1040" i="35"/>
  <c r="BI1040" i="35"/>
  <c r="BJ1040" i="35"/>
  <c r="BK1040" i="35"/>
  <c r="BL1040" i="35"/>
  <c r="BM1040" i="35"/>
  <c r="BN1040" i="35"/>
  <c r="BO1040" i="35"/>
  <c r="BP1040" i="35"/>
  <c r="BQ1040" i="35"/>
  <c r="BR1040" i="35"/>
  <c r="BS1040" i="35"/>
  <c r="BT1040" i="35"/>
  <c r="BU1040" i="35"/>
  <c r="BV1040" i="35"/>
  <c r="AO1041" i="35"/>
  <c r="AP1041" i="35"/>
  <c r="AQ1041" i="35"/>
  <c r="AR1041" i="35"/>
  <c r="AS1041" i="35"/>
  <c r="AT1041" i="35"/>
  <c r="AU1041" i="35"/>
  <c r="AV1041" i="35"/>
  <c r="AW1041" i="35"/>
  <c r="AX1041" i="35"/>
  <c r="AY1041" i="35"/>
  <c r="AZ1041" i="35"/>
  <c r="BA1041" i="35"/>
  <c r="BB1041" i="35"/>
  <c r="BC1041" i="35"/>
  <c r="BD1041" i="35"/>
  <c r="BE1041" i="35"/>
  <c r="BF1041" i="35"/>
  <c r="BG1041" i="35"/>
  <c r="BH1041" i="35"/>
  <c r="BI1041" i="35"/>
  <c r="BJ1041" i="35"/>
  <c r="BK1041" i="35"/>
  <c r="BL1041" i="35"/>
  <c r="BM1041" i="35"/>
  <c r="BN1041" i="35"/>
  <c r="BO1041" i="35"/>
  <c r="BP1041" i="35"/>
  <c r="BQ1041" i="35"/>
  <c r="BR1041" i="35"/>
  <c r="BS1041" i="35"/>
  <c r="BT1041" i="35"/>
  <c r="BU1041" i="35"/>
  <c r="BV1041" i="35"/>
  <c r="AO1042" i="35"/>
  <c r="AP1042" i="35"/>
  <c r="AQ1042" i="35"/>
  <c r="AR1042" i="35"/>
  <c r="AS1042" i="35"/>
  <c r="AT1042" i="35"/>
  <c r="AU1042" i="35"/>
  <c r="AV1042" i="35"/>
  <c r="AW1042" i="35"/>
  <c r="AX1042" i="35"/>
  <c r="AY1042" i="35"/>
  <c r="AZ1042" i="35"/>
  <c r="BA1042" i="35"/>
  <c r="BB1042" i="35"/>
  <c r="BC1042" i="35"/>
  <c r="BD1042" i="35"/>
  <c r="BE1042" i="35"/>
  <c r="BF1042" i="35"/>
  <c r="BG1042" i="35"/>
  <c r="BH1042" i="35"/>
  <c r="BI1042" i="35"/>
  <c r="BJ1042" i="35"/>
  <c r="BK1042" i="35"/>
  <c r="BL1042" i="35"/>
  <c r="BM1042" i="35"/>
  <c r="BN1042" i="35"/>
  <c r="BO1042" i="35"/>
  <c r="BP1042" i="35"/>
  <c r="BQ1042" i="35"/>
  <c r="BR1042" i="35"/>
  <c r="BS1042" i="35"/>
  <c r="BT1042" i="35"/>
  <c r="BU1042" i="35"/>
  <c r="BV1042" i="35"/>
  <c r="AO871" i="35"/>
  <c r="AP871" i="35"/>
  <c r="AQ871" i="35"/>
  <c r="AR871" i="35"/>
  <c r="AS871" i="35"/>
  <c r="AT871" i="35"/>
  <c r="AU871" i="35"/>
  <c r="AV871" i="35"/>
  <c r="AW871" i="35"/>
  <c r="AX871" i="35"/>
  <c r="AY871" i="35"/>
  <c r="AZ871" i="35"/>
  <c r="BA871" i="35"/>
  <c r="BB871" i="35"/>
  <c r="BC871" i="35"/>
  <c r="BD871" i="35"/>
  <c r="BE871" i="35"/>
  <c r="BF871" i="35"/>
  <c r="BG871" i="35"/>
  <c r="BH871" i="35"/>
  <c r="BI871" i="35"/>
  <c r="BJ871" i="35"/>
  <c r="BK871" i="35"/>
  <c r="BL871" i="35"/>
  <c r="BM871" i="35"/>
  <c r="BN871" i="35"/>
  <c r="BO871" i="35"/>
  <c r="BP871" i="35"/>
  <c r="BQ871" i="35"/>
  <c r="BR871" i="35"/>
  <c r="BS871" i="35"/>
  <c r="BT871" i="35"/>
  <c r="BU871" i="35"/>
  <c r="BV871" i="35"/>
  <c r="AO872" i="35"/>
  <c r="AP872" i="35"/>
  <c r="AQ872" i="35"/>
  <c r="AR872" i="35"/>
  <c r="AS872" i="35"/>
  <c r="AT872" i="35"/>
  <c r="AU872" i="35"/>
  <c r="AV872" i="35"/>
  <c r="AW872" i="35"/>
  <c r="AX872" i="35"/>
  <c r="AY872" i="35"/>
  <c r="AZ872" i="35"/>
  <c r="BA872" i="35"/>
  <c r="BB872" i="35"/>
  <c r="BC872" i="35"/>
  <c r="BD872" i="35"/>
  <c r="BE872" i="35"/>
  <c r="BF872" i="35"/>
  <c r="BG872" i="35"/>
  <c r="BH872" i="35"/>
  <c r="BI872" i="35"/>
  <c r="BJ872" i="35"/>
  <c r="BK872" i="35"/>
  <c r="BL872" i="35"/>
  <c r="BM872" i="35"/>
  <c r="BN872" i="35"/>
  <c r="BO872" i="35"/>
  <c r="BP872" i="35"/>
  <c r="BQ872" i="35"/>
  <c r="BR872" i="35"/>
  <c r="BS872" i="35"/>
  <c r="BT872" i="35"/>
  <c r="BU872" i="35"/>
  <c r="BV872" i="35"/>
  <c r="AO873" i="35"/>
  <c r="AP873" i="35"/>
  <c r="AQ873" i="35"/>
  <c r="AR873" i="35"/>
  <c r="AS873" i="35"/>
  <c r="AT873" i="35"/>
  <c r="AU873" i="35"/>
  <c r="AV873" i="35"/>
  <c r="AW873" i="35"/>
  <c r="AX873" i="35"/>
  <c r="AY873" i="35"/>
  <c r="AZ873" i="35"/>
  <c r="BA873" i="35"/>
  <c r="BB873" i="35"/>
  <c r="BC873" i="35"/>
  <c r="BD873" i="35"/>
  <c r="BE873" i="35"/>
  <c r="BF873" i="35"/>
  <c r="BG873" i="35"/>
  <c r="BH873" i="35"/>
  <c r="BI873" i="35"/>
  <c r="BJ873" i="35"/>
  <c r="BK873" i="35"/>
  <c r="BL873" i="35"/>
  <c r="BM873" i="35"/>
  <c r="BN873" i="35"/>
  <c r="BO873" i="35"/>
  <c r="BP873" i="35"/>
  <c r="BQ873" i="35"/>
  <c r="BR873" i="35"/>
  <c r="BS873" i="35"/>
  <c r="BT873" i="35"/>
  <c r="BU873" i="35"/>
  <c r="BV873" i="35"/>
  <c r="AO874" i="35"/>
  <c r="AP874" i="35"/>
  <c r="AQ874" i="35"/>
  <c r="AR874" i="35"/>
  <c r="AS874" i="35"/>
  <c r="AT874" i="35"/>
  <c r="AU874" i="35"/>
  <c r="AV874" i="35"/>
  <c r="AW874" i="35"/>
  <c r="AX874" i="35"/>
  <c r="AY874" i="35"/>
  <c r="AZ874" i="35"/>
  <c r="BA874" i="35"/>
  <c r="BB874" i="35"/>
  <c r="BC874" i="35"/>
  <c r="BD874" i="35"/>
  <c r="BE874" i="35"/>
  <c r="BF874" i="35"/>
  <c r="BG874" i="35"/>
  <c r="BH874" i="35"/>
  <c r="BI874" i="35"/>
  <c r="BJ874" i="35"/>
  <c r="BK874" i="35"/>
  <c r="BL874" i="35"/>
  <c r="BM874" i="35"/>
  <c r="BN874" i="35"/>
  <c r="BO874" i="35"/>
  <c r="BP874" i="35"/>
  <c r="BQ874" i="35"/>
  <c r="BR874" i="35"/>
  <c r="BS874" i="35"/>
  <c r="BT874" i="35"/>
  <c r="BU874" i="35"/>
  <c r="BV874" i="35"/>
  <c r="AO875" i="35"/>
  <c r="AP875" i="35"/>
  <c r="AQ875" i="35"/>
  <c r="AR875" i="35"/>
  <c r="AS875" i="35"/>
  <c r="AT875" i="35"/>
  <c r="AU875" i="35"/>
  <c r="AV875" i="35"/>
  <c r="AW875" i="35"/>
  <c r="AX875" i="35"/>
  <c r="AY875" i="35"/>
  <c r="AZ875" i="35"/>
  <c r="BA875" i="35"/>
  <c r="BB875" i="35"/>
  <c r="BC875" i="35"/>
  <c r="BD875" i="35"/>
  <c r="BE875" i="35"/>
  <c r="BF875" i="35"/>
  <c r="BG875" i="35"/>
  <c r="BH875" i="35"/>
  <c r="BI875" i="35"/>
  <c r="BJ875" i="35"/>
  <c r="BK875" i="35"/>
  <c r="BL875" i="35"/>
  <c r="BM875" i="35"/>
  <c r="BN875" i="35"/>
  <c r="BO875" i="35"/>
  <c r="BP875" i="35"/>
  <c r="BQ875" i="35"/>
  <c r="BR875" i="35"/>
  <c r="BS875" i="35"/>
  <c r="BT875" i="35"/>
  <c r="BU875" i="35"/>
  <c r="BV875" i="35"/>
  <c r="AO1500" i="35"/>
  <c r="AP1500" i="35"/>
  <c r="AQ1500" i="35"/>
  <c r="AR1500" i="35"/>
  <c r="AS1500" i="35"/>
  <c r="AT1500" i="35"/>
  <c r="AU1500" i="35"/>
  <c r="AV1500" i="35"/>
  <c r="AW1500" i="35"/>
  <c r="AX1500" i="35"/>
  <c r="AY1500" i="35"/>
  <c r="AZ1500" i="35"/>
  <c r="BA1500" i="35"/>
  <c r="BB1500" i="35"/>
  <c r="BC1500" i="35"/>
  <c r="BD1500" i="35"/>
  <c r="BE1500" i="35"/>
  <c r="BF1500" i="35"/>
  <c r="BG1500" i="35"/>
  <c r="BH1500" i="35"/>
  <c r="BI1500" i="35"/>
  <c r="BJ1500" i="35"/>
  <c r="BK1500" i="35"/>
  <c r="BL1500" i="35"/>
  <c r="BM1500" i="35"/>
  <c r="BN1500" i="35"/>
  <c r="BO1500" i="35"/>
  <c r="BP1500" i="35"/>
  <c r="BQ1500" i="35"/>
  <c r="BR1500" i="35"/>
  <c r="BS1500" i="35"/>
  <c r="BT1500" i="35"/>
  <c r="BU1500" i="35"/>
  <c r="BV1500" i="35"/>
  <c r="AO1501" i="35"/>
  <c r="AP1501" i="35"/>
  <c r="AQ1501" i="35"/>
  <c r="AR1501" i="35"/>
  <c r="AS1501" i="35"/>
  <c r="AT1501" i="35"/>
  <c r="AU1501" i="35"/>
  <c r="AV1501" i="35"/>
  <c r="AW1501" i="35"/>
  <c r="AX1501" i="35"/>
  <c r="AY1501" i="35"/>
  <c r="AZ1501" i="35"/>
  <c r="BA1501" i="35"/>
  <c r="BB1501" i="35"/>
  <c r="BC1501" i="35"/>
  <c r="BD1501" i="35"/>
  <c r="BE1501" i="35"/>
  <c r="BF1501" i="35"/>
  <c r="BG1501" i="35"/>
  <c r="BH1501" i="35"/>
  <c r="BI1501" i="35"/>
  <c r="BJ1501" i="35"/>
  <c r="BK1501" i="35"/>
  <c r="BL1501" i="35"/>
  <c r="BM1501" i="35"/>
  <c r="BN1501" i="35"/>
  <c r="BO1501" i="35"/>
  <c r="BP1501" i="35"/>
  <c r="BQ1501" i="35"/>
  <c r="BR1501" i="35"/>
  <c r="BS1501" i="35"/>
  <c r="BT1501" i="35"/>
  <c r="BU1501" i="35"/>
  <c r="BV1501" i="35"/>
  <c r="AO1502" i="35"/>
  <c r="AP1502" i="35"/>
  <c r="AQ1502" i="35"/>
  <c r="AR1502" i="35"/>
  <c r="AS1502" i="35"/>
  <c r="AT1502" i="35"/>
  <c r="AU1502" i="35"/>
  <c r="AV1502" i="35"/>
  <c r="AW1502" i="35"/>
  <c r="AX1502" i="35"/>
  <c r="AY1502" i="35"/>
  <c r="AZ1502" i="35"/>
  <c r="BA1502" i="35"/>
  <c r="BB1502" i="35"/>
  <c r="BC1502" i="35"/>
  <c r="BD1502" i="35"/>
  <c r="BE1502" i="35"/>
  <c r="BF1502" i="35"/>
  <c r="BG1502" i="35"/>
  <c r="BH1502" i="35"/>
  <c r="BI1502" i="35"/>
  <c r="BJ1502" i="35"/>
  <c r="BK1502" i="35"/>
  <c r="BL1502" i="35"/>
  <c r="BM1502" i="35"/>
  <c r="BN1502" i="35"/>
  <c r="BO1502" i="35"/>
  <c r="BP1502" i="35"/>
  <c r="BQ1502" i="35"/>
  <c r="BR1502" i="35"/>
  <c r="BS1502" i="35"/>
  <c r="BT1502" i="35"/>
  <c r="BU1502" i="35"/>
  <c r="BV1502" i="35"/>
  <c r="AO1503" i="35"/>
  <c r="AP1503" i="35"/>
  <c r="AQ1503" i="35"/>
  <c r="AR1503" i="35"/>
  <c r="AS1503" i="35"/>
  <c r="AT1503" i="35"/>
  <c r="AU1503" i="35"/>
  <c r="AV1503" i="35"/>
  <c r="AW1503" i="35"/>
  <c r="AX1503" i="35"/>
  <c r="AY1503" i="35"/>
  <c r="AZ1503" i="35"/>
  <c r="BA1503" i="35"/>
  <c r="BB1503" i="35"/>
  <c r="BC1503" i="35"/>
  <c r="BD1503" i="35"/>
  <c r="BE1503" i="35"/>
  <c r="BF1503" i="35"/>
  <c r="BG1503" i="35"/>
  <c r="BH1503" i="35"/>
  <c r="BI1503" i="35"/>
  <c r="BJ1503" i="35"/>
  <c r="BK1503" i="35"/>
  <c r="BL1503" i="35"/>
  <c r="BM1503" i="35"/>
  <c r="BN1503" i="35"/>
  <c r="BO1503" i="35"/>
  <c r="BP1503" i="35"/>
  <c r="BQ1503" i="35"/>
  <c r="BR1503" i="35"/>
  <c r="BS1503" i="35"/>
  <c r="BT1503" i="35"/>
  <c r="BU1503" i="35"/>
  <c r="BV1503" i="35"/>
  <c r="AO1504" i="35"/>
  <c r="AP1504" i="35"/>
  <c r="AQ1504" i="35"/>
  <c r="AR1504" i="35"/>
  <c r="AS1504" i="35"/>
  <c r="AT1504" i="35"/>
  <c r="AU1504" i="35"/>
  <c r="AV1504" i="35"/>
  <c r="AW1504" i="35"/>
  <c r="AX1504" i="35"/>
  <c r="AY1504" i="35"/>
  <c r="AZ1504" i="35"/>
  <c r="BA1504" i="35"/>
  <c r="BB1504" i="35"/>
  <c r="BC1504" i="35"/>
  <c r="BD1504" i="35"/>
  <c r="BE1504" i="35"/>
  <c r="BF1504" i="35"/>
  <c r="BG1504" i="35"/>
  <c r="BH1504" i="35"/>
  <c r="BI1504" i="35"/>
  <c r="BJ1504" i="35"/>
  <c r="BK1504" i="35"/>
  <c r="BL1504" i="35"/>
  <c r="BM1504" i="35"/>
  <c r="BN1504" i="35"/>
  <c r="BO1504" i="35"/>
  <c r="BP1504" i="35"/>
  <c r="BQ1504" i="35"/>
  <c r="BR1504" i="35"/>
  <c r="BS1504" i="35"/>
  <c r="BT1504" i="35"/>
  <c r="BU1504" i="35"/>
  <c r="BV1504" i="35"/>
  <c r="AO1189" i="35"/>
  <c r="AP1189" i="35"/>
  <c r="AQ1189" i="35"/>
  <c r="AR1189" i="35"/>
  <c r="AS1189" i="35"/>
  <c r="AT1189" i="35"/>
  <c r="AU1189" i="35"/>
  <c r="AV1189" i="35"/>
  <c r="AW1189" i="35"/>
  <c r="AX1189" i="35"/>
  <c r="AY1189" i="35"/>
  <c r="AZ1189" i="35"/>
  <c r="BA1189" i="35"/>
  <c r="BB1189" i="35"/>
  <c r="BC1189" i="35"/>
  <c r="BD1189" i="35"/>
  <c r="BE1189" i="35"/>
  <c r="BF1189" i="35"/>
  <c r="BG1189" i="35"/>
  <c r="BH1189" i="35"/>
  <c r="BI1189" i="35"/>
  <c r="BJ1189" i="35"/>
  <c r="BK1189" i="35"/>
  <c r="BL1189" i="35"/>
  <c r="BM1189" i="35"/>
  <c r="BN1189" i="35"/>
  <c r="BO1189" i="35"/>
  <c r="BP1189" i="35"/>
  <c r="BQ1189" i="35"/>
  <c r="BR1189" i="35"/>
  <c r="BS1189" i="35"/>
  <c r="BT1189" i="35"/>
  <c r="BU1189" i="35"/>
  <c r="BV1189" i="35"/>
  <c r="AO1190" i="35"/>
  <c r="AP1190" i="35"/>
  <c r="AQ1190" i="35"/>
  <c r="AR1190" i="35"/>
  <c r="AS1190" i="35"/>
  <c r="AT1190" i="35"/>
  <c r="AU1190" i="35"/>
  <c r="AV1190" i="35"/>
  <c r="AW1190" i="35"/>
  <c r="AX1190" i="35"/>
  <c r="AY1190" i="35"/>
  <c r="AZ1190" i="35"/>
  <c r="BA1190" i="35"/>
  <c r="BB1190" i="35"/>
  <c r="BC1190" i="35"/>
  <c r="BD1190" i="35"/>
  <c r="BE1190" i="35"/>
  <c r="BF1190" i="35"/>
  <c r="BG1190" i="35"/>
  <c r="BH1190" i="35"/>
  <c r="BI1190" i="35"/>
  <c r="BJ1190" i="35"/>
  <c r="BK1190" i="35"/>
  <c r="BL1190" i="35"/>
  <c r="BM1190" i="35"/>
  <c r="BN1190" i="35"/>
  <c r="BO1190" i="35"/>
  <c r="BP1190" i="35"/>
  <c r="BQ1190" i="35"/>
  <c r="BR1190" i="35"/>
  <c r="BS1190" i="35"/>
  <c r="BT1190" i="35"/>
  <c r="BU1190" i="35"/>
  <c r="BV1190" i="35"/>
  <c r="AO1191" i="35"/>
  <c r="AP1191" i="35"/>
  <c r="AQ1191" i="35"/>
  <c r="AR1191" i="35"/>
  <c r="AS1191" i="35"/>
  <c r="AT1191" i="35"/>
  <c r="AU1191" i="35"/>
  <c r="AV1191" i="35"/>
  <c r="AW1191" i="35"/>
  <c r="AX1191" i="35"/>
  <c r="AY1191" i="35"/>
  <c r="AZ1191" i="35"/>
  <c r="BA1191" i="35"/>
  <c r="BB1191" i="35"/>
  <c r="BC1191" i="35"/>
  <c r="BD1191" i="35"/>
  <c r="BE1191" i="35"/>
  <c r="BF1191" i="35"/>
  <c r="BG1191" i="35"/>
  <c r="BH1191" i="35"/>
  <c r="BI1191" i="35"/>
  <c r="BJ1191" i="35"/>
  <c r="BK1191" i="35"/>
  <c r="BL1191" i="35"/>
  <c r="BM1191" i="35"/>
  <c r="BN1191" i="35"/>
  <c r="BO1191" i="35"/>
  <c r="BP1191" i="35"/>
  <c r="BQ1191" i="35"/>
  <c r="BR1191" i="35"/>
  <c r="BS1191" i="35"/>
  <c r="BT1191" i="35"/>
  <c r="BU1191" i="35"/>
  <c r="BV1191" i="35"/>
  <c r="AO1192" i="35"/>
  <c r="AP1192" i="35"/>
  <c r="AQ1192" i="35"/>
  <c r="AR1192" i="35"/>
  <c r="AS1192" i="35"/>
  <c r="AT1192" i="35"/>
  <c r="AU1192" i="35"/>
  <c r="AV1192" i="35"/>
  <c r="AW1192" i="35"/>
  <c r="AX1192" i="35"/>
  <c r="AY1192" i="35"/>
  <c r="AZ1192" i="35"/>
  <c r="BA1192" i="35"/>
  <c r="BB1192" i="35"/>
  <c r="BC1192" i="35"/>
  <c r="BD1192" i="35"/>
  <c r="BE1192" i="35"/>
  <c r="BF1192" i="35"/>
  <c r="BG1192" i="35"/>
  <c r="BH1192" i="35"/>
  <c r="BI1192" i="35"/>
  <c r="BJ1192" i="35"/>
  <c r="BK1192" i="35"/>
  <c r="BL1192" i="35"/>
  <c r="BM1192" i="35"/>
  <c r="BN1192" i="35"/>
  <c r="BO1192" i="35"/>
  <c r="BP1192" i="35"/>
  <c r="BQ1192" i="35"/>
  <c r="BR1192" i="35"/>
  <c r="BS1192" i="35"/>
  <c r="BT1192" i="35"/>
  <c r="BU1192" i="35"/>
  <c r="BV1192" i="35"/>
  <c r="AO1193" i="35"/>
  <c r="AP1193" i="35"/>
  <c r="AQ1193" i="35"/>
  <c r="AR1193" i="35"/>
  <c r="AS1193" i="35"/>
  <c r="AT1193" i="35"/>
  <c r="AU1193" i="35"/>
  <c r="AV1193" i="35"/>
  <c r="AW1193" i="35"/>
  <c r="AX1193" i="35"/>
  <c r="AY1193" i="35"/>
  <c r="AZ1193" i="35"/>
  <c r="BA1193" i="35"/>
  <c r="BB1193" i="35"/>
  <c r="BC1193" i="35"/>
  <c r="BD1193" i="35"/>
  <c r="BE1193" i="35"/>
  <c r="BF1193" i="35"/>
  <c r="BG1193" i="35"/>
  <c r="BH1193" i="35"/>
  <c r="BI1193" i="35"/>
  <c r="BJ1193" i="35"/>
  <c r="BK1193" i="35"/>
  <c r="BL1193" i="35"/>
  <c r="BM1193" i="35"/>
  <c r="BN1193" i="35"/>
  <c r="BO1193" i="35"/>
  <c r="BP1193" i="35"/>
  <c r="BQ1193" i="35"/>
  <c r="BR1193" i="35"/>
  <c r="BS1193" i="35"/>
  <c r="BT1193" i="35"/>
  <c r="BU1193" i="35"/>
  <c r="BV1193" i="35"/>
  <c r="AO1194" i="35"/>
  <c r="AP1194" i="35"/>
  <c r="AQ1194" i="35"/>
  <c r="AR1194" i="35"/>
  <c r="AS1194" i="35"/>
  <c r="AT1194" i="35"/>
  <c r="AU1194" i="35"/>
  <c r="AV1194" i="35"/>
  <c r="AW1194" i="35"/>
  <c r="AX1194" i="35"/>
  <c r="AY1194" i="35"/>
  <c r="AZ1194" i="35"/>
  <c r="BA1194" i="35"/>
  <c r="BB1194" i="35"/>
  <c r="BC1194" i="35"/>
  <c r="BD1194" i="35"/>
  <c r="BE1194" i="35"/>
  <c r="BF1194" i="35"/>
  <c r="BG1194" i="35"/>
  <c r="BH1194" i="35"/>
  <c r="BI1194" i="35"/>
  <c r="BJ1194" i="35"/>
  <c r="BK1194" i="35"/>
  <c r="BL1194" i="35"/>
  <c r="BM1194" i="35"/>
  <c r="BN1194" i="35"/>
  <c r="BO1194" i="35"/>
  <c r="BP1194" i="35"/>
  <c r="BQ1194" i="35"/>
  <c r="BR1194" i="35"/>
  <c r="BS1194" i="35"/>
  <c r="BT1194" i="35"/>
  <c r="BU1194" i="35"/>
  <c r="BV1194" i="35"/>
  <c r="AO719" i="35"/>
  <c r="AP719" i="35"/>
  <c r="AQ719" i="35"/>
  <c r="AR719" i="35"/>
  <c r="AS719" i="35"/>
  <c r="AT719" i="35"/>
  <c r="AU719" i="35"/>
  <c r="AV719" i="35"/>
  <c r="AW719" i="35"/>
  <c r="AX719" i="35"/>
  <c r="AY719" i="35"/>
  <c r="AZ719" i="35"/>
  <c r="BA719" i="35"/>
  <c r="BB719" i="35"/>
  <c r="BC719" i="35"/>
  <c r="BD719" i="35"/>
  <c r="BE719" i="35"/>
  <c r="BF719" i="35"/>
  <c r="BG719" i="35"/>
  <c r="BH719" i="35"/>
  <c r="BI719" i="35"/>
  <c r="BJ719" i="35"/>
  <c r="BK719" i="35"/>
  <c r="BL719" i="35"/>
  <c r="BM719" i="35"/>
  <c r="BN719" i="35"/>
  <c r="BO719" i="35"/>
  <c r="BP719" i="35"/>
  <c r="BQ719" i="35"/>
  <c r="BR719" i="35"/>
  <c r="BS719" i="35"/>
  <c r="BT719" i="35"/>
  <c r="BU719" i="35"/>
  <c r="BV719" i="35"/>
  <c r="AO720" i="35"/>
  <c r="AP720" i="35"/>
  <c r="AQ720" i="35"/>
  <c r="AR720" i="35"/>
  <c r="AS720" i="35"/>
  <c r="AT720" i="35"/>
  <c r="AU720" i="35"/>
  <c r="AV720" i="35"/>
  <c r="AW720" i="35"/>
  <c r="AX720" i="35"/>
  <c r="AY720" i="35"/>
  <c r="AZ720" i="35"/>
  <c r="BA720" i="35"/>
  <c r="BB720" i="35"/>
  <c r="BC720" i="35"/>
  <c r="BD720" i="35"/>
  <c r="BE720" i="35"/>
  <c r="BF720" i="35"/>
  <c r="BG720" i="35"/>
  <c r="BH720" i="35"/>
  <c r="BI720" i="35"/>
  <c r="BJ720" i="35"/>
  <c r="BK720" i="35"/>
  <c r="BL720" i="35"/>
  <c r="BM720" i="35"/>
  <c r="BN720" i="35"/>
  <c r="BO720" i="35"/>
  <c r="BP720" i="35"/>
  <c r="BQ720" i="35"/>
  <c r="BR720" i="35"/>
  <c r="BS720" i="35"/>
  <c r="BT720" i="35"/>
  <c r="BU720" i="35"/>
  <c r="BV720" i="35"/>
  <c r="AO721" i="35"/>
  <c r="AP721" i="35"/>
  <c r="AQ721" i="35"/>
  <c r="AR721" i="35"/>
  <c r="AS721" i="35"/>
  <c r="AT721" i="35"/>
  <c r="AU721" i="35"/>
  <c r="AV721" i="35"/>
  <c r="AW721" i="35"/>
  <c r="AX721" i="35"/>
  <c r="AY721" i="35"/>
  <c r="AZ721" i="35"/>
  <c r="BA721" i="35"/>
  <c r="BB721" i="35"/>
  <c r="BC721" i="35"/>
  <c r="BD721" i="35"/>
  <c r="BE721" i="35"/>
  <c r="BF721" i="35"/>
  <c r="BG721" i="35"/>
  <c r="BH721" i="35"/>
  <c r="BI721" i="35"/>
  <c r="BJ721" i="35"/>
  <c r="BK721" i="35"/>
  <c r="BL721" i="35"/>
  <c r="BM721" i="35"/>
  <c r="BN721" i="35"/>
  <c r="BO721" i="35"/>
  <c r="BP721" i="35"/>
  <c r="BQ721" i="35"/>
  <c r="BR721" i="35"/>
  <c r="BS721" i="35"/>
  <c r="BT721" i="35"/>
  <c r="BU721" i="35"/>
  <c r="BV721" i="35"/>
  <c r="AO722" i="35"/>
  <c r="AP722" i="35"/>
  <c r="AQ722" i="35"/>
  <c r="AR722" i="35"/>
  <c r="AS722" i="35"/>
  <c r="AT722" i="35"/>
  <c r="AU722" i="35"/>
  <c r="AV722" i="35"/>
  <c r="AW722" i="35"/>
  <c r="AX722" i="35"/>
  <c r="AY722" i="35"/>
  <c r="AZ722" i="35"/>
  <c r="BA722" i="35"/>
  <c r="BB722" i="35"/>
  <c r="BC722" i="35"/>
  <c r="BD722" i="35"/>
  <c r="BE722" i="35"/>
  <c r="BF722" i="35"/>
  <c r="BG722" i="35"/>
  <c r="BH722" i="35"/>
  <c r="BI722" i="35"/>
  <c r="BJ722" i="35"/>
  <c r="BK722" i="35"/>
  <c r="BL722" i="35"/>
  <c r="BM722" i="35"/>
  <c r="BN722" i="35"/>
  <c r="BO722" i="35"/>
  <c r="BP722" i="35"/>
  <c r="BQ722" i="35"/>
  <c r="BR722" i="35"/>
  <c r="BS722" i="35"/>
  <c r="BT722" i="35"/>
  <c r="BU722" i="35"/>
  <c r="BV722" i="35"/>
  <c r="AO723" i="35"/>
  <c r="AP723" i="35"/>
  <c r="AQ723" i="35"/>
  <c r="AR723" i="35"/>
  <c r="AS723" i="35"/>
  <c r="AT723" i="35"/>
  <c r="AU723" i="35"/>
  <c r="AV723" i="35"/>
  <c r="AW723" i="35"/>
  <c r="AX723" i="35"/>
  <c r="AY723" i="35"/>
  <c r="AZ723" i="35"/>
  <c r="BA723" i="35"/>
  <c r="BB723" i="35"/>
  <c r="BC723" i="35"/>
  <c r="BD723" i="35"/>
  <c r="BE723" i="35"/>
  <c r="BF723" i="35"/>
  <c r="BG723" i="35"/>
  <c r="BH723" i="35"/>
  <c r="BI723" i="35"/>
  <c r="BJ723" i="35"/>
  <c r="BK723" i="35"/>
  <c r="BL723" i="35"/>
  <c r="BM723" i="35"/>
  <c r="BN723" i="35"/>
  <c r="BO723" i="35"/>
  <c r="BP723" i="35"/>
  <c r="BQ723" i="35"/>
  <c r="BR723" i="35"/>
  <c r="BS723" i="35"/>
  <c r="BT723" i="35"/>
  <c r="BU723" i="35"/>
  <c r="BV723" i="35"/>
  <c r="AO1664" i="35"/>
  <c r="AP1664" i="35"/>
  <c r="AQ1664" i="35"/>
  <c r="AR1664" i="35"/>
  <c r="AS1664" i="35"/>
  <c r="AT1664" i="35"/>
  <c r="AU1664" i="35"/>
  <c r="AV1664" i="35"/>
  <c r="AW1664" i="35"/>
  <c r="AX1664" i="35"/>
  <c r="AY1664" i="35"/>
  <c r="AZ1664" i="35"/>
  <c r="BA1664" i="35"/>
  <c r="BB1664" i="35"/>
  <c r="BC1664" i="35"/>
  <c r="BD1664" i="35"/>
  <c r="BE1664" i="35"/>
  <c r="BF1664" i="35"/>
  <c r="BG1664" i="35"/>
  <c r="BH1664" i="35"/>
  <c r="BI1664" i="35"/>
  <c r="BJ1664" i="35"/>
  <c r="BK1664" i="35"/>
  <c r="BL1664" i="35"/>
  <c r="BM1664" i="35"/>
  <c r="BN1664" i="35"/>
  <c r="BO1664" i="35"/>
  <c r="BP1664" i="35"/>
  <c r="BQ1664" i="35"/>
  <c r="BR1664" i="35"/>
  <c r="BS1664" i="35"/>
  <c r="BT1664" i="35"/>
  <c r="BU1664" i="35"/>
  <c r="BV1664" i="35"/>
  <c r="AO1665" i="35"/>
  <c r="AP1665" i="35"/>
  <c r="AQ1665" i="35"/>
  <c r="AR1665" i="35"/>
  <c r="AS1665" i="35"/>
  <c r="AT1665" i="35"/>
  <c r="AU1665" i="35"/>
  <c r="AV1665" i="35"/>
  <c r="AW1665" i="35"/>
  <c r="AX1665" i="35"/>
  <c r="AY1665" i="35"/>
  <c r="AZ1665" i="35"/>
  <c r="BA1665" i="35"/>
  <c r="BB1665" i="35"/>
  <c r="BC1665" i="35"/>
  <c r="BD1665" i="35"/>
  <c r="BE1665" i="35"/>
  <c r="BF1665" i="35"/>
  <c r="BG1665" i="35"/>
  <c r="BH1665" i="35"/>
  <c r="BI1665" i="35"/>
  <c r="BJ1665" i="35"/>
  <c r="BK1665" i="35"/>
  <c r="BL1665" i="35"/>
  <c r="BM1665" i="35"/>
  <c r="BN1665" i="35"/>
  <c r="BO1665" i="35"/>
  <c r="BP1665" i="35"/>
  <c r="BQ1665" i="35"/>
  <c r="BR1665" i="35"/>
  <c r="BS1665" i="35"/>
  <c r="BT1665" i="35"/>
  <c r="BU1665" i="35"/>
  <c r="BV1665" i="35"/>
  <c r="AO1666" i="35"/>
  <c r="AP1666" i="35"/>
  <c r="AQ1666" i="35"/>
  <c r="AR1666" i="35"/>
  <c r="AS1666" i="35"/>
  <c r="AT1666" i="35"/>
  <c r="AU1666" i="35"/>
  <c r="AV1666" i="35"/>
  <c r="AW1666" i="35"/>
  <c r="AX1666" i="35"/>
  <c r="AY1666" i="35"/>
  <c r="AZ1666" i="35"/>
  <c r="BA1666" i="35"/>
  <c r="BB1666" i="35"/>
  <c r="BC1666" i="35"/>
  <c r="BD1666" i="35"/>
  <c r="BE1666" i="35"/>
  <c r="BF1666" i="35"/>
  <c r="BG1666" i="35"/>
  <c r="BH1666" i="35"/>
  <c r="BI1666" i="35"/>
  <c r="BJ1666" i="35"/>
  <c r="BK1666" i="35"/>
  <c r="BL1666" i="35"/>
  <c r="BM1666" i="35"/>
  <c r="BN1666" i="35"/>
  <c r="BO1666" i="35"/>
  <c r="BP1666" i="35"/>
  <c r="BQ1666" i="35"/>
  <c r="BR1666" i="35"/>
  <c r="BS1666" i="35"/>
  <c r="BT1666" i="35"/>
  <c r="BU1666" i="35"/>
  <c r="BV1666" i="35"/>
  <c r="AO1667" i="35"/>
  <c r="AP1667" i="35"/>
  <c r="AQ1667" i="35"/>
  <c r="AR1667" i="35"/>
  <c r="AS1667" i="35"/>
  <c r="AT1667" i="35"/>
  <c r="AU1667" i="35"/>
  <c r="AV1667" i="35"/>
  <c r="AW1667" i="35"/>
  <c r="AX1667" i="35"/>
  <c r="AY1667" i="35"/>
  <c r="AZ1667" i="35"/>
  <c r="BA1667" i="35"/>
  <c r="BB1667" i="35"/>
  <c r="BC1667" i="35"/>
  <c r="BD1667" i="35"/>
  <c r="BE1667" i="35"/>
  <c r="BF1667" i="35"/>
  <c r="BG1667" i="35"/>
  <c r="BH1667" i="35"/>
  <c r="BI1667" i="35"/>
  <c r="BJ1667" i="35"/>
  <c r="BK1667" i="35"/>
  <c r="BL1667" i="35"/>
  <c r="BM1667" i="35"/>
  <c r="BN1667" i="35"/>
  <c r="BO1667" i="35"/>
  <c r="BP1667" i="35"/>
  <c r="BQ1667" i="35"/>
  <c r="BR1667" i="35"/>
  <c r="BS1667" i="35"/>
  <c r="BT1667" i="35"/>
  <c r="BU1667" i="35"/>
  <c r="BV1667" i="35"/>
  <c r="AO1668" i="35"/>
  <c r="AP1668" i="35"/>
  <c r="AQ1668" i="35"/>
  <c r="AR1668" i="35"/>
  <c r="AS1668" i="35"/>
  <c r="AT1668" i="35"/>
  <c r="AU1668" i="35"/>
  <c r="AV1668" i="35"/>
  <c r="AW1668" i="35"/>
  <c r="AX1668" i="35"/>
  <c r="AY1668" i="35"/>
  <c r="AZ1668" i="35"/>
  <c r="BA1668" i="35"/>
  <c r="BB1668" i="35"/>
  <c r="BC1668" i="35"/>
  <c r="BD1668" i="35"/>
  <c r="BE1668" i="35"/>
  <c r="BF1668" i="35"/>
  <c r="BG1668" i="35"/>
  <c r="BH1668" i="35"/>
  <c r="BI1668" i="35"/>
  <c r="BJ1668" i="35"/>
  <c r="BK1668" i="35"/>
  <c r="BL1668" i="35"/>
  <c r="BM1668" i="35"/>
  <c r="BN1668" i="35"/>
  <c r="BO1668" i="35"/>
  <c r="BP1668" i="35"/>
  <c r="BQ1668" i="35"/>
  <c r="BR1668" i="35"/>
  <c r="BS1668" i="35"/>
  <c r="BT1668" i="35"/>
  <c r="BU1668" i="35"/>
  <c r="BV1668" i="35"/>
  <c r="AO1669" i="35"/>
  <c r="AP1669" i="35"/>
  <c r="AQ1669" i="35"/>
  <c r="AR1669" i="35"/>
  <c r="AS1669" i="35"/>
  <c r="AT1669" i="35"/>
  <c r="AU1669" i="35"/>
  <c r="AV1669" i="35"/>
  <c r="AW1669" i="35"/>
  <c r="AX1669" i="35"/>
  <c r="AY1669" i="35"/>
  <c r="AZ1669" i="35"/>
  <c r="BA1669" i="35"/>
  <c r="BB1669" i="35"/>
  <c r="BC1669" i="35"/>
  <c r="BD1669" i="35"/>
  <c r="BE1669" i="35"/>
  <c r="BF1669" i="35"/>
  <c r="BG1669" i="35"/>
  <c r="BH1669" i="35"/>
  <c r="BI1669" i="35"/>
  <c r="BJ1669" i="35"/>
  <c r="BK1669" i="35"/>
  <c r="BL1669" i="35"/>
  <c r="BM1669" i="35"/>
  <c r="BN1669" i="35"/>
  <c r="BO1669" i="35"/>
  <c r="BP1669" i="35"/>
  <c r="BQ1669" i="35"/>
  <c r="BR1669" i="35"/>
  <c r="BS1669" i="35"/>
  <c r="BT1669" i="35"/>
  <c r="BU1669" i="35"/>
  <c r="BV1669" i="35"/>
  <c r="AO1349" i="35"/>
  <c r="AP1349" i="35"/>
  <c r="AQ1349" i="35"/>
  <c r="AR1349" i="35"/>
  <c r="AS1349" i="35"/>
  <c r="AT1349" i="35"/>
  <c r="AU1349" i="35"/>
  <c r="AV1349" i="35"/>
  <c r="AW1349" i="35"/>
  <c r="AX1349" i="35"/>
  <c r="AY1349" i="35"/>
  <c r="AZ1349" i="35"/>
  <c r="BA1349" i="35"/>
  <c r="BB1349" i="35"/>
  <c r="BC1349" i="35"/>
  <c r="BD1349" i="35"/>
  <c r="BE1349" i="35"/>
  <c r="BF1349" i="35"/>
  <c r="BG1349" i="35"/>
  <c r="BH1349" i="35"/>
  <c r="BI1349" i="35"/>
  <c r="BJ1349" i="35"/>
  <c r="BK1349" i="35"/>
  <c r="BL1349" i="35"/>
  <c r="BM1349" i="35"/>
  <c r="BN1349" i="35"/>
  <c r="BO1349" i="35"/>
  <c r="BP1349" i="35"/>
  <c r="BQ1349" i="35"/>
  <c r="BR1349" i="35"/>
  <c r="BS1349" i="35"/>
  <c r="BT1349" i="35"/>
  <c r="BU1349" i="35"/>
  <c r="BV1349" i="35"/>
  <c r="AO1350" i="35"/>
  <c r="AP1350" i="35"/>
  <c r="AQ1350" i="35"/>
  <c r="AR1350" i="35"/>
  <c r="AS1350" i="35"/>
  <c r="AT1350" i="35"/>
  <c r="AU1350" i="35"/>
  <c r="AV1350" i="35"/>
  <c r="AW1350" i="35"/>
  <c r="AX1350" i="35"/>
  <c r="AY1350" i="35"/>
  <c r="AZ1350" i="35"/>
  <c r="BA1350" i="35"/>
  <c r="BB1350" i="35"/>
  <c r="BC1350" i="35"/>
  <c r="BD1350" i="35"/>
  <c r="BE1350" i="35"/>
  <c r="BF1350" i="35"/>
  <c r="BG1350" i="35"/>
  <c r="BH1350" i="35"/>
  <c r="BI1350" i="35"/>
  <c r="BJ1350" i="35"/>
  <c r="BK1350" i="35"/>
  <c r="BL1350" i="35"/>
  <c r="BM1350" i="35"/>
  <c r="BN1350" i="35"/>
  <c r="BO1350" i="35"/>
  <c r="BP1350" i="35"/>
  <c r="BQ1350" i="35"/>
  <c r="BR1350" i="35"/>
  <c r="BS1350" i="35"/>
  <c r="BT1350" i="35"/>
  <c r="BU1350" i="35"/>
  <c r="BV1350" i="35"/>
  <c r="AO1351" i="35"/>
  <c r="AP1351" i="35"/>
  <c r="AQ1351" i="35"/>
  <c r="AR1351" i="35"/>
  <c r="AS1351" i="35"/>
  <c r="AT1351" i="35"/>
  <c r="AU1351" i="35"/>
  <c r="AV1351" i="35"/>
  <c r="AW1351" i="35"/>
  <c r="AX1351" i="35"/>
  <c r="AY1351" i="35"/>
  <c r="AZ1351" i="35"/>
  <c r="BA1351" i="35"/>
  <c r="BB1351" i="35"/>
  <c r="BC1351" i="35"/>
  <c r="BD1351" i="35"/>
  <c r="BE1351" i="35"/>
  <c r="BF1351" i="35"/>
  <c r="BG1351" i="35"/>
  <c r="BH1351" i="35"/>
  <c r="BI1351" i="35"/>
  <c r="BJ1351" i="35"/>
  <c r="BK1351" i="35"/>
  <c r="BL1351" i="35"/>
  <c r="BM1351" i="35"/>
  <c r="BN1351" i="35"/>
  <c r="BO1351" i="35"/>
  <c r="BP1351" i="35"/>
  <c r="BQ1351" i="35"/>
  <c r="BR1351" i="35"/>
  <c r="BS1351" i="35"/>
  <c r="BT1351" i="35"/>
  <c r="BU1351" i="35"/>
  <c r="BV1351" i="35"/>
  <c r="AO1352" i="35"/>
  <c r="AP1352" i="35"/>
  <c r="AQ1352" i="35"/>
  <c r="AR1352" i="35"/>
  <c r="AS1352" i="35"/>
  <c r="AT1352" i="35"/>
  <c r="AU1352" i="35"/>
  <c r="AV1352" i="35"/>
  <c r="AW1352" i="35"/>
  <c r="AX1352" i="35"/>
  <c r="AY1352" i="35"/>
  <c r="AZ1352" i="35"/>
  <c r="BA1352" i="35"/>
  <c r="BB1352" i="35"/>
  <c r="BC1352" i="35"/>
  <c r="BD1352" i="35"/>
  <c r="BE1352" i="35"/>
  <c r="BF1352" i="35"/>
  <c r="BG1352" i="35"/>
  <c r="BH1352" i="35"/>
  <c r="BI1352" i="35"/>
  <c r="BJ1352" i="35"/>
  <c r="BK1352" i="35"/>
  <c r="BL1352" i="35"/>
  <c r="BM1352" i="35"/>
  <c r="BN1352" i="35"/>
  <c r="BO1352" i="35"/>
  <c r="BP1352" i="35"/>
  <c r="BQ1352" i="35"/>
  <c r="BR1352" i="35"/>
  <c r="BS1352" i="35"/>
  <c r="BT1352" i="35"/>
  <c r="BU1352" i="35"/>
  <c r="BV1352" i="35"/>
  <c r="AO1353" i="35"/>
  <c r="AP1353" i="35"/>
  <c r="AQ1353" i="35"/>
  <c r="AR1353" i="35"/>
  <c r="AS1353" i="35"/>
  <c r="AT1353" i="35"/>
  <c r="AU1353" i="35"/>
  <c r="AV1353" i="35"/>
  <c r="AW1353" i="35"/>
  <c r="AX1353" i="35"/>
  <c r="AY1353" i="35"/>
  <c r="AZ1353" i="35"/>
  <c r="BA1353" i="35"/>
  <c r="BB1353" i="35"/>
  <c r="BC1353" i="35"/>
  <c r="BD1353" i="35"/>
  <c r="BE1353" i="35"/>
  <c r="BF1353" i="35"/>
  <c r="BG1353" i="35"/>
  <c r="BH1353" i="35"/>
  <c r="BI1353" i="35"/>
  <c r="BJ1353" i="35"/>
  <c r="BK1353" i="35"/>
  <c r="BL1353" i="35"/>
  <c r="BM1353" i="35"/>
  <c r="BN1353" i="35"/>
  <c r="BO1353" i="35"/>
  <c r="BP1353" i="35"/>
  <c r="BQ1353" i="35"/>
  <c r="BR1353" i="35"/>
  <c r="BS1353" i="35"/>
  <c r="BT1353" i="35"/>
  <c r="BU1353" i="35"/>
  <c r="BV1353" i="35"/>
  <c r="AO1871" i="35"/>
  <c r="AP1871" i="35"/>
  <c r="AQ1871" i="35"/>
  <c r="AR1871" i="35"/>
  <c r="AS1871" i="35"/>
  <c r="AT1871" i="35"/>
  <c r="AU1871" i="35"/>
  <c r="AV1871" i="35"/>
  <c r="AW1871" i="35"/>
  <c r="AX1871" i="35"/>
  <c r="AY1871" i="35"/>
  <c r="AZ1871" i="35"/>
  <c r="BA1871" i="35"/>
  <c r="BB1871" i="35"/>
  <c r="BC1871" i="35"/>
  <c r="BD1871" i="35"/>
  <c r="BE1871" i="35"/>
  <c r="BF1871" i="35"/>
  <c r="BG1871" i="35"/>
  <c r="BH1871" i="35"/>
  <c r="BI1871" i="35"/>
  <c r="BJ1871" i="35"/>
  <c r="BK1871" i="35"/>
  <c r="BL1871" i="35"/>
  <c r="BM1871" i="35"/>
  <c r="BN1871" i="35"/>
  <c r="BO1871" i="35"/>
  <c r="BP1871" i="35"/>
  <c r="BQ1871" i="35"/>
  <c r="BR1871" i="35"/>
  <c r="BS1871" i="35"/>
  <c r="BT1871" i="35"/>
  <c r="BU1871" i="35"/>
  <c r="BV1871" i="35"/>
  <c r="AO1872" i="35"/>
  <c r="AP1872" i="35"/>
  <c r="AQ1872" i="35"/>
  <c r="AR1872" i="35"/>
  <c r="AS1872" i="35"/>
  <c r="AT1872" i="35"/>
  <c r="AU1872" i="35"/>
  <c r="AV1872" i="35"/>
  <c r="AW1872" i="35"/>
  <c r="AX1872" i="35"/>
  <c r="AY1872" i="35"/>
  <c r="AZ1872" i="35"/>
  <c r="BA1872" i="35"/>
  <c r="BB1872" i="35"/>
  <c r="BC1872" i="35"/>
  <c r="BD1872" i="35"/>
  <c r="BE1872" i="35"/>
  <c r="BF1872" i="35"/>
  <c r="BG1872" i="35"/>
  <c r="BH1872" i="35"/>
  <c r="BI1872" i="35"/>
  <c r="BJ1872" i="35"/>
  <c r="BK1872" i="35"/>
  <c r="BL1872" i="35"/>
  <c r="BM1872" i="35"/>
  <c r="BN1872" i="35"/>
  <c r="BO1872" i="35"/>
  <c r="BP1872" i="35"/>
  <c r="BQ1872" i="35"/>
  <c r="BR1872" i="35"/>
  <c r="BS1872" i="35"/>
  <c r="BT1872" i="35"/>
  <c r="BU1872" i="35"/>
  <c r="BV1872" i="35"/>
  <c r="AO1873" i="35"/>
  <c r="AP1873" i="35"/>
  <c r="AQ1873" i="35"/>
  <c r="AR1873" i="35"/>
  <c r="AS1873" i="35"/>
  <c r="AT1873" i="35"/>
  <c r="AU1873" i="35"/>
  <c r="AV1873" i="35"/>
  <c r="AW1873" i="35"/>
  <c r="AX1873" i="35"/>
  <c r="AY1873" i="35"/>
  <c r="AZ1873" i="35"/>
  <c r="BA1873" i="35"/>
  <c r="BB1873" i="35"/>
  <c r="BC1873" i="35"/>
  <c r="BD1873" i="35"/>
  <c r="BE1873" i="35"/>
  <c r="BF1873" i="35"/>
  <c r="BG1873" i="35"/>
  <c r="BH1873" i="35"/>
  <c r="BI1873" i="35"/>
  <c r="BJ1873" i="35"/>
  <c r="BK1873" i="35"/>
  <c r="BL1873" i="35"/>
  <c r="BM1873" i="35"/>
  <c r="BN1873" i="35"/>
  <c r="BO1873" i="35"/>
  <c r="BP1873" i="35"/>
  <c r="BQ1873" i="35"/>
  <c r="BR1873" i="35"/>
  <c r="BS1873" i="35"/>
  <c r="BT1873" i="35"/>
  <c r="BU1873" i="35"/>
  <c r="BV1873" i="35"/>
  <c r="AO1874" i="35"/>
  <c r="AP1874" i="35"/>
  <c r="AQ1874" i="35"/>
  <c r="AR1874" i="35"/>
  <c r="AS1874" i="35"/>
  <c r="AT1874" i="35"/>
  <c r="AU1874" i="35"/>
  <c r="AV1874" i="35"/>
  <c r="AW1874" i="35"/>
  <c r="AX1874" i="35"/>
  <c r="AY1874" i="35"/>
  <c r="AZ1874" i="35"/>
  <c r="BA1874" i="35"/>
  <c r="BB1874" i="35"/>
  <c r="BC1874" i="35"/>
  <c r="BD1874" i="35"/>
  <c r="BE1874" i="35"/>
  <c r="BF1874" i="35"/>
  <c r="BG1874" i="35"/>
  <c r="BH1874" i="35"/>
  <c r="BI1874" i="35"/>
  <c r="BJ1874" i="35"/>
  <c r="BK1874" i="35"/>
  <c r="BL1874" i="35"/>
  <c r="BM1874" i="35"/>
  <c r="BN1874" i="35"/>
  <c r="BO1874" i="35"/>
  <c r="BP1874" i="35"/>
  <c r="BQ1874" i="35"/>
  <c r="BR1874" i="35"/>
  <c r="BS1874" i="35"/>
  <c r="BT1874" i="35"/>
  <c r="BU1874" i="35"/>
  <c r="BV1874" i="35"/>
  <c r="AO1875" i="35"/>
  <c r="AP1875" i="35"/>
  <c r="AQ1875" i="35"/>
  <c r="AR1875" i="35"/>
  <c r="AS1875" i="35"/>
  <c r="AT1875" i="35"/>
  <c r="AU1875" i="35"/>
  <c r="AV1875" i="35"/>
  <c r="AW1875" i="35"/>
  <c r="AX1875" i="35"/>
  <c r="AY1875" i="35"/>
  <c r="AZ1875" i="35"/>
  <c r="BA1875" i="35"/>
  <c r="BB1875" i="35"/>
  <c r="BC1875" i="35"/>
  <c r="BD1875" i="35"/>
  <c r="BE1875" i="35"/>
  <c r="BF1875" i="35"/>
  <c r="BG1875" i="35"/>
  <c r="BH1875" i="35"/>
  <c r="BI1875" i="35"/>
  <c r="BJ1875" i="35"/>
  <c r="BK1875" i="35"/>
  <c r="BL1875" i="35"/>
  <c r="BM1875" i="35"/>
  <c r="BN1875" i="35"/>
  <c r="BO1875" i="35"/>
  <c r="BP1875" i="35"/>
  <c r="BQ1875" i="35"/>
  <c r="BR1875" i="35"/>
  <c r="BS1875" i="35"/>
  <c r="BT1875" i="35"/>
  <c r="BU1875" i="35"/>
  <c r="BV1875" i="35"/>
  <c r="AO1876" i="35"/>
  <c r="AP1876" i="35"/>
  <c r="AQ1876" i="35"/>
  <c r="AR1876" i="35"/>
  <c r="AS1876" i="35"/>
  <c r="AT1876" i="35"/>
  <c r="AU1876" i="35"/>
  <c r="AV1876" i="35"/>
  <c r="AW1876" i="35"/>
  <c r="AX1876" i="35"/>
  <c r="AY1876" i="35"/>
  <c r="AZ1876" i="35"/>
  <c r="BA1876" i="35"/>
  <c r="BB1876" i="35"/>
  <c r="BC1876" i="35"/>
  <c r="BD1876" i="35"/>
  <c r="BE1876" i="35"/>
  <c r="BF1876" i="35"/>
  <c r="BG1876" i="35"/>
  <c r="BH1876" i="35"/>
  <c r="BI1876" i="35"/>
  <c r="BJ1876" i="35"/>
  <c r="BK1876" i="35"/>
  <c r="BL1876" i="35"/>
  <c r="BM1876" i="35"/>
  <c r="BN1876" i="35"/>
  <c r="BO1876" i="35"/>
  <c r="BP1876" i="35"/>
  <c r="BQ1876" i="35"/>
  <c r="BR1876" i="35"/>
  <c r="BS1876" i="35"/>
  <c r="BT1876" i="35"/>
  <c r="BU1876" i="35"/>
  <c r="BV1876" i="35"/>
  <c r="AO161" i="35"/>
  <c r="AP161" i="35"/>
  <c r="AQ161" i="35"/>
  <c r="AR161" i="35"/>
  <c r="AS161" i="35"/>
  <c r="AT161" i="35"/>
  <c r="AU161" i="35"/>
  <c r="AV161" i="35"/>
  <c r="AW161" i="35"/>
  <c r="AX161" i="35"/>
  <c r="AY161" i="35"/>
  <c r="AZ161" i="35"/>
  <c r="BA161" i="35"/>
  <c r="BB161" i="35"/>
  <c r="BC161" i="35"/>
  <c r="BD161" i="35"/>
  <c r="BE161" i="35"/>
  <c r="BF161" i="35"/>
  <c r="BG161" i="35"/>
  <c r="BH161" i="35"/>
  <c r="BI161" i="35"/>
  <c r="BJ161" i="35"/>
  <c r="BK161" i="35"/>
  <c r="BL161" i="35"/>
  <c r="BM161" i="35"/>
  <c r="BN161" i="35"/>
  <c r="BO161" i="35"/>
  <c r="BP161" i="35"/>
  <c r="BQ161" i="35"/>
  <c r="BR161" i="35"/>
  <c r="BS161" i="35"/>
  <c r="BT161" i="35"/>
  <c r="BU161" i="35"/>
  <c r="BV161" i="35"/>
  <c r="AO162" i="35"/>
  <c r="AP162" i="35"/>
  <c r="AQ162" i="35"/>
  <c r="AR162" i="35"/>
  <c r="AS162" i="35"/>
  <c r="AT162" i="35"/>
  <c r="AU162" i="35"/>
  <c r="AV162" i="35"/>
  <c r="AW162" i="35"/>
  <c r="AX162" i="35"/>
  <c r="AY162" i="35"/>
  <c r="AZ162" i="35"/>
  <c r="BA162" i="35"/>
  <c r="BB162" i="35"/>
  <c r="BC162" i="35"/>
  <c r="BD162" i="35"/>
  <c r="BE162" i="35"/>
  <c r="BF162" i="35"/>
  <c r="BG162" i="35"/>
  <c r="BH162" i="35"/>
  <c r="BI162" i="35"/>
  <c r="BJ162" i="35"/>
  <c r="BK162" i="35"/>
  <c r="BL162" i="35"/>
  <c r="BM162" i="35"/>
  <c r="BN162" i="35"/>
  <c r="BO162" i="35"/>
  <c r="BP162" i="35"/>
  <c r="BQ162" i="35"/>
  <c r="BR162" i="35"/>
  <c r="BS162" i="35"/>
  <c r="BT162" i="35"/>
  <c r="BU162" i="35"/>
  <c r="BV162" i="35"/>
  <c r="AO163" i="35"/>
  <c r="AP163" i="35"/>
  <c r="AQ163" i="35"/>
  <c r="AR163" i="35"/>
  <c r="AS163" i="35"/>
  <c r="AT163" i="35"/>
  <c r="AU163" i="35"/>
  <c r="AV163" i="35"/>
  <c r="AW163" i="35"/>
  <c r="AX163" i="35"/>
  <c r="AY163" i="35"/>
  <c r="AZ163" i="35"/>
  <c r="BA163" i="35"/>
  <c r="BB163" i="35"/>
  <c r="BC163" i="35"/>
  <c r="BD163" i="35"/>
  <c r="BE163" i="35"/>
  <c r="BF163" i="35"/>
  <c r="BG163" i="35"/>
  <c r="BH163" i="35"/>
  <c r="BI163" i="35"/>
  <c r="BJ163" i="35"/>
  <c r="BK163" i="35"/>
  <c r="BL163" i="35"/>
  <c r="BM163" i="35"/>
  <c r="BN163" i="35"/>
  <c r="BO163" i="35"/>
  <c r="BP163" i="35"/>
  <c r="BQ163" i="35"/>
  <c r="BR163" i="35"/>
  <c r="BS163" i="35"/>
  <c r="BT163" i="35"/>
  <c r="BU163" i="35"/>
  <c r="BV163" i="35"/>
  <c r="AO164" i="35"/>
  <c r="AP164" i="35"/>
  <c r="AQ164" i="35"/>
  <c r="AR164" i="35"/>
  <c r="AS164" i="35"/>
  <c r="AT164" i="35"/>
  <c r="AU164" i="35"/>
  <c r="AV164" i="35"/>
  <c r="AW164" i="35"/>
  <c r="AX164" i="35"/>
  <c r="AY164" i="35"/>
  <c r="AZ164" i="35"/>
  <c r="BA164" i="35"/>
  <c r="BB164" i="35"/>
  <c r="BC164" i="35"/>
  <c r="BD164" i="35"/>
  <c r="BE164" i="35"/>
  <c r="BF164" i="35"/>
  <c r="BG164" i="35"/>
  <c r="BH164" i="35"/>
  <c r="BI164" i="35"/>
  <c r="BJ164" i="35"/>
  <c r="BK164" i="35"/>
  <c r="BL164" i="35"/>
  <c r="BM164" i="35"/>
  <c r="BN164" i="35"/>
  <c r="BO164" i="35"/>
  <c r="BP164" i="35"/>
  <c r="BQ164" i="35"/>
  <c r="BR164" i="35"/>
  <c r="BS164" i="35"/>
  <c r="BT164" i="35"/>
  <c r="BU164" i="35"/>
  <c r="BV164" i="35"/>
  <c r="AO165" i="35"/>
  <c r="AP165" i="35"/>
  <c r="AQ165" i="35"/>
  <c r="AR165" i="35"/>
  <c r="AS165" i="35"/>
  <c r="AT165" i="35"/>
  <c r="AU165" i="35"/>
  <c r="AV165" i="35"/>
  <c r="AW165" i="35"/>
  <c r="AX165" i="35"/>
  <c r="AY165" i="35"/>
  <c r="AZ165" i="35"/>
  <c r="BA165" i="35"/>
  <c r="BB165" i="35"/>
  <c r="BC165" i="35"/>
  <c r="BD165" i="35"/>
  <c r="BE165" i="35"/>
  <c r="BF165" i="35"/>
  <c r="BG165" i="35"/>
  <c r="BH165" i="35"/>
  <c r="BI165" i="35"/>
  <c r="BJ165" i="35"/>
  <c r="BK165" i="35"/>
  <c r="BL165" i="35"/>
  <c r="BM165" i="35"/>
  <c r="BN165" i="35"/>
  <c r="BO165" i="35"/>
  <c r="BP165" i="35"/>
  <c r="BQ165" i="35"/>
  <c r="BR165" i="35"/>
  <c r="BS165" i="35"/>
  <c r="BT165" i="35"/>
  <c r="BU165" i="35"/>
  <c r="BV165" i="35"/>
  <c r="AO166" i="35"/>
  <c r="AP166" i="35"/>
  <c r="AQ166" i="35"/>
  <c r="AR166" i="35"/>
  <c r="AS166" i="35"/>
  <c r="AT166" i="35"/>
  <c r="AU166" i="35"/>
  <c r="AV166" i="35"/>
  <c r="AW166" i="35"/>
  <c r="AX166" i="35"/>
  <c r="AY166" i="35"/>
  <c r="AZ166" i="35"/>
  <c r="BA166" i="35"/>
  <c r="BB166" i="35"/>
  <c r="BC166" i="35"/>
  <c r="BD166" i="35"/>
  <c r="BE166" i="35"/>
  <c r="BF166" i="35"/>
  <c r="BG166" i="35"/>
  <c r="BH166" i="35"/>
  <c r="BI166" i="35"/>
  <c r="BJ166" i="35"/>
  <c r="BK166" i="35"/>
  <c r="BL166" i="35"/>
  <c r="BM166" i="35"/>
  <c r="BN166" i="35"/>
  <c r="BO166" i="35"/>
  <c r="BP166" i="35"/>
  <c r="BQ166" i="35"/>
  <c r="BR166" i="35"/>
  <c r="BS166" i="35"/>
  <c r="BT166" i="35"/>
  <c r="BU166" i="35"/>
  <c r="BV166" i="35"/>
  <c r="AO393" i="35"/>
  <c r="AP393" i="35"/>
  <c r="AQ393" i="35"/>
  <c r="AR393" i="35"/>
  <c r="AS393" i="35"/>
  <c r="AT393" i="35"/>
  <c r="AU393" i="35"/>
  <c r="AV393" i="35"/>
  <c r="AW393" i="35"/>
  <c r="AX393" i="35"/>
  <c r="AY393" i="35"/>
  <c r="AZ393" i="35"/>
  <c r="BA393" i="35"/>
  <c r="BB393" i="35"/>
  <c r="BC393" i="35"/>
  <c r="BD393" i="35"/>
  <c r="BE393" i="35"/>
  <c r="BF393" i="35"/>
  <c r="BG393" i="35"/>
  <c r="BH393" i="35"/>
  <c r="BI393" i="35"/>
  <c r="BJ393" i="35"/>
  <c r="BK393" i="35"/>
  <c r="BL393" i="35"/>
  <c r="BM393" i="35"/>
  <c r="BN393" i="35"/>
  <c r="BO393" i="35"/>
  <c r="BP393" i="35"/>
  <c r="BQ393" i="35"/>
  <c r="BR393" i="35"/>
  <c r="BS393" i="35"/>
  <c r="BT393" i="35"/>
  <c r="BU393" i="35"/>
  <c r="BV393" i="35"/>
  <c r="AO394" i="35"/>
  <c r="AP394" i="35"/>
  <c r="AQ394" i="35"/>
  <c r="AR394" i="35"/>
  <c r="AS394" i="35"/>
  <c r="AT394" i="35"/>
  <c r="AU394" i="35"/>
  <c r="AV394" i="35"/>
  <c r="AW394" i="35"/>
  <c r="AX394" i="35"/>
  <c r="AY394" i="35"/>
  <c r="AZ394" i="35"/>
  <c r="BA394" i="35"/>
  <c r="BB394" i="35"/>
  <c r="BC394" i="35"/>
  <c r="BD394" i="35"/>
  <c r="BE394" i="35"/>
  <c r="BF394" i="35"/>
  <c r="BG394" i="35"/>
  <c r="BH394" i="35"/>
  <c r="BI394" i="35"/>
  <c r="BJ394" i="35"/>
  <c r="BK394" i="35"/>
  <c r="BL394" i="35"/>
  <c r="BM394" i="35"/>
  <c r="BN394" i="35"/>
  <c r="BO394" i="35"/>
  <c r="BP394" i="35"/>
  <c r="BQ394" i="35"/>
  <c r="BR394" i="35"/>
  <c r="BS394" i="35"/>
  <c r="BT394" i="35"/>
  <c r="BU394" i="35"/>
  <c r="BV394" i="35"/>
  <c r="AO395" i="35"/>
  <c r="AP395" i="35"/>
  <c r="AQ395" i="35"/>
  <c r="AR395" i="35"/>
  <c r="AS395" i="35"/>
  <c r="AT395" i="35"/>
  <c r="AU395" i="35"/>
  <c r="AV395" i="35"/>
  <c r="AW395" i="35"/>
  <c r="AX395" i="35"/>
  <c r="AY395" i="35"/>
  <c r="AZ395" i="35"/>
  <c r="BA395" i="35"/>
  <c r="BB395" i="35"/>
  <c r="BC395" i="35"/>
  <c r="BD395" i="35"/>
  <c r="BE395" i="35"/>
  <c r="BF395" i="35"/>
  <c r="BG395" i="35"/>
  <c r="BH395" i="35"/>
  <c r="BI395" i="35"/>
  <c r="BJ395" i="35"/>
  <c r="BK395" i="35"/>
  <c r="BL395" i="35"/>
  <c r="BM395" i="35"/>
  <c r="BN395" i="35"/>
  <c r="BO395" i="35"/>
  <c r="BP395" i="35"/>
  <c r="BQ395" i="35"/>
  <c r="BR395" i="35"/>
  <c r="BS395" i="35"/>
  <c r="BT395" i="35"/>
  <c r="BU395" i="35"/>
  <c r="BV395" i="35"/>
  <c r="AO396" i="35"/>
  <c r="AP396" i="35"/>
  <c r="AQ396" i="35"/>
  <c r="AR396" i="35"/>
  <c r="AS396" i="35"/>
  <c r="AT396" i="35"/>
  <c r="AU396" i="35"/>
  <c r="AV396" i="35"/>
  <c r="AW396" i="35"/>
  <c r="AX396" i="35"/>
  <c r="AY396" i="35"/>
  <c r="AZ396" i="35"/>
  <c r="BA396" i="35"/>
  <c r="BB396" i="35"/>
  <c r="BC396" i="35"/>
  <c r="BD396" i="35"/>
  <c r="BE396" i="35"/>
  <c r="BF396" i="35"/>
  <c r="BG396" i="35"/>
  <c r="BH396" i="35"/>
  <c r="BI396" i="35"/>
  <c r="BJ396" i="35"/>
  <c r="BK396" i="35"/>
  <c r="BL396" i="35"/>
  <c r="BM396" i="35"/>
  <c r="BN396" i="35"/>
  <c r="BO396" i="35"/>
  <c r="BP396" i="35"/>
  <c r="BQ396" i="35"/>
  <c r="BR396" i="35"/>
  <c r="BS396" i="35"/>
  <c r="BT396" i="35"/>
  <c r="BU396" i="35"/>
  <c r="BV396" i="35"/>
  <c r="AO397" i="35"/>
  <c r="AP397" i="35"/>
  <c r="AQ397" i="35"/>
  <c r="AR397" i="35"/>
  <c r="AS397" i="35"/>
  <c r="AT397" i="35"/>
  <c r="AU397" i="35"/>
  <c r="AV397" i="35"/>
  <c r="AW397" i="35"/>
  <c r="AX397" i="35"/>
  <c r="AY397" i="35"/>
  <c r="AZ397" i="35"/>
  <c r="BA397" i="35"/>
  <c r="BB397" i="35"/>
  <c r="BC397" i="35"/>
  <c r="BD397" i="35"/>
  <c r="BE397" i="35"/>
  <c r="BF397" i="35"/>
  <c r="BG397" i="35"/>
  <c r="BH397" i="35"/>
  <c r="BI397" i="35"/>
  <c r="BJ397" i="35"/>
  <c r="BK397" i="35"/>
  <c r="BL397" i="35"/>
  <c r="BM397" i="35"/>
  <c r="BN397" i="35"/>
  <c r="BO397" i="35"/>
  <c r="BP397" i="35"/>
  <c r="BQ397" i="35"/>
  <c r="BR397" i="35"/>
  <c r="BS397" i="35"/>
  <c r="BT397" i="35"/>
  <c r="BU397" i="35"/>
  <c r="BV397" i="35"/>
  <c r="AO398" i="35"/>
  <c r="AP398" i="35"/>
  <c r="AQ398" i="35"/>
  <c r="AR398" i="35"/>
  <c r="AS398" i="35"/>
  <c r="AT398" i="35"/>
  <c r="AU398" i="35"/>
  <c r="AV398" i="35"/>
  <c r="AW398" i="35"/>
  <c r="AX398" i="35"/>
  <c r="AY398" i="35"/>
  <c r="AZ398" i="35"/>
  <c r="BA398" i="35"/>
  <c r="BB398" i="35"/>
  <c r="BC398" i="35"/>
  <c r="BD398" i="35"/>
  <c r="BE398" i="35"/>
  <c r="BF398" i="35"/>
  <c r="BG398" i="35"/>
  <c r="BH398" i="35"/>
  <c r="BI398" i="35"/>
  <c r="BJ398" i="35"/>
  <c r="BK398" i="35"/>
  <c r="BL398" i="35"/>
  <c r="BM398" i="35"/>
  <c r="BN398" i="35"/>
  <c r="BO398" i="35"/>
  <c r="BP398" i="35"/>
  <c r="BQ398" i="35"/>
  <c r="BR398" i="35"/>
  <c r="BS398" i="35"/>
  <c r="BT398" i="35"/>
  <c r="BU398" i="35"/>
  <c r="BV398" i="35"/>
  <c r="AO1043" i="35"/>
  <c r="AP1043" i="35"/>
  <c r="AQ1043" i="35"/>
  <c r="AR1043" i="35"/>
  <c r="AS1043" i="35"/>
  <c r="AT1043" i="35"/>
  <c r="AU1043" i="35"/>
  <c r="AV1043" i="35"/>
  <c r="AW1043" i="35"/>
  <c r="AX1043" i="35"/>
  <c r="AY1043" i="35"/>
  <c r="AZ1043" i="35"/>
  <c r="BA1043" i="35"/>
  <c r="BB1043" i="35"/>
  <c r="BC1043" i="35"/>
  <c r="BD1043" i="35"/>
  <c r="BE1043" i="35"/>
  <c r="BF1043" i="35"/>
  <c r="BG1043" i="35"/>
  <c r="BH1043" i="35"/>
  <c r="BI1043" i="35"/>
  <c r="BJ1043" i="35"/>
  <c r="BK1043" i="35"/>
  <c r="BL1043" i="35"/>
  <c r="BM1043" i="35"/>
  <c r="BN1043" i="35"/>
  <c r="BO1043" i="35"/>
  <c r="BP1043" i="35"/>
  <c r="BQ1043" i="35"/>
  <c r="BR1043" i="35"/>
  <c r="BS1043" i="35"/>
  <c r="BT1043" i="35"/>
  <c r="BU1043" i="35"/>
  <c r="BV1043" i="35"/>
  <c r="AO1044" i="35"/>
  <c r="AP1044" i="35"/>
  <c r="AQ1044" i="35"/>
  <c r="AR1044" i="35"/>
  <c r="AS1044" i="35"/>
  <c r="AT1044" i="35"/>
  <c r="AU1044" i="35"/>
  <c r="AV1044" i="35"/>
  <c r="AW1044" i="35"/>
  <c r="AX1044" i="35"/>
  <c r="AY1044" i="35"/>
  <c r="AZ1044" i="35"/>
  <c r="BA1044" i="35"/>
  <c r="BB1044" i="35"/>
  <c r="BC1044" i="35"/>
  <c r="BD1044" i="35"/>
  <c r="BE1044" i="35"/>
  <c r="BF1044" i="35"/>
  <c r="BG1044" i="35"/>
  <c r="BH1044" i="35"/>
  <c r="BI1044" i="35"/>
  <c r="BJ1044" i="35"/>
  <c r="BK1044" i="35"/>
  <c r="BL1044" i="35"/>
  <c r="BM1044" i="35"/>
  <c r="BN1044" i="35"/>
  <c r="BO1044" i="35"/>
  <c r="BP1044" i="35"/>
  <c r="BQ1044" i="35"/>
  <c r="BR1044" i="35"/>
  <c r="BS1044" i="35"/>
  <c r="BT1044" i="35"/>
  <c r="BU1044" i="35"/>
  <c r="BV1044" i="35"/>
  <c r="AO1045" i="35"/>
  <c r="AP1045" i="35"/>
  <c r="AQ1045" i="35"/>
  <c r="AR1045" i="35"/>
  <c r="AS1045" i="35"/>
  <c r="AT1045" i="35"/>
  <c r="AU1045" i="35"/>
  <c r="AV1045" i="35"/>
  <c r="AW1045" i="35"/>
  <c r="AX1045" i="35"/>
  <c r="AY1045" i="35"/>
  <c r="AZ1045" i="35"/>
  <c r="BA1045" i="35"/>
  <c r="BB1045" i="35"/>
  <c r="BC1045" i="35"/>
  <c r="BD1045" i="35"/>
  <c r="BE1045" i="35"/>
  <c r="BF1045" i="35"/>
  <c r="BG1045" i="35"/>
  <c r="BH1045" i="35"/>
  <c r="BI1045" i="35"/>
  <c r="BJ1045" i="35"/>
  <c r="BK1045" i="35"/>
  <c r="BL1045" i="35"/>
  <c r="BM1045" i="35"/>
  <c r="BN1045" i="35"/>
  <c r="BO1045" i="35"/>
  <c r="BP1045" i="35"/>
  <c r="BQ1045" i="35"/>
  <c r="BR1045" i="35"/>
  <c r="BS1045" i="35"/>
  <c r="BT1045" i="35"/>
  <c r="BU1045" i="35"/>
  <c r="BV1045" i="35"/>
  <c r="AO1046" i="35"/>
  <c r="AP1046" i="35"/>
  <c r="AQ1046" i="35"/>
  <c r="AR1046" i="35"/>
  <c r="AS1046" i="35"/>
  <c r="AT1046" i="35"/>
  <c r="AU1046" i="35"/>
  <c r="AV1046" i="35"/>
  <c r="AW1046" i="35"/>
  <c r="AX1046" i="35"/>
  <c r="AY1046" i="35"/>
  <c r="AZ1046" i="35"/>
  <c r="BA1046" i="35"/>
  <c r="BB1046" i="35"/>
  <c r="BC1046" i="35"/>
  <c r="BD1046" i="35"/>
  <c r="BE1046" i="35"/>
  <c r="BF1046" i="35"/>
  <c r="BG1046" i="35"/>
  <c r="BH1046" i="35"/>
  <c r="BI1046" i="35"/>
  <c r="BJ1046" i="35"/>
  <c r="BK1046" i="35"/>
  <c r="BL1046" i="35"/>
  <c r="BM1046" i="35"/>
  <c r="BN1046" i="35"/>
  <c r="BO1046" i="35"/>
  <c r="BP1046" i="35"/>
  <c r="BQ1046" i="35"/>
  <c r="BR1046" i="35"/>
  <c r="BS1046" i="35"/>
  <c r="BT1046" i="35"/>
  <c r="BU1046" i="35"/>
  <c r="BV1046" i="35"/>
  <c r="AO1047" i="35"/>
  <c r="AP1047" i="35"/>
  <c r="AQ1047" i="35"/>
  <c r="AR1047" i="35"/>
  <c r="AS1047" i="35"/>
  <c r="AT1047" i="35"/>
  <c r="AU1047" i="35"/>
  <c r="AV1047" i="35"/>
  <c r="AW1047" i="35"/>
  <c r="AX1047" i="35"/>
  <c r="AY1047" i="35"/>
  <c r="AZ1047" i="35"/>
  <c r="BA1047" i="35"/>
  <c r="BB1047" i="35"/>
  <c r="BC1047" i="35"/>
  <c r="BD1047" i="35"/>
  <c r="BE1047" i="35"/>
  <c r="BF1047" i="35"/>
  <c r="BG1047" i="35"/>
  <c r="BH1047" i="35"/>
  <c r="BI1047" i="35"/>
  <c r="BJ1047" i="35"/>
  <c r="BK1047" i="35"/>
  <c r="BL1047" i="35"/>
  <c r="BM1047" i="35"/>
  <c r="BN1047" i="35"/>
  <c r="BO1047" i="35"/>
  <c r="BP1047" i="35"/>
  <c r="BQ1047" i="35"/>
  <c r="BR1047" i="35"/>
  <c r="BS1047" i="35"/>
  <c r="BT1047" i="35"/>
  <c r="BU1047" i="35"/>
  <c r="BV1047" i="35"/>
  <c r="AO1048" i="35"/>
  <c r="AP1048" i="35"/>
  <c r="AQ1048" i="35"/>
  <c r="AR1048" i="35"/>
  <c r="AS1048" i="35"/>
  <c r="AT1048" i="35"/>
  <c r="AU1048" i="35"/>
  <c r="AV1048" i="35"/>
  <c r="AW1048" i="35"/>
  <c r="AX1048" i="35"/>
  <c r="AY1048" i="35"/>
  <c r="AZ1048" i="35"/>
  <c r="BA1048" i="35"/>
  <c r="BB1048" i="35"/>
  <c r="BC1048" i="35"/>
  <c r="BD1048" i="35"/>
  <c r="BE1048" i="35"/>
  <c r="BF1048" i="35"/>
  <c r="BG1048" i="35"/>
  <c r="BH1048" i="35"/>
  <c r="BI1048" i="35"/>
  <c r="BJ1048" i="35"/>
  <c r="BK1048" i="35"/>
  <c r="BL1048" i="35"/>
  <c r="BM1048" i="35"/>
  <c r="BN1048" i="35"/>
  <c r="BO1048" i="35"/>
  <c r="BP1048" i="35"/>
  <c r="BQ1048" i="35"/>
  <c r="BR1048" i="35"/>
  <c r="BS1048" i="35"/>
  <c r="BT1048" i="35"/>
  <c r="BU1048" i="35"/>
  <c r="BV1048" i="35"/>
  <c r="AO876" i="35"/>
  <c r="AP876" i="35"/>
  <c r="AQ876" i="35"/>
  <c r="AR876" i="35"/>
  <c r="AS876" i="35"/>
  <c r="AT876" i="35"/>
  <c r="AU876" i="35"/>
  <c r="AV876" i="35"/>
  <c r="AW876" i="35"/>
  <c r="AX876" i="35"/>
  <c r="AY876" i="35"/>
  <c r="AZ876" i="35"/>
  <c r="BA876" i="35"/>
  <c r="BB876" i="35"/>
  <c r="BC876" i="35"/>
  <c r="BD876" i="35"/>
  <c r="BE876" i="35"/>
  <c r="BF876" i="35"/>
  <c r="BG876" i="35"/>
  <c r="BH876" i="35"/>
  <c r="BI876" i="35"/>
  <c r="BJ876" i="35"/>
  <c r="BK876" i="35"/>
  <c r="BL876" i="35"/>
  <c r="BM876" i="35"/>
  <c r="BN876" i="35"/>
  <c r="BO876" i="35"/>
  <c r="BP876" i="35"/>
  <c r="BQ876" i="35"/>
  <c r="BR876" i="35"/>
  <c r="BS876" i="35"/>
  <c r="BT876" i="35"/>
  <c r="BU876" i="35"/>
  <c r="BV876" i="35"/>
  <c r="AO877" i="35"/>
  <c r="AP877" i="35"/>
  <c r="AQ877" i="35"/>
  <c r="AR877" i="35"/>
  <c r="AS877" i="35"/>
  <c r="AT877" i="35"/>
  <c r="AU877" i="35"/>
  <c r="AV877" i="35"/>
  <c r="AW877" i="35"/>
  <c r="AX877" i="35"/>
  <c r="AY877" i="35"/>
  <c r="AZ877" i="35"/>
  <c r="BA877" i="35"/>
  <c r="BB877" i="35"/>
  <c r="BC877" i="35"/>
  <c r="BD877" i="35"/>
  <c r="BE877" i="35"/>
  <c r="BF877" i="35"/>
  <c r="BG877" i="35"/>
  <c r="BH877" i="35"/>
  <c r="BI877" i="35"/>
  <c r="BJ877" i="35"/>
  <c r="BK877" i="35"/>
  <c r="BL877" i="35"/>
  <c r="BM877" i="35"/>
  <c r="BN877" i="35"/>
  <c r="BO877" i="35"/>
  <c r="BP877" i="35"/>
  <c r="BQ877" i="35"/>
  <c r="BR877" i="35"/>
  <c r="BS877" i="35"/>
  <c r="BT877" i="35"/>
  <c r="BU877" i="35"/>
  <c r="BV877" i="35"/>
  <c r="AO878" i="35"/>
  <c r="AP878" i="35"/>
  <c r="AQ878" i="35"/>
  <c r="AR878" i="35"/>
  <c r="AS878" i="35"/>
  <c r="AT878" i="35"/>
  <c r="AU878" i="35"/>
  <c r="AV878" i="35"/>
  <c r="AW878" i="35"/>
  <c r="AX878" i="35"/>
  <c r="AY878" i="35"/>
  <c r="AZ878" i="35"/>
  <c r="BA878" i="35"/>
  <c r="BB878" i="35"/>
  <c r="BC878" i="35"/>
  <c r="BD878" i="35"/>
  <c r="BE878" i="35"/>
  <c r="BF878" i="35"/>
  <c r="BG878" i="35"/>
  <c r="BH878" i="35"/>
  <c r="BI878" i="35"/>
  <c r="BJ878" i="35"/>
  <c r="BK878" i="35"/>
  <c r="BL878" i="35"/>
  <c r="BM878" i="35"/>
  <c r="BN878" i="35"/>
  <c r="BO878" i="35"/>
  <c r="BP878" i="35"/>
  <c r="BQ878" i="35"/>
  <c r="BR878" i="35"/>
  <c r="BS878" i="35"/>
  <c r="BT878" i="35"/>
  <c r="BU878" i="35"/>
  <c r="BV878" i="35"/>
  <c r="AO879" i="35"/>
  <c r="AP879" i="35"/>
  <c r="AQ879" i="35"/>
  <c r="AR879" i="35"/>
  <c r="AS879" i="35"/>
  <c r="AT879" i="35"/>
  <c r="AU879" i="35"/>
  <c r="AV879" i="35"/>
  <c r="AW879" i="35"/>
  <c r="AX879" i="35"/>
  <c r="AY879" i="35"/>
  <c r="AZ879" i="35"/>
  <c r="BA879" i="35"/>
  <c r="BB879" i="35"/>
  <c r="BC879" i="35"/>
  <c r="BD879" i="35"/>
  <c r="BE879" i="35"/>
  <c r="BF879" i="35"/>
  <c r="BG879" i="35"/>
  <c r="BH879" i="35"/>
  <c r="BI879" i="35"/>
  <c r="BJ879" i="35"/>
  <c r="BK879" i="35"/>
  <c r="BL879" i="35"/>
  <c r="BM879" i="35"/>
  <c r="BN879" i="35"/>
  <c r="BO879" i="35"/>
  <c r="BP879" i="35"/>
  <c r="BQ879" i="35"/>
  <c r="BR879" i="35"/>
  <c r="BS879" i="35"/>
  <c r="BT879" i="35"/>
  <c r="BU879" i="35"/>
  <c r="BV879" i="35"/>
  <c r="AO880" i="35"/>
  <c r="AP880" i="35"/>
  <c r="AQ880" i="35"/>
  <c r="AR880" i="35"/>
  <c r="AS880" i="35"/>
  <c r="AT880" i="35"/>
  <c r="AU880" i="35"/>
  <c r="AV880" i="35"/>
  <c r="AW880" i="35"/>
  <c r="AX880" i="35"/>
  <c r="AY880" i="35"/>
  <c r="AZ880" i="35"/>
  <c r="BA880" i="35"/>
  <c r="BB880" i="35"/>
  <c r="BC880" i="35"/>
  <c r="BD880" i="35"/>
  <c r="BE880" i="35"/>
  <c r="BF880" i="35"/>
  <c r="BG880" i="35"/>
  <c r="BH880" i="35"/>
  <c r="BI880" i="35"/>
  <c r="BJ880" i="35"/>
  <c r="BK880" i="35"/>
  <c r="BL880" i="35"/>
  <c r="BM880" i="35"/>
  <c r="BN880" i="35"/>
  <c r="BO880" i="35"/>
  <c r="BP880" i="35"/>
  <c r="BQ880" i="35"/>
  <c r="BR880" i="35"/>
  <c r="BS880" i="35"/>
  <c r="BT880" i="35"/>
  <c r="BU880" i="35"/>
  <c r="BV880" i="35"/>
  <c r="AO1505" i="35"/>
  <c r="AP1505" i="35"/>
  <c r="AQ1505" i="35"/>
  <c r="AR1505" i="35"/>
  <c r="AS1505" i="35"/>
  <c r="AT1505" i="35"/>
  <c r="AU1505" i="35"/>
  <c r="AV1505" i="35"/>
  <c r="AW1505" i="35"/>
  <c r="AX1505" i="35"/>
  <c r="AY1505" i="35"/>
  <c r="AZ1505" i="35"/>
  <c r="BA1505" i="35"/>
  <c r="BB1505" i="35"/>
  <c r="BC1505" i="35"/>
  <c r="BD1505" i="35"/>
  <c r="BE1505" i="35"/>
  <c r="BF1505" i="35"/>
  <c r="BG1505" i="35"/>
  <c r="BH1505" i="35"/>
  <c r="BI1505" i="35"/>
  <c r="BJ1505" i="35"/>
  <c r="BK1505" i="35"/>
  <c r="BL1505" i="35"/>
  <c r="BM1505" i="35"/>
  <c r="BN1505" i="35"/>
  <c r="BO1505" i="35"/>
  <c r="BP1505" i="35"/>
  <c r="BQ1505" i="35"/>
  <c r="BR1505" i="35"/>
  <c r="BS1505" i="35"/>
  <c r="BT1505" i="35"/>
  <c r="BU1505" i="35"/>
  <c r="BV1505" i="35"/>
  <c r="AO1506" i="35"/>
  <c r="AP1506" i="35"/>
  <c r="AQ1506" i="35"/>
  <c r="AR1506" i="35"/>
  <c r="AS1506" i="35"/>
  <c r="AT1506" i="35"/>
  <c r="AU1506" i="35"/>
  <c r="AV1506" i="35"/>
  <c r="AW1506" i="35"/>
  <c r="AX1506" i="35"/>
  <c r="AY1506" i="35"/>
  <c r="AZ1506" i="35"/>
  <c r="BA1506" i="35"/>
  <c r="BB1506" i="35"/>
  <c r="BC1506" i="35"/>
  <c r="BD1506" i="35"/>
  <c r="BE1506" i="35"/>
  <c r="BF1506" i="35"/>
  <c r="BG1506" i="35"/>
  <c r="BH1506" i="35"/>
  <c r="BI1506" i="35"/>
  <c r="BJ1506" i="35"/>
  <c r="BK1506" i="35"/>
  <c r="BL1506" i="35"/>
  <c r="BM1506" i="35"/>
  <c r="BN1506" i="35"/>
  <c r="BO1506" i="35"/>
  <c r="BP1506" i="35"/>
  <c r="BQ1506" i="35"/>
  <c r="BR1506" i="35"/>
  <c r="BS1506" i="35"/>
  <c r="BT1506" i="35"/>
  <c r="BU1506" i="35"/>
  <c r="BV1506" i="35"/>
  <c r="AO1507" i="35"/>
  <c r="AP1507" i="35"/>
  <c r="AQ1507" i="35"/>
  <c r="AR1507" i="35"/>
  <c r="AS1507" i="35"/>
  <c r="AT1507" i="35"/>
  <c r="AU1507" i="35"/>
  <c r="AV1507" i="35"/>
  <c r="AW1507" i="35"/>
  <c r="AX1507" i="35"/>
  <c r="AY1507" i="35"/>
  <c r="AZ1507" i="35"/>
  <c r="BA1507" i="35"/>
  <c r="BB1507" i="35"/>
  <c r="BC1507" i="35"/>
  <c r="BD1507" i="35"/>
  <c r="BE1507" i="35"/>
  <c r="BF1507" i="35"/>
  <c r="BG1507" i="35"/>
  <c r="BH1507" i="35"/>
  <c r="BI1507" i="35"/>
  <c r="BJ1507" i="35"/>
  <c r="BK1507" i="35"/>
  <c r="BL1507" i="35"/>
  <c r="BM1507" i="35"/>
  <c r="BN1507" i="35"/>
  <c r="BO1507" i="35"/>
  <c r="BP1507" i="35"/>
  <c r="BQ1507" i="35"/>
  <c r="BR1507" i="35"/>
  <c r="BS1507" i="35"/>
  <c r="BT1507" i="35"/>
  <c r="BU1507" i="35"/>
  <c r="BV1507" i="35"/>
  <c r="AO1508" i="35"/>
  <c r="AP1508" i="35"/>
  <c r="AQ1508" i="35"/>
  <c r="AR1508" i="35"/>
  <c r="AS1508" i="35"/>
  <c r="AT1508" i="35"/>
  <c r="AU1508" i="35"/>
  <c r="AV1508" i="35"/>
  <c r="AW1508" i="35"/>
  <c r="AX1508" i="35"/>
  <c r="AY1508" i="35"/>
  <c r="AZ1508" i="35"/>
  <c r="BA1508" i="35"/>
  <c r="BB1508" i="35"/>
  <c r="BC1508" i="35"/>
  <c r="BD1508" i="35"/>
  <c r="BE1508" i="35"/>
  <c r="BF1508" i="35"/>
  <c r="BG1508" i="35"/>
  <c r="BH1508" i="35"/>
  <c r="BI1508" i="35"/>
  <c r="BJ1508" i="35"/>
  <c r="BK1508" i="35"/>
  <c r="BL1508" i="35"/>
  <c r="BM1508" i="35"/>
  <c r="BN1508" i="35"/>
  <c r="BO1508" i="35"/>
  <c r="BP1508" i="35"/>
  <c r="BQ1508" i="35"/>
  <c r="BR1508" i="35"/>
  <c r="BS1508" i="35"/>
  <c r="BT1508" i="35"/>
  <c r="BU1508" i="35"/>
  <c r="BV1508" i="35"/>
  <c r="AO1509" i="35"/>
  <c r="AP1509" i="35"/>
  <c r="AQ1509" i="35"/>
  <c r="AR1509" i="35"/>
  <c r="AS1509" i="35"/>
  <c r="AT1509" i="35"/>
  <c r="AU1509" i="35"/>
  <c r="AV1509" i="35"/>
  <c r="AW1509" i="35"/>
  <c r="AX1509" i="35"/>
  <c r="AY1509" i="35"/>
  <c r="AZ1509" i="35"/>
  <c r="BA1509" i="35"/>
  <c r="BB1509" i="35"/>
  <c r="BC1509" i="35"/>
  <c r="BD1509" i="35"/>
  <c r="BE1509" i="35"/>
  <c r="BF1509" i="35"/>
  <c r="BG1509" i="35"/>
  <c r="BH1509" i="35"/>
  <c r="BI1509" i="35"/>
  <c r="BJ1509" i="35"/>
  <c r="BK1509" i="35"/>
  <c r="BL1509" i="35"/>
  <c r="BM1509" i="35"/>
  <c r="BN1509" i="35"/>
  <c r="BO1509" i="35"/>
  <c r="BP1509" i="35"/>
  <c r="BQ1509" i="35"/>
  <c r="BR1509" i="35"/>
  <c r="BS1509" i="35"/>
  <c r="BT1509" i="35"/>
  <c r="BU1509" i="35"/>
  <c r="BV1509" i="35"/>
  <c r="AO1510" i="35"/>
  <c r="AP1510" i="35"/>
  <c r="AQ1510" i="35"/>
  <c r="AR1510" i="35"/>
  <c r="AS1510" i="35"/>
  <c r="AT1510" i="35"/>
  <c r="AU1510" i="35"/>
  <c r="AV1510" i="35"/>
  <c r="AW1510" i="35"/>
  <c r="AX1510" i="35"/>
  <c r="AY1510" i="35"/>
  <c r="AZ1510" i="35"/>
  <c r="BA1510" i="35"/>
  <c r="BB1510" i="35"/>
  <c r="BC1510" i="35"/>
  <c r="BD1510" i="35"/>
  <c r="BE1510" i="35"/>
  <c r="BF1510" i="35"/>
  <c r="BG1510" i="35"/>
  <c r="BH1510" i="35"/>
  <c r="BI1510" i="35"/>
  <c r="BJ1510" i="35"/>
  <c r="BK1510" i="35"/>
  <c r="BL1510" i="35"/>
  <c r="BM1510" i="35"/>
  <c r="BN1510" i="35"/>
  <c r="BO1510" i="35"/>
  <c r="BP1510" i="35"/>
  <c r="BQ1510" i="35"/>
  <c r="BR1510" i="35"/>
  <c r="BS1510" i="35"/>
  <c r="BT1510" i="35"/>
  <c r="BU1510" i="35"/>
  <c r="BV1510" i="35"/>
  <c r="AO1195" i="35"/>
  <c r="AP1195" i="35"/>
  <c r="AQ1195" i="35"/>
  <c r="AR1195" i="35"/>
  <c r="AS1195" i="35"/>
  <c r="AT1195" i="35"/>
  <c r="AU1195" i="35"/>
  <c r="AV1195" i="35"/>
  <c r="AW1195" i="35"/>
  <c r="AX1195" i="35"/>
  <c r="AY1195" i="35"/>
  <c r="AZ1195" i="35"/>
  <c r="BA1195" i="35"/>
  <c r="BB1195" i="35"/>
  <c r="BC1195" i="35"/>
  <c r="BD1195" i="35"/>
  <c r="BE1195" i="35"/>
  <c r="BF1195" i="35"/>
  <c r="BG1195" i="35"/>
  <c r="BH1195" i="35"/>
  <c r="BI1195" i="35"/>
  <c r="BJ1195" i="35"/>
  <c r="BK1195" i="35"/>
  <c r="BL1195" i="35"/>
  <c r="BM1195" i="35"/>
  <c r="BN1195" i="35"/>
  <c r="BO1195" i="35"/>
  <c r="BP1195" i="35"/>
  <c r="BQ1195" i="35"/>
  <c r="BR1195" i="35"/>
  <c r="BS1195" i="35"/>
  <c r="BT1195" i="35"/>
  <c r="BU1195" i="35"/>
  <c r="BV1195" i="35"/>
  <c r="AO1196" i="35"/>
  <c r="AP1196" i="35"/>
  <c r="AQ1196" i="35"/>
  <c r="AR1196" i="35"/>
  <c r="AS1196" i="35"/>
  <c r="AT1196" i="35"/>
  <c r="AU1196" i="35"/>
  <c r="AV1196" i="35"/>
  <c r="AW1196" i="35"/>
  <c r="AX1196" i="35"/>
  <c r="AY1196" i="35"/>
  <c r="AZ1196" i="35"/>
  <c r="BA1196" i="35"/>
  <c r="BB1196" i="35"/>
  <c r="BC1196" i="35"/>
  <c r="BD1196" i="35"/>
  <c r="BE1196" i="35"/>
  <c r="BF1196" i="35"/>
  <c r="BG1196" i="35"/>
  <c r="BH1196" i="35"/>
  <c r="BI1196" i="35"/>
  <c r="BJ1196" i="35"/>
  <c r="BK1196" i="35"/>
  <c r="BL1196" i="35"/>
  <c r="BM1196" i="35"/>
  <c r="BN1196" i="35"/>
  <c r="BO1196" i="35"/>
  <c r="BP1196" i="35"/>
  <c r="BQ1196" i="35"/>
  <c r="BR1196" i="35"/>
  <c r="BS1196" i="35"/>
  <c r="BT1196" i="35"/>
  <c r="BU1196" i="35"/>
  <c r="BV1196" i="35"/>
  <c r="AO1197" i="35"/>
  <c r="AP1197" i="35"/>
  <c r="AQ1197" i="35"/>
  <c r="AR1197" i="35"/>
  <c r="AS1197" i="35"/>
  <c r="AT1197" i="35"/>
  <c r="AU1197" i="35"/>
  <c r="AV1197" i="35"/>
  <c r="AW1197" i="35"/>
  <c r="AX1197" i="35"/>
  <c r="AY1197" i="35"/>
  <c r="AZ1197" i="35"/>
  <c r="BA1197" i="35"/>
  <c r="BB1197" i="35"/>
  <c r="BC1197" i="35"/>
  <c r="BD1197" i="35"/>
  <c r="BE1197" i="35"/>
  <c r="BF1197" i="35"/>
  <c r="BG1197" i="35"/>
  <c r="BH1197" i="35"/>
  <c r="BI1197" i="35"/>
  <c r="BJ1197" i="35"/>
  <c r="BK1197" i="35"/>
  <c r="BL1197" i="35"/>
  <c r="BM1197" i="35"/>
  <c r="BN1197" i="35"/>
  <c r="BO1197" i="35"/>
  <c r="BP1197" i="35"/>
  <c r="BQ1197" i="35"/>
  <c r="BR1197" i="35"/>
  <c r="BS1197" i="35"/>
  <c r="BT1197" i="35"/>
  <c r="BU1197" i="35"/>
  <c r="BV1197" i="35"/>
  <c r="AO1198" i="35"/>
  <c r="AP1198" i="35"/>
  <c r="AQ1198" i="35"/>
  <c r="AR1198" i="35"/>
  <c r="AS1198" i="35"/>
  <c r="AT1198" i="35"/>
  <c r="AU1198" i="35"/>
  <c r="AV1198" i="35"/>
  <c r="AW1198" i="35"/>
  <c r="AX1198" i="35"/>
  <c r="AY1198" i="35"/>
  <c r="AZ1198" i="35"/>
  <c r="BA1198" i="35"/>
  <c r="BB1198" i="35"/>
  <c r="BC1198" i="35"/>
  <c r="BD1198" i="35"/>
  <c r="BE1198" i="35"/>
  <c r="BF1198" i="35"/>
  <c r="BG1198" i="35"/>
  <c r="BH1198" i="35"/>
  <c r="BI1198" i="35"/>
  <c r="BJ1198" i="35"/>
  <c r="BK1198" i="35"/>
  <c r="BL1198" i="35"/>
  <c r="BM1198" i="35"/>
  <c r="BN1198" i="35"/>
  <c r="BO1198" i="35"/>
  <c r="BP1198" i="35"/>
  <c r="BQ1198" i="35"/>
  <c r="BR1198" i="35"/>
  <c r="BS1198" i="35"/>
  <c r="BT1198" i="35"/>
  <c r="BU1198" i="35"/>
  <c r="BV1198" i="35"/>
  <c r="AO1199" i="35"/>
  <c r="AP1199" i="35"/>
  <c r="AQ1199" i="35"/>
  <c r="AR1199" i="35"/>
  <c r="AS1199" i="35"/>
  <c r="AT1199" i="35"/>
  <c r="AU1199" i="35"/>
  <c r="AV1199" i="35"/>
  <c r="AW1199" i="35"/>
  <c r="AX1199" i="35"/>
  <c r="AY1199" i="35"/>
  <c r="AZ1199" i="35"/>
  <c r="BA1199" i="35"/>
  <c r="BB1199" i="35"/>
  <c r="BC1199" i="35"/>
  <c r="BD1199" i="35"/>
  <c r="BE1199" i="35"/>
  <c r="BF1199" i="35"/>
  <c r="BG1199" i="35"/>
  <c r="BH1199" i="35"/>
  <c r="BI1199" i="35"/>
  <c r="BJ1199" i="35"/>
  <c r="BK1199" i="35"/>
  <c r="BL1199" i="35"/>
  <c r="BM1199" i="35"/>
  <c r="BN1199" i="35"/>
  <c r="BO1199" i="35"/>
  <c r="BP1199" i="35"/>
  <c r="BQ1199" i="35"/>
  <c r="BR1199" i="35"/>
  <c r="BS1199" i="35"/>
  <c r="BT1199" i="35"/>
  <c r="BU1199" i="35"/>
  <c r="BV1199" i="35"/>
  <c r="AO724" i="35"/>
  <c r="AP724" i="35"/>
  <c r="AQ724" i="35"/>
  <c r="AR724" i="35"/>
  <c r="AS724" i="35"/>
  <c r="AT724" i="35"/>
  <c r="AU724" i="35"/>
  <c r="AV724" i="35"/>
  <c r="AW724" i="35"/>
  <c r="AX724" i="35"/>
  <c r="AY724" i="35"/>
  <c r="AZ724" i="35"/>
  <c r="BA724" i="35"/>
  <c r="BB724" i="35"/>
  <c r="BC724" i="35"/>
  <c r="BD724" i="35"/>
  <c r="BE724" i="35"/>
  <c r="BF724" i="35"/>
  <c r="BG724" i="35"/>
  <c r="BH724" i="35"/>
  <c r="BI724" i="35"/>
  <c r="BJ724" i="35"/>
  <c r="BK724" i="35"/>
  <c r="BL724" i="35"/>
  <c r="BM724" i="35"/>
  <c r="BN724" i="35"/>
  <c r="BO724" i="35"/>
  <c r="BP724" i="35"/>
  <c r="BQ724" i="35"/>
  <c r="BR724" i="35"/>
  <c r="BS724" i="35"/>
  <c r="BT724" i="35"/>
  <c r="BU724" i="35"/>
  <c r="BV724" i="35"/>
  <c r="AO725" i="35"/>
  <c r="AP725" i="35"/>
  <c r="AQ725" i="35"/>
  <c r="AR725" i="35"/>
  <c r="AS725" i="35"/>
  <c r="AT725" i="35"/>
  <c r="AU725" i="35"/>
  <c r="AV725" i="35"/>
  <c r="AW725" i="35"/>
  <c r="AX725" i="35"/>
  <c r="AY725" i="35"/>
  <c r="AZ725" i="35"/>
  <c r="BA725" i="35"/>
  <c r="BB725" i="35"/>
  <c r="BC725" i="35"/>
  <c r="BD725" i="35"/>
  <c r="BE725" i="35"/>
  <c r="BF725" i="35"/>
  <c r="BG725" i="35"/>
  <c r="BH725" i="35"/>
  <c r="BI725" i="35"/>
  <c r="BJ725" i="35"/>
  <c r="BK725" i="35"/>
  <c r="BL725" i="35"/>
  <c r="BM725" i="35"/>
  <c r="BN725" i="35"/>
  <c r="BO725" i="35"/>
  <c r="BP725" i="35"/>
  <c r="BQ725" i="35"/>
  <c r="BR725" i="35"/>
  <c r="BS725" i="35"/>
  <c r="BT725" i="35"/>
  <c r="BU725" i="35"/>
  <c r="BV725" i="35"/>
  <c r="AO726" i="35"/>
  <c r="AP726" i="35"/>
  <c r="AQ726" i="35"/>
  <c r="AR726" i="35"/>
  <c r="AS726" i="35"/>
  <c r="AT726" i="35"/>
  <c r="AU726" i="35"/>
  <c r="AV726" i="35"/>
  <c r="AW726" i="35"/>
  <c r="AX726" i="35"/>
  <c r="AY726" i="35"/>
  <c r="AZ726" i="35"/>
  <c r="BA726" i="35"/>
  <c r="BB726" i="35"/>
  <c r="BC726" i="35"/>
  <c r="BD726" i="35"/>
  <c r="BE726" i="35"/>
  <c r="BF726" i="35"/>
  <c r="BG726" i="35"/>
  <c r="BH726" i="35"/>
  <c r="BI726" i="35"/>
  <c r="BJ726" i="35"/>
  <c r="BK726" i="35"/>
  <c r="BL726" i="35"/>
  <c r="BM726" i="35"/>
  <c r="BN726" i="35"/>
  <c r="BO726" i="35"/>
  <c r="BP726" i="35"/>
  <c r="BQ726" i="35"/>
  <c r="BR726" i="35"/>
  <c r="BS726" i="35"/>
  <c r="BT726" i="35"/>
  <c r="BU726" i="35"/>
  <c r="BV726" i="35"/>
  <c r="AO727" i="35"/>
  <c r="AP727" i="35"/>
  <c r="AQ727" i="35"/>
  <c r="AR727" i="35"/>
  <c r="AS727" i="35"/>
  <c r="AT727" i="35"/>
  <c r="AU727" i="35"/>
  <c r="AV727" i="35"/>
  <c r="AW727" i="35"/>
  <c r="AX727" i="35"/>
  <c r="AY727" i="35"/>
  <c r="AZ727" i="35"/>
  <c r="BA727" i="35"/>
  <c r="BB727" i="35"/>
  <c r="BC727" i="35"/>
  <c r="BD727" i="35"/>
  <c r="BE727" i="35"/>
  <c r="BF727" i="35"/>
  <c r="BG727" i="35"/>
  <c r="BH727" i="35"/>
  <c r="BI727" i="35"/>
  <c r="BJ727" i="35"/>
  <c r="BK727" i="35"/>
  <c r="BL727" i="35"/>
  <c r="BM727" i="35"/>
  <c r="BN727" i="35"/>
  <c r="BO727" i="35"/>
  <c r="BP727" i="35"/>
  <c r="BQ727" i="35"/>
  <c r="BR727" i="35"/>
  <c r="BS727" i="35"/>
  <c r="BT727" i="35"/>
  <c r="BU727" i="35"/>
  <c r="BV727" i="35"/>
  <c r="AO728" i="35"/>
  <c r="AP728" i="35"/>
  <c r="AQ728" i="35"/>
  <c r="AR728" i="35"/>
  <c r="AS728" i="35"/>
  <c r="AT728" i="35"/>
  <c r="AU728" i="35"/>
  <c r="AV728" i="35"/>
  <c r="AW728" i="35"/>
  <c r="AX728" i="35"/>
  <c r="AY728" i="35"/>
  <c r="AZ728" i="35"/>
  <c r="BA728" i="35"/>
  <c r="BB728" i="35"/>
  <c r="BC728" i="35"/>
  <c r="BD728" i="35"/>
  <c r="BE728" i="35"/>
  <c r="BF728" i="35"/>
  <c r="BG728" i="35"/>
  <c r="BH728" i="35"/>
  <c r="BI728" i="35"/>
  <c r="BJ728" i="35"/>
  <c r="BK728" i="35"/>
  <c r="BL728" i="35"/>
  <c r="BM728" i="35"/>
  <c r="BN728" i="35"/>
  <c r="BO728" i="35"/>
  <c r="BP728" i="35"/>
  <c r="BQ728" i="35"/>
  <c r="BR728" i="35"/>
  <c r="BS728" i="35"/>
  <c r="BT728" i="35"/>
  <c r="BU728" i="35"/>
  <c r="BV728" i="35"/>
  <c r="AO1670" i="35"/>
  <c r="AP1670" i="35"/>
  <c r="AQ1670" i="35"/>
  <c r="AR1670" i="35"/>
  <c r="AS1670" i="35"/>
  <c r="AT1670" i="35"/>
  <c r="AU1670" i="35"/>
  <c r="AV1670" i="35"/>
  <c r="AW1670" i="35"/>
  <c r="AX1670" i="35"/>
  <c r="AY1670" i="35"/>
  <c r="AZ1670" i="35"/>
  <c r="BA1670" i="35"/>
  <c r="BB1670" i="35"/>
  <c r="BC1670" i="35"/>
  <c r="BD1670" i="35"/>
  <c r="BE1670" i="35"/>
  <c r="BF1670" i="35"/>
  <c r="BG1670" i="35"/>
  <c r="BH1670" i="35"/>
  <c r="BI1670" i="35"/>
  <c r="BJ1670" i="35"/>
  <c r="BK1670" i="35"/>
  <c r="BL1670" i="35"/>
  <c r="BM1670" i="35"/>
  <c r="BN1670" i="35"/>
  <c r="BO1670" i="35"/>
  <c r="BP1670" i="35"/>
  <c r="BQ1670" i="35"/>
  <c r="BR1670" i="35"/>
  <c r="BS1670" i="35"/>
  <c r="BT1670" i="35"/>
  <c r="BU1670" i="35"/>
  <c r="BV1670" i="35"/>
  <c r="AO1671" i="35"/>
  <c r="AP1671" i="35"/>
  <c r="AQ1671" i="35"/>
  <c r="AR1671" i="35"/>
  <c r="AS1671" i="35"/>
  <c r="AT1671" i="35"/>
  <c r="AU1671" i="35"/>
  <c r="AV1671" i="35"/>
  <c r="AW1671" i="35"/>
  <c r="AX1671" i="35"/>
  <c r="AY1671" i="35"/>
  <c r="AZ1671" i="35"/>
  <c r="BA1671" i="35"/>
  <c r="BB1671" i="35"/>
  <c r="BC1671" i="35"/>
  <c r="BD1671" i="35"/>
  <c r="BE1671" i="35"/>
  <c r="BF1671" i="35"/>
  <c r="BG1671" i="35"/>
  <c r="BH1671" i="35"/>
  <c r="BI1671" i="35"/>
  <c r="BJ1671" i="35"/>
  <c r="BK1671" i="35"/>
  <c r="BL1671" i="35"/>
  <c r="BM1671" i="35"/>
  <c r="BN1671" i="35"/>
  <c r="BO1671" i="35"/>
  <c r="BP1671" i="35"/>
  <c r="BQ1671" i="35"/>
  <c r="BR1671" i="35"/>
  <c r="BS1671" i="35"/>
  <c r="BT1671" i="35"/>
  <c r="BU1671" i="35"/>
  <c r="BV1671" i="35"/>
  <c r="AO1672" i="35"/>
  <c r="AP1672" i="35"/>
  <c r="AQ1672" i="35"/>
  <c r="AR1672" i="35"/>
  <c r="AS1672" i="35"/>
  <c r="AT1672" i="35"/>
  <c r="AU1672" i="35"/>
  <c r="AV1672" i="35"/>
  <c r="AW1672" i="35"/>
  <c r="AX1672" i="35"/>
  <c r="AY1672" i="35"/>
  <c r="AZ1672" i="35"/>
  <c r="BA1672" i="35"/>
  <c r="BB1672" i="35"/>
  <c r="BC1672" i="35"/>
  <c r="BD1672" i="35"/>
  <c r="BE1672" i="35"/>
  <c r="BF1672" i="35"/>
  <c r="BG1672" i="35"/>
  <c r="BH1672" i="35"/>
  <c r="BI1672" i="35"/>
  <c r="BJ1672" i="35"/>
  <c r="BK1672" i="35"/>
  <c r="BL1672" i="35"/>
  <c r="BM1672" i="35"/>
  <c r="BN1672" i="35"/>
  <c r="BO1672" i="35"/>
  <c r="BP1672" i="35"/>
  <c r="BQ1672" i="35"/>
  <c r="BR1672" i="35"/>
  <c r="BS1672" i="35"/>
  <c r="BT1672" i="35"/>
  <c r="BU1672" i="35"/>
  <c r="BV1672" i="35"/>
  <c r="AO1673" i="35"/>
  <c r="AP1673" i="35"/>
  <c r="AQ1673" i="35"/>
  <c r="AR1673" i="35"/>
  <c r="AS1673" i="35"/>
  <c r="AT1673" i="35"/>
  <c r="AU1673" i="35"/>
  <c r="AV1673" i="35"/>
  <c r="AW1673" i="35"/>
  <c r="AX1673" i="35"/>
  <c r="AY1673" i="35"/>
  <c r="AZ1673" i="35"/>
  <c r="BA1673" i="35"/>
  <c r="BB1673" i="35"/>
  <c r="BC1673" i="35"/>
  <c r="BD1673" i="35"/>
  <c r="BE1673" i="35"/>
  <c r="BF1673" i="35"/>
  <c r="BG1673" i="35"/>
  <c r="BH1673" i="35"/>
  <c r="BI1673" i="35"/>
  <c r="BJ1673" i="35"/>
  <c r="BK1673" i="35"/>
  <c r="BL1673" i="35"/>
  <c r="BM1673" i="35"/>
  <c r="BN1673" i="35"/>
  <c r="BO1673" i="35"/>
  <c r="BP1673" i="35"/>
  <c r="BQ1673" i="35"/>
  <c r="BR1673" i="35"/>
  <c r="BS1673" i="35"/>
  <c r="BT1673" i="35"/>
  <c r="BU1673" i="35"/>
  <c r="BV1673" i="35"/>
  <c r="AO1674" i="35"/>
  <c r="AP1674" i="35"/>
  <c r="AQ1674" i="35"/>
  <c r="AR1674" i="35"/>
  <c r="AS1674" i="35"/>
  <c r="AT1674" i="35"/>
  <c r="AU1674" i="35"/>
  <c r="AV1674" i="35"/>
  <c r="AW1674" i="35"/>
  <c r="AX1674" i="35"/>
  <c r="AY1674" i="35"/>
  <c r="AZ1674" i="35"/>
  <c r="BA1674" i="35"/>
  <c r="BB1674" i="35"/>
  <c r="BC1674" i="35"/>
  <c r="BD1674" i="35"/>
  <c r="BE1674" i="35"/>
  <c r="BF1674" i="35"/>
  <c r="BG1674" i="35"/>
  <c r="BH1674" i="35"/>
  <c r="BI1674" i="35"/>
  <c r="BJ1674" i="35"/>
  <c r="BK1674" i="35"/>
  <c r="BL1674" i="35"/>
  <c r="BM1674" i="35"/>
  <c r="BN1674" i="35"/>
  <c r="BO1674" i="35"/>
  <c r="BP1674" i="35"/>
  <c r="BQ1674" i="35"/>
  <c r="BR1674" i="35"/>
  <c r="BS1674" i="35"/>
  <c r="BT1674" i="35"/>
  <c r="BU1674" i="35"/>
  <c r="BV1674" i="35"/>
  <c r="AO1354" i="35"/>
  <c r="AP1354" i="35"/>
  <c r="AQ1354" i="35"/>
  <c r="AR1354" i="35"/>
  <c r="AS1354" i="35"/>
  <c r="AT1354" i="35"/>
  <c r="AU1354" i="35"/>
  <c r="AV1354" i="35"/>
  <c r="AW1354" i="35"/>
  <c r="AX1354" i="35"/>
  <c r="AY1354" i="35"/>
  <c r="AZ1354" i="35"/>
  <c r="BA1354" i="35"/>
  <c r="BB1354" i="35"/>
  <c r="BC1354" i="35"/>
  <c r="BD1354" i="35"/>
  <c r="BE1354" i="35"/>
  <c r="BF1354" i="35"/>
  <c r="BG1354" i="35"/>
  <c r="BH1354" i="35"/>
  <c r="BI1354" i="35"/>
  <c r="BJ1354" i="35"/>
  <c r="BK1354" i="35"/>
  <c r="BL1354" i="35"/>
  <c r="BM1354" i="35"/>
  <c r="BN1354" i="35"/>
  <c r="BO1354" i="35"/>
  <c r="BP1354" i="35"/>
  <c r="BQ1354" i="35"/>
  <c r="BR1354" i="35"/>
  <c r="BS1354" i="35"/>
  <c r="BT1354" i="35"/>
  <c r="BU1354" i="35"/>
  <c r="BV1354" i="35"/>
  <c r="AO1355" i="35"/>
  <c r="AP1355" i="35"/>
  <c r="AQ1355" i="35"/>
  <c r="AR1355" i="35"/>
  <c r="AS1355" i="35"/>
  <c r="AT1355" i="35"/>
  <c r="AU1355" i="35"/>
  <c r="AV1355" i="35"/>
  <c r="AW1355" i="35"/>
  <c r="AX1355" i="35"/>
  <c r="AY1355" i="35"/>
  <c r="AZ1355" i="35"/>
  <c r="BA1355" i="35"/>
  <c r="BB1355" i="35"/>
  <c r="BC1355" i="35"/>
  <c r="BD1355" i="35"/>
  <c r="BE1355" i="35"/>
  <c r="BF1355" i="35"/>
  <c r="BG1355" i="35"/>
  <c r="BH1355" i="35"/>
  <c r="BI1355" i="35"/>
  <c r="BJ1355" i="35"/>
  <c r="BK1355" i="35"/>
  <c r="BL1355" i="35"/>
  <c r="BM1355" i="35"/>
  <c r="BN1355" i="35"/>
  <c r="BO1355" i="35"/>
  <c r="BP1355" i="35"/>
  <c r="BQ1355" i="35"/>
  <c r="BR1355" i="35"/>
  <c r="BS1355" i="35"/>
  <c r="BT1355" i="35"/>
  <c r="BU1355" i="35"/>
  <c r="BV1355" i="35"/>
  <c r="AO1356" i="35"/>
  <c r="AP1356" i="35"/>
  <c r="AQ1356" i="35"/>
  <c r="AR1356" i="35"/>
  <c r="AS1356" i="35"/>
  <c r="AT1356" i="35"/>
  <c r="AU1356" i="35"/>
  <c r="AV1356" i="35"/>
  <c r="AW1356" i="35"/>
  <c r="AX1356" i="35"/>
  <c r="AY1356" i="35"/>
  <c r="AZ1356" i="35"/>
  <c r="BA1356" i="35"/>
  <c r="BB1356" i="35"/>
  <c r="BC1356" i="35"/>
  <c r="BD1356" i="35"/>
  <c r="BE1356" i="35"/>
  <c r="BF1356" i="35"/>
  <c r="BG1356" i="35"/>
  <c r="BH1356" i="35"/>
  <c r="BI1356" i="35"/>
  <c r="BJ1356" i="35"/>
  <c r="BK1356" i="35"/>
  <c r="BL1356" i="35"/>
  <c r="BM1356" i="35"/>
  <c r="BN1356" i="35"/>
  <c r="BO1356" i="35"/>
  <c r="BP1356" i="35"/>
  <c r="BQ1356" i="35"/>
  <c r="BR1356" i="35"/>
  <c r="BS1356" i="35"/>
  <c r="BT1356" i="35"/>
  <c r="BU1356" i="35"/>
  <c r="BV1356" i="35"/>
  <c r="AO1357" i="35"/>
  <c r="AP1357" i="35"/>
  <c r="AQ1357" i="35"/>
  <c r="AR1357" i="35"/>
  <c r="AS1357" i="35"/>
  <c r="AT1357" i="35"/>
  <c r="AU1357" i="35"/>
  <c r="AV1357" i="35"/>
  <c r="AW1357" i="35"/>
  <c r="AX1357" i="35"/>
  <c r="AY1357" i="35"/>
  <c r="AZ1357" i="35"/>
  <c r="BA1357" i="35"/>
  <c r="BB1357" i="35"/>
  <c r="BC1357" i="35"/>
  <c r="BD1357" i="35"/>
  <c r="BE1357" i="35"/>
  <c r="BF1357" i="35"/>
  <c r="BG1357" i="35"/>
  <c r="BH1357" i="35"/>
  <c r="BI1357" i="35"/>
  <c r="BJ1357" i="35"/>
  <c r="BK1357" i="35"/>
  <c r="BL1357" i="35"/>
  <c r="BM1357" i="35"/>
  <c r="BN1357" i="35"/>
  <c r="BO1357" i="35"/>
  <c r="BP1357" i="35"/>
  <c r="BQ1357" i="35"/>
  <c r="BR1357" i="35"/>
  <c r="BS1357" i="35"/>
  <c r="BT1357" i="35"/>
  <c r="BU1357" i="35"/>
  <c r="BV1357" i="35"/>
  <c r="AO1358" i="35"/>
  <c r="AP1358" i="35"/>
  <c r="AQ1358" i="35"/>
  <c r="AR1358" i="35"/>
  <c r="AS1358" i="35"/>
  <c r="AT1358" i="35"/>
  <c r="AU1358" i="35"/>
  <c r="AV1358" i="35"/>
  <c r="AW1358" i="35"/>
  <c r="AX1358" i="35"/>
  <c r="AY1358" i="35"/>
  <c r="AZ1358" i="35"/>
  <c r="BA1358" i="35"/>
  <c r="BB1358" i="35"/>
  <c r="BC1358" i="35"/>
  <c r="BD1358" i="35"/>
  <c r="BE1358" i="35"/>
  <c r="BF1358" i="35"/>
  <c r="BG1358" i="35"/>
  <c r="BH1358" i="35"/>
  <c r="BI1358" i="35"/>
  <c r="BJ1358" i="35"/>
  <c r="BK1358" i="35"/>
  <c r="BL1358" i="35"/>
  <c r="BM1358" i="35"/>
  <c r="BN1358" i="35"/>
  <c r="BO1358" i="35"/>
  <c r="BP1358" i="35"/>
  <c r="BQ1358" i="35"/>
  <c r="BR1358" i="35"/>
  <c r="BS1358" i="35"/>
  <c r="BT1358" i="35"/>
  <c r="BU1358" i="35"/>
  <c r="BV1358" i="35"/>
  <c r="AO581" i="35"/>
  <c r="AP581" i="35"/>
  <c r="AQ581" i="35"/>
  <c r="AR581" i="35"/>
  <c r="AS581" i="35"/>
  <c r="AT581" i="35"/>
  <c r="AU581" i="35"/>
  <c r="AV581" i="35"/>
  <c r="AW581" i="35"/>
  <c r="AX581" i="35"/>
  <c r="AY581" i="35"/>
  <c r="AZ581" i="35"/>
  <c r="BA581" i="35"/>
  <c r="BB581" i="35"/>
  <c r="BC581" i="35"/>
  <c r="BD581" i="35"/>
  <c r="BE581" i="35"/>
  <c r="BF581" i="35"/>
  <c r="BG581" i="35"/>
  <c r="BH581" i="35"/>
  <c r="BI581" i="35"/>
  <c r="BJ581" i="35"/>
  <c r="BK581" i="35"/>
  <c r="BL581" i="35"/>
  <c r="BM581" i="35"/>
  <c r="BN581" i="35"/>
  <c r="BO581" i="35"/>
  <c r="BP581" i="35"/>
  <c r="BQ581" i="35"/>
  <c r="BR581" i="35"/>
  <c r="BS581" i="35"/>
  <c r="BT581" i="35"/>
  <c r="BU581" i="35"/>
  <c r="BV581" i="35"/>
  <c r="AO582" i="35"/>
  <c r="AP582" i="35"/>
  <c r="AQ582" i="35"/>
  <c r="AR582" i="35"/>
  <c r="AS582" i="35"/>
  <c r="AT582" i="35"/>
  <c r="AU582" i="35"/>
  <c r="AV582" i="35"/>
  <c r="AW582" i="35"/>
  <c r="AX582" i="35"/>
  <c r="AY582" i="35"/>
  <c r="AZ582" i="35"/>
  <c r="BA582" i="35"/>
  <c r="BB582" i="35"/>
  <c r="BC582" i="35"/>
  <c r="BD582" i="35"/>
  <c r="BE582" i="35"/>
  <c r="BF582" i="35"/>
  <c r="BG582" i="35"/>
  <c r="BH582" i="35"/>
  <c r="BI582" i="35"/>
  <c r="BJ582" i="35"/>
  <c r="BK582" i="35"/>
  <c r="BL582" i="35"/>
  <c r="BM582" i="35"/>
  <c r="BN582" i="35"/>
  <c r="BO582" i="35"/>
  <c r="BP582" i="35"/>
  <c r="BQ582" i="35"/>
  <c r="BR582" i="35"/>
  <c r="BS582" i="35"/>
  <c r="BT582" i="35"/>
  <c r="BU582" i="35"/>
  <c r="BV582" i="35"/>
  <c r="AO583" i="35"/>
  <c r="AP583" i="35"/>
  <c r="AQ583" i="35"/>
  <c r="AR583" i="35"/>
  <c r="AS583" i="35"/>
  <c r="AT583" i="35"/>
  <c r="AU583" i="35"/>
  <c r="AV583" i="35"/>
  <c r="AW583" i="35"/>
  <c r="AX583" i="35"/>
  <c r="AY583" i="35"/>
  <c r="AZ583" i="35"/>
  <c r="BA583" i="35"/>
  <c r="BB583" i="35"/>
  <c r="BC583" i="35"/>
  <c r="BD583" i="35"/>
  <c r="BE583" i="35"/>
  <c r="BF583" i="35"/>
  <c r="BG583" i="35"/>
  <c r="BH583" i="35"/>
  <c r="BI583" i="35"/>
  <c r="BJ583" i="35"/>
  <c r="BK583" i="35"/>
  <c r="BL583" i="35"/>
  <c r="BM583" i="35"/>
  <c r="BN583" i="35"/>
  <c r="BO583" i="35"/>
  <c r="BP583" i="35"/>
  <c r="BQ583" i="35"/>
  <c r="BR583" i="35"/>
  <c r="BS583" i="35"/>
  <c r="BT583" i="35"/>
  <c r="BU583" i="35"/>
  <c r="BV583" i="35"/>
  <c r="AO584" i="35"/>
  <c r="AP584" i="35"/>
  <c r="AQ584" i="35"/>
  <c r="AR584" i="35"/>
  <c r="AS584" i="35"/>
  <c r="AT584" i="35"/>
  <c r="AU584" i="35"/>
  <c r="AV584" i="35"/>
  <c r="AW584" i="35"/>
  <c r="AX584" i="35"/>
  <c r="AY584" i="35"/>
  <c r="AZ584" i="35"/>
  <c r="BA584" i="35"/>
  <c r="BB584" i="35"/>
  <c r="BC584" i="35"/>
  <c r="BD584" i="35"/>
  <c r="BE584" i="35"/>
  <c r="BF584" i="35"/>
  <c r="BG584" i="35"/>
  <c r="BH584" i="35"/>
  <c r="BI584" i="35"/>
  <c r="BJ584" i="35"/>
  <c r="BK584" i="35"/>
  <c r="BL584" i="35"/>
  <c r="BM584" i="35"/>
  <c r="BN584" i="35"/>
  <c r="BO584" i="35"/>
  <c r="BP584" i="35"/>
  <c r="BQ584" i="35"/>
  <c r="BR584" i="35"/>
  <c r="BS584" i="35"/>
  <c r="BT584" i="35"/>
  <c r="BU584" i="35"/>
  <c r="BV584" i="35"/>
  <c r="AO585" i="35"/>
  <c r="AP585" i="35"/>
  <c r="AQ585" i="35"/>
  <c r="AR585" i="35"/>
  <c r="AS585" i="35"/>
  <c r="AT585" i="35"/>
  <c r="AU585" i="35"/>
  <c r="AV585" i="35"/>
  <c r="AW585" i="35"/>
  <c r="AX585" i="35"/>
  <c r="AY585" i="35"/>
  <c r="AZ585" i="35"/>
  <c r="BA585" i="35"/>
  <c r="BB585" i="35"/>
  <c r="BC585" i="35"/>
  <c r="BD585" i="35"/>
  <c r="BE585" i="35"/>
  <c r="BF585" i="35"/>
  <c r="BG585" i="35"/>
  <c r="BH585" i="35"/>
  <c r="BI585" i="35"/>
  <c r="BJ585" i="35"/>
  <c r="BK585" i="35"/>
  <c r="BL585" i="35"/>
  <c r="BM585" i="35"/>
  <c r="BN585" i="35"/>
  <c r="BO585" i="35"/>
  <c r="BP585" i="35"/>
  <c r="BQ585" i="35"/>
  <c r="BR585" i="35"/>
  <c r="BS585" i="35"/>
  <c r="BT585" i="35"/>
  <c r="BU585" i="35"/>
  <c r="BV585" i="35"/>
  <c r="AO1877" i="35"/>
  <c r="AP1877" i="35"/>
  <c r="AQ1877" i="35"/>
  <c r="AR1877" i="35"/>
  <c r="AS1877" i="35"/>
  <c r="AT1877" i="35"/>
  <c r="AU1877" i="35"/>
  <c r="AV1877" i="35"/>
  <c r="AW1877" i="35"/>
  <c r="AX1877" i="35"/>
  <c r="AY1877" i="35"/>
  <c r="AZ1877" i="35"/>
  <c r="BA1877" i="35"/>
  <c r="BB1877" i="35"/>
  <c r="BC1877" i="35"/>
  <c r="BD1877" i="35"/>
  <c r="BE1877" i="35"/>
  <c r="BF1877" i="35"/>
  <c r="BG1877" i="35"/>
  <c r="BH1877" i="35"/>
  <c r="BI1877" i="35"/>
  <c r="BJ1877" i="35"/>
  <c r="BK1877" i="35"/>
  <c r="BL1877" i="35"/>
  <c r="BM1877" i="35"/>
  <c r="BN1877" i="35"/>
  <c r="BO1877" i="35"/>
  <c r="BP1877" i="35"/>
  <c r="BQ1877" i="35"/>
  <c r="BR1877" i="35"/>
  <c r="BS1877" i="35"/>
  <c r="BT1877" i="35"/>
  <c r="BU1877" i="35"/>
  <c r="BV1877" i="35"/>
  <c r="AO1878" i="35"/>
  <c r="AP1878" i="35"/>
  <c r="AQ1878" i="35"/>
  <c r="AR1878" i="35"/>
  <c r="AS1878" i="35"/>
  <c r="AT1878" i="35"/>
  <c r="AU1878" i="35"/>
  <c r="AV1878" i="35"/>
  <c r="AW1878" i="35"/>
  <c r="AX1878" i="35"/>
  <c r="AY1878" i="35"/>
  <c r="AZ1878" i="35"/>
  <c r="BA1878" i="35"/>
  <c r="BB1878" i="35"/>
  <c r="BC1878" i="35"/>
  <c r="BD1878" i="35"/>
  <c r="BE1878" i="35"/>
  <c r="BF1878" i="35"/>
  <c r="BG1878" i="35"/>
  <c r="BH1878" i="35"/>
  <c r="BI1878" i="35"/>
  <c r="BJ1878" i="35"/>
  <c r="BK1878" i="35"/>
  <c r="BL1878" i="35"/>
  <c r="BM1878" i="35"/>
  <c r="BN1878" i="35"/>
  <c r="BO1878" i="35"/>
  <c r="BP1878" i="35"/>
  <c r="BQ1878" i="35"/>
  <c r="BR1878" i="35"/>
  <c r="BS1878" i="35"/>
  <c r="BT1878" i="35"/>
  <c r="BU1878" i="35"/>
  <c r="BV1878" i="35"/>
  <c r="AO1879" i="35"/>
  <c r="AP1879" i="35"/>
  <c r="AQ1879" i="35"/>
  <c r="AR1879" i="35"/>
  <c r="AS1879" i="35"/>
  <c r="AT1879" i="35"/>
  <c r="AU1879" i="35"/>
  <c r="AV1879" i="35"/>
  <c r="AW1879" i="35"/>
  <c r="AX1879" i="35"/>
  <c r="AY1879" i="35"/>
  <c r="AZ1879" i="35"/>
  <c r="BA1879" i="35"/>
  <c r="BB1879" i="35"/>
  <c r="BC1879" i="35"/>
  <c r="BD1879" i="35"/>
  <c r="BE1879" i="35"/>
  <c r="BF1879" i="35"/>
  <c r="BG1879" i="35"/>
  <c r="BH1879" i="35"/>
  <c r="BI1879" i="35"/>
  <c r="BJ1879" i="35"/>
  <c r="BK1879" i="35"/>
  <c r="BL1879" i="35"/>
  <c r="BM1879" i="35"/>
  <c r="BN1879" i="35"/>
  <c r="BO1879" i="35"/>
  <c r="BP1879" i="35"/>
  <c r="BQ1879" i="35"/>
  <c r="BR1879" i="35"/>
  <c r="BS1879" i="35"/>
  <c r="BT1879" i="35"/>
  <c r="BU1879" i="35"/>
  <c r="BV1879" i="35"/>
  <c r="AO1880" i="35"/>
  <c r="AP1880" i="35"/>
  <c r="AQ1880" i="35"/>
  <c r="AR1880" i="35"/>
  <c r="AS1880" i="35"/>
  <c r="AT1880" i="35"/>
  <c r="AU1880" i="35"/>
  <c r="AV1880" i="35"/>
  <c r="AW1880" i="35"/>
  <c r="AX1880" i="35"/>
  <c r="AY1880" i="35"/>
  <c r="AZ1880" i="35"/>
  <c r="BA1880" i="35"/>
  <c r="BB1880" i="35"/>
  <c r="BC1880" i="35"/>
  <c r="BD1880" i="35"/>
  <c r="BE1880" i="35"/>
  <c r="BF1880" i="35"/>
  <c r="BG1880" i="35"/>
  <c r="BH1880" i="35"/>
  <c r="BI1880" i="35"/>
  <c r="BJ1880" i="35"/>
  <c r="BK1880" i="35"/>
  <c r="BL1880" i="35"/>
  <c r="BM1880" i="35"/>
  <c r="BN1880" i="35"/>
  <c r="BO1880" i="35"/>
  <c r="BP1880" i="35"/>
  <c r="BQ1880" i="35"/>
  <c r="BR1880" i="35"/>
  <c r="BS1880" i="35"/>
  <c r="BT1880" i="35"/>
  <c r="BU1880" i="35"/>
  <c r="BV1880" i="35"/>
  <c r="AO1881" i="35"/>
  <c r="AP1881" i="35"/>
  <c r="AQ1881" i="35"/>
  <c r="AR1881" i="35"/>
  <c r="AS1881" i="35"/>
  <c r="AT1881" i="35"/>
  <c r="AU1881" i="35"/>
  <c r="AV1881" i="35"/>
  <c r="AW1881" i="35"/>
  <c r="AX1881" i="35"/>
  <c r="AY1881" i="35"/>
  <c r="AZ1881" i="35"/>
  <c r="BA1881" i="35"/>
  <c r="BB1881" i="35"/>
  <c r="BC1881" i="35"/>
  <c r="BD1881" i="35"/>
  <c r="BE1881" i="35"/>
  <c r="BF1881" i="35"/>
  <c r="BG1881" i="35"/>
  <c r="BH1881" i="35"/>
  <c r="BI1881" i="35"/>
  <c r="BJ1881" i="35"/>
  <c r="BK1881" i="35"/>
  <c r="BL1881" i="35"/>
  <c r="BM1881" i="35"/>
  <c r="BN1881" i="35"/>
  <c r="BO1881" i="35"/>
  <c r="BP1881" i="35"/>
  <c r="BQ1881" i="35"/>
  <c r="BR1881" i="35"/>
  <c r="BS1881" i="35"/>
  <c r="BT1881" i="35"/>
  <c r="BU1881" i="35"/>
  <c r="BV1881" i="35"/>
  <c r="AO1882" i="35"/>
  <c r="AP1882" i="35"/>
  <c r="AQ1882" i="35"/>
  <c r="AR1882" i="35"/>
  <c r="AS1882" i="35"/>
  <c r="AT1882" i="35"/>
  <c r="AU1882" i="35"/>
  <c r="AV1882" i="35"/>
  <c r="AW1882" i="35"/>
  <c r="AX1882" i="35"/>
  <c r="AY1882" i="35"/>
  <c r="AZ1882" i="35"/>
  <c r="BA1882" i="35"/>
  <c r="BB1882" i="35"/>
  <c r="BC1882" i="35"/>
  <c r="BD1882" i="35"/>
  <c r="BE1882" i="35"/>
  <c r="BF1882" i="35"/>
  <c r="BG1882" i="35"/>
  <c r="BH1882" i="35"/>
  <c r="BI1882" i="35"/>
  <c r="BJ1882" i="35"/>
  <c r="BK1882" i="35"/>
  <c r="BL1882" i="35"/>
  <c r="BM1882" i="35"/>
  <c r="BN1882" i="35"/>
  <c r="BO1882" i="35"/>
  <c r="BP1882" i="35"/>
  <c r="BQ1882" i="35"/>
  <c r="BR1882" i="35"/>
  <c r="BS1882" i="35"/>
  <c r="BT1882" i="35"/>
  <c r="BU1882" i="35"/>
  <c r="BV1882" i="35"/>
  <c r="AO167" i="35"/>
  <c r="AP167" i="35"/>
  <c r="AQ167" i="35"/>
  <c r="AR167" i="35"/>
  <c r="AS167" i="35"/>
  <c r="AT167" i="35"/>
  <c r="AU167" i="35"/>
  <c r="AV167" i="35"/>
  <c r="AW167" i="35"/>
  <c r="AX167" i="35"/>
  <c r="AY167" i="35"/>
  <c r="AZ167" i="35"/>
  <c r="BA167" i="35"/>
  <c r="BB167" i="35"/>
  <c r="BC167" i="35"/>
  <c r="BD167" i="35"/>
  <c r="BE167" i="35"/>
  <c r="BF167" i="35"/>
  <c r="BG167" i="35"/>
  <c r="BH167" i="35"/>
  <c r="BI167" i="35"/>
  <c r="BJ167" i="35"/>
  <c r="BK167" i="35"/>
  <c r="BL167" i="35"/>
  <c r="BM167" i="35"/>
  <c r="BN167" i="35"/>
  <c r="BO167" i="35"/>
  <c r="BP167" i="35"/>
  <c r="BQ167" i="35"/>
  <c r="BR167" i="35"/>
  <c r="BS167" i="35"/>
  <c r="BT167" i="35"/>
  <c r="BU167" i="35"/>
  <c r="BV167" i="35"/>
  <c r="AO168" i="35"/>
  <c r="AP168" i="35"/>
  <c r="AQ168" i="35"/>
  <c r="AR168" i="35"/>
  <c r="AS168" i="35"/>
  <c r="AT168" i="35"/>
  <c r="AU168" i="35"/>
  <c r="AV168" i="35"/>
  <c r="AW168" i="35"/>
  <c r="AX168" i="35"/>
  <c r="AY168" i="35"/>
  <c r="AZ168" i="35"/>
  <c r="BA168" i="35"/>
  <c r="BB168" i="35"/>
  <c r="BC168" i="35"/>
  <c r="BD168" i="35"/>
  <c r="BE168" i="35"/>
  <c r="BF168" i="35"/>
  <c r="BG168" i="35"/>
  <c r="BH168" i="35"/>
  <c r="BI168" i="35"/>
  <c r="BJ168" i="35"/>
  <c r="BK168" i="35"/>
  <c r="BL168" i="35"/>
  <c r="BM168" i="35"/>
  <c r="BN168" i="35"/>
  <c r="BO168" i="35"/>
  <c r="BP168" i="35"/>
  <c r="BQ168" i="35"/>
  <c r="BR168" i="35"/>
  <c r="BS168" i="35"/>
  <c r="BT168" i="35"/>
  <c r="BU168" i="35"/>
  <c r="BV168" i="35"/>
  <c r="AO169" i="35"/>
  <c r="AP169" i="35"/>
  <c r="AQ169" i="35"/>
  <c r="AR169" i="35"/>
  <c r="AS169" i="35"/>
  <c r="AT169" i="35"/>
  <c r="AU169" i="35"/>
  <c r="AV169" i="35"/>
  <c r="AW169" i="35"/>
  <c r="AX169" i="35"/>
  <c r="AY169" i="35"/>
  <c r="AZ169" i="35"/>
  <c r="BA169" i="35"/>
  <c r="BB169" i="35"/>
  <c r="BC169" i="35"/>
  <c r="BD169" i="35"/>
  <c r="BE169" i="35"/>
  <c r="BF169" i="35"/>
  <c r="BG169" i="35"/>
  <c r="BH169" i="35"/>
  <c r="BI169" i="35"/>
  <c r="BJ169" i="35"/>
  <c r="BK169" i="35"/>
  <c r="BL169" i="35"/>
  <c r="BM169" i="35"/>
  <c r="BN169" i="35"/>
  <c r="BO169" i="35"/>
  <c r="BP169" i="35"/>
  <c r="BQ169" i="35"/>
  <c r="BR169" i="35"/>
  <c r="BS169" i="35"/>
  <c r="BT169" i="35"/>
  <c r="BU169" i="35"/>
  <c r="BV169" i="35"/>
  <c r="AO170" i="35"/>
  <c r="AP170" i="35"/>
  <c r="AQ170" i="35"/>
  <c r="AR170" i="35"/>
  <c r="AS170" i="35"/>
  <c r="AT170" i="35"/>
  <c r="AU170" i="35"/>
  <c r="AV170" i="35"/>
  <c r="AW170" i="35"/>
  <c r="AX170" i="35"/>
  <c r="AY170" i="35"/>
  <c r="AZ170" i="35"/>
  <c r="BA170" i="35"/>
  <c r="BB170" i="35"/>
  <c r="BC170" i="35"/>
  <c r="BD170" i="35"/>
  <c r="BE170" i="35"/>
  <c r="BF170" i="35"/>
  <c r="BG170" i="35"/>
  <c r="BH170" i="35"/>
  <c r="BI170" i="35"/>
  <c r="BJ170" i="35"/>
  <c r="BK170" i="35"/>
  <c r="BL170" i="35"/>
  <c r="BM170" i="35"/>
  <c r="BN170" i="35"/>
  <c r="BO170" i="35"/>
  <c r="BP170" i="35"/>
  <c r="BQ170" i="35"/>
  <c r="BR170" i="35"/>
  <c r="BS170" i="35"/>
  <c r="BT170" i="35"/>
  <c r="BU170" i="35"/>
  <c r="BV170" i="35"/>
  <c r="AO171" i="35"/>
  <c r="AP171" i="35"/>
  <c r="AQ171" i="35"/>
  <c r="AR171" i="35"/>
  <c r="AS171" i="35"/>
  <c r="AT171" i="35"/>
  <c r="AU171" i="35"/>
  <c r="AV171" i="35"/>
  <c r="AW171" i="35"/>
  <c r="AX171" i="35"/>
  <c r="AY171" i="35"/>
  <c r="AZ171" i="35"/>
  <c r="BA171" i="35"/>
  <c r="BB171" i="35"/>
  <c r="BC171" i="35"/>
  <c r="BD171" i="35"/>
  <c r="BE171" i="35"/>
  <c r="BF171" i="35"/>
  <c r="BG171" i="35"/>
  <c r="BH171" i="35"/>
  <c r="BI171" i="35"/>
  <c r="BJ171" i="35"/>
  <c r="BK171" i="35"/>
  <c r="BL171" i="35"/>
  <c r="BM171" i="35"/>
  <c r="BN171" i="35"/>
  <c r="BO171" i="35"/>
  <c r="BP171" i="35"/>
  <c r="BQ171" i="35"/>
  <c r="BR171" i="35"/>
  <c r="BS171" i="35"/>
  <c r="BT171" i="35"/>
  <c r="BU171" i="35"/>
  <c r="BV171" i="35"/>
  <c r="AO399" i="35"/>
  <c r="AP399" i="35"/>
  <c r="AQ399" i="35"/>
  <c r="AR399" i="35"/>
  <c r="AS399" i="35"/>
  <c r="AT399" i="35"/>
  <c r="AU399" i="35"/>
  <c r="AV399" i="35"/>
  <c r="AW399" i="35"/>
  <c r="AX399" i="35"/>
  <c r="AY399" i="35"/>
  <c r="AZ399" i="35"/>
  <c r="BA399" i="35"/>
  <c r="BB399" i="35"/>
  <c r="BC399" i="35"/>
  <c r="BD399" i="35"/>
  <c r="BE399" i="35"/>
  <c r="BF399" i="35"/>
  <c r="BG399" i="35"/>
  <c r="BH399" i="35"/>
  <c r="BI399" i="35"/>
  <c r="BJ399" i="35"/>
  <c r="BK399" i="35"/>
  <c r="BL399" i="35"/>
  <c r="BM399" i="35"/>
  <c r="BN399" i="35"/>
  <c r="BO399" i="35"/>
  <c r="BP399" i="35"/>
  <c r="BQ399" i="35"/>
  <c r="BR399" i="35"/>
  <c r="BS399" i="35"/>
  <c r="BT399" i="35"/>
  <c r="BU399" i="35"/>
  <c r="BV399" i="35"/>
  <c r="AO400" i="35"/>
  <c r="AP400" i="35"/>
  <c r="AQ400" i="35"/>
  <c r="AR400" i="35"/>
  <c r="AS400" i="35"/>
  <c r="AT400" i="35"/>
  <c r="AU400" i="35"/>
  <c r="AV400" i="35"/>
  <c r="AW400" i="35"/>
  <c r="AX400" i="35"/>
  <c r="AY400" i="35"/>
  <c r="AZ400" i="35"/>
  <c r="BA400" i="35"/>
  <c r="BB400" i="35"/>
  <c r="BC400" i="35"/>
  <c r="BD400" i="35"/>
  <c r="BE400" i="35"/>
  <c r="BF400" i="35"/>
  <c r="BG400" i="35"/>
  <c r="BH400" i="35"/>
  <c r="BI400" i="35"/>
  <c r="BJ400" i="35"/>
  <c r="BK400" i="35"/>
  <c r="BL400" i="35"/>
  <c r="BM400" i="35"/>
  <c r="BN400" i="35"/>
  <c r="BO400" i="35"/>
  <c r="BP400" i="35"/>
  <c r="BQ400" i="35"/>
  <c r="BR400" i="35"/>
  <c r="BS400" i="35"/>
  <c r="BT400" i="35"/>
  <c r="BU400" i="35"/>
  <c r="BV400" i="35"/>
  <c r="AO401" i="35"/>
  <c r="AP401" i="35"/>
  <c r="AQ401" i="35"/>
  <c r="AR401" i="35"/>
  <c r="AS401" i="35"/>
  <c r="AT401" i="35"/>
  <c r="AU401" i="35"/>
  <c r="AV401" i="35"/>
  <c r="AW401" i="35"/>
  <c r="AX401" i="35"/>
  <c r="AY401" i="35"/>
  <c r="AZ401" i="35"/>
  <c r="BA401" i="35"/>
  <c r="BB401" i="35"/>
  <c r="BC401" i="35"/>
  <c r="BD401" i="35"/>
  <c r="BE401" i="35"/>
  <c r="BF401" i="35"/>
  <c r="BG401" i="35"/>
  <c r="BH401" i="35"/>
  <c r="BI401" i="35"/>
  <c r="BJ401" i="35"/>
  <c r="BK401" i="35"/>
  <c r="BL401" i="35"/>
  <c r="BM401" i="35"/>
  <c r="BN401" i="35"/>
  <c r="BO401" i="35"/>
  <c r="BP401" i="35"/>
  <c r="BQ401" i="35"/>
  <c r="BR401" i="35"/>
  <c r="BS401" i="35"/>
  <c r="BT401" i="35"/>
  <c r="BU401" i="35"/>
  <c r="BV401" i="35"/>
  <c r="AO402" i="35"/>
  <c r="AP402" i="35"/>
  <c r="AQ402" i="35"/>
  <c r="AR402" i="35"/>
  <c r="AS402" i="35"/>
  <c r="AT402" i="35"/>
  <c r="AU402" i="35"/>
  <c r="AV402" i="35"/>
  <c r="AW402" i="35"/>
  <c r="AX402" i="35"/>
  <c r="AY402" i="35"/>
  <c r="AZ402" i="35"/>
  <c r="BA402" i="35"/>
  <c r="BB402" i="35"/>
  <c r="BC402" i="35"/>
  <c r="BD402" i="35"/>
  <c r="BE402" i="35"/>
  <c r="BF402" i="35"/>
  <c r="BG402" i="35"/>
  <c r="BH402" i="35"/>
  <c r="BI402" i="35"/>
  <c r="BJ402" i="35"/>
  <c r="BK402" i="35"/>
  <c r="BL402" i="35"/>
  <c r="BM402" i="35"/>
  <c r="BN402" i="35"/>
  <c r="BO402" i="35"/>
  <c r="BP402" i="35"/>
  <c r="BQ402" i="35"/>
  <c r="BR402" i="35"/>
  <c r="BS402" i="35"/>
  <c r="BT402" i="35"/>
  <c r="BU402" i="35"/>
  <c r="BV402" i="35"/>
  <c r="AO403" i="35"/>
  <c r="AP403" i="35"/>
  <c r="AQ403" i="35"/>
  <c r="AR403" i="35"/>
  <c r="AS403" i="35"/>
  <c r="AT403" i="35"/>
  <c r="AU403" i="35"/>
  <c r="AV403" i="35"/>
  <c r="AW403" i="35"/>
  <c r="AX403" i="35"/>
  <c r="AY403" i="35"/>
  <c r="AZ403" i="35"/>
  <c r="BA403" i="35"/>
  <c r="BB403" i="35"/>
  <c r="BC403" i="35"/>
  <c r="BD403" i="35"/>
  <c r="BE403" i="35"/>
  <c r="BF403" i="35"/>
  <c r="BG403" i="35"/>
  <c r="BH403" i="35"/>
  <c r="BI403" i="35"/>
  <c r="BJ403" i="35"/>
  <c r="BK403" i="35"/>
  <c r="BL403" i="35"/>
  <c r="BM403" i="35"/>
  <c r="BN403" i="35"/>
  <c r="BO403" i="35"/>
  <c r="BP403" i="35"/>
  <c r="BQ403" i="35"/>
  <c r="BR403" i="35"/>
  <c r="BS403" i="35"/>
  <c r="BT403" i="35"/>
  <c r="BU403" i="35"/>
  <c r="BV403" i="35"/>
  <c r="AO404" i="35"/>
  <c r="AP404" i="35"/>
  <c r="AQ404" i="35"/>
  <c r="AR404" i="35"/>
  <c r="AS404" i="35"/>
  <c r="AT404" i="35"/>
  <c r="AU404" i="35"/>
  <c r="AV404" i="35"/>
  <c r="AW404" i="35"/>
  <c r="AX404" i="35"/>
  <c r="AY404" i="35"/>
  <c r="AZ404" i="35"/>
  <c r="BA404" i="35"/>
  <c r="BB404" i="35"/>
  <c r="BC404" i="35"/>
  <c r="BD404" i="35"/>
  <c r="BE404" i="35"/>
  <c r="BF404" i="35"/>
  <c r="BG404" i="35"/>
  <c r="BH404" i="35"/>
  <c r="BI404" i="35"/>
  <c r="BJ404" i="35"/>
  <c r="BK404" i="35"/>
  <c r="BL404" i="35"/>
  <c r="BM404" i="35"/>
  <c r="BN404" i="35"/>
  <c r="BO404" i="35"/>
  <c r="BP404" i="35"/>
  <c r="BQ404" i="35"/>
  <c r="BR404" i="35"/>
  <c r="BS404" i="35"/>
  <c r="BT404" i="35"/>
  <c r="BU404" i="35"/>
  <c r="BV404" i="35"/>
  <c r="AO954" i="35"/>
  <c r="AP954" i="35"/>
  <c r="AQ954" i="35"/>
  <c r="AR954" i="35"/>
  <c r="AS954" i="35"/>
  <c r="AT954" i="35"/>
  <c r="AU954" i="35"/>
  <c r="AV954" i="35"/>
  <c r="AW954" i="35"/>
  <c r="AX954" i="35"/>
  <c r="AY954" i="35"/>
  <c r="AZ954" i="35"/>
  <c r="BA954" i="35"/>
  <c r="BB954" i="35"/>
  <c r="BC954" i="35"/>
  <c r="BD954" i="35"/>
  <c r="BE954" i="35"/>
  <c r="BF954" i="35"/>
  <c r="BG954" i="35"/>
  <c r="BH954" i="35"/>
  <c r="BI954" i="35"/>
  <c r="BJ954" i="35"/>
  <c r="BK954" i="35"/>
  <c r="BL954" i="35"/>
  <c r="BM954" i="35"/>
  <c r="BN954" i="35"/>
  <c r="BO954" i="35"/>
  <c r="BP954" i="35"/>
  <c r="BQ954" i="35"/>
  <c r="BR954" i="35"/>
  <c r="BS954" i="35"/>
  <c r="BT954" i="35"/>
  <c r="BU954" i="35"/>
  <c r="BV954" i="35"/>
  <c r="AO955" i="35"/>
  <c r="AP955" i="35"/>
  <c r="AQ955" i="35"/>
  <c r="AR955" i="35"/>
  <c r="AS955" i="35"/>
  <c r="AT955" i="35"/>
  <c r="AU955" i="35"/>
  <c r="AV955" i="35"/>
  <c r="AW955" i="35"/>
  <c r="AX955" i="35"/>
  <c r="AY955" i="35"/>
  <c r="AZ955" i="35"/>
  <c r="BA955" i="35"/>
  <c r="BB955" i="35"/>
  <c r="BC955" i="35"/>
  <c r="BD955" i="35"/>
  <c r="BE955" i="35"/>
  <c r="BF955" i="35"/>
  <c r="BG955" i="35"/>
  <c r="BH955" i="35"/>
  <c r="BI955" i="35"/>
  <c r="BJ955" i="35"/>
  <c r="BK955" i="35"/>
  <c r="BL955" i="35"/>
  <c r="BM955" i="35"/>
  <c r="BN955" i="35"/>
  <c r="BO955" i="35"/>
  <c r="BP955" i="35"/>
  <c r="BQ955" i="35"/>
  <c r="BR955" i="35"/>
  <c r="BS955" i="35"/>
  <c r="BT955" i="35"/>
  <c r="BU955" i="35"/>
  <c r="BV955" i="35"/>
  <c r="AO956" i="35"/>
  <c r="AP956" i="35"/>
  <c r="AQ956" i="35"/>
  <c r="AR956" i="35"/>
  <c r="AS956" i="35"/>
  <c r="AT956" i="35"/>
  <c r="AU956" i="35"/>
  <c r="AV956" i="35"/>
  <c r="AW956" i="35"/>
  <c r="AX956" i="35"/>
  <c r="AY956" i="35"/>
  <c r="AZ956" i="35"/>
  <c r="BA956" i="35"/>
  <c r="BB956" i="35"/>
  <c r="BC956" i="35"/>
  <c r="BD956" i="35"/>
  <c r="BE956" i="35"/>
  <c r="BF956" i="35"/>
  <c r="BG956" i="35"/>
  <c r="BH956" i="35"/>
  <c r="BI956" i="35"/>
  <c r="BJ956" i="35"/>
  <c r="BK956" i="35"/>
  <c r="BL956" i="35"/>
  <c r="BM956" i="35"/>
  <c r="BN956" i="35"/>
  <c r="BO956" i="35"/>
  <c r="BP956" i="35"/>
  <c r="BQ956" i="35"/>
  <c r="BR956" i="35"/>
  <c r="BS956" i="35"/>
  <c r="BT956" i="35"/>
  <c r="BU956" i="35"/>
  <c r="BV956" i="35"/>
  <c r="AO957" i="35"/>
  <c r="AP957" i="35"/>
  <c r="AQ957" i="35"/>
  <c r="AR957" i="35"/>
  <c r="AS957" i="35"/>
  <c r="AT957" i="35"/>
  <c r="AU957" i="35"/>
  <c r="AV957" i="35"/>
  <c r="AW957" i="35"/>
  <c r="AX957" i="35"/>
  <c r="AY957" i="35"/>
  <c r="AZ957" i="35"/>
  <c r="BA957" i="35"/>
  <c r="BB957" i="35"/>
  <c r="BC957" i="35"/>
  <c r="BD957" i="35"/>
  <c r="BE957" i="35"/>
  <c r="BF957" i="35"/>
  <c r="BG957" i="35"/>
  <c r="BH957" i="35"/>
  <c r="BI957" i="35"/>
  <c r="BJ957" i="35"/>
  <c r="BK957" i="35"/>
  <c r="BL957" i="35"/>
  <c r="BM957" i="35"/>
  <c r="BN957" i="35"/>
  <c r="BO957" i="35"/>
  <c r="BP957" i="35"/>
  <c r="BQ957" i="35"/>
  <c r="BR957" i="35"/>
  <c r="BS957" i="35"/>
  <c r="BT957" i="35"/>
  <c r="BU957" i="35"/>
  <c r="BV957" i="35"/>
  <c r="AO958" i="35"/>
  <c r="AP958" i="35"/>
  <c r="AQ958" i="35"/>
  <c r="AR958" i="35"/>
  <c r="AS958" i="35"/>
  <c r="AT958" i="35"/>
  <c r="AU958" i="35"/>
  <c r="AV958" i="35"/>
  <c r="AW958" i="35"/>
  <c r="AX958" i="35"/>
  <c r="AY958" i="35"/>
  <c r="AZ958" i="35"/>
  <c r="BA958" i="35"/>
  <c r="BB958" i="35"/>
  <c r="BC958" i="35"/>
  <c r="BD958" i="35"/>
  <c r="BE958" i="35"/>
  <c r="BF958" i="35"/>
  <c r="BG958" i="35"/>
  <c r="BH958" i="35"/>
  <c r="BI958" i="35"/>
  <c r="BJ958" i="35"/>
  <c r="BK958" i="35"/>
  <c r="BL958" i="35"/>
  <c r="BM958" i="35"/>
  <c r="BN958" i="35"/>
  <c r="BO958" i="35"/>
  <c r="BP958" i="35"/>
  <c r="BQ958" i="35"/>
  <c r="BR958" i="35"/>
  <c r="BS958" i="35"/>
  <c r="BT958" i="35"/>
  <c r="BU958" i="35"/>
  <c r="BV958" i="35"/>
  <c r="AO959" i="35"/>
  <c r="AP959" i="35"/>
  <c r="AQ959" i="35"/>
  <c r="AR959" i="35"/>
  <c r="AS959" i="35"/>
  <c r="AT959" i="35"/>
  <c r="AU959" i="35"/>
  <c r="AV959" i="35"/>
  <c r="AW959" i="35"/>
  <c r="AX959" i="35"/>
  <c r="AY959" i="35"/>
  <c r="AZ959" i="35"/>
  <c r="BA959" i="35"/>
  <c r="BB959" i="35"/>
  <c r="BC959" i="35"/>
  <c r="BD959" i="35"/>
  <c r="BE959" i="35"/>
  <c r="BF959" i="35"/>
  <c r="BG959" i="35"/>
  <c r="BH959" i="35"/>
  <c r="BI959" i="35"/>
  <c r="BJ959" i="35"/>
  <c r="BK959" i="35"/>
  <c r="BL959" i="35"/>
  <c r="BM959" i="35"/>
  <c r="BN959" i="35"/>
  <c r="BO959" i="35"/>
  <c r="BP959" i="35"/>
  <c r="BQ959" i="35"/>
  <c r="BR959" i="35"/>
  <c r="BS959" i="35"/>
  <c r="BT959" i="35"/>
  <c r="BU959" i="35"/>
  <c r="BV959" i="35"/>
  <c r="AO586" i="35"/>
  <c r="AP586" i="35"/>
  <c r="AQ586" i="35"/>
  <c r="AR586" i="35"/>
  <c r="AS586" i="35"/>
  <c r="AT586" i="35"/>
  <c r="AU586" i="35"/>
  <c r="AV586" i="35"/>
  <c r="AW586" i="35"/>
  <c r="AX586" i="35"/>
  <c r="AY586" i="35"/>
  <c r="AZ586" i="35"/>
  <c r="BA586" i="35"/>
  <c r="BB586" i="35"/>
  <c r="BC586" i="35"/>
  <c r="BD586" i="35"/>
  <c r="BE586" i="35"/>
  <c r="BF586" i="35"/>
  <c r="BG586" i="35"/>
  <c r="BH586" i="35"/>
  <c r="BI586" i="35"/>
  <c r="BJ586" i="35"/>
  <c r="BK586" i="35"/>
  <c r="BL586" i="35"/>
  <c r="BM586" i="35"/>
  <c r="BN586" i="35"/>
  <c r="BO586" i="35"/>
  <c r="BP586" i="35"/>
  <c r="BQ586" i="35"/>
  <c r="BR586" i="35"/>
  <c r="BS586" i="35"/>
  <c r="BT586" i="35"/>
  <c r="BU586" i="35"/>
  <c r="BV586" i="35"/>
  <c r="AO587" i="35"/>
  <c r="AP587" i="35"/>
  <c r="AQ587" i="35"/>
  <c r="AR587" i="35"/>
  <c r="AS587" i="35"/>
  <c r="AT587" i="35"/>
  <c r="AU587" i="35"/>
  <c r="AV587" i="35"/>
  <c r="AW587" i="35"/>
  <c r="AX587" i="35"/>
  <c r="AY587" i="35"/>
  <c r="AZ587" i="35"/>
  <c r="BA587" i="35"/>
  <c r="BB587" i="35"/>
  <c r="BC587" i="35"/>
  <c r="BD587" i="35"/>
  <c r="BE587" i="35"/>
  <c r="BF587" i="35"/>
  <c r="BG587" i="35"/>
  <c r="BH587" i="35"/>
  <c r="BI587" i="35"/>
  <c r="BJ587" i="35"/>
  <c r="BK587" i="35"/>
  <c r="BL587" i="35"/>
  <c r="BM587" i="35"/>
  <c r="BN587" i="35"/>
  <c r="BO587" i="35"/>
  <c r="BP587" i="35"/>
  <c r="BQ587" i="35"/>
  <c r="BR587" i="35"/>
  <c r="BS587" i="35"/>
  <c r="BT587" i="35"/>
  <c r="BU587" i="35"/>
  <c r="BV587" i="35"/>
  <c r="AO588" i="35"/>
  <c r="AP588" i="35"/>
  <c r="AQ588" i="35"/>
  <c r="AR588" i="35"/>
  <c r="AS588" i="35"/>
  <c r="AT588" i="35"/>
  <c r="AU588" i="35"/>
  <c r="AV588" i="35"/>
  <c r="AW588" i="35"/>
  <c r="AX588" i="35"/>
  <c r="AY588" i="35"/>
  <c r="AZ588" i="35"/>
  <c r="BA588" i="35"/>
  <c r="BB588" i="35"/>
  <c r="BC588" i="35"/>
  <c r="BD588" i="35"/>
  <c r="BE588" i="35"/>
  <c r="BF588" i="35"/>
  <c r="BG588" i="35"/>
  <c r="BH588" i="35"/>
  <c r="BI588" i="35"/>
  <c r="BJ588" i="35"/>
  <c r="BK588" i="35"/>
  <c r="BL588" i="35"/>
  <c r="BM588" i="35"/>
  <c r="BN588" i="35"/>
  <c r="BO588" i="35"/>
  <c r="BP588" i="35"/>
  <c r="BQ588" i="35"/>
  <c r="BR588" i="35"/>
  <c r="BS588" i="35"/>
  <c r="BT588" i="35"/>
  <c r="BU588" i="35"/>
  <c r="BV588" i="35"/>
  <c r="AO589" i="35"/>
  <c r="AP589" i="35"/>
  <c r="AQ589" i="35"/>
  <c r="AR589" i="35"/>
  <c r="AS589" i="35"/>
  <c r="AT589" i="35"/>
  <c r="AU589" i="35"/>
  <c r="AV589" i="35"/>
  <c r="AW589" i="35"/>
  <c r="AX589" i="35"/>
  <c r="AY589" i="35"/>
  <c r="AZ589" i="35"/>
  <c r="BA589" i="35"/>
  <c r="BB589" i="35"/>
  <c r="BC589" i="35"/>
  <c r="BD589" i="35"/>
  <c r="BE589" i="35"/>
  <c r="BF589" i="35"/>
  <c r="BG589" i="35"/>
  <c r="BH589" i="35"/>
  <c r="BI589" i="35"/>
  <c r="BJ589" i="35"/>
  <c r="BK589" i="35"/>
  <c r="BL589" i="35"/>
  <c r="BM589" i="35"/>
  <c r="BN589" i="35"/>
  <c r="BO589" i="35"/>
  <c r="BP589" i="35"/>
  <c r="BQ589" i="35"/>
  <c r="BR589" i="35"/>
  <c r="BS589" i="35"/>
  <c r="BT589" i="35"/>
  <c r="BU589" i="35"/>
  <c r="BV589" i="35"/>
  <c r="AO590" i="35"/>
  <c r="AP590" i="35"/>
  <c r="AQ590" i="35"/>
  <c r="AR590" i="35"/>
  <c r="AS590" i="35"/>
  <c r="AT590" i="35"/>
  <c r="AU590" i="35"/>
  <c r="AV590" i="35"/>
  <c r="AW590" i="35"/>
  <c r="AX590" i="35"/>
  <c r="AY590" i="35"/>
  <c r="AZ590" i="35"/>
  <c r="BA590" i="35"/>
  <c r="BB590" i="35"/>
  <c r="BC590" i="35"/>
  <c r="BD590" i="35"/>
  <c r="BE590" i="35"/>
  <c r="BF590" i="35"/>
  <c r="BG590" i="35"/>
  <c r="BH590" i="35"/>
  <c r="BI590" i="35"/>
  <c r="BJ590" i="35"/>
  <c r="BK590" i="35"/>
  <c r="BL590" i="35"/>
  <c r="BM590" i="35"/>
  <c r="BN590" i="35"/>
  <c r="BO590" i="35"/>
  <c r="BP590" i="35"/>
  <c r="BQ590" i="35"/>
  <c r="BR590" i="35"/>
  <c r="BS590" i="35"/>
  <c r="BT590" i="35"/>
  <c r="BU590" i="35"/>
  <c r="BV590" i="35"/>
  <c r="AO1883" i="35"/>
  <c r="AP1883" i="35"/>
  <c r="AQ1883" i="35"/>
  <c r="AR1883" i="35"/>
  <c r="AS1883" i="35"/>
  <c r="AT1883" i="35"/>
  <c r="AU1883" i="35"/>
  <c r="AV1883" i="35"/>
  <c r="AW1883" i="35"/>
  <c r="AX1883" i="35"/>
  <c r="AY1883" i="35"/>
  <c r="AZ1883" i="35"/>
  <c r="BA1883" i="35"/>
  <c r="BB1883" i="35"/>
  <c r="BC1883" i="35"/>
  <c r="BD1883" i="35"/>
  <c r="BE1883" i="35"/>
  <c r="BF1883" i="35"/>
  <c r="BG1883" i="35"/>
  <c r="BH1883" i="35"/>
  <c r="BI1883" i="35"/>
  <c r="BJ1883" i="35"/>
  <c r="BK1883" i="35"/>
  <c r="BL1883" i="35"/>
  <c r="BM1883" i="35"/>
  <c r="BN1883" i="35"/>
  <c r="BO1883" i="35"/>
  <c r="BP1883" i="35"/>
  <c r="BQ1883" i="35"/>
  <c r="BR1883" i="35"/>
  <c r="BS1883" i="35"/>
  <c r="BT1883" i="35"/>
  <c r="BU1883" i="35"/>
  <c r="BV1883" i="35"/>
  <c r="AO1884" i="35"/>
  <c r="AP1884" i="35"/>
  <c r="AQ1884" i="35"/>
  <c r="AR1884" i="35"/>
  <c r="AS1884" i="35"/>
  <c r="AT1884" i="35"/>
  <c r="AU1884" i="35"/>
  <c r="AV1884" i="35"/>
  <c r="AW1884" i="35"/>
  <c r="AX1884" i="35"/>
  <c r="AY1884" i="35"/>
  <c r="AZ1884" i="35"/>
  <c r="BA1884" i="35"/>
  <c r="BB1884" i="35"/>
  <c r="BC1884" i="35"/>
  <c r="BD1884" i="35"/>
  <c r="BE1884" i="35"/>
  <c r="BF1884" i="35"/>
  <c r="BG1884" i="35"/>
  <c r="BH1884" i="35"/>
  <c r="BI1884" i="35"/>
  <c r="BJ1884" i="35"/>
  <c r="BK1884" i="35"/>
  <c r="BL1884" i="35"/>
  <c r="BM1884" i="35"/>
  <c r="BN1884" i="35"/>
  <c r="BO1884" i="35"/>
  <c r="BP1884" i="35"/>
  <c r="BQ1884" i="35"/>
  <c r="BR1884" i="35"/>
  <c r="BS1884" i="35"/>
  <c r="BT1884" i="35"/>
  <c r="BU1884" i="35"/>
  <c r="BV1884" i="35"/>
  <c r="AO1885" i="35"/>
  <c r="AP1885" i="35"/>
  <c r="AQ1885" i="35"/>
  <c r="AR1885" i="35"/>
  <c r="AS1885" i="35"/>
  <c r="AT1885" i="35"/>
  <c r="AU1885" i="35"/>
  <c r="AV1885" i="35"/>
  <c r="AW1885" i="35"/>
  <c r="AX1885" i="35"/>
  <c r="AY1885" i="35"/>
  <c r="AZ1885" i="35"/>
  <c r="BA1885" i="35"/>
  <c r="BB1885" i="35"/>
  <c r="BC1885" i="35"/>
  <c r="BD1885" i="35"/>
  <c r="BE1885" i="35"/>
  <c r="BF1885" i="35"/>
  <c r="BG1885" i="35"/>
  <c r="BH1885" i="35"/>
  <c r="BI1885" i="35"/>
  <c r="BJ1885" i="35"/>
  <c r="BK1885" i="35"/>
  <c r="BL1885" i="35"/>
  <c r="BM1885" i="35"/>
  <c r="BN1885" i="35"/>
  <c r="BO1885" i="35"/>
  <c r="BP1885" i="35"/>
  <c r="BQ1885" i="35"/>
  <c r="BR1885" i="35"/>
  <c r="BS1885" i="35"/>
  <c r="BT1885" i="35"/>
  <c r="BU1885" i="35"/>
  <c r="BV1885" i="35"/>
  <c r="AO1886" i="35"/>
  <c r="AP1886" i="35"/>
  <c r="AQ1886" i="35"/>
  <c r="AR1886" i="35"/>
  <c r="AS1886" i="35"/>
  <c r="AT1886" i="35"/>
  <c r="AU1886" i="35"/>
  <c r="AV1886" i="35"/>
  <c r="AW1886" i="35"/>
  <c r="AX1886" i="35"/>
  <c r="AY1886" i="35"/>
  <c r="AZ1886" i="35"/>
  <c r="BA1886" i="35"/>
  <c r="BB1886" i="35"/>
  <c r="BC1886" i="35"/>
  <c r="BD1886" i="35"/>
  <c r="BE1886" i="35"/>
  <c r="BF1886" i="35"/>
  <c r="BG1886" i="35"/>
  <c r="BH1886" i="35"/>
  <c r="BI1886" i="35"/>
  <c r="BJ1886" i="35"/>
  <c r="BK1886" i="35"/>
  <c r="BL1886" i="35"/>
  <c r="BM1886" i="35"/>
  <c r="BN1886" i="35"/>
  <c r="BO1886" i="35"/>
  <c r="BP1886" i="35"/>
  <c r="BQ1886" i="35"/>
  <c r="BR1886" i="35"/>
  <c r="BS1886" i="35"/>
  <c r="BT1886" i="35"/>
  <c r="BU1886" i="35"/>
  <c r="BV1886" i="35"/>
  <c r="AO1887" i="35"/>
  <c r="AP1887" i="35"/>
  <c r="AQ1887" i="35"/>
  <c r="AR1887" i="35"/>
  <c r="AS1887" i="35"/>
  <c r="AT1887" i="35"/>
  <c r="AU1887" i="35"/>
  <c r="AV1887" i="35"/>
  <c r="AW1887" i="35"/>
  <c r="AX1887" i="35"/>
  <c r="AY1887" i="35"/>
  <c r="AZ1887" i="35"/>
  <c r="BA1887" i="35"/>
  <c r="BB1887" i="35"/>
  <c r="BC1887" i="35"/>
  <c r="BD1887" i="35"/>
  <c r="BE1887" i="35"/>
  <c r="BF1887" i="35"/>
  <c r="BG1887" i="35"/>
  <c r="BH1887" i="35"/>
  <c r="BI1887" i="35"/>
  <c r="BJ1887" i="35"/>
  <c r="BK1887" i="35"/>
  <c r="BL1887" i="35"/>
  <c r="BM1887" i="35"/>
  <c r="BN1887" i="35"/>
  <c r="BO1887" i="35"/>
  <c r="BP1887" i="35"/>
  <c r="BQ1887" i="35"/>
  <c r="BR1887" i="35"/>
  <c r="BS1887" i="35"/>
  <c r="BT1887" i="35"/>
  <c r="BU1887" i="35"/>
  <c r="BV1887" i="35"/>
  <c r="AO1888" i="35"/>
  <c r="AP1888" i="35"/>
  <c r="AQ1888" i="35"/>
  <c r="AR1888" i="35"/>
  <c r="AS1888" i="35"/>
  <c r="AT1888" i="35"/>
  <c r="AU1888" i="35"/>
  <c r="AV1888" i="35"/>
  <c r="AW1888" i="35"/>
  <c r="AX1888" i="35"/>
  <c r="AY1888" i="35"/>
  <c r="AZ1888" i="35"/>
  <c r="BA1888" i="35"/>
  <c r="BB1888" i="35"/>
  <c r="BC1888" i="35"/>
  <c r="BD1888" i="35"/>
  <c r="BE1888" i="35"/>
  <c r="BF1888" i="35"/>
  <c r="BG1888" i="35"/>
  <c r="BH1888" i="35"/>
  <c r="BI1888" i="35"/>
  <c r="BJ1888" i="35"/>
  <c r="BK1888" i="35"/>
  <c r="BL1888" i="35"/>
  <c r="BM1888" i="35"/>
  <c r="BN1888" i="35"/>
  <c r="BO1888" i="35"/>
  <c r="BP1888" i="35"/>
  <c r="BQ1888" i="35"/>
  <c r="BR1888" i="35"/>
  <c r="BS1888" i="35"/>
  <c r="BT1888" i="35"/>
  <c r="BU1888" i="35"/>
  <c r="BV1888" i="35"/>
  <c r="AO172" i="35"/>
  <c r="AP172" i="35"/>
  <c r="AQ172" i="35"/>
  <c r="AR172" i="35"/>
  <c r="AS172" i="35"/>
  <c r="AT172" i="35"/>
  <c r="AU172" i="35"/>
  <c r="AV172" i="35"/>
  <c r="AW172" i="35"/>
  <c r="AX172" i="35"/>
  <c r="AY172" i="35"/>
  <c r="AZ172" i="35"/>
  <c r="BA172" i="35"/>
  <c r="BB172" i="35"/>
  <c r="BC172" i="35"/>
  <c r="BD172" i="35"/>
  <c r="BE172" i="35"/>
  <c r="BF172" i="35"/>
  <c r="BG172" i="35"/>
  <c r="BH172" i="35"/>
  <c r="BI172" i="35"/>
  <c r="BJ172" i="35"/>
  <c r="BK172" i="35"/>
  <c r="BL172" i="35"/>
  <c r="BM172" i="35"/>
  <c r="BN172" i="35"/>
  <c r="BO172" i="35"/>
  <c r="BP172" i="35"/>
  <c r="BQ172" i="35"/>
  <c r="BR172" i="35"/>
  <c r="BS172" i="35"/>
  <c r="BT172" i="35"/>
  <c r="BU172" i="35"/>
  <c r="BV172" i="35"/>
  <c r="AO173" i="35"/>
  <c r="AP173" i="35"/>
  <c r="AQ173" i="35"/>
  <c r="AR173" i="35"/>
  <c r="AS173" i="35"/>
  <c r="AT173" i="35"/>
  <c r="AU173" i="35"/>
  <c r="AV173" i="35"/>
  <c r="AW173" i="35"/>
  <c r="AX173" i="35"/>
  <c r="AY173" i="35"/>
  <c r="AZ173" i="35"/>
  <c r="BA173" i="35"/>
  <c r="BB173" i="35"/>
  <c r="BC173" i="35"/>
  <c r="BD173" i="35"/>
  <c r="BE173" i="35"/>
  <c r="BF173" i="35"/>
  <c r="BG173" i="35"/>
  <c r="BH173" i="35"/>
  <c r="BI173" i="35"/>
  <c r="BJ173" i="35"/>
  <c r="BK173" i="35"/>
  <c r="BL173" i="35"/>
  <c r="BM173" i="35"/>
  <c r="BN173" i="35"/>
  <c r="BO173" i="35"/>
  <c r="BP173" i="35"/>
  <c r="BQ173" i="35"/>
  <c r="BR173" i="35"/>
  <c r="BS173" i="35"/>
  <c r="BT173" i="35"/>
  <c r="BU173" i="35"/>
  <c r="BV173" i="35"/>
  <c r="AO174" i="35"/>
  <c r="AP174" i="35"/>
  <c r="AQ174" i="35"/>
  <c r="AR174" i="35"/>
  <c r="AS174" i="35"/>
  <c r="AT174" i="35"/>
  <c r="AU174" i="35"/>
  <c r="AV174" i="35"/>
  <c r="AW174" i="35"/>
  <c r="AX174" i="35"/>
  <c r="AY174" i="35"/>
  <c r="AZ174" i="35"/>
  <c r="BA174" i="35"/>
  <c r="BB174" i="35"/>
  <c r="BC174" i="35"/>
  <c r="BD174" i="35"/>
  <c r="BE174" i="35"/>
  <c r="BF174" i="35"/>
  <c r="BG174" i="35"/>
  <c r="BH174" i="35"/>
  <c r="BI174" i="35"/>
  <c r="BJ174" i="35"/>
  <c r="BK174" i="35"/>
  <c r="BL174" i="35"/>
  <c r="BM174" i="35"/>
  <c r="BN174" i="35"/>
  <c r="BO174" i="35"/>
  <c r="BP174" i="35"/>
  <c r="BQ174" i="35"/>
  <c r="BR174" i="35"/>
  <c r="BS174" i="35"/>
  <c r="BT174" i="35"/>
  <c r="BU174" i="35"/>
  <c r="BV174" i="35"/>
  <c r="AO175" i="35"/>
  <c r="AP175" i="35"/>
  <c r="AQ175" i="35"/>
  <c r="AR175" i="35"/>
  <c r="AS175" i="35"/>
  <c r="AT175" i="35"/>
  <c r="AU175" i="35"/>
  <c r="AV175" i="35"/>
  <c r="AW175" i="35"/>
  <c r="AX175" i="35"/>
  <c r="AY175" i="35"/>
  <c r="AZ175" i="35"/>
  <c r="BA175" i="35"/>
  <c r="BB175" i="35"/>
  <c r="BC175" i="35"/>
  <c r="BD175" i="35"/>
  <c r="BE175" i="35"/>
  <c r="BF175" i="35"/>
  <c r="BG175" i="35"/>
  <c r="BH175" i="35"/>
  <c r="BI175" i="35"/>
  <c r="BJ175" i="35"/>
  <c r="BK175" i="35"/>
  <c r="BL175" i="35"/>
  <c r="BM175" i="35"/>
  <c r="BN175" i="35"/>
  <c r="BO175" i="35"/>
  <c r="BP175" i="35"/>
  <c r="BQ175" i="35"/>
  <c r="BR175" i="35"/>
  <c r="BS175" i="35"/>
  <c r="BT175" i="35"/>
  <c r="BU175" i="35"/>
  <c r="BV175" i="35"/>
  <c r="AO176" i="35"/>
  <c r="AP176" i="35"/>
  <c r="AQ176" i="35"/>
  <c r="AR176" i="35"/>
  <c r="AS176" i="35"/>
  <c r="AT176" i="35"/>
  <c r="AU176" i="35"/>
  <c r="AV176" i="35"/>
  <c r="AW176" i="35"/>
  <c r="AX176" i="35"/>
  <c r="AY176" i="35"/>
  <c r="AZ176" i="35"/>
  <c r="BA176" i="35"/>
  <c r="BB176" i="35"/>
  <c r="BC176" i="35"/>
  <c r="BD176" i="35"/>
  <c r="BE176" i="35"/>
  <c r="BF176" i="35"/>
  <c r="BG176" i="35"/>
  <c r="BH176" i="35"/>
  <c r="BI176" i="35"/>
  <c r="BJ176" i="35"/>
  <c r="BK176" i="35"/>
  <c r="BL176" i="35"/>
  <c r="BM176" i="35"/>
  <c r="BN176" i="35"/>
  <c r="BO176" i="35"/>
  <c r="BP176" i="35"/>
  <c r="BQ176" i="35"/>
  <c r="BR176" i="35"/>
  <c r="BS176" i="35"/>
  <c r="BT176" i="35"/>
  <c r="BU176" i="35"/>
  <c r="BV176" i="35"/>
  <c r="AO177" i="35"/>
  <c r="AP177" i="35"/>
  <c r="AQ177" i="35"/>
  <c r="AR177" i="35"/>
  <c r="AS177" i="35"/>
  <c r="AT177" i="35"/>
  <c r="AU177" i="35"/>
  <c r="AV177" i="35"/>
  <c r="AW177" i="35"/>
  <c r="AX177" i="35"/>
  <c r="AY177" i="35"/>
  <c r="AZ177" i="35"/>
  <c r="BA177" i="35"/>
  <c r="BB177" i="35"/>
  <c r="BC177" i="35"/>
  <c r="BD177" i="35"/>
  <c r="BE177" i="35"/>
  <c r="BF177" i="35"/>
  <c r="BG177" i="35"/>
  <c r="BH177" i="35"/>
  <c r="BI177" i="35"/>
  <c r="BJ177" i="35"/>
  <c r="BK177" i="35"/>
  <c r="BL177" i="35"/>
  <c r="BM177" i="35"/>
  <c r="BN177" i="35"/>
  <c r="BO177" i="35"/>
  <c r="BP177" i="35"/>
  <c r="BQ177" i="35"/>
  <c r="BR177" i="35"/>
  <c r="BS177" i="35"/>
  <c r="BT177" i="35"/>
  <c r="BU177" i="35"/>
  <c r="BV177" i="35"/>
  <c r="AO405" i="35"/>
  <c r="AP405" i="35"/>
  <c r="AQ405" i="35"/>
  <c r="AR405" i="35"/>
  <c r="AS405" i="35"/>
  <c r="AT405" i="35"/>
  <c r="AU405" i="35"/>
  <c r="AV405" i="35"/>
  <c r="AW405" i="35"/>
  <c r="AX405" i="35"/>
  <c r="AY405" i="35"/>
  <c r="AZ405" i="35"/>
  <c r="BA405" i="35"/>
  <c r="BB405" i="35"/>
  <c r="BC405" i="35"/>
  <c r="BD405" i="35"/>
  <c r="BE405" i="35"/>
  <c r="BF405" i="35"/>
  <c r="BG405" i="35"/>
  <c r="BH405" i="35"/>
  <c r="BI405" i="35"/>
  <c r="BJ405" i="35"/>
  <c r="BK405" i="35"/>
  <c r="BL405" i="35"/>
  <c r="BM405" i="35"/>
  <c r="BN405" i="35"/>
  <c r="BO405" i="35"/>
  <c r="BP405" i="35"/>
  <c r="BQ405" i="35"/>
  <c r="BR405" i="35"/>
  <c r="BS405" i="35"/>
  <c r="BT405" i="35"/>
  <c r="BU405" i="35"/>
  <c r="BV405" i="35"/>
  <c r="AO406" i="35"/>
  <c r="AP406" i="35"/>
  <c r="AQ406" i="35"/>
  <c r="AR406" i="35"/>
  <c r="AS406" i="35"/>
  <c r="AT406" i="35"/>
  <c r="AU406" i="35"/>
  <c r="AV406" i="35"/>
  <c r="AW406" i="35"/>
  <c r="AX406" i="35"/>
  <c r="AY406" i="35"/>
  <c r="AZ406" i="35"/>
  <c r="BA406" i="35"/>
  <c r="BB406" i="35"/>
  <c r="BC406" i="35"/>
  <c r="BD406" i="35"/>
  <c r="BE406" i="35"/>
  <c r="BF406" i="35"/>
  <c r="BG406" i="35"/>
  <c r="BH406" i="35"/>
  <c r="BI406" i="35"/>
  <c r="BJ406" i="35"/>
  <c r="BK406" i="35"/>
  <c r="BL406" i="35"/>
  <c r="BM406" i="35"/>
  <c r="BN406" i="35"/>
  <c r="BO406" i="35"/>
  <c r="BP406" i="35"/>
  <c r="BQ406" i="35"/>
  <c r="BR406" i="35"/>
  <c r="BS406" i="35"/>
  <c r="BT406" i="35"/>
  <c r="BU406" i="35"/>
  <c r="BV406" i="35"/>
  <c r="AO407" i="35"/>
  <c r="AP407" i="35"/>
  <c r="AQ407" i="35"/>
  <c r="AR407" i="35"/>
  <c r="AS407" i="35"/>
  <c r="AT407" i="35"/>
  <c r="AU407" i="35"/>
  <c r="AV407" i="35"/>
  <c r="AW407" i="35"/>
  <c r="AX407" i="35"/>
  <c r="AY407" i="35"/>
  <c r="AZ407" i="35"/>
  <c r="BA407" i="35"/>
  <c r="BB407" i="35"/>
  <c r="BC407" i="35"/>
  <c r="BD407" i="35"/>
  <c r="BE407" i="35"/>
  <c r="BF407" i="35"/>
  <c r="BG407" i="35"/>
  <c r="BH407" i="35"/>
  <c r="BI407" i="35"/>
  <c r="BJ407" i="35"/>
  <c r="BK407" i="35"/>
  <c r="BL407" i="35"/>
  <c r="BM407" i="35"/>
  <c r="BN407" i="35"/>
  <c r="BO407" i="35"/>
  <c r="BP407" i="35"/>
  <c r="BQ407" i="35"/>
  <c r="BR407" i="35"/>
  <c r="BS407" i="35"/>
  <c r="BT407" i="35"/>
  <c r="BU407" i="35"/>
  <c r="BV407" i="35"/>
  <c r="AO408" i="35"/>
  <c r="AP408" i="35"/>
  <c r="AQ408" i="35"/>
  <c r="AR408" i="35"/>
  <c r="AS408" i="35"/>
  <c r="AT408" i="35"/>
  <c r="AU408" i="35"/>
  <c r="AV408" i="35"/>
  <c r="AW408" i="35"/>
  <c r="AX408" i="35"/>
  <c r="AY408" i="35"/>
  <c r="AZ408" i="35"/>
  <c r="BA408" i="35"/>
  <c r="BB408" i="35"/>
  <c r="BC408" i="35"/>
  <c r="BD408" i="35"/>
  <c r="BE408" i="35"/>
  <c r="BF408" i="35"/>
  <c r="BG408" i="35"/>
  <c r="BH408" i="35"/>
  <c r="BI408" i="35"/>
  <c r="BJ408" i="35"/>
  <c r="BK408" i="35"/>
  <c r="BL408" i="35"/>
  <c r="BM408" i="35"/>
  <c r="BN408" i="35"/>
  <c r="BO408" i="35"/>
  <c r="BP408" i="35"/>
  <c r="BQ408" i="35"/>
  <c r="BR408" i="35"/>
  <c r="BS408" i="35"/>
  <c r="BT408" i="35"/>
  <c r="BU408" i="35"/>
  <c r="BV408" i="35"/>
  <c r="AO409" i="35"/>
  <c r="AP409" i="35"/>
  <c r="AQ409" i="35"/>
  <c r="AR409" i="35"/>
  <c r="AS409" i="35"/>
  <c r="AT409" i="35"/>
  <c r="AU409" i="35"/>
  <c r="AV409" i="35"/>
  <c r="AW409" i="35"/>
  <c r="AX409" i="35"/>
  <c r="AY409" i="35"/>
  <c r="AZ409" i="35"/>
  <c r="BA409" i="35"/>
  <c r="BB409" i="35"/>
  <c r="BC409" i="35"/>
  <c r="BD409" i="35"/>
  <c r="BE409" i="35"/>
  <c r="BF409" i="35"/>
  <c r="BG409" i="35"/>
  <c r="BH409" i="35"/>
  <c r="BI409" i="35"/>
  <c r="BJ409" i="35"/>
  <c r="BK409" i="35"/>
  <c r="BL409" i="35"/>
  <c r="BM409" i="35"/>
  <c r="BN409" i="35"/>
  <c r="BO409" i="35"/>
  <c r="BP409" i="35"/>
  <c r="BQ409" i="35"/>
  <c r="BR409" i="35"/>
  <c r="BS409" i="35"/>
  <c r="BT409" i="35"/>
  <c r="BU409" i="35"/>
  <c r="BV409" i="35"/>
  <c r="AO881" i="35"/>
  <c r="AP881" i="35"/>
  <c r="AQ881" i="35"/>
  <c r="AR881" i="35"/>
  <c r="AS881" i="35"/>
  <c r="AT881" i="35"/>
  <c r="AU881" i="35"/>
  <c r="AV881" i="35"/>
  <c r="AW881" i="35"/>
  <c r="AX881" i="35"/>
  <c r="AY881" i="35"/>
  <c r="AZ881" i="35"/>
  <c r="BA881" i="35"/>
  <c r="BB881" i="35"/>
  <c r="BC881" i="35"/>
  <c r="BD881" i="35"/>
  <c r="BE881" i="35"/>
  <c r="BF881" i="35"/>
  <c r="BG881" i="35"/>
  <c r="BH881" i="35"/>
  <c r="BI881" i="35"/>
  <c r="BJ881" i="35"/>
  <c r="BK881" i="35"/>
  <c r="BL881" i="35"/>
  <c r="BM881" i="35"/>
  <c r="BN881" i="35"/>
  <c r="BO881" i="35"/>
  <c r="BP881" i="35"/>
  <c r="BQ881" i="35"/>
  <c r="BR881" i="35"/>
  <c r="BS881" i="35"/>
  <c r="BT881" i="35"/>
  <c r="BU881" i="35"/>
  <c r="BV881" i="35"/>
  <c r="AO882" i="35"/>
  <c r="AP882" i="35"/>
  <c r="AQ882" i="35"/>
  <c r="AR882" i="35"/>
  <c r="AS882" i="35"/>
  <c r="AT882" i="35"/>
  <c r="AU882" i="35"/>
  <c r="AV882" i="35"/>
  <c r="AW882" i="35"/>
  <c r="AX882" i="35"/>
  <c r="AY882" i="35"/>
  <c r="AZ882" i="35"/>
  <c r="BA882" i="35"/>
  <c r="BB882" i="35"/>
  <c r="BC882" i="35"/>
  <c r="BD882" i="35"/>
  <c r="BE882" i="35"/>
  <c r="BF882" i="35"/>
  <c r="BG882" i="35"/>
  <c r="BH882" i="35"/>
  <c r="BI882" i="35"/>
  <c r="BJ882" i="35"/>
  <c r="BK882" i="35"/>
  <c r="BL882" i="35"/>
  <c r="BM882" i="35"/>
  <c r="BN882" i="35"/>
  <c r="BO882" i="35"/>
  <c r="BP882" i="35"/>
  <c r="BQ882" i="35"/>
  <c r="BR882" i="35"/>
  <c r="BS882" i="35"/>
  <c r="BT882" i="35"/>
  <c r="BU882" i="35"/>
  <c r="BV882" i="35"/>
  <c r="AO883" i="35"/>
  <c r="AP883" i="35"/>
  <c r="AQ883" i="35"/>
  <c r="AR883" i="35"/>
  <c r="AS883" i="35"/>
  <c r="AT883" i="35"/>
  <c r="AU883" i="35"/>
  <c r="AV883" i="35"/>
  <c r="AW883" i="35"/>
  <c r="AX883" i="35"/>
  <c r="AY883" i="35"/>
  <c r="AZ883" i="35"/>
  <c r="BA883" i="35"/>
  <c r="BB883" i="35"/>
  <c r="BC883" i="35"/>
  <c r="BD883" i="35"/>
  <c r="BE883" i="35"/>
  <c r="BF883" i="35"/>
  <c r="BG883" i="35"/>
  <c r="BH883" i="35"/>
  <c r="BI883" i="35"/>
  <c r="BJ883" i="35"/>
  <c r="BK883" i="35"/>
  <c r="BL883" i="35"/>
  <c r="BM883" i="35"/>
  <c r="BN883" i="35"/>
  <c r="BO883" i="35"/>
  <c r="BP883" i="35"/>
  <c r="BQ883" i="35"/>
  <c r="BR883" i="35"/>
  <c r="BS883" i="35"/>
  <c r="BT883" i="35"/>
  <c r="BU883" i="35"/>
  <c r="BV883" i="35"/>
  <c r="AO884" i="35"/>
  <c r="AP884" i="35"/>
  <c r="AQ884" i="35"/>
  <c r="AR884" i="35"/>
  <c r="AS884" i="35"/>
  <c r="AT884" i="35"/>
  <c r="AU884" i="35"/>
  <c r="AV884" i="35"/>
  <c r="AW884" i="35"/>
  <c r="AX884" i="35"/>
  <c r="AY884" i="35"/>
  <c r="AZ884" i="35"/>
  <c r="BA884" i="35"/>
  <c r="BB884" i="35"/>
  <c r="BC884" i="35"/>
  <c r="BD884" i="35"/>
  <c r="BE884" i="35"/>
  <c r="BF884" i="35"/>
  <c r="BG884" i="35"/>
  <c r="BH884" i="35"/>
  <c r="BI884" i="35"/>
  <c r="BJ884" i="35"/>
  <c r="BK884" i="35"/>
  <c r="BL884" i="35"/>
  <c r="BM884" i="35"/>
  <c r="BN884" i="35"/>
  <c r="BO884" i="35"/>
  <c r="BP884" i="35"/>
  <c r="BQ884" i="35"/>
  <c r="BR884" i="35"/>
  <c r="BS884" i="35"/>
  <c r="BT884" i="35"/>
  <c r="BU884" i="35"/>
  <c r="BV884" i="35"/>
  <c r="AO885" i="35"/>
  <c r="AP885" i="35"/>
  <c r="AQ885" i="35"/>
  <c r="AR885" i="35"/>
  <c r="AS885" i="35"/>
  <c r="AT885" i="35"/>
  <c r="AU885" i="35"/>
  <c r="AV885" i="35"/>
  <c r="AW885" i="35"/>
  <c r="AX885" i="35"/>
  <c r="AY885" i="35"/>
  <c r="AZ885" i="35"/>
  <c r="BA885" i="35"/>
  <c r="BB885" i="35"/>
  <c r="BC885" i="35"/>
  <c r="BD885" i="35"/>
  <c r="BE885" i="35"/>
  <c r="BF885" i="35"/>
  <c r="BG885" i="35"/>
  <c r="BH885" i="35"/>
  <c r="BI885" i="35"/>
  <c r="BJ885" i="35"/>
  <c r="BK885" i="35"/>
  <c r="BL885" i="35"/>
  <c r="BM885" i="35"/>
  <c r="BN885" i="35"/>
  <c r="BO885" i="35"/>
  <c r="BP885" i="35"/>
  <c r="BQ885" i="35"/>
  <c r="BR885" i="35"/>
  <c r="BS885" i="35"/>
  <c r="BT885" i="35"/>
  <c r="BU885" i="35"/>
  <c r="BV885" i="35"/>
  <c r="AO1511" i="35"/>
  <c r="AP1511" i="35"/>
  <c r="AQ1511" i="35"/>
  <c r="AR1511" i="35"/>
  <c r="AS1511" i="35"/>
  <c r="AT1511" i="35"/>
  <c r="AU1511" i="35"/>
  <c r="AV1511" i="35"/>
  <c r="AW1511" i="35"/>
  <c r="AX1511" i="35"/>
  <c r="AY1511" i="35"/>
  <c r="AZ1511" i="35"/>
  <c r="BA1511" i="35"/>
  <c r="BB1511" i="35"/>
  <c r="BC1511" i="35"/>
  <c r="BD1511" i="35"/>
  <c r="BE1511" i="35"/>
  <c r="BF1511" i="35"/>
  <c r="BG1511" i="35"/>
  <c r="BH1511" i="35"/>
  <c r="BI1511" i="35"/>
  <c r="BJ1511" i="35"/>
  <c r="BK1511" i="35"/>
  <c r="BL1511" i="35"/>
  <c r="BM1511" i="35"/>
  <c r="BN1511" i="35"/>
  <c r="BO1511" i="35"/>
  <c r="BP1511" i="35"/>
  <c r="BQ1511" i="35"/>
  <c r="BR1511" i="35"/>
  <c r="BS1511" i="35"/>
  <c r="BT1511" i="35"/>
  <c r="BU1511" i="35"/>
  <c r="BV1511" i="35"/>
  <c r="AO1512" i="35"/>
  <c r="AP1512" i="35"/>
  <c r="AQ1512" i="35"/>
  <c r="AR1512" i="35"/>
  <c r="AS1512" i="35"/>
  <c r="AT1512" i="35"/>
  <c r="AU1512" i="35"/>
  <c r="AV1512" i="35"/>
  <c r="AW1512" i="35"/>
  <c r="AX1512" i="35"/>
  <c r="AY1512" i="35"/>
  <c r="AZ1512" i="35"/>
  <c r="BA1512" i="35"/>
  <c r="BB1512" i="35"/>
  <c r="BC1512" i="35"/>
  <c r="BD1512" i="35"/>
  <c r="BE1512" i="35"/>
  <c r="BF1512" i="35"/>
  <c r="BG1512" i="35"/>
  <c r="BH1512" i="35"/>
  <c r="BI1512" i="35"/>
  <c r="BJ1512" i="35"/>
  <c r="BK1512" i="35"/>
  <c r="BL1512" i="35"/>
  <c r="BM1512" i="35"/>
  <c r="BN1512" i="35"/>
  <c r="BO1512" i="35"/>
  <c r="BP1512" i="35"/>
  <c r="BQ1512" i="35"/>
  <c r="BR1512" i="35"/>
  <c r="BS1512" i="35"/>
  <c r="BT1512" i="35"/>
  <c r="BU1512" i="35"/>
  <c r="BV1512" i="35"/>
  <c r="AO1513" i="35"/>
  <c r="AP1513" i="35"/>
  <c r="AQ1513" i="35"/>
  <c r="AR1513" i="35"/>
  <c r="AS1513" i="35"/>
  <c r="AT1513" i="35"/>
  <c r="AU1513" i="35"/>
  <c r="AV1513" i="35"/>
  <c r="AW1513" i="35"/>
  <c r="AX1513" i="35"/>
  <c r="AY1513" i="35"/>
  <c r="AZ1513" i="35"/>
  <c r="BA1513" i="35"/>
  <c r="BB1513" i="35"/>
  <c r="BC1513" i="35"/>
  <c r="BD1513" i="35"/>
  <c r="BE1513" i="35"/>
  <c r="BF1513" i="35"/>
  <c r="BG1513" i="35"/>
  <c r="BH1513" i="35"/>
  <c r="BI1513" i="35"/>
  <c r="BJ1513" i="35"/>
  <c r="BK1513" i="35"/>
  <c r="BL1513" i="35"/>
  <c r="BM1513" i="35"/>
  <c r="BN1513" i="35"/>
  <c r="BO1513" i="35"/>
  <c r="BP1513" i="35"/>
  <c r="BQ1513" i="35"/>
  <c r="BR1513" i="35"/>
  <c r="BS1513" i="35"/>
  <c r="BT1513" i="35"/>
  <c r="BU1513" i="35"/>
  <c r="BV1513" i="35"/>
  <c r="AO1514" i="35"/>
  <c r="AP1514" i="35"/>
  <c r="AQ1514" i="35"/>
  <c r="AR1514" i="35"/>
  <c r="AS1514" i="35"/>
  <c r="AT1514" i="35"/>
  <c r="AU1514" i="35"/>
  <c r="AV1514" i="35"/>
  <c r="AW1514" i="35"/>
  <c r="AX1514" i="35"/>
  <c r="AY1514" i="35"/>
  <c r="AZ1514" i="35"/>
  <c r="BA1514" i="35"/>
  <c r="BB1514" i="35"/>
  <c r="BC1514" i="35"/>
  <c r="BD1514" i="35"/>
  <c r="BE1514" i="35"/>
  <c r="BF1514" i="35"/>
  <c r="BG1514" i="35"/>
  <c r="BH1514" i="35"/>
  <c r="BI1514" i="35"/>
  <c r="BJ1514" i="35"/>
  <c r="BK1514" i="35"/>
  <c r="BL1514" i="35"/>
  <c r="BM1514" i="35"/>
  <c r="BN1514" i="35"/>
  <c r="BO1514" i="35"/>
  <c r="BP1514" i="35"/>
  <c r="BQ1514" i="35"/>
  <c r="BR1514" i="35"/>
  <c r="BS1514" i="35"/>
  <c r="BT1514" i="35"/>
  <c r="BU1514" i="35"/>
  <c r="BV1514" i="35"/>
  <c r="AO1515" i="35"/>
  <c r="AP1515" i="35"/>
  <c r="AQ1515" i="35"/>
  <c r="AR1515" i="35"/>
  <c r="AS1515" i="35"/>
  <c r="AT1515" i="35"/>
  <c r="AU1515" i="35"/>
  <c r="AV1515" i="35"/>
  <c r="AW1515" i="35"/>
  <c r="AX1515" i="35"/>
  <c r="AY1515" i="35"/>
  <c r="AZ1515" i="35"/>
  <c r="BA1515" i="35"/>
  <c r="BB1515" i="35"/>
  <c r="BC1515" i="35"/>
  <c r="BD1515" i="35"/>
  <c r="BE1515" i="35"/>
  <c r="BF1515" i="35"/>
  <c r="BG1515" i="35"/>
  <c r="BH1515" i="35"/>
  <c r="BI1515" i="35"/>
  <c r="BJ1515" i="35"/>
  <c r="BK1515" i="35"/>
  <c r="BL1515" i="35"/>
  <c r="BM1515" i="35"/>
  <c r="BN1515" i="35"/>
  <c r="BO1515" i="35"/>
  <c r="BP1515" i="35"/>
  <c r="BQ1515" i="35"/>
  <c r="BR1515" i="35"/>
  <c r="BS1515" i="35"/>
  <c r="BT1515" i="35"/>
  <c r="BU1515" i="35"/>
  <c r="BV1515" i="35"/>
  <c r="AO1200" i="35"/>
  <c r="AP1200" i="35"/>
  <c r="AQ1200" i="35"/>
  <c r="AR1200" i="35"/>
  <c r="AS1200" i="35"/>
  <c r="AT1200" i="35"/>
  <c r="AU1200" i="35"/>
  <c r="AV1200" i="35"/>
  <c r="AW1200" i="35"/>
  <c r="AX1200" i="35"/>
  <c r="AY1200" i="35"/>
  <c r="AZ1200" i="35"/>
  <c r="BA1200" i="35"/>
  <c r="BB1200" i="35"/>
  <c r="BC1200" i="35"/>
  <c r="BD1200" i="35"/>
  <c r="BE1200" i="35"/>
  <c r="BF1200" i="35"/>
  <c r="BG1200" i="35"/>
  <c r="BH1200" i="35"/>
  <c r="BI1200" i="35"/>
  <c r="BJ1200" i="35"/>
  <c r="BK1200" i="35"/>
  <c r="BL1200" i="35"/>
  <c r="BM1200" i="35"/>
  <c r="BN1200" i="35"/>
  <c r="BO1200" i="35"/>
  <c r="BP1200" i="35"/>
  <c r="BQ1200" i="35"/>
  <c r="BR1200" i="35"/>
  <c r="BS1200" i="35"/>
  <c r="BT1200" i="35"/>
  <c r="BU1200" i="35"/>
  <c r="BV1200" i="35"/>
  <c r="AO1201" i="35"/>
  <c r="AP1201" i="35"/>
  <c r="AQ1201" i="35"/>
  <c r="AR1201" i="35"/>
  <c r="AS1201" i="35"/>
  <c r="AT1201" i="35"/>
  <c r="AU1201" i="35"/>
  <c r="AV1201" i="35"/>
  <c r="AW1201" i="35"/>
  <c r="AX1201" i="35"/>
  <c r="AY1201" i="35"/>
  <c r="AZ1201" i="35"/>
  <c r="BA1201" i="35"/>
  <c r="BB1201" i="35"/>
  <c r="BC1201" i="35"/>
  <c r="BD1201" i="35"/>
  <c r="BE1201" i="35"/>
  <c r="BF1201" i="35"/>
  <c r="BG1201" i="35"/>
  <c r="BH1201" i="35"/>
  <c r="BI1201" i="35"/>
  <c r="BJ1201" i="35"/>
  <c r="BK1201" i="35"/>
  <c r="BL1201" i="35"/>
  <c r="BM1201" i="35"/>
  <c r="BN1201" i="35"/>
  <c r="BO1201" i="35"/>
  <c r="BP1201" i="35"/>
  <c r="BQ1201" i="35"/>
  <c r="BR1201" i="35"/>
  <c r="BS1201" i="35"/>
  <c r="BT1201" i="35"/>
  <c r="BU1201" i="35"/>
  <c r="BV1201" i="35"/>
  <c r="AO1202" i="35"/>
  <c r="AP1202" i="35"/>
  <c r="AQ1202" i="35"/>
  <c r="AR1202" i="35"/>
  <c r="AS1202" i="35"/>
  <c r="AT1202" i="35"/>
  <c r="AU1202" i="35"/>
  <c r="AV1202" i="35"/>
  <c r="AW1202" i="35"/>
  <c r="AX1202" i="35"/>
  <c r="AY1202" i="35"/>
  <c r="AZ1202" i="35"/>
  <c r="BA1202" i="35"/>
  <c r="BB1202" i="35"/>
  <c r="BC1202" i="35"/>
  <c r="BD1202" i="35"/>
  <c r="BE1202" i="35"/>
  <c r="BF1202" i="35"/>
  <c r="BG1202" i="35"/>
  <c r="BH1202" i="35"/>
  <c r="BI1202" i="35"/>
  <c r="BJ1202" i="35"/>
  <c r="BK1202" i="35"/>
  <c r="BL1202" i="35"/>
  <c r="BM1202" i="35"/>
  <c r="BN1202" i="35"/>
  <c r="BO1202" i="35"/>
  <c r="BP1202" i="35"/>
  <c r="BQ1202" i="35"/>
  <c r="BR1202" i="35"/>
  <c r="BS1202" i="35"/>
  <c r="BT1202" i="35"/>
  <c r="BU1202" i="35"/>
  <c r="BV1202" i="35"/>
  <c r="AO1203" i="35"/>
  <c r="AP1203" i="35"/>
  <c r="AQ1203" i="35"/>
  <c r="AR1203" i="35"/>
  <c r="AS1203" i="35"/>
  <c r="AT1203" i="35"/>
  <c r="AU1203" i="35"/>
  <c r="AV1203" i="35"/>
  <c r="AW1203" i="35"/>
  <c r="AX1203" i="35"/>
  <c r="AY1203" i="35"/>
  <c r="AZ1203" i="35"/>
  <c r="BA1203" i="35"/>
  <c r="BB1203" i="35"/>
  <c r="BC1203" i="35"/>
  <c r="BD1203" i="35"/>
  <c r="BE1203" i="35"/>
  <c r="BF1203" i="35"/>
  <c r="BG1203" i="35"/>
  <c r="BH1203" i="35"/>
  <c r="BI1203" i="35"/>
  <c r="BJ1203" i="35"/>
  <c r="BK1203" i="35"/>
  <c r="BL1203" i="35"/>
  <c r="BM1203" i="35"/>
  <c r="BN1203" i="35"/>
  <c r="BO1203" i="35"/>
  <c r="BP1203" i="35"/>
  <c r="BQ1203" i="35"/>
  <c r="BR1203" i="35"/>
  <c r="BS1203" i="35"/>
  <c r="BT1203" i="35"/>
  <c r="BU1203" i="35"/>
  <c r="BV1203" i="35"/>
  <c r="AO1204" i="35"/>
  <c r="AP1204" i="35"/>
  <c r="AQ1204" i="35"/>
  <c r="AR1204" i="35"/>
  <c r="AS1204" i="35"/>
  <c r="AT1204" i="35"/>
  <c r="AU1204" i="35"/>
  <c r="AV1204" i="35"/>
  <c r="AW1204" i="35"/>
  <c r="AX1204" i="35"/>
  <c r="AY1204" i="35"/>
  <c r="AZ1204" i="35"/>
  <c r="BA1204" i="35"/>
  <c r="BB1204" i="35"/>
  <c r="BC1204" i="35"/>
  <c r="BD1204" i="35"/>
  <c r="BE1204" i="35"/>
  <c r="BF1204" i="35"/>
  <c r="BG1204" i="35"/>
  <c r="BH1204" i="35"/>
  <c r="BI1204" i="35"/>
  <c r="BJ1204" i="35"/>
  <c r="BK1204" i="35"/>
  <c r="BL1204" i="35"/>
  <c r="BM1204" i="35"/>
  <c r="BN1204" i="35"/>
  <c r="BO1204" i="35"/>
  <c r="BP1204" i="35"/>
  <c r="BQ1204" i="35"/>
  <c r="BR1204" i="35"/>
  <c r="BS1204" i="35"/>
  <c r="BT1204" i="35"/>
  <c r="BU1204" i="35"/>
  <c r="BV1204" i="35"/>
  <c r="AO729" i="35"/>
  <c r="AP729" i="35"/>
  <c r="AQ729" i="35"/>
  <c r="AR729" i="35"/>
  <c r="AS729" i="35"/>
  <c r="AT729" i="35"/>
  <c r="AU729" i="35"/>
  <c r="AV729" i="35"/>
  <c r="AW729" i="35"/>
  <c r="AX729" i="35"/>
  <c r="AY729" i="35"/>
  <c r="AZ729" i="35"/>
  <c r="BA729" i="35"/>
  <c r="BB729" i="35"/>
  <c r="BC729" i="35"/>
  <c r="BD729" i="35"/>
  <c r="BE729" i="35"/>
  <c r="BF729" i="35"/>
  <c r="BG729" i="35"/>
  <c r="BH729" i="35"/>
  <c r="BI729" i="35"/>
  <c r="BJ729" i="35"/>
  <c r="BK729" i="35"/>
  <c r="BL729" i="35"/>
  <c r="BM729" i="35"/>
  <c r="BN729" i="35"/>
  <c r="BO729" i="35"/>
  <c r="BP729" i="35"/>
  <c r="BQ729" i="35"/>
  <c r="BR729" i="35"/>
  <c r="BS729" i="35"/>
  <c r="BT729" i="35"/>
  <c r="BU729" i="35"/>
  <c r="BV729" i="35"/>
  <c r="AO730" i="35"/>
  <c r="AP730" i="35"/>
  <c r="AQ730" i="35"/>
  <c r="AR730" i="35"/>
  <c r="AS730" i="35"/>
  <c r="AT730" i="35"/>
  <c r="AU730" i="35"/>
  <c r="AV730" i="35"/>
  <c r="AW730" i="35"/>
  <c r="AX730" i="35"/>
  <c r="AY730" i="35"/>
  <c r="AZ730" i="35"/>
  <c r="BA730" i="35"/>
  <c r="BB730" i="35"/>
  <c r="BC730" i="35"/>
  <c r="BD730" i="35"/>
  <c r="BE730" i="35"/>
  <c r="BF730" i="35"/>
  <c r="BG730" i="35"/>
  <c r="BH730" i="35"/>
  <c r="BI730" i="35"/>
  <c r="BJ730" i="35"/>
  <c r="BK730" i="35"/>
  <c r="BL730" i="35"/>
  <c r="BM730" i="35"/>
  <c r="BN730" i="35"/>
  <c r="BO730" i="35"/>
  <c r="BP730" i="35"/>
  <c r="BQ730" i="35"/>
  <c r="BR730" i="35"/>
  <c r="BS730" i="35"/>
  <c r="BT730" i="35"/>
  <c r="BU730" i="35"/>
  <c r="BV730" i="35"/>
  <c r="AO731" i="35"/>
  <c r="AP731" i="35"/>
  <c r="AQ731" i="35"/>
  <c r="AR731" i="35"/>
  <c r="AS731" i="35"/>
  <c r="AT731" i="35"/>
  <c r="AU731" i="35"/>
  <c r="AV731" i="35"/>
  <c r="AW731" i="35"/>
  <c r="AX731" i="35"/>
  <c r="AY731" i="35"/>
  <c r="AZ731" i="35"/>
  <c r="BA731" i="35"/>
  <c r="BB731" i="35"/>
  <c r="BC731" i="35"/>
  <c r="BD731" i="35"/>
  <c r="BE731" i="35"/>
  <c r="BF731" i="35"/>
  <c r="BG731" i="35"/>
  <c r="BH731" i="35"/>
  <c r="BI731" i="35"/>
  <c r="BJ731" i="35"/>
  <c r="BK731" i="35"/>
  <c r="BL731" i="35"/>
  <c r="BM731" i="35"/>
  <c r="BN731" i="35"/>
  <c r="BO731" i="35"/>
  <c r="BP731" i="35"/>
  <c r="BQ731" i="35"/>
  <c r="BR731" i="35"/>
  <c r="BS731" i="35"/>
  <c r="BT731" i="35"/>
  <c r="BU731" i="35"/>
  <c r="BV731" i="35"/>
  <c r="AO732" i="35"/>
  <c r="AP732" i="35"/>
  <c r="AQ732" i="35"/>
  <c r="AR732" i="35"/>
  <c r="AS732" i="35"/>
  <c r="AT732" i="35"/>
  <c r="AU732" i="35"/>
  <c r="AV732" i="35"/>
  <c r="AW732" i="35"/>
  <c r="AX732" i="35"/>
  <c r="AY732" i="35"/>
  <c r="AZ732" i="35"/>
  <c r="BA732" i="35"/>
  <c r="BB732" i="35"/>
  <c r="BC732" i="35"/>
  <c r="BD732" i="35"/>
  <c r="BE732" i="35"/>
  <c r="BF732" i="35"/>
  <c r="BG732" i="35"/>
  <c r="BH732" i="35"/>
  <c r="BI732" i="35"/>
  <c r="BJ732" i="35"/>
  <c r="BK732" i="35"/>
  <c r="BL732" i="35"/>
  <c r="BM732" i="35"/>
  <c r="BN732" i="35"/>
  <c r="BO732" i="35"/>
  <c r="BP732" i="35"/>
  <c r="BQ732" i="35"/>
  <c r="BR732" i="35"/>
  <c r="BS732" i="35"/>
  <c r="BT732" i="35"/>
  <c r="BU732" i="35"/>
  <c r="BV732" i="35"/>
  <c r="AO733" i="35"/>
  <c r="AP733" i="35"/>
  <c r="AQ733" i="35"/>
  <c r="AR733" i="35"/>
  <c r="AS733" i="35"/>
  <c r="AT733" i="35"/>
  <c r="AU733" i="35"/>
  <c r="AV733" i="35"/>
  <c r="AW733" i="35"/>
  <c r="AX733" i="35"/>
  <c r="AY733" i="35"/>
  <c r="AZ733" i="35"/>
  <c r="BA733" i="35"/>
  <c r="BB733" i="35"/>
  <c r="BC733" i="35"/>
  <c r="BD733" i="35"/>
  <c r="BE733" i="35"/>
  <c r="BF733" i="35"/>
  <c r="BG733" i="35"/>
  <c r="BH733" i="35"/>
  <c r="BI733" i="35"/>
  <c r="BJ733" i="35"/>
  <c r="BK733" i="35"/>
  <c r="BL733" i="35"/>
  <c r="BM733" i="35"/>
  <c r="BN733" i="35"/>
  <c r="BO733" i="35"/>
  <c r="BP733" i="35"/>
  <c r="BQ733" i="35"/>
  <c r="BR733" i="35"/>
  <c r="BS733" i="35"/>
  <c r="BT733" i="35"/>
  <c r="BU733" i="35"/>
  <c r="BV733" i="35"/>
  <c r="AO1675" i="35"/>
  <c r="AP1675" i="35"/>
  <c r="AQ1675" i="35"/>
  <c r="AR1675" i="35"/>
  <c r="AS1675" i="35"/>
  <c r="AT1675" i="35"/>
  <c r="AU1675" i="35"/>
  <c r="AV1675" i="35"/>
  <c r="AW1675" i="35"/>
  <c r="AX1675" i="35"/>
  <c r="AY1675" i="35"/>
  <c r="AZ1675" i="35"/>
  <c r="BA1675" i="35"/>
  <c r="BB1675" i="35"/>
  <c r="BC1675" i="35"/>
  <c r="BD1675" i="35"/>
  <c r="BE1675" i="35"/>
  <c r="BF1675" i="35"/>
  <c r="BG1675" i="35"/>
  <c r="BH1675" i="35"/>
  <c r="BI1675" i="35"/>
  <c r="BJ1675" i="35"/>
  <c r="BK1675" i="35"/>
  <c r="BL1675" i="35"/>
  <c r="BM1675" i="35"/>
  <c r="BN1675" i="35"/>
  <c r="BO1675" i="35"/>
  <c r="BP1675" i="35"/>
  <c r="BQ1675" i="35"/>
  <c r="BR1675" i="35"/>
  <c r="BS1675" i="35"/>
  <c r="BT1675" i="35"/>
  <c r="BU1675" i="35"/>
  <c r="BV1675" i="35"/>
  <c r="AO1676" i="35"/>
  <c r="AP1676" i="35"/>
  <c r="AQ1676" i="35"/>
  <c r="AR1676" i="35"/>
  <c r="AS1676" i="35"/>
  <c r="AT1676" i="35"/>
  <c r="AU1676" i="35"/>
  <c r="AV1676" i="35"/>
  <c r="AW1676" i="35"/>
  <c r="AX1676" i="35"/>
  <c r="AY1676" i="35"/>
  <c r="AZ1676" i="35"/>
  <c r="BA1676" i="35"/>
  <c r="BB1676" i="35"/>
  <c r="BC1676" i="35"/>
  <c r="BD1676" i="35"/>
  <c r="BE1676" i="35"/>
  <c r="BF1676" i="35"/>
  <c r="BG1676" i="35"/>
  <c r="BH1676" i="35"/>
  <c r="BI1676" i="35"/>
  <c r="BJ1676" i="35"/>
  <c r="BK1676" i="35"/>
  <c r="BL1676" i="35"/>
  <c r="BM1676" i="35"/>
  <c r="BN1676" i="35"/>
  <c r="BO1676" i="35"/>
  <c r="BP1676" i="35"/>
  <c r="BQ1676" i="35"/>
  <c r="BR1676" i="35"/>
  <c r="BS1676" i="35"/>
  <c r="BT1676" i="35"/>
  <c r="BU1676" i="35"/>
  <c r="BV1676" i="35"/>
  <c r="AO1677" i="35"/>
  <c r="AP1677" i="35"/>
  <c r="AQ1677" i="35"/>
  <c r="AR1677" i="35"/>
  <c r="AS1677" i="35"/>
  <c r="AT1677" i="35"/>
  <c r="AU1677" i="35"/>
  <c r="AV1677" i="35"/>
  <c r="AW1677" i="35"/>
  <c r="AX1677" i="35"/>
  <c r="AY1677" i="35"/>
  <c r="AZ1677" i="35"/>
  <c r="BA1677" i="35"/>
  <c r="BB1677" i="35"/>
  <c r="BC1677" i="35"/>
  <c r="BD1677" i="35"/>
  <c r="BE1677" i="35"/>
  <c r="BF1677" i="35"/>
  <c r="BG1677" i="35"/>
  <c r="BH1677" i="35"/>
  <c r="BI1677" i="35"/>
  <c r="BJ1677" i="35"/>
  <c r="BK1677" i="35"/>
  <c r="BL1677" i="35"/>
  <c r="BM1677" i="35"/>
  <c r="BN1677" i="35"/>
  <c r="BO1677" i="35"/>
  <c r="BP1677" i="35"/>
  <c r="BQ1677" i="35"/>
  <c r="BR1677" i="35"/>
  <c r="BS1677" i="35"/>
  <c r="BT1677" i="35"/>
  <c r="BU1677" i="35"/>
  <c r="BV1677" i="35"/>
  <c r="AO1678" i="35"/>
  <c r="AP1678" i="35"/>
  <c r="AQ1678" i="35"/>
  <c r="AR1678" i="35"/>
  <c r="AS1678" i="35"/>
  <c r="AT1678" i="35"/>
  <c r="AU1678" i="35"/>
  <c r="AV1678" i="35"/>
  <c r="AW1678" i="35"/>
  <c r="AX1678" i="35"/>
  <c r="AY1678" i="35"/>
  <c r="AZ1678" i="35"/>
  <c r="BA1678" i="35"/>
  <c r="BB1678" i="35"/>
  <c r="BC1678" i="35"/>
  <c r="BD1678" i="35"/>
  <c r="BE1678" i="35"/>
  <c r="BF1678" i="35"/>
  <c r="BG1678" i="35"/>
  <c r="BH1678" i="35"/>
  <c r="BI1678" i="35"/>
  <c r="BJ1678" i="35"/>
  <c r="BK1678" i="35"/>
  <c r="BL1678" i="35"/>
  <c r="BM1678" i="35"/>
  <c r="BN1678" i="35"/>
  <c r="BO1678" i="35"/>
  <c r="BP1678" i="35"/>
  <c r="BQ1678" i="35"/>
  <c r="BR1678" i="35"/>
  <c r="BS1678" i="35"/>
  <c r="BT1678" i="35"/>
  <c r="BU1678" i="35"/>
  <c r="BV1678" i="35"/>
  <c r="AO1679" i="35"/>
  <c r="AP1679" i="35"/>
  <c r="AQ1679" i="35"/>
  <c r="AR1679" i="35"/>
  <c r="AS1679" i="35"/>
  <c r="AT1679" i="35"/>
  <c r="AU1679" i="35"/>
  <c r="AV1679" i="35"/>
  <c r="AW1679" i="35"/>
  <c r="AX1679" i="35"/>
  <c r="AY1679" i="35"/>
  <c r="AZ1679" i="35"/>
  <c r="BA1679" i="35"/>
  <c r="BB1679" i="35"/>
  <c r="BC1679" i="35"/>
  <c r="BD1679" i="35"/>
  <c r="BE1679" i="35"/>
  <c r="BF1679" i="35"/>
  <c r="BG1679" i="35"/>
  <c r="BH1679" i="35"/>
  <c r="BI1679" i="35"/>
  <c r="BJ1679" i="35"/>
  <c r="BK1679" i="35"/>
  <c r="BL1679" i="35"/>
  <c r="BM1679" i="35"/>
  <c r="BN1679" i="35"/>
  <c r="BO1679" i="35"/>
  <c r="BP1679" i="35"/>
  <c r="BQ1679" i="35"/>
  <c r="BR1679" i="35"/>
  <c r="BS1679" i="35"/>
  <c r="BT1679" i="35"/>
  <c r="BU1679" i="35"/>
  <c r="BV1679" i="35"/>
  <c r="AO1680" i="35"/>
  <c r="AP1680" i="35"/>
  <c r="AQ1680" i="35"/>
  <c r="AR1680" i="35"/>
  <c r="AS1680" i="35"/>
  <c r="AT1680" i="35"/>
  <c r="AU1680" i="35"/>
  <c r="AV1680" i="35"/>
  <c r="AW1680" i="35"/>
  <c r="AX1680" i="35"/>
  <c r="AY1680" i="35"/>
  <c r="AZ1680" i="35"/>
  <c r="BA1680" i="35"/>
  <c r="BB1680" i="35"/>
  <c r="BC1680" i="35"/>
  <c r="BD1680" i="35"/>
  <c r="BE1680" i="35"/>
  <c r="BF1680" i="35"/>
  <c r="BG1680" i="35"/>
  <c r="BH1680" i="35"/>
  <c r="BI1680" i="35"/>
  <c r="BJ1680" i="35"/>
  <c r="BK1680" i="35"/>
  <c r="BL1680" i="35"/>
  <c r="BM1680" i="35"/>
  <c r="BN1680" i="35"/>
  <c r="BO1680" i="35"/>
  <c r="BP1680" i="35"/>
  <c r="BQ1680" i="35"/>
  <c r="BR1680" i="35"/>
  <c r="BS1680" i="35"/>
  <c r="BT1680" i="35"/>
  <c r="BU1680" i="35"/>
  <c r="BV1680" i="35"/>
  <c r="AO1359" i="35"/>
  <c r="AP1359" i="35"/>
  <c r="AQ1359" i="35"/>
  <c r="AR1359" i="35"/>
  <c r="AS1359" i="35"/>
  <c r="AT1359" i="35"/>
  <c r="AU1359" i="35"/>
  <c r="AV1359" i="35"/>
  <c r="AW1359" i="35"/>
  <c r="AX1359" i="35"/>
  <c r="AY1359" i="35"/>
  <c r="AZ1359" i="35"/>
  <c r="BA1359" i="35"/>
  <c r="BB1359" i="35"/>
  <c r="BC1359" i="35"/>
  <c r="BD1359" i="35"/>
  <c r="BE1359" i="35"/>
  <c r="BF1359" i="35"/>
  <c r="BG1359" i="35"/>
  <c r="BH1359" i="35"/>
  <c r="BI1359" i="35"/>
  <c r="BJ1359" i="35"/>
  <c r="BK1359" i="35"/>
  <c r="BL1359" i="35"/>
  <c r="BM1359" i="35"/>
  <c r="BN1359" i="35"/>
  <c r="BO1359" i="35"/>
  <c r="BP1359" i="35"/>
  <c r="BQ1359" i="35"/>
  <c r="BR1359" i="35"/>
  <c r="BS1359" i="35"/>
  <c r="BT1359" i="35"/>
  <c r="BU1359" i="35"/>
  <c r="BV1359" i="35"/>
  <c r="AO1360" i="35"/>
  <c r="AP1360" i="35"/>
  <c r="AQ1360" i="35"/>
  <c r="AR1360" i="35"/>
  <c r="AS1360" i="35"/>
  <c r="AT1360" i="35"/>
  <c r="AU1360" i="35"/>
  <c r="AV1360" i="35"/>
  <c r="AW1360" i="35"/>
  <c r="AX1360" i="35"/>
  <c r="AY1360" i="35"/>
  <c r="AZ1360" i="35"/>
  <c r="BA1360" i="35"/>
  <c r="BB1360" i="35"/>
  <c r="BC1360" i="35"/>
  <c r="BD1360" i="35"/>
  <c r="BE1360" i="35"/>
  <c r="BF1360" i="35"/>
  <c r="BG1360" i="35"/>
  <c r="BH1360" i="35"/>
  <c r="BI1360" i="35"/>
  <c r="BJ1360" i="35"/>
  <c r="BK1360" i="35"/>
  <c r="BL1360" i="35"/>
  <c r="BM1360" i="35"/>
  <c r="BN1360" i="35"/>
  <c r="BO1360" i="35"/>
  <c r="BP1360" i="35"/>
  <c r="BQ1360" i="35"/>
  <c r="BR1360" i="35"/>
  <c r="BS1360" i="35"/>
  <c r="BT1360" i="35"/>
  <c r="BU1360" i="35"/>
  <c r="BV1360" i="35"/>
  <c r="AO1361" i="35"/>
  <c r="AP1361" i="35"/>
  <c r="AQ1361" i="35"/>
  <c r="AR1361" i="35"/>
  <c r="AS1361" i="35"/>
  <c r="AT1361" i="35"/>
  <c r="AU1361" i="35"/>
  <c r="AV1361" i="35"/>
  <c r="AW1361" i="35"/>
  <c r="AX1361" i="35"/>
  <c r="AY1361" i="35"/>
  <c r="AZ1361" i="35"/>
  <c r="BA1361" i="35"/>
  <c r="BB1361" i="35"/>
  <c r="BC1361" i="35"/>
  <c r="BD1361" i="35"/>
  <c r="BE1361" i="35"/>
  <c r="BF1361" i="35"/>
  <c r="BG1361" i="35"/>
  <c r="BH1361" i="35"/>
  <c r="BI1361" i="35"/>
  <c r="BJ1361" i="35"/>
  <c r="BK1361" i="35"/>
  <c r="BL1361" i="35"/>
  <c r="BM1361" i="35"/>
  <c r="BN1361" i="35"/>
  <c r="BO1361" i="35"/>
  <c r="BP1361" i="35"/>
  <c r="BQ1361" i="35"/>
  <c r="BR1361" i="35"/>
  <c r="BS1361" i="35"/>
  <c r="BT1361" i="35"/>
  <c r="BU1361" i="35"/>
  <c r="BV1361" i="35"/>
  <c r="AO1362" i="35"/>
  <c r="AP1362" i="35"/>
  <c r="AQ1362" i="35"/>
  <c r="AR1362" i="35"/>
  <c r="AS1362" i="35"/>
  <c r="AT1362" i="35"/>
  <c r="AU1362" i="35"/>
  <c r="AV1362" i="35"/>
  <c r="AW1362" i="35"/>
  <c r="AX1362" i="35"/>
  <c r="AY1362" i="35"/>
  <c r="AZ1362" i="35"/>
  <c r="BA1362" i="35"/>
  <c r="BB1362" i="35"/>
  <c r="BC1362" i="35"/>
  <c r="BD1362" i="35"/>
  <c r="BE1362" i="35"/>
  <c r="BF1362" i="35"/>
  <c r="BG1362" i="35"/>
  <c r="BH1362" i="35"/>
  <c r="BI1362" i="35"/>
  <c r="BJ1362" i="35"/>
  <c r="BK1362" i="35"/>
  <c r="BL1362" i="35"/>
  <c r="BM1362" i="35"/>
  <c r="BN1362" i="35"/>
  <c r="BO1362" i="35"/>
  <c r="BP1362" i="35"/>
  <c r="BQ1362" i="35"/>
  <c r="BR1362" i="35"/>
  <c r="BS1362" i="35"/>
  <c r="BT1362" i="35"/>
  <c r="BU1362" i="35"/>
  <c r="BV1362" i="35"/>
  <c r="AO1363" i="35"/>
  <c r="AP1363" i="35"/>
  <c r="AQ1363" i="35"/>
  <c r="AR1363" i="35"/>
  <c r="AS1363" i="35"/>
  <c r="AT1363" i="35"/>
  <c r="AU1363" i="35"/>
  <c r="AV1363" i="35"/>
  <c r="AW1363" i="35"/>
  <c r="AX1363" i="35"/>
  <c r="AY1363" i="35"/>
  <c r="AZ1363" i="35"/>
  <c r="BA1363" i="35"/>
  <c r="BB1363" i="35"/>
  <c r="BC1363" i="35"/>
  <c r="BD1363" i="35"/>
  <c r="BE1363" i="35"/>
  <c r="BF1363" i="35"/>
  <c r="BG1363" i="35"/>
  <c r="BH1363" i="35"/>
  <c r="BI1363" i="35"/>
  <c r="BJ1363" i="35"/>
  <c r="BK1363" i="35"/>
  <c r="BL1363" i="35"/>
  <c r="BM1363" i="35"/>
  <c r="BN1363" i="35"/>
  <c r="BO1363" i="35"/>
  <c r="BP1363" i="35"/>
  <c r="BQ1363" i="35"/>
  <c r="BR1363" i="35"/>
  <c r="BS1363" i="35"/>
  <c r="BT1363" i="35"/>
  <c r="BU1363" i="35"/>
  <c r="BV1363" i="35"/>
  <c r="AO1889" i="35"/>
  <c r="AP1889" i="35"/>
  <c r="AQ1889" i="35"/>
  <c r="AR1889" i="35"/>
  <c r="AS1889" i="35"/>
  <c r="AT1889" i="35"/>
  <c r="AU1889" i="35"/>
  <c r="AV1889" i="35"/>
  <c r="AW1889" i="35"/>
  <c r="AX1889" i="35"/>
  <c r="AY1889" i="35"/>
  <c r="AZ1889" i="35"/>
  <c r="BA1889" i="35"/>
  <c r="BB1889" i="35"/>
  <c r="BC1889" i="35"/>
  <c r="BD1889" i="35"/>
  <c r="BE1889" i="35"/>
  <c r="BF1889" i="35"/>
  <c r="BG1889" i="35"/>
  <c r="BH1889" i="35"/>
  <c r="BI1889" i="35"/>
  <c r="BJ1889" i="35"/>
  <c r="BK1889" i="35"/>
  <c r="BL1889" i="35"/>
  <c r="BM1889" i="35"/>
  <c r="BN1889" i="35"/>
  <c r="BO1889" i="35"/>
  <c r="BP1889" i="35"/>
  <c r="BQ1889" i="35"/>
  <c r="BR1889" i="35"/>
  <c r="BS1889" i="35"/>
  <c r="BT1889" i="35"/>
  <c r="BU1889" i="35"/>
  <c r="BV1889" i="35"/>
  <c r="AO1890" i="35"/>
  <c r="AP1890" i="35"/>
  <c r="AQ1890" i="35"/>
  <c r="AR1890" i="35"/>
  <c r="AS1890" i="35"/>
  <c r="AT1890" i="35"/>
  <c r="AU1890" i="35"/>
  <c r="AV1890" i="35"/>
  <c r="AW1890" i="35"/>
  <c r="AX1890" i="35"/>
  <c r="AY1890" i="35"/>
  <c r="AZ1890" i="35"/>
  <c r="BA1890" i="35"/>
  <c r="BB1890" i="35"/>
  <c r="BC1890" i="35"/>
  <c r="BD1890" i="35"/>
  <c r="BE1890" i="35"/>
  <c r="BF1890" i="35"/>
  <c r="BG1890" i="35"/>
  <c r="BH1890" i="35"/>
  <c r="BI1890" i="35"/>
  <c r="BJ1890" i="35"/>
  <c r="BK1890" i="35"/>
  <c r="BL1890" i="35"/>
  <c r="BM1890" i="35"/>
  <c r="BN1890" i="35"/>
  <c r="BO1890" i="35"/>
  <c r="BP1890" i="35"/>
  <c r="BQ1890" i="35"/>
  <c r="BR1890" i="35"/>
  <c r="BS1890" i="35"/>
  <c r="BT1890" i="35"/>
  <c r="BU1890" i="35"/>
  <c r="BV1890" i="35"/>
  <c r="AO1891" i="35"/>
  <c r="AP1891" i="35"/>
  <c r="AQ1891" i="35"/>
  <c r="AR1891" i="35"/>
  <c r="AS1891" i="35"/>
  <c r="AT1891" i="35"/>
  <c r="AU1891" i="35"/>
  <c r="AV1891" i="35"/>
  <c r="AW1891" i="35"/>
  <c r="AX1891" i="35"/>
  <c r="AY1891" i="35"/>
  <c r="AZ1891" i="35"/>
  <c r="BA1891" i="35"/>
  <c r="BB1891" i="35"/>
  <c r="BC1891" i="35"/>
  <c r="BD1891" i="35"/>
  <c r="BE1891" i="35"/>
  <c r="BF1891" i="35"/>
  <c r="BG1891" i="35"/>
  <c r="BH1891" i="35"/>
  <c r="BI1891" i="35"/>
  <c r="BJ1891" i="35"/>
  <c r="BK1891" i="35"/>
  <c r="BL1891" i="35"/>
  <c r="BM1891" i="35"/>
  <c r="BN1891" i="35"/>
  <c r="BO1891" i="35"/>
  <c r="BP1891" i="35"/>
  <c r="BQ1891" i="35"/>
  <c r="BR1891" i="35"/>
  <c r="BS1891" i="35"/>
  <c r="BT1891" i="35"/>
  <c r="BU1891" i="35"/>
  <c r="BV1891" i="35"/>
  <c r="AO1892" i="35"/>
  <c r="AP1892" i="35"/>
  <c r="AQ1892" i="35"/>
  <c r="AR1892" i="35"/>
  <c r="AS1892" i="35"/>
  <c r="AT1892" i="35"/>
  <c r="AU1892" i="35"/>
  <c r="AV1892" i="35"/>
  <c r="AW1892" i="35"/>
  <c r="AX1892" i="35"/>
  <c r="AY1892" i="35"/>
  <c r="AZ1892" i="35"/>
  <c r="BA1892" i="35"/>
  <c r="BB1892" i="35"/>
  <c r="BC1892" i="35"/>
  <c r="BD1892" i="35"/>
  <c r="BE1892" i="35"/>
  <c r="BF1892" i="35"/>
  <c r="BG1892" i="35"/>
  <c r="BH1892" i="35"/>
  <c r="BI1892" i="35"/>
  <c r="BJ1892" i="35"/>
  <c r="BK1892" i="35"/>
  <c r="BL1892" i="35"/>
  <c r="BM1892" i="35"/>
  <c r="BN1892" i="35"/>
  <c r="BO1892" i="35"/>
  <c r="BP1892" i="35"/>
  <c r="BQ1892" i="35"/>
  <c r="BR1892" i="35"/>
  <c r="BS1892" i="35"/>
  <c r="BT1892" i="35"/>
  <c r="BU1892" i="35"/>
  <c r="BV1892" i="35"/>
  <c r="AO1893" i="35"/>
  <c r="AP1893" i="35"/>
  <c r="AQ1893" i="35"/>
  <c r="AR1893" i="35"/>
  <c r="AS1893" i="35"/>
  <c r="AT1893" i="35"/>
  <c r="AU1893" i="35"/>
  <c r="AV1893" i="35"/>
  <c r="AW1893" i="35"/>
  <c r="AX1893" i="35"/>
  <c r="AY1893" i="35"/>
  <c r="AZ1893" i="35"/>
  <c r="BA1893" i="35"/>
  <c r="BB1893" i="35"/>
  <c r="BC1893" i="35"/>
  <c r="BD1893" i="35"/>
  <c r="BE1893" i="35"/>
  <c r="BF1893" i="35"/>
  <c r="BG1893" i="35"/>
  <c r="BH1893" i="35"/>
  <c r="BI1893" i="35"/>
  <c r="BJ1893" i="35"/>
  <c r="BK1893" i="35"/>
  <c r="BL1893" i="35"/>
  <c r="BM1893" i="35"/>
  <c r="BN1893" i="35"/>
  <c r="BO1893" i="35"/>
  <c r="BP1893" i="35"/>
  <c r="BQ1893" i="35"/>
  <c r="BR1893" i="35"/>
  <c r="BS1893" i="35"/>
  <c r="BT1893" i="35"/>
  <c r="BU1893" i="35"/>
  <c r="BV1893" i="35"/>
  <c r="AO1894" i="35"/>
  <c r="AP1894" i="35"/>
  <c r="AQ1894" i="35"/>
  <c r="AR1894" i="35"/>
  <c r="AS1894" i="35"/>
  <c r="AT1894" i="35"/>
  <c r="AU1894" i="35"/>
  <c r="AV1894" i="35"/>
  <c r="AW1894" i="35"/>
  <c r="AX1894" i="35"/>
  <c r="AY1894" i="35"/>
  <c r="AZ1894" i="35"/>
  <c r="BA1894" i="35"/>
  <c r="BB1894" i="35"/>
  <c r="BC1894" i="35"/>
  <c r="BD1894" i="35"/>
  <c r="BE1894" i="35"/>
  <c r="BF1894" i="35"/>
  <c r="BG1894" i="35"/>
  <c r="BH1894" i="35"/>
  <c r="BI1894" i="35"/>
  <c r="BJ1894" i="35"/>
  <c r="BK1894" i="35"/>
  <c r="BL1894" i="35"/>
  <c r="BM1894" i="35"/>
  <c r="BN1894" i="35"/>
  <c r="BO1894" i="35"/>
  <c r="BP1894" i="35"/>
  <c r="BQ1894" i="35"/>
  <c r="BR1894" i="35"/>
  <c r="BS1894" i="35"/>
  <c r="BT1894" i="35"/>
  <c r="BU1894" i="35"/>
  <c r="BV1894" i="35"/>
  <c r="AO178" i="35"/>
  <c r="AP178" i="35"/>
  <c r="AQ178" i="35"/>
  <c r="AR178" i="35"/>
  <c r="AS178" i="35"/>
  <c r="AT178" i="35"/>
  <c r="AU178" i="35"/>
  <c r="AV178" i="35"/>
  <c r="AW178" i="35"/>
  <c r="AX178" i="35"/>
  <c r="AY178" i="35"/>
  <c r="AZ178" i="35"/>
  <c r="BA178" i="35"/>
  <c r="BB178" i="35"/>
  <c r="BC178" i="35"/>
  <c r="BD178" i="35"/>
  <c r="BE178" i="35"/>
  <c r="BF178" i="35"/>
  <c r="BG178" i="35"/>
  <c r="BH178" i="35"/>
  <c r="BI178" i="35"/>
  <c r="BJ178" i="35"/>
  <c r="BK178" i="35"/>
  <c r="BL178" i="35"/>
  <c r="BM178" i="35"/>
  <c r="BN178" i="35"/>
  <c r="BO178" i="35"/>
  <c r="BP178" i="35"/>
  <c r="BQ178" i="35"/>
  <c r="BR178" i="35"/>
  <c r="BS178" i="35"/>
  <c r="BT178" i="35"/>
  <c r="BU178" i="35"/>
  <c r="BV178" i="35"/>
  <c r="AO179" i="35"/>
  <c r="AP179" i="35"/>
  <c r="AQ179" i="35"/>
  <c r="AR179" i="35"/>
  <c r="AS179" i="35"/>
  <c r="AT179" i="35"/>
  <c r="AU179" i="35"/>
  <c r="AV179" i="35"/>
  <c r="AW179" i="35"/>
  <c r="AX179" i="35"/>
  <c r="AY179" i="35"/>
  <c r="AZ179" i="35"/>
  <c r="BA179" i="35"/>
  <c r="BB179" i="35"/>
  <c r="BC179" i="35"/>
  <c r="BD179" i="35"/>
  <c r="BE179" i="35"/>
  <c r="BF179" i="35"/>
  <c r="BG179" i="35"/>
  <c r="BH179" i="35"/>
  <c r="BI179" i="35"/>
  <c r="BJ179" i="35"/>
  <c r="BK179" i="35"/>
  <c r="BL179" i="35"/>
  <c r="BM179" i="35"/>
  <c r="BN179" i="35"/>
  <c r="BO179" i="35"/>
  <c r="BP179" i="35"/>
  <c r="BQ179" i="35"/>
  <c r="BR179" i="35"/>
  <c r="BS179" i="35"/>
  <c r="BT179" i="35"/>
  <c r="BU179" i="35"/>
  <c r="BV179" i="35"/>
  <c r="AO180" i="35"/>
  <c r="AP180" i="35"/>
  <c r="AQ180" i="35"/>
  <c r="AR180" i="35"/>
  <c r="AS180" i="35"/>
  <c r="AT180" i="35"/>
  <c r="AU180" i="35"/>
  <c r="AV180" i="35"/>
  <c r="AW180" i="35"/>
  <c r="AX180" i="35"/>
  <c r="AY180" i="35"/>
  <c r="AZ180" i="35"/>
  <c r="BA180" i="35"/>
  <c r="BB180" i="35"/>
  <c r="BC180" i="35"/>
  <c r="BD180" i="35"/>
  <c r="BE180" i="35"/>
  <c r="BF180" i="35"/>
  <c r="BG180" i="35"/>
  <c r="BH180" i="35"/>
  <c r="BI180" i="35"/>
  <c r="BJ180" i="35"/>
  <c r="BK180" i="35"/>
  <c r="BL180" i="35"/>
  <c r="BM180" i="35"/>
  <c r="BN180" i="35"/>
  <c r="BO180" i="35"/>
  <c r="BP180" i="35"/>
  <c r="BQ180" i="35"/>
  <c r="BR180" i="35"/>
  <c r="BS180" i="35"/>
  <c r="BT180" i="35"/>
  <c r="BU180" i="35"/>
  <c r="BV180" i="35"/>
  <c r="AO181" i="35"/>
  <c r="AP181" i="35"/>
  <c r="AQ181" i="35"/>
  <c r="AR181" i="35"/>
  <c r="AS181" i="35"/>
  <c r="AT181" i="35"/>
  <c r="AU181" i="35"/>
  <c r="AV181" i="35"/>
  <c r="AW181" i="35"/>
  <c r="AX181" i="35"/>
  <c r="AY181" i="35"/>
  <c r="AZ181" i="35"/>
  <c r="BA181" i="35"/>
  <c r="BB181" i="35"/>
  <c r="BC181" i="35"/>
  <c r="BD181" i="35"/>
  <c r="BE181" i="35"/>
  <c r="BF181" i="35"/>
  <c r="BG181" i="35"/>
  <c r="BH181" i="35"/>
  <c r="BI181" i="35"/>
  <c r="BJ181" i="35"/>
  <c r="BK181" i="35"/>
  <c r="BL181" i="35"/>
  <c r="BM181" i="35"/>
  <c r="BN181" i="35"/>
  <c r="BO181" i="35"/>
  <c r="BP181" i="35"/>
  <c r="BQ181" i="35"/>
  <c r="BR181" i="35"/>
  <c r="BS181" i="35"/>
  <c r="BT181" i="35"/>
  <c r="BU181" i="35"/>
  <c r="BV181" i="35"/>
  <c r="AO182" i="35"/>
  <c r="AP182" i="35"/>
  <c r="AQ182" i="35"/>
  <c r="AR182" i="35"/>
  <c r="AS182" i="35"/>
  <c r="AT182" i="35"/>
  <c r="AU182" i="35"/>
  <c r="AV182" i="35"/>
  <c r="AW182" i="35"/>
  <c r="AX182" i="35"/>
  <c r="AY182" i="35"/>
  <c r="AZ182" i="35"/>
  <c r="BA182" i="35"/>
  <c r="BB182" i="35"/>
  <c r="BC182" i="35"/>
  <c r="BD182" i="35"/>
  <c r="BE182" i="35"/>
  <c r="BF182" i="35"/>
  <c r="BG182" i="35"/>
  <c r="BH182" i="35"/>
  <c r="BI182" i="35"/>
  <c r="BJ182" i="35"/>
  <c r="BK182" i="35"/>
  <c r="BL182" i="35"/>
  <c r="BM182" i="35"/>
  <c r="BN182" i="35"/>
  <c r="BO182" i="35"/>
  <c r="BP182" i="35"/>
  <c r="BQ182" i="35"/>
  <c r="BR182" i="35"/>
  <c r="BS182" i="35"/>
  <c r="BT182" i="35"/>
  <c r="BU182" i="35"/>
  <c r="BV182" i="35"/>
  <c r="AO183" i="35"/>
  <c r="AP183" i="35"/>
  <c r="AQ183" i="35"/>
  <c r="AR183" i="35"/>
  <c r="AS183" i="35"/>
  <c r="AT183" i="35"/>
  <c r="AU183" i="35"/>
  <c r="AV183" i="35"/>
  <c r="AW183" i="35"/>
  <c r="AX183" i="35"/>
  <c r="AY183" i="35"/>
  <c r="AZ183" i="35"/>
  <c r="BA183" i="35"/>
  <c r="BB183" i="35"/>
  <c r="BC183" i="35"/>
  <c r="BD183" i="35"/>
  <c r="BE183" i="35"/>
  <c r="BF183" i="35"/>
  <c r="BG183" i="35"/>
  <c r="BH183" i="35"/>
  <c r="BI183" i="35"/>
  <c r="BJ183" i="35"/>
  <c r="BK183" i="35"/>
  <c r="BL183" i="35"/>
  <c r="BM183" i="35"/>
  <c r="BN183" i="35"/>
  <c r="BO183" i="35"/>
  <c r="BP183" i="35"/>
  <c r="BQ183" i="35"/>
  <c r="BR183" i="35"/>
  <c r="BS183" i="35"/>
  <c r="BT183" i="35"/>
  <c r="BU183" i="35"/>
  <c r="BV183" i="35"/>
  <c r="AO410" i="35"/>
  <c r="AP410" i="35"/>
  <c r="AQ410" i="35"/>
  <c r="AR410" i="35"/>
  <c r="AS410" i="35"/>
  <c r="AT410" i="35"/>
  <c r="AU410" i="35"/>
  <c r="AV410" i="35"/>
  <c r="AW410" i="35"/>
  <c r="AX410" i="35"/>
  <c r="AY410" i="35"/>
  <c r="AZ410" i="35"/>
  <c r="BA410" i="35"/>
  <c r="BB410" i="35"/>
  <c r="BC410" i="35"/>
  <c r="BD410" i="35"/>
  <c r="BE410" i="35"/>
  <c r="BF410" i="35"/>
  <c r="BG410" i="35"/>
  <c r="BH410" i="35"/>
  <c r="BI410" i="35"/>
  <c r="BJ410" i="35"/>
  <c r="BK410" i="35"/>
  <c r="BL410" i="35"/>
  <c r="BM410" i="35"/>
  <c r="BN410" i="35"/>
  <c r="BO410" i="35"/>
  <c r="BP410" i="35"/>
  <c r="BQ410" i="35"/>
  <c r="BR410" i="35"/>
  <c r="BS410" i="35"/>
  <c r="BT410" i="35"/>
  <c r="BU410" i="35"/>
  <c r="BV410" i="35"/>
  <c r="AO411" i="35"/>
  <c r="AP411" i="35"/>
  <c r="AQ411" i="35"/>
  <c r="AR411" i="35"/>
  <c r="AS411" i="35"/>
  <c r="AT411" i="35"/>
  <c r="AU411" i="35"/>
  <c r="AV411" i="35"/>
  <c r="AW411" i="35"/>
  <c r="AX411" i="35"/>
  <c r="AY411" i="35"/>
  <c r="AZ411" i="35"/>
  <c r="BA411" i="35"/>
  <c r="BB411" i="35"/>
  <c r="BC411" i="35"/>
  <c r="BD411" i="35"/>
  <c r="BE411" i="35"/>
  <c r="BF411" i="35"/>
  <c r="BG411" i="35"/>
  <c r="BH411" i="35"/>
  <c r="BI411" i="35"/>
  <c r="BJ411" i="35"/>
  <c r="BK411" i="35"/>
  <c r="BL411" i="35"/>
  <c r="BM411" i="35"/>
  <c r="BN411" i="35"/>
  <c r="BO411" i="35"/>
  <c r="BP411" i="35"/>
  <c r="BQ411" i="35"/>
  <c r="BR411" i="35"/>
  <c r="BS411" i="35"/>
  <c r="BT411" i="35"/>
  <c r="BU411" i="35"/>
  <c r="BV411" i="35"/>
  <c r="AO412" i="35"/>
  <c r="AP412" i="35"/>
  <c r="AQ412" i="35"/>
  <c r="AR412" i="35"/>
  <c r="AS412" i="35"/>
  <c r="AT412" i="35"/>
  <c r="AU412" i="35"/>
  <c r="AV412" i="35"/>
  <c r="AW412" i="35"/>
  <c r="AX412" i="35"/>
  <c r="AY412" i="35"/>
  <c r="AZ412" i="35"/>
  <c r="BA412" i="35"/>
  <c r="BB412" i="35"/>
  <c r="BC412" i="35"/>
  <c r="BD412" i="35"/>
  <c r="BE412" i="35"/>
  <c r="BF412" i="35"/>
  <c r="BG412" i="35"/>
  <c r="BH412" i="35"/>
  <c r="BI412" i="35"/>
  <c r="BJ412" i="35"/>
  <c r="BK412" i="35"/>
  <c r="BL412" i="35"/>
  <c r="BM412" i="35"/>
  <c r="BN412" i="35"/>
  <c r="BO412" i="35"/>
  <c r="BP412" i="35"/>
  <c r="BQ412" i="35"/>
  <c r="BR412" i="35"/>
  <c r="BS412" i="35"/>
  <c r="BT412" i="35"/>
  <c r="BU412" i="35"/>
  <c r="BV412" i="35"/>
  <c r="AO413" i="35"/>
  <c r="AP413" i="35"/>
  <c r="AQ413" i="35"/>
  <c r="AR413" i="35"/>
  <c r="AS413" i="35"/>
  <c r="AT413" i="35"/>
  <c r="AU413" i="35"/>
  <c r="AV413" i="35"/>
  <c r="AW413" i="35"/>
  <c r="AX413" i="35"/>
  <c r="AY413" i="35"/>
  <c r="AZ413" i="35"/>
  <c r="BA413" i="35"/>
  <c r="BB413" i="35"/>
  <c r="BC413" i="35"/>
  <c r="BD413" i="35"/>
  <c r="BE413" i="35"/>
  <c r="BF413" i="35"/>
  <c r="BG413" i="35"/>
  <c r="BH413" i="35"/>
  <c r="BI413" i="35"/>
  <c r="BJ413" i="35"/>
  <c r="BK413" i="35"/>
  <c r="BL413" i="35"/>
  <c r="BM413" i="35"/>
  <c r="BN413" i="35"/>
  <c r="BO413" i="35"/>
  <c r="BP413" i="35"/>
  <c r="BQ413" i="35"/>
  <c r="BR413" i="35"/>
  <c r="BS413" i="35"/>
  <c r="BT413" i="35"/>
  <c r="BU413" i="35"/>
  <c r="BV413" i="35"/>
  <c r="AO414" i="35"/>
  <c r="AP414" i="35"/>
  <c r="AQ414" i="35"/>
  <c r="AR414" i="35"/>
  <c r="AS414" i="35"/>
  <c r="AT414" i="35"/>
  <c r="AU414" i="35"/>
  <c r="AV414" i="35"/>
  <c r="AW414" i="35"/>
  <c r="AX414" i="35"/>
  <c r="AY414" i="35"/>
  <c r="AZ414" i="35"/>
  <c r="BA414" i="35"/>
  <c r="BB414" i="35"/>
  <c r="BC414" i="35"/>
  <c r="BD414" i="35"/>
  <c r="BE414" i="35"/>
  <c r="BF414" i="35"/>
  <c r="BG414" i="35"/>
  <c r="BH414" i="35"/>
  <c r="BI414" i="35"/>
  <c r="BJ414" i="35"/>
  <c r="BK414" i="35"/>
  <c r="BL414" i="35"/>
  <c r="BM414" i="35"/>
  <c r="BN414" i="35"/>
  <c r="BO414" i="35"/>
  <c r="BP414" i="35"/>
  <c r="BQ414" i="35"/>
  <c r="BR414" i="35"/>
  <c r="BS414" i="35"/>
  <c r="BT414" i="35"/>
  <c r="BU414" i="35"/>
  <c r="BV414" i="35"/>
  <c r="AO1049" i="35"/>
  <c r="AP1049" i="35"/>
  <c r="AQ1049" i="35"/>
  <c r="AR1049" i="35"/>
  <c r="AS1049" i="35"/>
  <c r="AT1049" i="35"/>
  <c r="AU1049" i="35"/>
  <c r="AV1049" i="35"/>
  <c r="AW1049" i="35"/>
  <c r="AX1049" i="35"/>
  <c r="AY1049" i="35"/>
  <c r="AZ1049" i="35"/>
  <c r="BA1049" i="35"/>
  <c r="BB1049" i="35"/>
  <c r="BC1049" i="35"/>
  <c r="BD1049" i="35"/>
  <c r="BE1049" i="35"/>
  <c r="BF1049" i="35"/>
  <c r="BG1049" i="35"/>
  <c r="BH1049" i="35"/>
  <c r="BI1049" i="35"/>
  <c r="BJ1049" i="35"/>
  <c r="BK1049" i="35"/>
  <c r="BL1049" i="35"/>
  <c r="BM1049" i="35"/>
  <c r="BN1049" i="35"/>
  <c r="BO1049" i="35"/>
  <c r="BP1049" i="35"/>
  <c r="BQ1049" i="35"/>
  <c r="BR1049" i="35"/>
  <c r="BS1049" i="35"/>
  <c r="BT1049" i="35"/>
  <c r="BU1049" i="35"/>
  <c r="BV1049" i="35"/>
  <c r="AO1050" i="35"/>
  <c r="AP1050" i="35"/>
  <c r="AQ1050" i="35"/>
  <c r="AR1050" i="35"/>
  <c r="AS1050" i="35"/>
  <c r="AT1050" i="35"/>
  <c r="AU1050" i="35"/>
  <c r="AV1050" i="35"/>
  <c r="AW1050" i="35"/>
  <c r="AX1050" i="35"/>
  <c r="AY1050" i="35"/>
  <c r="AZ1050" i="35"/>
  <c r="BA1050" i="35"/>
  <c r="BB1050" i="35"/>
  <c r="BC1050" i="35"/>
  <c r="BD1050" i="35"/>
  <c r="BE1050" i="35"/>
  <c r="BF1050" i="35"/>
  <c r="BG1050" i="35"/>
  <c r="BH1050" i="35"/>
  <c r="BI1050" i="35"/>
  <c r="BJ1050" i="35"/>
  <c r="BK1050" i="35"/>
  <c r="BL1050" i="35"/>
  <c r="BM1050" i="35"/>
  <c r="BN1050" i="35"/>
  <c r="BO1050" i="35"/>
  <c r="BP1050" i="35"/>
  <c r="BQ1050" i="35"/>
  <c r="BR1050" i="35"/>
  <c r="BS1050" i="35"/>
  <c r="BT1050" i="35"/>
  <c r="BU1050" i="35"/>
  <c r="BV1050" i="35"/>
  <c r="AO1051" i="35"/>
  <c r="AP1051" i="35"/>
  <c r="AQ1051" i="35"/>
  <c r="AR1051" i="35"/>
  <c r="AS1051" i="35"/>
  <c r="AT1051" i="35"/>
  <c r="AU1051" i="35"/>
  <c r="AV1051" i="35"/>
  <c r="AW1051" i="35"/>
  <c r="AX1051" i="35"/>
  <c r="AY1051" i="35"/>
  <c r="AZ1051" i="35"/>
  <c r="BA1051" i="35"/>
  <c r="BB1051" i="35"/>
  <c r="BC1051" i="35"/>
  <c r="BD1051" i="35"/>
  <c r="BE1051" i="35"/>
  <c r="BF1051" i="35"/>
  <c r="BG1051" i="35"/>
  <c r="BH1051" i="35"/>
  <c r="BI1051" i="35"/>
  <c r="BJ1051" i="35"/>
  <c r="BK1051" i="35"/>
  <c r="BL1051" i="35"/>
  <c r="BM1051" i="35"/>
  <c r="BN1051" i="35"/>
  <c r="BO1051" i="35"/>
  <c r="BP1051" i="35"/>
  <c r="BQ1051" i="35"/>
  <c r="BR1051" i="35"/>
  <c r="BS1051" i="35"/>
  <c r="BT1051" i="35"/>
  <c r="BU1051" i="35"/>
  <c r="BV1051" i="35"/>
  <c r="AO1052" i="35"/>
  <c r="AP1052" i="35"/>
  <c r="AQ1052" i="35"/>
  <c r="AR1052" i="35"/>
  <c r="AS1052" i="35"/>
  <c r="AT1052" i="35"/>
  <c r="AU1052" i="35"/>
  <c r="AV1052" i="35"/>
  <c r="AW1052" i="35"/>
  <c r="AX1052" i="35"/>
  <c r="AY1052" i="35"/>
  <c r="AZ1052" i="35"/>
  <c r="BA1052" i="35"/>
  <c r="BB1052" i="35"/>
  <c r="BC1052" i="35"/>
  <c r="BD1052" i="35"/>
  <c r="BE1052" i="35"/>
  <c r="BF1052" i="35"/>
  <c r="BG1052" i="35"/>
  <c r="BH1052" i="35"/>
  <c r="BI1052" i="35"/>
  <c r="BJ1052" i="35"/>
  <c r="BK1052" i="35"/>
  <c r="BL1052" i="35"/>
  <c r="BM1052" i="35"/>
  <c r="BN1052" i="35"/>
  <c r="BO1052" i="35"/>
  <c r="BP1052" i="35"/>
  <c r="BQ1052" i="35"/>
  <c r="BR1052" i="35"/>
  <c r="BS1052" i="35"/>
  <c r="BT1052" i="35"/>
  <c r="BU1052" i="35"/>
  <c r="BV1052" i="35"/>
  <c r="AO1053" i="35"/>
  <c r="AP1053" i="35"/>
  <c r="AQ1053" i="35"/>
  <c r="AR1053" i="35"/>
  <c r="AS1053" i="35"/>
  <c r="AT1053" i="35"/>
  <c r="AU1053" i="35"/>
  <c r="AV1053" i="35"/>
  <c r="AW1053" i="35"/>
  <c r="AX1053" i="35"/>
  <c r="AY1053" i="35"/>
  <c r="AZ1053" i="35"/>
  <c r="BA1053" i="35"/>
  <c r="BB1053" i="35"/>
  <c r="BC1053" i="35"/>
  <c r="BD1053" i="35"/>
  <c r="BE1053" i="35"/>
  <c r="BF1053" i="35"/>
  <c r="BG1053" i="35"/>
  <c r="BH1053" i="35"/>
  <c r="BI1053" i="35"/>
  <c r="BJ1053" i="35"/>
  <c r="BK1053" i="35"/>
  <c r="BL1053" i="35"/>
  <c r="BM1053" i="35"/>
  <c r="BN1053" i="35"/>
  <c r="BO1053" i="35"/>
  <c r="BP1053" i="35"/>
  <c r="BQ1053" i="35"/>
  <c r="BR1053" i="35"/>
  <c r="BS1053" i="35"/>
  <c r="BT1053" i="35"/>
  <c r="BU1053" i="35"/>
  <c r="BV1053" i="35"/>
  <c r="AO886" i="35"/>
  <c r="AP886" i="35"/>
  <c r="AQ886" i="35"/>
  <c r="AR886" i="35"/>
  <c r="AS886" i="35"/>
  <c r="AT886" i="35"/>
  <c r="AU886" i="35"/>
  <c r="AV886" i="35"/>
  <c r="AW886" i="35"/>
  <c r="AX886" i="35"/>
  <c r="AY886" i="35"/>
  <c r="AZ886" i="35"/>
  <c r="BA886" i="35"/>
  <c r="BB886" i="35"/>
  <c r="BC886" i="35"/>
  <c r="BD886" i="35"/>
  <c r="BE886" i="35"/>
  <c r="BF886" i="35"/>
  <c r="BG886" i="35"/>
  <c r="BH886" i="35"/>
  <c r="BI886" i="35"/>
  <c r="BJ886" i="35"/>
  <c r="BK886" i="35"/>
  <c r="BL886" i="35"/>
  <c r="BM886" i="35"/>
  <c r="BN886" i="35"/>
  <c r="BO886" i="35"/>
  <c r="BP886" i="35"/>
  <c r="BQ886" i="35"/>
  <c r="BR886" i="35"/>
  <c r="BS886" i="35"/>
  <c r="BT886" i="35"/>
  <c r="BU886" i="35"/>
  <c r="BV886" i="35"/>
  <c r="AO887" i="35"/>
  <c r="AP887" i="35"/>
  <c r="AQ887" i="35"/>
  <c r="AR887" i="35"/>
  <c r="AS887" i="35"/>
  <c r="AT887" i="35"/>
  <c r="AU887" i="35"/>
  <c r="AV887" i="35"/>
  <c r="AW887" i="35"/>
  <c r="AX887" i="35"/>
  <c r="AY887" i="35"/>
  <c r="AZ887" i="35"/>
  <c r="BA887" i="35"/>
  <c r="BB887" i="35"/>
  <c r="BC887" i="35"/>
  <c r="BD887" i="35"/>
  <c r="BE887" i="35"/>
  <c r="BF887" i="35"/>
  <c r="BG887" i="35"/>
  <c r="BH887" i="35"/>
  <c r="BI887" i="35"/>
  <c r="BJ887" i="35"/>
  <c r="BK887" i="35"/>
  <c r="BL887" i="35"/>
  <c r="BM887" i="35"/>
  <c r="BN887" i="35"/>
  <c r="BO887" i="35"/>
  <c r="BP887" i="35"/>
  <c r="BQ887" i="35"/>
  <c r="BR887" i="35"/>
  <c r="BS887" i="35"/>
  <c r="BT887" i="35"/>
  <c r="BU887" i="35"/>
  <c r="BV887" i="35"/>
  <c r="AO888" i="35"/>
  <c r="AP888" i="35"/>
  <c r="AQ888" i="35"/>
  <c r="AR888" i="35"/>
  <c r="AS888" i="35"/>
  <c r="AT888" i="35"/>
  <c r="AU888" i="35"/>
  <c r="AV888" i="35"/>
  <c r="AW888" i="35"/>
  <c r="AX888" i="35"/>
  <c r="AY888" i="35"/>
  <c r="AZ888" i="35"/>
  <c r="BA888" i="35"/>
  <c r="BB888" i="35"/>
  <c r="BC888" i="35"/>
  <c r="BD888" i="35"/>
  <c r="BE888" i="35"/>
  <c r="BF888" i="35"/>
  <c r="BG888" i="35"/>
  <c r="BH888" i="35"/>
  <c r="BI888" i="35"/>
  <c r="BJ888" i="35"/>
  <c r="BK888" i="35"/>
  <c r="BL888" i="35"/>
  <c r="BM888" i="35"/>
  <c r="BN888" i="35"/>
  <c r="BO888" i="35"/>
  <c r="BP888" i="35"/>
  <c r="BQ888" i="35"/>
  <c r="BR888" i="35"/>
  <c r="BS888" i="35"/>
  <c r="BT888" i="35"/>
  <c r="BU888" i="35"/>
  <c r="BV888" i="35"/>
  <c r="AO889" i="35"/>
  <c r="AP889" i="35"/>
  <c r="AQ889" i="35"/>
  <c r="AR889" i="35"/>
  <c r="AS889" i="35"/>
  <c r="AT889" i="35"/>
  <c r="AU889" i="35"/>
  <c r="AV889" i="35"/>
  <c r="AW889" i="35"/>
  <c r="AX889" i="35"/>
  <c r="AY889" i="35"/>
  <c r="AZ889" i="35"/>
  <c r="BA889" i="35"/>
  <c r="BB889" i="35"/>
  <c r="BC889" i="35"/>
  <c r="BD889" i="35"/>
  <c r="BE889" i="35"/>
  <c r="BF889" i="35"/>
  <c r="BG889" i="35"/>
  <c r="BH889" i="35"/>
  <c r="BI889" i="35"/>
  <c r="BJ889" i="35"/>
  <c r="BK889" i="35"/>
  <c r="BL889" i="35"/>
  <c r="BM889" i="35"/>
  <c r="BN889" i="35"/>
  <c r="BO889" i="35"/>
  <c r="BP889" i="35"/>
  <c r="BQ889" i="35"/>
  <c r="BR889" i="35"/>
  <c r="BS889" i="35"/>
  <c r="BT889" i="35"/>
  <c r="BU889" i="35"/>
  <c r="BV889" i="35"/>
  <c r="AO890" i="35"/>
  <c r="AP890" i="35"/>
  <c r="AQ890" i="35"/>
  <c r="AR890" i="35"/>
  <c r="AS890" i="35"/>
  <c r="AT890" i="35"/>
  <c r="AU890" i="35"/>
  <c r="AV890" i="35"/>
  <c r="AW890" i="35"/>
  <c r="AX890" i="35"/>
  <c r="AY890" i="35"/>
  <c r="AZ890" i="35"/>
  <c r="BA890" i="35"/>
  <c r="BB890" i="35"/>
  <c r="BC890" i="35"/>
  <c r="BD890" i="35"/>
  <c r="BE890" i="35"/>
  <c r="BF890" i="35"/>
  <c r="BG890" i="35"/>
  <c r="BH890" i="35"/>
  <c r="BI890" i="35"/>
  <c r="BJ890" i="35"/>
  <c r="BK890" i="35"/>
  <c r="BL890" i="35"/>
  <c r="BM890" i="35"/>
  <c r="BN890" i="35"/>
  <c r="BO890" i="35"/>
  <c r="BP890" i="35"/>
  <c r="BQ890" i="35"/>
  <c r="BR890" i="35"/>
  <c r="BS890" i="35"/>
  <c r="BT890" i="35"/>
  <c r="BU890" i="35"/>
  <c r="BV890" i="35"/>
  <c r="AO1516" i="35"/>
  <c r="AP1516" i="35"/>
  <c r="AQ1516" i="35"/>
  <c r="AR1516" i="35"/>
  <c r="AS1516" i="35"/>
  <c r="AT1516" i="35"/>
  <c r="AU1516" i="35"/>
  <c r="AV1516" i="35"/>
  <c r="AW1516" i="35"/>
  <c r="AX1516" i="35"/>
  <c r="AY1516" i="35"/>
  <c r="AZ1516" i="35"/>
  <c r="BA1516" i="35"/>
  <c r="BB1516" i="35"/>
  <c r="BC1516" i="35"/>
  <c r="BD1516" i="35"/>
  <c r="BE1516" i="35"/>
  <c r="BF1516" i="35"/>
  <c r="BG1516" i="35"/>
  <c r="BH1516" i="35"/>
  <c r="BI1516" i="35"/>
  <c r="BJ1516" i="35"/>
  <c r="BK1516" i="35"/>
  <c r="BL1516" i="35"/>
  <c r="BM1516" i="35"/>
  <c r="BN1516" i="35"/>
  <c r="BO1516" i="35"/>
  <c r="BP1516" i="35"/>
  <c r="BQ1516" i="35"/>
  <c r="BR1516" i="35"/>
  <c r="BS1516" i="35"/>
  <c r="BT1516" i="35"/>
  <c r="BU1516" i="35"/>
  <c r="BV1516" i="35"/>
  <c r="AO1517" i="35"/>
  <c r="AP1517" i="35"/>
  <c r="AQ1517" i="35"/>
  <c r="AR1517" i="35"/>
  <c r="AS1517" i="35"/>
  <c r="AT1517" i="35"/>
  <c r="AU1517" i="35"/>
  <c r="AV1517" i="35"/>
  <c r="AW1517" i="35"/>
  <c r="AX1517" i="35"/>
  <c r="AY1517" i="35"/>
  <c r="AZ1517" i="35"/>
  <c r="BA1517" i="35"/>
  <c r="BB1517" i="35"/>
  <c r="BC1517" i="35"/>
  <c r="BD1517" i="35"/>
  <c r="BE1517" i="35"/>
  <c r="BF1517" i="35"/>
  <c r="BG1517" i="35"/>
  <c r="BH1517" i="35"/>
  <c r="BI1517" i="35"/>
  <c r="BJ1517" i="35"/>
  <c r="BK1517" i="35"/>
  <c r="BL1517" i="35"/>
  <c r="BM1517" i="35"/>
  <c r="BN1517" i="35"/>
  <c r="BO1517" i="35"/>
  <c r="BP1517" i="35"/>
  <c r="BQ1517" i="35"/>
  <c r="BR1517" i="35"/>
  <c r="BS1517" i="35"/>
  <c r="BT1517" i="35"/>
  <c r="BU1517" i="35"/>
  <c r="BV1517" i="35"/>
  <c r="AO1518" i="35"/>
  <c r="AP1518" i="35"/>
  <c r="AQ1518" i="35"/>
  <c r="AR1518" i="35"/>
  <c r="AS1518" i="35"/>
  <c r="AT1518" i="35"/>
  <c r="AU1518" i="35"/>
  <c r="AV1518" i="35"/>
  <c r="AW1518" i="35"/>
  <c r="AX1518" i="35"/>
  <c r="AY1518" i="35"/>
  <c r="AZ1518" i="35"/>
  <c r="BA1518" i="35"/>
  <c r="BB1518" i="35"/>
  <c r="BC1518" i="35"/>
  <c r="BD1518" i="35"/>
  <c r="BE1518" i="35"/>
  <c r="BF1518" i="35"/>
  <c r="BG1518" i="35"/>
  <c r="BH1518" i="35"/>
  <c r="BI1518" i="35"/>
  <c r="BJ1518" i="35"/>
  <c r="BK1518" i="35"/>
  <c r="BL1518" i="35"/>
  <c r="BM1518" i="35"/>
  <c r="BN1518" i="35"/>
  <c r="BO1518" i="35"/>
  <c r="BP1518" i="35"/>
  <c r="BQ1518" i="35"/>
  <c r="BR1518" i="35"/>
  <c r="BS1518" i="35"/>
  <c r="BT1518" i="35"/>
  <c r="BU1518" i="35"/>
  <c r="BV1518" i="35"/>
  <c r="AO1519" i="35"/>
  <c r="AP1519" i="35"/>
  <c r="AQ1519" i="35"/>
  <c r="AR1519" i="35"/>
  <c r="AS1519" i="35"/>
  <c r="AT1519" i="35"/>
  <c r="AU1519" i="35"/>
  <c r="AV1519" i="35"/>
  <c r="AW1519" i="35"/>
  <c r="AX1519" i="35"/>
  <c r="AY1519" i="35"/>
  <c r="AZ1519" i="35"/>
  <c r="BA1519" i="35"/>
  <c r="BB1519" i="35"/>
  <c r="BC1519" i="35"/>
  <c r="BD1519" i="35"/>
  <c r="BE1519" i="35"/>
  <c r="BF1519" i="35"/>
  <c r="BG1519" i="35"/>
  <c r="BH1519" i="35"/>
  <c r="BI1519" i="35"/>
  <c r="BJ1519" i="35"/>
  <c r="BK1519" i="35"/>
  <c r="BL1519" i="35"/>
  <c r="BM1519" i="35"/>
  <c r="BN1519" i="35"/>
  <c r="BO1519" i="35"/>
  <c r="BP1519" i="35"/>
  <c r="BQ1519" i="35"/>
  <c r="BR1519" i="35"/>
  <c r="BS1519" i="35"/>
  <c r="BT1519" i="35"/>
  <c r="BU1519" i="35"/>
  <c r="BV1519" i="35"/>
  <c r="AO1520" i="35"/>
  <c r="AP1520" i="35"/>
  <c r="AQ1520" i="35"/>
  <c r="AR1520" i="35"/>
  <c r="AS1520" i="35"/>
  <c r="AT1520" i="35"/>
  <c r="AU1520" i="35"/>
  <c r="AV1520" i="35"/>
  <c r="AW1520" i="35"/>
  <c r="AX1520" i="35"/>
  <c r="AY1520" i="35"/>
  <c r="AZ1520" i="35"/>
  <c r="BA1520" i="35"/>
  <c r="BB1520" i="35"/>
  <c r="BC1520" i="35"/>
  <c r="BD1520" i="35"/>
  <c r="BE1520" i="35"/>
  <c r="BF1520" i="35"/>
  <c r="BG1520" i="35"/>
  <c r="BH1520" i="35"/>
  <c r="BI1520" i="35"/>
  <c r="BJ1520" i="35"/>
  <c r="BK1520" i="35"/>
  <c r="BL1520" i="35"/>
  <c r="BM1520" i="35"/>
  <c r="BN1520" i="35"/>
  <c r="BO1520" i="35"/>
  <c r="BP1520" i="35"/>
  <c r="BQ1520" i="35"/>
  <c r="BR1520" i="35"/>
  <c r="BS1520" i="35"/>
  <c r="BT1520" i="35"/>
  <c r="BU1520" i="35"/>
  <c r="BV1520" i="35"/>
  <c r="AO1205" i="35"/>
  <c r="AP1205" i="35"/>
  <c r="AQ1205" i="35"/>
  <c r="AR1205" i="35"/>
  <c r="AS1205" i="35"/>
  <c r="AT1205" i="35"/>
  <c r="AU1205" i="35"/>
  <c r="AV1205" i="35"/>
  <c r="AW1205" i="35"/>
  <c r="AX1205" i="35"/>
  <c r="AY1205" i="35"/>
  <c r="AZ1205" i="35"/>
  <c r="BA1205" i="35"/>
  <c r="BB1205" i="35"/>
  <c r="BC1205" i="35"/>
  <c r="BD1205" i="35"/>
  <c r="BE1205" i="35"/>
  <c r="BF1205" i="35"/>
  <c r="BG1205" i="35"/>
  <c r="BH1205" i="35"/>
  <c r="BI1205" i="35"/>
  <c r="BJ1205" i="35"/>
  <c r="BK1205" i="35"/>
  <c r="BL1205" i="35"/>
  <c r="BM1205" i="35"/>
  <c r="BN1205" i="35"/>
  <c r="BO1205" i="35"/>
  <c r="BP1205" i="35"/>
  <c r="BQ1205" i="35"/>
  <c r="BR1205" i="35"/>
  <c r="BS1205" i="35"/>
  <c r="BT1205" i="35"/>
  <c r="BU1205" i="35"/>
  <c r="BV1205" i="35"/>
  <c r="AO1206" i="35"/>
  <c r="AP1206" i="35"/>
  <c r="AQ1206" i="35"/>
  <c r="AR1206" i="35"/>
  <c r="AS1206" i="35"/>
  <c r="AT1206" i="35"/>
  <c r="AU1206" i="35"/>
  <c r="AV1206" i="35"/>
  <c r="AW1206" i="35"/>
  <c r="AX1206" i="35"/>
  <c r="AY1206" i="35"/>
  <c r="AZ1206" i="35"/>
  <c r="BA1206" i="35"/>
  <c r="BB1206" i="35"/>
  <c r="BC1206" i="35"/>
  <c r="BD1206" i="35"/>
  <c r="BE1206" i="35"/>
  <c r="BF1206" i="35"/>
  <c r="BG1206" i="35"/>
  <c r="BH1206" i="35"/>
  <c r="BI1206" i="35"/>
  <c r="BJ1206" i="35"/>
  <c r="BK1206" i="35"/>
  <c r="BL1206" i="35"/>
  <c r="BM1206" i="35"/>
  <c r="BN1206" i="35"/>
  <c r="BO1206" i="35"/>
  <c r="BP1206" i="35"/>
  <c r="BQ1206" i="35"/>
  <c r="BR1206" i="35"/>
  <c r="BS1206" i="35"/>
  <c r="BT1206" i="35"/>
  <c r="BU1206" i="35"/>
  <c r="BV1206" i="35"/>
  <c r="AO1207" i="35"/>
  <c r="AP1207" i="35"/>
  <c r="AQ1207" i="35"/>
  <c r="AR1207" i="35"/>
  <c r="AS1207" i="35"/>
  <c r="AT1207" i="35"/>
  <c r="AU1207" i="35"/>
  <c r="AV1207" i="35"/>
  <c r="AW1207" i="35"/>
  <c r="AX1207" i="35"/>
  <c r="AY1207" i="35"/>
  <c r="AZ1207" i="35"/>
  <c r="BA1207" i="35"/>
  <c r="BB1207" i="35"/>
  <c r="BC1207" i="35"/>
  <c r="BD1207" i="35"/>
  <c r="BE1207" i="35"/>
  <c r="BF1207" i="35"/>
  <c r="BG1207" i="35"/>
  <c r="BH1207" i="35"/>
  <c r="BI1207" i="35"/>
  <c r="BJ1207" i="35"/>
  <c r="BK1207" i="35"/>
  <c r="BL1207" i="35"/>
  <c r="BM1207" i="35"/>
  <c r="BN1207" i="35"/>
  <c r="BO1207" i="35"/>
  <c r="BP1207" i="35"/>
  <c r="BQ1207" i="35"/>
  <c r="BR1207" i="35"/>
  <c r="BS1207" i="35"/>
  <c r="BT1207" i="35"/>
  <c r="BU1207" i="35"/>
  <c r="BV1207" i="35"/>
  <c r="AO1208" i="35"/>
  <c r="AP1208" i="35"/>
  <c r="AQ1208" i="35"/>
  <c r="AR1208" i="35"/>
  <c r="AS1208" i="35"/>
  <c r="AT1208" i="35"/>
  <c r="AU1208" i="35"/>
  <c r="AV1208" i="35"/>
  <c r="AW1208" i="35"/>
  <c r="AX1208" i="35"/>
  <c r="AY1208" i="35"/>
  <c r="AZ1208" i="35"/>
  <c r="BA1208" i="35"/>
  <c r="BB1208" i="35"/>
  <c r="BC1208" i="35"/>
  <c r="BD1208" i="35"/>
  <c r="BE1208" i="35"/>
  <c r="BF1208" i="35"/>
  <c r="BG1208" i="35"/>
  <c r="BH1208" i="35"/>
  <c r="BI1208" i="35"/>
  <c r="BJ1208" i="35"/>
  <c r="BK1208" i="35"/>
  <c r="BL1208" i="35"/>
  <c r="BM1208" i="35"/>
  <c r="BN1208" i="35"/>
  <c r="BO1208" i="35"/>
  <c r="BP1208" i="35"/>
  <c r="BQ1208" i="35"/>
  <c r="BR1208" i="35"/>
  <c r="BS1208" i="35"/>
  <c r="BT1208" i="35"/>
  <c r="BU1208" i="35"/>
  <c r="BV1208" i="35"/>
  <c r="AO1209" i="35"/>
  <c r="AP1209" i="35"/>
  <c r="AQ1209" i="35"/>
  <c r="AR1209" i="35"/>
  <c r="AS1209" i="35"/>
  <c r="AT1209" i="35"/>
  <c r="AU1209" i="35"/>
  <c r="AV1209" i="35"/>
  <c r="AW1209" i="35"/>
  <c r="AX1209" i="35"/>
  <c r="AY1209" i="35"/>
  <c r="AZ1209" i="35"/>
  <c r="BA1209" i="35"/>
  <c r="BB1209" i="35"/>
  <c r="BC1209" i="35"/>
  <c r="BD1209" i="35"/>
  <c r="BE1209" i="35"/>
  <c r="BF1209" i="35"/>
  <c r="BG1209" i="35"/>
  <c r="BH1209" i="35"/>
  <c r="BI1209" i="35"/>
  <c r="BJ1209" i="35"/>
  <c r="BK1209" i="35"/>
  <c r="BL1209" i="35"/>
  <c r="BM1209" i="35"/>
  <c r="BN1209" i="35"/>
  <c r="BO1209" i="35"/>
  <c r="BP1209" i="35"/>
  <c r="BQ1209" i="35"/>
  <c r="BR1209" i="35"/>
  <c r="BS1209" i="35"/>
  <c r="BT1209" i="35"/>
  <c r="BU1209" i="35"/>
  <c r="BV1209" i="35"/>
  <c r="AO1210" i="35"/>
  <c r="AP1210" i="35"/>
  <c r="AQ1210" i="35"/>
  <c r="AR1210" i="35"/>
  <c r="AS1210" i="35"/>
  <c r="AT1210" i="35"/>
  <c r="AU1210" i="35"/>
  <c r="AV1210" i="35"/>
  <c r="AW1210" i="35"/>
  <c r="AX1210" i="35"/>
  <c r="AY1210" i="35"/>
  <c r="AZ1210" i="35"/>
  <c r="BA1210" i="35"/>
  <c r="BB1210" i="35"/>
  <c r="BC1210" i="35"/>
  <c r="BD1210" i="35"/>
  <c r="BE1210" i="35"/>
  <c r="BF1210" i="35"/>
  <c r="BG1210" i="35"/>
  <c r="BH1210" i="35"/>
  <c r="BI1210" i="35"/>
  <c r="BJ1210" i="35"/>
  <c r="BK1210" i="35"/>
  <c r="BL1210" i="35"/>
  <c r="BM1210" i="35"/>
  <c r="BN1210" i="35"/>
  <c r="BO1210" i="35"/>
  <c r="BP1210" i="35"/>
  <c r="BQ1210" i="35"/>
  <c r="BR1210" i="35"/>
  <c r="BS1210" i="35"/>
  <c r="BT1210" i="35"/>
  <c r="BU1210" i="35"/>
  <c r="BV1210" i="35"/>
  <c r="AO734" i="35"/>
  <c r="AP734" i="35"/>
  <c r="AQ734" i="35"/>
  <c r="AR734" i="35"/>
  <c r="AS734" i="35"/>
  <c r="AT734" i="35"/>
  <c r="AU734" i="35"/>
  <c r="AV734" i="35"/>
  <c r="AW734" i="35"/>
  <c r="AX734" i="35"/>
  <c r="AY734" i="35"/>
  <c r="AZ734" i="35"/>
  <c r="BA734" i="35"/>
  <c r="BB734" i="35"/>
  <c r="BC734" i="35"/>
  <c r="BD734" i="35"/>
  <c r="BE734" i="35"/>
  <c r="BF734" i="35"/>
  <c r="BG734" i="35"/>
  <c r="BH734" i="35"/>
  <c r="BI734" i="35"/>
  <c r="BJ734" i="35"/>
  <c r="BK734" i="35"/>
  <c r="BL734" i="35"/>
  <c r="BM734" i="35"/>
  <c r="BN734" i="35"/>
  <c r="BO734" i="35"/>
  <c r="BP734" i="35"/>
  <c r="BQ734" i="35"/>
  <c r="BR734" i="35"/>
  <c r="BS734" i="35"/>
  <c r="BT734" i="35"/>
  <c r="BU734" i="35"/>
  <c r="BV734" i="35"/>
  <c r="AO735" i="35"/>
  <c r="AP735" i="35"/>
  <c r="AQ735" i="35"/>
  <c r="AR735" i="35"/>
  <c r="AS735" i="35"/>
  <c r="AT735" i="35"/>
  <c r="AU735" i="35"/>
  <c r="AV735" i="35"/>
  <c r="AW735" i="35"/>
  <c r="AX735" i="35"/>
  <c r="AY735" i="35"/>
  <c r="AZ735" i="35"/>
  <c r="BA735" i="35"/>
  <c r="BB735" i="35"/>
  <c r="BC735" i="35"/>
  <c r="BD735" i="35"/>
  <c r="BE735" i="35"/>
  <c r="BF735" i="35"/>
  <c r="BG735" i="35"/>
  <c r="BH735" i="35"/>
  <c r="BI735" i="35"/>
  <c r="BJ735" i="35"/>
  <c r="BK735" i="35"/>
  <c r="BL735" i="35"/>
  <c r="BM735" i="35"/>
  <c r="BN735" i="35"/>
  <c r="BO735" i="35"/>
  <c r="BP735" i="35"/>
  <c r="BQ735" i="35"/>
  <c r="BR735" i="35"/>
  <c r="BS735" i="35"/>
  <c r="BT735" i="35"/>
  <c r="BU735" i="35"/>
  <c r="BV735" i="35"/>
  <c r="AO736" i="35"/>
  <c r="AP736" i="35"/>
  <c r="AQ736" i="35"/>
  <c r="AR736" i="35"/>
  <c r="AS736" i="35"/>
  <c r="AT736" i="35"/>
  <c r="AU736" i="35"/>
  <c r="AV736" i="35"/>
  <c r="AW736" i="35"/>
  <c r="AX736" i="35"/>
  <c r="AY736" i="35"/>
  <c r="AZ736" i="35"/>
  <c r="BA736" i="35"/>
  <c r="BB736" i="35"/>
  <c r="BC736" i="35"/>
  <c r="BD736" i="35"/>
  <c r="BE736" i="35"/>
  <c r="BF736" i="35"/>
  <c r="BG736" i="35"/>
  <c r="BH736" i="35"/>
  <c r="BI736" i="35"/>
  <c r="BJ736" i="35"/>
  <c r="BK736" i="35"/>
  <c r="BL736" i="35"/>
  <c r="BM736" i="35"/>
  <c r="BN736" i="35"/>
  <c r="BO736" i="35"/>
  <c r="BP736" i="35"/>
  <c r="BQ736" i="35"/>
  <c r="BR736" i="35"/>
  <c r="BS736" i="35"/>
  <c r="BT736" i="35"/>
  <c r="BU736" i="35"/>
  <c r="BV736" i="35"/>
  <c r="AO737" i="35"/>
  <c r="AP737" i="35"/>
  <c r="AQ737" i="35"/>
  <c r="AR737" i="35"/>
  <c r="AS737" i="35"/>
  <c r="AT737" i="35"/>
  <c r="AU737" i="35"/>
  <c r="AV737" i="35"/>
  <c r="AW737" i="35"/>
  <c r="AX737" i="35"/>
  <c r="AY737" i="35"/>
  <c r="AZ737" i="35"/>
  <c r="BA737" i="35"/>
  <c r="BB737" i="35"/>
  <c r="BC737" i="35"/>
  <c r="BD737" i="35"/>
  <c r="BE737" i="35"/>
  <c r="BF737" i="35"/>
  <c r="BG737" i="35"/>
  <c r="BH737" i="35"/>
  <c r="BI737" i="35"/>
  <c r="BJ737" i="35"/>
  <c r="BK737" i="35"/>
  <c r="BL737" i="35"/>
  <c r="BM737" i="35"/>
  <c r="BN737" i="35"/>
  <c r="BO737" i="35"/>
  <c r="BP737" i="35"/>
  <c r="BQ737" i="35"/>
  <c r="BR737" i="35"/>
  <c r="BS737" i="35"/>
  <c r="BT737" i="35"/>
  <c r="BU737" i="35"/>
  <c r="BV737" i="35"/>
  <c r="AO738" i="35"/>
  <c r="AP738" i="35"/>
  <c r="AQ738" i="35"/>
  <c r="AR738" i="35"/>
  <c r="AS738" i="35"/>
  <c r="AT738" i="35"/>
  <c r="AU738" i="35"/>
  <c r="AV738" i="35"/>
  <c r="AW738" i="35"/>
  <c r="AX738" i="35"/>
  <c r="AY738" i="35"/>
  <c r="AZ738" i="35"/>
  <c r="BA738" i="35"/>
  <c r="BB738" i="35"/>
  <c r="BC738" i="35"/>
  <c r="BD738" i="35"/>
  <c r="BE738" i="35"/>
  <c r="BF738" i="35"/>
  <c r="BG738" i="35"/>
  <c r="BH738" i="35"/>
  <c r="BI738" i="35"/>
  <c r="BJ738" i="35"/>
  <c r="BK738" i="35"/>
  <c r="BL738" i="35"/>
  <c r="BM738" i="35"/>
  <c r="BN738" i="35"/>
  <c r="BO738" i="35"/>
  <c r="BP738" i="35"/>
  <c r="BQ738" i="35"/>
  <c r="BR738" i="35"/>
  <c r="BS738" i="35"/>
  <c r="BT738" i="35"/>
  <c r="BU738" i="35"/>
  <c r="BV738" i="35"/>
  <c r="AO1681" i="35"/>
  <c r="AP1681" i="35"/>
  <c r="AQ1681" i="35"/>
  <c r="AR1681" i="35"/>
  <c r="AS1681" i="35"/>
  <c r="AT1681" i="35"/>
  <c r="AU1681" i="35"/>
  <c r="AV1681" i="35"/>
  <c r="AW1681" i="35"/>
  <c r="AX1681" i="35"/>
  <c r="AY1681" i="35"/>
  <c r="AZ1681" i="35"/>
  <c r="BA1681" i="35"/>
  <c r="BB1681" i="35"/>
  <c r="BC1681" i="35"/>
  <c r="BD1681" i="35"/>
  <c r="BE1681" i="35"/>
  <c r="BF1681" i="35"/>
  <c r="BG1681" i="35"/>
  <c r="BH1681" i="35"/>
  <c r="BI1681" i="35"/>
  <c r="BJ1681" i="35"/>
  <c r="BK1681" i="35"/>
  <c r="BL1681" i="35"/>
  <c r="BM1681" i="35"/>
  <c r="BN1681" i="35"/>
  <c r="BO1681" i="35"/>
  <c r="BP1681" i="35"/>
  <c r="BQ1681" i="35"/>
  <c r="BR1681" i="35"/>
  <c r="BS1681" i="35"/>
  <c r="BT1681" i="35"/>
  <c r="BU1681" i="35"/>
  <c r="BV1681" i="35"/>
  <c r="AO1682" i="35"/>
  <c r="AP1682" i="35"/>
  <c r="AQ1682" i="35"/>
  <c r="AR1682" i="35"/>
  <c r="AS1682" i="35"/>
  <c r="AT1682" i="35"/>
  <c r="AU1682" i="35"/>
  <c r="AV1682" i="35"/>
  <c r="AW1682" i="35"/>
  <c r="AX1682" i="35"/>
  <c r="AY1682" i="35"/>
  <c r="AZ1682" i="35"/>
  <c r="BA1682" i="35"/>
  <c r="BB1682" i="35"/>
  <c r="BC1682" i="35"/>
  <c r="BD1682" i="35"/>
  <c r="BE1682" i="35"/>
  <c r="BF1682" i="35"/>
  <c r="BG1682" i="35"/>
  <c r="BH1682" i="35"/>
  <c r="BI1682" i="35"/>
  <c r="BJ1682" i="35"/>
  <c r="BK1682" i="35"/>
  <c r="BL1682" i="35"/>
  <c r="BM1682" i="35"/>
  <c r="BN1682" i="35"/>
  <c r="BO1682" i="35"/>
  <c r="BP1682" i="35"/>
  <c r="BQ1682" i="35"/>
  <c r="BR1682" i="35"/>
  <c r="BS1682" i="35"/>
  <c r="BT1682" i="35"/>
  <c r="BU1682" i="35"/>
  <c r="BV1682" i="35"/>
  <c r="AO1683" i="35"/>
  <c r="AP1683" i="35"/>
  <c r="AQ1683" i="35"/>
  <c r="AR1683" i="35"/>
  <c r="AS1683" i="35"/>
  <c r="AT1683" i="35"/>
  <c r="AU1683" i="35"/>
  <c r="AV1683" i="35"/>
  <c r="AW1683" i="35"/>
  <c r="AX1683" i="35"/>
  <c r="AY1683" i="35"/>
  <c r="AZ1683" i="35"/>
  <c r="BA1683" i="35"/>
  <c r="BB1683" i="35"/>
  <c r="BC1683" i="35"/>
  <c r="BD1683" i="35"/>
  <c r="BE1683" i="35"/>
  <c r="BF1683" i="35"/>
  <c r="BG1683" i="35"/>
  <c r="BH1683" i="35"/>
  <c r="BI1683" i="35"/>
  <c r="BJ1683" i="35"/>
  <c r="BK1683" i="35"/>
  <c r="BL1683" i="35"/>
  <c r="BM1683" i="35"/>
  <c r="BN1683" i="35"/>
  <c r="BO1683" i="35"/>
  <c r="BP1683" i="35"/>
  <c r="BQ1683" i="35"/>
  <c r="BR1683" i="35"/>
  <c r="BS1683" i="35"/>
  <c r="BT1683" i="35"/>
  <c r="BU1683" i="35"/>
  <c r="BV1683" i="35"/>
  <c r="AO1684" i="35"/>
  <c r="AP1684" i="35"/>
  <c r="AQ1684" i="35"/>
  <c r="AR1684" i="35"/>
  <c r="AS1684" i="35"/>
  <c r="AT1684" i="35"/>
  <c r="AU1684" i="35"/>
  <c r="AV1684" i="35"/>
  <c r="AW1684" i="35"/>
  <c r="AX1684" i="35"/>
  <c r="AY1684" i="35"/>
  <c r="AZ1684" i="35"/>
  <c r="BA1684" i="35"/>
  <c r="BB1684" i="35"/>
  <c r="BC1684" i="35"/>
  <c r="BD1684" i="35"/>
  <c r="BE1684" i="35"/>
  <c r="BF1684" i="35"/>
  <c r="BG1684" i="35"/>
  <c r="BH1684" i="35"/>
  <c r="BI1684" i="35"/>
  <c r="BJ1684" i="35"/>
  <c r="BK1684" i="35"/>
  <c r="BL1684" i="35"/>
  <c r="BM1684" i="35"/>
  <c r="BN1684" i="35"/>
  <c r="BO1684" i="35"/>
  <c r="BP1684" i="35"/>
  <c r="BQ1684" i="35"/>
  <c r="BR1684" i="35"/>
  <c r="BS1684" i="35"/>
  <c r="BT1684" i="35"/>
  <c r="BU1684" i="35"/>
  <c r="BV1684" i="35"/>
  <c r="AO1685" i="35"/>
  <c r="AP1685" i="35"/>
  <c r="AQ1685" i="35"/>
  <c r="AR1685" i="35"/>
  <c r="AS1685" i="35"/>
  <c r="AT1685" i="35"/>
  <c r="AU1685" i="35"/>
  <c r="AV1685" i="35"/>
  <c r="AW1685" i="35"/>
  <c r="AX1685" i="35"/>
  <c r="AY1685" i="35"/>
  <c r="AZ1685" i="35"/>
  <c r="BA1685" i="35"/>
  <c r="BB1685" i="35"/>
  <c r="BC1685" i="35"/>
  <c r="BD1685" i="35"/>
  <c r="BE1685" i="35"/>
  <c r="BF1685" i="35"/>
  <c r="BG1685" i="35"/>
  <c r="BH1685" i="35"/>
  <c r="BI1685" i="35"/>
  <c r="BJ1685" i="35"/>
  <c r="BK1685" i="35"/>
  <c r="BL1685" i="35"/>
  <c r="BM1685" i="35"/>
  <c r="BN1685" i="35"/>
  <c r="BO1685" i="35"/>
  <c r="BP1685" i="35"/>
  <c r="BQ1685" i="35"/>
  <c r="BR1685" i="35"/>
  <c r="BS1685" i="35"/>
  <c r="BT1685" i="35"/>
  <c r="BU1685" i="35"/>
  <c r="BV1685" i="35"/>
  <c r="AO1364" i="35"/>
  <c r="AP1364" i="35"/>
  <c r="AQ1364" i="35"/>
  <c r="AR1364" i="35"/>
  <c r="AS1364" i="35"/>
  <c r="AT1364" i="35"/>
  <c r="AU1364" i="35"/>
  <c r="AV1364" i="35"/>
  <c r="AW1364" i="35"/>
  <c r="AX1364" i="35"/>
  <c r="AY1364" i="35"/>
  <c r="AZ1364" i="35"/>
  <c r="BA1364" i="35"/>
  <c r="BB1364" i="35"/>
  <c r="BC1364" i="35"/>
  <c r="BD1364" i="35"/>
  <c r="BE1364" i="35"/>
  <c r="BF1364" i="35"/>
  <c r="BG1364" i="35"/>
  <c r="BH1364" i="35"/>
  <c r="BI1364" i="35"/>
  <c r="BJ1364" i="35"/>
  <c r="BK1364" i="35"/>
  <c r="BL1364" i="35"/>
  <c r="BM1364" i="35"/>
  <c r="BN1364" i="35"/>
  <c r="BO1364" i="35"/>
  <c r="BP1364" i="35"/>
  <c r="BQ1364" i="35"/>
  <c r="BR1364" i="35"/>
  <c r="BS1364" i="35"/>
  <c r="BT1364" i="35"/>
  <c r="BU1364" i="35"/>
  <c r="BV1364" i="35"/>
  <c r="AO1365" i="35"/>
  <c r="AP1365" i="35"/>
  <c r="AQ1365" i="35"/>
  <c r="AR1365" i="35"/>
  <c r="AS1365" i="35"/>
  <c r="AT1365" i="35"/>
  <c r="AU1365" i="35"/>
  <c r="AV1365" i="35"/>
  <c r="AW1365" i="35"/>
  <c r="AX1365" i="35"/>
  <c r="AY1365" i="35"/>
  <c r="AZ1365" i="35"/>
  <c r="BA1365" i="35"/>
  <c r="BB1365" i="35"/>
  <c r="BC1365" i="35"/>
  <c r="BD1365" i="35"/>
  <c r="BE1365" i="35"/>
  <c r="BF1365" i="35"/>
  <c r="BG1365" i="35"/>
  <c r="BH1365" i="35"/>
  <c r="BI1365" i="35"/>
  <c r="BJ1365" i="35"/>
  <c r="BK1365" i="35"/>
  <c r="BL1365" i="35"/>
  <c r="BM1365" i="35"/>
  <c r="BN1365" i="35"/>
  <c r="BO1365" i="35"/>
  <c r="BP1365" i="35"/>
  <c r="BQ1365" i="35"/>
  <c r="BR1365" i="35"/>
  <c r="BS1365" i="35"/>
  <c r="BT1365" i="35"/>
  <c r="BU1365" i="35"/>
  <c r="BV1365" i="35"/>
  <c r="AO1366" i="35"/>
  <c r="AP1366" i="35"/>
  <c r="AQ1366" i="35"/>
  <c r="AR1366" i="35"/>
  <c r="AS1366" i="35"/>
  <c r="AT1366" i="35"/>
  <c r="AU1366" i="35"/>
  <c r="AV1366" i="35"/>
  <c r="AW1366" i="35"/>
  <c r="AX1366" i="35"/>
  <c r="AY1366" i="35"/>
  <c r="AZ1366" i="35"/>
  <c r="BA1366" i="35"/>
  <c r="BB1366" i="35"/>
  <c r="BC1366" i="35"/>
  <c r="BD1366" i="35"/>
  <c r="BE1366" i="35"/>
  <c r="BF1366" i="35"/>
  <c r="BG1366" i="35"/>
  <c r="BH1366" i="35"/>
  <c r="BI1366" i="35"/>
  <c r="BJ1366" i="35"/>
  <c r="BK1366" i="35"/>
  <c r="BL1366" i="35"/>
  <c r="BM1366" i="35"/>
  <c r="BN1366" i="35"/>
  <c r="BO1366" i="35"/>
  <c r="BP1366" i="35"/>
  <c r="BQ1366" i="35"/>
  <c r="BR1366" i="35"/>
  <c r="BS1366" i="35"/>
  <c r="BT1366" i="35"/>
  <c r="BU1366" i="35"/>
  <c r="BV1366" i="35"/>
  <c r="AO1367" i="35"/>
  <c r="AP1367" i="35"/>
  <c r="AQ1367" i="35"/>
  <c r="AR1367" i="35"/>
  <c r="AS1367" i="35"/>
  <c r="AT1367" i="35"/>
  <c r="AU1367" i="35"/>
  <c r="AV1367" i="35"/>
  <c r="AW1367" i="35"/>
  <c r="AX1367" i="35"/>
  <c r="AY1367" i="35"/>
  <c r="AZ1367" i="35"/>
  <c r="BA1367" i="35"/>
  <c r="BB1367" i="35"/>
  <c r="BC1367" i="35"/>
  <c r="BD1367" i="35"/>
  <c r="BE1367" i="35"/>
  <c r="BF1367" i="35"/>
  <c r="BG1367" i="35"/>
  <c r="BH1367" i="35"/>
  <c r="BI1367" i="35"/>
  <c r="BJ1367" i="35"/>
  <c r="BK1367" i="35"/>
  <c r="BL1367" i="35"/>
  <c r="BM1367" i="35"/>
  <c r="BN1367" i="35"/>
  <c r="BO1367" i="35"/>
  <c r="BP1367" i="35"/>
  <c r="BQ1367" i="35"/>
  <c r="BR1367" i="35"/>
  <c r="BS1367" i="35"/>
  <c r="BT1367" i="35"/>
  <c r="BU1367" i="35"/>
  <c r="BV1367" i="35"/>
  <c r="AO1368" i="35"/>
  <c r="AP1368" i="35"/>
  <c r="AQ1368" i="35"/>
  <c r="AR1368" i="35"/>
  <c r="AS1368" i="35"/>
  <c r="AT1368" i="35"/>
  <c r="AU1368" i="35"/>
  <c r="AV1368" i="35"/>
  <c r="AW1368" i="35"/>
  <c r="AX1368" i="35"/>
  <c r="AY1368" i="35"/>
  <c r="AZ1368" i="35"/>
  <c r="BA1368" i="35"/>
  <c r="BB1368" i="35"/>
  <c r="BC1368" i="35"/>
  <c r="BD1368" i="35"/>
  <c r="BE1368" i="35"/>
  <c r="BF1368" i="35"/>
  <c r="BG1368" i="35"/>
  <c r="BH1368" i="35"/>
  <c r="BI1368" i="35"/>
  <c r="BJ1368" i="35"/>
  <c r="BK1368" i="35"/>
  <c r="BL1368" i="35"/>
  <c r="BM1368" i="35"/>
  <c r="BN1368" i="35"/>
  <c r="BO1368" i="35"/>
  <c r="BP1368" i="35"/>
  <c r="BQ1368" i="35"/>
  <c r="BR1368" i="35"/>
  <c r="BS1368" i="35"/>
  <c r="BT1368" i="35"/>
  <c r="BU1368" i="35"/>
  <c r="BV1368" i="35"/>
  <c r="AO1369" i="35"/>
  <c r="AP1369" i="35"/>
  <c r="AQ1369" i="35"/>
  <c r="AR1369" i="35"/>
  <c r="AS1369" i="35"/>
  <c r="AT1369" i="35"/>
  <c r="AU1369" i="35"/>
  <c r="AV1369" i="35"/>
  <c r="AW1369" i="35"/>
  <c r="AX1369" i="35"/>
  <c r="AY1369" i="35"/>
  <c r="AZ1369" i="35"/>
  <c r="BA1369" i="35"/>
  <c r="BB1369" i="35"/>
  <c r="BC1369" i="35"/>
  <c r="BD1369" i="35"/>
  <c r="BE1369" i="35"/>
  <c r="BF1369" i="35"/>
  <c r="BG1369" i="35"/>
  <c r="BH1369" i="35"/>
  <c r="BI1369" i="35"/>
  <c r="BJ1369" i="35"/>
  <c r="BK1369" i="35"/>
  <c r="BL1369" i="35"/>
  <c r="BM1369" i="35"/>
  <c r="BN1369" i="35"/>
  <c r="BO1369" i="35"/>
  <c r="BP1369" i="35"/>
  <c r="BQ1369" i="35"/>
  <c r="BR1369" i="35"/>
  <c r="BS1369" i="35"/>
  <c r="BT1369" i="35"/>
  <c r="BU1369" i="35"/>
  <c r="BV1369" i="35"/>
  <c r="AO1895" i="35"/>
  <c r="AP1895" i="35"/>
  <c r="AQ1895" i="35"/>
  <c r="AR1895" i="35"/>
  <c r="AS1895" i="35"/>
  <c r="AT1895" i="35"/>
  <c r="AU1895" i="35"/>
  <c r="AV1895" i="35"/>
  <c r="AW1895" i="35"/>
  <c r="AX1895" i="35"/>
  <c r="AY1895" i="35"/>
  <c r="AZ1895" i="35"/>
  <c r="BA1895" i="35"/>
  <c r="BB1895" i="35"/>
  <c r="BC1895" i="35"/>
  <c r="BD1895" i="35"/>
  <c r="BE1895" i="35"/>
  <c r="BF1895" i="35"/>
  <c r="BG1895" i="35"/>
  <c r="BH1895" i="35"/>
  <c r="BI1895" i="35"/>
  <c r="BJ1895" i="35"/>
  <c r="BK1895" i="35"/>
  <c r="BL1895" i="35"/>
  <c r="BM1895" i="35"/>
  <c r="BN1895" i="35"/>
  <c r="BO1895" i="35"/>
  <c r="BP1895" i="35"/>
  <c r="BQ1895" i="35"/>
  <c r="BR1895" i="35"/>
  <c r="BS1895" i="35"/>
  <c r="BT1895" i="35"/>
  <c r="BU1895" i="35"/>
  <c r="BV1895" i="35"/>
  <c r="AO1896" i="35"/>
  <c r="AP1896" i="35"/>
  <c r="AQ1896" i="35"/>
  <c r="AR1896" i="35"/>
  <c r="AS1896" i="35"/>
  <c r="AT1896" i="35"/>
  <c r="AU1896" i="35"/>
  <c r="AV1896" i="35"/>
  <c r="AW1896" i="35"/>
  <c r="AX1896" i="35"/>
  <c r="AY1896" i="35"/>
  <c r="AZ1896" i="35"/>
  <c r="BA1896" i="35"/>
  <c r="BB1896" i="35"/>
  <c r="BC1896" i="35"/>
  <c r="BD1896" i="35"/>
  <c r="BE1896" i="35"/>
  <c r="BF1896" i="35"/>
  <c r="BG1896" i="35"/>
  <c r="BH1896" i="35"/>
  <c r="BI1896" i="35"/>
  <c r="BJ1896" i="35"/>
  <c r="BK1896" i="35"/>
  <c r="BL1896" i="35"/>
  <c r="BM1896" i="35"/>
  <c r="BN1896" i="35"/>
  <c r="BO1896" i="35"/>
  <c r="BP1896" i="35"/>
  <c r="BQ1896" i="35"/>
  <c r="BR1896" i="35"/>
  <c r="BS1896" i="35"/>
  <c r="BT1896" i="35"/>
  <c r="BU1896" i="35"/>
  <c r="BV1896" i="35"/>
  <c r="AO1897" i="35"/>
  <c r="AP1897" i="35"/>
  <c r="AQ1897" i="35"/>
  <c r="AR1897" i="35"/>
  <c r="AS1897" i="35"/>
  <c r="AT1897" i="35"/>
  <c r="AU1897" i="35"/>
  <c r="AV1897" i="35"/>
  <c r="AW1897" i="35"/>
  <c r="AX1897" i="35"/>
  <c r="AY1897" i="35"/>
  <c r="AZ1897" i="35"/>
  <c r="BA1897" i="35"/>
  <c r="BB1897" i="35"/>
  <c r="BC1897" i="35"/>
  <c r="BD1897" i="35"/>
  <c r="BE1897" i="35"/>
  <c r="BF1897" i="35"/>
  <c r="BG1897" i="35"/>
  <c r="BH1897" i="35"/>
  <c r="BI1897" i="35"/>
  <c r="BJ1897" i="35"/>
  <c r="BK1897" i="35"/>
  <c r="BL1897" i="35"/>
  <c r="BM1897" i="35"/>
  <c r="BN1897" i="35"/>
  <c r="BO1897" i="35"/>
  <c r="BP1897" i="35"/>
  <c r="BQ1897" i="35"/>
  <c r="BR1897" i="35"/>
  <c r="BS1897" i="35"/>
  <c r="BT1897" i="35"/>
  <c r="BU1897" i="35"/>
  <c r="BV1897" i="35"/>
  <c r="AO1898" i="35"/>
  <c r="AP1898" i="35"/>
  <c r="AQ1898" i="35"/>
  <c r="AR1898" i="35"/>
  <c r="AS1898" i="35"/>
  <c r="AT1898" i="35"/>
  <c r="AU1898" i="35"/>
  <c r="AV1898" i="35"/>
  <c r="AW1898" i="35"/>
  <c r="AX1898" i="35"/>
  <c r="AY1898" i="35"/>
  <c r="AZ1898" i="35"/>
  <c r="BA1898" i="35"/>
  <c r="BB1898" i="35"/>
  <c r="BC1898" i="35"/>
  <c r="BD1898" i="35"/>
  <c r="BE1898" i="35"/>
  <c r="BF1898" i="35"/>
  <c r="BG1898" i="35"/>
  <c r="BH1898" i="35"/>
  <c r="BI1898" i="35"/>
  <c r="BJ1898" i="35"/>
  <c r="BK1898" i="35"/>
  <c r="BL1898" i="35"/>
  <c r="BM1898" i="35"/>
  <c r="BN1898" i="35"/>
  <c r="BO1898" i="35"/>
  <c r="BP1898" i="35"/>
  <c r="BQ1898" i="35"/>
  <c r="BR1898" i="35"/>
  <c r="BS1898" i="35"/>
  <c r="BT1898" i="35"/>
  <c r="BU1898" i="35"/>
  <c r="BV1898" i="35"/>
  <c r="AO1899" i="35"/>
  <c r="AP1899" i="35"/>
  <c r="AQ1899" i="35"/>
  <c r="AR1899" i="35"/>
  <c r="AS1899" i="35"/>
  <c r="AT1899" i="35"/>
  <c r="AU1899" i="35"/>
  <c r="AV1899" i="35"/>
  <c r="AW1899" i="35"/>
  <c r="AX1899" i="35"/>
  <c r="AY1899" i="35"/>
  <c r="AZ1899" i="35"/>
  <c r="BA1899" i="35"/>
  <c r="BB1899" i="35"/>
  <c r="BC1899" i="35"/>
  <c r="BD1899" i="35"/>
  <c r="BE1899" i="35"/>
  <c r="BF1899" i="35"/>
  <c r="BG1899" i="35"/>
  <c r="BH1899" i="35"/>
  <c r="BI1899" i="35"/>
  <c r="BJ1899" i="35"/>
  <c r="BK1899" i="35"/>
  <c r="BL1899" i="35"/>
  <c r="BM1899" i="35"/>
  <c r="BN1899" i="35"/>
  <c r="BO1899" i="35"/>
  <c r="BP1899" i="35"/>
  <c r="BQ1899" i="35"/>
  <c r="BR1899" i="35"/>
  <c r="BS1899" i="35"/>
  <c r="BT1899" i="35"/>
  <c r="BU1899" i="35"/>
  <c r="BV1899" i="35"/>
  <c r="AO1900" i="35"/>
  <c r="AP1900" i="35"/>
  <c r="AQ1900" i="35"/>
  <c r="AR1900" i="35"/>
  <c r="AS1900" i="35"/>
  <c r="AT1900" i="35"/>
  <c r="AU1900" i="35"/>
  <c r="AV1900" i="35"/>
  <c r="AW1900" i="35"/>
  <c r="AX1900" i="35"/>
  <c r="AY1900" i="35"/>
  <c r="AZ1900" i="35"/>
  <c r="BA1900" i="35"/>
  <c r="BB1900" i="35"/>
  <c r="BC1900" i="35"/>
  <c r="BD1900" i="35"/>
  <c r="BE1900" i="35"/>
  <c r="BF1900" i="35"/>
  <c r="BG1900" i="35"/>
  <c r="BH1900" i="35"/>
  <c r="BI1900" i="35"/>
  <c r="BJ1900" i="35"/>
  <c r="BK1900" i="35"/>
  <c r="BL1900" i="35"/>
  <c r="BM1900" i="35"/>
  <c r="BN1900" i="35"/>
  <c r="BO1900" i="35"/>
  <c r="BP1900" i="35"/>
  <c r="BQ1900" i="35"/>
  <c r="BR1900" i="35"/>
  <c r="BS1900" i="35"/>
  <c r="BT1900" i="35"/>
  <c r="BU1900" i="35"/>
  <c r="BV1900" i="35"/>
  <c r="AO184" i="35"/>
  <c r="AP184" i="35"/>
  <c r="AQ184" i="35"/>
  <c r="AR184" i="35"/>
  <c r="AS184" i="35"/>
  <c r="AT184" i="35"/>
  <c r="AU184" i="35"/>
  <c r="AV184" i="35"/>
  <c r="AW184" i="35"/>
  <c r="AX184" i="35"/>
  <c r="AY184" i="35"/>
  <c r="AZ184" i="35"/>
  <c r="BA184" i="35"/>
  <c r="BB184" i="35"/>
  <c r="BC184" i="35"/>
  <c r="BD184" i="35"/>
  <c r="BE184" i="35"/>
  <c r="BF184" i="35"/>
  <c r="BG184" i="35"/>
  <c r="BH184" i="35"/>
  <c r="BI184" i="35"/>
  <c r="BJ184" i="35"/>
  <c r="BK184" i="35"/>
  <c r="BL184" i="35"/>
  <c r="BM184" i="35"/>
  <c r="BN184" i="35"/>
  <c r="BO184" i="35"/>
  <c r="BP184" i="35"/>
  <c r="BQ184" i="35"/>
  <c r="BR184" i="35"/>
  <c r="BS184" i="35"/>
  <c r="BT184" i="35"/>
  <c r="BU184" i="35"/>
  <c r="BV184" i="35"/>
  <c r="AO185" i="35"/>
  <c r="AP185" i="35"/>
  <c r="AQ185" i="35"/>
  <c r="AR185" i="35"/>
  <c r="AS185" i="35"/>
  <c r="AT185" i="35"/>
  <c r="AU185" i="35"/>
  <c r="AV185" i="35"/>
  <c r="AW185" i="35"/>
  <c r="AX185" i="35"/>
  <c r="AY185" i="35"/>
  <c r="AZ185" i="35"/>
  <c r="BA185" i="35"/>
  <c r="BB185" i="35"/>
  <c r="BC185" i="35"/>
  <c r="BD185" i="35"/>
  <c r="BE185" i="35"/>
  <c r="BF185" i="35"/>
  <c r="BG185" i="35"/>
  <c r="BH185" i="35"/>
  <c r="BI185" i="35"/>
  <c r="BJ185" i="35"/>
  <c r="BK185" i="35"/>
  <c r="BL185" i="35"/>
  <c r="BM185" i="35"/>
  <c r="BN185" i="35"/>
  <c r="BO185" i="35"/>
  <c r="BP185" i="35"/>
  <c r="BQ185" i="35"/>
  <c r="BR185" i="35"/>
  <c r="BS185" i="35"/>
  <c r="BT185" i="35"/>
  <c r="BU185" i="35"/>
  <c r="BV185" i="35"/>
  <c r="AO186" i="35"/>
  <c r="AP186" i="35"/>
  <c r="AQ186" i="35"/>
  <c r="AR186" i="35"/>
  <c r="AS186" i="35"/>
  <c r="AT186" i="35"/>
  <c r="AU186" i="35"/>
  <c r="AV186" i="35"/>
  <c r="AW186" i="35"/>
  <c r="AX186" i="35"/>
  <c r="AY186" i="35"/>
  <c r="AZ186" i="35"/>
  <c r="BA186" i="35"/>
  <c r="BB186" i="35"/>
  <c r="BC186" i="35"/>
  <c r="BD186" i="35"/>
  <c r="BE186" i="35"/>
  <c r="BF186" i="35"/>
  <c r="BG186" i="35"/>
  <c r="BH186" i="35"/>
  <c r="BI186" i="35"/>
  <c r="BJ186" i="35"/>
  <c r="BK186" i="35"/>
  <c r="BL186" i="35"/>
  <c r="BM186" i="35"/>
  <c r="BN186" i="35"/>
  <c r="BO186" i="35"/>
  <c r="BP186" i="35"/>
  <c r="BQ186" i="35"/>
  <c r="BR186" i="35"/>
  <c r="BS186" i="35"/>
  <c r="BT186" i="35"/>
  <c r="BU186" i="35"/>
  <c r="BV186" i="35"/>
  <c r="AO187" i="35"/>
  <c r="AP187" i="35"/>
  <c r="AQ187" i="35"/>
  <c r="AR187" i="35"/>
  <c r="AS187" i="35"/>
  <c r="AT187" i="35"/>
  <c r="AU187" i="35"/>
  <c r="AV187" i="35"/>
  <c r="AW187" i="35"/>
  <c r="AX187" i="35"/>
  <c r="AY187" i="35"/>
  <c r="AZ187" i="35"/>
  <c r="BA187" i="35"/>
  <c r="BB187" i="35"/>
  <c r="BC187" i="35"/>
  <c r="BD187" i="35"/>
  <c r="BE187" i="35"/>
  <c r="BF187" i="35"/>
  <c r="BG187" i="35"/>
  <c r="BH187" i="35"/>
  <c r="BI187" i="35"/>
  <c r="BJ187" i="35"/>
  <c r="BK187" i="35"/>
  <c r="BL187" i="35"/>
  <c r="BM187" i="35"/>
  <c r="BN187" i="35"/>
  <c r="BO187" i="35"/>
  <c r="BP187" i="35"/>
  <c r="BQ187" i="35"/>
  <c r="BR187" i="35"/>
  <c r="BS187" i="35"/>
  <c r="BT187" i="35"/>
  <c r="BU187" i="35"/>
  <c r="BV187" i="35"/>
  <c r="AO188" i="35"/>
  <c r="AP188" i="35"/>
  <c r="AQ188" i="35"/>
  <c r="AR188" i="35"/>
  <c r="AS188" i="35"/>
  <c r="AT188" i="35"/>
  <c r="AU188" i="35"/>
  <c r="AV188" i="35"/>
  <c r="AW188" i="35"/>
  <c r="AX188" i="35"/>
  <c r="AY188" i="35"/>
  <c r="AZ188" i="35"/>
  <c r="BA188" i="35"/>
  <c r="BB188" i="35"/>
  <c r="BC188" i="35"/>
  <c r="BD188" i="35"/>
  <c r="BE188" i="35"/>
  <c r="BF188" i="35"/>
  <c r="BG188" i="35"/>
  <c r="BH188" i="35"/>
  <c r="BI188" i="35"/>
  <c r="BJ188" i="35"/>
  <c r="BK188" i="35"/>
  <c r="BL188" i="35"/>
  <c r="BM188" i="35"/>
  <c r="BN188" i="35"/>
  <c r="BO188" i="35"/>
  <c r="BP188" i="35"/>
  <c r="BQ188" i="35"/>
  <c r="BR188" i="35"/>
  <c r="BS188" i="35"/>
  <c r="BT188" i="35"/>
  <c r="BU188" i="35"/>
  <c r="BV188" i="35"/>
  <c r="AO189" i="35"/>
  <c r="AP189" i="35"/>
  <c r="AQ189" i="35"/>
  <c r="AR189" i="35"/>
  <c r="AS189" i="35"/>
  <c r="AT189" i="35"/>
  <c r="AU189" i="35"/>
  <c r="AV189" i="35"/>
  <c r="AW189" i="35"/>
  <c r="AX189" i="35"/>
  <c r="AY189" i="35"/>
  <c r="AZ189" i="35"/>
  <c r="BA189" i="35"/>
  <c r="BB189" i="35"/>
  <c r="BC189" i="35"/>
  <c r="BD189" i="35"/>
  <c r="BE189" i="35"/>
  <c r="BF189" i="35"/>
  <c r="BG189" i="35"/>
  <c r="BH189" i="35"/>
  <c r="BI189" i="35"/>
  <c r="BJ189" i="35"/>
  <c r="BK189" i="35"/>
  <c r="BL189" i="35"/>
  <c r="BM189" i="35"/>
  <c r="BN189" i="35"/>
  <c r="BO189" i="35"/>
  <c r="BP189" i="35"/>
  <c r="BQ189" i="35"/>
  <c r="BR189" i="35"/>
  <c r="BS189" i="35"/>
  <c r="BT189" i="35"/>
  <c r="BU189" i="35"/>
  <c r="BV189" i="35"/>
  <c r="AO415" i="35"/>
  <c r="AP415" i="35"/>
  <c r="AQ415" i="35"/>
  <c r="AR415" i="35"/>
  <c r="AS415" i="35"/>
  <c r="AT415" i="35"/>
  <c r="AU415" i="35"/>
  <c r="AV415" i="35"/>
  <c r="AW415" i="35"/>
  <c r="AX415" i="35"/>
  <c r="AY415" i="35"/>
  <c r="AZ415" i="35"/>
  <c r="BA415" i="35"/>
  <c r="BB415" i="35"/>
  <c r="BC415" i="35"/>
  <c r="BD415" i="35"/>
  <c r="BE415" i="35"/>
  <c r="BF415" i="35"/>
  <c r="BG415" i="35"/>
  <c r="BH415" i="35"/>
  <c r="BI415" i="35"/>
  <c r="BJ415" i="35"/>
  <c r="BK415" i="35"/>
  <c r="BL415" i="35"/>
  <c r="BM415" i="35"/>
  <c r="BN415" i="35"/>
  <c r="BO415" i="35"/>
  <c r="BP415" i="35"/>
  <c r="BQ415" i="35"/>
  <c r="BR415" i="35"/>
  <c r="BS415" i="35"/>
  <c r="BT415" i="35"/>
  <c r="BU415" i="35"/>
  <c r="BV415" i="35"/>
  <c r="AO416" i="35"/>
  <c r="AP416" i="35"/>
  <c r="AQ416" i="35"/>
  <c r="AR416" i="35"/>
  <c r="AS416" i="35"/>
  <c r="AT416" i="35"/>
  <c r="AU416" i="35"/>
  <c r="AV416" i="35"/>
  <c r="AW416" i="35"/>
  <c r="AX416" i="35"/>
  <c r="AY416" i="35"/>
  <c r="AZ416" i="35"/>
  <c r="BA416" i="35"/>
  <c r="BB416" i="35"/>
  <c r="BC416" i="35"/>
  <c r="BD416" i="35"/>
  <c r="BE416" i="35"/>
  <c r="BF416" i="35"/>
  <c r="BG416" i="35"/>
  <c r="BH416" i="35"/>
  <c r="BI416" i="35"/>
  <c r="BJ416" i="35"/>
  <c r="BK416" i="35"/>
  <c r="BL416" i="35"/>
  <c r="BM416" i="35"/>
  <c r="BN416" i="35"/>
  <c r="BO416" i="35"/>
  <c r="BP416" i="35"/>
  <c r="BQ416" i="35"/>
  <c r="BR416" i="35"/>
  <c r="BS416" i="35"/>
  <c r="BT416" i="35"/>
  <c r="BU416" i="35"/>
  <c r="BV416" i="35"/>
  <c r="AO417" i="35"/>
  <c r="AP417" i="35"/>
  <c r="AQ417" i="35"/>
  <c r="AR417" i="35"/>
  <c r="AS417" i="35"/>
  <c r="AT417" i="35"/>
  <c r="AU417" i="35"/>
  <c r="AV417" i="35"/>
  <c r="AW417" i="35"/>
  <c r="AX417" i="35"/>
  <c r="AY417" i="35"/>
  <c r="AZ417" i="35"/>
  <c r="BA417" i="35"/>
  <c r="BB417" i="35"/>
  <c r="BC417" i="35"/>
  <c r="BD417" i="35"/>
  <c r="BE417" i="35"/>
  <c r="BF417" i="35"/>
  <c r="BG417" i="35"/>
  <c r="BH417" i="35"/>
  <c r="BI417" i="35"/>
  <c r="BJ417" i="35"/>
  <c r="BK417" i="35"/>
  <c r="BL417" i="35"/>
  <c r="BM417" i="35"/>
  <c r="BN417" i="35"/>
  <c r="BO417" i="35"/>
  <c r="BP417" i="35"/>
  <c r="BQ417" i="35"/>
  <c r="BR417" i="35"/>
  <c r="BS417" i="35"/>
  <c r="BT417" i="35"/>
  <c r="BU417" i="35"/>
  <c r="BV417" i="35"/>
  <c r="AO418" i="35"/>
  <c r="AP418" i="35"/>
  <c r="AQ418" i="35"/>
  <c r="AR418" i="35"/>
  <c r="AS418" i="35"/>
  <c r="AT418" i="35"/>
  <c r="AU418" i="35"/>
  <c r="AV418" i="35"/>
  <c r="AW418" i="35"/>
  <c r="AX418" i="35"/>
  <c r="AY418" i="35"/>
  <c r="AZ418" i="35"/>
  <c r="BA418" i="35"/>
  <c r="BB418" i="35"/>
  <c r="BC418" i="35"/>
  <c r="BD418" i="35"/>
  <c r="BE418" i="35"/>
  <c r="BF418" i="35"/>
  <c r="BG418" i="35"/>
  <c r="BH418" i="35"/>
  <c r="BI418" i="35"/>
  <c r="BJ418" i="35"/>
  <c r="BK418" i="35"/>
  <c r="BL418" i="35"/>
  <c r="BM418" i="35"/>
  <c r="BN418" i="35"/>
  <c r="BO418" i="35"/>
  <c r="BP418" i="35"/>
  <c r="BQ418" i="35"/>
  <c r="BR418" i="35"/>
  <c r="BS418" i="35"/>
  <c r="BT418" i="35"/>
  <c r="BU418" i="35"/>
  <c r="BV418" i="35"/>
  <c r="AO419" i="35"/>
  <c r="AP419" i="35"/>
  <c r="AQ419" i="35"/>
  <c r="AR419" i="35"/>
  <c r="AS419" i="35"/>
  <c r="AT419" i="35"/>
  <c r="AU419" i="35"/>
  <c r="AV419" i="35"/>
  <c r="AW419" i="35"/>
  <c r="AX419" i="35"/>
  <c r="AY419" i="35"/>
  <c r="AZ419" i="35"/>
  <c r="BA419" i="35"/>
  <c r="BB419" i="35"/>
  <c r="BC419" i="35"/>
  <c r="BD419" i="35"/>
  <c r="BE419" i="35"/>
  <c r="BF419" i="35"/>
  <c r="BG419" i="35"/>
  <c r="BH419" i="35"/>
  <c r="BI419" i="35"/>
  <c r="BJ419" i="35"/>
  <c r="BK419" i="35"/>
  <c r="BL419" i="35"/>
  <c r="BM419" i="35"/>
  <c r="BN419" i="35"/>
  <c r="BO419" i="35"/>
  <c r="BP419" i="35"/>
  <c r="BQ419" i="35"/>
  <c r="BR419" i="35"/>
  <c r="BS419" i="35"/>
  <c r="BT419" i="35"/>
  <c r="BU419" i="35"/>
  <c r="BV419" i="35"/>
  <c r="AO420" i="35"/>
  <c r="AP420" i="35"/>
  <c r="AQ420" i="35"/>
  <c r="AR420" i="35"/>
  <c r="AS420" i="35"/>
  <c r="AT420" i="35"/>
  <c r="AU420" i="35"/>
  <c r="AV420" i="35"/>
  <c r="AW420" i="35"/>
  <c r="AX420" i="35"/>
  <c r="AY420" i="35"/>
  <c r="AZ420" i="35"/>
  <c r="BA420" i="35"/>
  <c r="BB420" i="35"/>
  <c r="BC420" i="35"/>
  <c r="BD420" i="35"/>
  <c r="BE420" i="35"/>
  <c r="BF420" i="35"/>
  <c r="BG420" i="35"/>
  <c r="BH420" i="35"/>
  <c r="BI420" i="35"/>
  <c r="BJ420" i="35"/>
  <c r="BK420" i="35"/>
  <c r="BL420" i="35"/>
  <c r="BM420" i="35"/>
  <c r="BN420" i="35"/>
  <c r="BO420" i="35"/>
  <c r="BP420" i="35"/>
  <c r="BQ420" i="35"/>
  <c r="BR420" i="35"/>
  <c r="BS420" i="35"/>
  <c r="BT420" i="35"/>
  <c r="BU420" i="35"/>
  <c r="BV420" i="35"/>
  <c r="AO1054" i="35"/>
  <c r="AP1054" i="35"/>
  <c r="AQ1054" i="35"/>
  <c r="AR1054" i="35"/>
  <c r="AS1054" i="35"/>
  <c r="AT1054" i="35"/>
  <c r="AU1054" i="35"/>
  <c r="AV1054" i="35"/>
  <c r="AW1054" i="35"/>
  <c r="AX1054" i="35"/>
  <c r="AY1054" i="35"/>
  <c r="AZ1054" i="35"/>
  <c r="BA1054" i="35"/>
  <c r="BB1054" i="35"/>
  <c r="BC1054" i="35"/>
  <c r="BD1054" i="35"/>
  <c r="BE1054" i="35"/>
  <c r="BF1054" i="35"/>
  <c r="BG1054" i="35"/>
  <c r="BH1054" i="35"/>
  <c r="BI1054" i="35"/>
  <c r="BJ1054" i="35"/>
  <c r="BK1054" i="35"/>
  <c r="BL1054" i="35"/>
  <c r="BM1054" i="35"/>
  <c r="BN1054" i="35"/>
  <c r="BO1054" i="35"/>
  <c r="BP1054" i="35"/>
  <c r="BQ1054" i="35"/>
  <c r="BR1054" i="35"/>
  <c r="BS1054" i="35"/>
  <c r="BT1054" i="35"/>
  <c r="BU1054" i="35"/>
  <c r="BV1054" i="35"/>
  <c r="AO1055" i="35"/>
  <c r="AP1055" i="35"/>
  <c r="AQ1055" i="35"/>
  <c r="AR1055" i="35"/>
  <c r="AS1055" i="35"/>
  <c r="AT1055" i="35"/>
  <c r="AU1055" i="35"/>
  <c r="AV1055" i="35"/>
  <c r="AW1055" i="35"/>
  <c r="AX1055" i="35"/>
  <c r="AY1055" i="35"/>
  <c r="AZ1055" i="35"/>
  <c r="BA1055" i="35"/>
  <c r="BB1055" i="35"/>
  <c r="BC1055" i="35"/>
  <c r="BD1055" i="35"/>
  <c r="BE1055" i="35"/>
  <c r="BF1055" i="35"/>
  <c r="BG1055" i="35"/>
  <c r="BH1055" i="35"/>
  <c r="BI1055" i="35"/>
  <c r="BJ1055" i="35"/>
  <c r="BK1055" i="35"/>
  <c r="BL1055" i="35"/>
  <c r="BM1055" i="35"/>
  <c r="BN1055" i="35"/>
  <c r="BO1055" i="35"/>
  <c r="BP1055" i="35"/>
  <c r="BQ1055" i="35"/>
  <c r="BR1055" i="35"/>
  <c r="BS1055" i="35"/>
  <c r="BT1055" i="35"/>
  <c r="BU1055" i="35"/>
  <c r="BV1055" i="35"/>
  <c r="AO1056" i="35"/>
  <c r="AP1056" i="35"/>
  <c r="AQ1056" i="35"/>
  <c r="AR1056" i="35"/>
  <c r="AS1056" i="35"/>
  <c r="AT1056" i="35"/>
  <c r="AU1056" i="35"/>
  <c r="AV1056" i="35"/>
  <c r="AW1056" i="35"/>
  <c r="AX1056" i="35"/>
  <c r="AY1056" i="35"/>
  <c r="AZ1056" i="35"/>
  <c r="BA1056" i="35"/>
  <c r="BB1056" i="35"/>
  <c r="BC1056" i="35"/>
  <c r="BD1056" i="35"/>
  <c r="BE1056" i="35"/>
  <c r="BF1056" i="35"/>
  <c r="BG1056" i="35"/>
  <c r="BH1056" i="35"/>
  <c r="BI1056" i="35"/>
  <c r="BJ1056" i="35"/>
  <c r="BK1056" i="35"/>
  <c r="BL1056" i="35"/>
  <c r="BM1056" i="35"/>
  <c r="BN1056" i="35"/>
  <c r="BO1056" i="35"/>
  <c r="BP1056" i="35"/>
  <c r="BQ1056" i="35"/>
  <c r="BR1056" i="35"/>
  <c r="BS1056" i="35"/>
  <c r="BT1056" i="35"/>
  <c r="BU1056" i="35"/>
  <c r="BV1056" i="35"/>
  <c r="AO1057" i="35"/>
  <c r="AP1057" i="35"/>
  <c r="AQ1057" i="35"/>
  <c r="AR1057" i="35"/>
  <c r="AS1057" i="35"/>
  <c r="AT1057" i="35"/>
  <c r="AU1057" i="35"/>
  <c r="AV1057" i="35"/>
  <c r="AW1057" i="35"/>
  <c r="AX1057" i="35"/>
  <c r="AY1057" i="35"/>
  <c r="AZ1057" i="35"/>
  <c r="BA1057" i="35"/>
  <c r="BB1057" i="35"/>
  <c r="BC1057" i="35"/>
  <c r="BD1057" i="35"/>
  <c r="BE1057" i="35"/>
  <c r="BF1057" i="35"/>
  <c r="BG1057" i="35"/>
  <c r="BH1057" i="35"/>
  <c r="BI1057" i="35"/>
  <c r="BJ1057" i="35"/>
  <c r="BK1057" i="35"/>
  <c r="BL1057" i="35"/>
  <c r="BM1057" i="35"/>
  <c r="BN1057" i="35"/>
  <c r="BO1057" i="35"/>
  <c r="BP1057" i="35"/>
  <c r="BQ1057" i="35"/>
  <c r="BR1057" i="35"/>
  <c r="BS1057" i="35"/>
  <c r="BT1057" i="35"/>
  <c r="BU1057" i="35"/>
  <c r="BV1057" i="35"/>
  <c r="AO1058" i="35"/>
  <c r="AP1058" i="35"/>
  <c r="AQ1058" i="35"/>
  <c r="AR1058" i="35"/>
  <c r="AS1058" i="35"/>
  <c r="AT1058" i="35"/>
  <c r="AU1058" i="35"/>
  <c r="AV1058" i="35"/>
  <c r="AW1058" i="35"/>
  <c r="AX1058" i="35"/>
  <c r="AY1058" i="35"/>
  <c r="AZ1058" i="35"/>
  <c r="BA1058" i="35"/>
  <c r="BB1058" i="35"/>
  <c r="BC1058" i="35"/>
  <c r="BD1058" i="35"/>
  <c r="BE1058" i="35"/>
  <c r="BF1058" i="35"/>
  <c r="BG1058" i="35"/>
  <c r="BH1058" i="35"/>
  <c r="BI1058" i="35"/>
  <c r="BJ1058" i="35"/>
  <c r="BK1058" i="35"/>
  <c r="BL1058" i="35"/>
  <c r="BM1058" i="35"/>
  <c r="BN1058" i="35"/>
  <c r="BO1058" i="35"/>
  <c r="BP1058" i="35"/>
  <c r="BQ1058" i="35"/>
  <c r="BR1058" i="35"/>
  <c r="BS1058" i="35"/>
  <c r="BT1058" i="35"/>
  <c r="BU1058" i="35"/>
  <c r="BV1058" i="35"/>
  <c r="AO1059" i="35"/>
  <c r="AP1059" i="35"/>
  <c r="AQ1059" i="35"/>
  <c r="AR1059" i="35"/>
  <c r="AS1059" i="35"/>
  <c r="AT1059" i="35"/>
  <c r="AU1059" i="35"/>
  <c r="AV1059" i="35"/>
  <c r="AW1059" i="35"/>
  <c r="AX1059" i="35"/>
  <c r="AY1059" i="35"/>
  <c r="AZ1059" i="35"/>
  <c r="BA1059" i="35"/>
  <c r="BB1059" i="35"/>
  <c r="BC1059" i="35"/>
  <c r="BD1059" i="35"/>
  <c r="BE1059" i="35"/>
  <c r="BF1059" i="35"/>
  <c r="BG1059" i="35"/>
  <c r="BH1059" i="35"/>
  <c r="BI1059" i="35"/>
  <c r="BJ1059" i="35"/>
  <c r="BK1059" i="35"/>
  <c r="BL1059" i="35"/>
  <c r="BM1059" i="35"/>
  <c r="BN1059" i="35"/>
  <c r="BO1059" i="35"/>
  <c r="BP1059" i="35"/>
  <c r="BQ1059" i="35"/>
  <c r="BR1059" i="35"/>
  <c r="BS1059" i="35"/>
  <c r="BT1059" i="35"/>
  <c r="BU1059" i="35"/>
  <c r="BV1059" i="35"/>
  <c r="AO891" i="35"/>
  <c r="AP891" i="35"/>
  <c r="AQ891" i="35"/>
  <c r="AR891" i="35"/>
  <c r="AS891" i="35"/>
  <c r="AT891" i="35"/>
  <c r="AU891" i="35"/>
  <c r="AV891" i="35"/>
  <c r="AW891" i="35"/>
  <c r="AX891" i="35"/>
  <c r="AY891" i="35"/>
  <c r="AZ891" i="35"/>
  <c r="BA891" i="35"/>
  <c r="BB891" i="35"/>
  <c r="BC891" i="35"/>
  <c r="BD891" i="35"/>
  <c r="BE891" i="35"/>
  <c r="BF891" i="35"/>
  <c r="BG891" i="35"/>
  <c r="BH891" i="35"/>
  <c r="BI891" i="35"/>
  <c r="BJ891" i="35"/>
  <c r="BK891" i="35"/>
  <c r="BL891" i="35"/>
  <c r="BM891" i="35"/>
  <c r="BN891" i="35"/>
  <c r="BO891" i="35"/>
  <c r="BP891" i="35"/>
  <c r="BQ891" i="35"/>
  <c r="BR891" i="35"/>
  <c r="BS891" i="35"/>
  <c r="BT891" i="35"/>
  <c r="BU891" i="35"/>
  <c r="BV891" i="35"/>
  <c r="AO892" i="35"/>
  <c r="AP892" i="35"/>
  <c r="AQ892" i="35"/>
  <c r="AR892" i="35"/>
  <c r="AS892" i="35"/>
  <c r="AT892" i="35"/>
  <c r="AU892" i="35"/>
  <c r="AV892" i="35"/>
  <c r="AW892" i="35"/>
  <c r="AX892" i="35"/>
  <c r="AY892" i="35"/>
  <c r="AZ892" i="35"/>
  <c r="BA892" i="35"/>
  <c r="BB892" i="35"/>
  <c r="BC892" i="35"/>
  <c r="BD892" i="35"/>
  <c r="BE892" i="35"/>
  <c r="BF892" i="35"/>
  <c r="BG892" i="35"/>
  <c r="BH892" i="35"/>
  <c r="BI892" i="35"/>
  <c r="BJ892" i="35"/>
  <c r="BK892" i="35"/>
  <c r="BL892" i="35"/>
  <c r="BM892" i="35"/>
  <c r="BN892" i="35"/>
  <c r="BO892" i="35"/>
  <c r="BP892" i="35"/>
  <c r="BQ892" i="35"/>
  <c r="BR892" i="35"/>
  <c r="BS892" i="35"/>
  <c r="BT892" i="35"/>
  <c r="BU892" i="35"/>
  <c r="BV892" i="35"/>
  <c r="AO893" i="35"/>
  <c r="AP893" i="35"/>
  <c r="AQ893" i="35"/>
  <c r="AR893" i="35"/>
  <c r="AS893" i="35"/>
  <c r="AT893" i="35"/>
  <c r="AU893" i="35"/>
  <c r="AV893" i="35"/>
  <c r="AW893" i="35"/>
  <c r="AX893" i="35"/>
  <c r="AY893" i="35"/>
  <c r="AZ893" i="35"/>
  <c r="BA893" i="35"/>
  <c r="BB893" i="35"/>
  <c r="BC893" i="35"/>
  <c r="BD893" i="35"/>
  <c r="BE893" i="35"/>
  <c r="BF893" i="35"/>
  <c r="BG893" i="35"/>
  <c r="BH893" i="35"/>
  <c r="BI893" i="35"/>
  <c r="BJ893" i="35"/>
  <c r="BK893" i="35"/>
  <c r="BL893" i="35"/>
  <c r="BM893" i="35"/>
  <c r="BN893" i="35"/>
  <c r="BO893" i="35"/>
  <c r="BP893" i="35"/>
  <c r="BQ893" i="35"/>
  <c r="BR893" i="35"/>
  <c r="BS893" i="35"/>
  <c r="BT893" i="35"/>
  <c r="BU893" i="35"/>
  <c r="BV893" i="35"/>
  <c r="AO894" i="35"/>
  <c r="AP894" i="35"/>
  <c r="AQ894" i="35"/>
  <c r="AR894" i="35"/>
  <c r="AS894" i="35"/>
  <c r="AT894" i="35"/>
  <c r="AU894" i="35"/>
  <c r="AV894" i="35"/>
  <c r="AW894" i="35"/>
  <c r="AX894" i="35"/>
  <c r="AY894" i="35"/>
  <c r="AZ894" i="35"/>
  <c r="BA894" i="35"/>
  <c r="BB894" i="35"/>
  <c r="BC894" i="35"/>
  <c r="BD894" i="35"/>
  <c r="BE894" i="35"/>
  <c r="BF894" i="35"/>
  <c r="BG894" i="35"/>
  <c r="BH894" i="35"/>
  <c r="BI894" i="35"/>
  <c r="BJ894" i="35"/>
  <c r="BK894" i="35"/>
  <c r="BL894" i="35"/>
  <c r="BM894" i="35"/>
  <c r="BN894" i="35"/>
  <c r="BO894" i="35"/>
  <c r="BP894" i="35"/>
  <c r="BQ894" i="35"/>
  <c r="BR894" i="35"/>
  <c r="BS894" i="35"/>
  <c r="BT894" i="35"/>
  <c r="BU894" i="35"/>
  <c r="BV894" i="35"/>
  <c r="AO895" i="35"/>
  <c r="AP895" i="35"/>
  <c r="AQ895" i="35"/>
  <c r="AR895" i="35"/>
  <c r="AS895" i="35"/>
  <c r="AT895" i="35"/>
  <c r="AU895" i="35"/>
  <c r="AV895" i="35"/>
  <c r="AW895" i="35"/>
  <c r="AX895" i="35"/>
  <c r="AY895" i="35"/>
  <c r="AZ895" i="35"/>
  <c r="BA895" i="35"/>
  <c r="BB895" i="35"/>
  <c r="BC895" i="35"/>
  <c r="BD895" i="35"/>
  <c r="BE895" i="35"/>
  <c r="BF895" i="35"/>
  <c r="BG895" i="35"/>
  <c r="BH895" i="35"/>
  <c r="BI895" i="35"/>
  <c r="BJ895" i="35"/>
  <c r="BK895" i="35"/>
  <c r="BL895" i="35"/>
  <c r="BM895" i="35"/>
  <c r="BN895" i="35"/>
  <c r="BO895" i="35"/>
  <c r="BP895" i="35"/>
  <c r="BQ895" i="35"/>
  <c r="BR895" i="35"/>
  <c r="BS895" i="35"/>
  <c r="BT895" i="35"/>
  <c r="BU895" i="35"/>
  <c r="BV895" i="35"/>
  <c r="AO1521" i="35"/>
  <c r="AP1521" i="35"/>
  <c r="AQ1521" i="35"/>
  <c r="AR1521" i="35"/>
  <c r="AS1521" i="35"/>
  <c r="AT1521" i="35"/>
  <c r="AU1521" i="35"/>
  <c r="AV1521" i="35"/>
  <c r="AW1521" i="35"/>
  <c r="AX1521" i="35"/>
  <c r="AY1521" i="35"/>
  <c r="AZ1521" i="35"/>
  <c r="BA1521" i="35"/>
  <c r="BB1521" i="35"/>
  <c r="BC1521" i="35"/>
  <c r="BD1521" i="35"/>
  <c r="BE1521" i="35"/>
  <c r="BF1521" i="35"/>
  <c r="BG1521" i="35"/>
  <c r="BH1521" i="35"/>
  <c r="BI1521" i="35"/>
  <c r="BJ1521" i="35"/>
  <c r="BK1521" i="35"/>
  <c r="BL1521" i="35"/>
  <c r="BM1521" i="35"/>
  <c r="BN1521" i="35"/>
  <c r="BO1521" i="35"/>
  <c r="BP1521" i="35"/>
  <c r="BQ1521" i="35"/>
  <c r="BR1521" i="35"/>
  <c r="BS1521" i="35"/>
  <c r="BT1521" i="35"/>
  <c r="BU1521" i="35"/>
  <c r="BV1521" i="35"/>
  <c r="AO1522" i="35"/>
  <c r="AP1522" i="35"/>
  <c r="AQ1522" i="35"/>
  <c r="AR1522" i="35"/>
  <c r="AS1522" i="35"/>
  <c r="AT1522" i="35"/>
  <c r="AU1522" i="35"/>
  <c r="AV1522" i="35"/>
  <c r="AW1522" i="35"/>
  <c r="AX1522" i="35"/>
  <c r="AY1522" i="35"/>
  <c r="AZ1522" i="35"/>
  <c r="BA1522" i="35"/>
  <c r="BB1522" i="35"/>
  <c r="BC1522" i="35"/>
  <c r="BD1522" i="35"/>
  <c r="BE1522" i="35"/>
  <c r="BF1522" i="35"/>
  <c r="BG1522" i="35"/>
  <c r="BH1522" i="35"/>
  <c r="BI1522" i="35"/>
  <c r="BJ1522" i="35"/>
  <c r="BK1522" i="35"/>
  <c r="BL1522" i="35"/>
  <c r="BM1522" i="35"/>
  <c r="BN1522" i="35"/>
  <c r="BO1522" i="35"/>
  <c r="BP1522" i="35"/>
  <c r="BQ1522" i="35"/>
  <c r="BR1522" i="35"/>
  <c r="BS1522" i="35"/>
  <c r="BT1522" i="35"/>
  <c r="BU1522" i="35"/>
  <c r="BV1522" i="35"/>
  <c r="AO1523" i="35"/>
  <c r="AP1523" i="35"/>
  <c r="AQ1523" i="35"/>
  <c r="AR1523" i="35"/>
  <c r="AS1523" i="35"/>
  <c r="AT1523" i="35"/>
  <c r="AU1523" i="35"/>
  <c r="AV1523" i="35"/>
  <c r="AW1523" i="35"/>
  <c r="AX1523" i="35"/>
  <c r="AY1523" i="35"/>
  <c r="AZ1523" i="35"/>
  <c r="BA1523" i="35"/>
  <c r="BB1523" i="35"/>
  <c r="BC1523" i="35"/>
  <c r="BD1523" i="35"/>
  <c r="BE1523" i="35"/>
  <c r="BF1523" i="35"/>
  <c r="BG1523" i="35"/>
  <c r="BH1523" i="35"/>
  <c r="BI1523" i="35"/>
  <c r="BJ1523" i="35"/>
  <c r="BK1523" i="35"/>
  <c r="BL1523" i="35"/>
  <c r="BM1523" i="35"/>
  <c r="BN1523" i="35"/>
  <c r="BO1523" i="35"/>
  <c r="BP1523" i="35"/>
  <c r="BQ1523" i="35"/>
  <c r="BR1523" i="35"/>
  <c r="BS1523" i="35"/>
  <c r="BT1523" i="35"/>
  <c r="BU1523" i="35"/>
  <c r="BV1523" i="35"/>
  <c r="AO1524" i="35"/>
  <c r="AP1524" i="35"/>
  <c r="AQ1524" i="35"/>
  <c r="AR1524" i="35"/>
  <c r="AS1524" i="35"/>
  <c r="AT1524" i="35"/>
  <c r="AU1524" i="35"/>
  <c r="AV1524" i="35"/>
  <c r="AW1524" i="35"/>
  <c r="AX1524" i="35"/>
  <c r="AY1524" i="35"/>
  <c r="AZ1524" i="35"/>
  <c r="BA1524" i="35"/>
  <c r="BB1524" i="35"/>
  <c r="BC1524" i="35"/>
  <c r="BD1524" i="35"/>
  <c r="BE1524" i="35"/>
  <c r="BF1524" i="35"/>
  <c r="BG1524" i="35"/>
  <c r="BH1524" i="35"/>
  <c r="BI1524" i="35"/>
  <c r="BJ1524" i="35"/>
  <c r="BK1524" i="35"/>
  <c r="BL1524" i="35"/>
  <c r="BM1524" i="35"/>
  <c r="BN1524" i="35"/>
  <c r="BO1524" i="35"/>
  <c r="BP1524" i="35"/>
  <c r="BQ1524" i="35"/>
  <c r="BR1524" i="35"/>
  <c r="BS1524" i="35"/>
  <c r="BT1524" i="35"/>
  <c r="BU1524" i="35"/>
  <c r="BV1524" i="35"/>
  <c r="AO1525" i="35"/>
  <c r="AP1525" i="35"/>
  <c r="AQ1525" i="35"/>
  <c r="AR1525" i="35"/>
  <c r="AS1525" i="35"/>
  <c r="AT1525" i="35"/>
  <c r="AU1525" i="35"/>
  <c r="AV1525" i="35"/>
  <c r="AW1525" i="35"/>
  <c r="AX1525" i="35"/>
  <c r="AY1525" i="35"/>
  <c r="AZ1525" i="35"/>
  <c r="BA1525" i="35"/>
  <c r="BB1525" i="35"/>
  <c r="BC1525" i="35"/>
  <c r="BD1525" i="35"/>
  <c r="BE1525" i="35"/>
  <c r="BF1525" i="35"/>
  <c r="BG1525" i="35"/>
  <c r="BH1525" i="35"/>
  <c r="BI1525" i="35"/>
  <c r="BJ1525" i="35"/>
  <c r="BK1525" i="35"/>
  <c r="BL1525" i="35"/>
  <c r="BM1525" i="35"/>
  <c r="BN1525" i="35"/>
  <c r="BO1525" i="35"/>
  <c r="BP1525" i="35"/>
  <c r="BQ1525" i="35"/>
  <c r="BR1525" i="35"/>
  <c r="BS1525" i="35"/>
  <c r="BT1525" i="35"/>
  <c r="BU1525" i="35"/>
  <c r="BV1525" i="35"/>
  <c r="AO1526" i="35"/>
  <c r="AP1526" i="35"/>
  <c r="AQ1526" i="35"/>
  <c r="AR1526" i="35"/>
  <c r="AS1526" i="35"/>
  <c r="AT1526" i="35"/>
  <c r="AU1526" i="35"/>
  <c r="AV1526" i="35"/>
  <c r="AW1526" i="35"/>
  <c r="AX1526" i="35"/>
  <c r="AY1526" i="35"/>
  <c r="AZ1526" i="35"/>
  <c r="BA1526" i="35"/>
  <c r="BB1526" i="35"/>
  <c r="BC1526" i="35"/>
  <c r="BD1526" i="35"/>
  <c r="BE1526" i="35"/>
  <c r="BF1526" i="35"/>
  <c r="BG1526" i="35"/>
  <c r="BH1526" i="35"/>
  <c r="BI1526" i="35"/>
  <c r="BJ1526" i="35"/>
  <c r="BK1526" i="35"/>
  <c r="BL1526" i="35"/>
  <c r="BM1526" i="35"/>
  <c r="BN1526" i="35"/>
  <c r="BO1526" i="35"/>
  <c r="BP1526" i="35"/>
  <c r="BQ1526" i="35"/>
  <c r="BR1526" i="35"/>
  <c r="BS1526" i="35"/>
  <c r="BT1526" i="35"/>
  <c r="BU1526" i="35"/>
  <c r="BV1526" i="35"/>
  <c r="AO1211" i="35"/>
  <c r="AP1211" i="35"/>
  <c r="AQ1211" i="35"/>
  <c r="AR1211" i="35"/>
  <c r="AS1211" i="35"/>
  <c r="AT1211" i="35"/>
  <c r="AU1211" i="35"/>
  <c r="AV1211" i="35"/>
  <c r="AW1211" i="35"/>
  <c r="AX1211" i="35"/>
  <c r="AY1211" i="35"/>
  <c r="AZ1211" i="35"/>
  <c r="BA1211" i="35"/>
  <c r="BB1211" i="35"/>
  <c r="BC1211" i="35"/>
  <c r="BD1211" i="35"/>
  <c r="BE1211" i="35"/>
  <c r="BF1211" i="35"/>
  <c r="BG1211" i="35"/>
  <c r="BH1211" i="35"/>
  <c r="BI1211" i="35"/>
  <c r="BJ1211" i="35"/>
  <c r="BK1211" i="35"/>
  <c r="BL1211" i="35"/>
  <c r="BM1211" i="35"/>
  <c r="BN1211" i="35"/>
  <c r="BO1211" i="35"/>
  <c r="BP1211" i="35"/>
  <c r="BQ1211" i="35"/>
  <c r="BR1211" i="35"/>
  <c r="BS1211" i="35"/>
  <c r="BT1211" i="35"/>
  <c r="BU1211" i="35"/>
  <c r="BV1211" i="35"/>
  <c r="AO1212" i="35"/>
  <c r="AP1212" i="35"/>
  <c r="AQ1212" i="35"/>
  <c r="AR1212" i="35"/>
  <c r="AS1212" i="35"/>
  <c r="AT1212" i="35"/>
  <c r="AU1212" i="35"/>
  <c r="AV1212" i="35"/>
  <c r="AW1212" i="35"/>
  <c r="AX1212" i="35"/>
  <c r="AY1212" i="35"/>
  <c r="AZ1212" i="35"/>
  <c r="BA1212" i="35"/>
  <c r="BB1212" i="35"/>
  <c r="BC1212" i="35"/>
  <c r="BD1212" i="35"/>
  <c r="BE1212" i="35"/>
  <c r="BF1212" i="35"/>
  <c r="BG1212" i="35"/>
  <c r="BH1212" i="35"/>
  <c r="BI1212" i="35"/>
  <c r="BJ1212" i="35"/>
  <c r="BK1212" i="35"/>
  <c r="BL1212" i="35"/>
  <c r="BM1212" i="35"/>
  <c r="BN1212" i="35"/>
  <c r="BO1212" i="35"/>
  <c r="BP1212" i="35"/>
  <c r="BQ1212" i="35"/>
  <c r="BR1212" i="35"/>
  <c r="BS1212" i="35"/>
  <c r="BT1212" i="35"/>
  <c r="BU1212" i="35"/>
  <c r="BV1212" i="35"/>
  <c r="AO1213" i="35"/>
  <c r="AP1213" i="35"/>
  <c r="AQ1213" i="35"/>
  <c r="AR1213" i="35"/>
  <c r="AS1213" i="35"/>
  <c r="AT1213" i="35"/>
  <c r="AU1213" i="35"/>
  <c r="AV1213" i="35"/>
  <c r="AW1213" i="35"/>
  <c r="AX1213" i="35"/>
  <c r="AY1213" i="35"/>
  <c r="AZ1213" i="35"/>
  <c r="BA1213" i="35"/>
  <c r="BB1213" i="35"/>
  <c r="BC1213" i="35"/>
  <c r="BD1213" i="35"/>
  <c r="BE1213" i="35"/>
  <c r="BF1213" i="35"/>
  <c r="BG1213" i="35"/>
  <c r="BH1213" i="35"/>
  <c r="BI1213" i="35"/>
  <c r="BJ1213" i="35"/>
  <c r="BK1213" i="35"/>
  <c r="BL1213" i="35"/>
  <c r="BM1213" i="35"/>
  <c r="BN1213" i="35"/>
  <c r="BO1213" i="35"/>
  <c r="BP1213" i="35"/>
  <c r="BQ1213" i="35"/>
  <c r="BR1213" i="35"/>
  <c r="BS1213" i="35"/>
  <c r="BT1213" i="35"/>
  <c r="BU1213" i="35"/>
  <c r="BV1213" i="35"/>
  <c r="AO1214" i="35"/>
  <c r="AP1214" i="35"/>
  <c r="AQ1214" i="35"/>
  <c r="AR1214" i="35"/>
  <c r="AS1214" i="35"/>
  <c r="AT1214" i="35"/>
  <c r="AU1214" i="35"/>
  <c r="AV1214" i="35"/>
  <c r="AW1214" i="35"/>
  <c r="AX1214" i="35"/>
  <c r="AY1214" i="35"/>
  <c r="AZ1214" i="35"/>
  <c r="BA1214" i="35"/>
  <c r="BB1214" i="35"/>
  <c r="BC1214" i="35"/>
  <c r="BD1214" i="35"/>
  <c r="BE1214" i="35"/>
  <c r="BF1214" i="35"/>
  <c r="BG1214" i="35"/>
  <c r="BH1214" i="35"/>
  <c r="BI1214" i="35"/>
  <c r="BJ1214" i="35"/>
  <c r="BK1214" i="35"/>
  <c r="BL1214" i="35"/>
  <c r="BM1214" i="35"/>
  <c r="BN1214" i="35"/>
  <c r="BO1214" i="35"/>
  <c r="BP1214" i="35"/>
  <c r="BQ1214" i="35"/>
  <c r="BR1214" i="35"/>
  <c r="BS1214" i="35"/>
  <c r="BT1214" i="35"/>
  <c r="BU1214" i="35"/>
  <c r="BV1214" i="35"/>
  <c r="AO1215" i="35"/>
  <c r="AP1215" i="35"/>
  <c r="AQ1215" i="35"/>
  <c r="AR1215" i="35"/>
  <c r="AS1215" i="35"/>
  <c r="AT1215" i="35"/>
  <c r="AU1215" i="35"/>
  <c r="AV1215" i="35"/>
  <c r="AW1215" i="35"/>
  <c r="AX1215" i="35"/>
  <c r="AY1215" i="35"/>
  <c r="AZ1215" i="35"/>
  <c r="BA1215" i="35"/>
  <c r="BB1215" i="35"/>
  <c r="BC1215" i="35"/>
  <c r="BD1215" i="35"/>
  <c r="BE1215" i="35"/>
  <c r="BF1215" i="35"/>
  <c r="BG1215" i="35"/>
  <c r="BH1215" i="35"/>
  <c r="BI1215" i="35"/>
  <c r="BJ1215" i="35"/>
  <c r="BK1215" i="35"/>
  <c r="BL1215" i="35"/>
  <c r="BM1215" i="35"/>
  <c r="BN1215" i="35"/>
  <c r="BO1215" i="35"/>
  <c r="BP1215" i="35"/>
  <c r="BQ1215" i="35"/>
  <c r="BR1215" i="35"/>
  <c r="BS1215" i="35"/>
  <c r="BT1215" i="35"/>
  <c r="BU1215" i="35"/>
  <c r="BV1215" i="35"/>
  <c r="AO739" i="35"/>
  <c r="AP739" i="35"/>
  <c r="AQ739" i="35"/>
  <c r="AR739" i="35"/>
  <c r="AS739" i="35"/>
  <c r="AT739" i="35"/>
  <c r="AU739" i="35"/>
  <c r="AV739" i="35"/>
  <c r="AW739" i="35"/>
  <c r="AX739" i="35"/>
  <c r="AY739" i="35"/>
  <c r="AZ739" i="35"/>
  <c r="BA739" i="35"/>
  <c r="BB739" i="35"/>
  <c r="BC739" i="35"/>
  <c r="BD739" i="35"/>
  <c r="BE739" i="35"/>
  <c r="BF739" i="35"/>
  <c r="BG739" i="35"/>
  <c r="BH739" i="35"/>
  <c r="BI739" i="35"/>
  <c r="BJ739" i="35"/>
  <c r="BK739" i="35"/>
  <c r="BL739" i="35"/>
  <c r="BM739" i="35"/>
  <c r="BN739" i="35"/>
  <c r="BO739" i="35"/>
  <c r="BP739" i="35"/>
  <c r="BQ739" i="35"/>
  <c r="BR739" i="35"/>
  <c r="BS739" i="35"/>
  <c r="BT739" i="35"/>
  <c r="BU739" i="35"/>
  <c r="BV739" i="35"/>
  <c r="AO740" i="35"/>
  <c r="AP740" i="35"/>
  <c r="AQ740" i="35"/>
  <c r="AR740" i="35"/>
  <c r="AS740" i="35"/>
  <c r="AT740" i="35"/>
  <c r="AU740" i="35"/>
  <c r="AV740" i="35"/>
  <c r="AW740" i="35"/>
  <c r="AX740" i="35"/>
  <c r="AY740" i="35"/>
  <c r="AZ740" i="35"/>
  <c r="BA740" i="35"/>
  <c r="BB740" i="35"/>
  <c r="BC740" i="35"/>
  <c r="BD740" i="35"/>
  <c r="BE740" i="35"/>
  <c r="BF740" i="35"/>
  <c r="BG740" i="35"/>
  <c r="BH740" i="35"/>
  <c r="BI740" i="35"/>
  <c r="BJ740" i="35"/>
  <c r="BK740" i="35"/>
  <c r="BL740" i="35"/>
  <c r="BM740" i="35"/>
  <c r="BN740" i="35"/>
  <c r="BO740" i="35"/>
  <c r="BP740" i="35"/>
  <c r="BQ740" i="35"/>
  <c r="BR740" i="35"/>
  <c r="BS740" i="35"/>
  <c r="BT740" i="35"/>
  <c r="BU740" i="35"/>
  <c r="BV740" i="35"/>
  <c r="AO741" i="35"/>
  <c r="AP741" i="35"/>
  <c r="AQ741" i="35"/>
  <c r="AR741" i="35"/>
  <c r="AS741" i="35"/>
  <c r="AT741" i="35"/>
  <c r="AU741" i="35"/>
  <c r="AV741" i="35"/>
  <c r="AW741" i="35"/>
  <c r="AX741" i="35"/>
  <c r="AY741" i="35"/>
  <c r="AZ741" i="35"/>
  <c r="BA741" i="35"/>
  <c r="BB741" i="35"/>
  <c r="BC741" i="35"/>
  <c r="BD741" i="35"/>
  <c r="BE741" i="35"/>
  <c r="BF741" i="35"/>
  <c r="BG741" i="35"/>
  <c r="BH741" i="35"/>
  <c r="BI741" i="35"/>
  <c r="BJ741" i="35"/>
  <c r="BK741" i="35"/>
  <c r="BL741" i="35"/>
  <c r="BM741" i="35"/>
  <c r="BN741" i="35"/>
  <c r="BO741" i="35"/>
  <c r="BP741" i="35"/>
  <c r="BQ741" i="35"/>
  <c r="BR741" i="35"/>
  <c r="BS741" i="35"/>
  <c r="BT741" i="35"/>
  <c r="BU741" i="35"/>
  <c r="BV741" i="35"/>
  <c r="AO742" i="35"/>
  <c r="AP742" i="35"/>
  <c r="AQ742" i="35"/>
  <c r="AR742" i="35"/>
  <c r="AS742" i="35"/>
  <c r="AT742" i="35"/>
  <c r="AU742" i="35"/>
  <c r="AV742" i="35"/>
  <c r="AW742" i="35"/>
  <c r="AX742" i="35"/>
  <c r="AY742" i="35"/>
  <c r="AZ742" i="35"/>
  <c r="BA742" i="35"/>
  <c r="BB742" i="35"/>
  <c r="BC742" i="35"/>
  <c r="BD742" i="35"/>
  <c r="BE742" i="35"/>
  <c r="BF742" i="35"/>
  <c r="BG742" i="35"/>
  <c r="BH742" i="35"/>
  <c r="BI742" i="35"/>
  <c r="BJ742" i="35"/>
  <c r="BK742" i="35"/>
  <c r="BL742" i="35"/>
  <c r="BM742" i="35"/>
  <c r="BN742" i="35"/>
  <c r="BO742" i="35"/>
  <c r="BP742" i="35"/>
  <c r="BQ742" i="35"/>
  <c r="BR742" i="35"/>
  <c r="BS742" i="35"/>
  <c r="BT742" i="35"/>
  <c r="BU742" i="35"/>
  <c r="BV742" i="35"/>
  <c r="AO743" i="35"/>
  <c r="AP743" i="35"/>
  <c r="AQ743" i="35"/>
  <c r="AR743" i="35"/>
  <c r="AS743" i="35"/>
  <c r="AT743" i="35"/>
  <c r="AU743" i="35"/>
  <c r="AV743" i="35"/>
  <c r="AW743" i="35"/>
  <c r="AX743" i="35"/>
  <c r="AY743" i="35"/>
  <c r="AZ743" i="35"/>
  <c r="BA743" i="35"/>
  <c r="BB743" i="35"/>
  <c r="BC743" i="35"/>
  <c r="BD743" i="35"/>
  <c r="BE743" i="35"/>
  <c r="BF743" i="35"/>
  <c r="BG743" i="35"/>
  <c r="BH743" i="35"/>
  <c r="BI743" i="35"/>
  <c r="BJ743" i="35"/>
  <c r="BK743" i="35"/>
  <c r="BL743" i="35"/>
  <c r="BM743" i="35"/>
  <c r="BN743" i="35"/>
  <c r="BO743" i="35"/>
  <c r="BP743" i="35"/>
  <c r="BQ743" i="35"/>
  <c r="BR743" i="35"/>
  <c r="BS743" i="35"/>
  <c r="BT743" i="35"/>
  <c r="BU743" i="35"/>
  <c r="BV743" i="35"/>
  <c r="AO1686" i="35"/>
  <c r="AP1686" i="35"/>
  <c r="AQ1686" i="35"/>
  <c r="AR1686" i="35"/>
  <c r="AS1686" i="35"/>
  <c r="AT1686" i="35"/>
  <c r="AU1686" i="35"/>
  <c r="AV1686" i="35"/>
  <c r="AW1686" i="35"/>
  <c r="AX1686" i="35"/>
  <c r="AY1686" i="35"/>
  <c r="AZ1686" i="35"/>
  <c r="BA1686" i="35"/>
  <c r="BB1686" i="35"/>
  <c r="BC1686" i="35"/>
  <c r="BD1686" i="35"/>
  <c r="BE1686" i="35"/>
  <c r="BF1686" i="35"/>
  <c r="BG1686" i="35"/>
  <c r="BH1686" i="35"/>
  <c r="BI1686" i="35"/>
  <c r="BJ1686" i="35"/>
  <c r="BK1686" i="35"/>
  <c r="BL1686" i="35"/>
  <c r="BM1686" i="35"/>
  <c r="BN1686" i="35"/>
  <c r="BO1686" i="35"/>
  <c r="BP1686" i="35"/>
  <c r="BQ1686" i="35"/>
  <c r="BR1686" i="35"/>
  <c r="BS1686" i="35"/>
  <c r="BT1686" i="35"/>
  <c r="BU1686" i="35"/>
  <c r="BV1686" i="35"/>
  <c r="AO1687" i="35"/>
  <c r="AP1687" i="35"/>
  <c r="AQ1687" i="35"/>
  <c r="AR1687" i="35"/>
  <c r="AS1687" i="35"/>
  <c r="AT1687" i="35"/>
  <c r="AU1687" i="35"/>
  <c r="AV1687" i="35"/>
  <c r="AW1687" i="35"/>
  <c r="AX1687" i="35"/>
  <c r="AY1687" i="35"/>
  <c r="AZ1687" i="35"/>
  <c r="BA1687" i="35"/>
  <c r="BB1687" i="35"/>
  <c r="BC1687" i="35"/>
  <c r="BD1687" i="35"/>
  <c r="BE1687" i="35"/>
  <c r="BF1687" i="35"/>
  <c r="BG1687" i="35"/>
  <c r="BH1687" i="35"/>
  <c r="BI1687" i="35"/>
  <c r="BJ1687" i="35"/>
  <c r="BK1687" i="35"/>
  <c r="BL1687" i="35"/>
  <c r="BM1687" i="35"/>
  <c r="BN1687" i="35"/>
  <c r="BO1687" i="35"/>
  <c r="BP1687" i="35"/>
  <c r="BQ1687" i="35"/>
  <c r="BR1687" i="35"/>
  <c r="BS1687" i="35"/>
  <c r="BT1687" i="35"/>
  <c r="BU1687" i="35"/>
  <c r="BV1687" i="35"/>
  <c r="AO1688" i="35"/>
  <c r="AP1688" i="35"/>
  <c r="AQ1688" i="35"/>
  <c r="AR1688" i="35"/>
  <c r="AS1688" i="35"/>
  <c r="AT1688" i="35"/>
  <c r="AU1688" i="35"/>
  <c r="AV1688" i="35"/>
  <c r="AW1688" i="35"/>
  <c r="AX1688" i="35"/>
  <c r="AY1688" i="35"/>
  <c r="AZ1688" i="35"/>
  <c r="BA1688" i="35"/>
  <c r="BB1688" i="35"/>
  <c r="BC1688" i="35"/>
  <c r="BD1688" i="35"/>
  <c r="BE1688" i="35"/>
  <c r="BF1688" i="35"/>
  <c r="BG1688" i="35"/>
  <c r="BH1688" i="35"/>
  <c r="BI1688" i="35"/>
  <c r="BJ1688" i="35"/>
  <c r="BK1688" i="35"/>
  <c r="BL1688" i="35"/>
  <c r="BM1688" i="35"/>
  <c r="BN1688" i="35"/>
  <c r="BO1688" i="35"/>
  <c r="BP1688" i="35"/>
  <c r="BQ1688" i="35"/>
  <c r="BR1688" i="35"/>
  <c r="BS1688" i="35"/>
  <c r="BT1688" i="35"/>
  <c r="BU1688" i="35"/>
  <c r="BV1688" i="35"/>
  <c r="AO1689" i="35"/>
  <c r="AP1689" i="35"/>
  <c r="AQ1689" i="35"/>
  <c r="AR1689" i="35"/>
  <c r="AS1689" i="35"/>
  <c r="AT1689" i="35"/>
  <c r="AU1689" i="35"/>
  <c r="AV1689" i="35"/>
  <c r="AW1689" i="35"/>
  <c r="AX1689" i="35"/>
  <c r="AY1689" i="35"/>
  <c r="AZ1689" i="35"/>
  <c r="BA1689" i="35"/>
  <c r="BB1689" i="35"/>
  <c r="BC1689" i="35"/>
  <c r="BD1689" i="35"/>
  <c r="BE1689" i="35"/>
  <c r="BF1689" i="35"/>
  <c r="BG1689" i="35"/>
  <c r="BH1689" i="35"/>
  <c r="BI1689" i="35"/>
  <c r="BJ1689" i="35"/>
  <c r="BK1689" i="35"/>
  <c r="BL1689" i="35"/>
  <c r="BM1689" i="35"/>
  <c r="BN1689" i="35"/>
  <c r="BO1689" i="35"/>
  <c r="BP1689" i="35"/>
  <c r="BQ1689" i="35"/>
  <c r="BR1689" i="35"/>
  <c r="BS1689" i="35"/>
  <c r="BT1689" i="35"/>
  <c r="BU1689" i="35"/>
  <c r="BV1689" i="35"/>
  <c r="AO1690" i="35"/>
  <c r="AP1690" i="35"/>
  <c r="AQ1690" i="35"/>
  <c r="AR1690" i="35"/>
  <c r="AS1690" i="35"/>
  <c r="AT1690" i="35"/>
  <c r="AU1690" i="35"/>
  <c r="AV1690" i="35"/>
  <c r="AW1690" i="35"/>
  <c r="AX1690" i="35"/>
  <c r="AY1690" i="35"/>
  <c r="AZ1690" i="35"/>
  <c r="BA1690" i="35"/>
  <c r="BB1690" i="35"/>
  <c r="BC1690" i="35"/>
  <c r="BD1690" i="35"/>
  <c r="BE1690" i="35"/>
  <c r="BF1690" i="35"/>
  <c r="BG1690" i="35"/>
  <c r="BH1690" i="35"/>
  <c r="BI1690" i="35"/>
  <c r="BJ1690" i="35"/>
  <c r="BK1690" i="35"/>
  <c r="BL1690" i="35"/>
  <c r="BM1690" i="35"/>
  <c r="BN1690" i="35"/>
  <c r="BO1690" i="35"/>
  <c r="BP1690" i="35"/>
  <c r="BQ1690" i="35"/>
  <c r="BR1690" i="35"/>
  <c r="BS1690" i="35"/>
  <c r="BT1690" i="35"/>
  <c r="BU1690" i="35"/>
  <c r="BV1690" i="35"/>
  <c r="AO1370" i="35"/>
  <c r="AP1370" i="35"/>
  <c r="AQ1370" i="35"/>
  <c r="AR1370" i="35"/>
  <c r="AS1370" i="35"/>
  <c r="AT1370" i="35"/>
  <c r="AU1370" i="35"/>
  <c r="AV1370" i="35"/>
  <c r="AW1370" i="35"/>
  <c r="AX1370" i="35"/>
  <c r="AY1370" i="35"/>
  <c r="AZ1370" i="35"/>
  <c r="BA1370" i="35"/>
  <c r="BB1370" i="35"/>
  <c r="BC1370" i="35"/>
  <c r="BD1370" i="35"/>
  <c r="BE1370" i="35"/>
  <c r="BF1370" i="35"/>
  <c r="BG1370" i="35"/>
  <c r="BH1370" i="35"/>
  <c r="BI1370" i="35"/>
  <c r="BJ1370" i="35"/>
  <c r="BK1370" i="35"/>
  <c r="BL1370" i="35"/>
  <c r="BM1370" i="35"/>
  <c r="BN1370" i="35"/>
  <c r="BO1370" i="35"/>
  <c r="BP1370" i="35"/>
  <c r="BQ1370" i="35"/>
  <c r="BR1370" i="35"/>
  <c r="BS1370" i="35"/>
  <c r="BT1370" i="35"/>
  <c r="BU1370" i="35"/>
  <c r="BV1370" i="35"/>
  <c r="AO1371" i="35"/>
  <c r="AP1371" i="35"/>
  <c r="AQ1371" i="35"/>
  <c r="AR1371" i="35"/>
  <c r="AS1371" i="35"/>
  <c r="AT1371" i="35"/>
  <c r="AU1371" i="35"/>
  <c r="AV1371" i="35"/>
  <c r="AW1371" i="35"/>
  <c r="AX1371" i="35"/>
  <c r="AY1371" i="35"/>
  <c r="AZ1371" i="35"/>
  <c r="BA1371" i="35"/>
  <c r="BB1371" i="35"/>
  <c r="BC1371" i="35"/>
  <c r="BD1371" i="35"/>
  <c r="BE1371" i="35"/>
  <c r="BF1371" i="35"/>
  <c r="BG1371" i="35"/>
  <c r="BH1371" i="35"/>
  <c r="BI1371" i="35"/>
  <c r="BJ1371" i="35"/>
  <c r="BK1371" i="35"/>
  <c r="BL1371" i="35"/>
  <c r="BM1371" i="35"/>
  <c r="BN1371" i="35"/>
  <c r="BO1371" i="35"/>
  <c r="BP1371" i="35"/>
  <c r="BQ1371" i="35"/>
  <c r="BR1371" i="35"/>
  <c r="BS1371" i="35"/>
  <c r="BT1371" i="35"/>
  <c r="BU1371" i="35"/>
  <c r="BV1371" i="35"/>
  <c r="AO1372" i="35"/>
  <c r="AP1372" i="35"/>
  <c r="AQ1372" i="35"/>
  <c r="AR1372" i="35"/>
  <c r="AS1372" i="35"/>
  <c r="AT1372" i="35"/>
  <c r="AU1372" i="35"/>
  <c r="AV1372" i="35"/>
  <c r="AW1372" i="35"/>
  <c r="AX1372" i="35"/>
  <c r="AY1372" i="35"/>
  <c r="AZ1372" i="35"/>
  <c r="BA1372" i="35"/>
  <c r="BB1372" i="35"/>
  <c r="BC1372" i="35"/>
  <c r="BD1372" i="35"/>
  <c r="BE1372" i="35"/>
  <c r="BF1372" i="35"/>
  <c r="BG1372" i="35"/>
  <c r="BH1372" i="35"/>
  <c r="BI1372" i="35"/>
  <c r="BJ1372" i="35"/>
  <c r="BK1372" i="35"/>
  <c r="BL1372" i="35"/>
  <c r="BM1372" i="35"/>
  <c r="BN1372" i="35"/>
  <c r="BO1372" i="35"/>
  <c r="BP1372" i="35"/>
  <c r="BQ1372" i="35"/>
  <c r="BR1372" i="35"/>
  <c r="BS1372" i="35"/>
  <c r="BT1372" i="35"/>
  <c r="BU1372" i="35"/>
  <c r="BV1372" i="35"/>
  <c r="AO1373" i="35"/>
  <c r="AP1373" i="35"/>
  <c r="AQ1373" i="35"/>
  <c r="AR1373" i="35"/>
  <c r="AS1373" i="35"/>
  <c r="AT1373" i="35"/>
  <c r="AU1373" i="35"/>
  <c r="AV1373" i="35"/>
  <c r="AW1373" i="35"/>
  <c r="AX1373" i="35"/>
  <c r="AY1373" i="35"/>
  <c r="AZ1373" i="35"/>
  <c r="BA1373" i="35"/>
  <c r="BB1373" i="35"/>
  <c r="BC1373" i="35"/>
  <c r="BD1373" i="35"/>
  <c r="BE1373" i="35"/>
  <c r="BF1373" i="35"/>
  <c r="BG1373" i="35"/>
  <c r="BH1373" i="35"/>
  <c r="BI1373" i="35"/>
  <c r="BJ1373" i="35"/>
  <c r="BK1373" i="35"/>
  <c r="BL1373" i="35"/>
  <c r="BM1373" i="35"/>
  <c r="BN1373" i="35"/>
  <c r="BO1373" i="35"/>
  <c r="BP1373" i="35"/>
  <c r="BQ1373" i="35"/>
  <c r="BR1373" i="35"/>
  <c r="BS1373" i="35"/>
  <c r="BT1373" i="35"/>
  <c r="BU1373" i="35"/>
  <c r="BV1373" i="35"/>
  <c r="AO1374" i="35"/>
  <c r="AP1374" i="35"/>
  <c r="AQ1374" i="35"/>
  <c r="AR1374" i="35"/>
  <c r="AS1374" i="35"/>
  <c r="AT1374" i="35"/>
  <c r="AU1374" i="35"/>
  <c r="AV1374" i="35"/>
  <c r="AW1374" i="35"/>
  <c r="AX1374" i="35"/>
  <c r="AY1374" i="35"/>
  <c r="AZ1374" i="35"/>
  <c r="BA1374" i="35"/>
  <c r="BB1374" i="35"/>
  <c r="BC1374" i="35"/>
  <c r="BD1374" i="35"/>
  <c r="BE1374" i="35"/>
  <c r="BF1374" i="35"/>
  <c r="BG1374" i="35"/>
  <c r="BH1374" i="35"/>
  <c r="BI1374" i="35"/>
  <c r="BJ1374" i="35"/>
  <c r="BK1374" i="35"/>
  <c r="BL1374" i="35"/>
  <c r="BM1374" i="35"/>
  <c r="BN1374" i="35"/>
  <c r="BO1374" i="35"/>
  <c r="BP1374" i="35"/>
  <c r="BQ1374" i="35"/>
  <c r="BR1374" i="35"/>
  <c r="BS1374" i="35"/>
  <c r="BT1374" i="35"/>
  <c r="BU1374" i="35"/>
  <c r="BV1374" i="35"/>
  <c r="AO1375" i="35"/>
  <c r="AP1375" i="35"/>
  <c r="AQ1375" i="35"/>
  <c r="AR1375" i="35"/>
  <c r="AS1375" i="35"/>
  <c r="AT1375" i="35"/>
  <c r="AU1375" i="35"/>
  <c r="AV1375" i="35"/>
  <c r="AW1375" i="35"/>
  <c r="AX1375" i="35"/>
  <c r="AY1375" i="35"/>
  <c r="AZ1375" i="35"/>
  <c r="BA1375" i="35"/>
  <c r="BB1375" i="35"/>
  <c r="BC1375" i="35"/>
  <c r="BD1375" i="35"/>
  <c r="BE1375" i="35"/>
  <c r="BF1375" i="35"/>
  <c r="BG1375" i="35"/>
  <c r="BH1375" i="35"/>
  <c r="BI1375" i="35"/>
  <c r="BJ1375" i="35"/>
  <c r="BK1375" i="35"/>
  <c r="BL1375" i="35"/>
  <c r="BM1375" i="35"/>
  <c r="BN1375" i="35"/>
  <c r="BO1375" i="35"/>
  <c r="BP1375" i="35"/>
  <c r="BQ1375" i="35"/>
  <c r="BR1375" i="35"/>
  <c r="BS1375" i="35"/>
  <c r="BT1375" i="35"/>
  <c r="BU1375" i="35"/>
  <c r="BV1375" i="35"/>
  <c r="AO591" i="35"/>
  <c r="AP591" i="35"/>
  <c r="AQ591" i="35"/>
  <c r="AR591" i="35"/>
  <c r="AS591" i="35"/>
  <c r="AT591" i="35"/>
  <c r="AU591" i="35"/>
  <c r="AV591" i="35"/>
  <c r="AW591" i="35"/>
  <c r="AX591" i="35"/>
  <c r="AY591" i="35"/>
  <c r="AZ591" i="35"/>
  <c r="BA591" i="35"/>
  <c r="BB591" i="35"/>
  <c r="BC591" i="35"/>
  <c r="BD591" i="35"/>
  <c r="BE591" i="35"/>
  <c r="BF591" i="35"/>
  <c r="BG591" i="35"/>
  <c r="BH591" i="35"/>
  <c r="BI591" i="35"/>
  <c r="BJ591" i="35"/>
  <c r="BK591" i="35"/>
  <c r="BL591" i="35"/>
  <c r="BM591" i="35"/>
  <c r="BN591" i="35"/>
  <c r="BO591" i="35"/>
  <c r="BP591" i="35"/>
  <c r="BQ591" i="35"/>
  <c r="BR591" i="35"/>
  <c r="BS591" i="35"/>
  <c r="BT591" i="35"/>
  <c r="BU591" i="35"/>
  <c r="BV591" i="35"/>
  <c r="AO592" i="35"/>
  <c r="AP592" i="35"/>
  <c r="AQ592" i="35"/>
  <c r="AR592" i="35"/>
  <c r="AS592" i="35"/>
  <c r="AT592" i="35"/>
  <c r="AU592" i="35"/>
  <c r="AV592" i="35"/>
  <c r="AW592" i="35"/>
  <c r="AX592" i="35"/>
  <c r="AY592" i="35"/>
  <c r="AZ592" i="35"/>
  <c r="BA592" i="35"/>
  <c r="BB592" i="35"/>
  <c r="BC592" i="35"/>
  <c r="BD592" i="35"/>
  <c r="BE592" i="35"/>
  <c r="BF592" i="35"/>
  <c r="BG592" i="35"/>
  <c r="BH592" i="35"/>
  <c r="BI592" i="35"/>
  <c r="BJ592" i="35"/>
  <c r="BK592" i="35"/>
  <c r="BL592" i="35"/>
  <c r="BM592" i="35"/>
  <c r="BN592" i="35"/>
  <c r="BO592" i="35"/>
  <c r="BP592" i="35"/>
  <c r="BQ592" i="35"/>
  <c r="BR592" i="35"/>
  <c r="BS592" i="35"/>
  <c r="BT592" i="35"/>
  <c r="BU592" i="35"/>
  <c r="BV592" i="35"/>
  <c r="AO593" i="35"/>
  <c r="AP593" i="35"/>
  <c r="AQ593" i="35"/>
  <c r="AR593" i="35"/>
  <c r="AS593" i="35"/>
  <c r="AT593" i="35"/>
  <c r="AU593" i="35"/>
  <c r="AV593" i="35"/>
  <c r="AW593" i="35"/>
  <c r="AX593" i="35"/>
  <c r="AY593" i="35"/>
  <c r="AZ593" i="35"/>
  <c r="BA593" i="35"/>
  <c r="BB593" i="35"/>
  <c r="BC593" i="35"/>
  <c r="BD593" i="35"/>
  <c r="BE593" i="35"/>
  <c r="BF593" i="35"/>
  <c r="BG593" i="35"/>
  <c r="BH593" i="35"/>
  <c r="BI593" i="35"/>
  <c r="BJ593" i="35"/>
  <c r="BK593" i="35"/>
  <c r="BL593" i="35"/>
  <c r="BM593" i="35"/>
  <c r="BN593" i="35"/>
  <c r="BO593" i="35"/>
  <c r="BP593" i="35"/>
  <c r="BQ593" i="35"/>
  <c r="BR593" i="35"/>
  <c r="BS593" i="35"/>
  <c r="BT593" i="35"/>
  <c r="BU593" i="35"/>
  <c r="BV593" i="35"/>
  <c r="AO594" i="35"/>
  <c r="AP594" i="35"/>
  <c r="AQ594" i="35"/>
  <c r="AR594" i="35"/>
  <c r="AS594" i="35"/>
  <c r="AT594" i="35"/>
  <c r="AU594" i="35"/>
  <c r="AV594" i="35"/>
  <c r="AW594" i="35"/>
  <c r="AX594" i="35"/>
  <c r="AY594" i="35"/>
  <c r="AZ594" i="35"/>
  <c r="BA594" i="35"/>
  <c r="BB594" i="35"/>
  <c r="BC594" i="35"/>
  <c r="BD594" i="35"/>
  <c r="BE594" i="35"/>
  <c r="BF594" i="35"/>
  <c r="BG594" i="35"/>
  <c r="BH594" i="35"/>
  <c r="BI594" i="35"/>
  <c r="BJ594" i="35"/>
  <c r="BK594" i="35"/>
  <c r="BL594" i="35"/>
  <c r="BM594" i="35"/>
  <c r="BN594" i="35"/>
  <c r="BO594" i="35"/>
  <c r="BP594" i="35"/>
  <c r="BQ594" i="35"/>
  <c r="BR594" i="35"/>
  <c r="BS594" i="35"/>
  <c r="BT594" i="35"/>
  <c r="BU594" i="35"/>
  <c r="BV594" i="35"/>
  <c r="AO595" i="35"/>
  <c r="AP595" i="35"/>
  <c r="AQ595" i="35"/>
  <c r="AR595" i="35"/>
  <c r="AS595" i="35"/>
  <c r="AT595" i="35"/>
  <c r="AU595" i="35"/>
  <c r="AV595" i="35"/>
  <c r="AW595" i="35"/>
  <c r="AX595" i="35"/>
  <c r="AY595" i="35"/>
  <c r="AZ595" i="35"/>
  <c r="BA595" i="35"/>
  <c r="BB595" i="35"/>
  <c r="BC595" i="35"/>
  <c r="BD595" i="35"/>
  <c r="BE595" i="35"/>
  <c r="BF595" i="35"/>
  <c r="BG595" i="35"/>
  <c r="BH595" i="35"/>
  <c r="BI595" i="35"/>
  <c r="BJ595" i="35"/>
  <c r="BK595" i="35"/>
  <c r="BL595" i="35"/>
  <c r="BM595" i="35"/>
  <c r="BN595" i="35"/>
  <c r="BO595" i="35"/>
  <c r="BP595" i="35"/>
  <c r="BQ595" i="35"/>
  <c r="BR595" i="35"/>
  <c r="BS595" i="35"/>
  <c r="BT595" i="35"/>
  <c r="BU595" i="35"/>
  <c r="BV595" i="35"/>
  <c r="AO1901" i="35"/>
  <c r="AP1901" i="35"/>
  <c r="AQ1901" i="35"/>
  <c r="AR1901" i="35"/>
  <c r="AS1901" i="35"/>
  <c r="AT1901" i="35"/>
  <c r="AU1901" i="35"/>
  <c r="AV1901" i="35"/>
  <c r="AW1901" i="35"/>
  <c r="AX1901" i="35"/>
  <c r="AY1901" i="35"/>
  <c r="AZ1901" i="35"/>
  <c r="BA1901" i="35"/>
  <c r="BB1901" i="35"/>
  <c r="BC1901" i="35"/>
  <c r="BD1901" i="35"/>
  <c r="BE1901" i="35"/>
  <c r="BF1901" i="35"/>
  <c r="BG1901" i="35"/>
  <c r="BH1901" i="35"/>
  <c r="BI1901" i="35"/>
  <c r="BJ1901" i="35"/>
  <c r="BK1901" i="35"/>
  <c r="BL1901" i="35"/>
  <c r="BM1901" i="35"/>
  <c r="BN1901" i="35"/>
  <c r="BO1901" i="35"/>
  <c r="BP1901" i="35"/>
  <c r="BQ1901" i="35"/>
  <c r="BR1901" i="35"/>
  <c r="BS1901" i="35"/>
  <c r="BT1901" i="35"/>
  <c r="BU1901" i="35"/>
  <c r="BV1901" i="35"/>
  <c r="AO1902" i="35"/>
  <c r="AP1902" i="35"/>
  <c r="AQ1902" i="35"/>
  <c r="AR1902" i="35"/>
  <c r="AS1902" i="35"/>
  <c r="AT1902" i="35"/>
  <c r="AU1902" i="35"/>
  <c r="AV1902" i="35"/>
  <c r="AW1902" i="35"/>
  <c r="AX1902" i="35"/>
  <c r="AY1902" i="35"/>
  <c r="AZ1902" i="35"/>
  <c r="BA1902" i="35"/>
  <c r="BB1902" i="35"/>
  <c r="BC1902" i="35"/>
  <c r="BD1902" i="35"/>
  <c r="BE1902" i="35"/>
  <c r="BF1902" i="35"/>
  <c r="BG1902" i="35"/>
  <c r="BH1902" i="35"/>
  <c r="BI1902" i="35"/>
  <c r="BJ1902" i="35"/>
  <c r="BK1902" i="35"/>
  <c r="BL1902" i="35"/>
  <c r="BM1902" i="35"/>
  <c r="BN1902" i="35"/>
  <c r="BO1902" i="35"/>
  <c r="BP1902" i="35"/>
  <c r="BQ1902" i="35"/>
  <c r="BR1902" i="35"/>
  <c r="BS1902" i="35"/>
  <c r="BT1902" i="35"/>
  <c r="BU1902" i="35"/>
  <c r="BV1902" i="35"/>
  <c r="AO1903" i="35"/>
  <c r="AP1903" i="35"/>
  <c r="AQ1903" i="35"/>
  <c r="AR1903" i="35"/>
  <c r="AS1903" i="35"/>
  <c r="AT1903" i="35"/>
  <c r="AU1903" i="35"/>
  <c r="AV1903" i="35"/>
  <c r="AW1903" i="35"/>
  <c r="AX1903" i="35"/>
  <c r="AY1903" i="35"/>
  <c r="AZ1903" i="35"/>
  <c r="BA1903" i="35"/>
  <c r="BB1903" i="35"/>
  <c r="BC1903" i="35"/>
  <c r="BD1903" i="35"/>
  <c r="BE1903" i="35"/>
  <c r="BF1903" i="35"/>
  <c r="BG1903" i="35"/>
  <c r="BH1903" i="35"/>
  <c r="BI1903" i="35"/>
  <c r="BJ1903" i="35"/>
  <c r="BK1903" i="35"/>
  <c r="BL1903" i="35"/>
  <c r="BM1903" i="35"/>
  <c r="BN1903" i="35"/>
  <c r="BO1903" i="35"/>
  <c r="BP1903" i="35"/>
  <c r="BQ1903" i="35"/>
  <c r="BR1903" i="35"/>
  <c r="BS1903" i="35"/>
  <c r="BT1903" i="35"/>
  <c r="BU1903" i="35"/>
  <c r="BV1903" i="35"/>
  <c r="AO1904" i="35"/>
  <c r="AP1904" i="35"/>
  <c r="AQ1904" i="35"/>
  <c r="AR1904" i="35"/>
  <c r="AS1904" i="35"/>
  <c r="AT1904" i="35"/>
  <c r="AU1904" i="35"/>
  <c r="AV1904" i="35"/>
  <c r="AW1904" i="35"/>
  <c r="AX1904" i="35"/>
  <c r="AY1904" i="35"/>
  <c r="AZ1904" i="35"/>
  <c r="BA1904" i="35"/>
  <c r="BB1904" i="35"/>
  <c r="BC1904" i="35"/>
  <c r="BD1904" i="35"/>
  <c r="BE1904" i="35"/>
  <c r="BF1904" i="35"/>
  <c r="BG1904" i="35"/>
  <c r="BH1904" i="35"/>
  <c r="BI1904" i="35"/>
  <c r="BJ1904" i="35"/>
  <c r="BK1904" i="35"/>
  <c r="BL1904" i="35"/>
  <c r="BM1904" i="35"/>
  <c r="BN1904" i="35"/>
  <c r="BO1904" i="35"/>
  <c r="BP1904" i="35"/>
  <c r="BQ1904" i="35"/>
  <c r="BR1904" i="35"/>
  <c r="BS1904" i="35"/>
  <c r="BT1904" i="35"/>
  <c r="BU1904" i="35"/>
  <c r="BV1904" i="35"/>
  <c r="AO1905" i="35"/>
  <c r="AP1905" i="35"/>
  <c r="AQ1905" i="35"/>
  <c r="AR1905" i="35"/>
  <c r="AS1905" i="35"/>
  <c r="AT1905" i="35"/>
  <c r="AU1905" i="35"/>
  <c r="AV1905" i="35"/>
  <c r="AW1905" i="35"/>
  <c r="AX1905" i="35"/>
  <c r="AY1905" i="35"/>
  <c r="AZ1905" i="35"/>
  <c r="BA1905" i="35"/>
  <c r="BB1905" i="35"/>
  <c r="BC1905" i="35"/>
  <c r="BD1905" i="35"/>
  <c r="BE1905" i="35"/>
  <c r="BF1905" i="35"/>
  <c r="BG1905" i="35"/>
  <c r="BH1905" i="35"/>
  <c r="BI1905" i="35"/>
  <c r="BJ1905" i="35"/>
  <c r="BK1905" i="35"/>
  <c r="BL1905" i="35"/>
  <c r="BM1905" i="35"/>
  <c r="BN1905" i="35"/>
  <c r="BO1905" i="35"/>
  <c r="BP1905" i="35"/>
  <c r="BQ1905" i="35"/>
  <c r="BR1905" i="35"/>
  <c r="BS1905" i="35"/>
  <c r="BT1905" i="35"/>
  <c r="BU1905" i="35"/>
  <c r="BV1905" i="35"/>
  <c r="AO1906" i="35"/>
  <c r="AP1906" i="35"/>
  <c r="AQ1906" i="35"/>
  <c r="AR1906" i="35"/>
  <c r="AS1906" i="35"/>
  <c r="AT1906" i="35"/>
  <c r="AU1906" i="35"/>
  <c r="AV1906" i="35"/>
  <c r="AW1906" i="35"/>
  <c r="AX1906" i="35"/>
  <c r="AY1906" i="35"/>
  <c r="AZ1906" i="35"/>
  <c r="BA1906" i="35"/>
  <c r="BB1906" i="35"/>
  <c r="BC1906" i="35"/>
  <c r="BD1906" i="35"/>
  <c r="BE1906" i="35"/>
  <c r="BF1906" i="35"/>
  <c r="BG1906" i="35"/>
  <c r="BH1906" i="35"/>
  <c r="BI1906" i="35"/>
  <c r="BJ1906" i="35"/>
  <c r="BK1906" i="35"/>
  <c r="BL1906" i="35"/>
  <c r="BM1906" i="35"/>
  <c r="BN1906" i="35"/>
  <c r="BO1906" i="35"/>
  <c r="BP1906" i="35"/>
  <c r="BQ1906" i="35"/>
  <c r="BR1906" i="35"/>
  <c r="BS1906" i="35"/>
  <c r="BT1906" i="35"/>
  <c r="BU1906" i="35"/>
  <c r="BV1906" i="35"/>
  <c r="AO190" i="35"/>
  <c r="AP190" i="35"/>
  <c r="AQ190" i="35"/>
  <c r="AR190" i="35"/>
  <c r="AS190" i="35"/>
  <c r="AT190" i="35"/>
  <c r="AU190" i="35"/>
  <c r="AV190" i="35"/>
  <c r="AW190" i="35"/>
  <c r="AX190" i="35"/>
  <c r="AY190" i="35"/>
  <c r="AZ190" i="35"/>
  <c r="BA190" i="35"/>
  <c r="BB190" i="35"/>
  <c r="BC190" i="35"/>
  <c r="BD190" i="35"/>
  <c r="BE190" i="35"/>
  <c r="BF190" i="35"/>
  <c r="BG190" i="35"/>
  <c r="BH190" i="35"/>
  <c r="BI190" i="35"/>
  <c r="BJ190" i="35"/>
  <c r="BK190" i="35"/>
  <c r="BL190" i="35"/>
  <c r="BM190" i="35"/>
  <c r="BN190" i="35"/>
  <c r="BO190" i="35"/>
  <c r="BP190" i="35"/>
  <c r="BQ190" i="35"/>
  <c r="BR190" i="35"/>
  <c r="BS190" i="35"/>
  <c r="BT190" i="35"/>
  <c r="BU190" i="35"/>
  <c r="BV190" i="35"/>
  <c r="AO191" i="35"/>
  <c r="AP191" i="35"/>
  <c r="AQ191" i="35"/>
  <c r="AR191" i="35"/>
  <c r="AS191" i="35"/>
  <c r="AT191" i="35"/>
  <c r="AU191" i="35"/>
  <c r="AV191" i="35"/>
  <c r="AW191" i="35"/>
  <c r="AX191" i="35"/>
  <c r="AY191" i="35"/>
  <c r="AZ191" i="35"/>
  <c r="BA191" i="35"/>
  <c r="BB191" i="35"/>
  <c r="BC191" i="35"/>
  <c r="BD191" i="35"/>
  <c r="BE191" i="35"/>
  <c r="BF191" i="35"/>
  <c r="BG191" i="35"/>
  <c r="BH191" i="35"/>
  <c r="BI191" i="35"/>
  <c r="BJ191" i="35"/>
  <c r="BK191" i="35"/>
  <c r="BL191" i="35"/>
  <c r="BM191" i="35"/>
  <c r="BN191" i="35"/>
  <c r="BO191" i="35"/>
  <c r="BP191" i="35"/>
  <c r="BQ191" i="35"/>
  <c r="BR191" i="35"/>
  <c r="BS191" i="35"/>
  <c r="BT191" i="35"/>
  <c r="BU191" i="35"/>
  <c r="BV191" i="35"/>
  <c r="AO192" i="35"/>
  <c r="AP192" i="35"/>
  <c r="AQ192" i="35"/>
  <c r="AR192" i="35"/>
  <c r="AS192" i="35"/>
  <c r="AT192" i="35"/>
  <c r="AU192" i="35"/>
  <c r="AV192" i="35"/>
  <c r="AW192" i="35"/>
  <c r="AX192" i="35"/>
  <c r="AY192" i="35"/>
  <c r="AZ192" i="35"/>
  <c r="BA192" i="35"/>
  <c r="BB192" i="35"/>
  <c r="BC192" i="35"/>
  <c r="BD192" i="35"/>
  <c r="BE192" i="35"/>
  <c r="BF192" i="35"/>
  <c r="BG192" i="35"/>
  <c r="BH192" i="35"/>
  <c r="BI192" i="35"/>
  <c r="BJ192" i="35"/>
  <c r="BK192" i="35"/>
  <c r="BL192" i="35"/>
  <c r="BM192" i="35"/>
  <c r="BN192" i="35"/>
  <c r="BO192" i="35"/>
  <c r="BP192" i="35"/>
  <c r="BQ192" i="35"/>
  <c r="BR192" i="35"/>
  <c r="BS192" i="35"/>
  <c r="BT192" i="35"/>
  <c r="BU192" i="35"/>
  <c r="BV192" i="35"/>
  <c r="AO193" i="35"/>
  <c r="AP193" i="35"/>
  <c r="AQ193" i="35"/>
  <c r="AR193" i="35"/>
  <c r="AS193" i="35"/>
  <c r="AT193" i="35"/>
  <c r="AU193" i="35"/>
  <c r="AV193" i="35"/>
  <c r="AW193" i="35"/>
  <c r="AX193" i="35"/>
  <c r="AY193" i="35"/>
  <c r="AZ193" i="35"/>
  <c r="BA193" i="35"/>
  <c r="BB193" i="35"/>
  <c r="BC193" i="35"/>
  <c r="BD193" i="35"/>
  <c r="BE193" i="35"/>
  <c r="BF193" i="35"/>
  <c r="BG193" i="35"/>
  <c r="BH193" i="35"/>
  <c r="BI193" i="35"/>
  <c r="BJ193" i="35"/>
  <c r="BK193" i="35"/>
  <c r="BL193" i="35"/>
  <c r="BM193" i="35"/>
  <c r="BN193" i="35"/>
  <c r="BO193" i="35"/>
  <c r="BP193" i="35"/>
  <c r="BQ193" i="35"/>
  <c r="BR193" i="35"/>
  <c r="BS193" i="35"/>
  <c r="BT193" i="35"/>
  <c r="BU193" i="35"/>
  <c r="BV193" i="35"/>
  <c r="AO194" i="35"/>
  <c r="AP194" i="35"/>
  <c r="AQ194" i="35"/>
  <c r="AR194" i="35"/>
  <c r="AS194" i="35"/>
  <c r="AT194" i="35"/>
  <c r="AU194" i="35"/>
  <c r="AV194" i="35"/>
  <c r="AW194" i="35"/>
  <c r="AX194" i="35"/>
  <c r="AY194" i="35"/>
  <c r="AZ194" i="35"/>
  <c r="BA194" i="35"/>
  <c r="BB194" i="35"/>
  <c r="BC194" i="35"/>
  <c r="BD194" i="35"/>
  <c r="BE194" i="35"/>
  <c r="BF194" i="35"/>
  <c r="BG194" i="35"/>
  <c r="BH194" i="35"/>
  <c r="BI194" i="35"/>
  <c r="BJ194" i="35"/>
  <c r="BK194" i="35"/>
  <c r="BL194" i="35"/>
  <c r="BM194" i="35"/>
  <c r="BN194" i="35"/>
  <c r="BO194" i="35"/>
  <c r="BP194" i="35"/>
  <c r="BQ194" i="35"/>
  <c r="BR194" i="35"/>
  <c r="BS194" i="35"/>
  <c r="BT194" i="35"/>
  <c r="BU194" i="35"/>
  <c r="BV194" i="35"/>
  <c r="AO421" i="35"/>
  <c r="AP421" i="35"/>
  <c r="AQ421" i="35"/>
  <c r="AR421" i="35"/>
  <c r="AS421" i="35"/>
  <c r="AT421" i="35"/>
  <c r="AU421" i="35"/>
  <c r="AV421" i="35"/>
  <c r="AW421" i="35"/>
  <c r="AX421" i="35"/>
  <c r="AY421" i="35"/>
  <c r="AZ421" i="35"/>
  <c r="BA421" i="35"/>
  <c r="BB421" i="35"/>
  <c r="BC421" i="35"/>
  <c r="BD421" i="35"/>
  <c r="BE421" i="35"/>
  <c r="BF421" i="35"/>
  <c r="BG421" i="35"/>
  <c r="BH421" i="35"/>
  <c r="BI421" i="35"/>
  <c r="BJ421" i="35"/>
  <c r="BK421" i="35"/>
  <c r="BL421" i="35"/>
  <c r="BM421" i="35"/>
  <c r="BN421" i="35"/>
  <c r="BO421" i="35"/>
  <c r="BP421" i="35"/>
  <c r="BQ421" i="35"/>
  <c r="BR421" i="35"/>
  <c r="BS421" i="35"/>
  <c r="BT421" i="35"/>
  <c r="BU421" i="35"/>
  <c r="BV421" i="35"/>
  <c r="AO422" i="35"/>
  <c r="AP422" i="35"/>
  <c r="AQ422" i="35"/>
  <c r="AR422" i="35"/>
  <c r="AS422" i="35"/>
  <c r="AT422" i="35"/>
  <c r="AU422" i="35"/>
  <c r="AV422" i="35"/>
  <c r="AW422" i="35"/>
  <c r="AX422" i="35"/>
  <c r="AY422" i="35"/>
  <c r="AZ422" i="35"/>
  <c r="BA422" i="35"/>
  <c r="BB422" i="35"/>
  <c r="BC422" i="35"/>
  <c r="BD422" i="35"/>
  <c r="BE422" i="35"/>
  <c r="BF422" i="35"/>
  <c r="BG422" i="35"/>
  <c r="BH422" i="35"/>
  <c r="BI422" i="35"/>
  <c r="BJ422" i="35"/>
  <c r="BK422" i="35"/>
  <c r="BL422" i="35"/>
  <c r="BM422" i="35"/>
  <c r="BN422" i="35"/>
  <c r="BO422" i="35"/>
  <c r="BP422" i="35"/>
  <c r="BQ422" i="35"/>
  <c r="BR422" i="35"/>
  <c r="BS422" i="35"/>
  <c r="BT422" i="35"/>
  <c r="BU422" i="35"/>
  <c r="BV422" i="35"/>
  <c r="AO423" i="35"/>
  <c r="AP423" i="35"/>
  <c r="AQ423" i="35"/>
  <c r="AR423" i="35"/>
  <c r="AS423" i="35"/>
  <c r="AT423" i="35"/>
  <c r="AU423" i="35"/>
  <c r="AV423" i="35"/>
  <c r="AW423" i="35"/>
  <c r="AX423" i="35"/>
  <c r="AY423" i="35"/>
  <c r="AZ423" i="35"/>
  <c r="BA423" i="35"/>
  <c r="BB423" i="35"/>
  <c r="BC423" i="35"/>
  <c r="BD423" i="35"/>
  <c r="BE423" i="35"/>
  <c r="BF423" i="35"/>
  <c r="BG423" i="35"/>
  <c r="BH423" i="35"/>
  <c r="BI423" i="35"/>
  <c r="BJ423" i="35"/>
  <c r="BK423" i="35"/>
  <c r="BL423" i="35"/>
  <c r="BM423" i="35"/>
  <c r="BN423" i="35"/>
  <c r="BO423" i="35"/>
  <c r="BP423" i="35"/>
  <c r="BQ423" i="35"/>
  <c r="BR423" i="35"/>
  <c r="BS423" i="35"/>
  <c r="BT423" i="35"/>
  <c r="BU423" i="35"/>
  <c r="BV423" i="35"/>
  <c r="AO424" i="35"/>
  <c r="AP424" i="35"/>
  <c r="AQ424" i="35"/>
  <c r="AR424" i="35"/>
  <c r="AS424" i="35"/>
  <c r="AT424" i="35"/>
  <c r="AU424" i="35"/>
  <c r="AV424" i="35"/>
  <c r="AW424" i="35"/>
  <c r="AX424" i="35"/>
  <c r="AY424" i="35"/>
  <c r="AZ424" i="35"/>
  <c r="BA424" i="35"/>
  <c r="BB424" i="35"/>
  <c r="BC424" i="35"/>
  <c r="BD424" i="35"/>
  <c r="BE424" i="35"/>
  <c r="BF424" i="35"/>
  <c r="BG424" i="35"/>
  <c r="BH424" i="35"/>
  <c r="BI424" i="35"/>
  <c r="BJ424" i="35"/>
  <c r="BK424" i="35"/>
  <c r="BL424" i="35"/>
  <c r="BM424" i="35"/>
  <c r="BN424" i="35"/>
  <c r="BO424" i="35"/>
  <c r="BP424" i="35"/>
  <c r="BQ424" i="35"/>
  <c r="BR424" i="35"/>
  <c r="BS424" i="35"/>
  <c r="BT424" i="35"/>
  <c r="BU424" i="35"/>
  <c r="BV424" i="35"/>
  <c r="AO425" i="35"/>
  <c r="AP425" i="35"/>
  <c r="AQ425" i="35"/>
  <c r="AR425" i="35"/>
  <c r="AS425" i="35"/>
  <c r="AT425" i="35"/>
  <c r="AU425" i="35"/>
  <c r="AV425" i="35"/>
  <c r="AW425" i="35"/>
  <c r="AX425" i="35"/>
  <c r="AY425" i="35"/>
  <c r="AZ425" i="35"/>
  <c r="BA425" i="35"/>
  <c r="BB425" i="35"/>
  <c r="BC425" i="35"/>
  <c r="BD425" i="35"/>
  <c r="BE425" i="35"/>
  <c r="BF425" i="35"/>
  <c r="BG425" i="35"/>
  <c r="BH425" i="35"/>
  <c r="BI425" i="35"/>
  <c r="BJ425" i="35"/>
  <c r="BK425" i="35"/>
  <c r="BL425" i="35"/>
  <c r="BM425" i="35"/>
  <c r="BN425" i="35"/>
  <c r="BO425" i="35"/>
  <c r="BP425" i="35"/>
  <c r="BQ425" i="35"/>
  <c r="BR425" i="35"/>
  <c r="BS425" i="35"/>
  <c r="BT425" i="35"/>
  <c r="BU425" i="35"/>
  <c r="BV425" i="35"/>
  <c r="AO426" i="35"/>
  <c r="AP426" i="35"/>
  <c r="AQ426" i="35"/>
  <c r="AR426" i="35"/>
  <c r="AS426" i="35"/>
  <c r="AT426" i="35"/>
  <c r="AU426" i="35"/>
  <c r="AV426" i="35"/>
  <c r="AW426" i="35"/>
  <c r="AX426" i="35"/>
  <c r="AY426" i="35"/>
  <c r="AZ426" i="35"/>
  <c r="BA426" i="35"/>
  <c r="BB426" i="35"/>
  <c r="BC426" i="35"/>
  <c r="BD426" i="35"/>
  <c r="BE426" i="35"/>
  <c r="BF426" i="35"/>
  <c r="BG426" i="35"/>
  <c r="BH426" i="35"/>
  <c r="BI426" i="35"/>
  <c r="BJ426" i="35"/>
  <c r="BK426" i="35"/>
  <c r="BL426" i="35"/>
  <c r="BM426" i="35"/>
  <c r="BN426" i="35"/>
  <c r="BO426" i="35"/>
  <c r="BP426" i="35"/>
  <c r="BQ426" i="35"/>
  <c r="BR426" i="35"/>
  <c r="BS426" i="35"/>
  <c r="BT426" i="35"/>
  <c r="BU426" i="35"/>
  <c r="BV426" i="35"/>
  <c r="AO960" i="35"/>
  <c r="AP960" i="35"/>
  <c r="AQ960" i="35"/>
  <c r="AR960" i="35"/>
  <c r="AS960" i="35"/>
  <c r="AT960" i="35"/>
  <c r="AU960" i="35"/>
  <c r="AV960" i="35"/>
  <c r="AW960" i="35"/>
  <c r="AX960" i="35"/>
  <c r="AY960" i="35"/>
  <c r="AZ960" i="35"/>
  <c r="BA960" i="35"/>
  <c r="BB960" i="35"/>
  <c r="BC960" i="35"/>
  <c r="BD960" i="35"/>
  <c r="BE960" i="35"/>
  <c r="BF960" i="35"/>
  <c r="BG960" i="35"/>
  <c r="BH960" i="35"/>
  <c r="BI960" i="35"/>
  <c r="BJ960" i="35"/>
  <c r="BK960" i="35"/>
  <c r="BL960" i="35"/>
  <c r="BM960" i="35"/>
  <c r="BN960" i="35"/>
  <c r="BO960" i="35"/>
  <c r="BP960" i="35"/>
  <c r="BQ960" i="35"/>
  <c r="BR960" i="35"/>
  <c r="BS960" i="35"/>
  <c r="BT960" i="35"/>
  <c r="BU960" i="35"/>
  <c r="BV960" i="35"/>
  <c r="AO961" i="35"/>
  <c r="AP961" i="35"/>
  <c r="AQ961" i="35"/>
  <c r="AR961" i="35"/>
  <c r="AS961" i="35"/>
  <c r="AT961" i="35"/>
  <c r="AU961" i="35"/>
  <c r="AV961" i="35"/>
  <c r="AW961" i="35"/>
  <c r="AX961" i="35"/>
  <c r="AY961" i="35"/>
  <c r="AZ961" i="35"/>
  <c r="BA961" i="35"/>
  <c r="BB961" i="35"/>
  <c r="BC961" i="35"/>
  <c r="BD961" i="35"/>
  <c r="BE961" i="35"/>
  <c r="BF961" i="35"/>
  <c r="BG961" i="35"/>
  <c r="BH961" i="35"/>
  <c r="BI961" i="35"/>
  <c r="BJ961" i="35"/>
  <c r="BK961" i="35"/>
  <c r="BL961" i="35"/>
  <c r="BM961" i="35"/>
  <c r="BN961" i="35"/>
  <c r="BO961" i="35"/>
  <c r="BP961" i="35"/>
  <c r="BQ961" i="35"/>
  <c r="BR961" i="35"/>
  <c r="BS961" i="35"/>
  <c r="BT961" i="35"/>
  <c r="BU961" i="35"/>
  <c r="BV961" i="35"/>
  <c r="AO962" i="35"/>
  <c r="AP962" i="35"/>
  <c r="AQ962" i="35"/>
  <c r="AR962" i="35"/>
  <c r="AS962" i="35"/>
  <c r="AT962" i="35"/>
  <c r="AU962" i="35"/>
  <c r="AV962" i="35"/>
  <c r="AW962" i="35"/>
  <c r="AX962" i="35"/>
  <c r="AY962" i="35"/>
  <c r="AZ962" i="35"/>
  <c r="BA962" i="35"/>
  <c r="BB962" i="35"/>
  <c r="BC962" i="35"/>
  <c r="BD962" i="35"/>
  <c r="BE962" i="35"/>
  <c r="BF962" i="35"/>
  <c r="BG962" i="35"/>
  <c r="BH962" i="35"/>
  <c r="BI962" i="35"/>
  <c r="BJ962" i="35"/>
  <c r="BK962" i="35"/>
  <c r="BL962" i="35"/>
  <c r="BM962" i="35"/>
  <c r="BN962" i="35"/>
  <c r="BO962" i="35"/>
  <c r="BP962" i="35"/>
  <c r="BQ962" i="35"/>
  <c r="BR962" i="35"/>
  <c r="BS962" i="35"/>
  <c r="BT962" i="35"/>
  <c r="BU962" i="35"/>
  <c r="BV962" i="35"/>
  <c r="AO963" i="35"/>
  <c r="AP963" i="35"/>
  <c r="AQ963" i="35"/>
  <c r="AR963" i="35"/>
  <c r="AS963" i="35"/>
  <c r="AT963" i="35"/>
  <c r="AU963" i="35"/>
  <c r="AV963" i="35"/>
  <c r="AW963" i="35"/>
  <c r="AX963" i="35"/>
  <c r="AY963" i="35"/>
  <c r="AZ963" i="35"/>
  <c r="BA963" i="35"/>
  <c r="BB963" i="35"/>
  <c r="BC963" i="35"/>
  <c r="BD963" i="35"/>
  <c r="BE963" i="35"/>
  <c r="BF963" i="35"/>
  <c r="BG963" i="35"/>
  <c r="BH963" i="35"/>
  <c r="BI963" i="35"/>
  <c r="BJ963" i="35"/>
  <c r="BK963" i="35"/>
  <c r="BL963" i="35"/>
  <c r="BM963" i="35"/>
  <c r="BN963" i="35"/>
  <c r="BO963" i="35"/>
  <c r="BP963" i="35"/>
  <c r="BQ963" i="35"/>
  <c r="BR963" i="35"/>
  <c r="BS963" i="35"/>
  <c r="BT963" i="35"/>
  <c r="BU963" i="35"/>
  <c r="BV963" i="35"/>
  <c r="AO964" i="35"/>
  <c r="AP964" i="35"/>
  <c r="AQ964" i="35"/>
  <c r="AR964" i="35"/>
  <c r="AS964" i="35"/>
  <c r="AT964" i="35"/>
  <c r="AU964" i="35"/>
  <c r="AV964" i="35"/>
  <c r="AW964" i="35"/>
  <c r="AX964" i="35"/>
  <c r="AY964" i="35"/>
  <c r="AZ964" i="35"/>
  <c r="BA964" i="35"/>
  <c r="BB964" i="35"/>
  <c r="BC964" i="35"/>
  <c r="BD964" i="35"/>
  <c r="BE964" i="35"/>
  <c r="BF964" i="35"/>
  <c r="BG964" i="35"/>
  <c r="BH964" i="35"/>
  <c r="BI964" i="35"/>
  <c r="BJ964" i="35"/>
  <c r="BK964" i="35"/>
  <c r="BL964" i="35"/>
  <c r="BM964" i="35"/>
  <c r="BN964" i="35"/>
  <c r="BO964" i="35"/>
  <c r="BP964" i="35"/>
  <c r="BQ964" i="35"/>
  <c r="BR964" i="35"/>
  <c r="BS964" i="35"/>
  <c r="BT964" i="35"/>
  <c r="BU964" i="35"/>
  <c r="BV964" i="35"/>
  <c r="AO596" i="35"/>
  <c r="AP596" i="35"/>
  <c r="AQ596" i="35"/>
  <c r="AR596" i="35"/>
  <c r="AS596" i="35"/>
  <c r="AT596" i="35"/>
  <c r="AU596" i="35"/>
  <c r="AV596" i="35"/>
  <c r="AW596" i="35"/>
  <c r="AX596" i="35"/>
  <c r="AY596" i="35"/>
  <c r="AZ596" i="35"/>
  <c r="BA596" i="35"/>
  <c r="BB596" i="35"/>
  <c r="BC596" i="35"/>
  <c r="BD596" i="35"/>
  <c r="BE596" i="35"/>
  <c r="BF596" i="35"/>
  <c r="BG596" i="35"/>
  <c r="BH596" i="35"/>
  <c r="BI596" i="35"/>
  <c r="BJ596" i="35"/>
  <c r="BK596" i="35"/>
  <c r="BL596" i="35"/>
  <c r="BM596" i="35"/>
  <c r="BN596" i="35"/>
  <c r="BO596" i="35"/>
  <c r="BP596" i="35"/>
  <c r="BQ596" i="35"/>
  <c r="BR596" i="35"/>
  <c r="BS596" i="35"/>
  <c r="BT596" i="35"/>
  <c r="BU596" i="35"/>
  <c r="BV596" i="35"/>
  <c r="AO597" i="35"/>
  <c r="AP597" i="35"/>
  <c r="AQ597" i="35"/>
  <c r="AR597" i="35"/>
  <c r="AS597" i="35"/>
  <c r="AT597" i="35"/>
  <c r="AU597" i="35"/>
  <c r="AV597" i="35"/>
  <c r="AW597" i="35"/>
  <c r="AX597" i="35"/>
  <c r="AY597" i="35"/>
  <c r="AZ597" i="35"/>
  <c r="BA597" i="35"/>
  <c r="BB597" i="35"/>
  <c r="BC597" i="35"/>
  <c r="BD597" i="35"/>
  <c r="BE597" i="35"/>
  <c r="BF597" i="35"/>
  <c r="BG597" i="35"/>
  <c r="BH597" i="35"/>
  <c r="BI597" i="35"/>
  <c r="BJ597" i="35"/>
  <c r="BK597" i="35"/>
  <c r="BL597" i="35"/>
  <c r="BM597" i="35"/>
  <c r="BN597" i="35"/>
  <c r="BO597" i="35"/>
  <c r="BP597" i="35"/>
  <c r="BQ597" i="35"/>
  <c r="BR597" i="35"/>
  <c r="BS597" i="35"/>
  <c r="BT597" i="35"/>
  <c r="BU597" i="35"/>
  <c r="BV597" i="35"/>
  <c r="AO598" i="35"/>
  <c r="AP598" i="35"/>
  <c r="AQ598" i="35"/>
  <c r="AR598" i="35"/>
  <c r="AS598" i="35"/>
  <c r="AT598" i="35"/>
  <c r="AU598" i="35"/>
  <c r="AV598" i="35"/>
  <c r="AW598" i="35"/>
  <c r="AX598" i="35"/>
  <c r="AY598" i="35"/>
  <c r="AZ598" i="35"/>
  <c r="BA598" i="35"/>
  <c r="BB598" i="35"/>
  <c r="BC598" i="35"/>
  <c r="BD598" i="35"/>
  <c r="BE598" i="35"/>
  <c r="BF598" i="35"/>
  <c r="BG598" i="35"/>
  <c r="BH598" i="35"/>
  <c r="BI598" i="35"/>
  <c r="BJ598" i="35"/>
  <c r="BK598" i="35"/>
  <c r="BL598" i="35"/>
  <c r="BM598" i="35"/>
  <c r="BN598" i="35"/>
  <c r="BO598" i="35"/>
  <c r="BP598" i="35"/>
  <c r="BQ598" i="35"/>
  <c r="BR598" i="35"/>
  <c r="BS598" i="35"/>
  <c r="BT598" i="35"/>
  <c r="BU598" i="35"/>
  <c r="BV598" i="35"/>
  <c r="AO599" i="35"/>
  <c r="AP599" i="35"/>
  <c r="AQ599" i="35"/>
  <c r="AR599" i="35"/>
  <c r="AS599" i="35"/>
  <c r="AT599" i="35"/>
  <c r="AU599" i="35"/>
  <c r="AV599" i="35"/>
  <c r="AW599" i="35"/>
  <c r="AX599" i="35"/>
  <c r="AY599" i="35"/>
  <c r="AZ599" i="35"/>
  <c r="BA599" i="35"/>
  <c r="BB599" i="35"/>
  <c r="BC599" i="35"/>
  <c r="BD599" i="35"/>
  <c r="BE599" i="35"/>
  <c r="BF599" i="35"/>
  <c r="BG599" i="35"/>
  <c r="BH599" i="35"/>
  <c r="BI599" i="35"/>
  <c r="BJ599" i="35"/>
  <c r="BK599" i="35"/>
  <c r="BL599" i="35"/>
  <c r="BM599" i="35"/>
  <c r="BN599" i="35"/>
  <c r="BO599" i="35"/>
  <c r="BP599" i="35"/>
  <c r="BQ599" i="35"/>
  <c r="BR599" i="35"/>
  <c r="BS599" i="35"/>
  <c r="BT599" i="35"/>
  <c r="BU599" i="35"/>
  <c r="BV599" i="35"/>
  <c r="AO600" i="35"/>
  <c r="AP600" i="35"/>
  <c r="AQ600" i="35"/>
  <c r="AR600" i="35"/>
  <c r="AS600" i="35"/>
  <c r="AT600" i="35"/>
  <c r="AU600" i="35"/>
  <c r="AV600" i="35"/>
  <c r="AW600" i="35"/>
  <c r="AX600" i="35"/>
  <c r="AY600" i="35"/>
  <c r="AZ600" i="35"/>
  <c r="BA600" i="35"/>
  <c r="BB600" i="35"/>
  <c r="BC600" i="35"/>
  <c r="BD600" i="35"/>
  <c r="BE600" i="35"/>
  <c r="BF600" i="35"/>
  <c r="BG600" i="35"/>
  <c r="BH600" i="35"/>
  <c r="BI600" i="35"/>
  <c r="BJ600" i="35"/>
  <c r="BK600" i="35"/>
  <c r="BL600" i="35"/>
  <c r="BM600" i="35"/>
  <c r="BN600" i="35"/>
  <c r="BO600" i="35"/>
  <c r="BP600" i="35"/>
  <c r="BQ600" i="35"/>
  <c r="BR600" i="35"/>
  <c r="BS600" i="35"/>
  <c r="BT600" i="35"/>
  <c r="BU600" i="35"/>
  <c r="BV600" i="35"/>
  <c r="AO601" i="35"/>
  <c r="AP601" i="35"/>
  <c r="AQ601" i="35"/>
  <c r="AR601" i="35"/>
  <c r="AS601" i="35"/>
  <c r="AT601" i="35"/>
  <c r="AU601" i="35"/>
  <c r="AV601" i="35"/>
  <c r="AW601" i="35"/>
  <c r="AX601" i="35"/>
  <c r="AY601" i="35"/>
  <c r="AZ601" i="35"/>
  <c r="BA601" i="35"/>
  <c r="BB601" i="35"/>
  <c r="BC601" i="35"/>
  <c r="BD601" i="35"/>
  <c r="BE601" i="35"/>
  <c r="BF601" i="35"/>
  <c r="BG601" i="35"/>
  <c r="BH601" i="35"/>
  <c r="BI601" i="35"/>
  <c r="BJ601" i="35"/>
  <c r="BK601" i="35"/>
  <c r="BL601" i="35"/>
  <c r="BM601" i="35"/>
  <c r="BN601" i="35"/>
  <c r="BO601" i="35"/>
  <c r="BP601" i="35"/>
  <c r="BQ601" i="35"/>
  <c r="BR601" i="35"/>
  <c r="BS601" i="35"/>
  <c r="BT601" i="35"/>
  <c r="BU601" i="35"/>
  <c r="BV601" i="35"/>
  <c r="AO1907" i="35"/>
  <c r="AP1907" i="35"/>
  <c r="AQ1907" i="35"/>
  <c r="AR1907" i="35"/>
  <c r="AS1907" i="35"/>
  <c r="AT1907" i="35"/>
  <c r="AU1907" i="35"/>
  <c r="AV1907" i="35"/>
  <c r="AW1907" i="35"/>
  <c r="AX1907" i="35"/>
  <c r="AY1907" i="35"/>
  <c r="AZ1907" i="35"/>
  <c r="BA1907" i="35"/>
  <c r="BB1907" i="35"/>
  <c r="BC1907" i="35"/>
  <c r="BD1907" i="35"/>
  <c r="BE1907" i="35"/>
  <c r="BF1907" i="35"/>
  <c r="BG1907" i="35"/>
  <c r="BH1907" i="35"/>
  <c r="BI1907" i="35"/>
  <c r="BJ1907" i="35"/>
  <c r="BK1907" i="35"/>
  <c r="BL1907" i="35"/>
  <c r="BM1907" i="35"/>
  <c r="BN1907" i="35"/>
  <c r="BO1907" i="35"/>
  <c r="BP1907" i="35"/>
  <c r="BQ1907" i="35"/>
  <c r="BR1907" i="35"/>
  <c r="BS1907" i="35"/>
  <c r="BT1907" i="35"/>
  <c r="BU1907" i="35"/>
  <c r="BV1907" i="35"/>
  <c r="AO1908" i="35"/>
  <c r="AP1908" i="35"/>
  <c r="AQ1908" i="35"/>
  <c r="AR1908" i="35"/>
  <c r="AS1908" i="35"/>
  <c r="AT1908" i="35"/>
  <c r="AU1908" i="35"/>
  <c r="AV1908" i="35"/>
  <c r="AW1908" i="35"/>
  <c r="AX1908" i="35"/>
  <c r="AY1908" i="35"/>
  <c r="AZ1908" i="35"/>
  <c r="BA1908" i="35"/>
  <c r="BB1908" i="35"/>
  <c r="BC1908" i="35"/>
  <c r="BD1908" i="35"/>
  <c r="BE1908" i="35"/>
  <c r="BF1908" i="35"/>
  <c r="BG1908" i="35"/>
  <c r="BH1908" i="35"/>
  <c r="BI1908" i="35"/>
  <c r="BJ1908" i="35"/>
  <c r="BK1908" i="35"/>
  <c r="BL1908" i="35"/>
  <c r="BM1908" i="35"/>
  <c r="BN1908" i="35"/>
  <c r="BO1908" i="35"/>
  <c r="BP1908" i="35"/>
  <c r="BQ1908" i="35"/>
  <c r="BR1908" i="35"/>
  <c r="BS1908" i="35"/>
  <c r="BT1908" i="35"/>
  <c r="BU1908" i="35"/>
  <c r="BV1908" i="35"/>
  <c r="AO1909" i="35"/>
  <c r="AP1909" i="35"/>
  <c r="AQ1909" i="35"/>
  <c r="AR1909" i="35"/>
  <c r="AS1909" i="35"/>
  <c r="AT1909" i="35"/>
  <c r="AU1909" i="35"/>
  <c r="AV1909" i="35"/>
  <c r="AW1909" i="35"/>
  <c r="AX1909" i="35"/>
  <c r="AY1909" i="35"/>
  <c r="AZ1909" i="35"/>
  <c r="BA1909" i="35"/>
  <c r="BB1909" i="35"/>
  <c r="BC1909" i="35"/>
  <c r="BD1909" i="35"/>
  <c r="BE1909" i="35"/>
  <c r="BF1909" i="35"/>
  <c r="BG1909" i="35"/>
  <c r="BH1909" i="35"/>
  <c r="BI1909" i="35"/>
  <c r="BJ1909" i="35"/>
  <c r="BK1909" i="35"/>
  <c r="BL1909" i="35"/>
  <c r="BM1909" i="35"/>
  <c r="BN1909" i="35"/>
  <c r="BO1909" i="35"/>
  <c r="BP1909" i="35"/>
  <c r="BQ1909" i="35"/>
  <c r="BR1909" i="35"/>
  <c r="BS1909" i="35"/>
  <c r="BT1909" i="35"/>
  <c r="BU1909" i="35"/>
  <c r="BV1909" i="35"/>
  <c r="AO1910" i="35"/>
  <c r="AP1910" i="35"/>
  <c r="AQ1910" i="35"/>
  <c r="AR1910" i="35"/>
  <c r="AS1910" i="35"/>
  <c r="AT1910" i="35"/>
  <c r="AU1910" i="35"/>
  <c r="AV1910" i="35"/>
  <c r="AW1910" i="35"/>
  <c r="AX1910" i="35"/>
  <c r="AY1910" i="35"/>
  <c r="AZ1910" i="35"/>
  <c r="BA1910" i="35"/>
  <c r="BB1910" i="35"/>
  <c r="BC1910" i="35"/>
  <c r="BD1910" i="35"/>
  <c r="BE1910" i="35"/>
  <c r="BF1910" i="35"/>
  <c r="BG1910" i="35"/>
  <c r="BH1910" i="35"/>
  <c r="BI1910" i="35"/>
  <c r="BJ1910" i="35"/>
  <c r="BK1910" i="35"/>
  <c r="BL1910" i="35"/>
  <c r="BM1910" i="35"/>
  <c r="BN1910" i="35"/>
  <c r="BO1910" i="35"/>
  <c r="BP1910" i="35"/>
  <c r="BQ1910" i="35"/>
  <c r="BR1910" i="35"/>
  <c r="BS1910" i="35"/>
  <c r="BT1910" i="35"/>
  <c r="BU1910" i="35"/>
  <c r="BV1910" i="35"/>
  <c r="AO1911" i="35"/>
  <c r="AP1911" i="35"/>
  <c r="AQ1911" i="35"/>
  <c r="AR1911" i="35"/>
  <c r="AS1911" i="35"/>
  <c r="AT1911" i="35"/>
  <c r="AU1911" i="35"/>
  <c r="AV1911" i="35"/>
  <c r="AW1911" i="35"/>
  <c r="AX1911" i="35"/>
  <c r="AY1911" i="35"/>
  <c r="AZ1911" i="35"/>
  <c r="BA1911" i="35"/>
  <c r="BB1911" i="35"/>
  <c r="BC1911" i="35"/>
  <c r="BD1911" i="35"/>
  <c r="BE1911" i="35"/>
  <c r="BF1911" i="35"/>
  <c r="BG1911" i="35"/>
  <c r="BH1911" i="35"/>
  <c r="BI1911" i="35"/>
  <c r="BJ1911" i="35"/>
  <c r="BK1911" i="35"/>
  <c r="BL1911" i="35"/>
  <c r="BM1911" i="35"/>
  <c r="BN1911" i="35"/>
  <c r="BO1911" i="35"/>
  <c r="BP1911" i="35"/>
  <c r="BQ1911" i="35"/>
  <c r="BR1911" i="35"/>
  <c r="BS1911" i="35"/>
  <c r="BT1911" i="35"/>
  <c r="BU1911" i="35"/>
  <c r="BV1911" i="35"/>
  <c r="AO1912" i="35"/>
  <c r="AP1912" i="35"/>
  <c r="AQ1912" i="35"/>
  <c r="AR1912" i="35"/>
  <c r="AS1912" i="35"/>
  <c r="AT1912" i="35"/>
  <c r="AU1912" i="35"/>
  <c r="AV1912" i="35"/>
  <c r="AW1912" i="35"/>
  <c r="AX1912" i="35"/>
  <c r="AY1912" i="35"/>
  <c r="AZ1912" i="35"/>
  <c r="BA1912" i="35"/>
  <c r="BB1912" i="35"/>
  <c r="BC1912" i="35"/>
  <c r="BD1912" i="35"/>
  <c r="BE1912" i="35"/>
  <c r="BF1912" i="35"/>
  <c r="BG1912" i="35"/>
  <c r="BH1912" i="35"/>
  <c r="BI1912" i="35"/>
  <c r="BJ1912" i="35"/>
  <c r="BK1912" i="35"/>
  <c r="BL1912" i="35"/>
  <c r="BM1912" i="35"/>
  <c r="BN1912" i="35"/>
  <c r="BO1912" i="35"/>
  <c r="BP1912" i="35"/>
  <c r="BQ1912" i="35"/>
  <c r="BR1912" i="35"/>
  <c r="BS1912" i="35"/>
  <c r="BT1912" i="35"/>
  <c r="BU1912" i="35"/>
  <c r="BV1912" i="35"/>
  <c r="AO195" i="35"/>
  <c r="AP195" i="35"/>
  <c r="AQ195" i="35"/>
  <c r="AR195" i="35"/>
  <c r="AS195" i="35"/>
  <c r="AT195" i="35"/>
  <c r="AU195" i="35"/>
  <c r="AV195" i="35"/>
  <c r="AW195" i="35"/>
  <c r="AX195" i="35"/>
  <c r="AY195" i="35"/>
  <c r="AZ195" i="35"/>
  <c r="BA195" i="35"/>
  <c r="BB195" i="35"/>
  <c r="BC195" i="35"/>
  <c r="BD195" i="35"/>
  <c r="BE195" i="35"/>
  <c r="BF195" i="35"/>
  <c r="BG195" i="35"/>
  <c r="BH195" i="35"/>
  <c r="BI195" i="35"/>
  <c r="BJ195" i="35"/>
  <c r="BK195" i="35"/>
  <c r="BL195" i="35"/>
  <c r="BM195" i="35"/>
  <c r="BN195" i="35"/>
  <c r="BO195" i="35"/>
  <c r="BP195" i="35"/>
  <c r="BQ195" i="35"/>
  <c r="BR195" i="35"/>
  <c r="BS195" i="35"/>
  <c r="BT195" i="35"/>
  <c r="BU195" i="35"/>
  <c r="BV195" i="35"/>
  <c r="AO196" i="35"/>
  <c r="AP196" i="35"/>
  <c r="AQ196" i="35"/>
  <c r="AR196" i="35"/>
  <c r="AS196" i="35"/>
  <c r="AT196" i="35"/>
  <c r="AU196" i="35"/>
  <c r="AV196" i="35"/>
  <c r="AW196" i="35"/>
  <c r="AX196" i="35"/>
  <c r="AY196" i="35"/>
  <c r="AZ196" i="35"/>
  <c r="BA196" i="35"/>
  <c r="BB196" i="35"/>
  <c r="BC196" i="35"/>
  <c r="BD196" i="35"/>
  <c r="BE196" i="35"/>
  <c r="BF196" i="35"/>
  <c r="BG196" i="35"/>
  <c r="BH196" i="35"/>
  <c r="BI196" i="35"/>
  <c r="BJ196" i="35"/>
  <c r="BK196" i="35"/>
  <c r="BL196" i="35"/>
  <c r="BM196" i="35"/>
  <c r="BN196" i="35"/>
  <c r="BO196" i="35"/>
  <c r="BP196" i="35"/>
  <c r="BQ196" i="35"/>
  <c r="BR196" i="35"/>
  <c r="BS196" i="35"/>
  <c r="BT196" i="35"/>
  <c r="BU196" i="35"/>
  <c r="BV196" i="35"/>
  <c r="AO197" i="35"/>
  <c r="AP197" i="35"/>
  <c r="AQ197" i="35"/>
  <c r="AR197" i="35"/>
  <c r="AS197" i="35"/>
  <c r="AT197" i="35"/>
  <c r="AU197" i="35"/>
  <c r="AV197" i="35"/>
  <c r="AW197" i="35"/>
  <c r="AX197" i="35"/>
  <c r="AY197" i="35"/>
  <c r="AZ197" i="35"/>
  <c r="BA197" i="35"/>
  <c r="BB197" i="35"/>
  <c r="BC197" i="35"/>
  <c r="BD197" i="35"/>
  <c r="BE197" i="35"/>
  <c r="BF197" i="35"/>
  <c r="BG197" i="35"/>
  <c r="BH197" i="35"/>
  <c r="BI197" i="35"/>
  <c r="BJ197" i="35"/>
  <c r="BK197" i="35"/>
  <c r="BL197" i="35"/>
  <c r="BM197" i="35"/>
  <c r="BN197" i="35"/>
  <c r="BO197" i="35"/>
  <c r="BP197" i="35"/>
  <c r="BQ197" i="35"/>
  <c r="BR197" i="35"/>
  <c r="BS197" i="35"/>
  <c r="BT197" i="35"/>
  <c r="BU197" i="35"/>
  <c r="BV197" i="35"/>
  <c r="AO198" i="35"/>
  <c r="AP198" i="35"/>
  <c r="AQ198" i="35"/>
  <c r="AR198" i="35"/>
  <c r="AS198" i="35"/>
  <c r="AT198" i="35"/>
  <c r="AU198" i="35"/>
  <c r="AV198" i="35"/>
  <c r="AW198" i="35"/>
  <c r="AX198" i="35"/>
  <c r="AY198" i="35"/>
  <c r="AZ198" i="35"/>
  <c r="BA198" i="35"/>
  <c r="BB198" i="35"/>
  <c r="BC198" i="35"/>
  <c r="BD198" i="35"/>
  <c r="BE198" i="35"/>
  <c r="BF198" i="35"/>
  <c r="BG198" i="35"/>
  <c r="BH198" i="35"/>
  <c r="BI198" i="35"/>
  <c r="BJ198" i="35"/>
  <c r="BK198" i="35"/>
  <c r="BL198" i="35"/>
  <c r="BM198" i="35"/>
  <c r="BN198" i="35"/>
  <c r="BO198" i="35"/>
  <c r="BP198" i="35"/>
  <c r="BQ198" i="35"/>
  <c r="BR198" i="35"/>
  <c r="BS198" i="35"/>
  <c r="BT198" i="35"/>
  <c r="BU198" i="35"/>
  <c r="BV198" i="35"/>
  <c r="AO199" i="35"/>
  <c r="AP199" i="35"/>
  <c r="AQ199" i="35"/>
  <c r="AR199" i="35"/>
  <c r="AS199" i="35"/>
  <c r="AT199" i="35"/>
  <c r="AU199" i="35"/>
  <c r="AV199" i="35"/>
  <c r="AW199" i="35"/>
  <c r="AX199" i="35"/>
  <c r="AY199" i="35"/>
  <c r="AZ199" i="35"/>
  <c r="BA199" i="35"/>
  <c r="BB199" i="35"/>
  <c r="BC199" i="35"/>
  <c r="BD199" i="35"/>
  <c r="BE199" i="35"/>
  <c r="BF199" i="35"/>
  <c r="BG199" i="35"/>
  <c r="BH199" i="35"/>
  <c r="BI199" i="35"/>
  <c r="BJ199" i="35"/>
  <c r="BK199" i="35"/>
  <c r="BL199" i="35"/>
  <c r="BM199" i="35"/>
  <c r="BN199" i="35"/>
  <c r="BO199" i="35"/>
  <c r="BP199" i="35"/>
  <c r="BQ199" i="35"/>
  <c r="BR199" i="35"/>
  <c r="BS199" i="35"/>
  <c r="BT199" i="35"/>
  <c r="BU199" i="35"/>
  <c r="BV199" i="35"/>
  <c r="AO200" i="35"/>
  <c r="AP200" i="35"/>
  <c r="AQ200" i="35"/>
  <c r="AR200" i="35"/>
  <c r="AS200" i="35"/>
  <c r="AT200" i="35"/>
  <c r="AU200" i="35"/>
  <c r="AV200" i="35"/>
  <c r="AW200" i="35"/>
  <c r="AX200" i="35"/>
  <c r="AY200" i="35"/>
  <c r="AZ200" i="35"/>
  <c r="BA200" i="35"/>
  <c r="BB200" i="35"/>
  <c r="BC200" i="35"/>
  <c r="BD200" i="35"/>
  <c r="BE200" i="35"/>
  <c r="BF200" i="35"/>
  <c r="BG200" i="35"/>
  <c r="BH200" i="35"/>
  <c r="BI200" i="35"/>
  <c r="BJ200" i="35"/>
  <c r="BK200" i="35"/>
  <c r="BL200" i="35"/>
  <c r="BM200" i="35"/>
  <c r="BN200" i="35"/>
  <c r="BO200" i="35"/>
  <c r="BP200" i="35"/>
  <c r="BQ200" i="35"/>
  <c r="BR200" i="35"/>
  <c r="BS200" i="35"/>
  <c r="BT200" i="35"/>
  <c r="BU200" i="35"/>
  <c r="BV200" i="35"/>
  <c r="AO427" i="35"/>
  <c r="AP427" i="35"/>
  <c r="AQ427" i="35"/>
  <c r="AR427" i="35"/>
  <c r="AS427" i="35"/>
  <c r="AT427" i="35"/>
  <c r="AU427" i="35"/>
  <c r="AV427" i="35"/>
  <c r="AW427" i="35"/>
  <c r="AX427" i="35"/>
  <c r="AY427" i="35"/>
  <c r="AZ427" i="35"/>
  <c r="BA427" i="35"/>
  <c r="BB427" i="35"/>
  <c r="BC427" i="35"/>
  <c r="BD427" i="35"/>
  <c r="BE427" i="35"/>
  <c r="BF427" i="35"/>
  <c r="BG427" i="35"/>
  <c r="BH427" i="35"/>
  <c r="BI427" i="35"/>
  <c r="BJ427" i="35"/>
  <c r="BK427" i="35"/>
  <c r="BL427" i="35"/>
  <c r="BM427" i="35"/>
  <c r="BN427" i="35"/>
  <c r="BO427" i="35"/>
  <c r="BP427" i="35"/>
  <c r="BQ427" i="35"/>
  <c r="BR427" i="35"/>
  <c r="BS427" i="35"/>
  <c r="BT427" i="35"/>
  <c r="BU427" i="35"/>
  <c r="BV427" i="35"/>
  <c r="AO428" i="35"/>
  <c r="AP428" i="35"/>
  <c r="AQ428" i="35"/>
  <c r="AR428" i="35"/>
  <c r="AS428" i="35"/>
  <c r="AT428" i="35"/>
  <c r="AU428" i="35"/>
  <c r="AV428" i="35"/>
  <c r="AW428" i="35"/>
  <c r="AX428" i="35"/>
  <c r="AY428" i="35"/>
  <c r="AZ428" i="35"/>
  <c r="BA428" i="35"/>
  <c r="BB428" i="35"/>
  <c r="BC428" i="35"/>
  <c r="BD428" i="35"/>
  <c r="BE428" i="35"/>
  <c r="BF428" i="35"/>
  <c r="BG428" i="35"/>
  <c r="BH428" i="35"/>
  <c r="BI428" i="35"/>
  <c r="BJ428" i="35"/>
  <c r="BK428" i="35"/>
  <c r="BL428" i="35"/>
  <c r="BM428" i="35"/>
  <c r="BN428" i="35"/>
  <c r="BO428" i="35"/>
  <c r="BP428" i="35"/>
  <c r="BQ428" i="35"/>
  <c r="BR428" i="35"/>
  <c r="BS428" i="35"/>
  <c r="BT428" i="35"/>
  <c r="BU428" i="35"/>
  <c r="BV428" i="35"/>
  <c r="AO429" i="35"/>
  <c r="AP429" i="35"/>
  <c r="AQ429" i="35"/>
  <c r="AR429" i="35"/>
  <c r="AS429" i="35"/>
  <c r="AT429" i="35"/>
  <c r="AU429" i="35"/>
  <c r="AV429" i="35"/>
  <c r="AW429" i="35"/>
  <c r="AX429" i="35"/>
  <c r="AY429" i="35"/>
  <c r="AZ429" i="35"/>
  <c r="BA429" i="35"/>
  <c r="BB429" i="35"/>
  <c r="BC429" i="35"/>
  <c r="BD429" i="35"/>
  <c r="BE429" i="35"/>
  <c r="BF429" i="35"/>
  <c r="BG429" i="35"/>
  <c r="BH429" i="35"/>
  <c r="BI429" i="35"/>
  <c r="BJ429" i="35"/>
  <c r="BK429" i="35"/>
  <c r="BL429" i="35"/>
  <c r="BM429" i="35"/>
  <c r="BN429" i="35"/>
  <c r="BO429" i="35"/>
  <c r="BP429" i="35"/>
  <c r="BQ429" i="35"/>
  <c r="BR429" i="35"/>
  <c r="BS429" i="35"/>
  <c r="BT429" i="35"/>
  <c r="BU429" i="35"/>
  <c r="BV429" i="35"/>
  <c r="AO430" i="35"/>
  <c r="AP430" i="35"/>
  <c r="AQ430" i="35"/>
  <c r="AR430" i="35"/>
  <c r="AS430" i="35"/>
  <c r="AT430" i="35"/>
  <c r="AU430" i="35"/>
  <c r="AV430" i="35"/>
  <c r="AW430" i="35"/>
  <c r="AX430" i="35"/>
  <c r="AY430" i="35"/>
  <c r="AZ430" i="35"/>
  <c r="BA430" i="35"/>
  <c r="BB430" i="35"/>
  <c r="BC430" i="35"/>
  <c r="BD430" i="35"/>
  <c r="BE430" i="35"/>
  <c r="BF430" i="35"/>
  <c r="BG430" i="35"/>
  <c r="BH430" i="35"/>
  <c r="BI430" i="35"/>
  <c r="BJ430" i="35"/>
  <c r="BK430" i="35"/>
  <c r="BL430" i="35"/>
  <c r="BM430" i="35"/>
  <c r="BN430" i="35"/>
  <c r="BO430" i="35"/>
  <c r="BP430" i="35"/>
  <c r="BQ430" i="35"/>
  <c r="BR430" i="35"/>
  <c r="BS430" i="35"/>
  <c r="BT430" i="35"/>
  <c r="BU430" i="35"/>
  <c r="BV430" i="35"/>
  <c r="AO431" i="35"/>
  <c r="AP431" i="35"/>
  <c r="AQ431" i="35"/>
  <c r="AR431" i="35"/>
  <c r="AS431" i="35"/>
  <c r="AT431" i="35"/>
  <c r="AU431" i="35"/>
  <c r="AV431" i="35"/>
  <c r="AW431" i="35"/>
  <c r="AX431" i="35"/>
  <c r="AY431" i="35"/>
  <c r="AZ431" i="35"/>
  <c r="BA431" i="35"/>
  <c r="BB431" i="35"/>
  <c r="BC431" i="35"/>
  <c r="BD431" i="35"/>
  <c r="BE431" i="35"/>
  <c r="BF431" i="35"/>
  <c r="BG431" i="35"/>
  <c r="BH431" i="35"/>
  <c r="BI431" i="35"/>
  <c r="BJ431" i="35"/>
  <c r="BK431" i="35"/>
  <c r="BL431" i="35"/>
  <c r="BM431" i="35"/>
  <c r="BN431" i="35"/>
  <c r="BO431" i="35"/>
  <c r="BP431" i="35"/>
  <c r="BQ431" i="35"/>
  <c r="BR431" i="35"/>
  <c r="BS431" i="35"/>
  <c r="BT431" i="35"/>
  <c r="BU431" i="35"/>
  <c r="BV431" i="35"/>
  <c r="AO432" i="35"/>
  <c r="AP432" i="35"/>
  <c r="AQ432" i="35"/>
  <c r="AR432" i="35"/>
  <c r="AS432" i="35"/>
  <c r="AT432" i="35"/>
  <c r="AU432" i="35"/>
  <c r="AV432" i="35"/>
  <c r="AW432" i="35"/>
  <c r="AX432" i="35"/>
  <c r="AY432" i="35"/>
  <c r="AZ432" i="35"/>
  <c r="BA432" i="35"/>
  <c r="BB432" i="35"/>
  <c r="BC432" i="35"/>
  <c r="BD432" i="35"/>
  <c r="BE432" i="35"/>
  <c r="BF432" i="35"/>
  <c r="BG432" i="35"/>
  <c r="BH432" i="35"/>
  <c r="BI432" i="35"/>
  <c r="BJ432" i="35"/>
  <c r="BK432" i="35"/>
  <c r="BL432" i="35"/>
  <c r="BM432" i="35"/>
  <c r="BN432" i="35"/>
  <c r="BO432" i="35"/>
  <c r="BP432" i="35"/>
  <c r="BQ432" i="35"/>
  <c r="BR432" i="35"/>
  <c r="BS432" i="35"/>
  <c r="BT432" i="35"/>
  <c r="BU432" i="35"/>
  <c r="BV432" i="35"/>
  <c r="AO896" i="35"/>
  <c r="AP896" i="35"/>
  <c r="AQ896" i="35"/>
  <c r="AR896" i="35"/>
  <c r="AS896" i="35"/>
  <c r="AT896" i="35"/>
  <c r="AU896" i="35"/>
  <c r="AV896" i="35"/>
  <c r="AW896" i="35"/>
  <c r="AX896" i="35"/>
  <c r="AY896" i="35"/>
  <c r="AZ896" i="35"/>
  <c r="BA896" i="35"/>
  <c r="BB896" i="35"/>
  <c r="BC896" i="35"/>
  <c r="BD896" i="35"/>
  <c r="BE896" i="35"/>
  <c r="BF896" i="35"/>
  <c r="BG896" i="35"/>
  <c r="BH896" i="35"/>
  <c r="BI896" i="35"/>
  <c r="BJ896" i="35"/>
  <c r="BK896" i="35"/>
  <c r="BL896" i="35"/>
  <c r="BM896" i="35"/>
  <c r="BN896" i="35"/>
  <c r="BO896" i="35"/>
  <c r="BP896" i="35"/>
  <c r="BQ896" i="35"/>
  <c r="BR896" i="35"/>
  <c r="BS896" i="35"/>
  <c r="BT896" i="35"/>
  <c r="BU896" i="35"/>
  <c r="BV896" i="35"/>
  <c r="AO897" i="35"/>
  <c r="AP897" i="35"/>
  <c r="AQ897" i="35"/>
  <c r="AR897" i="35"/>
  <c r="AS897" i="35"/>
  <c r="AT897" i="35"/>
  <c r="AU897" i="35"/>
  <c r="AV897" i="35"/>
  <c r="AW897" i="35"/>
  <c r="AX897" i="35"/>
  <c r="AY897" i="35"/>
  <c r="AZ897" i="35"/>
  <c r="BA897" i="35"/>
  <c r="BB897" i="35"/>
  <c r="BC897" i="35"/>
  <c r="BD897" i="35"/>
  <c r="BE897" i="35"/>
  <c r="BF897" i="35"/>
  <c r="BG897" i="35"/>
  <c r="BH897" i="35"/>
  <c r="BI897" i="35"/>
  <c r="BJ897" i="35"/>
  <c r="BK897" i="35"/>
  <c r="BL897" i="35"/>
  <c r="BM897" i="35"/>
  <c r="BN897" i="35"/>
  <c r="BO897" i="35"/>
  <c r="BP897" i="35"/>
  <c r="BQ897" i="35"/>
  <c r="BR897" i="35"/>
  <c r="BS897" i="35"/>
  <c r="BT897" i="35"/>
  <c r="BU897" i="35"/>
  <c r="BV897" i="35"/>
  <c r="AO898" i="35"/>
  <c r="AP898" i="35"/>
  <c r="AQ898" i="35"/>
  <c r="AR898" i="35"/>
  <c r="AS898" i="35"/>
  <c r="AT898" i="35"/>
  <c r="AU898" i="35"/>
  <c r="AV898" i="35"/>
  <c r="AW898" i="35"/>
  <c r="AX898" i="35"/>
  <c r="AY898" i="35"/>
  <c r="AZ898" i="35"/>
  <c r="BA898" i="35"/>
  <c r="BB898" i="35"/>
  <c r="BC898" i="35"/>
  <c r="BD898" i="35"/>
  <c r="BE898" i="35"/>
  <c r="BF898" i="35"/>
  <c r="BG898" i="35"/>
  <c r="BH898" i="35"/>
  <c r="BI898" i="35"/>
  <c r="BJ898" i="35"/>
  <c r="BK898" i="35"/>
  <c r="BL898" i="35"/>
  <c r="BM898" i="35"/>
  <c r="BN898" i="35"/>
  <c r="BO898" i="35"/>
  <c r="BP898" i="35"/>
  <c r="BQ898" i="35"/>
  <c r="BR898" i="35"/>
  <c r="BS898" i="35"/>
  <c r="BT898" i="35"/>
  <c r="BU898" i="35"/>
  <c r="BV898" i="35"/>
  <c r="AO899" i="35"/>
  <c r="AP899" i="35"/>
  <c r="AQ899" i="35"/>
  <c r="AR899" i="35"/>
  <c r="AS899" i="35"/>
  <c r="AT899" i="35"/>
  <c r="AU899" i="35"/>
  <c r="AV899" i="35"/>
  <c r="AW899" i="35"/>
  <c r="AX899" i="35"/>
  <c r="AY899" i="35"/>
  <c r="AZ899" i="35"/>
  <c r="BA899" i="35"/>
  <c r="BB899" i="35"/>
  <c r="BC899" i="35"/>
  <c r="BD899" i="35"/>
  <c r="BE899" i="35"/>
  <c r="BF899" i="35"/>
  <c r="BG899" i="35"/>
  <c r="BH899" i="35"/>
  <c r="BI899" i="35"/>
  <c r="BJ899" i="35"/>
  <c r="BK899" i="35"/>
  <c r="BL899" i="35"/>
  <c r="BM899" i="35"/>
  <c r="BN899" i="35"/>
  <c r="BO899" i="35"/>
  <c r="BP899" i="35"/>
  <c r="BQ899" i="35"/>
  <c r="BR899" i="35"/>
  <c r="BS899" i="35"/>
  <c r="BT899" i="35"/>
  <c r="BU899" i="35"/>
  <c r="BV899" i="35"/>
  <c r="AO900" i="35"/>
  <c r="AP900" i="35"/>
  <c r="AQ900" i="35"/>
  <c r="AR900" i="35"/>
  <c r="AS900" i="35"/>
  <c r="AT900" i="35"/>
  <c r="AU900" i="35"/>
  <c r="AV900" i="35"/>
  <c r="AW900" i="35"/>
  <c r="AX900" i="35"/>
  <c r="AY900" i="35"/>
  <c r="AZ900" i="35"/>
  <c r="BA900" i="35"/>
  <c r="BB900" i="35"/>
  <c r="BC900" i="35"/>
  <c r="BD900" i="35"/>
  <c r="BE900" i="35"/>
  <c r="BF900" i="35"/>
  <c r="BG900" i="35"/>
  <c r="BH900" i="35"/>
  <c r="BI900" i="35"/>
  <c r="BJ900" i="35"/>
  <c r="BK900" i="35"/>
  <c r="BL900" i="35"/>
  <c r="BM900" i="35"/>
  <c r="BN900" i="35"/>
  <c r="BO900" i="35"/>
  <c r="BP900" i="35"/>
  <c r="BQ900" i="35"/>
  <c r="BR900" i="35"/>
  <c r="BS900" i="35"/>
  <c r="BT900" i="35"/>
  <c r="BU900" i="35"/>
  <c r="BV900" i="35"/>
  <c r="AO1527" i="35"/>
  <c r="AP1527" i="35"/>
  <c r="AQ1527" i="35"/>
  <c r="AR1527" i="35"/>
  <c r="AS1527" i="35"/>
  <c r="AT1527" i="35"/>
  <c r="AU1527" i="35"/>
  <c r="AV1527" i="35"/>
  <c r="AW1527" i="35"/>
  <c r="AX1527" i="35"/>
  <c r="AY1527" i="35"/>
  <c r="AZ1527" i="35"/>
  <c r="BA1527" i="35"/>
  <c r="BB1527" i="35"/>
  <c r="BC1527" i="35"/>
  <c r="BD1527" i="35"/>
  <c r="BE1527" i="35"/>
  <c r="BF1527" i="35"/>
  <c r="BG1527" i="35"/>
  <c r="BH1527" i="35"/>
  <c r="BI1527" i="35"/>
  <c r="BJ1527" i="35"/>
  <c r="BK1527" i="35"/>
  <c r="BL1527" i="35"/>
  <c r="BM1527" i="35"/>
  <c r="BN1527" i="35"/>
  <c r="BO1527" i="35"/>
  <c r="BP1527" i="35"/>
  <c r="BQ1527" i="35"/>
  <c r="BR1527" i="35"/>
  <c r="BS1527" i="35"/>
  <c r="BT1527" i="35"/>
  <c r="BU1527" i="35"/>
  <c r="BV1527" i="35"/>
  <c r="AO1528" i="35"/>
  <c r="AP1528" i="35"/>
  <c r="AQ1528" i="35"/>
  <c r="AR1528" i="35"/>
  <c r="AS1528" i="35"/>
  <c r="AT1528" i="35"/>
  <c r="AU1528" i="35"/>
  <c r="AV1528" i="35"/>
  <c r="AW1528" i="35"/>
  <c r="AX1528" i="35"/>
  <c r="AY1528" i="35"/>
  <c r="AZ1528" i="35"/>
  <c r="BA1528" i="35"/>
  <c r="BB1528" i="35"/>
  <c r="BC1528" i="35"/>
  <c r="BD1528" i="35"/>
  <c r="BE1528" i="35"/>
  <c r="BF1528" i="35"/>
  <c r="BG1528" i="35"/>
  <c r="BH1528" i="35"/>
  <c r="BI1528" i="35"/>
  <c r="BJ1528" i="35"/>
  <c r="BK1528" i="35"/>
  <c r="BL1528" i="35"/>
  <c r="BM1528" i="35"/>
  <c r="BN1528" i="35"/>
  <c r="BO1528" i="35"/>
  <c r="BP1528" i="35"/>
  <c r="BQ1528" i="35"/>
  <c r="BR1528" i="35"/>
  <c r="BS1528" i="35"/>
  <c r="BT1528" i="35"/>
  <c r="BU1528" i="35"/>
  <c r="BV1528" i="35"/>
  <c r="AO1529" i="35"/>
  <c r="AP1529" i="35"/>
  <c r="AQ1529" i="35"/>
  <c r="AR1529" i="35"/>
  <c r="AS1529" i="35"/>
  <c r="AT1529" i="35"/>
  <c r="AU1529" i="35"/>
  <c r="AV1529" i="35"/>
  <c r="AW1529" i="35"/>
  <c r="AX1529" i="35"/>
  <c r="AY1529" i="35"/>
  <c r="AZ1529" i="35"/>
  <c r="BA1529" i="35"/>
  <c r="BB1529" i="35"/>
  <c r="BC1529" i="35"/>
  <c r="BD1529" i="35"/>
  <c r="BE1529" i="35"/>
  <c r="BF1529" i="35"/>
  <c r="BG1529" i="35"/>
  <c r="BH1529" i="35"/>
  <c r="BI1529" i="35"/>
  <c r="BJ1529" i="35"/>
  <c r="BK1529" i="35"/>
  <c r="BL1529" i="35"/>
  <c r="BM1529" i="35"/>
  <c r="BN1529" i="35"/>
  <c r="BO1529" i="35"/>
  <c r="BP1529" i="35"/>
  <c r="BQ1529" i="35"/>
  <c r="BR1529" i="35"/>
  <c r="BS1529" i="35"/>
  <c r="BT1529" i="35"/>
  <c r="BU1529" i="35"/>
  <c r="BV1529" i="35"/>
  <c r="AO1530" i="35"/>
  <c r="AP1530" i="35"/>
  <c r="AQ1530" i="35"/>
  <c r="AR1530" i="35"/>
  <c r="AS1530" i="35"/>
  <c r="AT1530" i="35"/>
  <c r="AU1530" i="35"/>
  <c r="AV1530" i="35"/>
  <c r="AW1530" i="35"/>
  <c r="AX1530" i="35"/>
  <c r="AY1530" i="35"/>
  <c r="AZ1530" i="35"/>
  <c r="BA1530" i="35"/>
  <c r="BB1530" i="35"/>
  <c r="BC1530" i="35"/>
  <c r="BD1530" i="35"/>
  <c r="BE1530" i="35"/>
  <c r="BF1530" i="35"/>
  <c r="BG1530" i="35"/>
  <c r="BH1530" i="35"/>
  <c r="BI1530" i="35"/>
  <c r="BJ1530" i="35"/>
  <c r="BK1530" i="35"/>
  <c r="BL1530" i="35"/>
  <c r="BM1530" i="35"/>
  <c r="BN1530" i="35"/>
  <c r="BO1530" i="35"/>
  <c r="BP1530" i="35"/>
  <c r="BQ1530" i="35"/>
  <c r="BR1530" i="35"/>
  <c r="BS1530" i="35"/>
  <c r="BT1530" i="35"/>
  <c r="BU1530" i="35"/>
  <c r="BV1530" i="35"/>
  <c r="AO1531" i="35"/>
  <c r="AP1531" i="35"/>
  <c r="AQ1531" i="35"/>
  <c r="AR1531" i="35"/>
  <c r="AS1531" i="35"/>
  <c r="AT1531" i="35"/>
  <c r="AU1531" i="35"/>
  <c r="AV1531" i="35"/>
  <c r="AW1531" i="35"/>
  <c r="AX1531" i="35"/>
  <c r="AY1531" i="35"/>
  <c r="AZ1531" i="35"/>
  <c r="BA1531" i="35"/>
  <c r="BB1531" i="35"/>
  <c r="BC1531" i="35"/>
  <c r="BD1531" i="35"/>
  <c r="BE1531" i="35"/>
  <c r="BF1531" i="35"/>
  <c r="BG1531" i="35"/>
  <c r="BH1531" i="35"/>
  <c r="BI1531" i="35"/>
  <c r="BJ1531" i="35"/>
  <c r="BK1531" i="35"/>
  <c r="BL1531" i="35"/>
  <c r="BM1531" i="35"/>
  <c r="BN1531" i="35"/>
  <c r="BO1531" i="35"/>
  <c r="BP1531" i="35"/>
  <c r="BQ1531" i="35"/>
  <c r="BR1531" i="35"/>
  <c r="BS1531" i="35"/>
  <c r="BT1531" i="35"/>
  <c r="BU1531" i="35"/>
  <c r="BV1531" i="35"/>
  <c r="AO1216" i="35"/>
  <c r="AP1216" i="35"/>
  <c r="AQ1216" i="35"/>
  <c r="AR1216" i="35"/>
  <c r="AS1216" i="35"/>
  <c r="AT1216" i="35"/>
  <c r="AU1216" i="35"/>
  <c r="AV1216" i="35"/>
  <c r="AW1216" i="35"/>
  <c r="AX1216" i="35"/>
  <c r="AY1216" i="35"/>
  <c r="AZ1216" i="35"/>
  <c r="BA1216" i="35"/>
  <c r="BB1216" i="35"/>
  <c r="BC1216" i="35"/>
  <c r="BD1216" i="35"/>
  <c r="BE1216" i="35"/>
  <c r="BF1216" i="35"/>
  <c r="BG1216" i="35"/>
  <c r="BH1216" i="35"/>
  <c r="BI1216" i="35"/>
  <c r="BJ1216" i="35"/>
  <c r="BK1216" i="35"/>
  <c r="BL1216" i="35"/>
  <c r="BM1216" i="35"/>
  <c r="BN1216" i="35"/>
  <c r="BO1216" i="35"/>
  <c r="BP1216" i="35"/>
  <c r="BQ1216" i="35"/>
  <c r="BR1216" i="35"/>
  <c r="BS1216" i="35"/>
  <c r="BT1216" i="35"/>
  <c r="BU1216" i="35"/>
  <c r="BV1216" i="35"/>
  <c r="AO1217" i="35"/>
  <c r="AP1217" i="35"/>
  <c r="AQ1217" i="35"/>
  <c r="AR1217" i="35"/>
  <c r="AS1217" i="35"/>
  <c r="AT1217" i="35"/>
  <c r="AU1217" i="35"/>
  <c r="AV1217" i="35"/>
  <c r="AW1217" i="35"/>
  <c r="AX1217" i="35"/>
  <c r="AY1217" i="35"/>
  <c r="AZ1217" i="35"/>
  <c r="BA1217" i="35"/>
  <c r="BB1217" i="35"/>
  <c r="BC1217" i="35"/>
  <c r="BD1217" i="35"/>
  <c r="BE1217" i="35"/>
  <c r="BF1217" i="35"/>
  <c r="BG1217" i="35"/>
  <c r="BH1217" i="35"/>
  <c r="BI1217" i="35"/>
  <c r="BJ1217" i="35"/>
  <c r="BK1217" i="35"/>
  <c r="BL1217" i="35"/>
  <c r="BM1217" i="35"/>
  <c r="BN1217" i="35"/>
  <c r="BO1217" i="35"/>
  <c r="BP1217" i="35"/>
  <c r="BQ1217" i="35"/>
  <c r="BR1217" i="35"/>
  <c r="BS1217" i="35"/>
  <c r="BT1217" i="35"/>
  <c r="BU1217" i="35"/>
  <c r="BV1217" i="35"/>
  <c r="AO1218" i="35"/>
  <c r="AP1218" i="35"/>
  <c r="AQ1218" i="35"/>
  <c r="AR1218" i="35"/>
  <c r="AS1218" i="35"/>
  <c r="AT1218" i="35"/>
  <c r="AU1218" i="35"/>
  <c r="AV1218" i="35"/>
  <c r="AW1218" i="35"/>
  <c r="AX1218" i="35"/>
  <c r="AY1218" i="35"/>
  <c r="AZ1218" i="35"/>
  <c r="BA1218" i="35"/>
  <c r="BB1218" i="35"/>
  <c r="BC1218" i="35"/>
  <c r="BD1218" i="35"/>
  <c r="BE1218" i="35"/>
  <c r="BF1218" i="35"/>
  <c r="BG1218" i="35"/>
  <c r="BH1218" i="35"/>
  <c r="BI1218" i="35"/>
  <c r="BJ1218" i="35"/>
  <c r="BK1218" i="35"/>
  <c r="BL1218" i="35"/>
  <c r="BM1218" i="35"/>
  <c r="BN1218" i="35"/>
  <c r="BO1218" i="35"/>
  <c r="BP1218" i="35"/>
  <c r="BQ1218" i="35"/>
  <c r="BR1218" i="35"/>
  <c r="BS1218" i="35"/>
  <c r="BT1218" i="35"/>
  <c r="BU1218" i="35"/>
  <c r="BV1218" i="35"/>
  <c r="AO1219" i="35"/>
  <c r="AP1219" i="35"/>
  <c r="AQ1219" i="35"/>
  <c r="AR1219" i="35"/>
  <c r="AS1219" i="35"/>
  <c r="AT1219" i="35"/>
  <c r="AU1219" i="35"/>
  <c r="AV1219" i="35"/>
  <c r="AW1219" i="35"/>
  <c r="AX1219" i="35"/>
  <c r="AY1219" i="35"/>
  <c r="AZ1219" i="35"/>
  <c r="BA1219" i="35"/>
  <c r="BB1219" i="35"/>
  <c r="BC1219" i="35"/>
  <c r="BD1219" i="35"/>
  <c r="BE1219" i="35"/>
  <c r="BF1219" i="35"/>
  <c r="BG1219" i="35"/>
  <c r="BH1219" i="35"/>
  <c r="BI1219" i="35"/>
  <c r="BJ1219" i="35"/>
  <c r="BK1219" i="35"/>
  <c r="BL1219" i="35"/>
  <c r="BM1219" i="35"/>
  <c r="BN1219" i="35"/>
  <c r="BO1219" i="35"/>
  <c r="BP1219" i="35"/>
  <c r="BQ1219" i="35"/>
  <c r="BR1219" i="35"/>
  <c r="BS1219" i="35"/>
  <c r="BT1219" i="35"/>
  <c r="BU1219" i="35"/>
  <c r="BV1219" i="35"/>
  <c r="AO1220" i="35"/>
  <c r="AP1220" i="35"/>
  <c r="AQ1220" i="35"/>
  <c r="AR1220" i="35"/>
  <c r="AS1220" i="35"/>
  <c r="AT1220" i="35"/>
  <c r="AU1220" i="35"/>
  <c r="AV1220" i="35"/>
  <c r="AW1220" i="35"/>
  <c r="AX1220" i="35"/>
  <c r="AY1220" i="35"/>
  <c r="AZ1220" i="35"/>
  <c r="BA1220" i="35"/>
  <c r="BB1220" i="35"/>
  <c r="BC1220" i="35"/>
  <c r="BD1220" i="35"/>
  <c r="BE1220" i="35"/>
  <c r="BF1220" i="35"/>
  <c r="BG1220" i="35"/>
  <c r="BH1220" i="35"/>
  <c r="BI1220" i="35"/>
  <c r="BJ1220" i="35"/>
  <c r="BK1220" i="35"/>
  <c r="BL1220" i="35"/>
  <c r="BM1220" i="35"/>
  <c r="BN1220" i="35"/>
  <c r="BO1220" i="35"/>
  <c r="BP1220" i="35"/>
  <c r="BQ1220" i="35"/>
  <c r="BR1220" i="35"/>
  <c r="BS1220" i="35"/>
  <c r="BT1220" i="35"/>
  <c r="BU1220" i="35"/>
  <c r="BV1220" i="35"/>
  <c r="AO744" i="35"/>
  <c r="AP744" i="35"/>
  <c r="AQ744" i="35"/>
  <c r="AR744" i="35"/>
  <c r="AS744" i="35"/>
  <c r="AT744" i="35"/>
  <c r="AU744" i="35"/>
  <c r="AV744" i="35"/>
  <c r="AW744" i="35"/>
  <c r="AX744" i="35"/>
  <c r="AY744" i="35"/>
  <c r="AZ744" i="35"/>
  <c r="BA744" i="35"/>
  <c r="BB744" i="35"/>
  <c r="BC744" i="35"/>
  <c r="BD744" i="35"/>
  <c r="BE744" i="35"/>
  <c r="BF744" i="35"/>
  <c r="BG744" i="35"/>
  <c r="BH744" i="35"/>
  <c r="BI744" i="35"/>
  <c r="BJ744" i="35"/>
  <c r="BK744" i="35"/>
  <c r="BL744" i="35"/>
  <c r="BM744" i="35"/>
  <c r="BN744" i="35"/>
  <c r="BO744" i="35"/>
  <c r="BP744" i="35"/>
  <c r="BQ744" i="35"/>
  <c r="BR744" i="35"/>
  <c r="BS744" i="35"/>
  <c r="BT744" i="35"/>
  <c r="BU744" i="35"/>
  <c r="BV744" i="35"/>
  <c r="AO745" i="35"/>
  <c r="AP745" i="35"/>
  <c r="AQ745" i="35"/>
  <c r="AR745" i="35"/>
  <c r="AS745" i="35"/>
  <c r="AT745" i="35"/>
  <c r="AU745" i="35"/>
  <c r="AV745" i="35"/>
  <c r="AW745" i="35"/>
  <c r="AX745" i="35"/>
  <c r="AY745" i="35"/>
  <c r="AZ745" i="35"/>
  <c r="BA745" i="35"/>
  <c r="BB745" i="35"/>
  <c r="BC745" i="35"/>
  <c r="BD745" i="35"/>
  <c r="BE745" i="35"/>
  <c r="BF745" i="35"/>
  <c r="BG745" i="35"/>
  <c r="BH745" i="35"/>
  <c r="BI745" i="35"/>
  <c r="BJ745" i="35"/>
  <c r="BK745" i="35"/>
  <c r="BL745" i="35"/>
  <c r="BM745" i="35"/>
  <c r="BN745" i="35"/>
  <c r="BO745" i="35"/>
  <c r="BP745" i="35"/>
  <c r="BQ745" i="35"/>
  <c r="BR745" i="35"/>
  <c r="BS745" i="35"/>
  <c r="BT745" i="35"/>
  <c r="BU745" i="35"/>
  <c r="BV745" i="35"/>
  <c r="AO746" i="35"/>
  <c r="AP746" i="35"/>
  <c r="AQ746" i="35"/>
  <c r="AR746" i="35"/>
  <c r="AS746" i="35"/>
  <c r="AT746" i="35"/>
  <c r="AU746" i="35"/>
  <c r="AV746" i="35"/>
  <c r="AW746" i="35"/>
  <c r="AX746" i="35"/>
  <c r="AY746" i="35"/>
  <c r="AZ746" i="35"/>
  <c r="BA746" i="35"/>
  <c r="BB746" i="35"/>
  <c r="BC746" i="35"/>
  <c r="BD746" i="35"/>
  <c r="BE746" i="35"/>
  <c r="BF746" i="35"/>
  <c r="BG746" i="35"/>
  <c r="BH746" i="35"/>
  <c r="BI746" i="35"/>
  <c r="BJ746" i="35"/>
  <c r="BK746" i="35"/>
  <c r="BL746" i="35"/>
  <c r="BM746" i="35"/>
  <c r="BN746" i="35"/>
  <c r="BO746" i="35"/>
  <c r="BP746" i="35"/>
  <c r="BQ746" i="35"/>
  <c r="BR746" i="35"/>
  <c r="BS746" i="35"/>
  <c r="BT746" i="35"/>
  <c r="BU746" i="35"/>
  <c r="BV746" i="35"/>
  <c r="AO747" i="35"/>
  <c r="AP747" i="35"/>
  <c r="AQ747" i="35"/>
  <c r="AR747" i="35"/>
  <c r="AS747" i="35"/>
  <c r="AT747" i="35"/>
  <c r="AU747" i="35"/>
  <c r="AV747" i="35"/>
  <c r="AW747" i="35"/>
  <c r="AX747" i="35"/>
  <c r="AY747" i="35"/>
  <c r="AZ747" i="35"/>
  <c r="BA747" i="35"/>
  <c r="BB747" i="35"/>
  <c r="BC747" i="35"/>
  <c r="BD747" i="35"/>
  <c r="BE747" i="35"/>
  <c r="BF747" i="35"/>
  <c r="BG747" i="35"/>
  <c r="BH747" i="35"/>
  <c r="BI747" i="35"/>
  <c r="BJ747" i="35"/>
  <c r="BK747" i="35"/>
  <c r="BL747" i="35"/>
  <c r="BM747" i="35"/>
  <c r="BN747" i="35"/>
  <c r="BO747" i="35"/>
  <c r="BP747" i="35"/>
  <c r="BQ747" i="35"/>
  <c r="BR747" i="35"/>
  <c r="BS747" i="35"/>
  <c r="BT747" i="35"/>
  <c r="BU747" i="35"/>
  <c r="BV747" i="35"/>
  <c r="AO748" i="35"/>
  <c r="AP748" i="35"/>
  <c r="AQ748" i="35"/>
  <c r="AR748" i="35"/>
  <c r="AS748" i="35"/>
  <c r="AT748" i="35"/>
  <c r="AU748" i="35"/>
  <c r="AV748" i="35"/>
  <c r="AW748" i="35"/>
  <c r="AX748" i="35"/>
  <c r="AY748" i="35"/>
  <c r="AZ748" i="35"/>
  <c r="BA748" i="35"/>
  <c r="BB748" i="35"/>
  <c r="BC748" i="35"/>
  <c r="BD748" i="35"/>
  <c r="BE748" i="35"/>
  <c r="BF748" i="35"/>
  <c r="BG748" i="35"/>
  <c r="BH748" i="35"/>
  <c r="BI748" i="35"/>
  <c r="BJ748" i="35"/>
  <c r="BK748" i="35"/>
  <c r="BL748" i="35"/>
  <c r="BM748" i="35"/>
  <c r="BN748" i="35"/>
  <c r="BO748" i="35"/>
  <c r="BP748" i="35"/>
  <c r="BQ748" i="35"/>
  <c r="BR748" i="35"/>
  <c r="BS748" i="35"/>
  <c r="BT748" i="35"/>
  <c r="BU748" i="35"/>
  <c r="BV748" i="35"/>
  <c r="AO1691" i="35"/>
  <c r="AP1691" i="35"/>
  <c r="AQ1691" i="35"/>
  <c r="AR1691" i="35"/>
  <c r="AS1691" i="35"/>
  <c r="AT1691" i="35"/>
  <c r="AU1691" i="35"/>
  <c r="AV1691" i="35"/>
  <c r="AW1691" i="35"/>
  <c r="AX1691" i="35"/>
  <c r="AY1691" i="35"/>
  <c r="AZ1691" i="35"/>
  <c r="BA1691" i="35"/>
  <c r="BB1691" i="35"/>
  <c r="BC1691" i="35"/>
  <c r="BD1691" i="35"/>
  <c r="BE1691" i="35"/>
  <c r="BF1691" i="35"/>
  <c r="BG1691" i="35"/>
  <c r="BH1691" i="35"/>
  <c r="BI1691" i="35"/>
  <c r="BJ1691" i="35"/>
  <c r="BK1691" i="35"/>
  <c r="BL1691" i="35"/>
  <c r="BM1691" i="35"/>
  <c r="BN1691" i="35"/>
  <c r="BO1691" i="35"/>
  <c r="BP1691" i="35"/>
  <c r="BQ1691" i="35"/>
  <c r="BR1691" i="35"/>
  <c r="BS1691" i="35"/>
  <c r="BT1691" i="35"/>
  <c r="BU1691" i="35"/>
  <c r="BV1691" i="35"/>
  <c r="AO1692" i="35"/>
  <c r="AP1692" i="35"/>
  <c r="AQ1692" i="35"/>
  <c r="AR1692" i="35"/>
  <c r="AS1692" i="35"/>
  <c r="AT1692" i="35"/>
  <c r="AU1692" i="35"/>
  <c r="AV1692" i="35"/>
  <c r="AW1692" i="35"/>
  <c r="AX1692" i="35"/>
  <c r="AY1692" i="35"/>
  <c r="AZ1692" i="35"/>
  <c r="BA1692" i="35"/>
  <c r="BB1692" i="35"/>
  <c r="BC1692" i="35"/>
  <c r="BD1692" i="35"/>
  <c r="BE1692" i="35"/>
  <c r="BF1692" i="35"/>
  <c r="BG1692" i="35"/>
  <c r="BH1692" i="35"/>
  <c r="BI1692" i="35"/>
  <c r="BJ1692" i="35"/>
  <c r="BK1692" i="35"/>
  <c r="BL1692" i="35"/>
  <c r="BM1692" i="35"/>
  <c r="BN1692" i="35"/>
  <c r="BO1692" i="35"/>
  <c r="BP1692" i="35"/>
  <c r="BQ1692" i="35"/>
  <c r="BR1692" i="35"/>
  <c r="BS1692" i="35"/>
  <c r="BT1692" i="35"/>
  <c r="BU1692" i="35"/>
  <c r="BV1692" i="35"/>
  <c r="AO1693" i="35"/>
  <c r="AP1693" i="35"/>
  <c r="AQ1693" i="35"/>
  <c r="AR1693" i="35"/>
  <c r="AS1693" i="35"/>
  <c r="AT1693" i="35"/>
  <c r="AU1693" i="35"/>
  <c r="AV1693" i="35"/>
  <c r="AW1693" i="35"/>
  <c r="AX1693" i="35"/>
  <c r="AY1693" i="35"/>
  <c r="AZ1693" i="35"/>
  <c r="BA1693" i="35"/>
  <c r="BB1693" i="35"/>
  <c r="BC1693" i="35"/>
  <c r="BD1693" i="35"/>
  <c r="BE1693" i="35"/>
  <c r="BF1693" i="35"/>
  <c r="BG1693" i="35"/>
  <c r="BH1693" i="35"/>
  <c r="BI1693" i="35"/>
  <c r="BJ1693" i="35"/>
  <c r="BK1693" i="35"/>
  <c r="BL1693" i="35"/>
  <c r="BM1693" i="35"/>
  <c r="BN1693" i="35"/>
  <c r="BO1693" i="35"/>
  <c r="BP1693" i="35"/>
  <c r="BQ1693" i="35"/>
  <c r="BR1693" i="35"/>
  <c r="BS1693" i="35"/>
  <c r="BT1693" i="35"/>
  <c r="BU1693" i="35"/>
  <c r="BV1693" i="35"/>
  <c r="AO1694" i="35"/>
  <c r="AP1694" i="35"/>
  <c r="AQ1694" i="35"/>
  <c r="AR1694" i="35"/>
  <c r="AS1694" i="35"/>
  <c r="AT1694" i="35"/>
  <c r="AU1694" i="35"/>
  <c r="AV1694" i="35"/>
  <c r="AW1694" i="35"/>
  <c r="AX1694" i="35"/>
  <c r="AY1694" i="35"/>
  <c r="AZ1694" i="35"/>
  <c r="BA1694" i="35"/>
  <c r="BB1694" i="35"/>
  <c r="BC1694" i="35"/>
  <c r="BD1694" i="35"/>
  <c r="BE1694" i="35"/>
  <c r="BF1694" i="35"/>
  <c r="BG1694" i="35"/>
  <c r="BH1694" i="35"/>
  <c r="BI1694" i="35"/>
  <c r="BJ1694" i="35"/>
  <c r="BK1694" i="35"/>
  <c r="BL1694" i="35"/>
  <c r="BM1694" i="35"/>
  <c r="BN1694" i="35"/>
  <c r="BO1694" i="35"/>
  <c r="BP1694" i="35"/>
  <c r="BQ1694" i="35"/>
  <c r="BR1694" i="35"/>
  <c r="BS1694" i="35"/>
  <c r="BT1694" i="35"/>
  <c r="BU1694" i="35"/>
  <c r="BV1694" i="35"/>
  <c r="AO1695" i="35"/>
  <c r="AP1695" i="35"/>
  <c r="AQ1695" i="35"/>
  <c r="AR1695" i="35"/>
  <c r="AS1695" i="35"/>
  <c r="AT1695" i="35"/>
  <c r="AU1695" i="35"/>
  <c r="AV1695" i="35"/>
  <c r="AW1695" i="35"/>
  <c r="AX1695" i="35"/>
  <c r="AY1695" i="35"/>
  <c r="AZ1695" i="35"/>
  <c r="BA1695" i="35"/>
  <c r="BB1695" i="35"/>
  <c r="BC1695" i="35"/>
  <c r="BD1695" i="35"/>
  <c r="BE1695" i="35"/>
  <c r="BF1695" i="35"/>
  <c r="BG1695" i="35"/>
  <c r="BH1695" i="35"/>
  <c r="BI1695" i="35"/>
  <c r="BJ1695" i="35"/>
  <c r="BK1695" i="35"/>
  <c r="BL1695" i="35"/>
  <c r="BM1695" i="35"/>
  <c r="BN1695" i="35"/>
  <c r="BO1695" i="35"/>
  <c r="BP1695" i="35"/>
  <c r="BQ1695" i="35"/>
  <c r="BR1695" i="35"/>
  <c r="BS1695" i="35"/>
  <c r="BT1695" i="35"/>
  <c r="BU1695" i="35"/>
  <c r="BV1695" i="35"/>
  <c r="AO1376" i="35"/>
  <c r="AP1376" i="35"/>
  <c r="AQ1376" i="35"/>
  <c r="AR1376" i="35"/>
  <c r="AS1376" i="35"/>
  <c r="AT1376" i="35"/>
  <c r="AU1376" i="35"/>
  <c r="AV1376" i="35"/>
  <c r="AW1376" i="35"/>
  <c r="AX1376" i="35"/>
  <c r="AY1376" i="35"/>
  <c r="AZ1376" i="35"/>
  <c r="BA1376" i="35"/>
  <c r="BB1376" i="35"/>
  <c r="BC1376" i="35"/>
  <c r="BD1376" i="35"/>
  <c r="BE1376" i="35"/>
  <c r="BF1376" i="35"/>
  <c r="BG1376" i="35"/>
  <c r="BH1376" i="35"/>
  <c r="BI1376" i="35"/>
  <c r="BJ1376" i="35"/>
  <c r="BK1376" i="35"/>
  <c r="BL1376" i="35"/>
  <c r="BM1376" i="35"/>
  <c r="BN1376" i="35"/>
  <c r="BO1376" i="35"/>
  <c r="BP1376" i="35"/>
  <c r="BQ1376" i="35"/>
  <c r="BR1376" i="35"/>
  <c r="BS1376" i="35"/>
  <c r="BT1376" i="35"/>
  <c r="BU1376" i="35"/>
  <c r="BV1376" i="35"/>
  <c r="AO1377" i="35"/>
  <c r="AP1377" i="35"/>
  <c r="AQ1377" i="35"/>
  <c r="AR1377" i="35"/>
  <c r="AS1377" i="35"/>
  <c r="AT1377" i="35"/>
  <c r="AU1377" i="35"/>
  <c r="AV1377" i="35"/>
  <c r="AW1377" i="35"/>
  <c r="AX1377" i="35"/>
  <c r="AY1377" i="35"/>
  <c r="AZ1377" i="35"/>
  <c r="BA1377" i="35"/>
  <c r="BB1377" i="35"/>
  <c r="BC1377" i="35"/>
  <c r="BD1377" i="35"/>
  <c r="BE1377" i="35"/>
  <c r="BF1377" i="35"/>
  <c r="BG1377" i="35"/>
  <c r="BH1377" i="35"/>
  <c r="BI1377" i="35"/>
  <c r="BJ1377" i="35"/>
  <c r="BK1377" i="35"/>
  <c r="BL1377" i="35"/>
  <c r="BM1377" i="35"/>
  <c r="BN1377" i="35"/>
  <c r="BO1377" i="35"/>
  <c r="BP1377" i="35"/>
  <c r="BQ1377" i="35"/>
  <c r="BR1377" i="35"/>
  <c r="BS1377" i="35"/>
  <c r="BT1377" i="35"/>
  <c r="BU1377" i="35"/>
  <c r="BV1377" i="35"/>
  <c r="AO1378" i="35"/>
  <c r="AP1378" i="35"/>
  <c r="AQ1378" i="35"/>
  <c r="AR1378" i="35"/>
  <c r="AS1378" i="35"/>
  <c r="AT1378" i="35"/>
  <c r="AU1378" i="35"/>
  <c r="AV1378" i="35"/>
  <c r="AW1378" i="35"/>
  <c r="AX1378" i="35"/>
  <c r="AY1378" i="35"/>
  <c r="AZ1378" i="35"/>
  <c r="BA1378" i="35"/>
  <c r="BB1378" i="35"/>
  <c r="BC1378" i="35"/>
  <c r="BD1378" i="35"/>
  <c r="BE1378" i="35"/>
  <c r="BF1378" i="35"/>
  <c r="BG1378" i="35"/>
  <c r="BH1378" i="35"/>
  <c r="BI1378" i="35"/>
  <c r="BJ1378" i="35"/>
  <c r="BK1378" i="35"/>
  <c r="BL1378" i="35"/>
  <c r="BM1378" i="35"/>
  <c r="BN1378" i="35"/>
  <c r="BO1378" i="35"/>
  <c r="BP1378" i="35"/>
  <c r="BQ1378" i="35"/>
  <c r="BR1378" i="35"/>
  <c r="BS1378" i="35"/>
  <c r="BT1378" i="35"/>
  <c r="BU1378" i="35"/>
  <c r="BV1378" i="35"/>
  <c r="AO1379" i="35"/>
  <c r="AP1379" i="35"/>
  <c r="AQ1379" i="35"/>
  <c r="AR1379" i="35"/>
  <c r="AS1379" i="35"/>
  <c r="AT1379" i="35"/>
  <c r="AU1379" i="35"/>
  <c r="AV1379" i="35"/>
  <c r="AW1379" i="35"/>
  <c r="AX1379" i="35"/>
  <c r="AY1379" i="35"/>
  <c r="AZ1379" i="35"/>
  <c r="BA1379" i="35"/>
  <c r="BB1379" i="35"/>
  <c r="BC1379" i="35"/>
  <c r="BD1379" i="35"/>
  <c r="BE1379" i="35"/>
  <c r="BF1379" i="35"/>
  <c r="BG1379" i="35"/>
  <c r="BH1379" i="35"/>
  <c r="BI1379" i="35"/>
  <c r="BJ1379" i="35"/>
  <c r="BK1379" i="35"/>
  <c r="BL1379" i="35"/>
  <c r="BM1379" i="35"/>
  <c r="BN1379" i="35"/>
  <c r="BO1379" i="35"/>
  <c r="BP1379" i="35"/>
  <c r="BQ1379" i="35"/>
  <c r="BR1379" i="35"/>
  <c r="BS1379" i="35"/>
  <c r="BT1379" i="35"/>
  <c r="BU1379" i="35"/>
  <c r="BV1379" i="35"/>
  <c r="AO1380" i="35"/>
  <c r="AP1380" i="35"/>
  <c r="AQ1380" i="35"/>
  <c r="AR1380" i="35"/>
  <c r="AS1380" i="35"/>
  <c r="AT1380" i="35"/>
  <c r="AU1380" i="35"/>
  <c r="AV1380" i="35"/>
  <c r="AW1380" i="35"/>
  <c r="AX1380" i="35"/>
  <c r="AY1380" i="35"/>
  <c r="AZ1380" i="35"/>
  <c r="BA1380" i="35"/>
  <c r="BB1380" i="35"/>
  <c r="BC1380" i="35"/>
  <c r="BD1380" i="35"/>
  <c r="BE1380" i="35"/>
  <c r="BF1380" i="35"/>
  <c r="BG1380" i="35"/>
  <c r="BH1380" i="35"/>
  <c r="BI1380" i="35"/>
  <c r="BJ1380" i="35"/>
  <c r="BK1380" i="35"/>
  <c r="BL1380" i="35"/>
  <c r="BM1380" i="35"/>
  <c r="BN1380" i="35"/>
  <c r="BO1380" i="35"/>
  <c r="BP1380" i="35"/>
  <c r="BQ1380" i="35"/>
  <c r="BR1380" i="35"/>
  <c r="BS1380" i="35"/>
  <c r="BT1380" i="35"/>
  <c r="BU1380" i="35"/>
  <c r="BV1380" i="35"/>
  <c r="AO1913" i="35"/>
  <c r="AP1913" i="35"/>
  <c r="AQ1913" i="35"/>
  <c r="AR1913" i="35"/>
  <c r="AS1913" i="35"/>
  <c r="AT1913" i="35"/>
  <c r="AU1913" i="35"/>
  <c r="AV1913" i="35"/>
  <c r="AW1913" i="35"/>
  <c r="AX1913" i="35"/>
  <c r="AY1913" i="35"/>
  <c r="AZ1913" i="35"/>
  <c r="BA1913" i="35"/>
  <c r="BB1913" i="35"/>
  <c r="BC1913" i="35"/>
  <c r="BD1913" i="35"/>
  <c r="BE1913" i="35"/>
  <c r="BF1913" i="35"/>
  <c r="BG1913" i="35"/>
  <c r="BH1913" i="35"/>
  <c r="BI1913" i="35"/>
  <c r="BJ1913" i="35"/>
  <c r="BK1913" i="35"/>
  <c r="BL1913" i="35"/>
  <c r="BM1913" i="35"/>
  <c r="BN1913" i="35"/>
  <c r="BO1913" i="35"/>
  <c r="BP1913" i="35"/>
  <c r="BQ1913" i="35"/>
  <c r="BR1913" i="35"/>
  <c r="BS1913" i="35"/>
  <c r="BT1913" i="35"/>
  <c r="BU1913" i="35"/>
  <c r="BV1913" i="35"/>
  <c r="AO1914" i="35"/>
  <c r="AP1914" i="35"/>
  <c r="AQ1914" i="35"/>
  <c r="AR1914" i="35"/>
  <c r="AS1914" i="35"/>
  <c r="AT1914" i="35"/>
  <c r="AU1914" i="35"/>
  <c r="AV1914" i="35"/>
  <c r="AW1914" i="35"/>
  <c r="AX1914" i="35"/>
  <c r="AY1914" i="35"/>
  <c r="AZ1914" i="35"/>
  <c r="BA1914" i="35"/>
  <c r="BB1914" i="35"/>
  <c r="BC1914" i="35"/>
  <c r="BD1914" i="35"/>
  <c r="BE1914" i="35"/>
  <c r="BF1914" i="35"/>
  <c r="BG1914" i="35"/>
  <c r="BH1914" i="35"/>
  <c r="BI1914" i="35"/>
  <c r="BJ1914" i="35"/>
  <c r="BK1914" i="35"/>
  <c r="BL1914" i="35"/>
  <c r="BM1914" i="35"/>
  <c r="BN1914" i="35"/>
  <c r="BO1914" i="35"/>
  <c r="BP1914" i="35"/>
  <c r="BQ1914" i="35"/>
  <c r="BR1914" i="35"/>
  <c r="BS1914" i="35"/>
  <c r="BT1914" i="35"/>
  <c r="BU1914" i="35"/>
  <c r="BV1914" i="35"/>
  <c r="AO1915" i="35"/>
  <c r="AP1915" i="35"/>
  <c r="AQ1915" i="35"/>
  <c r="AR1915" i="35"/>
  <c r="AS1915" i="35"/>
  <c r="AT1915" i="35"/>
  <c r="AU1915" i="35"/>
  <c r="AV1915" i="35"/>
  <c r="AW1915" i="35"/>
  <c r="AX1915" i="35"/>
  <c r="AY1915" i="35"/>
  <c r="AZ1915" i="35"/>
  <c r="BA1915" i="35"/>
  <c r="BB1915" i="35"/>
  <c r="BC1915" i="35"/>
  <c r="BD1915" i="35"/>
  <c r="BE1915" i="35"/>
  <c r="BF1915" i="35"/>
  <c r="BG1915" i="35"/>
  <c r="BH1915" i="35"/>
  <c r="BI1915" i="35"/>
  <c r="BJ1915" i="35"/>
  <c r="BK1915" i="35"/>
  <c r="BL1915" i="35"/>
  <c r="BM1915" i="35"/>
  <c r="BN1915" i="35"/>
  <c r="BO1915" i="35"/>
  <c r="BP1915" i="35"/>
  <c r="BQ1915" i="35"/>
  <c r="BR1915" i="35"/>
  <c r="BS1915" i="35"/>
  <c r="BT1915" i="35"/>
  <c r="BU1915" i="35"/>
  <c r="BV1915" i="35"/>
  <c r="AO1916" i="35"/>
  <c r="AP1916" i="35"/>
  <c r="AQ1916" i="35"/>
  <c r="AR1916" i="35"/>
  <c r="AS1916" i="35"/>
  <c r="AT1916" i="35"/>
  <c r="AU1916" i="35"/>
  <c r="AV1916" i="35"/>
  <c r="AW1916" i="35"/>
  <c r="AX1916" i="35"/>
  <c r="AY1916" i="35"/>
  <c r="AZ1916" i="35"/>
  <c r="BA1916" i="35"/>
  <c r="BB1916" i="35"/>
  <c r="BC1916" i="35"/>
  <c r="BD1916" i="35"/>
  <c r="BE1916" i="35"/>
  <c r="BF1916" i="35"/>
  <c r="BG1916" i="35"/>
  <c r="BH1916" i="35"/>
  <c r="BI1916" i="35"/>
  <c r="BJ1916" i="35"/>
  <c r="BK1916" i="35"/>
  <c r="BL1916" i="35"/>
  <c r="BM1916" i="35"/>
  <c r="BN1916" i="35"/>
  <c r="BO1916" i="35"/>
  <c r="BP1916" i="35"/>
  <c r="BQ1916" i="35"/>
  <c r="BR1916" i="35"/>
  <c r="BS1916" i="35"/>
  <c r="BT1916" i="35"/>
  <c r="BU1916" i="35"/>
  <c r="BV1916" i="35"/>
  <c r="AO1917" i="35"/>
  <c r="AP1917" i="35"/>
  <c r="AQ1917" i="35"/>
  <c r="AR1917" i="35"/>
  <c r="AS1917" i="35"/>
  <c r="AT1917" i="35"/>
  <c r="AU1917" i="35"/>
  <c r="AV1917" i="35"/>
  <c r="AW1917" i="35"/>
  <c r="AX1917" i="35"/>
  <c r="AY1917" i="35"/>
  <c r="AZ1917" i="35"/>
  <c r="BA1917" i="35"/>
  <c r="BB1917" i="35"/>
  <c r="BC1917" i="35"/>
  <c r="BD1917" i="35"/>
  <c r="BE1917" i="35"/>
  <c r="BF1917" i="35"/>
  <c r="BG1917" i="35"/>
  <c r="BH1917" i="35"/>
  <c r="BI1917" i="35"/>
  <c r="BJ1917" i="35"/>
  <c r="BK1917" i="35"/>
  <c r="BL1917" i="35"/>
  <c r="BM1917" i="35"/>
  <c r="BN1917" i="35"/>
  <c r="BO1917" i="35"/>
  <c r="BP1917" i="35"/>
  <c r="BQ1917" i="35"/>
  <c r="BR1917" i="35"/>
  <c r="BS1917" i="35"/>
  <c r="BT1917" i="35"/>
  <c r="BU1917" i="35"/>
  <c r="BV1917" i="35"/>
  <c r="AO1918" i="35"/>
  <c r="AP1918" i="35"/>
  <c r="AQ1918" i="35"/>
  <c r="AR1918" i="35"/>
  <c r="AS1918" i="35"/>
  <c r="AT1918" i="35"/>
  <c r="AU1918" i="35"/>
  <c r="AV1918" i="35"/>
  <c r="AW1918" i="35"/>
  <c r="AX1918" i="35"/>
  <c r="AY1918" i="35"/>
  <c r="AZ1918" i="35"/>
  <c r="BA1918" i="35"/>
  <c r="BB1918" i="35"/>
  <c r="BC1918" i="35"/>
  <c r="BD1918" i="35"/>
  <c r="BE1918" i="35"/>
  <c r="BF1918" i="35"/>
  <c r="BG1918" i="35"/>
  <c r="BH1918" i="35"/>
  <c r="BI1918" i="35"/>
  <c r="BJ1918" i="35"/>
  <c r="BK1918" i="35"/>
  <c r="BL1918" i="35"/>
  <c r="BM1918" i="35"/>
  <c r="BN1918" i="35"/>
  <c r="BO1918" i="35"/>
  <c r="BP1918" i="35"/>
  <c r="BQ1918" i="35"/>
  <c r="BR1918" i="35"/>
  <c r="BS1918" i="35"/>
  <c r="BT1918" i="35"/>
  <c r="BU1918" i="35"/>
  <c r="BV1918" i="35"/>
  <c r="AO201" i="35"/>
  <c r="AP201" i="35"/>
  <c r="AQ201" i="35"/>
  <c r="AR201" i="35"/>
  <c r="AS201" i="35"/>
  <c r="AT201" i="35"/>
  <c r="AU201" i="35"/>
  <c r="AV201" i="35"/>
  <c r="AW201" i="35"/>
  <c r="AX201" i="35"/>
  <c r="AY201" i="35"/>
  <c r="AZ201" i="35"/>
  <c r="BA201" i="35"/>
  <c r="BB201" i="35"/>
  <c r="BC201" i="35"/>
  <c r="BD201" i="35"/>
  <c r="BE201" i="35"/>
  <c r="BF201" i="35"/>
  <c r="BG201" i="35"/>
  <c r="BH201" i="35"/>
  <c r="BI201" i="35"/>
  <c r="BJ201" i="35"/>
  <c r="BK201" i="35"/>
  <c r="BL201" i="35"/>
  <c r="BM201" i="35"/>
  <c r="BN201" i="35"/>
  <c r="BO201" i="35"/>
  <c r="BP201" i="35"/>
  <c r="BQ201" i="35"/>
  <c r="BR201" i="35"/>
  <c r="BS201" i="35"/>
  <c r="BT201" i="35"/>
  <c r="BU201" i="35"/>
  <c r="BV201" i="35"/>
  <c r="AO202" i="35"/>
  <c r="AP202" i="35"/>
  <c r="AQ202" i="35"/>
  <c r="AR202" i="35"/>
  <c r="AS202" i="35"/>
  <c r="AT202" i="35"/>
  <c r="AU202" i="35"/>
  <c r="AV202" i="35"/>
  <c r="AW202" i="35"/>
  <c r="AX202" i="35"/>
  <c r="AY202" i="35"/>
  <c r="AZ202" i="35"/>
  <c r="BA202" i="35"/>
  <c r="BB202" i="35"/>
  <c r="BC202" i="35"/>
  <c r="BD202" i="35"/>
  <c r="BE202" i="35"/>
  <c r="BF202" i="35"/>
  <c r="BG202" i="35"/>
  <c r="BH202" i="35"/>
  <c r="BI202" i="35"/>
  <c r="BJ202" i="35"/>
  <c r="BK202" i="35"/>
  <c r="BL202" i="35"/>
  <c r="BM202" i="35"/>
  <c r="BN202" i="35"/>
  <c r="BO202" i="35"/>
  <c r="BP202" i="35"/>
  <c r="BQ202" i="35"/>
  <c r="BR202" i="35"/>
  <c r="BS202" i="35"/>
  <c r="BT202" i="35"/>
  <c r="BU202" i="35"/>
  <c r="BV202" i="35"/>
  <c r="AO203" i="35"/>
  <c r="AP203" i="35"/>
  <c r="AQ203" i="35"/>
  <c r="AR203" i="35"/>
  <c r="AS203" i="35"/>
  <c r="AT203" i="35"/>
  <c r="AU203" i="35"/>
  <c r="AV203" i="35"/>
  <c r="AW203" i="35"/>
  <c r="AX203" i="35"/>
  <c r="AY203" i="35"/>
  <c r="AZ203" i="35"/>
  <c r="BA203" i="35"/>
  <c r="BB203" i="35"/>
  <c r="BC203" i="35"/>
  <c r="BD203" i="35"/>
  <c r="BE203" i="35"/>
  <c r="BF203" i="35"/>
  <c r="BG203" i="35"/>
  <c r="BH203" i="35"/>
  <c r="BI203" i="35"/>
  <c r="BJ203" i="35"/>
  <c r="BK203" i="35"/>
  <c r="BL203" i="35"/>
  <c r="BM203" i="35"/>
  <c r="BN203" i="35"/>
  <c r="BO203" i="35"/>
  <c r="BP203" i="35"/>
  <c r="BQ203" i="35"/>
  <c r="BR203" i="35"/>
  <c r="BS203" i="35"/>
  <c r="BT203" i="35"/>
  <c r="BU203" i="35"/>
  <c r="BV203" i="35"/>
  <c r="AO204" i="35"/>
  <c r="AP204" i="35"/>
  <c r="AQ204" i="35"/>
  <c r="AR204" i="35"/>
  <c r="AS204" i="35"/>
  <c r="AT204" i="35"/>
  <c r="AU204" i="35"/>
  <c r="AV204" i="35"/>
  <c r="AW204" i="35"/>
  <c r="AX204" i="35"/>
  <c r="AY204" i="35"/>
  <c r="AZ204" i="35"/>
  <c r="BA204" i="35"/>
  <c r="BB204" i="35"/>
  <c r="BC204" i="35"/>
  <c r="BD204" i="35"/>
  <c r="BE204" i="35"/>
  <c r="BF204" i="35"/>
  <c r="BG204" i="35"/>
  <c r="BH204" i="35"/>
  <c r="BI204" i="35"/>
  <c r="BJ204" i="35"/>
  <c r="BK204" i="35"/>
  <c r="BL204" i="35"/>
  <c r="BM204" i="35"/>
  <c r="BN204" i="35"/>
  <c r="BO204" i="35"/>
  <c r="BP204" i="35"/>
  <c r="BQ204" i="35"/>
  <c r="BR204" i="35"/>
  <c r="BS204" i="35"/>
  <c r="BT204" i="35"/>
  <c r="BU204" i="35"/>
  <c r="BV204" i="35"/>
  <c r="AO205" i="35"/>
  <c r="AP205" i="35"/>
  <c r="AQ205" i="35"/>
  <c r="AR205" i="35"/>
  <c r="AS205" i="35"/>
  <c r="AT205" i="35"/>
  <c r="AU205" i="35"/>
  <c r="AV205" i="35"/>
  <c r="AW205" i="35"/>
  <c r="AX205" i="35"/>
  <c r="AY205" i="35"/>
  <c r="AZ205" i="35"/>
  <c r="BA205" i="35"/>
  <c r="BB205" i="35"/>
  <c r="BC205" i="35"/>
  <c r="BD205" i="35"/>
  <c r="BE205" i="35"/>
  <c r="BF205" i="35"/>
  <c r="BG205" i="35"/>
  <c r="BH205" i="35"/>
  <c r="BI205" i="35"/>
  <c r="BJ205" i="35"/>
  <c r="BK205" i="35"/>
  <c r="BL205" i="35"/>
  <c r="BM205" i="35"/>
  <c r="BN205" i="35"/>
  <c r="BO205" i="35"/>
  <c r="BP205" i="35"/>
  <c r="BQ205" i="35"/>
  <c r="BR205" i="35"/>
  <c r="BS205" i="35"/>
  <c r="BT205" i="35"/>
  <c r="BU205" i="35"/>
  <c r="BV205" i="35"/>
  <c r="AO433" i="35"/>
  <c r="AP433" i="35"/>
  <c r="AQ433" i="35"/>
  <c r="AR433" i="35"/>
  <c r="AS433" i="35"/>
  <c r="AT433" i="35"/>
  <c r="AU433" i="35"/>
  <c r="AV433" i="35"/>
  <c r="AW433" i="35"/>
  <c r="AX433" i="35"/>
  <c r="AY433" i="35"/>
  <c r="AZ433" i="35"/>
  <c r="BA433" i="35"/>
  <c r="BB433" i="35"/>
  <c r="BC433" i="35"/>
  <c r="BD433" i="35"/>
  <c r="BE433" i="35"/>
  <c r="BF433" i="35"/>
  <c r="BG433" i="35"/>
  <c r="BH433" i="35"/>
  <c r="BI433" i="35"/>
  <c r="BJ433" i="35"/>
  <c r="BK433" i="35"/>
  <c r="BL433" i="35"/>
  <c r="BM433" i="35"/>
  <c r="BN433" i="35"/>
  <c r="BO433" i="35"/>
  <c r="BP433" i="35"/>
  <c r="BQ433" i="35"/>
  <c r="BR433" i="35"/>
  <c r="BS433" i="35"/>
  <c r="BT433" i="35"/>
  <c r="BU433" i="35"/>
  <c r="BV433" i="35"/>
  <c r="AO434" i="35"/>
  <c r="AP434" i="35"/>
  <c r="AQ434" i="35"/>
  <c r="AR434" i="35"/>
  <c r="AS434" i="35"/>
  <c r="AT434" i="35"/>
  <c r="AU434" i="35"/>
  <c r="AV434" i="35"/>
  <c r="AW434" i="35"/>
  <c r="AX434" i="35"/>
  <c r="AY434" i="35"/>
  <c r="AZ434" i="35"/>
  <c r="BA434" i="35"/>
  <c r="BB434" i="35"/>
  <c r="BC434" i="35"/>
  <c r="BD434" i="35"/>
  <c r="BE434" i="35"/>
  <c r="BF434" i="35"/>
  <c r="BG434" i="35"/>
  <c r="BH434" i="35"/>
  <c r="BI434" i="35"/>
  <c r="BJ434" i="35"/>
  <c r="BK434" i="35"/>
  <c r="BL434" i="35"/>
  <c r="BM434" i="35"/>
  <c r="BN434" i="35"/>
  <c r="BO434" i="35"/>
  <c r="BP434" i="35"/>
  <c r="BQ434" i="35"/>
  <c r="BR434" i="35"/>
  <c r="BS434" i="35"/>
  <c r="BT434" i="35"/>
  <c r="BU434" i="35"/>
  <c r="BV434" i="35"/>
  <c r="AO435" i="35"/>
  <c r="AP435" i="35"/>
  <c r="AQ435" i="35"/>
  <c r="AR435" i="35"/>
  <c r="AS435" i="35"/>
  <c r="AT435" i="35"/>
  <c r="AU435" i="35"/>
  <c r="AV435" i="35"/>
  <c r="AW435" i="35"/>
  <c r="AX435" i="35"/>
  <c r="AY435" i="35"/>
  <c r="AZ435" i="35"/>
  <c r="BA435" i="35"/>
  <c r="BB435" i="35"/>
  <c r="BC435" i="35"/>
  <c r="BD435" i="35"/>
  <c r="BE435" i="35"/>
  <c r="BF435" i="35"/>
  <c r="BG435" i="35"/>
  <c r="BH435" i="35"/>
  <c r="BI435" i="35"/>
  <c r="BJ435" i="35"/>
  <c r="BK435" i="35"/>
  <c r="BL435" i="35"/>
  <c r="BM435" i="35"/>
  <c r="BN435" i="35"/>
  <c r="BO435" i="35"/>
  <c r="BP435" i="35"/>
  <c r="BQ435" i="35"/>
  <c r="BR435" i="35"/>
  <c r="BS435" i="35"/>
  <c r="BT435" i="35"/>
  <c r="BU435" i="35"/>
  <c r="BV435" i="35"/>
  <c r="AO436" i="35"/>
  <c r="AP436" i="35"/>
  <c r="AQ436" i="35"/>
  <c r="AR436" i="35"/>
  <c r="AS436" i="35"/>
  <c r="AT436" i="35"/>
  <c r="AU436" i="35"/>
  <c r="AV436" i="35"/>
  <c r="AW436" i="35"/>
  <c r="AX436" i="35"/>
  <c r="AY436" i="35"/>
  <c r="AZ436" i="35"/>
  <c r="BA436" i="35"/>
  <c r="BB436" i="35"/>
  <c r="BC436" i="35"/>
  <c r="BD436" i="35"/>
  <c r="BE436" i="35"/>
  <c r="BF436" i="35"/>
  <c r="BG436" i="35"/>
  <c r="BH436" i="35"/>
  <c r="BI436" i="35"/>
  <c r="BJ436" i="35"/>
  <c r="BK436" i="35"/>
  <c r="BL436" i="35"/>
  <c r="BM436" i="35"/>
  <c r="BN436" i="35"/>
  <c r="BO436" i="35"/>
  <c r="BP436" i="35"/>
  <c r="BQ436" i="35"/>
  <c r="BR436" i="35"/>
  <c r="BS436" i="35"/>
  <c r="BT436" i="35"/>
  <c r="BU436" i="35"/>
  <c r="BV436" i="35"/>
  <c r="AO437" i="35"/>
  <c r="AP437" i="35"/>
  <c r="AQ437" i="35"/>
  <c r="AR437" i="35"/>
  <c r="AS437" i="35"/>
  <c r="AT437" i="35"/>
  <c r="AU437" i="35"/>
  <c r="AV437" i="35"/>
  <c r="AW437" i="35"/>
  <c r="AX437" i="35"/>
  <c r="AY437" i="35"/>
  <c r="AZ437" i="35"/>
  <c r="BA437" i="35"/>
  <c r="BB437" i="35"/>
  <c r="BC437" i="35"/>
  <c r="BD437" i="35"/>
  <c r="BE437" i="35"/>
  <c r="BF437" i="35"/>
  <c r="BG437" i="35"/>
  <c r="BH437" i="35"/>
  <c r="BI437" i="35"/>
  <c r="BJ437" i="35"/>
  <c r="BK437" i="35"/>
  <c r="BL437" i="35"/>
  <c r="BM437" i="35"/>
  <c r="BN437" i="35"/>
  <c r="BO437" i="35"/>
  <c r="BP437" i="35"/>
  <c r="BQ437" i="35"/>
  <c r="BR437" i="35"/>
  <c r="BS437" i="35"/>
  <c r="BT437" i="35"/>
  <c r="BU437" i="35"/>
  <c r="BV437" i="35"/>
  <c r="AO1060" i="35"/>
  <c r="AP1060" i="35"/>
  <c r="AQ1060" i="35"/>
  <c r="AR1060" i="35"/>
  <c r="AS1060" i="35"/>
  <c r="AT1060" i="35"/>
  <c r="AU1060" i="35"/>
  <c r="AV1060" i="35"/>
  <c r="AW1060" i="35"/>
  <c r="AX1060" i="35"/>
  <c r="AY1060" i="35"/>
  <c r="AZ1060" i="35"/>
  <c r="BA1060" i="35"/>
  <c r="BB1060" i="35"/>
  <c r="BC1060" i="35"/>
  <c r="BD1060" i="35"/>
  <c r="BE1060" i="35"/>
  <c r="BF1060" i="35"/>
  <c r="BG1060" i="35"/>
  <c r="BH1060" i="35"/>
  <c r="BI1060" i="35"/>
  <c r="BJ1060" i="35"/>
  <c r="BK1060" i="35"/>
  <c r="BL1060" i="35"/>
  <c r="BM1060" i="35"/>
  <c r="BN1060" i="35"/>
  <c r="BO1060" i="35"/>
  <c r="BP1060" i="35"/>
  <c r="BQ1060" i="35"/>
  <c r="BR1060" i="35"/>
  <c r="BS1060" i="35"/>
  <c r="BT1060" i="35"/>
  <c r="BU1060" i="35"/>
  <c r="BV1060" i="35"/>
  <c r="AO1061" i="35"/>
  <c r="AP1061" i="35"/>
  <c r="AQ1061" i="35"/>
  <c r="AR1061" i="35"/>
  <c r="AS1061" i="35"/>
  <c r="AT1061" i="35"/>
  <c r="AU1061" i="35"/>
  <c r="AV1061" i="35"/>
  <c r="AW1061" i="35"/>
  <c r="AX1061" i="35"/>
  <c r="AY1061" i="35"/>
  <c r="AZ1061" i="35"/>
  <c r="BA1061" i="35"/>
  <c r="BB1061" i="35"/>
  <c r="BC1061" i="35"/>
  <c r="BD1061" i="35"/>
  <c r="BE1061" i="35"/>
  <c r="BF1061" i="35"/>
  <c r="BG1061" i="35"/>
  <c r="BH1061" i="35"/>
  <c r="BI1061" i="35"/>
  <c r="BJ1061" i="35"/>
  <c r="BK1061" i="35"/>
  <c r="BL1061" i="35"/>
  <c r="BM1061" i="35"/>
  <c r="BN1061" i="35"/>
  <c r="BO1061" i="35"/>
  <c r="BP1061" i="35"/>
  <c r="BQ1061" i="35"/>
  <c r="BR1061" i="35"/>
  <c r="BS1061" i="35"/>
  <c r="BT1061" i="35"/>
  <c r="BU1061" i="35"/>
  <c r="BV1061" i="35"/>
  <c r="AO1062" i="35"/>
  <c r="AP1062" i="35"/>
  <c r="AQ1062" i="35"/>
  <c r="AR1062" i="35"/>
  <c r="AS1062" i="35"/>
  <c r="AT1062" i="35"/>
  <c r="AU1062" i="35"/>
  <c r="AV1062" i="35"/>
  <c r="AW1062" i="35"/>
  <c r="AX1062" i="35"/>
  <c r="AY1062" i="35"/>
  <c r="AZ1062" i="35"/>
  <c r="BA1062" i="35"/>
  <c r="BB1062" i="35"/>
  <c r="BC1062" i="35"/>
  <c r="BD1062" i="35"/>
  <c r="BE1062" i="35"/>
  <c r="BF1062" i="35"/>
  <c r="BG1062" i="35"/>
  <c r="BH1062" i="35"/>
  <c r="BI1062" i="35"/>
  <c r="BJ1062" i="35"/>
  <c r="BK1062" i="35"/>
  <c r="BL1062" i="35"/>
  <c r="BM1062" i="35"/>
  <c r="BN1062" i="35"/>
  <c r="BO1062" i="35"/>
  <c r="BP1062" i="35"/>
  <c r="BQ1062" i="35"/>
  <c r="BR1062" i="35"/>
  <c r="BS1062" i="35"/>
  <c r="BT1062" i="35"/>
  <c r="BU1062" i="35"/>
  <c r="BV1062" i="35"/>
  <c r="AO1063" i="35"/>
  <c r="AP1063" i="35"/>
  <c r="AQ1063" i="35"/>
  <c r="AR1063" i="35"/>
  <c r="AS1063" i="35"/>
  <c r="AT1063" i="35"/>
  <c r="AU1063" i="35"/>
  <c r="AV1063" i="35"/>
  <c r="AW1063" i="35"/>
  <c r="AX1063" i="35"/>
  <c r="AY1063" i="35"/>
  <c r="AZ1063" i="35"/>
  <c r="BA1063" i="35"/>
  <c r="BB1063" i="35"/>
  <c r="BC1063" i="35"/>
  <c r="BD1063" i="35"/>
  <c r="BE1063" i="35"/>
  <c r="BF1063" i="35"/>
  <c r="BG1063" i="35"/>
  <c r="BH1063" i="35"/>
  <c r="BI1063" i="35"/>
  <c r="BJ1063" i="35"/>
  <c r="BK1063" i="35"/>
  <c r="BL1063" i="35"/>
  <c r="BM1063" i="35"/>
  <c r="BN1063" i="35"/>
  <c r="BO1063" i="35"/>
  <c r="BP1063" i="35"/>
  <c r="BQ1063" i="35"/>
  <c r="BR1063" i="35"/>
  <c r="BS1063" i="35"/>
  <c r="BT1063" i="35"/>
  <c r="BU1063" i="35"/>
  <c r="BV1063" i="35"/>
  <c r="AO901" i="35"/>
  <c r="AP901" i="35"/>
  <c r="AQ901" i="35"/>
  <c r="AR901" i="35"/>
  <c r="AS901" i="35"/>
  <c r="AT901" i="35"/>
  <c r="AU901" i="35"/>
  <c r="AV901" i="35"/>
  <c r="AW901" i="35"/>
  <c r="AX901" i="35"/>
  <c r="AY901" i="35"/>
  <c r="AZ901" i="35"/>
  <c r="BA901" i="35"/>
  <c r="BB901" i="35"/>
  <c r="BC901" i="35"/>
  <c r="BD901" i="35"/>
  <c r="BE901" i="35"/>
  <c r="BF901" i="35"/>
  <c r="BG901" i="35"/>
  <c r="BH901" i="35"/>
  <c r="BI901" i="35"/>
  <c r="BJ901" i="35"/>
  <c r="BK901" i="35"/>
  <c r="BL901" i="35"/>
  <c r="BM901" i="35"/>
  <c r="BN901" i="35"/>
  <c r="BO901" i="35"/>
  <c r="BP901" i="35"/>
  <c r="BQ901" i="35"/>
  <c r="BR901" i="35"/>
  <c r="BS901" i="35"/>
  <c r="BT901" i="35"/>
  <c r="BU901" i="35"/>
  <c r="BV901" i="35"/>
  <c r="AO902" i="35"/>
  <c r="AP902" i="35"/>
  <c r="AQ902" i="35"/>
  <c r="AR902" i="35"/>
  <c r="AS902" i="35"/>
  <c r="AT902" i="35"/>
  <c r="AU902" i="35"/>
  <c r="AV902" i="35"/>
  <c r="AW902" i="35"/>
  <c r="AX902" i="35"/>
  <c r="AY902" i="35"/>
  <c r="AZ902" i="35"/>
  <c r="BA902" i="35"/>
  <c r="BB902" i="35"/>
  <c r="BC902" i="35"/>
  <c r="BD902" i="35"/>
  <c r="BE902" i="35"/>
  <c r="BF902" i="35"/>
  <c r="BG902" i="35"/>
  <c r="BH902" i="35"/>
  <c r="BI902" i="35"/>
  <c r="BJ902" i="35"/>
  <c r="BK902" i="35"/>
  <c r="BL902" i="35"/>
  <c r="BM902" i="35"/>
  <c r="BN902" i="35"/>
  <c r="BO902" i="35"/>
  <c r="BP902" i="35"/>
  <c r="BQ902" i="35"/>
  <c r="BR902" i="35"/>
  <c r="BS902" i="35"/>
  <c r="BT902" i="35"/>
  <c r="BU902" i="35"/>
  <c r="BV902" i="35"/>
  <c r="AO903" i="35"/>
  <c r="AP903" i="35"/>
  <c r="AQ903" i="35"/>
  <c r="AR903" i="35"/>
  <c r="AS903" i="35"/>
  <c r="AT903" i="35"/>
  <c r="AU903" i="35"/>
  <c r="AV903" i="35"/>
  <c r="AW903" i="35"/>
  <c r="AX903" i="35"/>
  <c r="AY903" i="35"/>
  <c r="AZ903" i="35"/>
  <c r="BA903" i="35"/>
  <c r="BB903" i="35"/>
  <c r="BC903" i="35"/>
  <c r="BD903" i="35"/>
  <c r="BE903" i="35"/>
  <c r="BF903" i="35"/>
  <c r="BG903" i="35"/>
  <c r="BH903" i="35"/>
  <c r="BI903" i="35"/>
  <c r="BJ903" i="35"/>
  <c r="BK903" i="35"/>
  <c r="BL903" i="35"/>
  <c r="BM903" i="35"/>
  <c r="BN903" i="35"/>
  <c r="BO903" i="35"/>
  <c r="BP903" i="35"/>
  <c r="BQ903" i="35"/>
  <c r="BR903" i="35"/>
  <c r="BS903" i="35"/>
  <c r="BT903" i="35"/>
  <c r="BU903" i="35"/>
  <c r="BV903" i="35"/>
  <c r="AO904" i="35"/>
  <c r="AP904" i="35"/>
  <c r="AQ904" i="35"/>
  <c r="AR904" i="35"/>
  <c r="AS904" i="35"/>
  <c r="AT904" i="35"/>
  <c r="AU904" i="35"/>
  <c r="AV904" i="35"/>
  <c r="AW904" i="35"/>
  <c r="AX904" i="35"/>
  <c r="AY904" i="35"/>
  <c r="AZ904" i="35"/>
  <c r="BA904" i="35"/>
  <c r="BB904" i="35"/>
  <c r="BC904" i="35"/>
  <c r="BD904" i="35"/>
  <c r="BE904" i="35"/>
  <c r="BF904" i="35"/>
  <c r="BG904" i="35"/>
  <c r="BH904" i="35"/>
  <c r="BI904" i="35"/>
  <c r="BJ904" i="35"/>
  <c r="BK904" i="35"/>
  <c r="BL904" i="35"/>
  <c r="BM904" i="35"/>
  <c r="BN904" i="35"/>
  <c r="BO904" i="35"/>
  <c r="BP904" i="35"/>
  <c r="BQ904" i="35"/>
  <c r="BR904" i="35"/>
  <c r="BS904" i="35"/>
  <c r="BT904" i="35"/>
  <c r="BU904" i="35"/>
  <c r="BV904" i="35"/>
  <c r="AO905" i="35"/>
  <c r="AP905" i="35"/>
  <c r="AQ905" i="35"/>
  <c r="AR905" i="35"/>
  <c r="AS905" i="35"/>
  <c r="AT905" i="35"/>
  <c r="AU905" i="35"/>
  <c r="AV905" i="35"/>
  <c r="AW905" i="35"/>
  <c r="AX905" i="35"/>
  <c r="AY905" i="35"/>
  <c r="AZ905" i="35"/>
  <c r="BA905" i="35"/>
  <c r="BB905" i="35"/>
  <c r="BC905" i="35"/>
  <c r="BD905" i="35"/>
  <c r="BE905" i="35"/>
  <c r="BF905" i="35"/>
  <c r="BG905" i="35"/>
  <c r="BH905" i="35"/>
  <c r="BI905" i="35"/>
  <c r="BJ905" i="35"/>
  <c r="BK905" i="35"/>
  <c r="BL905" i="35"/>
  <c r="BM905" i="35"/>
  <c r="BN905" i="35"/>
  <c r="BO905" i="35"/>
  <c r="BP905" i="35"/>
  <c r="BQ905" i="35"/>
  <c r="BR905" i="35"/>
  <c r="BS905" i="35"/>
  <c r="BT905" i="35"/>
  <c r="BU905" i="35"/>
  <c r="BV905" i="35"/>
  <c r="AO1532" i="35"/>
  <c r="AP1532" i="35"/>
  <c r="AQ1532" i="35"/>
  <c r="AR1532" i="35"/>
  <c r="AS1532" i="35"/>
  <c r="AT1532" i="35"/>
  <c r="AU1532" i="35"/>
  <c r="AV1532" i="35"/>
  <c r="AW1532" i="35"/>
  <c r="AX1532" i="35"/>
  <c r="AY1532" i="35"/>
  <c r="AZ1532" i="35"/>
  <c r="BA1532" i="35"/>
  <c r="BB1532" i="35"/>
  <c r="BC1532" i="35"/>
  <c r="BD1532" i="35"/>
  <c r="BE1532" i="35"/>
  <c r="BF1532" i="35"/>
  <c r="BG1532" i="35"/>
  <c r="BH1532" i="35"/>
  <c r="BI1532" i="35"/>
  <c r="BJ1532" i="35"/>
  <c r="BK1532" i="35"/>
  <c r="BL1532" i="35"/>
  <c r="BM1532" i="35"/>
  <c r="BN1532" i="35"/>
  <c r="BO1532" i="35"/>
  <c r="BP1532" i="35"/>
  <c r="BQ1532" i="35"/>
  <c r="BR1532" i="35"/>
  <c r="BS1532" i="35"/>
  <c r="BT1532" i="35"/>
  <c r="BU1532" i="35"/>
  <c r="BV1532" i="35"/>
  <c r="AO1533" i="35"/>
  <c r="AP1533" i="35"/>
  <c r="AQ1533" i="35"/>
  <c r="AR1533" i="35"/>
  <c r="AS1533" i="35"/>
  <c r="AT1533" i="35"/>
  <c r="AU1533" i="35"/>
  <c r="AV1533" i="35"/>
  <c r="AW1533" i="35"/>
  <c r="AX1533" i="35"/>
  <c r="AY1533" i="35"/>
  <c r="AZ1533" i="35"/>
  <c r="BA1533" i="35"/>
  <c r="BB1533" i="35"/>
  <c r="BC1533" i="35"/>
  <c r="BD1533" i="35"/>
  <c r="BE1533" i="35"/>
  <c r="BF1533" i="35"/>
  <c r="BG1533" i="35"/>
  <c r="BH1533" i="35"/>
  <c r="BI1533" i="35"/>
  <c r="BJ1533" i="35"/>
  <c r="BK1533" i="35"/>
  <c r="BL1533" i="35"/>
  <c r="BM1533" i="35"/>
  <c r="BN1533" i="35"/>
  <c r="BO1533" i="35"/>
  <c r="BP1533" i="35"/>
  <c r="BQ1533" i="35"/>
  <c r="BR1533" i="35"/>
  <c r="BS1533" i="35"/>
  <c r="BT1533" i="35"/>
  <c r="BU1533" i="35"/>
  <c r="BV1533" i="35"/>
  <c r="AO1534" i="35"/>
  <c r="AP1534" i="35"/>
  <c r="AQ1534" i="35"/>
  <c r="AR1534" i="35"/>
  <c r="AS1534" i="35"/>
  <c r="AT1534" i="35"/>
  <c r="AU1534" i="35"/>
  <c r="AV1534" i="35"/>
  <c r="AW1534" i="35"/>
  <c r="AX1534" i="35"/>
  <c r="AY1534" i="35"/>
  <c r="AZ1534" i="35"/>
  <c r="BA1534" i="35"/>
  <c r="BB1534" i="35"/>
  <c r="BC1534" i="35"/>
  <c r="BD1534" i="35"/>
  <c r="BE1534" i="35"/>
  <c r="BF1534" i="35"/>
  <c r="BG1534" i="35"/>
  <c r="BH1534" i="35"/>
  <c r="BI1534" i="35"/>
  <c r="BJ1534" i="35"/>
  <c r="BK1534" i="35"/>
  <c r="BL1534" i="35"/>
  <c r="BM1534" i="35"/>
  <c r="BN1534" i="35"/>
  <c r="BO1534" i="35"/>
  <c r="BP1534" i="35"/>
  <c r="BQ1534" i="35"/>
  <c r="BR1534" i="35"/>
  <c r="BS1534" i="35"/>
  <c r="BT1534" i="35"/>
  <c r="BU1534" i="35"/>
  <c r="BV1534" i="35"/>
  <c r="AO1535" i="35"/>
  <c r="AP1535" i="35"/>
  <c r="AQ1535" i="35"/>
  <c r="AR1535" i="35"/>
  <c r="AS1535" i="35"/>
  <c r="AT1535" i="35"/>
  <c r="AU1535" i="35"/>
  <c r="AV1535" i="35"/>
  <c r="AW1535" i="35"/>
  <c r="AX1535" i="35"/>
  <c r="AY1535" i="35"/>
  <c r="AZ1535" i="35"/>
  <c r="BA1535" i="35"/>
  <c r="BB1535" i="35"/>
  <c r="BC1535" i="35"/>
  <c r="BD1535" i="35"/>
  <c r="BE1535" i="35"/>
  <c r="BF1535" i="35"/>
  <c r="BG1535" i="35"/>
  <c r="BH1535" i="35"/>
  <c r="BI1535" i="35"/>
  <c r="BJ1535" i="35"/>
  <c r="BK1535" i="35"/>
  <c r="BL1535" i="35"/>
  <c r="BM1535" i="35"/>
  <c r="BN1535" i="35"/>
  <c r="BO1535" i="35"/>
  <c r="BP1535" i="35"/>
  <c r="BQ1535" i="35"/>
  <c r="BR1535" i="35"/>
  <c r="BS1535" i="35"/>
  <c r="BT1535" i="35"/>
  <c r="BU1535" i="35"/>
  <c r="BV1535" i="35"/>
  <c r="AO1536" i="35"/>
  <c r="AP1536" i="35"/>
  <c r="AQ1536" i="35"/>
  <c r="AR1536" i="35"/>
  <c r="AS1536" i="35"/>
  <c r="AT1536" i="35"/>
  <c r="AU1536" i="35"/>
  <c r="AV1536" i="35"/>
  <c r="AW1536" i="35"/>
  <c r="AX1536" i="35"/>
  <c r="AY1536" i="35"/>
  <c r="AZ1536" i="35"/>
  <c r="BA1536" i="35"/>
  <c r="BB1536" i="35"/>
  <c r="BC1536" i="35"/>
  <c r="BD1536" i="35"/>
  <c r="BE1536" i="35"/>
  <c r="BF1536" i="35"/>
  <c r="BG1536" i="35"/>
  <c r="BH1536" i="35"/>
  <c r="BI1536" i="35"/>
  <c r="BJ1536" i="35"/>
  <c r="BK1536" i="35"/>
  <c r="BL1536" i="35"/>
  <c r="BM1536" i="35"/>
  <c r="BN1536" i="35"/>
  <c r="BO1536" i="35"/>
  <c r="BP1536" i="35"/>
  <c r="BQ1536" i="35"/>
  <c r="BR1536" i="35"/>
  <c r="BS1536" i="35"/>
  <c r="BT1536" i="35"/>
  <c r="BU1536" i="35"/>
  <c r="BV1536" i="35"/>
  <c r="AO1221" i="35"/>
  <c r="AP1221" i="35"/>
  <c r="AQ1221" i="35"/>
  <c r="AR1221" i="35"/>
  <c r="AS1221" i="35"/>
  <c r="AT1221" i="35"/>
  <c r="AU1221" i="35"/>
  <c r="AV1221" i="35"/>
  <c r="AW1221" i="35"/>
  <c r="AX1221" i="35"/>
  <c r="AY1221" i="35"/>
  <c r="AZ1221" i="35"/>
  <c r="BA1221" i="35"/>
  <c r="BB1221" i="35"/>
  <c r="BC1221" i="35"/>
  <c r="BD1221" i="35"/>
  <c r="BE1221" i="35"/>
  <c r="BF1221" i="35"/>
  <c r="BG1221" i="35"/>
  <c r="BH1221" i="35"/>
  <c r="BI1221" i="35"/>
  <c r="BJ1221" i="35"/>
  <c r="BK1221" i="35"/>
  <c r="BL1221" i="35"/>
  <c r="BM1221" i="35"/>
  <c r="BN1221" i="35"/>
  <c r="BO1221" i="35"/>
  <c r="BP1221" i="35"/>
  <c r="BQ1221" i="35"/>
  <c r="BR1221" i="35"/>
  <c r="BS1221" i="35"/>
  <c r="BT1221" i="35"/>
  <c r="BU1221" i="35"/>
  <c r="BV1221" i="35"/>
  <c r="AO1222" i="35"/>
  <c r="AP1222" i="35"/>
  <c r="AQ1222" i="35"/>
  <c r="AR1222" i="35"/>
  <c r="AS1222" i="35"/>
  <c r="AT1222" i="35"/>
  <c r="AU1222" i="35"/>
  <c r="AV1222" i="35"/>
  <c r="AW1222" i="35"/>
  <c r="AX1222" i="35"/>
  <c r="AY1222" i="35"/>
  <c r="AZ1222" i="35"/>
  <c r="BA1222" i="35"/>
  <c r="BB1222" i="35"/>
  <c r="BC1222" i="35"/>
  <c r="BD1222" i="35"/>
  <c r="BE1222" i="35"/>
  <c r="BF1222" i="35"/>
  <c r="BG1222" i="35"/>
  <c r="BH1222" i="35"/>
  <c r="BI1222" i="35"/>
  <c r="BJ1222" i="35"/>
  <c r="BK1222" i="35"/>
  <c r="BL1222" i="35"/>
  <c r="BM1222" i="35"/>
  <c r="BN1222" i="35"/>
  <c r="BO1222" i="35"/>
  <c r="BP1222" i="35"/>
  <c r="BQ1222" i="35"/>
  <c r="BR1222" i="35"/>
  <c r="BS1222" i="35"/>
  <c r="BT1222" i="35"/>
  <c r="BU1222" i="35"/>
  <c r="BV1222" i="35"/>
  <c r="AO1223" i="35"/>
  <c r="AP1223" i="35"/>
  <c r="AQ1223" i="35"/>
  <c r="AR1223" i="35"/>
  <c r="AS1223" i="35"/>
  <c r="AT1223" i="35"/>
  <c r="AU1223" i="35"/>
  <c r="AV1223" i="35"/>
  <c r="AW1223" i="35"/>
  <c r="AX1223" i="35"/>
  <c r="AY1223" i="35"/>
  <c r="AZ1223" i="35"/>
  <c r="BA1223" i="35"/>
  <c r="BB1223" i="35"/>
  <c r="BC1223" i="35"/>
  <c r="BD1223" i="35"/>
  <c r="BE1223" i="35"/>
  <c r="BF1223" i="35"/>
  <c r="BG1223" i="35"/>
  <c r="BH1223" i="35"/>
  <c r="BI1223" i="35"/>
  <c r="BJ1223" i="35"/>
  <c r="BK1223" i="35"/>
  <c r="BL1223" i="35"/>
  <c r="BM1223" i="35"/>
  <c r="BN1223" i="35"/>
  <c r="BO1223" i="35"/>
  <c r="BP1223" i="35"/>
  <c r="BQ1223" i="35"/>
  <c r="BR1223" i="35"/>
  <c r="BS1223" i="35"/>
  <c r="BT1223" i="35"/>
  <c r="BU1223" i="35"/>
  <c r="BV1223" i="35"/>
  <c r="AO1224" i="35"/>
  <c r="AP1224" i="35"/>
  <c r="AQ1224" i="35"/>
  <c r="AR1224" i="35"/>
  <c r="AS1224" i="35"/>
  <c r="AT1224" i="35"/>
  <c r="AU1224" i="35"/>
  <c r="AV1224" i="35"/>
  <c r="AW1224" i="35"/>
  <c r="AX1224" i="35"/>
  <c r="AY1224" i="35"/>
  <c r="AZ1224" i="35"/>
  <c r="BA1224" i="35"/>
  <c r="BB1224" i="35"/>
  <c r="BC1224" i="35"/>
  <c r="BD1224" i="35"/>
  <c r="BE1224" i="35"/>
  <c r="BF1224" i="35"/>
  <c r="BG1224" i="35"/>
  <c r="BH1224" i="35"/>
  <c r="BI1224" i="35"/>
  <c r="BJ1224" i="35"/>
  <c r="BK1224" i="35"/>
  <c r="BL1224" i="35"/>
  <c r="BM1224" i="35"/>
  <c r="BN1224" i="35"/>
  <c r="BO1224" i="35"/>
  <c r="BP1224" i="35"/>
  <c r="BQ1224" i="35"/>
  <c r="BR1224" i="35"/>
  <c r="BS1224" i="35"/>
  <c r="BT1224" i="35"/>
  <c r="BU1224" i="35"/>
  <c r="BV1224" i="35"/>
  <c r="AO1225" i="35"/>
  <c r="AP1225" i="35"/>
  <c r="AQ1225" i="35"/>
  <c r="AR1225" i="35"/>
  <c r="AS1225" i="35"/>
  <c r="AT1225" i="35"/>
  <c r="AU1225" i="35"/>
  <c r="AV1225" i="35"/>
  <c r="AW1225" i="35"/>
  <c r="AX1225" i="35"/>
  <c r="AY1225" i="35"/>
  <c r="AZ1225" i="35"/>
  <c r="BA1225" i="35"/>
  <c r="BB1225" i="35"/>
  <c r="BC1225" i="35"/>
  <c r="BD1225" i="35"/>
  <c r="BE1225" i="35"/>
  <c r="BF1225" i="35"/>
  <c r="BG1225" i="35"/>
  <c r="BH1225" i="35"/>
  <c r="BI1225" i="35"/>
  <c r="BJ1225" i="35"/>
  <c r="BK1225" i="35"/>
  <c r="BL1225" i="35"/>
  <c r="BM1225" i="35"/>
  <c r="BN1225" i="35"/>
  <c r="BO1225" i="35"/>
  <c r="BP1225" i="35"/>
  <c r="BQ1225" i="35"/>
  <c r="BR1225" i="35"/>
  <c r="BS1225" i="35"/>
  <c r="BT1225" i="35"/>
  <c r="BU1225" i="35"/>
  <c r="BV1225" i="35"/>
  <c r="AO749" i="35"/>
  <c r="AP749" i="35"/>
  <c r="AQ749" i="35"/>
  <c r="AR749" i="35"/>
  <c r="AS749" i="35"/>
  <c r="AT749" i="35"/>
  <c r="AU749" i="35"/>
  <c r="AV749" i="35"/>
  <c r="AW749" i="35"/>
  <c r="AX749" i="35"/>
  <c r="AY749" i="35"/>
  <c r="AZ749" i="35"/>
  <c r="BA749" i="35"/>
  <c r="BB749" i="35"/>
  <c r="BC749" i="35"/>
  <c r="BD749" i="35"/>
  <c r="BE749" i="35"/>
  <c r="BF749" i="35"/>
  <c r="BG749" i="35"/>
  <c r="BH749" i="35"/>
  <c r="BI749" i="35"/>
  <c r="BJ749" i="35"/>
  <c r="BK749" i="35"/>
  <c r="BL749" i="35"/>
  <c r="BM749" i="35"/>
  <c r="BN749" i="35"/>
  <c r="BO749" i="35"/>
  <c r="BP749" i="35"/>
  <c r="BQ749" i="35"/>
  <c r="BR749" i="35"/>
  <c r="BS749" i="35"/>
  <c r="BT749" i="35"/>
  <c r="BU749" i="35"/>
  <c r="BV749" i="35"/>
  <c r="AO750" i="35"/>
  <c r="AP750" i="35"/>
  <c r="AQ750" i="35"/>
  <c r="AR750" i="35"/>
  <c r="AS750" i="35"/>
  <c r="AT750" i="35"/>
  <c r="AU750" i="35"/>
  <c r="AV750" i="35"/>
  <c r="AW750" i="35"/>
  <c r="AX750" i="35"/>
  <c r="AY750" i="35"/>
  <c r="AZ750" i="35"/>
  <c r="BA750" i="35"/>
  <c r="BB750" i="35"/>
  <c r="BC750" i="35"/>
  <c r="BD750" i="35"/>
  <c r="BE750" i="35"/>
  <c r="BF750" i="35"/>
  <c r="BG750" i="35"/>
  <c r="BH750" i="35"/>
  <c r="BI750" i="35"/>
  <c r="BJ750" i="35"/>
  <c r="BK750" i="35"/>
  <c r="BL750" i="35"/>
  <c r="BM750" i="35"/>
  <c r="BN750" i="35"/>
  <c r="BO750" i="35"/>
  <c r="BP750" i="35"/>
  <c r="BQ750" i="35"/>
  <c r="BR750" i="35"/>
  <c r="BS750" i="35"/>
  <c r="BT750" i="35"/>
  <c r="BU750" i="35"/>
  <c r="BV750" i="35"/>
  <c r="AO751" i="35"/>
  <c r="AP751" i="35"/>
  <c r="AQ751" i="35"/>
  <c r="AR751" i="35"/>
  <c r="AS751" i="35"/>
  <c r="AT751" i="35"/>
  <c r="AU751" i="35"/>
  <c r="AV751" i="35"/>
  <c r="AW751" i="35"/>
  <c r="AX751" i="35"/>
  <c r="AY751" i="35"/>
  <c r="AZ751" i="35"/>
  <c r="BA751" i="35"/>
  <c r="BB751" i="35"/>
  <c r="BC751" i="35"/>
  <c r="BD751" i="35"/>
  <c r="BE751" i="35"/>
  <c r="BF751" i="35"/>
  <c r="BG751" i="35"/>
  <c r="BH751" i="35"/>
  <c r="BI751" i="35"/>
  <c r="BJ751" i="35"/>
  <c r="BK751" i="35"/>
  <c r="BL751" i="35"/>
  <c r="BM751" i="35"/>
  <c r="BN751" i="35"/>
  <c r="BO751" i="35"/>
  <c r="BP751" i="35"/>
  <c r="BQ751" i="35"/>
  <c r="BR751" i="35"/>
  <c r="BS751" i="35"/>
  <c r="BT751" i="35"/>
  <c r="BU751" i="35"/>
  <c r="BV751" i="35"/>
  <c r="AO752" i="35"/>
  <c r="AP752" i="35"/>
  <c r="AQ752" i="35"/>
  <c r="AR752" i="35"/>
  <c r="AS752" i="35"/>
  <c r="AT752" i="35"/>
  <c r="AU752" i="35"/>
  <c r="AV752" i="35"/>
  <c r="AW752" i="35"/>
  <c r="AX752" i="35"/>
  <c r="AY752" i="35"/>
  <c r="AZ752" i="35"/>
  <c r="BA752" i="35"/>
  <c r="BB752" i="35"/>
  <c r="BC752" i="35"/>
  <c r="BD752" i="35"/>
  <c r="BE752" i="35"/>
  <c r="BF752" i="35"/>
  <c r="BG752" i="35"/>
  <c r="BH752" i="35"/>
  <c r="BI752" i="35"/>
  <c r="BJ752" i="35"/>
  <c r="BK752" i="35"/>
  <c r="BL752" i="35"/>
  <c r="BM752" i="35"/>
  <c r="BN752" i="35"/>
  <c r="BO752" i="35"/>
  <c r="BP752" i="35"/>
  <c r="BQ752" i="35"/>
  <c r="BR752" i="35"/>
  <c r="BS752" i="35"/>
  <c r="BT752" i="35"/>
  <c r="BU752" i="35"/>
  <c r="BV752" i="35"/>
  <c r="AO753" i="35"/>
  <c r="AP753" i="35"/>
  <c r="AQ753" i="35"/>
  <c r="AR753" i="35"/>
  <c r="AS753" i="35"/>
  <c r="AT753" i="35"/>
  <c r="AU753" i="35"/>
  <c r="AV753" i="35"/>
  <c r="AW753" i="35"/>
  <c r="AX753" i="35"/>
  <c r="AY753" i="35"/>
  <c r="AZ753" i="35"/>
  <c r="BA753" i="35"/>
  <c r="BB753" i="35"/>
  <c r="BC753" i="35"/>
  <c r="BD753" i="35"/>
  <c r="BE753" i="35"/>
  <c r="BF753" i="35"/>
  <c r="BG753" i="35"/>
  <c r="BH753" i="35"/>
  <c r="BI753" i="35"/>
  <c r="BJ753" i="35"/>
  <c r="BK753" i="35"/>
  <c r="BL753" i="35"/>
  <c r="BM753" i="35"/>
  <c r="BN753" i="35"/>
  <c r="BO753" i="35"/>
  <c r="BP753" i="35"/>
  <c r="BQ753" i="35"/>
  <c r="BR753" i="35"/>
  <c r="BS753" i="35"/>
  <c r="BT753" i="35"/>
  <c r="BU753" i="35"/>
  <c r="BV753" i="35"/>
  <c r="AO1696" i="35"/>
  <c r="AP1696" i="35"/>
  <c r="AQ1696" i="35"/>
  <c r="AR1696" i="35"/>
  <c r="AS1696" i="35"/>
  <c r="AT1696" i="35"/>
  <c r="AU1696" i="35"/>
  <c r="AV1696" i="35"/>
  <c r="AW1696" i="35"/>
  <c r="AX1696" i="35"/>
  <c r="AY1696" i="35"/>
  <c r="AZ1696" i="35"/>
  <c r="BA1696" i="35"/>
  <c r="BB1696" i="35"/>
  <c r="BC1696" i="35"/>
  <c r="BD1696" i="35"/>
  <c r="BE1696" i="35"/>
  <c r="BF1696" i="35"/>
  <c r="BG1696" i="35"/>
  <c r="BH1696" i="35"/>
  <c r="BI1696" i="35"/>
  <c r="BJ1696" i="35"/>
  <c r="BK1696" i="35"/>
  <c r="BL1696" i="35"/>
  <c r="BM1696" i="35"/>
  <c r="BN1696" i="35"/>
  <c r="BO1696" i="35"/>
  <c r="BP1696" i="35"/>
  <c r="BQ1696" i="35"/>
  <c r="BR1696" i="35"/>
  <c r="BS1696" i="35"/>
  <c r="BT1696" i="35"/>
  <c r="BU1696" i="35"/>
  <c r="BV1696" i="35"/>
  <c r="AO1697" i="35"/>
  <c r="AP1697" i="35"/>
  <c r="AQ1697" i="35"/>
  <c r="AR1697" i="35"/>
  <c r="AS1697" i="35"/>
  <c r="AT1697" i="35"/>
  <c r="AU1697" i="35"/>
  <c r="AV1697" i="35"/>
  <c r="AW1697" i="35"/>
  <c r="AX1697" i="35"/>
  <c r="AY1697" i="35"/>
  <c r="AZ1697" i="35"/>
  <c r="BA1697" i="35"/>
  <c r="BB1697" i="35"/>
  <c r="BC1697" i="35"/>
  <c r="BD1697" i="35"/>
  <c r="BE1697" i="35"/>
  <c r="BF1697" i="35"/>
  <c r="BG1697" i="35"/>
  <c r="BH1697" i="35"/>
  <c r="BI1697" i="35"/>
  <c r="BJ1697" i="35"/>
  <c r="BK1697" i="35"/>
  <c r="BL1697" i="35"/>
  <c r="BM1697" i="35"/>
  <c r="BN1697" i="35"/>
  <c r="BO1697" i="35"/>
  <c r="BP1697" i="35"/>
  <c r="BQ1697" i="35"/>
  <c r="BR1697" i="35"/>
  <c r="BS1697" i="35"/>
  <c r="BT1697" i="35"/>
  <c r="BU1697" i="35"/>
  <c r="BV1697" i="35"/>
  <c r="AO1698" i="35"/>
  <c r="AP1698" i="35"/>
  <c r="AQ1698" i="35"/>
  <c r="AR1698" i="35"/>
  <c r="AS1698" i="35"/>
  <c r="AT1698" i="35"/>
  <c r="AU1698" i="35"/>
  <c r="AV1698" i="35"/>
  <c r="AW1698" i="35"/>
  <c r="AX1698" i="35"/>
  <c r="AY1698" i="35"/>
  <c r="AZ1698" i="35"/>
  <c r="BA1698" i="35"/>
  <c r="BB1698" i="35"/>
  <c r="BC1698" i="35"/>
  <c r="BD1698" i="35"/>
  <c r="BE1698" i="35"/>
  <c r="BF1698" i="35"/>
  <c r="BG1698" i="35"/>
  <c r="BH1698" i="35"/>
  <c r="BI1698" i="35"/>
  <c r="BJ1698" i="35"/>
  <c r="BK1698" i="35"/>
  <c r="BL1698" i="35"/>
  <c r="BM1698" i="35"/>
  <c r="BN1698" i="35"/>
  <c r="BO1698" i="35"/>
  <c r="BP1698" i="35"/>
  <c r="BQ1698" i="35"/>
  <c r="BR1698" i="35"/>
  <c r="BS1698" i="35"/>
  <c r="BT1698" i="35"/>
  <c r="BU1698" i="35"/>
  <c r="BV1698" i="35"/>
  <c r="AO1699" i="35"/>
  <c r="AP1699" i="35"/>
  <c r="AQ1699" i="35"/>
  <c r="AR1699" i="35"/>
  <c r="AS1699" i="35"/>
  <c r="AT1699" i="35"/>
  <c r="AU1699" i="35"/>
  <c r="AV1699" i="35"/>
  <c r="AW1699" i="35"/>
  <c r="AX1699" i="35"/>
  <c r="AY1699" i="35"/>
  <c r="AZ1699" i="35"/>
  <c r="BA1699" i="35"/>
  <c r="BB1699" i="35"/>
  <c r="BC1699" i="35"/>
  <c r="BD1699" i="35"/>
  <c r="BE1699" i="35"/>
  <c r="BF1699" i="35"/>
  <c r="BG1699" i="35"/>
  <c r="BH1699" i="35"/>
  <c r="BI1699" i="35"/>
  <c r="BJ1699" i="35"/>
  <c r="BK1699" i="35"/>
  <c r="BL1699" i="35"/>
  <c r="BM1699" i="35"/>
  <c r="BN1699" i="35"/>
  <c r="BO1699" i="35"/>
  <c r="BP1699" i="35"/>
  <c r="BQ1699" i="35"/>
  <c r="BR1699" i="35"/>
  <c r="BS1699" i="35"/>
  <c r="BT1699" i="35"/>
  <c r="BU1699" i="35"/>
  <c r="BV1699" i="35"/>
  <c r="AO1700" i="35"/>
  <c r="AP1700" i="35"/>
  <c r="AQ1700" i="35"/>
  <c r="AR1700" i="35"/>
  <c r="AS1700" i="35"/>
  <c r="AT1700" i="35"/>
  <c r="AU1700" i="35"/>
  <c r="AV1700" i="35"/>
  <c r="AW1700" i="35"/>
  <c r="AX1700" i="35"/>
  <c r="AY1700" i="35"/>
  <c r="AZ1700" i="35"/>
  <c r="BA1700" i="35"/>
  <c r="BB1700" i="35"/>
  <c r="BC1700" i="35"/>
  <c r="BD1700" i="35"/>
  <c r="BE1700" i="35"/>
  <c r="BF1700" i="35"/>
  <c r="BG1700" i="35"/>
  <c r="BH1700" i="35"/>
  <c r="BI1700" i="35"/>
  <c r="BJ1700" i="35"/>
  <c r="BK1700" i="35"/>
  <c r="BL1700" i="35"/>
  <c r="BM1700" i="35"/>
  <c r="BN1700" i="35"/>
  <c r="BO1700" i="35"/>
  <c r="BP1700" i="35"/>
  <c r="BQ1700" i="35"/>
  <c r="BR1700" i="35"/>
  <c r="BS1700" i="35"/>
  <c r="BT1700" i="35"/>
  <c r="BU1700" i="35"/>
  <c r="BV1700" i="35"/>
  <c r="AO1381" i="35"/>
  <c r="AP1381" i="35"/>
  <c r="AQ1381" i="35"/>
  <c r="AR1381" i="35"/>
  <c r="AS1381" i="35"/>
  <c r="AT1381" i="35"/>
  <c r="AU1381" i="35"/>
  <c r="AV1381" i="35"/>
  <c r="AW1381" i="35"/>
  <c r="AX1381" i="35"/>
  <c r="AY1381" i="35"/>
  <c r="AZ1381" i="35"/>
  <c r="BA1381" i="35"/>
  <c r="BB1381" i="35"/>
  <c r="BC1381" i="35"/>
  <c r="BD1381" i="35"/>
  <c r="BE1381" i="35"/>
  <c r="BF1381" i="35"/>
  <c r="BG1381" i="35"/>
  <c r="BH1381" i="35"/>
  <c r="BI1381" i="35"/>
  <c r="BJ1381" i="35"/>
  <c r="BK1381" i="35"/>
  <c r="BL1381" i="35"/>
  <c r="BM1381" i="35"/>
  <c r="BN1381" i="35"/>
  <c r="BO1381" i="35"/>
  <c r="BP1381" i="35"/>
  <c r="BQ1381" i="35"/>
  <c r="BR1381" i="35"/>
  <c r="BS1381" i="35"/>
  <c r="BT1381" i="35"/>
  <c r="BU1381" i="35"/>
  <c r="BV1381" i="35"/>
  <c r="AO1382" i="35"/>
  <c r="AP1382" i="35"/>
  <c r="AQ1382" i="35"/>
  <c r="AR1382" i="35"/>
  <c r="AS1382" i="35"/>
  <c r="AT1382" i="35"/>
  <c r="AU1382" i="35"/>
  <c r="AV1382" i="35"/>
  <c r="AW1382" i="35"/>
  <c r="AX1382" i="35"/>
  <c r="AY1382" i="35"/>
  <c r="AZ1382" i="35"/>
  <c r="BA1382" i="35"/>
  <c r="BB1382" i="35"/>
  <c r="BC1382" i="35"/>
  <c r="BD1382" i="35"/>
  <c r="BE1382" i="35"/>
  <c r="BF1382" i="35"/>
  <c r="BG1382" i="35"/>
  <c r="BH1382" i="35"/>
  <c r="BI1382" i="35"/>
  <c r="BJ1382" i="35"/>
  <c r="BK1382" i="35"/>
  <c r="BL1382" i="35"/>
  <c r="BM1382" i="35"/>
  <c r="BN1382" i="35"/>
  <c r="BO1382" i="35"/>
  <c r="BP1382" i="35"/>
  <c r="BQ1382" i="35"/>
  <c r="BR1382" i="35"/>
  <c r="BS1382" i="35"/>
  <c r="BT1382" i="35"/>
  <c r="BU1382" i="35"/>
  <c r="BV1382" i="35"/>
  <c r="AO1383" i="35"/>
  <c r="AP1383" i="35"/>
  <c r="AQ1383" i="35"/>
  <c r="AR1383" i="35"/>
  <c r="AS1383" i="35"/>
  <c r="AT1383" i="35"/>
  <c r="AU1383" i="35"/>
  <c r="AV1383" i="35"/>
  <c r="AW1383" i="35"/>
  <c r="AX1383" i="35"/>
  <c r="AY1383" i="35"/>
  <c r="AZ1383" i="35"/>
  <c r="BA1383" i="35"/>
  <c r="BB1383" i="35"/>
  <c r="BC1383" i="35"/>
  <c r="BD1383" i="35"/>
  <c r="BE1383" i="35"/>
  <c r="BF1383" i="35"/>
  <c r="BG1383" i="35"/>
  <c r="BH1383" i="35"/>
  <c r="BI1383" i="35"/>
  <c r="BJ1383" i="35"/>
  <c r="BK1383" i="35"/>
  <c r="BL1383" i="35"/>
  <c r="BM1383" i="35"/>
  <c r="BN1383" i="35"/>
  <c r="BO1383" i="35"/>
  <c r="BP1383" i="35"/>
  <c r="BQ1383" i="35"/>
  <c r="BR1383" i="35"/>
  <c r="BS1383" i="35"/>
  <c r="BT1383" i="35"/>
  <c r="BU1383" i="35"/>
  <c r="BV1383" i="35"/>
  <c r="AO1384" i="35"/>
  <c r="AP1384" i="35"/>
  <c r="AQ1384" i="35"/>
  <c r="AR1384" i="35"/>
  <c r="AS1384" i="35"/>
  <c r="AT1384" i="35"/>
  <c r="AU1384" i="35"/>
  <c r="AV1384" i="35"/>
  <c r="AW1384" i="35"/>
  <c r="AX1384" i="35"/>
  <c r="AY1384" i="35"/>
  <c r="AZ1384" i="35"/>
  <c r="BA1384" i="35"/>
  <c r="BB1384" i="35"/>
  <c r="BC1384" i="35"/>
  <c r="BD1384" i="35"/>
  <c r="BE1384" i="35"/>
  <c r="BF1384" i="35"/>
  <c r="BG1384" i="35"/>
  <c r="BH1384" i="35"/>
  <c r="BI1384" i="35"/>
  <c r="BJ1384" i="35"/>
  <c r="BK1384" i="35"/>
  <c r="BL1384" i="35"/>
  <c r="BM1384" i="35"/>
  <c r="BN1384" i="35"/>
  <c r="BO1384" i="35"/>
  <c r="BP1384" i="35"/>
  <c r="BQ1384" i="35"/>
  <c r="BR1384" i="35"/>
  <c r="BS1384" i="35"/>
  <c r="BT1384" i="35"/>
  <c r="BU1384" i="35"/>
  <c r="BV1384" i="35"/>
  <c r="AO1385" i="35"/>
  <c r="AP1385" i="35"/>
  <c r="AQ1385" i="35"/>
  <c r="AR1385" i="35"/>
  <c r="AS1385" i="35"/>
  <c r="AT1385" i="35"/>
  <c r="AU1385" i="35"/>
  <c r="AV1385" i="35"/>
  <c r="AW1385" i="35"/>
  <c r="AX1385" i="35"/>
  <c r="AY1385" i="35"/>
  <c r="AZ1385" i="35"/>
  <c r="BA1385" i="35"/>
  <c r="BB1385" i="35"/>
  <c r="BC1385" i="35"/>
  <c r="BD1385" i="35"/>
  <c r="BE1385" i="35"/>
  <c r="BF1385" i="35"/>
  <c r="BG1385" i="35"/>
  <c r="BH1385" i="35"/>
  <c r="BI1385" i="35"/>
  <c r="BJ1385" i="35"/>
  <c r="BK1385" i="35"/>
  <c r="BL1385" i="35"/>
  <c r="BM1385" i="35"/>
  <c r="BN1385" i="35"/>
  <c r="BO1385" i="35"/>
  <c r="BP1385" i="35"/>
  <c r="BQ1385" i="35"/>
  <c r="BR1385" i="35"/>
  <c r="BS1385" i="35"/>
  <c r="BT1385" i="35"/>
  <c r="BU1385" i="35"/>
  <c r="BV1385" i="35"/>
  <c r="AO1386" i="35"/>
  <c r="AP1386" i="35"/>
  <c r="AQ1386" i="35"/>
  <c r="AR1386" i="35"/>
  <c r="AS1386" i="35"/>
  <c r="AT1386" i="35"/>
  <c r="AU1386" i="35"/>
  <c r="AV1386" i="35"/>
  <c r="AW1386" i="35"/>
  <c r="AX1386" i="35"/>
  <c r="AY1386" i="35"/>
  <c r="AZ1386" i="35"/>
  <c r="BA1386" i="35"/>
  <c r="BB1386" i="35"/>
  <c r="BC1386" i="35"/>
  <c r="BD1386" i="35"/>
  <c r="BE1386" i="35"/>
  <c r="BF1386" i="35"/>
  <c r="BG1386" i="35"/>
  <c r="BH1386" i="35"/>
  <c r="BI1386" i="35"/>
  <c r="BJ1386" i="35"/>
  <c r="BK1386" i="35"/>
  <c r="BL1386" i="35"/>
  <c r="BM1386" i="35"/>
  <c r="BN1386" i="35"/>
  <c r="BO1386" i="35"/>
  <c r="BP1386" i="35"/>
  <c r="BQ1386" i="35"/>
  <c r="BR1386" i="35"/>
  <c r="BS1386" i="35"/>
  <c r="BT1386" i="35"/>
  <c r="BU1386" i="35"/>
  <c r="BV1386" i="35"/>
  <c r="AO1919" i="35"/>
  <c r="AP1919" i="35"/>
  <c r="AQ1919" i="35"/>
  <c r="AR1919" i="35"/>
  <c r="AS1919" i="35"/>
  <c r="AT1919" i="35"/>
  <c r="AU1919" i="35"/>
  <c r="AV1919" i="35"/>
  <c r="AW1919" i="35"/>
  <c r="AX1919" i="35"/>
  <c r="AY1919" i="35"/>
  <c r="AZ1919" i="35"/>
  <c r="BA1919" i="35"/>
  <c r="BB1919" i="35"/>
  <c r="BC1919" i="35"/>
  <c r="BD1919" i="35"/>
  <c r="BE1919" i="35"/>
  <c r="BF1919" i="35"/>
  <c r="BG1919" i="35"/>
  <c r="BH1919" i="35"/>
  <c r="BI1919" i="35"/>
  <c r="BJ1919" i="35"/>
  <c r="BK1919" i="35"/>
  <c r="BL1919" i="35"/>
  <c r="BM1919" i="35"/>
  <c r="BN1919" i="35"/>
  <c r="BO1919" i="35"/>
  <c r="BP1919" i="35"/>
  <c r="BQ1919" i="35"/>
  <c r="BR1919" i="35"/>
  <c r="BS1919" i="35"/>
  <c r="BT1919" i="35"/>
  <c r="BU1919" i="35"/>
  <c r="BV1919" i="35"/>
  <c r="AO1920" i="35"/>
  <c r="AP1920" i="35"/>
  <c r="AQ1920" i="35"/>
  <c r="AR1920" i="35"/>
  <c r="AS1920" i="35"/>
  <c r="AT1920" i="35"/>
  <c r="AU1920" i="35"/>
  <c r="AV1920" i="35"/>
  <c r="AW1920" i="35"/>
  <c r="AX1920" i="35"/>
  <c r="AY1920" i="35"/>
  <c r="AZ1920" i="35"/>
  <c r="BA1920" i="35"/>
  <c r="BB1920" i="35"/>
  <c r="BC1920" i="35"/>
  <c r="BD1920" i="35"/>
  <c r="BE1920" i="35"/>
  <c r="BF1920" i="35"/>
  <c r="BG1920" i="35"/>
  <c r="BH1920" i="35"/>
  <c r="BI1920" i="35"/>
  <c r="BJ1920" i="35"/>
  <c r="BK1920" i="35"/>
  <c r="BL1920" i="35"/>
  <c r="BM1920" i="35"/>
  <c r="BN1920" i="35"/>
  <c r="BO1920" i="35"/>
  <c r="BP1920" i="35"/>
  <c r="BQ1920" i="35"/>
  <c r="BR1920" i="35"/>
  <c r="BS1920" i="35"/>
  <c r="BT1920" i="35"/>
  <c r="BU1920" i="35"/>
  <c r="BV1920" i="35"/>
  <c r="AO1921" i="35"/>
  <c r="AP1921" i="35"/>
  <c r="AQ1921" i="35"/>
  <c r="AR1921" i="35"/>
  <c r="AS1921" i="35"/>
  <c r="AT1921" i="35"/>
  <c r="AU1921" i="35"/>
  <c r="AV1921" i="35"/>
  <c r="AW1921" i="35"/>
  <c r="AX1921" i="35"/>
  <c r="AY1921" i="35"/>
  <c r="AZ1921" i="35"/>
  <c r="BA1921" i="35"/>
  <c r="BB1921" i="35"/>
  <c r="BC1921" i="35"/>
  <c r="BD1921" i="35"/>
  <c r="BE1921" i="35"/>
  <c r="BF1921" i="35"/>
  <c r="BG1921" i="35"/>
  <c r="BH1921" i="35"/>
  <c r="BI1921" i="35"/>
  <c r="BJ1921" i="35"/>
  <c r="BK1921" i="35"/>
  <c r="BL1921" i="35"/>
  <c r="BM1921" i="35"/>
  <c r="BN1921" i="35"/>
  <c r="BO1921" i="35"/>
  <c r="BP1921" i="35"/>
  <c r="BQ1921" i="35"/>
  <c r="BR1921" i="35"/>
  <c r="BS1921" i="35"/>
  <c r="BT1921" i="35"/>
  <c r="BU1921" i="35"/>
  <c r="BV1921" i="35"/>
  <c r="AO1922" i="35"/>
  <c r="AP1922" i="35"/>
  <c r="AQ1922" i="35"/>
  <c r="AR1922" i="35"/>
  <c r="AS1922" i="35"/>
  <c r="AT1922" i="35"/>
  <c r="AU1922" i="35"/>
  <c r="AV1922" i="35"/>
  <c r="AW1922" i="35"/>
  <c r="AX1922" i="35"/>
  <c r="AY1922" i="35"/>
  <c r="AZ1922" i="35"/>
  <c r="BA1922" i="35"/>
  <c r="BB1922" i="35"/>
  <c r="BC1922" i="35"/>
  <c r="BD1922" i="35"/>
  <c r="BE1922" i="35"/>
  <c r="BF1922" i="35"/>
  <c r="BG1922" i="35"/>
  <c r="BH1922" i="35"/>
  <c r="BI1922" i="35"/>
  <c r="BJ1922" i="35"/>
  <c r="BK1922" i="35"/>
  <c r="BL1922" i="35"/>
  <c r="BM1922" i="35"/>
  <c r="BN1922" i="35"/>
  <c r="BO1922" i="35"/>
  <c r="BP1922" i="35"/>
  <c r="BQ1922" i="35"/>
  <c r="BR1922" i="35"/>
  <c r="BS1922" i="35"/>
  <c r="BT1922" i="35"/>
  <c r="BU1922" i="35"/>
  <c r="BV1922" i="35"/>
  <c r="AO1923" i="35"/>
  <c r="AP1923" i="35"/>
  <c r="AQ1923" i="35"/>
  <c r="AR1923" i="35"/>
  <c r="AS1923" i="35"/>
  <c r="AT1923" i="35"/>
  <c r="AU1923" i="35"/>
  <c r="AV1923" i="35"/>
  <c r="AW1923" i="35"/>
  <c r="AX1923" i="35"/>
  <c r="AY1923" i="35"/>
  <c r="AZ1923" i="35"/>
  <c r="BA1923" i="35"/>
  <c r="BB1923" i="35"/>
  <c r="BC1923" i="35"/>
  <c r="BD1923" i="35"/>
  <c r="BE1923" i="35"/>
  <c r="BF1923" i="35"/>
  <c r="BG1923" i="35"/>
  <c r="BH1923" i="35"/>
  <c r="BI1923" i="35"/>
  <c r="BJ1923" i="35"/>
  <c r="BK1923" i="35"/>
  <c r="BL1923" i="35"/>
  <c r="BM1923" i="35"/>
  <c r="BN1923" i="35"/>
  <c r="BO1923" i="35"/>
  <c r="BP1923" i="35"/>
  <c r="BQ1923" i="35"/>
  <c r="BR1923" i="35"/>
  <c r="BS1923" i="35"/>
  <c r="BT1923" i="35"/>
  <c r="BU1923" i="35"/>
  <c r="BV1923" i="35"/>
  <c r="AO1924" i="35"/>
  <c r="AP1924" i="35"/>
  <c r="AQ1924" i="35"/>
  <c r="AR1924" i="35"/>
  <c r="AS1924" i="35"/>
  <c r="AT1924" i="35"/>
  <c r="AU1924" i="35"/>
  <c r="AV1924" i="35"/>
  <c r="AW1924" i="35"/>
  <c r="AX1924" i="35"/>
  <c r="AY1924" i="35"/>
  <c r="AZ1924" i="35"/>
  <c r="BA1924" i="35"/>
  <c r="BB1924" i="35"/>
  <c r="BC1924" i="35"/>
  <c r="BD1924" i="35"/>
  <c r="BE1924" i="35"/>
  <c r="BF1924" i="35"/>
  <c r="BG1924" i="35"/>
  <c r="BH1924" i="35"/>
  <c r="BI1924" i="35"/>
  <c r="BJ1924" i="35"/>
  <c r="BK1924" i="35"/>
  <c r="BL1924" i="35"/>
  <c r="BM1924" i="35"/>
  <c r="BN1924" i="35"/>
  <c r="BO1924" i="35"/>
  <c r="BP1924" i="35"/>
  <c r="BQ1924" i="35"/>
  <c r="BR1924" i="35"/>
  <c r="BS1924" i="35"/>
  <c r="BT1924" i="35"/>
  <c r="BU1924" i="35"/>
  <c r="BV1924" i="35"/>
  <c r="AO206" i="35"/>
  <c r="AP206" i="35"/>
  <c r="AQ206" i="35"/>
  <c r="AR206" i="35"/>
  <c r="AS206" i="35"/>
  <c r="AT206" i="35"/>
  <c r="AU206" i="35"/>
  <c r="AV206" i="35"/>
  <c r="AW206" i="35"/>
  <c r="AX206" i="35"/>
  <c r="AY206" i="35"/>
  <c r="AZ206" i="35"/>
  <c r="BA206" i="35"/>
  <c r="BB206" i="35"/>
  <c r="BC206" i="35"/>
  <c r="BD206" i="35"/>
  <c r="BE206" i="35"/>
  <c r="BF206" i="35"/>
  <c r="BG206" i="35"/>
  <c r="BH206" i="35"/>
  <c r="BI206" i="35"/>
  <c r="BJ206" i="35"/>
  <c r="BK206" i="35"/>
  <c r="BL206" i="35"/>
  <c r="BM206" i="35"/>
  <c r="BN206" i="35"/>
  <c r="BO206" i="35"/>
  <c r="BP206" i="35"/>
  <c r="BQ206" i="35"/>
  <c r="BR206" i="35"/>
  <c r="BS206" i="35"/>
  <c r="BT206" i="35"/>
  <c r="BU206" i="35"/>
  <c r="BV206" i="35"/>
  <c r="AO207" i="35"/>
  <c r="AP207" i="35"/>
  <c r="AQ207" i="35"/>
  <c r="AR207" i="35"/>
  <c r="AS207" i="35"/>
  <c r="AT207" i="35"/>
  <c r="AU207" i="35"/>
  <c r="AV207" i="35"/>
  <c r="AW207" i="35"/>
  <c r="AX207" i="35"/>
  <c r="AY207" i="35"/>
  <c r="AZ207" i="35"/>
  <c r="BA207" i="35"/>
  <c r="BB207" i="35"/>
  <c r="BC207" i="35"/>
  <c r="BD207" i="35"/>
  <c r="BE207" i="35"/>
  <c r="BF207" i="35"/>
  <c r="BG207" i="35"/>
  <c r="BH207" i="35"/>
  <c r="BI207" i="35"/>
  <c r="BJ207" i="35"/>
  <c r="BK207" i="35"/>
  <c r="BL207" i="35"/>
  <c r="BM207" i="35"/>
  <c r="BN207" i="35"/>
  <c r="BO207" i="35"/>
  <c r="BP207" i="35"/>
  <c r="BQ207" i="35"/>
  <c r="BR207" i="35"/>
  <c r="BS207" i="35"/>
  <c r="BT207" i="35"/>
  <c r="BU207" i="35"/>
  <c r="BV207" i="35"/>
  <c r="AO208" i="35"/>
  <c r="AP208" i="35"/>
  <c r="AQ208" i="35"/>
  <c r="AR208" i="35"/>
  <c r="AS208" i="35"/>
  <c r="AT208" i="35"/>
  <c r="AU208" i="35"/>
  <c r="AV208" i="35"/>
  <c r="AW208" i="35"/>
  <c r="AX208" i="35"/>
  <c r="AY208" i="35"/>
  <c r="AZ208" i="35"/>
  <c r="BA208" i="35"/>
  <c r="BB208" i="35"/>
  <c r="BC208" i="35"/>
  <c r="BD208" i="35"/>
  <c r="BE208" i="35"/>
  <c r="BF208" i="35"/>
  <c r="BG208" i="35"/>
  <c r="BH208" i="35"/>
  <c r="BI208" i="35"/>
  <c r="BJ208" i="35"/>
  <c r="BK208" i="35"/>
  <c r="BL208" i="35"/>
  <c r="BM208" i="35"/>
  <c r="BN208" i="35"/>
  <c r="BO208" i="35"/>
  <c r="BP208" i="35"/>
  <c r="BQ208" i="35"/>
  <c r="BR208" i="35"/>
  <c r="BS208" i="35"/>
  <c r="BT208" i="35"/>
  <c r="BU208" i="35"/>
  <c r="BV208" i="35"/>
  <c r="AO209" i="35"/>
  <c r="AP209" i="35"/>
  <c r="AQ209" i="35"/>
  <c r="AR209" i="35"/>
  <c r="AS209" i="35"/>
  <c r="AT209" i="35"/>
  <c r="AU209" i="35"/>
  <c r="AV209" i="35"/>
  <c r="AW209" i="35"/>
  <c r="AX209" i="35"/>
  <c r="AY209" i="35"/>
  <c r="AZ209" i="35"/>
  <c r="BA209" i="35"/>
  <c r="BB209" i="35"/>
  <c r="BC209" i="35"/>
  <c r="BD209" i="35"/>
  <c r="BE209" i="35"/>
  <c r="BF209" i="35"/>
  <c r="BG209" i="35"/>
  <c r="BH209" i="35"/>
  <c r="BI209" i="35"/>
  <c r="BJ209" i="35"/>
  <c r="BK209" i="35"/>
  <c r="BL209" i="35"/>
  <c r="BM209" i="35"/>
  <c r="BN209" i="35"/>
  <c r="BO209" i="35"/>
  <c r="BP209" i="35"/>
  <c r="BQ209" i="35"/>
  <c r="BR209" i="35"/>
  <c r="BS209" i="35"/>
  <c r="BT209" i="35"/>
  <c r="BU209" i="35"/>
  <c r="BV209" i="35"/>
  <c r="AO210" i="35"/>
  <c r="AP210" i="35"/>
  <c r="AQ210" i="35"/>
  <c r="AR210" i="35"/>
  <c r="AS210" i="35"/>
  <c r="AT210" i="35"/>
  <c r="AU210" i="35"/>
  <c r="AV210" i="35"/>
  <c r="AW210" i="35"/>
  <c r="AX210" i="35"/>
  <c r="AY210" i="35"/>
  <c r="AZ210" i="35"/>
  <c r="BA210" i="35"/>
  <c r="BB210" i="35"/>
  <c r="BC210" i="35"/>
  <c r="BD210" i="35"/>
  <c r="BE210" i="35"/>
  <c r="BF210" i="35"/>
  <c r="BG210" i="35"/>
  <c r="BH210" i="35"/>
  <c r="BI210" i="35"/>
  <c r="BJ210" i="35"/>
  <c r="BK210" i="35"/>
  <c r="BL210" i="35"/>
  <c r="BM210" i="35"/>
  <c r="BN210" i="35"/>
  <c r="BO210" i="35"/>
  <c r="BP210" i="35"/>
  <c r="BQ210" i="35"/>
  <c r="BR210" i="35"/>
  <c r="BS210" i="35"/>
  <c r="BT210" i="35"/>
  <c r="BU210" i="35"/>
  <c r="BV210" i="35"/>
  <c r="AO438" i="35"/>
  <c r="AP438" i="35"/>
  <c r="AQ438" i="35"/>
  <c r="AR438" i="35"/>
  <c r="AS438" i="35"/>
  <c r="AT438" i="35"/>
  <c r="AU438" i="35"/>
  <c r="AV438" i="35"/>
  <c r="AW438" i="35"/>
  <c r="AX438" i="35"/>
  <c r="AY438" i="35"/>
  <c r="AZ438" i="35"/>
  <c r="BA438" i="35"/>
  <c r="BB438" i="35"/>
  <c r="BC438" i="35"/>
  <c r="BD438" i="35"/>
  <c r="BE438" i="35"/>
  <c r="BF438" i="35"/>
  <c r="BG438" i="35"/>
  <c r="BH438" i="35"/>
  <c r="BI438" i="35"/>
  <c r="BJ438" i="35"/>
  <c r="BK438" i="35"/>
  <c r="BL438" i="35"/>
  <c r="BM438" i="35"/>
  <c r="BN438" i="35"/>
  <c r="BO438" i="35"/>
  <c r="BP438" i="35"/>
  <c r="BQ438" i="35"/>
  <c r="BR438" i="35"/>
  <c r="BS438" i="35"/>
  <c r="BT438" i="35"/>
  <c r="BU438" i="35"/>
  <c r="BV438" i="35"/>
  <c r="AO439" i="35"/>
  <c r="AP439" i="35"/>
  <c r="AQ439" i="35"/>
  <c r="AR439" i="35"/>
  <c r="AS439" i="35"/>
  <c r="AT439" i="35"/>
  <c r="AU439" i="35"/>
  <c r="AV439" i="35"/>
  <c r="AW439" i="35"/>
  <c r="AX439" i="35"/>
  <c r="AY439" i="35"/>
  <c r="AZ439" i="35"/>
  <c r="BA439" i="35"/>
  <c r="BB439" i="35"/>
  <c r="BC439" i="35"/>
  <c r="BD439" i="35"/>
  <c r="BE439" i="35"/>
  <c r="BF439" i="35"/>
  <c r="BG439" i="35"/>
  <c r="BH439" i="35"/>
  <c r="BI439" i="35"/>
  <c r="BJ439" i="35"/>
  <c r="BK439" i="35"/>
  <c r="BL439" i="35"/>
  <c r="BM439" i="35"/>
  <c r="BN439" i="35"/>
  <c r="BO439" i="35"/>
  <c r="BP439" i="35"/>
  <c r="BQ439" i="35"/>
  <c r="BR439" i="35"/>
  <c r="BS439" i="35"/>
  <c r="BT439" i="35"/>
  <c r="BU439" i="35"/>
  <c r="BV439" i="35"/>
  <c r="AO440" i="35"/>
  <c r="AP440" i="35"/>
  <c r="AQ440" i="35"/>
  <c r="AR440" i="35"/>
  <c r="AS440" i="35"/>
  <c r="AT440" i="35"/>
  <c r="AU440" i="35"/>
  <c r="AV440" i="35"/>
  <c r="AW440" i="35"/>
  <c r="AX440" i="35"/>
  <c r="AY440" i="35"/>
  <c r="AZ440" i="35"/>
  <c r="BA440" i="35"/>
  <c r="BB440" i="35"/>
  <c r="BC440" i="35"/>
  <c r="BD440" i="35"/>
  <c r="BE440" i="35"/>
  <c r="BF440" i="35"/>
  <c r="BG440" i="35"/>
  <c r="BH440" i="35"/>
  <c r="BI440" i="35"/>
  <c r="BJ440" i="35"/>
  <c r="BK440" i="35"/>
  <c r="BL440" i="35"/>
  <c r="BM440" i="35"/>
  <c r="BN440" i="35"/>
  <c r="BO440" i="35"/>
  <c r="BP440" i="35"/>
  <c r="BQ440" i="35"/>
  <c r="BR440" i="35"/>
  <c r="BS440" i="35"/>
  <c r="BT440" i="35"/>
  <c r="BU440" i="35"/>
  <c r="BV440" i="35"/>
  <c r="AO441" i="35"/>
  <c r="AP441" i="35"/>
  <c r="AQ441" i="35"/>
  <c r="AR441" i="35"/>
  <c r="AS441" i="35"/>
  <c r="AT441" i="35"/>
  <c r="AU441" i="35"/>
  <c r="AV441" i="35"/>
  <c r="AW441" i="35"/>
  <c r="AX441" i="35"/>
  <c r="AY441" i="35"/>
  <c r="AZ441" i="35"/>
  <c r="BA441" i="35"/>
  <c r="BB441" i="35"/>
  <c r="BC441" i="35"/>
  <c r="BD441" i="35"/>
  <c r="BE441" i="35"/>
  <c r="BF441" i="35"/>
  <c r="BG441" i="35"/>
  <c r="BH441" i="35"/>
  <c r="BI441" i="35"/>
  <c r="BJ441" i="35"/>
  <c r="BK441" i="35"/>
  <c r="BL441" i="35"/>
  <c r="BM441" i="35"/>
  <c r="BN441" i="35"/>
  <c r="BO441" i="35"/>
  <c r="BP441" i="35"/>
  <c r="BQ441" i="35"/>
  <c r="BR441" i="35"/>
  <c r="BS441" i="35"/>
  <c r="BT441" i="35"/>
  <c r="BU441" i="35"/>
  <c r="BV441" i="35"/>
  <c r="AO442" i="35"/>
  <c r="AP442" i="35"/>
  <c r="AQ442" i="35"/>
  <c r="AR442" i="35"/>
  <c r="AS442" i="35"/>
  <c r="AT442" i="35"/>
  <c r="AU442" i="35"/>
  <c r="AV442" i="35"/>
  <c r="AW442" i="35"/>
  <c r="AX442" i="35"/>
  <c r="AY442" i="35"/>
  <c r="AZ442" i="35"/>
  <c r="BA442" i="35"/>
  <c r="BB442" i="35"/>
  <c r="BC442" i="35"/>
  <c r="BD442" i="35"/>
  <c r="BE442" i="35"/>
  <c r="BF442" i="35"/>
  <c r="BG442" i="35"/>
  <c r="BH442" i="35"/>
  <c r="BI442" i="35"/>
  <c r="BJ442" i="35"/>
  <c r="BK442" i="35"/>
  <c r="BL442" i="35"/>
  <c r="BM442" i="35"/>
  <c r="BN442" i="35"/>
  <c r="BO442" i="35"/>
  <c r="BP442" i="35"/>
  <c r="BQ442" i="35"/>
  <c r="BR442" i="35"/>
  <c r="BS442" i="35"/>
  <c r="BT442" i="35"/>
  <c r="BU442" i="35"/>
  <c r="BV442" i="35"/>
  <c r="AO443" i="35"/>
  <c r="AP443" i="35"/>
  <c r="AQ443" i="35"/>
  <c r="AR443" i="35"/>
  <c r="AS443" i="35"/>
  <c r="AT443" i="35"/>
  <c r="AU443" i="35"/>
  <c r="AV443" i="35"/>
  <c r="AW443" i="35"/>
  <c r="AX443" i="35"/>
  <c r="AY443" i="35"/>
  <c r="AZ443" i="35"/>
  <c r="BA443" i="35"/>
  <c r="BB443" i="35"/>
  <c r="BC443" i="35"/>
  <c r="BD443" i="35"/>
  <c r="BE443" i="35"/>
  <c r="BF443" i="35"/>
  <c r="BG443" i="35"/>
  <c r="BH443" i="35"/>
  <c r="BI443" i="35"/>
  <c r="BJ443" i="35"/>
  <c r="BK443" i="35"/>
  <c r="BL443" i="35"/>
  <c r="BM443" i="35"/>
  <c r="BN443" i="35"/>
  <c r="BO443" i="35"/>
  <c r="BP443" i="35"/>
  <c r="BQ443" i="35"/>
  <c r="BR443" i="35"/>
  <c r="BS443" i="35"/>
  <c r="BT443" i="35"/>
  <c r="BU443" i="35"/>
  <c r="BV443" i="35"/>
  <c r="AO1064" i="35"/>
  <c r="AP1064" i="35"/>
  <c r="AQ1064" i="35"/>
  <c r="AR1064" i="35"/>
  <c r="AS1064" i="35"/>
  <c r="AT1064" i="35"/>
  <c r="AU1064" i="35"/>
  <c r="AV1064" i="35"/>
  <c r="AW1064" i="35"/>
  <c r="AX1064" i="35"/>
  <c r="AY1064" i="35"/>
  <c r="AZ1064" i="35"/>
  <c r="BA1064" i="35"/>
  <c r="BB1064" i="35"/>
  <c r="BC1064" i="35"/>
  <c r="BD1064" i="35"/>
  <c r="BE1064" i="35"/>
  <c r="BF1064" i="35"/>
  <c r="BG1064" i="35"/>
  <c r="BH1064" i="35"/>
  <c r="BI1064" i="35"/>
  <c r="BJ1064" i="35"/>
  <c r="BK1064" i="35"/>
  <c r="BL1064" i="35"/>
  <c r="BM1064" i="35"/>
  <c r="BN1064" i="35"/>
  <c r="BO1064" i="35"/>
  <c r="BP1064" i="35"/>
  <c r="BQ1064" i="35"/>
  <c r="BR1064" i="35"/>
  <c r="BS1064" i="35"/>
  <c r="BT1064" i="35"/>
  <c r="BU1064" i="35"/>
  <c r="BV1064" i="35"/>
  <c r="AO1065" i="35"/>
  <c r="AP1065" i="35"/>
  <c r="AQ1065" i="35"/>
  <c r="AR1065" i="35"/>
  <c r="AS1065" i="35"/>
  <c r="AT1065" i="35"/>
  <c r="AU1065" i="35"/>
  <c r="AV1065" i="35"/>
  <c r="AW1065" i="35"/>
  <c r="AX1065" i="35"/>
  <c r="AY1065" i="35"/>
  <c r="AZ1065" i="35"/>
  <c r="BA1065" i="35"/>
  <c r="BB1065" i="35"/>
  <c r="BC1065" i="35"/>
  <c r="BD1065" i="35"/>
  <c r="BE1065" i="35"/>
  <c r="BF1065" i="35"/>
  <c r="BG1065" i="35"/>
  <c r="BH1065" i="35"/>
  <c r="BI1065" i="35"/>
  <c r="BJ1065" i="35"/>
  <c r="BK1065" i="35"/>
  <c r="BL1065" i="35"/>
  <c r="BM1065" i="35"/>
  <c r="BN1065" i="35"/>
  <c r="BO1065" i="35"/>
  <c r="BP1065" i="35"/>
  <c r="BQ1065" i="35"/>
  <c r="BR1065" i="35"/>
  <c r="BS1065" i="35"/>
  <c r="BT1065" i="35"/>
  <c r="BU1065" i="35"/>
  <c r="BV1065" i="35"/>
  <c r="AO1066" i="35"/>
  <c r="AP1066" i="35"/>
  <c r="AQ1066" i="35"/>
  <c r="AR1066" i="35"/>
  <c r="AS1066" i="35"/>
  <c r="AT1066" i="35"/>
  <c r="AU1066" i="35"/>
  <c r="AV1066" i="35"/>
  <c r="AW1066" i="35"/>
  <c r="AX1066" i="35"/>
  <c r="AY1066" i="35"/>
  <c r="AZ1066" i="35"/>
  <c r="BA1066" i="35"/>
  <c r="BB1066" i="35"/>
  <c r="BC1066" i="35"/>
  <c r="BD1066" i="35"/>
  <c r="BE1066" i="35"/>
  <c r="BF1066" i="35"/>
  <c r="BG1066" i="35"/>
  <c r="BH1066" i="35"/>
  <c r="BI1066" i="35"/>
  <c r="BJ1066" i="35"/>
  <c r="BK1066" i="35"/>
  <c r="BL1066" i="35"/>
  <c r="BM1066" i="35"/>
  <c r="BN1066" i="35"/>
  <c r="BO1066" i="35"/>
  <c r="BP1066" i="35"/>
  <c r="BQ1066" i="35"/>
  <c r="BR1066" i="35"/>
  <c r="BS1066" i="35"/>
  <c r="BT1066" i="35"/>
  <c r="BU1066" i="35"/>
  <c r="BV1066" i="35"/>
  <c r="AO1067" i="35"/>
  <c r="AP1067" i="35"/>
  <c r="AQ1067" i="35"/>
  <c r="AR1067" i="35"/>
  <c r="AS1067" i="35"/>
  <c r="AT1067" i="35"/>
  <c r="AU1067" i="35"/>
  <c r="AV1067" i="35"/>
  <c r="AW1067" i="35"/>
  <c r="AX1067" i="35"/>
  <c r="AY1067" i="35"/>
  <c r="AZ1067" i="35"/>
  <c r="BA1067" i="35"/>
  <c r="BB1067" i="35"/>
  <c r="BC1067" i="35"/>
  <c r="BD1067" i="35"/>
  <c r="BE1067" i="35"/>
  <c r="BF1067" i="35"/>
  <c r="BG1067" i="35"/>
  <c r="BH1067" i="35"/>
  <c r="BI1067" i="35"/>
  <c r="BJ1067" i="35"/>
  <c r="BK1067" i="35"/>
  <c r="BL1067" i="35"/>
  <c r="BM1067" i="35"/>
  <c r="BN1067" i="35"/>
  <c r="BO1067" i="35"/>
  <c r="BP1067" i="35"/>
  <c r="BQ1067" i="35"/>
  <c r="BR1067" i="35"/>
  <c r="BS1067" i="35"/>
  <c r="BT1067" i="35"/>
  <c r="BU1067" i="35"/>
  <c r="BV1067" i="35"/>
  <c r="AO1068" i="35"/>
  <c r="AP1068" i="35"/>
  <c r="AQ1068" i="35"/>
  <c r="AR1068" i="35"/>
  <c r="AS1068" i="35"/>
  <c r="AT1068" i="35"/>
  <c r="AU1068" i="35"/>
  <c r="AV1068" i="35"/>
  <c r="AW1068" i="35"/>
  <c r="AX1068" i="35"/>
  <c r="AY1068" i="35"/>
  <c r="AZ1068" i="35"/>
  <c r="BA1068" i="35"/>
  <c r="BB1068" i="35"/>
  <c r="BC1068" i="35"/>
  <c r="BD1068" i="35"/>
  <c r="BE1068" i="35"/>
  <c r="BF1068" i="35"/>
  <c r="BG1068" i="35"/>
  <c r="BH1068" i="35"/>
  <c r="BI1068" i="35"/>
  <c r="BJ1068" i="35"/>
  <c r="BK1068" i="35"/>
  <c r="BL1068" i="35"/>
  <c r="BM1068" i="35"/>
  <c r="BN1068" i="35"/>
  <c r="BO1068" i="35"/>
  <c r="BP1068" i="35"/>
  <c r="BQ1068" i="35"/>
  <c r="BR1068" i="35"/>
  <c r="BS1068" i="35"/>
  <c r="BT1068" i="35"/>
  <c r="BU1068" i="35"/>
  <c r="BV1068" i="35"/>
  <c r="AO1069" i="35"/>
  <c r="AP1069" i="35"/>
  <c r="AQ1069" i="35"/>
  <c r="AR1069" i="35"/>
  <c r="AS1069" i="35"/>
  <c r="AT1069" i="35"/>
  <c r="AU1069" i="35"/>
  <c r="AV1069" i="35"/>
  <c r="AW1069" i="35"/>
  <c r="AX1069" i="35"/>
  <c r="AY1069" i="35"/>
  <c r="AZ1069" i="35"/>
  <c r="BA1069" i="35"/>
  <c r="BB1069" i="35"/>
  <c r="BC1069" i="35"/>
  <c r="BD1069" i="35"/>
  <c r="BE1069" i="35"/>
  <c r="BF1069" i="35"/>
  <c r="BG1069" i="35"/>
  <c r="BH1069" i="35"/>
  <c r="BI1069" i="35"/>
  <c r="BJ1069" i="35"/>
  <c r="BK1069" i="35"/>
  <c r="BL1069" i="35"/>
  <c r="BM1069" i="35"/>
  <c r="BN1069" i="35"/>
  <c r="BO1069" i="35"/>
  <c r="BP1069" i="35"/>
  <c r="BQ1069" i="35"/>
  <c r="BR1069" i="35"/>
  <c r="BS1069" i="35"/>
  <c r="BT1069" i="35"/>
  <c r="BU1069" i="35"/>
  <c r="BV1069" i="35"/>
  <c r="AO906" i="35"/>
  <c r="AP906" i="35"/>
  <c r="AQ906" i="35"/>
  <c r="AR906" i="35"/>
  <c r="AS906" i="35"/>
  <c r="AT906" i="35"/>
  <c r="AU906" i="35"/>
  <c r="AV906" i="35"/>
  <c r="AW906" i="35"/>
  <c r="AX906" i="35"/>
  <c r="AY906" i="35"/>
  <c r="AZ906" i="35"/>
  <c r="BA906" i="35"/>
  <c r="BB906" i="35"/>
  <c r="BC906" i="35"/>
  <c r="BD906" i="35"/>
  <c r="BE906" i="35"/>
  <c r="BF906" i="35"/>
  <c r="BG906" i="35"/>
  <c r="BH906" i="35"/>
  <c r="BI906" i="35"/>
  <c r="BJ906" i="35"/>
  <c r="BK906" i="35"/>
  <c r="BL906" i="35"/>
  <c r="BM906" i="35"/>
  <c r="BN906" i="35"/>
  <c r="BO906" i="35"/>
  <c r="BP906" i="35"/>
  <c r="BQ906" i="35"/>
  <c r="BR906" i="35"/>
  <c r="BS906" i="35"/>
  <c r="BT906" i="35"/>
  <c r="BU906" i="35"/>
  <c r="BV906" i="35"/>
  <c r="AO907" i="35"/>
  <c r="AP907" i="35"/>
  <c r="AQ907" i="35"/>
  <c r="AR907" i="35"/>
  <c r="AS907" i="35"/>
  <c r="AT907" i="35"/>
  <c r="AU907" i="35"/>
  <c r="AV907" i="35"/>
  <c r="AW907" i="35"/>
  <c r="AX907" i="35"/>
  <c r="AY907" i="35"/>
  <c r="AZ907" i="35"/>
  <c r="BA907" i="35"/>
  <c r="BB907" i="35"/>
  <c r="BC907" i="35"/>
  <c r="BD907" i="35"/>
  <c r="BE907" i="35"/>
  <c r="BF907" i="35"/>
  <c r="BG907" i="35"/>
  <c r="BH907" i="35"/>
  <c r="BI907" i="35"/>
  <c r="BJ907" i="35"/>
  <c r="BK907" i="35"/>
  <c r="BL907" i="35"/>
  <c r="BM907" i="35"/>
  <c r="BN907" i="35"/>
  <c r="BO907" i="35"/>
  <c r="BP907" i="35"/>
  <c r="BQ907" i="35"/>
  <c r="BR907" i="35"/>
  <c r="BS907" i="35"/>
  <c r="BT907" i="35"/>
  <c r="BU907" i="35"/>
  <c r="BV907" i="35"/>
  <c r="AO908" i="35"/>
  <c r="AP908" i="35"/>
  <c r="AQ908" i="35"/>
  <c r="AR908" i="35"/>
  <c r="AS908" i="35"/>
  <c r="AT908" i="35"/>
  <c r="AU908" i="35"/>
  <c r="AV908" i="35"/>
  <c r="AW908" i="35"/>
  <c r="AX908" i="35"/>
  <c r="AY908" i="35"/>
  <c r="AZ908" i="35"/>
  <c r="BA908" i="35"/>
  <c r="BB908" i="35"/>
  <c r="BC908" i="35"/>
  <c r="BD908" i="35"/>
  <c r="BE908" i="35"/>
  <c r="BF908" i="35"/>
  <c r="BG908" i="35"/>
  <c r="BH908" i="35"/>
  <c r="BI908" i="35"/>
  <c r="BJ908" i="35"/>
  <c r="BK908" i="35"/>
  <c r="BL908" i="35"/>
  <c r="BM908" i="35"/>
  <c r="BN908" i="35"/>
  <c r="BO908" i="35"/>
  <c r="BP908" i="35"/>
  <c r="BQ908" i="35"/>
  <c r="BR908" i="35"/>
  <c r="BS908" i="35"/>
  <c r="BT908" i="35"/>
  <c r="BU908" i="35"/>
  <c r="BV908" i="35"/>
  <c r="AO909" i="35"/>
  <c r="AP909" i="35"/>
  <c r="AQ909" i="35"/>
  <c r="AR909" i="35"/>
  <c r="AS909" i="35"/>
  <c r="AT909" i="35"/>
  <c r="AU909" i="35"/>
  <c r="AV909" i="35"/>
  <c r="AW909" i="35"/>
  <c r="AX909" i="35"/>
  <c r="AY909" i="35"/>
  <c r="AZ909" i="35"/>
  <c r="BA909" i="35"/>
  <c r="BB909" i="35"/>
  <c r="BC909" i="35"/>
  <c r="BD909" i="35"/>
  <c r="BE909" i="35"/>
  <c r="BF909" i="35"/>
  <c r="BG909" i="35"/>
  <c r="BH909" i="35"/>
  <c r="BI909" i="35"/>
  <c r="BJ909" i="35"/>
  <c r="BK909" i="35"/>
  <c r="BL909" i="35"/>
  <c r="BM909" i="35"/>
  <c r="BN909" i="35"/>
  <c r="BO909" i="35"/>
  <c r="BP909" i="35"/>
  <c r="BQ909" i="35"/>
  <c r="BR909" i="35"/>
  <c r="BS909" i="35"/>
  <c r="BT909" i="35"/>
  <c r="BU909" i="35"/>
  <c r="BV909" i="35"/>
  <c r="AO910" i="35"/>
  <c r="AP910" i="35"/>
  <c r="AQ910" i="35"/>
  <c r="AR910" i="35"/>
  <c r="AS910" i="35"/>
  <c r="AT910" i="35"/>
  <c r="AU910" i="35"/>
  <c r="AV910" i="35"/>
  <c r="AW910" i="35"/>
  <c r="AX910" i="35"/>
  <c r="AY910" i="35"/>
  <c r="AZ910" i="35"/>
  <c r="BA910" i="35"/>
  <c r="BB910" i="35"/>
  <c r="BC910" i="35"/>
  <c r="BD910" i="35"/>
  <c r="BE910" i="35"/>
  <c r="BF910" i="35"/>
  <c r="BG910" i="35"/>
  <c r="BH910" i="35"/>
  <c r="BI910" i="35"/>
  <c r="BJ910" i="35"/>
  <c r="BK910" i="35"/>
  <c r="BL910" i="35"/>
  <c r="BM910" i="35"/>
  <c r="BN910" i="35"/>
  <c r="BO910" i="35"/>
  <c r="BP910" i="35"/>
  <c r="BQ910" i="35"/>
  <c r="BR910" i="35"/>
  <c r="BS910" i="35"/>
  <c r="BT910" i="35"/>
  <c r="BU910" i="35"/>
  <c r="BV910" i="35"/>
  <c r="AO911" i="35"/>
  <c r="AP911" i="35"/>
  <c r="AQ911" i="35"/>
  <c r="AR911" i="35"/>
  <c r="AS911" i="35"/>
  <c r="AT911" i="35"/>
  <c r="AU911" i="35"/>
  <c r="AV911" i="35"/>
  <c r="AW911" i="35"/>
  <c r="AX911" i="35"/>
  <c r="AY911" i="35"/>
  <c r="AZ911" i="35"/>
  <c r="BA911" i="35"/>
  <c r="BB911" i="35"/>
  <c r="BC911" i="35"/>
  <c r="BD911" i="35"/>
  <c r="BE911" i="35"/>
  <c r="BF911" i="35"/>
  <c r="BG911" i="35"/>
  <c r="BH911" i="35"/>
  <c r="BI911" i="35"/>
  <c r="BJ911" i="35"/>
  <c r="BK911" i="35"/>
  <c r="BL911" i="35"/>
  <c r="BM911" i="35"/>
  <c r="BN911" i="35"/>
  <c r="BO911" i="35"/>
  <c r="BP911" i="35"/>
  <c r="BQ911" i="35"/>
  <c r="BR911" i="35"/>
  <c r="BS911" i="35"/>
  <c r="BT911" i="35"/>
  <c r="BU911" i="35"/>
  <c r="BV911" i="35"/>
  <c r="AO1537" i="35"/>
  <c r="AP1537" i="35"/>
  <c r="AQ1537" i="35"/>
  <c r="AR1537" i="35"/>
  <c r="AS1537" i="35"/>
  <c r="AT1537" i="35"/>
  <c r="AU1537" i="35"/>
  <c r="AV1537" i="35"/>
  <c r="AW1537" i="35"/>
  <c r="AX1537" i="35"/>
  <c r="AY1537" i="35"/>
  <c r="AZ1537" i="35"/>
  <c r="BA1537" i="35"/>
  <c r="BB1537" i="35"/>
  <c r="BC1537" i="35"/>
  <c r="BD1537" i="35"/>
  <c r="BE1537" i="35"/>
  <c r="BF1537" i="35"/>
  <c r="BG1537" i="35"/>
  <c r="BH1537" i="35"/>
  <c r="BI1537" i="35"/>
  <c r="BJ1537" i="35"/>
  <c r="BK1537" i="35"/>
  <c r="BL1537" i="35"/>
  <c r="BM1537" i="35"/>
  <c r="BN1537" i="35"/>
  <c r="BO1537" i="35"/>
  <c r="BP1537" i="35"/>
  <c r="BQ1537" i="35"/>
  <c r="BR1537" i="35"/>
  <c r="BS1537" i="35"/>
  <c r="BT1537" i="35"/>
  <c r="BU1537" i="35"/>
  <c r="BV1537" i="35"/>
  <c r="AO1538" i="35"/>
  <c r="AP1538" i="35"/>
  <c r="AQ1538" i="35"/>
  <c r="AR1538" i="35"/>
  <c r="AS1538" i="35"/>
  <c r="AT1538" i="35"/>
  <c r="AU1538" i="35"/>
  <c r="AV1538" i="35"/>
  <c r="AW1538" i="35"/>
  <c r="AX1538" i="35"/>
  <c r="AY1538" i="35"/>
  <c r="AZ1538" i="35"/>
  <c r="BA1538" i="35"/>
  <c r="BB1538" i="35"/>
  <c r="BC1538" i="35"/>
  <c r="BD1538" i="35"/>
  <c r="BE1538" i="35"/>
  <c r="BF1538" i="35"/>
  <c r="BG1538" i="35"/>
  <c r="BH1538" i="35"/>
  <c r="BI1538" i="35"/>
  <c r="BJ1538" i="35"/>
  <c r="BK1538" i="35"/>
  <c r="BL1538" i="35"/>
  <c r="BM1538" i="35"/>
  <c r="BN1538" i="35"/>
  <c r="BO1538" i="35"/>
  <c r="BP1538" i="35"/>
  <c r="BQ1538" i="35"/>
  <c r="BR1538" i="35"/>
  <c r="BS1538" i="35"/>
  <c r="BT1538" i="35"/>
  <c r="BU1538" i="35"/>
  <c r="BV1538" i="35"/>
  <c r="AO1539" i="35"/>
  <c r="AP1539" i="35"/>
  <c r="AQ1539" i="35"/>
  <c r="AR1539" i="35"/>
  <c r="AS1539" i="35"/>
  <c r="AT1539" i="35"/>
  <c r="AU1539" i="35"/>
  <c r="AV1539" i="35"/>
  <c r="AW1539" i="35"/>
  <c r="AX1539" i="35"/>
  <c r="AY1539" i="35"/>
  <c r="AZ1539" i="35"/>
  <c r="BA1539" i="35"/>
  <c r="BB1539" i="35"/>
  <c r="BC1539" i="35"/>
  <c r="BD1539" i="35"/>
  <c r="BE1539" i="35"/>
  <c r="BF1539" i="35"/>
  <c r="BG1539" i="35"/>
  <c r="BH1539" i="35"/>
  <c r="BI1539" i="35"/>
  <c r="BJ1539" i="35"/>
  <c r="BK1539" i="35"/>
  <c r="BL1539" i="35"/>
  <c r="BM1539" i="35"/>
  <c r="BN1539" i="35"/>
  <c r="BO1539" i="35"/>
  <c r="BP1539" i="35"/>
  <c r="BQ1539" i="35"/>
  <c r="BR1539" i="35"/>
  <c r="BS1539" i="35"/>
  <c r="BT1539" i="35"/>
  <c r="BU1539" i="35"/>
  <c r="BV1539" i="35"/>
  <c r="AO1540" i="35"/>
  <c r="AP1540" i="35"/>
  <c r="AQ1540" i="35"/>
  <c r="AR1540" i="35"/>
  <c r="AS1540" i="35"/>
  <c r="AT1540" i="35"/>
  <c r="AU1540" i="35"/>
  <c r="AV1540" i="35"/>
  <c r="AW1540" i="35"/>
  <c r="AX1540" i="35"/>
  <c r="AY1540" i="35"/>
  <c r="AZ1540" i="35"/>
  <c r="BA1540" i="35"/>
  <c r="BB1540" i="35"/>
  <c r="BC1540" i="35"/>
  <c r="BD1540" i="35"/>
  <c r="BE1540" i="35"/>
  <c r="BF1540" i="35"/>
  <c r="BG1540" i="35"/>
  <c r="BH1540" i="35"/>
  <c r="BI1540" i="35"/>
  <c r="BJ1540" i="35"/>
  <c r="BK1540" i="35"/>
  <c r="BL1540" i="35"/>
  <c r="BM1540" i="35"/>
  <c r="BN1540" i="35"/>
  <c r="BO1540" i="35"/>
  <c r="BP1540" i="35"/>
  <c r="BQ1540" i="35"/>
  <c r="BR1540" i="35"/>
  <c r="BS1540" i="35"/>
  <c r="BT1540" i="35"/>
  <c r="BU1540" i="35"/>
  <c r="BV1540" i="35"/>
  <c r="AO1541" i="35"/>
  <c r="AP1541" i="35"/>
  <c r="AQ1541" i="35"/>
  <c r="AR1541" i="35"/>
  <c r="AS1541" i="35"/>
  <c r="AT1541" i="35"/>
  <c r="AU1541" i="35"/>
  <c r="AV1541" i="35"/>
  <c r="AW1541" i="35"/>
  <c r="AX1541" i="35"/>
  <c r="AY1541" i="35"/>
  <c r="AZ1541" i="35"/>
  <c r="BA1541" i="35"/>
  <c r="BB1541" i="35"/>
  <c r="BC1541" i="35"/>
  <c r="BD1541" i="35"/>
  <c r="BE1541" i="35"/>
  <c r="BF1541" i="35"/>
  <c r="BG1541" i="35"/>
  <c r="BH1541" i="35"/>
  <c r="BI1541" i="35"/>
  <c r="BJ1541" i="35"/>
  <c r="BK1541" i="35"/>
  <c r="BL1541" i="35"/>
  <c r="BM1541" i="35"/>
  <c r="BN1541" i="35"/>
  <c r="BO1541" i="35"/>
  <c r="BP1541" i="35"/>
  <c r="BQ1541" i="35"/>
  <c r="BR1541" i="35"/>
  <c r="BS1541" i="35"/>
  <c r="BT1541" i="35"/>
  <c r="BU1541" i="35"/>
  <c r="BV1541" i="35"/>
  <c r="AO1542" i="35"/>
  <c r="AP1542" i="35"/>
  <c r="AQ1542" i="35"/>
  <c r="AR1542" i="35"/>
  <c r="AS1542" i="35"/>
  <c r="AT1542" i="35"/>
  <c r="AU1542" i="35"/>
  <c r="AV1542" i="35"/>
  <c r="AW1542" i="35"/>
  <c r="AX1542" i="35"/>
  <c r="AY1542" i="35"/>
  <c r="AZ1542" i="35"/>
  <c r="BA1542" i="35"/>
  <c r="BB1542" i="35"/>
  <c r="BC1542" i="35"/>
  <c r="BD1542" i="35"/>
  <c r="BE1542" i="35"/>
  <c r="BF1542" i="35"/>
  <c r="BG1542" i="35"/>
  <c r="BH1542" i="35"/>
  <c r="BI1542" i="35"/>
  <c r="BJ1542" i="35"/>
  <c r="BK1542" i="35"/>
  <c r="BL1542" i="35"/>
  <c r="BM1542" i="35"/>
  <c r="BN1542" i="35"/>
  <c r="BO1542" i="35"/>
  <c r="BP1542" i="35"/>
  <c r="BQ1542" i="35"/>
  <c r="BR1542" i="35"/>
  <c r="BS1542" i="35"/>
  <c r="BT1542" i="35"/>
  <c r="BU1542" i="35"/>
  <c r="BV1542" i="35"/>
  <c r="AO1226" i="35"/>
  <c r="AP1226" i="35"/>
  <c r="AQ1226" i="35"/>
  <c r="AR1226" i="35"/>
  <c r="AS1226" i="35"/>
  <c r="AT1226" i="35"/>
  <c r="AU1226" i="35"/>
  <c r="AV1226" i="35"/>
  <c r="AW1226" i="35"/>
  <c r="AX1226" i="35"/>
  <c r="AY1226" i="35"/>
  <c r="AZ1226" i="35"/>
  <c r="BA1226" i="35"/>
  <c r="BB1226" i="35"/>
  <c r="BC1226" i="35"/>
  <c r="BD1226" i="35"/>
  <c r="BE1226" i="35"/>
  <c r="BF1226" i="35"/>
  <c r="BG1226" i="35"/>
  <c r="BH1226" i="35"/>
  <c r="BI1226" i="35"/>
  <c r="BJ1226" i="35"/>
  <c r="BK1226" i="35"/>
  <c r="BL1226" i="35"/>
  <c r="BM1226" i="35"/>
  <c r="BN1226" i="35"/>
  <c r="BO1226" i="35"/>
  <c r="BP1226" i="35"/>
  <c r="BQ1226" i="35"/>
  <c r="BR1226" i="35"/>
  <c r="BS1226" i="35"/>
  <c r="BT1226" i="35"/>
  <c r="BU1226" i="35"/>
  <c r="BV1226" i="35"/>
  <c r="AO1227" i="35"/>
  <c r="AP1227" i="35"/>
  <c r="AQ1227" i="35"/>
  <c r="AR1227" i="35"/>
  <c r="AS1227" i="35"/>
  <c r="AT1227" i="35"/>
  <c r="AU1227" i="35"/>
  <c r="AV1227" i="35"/>
  <c r="AW1227" i="35"/>
  <c r="AX1227" i="35"/>
  <c r="AY1227" i="35"/>
  <c r="AZ1227" i="35"/>
  <c r="BA1227" i="35"/>
  <c r="BB1227" i="35"/>
  <c r="BC1227" i="35"/>
  <c r="BD1227" i="35"/>
  <c r="BE1227" i="35"/>
  <c r="BF1227" i="35"/>
  <c r="BG1227" i="35"/>
  <c r="BH1227" i="35"/>
  <c r="BI1227" i="35"/>
  <c r="BJ1227" i="35"/>
  <c r="BK1227" i="35"/>
  <c r="BL1227" i="35"/>
  <c r="BM1227" i="35"/>
  <c r="BN1227" i="35"/>
  <c r="BO1227" i="35"/>
  <c r="BP1227" i="35"/>
  <c r="BQ1227" i="35"/>
  <c r="BR1227" i="35"/>
  <c r="BS1227" i="35"/>
  <c r="BT1227" i="35"/>
  <c r="BU1227" i="35"/>
  <c r="BV1227" i="35"/>
  <c r="AO1228" i="35"/>
  <c r="AP1228" i="35"/>
  <c r="AQ1228" i="35"/>
  <c r="AR1228" i="35"/>
  <c r="AS1228" i="35"/>
  <c r="AT1228" i="35"/>
  <c r="AU1228" i="35"/>
  <c r="AV1228" i="35"/>
  <c r="AW1228" i="35"/>
  <c r="AX1228" i="35"/>
  <c r="AY1228" i="35"/>
  <c r="AZ1228" i="35"/>
  <c r="BA1228" i="35"/>
  <c r="BB1228" i="35"/>
  <c r="BC1228" i="35"/>
  <c r="BD1228" i="35"/>
  <c r="BE1228" i="35"/>
  <c r="BF1228" i="35"/>
  <c r="BG1228" i="35"/>
  <c r="BH1228" i="35"/>
  <c r="BI1228" i="35"/>
  <c r="BJ1228" i="35"/>
  <c r="BK1228" i="35"/>
  <c r="BL1228" i="35"/>
  <c r="BM1228" i="35"/>
  <c r="BN1228" i="35"/>
  <c r="BO1228" i="35"/>
  <c r="BP1228" i="35"/>
  <c r="BQ1228" i="35"/>
  <c r="BR1228" i="35"/>
  <c r="BS1228" i="35"/>
  <c r="BT1228" i="35"/>
  <c r="BU1228" i="35"/>
  <c r="BV1228" i="35"/>
  <c r="AO1229" i="35"/>
  <c r="AP1229" i="35"/>
  <c r="AQ1229" i="35"/>
  <c r="AR1229" i="35"/>
  <c r="AS1229" i="35"/>
  <c r="AT1229" i="35"/>
  <c r="AU1229" i="35"/>
  <c r="AV1229" i="35"/>
  <c r="AW1229" i="35"/>
  <c r="AX1229" i="35"/>
  <c r="AY1229" i="35"/>
  <c r="AZ1229" i="35"/>
  <c r="BA1229" i="35"/>
  <c r="BB1229" i="35"/>
  <c r="BC1229" i="35"/>
  <c r="BD1229" i="35"/>
  <c r="BE1229" i="35"/>
  <c r="BF1229" i="35"/>
  <c r="BG1229" i="35"/>
  <c r="BH1229" i="35"/>
  <c r="BI1229" i="35"/>
  <c r="BJ1229" i="35"/>
  <c r="BK1229" i="35"/>
  <c r="BL1229" i="35"/>
  <c r="BM1229" i="35"/>
  <c r="BN1229" i="35"/>
  <c r="BO1229" i="35"/>
  <c r="BP1229" i="35"/>
  <c r="BQ1229" i="35"/>
  <c r="BR1229" i="35"/>
  <c r="BS1229" i="35"/>
  <c r="BT1229" i="35"/>
  <c r="BU1229" i="35"/>
  <c r="BV1229" i="35"/>
  <c r="AO1230" i="35"/>
  <c r="AP1230" i="35"/>
  <c r="AQ1230" i="35"/>
  <c r="AR1230" i="35"/>
  <c r="AS1230" i="35"/>
  <c r="AT1230" i="35"/>
  <c r="AU1230" i="35"/>
  <c r="AV1230" i="35"/>
  <c r="AW1230" i="35"/>
  <c r="AX1230" i="35"/>
  <c r="AY1230" i="35"/>
  <c r="AZ1230" i="35"/>
  <c r="BA1230" i="35"/>
  <c r="BB1230" i="35"/>
  <c r="BC1230" i="35"/>
  <c r="BD1230" i="35"/>
  <c r="BE1230" i="35"/>
  <c r="BF1230" i="35"/>
  <c r="BG1230" i="35"/>
  <c r="BH1230" i="35"/>
  <c r="BI1230" i="35"/>
  <c r="BJ1230" i="35"/>
  <c r="BK1230" i="35"/>
  <c r="BL1230" i="35"/>
  <c r="BM1230" i="35"/>
  <c r="BN1230" i="35"/>
  <c r="BO1230" i="35"/>
  <c r="BP1230" i="35"/>
  <c r="BQ1230" i="35"/>
  <c r="BR1230" i="35"/>
  <c r="BS1230" i="35"/>
  <c r="BT1230" i="35"/>
  <c r="BU1230" i="35"/>
  <c r="BV1230" i="35"/>
  <c r="AO1701" i="35"/>
  <c r="AP1701" i="35"/>
  <c r="AQ1701" i="35"/>
  <c r="AR1701" i="35"/>
  <c r="AS1701" i="35"/>
  <c r="AT1701" i="35"/>
  <c r="AU1701" i="35"/>
  <c r="AV1701" i="35"/>
  <c r="AW1701" i="35"/>
  <c r="AX1701" i="35"/>
  <c r="AY1701" i="35"/>
  <c r="AZ1701" i="35"/>
  <c r="BA1701" i="35"/>
  <c r="BB1701" i="35"/>
  <c r="BC1701" i="35"/>
  <c r="BD1701" i="35"/>
  <c r="BE1701" i="35"/>
  <c r="BF1701" i="35"/>
  <c r="BG1701" i="35"/>
  <c r="BH1701" i="35"/>
  <c r="BI1701" i="35"/>
  <c r="BJ1701" i="35"/>
  <c r="BK1701" i="35"/>
  <c r="BL1701" i="35"/>
  <c r="BM1701" i="35"/>
  <c r="BN1701" i="35"/>
  <c r="BO1701" i="35"/>
  <c r="BP1701" i="35"/>
  <c r="BQ1701" i="35"/>
  <c r="BR1701" i="35"/>
  <c r="BS1701" i="35"/>
  <c r="BT1701" i="35"/>
  <c r="BU1701" i="35"/>
  <c r="BV1701" i="35"/>
  <c r="AO1702" i="35"/>
  <c r="AP1702" i="35"/>
  <c r="AQ1702" i="35"/>
  <c r="AR1702" i="35"/>
  <c r="AS1702" i="35"/>
  <c r="AT1702" i="35"/>
  <c r="AU1702" i="35"/>
  <c r="AV1702" i="35"/>
  <c r="AW1702" i="35"/>
  <c r="AX1702" i="35"/>
  <c r="AY1702" i="35"/>
  <c r="AZ1702" i="35"/>
  <c r="BA1702" i="35"/>
  <c r="BB1702" i="35"/>
  <c r="BC1702" i="35"/>
  <c r="BD1702" i="35"/>
  <c r="BE1702" i="35"/>
  <c r="BF1702" i="35"/>
  <c r="BG1702" i="35"/>
  <c r="BH1702" i="35"/>
  <c r="BI1702" i="35"/>
  <c r="BJ1702" i="35"/>
  <c r="BK1702" i="35"/>
  <c r="BL1702" i="35"/>
  <c r="BM1702" i="35"/>
  <c r="BN1702" i="35"/>
  <c r="BO1702" i="35"/>
  <c r="BP1702" i="35"/>
  <c r="BQ1702" i="35"/>
  <c r="BR1702" i="35"/>
  <c r="BS1702" i="35"/>
  <c r="BT1702" i="35"/>
  <c r="BU1702" i="35"/>
  <c r="BV1702" i="35"/>
  <c r="AO1703" i="35"/>
  <c r="AP1703" i="35"/>
  <c r="AQ1703" i="35"/>
  <c r="AR1703" i="35"/>
  <c r="AS1703" i="35"/>
  <c r="AT1703" i="35"/>
  <c r="AU1703" i="35"/>
  <c r="AV1703" i="35"/>
  <c r="AW1703" i="35"/>
  <c r="AX1703" i="35"/>
  <c r="AY1703" i="35"/>
  <c r="AZ1703" i="35"/>
  <c r="BA1703" i="35"/>
  <c r="BB1703" i="35"/>
  <c r="BC1703" i="35"/>
  <c r="BD1703" i="35"/>
  <c r="BE1703" i="35"/>
  <c r="BF1703" i="35"/>
  <c r="BG1703" i="35"/>
  <c r="BH1703" i="35"/>
  <c r="BI1703" i="35"/>
  <c r="BJ1703" i="35"/>
  <c r="BK1703" i="35"/>
  <c r="BL1703" i="35"/>
  <c r="BM1703" i="35"/>
  <c r="BN1703" i="35"/>
  <c r="BO1703" i="35"/>
  <c r="BP1703" i="35"/>
  <c r="BQ1703" i="35"/>
  <c r="BR1703" i="35"/>
  <c r="BS1703" i="35"/>
  <c r="BT1703" i="35"/>
  <c r="BU1703" i="35"/>
  <c r="BV1703" i="35"/>
  <c r="AO1704" i="35"/>
  <c r="AP1704" i="35"/>
  <c r="AQ1704" i="35"/>
  <c r="AR1704" i="35"/>
  <c r="AS1704" i="35"/>
  <c r="AT1704" i="35"/>
  <c r="AU1704" i="35"/>
  <c r="AV1704" i="35"/>
  <c r="AW1704" i="35"/>
  <c r="AX1704" i="35"/>
  <c r="AY1704" i="35"/>
  <c r="AZ1704" i="35"/>
  <c r="BA1704" i="35"/>
  <c r="BB1704" i="35"/>
  <c r="BC1704" i="35"/>
  <c r="BD1704" i="35"/>
  <c r="BE1704" i="35"/>
  <c r="BF1704" i="35"/>
  <c r="BG1704" i="35"/>
  <c r="BH1704" i="35"/>
  <c r="BI1704" i="35"/>
  <c r="BJ1704" i="35"/>
  <c r="BK1704" i="35"/>
  <c r="BL1704" i="35"/>
  <c r="BM1704" i="35"/>
  <c r="BN1704" i="35"/>
  <c r="BO1704" i="35"/>
  <c r="BP1704" i="35"/>
  <c r="BQ1704" i="35"/>
  <c r="BR1704" i="35"/>
  <c r="BS1704" i="35"/>
  <c r="BT1704" i="35"/>
  <c r="BU1704" i="35"/>
  <c r="BV1704" i="35"/>
  <c r="AO1705" i="35"/>
  <c r="AP1705" i="35"/>
  <c r="AQ1705" i="35"/>
  <c r="AR1705" i="35"/>
  <c r="AS1705" i="35"/>
  <c r="AT1705" i="35"/>
  <c r="AU1705" i="35"/>
  <c r="AV1705" i="35"/>
  <c r="AW1705" i="35"/>
  <c r="AX1705" i="35"/>
  <c r="AY1705" i="35"/>
  <c r="AZ1705" i="35"/>
  <c r="BA1705" i="35"/>
  <c r="BB1705" i="35"/>
  <c r="BC1705" i="35"/>
  <c r="BD1705" i="35"/>
  <c r="BE1705" i="35"/>
  <c r="BF1705" i="35"/>
  <c r="BG1705" i="35"/>
  <c r="BH1705" i="35"/>
  <c r="BI1705" i="35"/>
  <c r="BJ1705" i="35"/>
  <c r="BK1705" i="35"/>
  <c r="BL1705" i="35"/>
  <c r="BM1705" i="35"/>
  <c r="BN1705" i="35"/>
  <c r="BO1705" i="35"/>
  <c r="BP1705" i="35"/>
  <c r="BQ1705" i="35"/>
  <c r="BR1705" i="35"/>
  <c r="BS1705" i="35"/>
  <c r="BT1705" i="35"/>
  <c r="BU1705" i="35"/>
  <c r="BV1705" i="35"/>
  <c r="AO1387" i="35"/>
  <c r="AP1387" i="35"/>
  <c r="AQ1387" i="35"/>
  <c r="AR1387" i="35"/>
  <c r="AS1387" i="35"/>
  <c r="AT1387" i="35"/>
  <c r="AU1387" i="35"/>
  <c r="AV1387" i="35"/>
  <c r="AW1387" i="35"/>
  <c r="AX1387" i="35"/>
  <c r="AY1387" i="35"/>
  <c r="AZ1387" i="35"/>
  <c r="BA1387" i="35"/>
  <c r="BB1387" i="35"/>
  <c r="BC1387" i="35"/>
  <c r="BD1387" i="35"/>
  <c r="BE1387" i="35"/>
  <c r="BF1387" i="35"/>
  <c r="BG1387" i="35"/>
  <c r="BH1387" i="35"/>
  <c r="BI1387" i="35"/>
  <c r="BJ1387" i="35"/>
  <c r="BK1387" i="35"/>
  <c r="BL1387" i="35"/>
  <c r="BM1387" i="35"/>
  <c r="BN1387" i="35"/>
  <c r="BO1387" i="35"/>
  <c r="BP1387" i="35"/>
  <c r="BQ1387" i="35"/>
  <c r="BR1387" i="35"/>
  <c r="BS1387" i="35"/>
  <c r="BT1387" i="35"/>
  <c r="BU1387" i="35"/>
  <c r="BV1387" i="35"/>
  <c r="AO1388" i="35"/>
  <c r="AP1388" i="35"/>
  <c r="AQ1388" i="35"/>
  <c r="AR1388" i="35"/>
  <c r="AS1388" i="35"/>
  <c r="AT1388" i="35"/>
  <c r="AU1388" i="35"/>
  <c r="AV1388" i="35"/>
  <c r="AW1388" i="35"/>
  <c r="AX1388" i="35"/>
  <c r="AY1388" i="35"/>
  <c r="AZ1388" i="35"/>
  <c r="BA1388" i="35"/>
  <c r="BB1388" i="35"/>
  <c r="BC1388" i="35"/>
  <c r="BD1388" i="35"/>
  <c r="BE1388" i="35"/>
  <c r="BF1388" i="35"/>
  <c r="BG1388" i="35"/>
  <c r="BH1388" i="35"/>
  <c r="BI1388" i="35"/>
  <c r="BJ1388" i="35"/>
  <c r="BK1388" i="35"/>
  <c r="BL1388" i="35"/>
  <c r="BM1388" i="35"/>
  <c r="BN1388" i="35"/>
  <c r="BO1388" i="35"/>
  <c r="BP1388" i="35"/>
  <c r="BQ1388" i="35"/>
  <c r="BR1388" i="35"/>
  <c r="BS1388" i="35"/>
  <c r="BT1388" i="35"/>
  <c r="BU1388" i="35"/>
  <c r="BV1388" i="35"/>
  <c r="AO1389" i="35"/>
  <c r="AP1389" i="35"/>
  <c r="AQ1389" i="35"/>
  <c r="AR1389" i="35"/>
  <c r="AS1389" i="35"/>
  <c r="AT1389" i="35"/>
  <c r="AU1389" i="35"/>
  <c r="AV1389" i="35"/>
  <c r="AW1389" i="35"/>
  <c r="AX1389" i="35"/>
  <c r="AY1389" i="35"/>
  <c r="AZ1389" i="35"/>
  <c r="BA1389" i="35"/>
  <c r="BB1389" i="35"/>
  <c r="BC1389" i="35"/>
  <c r="BD1389" i="35"/>
  <c r="BE1389" i="35"/>
  <c r="BF1389" i="35"/>
  <c r="BG1389" i="35"/>
  <c r="BH1389" i="35"/>
  <c r="BI1389" i="35"/>
  <c r="BJ1389" i="35"/>
  <c r="BK1389" i="35"/>
  <c r="BL1389" i="35"/>
  <c r="BM1389" i="35"/>
  <c r="BN1389" i="35"/>
  <c r="BO1389" i="35"/>
  <c r="BP1389" i="35"/>
  <c r="BQ1389" i="35"/>
  <c r="BR1389" i="35"/>
  <c r="BS1389" i="35"/>
  <c r="BT1389" i="35"/>
  <c r="BU1389" i="35"/>
  <c r="BV1389" i="35"/>
  <c r="AO1390" i="35"/>
  <c r="AP1390" i="35"/>
  <c r="AQ1390" i="35"/>
  <c r="AR1390" i="35"/>
  <c r="AS1390" i="35"/>
  <c r="AT1390" i="35"/>
  <c r="AU1390" i="35"/>
  <c r="AV1390" i="35"/>
  <c r="AW1390" i="35"/>
  <c r="AX1390" i="35"/>
  <c r="AY1390" i="35"/>
  <c r="AZ1390" i="35"/>
  <c r="BA1390" i="35"/>
  <c r="BB1390" i="35"/>
  <c r="BC1390" i="35"/>
  <c r="BD1390" i="35"/>
  <c r="BE1390" i="35"/>
  <c r="BF1390" i="35"/>
  <c r="BG1390" i="35"/>
  <c r="BH1390" i="35"/>
  <c r="BI1390" i="35"/>
  <c r="BJ1390" i="35"/>
  <c r="BK1390" i="35"/>
  <c r="BL1390" i="35"/>
  <c r="BM1390" i="35"/>
  <c r="BN1390" i="35"/>
  <c r="BO1390" i="35"/>
  <c r="BP1390" i="35"/>
  <c r="BQ1390" i="35"/>
  <c r="BR1390" i="35"/>
  <c r="BS1390" i="35"/>
  <c r="BT1390" i="35"/>
  <c r="BU1390" i="35"/>
  <c r="BV1390" i="35"/>
  <c r="AO1391" i="35"/>
  <c r="AP1391" i="35"/>
  <c r="AQ1391" i="35"/>
  <c r="AR1391" i="35"/>
  <c r="AS1391" i="35"/>
  <c r="AT1391" i="35"/>
  <c r="AU1391" i="35"/>
  <c r="AV1391" i="35"/>
  <c r="AW1391" i="35"/>
  <c r="AX1391" i="35"/>
  <c r="AY1391" i="35"/>
  <c r="AZ1391" i="35"/>
  <c r="BA1391" i="35"/>
  <c r="BB1391" i="35"/>
  <c r="BC1391" i="35"/>
  <c r="BD1391" i="35"/>
  <c r="BE1391" i="35"/>
  <c r="BF1391" i="35"/>
  <c r="BG1391" i="35"/>
  <c r="BH1391" i="35"/>
  <c r="BI1391" i="35"/>
  <c r="BJ1391" i="35"/>
  <c r="BK1391" i="35"/>
  <c r="BL1391" i="35"/>
  <c r="BM1391" i="35"/>
  <c r="BN1391" i="35"/>
  <c r="BO1391" i="35"/>
  <c r="BP1391" i="35"/>
  <c r="BQ1391" i="35"/>
  <c r="BR1391" i="35"/>
  <c r="BS1391" i="35"/>
  <c r="BT1391" i="35"/>
  <c r="BU1391" i="35"/>
  <c r="BV1391" i="35"/>
  <c r="AO1392" i="35"/>
  <c r="AP1392" i="35"/>
  <c r="AQ1392" i="35"/>
  <c r="AR1392" i="35"/>
  <c r="AS1392" i="35"/>
  <c r="AT1392" i="35"/>
  <c r="AU1392" i="35"/>
  <c r="AV1392" i="35"/>
  <c r="AW1392" i="35"/>
  <c r="AX1392" i="35"/>
  <c r="AY1392" i="35"/>
  <c r="AZ1392" i="35"/>
  <c r="BA1392" i="35"/>
  <c r="BB1392" i="35"/>
  <c r="BC1392" i="35"/>
  <c r="BD1392" i="35"/>
  <c r="BE1392" i="35"/>
  <c r="BF1392" i="35"/>
  <c r="BG1392" i="35"/>
  <c r="BH1392" i="35"/>
  <c r="BI1392" i="35"/>
  <c r="BJ1392" i="35"/>
  <c r="BK1392" i="35"/>
  <c r="BL1392" i="35"/>
  <c r="BM1392" i="35"/>
  <c r="BN1392" i="35"/>
  <c r="BO1392" i="35"/>
  <c r="BP1392" i="35"/>
  <c r="BQ1392" i="35"/>
  <c r="BR1392" i="35"/>
  <c r="BS1392" i="35"/>
  <c r="BT1392" i="35"/>
  <c r="BU1392" i="35"/>
  <c r="BV1392" i="35"/>
  <c r="AO602" i="35"/>
  <c r="AP602" i="35"/>
  <c r="AQ602" i="35"/>
  <c r="AR602" i="35"/>
  <c r="AS602" i="35"/>
  <c r="AT602" i="35"/>
  <c r="AU602" i="35"/>
  <c r="AV602" i="35"/>
  <c r="AW602" i="35"/>
  <c r="AX602" i="35"/>
  <c r="AY602" i="35"/>
  <c r="AZ602" i="35"/>
  <c r="BA602" i="35"/>
  <c r="BB602" i="35"/>
  <c r="BC602" i="35"/>
  <c r="BD602" i="35"/>
  <c r="BE602" i="35"/>
  <c r="BF602" i="35"/>
  <c r="BG602" i="35"/>
  <c r="BH602" i="35"/>
  <c r="BI602" i="35"/>
  <c r="BJ602" i="35"/>
  <c r="BK602" i="35"/>
  <c r="BL602" i="35"/>
  <c r="BM602" i="35"/>
  <c r="BN602" i="35"/>
  <c r="BO602" i="35"/>
  <c r="BP602" i="35"/>
  <c r="BQ602" i="35"/>
  <c r="BR602" i="35"/>
  <c r="BS602" i="35"/>
  <c r="BT602" i="35"/>
  <c r="BU602" i="35"/>
  <c r="BV602" i="35"/>
  <c r="AO603" i="35"/>
  <c r="AP603" i="35"/>
  <c r="AQ603" i="35"/>
  <c r="AR603" i="35"/>
  <c r="AS603" i="35"/>
  <c r="AT603" i="35"/>
  <c r="AU603" i="35"/>
  <c r="AV603" i="35"/>
  <c r="AW603" i="35"/>
  <c r="AX603" i="35"/>
  <c r="AY603" i="35"/>
  <c r="AZ603" i="35"/>
  <c r="BA603" i="35"/>
  <c r="BB603" i="35"/>
  <c r="BC603" i="35"/>
  <c r="BD603" i="35"/>
  <c r="BE603" i="35"/>
  <c r="BF603" i="35"/>
  <c r="BG603" i="35"/>
  <c r="BH603" i="35"/>
  <c r="BI603" i="35"/>
  <c r="BJ603" i="35"/>
  <c r="BK603" i="35"/>
  <c r="BL603" i="35"/>
  <c r="BM603" i="35"/>
  <c r="BN603" i="35"/>
  <c r="BO603" i="35"/>
  <c r="BP603" i="35"/>
  <c r="BQ603" i="35"/>
  <c r="BR603" i="35"/>
  <c r="BS603" i="35"/>
  <c r="BT603" i="35"/>
  <c r="BU603" i="35"/>
  <c r="BV603" i="35"/>
  <c r="AO604" i="35"/>
  <c r="AP604" i="35"/>
  <c r="AQ604" i="35"/>
  <c r="AR604" i="35"/>
  <c r="AS604" i="35"/>
  <c r="AT604" i="35"/>
  <c r="AU604" i="35"/>
  <c r="AV604" i="35"/>
  <c r="AW604" i="35"/>
  <c r="AX604" i="35"/>
  <c r="AY604" i="35"/>
  <c r="AZ604" i="35"/>
  <c r="BA604" i="35"/>
  <c r="BB604" i="35"/>
  <c r="BC604" i="35"/>
  <c r="BD604" i="35"/>
  <c r="BE604" i="35"/>
  <c r="BF604" i="35"/>
  <c r="BG604" i="35"/>
  <c r="BH604" i="35"/>
  <c r="BI604" i="35"/>
  <c r="BJ604" i="35"/>
  <c r="BK604" i="35"/>
  <c r="BL604" i="35"/>
  <c r="BM604" i="35"/>
  <c r="BN604" i="35"/>
  <c r="BO604" i="35"/>
  <c r="BP604" i="35"/>
  <c r="BQ604" i="35"/>
  <c r="BR604" i="35"/>
  <c r="BS604" i="35"/>
  <c r="BT604" i="35"/>
  <c r="BU604" i="35"/>
  <c r="BV604" i="35"/>
  <c r="AO605" i="35"/>
  <c r="AP605" i="35"/>
  <c r="AQ605" i="35"/>
  <c r="AR605" i="35"/>
  <c r="AS605" i="35"/>
  <c r="AT605" i="35"/>
  <c r="AU605" i="35"/>
  <c r="AV605" i="35"/>
  <c r="AW605" i="35"/>
  <c r="AX605" i="35"/>
  <c r="AY605" i="35"/>
  <c r="AZ605" i="35"/>
  <c r="BA605" i="35"/>
  <c r="BB605" i="35"/>
  <c r="BC605" i="35"/>
  <c r="BD605" i="35"/>
  <c r="BE605" i="35"/>
  <c r="BF605" i="35"/>
  <c r="BG605" i="35"/>
  <c r="BH605" i="35"/>
  <c r="BI605" i="35"/>
  <c r="BJ605" i="35"/>
  <c r="BK605" i="35"/>
  <c r="BL605" i="35"/>
  <c r="BM605" i="35"/>
  <c r="BN605" i="35"/>
  <c r="BO605" i="35"/>
  <c r="BP605" i="35"/>
  <c r="BQ605" i="35"/>
  <c r="BR605" i="35"/>
  <c r="BS605" i="35"/>
  <c r="BT605" i="35"/>
  <c r="BU605" i="35"/>
  <c r="BV605" i="35"/>
  <c r="AO606" i="35"/>
  <c r="AP606" i="35"/>
  <c r="AQ606" i="35"/>
  <c r="AR606" i="35"/>
  <c r="AS606" i="35"/>
  <c r="AT606" i="35"/>
  <c r="AU606" i="35"/>
  <c r="AV606" i="35"/>
  <c r="AW606" i="35"/>
  <c r="AX606" i="35"/>
  <c r="AY606" i="35"/>
  <c r="AZ606" i="35"/>
  <c r="BA606" i="35"/>
  <c r="BB606" i="35"/>
  <c r="BC606" i="35"/>
  <c r="BD606" i="35"/>
  <c r="BE606" i="35"/>
  <c r="BF606" i="35"/>
  <c r="BG606" i="35"/>
  <c r="BH606" i="35"/>
  <c r="BI606" i="35"/>
  <c r="BJ606" i="35"/>
  <c r="BK606" i="35"/>
  <c r="BL606" i="35"/>
  <c r="BM606" i="35"/>
  <c r="BN606" i="35"/>
  <c r="BO606" i="35"/>
  <c r="BP606" i="35"/>
  <c r="BQ606" i="35"/>
  <c r="BR606" i="35"/>
  <c r="BS606" i="35"/>
  <c r="BT606" i="35"/>
  <c r="BU606" i="35"/>
  <c r="BV606" i="35"/>
  <c r="AO1925" i="35"/>
  <c r="AP1925" i="35"/>
  <c r="AQ1925" i="35"/>
  <c r="AR1925" i="35"/>
  <c r="AS1925" i="35"/>
  <c r="AT1925" i="35"/>
  <c r="AU1925" i="35"/>
  <c r="AV1925" i="35"/>
  <c r="AW1925" i="35"/>
  <c r="AX1925" i="35"/>
  <c r="AY1925" i="35"/>
  <c r="AZ1925" i="35"/>
  <c r="BA1925" i="35"/>
  <c r="BB1925" i="35"/>
  <c r="BC1925" i="35"/>
  <c r="BD1925" i="35"/>
  <c r="BE1925" i="35"/>
  <c r="BF1925" i="35"/>
  <c r="BG1925" i="35"/>
  <c r="BH1925" i="35"/>
  <c r="BI1925" i="35"/>
  <c r="BJ1925" i="35"/>
  <c r="BK1925" i="35"/>
  <c r="BL1925" i="35"/>
  <c r="BM1925" i="35"/>
  <c r="BN1925" i="35"/>
  <c r="BO1925" i="35"/>
  <c r="BP1925" i="35"/>
  <c r="BQ1925" i="35"/>
  <c r="BR1925" i="35"/>
  <c r="BS1925" i="35"/>
  <c r="BT1925" i="35"/>
  <c r="BU1925" i="35"/>
  <c r="BV1925" i="35"/>
  <c r="AO1926" i="35"/>
  <c r="AP1926" i="35"/>
  <c r="AQ1926" i="35"/>
  <c r="AR1926" i="35"/>
  <c r="AS1926" i="35"/>
  <c r="AT1926" i="35"/>
  <c r="AU1926" i="35"/>
  <c r="AV1926" i="35"/>
  <c r="AW1926" i="35"/>
  <c r="AX1926" i="35"/>
  <c r="AY1926" i="35"/>
  <c r="AZ1926" i="35"/>
  <c r="BA1926" i="35"/>
  <c r="BB1926" i="35"/>
  <c r="BC1926" i="35"/>
  <c r="BD1926" i="35"/>
  <c r="BE1926" i="35"/>
  <c r="BF1926" i="35"/>
  <c r="BG1926" i="35"/>
  <c r="BH1926" i="35"/>
  <c r="BI1926" i="35"/>
  <c r="BJ1926" i="35"/>
  <c r="BK1926" i="35"/>
  <c r="BL1926" i="35"/>
  <c r="BM1926" i="35"/>
  <c r="BN1926" i="35"/>
  <c r="BO1926" i="35"/>
  <c r="BP1926" i="35"/>
  <c r="BQ1926" i="35"/>
  <c r="BR1926" i="35"/>
  <c r="BS1926" i="35"/>
  <c r="BT1926" i="35"/>
  <c r="BU1926" i="35"/>
  <c r="BV1926" i="35"/>
  <c r="AO1927" i="35"/>
  <c r="AP1927" i="35"/>
  <c r="AQ1927" i="35"/>
  <c r="AR1927" i="35"/>
  <c r="AS1927" i="35"/>
  <c r="AT1927" i="35"/>
  <c r="AU1927" i="35"/>
  <c r="AV1927" i="35"/>
  <c r="AW1927" i="35"/>
  <c r="AX1927" i="35"/>
  <c r="AY1927" i="35"/>
  <c r="AZ1927" i="35"/>
  <c r="BA1927" i="35"/>
  <c r="BB1927" i="35"/>
  <c r="BC1927" i="35"/>
  <c r="BD1927" i="35"/>
  <c r="BE1927" i="35"/>
  <c r="BF1927" i="35"/>
  <c r="BG1927" i="35"/>
  <c r="BH1927" i="35"/>
  <c r="BI1927" i="35"/>
  <c r="BJ1927" i="35"/>
  <c r="BK1927" i="35"/>
  <c r="BL1927" i="35"/>
  <c r="BM1927" i="35"/>
  <c r="BN1927" i="35"/>
  <c r="BO1927" i="35"/>
  <c r="BP1927" i="35"/>
  <c r="BQ1927" i="35"/>
  <c r="BR1927" i="35"/>
  <c r="BS1927" i="35"/>
  <c r="BT1927" i="35"/>
  <c r="BU1927" i="35"/>
  <c r="BV1927" i="35"/>
  <c r="AO1928" i="35"/>
  <c r="AP1928" i="35"/>
  <c r="AQ1928" i="35"/>
  <c r="AR1928" i="35"/>
  <c r="AS1928" i="35"/>
  <c r="AT1928" i="35"/>
  <c r="AU1928" i="35"/>
  <c r="AV1928" i="35"/>
  <c r="AW1928" i="35"/>
  <c r="AX1928" i="35"/>
  <c r="AY1928" i="35"/>
  <c r="AZ1928" i="35"/>
  <c r="BA1928" i="35"/>
  <c r="BB1928" i="35"/>
  <c r="BC1928" i="35"/>
  <c r="BD1928" i="35"/>
  <c r="BE1928" i="35"/>
  <c r="BF1928" i="35"/>
  <c r="BG1928" i="35"/>
  <c r="BH1928" i="35"/>
  <c r="BI1928" i="35"/>
  <c r="BJ1928" i="35"/>
  <c r="BK1928" i="35"/>
  <c r="BL1928" i="35"/>
  <c r="BM1928" i="35"/>
  <c r="BN1928" i="35"/>
  <c r="BO1928" i="35"/>
  <c r="BP1928" i="35"/>
  <c r="BQ1928" i="35"/>
  <c r="BR1928" i="35"/>
  <c r="BS1928" i="35"/>
  <c r="BT1928" i="35"/>
  <c r="BU1928" i="35"/>
  <c r="BV1928" i="35"/>
  <c r="AO1929" i="35"/>
  <c r="AP1929" i="35"/>
  <c r="AQ1929" i="35"/>
  <c r="AR1929" i="35"/>
  <c r="AS1929" i="35"/>
  <c r="AT1929" i="35"/>
  <c r="AU1929" i="35"/>
  <c r="AV1929" i="35"/>
  <c r="AW1929" i="35"/>
  <c r="AX1929" i="35"/>
  <c r="AY1929" i="35"/>
  <c r="AZ1929" i="35"/>
  <c r="BA1929" i="35"/>
  <c r="BB1929" i="35"/>
  <c r="BC1929" i="35"/>
  <c r="BD1929" i="35"/>
  <c r="BE1929" i="35"/>
  <c r="BF1929" i="35"/>
  <c r="BG1929" i="35"/>
  <c r="BH1929" i="35"/>
  <c r="BI1929" i="35"/>
  <c r="BJ1929" i="35"/>
  <c r="BK1929" i="35"/>
  <c r="BL1929" i="35"/>
  <c r="BM1929" i="35"/>
  <c r="BN1929" i="35"/>
  <c r="BO1929" i="35"/>
  <c r="BP1929" i="35"/>
  <c r="BQ1929" i="35"/>
  <c r="BR1929" i="35"/>
  <c r="BS1929" i="35"/>
  <c r="BT1929" i="35"/>
  <c r="BU1929" i="35"/>
  <c r="BV1929" i="35"/>
  <c r="AO211" i="35"/>
  <c r="AP211" i="35"/>
  <c r="AQ211" i="35"/>
  <c r="AR211" i="35"/>
  <c r="AS211" i="35"/>
  <c r="AT211" i="35"/>
  <c r="AU211" i="35"/>
  <c r="AV211" i="35"/>
  <c r="AW211" i="35"/>
  <c r="AX211" i="35"/>
  <c r="AY211" i="35"/>
  <c r="AZ211" i="35"/>
  <c r="BA211" i="35"/>
  <c r="BB211" i="35"/>
  <c r="BC211" i="35"/>
  <c r="BD211" i="35"/>
  <c r="BE211" i="35"/>
  <c r="BF211" i="35"/>
  <c r="BG211" i="35"/>
  <c r="BH211" i="35"/>
  <c r="BI211" i="35"/>
  <c r="BJ211" i="35"/>
  <c r="BK211" i="35"/>
  <c r="BL211" i="35"/>
  <c r="BM211" i="35"/>
  <c r="BN211" i="35"/>
  <c r="BO211" i="35"/>
  <c r="BP211" i="35"/>
  <c r="BQ211" i="35"/>
  <c r="BR211" i="35"/>
  <c r="BS211" i="35"/>
  <c r="BT211" i="35"/>
  <c r="BU211" i="35"/>
  <c r="BV211" i="35"/>
  <c r="AO212" i="35"/>
  <c r="AP212" i="35"/>
  <c r="AQ212" i="35"/>
  <c r="AR212" i="35"/>
  <c r="AS212" i="35"/>
  <c r="AT212" i="35"/>
  <c r="AU212" i="35"/>
  <c r="AV212" i="35"/>
  <c r="AW212" i="35"/>
  <c r="AX212" i="35"/>
  <c r="AY212" i="35"/>
  <c r="AZ212" i="35"/>
  <c r="BA212" i="35"/>
  <c r="BB212" i="35"/>
  <c r="BC212" i="35"/>
  <c r="BD212" i="35"/>
  <c r="BE212" i="35"/>
  <c r="BF212" i="35"/>
  <c r="BG212" i="35"/>
  <c r="BH212" i="35"/>
  <c r="BI212" i="35"/>
  <c r="BJ212" i="35"/>
  <c r="BK212" i="35"/>
  <c r="BL212" i="35"/>
  <c r="BM212" i="35"/>
  <c r="BN212" i="35"/>
  <c r="BO212" i="35"/>
  <c r="BP212" i="35"/>
  <c r="BQ212" i="35"/>
  <c r="BR212" i="35"/>
  <c r="BS212" i="35"/>
  <c r="BT212" i="35"/>
  <c r="BU212" i="35"/>
  <c r="BV212" i="35"/>
  <c r="AO213" i="35"/>
  <c r="AP213" i="35"/>
  <c r="AQ213" i="35"/>
  <c r="AR213" i="35"/>
  <c r="AS213" i="35"/>
  <c r="AT213" i="35"/>
  <c r="AU213" i="35"/>
  <c r="AV213" i="35"/>
  <c r="AW213" i="35"/>
  <c r="AX213" i="35"/>
  <c r="AY213" i="35"/>
  <c r="AZ213" i="35"/>
  <c r="BA213" i="35"/>
  <c r="BB213" i="35"/>
  <c r="BC213" i="35"/>
  <c r="BD213" i="35"/>
  <c r="BE213" i="35"/>
  <c r="BF213" i="35"/>
  <c r="BG213" i="35"/>
  <c r="BH213" i="35"/>
  <c r="BI213" i="35"/>
  <c r="BJ213" i="35"/>
  <c r="BK213" i="35"/>
  <c r="BL213" i="35"/>
  <c r="BM213" i="35"/>
  <c r="BN213" i="35"/>
  <c r="BO213" i="35"/>
  <c r="BP213" i="35"/>
  <c r="BQ213" i="35"/>
  <c r="BR213" i="35"/>
  <c r="BS213" i="35"/>
  <c r="BT213" i="35"/>
  <c r="BU213" i="35"/>
  <c r="BV213" i="35"/>
  <c r="AO214" i="35"/>
  <c r="AP214" i="35"/>
  <c r="AQ214" i="35"/>
  <c r="AR214" i="35"/>
  <c r="AS214" i="35"/>
  <c r="AT214" i="35"/>
  <c r="AU214" i="35"/>
  <c r="AV214" i="35"/>
  <c r="AW214" i="35"/>
  <c r="AX214" i="35"/>
  <c r="AY214" i="35"/>
  <c r="AZ214" i="35"/>
  <c r="BA214" i="35"/>
  <c r="BB214" i="35"/>
  <c r="BC214" i="35"/>
  <c r="BD214" i="35"/>
  <c r="BE214" i="35"/>
  <c r="BF214" i="35"/>
  <c r="BG214" i="35"/>
  <c r="BH214" i="35"/>
  <c r="BI214" i="35"/>
  <c r="BJ214" i="35"/>
  <c r="BK214" i="35"/>
  <c r="BL214" i="35"/>
  <c r="BM214" i="35"/>
  <c r="BN214" i="35"/>
  <c r="BO214" i="35"/>
  <c r="BP214" i="35"/>
  <c r="BQ214" i="35"/>
  <c r="BR214" i="35"/>
  <c r="BS214" i="35"/>
  <c r="BT214" i="35"/>
  <c r="BU214" i="35"/>
  <c r="BV214" i="35"/>
  <c r="AO215" i="35"/>
  <c r="AP215" i="35"/>
  <c r="AQ215" i="35"/>
  <c r="AR215" i="35"/>
  <c r="AS215" i="35"/>
  <c r="AT215" i="35"/>
  <c r="AU215" i="35"/>
  <c r="AV215" i="35"/>
  <c r="AW215" i="35"/>
  <c r="AX215" i="35"/>
  <c r="AY215" i="35"/>
  <c r="AZ215" i="35"/>
  <c r="BA215" i="35"/>
  <c r="BB215" i="35"/>
  <c r="BC215" i="35"/>
  <c r="BD215" i="35"/>
  <c r="BE215" i="35"/>
  <c r="BF215" i="35"/>
  <c r="BG215" i="35"/>
  <c r="BH215" i="35"/>
  <c r="BI215" i="35"/>
  <c r="BJ215" i="35"/>
  <c r="BK215" i="35"/>
  <c r="BL215" i="35"/>
  <c r="BM215" i="35"/>
  <c r="BN215" i="35"/>
  <c r="BO215" i="35"/>
  <c r="BP215" i="35"/>
  <c r="BQ215" i="35"/>
  <c r="BR215" i="35"/>
  <c r="BS215" i="35"/>
  <c r="BT215" i="35"/>
  <c r="BU215" i="35"/>
  <c r="BV215" i="35"/>
  <c r="AO444" i="35"/>
  <c r="AP444" i="35"/>
  <c r="AQ444" i="35"/>
  <c r="AR444" i="35"/>
  <c r="AS444" i="35"/>
  <c r="AT444" i="35"/>
  <c r="AU444" i="35"/>
  <c r="AV444" i="35"/>
  <c r="AW444" i="35"/>
  <c r="AX444" i="35"/>
  <c r="AY444" i="35"/>
  <c r="AZ444" i="35"/>
  <c r="BA444" i="35"/>
  <c r="BB444" i="35"/>
  <c r="BC444" i="35"/>
  <c r="BD444" i="35"/>
  <c r="BE444" i="35"/>
  <c r="BF444" i="35"/>
  <c r="BG444" i="35"/>
  <c r="BH444" i="35"/>
  <c r="BI444" i="35"/>
  <c r="BJ444" i="35"/>
  <c r="BK444" i="35"/>
  <c r="BL444" i="35"/>
  <c r="BM444" i="35"/>
  <c r="BN444" i="35"/>
  <c r="BO444" i="35"/>
  <c r="BP444" i="35"/>
  <c r="BQ444" i="35"/>
  <c r="BR444" i="35"/>
  <c r="BS444" i="35"/>
  <c r="BT444" i="35"/>
  <c r="BU444" i="35"/>
  <c r="BV444" i="35"/>
  <c r="AO445" i="35"/>
  <c r="AP445" i="35"/>
  <c r="AQ445" i="35"/>
  <c r="AR445" i="35"/>
  <c r="AS445" i="35"/>
  <c r="AT445" i="35"/>
  <c r="AU445" i="35"/>
  <c r="AV445" i="35"/>
  <c r="AW445" i="35"/>
  <c r="AX445" i="35"/>
  <c r="AY445" i="35"/>
  <c r="AZ445" i="35"/>
  <c r="BA445" i="35"/>
  <c r="BB445" i="35"/>
  <c r="BC445" i="35"/>
  <c r="BD445" i="35"/>
  <c r="BE445" i="35"/>
  <c r="BF445" i="35"/>
  <c r="BG445" i="35"/>
  <c r="BH445" i="35"/>
  <c r="BI445" i="35"/>
  <c r="BJ445" i="35"/>
  <c r="BK445" i="35"/>
  <c r="BL445" i="35"/>
  <c r="BM445" i="35"/>
  <c r="BN445" i="35"/>
  <c r="BO445" i="35"/>
  <c r="BP445" i="35"/>
  <c r="BQ445" i="35"/>
  <c r="BR445" i="35"/>
  <c r="BS445" i="35"/>
  <c r="BT445" i="35"/>
  <c r="BU445" i="35"/>
  <c r="BV445" i="35"/>
  <c r="AO446" i="35"/>
  <c r="AP446" i="35"/>
  <c r="AQ446" i="35"/>
  <c r="AR446" i="35"/>
  <c r="AS446" i="35"/>
  <c r="AT446" i="35"/>
  <c r="AU446" i="35"/>
  <c r="AV446" i="35"/>
  <c r="AW446" i="35"/>
  <c r="AX446" i="35"/>
  <c r="AY446" i="35"/>
  <c r="AZ446" i="35"/>
  <c r="BA446" i="35"/>
  <c r="BB446" i="35"/>
  <c r="BC446" i="35"/>
  <c r="BD446" i="35"/>
  <c r="BE446" i="35"/>
  <c r="BF446" i="35"/>
  <c r="BG446" i="35"/>
  <c r="BH446" i="35"/>
  <c r="BI446" i="35"/>
  <c r="BJ446" i="35"/>
  <c r="BK446" i="35"/>
  <c r="BL446" i="35"/>
  <c r="BM446" i="35"/>
  <c r="BN446" i="35"/>
  <c r="BO446" i="35"/>
  <c r="BP446" i="35"/>
  <c r="BQ446" i="35"/>
  <c r="BR446" i="35"/>
  <c r="BS446" i="35"/>
  <c r="BT446" i="35"/>
  <c r="BU446" i="35"/>
  <c r="BV446" i="35"/>
  <c r="AO447" i="35"/>
  <c r="AP447" i="35"/>
  <c r="AQ447" i="35"/>
  <c r="AR447" i="35"/>
  <c r="AS447" i="35"/>
  <c r="AT447" i="35"/>
  <c r="AU447" i="35"/>
  <c r="AV447" i="35"/>
  <c r="AW447" i="35"/>
  <c r="AX447" i="35"/>
  <c r="AY447" i="35"/>
  <c r="AZ447" i="35"/>
  <c r="BA447" i="35"/>
  <c r="BB447" i="35"/>
  <c r="BC447" i="35"/>
  <c r="BD447" i="35"/>
  <c r="BE447" i="35"/>
  <c r="BF447" i="35"/>
  <c r="BG447" i="35"/>
  <c r="BH447" i="35"/>
  <c r="BI447" i="35"/>
  <c r="BJ447" i="35"/>
  <c r="BK447" i="35"/>
  <c r="BL447" i="35"/>
  <c r="BM447" i="35"/>
  <c r="BN447" i="35"/>
  <c r="BO447" i="35"/>
  <c r="BP447" i="35"/>
  <c r="BQ447" i="35"/>
  <c r="BR447" i="35"/>
  <c r="BS447" i="35"/>
  <c r="BT447" i="35"/>
  <c r="BU447" i="35"/>
  <c r="BV447" i="35"/>
  <c r="AO448" i="35"/>
  <c r="AP448" i="35"/>
  <c r="AQ448" i="35"/>
  <c r="AR448" i="35"/>
  <c r="AS448" i="35"/>
  <c r="AT448" i="35"/>
  <c r="AU448" i="35"/>
  <c r="AV448" i="35"/>
  <c r="AW448" i="35"/>
  <c r="AX448" i="35"/>
  <c r="AY448" i="35"/>
  <c r="AZ448" i="35"/>
  <c r="BA448" i="35"/>
  <c r="BB448" i="35"/>
  <c r="BC448" i="35"/>
  <c r="BD448" i="35"/>
  <c r="BE448" i="35"/>
  <c r="BF448" i="35"/>
  <c r="BG448" i="35"/>
  <c r="BH448" i="35"/>
  <c r="BI448" i="35"/>
  <c r="BJ448" i="35"/>
  <c r="BK448" i="35"/>
  <c r="BL448" i="35"/>
  <c r="BM448" i="35"/>
  <c r="BN448" i="35"/>
  <c r="BO448" i="35"/>
  <c r="BP448" i="35"/>
  <c r="BQ448" i="35"/>
  <c r="BR448" i="35"/>
  <c r="BS448" i="35"/>
  <c r="BT448" i="35"/>
  <c r="BU448" i="35"/>
  <c r="BV448" i="35"/>
  <c r="AO449" i="35"/>
  <c r="AP449" i="35"/>
  <c r="AQ449" i="35"/>
  <c r="AR449" i="35"/>
  <c r="AS449" i="35"/>
  <c r="AT449" i="35"/>
  <c r="AU449" i="35"/>
  <c r="AV449" i="35"/>
  <c r="AW449" i="35"/>
  <c r="AX449" i="35"/>
  <c r="AY449" i="35"/>
  <c r="AZ449" i="35"/>
  <c r="BA449" i="35"/>
  <c r="BB449" i="35"/>
  <c r="BC449" i="35"/>
  <c r="BD449" i="35"/>
  <c r="BE449" i="35"/>
  <c r="BF449" i="35"/>
  <c r="BG449" i="35"/>
  <c r="BH449" i="35"/>
  <c r="BI449" i="35"/>
  <c r="BJ449" i="35"/>
  <c r="BK449" i="35"/>
  <c r="BL449" i="35"/>
  <c r="BM449" i="35"/>
  <c r="BN449" i="35"/>
  <c r="BO449" i="35"/>
  <c r="BP449" i="35"/>
  <c r="BQ449" i="35"/>
  <c r="BR449" i="35"/>
  <c r="BS449" i="35"/>
  <c r="BT449" i="35"/>
  <c r="BU449" i="35"/>
  <c r="BV449" i="35"/>
  <c r="AO965" i="35"/>
  <c r="AP965" i="35"/>
  <c r="AQ965" i="35"/>
  <c r="AR965" i="35"/>
  <c r="AS965" i="35"/>
  <c r="AT965" i="35"/>
  <c r="AU965" i="35"/>
  <c r="AV965" i="35"/>
  <c r="AW965" i="35"/>
  <c r="AX965" i="35"/>
  <c r="AY965" i="35"/>
  <c r="AZ965" i="35"/>
  <c r="BA965" i="35"/>
  <c r="BB965" i="35"/>
  <c r="BC965" i="35"/>
  <c r="BD965" i="35"/>
  <c r="BE965" i="35"/>
  <c r="BF965" i="35"/>
  <c r="BG965" i="35"/>
  <c r="BH965" i="35"/>
  <c r="BI965" i="35"/>
  <c r="BJ965" i="35"/>
  <c r="BK965" i="35"/>
  <c r="BL965" i="35"/>
  <c r="BM965" i="35"/>
  <c r="BN965" i="35"/>
  <c r="BO965" i="35"/>
  <c r="BP965" i="35"/>
  <c r="BQ965" i="35"/>
  <c r="BR965" i="35"/>
  <c r="BS965" i="35"/>
  <c r="BT965" i="35"/>
  <c r="BU965" i="35"/>
  <c r="BV965" i="35"/>
  <c r="AO966" i="35"/>
  <c r="AP966" i="35"/>
  <c r="AQ966" i="35"/>
  <c r="AR966" i="35"/>
  <c r="AS966" i="35"/>
  <c r="AT966" i="35"/>
  <c r="AU966" i="35"/>
  <c r="AV966" i="35"/>
  <c r="AW966" i="35"/>
  <c r="AX966" i="35"/>
  <c r="AY966" i="35"/>
  <c r="AZ966" i="35"/>
  <c r="BA966" i="35"/>
  <c r="BB966" i="35"/>
  <c r="BC966" i="35"/>
  <c r="BD966" i="35"/>
  <c r="BE966" i="35"/>
  <c r="BF966" i="35"/>
  <c r="BG966" i="35"/>
  <c r="BH966" i="35"/>
  <c r="BI966" i="35"/>
  <c r="BJ966" i="35"/>
  <c r="BK966" i="35"/>
  <c r="BL966" i="35"/>
  <c r="BM966" i="35"/>
  <c r="BN966" i="35"/>
  <c r="BO966" i="35"/>
  <c r="BP966" i="35"/>
  <c r="BQ966" i="35"/>
  <c r="BR966" i="35"/>
  <c r="BS966" i="35"/>
  <c r="BT966" i="35"/>
  <c r="BU966" i="35"/>
  <c r="BV966" i="35"/>
  <c r="AO967" i="35"/>
  <c r="AP967" i="35"/>
  <c r="AQ967" i="35"/>
  <c r="AR967" i="35"/>
  <c r="AS967" i="35"/>
  <c r="AT967" i="35"/>
  <c r="AU967" i="35"/>
  <c r="AV967" i="35"/>
  <c r="AW967" i="35"/>
  <c r="AX967" i="35"/>
  <c r="AY967" i="35"/>
  <c r="AZ967" i="35"/>
  <c r="BA967" i="35"/>
  <c r="BB967" i="35"/>
  <c r="BC967" i="35"/>
  <c r="BD967" i="35"/>
  <c r="BE967" i="35"/>
  <c r="BF967" i="35"/>
  <c r="BG967" i="35"/>
  <c r="BH967" i="35"/>
  <c r="BI967" i="35"/>
  <c r="BJ967" i="35"/>
  <c r="BK967" i="35"/>
  <c r="BL967" i="35"/>
  <c r="BM967" i="35"/>
  <c r="BN967" i="35"/>
  <c r="BO967" i="35"/>
  <c r="BP967" i="35"/>
  <c r="BQ967" i="35"/>
  <c r="BR967" i="35"/>
  <c r="BS967" i="35"/>
  <c r="BT967" i="35"/>
  <c r="BU967" i="35"/>
  <c r="BV967" i="35"/>
  <c r="AO968" i="35"/>
  <c r="AP968" i="35"/>
  <c r="AQ968" i="35"/>
  <c r="AR968" i="35"/>
  <c r="AS968" i="35"/>
  <c r="AT968" i="35"/>
  <c r="AU968" i="35"/>
  <c r="AV968" i="35"/>
  <c r="AW968" i="35"/>
  <c r="AX968" i="35"/>
  <c r="AY968" i="35"/>
  <c r="AZ968" i="35"/>
  <c r="BA968" i="35"/>
  <c r="BB968" i="35"/>
  <c r="BC968" i="35"/>
  <c r="BD968" i="35"/>
  <c r="BE968" i="35"/>
  <c r="BF968" i="35"/>
  <c r="BG968" i="35"/>
  <c r="BH968" i="35"/>
  <c r="BI968" i="35"/>
  <c r="BJ968" i="35"/>
  <c r="BK968" i="35"/>
  <c r="BL968" i="35"/>
  <c r="BM968" i="35"/>
  <c r="BN968" i="35"/>
  <c r="BO968" i="35"/>
  <c r="BP968" i="35"/>
  <c r="BQ968" i="35"/>
  <c r="BR968" i="35"/>
  <c r="BS968" i="35"/>
  <c r="BT968" i="35"/>
  <c r="BU968" i="35"/>
  <c r="BV968" i="35"/>
  <c r="AO969" i="35"/>
  <c r="AP969" i="35"/>
  <c r="AQ969" i="35"/>
  <c r="AR969" i="35"/>
  <c r="AS969" i="35"/>
  <c r="AT969" i="35"/>
  <c r="AU969" i="35"/>
  <c r="AV969" i="35"/>
  <c r="AW969" i="35"/>
  <c r="AX969" i="35"/>
  <c r="AY969" i="35"/>
  <c r="AZ969" i="35"/>
  <c r="BA969" i="35"/>
  <c r="BB969" i="35"/>
  <c r="BC969" i="35"/>
  <c r="BD969" i="35"/>
  <c r="BE969" i="35"/>
  <c r="BF969" i="35"/>
  <c r="BG969" i="35"/>
  <c r="BH969" i="35"/>
  <c r="BI969" i="35"/>
  <c r="BJ969" i="35"/>
  <c r="BK969" i="35"/>
  <c r="BL969" i="35"/>
  <c r="BM969" i="35"/>
  <c r="BN969" i="35"/>
  <c r="BO969" i="35"/>
  <c r="BP969" i="35"/>
  <c r="BQ969" i="35"/>
  <c r="BR969" i="35"/>
  <c r="BS969" i="35"/>
  <c r="BT969" i="35"/>
  <c r="BU969" i="35"/>
  <c r="BV969" i="35"/>
  <c r="AO607" i="35"/>
  <c r="AP607" i="35"/>
  <c r="AQ607" i="35"/>
  <c r="AR607" i="35"/>
  <c r="AS607" i="35"/>
  <c r="AT607" i="35"/>
  <c r="AU607" i="35"/>
  <c r="AV607" i="35"/>
  <c r="AW607" i="35"/>
  <c r="AX607" i="35"/>
  <c r="AY607" i="35"/>
  <c r="AZ607" i="35"/>
  <c r="BA607" i="35"/>
  <c r="BB607" i="35"/>
  <c r="BC607" i="35"/>
  <c r="BD607" i="35"/>
  <c r="BE607" i="35"/>
  <c r="BF607" i="35"/>
  <c r="BG607" i="35"/>
  <c r="BH607" i="35"/>
  <c r="BI607" i="35"/>
  <c r="BJ607" i="35"/>
  <c r="BK607" i="35"/>
  <c r="BL607" i="35"/>
  <c r="BM607" i="35"/>
  <c r="BN607" i="35"/>
  <c r="BO607" i="35"/>
  <c r="BP607" i="35"/>
  <c r="BQ607" i="35"/>
  <c r="BR607" i="35"/>
  <c r="BS607" i="35"/>
  <c r="BT607" i="35"/>
  <c r="BU607" i="35"/>
  <c r="BV607" i="35"/>
  <c r="AO608" i="35"/>
  <c r="AP608" i="35"/>
  <c r="AQ608" i="35"/>
  <c r="AR608" i="35"/>
  <c r="AS608" i="35"/>
  <c r="AT608" i="35"/>
  <c r="AU608" i="35"/>
  <c r="AV608" i="35"/>
  <c r="AW608" i="35"/>
  <c r="AX608" i="35"/>
  <c r="AY608" i="35"/>
  <c r="AZ608" i="35"/>
  <c r="BA608" i="35"/>
  <c r="BB608" i="35"/>
  <c r="BC608" i="35"/>
  <c r="BD608" i="35"/>
  <c r="BE608" i="35"/>
  <c r="BF608" i="35"/>
  <c r="BG608" i="35"/>
  <c r="BH608" i="35"/>
  <c r="BI608" i="35"/>
  <c r="BJ608" i="35"/>
  <c r="BK608" i="35"/>
  <c r="BL608" i="35"/>
  <c r="BM608" i="35"/>
  <c r="BN608" i="35"/>
  <c r="BO608" i="35"/>
  <c r="BP608" i="35"/>
  <c r="BQ608" i="35"/>
  <c r="BR608" i="35"/>
  <c r="BS608" i="35"/>
  <c r="BT608" i="35"/>
  <c r="BU608" i="35"/>
  <c r="BV608" i="35"/>
  <c r="AO609" i="35"/>
  <c r="AP609" i="35"/>
  <c r="AQ609" i="35"/>
  <c r="AR609" i="35"/>
  <c r="AS609" i="35"/>
  <c r="AT609" i="35"/>
  <c r="AU609" i="35"/>
  <c r="AV609" i="35"/>
  <c r="AW609" i="35"/>
  <c r="AX609" i="35"/>
  <c r="AY609" i="35"/>
  <c r="AZ609" i="35"/>
  <c r="BA609" i="35"/>
  <c r="BB609" i="35"/>
  <c r="BC609" i="35"/>
  <c r="BD609" i="35"/>
  <c r="BE609" i="35"/>
  <c r="BF609" i="35"/>
  <c r="BG609" i="35"/>
  <c r="BH609" i="35"/>
  <c r="BI609" i="35"/>
  <c r="BJ609" i="35"/>
  <c r="BK609" i="35"/>
  <c r="BL609" i="35"/>
  <c r="BM609" i="35"/>
  <c r="BN609" i="35"/>
  <c r="BO609" i="35"/>
  <c r="BP609" i="35"/>
  <c r="BQ609" i="35"/>
  <c r="BR609" i="35"/>
  <c r="BS609" i="35"/>
  <c r="BT609" i="35"/>
  <c r="BU609" i="35"/>
  <c r="BV609" i="35"/>
  <c r="AO610" i="35"/>
  <c r="AP610" i="35"/>
  <c r="AQ610" i="35"/>
  <c r="AR610" i="35"/>
  <c r="AS610" i="35"/>
  <c r="AT610" i="35"/>
  <c r="AU610" i="35"/>
  <c r="AV610" i="35"/>
  <c r="AW610" i="35"/>
  <c r="AX610" i="35"/>
  <c r="AY610" i="35"/>
  <c r="AZ610" i="35"/>
  <c r="BA610" i="35"/>
  <c r="BB610" i="35"/>
  <c r="BC610" i="35"/>
  <c r="BD610" i="35"/>
  <c r="BE610" i="35"/>
  <c r="BF610" i="35"/>
  <c r="BG610" i="35"/>
  <c r="BH610" i="35"/>
  <c r="BI610" i="35"/>
  <c r="BJ610" i="35"/>
  <c r="BK610" i="35"/>
  <c r="BL610" i="35"/>
  <c r="BM610" i="35"/>
  <c r="BN610" i="35"/>
  <c r="BO610" i="35"/>
  <c r="BP610" i="35"/>
  <c r="BQ610" i="35"/>
  <c r="BR610" i="35"/>
  <c r="BS610" i="35"/>
  <c r="BT610" i="35"/>
  <c r="BU610" i="35"/>
  <c r="BV610" i="35"/>
  <c r="AO611" i="35"/>
  <c r="AP611" i="35"/>
  <c r="AQ611" i="35"/>
  <c r="AR611" i="35"/>
  <c r="AS611" i="35"/>
  <c r="AT611" i="35"/>
  <c r="AU611" i="35"/>
  <c r="AV611" i="35"/>
  <c r="AW611" i="35"/>
  <c r="AX611" i="35"/>
  <c r="AY611" i="35"/>
  <c r="AZ611" i="35"/>
  <c r="BA611" i="35"/>
  <c r="BB611" i="35"/>
  <c r="BC611" i="35"/>
  <c r="BD611" i="35"/>
  <c r="BE611" i="35"/>
  <c r="BF611" i="35"/>
  <c r="BG611" i="35"/>
  <c r="BH611" i="35"/>
  <c r="BI611" i="35"/>
  <c r="BJ611" i="35"/>
  <c r="BK611" i="35"/>
  <c r="BL611" i="35"/>
  <c r="BM611" i="35"/>
  <c r="BN611" i="35"/>
  <c r="BO611" i="35"/>
  <c r="BP611" i="35"/>
  <c r="BQ611" i="35"/>
  <c r="BR611" i="35"/>
  <c r="BS611" i="35"/>
  <c r="BT611" i="35"/>
  <c r="BU611" i="35"/>
  <c r="BV611" i="35"/>
  <c r="AO1930" i="35"/>
  <c r="AP1930" i="35"/>
  <c r="AQ1930" i="35"/>
  <c r="AR1930" i="35"/>
  <c r="AS1930" i="35"/>
  <c r="AT1930" i="35"/>
  <c r="AU1930" i="35"/>
  <c r="AV1930" i="35"/>
  <c r="AW1930" i="35"/>
  <c r="AX1930" i="35"/>
  <c r="AY1930" i="35"/>
  <c r="AZ1930" i="35"/>
  <c r="BA1930" i="35"/>
  <c r="BB1930" i="35"/>
  <c r="BC1930" i="35"/>
  <c r="BD1930" i="35"/>
  <c r="BE1930" i="35"/>
  <c r="BF1930" i="35"/>
  <c r="BG1930" i="35"/>
  <c r="BH1930" i="35"/>
  <c r="BI1930" i="35"/>
  <c r="BJ1930" i="35"/>
  <c r="BK1930" i="35"/>
  <c r="BL1930" i="35"/>
  <c r="BM1930" i="35"/>
  <c r="BN1930" i="35"/>
  <c r="BO1930" i="35"/>
  <c r="BP1930" i="35"/>
  <c r="BQ1930" i="35"/>
  <c r="BR1930" i="35"/>
  <c r="BS1930" i="35"/>
  <c r="BT1930" i="35"/>
  <c r="BU1930" i="35"/>
  <c r="BV1930" i="35"/>
  <c r="AO1931" i="35"/>
  <c r="AP1931" i="35"/>
  <c r="AQ1931" i="35"/>
  <c r="AR1931" i="35"/>
  <c r="AS1931" i="35"/>
  <c r="AT1931" i="35"/>
  <c r="AU1931" i="35"/>
  <c r="AV1931" i="35"/>
  <c r="AW1931" i="35"/>
  <c r="AX1931" i="35"/>
  <c r="AY1931" i="35"/>
  <c r="AZ1931" i="35"/>
  <c r="BA1931" i="35"/>
  <c r="BB1931" i="35"/>
  <c r="BC1931" i="35"/>
  <c r="BD1931" i="35"/>
  <c r="BE1931" i="35"/>
  <c r="BF1931" i="35"/>
  <c r="BG1931" i="35"/>
  <c r="BH1931" i="35"/>
  <c r="BI1931" i="35"/>
  <c r="BJ1931" i="35"/>
  <c r="BK1931" i="35"/>
  <c r="BL1931" i="35"/>
  <c r="BM1931" i="35"/>
  <c r="BN1931" i="35"/>
  <c r="BO1931" i="35"/>
  <c r="BP1931" i="35"/>
  <c r="BQ1931" i="35"/>
  <c r="BR1931" i="35"/>
  <c r="BS1931" i="35"/>
  <c r="BT1931" i="35"/>
  <c r="BU1931" i="35"/>
  <c r="BV1931" i="35"/>
  <c r="AO1932" i="35"/>
  <c r="AP1932" i="35"/>
  <c r="AQ1932" i="35"/>
  <c r="AR1932" i="35"/>
  <c r="AS1932" i="35"/>
  <c r="AT1932" i="35"/>
  <c r="AU1932" i="35"/>
  <c r="AV1932" i="35"/>
  <c r="AW1932" i="35"/>
  <c r="AX1932" i="35"/>
  <c r="AY1932" i="35"/>
  <c r="AZ1932" i="35"/>
  <c r="BA1932" i="35"/>
  <c r="BB1932" i="35"/>
  <c r="BC1932" i="35"/>
  <c r="BD1932" i="35"/>
  <c r="BE1932" i="35"/>
  <c r="BF1932" i="35"/>
  <c r="BG1932" i="35"/>
  <c r="BH1932" i="35"/>
  <c r="BI1932" i="35"/>
  <c r="BJ1932" i="35"/>
  <c r="BK1932" i="35"/>
  <c r="BL1932" i="35"/>
  <c r="BM1932" i="35"/>
  <c r="BN1932" i="35"/>
  <c r="BO1932" i="35"/>
  <c r="BP1932" i="35"/>
  <c r="BQ1932" i="35"/>
  <c r="BR1932" i="35"/>
  <c r="BS1932" i="35"/>
  <c r="BT1932" i="35"/>
  <c r="BU1932" i="35"/>
  <c r="BV1932" i="35"/>
  <c r="AO1933" i="35"/>
  <c r="AP1933" i="35"/>
  <c r="AQ1933" i="35"/>
  <c r="AR1933" i="35"/>
  <c r="AS1933" i="35"/>
  <c r="AT1933" i="35"/>
  <c r="AU1933" i="35"/>
  <c r="AV1933" i="35"/>
  <c r="AW1933" i="35"/>
  <c r="AX1933" i="35"/>
  <c r="AY1933" i="35"/>
  <c r="AZ1933" i="35"/>
  <c r="BA1933" i="35"/>
  <c r="BB1933" i="35"/>
  <c r="BC1933" i="35"/>
  <c r="BD1933" i="35"/>
  <c r="BE1933" i="35"/>
  <c r="BF1933" i="35"/>
  <c r="BG1933" i="35"/>
  <c r="BH1933" i="35"/>
  <c r="BI1933" i="35"/>
  <c r="BJ1933" i="35"/>
  <c r="BK1933" i="35"/>
  <c r="BL1933" i="35"/>
  <c r="BM1933" i="35"/>
  <c r="BN1933" i="35"/>
  <c r="BO1933" i="35"/>
  <c r="BP1933" i="35"/>
  <c r="BQ1933" i="35"/>
  <c r="BR1933" i="35"/>
  <c r="BS1933" i="35"/>
  <c r="BT1933" i="35"/>
  <c r="BU1933" i="35"/>
  <c r="BV1933" i="35"/>
  <c r="AO1934" i="35"/>
  <c r="AP1934" i="35"/>
  <c r="AQ1934" i="35"/>
  <c r="AR1934" i="35"/>
  <c r="AS1934" i="35"/>
  <c r="AT1934" i="35"/>
  <c r="AU1934" i="35"/>
  <c r="AV1934" i="35"/>
  <c r="AW1934" i="35"/>
  <c r="AX1934" i="35"/>
  <c r="AY1934" i="35"/>
  <c r="AZ1934" i="35"/>
  <c r="BA1934" i="35"/>
  <c r="BB1934" i="35"/>
  <c r="BC1934" i="35"/>
  <c r="BD1934" i="35"/>
  <c r="BE1934" i="35"/>
  <c r="BF1934" i="35"/>
  <c r="BG1934" i="35"/>
  <c r="BH1934" i="35"/>
  <c r="BI1934" i="35"/>
  <c r="BJ1934" i="35"/>
  <c r="BK1934" i="35"/>
  <c r="BL1934" i="35"/>
  <c r="BM1934" i="35"/>
  <c r="BN1934" i="35"/>
  <c r="BO1934" i="35"/>
  <c r="BP1934" i="35"/>
  <c r="BQ1934" i="35"/>
  <c r="BR1934" i="35"/>
  <c r="BS1934" i="35"/>
  <c r="BT1934" i="35"/>
  <c r="BU1934" i="35"/>
  <c r="BV1934" i="35"/>
  <c r="AO1935" i="35"/>
  <c r="AP1935" i="35"/>
  <c r="AQ1935" i="35"/>
  <c r="AR1935" i="35"/>
  <c r="AS1935" i="35"/>
  <c r="AT1935" i="35"/>
  <c r="AU1935" i="35"/>
  <c r="AV1935" i="35"/>
  <c r="AW1935" i="35"/>
  <c r="AX1935" i="35"/>
  <c r="AY1935" i="35"/>
  <c r="AZ1935" i="35"/>
  <c r="BA1935" i="35"/>
  <c r="BB1935" i="35"/>
  <c r="BC1935" i="35"/>
  <c r="BD1935" i="35"/>
  <c r="BE1935" i="35"/>
  <c r="BF1935" i="35"/>
  <c r="BG1935" i="35"/>
  <c r="BH1935" i="35"/>
  <c r="BI1935" i="35"/>
  <c r="BJ1935" i="35"/>
  <c r="BK1935" i="35"/>
  <c r="BL1935" i="35"/>
  <c r="BM1935" i="35"/>
  <c r="BN1935" i="35"/>
  <c r="BO1935" i="35"/>
  <c r="BP1935" i="35"/>
  <c r="BQ1935" i="35"/>
  <c r="BR1935" i="35"/>
  <c r="BS1935" i="35"/>
  <c r="BT1935" i="35"/>
  <c r="BU1935" i="35"/>
  <c r="BV1935" i="35"/>
  <c r="AO216" i="35"/>
  <c r="AP216" i="35"/>
  <c r="AQ216" i="35"/>
  <c r="AR216" i="35"/>
  <c r="AS216" i="35"/>
  <c r="AT216" i="35"/>
  <c r="AU216" i="35"/>
  <c r="AV216" i="35"/>
  <c r="AW216" i="35"/>
  <c r="AX216" i="35"/>
  <c r="AY216" i="35"/>
  <c r="AZ216" i="35"/>
  <c r="BA216" i="35"/>
  <c r="BB216" i="35"/>
  <c r="BC216" i="35"/>
  <c r="BD216" i="35"/>
  <c r="BE216" i="35"/>
  <c r="BF216" i="35"/>
  <c r="BG216" i="35"/>
  <c r="BH216" i="35"/>
  <c r="BI216" i="35"/>
  <c r="BJ216" i="35"/>
  <c r="BK216" i="35"/>
  <c r="BL216" i="35"/>
  <c r="BM216" i="35"/>
  <c r="BN216" i="35"/>
  <c r="BO216" i="35"/>
  <c r="BP216" i="35"/>
  <c r="BQ216" i="35"/>
  <c r="BR216" i="35"/>
  <c r="BS216" i="35"/>
  <c r="BT216" i="35"/>
  <c r="BU216" i="35"/>
  <c r="BV216" i="35"/>
  <c r="AO217" i="35"/>
  <c r="AP217" i="35"/>
  <c r="AQ217" i="35"/>
  <c r="AR217" i="35"/>
  <c r="AS217" i="35"/>
  <c r="AT217" i="35"/>
  <c r="AU217" i="35"/>
  <c r="AV217" i="35"/>
  <c r="AW217" i="35"/>
  <c r="AX217" i="35"/>
  <c r="AY217" i="35"/>
  <c r="AZ217" i="35"/>
  <c r="BA217" i="35"/>
  <c r="BB217" i="35"/>
  <c r="BC217" i="35"/>
  <c r="BD217" i="35"/>
  <c r="BE217" i="35"/>
  <c r="BF217" i="35"/>
  <c r="BG217" i="35"/>
  <c r="BH217" i="35"/>
  <c r="BI217" i="35"/>
  <c r="BJ217" i="35"/>
  <c r="BK217" i="35"/>
  <c r="BL217" i="35"/>
  <c r="BM217" i="35"/>
  <c r="BN217" i="35"/>
  <c r="BO217" i="35"/>
  <c r="BP217" i="35"/>
  <c r="BQ217" i="35"/>
  <c r="BR217" i="35"/>
  <c r="BS217" i="35"/>
  <c r="BT217" i="35"/>
  <c r="BU217" i="35"/>
  <c r="BV217" i="35"/>
  <c r="AO218" i="35"/>
  <c r="AP218" i="35"/>
  <c r="AQ218" i="35"/>
  <c r="AR218" i="35"/>
  <c r="AS218" i="35"/>
  <c r="AT218" i="35"/>
  <c r="AU218" i="35"/>
  <c r="AV218" i="35"/>
  <c r="AW218" i="35"/>
  <c r="AX218" i="35"/>
  <c r="AY218" i="35"/>
  <c r="AZ218" i="35"/>
  <c r="BA218" i="35"/>
  <c r="BB218" i="35"/>
  <c r="BC218" i="35"/>
  <c r="BD218" i="35"/>
  <c r="BE218" i="35"/>
  <c r="BF218" i="35"/>
  <c r="BG218" i="35"/>
  <c r="BH218" i="35"/>
  <c r="BI218" i="35"/>
  <c r="BJ218" i="35"/>
  <c r="BK218" i="35"/>
  <c r="BL218" i="35"/>
  <c r="BM218" i="35"/>
  <c r="BN218" i="35"/>
  <c r="BO218" i="35"/>
  <c r="BP218" i="35"/>
  <c r="BQ218" i="35"/>
  <c r="BR218" i="35"/>
  <c r="BS218" i="35"/>
  <c r="BT218" i="35"/>
  <c r="BU218" i="35"/>
  <c r="BV218" i="35"/>
  <c r="AO219" i="35"/>
  <c r="AP219" i="35"/>
  <c r="AQ219" i="35"/>
  <c r="AR219" i="35"/>
  <c r="AS219" i="35"/>
  <c r="AT219" i="35"/>
  <c r="AU219" i="35"/>
  <c r="AV219" i="35"/>
  <c r="AW219" i="35"/>
  <c r="AX219" i="35"/>
  <c r="AY219" i="35"/>
  <c r="AZ219" i="35"/>
  <c r="BA219" i="35"/>
  <c r="BB219" i="35"/>
  <c r="BC219" i="35"/>
  <c r="BD219" i="35"/>
  <c r="BE219" i="35"/>
  <c r="BF219" i="35"/>
  <c r="BG219" i="35"/>
  <c r="BH219" i="35"/>
  <c r="BI219" i="35"/>
  <c r="BJ219" i="35"/>
  <c r="BK219" i="35"/>
  <c r="BL219" i="35"/>
  <c r="BM219" i="35"/>
  <c r="BN219" i="35"/>
  <c r="BO219" i="35"/>
  <c r="BP219" i="35"/>
  <c r="BQ219" i="35"/>
  <c r="BR219" i="35"/>
  <c r="BS219" i="35"/>
  <c r="BT219" i="35"/>
  <c r="BU219" i="35"/>
  <c r="BV219" i="35"/>
  <c r="AO220" i="35"/>
  <c r="AP220" i="35"/>
  <c r="AQ220" i="35"/>
  <c r="AR220" i="35"/>
  <c r="AS220" i="35"/>
  <c r="AT220" i="35"/>
  <c r="AU220" i="35"/>
  <c r="AV220" i="35"/>
  <c r="AW220" i="35"/>
  <c r="AX220" i="35"/>
  <c r="AY220" i="35"/>
  <c r="AZ220" i="35"/>
  <c r="BA220" i="35"/>
  <c r="BB220" i="35"/>
  <c r="BC220" i="35"/>
  <c r="BD220" i="35"/>
  <c r="BE220" i="35"/>
  <c r="BF220" i="35"/>
  <c r="BG220" i="35"/>
  <c r="BH220" i="35"/>
  <c r="BI220" i="35"/>
  <c r="BJ220" i="35"/>
  <c r="BK220" i="35"/>
  <c r="BL220" i="35"/>
  <c r="BM220" i="35"/>
  <c r="BN220" i="35"/>
  <c r="BO220" i="35"/>
  <c r="BP220" i="35"/>
  <c r="BQ220" i="35"/>
  <c r="BR220" i="35"/>
  <c r="BS220" i="35"/>
  <c r="BT220" i="35"/>
  <c r="BU220" i="35"/>
  <c r="BV220" i="35"/>
  <c r="AO221" i="35"/>
  <c r="AP221" i="35"/>
  <c r="AQ221" i="35"/>
  <c r="AR221" i="35"/>
  <c r="AS221" i="35"/>
  <c r="AT221" i="35"/>
  <c r="AU221" i="35"/>
  <c r="AV221" i="35"/>
  <c r="AW221" i="35"/>
  <c r="AX221" i="35"/>
  <c r="AY221" i="35"/>
  <c r="AZ221" i="35"/>
  <c r="BA221" i="35"/>
  <c r="BB221" i="35"/>
  <c r="BC221" i="35"/>
  <c r="BD221" i="35"/>
  <c r="BE221" i="35"/>
  <c r="BF221" i="35"/>
  <c r="BG221" i="35"/>
  <c r="BH221" i="35"/>
  <c r="BI221" i="35"/>
  <c r="BJ221" i="35"/>
  <c r="BK221" i="35"/>
  <c r="BL221" i="35"/>
  <c r="BM221" i="35"/>
  <c r="BN221" i="35"/>
  <c r="BO221" i="35"/>
  <c r="BP221" i="35"/>
  <c r="BQ221" i="35"/>
  <c r="BR221" i="35"/>
  <c r="BS221" i="35"/>
  <c r="BT221" i="35"/>
  <c r="BU221" i="35"/>
  <c r="BV221" i="35"/>
  <c r="AO450" i="35"/>
  <c r="AP450" i="35"/>
  <c r="AQ450" i="35"/>
  <c r="AR450" i="35"/>
  <c r="AS450" i="35"/>
  <c r="AT450" i="35"/>
  <c r="AU450" i="35"/>
  <c r="AV450" i="35"/>
  <c r="AW450" i="35"/>
  <c r="AX450" i="35"/>
  <c r="AY450" i="35"/>
  <c r="AZ450" i="35"/>
  <c r="BA450" i="35"/>
  <c r="BB450" i="35"/>
  <c r="BC450" i="35"/>
  <c r="BD450" i="35"/>
  <c r="BE450" i="35"/>
  <c r="BF450" i="35"/>
  <c r="BG450" i="35"/>
  <c r="BH450" i="35"/>
  <c r="BI450" i="35"/>
  <c r="BJ450" i="35"/>
  <c r="BK450" i="35"/>
  <c r="BL450" i="35"/>
  <c r="BM450" i="35"/>
  <c r="BN450" i="35"/>
  <c r="BO450" i="35"/>
  <c r="BP450" i="35"/>
  <c r="BQ450" i="35"/>
  <c r="BR450" i="35"/>
  <c r="BS450" i="35"/>
  <c r="BT450" i="35"/>
  <c r="BU450" i="35"/>
  <c r="BV450" i="35"/>
  <c r="AO451" i="35"/>
  <c r="AP451" i="35"/>
  <c r="AQ451" i="35"/>
  <c r="AR451" i="35"/>
  <c r="AS451" i="35"/>
  <c r="AT451" i="35"/>
  <c r="AU451" i="35"/>
  <c r="AV451" i="35"/>
  <c r="AW451" i="35"/>
  <c r="AX451" i="35"/>
  <c r="AY451" i="35"/>
  <c r="AZ451" i="35"/>
  <c r="BA451" i="35"/>
  <c r="BB451" i="35"/>
  <c r="BC451" i="35"/>
  <c r="BD451" i="35"/>
  <c r="BE451" i="35"/>
  <c r="BF451" i="35"/>
  <c r="BG451" i="35"/>
  <c r="BH451" i="35"/>
  <c r="BI451" i="35"/>
  <c r="BJ451" i="35"/>
  <c r="BK451" i="35"/>
  <c r="BL451" i="35"/>
  <c r="BM451" i="35"/>
  <c r="BN451" i="35"/>
  <c r="BO451" i="35"/>
  <c r="BP451" i="35"/>
  <c r="BQ451" i="35"/>
  <c r="BR451" i="35"/>
  <c r="BS451" i="35"/>
  <c r="BT451" i="35"/>
  <c r="BU451" i="35"/>
  <c r="BV451" i="35"/>
  <c r="AO452" i="35"/>
  <c r="AP452" i="35"/>
  <c r="AQ452" i="35"/>
  <c r="AR452" i="35"/>
  <c r="AS452" i="35"/>
  <c r="AT452" i="35"/>
  <c r="AU452" i="35"/>
  <c r="AV452" i="35"/>
  <c r="AW452" i="35"/>
  <c r="AX452" i="35"/>
  <c r="AY452" i="35"/>
  <c r="AZ452" i="35"/>
  <c r="BA452" i="35"/>
  <c r="BB452" i="35"/>
  <c r="BC452" i="35"/>
  <c r="BD452" i="35"/>
  <c r="BE452" i="35"/>
  <c r="BF452" i="35"/>
  <c r="BG452" i="35"/>
  <c r="BH452" i="35"/>
  <c r="BI452" i="35"/>
  <c r="BJ452" i="35"/>
  <c r="BK452" i="35"/>
  <c r="BL452" i="35"/>
  <c r="BM452" i="35"/>
  <c r="BN452" i="35"/>
  <c r="BO452" i="35"/>
  <c r="BP452" i="35"/>
  <c r="BQ452" i="35"/>
  <c r="BR452" i="35"/>
  <c r="BS452" i="35"/>
  <c r="BT452" i="35"/>
  <c r="BU452" i="35"/>
  <c r="BV452" i="35"/>
  <c r="AO453" i="35"/>
  <c r="AP453" i="35"/>
  <c r="AQ453" i="35"/>
  <c r="AR453" i="35"/>
  <c r="AS453" i="35"/>
  <c r="AT453" i="35"/>
  <c r="AU453" i="35"/>
  <c r="AV453" i="35"/>
  <c r="AW453" i="35"/>
  <c r="AX453" i="35"/>
  <c r="AY453" i="35"/>
  <c r="AZ453" i="35"/>
  <c r="BA453" i="35"/>
  <c r="BB453" i="35"/>
  <c r="BC453" i="35"/>
  <c r="BD453" i="35"/>
  <c r="BE453" i="35"/>
  <c r="BF453" i="35"/>
  <c r="BG453" i="35"/>
  <c r="BH453" i="35"/>
  <c r="BI453" i="35"/>
  <c r="BJ453" i="35"/>
  <c r="BK453" i="35"/>
  <c r="BL453" i="35"/>
  <c r="BM453" i="35"/>
  <c r="BN453" i="35"/>
  <c r="BO453" i="35"/>
  <c r="BP453" i="35"/>
  <c r="BQ453" i="35"/>
  <c r="BR453" i="35"/>
  <c r="BS453" i="35"/>
  <c r="BT453" i="35"/>
  <c r="BU453" i="35"/>
  <c r="BV453" i="35"/>
  <c r="AO454" i="35"/>
  <c r="AP454" i="35"/>
  <c r="AQ454" i="35"/>
  <c r="AR454" i="35"/>
  <c r="AS454" i="35"/>
  <c r="AT454" i="35"/>
  <c r="AU454" i="35"/>
  <c r="AV454" i="35"/>
  <c r="AW454" i="35"/>
  <c r="AX454" i="35"/>
  <c r="AY454" i="35"/>
  <c r="AZ454" i="35"/>
  <c r="BA454" i="35"/>
  <c r="BB454" i="35"/>
  <c r="BC454" i="35"/>
  <c r="BD454" i="35"/>
  <c r="BE454" i="35"/>
  <c r="BF454" i="35"/>
  <c r="BG454" i="35"/>
  <c r="BH454" i="35"/>
  <c r="BI454" i="35"/>
  <c r="BJ454" i="35"/>
  <c r="BK454" i="35"/>
  <c r="BL454" i="35"/>
  <c r="BM454" i="35"/>
  <c r="BN454" i="35"/>
  <c r="BO454" i="35"/>
  <c r="BP454" i="35"/>
  <c r="BQ454" i="35"/>
  <c r="BR454" i="35"/>
  <c r="BS454" i="35"/>
  <c r="BT454" i="35"/>
  <c r="BU454" i="35"/>
  <c r="BV454" i="35"/>
  <c r="AO455" i="35"/>
  <c r="AP455" i="35"/>
  <c r="AQ455" i="35"/>
  <c r="AR455" i="35"/>
  <c r="AS455" i="35"/>
  <c r="AT455" i="35"/>
  <c r="AU455" i="35"/>
  <c r="AV455" i="35"/>
  <c r="AW455" i="35"/>
  <c r="AX455" i="35"/>
  <c r="AY455" i="35"/>
  <c r="AZ455" i="35"/>
  <c r="BA455" i="35"/>
  <c r="BB455" i="35"/>
  <c r="BC455" i="35"/>
  <c r="BD455" i="35"/>
  <c r="BE455" i="35"/>
  <c r="BF455" i="35"/>
  <c r="BG455" i="35"/>
  <c r="BH455" i="35"/>
  <c r="BI455" i="35"/>
  <c r="BJ455" i="35"/>
  <c r="BK455" i="35"/>
  <c r="BL455" i="35"/>
  <c r="BM455" i="35"/>
  <c r="BN455" i="35"/>
  <c r="BO455" i="35"/>
  <c r="BP455" i="35"/>
  <c r="BQ455" i="35"/>
  <c r="BR455" i="35"/>
  <c r="BS455" i="35"/>
  <c r="BT455" i="35"/>
  <c r="BU455" i="35"/>
  <c r="BV455" i="35"/>
  <c r="AO912" i="35"/>
  <c r="AP912" i="35"/>
  <c r="AQ912" i="35"/>
  <c r="AR912" i="35"/>
  <c r="AS912" i="35"/>
  <c r="AT912" i="35"/>
  <c r="AU912" i="35"/>
  <c r="AV912" i="35"/>
  <c r="AW912" i="35"/>
  <c r="AX912" i="35"/>
  <c r="AY912" i="35"/>
  <c r="AZ912" i="35"/>
  <c r="BA912" i="35"/>
  <c r="BB912" i="35"/>
  <c r="BC912" i="35"/>
  <c r="BD912" i="35"/>
  <c r="BE912" i="35"/>
  <c r="BF912" i="35"/>
  <c r="BG912" i="35"/>
  <c r="BH912" i="35"/>
  <c r="BI912" i="35"/>
  <c r="BJ912" i="35"/>
  <c r="BK912" i="35"/>
  <c r="BL912" i="35"/>
  <c r="BM912" i="35"/>
  <c r="BN912" i="35"/>
  <c r="BO912" i="35"/>
  <c r="BP912" i="35"/>
  <c r="BQ912" i="35"/>
  <c r="BR912" i="35"/>
  <c r="BS912" i="35"/>
  <c r="BT912" i="35"/>
  <c r="BU912" i="35"/>
  <c r="BV912" i="35"/>
  <c r="AO913" i="35"/>
  <c r="AP913" i="35"/>
  <c r="AQ913" i="35"/>
  <c r="AR913" i="35"/>
  <c r="AS913" i="35"/>
  <c r="AT913" i="35"/>
  <c r="AU913" i="35"/>
  <c r="AV913" i="35"/>
  <c r="AW913" i="35"/>
  <c r="AX913" i="35"/>
  <c r="AY913" i="35"/>
  <c r="AZ913" i="35"/>
  <c r="BA913" i="35"/>
  <c r="BB913" i="35"/>
  <c r="BC913" i="35"/>
  <c r="BD913" i="35"/>
  <c r="BE913" i="35"/>
  <c r="BF913" i="35"/>
  <c r="BG913" i="35"/>
  <c r="BH913" i="35"/>
  <c r="BI913" i="35"/>
  <c r="BJ913" i="35"/>
  <c r="BK913" i="35"/>
  <c r="BL913" i="35"/>
  <c r="BM913" i="35"/>
  <c r="BN913" i="35"/>
  <c r="BO913" i="35"/>
  <c r="BP913" i="35"/>
  <c r="BQ913" i="35"/>
  <c r="BR913" i="35"/>
  <c r="BS913" i="35"/>
  <c r="BT913" i="35"/>
  <c r="BU913" i="35"/>
  <c r="BV913" i="35"/>
  <c r="AO914" i="35"/>
  <c r="AP914" i="35"/>
  <c r="AQ914" i="35"/>
  <c r="AR914" i="35"/>
  <c r="AS914" i="35"/>
  <c r="AT914" i="35"/>
  <c r="AU914" i="35"/>
  <c r="AV914" i="35"/>
  <c r="AW914" i="35"/>
  <c r="AX914" i="35"/>
  <c r="AY914" i="35"/>
  <c r="AZ914" i="35"/>
  <c r="BA914" i="35"/>
  <c r="BB914" i="35"/>
  <c r="BC914" i="35"/>
  <c r="BD914" i="35"/>
  <c r="BE914" i="35"/>
  <c r="BF914" i="35"/>
  <c r="BG914" i="35"/>
  <c r="BH914" i="35"/>
  <c r="BI914" i="35"/>
  <c r="BJ914" i="35"/>
  <c r="BK914" i="35"/>
  <c r="BL914" i="35"/>
  <c r="BM914" i="35"/>
  <c r="BN914" i="35"/>
  <c r="BO914" i="35"/>
  <c r="BP914" i="35"/>
  <c r="BQ914" i="35"/>
  <c r="BR914" i="35"/>
  <c r="BS914" i="35"/>
  <c r="BT914" i="35"/>
  <c r="BU914" i="35"/>
  <c r="BV914" i="35"/>
  <c r="AO915" i="35"/>
  <c r="AP915" i="35"/>
  <c r="AQ915" i="35"/>
  <c r="AR915" i="35"/>
  <c r="AS915" i="35"/>
  <c r="AT915" i="35"/>
  <c r="AU915" i="35"/>
  <c r="AV915" i="35"/>
  <c r="AW915" i="35"/>
  <c r="AX915" i="35"/>
  <c r="AY915" i="35"/>
  <c r="AZ915" i="35"/>
  <c r="BA915" i="35"/>
  <c r="BB915" i="35"/>
  <c r="BC915" i="35"/>
  <c r="BD915" i="35"/>
  <c r="BE915" i="35"/>
  <c r="BF915" i="35"/>
  <c r="BG915" i="35"/>
  <c r="BH915" i="35"/>
  <c r="BI915" i="35"/>
  <c r="BJ915" i="35"/>
  <c r="BK915" i="35"/>
  <c r="BL915" i="35"/>
  <c r="BM915" i="35"/>
  <c r="BN915" i="35"/>
  <c r="BO915" i="35"/>
  <c r="BP915" i="35"/>
  <c r="BQ915" i="35"/>
  <c r="BR915" i="35"/>
  <c r="BS915" i="35"/>
  <c r="BT915" i="35"/>
  <c r="BU915" i="35"/>
  <c r="BV915" i="35"/>
  <c r="AO916" i="35"/>
  <c r="AP916" i="35"/>
  <c r="AQ916" i="35"/>
  <c r="AR916" i="35"/>
  <c r="AS916" i="35"/>
  <c r="AT916" i="35"/>
  <c r="AU916" i="35"/>
  <c r="AV916" i="35"/>
  <c r="AW916" i="35"/>
  <c r="AX916" i="35"/>
  <c r="AY916" i="35"/>
  <c r="AZ916" i="35"/>
  <c r="BA916" i="35"/>
  <c r="BB916" i="35"/>
  <c r="BC916" i="35"/>
  <c r="BD916" i="35"/>
  <c r="BE916" i="35"/>
  <c r="BF916" i="35"/>
  <c r="BG916" i="35"/>
  <c r="BH916" i="35"/>
  <c r="BI916" i="35"/>
  <c r="BJ916" i="35"/>
  <c r="BK916" i="35"/>
  <c r="BL916" i="35"/>
  <c r="BM916" i="35"/>
  <c r="BN916" i="35"/>
  <c r="BO916" i="35"/>
  <c r="BP916" i="35"/>
  <c r="BQ916" i="35"/>
  <c r="BR916" i="35"/>
  <c r="BS916" i="35"/>
  <c r="BT916" i="35"/>
  <c r="BU916" i="35"/>
  <c r="BV916" i="35"/>
  <c r="AO1543" i="35"/>
  <c r="AP1543" i="35"/>
  <c r="AQ1543" i="35"/>
  <c r="AR1543" i="35"/>
  <c r="AS1543" i="35"/>
  <c r="AT1543" i="35"/>
  <c r="AU1543" i="35"/>
  <c r="AV1543" i="35"/>
  <c r="AW1543" i="35"/>
  <c r="AX1543" i="35"/>
  <c r="AY1543" i="35"/>
  <c r="AZ1543" i="35"/>
  <c r="BA1543" i="35"/>
  <c r="BB1543" i="35"/>
  <c r="BC1543" i="35"/>
  <c r="BD1543" i="35"/>
  <c r="BE1543" i="35"/>
  <c r="BF1543" i="35"/>
  <c r="BG1543" i="35"/>
  <c r="BH1543" i="35"/>
  <c r="BI1543" i="35"/>
  <c r="BJ1543" i="35"/>
  <c r="BK1543" i="35"/>
  <c r="BL1543" i="35"/>
  <c r="BM1543" i="35"/>
  <c r="BN1543" i="35"/>
  <c r="BO1543" i="35"/>
  <c r="BP1543" i="35"/>
  <c r="BQ1543" i="35"/>
  <c r="BR1543" i="35"/>
  <c r="BS1543" i="35"/>
  <c r="BT1543" i="35"/>
  <c r="BU1543" i="35"/>
  <c r="BV1543" i="35"/>
  <c r="AO1544" i="35"/>
  <c r="AP1544" i="35"/>
  <c r="AQ1544" i="35"/>
  <c r="AR1544" i="35"/>
  <c r="AS1544" i="35"/>
  <c r="AT1544" i="35"/>
  <c r="AU1544" i="35"/>
  <c r="AV1544" i="35"/>
  <c r="AW1544" i="35"/>
  <c r="AX1544" i="35"/>
  <c r="AY1544" i="35"/>
  <c r="AZ1544" i="35"/>
  <c r="BA1544" i="35"/>
  <c r="BB1544" i="35"/>
  <c r="BC1544" i="35"/>
  <c r="BD1544" i="35"/>
  <c r="BE1544" i="35"/>
  <c r="BF1544" i="35"/>
  <c r="BG1544" i="35"/>
  <c r="BH1544" i="35"/>
  <c r="BI1544" i="35"/>
  <c r="BJ1544" i="35"/>
  <c r="BK1544" i="35"/>
  <c r="BL1544" i="35"/>
  <c r="BM1544" i="35"/>
  <c r="BN1544" i="35"/>
  <c r="BO1544" i="35"/>
  <c r="BP1544" i="35"/>
  <c r="BQ1544" i="35"/>
  <c r="BR1544" i="35"/>
  <c r="BS1544" i="35"/>
  <c r="BT1544" i="35"/>
  <c r="BU1544" i="35"/>
  <c r="BV1544" i="35"/>
  <c r="AO1545" i="35"/>
  <c r="AP1545" i="35"/>
  <c r="AQ1545" i="35"/>
  <c r="AR1545" i="35"/>
  <c r="AS1545" i="35"/>
  <c r="AT1545" i="35"/>
  <c r="AU1545" i="35"/>
  <c r="AV1545" i="35"/>
  <c r="AW1545" i="35"/>
  <c r="AX1545" i="35"/>
  <c r="AY1545" i="35"/>
  <c r="AZ1545" i="35"/>
  <c r="BA1545" i="35"/>
  <c r="BB1545" i="35"/>
  <c r="BC1545" i="35"/>
  <c r="BD1545" i="35"/>
  <c r="BE1545" i="35"/>
  <c r="BF1545" i="35"/>
  <c r="BG1545" i="35"/>
  <c r="BH1545" i="35"/>
  <c r="BI1545" i="35"/>
  <c r="BJ1545" i="35"/>
  <c r="BK1545" i="35"/>
  <c r="BL1545" i="35"/>
  <c r="BM1545" i="35"/>
  <c r="BN1545" i="35"/>
  <c r="BO1545" i="35"/>
  <c r="BP1545" i="35"/>
  <c r="BQ1545" i="35"/>
  <c r="BR1545" i="35"/>
  <c r="BS1545" i="35"/>
  <c r="BT1545" i="35"/>
  <c r="BU1545" i="35"/>
  <c r="BV1545" i="35"/>
  <c r="AO1546" i="35"/>
  <c r="AP1546" i="35"/>
  <c r="AQ1546" i="35"/>
  <c r="AR1546" i="35"/>
  <c r="AS1546" i="35"/>
  <c r="AT1546" i="35"/>
  <c r="AU1546" i="35"/>
  <c r="AV1546" i="35"/>
  <c r="AW1546" i="35"/>
  <c r="AX1546" i="35"/>
  <c r="AY1546" i="35"/>
  <c r="AZ1546" i="35"/>
  <c r="BA1546" i="35"/>
  <c r="BB1546" i="35"/>
  <c r="BC1546" i="35"/>
  <c r="BD1546" i="35"/>
  <c r="BE1546" i="35"/>
  <c r="BF1546" i="35"/>
  <c r="BG1546" i="35"/>
  <c r="BH1546" i="35"/>
  <c r="BI1546" i="35"/>
  <c r="BJ1546" i="35"/>
  <c r="BK1546" i="35"/>
  <c r="BL1546" i="35"/>
  <c r="BM1546" i="35"/>
  <c r="BN1546" i="35"/>
  <c r="BO1546" i="35"/>
  <c r="BP1546" i="35"/>
  <c r="BQ1546" i="35"/>
  <c r="BR1546" i="35"/>
  <c r="BS1546" i="35"/>
  <c r="BT1546" i="35"/>
  <c r="BU1546" i="35"/>
  <c r="BV1546" i="35"/>
  <c r="AO1547" i="35"/>
  <c r="AP1547" i="35"/>
  <c r="AQ1547" i="35"/>
  <c r="AR1547" i="35"/>
  <c r="AS1547" i="35"/>
  <c r="AT1547" i="35"/>
  <c r="AU1547" i="35"/>
  <c r="AV1547" i="35"/>
  <c r="AW1547" i="35"/>
  <c r="AX1547" i="35"/>
  <c r="AY1547" i="35"/>
  <c r="AZ1547" i="35"/>
  <c r="BA1547" i="35"/>
  <c r="BB1547" i="35"/>
  <c r="BC1547" i="35"/>
  <c r="BD1547" i="35"/>
  <c r="BE1547" i="35"/>
  <c r="BF1547" i="35"/>
  <c r="BG1547" i="35"/>
  <c r="BH1547" i="35"/>
  <c r="BI1547" i="35"/>
  <c r="BJ1547" i="35"/>
  <c r="BK1547" i="35"/>
  <c r="BL1547" i="35"/>
  <c r="BM1547" i="35"/>
  <c r="BN1547" i="35"/>
  <c r="BO1547" i="35"/>
  <c r="BP1547" i="35"/>
  <c r="BQ1547" i="35"/>
  <c r="BR1547" i="35"/>
  <c r="BS1547" i="35"/>
  <c r="BT1547" i="35"/>
  <c r="BU1547" i="35"/>
  <c r="BV1547" i="35"/>
  <c r="AO1231" i="35"/>
  <c r="AP1231" i="35"/>
  <c r="AQ1231" i="35"/>
  <c r="AR1231" i="35"/>
  <c r="AS1231" i="35"/>
  <c r="AT1231" i="35"/>
  <c r="AU1231" i="35"/>
  <c r="AV1231" i="35"/>
  <c r="AW1231" i="35"/>
  <c r="AX1231" i="35"/>
  <c r="AY1231" i="35"/>
  <c r="AZ1231" i="35"/>
  <c r="BA1231" i="35"/>
  <c r="BB1231" i="35"/>
  <c r="BC1231" i="35"/>
  <c r="BD1231" i="35"/>
  <c r="BE1231" i="35"/>
  <c r="BF1231" i="35"/>
  <c r="BG1231" i="35"/>
  <c r="BH1231" i="35"/>
  <c r="BI1231" i="35"/>
  <c r="BJ1231" i="35"/>
  <c r="BK1231" i="35"/>
  <c r="BL1231" i="35"/>
  <c r="BM1231" i="35"/>
  <c r="BN1231" i="35"/>
  <c r="BO1231" i="35"/>
  <c r="BP1231" i="35"/>
  <c r="BQ1231" i="35"/>
  <c r="BR1231" i="35"/>
  <c r="BS1231" i="35"/>
  <c r="BT1231" i="35"/>
  <c r="BU1231" i="35"/>
  <c r="BV1231" i="35"/>
  <c r="AO1232" i="35"/>
  <c r="AP1232" i="35"/>
  <c r="AQ1232" i="35"/>
  <c r="AR1232" i="35"/>
  <c r="AS1232" i="35"/>
  <c r="AT1232" i="35"/>
  <c r="AU1232" i="35"/>
  <c r="AV1232" i="35"/>
  <c r="AW1232" i="35"/>
  <c r="AX1232" i="35"/>
  <c r="AY1232" i="35"/>
  <c r="AZ1232" i="35"/>
  <c r="BA1232" i="35"/>
  <c r="BB1232" i="35"/>
  <c r="BC1232" i="35"/>
  <c r="BD1232" i="35"/>
  <c r="BE1232" i="35"/>
  <c r="BF1232" i="35"/>
  <c r="BG1232" i="35"/>
  <c r="BH1232" i="35"/>
  <c r="BI1232" i="35"/>
  <c r="BJ1232" i="35"/>
  <c r="BK1232" i="35"/>
  <c r="BL1232" i="35"/>
  <c r="BM1232" i="35"/>
  <c r="BN1232" i="35"/>
  <c r="BO1232" i="35"/>
  <c r="BP1232" i="35"/>
  <c r="BQ1232" i="35"/>
  <c r="BR1232" i="35"/>
  <c r="BS1232" i="35"/>
  <c r="BT1232" i="35"/>
  <c r="BU1232" i="35"/>
  <c r="BV1232" i="35"/>
  <c r="AO1233" i="35"/>
  <c r="AP1233" i="35"/>
  <c r="AQ1233" i="35"/>
  <c r="AR1233" i="35"/>
  <c r="AS1233" i="35"/>
  <c r="AT1233" i="35"/>
  <c r="AU1233" i="35"/>
  <c r="AV1233" i="35"/>
  <c r="AW1233" i="35"/>
  <c r="AX1233" i="35"/>
  <c r="AY1233" i="35"/>
  <c r="AZ1233" i="35"/>
  <c r="BA1233" i="35"/>
  <c r="BB1233" i="35"/>
  <c r="BC1233" i="35"/>
  <c r="BD1233" i="35"/>
  <c r="BE1233" i="35"/>
  <c r="BF1233" i="35"/>
  <c r="BG1233" i="35"/>
  <c r="BH1233" i="35"/>
  <c r="BI1233" i="35"/>
  <c r="BJ1233" i="35"/>
  <c r="BK1233" i="35"/>
  <c r="BL1233" i="35"/>
  <c r="BM1233" i="35"/>
  <c r="BN1233" i="35"/>
  <c r="BO1233" i="35"/>
  <c r="BP1233" i="35"/>
  <c r="BQ1233" i="35"/>
  <c r="BR1233" i="35"/>
  <c r="BS1233" i="35"/>
  <c r="BT1233" i="35"/>
  <c r="BU1233" i="35"/>
  <c r="BV1233" i="35"/>
  <c r="AO1234" i="35"/>
  <c r="AP1234" i="35"/>
  <c r="AQ1234" i="35"/>
  <c r="AR1234" i="35"/>
  <c r="AS1234" i="35"/>
  <c r="AT1234" i="35"/>
  <c r="AU1234" i="35"/>
  <c r="AV1234" i="35"/>
  <c r="AW1234" i="35"/>
  <c r="AX1234" i="35"/>
  <c r="AY1234" i="35"/>
  <c r="AZ1234" i="35"/>
  <c r="BA1234" i="35"/>
  <c r="BB1234" i="35"/>
  <c r="BC1234" i="35"/>
  <c r="BD1234" i="35"/>
  <c r="BE1234" i="35"/>
  <c r="BF1234" i="35"/>
  <c r="BG1234" i="35"/>
  <c r="BH1234" i="35"/>
  <c r="BI1234" i="35"/>
  <c r="BJ1234" i="35"/>
  <c r="BK1234" i="35"/>
  <c r="BL1234" i="35"/>
  <c r="BM1234" i="35"/>
  <c r="BN1234" i="35"/>
  <c r="BO1234" i="35"/>
  <c r="BP1234" i="35"/>
  <c r="BQ1234" i="35"/>
  <c r="BR1234" i="35"/>
  <c r="BS1234" i="35"/>
  <c r="BT1234" i="35"/>
  <c r="BU1234" i="35"/>
  <c r="BV1234" i="35"/>
  <c r="AO1235" i="35"/>
  <c r="AP1235" i="35"/>
  <c r="AQ1235" i="35"/>
  <c r="AR1235" i="35"/>
  <c r="AS1235" i="35"/>
  <c r="AT1235" i="35"/>
  <c r="AU1235" i="35"/>
  <c r="AV1235" i="35"/>
  <c r="AW1235" i="35"/>
  <c r="AX1235" i="35"/>
  <c r="AY1235" i="35"/>
  <c r="AZ1235" i="35"/>
  <c r="BA1235" i="35"/>
  <c r="BB1235" i="35"/>
  <c r="BC1235" i="35"/>
  <c r="BD1235" i="35"/>
  <c r="BE1235" i="35"/>
  <c r="BF1235" i="35"/>
  <c r="BG1235" i="35"/>
  <c r="BH1235" i="35"/>
  <c r="BI1235" i="35"/>
  <c r="BJ1235" i="35"/>
  <c r="BK1235" i="35"/>
  <c r="BL1235" i="35"/>
  <c r="BM1235" i="35"/>
  <c r="BN1235" i="35"/>
  <c r="BO1235" i="35"/>
  <c r="BP1235" i="35"/>
  <c r="BQ1235" i="35"/>
  <c r="BR1235" i="35"/>
  <c r="BS1235" i="35"/>
  <c r="BT1235" i="35"/>
  <c r="BU1235" i="35"/>
  <c r="BV1235" i="35"/>
  <c r="AO754" i="35"/>
  <c r="AP754" i="35"/>
  <c r="AQ754" i="35"/>
  <c r="AR754" i="35"/>
  <c r="AS754" i="35"/>
  <c r="AT754" i="35"/>
  <c r="AU754" i="35"/>
  <c r="AV754" i="35"/>
  <c r="AW754" i="35"/>
  <c r="AX754" i="35"/>
  <c r="AY754" i="35"/>
  <c r="AZ754" i="35"/>
  <c r="BA754" i="35"/>
  <c r="BB754" i="35"/>
  <c r="BC754" i="35"/>
  <c r="BD754" i="35"/>
  <c r="BE754" i="35"/>
  <c r="BF754" i="35"/>
  <c r="BG754" i="35"/>
  <c r="BH754" i="35"/>
  <c r="BI754" i="35"/>
  <c r="BJ754" i="35"/>
  <c r="BK754" i="35"/>
  <c r="BL754" i="35"/>
  <c r="BM754" i="35"/>
  <c r="BN754" i="35"/>
  <c r="BO754" i="35"/>
  <c r="BP754" i="35"/>
  <c r="BQ754" i="35"/>
  <c r="BR754" i="35"/>
  <c r="BS754" i="35"/>
  <c r="BT754" i="35"/>
  <c r="BU754" i="35"/>
  <c r="BV754" i="35"/>
  <c r="AO755" i="35"/>
  <c r="AP755" i="35"/>
  <c r="AQ755" i="35"/>
  <c r="AR755" i="35"/>
  <c r="AS755" i="35"/>
  <c r="AT755" i="35"/>
  <c r="AU755" i="35"/>
  <c r="AV755" i="35"/>
  <c r="AW755" i="35"/>
  <c r="AX755" i="35"/>
  <c r="AY755" i="35"/>
  <c r="AZ755" i="35"/>
  <c r="BA755" i="35"/>
  <c r="BB755" i="35"/>
  <c r="BC755" i="35"/>
  <c r="BD755" i="35"/>
  <c r="BE755" i="35"/>
  <c r="BF755" i="35"/>
  <c r="BG755" i="35"/>
  <c r="BH755" i="35"/>
  <c r="BI755" i="35"/>
  <c r="BJ755" i="35"/>
  <c r="BK755" i="35"/>
  <c r="BL755" i="35"/>
  <c r="BM755" i="35"/>
  <c r="BN755" i="35"/>
  <c r="BO755" i="35"/>
  <c r="BP755" i="35"/>
  <c r="BQ755" i="35"/>
  <c r="BR755" i="35"/>
  <c r="BS755" i="35"/>
  <c r="BT755" i="35"/>
  <c r="BU755" i="35"/>
  <c r="BV755" i="35"/>
  <c r="AO756" i="35"/>
  <c r="AP756" i="35"/>
  <c r="AQ756" i="35"/>
  <c r="AR756" i="35"/>
  <c r="AS756" i="35"/>
  <c r="AT756" i="35"/>
  <c r="AU756" i="35"/>
  <c r="AV756" i="35"/>
  <c r="AW756" i="35"/>
  <c r="AX756" i="35"/>
  <c r="AY756" i="35"/>
  <c r="AZ756" i="35"/>
  <c r="BA756" i="35"/>
  <c r="BB756" i="35"/>
  <c r="BC756" i="35"/>
  <c r="BD756" i="35"/>
  <c r="BE756" i="35"/>
  <c r="BF756" i="35"/>
  <c r="BG756" i="35"/>
  <c r="BH756" i="35"/>
  <c r="BI756" i="35"/>
  <c r="BJ756" i="35"/>
  <c r="BK756" i="35"/>
  <c r="BL756" i="35"/>
  <c r="BM756" i="35"/>
  <c r="BN756" i="35"/>
  <c r="BO756" i="35"/>
  <c r="BP756" i="35"/>
  <c r="BQ756" i="35"/>
  <c r="BR756" i="35"/>
  <c r="BS756" i="35"/>
  <c r="BT756" i="35"/>
  <c r="BU756" i="35"/>
  <c r="BV756" i="35"/>
  <c r="AO757" i="35"/>
  <c r="AP757" i="35"/>
  <c r="AQ757" i="35"/>
  <c r="AR757" i="35"/>
  <c r="AS757" i="35"/>
  <c r="AT757" i="35"/>
  <c r="AU757" i="35"/>
  <c r="AV757" i="35"/>
  <c r="AW757" i="35"/>
  <c r="AX757" i="35"/>
  <c r="AY757" i="35"/>
  <c r="AZ757" i="35"/>
  <c r="BA757" i="35"/>
  <c r="BB757" i="35"/>
  <c r="BC757" i="35"/>
  <c r="BD757" i="35"/>
  <c r="BE757" i="35"/>
  <c r="BF757" i="35"/>
  <c r="BG757" i="35"/>
  <c r="BH757" i="35"/>
  <c r="BI757" i="35"/>
  <c r="BJ757" i="35"/>
  <c r="BK757" i="35"/>
  <c r="BL757" i="35"/>
  <c r="BM757" i="35"/>
  <c r="BN757" i="35"/>
  <c r="BO757" i="35"/>
  <c r="BP757" i="35"/>
  <c r="BQ757" i="35"/>
  <c r="BR757" i="35"/>
  <c r="BS757" i="35"/>
  <c r="BT757" i="35"/>
  <c r="BU757" i="35"/>
  <c r="BV757" i="35"/>
  <c r="AO758" i="35"/>
  <c r="AP758" i="35"/>
  <c r="AQ758" i="35"/>
  <c r="AR758" i="35"/>
  <c r="AS758" i="35"/>
  <c r="AT758" i="35"/>
  <c r="AU758" i="35"/>
  <c r="AV758" i="35"/>
  <c r="AW758" i="35"/>
  <c r="AX758" i="35"/>
  <c r="AY758" i="35"/>
  <c r="AZ758" i="35"/>
  <c r="BA758" i="35"/>
  <c r="BB758" i="35"/>
  <c r="BC758" i="35"/>
  <c r="BD758" i="35"/>
  <c r="BE758" i="35"/>
  <c r="BF758" i="35"/>
  <c r="BG758" i="35"/>
  <c r="BH758" i="35"/>
  <c r="BI758" i="35"/>
  <c r="BJ758" i="35"/>
  <c r="BK758" i="35"/>
  <c r="BL758" i="35"/>
  <c r="BM758" i="35"/>
  <c r="BN758" i="35"/>
  <c r="BO758" i="35"/>
  <c r="BP758" i="35"/>
  <c r="BQ758" i="35"/>
  <c r="BR758" i="35"/>
  <c r="BS758" i="35"/>
  <c r="BT758" i="35"/>
  <c r="BU758" i="35"/>
  <c r="BV758" i="35"/>
  <c r="AO1706" i="35"/>
  <c r="AP1706" i="35"/>
  <c r="AQ1706" i="35"/>
  <c r="AR1706" i="35"/>
  <c r="AS1706" i="35"/>
  <c r="AT1706" i="35"/>
  <c r="AU1706" i="35"/>
  <c r="AV1706" i="35"/>
  <c r="AW1706" i="35"/>
  <c r="AX1706" i="35"/>
  <c r="AY1706" i="35"/>
  <c r="AZ1706" i="35"/>
  <c r="BA1706" i="35"/>
  <c r="BB1706" i="35"/>
  <c r="BC1706" i="35"/>
  <c r="BD1706" i="35"/>
  <c r="BE1706" i="35"/>
  <c r="BF1706" i="35"/>
  <c r="BG1706" i="35"/>
  <c r="BH1706" i="35"/>
  <c r="BI1706" i="35"/>
  <c r="BJ1706" i="35"/>
  <c r="BK1706" i="35"/>
  <c r="BL1706" i="35"/>
  <c r="BM1706" i="35"/>
  <c r="BN1706" i="35"/>
  <c r="BO1706" i="35"/>
  <c r="BP1706" i="35"/>
  <c r="BQ1706" i="35"/>
  <c r="BR1706" i="35"/>
  <c r="BS1706" i="35"/>
  <c r="BT1706" i="35"/>
  <c r="BU1706" i="35"/>
  <c r="BV1706" i="35"/>
  <c r="AO1707" i="35"/>
  <c r="AP1707" i="35"/>
  <c r="AQ1707" i="35"/>
  <c r="AR1707" i="35"/>
  <c r="AS1707" i="35"/>
  <c r="AT1707" i="35"/>
  <c r="AU1707" i="35"/>
  <c r="AV1707" i="35"/>
  <c r="AW1707" i="35"/>
  <c r="AX1707" i="35"/>
  <c r="AY1707" i="35"/>
  <c r="AZ1707" i="35"/>
  <c r="BA1707" i="35"/>
  <c r="BB1707" i="35"/>
  <c r="BC1707" i="35"/>
  <c r="BD1707" i="35"/>
  <c r="BE1707" i="35"/>
  <c r="BF1707" i="35"/>
  <c r="BG1707" i="35"/>
  <c r="BH1707" i="35"/>
  <c r="BI1707" i="35"/>
  <c r="BJ1707" i="35"/>
  <c r="BK1707" i="35"/>
  <c r="BL1707" i="35"/>
  <c r="BM1707" i="35"/>
  <c r="BN1707" i="35"/>
  <c r="BO1707" i="35"/>
  <c r="BP1707" i="35"/>
  <c r="BQ1707" i="35"/>
  <c r="BR1707" i="35"/>
  <c r="BS1707" i="35"/>
  <c r="BT1707" i="35"/>
  <c r="BU1707" i="35"/>
  <c r="BV1707" i="35"/>
  <c r="AO1708" i="35"/>
  <c r="AP1708" i="35"/>
  <c r="AQ1708" i="35"/>
  <c r="AR1708" i="35"/>
  <c r="AS1708" i="35"/>
  <c r="AT1708" i="35"/>
  <c r="AU1708" i="35"/>
  <c r="AV1708" i="35"/>
  <c r="AW1708" i="35"/>
  <c r="AX1708" i="35"/>
  <c r="AY1708" i="35"/>
  <c r="AZ1708" i="35"/>
  <c r="BA1708" i="35"/>
  <c r="BB1708" i="35"/>
  <c r="BC1708" i="35"/>
  <c r="BD1708" i="35"/>
  <c r="BE1708" i="35"/>
  <c r="BF1708" i="35"/>
  <c r="BG1708" i="35"/>
  <c r="BH1708" i="35"/>
  <c r="BI1708" i="35"/>
  <c r="BJ1708" i="35"/>
  <c r="BK1708" i="35"/>
  <c r="BL1708" i="35"/>
  <c r="BM1708" i="35"/>
  <c r="BN1708" i="35"/>
  <c r="BO1708" i="35"/>
  <c r="BP1708" i="35"/>
  <c r="BQ1708" i="35"/>
  <c r="BR1708" i="35"/>
  <c r="BS1708" i="35"/>
  <c r="BT1708" i="35"/>
  <c r="BU1708" i="35"/>
  <c r="BV1708" i="35"/>
  <c r="AO1709" i="35"/>
  <c r="AP1709" i="35"/>
  <c r="AQ1709" i="35"/>
  <c r="AR1709" i="35"/>
  <c r="AS1709" i="35"/>
  <c r="AT1709" i="35"/>
  <c r="AU1709" i="35"/>
  <c r="AV1709" i="35"/>
  <c r="AW1709" i="35"/>
  <c r="AX1709" i="35"/>
  <c r="AY1709" i="35"/>
  <c r="AZ1709" i="35"/>
  <c r="BA1709" i="35"/>
  <c r="BB1709" i="35"/>
  <c r="BC1709" i="35"/>
  <c r="BD1709" i="35"/>
  <c r="BE1709" i="35"/>
  <c r="BF1709" i="35"/>
  <c r="BG1709" i="35"/>
  <c r="BH1709" i="35"/>
  <c r="BI1709" i="35"/>
  <c r="BJ1709" i="35"/>
  <c r="BK1709" i="35"/>
  <c r="BL1709" i="35"/>
  <c r="BM1709" i="35"/>
  <c r="BN1709" i="35"/>
  <c r="BO1709" i="35"/>
  <c r="BP1709" i="35"/>
  <c r="BQ1709" i="35"/>
  <c r="BR1709" i="35"/>
  <c r="BS1709" i="35"/>
  <c r="BT1709" i="35"/>
  <c r="BU1709" i="35"/>
  <c r="BV1709" i="35"/>
  <c r="AO1710" i="35"/>
  <c r="AP1710" i="35"/>
  <c r="AQ1710" i="35"/>
  <c r="AR1710" i="35"/>
  <c r="AS1710" i="35"/>
  <c r="AT1710" i="35"/>
  <c r="AU1710" i="35"/>
  <c r="AV1710" i="35"/>
  <c r="AW1710" i="35"/>
  <c r="AX1710" i="35"/>
  <c r="AY1710" i="35"/>
  <c r="AZ1710" i="35"/>
  <c r="BA1710" i="35"/>
  <c r="BB1710" i="35"/>
  <c r="BC1710" i="35"/>
  <c r="BD1710" i="35"/>
  <c r="BE1710" i="35"/>
  <c r="BF1710" i="35"/>
  <c r="BG1710" i="35"/>
  <c r="BH1710" i="35"/>
  <c r="BI1710" i="35"/>
  <c r="BJ1710" i="35"/>
  <c r="BK1710" i="35"/>
  <c r="BL1710" i="35"/>
  <c r="BM1710" i="35"/>
  <c r="BN1710" i="35"/>
  <c r="BO1710" i="35"/>
  <c r="BP1710" i="35"/>
  <c r="BQ1710" i="35"/>
  <c r="BR1710" i="35"/>
  <c r="BS1710" i="35"/>
  <c r="BT1710" i="35"/>
  <c r="BU1710" i="35"/>
  <c r="BV1710" i="35"/>
  <c r="AO1393" i="35"/>
  <c r="AP1393" i="35"/>
  <c r="AQ1393" i="35"/>
  <c r="AR1393" i="35"/>
  <c r="AS1393" i="35"/>
  <c r="AT1393" i="35"/>
  <c r="AU1393" i="35"/>
  <c r="AV1393" i="35"/>
  <c r="AW1393" i="35"/>
  <c r="AX1393" i="35"/>
  <c r="AY1393" i="35"/>
  <c r="AZ1393" i="35"/>
  <c r="BA1393" i="35"/>
  <c r="BB1393" i="35"/>
  <c r="BC1393" i="35"/>
  <c r="BD1393" i="35"/>
  <c r="BE1393" i="35"/>
  <c r="BF1393" i="35"/>
  <c r="BG1393" i="35"/>
  <c r="BH1393" i="35"/>
  <c r="BI1393" i="35"/>
  <c r="BJ1393" i="35"/>
  <c r="BK1393" i="35"/>
  <c r="BL1393" i="35"/>
  <c r="BM1393" i="35"/>
  <c r="BN1393" i="35"/>
  <c r="BO1393" i="35"/>
  <c r="BP1393" i="35"/>
  <c r="BQ1393" i="35"/>
  <c r="BR1393" i="35"/>
  <c r="BS1393" i="35"/>
  <c r="BT1393" i="35"/>
  <c r="BU1393" i="35"/>
  <c r="BV1393" i="35"/>
  <c r="AO1394" i="35"/>
  <c r="AP1394" i="35"/>
  <c r="AQ1394" i="35"/>
  <c r="AR1394" i="35"/>
  <c r="AS1394" i="35"/>
  <c r="AT1394" i="35"/>
  <c r="AU1394" i="35"/>
  <c r="AV1394" i="35"/>
  <c r="AW1394" i="35"/>
  <c r="AX1394" i="35"/>
  <c r="AY1394" i="35"/>
  <c r="AZ1394" i="35"/>
  <c r="BA1394" i="35"/>
  <c r="BB1394" i="35"/>
  <c r="BC1394" i="35"/>
  <c r="BD1394" i="35"/>
  <c r="BE1394" i="35"/>
  <c r="BF1394" i="35"/>
  <c r="BG1394" i="35"/>
  <c r="BH1394" i="35"/>
  <c r="BI1394" i="35"/>
  <c r="BJ1394" i="35"/>
  <c r="BK1394" i="35"/>
  <c r="BL1394" i="35"/>
  <c r="BM1394" i="35"/>
  <c r="BN1394" i="35"/>
  <c r="BO1394" i="35"/>
  <c r="BP1394" i="35"/>
  <c r="BQ1394" i="35"/>
  <c r="BR1394" i="35"/>
  <c r="BS1394" i="35"/>
  <c r="BT1394" i="35"/>
  <c r="BU1394" i="35"/>
  <c r="BV1394" i="35"/>
  <c r="AO1395" i="35"/>
  <c r="AP1395" i="35"/>
  <c r="AQ1395" i="35"/>
  <c r="AR1395" i="35"/>
  <c r="AS1395" i="35"/>
  <c r="AT1395" i="35"/>
  <c r="AU1395" i="35"/>
  <c r="AV1395" i="35"/>
  <c r="AW1395" i="35"/>
  <c r="AX1395" i="35"/>
  <c r="AY1395" i="35"/>
  <c r="AZ1395" i="35"/>
  <c r="BA1395" i="35"/>
  <c r="BB1395" i="35"/>
  <c r="BC1395" i="35"/>
  <c r="BD1395" i="35"/>
  <c r="BE1395" i="35"/>
  <c r="BF1395" i="35"/>
  <c r="BG1395" i="35"/>
  <c r="BH1395" i="35"/>
  <c r="BI1395" i="35"/>
  <c r="BJ1395" i="35"/>
  <c r="BK1395" i="35"/>
  <c r="BL1395" i="35"/>
  <c r="BM1395" i="35"/>
  <c r="BN1395" i="35"/>
  <c r="BO1395" i="35"/>
  <c r="BP1395" i="35"/>
  <c r="BQ1395" i="35"/>
  <c r="BR1395" i="35"/>
  <c r="BS1395" i="35"/>
  <c r="BT1395" i="35"/>
  <c r="BU1395" i="35"/>
  <c r="BV1395" i="35"/>
  <c r="AO1396" i="35"/>
  <c r="AP1396" i="35"/>
  <c r="AQ1396" i="35"/>
  <c r="AR1396" i="35"/>
  <c r="AS1396" i="35"/>
  <c r="AT1396" i="35"/>
  <c r="AU1396" i="35"/>
  <c r="AV1396" i="35"/>
  <c r="AW1396" i="35"/>
  <c r="AX1396" i="35"/>
  <c r="AY1396" i="35"/>
  <c r="AZ1396" i="35"/>
  <c r="BA1396" i="35"/>
  <c r="BB1396" i="35"/>
  <c r="BC1396" i="35"/>
  <c r="BD1396" i="35"/>
  <c r="BE1396" i="35"/>
  <c r="BF1396" i="35"/>
  <c r="BG1396" i="35"/>
  <c r="BH1396" i="35"/>
  <c r="BI1396" i="35"/>
  <c r="BJ1396" i="35"/>
  <c r="BK1396" i="35"/>
  <c r="BL1396" i="35"/>
  <c r="BM1396" i="35"/>
  <c r="BN1396" i="35"/>
  <c r="BO1396" i="35"/>
  <c r="BP1396" i="35"/>
  <c r="BQ1396" i="35"/>
  <c r="BR1396" i="35"/>
  <c r="BS1396" i="35"/>
  <c r="BT1396" i="35"/>
  <c r="BU1396" i="35"/>
  <c r="BV1396" i="35"/>
  <c r="AO1397" i="35"/>
  <c r="AP1397" i="35"/>
  <c r="AQ1397" i="35"/>
  <c r="AR1397" i="35"/>
  <c r="AS1397" i="35"/>
  <c r="AT1397" i="35"/>
  <c r="AU1397" i="35"/>
  <c r="AV1397" i="35"/>
  <c r="AW1397" i="35"/>
  <c r="AX1397" i="35"/>
  <c r="AY1397" i="35"/>
  <c r="AZ1397" i="35"/>
  <c r="BA1397" i="35"/>
  <c r="BB1397" i="35"/>
  <c r="BC1397" i="35"/>
  <c r="BD1397" i="35"/>
  <c r="BE1397" i="35"/>
  <c r="BF1397" i="35"/>
  <c r="BG1397" i="35"/>
  <c r="BH1397" i="35"/>
  <c r="BI1397" i="35"/>
  <c r="BJ1397" i="35"/>
  <c r="BK1397" i="35"/>
  <c r="BL1397" i="35"/>
  <c r="BM1397" i="35"/>
  <c r="BN1397" i="35"/>
  <c r="BO1397" i="35"/>
  <c r="BP1397" i="35"/>
  <c r="BQ1397" i="35"/>
  <c r="BR1397" i="35"/>
  <c r="BS1397" i="35"/>
  <c r="BT1397" i="35"/>
  <c r="BU1397" i="35"/>
  <c r="BV1397" i="35"/>
  <c r="AO1398" i="35"/>
  <c r="AP1398" i="35"/>
  <c r="AQ1398" i="35"/>
  <c r="AR1398" i="35"/>
  <c r="AS1398" i="35"/>
  <c r="AT1398" i="35"/>
  <c r="AU1398" i="35"/>
  <c r="AV1398" i="35"/>
  <c r="AW1398" i="35"/>
  <c r="AX1398" i="35"/>
  <c r="AY1398" i="35"/>
  <c r="AZ1398" i="35"/>
  <c r="BA1398" i="35"/>
  <c r="BB1398" i="35"/>
  <c r="BC1398" i="35"/>
  <c r="BD1398" i="35"/>
  <c r="BE1398" i="35"/>
  <c r="BF1398" i="35"/>
  <c r="BG1398" i="35"/>
  <c r="BH1398" i="35"/>
  <c r="BI1398" i="35"/>
  <c r="BJ1398" i="35"/>
  <c r="BK1398" i="35"/>
  <c r="BL1398" i="35"/>
  <c r="BM1398" i="35"/>
  <c r="BN1398" i="35"/>
  <c r="BO1398" i="35"/>
  <c r="BP1398" i="35"/>
  <c r="BQ1398" i="35"/>
  <c r="BR1398" i="35"/>
  <c r="BS1398" i="35"/>
  <c r="BT1398" i="35"/>
  <c r="BU1398" i="35"/>
  <c r="BV1398" i="35"/>
  <c r="AO1936" i="35"/>
  <c r="AP1936" i="35"/>
  <c r="AQ1936" i="35"/>
  <c r="AR1936" i="35"/>
  <c r="AS1936" i="35"/>
  <c r="AT1936" i="35"/>
  <c r="AU1936" i="35"/>
  <c r="AV1936" i="35"/>
  <c r="AW1936" i="35"/>
  <c r="AX1936" i="35"/>
  <c r="AY1936" i="35"/>
  <c r="AZ1936" i="35"/>
  <c r="BA1936" i="35"/>
  <c r="BB1936" i="35"/>
  <c r="BC1936" i="35"/>
  <c r="BD1936" i="35"/>
  <c r="BE1936" i="35"/>
  <c r="BF1936" i="35"/>
  <c r="BG1936" i="35"/>
  <c r="BH1936" i="35"/>
  <c r="BI1936" i="35"/>
  <c r="BJ1936" i="35"/>
  <c r="BK1936" i="35"/>
  <c r="BL1936" i="35"/>
  <c r="BM1936" i="35"/>
  <c r="BN1936" i="35"/>
  <c r="BO1936" i="35"/>
  <c r="BP1936" i="35"/>
  <c r="BQ1936" i="35"/>
  <c r="BR1936" i="35"/>
  <c r="BS1936" i="35"/>
  <c r="BT1936" i="35"/>
  <c r="BU1936" i="35"/>
  <c r="BV1936" i="35"/>
  <c r="AO1937" i="35"/>
  <c r="AP1937" i="35"/>
  <c r="AQ1937" i="35"/>
  <c r="AR1937" i="35"/>
  <c r="AS1937" i="35"/>
  <c r="AT1937" i="35"/>
  <c r="AU1937" i="35"/>
  <c r="AV1937" i="35"/>
  <c r="AW1937" i="35"/>
  <c r="AX1937" i="35"/>
  <c r="AY1937" i="35"/>
  <c r="AZ1937" i="35"/>
  <c r="BA1937" i="35"/>
  <c r="BB1937" i="35"/>
  <c r="BC1937" i="35"/>
  <c r="BD1937" i="35"/>
  <c r="BE1937" i="35"/>
  <c r="BF1937" i="35"/>
  <c r="BG1937" i="35"/>
  <c r="BH1937" i="35"/>
  <c r="BI1937" i="35"/>
  <c r="BJ1937" i="35"/>
  <c r="BK1937" i="35"/>
  <c r="BL1937" i="35"/>
  <c r="BM1937" i="35"/>
  <c r="BN1937" i="35"/>
  <c r="BO1937" i="35"/>
  <c r="BP1937" i="35"/>
  <c r="BQ1937" i="35"/>
  <c r="BR1937" i="35"/>
  <c r="BS1937" i="35"/>
  <c r="BT1937" i="35"/>
  <c r="BU1937" i="35"/>
  <c r="BV1937" i="35"/>
  <c r="AO1938" i="35"/>
  <c r="AP1938" i="35"/>
  <c r="AQ1938" i="35"/>
  <c r="AR1938" i="35"/>
  <c r="AS1938" i="35"/>
  <c r="AT1938" i="35"/>
  <c r="AU1938" i="35"/>
  <c r="AV1938" i="35"/>
  <c r="AW1938" i="35"/>
  <c r="AX1938" i="35"/>
  <c r="AY1938" i="35"/>
  <c r="AZ1938" i="35"/>
  <c r="BA1938" i="35"/>
  <c r="BB1938" i="35"/>
  <c r="BC1938" i="35"/>
  <c r="BD1938" i="35"/>
  <c r="BE1938" i="35"/>
  <c r="BF1938" i="35"/>
  <c r="BG1938" i="35"/>
  <c r="BH1938" i="35"/>
  <c r="BI1938" i="35"/>
  <c r="BJ1938" i="35"/>
  <c r="BK1938" i="35"/>
  <c r="BL1938" i="35"/>
  <c r="BM1938" i="35"/>
  <c r="BN1938" i="35"/>
  <c r="BO1938" i="35"/>
  <c r="BP1938" i="35"/>
  <c r="BQ1938" i="35"/>
  <c r="BR1938" i="35"/>
  <c r="BS1938" i="35"/>
  <c r="BT1938" i="35"/>
  <c r="BU1938" i="35"/>
  <c r="BV1938" i="35"/>
  <c r="AO1939" i="35"/>
  <c r="AP1939" i="35"/>
  <c r="AQ1939" i="35"/>
  <c r="AR1939" i="35"/>
  <c r="AS1939" i="35"/>
  <c r="AT1939" i="35"/>
  <c r="AU1939" i="35"/>
  <c r="AV1939" i="35"/>
  <c r="AW1939" i="35"/>
  <c r="AX1939" i="35"/>
  <c r="AY1939" i="35"/>
  <c r="AZ1939" i="35"/>
  <c r="BA1939" i="35"/>
  <c r="BB1939" i="35"/>
  <c r="BC1939" i="35"/>
  <c r="BD1939" i="35"/>
  <c r="BE1939" i="35"/>
  <c r="BF1939" i="35"/>
  <c r="BG1939" i="35"/>
  <c r="BH1939" i="35"/>
  <c r="BI1939" i="35"/>
  <c r="BJ1939" i="35"/>
  <c r="BK1939" i="35"/>
  <c r="BL1939" i="35"/>
  <c r="BM1939" i="35"/>
  <c r="BN1939" i="35"/>
  <c r="BO1939" i="35"/>
  <c r="BP1939" i="35"/>
  <c r="BQ1939" i="35"/>
  <c r="BR1939" i="35"/>
  <c r="BS1939" i="35"/>
  <c r="BT1939" i="35"/>
  <c r="BU1939" i="35"/>
  <c r="BV1939" i="35"/>
  <c r="AO1940" i="35"/>
  <c r="AP1940" i="35"/>
  <c r="AQ1940" i="35"/>
  <c r="AR1940" i="35"/>
  <c r="AS1940" i="35"/>
  <c r="AT1940" i="35"/>
  <c r="AU1940" i="35"/>
  <c r="AV1940" i="35"/>
  <c r="AW1940" i="35"/>
  <c r="AX1940" i="35"/>
  <c r="AY1940" i="35"/>
  <c r="AZ1940" i="35"/>
  <c r="BA1940" i="35"/>
  <c r="BB1940" i="35"/>
  <c r="BC1940" i="35"/>
  <c r="BD1940" i="35"/>
  <c r="BE1940" i="35"/>
  <c r="BF1940" i="35"/>
  <c r="BG1940" i="35"/>
  <c r="BH1940" i="35"/>
  <c r="BI1940" i="35"/>
  <c r="BJ1940" i="35"/>
  <c r="BK1940" i="35"/>
  <c r="BL1940" i="35"/>
  <c r="BM1940" i="35"/>
  <c r="BN1940" i="35"/>
  <c r="BO1940" i="35"/>
  <c r="BP1940" i="35"/>
  <c r="BQ1940" i="35"/>
  <c r="BR1940" i="35"/>
  <c r="BS1940" i="35"/>
  <c r="BT1940" i="35"/>
  <c r="BU1940" i="35"/>
  <c r="BV1940" i="35"/>
  <c r="AO222" i="35"/>
  <c r="AP222" i="35"/>
  <c r="AQ222" i="35"/>
  <c r="AR222" i="35"/>
  <c r="AS222" i="35"/>
  <c r="AT222" i="35"/>
  <c r="AU222" i="35"/>
  <c r="AV222" i="35"/>
  <c r="AW222" i="35"/>
  <c r="AX222" i="35"/>
  <c r="AY222" i="35"/>
  <c r="AZ222" i="35"/>
  <c r="BA222" i="35"/>
  <c r="BB222" i="35"/>
  <c r="BC222" i="35"/>
  <c r="BD222" i="35"/>
  <c r="BE222" i="35"/>
  <c r="BF222" i="35"/>
  <c r="BG222" i="35"/>
  <c r="BH222" i="35"/>
  <c r="BI222" i="35"/>
  <c r="BJ222" i="35"/>
  <c r="BK222" i="35"/>
  <c r="BL222" i="35"/>
  <c r="BM222" i="35"/>
  <c r="BN222" i="35"/>
  <c r="BO222" i="35"/>
  <c r="BP222" i="35"/>
  <c r="BQ222" i="35"/>
  <c r="BR222" i="35"/>
  <c r="BS222" i="35"/>
  <c r="BT222" i="35"/>
  <c r="BU222" i="35"/>
  <c r="BV222" i="35"/>
  <c r="AO223" i="35"/>
  <c r="AP223" i="35"/>
  <c r="AQ223" i="35"/>
  <c r="AR223" i="35"/>
  <c r="AS223" i="35"/>
  <c r="AT223" i="35"/>
  <c r="AU223" i="35"/>
  <c r="AV223" i="35"/>
  <c r="AW223" i="35"/>
  <c r="AX223" i="35"/>
  <c r="AY223" i="35"/>
  <c r="AZ223" i="35"/>
  <c r="BA223" i="35"/>
  <c r="BB223" i="35"/>
  <c r="BC223" i="35"/>
  <c r="BD223" i="35"/>
  <c r="BE223" i="35"/>
  <c r="BF223" i="35"/>
  <c r="BG223" i="35"/>
  <c r="BH223" i="35"/>
  <c r="BI223" i="35"/>
  <c r="BJ223" i="35"/>
  <c r="BK223" i="35"/>
  <c r="BL223" i="35"/>
  <c r="BM223" i="35"/>
  <c r="BN223" i="35"/>
  <c r="BO223" i="35"/>
  <c r="BP223" i="35"/>
  <c r="BQ223" i="35"/>
  <c r="BR223" i="35"/>
  <c r="BS223" i="35"/>
  <c r="BT223" i="35"/>
  <c r="BU223" i="35"/>
  <c r="BV223" i="35"/>
  <c r="AO224" i="35"/>
  <c r="AP224" i="35"/>
  <c r="AQ224" i="35"/>
  <c r="AR224" i="35"/>
  <c r="AS224" i="35"/>
  <c r="AT224" i="35"/>
  <c r="AU224" i="35"/>
  <c r="AV224" i="35"/>
  <c r="AW224" i="35"/>
  <c r="AX224" i="35"/>
  <c r="AY224" i="35"/>
  <c r="AZ224" i="35"/>
  <c r="BA224" i="35"/>
  <c r="BB224" i="35"/>
  <c r="BC224" i="35"/>
  <c r="BD224" i="35"/>
  <c r="BE224" i="35"/>
  <c r="BF224" i="35"/>
  <c r="BG224" i="35"/>
  <c r="BH224" i="35"/>
  <c r="BI224" i="35"/>
  <c r="BJ224" i="35"/>
  <c r="BK224" i="35"/>
  <c r="BL224" i="35"/>
  <c r="BM224" i="35"/>
  <c r="BN224" i="35"/>
  <c r="BO224" i="35"/>
  <c r="BP224" i="35"/>
  <c r="BQ224" i="35"/>
  <c r="BR224" i="35"/>
  <c r="BS224" i="35"/>
  <c r="BT224" i="35"/>
  <c r="BU224" i="35"/>
  <c r="BV224" i="35"/>
  <c r="AO225" i="35"/>
  <c r="AP225" i="35"/>
  <c r="AQ225" i="35"/>
  <c r="AR225" i="35"/>
  <c r="AS225" i="35"/>
  <c r="AT225" i="35"/>
  <c r="AU225" i="35"/>
  <c r="AV225" i="35"/>
  <c r="AW225" i="35"/>
  <c r="AX225" i="35"/>
  <c r="AY225" i="35"/>
  <c r="AZ225" i="35"/>
  <c r="BA225" i="35"/>
  <c r="BB225" i="35"/>
  <c r="BC225" i="35"/>
  <c r="BD225" i="35"/>
  <c r="BE225" i="35"/>
  <c r="BF225" i="35"/>
  <c r="BG225" i="35"/>
  <c r="BH225" i="35"/>
  <c r="BI225" i="35"/>
  <c r="BJ225" i="35"/>
  <c r="BK225" i="35"/>
  <c r="BL225" i="35"/>
  <c r="BM225" i="35"/>
  <c r="BN225" i="35"/>
  <c r="BO225" i="35"/>
  <c r="BP225" i="35"/>
  <c r="BQ225" i="35"/>
  <c r="BR225" i="35"/>
  <c r="BS225" i="35"/>
  <c r="BT225" i="35"/>
  <c r="BU225" i="35"/>
  <c r="BV225" i="35"/>
  <c r="AO226" i="35"/>
  <c r="AP226" i="35"/>
  <c r="AQ226" i="35"/>
  <c r="AR226" i="35"/>
  <c r="AS226" i="35"/>
  <c r="AT226" i="35"/>
  <c r="AU226" i="35"/>
  <c r="AV226" i="35"/>
  <c r="AW226" i="35"/>
  <c r="AX226" i="35"/>
  <c r="AY226" i="35"/>
  <c r="AZ226" i="35"/>
  <c r="BA226" i="35"/>
  <c r="BB226" i="35"/>
  <c r="BC226" i="35"/>
  <c r="BD226" i="35"/>
  <c r="BE226" i="35"/>
  <c r="BF226" i="35"/>
  <c r="BG226" i="35"/>
  <c r="BH226" i="35"/>
  <c r="BI226" i="35"/>
  <c r="BJ226" i="35"/>
  <c r="BK226" i="35"/>
  <c r="BL226" i="35"/>
  <c r="BM226" i="35"/>
  <c r="BN226" i="35"/>
  <c r="BO226" i="35"/>
  <c r="BP226" i="35"/>
  <c r="BQ226" i="35"/>
  <c r="BR226" i="35"/>
  <c r="BS226" i="35"/>
  <c r="BT226" i="35"/>
  <c r="BU226" i="35"/>
  <c r="BV226" i="35"/>
  <c r="AO456" i="35"/>
  <c r="AP456" i="35"/>
  <c r="AQ456" i="35"/>
  <c r="AR456" i="35"/>
  <c r="AS456" i="35"/>
  <c r="AT456" i="35"/>
  <c r="AU456" i="35"/>
  <c r="AV456" i="35"/>
  <c r="AW456" i="35"/>
  <c r="AX456" i="35"/>
  <c r="AY456" i="35"/>
  <c r="AZ456" i="35"/>
  <c r="BA456" i="35"/>
  <c r="BB456" i="35"/>
  <c r="BC456" i="35"/>
  <c r="BD456" i="35"/>
  <c r="BE456" i="35"/>
  <c r="BF456" i="35"/>
  <c r="BG456" i="35"/>
  <c r="BH456" i="35"/>
  <c r="BI456" i="35"/>
  <c r="BJ456" i="35"/>
  <c r="BK456" i="35"/>
  <c r="BL456" i="35"/>
  <c r="BM456" i="35"/>
  <c r="BN456" i="35"/>
  <c r="BO456" i="35"/>
  <c r="BP456" i="35"/>
  <c r="BQ456" i="35"/>
  <c r="BR456" i="35"/>
  <c r="BS456" i="35"/>
  <c r="BT456" i="35"/>
  <c r="BU456" i="35"/>
  <c r="BV456" i="35"/>
  <c r="AO457" i="35"/>
  <c r="AP457" i="35"/>
  <c r="AQ457" i="35"/>
  <c r="AR457" i="35"/>
  <c r="AS457" i="35"/>
  <c r="AT457" i="35"/>
  <c r="AU457" i="35"/>
  <c r="AV457" i="35"/>
  <c r="AW457" i="35"/>
  <c r="AX457" i="35"/>
  <c r="AY457" i="35"/>
  <c r="AZ457" i="35"/>
  <c r="BA457" i="35"/>
  <c r="BB457" i="35"/>
  <c r="BC457" i="35"/>
  <c r="BD457" i="35"/>
  <c r="BE457" i="35"/>
  <c r="BF457" i="35"/>
  <c r="BG457" i="35"/>
  <c r="BH457" i="35"/>
  <c r="BI457" i="35"/>
  <c r="BJ457" i="35"/>
  <c r="BK457" i="35"/>
  <c r="BL457" i="35"/>
  <c r="BM457" i="35"/>
  <c r="BN457" i="35"/>
  <c r="BO457" i="35"/>
  <c r="BP457" i="35"/>
  <c r="BQ457" i="35"/>
  <c r="BR457" i="35"/>
  <c r="BS457" i="35"/>
  <c r="BT457" i="35"/>
  <c r="BU457" i="35"/>
  <c r="BV457" i="35"/>
  <c r="AO458" i="35"/>
  <c r="AP458" i="35"/>
  <c r="AQ458" i="35"/>
  <c r="AR458" i="35"/>
  <c r="AS458" i="35"/>
  <c r="AT458" i="35"/>
  <c r="AU458" i="35"/>
  <c r="AV458" i="35"/>
  <c r="AW458" i="35"/>
  <c r="AX458" i="35"/>
  <c r="AY458" i="35"/>
  <c r="AZ458" i="35"/>
  <c r="BA458" i="35"/>
  <c r="BB458" i="35"/>
  <c r="BC458" i="35"/>
  <c r="BD458" i="35"/>
  <c r="BE458" i="35"/>
  <c r="BF458" i="35"/>
  <c r="BG458" i="35"/>
  <c r="BH458" i="35"/>
  <c r="BI458" i="35"/>
  <c r="BJ458" i="35"/>
  <c r="BK458" i="35"/>
  <c r="BL458" i="35"/>
  <c r="BM458" i="35"/>
  <c r="BN458" i="35"/>
  <c r="BO458" i="35"/>
  <c r="BP458" i="35"/>
  <c r="BQ458" i="35"/>
  <c r="BR458" i="35"/>
  <c r="BS458" i="35"/>
  <c r="BT458" i="35"/>
  <c r="BU458" i="35"/>
  <c r="BV458" i="35"/>
  <c r="AO459" i="35"/>
  <c r="AP459" i="35"/>
  <c r="AQ459" i="35"/>
  <c r="AR459" i="35"/>
  <c r="AS459" i="35"/>
  <c r="AT459" i="35"/>
  <c r="AU459" i="35"/>
  <c r="AV459" i="35"/>
  <c r="AW459" i="35"/>
  <c r="AX459" i="35"/>
  <c r="AY459" i="35"/>
  <c r="AZ459" i="35"/>
  <c r="BA459" i="35"/>
  <c r="BB459" i="35"/>
  <c r="BC459" i="35"/>
  <c r="BD459" i="35"/>
  <c r="BE459" i="35"/>
  <c r="BF459" i="35"/>
  <c r="BG459" i="35"/>
  <c r="BH459" i="35"/>
  <c r="BI459" i="35"/>
  <c r="BJ459" i="35"/>
  <c r="BK459" i="35"/>
  <c r="BL459" i="35"/>
  <c r="BM459" i="35"/>
  <c r="BN459" i="35"/>
  <c r="BO459" i="35"/>
  <c r="BP459" i="35"/>
  <c r="BQ459" i="35"/>
  <c r="BR459" i="35"/>
  <c r="BS459" i="35"/>
  <c r="BT459" i="35"/>
  <c r="BU459" i="35"/>
  <c r="BV459" i="35"/>
  <c r="AO460" i="35"/>
  <c r="AP460" i="35"/>
  <c r="AQ460" i="35"/>
  <c r="AR460" i="35"/>
  <c r="AS460" i="35"/>
  <c r="AT460" i="35"/>
  <c r="AU460" i="35"/>
  <c r="AV460" i="35"/>
  <c r="AW460" i="35"/>
  <c r="AX460" i="35"/>
  <c r="AY460" i="35"/>
  <c r="AZ460" i="35"/>
  <c r="BA460" i="35"/>
  <c r="BB460" i="35"/>
  <c r="BC460" i="35"/>
  <c r="BD460" i="35"/>
  <c r="BE460" i="35"/>
  <c r="BF460" i="35"/>
  <c r="BG460" i="35"/>
  <c r="BH460" i="35"/>
  <c r="BI460" i="35"/>
  <c r="BJ460" i="35"/>
  <c r="BK460" i="35"/>
  <c r="BL460" i="35"/>
  <c r="BM460" i="35"/>
  <c r="BN460" i="35"/>
  <c r="BO460" i="35"/>
  <c r="BP460" i="35"/>
  <c r="BQ460" i="35"/>
  <c r="BR460" i="35"/>
  <c r="BS460" i="35"/>
  <c r="BT460" i="35"/>
  <c r="BU460" i="35"/>
  <c r="BV460" i="35"/>
  <c r="AO461" i="35"/>
  <c r="AP461" i="35"/>
  <c r="AQ461" i="35"/>
  <c r="AR461" i="35"/>
  <c r="AS461" i="35"/>
  <c r="AT461" i="35"/>
  <c r="AU461" i="35"/>
  <c r="AV461" i="35"/>
  <c r="AW461" i="35"/>
  <c r="AX461" i="35"/>
  <c r="AY461" i="35"/>
  <c r="AZ461" i="35"/>
  <c r="BA461" i="35"/>
  <c r="BB461" i="35"/>
  <c r="BC461" i="35"/>
  <c r="BD461" i="35"/>
  <c r="BE461" i="35"/>
  <c r="BF461" i="35"/>
  <c r="BG461" i="35"/>
  <c r="BH461" i="35"/>
  <c r="BI461" i="35"/>
  <c r="BJ461" i="35"/>
  <c r="BK461" i="35"/>
  <c r="BL461" i="35"/>
  <c r="BM461" i="35"/>
  <c r="BN461" i="35"/>
  <c r="BO461" i="35"/>
  <c r="BP461" i="35"/>
  <c r="BQ461" i="35"/>
  <c r="BR461" i="35"/>
  <c r="BS461" i="35"/>
  <c r="BT461" i="35"/>
  <c r="BU461" i="35"/>
  <c r="BV461" i="35"/>
  <c r="AO1070" i="35"/>
  <c r="AP1070" i="35"/>
  <c r="AQ1070" i="35"/>
  <c r="AR1070" i="35"/>
  <c r="AS1070" i="35"/>
  <c r="AT1070" i="35"/>
  <c r="AU1070" i="35"/>
  <c r="AV1070" i="35"/>
  <c r="AW1070" i="35"/>
  <c r="AX1070" i="35"/>
  <c r="AY1070" i="35"/>
  <c r="AZ1070" i="35"/>
  <c r="BA1070" i="35"/>
  <c r="BB1070" i="35"/>
  <c r="BC1070" i="35"/>
  <c r="BD1070" i="35"/>
  <c r="BE1070" i="35"/>
  <c r="BF1070" i="35"/>
  <c r="BG1070" i="35"/>
  <c r="BH1070" i="35"/>
  <c r="BI1070" i="35"/>
  <c r="BJ1070" i="35"/>
  <c r="BK1070" i="35"/>
  <c r="BL1070" i="35"/>
  <c r="BM1070" i="35"/>
  <c r="BN1070" i="35"/>
  <c r="BO1070" i="35"/>
  <c r="BP1070" i="35"/>
  <c r="BQ1070" i="35"/>
  <c r="BR1070" i="35"/>
  <c r="BS1070" i="35"/>
  <c r="BT1070" i="35"/>
  <c r="BU1070" i="35"/>
  <c r="BV1070" i="35"/>
  <c r="AO1071" i="35"/>
  <c r="AP1071" i="35"/>
  <c r="AQ1071" i="35"/>
  <c r="AR1071" i="35"/>
  <c r="AS1071" i="35"/>
  <c r="AT1071" i="35"/>
  <c r="AU1071" i="35"/>
  <c r="AV1071" i="35"/>
  <c r="AW1071" i="35"/>
  <c r="AX1071" i="35"/>
  <c r="AY1071" i="35"/>
  <c r="AZ1071" i="35"/>
  <c r="BA1071" i="35"/>
  <c r="BB1071" i="35"/>
  <c r="BC1071" i="35"/>
  <c r="BD1071" i="35"/>
  <c r="BE1071" i="35"/>
  <c r="BF1071" i="35"/>
  <c r="BG1071" i="35"/>
  <c r="BH1071" i="35"/>
  <c r="BI1071" i="35"/>
  <c r="BJ1071" i="35"/>
  <c r="BK1071" i="35"/>
  <c r="BL1071" i="35"/>
  <c r="BM1071" i="35"/>
  <c r="BN1071" i="35"/>
  <c r="BO1071" i="35"/>
  <c r="BP1071" i="35"/>
  <c r="BQ1071" i="35"/>
  <c r="BR1071" i="35"/>
  <c r="BS1071" i="35"/>
  <c r="BT1071" i="35"/>
  <c r="BU1071" i="35"/>
  <c r="BV1071" i="35"/>
  <c r="AO1072" i="35"/>
  <c r="AP1072" i="35"/>
  <c r="AQ1072" i="35"/>
  <c r="AR1072" i="35"/>
  <c r="AS1072" i="35"/>
  <c r="AT1072" i="35"/>
  <c r="AU1072" i="35"/>
  <c r="AV1072" i="35"/>
  <c r="AW1072" i="35"/>
  <c r="AX1072" i="35"/>
  <c r="AY1072" i="35"/>
  <c r="AZ1072" i="35"/>
  <c r="BA1072" i="35"/>
  <c r="BB1072" i="35"/>
  <c r="BC1072" i="35"/>
  <c r="BD1072" i="35"/>
  <c r="BE1072" i="35"/>
  <c r="BF1072" i="35"/>
  <c r="BG1072" i="35"/>
  <c r="BH1072" i="35"/>
  <c r="BI1072" i="35"/>
  <c r="BJ1072" i="35"/>
  <c r="BK1072" i="35"/>
  <c r="BL1072" i="35"/>
  <c r="BM1072" i="35"/>
  <c r="BN1072" i="35"/>
  <c r="BO1072" i="35"/>
  <c r="BP1072" i="35"/>
  <c r="BQ1072" i="35"/>
  <c r="BR1072" i="35"/>
  <c r="BS1072" i="35"/>
  <c r="BT1072" i="35"/>
  <c r="BU1072" i="35"/>
  <c r="BV1072" i="35"/>
  <c r="AO1073" i="35"/>
  <c r="AP1073" i="35"/>
  <c r="AQ1073" i="35"/>
  <c r="AR1073" i="35"/>
  <c r="AS1073" i="35"/>
  <c r="AT1073" i="35"/>
  <c r="AU1073" i="35"/>
  <c r="AV1073" i="35"/>
  <c r="AW1073" i="35"/>
  <c r="AX1073" i="35"/>
  <c r="AY1073" i="35"/>
  <c r="AZ1073" i="35"/>
  <c r="BA1073" i="35"/>
  <c r="BB1073" i="35"/>
  <c r="BC1073" i="35"/>
  <c r="BD1073" i="35"/>
  <c r="BE1073" i="35"/>
  <c r="BF1073" i="35"/>
  <c r="BG1073" i="35"/>
  <c r="BH1073" i="35"/>
  <c r="BI1073" i="35"/>
  <c r="BJ1073" i="35"/>
  <c r="BK1073" i="35"/>
  <c r="BL1073" i="35"/>
  <c r="BM1073" i="35"/>
  <c r="BN1073" i="35"/>
  <c r="BO1073" i="35"/>
  <c r="BP1073" i="35"/>
  <c r="BQ1073" i="35"/>
  <c r="BR1073" i="35"/>
  <c r="BS1073" i="35"/>
  <c r="BT1073" i="35"/>
  <c r="BU1073" i="35"/>
  <c r="BV1073" i="35"/>
  <c r="AO1074" i="35"/>
  <c r="AP1074" i="35"/>
  <c r="AQ1074" i="35"/>
  <c r="AR1074" i="35"/>
  <c r="AS1074" i="35"/>
  <c r="AT1074" i="35"/>
  <c r="AU1074" i="35"/>
  <c r="AV1074" i="35"/>
  <c r="AW1074" i="35"/>
  <c r="AX1074" i="35"/>
  <c r="AY1074" i="35"/>
  <c r="AZ1074" i="35"/>
  <c r="BA1074" i="35"/>
  <c r="BB1074" i="35"/>
  <c r="BC1074" i="35"/>
  <c r="BD1074" i="35"/>
  <c r="BE1074" i="35"/>
  <c r="BF1074" i="35"/>
  <c r="BG1074" i="35"/>
  <c r="BH1074" i="35"/>
  <c r="BI1074" i="35"/>
  <c r="BJ1074" i="35"/>
  <c r="BK1074" i="35"/>
  <c r="BL1074" i="35"/>
  <c r="BM1074" i="35"/>
  <c r="BN1074" i="35"/>
  <c r="BO1074" i="35"/>
  <c r="BP1074" i="35"/>
  <c r="BQ1074" i="35"/>
  <c r="BR1074" i="35"/>
  <c r="BS1074" i="35"/>
  <c r="BT1074" i="35"/>
  <c r="BU1074" i="35"/>
  <c r="BV1074" i="35"/>
  <c r="AO761" i="35"/>
  <c r="AP761" i="35"/>
  <c r="AQ761" i="35"/>
  <c r="AR761" i="35"/>
  <c r="AS761" i="35"/>
  <c r="AT761" i="35"/>
  <c r="AU761" i="35"/>
  <c r="AV761" i="35"/>
  <c r="AW761" i="35"/>
  <c r="AX761" i="35"/>
  <c r="AY761" i="35"/>
  <c r="AZ761" i="35"/>
  <c r="BA761" i="35"/>
  <c r="BB761" i="35"/>
  <c r="BC761" i="35"/>
  <c r="BD761" i="35"/>
  <c r="BE761" i="35"/>
  <c r="BF761" i="35"/>
  <c r="BG761" i="35"/>
  <c r="BH761" i="35"/>
  <c r="BI761" i="35"/>
  <c r="BJ761" i="35"/>
  <c r="BK761" i="35"/>
  <c r="BL761" i="35"/>
  <c r="BM761" i="35"/>
  <c r="BN761" i="35"/>
  <c r="BO761" i="35"/>
  <c r="BP761" i="35"/>
  <c r="BQ761" i="35"/>
  <c r="BR761" i="35"/>
  <c r="BS761" i="35"/>
  <c r="BT761" i="35"/>
  <c r="BU761" i="35"/>
  <c r="BV761" i="35"/>
  <c r="AO762" i="35"/>
  <c r="AP762" i="35"/>
  <c r="AQ762" i="35"/>
  <c r="AR762" i="35"/>
  <c r="AS762" i="35"/>
  <c r="AT762" i="35"/>
  <c r="AU762" i="35"/>
  <c r="AV762" i="35"/>
  <c r="AW762" i="35"/>
  <c r="AX762" i="35"/>
  <c r="AY762" i="35"/>
  <c r="AZ762" i="35"/>
  <c r="BA762" i="35"/>
  <c r="BB762" i="35"/>
  <c r="BC762" i="35"/>
  <c r="BD762" i="35"/>
  <c r="BE762" i="35"/>
  <c r="BF762" i="35"/>
  <c r="BG762" i="35"/>
  <c r="BH762" i="35"/>
  <c r="BI762" i="35"/>
  <c r="BJ762" i="35"/>
  <c r="BK762" i="35"/>
  <c r="BL762" i="35"/>
  <c r="BM762" i="35"/>
  <c r="BN762" i="35"/>
  <c r="BO762" i="35"/>
  <c r="BP762" i="35"/>
  <c r="BQ762" i="35"/>
  <c r="BR762" i="35"/>
  <c r="BS762" i="35"/>
  <c r="BT762" i="35"/>
  <c r="BU762" i="35"/>
  <c r="BV762" i="35"/>
  <c r="AO763" i="35"/>
  <c r="AP763" i="35"/>
  <c r="AQ763" i="35"/>
  <c r="AR763" i="35"/>
  <c r="AS763" i="35"/>
  <c r="AT763" i="35"/>
  <c r="AU763" i="35"/>
  <c r="AV763" i="35"/>
  <c r="AW763" i="35"/>
  <c r="AX763" i="35"/>
  <c r="AY763" i="35"/>
  <c r="AZ763" i="35"/>
  <c r="BA763" i="35"/>
  <c r="BB763" i="35"/>
  <c r="BC763" i="35"/>
  <c r="BD763" i="35"/>
  <c r="BE763" i="35"/>
  <c r="BF763" i="35"/>
  <c r="BG763" i="35"/>
  <c r="BH763" i="35"/>
  <c r="BI763" i="35"/>
  <c r="BJ763" i="35"/>
  <c r="BK763" i="35"/>
  <c r="BL763" i="35"/>
  <c r="BM763" i="35"/>
  <c r="BN763" i="35"/>
  <c r="BO763" i="35"/>
  <c r="BP763" i="35"/>
  <c r="BQ763" i="35"/>
  <c r="BR763" i="35"/>
  <c r="BS763" i="35"/>
  <c r="BT763" i="35"/>
  <c r="BU763" i="35"/>
  <c r="BV763" i="35"/>
  <c r="AO764" i="35"/>
  <c r="AP764" i="35"/>
  <c r="AQ764" i="35"/>
  <c r="AR764" i="35"/>
  <c r="AS764" i="35"/>
  <c r="AT764" i="35"/>
  <c r="AU764" i="35"/>
  <c r="AV764" i="35"/>
  <c r="AW764" i="35"/>
  <c r="AX764" i="35"/>
  <c r="AY764" i="35"/>
  <c r="AZ764" i="35"/>
  <c r="BA764" i="35"/>
  <c r="BB764" i="35"/>
  <c r="BC764" i="35"/>
  <c r="BD764" i="35"/>
  <c r="BE764" i="35"/>
  <c r="BF764" i="35"/>
  <c r="BG764" i="35"/>
  <c r="BH764" i="35"/>
  <c r="BI764" i="35"/>
  <c r="BJ764" i="35"/>
  <c r="BK764" i="35"/>
  <c r="BL764" i="35"/>
  <c r="BM764" i="35"/>
  <c r="BN764" i="35"/>
  <c r="BO764" i="35"/>
  <c r="BP764" i="35"/>
  <c r="BQ764" i="35"/>
  <c r="BR764" i="35"/>
  <c r="BS764" i="35"/>
  <c r="BT764" i="35"/>
  <c r="BU764" i="35"/>
  <c r="BV764" i="35"/>
  <c r="AO1399" i="35"/>
  <c r="AP1399" i="35"/>
  <c r="AQ1399" i="35"/>
  <c r="AR1399" i="35"/>
  <c r="AS1399" i="35"/>
  <c r="AT1399" i="35"/>
  <c r="AU1399" i="35"/>
  <c r="AV1399" i="35"/>
  <c r="AW1399" i="35"/>
  <c r="AX1399" i="35"/>
  <c r="AY1399" i="35"/>
  <c r="AZ1399" i="35"/>
  <c r="BA1399" i="35"/>
  <c r="BB1399" i="35"/>
  <c r="BC1399" i="35"/>
  <c r="BD1399" i="35"/>
  <c r="BE1399" i="35"/>
  <c r="BF1399" i="35"/>
  <c r="BG1399" i="35"/>
  <c r="BH1399" i="35"/>
  <c r="BI1399" i="35"/>
  <c r="BJ1399" i="35"/>
  <c r="BK1399" i="35"/>
  <c r="BL1399" i="35"/>
  <c r="BM1399" i="35"/>
  <c r="BN1399" i="35"/>
  <c r="BO1399" i="35"/>
  <c r="BP1399" i="35"/>
  <c r="BQ1399" i="35"/>
  <c r="BR1399" i="35"/>
  <c r="BS1399" i="35"/>
  <c r="BT1399" i="35"/>
  <c r="BU1399" i="35"/>
  <c r="BV1399" i="35"/>
  <c r="AO1400" i="35"/>
  <c r="AP1400" i="35"/>
  <c r="AQ1400" i="35"/>
  <c r="AR1400" i="35"/>
  <c r="AS1400" i="35"/>
  <c r="AT1400" i="35"/>
  <c r="AU1400" i="35"/>
  <c r="AV1400" i="35"/>
  <c r="AW1400" i="35"/>
  <c r="AX1400" i="35"/>
  <c r="AY1400" i="35"/>
  <c r="AZ1400" i="35"/>
  <c r="BA1400" i="35"/>
  <c r="BB1400" i="35"/>
  <c r="BC1400" i="35"/>
  <c r="BD1400" i="35"/>
  <c r="BE1400" i="35"/>
  <c r="BF1400" i="35"/>
  <c r="BG1400" i="35"/>
  <c r="BH1400" i="35"/>
  <c r="BI1400" i="35"/>
  <c r="BJ1400" i="35"/>
  <c r="BK1400" i="35"/>
  <c r="BL1400" i="35"/>
  <c r="BM1400" i="35"/>
  <c r="BN1400" i="35"/>
  <c r="BO1400" i="35"/>
  <c r="BP1400" i="35"/>
  <c r="BQ1400" i="35"/>
  <c r="BR1400" i="35"/>
  <c r="BS1400" i="35"/>
  <c r="BT1400" i="35"/>
  <c r="BU1400" i="35"/>
  <c r="BV1400" i="35"/>
  <c r="AO1401" i="35"/>
  <c r="AP1401" i="35"/>
  <c r="AQ1401" i="35"/>
  <c r="AR1401" i="35"/>
  <c r="AS1401" i="35"/>
  <c r="AT1401" i="35"/>
  <c r="AU1401" i="35"/>
  <c r="AV1401" i="35"/>
  <c r="AW1401" i="35"/>
  <c r="AX1401" i="35"/>
  <c r="AY1401" i="35"/>
  <c r="AZ1401" i="35"/>
  <c r="BA1401" i="35"/>
  <c r="BB1401" i="35"/>
  <c r="BC1401" i="35"/>
  <c r="BD1401" i="35"/>
  <c r="BE1401" i="35"/>
  <c r="BF1401" i="35"/>
  <c r="BG1401" i="35"/>
  <c r="BH1401" i="35"/>
  <c r="BI1401" i="35"/>
  <c r="BJ1401" i="35"/>
  <c r="BK1401" i="35"/>
  <c r="BL1401" i="35"/>
  <c r="BM1401" i="35"/>
  <c r="BN1401" i="35"/>
  <c r="BO1401" i="35"/>
  <c r="BP1401" i="35"/>
  <c r="BQ1401" i="35"/>
  <c r="BR1401" i="35"/>
  <c r="BS1401" i="35"/>
  <c r="BT1401" i="35"/>
  <c r="BU1401" i="35"/>
  <c r="BV1401" i="35"/>
  <c r="AO1402" i="35"/>
  <c r="AP1402" i="35"/>
  <c r="AQ1402" i="35"/>
  <c r="AR1402" i="35"/>
  <c r="AS1402" i="35"/>
  <c r="AT1402" i="35"/>
  <c r="AU1402" i="35"/>
  <c r="AV1402" i="35"/>
  <c r="AW1402" i="35"/>
  <c r="AX1402" i="35"/>
  <c r="AY1402" i="35"/>
  <c r="AZ1402" i="35"/>
  <c r="BA1402" i="35"/>
  <c r="BB1402" i="35"/>
  <c r="BC1402" i="35"/>
  <c r="BD1402" i="35"/>
  <c r="BE1402" i="35"/>
  <c r="BF1402" i="35"/>
  <c r="BG1402" i="35"/>
  <c r="BH1402" i="35"/>
  <c r="BI1402" i="35"/>
  <c r="BJ1402" i="35"/>
  <c r="BK1402" i="35"/>
  <c r="BL1402" i="35"/>
  <c r="BM1402" i="35"/>
  <c r="BN1402" i="35"/>
  <c r="BO1402" i="35"/>
  <c r="BP1402" i="35"/>
  <c r="BQ1402" i="35"/>
  <c r="BR1402" i="35"/>
  <c r="BS1402" i="35"/>
  <c r="BT1402" i="35"/>
  <c r="BU1402" i="35"/>
  <c r="BV1402" i="35"/>
  <c r="AO1403" i="35"/>
  <c r="AP1403" i="35"/>
  <c r="AQ1403" i="35"/>
  <c r="AR1403" i="35"/>
  <c r="AS1403" i="35"/>
  <c r="AT1403" i="35"/>
  <c r="AU1403" i="35"/>
  <c r="AV1403" i="35"/>
  <c r="AW1403" i="35"/>
  <c r="AX1403" i="35"/>
  <c r="AY1403" i="35"/>
  <c r="AZ1403" i="35"/>
  <c r="BA1403" i="35"/>
  <c r="BB1403" i="35"/>
  <c r="BC1403" i="35"/>
  <c r="BD1403" i="35"/>
  <c r="BE1403" i="35"/>
  <c r="BF1403" i="35"/>
  <c r="BG1403" i="35"/>
  <c r="BH1403" i="35"/>
  <c r="BI1403" i="35"/>
  <c r="BJ1403" i="35"/>
  <c r="BK1403" i="35"/>
  <c r="BL1403" i="35"/>
  <c r="BM1403" i="35"/>
  <c r="BN1403" i="35"/>
  <c r="BO1403" i="35"/>
  <c r="BP1403" i="35"/>
  <c r="BQ1403" i="35"/>
  <c r="BR1403" i="35"/>
  <c r="BS1403" i="35"/>
  <c r="BT1403" i="35"/>
  <c r="BU1403" i="35"/>
  <c r="BV1403" i="35"/>
  <c r="AO1075" i="35"/>
  <c r="AP1075" i="35"/>
  <c r="AQ1075" i="35"/>
  <c r="AR1075" i="35"/>
  <c r="AS1075" i="35"/>
  <c r="AT1075" i="35"/>
  <c r="AU1075" i="35"/>
  <c r="AV1075" i="35"/>
  <c r="AW1075" i="35"/>
  <c r="AX1075" i="35"/>
  <c r="AY1075" i="35"/>
  <c r="AZ1075" i="35"/>
  <c r="BA1075" i="35"/>
  <c r="BB1075" i="35"/>
  <c r="BC1075" i="35"/>
  <c r="BD1075" i="35"/>
  <c r="BE1075" i="35"/>
  <c r="BF1075" i="35"/>
  <c r="BG1075" i="35"/>
  <c r="BH1075" i="35"/>
  <c r="BI1075" i="35"/>
  <c r="BJ1075" i="35"/>
  <c r="BK1075" i="35"/>
  <c r="BL1075" i="35"/>
  <c r="BM1075" i="35"/>
  <c r="BN1075" i="35"/>
  <c r="BO1075" i="35"/>
  <c r="BP1075" i="35"/>
  <c r="BQ1075" i="35"/>
  <c r="BR1075" i="35"/>
  <c r="BS1075" i="35"/>
  <c r="BT1075" i="35"/>
  <c r="BU1075" i="35"/>
  <c r="BV1075" i="35"/>
  <c r="AO1076" i="35"/>
  <c r="AP1076" i="35"/>
  <c r="AQ1076" i="35"/>
  <c r="AR1076" i="35"/>
  <c r="AS1076" i="35"/>
  <c r="AT1076" i="35"/>
  <c r="AU1076" i="35"/>
  <c r="AV1076" i="35"/>
  <c r="AW1076" i="35"/>
  <c r="AX1076" i="35"/>
  <c r="AY1076" i="35"/>
  <c r="AZ1076" i="35"/>
  <c r="BA1076" i="35"/>
  <c r="BB1076" i="35"/>
  <c r="BC1076" i="35"/>
  <c r="BD1076" i="35"/>
  <c r="BE1076" i="35"/>
  <c r="BF1076" i="35"/>
  <c r="BG1076" i="35"/>
  <c r="BH1076" i="35"/>
  <c r="BI1076" i="35"/>
  <c r="BJ1076" i="35"/>
  <c r="BK1076" i="35"/>
  <c r="BL1076" i="35"/>
  <c r="BM1076" i="35"/>
  <c r="BN1076" i="35"/>
  <c r="BO1076" i="35"/>
  <c r="BP1076" i="35"/>
  <c r="BQ1076" i="35"/>
  <c r="BR1076" i="35"/>
  <c r="BS1076" i="35"/>
  <c r="BT1076" i="35"/>
  <c r="BU1076" i="35"/>
  <c r="BV1076" i="35"/>
  <c r="AO1077" i="35"/>
  <c r="AP1077" i="35"/>
  <c r="AQ1077" i="35"/>
  <c r="AR1077" i="35"/>
  <c r="AS1077" i="35"/>
  <c r="AT1077" i="35"/>
  <c r="AU1077" i="35"/>
  <c r="AV1077" i="35"/>
  <c r="AW1077" i="35"/>
  <c r="AX1077" i="35"/>
  <c r="AY1077" i="35"/>
  <c r="AZ1077" i="35"/>
  <c r="BA1077" i="35"/>
  <c r="BB1077" i="35"/>
  <c r="BC1077" i="35"/>
  <c r="BD1077" i="35"/>
  <c r="BE1077" i="35"/>
  <c r="BF1077" i="35"/>
  <c r="BG1077" i="35"/>
  <c r="BH1077" i="35"/>
  <c r="BI1077" i="35"/>
  <c r="BJ1077" i="35"/>
  <c r="BK1077" i="35"/>
  <c r="BL1077" i="35"/>
  <c r="BM1077" i="35"/>
  <c r="BN1077" i="35"/>
  <c r="BO1077" i="35"/>
  <c r="BP1077" i="35"/>
  <c r="BQ1077" i="35"/>
  <c r="BR1077" i="35"/>
  <c r="BS1077" i="35"/>
  <c r="BT1077" i="35"/>
  <c r="BU1077" i="35"/>
  <c r="BV1077" i="35"/>
  <c r="AO1078" i="35"/>
  <c r="AP1078" i="35"/>
  <c r="AQ1078" i="35"/>
  <c r="AR1078" i="35"/>
  <c r="AS1078" i="35"/>
  <c r="AT1078" i="35"/>
  <c r="AU1078" i="35"/>
  <c r="AV1078" i="35"/>
  <c r="AW1078" i="35"/>
  <c r="AX1078" i="35"/>
  <c r="AY1078" i="35"/>
  <c r="AZ1078" i="35"/>
  <c r="BA1078" i="35"/>
  <c r="BB1078" i="35"/>
  <c r="BC1078" i="35"/>
  <c r="BD1078" i="35"/>
  <c r="BE1078" i="35"/>
  <c r="BF1078" i="35"/>
  <c r="BG1078" i="35"/>
  <c r="BH1078" i="35"/>
  <c r="BI1078" i="35"/>
  <c r="BJ1078" i="35"/>
  <c r="BK1078" i="35"/>
  <c r="BL1078" i="35"/>
  <c r="BM1078" i="35"/>
  <c r="BN1078" i="35"/>
  <c r="BO1078" i="35"/>
  <c r="BP1078" i="35"/>
  <c r="BQ1078" i="35"/>
  <c r="BR1078" i="35"/>
  <c r="BS1078" i="35"/>
  <c r="BT1078" i="35"/>
  <c r="BU1078" i="35"/>
  <c r="BV1078" i="35"/>
  <c r="AO1079" i="35"/>
  <c r="AP1079" i="35"/>
  <c r="AQ1079" i="35"/>
  <c r="AR1079" i="35"/>
  <c r="AS1079" i="35"/>
  <c r="AT1079" i="35"/>
  <c r="AU1079" i="35"/>
  <c r="AV1079" i="35"/>
  <c r="AW1079" i="35"/>
  <c r="AX1079" i="35"/>
  <c r="AY1079" i="35"/>
  <c r="AZ1079" i="35"/>
  <c r="BA1079" i="35"/>
  <c r="BB1079" i="35"/>
  <c r="BC1079" i="35"/>
  <c r="BD1079" i="35"/>
  <c r="BE1079" i="35"/>
  <c r="BF1079" i="35"/>
  <c r="BG1079" i="35"/>
  <c r="BH1079" i="35"/>
  <c r="BI1079" i="35"/>
  <c r="BJ1079" i="35"/>
  <c r="BK1079" i="35"/>
  <c r="BL1079" i="35"/>
  <c r="BM1079" i="35"/>
  <c r="BN1079" i="35"/>
  <c r="BO1079" i="35"/>
  <c r="BP1079" i="35"/>
  <c r="BQ1079" i="35"/>
  <c r="BR1079" i="35"/>
  <c r="BS1079" i="35"/>
  <c r="BT1079" i="35"/>
  <c r="BU1079" i="35"/>
  <c r="BV1079" i="35"/>
  <c r="AO1080" i="35"/>
  <c r="AP1080" i="35"/>
  <c r="AQ1080" i="35"/>
  <c r="AR1080" i="35"/>
  <c r="AS1080" i="35"/>
  <c r="AT1080" i="35"/>
  <c r="AU1080" i="35"/>
  <c r="AV1080" i="35"/>
  <c r="AW1080" i="35"/>
  <c r="AX1080" i="35"/>
  <c r="AY1080" i="35"/>
  <c r="AZ1080" i="35"/>
  <c r="BA1080" i="35"/>
  <c r="BB1080" i="35"/>
  <c r="BC1080" i="35"/>
  <c r="BD1080" i="35"/>
  <c r="BE1080" i="35"/>
  <c r="BF1080" i="35"/>
  <c r="BG1080" i="35"/>
  <c r="BH1080" i="35"/>
  <c r="BI1080" i="35"/>
  <c r="BJ1080" i="35"/>
  <c r="BK1080" i="35"/>
  <c r="BL1080" i="35"/>
  <c r="BM1080" i="35"/>
  <c r="BN1080" i="35"/>
  <c r="BO1080" i="35"/>
  <c r="BP1080" i="35"/>
  <c r="BQ1080" i="35"/>
  <c r="BR1080" i="35"/>
  <c r="BS1080" i="35"/>
  <c r="BT1080" i="35"/>
  <c r="BU1080" i="35"/>
  <c r="BV1080" i="35"/>
  <c r="AO612" i="35"/>
  <c r="AP612" i="35"/>
  <c r="AQ612" i="35"/>
  <c r="AR612" i="35"/>
  <c r="AS612" i="35"/>
  <c r="AT612" i="35"/>
  <c r="AU612" i="35"/>
  <c r="AV612" i="35"/>
  <c r="AW612" i="35"/>
  <c r="AX612" i="35"/>
  <c r="AY612" i="35"/>
  <c r="AZ612" i="35"/>
  <c r="BA612" i="35"/>
  <c r="BB612" i="35"/>
  <c r="BC612" i="35"/>
  <c r="BD612" i="35"/>
  <c r="BE612" i="35"/>
  <c r="BF612" i="35"/>
  <c r="BG612" i="35"/>
  <c r="BH612" i="35"/>
  <c r="BI612" i="35"/>
  <c r="BJ612" i="35"/>
  <c r="BK612" i="35"/>
  <c r="BL612" i="35"/>
  <c r="BM612" i="35"/>
  <c r="BN612" i="35"/>
  <c r="BO612" i="35"/>
  <c r="BP612" i="35"/>
  <c r="BQ612" i="35"/>
  <c r="BR612" i="35"/>
  <c r="BS612" i="35"/>
  <c r="BT612" i="35"/>
  <c r="BU612" i="35"/>
  <c r="BV612" i="35"/>
  <c r="AO613" i="35"/>
  <c r="AP613" i="35"/>
  <c r="AQ613" i="35"/>
  <c r="AR613" i="35"/>
  <c r="AS613" i="35"/>
  <c r="AT613" i="35"/>
  <c r="AU613" i="35"/>
  <c r="AV613" i="35"/>
  <c r="AW613" i="35"/>
  <c r="AX613" i="35"/>
  <c r="AY613" i="35"/>
  <c r="AZ613" i="35"/>
  <c r="BA613" i="35"/>
  <c r="BB613" i="35"/>
  <c r="BC613" i="35"/>
  <c r="BD613" i="35"/>
  <c r="BE613" i="35"/>
  <c r="BF613" i="35"/>
  <c r="BG613" i="35"/>
  <c r="BH613" i="35"/>
  <c r="BI613" i="35"/>
  <c r="BJ613" i="35"/>
  <c r="BK613" i="35"/>
  <c r="BL613" i="35"/>
  <c r="BM613" i="35"/>
  <c r="BN613" i="35"/>
  <c r="BO613" i="35"/>
  <c r="BP613" i="35"/>
  <c r="BQ613" i="35"/>
  <c r="BR613" i="35"/>
  <c r="BS613" i="35"/>
  <c r="BT613" i="35"/>
  <c r="BU613" i="35"/>
  <c r="BV613" i="35"/>
  <c r="AO614" i="35"/>
  <c r="AP614" i="35"/>
  <c r="AQ614" i="35"/>
  <c r="AR614" i="35"/>
  <c r="AS614" i="35"/>
  <c r="AT614" i="35"/>
  <c r="AU614" i="35"/>
  <c r="AV614" i="35"/>
  <c r="AW614" i="35"/>
  <c r="AX614" i="35"/>
  <c r="AY614" i="35"/>
  <c r="AZ614" i="35"/>
  <c r="BA614" i="35"/>
  <c r="BB614" i="35"/>
  <c r="BC614" i="35"/>
  <c r="BD614" i="35"/>
  <c r="BE614" i="35"/>
  <c r="BF614" i="35"/>
  <c r="BG614" i="35"/>
  <c r="BH614" i="35"/>
  <c r="BI614" i="35"/>
  <c r="BJ614" i="35"/>
  <c r="BK614" i="35"/>
  <c r="BL614" i="35"/>
  <c r="BM614" i="35"/>
  <c r="BN614" i="35"/>
  <c r="BO614" i="35"/>
  <c r="BP614" i="35"/>
  <c r="BQ614" i="35"/>
  <c r="BR614" i="35"/>
  <c r="BS614" i="35"/>
  <c r="BT614" i="35"/>
  <c r="BU614" i="35"/>
  <c r="BV614" i="35"/>
  <c r="AO615" i="35"/>
  <c r="AP615" i="35"/>
  <c r="AQ615" i="35"/>
  <c r="AR615" i="35"/>
  <c r="AS615" i="35"/>
  <c r="AT615" i="35"/>
  <c r="AU615" i="35"/>
  <c r="AV615" i="35"/>
  <c r="AW615" i="35"/>
  <c r="AX615" i="35"/>
  <c r="AY615" i="35"/>
  <c r="AZ615" i="35"/>
  <c r="BA615" i="35"/>
  <c r="BB615" i="35"/>
  <c r="BC615" i="35"/>
  <c r="BD615" i="35"/>
  <c r="BE615" i="35"/>
  <c r="BF615" i="35"/>
  <c r="BG615" i="35"/>
  <c r="BH615" i="35"/>
  <c r="BI615" i="35"/>
  <c r="BJ615" i="35"/>
  <c r="BK615" i="35"/>
  <c r="BL615" i="35"/>
  <c r="BM615" i="35"/>
  <c r="BN615" i="35"/>
  <c r="BO615" i="35"/>
  <c r="BP615" i="35"/>
  <c r="BQ615" i="35"/>
  <c r="BR615" i="35"/>
  <c r="BS615" i="35"/>
  <c r="BT615" i="35"/>
  <c r="BU615" i="35"/>
  <c r="BV615" i="35"/>
  <c r="AO616" i="35"/>
  <c r="AP616" i="35"/>
  <c r="AQ616" i="35"/>
  <c r="AR616" i="35"/>
  <c r="AS616" i="35"/>
  <c r="AT616" i="35"/>
  <c r="AU616" i="35"/>
  <c r="AV616" i="35"/>
  <c r="AW616" i="35"/>
  <c r="AX616" i="35"/>
  <c r="AY616" i="35"/>
  <c r="AZ616" i="35"/>
  <c r="BA616" i="35"/>
  <c r="BB616" i="35"/>
  <c r="BC616" i="35"/>
  <c r="BD616" i="35"/>
  <c r="BE616" i="35"/>
  <c r="BF616" i="35"/>
  <c r="BG616" i="35"/>
  <c r="BH616" i="35"/>
  <c r="BI616" i="35"/>
  <c r="BJ616" i="35"/>
  <c r="BK616" i="35"/>
  <c r="BL616" i="35"/>
  <c r="BM616" i="35"/>
  <c r="BN616" i="35"/>
  <c r="BO616" i="35"/>
  <c r="BP616" i="35"/>
  <c r="BQ616" i="35"/>
  <c r="BR616" i="35"/>
  <c r="BS616" i="35"/>
  <c r="BT616" i="35"/>
  <c r="BU616" i="35"/>
  <c r="BV616" i="35"/>
  <c r="AO1548" i="35"/>
  <c r="AP1548" i="35"/>
  <c r="AQ1548" i="35"/>
  <c r="AR1548" i="35"/>
  <c r="AS1548" i="35"/>
  <c r="AT1548" i="35"/>
  <c r="AU1548" i="35"/>
  <c r="AV1548" i="35"/>
  <c r="AW1548" i="35"/>
  <c r="AX1548" i="35"/>
  <c r="AY1548" i="35"/>
  <c r="AZ1548" i="35"/>
  <c r="BA1548" i="35"/>
  <c r="BB1548" i="35"/>
  <c r="BC1548" i="35"/>
  <c r="BD1548" i="35"/>
  <c r="BE1548" i="35"/>
  <c r="BF1548" i="35"/>
  <c r="BG1548" i="35"/>
  <c r="BH1548" i="35"/>
  <c r="BI1548" i="35"/>
  <c r="BJ1548" i="35"/>
  <c r="BK1548" i="35"/>
  <c r="BL1548" i="35"/>
  <c r="BM1548" i="35"/>
  <c r="BN1548" i="35"/>
  <c r="BO1548" i="35"/>
  <c r="BP1548" i="35"/>
  <c r="BQ1548" i="35"/>
  <c r="BR1548" i="35"/>
  <c r="BS1548" i="35"/>
  <c r="BT1548" i="35"/>
  <c r="BU1548" i="35"/>
  <c r="BV1548" i="35"/>
  <c r="AO1549" i="35"/>
  <c r="AP1549" i="35"/>
  <c r="AQ1549" i="35"/>
  <c r="AR1549" i="35"/>
  <c r="AS1549" i="35"/>
  <c r="AT1549" i="35"/>
  <c r="AU1549" i="35"/>
  <c r="AV1549" i="35"/>
  <c r="AW1549" i="35"/>
  <c r="AX1549" i="35"/>
  <c r="AY1549" i="35"/>
  <c r="AZ1549" i="35"/>
  <c r="BA1549" i="35"/>
  <c r="BB1549" i="35"/>
  <c r="BC1549" i="35"/>
  <c r="BD1549" i="35"/>
  <c r="BE1549" i="35"/>
  <c r="BF1549" i="35"/>
  <c r="BG1549" i="35"/>
  <c r="BH1549" i="35"/>
  <c r="BI1549" i="35"/>
  <c r="BJ1549" i="35"/>
  <c r="BK1549" i="35"/>
  <c r="BL1549" i="35"/>
  <c r="BM1549" i="35"/>
  <c r="BN1549" i="35"/>
  <c r="BO1549" i="35"/>
  <c r="BP1549" i="35"/>
  <c r="BQ1549" i="35"/>
  <c r="BR1549" i="35"/>
  <c r="BS1549" i="35"/>
  <c r="BT1549" i="35"/>
  <c r="BU1549" i="35"/>
  <c r="BV1549" i="35"/>
  <c r="AO1550" i="35"/>
  <c r="AP1550" i="35"/>
  <c r="AQ1550" i="35"/>
  <c r="AR1550" i="35"/>
  <c r="AS1550" i="35"/>
  <c r="AT1550" i="35"/>
  <c r="AU1550" i="35"/>
  <c r="AV1550" i="35"/>
  <c r="AW1550" i="35"/>
  <c r="AX1550" i="35"/>
  <c r="AY1550" i="35"/>
  <c r="AZ1550" i="35"/>
  <c r="BA1550" i="35"/>
  <c r="BB1550" i="35"/>
  <c r="BC1550" i="35"/>
  <c r="BD1550" i="35"/>
  <c r="BE1550" i="35"/>
  <c r="BF1550" i="35"/>
  <c r="BG1550" i="35"/>
  <c r="BH1550" i="35"/>
  <c r="BI1550" i="35"/>
  <c r="BJ1550" i="35"/>
  <c r="BK1550" i="35"/>
  <c r="BL1550" i="35"/>
  <c r="BM1550" i="35"/>
  <c r="BN1550" i="35"/>
  <c r="BO1550" i="35"/>
  <c r="BP1550" i="35"/>
  <c r="BQ1550" i="35"/>
  <c r="BR1550" i="35"/>
  <c r="BS1550" i="35"/>
  <c r="BT1550" i="35"/>
  <c r="BU1550" i="35"/>
  <c r="BV1550" i="35"/>
  <c r="AO1551" i="35"/>
  <c r="AP1551" i="35"/>
  <c r="AQ1551" i="35"/>
  <c r="AR1551" i="35"/>
  <c r="AS1551" i="35"/>
  <c r="AT1551" i="35"/>
  <c r="AU1551" i="35"/>
  <c r="AV1551" i="35"/>
  <c r="AW1551" i="35"/>
  <c r="AX1551" i="35"/>
  <c r="AY1551" i="35"/>
  <c r="AZ1551" i="35"/>
  <c r="BA1551" i="35"/>
  <c r="BB1551" i="35"/>
  <c r="BC1551" i="35"/>
  <c r="BD1551" i="35"/>
  <c r="BE1551" i="35"/>
  <c r="BF1551" i="35"/>
  <c r="BG1551" i="35"/>
  <c r="BH1551" i="35"/>
  <c r="BI1551" i="35"/>
  <c r="BJ1551" i="35"/>
  <c r="BK1551" i="35"/>
  <c r="BL1551" i="35"/>
  <c r="BM1551" i="35"/>
  <c r="BN1551" i="35"/>
  <c r="BO1551" i="35"/>
  <c r="BP1551" i="35"/>
  <c r="BQ1551" i="35"/>
  <c r="BR1551" i="35"/>
  <c r="BS1551" i="35"/>
  <c r="BT1551" i="35"/>
  <c r="BU1551" i="35"/>
  <c r="BV1551" i="35"/>
  <c r="AO1552" i="35"/>
  <c r="AP1552" i="35"/>
  <c r="AQ1552" i="35"/>
  <c r="AR1552" i="35"/>
  <c r="AS1552" i="35"/>
  <c r="AT1552" i="35"/>
  <c r="AU1552" i="35"/>
  <c r="AV1552" i="35"/>
  <c r="AW1552" i="35"/>
  <c r="AX1552" i="35"/>
  <c r="AY1552" i="35"/>
  <c r="AZ1552" i="35"/>
  <c r="BA1552" i="35"/>
  <c r="BB1552" i="35"/>
  <c r="BC1552" i="35"/>
  <c r="BD1552" i="35"/>
  <c r="BE1552" i="35"/>
  <c r="BF1552" i="35"/>
  <c r="BG1552" i="35"/>
  <c r="BH1552" i="35"/>
  <c r="BI1552" i="35"/>
  <c r="BJ1552" i="35"/>
  <c r="BK1552" i="35"/>
  <c r="BL1552" i="35"/>
  <c r="BM1552" i="35"/>
  <c r="BN1552" i="35"/>
  <c r="BO1552" i="35"/>
  <c r="BP1552" i="35"/>
  <c r="BQ1552" i="35"/>
  <c r="BR1552" i="35"/>
  <c r="BS1552" i="35"/>
  <c r="BT1552" i="35"/>
  <c r="BU1552" i="35"/>
  <c r="BV1552" i="35"/>
  <c r="AO1236" i="35"/>
  <c r="AP1236" i="35"/>
  <c r="AQ1236" i="35"/>
  <c r="AR1236" i="35"/>
  <c r="AS1236" i="35"/>
  <c r="AT1236" i="35"/>
  <c r="AU1236" i="35"/>
  <c r="AV1236" i="35"/>
  <c r="AW1236" i="35"/>
  <c r="AX1236" i="35"/>
  <c r="AY1236" i="35"/>
  <c r="AZ1236" i="35"/>
  <c r="BA1236" i="35"/>
  <c r="BB1236" i="35"/>
  <c r="BC1236" i="35"/>
  <c r="BD1236" i="35"/>
  <c r="BE1236" i="35"/>
  <c r="BF1236" i="35"/>
  <c r="BG1236" i="35"/>
  <c r="BH1236" i="35"/>
  <c r="BI1236" i="35"/>
  <c r="BJ1236" i="35"/>
  <c r="BK1236" i="35"/>
  <c r="BL1236" i="35"/>
  <c r="BM1236" i="35"/>
  <c r="BN1236" i="35"/>
  <c r="BO1236" i="35"/>
  <c r="BP1236" i="35"/>
  <c r="BQ1236" i="35"/>
  <c r="BR1236" i="35"/>
  <c r="BS1236" i="35"/>
  <c r="BT1236" i="35"/>
  <c r="BU1236" i="35"/>
  <c r="BV1236" i="35"/>
  <c r="AO1237" i="35"/>
  <c r="AP1237" i="35"/>
  <c r="AQ1237" i="35"/>
  <c r="AR1237" i="35"/>
  <c r="AS1237" i="35"/>
  <c r="AT1237" i="35"/>
  <c r="AU1237" i="35"/>
  <c r="AV1237" i="35"/>
  <c r="AW1237" i="35"/>
  <c r="AX1237" i="35"/>
  <c r="AY1237" i="35"/>
  <c r="AZ1237" i="35"/>
  <c r="BA1237" i="35"/>
  <c r="BB1237" i="35"/>
  <c r="BC1237" i="35"/>
  <c r="BD1237" i="35"/>
  <c r="BE1237" i="35"/>
  <c r="BF1237" i="35"/>
  <c r="BG1237" i="35"/>
  <c r="BH1237" i="35"/>
  <c r="BI1237" i="35"/>
  <c r="BJ1237" i="35"/>
  <c r="BK1237" i="35"/>
  <c r="BL1237" i="35"/>
  <c r="BM1237" i="35"/>
  <c r="BN1237" i="35"/>
  <c r="BO1237" i="35"/>
  <c r="BP1237" i="35"/>
  <c r="BQ1237" i="35"/>
  <c r="BR1237" i="35"/>
  <c r="BS1237" i="35"/>
  <c r="BT1237" i="35"/>
  <c r="BU1237" i="35"/>
  <c r="BV1237" i="35"/>
  <c r="AO1238" i="35"/>
  <c r="AP1238" i="35"/>
  <c r="AQ1238" i="35"/>
  <c r="AR1238" i="35"/>
  <c r="AS1238" i="35"/>
  <c r="AT1238" i="35"/>
  <c r="AU1238" i="35"/>
  <c r="AV1238" i="35"/>
  <c r="AW1238" i="35"/>
  <c r="AX1238" i="35"/>
  <c r="AY1238" i="35"/>
  <c r="AZ1238" i="35"/>
  <c r="BA1238" i="35"/>
  <c r="BB1238" i="35"/>
  <c r="BC1238" i="35"/>
  <c r="BD1238" i="35"/>
  <c r="BE1238" i="35"/>
  <c r="BF1238" i="35"/>
  <c r="BG1238" i="35"/>
  <c r="BH1238" i="35"/>
  <c r="BI1238" i="35"/>
  <c r="BJ1238" i="35"/>
  <c r="BK1238" i="35"/>
  <c r="BL1238" i="35"/>
  <c r="BM1238" i="35"/>
  <c r="BN1238" i="35"/>
  <c r="BO1238" i="35"/>
  <c r="BP1238" i="35"/>
  <c r="BQ1238" i="35"/>
  <c r="BR1238" i="35"/>
  <c r="BS1238" i="35"/>
  <c r="BT1238" i="35"/>
  <c r="BU1238" i="35"/>
  <c r="BV1238" i="35"/>
  <c r="AO1239" i="35"/>
  <c r="AP1239" i="35"/>
  <c r="AQ1239" i="35"/>
  <c r="AR1239" i="35"/>
  <c r="AS1239" i="35"/>
  <c r="AT1239" i="35"/>
  <c r="AU1239" i="35"/>
  <c r="AV1239" i="35"/>
  <c r="AW1239" i="35"/>
  <c r="AX1239" i="35"/>
  <c r="AY1239" i="35"/>
  <c r="AZ1239" i="35"/>
  <c r="BA1239" i="35"/>
  <c r="BB1239" i="35"/>
  <c r="BC1239" i="35"/>
  <c r="BD1239" i="35"/>
  <c r="BE1239" i="35"/>
  <c r="BF1239" i="35"/>
  <c r="BG1239" i="35"/>
  <c r="BH1239" i="35"/>
  <c r="BI1239" i="35"/>
  <c r="BJ1239" i="35"/>
  <c r="BK1239" i="35"/>
  <c r="BL1239" i="35"/>
  <c r="BM1239" i="35"/>
  <c r="BN1239" i="35"/>
  <c r="BO1239" i="35"/>
  <c r="BP1239" i="35"/>
  <c r="BQ1239" i="35"/>
  <c r="BR1239" i="35"/>
  <c r="BS1239" i="35"/>
  <c r="BT1239" i="35"/>
  <c r="BU1239" i="35"/>
  <c r="BV1239" i="35"/>
  <c r="AO1240" i="35"/>
  <c r="AP1240" i="35"/>
  <c r="AQ1240" i="35"/>
  <c r="AR1240" i="35"/>
  <c r="AS1240" i="35"/>
  <c r="AT1240" i="35"/>
  <c r="AU1240" i="35"/>
  <c r="AV1240" i="35"/>
  <c r="AW1240" i="35"/>
  <c r="AX1240" i="35"/>
  <c r="AY1240" i="35"/>
  <c r="AZ1240" i="35"/>
  <c r="BA1240" i="35"/>
  <c r="BB1240" i="35"/>
  <c r="BC1240" i="35"/>
  <c r="BD1240" i="35"/>
  <c r="BE1240" i="35"/>
  <c r="BF1240" i="35"/>
  <c r="BG1240" i="35"/>
  <c r="BH1240" i="35"/>
  <c r="BI1240" i="35"/>
  <c r="BJ1240" i="35"/>
  <c r="BK1240" i="35"/>
  <c r="BL1240" i="35"/>
  <c r="BM1240" i="35"/>
  <c r="BN1240" i="35"/>
  <c r="BO1240" i="35"/>
  <c r="BP1240" i="35"/>
  <c r="BQ1240" i="35"/>
  <c r="BR1240" i="35"/>
  <c r="BS1240" i="35"/>
  <c r="BT1240" i="35"/>
  <c r="BU1240" i="35"/>
  <c r="BV1240" i="35"/>
  <c r="AO1241" i="35"/>
  <c r="AP1241" i="35"/>
  <c r="AQ1241" i="35"/>
  <c r="AR1241" i="35"/>
  <c r="AS1241" i="35"/>
  <c r="AT1241" i="35"/>
  <c r="AU1241" i="35"/>
  <c r="AV1241" i="35"/>
  <c r="AW1241" i="35"/>
  <c r="AX1241" i="35"/>
  <c r="AY1241" i="35"/>
  <c r="AZ1241" i="35"/>
  <c r="BA1241" i="35"/>
  <c r="BB1241" i="35"/>
  <c r="BC1241" i="35"/>
  <c r="BD1241" i="35"/>
  <c r="BE1241" i="35"/>
  <c r="BF1241" i="35"/>
  <c r="BG1241" i="35"/>
  <c r="BH1241" i="35"/>
  <c r="BI1241" i="35"/>
  <c r="BJ1241" i="35"/>
  <c r="BK1241" i="35"/>
  <c r="BL1241" i="35"/>
  <c r="BM1241" i="35"/>
  <c r="BN1241" i="35"/>
  <c r="BO1241" i="35"/>
  <c r="BP1241" i="35"/>
  <c r="BQ1241" i="35"/>
  <c r="BR1241" i="35"/>
  <c r="BS1241" i="35"/>
  <c r="BT1241" i="35"/>
  <c r="BU1241" i="35"/>
  <c r="BV1241" i="35"/>
  <c r="AO462" i="35"/>
  <c r="AP462" i="35"/>
  <c r="AQ462" i="35"/>
  <c r="AR462" i="35"/>
  <c r="AS462" i="35"/>
  <c r="AT462" i="35"/>
  <c r="AU462" i="35"/>
  <c r="AV462" i="35"/>
  <c r="AW462" i="35"/>
  <c r="AX462" i="35"/>
  <c r="AY462" i="35"/>
  <c r="AZ462" i="35"/>
  <c r="BA462" i="35"/>
  <c r="BB462" i="35"/>
  <c r="BC462" i="35"/>
  <c r="BD462" i="35"/>
  <c r="BE462" i="35"/>
  <c r="BF462" i="35"/>
  <c r="BG462" i="35"/>
  <c r="BH462" i="35"/>
  <c r="BI462" i="35"/>
  <c r="BJ462" i="35"/>
  <c r="BK462" i="35"/>
  <c r="BL462" i="35"/>
  <c r="BM462" i="35"/>
  <c r="BN462" i="35"/>
  <c r="BO462" i="35"/>
  <c r="BP462" i="35"/>
  <c r="BQ462" i="35"/>
  <c r="BR462" i="35"/>
  <c r="BS462" i="35"/>
  <c r="BT462" i="35"/>
  <c r="BU462" i="35"/>
  <c r="BV462" i="35"/>
  <c r="AO463" i="35"/>
  <c r="AP463" i="35"/>
  <c r="AQ463" i="35"/>
  <c r="AR463" i="35"/>
  <c r="AS463" i="35"/>
  <c r="AT463" i="35"/>
  <c r="AU463" i="35"/>
  <c r="AV463" i="35"/>
  <c r="AW463" i="35"/>
  <c r="AX463" i="35"/>
  <c r="AY463" i="35"/>
  <c r="AZ463" i="35"/>
  <c r="BA463" i="35"/>
  <c r="BB463" i="35"/>
  <c r="BC463" i="35"/>
  <c r="BD463" i="35"/>
  <c r="BE463" i="35"/>
  <c r="BF463" i="35"/>
  <c r="BG463" i="35"/>
  <c r="BH463" i="35"/>
  <c r="BI463" i="35"/>
  <c r="BJ463" i="35"/>
  <c r="BK463" i="35"/>
  <c r="BL463" i="35"/>
  <c r="BM463" i="35"/>
  <c r="BN463" i="35"/>
  <c r="BO463" i="35"/>
  <c r="BP463" i="35"/>
  <c r="BQ463" i="35"/>
  <c r="BR463" i="35"/>
  <c r="BS463" i="35"/>
  <c r="BT463" i="35"/>
  <c r="BU463" i="35"/>
  <c r="BV463" i="35"/>
  <c r="AO464" i="35"/>
  <c r="AP464" i="35"/>
  <c r="AQ464" i="35"/>
  <c r="AR464" i="35"/>
  <c r="AS464" i="35"/>
  <c r="AT464" i="35"/>
  <c r="AU464" i="35"/>
  <c r="AV464" i="35"/>
  <c r="AW464" i="35"/>
  <c r="AX464" i="35"/>
  <c r="AY464" i="35"/>
  <c r="AZ464" i="35"/>
  <c r="BA464" i="35"/>
  <c r="BB464" i="35"/>
  <c r="BC464" i="35"/>
  <c r="BD464" i="35"/>
  <c r="BE464" i="35"/>
  <c r="BF464" i="35"/>
  <c r="BG464" i="35"/>
  <c r="BH464" i="35"/>
  <c r="BI464" i="35"/>
  <c r="BJ464" i="35"/>
  <c r="BK464" i="35"/>
  <c r="BL464" i="35"/>
  <c r="BM464" i="35"/>
  <c r="BN464" i="35"/>
  <c r="BO464" i="35"/>
  <c r="BP464" i="35"/>
  <c r="BQ464" i="35"/>
  <c r="BR464" i="35"/>
  <c r="BS464" i="35"/>
  <c r="BT464" i="35"/>
  <c r="BU464" i="35"/>
  <c r="BV464" i="35"/>
  <c r="AO465" i="35"/>
  <c r="AP465" i="35"/>
  <c r="AQ465" i="35"/>
  <c r="AR465" i="35"/>
  <c r="AS465" i="35"/>
  <c r="AT465" i="35"/>
  <c r="AU465" i="35"/>
  <c r="AV465" i="35"/>
  <c r="AW465" i="35"/>
  <c r="AX465" i="35"/>
  <c r="AY465" i="35"/>
  <c r="AZ465" i="35"/>
  <c r="BA465" i="35"/>
  <c r="BB465" i="35"/>
  <c r="BC465" i="35"/>
  <c r="BD465" i="35"/>
  <c r="BE465" i="35"/>
  <c r="BF465" i="35"/>
  <c r="BG465" i="35"/>
  <c r="BH465" i="35"/>
  <c r="BI465" i="35"/>
  <c r="BJ465" i="35"/>
  <c r="BK465" i="35"/>
  <c r="BL465" i="35"/>
  <c r="BM465" i="35"/>
  <c r="BN465" i="35"/>
  <c r="BO465" i="35"/>
  <c r="BP465" i="35"/>
  <c r="BQ465" i="35"/>
  <c r="BR465" i="35"/>
  <c r="BS465" i="35"/>
  <c r="BT465" i="35"/>
  <c r="BU465" i="35"/>
  <c r="BV465" i="35"/>
  <c r="AO466" i="35"/>
  <c r="AP466" i="35"/>
  <c r="AQ466" i="35"/>
  <c r="AR466" i="35"/>
  <c r="AS466" i="35"/>
  <c r="AT466" i="35"/>
  <c r="AU466" i="35"/>
  <c r="AV466" i="35"/>
  <c r="AW466" i="35"/>
  <c r="AX466" i="35"/>
  <c r="AY466" i="35"/>
  <c r="AZ466" i="35"/>
  <c r="BA466" i="35"/>
  <c r="BB466" i="35"/>
  <c r="BC466" i="35"/>
  <c r="BD466" i="35"/>
  <c r="BE466" i="35"/>
  <c r="BF466" i="35"/>
  <c r="BG466" i="35"/>
  <c r="BH466" i="35"/>
  <c r="BI466" i="35"/>
  <c r="BJ466" i="35"/>
  <c r="BK466" i="35"/>
  <c r="BL466" i="35"/>
  <c r="BM466" i="35"/>
  <c r="BN466" i="35"/>
  <c r="BO466" i="35"/>
  <c r="BP466" i="35"/>
  <c r="BQ466" i="35"/>
  <c r="BR466" i="35"/>
  <c r="BS466" i="35"/>
  <c r="BT466" i="35"/>
  <c r="BU466" i="35"/>
  <c r="BV466" i="35"/>
  <c r="AO467" i="35"/>
  <c r="AP467" i="35"/>
  <c r="AQ467" i="35"/>
  <c r="AR467" i="35"/>
  <c r="AS467" i="35"/>
  <c r="AT467" i="35"/>
  <c r="AU467" i="35"/>
  <c r="AV467" i="35"/>
  <c r="AW467" i="35"/>
  <c r="AX467" i="35"/>
  <c r="AY467" i="35"/>
  <c r="AZ467" i="35"/>
  <c r="BA467" i="35"/>
  <c r="BB467" i="35"/>
  <c r="BC467" i="35"/>
  <c r="BD467" i="35"/>
  <c r="BE467" i="35"/>
  <c r="BF467" i="35"/>
  <c r="BG467" i="35"/>
  <c r="BH467" i="35"/>
  <c r="BI467" i="35"/>
  <c r="BJ467" i="35"/>
  <c r="BK467" i="35"/>
  <c r="BL467" i="35"/>
  <c r="BM467" i="35"/>
  <c r="BN467" i="35"/>
  <c r="BO467" i="35"/>
  <c r="BP467" i="35"/>
  <c r="BQ467" i="35"/>
  <c r="BR467" i="35"/>
  <c r="BS467" i="35"/>
  <c r="BT467" i="35"/>
  <c r="BU467" i="35"/>
  <c r="BV467" i="35"/>
  <c r="AO1711" i="35"/>
  <c r="AP1711" i="35"/>
  <c r="AQ1711" i="35"/>
  <c r="AR1711" i="35"/>
  <c r="AS1711" i="35"/>
  <c r="AT1711" i="35"/>
  <c r="AU1711" i="35"/>
  <c r="AV1711" i="35"/>
  <c r="AW1711" i="35"/>
  <c r="AX1711" i="35"/>
  <c r="AY1711" i="35"/>
  <c r="AZ1711" i="35"/>
  <c r="BA1711" i="35"/>
  <c r="BB1711" i="35"/>
  <c r="BC1711" i="35"/>
  <c r="BD1711" i="35"/>
  <c r="BE1711" i="35"/>
  <c r="BF1711" i="35"/>
  <c r="BG1711" i="35"/>
  <c r="BH1711" i="35"/>
  <c r="BI1711" i="35"/>
  <c r="BJ1711" i="35"/>
  <c r="BK1711" i="35"/>
  <c r="BL1711" i="35"/>
  <c r="BM1711" i="35"/>
  <c r="BN1711" i="35"/>
  <c r="BO1711" i="35"/>
  <c r="BP1711" i="35"/>
  <c r="BQ1711" i="35"/>
  <c r="BR1711" i="35"/>
  <c r="BS1711" i="35"/>
  <c r="BT1711" i="35"/>
  <c r="BU1711" i="35"/>
  <c r="BV1711" i="35"/>
  <c r="AO1712" i="35"/>
  <c r="AP1712" i="35"/>
  <c r="AQ1712" i="35"/>
  <c r="AR1712" i="35"/>
  <c r="AS1712" i="35"/>
  <c r="AT1712" i="35"/>
  <c r="AU1712" i="35"/>
  <c r="AV1712" i="35"/>
  <c r="AW1712" i="35"/>
  <c r="AX1712" i="35"/>
  <c r="AY1712" i="35"/>
  <c r="AZ1712" i="35"/>
  <c r="BA1712" i="35"/>
  <c r="BB1712" i="35"/>
  <c r="BC1712" i="35"/>
  <c r="BD1712" i="35"/>
  <c r="BE1712" i="35"/>
  <c r="BF1712" i="35"/>
  <c r="BG1712" i="35"/>
  <c r="BH1712" i="35"/>
  <c r="BI1712" i="35"/>
  <c r="BJ1712" i="35"/>
  <c r="BK1712" i="35"/>
  <c r="BL1712" i="35"/>
  <c r="BM1712" i="35"/>
  <c r="BN1712" i="35"/>
  <c r="BO1712" i="35"/>
  <c r="BP1712" i="35"/>
  <c r="BQ1712" i="35"/>
  <c r="BR1712" i="35"/>
  <c r="BS1712" i="35"/>
  <c r="BT1712" i="35"/>
  <c r="BU1712" i="35"/>
  <c r="BV1712" i="35"/>
  <c r="AO1713" i="35"/>
  <c r="AP1713" i="35"/>
  <c r="AQ1713" i="35"/>
  <c r="AR1713" i="35"/>
  <c r="AS1713" i="35"/>
  <c r="AT1713" i="35"/>
  <c r="AU1713" i="35"/>
  <c r="AV1713" i="35"/>
  <c r="AW1713" i="35"/>
  <c r="AX1713" i="35"/>
  <c r="AY1713" i="35"/>
  <c r="AZ1713" i="35"/>
  <c r="BA1713" i="35"/>
  <c r="BB1713" i="35"/>
  <c r="BC1713" i="35"/>
  <c r="BD1713" i="35"/>
  <c r="BE1713" i="35"/>
  <c r="BF1713" i="35"/>
  <c r="BG1713" i="35"/>
  <c r="BH1713" i="35"/>
  <c r="BI1713" i="35"/>
  <c r="BJ1713" i="35"/>
  <c r="BK1713" i="35"/>
  <c r="BL1713" i="35"/>
  <c r="BM1713" i="35"/>
  <c r="BN1713" i="35"/>
  <c r="BO1713" i="35"/>
  <c r="BP1713" i="35"/>
  <c r="BQ1713" i="35"/>
  <c r="BR1713" i="35"/>
  <c r="BS1713" i="35"/>
  <c r="BT1713" i="35"/>
  <c r="BU1713" i="35"/>
  <c r="BV1713" i="35"/>
  <c r="AO1714" i="35"/>
  <c r="AP1714" i="35"/>
  <c r="AQ1714" i="35"/>
  <c r="AR1714" i="35"/>
  <c r="AS1714" i="35"/>
  <c r="AT1714" i="35"/>
  <c r="AU1714" i="35"/>
  <c r="AV1714" i="35"/>
  <c r="AW1714" i="35"/>
  <c r="AX1714" i="35"/>
  <c r="AY1714" i="35"/>
  <c r="AZ1714" i="35"/>
  <c r="BA1714" i="35"/>
  <c r="BB1714" i="35"/>
  <c r="BC1714" i="35"/>
  <c r="BD1714" i="35"/>
  <c r="BE1714" i="35"/>
  <c r="BF1714" i="35"/>
  <c r="BG1714" i="35"/>
  <c r="BH1714" i="35"/>
  <c r="BI1714" i="35"/>
  <c r="BJ1714" i="35"/>
  <c r="BK1714" i="35"/>
  <c r="BL1714" i="35"/>
  <c r="BM1714" i="35"/>
  <c r="BN1714" i="35"/>
  <c r="BO1714" i="35"/>
  <c r="BP1714" i="35"/>
  <c r="BQ1714" i="35"/>
  <c r="BR1714" i="35"/>
  <c r="BS1714" i="35"/>
  <c r="BT1714" i="35"/>
  <c r="BU1714" i="35"/>
  <c r="BV1714" i="35"/>
  <c r="AO1715" i="35"/>
  <c r="AP1715" i="35"/>
  <c r="AQ1715" i="35"/>
  <c r="AR1715" i="35"/>
  <c r="AS1715" i="35"/>
  <c r="AT1715" i="35"/>
  <c r="AU1715" i="35"/>
  <c r="AV1715" i="35"/>
  <c r="AW1715" i="35"/>
  <c r="AX1715" i="35"/>
  <c r="AY1715" i="35"/>
  <c r="AZ1715" i="35"/>
  <c r="BA1715" i="35"/>
  <c r="BB1715" i="35"/>
  <c r="BC1715" i="35"/>
  <c r="BD1715" i="35"/>
  <c r="BE1715" i="35"/>
  <c r="BF1715" i="35"/>
  <c r="BG1715" i="35"/>
  <c r="BH1715" i="35"/>
  <c r="BI1715" i="35"/>
  <c r="BJ1715" i="35"/>
  <c r="BK1715" i="35"/>
  <c r="BL1715" i="35"/>
  <c r="BM1715" i="35"/>
  <c r="BN1715" i="35"/>
  <c r="BO1715" i="35"/>
  <c r="BP1715" i="35"/>
  <c r="BQ1715" i="35"/>
  <c r="BR1715" i="35"/>
  <c r="BS1715" i="35"/>
  <c r="BT1715" i="35"/>
  <c r="BU1715" i="35"/>
  <c r="BV1715" i="35"/>
  <c r="AO1716" i="35"/>
  <c r="AP1716" i="35"/>
  <c r="AQ1716" i="35"/>
  <c r="AR1716" i="35"/>
  <c r="AS1716" i="35"/>
  <c r="AT1716" i="35"/>
  <c r="AU1716" i="35"/>
  <c r="AV1716" i="35"/>
  <c r="AW1716" i="35"/>
  <c r="AX1716" i="35"/>
  <c r="AY1716" i="35"/>
  <c r="AZ1716" i="35"/>
  <c r="BA1716" i="35"/>
  <c r="BB1716" i="35"/>
  <c r="BC1716" i="35"/>
  <c r="BD1716" i="35"/>
  <c r="BE1716" i="35"/>
  <c r="BF1716" i="35"/>
  <c r="BG1716" i="35"/>
  <c r="BH1716" i="35"/>
  <c r="BI1716" i="35"/>
  <c r="BJ1716" i="35"/>
  <c r="BK1716" i="35"/>
  <c r="BL1716" i="35"/>
  <c r="BM1716" i="35"/>
  <c r="BN1716" i="35"/>
  <c r="BO1716" i="35"/>
  <c r="BP1716" i="35"/>
  <c r="BQ1716" i="35"/>
  <c r="BR1716" i="35"/>
  <c r="BS1716" i="35"/>
  <c r="BT1716" i="35"/>
  <c r="BU1716" i="35"/>
  <c r="BV1716" i="35"/>
  <c r="AO2" i="35"/>
  <c r="AP2" i="35"/>
  <c r="AQ2" i="35"/>
  <c r="AR2" i="35"/>
  <c r="AS2" i="35"/>
  <c r="AT2" i="35"/>
  <c r="AU2" i="35"/>
  <c r="AV2" i="35"/>
  <c r="AW2" i="35"/>
  <c r="AX2" i="35"/>
  <c r="AY2" i="35"/>
  <c r="AZ2" i="35"/>
  <c r="BA2" i="35"/>
  <c r="BB2" i="35"/>
  <c r="BC2" i="35"/>
  <c r="BD2" i="35"/>
  <c r="BE2" i="35"/>
  <c r="BF2" i="35"/>
  <c r="BG2" i="35"/>
  <c r="BH2" i="35"/>
  <c r="BI2" i="35"/>
  <c r="BJ2" i="35"/>
  <c r="BK2" i="35"/>
  <c r="BL2" i="35"/>
  <c r="BM2" i="35"/>
  <c r="BN2" i="35"/>
  <c r="BO2" i="35"/>
  <c r="BP2" i="35"/>
  <c r="BQ2" i="35"/>
  <c r="BR2" i="35"/>
  <c r="BS2" i="35"/>
  <c r="BT2" i="35"/>
  <c r="BU2" i="35"/>
  <c r="BV2" i="35"/>
  <c r="AO3" i="35"/>
  <c r="AP3" i="35"/>
  <c r="AQ3" i="35"/>
  <c r="AR3" i="35"/>
  <c r="AS3" i="35"/>
  <c r="AT3" i="35"/>
  <c r="AU3" i="35"/>
  <c r="AV3" i="35"/>
  <c r="AW3" i="35"/>
  <c r="AX3" i="35"/>
  <c r="AY3" i="35"/>
  <c r="AZ3" i="35"/>
  <c r="BA3" i="35"/>
  <c r="BB3" i="35"/>
  <c r="BC3" i="35"/>
  <c r="BD3" i="35"/>
  <c r="BE3" i="35"/>
  <c r="BF3" i="35"/>
  <c r="BG3" i="35"/>
  <c r="BH3" i="35"/>
  <c r="BI3" i="35"/>
  <c r="BJ3" i="35"/>
  <c r="BK3" i="35"/>
  <c r="BL3" i="35"/>
  <c r="BM3" i="35"/>
  <c r="BN3" i="35"/>
  <c r="BO3" i="35"/>
  <c r="BP3" i="35"/>
  <c r="BQ3" i="35"/>
  <c r="BR3" i="35"/>
  <c r="BS3" i="35"/>
  <c r="BT3" i="35"/>
  <c r="BU3" i="35"/>
  <c r="BV3" i="35"/>
  <c r="AO4" i="35"/>
  <c r="AP4" i="35"/>
  <c r="AQ4" i="35"/>
  <c r="AR4" i="35"/>
  <c r="AS4" i="35"/>
  <c r="AT4" i="35"/>
  <c r="AU4" i="35"/>
  <c r="AV4" i="35"/>
  <c r="AW4" i="35"/>
  <c r="AX4" i="35"/>
  <c r="AY4" i="35"/>
  <c r="AZ4" i="35"/>
  <c r="BA4" i="35"/>
  <c r="BB4" i="35"/>
  <c r="BC4" i="35"/>
  <c r="BD4" i="35"/>
  <c r="BE4" i="35"/>
  <c r="BF4" i="35"/>
  <c r="BG4" i="35"/>
  <c r="BH4" i="35"/>
  <c r="BI4" i="35"/>
  <c r="BJ4" i="35"/>
  <c r="BK4" i="35"/>
  <c r="BL4" i="35"/>
  <c r="BM4" i="35"/>
  <c r="BN4" i="35"/>
  <c r="BO4" i="35"/>
  <c r="BP4" i="35"/>
  <c r="BQ4" i="35"/>
  <c r="BR4" i="35"/>
  <c r="BS4" i="35"/>
  <c r="BT4" i="35"/>
  <c r="BU4" i="35"/>
  <c r="BV4" i="35"/>
  <c r="AO5" i="35"/>
  <c r="AP5" i="35"/>
  <c r="AQ5" i="35"/>
  <c r="AR5" i="35"/>
  <c r="AS5" i="35"/>
  <c r="AT5" i="35"/>
  <c r="AU5" i="35"/>
  <c r="AV5" i="35"/>
  <c r="AW5" i="35"/>
  <c r="AX5" i="35"/>
  <c r="AY5" i="35"/>
  <c r="AZ5" i="35"/>
  <c r="BA5" i="35"/>
  <c r="BB5" i="35"/>
  <c r="BC5" i="35"/>
  <c r="BD5" i="35"/>
  <c r="BE5" i="35"/>
  <c r="BF5" i="35"/>
  <c r="BG5" i="35"/>
  <c r="BH5" i="35"/>
  <c r="BI5" i="35"/>
  <c r="BJ5" i="35"/>
  <c r="BK5" i="35"/>
  <c r="BL5" i="35"/>
  <c r="BM5" i="35"/>
  <c r="BN5" i="35"/>
  <c r="BO5" i="35"/>
  <c r="BP5" i="35"/>
  <c r="BQ5" i="35"/>
  <c r="BR5" i="35"/>
  <c r="BS5" i="35"/>
  <c r="BT5" i="35"/>
  <c r="BU5" i="35"/>
  <c r="BV5" i="35"/>
  <c r="AO6" i="35"/>
  <c r="AP6" i="35"/>
  <c r="AQ6" i="35"/>
  <c r="AR6" i="35"/>
  <c r="AS6" i="35"/>
  <c r="AT6" i="35"/>
  <c r="AU6" i="35"/>
  <c r="AV6" i="35"/>
  <c r="AW6" i="35"/>
  <c r="AX6" i="35"/>
  <c r="AY6" i="35"/>
  <c r="AZ6" i="35"/>
  <c r="BA6" i="35"/>
  <c r="BB6" i="35"/>
  <c r="BC6" i="35"/>
  <c r="BD6" i="35"/>
  <c r="BE6" i="35"/>
  <c r="BF6" i="35"/>
  <c r="BG6" i="35"/>
  <c r="BH6" i="35"/>
  <c r="BI6" i="35"/>
  <c r="BJ6" i="35"/>
  <c r="BK6" i="35"/>
  <c r="BL6" i="35"/>
  <c r="BM6" i="35"/>
  <c r="BN6" i="35"/>
  <c r="BO6" i="35"/>
  <c r="BP6" i="35"/>
  <c r="BQ6" i="35"/>
  <c r="BR6" i="35"/>
  <c r="BS6" i="35"/>
  <c r="BT6" i="35"/>
  <c r="BU6" i="35"/>
  <c r="BV6" i="35"/>
  <c r="AO7" i="35"/>
  <c r="AP7" i="35"/>
  <c r="AQ7" i="35"/>
  <c r="AR7" i="35"/>
  <c r="AS7" i="35"/>
  <c r="AT7" i="35"/>
  <c r="AU7" i="35"/>
  <c r="AV7" i="35"/>
  <c r="AW7" i="35"/>
  <c r="AX7" i="35"/>
  <c r="AY7" i="35"/>
  <c r="AZ7" i="35"/>
  <c r="BA7" i="35"/>
  <c r="BB7" i="35"/>
  <c r="BC7" i="35"/>
  <c r="BD7" i="35"/>
  <c r="BE7" i="35"/>
  <c r="BF7" i="35"/>
  <c r="BG7" i="35"/>
  <c r="BH7" i="35"/>
  <c r="BI7" i="35"/>
  <c r="BJ7" i="35"/>
  <c r="BK7" i="35"/>
  <c r="BL7" i="35"/>
  <c r="BM7" i="35"/>
  <c r="BN7" i="35"/>
  <c r="BO7" i="35"/>
  <c r="BP7" i="35"/>
  <c r="BQ7" i="35"/>
  <c r="BR7" i="35"/>
  <c r="BS7" i="35"/>
  <c r="BT7" i="35"/>
  <c r="BU7" i="35"/>
  <c r="BV7" i="35"/>
  <c r="AO227" i="35"/>
  <c r="AP227" i="35"/>
  <c r="AQ227" i="35"/>
  <c r="AR227" i="35"/>
  <c r="AS227" i="35"/>
  <c r="AT227" i="35"/>
  <c r="AU227" i="35"/>
  <c r="AV227" i="35"/>
  <c r="AW227" i="35"/>
  <c r="AX227" i="35"/>
  <c r="AY227" i="35"/>
  <c r="AZ227" i="35"/>
  <c r="BA227" i="35"/>
  <c r="BB227" i="35"/>
  <c r="BC227" i="35"/>
  <c r="BD227" i="35"/>
  <c r="BE227" i="35"/>
  <c r="BF227" i="35"/>
  <c r="BG227" i="35"/>
  <c r="BH227" i="35"/>
  <c r="BI227" i="35"/>
  <c r="BJ227" i="35"/>
  <c r="BK227" i="35"/>
  <c r="BL227" i="35"/>
  <c r="BM227" i="35"/>
  <c r="BN227" i="35"/>
  <c r="BO227" i="35"/>
  <c r="BP227" i="35"/>
  <c r="BQ227" i="35"/>
  <c r="BR227" i="35"/>
  <c r="BS227" i="35"/>
  <c r="BT227" i="35"/>
  <c r="BU227" i="35"/>
  <c r="BV227" i="35"/>
  <c r="AO228" i="35"/>
  <c r="AP228" i="35"/>
  <c r="AQ228" i="35"/>
  <c r="AR228" i="35"/>
  <c r="AS228" i="35"/>
  <c r="AT228" i="35"/>
  <c r="AU228" i="35"/>
  <c r="AV228" i="35"/>
  <c r="AW228" i="35"/>
  <c r="AX228" i="35"/>
  <c r="AY228" i="35"/>
  <c r="AZ228" i="35"/>
  <c r="BA228" i="35"/>
  <c r="BB228" i="35"/>
  <c r="BC228" i="35"/>
  <c r="BD228" i="35"/>
  <c r="BE228" i="35"/>
  <c r="BF228" i="35"/>
  <c r="BG228" i="35"/>
  <c r="BH228" i="35"/>
  <c r="BI228" i="35"/>
  <c r="BJ228" i="35"/>
  <c r="BK228" i="35"/>
  <c r="BL228" i="35"/>
  <c r="BM228" i="35"/>
  <c r="BN228" i="35"/>
  <c r="BO228" i="35"/>
  <c r="BP228" i="35"/>
  <c r="BQ228" i="35"/>
  <c r="BR228" i="35"/>
  <c r="BS228" i="35"/>
  <c r="BT228" i="35"/>
  <c r="BU228" i="35"/>
  <c r="BV228" i="35"/>
  <c r="AO229" i="35"/>
  <c r="AP229" i="35"/>
  <c r="AQ229" i="35"/>
  <c r="AR229" i="35"/>
  <c r="AS229" i="35"/>
  <c r="AT229" i="35"/>
  <c r="AU229" i="35"/>
  <c r="AV229" i="35"/>
  <c r="AW229" i="35"/>
  <c r="AX229" i="35"/>
  <c r="AY229" i="35"/>
  <c r="AZ229" i="35"/>
  <c r="BA229" i="35"/>
  <c r="BB229" i="35"/>
  <c r="BC229" i="35"/>
  <c r="BD229" i="35"/>
  <c r="BE229" i="35"/>
  <c r="BF229" i="35"/>
  <c r="BG229" i="35"/>
  <c r="BH229" i="35"/>
  <c r="BI229" i="35"/>
  <c r="BJ229" i="35"/>
  <c r="BK229" i="35"/>
  <c r="BL229" i="35"/>
  <c r="BM229" i="35"/>
  <c r="BN229" i="35"/>
  <c r="BO229" i="35"/>
  <c r="BP229" i="35"/>
  <c r="BQ229" i="35"/>
  <c r="BR229" i="35"/>
  <c r="BS229" i="35"/>
  <c r="BT229" i="35"/>
  <c r="BU229" i="35"/>
  <c r="BV229" i="35"/>
  <c r="AO230" i="35"/>
  <c r="AP230" i="35"/>
  <c r="AQ230" i="35"/>
  <c r="AR230" i="35"/>
  <c r="AS230" i="35"/>
  <c r="AT230" i="35"/>
  <c r="AU230" i="35"/>
  <c r="AV230" i="35"/>
  <c r="AW230" i="35"/>
  <c r="AX230" i="35"/>
  <c r="AY230" i="35"/>
  <c r="AZ230" i="35"/>
  <c r="BA230" i="35"/>
  <c r="BB230" i="35"/>
  <c r="BC230" i="35"/>
  <c r="BD230" i="35"/>
  <c r="BE230" i="35"/>
  <c r="BF230" i="35"/>
  <c r="BG230" i="35"/>
  <c r="BH230" i="35"/>
  <c r="BI230" i="35"/>
  <c r="BJ230" i="35"/>
  <c r="BK230" i="35"/>
  <c r="BL230" i="35"/>
  <c r="BM230" i="35"/>
  <c r="BN230" i="35"/>
  <c r="BO230" i="35"/>
  <c r="BP230" i="35"/>
  <c r="BQ230" i="35"/>
  <c r="BR230" i="35"/>
  <c r="BS230" i="35"/>
  <c r="BT230" i="35"/>
  <c r="BU230" i="35"/>
  <c r="BV230" i="35"/>
  <c r="AO231" i="35"/>
  <c r="AP231" i="35"/>
  <c r="AQ231" i="35"/>
  <c r="AR231" i="35"/>
  <c r="AS231" i="35"/>
  <c r="AT231" i="35"/>
  <c r="AU231" i="35"/>
  <c r="AV231" i="35"/>
  <c r="AW231" i="35"/>
  <c r="AX231" i="35"/>
  <c r="AY231" i="35"/>
  <c r="AZ231" i="35"/>
  <c r="BA231" i="35"/>
  <c r="BB231" i="35"/>
  <c r="BC231" i="35"/>
  <c r="BD231" i="35"/>
  <c r="BE231" i="35"/>
  <c r="BF231" i="35"/>
  <c r="BG231" i="35"/>
  <c r="BH231" i="35"/>
  <c r="BI231" i="35"/>
  <c r="BJ231" i="35"/>
  <c r="BK231" i="35"/>
  <c r="BL231" i="35"/>
  <c r="BM231" i="35"/>
  <c r="BN231" i="35"/>
  <c r="BO231" i="35"/>
  <c r="BP231" i="35"/>
  <c r="BQ231" i="35"/>
  <c r="BR231" i="35"/>
  <c r="BS231" i="35"/>
  <c r="BT231" i="35"/>
  <c r="BU231" i="35"/>
  <c r="BV231" i="35"/>
  <c r="AO232" i="35"/>
  <c r="AP232" i="35"/>
  <c r="AQ232" i="35"/>
  <c r="AR232" i="35"/>
  <c r="AS232" i="35"/>
  <c r="AT232" i="35"/>
  <c r="AU232" i="35"/>
  <c r="AV232" i="35"/>
  <c r="AW232" i="35"/>
  <c r="AX232" i="35"/>
  <c r="AY232" i="35"/>
  <c r="AZ232" i="35"/>
  <c r="BA232" i="35"/>
  <c r="BB232" i="35"/>
  <c r="BC232" i="35"/>
  <c r="BD232" i="35"/>
  <c r="BE232" i="35"/>
  <c r="BF232" i="35"/>
  <c r="BG232" i="35"/>
  <c r="BH232" i="35"/>
  <c r="BI232" i="35"/>
  <c r="BJ232" i="35"/>
  <c r="BK232" i="35"/>
  <c r="BL232" i="35"/>
  <c r="BM232" i="35"/>
  <c r="BN232" i="35"/>
  <c r="BO232" i="35"/>
  <c r="BP232" i="35"/>
  <c r="BQ232" i="35"/>
  <c r="BR232" i="35"/>
  <c r="BS232" i="35"/>
  <c r="BT232" i="35"/>
  <c r="BU232" i="35"/>
  <c r="BV232" i="35"/>
  <c r="AO970" i="35"/>
  <c r="AP970" i="35"/>
  <c r="AQ970" i="35"/>
  <c r="AR970" i="35"/>
  <c r="AS970" i="35"/>
  <c r="AT970" i="35"/>
  <c r="AU970" i="35"/>
  <c r="AV970" i="35"/>
  <c r="AW970" i="35"/>
  <c r="AX970" i="35"/>
  <c r="AY970" i="35"/>
  <c r="AZ970" i="35"/>
  <c r="BA970" i="35"/>
  <c r="BB970" i="35"/>
  <c r="BC970" i="35"/>
  <c r="BD970" i="35"/>
  <c r="BE970" i="35"/>
  <c r="BF970" i="35"/>
  <c r="BG970" i="35"/>
  <c r="BH970" i="35"/>
  <c r="BI970" i="35"/>
  <c r="BJ970" i="35"/>
  <c r="BK970" i="35"/>
  <c r="BL970" i="35"/>
  <c r="BM970" i="35"/>
  <c r="BN970" i="35"/>
  <c r="BO970" i="35"/>
  <c r="BP970" i="35"/>
  <c r="BQ970" i="35"/>
  <c r="BR970" i="35"/>
  <c r="BS970" i="35"/>
  <c r="BT970" i="35"/>
  <c r="BU970" i="35"/>
  <c r="BV970" i="35"/>
  <c r="AO971" i="35"/>
  <c r="AP971" i="35"/>
  <c r="AQ971" i="35"/>
  <c r="AR971" i="35"/>
  <c r="AS971" i="35"/>
  <c r="AT971" i="35"/>
  <c r="AU971" i="35"/>
  <c r="AV971" i="35"/>
  <c r="AW971" i="35"/>
  <c r="AX971" i="35"/>
  <c r="AY971" i="35"/>
  <c r="AZ971" i="35"/>
  <c r="BA971" i="35"/>
  <c r="BB971" i="35"/>
  <c r="BC971" i="35"/>
  <c r="BD971" i="35"/>
  <c r="BE971" i="35"/>
  <c r="BF971" i="35"/>
  <c r="BG971" i="35"/>
  <c r="BH971" i="35"/>
  <c r="BI971" i="35"/>
  <c r="BJ971" i="35"/>
  <c r="BK971" i="35"/>
  <c r="BL971" i="35"/>
  <c r="BM971" i="35"/>
  <c r="BN971" i="35"/>
  <c r="BO971" i="35"/>
  <c r="BP971" i="35"/>
  <c r="BQ971" i="35"/>
  <c r="BR971" i="35"/>
  <c r="BS971" i="35"/>
  <c r="BT971" i="35"/>
  <c r="BU971" i="35"/>
  <c r="BV971" i="35"/>
  <c r="AO972" i="35"/>
  <c r="AP972" i="35"/>
  <c r="AQ972" i="35"/>
  <c r="AR972" i="35"/>
  <c r="AS972" i="35"/>
  <c r="AT972" i="35"/>
  <c r="AU972" i="35"/>
  <c r="AV972" i="35"/>
  <c r="AW972" i="35"/>
  <c r="AX972" i="35"/>
  <c r="AY972" i="35"/>
  <c r="AZ972" i="35"/>
  <c r="BA972" i="35"/>
  <c r="BB972" i="35"/>
  <c r="BC972" i="35"/>
  <c r="BD972" i="35"/>
  <c r="BE972" i="35"/>
  <c r="BF972" i="35"/>
  <c r="BG972" i="35"/>
  <c r="BH972" i="35"/>
  <c r="BI972" i="35"/>
  <c r="BJ972" i="35"/>
  <c r="BK972" i="35"/>
  <c r="BL972" i="35"/>
  <c r="BM972" i="35"/>
  <c r="BN972" i="35"/>
  <c r="BO972" i="35"/>
  <c r="BP972" i="35"/>
  <c r="BQ972" i="35"/>
  <c r="BR972" i="35"/>
  <c r="BS972" i="35"/>
  <c r="BT972" i="35"/>
  <c r="BU972" i="35"/>
  <c r="BV972" i="35"/>
  <c r="AO973" i="35"/>
  <c r="AP973" i="35"/>
  <c r="AQ973" i="35"/>
  <c r="AR973" i="35"/>
  <c r="AS973" i="35"/>
  <c r="AT973" i="35"/>
  <c r="AU973" i="35"/>
  <c r="AV973" i="35"/>
  <c r="AW973" i="35"/>
  <c r="AX973" i="35"/>
  <c r="AY973" i="35"/>
  <c r="AZ973" i="35"/>
  <c r="BA973" i="35"/>
  <c r="BB973" i="35"/>
  <c r="BC973" i="35"/>
  <c r="BD973" i="35"/>
  <c r="BE973" i="35"/>
  <c r="BF973" i="35"/>
  <c r="BG973" i="35"/>
  <c r="BH973" i="35"/>
  <c r="BI973" i="35"/>
  <c r="BJ973" i="35"/>
  <c r="BK973" i="35"/>
  <c r="BL973" i="35"/>
  <c r="BM973" i="35"/>
  <c r="BN973" i="35"/>
  <c r="BO973" i="35"/>
  <c r="BP973" i="35"/>
  <c r="BQ973" i="35"/>
  <c r="BR973" i="35"/>
  <c r="BS973" i="35"/>
  <c r="BT973" i="35"/>
  <c r="BU973" i="35"/>
  <c r="BV973" i="35"/>
  <c r="AO974" i="35"/>
  <c r="AP974" i="35"/>
  <c r="AQ974" i="35"/>
  <c r="AR974" i="35"/>
  <c r="AS974" i="35"/>
  <c r="AT974" i="35"/>
  <c r="AU974" i="35"/>
  <c r="AV974" i="35"/>
  <c r="AW974" i="35"/>
  <c r="AX974" i="35"/>
  <c r="AY974" i="35"/>
  <c r="AZ974" i="35"/>
  <c r="BA974" i="35"/>
  <c r="BB974" i="35"/>
  <c r="BC974" i="35"/>
  <c r="BD974" i="35"/>
  <c r="BE974" i="35"/>
  <c r="BF974" i="35"/>
  <c r="BG974" i="35"/>
  <c r="BH974" i="35"/>
  <c r="BI974" i="35"/>
  <c r="BJ974" i="35"/>
  <c r="BK974" i="35"/>
  <c r="BL974" i="35"/>
  <c r="BM974" i="35"/>
  <c r="BN974" i="35"/>
  <c r="BO974" i="35"/>
  <c r="BP974" i="35"/>
  <c r="BQ974" i="35"/>
  <c r="BR974" i="35"/>
  <c r="BS974" i="35"/>
  <c r="BT974" i="35"/>
  <c r="BU974" i="35"/>
  <c r="BV974" i="35"/>
  <c r="AO975" i="35"/>
  <c r="AP975" i="35"/>
  <c r="AQ975" i="35"/>
  <c r="AR975" i="35"/>
  <c r="AS975" i="35"/>
  <c r="AT975" i="35"/>
  <c r="AU975" i="35"/>
  <c r="AV975" i="35"/>
  <c r="AW975" i="35"/>
  <c r="AX975" i="35"/>
  <c r="AY975" i="35"/>
  <c r="AZ975" i="35"/>
  <c r="BA975" i="35"/>
  <c r="BB975" i="35"/>
  <c r="BC975" i="35"/>
  <c r="BD975" i="35"/>
  <c r="BE975" i="35"/>
  <c r="BF975" i="35"/>
  <c r="BG975" i="35"/>
  <c r="BH975" i="35"/>
  <c r="BI975" i="35"/>
  <c r="BJ975" i="35"/>
  <c r="BK975" i="35"/>
  <c r="BL975" i="35"/>
  <c r="BM975" i="35"/>
  <c r="BN975" i="35"/>
  <c r="BO975" i="35"/>
  <c r="BP975" i="35"/>
  <c r="BQ975" i="35"/>
  <c r="BR975" i="35"/>
  <c r="BS975" i="35"/>
  <c r="BT975" i="35"/>
  <c r="BU975" i="35"/>
  <c r="BV975" i="35"/>
  <c r="AO765" i="35"/>
  <c r="AP765" i="35"/>
  <c r="AQ765" i="35"/>
  <c r="AR765" i="35"/>
  <c r="AS765" i="35"/>
  <c r="AT765" i="35"/>
  <c r="AU765" i="35"/>
  <c r="AV765" i="35"/>
  <c r="AW765" i="35"/>
  <c r="AX765" i="35"/>
  <c r="AY765" i="35"/>
  <c r="AZ765" i="35"/>
  <c r="BA765" i="35"/>
  <c r="BB765" i="35"/>
  <c r="BC765" i="35"/>
  <c r="BD765" i="35"/>
  <c r="BE765" i="35"/>
  <c r="BF765" i="35"/>
  <c r="BG765" i="35"/>
  <c r="BH765" i="35"/>
  <c r="BI765" i="35"/>
  <c r="BJ765" i="35"/>
  <c r="BK765" i="35"/>
  <c r="BL765" i="35"/>
  <c r="BM765" i="35"/>
  <c r="BN765" i="35"/>
  <c r="BO765" i="35"/>
  <c r="BP765" i="35"/>
  <c r="BQ765" i="35"/>
  <c r="BR765" i="35"/>
  <c r="BS765" i="35"/>
  <c r="BT765" i="35"/>
  <c r="BU765" i="35"/>
  <c r="BV765" i="35"/>
  <c r="AO766" i="35"/>
  <c r="AP766" i="35"/>
  <c r="AQ766" i="35"/>
  <c r="AR766" i="35"/>
  <c r="AS766" i="35"/>
  <c r="AT766" i="35"/>
  <c r="AU766" i="35"/>
  <c r="AV766" i="35"/>
  <c r="AW766" i="35"/>
  <c r="AX766" i="35"/>
  <c r="AY766" i="35"/>
  <c r="AZ766" i="35"/>
  <c r="BA766" i="35"/>
  <c r="BB766" i="35"/>
  <c r="BC766" i="35"/>
  <c r="BD766" i="35"/>
  <c r="BE766" i="35"/>
  <c r="BF766" i="35"/>
  <c r="BG766" i="35"/>
  <c r="BH766" i="35"/>
  <c r="BI766" i="35"/>
  <c r="BJ766" i="35"/>
  <c r="BK766" i="35"/>
  <c r="BL766" i="35"/>
  <c r="BM766" i="35"/>
  <c r="BN766" i="35"/>
  <c r="BO766" i="35"/>
  <c r="BP766" i="35"/>
  <c r="BQ766" i="35"/>
  <c r="BR766" i="35"/>
  <c r="BS766" i="35"/>
  <c r="BT766" i="35"/>
  <c r="BU766" i="35"/>
  <c r="BV766" i="35"/>
  <c r="AO767" i="35"/>
  <c r="AP767" i="35"/>
  <c r="AQ767" i="35"/>
  <c r="AR767" i="35"/>
  <c r="AS767" i="35"/>
  <c r="AT767" i="35"/>
  <c r="AU767" i="35"/>
  <c r="AV767" i="35"/>
  <c r="AW767" i="35"/>
  <c r="AX767" i="35"/>
  <c r="AY767" i="35"/>
  <c r="AZ767" i="35"/>
  <c r="BA767" i="35"/>
  <c r="BB767" i="35"/>
  <c r="BC767" i="35"/>
  <c r="BD767" i="35"/>
  <c r="BE767" i="35"/>
  <c r="BF767" i="35"/>
  <c r="BG767" i="35"/>
  <c r="BH767" i="35"/>
  <c r="BI767" i="35"/>
  <c r="BJ767" i="35"/>
  <c r="BK767" i="35"/>
  <c r="BL767" i="35"/>
  <c r="BM767" i="35"/>
  <c r="BN767" i="35"/>
  <c r="BO767" i="35"/>
  <c r="BP767" i="35"/>
  <c r="BQ767" i="35"/>
  <c r="BR767" i="35"/>
  <c r="BS767" i="35"/>
  <c r="BT767" i="35"/>
  <c r="BU767" i="35"/>
  <c r="BV767" i="35"/>
  <c r="AO768" i="35"/>
  <c r="AP768" i="35"/>
  <c r="AQ768" i="35"/>
  <c r="AR768" i="35"/>
  <c r="AS768" i="35"/>
  <c r="AT768" i="35"/>
  <c r="AU768" i="35"/>
  <c r="AV768" i="35"/>
  <c r="AW768" i="35"/>
  <c r="AX768" i="35"/>
  <c r="AY768" i="35"/>
  <c r="AZ768" i="35"/>
  <c r="BA768" i="35"/>
  <c r="BB768" i="35"/>
  <c r="BC768" i="35"/>
  <c r="BD768" i="35"/>
  <c r="BE768" i="35"/>
  <c r="BF768" i="35"/>
  <c r="BG768" i="35"/>
  <c r="BH768" i="35"/>
  <c r="BI768" i="35"/>
  <c r="BJ768" i="35"/>
  <c r="BK768" i="35"/>
  <c r="BL768" i="35"/>
  <c r="BM768" i="35"/>
  <c r="BN768" i="35"/>
  <c r="BO768" i="35"/>
  <c r="BP768" i="35"/>
  <c r="BQ768" i="35"/>
  <c r="BR768" i="35"/>
  <c r="BS768" i="35"/>
  <c r="BT768" i="35"/>
  <c r="BU768" i="35"/>
  <c r="BV768" i="35"/>
  <c r="AO769" i="35"/>
  <c r="AP769" i="35"/>
  <c r="AQ769" i="35"/>
  <c r="AR769" i="35"/>
  <c r="AS769" i="35"/>
  <c r="AT769" i="35"/>
  <c r="AU769" i="35"/>
  <c r="AV769" i="35"/>
  <c r="AW769" i="35"/>
  <c r="AX769" i="35"/>
  <c r="AY769" i="35"/>
  <c r="AZ769" i="35"/>
  <c r="BA769" i="35"/>
  <c r="BB769" i="35"/>
  <c r="BC769" i="35"/>
  <c r="BD769" i="35"/>
  <c r="BE769" i="35"/>
  <c r="BF769" i="35"/>
  <c r="BG769" i="35"/>
  <c r="BH769" i="35"/>
  <c r="BI769" i="35"/>
  <c r="BJ769" i="35"/>
  <c r="BK769" i="35"/>
  <c r="BL769" i="35"/>
  <c r="BM769" i="35"/>
  <c r="BN769" i="35"/>
  <c r="BO769" i="35"/>
  <c r="BP769" i="35"/>
  <c r="BQ769" i="35"/>
  <c r="BR769" i="35"/>
  <c r="BS769" i="35"/>
  <c r="BT769" i="35"/>
  <c r="BU769" i="35"/>
  <c r="BV769" i="35"/>
  <c r="AO1404" i="35"/>
  <c r="AP1404" i="35"/>
  <c r="AQ1404" i="35"/>
  <c r="AR1404" i="35"/>
  <c r="AS1404" i="35"/>
  <c r="AT1404" i="35"/>
  <c r="AU1404" i="35"/>
  <c r="AV1404" i="35"/>
  <c r="AW1404" i="35"/>
  <c r="AX1404" i="35"/>
  <c r="AY1404" i="35"/>
  <c r="AZ1404" i="35"/>
  <c r="BA1404" i="35"/>
  <c r="BB1404" i="35"/>
  <c r="BC1404" i="35"/>
  <c r="BD1404" i="35"/>
  <c r="BE1404" i="35"/>
  <c r="BF1404" i="35"/>
  <c r="BG1404" i="35"/>
  <c r="BH1404" i="35"/>
  <c r="BI1404" i="35"/>
  <c r="BJ1404" i="35"/>
  <c r="BK1404" i="35"/>
  <c r="BL1404" i="35"/>
  <c r="BM1404" i="35"/>
  <c r="BN1404" i="35"/>
  <c r="BO1404" i="35"/>
  <c r="BP1404" i="35"/>
  <c r="BQ1404" i="35"/>
  <c r="BR1404" i="35"/>
  <c r="BS1404" i="35"/>
  <c r="BT1404" i="35"/>
  <c r="BU1404" i="35"/>
  <c r="BV1404" i="35"/>
  <c r="AO1405" i="35"/>
  <c r="AP1405" i="35"/>
  <c r="AQ1405" i="35"/>
  <c r="AR1405" i="35"/>
  <c r="AS1405" i="35"/>
  <c r="AT1405" i="35"/>
  <c r="AU1405" i="35"/>
  <c r="AV1405" i="35"/>
  <c r="AW1405" i="35"/>
  <c r="AX1405" i="35"/>
  <c r="AY1405" i="35"/>
  <c r="AZ1405" i="35"/>
  <c r="BA1405" i="35"/>
  <c r="BB1405" i="35"/>
  <c r="BC1405" i="35"/>
  <c r="BD1405" i="35"/>
  <c r="BE1405" i="35"/>
  <c r="BF1405" i="35"/>
  <c r="BG1405" i="35"/>
  <c r="BH1405" i="35"/>
  <c r="BI1405" i="35"/>
  <c r="BJ1405" i="35"/>
  <c r="BK1405" i="35"/>
  <c r="BL1405" i="35"/>
  <c r="BM1405" i="35"/>
  <c r="BN1405" i="35"/>
  <c r="BO1405" i="35"/>
  <c r="BP1405" i="35"/>
  <c r="BQ1405" i="35"/>
  <c r="BR1405" i="35"/>
  <c r="BS1405" i="35"/>
  <c r="BT1405" i="35"/>
  <c r="BU1405" i="35"/>
  <c r="BV1405" i="35"/>
  <c r="AO1406" i="35"/>
  <c r="AP1406" i="35"/>
  <c r="AQ1406" i="35"/>
  <c r="AR1406" i="35"/>
  <c r="AS1406" i="35"/>
  <c r="AT1406" i="35"/>
  <c r="AU1406" i="35"/>
  <c r="AV1406" i="35"/>
  <c r="AW1406" i="35"/>
  <c r="AX1406" i="35"/>
  <c r="AY1406" i="35"/>
  <c r="AZ1406" i="35"/>
  <c r="BA1406" i="35"/>
  <c r="BB1406" i="35"/>
  <c r="BC1406" i="35"/>
  <c r="BD1406" i="35"/>
  <c r="BE1406" i="35"/>
  <c r="BF1406" i="35"/>
  <c r="BG1406" i="35"/>
  <c r="BH1406" i="35"/>
  <c r="BI1406" i="35"/>
  <c r="BJ1406" i="35"/>
  <c r="BK1406" i="35"/>
  <c r="BL1406" i="35"/>
  <c r="BM1406" i="35"/>
  <c r="BN1406" i="35"/>
  <c r="BO1406" i="35"/>
  <c r="BP1406" i="35"/>
  <c r="BQ1406" i="35"/>
  <c r="BR1406" i="35"/>
  <c r="BS1406" i="35"/>
  <c r="BT1406" i="35"/>
  <c r="BU1406" i="35"/>
  <c r="BV1406" i="35"/>
  <c r="AO1407" i="35"/>
  <c r="AP1407" i="35"/>
  <c r="AQ1407" i="35"/>
  <c r="AR1407" i="35"/>
  <c r="AS1407" i="35"/>
  <c r="AT1407" i="35"/>
  <c r="AU1407" i="35"/>
  <c r="AV1407" i="35"/>
  <c r="AW1407" i="35"/>
  <c r="AX1407" i="35"/>
  <c r="AY1407" i="35"/>
  <c r="AZ1407" i="35"/>
  <c r="BA1407" i="35"/>
  <c r="BB1407" i="35"/>
  <c r="BC1407" i="35"/>
  <c r="BD1407" i="35"/>
  <c r="BE1407" i="35"/>
  <c r="BF1407" i="35"/>
  <c r="BG1407" i="35"/>
  <c r="BH1407" i="35"/>
  <c r="BI1407" i="35"/>
  <c r="BJ1407" i="35"/>
  <c r="BK1407" i="35"/>
  <c r="BL1407" i="35"/>
  <c r="BM1407" i="35"/>
  <c r="BN1407" i="35"/>
  <c r="BO1407" i="35"/>
  <c r="BP1407" i="35"/>
  <c r="BQ1407" i="35"/>
  <c r="BR1407" i="35"/>
  <c r="BS1407" i="35"/>
  <c r="BT1407" i="35"/>
  <c r="BU1407" i="35"/>
  <c r="BV1407" i="35"/>
  <c r="AO1408" i="35"/>
  <c r="AP1408" i="35"/>
  <c r="AQ1408" i="35"/>
  <c r="AR1408" i="35"/>
  <c r="AS1408" i="35"/>
  <c r="AT1408" i="35"/>
  <c r="AU1408" i="35"/>
  <c r="AV1408" i="35"/>
  <c r="AW1408" i="35"/>
  <c r="AX1408" i="35"/>
  <c r="AY1408" i="35"/>
  <c r="AZ1408" i="35"/>
  <c r="BA1408" i="35"/>
  <c r="BB1408" i="35"/>
  <c r="BC1408" i="35"/>
  <c r="BD1408" i="35"/>
  <c r="BE1408" i="35"/>
  <c r="BF1408" i="35"/>
  <c r="BG1408" i="35"/>
  <c r="BH1408" i="35"/>
  <c r="BI1408" i="35"/>
  <c r="BJ1408" i="35"/>
  <c r="BK1408" i="35"/>
  <c r="BL1408" i="35"/>
  <c r="BM1408" i="35"/>
  <c r="BN1408" i="35"/>
  <c r="BO1408" i="35"/>
  <c r="BP1408" i="35"/>
  <c r="BQ1408" i="35"/>
  <c r="BR1408" i="35"/>
  <c r="BS1408" i="35"/>
  <c r="BT1408" i="35"/>
  <c r="BU1408" i="35"/>
  <c r="BV1408" i="35"/>
  <c r="AO1081" i="35"/>
  <c r="AP1081" i="35"/>
  <c r="AQ1081" i="35"/>
  <c r="AR1081" i="35"/>
  <c r="AS1081" i="35"/>
  <c r="AT1081" i="35"/>
  <c r="AU1081" i="35"/>
  <c r="AV1081" i="35"/>
  <c r="AW1081" i="35"/>
  <c r="AX1081" i="35"/>
  <c r="AY1081" i="35"/>
  <c r="AZ1081" i="35"/>
  <c r="BA1081" i="35"/>
  <c r="BB1081" i="35"/>
  <c r="BC1081" i="35"/>
  <c r="BD1081" i="35"/>
  <c r="BE1081" i="35"/>
  <c r="BF1081" i="35"/>
  <c r="BG1081" i="35"/>
  <c r="BH1081" i="35"/>
  <c r="BI1081" i="35"/>
  <c r="BJ1081" i="35"/>
  <c r="BK1081" i="35"/>
  <c r="BL1081" i="35"/>
  <c r="BM1081" i="35"/>
  <c r="BN1081" i="35"/>
  <c r="BO1081" i="35"/>
  <c r="BP1081" i="35"/>
  <c r="BQ1081" i="35"/>
  <c r="BR1081" i="35"/>
  <c r="BS1081" i="35"/>
  <c r="BT1081" i="35"/>
  <c r="BU1081" i="35"/>
  <c r="BV1081" i="35"/>
  <c r="AO1082" i="35"/>
  <c r="AP1082" i="35"/>
  <c r="AQ1082" i="35"/>
  <c r="AR1082" i="35"/>
  <c r="AS1082" i="35"/>
  <c r="AT1082" i="35"/>
  <c r="AU1082" i="35"/>
  <c r="AV1082" i="35"/>
  <c r="AW1082" i="35"/>
  <c r="AX1082" i="35"/>
  <c r="AY1082" i="35"/>
  <c r="AZ1082" i="35"/>
  <c r="BA1082" i="35"/>
  <c r="BB1082" i="35"/>
  <c r="BC1082" i="35"/>
  <c r="BD1082" i="35"/>
  <c r="BE1082" i="35"/>
  <c r="BF1082" i="35"/>
  <c r="BG1082" i="35"/>
  <c r="BH1082" i="35"/>
  <c r="BI1082" i="35"/>
  <c r="BJ1082" i="35"/>
  <c r="BK1082" i="35"/>
  <c r="BL1082" i="35"/>
  <c r="BM1082" i="35"/>
  <c r="BN1082" i="35"/>
  <c r="BO1082" i="35"/>
  <c r="BP1082" i="35"/>
  <c r="BQ1082" i="35"/>
  <c r="BR1082" i="35"/>
  <c r="BS1082" i="35"/>
  <c r="BT1082" i="35"/>
  <c r="BU1082" i="35"/>
  <c r="BV1082" i="35"/>
  <c r="AO1083" i="35"/>
  <c r="AP1083" i="35"/>
  <c r="AQ1083" i="35"/>
  <c r="AR1083" i="35"/>
  <c r="AS1083" i="35"/>
  <c r="AT1083" i="35"/>
  <c r="AU1083" i="35"/>
  <c r="AV1083" i="35"/>
  <c r="AW1083" i="35"/>
  <c r="AX1083" i="35"/>
  <c r="AY1083" i="35"/>
  <c r="AZ1083" i="35"/>
  <c r="BA1083" i="35"/>
  <c r="BB1083" i="35"/>
  <c r="BC1083" i="35"/>
  <c r="BD1083" i="35"/>
  <c r="BE1083" i="35"/>
  <c r="BF1083" i="35"/>
  <c r="BG1083" i="35"/>
  <c r="BH1083" i="35"/>
  <c r="BI1083" i="35"/>
  <c r="BJ1083" i="35"/>
  <c r="BK1083" i="35"/>
  <c r="BL1083" i="35"/>
  <c r="BM1083" i="35"/>
  <c r="BN1083" i="35"/>
  <c r="BO1083" i="35"/>
  <c r="BP1083" i="35"/>
  <c r="BQ1083" i="35"/>
  <c r="BR1083" i="35"/>
  <c r="BS1083" i="35"/>
  <c r="BT1083" i="35"/>
  <c r="BU1083" i="35"/>
  <c r="BV1083" i="35"/>
  <c r="AO1084" i="35"/>
  <c r="AP1084" i="35"/>
  <c r="AQ1084" i="35"/>
  <c r="AR1084" i="35"/>
  <c r="AS1084" i="35"/>
  <c r="AT1084" i="35"/>
  <c r="AU1084" i="35"/>
  <c r="AV1084" i="35"/>
  <c r="AW1084" i="35"/>
  <c r="AX1084" i="35"/>
  <c r="AY1084" i="35"/>
  <c r="AZ1084" i="35"/>
  <c r="BA1084" i="35"/>
  <c r="BB1084" i="35"/>
  <c r="BC1084" i="35"/>
  <c r="BD1084" i="35"/>
  <c r="BE1084" i="35"/>
  <c r="BF1084" i="35"/>
  <c r="BG1084" i="35"/>
  <c r="BH1084" i="35"/>
  <c r="BI1084" i="35"/>
  <c r="BJ1084" i="35"/>
  <c r="BK1084" i="35"/>
  <c r="BL1084" i="35"/>
  <c r="BM1084" i="35"/>
  <c r="BN1084" i="35"/>
  <c r="BO1084" i="35"/>
  <c r="BP1084" i="35"/>
  <c r="BQ1084" i="35"/>
  <c r="BR1084" i="35"/>
  <c r="BS1084" i="35"/>
  <c r="BT1084" i="35"/>
  <c r="BU1084" i="35"/>
  <c r="BV1084" i="35"/>
  <c r="AO1085" i="35"/>
  <c r="AP1085" i="35"/>
  <c r="AQ1085" i="35"/>
  <c r="AR1085" i="35"/>
  <c r="AS1085" i="35"/>
  <c r="AT1085" i="35"/>
  <c r="AU1085" i="35"/>
  <c r="AV1085" i="35"/>
  <c r="AW1085" i="35"/>
  <c r="AX1085" i="35"/>
  <c r="AY1085" i="35"/>
  <c r="AZ1085" i="35"/>
  <c r="BA1085" i="35"/>
  <c r="BB1085" i="35"/>
  <c r="BC1085" i="35"/>
  <c r="BD1085" i="35"/>
  <c r="BE1085" i="35"/>
  <c r="BF1085" i="35"/>
  <c r="BG1085" i="35"/>
  <c r="BH1085" i="35"/>
  <c r="BI1085" i="35"/>
  <c r="BJ1085" i="35"/>
  <c r="BK1085" i="35"/>
  <c r="BL1085" i="35"/>
  <c r="BM1085" i="35"/>
  <c r="BN1085" i="35"/>
  <c r="BO1085" i="35"/>
  <c r="BP1085" i="35"/>
  <c r="BQ1085" i="35"/>
  <c r="BR1085" i="35"/>
  <c r="BS1085" i="35"/>
  <c r="BT1085" i="35"/>
  <c r="BU1085" i="35"/>
  <c r="BV1085" i="35"/>
  <c r="AO1086" i="35"/>
  <c r="AP1086" i="35"/>
  <c r="AQ1086" i="35"/>
  <c r="AR1086" i="35"/>
  <c r="AS1086" i="35"/>
  <c r="AT1086" i="35"/>
  <c r="AU1086" i="35"/>
  <c r="AV1086" i="35"/>
  <c r="AW1086" i="35"/>
  <c r="AX1086" i="35"/>
  <c r="AY1086" i="35"/>
  <c r="AZ1086" i="35"/>
  <c r="BA1086" i="35"/>
  <c r="BB1086" i="35"/>
  <c r="BC1086" i="35"/>
  <c r="BD1086" i="35"/>
  <c r="BE1086" i="35"/>
  <c r="BF1086" i="35"/>
  <c r="BG1086" i="35"/>
  <c r="BH1086" i="35"/>
  <c r="BI1086" i="35"/>
  <c r="BJ1086" i="35"/>
  <c r="BK1086" i="35"/>
  <c r="BL1086" i="35"/>
  <c r="BM1086" i="35"/>
  <c r="BN1086" i="35"/>
  <c r="BO1086" i="35"/>
  <c r="BP1086" i="35"/>
  <c r="BQ1086" i="35"/>
  <c r="BR1086" i="35"/>
  <c r="BS1086" i="35"/>
  <c r="BT1086" i="35"/>
  <c r="BU1086" i="35"/>
  <c r="BV1086" i="35"/>
  <c r="AO617" i="35"/>
  <c r="AP617" i="35"/>
  <c r="AQ617" i="35"/>
  <c r="AR617" i="35"/>
  <c r="AS617" i="35"/>
  <c r="AT617" i="35"/>
  <c r="AU617" i="35"/>
  <c r="AV617" i="35"/>
  <c r="AW617" i="35"/>
  <c r="AX617" i="35"/>
  <c r="AY617" i="35"/>
  <c r="AZ617" i="35"/>
  <c r="BA617" i="35"/>
  <c r="BB617" i="35"/>
  <c r="BC617" i="35"/>
  <c r="BD617" i="35"/>
  <c r="BE617" i="35"/>
  <c r="BF617" i="35"/>
  <c r="BG617" i="35"/>
  <c r="BH617" i="35"/>
  <c r="BI617" i="35"/>
  <c r="BJ617" i="35"/>
  <c r="BK617" i="35"/>
  <c r="BL617" i="35"/>
  <c r="BM617" i="35"/>
  <c r="BN617" i="35"/>
  <c r="BO617" i="35"/>
  <c r="BP617" i="35"/>
  <c r="BQ617" i="35"/>
  <c r="BR617" i="35"/>
  <c r="BS617" i="35"/>
  <c r="BT617" i="35"/>
  <c r="BU617" i="35"/>
  <c r="BV617" i="35"/>
  <c r="AO618" i="35"/>
  <c r="AP618" i="35"/>
  <c r="AQ618" i="35"/>
  <c r="AR618" i="35"/>
  <c r="AS618" i="35"/>
  <c r="AT618" i="35"/>
  <c r="AU618" i="35"/>
  <c r="AV618" i="35"/>
  <c r="AW618" i="35"/>
  <c r="AX618" i="35"/>
  <c r="AY618" i="35"/>
  <c r="AZ618" i="35"/>
  <c r="BA618" i="35"/>
  <c r="BB618" i="35"/>
  <c r="BC618" i="35"/>
  <c r="BD618" i="35"/>
  <c r="BE618" i="35"/>
  <c r="BF618" i="35"/>
  <c r="BG618" i="35"/>
  <c r="BH618" i="35"/>
  <c r="BI618" i="35"/>
  <c r="BJ618" i="35"/>
  <c r="BK618" i="35"/>
  <c r="BL618" i="35"/>
  <c r="BM618" i="35"/>
  <c r="BN618" i="35"/>
  <c r="BO618" i="35"/>
  <c r="BP618" i="35"/>
  <c r="BQ618" i="35"/>
  <c r="BR618" i="35"/>
  <c r="BS618" i="35"/>
  <c r="BT618" i="35"/>
  <c r="BU618" i="35"/>
  <c r="BV618" i="35"/>
  <c r="AO619" i="35"/>
  <c r="AP619" i="35"/>
  <c r="AQ619" i="35"/>
  <c r="AR619" i="35"/>
  <c r="AS619" i="35"/>
  <c r="AT619" i="35"/>
  <c r="AU619" i="35"/>
  <c r="AV619" i="35"/>
  <c r="AW619" i="35"/>
  <c r="AX619" i="35"/>
  <c r="AY619" i="35"/>
  <c r="AZ619" i="35"/>
  <c r="BA619" i="35"/>
  <c r="BB619" i="35"/>
  <c r="BC619" i="35"/>
  <c r="BD619" i="35"/>
  <c r="BE619" i="35"/>
  <c r="BF619" i="35"/>
  <c r="BG619" i="35"/>
  <c r="BH619" i="35"/>
  <c r="BI619" i="35"/>
  <c r="BJ619" i="35"/>
  <c r="BK619" i="35"/>
  <c r="BL619" i="35"/>
  <c r="BM619" i="35"/>
  <c r="BN619" i="35"/>
  <c r="BO619" i="35"/>
  <c r="BP619" i="35"/>
  <c r="BQ619" i="35"/>
  <c r="BR619" i="35"/>
  <c r="BS619" i="35"/>
  <c r="BT619" i="35"/>
  <c r="BU619" i="35"/>
  <c r="BV619" i="35"/>
  <c r="AO620" i="35"/>
  <c r="AP620" i="35"/>
  <c r="AQ620" i="35"/>
  <c r="AR620" i="35"/>
  <c r="AS620" i="35"/>
  <c r="AT620" i="35"/>
  <c r="AU620" i="35"/>
  <c r="AV620" i="35"/>
  <c r="AW620" i="35"/>
  <c r="AX620" i="35"/>
  <c r="AY620" i="35"/>
  <c r="AZ620" i="35"/>
  <c r="BA620" i="35"/>
  <c r="BB620" i="35"/>
  <c r="BC620" i="35"/>
  <c r="BD620" i="35"/>
  <c r="BE620" i="35"/>
  <c r="BF620" i="35"/>
  <c r="BG620" i="35"/>
  <c r="BH620" i="35"/>
  <c r="BI620" i="35"/>
  <c r="BJ620" i="35"/>
  <c r="BK620" i="35"/>
  <c r="BL620" i="35"/>
  <c r="BM620" i="35"/>
  <c r="BN620" i="35"/>
  <c r="BO620" i="35"/>
  <c r="BP620" i="35"/>
  <c r="BQ620" i="35"/>
  <c r="BR620" i="35"/>
  <c r="BS620" i="35"/>
  <c r="BT620" i="35"/>
  <c r="BU620" i="35"/>
  <c r="BV620" i="35"/>
  <c r="AO621" i="35"/>
  <c r="AP621" i="35"/>
  <c r="AQ621" i="35"/>
  <c r="AR621" i="35"/>
  <c r="AS621" i="35"/>
  <c r="AT621" i="35"/>
  <c r="AU621" i="35"/>
  <c r="AV621" i="35"/>
  <c r="AW621" i="35"/>
  <c r="AX621" i="35"/>
  <c r="AY621" i="35"/>
  <c r="AZ621" i="35"/>
  <c r="BA621" i="35"/>
  <c r="BB621" i="35"/>
  <c r="BC621" i="35"/>
  <c r="BD621" i="35"/>
  <c r="BE621" i="35"/>
  <c r="BF621" i="35"/>
  <c r="BG621" i="35"/>
  <c r="BH621" i="35"/>
  <c r="BI621" i="35"/>
  <c r="BJ621" i="35"/>
  <c r="BK621" i="35"/>
  <c r="BL621" i="35"/>
  <c r="BM621" i="35"/>
  <c r="BN621" i="35"/>
  <c r="BO621" i="35"/>
  <c r="BP621" i="35"/>
  <c r="BQ621" i="35"/>
  <c r="BR621" i="35"/>
  <c r="BS621" i="35"/>
  <c r="BT621" i="35"/>
  <c r="BU621" i="35"/>
  <c r="BV621" i="35"/>
  <c r="AO1553" i="35"/>
  <c r="AP1553" i="35"/>
  <c r="AQ1553" i="35"/>
  <c r="AR1553" i="35"/>
  <c r="AS1553" i="35"/>
  <c r="AT1553" i="35"/>
  <c r="AU1553" i="35"/>
  <c r="AV1553" i="35"/>
  <c r="AW1553" i="35"/>
  <c r="AX1553" i="35"/>
  <c r="AY1553" i="35"/>
  <c r="AZ1553" i="35"/>
  <c r="BA1553" i="35"/>
  <c r="BB1553" i="35"/>
  <c r="BC1553" i="35"/>
  <c r="BD1553" i="35"/>
  <c r="BE1553" i="35"/>
  <c r="BF1553" i="35"/>
  <c r="BG1553" i="35"/>
  <c r="BH1553" i="35"/>
  <c r="BI1553" i="35"/>
  <c r="BJ1553" i="35"/>
  <c r="BK1553" i="35"/>
  <c r="BL1553" i="35"/>
  <c r="BM1553" i="35"/>
  <c r="BN1553" i="35"/>
  <c r="BO1553" i="35"/>
  <c r="BP1553" i="35"/>
  <c r="BQ1553" i="35"/>
  <c r="BR1553" i="35"/>
  <c r="BS1553" i="35"/>
  <c r="BT1553" i="35"/>
  <c r="BU1553" i="35"/>
  <c r="BV1553" i="35"/>
  <c r="AO1554" i="35"/>
  <c r="AP1554" i="35"/>
  <c r="AQ1554" i="35"/>
  <c r="AR1554" i="35"/>
  <c r="AS1554" i="35"/>
  <c r="AT1554" i="35"/>
  <c r="AU1554" i="35"/>
  <c r="AV1554" i="35"/>
  <c r="AW1554" i="35"/>
  <c r="AX1554" i="35"/>
  <c r="AY1554" i="35"/>
  <c r="AZ1554" i="35"/>
  <c r="BA1554" i="35"/>
  <c r="BB1554" i="35"/>
  <c r="BC1554" i="35"/>
  <c r="BD1554" i="35"/>
  <c r="BE1554" i="35"/>
  <c r="BF1554" i="35"/>
  <c r="BG1554" i="35"/>
  <c r="BH1554" i="35"/>
  <c r="BI1554" i="35"/>
  <c r="BJ1554" i="35"/>
  <c r="BK1554" i="35"/>
  <c r="BL1554" i="35"/>
  <c r="BM1554" i="35"/>
  <c r="BN1554" i="35"/>
  <c r="BO1554" i="35"/>
  <c r="BP1554" i="35"/>
  <c r="BQ1554" i="35"/>
  <c r="BR1554" i="35"/>
  <c r="BS1554" i="35"/>
  <c r="BT1554" i="35"/>
  <c r="BU1554" i="35"/>
  <c r="BV1554" i="35"/>
  <c r="AO1555" i="35"/>
  <c r="AP1555" i="35"/>
  <c r="AQ1555" i="35"/>
  <c r="AR1555" i="35"/>
  <c r="AS1555" i="35"/>
  <c r="AT1555" i="35"/>
  <c r="AU1555" i="35"/>
  <c r="AV1555" i="35"/>
  <c r="AW1555" i="35"/>
  <c r="AX1555" i="35"/>
  <c r="AY1555" i="35"/>
  <c r="AZ1555" i="35"/>
  <c r="BA1555" i="35"/>
  <c r="BB1555" i="35"/>
  <c r="BC1555" i="35"/>
  <c r="BD1555" i="35"/>
  <c r="BE1555" i="35"/>
  <c r="BF1555" i="35"/>
  <c r="BG1555" i="35"/>
  <c r="BH1555" i="35"/>
  <c r="BI1555" i="35"/>
  <c r="BJ1555" i="35"/>
  <c r="BK1555" i="35"/>
  <c r="BL1555" i="35"/>
  <c r="BM1555" i="35"/>
  <c r="BN1555" i="35"/>
  <c r="BO1555" i="35"/>
  <c r="BP1555" i="35"/>
  <c r="BQ1555" i="35"/>
  <c r="BR1555" i="35"/>
  <c r="BS1555" i="35"/>
  <c r="BT1555" i="35"/>
  <c r="BU1555" i="35"/>
  <c r="BV1555" i="35"/>
  <c r="AO1556" i="35"/>
  <c r="AP1556" i="35"/>
  <c r="AQ1556" i="35"/>
  <c r="AR1556" i="35"/>
  <c r="AS1556" i="35"/>
  <c r="AT1556" i="35"/>
  <c r="AU1556" i="35"/>
  <c r="AV1556" i="35"/>
  <c r="AW1556" i="35"/>
  <c r="AX1556" i="35"/>
  <c r="AY1556" i="35"/>
  <c r="AZ1556" i="35"/>
  <c r="BA1556" i="35"/>
  <c r="BB1556" i="35"/>
  <c r="BC1556" i="35"/>
  <c r="BD1556" i="35"/>
  <c r="BE1556" i="35"/>
  <c r="BF1556" i="35"/>
  <c r="BG1556" i="35"/>
  <c r="BH1556" i="35"/>
  <c r="BI1556" i="35"/>
  <c r="BJ1556" i="35"/>
  <c r="BK1556" i="35"/>
  <c r="BL1556" i="35"/>
  <c r="BM1556" i="35"/>
  <c r="BN1556" i="35"/>
  <c r="BO1556" i="35"/>
  <c r="BP1556" i="35"/>
  <c r="BQ1556" i="35"/>
  <c r="BR1556" i="35"/>
  <c r="BS1556" i="35"/>
  <c r="BT1556" i="35"/>
  <c r="BU1556" i="35"/>
  <c r="BV1556" i="35"/>
  <c r="AO1557" i="35"/>
  <c r="AP1557" i="35"/>
  <c r="AQ1557" i="35"/>
  <c r="AR1557" i="35"/>
  <c r="AS1557" i="35"/>
  <c r="AT1557" i="35"/>
  <c r="AU1557" i="35"/>
  <c r="AV1557" i="35"/>
  <c r="AW1557" i="35"/>
  <c r="AX1557" i="35"/>
  <c r="AY1557" i="35"/>
  <c r="AZ1557" i="35"/>
  <c r="BA1557" i="35"/>
  <c r="BB1557" i="35"/>
  <c r="BC1557" i="35"/>
  <c r="BD1557" i="35"/>
  <c r="BE1557" i="35"/>
  <c r="BF1557" i="35"/>
  <c r="BG1557" i="35"/>
  <c r="BH1557" i="35"/>
  <c r="BI1557" i="35"/>
  <c r="BJ1557" i="35"/>
  <c r="BK1557" i="35"/>
  <c r="BL1557" i="35"/>
  <c r="BM1557" i="35"/>
  <c r="BN1557" i="35"/>
  <c r="BO1557" i="35"/>
  <c r="BP1557" i="35"/>
  <c r="BQ1557" i="35"/>
  <c r="BR1557" i="35"/>
  <c r="BS1557" i="35"/>
  <c r="BT1557" i="35"/>
  <c r="BU1557" i="35"/>
  <c r="BV1557" i="35"/>
  <c r="AO1558" i="35"/>
  <c r="AP1558" i="35"/>
  <c r="AQ1558" i="35"/>
  <c r="AR1558" i="35"/>
  <c r="AS1558" i="35"/>
  <c r="AT1558" i="35"/>
  <c r="AU1558" i="35"/>
  <c r="AV1558" i="35"/>
  <c r="AW1558" i="35"/>
  <c r="AX1558" i="35"/>
  <c r="AY1558" i="35"/>
  <c r="AZ1558" i="35"/>
  <c r="BA1558" i="35"/>
  <c r="BB1558" i="35"/>
  <c r="BC1558" i="35"/>
  <c r="BD1558" i="35"/>
  <c r="BE1558" i="35"/>
  <c r="BF1558" i="35"/>
  <c r="BG1558" i="35"/>
  <c r="BH1558" i="35"/>
  <c r="BI1558" i="35"/>
  <c r="BJ1558" i="35"/>
  <c r="BK1558" i="35"/>
  <c r="BL1558" i="35"/>
  <c r="BM1558" i="35"/>
  <c r="BN1558" i="35"/>
  <c r="BO1558" i="35"/>
  <c r="BP1558" i="35"/>
  <c r="BQ1558" i="35"/>
  <c r="BR1558" i="35"/>
  <c r="BS1558" i="35"/>
  <c r="BT1558" i="35"/>
  <c r="BU1558" i="35"/>
  <c r="BV1558" i="35"/>
  <c r="AO1242" i="35"/>
  <c r="AP1242" i="35"/>
  <c r="AQ1242" i="35"/>
  <c r="AR1242" i="35"/>
  <c r="AS1242" i="35"/>
  <c r="AT1242" i="35"/>
  <c r="AU1242" i="35"/>
  <c r="AV1242" i="35"/>
  <c r="AW1242" i="35"/>
  <c r="AX1242" i="35"/>
  <c r="AY1242" i="35"/>
  <c r="AZ1242" i="35"/>
  <c r="BA1242" i="35"/>
  <c r="BB1242" i="35"/>
  <c r="BC1242" i="35"/>
  <c r="BD1242" i="35"/>
  <c r="BE1242" i="35"/>
  <c r="BF1242" i="35"/>
  <c r="BG1242" i="35"/>
  <c r="BH1242" i="35"/>
  <c r="BI1242" i="35"/>
  <c r="BJ1242" i="35"/>
  <c r="BK1242" i="35"/>
  <c r="BL1242" i="35"/>
  <c r="BM1242" i="35"/>
  <c r="BN1242" i="35"/>
  <c r="BO1242" i="35"/>
  <c r="BP1242" i="35"/>
  <c r="BQ1242" i="35"/>
  <c r="BR1242" i="35"/>
  <c r="BS1242" i="35"/>
  <c r="BT1242" i="35"/>
  <c r="BU1242" i="35"/>
  <c r="BV1242" i="35"/>
  <c r="AO1243" i="35"/>
  <c r="AP1243" i="35"/>
  <c r="AQ1243" i="35"/>
  <c r="AR1243" i="35"/>
  <c r="AS1243" i="35"/>
  <c r="AT1243" i="35"/>
  <c r="AU1243" i="35"/>
  <c r="AV1243" i="35"/>
  <c r="AW1243" i="35"/>
  <c r="AX1243" i="35"/>
  <c r="AY1243" i="35"/>
  <c r="AZ1243" i="35"/>
  <c r="BA1243" i="35"/>
  <c r="BB1243" i="35"/>
  <c r="BC1243" i="35"/>
  <c r="BD1243" i="35"/>
  <c r="BE1243" i="35"/>
  <c r="BF1243" i="35"/>
  <c r="BG1243" i="35"/>
  <c r="BH1243" i="35"/>
  <c r="BI1243" i="35"/>
  <c r="BJ1243" i="35"/>
  <c r="BK1243" i="35"/>
  <c r="BL1243" i="35"/>
  <c r="BM1243" i="35"/>
  <c r="BN1243" i="35"/>
  <c r="BO1243" i="35"/>
  <c r="BP1243" i="35"/>
  <c r="BQ1243" i="35"/>
  <c r="BR1243" i="35"/>
  <c r="BS1243" i="35"/>
  <c r="BT1243" i="35"/>
  <c r="BU1243" i="35"/>
  <c r="BV1243" i="35"/>
  <c r="AO1244" i="35"/>
  <c r="AP1244" i="35"/>
  <c r="AQ1244" i="35"/>
  <c r="AR1244" i="35"/>
  <c r="AS1244" i="35"/>
  <c r="AT1244" i="35"/>
  <c r="AU1244" i="35"/>
  <c r="AV1244" i="35"/>
  <c r="AW1244" i="35"/>
  <c r="AX1244" i="35"/>
  <c r="AY1244" i="35"/>
  <c r="AZ1244" i="35"/>
  <c r="BA1244" i="35"/>
  <c r="BB1244" i="35"/>
  <c r="BC1244" i="35"/>
  <c r="BD1244" i="35"/>
  <c r="BE1244" i="35"/>
  <c r="BF1244" i="35"/>
  <c r="BG1244" i="35"/>
  <c r="BH1244" i="35"/>
  <c r="BI1244" i="35"/>
  <c r="BJ1244" i="35"/>
  <c r="BK1244" i="35"/>
  <c r="BL1244" i="35"/>
  <c r="BM1244" i="35"/>
  <c r="BN1244" i="35"/>
  <c r="BO1244" i="35"/>
  <c r="BP1244" i="35"/>
  <c r="BQ1244" i="35"/>
  <c r="BR1244" i="35"/>
  <c r="BS1244" i="35"/>
  <c r="BT1244" i="35"/>
  <c r="BU1244" i="35"/>
  <c r="BV1244" i="35"/>
  <c r="AO1245" i="35"/>
  <c r="AP1245" i="35"/>
  <c r="AQ1245" i="35"/>
  <c r="AR1245" i="35"/>
  <c r="AS1245" i="35"/>
  <c r="AT1245" i="35"/>
  <c r="AU1245" i="35"/>
  <c r="AV1245" i="35"/>
  <c r="AW1245" i="35"/>
  <c r="AX1245" i="35"/>
  <c r="AY1245" i="35"/>
  <c r="AZ1245" i="35"/>
  <c r="BA1245" i="35"/>
  <c r="BB1245" i="35"/>
  <c r="BC1245" i="35"/>
  <c r="BD1245" i="35"/>
  <c r="BE1245" i="35"/>
  <c r="BF1245" i="35"/>
  <c r="BG1245" i="35"/>
  <c r="BH1245" i="35"/>
  <c r="BI1245" i="35"/>
  <c r="BJ1245" i="35"/>
  <c r="BK1245" i="35"/>
  <c r="BL1245" i="35"/>
  <c r="BM1245" i="35"/>
  <c r="BN1245" i="35"/>
  <c r="BO1245" i="35"/>
  <c r="BP1245" i="35"/>
  <c r="BQ1245" i="35"/>
  <c r="BR1245" i="35"/>
  <c r="BS1245" i="35"/>
  <c r="BT1245" i="35"/>
  <c r="BU1245" i="35"/>
  <c r="BV1245" i="35"/>
  <c r="AO1246" i="35"/>
  <c r="AP1246" i="35"/>
  <c r="AQ1246" i="35"/>
  <c r="AR1246" i="35"/>
  <c r="AS1246" i="35"/>
  <c r="AT1246" i="35"/>
  <c r="AU1246" i="35"/>
  <c r="AV1246" i="35"/>
  <c r="AW1246" i="35"/>
  <c r="AX1246" i="35"/>
  <c r="AY1246" i="35"/>
  <c r="AZ1246" i="35"/>
  <c r="BA1246" i="35"/>
  <c r="BB1246" i="35"/>
  <c r="BC1246" i="35"/>
  <c r="BD1246" i="35"/>
  <c r="BE1246" i="35"/>
  <c r="BF1246" i="35"/>
  <c r="BG1246" i="35"/>
  <c r="BH1246" i="35"/>
  <c r="BI1246" i="35"/>
  <c r="BJ1246" i="35"/>
  <c r="BK1246" i="35"/>
  <c r="BL1246" i="35"/>
  <c r="BM1246" i="35"/>
  <c r="BN1246" i="35"/>
  <c r="BO1246" i="35"/>
  <c r="BP1246" i="35"/>
  <c r="BQ1246" i="35"/>
  <c r="BR1246" i="35"/>
  <c r="BS1246" i="35"/>
  <c r="BT1246" i="35"/>
  <c r="BU1246" i="35"/>
  <c r="BV1246" i="35"/>
  <c r="AO1247" i="35"/>
  <c r="AP1247" i="35"/>
  <c r="AQ1247" i="35"/>
  <c r="AR1247" i="35"/>
  <c r="AS1247" i="35"/>
  <c r="AT1247" i="35"/>
  <c r="AU1247" i="35"/>
  <c r="AV1247" i="35"/>
  <c r="AW1247" i="35"/>
  <c r="AX1247" i="35"/>
  <c r="AY1247" i="35"/>
  <c r="AZ1247" i="35"/>
  <c r="BA1247" i="35"/>
  <c r="BB1247" i="35"/>
  <c r="BC1247" i="35"/>
  <c r="BD1247" i="35"/>
  <c r="BE1247" i="35"/>
  <c r="BF1247" i="35"/>
  <c r="BG1247" i="35"/>
  <c r="BH1247" i="35"/>
  <c r="BI1247" i="35"/>
  <c r="BJ1247" i="35"/>
  <c r="BK1247" i="35"/>
  <c r="BL1247" i="35"/>
  <c r="BM1247" i="35"/>
  <c r="BN1247" i="35"/>
  <c r="BO1247" i="35"/>
  <c r="BP1247" i="35"/>
  <c r="BQ1247" i="35"/>
  <c r="BR1247" i="35"/>
  <c r="BS1247" i="35"/>
  <c r="BT1247" i="35"/>
  <c r="BU1247" i="35"/>
  <c r="BV1247" i="35"/>
  <c r="AO468" i="35"/>
  <c r="AP468" i="35"/>
  <c r="AQ468" i="35"/>
  <c r="AR468" i="35"/>
  <c r="AS468" i="35"/>
  <c r="AT468" i="35"/>
  <c r="AU468" i="35"/>
  <c r="AV468" i="35"/>
  <c r="AW468" i="35"/>
  <c r="AX468" i="35"/>
  <c r="AY468" i="35"/>
  <c r="AZ468" i="35"/>
  <c r="BA468" i="35"/>
  <c r="BB468" i="35"/>
  <c r="BC468" i="35"/>
  <c r="BD468" i="35"/>
  <c r="BE468" i="35"/>
  <c r="BF468" i="35"/>
  <c r="BG468" i="35"/>
  <c r="BH468" i="35"/>
  <c r="BI468" i="35"/>
  <c r="BJ468" i="35"/>
  <c r="BK468" i="35"/>
  <c r="BL468" i="35"/>
  <c r="BM468" i="35"/>
  <c r="BN468" i="35"/>
  <c r="BO468" i="35"/>
  <c r="BP468" i="35"/>
  <c r="BQ468" i="35"/>
  <c r="BR468" i="35"/>
  <c r="BS468" i="35"/>
  <c r="BT468" i="35"/>
  <c r="BU468" i="35"/>
  <c r="BV468" i="35"/>
  <c r="AO469" i="35"/>
  <c r="AP469" i="35"/>
  <c r="AQ469" i="35"/>
  <c r="AR469" i="35"/>
  <c r="AS469" i="35"/>
  <c r="AT469" i="35"/>
  <c r="AU469" i="35"/>
  <c r="AV469" i="35"/>
  <c r="AW469" i="35"/>
  <c r="AX469" i="35"/>
  <c r="AY469" i="35"/>
  <c r="AZ469" i="35"/>
  <c r="BA469" i="35"/>
  <c r="BB469" i="35"/>
  <c r="BC469" i="35"/>
  <c r="BD469" i="35"/>
  <c r="BE469" i="35"/>
  <c r="BF469" i="35"/>
  <c r="BG469" i="35"/>
  <c r="BH469" i="35"/>
  <c r="BI469" i="35"/>
  <c r="BJ469" i="35"/>
  <c r="BK469" i="35"/>
  <c r="BL469" i="35"/>
  <c r="BM469" i="35"/>
  <c r="BN469" i="35"/>
  <c r="BO469" i="35"/>
  <c r="BP469" i="35"/>
  <c r="BQ469" i="35"/>
  <c r="BR469" i="35"/>
  <c r="BS469" i="35"/>
  <c r="BT469" i="35"/>
  <c r="BU469" i="35"/>
  <c r="BV469" i="35"/>
  <c r="AO470" i="35"/>
  <c r="AP470" i="35"/>
  <c r="AQ470" i="35"/>
  <c r="AR470" i="35"/>
  <c r="AS470" i="35"/>
  <c r="AT470" i="35"/>
  <c r="AU470" i="35"/>
  <c r="AV470" i="35"/>
  <c r="AW470" i="35"/>
  <c r="AX470" i="35"/>
  <c r="AY470" i="35"/>
  <c r="AZ470" i="35"/>
  <c r="BA470" i="35"/>
  <c r="BB470" i="35"/>
  <c r="BC470" i="35"/>
  <c r="BD470" i="35"/>
  <c r="BE470" i="35"/>
  <c r="BF470" i="35"/>
  <c r="BG470" i="35"/>
  <c r="BH470" i="35"/>
  <c r="BI470" i="35"/>
  <c r="BJ470" i="35"/>
  <c r="BK470" i="35"/>
  <c r="BL470" i="35"/>
  <c r="BM470" i="35"/>
  <c r="BN470" i="35"/>
  <c r="BO470" i="35"/>
  <c r="BP470" i="35"/>
  <c r="BQ470" i="35"/>
  <c r="BR470" i="35"/>
  <c r="BS470" i="35"/>
  <c r="BT470" i="35"/>
  <c r="BU470" i="35"/>
  <c r="BV470" i="35"/>
  <c r="AO471" i="35"/>
  <c r="AP471" i="35"/>
  <c r="AQ471" i="35"/>
  <c r="AR471" i="35"/>
  <c r="AS471" i="35"/>
  <c r="AT471" i="35"/>
  <c r="AU471" i="35"/>
  <c r="AV471" i="35"/>
  <c r="AW471" i="35"/>
  <c r="AX471" i="35"/>
  <c r="AY471" i="35"/>
  <c r="AZ471" i="35"/>
  <c r="BA471" i="35"/>
  <c r="BB471" i="35"/>
  <c r="BC471" i="35"/>
  <c r="BD471" i="35"/>
  <c r="BE471" i="35"/>
  <c r="BF471" i="35"/>
  <c r="BG471" i="35"/>
  <c r="BH471" i="35"/>
  <c r="BI471" i="35"/>
  <c r="BJ471" i="35"/>
  <c r="BK471" i="35"/>
  <c r="BL471" i="35"/>
  <c r="BM471" i="35"/>
  <c r="BN471" i="35"/>
  <c r="BO471" i="35"/>
  <c r="BP471" i="35"/>
  <c r="BQ471" i="35"/>
  <c r="BR471" i="35"/>
  <c r="BS471" i="35"/>
  <c r="BT471" i="35"/>
  <c r="BU471" i="35"/>
  <c r="BV471" i="35"/>
  <c r="AO472" i="35"/>
  <c r="AP472" i="35"/>
  <c r="AQ472" i="35"/>
  <c r="AR472" i="35"/>
  <c r="AS472" i="35"/>
  <c r="AT472" i="35"/>
  <c r="AU472" i="35"/>
  <c r="AV472" i="35"/>
  <c r="AW472" i="35"/>
  <c r="AX472" i="35"/>
  <c r="AY472" i="35"/>
  <c r="AZ472" i="35"/>
  <c r="BA472" i="35"/>
  <c r="BB472" i="35"/>
  <c r="BC472" i="35"/>
  <c r="BD472" i="35"/>
  <c r="BE472" i="35"/>
  <c r="BF472" i="35"/>
  <c r="BG472" i="35"/>
  <c r="BH472" i="35"/>
  <c r="BI472" i="35"/>
  <c r="BJ472" i="35"/>
  <c r="BK472" i="35"/>
  <c r="BL472" i="35"/>
  <c r="BM472" i="35"/>
  <c r="BN472" i="35"/>
  <c r="BO472" i="35"/>
  <c r="BP472" i="35"/>
  <c r="BQ472" i="35"/>
  <c r="BR472" i="35"/>
  <c r="BS472" i="35"/>
  <c r="BT472" i="35"/>
  <c r="BU472" i="35"/>
  <c r="BV472" i="35"/>
  <c r="AO473" i="35"/>
  <c r="AP473" i="35"/>
  <c r="AQ473" i="35"/>
  <c r="AR473" i="35"/>
  <c r="AS473" i="35"/>
  <c r="AT473" i="35"/>
  <c r="AU473" i="35"/>
  <c r="AV473" i="35"/>
  <c r="AW473" i="35"/>
  <c r="AX473" i="35"/>
  <c r="AY473" i="35"/>
  <c r="AZ473" i="35"/>
  <c r="BA473" i="35"/>
  <c r="BB473" i="35"/>
  <c r="BC473" i="35"/>
  <c r="BD473" i="35"/>
  <c r="BE473" i="35"/>
  <c r="BF473" i="35"/>
  <c r="BG473" i="35"/>
  <c r="BH473" i="35"/>
  <c r="BI473" i="35"/>
  <c r="BJ473" i="35"/>
  <c r="BK473" i="35"/>
  <c r="BL473" i="35"/>
  <c r="BM473" i="35"/>
  <c r="BN473" i="35"/>
  <c r="BO473" i="35"/>
  <c r="BP473" i="35"/>
  <c r="BQ473" i="35"/>
  <c r="BR473" i="35"/>
  <c r="BS473" i="35"/>
  <c r="BT473" i="35"/>
  <c r="BU473" i="35"/>
  <c r="BV473" i="35"/>
  <c r="AO1717" i="35"/>
  <c r="AP1717" i="35"/>
  <c r="AQ1717" i="35"/>
  <c r="AR1717" i="35"/>
  <c r="AS1717" i="35"/>
  <c r="AT1717" i="35"/>
  <c r="AU1717" i="35"/>
  <c r="AV1717" i="35"/>
  <c r="AW1717" i="35"/>
  <c r="AX1717" i="35"/>
  <c r="AY1717" i="35"/>
  <c r="AZ1717" i="35"/>
  <c r="BA1717" i="35"/>
  <c r="BB1717" i="35"/>
  <c r="BC1717" i="35"/>
  <c r="BD1717" i="35"/>
  <c r="BE1717" i="35"/>
  <c r="BF1717" i="35"/>
  <c r="BG1717" i="35"/>
  <c r="BH1717" i="35"/>
  <c r="BI1717" i="35"/>
  <c r="BJ1717" i="35"/>
  <c r="BK1717" i="35"/>
  <c r="BL1717" i="35"/>
  <c r="BM1717" i="35"/>
  <c r="BN1717" i="35"/>
  <c r="BO1717" i="35"/>
  <c r="BP1717" i="35"/>
  <c r="BQ1717" i="35"/>
  <c r="BR1717" i="35"/>
  <c r="BS1717" i="35"/>
  <c r="BT1717" i="35"/>
  <c r="BU1717" i="35"/>
  <c r="BV1717" i="35"/>
  <c r="AO1718" i="35"/>
  <c r="AP1718" i="35"/>
  <c r="AQ1718" i="35"/>
  <c r="AR1718" i="35"/>
  <c r="AS1718" i="35"/>
  <c r="AT1718" i="35"/>
  <c r="AU1718" i="35"/>
  <c r="AV1718" i="35"/>
  <c r="AW1718" i="35"/>
  <c r="AX1718" i="35"/>
  <c r="AY1718" i="35"/>
  <c r="AZ1718" i="35"/>
  <c r="BA1718" i="35"/>
  <c r="BB1718" i="35"/>
  <c r="BC1718" i="35"/>
  <c r="BD1718" i="35"/>
  <c r="BE1718" i="35"/>
  <c r="BF1718" i="35"/>
  <c r="BG1718" i="35"/>
  <c r="BH1718" i="35"/>
  <c r="BI1718" i="35"/>
  <c r="BJ1718" i="35"/>
  <c r="BK1718" i="35"/>
  <c r="BL1718" i="35"/>
  <c r="BM1718" i="35"/>
  <c r="BN1718" i="35"/>
  <c r="BO1718" i="35"/>
  <c r="BP1718" i="35"/>
  <c r="BQ1718" i="35"/>
  <c r="BR1718" i="35"/>
  <c r="BS1718" i="35"/>
  <c r="BT1718" i="35"/>
  <c r="BU1718" i="35"/>
  <c r="BV1718" i="35"/>
  <c r="AO1719" i="35"/>
  <c r="AP1719" i="35"/>
  <c r="AQ1719" i="35"/>
  <c r="AR1719" i="35"/>
  <c r="AS1719" i="35"/>
  <c r="AT1719" i="35"/>
  <c r="AU1719" i="35"/>
  <c r="AV1719" i="35"/>
  <c r="AW1719" i="35"/>
  <c r="AX1719" i="35"/>
  <c r="AY1719" i="35"/>
  <c r="AZ1719" i="35"/>
  <c r="BA1719" i="35"/>
  <c r="BB1719" i="35"/>
  <c r="BC1719" i="35"/>
  <c r="BD1719" i="35"/>
  <c r="BE1719" i="35"/>
  <c r="BF1719" i="35"/>
  <c r="BG1719" i="35"/>
  <c r="BH1719" i="35"/>
  <c r="BI1719" i="35"/>
  <c r="BJ1719" i="35"/>
  <c r="BK1719" i="35"/>
  <c r="BL1719" i="35"/>
  <c r="BM1719" i="35"/>
  <c r="BN1719" i="35"/>
  <c r="BO1719" i="35"/>
  <c r="BP1719" i="35"/>
  <c r="BQ1719" i="35"/>
  <c r="BR1719" i="35"/>
  <c r="BS1719" i="35"/>
  <c r="BT1719" i="35"/>
  <c r="BU1719" i="35"/>
  <c r="BV1719" i="35"/>
  <c r="AO1720" i="35"/>
  <c r="AP1720" i="35"/>
  <c r="AQ1720" i="35"/>
  <c r="AR1720" i="35"/>
  <c r="AS1720" i="35"/>
  <c r="AT1720" i="35"/>
  <c r="AU1720" i="35"/>
  <c r="AV1720" i="35"/>
  <c r="AW1720" i="35"/>
  <c r="AX1720" i="35"/>
  <c r="AY1720" i="35"/>
  <c r="AZ1720" i="35"/>
  <c r="BA1720" i="35"/>
  <c r="BB1720" i="35"/>
  <c r="BC1720" i="35"/>
  <c r="BD1720" i="35"/>
  <c r="BE1720" i="35"/>
  <c r="BF1720" i="35"/>
  <c r="BG1720" i="35"/>
  <c r="BH1720" i="35"/>
  <c r="BI1720" i="35"/>
  <c r="BJ1720" i="35"/>
  <c r="BK1720" i="35"/>
  <c r="BL1720" i="35"/>
  <c r="BM1720" i="35"/>
  <c r="BN1720" i="35"/>
  <c r="BO1720" i="35"/>
  <c r="BP1720" i="35"/>
  <c r="BQ1720" i="35"/>
  <c r="BR1720" i="35"/>
  <c r="BS1720" i="35"/>
  <c r="BT1720" i="35"/>
  <c r="BU1720" i="35"/>
  <c r="BV1720" i="35"/>
  <c r="AO1721" i="35"/>
  <c r="AP1721" i="35"/>
  <c r="AQ1721" i="35"/>
  <c r="AR1721" i="35"/>
  <c r="AS1721" i="35"/>
  <c r="AT1721" i="35"/>
  <c r="AU1721" i="35"/>
  <c r="AV1721" i="35"/>
  <c r="AW1721" i="35"/>
  <c r="AX1721" i="35"/>
  <c r="AY1721" i="35"/>
  <c r="AZ1721" i="35"/>
  <c r="BA1721" i="35"/>
  <c r="BB1721" i="35"/>
  <c r="BC1721" i="35"/>
  <c r="BD1721" i="35"/>
  <c r="BE1721" i="35"/>
  <c r="BF1721" i="35"/>
  <c r="BG1721" i="35"/>
  <c r="BH1721" i="35"/>
  <c r="BI1721" i="35"/>
  <c r="BJ1721" i="35"/>
  <c r="BK1721" i="35"/>
  <c r="BL1721" i="35"/>
  <c r="BM1721" i="35"/>
  <c r="BN1721" i="35"/>
  <c r="BO1721" i="35"/>
  <c r="BP1721" i="35"/>
  <c r="BQ1721" i="35"/>
  <c r="BR1721" i="35"/>
  <c r="BS1721" i="35"/>
  <c r="BT1721" i="35"/>
  <c r="BU1721" i="35"/>
  <c r="BV1721" i="35"/>
  <c r="AO1722" i="35"/>
  <c r="AP1722" i="35"/>
  <c r="AQ1722" i="35"/>
  <c r="AR1722" i="35"/>
  <c r="AS1722" i="35"/>
  <c r="AT1722" i="35"/>
  <c r="AU1722" i="35"/>
  <c r="AV1722" i="35"/>
  <c r="AW1722" i="35"/>
  <c r="AX1722" i="35"/>
  <c r="AY1722" i="35"/>
  <c r="AZ1722" i="35"/>
  <c r="BA1722" i="35"/>
  <c r="BB1722" i="35"/>
  <c r="BC1722" i="35"/>
  <c r="BD1722" i="35"/>
  <c r="BE1722" i="35"/>
  <c r="BF1722" i="35"/>
  <c r="BG1722" i="35"/>
  <c r="BH1722" i="35"/>
  <c r="BI1722" i="35"/>
  <c r="BJ1722" i="35"/>
  <c r="BK1722" i="35"/>
  <c r="BL1722" i="35"/>
  <c r="BM1722" i="35"/>
  <c r="BN1722" i="35"/>
  <c r="BO1722" i="35"/>
  <c r="BP1722" i="35"/>
  <c r="BQ1722" i="35"/>
  <c r="BR1722" i="35"/>
  <c r="BS1722" i="35"/>
  <c r="BT1722" i="35"/>
  <c r="BU1722" i="35"/>
  <c r="BV1722"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AO9" i="35"/>
  <c r="AP9" i="35"/>
  <c r="AQ9" i="35"/>
  <c r="AR9" i="35"/>
  <c r="AS9" i="35"/>
  <c r="AT9" i="35"/>
  <c r="AU9" i="35"/>
  <c r="AV9" i="35"/>
  <c r="AW9" i="35"/>
  <c r="AX9" i="35"/>
  <c r="AY9" i="35"/>
  <c r="AZ9" i="35"/>
  <c r="BA9" i="35"/>
  <c r="BB9" i="35"/>
  <c r="BC9" i="35"/>
  <c r="BD9" i="35"/>
  <c r="BE9" i="35"/>
  <c r="BF9" i="35"/>
  <c r="BG9" i="35"/>
  <c r="BH9" i="35"/>
  <c r="BI9" i="35"/>
  <c r="BJ9" i="35"/>
  <c r="BK9" i="35"/>
  <c r="BL9" i="35"/>
  <c r="BM9" i="35"/>
  <c r="BN9" i="35"/>
  <c r="BO9" i="35"/>
  <c r="BP9" i="35"/>
  <c r="BQ9" i="35"/>
  <c r="BR9" i="35"/>
  <c r="BS9" i="35"/>
  <c r="BT9" i="35"/>
  <c r="BU9" i="35"/>
  <c r="BV9" i="35"/>
  <c r="AO10" i="35"/>
  <c r="AP10" i="35"/>
  <c r="AQ10" i="35"/>
  <c r="AR10" i="35"/>
  <c r="AS10" i="35"/>
  <c r="AT10" i="35"/>
  <c r="AU10" i="35"/>
  <c r="AV10" i="35"/>
  <c r="AW10" i="35"/>
  <c r="AX10" i="35"/>
  <c r="AY10" i="35"/>
  <c r="AZ10" i="35"/>
  <c r="BA10" i="35"/>
  <c r="BB10" i="35"/>
  <c r="BC10" i="35"/>
  <c r="BD10" i="35"/>
  <c r="BE10" i="35"/>
  <c r="BF10" i="35"/>
  <c r="BG10" i="35"/>
  <c r="BH10" i="35"/>
  <c r="BI10" i="35"/>
  <c r="BJ10" i="35"/>
  <c r="BK10" i="35"/>
  <c r="BL10" i="35"/>
  <c r="BM10" i="35"/>
  <c r="BN10" i="35"/>
  <c r="BO10" i="35"/>
  <c r="BP10" i="35"/>
  <c r="BQ10" i="35"/>
  <c r="BR10" i="35"/>
  <c r="BS10" i="35"/>
  <c r="BT10" i="35"/>
  <c r="BU10" i="35"/>
  <c r="BV10" i="35"/>
  <c r="AO11" i="35"/>
  <c r="AP11" i="35"/>
  <c r="AQ11" i="35"/>
  <c r="AR11" i="35"/>
  <c r="AS11" i="35"/>
  <c r="AT11" i="35"/>
  <c r="AU11" i="35"/>
  <c r="AV11" i="35"/>
  <c r="AW11" i="35"/>
  <c r="AX11" i="35"/>
  <c r="AY11" i="35"/>
  <c r="AZ11" i="35"/>
  <c r="BA11" i="35"/>
  <c r="BB11" i="35"/>
  <c r="BC11" i="35"/>
  <c r="BD11" i="35"/>
  <c r="BE11" i="35"/>
  <c r="BF11" i="35"/>
  <c r="BG11" i="35"/>
  <c r="BH11" i="35"/>
  <c r="BI11" i="35"/>
  <c r="BJ11" i="35"/>
  <c r="BK11" i="35"/>
  <c r="BL11" i="35"/>
  <c r="BM11" i="35"/>
  <c r="BN11" i="35"/>
  <c r="BO11" i="35"/>
  <c r="BP11" i="35"/>
  <c r="BQ11" i="35"/>
  <c r="BR11" i="35"/>
  <c r="BS11" i="35"/>
  <c r="BT11" i="35"/>
  <c r="BU11" i="35"/>
  <c r="BV11"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AO233" i="35"/>
  <c r="AP233" i="35"/>
  <c r="AQ233" i="35"/>
  <c r="AR233" i="35"/>
  <c r="AS233" i="35"/>
  <c r="AT233" i="35"/>
  <c r="AU233" i="35"/>
  <c r="AV233" i="35"/>
  <c r="AW233" i="35"/>
  <c r="AX233" i="35"/>
  <c r="AY233" i="35"/>
  <c r="AZ233" i="35"/>
  <c r="BA233" i="35"/>
  <c r="BB233" i="35"/>
  <c r="BC233" i="35"/>
  <c r="BD233" i="35"/>
  <c r="BE233" i="35"/>
  <c r="BF233" i="35"/>
  <c r="BG233" i="35"/>
  <c r="BH233" i="35"/>
  <c r="BI233" i="35"/>
  <c r="BJ233" i="35"/>
  <c r="BK233" i="35"/>
  <c r="BL233" i="35"/>
  <c r="BM233" i="35"/>
  <c r="BN233" i="35"/>
  <c r="BO233" i="35"/>
  <c r="BP233" i="35"/>
  <c r="BQ233" i="35"/>
  <c r="BR233" i="35"/>
  <c r="BS233" i="35"/>
  <c r="BT233" i="35"/>
  <c r="BU233" i="35"/>
  <c r="BV233" i="35"/>
  <c r="AO234" i="35"/>
  <c r="AP234" i="35"/>
  <c r="AQ234" i="35"/>
  <c r="AR234" i="35"/>
  <c r="AS234" i="35"/>
  <c r="AT234" i="35"/>
  <c r="AU234" i="35"/>
  <c r="AV234" i="35"/>
  <c r="AW234" i="35"/>
  <c r="AX234" i="35"/>
  <c r="AY234" i="35"/>
  <c r="AZ234" i="35"/>
  <c r="BA234" i="35"/>
  <c r="BB234" i="35"/>
  <c r="BC234" i="35"/>
  <c r="BD234" i="35"/>
  <c r="BE234" i="35"/>
  <c r="BF234" i="35"/>
  <c r="BG234" i="35"/>
  <c r="BH234" i="35"/>
  <c r="BI234" i="35"/>
  <c r="BJ234" i="35"/>
  <c r="BK234" i="35"/>
  <c r="BL234" i="35"/>
  <c r="BM234" i="35"/>
  <c r="BN234" i="35"/>
  <c r="BO234" i="35"/>
  <c r="BP234" i="35"/>
  <c r="BQ234" i="35"/>
  <c r="BR234" i="35"/>
  <c r="BS234" i="35"/>
  <c r="BT234" i="35"/>
  <c r="BU234" i="35"/>
  <c r="BV234" i="35"/>
  <c r="AO235" i="35"/>
  <c r="AP235" i="35"/>
  <c r="AQ235" i="35"/>
  <c r="AR235" i="35"/>
  <c r="AS235" i="35"/>
  <c r="AT235" i="35"/>
  <c r="AU235" i="35"/>
  <c r="AV235" i="35"/>
  <c r="AW235" i="35"/>
  <c r="AX235" i="35"/>
  <c r="AY235" i="35"/>
  <c r="AZ235" i="35"/>
  <c r="BA235" i="35"/>
  <c r="BB235" i="35"/>
  <c r="BC235" i="35"/>
  <c r="BD235" i="35"/>
  <c r="BE235" i="35"/>
  <c r="BF235" i="35"/>
  <c r="BG235" i="35"/>
  <c r="BH235" i="35"/>
  <c r="BI235" i="35"/>
  <c r="BJ235" i="35"/>
  <c r="BK235" i="35"/>
  <c r="BL235" i="35"/>
  <c r="BM235" i="35"/>
  <c r="BN235" i="35"/>
  <c r="BO235" i="35"/>
  <c r="BP235" i="35"/>
  <c r="BQ235" i="35"/>
  <c r="BR235" i="35"/>
  <c r="BS235" i="35"/>
  <c r="BT235" i="35"/>
  <c r="BU235" i="35"/>
  <c r="BV235" i="35"/>
  <c r="AO236" i="35"/>
  <c r="AP236" i="35"/>
  <c r="AQ236" i="35"/>
  <c r="AR236" i="35"/>
  <c r="AS236" i="35"/>
  <c r="AT236" i="35"/>
  <c r="AU236" i="35"/>
  <c r="AV236" i="35"/>
  <c r="AW236" i="35"/>
  <c r="AX236" i="35"/>
  <c r="AY236" i="35"/>
  <c r="AZ236" i="35"/>
  <c r="BA236" i="35"/>
  <c r="BB236" i="35"/>
  <c r="BC236" i="35"/>
  <c r="BD236" i="35"/>
  <c r="BE236" i="35"/>
  <c r="BF236" i="35"/>
  <c r="BG236" i="35"/>
  <c r="BH236" i="35"/>
  <c r="BI236" i="35"/>
  <c r="BJ236" i="35"/>
  <c r="BK236" i="35"/>
  <c r="BL236" i="35"/>
  <c r="BM236" i="35"/>
  <c r="BN236" i="35"/>
  <c r="BO236" i="35"/>
  <c r="BP236" i="35"/>
  <c r="BQ236" i="35"/>
  <c r="BR236" i="35"/>
  <c r="BS236" i="35"/>
  <c r="BT236" i="35"/>
  <c r="BU236" i="35"/>
  <c r="BV236" i="35"/>
  <c r="AO237" i="35"/>
  <c r="AP237" i="35"/>
  <c r="AQ237" i="35"/>
  <c r="AR237" i="35"/>
  <c r="AS237" i="35"/>
  <c r="AT237" i="35"/>
  <c r="AU237" i="35"/>
  <c r="AV237" i="35"/>
  <c r="AW237" i="35"/>
  <c r="AX237" i="35"/>
  <c r="AY237" i="35"/>
  <c r="AZ237" i="35"/>
  <c r="BA237" i="35"/>
  <c r="BB237" i="35"/>
  <c r="BC237" i="35"/>
  <c r="BD237" i="35"/>
  <c r="BE237" i="35"/>
  <c r="BF237" i="35"/>
  <c r="BG237" i="35"/>
  <c r="BH237" i="35"/>
  <c r="BI237" i="35"/>
  <c r="BJ237" i="35"/>
  <c r="BK237" i="35"/>
  <c r="BL237" i="35"/>
  <c r="BM237" i="35"/>
  <c r="BN237" i="35"/>
  <c r="BO237" i="35"/>
  <c r="BP237" i="35"/>
  <c r="BQ237" i="35"/>
  <c r="BR237" i="35"/>
  <c r="BS237" i="35"/>
  <c r="BT237" i="35"/>
  <c r="BU237" i="35"/>
  <c r="BV237" i="35"/>
  <c r="AO238" i="35"/>
  <c r="AP238" i="35"/>
  <c r="AQ238" i="35"/>
  <c r="AR238" i="35"/>
  <c r="AS238" i="35"/>
  <c r="AT238" i="35"/>
  <c r="AU238" i="35"/>
  <c r="AV238" i="35"/>
  <c r="AW238" i="35"/>
  <c r="AX238" i="35"/>
  <c r="AY238" i="35"/>
  <c r="AZ238" i="35"/>
  <c r="BA238" i="35"/>
  <c r="BB238" i="35"/>
  <c r="BC238" i="35"/>
  <c r="BD238" i="35"/>
  <c r="BE238" i="35"/>
  <c r="BF238" i="35"/>
  <c r="BG238" i="35"/>
  <c r="BH238" i="35"/>
  <c r="BI238" i="35"/>
  <c r="BJ238" i="35"/>
  <c r="BK238" i="35"/>
  <c r="BL238" i="35"/>
  <c r="BM238" i="35"/>
  <c r="BN238" i="35"/>
  <c r="BO238" i="35"/>
  <c r="BP238" i="35"/>
  <c r="BQ238" i="35"/>
  <c r="BR238" i="35"/>
  <c r="BS238" i="35"/>
  <c r="BT238" i="35"/>
  <c r="BU238" i="35"/>
  <c r="BV238" i="35"/>
  <c r="AO917" i="35"/>
  <c r="AP917" i="35"/>
  <c r="AQ917" i="35"/>
  <c r="AR917" i="35"/>
  <c r="AS917" i="35"/>
  <c r="AT917" i="35"/>
  <c r="AU917" i="35"/>
  <c r="AV917" i="35"/>
  <c r="AW917" i="35"/>
  <c r="AX917" i="35"/>
  <c r="AY917" i="35"/>
  <c r="AZ917" i="35"/>
  <c r="BA917" i="35"/>
  <c r="BB917" i="35"/>
  <c r="BC917" i="35"/>
  <c r="BD917" i="35"/>
  <c r="BE917" i="35"/>
  <c r="BF917" i="35"/>
  <c r="BG917" i="35"/>
  <c r="BH917" i="35"/>
  <c r="BI917" i="35"/>
  <c r="BJ917" i="35"/>
  <c r="BK917" i="35"/>
  <c r="BL917" i="35"/>
  <c r="BM917" i="35"/>
  <c r="BN917" i="35"/>
  <c r="BO917" i="35"/>
  <c r="BP917" i="35"/>
  <c r="BQ917" i="35"/>
  <c r="BR917" i="35"/>
  <c r="BS917" i="35"/>
  <c r="BT917" i="35"/>
  <c r="BU917" i="35"/>
  <c r="BV917" i="35"/>
  <c r="AO918" i="35"/>
  <c r="AP918" i="35"/>
  <c r="AQ918" i="35"/>
  <c r="AR918" i="35"/>
  <c r="AS918" i="35"/>
  <c r="AT918" i="35"/>
  <c r="AU918" i="35"/>
  <c r="AV918" i="35"/>
  <c r="AW918" i="35"/>
  <c r="AX918" i="35"/>
  <c r="AY918" i="35"/>
  <c r="AZ918" i="35"/>
  <c r="BA918" i="35"/>
  <c r="BB918" i="35"/>
  <c r="BC918" i="35"/>
  <c r="BD918" i="35"/>
  <c r="BE918" i="35"/>
  <c r="BF918" i="35"/>
  <c r="BG918" i="35"/>
  <c r="BH918" i="35"/>
  <c r="BI918" i="35"/>
  <c r="BJ918" i="35"/>
  <c r="BK918" i="35"/>
  <c r="BL918" i="35"/>
  <c r="BM918" i="35"/>
  <c r="BN918" i="35"/>
  <c r="BO918" i="35"/>
  <c r="BP918" i="35"/>
  <c r="BQ918" i="35"/>
  <c r="BR918" i="35"/>
  <c r="BS918" i="35"/>
  <c r="BT918" i="35"/>
  <c r="BU918" i="35"/>
  <c r="BV918" i="35"/>
  <c r="AO919" i="35"/>
  <c r="AP919" i="35"/>
  <c r="AQ919" i="35"/>
  <c r="AR919" i="35"/>
  <c r="AS919" i="35"/>
  <c r="AT919" i="35"/>
  <c r="AU919" i="35"/>
  <c r="AV919" i="35"/>
  <c r="AW919" i="35"/>
  <c r="AX919" i="35"/>
  <c r="AY919" i="35"/>
  <c r="AZ919" i="35"/>
  <c r="BA919" i="35"/>
  <c r="BB919" i="35"/>
  <c r="BC919" i="35"/>
  <c r="BD919" i="35"/>
  <c r="BE919" i="35"/>
  <c r="BF919" i="35"/>
  <c r="BG919" i="35"/>
  <c r="BH919" i="35"/>
  <c r="BI919" i="35"/>
  <c r="BJ919" i="35"/>
  <c r="BK919" i="35"/>
  <c r="BL919" i="35"/>
  <c r="BM919" i="35"/>
  <c r="BN919" i="35"/>
  <c r="BO919" i="35"/>
  <c r="BP919" i="35"/>
  <c r="BQ919" i="35"/>
  <c r="BR919" i="35"/>
  <c r="BS919" i="35"/>
  <c r="BT919" i="35"/>
  <c r="BU919" i="35"/>
  <c r="BV919" i="35"/>
  <c r="AO920" i="35"/>
  <c r="AP920" i="35"/>
  <c r="AQ920" i="35"/>
  <c r="AR920" i="35"/>
  <c r="AS920" i="35"/>
  <c r="AT920" i="35"/>
  <c r="AU920" i="35"/>
  <c r="AV920" i="35"/>
  <c r="AW920" i="35"/>
  <c r="AX920" i="35"/>
  <c r="AY920" i="35"/>
  <c r="AZ920" i="35"/>
  <c r="BA920" i="35"/>
  <c r="BB920" i="35"/>
  <c r="BC920" i="35"/>
  <c r="BD920" i="35"/>
  <c r="BE920" i="35"/>
  <c r="BF920" i="35"/>
  <c r="BG920" i="35"/>
  <c r="BH920" i="35"/>
  <c r="BI920" i="35"/>
  <c r="BJ920" i="35"/>
  <c r="BK920" i="35"/>
  <c r="BL920" i="35"/>
  <c r="BM920" i="35"/>
  <c r="BN920" i="35"/>
  <c r="BO920" i="35"/>
  <c r="BP920" i="35"/>
  <c r="BQ920" i="35"/>
  <c r="BR920" i="35"/>
  <c r="BS920" i="35"/>
  <c r="BT920" i="35"/>
  <c r="BU920" i="35"/>
  <c r="BV920" i="35"/>
  <c r="AO921" i="35"/>
  <c r="AP921" i="35"/>
  <c r="AQ921" i="35"/>
  <c r="AR921" i="35"/>
  <c r="AS921" i="35"/>
  <c r="AT921" i="35"/>
  <c r="AU921" i="35"/>
  <c r="AV921" i="35"/>
  <c r="AW921" i="35"/>
  <c r="AX921" i="35"/>
  <c r="AY921" i="35"/>
  <c r="AZ921" i="35"/>
  <c r="BA921" i="35"/>
  <c r="BB921" i="35"/>
  <c r="BC921" i="35"/>
  <c r="BD921" i="35"/>
  <c r="BE921" i="35"/>
  <c r="BF921" i="35"/>
  <c r="BG921" i="35"/>
  <c r="BH921" i="35"/>
  <c r="BI921" i="35"/>
  <c r="BJ921" i="35"/>
  <c r="BK921" i="35"/>
  <c r="BL921" i="35"/>
  <c r="BM921" i="35"/>
  <c r="BN921" i="35"/>
  <c r="BO921" i="35"/>
  <c r="BP921" i="35"/>
  <c r="BQ921" i="35"/>
  <c r="BR921" i="35"/>
  <c r="BS921" i="35"/>
  <c r="BT921" i="35"/>
  <c r="BU921" i="35"/>
  <c r="BV921" i="35"/>
  <c r="AO474" i="35"/>
  <c r="AP474" i="35"/>
  <c r="AQ474" i="35"/>
  <c r="AR474" i="35"/>
  <c r="AS474" i="35"/>
  <c r="AT474" i="35"/>
  <c r="AU474" i="35"/>
  <c r="AV474" i="35"/>
  <c r="AW474" i="35"/>
  <c r="AX474" i="35"/>
  <c r="AY474" i="35"/>
  <c r="AZ474" i="35"/>
  <c r="BA474" i="35"/>
  <c r="BB474" i="35"/>
  <c r="BC474" i="35"/>
  <c r="BD474" i="35"/>
  <c r="BE474" i="35"/>
  <c r="BF474" i="35"/>
  <c r="BG474" i="35"/>
  <c r="BH474" i="35"/>
  <c r="BI474" i="35"/>
  <c r="BJ474" i="35"/>
  <c r="BK474" i="35"/>
  <c r="BL474" i="35"/>
  <c r="BM474" i="35"/>
  <c r="BN474" i="35"/>
  <c r="BO474" i="35"/>
  <c r="BP474" i="35"/>
  <c r="BQ474" i="35"/>
  <c r="BR474" i="35"/>
  <c r="BS474" i="35"/>
  <c r="BT474" i="35"/>
  <c r="BU474" i="35"/>
  <c r="BV474" i="35"/>
  <c r="AO475" i="35"/>
  <c r="AP475" i="35"/>
  <c r="AQ475" i="35"/>
  <c r="AR475" i="35"/>
  <c r="AS475" i="35"/>
  <c r="AT475" i="35"/>
  <c r="AU475" i="35"/>
  <c r="AV475" i="35"/>
  <c r="AW475" i="35"/>
  <c r="AX475" i="35"/>
  <c r="AY475" i="35"/>
  <c r="AZ475" i="35"/>
  <c r="BA475" i="35"/>
  <c r="BB475" i="35"/>
  <c r="BC475" i="35"/>
  <c r="BD475" i="35"/>
  <c r="BE475" i="35"/>
  <c r="BF475" i="35"/>
  <c r="BG475" i="35"/>
  <c r="BH475" i="35"/>
  <c r="BI475" i="35"/>
  <c r="BJ475" i="35"/>
  <c r="BK475" i="35"/>
  <c r="BL475" i="35"/>
  <c r="BM475" i="35"/>
  <c r="BN475" i="35"/>
  <c r="BO475" i="35"/>
  <c r="BP475" i="35"/>
  <c r="BQ475" i="35"/>
  <c r="BR475" i="35"/>
  <c r="BS475" i="35"/>
  <c r="BT475" i="35"/>
  <c r="BU475" i="35"/>
  <c r="BV475" i="35"/>
  <c r="AO476" i="35"/>
  <c r="AP476" i="35"/>
  <c r="AQ476" i="35"/>
  <c r="AR476" i="35"/>
  <c r="AS476" i="35"/>
  <c r="AT476" i="35"/>
  <c r="AU476" i="35"/>
  <c r="AV476" i="35"/>
  <c r="AW476" i="35"/>
  <c r="AX476" i="35"/>
  <c r="AY476" i="35"/>
  <c r="AZ476" i="35"/>
  <c r="BA476" i="35"/>
  <c r="BB476" i="35"/>
  <c r="BC476" i="35"/>
  <c r="BD476" i="35"/>
  <c r="BE476" i="35"/>
  <c r="BF476" i="35"/>
  <c r="BG476" i="35"/>
  <c r="BH476" i="35"/>
  <c r="BI476" i="35"/>
  <c r="BJ476" i="35"/>
  <c r="BK476" i="35"/>
  <c r="BL476" i="35"/>
  <c r="BM476" i="35"/>
  <c r="BN476" i="35"/>
  <c r="BO476" i="35"/>
  <c r="BP476" i="35"/>
  <c r="BQ476" i="35"/>
  <c r="BR476" i="35"/>
  <c r="BS476" i="35"/>
  <c r="BT476" i="35"/>
  <c r="BU476" i="35"/>
  <c r="BV476" i="35"/>
  <c r="AO477" i="35"/>
  <c r="AP477" i="35"/>
  <c r="AQ477" i="35"/>
  <c r="AR477" i="35"/>
  <c r="AS477" i="35"/>
  <c r="AT477" i="35"/>
  <c r="AU477" i="35"/>
  <c r="AV477" i="35"/>
  <c r="AW477" i="35"/>
  <c r="AX477" i="35"/>
  <c r="AY477" i="35"/>
  <c r="AZ477" i="35"/>
  <c r="BA477" i="35"/>
  <c r="BB477" i="35"/>
  <c r="BC477" i="35"/>
  <c r="BD477" i="35"/>
  <c r="BE477" i="35"/>
  <c r="BF477" i="35"/>
  <c r="BG477" i="35"/>
  <c r="BH477" i="35"/>
  <c r="BI477" i="35"/>
  <c r="BJ477" i="35"/>
  <c r="BK477" i="35"/>
  <c r="BL477" i="35"/>
  <c r="BM477" i="35"/>
  <c r="BN477" i="35"/>
  <c r="BO477" i="35"/>
  <c r="BP477" i="35"/>
  <c r="BQ477" i="35"/>
  <c r="BR477" i="35"/>
  <c r="BS477" i="35"/>
  <c r="BT477" i="35"/>
  <c r="BU477" i="35"/>
  <c r="BV477" i="35"/>
  <c r="AO478" i="35"/>
  <c r="AP478" i="35"/>
  <c r="AQ478" i="35"/>
  <c r="AR478" i="35"/>
  <c r="AS478" i="35"/>
  <c r="AT478" i="35"/>
  <c r="AU478" i="35"/>
  <c r="AV478" i="35"/>
  <c r="AW478" i="35"/>
  <c r="AX478" i="35"/>
  <c r="AY478" i="35"/>
  <c r="AZ478" i="35"/>
  <c r="BA478" i="35"/>
  <c r="BB478" i="35"/>
  <c r="BC478" i="35"/>
  <c r="BD478" i="35"/>
  <c r="BE478" i="35"/>
  <c r="BF478" i="35"/>
  <c r="BG478" i="35"/>
  <c r="BH478" i="35"/>
  <c r="BI478" i="35"/>
  <c r="BJ478" i="35"/>
  <c r="BK478" i="35"/>
  <c r="BL478" i="35"/>
  <c r="BM478" i="35"/>
  <c r="BN478" i="35"/>
  <c r="BO478" i="35"/>
  <c r="BP478" i="35"/>
  <c r="BQ478" i="35"/>
  <c r="BR478" i="35"/>
  <c r="BS478" i="35"/>
  <c r="BT478" i="35"/>
  <c r="BU478" i="35"/>
  <c r="BV478" i="35"/>
  <c r="AO1723" i="35"/>
  <c r="AP1723" i="35"/>
  <c r="AQ1723" i="35"/>
  <c r="AR1723" i="35"/>
  <c r="AS1723" i="35"/>
  <c r="AT1723" i="35"/>
  <c r="AU1723" i="35"/>
  <c r="AV1723" i="35"/>
  <c r="AW1723" i="35"/>
  <c r="AX1723" i="35"/>
  <c r="AY1723" i="35"/>
  <c r="AZ1723" i="35"/>
  <c r="BA1723" i="35"/>
  <c r="BB1723" i="35"/>
  <c r="BC1723" i="35"/>
  <c r="BD1723" i="35"/>
  <c r="BE1723" i="35"/>
  <c r="BF1723" i="35"/>
  <c r="BG1723" i="35"/>
  <c r="BH1723" i="35"/>
  <c r="BI1723" i="35"/>
  <c r="BJ1723" i="35"/>
  <c r="BK1723" i="35"/>
  <c r="BL1723" i="35"/>
  <c r="BM1723" i="35"/>
  <c r="BN1723" i="35"/>
  <c r="BO1723" i="35"/>
  <c r="BP1723" i="35"/>
  <c r="BQ1723" i="35"/>
  <c r="BR1723" i="35"/>
  <c r="BS1723" i="35"/>
  <c r="BT1723" i="35"/>
  <c r="BU1723" i="35"/>
  <c r="BV1723" i="35"/>
  <c r="AO1724" i="35"/>
  <c r="AP1724" i="35"/>
  <c r="AQ1724" i="35"/>
  <c r="AR1724" i="35"/>
  <c r="AS1724" i="35"/>
  <c r="AT1724" i="35"/>
  <c r="AU1724" i="35"/>
  <c r="AV1724" i="35"/>
  <c r="AW1724" i="35"/>
  <c r="AX1724" i="35"/>
  <c r="AY1724" i="35"/>
  <c r="AZ1724" i="35"/>
  <c r="BA1724" i="35"/>
  <c r="BB1724" i="35"/>
  <c r="BC1724" i="35"/>
  <c r="BD1724" i="35"/>
  <c r="BE1724" i="35"/>
  <c r="BF1724" i="35"/>
  <c r="BG1724" i="35"/>
  <c r="BH1724" i="35"/>
  <c r="BI1724" i="35"/>
  <c r="BJ1724" i="35"/>
  <c r="BK1724" i="35"/>
  <c r="BL1724" i="35"/>
  <c r="BM1724" i="35"/>
  <c r="BN1724" i="35"/>
  <c r="BO1724" i="35"/>
  <c r="BP1724" i="35"/>
  <c r="BQ1724" i="35"/>
  <c r="BR1724" i="35"/>
  <c r="BS1724" i="35"/>
  <c r="BT1724" i="35"/>
  <c r="BU1724" i="35"/>
  <c r="BV1724" i="35"/>
  <c r="AO1725" i="35"/>
  <c r="AP1725" i="35"/>
  <c r="AQ1725" i="35"/>
  <c r="AR1725" i="35"/>
  <c r="AS1725" i="35"/>
  <c r="AT1725" i="35"/>
  <c r="AU1725" i="35"/>
  <c r="AV1725" i="35"/>
  <c r="AW1725" i="35"/>
  <c r="AX1725" i="35"/>
  <c r="AY1725" i="35"/>
  <c r="AZ1725" i="35"/>
  <c r="BA1725" i="35"/>
  <c r="BB1725" i="35"/>
  <c r="BC1725" i="35"/>
  <c r="BD1725" i="35"/>
  <c r="BE1725" i="35"/>
  <c r="BF1725" i="35"/>
  <c r="BG1725" i="35"/>
  <c r="BH1725" i="35"/>
  <c r="BI1725" i="35"/>
  <c r="BJ1725" i="35"/>
  <c r="BK1725" i="35"/>
  <c r="BL1725" i="35"/>
  <c r="BM1725" i="35"/>
  <c r="BN1725" i="35"/>
  <c r="BO1725" i="35"/>
  <c r="BP1725" i="35"/>
  <c r="BQ1725" i="35"/>
  <c r="BR1725" i="35"/>
  <c r="BS1725" i="35"/>
  <c r="BT1725" i="35"/>
  <c r="BU1725" i="35"/>
  <c r="BV1725" i="35"/>
  <c r="AO1726" i="35"/>
  <c r="AP1726" i="35"/>
  <c r="AQ1726" i="35"/>
  <c r="AR1726" i="35"/>
  <c r="AS1726" i="35"/>
  <c r="AT1726" i="35"/>
  <c r="AU1726" i="35"/>
  <c r="AV1726" i="35"/>
  <c r="AW1726" i="35"/>
  <c r="AX1726" i="35"/>
  <c r="AY1726" i="35"/>
  <c r="AZ1726" i="35"/>
  <c r="BA1726" i="35"/>
  <c r="BB1726" i="35"/>
  <c r="BC1726" i="35"/>
  <c r="BD1726" i="35"/>
  <c r="BE1726" i="35"/>
  <c r="BF1726" i="35"/>
  <c r="BG1726" i="35"/>
  <c r="BH1726" i="35"/>
  <c r="BI1726" i="35"/>
  <c r="BJ1726" i="35"/>
  <c r="BK1726" i="35"/>
  <c r="BL1726" i="35"/>
  <c r="BM1726" i="35"/>
  <c r="BN1726" i="35"/>
  <c r="BO1726" i="35"/>
  <c r="BP1726" i="35"/>
  <c r="BQ1726" i="35"/>
  <c r="BR1726" i="35"/>
  <c r="BS1726" i="35"/>
  <c r="BT1726" i="35"/>
  <c r="BU1726" i="35"/>
  <c r="BV1726" i="35"/>
  <c r="AO1727" i="35"/>
  <c r="AP1727" i="35"/>
  <c r="AQ1727" i="35"/>
  <c r="AR1727" i="35"/>
  <c r="AS1727" i="35"/>
  <c r="AT1727" i="35"/>
  <c r="AU1727" i="35"/>
  <c r="AV1727" i="35"/>
  <c r="AW1727" i="35"/>
  <c r="AX1727" i="35"/>
  <c r="AY1727" i="35"/>
  <c r="AZ1727" i="35"/>
  <c r="BA1727" i="35"/>
  <c r="BB1727" i="35"/>
  <c r="BC1727" i="35"/>
  <c r="BD1727" i="35"/>
  <c r="BE1727" i="35"/>
  <c r="BF1727" i="35"/>
  <c r="BG1727" i="35"/>
  <c r="BH1727" i="35"/>
  <c r="BI1727" i="35"/>
  <c r="BJ1727" i="35"/>
  <c r="BK1727" i="35"/>
  <c r="BL1727" i="35"/>
  <c r="BM1727" i="35"/>
  <c r="BN1727" i="35"/>
  <c r="BO1727" i="35"/>
  <c r="BP1727" i="35"/>
  <c r="BQ1727" i="35"/>
  <c r="BR1727" i="35"/>
  <c r="BS1727" i="35"/>
  <c r="BT1727" i="35"/>
  <c r="BU1727" i="35"/>
  <c r="BV1727" i="35"/>
  <c r="AO1728" i="35"/>
  <c r="AP1728" i="35"/>
  <c r="AQ1728" i="35"/>
  <c r="AR1728" i="35"/>
  <c r="AS1728" i="35"/>
  <c r="AT1728" i="35"/>
  <c r="AU1728" i="35"/>
  <c r="AV1728" i="35"/>
  <c r="AW1728" i="35"/>
  <c r="AX1728" i="35"/>
  <c r="AY1728" i="35"/>
  <c r="AZ1728" i="35"/>
  <c r="BA1728" i="35"/>
  <c r="BB1728" i="35"/>
  <c r="BC1728" i="35"/>
  <c r="BD1728" i="35"/>
  <c r="BE1728" i="35"/>
  <c r="BF1728" i="35"/>
  <c r="BG1728" i="35"/>
  <c r="BH1728" i="35"/>
  <c r="BI1728" i="35"/>
  <c r="BJ1728" i="35"/>
  <c r="BK1728" i="35"/>
  <c r="BL1728" i="35"/>
  <c r="BM1728" i="35"/>
  <c r="BN1728" i="35"/>
  <c r="BO1728" i="35"/>
  <c r="BP1728" i="35"/>
  <c r="BQ1728" i="35"/>
  <c r="BR1728" i="35"/>
  <c r="BS1728" i="35"/>
  <c r="BT1728" i="35"/>
  <c r="BU1728" i="35"/>
  <c r="BV1728"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AO14" i="35"/>
  <c r="AP14" i="35"/>
  <c r="AQ14" i="35"/>
  <c r="AR14" i="35"/>
  <c r="AS14" i="35"/>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R14" i="35"/>
  <c r="BS14" i="35"/>
  <c r="BT14" i="35"/>
  <c r="BU14" i="35"/>
  <c r="BV14" i="35"/>
  <c r="AO15" i="35"/>
  <c r="AP15" i="35"/>
  <c r="AQ15" i="35"/>
  <c r="AR15" i="35"/>
  <c r="AS15" i="35"/>
  <c r="AT15" i="35"/>
  <c r="AU15" i="35"/>
  <c r="AV15" i="35"/>
  <c r="AW15" i="35"/>
  <c r="AX15" i="35"/>
  <c r="AY15" i="35"/>
  <c r="AZ15" i="35"/>
  <c r="BA15" i="35"/>
  <c r="BB15" i="35"/>
  <c r="BC15" i="35"/>
  <c r="BD15" i="35"/>
  <c r="BE15" i="35"/>
  <c r="BF15" i="35"/>
  <c r="BG15" i="35"/>
  <c r="BH15" i="35"/>
  <c r="BI15" i="35"/>
  <c r="BJ15" i="35"/>
  <c r="BK15" i="35"/>
  <c r="BL15" i="35"/>
  <c r="BM15" i="35"/>
  <c r="BN15" i="35"/>
  <c r="BO15" i="35"/>
  <c r="BP15" i="35"/>
  <c r="BQ15" i="35"/>
  <c r="BR15" i="35"/>
  <c r="BS15" i="35"/>
  <c r="BT15" i="35"/>
  <c r="BU15" i="35"/>
  <c r="BV15" i="35"/>
  <c r="AO16" i="35"/>
  <c r="AP16" i="35"/>
  <c r="AQ16" i="35"/>
  <c r="AR16" i="35"/>
  <c r="AS16" i="35"/>
  <c r="AT16" i="35"/>
  <c r="AU16" i="35"/>
  <c r="AV16" i="35"/>
  <c r="AW16" i="35"/>
  <c r="AX16" i="35"/>
  <c r="AY16" i="35"/>
  <c r="AZ16" i="35"/>
  <c r="BA16" i="35"/>
  <c r="BB16" i="35"/>
  <c r="BC16" i="35"/>
  <c r="BD16" i="35"/>
  <c r="BE16" i="35"/>
  <c r="BF16" i="35"/>
  <c r="BG16" i="35"/>
  <c r="BH16" i="35"/>
  <c r="BI16" i="35"/>
  <c r="BJ16" i="35"/>
  <c r="BK16" i="35"/>
  <c r="BL16" i="35"/>
  <c r="BM16" i="35"/>
  <c r="BN16" i="35"/>
  <c r="BO16" i="35"/>
  <c r="BP16" i="35"/>
  <c r="BQ16" i="35"/>
  <c r="BR16" i="35"/>
  <c r="BS16" i="35"/>
  <c r="BT16" i="35"/>
  <c r="BU16" i="35"/>
  <c r="BV16" i="35"/>
  <c r="AO17" i="35"/>
  <c r="AP17" i="35"/>
  <c r="AQ17" i="35"/>
  <c r="AR17" i="35"/>
  <c r="AS17" i="35"/>
  <c r="AT17" i="35"/>
  <c r="AU17" i="35"/>
  <c r="AV17" i="35"/>
  <c r="AW17" i="35"/>
  <c r="AX17" i="35"/>
  <c r="AY17" i="35"/>
  <c r="AZ17" i="35"/>
  <c r="BA17" i="35"/>
  <c r="BB17" i="35"/>
  <c r="BC17" i="35"/>
  <c r="BD17" i="35"/>
  <c r="BE17" i="35"/>
  <c r="BF17" i="35"/>
  <c r="BG17" i="35"/>
  <c r="BH17" i="35"/>
  <c r="BI17" i="35"/>
  <c r="BJ17" i="35"/>
  <c r="BK17" i="35"/>
  <c r="BL17" i="35"/>
  <c r="BM17" i="35"/>
  <c r="BN17" i="35"/>
  <c r="BO17" i="35"/>
  <c r="BP17" i="35"/>
  <c r="BQ17" i="35"/>
  <c r="BR17" i="35"/>
  <c r="BS17" i="35"/>
  <c r="BT17" i="35"/>
  <c r="BU17" i="35"/>
  <c r="BV17" i="35"/>
  <c r="AO18" i="35"/>
  <c r="AP18" i="35"/>
  <c r="AQ18" i="35"/>
  <c r="AR18" i="35"/>
  <c r="AS18" i="35"/>
  <c r="AT18" i="35"/>
  <c r="AU18" i="35"/>
  <c r="AV18" i="35"/>
  <c r="AW18" i="35"/>
  <c r="AX18" i="35"/>
  <c r="AY18" i="35"/>
  <c r="AZ18" i="35"/>
  <c r="BA18" i="35"/>
  <c r="BB18" i="35"/>
  <c r="BC18" i="35"/>
  <c r="BD18" i="35"/>
  <c r="BE18" i="35"/>
  <c r="BF18" i="35"/>
  <c r="BG18" i="35"/>
  <c r="BH18" i="35"/>
  <c r="BI18" i="35"/>
  <c r="BJ18" i="35"/>
  <c r="BK18" i="35"/>
  <c r="BL18" i="35"/>
  <c r="BM18" i="35"/>
  <c r="BN18" i="35"/>
  <c r="BO18" i="35"/>
  <c r="BP18" i="35"/>
  <c r="BQ18" i="35"/>
  <c r="BR18" i="35"/>
  <c r="BS18" i="35"/>
  <c r="BT18" i="35"/>
  <c r="BU18" i="35"/>
  <c r="BV18" i="35"/>
  <c r="AO239" i="35"/>
  <c r="AP239" i="35"/>
  <c r="AQ239" i="35"/>
  <c r="AR239" i="35"/>
  <c r="AS239" i="35"/>
  <c r="AT239" i="35"/>
  <c r="AU239" i="35"/>
  <c r="AV239" i="35"/>
  <c r="AW239" i="35"/>
  <c r="AX239" i="35"/>
  <c r="AY239" i="35"/>
  <c r="AZ239" i="35"/>
  <c r="BA239" i="35"/>
  <c r="BB239" i="35"/>
  <c r="BC239" i="35"/>
  <c r="BD239" i="35"/>
  <c r="BE239" i="35"/>
  <c r="BF239" i="35"/>
  <c r="BG239" i="35"/>
  <c r="BH239" i="35"/>
  <c r="BI239" i="35"/>
  <c r="BJ239" i="35"/>
  <c r="BK239" i="35"/>
  <c r="BL239" i="35"/>
  <c r="BM239" i="35"/>
  <c r="BN239" i="35"/>
  <c r="BO239" i="35"/>
  <c r="BP239" i="35"/>
  <c r="BQ239" i="35"/>
  <c r="BR239" i="35"/>
  <c r="BS239" i="35"/>
  <c r="BT239" i="35"/>
  <c r="BU239" i="35"/>
  <c r="BV239" i="35"/>
  <c r="AO240" i="35"/>
  <c r="AP240" i="35"/>
  <c r="AQ240" i="35"/>
  <c r="AR240" i="35"/>
  <c r="AS240" i="35"/>
  <c r="AT240" i="35"/>
  <c r="AU240" i="35"/>
  <c r="AV240" i="35"/>
  <c r="AW240" i="35"/>
  <c r="AX240" i="35"/>
  <c r="AY240" i="35"/>
  <c r="AZ240" i="35"/>
  <c r="BA240" i="35"/>
  <c r="BB240" i="35"/>
  <c r="BC240" i="35"/>
  <c r="BD240" i="35"/>
  <c r="BE240" i="35"/>
  <c r="BF240" i="35"/>
  <c r="BG240" i="35"/>
  <c r="BH240" i="35"/>
  <c r="BI240" i="35"/>
  <c r="BJ240" i="35"/>
  <c r="BK240" i="35"/>
  <c r="BL240" i="35"/>
  <c r="BM240" i="35"/>
  <c r="BN240" i="35"/>
  <c r="BO240" i="35"/>
  <c r="BP240" i="35"/>
  <c r="BQ240" i="35"/>
  <c r="BR240" i="35"/>
  <c r="BS240" i="35"/>
  <c r="BT240" i="35"/>
  <c r="BU240" i="35"/>
  <c r="BV240" i="35"/>
  <c r="AO241" i="35"/>
  <c r="AP241" i="35"/>
  <c r="AQ241" i="35"/>
  <c r="AR241" i="35"/>
  <c r="AS241" i="35"/>
  <c r="AT241" i="35"/>
  <c r="AU241" i="35"/>
  <c r="AV241" i="35"/>
  <c r="AW241" i="35"/>
  <c r="AX241" i="35"/>
  <c r="AY241" i="35"/>
  <c r="AZ241" i="35"/>
  <c r="BA241" i="35"/>
  <c r="BB241" i="35"/>
  <c r="BC241" i="35"/>
  <c r="BD241" i="35"/>
  <c r="BE241" i="35"/>
  <c r="BF241" i="35"/>
  <c r="BG241" i="35"/>
  <c r="BH241" i="35"/>
  <c r="BI241" i="35"/>
  <c r="BJ241" i="35"/>
  <c r="BK241" i="35"/>
  <c r="BL241" i="35"/>
  <c r="BM241" i="35"/>
  <c r="BN241" i="35"/>
  <c r="BO241" i="35"/>
  <c r="BP241" i="35"/>
  <c r="BQ241" i="35"/>
  <c r="BR241" i="35"/>
  <c r="BS241" i="35"/>
  <c r="BT241" i="35"/>
  <c r="BU241" i="35"/>
  <c r="BV241" i="35"/>
  <c r="AO242" i="35"/>
  <c r="AP242" i="35"/>
  <c r="AQ242" i="35"/>
  <c r="AR242" i="35"/>
  <c r="AS242" i="35"/>
  <c r="AT242" i="35"/>
  <c r="AU242" i="35"/>
  <c r="AV242" i="35"/>
  <c r="AW242" i="35"/>
  <c r="AX242" i="35"/>
  <c r="AY242" i="35"/>
  <c r="AZ242" i="35"/>
  <c r="BA242" i="35"/>
  <c r="BB242" i="35"/>
  <c r="BC242" i="35"/>
  <c r="BD242" i="35"/>
  <c r="BE242" i="35"/>
  <c r="BF242" i="35"/>
  <c r="BG242" i="35"/>
  <c r="BH242" i="35"/>
  <c r="BI242" i="35"/>
  <c r="BJ242" i="35"/>
  <c r="BK242" i="35"/>
  <c r="BL242" i="35"/>
  <c r="BM242" i="35"/>
  <c r="BN242" i="35"/>
  <c r="BO242" i="35"/>
  <c r="BP242" i="35"/>
  <c r="BQ242" i="35"/>
  <c r="BR242" i="35"/>
  <c r="BS242" i="35"/>
  <c r="BT242" i="35"/>
  <c r="BU242" i="35"/>
  <c r="BV242" i="35"/>
  <c r="AO243" i="35"/>
  <c r="AP243" i="35"/>
  <c r="AQ243" i="35"/>
  <c r="AR243" i="35"/>
  <c r="AS243" i="35"/>
  <c r="AT243" i="35"/>
  <c r="AU243" i="35"/>
  <c r="AV243" i="35"/>
  <c r="AW243" i="35"/>
  <c r="AX243" i="35"/>
  <c r="AY243" i="35"/>
  <c r="AZ243" i="35"/>
  <c r="BA243" i="35"/>
  <c r="BB243" i="35"/>
  <c r="BC243" i="35"/>
  <c r="BD243" i="35"/>
  <c r="BE243" i="35"/>
  <c r="BF243" i="35"/>
  <c r="BG243" i="35"/>
  <c r="BH243" i="35"/>
  <c r="BI243" i="35"/>
  <c r="BJ243" i="35"/>
  <c r="BK243" i="35"/>
  <c r="BL243" i="35"/>
  <c r="BM243" i="35"/>
  <c r="BN243" i="35"/>
  <c r="BO243" i="35"/>
  <c r="BP243" i="35"/>
  <c r="BQ243" i="35"/>
  <c r="BR243" i="35"/>
  <c r="BS243" i="35"/>
  <c r="BT243" i="35"/>
  <c r="BU243" i="35"/>
  <c r="BV243" i="35"/>
  <c r="AO244" i="35"/>
  <c r="AP244" i="35"/>
  <c r="AQ244" i="35"/>
  <c r="AR244" i="35"/>
  <c r="AS244" i="35"/>
  <c r="AT244" i="35"/>
  <c r="AU244" i="35"/>
  <c r="AV244" i="35"/>
  <c r="AW244" i="35"/>
  <c r="AX244" i="35"/>
  <c r="AY244" i="35"/>
  <c r="AZ244" i="35"/>
  <c r="BA244" i="35"/>
  <c r="BB244" i="35"/>
  <c r="BC244" i="35"/>
  <c r="BD244" i="35"/>
  <c r="BE244" i="35"/>
  <c r="BF244" i="35"/>
  <c r="BG244" i="35"/>
  <c r="BH244" i="35"/>
  <c r="BI244" i="35"/>
  <c r="BJ244" i="35"/>
  <c r="BK244" i="35"/>
  <c r="BL244" i="35"/>
  <c r="BM244" i="35"/>
  <c r="BN244" i="35"/>
  <c r="BO244" i="35"/>
  <c r="BP244" i="35"/>
  <c r="BQ244" i="35"/>
  <c r="BR244" i="35"/>
  <c r="BS244" i="35"/>
  <c r="BT244" i="35"/>
  <c r="BU244" i="35"/>
  <c r="BV244" i="35"/>
  <c r="AO770" i="35"/>
  <c r="AP770" i="35"/>
  <c r="AQ770" i="35"/>
  <c r="AR770" i="35"/>
  <c r="AS770" i="35"/>
  <c r="AT770" i="35"/>
  <c r="AU770" i="35"/>
  <c r="AV770" i="35"/>
  <c r="AW770" i="35"/>
  <c r="AX770" i="35"/>
  <c r="AY770" i="35"/>
  <c r="AZ770" i="35"/>
  <c r="BA770" i="35"/>
  <c r="BB770" i="35"/>
  <c r="BC770" i="35"/>
  <c r="BD770" i="35"/>
  <c r="BE770" i="35"/>
  <c r="BF770" i="35"/>
  <c r="BG770" i="35"/>
  <c r="BH770" i="35"/>
  <c r="BI770" i="35"/>
  <c r="BJ770" i="35"/>
  <c r="BK770" i="35"/>
  <c r="BL770" i="35"/>
  <c r="BM770" i="35"/>
  <c r="BN770" i="35"/>
  <c r="BO770" i="35"/>
  <c r="BP770" i="35"/>
  <c r="BQ770" i="35"/>
  <c r="BR770" i="35"/>
  <c r="BS770" i="35"/>
  <c r="BT770" i="35"/>
  <c r="BU770" i="35"/>
  <c r="BV770" i="35"/>
  <c r="AO771" i="35"/>
  <c r="AP771" i="35"/>
  <c r="AQ771" i="35"/>
  <c r="AR771" i="35"/>
  <c r="AS771" i="35"/>
  <c r="AT771" i="35"/>
  <c r="AU771" i="35"/>
  <c r="AV771" i="35"/>
  <c r="AW771" i="35"/>
  <c r="AX771" i="35"/>
  <c r="AY771" i="35"/>
  <c r="AZ771" i="35"/>
  <c r="BA771" i="35"/>
  <c r="BB771" i="35"/>
  <c r="BC771" i="35"/>
  <c r="BD771" i="35"/>
  <c r="BE771" i="35"/>
  <c r="BF771" i="35"/>
  <c r="BG771" i="35"/>
  <c r="BH771" i="35"/>
  <c r="BI771" i="35"/>
  <c r="BJ771" i="35"/>
  <c r="BK771" i="35"/>
  <c r="BL771" i="35"/>
  <c r="BM771" i="35"/>
  <c r="BN771" i="35"/>
  <c r="BO771" i="35"/>
  <c r="BP771" i="35"/>
  <c r="BQ771" i="35"/>
  <c r="BR771" i="35"/>
  <c r="BS771" i="35"/>
  <c r="BT771" i="35"/>
  <c r="BU771" i="35"/>
  <c r="BV771" i="35"/>
  <c r="AO772" i="35"/>
  <c r="AP772" i="35"/>
  <c r="AQ772" i="35"/>
  <c r="AR772" i="35"/>
  <c r="AS772" i="35"/>
  <c r="AT772" i="35"/>
  <c r="AU772" i="35"/>
  <c r="AV772" i="35"/>
  <c r="AW772" i="35"/>
  <c r="AX772" i="35"/>
  <c r="AY772" i="35"/>
  <c r="AZ772" i="35"/>
  <c r="BA772" i="35"/>
  <c r="BB772" i="35"/>
  <c r="BC772" i="35"/>
  <c r="BD772" i="35"/>
  <c r="BE772" i="35"/>
  <c r="BF772" i="35"/>
  <c r="BG772" i="35"/>
  <c r="BH772" i="35"/>
  <c r="BI772" i="35"/>
  <c r="BJ772" i="35"/>
  <c r="BK772" i="35"/>
  <c r="BL772" i="35"/>
  <c r="BM772" i="35"/>
  <c r="BN772" i="35"/>
  <c r="BO772" i="35"/>
  <c r="BP772" i="35"/>
  <c r="BQ772" i="35"/>
  <c r="BR772" i="35"/>
  <c r="BS772" i="35"/>
  <c r="BT772" i="35"/>
  <c r="BU772" i="35"/>
  <c r="BV772" i="35"/>
  <c r="AO773" i="35"/>
  <c r="AP773" i="35"/>
  <c r="AQ773" i="35"/>
  <c r="AR773" i="35"/>
  <c r="AS773" i="35"/>
  <c r="AT773" i="35"/>
  <c r="AU773" i="35"/>
  <c r="AV773" i="35"/>
  <c r="AW773" i="35"/>
  <c r="AX773" i="35"/>
  <c r="AY773" i="35"/>
  <c r="AZ773" i="35"/>
  <c r="BA773" i="35"/>
  <c r="BB773" i="35"/>
  <c r="BC773" i="35"/>
  <c r="BD773" i="35"/>
  <c r="BE773" i="35"/>
  <c r="BF773" i="35"/>
  <c r="BG773" i="35"/>
  <c r="BH773" i="35"/>
  <c r="BI773" i="35"/>
  <c r="BJ773" i="35"/>
  <c r="BK773" i="35"/>
  <c r="BL773" i="35"/>
  <c r="BM773" i="35"/>
  <c r="BN773" i="35"/>
  <c r="BO773" i="35"/>
  <c r="BP773" i="35"/>
  <c r="BQ773" i="35"/>
  <c r="BR773" i="35"/>
  <c r="BS773" i="35"/>
  <c r="BT773" i="35"/>
  <c r="BU773" i="35"/>
  <c r="BV773" i="35"/>
  <c r="AO774" i="35"/>
  <c r="AP774" i="35"/>
  <c r="AQ774" i="35"/>
  <c r="AR774" i="35"/>
  <c r="AS774" i="35"/>
  <c r="AT774" i="35"/>
  <c r="AU774" i="35"/>
  <c r="AV774" i="35"/>
  <c r="AW774" i="35"/>
  <c r="AX774" i="35"/>
  <c r="AY774" i="35"/>
  <c r="AZ774" i="35"/>
  <c r="BA774" i="35"/>
  <c r="BB774" i="35"/>
  <c r="BC774" i="35"/>
  <c r="BD774" i="35"/>
  <c r="BE774" i="35"/>
  <c r="BF774" i="35"/>
  <c r="BG774" i="35"/>
  <c r="BH774" i="35"/>
  <c r="BI774" i="35"/>
  <c r="BJ774" i="35"/>
  <c r="BK774" i="35"/>
  <c r="BL774" i="35"/>
  <c r="BM774" i="35"/>
  <c r="BN774" i="35"/>
  <c r="BO774" i="35"/>
  <c r="BP774" i="35"/>
  <c r="BQ774" i="35"/>
  <c r="BR774" i="35"/>
  <c r="BS774" i="35"/>
  <c r="BT774" i="35"/>
  <c r="BU774" i="35"/>
  <c r="BV774" i="35"/>
  <c r="AO1409" i="35"/>
  <c r="AP1409" i="35"/>
  <c r="AQ1409" i="35"/>
  <c r="AR1409" i="35"/>
  <c r="AS1409" i="35"/>
  <c r="AT1409" i="35"/>
  <c r="AU1409" i="35"/>
  <c r="AV1409" i="35"/>
  <c r="AW1409" i="35"/>
  <c r="AX1409" i="35"/>
  <c r="AY1409" i="35"/>
  <c r="AZ1409" i="35"/>
  <c r="BA1409" i="35"/>
  <c r="BB1409" i="35"/>
  <c r="BC1409" i="35"/>
  <c r="BD1409" i="35"/>
  <c r="BE1409" i="35"/>
  <c r="BF1409" i="35"/>
  <c r="BG1409" i="35"/>
  <c r="BH1409" i="35"/>
  <c r="BI1409" i="35"/>
  <c r="BJ1409" i="35"/>
  <c r="BK1409" i="35"/>
  <c r="BL1409" i="35"/>
  <c r="BM1409" i="35"/>
  <c r="BN1409" i="35"/>
  <c r="BO1409" i="35"/>
  <c r="BP1409" i="35"/>
  <c r="BQ1409" i="35"/>
  <c r="BR1409" i="35"/>
  <c r="BS1409" i="35"/>
  <c r="BT1409" i="35"/>
  <c r="BU1409" i="35"/>
  <c r="BV1409" i="35"/>
  <c r="AO1410" i="35"/>
  <c r="AP1410" i="35"/>
  <c r="AQ1410" i="35"/>
  <c r="AR1410" i="35"/>
  <c r="AS1410" i="35"/>
  <c r="AT1410" i="35"/>
  <c r="AU1410" i="35"/>
  <c r="AV1410" i="35"/>
  <c r="AW1410" i="35"/>
  <c r="AX1410" i="35"/>
  <c r="AY1410" i="35"/>
  <c r="AZ1410" i="35"/>
  <c r="BA1410" i="35"/>
  <c r="BB1410" i="35"/>
  <c r="BC1410" i="35"/>
  <c r="BD1410" i="35"/>
  <c r="BE1410" i="35"/>
  <c r="BF1410" i="35"/>
  <c r="BG1410" i="35"/>
  <c r="BH1410" i="35"/>
  <c r="BI1410" i="35"/>
  <c r="BJ1410" i="35"/>
  <c r="BK1410" i="35"/>
  <c r="BL1410" i="35"/>
  <c r="BM1410" i="35"/>
  <c r="BN1410" i="35"/>
  <c r="BO1410" i="35"/>
  <c r="BP1410" i="35"/>
  <c r="BQ1410" i="35"/>
  <c r="BR1410" i="35"/>
  <c r="BS1410" i="35"/>
  <c r="BT1410" i="35"/>
  <c r="BU1410" i="35"/>
  <c r="BV1410" i="35"/>
  <c r="AO1411" i="35"/>
  <c r="AP1411" i="35"/>
  <c r="AQ1411" i="35"/>
  <c r="AR1411" i="35"/>
  <c r="AS1411" i="35"/>
  <c r="AT1411" i="35"/>
  <c r="AU1411" i="35"/>
  <c r="AV1411" i="35"/>
  <c r="AW1411" i="35"/>
  <c r="AX1411" i="35"/>
  <c r="AY1411" i="35"/>
  <c r="AZ1411" i="35"/>
  <c r="BA1411" i="35"/>
  <c r="BB1411" i="35"/>
  <c r="BC1411" i="35"/>
  <c r="BD1411" i="35"/>
  <c r="BE1411" i="35"/>
  <c r="BF1411" i="35"/>
  <c r="BG1411" i="35"/>
  <c r="BH1411" i="35"/>
  <c r="BI1411" i="35"/>
  <c r="BJ1411" i="35"/>
  <c r="BK1411" i="35"/>
  <c r="BL1411" i="35"/>
  <c r="BM1411" i="35"/>
  <c r="BN1411" i="35"/>
  <c r="BO1411" i="35"/>
  <c r="BP1411" i="35"/>
  <c r="BQ1411" i="35"/>
  <c r="BR1411" i="35"/>
  <c r="BS1411" i="35"/>
  <c r="BT1411" i="35"/>
  <c r="BU1411" i="35"/>
  <c r="BV1411" i="35"/>
  <c r="AO1087" i="35"/>
  <c r="AP1087" i="35"/>
  <c r="AQ1087" i="35"/>
  <c r="AR1087" i="35"/>
  <c r="AS1087" i="35"/>
  <c r="AT1087" i="35"/>
  <c r="AU1087" i="35"/>
  <c r="AV1087" i="35"/>
  <c r="AW1087" i="35"/>
  <c r="AX1087" i="35"/>
  <c r="AY1087" i="35"/>
  <c r="AZ1087" i="35"/>
  <c r="BA1087" i="35"/>
  <c r="BB1087" i="35"/>
  <c r="BC1087" i="35"/>
  <c r="BD1087" i="35"/>
  <c r="BE1087" i="35"/>
  <c r="BF1087" i="35"/>
  <c r="BG1087" i="35"/>
  <c r="BH1087" i="35"/>
  <c r="BI1087" i="35"/>
  <c r="BJ1087" i="35"/>
  <c r="BK1087" i="35"/>
  <c r="BL1087" i="35"/>
  <c r="BM1087" i="35"/>
  <c r="BN1087" i="35"/>
  <c r="BO1087" i="35"/>
  <c r="BP1087" i="35"/>
  <c r="BQ1087" i="35"/>
  <c r="BR1087" i="35"/>
  <c r="BS1087" i="35"/>
  <c r="BT1087" i="35"/>
  <c r="BU1087" i="35"/>
  <c r="BV1087" i="35"/>
  <c r="AO1088" i="35"/>
  <c r="AP1088" i="35"/>
  <c r="AQ1088" i="35"/>
  <c r="AR1088" i="35"/>
  <c r="AS1088" i="35"/>
  <c r="AT1088" i="35"/>
  <c r="AU1088" i="35"/>
  <c r="AV1088" i="35"/>
  <c r="AW1088" i="35"/>
  <c r="AX1088" i="35"/>
  <c r="AY1088" i="35"/>
  <c r="AZ1088" i="35"/>
  <c r="BA1088" i="35"/>
  <c r="BB1088" i="35"/>
  <c r="BC1088" i="35"/>
  <c r="BD1088" i="35"/>
  <c r="BE1088" i="35"/>
  <c r="BF1088" i="35"/>
  <c r="BG1088" i="35"/>
  <c r="BH1088" i="35"/>
  <c r="BI1088" i="35"/>
  <c r="BJ1088" i="35"/>
  <c r="BK1088" i="35"/>
  <c r="BL1088" i="35"/>
  <c r="BM1088" i="35"/>
  <c r="BN1088" i="35"/>
  <c r="BO1088" i="35"/>
  <c r="BP1088" i="35"/>
  <c r="BQ1088" i="35"/>
  <c r="BR1088" i="35"/>
  <c r="BS1088" i="35"/>
  <c r="BT1088" i="35"/>
  <c r="BU1088" i="35"/>
  <c r="BV1088" i="35"/>
  <c r="AO1089" i="35"/>
  <c r="AP1089" i="35"/>
  <c r="AQ1089" i="35"/>
  <c r="AR1089" i="35"/>
  <c r="AS1089" i="35"/>
  <c r="AT1089" i="35"/>
  <c r="AU1089" i="35"/>
  <c r="AV1089" i="35"/>
  <c r="AW1089" i="35"/>
  <c r="AX1089" i="35"/>
  <c r="AY1089" i="35"/>
  <c r="AZ1089" i="35"/>
  <c r="BA1089" i="35"/>
  <c r="BB1089" i="35"/>
  <c r="BC1089" i="35"/>
  <c r="BD1089" i="35"/>
  <c r="BE1089" i="35"/>
  <c r="BF1089" i="35"/>
  <c r="BG1089" i="35"/>
  <c r="BH1089" i="35"/>
  <c r="BI1089" i="35"/>
  <c r="BJ1089" i="35"/>
  <c r="BK1089" i="35"/>
  <c r="BL1089" i="35"/>
  <c r="BM1089" i="35"/>
  <c r="BN1089" i="35"/>
  <c r="BO1089" i="35"/>
  <c r="BP1089" i="35"/>
  <c r="BQ1089" i="35"/>
  <c r="BR1089" i="35"/>
  <c r="BS1089" i="35"/>
  <c r="BT1089" i="35"/>
  <c r="BU1089" i="35"/>
  <c r="BV1089" i="35"/>
  <c r="AO1090" i="35"/>
  <c r="AP1090" i="35"/>
  <c r="AQ1090" i="35"/>
  <c r="AR1090" i="35"/>
  <c r="AS1090" i="35"/>
  <c r="AT1090" i="35"/>
  <c r="AU1090" i="35"/>
  <c r="AV1090" i="35"/>
  <c r="AW1090" i="35"/>
  <c r="AX1090" i="35"/>
  <c r="AY1090" i="35"/>
  <c r="AZ1090" i="35"/>
  <c r="BA1090" i="35"/>
  <c r="BB1090" i="35"/>
  <c r="BC1090" i="35"/>
  <c r="BD1090" i="35"/>
  <c r="BE1090" i="35"/>
  <c r="BF1090" i="35"/>
  <c r="BG1090" i="35"/>
  <c r="BH1090" i="35"/>
  <c r="BI1090" i="35"/>
  <c r="BJ1090" i="35"/>
  <c r="BK1090" i="35"/>
  <c r="BL1090" i="35"/>
  <c r="BM1090" i="35"/>
  <c r="BN1090" i="35"/>
  <c r="BO1090" i="35"/>
  <c r="BP1090" i="35"/>
  <c r="BQ1090" i="35"/>
  <c r="BR1090" i="35"/>
  <c r="BS1090" i="35"/>
  <c r="BT1090" i="35"/>
  <c r="BU1090" i="35"/>
  <c r="BV1090" i="35"/>
  <c r="AO1091" i="35"/>
  <c r="AP1091" i="35"/>
  <c r="AQ1091" i="35"/>
  <c r="AR1091" i="35"/>
  <c r="AS1091" i="35"/>
  <c r="AT1091" i="35"/>
  <c r="AU1091" i="35"/>
  <c r="AV1091" i="35"/>
  <c r="AW1091" i="35"/>
  <c r="AX1091" i="35"/>
  <c r="AY1091" i="35"/>
  <c r="AZ1091" i="35"/>
  <c r="BA1091" i="35"/>
  <c r="BB1091" i="35"/>
  <c r="BC1091" i="35"/>
  <c r="BD1091" i="35"/>
  <c r="BE1091" i="35"/>
  <c r="BF1091" i="35"/>
  <c r="BG1091" i="35"/>
  <c r="BH1091" i="35"/>
  <c r="BI1091" i="35"/>
  <c r="BJ1091" i="35"/>
  <c r="BK1091" i="35"/>
  <c r="BL1091" i="35"/>
  <c r="BM1091" i="35"/>
  <c r="BN1091" i="35"/>
  <c r="BO1091" i="35"/>
  <c r="BP1091" i="35"/>
  <c r="BQ1091" i="35"/>
  <c r="BR1091" i="35"/>
  <c r="BS1091" i="35"/>
  <c r="BT1091" i="35"/>
  <c r="BU1091" i="35"/>
  <c r="BV1091" i="35"/>
  <c r="AO622" i="35"/>
  <c r="AP622" i="35"/>
  <c r="AQ622" i="35"/>
  <c r="AR622" i="35"/>
  <c r="AS622" i="35"/>
  <c r="AT622" i="35"/>
  <c r="AU622" i="35"/>
  <c r="AV622" i="35"/>
  <c r="AW622" i="35"/>
  <c r="AX622" i="35"/>
  <c r="AY622" i="35"/>
  <c r="AZ622" i="35"/>
  <c r="BA622" i="35"/>
  <c r="BB622" i="35"/>
  <c r="BC622" i="35"/>
  <c r="BD622" i="35"/>
  <c r="BE622" i="35"/>
  <c r="BF622" i="35"/>
  <c r="BG622" i="35"/>
  <c r="BH622" i="35"/>
  <c r="BI622" i="35"/>
  <c r="BJ622" i="35"/>
  <c r="BK622" i="35"/>
  <c r="BL622" i="35"/>
  <c r="BM622" i="35"/>
  <c r="BN622" i="35"/>
  <c r="BO622" i="35"/>
  <c r="BP622" i="35"/>
  <c r="BQ622" i="35"/>
  <c r="BR622" i="35"/>
  <c r="BS622" i="35"/>
  <c r="BT622" i="35"/>
  <c r="BU622" i="35"/>
  <c r="BV622" i="35"/>
  <c r="AO623" i="35"/>
  <c r="AP623" i="35"/>
  <c r="AQ623" i="35"/>
  <c r="AR623" i="35"/>
  <c r="AS623" i="35"/>
  <c r="AT623" i="35"/>
  <c r="AU623" i="35"/>
  <c r="AV623" i="35"/>
  <c r="AW623" i="35"/>
  <c r="AX623" i="35"/>
  <c r="AY623" i="35"/>
  <c r="AZ623" i="35"/>
  <c r="BA623" i="35"/>
  <c r="BB623" i="35"/>
  <c r="BC623" i="35"/>
  <c r="BD623" i="35"/>
  <c r="BE623" i="35"/>
  <c r="BF623" i="35"/>
  <c r="BG623" i="35"/>
  <c r="BH623" i="35"/>
  <c r="BI623" i="35"/>
  <c r="BJ623" i="35"/>
  <c r="BK623" i="35"/>
  <c r="BL623" i="35"/>
  <c r="BM623" i="35"/>
  <c r="BN623" i="35"/>
  <c r="BO623" i="35"/>
  <c r="BP623" i="35"/>
  <c r="BQ623" i="35"/>
  <c r="BR623" i="35"/>
  <c r="BS623" i="35"/>
  <c r="BT623" i="35"/>
  <c r="BU623" i="35"/>
  <c r="BV623" i="35"/>
  <c r="AO624" i="35"/>
  <c r="AP624" i="35"/>
  <c r="AQ624" i="35"/>
  <c r="AR624" i="35"/>
  <c r="AS624" i="35"/>
  <c r="AT624" i="35"/>
  <c r="AU624" i="35"/>
  <c r="AV624" i="35"/>
  <c r="AW624" i="35"/>
  <c r="AX624" i="35"/>
  <c r="AY624" i="35"/>
  <c r="AZ624" i="35"/>
  <c r="BA624" i="35"/>
  <c r="BB624" i="35"/>
  <c r="BC624" i="35"/>
  <c r="BD624" i="35"/>
  <c r="BE624" i="35"/>
  <c r="BF624" i="35"/>
  <c r="BG624" i="35"/>
  <c r="BH624" i="35"/>
  <c r="BI624" i="35"/>
  <c r="BJ624" i="35"/>
  <c r="BK624" i="35"/>
  <c r="BL624" i="35"/>
  <c r="BM624" i="35"/>
  <c r="BN624" i="35"/>
  <c r="BO624" i="35"/>
  <c r="BP624" i="35"/>
  <c r="BQ624" i="35"/>
  <c r="BR624" i="35"/>
  <c r="BS624" i="35"/>
  <c r="BT624" i="35"/>
  <c r="BU624" i="35"/>
  <c r="BV624" i="35"/>
  <c r="AO625" i="35"/>
  <c r="AP625" i="35"/>
  <c r="AQ625" i="35"/>
  <c r="AR625" i="35"/>
  <c r="AS625" i="35"/>
  <c r="AT625" i="35"/>
  <c r="AU625" i="35"/>
  <c r="AV625" i="35"/>
  <c r="AW625" i="35"/>
  <c r="AX625" i="35"/>
  <c r="AY625" i="35"/>
  <c r="AZ625" i="35"/>
  <c r="BA625" i="35"/>
  <c r="BB625" i="35"/>
  <c r="BC625" i="35"/>
  <c r="BD625" i="35"/>
  <c r="BE625" i="35"/>
  <c r="BF625" i="35"/>
  <c r="BG625" i="35"/>
  <c r="BH625" i="35"/>
  <c r="BI625" i="35"/>
  <c r="BJ625" i="35"/>
  <c r="BK625" i="35"/>
  <c r="BL625" i="35"/>
  <c r="BM625" i="35"/>
  <c r="BN625" i="35"/>
  <c r="BO625" i="35"/>
  <c r="BP625" i="35"/>
  <c r="BQ625" i="35"/>
  <c r="BR625" i="35"/>
  <c r="BS625" i="35"/>
  <c r="BT625" i="35"/>
  <c r="BU625" i="35"/>
  <c r="BV625" i="35"/>
  <c r="AO626" i="35"/>
  <c r="AP626" i="35"/>
  <c r="AQ626" i="35"/>
  <c r="AR626" i="35"/>
  <c r="AS626" i="35"/>
  <c r="AT626" i="35"/>
  <c r="AU626" i="35"/>
  <c r="AV626" i="35"/>
  <c r="AW626" i="35"/>
  <c r="AX626" i="35"/>
  <c r="AY626" i="35"/>
  <c r="AZ626" i="35"/>
  <c r="BA626" i="35"/>
  <c r="BB626" i="35"/>
  <c r="BC626" i="35"/>
  <c r="BD626" i="35"/>
  <c r="BE626" i="35"/>
  <c r="BF626" i="35"/>
  <c r="BG626" i="35"/>
  <c r="BH626" i="35"/>
  <c r="BI626" i="35"/>
  <c r="BJ626" i="35"/>
  <c r="BK626" i="35"/>
  <c r="BL626" i="35"/>
  <c r="BM626" i="35"/>
  <c r="BN626" i="35"/>
  <c r="BO626" i="35"/>
  <c r="BP626" i="35"/>
  <c r="BQ626" i="35"/>
  <c r="BR626" i="35"/>
  <c r="BS626" i="35"/>
  <c r="BT626" i="35"/>
  <c r="BU626" i="35"/>
  <c r="BV626" i="35"/>
  <c r="AO1559" i="35"/>
  <c r="AP1559" i="35"/>
  <c r="AQ1559" i="35"/>
  <c r="AR1559" i="35"/>
  <c r="AS1559" i="35"/>
  <c r="AT1559" i="35"/>
  <c r="AU1559" i="35"/>
  <c r="AV1559" i="35"/>
  <c r="AW1559" i="35"/>
  <c r="AX1559" i="35"/>
  <c r="AY1559" i="35"/>
  <c r="AZ1559" i="35"/>
  <c r="BA1559" i="35"/>
  <c r="BB1559" i="35"/>
  <c r="BC1559" i="35"/>
  <c r="BD1559" i="35"/>
  <c r="BE1559" i="35"/>
  <c r="BF1559" i="35"/>
  <c r="BG1559" i="35"/>
  <c r="BH1559" i="35"/>
  <c r="BI1559" i="35"/>
  <c r="BJ1559" i="35"/>
  <c r="BK1559" i="35"/>
  <c r="BL1559" i="35"/>
  <c r="BM1559" i="35"/>
  <c r="BN1559" i="35"/>
  <c r="BO1559" i="35"/>
  <c r="BP1559" i="35"/>
  <c r="BQ1559" i="35"/>
  <c r="BR1559" i="35"/>
  <c r="BS1559" i="35"/>
  <c r="BT1559" i="35"/>
  <c r="BU1559" i="35"/>
  <c r="BV1559" i="35"/>
  <c r="AO1560" i="35"/>
  <c r="AP1560" i="35"/>
  <c r="AQ1560" i="35"/>
  <c r="AR1560" i="35"/>
  <c r="AS1560" i="35"/>
  <c r="AT1560" i="35"/>
  <c r="AU1560" i="35"/>
  <c r="AV1560" i="35"/>
  <c r="AW1560" i="35"/>
  <c r="AX1560" i="35"/>
  <c r="AY1560" i="35"/>
  <c r="AZ1560" i="35"/>
  <c r="BA1560" i="35"/>
  <c r="BB1560" i="35"/>
  <c r="BC1560" i="35"/>
  <c r="BD1560" i="35"/>
  <c r="BE1560" i="35"/>
  <c r="BF1560" i="35"/>
  <c r="BG1560" i="35"/>
  <c r="BH1560" i="35"/>
  <c r="BI1560" i="35"/>
  <c r="BJ1560" i="35"/>
  <c r="BK1560" i="35"/>
  <c r="BL1560" i="35"/>
  <c r="BM1560" i="35"/>
  <c r="BN1560" i="35"/>
  <c r="BO1560" i="35"/>
  <c r="BP1560" i="35"/>
  <c r="BQ1560" i="35"/>
  <c r="BR1560" i="35"/>
  <c r="BS1560" i="35"/>
  <c r="BT1560" i="35"/>
  <c r="BU1560" i="35"/>
  <c r="BV1560" i="35"/>
  <c r="AO1561" i="35"/>
  <c r="AP1561" i="35"/>
  <c r="AQ1561" i="35"/>
  <c r="AR1561" i="35"/>
  <c r="AS1561" i="35"/>
  <c r="AT1561" i="35"/>
  <c r="AU1561" i="35"/>
  <c r="AV1561" i="35"/>
  <c r="AW1561" i="35"/>
  <c r="AX1561" i="35"/>
  <c r="AY1561" i="35"/>
  <c r="AZ1561" i="35"/>
  <c r="BA1561" i="35"/>
  <c r="BB1561" i="35"/>
  <c r="BC1561" i="35"/>
  <c r="BD1561" i="35"/>
  <c r="BE1561" i="35"/>
  <c r="BF1561" i="35"/>
  <c r="BG1561" i="35"/>
  <c r="BH1561" i="35"/>
  <c r="BI1561" i="35"/>
  <c r="BJ1561" i="35"/>
  <c r="BK1561" i="35"/>
  <c r="BL1561" i="35"/>
  <c r="BM1561" i="35"/>
  <c r="BN1561" i="35"/>
  <c r="BO1561" i="35"/>
  <c r="BP1561" i="35"/>
  <c r="BQ1561" i="35"/>
  <c r="BR1561" i="35"/>
  <c r="BS1561" i="35"/>
  <c r="BT1561" i="35"/>
  <c r="BU1561" i="35"/>
  <c r="BV1561" i="35"/>
  <c r="AO1562" i="35"/>
  <c r="AP1562" i="35"/>
  <c r="AQ1562" i="35"/>
  <c r="AR1562" i="35"/>
  <c r="AS1562" i="35"/>
  <c r="AT1562" i="35"/>
  <c r="AU1562" i="35"/>
  <c r="AV1562" i="35"/>
  <c r="AW1562" i="35"/>
  <c r="AX1562" i="35"/>
  <c r="AY1562" i="35"/>
  <c r="AZ1562" i="35"/>
  <c r="BA1562" i="35"/>
  <c r="BB1562" i="35"/>
  <c r="BC1562" i="35"/>
  <c r="BD1562" i="35"/>
  <c r="BE1562" i="35"/>
  <c r="BF1562" i="35"/>
  <c r="BG1562" i="35"/>
  <c r="BH1562" i="35"/>
  <c r="BI1562" i="35"/>
  <c r="BJ1562" i="35"/>
  <c r="BK1562" i="35"/>
  <c r="BL1562" i="35"/>
  <c r="BM1562" i="35"/>
  <c r="BN1562" i="35"/>
  <c r="BO1562" i="35"/>
  <c r="BP1562" i="35"/>
  <c r="BQ1562" i="35"/>
  <c r="BR1562" i="35"/>
  <c r="BS1562" i="35"/>
  <c r="BT1562" i="35"/>
  <c r="BU1562" i="35"/>
  <c r="BV1562" i="35"/>
  <c r="AO1248" i="35"/>
  <c r="AP1248" i="35"/>
  <c r="AQ1248" i="35"/>
  <c r="AR1248" i="35"/>
  <c r="AS1248" i="35"/>
  <c r="AT1248" i="35"/>
  <c r="AU1248" i="35"/>
  <c r="AV1248" i="35"/>
  <c r="AW1248" i="35"/>
  <c r="AX1248" i="35"/>
  <c r="AY1248" i="35"/>
  <c r="AZ1248" i="35"/>
  <c r="BA1248" i="35"/>
  <c r="BB1248" i="35"/>
  <c r="BC1248" i="35"/>
  <c r="BD1248" i="35"/>
  <c r="BE1248" i="35"/>
  <c r="BF1248" i="35"/>
  <c r="BG1248" i="35"/>
  <c r="BH1248" i="35"/>
  <c r="BI1248" i="35"/>
  <c r="BJ1248" i="35"/>
  <c r="BK1248" i="35"/>
  <c r="BL1248" i="35"/>
  <c r="BM1248" i="35"/>
  <c r="BN1248" i="35"/>
  <c r="BO1248" i="35"/>
  <c r="BP1248" i="35"/>
  <c r="BQ1248" i="35"/>
  <c r="BR1248" i="35"/>
  <c r="BS1248" i="35"/>
  <c r="BT1248" i="35"/>
  <c r="BU1248" i="35"/>
  <c r="BV1248" i="35"/>
  <c r="AO1249" i="35"/>
  <c r="AP1249" i="35"/>
  <c r="AQ1249" i="35"/>
  <c r="AR1249" i="35"/>
  <c r="AS1249" i="35"/>
  <c r="AT1249" i="35"/>
  <c r="AU1249" i="35"/>
  <c r="AV1249" i="35"/>
  <c r="AW1249" i="35"/>
  <c r="AX1249" i="35"/>
  <c r="AY1249" i="35"/>
  <c r="AZ1249" i="35"/>
  <c r="BA1249" i="35"/>
  <c r="BB1249" i="35"/>
  <c r="BC1249" i="35"/>
  <c r="BD1249" i="35"/>
  <c r="BE1249" i="35"/>
  <c r="BF1249" i="35"/>
  <c r="BG1249" i="35"/>
  <c r="BH1249" i="35"/>
  <c r="BI1249" i="35"/>
  <c r="BJ1249" i="35"/>
  <c r="BK1249" i="35"/>
  <c r="BL1249" i="35"/>
  <c r="BM1249" i="35"/>
  <c r="BN1249" i="35"/>
  <c r="BO1249" i="35"/>
  <c r="BP1249" i="35"/>
  <c r="BQ1249" i="35"/>
  <c r="BR1249" i="35"/>
  <c r="BS1249" i="35"/>
  <c r="BT1249" i="35"/>
  <c r="BU1249" i="35"/>
  <c r="BV1249" i="35"/>
  <c r="AO1250" i="35"/>
  <c r="AP1250" i="35"/>
  <c r="AQ1250" i="35"/>
  <c r="AR1250" i="35"/>
  <c r="AS1250" i="35"/>
  <c r="AT1250" i="35"/>
  <c r="AU1250" i="35"/>
  <c r="AV1250" i="35"/>
  <c r="AW1250" i="35"/>
  <c r="AX1250" i="35"/>
  <c r="AY1250" i="35"/>
  <c r="AZ1250" i="35"/>
  <c r="BA1250" i="35"/>
  <c r="BB1250" i="35"/>
  <c r="BC1250" i="35"/>
  <c r="BD1250" i="35"/>
  <c r="BE1250" i="35"/>
  <c r="BF1250" i="35"/>
  <c r="BG1250" i="35"/>
  <c r="BH1250" i="35"/>
  <c r="BI1250" i="35"/>
  <c r="BJ1250" i="35"/>
  <c r="BK1250" i="35"/>
  <c r="BL1250" i="35"/>
  <c r="BM1250" i="35"/>
  <c r="BN1250" i="35"/>
  <c r="BO1250" i="35"/>
  <c r="BP1250" i="35"/>
  <c r="BQ1250" i="35"/>
  <c r="BR1250" i="35"/>
  <c r="BS1250" i="35"/>
  <c r="BT1250" i="35"/>
  <c r="BU1250" i="35"/>
  <c r="BV1250" i="35"/>
  <c r="AO1251" i="35"/>
  <c r="AP1251" i="35"/>
  <c r="AQ1251" i="35"/>
  <c r="AR1251" i="35"/>
  <c r="AS1251" i="35"/>
  <c r="AT1251" i="35"/>
  <c r="AU1251" i="35"/>
  <c r="AV1251" i="35"/>
  <c r="AW1251" i="35"/>
  <c r="AX1251" i="35"/>
  <c r="AY1251" i="35"/>
  <c r="AZ1251" i="35"/>
  <c r="BA1251" i="35"/>
  <c r="BB1251" i="35"/>
  <c r="BC1251" i="35"/>
  <c r="BD1251" i="35"/>
  <c r="BE1251" i="35"/>
  <c r="BF1251" i="35"/>
  <c r="BG1251" i="35"/>
  <c r="BH1251" i="35"/>
  <c r="BI1251" i="35"/>
  <c r="BJ1251" i="35"/>
  <c r="BK1251" i="35"/>
  <c r="BL1251" i="35"/>
  <c r="BM1251" i="35"/>
  <c r="BN1251" i="35"/>
  <c r="BO1251" i="35"/>
  <c r="BP1251" i="35"/>
  <c r="BQ1251" i="35"/>
  <c r="BR1251" i="35"/>
  <c r="BS1251" i="35"/>
  <c r="BT1251" i="35"/>
  <c r="BU1251" i="35"/>
  <c r="BV1251" i="35"/>
  <c r="AO1252" i="35"/>
  <c r="AP1252" i="35"/>
  <c r="AQ1252" i="35"/>
  <c r="AR1252" i="35"/>
  <c r="AS1252" i="35"/>
  <c r="AT1252" i="35"/>
  <c r="AU1252" i="35"/>
  <c r="AV1252" i="35"/>
  <c r="AW1252" i="35"/>
  <c r="AX1252" i="35"/>
  <c r="AY1252" i="35"/>
  <c r="AZ1252" i="35"/>
  <c r="BA1252" i="35"/>
  <c r="BB1252" i="35"/>
  <c r="BC1252" i="35"/>
  <c r="BD1252" i="35"/>
  <c r="BE1252" i="35"/>
  <c r="BF1252" i="35"/>
  <c r="BG1252" i="35"/>
  <c r="BH1252" i="35"/>
  <c r="BI1252" i="35"/>
  <c r="BJ1252" i="35"/>
  <c r="BK1252" i="35"/>
  <c r="BL1252" i="35"/>
  <c r="BM1252" i="35"/>
  <c r="BN1252" i="35"/>
  <c r="BO1252" i="35"/>
  <c r="BP1252" i="35"/>
  <c r="BQ1252" i="35"/>
  <c r="BR1252" i="35"/>
  <c r="BS1252" i="35"/>
  <c r="BT1252" i="35"/>
  <c r="BU1252" i="35"/>
  <c r="BV1252" i="35"/>
  <c r="AO1253" i="35"/>
  <c r="AP1253" i="35"/>
  <c r="AQ1253" i="35"/>
  <c r="AR1253" i="35"/>
  <c r="AS1253" i="35"/>
  <c r="AT1253" i="35"/>
  <c r="AU1253" i="35"/>
  <c r="AV1253" i="35"/>
  <c r="AW1253" i="35"/>
  <c r="AX1253" i="35"/>
  <c r="AY1253" i="35"/>
  <c r="AZ1253" i="35"/>
  <c r="BA1253" i="35"/>
  <c r="BB1253" i="35"/>
  <c r="BC1253" i="35"/>
  <c r="BD1253" i="35"/>
  <c r="BE1253" i="35"/>
  <c r="BF1253" i="35"/>
  <c r="BG1253" i="35"/>
  <c r="BH1253" i="35"/>
  <c r="BI1253" i="35"/>
  <c r="BJ1253" i="35"/>
  <c r="BK1253" i="35"/>
  <c r="BL1253" i="35"/>
  <c r="BM1253" i="35"/>
  <c r="BN1253" i="35"/>
  <c r="BO1253" i="35"/>
  <c r="BP1253" i="35"/>
  <c r="BQ1253" i="35"/>
  <c r="BR1253" i="35"/>
  <c r="BS1253" i="35"/>
  <c r="BT1253" i="35"/>
  <c r="BU1253" i="35"/>
  <c r="BV1253" i="35"/>
  <c r="AO479" i="35"/>
  <c r="AP479" i="35"/>
  <c r="AQ479" i="35"/>
  <c r="AR479" i="35"/>
  <c r="AS479" i="35"/>
  <c r="AT479" i="35"/>
  <c r="AU479" i="35"/>
  <c r="AV479" i="35"/>
  <c r="AW479" i="35"/>
  <c r="AX479" i="35"/>
  <c r="AY479" i="35"/>
  <c r="AZ479" i="35"/>
  <c r="BA479" i="35"/>
  <c r="BB479" i="35"/>
  <c r="BC479" i="35"/>
  <c r="BD479" i="35"/>
  <c r="BE479" i="35"/>
  <c r="BF479" i="35"/>
  <c r="BG479" i="35"/>
  <c r="BH479" i="35"/>
  <c r="BI479" i="35"/>
  <c r="BJ479" i="35"/>
  <c r="BK479" i="35"/>
  <c r="BL479" i="35"/>
  <c r="BM479" i="35"/>
  <c r="BN479" i="35"/>
  <c r="BO479" i="35"/>
  <c r="BP479" i="35"/>
  <c r="BQ479" i="35"/>
  <c r="BR479" i="35"/>
  <c r="BS479" i="35"/>
  <c r="BT479" i="35"/>
  <c r="BU479" i="35"/>
  <c r="BV479" i="35"/>
  <c r="AO480" i="35"/>
  <c r="AP480" i="35"/>
  <c r="AQ480" i="35"/>
  <c r="AR480" i="35"/>
  <c r="AS480" i="35"/>
  <c r="AT480" i="35"/>
  <c r="AU480" i="35"/>
  <c r="AV480" i="35"/>
  <c r="AW480" i="35"/>
  <c r="AX480" i="35"/>
  <c r="AY480" i="35"/>
  <c r="AZ480" i="35"/>
  <c r="BA480" i="35"/>
  <c r="BB480" i="35"/>
  <c r="BC480" i="35"/>
  <c r="BD480" i="35"/>
  <c r="BE480" i="35"/>
  <c r="BF480" i="35"/>
  <c r="BG480" i="35"/>
  <c r="BH480" i="35"/>
  <c r="BI480" i="35"/>
  <c r="BJ480" i="35"/>
  <c r="BK480" i="35"/>
  <c r="BL480" i="35"/>
  <c r="BM480" i="35"/>
  <c r="BN480" i="35"/>
  <c r="BO480" i="35"/>
  <c r="BP480" i="35"/>
  <c r="BQ480" i="35"/>
  <c r="BR480" i="35"/>
  <c r="BS480" i="35"/>
  <c r="BT480" i="35"/>
  <c r="BU480" i="35"/>
  <c r="BV480" i="35"/>
  <c r="AO481" i="35"/>
  <c r="AP481" i="35"/>
  <c r="AQ481" i="35"/>
  <c r="AR481" i="35"/>
  <c r="AS481" i="35"/>
  <c r="AT481" i="35"/>
  <c r="AU481" i="35"/>
  <c r="AV481" i="35"/>
  <c r="AW481" i="35"/>
  <c r="AX481" i="35"/>
  <c r="AY481" i="35"/>
  <c r="AZ481" i="35"/>
  <c r="BA481" i="35"/>
  <c r="BB481" i="35"/>
  <c r="BC481" i="35"/>
  <c r="BD481" i="35"/>
  <c r="BE481" i="35"/>
  <c r="BF481" i="35"/>
  <c r="BG481" i="35"/>
  <c r="BH481" i="35"/>
  <c r="BI481" i="35"/>
  <c r="BJ481" i="35"/>
  <c r="BK481" i="35"/>
  <c r="BL481" i="35"/>
  <c r="BM481" i="35"/>
  <c r="BN481" i="35"/>
  <c r="BO481" i="35"/>
  <c r="BP481" i="35"/>
  <c r="BQ481" i="35"/>
  <c r="BR481" i="35"/>
  <c r="BS481" i="35"/>
  <c r="BT481" i="35"/>
  <c r="BU481" i="35"/>
  <c r="BV481" i="35"/>
  <c r="AO482" i="35"/>
  <c r="AP482" i="35"/>
  <c r="AQ482" i="35"/>
  <c r="AR482" i="35"/>
  <c r="AS482" i="35"/>
  <c r="AT482" i="35"/>
  <c r="AU482" i="35"/>
  <c r="AV482" i="35"/>
  <c r="AW482" i="35"/>
  <c r="AX482" i="35"/>
  <c r="AY482" i="35"/>
  <c r="AZ482" i="35"/>
  <c r="BA482" i="35"/>
  <c r="BB482" i="35"/>
  <c r="BC482" i="35"/>
  <c r="BD482" i="35"/>
  <c r="BE482" i="35"/>
  <c r="BF482" i="35"/>
  <c r="BG482" i="35"/>
  <c r="BH482" i="35"/>
  <c r="BI482" i="35"/>
  <c r="BJ482" i="35"/>
  <c r="BK482" i="35"/>
  <c r="BL482" i="35"/>
  <c r="BM482" i="35"/>
  <c r="BN482" i="35"/>
  <c r="BO482" i="35"/>
  <c r="BP482" i="35"/>
  <c r="BQ482" i="35"/>
  <c r="BR482" i="35"/>
  <c r="BS482" i="35"/>
  <c r="BT482" i="35"/>
  <c r="BU482" i="35"/>
  <c r="BV482" i="35"/>
  <c r="AO483" i="35"/>
  <c r="AP483" i="35"/>
  <c r="AQ483" i="35"/>
  <c r="AR483" i="35"/>
  <c r="AS483" i="35"/>
  <c r="AT483" i="35"/>
  <c r="AU483" i="35"/>
  <c r="AV483" i="35"/>
  <c r="AW483" i="35"/>
  <c r="AX483" i="35"/>
  <c r="AY483" i="35"/>
  <c r="AZ483" i="35"/>
  <c r="BA483" i="35"/>
  <c r="BB483" i="35"/>
  <c r="BC483" i="35"/>
  <c r="BD483" i="35"/>
  <c r="BE483" i="35"/>
  <c r="BF483" i="35"/>
  <c r="BG483" i="35"/>
  <c r="BH483" i="35"/>
  <c r="BI483" i="35"/>
  <c r="BJ483" i="35"/>
  <c r="BK483" i="35"/>
  <c r="BL483" i="35"/>
  <c r="BM483" i="35"/>
  <c r="BN483" i="35"/>
  <c r="BO483" i="35"/>
  <c r="BP483" i="35"/>
  <c r="BQ483" i="35"/>
  <c r="BR483" i="35"/>
  <c r="BS483" i="35"/>
  <c r="BT483" i="35"/>
  <c r="BU483" i="35"/>
  <c r="BV483" i="35"/>
  <c r="AO484" i="35"/>
  <c r="AP484" i="35"/>
  <c r="AQ484" i="35"/>
  <c r="AR484" i="35"/>
  <c r="AS484" i="35"/>
  <c r="AT484" i="35"/>
  <c r="AU484" i="35"/>
  <c r="AV484" i="35"/>
  <c r="AW484" i="35"/>
  <c r="AX484" i="35"/>
  <c r="AY484" i="35"/>
  <c r="AZ484" i="35"/>
  <c r="BA484" i="35"/>
  <c r="BB484" i="35"/>
  <c r="BC484" i="35"/>
  <c r="BD484" i="35"/>
  <c r="BE484" i="35"/>
  <c r="BF484" i="35"/>
  <c r="BG484" i="35"/>
  <c r="BH484" i="35"/>
  <c r="BI484" i="35"/>
  <c r="BJ484" i="35"/>
  <c r="BK484" i="35"/>
  <c r="BL484" i="35"/>
  <c r="BM484" i="35"/>
  <c r="BN484" i="35"/>
  <c r="BO484" i="35"/>
  <c r="BP484" i="35"/>
  <c r="BQ484" i="35"/>
  <c r="BR484" i="35"/>
  <c r="BS484" i="35"/>
  <c r="BT484" i="35"/>
  <c r="BU484" i="35"/>
  <c r="BV484" i="35"/>
  <c r="AO1729" i="35"/>
  <c r="AP1729" i="35"/>
  <c r="AQ1729" i="35"/>
  <c r="AR1729" i="35"/>
  <c r="AS1729" i="35"/>
  <c r="AT1729" i="35"/>
  <c r="AU1729" i="35"/>
  <c r="AV1729" i="35"/>
  <c r="AW1729" i="35"/>
  <c r="AX1729" i="35"/>
  <c r="AY1729" i="35"/>
  <c r="AZ1729" i="35"/>
  <c r="BA1729" i="35"/>
  <c r="BB1729" i="35"/>
  <c r="BC1729" i="35"/>
  <c r="BD1729" i="35"/>
  <c r="BE1729" i="35"/>
  <c r="BF1729" i="35"/>
  <c r="BG1729" i="35"/>
  <c r="BH1729" i="35"/>
  <c r="BI1729" i="35"/>
  <c r="BJ1729" i="35"/>
  <c r="BK1729" i="35"/>
  <c r="BL1729" i="35"/>
  <c r="BM1729" i="35"/>
  <c r="BN1729" i="35"/>
  <c r="BO1729" i="35"/>
  <c r="BP1729" i="35"/>
  <c r="BQ1729" i="35"/>
  <c r="BR1729" i="35"/>
  <c r="BS1729" i="35"/>
  <c r="BT1729" i="35"/>
  <c r="BU1729" i="35"/>
  <c r="BV1729" i="35"/>
  <c r="AO1730" i="35"/>
  <c r="AP1730" i="35"/>
  <c r="AQ1730" i="35"/>
  <c r="AR1730" i="35"/>
  <c r="AS1730" i="35"/>
  <c r="AT1730" i="35"/>
  <c r="AU1730" i="35"/>
  <c r="AV1730" i="35"/>
  <c r="AW1730" i="35"/>
  <c r="AX1730" i="35"/>
  <c r="AY1730" i="35"/>
  <c r="AZ1730" i="35"/>
  <c r="BA1730" i="35"/>
  <c r="BB1730" i="35"/>
  <c r="BC1730" i="35"/>
  <c r="BD1730" i="35"/>
  <c r="BE1730" i="35"/>
  <c r="BF1730" i="35"/>
  <c r="BG1730" i="35"/>
  <c r="BH1730" i="35"/>
  <c r="BI1730" i="35"/>
  <c r="BJ1730" i="35"/>
  <c r="BK1730" i="35"/>
  <c r="BL1730" i="35"/>
  <c r="BM1730" i="35"/>
  <c r="BN1730" i="35"/>
  <c r="BO1730" i="35"/>
  <c r="BP1730" i="35"/>
  <c r="BQ1730" i="35"/>
  <c r="BR1730" i="35"/>
  <c r="BS1730" i="35"/>
  <c r="BT1730" i="35"/>
  <c r="BU1730" i="35"/>
  <c r="BV1730" i="35"/>
  <c r="AO1731" i="35"/>
  <c r="AP1731" i="35"/>
  <c r="AQ1731" i="35"/>
  <c r="AR1731" i="35"/>
  <c r="AS1731" i="35"/>
  <c r="AT1731" i="35"/>
  <c r="AU1731" i="35"/>
  <c r="AV1731" i="35"/>
  <c r="AW1731" i="35"/>
  <c r="AX1731" i="35"/>
  <c r="AY1731" i="35"/>
  <c r="AZ1731" i="35"/>
  <c r="BA1731" i="35"/>
  <c r="BB1731" i="35"/>
  <c r="BC1731" i="35"/>
  <c r="BD1731" i="35"/>
  <c r="BE1731" i="35"/>
  <c r="BF1731" i="35"/>
  <c r="BG1731" i="35"/>
  <c r="BH1731" i="35"/>
  <c r="BI1731" i="35"/>
  <c r="BJ1731" i="35"/>
  <c r="BK1731" i="35"/>
  <c r="BL1731" i="35"/>
  <c r="BM1731" i="35"/>
  <c r="BN1731" i="35"/>
  <c r="BO1731" i="35"/>
  <c r="BP1731" i="35"/>
  <c r="BQ1731" i="35"/>
  <c r="BR1731" i="35"/>
  <c r="BS1731" i="35"/>
  <c r="BT1731" i="35"/>
  <c r="BU1731" i="35"/>
  <c r="BV1731" i="35"/>
  <c r="AO1732" i="35"/>
  <c r="AP1732" i="35"/>
  <c r="AQ1732" i="35"/>
  <c r="AR1732" i="35"/>
  <c r="AS1732" i="35"/>
  <c r="AT1732" i="35"/>
  <c r="AU1732" i="35"/>
  <c r="AV1732" i="35"/>
  <c r="AW1732" i="35"/>
  <c r="AX1732" i="35"/>
  <c r="AY1732" i="35"/>
  <c r="AZ1732" i="35"/>
  <c r="BA1732" i="35"/>
  <c r="BB1732" i="35"/>
  <c r="BC1732" i="35"/>
  <c r="BD1732" i="35"/>
  <c r="BE1732" i="35"/>
  <c r="BF1732" i="35"/>
  <c r="BG1732" i="35"/>
  <c r="BH1732" i="35"/>
  <c r="BI1732" i="35"/>
  <c r="BJ1732" i="35"/>
  <c r="BK1732" i="35"/>
  <c r="BL1732" i="35"/>
  <c r="BM1732" i="35"/>
  <c r="BN1732" i="35"/>
  <c r="BO1732" i="35"/>
  <c r="BP1732" i="35"/>
  <c r="BQ1732" i="35"/>
  <c r="BR1732" i="35"/>
  <c r="BS1732" i="35"/>
  <c r="BT1732" i="35"/>
  <c r="BU1732" i="35"/>
  <c r="BV1732" i="35"/>
  <c r="AO1733" i="35"/>
  <c r="AP1733" i="35"/>
  <c r="AQ1733" i="35"/>
  <c r="AR1733" i="35"/>
  <c r="AS1733" i="35"/>
  <c r="AT1733" i="35"/>
  <c r="AU1733" i="35"/>
  <c r="AV1733" i="35"/>
  <c r="AW1733" i="35"/>
  <c r="AX1733" i="35"/>
  <c r="AY1733" i="35"/>
  <c r="AZ1733" i="35"/>
  <c r="BA1733" i="35"/>
  <c r="BB1733" i="35"/>
  <c r="BC1733" i="35"/>
  <c r="BD1733" i="35"/>
  <c r="BE1733" i="35"/>
  <c r="BF1733" i="35"/>
  <c r="BG1733" i="35"/>
  <c r="BH1733" i="35"/>
  <c r="BI1733" i="35"/>
  <c r="BJ1733" i="35"/>
  <c r="BK1733" i="35"/>
  <c r="BL1733" i="35"/>
  <c r="BM1733" i="35"/>
  <c r="BN1733" i="35"/>
  <c r="BO1733" i="35"/>
  <c r="BP1733" i="35"/>
  <c r="BQ1733" i="35"/>
  <c r="BR1733" i="35"/>
  <c r="BS1733" i="35"/>
  <c r="BT1733" i="35"/>
  <c r="BU1733" i="35"/>
  <c r="BV1733"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AO20" i="35"/>
  <c r="AP20" i="35"/>
  <c r="AQ20" i="35"/>
  <c r="AR20" i="35"/>
  <c r="AS20" i="35"/>
  <c r="AT20" i="35"/>
  <c r="AU20" i="35"/>
  <c r="AV20" i="35"/>
  <c r="AW20" i="35"/>
  <c r="AX20" i="35"/>
  <c r="AY20" i="35"/>
  <c r="AZ20" i="35"/>
  <c r="BA20" i="35"/>
  <c r="BB20" i="35"/>
  <c r="BC20" i="35"/>
  <c r="BD20" i="35"/>
  <c r="BE20" i="35"/>
  <c r="BF20" i="35"/>
  <c r="BG20" i="35"/>
  <c r="BH20" i="35"/>
  <c r="BI20" i="35"/>
  <c r="BJ20" i="35"/>
  <c r="BK20" i="35"/>
  <c r="BL20" i="35"/>
  <c r="BM20" i="35"/>
  <c r="BN20" i="35"/>
  <c r="BO20" i="35"/>
  <c r="BP20" i="35"/>
  <c r="BQ20" i="35"/>
  <c r="BR20" i="35"/>
  <c r="BS20" i="35"/>
  <c r="BT20" i="35"/>
  <c r="BU20" i="35"/>
  <c r="BV20" i="35"/>
  <c r="AO21" i="35"/>
  <c r="AP21" i="35"/>
  <c r="AQ21" i="35"/>
  <c r="AR21" i="35"/>
  <c r="AS21" i="35"/>
  <c r="AT21" i="35"/>
  <c r="AU21" i="35"/>
  <c r="AV21" i="35"/>
  <c r="AW21" i="35"/>
  <c r="AX21" i="35"/>
  <c r="AY21" i="35"/>
  <c r="AZ21" i="35"/>
  <c r="BA21" i="35"/>
  <c r="BB21" i="35"/>
  <c r="BC21" i="35"/>
  <c r="BD21" i="35"/>
  <c r="BE21" i="35"/>
  <c r="BF21" i="35"/>
  <c r="BG21" i="35"/>
  <c r="BH21" i="35"/>
  <c r="BI21" i="35"/>
  <c r="BJ21" i="35"/>
  <c r="BK21" i="35"/>
  <c r="BL21" i="35"/>
  <c r="BM21" i="35"/>
  <c r="BN21" i="35"/>
  <c r="BO21" i="35"/>
  <c r="BP21" i="35"/>
  <c r="BQ21" i="35"/>
  <c r="BR21" i="35"/>
  <c r="BS21" i="35"/>
  <c r="BT21" i="35"/>
  <c r="BU21" i="35"/>
  <c r="BV21" i="35"/>
  <c r="AO22" i="35"/>
  <c r="AP22" i="35"/>
  <c r="AQ22" i="35"/>
  <c r="AR22" i="35"/>
  <c r="AS22" i="35"/>
  <c r="AT22" i="35"/>
  <c r="AU22" i="35"/>
  <c r="AV22" i="35"/>
  <c r="AW22" i="35"/>
  <c r="AX22" i="35"/>
  <c r="AY22" i="35"/>
  <c r="AZ22" i="35"/>
  <c r="BA22" i="35"/>
  <c r="BB22" i="35"/>
  <c r="BC22" i="35"/>
  <c r="BD22" i="35"/>
  <c r="BE22" i="35"/>
  <c r="BF22" i="35"/>
  <c r="BG22" i="35"/>
  <c r="BH22" i="35"/>
  <c r="BI22" i="35"/>
  <c r="BJ22" i="35"/>
  <c r="BK22" i="35"/>
  <c r="BL22" i="35"/>
  <c r="BM22" i="35"/>
  <c r="BN22" i="35"/>
  <c r="BO22" i="35"/>
  <c r="BP22" i="35"/>
  <c r="BQ22" i="35"/>
  <c r="BR22" i="35"/>
  <c r="BS22" i="35"/>
  <c r="BT22" i="35"/>
  <c r="BU22" i="35"/>
  <c r="BV22"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AO24" i="35"/>
  <c r="AP24" i="35"/>
  <c r="AQ24" i="35"/>
  <c r="AR24" i="35"/>
  <c r="AS24" i="35"/>
  <c r="AT24" i="35"/>
  <c r="AU24" i="35"/>
  <c r="AV24" i="35"/>
  <c r="AW24" i="35"/>
  <c r="AX24" i="35"/>
  <c r="AY24" i="35"/>
  <c r="AZ24" i="35"/>
  <c r="BA24" i="35"/>
  <c r="BB24" i="35"/>
  <c r="BC24" i="35"/>
  <c r="BD24" i="35"/>
  <c r="BE24" i="35"/>
  <c r="BF24" i="35"/>
  <c r="BG24" i="35"/>
  <c r="BH24" i="35"/>
  <c r="BI24" i="35"/>
  <c r="BJ24" i="35"/>
  <c r="BK24" i="35"/>
  <c r="BL24" i="35"/>
  <c r="BM24" i="35"/>
  <c r="BN24" i="35"/>
  <c r="BO24" i="35"/>
  <c r="BP24" i="35"/>
  <c r="BQ24" i="35"/>
  <c r="BR24" i="35"/>
  <c r="BS24" i="35"/>
  <c r="BT24" i="35"/>
  <c r="BU24" i="35"/>
  <c r="BV24" i="35"/>
  <c r="AO245" i="35"/>
  <c r="AP245" i="35"/>
  <c r="AQ245" i="35"/>
  <c r="AR245" i="35"/>
  <c r="AS245" i="35"/>
  <c r="AT245" i="35"/>
  <c r="AU245" i="35"/>
  <c r="AV245" i="35"/>
  <c r="AW245" i="35"/>
  <c r="AX245" i="35"/>
  <c r="AY245" i="35"/>
  <c r="AZ245" i="35"/>
  <c r="BA245" i="35"/>
  <c r="BB245" i="35"/>
  <c r="BC245" i="35"/>
  <c r="BD245" i="35"/>
  <c r="BE245" i="35"/>
  <c r="BF245" i="35"/>
  <c r="BG245" i="35"/>
  <c r="BH245" i="35"/>
  <c r="BI245" i="35"/>
  <c r="BJ245" i="35"/>
  <c r="BK245" i="35"/>
  <c r="BL245" i="35"/>
  <c r="BM245" i="35"/>
  <c r="BN245" i="35"/>
  <c r="BO245" i="35"/>
  <c r="BP245" i="35"/>
  <c r="BQ245" i="35"/>
  <c r="BR245" i="35"/>
  <c r="BS245" i="35"/>
  <c r="BT245" i="35"/>
  <c r="BU245" i="35"/>
  <c r="BV245" i="35"/>
  <c r="AO246" i="35"/>
  <c r="AP246" i="35"/>
  <c r="AQ246" i="35"/>
  <c r="AR246" i="35"/>
  <c r="AS246" i="35"/>
  <c r="AT246" i="35"/>
  <c r="AU246" i="35"/>
  <c r="AV246" i="35"/>
  <c r="AW246" i="35"/>
  <c r="AX246" i="35"/>
  <c r="AY246" i="35"/>
  <c r="AZ246" i="35"/>
  <c r="BA246" i="35"/>
  <c r="BB246" i="35"/>
  <c r="BC246" i="35"/>
  <c r="BD246" i="35"/>
  <c r="BE246" i="35"/>
  <c r="BF246" i="35"/>
  <c r="BG246" i="35"/>
  <c r="BH246" i="35"/>
  <c r="BI246" i="35"/>
  <c r="BJ246" i="35"/>
  <c r="BK246" i="35"/>
  <c r="BL246" i="35"/>
  <c r="BM246" i="35"/>
  <c r="BN246" i="35"/>
  <c r="BO246" i="35"/>
  <c r="BP246" i="35"/>
  <c r="BQ246" i="35"/>
  <c r="BR246" i="35"/>
  <c r="BS246" i="35"/>
  <c r="BT246" i="35"/>
  <c r="BU246" i="35"/>
  <c r="BV246" i="35"/>
  <c r="AO247" i="35"/>
  <c r="AP247" i="35"/>
  <c r="AQ247" i="35"/>
  <c r="AR247" i="35"/>
  <c r="AS247" i="35"/>
  <c r="AT247" i="35"/>
  <c r="AU247" i="35"/>
  <c r="AV247" i="35"/>
  <c r="AW247" i="35"/>
  <c r="AX247" i="35"/>
  <c r="AY247" i="35"/>
  <c r="AZ247" i="35"/>
  <c r="BA247" i="35"/>
  <c r="BB247" i="35"/>
  <c r="BC247" i="35"/>
  <c r="BD247" i="35"/>
  <c r="BE247" i="35"/>
  <c r="BF247" i="35"/>
  <c r="BG247" i="35"/>
  <c r="BH247" i="35"/>
  <c r="BI247" i="35"/>
  <c r="BJ247" i="35"/>
  <c r="BK247" i="35"/>
  <c r="BL247" i="35"/>
  <c r="BM247" i="35"/>
  <c r="BN247" i="35"/>
  <c r="BO247" i="35"/>
  <c r="BP247" i="35"/>
  <c r="BQ247" i="35"/>
  <c r="BR247" i="35"/>
  <c r="BS247" i="35"/>
  <c r="BT247" i="35"/>
  <c r="BU247" i="35"/>
  <c r="BV247" i="35"/>
  <c r="AO248" i="35"/>
  <c r="AP248" i="35"/>
  <c r="AQ248" i="35"/>
  <c r="AR248" i="35"/>
  <c r="AS248" i="35"/>
  <c r="AT248" i="35"/>
  <c r="AU248" i="35"/>
  <c r="AV248" i="35"/>
  <c r="AW248" i="35"/>
  <c r="AX248" i="35"/>
  <c r="AY248" i="35"/>
  <c r="AZ248" i="35"/>
  <c r="BA248" i="35"/>
  <c r="BB248" i="35"/>
  <c r="BC248" i="35"/>
  <c r="BD248" i="35"/>
  <c r="BE248" i="35"/>
  <c r="BF248" i="35"/>
  <c r="BG248" i="35"/>
  <c r="BH248" i="35"/>
  <c r="BI248" i="35"/>
  <c r="BJ248" i="35"/>
  <c r="BK248" i="35"/>
  <c r="BL248" i="35"/>
  <c r="BM248" i="35"/>
  <c r="BN248" i="35"/>
  <c r="BO248" i="35"/>
  <c r="BP248" i="35"/>
  <c r="BQ248" i="35"/>
  <c r="BR248" i="35"/>
  <c r="BS248" i="35"/>
  <c r="BT248" i="35"/>
  <c r="BU248" i="35"/>
  <c r="BV248" i="35"/>
  <c r="AO249" i="35"/>
  <c r="AP249" i="35"/>
  <c r="AQ249" i="35"/>
  <c r="AR249" i="35"/>
  <c r="AS249" i="35"/>
  <c r="AT249" i="35"/>
  <c r="AU249" i="35"/>
  <c r="AV249" i="35"/>
  <c r="AW249" i="35"/>
  <c r="AX249" i="35"/>
  <c r="AY249" i="35"/>
  <c r="AZ249" i="35"/>
  <c r="BA249" i="35"/>
  <c r="BB249" i="35"/>
  <c r="BC249" i="35"/>
  <c r="BD249" i="35"/>
  <c r="BE249" i="35"/>
  <c r="BF249" i="35"/>
  <c r="BG249" i="35"/>
  <c r="BH249" i="35"/>
  <c r="BI249" i="35"/>
  <c r="BJ249" i="35"/>
  <c r="BK249" i="35"/>
  <c r="BL249" i="35"/>
  <c r="BM249" i="35"/>
  <c r="BN249" i="35"/>
  <c r="BO249" i="35"/>
  <c r="BP249" i="35"/>
  <c r="BQ249" i="35"/>
  <c r="BR249" i="35"/>
  <c r="BS249" i="35"/>
  <c r="BT249" i="35"/>
  <c r="BU249" i="35"/>
  <c r="BV249" i="35"/>
  <c r="AO250" i="35"/>
  <c r="AP250" i="35"/>
  <c r="AQ250" i="35"/>
  <c r="AR250" i="35"/>
  <c r="AS250" i="35"/>
  <c r="AT250" i="35"/>
  <c r="AU250" i="35"/>
  <c r="AV250" i="35"/>
  <c r="AW250" i="35"/>
  <c r="AX250" i="35"/>
  <c r="AY250" i="35"/>
  <c r="AZ250" i="35"/>
  <c r="BA250" i="35"/>
  <c r="BB250" i="35"/>
  <c r="BC250" i="35"/>
  <c r="BD250" i="35"/>
  <c r="BE250" i="35"/>
  <c r="BF250" i="35"/>
  <c r="BG250" i="35"/>
  <c r="BH250" i="35"/>
  <c r="BI250" i="35"/>
  <c r="BJ250" i="35"/>
  <c r="BK250" i="35"/>
  <c r="BL250" i="35"/>
  <c r="BM250" i="35"/>
  <c r="BN250" i="35"/>
  <c r="BO250" i="35"/>
  <c r="BP250" i="35"/>
  <c r="BQ250" i="35"/>
  <c r="BR250" i="35"/>
  <c r="BS250" i="35"/>
  <c r="BT250" i="35"/>
  <c r="BU250" i="35"/>
  <c r="BV250" i="35"/>
  <c r="AO976" i="35"/>
  <c r="AP976" i="35"/>
  <c r="AQ976" i="35"/>
  <c r="AR976" i="35"/>
  <c r="AS976" i="35"/>
  <c r="AT976" i="35"/>
  <c r="AU976" i="35"/>
  <c r="AV976" i="35"/>
  <c r="AW976" i="35"/>
  <c r="AX976" i="35"/>
  <c r="AY976" i="35"/>
  <c r="AZ976" i="35"/>
  <c r="BA976" i="35"/>
  <c r="BB976" i="35"/>
  <c r="BC976" i="35"/>
  <c r="BD976" i="35"/>
  <c r="BE976" i="35"/>
  <c r="BF976" i="35"/>
  <c r="BG976" i="35"/>
  <c r="BH976" i="35"/>
  <c r="BI976" i="35"/>
  <c r="BJ976" i="35"/>
  <c r="BK976" i="35"/>
  <c r="BL976" i="35"/>
  <c r="BM976" i="35"/>
  <c r="BN976" i="35"/>
  <c r="BO976" i="35"/>
  <c r="BP976" i="35"/>
  <c r="BQ976" i="35"/>
  <c r="BR976" i="35"/>
  <c r="BS976" i="35"/>
  <c r="BT976" i="35"/>
  <c r="BU976" i="35"/>
  <c r="BV976" i="35"/>
  <c r="AO977" i="35"/>
  <c r="AP977" i="35"/>
  <c r="AQ977" i="35"/>
  <c r="AR977" i="35"/>
  <c r="AS977" i="35"/>
  <c r="AT977" i="35"/>
  <c r="AU977" i="35"/>
  <c r="AV977" i="35"/>
  <c r="AW977" i="35"/>
  <c r="AX977" i="35"/>
  <c r="AY977" i="35"/>
  <c r="AZ977" i="35"/>
  <c r="BA977" i="35"/>
  <c r="BB977" i="35"/>
  <c r="BC977" i="35"/>
  <c r="BD977" i="35"/>
  <c r="BE977" i="35"/>
  <c r="BF977" i="35"/>
  <c r="BG977" i="35"/>
  <c r="BH977" i="35"/>
  <c r="BI977" i="35"/>
  <c r="BJ977" i="35"/>
  <c r="BK977" i="35"/>
  <c r="BL977" i="35"/>
  <c r="BM977" i="35"/>
  <c r="BN977" i="35"/>
  <c r="BO977" i="35"/>
  <c r="BP977" i="35"/>
  <c r="BQ977" i="35"/>
  <c r="BR977" i="35"/>
  <c r="BS977" i="35"/>
  <c r="BT977" i="35"/>
  <c r="BU977" i="35"/>
  <c r="BV977" i="35"/>
  <c r="AO978" i="35"/>
  <c r="AP978" i="35"/>
  <c r="AQ978" i="35"/>
  <c r="AR978" i="35"/>
  <c r="AS978" i="35"/>
  <c r="AT978" i="35"/>
  <c r="AU978" i="35"/>
  <c r="AV978" i="35"/>
  <c r="AW978" i="35"/>
  <c r="AX978" i="35"/>
  <c r="AY978" i="35"/>
  <c r="AZ978" i="35"/>
  <c r="BA978" i="35"/>
  <c r="BB978" i="35"/>
  <c r="BC978" i="35"/>
  <c r="BD978" i="35"/>
  <c r="BE978" i="35"/>
  <c r="BF978" i="35"/>
  <c r="BG978" i="35"/>
  <c r="BH978" i="35"/>
  <c r="BI978" i="35"/>
  <c r="BJ978" i="35"/>
  <c r="BK978" i="35"/>
  <c r="BL978" i="35"/>
  <c r="BM978" i="35"/>
  <c r="BN978" i="35"/>
  <c r="BO978" i="35"/>
  <c r="BP978" i="35"/>
  <c r="BQ978" i="35"/>
  <c r="BR978" i="35"/>
  <c r="BS978" i="35"/>
  <c r="BT978" i="35"/>
  <c r="BU978" i="35"/>
  <c r="BV978" i="35"/>
  <c r="AO979" i="35"/>
  <c r="AP979" i="35"/>
  <c r="AQ979" i="35"/>
  <c r="AR979" i="35"/>
  <c r="AS979" i="35"/>
  <c r="AT979" i="35"/>
  <c r="AU979" i="35"/>
  <c r="AV979" i="35"/>
  <c r="AW979" i="35"/>
  <c r="AX979" i="35"/>
  <c r="AY979" i="35"/>
  <c r="AZ979" i="35"/>
  <c r="BA979" i="35"/>
  <c r="BB979" i="35"/>
  <c r="BC979" i="35"/>
  <c r="BD979" i="35"/>
  <c r="BE979" i="35"/>
  <c r="BF979" i="35"/>
  <c r="BG979" i="35"/>
  <c r="BH979" i="35"/>
  <c r="BI979" i="35"/>
  <c r="BJ979" i="35"/>
  <c r="BK979" i="35"/>
  <c r="BL979" i="35"/>
  <c r="BM979" i="35"/>
  <c r="BN979" i="35"/>
  <c r="BO979" i="35"/>
  <c r="BP979" i="35"/>
  <c r="BQ979" i="35"/>
  <c r="BR979" i="35"/>
  <c r="BS979" i="35"/>
  <c r="BT979" i="35"/>
  <c r="BU979" i="35"/>
  <c r="BV979" i="35"/>
  <c r="AO775" i="35"/>
  <c r="AP775" i="35"/>
  <c r="AQ775" i="35"/>
  <c r="AR775" i="35"/>
  <c r="AS775" i="35"/>
  <c r="AT775" i="35"/>
  <c r="AU775" i="35"/>
  <c r="AV775" i="35"/>
  <c r="AW775" i="35"/>
  <c r="AX775" i="35"/>
  <c r="AY775" i="35"/>
  <c r="AZ775" i="35"/>
  <c r="BA775" i="35"/>
  <c r="BB775" i="35"/>
  <c r="BC775" i="35"/>
  <c r="BD775" i="35"/>
  <c r="BE775" i="35"/>
  <c r="BF775" i="35"/>
  <c r="BG775" i="35"/>
  <c r="BH775" i="35"/>
  <c r="BI775" i="35"/>
  <c r="BJ775" i="35"/>
  <c r="BK775" i="35"/>
  <c r="BL775" i="35"/>
  <c r="BM775" i="35"/>
  <c r="BN775" i="35"/>
  <c r="BO775" i="35"/>
  <c r="BP775" i="35"/>
  <c r="BQ775" i="35"/>
  <c r="BR775" i="35"/>
  <c r="BS775" i="35"/>
  <c r="BT775" i="35"/>
  <c r="BU775" i="35"/>
  <c r="BV775" i="35"/>
  <c r="AO776" i="35"/>
  <c r="AP776" i="35"/>
  <c r="AQ776" i="35"/>
  <c r="AR776" i="35"/>
  <c r="AS776" i="35"/>
  <c r="AT776" i="35"/>
  <c r="AU776" i="35"/>
  <c r="AV776" i="35"/>
  <c r="AW776" i="35"/>
  <c r="AX776" i="35"/>
  <c r="AY776" i="35"/>
  <c r="AZ776" i="35"/>
  <c r="BA776" i="35"/>
  <c r="BB776" i="35"/>
  <c r="BC776" i="35"/>
  <c r="BD776" i="35"/>
  <c r="BE776" i="35"/>
  <c r="BF776" i="35"/>
  <c r="BG776" i="35"/>
  <c r="BH776" i="35"/>
  <c r="BI776" i="35"/>
  <c r="BJ776" i="35"/>
  <c r="BK776" i="35"/>
  <c r="BL776" i="35"/>
  <c r="BM776" i="35"/>
  <c r="BN776" i="35"/>
  <c r="BO776" i="35"/>
  <c r="BP776" i="35"/>
  <c r="BQ776" i="35"/>
  <c r="BR776" i="35"/>
  <c r="BS776" i="35"/>
  <c r="BT776" i="35"/>
  <c r="BU776" i="35"/>
  <c r="BV776" i="35"/>
  <c r="AO777" i="35"/>
  <c r="AP777" i="35"/>
  <c r="AQ777" i="35"/>
  <c r="AR777" i="35"/>
  <c r="AS777" i="35"/>
  <c r="AT777" i="35"/>
  <c r="AU777" i="35"/>
  <c r="AV777" i="35"/>
  <c r="AW777" i="35"/>
  <c r="AX777" i="35"/>
  <c r="AY777" i="35"/>
  <c r="AZ777" i="35"/>
  <c r="BA777" i="35"/>
  <c r="BB777" i="35"/>
  <c r="BC777" i="35"/>
  <c r="BD777" i="35"/>
  <c r="BE777" i="35"/>
  <c r="BF777" i="35"/>
  <c r="BG777" i="35"/>
  <c r="BH777" i="35"/>
  <c r="BI777" i="35"/>
  <c r="BJ777" i="35"/>
  <c r="BK777" i="35"/>
  <c r="BL777" i="35"/>
  <c r="BM777" i="35"/>
  <c r="BN777" i="35"/>
  <c r="BO777" i="35"/>
  <c r="BP777" i="35"/>
  <c r="BQ777" i="35"/>
  <c r="BR777" i="35"/>
  <c r="BS777" i="35"/>
  <c r="BT777" i="35"/>
  <c r="BU777" i="35"/>
  <c r="BV777" i="35"/>
  <c r="AO778" i="35"/>
  <c r="AP778" i="35"/>
  <c r="AQ778" i="35"/>
  <c r="AR778" i="35"/>
  <c r="AS778" i="35"/>
  <c r="AT778" i="35"/>
  <c r="AU778" i="35"/>
  <c r="AV778" i="35"/>
  <c r="AW778" i="35"/>
  <c r="AX778" i="35"/>
  <c r="AY778" i="35"/>
  <c r="AZ778" i="35"/>
  <c r="BA778" i="35"/>
  <c r="BB778" i="35"/>
  <c r="BC778" i="35"/>
  <c r="BD778" i="35"/>
  <c r="BE778" i="35"/>
  <c r="BF778" i="35"/>
  <c r="BG778" i="35"/>
  <c r="BH778" i="35"/>
  <c r="BI778" i="35"/>
  <c r="BJ778" i="35"/>
  <c r="BK778" i="35"/>
  <c r="BL778" i="35"/>
  <c r="BM778" i="35"/>
  <c r="BN778" i="35"/>
  <c r="BO778" i="35"/>
  <c r="BP778" i="35"/>
  <c r="BQ778" i="35"/>
  <c r="BR778" i="35"/>
  <c r="BS778" i="35"/>
  <c r="BT778" i="35"/>
  <c r="BU778" i="35"/>
  <c r="BV778" i="35"/>
  <c r="AO779" i="35"/>
  <c r="AP779" i="35"/>
  <c r="AQ779" i="35"/>
  <c r="AR779" i="35"/>
  <c r="AS779" i="35"/>
  <c r="AT779" i="35"/>
  <c r="AU779" i="35"/>
  <c r="AV779" i="35"/>
  <c r="AW779" i="35"/>
  <c r="AX779" i="35"/>
  <c r="AY779" i="35"/>
  <c r="AZ779" i="35"/>
  <c r="BA779" i="35"/>
  <c r="BB779" i="35"/>
  <c r="BC779" i="35"/>
  <c r="BD779" i="35"/>
  <c r="BE779" i="35"/>
  <c r="BF779" i="35"/>
  <c r="BG779" i="35"/>
  <c r="BH779" i="35"/>
  <c r="BI779" i="35"/>
  <c r="BJ779" i="35"/>
  <c r="BK779" i="35"/>
  <c r="BL779" i="35"/>
  <c r="BM779" i="35"/>
  <c r="BN779" i="35"/>
  <c r="BO779" i="35"/>
  <c r="BP779" i="35"/>
  <c r="BQ779" i="35"/>
  <c r="BR779" i="35"/>
  <c r="BS779" i="35"/>
  <c r="BT779" i="35"/>
  <c r="BU779" i="35"/>
  <c r="BV779" i="35"/>
  <c r="AO1412" i="35"/>
  <c r="AP1412" i="35"/>
  <c r="AQ1412" i="35"/>
  <c r="AR1412" i="35"/>
  <c r="AS1412" i="35"/>
  <c r="AT1412" i="35"/>
  <c r="AU1412" i="35"/>
  <c r="AV1412" i="35"/>
  <c r="AW1412" i="35"/>
  <c r="AX1412" i="35"/>
  <c r="AY1412" i="35"/>
  <c r="AZ1412" i="35"/>
  <c r="BA1412" i="35"/>
  <c r="BB1412" i="35"/>
  <c r="BC1412" i="35"/>
  <c r="BD1412" i="35"/>
  <c r="BE1412" i="35"/>
  <c r="BF1412" i="35"/>
  <c r="BG1412" i="35"/>
  <c r="BH1412" i="35"/>
  <c r="BI1412" i="35"/>
  <c r="BJ1412" i="35"/>
  <c r="BK1412" i="35"/>
  <c r="BL1412" i="35"/>
  <c r="BM1412" i="35"/>
  <c r="BN1412" i="35"/>
  <c r="BO1412" i="35"/>
  <c r="BP1412" i="35"/>
  <c r="BQ1412" i="35"/>
  <c r="BR1412" i="35"/>
  <c r="BS1412" i="35"/>
  <c r="BT1412" i="35"/>
  <c r="BU1412" i="35"/>
  <c r="BV1412" i="35"/>
  <c r="AO1413" i="35"/>
  <c r="AP1413" i="35"/>
  <c r="AQ1413" i="35"/>
  <c r="AR1413" i="35"/>
  <c r="AS1413" i="35"/>
  <c r="AT1413" i="35"/>
  <c r="AU1413" i="35"/>
  <c r="AV1413" i="35"/>
  <c r="AW1413" i="35"/>
  <c r="AX1413" i="35"/>
  <c r="AY1413" i="35"/>
  <c r="AZ1413" i="35"/>
  <c r="BA1413" i="35"/>
  <c r="BB1413" i="35"/>
  <c r="BC1413" i="35"/>
  <c r="BD1413" i="35"/>
  <c r="BE1413" i="35"/>
  <c r="BF1413" i="35"/>
  <c r="BG1413" i="35"/>
  <c r="BH1413" i="35"/>
  <c r="BI1413" i="35"/>
  <c r="BJ1413" i="35"/>
  <c r="BK1413" i="35"/>
  <c r="BL1413" i="35"/>
  <c r="BM1413" i="35"/>
  <c r="BN1413" i="35"/>
  <c r="BO1413" i="35"/>
  <c r="BP1413" i="35"/>
  <c r="BQ1413" i="35"/>
  <c r="BR1413" i="35"/>
  <c r="BS1413" i="35"/>
  <c r="BT1413" i="35"/>
  <c r="BU1413" i="35"/>
  <c r="BV1413" i="35"/>
  <c r="AO1414" i="35"/>
  <c r="AP1414" i="35"/>
  <c r="AQ1414" i="35"/>
  <c r="AR1414" i="35"/>
  <c r="AS1414" i="35"/>
  <c r="AT1414" i="35"/>
  <c r="AU1414" i="35"/>
  <c r="AV1414" i="35"/>
  <c r="AW1414" i="35"/>
  <c r="AX1414" i="35"/>
  <c r="AY1414" i="35"/>
  <c r="AZ1414" i="35"/>
  <c r="BA1414" i="35"/>
  <c r="BB1414" i="35"/>
  <c r="BC1414" i="35"/>
  <c r="BD1414" i="35"/>
  <c r="BE1414" i="35"/>
  <c r="BF1414" i="35"/>
  <c r="BG1414" i="35"/>
  <c r="BH1414" i="35"/>
  <c r="BI1414" i="35"/>
  <c r="BJ1414" i="35"/>
  <c r="BK1414" i="35"/>
  <c r="BL1414" i="35"/>
  <c r="BM1414" i="35"/>
  <c r="BN1414" i="35"/>
  <c r="BO1414" i="35"/>
  <c r="BP1414" i="35"/>
  <c r="BQ1414" i="35"/>
  <c r="BR1414" i="35"/>
  <c r="BS1414" i="35"/>
  <c r="BT1414" i="35"/>
  <c r="BU1414" i="35"/>
  <c r="BV1414" i="35"/>
  <c r="AO1415" i="35"/>
  <c r="AP1415" i="35"/>
  <c r="AQ1415" i="35"/>
  <c r="AR1415" i="35"/>
  <c r="AS1415" i="35"/>
  <c r="AT1415" i="35"/>
  <c r="AU1415" i="35"/>
  <c r="AV1415" i="35"/>
  <c r="AW1415" i="35"/>
  <c r="AX1415" i="35"/>
  <c r="AY1415" i="35"/>
  <c r="AZ1415" i="35"/>
  <c r="BA1415" i="35"/>
  <c r="BB1415" i="35"/>
  <c r="BC1415" i="35"/>
  <c r="BD1415" i="35"/>
  <c r="BE1415" i="35"/>
  <c r="BF1415" i="35"/>
  <c r="BG1415" i="35"/>
  <c r="BH1415" i="35"/>
  <c r="BI1415" i="35"/>
  <c r="BJ1415" i="35"/>
  <c r="BK1415" i="35"/>
  <c r="BL1415" i="35"/>
  <c r="BM1415" i="35"/>
  <c r="BN1415" i="35"/>
  <c r="BO1415" i="35"/>
  <c r="BP1415" i="35"/>
  <c r="BQ1415" i="35"/>
  <c r="BR1415" i="35"/>
  <c r="BS1415" i="35"/>
  <c r="BT1415" i="35"/>
  <c r="BU1415" i="35"/>
  <c r="BV1415" i="35"/>
  <c r="AO1416" i="35"/>
  <c r="AP1416" i="35"/>
  <c r="AQ1416" i="35"/>
  <c r="AR1416" i="35"/>
  <c r="AS1416" i="35"/>
  <c r="AT1416" i="35"/>
  <c r="AU1416" i="35"/>
  <c r="AV1416" i="35"/>
  <c r="AW1416" i="35"/>
  <c r="AX1416" i="35"/>
  <c r="AY1416" i="35"/>
  <c r="AZ1416" i="35"/>
  <c r="BA1416" i="35"/>
  <c r="BB1416" i="35"/>
  <c r="BC1416" i="35"/>
  <c r="BD1416" i="35"/>
  <c r="BE1416" i="35"/>
  <c r="BF1416" i="35"/>
  <c r="BG1416" i="35"/>
  <c r="BH1416" i="35"/>
  <c r="BI1416" i="35"/>
  <c r="BJ1416" i="35"/>
  <c r="BK1416" i="35"/>
  <c r="BL1416" i="35"/>
  <c r="BM1416" i="35"/>
  <c r="BN1416" i="35"/>
  <c r="BO1416" i="35"/>
  <c r="BP1416" i="35"/>
  <c r="BQ1416" i="35"/>
  <c r="BR1416" i="35"/>
  <c r="BS1416" i="35"/>
  <c r="BT1416" i="35"/>
  <c r="BU1416" i="35"/>
  <c r="BV1416" i="35"/>
  <c r="AO1092" i="35"/>
  <c r="AP1092" i="35"/>
  <c r="AQ1092" i="35"/>
  <c r="AR1092" i="35"/>
  <c r="AS1092" i="35"/>
  <c r="AT1092" i="35"/>
  <c r="AU1092" i="35"/>
  <c r="AV1092" i="35"/>
  <c r="AW1092" i="35"/>
  <c r="AX1092" i="35"/>
  <c r="AY1092" i="35"/>
  <c r="AZ1092" i="35"/>
  <c r="BA1092" i="35"/>
  <c r="BB1092" i="35"/>
  <c r="BC1092" i="35"/>
  <c r="BD1092" i="35"/>
  <c r="BE1092" i="35"/>
  <c r="BF1092" i="35"/>
  <c r="BG1092" i="35"/>
  <c r="BH1092" i="35"/>
  <c r="BI1092" i="35"/>
  <c r="BJ1092" i="35"/>
  <c r="BK1092" i="35"/>
  <c r="BL1092" i="35"/>
  <c r="BM1092" i="35"/>
  <c r="BN1092" i="35"/>
  <c r="BO1092" i="35"/>
  <c r="BP1092" i="35"/>
  <c r="BQ1092" i="35"/>
  <c r="BR1092" i="35"/>
  <c r="BS1092" i="35"/>
  <c r="BT1092" i="35"/>
  <c r="BU1092" i="35"/>
  <c r="BV1092" i="35"/>
  <c r="AO1093" i="35"/>
  <c r="AP1093" i="35"/>
  <c r="AQ1093" i="35"/>
  <c r="AR1093" i="35"/>
  <c r="AS1093" i="35"/>
  <c r="AT1093" i="35"/>
  <c r="AU1093" i="35"/>
  <c r="AV1093" i="35"/>
  <c r="AW1093" i="35"/>
  <c r="AX1093" i="35"/>
  <c r="AY1093" i="35"/>
  <c r="AZ1093" i="35"/>
  <c r="BA1093" i="35"/>
  <c r="BB1093" i="35"/>
  <c r="BC1093" i="35"/>
  <c r="BD1093" i="35"/>
  <c r="BE1093" i="35"/>
  <c r="BF1093" i="35"/>
  <c r="BG1093" i="35"/>
  <c r="BH1093" i="35"/>
  <c r="BI1093" i="35"/>
  <c r="BJ1093" i="35"/>
  <c r="BK1093" i="35"/>
  <c r="BL1093" i="35"/>
  <c r="BM1093" i="35"/>
  <c r="BN1093" i="35"/>
  <c r="BO1093" i="35"/>
  <c r="BP1093" i="35"/>
  <c r="BQ1093" i="35"/>
  <c r="BR1093" i="35"/>
  <c r="BS1093" i="35"/>
  <c r="BT1093" i="35"/>
  <c r="BU1093" i="35"/>
  <c r="BV1093" i="35"/>
  <c r="AO1094" i="35"/>
  <c r="AP1094" i="35"/>
  <c r="AQ1094" i="35"/>
  <c r="AR1094" i="35"/>
  <c r="AS1094" i="35"/>
  <c r="AT1094" i="35"/>
  <c r="AU1094" i="35"/>
  <c r="AV1094" i="35"/>
  <c r="AW1094" i="35"/>
  <c r="AX1094" i="35"/>
  <c r="AY1094" i="35"/>
  <c r="AZ1094" i="35"/>
  <c r="BA1094" i="35"/>
  <c r="BB1094" i="35"/>
  <c r="BC1094" i="35"/>
  <c r="BD1094" i="35"/>
  <c r="BE1094" i="35"/>
  <c r="BF1094" i="35"/>
  <c r="BG1094" i="35"/>
  <c r="BH1094" i="35"/>
  <c r="BI1094" i="35"/>
  <c r="BJ1094" i="35"/>
  <c r="BK1094" i="35"/>
  <c r="BL1094" i="35"/>
  <c r="BM1094" i="35"/>
  <c r="BN1094" i="35"/>
  <c r="BO1094" i="35"/>
  <c r="BP1094" i="35"/>
  <c r="BQ1094" i="35"/>
  <c r="BR1094" i="35"/>
  <c r="BS1094" i="35"/>
  <c r="BT1094" i="35"/>
  <c r="BU1094" i="35"/>
  <c r="BV1094" i="35"/>
  <c r="AO1095" i="35"/>
  <c r="AP1095" i="35"/>
  <c r="AQ1095" i="35"/>
  <c r="AR1095" i="35"/>
  <c r="AS1095" i="35"/>
  <c r="AT1095" i="35"/>
  <c r="AU1095" i="35"/>
  <c r="AV1095" i="35"/>
  <c r="AW1095" i="35"/>
  <c r="AX1095" i="35"/>
  <c r="AY1095" i="35"/>
  <c r="AZ1095" i="35"/>
  <c r="BA1095" i="35"/>
  <c r="BB1095" i="35"/>
  <c r="BC1095" i="35"/>
  <c r="BD1095" i="35"/>
  <c r="BE1095" i="35"/>
  <c r="BF1095" i="35"/>
  <c r="BG1095" i="35"/>
  <c r="BH1095" i="35"/>
  <c r="BI1095" i="35"/>
  <c r="BJ1095" i="35"/>
  <c r="BK1095" i="35"/>
  <c r="BL1095" i="35"/>
  <c r="BM1095" i="35"/>
  <c r="BN1095" i="35"/>
  <c r="BO1095" i="35"/>
  <c r="BP1095" i="35"/>
  <c r="BQ1095" i="35"/>
  <c r="BR1095" i="35"/>
  <c r="BS1095" i="35"/>
  <c r="BT1095" i="35"/>
  <c r="BU1095" i="35"/>
  <c r="BV1095" i="35"/>
  <c r="AO1096" i="35"/>
  <c r="AP1096" i="35"/>
  <c r="AQ1096" i="35"/>
  <c r="AR1096" i="35"/>
  <c r="AS1096" i="35"/>
  <c r="AT1096" i="35"/>
  <c r="AU1096" i="35"/>
  <c r="AV1096" i="35"/>
  <c r="AW1096" i="35"/>
  <c r="AX1096" i="35"/>
  <c r="AY1096" i="35"/>
  <c r="AZ1096" i="35"/>
  <c r="BA1096" i="35"/>
  <c r="BB1096" i="35"/>
  <c r="BC1096" i="35"/>
  <c r="BD1096" i="35"/>
  <c r="BE1096" i="35"/>
  <c r="BF1096" i="35"/>
  <c r="BG1096" i="35"/>
  <c r="BH1096" i="35"/>
  <c r="BI1096" i="35"/>
  <c r="BJ1096" i="35"/>
  <c r="BK1096" i="35"/>
  <c r="BL1096" i="35"/>
  <c r="BM1096" i="35"/>
  <c r="BN1096" i="35"/>
  <c r="BO1096" i="35"/>
  <c r="BP1096" i="35"/>
  <c r="BQ1096" i="35"/>
  <c r="BR1096" i="35"/>
  <c r="BS1096" i="35"/>
  <c r="BT1096" i="35"/>
  <c r="BU1096" i="35"/>
  <c r="BV1096" i="35"/>
  <c r="AO1097" i="35"/>
  <c r="AP1097" i="35"/>
  <c r="AQ1097" i="35"/>
  <c r="AR1097" i="35"/>
  <c r="AS1097" i="35"/>
  <c r="AT1097" i="35"/>
  <c r="AU1097" i="35"/>
  <c r="AV1097" i="35"/>
  <c r="AW1097" i="35"/>
  <c r="AX1097" i="35"/>
  <c r="AY1097" i="35"/>
  <c r="AZ1097" i="35"/>
  <c r="BA1097" i="35"/>
  <c r="BB1097" i="35"/>
  <c r="BC1097" i="35"/>
  <c r="BD1097" i="35"/>
  <c r="BE1097" i="35"/>
  <c r="BF1097" i="35"/>
  <c r="BG1097" i="35"/>
  <c r="BH1097" i="35"/>
  <c r="BI1097" i="35"/>
  <c r="BJ1097" i="35"/>
  <c r="BK1097" i="35"/>
  <c r="BL1097" i="35"/>
  <c r="BM1097" i="35"/>
  <c r="BN1097" i="35"/>
  <c r="BO1097" i="35"/>
  <c r="BP1097" i="35"/>
  <c r="BQ1097" i="35"/>
  <c r="BR1097" i="35"/>
  <c r="BS1097" i="35"/>
  <c r="BT1097" i="35"/>
  <c r="BU1097" i="35"/>
  <c r="BV1097" i="35"/>
  <c r="AO627" i="35"/>
  <c r="AP627" i="35"/>
  <c r="AQ627" i="35"/>
  <c r="AR627" i="35"/>
  <c r="AS627" i="35"/>
  <c r="AT627" i="35"/>
  <c r="AU627" i="35"/>
  <c r="AV627" i="35"/>
  <c r="AW627" i="35"/>
  <c r="AX627" i="35"/>
  <c r="AY627" i="35"/>
  <c r="AZ627" i="35"/>
  <c r="BA627" i="35"/>
  <c r="BB627" i="35"/>
  <c r="BC627" i="35"/>
  <c r="BD627" i="35"/>
  <c r="BE627" i="35"/>
  <c r="BF627" i="35"/>
  <c r="BG627" i="35"/>
  <c r="BH627" i="35"/>
  <c r="BI627" i="35"/>
  <c r="BJ627" i="35"/>
  <c r="BK627" i="35"/>
  <c r="BL627" i="35"/>
  <c r="BM627" i="35"/>
  <c r="BN627" i="35"/>
  <c r="BO627" i="35"/>
  <c r="BP627" i="35"/>
  <c r="BQ627" i="35"/>
  <c r="BR627" i="35"/>
  <c r="BS627" i="35"/>
  <c r="BT627" i="35"/>
  <c r="BU627" i="35"/>
  <c r="BV627" i="35"/>
  <c r="AO628" i="35"/>
  <c r="AP628" i="35"/>
  <c r="AQ628" i="35"/>
  <c r="AR628" i="35"/>
  <c r="AS628" i="35"/>
  <c r="AT628" i="35"/>
  <c r="AU628" i="35"/>
  <c r="AV628" i="35"/>
  <c r="AW628" i="35"/>
  <c r="AX628" i="35"/>
  <c r="AY628" i="35"/>
  <c r="AZ628" i="35"/>
  <c r="BA628" i="35"/>
  <c r="BB628" i="35"/>
  <c r="BC628" i="35"/>
  <c r="BD628" i="35"/>
  <c r="BE628" i="35"/>
  <c r="BF628" i="35"/>
  <c r="BG628" i="35"/>
  <c r="BH628" i="35"/>
  <c r="BI628" i="35"/>
  <c r="BJ628" i="35"/>
  <c r="BK628" i="35"/>
  <c r="BL628" i="35"/>
  <c r="BM628" i="35"/>
  <c r="BN628" i="35"/>
  <c r="BO628" i="35"/>
  <c r="BP628" i="35"/>
  <c r="BQ628" i="35"/>
  <c r="BR628" i="35"/>
  <c r="BS628" i="35"/>
  <c r="BT628" i="35"/>
  <c r="BU628" i="35"/>
  <c r="BV628" i="35"/>
  <c r="AO629" i="35"/>
  <c r="AP629" i="35"/>
  <c r="AQ629" i="35"/>
  <c r="AR629" i="35"/>
  <c r="AS629" i="35"/>
  <c r="AT629" i="35"/>
  <c r="AU629" i="35"/>
  <c r="AV629" i="35"/>
  <c r="AW629" i="35"/>
  <c r="AX629" i="35"/>
  <c r="AY629" i="35"/>
  <c r="AZ629" i="35"/>
  <c r="BA629" i="35"/>
  <c r="BB629" i="35"/>
  <c r="BC629" i="35"/>
  <c r="BD629" i="35"/>
  <c r="BE629" i="35"/>
  <c r="BF629" i="35"/>
  <c r="BG629" i="35"/>
  <c r="BH629" i="35"/>
  <c r="BI629" i="35"/>
  <c r="BJ629" i="35"/>
  <c r="BK629" i="35"/>
  <c r="BL629" i="35"/>
  <c r="BM629" i="35"/>
  <c r="BN629" i="35"/>
  <c r="BO629" i="35"/>
  <c r="BP629" i="35"/>
  <c r="BQ629" i="35"/>
  <c r="BR629" i="35"/>
  <c r="BS629" i="35"/>
  <c r="BT629" i="35"/>
  <c r="BU629" i="35"/>
  <c r="BV629" i="35"/>
  <c r="AO630" i="35"/>
  <c r="AP630" i="35"/>
  <c r="AQ630" i="35"/>
  <c r="AR630" i="35"/>
  <c r="AS630" i="35"/>
  <c r="AT630" i="35"/>
  <c r="AU630" i="35"/>
  <c r="AV630" i="35"/>
  <c r="AW630" i="35"/>
  <c r="AX630" i="35"/>
  <c r="AY630" i="35"/>
  <c r="AZ630" i="35"/>
  <c r="BA630" i="35"/>
  <c r="BB630" i="35"/>
  <c r="BC630" i="35"/>
  <c r="BD630" i="35"/>
  <c r="BE630" i="35"/>
  <c r="BF630" i="35"/>
  <c r="BG630" i="35"/>
  <c r="BH630" i="35"/>
  <c r="BI630" i="35"/>
  <c r="BJ630" i="35"/>
  <c r="BK630" i="35"/>
  <c r="BL630" i="35"/>
  <c r="BM630" i="35"/>
  <c r="BN630" i="35"/>
  <c r="BO630" i="35"/>
  <c r="BP630" i="35"/>
  <c r="BQ630" i="35"/>
  <c r="BR630" i="35"/>
  <c r="BS630" i="35"/>
  <c r="BT630" i="35"/>
  <c r="BU630" i="35"/>
  <c r="BV630" i="35"/>
  <c r="AO631" i="35"/>
  <c r="AP631" i="35"/>
  <c r="AQ631" i="35"/>
  <c r="AR631" i="35"/>
  <c r="AS631" i="35"/>
  <c r="AT631" i="35"/>
  <c r="AU631" i="35"/>
  <c r="AV631" i="35"/>
  <c r="AW631" i="35"/>
  <c r="AX631" i="35"/>
  <c r="AY631" i="35"/>
  <c r="AZ631" i="35"/>
  <c r="BA631" i="35"/>
  <c r="BB631" i="35"/>
  <c r="BC631" i="35"/>
  <c r="BD631" i="35"/>
  <c r="BE631" i="35"/>
  <c r="BF631" i="35"/>
  <c r="BG631" i="35"/>
  <c r="BH631" i="35"/>
  <c r="BI631" i="35"/>
  <c r="BJ631" i="35"/>
  <c r="BK631" i="35"/>
  <c r="BL631" i="35"/>
  <c r="BM631" i="35"/>
  <c r="BN631" i="35"/>
  <c r="BO631" i="35"/>
  <c r="BP631" i="35"/>
  <c r="BQ631" i="35"/>
  <c r="BR631" i="35"/>
  <c r="BS631" i="35"/>
  <c r="BT631" i="35"/>
  <c r="BU631" i="35"/>
  <c r="BV631" i="35"/>
  <c r="AO1563" i="35"/>
  <c r="AP1563" i="35"/>
  <c r="AQ1563" i="35"/>
  <c r="AR1563" i="35"/>
  <c r="AS1563" i="35"/>
  <c r="AT1563" i="35"/>
  <c r="AU1563" i="35"/>
  <c r="AV1563" i="35"/>
  <c r="AW1563" i="35"/>
  <c r="AX1563" i="35"/>
  <c r="AY1563" i="35"/>
  <c r="AZ1563" i="35"/>
  <c r="BA1563" i="35"/>
  <c r="BB1563" i="35"/>
  <c r="BC1563" i="35"/>
  <c r="BD1563" i="35"/>
  <c r="BE1563" i="35"/>
  <c r="BF1563" i="35"/>
  <c r="BG1563" i="35"/>
  <c r="BH1563" i="35"/>
  <c r="BI1563" i="35"/>
  <c r="BJ1563" i="35"/>
  <c r="BK1563" i="35"/>
  <c r="BL1563" i="35"/>
  <c r="BM1563" i="35"/>
  <c r="BN1563" i="35"/>
  <c r="BO1563" i="35"/>
  <c r="BP1563" i="35"/>
  <c r="BQ1563" i="35"/>
  <c r="BR1563" i="35"/>
  <c r="BS1563" i="35"/>
  <c r="BT1563" i="35"/>
  <c r="BU1563" i="35"/>
  <c r="BV1563" i="35"/>
  <c r="AO1564" i="35"/>
  <c r="AP1564" i="35"/>
  <c r="AQ1564" i="35"/>
  <c r="AR1564" i="35"/>
  <c r="AS1564" i="35"/>
  <c r="AT1564" i="35"/>
  <c r="AU1564" i="35"/>
  <c r="AV1564" i="35"/>
  <c r="AW1564" i="35"/>
  <c r="AX1564" i="35"/>
  <c r="AY1564" i="35"/>
  <c r="AZ1564" i="35"/>
  <c r="BA1564" i="35"/>
  <c r="BB1564" i="35"/>
  <c r="BC1564" i="35"/>
  <c r="BD1564" i="35"/>
  <c r="BE1564" i="35"/>
  <c r="BF1564" i="35"/>
  <c r="BG1564" i="35"/>
  <c r="BH1564" i="35"/>
  <c r="BI1564" i="35"/>
  <c r="BJ1564" i="35"/>
  <c r="BK1564" i="35"/>
  <c r="BL1564" i="35"/>
  <c r="BM1564" i="35"/>
  <c r="BN1564" i="35"/>
  <c r="BO1564" i="35"/>
  <c r="BP1564" i="35"/>
  <c r="BQ1564" i="35"/>
  <c r="BR1564" i="35"/>
  <c r="BS1564" i="35"/>
  <c r="BT1564" i="35"/>
  <c r="BU1564" i="35"/>
  <c r="BV1564" i="35"/>
  <c r="AO1565" i="35"/>
  <c r="AP1565" i="35"/>
  <c r="AQ1565" i="35"/>
  <c r="AR1565" i="35"/>
  <c r="AS1565" i="35"/>
  <c r="AT1565" i="35"/>
  <c r="AU1565" i="35"/>
  <c r="AV1565" i="35"/>
  <c r="AW1565" i="35"/>
  <c r="AX1565" i="35"/>
  <c r="AY1565" i="35"/>
  <c r="AZ1565" i="35"/>
  <c r="BA1565" i="35"/>
  <c r="BB1565" i="35"/>
  <c r="BC1565" i="35"/>
  <c r="BD1565" i="35"/>
  <c r="BE1565" i="35"/>
  <c r="BF1565" i="35"/>
  <c r="BG1565" i="35"/>
  <c r="BH1565" i="35"/>
  <c r="BI1565" i="35"/>
  <c r="BJ1565" i="35"/>
  <c r="BK1565" i="35"/>
  <c r="BL1565" i="35"/>
  <c r="BM1565" i="35"/>
  <c r="BN1565" i="35"/>
  <c r="BO1565" i="35"/>
  <c r="BP1565" i="35"/>
  <c r="BQ1565" i="35"/>
  <c r="BR1565" i="35"/>
  <c r="BS1565" i="35"/>
  <c r="BT1565" i="35"/>
  <c r="BU1565" i="35"/>
  <c r="BV1565" i="35"/>
  <c r="AO1566" i="35"/>
  <c r="AP1566" i="35"/>
  <c r="AQ1566" i="35"/>
  <c r="AR1566" i="35"/>
  <c r="AS1566" i="35"/>
  <c r="AT1566" i="35"/>
  <c r="AU1566" i="35"/>
  <c r="AV1566" i="35"/>
  <c r="AW1566" i="35"/>
  <c r="AX1566" i="35"/>
  <c r="AY1566" i="35"/>
  <c r="AZ1566" i="35"/>
  <c r="BA1566" i="35"/>
  <c r="BB1566" i="35"/>
  <c r="BC1566" i="35"/>
  <c r="BD1566" i="35"/>
  <c r="BE1566" i="35"/>
  <c r="BF1566" i="35"/>
  <c r="BG1566" i="35"/>
  <c r="BH1566" i="35"/>
  <c r="BI1566" i="35"/>
  <c r="BJ1566" i="35"/>
  <c r="BK1566" i="35"/>
  <c r="BL1566" i="35"/>
  <c r="BM1566" i="35"/>
  <c r="BN1566" i="35"/>
  <c r="BO1566" i="35"/>
  <c r="BP1566" i="35"/>
  <c r="BQ1566" i="35"/>
  <c r="BR1566" i="35"/>
  <c r="BS1566" i="35"/>
  <c r="BT1566" i="35"/>
  <c r="BU1566" i="35"/>
  <c r="BV1566" i="35"/>
  <c r="AO1567" i="35"/>
  <c r="AP1567" i="35"/>
  <c r="AQ1567" i="35"/>
  <c r="AR1567" i="35"/>
  <c r="AS1567" i="35"/>
  <c r="AT1567" i="35"/>
  <c r="AU1567" i="35"/>
  <c r="AV1567" i="35"/>
  <c r="AW1567" i="35"/>
  <c r="AX1567" i="35"/>
  <c r="AY1567" i="35"/>
  <c r="AZ1567" i="35"/>
  <c r="BA1567" i="35"/>
  <c r="BB1567" i="35"/>
  <c r="BC1567" i="35"/>
  <c r="BD1567" i="35"/>
  <c r="BE1567" i="35"/>
  <c r="BF1567" i="35"/>
  <c r="BG1567" i="35"/>
  <c r="BH1567" i="35"/>
  <c r="BI1567" i="35"/>
  <c r="BJ1567" i="35"/>
  <c r="BK1567" i="35"/>
  <c r="BL1567" i="35"/>
  <c r="BM1567" i="35"/>
  <c r="BN1567" i="35"/>
  <c r="BO1567" i="35"/>
  <c r="BP1567" i="35"/>
  <c r="BQ1567" i="35"/>
  <c r="BR1567" i="35"/>
  <c r="BS1567" i="35"/>
  <c r="BT1567" i="35"/>
  <c r="BU1567" i="35"/>
  <c r="BV1567" i="35"/>
  <c r="AO1568" i="35"/>
  <c r="AP1568" i="35"/>
  <c r="AQ1568" i="35"/>
  <c r="AR1568" i="35"/>
  <c r="AS1568" i="35"/>
  <c r="AT1568" i="35"/>
  <c r="AU1568" i="35"/>
  <c r="AV1568" i="35"/>
  <c r="AW1568" i="35"/>
  <c r="AX1568" i="35"/>
  <c r="AY1568" i="35"/>
  <c r="AZ1568" i="35"/>
  <c r="BA1568" i="35"/>
  <c r="BB1568" i="35"/>
  <c r="BC1568" i="35"/>
  <c r="BD1568" i="35"/>
  <c r="BE1568" i="35"/>
  <c r="BF1568" i="35"/>
  <c r="BG1568" i="35"/>
  <c r="BH1568" i="35"/>
  <c r="BI1568" i="35"/>
  <c r="BJ1568" i="35"/>
  <c r="BK1568" i="35"/>
  <c r="BL1568" i="35"/>
  <c r="BM1568" i="35"/>
  <c r="BN1568" i="35"/>
  <c r="BO1568" i="35"/>
  <c r="BP1568" i="35"/>
  <c r="BQ1568" i="35"/>
  <c r="BR1568" i="35"/>
  <c r="BS1568" i="35"/>
  <c r="BT1568" i="35"/>
  <c r="BU1568" i="35"/>
  <c r="BV1568" i="35"/>
  <c r="AO1254" i="35"/>
  <c r="AP1254" i="35"/>
  <c r="AQ1254" i="35"/>
  <c r="AR1254" i="35"/>
  <c r="AS1254" i="35"/>
  <c r="AT1254" i="35"/>
  <c r="AU1254" i="35"/>
  <c r="AV1254" i="35"/>
  <c r="AW1254" i="35"/>
  <c r="AX1254" i="35"/>
  <c r="AY1254" i="35"/>
  <c r="AZ1254" i="35"/>
  <c r="BA1254" i="35"/>
  <c r="BB1254" i="35"/>
  <c r="BC1254" i="35"/>
  <c r="BD1254" i="35"/>
  <c r="BE1254" i="35"/>
  <c r="BF1254" i="35"/>
  <c r="BG1254" i="35"/>
  <c r="BH1254" i="35"/>
  <c r="BI1254" i="35"/>
  <c r="BJ1254" i="35"/>
  <c r="BK1254" i="35"/>
  <c r="BL1254" i="35"/>
  <c r="BM1254" i="35"/>
  <c r="BN1254" i="35"/>
  <c r="BO1254" i="35"/>
  <c r="BP1254" i="35"/>
  <c r="BQ1254" i="35"/>
  <c r="BR1254" i="35"/>
  <c r="BS1254" i="35"/>
  <c r="BT1254" i="35"/>
  <c r="BU1254" i="35"/>
  <c r="BV1254" i="35"/>
  <c r="AO1255" i="35"/>
  <c r="AP1255" i="35"/>
  <c r="AQ1255" i="35"/>
  <c r="AR1255" i="35"/>
  <c r="AS1255" i="35"/>
  <c r="AT1255" i="35"/>
  <c r="AU1255" i="35"/>
  <c r="AV1255" i="35"/>
  <c r="AW1255" i="35"/>
  <c r="AX1255" i="35"/>
  <c r="AY1255" i="35"/>
  <c r="AZ1255" i="35"/>
  <c r="BA1255" i="35"/>
  <c r="BB1255" i="35"/>
  <c r="BC1255" i="35"/>
  <c r="BD1255" i="35"/>
  <c r="BE1255" i="35"/>
  <c r="BF1255" i="35"/>
  <c r="BG1255" i="35"/>
  <c r="BH1255" i="35"/>
  <c r="BI1255" i="35"/>
  <c r="BJ1255" i="35"/>
  <c r="BK1255" i="35"/>
  <c r="BL1255" i="35"/>
  <c r="BM1255" i="35"/>
  <c r="BN1255" i="35"/>
  <c r="BO1255" i="35"/>
  <c r="BP1255" i="35"/>
  <c r="BQ1255" i="35"/>
  <c r="BR1255" i="35"/>
  <c r="BS1255" i="35"/>
  <c r="BT1255" i="35"/>
  <c r="BU1255" i="35"/>
  <c r="BV1255" i="35"/>
  <c r="AO1256" i="35"/>
  <c r="AP1256" i="35"/>
  <c r="AQ1256" i="35"/>
  <c r="AR1256" i="35"/>
  <c r="AS1256" i="35"/>
  <c r="AT1256" i="35"/>
  <c r="AU1256" i="35"/>
  <c r="AV1256" i="35"/>
  <c r="AW1256" i="35"/>
  <c r="AX1256" i="35"/>
  <c r="AY1256" i="35"/>
  <c r="AZ1256" i="35"/>
  <c r="BA1256" i="35"/>
  <c r="BB1256" i="35"/>
  <c r="BC1256" i="35"/>
  <c r="BD1256" i="35"/>
  <c r="BE1256" i="35"/>
  <c r="BF1256" i="35"/>
  <c r="BG1256" i="35"/>
  <c r="BH1256" i="35"/>
  <c r="BI1256" i="35"/>
  <c r="BJ1256" i="35"/>
  <c r="BK1256" i="35"/>
  <c r="BL1256" i="35"/>
  <c r="BM1256" i="35"/>
  <c r="BN1256" i="35"/>
  <c r="BO1256" i="35"/>
  <c r="BP1256" i="35"/>
  <c r="BQ1256" i="35"/>
  <c r="BR1256" i="35"/>
  <c r="BS1256" i="35"/>
  <c r="BT1256" i="35"/>
  <c r="BU1256" i="35"/>
  <c r="BV1256" i="35"/>
  <c r="AO1257" i="35"/>
  <c r="AP1257" i="35"/>
  <c r="AQ1257" i="35"/>
  <c r="AR1257" i="35"/>
  <c r="AS1257" i="35"/>
  <c r="AT1257" i="35"/>
  <c r="AU1257" i="35"/>
  <c r="AV1257" i="35"/>
  <c r="AW1257" i="35"/>
  <c r="AX1257" i="35"/>
  <c r="AY1257" i="35"/>
  <c r="AZ1257" i="35"/>
  <c r="BA1257" i="35"/>
  <c r="BB1257" i="35"/>
  <c r="BC1257" i="35"/>
  <c r="BD1257" i="35"/>
  <c r="BE1257" i="35"/>
  <c r="BF1257" i="35"/>
  <c r="BG1257" i="35"/>
  <c r="BH1257" i="35"/>
  <c r="BI1257" i="35"/>
  <c r="BJ1257" i="35"/>
  <c r="BK1257" i="35"/>
  <c r="BL1257" i="35"/>
  <c r="BM1257" i="35"/>
  <c r="BN1257" i="35"/>
  <c r="BO1257" i="35"/>
  <c r="BP1257" i="35"/>
  <c r="BQ1257" i="35"/>
  <c r="BR1257" i="35"/>
  <c r="BS1257" i="35"/>
  <c r="BT1257" i="35"/>
  <c r="BU1257" i="35"/>
  <c r="BV1257" i="35"/>
  <c r="AO1258" i="35"/>
  <c r="AP1258" i="35"/>
  <c r="AQ1258" i="35"/>
  <c r="AR1258" i="35"/>
  <c r="AS1258" i="35"/>
  <c r="AT1258" i="35"/>
  <c r="AU1258" i="35"/>
  <c r="AV1258" i="35"/>
  <c r="AW1258" i="35"/>
  <c r="AX1258" i="35"/>
  <c r="AY1258" i="35"/>
  <c r="AZ1258" i="35"/>
  <c r="BA1258" i="35"/>
  <c r="BB1258" i="35"/>
  <c r="BC1258" i="35"/>
  <c r="BD1258" i="35"/>
  <c r="BE1258" i="35"/>
  <c r="BF1258" i="35"/>
  <c r="BG1258" i="35"/>
  <c r="BH1258" i="35"/>
  <c r="BI1258" i="35"/>
  <c r="BJ1258" i="35"/>
  <c r="BK1258" i="35"/>
  <c r="BL1258" i="35"/>
  <c r="BM1258" i="35"/>
  <c r="BN1258" i="35"/>
  <c r="BO1258" i="35"/>
  <c r="BP1258" i="35"/>
  <c r="BQ1258" i="35"/>
  <c r="BR1258" i="35"/>
  <c r="BS1258" i="35"/>
  <c r="BT1258" i="35"/>
  <c r="BU1258" i="35"/>
  <c r="BV1258" i="35"/>
  <c r="AO1259" i="35"/>
  <c r="AP1259" i="35"/>
  <c r="AQ1259" i="35"/>
  <c r="AR1259" i="35"/>
  <c r="AS1259" i="35"/>
  <c r="AT1259" i="35"/>
  <c r="AU1259" i="35"/>
  <c r="AV1259" i="35"/>
  <c r="AW1259" i="35"/>
  <c r="AX1259" i="35"/>
  <c r="AY1259" i="35"/>
  <c r="AZ1259" i="35"/>
  <c r="BA1259" i="35"/>
  <c r="BB1259" i="35"/>
  <c r="BC1259" i="35"/>
  <c r="BD1259" i="35"/>
  <c r="BE1259" i="35"/>
  <c r="BF1259" i="35"/>
  <c r="BG1259" i="35"/>
  <c r="BH1259" i="35"/>
  <c r="BI1259" i="35"/>
  <c r="BJ1259" i="35"/>
  <c r="BK1259" i="35"/>
  <c r="BL1259" i="35"/>
  <c r="BM1259" i="35"/>
  <c r="BN1259" i="35"/>
  <c r="BO1259" i="35"/>
  <c r="BP1259" i="35"/>
  <c r="BQ1259" i="35"/>
  <c r="BR1259" i="35"/>
  <c r="BS1259" i="35"/>
  <c r="BT1259" i="35"/>
  <c r="BU1259" i="35"/>
  <c r="BV1259" i="35"/>
  <c r="AO485" i="35"/>
  <c r="AP485" i="35"/>
  <c r="AQ485" i="35"/>
  <c r="AR485" i="35"/>
  <c r="AS485" i="35"/>
  <c r="AT485" i="35"/>
  <c r="AU485" i="35"/>
  <c r="AV485" i="35"/>
  <c r="AW485" i="35"/>
  <c r="AX485" i="35"/>
  <c r="AY485" i="35"/>
  <c r="AZ485" i="35"/>
  <c r="BA485" i="35"/>
  <c r="BB485" i="35"/>
  <c r="BC485" i="35"/>
  <c r="BD485" i="35"/>
  <c r="BE485" i="35"/>
  <c r="BF485" i="35"/>
  <c r="BG485" i="35"/>
  <c r="BH485" i="35"/>
  <c r="BI485" i="35"/>
  <c r="BJ485" i="35"/>
  <c r="BK485" i="35"/>
  <c r="BL485" i="35"/>
  <c r="BM485" i="35"/>
  <c r="BN485" i="35"/>
  <c r="BO485" i="35"/>
  <c r="BP485" i="35"/>
  <c r="BQ485" i="35"/>
  <c r="BR485" i="35"/>
  <c r="BS485" i="35"/>
  <c r="BT485" i="35"/>
  <c r="BU485" i="35"/>
  <c r="BV485" i="35"/>
  <c r="AO486" i="35"/>
  <c r="AP486" i="35"/>
  <c r="AQ486" i="35"/>
  <c r="AR486" i="35"/>
  <c r="AS486" i="35"/>
  <c r="AT486" i="35"/>
  <c r="AU486" i="35"/>
  <c r="AV486" i="35"/>
  <c r="AW486" i="35"/>
  <c r="AX486" i="35"/>
  <c r="AY486" i="35"/>
  <c r="AZ486" i="35"/>
  <c r="BA486" i="35"/>
  <c r="BB486" i="35"/>
  <c r="BC486" i="35"/>
  <c r="BD486" i="35"/>
  <c r="BE486" i="35"/>
  <c r="BF486" i="35"/>
  <c r="BG486" i="35"/>
  <c r="BH486" i="35"/>
  <c r="BI486" i="35"/>
  <c r="BJ486" i="35"/>
  <c r="BK486" i="35"/>
  <c r="BL486" i="35"/>
  <c r="BM486" i="35"/>
  <c r="BN486" i="35"/>
  <c r="BO486" i="35"/>
  <c r="BP486" i="35"/>
  <c r="BQ486" i="35"/>
  <c r="BR486" i="35"/>
  <c r="BS486" i="35"/>
  <c r="BT486" i="35"/>
  <c r="BU486" i="35"/>
  <c r="BV486" i="35"/>
  <c r="AO487" i="35"/>
  <c r="AP487" i="35"/>
  <c r="AQ487" i="35"/>
  <c r="AR487" i="35"/>
  <c r="AS487" i="35"/>
  <c r="AT487" i="35"/>
  <c r="AU487" i="35"/>
  <c r="AV487" i="35"/>
  <c r="AW487" i="35"/>
  <c r="AX487" i="35"/>
  <c r="AY487" i="35"/>
  <c r="AZ487" i="35"/>
  <c r="BA487" i="35"/>
  <c r="BB487" i="35"/>
  <c r="BC487" i="35"/>
  <c r="BD487" i="35"/>
  <c r="BE487" i="35"/>
  <c r="BF487" i="35"/>
  <c r="BG487" i="35"/>
  <c r="BH487" i="35"/>
  <c r="BI487" i="35"/>
  <c r="BJ487" i="35"/>
  <c r="BK487" i="35"/>
  <c r="BL487" i="35"/>
  <c r="BM487" i="35"/>
  <c r="BN487" i="35"/>
  <c r="BO487" i="35"/>
  <c r="BP487" i="35"/>
  <c r="BQ487" i="35"/>
  <c r="BR487" i="35"/>
  <c r="BS487" i="35"/>
  <c r="BT487" i="35"/>
  <c r="BU487" i="35"/>
  <c r="BV487" i="35"/>
  <c r="AO488" i="35"/>
  <c r="AP488" i="35"/>
  <c r="AQ488" i="35"/>
  <c r="AR488" i="35"/>
  <c r="AS488" i="35"/>
  <c r="AT488" i="35"/>
  <c r="AU488" i="35"/>
  <c r="AV488" i="35"/>
  <c r="AW488" i="35"/>
  <c r="AX488" i="35"/>
  <c r="AY488" i="35"/>
  <c r="AZ488" i="35"/>
  <c r="BA488" i="35"/>
  <c r="BB488" i="35"/>
  <c r="BC488" i="35"/>
  <c r="BD488" i="35"/>
  <c r="BE488" i="35"/>
  <c r="BF488" i="35"/>
  <c r="BG488" i="35"/>
  <c r="BH488" i="35"/>
  <c r="BI488" i="35"/>
  <c r="BJ488" i="35"/>
  <c r="BK488" i="35"/>
  <c r="BL488" i="35"/>
  <c r="BM488" i="35"/>
  <c r="BN488" i="35"/>
  <c r="BO488" i="35"/>
  <c r="BP488" i="35"/>
  <c r="BQ488" i="35"/>
  <c r="BR488" i="35"/>
  <c r="BS488" i="35"/>
  <c r="BT488" i="35"/>
  <c r="BU488" i="35"/>
  <c r="BV488" i="35"/>
  <c r="AO489" i="35"/>
  <c r="AP489" i="35"/>
  <c r="AQ489" i="35"/>
  <c r="AR489" i="35"/>
  <c r="AS489" i="35"/>
  <c r="AT489" i="35"/>
  <c r="AU489" i="35"/>
  <c r="AV489" i="35"/>
  <c r="AW489" i="35"/>
  <c r="AX489" i="35"/>
  <c r="AY489" i="35"/>
  <c r="AZ489" i="35"/>
  <c r="BA489" i="35"/>
  <c r="BB489" i="35"/>
  <c r="BC489" i="35"/>
  <c r="BD489" i="35"/>
  <c r="BE489" i="35"/>
  <c r="BF489" i="35"/>
  <c r="BG489" i="35"/>
  <c r="BH489" i="35"/>
  <c r="BI489" i="35"/>
  <c r="BJ489" i="35"/>
  <c r="BK489" i="35"/>
  <c r="BL489" i="35"/>
  <c r="BM489" i="35"/>
  <c r="BN489" i="35"/>
  <c r="BO489" i="35"/>
  <c r="BP489" i="35"/>
  <c r="BQ489" i="35"/>
  <c r="BR489" i="35"/>
  <c r="BS489" i="35"/>
  <c r="BT489" i="35"/>
  <c r="BU489" i="35"/>
  <c r="BV489" i="35"/>
  <c r="AO490" i="35"/>
  <c r="AP490" i="35"/>
  <c r="AQ490" i="35"/>
  <c r="AR490" i="35"/>
  <c r="AS490" i="35"/>
  <c r="AT490" i="35"/>
  <c r="AU490" i="35"/>
  <c r="AV490" i="35"/>
  <c r="AW490" i="35"/>
  <c r="AX490" i="35"/>
  <c r="AY490" i="35"/>
  <c r="AZ490" i="35"/>
  <c r="BA490" i="35"/>
  <c r="BB490" i="35"/>
  <c r="BC490" i="35"/>
  <c r="BD490" i="35"/>
  <c r="BE490" i="35"/>
  <c r="BF490" i="35"/>
  <c r="BG490" i="35"/>
  <c r="BH490" i="35"/>
  <c r="BI490" i="35"/>
  <c r="BJ490" i="35"/>
  <c r="BK490" i="35"/>
  <c r="BL490" i="35"/>
  <c r="BM490" i="35"/>
  <c r="BN490" i="35"/>
  <c r="BO490" i="35"/>
  <c r="BP490" i="35"/>
  <c r="BQ490" i="35"/>
  <c r="BR490" i="35"/>
  <c r="BS490" i="35"/>
  <c r="BT490" i="35"/>
  <c r="BU490" i="35"/>
  <c r="BV490" i="35"/>
  <c r="AO1734" i="35"/>
  <c r="AP1734" i="35"/>
  <c r="AQ1734" i="35"/>
  <c r="AR1734" i="35"/>
  <c r="AS1734" i="35"/>
  <c r="AT1734" i="35"/>
  <c r="AU1734" i="35"/>
  <c r="AV1734" i="35"/>
  <c r="AW1734" i="35"/>
  <c r="AX1734" i="35"/>
  <c r="AY1734" i="35"/>
  <c r="AZ1734" i="35"/>
  <c r="BA1734" i="35"/>
  <c r="BB1734" i="35"/>
  <c r="BC1734" i="35"/>
  <c r="BD1734" i="35"/>
  <c r="BE1734" i="35"/>
  <c r="BF1734" i="35"/>
  <c r="BG1734" i="35"/>
  <c r="BH1734" i="35"/>
  <c r="BI1734" i="35"/>
  <c r="BJ1734" i="35"/>
  <c r="BK1734" i="35"/>
  <c r="BL1734" i="35"/>
  <c r="BM1734" i="35"/>
  <c r="BN1734" i="35"/>
  <c r="BO1734" i="35"/>
  <c r="BP1734" i="35"/>
  <c r="BQ1734" i="35"/>
  <c r="BR1734" i="35"/>
  <c r="BS1734" i="35"/>
  <c r="BT1734" i="35"/>
  <c r="BU1734" i="35"/>
  <c r="BV1734" i="35"/>
  <c r="AO1735" i="35"/>
  <c r="AP1735" i="35"/>
  <c r="AQ1735" i="35"/>
  <c r="AR1735" i="35"/>
  <c r="AS1735" i="35"/>
  <c r="AT1735" i="35"/>
  <c r="AU1735" i="35"/>
  <c r="AV1735" i="35"/>
  <c r="AW1735" i="35"/>
  <c r="AX1735" i="35"/>
  <c r="AY1735" i="35"/>
  <c r="AZ1735" i="35"/>
  <c r="BA1735" i="35"/>
  <c r="BB1735" i="35"/>
  <c r="BC1735" i="35"/>
  <c r="BD1735" i="35"/>
  <c r="BE1735" i="35"/>
  <c r="BF1735" i="35"/>
  <c r="BG1735" i="35"/>
  <c r="BH1735" i="35"/>
  <c r="BI1735" i="35"/>
  <c r="BJ1735" i="35"/>
  <c r="BK1735" i="35"/>
  <c r="BL1735" i="35"/>
  <c r="BM1735" i="35"/>
  <c r="BN1735" i="35"/>
  <c r="BO1735" i="35"/>
  <c r="BP1735" i="35"/>
  <c r="BQ1735" i="35"/>
  <c r="BR1735" i="35"/>
  <c r="BS1735" i="35"/>
  <c r="BT1735" i="35"/>
  <c r="BU1735" i="35"/>
  <c r="BV1735" i="35"/>
  <c r="AO1736" i="35"/>
  <c r="AP1736" i="35"/>
  <c r="AQ1736" i="35"/>
  <c r="AR1736" i="35"/>
  <c r="AS1736" i="35"/>
  <c r="AT1736" i="35"/>
  <c r="AU1736" i="35"/>
  <c r="AV1736" i="35"/>
  <c r="AW1736" i="35"/>
  <c r="AX1736" i="35"/>
  <c r="AY1736" i="35"/>
  <c r="AZ1736" i="35"/>
  <c r="BA1736" i="35"/>
  <c r="BB1736" i="35"/>
  <c r="BC1736" i="35"/>
  <c r="BD1736" i="35"/>
  <c r="BE1736" i="35"/>
  <c r="BF1736" i="35"/>
  <c r="BG1736" i="35"/>
  <c r="BH1736" i="35"/>
  <c r="BI1736" i="35"/>
  <c r="BJ1736" i="35"/>
  <c r="BK1736" i="35"/>
  <c r="BL1736" i="35"/>
  <c r="BM1736" i="35"/>
  <c r="BN1736" i="35"/>
  <c r="BO1736" i="35"/>
  <c r="BP1736" i="35"/>
  <c r="BQ1736" i="35"/>
  <c r="BR1736" i="35"/>
  <c r="BS1736" i="35"/>
  <c r="BT1736" i="35"/>
  <c r="BU1736" i="35"/>
  <c r="BV1736" i="35"/>
  <c r="AO1737" i="35"/>
  <c r="AP1737" i="35"/>
  <c r="AQ1737" i="35"/>
  <c r="AR1737" i="35"/>
  <c r="AS1737" i="35"/>
  <c r="AT1737" i="35"/>
  <c r="AU1737" i="35"/>
  <c r="AV1737" i="35"/>
  <c r="AW1737" i="35"/>
  <c r="AX1737" i="35"/>
  <c r="AY1737" i="35"/>
  <c r="AZ1737" i="35"/>
  <c r="BA1737" i="35"/>
  <c r="BB1737" i="35"/>
  <c r="BC1737" i="35"/>
  <c r="BD1737" i="35"/>
  <c r="BE1737" i="35"/>
  <c r="BF1737" i="35"/>
  <c r="BG1737" i="35"/>
  <c r="BH1737" i="35"/>
  <c r="BI1737" i="35"/>
  <c r="BJ1737" i="35"/>
  <c r="BK1737" i="35"/>
  <c r="BL1737" i="35"/>
  <c r="BM1737" i="35"/>
  <c r="BN1737" i="35"/>
  <c r="BO1737" i="35"/>
  <c r="BP1737" i="35"/>
  <c r="BQ1737" i="35"/>
  <c r="BR1737" i="35"/>
  <c r="BS1737" i="35"/>
  <c r="BT1737" i="35"/>
  <c r="BU1737" i="35"/>
  <c r="BV1737" i="35"/>
  <c r="AO1738" i="35"/>
  <c r="AP1738" i="35"/>
  <c r="AQ1738" i="35"/>
  <c r="AR1738" i="35"/>
  <c r="AS1738" i="35"/>
  <c r="AT1738" i="35"/>
  <c r="AU1738" i="35"/>
  <c r="AV1738" i="35"/>
  <c r="AW1738" i="35"/>
  <c r="AX1738" i="35"/>
  <c r="AY1738" i="35"/>
  <c r="AZ1738" i="35"/>
  <c r="BA1738" i="35"/>
  <c r="BB1738" i="35"/>
  <c r="BC1738" i="35"/>
  <c r="BD1738" i="35"/>
  <c r="BE1738" i="35"/>
  <c r="BF1738" i="35"/>
  <c r="BG1738" i="35"/>
  <c r="BH1738" i="35"/>
  <c r="BI1738" i="35"/>
  <c r="BJ1738" i="35"/>
  <c r="BK1738" i="35"/>
  <c r="BL1738" i="35"/>
  <c r="BM1738" i="35"/>
  <c r="BN1738" i="35"/>
  <c r="BO1738" i="35"/>
  <c r="BP1738" i="35"/>
  <c r="BQ1738" i="35"/>
  <c r="BR1738" i="35"/>
  <c r="BS1738" i="35"/>
  <c r="BT1738" i="35"/>
  <c r="BU1738" i="35"/>
  <c r="BV1738" i="35"/>
  <c r="AO1739" i="35"/>
  <c r="AP1739" i="35"/>
  <c r="AQ1739" i="35"/>
  <c r="AR1739" i="35"/>
  <c r="AS1739" i="35"/>
  <c r="AT1739" i="35"/>
  <c r="AU1739" i="35"/>
  <c r="AV1739" i="35"/>
  <c r="AW1739" i="35"/>
  <c r="AX1739" i="35"/>
  <c r="AY1739" i="35"/>
  <c r="AZ1739" i="35"/>
  <c r="BA1739" i="35"/>
  <c r="BB1739" i="35"/>
  <c r="BC1739" i="35"/>
  <c r="BD1739" i="35"/>
  <c r="BE1739" i="35"/>
  <c r="BF1739" i="35"/>
  <c r="BG1739" i="35"/>
  <c r="BH1739" i="35"/>
  <c r="BI1739" i="35"/>
  <c r="BJ1739" i="35"/>
  <c r="BK1739" i="35"/>
  <c r="BL1739" i="35"/>
  <c r="BM1739" i="35"/>
  <c r="BN1739" i="35"/>
  <c r="BO1739" i="35"/>
  <c r="BP1739" i="35"/>
  <c r="BQ1739" i="35"/>
  <c r="BR1739" i="35"/>
  <c r="BS1739" i="35"/>
  <c r="BT1739" i="35"/>
  <c r="BU1739" i="35"/>
  <c r="BV1739" i="35"/>
  <c r="AO25" i="35"/>
  <c r="AP25" i="35"/>
  <c r="AQ25" i="35"/>
  <c r="AR25" i="35"/>
  <c r="AS25" i="35"/>
  <c r="AT25" i="35"/>
  <c r="AU25" i="35"/>
  <c r="AV25" i="35"/>
  <c r="AW25" i="35"/>
  <c r="AX25"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AO251" i="35"/>
  <c r="AP251" i="35"/>
  <c r="AQ251" i="35"/>
  <c r="AR251" i="35"/>
  <c r="AS251" i="35"/>
  <c r="AT251" i="35"/>
  <c r="AU251" i="35"/>
  <c r="AV251" i="35"/>
  <c r="AW251" i="35"/>
  <c r="AX251" i="35"/>
  <c r="AY251" i="35"/>
  <c r="AZ251" i="35"/>
  <c r="BA251" i="35"/>
  <c r="BB251" i="35"/>
  <c r="BC251" i="35"/>
  <c r="BD251" i="35"/>
  <c r="BE251" i="35"/>
  <c r="BF251" i="35"/>
  <c r="BG251" i="35"/>
  <c r="BH251" i="35"/>
  <c r="BI251" i="35"/>
  <c r="BJ251" i="35"/>
  <c r="BK251" i="35"/>
  <c r="BL251" i="35"/>
  <c r="BM251" i="35"/>
  <c r="BN251" i="35"/>
  <c r="BO251" i="35"/>
  <c r="BP251" i="35"/>
  <c r="BQ251" i="35"/>
  <c r="BR251" i="35"/>
  <c r="BS251" i="35"/>
  <c r="BT251" i="35"/>
  <c r="BU251" i="35"/>
  <c r="BV251" i="35"/>
  <c r="AO252" i="35"/>
  <c r="AP252" i="35"/>
  <c r="AQ252" i="35"/>
  <c r="AR252" i="35"/>
  <c r="AS252" i="35"/>
  <c r="AT252" i="35"/>
  <c r="AU252" i="35"/>
  <c r="AV252" i="35"/>
  <c r="AW252" i="35"/>
  <c r="AX252" i="35"/>
  <c r="AY252" i="35"/>
  <c r="AZ252" i="35"/>
  <c r="BA252" i="35"/>
  <c r="BB252" i="35"/>
  <c r="BC252" i="35"/>
  <c r="BD252" i="35"/>
  <c r="BE252" i="35"/>
  <c r="BF252" i="35"/>
  <c r="BG252" i="35"/>
  <c r="BH252" i="35"/>
  <c r="BI252" i="35"/>
  <c r="BJ252" i="35"/>
  <c r="BK252" i="35"/>
  <c r="BL252" i="35"/>
  <c r="BM252" i="35"/>
  <c r="BN252" i="35"/>
  <c r="BO252" i="35"/>
  <c r="BP252" i="35"/>
  <c r="BQ252" i="35"/>
  <c r="BR252" i="35"/>
  <c r="BS252" i="35"/>
  <c r="BT252" i="35"/>
  <c r="BU252" i="35"/>
  <c r="BV252" i="35"/>
  <c r="AO253" i="35"/>
  <c r="AP253" i="35"/>
  <c r="AQ253" i="35"/>
  <c r="AR253" i="35"/>
  <c r="AS253" i="35"/>
  <c r="AT253" i="35"/>
  <c r="AU253" i="35"/>
  <c r="AV253" i="35"/>
  <c r="AW253" i="35"/>
  <c r="AX253" i="35"/>
  <c r="AY253" i="35"/>
  <c r="AZ253" i="35"/>
  <c r="BA253" i="35"/>
  <c r="BB253" i="35"/>
  <c r="BC253" i="35"/>
  <c r="BD253" i="35"/>
  <c r="BE253" i="35"/>
  <c r="BF253" i="35"/>
  <c r="BG253" i="35"/>
  <c r="BH253" i="35"/>
  <c r="BI253" i="35"/>
  <c r="BJ253" i="35"/>
  <c r="BK253" i="35"/>
  <c r="BL253" i="35"/>
  <c r="BM253" i="35"/>
  <c r="BN253" i="35"/>
  <c r="BO253" i="35"/>
  <c r="BP253" i="35"/>
  <c r="BQ253" i="35"/>
  <c r="BR253" i="35"/>
  <c r="BS253" i="35"/>
  <c r="BT253" i="35"/>
  <c r="BU253" i="35"/>
  <c r="BV253" i="35"/>
  <c r="AO254" i="35"/>
  <c r="AP254" i="35"/>
  <c r="AQ254" i="35"/>
  <c r="AR254" i="35"/>
  <c r="AS254" i="35"/>
  <c r="AT254" i="35"/>
  <c r="AU254" i="35"/>
  <c r="AV254" i="35"/>
  <c r="AW254" i="35"/>
  <c r="AX254" i="35"/>
  <c r="AY254" i="35"/>
  <c r="AZ254" i="35"/>
  <c r="BA254" i="35"/>
  <c r="BB254" i="35"/>
  <c r="BC254" i="35"/>
  <c r="BD254" i="35"/>
  <c r="BE254" i="35"/>
  <c r="BF254" i="35"/>
  <c r="BG254" i="35"/>
  <c r="BH254" i="35"/>
  <c r="BI254" i="35"/>
  <c r="BJ254" i="35"/>
  <c r="BK254" i="35"/>
  <c r="BL254" i="35"/>
  <c r="BM254" i="35"/>
  <c r="BN254" i="35"/>
  <c r="BO254" i="35"/>
  <c r="BP254" i="35"/>
  <c r="BQ254" i="35"/>
  <c r="BR254" i="35"/>
  <c r="BS254" i="35"/>
  <c r="BT254" i="35"/>
  <c r="BU254" i="35"/>
  <c r="BV254" i="35"/>
  <c r="AO255" i="35"/>
  <c r="AP255" i="35"/>
  <c r="AQ255" i="35"/>
  <c r="AR255" i="35"/>
  <c r="AS255" i="35"/>
  <c r="AT255" i="35"/>
  <c r="AU255" i="35"/>
  <c r="AV255" i="35"/>
  <c r="AW255" i="35"/>
  <c r="AX255" i="35"/>
  <c r="AY255" i="35"/>
  <c r="AZ255" i="35"/>
  <c r="BA255" i="35"/>
  <c r="BB255" i="35"/>
  <c r="BC255" i="35"/>
  <c r="BD255" i="35"/>
  <c r="BE255" i="35"/>
  <c r="BF255" i="35"/>
  <c r="BG255" i="35"/>
  <c r="BH255" i="35"/>
  <c r="BI255" i="35"/>
  <c r="BJ255" i="35"/>
  <c r="BK255" i="35"/>
  <c r="BL255" i="35"/>
  <c r="BM255" i="35"/>
  <c r="BN255" i="35"/>
  <c r="BO255" i="35"/>
  <c r="BP255" i="35"/>
  <c r="BQ255" i="35"/>
  <c r="BR255" i="35"/>
  <c r="BS255" i="35"/>
  <c r="BT255" i="35"/>
  <c r="BU255" i="35"/>
  <c r="BV255" i="35"/>
  <c r="AO256" i="35"/>
  <c r="AP256" i="35"/>
  <c r="AQ256" i="35"/>
  <c r="AR256" i="35"/>
  <c r="AS256" i="35"/>
  <c r="AT256" i="35"/>
  <c r="AU256" i="35"/>
  <c r="AV256" i="35"/>
  <c r="AW256" i="35"/>
  <c r="AX256" i="35"/>
  <c r="AY256" i="35"/>
  <c r="AZ256" i="35"/>
  <c r="BA256" i="35"/>
  <c r="BB256" i="35"/>
  <c r="BC256" i="35"/>
  <c r="BD256" i="35"/>
  <c r="BE256" i="35"/>
  <c r="BF256" i="35"/>
  <c r="BG256" i="35"/>
  <c r="BH256" i="35"/>
  <c r="BI256" i="35"/>
  <c r="BJ256" i="35"/>
  <c r="BK256" i="35"/>
  <c r="BL256" i="35"/>
  <c r="BM256" i="35"/>
  <c r="BN256" i="35"/>
  <c r="BO256" i="35"/>
  <c r="BP256" i="35"/>
  <c r="BQ256" i="35"/>
  <c r="BR256" i="35"/>
  <c r="BS256" i="35"/>
  <c r="BT256" i="35"/>
  <c r="BU256" i="35"/>
  <c r="BV256" i="35"/>
  <c r="AO980" i="35"/>
  <c r="AP980" i="35"/>
  <c r="AQ980" i="35"/>
  <c r="AR980" i="35"/>
  <c r="AS980" i="35"/>
  <c r="AT980" i="35"/>
  <c r="AU980" i="35"/>
  <c r="AV980" i="35"/>
  <c r="AW980" i="35"/>
  <c r="AX980" i="35"/>
  <c r="AY980" i="35"/>
  <c r="AZ980" i="35"/>
  <c r="BA980" i="35"/>
  <c r="BB980" i="35"/>
  <c r="BC980" i="35"/>
  <c r="BD980" i="35"/>
  <c r="BE980" i="35"/>
  <c r="BF980" i="35"/>
  <c r="BG980" i="35"/>
  <c r="BH980" i="35"/>
  <c r="BI980" i="35"/>
  <c r="BJ980" i="35"/>
  <c r="BK980" i="35"/>
  <c r="BL980" i="35"/>
  <c r="BM980" i="35"/>
  <c r="BN980" i="35"/>
  <c r="BO980" i="35"/>
  <c r="BP980" i="35"/>
  <c r="BQ980" i="35"/>
  <c r="BR980" i="35"/>
  <c r="BS980" i="35"/>
  <c r="BT980" i="35"/>
  <c r="BU980" i="35"/>
  <c r="BV980" i="35"/>
  <c r="AO981" i="35"/>
  <c r="AP981" i="35"/>
  <c r="AQ981" i="35"/>
  <c r="AR981" i="35"/>
  <c r="AS981" i="35"/>
  <c r="AT981" i="35"/>
  <c r="AU981" i="35"/>
  <c r="AV981" i="35"/>
  <c r="AW981" i="35"/>
  <c r="AX981" i="35"/>
  <c r="AY981" i="35"/>
  <c r="AZ981" i="35"/>
  <c r="BA981" i="35"/>
  <c r="BB981" i="35"/>
  <c r="BC981" i="35"/>
  <c r="BD981" i="35"/>
  <c r="BE981" i="35"/>
  <c r="BF981" i="35"/>
  <c r="BG981" i="35"/>
  <c r="BH981" i="35"/>
  <c r="BI981" i="35"/>
  <c r="BJ981" i="35"/>
  <c r="BK981" i="35"/>
  <c r="BL981" i="35"/>
  <c r="BM981" i="35"/>
  <c r="BN981" i="35"/>
  <c r="BO981" i="35"/>
  <c r="BP981" i="35"/>
  <c r="BQ981" i="35"/>
  <c r="BR981" i="35"/>
  <c r="BS981" i="35"/>
  <c r="BT981" i="35"/>
  <c r="BU981" i="35"/>
  <c r="BV981" i="35"/>
  <c r="AO982" i="35"/>
  <c r="AP982" i="35"/>
  <c r="AQ982" i="35"/>
  <c r="AR982" i="35"/>
  <c r="AS982" i="35"/>
  <c r="AT982" i="35"/>
  <c r="AU982" i="35"/>
  <c r="AV982" i="35"/>
  <c r="AW982" i="35"/>
  <c r="AX982" i="35"/>
  <c r="AY982" i="35"/>
  <c r="AZ982" i="35"/>
  <c r="BA982" i="35"/>
  <c r="BB982" i="35"/>
  <c r="BC982" i="35"/>
  <c r="BD982" i="35"/>
  <c r="BE982" i="35"/>
  <c r="BF982" i="35"/>
  <c r="BG982" i="35"/>
  <c r="BH982" i="35"/>
  <c r="BI982" i="35"/>
  <c r="BJ982" i="35"/>
  <c r="BK982" i="35"/>
  <c r="BL982" i="35"/>
  <c r="BM982" i="35"/>
  <c r="BN982" i="35"/>
  <c r="BO982" i="35"/>
  <c r="BP982" i="35"/>
  <c r="BQ982" i="35"/>
  <c r="BR982" i="35"/>
  <c r="BS982" i="35"/>
  <c r="BT982" i="35"/>
  <c r="BU982" i="35"/>
  <c r="BV982" i="35"/>
  <c r="AO983" i="35"/>
  <c r="AP983" i="35"/>
  <c r="AQ983" i="35"/>
  <c r="AR983" i="35"/>
  <c r="AS983" i="35"/>
  <c r="AT983" i="35"/>
  <c r="AU983" i="35"/>
  <c r="AV983" i="35"/>
  <c r="AW983" i="35"/>
  <c r="AX983" i="35"/>
  <c r="AY983" i="35"/>
  <c r="AZ983" i="35"/>
  <c r="BA983" i="35"/>
  <c r="BB983" i="35"/>
  <c r="BC983" i="35"/>
  <c r="BD983" i="35"/>
  <c r="BE983" i="35"/>
  <c r="BF983" i="35"/>
  <c r="BG983" i="35"/>
  <c r="BH983" i="35"/>
  <c r="BI983" i="35"/>
  <c r="BJ983" i="35"/>
  <c r="BK983" i="35"/>
  <c r="BL983" i="35"/>
  <c r="BM983" i="35"/>
  <c r="BN983" i="35"/>
  <c r="BO983" i="35"/>
  <c r="BP983" i="35"/>
  <c r="BQ983" i="35"/>
  <c r="BR983" i="35"/>
  <c r="BS983" i="35"/>
  <c r="BT983" i="35"/>
  <c r="BU983" i="35"/>
  <c r="BV983" i="35"/>
  <c r="AO984" i="35"/>
  <c r="AP984" i="35"/>
  <c r="AQ984" i="35"/>
  <c r="AR984" i="35"/>
  <c r="AS984" i="35"/>
  <c r="AT984" i="35"/>
  <c r="AU984" i="35"/>
  <c r="AV984" i="35"/>
  <c r="AW984" i="35"/>
  <c r="AX984" i="35"/>
  <c r="AY984" i="35"/>
  <c r="AZ984" i="35"/>
  <c r="BA984" i="35"/>
  <c r="BB984" i="35"/>
  <c r="BC984" i="35"/>
  <c r="BD984" i="35"/>
  <c r="BE984" i="35"/>
  <c r="BF984" i="35"/>
  <c r="BG984" i="35"/>
  <c r="BH984" i="35"/>
  <c r="BI984" i="35"/>
  <c r="BJ984" i="35"/>
  <c r="BK984" i="35"/>
  <c r="BL984" i="35"/>
  <c r="BM984" i="35"/>
  <c r="BN984" i="35"/>
  <c r="BO984" i="35"/>
  <c r="BP984" i="35"/>
  <c r="BQ984" i="35"/>
  <c r="BR984" i="35"/>
  <c r="BS984" i="35"/>
  <c r="BT984" i="35"/>
  <c r="BU984" i="35"/>
  <c r="BV984" i="35"/>
  <c r="AO985" i="35"/>
  <c r="AP985" i="35"/>
  <c r="AQ985" i="35"/>
  <c r="AR985" i="35"/>
  <c r="AS985" i="35"/>
  <c r="AT985" i="35"/>
  <c r="AU985" i="35"/>
  <c r="AV985" i="35"/>
  <c r="AW985" i="35"/>
  <c r="AX985" i="35"/>
  <c r="AY985" i="35"/>
  <c r="AZ985" i="35"/>
  <c r="BA985" i="35"/>
  <c r="BB985" i="35"/>
  <c r="BC985" i="35"/>
  <c r="BD985" i="35"/>
  <c r="BE985" i="35"/>
  <c r="BF985" i="35"/>
  <c r="BG985" i="35"/>
  <c r="BH985" i="35"/>
  <c r="BI985" i="35"/>
  <c r="BJ985" i="35"/>
  <c r="BK985" i="35"/>
  <c r="BL985" i="35"/>
  <c r="BM985" i="35"/>
  <c r="BN985" i="35"/>
  <c r="BO985" i="35"/>
  <c r="BP985" i="35"/>
  <c r="BQ985" i="35"/>
  <c r="BR985" i="35"/>
  <c r="BS985" i="35"/>
  <c r="BT985" i="35"/>
  <c r="BU985" i="35"/>
  <c r="BV985" i="35"/>
  <c r="AO780" i="35"/>
  <c r="AP780" i="35"/>
  <c r="AQ780" i="35"/>
  <c r="AR780" i="35"/>
  <c r="AS780" i="35"/>
  <c r="AT780" i="35"/>
  <c r="AU780" i="35"/>
  <c r="AV780" i="35"/>
  <c r="AW780" i="35"/>
  <c r="AX780" i="35"/>
  <c r="AY780" i="35"/>
  <c r="AZ780" i="35"/>
  <c r="BA780" i="35"/>
  <c r="BB780" i="35"/>
  <c r="BC780" i="35"/>
  <c r="BD780" i="35"/>
  <c r="BE780" i="35"/>
  <c r="BF780" i="35"/>
  <c r="BG780" i="35"/>
  <c r="BH780" i="35"/>
  <c r="BI780" i="35"/>
  <c r="BJ780" i="35"/>
  <c r="BK780" i="35"/>
  <c r="BL780" i="35"/>
  <c r="BM780" i="35"/>
  <c r="BN780" i="35"/>
  <c r="BO780" i="35"/>
  <c r="BP780" i="35"/>
  <c r="BQ780" i="35"/>
  <c r="BR780" i="35"/>
  <c r="BS780" i="35"/>
  <c r="BT780" i="35"/>
  <c r="BU780" i="35"/>
  <c r="BV780" i="35"/>
  <c r="AO781" i="35"/>
  <c r="AP781" i="35"/>
  <c r="AQ781" i="35"/>
  <c r="AR781" i="35"/>
  <c r="AS781" i="35"/>
  <c r="AT781" i="35"/>
  <c r="AU781" i="35"/>
  <c r="AV781" i="35"/>
  <c r="AW781" i="35"/>
  <c r="AX781" i="35"/>
  <c r="AY781" i="35"/>
  <c r="AZ781" i="35"/>
  <c r="BA781" i="35"/>
  <c r="BB781" i="35"/>
  <c r="BC781" i="35"/>
  <c r="BD781" i="35"/>
  <c r="BE781" i="35"/>
  <c r="BF781" i="35"/>
  <c r="BG781" i="35"/>
  <c r="BH781" i="35"/>
  <c r="BI781" i="35"/>
  <c r="BJ781" i="35"/>
  <c r="BK781" i="35"/>
  <c r="BL781" i="35"/>
  <c r="BM781" i="35"/>
  <c r="BN781" i="35"/>
  <c r="BO781" i="35"/>
  <c r="BP781" i="35"/>
  <c r="BQ781" i="35"/>
  <c r="BR781" i="35"/>
  <c r="BS781" i="35"/>
  <c r="BT781" i="35"/>
  <c r="BU781" i="35"/>
  <c r="BV781" i="35"/>
  <c r="AO782" i="35"/>
  <c r="AP782" i="35"/>
  <c r="AQ782" i="35"/>
  <c r="AR782" i="35"/>
  <c r="AS782" i="35"/>
  <c r="AT782" i="35"/>
  <c r="AU782" i="35"/>
  <c r="AV782" i="35"/>
  <c r="AW782" i="35"/>
  <c r="AX782" i="35"/>
  <c r="AY782" i="35"/>
  <c r="AZ782" i="35"/>
  <c r="BA782" i="35"/>
  <c r="BB782" i="35"/>
  <c r="BC782" i="35"/>
  <c r="BD782" i="35"/>
  <c r="BE782" i="35"/>
  <c r="BF782" i="35"/>
  <c r="BG782" i="35"/>
  <c r="BH782" i="35"/>
  <c r="BI782" i="35"/>
  <c r="BJ782" i="35"/>
  <c r="BK782" i="35"/>
  <c r="BL782" i="35"/>
  <c r="BM782" i="35"/>
  <c r="BN782" i="35"/>
  <c r="BO782" i="35"/>
  <c r="BP782" i="35"/>
  <c r="BQ782" i="35"/>
  <c r="BR782" i="35"/>
  <c r="BS782" i="35"/>
  <c r="BT782" i="35"/>
  <c r="BU782" i="35"/>
  <c r="BV782" i="35"/>
  <c r="AO783" i="35"/>
  <c r="AP783" i="35"/>
  <c r="AQ783" i="35"/>
  <c r="AR783" i="35"/>
  <c r="AS783" i="35"/>
  <c r="AT783" i="35"/>
  <c r="AU783" i="35"/>
  <c r="AV783" i="35"/>
  <c r="AW783" i="35"/>
  <c r="AX783" i="35"/>
  <c r="AY783" i="35"/>
  <c r="AZ783" i="35"/>
  <c r="BA783" i="35"/>
  <c r="BB783" i="35"/>
  <c r="BC783" i="35"/>
  <c r="BD783" i="35"/>
  <c r="BE783" i="35"/>
  <c r="BF783" i="35"/>
  <c r="BG783" i="35"/>
  <c r="BH783" i="35"/>
  <c r="BI783" i="35"/>
  <c r="BJ783" i="35"/>
  <c r="BK783" i="35"/>
  <c r="BL783" i="35"/>
  <c r="BM783" i="35"/>
  <c r="BN783" i="35"/>
  <c r="BO783" i="35"/>
  <c r="BP783" i="35"/>
  <c r="BQ783" i="35"/>
  <c r="BR783" i="35"/>
  <c r="BS783" i="35"/>
  <c r="BT783" i="35"/>
  <c r="BU783" i="35"/>
  <c r="BV783" i="35"/>
  <c r="AO784" i="35"/>
  <c r="AP784" i="35"/>
  <c r="AQ784" i="35"/>
  <c r="AR784" i="35"/>
  <c r="AS784" i="35"/>
  <c r="AT784" i="35"/>
  <c r="AU784" i="35"/>
  <c r="AV784" i="35"/>
  <c r="AW784" i="35"/>
  <c r="AX784" i="35"/>
  <c r="AY784" i="35"/>
  <c r="AZ784" i="35"/>
  <c r="BA784" i="35"/>
  <c r="BB784" i="35"/>
  <c r="BC784" i="35"/>
  <c r="BD784" i="35"/>
  <c r="BE784" i="35"/>
  <c r="BF784" i="35"/>
  <c r="BG784" i="35"/>
  <c r="BH784" i="35"/>
  <c r="BI784" i="35"/>
  <c r="BJ784" i="35"/>
  <c r="BK784" i="35"/>
  <c r="BL784" i="35"/>
  <c r="BM784" i="35"/>
  <c r="BN784" i="35"/>
  <c r="BO784" i="35"/>
  <c r="BP784" i="35"/>
  <c r="BQ784" i="35"/>
  <c r="BR784" i="35"/>
  <c r="BS784" i="35"/>
  <c r="BT784" i="35"/>
  <c r="BU784" i="35"/>
  <c r="BV784" i="35"/>
  <c r="AO785" i="35"/>
  <c r="AP785" i="35"/>
  <c r="AQ785" i="35"/>
  <c r="AR785" i="35"/>
  <c r="AS785" i="35"/>
  <c r="AT785" i="35"/>
  <c r="AU785" i="35"/>
  <c r="AV785" i="35"/>
  <c r="AW785" i="35"/>
  <c r="AX785" i="35"/>
  <c r="AY785" i="35"/>
  <c r="AZ785" i="35"/>
  <c r="BA785" i="35"/>
  <c r="BB785" i="35"/>
  <c r="BC785" i="35"/>
  <c r="BD785" i="35"/>
  <c r="BE785" i="35"/>
  <c r="BF785" i="35"/>
  <c r="BG785" i="35"/>
  <c r="BH785" i="35"/>
  <c r="BI785" i="35"/>
  <c r="BJ785" i="35"/>
  <c r="BK785" i="35"/>
  <c r="BL785" i="35"/>
  <c r="BM785" i="35"/>
  <c r="BN785" i="35"/>
  <c r="BO785" i="35"/>
  <c r="BP785" i="35"/>
  <c r="BQ785" i="35"/>
  <c r="BR785" i="35"/>
  <c r="BS785" i="35"/>
  <c r="BT785" i="35"/>
  <c r="BU785" i="35"/>
  <c r="BV785" i="35"/>
  <c r="AO1417" i="35"/>
  <c r="AP1417" i="35"/>
  <c r="AQ1417" i="35"/>
  <c r="AR1417" i="35"/>
  <c r="AS1417" i="35"/>
  <c r="AT1417" i="35"/>
  <c r="AU1417" i="35"/>
  <c r="AV1417" i="35"/>
  <c r="AW1417" i="35"/>
  <c r="AX1417" i="35"/>
  <c r="AY1417" i="35"/>
  <c r="AZ1417" i="35"/>
  <c r="BA1417" i="35"/>
  <c r="BB1417" i="35"/>
  <c r="BC1417" i="35"/>
  <c r="BD1417" i="35"/>
  <c r="BE1417" i="35"/>
  <c r="BF1417" i="35"/>
  <c r="BG1417" i="35"/>
  <c r="BH1417" i="35"/>
  <c r="BI1417" i="35"/>
  <c r="BJ1417" i="35"/>
  <c r="BK1417" i="35"/>
  <c r="BL1417" i="35"/>
  <c r="BM1417" i="35"/>
  <c r="BN1417" i="35"/>
  <c r="BO1417" i="35"/>
  <c r="BP1417" i="35"/>
  <c r="BQ1417" i="35"/>
  <c r="BR1417" i="35"/>
  <c r="BS1417" i="35"/>
  <c r="BT1417" i="35"/>
  <c r="BU1417" i="35"/>
  <c r="BV1417" i="35"/>
  <c r="AO1418" i="35"/>
  <c r="AP1418" i="35"/>
  <c r="AQ1418" i="35"/>
  <c r="AR1418" i="35"/>
  <c r="AS1418" i="35"/>
  <c r="AT1418" i="35"/>
  <c r="AU1418" i="35"/>
  <c r="AV1418" i="35"/>
  <c r="AW1418" i="35"/>
  <c r="AX1418" i="35"/>
  <c r="AY1418" i="35"/>
  <c r="AZ1418" i="35"/>
  <c r="BA1418" i="35"/>
  <c r="BB1418" i="35"/>
  <c r="BC1418" i="35"/>
  <c r="BD1418" i="35"/>
  <c r="BE1418" i="35"/>
  <c r="BF1418" i="35"/>
  <c r="BG1418" i="35"/>
  <c r="BH1418" i="35"/>
  <c r="BI1418" i="35"/>
  <c r="BJ1418" i="35"/>
  <c r="BK1418" i="35"/>
  <c r="BL1418" i="35"/>
  <c r="BM1418" i="35"/>
  <c r="BN1418" i="35"/>
  <c r="BO1418" i="35"/>
  <c r="BP1418" i="35"/>
  <c r="BQ1418" i="35"/>
  <c r="BR1418" i="35"/>
  <c r="BS1418" i="35"/>
  <c r="BT1418" i="35"/>
  <c r="BU1418" i="35"/>
  <c r="BV1418" i="35"/>
  <c r="AO1419" i="35"/>
  <c r="AP1419" i="35"/>
  <c r="AQ1419" i="35"/>
  <c r="AR1419" i="35"/>
  <c r="AS1419" i="35"/>
  <c r="AT1419" i="35"/>
  <c r="AU1419" i="35"/>
  <c r="AV1419" i="35"/>
  <c r="AW1419" i="35"/>
  <c r="AX1419" i="35"/>
  <c r="AY1419" i="35"/>
  <c r="AZ1419" i="35"/>
  <c r="BA1419" i="35"/>
  <c r="BB1419" i="35"/>
  <c r="BC1419" i="35"/>
  <c r="BD1419" i="35"/>
  <c r="BE1419" i="35"/>
  <c r="BF1419" i="35"/>
  <c r="BG1419" i="35"/>
  <c r="BH1419" i="35"/>
  <c r="BI1419" i="35"/>
  <c r="BJ1419" i="35"/>
  <c r="BK1419" i="35"/>
  <c r="BL1419" i="35"/>
  <c r="BM1419" i="35"/>
  <c r="BN1419" i="35"/>
  <c r="BO1419" i="35"/>
  <c r="BP1419" i="35"/>
  <c r="BQ1419" i="35"/>
  <c r="BR1419" i="35"/>
  <c r="BS1419" i="35"/>
  <c r="BT1419" i="35"/>
  <c r="BU1419" i="35"/>
  <c r="BV1419" i="35"/>
  <c r="AO1420" i="35"/>
  <c r="AP1420" i="35"/>
  <c r="AQ1420" i="35"/>
  <c r="AR1420" i="35"/>
  <c r="AS1420" i="35"/>
  <c r="AT1420" i="35"/>
  <c r="AU1420" i="35"/>
  <c r="AV1420" i="35"/>
  <c r="AW1420" i="35"/>
  <c r="AX1420" i="35"/>
  <c r="AY1420" i="35"/>
  <c r="AZ1420" i="35"/>
  <c r="BA1420" i="35"/>
  <c r="BB1420" i="35"/>
  <c r="BC1420" i="35"/>
  <c r="BD1420" i="35"/>
  <c r="BE1420" i="35"/>
  <c r="BF1420" i="35"/>
  <c r="BG1420" i="35"/>
  <c r="BH1420" i="35"/>
  <c r="BI1420" i="35"/>
  <c r="BJ1420" i="35"/>
  <c r="BK1420" i="35"/>
  <c r="BL1420" i="35"/>
  <c r="BM1420" i="35"/>
  <c r="BN1420" i="35"/>
  <c r="BO1420" i="35"/>
  <c r="BP1420" i="35"/>
  <c r="BQ1420" i="35"/>
  <c r="BR1420" i="35"/>
  <c r="BS1420" i="35"/>
  <c r="BT1420" i="35"/>
  <c r="BU1420" i="35"/>
  <c r="BV1420" i="35"/>
  <c r="AO1421" i="35"/>
  <c r="AP1421" i="35"/>
  <c r="AQ1421" i="35"/>
  <c r="AR1421" i="35"/>
  <c r="AS1421" i="35"/>
  <c r="AT1421" i="35"/>
  <c r="AU1421" i="35"/>
  <c r="AV1421" i="35"/>
  <c r="AW1421" i="35"/>
  <c r="AX1421" i="35"/>
  <c r="AY1421" i="35"/>
  <c r="AZ1421" i="35"/>
  <c r="BA1421" i="35"/>
  <c r="BB1421" i="35"/>
  <c r="BC1421" i="35"/>
  <c r="BD1421" i="35"/>
  <c r="BE1421" i="35"/>
  <c r="BF1421" i="35"/>
  <c r="BG1421" i="35"/>
  <c r="BH1421" i="35"/>
  <c r="BI1421" i="35"/>
  <c r="BJ1421" i="35"/>
  <c r="BK1421" i="35"/>
  <c r="BL1421" i="35"/>
  <c r="BM1421" i="35"/>
  <c r="BN1421" i="35"/>
  <c r="BO1421" i="35"/>
  <c r="BP1421" i="35"/>
  <c r="BQ1421" i="35"/>
  <c r="BR1421" i="35"/>
  <c r="BS1421" i="35"/>
  <c r="BT1421" i="35"/>
  <c r="BU1421" i="35"/>
  <c r="BV1421" i="35"/>
  <c r="AO1422" i="35"/>
  <c r="AP1422" i="35"/>
  <c r="AQ1422" i="35"/>
  <c r="AR1422" i="35"/>
  <c r="AS1422" i="35"/>
  <c r="AT1422" i="35"/>
  <c r="AU1422" i="35"/>
  <c r="AV1422" i="35"/>
  <c r="AW1422" i="35"/>
  <c r="AX1422" i="35"/>
  <c r="AY1422" i="35"/>
  <c r="AZ1422" i="35"/>
  <c r="BA1422" i="35"/>
  <c r="BB1422" i="35"/>
  <c r="BC1422" i="35"/>
  <c r="BD1422" i="35"/>
  <c r="BE1422" i="35"/>
  <c r="BF1422" i="35"/>
  <c r="BG1422" i="35"/>
  <c r="BH1422" i="35"/>
  <c r="BI1422" i="35"/>
  <c r="BJ1422" i="35"/>
  <c r="BK1422" i="35"/>
  <c r="BL1422" i="35"/>
  <c r="BM1422" i="35"/>
  <c r="BN1422" i="35"/>
  <c r="BO1422" i="35"/>
  <c r="BP1422" i="35"/>
  <c r="BQ1422" i="35"/>
  <c r="BR1422" i="35"/>
  <c r="BS1422" i="35"/>
  <c r="BT1422" i="35"/>
  <c r="BU1422" i="35"/>
  <c r="BV1422" i="35"/>
  <c r="AO1098" i="35"/>
  <c r="AP1098" i="35"/>
  <c r="AQ1098" i="35"/>
  <c r="AR1098" i="35"/>
  <c r="AS1098" i="35"/>
  <c r="AT1098" i="35"/>
  <c r="AU1098" i="35"/>
  <c r="AV1098" i="35"/>
  <c r="AW1098" i="35"/>
  <c r="AX1098" i="35"/>
  <c r="AY1098" i="35"/>
  <c r="AZ1098" i="35"/>
  <c r="BA1098" i="35"/>
  <c r="BB1098" i="35"/>
  <c r="BC1098" i="35"/>
  <c r="BD1098" i="35"/>
  <c r="BE1098" i="35"/>
  <c r="BF1098" i="35"/>
  <c r="BG1098" i="35"/>
  <c r="BH1098" i="35"/>
  <c r="BI1098" i="35"/>
  <c r="BJ1098" i="35"/>
  <c r="BK1098" i="35"/>
  <c r="BL1098" i="35"/>
  <c r="BM1098" i="35"/>
  <c r="BN1098" i="35"/>
  <c r="BO1098" i="35"/>
  <c r="BP1098" i="35"/>
  <c r="BQ1098" i="35"/>
  <c r="BR1098" i="35"/>
  <c r="BS1098" i="35"/>
  <c r="BT1098" i="35"/>
  <c r="BU1098" i="35"/>
  <c r="BV1098" i="35"/>
  <c r="AO1099" i="35"/>
  <c r="AP1099" i="35"/>
  <c r="AQ1099" i="35"/>
  <c r="AR1099" i="35"/>
  <c r="AS1099" i="35"/>
  <c r="AT1099" i="35"/>
  <c r="AU1099" i="35"/>
  <c r="AV1099" i="35"/>
  <c r="AW1099" i="35"/>
  <c r="AX1099" i="35"/>
  <c r="AY1099" i="35"/>
  <c r="AZ1099" i="35"/>
  <c r="BA1099" i="35"/>
  <c r="BB1099" i="35"/>
  <c r="BC1099" i="35"/>
  <c r="BD1099" i="35"/>
  <c r="BE1099" i="35"/>
  <c r="BF1099" i="35"/>
  <c r="BG1099" i="35"/>
  <c r="BH1099" i="35"/>
  <c r="BI1099" i="35"/>
  <c r="BJ1099" i="35"/>
  <c r="BK1099" i="35"/>
  <c r="BL1099" i="35"/>
  <c r="BM1099" i="35"/>
  <c r="BN1099" i="35"/>
  <c r="BO1099" i="35"/>
  <c r="BP1099" i="35"/>
  <c r="BQ1099" i="35"/>
  <c r="BR1099" i="35"/>
  <c r="BS1099" i="35"/>
  <c r="BT1099" i="35"/>
  <c r="BU1099" i="35"/>
  <c r="BV1099" i="35"/>
  <c r="AO1100" i="35"/>
  <c r="AP1100" i="35"/>
  <c r="AQ1100" i="35"/>
  <c r="AR1100" i="35"/>
  <c r="AS1100" i="35"/>
  <c r="AT1100" i="35"/>
  <c r="AU1100" i="35"/>
  <c r="AV1100" i="35"/>
  <c r="AW1100" i="35"/>
  <c r="AX1100" i="35"/>
  <c r="AY1100" i="35"/>
  <c r="AZ1100" i="35"/>
  <c r="BA1100" i="35"/>
  <c r="BB1100" i="35"/>
  <c r="BC1100" i="35"/>
  <c r="BD1100" i="35"/>
  <c r="BE1100" i="35"/>
  <c r="BF1100" i="35"/>
  <c r="BG1100" i="35"/>
  <c r="BH1100" i="35"/>
  <c r="BI1100" i="35"/>
  <c r="BJ1100" i="35"/>
  <c r="BK1100" i="35"/>
  <c r="BL1100" i="35"/>
  <c r="BM1100" i="35"/>
  <c r="BN1100" i="35"/>
  <c r="BO1100" i="35"/>
  <c r="BP1100" i="35"/>
  <c r="BQ1100" i="35"/>
  <c r="BR1100" i="35"/>
  <c r="BS1100" i="35"/>
  <c r="BT1100" i="35"/>
  <c r="BU1100" i="35"/>
  <c r="BV1100" i="35"/>
  <c r="AO1101" i="35"/>
  <c r="AP1101" i="35"/>
  <c r="AQ1101" i="35"/>
  <c r="AR1101" i="35"/>
  <c r="AS1101" i="35"/>
  <c r="AT1101" i="35"/>
  <c r="AU1101" i="35"/>
  <c r="AV1101" i="35"/>
  <c r="AW1101" i="35"/>
  <c r="AX1101" i="35"/>
  <c r="AY1101" i="35"/>
  <c r="AZ1101" i="35"/>
  <c r="BA1101" i="35"/>
  <c r="BB1101" i="35"/>
  <c r="BC1101" i="35"/>
  <c r="BD1101" i="35"/>
  <c r="BE1101" i="35"/>
  <c r="BF1101" i="35"/>
  <c r="BG1101" i="35"/>
  <c r="BH1101" i="35"/>
  <c r="BI1101" i="35"/>
  <c r="BJ1101" i="35"/>
  <c r="BK1101" i="35"/>
  <c r="BL1101" i="35"/>
  <c r="BM1101" i="35"/>
  <c r="BN1101" i="35"/>
  <c r="BO1101" i="35"/>
  <c r="BP1101" i="35"/>
  <c r="BQ1101" i="35"/>
  <c r="BR1101" i="35"/>
  <c r="BS1101" i="35"/>
  <c r="BT1101" i="35"/>
  <c r="BU1101" i="35"/>
  <c r="BV1101" i="35"/>
  <c r="AO1102" i="35"/>
  <c r="AP1102" i="35"/>
  <c r="AQ1102" i="35"/>
  <c r="AR1102" i="35"/>
  <c r="AS1102" i="35"/>
  <c r="AT1102" i="35"/>
  <c r="AU1102" i="35"/>
  <c r="AV1102" i="35"/>
  <c r="AW1102" i="35"/>
  <c r="AX1102" i="35"/>
  <c r="AY1102" i="35"/>
  <c r="AZ1102" i="35"/>
  <c r="BA1102" i="35"/>
  <c r="BB1102" i="35"/>
  <c r="BC1102" i="35"/>
  <c r="BD1102" i="35"/>
  <c r="BE1102" i="35"/>
  <c r="BF1102" i="35"/>
  <c r="BG1102" i="35"/>
  <c r="BH1102" i="35"/>
  <c r="BI1102" i="35"/>
  <c r="BJ1102" i="35"/>
  <c r="BK1102" i="35"/>
  <c r="BL1102" i="35"/>
  <c r="BM1102" i="35"/>
  <c r="BN1102" i="35"/>
  <c r="BO1102" i="35"/>
  <c r="BP1102" i="35"/>
  <c r="BQ1102" i="35"/>
  <c r="BR1102" i="35"/>
  <c r="BS1102" i="35"/>
  <c r="BT1102" i="35"/>
  <c r="BU1102" i="35"/>
  <c r="BV1102" i="35"/>
  <c r="AO1103" i="35"/>
  <c r="AP1103" i="35"/>
  <c r="AQ1103" i="35"/>
  <c r="AR1103" i="35"/>
  <c r="AS1103" i="35"/>
  <c r="AT1103" i="35"/>
  <c r="AU1103" i="35"/>
  <c r="AV1103" i="35"/>
  <c r="AW1103" i="35"/>
  <c r="AX1103" i="35"/>
  <c r="AY1103" i="35"/>
  <c r="AZ1103" i="35"/>
  <c r="BA1103" i="35"/>
  <c r="BB1103" i="35"/>
  <c r="BC1103" i="35"/>
  <c r="BD1103" i="35"/>
  <c r="BE1103" i="35"/>
  <c r="BF1103" i="35"/>
  <c r="BG1103" i="35"/>
  <c r="BH1103" i="35"/>
  <c r="BI1103" i="35"/>
  <c r="BJ1103" i="35"/>
  <c r="BK1103" i="35"/>
  <c r="BL1103" i="35"/>
  <c r="BM1103" i="35"/>
  <c r="BN1103" i="35"/>
  <c r="BO1103" i="35"/>
  <c r="BP1103" i="35"/>
  <c r="BQ1103" i="35"/>
  <c r="BR1103" i="35"/>
  <c r="BS1103" i="35"/>
  <c r="BT1103" i="35"/>
  <c r="BU1103" i="35"/>
  <c r="BV1103" i="35"/>
  <c r="AO632" i="35"/>
  <c r="AP632" i="35"/>
  <c r="AQ632" i="35"/>
  <c r="AR632" i="35"/>
  <c r="AS632" i="35"/>
  <c r="AT632" i="35"/>
  <c r="AU632" i="35"/>
  <c r="AV632" i="35"/>
  <c r="AW632" i="35"/>
  <c r="AX632" i="35"/>
  <c r="AY632" i="35"/>
  <c r="AZ632" i="35"/>
  <c r="BA632" i="35"/>
  <c r="BB632" i="35"/>
  <c r="BC632" i="35"/>
  <c r="BD632" i="35"/>
  <c r="BE632" i="35"/>
  <c r="BF632" i="35"/>
  <c r="BG632" i="35"/>
  <c r="BH632" i="35"/>
  <c r="BI632" i="35"/>
  <c r="BJ632" i="35"/>
  <c r="BK632" i="35"/>
  <c r="BL632" i="35"/>
  <c r="BM632" i="35"/>
  <c r="BN632" i="35"/>
  <c r="BO632" i="35"/>
  <c r="BP632" i="35"/>
  <c r="BQ632" i="35"/>
  <c r="BR632" i="35"/>
  <c r="BS632" i="35"/>
  <c r="BT632" i="35"/>
  <c r="BU632" i="35"/>
  <c r="BV632" i="35"/>
  <c r="AO633" i="35"/>
  <c r="AP633" i="35"/>
  <c r="AQ633" i="35"/>
  <c r="AR633" i="35"/>
  <c r="AS633" i="35"/>
  <c r="AT633" i="35"/>
  <c r="AU633" i="35"/>
  <c r="AV633" i="35"/>
  <c r="AW633" i="35"/>
  <c r="AX633" i="35"/>
  <c r="AY633" i="35"/>
  <c r="AZ633" i="35"/>
  <c r="BA633" i="35"/>
  <c r="BB633" i="35"/>
  <c r="BC633" i="35"/>
  <c r="BD633" i="35"/>
  <c r="BE633" i="35"/>
  <c r="BF633" i="35"/>
  <c r="BG633" i="35"/>
  <c r="BH633" i="35"/>
  <c r="BI633" i="35"/>
  <c r="BJ633" i="35"/>
  <c r="BK633" i="35"/>
  <c r="BL633" i="35"/>
  <c r="BM633" i="35"/>
  <c r="BN633" i="35"/>
  <c r="BO633" i="35"/>
  <c r="BP633" i="35"/>
  <c r="BQ633" i="35"/>
  <c r="BR633" i="35"/>
  <c r="BS633" i="35"/>
  <c r="BT633" i="35"/>
  <c r="BU633" i="35"/>
  <c r="BV633" i="35"/>
  <c r="AO634" i="35"/>
  <c r="AP634" i="35"/>
  <c r="AQ634" i="35"/>
  <c r="AR634" i="35"/>
  <c r="AS634" i="35"/>
  <c r="AT634" i="35"/>
  <c r="AU634" i="35"/>
  <c r="AV634" i="35"/>
  <c r="AW634" i="35"/>
  <c r="AX634" i="35"/>
  <c r="AY634" i="35"/>
  <c r="AZ634" i="35"/>
  <c r="BA634" i="35"/>
  <c r="BB634" i="35"/>
  <c r="BC634" i="35"/>
  <c r="BD634" i="35"/>
  <c r="BE634" i="35"/>
  <c r="BF634" i="35"/>
  <c r="BG634" i="35"/>
  <c r="BH634" i="35"/>
  <c r="BI634" i="35"/>
  <c r="BJ634" i="35"/>
  <c r="BK634" i="35"/>
  <c r="BL634" i="35"/>
  <c r="BM634" i="35"/>
  <c r="BN634" i="35"/>
  <c r="BO634" i="35"/>
  <c r="BP634" i="35"/>
  <c r="BQ634" i="35"/>
  <c r="BR634" i="35"/>
  <c r="BS634" i="35"/>
  <c r="BT634" i="35"/>
  <c r="BU634" i="35"/>
  <c r="BV634" i="35"/>
  <c r="AO635" i="35"/>
  <c r="AP635" i="35"/>
  <c r="AQ635" i="35"/>
  <c r="AR635" i="35"/>
  <c r="AS635" i="35"/>
  <c r="AT635" i="35"/>
  <c r="AU635" i="35"/>
  <c r="AV635" i="35"/>
  <c r="AW635" i="35"/>
  <c r="AX635" i="35"/>
  <c r="AY635" i="35"/>
  <c r="AZ635" i="35"/>
  <c r="BA635" i="35"/>
  <c r="BB635" i="35"/>
  <c r="BC635" i="35"/>
  <c r="BD635" i="35"/>
  <c r="BE635" i="35"/>
  <c r="BF635" i="35"/>
  <c r="BG635" i="35"/>
  <c r="BH635" i="35"/>
  <c r="BI635" i="35"/>
  <c r="BJ635" i="35"/>
  <c r="BK635" i="35"/>
  <c r="BL635" i="35"/>
  <c r="BM635" i="35"/>
  <c r="BN635" i="35"/>
  <c r="BO635" i="35"/>
  <c r="BP635" i="35"/>
  <c r="BQ635" i="35"/>
  <c r="BR635" i="35"/>
  <c r="BS635" i="35"/>
  <c r="BT635" i="35"/>
  <c r="BU635" i="35"/>
  <c r="BV635" i="35"/>
  <c r="AO636" i="35"/>
  <c r="AP636" i="35"/>
  <c r="AQ636" i="35"/>
  <c r="AR636" i="35"/>
  <c r="AS636" i="35"/>
  <c r="AT636" i="35"/>
  <c r="AU636" i="35"/>
  <c r="AV636" i="35"/>
  <c r="AW636" i="35"/>
  <c r="AX636" i="35"/>
  <c r="AY636" i="35"/>
  <c r="AZ636" i="35"/>
  <c r="BA636" i="35"/>
  <c r="BB636" i="35"/>
  <c r="BC636" i="35"/>
  <c r="BD636" i="35"/>
  <c r="BE636" i="35"/>
  <c r="BF636" i="35"/>
  <c r="BG636" i="35"/>
  <c r="BH636" i="35"/>
  <c r="BI636" i="35"/>
  <c r="BJ636" i="35"/>
  <c r="BK636" i="35"/>
  <c r="BL636" i="35"/>
  <c r="BM636" i="35"/>
  <c r="BN636" i="35"/>
  <c r="BO636" i="35"/>
  <c r="BP636" i="35"/>
  <c r="BQ636" i="35"/>
  <c r="BR636" i="35"/>
  <c r="BS636" i="35"/>
  <c r="BT636" i="35"/>
  <c r="BU636" i="35"/>
  <c r="BV636" i="35"/>
  <c r="AO1569" i="35"/>
  <c r="AP1569" i="35"/>
  <c r="AQ1569" i="35"/>
  <c r="AR1569" i="35"/>
  <c r="AS1569" i="35"/>
  <c r="AT1569" i="35"/>
  <c r="AU1569" i="35"/>
  <c r="AV1569" i="35"/>
  <c r="AW1569" i="35"/>
  <c r="AX1569" i="35"/>
  <c r="AY1569" i="35"/>
  <c r="AZ1569" i="35"/>
  <c r="BA1569" i="35"/>
  <c r="BB1569" i="35"/>
  <c r="BC1569" i="35"/>
  <c r="BD1569" i="35"/>
  <c r="BE1569" i="35"/>
  <c r="BF1569" i="35"/>
  <c r="BG1569" i="35"/>
  <c r="BH1569" i="35"/>
  <c r="BI1569" i="35"/>
  <c r="BJ1569" i="35"/>
  <c r="BK1569" i="35"/>
  <c r="BL1569" i="35"/>
  <c r="BM1569" i="35"/>
  <c r="BN1569" i="35"/>
  <c r="BO1569" i="35"/>
  <c r="BP1569" i="35"/>
  <c r="BQ1569" i="35"/>
  <c r="BR1569" i="35"/>
  <c r="BS1569" i="35"/>
  <c r="BT1569" i="35"/>
  <c r="BU1569" i="35"/>
  <c r="BV1569" i="35"/>
  <c r="AO1570" i="35"/>
  <c r="AP1570" i="35"/>
  <c r="AQ1570" i="35"/>
  <c r="AR1570" i="35"/>
  <c r="AS1570" i="35"/>
  <c r="AT1570" i="35"/>
  <c r="AU1570" i="35"/>
  <c r="AV1570" i="35"/>
  <c r="AW1570" i="35"/>
  <c r="AX1570" i="35"/>
  <c r="AY1570" i="35"/>
  <c r="AZ1570" i="35"/>
  <c r="BA1570" i="35"/>
  <c r="BB1570" i="35"/>
  <c r="BC1570" i="35"/>
  <c r="BD1570" i="35"/>
  <c r="BE1570" i="35"/>
  <c r="BF1570" i="35"/>
  <c r="BG1570" i="35"/>
  <c r="BH1570" i="35"/>
  <c r="BI1570" i="35"/>
  <c r="BJ1570" i="35"/>
  <c r="BK1570" i="35"/>
  <c r="BL1570" i="35"/>
  <c r="BM1570" i="35"/>
  <c r="BN1570" i="35"/>
  <c r="BO1570" i="35"/>
  <c r="BP1570" i="35"/>
  <c r="BQ1570" i="35"/>
  <c r="BR1570" i="35"/>
  <c r="BS1570" i="35"/>
  <c r="BT1570" i="35"/>
  <c r="BU1570" i="35"/>
  <c r="BV1570" i="35"/>
  <c r="AO1571" i="35"/>
  <c r="AP1571" i="35"/>
  <c r="AQ1571" i="35"/>
  <c r="AR1571" i="35"/>
  <c r="AS1571" i="35"/>
  <c r="AT1571" i="35"/>
  <c r="AU1571" i="35"/>
  <c r="AV1571" i="35"/>
  <c r="AW1571" i="35"/>
  <c r="AX1571" i="35"/>
  <c r="AY1571" i="35"/>
  <c r="AZ1571" i="35"/>
  <c r="BA1571" i="35"/>
  <c r="BB1571" i="35"/>
  <c r="BC1571" i="35"/>
  <c r="BD1571" i="35"/>
  <c r="BE1571" i="35"/>
  <c r="BF1571" i="35"/>
  <c r="BG1571" i="35"/>
  <c r="BH1571" i="35"/>
  <c r="BI1571" i="35"/>
  <c r="BJ1571" i="35"/>
  <c r="BK1571" i="35"/>
  <c r="BL1571" i="35"/>
  <c r="BM1571" i="35"/>
  <c r="BN1571" i="35"/>
  <c r="BO1571" i="35"/>
  <c r="BP1571" i="35"/>
  <c r="BQ1571" i="35"/>
  <c r="BR1571" i="35"/>
  <c r="BS1571" i="35"/>
  <c r="BT1571" i="35"/>
  <c r="BU1571" i="35"/>
  <c r="BV1571" i="35"/>
  <c r="AO1572" i="35"/>
  <c r="AP1572" i="35"/>
  <c r="AQ1572" i="35"/>
  <c r="AR1572" i="35"/>
  <c r="AS1572" i="35"/>
  <c r="AT1572" i="35"/>
  <c r="AU1572" i="35"/>
  <c r="AV1572" i="35"/>
  <c r="AW1572" i="35"/>
  <c r="AX1572" i="35"/>
  <c r="AY1572" i="35"/>
  <c r="AZ1572" i="35"/>
  <c r="BA1572" i="35"/>
  <c r="BB1572" i="35"/>
  <c r="BC1572" i="35"/>
  <c r="BD1572" i="35"/>
  <c r="BE1572" i="35"/>
  <c r="BF1572" i="35"/>
  <c r="BG1572" i="35"/>
  <c r="BH1572" i="35"/>
  <c r="BI1572" i="35"/>
  <c r="BJ1572" i="35"/>
  <c r="BK1572" i="35"/>
  <c r="BL1572" i="35"/>
  <c r="BM1572" i="35"/>
  <c r="BN1572" i="35"/>
  <c r="BO1572" i="35"/>
  <c r="BP1572" i="35"/>
  <c r="BQ1572" i="35"/>
  <c r="BR1572" i="35"/>
  <c r="BS1572" i="35"/>
  <c r="BT1572" i="35"/>
  <c r="BU1572" i="35"/>
  <c r="BV1572" i="35"/>
  <c r="AO1573" i="35"/>
  <c r="AP1573" i="35"/>
  <c r="AQ1573" i="35"/>
  <c r="AR1573" i="35"/>
  <c r="AS1573" i="35"/>
  <c r="AT1573" i="35"/>
  <c r="AU1573" i="35"/>
  <c r="AV1573" i="35"/>
  <c r="AW1573" i="35"/>
  <c r="AX1573" i="35"/>
  <c r="AY1573" i="35"/>
  <c r="AZ1573" i="35"/>
  <c r="BA1573" i="35"/>
  <c r="BB1573" i="35"/>
  <c r="BC1573" i="35"/>
  <c r="BD1573" i="35"/>
  <c r="BE1573" i="35"/>
  <c r="BF1573" i="35"/>
  <c r="BG1573" i="35"/>
  <c r="BH1573" i="35"/>
  <c r="BI1573" i="35"/>
  <c r="BJ1573" i="35"/>
  <c r="BK1573" i="35"/>
  <c r="BL1573" i="35"/>
  <c r="BM1573" i="35"/>
  <c r="BN1573" i="35"/>
  <c r="BO1573" i="35"/>
  <c r="BP1573" i="35"/>
  <c r="BQ1573" i="35"/>
  <c r="BR1573" i="35"/>
  <c r="BS1573" i="35"/>
  <c r="BT1573" i="35"/>
  <c r="BU1573" i="35"/>
  <c r="BV1573" i="35"/>
  <c r="AO1574" i="35"/>
  <c r="AP1574" i="35"/>
  <c r="AQ1574" i="35"/>
  <c r="AR1574" i="35"/>
  <c r="AS1574" i="35"/>
  <c r="AT1574" i="35"/>
  <c r="AU1574" i="35"/>
  <c r="AV1574" i="35"/>
  <c r="AW1574" i="35"/>
  <c r="AX1574" i="35"/>
  <c r="AY1574" i="35"/>
  <c r="AZ1574" i="35"/>
  <c r="BA1574" i="35"/>
  <c r="BB1574" i="35"/>
  <c r="BC1574" i="35"/>
  <c r="BD1574" i="35"/>
  <c r="BE1574" i="35"/>
  <c r="BF1574" i="35"/>
  <c r="BG1574" i="35"/>
  <c r="BH1574" i="35"/>
  <c r="BI1574" i="35"/>
  <c r="BJ1574" i="35"/>
  <c r="BK1574" i="35"/>
  <c r="BL1574" i="35"/>
  <c r="BM1574" i="35"/>
  <c r="BN1574" i="35"/>
  <c r="BO1574" i="35"/>
  <c r="BP1574" i="35"/>
  <c r="BQ1574" i="35"/>
  <c r="BR1574" i="35"/>
  <c r="BS1574" i="35"/>
  <c r="BT1574" i="35"/>
  <c r="BU1574" i="35"/>
  <c r="BV1574" i="35"/>
  <c r="AO1260" i="35"/>
  <c r="AP1260" i="35"/>
  <c r="AQ1260" i="35"/>
  <c r="AR1260" i="35"/>
  <c r="AS1260" i="35"/>
  <c r="AT1260" i="35"/>
  <c r="AU1260" i="35"/>
  <c r="AV1260" i="35"/>
  <c r="AW1260" i="35"/>
  <c r="AX1260" i="35"/>
  <c r="AY1260" i="35"/>
  <c r="AZ1260" i="35"/>
  <c r="BA1260" i="35"/>
  <c r="BB1260" i="35"/>
  <c r="BC1260" i="35"/>
  <c r="BD1260" i="35"/>
  <c r="BE1260" i="35"/>
  <c r="BF1260" i="35"/>
  <c r="BG1260" i="35"/>
  <c r="BH1260" i="35"/>
  <c r="BI1260" i="35"/>
  <c r="BJ1260" i="35"/>
  <c r="BK1260" i="35"/>
  <c r="BL1260" i="35"/>
  <c r="BM1260" i="35"/>
  <c r="BN1260" i="35"/>
  <c r="BO1260" i="35"/>
  <c r="BP1260" i="35"/>
  <c r="BQ1260" i="35"/>
  <c r="BR1260" i="35"/>
  <c r="BS1260" i="35"/>
  <c r="BT1260" i="35"/>
  <c r="BU1260" i="35"/>
  <c r="BV1260" i="35"/>
  <c r="AO1261" i="35"/>
  <c r="AP1261" i="35"/>
  <c r="AQ1261" i="35"/>
  <c r="AR1261" i="35"/>
  <c r="AS1261" i="35"/>
  <c r="AT1261" i="35"/>
  <c r="AU1261" i="35"/>
  <c r="AV1261" i="35"/>
  <c r="AW1261" i="35"/>
  <c r="AX1261" i="35"/>
  <c r="AY1261" i="35"/>
  <c r="AZ1261" i="35"/>
  <c r="BA1261" i="35"/>
  <c r="BB1261" i="35"/>
  <c r="BC1261" i="35"/>
  <c r="BD1261" i="35"/>
  <c r="BE1261" i="35"/>
  <c r="BF1261" i="35"/>
  <c r="BG1261" i="35"/>
  <c r="BH1261" i="35"/>
  <c r="BI1261" i="35"/>
  <c r="BJ1261" i="35"/>
  <c r="BK1261" i="35"/>
  <c r="BL1261" i="35"/>
  <c r="BM1261" i="35"/>
  <c r="BN1261" i="35"/>
  <c r="BO1261" i="35"/>
  <c r="BP1261" i="35"/>
  <c r="BQ1261" i="35"/>
  <c r="BR1261" i="35"/>
  <c r="BS1261" i="35"/>
  <c r="BT1261" i="35"/>
  <c r="BU1261" i="35"/>
  <c r="BV1261" i="35"/>
  <c r="AO1262" i="35"/>
  <c r="AP1262" i="35"/>
  <c r="AQ1262" i="35"/>
  <c r="AR1262" i="35"/>
  <c r="AS1262" i="35"/>
  <c r="AT1262" i="35"/>
  <c r="AU1262" i="35"/>
  <c r="AV1262" i="35"/>
  <c r="AW1262" i="35"/>
  <c r="AX1262" i="35"/>
  <c r="AY1262" i="35"/>
  <c r="AZ1262" i="35"/>
  <c r="BA1262" i="35"/>
  <c r="BB1262" i="35"/>
  <c r="BC1262" i="35"/>
  <c r="BD1262" i="35"/>
  <c r="BE1262" i="35"/>
  <c r="BF1262" i="35"/>
  <c r="BG1262" i="35"/>
  <c r="BH1262" i="35"/>
  <c r="BI1262" i="35"/>
  <c r="BJ1262" i="35"/>
  <c r="BK1262" i="35"/>
  <c r="BL1262" i="35"/>
  <c r="BM1262" i="35"/>
  <c r="BN1262" i="35"/>
  <c r="BO1262" i="35"/>
  <c r="BP1262" i="35"/>
  <c r="BQ1262" i="35"/>
  <c r="BR1262" i="35"/>
  <c r="BS1262" i="35"/>
  <c r="BT1262" i="35"/>
  <c r="BU1262" i="35"/>
  <c r="BV1262" i="35"/>
  <c r="AO1263" i="35"/>
  <c r="AP1263" i="35"/>
  <c r="AQ1263" i="35"/>
  <c r="AR1263" i="35"/>
  <c r="AS1263" i="35"/>
  <c r="AT1263" i="35"/>
  <c r="AU1263" i="35"/>
  <c r="AV1263" i="35"/>
  <c r="AW1263" i="35"/>
  <c r="AX1263" i="35"/>
  <c r="AY1263" i="35"/>
  <c r="AZ1263" i="35"/>
  <c r="BA1263" i="35"/>
  <c r="BB1263" i="35"/>
  <c r="BC1263" i="35"/>
  <c r="BD1263" i="35"/>
  <c r="BE1263" i="35"/>
  <c r="BF1263" i="35"/>
  <c r="BG1263" i="35"/>
  <c r="BH1263" i="35"/>
  <c r="BI1263" i="35"/>
  <c r="BJ1263" i="35"/>
  <c r="BK1263" i="35"/>
  <c r="BL1263" i="35"/>
  <c r="BM1263" i="35"/>
  <c r="BN1263" i="35"/>
  <c r="BO1263" i="35"/>
  <c r="BP1263" i="35"/>
  <c r="BQ1263" i="35"/>
  <c r="BR1263" i="35"/>
  <c r="BS1263" i="35"/>
  <c r="BT1263" i="35"/>
  <c r="BU1263" i="35"/>
  <c r="BV1263" i="35"/>
  <c r="AO1264" i="35"/>
  <c r="AP1264" i="35"/>
  <c r="AQ1264" i="35"/>
  <c r="AR1264" i="35"/>
  <c r="AS1264" i="35"/>
  <c r="AT1264" i="35"/>
  <c r="AU1264" i="35"/>
  <c r="AV1264" i="35"/>
  <c r="AW1264" i="35"/>
  <c r="AX1264" i="35"/>
  <c r="AY1264" i="35"/>
  <c r="AZ1264" i="35"/>
  <c r="BA1264" i="35"/>
  <c r="BB1264" i="35"/>
  <c r="BC1264" i="35"/>
  <c r="BD1264" i="35"/>
  <c r="BE1264" i="35"/>
  <c r="BF1264" i="35"/>
  <c r="BG1264" i="35"/>
  <c r="BH1264" i="35"/>
  <c r="BI1264" i="35"/>
  <c r="BJ1264" i="35"/>
  <c r="BK1264" i="35"/>
  <c r="BL1264" i="35"/>
  <c r="BM1264" i="35"/>
  <c r="BN1264" i="35"/>
  <c r="BO1264" i="35"/>
  <c r="BP1264" i="35"/>
  <c r="BQ1264" i="35"/>
  <c r="BR1264" i="35"/>
  <c r="BS1264" i="35"/>
  <c r="BT1264" i="35"/>
  <c r="BU1264" i="35"/>
  <c r="BV1264" i="35"/>
  <c r="AO1265" i="35"/>
  <c r="AP1265" i="35"/>
  <c r="AQ1265" i="35"/>
  <c r="AR1265" i="35"/>
  <c r="AS1265" i="35"/>
  <c r="AT1265" i="35"/>
  <c r="AU1265" i="35"/>
  <c r="AV1265" i="35"/>
  <c r="AW1265" i="35"/>
  <c r="AX1265" i="35"/>
  <c r="AY1265" i="35"/>
  <c r="AZ1265" i="35"/>
  <c r="BA1265" i="35"/>
  <c r="BB1265" i="35"/>
  <c r="BC1265" i="35"/>
  <c r="BD1265" i="35"/>
  <c r="BE1265" i="35"/>
  <c r="BF1265" i="35"/>
  <c r="BG1265" i="35"/>
  <c r="BH1265" i="35"/>
  <c r="BI1265" i="35"/>
  <c r="BJ1265" i="35"/>
  <c r="BK1265" i="35"/>
  <c r="BL1265" i="35"/>
  <c r="BM1265" i="35"/>
  <c r="BN1265" i="35"/>
  <c r="BO1265" i="35"/>
  <c r="BP1265" i="35"/>
  <c r="BQ1265" i="35"/>
  <c r="BR1265" i="35"/>
  <c r="BS1265" i="35"/>
  <c r="BT1265" i="35"/>
  <c r="BU1265" i="35"/>
  <c r="BV1265" i="35"/>
  <c r="AO491" i="35"/>
  <c r="AP491" i="35"/>
  <c r="AQ491" i="35"/>
  <c r="AR491" i="35"/>
  <c r="AS491" i="35"/>
  <c r="AT491" i="35"/>
  <c r="AU491" i="35"/>
  <c r="AV491" i="35"/>
  <c r="AW491" i="35"/>
  <c r="AX491" i="35"/>
  <c r="AY491" i="35"/>
  <c r="AZ491" i="35"/>
  <c r="BA491" i="35"/>
  <c r="BB491" i="35"/>
  <c r="BC491" i="35"/>
  <c r="BD491" i="35"/>
  <c r="BE491" i="35"/>
  <c r="BF491" i="35"/>
  <c r="BG491" i="35"/>
  <c r="BH491" i="35"/>
  <c r="BI491" i="35"/>
  <c r="BJ491" i="35"/>
  <c r="BK491" i="35"/>
  <c r="BL491" i="35"/>
  <c r="BM491" i="35"/>
  <c r="BN491" i="35"/>
  <c r="BO491" i="35"/>
  <c r="BP491" i="35"/>
  <c r="BQ491" i="35"/>
  <c r="BR491" i="35"/>
  <c r="BS491" i="35"/>
  <c r="BT491" i="35"/>
  <c r="BU491" i="35"/>
  <c r="BV491" i="35"/>
  <c r="AO492" i="35"/>
  <c r="AP492" i="35"/>
  <c r="AQ492" i="35"/>
  <c r="AR492" i="35"/>
  <c r="AS492" i="35"/>
  <c r="AT492" i="35"/>
  <c r="AU492" i="35"/>
  <c r="AV492" i="35"/>
  <c r="AW492" i="35"/>
  <c r="AX492" i="35"/>
  <c r="AY492" i="35"/>
  <c r="AZ492" i="35"/>
  <c r="BA492" i="35"/>
  <c r="BB492" i="35"/>
  <c r="BC492" i="35"/>
  <c r="BD492" i="35"/>
  <c r="BE492" i="35"/>
  <c r="BF492" i="35"/>
  <c r="BG492" i="35"/>
  <c r="BH492" i="35"/>
  <c r="BI492" i="35"/>
  <c r="BJ492" i="35"/>
  <c r="BK492" i="35"/>
  <c r="BL492" i="35"/>
  <c r="BM492" i="35"/>
  <c r="BN492" i="35"/>
  <c r="BO492" i="35"/>
  <c r="BP492" i="35"/>
  <c r="BQ492" i="35"/>
  <c r="BR492" i="35"/>
  <c r="BS492" i="35"/>
  <c r="BT492" i="35"/>
  <c r="BU492" i="35"/>
  <c r="BV492" i="35"/>
  <c r="AO493" i="35"/>
  <c r="AP493" i="35"/>
  <c r="AQ493" i="35"/>
  <c r="AR493" i="35"/>
  <c r="AS493" i="35"/>
  <c r="AT493" i="35"/>
  <c r="AU493" i="35"/>
  <c r="AV493" i="35"/>
  <c r="AW493" i="35"/>
  <c r="AX493" i="35"/>
  <c r="AY493" i="35"/>
  <c r="AZ493" i="35"/>
  <c r="BA493" i="35"/>
  <c r="BB493" i="35"/>
  <c r="BC493" i="35"/>
  <c r="BD493" i="35"/>
  <c r="BE493" i="35"/>
  <c r="BF493" i="35"/>
  <c r="BG493" i="35"/>
  <c r="BH493" i="35"/>
  <c r="BI493" i="35"/>
  <c r="BJ493" i="35"/>
  <c r="BK493" i="35"/>
  <c r="BL493" i="35"/>
  <c r="BM493" i="35"/>
  <c r="BN493" i="35"/>
  <c r="BO493" i="35"/>
  <c r="BP493" i="35"/>
  <c r="BQ493" i="35"/>
  <c r="BR493" i="35"/>
  <c r="BS493" i="35"/>
  <c r="BT493" i="35"/>
  <c r="BU493" i="35"/>
  <c r="BV493" i="35"/>
  <c r="AO494" i="35"/>
  <c r="AP494" i="35"/>
  <c r="AQ494" i="35"/>
  <c r="AR494" i="35"/>
  <c r="AS494" i="35"/>
  <c r="AT494" i="35"/>
  <c r="AU494" i="35"/>
  <c r="AV494" i="35"/>
  <c r="AW494" i="35"/>
  <c r="AX494" i="35"/>
  <c r="AY494" i="35"/>
  <c r="AZ494" i="35"/>
  <c r="BA494" i="35"/>
  <c r="BB494" i="35"/>
  <c r="BC494" i="35"/>
  <c r="BD494" i="35"/>
  <c r="BE494" i="35"/>
  <c r="BF494" i="35"/>
  <c r="BG494" i="35"/>
  <c r="BH494" i="35"/>
  <c r="BI494" i="35"/>
  <c r="BJ494" i="35"/>
  <c r="BK494" i="35"/>
  <c r="BL494" i="35"/>
  <c r="BM494" i="35"/>
  <c r="BN494" i="35"/>
  <c r="BO494" i="35"/>
  <c r="BP494" i="35"/>
  <c r="BQ494" i="35"/>
  <c r="BR494" i="35"/>
  <c r="BS494" i="35"/>
  <c r="BT494" i="35"/>
  <c r="BU494" i="35"/>
  <c r="BV494" i="35"/>
  <c r="AO495" i="35"/>
  <c r="AP495" i="35"/>
  <c r="AQ495" i="35"/>
  <c r="AR495" i="35"/>
  <c r="AS495" i="35"/>
  <c r="AT495" i="35"/>
  <c r="AU495" i="35"/>
  <c r="AV495" i="35"/>
  <c r="AW495" i="35"/>
  <c r="AX495" i="35"/>
  <c r="AY495" i="35"/>
  <c r="AZ495" i="35"/>
  <c r="BA495" i="35"/>
  <c r="BB495" i="35"/>
  <c r="BC495" i="35"/>
  <c r="BD495" i="35"/>
  <c r="BE495" i="35"/>
  <c r="BF495" i="35"/>
  <c r="BG495" i="35"/>
  <c r="BH495" i="35"/>
  <c r="BI495" i="35"/>
  <c r="BJ495" i="35"/>
  <c r="BK495" i="35"/>
  <c r="BL495" i="35"/>
  <c r="BM495" i="35"/>
  <c r="BN495" i="35"/>
  <c r="BO495" i="35"/>
  <c r="BP495" i="35"/>
  <c r="BQ495" i="35"/>
  <c r="BR495" i="35"/>
  <c r="BS495" i="35"/>
  <c r="BT495" i="35"/>
  <c r="BU495" i="35"/>
  <c r="BV495" i="35"/>
  <c r="AO496" i="35"/>
  <c r="AP496" i="35"/>
  <c r="AQ496" i="35"/>
  <c r="AR496" i="35"/>
  <c r="AS496" i="35"/>
  <c r="AT496" i="35"/>
  <c r="AU496" i="35"/>
  <c r="AV496" i="35"/>
  <c r="AW496" i="35"/>
  <c r="AX496" i="35"/>
  <c r="AY496" i="35"/>
  <c r="AZ496" i="35"/>
  <c r="BA496" i="35"/>
  <c r="BB496" i="35"/>
  <c r="BC496" i="35"/>
  <c r="BD496" i="35"/>
  <c r="BE496" i="35"/>
  <c r="BF496" i="35"/>
  <c r="BG496" i="35"/>
  <c r="BH496" i="35"/>
  <c r="BI496" i="35"/>
  <c r="BJ496" i="35"/>
  <c r="BK496" i="35"/>
  <c r="BL496" i="35"/>
  <c r="BM496" i="35"/>
  <c r="BN496" i="35"/>
  <c r="BO496" i="35"/>
  <c r="BP496" i="35"/>
  <c r="BQ496" i="35"/>
  <c r="BR496" i="35"/>
  <c r="BS496" i="35"/>
  <c r="BT496" i="35"/>
  <c r="BU496" i="35"/>
  <c r="BV496" i="35"/>
  <c r="AO1740" i="35"/>
  <c r="AP1740" i="35"/>
  <c r="AQ1740" i="35"/>
  <c r="AR1740" i="35"/>
  <c r="AS1740" i="35"/>
  <c r="AT1740" i="35"/>
  <c r="AU1740" i="35"/>
  <c r="AV1740" i="35"/>
  <c r="AW1740" i="35"/>
  <c r="AX1740" i="35"/>
  <c r="AY1740" i="35"/>
  <c r="AZ1740" i="35"/>
  <c r="BA1740" i="35"/>
  <c r="BB1740" i="35"/>
  <c r="BC1740" i="35"/>
  <c r="BD1740" i="35"/>
  <c r="BE1740" i="35"/>
  <c r="BF1740" i="35"/>
  <c r="BG1740" i="35"/>
  <c r="BH1740" i="35"/>
  <c r="BI1740" i="35"/>
  <c r="BJ1740" i="35"/>
  <c r="BK1740" i="35"/>
  <c r="BL1740" i="35"/>
  <c r="BM1740" i="35"/>
  <c r="BN1740" i="35"/>
  <c r="BO1740" i="35"/>
  <c r="BP1740" i="35"/>
  <c r="BQ1740" i="35"/>
  <c r="BR1740" i="35"/>
  <c r="BS1740" i="35"/>
  <c r="BT1740" i="35"/>
  <c r="BU1740" i="35"/>
  <c r="BV1740" i="35"/>
  <c r="AO1741" i="35"/>
  <c r="AP1741" i="35"/>
  <c r="AQ1741" i="35"/>
  <c r="AR1741" i="35"/>
  <c r="AS1741" i="35"/>
  <c r="AT1741" i="35"/>
  <c r="AU1741" i="35"/>
  <c r="AV1741" i="35"/>
  <c r="AW1741" i="35"/>
  <c r="AX1741" i="35"/>
  <c r="AY1741" i="35"/>
  <c r="AZ1741" i="35"/>
  <c r="BA1741" i="35"/>
  <c r="BB1741" i="35"/>
  <c r="BC1741" i="35"/>
  <c r="BD1741" i="35"/>
  <c r="BE1741" i="35"/>
  <c r="BF1741" i="35"/>
  <c r="BG1741" i="35"/>
  <c r="BH1741" i="35"/>
  <c r="BI1741" i="35"/>
  <c r="BJ1741" i="35"/>
  <c r="BK1741" i="35"/>
  <c r="BL1741" i="35"/>
  <c r="BM1741" i="35"/>
  <c r="BN1741" i="35"/>
  <c r="BO1741" i="35"/>
  <c r="BP1741" i="35"/>
  <c r="BQ1741" i="35"/>
  <c r="BR1741" i="35"/>
  <c r="BS1741" i="35"/>
  <c r="BT1741" i="35"/>
  <c r="BU1741" i="35"/>
  <c r="BV1741" i="35"/>
  <c r="AO1742" i="35"/>
  <c r="AP1742" i="35"/>
  <c r="AQ1742" i="35"/>
  <c r="AR1742" i="35"/>
  <c r="AS1742" i="35"/>
  <c r="AT1742" i="35"/>
  <c r="AU1742" i="35"/>
  <c r="AV1742" i="35"/>
  <c r="AW1742" i="35"/>
  <c r="AX1742" i="35"/>
  <c r="AY1742" i="35"/>
  <c r="AZ1742" i="35"/>
  <c r="BA1742" i="35"/>
  <c r="BB1742" i="35"/>
  <c r="BC1742" i="35"/>
  <c r="BD1742" i="35"/>
  <c r="BE1742" i="35"/>
  <c r="BF1742" i="35"/>
  <c r="BG1742" i="35"/>
  <c r="BH1742" i="35"/>
  <c r="BI1742" i="35"/>
  <c r="BJ1742" i="35"/>
  <c r="BK1742" i="35"/>
  <c r="BL1742" i="35"/>
  <c r="BM1742" i="35"/>
  <c r="BN1742" i="35"/>
  <c r="BO1742" i="35"/>
  <c r="BP1742" i="35"/>
  <c r="BQ1742" i="35"/>
  <c r="BR1742" i="35"/>
  <c r="BS1742" i="35"/>
  <c r="BT1742" i="35"/>
  <c r="BU1742" i="35"/>
  <c r="BV1742" i="35"/>
  <c r="AO1743" i="35"/>
  <c r="AP1743" i="35"/>
  <c r="AQ1743" i="35"/>
  <c r="AR1743" i="35"/>
  <c r="AS1743" i="35"/>
  <c r="AT1743" i="35"/>
  <c r="AU1743" i="35"/>
  <c r="AV1743" i="35"/>
  <c r="AW1743" i="35"/>
  <c r="AX1743" i="35"/>
  <c r="AY1743" i="35"/>
  <c r="AZ1743" i="35"/>
  <c r="BA1743" i="35"/>
  <c r="BB1743" i="35"/>
  <c r="BC1743" i="35"/>
  <c r="BD1743" i="35"/>
  <c r="BE1743" i="35"/>
  <c r="BF1743" i="35"/>
  <c r="BG1743" i="35"/>
  <c r="BH1743" i="35"/>
  <c r="BI1743" i="35"/>
  <c r="BJ1743" i="35"/>
  <c r="BK1743" i="35"/>
  <c r="BL1743" i="35"/>
  <c r="BM1743" i="35"/>
  <c r="BN1743" i="35"/>
  <c r="BO1743" i="35"/>
  <c r="BP1743" i="35"/>
  <c r="BQ1743" i="35"/>
  <c r="BR1743" i="35"/>
  <c r="BS1743" i="35"/>
  <c r="BT1743" i="35"/>
  <c r="BU1743" i="35"/>
  <c r="BV1743" i="35"/>
  <c r="AO1744" i="35"/>
  <c r="AP1744" i="35"/>
  <c r="AQ1744" i="35"/>
  <c r="AR1744" i="35"/>
  <c r="AS1744" i="35"/>
  <c r="AT1744" i="35"/>
  <c r="AU1744" i="35"/>
  <c r="AV1744" i="35"/>
  <c r="AW1744" i="35"/>
  <c r="AX1744" i="35"/>
  <c r="AY1744" i="35"/>
  <c r="AZ1744" i="35"/>
  <c r="BA1744" i="35"/>
  <c r="BB1744" i="35"/>
  <c r="BC1744" i="35"/>
  <c r="BD1744" i="35"/>
  <c r="BE1744" i="35"/>
  <c r="BF1744" i="35"/>
  <c r="BG1744" i="35"/>
  <c r="BH1744" i="35"/>
  <c r="BI1744" i="35"/>
  <c r="BJ1744" i="35"/>
  <c r="BK1744" i="35"/>
  <c r="BL1744" i="35"/>
  <c r="BM1744" i="35"/>
  <c r="BN1744" i="35"/>
  <c r="BO1744" i="35"/>
  <c r="BP1744" i="35"/>
  <c r="BQ1744" i="35"/>
  <c r="BR1744" i="35"/>
  <c r="BS1744" i="35"/>
  <c r="BT1744" i="35"/>
  <c r="BU1744" i="35"/>
  <c r="BV1744" i="35"/>
  <c r="AO1745" i="35"/>
  <c r="AP1745" i="35"/>
  <c r="AQ1745" i="35"/>
  <c r="AR1745" i="35"/>
  <c r="AS1745" i="35"/>
  <c r="AT1745" i="35"/>
  <c r="AU1745" i="35"/>
  <c r="AV1745" i="35"/>
  <c r="AW1745" i="35"/>
  <c r="AX1745" i="35"/>
  <c r="AY1745" i="35"/>
  <c r="AZ1745" i="35"/>
  <c r="BA1745" i="35"/>
  <c r="BB1745" i="35"/>
  <c r="BC1745" i="35"/>
  <c r="BD1745" i="35"/>
  <c r="BE1745" i="35"/>
  <c r="BF1745" i="35"/>
  <c r="BG1745" i="35"/>
  <c r="BH1745" i="35"/>
  <c r="BI1745" i="35"/>
  <c r="BJ1745" i="35"/>
  <c r="BK1745" i="35"/>
  <c r="BL1745" i="35"/>
  <c r="BM1745" i="35"/>
  <c r="BN1745" i="35"/>
  <c r="BO1745" i="35"/>
  <c r="BP1745" i="35"/>
  <c r="BQ1745" i="35"/>
  <c r="BR1745" i="35"/>
  <c r="BS1745" i="35"/>
  <c r="BT1745" i="35"/>
  <c r="BU1745" i="35"/>
  <c r="BV1745"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AO32" i="35"/>
  <c r="AP32" i="35"/>
  <c r="AQ32" i="35"/>
  <c r="AR32" i="35"/>
  <c r="AS32" i="35"/>
  <c r="AT32" i="35"/>
  <c r="AU32" i="35"/>
  <c r="AV32" i="35"/>
  <c r="AW32" i="35"/>
  <c r="AX32" i="35"/>
  <c r="AY32" i="35"/>
  <c r="AZ32" i="35"/>
  <c r="BA32" i="35"/>
  <c r="BB32" i="35"/>
  <c r="BC32" i="35"/>
  <c r="BD32" i="35"/>
  <c r="BE32" i="35"/>
  <c r="BF32" i="35"/>
  <c r="BG32" i="35"/>
  <c r="BH32" i="35"/>
  <c r="BI32" i="35"/>
  <c r="BJ32" i="35"/>
  <c r="BK32" i="35"/>
  <c r="BL32" i="35"/>
  <c r="BM32" i="35"/>
  <c r="BN32" i="35"/>
  <c r="BO32" i="35"/>
  <c r="BP32" i="35"/>
  <c r="BQ32" i="35"/>
  <c r="BR32" i="35"/>
  <c r="BS32" i="35"/>
  <c r="BT32" i="35"/>
  <c r="BU32" i="35"/>
  <c r="BV32" i="35"/>
  <c r="AO33" i="35"/>
  <c r="AP33" i="35"/>
  <c r="AQ33" i="35"/>
  <c r="AR33" i="35"/>
  <c r="AS33" i="35"/>
  <c r="AT33" i="35"/>
  <c r="AU33" i="35"/>
  <c r="AV33" i="35"/>
  <c r="AW33" i="35"/>
  <c r="AX33" i="35"/>
  <c r="AY33" i="35"/>
  <c r="AZ33" i="35"/>
  <c r="BA33" i="35"/>
  <c r="BB33" i="35"/>
  <c r="BC33" i="35"/>
  <c r="BD33" i="35"/>
  <c r="BE33" i="35"/>
  <c r="BF33" i="35"/>
  <c r="BG33" i="35"/>
  <c r="BH33" i="35"/>
  <c r="BI33" i="35"/>
  <c r="BJ33" i="35"/>
  <c r="BK33" i="35"/>
  <c r="BL33" i="35"/>
  <c r="BM33" i="35"/>
  <c r="BN33" i="35"/>
  <c r="BO33" i="35"/>
  <c r="BP33" i="35"/>
  <c r="BQ33" i="35"/>
  <c r="BR33" i="35"/>
  <c r="BS33" i="35"/>
  <c r="BT33" i="35"/>
  <c r="BU33" i="35"/>
  <c r="BV33" i="35"/>
  <c r="AO34" i="35"/>
  <c r="AP34" i="35"/>
  <c r="AQ34" i="35"/>
  <c r="AR34" i="35"/>
  <c r="AS34" i="35"/>
  <c r="AT34" i="35"/>
  <c r="AU34" i="35"/>
  <c r="AV34" i="35"/>
  <c r="AW34" i="35"/>
  <c r="AX34" i="35"/>
  <c r="AY34" i="35"/>
  <c r="AZ34" i="35"/>
  <c r="BA34" i="35"/>
  <c r="BB34" i="35"/>
  <c r="BC34" i="35"/>
  <c r="BD34" i="35"/>
  <c r="BE34" i="35"/>
  <c r="BF34" i="35"/>
  <c r="BG34" i="35"/>
  <c r="BH34" i="35"/>
  <c r="BI34" i="35"/>
  <c r="BJ34" i="35"/>
  <c r="BK34" i="35"/>
  <c r="BL34" i="35"/>
  <c r="BM34" i="35"/>
  <c r="BN34" i="35"/>
  <c r="BO34" i="35"/>
  <c r="BP34" i="35"/>
  <c r="BQ34" i="35"/>
  <c r="BR34" i="35"/>
  <c r="BS34" i="35"/>
  <c r="BT34" i="35"/>
  <c r="BU34" i="35"/>
  <c r="BV34"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AO257" i="35"/>
  <c r="AP257" i="35"/>
  <c r="AQ257" i="35"/>
  <c r="AR257" i="35"/>
  <c r="AS257" i="35"/>
  <c r="AT257" i="35"/>
  <c r="AU257" i="35"/>
  <c r="AV257" i="35"/>
  <c r="AW257" i="35"/>
  <c r="AX257" i="35"/>
  <c r="AY257" i="35"/>
  <c r="AZ257" i="35"/>
  <c r="BA257" i="35"/>
  <c r="BB257" i="35"/>
  <c r="BC257" i="35"/>
  <c r="BD257" i="35"/>
  <c r="BE257" i="35"/>
  <c r="BF257" i="35"/>
  <c r="BG257" i="35"/>
  <c r="BH257" i="35"/>
  <c r="BI257" i="35"/>
  <c r="BJ257" i="35"/>
  <c r="BK257" i="35"/>
  <c r="BL257" i="35"/>
  <c r="BM257" i="35"/>
  <c r="BN257" i="35"/>
  <c r="BO257" i="35"/>
  <c r="BP257" i="35"/>
  <c r="BQ257" i="35"/>
  <c r="BR257" i="35"/>
  <c r="BS257" i="35"/>
  <c r="BT257" i="35"/>
  <c r="BU257" i="35"/>
  <c r="BV257" i="35"/>
  <c r="AO258" i="35"/>
  <c r="AP258" i="35"/>
  <c r="AQ258" i="35"/>
  <c r="AR258" i="35"/>
  <c r="AS258" i="35"/>
  <c r="AT258" i="35"/>
  <c r="AU258" i="35"/>
  <c r="AV258" i="35"/>
  <c r="AW258" i="35"/>
  <c r="AX258" i="35"/>
  <c r="AY258" i="35"/>
  <c r="AZ258" i="35"/>
  <c r="BA258" i="35"/>
  <c r="BB258" i="35"/>
  <c r="BC258" i="35"/>
  <c r="BD258" i="35"/>
  <c r="BE258" i="35"/>
  <c r="BF258" i="35"/>
  <c r="BG258" i="35"/>
  <c r="BH258" i="35"/>
  <c r="BI258" i="35"/>
  <c r="BJ258" i="35"/>
  <c r="BK258" i="35"/>
  <c r="BL258" i="35"/>
  <c r="BM258" i="35"/>
  <c r="BN258" i="35"/>
  <c r="BO258" i="35"/>
  <c r="BP258" i="35"/>
  <c r="BQ258" i="35"/>
  <c r="BR258" i="35"/>
  <c r="BS258" i="35"/>
  <c r="BT258" i="35"/>
  <c r="BU258" i="35"/>
  <c r="BV258" i="35"/>
  <c r="AO259" i="35"/>
  <c r="AP259" i="35"/>
  <c r="AQ259" i="35"/>
  <c r="AR259" i="35"/>
  <c r="AS259" i="35"/>
  <c r="AT259" i="35"/>
  <c r="AU259" i="35"/>
  <c r="AV259" i="35"/>
  <c r="AW259" i="35"/>
  <c r="AX259" i="35"/>
  <c r="AY259" i="35"/>
  <c r="AZ259" i="35"/>
  <c r="BA259" i="35"/>
  <c r="BB259" i="35"/>
  <c r="BC259" i="35"/>
  <c r="BD259" i="35"/>
  <c r="BE259" i="35"/>
  <c r="BF259" i="35"/>
  <c r="BG259" i="35"/>
  <c r="BH259" i="35"/>
  <c r="BI259" i="35"/>
  <c r="BJ259" i="35"/>
  <c r="BK259" i="35"/>
  <c r="BL259" i="35"/>
  <c r="BM259" i="35"/>
  <c r="BN259" i="35"/>
  <c r="BO259" i="35"/>
  <c r="BP259" i="35"/>
  <c r="BQ259" i="35"/>
  <c r="BR259" i="35"/>
  <c r="BS259" i="35"/>
  <c r="BT259" i="35"/>
  <c r="BU259" i="35"/>
  <c r="BV259" i="35"/>
  <c r="AO260" i="35"/>
  <c r="AP260" i="35"/>
  <c r="AQ260" i="35"/>
  <c r="AR260" i="35"/>
  <c r="AS260" i="35"/>
  <c r="AT260" i="35"/>
  <c r="AU260" i="35"/>
  <c r="AV260" i="35"/>
  <c r="AW260" i="35"/>
  <c r="AX260" i="35"/>
  <c r="AY260" i="35"/>
  <c r="AZ260" i="35"/>
  <c r="BA260" i="35"/>
  <c r="BB260" i="35"/>
  <c r="BC260" i="35"/>
  <c r="BD260" i="35"/>
  <c r="BE260" i="35"/>
  <c r="BF260" i="35"/>
  <c r="BG260" i="35"/>
  <c r="BH260" i="35"/>
  <c r="BI260" i="35"/>
  <c r="BJ260" i="35"/>
  <c r="BK260" i="35"/>
  <c r="BL260" i="35"/>
  <c r="BM260" i="35"/>
  <c r="BN260" i="35"/>
  <c r="BO260" i="35"/>
  <c r="BP260" i="35"/>
  <c r="BQ260" i="35"/>
  <c r="BR260" i="35"/>
  <c r="BS260" i="35"/>
  <c r="BT260" i="35"/>
  <c r="BU260" i="35"/>
  <c r="BV260" i="35"/>
  <c r="AO261" i="35"/>
  <c r="AP261" i="35"/>
  <c r="AQ261" i="35"/>
  <c r="AR261" i="35"/>
  <c r="AS261" i="35"/>
  <c r="AT261" i="35"/>
  <c r="AU261" i="35"/>
  <c r="AV261" i="35"/>
  <c r="AW261" i="35"/>
  <c r="AX261" i="35"/>
  <c r="AY261" i="35"/>
  <c r="AZ261" i="35"/>
  <c r="BA261" i="35"/>
  <c r="BB261" i="35"/>
  <c r="BC261" i="35"/>
  <c r="BD261" i="35"/>
  <c r="BE261" i="35"/>
  <c r="BF261" i="35"/>
  <c r="BG261" i="35"/>
  <c r="BH261" i="35"/>
  <c r="BI261" i="35"/>
  <c r="BJ261" i="35"/>
  <c r="BK261" i="35"/>
  <c r="BL261" i="35"/>
  <c r="BM261" i="35"/>
  <c r="BN261" i="35"/>
  <c r="BO261" i="35"/>
  <c r="BP261" i="35"/>
  <c r="BQ261" i="35"/>
  <c r="BR261" i="35"/>
  <c r="BS261" i="35"/>
  <c r="BT261" i="35"/>
  <c r="BU261" i="35"/>
  <c r="BV261" i="35"/>
  <c r="AO262" i="35"/>
  <c r="AP262" i="35"/>
  <c r="AQ262" i="35"/>
  <c r="AR262" i="35"/>
  <c r="AS262" i="35"/>
  <c r="AT262" i="35"/>
  <c r="AU262" i="35"/>
  <c r="AV262" i="35"/>
  <c r="AW262" i="35"/>
  <c r="AX262" i="35"/>
  <c r="AY262" i="35"/>
  <c r="AZ262" i="35"/>
  <c r="BA262" i="35"/>
  <c r="BB262" i="35"/>
  <c r="BC262" i="35"/>
  <c r="BD262" i="35"/>
  <c r="BE262" i="35"/>
  <c r="BF262" i="35"/>
  <c r="BG262" i="35"/>
  <c r="BH262" i="35"/>
  <c r="BI262" i="35"/>
  <c r="BJ262" i="35"/>
  <c r="BK262" i="35"/>
  <c r="BL262" i="35"/>
  <c r="BM262" i="35"/>
  <c r="BN262" i="35"/>
  <c r="BO262" i="35"/>
  <c r="BP262" i="35"/>
  <c r="BQ262" i="35"/>
  <c r="BR262" i="35"/>
  <c r="BS262" i="35"/>
  <c r="BT262" i="35"/>
  <c r="BU262" i="35"/>
  <c r="BV262" i="35"/>
  <c r="AO922" i="35"/>
  <c r="AP922" i="35"/>
  <c r="AQ922" i="35"/>
  <c r="AR922" i="35"/>
  <c r="AS922" i="35"/>
  <c r="AT922" i="35"/>
  <c r="AU922" i="35"/>
  <c r="AV922" i="35"/>
  <c r="AW922" i="35"/>
  <c r="AX922" i="35"/>
  <c r="AY922" i="35"/>
  <c r="AZ922" i="35"/>
  <c r="BA922" i="35"/>
  <c r="BB922" i="35"/>
  <c r="BC922" i="35"/>
  <c r="BD922" i="35"/>
  <c r="BE922" i="35"/>
  <c r="BF922" i="35"/>
  <c r="BG922" i="35"/>
  <c r="BH922" i="35"/>
  <c r="BI922" i="35"/>
  <c r="BJ922" i="35"/>
  <c r="BK922" i="35"/>
  <c r="BL922" i="35"/>
  <c r="BM922" i="35"/>
  <c r="BN922" i="35"/>
  <c r="BO922" i="35"/>
  <c r="BP922" i="35"/>
  <c r="BQ922" i="35"/>
  <c r="BR922" i="35"/>
  <c r="BS922" i="35"/>
  <c r="BT922" i="35"/>
  <c r="BU922" i="35"/>
  <c r="BV922" i="35"/>
  <c r="AO923" i="35"/>
  <c r="AP923" i="35"/>
  <c r="AQ923" i="35"/>
  <c r="AR923" i="35"/>
  <c r="AS923" i="35"/>
  <c r="AT923" i="35"/>
  <c r="AU923" i="35"/>
  <c r="AV923" i="35"/>
  <c r="AW923" i="35"/>
  <c r="AX923" i="35"/>
  <c r="AY923" i="35"/>
  <c r="AZ923" i="35"/>
  <c r="BA923" i="35"/>
  <c r="BB923" i="35"/>
  <c r="BC923" i="35"/>
  <c r="BD923" i="35"/>
  <c r="BE923" i="35"/>
  <c r="BF923" i="35"/>
  <c r="BG923" i="35"/>
  <c r="BH923" i="35"/>
  <c r="BI923" i="35"/>
  <c r="BJ923" i="35"/>
  <c r="BK923" i="35"/>
  <c r="BL923" i="35"/>
  <c r="BM923" i="35"/>
  <c r="BN923" i="35"/>
  <c r="BO923" i="35"/>
  <c r="BP923" i="35"/>
  <c r="BQ923" i="35"/>
  <c r="BR923" i="35"/>
  <c r="BS923" i="35"/>
  <c r="BT923" i="35"/>
  <c r="BU923" i="35"/>
  <c r="BV923" i="35"/>
  <c r="AO924" i="35"/>
  <c r="AP924" i="35"/>
  <c r="AQ924" i="35"/>
  <c r="AR924" i="35"/>
  <c r="AS924" i="35"/>
  <c r="AT924" i="35"/>
  <c r="AU924" i="35"/>
  <c r="AV924" i="35"/>
  <c r="AW924" i="35"/>
  <c r="AX924" i="35"/>
  <c r="AY924" i="35"/>
  <c r="AZ924" i="35"/>
  <c r="BA924" i="35"/>
  <c r="BB924" i="35"/>
  <c r="BC924" i="35"/>
  <c r="BD924" i="35"/>
  <c r="BE924" i="35"/>
  <c r="BF924" i="35"/>
  <c r="BG924" i="35"/>
  <c r="BH924" i="35"/>
  <c r="BI924" i="35"/>
  <c r="BJ924" i="35"/>
  <c r="BK924" i="35"/>
  <c r="BL924" i="35"/>
  <c r="BM924" i="35"/>
  <c r="BN924" i="35"/>
  <c r="BO924" i="35"/>
  <c r="BP924" i="35"/>
  <c r="BQ924" i="35"/>
  <c r="BR924" i="35"/>
  <c r="BS924" i="35"/>
  <c r="BT924" i="35"/>
  <c r="BU924" i="35"/>
  <c r="BV924" i="35"/>
  <c r="AO925" i="35"/>
  <c r="AP925" i="35"/>
  <c r="AQ925" i="35"/>
  <c r="AR925" i="35"/>
  <c r="AS925" i="35"/>
  <c r="AT925" i="35"/>
  <c r="AU925" i="35"/>
  <c r="AV925" i="35"/>
  <c r="AW925" i="35"/>
  <c r="AX925" i="35"/>
  <c r="AY925" i="35"/>
  <c r="AZ925" i="35"/>
  <c r="BA925" i="35"/>
  <c r="BB925" i="35"/>
  <c r="BC925" i="35"/>
  <c r="BD925" i="35"/>
  <c r="BE925" i="35"/>
  <c r="BF925" i="35"/>
  <c r="BG925" i="35"/>
  <c r="BH925" i="35"/>
  <c r="BI925" i="35"/>
  <c r="BJ925" i="35"/>
  <c r="BK925" i="35"/>
  <c r="BL925" i="35"/>
  <c r="BM925" i="35"/>
  <c r="BN925" i="35"/>
  <c r="BO925" i="35"/>
  <c r="BP925" i="35"/>
  <c r="BQ925" i="35"/>
  <c r="BR925" i="35"/>
  <c r="BS925" i="35"/>
  <c r="BT925" i="35"/>
  <c r="BU925" i="35"/>
  <c r="BV925" i="35"/>
  <c r="AO926" i="35"/>
  <c r="AP926" i="35"/>
  <c r="AQ926" i="35"/>
  <c r="AR926" i="35"/>
  <c r="AS926" i="35"/>
  <c r="AT926" i="35"/>
  <c r="AU926" i="35"/>
  <c r="AV926" i="35"/>
  <c r="AW926" i="35"/>
  <c r="AX926" i="35"/>
  <c r="AY926" i="35"/>
  <c r="AZ926" i="35"/>
  <c r="BA926" i="35"/>
  <c r="BB926" i="35"/>
  <c r="BC926" i="35"/>
  <c r="BD926" i="35"/>
  <c r="BE926" i="35"/>
  <c r="BF926" i="35"/>
  <c r="BG926" i="35"/>
  <c r="BH926" i="35"/>
  <c r="BI926" i="35"/>
  <c r="BJ926" i="35"/>
  <c r="BK926" i="35"/>
  <c r="BL926" i="35"/>
  <c r="BM926" i="35"/>
  <c r="BN926" i="35"/>
  <c r="BO926" i="35"/>
  <c r="BP926" i="35"/>
  <c r="BQ926" i="35"/>
  <c r="BR926" i="35"/>
  <c r="BS926" i="35"/>
  <c r="BT926" i="35"/>
  <c r="BU926" i="35"/>
  <c r="BV926" i="35"/>
  <c r="AO497" i="35"/>
  <c r="AP497" i="35"/>
  <c r="AQ497" i="35"/>
  <c r="AR497" i="35"/>
  <c r="AS497" i="35"/>
  <c r="AT497" i="35"/>
  <c r="AU497" i="35"/>
  <c r="AV497" i="35"/>
  <c r="AW497" i="35"/>
  <c r="AX497" i="35"/>
  <c r="AY497" i="35"/>
  <c r="AZ497" i="35"/>
  <c r="BA497" i="35"/>
  <c r="BB497" i="35"/>
  <c r="BC497" i="35"/>
  <c r="BD497" i="35"/>
  <c r="BE497" i="35"/>
  <c r="BF497" i="35"/>
  <c r="BG497" i="35"/>
  <c r="BH497" i="35"/>
  <c r="BI497" i="35"/>
  <c r="BJ497" i="35"/>
  <c r="BK497" i="35"/>
  <c r="BL497" i="35"/>
  <c r="BM497" i="35"/>
  <c r="BN497" i="35"/>
  <c r="BO497" i="35"/>
  <c r="BP497" i="35"/>
  <c r="BQ497" i="35"/>
  <c r="BR497" i="35"/>
  <c r="BS497" i="35"/>
  <c r="BT497" i="35"/>
  <c r="BU497" i="35"/>
  <c r="BV497" i="35"/>
  <c r="AO498" i="35"/>
  <c r="AP498" i="35"/>
  <c r="AQ498" i="35"/>
  <c r="AR498" i="35"/>
  <c r="AS498" i="35"/>
  <c r="AT498" i="35"/>
  <c r="AU498" i="35"/>
  <c r="AV498" i="35"/>
  <c r="AW498" i="35"/>
  <c r="AX498" i="35"/>
  <c r="AY498" i="35"/>
  <c r="AZ498" i="35"/>
  <c r="BA498" i="35"/>
  <c r="BB498" i="35"/>
  <c r="BC498" i="35"/>
  <c r="BD498" i="35"/>
  <c r="BE498" i="35"/>
  <c r="BF498" i="35"/>
  <c r="BG498" i="35"/>
  <c r="BH498" i="35"/>
  <c r="BI498" i="35"/>
  <c r="BJ498" i="35"/>
  <c r="BK498" i="35"/>
  <c r="BL498" i="35"/>
  <c r="BM498" i="35"/>
  <c r="BN498" i="35"/>
  <c r="BO498" i="35"/>
  <c r="BP498" i="35"/>
  <c r="BQ498" i="35"/>
  <c r="BR498" i="35"/>
  <c r="BS498" i="35"/>
  <c r="BT498" i="35"/>
  <c r="BU498" i="35"/>
  <c r="BV498" i="35"/>
  <c r="AO499" i="35"/>
  <c r="AP499" i="35"/>
  <c r="AQ499" i="35"/>
  <c r="AR499" i="35"/>
  <c r="AS499" i="35"/>
  <c r="AT499" i="35"/>
  <c r="AU499" i="35"/>
  <c r="AV499" i="35"/>
  <c r="AW499" i="35"/>
  <c r="AX499" i="35"/>
  <c r="AY499" i="35"/>
  <c r="AZ499" i="35"/>
  <c r="BA499" i="35"/>
  <c r="BB499" i="35"/>
  <c r="BC499" i="35"/>
  <c r="BD499" i="35"/>
  <c r="BE499" i="35"/>
  <c r="BF499" i="35"/>
  <c r="BG499" i="35"/>
  <c r="BH499" i="35"/>
  <c r="BI499" i="35"/>
  <c r="BJ499" i="35"/>
  <c r="BK499" i="35"/>
  <c r="BL499" i="35"/>
  <c r="BM499" i="35"/>
  <c r="BN499" i="35"/>
  <c r="BO499" i="35"/>
  <c r="BP499" i="35"/>
  <c r="BQ499" i="35"/>
  <c r="BR499" i="35"/>
  <c r="BS499" i="35"/>
  <c r="BT499" i="35"/>
  <c r="BU499" i="35"/>
  <c r="BV499" i="35"/>
  <c r="AO500" i="35"/>
  <c r="AP500" i="35"/>
  <c r="AQ500" i="35"/>
  <c r="AR500" i="35"/>
  <c r="AS500" i="35"/>
  <c r="AT500" i="35"/>
  <c r="AU500" i="35"/>
  <c r="AV500" i="35"/>
  <c r="AW500" i="35"/>
  <c r="AX500" i="35"/>
  <c r="AY500" i="35"/>
  <c r="AZ500" i="35"/>
  <c r="BA500" i="35"/>
  <c r="BB500" i="35"/>
  <c r="BC500" i="35"/>
  <c r="BD500" i="35"/>
  <c r="BE500" i="35"/>
  <c r="BF500" i="35"/>
  <c r="BG500" i="35"/>
  <c r="BH500" i="35"/>
  <c r="BI500" i="35"/>
  <c r="BJ500" i="35"/>
  <c r="BK500" i="35"/>
  <c r="BL500" i="35"/>
  <c r="BM500" i="35"/>
  <c r="BN500" i="35"/>
  <c r="BO500" i="35"/>
  <c r="BP500" i="35"/>
  <c r="BQ500" i="35"/>
  <c r="BR500" i="35"/>
  <c r="BS500" i="35"/>
  <c r="BT500" i="35"/>
  <c r="BU500" i="35"/>
  <c r="BV500" i="35"/>
  <c r="AO501" i="35"/>
  <c r="AP501" i="35"/>
  <c r="AQ501" i="35"/>
  <c r="AR501" i="35"/>
  <c r="AS501" i="35"/>
  <c r="AT501" i="35"/>
  <c r="AU501" i="35"/>
  <c r="AV501" i="35"/>
  <c r="AW501" i="35"/>
  <c r="AX501" i="35"/>
  <c r="AY501" i="35"/>
  <c r="AZ501" i="35"/>
  <c r="BA501" i="35"/>
  <c r="BB501" i="35"/>
  <c r="BC501" i="35"/>
  <c r="BD501" i="35"/>
  <c r="BE501" i="35"/>
  <c r="BF501" i="35"/>
  <c r="BG501" i="35"/>
  <c r="BH501" i="35"/>
  <c r="BI501" i="35"/>
  <c r="BJ501" i="35"/>
  <c r="BK501" i="35"/>
  <c r="BL501" i="35"/>
  <c r="BM501" i="35"/>
  <c r="BN501" i="35"/>
  <c r="BO501" i="35"/>
  <c r="BP501" i="35"/>
  <c r="BQ501" i="35"/>
  <c r="BR501" i="35"/>
  <c r="BS501" i="35"/>
  <c r="BT501" i="35"/>
  <c r="BU501" i="35"/>
  <c r="BV501" i="35"/>
  <c r="AO1746" i="35"/>
  <c r="AP1746" i="35"/>
  <c r="AQ1746" i="35"/>
  <c r="AR1746" i="35"/>
  <c r="AS1746" i="35"/>
  <c r="AT1746" i="35"/>
  <c r="AU1746" i="35"/>
  <c r="AV1746" i="35"/>
  <c r="AW1746" i="35"/>
  <c r="AX1746" i="35"/>
  <c r="AY1746" i="35"/>
  <c r="AZ1746" i="35"/>
  <c r="BA1746" i="35"/>
  <c r="BB1746" i="35"/>
  <c r="BC1746" i="35"/>
  <c r="BD1746" i="35"/>
  <c r="BE1746" i="35"/>
  <c r="BF1746" i="35"/>
  <c r="BG1746" i="35"/>
  <c r="BH1746" i="35"/>
  <c r="BI1746" i="35"/>
  <c r="BJ1746" i="35"/>
  <c r="BK1746" i="35"/>
  <c r="BL1746" i="35"/>
  <c r="BM1746" i="35"/>
  <c r="BN1746" i="35"/>
  <c r="BO1746" i="35"/>
  <c r="BP1746" i="35"/>
  <c r="BQ1746" i="35"/>
  <c r="BR1746" i="35"/>
  <c r="BS1746" i="35"/>
  <c r="BT1746" i="35"/>
  <c r="BU1746" i="35"/>
  <c r="BV1746" i="35"/>
  <c r="AO1747" i="35"/>
  <c r="AP1747" i="35"/>
  <c r="AQ1747" i="35"/>
  <c r="AR1747" i="35"/>
  <c r="AS1747" i="35"/>
  <c r="AT1747" i="35"/>
  <c r="AU1747" i="35"/>
  <c r="AV1747" i="35"/>
  <c r="AW1747" i="35"/>
  <c r="AX1747" i="35"/>
  <c r="AY1747" i="35"/>
  <c r="AZ1747" i="35"/>
  <c r="BA1747" i="35"/>
  <c r="BB1747" i="35"/>
  <c r="BC1747" i="35"/>
  <c r="BD1747" i="35"/>
  <c r="BE1747" i="35"/>
  <c r="BF1747" i="35"/>
  <c r="BG1747" i="35"/>
  <c r="BH1747" i="35"/>
  <c r="BI1747" i="35"/>
  <c r="BJ1747" i="35"/>
  <c r="BK1747" i="35"/>
  <c r="BL1747" i="35"/>
  <c r="BM1747" i="35"/>
  <c r="BN1747" i="35"/>
  <c r="BO1747" i="35"/>
  <c r="BP1747" i="35"/>
  <c r="BQ1747" i="35"/>
  <c r="BR1747" i="35"/>
  <c r="BS1747" i="35"/>
  <c r="BT1747" i="35"/>
  <c r="BU1747" i="35"/>
  <c r="BV1747" i="35"/>
  <c r="AO1748" i="35"/>
  <c r="AP1748" i="35"/>
  <c r="AQ1748" i="35"/>
  <c r="AR1748" i="35"/>
  <c r="AS1748" i="35"/>
  <c r="AT1748" i="35"/>
  <c r="AU1748" i="35"/>
  <c r="AV1748" i="35"/>
  <c r="AW1748" i="35"/>
  <c r="AX1748" i="35"/>
  <c r="AY1748" i="35"/>
  <c r="AZ1748" i="35"/>
  <c r="BA1748" i="35"/>
  <c r="BB1748" i="35"/>
  <c r="BC1748" i="35"/>
  <c r="BD1748" i="35"/>
  <c r="BE1748" i="35"/>
  <c r="BF1748" i="35"/>
  <c r="BG1748" i="35"/>
  <c r="BH1748" i="35"/>
  <c r="BI1748" i="35"/>
  <c r="BJ1748" i="35"/>
  <c r="BK1748" i="35"/>
  <c r="BL1748" i="35"/>
  <c r="BM1748" i="35"/>
  <c r="BN1748" i="35"/>
  <c r="BO1748" i="35"/>
  <c r="BP1748" i="35"/>
  <c r="BQ1748" i="35"/>
  <c r="BR1748" i="35"/>
  <c r="BS1748" i="35"/>
  <c r="BT1748" i="35"/>
  <c r="BU1748" i="35"/>
  <c r="BV1748" i="35"/>
  <c r="AO1749" i="35"/>
  <c r="AP1749" i="35"/>
  <c r="AQ1749" i="35"/>
  <c r="AR1749" i="35"/>
  <c r="AS1749" i="35"/>
  <c r="AT1749" i="35"/>
  <c r="AU1749" i="35"/>
  <c r="AV1749" i="35"/>
  <c r="AW1749" i="35"/>
  <c r="AX1749" i="35"/>
  <c r="AY1749" i="35"/>
  <c r="AZ1749" i="35"/>
  <c r="BA1749" i="35"/>
  <c r="BB1749" i="35"/>
  <c r="BC1749" i="35"/>
  <c r="BD1749" i="35"/>
  <c r="BE1749" i="35"/>
  <c r="BF1749" i="35"/>
  <c r="BG1749" i="35"/>
  <c r="BH1749" i="35"/>
  <c r="BI1749" i="35"/>
  <c r="BJ1749" i="35"/>
  <c r="BK1749" i="35"/>
  <c r="BL1749" i="35"/>
  <c r="BM1749" i="35"/>
  <c r="BN1749" i="35"/>
  <c r="BO1749" i="35"/>
  <c r="BP1749" i="35"/>
  <c r="BQ1749" i="35"/>
  <c r="BR1749" i="35"/>
  <c r="BS1749" i="35"/>
  <c r="BT1749" i="35"/>
  <c r="BU1749" i="35"/>
  <c r="BV1749" i="35"/>
  <c r="AO1750" i="35"/>
  <c r="AP1750" i="35"/>
  <c r="AQ1750" i="35"/>
  <c r="AR1750" i="35"/>
  <c r="AS1750" i="35"/>
  <c r="AT1750" i="35"/>
  <c r="AU1750" i="35"/>
  <c r="AV1750" i="35"/>
  <c r="AW1750" i="35"/>
  <c r="AX1750" i="35"/>
  <c r="AY1750" i="35"/>
  <c r="AZ1750" i="35"/>
  <c r="BA1750" i="35"/>
  <c r="BB1750" i="35"/>
  <c r="BC1750" i="35"/>
  <c r="BD1750" i="35"/>
  <c r="BE1750" i="35"/>
  <c r="BF1750" i="35"/>
  <c r="BG1750" i="35"/>
  <c r="BH1750" i="35"/>
  <c r="BI1750" i="35"/>
  <c r="BJ1750" i="35"/>
  <c r="BK1750" i="35"/>
  <c r="BL1750" i="35"/>
  <c r="BM1750" i="35"/>
  <c r="BN1750" i="35"/>
  <c r="BO1750" i="35"/>
  <c r="BP1750" i="35"/>
  <c r="BQ1750" i="35"/>
  <c r="BR1750" i="35"/>
  <c r="BS1750" i="35"/>
  <c r="BT1750" i="35"/>
  <c r="BU1750" i="35"/>
  <c r="BV1750"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AO39" i="35"/>
  <c r="AP39" i="35"/>
  <c r="AQ39" i="35"/>
  <c r="AR39" i="35"/>
  <c r="AS39" i="35"/>
  <c r="AT39" i="35"/>
  <c r="AU39" i="35"/>
  <c r="AV39" i="35"/>
  <c r="AW39" i="35"/>
  <c r="AX39" i="35"/>
  <c r="AY39" i="35"/>
  <c r="AZ39" i="35"/>
  <c r="BA39" i="35"/>
  <c r="BB39" i="35"/>
  <c r="BC39" i="35"/>
  <c r="BD39" i="35"/>
  <c r="BE39" i="35"/>
  <c r="BF39" i="35"/>
  <c r="BG39" i="35"/>
  <c r="BH39" i="35"/>
  <c r="BI39" i="35"/>
  <c r="BJ39" i="35"/>
  <c r="BK39" i="35"/>
  <c r="BL39" i="35"/>
  <c r="BM39" i="35"/>
  <c r="BN39" i="35"/>
  <c r="BO39" i="35"/>
  <c r="BP39" i="35"/>
  <c r="BQ39" i="35"/>
  <c r="BR39" i="35"/>
  <c r="BS39" i="35"/>
  <c r="BT39" i="35"/>
  <c r="BU39" i="35"/>
  <c r="BV39"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AO263" i="35"/>
  <c r="AP263" i="35"/>
  <c r="AQ263" i="35"/>
  <c r="AR263" i="35"/>
  <c r="AS263" i="35"/>
  <c r="AT263" i="35"/>
  <c r="AU263" i="35"/>
  <c r="AV263" i="35"/>
  <c r="AW263" i="35"/>
  <c r="AX263" i="35"/>
  <c r="AY263" i="35"/>
  <c r="AZ263" i="35"/>
  <c r="BA263" i="35"/>
  <c r="BB263" i="35"/>
  <c r="BC263" i="35"/>
  <c r="BD263" i="35"/>
  <c r="BE263" i="35"/>
  <c r="BF263" i="35"/>
  <c r="BG263" i="35"/>
  <c r="BH263" i="35"/>
  <c r="BI263" i="35"/>
  <c r="BJ263" i="35"/>
  <c r="BK263" i="35"/>
  <c r="BL263" i="35"/>
  <c r="BM263" i="35"/>
  <c r="BN263" i="35"/>
  <c r="BO263" i="35"/>
  <c r="BP263" i="35"/>
  <c r="BQ263" i="35"/>
  <c r="BR263" i="35"/>
  <c r="BS263" i="35"/>
  <c r="BT263" i="35"/>
  <c r="BU263" i="35"/>
  <c r="BV263" i="35"/>
  <c r="AO264" i="35"/>
  <c r="AP264" i="35"/>
  <c r="AQ264" i="35"/>
  <c r="AR264" i="35"/>
  <c r="AS264" i="35"/>
  <c r="AT264" i="35"/>
  <c r="AU264" i="35"/>
  <c r="AV264" i="35"/>
  <c r="AW264" i="35"/>
  <c r="AX264" i="35"/>
  <c r="AY264" i="35"/>
  <c r="AZ264" i="35"/>
  <c r="BA264" i="35"/>
  <c r="BB264" i="35"/>
  <c r="BC264" i="35"/>
  <c r="BD264" i="35"/>
  <c r="BE264" i="35"/>
  <c r="BF264" i="35"/>
  <c r="BG264" i="35"/>
  <c r="BH264" i="35"/>
  <c r="BI264" i="35"/>
  <c r="BJ264" i="35"/>
  <c r="BK264" i="35"/>
  <c r="BL264" i="35"/>
  <c r="BM264" i="35"/>
  <c r="BN264" i="35"/>
  <c r="BO264" i="35"/>
  <c r="BP264" i="35"/>
  <c r="BQ264" i="35"/>
  <c r="BR264" i="35"/>
  <c r="BS264" i="35"/>
  <c r="BT264" i="35"/>
  <c r="BU264" i="35"/>
  <c r="BV264" i="35"/>
  <c r="AO265" i="35"/>
  <c r="AP265" i="35"/>
  <c r="AQ265" i="35"/>
  <c r="AR265" i="35"/>
  <c r="AS265" i="35"/>
  <c r="AT265" i="35"/>
  <c r="AU265" i="35"/>
  <c r="AV265" i="35"/>
  <c r="AW265" i="35"/>
  <c r="AX265" i="35"/>
  <c r="AY265" i="35"/>
  <c r="AZ265" i="35"/>
  <c r="BA265" i="35"/>
  <c r="BB265" i="35"/>
  <c r="BC265" i="35"/>
  <c r="BD265" i="35"/>
  <c r="BE265" i="35"/>
  <c r="BF265" i="35"/>
  <c r="BG265" i="35"/>
  <c r="BH265" i="35"/>
  <c r="BI265" i="35"/>
  <c r="BJ265" i="35"/>
  <c r="BK265" i="35"/>
  <c r="BL265" i="35"/>
  <c r="BM265" i="35"/>
  <c r="BN265" i="35"/>
  <c r="BO265" i="35"/>
  <c r="BP265" i="35"/>
  <c r="BQ265" i="35"/>
  <c r="BR265" i="35"/>
  <c r="BS265" i="35"/>
  <c r="BT265" i="35"/>
  <c r="BU265" i="35"/>
  <c r="BV265" i="35"/>
  <c r="AO266" i="35"/>
  <c r="AP266" i="35"/>
  <c r="AQ266" i="35"/>
  <c r="AR266" i="35"/>
  <c r="AS266" i="35"/>
  <c r="AT266" i="35"/>
  <c r="AU266" i="35"/>
  <c r="AV266" i="35"/>
  <c r="AW266" i="35"/>
  <c r="AX266" i="35"/>
  <c r="AY266" i="35"/>
  <c r="AZ266" i="35"/>
  <c r="BA266" i="35"/>
  <c r="BB266" i="35"/>
  <c r="BC266" i="35"/>
  <c r="BD266" i="35"/>
  <c r="BE266" i="35"/>
  <c r="BF266" i="35"/>
  <c r="BG266" i="35"/>
  <c r="BH266" i="35"/>
  <c r="BI266" i="35"/>
  <c r="BJ266" i="35"/>
  <c r="BK266" i="35"/>
  <c r="BL266" i="35"/>
  <c r="BM266" i="35"/>
  <c r="BN266" i="35"/>
  <c r="BO266" i="35"/>
  <c r="BP266" i="35"/>
  <c r="BQ266" i="35"/>
  <c r="BR266" i="35"/>
  <c r="BS266" i="35"/>
  <c r="BT266" i="35"/>
  <c r="BU266" i="35"/>
  <c r="BV266" i="35"/>
  <c r="AO267" i="35"/>
  <c r="AP267" i="35"/>
  <c r="AQ267" i="35"/>
  <c r="AR267" i="35"/>
  <c r="AS267" i="35"/>
  <c r="AT267" i="35"/>
  <c r="AU267" i="35"/>
  <c r="AV267" i="35"/>
  <c r="AW267" i="35"/>
  <c r="AX267" i="35"/>
  <c r="AY267" i="35"/>
  <c r="AZ267" i="35"/>
  <c r="BA267" i="35"/>
  <c r="BB267" i="35"/>
  <c r="BC267" i="35"/>
  <c r="BD267" i="35"/>
  <c r="BE267" i="35"/>
  <c r="BF267" i="35"/>
  <c r="BG267" i="35"/>
  <c r="BH267" i="35"/>
  <c r="BI267" i="35"/>
  <c r="BJ267" i="35"/>
  <c r="BK267" i="35"/>
  <c r="BL267" i="35"/>
  <c r="BM267" i="35"/>
  <c r="BN267" i="35"/>
  <c r="BO267" i="35"/>
  <c r="BP267" i="35"/>
  <c r="BQ267" i="35"/>
  <c r="BR267" i="35"/>
  <c r="BS267" i="35"/>
  <c r="BT267" i="35"/>
  <c r="BU267" i="35"/>
  <c r="BV267" i="35"/>
  <c r="AO268" i="35"/>
  <c r="AP268" i="35"/>
  <c r="AQ268" i="35"/>
  <c r="AR268" i="35"/>
  <c r="AS268" i="35"/>
  <c r="AT268" i="35"/>
  <c r="AU268" i="35"/>
  <c r="AV268" i="35"/>
  <c r="AW268" i="35"/>
  <c r="AX268" i="35"/>
  <c r="AY268" i="35"/>
  <c r="AZ268" i="35"/>
  <c r="BA268" i="35"/>
  <c r="BB268" i="35"/>
  <c r="BC268" i="35"/>
  <c r="BD268" i="35"/>
  <c r="BE268" i="35"/>
  <c r="BF268" i="35"/>
  <c r="BG268" i="35"/>
  <c r="BH268" i="35"/>
  <c r="BI268" i="35"/>
  <c r="BJ268" i="35"/>
  <c r="BK268" i="35"/>
  <c r="BL268" i="35"/>
  <c r="BM268" i="35"/>
  <c r="BN268" i="35"/>
  <c r="BO268" i="35"/>
  <c r="BP268" i="35"/>
  <c r="BQ268" i="35"/>
  <c r="BR268" i="35"/>
  <c r="BS268" i="35"/>
  <c r="BT268" i="35"/>
  <c r="BU268" i="35"/>
  <c r="BV268" i="35"/>
  <c r="AO786" i="35"/>
  <c r="AP786" i="35"/>
  <c r="AQ786" i="35"/>
  <c r="AR786" i="35"/>
  <c r="AS786" i="35"/>
  <c r="AT786" i="35"/>
  <c r="AU786" i="35"/>
  <c r="AV786" i="35"/>
  <c r="AW786" i="35"/>
  <c r="AX786" i="35"/>
  <c r="AY786" i="35"/>
  <c r="AZ786" i="35"/>
  <c r="BA786" i="35"/>
  <c r="BB786" i="35"/>
  <c r="BC786" i="35"/>
  <c r="BD786" i="35"/>
  <c r="BE786" i="35"/>
  <c r="BF786" i="35"/>
  <c r="BG786" i="35"/>
  <c r="BH786" i="35"/>
  <c r="BI786" i="35"/>
  <c r="BJ786" i="35"/>
  <c r="BK786" i="35"/>
  <c r="BL786" i="35"/>
  <c r="BM786" i="35"/>
  <c r="BN786" i="35"/>
  <c r="BO786" i="35"/>
  <c r="BP786" i="35"/>
  <c r="BQ786" i="35"/>
  <c r="BR786" i="35"/>
  <c r="BS786" i="35"/>
  <c r="BT786" i="35"/>
  <c r="BU786" i="35"/>
  <c r="BV786" i="35"/>
  <c r="AO787" i="35"/>
  <c r="AP787" i="35"/>
  <c r="AQ787" i="35"/>
  <c r="AR787" i="35"/>
  <c r="AS787" i="35"/>
  <c r="AT787" i="35"/>
  <c r="AU787" i="35"/>
  <c r="AV787" i="35"/>
  <c r="AW787" i="35"/>
  <c r="AX787" i="35"/>
  <c r="AY787" i="35"/>
  <c r="AZ787" i="35"/>
  <c r="BA787" i="35"/>
  <c r="BB787" i="35"/>
  <c r="BC787" i="35"/>
  <c r="BD787" i="35"/>
  <c r="BE787" i="35"/>
  <c r="BF787" i="35"/>
  <c r="BG787" i="35"/>
  <c r="BH787" i="35"/>
  <c r="BI787" i="35"/>
  <c r="BJ787" i="35"/>
  <c r="BK787" i="35"/>
  <c r="BL787" i="35"/>
  <c r="BM787" i="35"/>
  <c r="BN787" i="35"/>
  <c r="BO787" i="35"/>
  <c r="BP787" i="35"/>
  <c r="BQ787" i="35"/>
  <c r="BR787" i="35"/>
  <c r="BS787" i="35"/>
  <c r="BT787" i="35"/>
  <c r="BU787" i="35"/>
  <c r="BV787" i="35"/>
  <c r="AO788" i="35"/>
  <c r="AP788" i="35"/>
  <c r="AQ788" i="35"/>
  <c r="AR788" i="35"/>
  <c r="AS788" i="35"/>
  <c r="AT788" i="35"/>
  <c r="AU788" i="35"/>
  <c r="AV788" i="35"/>
  <c r="AW788" i="35"/>
  <c r="AX788" i="35"/>
  <c r="AY788" i="35"/>
  <c r="AZ788" i="35"/>
  <c r="BA788" i="35"/>
  <c r="BB788" i="35"/>
  <c r="BC788" i="35"/>
  <c r="BD788" i="35"/>
  <c r="BE788" i="35"/>
  <c r="BF788" i="35"/>
  <c r="BG788" i="35"/>
  <c r="BH788" i="35"/>
  <c r="BI788" i="35"/>
  <c r="BJ788" i="35"/>
  <c r="BK788" i="35"/>
  <c r="BL788" i="35"/>
  <c r="BM788" i="35"/>
  <c r="BN788" i="35"/>
  <c r="BO788" i="35"/>
  <c r="BP788" i="35"/>
  <c r="BQ788" i="35"/>
  <c r="BR788" i="35"/>
  <c r="BS788" i="35"/>
  <c r="BT788" i="35"/>
  <c r="BU788" i="35"/>
  <c r="BV788" i="35"/>
  <c r="AO789" i="35"/>
  <c r="AP789" i="35"/>
  <c r="AQ789" i="35"/>
  <c r="AR789" i="35"/>
  <c r="AS789" i="35"/>
  <c r="AT789" i="35"/>
  <c r="AU789" i="35"/>
  <c r="AV789" i="35"/>
  <c r="AW789" i="35"/>
  <c r="AX789" i="35"/>
  <c r="AY789" i="35"/>
  <c r="AZ789" i="35"/>
  <c r="BA789" i="35"/>
  <c r="BB789" i="35"/>
  <c r="BC789" i="35"/>
  <c r="BD789" i="35"/>
  <c r="BE789" i="35"/>
  <c r="BF789" i="35"/>
  <c r="BG789" i="35"/>
  <c r="BH789" i="35"/>
  <c r="BI789" i="35"/>
  <c r="BJ789" i="35"/>
  <c r="BK789" i="35"/>
  <c r="BL789" i="35"/>
  <c r="BM789" i="35"/>
  <c r="BN789" i="35"/>
  <c r="BO789" i="35"/>
  <c r="BP789" i="35"/>
  <c r="BQ789" i="35"/>
  <c r="BR789" i="35"/>
  <c r="BS789" i="35"/>
  <c r="BT789" i="35"/>
  <c r="BU789" i="35"/>
  <c r="BV789" i="35"/>
  <c r="AO790" i="35"/>
  <c r="AP790" i="35"/>
  <c r="AQ790" i="35"/>
  <c r="AR790" i="35"/>
  <c r="AS790" i="35"/>
  <c r="AT790" i="35"/>
  <c r="AU790" i="35"/>
  <c r="AV790" i="35"/>
  <c r="AW790" i="35"/>
  <c r="AX790" i="35"/>
  <c r="AY790" i="35"/>
  <c r="AZ790" i="35"/>
  <c r="BA790" i="35"/>
  <c r="BB790" i="35"/>
  <c r="BC790" i="35"/>
  <c r="BD790" i="35"/>
  <c r="BE790" i="35"/>
  <c r="BF790" i="35"/>
  <c r="BG790" i="35"/>
  <c r="BH790" i="35"/>
  <c r="BI790" i="35"/>
  <c r="BJ790" i="35"/>
  <c r="BK790" i="35"/>
  <c r="BL790" i="35"/>
  <c r="BM790" i="35"/>
  <c r="BN790" i="35"/>
  <c r="BO790" i="35"/>
  <c r="BP790" i="35"/>
  <c r="BQ790" i="35"/>
  <c r="BR790" i="35"/>
  <c r="BS790" i="35"/>
  <c r="BT790" i="35"/>
  <c r="BU790" i="35"/>
  <c r="BV790" i="35"/>
  <c r="AO1423" i="35"/>
  <c r="AP1423" i="35"/>
  <c r="AQ1423" i="35"/>
  <c r="AR1423" i="35"/>
  <c r="AS1423" i="35"/>
  <c r="AT1423" i="35"/>
  <c r="AU1423" i="35"/>
  <c r="AV1423" i="35"/>
  <c r="AW1423" i="35"/>
  <c r="AX1423" i="35"/>
  <c r="AY1423" i="35"/>
  <c r="AZ1423" i="35"/>
  <c r="BA1423" i="35"/>
  <c r="BB1423" i="35"/>
  <c r="BC1423" i="35"/>
  <c r="BD1423" i="35"/>
  <c r="BE1423" i="35"/>
  <c r="BF1423" i="35"/>
  <c r="BG1423" i="35"/>
  <c r="BH1423" i="35"/>
  <c r="BI1423" i="35"/>
  <c r="BJ1423" i="35"/>
  <c r="BK1423" i="35"/>
  <c r="BL1423" i="35"/>
  <c r="BM1423" i="35"/>
  <c r="BN1423" i="35"/>
  <c r="BO1423" i="35"/>
  <c r="BP1423" i="35"/>
  <c r="BQ1423" i="35"/>
  <c r="BR1423" i="35"/>
  <c r="BS1423" i="35"/>
  <c r="BT1423" i="35"/>
  <c r="BU1423" i="35"/>
  <c r="BV1423" i="35"/>
  <c r="AO1424" i="35"/>
  <c r="AP1424" i="35"/>
  <c r="AQ1424" i="35"/>
  <c r="AR1424" i="35"/>
  <c r="AS1424" i="35"/>
  <c r="AT1424" i="35"/>
  <c r="AU1424" i="35"/>
  <c r="AV1424" i="35"/>
  <c r="AW1424" i="35"/>
  <c r="AX1424" i="35"/>
  <c r="AY1424" i="35"/>
  <c r="AZ1424" i="35"/>
  <c r="BA1424" i="35"/>
  <c r="BB1424" i="35"/>
  <c r="BC1424" i="35"/>
  <c r="BD1424" i="35"/>
  <c r="BE1424" i="35"/>
  <c r="BF1424" i="35"/>
  <c r="BG1424" i="35"/>
  <c r="BH1424" i="35"/>
  <c r="BI1424" i="35"/>
  <c r="BJ1424" i="35"/>
  <c r="BK1424" i="35"/>
  <c r="BL1424" i="35"/>
  <c r="BM1424" i="35"/>
  <c r="BN1424" i="35"/>
  <c r="BO1424" i="35"/>
  <c r="BP1424" i="35"/>
  <c r="BQ1424" i="35"/>
  <c r="BR1424" i="35"/>
  <c r="BS1424" i="35"/>
  <c r="BT1424" i="35"/>
  <c r="BU1424" i="35"/>
  <c r="BV1424" i="35"/>
  <c r="AO1425" i="35"/>
  <c r="AP1425" i="35"/>
  <c r="AQ1425" i="35"/>
  <c r="AR1425" i="35"/>
  <c r="AS1425" i="35"/>
  <c r="AT1425" i="35"/>
  <c r="AU1425" i="35"/>
  <c r="AV1425" i="35"/>
  <c r="AW1425" i="35"/>
  <c r="AX1425" i="35"/>
  <c r="AY1425" i="35"/>
  <c r="AZ1425" i="35"/>
  <c r="BA1425" i="35"/>
  <c r="BB1425" i="35"/>
  <c r="BC1425" i="35"/>
  <c r="BD1425" i="35"/>
  <c r="BE1425" i="35"/>
  <c r="BF1425" i="35"/>
  <c r="BG1425" i="35"/>
  <c r="BH1425" i="35"/>
  <c r="BI1425" i="35"/>
  <c r="BJ1425" i="35"/>
  <c r="BK1425" i="35"/>
  <c r="BL1425" i="35"/>
  <c r="BM1425" i="35"/>
  <c r="BN1425" i="35"/>
  <c r="BO1425" i="35"/>
  <c r="BP1425" i="35"/>
  <c r="BQ1425" i="35"/>
  <c r="BR1425" i="35"/>
  <c r="BS1425" i="35"/>
  <c r="BT1425" i="35"/>
  <c r="BU1425" i="35"/>
  <c r="BV1425" i="35"/>
  <c r="AO1426" i="35"/>
  <c r="AP1426" i="35"/>
  <c r="AQ1426" i="35"/>
  <c r="AR1426" i="35"/>
  <c r="AS1426" i="35"/>
  <c r="AT1426" i="35"/>
  <c r="AU1426" i="35"/>
  <c r="AV1426" i="35"/>
  <c r="AW1426" i="35"/>
  <c r="AX1426" i="35"/>
  <c r="AY1426" i="35"/>
  <c r="AZ1426" i="35"/>
  <c r="BA1426" i="35"/>
  <c r="BB1426" i="35"/>
  <c r="BC1426" i="35"/>
  <c r="BD1426" i="35"/>
  <c r="BE1426" i="35"/>
  <c r="BF1426" i="35"/>
  <c r="BG1426" i="35"/>
  <c r="BH1426" i="35"/>
  <c r="BI1426" i="35"/>
  <c r="BJ1426" i="35"/>
  <c r="BK1426" i="35"/>
  <c r="BL1426" i="35"/>
  <c r="BM1426" i="35"/>
  <c r="BN1426" i="35"/>
  <c r="BO1426" i="35"/>
  <c r="BP1426" i="35"/>
  <c r="BQ1426" i="35"/>
  <c r="BR1426" i="35"/>
  <c r="BS1426" i="35"/>
  <c r="BT1426" i="35"/>
  <c r="BU1426" i="35"/>
  <c r="BV1426" i="35"/>
  <c r="AO1104" i="35"/>
  <c r="AP1104" i="35"/>
  <c r="AQ1104" i="35"/>
  <c r="AR1104" i="35"/>
  <c r="AS1104" i="35"/>
  <c r="AT1104" i="35"/>
  <c r="AU1104" i="35"/>
  <c r="AV1104" i="35"/>
  <c r="AW1104" i="35"/>
  <c r="AX1104" i="35"/>
  <c r="AY1104" i="35"/>
  <c r="AZ1104" i="35"/>
  <c r="BA1104" i="35"/>
  <c r="BB1104" i="35"/>
  <c r="BC1104" i="35"/>
  <c r="BD1104" i="35"/>
  <c r="BE1104" i="35"/>
  <c r="BF1104" i="35"/>
  <c r="BG1104" i="35"/>
  <c r="BH1104" i="35"/>
  <c r="BI1104" i="35"/>
  <c r="BJ1104" i="35"/>
  <c r="BK1104" i="35"/>
  <c r="BL1104" i="35"/>
  <c r="BM1104" i="35"/>
  <c r="BN1104" i="35"/>
  <c r="BO1104" i="35"/>
  <c r="BP1104" i="35"/>
  <c r="BQ1104" i="35"/>
  <c r="BR1104" i="35"/>
  <c r="BS1104" i="35"/>
  <c r="BT1104" i="35"/>
  <c r="BU1104" i="35"/>
  <c r="BV1104" i="35"/>
  <c r="AO1105" i="35"/>
  <c r="AP1105" i="35"/>
  <c r="AQ1105" i="35"/>
  <c r="AR1105" i="35"/>
  <c r="AS1105" i="35"/>
  <c r="AT1105" i="35"/>
  <c r="AU1105" i="35"/>
  <c r="AV1105" i="35"/>
  <c r="AW1105" i="35"/>
  <c r="AX1105" i="35"/>
  <c r="AY1105" i="35"/>
  <c r="AZ1105" i="35"/>
  <c r="BA1105" i="35"/>
  <c r="BB1105" i="35"/>
  <c r="BC1105" i="35"/>
  <c r="BD1105" i="35"/>
  <c r="BE1105" i="35"/>
  <c r="BF1105" i="35"/>
  <c r="BG1105" i="35"/>
  <c r="BH1105" i="35"/>
  <c r="BI1105" i="35"/>
  <c r="BJ1105" i="35"/>
  <c r="BK1105" i="35"/>
  <c r="BL1105" i="35"/>
  <c r="BM1105" i="35"/>
  <c r="BN1105" i="35"/>
  <c r="BO1105" i="35"/>
  <c r="BP1105" i="35"/>
  <c r="BQ1105" i="35"/>
  <c r="BR1105" i="35"/>
  <c r="BS1105" i="35"/>
  <c r="BT1105" i="35"/>
  <c r="BU1105" i="35"/>
  <c r="BV1105" i="35"/>
  <c r="AO1106" i="35"/>
  <c r="AP1106" i="35"/>
  <c r="AQ1106" i="35"/>
  <c r="AR1106" i="35"/>
  <c r="AS1106" i="35"/>
  <c r="AT1106" i="35"/>
  <c r="AU1106" i="35"/>
  <c r="AV1106" i="35"/>
  <c r="AW1106" i="35"/>
  <c r="AX1106" i="35"/>
  <c r="AY1106" i="35"/>
  <c r="AZ1106" i="35"/>
  <c r="BA1106" i="35"/>
  <c r="BB1106" i="35"/>
  <c r="BC1106" i="35"/>
  <c r="BD1106" i="35"/>
  <c r="BE1106" i="35"/>
  <c r="BF1106" i="35"/>
  <c r="BG1106" i="35"/>
  <c r="BH1106" i="35"/>
  <c r="BI1106" i="35"/>
  <c r="BJ1106" i="35"/>
  <c r="BK1106" i="35"/>
  <c r="BL1106" i="35"/>
  <c r="BM1106" i="35"/>
  <c r="BN1106" i="35"/>
  <c r="BO1106" i="35"/>
  <c r="BP1106" i="35"/>
  <c r="BQ1106" i="35"/>
  <c r="BR1106" i="35"/>
  <c r="BS1106" i="35"/>
  <c r="BT1106" i="35"/>
  <c r="BU1106" i="35"/>
  <c r="BV1106" i="35"/>
  <c r="AO1107" i="35"/>
  <c r="AP1107" i="35"/>
  <c r="AQ1107" i="35"/>
  <c r="AR1107" i="35"/>
  <c r="AS1107" i="35"/>
  <c r="AT1107" i="35"/>
  <c r="AU1107" i="35"/>
  <c r="AV1107" i="35"/>
  <c r="AW1107" i="35"/>
  <c r="AX1107" i="35"/>
  <c r="AY1107" i="35"/>
  <c r="AZ1107" i="35"/>
  <c r="BA1107" i="35"/>
  <c r="BB1107" i="35"/>
  <c r="BC1107" i="35"/>
  <c r="BD1107" i="35"/>
  <c r="BE1107" i="35"/>
  <c r="BF1107" i="35"/>
  <c r="BG1107" i="35"/>
  <c r="BH1107" i="35"/>
  <c r="BI1107" i="35"/>
  <c r="BJ1107" i="35"/>
  <c r="BK1107" i="35"/>
  <c r="BL1107" i="35"/>
  <c r="BM1107" i="35"/>
  <c r="BN1107" i="35"/>
  <c r="BO1107" i="35"/>
  <c r="BP1107" i="35"/>
  <c r="BQ1107" i="35"/>
  <c r="BR1107" i="35"/>
  <c r="BS1107" i="35"/>
  <c r="BT1107" i="35"/>
  <c r="BU1107" i="35"/>
  <c r="BV1107" i="35"/>
  <c r="AO1108" i="35"/>
  <c r="AP1108" i="35"/>
  <c r="AQ1108" i="35"/>
  <c r="AR1108" i="35"/>
  <c r="AS1108" i="35"/>
  <c r="AT1108" i="35"/>
  <c r="AU1108" i="35"/>
  <c r="AV1108" i="35"/>
  <c r="AW1108" i="35"/>
  <c r="AX1108" i="35"/>
  <c r="AY1108" i="35"/>
  <c r="AZ1108" i="35"/>
  <c r="BA1108" i="35"/>
  <c r="BB1108" i="35"/>
  <c r="BC1108" i="35"/>
  <c r="BD1108" i="35"/>
  <c r="BE1108" i="35"/>
  <c r="BF1108" i="35"/>
  <c r="BG1108" i="35"/>
  <c r="BH1108" i="35"/>
  <c r="BI1108" i="35"/>
  <c r="BJ1108" i="35"/>
  <c r="BK1108" i="35"/>
  <c r="BL1108" i="35"/>
  <c r="BM1108" i="35"/>
  <c r="BN1108" i="35"/>
  <c r="BO1108" i="35"/>
  <c r="BP1108" i="35"/>
  <c r="BQ1108" i="35"/>
  <c r="BR1108" i="35"/>
  <c r="BS1108" i="35"/>
  <c r="BT1108" i="35"/>
  <c r="BU1108" i="35"/>
  <c r="BV1108" i="35"/>
  <c r="AO637" i="35"/>
  <c r="AP637" i="35"/>
  <c r="AQ637" i="35"/>
  <c r="AR637" i="35"/>
  <c r="AS637" i="35"/>
  <c r="AT637" i="35"/>
  <c r="AU637" i="35"/>
  <c r="AV637" i="35"/>
  <c r="AW637" i="35"/>
  <c r="AX637" i="35"/>
  <c r="AY637" i="35"/>
  <c r="AZ637" i="35"/>
  <c r="BA637" i="35"/>
  <c r="BB637" i="35"/>
  <c r="BC637" i="35"/>
  <c r="BD637" i="35"/>
  <c r="BE637" i="35"/>
  <c r="BF637" i="35"/>
  <c r="BG637" i="35"/>
  <c r="BH637" i="35"/>
  <c r="BI637" i="35"/>
  <c r="BJ637" i="35"/>
  <c r="BK637" i="35"/>
  <c r="BL637" i="35"/>
  <c r="BM637" i="35"/>
  <c r="BN637" i="35"/>
  <c r="BO637" i="35"/>
  <c r="BP637" i="35"/>
  <c r="BQ637" i="35"/>
  <c r="BR637" i="35"/>
  <c r="BS637" i="35"/>
  <c r="BT637" i="35"/>
  <c r="BU637" i="35"/>
  <c r="BV637" i="35"/>
  <c r="AO638" i="35"/>
  <c r="AP638" i="35"/>
  <c r="AQ638" i="35"/>
  <c r="AR638" i="35"/>
  <c r="AS638" i="35"/>
  <c r="AT638" i="35"/>
  <c r="AU638" i="35"/>
  <c r="AV638" i="35"/>
  <c r="AW638" i="35"/>
  <c r="AX638" i="35"/>
  <c r="AY638" i="35"/>
  <c r="AZ638" i="35"/>
  <c r="BA638" i="35"/>
  <c r="BB638" i="35"/>
  <c r="BC638" i="35"/>
  <c r="BD638" i="35"/>
  <c r="BE638" i="35"/>
  <c r="BF638" i="35"/>
  <c r="BG638" i="35"/>
  <c r="BH638" i="35"/>
  <c r="BI638" i="35"/>
  <c r="BJ638" i="35"/>
  <c r="BK638" i="35"/>
  <c r="BL638" i="35"/>
  <c r="BM638" i="35"/>
  <c r="BN638" i="35"/>
  <c r="BO638" i="35"/>
  <c r="BP638" i="35"/>
  <c r="BQ638" i="35"/>
  <c r="BR638" i="35"/>
  <c r="BS638" i="35"/>
  <c r="BT638" i="35"/>
  <c r="BU638" i="35"/>
  <c r="BV638" i="35"/>
  <c r="AO639" i="35"/>
  <c r="AP639" i="35"/>
  <c r="AQ639" i="35"/>
  <c r="AR639" i="35"/>
  <c r="AS639" i="35"/>
  <c r="AT639" i="35"/>
  <c r="AU639" i="35"/>
  <c r="AV639" i="35"/>
  <c r="AW639" i="35"/>
  <c r="AX639" i="35"/>
  <c r="AY639" i="35"/>
  <c r="AZ639" i="35"/>
  <c r="BA639" i="35"/>
  <c r="BB639" i="35"/>
  <c r="BC639" i="35"/>
  <c r="BD639" i="35"/>
  <c r="BE639" i="35"/>
  <c r="BF639" i="35"/>
  <c r="BG639" i="35"/>
  <c r="BH639" i="35"/>
  <c r="BI639" i="35"/>
  <c r="BJ639" i="35"/>
  <c r="BK639" i="35"/>
  <c r="BL639" i="35"/>
  <c r="BM639" i="35"/>
  <c r="BN639" i="35"/>
  <c r="BO639" i="35"/>
  <c r="BP639" i="35"/>
  <c r="BQ639" i="35"/>
  <c r="BR639" i="35"/>
  <c r="BS639" i="35"/>
  <c r="BT639" i="35"/>
  <c r="BU639" i="35"/>
  <c r="BV639" i="35"/>
  <c r="AO640" i="35"/>
  <c r="AP640" i="35"/>
  <c r="AQ640" i="35"/>
  <c r="AR640" i="35"/>
  <c r="AS640" i="35"/>
  <c r="AT640" i="35"/>
  <c r="AU640" i="35"/>
  <c r="AV640" i="35"/>
  <c r="AW640" i="35"/>
  <c r="AX640" i="35"/>
  <c r="AY640" i="35"/>
  <c r="AZ640" i="35"/>
  <c r="BA640" i="35"/>
  <c r="BB640" i="35"/>
  <c r="BC640" i="35"/>
  <c r="BD640" i="35"/>
  <c r="BE640" i="35"/>
  <c r="BF640" i="35"/>
  <c r="BG640" i="35"/>
  <c r="BH640" i="35"/>
  <c r="BI640" i="35"/>
  <c r="BJ640" i="35"/>
  <c r="BK640" i="35"/>
  <c r="BL640" i="35"/>
  <c r="BM640" i="35"/>
  <c r="BN640" i="35"/>
  <c r="BO640" i="35"/>
  <c r="BP640" i="35"/>
  <c r="BQ640" i="35"/>
  <c r="BR640" i="35"/>
  <c r="BS640" i="35"/>
  <c r="BT640" i="35"/>
  <c r="BU640" i="35"/>
  <c r="BV640" i="35"/>
  <c r="AO641" i="35"/>
  <c r="AP641" i="35"/>
  <c r="AQ641" i="35"/>
  <c r="AR641" i="35"/>
  <c r="AS641" i="35"/>
  <c r="AT641" i="35"/>
  <c r="AU641" i="35"/>
  <c r="AV641" i="35"/>
  <c r="AW641" i="35"/>
  <c r="AX641" i="35"/>
  <c r="AY641" i="35"/>
  <c r="AZ641" i="35"/>
  <c r="BA641" i="35"/>
  <c r="BB641" i="35"/>
  <c r="BC641" i="35"/>
  <c r="BD641" i="35"/>
  <c r="BE641" i="35"/>
  <c r="BF641" i="35"/>
  <c r="BG641" i="35"/>
  <c r="BH641" i="35"/>
  <c r="BI641" i="35"/>
  <c r="BJ641" i="35"/>
  <c r="BK641" i="35"/>
  <c r="BL641" i="35"/>
  <c r="BM641" i="35"/>
  <c r="BN641" i="35"/>
  <c r="BO641" i="35"/>
  <c r="BP641" i="35"/>
  <c r="BQ641" i="35"/>
  <c r="BR641" i="35"/>
  <c r="BS641" i="35"/>
  <c r="BT641" i="35"/>
  <c r="BU641" i="35"/>
  <c r="BV641" i="35"/>
  <c r="AO1575" i="35"/>
  <c r="AP1575" i="35"/>
  <c r="AQ1575" i="35"/>
  <c r="AR1575" i="35"/>
  <c r="AS1575" i="35"/>
  <c r="AT1575" i="35"/>
  <c r="AU1575" i="35"/>
  <c r="AV1575" i="35"/>
  <c r="AW1575" i="35"/>
  <c r="AX1575" i="35"/>
  <c r="AY1575" i="35"/>
  <c r="AZ1575" i="35"/>
  <c r="BA1575" i="35"/>
  <c r="BB1575" i="35"/>
  <c r="BC1575" i="35"/>
  <c r="BD1575" i="35"/>
  <c r="BE1575" i="35"/>
  <c r="BF1575" i="35"/>
  <c r="BG1575" i="35"/>
  <c r="BH1575" i="35"/>
  <c r="BI1575" i="35"/>
  <c r="BJ1575" i="35"/>
  <c r="BK1575" i="35"/>
  <c r="BL1575" i="35"/>
  <c r="BM1575" i="35"/>
  <c r="BN1575" i="35"/>
  <c r="BO1575" i="35"/>
  <c r="BP1575" i="35"/>
  <c r="BQ1575" i="35"/>
  <c r="BR1575" i="35"/>
  <c r="BS1575" i="35"/>
  <c r="BT1575" i="35"/>
  <c r="BU1575" i="35"/>
  <c r="BV1575" i="35"/>
  <c r="AO1576" i="35"/>
  <c r="AP1576" i="35"/>
  <c r="AQ1576" i="35"/>
  <c r="AR1576" i="35"/>
  <c r="AS1576" i="35"/>
  <c r="AT1576" i="35"/>
  <c r="AU1576" i="35"/>
  <c r="AV1576" i="35"/>
  <c r="AW1576" i="35"/>
  <c r="AX1576" i="35"/>
  <c r="AY1576" i="35"/>
  <c r="AZ1576" i="35"/>
  <c r="BA1576" i="35"/>
  <c r="BB1576" i="35"/>
  <c r="BC1576" i="35"/>
  <c r="BD1576" i="35"/>
  <c r="BE1576" i="35"/>
  <c r="BF1576" i="35"/>
  <c r="BG1576" i="35"/>
  <c r="BH1576" i="35"/>
  <c r="BI1576" i="35"/>
  <c r="BJ1576" i="35"/>
  <c r="BK1576" i="35"/>
  <c r="BL1576" i="35"/>
  <c r="BM1576" i="35"/>
  <c r="BN1576" i="35"/>
  <c r="BO1576" i="35"/>
  <c r="BP1576" i="35"/>
  <c r="BQ1576" i="35"/>
  <c r="BR1576" i="35"/>
  <c r="BS1576" i="35"/>
  <c r="BT1576" i="35"/>
  <c r="BU1576" i="35"/>
  <c r="BV1576" i="35"/>
  <c r="AO1577" i="35"/>
  <c r="AP1577" i="35"/>
  <c r="AQ1577" i="35"/>
  <c r="AR1577" i="35"/>
  <c r="AS1577" i="35"/>
  <c r="AT1577" i="35"/>
  <c r="AU1577" i="35"/>
  <c r="AV1577" i="35"/>
  <c r="AW1577" i="35"/>
  <c r="AX1577" i="35"/>
  <c r="AY1577" i="35"/>
  <c r="AZ1577" i="35"/>
  <c r="BA1577" i="35"/>
  <c r="BB1577" i="35"/>
  <c r="BC1577" i="35"/>
  <c r="BD1577" i="35"/>
  <c r="BE1577" i="35"/>
  <c r="BF1577" i="35"/>
  <c r="BG1577" i="35"/>
  <c r="BH1577" i="35"/>
  <c r="BI1577" i="35"/>
  <c r="BJ1577" i="35"/>
  <c r="BK1577" i="35"/>
  <c r="BL1577" i="35"/>
  <c r="BM1577" i="35"/>
  <c r="BN1577" i="35"/>
  <c r="BO1577" i="35"/>
  <c r="BP1577" i="35"/>
  <c r="BQ1577" i="35"/>
  <c r="BR1577" i="35"/>
  <c r="BS1577" i="35"/>
  <c r="BT1577" i="35"/>
  <c r="BU1577" i="35"/>
  <c r="BV1577" i="35"/>
  <c r="AO1578" i="35"/>
  <c r="AP1578" i="35"/>
  <c r="AQ1578" i="35"/>
  <c r="AR1578" i="35"/>
  <c r="AS1578" i="35"/>
  <c r="AT1578" i="35"/>
  <c r="AU1578" i="35"/>
  <c r="AV1578" i="35"/>
  <c r="AW1578" i="35"/>
  <c r="AX1578" i="35"/>
  <c r="AY1578" i="35"/>
  <c r="AZ1578" i="35"/>
  <c r="BA1578" i="35"/>
  <c r="BB1578" i="35"/>
  <c r="BC1578" i="35"/>
  <c r="BD1578" i="35"/>
  <c r="BE1578" i="35"/>
  <c r="BF1578" i="35"/>
  <c r="BG1578" i="35"/>
  <c r="BH1578" i="35"/>
  <c r="BI1578" i="35"/>
  <c r="BJ1578" i="35"/>
  <c r="BK1578" i="35"/>
  <c r="BL1578" i="35"/>
  <c r="BM1578" i="35"/>
  <c r="BN1578" i="35"/>
  <c r="BO1578" i="35"/>
  <c r="BP1578" i="35"/>
  <c r="BQ1578" i="35"/>
  <c r="BR1578" i="35"/>
  <c r="BS1578" i="35"/>
  <c r="BT1578" i="35"/>
  <c r="BU1578" i="35"/>
  <c r="BV1578" i="35"/>
  <c r="AO1579" i="35"/>
  <c r="AP1579" i="35"/>
  <c r="AQ1579" i="35"/>
  <c r="AR1579" i="35"/>
  <c r="AS1579" i="35"/>
  <c r="AT1579" i="35"/>
  <c r="AU1579" i="35"/>
  <c r="AV1579" i="35"/>
  <c r="AW1579" i="35"/>
  <c r="AX1579" i="35"/>
  <c r="AY1579" i="35"/>
  <c r="AZ1579" i="35"/>
  <c r="BA1579" i="35"/>
  <c r="BB1579" i="35"/>
  <c r="BC1579" i="35"/>
  <c r="BD1579" i="35"/>
  <c r="BE1579" i="35"/>
  <c r="BF1579" i="35"/>
  <c r="BG1579" i="35"/>
  <c r="BH1579" i="35"/>
  <c r="BI1579" i="35"/>
  <c r="BJ1579" i="35"/>
  <c r="BK1579" i="35"/>
  <c r="BL1579" i="35"/>
  <c r="BM1579" i="35"/>
  <c r="BN1579" i="35"/>
  <c r="BO1579" i="35"/>
  <c r="BP1579" i="35"/>
  <c r="BQ1579" i="35"/>
  <c r="BR1579" i="35"/>
  <c r="BS1579" i="35"/>
  <c r="BT1579" i="35"/>
  <c r="BU1579" i="35"/>
  <c r="BV1579" i="35"/>
  <c r="AO1580" i="35"/>
  <c r="AP1580" i="35"/>
  <c r="AQ1580" i="35"/>
  <c r="AR1580" i="35"/>
  <c r="AS1580" i="35"/>
  <c r="AT1580" i="35"/>
  <c r="AU1580" i="35"/>
  <c r="AV1580" i="35"/>
  <c r="AW1580" i="35"/>
  <c r="AX1580" i="35"/>
  <c r="AY1580" i="35"/>
  <c r="AZ1580" i="35"/>
  <c r="BA1580" i="35"/>
  <c r="BB1580" i="35"/>
  <c r="BC1580" i="35"/>
  <c r="BD1580" i="35"/>
  <c r="BE1580" i="35"/>
  <c r="BF1580" i="35"/>
  <c r="BG1580" i="35"/>
  <c r="BH1580" i="35"/>
  <c r="BI1580" i="35"/>
  <c r="BJ1580" i="35"/>
  <c r="BK1580" i="35"/>
  <c r="BL1580" i="35"/>
  <c r="BM1580" i="35"/>
  <c r="BN1580" i="35"/>
  <c r="BO1580" i="35"/>
  <c r="BP1580" i="35"/>
  <c r="BQ1580" i="35"/>
  <c r="BR1580" i="35"/>
  <c r="BS1580" i="35"/>
  <c r="BT1580" i="35"/>
  <c r="BU1580" i="35"/>
  <c r="BV1580" i="35"/>
  <c r="AO1266" i="35"/>
  <c r="AP1266" i="35"/>
  <c r="AQ1266" i="35"/>
  <c r="AR1266" i="35"/>
  <c r="AS1266" i="35"/>
  <c r="AT1266" i="35"/>
  <c r="AU1266" i="35"/>
  <c r="AV1266" i="35"/>
  <c r="AW1266" i="35"/>
  <c r="AX1266" i="35"/>
  <c r="AY1266" i="35"/>
  <c r="AZ1266" i="35"/>
  <c r="BA1266" i="35"/>
  <c r="BB1266" i="35"/>
  <c r="BC1266" i="35"/>
  <c r="BD1266" i="35"/>
  <c r="BE1266" i="35"/>
  <c r="BF1266" i="35"/>
  <c r="BG1266" i="35"/>
  <c r="BH1266" i="35"/>
  <c r="BI1266" i="35"/>
  <c r="BJ1266" i="35"/>
  <c r="BK1266" i="35"/>
  <c r="BL1266" i="35"/>
  <c r="BM1266" i="35"/>
  <c r="BN1266" i="35"/>
  <c r="BO1266" i="35"/>
  <c r="BP1266" i="35"/>
  <c r="BQ1266" i="35"/>
  <c r="BR1266" i="35"/>
  <c r="BS1266" i="35"/>
  <c r="BT1266" i="35"/>
  <c r="BU1266" i="35"/>
  <c r="BV1266" i="35"/>
  <c r="AO1267" i="35"/>
  <c r="AP1267" i="35"/>
  <c r="AQ1267" i="35"/>
  <c r="AR1267" i="35"/>
  <c r="AS1267" i="35"/>
  <c r="AT1267" i="35"/>
  <c r="AU1267" i="35"/>
  <c r="AV1267" i="35"/>
  <c r="AW1267" i="35"/>
  <c r="AX1267" i="35"/>
  <c r="AY1267" i="35"/>
  <c r="AZ1267" i="35"/>
  <c r="BA1267" i="35"/>
  <c r="BB1267" i="35"/>
  <c r="BC1267" i="35"/>
  <c r="BD1267" i="35"/>
  <c r="BE1267" i="35"/>
  <c r="BF1267" i="35"/>
  <c r="BG1267" i="35"/>
  <c r="BH1267" i="35"/>
  <c r="BI1267" i="35"/>
  <c r="BJ1267" i="35"/>
  <c r="BK1267" i="35"/>
  <c r="BL1267" i="35"/>
  <c r="BM1267" i="35"/>
  <c r="BN1267" i="35"/>
  <c r="BO1267" i="35"/>
  <c r="BP1267" i="35"/>
  <c r="BQ1267" i="35"/>
  <c r="BR1267" i="35"/>
  <c r="BS1267" i="35"/>
  <c r="BT1267" i="35"/>
  <c r="BU1267" i="35"/>
  <c r="BV1267" i="35"/>
  <c r="AO1268" i="35"/>
  <c r="AP1268" i="35"/>
  <c r="AQ1268" i="35"/>
  <c r="AR1268" i="35"/>
  <c r="AS1268" i="35"/>
  <c r="AT1268" i="35"/>
  <c r="AU1268" i="35"/>
  <c r="AV1268" i="35"/>
  <c r="AW1268" i="35"/>
  <c r="AX1268" i="35"/>
  <c r="AY1268" i="35"/>
  <c r="AZ1268" i="35"/>
  <c r="BA1268" i="35"/>
  <c r="BB1268" i="35"/>
  <c r="BC1268" i="35"/>
  <c r="BD1268" i="35"/>
  <c r="BE1268" i="35"/>
  <c r="BF1268" i="35"/>
  <c r="BG1268" i="35"/>
  <c r="BH1268" i="35"/>
  <c r="BI1268" i="35"/>
  <c r="BJ1268" i="35"/>
  <c r="BK1268" i="35"/>
  <c r="BL1268" i="35"/>
  <c r="BM1268" i="35"/>
  <c r="BN1268" i="35"/>
  <c r="BO1268" i="35"/>
  <c r="BP1268" i="35"/>
  <c r="BQ1268" i="35"/>
  <c r="BR1268" i="35"/>
  <c r="BS1268" i="35"/>
  <c r="BT1268" i="35"/>
  <c r="BU1268" i="35"/>
  <c r="BV1268" i="35"/>
  <c r="AO1269" i="35"/>
  <c r="AP1269" i="35"/>
  <c r="AQ1269" i="35"/>
  <c r="AR1269" i="35"/>
  <c r="AS1269" i="35"/>
  <c r="AT1269" i="35"/>
  <c r="AU1269" i="35"/>
  <c r="AV1269" i="35"/>
  <c r="AW1269" i="35"/>
  <c r="AX1269" i="35"/>
  <c r="AY1269" i="35"/>
  <c r="AZ1269" i="35"/>
  <c r="BA1269" i="35"/>
  <c r="BB1269" i="35"/>
  <c r="BC1269" i="35"/>
  <c r="BD1269" i="35"/>
  <c r="BE1269" i="35"/>
  <c r="BF1269" i="35"/>
  <c r="BG1269" i="35"/>
  <c r="BH1269" i="35"/>
  <c r="BI1269" i="35"/>
  <c r="BJ1269" i="35"/>
  <c r="BK1269" i="35"/>
  <c r="BL1269" i="35"/>
  <c r="BM1269" i="35"/>
  <c r="BN1269" i="35"/>
  <c r="BO1269" i="35"/>
  <c r="BP1269" i="35"/>
  <c r="BQ1269" i="35"/>
  <c r="BR1269" i="35"/>
  <c r="BS1269" i="35"/>
  <c r="BT1269" i="35"/>
  <c r="BU1269" i="35"/>
  <c r="BV1269" i="35"/>
  <c r="AO1270" i="35"/>
  <c r="AP1270" i="35"/>
  <c r="AQ1270" i="35"/>
  <c r="AR1270" i="35"/>
  <c r="AS1270" i="35"/>
  <c r="AT1270" i="35"/>
  <c r="AU1270" i="35"/>
  <c r="AV1270" i="35"/>
  <c r="AW1270" i="35"/>
  <c r="AX1270" i="35"/>
  <c r="AY1270" i="35"/>
  <c r="AZ1270" i="35"/>
  <c r="BA1270" i="35"/>
  <c r="BB1270" i="35"/>
  <c r="BC1270" i="35"/>
  <c r="BD1270" i="35"/>
  <c r="BE1270" i="35"/>
  <c r="BF1270" i="35"/>
  <c r="BG1270" i="35"/>
  <c r="BH1270" i="35"/>
  <c r="BI1270" i="35"/>
  <c r="BJ1270" i="35"/>
  <c r="BK1270" i="35"/>
  <c r="BL1270" i="35"/>
  <c r="BM1270" i="35"/>
  <c r="BN1270" i="35"/>
  <c r="BO1270" i="35"/>
  <c r="BP1270" i="35"/>
  <c r="BQ1270" i="35"/>
  <c r="BR1270" i="35"/>
  <c r="BS1270" i="35"/>
  <c r="BT1270" i="35"/>
  <c r="BU1270" i="35"/>
  <c r="BV1270" i="35"/>
  <c r="AO1271" i="35"/>
  <c r="AP1271" i="35"/>
  <c r="AQ1271" i="35"/>
  <c r="AR1271" i="35"/>
  <c r="AS1271" i="35"/>
  <c r="AT1271" i="35"/>
  <c r="AU1271" i="35"/>
  <c r="AV1271" i="35"/>
  <c r="AW1271" i="35"/>
  <c r="AX1271" i="35"/>
  <c r="AY1271" i="35"/>
  <c r="AZ1271" i="35"/>
  <c r="BA1271" i="35"/>
  <c r="BB1271" i="35"/>
  <c r="BC1271" i="35"/>
  <c r="BD1271" i="35"/>
  <c r="BE1271" i="35"/>
  <c r="BF1271" i="35"/>
  <c r="BG1271" i="35"/>
  <c r="BH1271" i="35"/>
  <c r="BI1271" i="35"/>
  <c r="BJ1271" i="35"/>
  <c r="BK1271" i="35"/>
  <c r="BL1271" i="35"/>
  <c r="BM1271" i="35"/>
  <c r="BN1271" i="35"/>
  <c r="BO1271" i="35"/>
  <c r="BP1271" i="35"/>
  <c r="BQ1271" i="35"/>
  <c r="BR1271" i="35"/>
  <c r="BS1271" i="35"/>
  <c r="BT1271" i="35"/>
  <c r="BU1271" i="35"/>
  <c r="BV1271" i="35"/>
  <c r="AO502" i="35"/>
  <c r="AP502" i="35"/>
  <c r="AQ502" i="35"/>
  <c r="AR502" i="35"/>
  <c r="AS502" i="35"/>
  <c r="AT502" i="35"/>
  <c r="AU502" i="35"/>
  <c r="AV502" i="35"/>
  <c r="AW502" i="35"/>
  <c r="AX502" i="35"/>
  <c r="AY502" i="35"/>
  <c r="AZ502" i="35"/>
  <c r="BA502" i="35"/>
  <c r="BB502" i="35"/>
  <c r="BC502" i="35"/>
  <c r="BD502" i="35"/>
  <c r="BE502" i="35"/>
  <c r="BF502" i="35"/>
  <c r="BG502" i="35"/>
  <c r="BH502" i="35"/>
  <c r="BI502" i="35"/>
  <c r="BJ502" i="35"/>
  <c r="BK502" i="35"/>
  <c r="BL502" i="35"/>
  <c r="BM502" i="35"/>
  <c r="BN502" i="35"/>
  <c r="BO502" i="35"/>
  <c r="BP502" i="35"/>
  <c r="BQ502" i="35"/>
  <c r="BR502" i="35"/>
  <c r="BS502" i="35"/>
  <c r="BT502" i="35"/>
  <c r="BU502" i="35"/>
  <c r="BV502" i="35"/>
  <c r="AO503" i="35"/>
  <c r="AP503" i="35"/>
  <c r="AQ503" i="35"/>
  <c r="AR503" i="35"/>
  <c r="AS503" i="35"/>
  <c r="AT503" i="35"/>
  <c r="AU503" i="35"/>
  <c r="AV503" i="35"/>
  <c r="AW503" i="35"/>
  <c r="AX503" i="35"/>
  <c r="AY503" i="35"/>
  <c r="AZ503" i="35"/>
  <c r="BA503" i="35"/>
  <c r="BB503" i="35"/>
  <c r="BC503" i="35"/>
  <c r="BD503" i="35"/>
  <c r="BE503" i="35"/>
  <c r="BF503" i="35"/>
  <c r="BG503" i="35"/>
  <c r="BH503" i="35"/>
  <c r="BI503" i="35"/>
  <c r="BJ503" i="35"/>
  <c r="BK503" i="35"/>
  <c r="BL503" i="35"/>
  <c r="BM503" i="35"/>
  <c r="BN503" i="35"/>
  <c r="BO503" i="35"/>
  <c r="BP503" i="35"/>
  <c r="BQ503" i="35"/>
  <c r="BR503" i="35"/>
  <c r="BS503" i="35"/>
  <c r="BT503" i="35"/>
  <c r="BU503" i="35"/>
  <c r="BV503" i="35"/>
  <c r="AO504" i="35"/>
  <c r="AP504" i="35"/>
  <c r="AQ504" i="35"/>
  <c r="AR504" i="35"/>
  <c r="AS504" i="35"/>
  <c r="AT504" i="35"/>
  <c r="AU504" i="35"/>
  <c r="AV504" i="35"/>
  <c r="AW504" i="35"/>
  <c r="AX504" i="35"/>
  <c r="AY504" i="35"/>
  <c r="AZ504" i="35"/>
  <c r="BA504" i="35"/>
  <c r="BB504" i="35"/>
  <c r="BC504" i="35"/>
  <c r="BD504" i="35"/>
  <c r="BE504" i="35"/>
  <c r="BF504" i="35"/>
  <c r="BG504" i="35"/>
  <c r="BH504" i="35"/>
  <c r="BI504" i="35"/>
  <c r="BJ504" i="35"/>
  <c r="BK504" i="35"/>
  <c r="BL504" i="35"/>
  <c r="BM504" i="35"/>
  <c r="BN504" i="35"/>
  <c r="BO504" i="35"/>
  <c r="BP504" i="35"/>
  <c r="BQ504" i="35"/>
  <c r="BR504" i="35"/>
  <c r="BS504" i="35"/>
  <c r="BT504" i="35"/>
  <c r="BU504" i="35"/>
  <c r="BV504" i="35"/>
  <c r="AO505" i="35"/>
  <c r="AP505" i="35"/>
  <c r="AQ505" i="35"/>
  <c r="AR505" i="35"/>
  <c r="AS505" i="35"/>
  <c r="AT505" i="35"/>
  <c r="AU505" i="35"/>
  <c r="AV505" i="35"/>
  <c r="AW505" i="35"/>
  <c r="AX505" i="35"/>
  <c r="AY505" i="35"/>
  <c r="AZ505" i="35"/>
  <c r="BA505" i="35"/>
  <c r="BB505" i="35"/>
  <c r="BC505" i="35"/>
  <c r="BD505" i="35"/>
  <c r="BE505" i="35"/>
  <c r="BF505" i="35"/>
  <c r="BG505" i="35"/>
  <c r="BH505" i="35"/>
  <c r="BI505" i="35"/>
  <c r="BJ505" i="35"/>
  <c r="BK505" i="35"/>
  <c r="BL505" i="35"/>
  <c r="BM505" i="35"/>
  <c r="BN505" i="35"/>
  <c r="BO505" i="35"/>
  <c r="BP505" i="35"/>
  <c r="BQ505" i="35"/>
  <c r="BR505" i="35"/>
  <c r="BS505" i="35"/>
  <c r="BT505" i="35"/>
  <c r="BU505" i="35"/>
  <c r="BV505" i="35"/>
  <c r="AO506" i="35"/>
  <c r="AP506" i="35"/>
  <c r="AQ506" i="35"/>
  <c r="AR506" i="35"/>
  <c r="AS506" i="35"/>
  <c r="AT506" i="35"/>
  <c r="AU506" i="35"/>
  <c r="AV506" i="35"/>
  <c r="AW506" i="35"/>
  <c r="AX506" i="35"/>
  <c r="AY506" i="35"/>
  <c r="AZ506" i="35"/>
  <c r="BA506" i="35"/>
  <c r="BB506" i="35"/>
  <c r="BC506" i="35"/>
  <c r="BD506" i="35"/>
  <c r="BE506" i="35"/>
  <c r="BF506" i="35"/>
  <c r="BG506" i="35"/>
  <c r="BH506" i="35"/>
  <c r="BI506" i="35"/>
  <c r="BJ506" i="35"/>
  <c r="BK506" i="35"/>
  <c r="BL506" i="35"/>
  <c r="BM506" i="35"/>
  <c r="BN506" i="35"/>
  <c r="BO506" i="35"/>
  <c r="BP506" i="35"/>
  <c r="BQ506" i="35"/>
  <c r="BR506" i="35"/>
  <c r="BS506" i="35"/>
  <c r="BT506" i="35"/>
  <c r="BU506" i="35"/>
  <c r="BV506" i="35"/>
  <c r="AO1751" i="35"/>
  <c r="AP1751" i="35"/>
  <c r="AQ1751" i="35"/>
  <c r="AR1751" i="35"/>
  <c r="AS1751" i="35"/>
  <c r="AT1751" i="35"/>
  <c r="AU1751" i="35"/>
  <c r="AV1751" i="35"/>
  <c r="AW1751" i="35"/>
  <c r="AX1751" i="35"/>
  <c r="AY1751" i="35"/>
  <c r="AZ1751" i="35"/>
  <c r="BA1751" i="35"/>
  <c r="BB1751" i="35"/>
  <c r="BC1751" i="35"/>
  <c r="BD1751" i="35"/>
  <c r="BE1751" i="35"/>
  <c r="BF1751" i="35"/>
  <c r="BG1751" i="35"/>
  <c r="BH1751" i="35"/>
  <c r="BI1751" i="35"/>
  <c r="BJ1751" i="35"/>
  <c r="BK1751" i="35"/>
  <c r="BL1751" i="35"/>
  <c r="BM1751" i="35"/>
  <c r="BN1751" i="35"/>
  <c r="BO1751" i="35"/>
  <c r="BP1751" i="35"/>
  <c r="BQ1751" i="35"/>
  <c r="BR1751" i="35"/>
  <c r="BS1751" i="35"/>
  <c r="BT1751" i="35"/>
  <c r="BU1751" i="35"/>
  <c r="BV1751" i="35"/>
  <c r="AO1752" i="35"/>
  <c r="AP1752" i="35"/>
  <c r="AQ1752" i="35"/>
  <c r="AR1752" i="35"/>
  <c r="AS1752" i="35"/>
  <c r="AT1752" i="35"/>
  <c r="AU1752" i="35"/>
  <c r="AV1752" i="35"/>
  <c r="AW1752" i="35"/>
  <c r="AX1752" i="35"/>
  <c r="AY1752" i="35"/>
  <c r="AZ1752" i="35"/>
  <c r="BA1752" i="35"/>
  <c r="BB1752" i="35"/>
  <c r="BC1752" i="35"/>
  <c r="BD1752" i="35"/>
  <c r="BE1752" i="35"/>
  <c r="BF1752" i="35"/>
  <c r="BG1752" i="35"/>
  <c r="BH1752" i="35"/>
  <c r="BI1752" i="35"/>
  <c r="BJ1752" i="35"/>
  <c r="BK1752" i="35"/>
  <c r="BL1752" i="35"/>
  <c r="BM1752" i="35"/>
  <c r="BN1752" i="35"/>
  <c r="BO1752" i="35"/>
  <c r="BP1752" i="35"/>
  <c r="BQ1752" i="35"/>
  <c r="BR1752" i="35"/>
  <c r="BS1752" i="35"/>
  <c r="BT1752" i="35"/>
  <c r="BU1752" i="35"/>
  <c r="BV1752" i="35"/>
  <c r="AO1753" i="35"/>
  <c r="AP1753" i="35"/>
  <c r="AQ1753" i="35"/>
  <c r="AR1753" i="35"/>
  <c r="AS1753" i="35"/>
  <c r="AT1753" i="35"/>
  <c r="AU1753" i="35"/>
  <c r="AV1753" i="35"/>
  <c r="AW1753" i="35"/>
  <c r="AX1753" i="35"/>
  <c r="AY1753" i="35"/>
  <c r="AZ1753" i="35"/>
  <c r="BA1753" i="35"/>
  <c r="BB1753" i="35"/>
  <c r="BC1753" i="35"/>
  <c r="BD1753" i="35"/>
  <c r="BE1753" i="35"/>
  <c r="BF1753" i="35"/>
  <c r="BG1753" i="35"/>
  <c r="BH1753" i="35"/>
  <c r="BI1753" i="35"/>
  <c r="BJ1753" i="35"/>
  <c r="BK1753" i="35"/>
  <c r="BL1753" i="35"/>
  <c r="BM1753" i="35"/>
  <c r="BN1753" i="35"/>
  <c r="BO1753" i="35"/>
  <c r="BP1753" i="35"/>
  <c r="BQ1753" i="35"/>
  <c r="BR1753" i="35"/>
  <c r="BS1753" i="35"/>
  <c r="BT1753" i="35"/>
  <c r="BU1753" i="35"/>
  <c r="BV1753" i="35"/>
  <c r="AO1754" i="35"/>
  <c r="AP1754" i="35"/>
  <c r="AQ1754" i="35"/>
  <c r="AR1754" i="35"/>
  <c r="AS1754" i="35"/>
  <c r="AT1754" i="35"/>
  <c r="AU1754" i="35"/>
  <c r="AV1754" i="35"/>
  <c r="AW1754" i="35"/>
  <c r="AX1754" i="35"/>
  <c r="AY1754" i="35"/>
  <c r="AZ1754" i="35"/>
  <c r="BA1754" i="35"/>
  <c r="BB1754" i="35"/>
  <c r="BC1754" i="35"/>
  <c r="BD1754" i="35"/>
  <c r="BE1754" i="35"/>
  <c r="BF1754" i="35"/>
  <c r="BG1754" i="35"/>
  <c r="BH1754" i="35"/>
  <c r="BI1754" i="35"/>
  <c r="BJ1754" i="35"/>
  <c r="BK1754" i="35"/>
  <c r="BL1754" i="35"/>
  <c r="BM1754" i="35"/>
  <c r="BN1754" i="35"/>
  <c r="BO1754" i="35"/>
  <c r="BP1754" i="35"/>
  <c r="BQ1754" i="35"/>
  <c r="BR1754" i="35"/>
  <c r="BS1754" i="35"/>
  <c r="BT1754" i="35"/>
  <c r="BU1754" i="35"/>
  <c r="BV1754" i="35"/>
  <c r="AO1755" i="35"/>
  <c r="AP1755" i="35"/>
  <c r="AQ1755" i="35"/>
  <c r="AR1755" i="35"/>
  <c r="AS1755" i="35"/>
  <c r="AT1755" i="35"/>
  <c r="AU1755" i="35"/>
  <c r="AV1755" i="35"/>
  <c r="AW1755" i="35"/>
  <c r="AX1755" i="35"/>
  <c r="AY1755" i="35"/>
  <c r="AZ1755" i="35"/>
  <c r="BA1755" i="35"/>
  <c r="BB1755" i="35"/>
  <c r="BC1755" i="35"/>
  <c r="BD1755" i="35"/>
  <c r="BE1755" i="35"/>
  <c r="BF1755" i="35"/>
  <c r="BG1755" i="35"/>
  <c r="BH1755" i="35"/>
  <c r="BI1755" i="35"/>
  <c r="BJ1755" i="35"/>
  <c r="BK1755" i="35"/>
  <c r="BL1755" i="35"/>
  <c r="BM1755" i="35"/>
  <c r="BN1755" i="35"/>
  <c r="BO1755" i="35"/>
  <c r="BP1755" i="35"/>
  <c r="BQ1755" i="35"/>
  <c r="BR1755" i="35"/>
  <c r="BS1755" i="35"/>
  <c r="BT1755" i="35"/>
  <c r="BU1755" i="35"/>
  <c r="BV1755"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AO43" i="35"/>
  <c r="AP43" i="35"/>
  <c r="AQ43" i="35"/>
  <c r="AR43" i="35"/>
  <c r="AS43" i="35"/>
  <c r="AT43" i="35"/>
  <c r="AU43" i="35"/>
  <c r="AV43" i="35"/>
  <c r="AW43" i="35"/>
  <c r="AX43"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AO269" i="35"/>
  <c r="AP269" i="35"/>
  <c r="AQ269" i="35"/>
  <c r="AR269" i="35"/>
  <c r="AS269" i="35"/>
  <c r="AT269" i="35"/>
  <c r="AU269" i="35"/>
  <c r="AV269" i="35"/>
  <c r="AW269" i="35"/>
  <c r="AX269" i="35"/>
  <c r="AY269" i="35"/>
  <c r="AZ269" i="35"/>
  <c r="BA269" i="35"/>
  <c r="BB269" i="35"/>
  <c r="BC269" i="35"/>
  <c r="BD269" i="35"/>
  <c r="BE269" i="35"/>
  <c r="BF269" i="35"/>
  <c r="BG269" i="35"/>
  <c r="BH269" i="35"/>
  <c r="BI269" i="35"/>
  <c r="BJ269" i="35"/>
  <c r="BK269" i="35"/>
  <c r="BL269" i="35"/>
  <c r="BM269" i="35"/>
  <c r="BN269" i="35"/>
  <c r="BO269" i="35"/>
  <c r="BP269" i="35"/>
  <c r="BQ269" i="35"/>
  <c r="BR269" i="35"/>
  <c r="BS269" i="35"/>
  <c r="BT269" i="35"/>
  <c r="BU269" i="35"/>
  <c r="BV269" i="35"/>
  <c r="AO270" i="35"/>
  <c r="AP270" i="35"/>
  <c r="AQ270" i="35"/>
  <c r="AR270" i="35"/>
  <c r="AS270" i="35"/>
  <c r="AT270" i="35"/>
  <c r="AU270" i="35"/>
  <c r="AV270" i="35"/>
  <c r="AW270" i="35"/>
  <c r="AX270" i="35"/>
  <c r="AY270" i="35"/>
  <c r="AZ270" i="35"/>
  <c r="BA270" i="35"/>
  <c r="BB270" i="35"/>
  <c r="BC270" i="35"/>
  <c r="BD270" i="35"/>
  <c r="BE270" i="35"/>
  <c r="BF270" i="35"/>
  <c r="BG270" i="35"/>
  <c r="BH270" i="35"/>
  <c r="BI270" i="35"/>
  <c r="BJ270" i="35"/>
  <c r="BK270" i="35"/>
  <c r="BL270" i="35"/>
  <c r="BM270" i="35"/>
  <c r="BN270" i="35"/>
  <c r="BO270" i="35"/>
  <c r="BP270" i="35"/>
  <c r="BQ270" i="35"/>
  <c r="BR270" i="35"/>
  <c r="BS270" i="35"/>
  <c r="BT270" i="35"/>
  <c r="BU270" i="35"/>
  <c r="BV270" i="35"/>
  <c r="AO271" i="35"/>
  <c r="AP271" i="35"/>
  <c r="AQ271" i="35"/>
  <c r="AR271" i="35"/>
  <c r="AS271" i="35"/>
  <c r="AT271" i="35"/>
  <c r="AU271" i="35"/>
  <c r="AV271" i="35"/>
  <c r="AW271" i="35"/>
  <c r="AX271" i="35"/>
  <c r="AY271" i="35"/>
  <c r="AZ271" i="35"/>
  <c r="BA271" i="35"/>
  <c r="BB271" i="35"/>
  <c r="BC271" i="35"/>
  <c r="BD271" i="35"/>
  <c r="BE271" i="35"/>
  <c r="BF271" i="35"/>
  <c r="BG271" i="35"/>
  <c r="BH271" i="35"/>
  <c r="BI271" i="35"/>
  <c r="BJ271" i="35"/>
  <c r="BK271" i="35"/>
  <c r="BL271" i="35"/>
  <c r="BM271" i="35"/>
  <c r="BN271" i="35"/>
  <c r="BO271" i="35"/>
  <c r="BP271" i="35"/>
  <c r="BQ271" i="35"/>
  <c r="BR271" i="35"/>
  <c r="BS271" i="35"/>
  <c r="BT271" i="35"/>
  <c r="BU271" i="35"/>
  <c r="BV271" i="35"/>
  <c r="AO272" i="35"/>
  <c r="AP272" i="35"/>
  <c r="AQ272" i="35"/>
  <c r="AR272" i="35"/>
  <c r="AS272" i="35"/>
  <c r="AT272" i="35"/>
  <c r="AU272" i="35"/>
  <c r="AV272" i="35"/>
  <c r="AW272" i="35"/>
  <c r="AX272" i="35"/>
  <c r="AY272" i="35"/>
  <c r="AZ272" i="35"/>
  <c r="BA272" i="35"/>
  <c r="BB272" i="35"/>
  <c r="BC272" i="35"/>
  <c r="BD272" i="35"/>
  <c r="BE272" i="35"/>
  <c r="BF272" i="35"/>
  <c r="BG272" i="35"/>
  <c r="BH272" i="35"/>
  <c r="BI272" i="35"/>
  <c r="BJ272" i="35"/>
  <c r="BK272" i="35"/>
  <c r="BL272" i="35"/>
  <c r="BM272" i="35"/>
  <c r="BN272" i="35"/>
  <c r="BO272" i="35"/>
  <c r="BP272" i="35"/>
  <c r="BQ272" i="35"/>
  <c r="BR272" i="35"/>
  <c r="BS272" i="35"/>
  <c r="BT272" i="35"/>
  <c r="BU272" i="35"/>
  <c r="BV272" i="35"/>
  <c r="AO273" i="35"/>
  <c r="AP273" i="35"/>
  <c r="AQ273" i="35"/>
  <c r="AR273" i="35"/>
  <c r="AS273" i="35"/>
  <c r="AT273" i="35"/>
  <c r="AU273" i="35"/>
  <c r="AV273" i="35"/>
  <c r="AW273" i="35"/>
  <c r="AX273" i="35"/>
  <c r="AY273" i="35"/>
  <c r="AZ273" i="35"/>
  <c r="BA273" i="35"/>
  <c r="BB273" i="35"/>
  <c r="BC273" i="35"/>
  <c r="BD273" i="35"/>
  <c r="BE273" i="35"/>
  <c r="BF273" i="35"/>
  <c r="BG273" i="35"/>
  <c r="BH273" i="35"/>
  <c r="BI273" i="35"/>
  <c r="BJ273" i="35"/>
  <c r="BK273" i="35"/>
  <c r="BL273" i="35"/>
  <c r="BM273" i="35"/>
  <c r="BN273" i="35"/>
  <c r="BO273" i="35"/>
  <c r="BP273" i="35"/>
  <c r="BQ273" i="35"/>
  <c r="BR273" i="35"/>
  <c r="BS273" i="35"/>
  <c r="BT273" i="35"/>
  <c r="BU273" i="35"/>
  <c r="BV273" i="35"/>
  <c r="AO274" i="35"/>
  <c r="AP274" i="35"/>
  <c r="AQ274" i="35"/>
  <c r="AR274" i="35"/>
  <c r="AS274" i="35"/>
  <c r="AT274" i="35"/>
  <c r="AU274" i="35"/>
  <c r="AV274" i="35"/>
  <c r="AW274" i="35"/>
  <c r="AX274" i="35"/>
  <c r="AY274" i="35"/>
  <c r="AZ274" i="35"/>
  <c r="BA274" i="35"/>
  <c r="BB274" i="35"/>
  <c r="BC274" i="35"/>
  <c r="BD274" i="35"/>
  <c r="BE274" i="35"/>
  <c r="BF274" i="35"/>
  <c r="BG274" i="35"/>
  <c r="BH274" i="35"/>
  <c r="BI274" i="35"/>
  <c r="BJ274" i="35"/>
  <c r="BK274" i="35"/>
  <c r="BL274" i="35"/>
  <c r="BM274" i="35"/>
  <c r="BN274" i="35"/>
  <c r="BO274" i="35"/>
  <c r="BP274" i="35"/>
  <c r="BQ274" i="35"/>
  <c r="BR274" i="35"/>
  <c r="BS274" i="35"/>
  <c r="BT274" i="35"/>
  <c r="BU274" i="35"/>
  <c r="BV274" i="35"/>
  <c r="AO986" i="35"/>
  <c r="AP986" i="35"/>
  <c r="AQ986" i="35"/>
  <c r="AR986" i="35"/>
  <c r="AS986" i="35"/>
  <c r="AT986" i="35"/>
  <c r="AU986" i="35"/>
  <c r="AV986" i="35"/>
  <c r="AW986" i="35"/>
  <c r="AX986" i="35"/>
  <c r="AY986" i="35"/>
  <c r="AZ986" i="35"/>
  <c r="BA986" i="35"/>
  <c r="BB986" i="35"/>
  <c r="BC986" i="35"/>
  <c r="BD986" i="35"/>
  <c r="BE986" i="35"/>
  <c r="BF986" i="35"/>
  <c r="BG986" i="35"/>
  <c r="BH986" i="35"/>
  <c r="BI986" i="35"/>
  <c r="BJ986" i="35"/>
  <c r="BK986" i="35"/>
  <c r="BL986" i="35"/>
  <c r="BM986" i="35"/>
  <c r="BN986" i="35"/>
  <c r="BO986" i="35"/>
  <c r="BP986" i="35"/>
  <c r="BQ986" i="35"/>
  <c r="BR986" i="35"/>
  <c r="BS986" i="35"/>
  <c r="BT986" i="35"/>
  <c r="BU986" i="35"/>
  <c r="BV986" i="35"/>
  <c r="AO987" i="35"/>
  <c r="AP987" i="35"/>
  <c r="AQ987" i="35"/>
  <c r="AR987" i="35"/>
  <c r="AS987" i="35"/>
  <c r="AT987" i="35"/>
  <c r="AU987" i="35"/>
  <c r="AV987" i="35"/>
  <c r="AW987" i="35"/>
  <c r="AX987" i="35"/>
  <c r="AY987" i="35"/>
  <c r="AZ987" i="35"/>
  <c r="BA987" i="35"/>
  <c r="BB987" i="35"/>
  <c r="BC987" i="35"/>
  <c r="BD987" i="35"/>
  <c r="BE987" i="35"/>
  <c r="BF987" i="35"/>
  <c r="BG987" i="35"/>
  <c r="BH987" i="35"/>
  <c r="BI987" i="35"/>
  <c r="BJ987" i="35"/>
  <c r="BK987" i="35"/>
  <c r="BL987" i="35"/>
  <c r="BM987" i="35"/>
  <c r="BN987" i="35"/>
  <c r="BO987" i="35"/>
  <c r="BP987" i="35"/>
  <c r="BQ987" i="35"/>
  <c r="BR987" i="35"/>
  <c r="BS987" i="35"/>
  <c r="BT987" i="35"/>
  <c r="BU987" i="35"/>
  <c r="BV987" i="35"/>
  <c r="AO988" i="35"/>
  <c r="AP988" i="35"/>
  <c r="AQ988" i="35"/>
  <c r="AR988" i="35"/>
  <c r="AS988" i="35"/>
  <c r="AT988" i="35"/>
  <c r="AU988" i="35"/>
  <c r="AV988" i="35"/>
  <c r="AW988" i="35"/>
  <c r="AX988" i="35"/>
  <c r="AY988" i="35"/>
  <c r="AZ988" i="35"/>
  <c r="BA988" i="35"/>
  <c r="BB988" i="35"/>
  <c r="BC988" i="35"/>
  <c r="BD988" i="35"/>
  <c r="BE988" i="35"/>
  <c r="BF988" i="35"/>
  <c r="BG988" i="35"/>
  <c r="BH988" i="35"/>
  <c r="BI988" i="35"/>
  <c r="BJ988" i="35"/>
  <c r="BK988" i="35"/>
  <c r="BL988" i="35"/>
  <c r="BM988" i="35"/>
  <c r="BN988" i="35"/>
  <c r="BO988" i="35"/>
  <c r="BP988" i="35"/>
  <c r="BQ988" i="35"/>
  <c r="BR988" i="35"/>
  <c r="BS988" i="35"/>
  <c r="BT988" i="35"/>
  <c r="BU988" i="35"/>
  <c r="BV988" i="35"/>
  <c r="AO989" i="35"/>
  <c r="AP989" i="35"/>
  <c r="AQ989" i="35"/>
  <c r="AR989" i="35"/>
  <c r="AS989" i="35"/>
  <c r="AT989" i="35"/>
  <c r="AU989" i="35"/>
  <c r="AV989" i="35"/>
  <c r="AW989" i="35"/>
  <c r="AX989" i="35"/>
  <c r="AY989" i="35"/>
  <c r="AZ989" i="35"/>
  <c r="BA989" i="35"/>
  <c r="BB989" i="35"/>
  <c r="BC989" i="35"/>
  <c r="BD989" i="35"/>
  <c r="BE989" i="35"/>
  <c r="BF989" i="35"/>
  <c r="BG989" i="35"/>
  <c r="BH989" i="35"/>
  <c r="BI989" i="35"/>
  <c r="BJ989" i="35"/>
  <c r="BK989" i="35"/>
  <c r="BL989" i="35"/>
  <c r="BM989" i="35"/>
  <c r="BN989" i="35"/>
  <c r="BO989" i="35"/>
  <c r="BP989" i="35"/>
  <c r="BQ989" i="35"/>
  <c r="BR989" i="35"/>
  <c r="BS989" i="35"/>
  <c r="BT989" i="35"/>
  <c r="BU989" i="35"/>
  <c r="BV989" i="35"/>
  <c r="AO791" i="35"/>
  <c r="AP791" i="35"/>
  <c r="AQ791" i="35"/>
  <c r="AR791" i="35"/>
  <c r="AS791" i="35"/>
  <c r="AT791" i="35"/>
  <c r="AU791" i="35"/>
  <c r="AV791" i="35"/>
  <c r="AW791" i="35"/>
  <c r="AX791" i="35"/>
  <c r="AY791" i="35"/>
  <c r="AZ791" i="35"/>
  <c r="BA791" i="35"/>
  <c r="BB791" i="35"/>
  <c r="BC791" i="35"/>
  <c r="BD791" i="35"/>
  <c r="BE791" i="35"/>
  <c r="BF791" i="35"/>
  <c r="BG791" i="35"/>
  <c r="BH791" i="35"/>
  <c r="BI791" i="35"/>
  <c r="BJ791" i="35"/>
  <c r="BK791" i="35"/>
  <c r="BL791" i="35"/>
  <c r="BM791" i="35"/>
  <c r="BN791" i="35"/>
  <c r="BO791" i="35"/>
  <c r="BP791" i="35"/>
  <c r="BQ791" i="35"/>
  <c r="BR791" i="35"/>
  <c r="BS791" i="35"/>
  <c r="BT791" i="35"/>
  <c r="BU791" i="35"/>
  <c r="BV791" i="35"/>
  <c r="AO792" i="35"/>
  <c r="AP792" i="35"/>
  <c r="AQ792" i="35"/>
  <c r="AR792" i="35"/>
  <c r="AS792" i="35"/>
  <c r="AT792" i="35"/>
  <c r="AU792" i="35"/>
  <c r="AV792" i="35"/>
  <c r="AW792" i="35"/>
  <c r="AX792" i="35"/>
  <c r="AY792" i="35"/>
  <c r="AZ792" i="35"/>
  <c r="BA792" i="35"/>
  <c r="BB792" i="35"/>
  <c r="BC792" i="35"/>
  <c r="BD792" i="35"/>
  <c r="BE792" i="35"/>
  <c r="BF792" i="35"/>
  <c r="BG792" i="35"/>
  <c r="BH792" i="35"/>
  <c r="BI792" i="35"/>
  <c r="BJ792" i="35"/>
  <c r="BK792" i="35"/>
  <c r="BL792" i="35"/>
  <c r="BM792" i="35"/>
  <c r="BN792" i="35"/>
  <c r="BO792" i="35"/>
  <c r="BP792" i="35"/>
  <c r="BQ792" i="35"/>
  <c r="BR792" i="35"/>
  <c r="BS792" i="35"/>
  <c r="BT792" i="35"/>
  <c r="BU792" i="35"/>
  <c r="BV792" i="35"/>
  <c r="AO793" i="35"/>
  <c r="AP793" i="35"/>
  <c r="AQ793" i="35"/>
  <c r="AR793" i="35"/>
  <c r="AS793" i="35"/>
  <c r="AT793" i="35"/>
  <c r="AU793" i="35"/>
  <c r="AV793" i="35"/>
  <c r="AW793" i="35"/>
  <c r="AX793" i="35"/>
  <c r="AY793" i="35"/>
  <c r="AZ793" i="35"/>
  <c r="BA793" i="35"/>
  <c r="BB793" i="35"/>
  <c r="BC793" i="35"/>
  <c r="BD793" i="35"/>
  <c r="BE793" i="35"/>
  <c r="BF793" i="35"/>
  <c r="BG793" i="35"/>
  <c r="BH793" i="35"/>
  <c r="BI793" i="35"/>
  <c r="BJ793" i="35"/>
  <c r="BK793" i="35"/>
  <c r="BL793" i="35"/>
  <c r="BM793" i="35"/>
  <c r="BN793" i="35"/>
  <c r="BO793" i="35"/>
  <c r="BP793" i="35"/>
  <c r="BQ793" i="35"/>
  <c r="BR793" i="35"/>
  <c r="BS793" i="35"/>
  <c r="BT793" i="35"/>
  <c r="BU793" i="35"/>
  <c r="BV793" i="35"/>
  <c r="AO794" i="35"/>
  <c r="AP794" i="35"/>
  <c r="AQ794" i="35"/>
  <c r="AR794" i="35"/>
  <c r="AS794" i="35"/>
  <c r="AT794" i="35"/>
  <c r="AU794" i="35"/>
  <c r="AV794" i="35"/>
  <c r="AW794" i="35"/>
  <c r="AX794" i="35"/>
  <c r="AY794" i="35"/>
  <c r="AZ794" i="35"/>
  <c r="BA794" i="35"/>
  <c r="BB794" i="35"/>
  <c r="BC794" i="35"/>
  <c r="BD794" i="35"/>
  <c r="BE794" i="35"/>
  <c r="BF794" i="35"/>
  <c r="BG794" i="35"/>
  <c r="BH794" i="35"/>
  <c r="BI794" i="35"/>
  <c r="BJ794" i="35"/>
  <c r="BK794" i="35"/>
  <c r="BL794" i="35"/>
  <c r="BM794" i="35"/>
  <c r="BN794" i="35"/>
  <c r="BO794" i="35"/>
  <c r="BP794" i="35"/>
  <c r="BQ794" i="35"/>
  <c r="BR794" i="35"/>
  <c r="BS794" i="35"/>
  <c r="BT794" i="35"/>
  <c r="BU794" i="35"/>
  <c r="BV794" i="35"/>
  <c r="AO795" i="35"/>
  <c r="AP795" i="35"/>
  <c r="AQ795" i="35"/>
  <c r="AR795" i="35"/>
  <c r="AS795" i="35"/>
  <c r="AT795" i="35"/>
  <c r="AU795" i="35"/>
  <c r="AV795" i="35"/>
  <c r="AW795" i="35"/>
  <c r="AX795" i="35"/>
  <c r="AY795" i="35"/>
  <c r="AZ795" i="35"/>
  <c r="BA795" i="35"/>
  <c r="BB795" i="35"/>
  <c r="BC795" i="35"/>
  <c r="BD795" i="35"/>
  <c r="BE795" i="35"/>
  <c r="BF795" i="35"/>
  <c r="BG795" i="35"/>
  <c r="BH795" i="35"/>
  <c r="BI795" i="35"/>
  <c r="BJ795" i="35"/>
  <c r="BK795" i="35"/>
  <c r="BL795" i="35"/>
  <c r="BM795" i="35"/>
  <c r="BN795" i="35"/>
  <c r="BO795" i="35"/>
  <c r="BP795" i="35"/>
  <c r="BQ795" i="35"/>
  <c r="BR795" i="35"/>
  <c r="BS795" i="35"/>
  <c r="BT795" i="35"/>
  <c r="BU795" i="35"/>
  <c r="BV795" i="35"/>
  <c r="AO796" i="35"/>
  <c r="AP796" i="35"/>
  <c r="AQ796" i="35"/>
  <c r="AR796" i="35"/>
  <c r="AS796" i="35"/>
  <c r="AT796" i="35"/>
  <c r="AU796" i="35"/>
  <c r="AV796" i="35"/>
  <c r="AW796" i="35"/>
  <c r="AX796" i="35"/>
  <c r="AY796" i="35"/>
  <c r="AZ796" i="35"/>
  <c r="BA796" i="35"/>
  <c r="BB796" i="35"/>
  <c r="BC796" i="35"/>
  <c r="BD796" i="35"/>
  <c r="BE796" i="35"/>
  <c r="BF796" i="35"/>
  <c r="BG796" i="35"/>
  <c r="BH796" i="35"/>
  <c r="BI796" i="35"/>
  <c r="BJ796" i="35"/>
  <c r="BK796" i="35"/>
  <c r="BL796" i="35"/>
  <c r="BM796" i="35"/>
  <c r="BN796" i="35"/>
  <c r="BO796" i="35"/>
  <c r="BP796" i="35"/>
  <c r="BQ796" i="35"/>
  <c r="BR796" i="35"/>
  <c r="BS796" i="35"/>
  <c r="BT796" i="35"/>
  <c r="BU796" i="35"/>
  <c r="BV796" i="35"/>
  <c r="AO1427" i="35"/>
  <c r="AP1427" i="35"/>
  <c r="AQ1427" i="35"/>
  <c r="AR1427" i="35"/>
  <c r="AS1427" i="35"/>
  <c r="AT1427" i="35"/>
  <c r="AU1427" i="35"/>
  <c r="AV1427" i="35"/>
  <c r="AW1427" i="35"/>
  <c r="AX1427" i="35"/>
  <c r="AY1427" i="35"/>
  <c r="AZ1427" i="35"/>
  <c r="BA1427" i="35"/>
  <c r="BB1427" i="35"/>
  <c r="BC1427" i="35"/>
  <c r="BD1427" i="35"/>
  <c r="BE1427" i="35"/>
  <c r="BF1427" i="35"/>
  <c r="BG1427" i="35"/>
  <c r="BH1427" i="35"/>
  <c r="BI1427" i="35"/>
  <c r="BJ1427" i="35"/>
  <c r="BK1427" i="35"/>
  <c r="BL1427" i="35"/>
  <c r="BM1427" i="35"/>
  <c r="BN1427" i="35"/>
  <c r="BO1427" i="35"/>
  <c r="BP1427" i="35"/>
  <c r="BQ1427" i="35"/>
  <c r="BR1427" i="35"/>
  <c r="BS1427" i="35"/>
  <c r="BT1427" i="35"/>
  <c r="BU1427" i="35"/>
  <c r="BV1427" i="35"/>
  <c r="AO1428" i="35"/>
  <c r="AP1428" i="35"/>
  <c r="AQ1428" i="35"/>
  <c r="AR1428" i="35"/>
  <c r="AS1428" i="35"/>
  <c r="AT1428" i="35"/>
  <c r="AU1428" i="35"/>
  <c r="AV1428" i="35"/>
  <c r="AW1428" i="35"/>
  <c r="AX1428" i="35"/>
  <c r="AY1428" i="35"/>
  <c r="AZ1428" i="35"/>
  <c r="BA1428" i="35"/>
  <c r="BB1428" i="35"/>
  <c r="BC1428" i="35"/>
  <c r="BD1428" i="35"/>
  <c r="BE1428" i="35"/>
  <c r="BF1428" i="35"/>
  <c r="BG1428" i="35"/>
  <c r="BH1428" i="35"/>
  <c r="BI1428" i="35"/>
  <c r="BJ1428" i="35"/>
  <c r="BK1428" i="35"/>
  <c r="BL1428" i="35"/>
  <c r="BM1428" i="35"/>
  <c r="BN1428" i="35"/>
  <c r="BO1428" i="35"/>
  <c r="BP1428" i="35"/>
  <c r="BQ1428" i="35"/>
  <c r="BR1428" i="35"/>
  <c r="BS1428" i="35"/>
  <c r="BT1428" i="35"/>
  <c r="BU1428" i="35"/>
  <c r="BV1428" i="35"/>
  <c r="AO1429" i="35"/>
  <c r="AP1429" i="35"/>
  <c r="AQ1429" i="35"/>
  <c r="AR1429" i="35"/>
  <c r="AS1429" i="35"/>
  <c r="AT1429" i="35"/>
  <c r="AU1429" i="35"/>
  <c r="AV1429" i="35"/>
  <c r="AW1429" i="35"/>
  <c r="AX1429" i="35"/>
  <c r="AY1429" i="35"/>
  <c r="AZ1429" i="35"/>
  <c r="BA1429" i="35"/>
  <c r="BB1429" i="35"/>
  <c r="BC1429" i="35"/>
  <c r="BD1429" i="35"/>
  <c r="BE1429" i="35"/>
  <c r="BF1429" i="35"/>
  <c r="BG1429" i="35"/>
  <c r="BH1429" i="35"/>
  <c r="BI1429" i="35"/>
  <c r="BJ1429" i="35"/>
  <c r="BK1429" i="35"/>
  <c r="BL1429" i="35"/>
  <c r="BM1429" i="35"/>
  <c r="BN1429" i="35"/>
  <c r="BO1429" i="35"/>
  <c r="BP1429" i="35"/>
  <c r="BQ1429" i="35"/>
  <c r="BR1429" i="35"/>
  <c r="BS1429" i="35"/>
  <c r="BT1429" i="35"/>
  <c r="BU1429" i="35"/>
  <c r="BV1429" i="35"/>
  <c r="AO1430" i="35"/>
  <c r="AP1430" i="35"/>
  <c r="AQ1430" i="35"/>
  <c r="AR1430" i="35"/>
  <c r="AS1430" i="35"/>
  <c r="AT1430" i="35"/>
  <c r="AU1430" i="35"/>
  <c r="AV1430" i="35"/>
  <c r="AW1430" i="35"/>
  <c r="AX1430" i="35"/>
  <c r="AY1430" i="35"/>
  <c r="AZ1430" i="35"/>
  <c r="BA1430" i="35"/>
  <c r="BB1430" i="35"/>
  <c r="BC1430" i="35"/>
  <c r="BD1430" i="35"/>
  <c r="BE1430" i="35"/>
  <c r="BF1430" i="35"/>
  <c r="BG1430" i="35"/>
  <c r="BH1430" i="35"/>
  <c r="BI1430" i="35"/>
  <c r="BJ1430" i="35"/>
  <c r="BK1430" i="35"/>
  <c r="BL1430" i="35"/>
  <c r="BM1430" i="35"/>
  <c r="BN1430" i="35"/>
  <c r="BO1430" i="35"/>
  <c r="BP1430" i="35"/>
  <c r="BQ1430" i="35"/>
  <c r="BR1430" i="35"/>
  <c r="BS1430" i="35"/>
  <c r="BT1430" i="35"/>
  <c r="BU1430" i="35"/>
  <c r="BV1430" i="35"/>
  <c r="AO1431" i="35"/>
  <c r="AP1431" i="35"/>
  <c r="AQ1431" i="35"/>
  <c r="AR1431" i="35"/>
  <c r="AS1431" i="35"/>
  <c r="AT1431" i="35"/>
  <c r="AU1431" i="35"/>
  <c r="AV1431" i="35"/>
  <c r="AW1431" i="35"/>
  <c r="AX1431" i="35"/>
  <c r="AY1431" i="35"/>
  <c r="AZ1431" i="35"/>
  <c r="BA1431" i="35"/>
  <c r="BB1431" i="35"/>
  <c r="BC1431" i="35"/>
  <c r="BD1431" i="35"/>
  <c r="BE1431" i="35"/>
  <c r="BF1431" i="35"/>
  <c r="BG1431" i="35"/>
  <c r="BH1431" i="35"/>
  <c r="BI1431" i="35"/>
  <c r="BJ1431" i="35"/>
  <c r="BK1431" i="35"/>
  <c r="BL1431" i="35"/>
  <c r="BM1431" i="35"/>
  <c r="BN1431" i="35"/>
  <c r="BO1431" i="35"/>
  <c r="BP1431" i="35"/>
  <c r="BQ1431" i="35"/>
  <c r="BR1431" i="35"/>
  <c r="BS1431" i="35"/>
  <c r="BT1431" i="35"/>
  <c r="BU1431" i="35"/>
  <c r="BV1431" i="35"/>
  <c r="AO1109" i="35"/>
  <c r="AP1109" i="35"/>
  <c r="AQ1109" i="35"/>
  <c r="AR1109" i="35"/>
  <c r="AS1109" i="35"/>
  <c r="AT1109" i="35"/>
  <c r="AU1109" i="35"/>
  <c r="AV1109" i="35"/>
  <c r="AW1109" i="35"/>
  <c r="AX1109" i="35"/>
  <c r="AY1109" i="35"/>
  <c r="AZ1109" i="35"/>
  <c r="BA1109" i="35"/>
  <c r="BB1109" i="35"/>
  <c r="BC1109" i="35"/>
  <c r="BD1109" i="35"/>
  <c r="BE1109" i="35"/>
  <c r="BF1109" i="35"/>
  <c r="BG1109" i="35"/>
  <c r="BH1109" i="35"/>
  <c r="BI1109" i="35"/>
  <c r="BJ1109" i="35"/>
  <c r="BK1109" i="35"/>
  <c r="BL1109" i="35"/>
  <c r="BM1109" i="35"/>
  <c r="BN1109" i="35"/>
  <c r="BO1109" i="35"/>
  <c r="BP1109" i="35"/>
  <c r="BQ1109" i="35"/>
  <c r="BR1109" i="35"/>
  <c r="BS1109" i="35"/>
  <c r="BT1109" i="35"/>
  <c r="BU1109" i="35"/>
  <c r="BV1109" i="35"/>
  <c r="AO1110" i="35"/>
  <c r="AP1110" i="35"/>
  <c r="AQ1110" i="35"/>
  <c r="AR1110" i="35"/>
  <c r="AS1110" i="35"/>
  <c r="AT1110" i="35"/>
  <c r="AU1110" i="35"/>
  <c r="AV1110" i="35"/>
  <c r="AW1110" i="35"/>
  <c r="AX1110" i="35"/>
  <c r="AY1110" i="35"/>
  <c r="AZ1110" i="35"/>
  <c r="BA1110" i="35"/>
  <c r="BB1110" i="35"/>
  <c r="BC1110" i="35"/>
  <c r="BD1110" i="35"/>
  <c r="BE1110" i="35"/>
  <c r="BF1110" i="35"/>
  <c r="BG1110" i="35"/>
  <c r="BH1110" i="35"/>
  <c r="BI1110" i="35"/>
  <c r="BJ1110" i="35"/>
  <c r="BK1110" i="35"/>
  <c r="BL1110" i="35"/>
  <c r="BM1110" i="35"/>
  <c r="BN1110" i="35"/>
  <c r="BO1110" i="35"/>
  <c r="BP1110" i="35"/>
  <c r="BQ1110" i="35"/>
  <c r="BR1110" i="35"/>
  <c r="BS1110" i="35"/>
  <c r="BT1110" i="35"/>
  <c r="BU1110" i="35"/>
  <c r="BV1110" i="35"/>
  <c r="AO1111" i="35"/>
  <c r="AP1111" i="35"/>
  <c r="AQ1111" i="35"/>
  <c r="AR1111" i="35"/>
  <c r="AS1111" i="35"/>
  <c r="AT1111" i="35"/>
  <c r="AU1111" i="35"/>
  <c r="AV1111" i="35"/>
  <c r="AW1111" i="35"/>
  <c r="AX1111" i="35"/>
  <c r="AY1111" i="35"/>
  <c r="AZ1111" i="35"/>
  <c r="BA1111" i="35"/>
  <c r="BB1111" i="35"/>
  <c r="BC1111" i="35"/>
  <c r="BD1111" i="35"/>
  <c r="BE1111" i="35"/>
  <c r="BF1111" i="35"/>
  <c r="BG1111" i="35"/>
  <c r="BH1111" i="35"/>
  <c r="BI1111" i="35"/>
  <c r="BJ1111" i="35"/>
  <c r="BK1111" i="35"/>
  <c r="BL1111" i="35"/>
  <c r="BM1111" i="35"/>
  <c r="BN1111" i="35"/>
  <c r="BO1111" i="35"/>
  <c r="BP1111" i="35"/>
  <c r="BQ1111" i="35"/>
  <c r="BR1111" i="35"/>
  <c r="BS1111" i="35"/>
  <c r="BT1111" i="35"/>
  <c r="BU1111" i="35"/>
  <c r="BV1111" i="35"/>
  <c r="AO1112" i="35"/>
  <c r="AP1112" i="35"/>
  <c r="AQ1112" i="35"/>
  <c r="AR1112" i="35"/>
  <c r="AS1112" i="35"/>
  <c r="AT1112" i="35"/>
  <c r="AU1112" i="35"/>
  <c r="AV1112" i="35"/>
  <c r="AW1112" i="35"/>
  <c r="AX1112" i="35"/>
  <c r="AY1112" i="35"/>
  <c r="AZ1112" i="35"/>
  <c r="BA1112" i="35"/>
  <c r="BB1112" i="35"/>
  <c r="BC1112" i="35"/>
  <c r="BD1112" i="35"/>
  <c r="BE1112" i="35"/>
  <c r="BF1112" i="35"/>
  <c r="BG1112" i="35"/>
  <c r="BH1112" i="35"/>
  <c r="BI1112" i="35"/>
  <c r="BJ1112" i="35"/>
  <c r="BK1112" i="35"/>
  <c r="BL1112" i="35"/>
  <c r="BM1112" i="35"/>
  <c r="BN1112" i="35"/>
  <c r="BO1112" i="35"/>
  <c r="BP1112" i="35"/>
  <c r="BQ1112" i="35"/>
  <c r="BR1112" i="35"/>
  <c r="BS1112" i="35"/>
  <c r="BT1112" i="35"/>
  <c r="BU1112" i="35"/>
  <c r="BV1112" i="35"/>
  <c r="AO1113" i="35"/>
  <c r="AP1113" i="35"/>
  <c r="AQ1113" i="35"/>
  <c r="AR1113" i="35"/>
  <c r="AS1113" i="35"/>
  <c r="AT1113" i="35"/>
  <c r="AU1113" i="35"/>
  <c r="AV1113" i="35"/>
  <c r="AW1113" i="35"/>
  <c r="AX1113" i="35"/>
  <c r="AY1113" i="35"/>
  <c r="AZ1113" i="35"/>
  <c r="BA1113" i="35"/>
  <c r="BB1113" i="35"/>
  <c r="BC1113" i="35"/>
  <c r="BD1113" i="35"/>
  <c r="BE1113" i="35"/>
  <c r="BF1113" i="35"/>
  <c r="BG1113" i="35"/>
  <c r="BH1113" i="35"/>
  <c r="BI1113" i="35"/>
  <c r="BJ1113" i="35"/>
  <c r="BK1113" i="35"/>
  <c r="BL1113" i="35"/>
  <c r="BM1113" i="35"/>
  <c r="BN1113" i="35"/>
  <c r="BO1113" i="35"/>
  <c r="BP1113" i="35"/>
  <c r="BQ1113" i="35"/>
  <c r="BR1113" i="35"/>
  <c r="BS1113" i="35"/>
  <c r="BT1113" i="35"/>
  <c r="BU1113" i="35"/>
  <c r="BV1113" i="35"/>
  <c r="AO1114" i="35"/>
  <c r="AP1114" i="35"/>
  <c r="AQ1114" i="35"/>
  <c r="AR1114" i="35"/>
  <c r="AS1114" i="35"/>
  <c r="AT1114" i="35"/>
  <c r="AU1114" i="35"/>
  <c r="AV1114" i="35"/>
  <c r="AW1114" i="35"/>
  <c r="AX1114" i="35"/>
  <c r="AY1114" i="35"/>
  <c r="AZ1114" i="35"/>
  <c r="BA1114" i="35"/>
  <c r="BB1114" i="35"/>
  <c r="BC1114" i="35"/>
  <c r="BD1114" i="35"/>
  <c r="BE1114" i="35"/>
  <c r="BF1114" i="35"/>
  <c r="BG1114" i="35"/>
  <c r="BH1114" i="35"/>
  <c r="BI1114" i="35"/>
  <c r="BJ1114" i="35"/>
  <c r="BK1114" i="35"/>
  <c r="BL1114" i="35"/>
  <c r="BM1114" i="35"/>
  <c r="BN1114" i="35"/>
  <c r="BO1114" i="35"/>
  <c r="BP1114" i="35"/>
  <c r="BQ1114" i="35"/>
  <c r="BR1114" i="35"/>
  <c r="BS1114" i="35"/>
  <c r="BT1114" i="35"/>
  <c r="BU1114" i="35"/>
  <c r="BV1114" i="35"/>
  <c r="AO642" i="35"/>
  <c r="AP642" i="35"/>
  <c r="AQ642" i="35"/>
  <c r="AR642" i="35"/>
  <c r="AS642" i="35"/>
  <c r="AT642" i="35"/>
  <c r="AU642" i="35"/>
  <c r="AV642" i="35"/>
  <c r="AW642" i="35"/>
  <c r="AX642" i="35"/>
  <c r="AY642" i="35"/>
  <c r="AZ642" i="35"/>
  <c r="BA642" i="35"/>
  <c r="BB642" i="35"/>
  <c r="BC642" i="35"/>
  <c r="BD642" i="35"/>
  <c r="BE642" i="35"/>
  <c r="BF642" i="35"/>
  <c r="BG642" i="35"/>
  <c r="BH642" i="35"/>
  <c r="BI642" i="35"/>
  <c r="BJ642" i="35"/>
  <c r="BK642" i="35"/>
  <c r="BL642" i="35"/>
  <c r="BM642" i="35"/>
  <c r="BN642" i="35"/>
  <c r="BO642" i="35"/>
  <c r="BP642" i="35"/>
  <c r="BQ642" i="35"/>
  <c r="BR642" i="35"/>
  <c r="BS642" i="35"/>
  <c r="BT642" i="35"/>
  <c r="BU642" i="35"/>
  <c r="BV642" i="35"/>
  <c r="AO643" i="35"/>
  <c r="AP643" i="35"/>
  <c r="AQ643" i="35"/>
  <c r="AR643" i="35"/>
  <c r="AS643" i="35"/>
  <c r="AT643" i="35"/>
  <c r="AU643" i="35"/>
  <c r="AV643" i="35"/>
  <c r="AW643" i="35"/>
  <c r="AX643" i="35"/>
  <c r="AY643" i="35"/>
  <c r="AZ643" i="35"/>
  <c r="BA643" i="35"/>
  <c r="BB643" i="35"/>
  <c r="BC643" i="35"/>
  <c r="BD643" i="35"/>
  <c r="BE643" i="35"/>
  <c r="BF643" i="35"/>
  <c r="BG643" i="35"/>
  <c r="BH643" i="35"/>
  <c r="BI643" i="35"/>
  <c r="BJ643" i="35"/>
  <c r="BK643" i="35"/>
  <c r="BL643" i="35"/>
  <c r="BM643" i="35"/>
  <c r="BN643" i="35"/>
  <c r="BO643" i="35"/>
  <c r="BP643" i="35"/>
  <c r="BQ643" i="35"/>
  <c r="BR643" i="35"/>
  <c r="BS643" i="35"/>
  <c r="BT643" i="35"/>
  <c r="BU643" i="35"/>
  <c r="BV643" i="35"/>
  <c r="AO644" i="35"/>
  <c r="AP644" i="35"/>
  <c r="AQ644" i="35"/>
  <c r="AR644" i="35"/>
  <c r="AS644" i="35"/>
  <c r="AT644" i="35"/>
  <c r="AU644" i="35"/>
  <c r="AV644" i="35"/>
  <c r="AW644" i="35"/>
  <c r="AX644" i="35"/>
  <c r="AY644" i="35"/>
  <c r="AZ644" i="35"/>
  <c r="BA644" i="35"/>
  <c r="BB644" i="35"/>
  <c r="BC644" i="35"/>
  <c r="BD644" i="35"/>
  <c r="BE644" i="35"/>
  <c r="BF644" i="35"/>
  <c r="BG644" i="35"/>
  <c r="BH644" i="35"/>
  <c r="BI644" i="35"/>
  <c r="BJ644" i="35"/>
  <c r="BK644" i="35"/>
  <c r="BL644" i="35"/>
  <c r="BM644" i="35"/>
  <c r="BN644" i="35"/>
  <c r="BO644" i="35"/>
  <c r="BP644" i="35"/>
  <c r="BQ644" i="35"/>
  <c r="BR644" i="35"/>
  <c r="BS644" i="35"/>
  <c r="BT644" i="35"/>
  <c r="BU644" i="35"/>
  <c r="BV644" i="35"/>
  <c r="AO645" i="35"/>
  <c r="AP645" i="35"/>
  <c r="AQ645" i="35"/>
  <c r="AR645" i="35"/>
  <c r="AS645" i="35"/>
  <c r="AT645" i="35"/>
  <c r="AU645" i="35"/>
  <c r="AV645" i="35"/>
  <c r="AW645" i="35"/>
  <c r="AX645" i="35"/>
  <c r="AY645" i="35"/>
  <c r="AZ645" i="35"/>
  <c r="BA645" i="35"/>
  <c r="BB645" i="35"/>
  <c r="BC645" i="35"/>
  <c r="BD645" i="35"/>
  <c r="BE645" i="35"/>
  <c r="BF645" i="35"/>
  <c r="BG645" i="35"/>
  <c r="BH645" i="35"/>
  <c r="BI645" i="35"/>
  <c r="BJ645" i="35"/>
  <c r="BK645" i="35"/>
  <c r="BL645" i="35"/>
  <c r="BM645" i="35"/>
  <c r="BN645" i="35"/>
  <c r="BO645" i="35"/>
  <c r="BP645" i="35"/>
  <c r="BQ645" i="35"/>
  <c r="BR645" i="35"/>
  <c r="BS645" i="35"/>
  <c r="BT645" i="35"/>
  <c r="BU645" i="35"/>
  <c r="BV645" i="35"/>
  <c r="AO646" i="35"/>
  <c r="AP646" i="35"/>
  <c r="AQ646" i="35"/>
  <c r="AR646" i="35"/>
  <c r="AS646" i="35"/>
  <c r="AT646" i="35"/>
  <c r="AU646" i="35"/>
  <c r="AV646" i="35"/>
  <c r="AW646" i="35"/>
  <c r="AX646" i="35"/>
  <c r="AY646" i="35"/>
  <c r="AZ646" i="35"/>
  <c r="BA646" i="35"/>
  <c r="BB646" i="35"/>
  <c r="BC646" i="35"/>
  <c r="BD646" i="35"/>
  <c r="BE646" i="35"/>
  <c r="BF646" i="35"/>
  <c r="BG646" i="35"/>
  <c r="BH646" i="35"/>
  <c r="BI646" i="35"/>
  <c r="BJ646" i="35"/>
  <c r="BK646" i="35"/>
  <c r="BL646" i="35"/>
  <c r="BM646" i="35"/>
  <c r="BN646" i="35"/>
  <c r="BO646" i="35"/>
  <c r="BP646" i="35"/>
  <c r="BQ646" i="35"/>
  <c r="BR646" i="35"/>
  <c r="BS646" i="35"/>
  <c r="BT646" i="35"/>
  <c r="BU646" i="35"/>
  <c r="BV646" i="35"/>
  <c r="AP760" i="35"/>
  <c r="AQ760" i="35"/>
  <c r="AR760" i="35"/>
  <c r="AS760" i="35"/>
  <c r="AT760" i="35"/>
  <c r="AU760" i="35"/>
  <c r="AV760" i="35"/>
  <c r="AW760" i="35"/>
  <c r="AX760" i="35"/>
  <c r="AY760" i="35"/>
  <c r="AZ760" i="35"/>
  <c r="BA760" i="35"/>
  <c r="BB760" i="35"/>
  <c r="BC760" i="35"/>
  <c r="BD760" i="35"/>
  <c r="BE760" i="35"/>
  <c r="BF760" i="35"/>
  <c r="BG760" i="35"/>
  <c r="BH760" i="35"/>
  <c r="BI760" i="35"/>
  <c r="BJ760" i="35"/>
  <c r="BK760" i="35"/>
  <c r="BL760" i="35"/>
  <c r="BM760" i="35"/>
  <c r="BN760" i="35"/>
  <c r="BO760" i="35"/>
  <c r="BP760" i="35"/>
  <c r="BQ760" i="35"/>
  <c r="BR760" i="35"/>
  <c r="BS760" i="35"/>
  <c r="BT760" i="35"/>
  <c r="BU760" i="35"/>
  <c r="BV760" i="35"/>
  <c r="AO760" i="35"/>
  <c r="AT759" i="35"/>
  <c r="AU759" i="35"/>
  <c r="AV759" i="35"/>
  <c r="AW759" i="35"/>
  <c r="AX759" i="35"/>
  <c r="AY759" i="35"/>
  <c r="AZ759" i="35"/>
  <c r="BA759" i="35"/>
  <c r="BB759" i="35"/>
  <c r="BC759" i="35"/>
  <c r="BD759" i="35"/>
  <c r="BE759" i="35"/>
  <c r="BF759" i="35"/>
  <c r="BG759" i="35"/>
  <c r="BH759" i="35"/>
  <c r="BI759" i="35"/>
  <c r="BJ759" i="35"/>
  <c r="BK759" i="35"/>
  <c r="BL759" i="35"/>
  <c r="BM759" i="35"/>
  <c r="BN759" i="35"/>
  <c r="BO759" i="35"/>
  <c r="BP759" i="35"/>
  <c r="BQ759" i="35"/>
  <c r="BR759" i="35"/>
  <c r="BS759" i="35"/>
  <c r="BT759" i="35"/>
  <c r="BU759" i="35"/>
  <c r="BV759" i="35"/>
  <c r="AS759" i="35"/>
  <c r="AR759" i="35"/>
  <c r="AQ759" i="35"/>
  <c r="AP759" i="35"/>
  <c r="AO759" i="35"/>
  <c r="BY1374" i="35" l="1"/>
  <c r="BZ1374" i="35" s="1"/>
  <c r="BY1171" i="35"/>
  <c r="BZ1171" i="35" s="1"/>
  <c r="BY1168" i="35"/>
  <c r="BZ1168" i="35" s="1"/>
  <c r="BY837" i="35"/>
  <c r="BZ837" i="35" s="1"/>
  <c r="BY1434" i="35"/>
  <c r="BZ1434" i="35" s="1"/>
  <c r="BY1577" i="35"/>
  <c r="BZ1577" i="35" s="1"/>
  <c r="BY976" i="35"/>
  <c r="BZ976" i="35" s="1"/>
  <c r="BY971" i="35"/>
  <c r="BZ971" i="35" s="1"/>
  <c r="BY1230" i="35"/>
  <c r="BZ1230" i="35" s="1"/>
  <c r="BY1373" i="35"/>
  <c r="BZ1373" i="35" s="1"/>
  <c r="BY1170" i="35"/>
  <c r="BZ1170" i="35" s="1"/>
  <c r="BY1167" i="35"/>
  <c r="BZ1167" i="35" s="1"/>
  <c r="BY836" i="35"/>
  <c r="BZ836" i="35" s="1"/>
  <c r="BY1433" i="35"/>
  <c r="BZ1433" i="35" s="1"/>
  <c r="BY1576" i="35"/>
  <c r="BZ1576" i="35" s="1"/>
  <c r="BY1231" i="35"/>
  <c r="BZ1231" i="35" s="1"/>
  <c r="BY1229" i="35"/>
  <c r="BZ1229" i="35" s="1"/>
  <c r="BY1372" i="35"/>
  <c r="BY1034" i="35"/>
  <c r="BZ1034" i="35" s="1"/>
  <c r="BY1169" i="35"/>
  <c r="BZ1169" i="35" s="1"/>
  <c r="BY1636" i="35"/>
  <c r="BY1635" i="35"/>
  <c r="BZ1635" i="35" s="1"/>
  <c r="BY835" i="35"/>
  <c r="BZ835" i="35" s="1"/>
  <c r="BY1432" i="35"/>
  <c r="BZ1432" i="35" s="1"/>
  <c r="BY1431" i="35"/>
  <c r="BY1575" i="35"/>
  <c r="BZ1575" i="35" s="1"/>
  <c r="BY1228" i="35"/>
  <c r="BZ1228" i="35" s="1"/>
  <c r="BY1371" i="35"/>
  <c r="BZ1371" i="35" s="1"/>
  <c r="BY1033" i="35"/>
  <c r="BY1634" i="35"/>
  <c r="BZ1634" i="35" s="1"/>
  <c r="BY834" i="35"/>
  <c r="BZ834" i="35" s="1"/>
  <c r="BY1778" i="35"/>
  <c r="BZ1778" i="35" s="1"/>
  <c r="BY1430" i="35"/>
  <c r="BY1574" i="35"/>
  <c r="BY1227" i="35"/>
  <c r="BZ1227" i="35" s="1"/>
  <c r="BY1370" i="35"/>
  <c r="BZ1370" i="35" s="1"/>
  <c r="BY1032" i="35"/>
  <c r="BZ1032" i="35" s="1"/>
  <c r="BY1031" i="35"/>
  <c r="BZ1031" i="35" s="1"/>
  <c r="BY1633" i="35"/>
  <c r="BZ1633" i="35" s="1"/>
  <c r="BY833" i="35"/>
  <c r="BZ833" i="35" s="1"/>
  <c r="BY1777" i="35"/>
  <c r="BZ1777" i="35" s="1"/>
  <c r="BY1573" i="35"/>
  <c r="BY975" i="35"/>
  <c r="BZ975" i="35" s="1"/>
  <c r="BY1226" i="35"/>
  <c r="BZ1226" i="35" s="1"/>
  <c r="BY1369" i="35"/>
  <c r="BZ1369" i="35" s="1"/>
  <c r="BY1030" i="35"/>
  <c r="BZ1030" i="35" s="1"/>
  <c r="BY1632" i="35"/>
  <c r="BZ1632" i="35" s="1"/>
  <c r="BY832" i="35"/>
  <c r="BZ832" i="35" s="1"/>
  <c r="BY1776" i="35"/>
  <c r="BY1572" i="35"/>
  <c r="BZ1572" i="35" s="1"/>
  <c r="BY974" i="35"/>
  <c r="BZ974" i="35" s="1"/>
  <c r="BY1029" i="35"/>
  <c r="BZ1029" i="35" s="1"/>
  <c r="BY1631" i="35"/>
  <c r="BY1775" i="35"/>
  <c r="BZ1775" i="35" s="1"/>
  <c r="BY973" i="35"/>
  <c r="BZ973" i="35" s="1"/>
  <c r="BY1172" i="35"/>
  <c r="BZ1172" i="35" s="1"/>
  <c r="BY1774" i="35"/>
  <c r="BY1435" i="35"/>
  <c r="BZ1435" i="35" s="1"/>
  <c r="BY972" i="35"/>
  <c r="BZ972" i="35" s="1"/>
  <c r="BY759" i="35"/>
  <c r="BZ759" i="35" s="1"/>
  <c r="BY1071" i="35"/>
  <c r="BZ1071" i="35" s="1"/>
  <c r="BY459" i="35"/>
  <c r="BZ459" i="35" s="1"/>
  <c r="BY226" i="35"/>
  <c r="BZ226" i="35" s="1"/>
  <c r="BY222" i="35"/>
  <c r="BZ222" i="35" s="1"/>
  <c r="BY1937" i="35"/>
  <c r="BZ1937" i="35" s="1"/>
  <c r="BY1396" i="35"/>
  <c r="BZ1396" i="35" s="1"/>
  <c r="BY1710" i="35"/>
  <c r="BZ1710" i="35" s="1"/>
  <c r="BY1706" i="35"/>
  <c r="BZ1706" i="35" s="1"/>
  <c r="BY755" i="35"/>
  <c r="BZ755" i="35" s="1"/>
  <c r="BY1233" i="35"/>
  <c r="BZ1233" i="35" s="1"/>
  <c r="BY1546" i="35"/>
  <c r="BZ1546" i="35" s="1"/>
  <c r="BY916" i="35"/>
  <c r="BZ916" i="35" s="1"/>
  <c r="BY912" i="35"/>
  <c r="BZ912" i="35" s="1"/>
  <c r="BY452" i="35"/>
  <c r="BZ452" i="35" s="1"/>
  <c r="BY220" i="35"/>
  <c r="BZ220" i="35" s="1"/>
  <c r="BY216" i="35"/>
  <c r="BZ216" i="35" s="1"/>
  <c r="BY1932" i="35"/>
  <c r="BZ1932" i="35" s="1"/>
  <c r="BY610" i="35"/>
  <c r="BZ610" i="35" s="1"/>
  <c r="BY969" i="35"/>
  <c r="BZ969" i="35" s="1"/>
  <c r="BY965" i="35"/>
  <c r="BZ965" i="35" s="1"/>
  <c r="BY446" i="35"/>
  <c r="BZ446" i="35" s="1"/>
  <c r="BY214" i="35"/>
  <c r="BZ214" i="35" s="1"/>
  <c r="BY1929" i="35"/>
  <c r="BZ1929" i="35" s="1"/>
  <c r="BY1925" i="35"/>
  <c r="BZ1925" i="35" s="1"/>
  <c r="BY603" i="35"/>
  <c r="BZ603" i="35" s="1"/>
  <c r="BY1390" i="35"/>
  <c r="BZ1390" i="35" s="1"/>
  <c r="BY1705" i="35"/>
  <c r="BZ1705" i="35" s="1"/>
  <c r="BY1701" i="35"/>
  <c r="BZ1701" i="35" s="1"/>
  <c r="BY1540" i="35"/>
  <c r="BZ1540" i="35" s="1"/>
  <c r="BY911" i="35"/>
  <c r="BZ911" i="35" s="1"/>
  <c r="BY907" i="35"/>
  <c r="BZ907" i="35" s="1"/>
  <c r="BY1067" i="35"/>
  <c r="BZ1067" i="35" s="1"/>
  <c r="BY2057" i="35"/>
  <c r="BZ2057" i="35" s="1"/>
  <c r="BY2053" i="35"/>
  <c r="BZ2053" i="35" s="1"/>
  <c r="BY441" i="35"/>
  <c r="BZ441" i="35" s="1"/>
  <c r="BY210" i="35"/>
  <c r="BZ210" i="35" s="1"/>
  <c r="BY206" i="35"/>
  <c r="BZ206" i="35" s="1"/>
  <c r="BY1921" i="35"/>
  <c r="BZ1921" i="35" s="1"/>
  <c r="BY1385" i="35"/>
  <c r="BZ1385" i="35" s="1"/>
  <c r="BY1381" i="35"/>
  <c r="BZ1381" i="35" s="1"/>
  <c r="BY1697" i="35"/>
  <c r="BZ1697" i="35" s="1"/>
  <c r="BY751" i="35"/>
  <c r="BZ751" i="35" s="1"/>
  <c r="BY1224" i="35"/>
  <c r="BZ1224" i="35" s="1"/>
  <c r="BY1536" i="35"/>
  <c r="BZ1536" i="35" s="1"/>
  <c r="BY1532" i="35"/>
  <c r="BZ1532" i="35" s="1"/>
  <c r="BY902" i="35"/>
  <c r="BZ902" i="35" s="1"/>
  <c r="BY1061" i="35"/>
  <c r="BZ1061" i="35" s="1"/>
  <c r="BY2049" i="35"/>
  <c r="BZ2049" i="35" s="1"/>
  <c r="BY435" i="35"/>
  <c r="BZ435" i="35" s="1"/>
  <c r="BY204" i="35"/>
  <c r="BZ204" i="35" s="1"/>
  <c r="BY1918" i="35"/>
  <c r="BZ1918" i="35" s="1"/>
  <c r="BY1914" i="35"/>
  <c r="BZ1914" i="35" s="1"/>
  <c r="BY1378" i="35"/>
  <c r="BZ1378" i="35" s="1"/>
  <c r="BY1694" i="35"/>
  <c r="BZ1694" i="35" s="1"/>
  <c r="BY748" i="35"/>
  <c r="BZ748" i="35" s="1"/>
  <c r="BY744" i="35"/>
  <c r="BZ744" i="35" s="1"/>
  <c r="BY1217" i="35"/>
  <c r="BZ1217" i="35" s="1"/>
  <c r="BY1529" i="35"/>
  <c r="BZ1529" i="35" s="1"/>
  <c r="BY899" i="35"/>
  <c r="BZ899" i="35" s="1"/>
  <c r="BY432" i="35"/>
  <c r="BZ432" i="35" s="1"/>
  <c r="BY428" i="35"/>
  <c r="BZ428" i="35" s="1"/>
  <c r="BY198" i="35"/>
  <c r="BZ198" i="35" s="1"/>
  <c r="BY1912" i="35"/>
  <c r="BZ1912" i="35" s="1"/>
  <c r="BY1908" i="35"/>
  <c r="BZ1908" i="35" s="1"/>
  <c r="BY599" i="35"/>
  <c r="BZ599" i="35" s="1"/>
  <c r="BY964" i="35"/>
  <c r="BZ964" i="35" s="1"/>
  <c r="BY960" i="35"/>
  <c r="BZ960" i="35" s="1"/>
  <c r="BY423" i="35"/>
  <c r="BZ423" i="35" s="1"/>
  <c r="BY193" i="35"/>
  <c r="BZ193" i="35" s="1"/>
  <c r="BY1906" i="35"/>
  <c r="BZ1906" i="35" s="1"/>
  <c r="BY1902" i="35"/>
  <c r="BZ1902" i="35" s="1"/>
  <c r="BY593" i="35"/>
  <c r="BZ593" i="35" s="1"/>
  <c r="BY1687" i="35"/>
  <c r="BZ1687" i="35" s="1"/>
  <c r="BY741" i="35"/>
  <c r="BZ741" i="35" s="1"/>
  <c r="BY1214" i="35"/>
  <c r="BZ1214" i="35" s="1"/>
  <c r="BY1526" i="35"/>
  <c r="BZ1526" i="35" s="1"/>
  <c r="BY1522" i="35"/>
  <c r="BZ1522" i="35" s="1"/>
  <c r="BY893" i="35"/>
  <c r="BZ893" i="35" s="1"/>
  <c r="BY1058" i="35"/>
  <c r="BZ1058" i="35" s="1"/>
  <c r="BY1054" i="35"/>
  <c r="BZ1054" i="35" s="1"/>
  <c r="BY2044" i="35"/>
  <c r="BZ2044" i="35" s="1"/>
  <c r="BY419" i="35"/>
  <c r="BZ419" i="35" s="1"/>
  <c r="BY415" i="35"/>
  <c r="BZ415" i="35" s="1"/>
  <c r="BY186" i="35"/>
  <c r="BZ186" i="35" s="1"/>
  <c r="BY1899" i="35"/>
  <c r="BZ1899" i="35" s="1"/>
  <c r="BY1895" i="35"/>
  <c r="BZ1895" i="35" s="1"/>
  <c r="BY1366" i="35"/>
  <c r="BZ1366" i="35" s="1"/>
  <c r="BY1684" i="35"/>
  <c r="BZ1684" i="35" s="1"/>
  <c r="BY738" i="35"/>
  <c r="BZ738" i="35" s="1"/>
  <c r="BY734" i="35"/>
  <c r="BZ734" i="35" s="1"/>
  <c r="BY1207" i="35"/>
  <c r="BZ1207" i="35" s="1"/>
  <c r="BY1519" i="35"/>
  <c r="BZ1519" i="35" s="1"/>
  <c r="BY890" i="35"/>
  <c r="BZ890" i="35" s="1"/>
  <c r="BY886" i="35"/>
  <c r="BZ886" i="35" s="1"/>
  <c r="BY1050" i="35"/>
  <c r="BZ1050" i="35" s="1"/>
  <c r="BY2039" i="35"/>
  <c r="BZ2039" i="35" s="1"/>
  <c r="BY412" i="35"/>
  <c r="BZ412" i="35" s="1"/>
  <c r="BY182" i="35"/>
  <c r="BZ182" i="35" s="1"/>
  <c r="BY178" i="35"/>
  <c r="BZ178" i="35" s="1"/>
  <c r="BY1891" i="35"/>
  <c r="BZ1891" i="35" s="1"/>
  <c r="BY1362" i="35"/>
  <c r="BZ1362" i="35" s="1"/>
  <c r="BY1680" i="35"/>
  <c r="BZ1680" i="35" s="1"/>
  <c r="BY1676" i="35"/>
  <c r="BZ1676" i="35" s="1"/>
  <c r="BY731" i="35"/>
  <c r="BZ731" i="35" s="1"/>
  <c r="BY1203" i="35"/>
  <c r="BZ1203" i="35" s="1"/>
  <c r="BY1515" i="35"/>
  <c r="BZ1515" i="35" s="1"/>
  <c r="BY1511" i="35"/>
  <c r="BZ1511" i="35" s="1"/>
  <c r="BY882" i="35"/>
  <c r="BZ882" i="35" s="1"/>
  <c r="BY407" i="35"/>
  <c r="BZ407" i="35" s="1"/>
  <c r="BY176" i="35"/>
  <c r="BZ176" i="35" s="1"/>
  <c r="BY172" i="35"/>
  <c r="BZ172" i="35" s="1"/>
  <c r="BY1885" i="35"/>
  <c r="BZ1885" i="35" s="1"/>
  <c r="BY589" i="35"/>
  <c r="BZ589" i="35" s="1"/>
  <c r="BY959" i="35"/>
  <c r="BZ959" i="35" s="1"/>
  <c r="BY955" i="35"/>
  <c r="BZ955" i="35" s="1"/>
  <c r="BY402" i="35"/>
  <c r="BZ402" i="35" s="1"/>
  <c r="BY171" i="35"/>
  <c r="BZ171" i="35" s="1"/>
  <c r="BY167" i="35"/>
  <c r="BZ167" i="35" s="1"/>
  <c r="BY1879" i="35"/>
  <c r="BZ1879" i="35" s="1"/>
  <c r="BY584" i="35"/>
  <c r="BZ584" i="35" s="1"/>
  <c r="BY1358" i="35"/>
  <c r="BZ1358" i="35" s="1"/>
  <c r="BY1354" i="35"/>
  <c r="BZ1354" i="35" s="1"/>
  <c r="BY1671" i="35"/>
  <c r="BZ1671" i="35" s="1"/>
  <c r="BY726" i="35"/>
  <c r="BZ726" i="35" s="1"/>
  <c r="BY1198" i="35"/>
  <c r="BZ1198" i="35" s="1"/>
  <c r="BY1510" i="35"/>
  <c r="BZ1510" i="35" s="1"/>
  <c r="BY1506" i="35"/>
  <c r="BZ1506" i="35" s="1"/>
  <c r="BY878" i="35"/>
  <c r="BZ878" i="35" s="1"/>
  <c r="BY1047" i="35"/>
  <c r="BZ1047" i="35" s="1"/>
  <c r="BY1043" i="35"/>
  <c r="BZ1043" i="35" s="1"/>
  <c r="BY2034" i="35"/>
  <c r="BZ2034" i="35" s="1"/>
  <c r="BY397" i="35"/>
  <c r="BZ397" i="35" s="1"/>
  <c r="BY393" i="35"/>
  <c r="BZ393" i="35" s="1"/>
  <c r="BY163" i="35"/>
  <c r="BZ163" i="35" s="1"/>
  <c r="BY1875" i="35"/>
  <c r="BZ1875" i="35" s="1"/>
  <c r="BY1871" i="35"/>
  <c r="BZ1871" i="35" s="1"/>
  <c r="BY1350" i="35"/>
  <c r="BZ1350" i="35" s="1"/>
  <c r="BY1667" i="35"/>
  <c r="BZ1667" i="35" s="1"/>
  <c r="BY723" i="35"/>
  <c r="BZ723" i="35" s="1"/>
  <c r="BY719" i="35"/>
  <c r="BZ719" i="35" s="1"/>
  <c r="BY1191" i="35"/>
  <c r="BZ1191" i="35" s="1"/>
  <c r="BY1503" i="35"/>
  <c r="BZ1503" i="35" s="1"/>
  <c r="BY875" i="35"/>
  <c r="BZ875" i="35" s="1"/>
  <c r="BY871" i="35"/>
  <c r="BZ871" i="35" s="1"/>
  <c r="BY1039" i="35"/>
  <c r="BZ1039" i="35" s="1"/>
  <c r="BY2029" i="35"/>
  <c r="BZ2029" i="35" s="1"/>
  <c r="BY391" i="35"/>
  <c r="BZ391" i="35" s="1"/>
  <c r="BY387" i="35"/>
  <c r="BZ387" i="35" s="1"/>
  <c r="BY157" i="35"/>
  <c r="BZ157" i="35" s="1"/>
  <c r="BY1869" i="35"/>
  <c r="BZ1869" i="35" s="1"/>
  <c r="BY1865" i="35"/>
  <c r="BZ1865" i="35" s="1"/>
  <c r="BY1345" i="35"/>
  <c r="BZ1345" i="35" s="1"/>
  <c r="BY1661" i="35"/>
  <c r="BZ1661" i="35" s="1"/>
  <c r="BY718" i="35"/>
  <c r="BZ718" i="35" s="1"/>
  <c r="BY714" i="35"/>
  <c r="BZ714" i="35" s="1"/>
  <c r="BY1185" i="35"/>
  <c r="BZ1185" i="35" s="1"/>
  <c r="BY1497" i="35"/>
  <c r="BZ1497" i="35" s="1"/>
  <c r="BY869" i="35"/>
  <c r="BZ869" i="35" s="1"/>
  <c r="BY386" i="35"/>
  <c r="BZ386" i="35" s="1"/>
  <c r="BY382" i="35"/>
  <c r="BZ382" i="35" s="1"/>
  <c r="BY152" i="35"/>
  <c r="BZ152" i="35" s="1"/>
  <c r="BY1863" i="35"/>
  <c r="BZ1863" i="35" s="1"/>
  <c r="BY1859" i="35"/>
  <c r="BZ1859" i="35" s="1"/>
  <c r="BY577" i="35"/>
  <c r="BZ577" i="35" s="1"/>
  <c r="BY952" i="35"/>
  <c r="BZ952" i="35" s="1"/>
  <c r="BY2026" i="35"/>
  <c r="BZ2026" i="35" s="1"/>
  <c r="BY2022" i="35"/>
  <c r="BZ2022" i="35" s="1"/>
  <c r="BY377" i="35"/>
  <c r="BZ377" i="35" s="1"/>
  <c r="BY148" i="35"/>
  <c r="BZ148" i="35" s="1"/>
  <c r="BY1858" i="35"/>
  <c r="BZ1858" i="35" s="1"/>
  <c r="BY1854" i="35"/>
  <c r="BZ1854" i="35" s="1"/>
  <c r="BY572" i="35"/>
  <c r="BZ572" i="35" s="1"/>
  <c r="BY1342" i="35"/>
  <c r="BZ1342" i="35" s="1"/>
  <c r="BY1657" i="35"/>
  <c r="BZ1657" i="35" s="1"/>
  <c r="BY1653" i="35"/>
  <c r="BZ1653" i="35" s="1"/>
  <c r="BY710" i="35"/>
  <c r="BZ710" i="35" s="1"/>
  <c r="BY1181" i="35"/>
  <c r="BZ1181" i="35" s="1"/>
  <c r="BY1493" i="35"/>
  <c r="BZ1493" i="35" s="1"/>
  <c r="BY1489" i="35"/>
  <c r="BZ1489" i="35" s="1"/>
  <c r="BY862" i="35"/>
  <c r="BZ862" i="35" s="1"/>
  <c r="BY1036" i="35"/>
  <c r="BZ1036" i="35" s="1"/>
  <c r="BY2018" i="35"/>
  <c r="BZ2018" i="35" s="1"/>
  <c r="BY373" i="35"/>
  <c r="BZ373" i="35" s="1"/>
  <c r="BY369" i="35"/>
  <c r="BZ369" i="35" s="1"/>
  <c r="BY141" i="35"/>
  <c r="BZ141" i="35" s="1"/>
  <c r="BY1851" i="35"/>
  <c r="BZ1851" i="35" s="1"/>
  <c r="BY1847" i="35"/>
  <c r="BZ1847" i="35" s="1"/>
  <c r="BY1335" i="35"/>
  <c r="BZ1335" i="35" s="1"/>
  <c r="BY1650" i="35"/>
  <c r="BZ1650" i="35" s="1"/>
  <c r="BY708" i="35"/>
  <c r="BZ708" i="35" s="1"/>
  <c r="BY704" i="35"/>
  <c r="BZ704" i="35" s="1"/>
  <c r="BY1175" i="35"/>
  <c r="BZ1175" i="35" s="1"/>
  <c r="BY1486" i="35"/>
  <c r="BZ1486" i="35" s="1"/>
  <c r="BY858" i="35"/>
  <c r="BZ858" i="35" s="1"/>
  <c r="BY2015" i="35"/>
  <c r="BZ2015" i="35" s="1"/>
  <c r="BY368" i="35"/>
  <c r="BZ368" i="35" s="1"/>
  <c r="BY364" i="35"/>
  <c r="BZ364" i="35" s="1"/>
  <c r="BY136" i="35"/>
  <c r="BZ136" i="35" s="1"/>
  <c r="BY1846" i="35"/>
  <c r="BZ1846" i="35" s="1"/>
  <c r="BY1842" i="35"/>
  <c r="BZ1842" i="35" s="1"/>
  <c r="BY1331" i="35"/>
  <c r="BZ1331" i="35" s="1"/>
  <c r="BY1645" i="35"/>
  <c r="BZ1645" i="35" s="1"/>
  <c r="BY1641" i="35"/>
  <c r="BZ1641" i="35" s="1"/>
  <c r="BY700" i="35"/>
  <c r="BZ700" i="35" s="1"/>
  <c r="BY1482" i="35"/>
  <c r="BZ1482" i="35" s="1"/>
  <c r="BY852" i="35"/>
  <c r="BZ852" i="35" s="1"/>
  <c r="BY361" i="35"/>
  <c r="BZ361" i="35" s="1"/>
  <c r="BY357" i="35"/>
  <c r="BZ357" i="35" s="1"/>
  <c r="BY129" i="35"/>
  <c r="BZ129" i="35" s="1"/>
  <c r="BY1074" i="35"/>
  <c r="BZ1074" i="35" s="1"/>
  <c r="BY1070" i="35"/>
  <c r="BZ1070" i="35" s="1"/>
  <c r="BY458" i="35"/>
  <c r="BZ458" i="35" s="1"/>
  <c r="BY225" i="35"/>
  <c r="BZ225" i="35" s="1"/>
  <c r="BY1940" i="35"/>
  <c r="BZ1940" i="35" s="1"/>
  <c r="BY1936" i="35"/>
  <c r="BZ1936" i="35" s="1"/>
  <c r="BY1395" i="35"/>
  <c r="BZ1395" i="35" s="1"/>
  <c r="BY1709" i="35"/>
  <c r="BZ1709" i="35" s="1"/>
  <c r="BY758" i="35"/>
  <c r="BZ758" i="35" s="1"/>
  <c r="BY754" i="35"/>
  <c r="BZ754" i="35" s="1"/>
  <c r="BY1232" i="35"/>
  <c r="BZ1232" i="35" s="1"/>
  <c r="BY1545" i="35"/>
  <c r="BZ1545" i="35" s="1"/>
  <c r="BY915" i="35"/>
  <c r="BZ915" i="35" s="1"/>
  <c r="BY455" i="35"/>
  <c r="BZ455" i="35" s="1"/>
  <c r="BY451" i="35"/>
  <c r="BZ451" i="35" s="1"/>
  <c r="BY219" i="35"/>
  <c r="BZ219" i="35" s="1"/>
  <c r="BY1935" i="35"/>
  <c r="BZ1935" i="35" s="1"/>
  <c r="BY1931" i="35"/>
  <c r="BZ1931" i="35" s="1"/>
  <c r="BY609" i="35"/>
  <c r="BZ609" i="35" s="1"/>
  <c r="BY968" i="35"/>
  <c r="BZ968" i="35" s="1"/>
  <c r="BY449" i="35"/>
  <c r="BZ449" i="35" s="1"/>
  <c r="BY445" i="35"/>
  <c r="BZ445" i="35" s="1"/>
  <c r="BY213" i="35"/>
  <c r="BZ213" i="35" s="1"/>
  <c r="BY1928" i="35"/>
  <c r="BZ1928" i="35" s="1"/>
  <c r="BY606" i="35"/>
  <c r="BZ606" i="35" s="1"/>
  <c r="BY602" i="35"/>
  <c r="BZ602" i="35" s="1"/>
  <c r="BY1389" i="35"/>
  <c r="BZ1389" i="35" s="1"/>
  <c r="BY1704" i="35"/>
  <c r="BZ1704" i="35" s="1"/>
  <c r="BY1539" i="35"/>
  <c r="BZ1539" i="35" s="1"/>
  <c r="BY910" i="35"/>
  <c r="BZ910" i="35" s="1"/>
  <c r="BY906" i="35"/>
  <c r="BZ906" i="35" s="1"/>
  <c r="BY1066" i="35"/>
  <c r="BZ1066" i="35" s="1"/>
  <c r="BY2056" i="35"/>
  <c r="BZ2056" i="35" s="1"/>
  <c r="BY2052" i="35"/>
  <c r="BZ2052" i="35" s="1"/>
  <c r="BY440" i="35"/>
  <c r="BZ440" i="35" s="1"/>
  <c r="BY209" i="35"/>
  <c r="BZ209" i="35" s="1"/>
  <c r="BY1924" i="35"/>
  <c r="BZ1924" i="35" s="1"/>
  <c r="BY1920" i="35"/>
  <c r="BZ1920" i="35" s="1"/>
  <c r="BY1384" i="35"/>
  <c r="BZ1384" i="35" s="1"/>
  <c r="BY1700" i="35"/>
  <c r="BZ1700" i="35" s="1"/>
  <c r="BY1696" i="35"/>
  <c r="BZ1696" i="35" s="1"/>
  <c r="BY750" i="35"/>
  <c r="BZ750" i="35" s="1"/>
  <c r="BY1223" i="35"/>
  <c r="BZ1223" i="35" s="1"/>
  <c r="BY1535" i="35"/>
  <c r="BZ1535" i="35" s="1"/>
  <c r="BY905" i="35"/>
  <c r="BZ905" i="35" s="1"/>
  <c r="BY901" i="35"/>
  <c r="BZ901" i="35" s="1"/>
  <c r="BY1060" i="35"/>
  <c r="BZ1060" i="35" s="1"/>
  <c r="BY2048" i="35"/>
  <c r="BZ2048" i="35" s="1"/>
  <c r="BY434" i="35"/>
  <c r="BZ434" i="35" s="1"/>
  <c r="BY203" i="35"/>
  <c r="BZ203" i="35" s="1"/>
  <c r="BY1917" i="35"/>
  <c r="BZ1917" i="35" s="1"/>
  <c r="BY1913" i="35"/>
  <c r="BZ1913" i="35" s="1"/>
  <c r="BY1377" i="35"/>
  <c r="BZ1377" i="35" s="1"/>
  <c r="BY1693" i="35"/>
  <c r="BZ1693" i="35" s="1"/>
  <c r="BY747" i="35"/>
  <c r="BZ747" i="35" s="1"/>
  <c r="BY1220" i="35"/>
  <c r="BZ1220" i="35" s="1"/>
  <c r="BY1216" i="35"/>
  <c r="BZ1216" i="35" s="1"/>
  <c r="BY1528" i="35"/>
  <c r="BZ1528" i="35" s="1"/>
  <c r="BY898" i="35"/>
  <c r="BZ898" i="35" s="1"/>
  <c r="BY431" i="35"/>
  <c r="BZ431" i="35" s="1"/>
  <c r="BY427" i="35"/>
  <c r="BZ427" i="35" s="1"/>
  <c r="BY197" i="35"/>
  <c r="BZ197" i="35" s="1"/>
  <c r="BY1911" i="35"/>
  <c r="BZ1911" i="35" s="1"/>
  <c r="BY1907" i="35"/>
  <c r="BZ1907" i="35" s="1"/>
  <c r="BY598" i="35"/>
  <c r="BZ598" i="35" s="1"/>
  <c r="BY963" i="35"/>
  <c r="BZ963" i="35" s="1"/>
  <c r="BY426" i="35"/>
  <c r="BZ426" i="35" s="1"/>
  <c r="BY422" i="35"/>
  <c r="BZ422" i="35" s="1"/>
  <c r="BY192" i="35"/>
  <c r="BZ192" i="35" s="1"/>
  <c r="BY1905" i="35"/>
  <c r="BZ1905" i="35" s="1"/>
  <c r="BY1901" i="35"/>
  <c r="BZ1901" i="35" s="1"/>
  <c r="BY592" i="35"/>
  <c r="BZ592" i="35" s="1"/>
  <c r="BY1690" i="35"/>
  <c r="BZ1690" i="35" s="1"/>
  <c r="BY1686" i="35"/>
  <c r="BZ1686" i="35" s="1"/>
  <c r="BY740" i="35"/>
  <c r="BZ740" i="35" s="1"/>
  <c r="BY1213" i="35"/>
  <c r="BZ1213" i="35" s="1"/>
  <c r="BY1525" i="35"/>
  <c r="BZ1525" i="35" s="1"/>
  <c r="BY1521" i="35"/>
  <c r="BZ1521" i="35" s="1"/>
  <c r="BY892" i="35"/>
  <c r="BZ892" i="35" s="1"/>
  <c r="BY1057" i="35"/>
  <c r="BZ1057" i="35" s="1"/>
  <c r="BY2047" i="35"/>
  <c r="BZ2047" i="35" s="1"/>
  <c r="BY2043" i="35"/>
  <c r="BZ2043" i="35" s="1"/>
  <c r="BY418" i="35"/>
  <c r="BZ418" i="35" s="1"/>
  <c r="BY189" i="35"/>
  <c r="BZ189" i="35" s="1"/>
  <c r="BY185" i="35"/>
  <c r="BZ185" i="35" s="1"/>
  <c r="BY1898" i="35"/>
  <c r="BZ1898" i="35" s="1"/>
  <c r="BY1365" i="35"/>
  <c r="BZ1365" i="35" s="1"/>
  <c r="BY1683" i="35"/>
  <c r="BZ1683" i="35" s="1"/>
  <c r="BY737" i="35"/>
  <c r="BZ737" i="35" s="1"/>
  <c r="BY1210" i="35"/>
  <c r="BZ1210" i="35" s="1"/>
  <c r="BY1206" i="35"/>
  <c r="BZ1206" i="35" s="1"/>
  <c r="BY1518" i="35"/>
  <c r="BZ1518" i="35" s="1"/>
  <c r="BY889" i="35"/>
  <c r="BZ889" i="35" s="1"/>
  <c r="BY1053" i="35"/>
  <c r="BZ1053" i="35" s="1"/>
  <c r="BY1049" i="35"/>
  <c r="BZ1049" i="35" s="1"/>
  <c r="BY2038" i="35"/>
  <c r="BZ2038" i="35" s="1"/>
  <c r="BY411" i="35"/>
  <c r="BZ411" i="35" s="1"/>
  <c r="BY181" i="35"/>
  <c r="BZ181" i="35" s="1"/>
  <c r="BY1894" i="35"/>
  <c r="BZ1894" i="35" s="1"/>
  <c r="BY1890" i="35"/>
  <c r="BZ1890" i="35" s="1"/>
  <c r="BY1361" i="35"/>
  <c r="BZ1361" i="35" s="1"/>
  <c r="BY1679" i="35"/>
  <c r="BZ1679" i="35" s="1"/>
  <c r="BY1675" i="35"/>
  <c r="BZ1675" i="35" s="1"/>
  <c r="BY730" i="35"/>
  <c r="BZ730" i="35" s="1"/>
  <c r="BY1202" i="35"/>
  <c r="BZ1202" i="35" s="1"/>
  <c r="BY1514" i="35"/>
  <c r="BZ1514" i="35" s="1"/>
  <c r="BY885" i="35"/>
  <c r="BZ885" i="35" s="1"/>
  <c r="BY881" i="35"/>
  <c r="BZ881" i="35" s="1"/>
  <c r="BY1839" i="35"/>
  <c r="BZ1839" i="35" s="1"/>
  <c r="BY566" i="35"/>
  <c r="BZ566" i="35" s="1"/>
  <c r="BY946" i="35"/>
  <c r="BZ946" i="35" s="1"/>
  <c r="BY2010" i="35"/>
  <c r="BZ2010" i="35" s="1"/>
  <c r="BY356" i="35"/>
  <c r="BZ356" i="35" s="1"/>
  <c r="BY352" i="35"/>
  <c r="BZ352" i="35" s="1"/>
  <c r="BY124" i="35"/>
  <c r="BZ124" i="35" s="1"/>
  <c r="BY564" i="35"/>
  <c r="BZ564" i="35" s="1"/>
  <c r="BY560" i="35"/>
  <c r="BZ560" i="35" s="1"/>
  <c r="BY1325" i="35"/>
  <c r="BZ1325" i="35" s="1"/>
  <c r="BY1638" i="35"/>
  <c r="BZ1638" i="35" s="1"/>
  <c r="BY697" i="35"/>
  <c r="BZ697" i="35" s="1"/>
  <c r="BY1164" i="35"/>
  <c r="BZ1164" i="35" s="1"/>
  <c r="BY1477" i="35"/>
  <c r="BZ1477" i="35" s="1"/>
  <c r="BY848" i="35"/>
  <c r="BZ848" i="35" s="1"/>
  <c r="BY1027" i="35"/>
  <c r="BZ1027" i="35" s="1"/>
  <c r="BY1023" i="35"/>
  <c r="BZ1023" i="35" s="1"/>
  <c r="BY2004" i="35"/>
  <c r="BZ2004" i="35" s="1"/>
  <c r="BY349" i="35"/>
  <c r="BZ349" i="35" s="1"/>
  <c r="BY345" i="35"/>
  <c r="BZ345" i="35" s="1"/>
  <c r="BY118" i="35"/>
  <c r="BZ118" i="35" s="1"/>
  <c r="BY1828" i="35"/>
  <c r="BZ1828" i="35" s="1"/>
  <c r="BY1824" i="35"/>
  <c r="BZ1824" i="35" s="1"/>
  <c r="BY1320" i="35"/>
  <c r="BZ1320" i="35" s="1"/>
  <c r="BY693" i="35"/>
  <c r="BZ693" i="35" s="1"/>
  <c r="BY689" i="35"/>
  <c r="BZ689" i="35" s="1"/>
  <c r="BY1160" i="35"/>
  <c r="BZ1160" i="35" s="1"/>
  <c r="BY1473" i="35"/>
  <c r="BZ1473" i="35" s="1"/>
  <c r="BY844" i="35"/>
  <c r="BZ844" i="35" s="1"/>
  <c r="BY840" i="35"/>
  <c r="BZ840" i="35" s="1"/>
  <c r="BY1018" i="35"/>
  <c r="BZ1018" i="35" s="1"/>
  <c r="BY1999" i="35"/>
  <c r="BZ1999" i="35" s="1"/>
  <c r="BY341" i="35"/>
  <c r="BZ341" i="35" s="1"/>
  <c r="BY114" i="35"/>
  <c r="BZ114" i="35" s="1"/>
  <c r="BY110" i="35"/>
  <c r="BZ110" i="35" s="1"/>
  <c r="BY1820" i="35"/>
  <c r="BZ1820" i="35" s="1"/>
  <c r="BY1316" i="35"/>
  <c r="BZ1316" i="35" s="1"/>
  <c r="BY1628" i="35"/>
  <c r="BZ1628" i="35" s="1"/>
  <c r="BY688" i="35"/>
  <c r="BZ688" i="35" s="1"/>
  <c r="BY684" i="35"/>
  <c r="BZ684" i="35" s="1"/>
  <c r="BY1154" i="35"/>
  <c r="BZ1154" i="35" s="1"/>
  <c r="BY1467" i="35"/>
  <c r="BZ1467" i="35" s="1"/>
  <c r="BY337" i="35"/>
  <c r="BZ337" i="35" s="1"/>
  <c r="BY109" i="35"/>
  <c r="BZ109" i="35" s="1"/>
  <c r="BY105" i="35"/>
  <c r="BZ105" i="35" s="1"/>
  <c r="BY1816" i="35"/>
  <c r="BZ1816" i="35" s="1"/>
  <c r="BY558" i="35"/>
  <c r="BZ558" i="35" s="1"/>
  <c r="BY943" i="35"/>
  <c r="BZ943" i="35" s="1"/>
  <c r="BY939" i="35"/>
  <c r="BZ939" i="35" s="1"/>
  <c r="BY1996" i="35"/>
  <c r="BZ1996" i="35" s="1"/>
  <c r="BY332" i="35"/>
  <c r="BZ332" i="35" s="1"/>
  <c r="BY328" i="35"/>
  <c r="BZ328" i="35" s="1"/>
  <c r="BY100" i="35"/>
  <c r="BZ100" i="35" s="1"/>
  <c r="BY1811" i="35"/>
  <c r="BZ1811" i="35" s="1"/>
  <c r="BY554" i="35"/>
  <c r="BZ554" i="35" s="1"/>
  <c r="BY550" i="35"/>
  <c r="BZ550" i="35" s="1"/>
  <c r="BY1310" i="35"/>
  <c r="BZ1310" i="35" s="1"/>
  <c r="BY1622" i="35"/>
  <c r="BZ1622" i="35" s="1"/>
  <c r="BY682" i="35"/>
  <c r="BZ682" i="35" s="1"/>
  <c r="BY1152" i="35"/>
  <c r="BZ1152" i="35" s="1"/>
  <c r="BY1148" i="35"/>
  <c r="BZ1148" i="35" s="1"/>
  <c r="BY1462" i="35"/>
  <c r="BZ1462" i="35" s="1"/>
  <c r="BY829" i="35"/>
  <c r="BZ829" i="35" s="1"/>
  <c r="BY1013" i="35"/>
  <c r="BZ1013" i="35" s="1"/>
  <c r="BY1992" i="35"/>
  <c r="BZ1992" i="35" s="1"/>
  <c r="BY327" i="35"/>
  <c r="BZ327" i="35" s="1"/>
  <c r="BY323" i="35"/>
  <c r="BZ323" i="35" s="1"/>
  <c r="BY96" i="35"/>
  <c r="BZ96" i="35" s="1"/>
  <c r="BY1807" i="35"/>
  <c r="BZ1807" i="35" s="1"/>
  <c r="BY1803" i="35"/>
  <c r="BZ1803" i="35" s="1"/>
  <c r="BY1306" i="35"/>
  <c r="BZ1306" i="35" s="1"/>
  <c r="BY1618" i="35"/>
  <c r="BZ1618" i="35" s="1"/>
  <c r="BY1614" i="35"/>
  <c r="BZ1614" i="35" s="1"/>
  <c r="BY675" i="35"/>
  <c r="BZ675" i="35" s="1"/>
  <c r="BY1145" i="35"/>
  <c r="BZ1145" i="35" s="1"/>
  <c r="BY1459" i="35"/>
  <c r="BZ1459" i="35" s="1"/>
  <c r="BY1455" i="35"/>
  <c r="BZ1455" i="35" s="1"/>
  <c r="BY825" i="35"/>
  <c r="BZ825" i="35" s="1"/>
  <c r="BY1009" i="35"/>
  <c r="BZ1009" i="35" s="1"/>
  <c r="BY1988" i="35"/>
  <c r="BZ1988" i="35" s="1"/>
  <c r="BY321" i="35"/>
  <c r="BZ321" i="35" s="1"/>
  <c r="BY317" i="35"/>
  <c r="BZ317" i="35" s="1"/>
  <c r="BY90" i="35"/>
  <c r="BZ90" i="35" s="1"/>
  <c r="BY1801" i="35"/>
  <c r="BZ1801" i="35" s="1"/>
  <c r="BY1797" i="35"/>
  <c r="BZ1797" i="35" s="1"/>
  <c r="BY547" i="35"/>
  <c r="BZ547" i="35" s="1"/>
  <c r="BY1302" i="35"/>
  <c r="BZ1302" i="35" s="1"/>
  <c r="BY1613" i="35"/>
  <c r="BZ1613" i="35" s="1"/>
  <c r="BY1609" i="35"/>
  <c r="BZ1609" i="35" s="1"/>
  <c r="BY670" i="35"/>
  <c r="BZ670" i="35" s="1"/>
  <c r="BY1139" i="35"/>
  <c r="BZ1139" i="35" s="1"/>
  <c r="BY1453" i="35"/>
  <c r="BZ1453" i="35" s="1"/>
  <c r="BY820" i="35"/>
  <c r="BZ820" i="35" s="1"/>
  <c r="BY314" i="35"/>
  <c r="BZ314" i="35" s="1"/>
  <c r="BY86" i="35"/>
  <c r="BZ86" i="35" s="1"/>
  <c r="BY82" i="35"/>
  <c r="BZ82" i="35" s="1"/>
  <c r="BY1792" i="35"/>
  <c r="BZ1792" i="35" s="1"/>
  <c r="BY542" i="35"/>
  <c r="BZ542" i="35" s="1"/>
  <c r="BY936" i="35"/>
  <c r="BZ936" i="35" s="1"/>
  <c r="BY932" i="35"/>
  <c r="BZ932" i="35" s="1"/>
  <c r="BY1981" i="35"/>
  <c r="BZ1981" i="35" s="1"/>
  <c r="BY308" i="35"/>
  <c r="BZ308" i="35" s="1"/>
  <c r="BY81" i="35"/>
  <c r="BZ81" i="35" s="1"/>
  <c r="BY77" i="35"/>
  <c r="BZ77" i="35" s="1"/>
  <c r="BY1787" i="35"/>
  <c r="BZ1787" i="35" s="1"/>
  <c r="BY538" i="35"/>
  <c r="BZ538" i="35" s="1"/>
  <c r="BY1298" i="35"/>
  <c r="BZ1298" i="35" s="1"/>
  <c r="BY1294" i="35"/>
  <c r="BZ1294" i="35" s="1"/>
  <c r="BY1605" i="35"/>
  <c r="BZ1605" i="35" s="1"/>
  <c r="BY666" i="35"/>
  <c r="BZ666" i="35" s="1"/>
  <c r="BY1136" i="35"/>
  <c r="BZ1136" i="35" s="1"/>
  <c r="BY1132" i="35"/>
  <c r="BZ1132" i="35" s="1"/>
  <c r="BY1448" i="35"/>
  <c r="BZ1448" i="35" s="1"/>
  <c r="BY815" i="35"/>
  <c r="BZ815" i="35" s="1"/>
  <c r="BY1004" i="35"/>
  <c r="BZ1004" i="35" s="1"/>
  <c r="BY1000" i="35"/>
  <c r="BZ1000" i="35" s="1"/>
  <c r="BY1976" i="35"/>
  <c r="BZ1976" i="35" s="1"/>
  <c r="BY303" i="35"/>
  <c r="BZ303" i="35" s="1"/>
  <c r="BY299" i="35"/>
  <c r="BZ299" i="35" s="1"/>
  <c r="BY73" i="35"/>
  <c r="BZ73" i="35" s="1"/>
  <c r="BY1783" i="35"/>
  <c r="BZ1783" i="35" s="1"/>
  <c r="BY1779" i="35"/>
  <c r="BZ1779" i="35" s="1"/>
  <c r="BY531" i="35"/>
  <c r="BZ531" i="35" s="1"/>
  <c r="BY1292" i="35"/>
  <c r="BZ1292" i="35" s="1"/>
  <c r="BY1603" i="35"/>
  <c r="BZ1603" i="35" s="1"/>
  <c r="BY1599" i="35"/>
  <c r="BZ1599" i="35" s="1"/>
  <c r="BY660" i="35"/>
  <c r="BZ660" i="35" s="1"/>
  <c r="BY1130" i="35"/>
  <c r="BZ1130" i="35" s="1"/>
  <c r="BY1126" i="35"/>
  <c r="BZ1126" i="35" s="1"/>
  <c r="BY1443" i="35"/>
  <c r="BZ1443" i="35" s="1"/>
  <c r="BY810" i="35"/>
  <c r="BZ810" i="35" s="1"/>
  <c r="BY998" i="35"/>
  <c r="BZ998" i="35" s="1"/>
  <c r="BY297" i="35"/>
  <c r="BZ297" i="35" s="1"/>
  <c r="BY293" i="35"/>
  <c r="BZ293" i="35" s="1"/>
  <c r="BY67" i="35"/>
  <c r="BZ67" i="35" s="1"/>
  <c r="BY528" i="35"/>
  <c r="BZ528" i="35" s="1"/>
  <c r="BY524" i="35"/>
  <c r="BZ524" i="35" s="1"/>
  <c r="BY1285" i="35"/>
  <c r="BZ1285" i="35" s="1"/>
  <c r="BY1595" i="35"/>
  <c r="BZ1595" i="35" s="1"/>
  <c r="BY656" i="35"/>
  <c r="BZ656" i="35" s="1"/>
  <c r="BY1125" i="35"/>
  <c r="BZ1125" i="35" s="1"/>
  <c r="BY1121" i="35"/>
  <c r="BZ1121" i="35" s="1"/>
  <c r="BY1438" i="35"/>
  <c r="BZ1438" i="35" s="1"/>
  <c r="BY804" i="35"/>
  <c r="BZ804" i="35" s="1"/>
  <c r="BY291" i="35"/>
  <c r="BZ291" i="35" s="1"/>
  <c r="BY287" i="35"/>
  <c r="BZ287" i="35" s="1"/>
  <c r="BY61" i="35"/>
  <c r="BZ61" i="35" s="1"/>
  <c r="BY1772" i="35"/>
  <c r="BZ1772" i="35" s="1"/>
  <c r="BY1768" i="35"/>
  <c r="BZ1768" i="35" s="1"/>
  <c r="BY520" i="35"/>
  <c r="BZ520" i="35" s="1"/>
  <c r="BY930" i="35"/>
  <c r="BZ930" i="35" s="1"/>
  <c r="BY1973" i="35"/>
  <c r="BZ1973" i="35" s="1"/>
  <c r="BY1969" i="35"/>
  <c r="BZ1969" i="35" s="1"/>
  <c r="BY284" i="35"/>
  <c r="BZ284" i="35" s="1"/>
  <c r="BY58" i="35"/>
  <c r="BZ58" i="35" s="1"/>
  <c r="BY54" i="35"/>
  <c r="BZ54" i="35" s="1"/>
  <c r="BY1764" i="35"/>
  <c r="BZ1764" i="35" s="1"/>
  <c r="BY516" i="35"/>
  <c r="BZ516" i="35" s="1"/>
  <c r="BY512" i="35"/>
  <c r="BZ512" i="35" s="1"/>
  <c r="BY1280" i="35"/>
  <c r="BZ1280" i="35" s="1"/>
  <c r="BY1591" i="35"/>
  <c r="BZ1591" i="35" s="1"/>
  <c r="BY1587" i="35"/>
  <c r="BZ1587" i="35" s="1"/>
  <c r="BY649" i="35"/>
  <c r="BZ649" i="35" s="1"/>
  <c r="BY406" i="35"/>
  <c r="BZ406" i="35" s="1"/>
  <c r="BY175" i="35"/>
  <c r="BZ175" i="35" s="1"/>
  <c r="BY1888" i="35"/>
  <c r="BZ1888" i="35" s="1"/>
  <c r="BY1884" i="35"/>
  <c r="BZ1884" i="35" s="1"/>
  <c r="BY588" i="35"/>
  <c r="BZ588" i="35" s="1"/>
  <c r="BY958" i="35"/>
  <c r="BZ958" i="35" s="1"/>
  <c r="BY954" i="35"/>
  <c r="BZ954" i="35" s="1"/>
  <c r="BY401" i="35"/>
  <c r="BZ401" i="35" s="1"/>
  <c r="BY170" i="35"/>
  <c r="BZ170" i="35" s="1"/>
  <c r="BY1882" i="35"/>
  <c r="BZ1882" i="35" s="1"/>
  <c r="BY1878" i="35"/>
  <c r="BZ1878" i="35" s="1"/>
  <c r="BY583" i="35"/>
  <c r="BZ583" i="35" s="1"/>
  <c r="BY1357" i="35"/>
  <c r="BZ1357" i="35" s="1"/>
  <c r="BY1674" i="35"/>
  <c r="BZ1674" i="35" s="1"/>
  <c r="BY1670" i="35"/>
  <c r="BZ1670" i="35" s="1"/>
  <c r="BY725" i="35"/>
  <c r="BZ725" i="35" s="1"/>
  <c r="BY1197" i="35"/>
  <c r="BZ1197" i="35" s="1"/>
  <c r="BY1509" i="35"/>
  <c r="BZ1509" i="35" s="1"/>
  <c r="BY1505" i="35"/>
  <c r="BZ1505" i="35" s="1"/>
  <c r="BY877" i="35"/>
  <c r="BZ877" i="35" s="1"/>
  <c r="BY1046" i="35"/>
  <c r="BZ1046" i="35" s="1"/>
  <c r="BY2037" i="35"/>
  <c r="BZ2037" i="35" s="1"/>
  <c r="BY2033" i="35"/>
  <c r="BZ2033" i="35" s="1"/>
  <c r="BY396" i="35"/>
  <c r="BZ396" i="35" s="1"/>
  <c r="BY166" i="35"/>
  <c r="BZ166" i="35" s="1"/>
  <c r="BY162" i="35"/>
  <c r="BZ162" i="35" s="1"/>
  <c r="BY1874" i="35"/>
  <c r="BZ1874" i="35" s="1"/>
  <c r="BY1353" i="35"/>
  <c r="BZ1353" i="35" s="1"/>
  <c r="BY1349" i="35"/>
  <c r="BZ1349" i="35" s="1"/>
  <c r="BY1666" i="35"/>
  <c r="BZ1666" i="35" s="1"/>
  <c r="BY722" i="35"/>
  <c r="BZ722" i="35" s="1"/>
  <c r="BY1194" i="35"/>
  <c r="BZ1194" i="35" s="1"/>
  <c r="BY1190" i="35"/>
  <c r="BZ1190" i="35" s="1"/>
  <c r="BY1502" i="35"/>
  <c r="BZ1502" i="35" s="1"/>
  <c r="BY874" i="35"/>
  <c r="BZ874" i="35" s="1"/>
  <c r="BY1042" i="35"/>
  <c r="BZ1042" i="35" s="1"/>
  <c r="BY1038" i="35"/>
  <c r="BZ1038" i="35" s="1"/>
  <c r="BY2028" i="35"/>
  <c r="BZ2028" i="35" s="1"/>
  <c r="BY390" i="35"/>
  <c r="BZ390" i="35" s="1"/>
  <c r="BY160" i="35"/>
  <c r="BZ160" i="35" s="1"/>
  <c r="BY156" i="35"/>
  <c r="BZ156" i="35" s="1"/>
  <c r="BY1868" i="35"/>
  <c r="BZ1868" i="35" s="1"/>
  <c r="BY1348" i="35"/>
  <c r="BZ1348" i="35" s="1"/>
  <c r="BY1344" i="35"/>
  <c r="BZ1344" i="35" s="1"/>
  <c r="BY1660" i="35"/>
  <c r="BZ1660" i="35" s="1"/>
  <c r="BY717" i="35"/>
  <c r="BZ717" i="35" s="1"/>
  <c r="BY1188" i="35"/>
  <c r="BZ1188" i="35" s="1"/>
  <c r="BY1184" i="35"/>
  <c r="BZ1184" i="35" s="1"/>
  <c r="BY1496" i="35"/>
  <c r="BZ1496" i="35" s="1"/>
  <c r="BY868" i="35"/>
  <c r="BZ868" i="35" s="1"/>
  <c r="BY385" i="35"/>
  <c r="BZ385" i="35" s="1"/>
  <c r="BY381" i="35"/>
  <c r="BZ381" i="35" s="1"/>
  <c r="BY151" i="35"/>
  <c r="BZ151" i="35" s="1"/>
  <c r="BY1862" i="35"/>
  <c r="BZ1862" i="35" s="1"/>
  <c r="BY580" i="35"/>
  <c r="BZ580" i="35" s="1"/>
  <c r="BY576" i="35"/>
  <c r="BZ576" i="35" s="1"/>
  <c r="BY951" i="35"/>
  <c r="BZ951" i="35" s="1"/>
  <c r="BY2025" i="35"/>
  <c r="BZ2025" i="35" s="1"/>
  <c r="BY380" i="35"/>
  <c r="BZ380" i="35" s="1"/>
  <c r="BY376" i="35"/>
  <c r="BZ376" i="35" s="1"/>
  <c r="BY147" i="35"/>
  <c r="BZ147" i="35" s="1"/>
  <c r="BY1857" i="35"/>
  <c r="BZ1857" i="35" s="1"/>
  <c r="BY1853" i="35"/>
  <c r="BZ1853" i="35" s="1"/>
  <c r="BY571" i="35"/>
  <c r="BZ571" i="35" s="1"/>
  <c r="BY1341" i="35"/>
  <c r="BZ1341" i="35" s="1"/>
  <c r="BY1656" i="35"/>
  <c r="BZ1656" i="35" s="1"/>
  <c r="BY713" i="35"/>
  <c r="BZ713" i="35" s="1"/>
  <c r="BY709" i="35"/>
  <c r="BZ709" i="35" s="1"/>
  <c r="BY1180" i="35"/>
  <c r="BZ1180" i="35" s="1"/>
  <c r="BY1492" i="35"/>
  <c r="BZ1492" i="35" s="1"/>
  <c r="BY865" i="35"/>
  <c r="BZ865" i="35" s="1"/>
  <c r="BY861" i="35"/>
  <c r="BZ861" i="35" s="1"/>
  <c r="BY1035" i="35"/>
  <c r="BZ1035" i="35" s="1"/>
  <c r="BY2021" i="35"/>
  <c r="BZ2021" i="35" s="1"/>
  <c r="BY2017" i="35"/>
  <c r="BZ2017" i="35" s="1"/>
  <c r="BY372" i="35"/>
  <c r="BZ372" i="35" s="1"/>
  <c r="BY144" i="35"/>
  <c r="BZ144" i="35" s="1"/>
  <c r="BY140" i="35"/>
  <c r="BZ140" i="35" s="1"/>
  <c r="BY1850" i="35"/>
  <c r="BZ1850" i="35" s="1"/>
  <c r="BY1338" i="35"/>
  <c r="BZ1338" i="35" s="1"/>
  <c r="BY1334" i="35"/>
  <c r="BZ1334" i="35" s="1"/>
  <c r="BY1649" i="35"/>
  <c r="BZ1649" i="35" s="1"/>
  <c r="BY707" i="35"/>
  <c r="BZ707" i="35" s="1"/>
  <c r="BY1178" i="35"/>
  <c r="BZ1178" i="35" s="1"/>
  <c r="BY1174" i="35"/>
  <c r="BZ1174" i="35" s="1"/>
  <c r="BY1485" i="35"/>
  <c r="BZ1485" i="35" s="1"/>
  <c r="BY857" i="35"/>
  <c r="BZ857" i="35" s="1"/>
  <c r="BY2014" i="35"/>
  <c r="BZ2014" i="35" s="1"/>
  <c r="BY367" i="35"/>
  <c r="BZ367" i="35" s="1"/>
  <c r="BY363" i="35"/>
  <c r="BZ363" i="35" s="1"/>
  <c r="BY135" i="35"/>
  <c r="BZ135" i="35" s="1"/>
  <c r="BY1845" i="35"/>
  <c r="BZ1845" i="35" s="1"/>
  <c r="BY1841" i="35"/>
  <c r="BZ1841" i="35" s="1"/>
  <c r="BY1330" i="35"/>
  <c r="BZ1330" i="35" s="1"/>
  <c r="BY1644" i="35"/>
  <c r="BZ1644" i="35" s="1"/>
  <c r="BY703" i="35"/>
  <c r="BZ703" i="35" s="1"/>
  <c r="BY699" i="35"/>
  <c r="BZ699" i="35" s="1"/>
  <c r="BY1481" i="35"/>
  <c r="BZ1481" i="35" s="1"/>
  <c r="BY851" i="35"/>
  <c r="BZ851" i="35" s="1"/>
  <c r="BY360" i="35"/>
  <c r="BZ360" i="35" s="1"/>
  <c r="BY132" i="35"/>
  <c r="BZ132" i="35" s="1"/>
  <c r="BY128" i="35"/>
  <c r="BZ128" i="35" s="1"/>
  <c r="BY1838" i="35"/>
  <c r="BZ1838" i="35" s="1"/>
  <c r="BY569" i="35"/>
  <c r="BZ569" i="35" s="1"/>
  <c r="BY565" i="35"/>
  <c r="BZ565" i="35" s="1"/>
  <c r="BY945" i="35"/>
  <c r="BZ945" i="35" s="1"/>
  <c r="BY2009" i="35"/>
  <c r="BZ2009" i="35" s="1"/>
  <c r="BY355" i="35"/>
  <c r="BZ355" i="35" s="1"/>
  <c r="BY351" i="35"/>
  <c r="BZ351" i="35" s="1"/>
  <c r="BY123" i="35"/>
  <c r="BZ123" i="35" s="1"/>
  <c r="BY563" i="35"/>
  <c r="BZ563" i="35" s="1"/>
  <c r="BY1328" i="35"/>
  <c r="BZ1328" i="35" s="1"/>
  <c r="BY1324" i="35"/>
  <c r="BZ1324" i="35" s="1"/>
  <c r="BY1637" i="35"/>
  <c r="BZ1637" i="35" s="1"/>
  <c r="BY696" i="35"/>
  <c r="BZ696" i="35" s="1"/>
  <c r="BY1480" i="35"/>
  <c r="BZ1480" i="35" s="1"/>
  <c r="BY1476" i="35"/>
  <c r="BZ1476" i="35" s="1"/>
  <c r="BY847" i="35"/>
  <c r="BZ847" i="35" s="1"/>
  <c r="BY1026" i="35"/>
  <c r="BZ1026" i="35" s="1"/>
  <c r="BY1022" i="35"/>
  <c r="BZ1022" i="35" s="1"/>
  <c r="BY2003" i="35"/>
  <c r="BZ2003" i="35" s="1"/>
  <c r="BY348" i="35"/>
  <c r="BZ348" i="35" s="1"/>
  <c r="BY121" i="35"/>
  <c r="BZ121" i="35" s="1"/>
  <c r="BY117" i="35"/>
  <c r="BZ117" i="35" s="1"/>
  <c r="BY1827" i="35"/>
  <c r="BZ1827" i="35" s="1"/>
  <c r="BY1323" i="35"/>
  <c r="BZ1323" i="35" s="1"/>
  <c r="BY1319" i="35"/>
  <c r="BZ1319" i="35" s="1"/>
  <c r="BY692" i="35"/>
  <c r="BZ692" i="35" s="1"/>
  <c r="BY1163" i="35"/>
  <c r="BZ1163" i="35" s="1"/>
  <c r="BY1159" i="35"/>
  <c r="BZ1159" i="35" s="1"/>
  <c r="BY1472" i="35"/>
  <c r="BZ1472" i="35" s="1"/>
  <c r="BY843" i="35"/>
  <c r="BZ843" i="35" s="1"/>
  <c r="BY1021" i="35"/>
  <c r="BZ1021" i="35" s="1"/>
  <c r="BY1017" i="35"/>
  <c r="BZ1017" i="35" s="1"/>
  <c r="BY344" i="35"/>
  <c r="BZ344" i="35" s="1"/>
  <c r="BY340" i="35"/>
  <c r="BZ340" i="35" s="1"/>
  <c r="BY113" i="35"/>
  <c r="BZ113" i="35" s="1"/>
  <c r="BY1823" i="35"/>
  <c r="BZ1823" i="35" s="1"/>
  <c r="BY1819" i="35"/>
  <c r="BZ1819" i="35" s="1"/>
  <c r="BY1315" i="35"/>
  <c r="BZ1315" i="35" s="1"/>
  <c r="BY1627" i="35"/>
  <c r="BZ1627" i="35" s="1"/>
  <c r="BY687" i="35"/>
  <c r="BZ687" i="35" s="1"/>
  <c r="BY1157" i="35"/>
  <c r="BZ1157" i="35" s="1"/>
  <c r="BY1153" i="35"/>
  <c r="BZ1153" i="35" s="1"/>
  <c r="BY1466" i="35"/>
  <c r="BZ1466" i="35" s="1"/>
  <c r="BY336" i="35"/>
  <c r="BZ336" i="35" s="1"/>
  <c r="BY108" i="35"/>
  <c r="BZ108" i="35" s="1"/>
  <c r="BY104" i="35"/>
  <c r="BZ104" i="35" s="1"/>
  <c r="BY1815" i="35"/>
  <c r="BZ1815" i="35" s="1"/>
  <c r="BY557" i="35"/>
  <c r="BZ557" i="35" s="1"/>
  <c r="BY942" i="35"/>
  <c r="BZ942" i="35" s="1"/>
  <c r="BY938" i="35"/>
  <c r="BZ938" i="35" s="1"/>
  <c r="BY1995" i="35"/>
  <c r="BZ1995" i="35" s="1"/>
  <c r="BY1119" i="35"/>
  <c r="BZ1119" i="35" s="1"/>
  <c r="BY1115" i="35"/>
  <c r="BZ1115" i="35" s="1"/>
  <c r="BY800" i="35"/>
  <c r="BZ800" i="35" s="1"/>
  <c r="BY995" i="35"/>
  <c r="BZ995" i="35" s="1"/>
  <c r="BY991" i="35"/>
  <c r="BZ991" i="35" s="1"/>
  <c r="BY280" i="35"/>
  <c r="BZ280" i="35" s="1"/>
  <c r="BY276" i="35"/>
  <c r="BZ276" i="35" s="1"/>
  <c r="BY51" i="35"/>
  <c r="BZ51" i="35" s="1"/>
  <c r="BY1761" i="35"/>
  <c r="BZ1761" i="35" s="1"/>
  <c r="BY1757" i="35"/>
  <c r="BZ1757" i="35" s="1"/>
  <c r="BY509" i="35"/>
  <c r="BZ509" i="35" s="1"/>
  <c r="BY1276" i="35"/>
  <c r="BZ1276" i="35" s="1"/>
  <c r="BY1272" i="35"/>
  <c r="BZ1272" i="35" s="1"/>
  <c r="BY1583" i="35"/>
  <c r="BZ1583" i="35" s="1"/>
  <c r="BY645" i="35"/>
  <c r="BZ645" i="35" s="1"/>
  <c r="BY1114" i="35"/>
  <c r="BZ1114" i="35" s="1"/>
  <c r="BY1110" i="35"/>
  <c r="BZ1110" i="35" s="1"/>
  <c r="BY1429" i="35"/>
  <c r="BZ1429" i="35" s="1"/>
  <c r="BY795" i="35"/>
  <c r="BZ795" i="35" s="1"/>
  <c r="BY791" i="35"/>
  <c r="BZ791" i="35" s="1"/>
  <c r="BY986" i="35"/>
  <c r="BZ986" i="35" s="1"/>
  <c r="BY271" i="35"/>
  <c r="BZ271" i="35" s="1"/>
  <c r="BY46" i="35"/>
  <c r="BZ46" i="35" s="1"/>
  <c r="BY42" i="35"/>
  <c r="BZ42" i="35" s="1"/>
  <c r="BY1752" i="35"/>
  <c r="BZ1752" i="35" s="1"/>
  <c r="BY504" i="35"/>
  <c r="BZ504" i="35" s="1"/>
  <c r="BY1270" i="35"/>
  <c r="BZ1270" i="35" s="1"/>
  <c r="BY1266" i="35"/>
  <c r="BZ1266" i="35" s="1"/>
  <c r="BY640" i="35"/>
  <c r="BZ640" i="35" s="1"/>
  <c r="BY1108" i="35"/>
  <c r="BZ1108" i="35" s="1"/>
  <c r="BY1104" i="35"/>
  <c r="BZ1104" i="35" s="1"/>
  <c r="BY1423" i="35"/>
  <c r="BZ1423" i="35" s="1"/>
  <c r="BY787" i="35"/>
  <c r="BZ787" i="35" s="1"/>
  <c r="BY266" i="35"/>
  <c r="BZ266" i="35" s="1"/>
  <c r="BY41" i="35"/>
  <c r="BZ41" i="35" s="1"/>
  <c r="BY37" i="35"/>
  <c r="BZ37" i="35" s="1"/>
  <c r="BY1748" i="35"/>
  <c r="BZ1748" i="35" s="1"/>
  <c r="BY500" i="35"/>
  <c r="BZ500" i="35" s="1"/>
  <c r="BY926" i="35"/>
  <c r="BZ926" i="35" s="1"/>
  <c r="BY922" i="35"/>
  <c r="BZ922" i="35" s="1"/>
  <c r="BY1958" i="35"/>
  <c r="BZ1958" i="35" s="1"/>
  <c r="BY260" i="35"/>
  <c r="BZ260" i="35" s="1"/>
  <c r="BY35" i="35"/>
  <c r="BZ35" i="35" s="1"/>
  <c r="BY31" i="35"/>
  <c r="BZ31" i="35" s="1"/>
  <c r="BY1742" i="35"/>
  <c r="BZ1742" i="35" s="1"/>
  <c r="BY495" i="35"/>
  <c r="BZ495" i="35" s="1"/>
  <c r="BY491" i="35"/>
  <c r="BZ491" i="35" s="1"/>
  <c r="BY1262" i="35"/>
  <c r="BZ1262" i="35" s="1"/>
  <c r="BZ1573" i="35"/>
  <c r="BY1569" i="35"/>
  <c r="BZ1569" i="35" s="1"/>
  <c r="BY633" i="35"/>
  <c r="BZ633" i="35" s="1"/>
  <c r="BY1101" i="35"/>
  <c r="BZ1101" i="35" s="1"/>
  <c r="BY1422" i="35"/>
  <c r="BZ1422" i="35" s="1"/>
  <c r="BY1418" i="35"/>
  <c r="BZ1418" i="35" s="1"/>
  <c r="BY783" i="35"/>
  <c r="BZ783" i="35" s="1"/>
  <c r="BY985" i="35"/>
  <c r="BZ985" i="35" s="1"/>
  <c r="BY981" i="35"/>
  <c r="BZ981" i="35" s="1"/>
  <c r="BY1954" i="35"/>
  <c r="BZ1954" i="35" s="1"/>
  <c r="BY256" i="35"/>
  <c r="BZ256" i="35" s="1"/>
  <c r="BY252" i="35"/>
  <c r="BZ252" i="35" s="1"/>
  <c r="BY28" i="35"/>
  <c r="BZ28" i="35" s="1"/>
  <c r="BY1739" i="35"/>
  <c r="BZ1739" i="35" s="1"/>
  <c r="BY1735" i="35"/>
  <c r="BZ1735" i="35" s="1"/>
  <c r="BY488" i="35"/>
  <c r="BZ488" i="35" s="1"/>
  <c r="BY1259" i="35"/>
  <c r="BZ1259" i="35" s="1"/>
  <c r="BY1255" i="35"/>
  <c r="BZ1255" i="35" s="1"/>
  <c r="BY1566" i="35"/>
  <c r="BZ1566" i="35" s="1"/>
  <c r="BY631" i="35"/>
  <c r="BZ631" i="35" s="1"/>
  <c r="BY627" i="35"/>
  <c r="BZ627" i="35" s="1"/>
  <c r="BY1094" i="35"/>
  <c r="BZ1094" i="35" s="1"/>
  <c r="BY1415" i="35"/>
  <c r="BZ1415" i="35" s="1"/>
  <c r="BY779" i="35"/>
  <c r="BZ779" i="35" s="1"/>
  <c r="BY775" i="35"/>
  <c r="BZ775" i="35" s="1"/>
  <c r="BY247" i="35"/>
  <c r="BZ247" i="35" s="1"/>
  <c r="BY23" i="35"/>
  <c r="BZ23" i="35" s="1"/>
  <c r="BY19" i="35"/>
  <c r="BZ19" i="35" s="1"/>
  <c r="BY1730" i="35"/>
  <c r="BZ1730" i="35" s="1"/>
  <c r="BY482" i="35"/>
  <c r="BZ482" i="35" s="1"/>
  <c r="BY1253" i="35"/>
  <c r="BZ1253" i="35" s="1"/>
  <c r="BY1249" i="35"/>
  <c r="BZ1249" i="35" s="1"/>
  <c r="BY1560" i="35"/>
  <c r="BZ1560" i="35" s="1"/>
  <c r="BY331" i="35"/>
  <c r="BZ331" i="35" s="1"/>
  <c r="BY103" i="35"/>
  <c r="BZ103" i="35" s="1"/>
  <c r="BY99" i="35"/>
  <c r="BZ99" i="35" s="1"/>
  <c r="BY1810" i="35"/>
  <c r="BZ1810" i="35" s="1"/>
  <c r="BY553" i="35"/>
  <c r="BZ553" i="35" s="1"/>
  <c r="BY1313" i="35"/>
  <c r="BZ1313" i="35" s="1"/>
  <c r="BY1309" i="35"/>
  <c r="BZ1309" i="35" s="1"/>
  <c r="BY1621" i="35"/>
  <c r="BZ1621" i="35" s="1"/>
  <c r="BY681" i="35"/>
  <c r="BZ681" i="35" s="1"/>
  <c r="BY1151" i="35"/>
  <c r="BZ1151" i="35" s="1"/>
  <c r="BY1465" i="35"/>
  <c r="BZ1465" i="35" s="1"/>
  <c r="BY1461" i="35"/>
  <c r="BZ1461" i="35" s="1"/>
  <c r="BY1016" i="35"/>
  <c r="BZ1016" i="35" s="1"/>
  <c r="BY1012" i="35"/>
  <c r="BZ1012" i="35" s="1"/>
  <c r="BY1991" i="35"/>
  <c r="BZ1991" i="35" s="1"/>
  <c r="BY326" i="35"/>
  <c r="BZ326" i="35" s="1"/>
  <c r="BY322" i="35"/>
  <c r="BZ322" i="35" s="1"/>
  <c r="BY95" i="35"/>
  <c r="BZ95" i="35" s="1"/>
  <c r="BY1806" i="35"/>
  <c r="BZ1806" i="35" s="1"/>
  <c r="BY1802" i="35"/>
  <c r="BZ1802" i="35" s="1"/>
  <c r="BY1305" i="35"/>
  <c r="BZ1305" i="35" s="1"/>
  <c r="BY1617" i="35"/>
  <c r="BZ1617" i="35" s="1"/>
  <c r="BY678" i="35"/>
  <c r="BZ678" i="35" s="1"/>
  <c r="BY674" i="35"/>
  <c r="BZ674" i="35" s="1"/>
  <c r="BY1144" i="35"/>
  <c r="BZ1144" i="35" s="1"/>
  <c r="BY1458" i="35"/>
  <c r="BZ1458" i="35" s="1"/>
  <c r="BY828" i="35"/>
  <c r="BZ828" i="35" s="1"/>
  <c r="BY824" i="35"/>
  <c r="BZ824" i="35" s="1"/>
  <c r="BY1008" i="35"/>
  <c r="BZ1008" i="35" s="1"/>
  <c r="BY1987" i="35"/>
  <c r="BZ1987" i="35" s="1"/>
  <c r="BY320" i="35"/>
  <c r="BZ320" i="35" s="1"/>
  <c r="BY316" i="35"/>
  <c r="BZ316" i="35" s="1"/>
  <c r="BY89" i="35"/>
  <c r="BZ89" i="35" s="1"/>
  <c r="BY1800" i="35"/>
  <c r="BZ1800" i="35" s="1"/>
  <c r="BY1796" i="35"/>
  <c r="BZ1796" i="35" s="1"/>
  <c r="BY546" i="35"/>
  <c r="BZ546" i="35" s="1"/>
  <c r="BY1301" i="35"/>
  <c r="BZ1301" i="35" s="1"/>
  <c r="BY1612" i="35"/>
  <c r="BZ1612" i="35" s="1"/>
  <c r="BY673" i="35"/>
  <c r="BZ673" i="35" s="1"/>
  <c r="BY669" i="35"/>
  <c r="BZ669" i="35" s="1"/>
  <c r="BY1138" i="35"/>
  <c r="BZ1138" i="35" s="1"/>
  <c r="BY1452" i="35"/>
  <c r="BZ1452" i="35" s="1"/>
  <c r="BY819" i="35"/>
  <c r="BZ819" i="35" s="1"/>
  <c r="BY313" i="35"/>
  <c r="BZ313" i="35" s="1"/>
  <c r="BY85" i="35"/>
  <c r="BZ85" i="35" s="1"/>
  <c r="BY1795" i="35"/>
  <c r="BZ1795" i="35" s="1"/>
  <c r="BY1791" i="35"/>
  <c r="BZ1791" i="35" s="1"/>
  <c r="BY541" i="35"/>
  <c r="BZ541" i="35" s="1"/>
  <c r="BY935" i="35"/>
  <c r="BZ935" i="35" s="1"/>
  <c r="BY1984" i="35"/>
  <c r="BZ1984" i="35" s="1"/>
  <c r="BY1980" i="35"/>
  <c r="BZ1980" i="35" s="1"/>
  <c r="BY307" i="35"/>
  <c r="BZ307" i="35" s="1"/>
  <c r="BY80" i="35"/>
  <c r="BZ80" i="35" s="1"/>
  <c r="BY1790" i="35"/>
  <c r="BZ1790" i="35" s="1"/>
  <c r="BY1786" i="35"/>
  <c r="BZ1786" i="35" s="1"/>
  <c r="BY537" i="35"/>
  <c r="BZ537" i="35" s="1"/>
  <c r="BY1297" i="35"/>
  <c r="BZ1297" i="35" s="1"/>
  <c r="BY1608" i="35"/>
  <c r="BZ1608" i="35" s="1"/>
  <c r="BY1604" i="35"/>
  <c r="BZ1604" i="35" s="1"/>
  <c r="BY665" i="35"/>
  <c r="BZ665" i="35" s="1"/>
  <c r="BY1135" i="35"/>
  <c r="BZ1135" i="35" s="1"/>
  <c r="BY1451" i="35"/>
  <c r="BZ1451" i="35" s="1"/>
  <c r="BY1447" i="35"/>
  <c r="BZ1447" i="35" s="1"/>
  <c r="BY814" i="35"/>
  <c r="BZ814" i="35" s="1"/>
  <c r="BY1003" i="35"/>
  <c r="BZ1003" i="35" s="1"/>
  <c r="BY1979" i="35"/>
  <c r="BZ1979" i="35" s="1"/>
  <c r="BY1975" i="35"/>
  <c r="BZ1975" i="35" s="1"/>
  <c r="BY302" i="35"/>
  <c r="BZ302" i="35" s="1"/>
  <c r="BY76" i="35"/>
  <c r="BZ76" i="35" s="1"/>
  <c r="BY72" i="35"/>
  <c r="BZ72" i="35" s="1"/>
  <c r="BY1782" i="35"/>
  <c r="BZ1782" i="35" s="1"/>
  <c r="BY534" i="35"/>
  <c r="BZ534" i="35" s="1"/>
  <c r="BY530" i="35"/>
  <c r="BZ530" i="35" s="1"/>
  <c r="BY1291" i="35"/>
  <c r="BZ1291" i="35" s="1"/>
  <c r="BY1602" i="35"/>
  <c r="BZ1602" i="35" s="1"/>
  <c r="BY1598" i="35"/>
  <c r="BZ1598" i="35" s="1"/>
  <c r="BY659" i="35"/>
  <c r="BZ659" i="35" s="1"/>
  <c r="BY1129" i="35"/>
  <c r="BZ1129" i="35" s="1"/>
  <c r="BY1446" i="35"/>
  <c r="BZ1446" i="35" s="1"/>
  <c r="BY1442" i="35"/>
  <c r="BZ1442" i="35" s="1"/>
  <c r="BY809" i="35"/>
  <c r="BZ809" i="35" s="1"/>
  <c r="BY997" i="35"/>
  <c r="BZ997" i="35" s="1"/>
  <c r="BY1073" i="35"/>
  <c r="BZ1073" i="35" s="1"/>
  <c r="BY461" i="35"/>
  <c r="BZ461" i="35" s="1"/>
  <c r="BY457" i="35"/>
  <c r="BZ457" i="35" s="1"/>
  <c r="BY224" i="35"/>
  <c r="BZ224" i="35" s="1"/>
  <c r="BY1939" i="35"/>
  <c r="BZ1939" i="35" s="1"/>
  <c r="BY1398" i="35"/>
  <c r="BZ1398" i="35" s="1"/>
  <c r="BY1394" i="35"/>
  <c r="BZ1394" i="35" s="1"/>
  <c r="BY1708" i="35"/>
  <c r="BZ1708" i="35" s="1"/>
  <c r="BY757" i="35"/>
  <c r="BZ757" i="35" s="1"/>
  <c r="BY1235" i="35"/>
  <c r="BZ1235" i="35" s="1"/>
  <c r="BY1544" i="35"/>
  <c r="BZ1544" i="35" s="1"/>
  <c r="BY914" i="35"/>
  <c r="BZ914" i="35" s="1"/>
  <c r="BY454" i="35"/>
  <c r="BZ454" i="35" s="1"/>
  <c r="BY450" i="35"/>
  <c r="BZ450" i="35" s="1"/>
  <c r="BY218" i="35"/>
  <c r="BZ218" i="35" s="1"/>
  <c r="BY1934" i="35"/>
  <c r="BZ1934" i="35" s="1"/>
  <c r="BY1930" i="35"/>
  <c r="BZ1930" i="35" s="1"/>
  <c r="BY608" i="35"/>
  <c r="BZ608" i="35" s="1"/>
  <c r="BY967" i="35"/>
  <c r="BZ967" i="35" s="1"/>
  <c r="BY448" i="35"/>
  <c r="BZ448" i="35" s="1"/>
  <c r="BY444" i="35"/>
  <c r="BZ444" i="35" s="1"/>
  <c r="BY212" i="35"/>
  <c r="BZ212" i="35" s="1"/>
  <c r="BY1927" i="35"/>
  <c r="BZ1927" i="35" s="1"/>
  <c r="BY605" i="35"/>
  <c r="BZ605" i="35" s="1"/>
  <c r="BY1392" i="35"/>
  <c r="BZ1392" i="35" s="1"/>
  <c r="BY1388" i="35"/>
  <c r="BZ1388" i="35" s="1"/>
  <c r="BY1703" i="35"/>
  <c r="BZ1703" i="35" s="1"/>
  <c r="BY1542" i="35"/>
  <c r="BZ1542" i="35" s="1"/>
  <c r="BY1538" i="35"/>
  <c r="BZ1538" i="35" s="1"/>
  <c r="BY909" i="35"/>
  <c r="BZ909" i="35" s="1"/>
  <c r="BY1069" i="35"/>
  <c r="BZ1069" i="35" s="1"/>
  <c r="BY1065" i="35"/>
  <c r="BZ1065" i="35" s="1"/>
  <c r="BY2055" i="35"/>
  <c r="BZ2055" i="35" s="1"/>
  <c r="BY443" i="35"/>
  <c r="BZ443" i="35" s="1"/>
  <c r="BY439" i="35"/>
  <c r="BZ439" i="35" s="1"/>
  <c r="BY208" i="35"/>
  <c r="BZ208" i="35" s="1"/>
  <c r="BY1923" i="35"/>
  <c r="BZ1923" i="35" s="1"/>
  <c r="BY1919" i="35"/>
  <c r="BZ1919" i="35" s="1"/>
  <c r="BY1383" i="35"/>
  <c r="BZ1383" i="35" s="1"/>
  <c r="BY1699" i="35"/>
  <c r="BZ1699" i="35" s="1"/>
  <c r="BY753" i="35"/>
  <c r="BZ753" i="35" s="1"/>
  <c r="BY749" i="35"/>
  <c r="BZ749" i="35" s="1"/>
  <c r="BY1222" i="35"/>
  <c r="BZ1222" i="35" s="1"/>
  <c r="BY1534" i="35"/>
  <c r="BZ1534" i="35" s="1"/>
  <c r="BY904" i="35"/>
  <c r="BZ904" i="35" s="1"/>
  <c r="BY1063" i="35"/>
  <c r="BZ1063" i="35" s="1"/>
  <c r="BY2051" i="35"/>
  <c r="BZ2051" i="35" s="1"/>
  <c r="BY437" i="35"/>
  <c r="BZ437" i="35" s="1"/>
  <c r="BY433" i="35"/>
  <c r="BZ433" i="35" s="1"/>
  <c r="BY202" i="35"/>
  <c r="BZ202" i="35" s="1"/>
  <c r="BY1916" i="35"/>
  <c r="BZ1916" i="35" s="1"/>
  <c r="BY1380" i="35"/>
  <c r="BZ1380" i="35" s="1"/>
  <c r="BY1376" i="35"/>
  <c r="BZ1376" i="35" s="1"/>
  <c r="BY1692" i="35"/>
  <c r="BZ1692" i="35" s="1"/>
  <c r="BY746" i="35"/>
  <c r="BZ746" i="35" s="1"/>
  <c r="BY1219" i="35"/>
  <c r="BZ1219" i="35" s="1"/>
  <c r="BY1531" i="35"/>
  <c r="BZ1531" i="35" s="1"/>
  <c r="BY1527" i="35"/>
  <c r="BZ1527" i="35" s="1"/>
  <c r="BY897" i="35"/>
  <c r="BZ897" i="35" s="1"/>
  <c r="BY430" i="35"/>
  <c r="BZ430" i="35" s="1"/>
  <c r="BY200" i="35"/>
  <c r="BZ200" i="35" s="1"/>
  <c r="BY1072" i="35"/>
  <c r="BZ1072" i="35" s="1"/>
  <c r="BY460" i="35"/>
  <c r="BZ460" i="35" s="1"/>
  <c r="BY456" i="35"/>
  <c r="BZ456" i="35" s="1"/>
  <c r="BY223" i="35"/>
  <c r="BZ223" i="35" s="1"/>
  <c r="BY1938" i="35"/>
  <c r="BZ1938" i="35" s="1"/>
  <c r="BY1397" i="35"/>
  <c r="BZ1397" i="35" s="1"/>
  <c r="BY1393" i="35"/>
  <c r="BZ1393" i="35" s="1"/>
  <c r="BY1707" i="35"/>
  <c r="BZ1707" i="35" s="1"/>
  <c r="BY756" i="35"/>
  <c r="BZ756" i="35" s="1"/>
  <c r="BY1234" i="35"/>
  <c r="BZ1234" i="35" s="1"/>
  <c r="BY1547" i="35"/>
  <c r="BZ1547" i="35" s="1"/>
  <c r="BY1543" i="35"/>
  <c r="BZ1543" i="35" s="1"/>
  <c r="BY913" i="35"/>
  <c r="BZ913" i="35" s="1"/>
  <c r="BY453" i="35"/>
  <c r="BZ453" i="35" s="1"/>
  <c r="BY221" i="35"/>
  <c r="BZ221" i="35" s="1"/>
  <c r="BY217" i="35"/>
  <c r="BZ217" i="35" s="1"/>
  <c r="BY1933" i="35"/>
  <c r="BZ1933" i="35" s="1"/>
  <c r="BY611" i="35"/>
  <c r="BZ611" i="35" s="1"/>
  <c r="BY607" i="35"/>
  <c r="BZ607" i="35" s="1"/>
  <c r="BY966" i="35"/>
  <c r="BZ966" i="35" s="1"/>
  <c r="BY447" i="35"/>
  <c r="BZ447" i="35" s="1"/>
  <c r="BY215" i="35"/>
  <c r="BZ215" i="35" s="1"/>
  <c r="BY211" i="35"/>
  <c r="BZ211" i="35" s="1"/>
  <c r="BY1926" i="35"/>
  <c r="BZ1926" i="35" s="1"/>
  <c r="BY604" i="35"/>
  <c r="BZ604" i="35" s="1"/>
  <c r="BY1391" i="35"/>
  <c r="BZ1391" i="35" s="1"/>
  <c r="BY1387" i="35"/>
  <c r="BZ1387" i="35" s="1"/>
  <c r="BY1702" i="35"/>
  <c r="BZ1702" i="35" s="1"/>
  <c r="BY1541" i="35"/>
  <c r="BZ1541" i="35" s="1"/>
  <c r="BY1537" i="35"/>
  <c r="BZ1537" i="35" s="1"/>
  <c r="BY908" i="35"/>
  <c r="BZ908" i="35" s="1"/>
  <c r="BY1068" i="35"/>
  <c r="BZ1068" i="35" s="1"/>
  <c r="BY1064" i="35"/>
  <c r="BZ1064" i="35" s="1"/>
  <c r="BY2054" i="35"/>
  <c r="BZ2054" i="35" s="1"/>
  <c r="BY442" i="35"/>
  <c r="BZ442" i="35" s="1"/>
  <c r="BY438" i="35"/>
  <c r="BZ438" i="35" s="1"/>
  <c r="BY207" i="35"/>
  <c r="BZ207" i="35" s="1"/>
  <c r="BY1922" i="35"/>
  <c r="BZ1922" i="35" s="1"/>
  <c r="BY1386" i="35"/>
  <c r="BZ1386" i="35" s="1"/>
  <c r="BY1382" i="35"/>
  <c r="BZ1382" i="35" s="1"/>
  <c r="BY1698" i="35"/>
  <c r="BZ1698" i="35" s="1"/>
  <c r="BY752" i="35"/>
  <c r="BZ752" i="35" s="1"/>
  <c r="BY1225" i="35"/>
  <c r="BZ1225" i="35" s="1"/>
  <c r="BY1221" i="35"/>
  <c r="BZ1221" i="35" s="1"/>
  <c r="BY1533" i="35"/>
  <c r="BZ1533" i="35" s="1"/>
  <c r="BY903" i="35"/>
  <c r="BZ903" i="35" s="1"/>
  <c r="BY1062" i="35"/>
  <c r="BZ1062" i="35" s="1"/>
  <c r="BY2050" i="35"/>
  <c r="BZ2050" i="35" s="1"/>
  <c r="BY436" i="35"/>
  <c r="BZ436" i="35" s="1"/>
  <c r="BY205" i="35"/>
  <c r="BZ205" i="35" s="1"/>
  <c r="BY201" i="35"/>
  <c r="BZ201" i="35" s="1"/>
  <c r="BY1915" i="35"/>
  <c r="BZ1915" i="35" s="1"/>
  <c r="BY1379" i="35"/>
  <c r="BZ1379" i="35" s="1"/>
  <c r="BY1695" i="35"/>
  <c r="BZ1695" i="35" s="1"/>
  <c r="BY1691" i="35"/>
  <c r="BZ1691" i="35" s="1"/>
  <c r="BY745" i="35"/>
  <c r="BZ745" i="35" s="1"/>
  <c r="BY1218" i="35"/>
  <c r="BZ1218" i="35" s="1"/>
  <c r="BY1530" i="35"/>
  <c r="BZ1530" i="35" s="1"/>
  <c r="BY900" i="35"/>
  <c r="BZ900" i="35" s="1"/>
  <c r="BY896" i="35"/>
  <c r="BZ896" i="35" s="1"/>
  <c r="BY429" i="35"/>
  <c r="BZ429" i="35" s="1"/>
  <c r="BY199" i="35"/>
  <c r="BZ199" i="35" s="1"/>
  <c r="BY195" i="35"/>
  <c r="BZ195" i="35" s="1"/>
  <c r="BY1909" i="35"/>
  <c r="BZ1909" i="35" s="1"/>
  <c r="BY600" i="35"/>
  <c r="BZ600" i="35" s="1"/>
  <c r="BY596" i="35"/>
  <c r="BZ596" i="35" s="1"/>
  <c r="BY961" i="35"/>
  <c r="BZ961" i="35" s="1"/>
  <c r="BY424" i="35"/>
  <c r="BZ424" i="35" s="1"/>
  <c r="BY194" i="35"/>
  <c r="BZ194" i="35" s="1"/>
  <c r="BY190" i="35"/>
  <c r="BZ190" i="35" s="1"/>
  <c r="BY1903" i="35"/>
  <c r="BZ1903" i="35" s="1"/>
  <c r="BY624" i="35"/>
  <c r="BZ624" i="35" s="1"/>
  <c r="BY1090" i="35"/>
  <c r="BZ1090" i="35" s="1"/>
  <c r="BY1411" i="35"/>
  <c r="BZ1411" i="35" s="1"/>
  <c r="BY773" i="35"/>
  <c r="BZ773" i="35" s="1"/>
  <c r="BY244" i="35"/>
  <c r="BZ244" i="35" s="1"/>
  <c r="BY240" i="35"/>
  <c r="BZ240" i="35" s="1"/>
  <c r="BY16" i="35"/>
  <c r="BZ16" i="35" s="1"/>
  <c r="BY1728" i="35"/>
  <c r="BZ1728" i="35" s="1"/>
  <c r="BY1724" i="35"/>
  <c r="BZ1724" i="35" s="1"/>
  <c r="BY476" i="35"/>
  <c r="BZ476" i="35" s="1"/>
  <c r="BY920" i="35"/>
  <c r="BZ920" i="35" s="1"/>
  <c r="BY1950" i="35"/>
  <c r="BZ1950" i="35" s="1"/>
  <c r="BY238" i="35"/>
  <c r="BZ238" i="35" s="1"/>
  <c r="BY234" i="35"/>
  <c r="BZ234" i="35" s="1"/>
  <c r="BY10" i="35"/>
  <c r="BZ10" i="35" s="1"/>
  <c r="BY1721" i="35"/>
  <c r="BZ1721" i="35" s="1"/>
  <c r="BY1717" i="35"/>
  <c r="BZ1717" i="35" s="1"/>
  <c r="BY470" i="35"/>
  <c r="BZ470" i="35" s="1"/>
  <c r="BY1246" i="35"/>
  <c r="BZ1246" i="35" s="1"/>
  <c r="BY1242" i="35"/>
  <c r="BZ1242" i="35" s="1"/>
  <c r="BY1555" i="35"/>
  <c r="BZ1555" i="35" s="1"/>
  <c r="BY620" i="35"/>
  <c r="BZ620" i="35" s="1"/>
  <c r="BY1086" i="35"/>
  <c r="BZ1086" i="35" s="1"/>
  <c r="BY1082" i="35"/>
  <c r="BZ1082" i="35" s="1"/>
  <c r="BY1406" i="35"/>
  <c r="BZ1406" i="35" s="1"/>
  <c r="BY768" i="35"/>
  <c r="BZ768" i="35" s="1"/>
  <c r="BY1944" i="35"/>
  <c r="BZ1944" i="35" s="1"/>
  <c r="BY232" i="35"/>
  <c r="BZ232" i="35" s="1"/>
  <c r="BY228" i="35"/>
  <c r="BZ228" i="35" s="1"/>
  <c r="BY5" i="35"/>
  <c r="BZ5" i="35" s="1"/>
  <c r="BY1716" i="35"/>
  <c r="BZ1716" i="35" s="1"/>
  <c r="BY1712" i="35"/>
  <c r="BZ1712" i="35" s="1"/>
  <c r="BY465" i="35"/>
  <c r="BZ465" i="35" s="1"/>
  <c r="BY1241" i="35"/>
  <c r="BZ1241" i="35" s="1"/>
  <c r="BY1237" i="35"/>
  <c r="BZ1237" i="35" s="1"/>
  <c r="BY1550" i="35"/>
  <c r="BZ1550" i="35" s="1"/>
  <c r="BY615" i="35"/>
  <c r="BZ615" i="35" s="1"/>
  <c r="BY1080" i="35"/>
  <c r="BZ1080" i="35" s="1"/>
  <c r="BY1076" i="35"/>
  <c r="BZ1076" i="35" s="1"/>
  <c r="BY1401" i="35"/>
  <c r="BZ1401" i="35" s="1"/>
  <c r="BY296" i="35"/>
  <c r="BZ296" i="35" s="1"/>
  <c r="BY70" i="35"/>
  <c r="BZ70" i="35" s="1"/>
  <c r="BY66" i="35"/>
  <c r="BZ66" i="35" s="1"/>
  <c r="BZ1776" i="35"/>
  <c r="BY527" i="35"/>
  <c r="BZ527" i="35" s="1"/>
  <c r="BY1288" i="35"/>
  <c r="BZ1288" i="35" s="1"/>
  <c r="BY1284" i="35"/>
  <c r="BZ1284" i="35" s="1"/>
  <c r="BY1594" i="35"/>
  <c r="BZ1594" i="35" s="1"/>
  <c r="BY655" i="35"/>
  <c r="BZ655" i="35" s="1"/>
  <c r="BY1124" i="35"/>
  <c r="BZ1124" i="35" s="1"/>
  <c r="BY1441" i="35"/>
  <c r="BZ1441" i="35" s="1"/>
  <c r="BY807" i="35"/>
  <c r="BZ807" i="35" s="1"/>
  <c r="BY803" i="35"/>
  <c r="BZ803" i="35" s="1"/>
  <c r="BY290" i="35"/>
  <c r="BZ290" i="35" s="1"/>
  <c r="BY64" i="35"/>
  <c r="BZ64" i="35" s="1"/>
  <c r="BY60" i="35"/>
  <c r="BZ60" i="35" s="1"/>
  <c r="BY1771" i="35"/>
  <c r="BZ1771" i="35" s="1"/>
  <c r="BY523" i="35"/>
  <c r="BZ523" i="35" s="1"/>
  <c r="BY519" i="35"/>
  <c r="BZ519" i="35" s="1"/>
  <c r="BY929" i="35"/>
  <c r="BZ929" i="35" s="1"/>
  <c r="BY1972" i="35"/>
  <c r="BZ1972" i="35" s="1"/>
  <c r="BY1968" i="35"/>
  <c r="BZ1968" i="35" s="1"/>
  <c r="BY283" i="35"/>
  <c r="BZ283" i="35" s="1"/>
  <c r="BY57" i="35"/>
  <c r="BZ57" i="35" s="1"/>
  <c r="BY1767" i="35"/>
  <c r="BZ1767" i="35" s="1"/>
  <c r="BY1763" i="35"/>
  <c r="BZ1763" i="35" s="1"/>
  <c r="BY515" i="35"/>
  <c r="BZ515" i="35" s="1"/>
  <c r="BY1283" i="35"/>
  <c r="BZ1283" i="35" s="1"/>
  <c r="BY1279" i="35"/>
  <c r="BZ1279" i="35" s="1"/>
  <c r="BY1590" i="35"/>
  <c r="BZ1590" i="35" s="1"/>
  <c r="BY652" i="35"/>
  <c r="BZ652" i="35" s="1"/>
  <c r="BY648" i="35"/>
  <c r="BZ648" i="35" s="1"/>
  <c r="BY1118" i="35"/>
  <c r="BZ1118" i="35" s="1"/>
  <c r="BY1437" i="35"/>
  <c r="BZ1437" i="35" s="1"/>
  <c r="BY799" i="35"/>
  <c r="BZ799" i="35" s="1"/>
  <c r="BY994" i="35"/>
  <c r="BZ994" i="35" s="1"/>
  <c r="BY990" i="35"/>
  <c r="BZ990" i="35" s="1"/>
  <c r="BY279" i="35"/>
  <c r="BZ279" i="35" s="1"/>
  <c r="BY275" i="35"/>
  <c r="BZ275" i="35" s="1"/>
  <c r="BY50" i="35"/>
  <c r="BZ50" i="35" s="1"/>
  <c r="BY1760" i="35"/>
  <c r="BZ1760" i="35" s="1"/>
  <c r="BY1756" i="35"/>
  <c r="BZ1756" i="35" s="1"/>
  <c r="BY508" i="35"/>
  <c r="BZ508" i="35" s="1"/>
  <c r="BY1275" i="35"/>
  <c r="BZ1275" i="35" s="1"/>
  <c r="BY1586" i="35"/>
  <c r="BZ1586" i="35" s="1"/>
  <c r="BY1582" i="35"/>
  <c r="BZ1582" i="35" s="1"/>
  <c r="BY644" i="35"/>
  <c r="BZ644" i="35" s="1"/>
  <c r="BY1113" i="35"/>
  <c r="BZ1113" i="35" s="1"/>
  <c r="BY1109" i="35"/>
  <c r="BZ1109" i="35" s="1"/>
  <c r="BY1428" i="35"/>
  <c r="BZ1428" i="35" s="1"/>
  <c r="BY794" i="35"/>
  <c r="BZ794" i="35" s="1"/>
  <c r="BY989" i="35"/>
  <c r="BZ989" i="35" s="1"/>
  <c r="BY274" i="35"/>
  <c r="BZ274" i="35" s="1"/>
  <c r="BY270" i="35"/>
  <c r="BZ270" i="35" s="1"/>
  <c r="BY45" i="35"/>
  <c r="BZ45" i="35" s="1"/>
  <c r="BY1755" i="35"/>
  <c r="BZ1755" i="35" s="1"/>
  <c r="BY1751" i="35"/>
  <c r="BZ1751" i="35" s="1"/>
  <c r="BY503" i="35"/>
  <c r="BZ503" i="35" s="1"/>
  <c r="BY1269" i="35"/>
  <c r="BZ1269" i="35" s="1"/>
  <c r="BY1580" i="35"/>
  <c r="BZ1580" i="35" s="1"/>
  <c r="BY639" i="35"/>
  <c r="BZ639" i="35" s="1"/>
  <c r="BY1107" i="35"/>
  <c r="BZ1107" i="35" s="1"/>
  <c r="BY1426" i="35"/>
  <c r="BZ1426" i="35" s="1"/>
  <c r="BY790" i="35"/>
  <c r="BZ790" i="35" s="1"/>
  <c r="BY786" i="35"/>
  <c r="BZ786" i="35" s="1"/>
  <c r="BY265" i="35"/>
  <c r="BZ265" i="35" s="1"/>
  <c r="BY40" i="35"/>
  <c r="BZ40" i="35" s="1"/>
  <c r="BY36" i="35"/>
  <c r="BZ36" i="35" s="1"/>
  <c r="BY1747" i="35"/>
  <c r="BZ1747" i="35" s="1"/>
  <c r="BY499" i="35"/>
  <c r="BZ499" i="35" s="1"/>
  <c r="BY925" i="35"/>
  <c r="BZ925" i="35" s="1"/>
  <c r="BY1961" i="35"/>
  <c r="BZ1961" i="35" s="1"/>
  <c r="BY1957" i="35"/>
  <c r="BZ1957" i="35" s="1"/>
  <c r="BY259" i="35"/>
  <c r="BZ259" i="35" s="1"/>
  <c r="BY34" i="35"/>
  <c r="BZ34" i="35" s="1"/>
  <c r="BY1745" i="35"/>
  <c r="BZ1745" i="35" s="1"/>
  <c r="BY1741" i="35"/>
  <c r="BZ1741" i="35" s="1"/>
  <c r="BY494" i="35"/>
  <c r="BZ494" i="35" s="1"/>
  <c r="BY1265" i="35"/>
  <c r="BZ1265" i="35" s="1"/>
  <c r="BY1261" i="35"/>
  <c r="BZ1261" i="35" s="1"/>
  <c r="BY636" i="35"/>
  <c r="BZ636" i="35" s="1"/>
  <c r="BY196" i="35"/>
  <c r="BZ196" i="35" s="1"/>
  <c r="BY1910" i="35"/>
  <c r="BZ1910" i="35" s="1"/>
  <c r="BY601" i="35"/>
  <c r="BZ601" i="35" s="1"/>
  <c r="BY597" i="35"/>
  <c r="BZ597" i="35" s="1"/>
  <c r="BY962" i="35"/>
  <c r="BZ962" i="35" s="1"/>
  <c r="BY425" i="35"/>
  <c r="BZ425" i="35" s="1"/>
  <c r="BY421" i="35"/>
  <c r="BZ421" i="35" s="1"/>
  <c r="BY191" i="35"/>
  <c r="BZ191" i="35" s="1"/>
  <c r="BY1904" i="35"/>
  <c r="BZ1904" i="35" s="1"/>
  <c r="BY595" i="35"/>
  <c r="BZ595" i="35" s="1"/>
  <c r="BY591" i="35"/>
  <c r="BZ591" i="35" s="1"/>
  <c r="BZ1372" i="35"/>
  <c r="BY1689" i="35"/>
  <c r="BZ1689" i="35" s="1"/>
  <c r="BY743" i="35"/>
  <c r="BZ743" i="35" s="1"/>
  <c r="BY739" i="35"/>
  <c r="BZ739" i="35" s="1"/>
  <c r="BY1212" i="35"/>
  <c r="BZ1212" i="35" s="1"/>
  <c r="BY1524" i="35"/>
  <c r="BZ1524" i="35" s="1"/>
  <c r="BY895" i="35"/>
  <c r="BZ895" i="35" s="1"/>
  <c r="BY891" i="35"/>
  <c r="BZ891" i="35" s="1"/>
  <c r="BY1056" i="35"/>
  <c r="BZ1056" i="35" s="1"/>
  <c r="BY2046" i="35"/>
  <c r="BZ2046" i="35" s="1"/>
  <c r="BY2042" i="35"/>
  <c r="BZ2042" i="35" s="1"/>
  <c r="BY417" i="35"/>
  <c r="BZ417" i="35" s="1"/>
  <c r="BY188" i="35"/>
  <c r="BZ188" i="35" s="1"/>
  <c r="BY184" i="35"/>
  <c r="BZ184" i="35" s="1"/>
  <c r="BY1897" i="35"/>
  <c r="BZ1897" i="35" s="1"/>
  <c r="BY1368" i="35"/>
  <c r="BZ1368" i="35" s="1"/>
  <c r="BY1364" i="35"/>
  <c r="BZ1364" i="35" s="1"/>
  <c r="BY1682" i="35"/>
  <c r="BZ1682" i="35" s="1"/>
  <c r="BY736" i="35"/>
  <c r="BZ736" i="35" s="1"/>
  <c r="BY1209" i="35"/>
  <c r="BZ1209" i="35" s="1"/>
  <c r="BY1205" i="35"/>
  <c r="BZ1205" i="35" s="1"/>
  <c r="BY1517" i="35"/>
  <c r="BZ1517" i="35" s="1"/>
  <c r="BY888" i="35"/>
  <c r="BZ888" i="35" s="1"/>
  <c r="BY1052" i="35"/>
  <c r="BZ1052" i="35" s="1"/>
  <c r="BY2041" i="35"/>
  <c r="BZ2041" i="35" s="1"/>
  <c r="BY414" i="35"/>
  <c r="BZ414" i="35" s="1"/>
  <c r="BY410" i="35"/>
  <c r="BZ410" i="35" s="1"/>
  <c r="BY180" i="35"/>
  <c r="BZ180" i="35" s="1"/>
  <c r="BY1893" i="35"/>
  <c r="BZ1893" i="35" s="1"/>
  <c r="BY1889" i="35"/>
  <c r="BZ1889" i="35" s="1"/>
  <c r="BY1360" i="35"/>
  <c r="BZ1360" i="35" s="1"/>
  <c r="BY1678" i="35"/>
  <c r="BZ1678" i="35" s="1"/>
  <c r="BY733" i="35"/>
  <c r="BZ733" i="35" s="1"/>
  <c r="BY729" i="35"/>
  <c r="BZ729" i="35" s="1"/>
  <c r="BY1201" i="35"/>
  <c r="BZ1201" i="35" s="1"/>
  <c r="BY1513" i="35"/>
  <c r="BZ1513" i="35" s="1"/>
  <c r="BY884" i="35"/>
  <c r="BZ884" i="35" s="1"/>
  <c r="BY409" i="35"/>
  <c r="BZ409" i="35" s="1"/>
  <c r="BY405" i="35"/>
  <c r="BZ405" i="35" s="1"/>
  <c r="BY174" i="35"/>
  <c r="BZ174" i="35" s="1"/>
  <c r="BY1887" i="35"/>
  <c r="BZ1887" i="35" s="1"/>
  <c r="BY1883" i="35"/>
  <c r="BZ1883" i="35" s="1"/>
  <c r="BY587" i="35"/>
  <c r="BZ587" i="35" s="1"/>
  <c r="BY957" i="35"/>
  <c r="BZ957" i="35" s="1"/>
  <c r="BY404" i="35"/>
  <c r="BZ404" i="35" s="1"/>
  <c r="BY400" i="35"/>
  <c r="BZ400" i="35" s="1"/>
  <c r="BY169" i="35"/>
  <c r="BZ169" i="35" s="1"/>
  <c r="BY1881" i="35"/>
  <c r="BZ1881" i="35" s="1"/>
  <c r="BY1877" i="35"/>
  <c r="BZ1877" i="35" s="1"/>
  <c r="BY582" i="35"/>
  <c r="BZ582" i="35" s="1"/>
  <c r="BY1356" i="35"/>
  <c r="BZ1356" i="35" s="1"/>
  <c r="BY1673" i="35"/>
  <c r="BZ1673" i="35" s="1"/>
  <c r="BY728" i="35"/>
  <c r="BZ728" i="35" s="1"/>
  <c r="BY724" i="35"/>
  <c r="BZ724" i="35" s="1"/>
  <c r="BY1196" i="35"/>
  <c r="BZ1196" i="35" s="1"/>
  <c r="BY1508" i="35"/>
  <c r="BZ1508" i="35" s="1"/>
  <c r="BY880" i="35"/>
  <c r="BZ880" i="35" s="1"/>
  <c r="BY876" i="35"/>
  <c r="BZ876" i="35" s="1"/>
  <c r="BY1045" i="35"/>
  <c r="BZ1045" i="35" s="1"/>
  <c r="BY2036" i="35"/>
  <c r="BZ2036" i="35" s="1"/>
  <c r="BY2032" i="35"/>
  <c r="BZ2032" i="35" s="1"/>
  <c r="BY395" i="35"/>
  <c r="BZ395" i="35" s="1"/>
  <c r="BY165" i="35"/>
  <c r="BZ165" i="35" s="1"/>
  <c r="BY161" i="35"/>
  <c r="BZ161" i="35" s="1"/>
  <c r="BY1873" i="35"/>
  <c r="BZ1873" i="35" s="1"/>
  <c r="BY1352" i="35"/>
  <c r="BZ1352" i="35" s="1"/>
  <c r="BY1669" i="35"/>
  <c r="BZ1669" i="35" s="1"/>
  <c r="BY1665" i="35"/>
  <c r="BZ1665" i="35" s="1"/>
  <c r="BY721" i="35"/>
  <c r="BZ721" i="35" s="1"/>
  <c r="BY1193" i="35"/>
  <c r="BZ1193" i="35" s="1"/>
  <c r="BY1189" i="35"/>
  <c r="BZ1189" i="35" s="1"/>
  <c r="BY1501" i="35"/>
  <c r="BZ1501" i="35" s="1"/>
  <c r="BY873" i="35"/>
  <c r="BZ873" i="35" s="1"/>
  <c r="BY1041" i="35"/>
  <c r="BZ1041" i="35" s="1"/>
  <c r="BY2031" i="35"/>
  <c r="BZ2031" i="35" s="1"/>
  <c r="BY2027" i="35"/>
  <c r="BZ2027" i="35" s="1"/>
  <c r="BY389" i="35"/>
  <c r="BZ389" i="35" s="1"/>
  <c r="BY159" i="35"/>
  <c r="BZ159" i="35" s="1"/>
  <c r="BY155" i="35"/>
  <c r="BZ155" i="35" s="1"/>
  <c r="BY1867" i="35"/>
  <c r="BZ1867" i="35" s="1"/>
  <c r="BY1347" i="35"/>
  <c r="BZ1347" i="35" s="1"/>
  <c r="BY1663" i="35"/>
  <c r="BZ1663" i="35" s="1"/>
  <c r="BY1659" i="35"/>
  <c r="BZ1659" i="35" s="1"/>
  <c r="BY716" i="35"/>
  <c r="BZ716" i="35" s="1"/>
  <c r="BY1187" i="35"/>
  <c r="BZ1187" i="35" s="1"/>
  <c r="BY1499" i="35"/>
  <c r="BZ1499" i="35" s="1"/>
  <c r="BY1495" i="35"/>
  <c r="BZ1495" i="35" s="1"/>
  <c r="BY867" i="35"/>
  <c r="BZ867" i="35" s="1"/>
  <c r="BY384" i="35"/>
  <c r="BZ384" i="35" s="1"/>
  <c r="BY154" i="35"/>
  <c r="BZ154" i="35" s="1"/>
  <c r="BY150" i="35"/>
  <c r="BZ150" i="35" s="1"/>
  <c r="BY1861" i="35"/>
  <c r="BZ1861" i="35" s="1"/>
  <c r="BY579" i="35"/>
  <c r="BZ579" i="35" s="1"/>
  <c r="BY575" i="35"/>
  <c r="BZ575" i="35" s="1"/>
  <c r="BY950" i="35"/>
  <c r="BZ950" i="35" s="1"/>
  <c r="BY2024" i="35"/>
  <c r="BZ2024" i="35" s="1"/>
  <c r="BY379" i="35"/>
  <c r="BZ379" i="35" s="1"/>
  <c r="BY375" i="35"/>
  <c r="BZ375" i="35" s="1"/>
  <c r="BY146" i="35"/>
  <c r="BZ146" i="35" s="1"/>
  <c r="BY1856" i="35"/>
  <c r="BZ1856" i="35" s="1"/>
  <c r="BY574" i="35"/>
  <c r="BZ574" i="35" s="1"/>
  <c r="BY594" i="35"/>
  <c r="BZ594" i="35" s="1"/>
  <c r="BY1375" i="35"/>
  <c r="BZ1375" i="35" s="1"/>
  <c r="BY1688" i="35"/>
  <c r="BZ1688" i="35" s="1"/>
  <c r="BY742" i="35"/>
  <c r="BZ742" i="35" s="1"/>
  <c r="BY1215" i="35"/>
  <c r="BZ1215" i="35" s="1"/>
  <c r="BY1211" i="35"/>
  <c r="BZ1211" i="35" s="1"/>
  <c r="BY1523" i="35"/>
  <c r="BZ1523" i="35" s="1"/>
  <c r="BY894" i="35"/>
  <c r="BZ894" i="35" s="1"/>
  <c r="BY1059" i="35"/>
  <c r="BZ1059" i="35" s="1"/>
  <c r="BY1055" i="35"/>
  <c r="BZ1055" i="35" s="1"/>
  <c r="BY2045" i="35"/>
  <c r="BZ2045" i="35" s="1"/>
  <c r="BY420" i="35"/>
  <c r="BZ420" i="35" s="1"/>
  <c r="BY416" i="35"/>
  <c r="BZ416" i="35" s="1"/>
  <c r="BY187" i="35"/>
  <c r="BZ187" i="35" s="1"/>
  <c r="BY1900" i="35"/>
  <c r="BZ1900" i="35" s="1"/>
  <c r="BY1896" i="35"/>
  <c r="BZ1896" i="35" s="1"/>
  <c r="BY1367" i="35"/>
  <c r="BZ1367" i="35" s="1"/>
  <c r="BY1685" i="35"/>
  <c r="BZ1685" i="35" s="1"/>
  <c r="BY1681" i="35"/>
  <c r="BZ1681" i="35" s="1"/>
  <c r="BY735" i="35"/>
  <c r="BZ735" i="35" s="1"/>
  <c r="BY1208" i="35"/>
  <c r="BZ1208" i="35" s="1"/>
  <c r="BY1520" i="35"/>
  <c r="BZ1520" i="35" s="1"/>
  <c r="BY1516" i="35"/>
  <c r="BZ1516" i="35" s="1"/>
  <c r="BY887" i="35"/>
  <c r="BZ887" i="35" s="1"/>
  <c r="BY1051" i="35"/>
  <c r="BZ1051" i="35" s="1"/>
  <c r="BY2040" i="35"/>
  <c r="BZ2040" i="35" s="1"/>
  <c r="BY413" i="35"/>
  <c r="BZ413" i="35" s="1"/>
  <c r="BY183" i="35"/>
  <c r="BZ183" i="35" s="1"/>
  <c r="BY179" i="35"/>
  <c r="BZ179" i="35" s="1"/>
  <c r="BY1892" i="35"/>
  <c r="BZ1892" i="35" s="1"/>
  <c r="BY1363" i="35"/>
  <c r="BZ1363" i="35" s="1"/>
  <c r="BY1359" i="35"/>
  <c r="BZ1359" i="35" s="1"/>
  <c r="BY1677" i="35"/>
  <c r="BZ1677" i="35" s="1"/>
  <c r="BY732" i="35"/>
  <c r="BZ732" i="35" s="1"/>
  <c r="BY1204" i="35"/>
  <c r="BZ1204" i="35" s="1"/>
  <c r="BY1200" i="35"/>
  <c r="BZ1200" i="35" s="1"/>
  <c r="BY1512" i="35"/>
  <c r="BZ1512" i="35" s="1"/>
  <c r="BY883" i="35"/>
  <c r="BZ883" i="35" s="1"/>
  <c r="BY408" i="35"/>
  <c r="BZ408" i="35" s="1"/>
  <c r="BY177" i="35"/>
  <c r="BZ177" i="35" s="1"/>
  <c r="BY173" i="35"/>
  <c r="BZ173" i="35" s="1"/>
  <c r="BY1886" i="35"/>
  <c r="BZ1886" i="35" s="1"/>
  <c r="BY590" i="35"/>
  <c r="BZ590" i="35" s="1"/>
  <c r="BY586" i="35"/>
  <c r="BZ586" i="35" s="1"/>
  <c r="BY956" i="35"/>
  <c r="BZ956" i="35" s="1"/>
  <c r="BY403" i="35"/>
  <c r="BZ403" i="35" s="1"/>
  <c r="BY399" i="35"/>
  <c r="BZ399" i="35" s="1"/>
  <c r="BY168" i="35"/>
  <c r="BZ168" i="35" s="1"/>
  <c r="BY1880" i="35"/>
  <c r="BZ1880" i="35" s="1"/>
  <c r="BY585" i="35"/>
  <c r="BZ585" i="35" s="1"/>
  <c r="BY581" i="35"/>
  <c r="BZ581" i="35" s="1"/>
  <c r="BY1355" i="35"/>
  <c r="BZ1355" i="35" s="1"/>
  <c r="BY1672" i="35"/>
  <c r="BZ1672" i="35" s="1"/>
  <c r="BY727" i="35"/>
  <c r="BZ727" i="35" s="1"/>
  <c r="BY1199" i="35"/>
  <c r="BZ1199" i="35" s="1"/>
  <c r="BY1195" i="35"/>
  <c r="BZ1195" i="35" s="1"/>
  <c r="BY1507" i="35"/>
  <c r="BZ1507" i="35" s="1"/>
  <c r="BY879" i="35"/>
  <c r="BZ879" i="35" s="1"/>
  <c r="BY1048" i="35"/>
  <c r="BZ1048" i="35" s="1"/>
  <c r="BY1044" i="35"/>
  <c r="BZ1044" i="35" s="1"/>
  <c r="BY2035" i="35"/>
  <c r="BZ2035" i="35" s="1"/>
  <c r="BY398" i="35"/>
  <c r="BZ398" i="35" s="1"/>
  <c r="BY394" i="35"/>
  <c r="BZ394" i="35" s="1"/>
  <c r="BY164" i="35"/>
  <c r="BZ164" i="35" s="1"/>
  <c r="BY1876" i="35"/>
  <c r="BZ1876" i="35" s="1"/>
  <c r="BY1872" i="35"/>
  <c r="BZ1872" i="35" s="1"/>
  <c r="BY1351" i="35"/>
  <c r="BZ1351" i="35" s="1"/>
  <c r="BY1668" i="35"/>
  <c r="BZ1668" i="35" s="1"/>
  <c r="BY1664" i="35"/>
  <c r="BZ1664" i="35" s="1"/>
  <c r="BY720" i="35"/>
  <c r="BZ720" i="35" s="1"/>
  <c r="BY1192" i="35"/>
  <c r="BZ1192" i="35" s="1"/>
  <c r="BY1504" i="35"/>
  <c r="BZ1504" i="35" s="1"/>
  <c r="BY1500" i="35"/>
  <c r="BZ1500" i="35" s="1"/>
  <c r="BY872" i="35"/>
  <c r="BZ872" i="35" s="1"/>
  <c r="BY1040" i="35"/>
  <c r="BZ1040" i="35" s="1"/>
  <c r="BY2030" i="35"/>
  <c r="BZ2030" i="35" s="1"/>
  <c r="BY392" i="35"/>
  <c r="BZ392" i="35" s="1"/>
  <c r="BY388" i="35"/>
  <c r="BZ388" i="35" s="1"/>
  <c r="BY158" i="35"/>
  <c r="BZ158" i="35" s="1"/>
  <c r="BY1870" i="35"/>
  <c r="BZ1870" i="35" s="1"/>
  <c r="BY1866" i="35"/>
  <c r="BZ1866" i="35" s="1"/>
  <c r="BY1346" i="35"/>
  <c r="BZ1346" i="35" s="1"/>
  <c r="BY1662" i="35"/>
  <c r="BZ1662" i="35" s="1"/>
  <c r="BY1658" i="35"/>
  <c r="BZ1658" i="35" s="1"/>
  <c r="BY715" i="35"/>
  <c r="BZ715" i="35" s="1"/>
  <c r="BY1186" i="35"/>
  <c r="BZ1186" i="35" s="1"/>
  <c r="BY1498" i="35"/>
  <c r="BZ1498" i="35" s="1"/>
  <c r="BY870" i="35"/>
  <c r="BZ870" i="35" s="1"/>
  <c r="BY866" i="35"/>
  <c r="BZ866" i="35" s="1"/>
  <c r="BY383" i="35"/>
  <c r="BZ383" i="35" s="1"/>
  <c r="BY153" i="35"/>
  <c r="BZ153" i="35" s="1"/>
  <c r="BY1864" i="35"/>
  <c r="BZ1864" i="35" s="1"/>
  <c r="BY1860" i="35"/>
  <c r="BZ1860" i="35" s="1"/>
  <c r="BY578" i="35"/>
  <c r="BZ578" i="35" s="1"/>
  <c r="BY953" i="35"/>
  <c r="BZ953" i="35" s="1"/>
  <c r="BY949" i="35"/>
  <c r="BZ949" i="35" s="1"/>
  <c r="BY2023" i="35"/>
  <c r="BZ2023" i="35" s="1"/>
  <c r="BY378" i="35"/>
  <c r="BZ378" i="35" s="1"/>
  <c r="BY149" i="35"/>
  <c r="BZ149" i="35" s="1"/>
  <c r="BY145" i="35"/>
  <c r="BZ145" i="35" s="1"/>
  <c r="BY1855" i="35"/>
  <c r="BZ1855" i="35" s="1"/>
  <c r="BY573" i="35"/>
  <c r="BZ573" i="35" s="1"/>
  <c r="BY763" i="35"/>
  <c r="BZ763" i="35" s="1"/>
  <c r="BY632" i="35"/>
  <c r="BZ632" i="35" s="1"/>
  <c r="BY570" i="35"/>
  <c r="BZ570" i="35" s="1"/>
  <c r="BY1340" i="35"/>
  <c r="BZ1340" i="35" s="1"/>
  <c r="BY1655" i="35"/>
  <c r="BZ1655" i="35" s="1"/>
  <c r="BY712" i="35"/>
  <c r="BZ712" i="35" s="1"/>
  <c r="BY1183" i="35"/>
  <c r="BZ1183" i="35" s="1"/>
  <c r="BY1179" i="35"/>
  <c r="BZ1179" i="35" s="1"/>
  <c r="BY1491" i="35"/>
  <c r="BZ1491" i="35" s="1"/>
  <c r="BY864" i="35"/>
  <c r="BZ864" i="35" s="1"/>
  <c r="BY860" i="35"/>
  <c r="BZ860" i="35" s="1"/>
  <c r="BY2020" i="35"/>
  <c r="BZ2020" i="35" s="1"/>
  <c r="BY2016" i="35"/>
  <c r="BZ2016" i="35" s="1"/>
  <c r="BY371" i="35"/>
  <c r="BZ371" i="35" s="1"/>
  <c r="BY143" i="35"/>
  <c r="BZ143" i="35" s="1"/>
  <c r="BY139" i="35"/>
  <c r="BZ139" i="35" s="1"/>
  <c r="BY1849" i="35"/>
  <c r="BZ1849" i="35" s="1"/>
  <c r="BY1337" i="35"/>
  <c r="BZ1337" i="35" s="1"/>
  <c r="BY1652" i="35"/>
  <c r="BZ1652" i="35" s="1"/>
  <c r="BY1648" i="35"/>
  <c r="BZ1648" i="35" s="1"/>
  <c r="BY706" i="35"/>
  <c r="BZ706" i="35" s="1"/>
  <c r="BY1177" i="35"/>
  <c r="BZ1177" i="35" s="1"/>
  <c r="BY1488" i="35"/>
  <c r="BZ1488" i="35" s="1"/>
  <c r="BY1484" i="35"/>
  <c r="BZ1484" i="35" s="1"/>
  <c r="BY856" i="35"/>
  <c r="BZ856" i="35" s="1"/>
  <c r="BY2013" i="35"/>
  <c r="BZ2013" i="35" s="1"/>
  <c r="BY366" i="35"/>
  <c r="BZ366" i="35" s="1"/>
  <c r="BY138" i="35"/>
  <c r="BZ138" i="35" s="1"/>
  <c r="BY134" i="35"/>
  <c r="BZ134" i="35" s="1"/>
  <c r="BY1844" i="35"/>
  <c r="BZ1844" i="35" s="1"/>
  <c r="BY1333" i="35"/>
  <c r="BZ1333" i="35" s="1"/>
  <c r="BY1329" i="35"/>
  <c r="BZ1329" i="35" s="1"/>
  <c r="BY1643" i="35"/>
  <c r="BZ1643" i="35" s="1"/>
  <c r="BY702" i="35"/>
  <c r="BZ702" i="35" s="1"/>
  <c r="BY1173" i="35"/>
  <c r="BZ1173" i="35" s="1"/>
  <c r="BY854" i="35"/>
  <c r="BZ854" i="35" s="1"/>
  <c r="BY850" i="35"/>
  <c r="BZ850" i="35" s="1"/>
  <c r="BY359" i="35"/>
  <c r="BZ359" i="35" s="1"/>
  <c r="BY131" i="35"/>
  <c r="BZ131" i="35" s="1"/>
  <c r="BY127" i="35"/>
  <c r="BZ127" i="35" s="1"/>
  <c r="BY1837" i="35"/>
  <c r="BZ1837" i="35" s="1"/>
  <c r="BY568" i="35"/>
  <c r="BZ568" i="35" s="1"/>
  <c r="BY948" i="35"/>
  <c r="BZ948" i="35" s="1"/>
  <c r="BY944" i="35"/>
  <c r="BZ944" i="35" s="1"/>
  <c r="BY2008" i="35"/>
  <c r="BZ2008" i="35" s="1"/>
  <c r="BY354" i="35"/>
  <c r="BZ354" i="35" s="1"/>
  <c r="BY126" i="35"/>
  <c r="BZ126" i="35" s="1"/>
  <c r="BY122" i="35"/>
  <c r="BZ122" i="35" s="1"/>
  <c r="BY562" i="35"/>
  <c r="BZ562" i="35" s="1"/>
  <c r="BY1327" i="35"/>
  <c r="BZ1327" i="35" s="1"/>
  <c r="BY1640" i="35"/>
  <c r="BZ1640" i="35" s="1"/>
  <c r="BZ1636" i="35"/>
  <c r="BY695" i="35"/>
  <c r="BZ695" i="35" s="1"/>
  <c r="BY1166" i="35"/>
  <c r="BZ1166" i="35" s="1"/>
  <c r="BY1479" i="35"/>
  <c r="BZ1479" i="35" s="1"/>
  <c r="BY1475" i="35"/>
  <c r="BZ1475" i="35" s="1"/>
  <c r="BY846" i="35"/>
  <c r="BZ846" i="35" s="1"/>
  <c r="BY1025" i="35"/>
  <c r="BZ1025" i="35" s="1"/>
  <c r="BY2006" i="35"/>
  <c r="BZ2006" i="35" s="1"/>
  <c r="BY2002" i="35"/>
  <c r="BZ2002" i="35" s="1"/>
  <c r="BY347" i="35"/>
  <c r="BZ347" i="35" s="1"/>
  <c r="BY120" i="35"/>
  <c r="BZ120" i="35" s="1"/>
  <c r="BY116" i="35"/>
  <c r="BZ116" i="35" s="1"/>
  <c r="BY1826" i="35"/>
  <c r="BZ1826" i="35" s="1"/>
  <c r="BY1322" i="35"/>
  <c r="BZ1322" i="35" s="1"/>
  <c r="BZ1631" i="35"/>
  <c r="BY691" i="35"/>
  <c r="BZ691" i="35" s="1"/>
  <c r="BY1162" i="35"/>
  <c r="BZ1162" i="35" s="1"/>
  <c r="BY1158" i="35"/>
  <c r="BZ1158" i="35" s="1"/>
  <c r="BY1471" i="35"/>
  <c r="BZ1471" i="35" s="1"/>
  <c r="BY842" i="35"/>
  <c r="BZ842" i="35" s="1"/>
  <c r="BY1020" i="35"/>
  <c r="BZ1020" i="35" s="1"/>
  <c r="BY2001" i="35"/>
  <c r="BZ2001" i="35" s="1"/>
  <c r="BY343" i="35"/>
  <c r="BZ343" i="35" s="1"/>
  <c r="BY339" i="35"/>
  <c r="BZ339" i="35" s="1"/>
  <c r="BY112" i="35"/>
  <c r="BZ112" i="35" s="1"/>
  <c r="BY1822" i="35"/>
  <c r="BZ1822" i="35" s="1"/>
  <c r="BY1318" i="35"/>
  <c r="BZ1318" i="35" s="1"/>
  <c r="BY1314" i="35"/>
  <c r="BZ1314" i="35" s="1"/>
  <c r="BY1626" i="35"/>
  <c r="BZ1626" i="35" s="1"/>
  <c r="BY686" i="35"/>
  <c r="BZ686" i="35" s="1"/>
  <c r="BY1156" i="35"/>
  <c r="BZ1156" i="35" s="1"/>
  <c r="BY1469" i="35"/>
  <c r="BZ1469" i="35" s="1"/>
  <c r="BY839" i="35"/>
  <c r="BZ839" i="35" s="1"/>
  <c r="BY335" i="35"/>
  <c r="BZ335" i="35" s="1"/>
  <c r="BY107" i="35"/>
  <c r="BZ107" i="35" s="1"/>
  <c r="BY1818" i="35"/>
  <c r="BZ1818" i="35" s="1"/>
  <c r="BY1814" i="35"/>
  <c r="BZ1814" i="35" s="1"/>
  <c r="BY556" i="35"/>
  <c r="BZ556" i="35" s="1"/>
  <c r="BY941" i="35"/>
  <c r="BZ941" i="35" s="1"/>
  <c r="BY1998" i="35"/>
  <c r="BZ1998" i="35" s="1"/>
  <c r="BY1994" i="35"/>
  <c r="BZ1994" i="35" s="1"/>
  <c r="BY330" i="35"/>
  <c r="BZ330" i="35" s="1"/>
  <c r="BY102" i="35"/>
  <c r="BZ102" i="35" s="1"/>
  <c r="BY1813" i="35"/>
  <c r="BZ1813" i="35" s="1"/>
  <c r="BY1809" i="35"/>
  <c r="BZ1809" i="35" s="1"/>
  <c r="BY552" i="35"/>
  <c r="BZ552" i="35" s="1"/>
  <c r="BY1312" i="35"/>
  <c r="BZ1312" i="35" s="1"/>
  <c r="BY1624" i="35"/>
  <c r="BZ1624" i="35" s="1"/>
  <c r="BY1620" i="35"/>
  <c r="BZ1620" i="35" s="1"/>
  <c r="BY680" i="35"/>
  <c r="BZ680" i="35" s="1"/>
  <c r="BY1150" i="35"/>
  <c r="BZ1150" i="35" s="1"/>
  <c r="BY1464" i="35"/>
  <c r="BZ1464" i="35" s="1"/>
  <c r="BY1460" i="35"/>
  <c r="BZ1460" i="35" s="1"/>
  <c r="BY831" i="35"/>
  <c r="BZ831" i="35" s="1"/>
  <c r="BY1015" i="35"/>
  <c r="BZ1015" i="35" s="1"/>
  <c r="BY1011" i="35"/>
  <c r="BZ1011" i="35" s="1"/>
  <c r="BY1990" i="35"/>
  <c r="BZ1990" i="35" s="1"/>
  <c r="BY325" i="35"/>
  <c r="BZ325" i="35" s="1"/>
  <c r="BY98" i="35"/>
  <c r="BZ98" i="35" s="1"/>
  <c r="BY94" i="35"/>
  <c r="BZ94" i="35" s="1"/>
  <c r="BY1805" i="35"/>
  <c r="BZ1805" i="35" s="1"/>
  <c r="BY1308" i="35"/>
  <c r="BZ1308" i="35" s="1"/>
  <c r="BY1304" i="35"/>
  <c r="BZ1304" i="35" s="1"/>
  <c r="BY1616" i="35"/>
  <c r="BZ1616" i="35" s="1"/>
  <c r="BY677" i="35"/>
  <c r="BZ677" i="35" s="1"/>
  <c r="BY1147" i="35"/>
  <c r="BZ1147" i="35" s="1"/>
  <c r="BY1143" i="35"/>
  <c r="BZ1143" i="35" s="1"/>
  <c r="BY1457" i="35"/>
  <c r="BZ1457" i="35" s="1"/>
  <c r="BY827" i="35"/>
  <c r="BZ827" i="35" s="1"/>
  <c r="BY823" i="35"/>
  <c r="BZ823" i="35" s="1"/>
  <c r="BY1007" i="35"/>
  <c r="BZ1007" i="35" s="1"/>
  <c r="BY1986" i="35"/>
  <c r="BZ1986" i="35" s="1"/>
  <c r="BY319" i="35"/>
  <c r="BZ319" i="35" s="1"/>
  <c r="BY92" i="35"/>
  <c r="BZ92" i="35" s="1"/>
  <c r="BY88" i="35"/>
  <c r="BZ88" i="35" s="1"/>
  <c r="BY1799" i="35"/>
  <c r="BZ1799" i="35" s="1"/>
  <c r="BY549" i="35"/>
  <c r="BZ549" i="35" s="1"/>
  <c r="BY545" i="35"/>
  <c r="BZ545" i="35" s="1"/>
  <c r="BY1300" i="35"/>
  <c r="BZ1300" i="35" s="1"/>
  <c r="BY1611" i="35"/>
  <c r="BZ1611" i="35" s="1"/>
  <c r="BY672" i="35"/>
  <c r="BZ672" i="35" s="1"/>
  <c r="BY1141" i="35"/>
  <c r="BZ1141" i="35" s="1"/>
  <c r="BY1137" i="35"/>
  <c r="BZ1137" i="35" s="1"/>
  <c r="BY822" i="35"/>
  <c r="BZ822" i="35" s="1"/>
  <c r="BY818" i="35"/>
  <c r="BZ818" i="35" s="1"/>
  <c r="BY312" i="35"/>
  <c r="BZ312" i="35" s="1"/>
  <c r="BY84" i="35"/>
  <c r="BZ84" i="35" s="1"/>
  <c r="BY1794" i="35"/>
  <c r="BZ1794" i="35" s="1"/>
  <c r="BY544" i="35"/>
  <c r="BZ544" i="35" s="1"/>
  <c r="BY540" i="35"/>
  <c r="BZ540" i="35" s="1"/>
  <c r="BY934" i="35"/>
  <c r="BZ934" i="35" s="1"/>
  <c r="BY1983" i="35"/>
  <c r="BZ1983" i="35" s="1"/>
  <c r="BY310" i="35"/>
  <c r="BZ310" i="35" s="1"/>
  <c r="BY306" i="35"/>
  <c r="BZ306" i="35" s="1"/>
  <c r="BY79" i="35"/>
  <c r="BZ79" i="35" s="1"/>
  <c r="BY1789" i="35"/>
  <c r="BZ1789" i="35" s="1"/>
  <c r="BY1785" i="35"/>
  <c r="BZ1785" i="35" s="1"/>
  <c r="BY536" i="35"/>
  <c r="BZ536" i="35" s="1"/>
  <c r="BY1296" i="35"/>
  <c r="BZ1296" i="35" s="1"/>
  <c r="BY1607" i="35"/>
  <c r="BZ1607" i="35" s="1"/>
  <c r="BY668" i="35"/>
  <c r="BZ668" i="35" s="1"/>
  <c r="BY664" i="35"/>
  <c r="BZ664" i="35" s="1"/>
  <c r="BY1134" i="35"/>
  <c r="BZ1134" i="35" s="1"/>
  <c r="BY1450" i="35"/>
  <c r="BZ1450" i="35" s="1"/>
  <c r="BY817" i="35"/>
  <c r="BZ817" i="35" s="1"/>
  <c r="BY813" i="35"/>
  <c r="BZ813" i="35" s="1"/>
  <c r="BY1002" i="35"/>
  <c r="BZ1002" i="35" s="1"/>
  <c r="BY1978" i="35"/>
  <c r="BZ1978" i="35" s="1"/>
  <c r="BY1974" i="35"/>
  <c r="BZ1974" i="35" s="1"/>
  <c r="BY301" i="35"/>
  <c r="BZ301" i="35" s="1"/>
  <c r="BY75" i="35"/>
  <c r="BZ75" i="35" s="1"/>
  <c r="BY71" i="35"/>
  <c r="BZ71" i="35" s="1"/>
  <c r="BY1781" i="35"/>
  <c r="BZ1781" i="35" s="1"/>
  <c r="BY533" i="35"/>
  <c r="BZ533" i="35" s="1"/>
  <c r="BY529" i="35"/>
  <c r="BZ529" i="35" s="1"/>
  <c r="BY1343" i="35"/>
  <c r="BZ1343" i="35" s="1"/>
  <c r="BY1339" i="35"/>
  <c r="BZ1339" i="35" s="1"/>
  <c r="BY1654" i="35"/>
  <c r="BZ1654" i="35" s="1"/>
  <c r="BY711" i="35"/>
  <c r="BZ711" i="35" s="1"/>
  <c r="BY1182" i="35"/>
  <c r="BZ1182" i="35" s="1"/>
  <c r="BY1494" i="35"/>
  <c r="BZ1494" i="35" s="1"/>
  <c r="BY1490" i="35"/>
  <c r="BZ1490" i="35" s="1"/>
  <c r="BY863" i="35"/>
  <c r="BZ863" i="35" s="1"/>
  <c r="BY1037" i="35"/>
  <c r="BZ1037" i="35" s="1"/>
  <c r="BZ1033" i="35"/>
  <c r="BY2019" i="35"/>
  <c r="BZ2019" i="35" s="1"/>
  <c r="BY374" i="35"/>
  <c r="BZ374" i="35" s="1"/>
  <c r="BY370" i="35"/>
  <c r="BZ370" i="35" s="1"/>
  <c r="BY142" i="35"/>
  <c r="BZ142" i="35" s="1"/>
  <c r="BY1852" i="35"/>
  <c r="BZ1852" i="35" s="1"/>
  <c r="BY1848" i="35"/>
  <c r="BZ1848" i="35" s="1"/>
  <c r="BY1336" i="35"/>
  <c r="BZ1336" i="35" s="1"/>
  <c r="BY1651" i="35"/>
  <c r="BZ1651" i="35" s="1"/>
  <c r="BY1647" i="35"/>
  <c r="BZ1647" i="35" s="1"/>
  <c r="BY705" i="35"/>
  <c r="BZ705" i="35" s="1"/>
  <c r="BY1176" i="35"/>
  <c r="BZ1176" i="35" s="1"/>
  <c r="BY1487" i="35"/>
  <c r="BZ1487" i="35" s="1"/>
  <c r="BY859" i="35"/>
  <c r="BZ859" i="35" s="1"/>
  <c r="BY855" i="35"/>
  <c r="BZ855" i="35" s="1"/>
  <c r="BY1028" i="35"/>
  <c r="BZ1028" i="35" s="1"/>
  <c r="BY2012" i="35"/>
  <c r="BZ2012" i="35" s="1"/>
  <c r="BY365" i="35"/>
  <c r="BZ365" i="35" s="1"/>
  <c r="BY137" i="35"/>
  <c r="BZ137" i="35" s="1"/>
  <c r="BY133" i="35"/>
  <c r="BZ133" i="35" s="1"/>
  <c r="BY1843" i="35"/>
  <c r="BZ1843" i="35" s="1"/>
  <c r="BY1332" i="35"/>
  <c r="BZ1332" i="35" s="1"/>
  <c r="BY1646" i="35"/>
  <c r="BZ1646" i="35" s="1"/>
  <c r="BY1642" i="35"/>
  <c r="BZ1642" i="35" s="1"/>
  <c r="BY701" i="35"/>
  <c r="BZ701" i="35" s="1"/>
  <c r="BY1483" i="35"/>
  <c r="BZ1483" i="35" s="1"/>
  <c r="BY853" i="35"/>
  <c r="BZ853" i="35" s="1"/>
  <c r="BY362" i="35"/>
  <c r="BZ362" i="35" s="1"/>
  <c r="BY358" i="35"/>
  <c r="BZ358" i="35" s="1"/>
  <c r="BY130" i="35"/>
  <c r="BZ130" i="35" s="1"/>
  <c r="BY1840" i="35"/>
  <c r="BZ1840" i="35" s="1"/>
  <c r="BY1836" i="35"/>
  <c r="BZ1836" i="35" s="1"/>
  <c r="BY567" i="35"/>
  <c r="BZ567" i="35" s="1"/>
  <c r="BY947" i="35"/>
  <c r="BZ947" i="35" s="1"/>
  <c r="BY2011" i="35"/>
  <c r="BZ2011" i="35" s="1"/>
  <c r="BY2007" i="35"/>
  <c r="BZ2007" i="35" s="1"/>
  <c r="BY353" i="35"/>
  <c r="BZ353" i="35" s="1"/>
  <c r="BY125" i="35"/>
  <c r="BZ125" i="35" s="1"/>
  <c r="BY561" i="35"/>
  <c r="BZ561" i="35" s="1"/>
  <c r="BY1326" i="35"/>
  <c r="BZ1326" i="35" s="1"/>
  <c r="BY1639" i="35"/>
  <c r="BZ1639" i="35" s="1"/>
  <c r="BY698" i="35"/>
  <c r="BZ698" i="35" s="1"/>
  <c r="BY694" i="35"/>
  <c r="BZ694" i="35" s="1"/>
  <c r="BY1165" i="35"/>
  <c r="BZ1165" i="35" s="1"/>
  <c r="BY1478" i="35"/>
  <c r="BZ1478" i="35" s="1"/>
  <c r="BY849" i="35"/>
  <c r="BZ849" i="35" s="1"/>
  <c r="BY845" i="35"/>
  <c r="BZ845" i="35" s="1"/>
  <c r="BY1024" i="35"/>
  <c r="BZ1024" i="35" s="1"/>
  <c r="BY2005" i="35"/>
  <c r="BZ2005" i="35" s="1"/>
  <c r="BY350" i="35"/>
  <c r="BZ350" i="35" s="1"/>
  <c r="BY346" i="35"/>
  <c r="BZ346" i="35" s="1"/>
  <c r="BY119" i="35"/>
  <c r="BZ119" i="35" s="1"/>
  <c r="BY1829" i="35"/>
  <c r="BZ1829" i="35" s="1"/>
  <c r="BY1825" i="35"/>
  <c r="BZ1825" i="35" s="1"/>
  <c r="BY1321" i="35"/>
  <c r="BZ1321" i="35" s="1"/>
  <c r="BY1630" i="35"/>
  <c r="BZ1630" i="35" s="1"/>
  <c r="BY690" i="35"/>
  <c r="BZ690" i="35" s="1"/>
  <c r="BY1161" i="35"/>
  <c r="BZ1161" i="35" s="1"/>
  <c r="BY1474" i="35"/>
  <c r="BZ1474" i="35" s="1"/>
  <c r="BY1470" i="35"/>
  <c r="BZ1470" i="35" s="1"/>
  <c r="BY841" i="35"/>
  <c r="BZ841" i="35" s="1"/>
  <c r="BY1019" i="35"/>
  <c r="BZ1019" i="35" s="1"/>
  <c r="BY2000" i="35"/>
  <c r="BZ2000" i="35" s="1"/>
  <c r="BY342" i="35"/>
  <c r="BZ342" i="35" s="1"/>
  <c r="BY115" i="35"/>
  <c r="BZ115" i="35" s="1"/>
  <c r="BY111" i="35"/>
  <c r="BZ111" i="35" s="1"/>
  <c r="BY1821" i="35"/>
  <c r="BZ1821" i="35" s="1"/>
  <c r="BY1317" i="35"/>
  <c r="BZ1317" i="35" s="1"/>
  <c r="BY1629" i="35"/>
  <c r="BZ1629" i="35" s="1"/>
  <c r="BY1625" i="35"/>
  <c r="BZ1625" i="35" s="1"/>
  <c r="BY685" i="35"/>
  <c r="BZ685" i="35" s="1"/>
  <c r="BY1155" i="35"/>
  <c r="BZ1155" i="35" s="1"/>
  <c r="BY1468" i="35"/>
  <c r="BZ1468" i="35" s="1"/>
  <c r="BY838" i="35"/>
  <c r="BZ838" i="35" s="1"/>
  <c r="BY338" i="35"/>
  <c r="BZ338" i="35" s="1"/>
  <c r="BY334" i="35"/>
  <c r="BZ334" i="35" s="1"/>
  <c r="BY106" i="35"/>
  <c r="BZ106" i="35" s="1"/>
  <c r="BY1817" i="35"/>
  <c r="BZ1817" i="35" s="1"/>
  <c r="BY559" i="35"/>
  <c r="BZ559" i="35" s="1"/>
  <c r="BY555" i="35"/>
  <c r="BZ555" i="35" s="1"/>
  <c r="BY940" i="35"/>
  <c r="BZ940" i="35" s="1"/>
  <c r="BY1997" i="35"/>
  <c r="BZ1997" i="35" s="1"/>
  <c r="BY333" i="35"/>
  <c r="BZ333" i="35" s="1"/>
  <c r="BY329" i="35"/>
  <c r="BZ329" i="35" s="1"/>
  <c r="BY101" i="35"/>
  <c r="BZ101" i="35" s="1"/>
  <c r="BY1812" i="35"/>
  <c r="BZ1812" i="35" s="1"/>
  <c r="BY1808" i="35"/>
  <c r="BZ1808" i="35" s="1"/>
  <c r="BY551" i="35"/>
  <c r="BZ551" i="35" s="1"/>
  <c r="BY1311" i="35"/>
  <c r="BZ1311" i="35" s="1"/>
  <c r="BY1623" i="35"/>
  <c r="BZ1623" i="35" s="1"/>
  <c r="BY683" i="35"/>
  <c r="BZ683" i="35" s="1"/>
  <c r="BY679" i="35"/>
  <c r="BZ679" i="35" s="1"/>
  <c r="BY1149" i="35"/>
  <c r="BZ1149" i="35" s="1"/>
  <c r="BY1463" i="35"/>
  <c r="BZ1463" i="35" s="1"/>
  <c r="BY830" i="35"/>
  <c r="BZ830" i="35" s="1"/>
  <c r="BY1014" i="35"/>
  <c r="BZ1014" i="35" s="1"/>
  <c r="BY1993" i="35"/>
  <c r="BZ1993" i="35" s="1"/>
  <c r="BY1989" i="35"/>
  <c r="BZ1989" i="35" s="1"/>
  <c r="BY324" i="35"/>
  <c r="BZ324" i="35" s="1"/>
  <c r="BY97" i="35"/>
  <c r="BZ97" i="35" s="1"/>
  <c r="BY93" i="35"/>
  <c r="BZ93" i="35" s="1"/>
  <c r="BY1804" i="35"/>
  <c r="BZ1804" i="35" s="1"/>
  <c r="BY1307" i="35"/>
  <c r="BZ1307" i="35" s="1"/>
  <c r="BY1619" i="35"/>
  <c r="BZ1619" i="35" s="1"/>
  <c r="BY1615" i="35"/>
  <c r="BZ1615" i="35" s="1"/>
  <c r="BY676" i="35"/>
  <c r="BZ676" i="35" s="1"/>
  <c r="BY1146" i="35"/>
  <c r="BZ1146" i="35" s="1"/>
  <c r="BY1142" i="35"/>
  <c r="BZ1142" i="35" s="1"/>
  <c r="BY1456" i="35"/>
  <c r="BZ1456" i="35" s="1"/>
  <c r="BY826" i="35"/>
  <c r="BZ826" i="35" s="1"/>
  <c r="BY1010" i="35"/>
  <c r="BZ1010" i="35" s="1"/>
  <c r="BY1006" i="35"/>
  <c r="BZ1006" i="35" s="1"/>
  <c r="BY1985" i="35"/>
  <c r="BZ1985" i="35" s="1"/>
  <c r="BY318" i="35"/>
  <c r="BZ318" i="35" s="1"/>
  <c r="BY91" i="35"/>
  <c r="BZ91" i="35" s="1"/>
  <c r="BY87" i="35"/>
  <c r="BZ87" i="35" s="1"/>
  <c r="BY1798" i="35"/>
  <c r="BZ1798" i="35" s="1"/>
  <c r="BY548" i="35"/>
  <c r="BZ548" i="35" s="1"/>
  <c r="BY1303" i="35"/>
  <c r="BZ1303" i="35" s="1"/>
  <c r="BY1299" i="35"/>
  <c r="BZ1299" i="35" s="1"/>
  <c r="BY1610" i="35"/>
  <c r="BZ1610" i="35" s="1"/>
  <c r="BY671" i="35"/>
  <c r="BZ671" i="35" s="1"/>
  <c r="BY1140" i="35"/>
  <c r="BZ1140" i="35" s="1"/>
  <c r="BY1454" i="35"/>
  <c r="BZ1454" i="35" s="1"/>
  <c r="BY821" i="35"/>
  <c r="BZ821" i="35" s="1"/>
  <c r="BY315" i="35"/>
  <c r="BZ315" i="35" s="1"/>
  <c r="BY311" i="35"/>
  <c r="BZ311" i="35" s="1"/>
  <c r="BY83" i="35"/>
  <c r="BZ83" i="35" s="1"/>
  <c r="BY1793" i="35"/>
  <c r="BZ1793" i="35" s="1"/>
  <c r="BY543" i="35"/>
  <c r="BZ543" i="35" s="1"/>
  <c r="BY937" i="35"/>
  <c r="BZ937" i="35" s="1"/>
  <c r="BY933" i="35"/>
  <c r="BZ933" i="35" s="1"/>
  <c r="BY1982" i="35"/>
  <c r="BZ1982" i="35" s="1"/>
  <c r="BY309" i="35"/>
  <c r="BZ309" i="35" s="1"/>
  <c r="BY305" i="35"/>
  <c r="BZ305" i="35" s="1"/>
  <c r="BY78" i="35"/>
  <c r="BZ78" i="35" s="1"/>
  <c r="BY1788" i="35"/>
  <c r="BZ1788" i="35" s="1"/>
  <c r="BY539" i="35"/>
  <c r="BZ539" i="35" s="1"/>
  <c r="BY535" i="35"/>
  <c r="BZ535" i="35" s="1"/>
  <c r="BY1295" i="35"/>
  <c r="BZ1295" i="35" s="1"/>
  <c r="BY1606" i="35"/>
  <c r="BZ1606" i="35" s="1"/>
  <c r="BY667" i="35"/>
  <c r="BZ667" i="35" s="1"/>
  <c r="BY663" i="35"/>
  <c r="BZ663" i="35" s="1"/>
  <c r="BY1133" i="35"/>
  <c r="BZ1133" i="35" s="1"/>
  <c r="BY1449" i="35"/>
  <c r="BZ1449" i="35" s="1"/>
  <c r="BY816" i="35"/>
  <c r="BZ816" i="35" s="1"/>
  <c r="BY1005" i="35"/>
  <c r="BZ1005" i="35" s="1"/>
  <c r="BY1001" i="35"/>
  <c r="BZ1001" i="35" s="1"/>
  <c r="BY1977" i="35"/>
  <c r="BZ1977" i="35" s="1"/>
  <c r="BY304" i="35"/>
  <c r="BZ304" i="35" s="1"/>
  <c r="BY300" i="35"/>
  <c r="BZ300" i="35" s="1"/>
  <c r="BY74" i="35"/>
  <c r="BZ74" i="35" s="1"/>
  <c r="BY1784" i="35"/>
  <c r="BZ1784" i="35" s="1"/>
  <c r="BY1780" i="35"/>
  <c r="BZ1780" i="35" s="1"/>
  <c r="BY532" i="35"/>
  <c r="BZ532" i="35" s="1"/>
  <c r="BY1293" i="35"/>
  <c r="BZ1293" i="35" s="1"/>
  <c r="BY1100" i="35"/>
  <c r="BZ1100" i="35" s="1"/>
  <c r="BY1421" i="35"/>
  <c r="BZ1421" i="35" s="1"/>
  <c r="BY1417" i="35"/>
  <c r="BZ1417" i="35" s="1"/>
  <c r="BY782" i="35"/>
  <c r="BZ782" i="35" s="1"/>
  <c r="BY984" i="35"/>
  <c r="BZ984" i="35" s="1"/>
  <c r="BY980" i="35"/>
  <c r="BZ980" i="35" s="1"/>
  <c r="BY1953" i="35"/>
  <c r="BZ1953" i="35" s="1"/>
  <c r="BY255" i="35"/>
  <c r="BZ255" i="35" s="1"/>
  <c r="BY251" i="35"/>
  <c r="BZ251" i="35" s="1"/>
  <c r="BY27" i="35"/>
  <c r="BZ27" i="35" s="1"/>
  <c r="BY1290" i="35"/>
  <c r="BZ1290" i="35" s="1"/>
  <c r="BY1601" i="35"/>
  <c r="BZ1601" i="35" s="1"/>
  <c r="BY662" i="35"/>
  <c r="BZ662" i="35" s="1"/>
  <c r="BY658" i="35"/>
  <c r="BZ658" i="35" s="1"/>
  <c r="BY1128" i="35"/>
  <c r="BZ1128" i="35" s="1"/>
  <c r="BY1445" i="35"/>
  <c r="BZ1445" i="35" s="1"/>
  <c r="BY812" i="35"/>
  <c r="BZ812" i="35" s="1"/>
  <c r="BY808" i="35"/>
  <c r="BZ808" i="35" s="1"/>
  <c r="BY996" i="35"/>
  <c r="BZ996" i="35" s="1"/>
  <c r="BY295" i="35"/>
  <c r="BZ295" i="35" s="1"/>
  <c r="BY69" i="35"/>
  <c r="BZ69" i="35" s="1"/>
  <c r="BY65" i="35"/>
  <c r="BZ65" i="35" s="1"/>
  <c r="BY526" i="35"/>
  <c r="BZ526" i="35" s="1"/>
  <c r="BY1287" i="35"/>
  <c r="BZ1287" i="35" s="1"/>
  <c r="BY1597" i="35"/>
  <c r="BZ1597" i="35" s="1"/>
  <c r="BY1593" i="35"/>
  <c r="BZ1593" i="35" s="1"/>
  <c r="BY654" i="35"/>
  <c r="BZ654" i="35" s="1"/>
  <c r="BY1123" i="35"/>
  <c r="BZ1123" i="35" s="1"/>
  <c r="BY1440" i="35"/>
  <c r="BZ1440" i="35" s="1"/>
  <c r="BY806" i="35"/>
  <c r="BZ806" i="35" s="1"/>
  <c r="BY802" i="35"/>
  <c r="BZ802" i="35" s="1"/>
  <c r="BY289" i="35"/>
  <c r="BZ289" i="35" s="1"/>
  <c r="BY63" i="35"/>
  <c r="BZ63" i="35" s="1"/>
  <c r="BY59" i="35"/>
  <c r="BZ59" i="35" s="1"/>
  <c r="BY1770" i="35"/>
  <c r="BZ1770" i="35" s="1"/>
  <c r="BY522" i="35"/>
  <c r="BZ522" i="35" s="1"/>
  <c r="BY518" i="35"/>
  <c r="BZ518" i="35" s="1"/>
  <c r="BY928" i="35"/>
  <c r="BZ928" i="35" s="1"/>
  <c r="BY1971" i="35"/>
  <c r="BZ1971" i="35" s="1"/>
  <c r="BY286" i="35"/>
  <c r="BZ286" i="35" s="1"/>
  <c r="BY282" i="35"/>
  <c r="BZ282" i="35" s="1"/>
  <c r="BY56" i="35"/>
  <c r="BZ56" i="35" s="1"/>
  <c r="BY1766" i="35"/>
  <c r="BZ1766" i="35" s="1"/>
  <c r="BY1762" i="35"/>
  <c r="BZ1762" i="35" s="1"/>
  <c r="BY514" i="35"/>
  <c r="BZ514" i="35" s="1"/>
  <c r="BY1282" i="35"/>
  <c r="BZ1282" i="35" s="1"/>
  <c r="BY1278" i="35"/>
  <c r="BZ1278" i="35" s="1"/>
  <c r="BY1589" i="35"/>
  <c r="BZ1589" i="35" s="1"/>
  <c r="BY651" i="35"/>
  <c r="BZ651" i="35" s="1"/>
  <c r="BY647" i="35"/>
  <c r="BZ647" i="35" s="1"/>
  <c r="BY1117" i="35"/>
  <c r="BZ1117" i="35" s="1"/>
  <c r="BY1436" i="35"/>
  <c r="BZ1436" i="35" s="1"/>
  <c r="BY798" i="35"/>
  <c r="BZ798" i="35" s="1"/>
  <c r="BY993" i="35"/>
  <c r="BZ993" i="35" s="1"/>
  <c r="BY1967" i="35"/>
  <c r="BZ1967" i="35" s="1"/>
  <c r="BY278" i="35"/>
  <c r="BZ278" i="35" s="1"/>
  <c r="BY53" i="35"/>
  <c r="BZ53" i="35" s="1"/>
  <c r="BY49" i="35"/>
  <c r="BZ49" i="35" s="1"/>
  <c r="BY1759" i="35"/>
  <c r="BZ1759" i="35" s="1"/>
  <c r="BY511" i="35"/>
  <c r="BZ511" i="35" s="1"/>
  <c r="BY507" i="35"/>
  <c r="BZ507" i="35" s="1"/>
  <c r="BY1274" i="35"/>
  <c r="BZ1274" i="35" s="1"/>
  <c r="BY1585" i="35"/>
  <c r="BZ1585" i="35" s="1"/>
  <c r="BY1581" i="35"/>
  <c r="BZ1581" i="35" s="1"/>
  <c r="BY643" i="35"/>
  <c r="BZ643" i="35" s="1"/>
  <c r="BY1112" i="35"/>
  <c r="BZ1112" i="35" s="1"/>
  <c r="BZ1431" i="35"/>
  <c r="BY1427" i="35"/>
  <c r="BZ1427" i="35" s="1"/>
  <c r="BY793" i="35"/>
  <c r="BZ793" i="35" s="1"/>
  <c r="BY988" i="35"/>
  <c r="BZ988" i="35" s="1"/>
  <c r="BY273" i="35"/>
  <c r="BZ273" i="35" s="1"/>
  <c r="BY269" i="35"/>
  <c r="BZ269" i="35" s="1"/>
  <c r="BY44" i="35"/>
  <c r="BZ44" i="35" s="1"/>
  <c r="BY1754" i="35"/>
  <c r="BZ1754" i="35" s="1"/>
  <c r="BY506" i="35"/>
  <c r="BZ506" i="35" s="1"/>
  <c r="BY502" i="35"/>
  <c r="BZ502" i="35" s="1"/>
  <c r="BY1268" i="35"/>
  <c r="BZ1268" i="35" s="1"/>
  <c r="BY1579" i="35"/>
  <c r="BZ1579" i="35" s="1"/>
  <c r="BY638" i="35"/>
  <c r="BZ638" i="35" s="1"/>
  <c r="BY1106" i="35"/>
  <c r="BZ1106" i="35" s="1"/>
  <c r="BY1425" i="35"/>
  <c r="BZ1425" i="35" s="1"/>
  <c r="BY789" i="35"/>
  <c r="BZ789" i="35" s="1"/>
  <c r="BY268" i="35"/>
  <c r="BZ268" i="35" s="1"/>
  <c r="BY264" i="35"/>
  <c r="BZ264" i="35" s="1"/>
  <c r="BY39" i="35"/>
  <c r="BZ39" i="35" s="1"/>
  <c r="BY1750" i="35"/>
  <c r="BZ1750" i="35" s="1"/>
  <c r="BY1746" i="35"/>
  <c r="BZ1746" i="35" s="1"/>
  <c r="BY498" i="35"/>
  <c r="BZ498" i="35" s="1"/>
  <c r="BY924" i="35"/>
  <c r="BZ924" i="35" s="1"/>
  <c r="BY1960" i="35"/>
  <c r="BZ1960" i="35" s="1"/>
  <c r="BY262" i="35"/>
  <c r="BZ262" i="35" s="1"/>
  <c r="BY1289" i="35"/>
  <c r="BZ1289" i="35" s="1"/>
  <c r="BY1600" i="35"/>
  <c r="BZ1600" i="35" s="1"/>
  <c r="BY661" i="35"/>
  <c r="BZ661" i="35" s="1"/>
  <c r="BY1131" i="35"/>
  <c r="BZ1131" i="35" s="1"/>
  <c r="BY1127" i="35"/>
  <c r="BZ1127" i="35" s="1"/>
  <c r="BY1444" i="35"/>
  <c r="BZ1444" i="35" s="1"/>
  <c r="BY811" i="35"/>
  <c r="BZ811" i="35" s="1"/>
  <c r="BY999" i="35"/>
  <c r="BZ999" i="35" s="1"/>
  <c r="BY298" i="35"/>
  <c r="BZ298" i="35" s="1"/>
  <c r="BY294" i="35"/>
  <c r="BZ294" i="35" s="1"/>
  <c r="BY68" i="35"/>
  <c r="BZ68" i="35" s="1"/>
  <c r="BZ1774" i="35"/>
  <c r="BY525" i="35"/>
  <c r="BZ525" i="35" s="1"/>
  <c r="BY1286" i="35"/>
  <c r="BZ1286" i="35" s="1"/>
  <c r="BY1596" i="35"/>
  <c r="BZ1596" i="35" s="1"/>
  <c r="BY657" i="35"/>
  <c r="BZ657" i="35" s="1"/>
  <c r="BY653" i="35"/>
  <c r="BZ653" i="35" s="1"/>
  <c r="BY1122" i="35"/>
  <c r="BZ1122" i="35" s="1"/>
  <c r="BY1439" i="35"/>
  <c r="BZ1439" i="35" s="1"/>
  <c r="BY805" i="35"/>
  <c r="BZ805" i="35" s="1"/>
  <c r="BY292" i="35"/>
  <c r="BZ292" i="35" s="1"/>
  <c r="BY288" i="35"/>
  <c r="BZ288" i="35" s="1"/>
  <c r="BY62" i="35"/>
  <c r="BZ62" i="35" s="1"/>
  <c r="BY1773" i="35"/>
  <c r="BZ1773" i="35" s="1"/>
  <c r="BY1769" i="35"/>
  <c r="BZ1769" i="35" s="1"/>
  <c r="BY521" i="35"/>
  <c r="BZ521" i="35" s="1"/>
  <c r="BY931" i="35"/>
  <c r="BZ931" i="35" s="1"/>
  <c r="BY927" i="35"/>
  <c r="BZ927" i="35" s="1"/>
  <c r="BY1970" i="35"/>
  <c r="BZ1970" i="35" s="1"/>
  <c r="BY285" i="35"/>
  <c r="BZ285" i="35" s="1"/>
  <c r="BY281" i="35"/>
  <c r="BZ281" i="35" s="1"/>
  <c r="BY55" i="35"/>
  <c r="BZ55" i="35" s="1"/>
  <c r="BY1765" i="35"/>
  <c r="BZ1765" i="35" s="1"/>
  <c r="BY517" i="35"/>
  <c r="BZ517" i="35" s="1"/>
  <c r="BY513" i="35"/>
  <c r="BZ513" i="35" s="1"/>
  <c r="BY1281" i="35"/>
  <c r="BZ1281" i="35" s="1"/>
  <c r="BY1592" i="35"/>
  <c r="BZ1592" i="35" s="1"/>
  <c r="BY1588" i="35"/>
  <c r="BZ1588" i="35" s="1"/>
  <c r="BY650" i="35"/>
  <c r="BZ650" i="35" s="1"/>
  <c r="BY1120" i="35"/>
  <c r="BZ1120" i="35" s="1"/>
  <c r="BY1116" i="35"/>
  <c r="BZ1116" i="35" s="1"/>
  <c r="BY801" i="35"/>
  <c r="BZ801" i="35" s="1"/>
  <c r="BY797" i="35"/>
  <c r="BZ797" i="35" s="1"/>
  <c r="BY992" i="35"/>
  <c r="BZ992" i="35" s="1"/>
  <c r="BY277" i="35"/>
  <c r="BZ277" i="35" s="1"/>
  <c r="BY52" i="35"/>
  <c r="BZ52" i="35" s="1"/>
  <c r="BY48" i="35"/>
  <c r="BZ48" i="35" s="1"/>
  <c r="BY1758" i="35"/>
  <c r="BZ1758" i="35" s="1"/>
  <c r="BY510" i="35"/>
  <c r="BZ510" i="35" s="1"/>
  <c r="BY1277" i="35"/>
  <c r="BZ1277" i="35" s="1"/>
  <c r="BY1273" i="35"/>
  <c r="BZ1273" i="35" s="1"/>
  <c r="BY1584" i="35"/>
  <c r="BZ1584" i="35" s="1"/>
  <c r="BY646" i="35"/>
  <c r="BZ646" i="35" s="1"/>
  <c r="BY642" i="35"/>
  <c r="BZ642" i="35" s="1"/>
  <c r="BY1111" i="35"/>
  <c r="BZ1111" i="35" s="1"/>
  <c r="BZ1430" i="35"/>
  <c r="BY796" i="35"/>
  <c r="BZ796" i="35" s="1"/>
  <c r="BY792" i="35"/>
  <c r="BZ792" i="35" s="1"/>
  <c r="BY987" i="35"/>
  <c r="BZ987" i="35" s="1"/>
  <c r="BY272" i="35"/>
  <c r="BZ272" i="35" s="1"/>
  <c r="BY47" i="35"/>
  <c r="BZ47" i="35" s="1"/>
  <c r="BY43" i="35"/>
  <c r="BZ43" i="35" s="1"/>
  <c r="BY1753" i="35"/>
  <c r="BZ1753" i="35" s="1"/>
  <c r="BY505" i="35"/>
  <c r="BZ505" i="35" s="1"/>
  <c r="BY1271" i="35"/>
  <c r="BZ1271" i="35" s="1"/>
  <c r="BY1267" i="35"/>
  <c r="BZ1267" i="35" s="1"/>
  <c r="BY1578" i="35"/>
  <c r="BZ1578" i="35" s="1"/>
  <c r="BY641" i="35"/>
  <c r="BZ641" i="35" s="1"/>
  <c r="BY637" i="35"/>
  <c r="BZ637" i="35" s="1"/>
  <c r="BY1105" i="35"/>
  <c r="BZ1105" i="35" s="1"/>
  <c r="BY1424" i="35"/>
  <c r="BZ1424" i="35" s="1"/>
  <c r="BY788" i="35"/>
  <c r="BZ788" i="35" s="1"/>
  <c r="BY267" i="35"/>
  <c r="BZ267" i="35" s="1"/>
  <c r="BY263" i="35"/>
  <c r="BZ263" i="35" s="1"/>
  <c r="BY38" i="35"/>
  <c r="BZ38" i="35" s="1"/>
  <c r="BY1749" i="35"/>
  <c r="BZ1749" i="35" s="1"/>
  <c r="BY501" i="35"/>
  <c r="BZ501" i="35" s="1"/>
  <c r="BY497" i="35"/>
  <c r="BZ497" i="35" s="1"/>
  <c r="BY923" i="35"/>
  <c r="BZ923" i="35" s="1"/>
  <c r="BY1959" i="35"/>
  <c r="BZ1959" i="35" s="1"/>
  <c r="BY1738" i="35"/>
  <c r="BZ1738" i="35" s="1"/>
  <c r="BY1734" i="35"/>
  <c r="BZ1734" i="35" s="1"/>
  <c r="BY487" i="35"/>
  <c r="BZ487" i="35" s="1"/>
  <c r="BY1258" i="35"/>
  <c r="BZ1258" i="35" s="1"/>
  <c r="BY1254" i="35"/>
  <c r="BZ1254" i="35" s="1"/>
  <c r="BY1565" i="35"/>
  <c r="BZ1565" i="35" s="1"/>
  <c r="BY630" i="35"/>
  <c r="BZ630" i="35" s="1"/>
  <c r="BY1097" i="35"/>
  <c r="BZ1097" i="35" s="1"/>
  <c r="BY1093" i="35"/>
  <c r="BZ1093" i="35" s="1"/>
  <c r="BY1414" i="35"/>
  <c r="BZ1414" i="35" s="1"/>
  <c r="BY778" i="35"/>
  <c r="BZ778" i="35" s="1"/>
  <c r="BY979" i="35"/>
  <c r="BZ979" i="35" s="1"/>
  <c r="BY250" i="35"/>
  <c r="BZ250" i="35" s="1"/>
  <c r="BY246" i="35"/>
  <c r="BZ246" i="35" s="1"/>
  <c r="BY22" i="35"/>
  <c r="BZ22" i="35" s="1"/>
  <c r="BY1733" i="35"/>
  <c r="BZ1733" i="35" s="1"/>
  <c r="BY1729" i="35"/>
  <c r="BZ1729" i="35" s="1"/>
  <c r="BY481" i="35"/>
  <c r="BZ481" i="35" s="1"/>
  <c r="BY1252" i="35"/>
  <c r="BZ1252" i="35" s="1"/>
  <c r="BY1248" i="35"/>
  <c r="BZ1248" i="35" s="1"/>
  <c r="BY1559" i="35"/>
  <c r="BZ1559" i="35" s="1"/>
  <c r="BY623" i="35"/>
  <c r="BZ623" i="35" s="1"/>
  <c r="BY1089" i="35"/>
  <c r="BZ1089" i="35" s="1"/>
  <c r="BY1410" i="35"/>
  <c r="BZ1410" i="35" s="1"/>
  <c r="BY772" i="35"/>
  <c r="BZ772" i="35" s="1"/>
  <c r="BY243" i="35"/>
  <c r="BZ243" i="35" s="1"/>
  <c r="BY239" i="35"/>
  <c r="BZ239" i="35" s="1"/>
  <c r="BY15" i="35"/>
  <c r="BZ15" i="35" s="1"/>
  <c r="BY1727" i="35"/>
  <c r="BZ1727" i="35" s="1"/>
  <c r="BY1723" i="35"/>
  <c r="BZ1723" i="35" s="1"/>
  <c r="BY475" i="35"/>
  <c r="BZ475" i="35" s="1"/>
  <c r="BY919" i="35"/>
  <c r="BZ919" i="35" s="1"/>
  <c r="BY1949" i="35"/>
  <c r="BZ1949" i="35" s="1"/>
  <c r="BY237" i="35"/>
  <c r="BZ237" i="35" s="1"/>
  <c r="BY233" i="35"/>
  <c r="BZ233" i="35" s="1"/>
  <c r="BY9" i="35"/>
  <c r="BZ9" i="35" s="1"/>
  <c r="BY1720" i="35"/>
  <c r="BZ1720" i="35" s="1"/>
  <c r="BY473" i="35"/>
  <c r="BZ473" i="35" s="1"/>
  <c r="BY469" i="35"/>
  <c r="BZ469" i="35" s="1"/>
  <c r="BY1245" i="35"/>
  <c r="BZ1245" i="35" s="1"/>
  <c r="BY1558" i="35"/>
  <c r="BZ1558" i="35" s="1"/>
  <c r="BY1554" i="35"/>
  <c r="BZ1554" i="35" s="1"/>
  <c r="BY619" i="35"/>
  <c r="BZ619" i="35" s="1"/>
  <c r="BY1085" i="35"/>
  <c r="BZ1085" i="35" s="1"/>
  <c r="BY1081" i="35"/>
  <c r="BZ1081" i="35" s="1"/>
  <c r="BY1405" i="35"/>
  <c r="BZ1405" i="35" s="1"/>
  <c r="BY767" i="35"/>
  <c r="BZ767" i="35" s="1"/>
  <c r="BY970" i="35"/>
  <c r="BZ970" i="35" s="1"/>
  <c r="BY1943" i="35"/>
  <c r="BZ1943" i="35" s="1"/>
  <c r="BY231" i="35"/>
  <c r="BZ231" i="35" s="1"/>
  <c r="BY227" i="35"/>
  <c r="BZ227" i="35" s="1"/>
  <c r="BY4" i="35"/>
  <c r="BZ4" i="35" s="1"/>
  <c r="BY1715" i="35"/>
  <c r="BZ1715" i="35" s="1"/>
  <c r="BY1711" i="35"/>
  <c r="BZ1711" i="35" s="1"/>
  <c r="BY464" i="35"/>
  <c r="BZ464" i="35" s="1"/>
  <c r="BY1240" i="35"/>
  <c r="BZ1240" i="35" s="1"/>
  <c r="BY1236" i="35"/>
  <c r="BZ1236" i="35" s="1"/>
  <c r="BY1549" i="35"/>
  <c r="BZ1549" i="35" s="1"/>
  <c r="BY614" i="35"/>
  <c r="BZ614" i="35" s="1"/>
  <c r="BY1079" i="35"/>
  <c r="BZ1079" i="35" s="1"/>
  <c r="BY1075" i="35"/>
  <c r="BZ1075" i="35" s="1"/>
  <c r="BY1400" i="35"/>
  <c r="BZ1400" i="35" s="1"/>
  <c r="BY762" i="35"/>
  <c r="BZ762" i="35" s="1"/>
  <c r="BY258" i="35"/>
  <c r="BZ258" i="35" s="1"/>
  <c r="BY33" i="35"/>
  <c r="BZ33" i="35" s="1"/>
  <c r="BY1744" i="35"/>
  <c r="BZ1744" i="35" s="1"/>
  <c r="BY1740" i="35"/>
  <c r="BZ1740" i="35" s="1"/>
  <c r="BY493" i="35"/>
  <c r="BZ493" i="35" s="1"/>
  <c r="BY1264" i="35"/>
  <c r="BZ1264" i="35" s="1"/>
  <c r="BY1260" i="35"/>
  <c r="BZ1260" i="35" s="1"/>
  <c r="BY1571" i="35"/>
  <c r="BZ1571" i="35" s="1"/>
  <c r="BY635" i="35"/>
  <c r="BZ635" i="35" s="1"/>
  <c r="BY1103" i="35"/>
  <c r="BZ1103" i="35" s="1"/>
  <c r="BY1099" i="35"/>
  <c r="BZ1099" i="35" s="1"/>
  <c r="BY1420" i="35"/>
  <c r="BZ1420" i="35" s="1"/>
  <c r="BY785" i="35"/>
  <c r="BZ785" i="35" s="1"/>
  <c r="BY781" i="35"/>
  <c r="BZ781" i="35" s="1"/>
  <c r="BY983" i="35"/>
  <c r="BZ983" i="35" s="1"/>
  <c r="BY1956" i="35"/>
  <c r="BZ1956" i="35" s="1"/>
  <c r="BY1952" i="35"/>
  <c r="BZ1952" i="35" s="1"/>
  <c r="BY254" i="35"/>
  <c r="BZ254" i="35" s="1"/>
  <c r="BY30" i="35"/>
  <c r="BZ30" i="35" s="1"/>
  <c r="BY26" i="35"/>
  <c r="BZ26" i="35" s="1"/>
  <c r="BY1737" i="35"/>
  <c r="BZ1737" i="35" s="1"/>
  <c r="BY490" i="35"/>
  <c r="BZ490" i="35" s="1"/>
  <c r="BY486" i="35"/>
  <c r="BZ486" i="35" s="1"/>
  <c r="BY1257" i="35"/>
  <c r="BZ1257" i="35" s="1"/>
  <c r="BY1568" i="35"/>
  <c r="BZ1568" i="35" s="1"/>
  <c r="BY1564" i="35"/>
  <c r="BZ1564" i="35" s="1"/>
  <c r="BY629" i="35"/>
  <c r="BZ629" i="35" s="1"/>
  <c r="BY1096" i="35"/>
  <c r="BZ1096" i="35" s="1"/>
  <c r="BY1092" i="35"/>
  <c r="BZ1092" i="35" s="1"/>
  <c r="BY1413" i="35"/>
  <c r="BZ1413" i="35" s="1"/>
  <c r="BY777" i="35"/>
  <c r="BZ777" i="35" s="1"/>
  <c r="BY978" i="35"/>
  <c r="BZ978" i="35" s="1"/>
  <c r="BY249" i="35"/>
  <c r="BZ249" i="35" s="1"/>
  <c r="BY245" i="35"/>
  <c r="BZ245" i="35" s="1"/>
  <c r="BY21" i="35"/>
  <c r="BZ21" i="35" s="1"/>
  <c r="BY1732" i="35"/>
  <c r="BZ1732" i="35" s="1"/>
  <c r="BY484" i="35"/>
  <c r="BZ484" i="35" s="1"/>
  <c r="BY480" i="35"/>
  <c r="BZ480" i="35" s="1"/>
  <c r="BY1251" i="35"/>
  <c r="BZ1251" i="35" s="1"/>
  <c r="BY1562" i="35"/>
  <c r="BZ1562" i="35" s="1"/>
  <c r="BY626" i="35"/>
  <c r="BZ626" i="35" s="1"/>
  <c r="BY622" i="35"/>
  <c r="BZ622" i="35" s="1"/>
  <c r="BY1088" i="35"/>
  <c r="BZ1088" i="35" s="1"/>
  <c r="BY1409" i="35"/>
  <c r="BZ1409" i="35" s="1"/>
  <c r="BY771" i="35"/>
  <c r="BZ771" i="35" s="1"/>
  <c r="BY242" i="35"/>
  <c r="BZ242" i="35" s="1"/>
  <c r="BY18" i="35"/>
  <c r="BZ18" i="35" s="1"/>
  <c r="BY14" i="35"/>
  <c r="BZ14" i="35" s="1"/>
  <c r="BY1726" i="35"/>
  <c r="BZ1726" i="35" s="1"/>
  <c r="BY478" i="35"/>
  <c r="BZ478" i="35" s="1"/>
  <c r="BY474" i="35"/>
  <c r="BZ474" i="35" s="1"/>
  <c r="BY918" i="35"/>
  <c r="BZ918" i="35" s="1"/>
  <c r="BY1948" i="35"/>
  <c r="BZ1948" i="35" s="1"/>
  <c r="BY236" i="35"/>
  <c r="BZ236" i="35" s="1"/>
  <c r="BY12" i="35"/>
  <c r="BZ12" i="35" s="1"/>
  <c r="BY8" i="35"/>
  <c r="BZ8" i="35" s="1"/>
  <c r="BY1719" i="35"/>
  <c r="BZ1719" i="35" s="1"/>
  <c r="BY472" i="35"/>
  <c r="BZ472" i="35" s="1"/>
  <c r="BY468" i="35"/>
  <c r="BZ468" i="35" s="1"/>
  <c r="BY1244" i="35"/>
  <c r="BZ1244" i="35" s="1"/>
  <c r="BY1557" i="35"/>
  <c r="BZ1557" i="35" s="1"/>
  <c r="BY1553" i="35"/>
  <c r="BZ1553" i="35" s="1"/>
  <c r="BY618" i="35"/>
  <c r="BZ618" i="35" s="1"/>
  <c r="BY1084" i="35"/>
  <c r="BZ1084" i="35" s="1"/>
  <c r="BY1408" i="35"/>
  <c r="BZ1408" i="35" s="1"/>
  <c r="BY1404" i="35"/>
  <c r="BZ1404" i="35" s="1"/>
  <c r="BY766" i="35"/>
  <c r="BZ766" i="35" s="1"/>
  <c r="BY1946" i="35"/>
  <c r="BZ1946" i="35" s="1"/>
  <c r="BY1942" i="35"/>
  <c r="BZ1942" i="35" s="1"/>
  <c r="BY230" i="35"/>
  <c r="BZ230" i="35" s="1"/>
  <c r="BY7" i="35"/>
  <c r="BZ7" i="35" s="1"/>
  <c r="BY3" i="35"/>
  <c r="BZ3" i="35" s="1"/>
  <c r="BY1714" i="35"/>
  <c r="BZ1714" i="35" s="1"/>
  <c r="BY467" i="35"/>
  <c r="BZ467" i="35" s="1"/>
  <c r="BY463" i="35"/>
  <c r="BZ463" i="35" s="1"/>
  <c r="BY1239" i="35"/>
  <c r="BZ1239" i="35" s="1"/>
  <c r="BY1552" i="35"/>
  <c r="BZ1552" i="35" s="1"/>
  <c r="BY1548" i="35"/>
  <c r="BZ1548" i="35" s="1"/>
  <c r="BY613" i="35"/>
  <c r="BZ613" i="35" s="1"/>
  <c r="BY1078" i="35"/>
  <c r="BZ1078" i="35" s="1"/>
  <c r="BY1403" i="35"/>
  <c r="BZ1403" i="35" s="1"/>
  <c r="BY1399" i="35"/>
  <c r="BZ1399" i="35" s="1"/>
  <c r="BY761" i="35"/>
  <c r="BZ761" i="35" s="1"/>
  <c r="BY261" i="35"/>
  <c r="BZ261" i="35" s="1"/>
  <c r="BY257" i="35"/>
  <c r="BZ257" i="35" s="1"/>
  <c r="BY32" i="35"/>
  <c r="BZ32" i="35" s="1"/>
  <c r="BY1743" i="35"/>
  <c r="BZ1743" i="35" s="1"/>
  <c r="BY496" i="35"/>
  <c r="BZ496" i="35" s="1"/>
  <c r="BY492" i="35"/>
  <c r="BZ492" i="35" s="1"/>
  <c r="BY1263" i="35"/>
  <c r="BZ1263" i="35" s="1"/>
  <c r="BZ1574" i="35"/>
  <c r="BY1570" i="35"/>
  <c r="BZ1570" i="35" s="1"/>
  <c r="BY634" i="35"/>
  <c r="BZ634" i="35" s="1"/>
  <c r="BY1102" i="35"/>
  <c r="BZ1102" i="35" s="1"/>
  <c r="BY1098" i="35"/>
  <c r="BZ1098" i="35" s="1"/>
  <c r="BY1419" i="35"/>
  <c r="BZ1419" i="35" s="1"/>
  <c r="BY784" i="35"/>
  <c r="BZ784" i="35" s="1"/>
  <c r="BY780" i="35"/>
  <c r="BZ780" i="35" s="1"/>
  <c r="BY982" i="35"/>
  <c r="BZ982" i="35" s="1"/>
  <c r="BY1955" i="35"/>
  <c r="BZ1955" i="35" s="1"/>
  <c r="BY1951" i="35"/>
  <c r="BZ1951" i="35" s="1"/>
  <c r="BY253" i="35"/>
  <c r="BZ253" i="35" s="1"/>
  <c r="BY29" i="35"/>
  <c r="BZ29" i="35" s="1"/>
  <c r="BY25" i="35"/>
  <c r="BZ25" i="35" s="1"/>
  <c r="BY1736" i="35"/>
  <c r="BZ1736" i="35" s="1"/>
  <c r="BY489" i="35"/>
  <c r="BZ489" i="35" s="1"/>
  <c r="BY485" i="35"/>
  <c r="BZ485" i="35" s="1"/>
  <c r="BY1256" i="35"/>
  <c r="BZ1256" i="35" s="1"/>
  <c r="BY1567" i="35"/>
  <c r="BZ1567" i="35" s="1"/>
  <c r="BY1563" i="35"/>
  <c r="BZ1563" i="35" s="1"/>
  <c r="BY628" i="35"/>
  <c r="BZ628" i="35" s="1"/>
  <c r="BY1095" i="35"/>
  <c r="BZ1095" i="35" s="1"/>
  <c r="BY1416" i="35"/>
  <c r="BZ1416" i="35" s="1"/>
  <c r="BY1412" i="35"/>
  <c r="BZ1412" i="35" s="1"/>
  <c r="BY776" i="35"/>
  <c r="BZ776" i="35" s="1"/>
  <c r="BY977" i="35"/>
  <c r="BZ977" i="35" s="1"/>
  <c r="BY248" i="35"/>
  <c r="BZ248" i="35" s="1"/>
  <c r="BY24" i="35"/>
  <c r="BZ24" i="35" s="1"/>
  <c r="BY20" i="35"/>
  <c r="BZ20" i="35" s="1"/>
  <c r="BY1731" i="35"/>
  <c r="BZ1731" i="35" s="1"/>
  <c r="BY483" i="35"/>
  <c r="BZ483" i="35" s="1"/>
  <c r="BY479" i="35"/>
  <c r="BZ479" i="35" s="1"/>
  <c r="BY1250" i="35"/>
  <c r="BZ1250" i="35" s="1"/>
  <c r="BY1561" i="35"/>
  <c r="BZ1561" i="35" s="1"/>
  <c r="BY625" i="35"/>
  <c r="BZ625" i="35" s="1"/>
  <c r="BY1091" i="35"/>
  <c r="BZ1091" i="35" s="1"/>
  <c r="BY1087" i="35"/>
  <c r="BZ1087" i="35" s="1"/>
  <c r="BY774" i="35"/>
  <c r="BZ774" i="35" s="1"/>
  <c r="BY770" i="35"/>
  <c r="BZ770" i="35" s="1"/>
  <c r="BY241" i="35"/>
  <c r="BZ241" i="35" s="1"/>
  <c r="BY17" i="35"/>
  <c r="BZ17" i="35" s="1"/>
  <c r="BY13" i="35"/>
  <c r="BZ13" i="35" s="1"/>
  <c r="BY1725" i="35"/>
  <c r="BZ1725" i="35" s="1"/>
  <c r="BY477" i="35"/>
  <c r="BZ477" i="35" s="1"/>
  <c r="BY921" i="35"/>
  <c r="BZ921" i="35" s="1"/>
  <c r="BY917" i="35"/>
  <c r="BZ917" i="35" s="1"/>
  <c r="BY1947" i="35"/>
  <c r="BZ1947" i="35" s="1"/>
  <c r="BY235" i="35"/>
  <c r="BZ235" i="35" s="1"/>
  <c r="BY11" i="35"/>
  <c r="BZ11" i="35" s="1"/>
  <c r="BY1722" i="35"/>
  <c r="BZ1722" i="35" s="1"/>
  <c r="BY1718" i="35"/>
  <c r="BZ1718" i="35" s="1"/>
  <c r="BY471" i="35"/>
  <c r="BZ471" i="35" s="1"/>
  <c r="BY1247" i="35"/>
  <c r="BZ1247" i="35" s="1"/>
  <c r="BY1243" i="35"/>
  <c r="BZ1243" i="35" s="1"/>
  <c r="BY1556" i="35"/>
  <c r="BZ1556" i="35" s="1"/>
  <c r="BY621" i="35"/>
  <c r="BZ621" i="35" s="1"/>
  <c r="BY617" i="35"/>
  <c r="BZ617" i="35" s="1"/>
  <c r="BY1083" i="35"/>
  <c r="BZ1083" i="35" s="1"/>
  <c r="BY1407" i="35"/>
  <c r="BZ1407" i="35" s="1"/>
  <c r="BY769" i="35"/>
  <c r="BZ769" i="35" s="1"/>
  <c r="BY765" i="35"/>
  <c r="BZ765" i="35" s="1"/>
  <c r="BY1945" i="35"/>
  <c r="BZ1945" i="35" s="1"/>
  <c r="BY1941" i="35"/>
  <c r="BZ1941" i="35" s="1"/>
  <c r="BY229" i="35"/>
  <c r="BZ229" i="35" s="1"/>
  <c r="BY6" i="35"/>
  <c r="BZ6" i="35" s="1"/>
  <c r="BY2" i="35"/>
  <c r="BZ2" i="35" s="1"/>
  <c r="BY1713" i="35"/>
  <c r="BZ1713" i="35" s="1"/>
  <c r="BY466" i="35"/>
  <c r="BZ466" i="35" s="1"/>
  <c r="BY462" i="35"/>
  <c r="BZ462" i="35" s="1"/>
  <c r="BY1238" i="35"/>
  <c r="BZ1238" i="35" s="1"/>
  <c r="BY1551" i="35"/>
  <c r="BZ1551" i="35" s="1"/>
  <c r="BY616" i="35"/>
  <c r="BZ616" i="35" s="1"/>
  <c r="BY612" i="35"/>
  <c r="BZ612" i="35" s="1"/>
  <c r="BY1077" i="35"/>
  <c r="BZ1077" i="35" s="1"/>
  <c r="BY1402" i="35"/>
  <c r="BZ1402" i="35" s="1"/>
  <c r="BY764" i="35"/>
  <c r="BZ764" i="35" s="1"/>
  <c r="BY760" i="35"/>
  <c r="BZ760" i="35" s="1"/>
  <c r="A760" i="35"/>
  <c r="A761" i="35"/>
  <c r="A762" i="35"/>
  <c r="A763" i="35"/>
  <c r="A764" i="35"/>
  <c r="A1399" i="35"/>
  <c r="A1400" i="35"/>
  <c r="A1401" i="35"/>
  <c r="A1402" i="35"/>
  <c r="A1403" i="35"/>
  <c r="A1075" i="35"/>
  <c r="A1076" i="35"/>
  <c r="A1077" i="35"/>
  <c r="A1078" i="35"/>
  <c r="A1079" i="35"/>
  <c r="A1080" i="35"/>
  <c r="A612" i="35"/>
  <c r="A613" i="35"/>
  <c r="A614" i="35"/>
  <c r="A615" i="35"/>
  <c r="A616" i="35"/>
  <c r="A1548" i="35"/>
  <c r="A1549" i="35"/>
  <c r="A1550" i="35"/>
  <c r="A1551" i="35"/>
  <c r="A1552" i="35"/>
  <c r="A1236" i="35"/>
  <c r="A1237" i="35"/>
  <c r="A1238" i="35"/>
  <c r="A1239" i="35"/>
  <c r="A1240" i="35"/>
  <c r="A1241" i="35"/>
  <c r="A462" i="35"/>
  <c r="A463" i="35"/>
  <c r="A464" i="35"/>
  <c r="A465" i="35"/>
  <c r="A466" i="35"/>
  <c r="A467" i="35"/>
  <c r="A1711" i="35"/>
  <c r="A1712" i="35"/>
  <c r="A1713" i="35"/>
  <c r="A1714" i="35"/>
  <c r="A1715" i="35"/>
  <c r="A1716" i="35"/>
  <c r="A2" i="35"/>
  <c r="A3" i="35"/>
  <c r="A4" i="35"/>
  <c r="A5" i="35"/>
  <c r="A6" i="35"/>
  <c r="A7" i="35"/>
  <c r="A227" i="35"/>
  <c r="A228" i="35"/>
  <c r="A229" i="35"/>
  <c r="A230" i="35"/>
  <c r="A231" i="35"/>
  <c r="A232" i="35"/>
  <c r="A1941" i="35"/>
  <c r="A1942" i="35"/>
  <c r="A1943" i="35"/>
  <c r="A1944" i="35"/>
  <c r="A1945" i="35"/>
  <c r="A1946" i="35"/>
  <c r="A970" i="35"/>
  <c r="A971" i="35"/>
  <c r="A972" i="35"/>
  <c r="A973" i="35"/>
  <c r="A974" i="35"/>
  <c r="A975" i="35"/>
  <c r="A765" i="35"/>
  <c r="A766" i="35"/>
  <c r="A767" i="35"/>
  <c r="A768" i="35"/>
  <c r="A769" i="35"/>
  <c r="A1404" i="35"/>
  <c r="A1405" i="35"/>
  <c r="A1406" i="35"/>
  <c r="A1407" i="35"/>
  <c r="A1408" i="35"/>
  <c r="A1081" i="35"/>
  <c r="A1082" i="35"/>
  <c r="A1083" i="35"/>
  <c r="A1084" i="35"/>
  <c r="A1085" i="35"/>
  <c r="A1086" i="35"/>
  <c r="A617" i="35"/>
  <c r="A618" i="35"/>
  <c r="A619" i="35"/>
  <c r="A620" i="35"/>
  <c r="A621" i="35"/>
  <c r="A1553" i="35"/>
  <c r="A1554" i="35"/>
  <c r="A1555" i="35"/>
  <c r="A1556" i="35"/>
  <c r="A1557" i="35"/>
  <c r="A1558" i="35"/>
  <c r="A1242" i="35"/>
  <c r="A1243" i="35"/>
  <c r="A1244" i="35"/>
  <c r="A1245" i="35"/>
  <c r="A1246" i="35"/>
  <c r="A1247" i="35"/>
  <c r="A468" i="35"/>
  <c r="A469" i="35"/>
  <c r="A470" i="35"/>
  <c r="A471" i="35"/>
  <c r="A472" i="35"/>
  <c r="A473" i="35"/>
  <c r="A1717" i="35"/>
  <c r="A1718" i="35"/>
  <c r="A1719" i="35"/>
  <c r="A1720" i="35"/>
  <c r="A1721" i="35"/>
  <c r="A1722" i="35"/>
  <c r="A8" i="35"/>
  <c r="A9" i="35"/>
  <c r="A10" i="35"/>
  <c r="A11" i="35"/>
  <c r="A12" i="35"/>
  <c r="A233" i="35"/>
  <c r="A234" i="35"/>
  <c r="A235" i="35"/>
  <c r="A236" i="35"/>
  <c r="A237" i="35"/>
  <c r="A238" i="35"/>
  <c r="A1947" i="35"/>
  <c r="A1948" i="35"/>
  <c r="A1949" i="35"/>
  <c r="A1950" i="35"/>
  <c r="A917" i="35"/>
  <c r="A918" i="35"/>
  <c r="A919" i="35"/>
  <c r="A920" i="35"/>
  <c r="A921" i="35"/>
  <c r="A474" i="35"/>
  <c r="A475" i="35"/>
  <c r="A476" i="35"/>
  <c r="A477" i="35"/>
  <c r="A478" i="35"/>
  <c r="A1723" i="35"/>
  <c r="A1724" i="35"/>
  <c r="A1725" i="35"/>
  <c r="A1726" i="35"/>
  <c r="A1727" i="35"/>
  <c r="A1728" i="35"/>
  <c r="A13" i="35"/>
  <c r="A14" i="35"/>
  <c r="A15" i="35"/>
  <c r="A16" i="35"/>
  <c r="A17" i="35"/>
  <c r="A18" i="35"/>
  <c r="A239" i="35"/>
  <c r="A240" i="35"/>
  <c r="A241" i="35"/>
  <c r="A242" i="35"/>
  <c r="A243" i="35"/>
  <c r="A244" i="35"/>
  <c r="A770" i="35"/>
  <c r="A771" i="35"/>
  <c r="A772" i="35"/>
  <c r="A773" i="35"/>
  <c r="A774" i="35"/>
  <c r="A1409" i="35"/>
  <c r="A1410" i="35"/>
  <c r="A1411" i="35"/>
  <c r="A1087" i="35"/>
  <c r="A1088" i="35"/>
  <c r="A1089" i="35"/>
  <c r="A1090" i="35"/>
  <c r="A1091" i="35"/>
  <c r="A622" i="35"/>
  <c r="A623" i="35"/>
  <c r="A624" i="35"/>
  <c r="A625" i="35"/>
  <c r="A626" i="35"/>
  <c r="A1559" i="35"/>
  <c r="A1560" i="35"/>
  <c r="A1561" i="35"/>
  <c r="A1562" i="35"/>
  <c r="A1248" i="35"/>
  <c r="A1249" i="35"/>
  <c r="A1250" i="35"/>
  <c r="A1251" i="35"/>
  <c r="A1252" i="35"/>
  <c r="A1253" i="35"/>
  <c r="A479" i="35"/>
  <c r="A480" i="35"/>
  <c r="A481" i="35"/>
  <c r="A482" i="35"/>
  <c r="A483" i="35"/>
  <c r="A484" i="35"/>
  <c r="A1729" i="35"/>
  <c r="A1730" i="35"/>
  <c r="A1731" i="35"/>
  <c r="A1732" i="35"/>
  <c r="A1733" i="35"/>
  <c r="A19" i="35"/>
  <c r="A20" i="35"/>
  <c r="A21" i="35"/>
  <c r="A22" i="35"/>
  <c r="A23" i="35"/>
  <c r="A24" i="35"/>
  <c r="A245" i="35"/>
  <c r="A246" i="35"/>
  <c r="A247" i="35"/>
  <c r="A248" i="35"/>
  <c r="A249" i="35"/>
  <c r="A250" i="35"/>
  <c r="A976" i="35"/>
  <c r="A977" i="35"/>
  <c r="A978" i="35"/>
  <c r="A979" i="35"/>
  <c r="A775" i="35"/>
  <c r="A776" i="35"/>
  <c r="A777" i="35"/>
  <c r="A778" i="35"/>
  <c r="A779" i="35"/>
  <c r="A1412" i="35"/>
  <c r="A1413" i="35"/>
  <c r="A1414" i="35"/>
  <c r="A1415" i="35"/>
  <c r="A1416" i="35"/>
  <c r="A1092" i="35"/>
  <c r="A1093" i="35"/>
  <c r="A1094" i="35"/>
  <c r="A1095" i="35"/>
  <c r="A1096" i="35"/>
  <c r="A1097" i="35"/>
  <c r="A627" i="35"/>
  <c r="A628" i="35"/>
  <c r="A629" i="35"/>
  <c r="A630" i="35"/>
  <c r="A631" i="35"/>
  <c r="A1563" i="35"/>
  <c r="A1564" i="35"/>
  <c r="A1565" i="35"/>
  <c r="A1566" i="35"/>
  <c r="A1567" i="35"/>
  <c r="A1568" i="35"/>
  <c r="A1254" i="35"/>
  <c r="A1255" i="35"/>
  <c r="A1256" i="35"/>
  <c r="A1257" i="35"/>
  <c r="A1258" i="35"/>
  <c r="A1259" i="35"/>
  <c r="A485" i="35"/>
  <c r="A486" i="35"/>
  <c r="A487" i="35"/>
  <c r="A488" i="35"/>
  <c r="A489" i="35"/>
  <c r="A490" i="35"/>
  <c r="A1734" i="35"/>
  <c r="A1735" i="35"/>
  <c r="A1736" i="35"/>
  <c r="A1737" i="35"/>
  <c r="A1738" i="35"/>
  <c r="A1739" i="35"/>
  <c r="A25" i="35"/>
  <c r="A26" i="35"/>
  <c r="A27" i="35"/>
  <c r="A28" i="35"/>
  <c r="A29" i="35"/>
  <c r="A30" i="35"/>
  <c r="A251" i="35"/>
  <c r="A252" i="35"/>
  <c r="A253" i="35"/>
  <c r="A254" i="35"/>
  <c r="A255" i="35"/>
  <c r="A256" i="35"/>
  <c r="A1951" i="35"/>
  <c r="A1952" i="35"/>
  <c r="A1953" i="35"/>
  <c r="A1954" i="35"/>
  <c r="A1955" i="35"/>
  <c r="A1956" i="35"/>
  <c r="A980" i="35"/>
  <c r="A981" i="35"/>
  <c r="A982" i="35"/>
  <c r="A983" i="35"/>
  <c r="A984" i="35"/>
  <c r="A985" i="35"/>
  <c r="A780" i="35"/>
  <c r="A781" i="35"/>
  <c r="A782" i="35"/>
  <c r="A783" i="35"/>
  <c r="A784" i="35"/>
  <c r="A785" i="35"/>
  <c r="A1417" i="35"/>
  <c r="A1418" i="35"/>
  <c r="A1419" i="35"/>
  <c r="A1420" i="35"/>
  <c r="A1421" i="35"/>
  <c r="A1422" i="35"/>
  <c r="A1098" i="35"/>
  <c r="A1099" i="35"/>
  <c r="A1100" i="35"/>
  <c r="A1101" i="35"/>
  <c r="A1102" i="35"/>
  <c r="A1103" i="35"/>
  <c r="A632" i="35"/>
  <c r="A633" i="35"/>
  <c r="A634" i="35"/>
  <c r="A635" i="35"/>
  <c r="A636" i="35"/>
  <c r="A1569" i="35"/>
  <c r="A1570" i="35"/>
  <c r="A1571" i="35"/>
  <c r="A1572" i="35"/>
  <c r="A1573" i="35"/>
  <c r="A1574" i="35"/>
  <c r="A1260" i="35"/>
  <c r="A1261" i="35"/>
  <c r="A1262" i="35"/>
  <c r="A1263" i="35"/>
  <c r="A1264" i="35"/>
  <c r="A1265" i="35"/>
  <c r="A491" i="35"/>
  <c r="A492" i="35"/>
  <c r="A493" i="35"/>
  <c r="A494" i="35"/>
  <c r="A495" i="35"/>
  <c r="A496" i="35"/>
  <c r="A1740" i="35"/>
  <c r="A1741" i="35"/>
  <c r="A1742" i="35"/>
  <c r="A1743" i="35"/>
  <c r="A1744" i="35"/>
  <c r="A1745" i="35"/>
  <c r="A31" i="35"/>
  <c r="A32" i="35"/>
  <c r="A33" i="35"/>
  <c r="A34" i="35"/>
  <c r="A35" i="35"/>
  <c r="A257" i="35"/>
  <c r="A258" i="35"/>
  <c r="A259" i="35"/>
  <c r="A260" i="35"/>
  <c r="A261" i="35"/>
  <c r="A262" i="35"/>
  <c r="A1957" i="35"/>
  <c r="A1958" i="35"/>
  <c r="A1959" i="35"/>
  <c r="A1960" i="35"/>
  <c r="A1961" i="35"/>
  <c r="A922" i="35"/>
  <c r="A923" i="35"/>
  <c r="A924" i="35"/>
  <c r="A925" i="35"/>
  <c r="A926" i="35"/>
  <c r="A497" i="35"/>
  <c r="A498" i="35"/>
  <c r="A499" i="35"/>
  <c r="A500" i="35"/>
  <c r="A501" i="35"/>
  <c r="A1746" i="35"/>
  <c r="A1747" i="35"/>
  <c r="A1748" i="35"/>
  <c r="A1749" i="35"/>
  <c r="A1750" i="35"/>
  <c r="A36" i="35"/>
  <c r="A37" i="35"/>
  <c r="A38" i="35"/>
  <c r="A39" i="35"/>
  <c r="A40" i="35"/>
  <c r="A41" i="35"/>
  <c r="A263" i="35"/>
  <c r="A264" i="35"/>
  <c r="A265" i="35"/>
  <c r="A266" i="35"/>
  <c r="A267" i="35"/>
  <c r="A268" i="35"/>
  <c r="A786" i="35"/>
  <c r="A787" i="35"/>
  <c r="A788" i="35"/>
  <c r="A789" i="35"/>
  <c r="A790" i="35"/>
  <c r="A1423" i="35"/>
  <c r="A1424" i="35"/>
  <c r="A1425" i="35"/>
  <c r="A1426" i="35"/>
  <c r="A1104" i="35"/>
  <c r="A1105" i="35"/>
  <c r="A1106" i="35"/>
  <c r="A1107" i="35"/>
  <c r="A1108" i="35"/>
  <c r="A637" i="35"/>
  <c r="A638" i="35"/>
  <c r="A639" i="35"/>
  <c r="A640" i="35"/>
  <c r="A641" i="35"/>
  <c r="A1575" i="35"/>
  <c r="A1576" i="35"/>
  <c r="A1577" i="35"/>
  <c r="A1578" i="35"/>
  <c r="A1579" i="35"/>
  <c r="A1580" i="35"/>
  <c r="A1266" i="35"/>
  <c r="A1267" i="35"/>
  <c r="A1268" i="35"/>
  <c r="A1269" i="35"/>
  <c r="A1270" i="35"/>
  <c r="A1271" i="35"/>
  <c r="A502" i="35"/>
  <c r="A503" i="35"/>
  <c r="A504" i="35"/>
  <c r="A505" i="35"/>
  <c r="A506" i="35"/>
  <c r="A1751" i="35"/>
  <c r="A1752" i="35"/>
  <c r="A1753" i="35"/>
  <c r="A1754" i="35"/>
  <c r="A1755" i="35"/>
  <c r="A42" i="35"/>
  <c r="A43" i="35"/>
  <c r="A44" i="35"/>
  <c r="A45" i="35"/>
  <c r="A46" i="35"/>
  <c r="A47" i="35"/>
  <c r="A269" i="35"/>
  <c r="A270" i="35"/>
  <c r="A271" i="35"/>
  <c r="A272" i="35"/>
  <c r="A273" i="35"/>
  <c r="A274" i="35"/>
  <c r="A986" i="35"/>
  <c r="A987" i="35"/>
  <c r="A988" i="35"/>
  <c r="A989" i="35"/>
  <c r="A791" i="35"/>
  <c r="A792" i="35"/>
  <c r="A793" i="35"/>
  <c r="A794" i="35"/>
  <c r="A795" i="35"/>
  <c r="A796" i="35"/>
  <c r="A1427" i="35"/>
  <c r="A1428" i="35"/>
  <c r="A1429" i="35"/>
  <c r="A1430" i="35"/>
  <c r="A1431" i="35"/>
  <c r="A1109" i="35"/>
  <c r="A1110" i="35"/>
  <c r="A1111" i="35"/>
  <c r="A1112" i="35"/>
  <c r="A1113" i="35"/>
  <c r="A1114" i="35"/>
  <c r="A642" i="35"/>
  <c r="A643" i="35"/>
  <c r="A644" i="35"/>
  <c r="A645" i="35"/>
  <c r="A646" i="35"/>
  <c r="A1581" i="35"/>
  <c r="A1582" i="35"/>
  <c r="A1583" i="35"/>
  <c r="A1584" i="35"/>
  <c r="A1585" i="35"/>
  <c r="A1586" i="35"/>
  <c r="A1272" i="35"/>
  <c r="A1273" i="35"/>
  <c r="A1274" i="35"/>
  <c r="A1275" i="35"/>
  <c r="A1276" i="35"/>
  <c r="A1277" i="35"/>
  <c r="A507" i="35"/>
  <c r="A508" i="35"/>
  <c r="A509" i="35"/>
  <c r="A510" i="35"/>
  <c r="A511" i="35"/>
  <c r="A1756" i="35"/>
  <c r="A1757" i="35"/>
  <c r="A1758" i="35"/>
  <c r="A1759" i="35"/>
  <c r="A1760" i="35"/>
  <c r="A1761" i="35"/>
  <c r="A48" i="35"/>
  <c r="A49" i="35"/>
  <c r="A50" i="35"/>
  <c r="A51" i="35"/>
  <c r="A52" i="35"/>
  <c r="A53" i="35"/>
  <c r="A275" i="35"/>
  <c r="A276" i="35"/>
  <c r="A277" i="35"/>
  <c r="A278" i="35"/>
  <c r="A279" i="35"/>
  <c r="A280" i="35"/>
  <c r="A1962" i="35"/>
  <c r="A1963" i="35"/>
  <c r="A1964" i="35"/>
  <c r="A1965" i="35"/>
  <c r="A1966" i="35"/>
  <c r="A1967" i="35"/>
  <c r="A990" i="35"/>
  <c r="A991" i="35"/>
  <c r="A992" i="35"/>
  <c r="A993" i="35"/>
  <c r="A994" i="35"/>
  <c r="A995" i="35"/>
  <c r="A797" i="35"/>
  <c r="A798" i="35"/>
  <c r="A799" i="35"/>
  <c r="A800" i="35"/>
  <c r="A801" i="35"/>
  <c r="A1432" i="35"/>
  <c r="A1433" i="35"/>
  <c r="A1434" i="35"/>
  <c r="A1435" i="35"/>
  <c r="A1436" i="35"/>
  <c r="A1437" i="35"/>
  <c r="A1115" i="35"/>
  <c r="A1116" i="35"/>
  <c r="A1117" i="35"/>
  <c r="A1118" i="35"/>
  <c r="A1119" i="35"/>
  <c r="A1120" i="35"/>
  <c r="A647" i="35"/>
  <c r="A648" i="35"/>
  <c r="A649" i="35"/>
  <c r="A650" i="35"/>
  <c r="A651" i="35"/>
  <c r="A652" i="35"/>
  <c r="A1587" i="35"/>
  <c r="A1588" i="35"/>
  <c r="A1589" i="35"/>
  <c r="A1590" i="35"/>
  <c r="A1591" i="35"/>
  <c r="A1592" i="35"/>
  <c r="A1278" i="35"/>
  <c r="A1279" i="35"/>
  <c r="A1280" i="35"/>
  <c r="A1281" i="35"/>
  <c r="A1282" i="35"/>
  <c r="A1283" i="35"/>
  <c r="A512" i="35"/>
  <c r="A513" i="35"/>
  <c r="A514" i="35"/>
  <c r="A515" i="35"/>
  <c r="A516" i="35"/>
  <c r="A517" i="35"/>
  <c r="A1762" i="35"/>
  <c r="A1763" i="35"/>
  <c r="A1764" i="35"/>
  <c r="A1765" i="35"/>
  <c r="A1766" i="35"/>
  <c r="A1767" i="35"/>
  <c r="A54" i="35"/>
  <c r="A55" i="35"/>
  <c r="A56" i="35"/>
  <c r="A57" i="35"/>
  <c r="A58" i="35"/>
  <c r="A281" i="35"/>
  <c r="A282" i="35"/>
  <c r="A283" i="35"/>
  <c r="A284" i="35"/>
  <c r="A285" i="35"/>
  <c r="A286" i="35"/>
  <c r="A1968" i="35"/>
  <c r="A1969" i="35"/>
  <c r="A1970" i="35"/>
  <c r="A1971" i="35"/>
  <c r="A1972" i="35"/>
  <c r="A1973" i="35"/>
  <c r="A927" i="35"/>
  <c r="A928" i="35"/>
  <c r="A929" i="35"/>
  <c r="A930" i="35"/>
  <c r="A931" i="35"/>
  <c r="A518" i="35"/>
  <c r="A519" i="35"/>
  <c r="A520" i="35"/>
  <c r="A521" i="35"/>
  <c r="A522" i="35"/>
  <c r="A523" i="35"/>
  <c r="A1768" i="35"/>
  <c r="A1769" i="35"/>
  <c r="A1770" i="35"/>
  <c r="A1771" i="35"/>
  <c r="A1772" i="35"/>
  <c r="A1773" i="35"/>
  <c r="A59" i="35"/>
  <c r="A60" i="35"/>
  <c r="A61" i="35"/>
  <c r="A62" i="35"/>
  <c r="A63" i="35"/>
  <c r="A64" i="35"/>
  <c r="A287" i="35"/>
  <c r="A288" i="35"/>
  <c r="A289" i="35"/>
  <c r="A290" i="35"/>
  <c r="A291" i="35"/>
  <c r="A292" i="35"/>
  <c r="A802" i="35"/>
  <c r="A803" i="35"/>
  <c r="A804" i="35"/>
  <c r="A805" i="35"/>
  <c r="A806" i="35"/>
  <c r="A807" i="35"/>
  <c r="A1438" i="35"/>
  <c r="A1439" i="35"/>
  <c r="A1440" i="35"/>
  <c r="A1441" i="35"/>
  <c r="A1121" i="35"/>
  <c r="A1122" i="35"/>
  <c r="A1123" i="35"/>
  <c r="A1124" i="35"/>
  <c r="A1125" i="35"/>
  <c r="A653" i="35"/>
  <c r="A654" i="35"/>
  <c r="A655" i="35"/>
  <c r="A656" i="35"/>
  <c r="A657" i="35"/>
  <c r="A1593" i="35"/>
  <c r="A1594" i="35"/>
  <c r="A1595" i="35"/>
  <c r="A1596" i="35"/>
  <c r="A1597" i="35"/>
  <c r="A1284" i="35"/>
  <c r="A1285" i="35"/>
  <c r="A1286" i="35"/>
  <c r="A1287" i="35"/>
  <c r="A1288" i="35"/>
  <c r="A524" i="35"/>
  <c r="A525" i="35"/>
  <c r="A526" i="35"/>
  <c r="A527" i="35"/>
  <c r="A528" i="35"/>
  <c r="A1774" i="35"/>
  <c r="A1775" i="35"/>
  <c r="A1776" i="35"/>
  <c r="A1777" i="35"/>
  <c r="A1778" i="35"/>
  <c r="A65" i="35"/>
  <c r="A66" i="35"/>
  <c r="A67" i="35"/>
  <c r="A68" i="35"/>
  <c r="A69" i="35"/>
  <c r="A70" i="35"/>
  <c r="A293" i="35"/>
  <c r="A294" i="35"/>
  <c r="A295" i="35"/>
  <c r="A296" i="35"/>
  <c r="A297" i="35"/>
  <c r="A298" i="35"/>
  <c r="A996" i="35"/>
  <c r="A997" i="35"/>
  <c r="A998" i="35"/>
  <c r="A999" i="35"/>
  <c r="A808" i="35"/>
  <c r="A809" i="35"/>
  <c r="A810" i="35"/>
  <c r="A811" i="35"/>
  <c r="A812" i="35"/>
  <c r="A1442" i="35"/>
  <c r="A1443" i="35"/>
  <c r="A1444" i="35"/>
  <c r="A1445" i="35"/>
  <c r="A1446" i="35"/>
  <c r="A1126" i="35"/>
  <c r="A1127" i="35"/>
  <c r="A1128" i="35"/>
  <c r="A1129" i="35"/>
  <c r="A1130" i="35"/>
  <c r="A1131" i="35"/>
  <c r="A658" i="35"/>
  <c r="A659" i="35"/>
  <c r="A660" i="35"/>
  <c r="A661" i="35"/>
  <c r="A662" i="35"/>
  <c r="A1598" i="35"/>
  <c r="A1599" i="35"/>
  <c r="A1600" i="35"/>
  <c r="A1601" i="35"/>
  <c r="A1602" i="35"/>
  <c r="A1603" i="35"/>
  <c r="A1289" i="35"/>
  <c r="A1290" i="35"/>
  <c r="A1291" i="35"/>
  <c r="A1292" i="35"/>
  <c r="A1293" i="35"/>
  <c r="A529" i="35"/>
  <c r="A530" i="35"/>
  <c r="A531" i="35"/>
  <c r="A532" i="35"/>
  <c r="A533" i="35"/>
  <c r="A534" i="35"/>
  <c r="A1779" i="35"/>
  <c r="A1780" i="35"/>
  <c r="A1781" i="35"/>
  <c r="A1782" i="35"/>
  <c r="A1783" i="35"/>
  <c r="A1784" i="35"/>
  <c r="A71" i="35"/>
  <c r="A72" i="35"/>
  <c r="A73" i="35"/>
  <c r="A74" i="35"/>
  <c r="A75" i="35"/>
  <c r="A76" i="35"/>
  <c r="A299" i="35"/>
  <c r="A300" i="35"/>
  <c r="A301" i="35"/>
  <c r="A302" i="35"/>
  <c r="A303" i="35"/>
  <c r="A304" i="35"/>
  <c r="A1974" i="35"/>
  <c r="A1975" i="35"/>
  <c r="A1976" i="35"/>
  <c r="A1977" i="35"/>
  <c r="A1978" i="35"/>
  <c r="A1979" i="35"/>
  <c r="A1000" i="35"/>
  <c r="A1001" i="35"/>
  <c r="A1002" i="35"/>
  <c r="A1003" i="35"/>
  <c r="A1004" i="35"/>
  <c r="A1005" i="35"/>
  <c r="A813" i="35"/>
  <c r="A814" i="35"/>
  <c r="A815" i="35"/>
  <c r="A816" i="35"/>
  <c r="A817" i="35"/>
  <c r="A1447" i="35"/>
  <c r="A1448" i="35"/>
  <c r="A1449" i="35"/>
  <c r="A1450" i="35"/>
  <c r="A1451" i="35"/>
  <c r="A1132" i="35"/>
  <c r="A1133" i="35"/>
  <c r="A1134" i="35"/>
  <c r="A1135" i="35"/>
  <c r="A1136" i="35"/>
  <c r="A663" i="35"/>
  <c r="A664" i="35"/>
  <c r="A665" i="35"/>
  <c r="A666" i="35"/>
  <c r="A667" i="35"/>
  <c r="A668" i="35"/>
  <c r="A1604" i="35"/>
  <c r="A1605" i="35"/>
  <c r="A1606" i="35"/>
  <c r="A1607" i="35"/>
  <c r="A1608" i="35"/>
  <c r="A1294" i="35"/>
  <c r="A1295" i="35"/>
  <c r="A1296" i="35"/>
  <c r="A1297" i="35"/>
  <c r="A1298" i="35"/>
  <c r="A535" i="35"/>
  <c r="A536" i="35"/>
  <c r="A537" i="35"/>
  <c r="A538" i="35"/>
  <c r="A539" i="35"/>
  <c r="A1785" i="35"/>
  <c r="A1786" i="35"/>
  <c r="A1787" i="35"/>
  <c r="A1788" i="35"/>
  <c r="A1789" i="35"/>
  <c r="A1790" i="35"/>
  <c r="A77" i="35"/>
  <c r="A78" i="35"/>
  <c r="A79" i="35"/>
  <c r="A80" i="35"/>
  <c r="A81" i="35"/>
  <c r="A305" i="35"/>
  <c r="A306" i="35"/>
  <c r="A307" i="35"/>
  <c r="A308" i="35"/>
  <c r="A309" i="35"/>
  <c r="A310" i="35"/>
  <c r="A1980" i="35"/>
  <c r="A1981" i="35"/>
  <c r="A1982" i="35"/>
  <c r="A1983" i="35"/>
  <c r="A1984" i="35"/>
  <c r="A932" i="35"/>
  <c r="A933" i="35"/>
  <c r="A934" i="35"/>
  <c r="A935" i="35"/>
  <c r="A936" i="35"/>
  <c r="A937" i="35"/>
  <c r="A540" i="35"/>
  <c r="A541" i="35"/>
  <c r="A542" i="35"/>
  <c r="A543" i="35"/>
  <c r="A544" i="35"/>
  <c r="A1791" i="35"/>
  <c r="A1792" i="35"/>
  <c r="A1793" i="35"/>
  <c r="A1794" i="35"/>
  <c r="A1795" i="35"/>
  <c r="A82" i="35"/>
  <c r="A83" i="35"/>
  <c r="A84" i="35"/>
  <c r="A85" i="35"/>
  <c r="A86" i="35"/>
  <c r="A311" i="35"/>
  <c r="A312" i="35"/>
  <c r="A313" i="35"/>
  <c r="A314" i="35"/>
  <c r="A315" i="35"/>
  <c r="A818" i="35"/>
  <c r="A819" i="35"/>
  <c r="A820" i="35"/>
  <c r="A821" i="35"/>
  <c r="A822" i="35"/>
  <c r="A1452" i="35"/>
  <c r="A1453" i="35"/>
  <c r="A1454" i="35"/>
  <c r="A1137" i="35"/>
  <c r="A1138" i="35"/>
  <c r="A1139" i="35"/>
  <c r="A1140" i="35"/>
  <c r="A1141" i="35"/>
  <c r="A669" i="35"/>
  <c r="A670" i="35"/>
  <c r="A671" i="35"/>
  <c r="A672" i="35"/>
  <c r="A673" i="35"/>
  <c r="A1609" i="35"/>
  <c r="A1610" i="35"/>
  <c r="A1611" i="35"/>
  <c r="A1612" i="35"/>
  <c r="A1613" i="35"/>
  <c r="A1299" i="35"/>
  <c r="A1300" i="35"/>
  <c r="A1301" i="35"/>
  <c r="A1302" i="35"/>
  <c r="A1303" i="35"/>
  <c r="A545" i="35"/>
  <c r="A546" i="35"/>
  <c r="A547" i="35"/>
  <c r="A548" i="35"/>
  <c r="A549" i="35"/>
  <c r="A1796" i="35"/>
  <c r="A1797" i="35"/>
  <c r="A1798" i="35"/>
  <c r="A1799" i="35"/>
  <c r="A1800" i="35"/>
  <c r="A1801" i="35"/>
  <c r="A87" i="35"/>
  <c r="A88" i="35"/>
  <c r="A89" i="35"/>
  <c r="A90" i="35"/>
  <c r="A91" i="35"/>
  <c r="A92" i="35"/>
  <c r="A316" i="35"/>
  <c r="A317" i="35"/>
  <c r="A318" i="35"/>
  <c r="A319" i="35"/>
  <c r="A320" i="35"/>
  <c r="A321" i="35"/>
  <c r="A1985" i="35"/>
  <c r="A1986" i="35"/>
  <c r="A1987" i="35"/>
  <c r="A1988" i="35"/>
  <c r="A1006" i="35"/>
  <c r="A1007" i="35"/>
  <c r="A1008" i="35"/>
  <c r="A1009" i="35"/>
  <c r="A1010" i="35"/>
  <c r="A823" i="35"/>
  <c r="A824" i="35"/>
  <c r="A825" i="35"/>
  <c r="A826" i="35"/>
  <c r="A827" i="35"/>
  <c r="A828" i="35"/>
  <c r="A1455" i="35"/>
  <c r="A1456" i="35"/>
  <c r="A1457" i="35"/>
  <c r="A1458" i="35"/>
  <c r="A1459" i="35"/>
  <c r="A1142" i="35"/>
  <c r="A1143" i="35"/>
  <c r="A1144" i="35"/>
  <c r="A1145" i="35"/>
  <c r="A1146" i="35"/>
  <c r="A1147" i="35"/>
  <c r="A674" i="35"/>
  <c r="A675" i="35"/>
  <c r="A676" i="35"/>
  <c r="A677" i="35"/>
  <c r="A678" i="35"/>
  <c r="A1614" i="35"/>
  <c r="A1615" i="35"/>
  <c r="A1616" i="35"/>
  <c r="A1617" i="35"/>
  <c r="A1618" i="35"/>
  <c r="A1619" i="35"/>
  <c r="A1304" i="35"/>
  <c r="A1305" i="35"/>
  <c r="A1306" i="35"/>
  <c r="A1307" i="35"/>
  <c r="A1308" i="35"/>
  <c r="A1802" i="35"/>
  <c r="A1803" i="35"/>
  <c r="A1804" i="35"/>
  <c r="A1805" i="35"/>
  <c r="A1806" i="35"/>
  <c r="A1807" i="35"/>
  <c r="A93" i="35"/>
  <c r="A94" i="35"/>
  <c r="A95" i="35"/>
  <c r="A96" i="35"/>
  <c r="A97" i="35"/>
  <c r="A98" i="35"/>
  <c r="A322" i="35"/>
  <c r="A323" i="35"/>
  <c r="A324" i="35"/>
  <c r="A325" i="35"/>
  <c r="A326" i="35"/>
  <c r="A327" i="35"/>
  <c r="A1989" i="35"/>
  <c r="A1990" i="35"/>
  <c r="A1991" i="35"/>
  <c r="A1992" i="35"/>
  <c r="A1993" i="35"/>
  <c r="A1011" i="35"/>
  <c r="A1012" i="35"/>
  <c r="A1013" i="35"/>
  <c r="A1014" i="35"/>
  <c r="A1015" i="35"/>
  <c r="A1016" i="35"/>
  <c r="A829" i="35"/>
  <c r="A830" i="35"/>
  <c r="A831" i="35"/>
  <c r="A832" i="35"/>
  <c r="A833" i="35"/>
  <c r="A834" i="35"/>
  <c r="A1460" i="35"/>
  <c r="A1461" i="35"/>
  <c r="A1462" i="35"/>
  <c r="A1463" i="35"/>
  <c r="A1464" i="35"/>
  <c r="A1465" i="35"/>
  <c r="A1148" i="35"/>
  <c r="A1149" i="35"/>
  <c r="A1150" i="35"/>
  <c r="A1151" i="35"/>
  <c r="A1152" i="35"/>
  <c r="A679" i="35"/>
  <c r="A680" i="35"/>
  <c r="A681" i="35"/>
  <c r="A682" i="35"/>
  <c r="A683" i="35"/>
  <c r="A1620" i="35"/>
  <c r="A1621" i="35"/>
  <c r="A1622" i="35"/>
  <c r="A1623" i="35"/>
  <c r="A1624" i="35"/>
  <c r="A1309" i="35"/>
  <c r="A1310" i="35"/>
  <c r="A1311" i="35"/>
  <c r="A1312" i="35"/>
  <c r="A1313" i="35"/>
  <c r="A550" i="35"/>
  <c r="A551" i="35"/>
  <c r="A552" i="35"/>
  <c r="A553" i="35"/>
  <c r="A554" i="35"/>
  <c r="A1808" i="35"/>
  <c r="A1809" i="35"/>
  <c r="A1810" i="35"/>
  <c r="A1811" i="35"/>
  <c r="A1812" i="35"/>
  <c r="A1813" i="35"/>
  <c r="A99" i="35"/>
  <c r="A100" i="35"/>
  <c r="A101" i="35"/>
  <c r="A102" i="35"/>
  <c r="A103" i="35"/>
  <c r="A328" i="35"/>
  <c r="A329" i="35"/>
  <c r="A330" i="35"/>
  <c r="A331" i="35"/>
  <c r="A332" i="35"/>
  <c r="A333" i="35"/>
  <c r="A1994" i="35"/>
  <c r="A1995" i="35"/>
  <c r="A1996" i="35"/>
  <c r="A1997" i="35"/>
  <c r="A1998" i="35"/>
  <c r="A938" i="35"/>
  <c r="A939" i="35"/>
  <c r="A940" i="35"/>
  <c r="A941" i="35"/>
  <c r="A942" i="35"/>
  <c r="A943" i="35"/>
  <c r="A555" i="35"/>
  <c r="A556" i="35"/>
  <c r="A557" i="35"/>
  <c r="A558" i="35"/>
  <c r="A559" i="35"/>
  <c r="A1814" i="35"/>
  <c r="A1815" i="35"/>
  <c r="A1816" i="35"/>
  <c r="A1817" i="35"/>
  <c r="A1818" i="35"/>
  <c r="A104" i="35"/>
  <c r="A105" i="35"/>
  <c r="A106" i="35"/>
  <c r="A107" i="35"/>
  <c r="A108" i="35"/>
  <c r="A109" i="35"/>
  <c r="A334" i="35"/>
  <c r="A335" i="35"/>
  <c r="A336" i="35"/>
  <c r="A337" i="35"/>
  <c r="A338" i="35"/>
  <c r="A835" i="35"/>
  <c r="A836" i="35"/>
  <c r="A837" i="35"/>
  <c r="A838" i="35"/>
  <c r="A839" i="35"/>
  <c r="A1466" i="35"/>
  <c r="A1467" i="35"/>
  <c r="A1468" i="35"/>
  <c r="A1469" i="35"/>
  <c r="A1153" i="35"/>
  <c r="A1154" i="35"/>
  <c r="A1155" i="35"/>
  <c r="A1156" i="35"/>
  <c r="A1157" i="35"/>
  <c r="A684" i="35"/>
  <c r="A685" i="35"/>
  <c r="A686" i="35"/>
  <c r="A687" i="35"/>
  <c r="A688" i="35"/>
  <c r="A1625" i="35"/>
  <c r="A1626" i="35"/>
  <c r="A1627" i="35"/>
  <c r="A1628" i="35"/>
  <c r="A1629" i="35"/>
  <c r="A1314" i="35"/>
  <c r="A1315" i="35"/>
  <c r="A1316" i="35"/>
  <c r="A1317" i="35"/>
  <c r="A1318" i="35"/>
  <c r="A1819" i="35"/>
  <c r="A1820" i="35"/>
  <c r="A1821" i="35"/>
  <c r="A1822" i="35"/>
  <c r="A1823" i="35"/>
  <c r="A110" i="35"/>
  <c r="A111" i="35"/>
  <c r="A112" i="35"/>
  <c r="A113" i="35"/>
  <c r="A114" i="35"/>
  <c r="A115" i="35"/>
  <c r="A339" i="35"/>
  <c r="A340" i="35"/>
  <c r="A341" i="35"/>
  <c r="A342" i="35"/>
  <c r="A343" i="35"/>
  <c r="A344" i="35"/>
  <c r="A1999" i="35"/>
  <c r="A2000" i="35"/>
  <c r="A2001" i="35"/>
  <c r="A1017" i="35"/>
  <c r="A1018" i="35"/>
  <c r="A1019" i="35"/>
  <c r="A1020" i="35"/>
  <c r="A1021" i="35"/>
  <c r="A840" i="35"/>
  <c r="A841" i="35"/>
  <c r="A842" i="35"/>
  <c r="A843" i="35"/>
  <c r="A844" i="35"/>
  <c r="A1470" i="35"/>
  <c r="A1471" i="35"/>
  <c r="A1472" i="35"/>
  <c r="A1473" i="35"/>
  <c r="A1474" i="35"/>
  <c r="A1158" i="35"/>
  <c r="A1159" i="35"/>
  <c r="A1160" i="35"/>
  <c r="A1161" i="35"/>
  <c r="A1162" i="35"/>
  <c r="A1163" i="35"/>
  <c r="A689" i="35"/>
  <c r="A690" i="35"/>
  <c r="A691" i="35"/>
  <c r="A692" i="35"/>
  <c r="A693" i="35"/>
  <c r="A1630" i="35"/>
  <c r="A1631" i="35"/>
  <c r="A1632" i="35"/>
  <c r="A1633" i="35"/>
  <c r="A1634" i="35"/>
  <c r="A1635" i="35"/>
  <c r="A1319" i="35"/>
  <c r="A1320" i="35"/>
  <c r="A1321" i="35"/>
  <c r="A1322" i="35"/>
  <c r="A1323" i="35"/>
  <c r="A1824" i="35"/>
  <c r="A1825" i="35"/>
  <c r="A1826" i="35"/>
  <c r="A1827" i="35"/>
  <c r="A1828" i="35"/>
  <c r="A1829" i="35"/>
  <c r="A116" i="35"/>
  <c r="A117" i="35"/>
  <c r="A118" i="35"/>
  <c r="A119" i="35"/>
  <c r="A120" i="35"/>
  <c r="A121" i="35"/>
  <c r="A345" i="35"/>
  <c r="A346" i="35"/>
  <c r="A347" i="35"/>
  <c r="A348" i="35"/>
  <c r="A349" i="35"/>
  <c r="A350" i="35"/>
  <c r="A2002" i="35"/>
  <c r="A2003" i="35"/>
  <c r="A2004" i="35"/>
  <c r="A2005" i="35"/>
  <c r="A2006" i="35"/>
  <c r="A1022" i="35"/>
  <c r="A1023" i="35"/>
  <c r="A1024" i="35"/>
  <c r="A1025" i="35"/>
  <c r="A1026" i="35"/>
  <c r="A1027" i="35"/>
  <c r="A845" i="35"/>
  <c r="A846" i="35"/>
  <c r="A847" i="35"/>
  <c r="A848" i="35"/>
  <c r="A849" i="35"/>
  <c r="A1475" i="35"/>
  <c r="A1476" i="35"/>
  <c r="A1477" i="35"/>
  <c r="A1478" i="35"/>
  <c r="A1479" i="35"/>
  <c r="A1480" i="35"/>
  <c r="A1164" i="35"/>
  <c r="A1165" i="35"/>
  <c r="A1166" i="35"/>
  <c r="A1167" i="35"/>
  <c r="A1168" i="35"/>
  <c r="A694" i="35"/>
  <c r="A695" i="35"/>
  <c r="A696" i="35"/>
  <c r="A697" i="35"/>
  <c r="A698" i="35"/>
  <c r="A1636" i="35"/>
  <c r="A1637" i="35"/>
  <c r="A1638" i="35"/>
  <c r="A1639" i="35"/>
  <c r="A1640" i="35"/>
  <c r="A1324" i="35"/>
  <c r="A1325" i="35"/>
  <c r="A1326" i="35"/>
  <c r="A1327" i="35"/>
  <c r="A1328" i="35"/>
  <c r="A560" i="35"/>
  <c r="A561" i="35"/>
  <c r="A562" i="35"/>
  <c r="A563" i="35"/>
  <c r="A564" i="35"/>
  <c r="A1830" i="35"/>
  <c r="A1831" i="35"/>
  <c r="A1832" i="35"/>
  <c r="A1833" i="35"/>
  <c r="A1834" i="35"/>
  <c r="A122" i="35"/>
  <c r="A123" i="35"/>
  <c r="A124" i="35"/>
  <c r="A125" i="35"/>
  <c r="A126" i="35"/>
  <c r="A351" i="35"/>
  <c r="A352" i="35"/>
  <c r="A353" i="35"/>
  <c r="A354" i="35"/>
  <c r="A355" i="35"/>
  <c r="A356" i="35"/>
  <c r="A2007" i="35"/>
  <c r="A2008" i="35"/>
  <c r="A2009" i="35"/>
  <c r="A2010" i="35"/>
  <c r="A2011" i="35"/>
  <c r="A944" i="35"/>
  <c r="A945" i="35"/>
  <c r="A946" i="35"/>
  <c r="A947" i="35"/>
  <c r="A948" i="35"/>
  <c r="A565" i="35"/>
  <c r="A566" i="35"/>
  <c r="A567" i="35"/>
  <c r="A568" i="35"/>
  <c r="A569" i="35"/>
  <c r="A1835" i="35"/>
  <c r="A1836" i="35"/>
  <c r="A1837" i="35"/>
  <c r="A1838" i="35"/>
  <c r="A1839" i="35"/>
  <c r="A1840" i="35"/>
  <c r="A127" i="35"/>
  <c r="A128" i="35"/>
  <c r="A129" i="35"/>
  <c r="A130" i="35"/>
  <c r="A131" i="35"/>
  <c r="A132" i="35"/>
  <c r="A357" i="35"/>
  <c r="A358" i="35"/>
  <c r="A359" i="35"/>
  <c r="A360" i="35"/>
  <c r="A361" i="35"/>
  <c r="A362" i="35"/>
  <c r="A850" i="35"/>
  <c r="A851" i="35"/>
  <c r="A852" i="35"/>
  <c r="A853" i="35"/>
  <c r="A854" i="35"/>
  <c r="A1481" i="35"/>
  <c r="A1482" i="35"/>
  <c r="A1483" i="35"/>
  <c r="A1169" i="35"/>
  <c r="A1170" i="35"/>
  <c r="A1171" i="35"/>
  <c r="A1172" i="35"/>
  <c r="A1173" i="35"/>
  <c r="A699" i="35"/>
  <c r="A700" i="35"/>
  <c r="A701" i="35"/>
  <c r="A702" i="35"/>
  <c r="A703" i="35"/>
  <c r="A1641" i="35"/>
  <c r="A1642" i="35"/>
  <c r="A1643" i="35"/>
  <c r="A1644" i="35"/>
  <c r="A1645" i="35"/>
  <c r="A1646" i="35"/>
  <c r="A1329" i="35"/>
  <c r="A1330" i="35"/>
  <c r="A1331" i="35"/>
  <c r="A1332" i="35"/>
  <c r="A1333" i="35"/>
  <c r="A1841" i="35"/>
  <c r="A1842" i="35"/>
  <c r="A1843" i="35"/>
  <c r="A1844" i="35"/>
  <c r="A1845" i="35"/>
  <c r="A1846" i="35"/>
  <c r="A133" i="35"/>
  <c r="A134" i="35"/>
  <c r="A135" i="35"/>
  <c r="A136" i="35"/>
  <c r="A137" i="35"/>
  <c r="A138" i="35"/>
  <c r="A363" i="35"/>
  <c r="A364" i="35"/>
  <c r="A365" i="35"/>
  <c r="A366" i="35"/>
  <c r="A367" i="35"/>
  <c r="A368" i="35"/>
  <c r="A2012" i="35"/>
  <c r="A2013" i="35"/>
  <c r="A2014" i="35"/>
  <c r="A2015" i="35"/>
  <c r="A1028" i="35"/>
  <c r="A1029" i="35"/>
  <c r="A1030" i="35"/>
  <c r="A1031" i="35"/>
  <c r="A855" i="35"/>
  <c r="A856" i="35"/>
  <c r="A857" i="35"/>
  <c r="A858" i="35"/>
  <c r="A859" i="35"/>
  <c r="A1484" i="35"/>
  <c r="A1485" i="35"/>
  <c r="A1486" i="35"/>
  <c r="A1487" i="35"/>
  <c r="A1488" i="35"/>
  <c r="A1174" i="35"/>
  <c r="A1175" i="35"/>
  <c r="A1176" i="35"/>
  <c r="A1177" i="35"/>
  <c r="A1178" i="35"/>
  <c r="A704" i="35"/>
  <c r="A705" i="35"/>
  <c r="A706" i="35"/>
  <c r="A707" i="35"/>
  <c r="A708" i="35"/>
  <c r="A1647" i="35"/>
  <c r="A1648" i="35"/>
  <c r="A1649" i="35"/>
  <c r="A1650" i="35"/>
  <c r="A1651" i="35"/>
  <c r="A1652" i="35"/>
  <c r="A1334" i="35"/>
  <c r="A1335" i="35"/>
  <c r="A1336" i="35"/>
  <c r="A1337" i="35"/>
  <c r="A1338" i="35"/>
  <c r="A1847" i="35"/>
  <c r="A1848" i="35"/>
  <c r="A1849" i="35"/>
  <c r="A1850" i="35"/>
  <c r="A1851" i="35"/>
  <c r="A1852" i="35"/>
  <c r="A139" i="35"/>
  <c r="A140" i="35"/>
  <c r="A141" i="35"/>
  <c r="A142" i="35"/>
  <c r="A143" i="35"/>
  <c r="A144" i="35"/>
  <c r="A369" i="35"/>
  <c r="A370" i="35"/>
  <c r="A371" i="35"/>
  <c r="A372" i="35"/>
  <c r="A373" i="35"/>
  <c r="A374" i="35"/>
  <c r="A2016" i="35"/>
  <c r="A2017" i="35"/>
  <c r="A2018" i="35"/>
  <c r="A2019" i="35"/>
  <c r="A2020" i="35"/>
  <c r="A2021" i="35"/>
  <c r="A1032" i="35"/>
  <c r="A1033" i="35"/>
  <c r="A1034" i="35"/>
  <c r="A1035" i="35"/>
  <c r="A1036" i="35"/>
  <c r="A1037" i="35"/>
  <c r="A860" i="35"/>
  <c r="A861" i="35"/>
  <c r="A862" i="35"/>
  <c r="A863" i="35"/>
  <c r="A864" i="35"/>
  <c r="A865" i="35"/>
  <c r="A1489" i="35"/>
  <c r="A1490" i="35"/>
  <c r="A1491" i="35"/>
  <c r="A1492" i="35"/>
  <c r="A1493" i="35"/>
  <c r="A1494" i="35"/>
  <c r="A1179" i="35"/>
  <c r="A1180" i="35"/>
  <c r="A1181" i="35"/>
  <c r="A1182" i="35"/>
  <c r="A1183" i="35"/>
  <c r="A709" i="35"/>
  <c r="A710" i="35"/>
  <c r="A711" i="35"/>
  <c r="A712" i="35"/>
  <c r="A713" i="35"/>
  <c r="A1653" i="35"/>
  <c r="A1654" i="35"/>
  <c r="A1655" i="35"/>
  <c r="A1656" i="35"/>
  <c r="A1657" i="35"/>
  <c r="A1339" i="35"/>
  <c r="A1340" i="35"/>
  <c r="A1341" i="35"/>
  <c r="A1342" i="35"/>
  <c r="A1343" i="35"/>
  <c r="A570" i="35"/>
  <c r="A571" i="35"/>
  <c r="A572" i="35"/>
  <c r="A573" i="35"/>
  <c r="A574" i="35"/>
  <c r="A1853" i="35"/>
  <c r="A1854" i="35"/>
  <c r="A1855" i="35"/>
  <c r="A1856" i="35"/>
  <c r="A1857" i="35"/>
  <c r="A1858" i="35"/>
  <c r="A145" i="35"/>
  <c r="A146" i="35"/>
  <c r="A147" i="35"/>
  <c r="A148" i="35"/>
  <c r="A149" i="35"/>
  <c r="A375" i="35"/>
  <c r="A376" i="35"/>
  <c r="A377" i="35"/>
  <c r="A378" i="35"/>
  <c r="A379" i="35"/>
  <c r="A380" i="35"/>
  <c r="A2022" i="35"/>
  <c r="A2023" i="35"/>
  <c r="A2024" i="35"/>
  <c r="A2025" i="35"/>
  <c r="A2026" i="35"/>
  <c r="A949" i="35"/>
  <c r="A950" i="35"/>
  <c r="A951" i="35"/>
  <c r="A952" i="35"/>
  <c r="A953" i="35"/>
  <c r="A575" i="35"/>
  <c r="A576" i="35"/>
  <c r="A577" i="35"/>
  <c r="A578" i="35"/>
  <c r="A579" i="35"/>
  <c r="A580" i="35"/>
  <c r="A1859" i="35"/>
  <c r="A1860" i="35"/>
  <c r="A1861" i="35"/>
  <c r="A1862" i="35"/>
  <c r="A1863" i="35"/>
  <c r="A1864" i="35"/>
  <c r="A150" i="35"/>
  <c r="A151" i="35"/>
  <c r="A152" i="35"/>
  <c r="A153" i="35"/>
  <c r="A154" i="35"/>
  <c r="A381" i="35"/>
  <c r="A382" i="35"/>
  <c r="A383" i="35"/>
  <c r="A384" i="35"/>
  <c r="A385" i="35"/>
  <c r="A386" i="35"/>
  <c r="A866" i="35"/>
  <c r="A867" i="35"/>
  <c r="A868" i="35"/>
  <c r="A869" i="35"/>
  <c r="A870" i="35"/>
  <c r="A1495" i="35"/>
  <c r="A1496" i="35"/>
  <c r="A1497" i="35"/>
  <c r="A1498" i="35"/>
  <c r="A1499" i="35"/>
  <c r="A1184" i="35"/>
  <c r="A1185" i="35"/>
  <c r="A1186" i="35"/>
  <c r="A1187" i="35"/>
  <c r="A1188" i="35"/>
  <c r="A714" i="35"/>
  <c r="A715" i="35"/>
  <c r="A716" i="35"/>
  <c r="A717" i="35"/>
  <c r="A718" i="35"/>
  <c r="A1658" i="35"/>
  <c r="A1659" i="35"/>
  <c r="A1660" i="35"/>
  <c r="A1661" i="35"/>
  <c r="A1662" i="35"/>
  <c r="A1663" i="35"/>
  <c r="A1344" i="35"/>
  <c r="A1345" i="35"/>
  <c r="A1346" i="35"/>
  <c r="A1347" i="35"/>
  <c r="A1348" i="35"/>
  <c r="A1865" i="35"/>
  <c r="A1866" i="35"/>
  <c r="A1867" i="35"/>
  <c r="A1868" i="35"/>
  <c r="A1869" i="35"/>
  <c r="A1870" i="35"/>
  <c r="A155" i="35"/>
  <c r="A156" i="35"/>
  <c r="A157" i="35"/>
  <c r="A158" i="35"/>
  <c r="A159" i="35"/>
  <c r="A160" i="35"/>
  <c r="A387" i="35"/>
  <c r="A388" i="35"/>
  <c r="A389" i="35"/>
  <c r="A390" i="35"/>
  <c r="A391" i="35"/>
  <c r="A392" i="35"/>
  <c r="A2027" i="35"/>
  <c r="A2028" i="35"/>
  <c r="A2029" i="35"/>
  <c r="A2030" i="35"/>
  <c r="A2031" i="35"/>
  <c r="A1038" i="35"/>
  <c r="A1039" i="35"/>
  <c r="A1040" i="35"/>
  <c r="A1041" i="35"/>
  <c r="A1042" i="35"/>
  <c r="A871" i="35"/>
  <c r="A872" i="35"/>
  <c r="A873" i="35"/>
  <c r="A874" i="35"/>
  <c r="A875" i="35"/>
  <c r="A1500" i="35"/>
  <c r="A1501" i="35"/>
  <c r="A1502" i="35"/>
  <c r="A1503" i="35"/>
  <c r="A1504" i="35"/>
  <c r="A1189" i="35"/>
  <c r="A1190" i="35"/>
  <c r="A1191" i="35"/>
  <c r="A1192" i="35"/>
  <c r="A1193" i="35"/>
  <c r="A1194" i="35"/>
  <c r="A719" i="35"/>
  <c r="A720" i="35"/>
  <c r="A721" i="35"/>
  <c r="A722" i="35"/>
  <c r="A723" i="35"/>
  <c r="A1664" i="35"/>
  <c r="A1665" i="35"/>
  <c r="A1666" i="35"/>
  <c r="A1667" i="35"/>
  <c r="A1668" i="35"/>
  <c r="A1669" i="35"/>
  <c r="A1349" i="35"/>
  <c r="A1350" i="35"/>
  <c r="A1351" i="35"/>
  <c r="A1352" i="35"/>
  <c r="A1353" i="35"/>
  <c r="A1871" i="35"/>
  <c r="A1872" i="35"/>
  <c r="A1873" i="35"/>
  <c r="A1874" i="35"/>
  <c r="A1875" i="35"/>
  <c r="A1876" i="35"/>
  <c r="A161" i="35"/>
  <c r="A162" i="35"/>
  <c r="A163" i="35"/>
  <c r="A164" i="35"/>
  <c r="A165" i="35"/>
  <c r="A166" i="35"/>
  <c r="A393" i="35"/>
  <c r="A394" i="35"/>
  <c r="A395" i="35"/>
  <c r="A396" i="35"/>
  <c r="A397" i="35"/>
  <c r="A398" i="35"/>
  <c r="A2032" i="35"/>
  <c r="A2033" i="35"/>
  <c r="A2034" i="35"/>
  <c r="A2035" i="35"/>
  <c r="A2036" i="35"/>
  <c r="A2037" i="35"/>
  <c r="A1043" i="35"/>
  <c r="A1044" i="35"/>
  <c r="A1045" i="35"/>
  <c r="A1046" i="35"/>
  <c r="A1047" i="35"/>
  <c r="A1048" i="35"/>
  <c r="A876" i="35"/>
  <c r="A877" i="35"/>
  <c r="A878" i="35"/>
  <c r="A879" i="35"/>
  <c r="A880" i="35"/>
  <c r="A1505" i="35"/>
  <c r="A1506" i="35"/>
  <c r="A1507" i="35"/>
  <c r="A1508" i="35"/>
  <c r="A1509" i="35"/>
  <c r="A1510" i="35"/>
  <c r="A1195" i="35"/>
  <c r="A1196" i="35"/>
  <c r="A1197" i="35"/>
  <c r="A1198" i="35"/>
  <c r="A1199" i="35"/>
  <c r="A724" i="35"/>
  <c r="A725" i="35"/>
  <c r="A726" i="35"/>
  <c r="A727" i="35"/>
  <c r="A728" i="35"/>
  <c r="A1670" i="35"/>
  <c r="A1671" i="35"/>
  <c r="A1672" i="35"/>
  <c r="A1673" i="35"/>
  <c r="A1674" i="35"/>
  <c r="A1354" i="35"/>
  <c r="A1355" i="35"/>
  <c r="A1356" i="35"/>
  <c r="A1357" i="35"/>
  <c r="A1358" i="35"/>
  <c r="A581" i="35"/>
  <c r="A582" i="35"/>
  <c r="A583" i="35"/>
  <c r="A584" i="35"/>
  <c r="A585" i="35"/>
  <c r="A1877" i="35"/>
  <c r="A1878" i="35"/>
  <c r="A1879" i="35"/>
  <c r="A1880" i="35"/>
  <c r="A1881" i="35"/>
  <c r="A1882" i="35"/>
  <c r="A167" i="35"/>
  <c r="A168" i="35"/>
  <c r="A169" i="35"/>
  <c r="A170" i="35"/>
  <c r="A171" i="35"/>
  <c r="A399" i="35"/>
  <c r="A400" i="35"/>
  <c r="A401" i="35"/>
  <c r="A402" i="35"/>
  <c r="A403" i="35"/>
  <c r="A404" i="35"/>
  <c r="A954" i="35"/>
  <c r="A955" i="35"/>
  <c r="A956" i="35"/>
  <c r="A957" i="35"/>
  <c r="A958" i="35"/>
  <c r="A959" i="35"/>
  <c r="A586" i="35"/>
  <c r="A587" i="35"/>
  <c r="A588" i="35"/>
  <c r="A589" i="35"/>
  <c r="A590" i="35"/>
  <c r="A1883" i="35"/>
  <c r="A1884" i="35"/>
  <c r="A1885" i="35"/>
  <c r="A1886" i="35"/>
  <c r="A1887" i="35"/>
  <c r="A1888" i="35"/>
  <c r="A172" i="35"/>
  <c r="A173" i="35"/>
  <c r="A174" i="35"/>
  <c r="A175" i="35"/>
  <c r="A176" i="35"/>
  <c r="A177" i="35"/>
  <c r="A405" i="35"/>
  <c r="A406" i="35"/>
  <c r="A407" i="35"/>
  <c r="A408" i="35"/>
  <c r="A409" i="35"/>
  <c r="A881" i="35"/>
  <c r="A882" i="35"/>
  <c r="A883" i="35"/>
  <c r="A884" i="35"/>
  <c r="A885" i="35"/>
  <c r="A1511" i="35"/>
  <c r="A1512" i="35"/>
  <c r="A1513" i="35"/>
  <c r="A1514" i="35"/>
  <c r="A1515" i="35"/>
  <c r="A1200" i="35"/>
  <c r="A1201" i="35"/>
  <c r="A1202" i="35"/>
  <c r="A1203" i="35"/>
  <c r="A1204" i="35"/>
  <c r="A729" i="35"/>
  <c r="A730" i="35"/>
  <c r="A731" i="35"/>
  <c r="A732" i="35"/>
  <c r="A733" i="35"/>
  <c r="A1675" i="35"/>
  <c r="A1676" i="35"/>
  <c r="A1677" i="35"/>
  <c r="A1678" i="35"/>
  <c r="A1679" i="35"/>
  <c r="A1680" i="35"/>
  <c r="A1359" i="35"/>
  <c r="A1360" i="35"/>
  <c r="A1361" i="35"/>
  <c r="A1362" i="35"/>
  <c r="A1363" i="35"/>
  <c r="A1889" i="35"/>
  <c r="A1890" i="35"/>
  <c r="A1891" i="35"/>
  <c r="A1892" i="35"/>
  <c r="A1893" i="35"/>
  <c r="A1894" i="35"/>
  <c r="A178" i="35"/>
  <c r="A179" i="35"/>
  <c r="A180" i="35"/>
  <c r="A181" i="35"/>
  <c r="A182" i="35"/>
  <c r="A183" i="35"/>
  <c r="A410" i="35"/>
  <c r="A411" i="35"/>
  <c r="A412" i="35"/>
  <c r="A413" i="35"/>
  <c r="A414" i="35"/>
  <c r="A2038" i="35"/>
  <c r="A2039" i="35"/>
  <c r="A2040" i="35"/>
  <c r="A2041" i="35"/>
  <c r="A1049" i="35"/>
  <c r="A1050" i="35"/>
  <c r="A1051" i="35"/>
  <c r="A1052" i="35"/>
  <c r="A1053" i="35"/>
  <c r="A886" i="35"/>
  <c r="A887" i="35"/>
  <c r="A888" i="35"/>
  <c r="A889" i="35"/>
  <c r="A890" i="35"/>
  <c r="A1516" i="35"/>
  <c r="A1517" i="35"/>
  <c r="A1518" i="35"/>
  <c r="A1519" i="35"/>
  <c r="A1520" i="35"/>
  <c r="A1205" i="35"/>
  <c r="A1206" i="35"/>
  <c r="A1207" i="35"/>
  <c r="A1208" i="35"/>
  <c r="A1209" i="35"/>
  <c r="A1210" i="35"/>
  <c r="A734" i="35"/>
  <c r="A735" i="35"/>
  <c r="A736" i="35"/>
  <c r="A737" i="35"/>
  <c r="A738" i="35"/>
  <c r="A1681" i="35"/>
  <c r="A1682" i="35"/>
  <c r="A1683" i="35"/>
  <c r="A1684" i="35"/>
  <c r="A1685" i="35"/>
  <c r="A1364" i="35"/>
  <c r="A1365" i="35"/>
  <c r="A1366" i="35"/>
  <c r="A1367" i="35"/>
  <c r="A1368" i="35"/>
  <c r="A1369" i="35"/>
  <c r="A1895" i="35"/>
  <c r="A1896" i="35"/>
  <c r="A1897" i="35"/>
  <c r="A1898" i="35"/>
  <c r="A1899" i="35"/>
  <c r="A1900" i="35"/>
  <c r="A184" i="35"/>
  <c r="A185" i="35"/>
  <c r="A186" i="35"/>
  <c r="A187" i="35"/>
  <c r="A188" i="35"/>
  <c r="A189" i="35"/>
  <c r="A415" i="35"/>
  <c r="A416" i="35"/>
  <c r="A417" i="35"/>
  <c r="A418" i="35"/>
  <c r="A419" i="35"/>
  <c r="A420" i="35"/>
  <c r="A2042" i="35"/>
  <c r="A2043" i="35"/>
  <c r="A2044" i="35"/>
  <c r="A2045" i="35"/>
  <c r="A2046" i="35"/>
  <c r="A2047" i="35"/>
  <c r="A1054" i="35"/>
  <c r="A1055" i="35"/>
  <c r="A1056" i="35"/>
  <c r="A1057" i="35"/>
  <c r="A1058" i="35"/>
  <c r="A1059" i="35"/>
  <c r="A891" i="35"/>
  <c r="A892" i="35"/>
  <c r="A893" i="35"/>
  <c r="A894" i="35"/>
  <c r="A895" i="35"/>
  <c r="A1521" i="35"/>
  <c r="A1522" i="35"/>
  <c r="A1523" i="35"/>
  <c r="A1524" i="35"/>
  <c r="A1525" i="35"/>
  <c r="A1526" i="35"/>
  <c r="A1211" i="35"/>
  <c r="A1212" i="35"/>
  <c r="A1213" i="35"/>
  <c r="A1214" i="35"/>
  <c r="A1215" i="35"/>
  <c r="A739" i="35"/>
  <c r="A740" i="35"/>
  <c r="A741" i="35"/>
  <c r="A742" i="35"/>
  <c r="A743" i="35"/>
  <c r="A1686" i="35"/>
  <c r="A1687" i="35"/>
  <c r="A1688" i="35"/>
  <c r="A1689" i="35"/>
  <c r="A1690" i="35"/>
  <c r="A1370" i="35"/>
  <c r="A1371" i="35"/>
  <c r="A1372" i="35"/>
  <c r="A1373" i="35"/>
  <c r="A1374" i="35"/>
  <c r="A1375" i="35"/>
  <c r="A591" i="35"/>
  <c r="A592" i="35"/>
  <c r="A593" i="35"/>
  <c r="A594" i="35"/>
  <c r="A595" i="35"/>
  <c r="A1901" i="35"/>
  <c r="A1902" i="35"/>
  <c r="A1903" i="35"/>
  <c r="A1904" i="35"/>
  <c r="A1905" i="35"/>
  <c r="A1906" i="35"/>
  <c r="A190" i="35"/>
  <c r="A191" i="35"/>
  <c r="A192" i="35"/>
  <c r="A193" i="35"/>
  <c r="A194" i="35"/>
  <c r="A421" i="35"/>
  <c r="A422" i="35"/>
  <c r="A423" i="35"/>
  <c r="A424" i="35"/>
  <c r="A425" i="35"/>
  <c r="A426" i="35"/>
  <c r="A960" i="35"/>
  <c r="A961" i="35"/>
  <c r="A962" i="35"/>
  <c r="A963" i="35"/>
  <c r="A964" i="35"/>
  <c r="A596" i="35"/>
  <c r="A597" i="35"/>
  <c r="A598" i="35"/>
  <c r="A599" i="35"/>
  <c r="A600" i="35"/>
  <c r="A601" i="35"/>
  <c r="A1907" i="35"/>
  <c r="A1908" i="35"/>
  <c r="A1909" i="35"/>
  <c r="A1910" i="35"/>
  <c r="A1911" i="35"/>
  <c r="A1912" i="35"/>
  <c r="A195" i="35"/>
  <c r="A196" i="35"/>
  <c r="A197" i="35"/>
  <c r="A198" i="35"/>
  <c r="A199" i="35"/>
  <c r="A200" i="35"/>
  <c r="A427" i="35"/>
  <c r="A428" i="35"/>
  <c r="A429" i="35"/>
  <c r="A430" i="35"/>
  <c r="A431" i="35"/>
  <c r="A432" i="35"/>
  <c r="A896" i="35"/>
  <c r="A897" i="35"/>
  <c r="A898" i="35"/>
  <c r="A899" i="35"/>
  <c r="A900" i="35"/>
  <c r="A1527" i="35"/>
  <c r="A1528" i="35"/>
  <c r="A1529" i="35"/>
  <c r="A1530" i="35"/>
  <c r="A1531" i="35"/>
  <c r="A1216" i="35"/>
  <c r="A1217" i="35"/>
  <c r="A1218" i="35"/>
  <c r="A1219" i="35"/>
  <c r="A1220" i="35"/>
  <c r="A744" i="35"/>
  <c r="A745" i="35"/>
  <c r="A746" i="35"/>
  <c r="A747" i="35"/>
  <c r="A748" i="35"/>
  <c r="A1691" i="35"/>
  <c r="A1692" i="35"/>
  <c r="A1693" i="35"/>
  <c r="A1694" i="35"/>
  <c r="A1695" i="35"/>
  <c r="A1376" i="35"/>
  <c r="A1377" i="35"/>
  <c r="A1378" i="35"/>
  <c r="A1379" i="35"/>
  <c r="A1380" i="35"/>
  <c r="A1913" i="35"/>
  <c r="A1914" i="35"/>
  <c r="A1915" i="35"/>
  <c r="A1916" i="35"/>
  <c r="A1917" i="35"/>
  <c r="A1918" i="35"/>
  <c r="A201" i="35"/>
  <c r="A202" i="35"/>
  <c r="A203" i="35"/>
  <c r="A204" i="35"/>
  <c r="A205" i="35"/>
  <c r="A433" i="35"/>
  <c r="A434" i="35"/>
  <c r="A435" i="35"/>
  <c r="A436" i="35"/>
  <c r="A437" i="35"/>
  <c r="A2048" i="35"/>
  <c r="A2049" i="35"/>
  <c r="A2050" i="35"/>
  <c r="A2051" i="35"/>
  <c r="A1060" i="35"/>
  <c r="A1061" i="35"/>
  <c r="A1062" i="35"/>
  <c r="A1063" i="35"/>
  <c r="A901" i="35"/>
  <c r="A902" i="35"/>
  <c r="A903" i="35"/>
  <c r="A904" i="35"/>
  <c r="A905" i="35"/>
  <c r="A1532" i="35"/>
  <c r="A1533" i="35"/>
  <c r="A1534" i="35"/>
  <c r="A1535" i="35"/>
  <c r="A1536" i="35"/>
  <c r="A1221" i="35"/>
  <c r="A1222" i="35"/>
  <c r="A1223" i="35"/>
  <c r="A1224" i="35"/>
  <c r="A1225" i="35"/>
  <c r="A749" i="35"/>
  <c r="A750" i="35"/>
  <c r="A751" i="35"/>
  <c r="A752" i="35"/>
  <c r="A753" i="35"/>
  <c r="A1696" i="35"/>
  <c r="A1697" i="35"/>
  <c r="A1698" i="35"/>
  <c r="A1699" i="35"/>
  <c r="A1700" i="35"/>
  <c r="A1381" i="35"/>
  <c r="A1382" i="35"/>
  <c r="A1383" i="35"/>
  <c r="A1384" i="35"/>
  <c r="A1385" i="35"/>
  <c r="A1386" i="35"/>
  <c r="A1919" i="35"/>
  <c r="A1920" i="35"/>
  <c r="A1921" i="35"/>
  <c r="A1922" i="35"/>
  <c r="A1923" i="35"/>
  <c r="A1924" i="35"/>
  <c r="A206" i="35"/>
  <c r="A207" i="35"/>
  <c r="A208" i="35"/>
  <c r="A209" i="35"/>
  <c r="A210" i="35"/>
  <c r="A438" i="35"/>
  <c r="A439" i="35"/>
  <c r="A440" i="35"/>
  <c r="A441" i="35"/>
  <c r="A442" i="35"/>
  <c r="A443" i="35"/>
  <c r="A2052" i="35"/>
  <c r="A2053" i="35"/>
  <c r="A2054" i="35"/>
  <c r="A2055" i="35"/>
  <c r="A2056" i="35"/>
  <c r="A2057" i="35"/>
  <c r="A1064" i="35"/>
  <c r="A1065" i="35"/>
  <c r="A1066" i="35"/>
  <c r="A1067" i="35"/>
  <c r="A1068" i="35"/>
  <c r="A1069" i="35"/>
  <c r="A906" i="35"/>
  <c r="A907" i="35"/>
  <c r="A908" i="35"/>
  <c r="A909" i="35"/>
  <c r="A910" i="35"/>
  <c r="A911" i="35"/>
  <c r="A1537" i="35"/>
  <c r="A1538" i="35"/>
  <c r="A1539" i="35"/>
  <c r="A1540" i="35"/>
  <c r="A1541" i="35"/>
  <c r="A1542" i="35"/>
  <c r="A1226" i="35"/>
  <c r="A1227" i="35"/>
  <c r="A1228" i="35"/>
  <c r="A1229" i="35"/>
  <c r="A1230" i="35"/>
  <c r="A1701" i="35"/>
  <c r="A1702" i="35"/>
  <c r="A1703" i="35"/>
  <c r="A1704" i="35"/>
  <c r="A1705" i="35"/>
  <c r="A1387" i="35"/>
  <c r="A1388" i="35"/>
  <c r="A1389" i="35"/>
  <c r="A1390" i="35"/>
  <c r="A1391" i="35"/>
  <c r="A1392" i="35"/>
  <c r="A602" i="35"/>
  <c r="A603" i="35"/>
  <c r="A604" i="35"/>
  <c r="A605" i="35"/>
  <c r="A606" i="35"/>
  <c r="A1925" i="35"/>
  <c r="A1926" i="35"/>
  <c r="A1927" i="35"/>
  <c r="A1928" i="35"/>
  <c r="A1929" i="35"/>
  <c r="A211" i="35"/>
  <c r="A212" i="35"/>
  <c r="A213" i="35"/>
  <c r="A214" i="35"/>
  <c r="A215" i="35"/>
  <c r="A444" i="35"/>
  <c r="A445" i="35"/>
  <c r="A446" i="35"/>
  <c r="A447" i="35"/>
  <c r="A448" i="35"/>
  <c r="A449" i="35"/>
  <c r="A965" i="35"/>
  <c r="A966" i="35"/>
  <c r="A967" i="35"/>
  <c r="A968" i="35"/>
  <c r="A969" i="35"/>
  <c r="A607" i="35"/>
  <c r="A608" i="35"/>
  <c r="A609" i="35"/>
  <c r="A610" i="35"/>
  <c r="A611" i="35"/>
  <c r="A1930" i="35"/>
  <c r="A1931" i="35"/>
  <c r="A1932" i="35"/>
  <c r="A1933" i="35"/>
  <c r="A1934" i="35"/>
  <c r="A1935" i="35"/>
  <c r="A216" i="35"/>
  <c r="A217" i="35"/>
  <c r="A218" i="35"/>
  <c r="A219" i="35"/>
  <c r="A220" i="35"/>
  <c r="A221" i="35"/>
  <c r="A450" i="35"/>
  <c r="A451" i="35"/>
  <c r="A452" i="35"/>
  <c r="A453" i="35"/>
  <c r="A454" i="35"/>
  <c r="A455" i="35"/>
  <c r="A912" i="35"/>
  <c r="A913" i="35"/>
  <c r="A914" i="35"/>
  <c r="A915" i="35"/>
  <c r="A916" i="35"/>
  <c r="A1543" i="35"/>
  <c r="A1544" i="35"/>
  <c r="A1545" i="35"/>
  <c r="A1546" i="35"/>
  <c r="A1547" i="35"/>
  <c r="A1231" i="35"/>
  <c r="A1232" i="35"/>
  <c r="A1233" i="35"/>
  <c r="A1234" i="35"/>
  <c r="A1235" i="35"/>
  <c r="A754" i="35"/>
  <c r="A755" i="35"/>
  <c r="A756" i="35"/>
  <c r="A757" i="35"/>
  <c r="A758" i="35"/>
  <c r="A1706" i="35"/>
  <c r="A1707" i="35"/>
  <c r="A1708" i="35"/>
  <c r="A1709" i="35"/>
  <c r="A1710" i="35"/>
  <c r="A1393" i="35"/>
  <c r="A1394" i="35"/>
  <c r="A1395" i="35"/>
  <c r="A1396" i="35"/>
  <c r="A1397" i="35"/>
  <c r="A1398" i="35"/>
  <c r="A1936" i="35"/>
  <c r="A1937" i="35"/>
  <c r="A1938" i="35"/>
  <c r="A1939" i="35"/>
  <c r="A1940" i="35"/>
  <c r="A222" i="35"/>
  <c r="A223" i="35"/>
  <c r="A224" i="35"/>
  <c r="A225" i="35"/>
  <c r="A226" i="35"/>
  <c r="A456" i="35"/>
  <c r="A457" i="35"/>
  <c r="A458" i="35"/>
  <c r="A459" i="35"/>
  <c r="A460" i="35"/>
  <c r="A461" i="35"/>
  <c r="A1070" i="35"/>
  <c r="A1071" i="35"/>
  <c r="A1072" i="35"/>
  <c r="A1073" i="35"/>
  <c r="A1074" i="35"/>
  <c r="A759" i="35"/>
  <c r="C28" i="5" l="1"/>
  <c r="C30" i="5"/>
  <c r="D58" i="5"/>
  <c r="D56" i="5"/>
  <c r="D54" i="5"/>
  <c r="C17" i="5"/>
  <c r="D24" i="5"/>
  <c r="D20" i="5"/>
  <c r="D45" i="5"/>
  <c r="D39" i="5"/>
  <c r="D35" i="5"/>
  <c r="D27" i="5"/>
  <c r="D21" i="5"/>
  <c r="D50" i="5"/>
  <c r="D48" i="5"/>
  <c r="D46" i="5"/>
  <c r="D44" i="5"/>
  <c r="D42" i="5"/>
  <c r="D40" i="5"/>
  <c r="D38" i="5"/>
  <c r="D36" i="5"/>
  <c r="D34" i="5"/>
  <c r="D32" i="5"/>
  <c r="D30" i="5"/>
  <c r="D28" i="5"/>
  <c r="D26" i="5"/>
  <c r="D22" i="5"/>
  <c r="D18" i="5"/>
  <c r="D47" i="5"/>
  <c r="D41" i="5"/>
  <c r="D33" i="5"/>
  <c r="D25" i="5"/>
  <c r="D19" i="5"/>
  <c r="D57" i="5"/>
  <c r="D55" i="5"/>
  <c r="D51" i="5"/>
  <c r="D49" i="5"/>
  <c r="D43" i="5"/>
  <c r="D37" i="5"/>
  <c r="D31" i="5"/>
  <c r="D29" i="5"/>
  <c r="D23" i="5"/>
  <c r="D17" i="5"/>
  <c r="A2063" i="35"/>
  <c r="A2064" i="35"/>
  <c r="A2065" i="35"/>
  <c r="A2066" i="35"/>
  <c r="A2067" i="35"/>
  <c r="A2068" i="35"/>
  <c r="A2069" i="35"/>
  <c r="A2070" i="35"/>
  <c r="A2071" i="35"/>
  <c r="A2072" i="35"/>
  <c r="A2073" i="35"/>
  <c r="A2074" i="35"/>
  <c r="A2075" i="35"/>
  <c r="A2076" i="35"/>
  <c r="A2077" i="35"/>
  <c r="A2078" i="35"/>
  <c r="A2079" i="35"/>
  <c r="A2080" i="35"/>
  <c r="A2081" i="35"/>
  <c r="A2082" i="35"/>
  <c r="A2083" i="35"/>
  <c r="A2084" i="35"/>
  <c r="A2085" i="35"/>
  <c r="A2086" i="35"/>
  <c r="A2087" i="35"/>
  <c r="A2088" i="35"/>
  <c r="A2089" i="35"/>
  <c r="A2090" i="35"/>
  <c r="A2091" i="35"/>
  <c r="A2092" i="35"/>
  <c r="A2093" i="35"/>
  <c r="A2094" i="35"/>
  <c r="A2095" i="35"/>
  <c r="A2096" i="35"/>
  <c r="A2097" i="35"/>
  <c r="A2098" i="35"/>
  <c r="A2099" i="35"/>
  <c r="A2100" i="35"/>
  <c r="A2101" i="35"/>
  <c r="A2102" i="35"/>
  <c r="A2103" i="35"/>
  <c r="A2104" i="35"/>
  <c r="A2105" i="35"/>
  <c r="A2106" i="35"/>
  <c r="A2107" i="35"/>
  <c r="A2108" i="35"/>
  <c r="A2109" i="35"/>
  <c r="A2110" i="35"/>
  <c r="A2111" i="35"/>
  <c r="A2112" i="35"/>
  <c r="A2113" i="35"/>
  <c r="A2114" i="35"/>
  <c r="A2115" i="35"/>
  <c r="A2116" i="35"/>
  <c r="A2117" i="35"/>
  <c r="A2118" i="35"/>
  <c r="A2119" i="35"/>
  <c r="A2120" i="35"/>
  <c r="A2121" i="35"/>
  <c r="A2122" i="35"/>
  <c r="A2123" i="35"/>
  <c r="A2124" i="35"/>
  <c r="A2125" i="35"/>
  <c r="A2126" i="35"/>
  <c r="A2127" i="35"/>
  <c r="A2128" i="35"/>
  <c r="A2129" i="35"/>
  <c r="A2130" i="35"/>
  <c r="A2131" i="35"/>
  <c r="A2132" i="35"/>
  <c r="A2133" i="35"/>
  <c r="A2134" i="35"/>
  <c r="A2135" i="35"/>
  <c r="A2136" i="35"/>
  <c r="A2137" i="35"/>
  <c r="A2138" i="35"/>
  <c r="A2139" i="35"/>
  <c r="A2140" i="35"/>
  <c r="A2141" i="35"/>
  <c r="A2142" i="35"/>
  <c r="A2143" i="35"/>
  <c r="A2144" i="35"/>
  <c r="A2145" i="35"/>
  <c r="A2146" i="35"/>
  <c r="A2147" i="35"/>
  <c r="A2148" i="35"/>
  <c r="A2149" i="35"/>
  <c r="A2150" i="35"/>
  <c r="A2151" i="35"/>
  <c r="A2152" i="35"/>
  <c r="A2153" i="35"/>
  <c r="A2154" i="35"/>
  <c r="A2155" i="35"/>
  <c r="A2156" i="35"/>
  <c r="A2157" i="35"/>
  <c r="A2158" i="35"/>
  <c r="A2159" i="35"/>
  <c r="A2160" i="35"/>
  <c r="A2161" i="35"/>
  <c r="A2162" i="35"/>
  <c r="A2163" i="35"/>
  <c r="A2164" i="35"/>
  <c r="A2165" i="35"/>
  <c r="A2166" i="35"/>
  <c r="A2167" i="35"/>
  <c r="A2168" i="35"/>
  <c r="A2169" i="35"/>
  <c r="A2170" i="35"/>
  <c r="A2171" i="35"/>
  <c r="A2172" i="35"/>
  <c r="A2173" i="35"/>
  <c r="A2174" i="35"/>
  <c r="A2175" i="35"/>
  <c r="A2176" i="35"/>
  <c r="A2177" i="35"/>
  <c r="A2178" i="35"/>
  <c r="A2179" i="35"/>
  <c r="A2180" i="35"/>
  <c r="A2181" i="35"/>
  <c r="A2182" i="35"/>
  <c r="A2183" i="35"/>
  <c r="A2184" i="35"/>
  <c r="A2185" i="35"/>
  <c r="A2186" i="35"/>
  <c r="A2187" i="35"/>
  <c r="A2188" i="35"/>
  <c r="A2189" i="35"/>
  <c r="A2190" i="35"/>
  <c r="A2191" i="35"/>
  <c r="A2192" i="35"/>
  <c r="A2193" i="35"/>
  <c r="A2194" i="35"/>
  <c r="A2195" i="35"/>
  <c r="A2196" i="35"/>
  <c r="A2197" i="35"/>
  <c r="A2198" i="35"/>
  <c r="A2199" i="35"/>
  <c r="A2200" i="35"/>
  <c r="A2201" i="35"/>
  <c r="A2202" i="35"/>
  <c r="A2203" i="35"/>
  <c r="A2204" i="35"/>
  <c r="A2205" i="35"/>
  <c r="A2206" i="35"/>
  <c r="A2207" i="35"/>
  <c r="A2208" i="35"/>
  <c r="A2209" i="35"/>
  <c r="A2210" i="35"/>
  <c r="A2211" i="35"/>
  <c r="A2212" i="35"/>
  <c r="A2213" i="35"/>
  <c r="A2214" i="35"/>
  <c r="A2215" i="35"/>
  <c r="A2216" i="35"/>
  <c r="A2217" i="35"/>
  <c r="A2218" i="35"/>
  <c r="A2219" i="35"/>
  <c r="A2220" i="35"/>
  <c r="A2221" i="35"/>
  <c r="A2222" i="35"/>
  <c r="A2223" i="35"/>
  <c r="A2224" i="35"/>
  <c r="A2225" i="35"/>
  <c r="A2226" i="35"/>
  <c r="A2227" i="35"/>
  <c r="A2228" i="35"/>
  <c r="A2229" i="35"/>
  <c r="A2230" i="35"/>
  <c r="A2231" i="35"/>
  <c r="A2232" i="35"/>
  <c r="A2233" i="35"/>
  <c r="C19" i="5" l="1"/>
  <c r="C49" i="5"/>
  <c r="C57" i="5"/>
  <c r="C53" i="5"/>
  <c r="D53" i="5" s="1"/>
  <c r="C55" i="5"/>
  <c r="C54" i="5"/>
  <c r="C22" i="5"/>
  <c r="C56" i="5"/>
  <c r="C58" i="5"/>
  <c r="C24" i="5"/>
  <c r="C36" i="5"/>
  <c r="C44" i="5"/>
  <c r="C27" i="5"/>
  <c r="C35" i="5"/>
  <c r="C43" i="5"/>
  <c r="C51" i="5"/>
  <c r="C38" i="5"/>
  <c r="C46" i="5"/>
  <c r="C18" i="5"/>
  <c r="C21" i="5"/>
  <c r="C29" i="5"/>
  <c r="C37" i="5"/>
  <c r="C45" i="5"/>
  <c r="C32" i="5"/>
  <c r="C40" i="5"/>
  <c r="C48" i="5"/>
  <c r="C26" i="5"/>
  <c r="C23" i="5"/>
  <c r="C31" i="5"/>
  <c r="C39" i="5"/>
  <c r="C47" i="5"/>
  <c r="C34" i="5"/>
  <c r="C42" i="5"/>
  <c r="C50" i="5"/>
  <c r="C20" i="5"/>
  <c r="C25" i="5"/>
  <c r="C33" i="5"/>
  <c r="C41" i="5"/>
  <c r="E910" i="4" l="1"/>
  <c r="A910" i="4"/>
  <c r="F5" i="9" l="1"/>
  <c r="F5" i="27"/>
  <c r="F22" i="34" l="1"/>
  <c r="E22" i="34"/>
  <c r="C5" i="27" l="1"/>
  <c r="A6" i="7"/>
  <c r="C5" i="11"/>
  <c r="D24" i="11" l="1"/>
  <c r="C23" i="11"/>
  <c r="C22" i="11"/>
  <c r="C21" i="11"/>
  <c r="C20" i="11"/>
  <c r="C19" i="11"/>
  <c r="C18" i="11"/>
  <c r="C17" i="11"/>
  <c r="C16" i="11"/>
  <c r="C15" i="11"/>
  <c r="B27" i="27"/>
  <c r="D25" i="27"/>
  <c r="C24" i="27"/>
  <c r="B23" i="27"/>
  <c r="D21" i="27"/>
  <c r="C20" i="27"/>
  <c r="B19" i="27"/>
  <c r="D27" i="9"/>
  <c r="C26" i="9"/>
  <c r="B21" i="9"/>
  <c r="B21" i="11"/>
  <c r="B18" i="11"/>
  <c r="C25" i="27"/>
  <c r="B20" i="27"/>
  <c r="D24" i="9"/>
  <c r="C19" i="9"/>
  <c r="B24" i="11"/>
  <c r="E23" i="11"/>
  <c r="E22" i="11"/>
  <c r="E21" i="11"/>
  <c r="E20" i="11"/>
  <c r="E19" i="11"/>
  <c r="E18" i="11"/>
  <c r="E17" i="11"/>
  <c r="E16" i="11"/>
  <c r="E15" i="11"/>
  <c r="D27" i="27"/>
  <c r="C26" i="27"/>
  <c r="B25" i="27"/>
  <c r="D23" i="27"/>
  <c r="C22" i="27"/>
  <c r="B21" i="27"/>
  <c r="D19" i="27"/>
  <c r="C18" i="27"/>
  <c r="B27" i="9"/>
  <c r="D25" i="9"/>
  <c r="C24" i="9"/>
  <c r="B23" i="9"/>
  <c r="D21" i="9"/>
  <c r="C20" i="9"/>
  <c r="D18" i="9"/>
  <c r="B25" i="9"/>
  <c r="C22" i="9"/>
  <c r="D19" i="9"/>
  <c r="B23" i="11"/>
  <c r="B20" i="11"/>
  <c r="B17" i="11"/>
  <c r="B15" i="11"/>
  <c r="B24" i="27"/>
  <c r="C21" i="27"/>
  <c r="C27" i="9"/>
  <c r="C23" i="9"/>
  <c r="D20" i="9"/>
  <c r="B18" i="9"/>
  <c r="D23" i="11"/>
  <c r="D22" i="11"/>
  <c r="D21" i="11"/>
  <c r="D20" i="11"/>
  <c r="D19" i="11"/>
  <c r="D18" i="11"/>
  <c r="D17" i="11"/>
  <c r="D16" i="11"/>
  <c r="D15" i="11"/>
  <c r="C27" i="27"/>
  <c r="B26" i="27"/>
  <c r="D24" i="27"/>
  <c r="C23" i="27"/>
  <c r="B22" i="27"/>
  <c r="D20" i="27"/>
  <c r="C19" i="27"/>
  <c r="B18" i="27"/>
  <c r="D26" i="9"/>
  <c r="C25" i="9"/>
  <c r="F26" i="9" s="1"/>
  <c r="B24" i="9"/>
  <c r="D22" i="9"/>
  <c r="C21" i="9"/>
  <c r="B20" i="9"/>
  <c r="C18" i="9"/>
  <c r="D23" i="9"/>
  <c r="G24" i="9" s="1"/>
  <c r="B19" i="9"/>
  <c r="B22" i="11"/>
  <c r="B19" i="11"/>
  <c r="B16" i="11"/>
  <c r="D26" i="27"/>
  <c r="D22" i="27"/>
  <c r="D18" i="27"/>
  <c r="B26" i="9"/>
  <c r="B22" i="9"/>
  <c r="B20" i="34"/>
  <c r="B16" i="34"/>
  <c r="B11" i="34"/>
  <c r="B7" i="34"/>
  <c r="B3" i="34"/>
  <c r="B13" i="34"/>
  <c r="B19" i="34"/>
  <c r="B15" i="34"/>
  <c r="B10" i="34"/>
  <c r="B6" i="34"/>
  <c r="B2" i="34"/>
  <c r="B17" i="34"/>
  <c r="B8" i="34"/>
  <c r="B22" i="34"/>
  <c r="B18" i="34"/>
  <c r="B14" i="34"/>
  <c r="B9" i="34"/>
  <c r="B5" i="34"/>
  <c r="B21" i="34"/>
  <c r="B4" i="34"/>
  <c r="B12" i="34"/>
  <c r="G12" i="34" s="1"/>
  <c r="G27" i="9" l="1"/>
  <c r="E27" i="9"/>
  <c r="G21" i="27"/>
  <c r="F20" i="27"/>
  <c r="E25" i="9"/>
  <c r="E27" i="27"/>
  <c r="F19" i="9"/>
  <c r="E19" i="27"/>
  <c r="E23" i="27"/>
  <c r="F24" i="27"/>
  <c r="G19" i="27"/>
  <c r="G25" i="27"/>
  <c r="G21" i="9"/>
  <c r="F22" i="27"/>
  <c r="G27" i="27"/>
  <c r="F22" i="9"/>
  <c r="E21" i="9"/>
  <c r="G19" i="9"/>
  <c r="E19" i="9"/>
  <c r="E21" i="27"/>
  <c r="F23" i="9"/>
  <c r="F24" i="9"/>
  <c r="G23" i="27"/>
  <c r="E25" i="27"/>
  <c r="E23" i="9"/>
  <c r="E26" i="9"/>
  <c r="E24" i="9"/>
  <c r="F19" i="27"/>
  <c r="G24" i="27"/>
  <c r="E22" i="9"/>
  <c r="F21" i="27"/>
  <c r="G26" i="27"/>
  <c r="F25" i="9"/>
  <c r="G20" i="27"/>
  <c r="E26" i="27"/>
  <c r="F26" i="27"/>
  <c r="F27" i="9"/>
  <c r="G22" i="27"/>
  <c r="E20" i="9"/>
  <c r="G20" i="9"/>
  <c r="F21" i="9"/>
  <c r="G26" i="9"/>
  <c r="E22" i="27"/>
  <c r="F27" i="27"/>
  <c r="F20" i="9"/>
  <c r="E24" i="27"/>
  <c r="G23" i="9"/>
  <c r="G22" i="9"/>
  <c r="F23" i="27"/>
  <c r="G25" i="9"/>
  <c r="E20" i="27"/>
  <c r="F25" i="27"/>
  <c r="B1" i="34"/>
  <c r="A3" i="11" l="1"/>
  <c r="A3" i="27"/>
  <c r="A3" i="9"/>
  <c r="E2" i="4" l="1"/>
  <c r="A2" i="4" s="1"/>
  <c r="E3" i="4"/>
  <c r="A3" i="4" s="1"/>
  <c r="E4" i="4"/>
  <c r="A4" i="4" s="1"/>
  <c r="E5" i="4"/>
  <c r="A5" i="4" s="1"/>
  <c r="E6" i="4"/>
  <c r="A6" i="4" s="1"/>
  <c r="E7" i="4"/>
  <c r="A7" i="4" s="1"/>
  <c r="E8" i="4"/>
  <c r="A8" i="4" s="1"/>
  <c r="E9" i="4"/>
  <c r="A9" i="4" s="1"/>
  <c r="E10" i="4"/>
  <c r="A10" i="4" s="1"/>
  <c r="E11" i="4"/>
  <c r="A11" i="4" s="1"/>
  <c r="E12" i="4"/>
  <c r="A12" i="4" s="1"/>
  <c r="E13" i="4"/>
  <c r="A13" i="4" s="1"/>
  <c r="E14" i="4"/>
  <c r="A14" i="4" s="1"/>
  <c r="E15" i="4"/>
  <c r="A15" i="4" s="1"/>
  <c r="E16" i="4"/>
  <c r="A16" i="4" s="1"/>
  <c r="E17" i="4"/>
  <c r="A17" i="4" s="1"/>
  <c r="E18" i="4"/>
  <c r="A18" i="4" s="1"/>
  <c r="E19" i="4"/>
  <c r="A19" i="4" s="1"/>
  <c r="E20" i="4"/>
  <c r="A20" i="4" s="1"/>
  <c r="E21" i="4"/>
  <c r="A21" i="4" s="1"/>
  <c r="E22" i="4"/>
  <c r="A22" i="4" s="1"/>
  <c r="E23" i="4"/>
  <c r="A23" i="4" s="1"/>
  <c r="E24" i="4"/>
  <c r="A24" i="4" s="1"/>
  <c r="E25" i="4"/>
  <c r="A25" i="4" s="1"/>
  <c r="E26" i="4"/>
  <c r="A26" i="4" s="1"/>
  <c r="E27" i="4"/>
  <c r="A27" i="4" s="1"/>
  <c r="E28" i="4"/>
  <c r="A28" i="4" s="1"/>
  <c r="E29" i="4"/>
  <c r="A29" i="4" s="1"/>
  <c r="E30" i="4"/>
  <c r="A30" i="4" s="1"/>
  <c r="E31" i="4"/>
  <c r="A31" i="4" s="1"/>
  <c r="E32" i="4"/>
  <c r="A32" i="4" s="1"/>
  <c r="E33" i="4"/>
  <c r="A33" i="4" s="1"/>
  <c r="E34" i="4"/>
  <c r="A34" i="4" s="1"/>
  <c r="E35" i="4"/>
  <c r="A35" i="4" s="1"/>
  <c r="E36" i="4"/>
  <c r="A36" i="4" s="1"/>
  <c r="E37" i="4"/>
  <c r="A37" i="4" s="1"/>
  <c r="E38" i="4"/>
  <c r="A38" i="4" s="1"/>
  <c r="E39" i="4"/>
  <c r="A39" i="4" s="1"/>
  <c r="E40" i="4"/>
  <c r="A40" i="4" s="1"/>
  <c r="E41" i="4"/>
  <c r="A41" i="4" s="1"/>
  <c r="E42" i="4"/>
  <c r="A42" i="4" s="1"/>
  <c r="E43" i="4"/>
  <c r="A43" i="4" s="1"/>
  <c r="E44" i="4"/>
  <c r="A44" i="4" s="1"/>
  <c r="E45" i="4"/>
  <c r="A45" i="4" s="1"/>
  <c r="E46" i="4"/>
  <c r="A46" i="4" s="1"/>
  <c r="E47" i="4"/>
  <c r="A47" i="4" s="1"/>
  <c r="E48" i="4"/>
  <c r="A48" i="4" s="1"/>
  <c r="E49" i="4"/>
  <c r="A49" i="4" s="1"/>
  <c r="E50" i="4"/>
  <c r="A50" i="4" s="1"/>
  <c r="E51" i="4"/>
  <c r="A51" i="4" s="1"/>
  <c r="E52" i="4"/>
  <c r="A52" i="4" s="1"/>
  <c r="E53" i="4"/>
  <c r="A53" i="4" s="1"/>
  <c r="E54" i="4"/>
  <c r="A54" i="4" s="1"/>
  <c r="E55" i="4"/>
  <c r="A55" i="4" s="1"/>
  <c r="E56" i="4"/>
  <c r="A56" i="4" s="1"/>
  <c r="E57" i="4"/>
  <c r="A57" i="4" s="1"/>
  <c r="E58" i="4"/>
  <c r="A58" i="4" s="1"/>
  <c r="E59" i="4"/>
  <c r="A59" i="4" s="1"/>
  <c r="E60" i="4"/>
  <c r="A60" i="4" s="1"/>
  <c r="E61" i="4"/>
  <c r="A61" i="4" s="1"/>
  <c r="E62" i="4"/>
  <c r="A62" i="4" s="1"/>
  <c r="E63" i="4"/>
  <c r="A63" i="4" s="1"/>
  <c r="E64" i="4"/>
  <c r="A64" i="4" s="1"/>
  <c r="E65" i="4"/>
  <c r="A65" i="4" s="1"/>
  <c r="E66" i="4"/>
  <c r="A66" i="4" s="1"/>
  <c r="E67" i="4"/>
  <c r="A67" i="4" s="1"/>
  <c r="E68" i="4"/>
  <c r="A68" i="4" s="1"/>
  <c r="E69" i="4"/>
  <c r="A69" i="4" s="1"/>
  <c r="E70" i="4"/>
  <c r="A70" i="4" s="1"/>
  <c r="E71" i="4"/>
  <c r="A71" i="4" s="1"/>
  <c r="E72" i="4"/>
  <c r="A72" i="4" s="1"/>
  <c r="E73" i="4"/>
  <c r="A73" i="4" s="1"/>
  <c r="E74" i="4"/>
  <c r="A74" i="4" s="1"/>
  <c r="E75" i="4"/>
  <c r="A75" i="4" s="1"/>
  <c r="E76" i="4"/>
  <c r="A76" i="4" s="1"/>
  <c r="E77" i="4"/>
  <c r="A77" i="4" s="1"/>
  <c r="E78" i="4"/>
  <c r="A78" i="4" s="1"/>
  <c r="E79" i="4"/>
  <c r="A79" i="4" s="1"/>
  <c r="E80" i="4"/>
  <c r="A80" i="4" s="1"/>
  <c r="E81" i="4"/>
  <c r="A81" i="4" s="1"/>
  <c r="E82" i="4"/>
  <c r="A82" i="4" s="1"/>
  <c r="E83" i="4"/>
  <c r="A83" i="4" s="1"/>
  <c r="E84" i="4"/>
  <c r="A84" i="4" s="1"/>
  <c r="E85" i="4"/>
  <c r="A85" i="4" s="1"/>
  <c r="E86" i="4"/>
  <c r="A86" i="4" s="1"/>
  <c r="E87" i="4"/>
  <c r="A87" i="4" s="1"/>
  <c r="E88" i="4"/>
  <c r="A88" i="4" s="1"/>
  <c r="E89" i="4"/>
  <c r="A89" i="4" s="1"/>
  <c r="E90" i="4"/>
  <c r="A90" i="4" s="1"/>
  <c r="E91" i="4"/>
  <c r="A91" i="4" s="1"/>
  <c r="E92" i="4"/>
  <c r="A92" i="4" s="1"/>
  <c r="E93" i="4"/>
  <c r="A93" i="4" s="1"/>
  <c r="E94" i="4"/>
  <c r="A94" i="4" s="1"/>
  <c r="E95" i="4"/>
  <c r="A95" i="4" s="1"/>
  <c r="E96" i="4"/>
  <c r="A96" i="4" s="1"/>
  <c r="E97" i="4"/>
  <c r="A97" i="4" s="1"/>
  <c r="E98" i="4"/>
  <c r="A98" i="4" s="1"/>
  <c r="E99" i="4"/>
  <c r="A99" i="4" s="1"/>
  <c r="E100" i="4"/>
  <c r="A100" i="4" s="1"/>
  <c r="E101" i="4"/>
  <c r="A101" i="4" s="1"/>
  <c r="E102" i="4"/>
  <c r="A102" i="4" s="1"/>
  <c r="E103" i="4"/>
  <c r="A103" i="4" s="1"/>
  <c r="E104" i="4"/>
  <c r="A104" i="4" s="1"/>
  <c r="E105" i="4"/>
  <c r="A105" i="4" s="1"/>
  <c r="E106" i="4"/>
  <c r="A106" i="4" s="1"/>
  <c r="E107" i="4"/>
  <c r="A107" i="4" s="1"/>
  <c r="E108" i="4"/>
  <c r="A108" i="4" s="1"/>
  <c r="E109" i="4"/>
  <c r="A109" i="4" s="1"/>
  <c r="E110" i="4"/>
  <c r="A110" i="4" s="1"/>
  <c r="E111" i="4"/>
  <c r="A111" i="4" s="1"/>
  <c r="E112" i="4"/>
  <c r="A112" i="4" s="1"/>
  <c r="E113" i="4"/>
  <c r="A113" i="4" s="1"/>
  <c r="E114" i="4"/>
  <c r="A114" i="4" s="1"/>
  <c r="E115" i="4"/>
  <c r="A115" i="4" s="1"/>
  <c r="E116" i="4"/>
  <c r="A116" i="4" s="1"/>
  <c r="E117" i="4"/>
  <c r="A117" i="4" s="1"/>
  <c r="E118" i="4"/>
  <c r="A118" i="4" s="1"/>
  <c r="E119" i="4"/>
  <c r="A119" i="4" s="1"/>
  <c r="E120" i="4"/>
  <c r="A120" i="4" s="1"/>
  <c r="E121" i="4"/>
  <c r="A121" i="4" s="1"/>
  <c r="E122" i="4"/>
  <c r="A122" i="4" s="1"/>
  <c r="E123" i="4"/>
  <c r="A123" i="4" s="1"/>
  <c r="E124" i="4"/>
  <c r="A124" i="4" s="1"/>
  <c r="E125" i="4"/>
  <c r="A125" i="4" s="1"/>
  <c r="E126" i="4"/>
  <c r="A126" i="4" s="1"/>
  <c r="E127" i="4"/>
  <c r="A127" i="4" s="1"/>
  <c r="E128" i="4"/>
  <c r="A128" i="4" s="1"/>
  <c r="E129" i="4"/>
  <c r="A129" i="4" s="1"/>
  <c r="E130" i="4"/>
  <c r="A130" i="4" s="1"/>
  <c r="E131" i="4"/>
  <c r="A131" i="4" s="1"/>
  <c r="E132" i="4"/>
  <c r="A132" i="4" s="1"/>
  <c r="E133" i="4"/>
  <c r="A133" i="4" s="1"/>
  <c r="E134" i="4"/>
  <c r="A134" i="4" s="1"/>
  <c r="E135" i="4"/>
  <c r="A135" i="4" s="1"/>
  <c r="E136" i="4"/>
  <c r="A136" i="4" s="1"/>
  <c r="E137" i="4"/>
  <c r="A137" i="4" s="1"/>
  <c r="E138" i="4"/>
  <c r="A138" i="4" s="1"/>
  <c r="E139" i="4"/>
  <c r="A139" i="4" s="1"/>
  <c r="E140" i="4"/>
  <c r="A140" i="4" s="1"/>
  <c r="E141" i="4"/>
  <c r="A141" i="4" s="1"/>
  <c r="E142" i="4"/>
  <c r="A142" i="4" s="1"/>
  <c r="E143" i="4"/>
  <c r="A143" i="4" s="1"/>
  <c r="E144" i="4"/>
  <c r="A144" i="4" s="1"/>
  <c r="E145" i="4"/>
  <c r="A145" i="4" s="1"/>
  <c r="E146" i="4"/>
  <c r="A146" i="4" s="1"/>
  <c r="E147" i="4"/>
  <c r="A147" i="4" s="1"/>
  <c r="E148" i="4"/>
  <c r="A148" i="4" s="1"/>
  <c r="E149" i="4"/>
  <c r="A149" i="4" s="1"/>
  <c r="E150" i="4"/>
  <c r="A150" i="4" s="1"/>
  <c r="E151" i="4"/>
  <c r="A151" i="4" s="1"/>
  <c r="E152" i="4"/>
  <c r="A152" i="4" s="1"/>
  <c r="E153" i="4"/>
  <c r="A153" i="4" s="1"/>
  <c r="E154" i="4"/>
  <c r="A154" i="4" s="1"/>
  <c r="E155" i="4"/>
  <c r="A155" i="4" s="1"/>
  <c r="E156" i="4"/>
  <c r="A156" i="4" s="1"/>
  <c r="E157" i="4"/>
  <c r="A157" i="4" s="1"/>
  <c r="E158" i="4"/>
  <c r="A158" i="4" s="1"/>
  <c r="E159" i="4"/>
  <c r="A159" i="4" s="1"/>
  <c r="E160" i="4"/>
  <c r="A160" i="4" s="1"/>
  <c r="E161" i="4"/>
  <c r="A161" i="4" s="1"/>
  <c r="E162" i="4"/>
  <c r="A162" i="4" s="1"/>
  <c r="E163" i="4"/>
  <c r="A163" i="4" s="1"/>
  <c r="E164" i="4"/>
  <c r="A164" i="4" s="1"/>
  <c r="E165" i="4"/>
  <c r="A165" i="4" s="1"/>
  <c r="E166" i="4"/>
  <c r="A166" i="4" s="1"/>
  <c r="E167" i="4"/>
  <c r="A167" i="4" s="1"/>
  <c r="E168" i="4"/>
  <c r="A168" i="4" s="1"/>
  <c r="E169" i="4"/>
  <c r="A169" i="4" s="1"/>
  <c r="E170" i="4"/>
  <c r="A170" i="4" s="1"/>
  <c r="E171" i="4"/>
  <c r="A171" i="4" s="1"/>
  <c r="E172" i="4"/>
  <c r="A172" i="4" s="1"/>
  <c r="E173" i="4"/>
  <c r="A173" i="4" s="1"/>
  <c r="E174" i="4"/>
  <c r="A174" i="4" s="1"/>
  <c r="E175" i="4"/>
  <c r="A175" i="4" s="1"/>
  <c r="E176" i="4"/>
  <c r="A176" i="4" s="1"/>
  <c r="E177" i="4"/>
  <c r="A177" i="4" s="1"/>
  <c r="E178" i="4"/>
  <c r="A178" i="4" s="1"/>
  <c r="E179" i="4"/>
  <c r="A179" i="4" s="1"/>
  <c r="E180" i="4"/>
  <c r="A180" i="4" s="1"/>
  <c r="E181" i="4"/>
  <c r="A181" i="4" s="1"/>
  <c r="E182" i="4"/>
  <c r="A182" i="4" s="1"/>
  <c r="E183" i="4"/>
  <c r="A183" i="4" s="1"/>
  <c r="E184" i="4"/>
  <c r="A184" i="4" s="1"/>
  <c r="E185" i="4"/>
  <c r="A185" i="4" s="1"/>
  <c r="E186" i="4"/>
  <c r="A186" i="4" s="1"/>
  <c r="E187" i="4"/>
  <c r="A187" i="4" s="1"/>
  <c r="E188" i="4"/>
  <c r="A188" i="4" s="1"/>
  <c r="E189" i="4"/>
  <c r="A189" i="4" s="1"/>
  <c r="E190" i="4"/>
  <c r="A190" i="4" s="1"/>
  <c r="E191" i="4"/>
  <c r="A191" i="4" s="1"/>
  <c r="E192" i="4"/>
  <c r="A192" i="4" s="1"/>
  <c r="E193" i="4"/>
  <c r="A193" i="4" s="1"/>
  <c r="E194" i="4"/>
  <c r="A194" i="4" s="1"/>
  <c r="E195" i="4"/>
  <c r="A195" i="4" s="1"/>
  <c r="E196" i="4"/>
  <c r="A196" i="4" s="1"/>
  <c r="E197" i="4"/>
  <c r="A197" i="4" s="1"/>
  <c r="E198" i="4"/>
  <c r="A198" i="4" s="1"/>
  <c r="E199" i="4"/>
  <c r="A199" i="4" s="1"/>
  <c r="E200" i="4"/>
  <c r="A200" i="4" s="1"/>
  <c r="E201" i="4"/>
  <c r="A201" i="4" s="1"/>
  <c r="E202" i="4"/>
  <c r="A202" i="4" s="1"/>
  <c r="E203" i="4"/>
  <c r="A203" i="4" s="1"/>
  <c r="E204" i="4"/>
  <c r="A204" i="4" s="1"/>
  <c r="E205" i="4"/>
  <c r="A205" i="4" s="1"/>
  <c r="E206" i="4"/>
  <c r="A206" i="4" s="1"/>
  <c r="E207" i="4"/>
  <c r="A207" i="4" s="1"/>
  <c r="E208" i="4"/>
  <c r="A208" i="4" s="1"/>
  <c r="E209" i="4"/>
  <c r="A209" i="4" s="1"/>
  <c r="E210" i="4"/>
  <c r="A210" i="4" s="1"/>
  <c r="E211" i="4"/>
  <c r="A211" i="4" s="1"/>
  <c r="E212" i="4"/>
  <c r="A212" i="4" s="1"/>
  <c r="E213" i="4"/>
  <c r="A213" i="4" s="1"/>
  <c r="E214" i="4"/>
  <c r="A214" i="4" s="1"/>
  <c r="E215" i="4"/>
  <c r="A215" i="4" s="1"/>
  <c r="E216" i="4"/>
  <c r="A216" i="4" s="1"/>
  <c r="E217" i="4"/>
  <c r="A217" i="4" s="1"/>
  <c r="E218" i="4"/>
  <c r="A218" i="4" s="1"/>
  <c r="E219" i="4"/>
  <c r="A219" i="4" s="1"/>
  <c r="E220" i="4"/>
  <c r="A220" i="4" s="1"/>
  <c r="E221" i="4"/>
  <c r="A221" i="4" s="1"/>
  <c r="E222" i="4"/>
  <c r="A222" i="4" s="1"/>
  <c r="E223" i="4"/>
  <c r="A223" i="4" s="1"/>
  <c r="E224" i="4"/>
  <c r="A224" i="4" s="1"/>
  <c r="E225" i="4"/>
  <c r="A225" i="4" s="1"/>
  <c r="E226" i="4"/>
  <c r="A226" i="4" s="1"/>
  <c r="E227" i="4"/>
  <c r="A227" i="4" s="1"/>
  <c r="E228" i="4"/>
  <c r="A228" i="4" s="1"/>
  <c r="E229" i="4"/>
  <c r="A229" i="4" s="1"/>
  <c r="E230" i="4"/>
  <c r="A230" i="4" s="1"/>
  <c r="E231" i="4"/>
  <c r="A231" i="4" s="1"/>
  <c r="E232" i="4"/>
  <c r="A232" i="4" s="1"/>
  <c r="E233" i="4"/>
  <c r="A233" i="4" s="1"/>
  <c r="E234" i="4"/>
  <c r="A234" i="4" s="1"/>
  <c r="E235" i="4"/>
  <c r="A235" i="4" s="1"/>
  <c r="E236" i="4"/>
  <c r="A236" i="4" s="1"/>
  <c r="E237" i="4"/>
  <c r="A237" i="4" s="1"/>
  <c r="E238" i="4"/>
  <c r="A238" i="4" s="1"/>
  <c r="E239" i="4"/>
  <c r="A239" i="4" s="1"/>
  <c r="E240" i="4"/>
  <c r="A240" i="4" s="1"/>
  <c r="E241" i="4"/>
  <c r="A241" i="4" s="1"/>
  <c r="E242" i="4"/>
  <c r="A242" i="4" s="1"/>
  <c r="E243" i="4"/>
  <c r="A243" i="4" s="1"/>
  <c r="E244" i="4"/>
  <c r="A244" i="4" s="1"/>
  <c r="E245" i="4"/>
  <c r="A245" i="4" s="1"/>
  <c r="E246" i="4"/>
  <c r="A246" i="4" s="1"/>
  <c r="E247" i="4"/>
  <c r="A247" i="4" s="1"/>
  <c r="E248" i="4"/>
  <c r="A248" i="4" s="1"/>
  <c r="E249" i="4"/>
  <c r="A249" i="4" s="1"/>
  <c r="E250" i="4"/>
  <c r="A250" i="4" s="1"/>
  <c r="E251" i="4"/>
  <c r="A251" i="4" s="1"/>
  <c r="E252" i="4"/>
  <c r="A252" i="4" s="1"/>
  <c r="E253" i="4"/>
  <c r="A253" i="4" s="1"/>
  <c r="E254" i="4"/>
  <c r="A254" i="4" s="1"/>
  <c r="E255" i="4"/>
  <c r="A255" i="4" s="1"/>
  <c r="E256" i="4"/>
  <c r="A256" i="4" s="1"/>
  <c r="E257" i="4"/>
  <c r="A257" i="4" s="1"/>
  <c r="E258" i="4"/>
  <c r="A258" i="4" s="1"/>
  <c r="E259" i="4"/>
  <c r="A259" i="4" s="1"/>
  <c r="E260" i="4"/>
  <c r="A260" i="4" s="1"/>
  <c r="E261" i="4"/>
  <c r="A261" i="4" s="1"/>
  <c r="E262" i="4"/>
  <c r="A262" i="4" s="1"/>
  <c r="E263" i="4"/>
  <c r="A263" i="4" s="1"/>
  <c r="E264" i="4"/>
  <c r="A264" i="4" s="1"/>
  <c r="E265" i="4"/>
  <c r="A265" i="4" s="1"/>
  <c r="E266" i="4"/>
  <c r="A266" i="4" s="1"/>
  <c r="E267" i="4"/>
  <c r="A267" i="4" s="1"/>
  <c r="E268" i="4"/>
  <c r="A268" i="4" s="1"/>
  <c r="E269" i="4"/>
  <c r="A269" i="4" s="1"/>
  <c r="E270" i="4"/>
  <c r="A270" i="4" s="1"/>
  <c r="E271" i="4"/>
  <c r="A271" i="4" s="1"/>
  <c r="E272" i="4"/>
  <c r="A272" i="4" s="1"/>
  <c r="E273" i="4"/>
  <c r="A273" i="4" s="1"/>
  <c r="E274" i="4"/>
  <c r="A274" i="4" s="1"/>
  <c r="E275" i="4"/>
  <c r="A275" i="4" s="1"/>
  <c r="E276" i="4"/>
  <c r="A276" i="4" s="1"/>
  <c r="E277" i="4"/>
  <c r="A277" i="4" s="1"/>
  <c r="E278" i="4"/>
  <c r="A278" i="4" s="1"/>
  <c r="E279" i="4"/>
  <c r="A279" i="4" s="1"/>
  <c r="E280" i="4"/>
  <c r="A280" i="4" s="1"/>
  <c r="E281" i="4"/>
  <c r="A281" i="4" s="1"/>
  <c r="E282" i="4"/>
  <c r="A282" i="4" s="1"/>
  <c r="E283" i="4"/>
  <c r="A283" i="4" s="1"/>
  <c r="E284" i="4"/>
  <c r="A284" i="4" s="1"/>
  <c r="E285" i="4"/>
  <c r="A285" i="4" s="1"/>
  <c r="E286" i="4"/>
  <c r="A286" i="4" s="1"/>
  <c r="E287" i="4"/>
  <c r="A287" i="4" s="1"/>
  <c r="E288" i="4"/>
  <c r="A288" i="4" s="1"/>
  <c r="E289" i="4"/>
  <c r="A289" i="4" s="1"/>
  <c r="E290" i="4"/>
  <c r="A290" i="4" s="1"/>
  <c r="E291" i="4"/>
  <c r="A291" i="4" s="1"/>
  <c r="E292" i="4"/>
  <c r="A292" i="4" s="1"/>
  <c r="E293" i="4"/>
  <c r="A293" i="4" s="1"/>
  <c r="E294" i="4"/>
  <c r="A294" i="4" s="1"/>
  <c r="E295" i="4"/>
  <c r="A295" i="4" s="1"/>
  <c r="E296" i="4"/>
  <c r="A296" i="4" s="1"/>
  <c r="E297" i="4"/>
  <c r="A297" i="4" s="1"/>
  <c r="E298" i="4"/>
  <c r="A298" i="4" s="1"/>
  <c r="E299" i="4"/>
  <c r="A299" i="4" s="1"/>
  <c r="E300" i="4"/>
  <c r="A300" i="4" s="1"/>
  <c r="E301" i="4"/>
  <c r="A301" i="4" s="1"/>
  <c r="E302" i="4"/>
  <c r="A302" i="4" s="1"/>
  <c r="E303" i="4"/>
  <c r="A303" i="4" s="1"/>
  <c r="E304" i="4"/>
  <c r="A304" i="4" s="1"/>
  <c r="E305" i="4"/>
  <c r="A305" i="4" s="1"/>
  <c r="E306" i="4"/>
  <c r="A306" i="4" s="1"/>
  <c r="E307" i="4"/>
  <c r="A307" i="4" s="1"/>
  <c r="E308" i="4"/>
  <c r="A308" i="4" s="1"/>
  <c r="E309" i="4"/>
  <c r="A309" i="4" s="1"/>
  <c r="E310" i="4"/>
  <c r="A310" i="4" s="1"/>
  <c r="E311" i="4"/>
  <c r="A311" i="4" s="1"/>
  <c r="E312" i="4"/>
  <c r="A312" i="4" s="1"/>
  <c r="E313" i="4"/>
  <c r="A313" i="4" s="1"/>
  <c r="E314" i="4"/>
  <c r="A314" i="4" s="1"/>
  <c r="E315" i="4"/>
  <c r="A315" i="4" s="1"/>
  <c r="E316" i="4"/>
  <c r="A316" i="4" s="1"/>
  <c r="E317" i="4"/>
  <c r="A317" i="4" s="1"/>
  <c r="E318" i="4"/>
  <c r="A318" i="4" s="1"/>
  <c r="E319" i="4"/>
  <c r="A319" i="4" s="1"/>
  <c r="E320" i="4"/>
  <c r="A320" i="4" s="1"/>
  <c r="E321" i="4"/>
  <c r="A321" i="4" s="1"/>
  <c r="E322" i="4"/>
  <c r="A322" i="4" s="1"/>
  <c r="E323" i="4"/>
  <c r="A323" i="4" s="1"/>
  <c r="E324" i="4"/>
  <c r="A324" i="4" s="1"/>
  <c r="E325" i="4"/>
  <c r="A325" i="4" s="1"/>
  <c r="E326" i="4"/>
  <c r="A326" i="4" s="1"/>
  <c r="E327" i="4"/>
  <c r="A327" i="4" s="1"/>
  <c r="E328" i="4"/>
  <c r="A328" i="4" s="1"/>
  <c r="E329" i="4"/>
  <c r="A329" i="4" s="1"/>
  <c r="E330" i="4"/>
  <c r="A330" i="4" s="1"/>
  <c r="E331" i="4"/>
  <c r="A331" i="4" s="1"/>
  <c r="E332" i="4"/>
  <c r="A332" i="4" s="1"/>
  <c r="E333" i="4"/>
  <c r="A333" i="4" s="1"/>
  <c r="E334" i="4"/>
  <c r="A334" i="4" s="1"/>
  <c r="E335" i="4"/>
  <c r="A335" i="4" s="1"/>
  <c r="E336" i="4"/>
  <c r="A336" i="4" s="1"/>
  <c r="E337" i="4"/>
  <c r="A337" i="4" s="1"/>
  <c r="E338" i="4"/>
  <c r="A338" i="4" s="1"/>
  <c r="E339" i="4"/>
  <c r="A339" i="4" s="1"/>
  <c r="E340" i="4"/>
  <c r="A340" i="4" s="1"/>
  <c r="E341" i="4"/>
  <c r="A341" i="4" s="1"/>
  <c r="E342" i="4"/>
  <c r="A342" i="4" s="1"/>
  <c r="E343" i="4"/>
  <c r="A343" i="4" s="1"/>
  <c r="E344" i="4"/>
  <c r="A344" i="4" s="1"/>
  <c r="E345" i="4"/>
  <c r="A345" i="4" s="1"/>
  <c r="E346" i="4"/>
  <c r="A346" i="4" s="1"/>
  <c r="E347" i="4"/>
  <c r="A347" i="4" s="1"/>
  <c r="E348" i="4"/>
  <c r="A348" i="4" s="1"/>
  <c r="E349" i="4"/>
  <c r="A349" i="4" s="1"/>
  <c r="E350" i="4"/>
  <c r="A350" i="4" s="1"/>
  <c r="E351" i="4"/>
  <c r="A351" i="4" s="1"/>
  <c r="E352" i="4"/>
  <c r="A352" i="4" s="1"/>
  <c r="E353" i="4"/>
  <c r="A353" i="4" s="1"/>
  <c r="E354" i="4"/>
  <c r="A354" i="4" s="1"/>
  <c r="E355" i="4"/>
  <c r="A355" i="4" s="1"/>
  <c r="E356" i="4"/>
  <c r="A356" i="4" s="1"/>
  <c r="E357" i="4"/>
  <c r="A357" i="4" s="1"/>
  <c r="E358" i="4"/>
  <c r="A358" i="4" s="1"/>
  <c r="E359" i="4"/>
  <c r="A359" i="4" s="1"/>
  <c r="E360" i="4"/>
  <c r="A360" i="4" s="1"/>
  <c r="E361" i="4"/>
  <c r="A361" i="4" s="1"/>
  <c r="E362" i="4"/>
  <c r="A362" i="4" s="1"/>
  <c r="E363" i="4"/>
  <c r="A363" i="4" s="1"/>
  <c r="E364" i="4"/>
  <c r="A364" i="4" s="1"/>
  <c r="E365" i="4"/>
  <c r="A365" i="4" s="1"/>
  <c r="E366" i="4"/>
  <c r="A366" i="4" s="1"/>
  <c r="E367" i="4"/>
  <c r="A367" i="4" s="1"/>
  <c r="E368" i="4"/>
  <c r="A368" i="4" s="1"/>
  <c r="E369" i="4"/>
  <c r="A369" i="4" s="1"/>
  <c r="E370" i="4"/>
  <c r="A370" i="4" s="1"/>
  <c r="E371" i="4"/>
  <c r="A371" i="4" s="1"/>
  <c r="E372" i="4"/>
  <c r="A372" i="4" s="1"/>
  <c r="E373" i="4"/>
  <c r="A373" i="4" s="1"/>
  <c r="E374" i="4"/>
  <c r="A374" i="4" s="1"/>
  <c r="E375" i="4"/>
  <c r="A375" i="4" s="1"/>
  <c r="E376" i="4"/>
  <c r="A376" i="4" s="1"/>
  <c r="E377" i="4"/>
  <c r="A377" i="4" s="1"/>
  <c r="E378" i="4"/>
  <c r="A378" i="4" s="1"/>
  <c r="E379" i="4"/>
  <c r="A379" i="4" s="1"/>
  <c r="E380" i="4"/>
  <c r="A380" i="4" s="1"/>
  <c r="E381" i="4"/>
  <c r="A381" i="4" s="1"/>
  <c r="E382" i="4"/>
  <c r="A382" i="4" s="1"/>
  <c r="E383" i="4"/>
  <c r="A383" i="4" s="1"/>
  <c r="E384" i="4"/>
  <c r="A384" i="4" s="1"/>
  <c r="E385" i="4"/>
  <c r="A385" i="4" s="1"/>
  <c r="E386" i="4"/>
  <c r="A386" i="4" s="1"/>
  <c r="E387" i="4"/>
  <c r="A387" i="4" s="1"/>
  <c r="E388" i="4"/>
  <c r="A388" i="4" s="1"/>
  <c r="E389" i="4"/>
  <c r="A389" i="4" s="1"/>
  <c r="E390" i="4"/>
  <c r="A390" i="4" s="1"/>
  <c r="E391" i="4"/>
  <c r="A391" i="4" s="1"/>
  <c r="E392" i="4"/>
  <c r="A392" i="4" s="1"/>
  <c r="E393" i="4"/>
  <c r="A393" i="4" s="1"/>
  <c r="E394" i="4"/>
  <c r="A394" i="4" s="1"/>
  <c r="E395" i="4"/>
  <c r="A395" i="4" s="1"/>
  <c r="E396" i="4"/>
  <c r="A396" i="4" s="1"/>
  <c r="E397" i="4"/>
  <c r="A397" i="4" s="1"/>
  <c r="E398" i="4"/>
  <c r="A398" i="4" s="1"/>
  <c r="E399" i="4"/>
  <c r="A399" i="4" s="1"/>
  <c r="E400" i="4"/>
  <c r="A400" i="4" s="1"/>
  <c r="E401" i="4"/>
  <c r="A401" i="4" s="1"/>
  <c r="E402" i="4"/>
  <c r="A402" i="4" s="1"/>
  <c r="E403" i="4"/>
  <c r="A403" i="4" s="1"/>
  <c r="E404" i="4"/>
  <c r="A404" i="4" s="1"/>
  <c r="E405" i="4"/>
  <c r="A405" i="4" s="1"/>
  <c r="E406" i="4"/>
  <c r="A406" i="4" s="1"/>
  <c r="E407" i="4"/>
  <c r="A407" i="4" s="1"/>
  <c r="E408" i="4"/>
  <c r="A408" i="4" s="1"/>
  <c r="E409" i="4"/>
  <c r="A409" i="4" s="1"/>
  <c r="E410" i="4"/>
  <c r="A410" i="4" s="1"/>
  <c r="E411" i="4"/>
  <c r="A411" i="4" s="1"/>
  <c r="E412" i="4"/>
  <c r="A412" i="4" s="1"/>
  <c r="E413" i="4"/>
  <c r="A413" i="4" s="1"/>
  <c r="E414" i="4"/>
  <c r="A414" i="4" s="1"/>
  <c r="E415" i="4"/>
  <c r="A415" i="4" s="1"/>
  <c r="E416" i="4"/>
  <c r="A416" i="4" s="1"/>
  <c r="E417" i="4"/>
  <c r="A417" i="4" s="1"/>
  <c r="E418" i="4"/>
  <c r="A418" i="4" s="1"/>
  <c r="E419" i="4"/>
  <c r="A419" i="4" s="1"/>
  <c r="E420" i="4"/>
  <c r="A420" i="4" s="1"/>
  <c r="E421" i="4"/>
  <c r="A421" i="4" s="1"/>
  <c r="E422" i="4"/>
  <c r="A422" i="4" s="1"/>
  <c r="E423" i="4"/>
  <c r="A423" i="4" s="1"/>
  <c r="E424" i="4"/>
  <c r="A424" i="4" s="1"/>
  <c r="E425" i="4"/>
  <c r="A425" i="4" s="1"/>
  <c r="E426" i="4"/>
  <c r="A426" i="4" s="1"/>
  <c r="E427" i="4"/>
  <c r="A427" i="4" s="1"/>
  <c r="E428" i="4"/>
  <c r="A428" i="4" s="1"/>
  <c r="E429" i="4"/>
  <c r="A429" i="4" s="1"/>
  <c r="E430" i="4"/>
  <c r="A430" i="4" s="1"/>
  <c r="E431" i="4"/>
  <c r="A431" i="4" s="1"/>
  <c r="E432" i="4"/>
  <c r="A432" i="4" s="1"/>
  <c r="E433" i="4"/>
  <c r="A433" i="4" s="1"/>
  <c r="E434" i="4"/>
  <c r="A434" i="4" s="1"/>
  <c r="E435" i="4"/>
  <c r="A435" i="4" s="1"/>
  <c r="E436" i="4"/>
  <c r="A436" i="4" s="1"/>
  <c r="E437" i="4"/>
  <c r="A437" i="4" s="1"/>
  <c r="E438" i="4"/>
  <c r="A438" i="4" s="1"/>
  <c r="E439" i="4"/>
  <c r="A439" i="4" s="1"/>
  <c r="E440" i="4"/>
  <c r="A440" i="4" s="1"/>
  <c r="E441" i="4"/>
  <c r="A441" i="4" s="1"/>
  <c r="E442" i="4"/>
  <c r="A442" i="4" s="1"/>
  <c r="E443" i="4"/>
  <c r="A443" i="4" s="1"/>
  <c r="E444" i="4"/>
  <c r="A444" i="4" s="1"/>
  <c r="E445" i="4"/>
  <c r="A445" i="4" s="1"/>
  <c r="E446" i="4"/>
  <c r="A446" i="4" s="1"/>
  <c r="E447" i="4"/>
  <c r="A447" i="4" s="1"/>
  <c r="E448" i="4"/>
  <c r="A448" i="4" s="1"/>
  <c r="E449" i="4"/>
  <c r="A449" i="4" s="1"/>
  <c r="E450" i="4"/>
  <c r="A450" i="4" s="1"/>
  <c r="E451" i="4"/>
  <c r="A451" i="4" s="1"/>
  <c r="E452" i="4"/>
  <c r="A452" i="4" s="1"/>
  <c r="E453" i="4"/>
  <c r="A453" i="4" s="1"/>
  <c r="E454" i="4"/>
  <c r="A454" i="4" s="1"/>
  <c r="E455" i="4"/>
  <c r="A455" i="4" s="1"/>
  <c r="E456" i="4"/>
  <c r="A456" i="4" s="1"/>
  <c r="E457" i="4"/>
  <c r="A457" i="4" s="1"/>
  <c r="E458" i="4"/>
  <c r="A458" i="4" s="1"/>
  <c r="E459" i="4"/>
  <c r="A459" i="4" s="1"/>
  <c r="E460" i="4"/>
  <c r="A460" i="4" s="1"/>
  <c r="E461" i="4"/>
  <c r="A461" i="4" s="1"/>
  <c r="E462" i="4"/>
  <c r="A462" i="4" s="1"/>
  <c r="E463" i="4"/>
  <c r="A463" i="4" s="1"/>
  <c r="E464" i="4"/>
  <c r="A464" i="4" s="1"/>
  <c r="E465" i="4"/>
  <c r="A465" i="4" s="1"/>
  <c r="E466" i="4"/>
  <c r="A466" i="4" s="1"/>
  <c r="E467" i="4"/>
  <c r="A467" i="4" s="1"/>
  <c r="E468" i="4"/>
  <c r="A468" i="4" s="1"/>
  <c r="E469" i="4"/>
  <c r="A469" i="4" s="1"/>
  <c r="E470" i="4"/>
  <c r="A470" i="4" s="1"/>
  <c r="E471" i="4"/>
  <c r="A471" i="4" s="1"/>
  <c r="E472" i="4"/>
  <c r="A472" i="4" s="1"/>
  <c r="E473" i="4"/>
  <c r="A473" i="4" s="1"/>
  <c r="E474" i="4"/>
  <c r="A474" i="4" s="1"/>
  <c r="E475" i="4"/>
  <c r="A475" i="4" s="1"/>
  <c r="E476" i="4"/>
  <c r="A476" i="4" s="1"/>
  <c r="E477" i="4"/>
  <c r="A477" i="4" s="1"/>
  <c r="E478" i="4"/>
  <c r="A478" i="4" s="1"/>
  <c r="E479" i="4"/>
  <c r="A479" i="4" s="1"/>
  <c r="E480" i="4"/>
  <c r="A480" i="4" s="1"/>
  <c r="E481" i="4"/>
  <c r="A481" i="4" s="1"/>
  <c r="E482" i="4"/>
  <c r="A482" i="4" s="1"/>
  <c r="E483" i="4"/>
  <c r="A483" i="4" s="1"/>
  <c r="E484" i="4"/>
  <c r="A484" i="4" s="1"/>
  <c r="E485" i="4"/>
  <c r="A485" i="4" s="1"/>
  <c r="E486" i="4"/>
  <c r="A486" i="4" s="1"/>
  <c r="E487" i="4"/>
  <c r="A487" i="4" s="1"/>
  <c r="E488" i="4"/>
  <c r="A488" i="4" s="1"/>
  <c r="E489" i="4"/>
  <c r="A489" i="4" s="1"/>
  <c r="E490" i="4"/>
  <c r="A490" i="4" s="1"/>
  <c r="E491" i="4"/>
  <c r="A491" i="4" s="1"/>
  <c r="E492" i="4"/>
  <c r="A492" i="4" s="1"/>
  <c r="E493" i="4"/>
  <c r="A493" i="4" s="1"/>
  <c r="E494" i="4"/>
  <c r="A494" i="4" s="1"/>
  <c r="E495" i="4"/>
  <c r="A495" i="4" s="1"/>
  <c r="E496" i="4"/>
  <c r="A496" i="4" s="1"/>
  <c r="E497" i="4"/>
  <c r="A497" i="4" s="1"/>
  <c r="E498" i="4"/>
  <c r="A498" i="4" s="1"/>
  <c r="E499" i="4"/>
  <c r="A499" i="4" s="1"/>
  <c r="E500" i="4"/>
  <c r="A500" i="4" s="1"/>
  <c r="E501" i="4"/>
  <c r="A501" i="4" s="1"/>
  <c r="E502" i="4"/>
  <c r="A502" i="4" s="1"/>
  <c r="E503" i="4"/>
  <c r="A503" i="4" s="1"/>
  <c r="E504" i="4"/>
  <c r="A504" i="4" s="1"/>
  <c r="E505" i="4"/>
  <c r="A505" i="4" s="1"/>
  <c r="E506" i="4"/>
  <c r="A506" i="4" s="1"/>
  <c r="E507" i="4"/>
  <c r="A507" i="4" s="1"/>
  <c r="E508" i="4"/>
  <c r="A508" i="4" s="1"/>
  <c r="E509" i="4"/>
  <c r="A509" i="4" s="1"/>
  <c r="E510" i="4"/>
  <c r="A510" i="4" s="1"/>
  <c r="E511" i="4"/>
  <c r="A511" i="4" s="1"/>
  <c r="E512" i="4"/>
  <c r="A512" i="4" s="1"/>
  <c r="E513" i="4"/>
  <c r="A513" i="4" s="1"/>
  <c r="E514" i="4"/>
  <c r="A514" i="4" s="1"/>
  <c r="E515" i="4"/>
  <c r="A515" i="4" s="1"/>
  <c r="E516" i="4"/>
  <c r="A516" i="4" s="1"/>
  <c r="E517" i="4"/>
  <c r="A517" i="4" s="1"/>
  <c r="E518" i="4"/>
  <c r="A518" i="4" s="1"/>
  <c r="E519" i="4"/>
  <c r="A519" i="4" s="1"/>
  <c r="E520" i="4"/>
  <c r="A520" i="4" s="1"/>
  <c r="E521" i="4"/>
  <c r="A521" i="4" s="1"/>
  <c r="E522" i="4"/>
  <c r="A522" i="4" s="1"/>
  <c r="E523" i="4"/>
  <c r="A523" i="4" s="1"/>
  <c r="E524" i="4"/>
  <c r="A524" i="4" s="1"/>
  <c r="E525" i="4"/>
  <c r="A525" i="4" s="1"/>
  <c r="E526" i="4"/>
  <c r="A526" i="4" s="1"/>
  <c r="E527" i="4"/>
  <c r="A527" i="4" s="1"/>
  <c r="E528" i="4"/>
  <c r="A528" i="4" s="1"/>
  <c r="E529" i="4"/>
  <c r="A529" i="4" s="1"/>
  <c r="E530" i="4"/>
  <c r="A530" i="4" s="1"/>
  <c r="E531" i="4"/>
  <c r="A531" i="4" s="1"/>
  <c r="E532" i="4"/>
  <c r="A532" i="4" s="1"/>
  <c r="E533" i="4"/>
  <c r="A533" i="4" s="1"/>
  <c r="E534" i="4"/>
  <c r="A534" i="4" s="1"/>
  <c r="E535" i="4"/>
  <c r="A535" i="4" s="1"/>
  <c r="E536" i="4"/>
  <c r="A536" i="4" s="1"/>
  <c r="E537" i="4"/>
  <c r="A537" i="4" s="1"/>
  <c r="E538" i="4"/>
  <c r="A538" i="4" s="1"/>
  <c r="E539" i="4"/>
  <c r="A539" i="4" s="1"/>
  <c r="E540" i="4"/>
  <c r="A540" i="4" s="1"/>
  <c r="E541" i="4"/>
  <c r="A541" i="4" s="1"/>
  <c r="E542" i="4"/>
  <c r="A542" i="4" s="1"/>
  <c r="E543" i="4"/>
  <c r="A543" i="4" s="1"/>
  <c r="E544" i="4"/>
  <c r="A544" i="4" s="1"/>
  <c r="E545" i="4"/>
  <c r="A545" i="4" s="1"/>
  <c r="E546" i="4"/>
  <c r="A546" i="4" s="1"/>
  <c r="E547" i="4"/>
  <c r="A547" i="4" s="1"/>
  <c r="E548" i="4"/>
  <c r="A548" i="4" s="1"/>
  <c r="E549" i="4"/>
  <c r="A549" i="4" s="1"/>
  <c r="E550" i="4"/>
  <c r="A550" i="4" s="1"/>
  <c r="E551" i="4"/>
  <c r="A551" i="4" s="1"/>
  <c r="E552" i="4"/>
  <c r="A552" i="4" s="1"/>
  <c r="E553" i="4"/>
  <c r="A553" i="4" s="1"/>
  <c r="E554" i="4"/>
  <c r="A554" i="4" s="1"/>
  <c r="E555" i="4"/>
  <c r="A555" i="4" s="1"/>
  <c r="E556" i="4"/>
  <c r="A556" i="4" s="1"/>
  <c r="E557" i="4"/>
  <c r="A557" i="4" s="1"/>
  <c r="E558" i="4"/>
  <c r="A558" i="4" s="1"/>
  <c r="E559" i="4"/>
  <c r="A559" i="4" s="1"/>
  <c r="E560" i="4"/>
  <c r="A560" i="4" s="1"/>
  <c r="E561" i="4"/>
  <c r="A561" i="4" s="1"/>
  <c r="E562" i="4"/>
  <c r="A562" i="4" s="1"/>
  <c r="E563" i="4"/>
  <c r="A563" i="4" s="1"/>
  <c r="E564" i="4"/>
  <c r="A564" i="4" s="1"/>
  <c r="E565" i="4"/>
  <c r="A565" i="4" s="1"/>
  <c r="E566" i="4"/>
  <c r="A566" i="4" s="1"/>
  <c r="E567" i="4"/>
  <c r="A567" i="4" s="1"/>
  <c r="E568" i="4"/>
  <c r="A568" i="4" s="1"/>
  <c r="E569" i="4"/>
  <c r="A569" i="4" s="1"/>
  <c r="E570" i="4"/>
  <c r="A570" i="4" s="1"/>
  <c r="E571" i="4"/>
  <c r="A571" i="4" s="1"/>
  <c r="E572" i="4"/>
  <c r="A572" i="4" s="1"/>
  <c r="E573" i="4"/>
  <c r="A573" i="4" s="1"/>
  <c r="E574" i="4"/>
  <c r="A574" i="4" s="1"/>
  <c r="E575" i="4"/>
  <c r="A575" i="4" s="1"/>
  <c r="E576" i="4"/>
  <c r="A576" i="4" s="1"/>
  <c r="E577" i="4"/>
  <c r="A577" i="4" s="1"/>
  <c r="E578" i="4"/>
  <c r="A578" i="4" s="1"/>
  <c r="E579" i="4"/>
  <c r="A579" i="4" s="1"/>
  <c r="E580" i="4"/>
  <c r="A580" i="4" s="1"/>
  <c r="E581" i="4"/>
  <c r="A581" i="4" s="1"/>
  <c r="E582" i="4"/>
  <c r="A582" i="4" s="1"/>
  <c r="E583" i="4"/>
  <c r="A583" i="4" s="1"/>
  <c r="E584" i="4"/>
  <c r="A584" i="4" s="1"/>
  <c r="E585" i="4"/>
  <c r="A585" i="4" s="1"/>
  <c r="E586" i="4"/>
  <c r="A586" i="4" s="1"/>
  <c r="E587" i="4"/>
  <c r="A587" i="4" s="1"/>
  <c r="E588" i="4"/>
  <c r="A588" i="4" s="1"/>
  <c r="E589" i="4"/>
  <c r="A589" i="4" s="1"/>
  <c r="E590" i="4"/>
  <c r="A590" i="4" s="1"/>
  <c r="E591" i="4"/>
  <c r="A591" i="4" s="1"/>
  <c r="E592" i="4"/>
  <c r="A592" i="4" s="1"/>
  <c r="E593" i="4"/>
  <c r="A593" i="4" s="1"/>
  <c r="E594" i="4"/>
  <c r="A594" i="4" s="1"/>
  <c r="E595" i="4"/>
  <c r="A595" i="4" s="1"/>
  <c r="E596" i="4"/>
  <c r="A596" i="4" s="1"/>
  <c r="E597" i="4"/>
  <c r="A597" i="4" s="1"/>
  <c r="E598" i="4"/>
  <c r="A598" i="4" s="1"/>
  <c r="E599" i="4"/>
  <c r="A599" i="4" s="1"/>
  <c r="E600" i="4"/>
  <c r="A600" i="4" s="1"/>
  <c r="E601" i="4"/>
  <c r="A601" i="4" s="1"/>
  <c r="E602" i="4"/>
  <c r="A602" i="4" s="1"/>
  <c r="E603" i="4"/>
  <c r="A603" i="4" s="1"/>
  <c r="E604" i="4"/>
  <c r="A604" i="4" s="1"/>
  <c r="E605" i="4"/>
  <c r="A605" i="4" s="1"/>
  <c r="E606" i="4"/>
  <c r="A606" i="4" s="1"/>
  <c r="E607" i="4"/>
  <c r="A607" i="4" s="1"/>
  <c r="E608" i="4"/>
  <c r="A608" i="4" s="1"/>
  <c r="E609" i="4"/>
  <c r="A609" i="4" s="1"/>
  <c r="E610" i="4"/>
  <c r="A610" i="4" s="1"/>
  <c r="E611" i="4"/>
  <c r="A611" i="4" s="1"/>
  <c r="E612" i="4"/>
  <c r="A612" i="4" s="1"/>
  <c r="E613" i="4"/>
  <c r="A613" i="4" s="1"/>
  <c r="E614" i="4"/>
  <c r="A614" i="4" s="1"/>
  <c r="E615" i="4"/>
  <c r="A615" i="4" s="1"/>
  <c r="E616" i="4"/>
  <c r="A616" i="4" s="1"/>
  <c r="E617" i="4"/>
  <c r="A617" i="4" s="1"/>
  <c r="E618" i="4"/>
  <c r="A618" i="4" s="1"/>
  <c r="E619" i="4"/>
  <c r="A619" i="4" s="1"/>
  <c r="E620" i="4"/>
  <c r="A620" i="4" s="1"/>
  <c r="E621" i="4"/>
  <c r="A621" i="4" s="1"/>
  <c r="E622" i="4"/>
  <c r="A622" i="4" s="1"/>
  <c r="E623" i="4"/>
  <c r="A623" i="4" s="1"/>
  <c r="E624" i="4"/>
  <c r="A624" i="4" s="1"/>
  <c r="E625" i="4"/>
  <c r="A625" i="4" s="1"/>
  <c r="E626" i="4"/>
  <c r="A626" i="4" s="1"/>
  <c r="E627" i="4"/>
  <c r="A627" i="4" s="1"/>
  <c r="E628" i="4"/>
  <c r="A628" i="4" s="1"/>
  <c r="E629" i="4"/>
  <c r="A629" i="4" s="1"/>
  <c r="E630" i="4"/>
  <c r="A630" i="4" s="1"/>
  <c r="E631" i="4"/>
  <c r="A631" i="4" s="1"/>
  <c r="E632" i="4"/>
  <c r="A632" i="4" s="1"/>
  <c r="E633" i="4"/>
  <c r="A633" i="4" s="1"/>
  <c r="E634" i="4"/>
  <c r="A634" i="4" s="1"/>
  <c r="E635" i="4"/>
  <c r="A635" i="4" s="1"/>
  <c r="E636" i="4"/>
  <c r="A636" i="4" s="1"/>
  <c r="E637" i="4"/>
  <c r="A637" i="4" s="1"/>
  <c r="E638" i="4"/>
  <c r="A638" i="4" s="1"/>
  <c r="E639" i="4"/>
  <c r="A639" i="4" s="1"/>
  <c r="E640" i="4"/>
  <c r="A640" i="4" s="1"/>
  <c r="E641" i="4"/>
  <c r="A641" i="4" s="1"/>
  <c r="E642" i="4"/>
  <c r="A642" i="4" s="1"/>
  <c r="E643" i="4"/>
  <c r="A643" i="4" s="1"/>
  <c r="E644" i="4"/>
  <c r="A644" i="4" s="1"/>
  <c r="E645" i="4"/>
  <c r="A645" i="4" s="1"/>
  <c r="E646" i="4"/>
  <c r="A646" i="4" s="1"/>
  <c r="E647" i="4"/>
  <c r="A647" i="4" s="1"/>
  <c r="E648" i="4"/>
  <c r="A648" i="4" s="1"/>
  <c r="E649" i="4"/>
  <c r="A649" i="4" s="1"/>
  <c r="E650" i="4"/>
  <c r="A650" i="4" s="1"/>
  <c r="E651" i="4"/>
  <c r="A651" i="4" s="1"/>
  <c r="E652" i="4"/>
  <c r="A652" i="4" s="1"/>
  <c r="E653" i="4"/>
  <c r="A653" i="4" s="1"/>
  <c r="E654" i="4"/>
  <c r="A654" i="4" s="1"/>
  <c r="E655" i="4"/>
  <c r="A655" i="4" s="1"/>
  <c r="E656" i="4"/>
  <c r="A656" i="4" s="1"/>
  <c r="E657" i="4"/>
  <c r="A657" i="4" s="1"/>
  <c r="E658" i="4"/>
  <c r="A658" i="4" s="1"/>
  <c r="E659" i="4"/>
  <c r="A659" i="4" s="1"/>
  <c r="E660" i="4"/>
  <c r="A660" i="4" s="1"/>
  <c r="E661" i="4"/>
  <c r="A661" i="4" s="1"/>
  <c r="E662" i="4"/>
  <c r="A662" i="4" s="1"/>
  <c r="E663" i="4"/>
  <c r="A663" i="4" s="1"/>
  <c r="E664" i="4"/>
  <c r="A664" i="4" s="1"/>
  <c r="E665" i="4"/>
  <c r="A665" i="4" s="1"/>
  <c r="E666" i="4"/>
  <c r="A666" i="4" s="1"/>
  <c r="E667" i="4"/>
  <c r="A667" i="4" s="1"/>
  <c r="E668" i="4"/>
  <c r="A668" i="4" s="1"/>
  <c r="E669" i="4"/>
  <c r="A669" i="4" s="1"/>
  <c r="E670" i="4"/>
  <c r="A670" i="4" s="1"/>
  <c r="E671" i="4"/>
  <c r="A671" i="4" s="1"/>
  <c r="E672" i="4"/>
  <c r="A672" i="4" s="1"/>
  <c r="E673" i="4"/>
  <c r="A673" i="4" s="1"/>
  <c r="E674" i="4"/>
  <c r="A674" i="4" s="1"/>
  <c r="E675" i="4"/>
  <c r="A675" i="4" s="1"/>
  <c r="E676" i="4"/>
  <c r="A676" i="4" s="1"/>
  <c r="E677" i="4"/>
  <c r="A677" i="4" s="1"/>
  <c r="E678" i="4"/>
  <c r="A678" i="4" s="1"/>
  <c r="E679" i="4"/>
  <c r="A679" i="4" s="1"/>
  <c r="E680" i="4"/>
  <c r="A680" i="4" s="1"/>
  <c r="E681" i="4"/>
  <c r="A681" i="4" s="1"/>
  <c r="E682" i="4"/>
  <c r="A682" i="4" s="1"/>
  <c r="E683" i="4"/>
  <c r="A683" i="4" s="1"/>
  <c r="E684" i="4"/>
  <c r="A684" i="4" s="1"/>
  <c r="E685" i="4"/>
  <c r="A685" i="4" s="1"/>
  <c r="E686" i="4"/>
  <c r="A686" i="4" s="1"/>
  <c r="E687" i="4"/>
  <c r="A687" i="4" s="1"/>
  <c r="E688" i="4"/>
  <c r="A688" i="4" s="1"/>
  <c r="E689" i="4"/>
  <c r="A689" i="4" s="1"/>
  <c r="E690" i="4"/>
  <c r="A690" i="4" s="1"/>
  <c r="E691" i="4"/>
  <c r="A691" i="4" s="1"/>
  <c r="E692" i="4"/>
  <c r="A692" i="4" s="1"/>
  <c r="E693" i="4"/>
  <c r="A693" i="4" s="1"/>
  <c r="E694" i="4"/>
  <c r="A694" i="4" s="1"/>
  <c r="E695" i="4"/>
  <c r="A695" i="4" s="1"/>
  <c r="E696" i="4"/>
  <c r="A696" i="4" s="1"/>
  <c r="E697" i="4"/>
  <c r="A697" i="4" s="1"/>
  <c r="E698" i="4"/>
  <c r="A698" i="4" s="1"/>
  <c r="E699" i="4"/>
  <c r="A699" i="4" s="1"/>
  <c r="E700" i="4"/>
  <c r="A700" i="4" s="1"/>
  <c r="E701" i="4"/>
  <c r="A701" i="4" s="1"/>
  <c r="E702" i="4"/>
  <c r="A702" i="4" s="1"/>
  <c r="E703" i="4"/>
  <c r="A703" i="4" s="1"/>
  <c r="E704" i="4"/>
  <c r="A704" i="4" s="1"/>
  <c r="E705" i="4"/>
  <c r="A705" i="4" s="1"/>
  <c r="E706" i="4"/>
  <c r="A706" i="4" s="1"/>
  <c r="E707" i="4"/>
  <c r="A707" i="4" s="1"/>
  <c r="E708" i="4"/>
  <c r="A708" i="4" s="1"/>
  <c r="E709" i="4"/>
  <c r="A709" i="4" s="1"/>
  <c r="E710" i="4"/>
  <c r="A710" i="4" s="1"/>
  <c r="E711" i="4"/>
  <c r="A711" i="4" s="1"/>
  <c r="E712" i="4"/>
  <c r="A712" i="4" s="1"/>
  <c r="E713" i="4"/>
  <c r="A713" i="4" s="1"/>
  <c r="E714" i="4"/>
  <c r="A714" i="4" s="1"/>
  <c r="E715" i="4"/>
  <c r="A715" i="4" s="1"/>
  <c r="E716" i="4"/>
  <c r="A716" i="4" s="1"/>
  <c r="E717" i="4"/>
  <c r="A717" i="4" s="1"/>
  <c r="E718" i="4"/>
  <c r="A718" i="4" s="1"/>
  <c r="E719" i="4"/>
  <c r="A719" i="4" s="1"/>
  <c r="E720" i="4"/>
  <c r="A720" i="4" s="1"/>
  <c r="E721" i="4"/>
  <c r="A721" i="4" s="1"/>
  <c r="E722" i="4"/>
  <c r="A722" i="4" s="1"/>
  <c r="E723" i="4"/>
  <c r="A723" i="4" s="1"/>
  <c r="E724" i="4"/>
  <c r="A724" i="4" s="1"/>
  <c r="E725" i="4"/>
  <c r="A725" i="4" s="1"/>
  <c r="E726" i="4"/>
  <c r="A726" i="4" s="1"/>
  <c r="E727" i="4"/>
  <c r="A727" i="4" s="1"/>
  <c r="E728" i="4"/>
  <c r="A728" i="4" s="1"/>
  <c r="E729" i="4"/>
  <c r="A729" i="4" s="1"/>
  <c r="E730" i="4"/>
  <c r="A730" i="4" s="1"/>
  <c r="E731" i="4"/>
  <c r="A731" i="4" s="1"/>
  <c r="E732" i="4"/>
  <c r="A732" i="4" s="1"/>
  <c r="E733" i="4"/>
  <c r="A733" i="4" s="1"/>
  <c r="E734" i="4"/>
  <c r="A734" i="4" s="1"/>
  <c r="E735" i="4"/>
  <c r="A735" i="4" s="1"/>
  <c r="E736" i="4"/>
  <c r="A736" i="4" s="1"/>
  <c r="E737" i="4"/>
  <c r="A737" i="4" s="1"/>
  <c r="E738" i="4"/>
  <c r="A738" i="4" s="1"/>
  <c r="E739" i="4"/>
  <c r="A739" i="4" s="1"/>
  <c r="E740" i="4"/>
  <c r="A740" i="4" s="1"/>
  <c r="E741" i="4"/>
  <c r="A741" i="4" s="1"/>
  <c r="E742" i="4"/>
  <c r="A742" i="4" s="1"/>
  <c r="E743" i="4"/>
  <c r="A743" i="4" s="1"/>
  <c r="E744" i="4"/>
  <c r="A744" i="4" s="1"/>
  <c r="E745" i="4"/>
  <c r="A745" i="4" s="1"/>
  <c r="E746" i="4"/>
  <c r="A746" i="4" s="1"/>
  <c r="E747" i="4"/>
  <c r="A747" i="4" s="1"/>
  <c r="E748" i="4"/>
  <c r="A748" i="4" s="1"/>
  <c r="E749" i="4"/>
  <c r="A749" i="4" s="1"/>
  <c r="E750" i="4"/>
  <c r="A750" i="4" s="1"/>
  <c r="E751" i="4"/>
  <c r="A751" i="4" s="1"/>
  <c r="E752" i="4"/>
  <c r="A752" i="4" s="1"/>
  <c r="E753" i="4"/>
  <c r="A753" i="4" s="1"/>
  <c r="E754" i="4"/>
  <c r="A754" i="4" s="1"/>
  <c r="E755" i="4"/>
  <c r="A755" i="4" s="1"/>
  <c r="E756" i="4"/>
  <c r="A756" i="4" s="1"/>
  <c r="E757" i="4"/>
  <c r="A757" i="4" s="1"/>
  <c r="E758" i="4"/>
  <c r="A758" i="4" s="1"/>
  <c r="E759" i="4"/>
  <c r="A759" i="4" s="1"/>
  <c r="E760" i="4"/>
  <c r="A760" i="4" s="1"/>
  <c r="E761" i="4"/>
  <c r="A761" i="4" s="1"/>
  <c r="E762" i="4"/>
  <c r="A762" i="4" s="1"/>
  <c r="E763" i="4"/>
  <c r="A763" i="4" s="1"/>
  <c r="E764" i="4"/>
  <c r="A764" i="4" s="1"/>
  <c r="E765" i="4"/>
  <c r="A765" i="4" s="1"/>
  <c r="E766" i="4"/>
  <c r="A766" i="4" s="1"/>
  <c r="E767" i="4"/>
  <c r="A767" i="4" s="1"/>
  <c r="E768" i="4"/>
  <c r="A768" i="4" s="1"/>
  <c r="E769" i="4"/>
  <c r="A769" i="4" s="1"/>
  <c r="E770" i="4"/>
  <c r="A770" i="4" s="1"/>
  <c r="E771" i="4"/>
  <c r="A771" i="4" s="1"/>
  <c r="E772" i="4"/>
  <c r="A772" i="4" s="1"/>
  <c r="E773" i="4"/>
  <c r="A773" i="4" s="1"/>
  <c r="E774" i="4"/>
  <c r="A774" i="4" s="1"/>
  <c r="E775" i="4"/>
  <c r="A775" i="4" s="1"/>
  <c r="E776" i="4"/>
  <c r="A776" i="4" s="1"/>
  <c r="E777" i="4"/>
  <c r="A777" i="4" s="1"/>
  <c r="E778" i="4"/>
  <c r="A778" i="4" s="1"/>
  <c r="E779" i="4"/>
  <c r="A779" i="4" s="1"/>
  <c r="E780" i="4"/>
  <c r="A780" i="4" s="1"/>
  <c r="E781" i="4"/>
  <c r="A781" i="4" s="1"/>
  <c r="E782" i="4"/>
  <c r="A782" i="4" s="1"/>
  <c r="E783" i="4"/>
  <c r="A783" i="4" s="1"/>
  <c r="E784" i="4"/>
  <c r="A784" i="4" s="1"/>
  <c r="E785" i="4"/>
  <c r="A785" i="4" s="1"/>
  <c r="E786" i="4"/>
  <c r="A786" i="4" s="1"/>
  <c r="E787" i="4"/>
  <c r="A787" i="4" s="1"/>
  <c r="E788" i="4"/>
  <c r="A788" i="4" s="1"/>
  <c r="E789" i="4"/>
  <c r="A789" i="4" s="1"/>
  <c r="E790" i="4"/>
  <c r="A790" i="4" s="1"/>
  <c r="E791" i="4"/>
  <c r="A791" i="4" s="1"/>
  <c r="E792" i="4"/>
  <c r="A792" i="4" s="1"/>
  <c r="E793" i="4"/>
  <c r="A793" i="4" s="1"/>
  <c r="E794" i="4"/>
  <c r="A794" i="4" s="1"/>
  <c r="E795" i="4"/>
  <c r="A795" i="4" s="1"/>
  <c r="E796" i="4"/>
  <c r="A796" i="4" s="1"/>
  <c r="E797" i="4"/>
  <c r="A797" i="4" s="1"/>
  <c r="E798" i="4"/>
  <c r="A798" i="4" s="1"/>
  <c r="E799" i="4"/>
  <c r="A799" i="4" s="1"/>
  <c r="E800" i="4"/>
  <c r="A800" i="4" s="1"/>
  <c r="E801" i="4"/>
  <c r="A801" i="4" s="1"/>
  <c r="E802" i="4"/>
  <c r="A802" i="4" s="1"/>
  <c r="E803" i="4"/>
  <c r="A803" i="4" s="1"/>
  <c r="E804" i="4"/>
  <c r="A804" i="4" s="1"/>
  <c r="E805" i="4"/>
  <c r="A805" i="4" s="1"/>
  <c r="E806" i="4"/>
  <c r="A806" i="4" s="1"/>
  <c r="E807" i="4"/>
  <c r="A807" i="4" s="1"/>
  <c r="E808" i="4"/>
  <c r="A808" i="4" s="1"/>
  <c r="E809" i="4"/>
  <c r="A809" i="4" s="1"/>
  <c r="E810" i="4"/>
  <c r="A810" i="4" s="1"/>
  <c r="E811" i="4"/>
  <c r="A811" i="4" s="1"/>
  <c r="E812" i="4"/>
  <c r="A812" i="4" s="1"/>
  <c r="E813" i="4"/>
  <c r="A813" i="4" s="1"/>
  <c r="E814" i="4"/>
  <c r="A814" i="4" s="1"/>
  <c r="E815" i="4"/>
  <c r="A815" i="4" s="1"/>
  <c r="E816" i="4"/>
  <c r="A816" i="4" s="1"/>
  <c r="E817" i="4"/>
  <c r="A817" i="4" s="1"/>
  <c r="E818" i="4"/>
  <c r="A818" i="4" s="1"/>
  <c r="E819" i="4"/>
  <c r="A819" i="4" s="1"/>
  <c r="E820" i="4"/>
  <c r="A820" i="4" s="1"/>
  <c r="E821" i="4"/>
  <c r="A821" i="4" s="1"/>
  <c r="E822" i="4"/>
  <c r="A822" i="4" s="1"/>
  <c r="E823" i="4"/>
  <c r="A823" i="4" s="1"/>
  <c r="E824" i="4"/>
  <c r="A824" i="4" s="1"/>
  <c r="E825" i="4"/>
  <c r="A825" i="4" s="1"/>
  <c r="E826" i="4"/>
  <c r="A826" i="4" s="1"/>
  <c r="E827" i="4"/>
  <c r="A827" i="4" s="1"/>
  <c r="E828" i="4"/>
  <c r="A828" i="4" s="1"/>
  <c r="E829" i="4"/>
  <c r="A829" i="4" s="1"/>
  <c r="E830" i="4"/>
  <c r="A830" i="4" s="1"/>
  <c r="E831" i="4"/>
  <c r="A831" i="4" s="1"/>
  <c r="E832" i="4"/>
  <c r="A832" i="4" s="1"/>
  <c r="E833" i="4"/>
  <c r="A833" i="4" s="1"/>
  <c r="E834" i="4"/>
  <c r="A834" i="4" s="1"/>
  <c r="E835" i="4"/>
  <c r="A835" i="4" s="1"/>
  <c r="E836" i="4"/>
  <c r="A836" i="4" s="1"/>
  <c r="E837" i="4"/>
  <c r="A837" i="4" s="1"/>
  <c r="E838" i="4"/>
  <c r="A838" i="4" s="1"/>
  <c r="E839" i="4"/>
  <c r="A839" i="4" s="1"/>
  <c r="E840" i="4"/>
  <c r="A840" i="4" s="1"/>
  <c r="E841" i="4"/>
  <c r="A841" i="4" s="1"/>
  <c r="E842" i="4"/>
  <c r="A842" i="4" s="1"/>
  <c r="E843" i="4"/>
  <c r="A843" i="4" s="1"/>
  <c r="E844" i="4"/>
  <c r="A844" i="4" s="1"/>
  <c r="E845" i="4"/>
  <c r="A845" i="4" s="1"/>
  <c r="E846" i="4"/>
  <c r="A846" i="4" s="1"/>
  <c r="E847" i="4"/>
  <c r="A847" i="4" s="1"/>
  <c r="E848" i="4"/>
  <c r="A848" i="4" s="1"/>
  <c r="E849" i="4"/>
  <c r="A849" i="4" s="1"/>
  <c r="E850" i="4"/>
  <c r="A850" i="4" s="1"/>
  <c r="E851" i="4"/>
  <c r="A851" i="4" s="1"/>
  <c r="E852" i="4"/>
  <c r="A852" i="4" s="1"/>
  <c r="E853" i="4"/>
  <c r="A853" i="4" s="1"/>
  <c r="E854" i="4"/>
  <c r="A854" i="4" s="1"/>
  <c r="E855" i="4"/>
  <c r="A855" i="4" s="1"/>
  <c r="E856" i="4"/>
  <c r="A856" i="4" s="1"/>
  <c r="E857" i="4"/>
  <c r="A857" i="4" s="1"/>
  <c r="E858" i="4"/>
  <c r="A858" i="4" s="1"/>
  <c r="E859" i="4"/>
  <c r="A859" i="4" s="1"/>
  <c r="E860" i="4"/>
  <c r="A860" i="4" s="1"/>
  <c r="E861" i="4"/>
  <c r="A861" i="4" s="1"/>
  <c r="E862" i="4"/>
  <c r="A862" i="4" s="1"/>
  <c r="E863" i="4"/>
  <c r="A863" i="4" s="1"/>
  <c r="E864" i="4"/>
  <c r="A864" i="4" s="1"/>
  <c r="E865" i="4"/>
  <c r="A865" i="4" s="1"/>
  <c r="E866" i="4"/>
  <c r="A866" i="4" s="1"/>
  <c r="E867" i="4"/>
  <c r="A867" i="4" s="1"/>
  <c r="E868" i="4"/>
  <c r="A868" i="4" s="1"/>
  <c r="E869" i="4"/>
  <c r="A869" i="4" s="1"/>
  <c r="E870" i="4"/>
  <c r="A870" i="4" s="1"/>
  <c r="E871" i="4"/>
  <c r="A871" i="4" s="1"/>
  <c r="E872" i="4"/>
  <c r="A872" i="4" s="1"/>
  <c r="E873" i="4"/>
  <c r="A873" i="4" s="1"/>
  <c r="E874" i="4"/>
  <c r="A874" i="4" s="1"/>
  <c r="E875" i="4"/>
  <c r="A875" i="4" s="1"/>
  <c r="E876" i="4"/>
  <c r="A876" i="4" s="1"/>
  <c r="E877" i="4"/>
  <c r="A877" i="4" s="1"/>
  <c r="E878" i="4"/>
  <c r="A878" i="4" s="1"/>
  <c r="E879" i="4"/>
  <c r="A879" i="4" s="1"/>
  <c r="E880" i="4"/>
  <c r="A880" i="4" s="1"/>
  <c r="E881" i="4"/>
  <c r="A881" i="4" s="1"/>
  <c r="E882" i="4"/>
  <c r="A882" i="4" s="1"/>
  <c r="E883" i="4"/>
  <c r="A883" i="4" s="1"/>
  <c r="E884" i="4"/>
  <c r="A884" i="4" s="1"/>
  <c r="E885" i="4"/>
  <c r="A885" i="4" s="1"/>
  <c r="E886" i="4"/>
  <c r="A886" i="4" s="1"/>
  <c r="E887" i="4"/>
  <c r="A887" i="4" s="1"/>
  <c r="E888" i="4"/>
  <c r="A888" i="4" s="1"/>
  <c r="E889" i="4"/>
  <c r="A889" i="4" s="1"/>
  <c r="E890" i="4"/>
  <c r="A890" i="4" s="1"/>
  <c r="E891" i="4"/>
  <c r="A891" i="4" s="1"/>
  <c r="E892" i="4"/>
  <c r="A892" i="4" s="1"/>
  <c r="E893" i="4"/>
  <c r="A893" i="4" s="1"/>
  <c r="E894" i="4"/>
  <c r="A894" i="4" s="1"/>
  <c r="E895" i="4"/>
  <c r="A895" i="4" s="1"/>
  <c r="E896" i="4"/>
  <c r="A896" i="4" s="1"/>
  <c r="E897" i="4"/>
  <c r="A897" i="4" s="1"/>
  <c r="E898" i="4"/>
  <c r="A898" i="4" s="1"/>
  <c r="E899" i="4"/>
  <c r="A899" i="4" s="1"/>
  <c r="E900" i="4"/>
  <c r="A900" i="4" s="1"/>
  <c r="E901" i="4"/>
  <c r="A901" i="4" s="1"/>
  <c r="E902" i="4"/>
  <c r="A902" i="4" s="1"/>
  <c r="E903" i="4"/>
  <c r="A903" i="4" s="1"/>
  <c r="E904" i="4"/>
  <c r="A904" i="4" s="1"/>
  <c r="E905" i="4"/>
  <c r="A905" i="4" s="1"/>
  <c r="E906" i="4"/>
  <c r="A906" i="4" s="1"/>
  <c r="E907" i="4"/>
  <c r="A907" i="4" s="1"/>
  <c r="E908" i="4"/>
  <c r="A908" i="4" s="1"/>
  <c r="E909" i="4"/>
  <c r="A909" i="4" s="1"/>
  <c r="E911" i="4"/>
  <c r="A911" i="4" s="1"/>
  <c r="E912" i="4"/>
  <c r="A912" i="4" s="1"/>
  <c r="E913" i="4"/>
  <c r="A913" i="4" s="1"/>
  <c r="E914" i="4"/>
  <c r="A914" i="4" s="1"/>
  <c r="E915" i="4"/>
  <c r="A915" i="4" s="1"/>
  <c r="E916" i="4"/>
  <c r="A916" i="4" s="1"/>
  <c r="E917" i="4"/>
  <c r="A917" i="4" s="1"/>
  <c r="E918" i="4"/>
  <c r="A918" i="4" s="1"/>
  <c r="E919" i="4"/>
  <c r="A919" i="4" s="1"/>
  <c r="E920" i="4"/>
  <c r="A920" i="4" s="1"/>
  <c r="E921" i="4"/>
  <c r="A921" i="4" s="1"/>
  <c r="E922" i="4"/>
  <c r="A922" i="4" s="1"/>
  <c r="E923" i="4"/>
  <c r="A923" i="4" s="1"/>
  <c r="E924" i="4"/>
  <c r="A924" i="4" s="1"/>
  <c r="E925" i="4"/>
  <c r="A925" i="4" s="1"/>
  <c r="E926" i="4"/>
  <c r="A926" i="4" s="1"/>
  <c r="E927" i="4"/>
  <c r="A927" i="4" s="1"/>
  <c r="E928" i="4"/>
  <c r="A928" i="4" s="1"/>
  <c r="E929" i="4"/>
  <c r="A929" i="4" s="1"/>
  <c r="E930" i="4"/>
  <c r="A930" i="4" s="1"/>
  <c r="E931" i="4"/>
  <c r="A931" i="4" s="1"/>
  <c r="E932" i="4"/>
  <c r="A932" i="4" s="1"/>
  <c r="E933" i="4"/>
  <c r="A933" i="4" s="1"/>
  <c r="E934" i="4"/>
  <c r="A934" i="4" s="1"/>
  <c r="E935" i="4"/>
  <c r="A935" i="4" s="1"/>
  <c r="E936" i="4"/>
  <c r="A936" i="4" s="1"/>
  <c r="E937" i="4"/>
  <c r="A937" i="4" s="1"/>
  <c r="E938" i="4"/>
  <c r="A938" i="4" s="1"/>
  <c r="E939" i="4"/>
  <c r="A939" i="4" s="1"/>
  <c r="E940" i="4"/>
  <c r="A940" i="4" s="1"/>
  <c r="E941" i="4"/>
  <c r="A941" i="4" s="1"/>
  <c r="E942" i="4"/>
  <c r="A942" i="4" s="1"/>
  <c r="E943" i="4"/>
  <c r="A943" i="4" s="1"/>
  <c r="E944" i="4"/>
  <c r="A944" i="4" s="1"/>
  <c r="E945" i="4"/>
  <c r="A945" i="4" s="1"/>
  <c r="E946" i="4"/>
  <c r="A946" i="4" s="1"/>
  <c r="E947" i="4"/>
  <c r="A947" i="4" s="1"/>
  <c r="E948" i="4"/>
  <c r="A948" i="4" s="1"/>
  <c r="E949" i="4"/>
  <c r="A949" i="4" s="1"/>
  <c r="E950" i="4"/>
  <c r="A950" i="4" s="1"/>
  <c r="E951" i="4"/>
  <c r="A951" i="4" s="1"/>
  <c r="E952" i="4"/>
  <c r="A952" i="4" s="1"/>
  <c r="E953" i="4"/>
  <c r="A953" i="4" s="1"/>
  <c r="E954" i="4"/>
  <c r="A954" i="4" s="1"/>
  <c r="E955" i="4"/>
  <c r="A955" i="4" s="1"/>
  <c r="E956" i="4"/>
  <c r="A956" i="4" s="1"/>
  <c r="E957" i="4"/>
  <c r="A957" i="4" s="1"/>
  <c r="E958" i="4"/>
  <c r="A958" i="4" s="1"/>
  <c r="E959" i="4"/>
  <c r="A959" i="4" s="1"/>
  <c r="E960" i="4"/>
  <c r="A960" i="4" s="1"/>
  <c r="E961" i="4"/>
  <c r="A961" i="4" s="1"/>
  <c r="E962" i="4"/>
  <c r="A962" i="4" s="1"/>
  <c r="E963" i="4"/>
  <c r="A963" i="4" s="1"/>
  <c r="E964" i="4"/>
  <c r="A964" i="4" s="1"/>
  <c r="E965" i="4"/>
  <c r="A965" i="4" s="1"/>
  <c r="E966" i="4"/>
  <c r="A966" i="4" s="1"/>
  <c r="E967" i="4"/>
  <c r="A967" i="4" s="1"/>
  <c r="E968" i="4"/>
  <c r="A968" i="4" s="1"/>
  <c r="E969" i="4"/>
  <c r="A969" i="4" s="1"/>
  <c r="E970" i="4"/>
  <c r="A970" i="4" s="1"/>
  <c r="E971" i="4"/>
  <c r="A971" i="4" s="1"/>
  <c r="E972" i="4"/>
  <c r="A972" i="4" s="1"/>
  <c r="E973" i="4"/>
  <c r="A973" i="4" s="1"/>
  <c r="E974" i="4"/>
  <c r="A974" i="4" s="1"/>
  <c r="E975" i="4"/>
  <c r="A975" i="4" s="1"/>
  <c r="E976" i="4"/>
  <c r="A976" i="4" s="1"/>
  <c r="E977" i="4"/>
  <c r="A977" i="4" s="1"/>
  <c r="E978" i="4"/>
  <c r="A978" i="4" s="1"/>
  <c r="E979" i="4"/>
  <c r="A979" i="4" s="1"/>
  <c r="E980" i="4"/>
  <c r="A980" i="4" s="1"/>
  <c r="E981" i="4"/>
  <c r="A981" i="4" s="1"/>
  <c r="E982" i="4"/>
  <c r="A982" i="4" s="1"/>
  <c r="E983" i="4"/>
  <c r="A983" i="4" s="1"/>
  <c r="E984" i="4"/>
  <c r="A984" i="4" s="1"/>
  <c r="E985" i="4"/>
  <c r="A985" i="4" s="1"/>
  <c r="E986" i="4"/>
  <c r="A986" i="4" s="1"/>
  <c r="E987" i="4"/>
  <c r="A987" i="4" s="1"/>
  <c r="E988" i="4"/>
  <c r="A988" i="4" s="1"/>
  <c r="E989" i="4"/>
  <c r="A989" i="4" s="1"/>
  <c r="E990" i="4"/>
  <c r="A990" i="4" s="1"/>
  <c r="E991" i="4"/>
  <c r="A991" i="4" s="1"/>
  <c r="E992" i="4"/>
  <c r="A992" i="4" s="1"/>
  <c r="E993" i="4"/>
  <c r="A993" i="4" s="1"/>
  <c r="E994" i="4"/>
  <c r="A994" i="4" s="1"/>
  <c r="E995" i="4"/>
  <c r="A995" i="4" s="1"/>
  <c r="E996" i="4"/>
  <c r="A996" i="4" s="1"/>
  <c r="E997" i="4"/>
  <c r="A997" i="4" s="1"/>
  <c r="E998" i="4"/>
  <c r="A998" i="4" s="1"/>
  <c r="E999" i="4"/>
  <c r="A999" i="4" s="1"/>
  <c r="E1000" i="4"/>
  <c r="A1000" i="4" s="1"/>
  <c r="E1001" i="4"/>
  <c r="A1001" i="4" s="1"/>
  <c r="E1002" i="4"/>
  <c r="A1002" i="4" s="1"/>
  <c r="E1003" i="4"/>
  <c r="A1003" i="4" s="1"/>
  <c r="E1004" i="4"/>
  <c r="A1004" i="4" s="1"/>
  <c r="E1005" i="4"/>
  <c r="A1005" i="4" s="1"/>
  <c r="E1006" i="4"/>
  <c r="A1006" i="4" s="1"/>
  <c r="E1007" i="4"/>
  <c r="A1007" i="4" s="1"/>
  <c r="E1008" i="4"/>
  <c r="A1008" i="4" s="1"/>
  <c r="E1009" i="4"/>
  <c r="A1009" i="4" s="1"/>
  <c r="E1010" i="4"/>
  <c r="A1010" i="4" s="1"/>
  <c r="E1011" i="4"/>
  <c r="A1011" i="4" s="1"/>
  <c r="E1012" i="4"/>
  <c r="A1012" i="4" s="1"/>
  <c r="E1013" i="4"/>
  <c r="A1013" i="4" s="1"/>
  <c r="E1014" i="4"/>
  <c r="A1014" i="4" s="1"/>
  <c r="E1015" i="4"/>
  <c r="A1015" i="4" s="1"/>
  <c r="E1016" i="4"/>
  <c r="A1016" i="4" s="1"/>
  <c r="E1017" i="4"/>
  <c r="A1017" i="4" s="1"/>
  <c r="E1018" i="4"/>
  <c r="A1018" i="4" s="1"/>
  <c r="E1019" i="4"/>
  <c r="A1019" i="4" s="1"/>
  <c r="E1020" i="4"/>
  <c r="A1020" i="4" s="1"/>
  <c r="E1021" i="4"/>
  <c r="A1021" i="4" s="1"/>
  <c r="E1022" i="4"/>
  <c r="A1022" i="4" s="1"/>
  <c r="E1023" i="4"/>
  <c r="A1023" i="4" s="1"/>
  <c r="E1024" i="4"/>
  <c r="A1024" i="4" s="1"/>
  <c r="E1025" i="4"/>
  <c r="A1025" i="4" s="1"/>
  <c r="E1026" i="4"/>
  <c r="A1026" i="4" s="1"/>
  <c r="E1027" i="4"/>
  <c r="A1027" i="4" s="1"/>
  <c r="E1028" i="4"/>
  <c r="A1028" i="4" s="1"/>
  <c r="E1029" i="4"/>
  <c r="A1029" i="4" s="1"/>
  <c r="E1030" i="4"/>
  <c r="A1030" i="4" s="1"/>
  <c r="E1031" i="4"/>
  <c r="A1031" i="4" s="1"/>
  <c r="E1032" i="4"/>
  <c r="A1032" i="4" s="1"/>
  <c r="E1033" i="4"/>
  <c r="A1033" i="4" s="1"/>
  <c r="E1034" i="4"/>
  <c r="A1034" i="4" s="1"/>
  <c r="E1035" i="4"/>
  <c r="A1035" i="4" s="1"/>
  <c r="E1036" i="4"/>
  <c r="A1036" i="4" s="1"/>
  <c r="E1037" i="4"/>
  <c r="A1037" i="4" s="1"/>
  <c r="E1038" i="4"/>
  <c r="A1038" i="4" s="1"/>
  <c r="E1039" i="4"/>
  <c r="A1039" i="4" s="1"/>
  <c r="E1040" i="4"/>
  <c r="A1040" i="4" s="1"/>
  <c r="E1041" i="4"/>
  <c r="A1041" i="4" s="1"/>
  <c r="E1042" i="4"/>
  <c r="A1042" i="4" s="1"/>
  <c r="E1043" i="4"/>
  <c r="A1043" i="4" s="1"/>
  <c r="E1044" i="4"/>
  <c r="A1044" i="4" s="1"/>
  <c r="E1045" i="4"/>
  <c r="A1045" i="4" s="1"/>
  <c r="E1046" i="4"/>
  <c r="A1046" i="4" s="1"/>
  <c r="E1047" i="4"/>
  <c r="A1047" i="4" s="1"/>
  <c r="E1048" i="4"/>
  <c r="A1048" i="4" s="1"/>
  <c r="E1049" i="4"/>
  <c r="A1049" i="4" s="1"/>
  <c r="E1050" i="4"/>
  <c r="A1050" i="4" s="1"/>
  <c r="E1051" i="4"/>
  <c r="A1051" i="4" s="1"/>
  <c r="E1052" i="4"/>
  <c r="A1052" i="4" s="1"/>
  <c r="E1053" i="4"/>
  <c r="A1053" i="4" s="1"/>
  <c r="E1054" i="4"/>
  <c r="A1054" i="4" s="1"/>
  <c r="E1055" i="4"/>
  <c r="A1055" i="4" s="1"/>
  <c r="E1056" i="4"/>
  <c r="A1056" i="4" s="1"/>
  <c r="E1057" i="4"/>
  <c r="A1057" i="4" s="1"/>
  <c r="E1058" i="4"/>
  <c r="A1058" i="4" s="1"/>
  <c r="E1059" i="4"/>
  <c r="A1059" i="4" s="1"/>
  <c r="E1060" i="4"/>
  <c r="A1060" i="4" s="1"/>
  <c r="E1061" i="4"/>
  <c r="A1061" i="4" s="1"/>
  <c r="E1062" i="4"/>
  <c r="A1062" i="4" s="1"/>
  <c r="E1063" i="4"/>
  <c r="A1063" i="4" s="1"/>
  <c r="E1064" i="4"/>
  <c r="A1064" i="4" s="1"/>
  <c r="E1065" i="4"/>
  <c r="A1065" i="4" s="1"/>
  <c r="E1066" i="4"/>
  <c r="A1066" i="4" s="1"/>
  <c r="E1067" i="4"/>
  <c r="A1067" i="4" s="1"/>
  <c r="E1068" i="4"/>
  <c r="A1068" i="4" s="1"/>
  <c r="E1069" i="4"/>
  <c r="A1069" i="4" s="1"/>
  <c r="E1070" i="4"/>
  <c r="A1070" i="4" s="1"/>
  <c r="E1071" i="4"/>
  <c r="A1071" i="4" s="1"/>
  <c r="E1072" i="4"/>
  <c r="A1072" i="4" s="1"/>
  <c r="E1073" i="4"/>
  <c r="A1073" i="4" s="1"/>
  <c r="E1074" i="4"/>
  <c r="A1074" i="4" s="1"/>
  <c r="E1075" i="4"/>
  <c r="A1075" i="4" s="1"/>
  <c r="E1076" i="4"/>
  <c r="A1076" i="4" s="1"/>
  <c r="E1077" i="4"/>
  <c r="A1077" i="4" s="1"/>
  <c r="E1078" i="4"/>
  <c r="A1078" i="4" s="1"/>
  <c r="E1079" i="4"/>
  <c r="A1079" i="4" s="1"/>
  <c r="E1080" i="4"/>
  <c r="A1080" i="4" s="1"/>
  <c r="E1081" i="4"/>
  <c r="A1081" i="4" s="1"/>
  <c r="E1082" i="4"/>
  <c r="A1082" i="4" s="1"/>
  <c r="E1083" i="4"/>
  <c r="A1083" i="4" s="1"/>
  <c r="E1084" i="4"/>
  <c r="A1084" i="4" s="1"/>
  <c r="E1085" i="4"/>
  <c r="A1085" i="4" s="1"/>
  <c r="E1086" i="4"/>
  <c r="A1086" i="4" s="1"/>
  <c r="E1087" i="4"/>
  <c r="A1087" i="4" s="1"/>
  <c r="E1088" i="4"/>
  <c r="A1088" i="4" s="1"/>
  <c r="E1089" i="4"/>
  <c r="A1089" i="4" s="1"/>
  <c r="E1090" i="4"/>
  <c r="A1090" i="4" s="1"/>
  <c r="E1091" i="4"/>
  <c r="A1091" i="4" s="1"/>
  <c r="E1092" i="4"/>
  <c r="A1092" i="4" s="1"/>
  <c r="E1093" i="4"/>
  <c r="A1093" i="4" s="1"/>
  <c r="E1094" i="4"/>
  <c r="A1094" i="4" s="1"/>
  <c r="E1095" i="4"/>
  <c r="A1095" i="4" s="1"/>
  <c r="E1096" i="4"/>
  <c r="A1096" i="4" s="1"/>
  <c r="E1097" i="4"/>
  <c r="A1097" i="4" s="1"/>
  <c r="E1098" i="4"/>
  <c r="A1098" i="4" s="1"/>
  <c r="E1099" i="4"/>
  <c r="A1099" i="4" s="1"/>
  <c r="E1100" i="4"/>
  <c r="A1100" i="4" s="1"/>
  <c r="E1101" i="4"/>
  <c r="A1101" i="4" s="1"/>
  <c r="E1102" i="4"/>
  <c r="A1102" i="4" s="1"/>
  <c r="E1103" i="4"/>
  <c r="A1103" i="4" s="1"/>
  <c r="E1104" i="4"/>
  <c r="A1104" i="4" s="1"/>
  <c r="E1105" i="4"/>
  <c r="A1105" i="4" s="1"/>
  <c r="E1106" i="4"/>
  <c r="A1106" i="4" s="1"/>
  <c r="E1107" i="4"/>
  <c r="A1107" i="4" s="1"/>
  <c r="E1108" i="4"/>
  <c r="A1108" i="4" s="1"/>
  <c r="E1109" i="4"/>
  <c r="A1109" i="4" s="1"/>
  <c r="E1110" i="4"/>
  <c r="A1110" i="4" s="1"/>
  <c r="E1111" i="4"/>
  <c r="A1111" i="4" s="1"/>
  <c r="E1112" i="4"/>
  <c r="A1112" i="4" s="1"/>
  <c r="E1113" i="4"/>
  <c r="A1113" i="4" s="1"/>
  <c r="E1114" i="4"/>
  <c r="A1114" i="4" s="1"/>
  <c r="E1115" i="4"/>
  <c r="A1115" i="4" s="1"/>
  <c r="E1116" i="4"/>
  <c r="A1116" i="4" s="1"/>
  <c r="E1117" i="4"/>
  <c r="A1117" i="4" s="1"/>
  <c r="E1118" i="4"/>
  <c r="A1118" i="4" s="1"/>
  <c r="E1119" i="4"/>
  <c r="A1119" i="4" s="1"/>
  <c r="E1120" i="4"/>
  <c r="A1120" i="4" s="1"/>
  <c r="E1121" i="4"/>
  <c r="A1121" i="4" s="1"/>
  <c r="E1122" i="4"/>
  <c r="A1122" i="4" s="1"/>
  <c r="E1123" i="4"/>
  <c r="A1123" i="4" s="1"/>
  <c r="E1124" i="4"/>
  <c r="A1124" i="4" s="1"/>
  <c r="E1125" i="4"/>
  <c r="A1125" i="4" s="1"/>
  <c r="E1126" i="4"/>
  <c r="A1126" i="4" s="1"/>
  <c r="E1127" i="4"/>
  <c r="A1127" i="4" s="1"/>
  <c r="E1128" i="4"/>
  <c r="A1128" i="4" s="1"/>
  <c r="E1129" i="4"/>
  <c r="A1129" i="4" s="1"/>
  <c r="E1130" i="4"/>
  <c r="A1130" i="4" s="1"/>
  <c r="E1131" i="4"/>
  <c r="A1131" i="4" s="1"/>
  <c r="E1132" i="4"/>
  <c r="A1132" i="4" s="1"/>
  <c r="E1133" i="4"/>
  <c r="A1133" i="4" s="1"/>
  <c r="E1134" i="4"/>
  <c r="A1134" i="4" s="1"/>
  <c r="E1135" i="4"/>
  <c r="A1135" i="4" s="1"/>
  <c r="E1136" i="4"/>
  <c r="A1136" i="4" s="1"/>
  <c r="E1137" i="4"/>
  <c r="A1137" i="4" s="1"/>
  <c r="E1138" i="4"/>
  <c r="A1138" i="4" s="1"/>
  <c r="E1139" i="4"/>
  <c r="A1139" i="4" s="1"/>
  <c r="E1140" i="4"/>
  <c r="A1140" i="4" s="1"/>
  <c r="E1141" i="4"/>
  <c r="A1141" i="4" s="1"/>
  <c r="E1142" i="4"/>
  <c r="A1142" i="4" s="1"/>
  <c r="E1143" i="4"/>
  <c r="A1143" i="4" s="1"/>
  <c r="E1144" i="4"/>
  <c r="A1144" i="4" s="1"/>
  <c r="E1145" i="4"/>
  <c r="A1145" i="4" s="1"/>
  <c r="E1146" i="4"/>
  <c r="A1146" i="4" s="1"/>
  <c r="E1147" i="4"/>
  <c r="A1147" i="4" s="1"/>
  <c r="E1148" i="4"/>
  <c r="A1148" i="4" s="1"/>
  <c r="E1149" i="4"/>
  <c r="A1149" i="4" s="1"/>
  <c r="E1150" i="4"/>
  <c r="A1150" i="4" s="1"/>
  <c r="E1151" i="4"/>
  <c r="A1151" i="4" s="1"/>
  <c r="E1152" i="4"/>
  <c r="A1152" i="4" s="1"/>
  <c r="E1153" i="4"/>
  <c r="A1153" i="4" s="1"/>
  <c r="E1154" i="4"/>
  <c r="A1154" i="4" s="1"/>
  <c r="E1155" i="4"/>
  <c r="A1155" i="4" s="1"/>
  <c r="E1156" i="4"/>
  <c r="A1156" i="4" s="1"/>
  <c r="E1157" i="4"/>
  <c r="A1157" i="4" s="1"/>
  <c r="E1158" i="4"/>
  <c r="A1158" i="4" s="1"/>
  <c r="E1159" i="4"/>
  <c r="A1159" i="4" s="1"/>
  <c r="E1160" i="4"/>
  <c r="A1160" i="4" s="1"/>
  <c r="E1161" i="4"/>
  <c r="A1161" i="4" s="1"/>
  <c r="E1162" i="4"/>
  <c r="A1162" i="4" s="1"/>
  <c r="E1163" i="4"/>
  <c r="A1163" i="4" s="1"/>
  <c r="E1164" i="4"/>
  <c r="A1164" i="4" s="1"/>
  <c r="E1165" i="4"/>
  <c r="A1165" i="4" s="1"/>
  <c r="E1166" i="4"/>
  <c r="A1166" i="4" s="1"/>
  <c r="E1167" i="4"/>
  <c r="A1167" i="4" s="1"/>
  <c r="E1168" i="4"/>
  <c r="A1168" i="4" s="1"/>
  <c r="E1169" i="4"/>
  <c r="A1169" i="4" s="1"/>
  <c r="E1170" i="4"/>
  <c r="A1170" i="4" s="1"/>
  <c r="E1171" i="4"/>
  <c r="A1171" i="4" s="1"/>
  <c r="E1172" i="4"/>
  <c r="A1172" i="4" s="1"/>
  <c r="E1173" i="4"/>
  <c r="A1173" i="4" s="1"/>
  <c r="E1174" i="4"/>
  <c r="A1174" i="4" s="1"/>
  <c r="E1175" i="4"/>
  <c r="A1175" i="4" s="1"/>
  <c r="E1176" i="4"/>
  <c r="A1176" i="4" s="1"/>
  <c r="E1177" i="4"/>
  <c r="A1177" i="4" s="1"/>
  <c r="E1178" i="4"/>
  <c r="A1178" i="4" s="1"/>
  <c r="E1179" i="4"/>
  <c r="A1179" i="4" s="1"/>
  <c r="E1180" i="4"/>
  <c r="A1180" i="4" s="1"/>
  <c r="E1181" i="4"/>
  <c r="A1181" i="4" s="1"/>
  <c r="E1182" i="4"/>
  <c r="A1182" i="4" s="1"/>
  <c r="E1183" i="4"/>
  <c r="A1183" i="4" s="1"/>
  <c r="E1184" i="4"/>
  <c r="A1184" i="4" s="1"/>
  <c r="E1185" i="4"/>
  <c r="A1185" i="4" s="1"/>
  <c r="E1186" i="4"/>
  <c r="A1186" i="4" s="1"/>
  <c r="E1187" i="4"/>
  <c r="A1187" i="4" s="1"/>
  <c r="E1188" i="4"/>
  <c r="A1188" i="4" s="1"/>
  <c r="E1189" i="4"/>
  <c r="A1189" i="4" s="1"/>
  <c r="E1190" i="4"/>
  <c r="A1190" i="4" s="1"/>
  <c r="E1191" i="4"/>
  <c r="A1191" i="4" s="1"/>
  <c r="E1192" i="4"/>
  <c r="A1192" i="4" s="1"/>
  <c r="E1193" i="4"/>
  <c r="A1193" i="4" s="1"/>
  <c r="E1194" i="4"/>
  <c r="A1194" i="4" s="1"/>
  <c r="E1195" i="4"/>
  <c r="A1195" i="4" s="1"/>
  <c r="E1196" i="4"/>
  <c r="A1196" i="4" s="1"/>
  <c r="E1197" i="4"/>
  <c r="A1197" i="4" s="1"/>
  <c r="E1198" i="4"/>
  <c r="A1198" i="4" s="1"/>
  <c r="E1199" i="4"/>
  <c r="A1199" i="4" s="1"/>
  <c r="E1200" i="4"/>
  <c r="A1200" i="4" s="1"/>
  <c r="E1201" i="4"/>
  <c r="A1201" i="4" s="1"/>
  <c r="E1202" i="4"/>
  <c r="A1202" i="4" s="1"/>
  <c r="E1203" i="4"/>
  <c r="A1203" i="4" s="1"/>
  <c r="E1204" i="4"/>
  <c r="A1204" i="4" s="1"/>
  <c r="E1205" i="4"/>
  <c r="A1205" i="4" s="1"/>
  <c r="E1206" i="4"/>
  <c r="A1206" i="4" s="1"/>
  <c r="E1207" i="4"/>
  <c r="A1207" i="4" s="1"/>
  <c r="E1208" i="4"/>
  <c r="A1208" i="4" s="1"/>
  <c r="E1209" i="4"/>
  <c r="A1209" i="4" s="1"/>
  <c r="E1210" i="4"/>
  <c r="A1210" i="4" s="1"/>
  <c r="E1211" i="4"/>
  <c r="A1211" i="4" s="1"/>
  <c r="E1212" i="4"/>
  <c r="A1212" i="4" s="1"/>
  <c r="E1213" i="4"/>
  <c r="A1213" i="4" s="1"/>
  <c r="E1214" i="4"/>
  <c r="A1214" i="4" s="1"/>
  <c r="E1215" i="4"/>
  <c r="A1215" i="4" s="1"/>
  <c r="E1216" i="4"/>
  <c r="A1216" i="4" s="1"/>
  <c r="E1217" i="4"/>
  <c r="A1217" i="4" s="1"/>
  <c r="E1218" i="4"/>
  <c r="A1218" i="4" s="1"/>
  <c r="E1219" i="4"/>
  <c r="A1219" i="4" s="1"/>
  <c r="E1220" i="4"/>
  <c r="A1220" i="4" s="1"/>
  <c r="E1221" i="4"/>
  <c r="A1221" i="4" s="1"/>
  <c r="E1222" i="4"/>
  <c r="A1222" i="4" s="1"/>
  <c r="E1223" i="4"/>
  <c r="A1223" i="4" s="1"/>
  <c r="E1224" i="4"/>
  <c r="A1224" i="4" s="1"/>
  <c r="E1225" i="4"/>
  <c r="A1225" i="4" s="1"/>
  <c r="E1226" i="4"/>
  <c r="A1226" i="4" s="1"/>
  <c r="E1227" i="4"/>
  <c r="A1227" i="4" s="1"/>
  <c r="E1228" i="4"/>
  <c r="A1228" i="4" s="1"/>
  <c r="E1229" i="4"/>
  <c r="A1229" i="4" s="1"/>
  <c r="E1230" i="4"/>
  <c r="A1230" i="4" s="1"/>
  <c r="E1231" i="4"/>
  <c r="A1231" i="4" s="1"/>
  <c r="E1232" i="4"/>
  <c r="A1232" i="4" s="1"/>
  <c r="E1233" i="4"/>
  <c r="A1233" i="4" s="1"/>
  <c r="E1234" i="4"/>
  <c r="A1234" i="4" s="1"/>
  <c r="E1235" i="4"/>
  <c r="A1235" i="4" s="1"/>
  <c r="E1236" i="4"/>
  <c r="A1236" i="4" s="1"/>
  <c r="E1237" i="4"/>
  <c r="A1237" i="4" s="1"/>
  <c r="E1238" i="4"/>
  <c r="A1238" i="4" s="1"/>
  <c r="E1239" i="4"/>
  <c r="A1239" i="4" s="1"/>
  <c r="E1240" i="4"/>
  <c r="A1240" i="4" s="1"/>
  <c r="E1241" i="4"/>
  <c r="A1241" i="4" s="1"/>
  <c r="E1242" i="4"/>
  <c r="A1242" i="4" s="1"/>
  <c r="E1243" i="4"/>
  <c r="A1243" i="4" s="1"/>
  <c r="E1244" i="4"/>
  <c r="A1244" i="4" s="1"/>
  <c r="E1245" i="4"/>
  <c r="A1245" i="4" s="1"/>
  <c r="E1246" i="4"/>
  <c r="A1246" i="4" s="1"/>
  <c r="E1247" i="4"/>
  <c r="A1247" i="4" s="1"/>
  <c r="E1248" i="4"/>
  <c r="A1248" i="4" s="1"/>
  <c r="E1249" i="4"/>
  <c r="A1249" i="4" s="1"/>
  <c r="E1250" i="4"/>
  <c r="A1250" i="4" s="1"/>
  <c r="E1251" i="4"/>
  <c r="A1251" i="4" s="1"/>
  <c r="E1252" i="4"/>
  <c r="A1252" i="4" s="1"/>
  <c r="E1253" i="4"/>
  <c r="A1253" i="4" s="1"/>
  <c r="E1254" i="4"/>
  <c r="A1254" i="4" s="1"/>
  <c r="E1255" i="4"/>
  <c r="A1255" i="4" s="1"/>
  <c r="E1256" i="4"/>
  <c r="A1256" i="4" s="1"/>
  <c r="E1257" i="4"/>
  <c r="A1257" i="4" s="1"/>
  <c r="E1258" i="4"/>
  <c r="A1258" i="4" s="1"/>
  <c r="E1259" i="4"/>
  <c r="A1259" i="4" s="1"/>
  <c r="E1260" i="4"/>
  <c r="A1260" i="4" s="1"/>
  <c r="E1261" i="4"/>
  <c r="A1261" i="4" s="1"/>
  <c r="E1262" i="4"/>
  <c r="A1262" i="4" s="1"/>
  <c r="E1263" i="4"/>
  <c r="A1263" i="4" s="1"/>
  <c r="E1264" i="4"/>
  <c r="A1264" i="4" s="1"/>
  <c r="E1265" i="4"/>
  <c r="A1265" i="4" s="1"/>
  <c r="E1266" i="4"/>
  <c r="A1266" i="4" s="1"/>
  <c r="E1267" i="4"/>
  <c r="A1267" i="4" s="1"/>
  <c r="E1268" i="4"/>
  <c r="A1268" i="4" s="1"/>
  <c r="E1269" i="4"/>
  <c r="A1269" i="4" s="1"/>
  <c r="E1270" i="4"/>
  <c r="A1270" i="4" s="1"/>
  <c r="E1271" i="4"/>
  <c r="A1271" i="4" s="1"/>
  <c r="E1272" i="4"/>
  <c r="A1272" i="4" s="1"/>
  <c r="E1273" i="4"/>
  <c r="A1273" i="4" s="1"/>
  <c r="E1274" i="4"/>
  <c r="A1274" i="4" s="1"/>
  <c r="E1275" i="4"/>
  <c r="A1275" i="4" s="1"/>
  <c r="E1276" i="4"/>
  <c r="A1276" i="4" s="1"/>
  <c r="E1277" i="4"/>
  <c r="A1277" i="4" s="1"/>
  <c r="E1278" i="4"/>
  <c r="A1278" i="4" s="1"/>
  <c r="E1279" i="4"/>
  <c r="A1279" i="4" s="1"/>
  <c r="E1280" i="4"/>
  <c r="A1280" i="4" s="1"/>
  <c r="E1281" i="4"/>
  <c r="A1281" i="4" s="1"/>
  <c r="E1282" i="4"/>
  <c r="A1282" i="4" s="1"/>
  <c r="E1283" i="4"/>
  <c r="A1283" i="4" s="1"/>
  <c r="E1284" i="4"/>
  <c r="A1284" i="4" s="1"/>
  <c r="E1285" i="4"/>
  <c r="A1285" i="4" s="1"/>
  <c r="E1286" i="4"/>
  <c r="A1286" i="4" s="1"/>
  <c r="E1287" i="4"/>
  <c r="A1287" i="4" s="1"/>
  <c r="E1288" i="4"/>
  <c r="A1288" i="4" s="1"/>
  <c r="E1289" i="4"/>
  <c r="A1289" i="4" s="1"/>
  <c r="E1290" i="4"/>
  <c r="A1290" i="4" s="1"/>
  <c r="E1291" i="4"/>
  <c r="A1291" i="4" s="1"/>
  <c r="E1292" i="4"/>
  <c r="A1292" i="4" s="1"/>
  <c r="E1293" i="4"/>
  <c r="A1293" i="4" s="1"/>
  <c r="E1294" i="4"/>
  <c r="A1294" i="4" s="1"/>
  <c r="E1295" i="4"/>
  <c r="A1295" i="4" s="1"/>
  <c r="E1296" i="4"/>
  <c r="A1296" i="4" s="1"/>
  <c r="E1297" i="4"/>
  <c r="A1297" i="4" s="1"/>
  <c r="E1298" i="4"/>
  <c r="A1298" i="4" s="1"/>
  <c r="E1299" i="4"/>
  <c r="A1299" i="4" s="1"/>
  <c r="E1300" i="4"/>
  <c r="A1300" i="4" s="1"/>
  <c r="E1301" i="4"/>
  <c r="A1301" i="4" s="1"/>
  <c r="E1302" i="4"/>
  <c r="A1302" i="4" s="1"/>
  <c r="E1303" i="4"/>
  <c r="A1303" i="4" s="1"/>
  <c r="E1304" i="4"/>
  <c r="A1304" i="4" s="1"/>
  <c r="E1305" i="4"/>
  <c r="A1305" i="4" s="1"/>
  <c r="E1306" i="4"/>
  <c r="A1306" i="4" s="1"/>
  <c r="E1307" i="4"/>
  <c r="A1307" i="4" s="1"/>
  <c r="E1308" i="4"/>
  <c r="A1308" i="4" s="1"/>
  <c r="E1309" i="4"/>
  <c r="A1309" i="4" s="1"/>
  <c r="E1310" i="4"/>
  <c r="A1310" i="4" s="1"/>
  <c r="E1311" i="4"/>
  <c r="A1311" i="4" s="1"/>
  <c r="E1312" i="4"/>
  <c r="A1312" i="4" s="1"/>
  <c r="E1313" i="4"/>
  <c r="A1313" i="4" s="1"/>
  <c r="E1314" i="4"/>
  <c r="A1314" i="4" s="1"/>
  <c r="E1315" i="4"/>
  <c r="A1315" i="4" s="1"/>
  <c r="E1316" i="4"/>
  <c r="A1316" i="4" s="1"/>
  <c r="E1317" i="4"/>
  <c r="A1317" i="4" s="1"/>
  <c r="E1318" i="4"/>
  <c r="A1318" i="4" s="1"/>
  <c r="E1319" i="4"/>
  <c r="A1319" i="4" s="1"/>
  <c r="E1320" i="4"/>
  <c r="A1320" i="4" s="1"/>
  <c r="E1321" i="4"/>
  <c r="A1321" i="4" s="1"/>
  <c r="E1322" i="4"/>
  <c r="A1322" i="4" s="1"/>
  <c r="E1323" i="4"/>
  <c r="A1323" i="4" s="1"/>
  <c r="E1324" i="4"/>
  <c r="A1324" i="4" s="1"/>
  <c r="E1325" i="4"/>
  <c r="A1325" i="4" s="1"/>
  <c r="E1326" i="4"/>
  <c r="A1326" i="4" s="1"/>
  <c r="E1327" i="4"/>
  <c r="A1327" i="4" s="1"/>
  <c r="E1328" i="4"/>
  <c r="A1328" i="4" s="1"/>
  <c r="E1329" i="4"/>
  <c r="A1329" i="4" s="1"/>
  <c r="E1330" i="4"/>
  <c r="A1330" i="4" s="1"/>
  <c r="E1331" i="4"/>
  <c r="A1331" i="4" s="1"/>
  <c r="E1332" i="4"/>
  <c r="A1332" i="4" s="1"/>
  <c r="E1333" i="4"/>
  <c r="A1333" i="4" s="1"/>
  <c r="E1334" i="4"/>
  <c r="A1334" i="4" s="1"/>
  <c r="E1335" i="4"/>
  <c r="A1335" i="4" s="1"/>
  <c r="E1336" i="4"/>
  <c r="A1336" i="4" s="1"/>
  <c r="E1337" i="4"/>
  <c r="A1337" i="4" s="1"/>
  <c r="E1338" i="4"/>
  <c r="A1338" i="4" s="1"/>
  <c r="E1339" i="4"/>
  <c r="A1339" i="4" s="1"/>
  <c r="E1340" i="4"/>
  <c r="A1340" i="4" s="1"/>
  <c r="E1341" i="4"/>
  <c r="A1341" i="4" s="1"/>
  <c r="E1342" i="4"/>
  <c r="A1342" i="4" s="1"/>
  <c r="E1343" i="4"/>
  <c r="A1343" i="4" s="1"/>
  <c r="E1344" i="4"/>
  <c r="A1344" i="4" s="1"/>
  <c r="E1345" i="4"/>
  <c r="A1345" i="4" s="1"/>
  <c r="E1346" i="4"/>
  <c r="A1346" i="4" s="1"/>
  <c r="E1347" i="4"/>
  <c r="A1347" i="4" s="1"/>
  <c r="E1348" i="4"/>
  <c r="A1348" i="4" s="1"/>
  <c r="E1349" i="4"/>
  <c r="A1349" i="4" s="1"/>
  <c r="E1350" i="4"/>
  <c r="A1350" i="4" s="1"/>
  <c r="E1351" i="4"/>
  <c r="A1351" i="4" s="1"/>
  <c r="E1352" i="4"/>
  <c r="A1352" i="4" s="1"/>
  <c r="E1353" i="4"/>
  <c r="A1353" i="4" s="1"/>
  <c r="E1354" i="4"/>
  <c r="A1354" i="4" s="1"/>
  <c r="E1355" i="4"/>
  <c r="A1355" i="4" s="1"/>
  <c r="E1356" i="4"/>
  <c r="A1356" i="4" s="1"/>
  <c r="E1357" i="4"/>
  <c r="A1357" i="4" s="1"/>
  <c r="E1358" i="4"/>
  <c r="A1358" i="4" s="1"/>
  <c r="E1359" i="4"/>
  <c r="A1359" i="4" s="1"/>
  <c r="E1360" i="4"/>
  <c r="A1360" i="4" s="1"/>
  <c r="E1361" i="4"/>
  <c r="A1361" i="4" s="1"/>
  <c r="E1362" i="4"/>
  <c r="A1362" i="4" s="1"/>
  <c r="E1363" i="4"/>
  <c r="A1363" i="4" s="1"/>
  <c r="E1364" i="4"/>
  <c r="A1364" i="4" s="1"/>
  <c r="E1365" i="4"/>
  <c r="A1365" i="4" s="1"/>
  <c r="E1366" i="4"/>
  <c r="A1366" i="4" s="1"/>
  <c r="E1367" i="4"/>
  <c r="A1367" i="4" s="1"/>
  <c r="E1368" i="4"/>
  <c r="A1368" i="4" s="1"/>
  <c r="E1369" i="4"/>
  <c r="A1369" i="4" s="1"/>
  <c r="E1370" i="4"/>
  <c r="A1370" i="4" s="1"/>
  <c r="E1371" i="4"/>
  <c r="A1371" i="4" s="1"/>
  <c r="E1372" i="4"/>
  <c r="A1372" i="4" s="1"/>
  <c r="E1373" i="4"/>
  <c r="A1373" i="4" s="1"/>
  <c r="E1374" i="4"/>
  <c r="A1374" i="4" s="1"/>
  <c r="E1375" i="4"/>
  <c r="A1375" i="4" s="1"/>
  <c r="E1376" i="4"/>
  <c r="A1376" i="4" s="1"/>
  <c r="E1377" i="4"/>
  <c r="A1377" i="4" s="1"/>
  <c r="E1378" i="4"/>
  <c r="A1378" i="4" s="1"/>
  <c r="E1379" i="4"/>
  <c r="A1379" i="4" s="1"/>
  <c r="E1380" i="4"/>
  <c r="A1380" i="4" s="1"/>
  <c r="E1381" i="4"/>
  <c r="A1381" i="4" s="1"/>
  <c r="E1382" i="4"/>
  <c r="A1382" i="4" s="1"/>
  <c r="E1383" i="4"/>
  <c r="A1383" i="4" s="1"/>
  <c r="E1384" i="4"/>
  <c r="A1384" i="4" s="1"/>
  <c r="E1385" i="4"/>
  <c r="A1385" i="4" s="1"/>
  <c r="E1386" i="4"/>
  <c r="A1386" i="4" s="1"/>
  <c r="E1387" i="4"/>
  <c r="A1387" i="4" s="1"/>
  <c r="E1388" i="4"/>
  <c r="A1388" i="4" s="1"/>
  <c r="E1389" i="4"/>
  <c r="A1389" i="4" s="1"/>
  <c r="E1390" i="4"/>
  <c r="A1390" i="4" s="1"/>
  <c r="E1391" i="4"/>
  <c r="A1391" i="4" s="1"/>
  <c r="E1392" i="4"/>
  <c r="A1392" i="4" s="1"/>
  <c r="E1393" i="4"/>
  <c r="A1393" i="4" s="1"/>
  <c r="E1394" i="4"/>
  <c r="A1394" i="4" s="1"/>
  <c r="E1395" i="4"/>
  <c r="A1395" i="4" s="1"/>
  <c r="E1396" i="4"/>
  <c r="A1396" i="4" s="1"/>
  <c r="E1397" i="4"/>
  <c r="A1397" i="4" s="1"/>
  <c r="E1398" i="4"/>
  <c r="A1398" i="4" s="1"/>
  <c r="E1399" i="4"/>
  <c r="A1399" i="4" s="1"/>
  <c r="E1400" i="4"/>
  <c r="A1400" i="4" s="1"/>
  <c r="E1401" i="4"/>
  <c r="A1401" i="4" s="1"/>
  <c r="E1402" i="4"/>
  <c r="A1402" i="4" s="1"/>
  <c r="E1403" i="4"/>
  <c r="A1403" i="4" s="1"/>
  <c r="E1404" i="4"/>
  <c r="A1404" i="4" s="1"/>
  <c r="E1405" i="4"/>
  <c r="A1405" i="4" s="1"/>
  <c r="E1406" i="4"/>
  <c r="A1406" i="4" s="1"/>
  <c r="E1407" i="4"/>
  <c r="A1407" i="4" s="1"/>
  <c r="E1408" i="4"/>
  <c r="A1408" i="4" s="1"/>
  <c r="E1409" i="4"/>
  <c r="A1409" i="4" s="1"/>
  <c r="E1410" i="4"/>
  <c r="A1410" i="4" s="1"/>
  <c r="E1411" i="4"/>
  <c r="A1411" i="4" s="1"/>
  <c r="E1412" i="4"/>
  <c r="A1412" i="4" s="1"/>
  <c r="E1413" i="4"/>
  <c r="A1413" i="4" s="1"/>
  <c r="E1414" i="4"/>
  <c r="A1414" i="4" s="1"/>
  <c r="E1415" i="4"/>
  <c r="A1415" i="4" s="1"/>
  <c r="E1416" i="4"/>
  <c r="A1416" i="4" s="1"/>
  <c r="E1417" i="4"/>
  <c r="A1417" i="4" s="1"/>
  <c r="E1418" i="4"/>
  <c r="A1418" i="4" s="1"/>
  <c r="E1419" i="4"/>
  <c r="A1419" i="4" s="1"/>
  <c r="E1420" i="4"/>
  <c r="A1420" i="4" s="1"/>
  <c r="E1421" i="4"/>
  <c r="A1421" i="4" s="1"/>
  <c r="E1422" i="4"/>
  <c r="A1422" i="4" s="1"/>
  <c r="E1423" i="4"/>
  <c r="A1423" i="4" s="1"/>
  <c r="E1424" i="4"/>
  <c r="A1424" i="4" s="1"/>
  <c r="E1425" i="4"/>
  <c r="A1425" i="4" s="1"/>
  <c r="E1426" i="4"/>
  <c r="A1426" i="4" s="1"/>
  <c r="E1427" i="4"/>
  <c r="A1427" i="4" s="1"/>
  <c r="E1428" i="4"/>
  <c r="A1428" i="4" s="1"/>
  <c r="E1429" i="4"/>
  <c r="A1429" i="4" s="1"/>
  <c r="E1430" i="4"/>
  <c r="A1430" i="4" s="1"/>
  <c r="E1431" i="4"/>
  <c r="A1431" i="4" s="1"/>
  <c r="E1432" i="4"/>
  <c r="A1432" i="4" s="1"/>
  <c r="E1433" i="4"/>
  <c r="A1433" i="4" s="1"/>
  <c r="E1434" i="4"/>
  <c r="A1434" i="4" s="1"/>
  <c r="E1435" i="4"/>
  <c r="A1435" i="4" s="1"/>
  <c r="E1436" i="4"/>
  <c r="A1436" i="4" s="1"/>
  <c r="E1437" i="4"/>
  <c r="A1437" i="4" s="1"/>
  <c r="E1438" i="4"/>
  <c r="A1438" i="4" s="1"/>
  <c r="E1439" i="4"/>
  <c r="A1439" i="4" s="1"/>
  <c r="E1440" i="4"/>
  <c r="A1440" i="4" s="1"/>
  <c r="E1441" i="4"/>
  <c r="A1441" i="4" s="1"/>
  <c r="E1442" i="4"/>
  <c r="A1442" i="4" s="1"/>
  <c r="E1443" i="4"/>
  <c r="A1443" i="4" s="1"/>
  <c r="E1444" i="4"/>
  <c r="A1444" i="4" s="1"/>
  <c r="E1445" i="4"/>
  <c r="A1445" i="4" s="1"/>
  <c r="E1446" i="4"/>
  <c r="A1446" i="4" s="1"/>
  <c r="E1447" i="4"/>
  <c r="A1447" i="4" s="1"/>
  <c r="E1448" i="4"/>
  <c r="A1448" i="4" s="1"/>
  <c r="E1449" i="4"/>
  <c r="A1449" i="4" s="1"/>
  <c r="E1450" i="4"/>
  <c r="A1450" i="4" s="1"/>
  <c r="E1451" i="4"/>
  <c r="A1451" i="4" s="1"/>
  <c r="E1452" i="4"/>
  <c r="A1452" i="4" s="1"/>
  <c r="E1453" i="4"/>
  <c r="A1453" i="4" s="1"/>
  <c r="E1454" i="4"/>
  <c r="A1454" i="4" s="1"/>
  <c r="E1455" i="4"/>
  <c r="A1455" i="4" s="1"/>
  <c r="E1456" i="4"/>
  <c r="A1456" i="4" s="1"/>
  <c r="E1457" i="4"/>
  <c r="A1457" i="4" s="1"/>
  <c r="E1458" i="4"/>
  <c r="A1458" i="4" s="1"/>
  <c r="E1459" i="4"/>
  <c r="A1459" i="4" s="1"/>
  <c r="E1460" i="4"/>
  <c r="A1460" i="4" s="1"/>
  <c r="E1461" i="4"/>
  <c r="A1461" i="4" s="1"/>
  <c r="E1462" i="4"/>
  <c r="A1462" i="4" s="1"/>
  <c r="E1463" i="4"/>
  <c r="A1463" i="4" s="1"/>
  <c r="E1464" i="4"/>
  <c r="A1464" i="4" s="1"/>
  <c r="E1465" i="4"/>
  <c r="A1465" i="4" s="1"/>
  <c r="E1466" i="4"/>
  <c r="A1466" i="4" s="1"/>
  <c r="E1467" i="4"/>
  <c r="A1467" i="4" s="1"/>
  <c r="E1468" i="4"/>
  <c r="A1468" i="4" s="1"/>
  <c r="E1469" i="4"/>
  <c r="A1469" i="4" s="1"/>
  <c r="E1470" i="4"/>
  <c r="A1470" i="4" s="1"/>
  <c r="E1471" i="4"/>
  <c r="A1471" i="4" s="1"/>
  <c r="E1472" i="4"/>
  <c r="A1472" i="4" s="1"/>
  <c r="E1473" i="4"/>
  <c r="A1473" i="4" s="1"/>
  <c r="E1474" i="4"/>
  <c r="A1474" i="4" s="1"/>
  <c r="E1475" i="4"/>
  <c r="A1475" i="4" s="1"/>
  <c r="E1476" i="4"/>
  <c r="A1476" i="4" s="1"/>
  <c r="E1477" i="4"/>
  <c r="A1477" i="4" s="1"/>
  <c r="E1478" i="4"/>
  <c r="A1478" i="4" s="1"/>
  <c r="E1479" i="4"/>
  <c r="A1479" i="4" s="1"/>
  <c r="E1480" i="4"/>
  <c r="A1480" i="4" s="1"/>
  <c r="E1481" i="4"/>
  <c r="A1481" i="4" s="1"/>
  <c r="E1482" i="4"/>
  <c r="A1482" i="4" s="1"/>
  <c r="E1483" i="4"/>
  <c r="A1483" i="4" s="1"/>
  <c r="E1484" i="4"/>
  <c r="A1484" i="4" s="1"/>
  <c r="E1485" i="4"/>
  <c r="A1485" i="4" s="1"/>
  <c r="E1486" i="4"/>
  <c r="A1486" i="4" s="1"/>
  <c r="E1487" i="4"/>
  <c r="A1487" i="4" s="1"/>
  <c r="E1488" i="4"/>
  <c r="A1488" i="4" s="1"/>
  <c r="E1489" i="4"/>
  <c r="A1489" i="4" s="1"/>
  <c r="E1490" i="4"/>
  <c r="A1490" i="4" s="1"/>
  <c r="E1491" i="4"/>
  <c r="A1491" i="4" s="1"/>
  <c r="E1492" i="4"/>
  <c r="A1492" i="4" s="1"/>
  <c r="E1493" i="4"/>
  <c r="A1493" i="4" s="1"/>
  <c r="E1494" i="4"/>
  <c r="A1494" i="4" s="1"/>
  <c r="E1495" i="4"/>
  <c r="A1495" i="4" s="1"/>
  <c r="E1496" i="4"/>
  <c r="A1496" i="4" s="1"/>
  <c r="E1497" i="4"/>
  <c r="A1497" i="4" s="1"/>
  <c r="E1498" i="4"/>
  <c r="A1498" i="4" s="1"/>
  <c r="E1499" i="4"/>
  <c r="A1499" i="4" s="1"/>
  <c r="E1500" i="4"/>
  <c r="A1500" i="4" s="1"/>
  <c r="E1501" i="4"/>
  <c r="A1501" i="4" s="1"/>
  <c r="E1502" i="4"/>
  <c r="A1502" i="4" s="1"/>
  <c r="E1503" i="4"/>
  <c r="A1503" i="4" s="1"/>
  <c r="E1504" i="4"/>
  <c r="A1504" i="4" s="1"/>
  <c r="E1505" i="4"/>
  <c r="A1505" i="4" s="1"/>
  <c r="E1506" i="4"/>
  <c r="A1506" i="4" s="1"/>
  <c r="E1507" i="4"/>
  <c r="A1507" i="4" s="1"/>
  <c r="E1508" i="4"/>
  <c r="A1508" i="4" s="1"/>
  <c r="E1509" i="4"/>
  <c r="A1509" i="4" s="1"/>
  <c r="E1510" i="4"/>
  <c r="A1510" i="4" s="1"/>
  <c r="E1511" i="4"/>
  <c r="A1511" i="4" s="1"/>
  <c r="E1512" i="4"/>
  <c r="A1512" i="4" s="1"/>
  <c r="E1513" i="4"/>
  <c r="A1513" i="4" s="1"/>
  <c r="E1514" i="4"/>
  <c r="A1514" i="4" s="1"/>
  <c r="E1515" i="4"/>
  <c r="A1515" i="4" s="1"/>
  <c r="E1516" i="4"/>
  <c r="A1516" i="4" s="1"/>
  <c r="E1517" i="4"/>
  <c r="A1517" i="4" s="1"/>
  <c r="E1518" i="4"/>
  <c r="A1518" i="4" s="1"/>
  <c r="E1519" i="4"/>
  <c r="A1519" i="4" s="1"/>
  <c r="E1520" i="4"/>
  <c r="A1520" i="4" s="1"/>
  <c r="E1521" i="4"/>
  <c r="A1521" i="4" s="1"/>
  <c r="E1522" i="4"/>
  <c r="A1522" i="4" s="1"/>
  <c r="E1523" i="4"/>
  <c r="A1523" i="4" s="1"/>
  <c r="E1524" i="4"/>
  <c r="A1524" i="4" s="1"/>
  <c r="E1525" i="4"/>
  <c r="A1525" i="4" s="1"/>
  <c r="E1526" i="4"/>
  <c r="A1526" i="4" s="1"/>
  <c r="E1527" i="4"/>
  <c r="A1527" i="4" s="1"/>
  <c r="E1528" i="4"/>
  <c r="A1528" i="4" s="1"/>
  <c r="E1529" i="4"/>
  <c r="A1529" i="4" s="1"/>
  <c r="E1530" i="4"/>
  <c r="A1530" i="4" s="1"/>
  <c r="E1531" i="4"/>
  <c r="A1531" i="4" s="1"/>
  <c r="E1532" i="4"/>
  <c r="A1532" i="4" s="1"/>
  <c r="E1533" i="4"/>
  <c r="A1533" i="4" s="1"/>
  <c r="E1534" i="4"/>
  <c r="A1534" i="4" s="1"/>
  <c r="E1535" i="4"/>
  <c r="A1535" i="4" s="1"/>
  <c r="E1536" i="4"/>
  <c r="A1536" i="4" s="1"/>
  <c r="E1537" i="4"/>
  <c r="A1537" i="4" s="1"/>
  <c r="E1538" i="4"/>
  <c r="A1538" i="4" s="1"/>
  <c r="E1539" i="4"/>
  <c r="A1539" i="4" s="1"/>
  <c r="E1540" i="4"/>
  <c r="A1540" i="4" s="1"/>
  <c r="E1541" i="4"/>
  <c r="A1541" i="4" s="1"/>
  <c r="E1542" i="4"/>
  <c r="A1542" i="4" s="1"/>
  <c r="E1543" i="4"/>
  <c r="A1543" i="4" s="1"/>
  <c r="E1544" i="4"/>
  <c r="A1544" i="4" s="1"/>
  <c r="E1545" i="4"/>
  <c r="A1545" i="4" s="1"/>
  <c r="E1546" i="4"/>
  <c r="A1546" i="4" s="1"/>
  <c r="E1547" i="4"/>
  <c r="A1547" i="4" s="1"/>
  <c r="E1548" i="4"/>
  <c r="A1548" i="4" s="1"/>
  <c r="E1549" i="4"/>
  <c r="A1549" i="4" s="1"/>
  <c r="E1550" i="4"/>
  <c r="A1550" i="4" s="1"/>
  <c r="E1551" i="4"/>
  <c r="A1551" i="4" s="1"/>
  <c r="E1552" i="4"/>
  <c r="A1552" i="4" s="1"/>
  <c r="E1553" i="4"/>
  <c r="A1553" i="4" s="1"/>
  <c r="E1554" i="4"/>
  <c r="A1554" i="4" s="1"/>
  <c r="E1555" i="4"/>
  <c r="A1555" i="4" s="1"/>
  <c r="E1556" i="4"/>
  <c r="A1556" i="4" s="1"/>
  <c r="E1557" i="4"/>
  <c r="A1557" i="4" s="1"/>
  <c r="E1558" i="4"/>
  <c r="A1558" i="4" s="1"/>
  <c r="E1559" i="4"/>
  <c r="A1559" i="4" s="1"/>
  <c r="E1560" i="4"/>
  <c r="A1560" i="4" s="1"/>
  <c r="E1561" i="4"/>
  <c r="A1561" i="4" s="1"/>
  <c r="E1562" i="4"/>
  <c r="A1562" i="4" s="1"/>
  <c r="E1563" i="4"/>
  <c r="A1563" i="4" s="1"/>
  <c r="E1564" i="4"/>
  <c r="A1564" i="4" s="1"/>
  <c r="E1565" i="4"/>
  <c r="A1565" i="4" s="1"/>
  <c r="E1566" i="4"/>
  <c r="A1566" i="4" s="1"/>
  <c r="E1567" i="4"/>
  <c r="A1567" i="4" s="1"/>
  <c r="E1568" i="4"/>
  <c r="A1568" i="4" s="1"/>
  <c r="E1569" i="4"/>
  <c r="A1569" i="4" s="1"/>
  <c r="E1570" i="4"/>
  <c r="A1570" i="4" s="1"/>
  <c r="E1571" i="4"/>
  <c r="A1571" i="4" s="1"/>
  <c r="E1572" i="4"/>
  <c r="A1572" i="4" s="1"/>
  <c r="E1573" i="4"/>
  <c r="A1573" i="4" s="1"/>
  <c r="E1574" i="4"/>
  <c r="A1574" i="4" s="1"/>
  <c r="E1575" i="4"/>
  <c r="A1575" i="4" s="1"/>
  <c r="E1576" i="4"/>
  <c r="A1576" i="4" s="1"/>
  <c r="E1577" i="4"/>
  <c r="A1577" i="4" s="1"/>
  <c r="E1578" i="4"/>
  <c r="A1578" i="4" s="1"/>
  <c r="E1579" i="4"/>
  <c r="A1579" i="4" s="1"/>
  <c r="E1580" i="4"/>
  <c r="A1580" i="4" s="1"/>
  <c r="E1581" i="4"/>
  <c r="A1581" i="4" s="1"/>
  <c r="E1582" i="4"/>
  <c r="A1582" i="4" s="1"/>
  <c r="E1583" i="4"/>
  <c r="A1583" i="4" s="1"/>
  <c r="E1584" i="4"/>
  <c r="A1584" i="4" s="1"/>
  <c r="E1585" i="4"/>
  <c r="A1585" i="4" s="1"/>
  <c r="E1586" i="4"/>
  <c r="A1586" i="4" s="1"/>
  <c r="E1587" i="4"/>
  <c r="A1587" i="4" s="1"/>
  <c r="E1588" i="4"/>
  <c r="A1588" i="4" s="1"/>
  <c r="E1589" i="4"/>
  <c r="A1589" i="4" s="1"/>
  <c r="E1590" i="4"/>
  <c r="A1590" i="4" s="1"/>
  <c r="E1591" i="4"/>
  <c r="A1591" i="4" s="1"/>
  <c r="E1592" i="4"/>
  <c r="A1592" i="4" s="1"/>
  <c r="E1593" i="4"/>
  <c r="A1593" i="4" s="1"/>
  <c r="E1594" i="4"/>
  <c r="A1594" i="4" s="1"/>
  <c r="E1595" i="4"/>
  <c r="A1595" i="4" s="1"/>
  <c r="E1596" i="4"/>
  <c r="A1596" i="4" s="1"/>
  <c r="E1597" i="4"/>
  <c r="A1597" i="4" s="1"/>
  <c r="E1598" i="4"/>
  <c r="A1598" i="4" s="1"/>
  <c r="E1599" i="4"/>
  <c r="A1599" i="4" s="1"/>
  <c r="E1600" i="4"/>
  <c r="A1600" i="4" s="1"/>
  <c r="E1601" i="4"/>
  <c r="A1601" i="4" s="1"/>
  <c r="E1602" i="4"/>
  <c r="A1602" i="4" s="1"/>
  <c r="E1603" i="4"/>
  <c r="A1603" i="4" s="1"/>
  <c r="E1604" i="4"/>
  <c r="A1604" i="4" s="1"/>
  <c r="E1605" i="4"/>
  <c r="A1605" i="4" s="1"/>
  <c r="E1606" i="4"/>
  <c r="A1606" i="4" s="1"/>
  <c r="E1607" i="4"/>
  <c r="A1607" i="4" s="1"/>
  <c r="E1608" i="4"/>
  <c r="A1608" i="4" s="1"/>
  <c r="E1609" i="4"/>
  <c r="A1609" i="4" s="1"/>
  <c r="E1610" i="4"/>
  <c r="A1610" i="4" s="1"/>
  <c r="E1611" i="4"/>
  <c r="A1611" i="4" s="1"/>
  <c r="E1612" i="4"/>
  <c r="A1612" i="4" s="1"/>
  <c r="E1613" i="4"/>
  <c r="A1613" i="4" s="1"/>
  <c r="E1614" i="4"/>
  <c r="A1614" i="4" s="1"/>
  <c r="E1615" i="4"/>
  <c r="A1615" i="4" s="1"/>
  <c r="E1616" i="4"/>
  <c r="A1616" i="4" s="1"/>
  <c r="E1617" i="4"/>
  <c r="A1617" i="4" s="1"/>
  <c r="E1618" i="4"/>
  <c r="A1618" i="4" s="1"/>
  <c r="E1619" i="4"/>
  <c r="A1619" i="4" s="1"/>
  <c r="E1620" i="4"/>
  <c r="A1620" i="4" s="1"/>
  <c r="E1621" i="4"/>
  <c r="A1621" i="4" s="1"/>
  <c r="E1622" i="4"/>
  <c r="A1622" i="4" s="1"/>
  <c r="E1623" i="4"/>
  <c r="A1623" i="4" s="1"/>
  <c r="E1624" i="4"/>
  <c r="A1624" i="4" s="1"/>
  <c r="E1625" i="4"/>
  <c r="A1625" i="4" s="1"/>
  <c r="E1626" i="4"/>
  <c r="A1626" i="4" s="1"/>
  <c r="E1627" i="4"/>
  <c r="A1627" i="4" s="1"/>
  <c r="E1628" i="4"/>
  <c r="A1628" i="4" s="1"/>
  <c r="E1629" i="4"/>
  <c r="A1629" i="4" s="1"/>
  <c r="E1630" i="4"/>
  <c r="A1630" i="4" s="1"/>
  <c r="E1631" i="4"/>
  <c r="A1631" i="4" s="1"/>
  <c r="E1632" i="4"/>
  <c r="A1632" i="4" s="1"/>
  <c r="E1633" i="4"/>
  <c r="A1633" i="4" s="1"/>
  <c r="E1634" i="4"/>
  <c r="A1634" i="4" s="1"/>
  <c r="E1635" i="4"/>
  <c r="A1635" i="4" s="1"/>
  <c r="E1636" i="4"/>
  <c r="A1636" i="4" s="1"/>
  <c r="E1637" i="4"/>
  <c r="A1637" i="4" s="1"/>
  <c r="E1638" i="4"/>
  <c r="A1638" i="4" s="1"/>
  <c r="E1639" i="4"/>
  <c r="A1639" i="4" s="1"/>
  <c r="E1640" i="4"/>
  <c r="A1640" i="4" s="1"/>
  <c r="E1641" i="4"/>
  <c r="A1641" i="4" s="1"/>
  <c r="E1642" i="4"/>
  <c r="A1642" i="4" s="1"/>
  <c r="E1643" i="4"/>
  <c r="A1643" i="4" s="1"/>
  <c r="E1644" i="4"/>
  <c r="A1644" i="4" s="1"/>
  <c r="E1645" i="4"/>
  <c r="A1645" i="4" s="1"/>
  <c r="E1646" i="4"/>
  <c r="A1646" i="4" s="1"/>
  <c r="E1647" i="4"/>
  <c r="A1647" i="4" s="1"/>
  <c r="E1648" i="4"/>
  <c r="A1648" i="4" s="1"/>
  <c r="E1649" i="4"/>
  <c r="A1649" i="4" s="1"/>
  <c r="E1650" i="4"/>
  <c r="A1650" i="4" s="1"/>
  <c r="E1651" i="4"/>
  <c r="A1651" i="4" s="1"/>
  <c r="E1652" i="4"/>
  <c r="A1652" i="4" s="1"/>
  <c r="E1653" i="4"/>
  <c r="A1653" i="4" s="1"/>
  <c r="E1654" i="4"/>
  <c r="A1654" i="4" s="1"/>
  <c r="E1655" i="4"/>
  <c r="A1655" i="4" s="1"/>
  <c r="E1656" i="4"/>
  <c r="A1656" i="4" s="1"/>
  <c r="E1657" i="4"/>
  <c r="A1657" i="4" s="1"/>
  <c r="E1658" i="4"/>
  <c r="A1658" i="4" s="1"/>
  <c r="E1659" i="4"/>
  <c r="A1659" i="4" s="1"/>
  <c r="E1660" i="4"/>
  <c r="A1660" i="4" s="1"/>
  <c r="E1661" i="4"/>
  <c r="A1661" i="4" s="1"/>
  <c r="E1662" i="4"/>
  <c r="A1662" i="4" s="1"/>
  <c r="E1663" i="4"/>
  <c r="A1663" i="4" s="1"/>
  <c r="E1664" i="4"/>
  <c r="A1664" i="4" s="1"/>
  <c r="E1665" i="4"/>
  <c r="A1665" i="4" s="1"/>
  <c r="E1666" i="4"/>
  <c r="A1666" i="4" s="1"/>
  <c r="E1667" i="4"/>
  <c r="A1667" i="4" s="1"/>
  <c r="E1668" i="4"/>
  <c r="A1668" i="4" s="1"/>
  <c r="E1669" i="4"/>
  <c r="A1669" i="4" s="1"/>
  <c r="E1670" i="4"/>
  <c r="A1670" i="4" s="1"/>
  <c r="E1671" i="4"/>
  <c r="A1671" i="4" s="1"/>
  <c r="E1672" i="4"/>
  <c r="A1672" i="4" s="1"/>
  <c r="E1673" i="4"/>
  <c r="A1673" i="4" s="1"/>
  <c r="E1674" i="4"/>
  <c r="A1674" i="4" s="1"/>
  <c r="E1675" i="4"/>
  <c r="A1675" i="4" s="1"/>
  <c r="E1676" i="4"/>
  <c r="A1676" i="4" s="1"/>
  <c r="E1677" i="4"/>
  <c r="A1677" i="4" s="1"/>
  <c r="E1678" i="4"/>
  <c r="A1678" i="4" s="1"/>
  <c r="E1679" i="4"/>
  <c r="A1679" i="4" s="1"/>
  <c r="E1680" i="4"/>
  <c r="A1680" i="4" s="1"/>
  <c r="E1681" i="4"/>
  <c r="A1681" i="4" s="1"/>
  <c r="E1682" i="4"/>
  <c r="A1682" i="4" s="1"/>
  <c r="E1683" i="4"/>
  <c r="A1683" i="4" s="1"/>
  <c r="E1684" i="4"/>
  <c r="A1684" i="4" s="1"/>
  <c r="E1685" i="4"/>
  <c r="A1685" i="4" s="1"/>
  <c r="E1686" i="4"/>
  <c r="A1686" i="4" s="1"/>
  <c r="E1687" i="4"/>
  <c r="A1687" i="4" s="1"/>
  <c r="E1688" i="4"/>
  <c r="A1688" i="4" s="1"/>
  <c r="E1689" i="4"/>
  <c r="A1689" i="4" s="1"/>
  <c r="E1690" i="4"/>
  <c r="A1690" i="4" s="1"/>
  <c r="E1691" i="4"/>
  <c r="A1691" i="4" s="1"/>
  <c r="E1692" i="4"/>
  <c r="A1692" i="4" s="1"/>
  <c r="E1693" i="4"/>
  <c r="A1693" i="4" s="1"/>
  <c r="E1694" i="4"/>
  <c r="A1694" i="4" s="1"/>
  <c r="E1695" i="4"/>
  <c r="A1695" i="4" s="1"/>
  <c r="E1696" i="4"/>
  <c r="A1696" i="4" s="1"/>
  <c r="E1697" i="4"/>
  <c r="A1697" i="4" s="1"/>
  <c r="E1698" i="4"/>
  <c r="A1698" i="4" s="1"/>
  <c r="E1699" i="4"/>
  <c r="A1699" i="4" s="1"/>
  <c r="E1700" i="4"/>
  <c r="A1700" i="4" s="1"/>
  <c r="E1701" i="4"/>
  <c r="A1701" i="4" s="1"/>
  <c r="E1702" i="4"/>
  <c r="A1702" i="4" s="1"/>
  <c r="E1703" i="4"/>
  <c r="A1703" i="4" s="1"/>
  <c r="E1704" i="4"/>
  <c r="A1704" i="4" s="1"/>
  <c r="E1705" i="4"/>
  <c r="A1705" i="4" s="1"/>
  <c r="E1706" i="4"/>
  <c r="A1706" i="4" s="1"/>
  <c r="E1707" i="4"/>
  <c r="A1707" i="4" s="1"/>
  <c r="E1708" i="4"/>
  <c r="A1708" i="4" s="1"/>
  <c r="E1709" i="4"/>
  <c r="A1709" i="4" s="1"/>
  <c r="E1710" i="4"/>
  <c r="A1710" i="4" s="1"/>
  <c r="E1711" i="4"/>
  <c r="A1711" i="4" s="1"/>
  <c r="E1712" i="4"/>
  <c r="A1712" i="4" s="1"/>
  <c r="E1713" i="4"/>
  <c r="A1713" i="4" s="1"/>
  <c r="E1714" i="4"/>
  <c r="A1714" i="4" s="1"/>
  <c r="E1715" i="4"/>
  <c r="A1715" i="4" s="1"/>
  <c r="E1716" i="4"/>
  <c r="A1716" i="4" s="1"/>
  <c r="E1717" i="4"/>
  <c r="A1717" i="4" s="1"/>
  <c r="E1718" i="4"/>
  <c r="A1718" i="4" s="1"/>
  <c r="E1719" i="4"/>
  <c r="A1719" i="4" s="1"/>
  <c r="E1720" i="4"/>
  <c r="A1720" i="4" s="1"/>
  <c r="E1721" i="4"/>
  <c r="A1721" i="4" s="1"/>
  <c r="E1722" i="4"/>
  <c r="A1722" i="4" s="1"/>
  <c r="E1723" i="4"/>
  <c r="A1723" i="4" s="1"/>
  <c r="E1724" i="4"/>
  <c r="A1724" i="4" s="1"/>
  <c r="E1725" i="4"/>
  <c r="A1725" i="4" s="1"/>
  <c r="E1726" i="4"/>
  <c r="A1726" i="4" s="1"/>
  <c r="E1727" i="4"/>
  <c r="A1727" i="4" s="1"/>
  <c r="E1728" i="4"/>
  <c r="A1728" i="4" s="1"/>
  <c r="E1729" i="4"/>
  <c r="A1729" i="4" s="1"/>
  <c r="E1730" i="4"/>
  <c r="A1730" i="4" s="1"/>
  <c r="E1731" i="4"/>
  <c r="A1731" i="4" s="1"/>
  <c r="E1732" i="4"/>
  <c r="A1732" i="4" s="1"/>
  <c r="E1733" i="4"/>
  <c r="A1733" i="4" s="1"/>
  <c r="E1734" i="4"/>
  <c r="A1734" i="4" s="1"/>
  <c r="E1735" i="4"/>
  <c r="A1735" i="4" s="1"/>
  <c r="E1736" i="4"/>
  <c r="A1736" i="4" s="1"/>
  <c r="E1737" i="4"/>
  <c r="A1737" i="4" s="1"/>
  <c r="E1738" i="4"/>
  <c r="A1738" i="4" s="1"/>
  <c r="E1739" i="4"/>
  <c r="A1739" i="4" s="1"/>
  <c r="E1740" i="4"/>
  <c r="A1740" i="4" s="1"/>
  <c r="E1741" i="4"/>
  <c r="A1741" i="4" s="1"/>
  <c r="E1742" i="4"/>
  <c r="A1742" i="4" s="1"/>
  <c r="E1743" i="4"/>
  <c r="A1743" i="4" s="1"/>
  <c r="E1744" i="4"/>
  <c r="A1744" i="4" s="1"/>
  <c r="E1745" i="4"/>
  <c r="A1745" i="4" s="1"/>
  <c r="E1746" i="4"/>
  <c r="A1746" i="4" s="1"/>
  <c r="E1747" i="4"/>
  <c r="A1747" i="4" s="1"/>
  <c r="E1748" i="4"/>
  <c r="A1748" i="4" s="1"/>
  <c r="E1749" i="4"/>
  <c r="A1749" i="4" s="1"/>
  <c r="E1750" i="4"/>
  <c r="A1750" i="4" s="1"/>
  <c r="E1751" i="4"/>
  <c r="A1751" i="4" s="1"/>
  <c r="E1752" i="4"/>
  <c r="A1752" i="4" s="1"/>
  <c r="E1753" i="4"/>
  <c r="A1753" i="4" s="1"/>
  <c r="E1754" i="4"/>
  <c r="A1754" i="4" s="1"/>
  <c r="E1755" i="4"/>
  <c r="A1755" i="4" s="1"/>
  <c r="E1756" i="4"/>
  <c r="A1756" i="4" s="1"/>
  <c r="E1757" i="4"/>
  <c r="A1757" i="4" s="1"/>
  <c r="E1758" i="4"/>
  <c r="A1758" i="4" s="1"/>
  <c r="E1759" i="4"/>
  <c r="A1759" i="4" s="1"/>
  <c r="E1760" i="4"/>
  <c r="A1760" i="4" s="1"/>
  <c r="E1761" i="4"/>
  <c r="A1761" i="4" s="1"/>
  <c r="E1762" i="4"/>
  <c r="A1762" i="4" s="1"/>
  <c r="E1763" i="4"/>
  <c r="A1763" i="4" s="1"/>
  <c r="E1764" i="4"/>
  <c r="A1764" i="4" s="1"/>
  <c r="E1765" i="4"/>
  <c r="A1765" i="4" s="1"/>
  <c r="E1766" i="4"/>
  <c r="A1766" i="4" s="1"/>
  <c r="E1767" i="4"/>
  <c r="A1767" i="4" s="1"/>
  <c r="E1768" i="4"/>
  <c r="A1768" i="4" s="1"/>
  <c r="E1769" i="4"/>
  <c r="A1769" i="4" s="1"/>
  <c r="E1770" i="4"/>
  <c r="A1770" i="4" s="1"/>
  <c r="E1771" i="4"/>
  <c r="A1771" i="4" s="1"/>
  <c r="E1772" i="4"/>
  <c r="A1772" i="4" s="1"/>
  <c r="E1773" i="4"/>
  <c r="A1773" i="4" s="1"/>
  <c r="E1774" i="4"/>
  <c r="A1774" i="4" s="1"/>
  <c r="E1775" i="4"/>
  <c r="A1775" i="4" s="1"/>
  <c r="E1776" i="4"/>
  <c r="A1776" i="4" s="1"/>
  <c r="E1777" i="4"/>
  <c r="A1777" i="4" s="1"/>
  <c r="E1778" i="4"/>
  <c r="A1778" i="4" s="1"/>
  <c r="E1779" i="4"/>
  <c r="A1779" i="4" s="1"/>
  <c r="E1780" i="4"/>
  <c r="A1780" i="4" s="1"/>
  <c r="E1781" i="4"/>
  <c r="A1781" i="4" s="1"/>
  <c r="E1782" i="4"/>
  <c r="A1782" i="4" s="1"/>
  <c r="E1783" i="4"/>
  <c r="A1783" i="4" s="1"/>
  <c r="E1784" i="4"/>
  <c r="A1784" i="4" s="1"/>
  <c r="E1785" i="4"/>
  <c r="A1785" i="4" s="1"/>
  <c r="E1786" i="4"/>
  <c r="A1786" i="4" s="1"/>
  <c r="E1787" i="4"/>
  <c r="A1787" i="4" s="1"/>
  <c r="E1788" i="4"/>
  <c r="A1788" i="4" s="1"/>
  <c r="E1789" i="4"/>
  <c r="A1789" i="4" s="1"/>
  <c r="E1790" i="4"/>
  <c r="A1790" i="4" s="1"/>
  <c r="E1791" i="4"/>
  <c r="A1791" i="4" s="1"/>
  <c r="E1792" i="4"/>
  <c r="A1792" i="4" s="1"/>
  <c r="E1793" i="4"/>
  <c r="A1793" i="4" s="1"/>
  <c r="E1794" i="4"/>
  <c r="A1794" i="4" s="1"/>
  <c r="E1795" i="4"/>
  <c r="A1795" i="4" s="1"/>
  <c r="E1796" i="4"/>
  <c r="A1796" i="4" s="1"/>
  <c r="E1797" i="4"/>
  <c r="A1797" i="4" s="1"/>
  <c r="E1798" i="4"/>
  <c r="A1798" i="4" s="1"/>
  <c r="E1799" i="4"/>
  <c r="A1799" i="4" s="1"/>
  <c r="E1800" i="4"/>
  <c r="A1800" i="4" s="1"/>
  <c r="E1801" i="4"/>
  <c r="A1801" i="4" s="1"/>
  <c r="E1802" i="4"/>
  <c r="A1802" i="4" s="1"/>
  <c r="E1803" i="4"/>
  <c r="A1803" i="4" s="1"/>
  <c r="E1804" i="4"/>
  <c r="A1804" i="4" s="1"/>
  <c r="E1805" i="4"/>
  <c r="A1805" i="4" s="1"/>
  <c r="E1806" i="4"/>
  <c r="A1806" i="4" s="1"/>
  <c r="E1807" i="4"/>
  <c r="A1807" i="4" s="1"/>
  <c r="E1808" i="4"/>
  <c r="A1808" i="4" s="1"/>
  <c r="E1809" i="4"/>
  <c r="A1809" i="4" s="1"/>
  <c r="E1810" i="4"/>
  <c r="A1810" i="4" s="1"/>
  <c r="E1811" i="4"/>
  <c r="A1811" i="4" s="1"/>
  <c r="E1812" i="4"/>
  <c r="A1812" i="4" s="1"/>
  <c r="E1813" i="4"/>
  <c r="A1813" i="4" s="1"/>
  <c r="E1814" i="4"/>
  <c r="A1814" i="4" s="1"/>
  <c r="E1815" i="4"/>
  <c r="A1815" i="4" s="1"/>
  <c r="E1816" i="4"/>
  <c r="A1816" i="4" s="1"/>
  <c r="E1817" i="4"/>
  <c r="A1817" i="4" s="1"/>
  <c r="E1818" i="4"/>
  <c r="A1818" i="4" s="1"/>
  <c r="E1819" i="4"/>
  <c r="A1819" i="4" s="1"/>
  <c r="E1820" i="4"/>
  <c r="A1820" i="4" s="1"/>
  <c r="E1821" i="4"/>
  <c r="A1821" i="4" s="1"/>
  <c r="E1822" i="4"/>
  <c r="A1822" i="4" s="1"/>
  <c r="E1823" i="4"/>
  <c r="A1823" i="4" s="1"/>
  <c r="E1824" i="4"/>
  <c r="A1824" i="4" s="1"/>
  <c r="E1825" i="4"/>
  <c r="A1825" i="4" s="1"/>
  <c r="E1826" i="4"/>
  <c r="A1826" i="4" s="1"/>
  <c r="E1827" i="4"/>
  <c r="A1827" i="4" s="1"/>
  <c r="E1828" i="4"/>
  <c r="A1828" i="4" s="1"/>
  <c r="E1829" i="4"/>
  <c r="A1829" i="4" s="1"/>
  <c r="E1830" i="4"/>
  <c r="A1830" i="4" s="1"/>
  <c r="E1831" i="4"/>
  <c r="A1831" i="4" s="1"/>
  <c r="E1832" i="4"/>
  <c r="A1832" i="4" s="1"/>
  <c r="E1833" i="4"/>
  <c r="A1833" i="4" s="1"/>
  <c r="E1834" i="4"/>
  <c r="A1834" i="4" s="1"/>
  <c r="E1835" i="4"/>
  <c r="A1835" i="4" s="1"/>
  <c r="E1836" i="4"/>
  <c r="A1836" i="4" s="1"/>
  <c r="E1837" i="4"/>
  <c r="A1837" i="4" s="1"/>
  <c r="E1838" i="4"/>
  <c r="A1838" i="4" s="1"/>
  <c r="E1839" i="4"/>
  <c r="A1839" i="4" s="1"/>
  <c r="E1840" i="4"/>
  <c r="A1840" i="4" s="1"/>
  <c r="E1841" i="4"/>
  <c r="A1841" i="4" s="1"/>
  <c r="E1842" i="4"/>
  <c r="A1842" i="4" s="1"/>
  <c r="E1843" i="4"/>
  <c r="A1843" i="4" s="1"/>
  <c r="E1844" i="4"/>
  <c r="A1844" i="4" s="1"/>
  <c r="E1845" i="4"/>
  <c r="A1845" i="4" s="1"/>
  <c r="E1846" i="4"/>
  <c r="A1846" i="4" s="1"/>
  <c r="E1847" i="4"/>
  <c r="A1847" i="4" s="1"/>
  <c r="E1848" i="4"/>
  <c r="A1848" i="4" s="1"/>
  <c r="E1849" i="4"/>
  <c r="A1849" i="4" s="1"/>
  <c r="E1850" i="4"/>
  <c r="A1850" i="4" s="1"/>
  <c r="E1851" i="4"/>
  <c r="A1851" i="4" s="1"/>
  <c r="E1852" i="4"/>
  <c r="A1852" i="4" s="1"/>
  <c r="E1853" i="4"/>
  <c r="A1853" i="4" s="1"/>
  <c r="E1854" i="4"/>
  <c r="A1854" i="4" s="1"/>
  <c r="E1855" i="4"/>
  <c r="A1855" i="4" s="1"/>
  <c r="E1856" i="4"/>
  <c r="A1856" i="4" s="1"/>
  <c r="E1857" i="4"/>
  <c r="A1857" i="4" s="1"/>
  <c r="E1858" i="4"/>
  <c r="A1858" i="4" s="1"/>
  <c r="E1859" i="4"/>
  <c r="A1859" i="4" s="1"/>
  <c r="E1860" i="4"/>
  <c r="A1860" i="4" s="1"/>
  <c r="E1861" i="4"/>
  <c r="A1861" i="4" s="1"/>
  <c r="E1862" i="4"/>
  <c r="A1862" i="4" s="1"/>
  <c r="E1863" i="4"/>
  <c r="A1863" i="4" s="1"/>
  <c r="E1864" i="4"/>
  <c r="A1864" i="4" s="1"/>
  <c r="E1865" i="4"/>
  <c r="A1865" i="4" s="1"/>
  <c r="E1866" i="4"/>
  <c r="A1866" i="4" s="1"/>
  <c r="E1867" i="4"/>
  <c r="A1867" i="4" s="1"/>
  <c r="E1868" i="4"/>
  <c r="A1868" i="4" s="1"/>
  <c r="E1869" i="4"/>
  <c r="A1869" i="4" s="1"/>
  <c r="E1870" i="4"/>
  <c r="A1870" i="4" s="1"/>
  <c r="E1871" i="4"/>
  <c r="A1871" i="4" s="1"/>
  <c r="E1872" i="4"/>
  <c r="A1872" i="4" s="1"/>
  <c r="E1873" i="4"/>
  <c r="A1873" i="4" s="1"/>
  <c r="E1874" i="4"/>
  <c r="A1874" i="4" s="1"/>
  <c r="E1875" i="4"/>
  <c r="A1875" i="4" s="1"/>
  <c r="E1876" i="4"/>
  <c r="A1876" i="4" s="1"/>
  <c r="E1877" i="4"/>
  <c r="A1877" i="4" s="1"/>
  <c r="E1878" i="4"/>
  <c r="A1878" i="4" s="1"/>
  <c r="E1879" i="4"/>
  <c r="A1879" i="4" s="1"/>
  <c r="E1880" i="4"/>
  <c r="A1880" i="4" s="1"/>
  <c r="E1881" i="4"/>
  <c r="A1881" i="4" s="1"/>
  <c r="E1882" i="4"/>
  <c r="A1882" i="4" s="1"/>
  <c r="E1883" i="4"/>
  <c r="A1883" i="4" s="1"/>
  <c r="E1884" i="4"/>
  <c r="A1884" i="4" s="1"/>
  <c r="E1885" i="4"/>
  <c r="A1885" i="4" s="1"/>
  <c r="E1886" i="4"/>
  <c r="A1886" i="4" s="1"/>
  <c r="E1887" i="4"/>
  <c r="A1887" i="4" s="1"/>
  <c r="E1888" i="4"/>
  <c r="A1888" i="4" s="1"/>
  <c r="E1889" i="4"/>
  <c r="A1889" i="4" s="1"/>
  <c r="E1890" i="4"/>
  <c r="A1890" i="4" s="1"/>
  <c r="E1891" i="4"/>
  <c r="A1891" i="4" s="1"/>
  <c r="E1892" i="4"/>
  <c r="A1892" i="4" s="1"/>
  <c r="E1893" i="4"/>
  <c r="A1893" i="4" s="1"/>
  <c r="E1894" i="4"/>
  <c r="A1894" i="4" s="1"/>
  <c r="E1895" i="4"/>
  <c r="A1895" i="4" s="1"/>
  <c r="E1896" i="4"/>
  <c r="A1896" i="4" s="1"/>
  <c r="E1897" i="4"/>
  <c r="A1897" i="4" s="1"/>
  <c r="E1898" i="4"/>
  <c r="A1898" i="4" s="1"/>
  <c r="E1899" i="4"/>
  <c r="A1899" i="4" s="1"/>
  <c r="E1900" i="4"/>
  <c r="A1900" i="4" s="1"/>
  <c r="E1901" i="4"/>
  <c r="A1901" i="4" s="1"/>
  <c r="E1902" i="4"/>
  <c r="A1902" i="4" s="1"/>
  <c r="E1903" i="4"/>
  <c r="A1903" i="4" s="1"/>
  <c r="E1904" i="4"/>
  <c r="A1904" i="4" s="1"/>
  <c r="E1905" i="4"/>
  <c r="A1905" i="4" s="1"/>
  <c r="E1906" i="4"/>
  <c r="A1906" i="4" s="1"/>
  <c r="E1907" i="4"/>
  <c r="A1907" i="4" s="1"/>
  <c r="E1908" i="4"/>
  <c r="A1908" i="4" s="1"/>
  <c r="E1909" i="4"/>
  <c r="A1909" i="4" s="1"/>
  <c r="E1910" i="4"/>
  <c r="A1910" i="4" s="1"/>
  <c r="E1911" i="4"/>
  <c r="A1911" i="4" s="1"/>
  <c r="E1912" i="4"/>
  <c r="A1912" i="4" s="1"/>
  <c r="E1913" i="4"/>
  <c r="A1913" i="4" s="1"/>
  <c r="E1914" i="4"/>
  <c r="A1914" i="4" s="1"/>
  <c r="E1915" i="4"/>
  <c r="A1915" i="4" s="1"/>
  <c r="E1916" i="4"/>
  <c r="A1916" i="4" s="1"/>
  <c r="E1917" i="4"/>
  <c r="A1917" i="4" s="1"/>
  <c r="E1918" i="4"/>
  <c r="A1918" i="4" s="1"/>
  <c r="E1919" i="4"/>
  <c r="A1919" i="4" s="1"/>
  <c r="E1920" i="4"/>
  <c r="A1920" i="4" s="1"/>
  <c r="E1921" i="4"/>
  <c r="A1921" i="4" s="1"/>
  <c r="E1922" i="4"/>
  <c r="A1922" i="4" s="1"/>
  <c r="E1923" i="4"/>
  <c r="A1923" i="4" s="1"/>
  <c r="E1924" i="4"/>
  <c r="A1924" i="4" s="1"/>
  <c r="E1925" i="4"/>
  <c r="A1925" i="4" s="1"/>
  <c r="E1926" i="4"/>
  <c r="A1926" i="4" s="1"/>
  <c r="E1927" i="4"/>
  <c r="A1927" i="4" s="1"/>
  <c r="E1928" i="4"/>
  <c r="A1928" i="4" s="1"/>
  <c r="E1929" i="4"/>
  <c r="A1929" i="4" s="1"/>
  <c r="E1930" i="4"/>
  <c r="A1930" i="4" s="1"/>
  <c r="E1931" i="4"/>
  <c r="A1931" i="4" s="1"/>
  <c r="E1932" i="4"/>
  <c r="A1932" i="4" s="1"/>
  <c r="E1933" i="4"/>
  <c r="A1933" i="4" s="1"/>
  <c r="E1934" i="4"/>
  <c r="A1934" i="4" s="1"/>
  <c r="E1935" i="4"/>
  <c r="A1935" i="4" s="1"/>
  <c r="E1936" i="4"/>
  <c r="A1936" i="4" s="1"/>
  <c r="E1937" i="4"/>
  <c r="A1937" i="4" s="1"/>
  <c r="E1938" i="4"/>
  <c r="A1938" i="4" s="1"/>
  <c r="E1939" i="4"/>
  <c r="A1939" i="4" s="1"/>
  <c r="E1940" i="4"/>
  <c r="A1940" i="4" s="1"/>
  <c r="E1941" i="4"/>
  <c r="A1941" i="4" s="1"/>
  <c r="E1942" i="4"/>
  <c r="A1942" i="4" s="1"/>
  <c r="E1943" i="4"/>
  <c r="A1943" i="4" s="1"/>
  <c r="E1944" i="4"/>
  <c r="A1944" i="4" s="1"/>
  <c r="E1945" i="4"/>
  <c r="A1945" i="4" s="1"/>
  <c r="E1946" i="4"/>
  <c r="A1946" i="4" s="1"/>
  <c r="E1947" i="4"/>
  <c r="A1947" i="4" s="1"/>
  <c r="E1948" i="4"/>
  <c r="A1948" i="4" s="1"/>
  <c r="E1949" i="4"/>
  <c r="A1949" i="4" s="1"/>
  <c r="E1950" i="4"/>
  <c r="A1950" i="4" s="1"/>
  <c r="E1951" i="4"/>
  <c r="A1951" i="4" s="1"/>
  <c r="E1952" i="4"/>
  <c r="A1952" i="4" s="1"/>
  <c r="E1953" i="4"/>
  <c r="A1953" i="4" s="1"/>
  <c r="E1954" i="4"/>
  <c r="A1954" i="4" s="1"/>
  <c r="E1955" i="4"/>
  <c r="A1955" i="4" s="1"/>
  <c r="E1956" i="4"/>
  <c r="A1956" i="4" s="1"/>
  <c r="E1957" i="4"/>
  <c r="A1957" i="4" s="1"/>
  <c r="E1958" i="4"/>
  <c r="A1958" i="4" s="1"/>
  <c r="E1959" i="4"/>
  <c r="A1959" i="4" s="1"/>
  <c r="E1960" i="4"/>
  <c r="A1960" i="4" s="1"/>
  <c r="E1961" i="4"/>
  <c r="A1961" i="4" s="1"/>
  <c r="E1962" i="4"/>
  <c r="A1962" i="4" s="1"/>
  <c r="E1963" i="4"/>
  <c r="A1963" i="4" s="1"/>
  <c r="E1964" i="4"/>
  <c r="A1964" i="4" s="1"/>
  <c r="E1965" i="4"/>
  <c r="A1965" i="4" s="1"/>
  <c r="E1966" i="4"/>
  <c r="A1966" i="4" s="1"/>
  <c r="E1967" i="4"/>
  <c r="A1967" i="4" s="1"/>
  <c r="E1968" i="4"/>
  <c r="A1968" i="4" s="1"/>
  <c r="E1969" i="4"/>
  <c r="A1969" i="4" s="1"/>
  <c r="E1970" i="4"/>
  <c r="A1970" i="4" s="1"/>
  <c r="E1971" i="4"/>
  <c r="A1971" i="4" s="1"/>
  <c r="E1972" i="4"/>
  <c r="A1972" i="4" s="1"/>
  <c r="E1973" i="4"/>
  <c r="A1973" i="4" s="1"/>
  <c r="E1974" i="4"/>
  <c r="A1974" i="4" s="1"/>
  <c r="E1975" i="4"/>
  <c r="A1975" i="4" s="1"/>
  <c r="E1976" i="4"/>
  <c r="A1976" i="4" s="1"/>
  <c r="E1977" i="4"/>
  <c r="A1977" i="4" s="1"/>
  <c r="E1978" i="4"/>
  <c r="A1978" i="4" s="1"/>
  <c r="E1979" i="4"/>
  <c r="A1979" i="4" s="1"/>
  <c r="E1980" i="4"/>
  <c r="A1980" i="4" s="1"/>
  <c r="E1981" i="4"/>
  <c r="A1981" i="4" s="1"/>
  <c r="E1982" i="4"/>
  <c r="A1982" i="4" s="1"/>
  <c r="E1983" i="4"/>
  <c r="A1983" i="4" s="1"/>
  <c r="E1984" i="4"/>
  <c r="A1984" i="4" s="1"/>
  <c r="E1985" i="4"/>
  <c r="A1985" i="4" s="1"/>
  <c r="E1986" i="4"/>
  <c r="A1986" i="4" s="1"/>
  <c r="E1987" i="4"/>
  <c r="A1987" i="4" s="1"/>
  <c r="E1988" i="4"/>
  <c r="A1988" i="4" s="1"/>
  <c r="E1989" i="4"/>
  <c r="A1989" i="4" s="1"/>
  <c r="E1990" i="4"/>
  <c r="A1990" i="4" s="1"/>
  <c r="E1991" i="4"/>
  <c r="A1991" i="4" s="1"/>
  <c r="E1992" i="4"/>
  <c r="A1992" i="4" s="1"/>
  <c r="E1993" i="4"/>
  <c r="A1993" i="4" s="1"/>
  <c r="E1994" i="4"/>
  <c r="A1994" i="4" s="1"/>
  <c r="E1995" i="4"/>
  <c r="A1995" i="4" s="1"/>
  <c r="E1996" i="4"/>
  <c r="A1996" i="4" s="1"/>
  <c r="E1997" i="4"/>
  <c r="A1997" i="4" s="1"/>
  <c r="E1998" i="4"/>
  <c r="A1998" i="4" s="1"/>
  <c r="E1999" i="4"/>
  <c r="A1999" i="4" s="1"/>
  <c r="E2000" i="4"/>
  <c r="A2000" i="4" s="1"/>
  <c r="E2001" i="4"/>
  <c r="A2001" i="4" s="1"/>
  <c r="E2002" i="4"/>
  <c r="A2002" i="4" s="1"/>
  <c r="E2003" i="4"/>
  <c r="A2003" i="4" s="1"/>
  <c r="E2004" i="4"/>
  <c r="A2004" i="4" s="1"/>
  <c r="E2005" i="4"/>
  <c r="A2005" i="4" s="1"/>
  <c r="E2006" i="4"/>
  <c r="A2006" i="4" s="1"/>
  <c r="E2007" i="4"/>
  <c r="A2007" i="4" s="1"/>
  <c r="E2008" i="4"/>
  <c r="A2008" i="4" s="1"/>
  <c r="E2009" i="4"/>
  <c r="A2009" i="4" s="1"/>
  <c r="E2010" i="4"/>
  <c r="A2010" i="4" s="1"/>
  <c r="E2011" i="4"/>
  <c r="A2011" i="4" s="1"/>
  <c r="E2012" i="4"/>
  <c r="A2012" i="4" s="1"/>
  <c r="E2013" i="4"/>
  <c r="A2013" i="4" s="1"/>
  <c r="E2014" i="4"/>
  <c r="A2014" i="4" s="1"/>
  <c r="E2015" i="4"/>
  <c r="A2015" i="4" s="1"/>
  <c r="E2016" i="4"/>
  <c r="A2016" i="4" s="1"/>
  <c r="E2017" i="4"/>
  <c r="A2017" i="4" s="1"/>
  <c r="E2018" i="4"/>
  <c r="A2018" i="4" s="1"/>
  <c r="E2019" i="4"/>
  <c r="A2019" i="4" s="1"/>
  <c r="E2020" i="4"/>
  <c r="A2020" i="4" s="1"/>
  <c r="E2021" i="4"/>
  <c r="A2021" i="4" s="1"/>
  <c r="E2022" i="4"/>
  <c r="A2022" i="4" s="1"/>
  <c r="E2023" i="4"/>
  <c r="A2023" i="4" s="1"/>
  <c r="E2024" i="4"/>
  <c r="A2024" i="4" s="1"/>
  <c r="E2025" i="4"/>
  <c r="A2025" i="4" s="1"/>
  <c r="E2026" i="4"/>
  <c r="A2026" i="4" s="1"/>
  <c r="E2027" i="4"/>
  <c r="A2027" i="4" s="1"/>
  <c r="E2028" i="4"/>
  <c r="A2028" i="4" s="1"/>
  <c r="E2029" i="4"/>
  <c r="A2029" i="4" s="1"/>
  <c r="E2030" i="4"/>
  <c r="A2030" i="4" s="1"/>
  <c r="E2031" i="4"/>
  <c r="A2031" i="4" s="1"/>
  <c r="E2032" i="4"/>
  <c r="A2032" i="4" s="1"/>
  <c r="E2033" i="4"/>
  <c r="A2033" i="4" s="1"/>
  <c r="E2034" i="4"/>
  <c r="A2034" i="4" s="1"/>
  <c r="E2035" i="4"/>
  <c r="A2035" i="4" s="1"/>
  <c r="E2036" i="4"/>
  <c r="A2036" i="4" s="1"/>
  <c r="E2037" i="4"/>
  <c r="A2037" i="4" s="1"/>
  <c r="E2038" i="4"/>
  <c r="A2038" i="4" s="1"/>
  <c r="E2039" i="4"/>
  <c r="A2039" i="4" s="1"/>
  <c r="E2040" i="4"/>
  <c r="A2040" i="4" s="1"/>
  <c r="E2041" i="4"/>
  <c r="A2041" i="4" s="1"/>
  <c r="E2042" i="4"/>
  <c r="A2042" i="4" s="1"/>
  <c r="E2043" i="4"/>
  <c r="A2043" i="4" s="1"/>
  <c r="E2044" i="4"/>
  <c r="A2044" i="4" s="1"/>
  <c r="E2045" i="4"/>
  <c r="A2045" i="4" s="1"/>
  <c r="E2046" i="4"/>
  <c r="A2046" i="4" s="1"/>
  <c r="E2047" i="4"/>
  <c r="A2047" i="4" s="1"/>
  <c r="E2048" i="4"/>
  <c r="A2048" i="4" s="1"/>
  <c r="E2049" i="4"/>
  <c r="A2049" i="4" s="1"/>
  <c r="E2050" i="4"/>
  <c r="A2050" i="4" s="1"/>
  <c r="E2051" i="4"/>
  <c r="A2051" i="4" s="1"/>
  <c r="E2052" i="4"/>
  <c r="A2052" i="4" s="1"/>
  <c r="E2053" i="4"/>
  <c r="A2053" i="4" s="1"/>
  <c r="E2054" i="4"/>
  <c r="A2054" i="4" s="1"/>
  <c r="E2055" i="4"/>
  <c r="A2055" i="4" s="1"/>
  <c r="E2056" i="4"/>
  <c r="A2056" i="4" s="1"/>
  <c r="E2057" i="4"/>
  <c r="A2057" i="4" s="1"/>
  <c r="E2058" i="4"/>
  <c r="A2058" i="4" s="1"/>
  <c r="E2059" i="4"/>
  <c r="A2059" i="4" s="1"/>
  <c r="E2060" i="4"/>
  <c r="A2060" i="4" s="1"/>
  <c r="E2061" i="4"/>
  <c r="A2061" i="4" s="1"/>
  <c r="E2062" i="4"/>
  <c r="A2062" i="4" s="1"/>
  <c r="E2063" i="4"/>
  <c r="A2063" i="4" s="1"/>
  <c r="E2064" i="4"/>
  <c r="A2064" i="4" s="1"/>
  <c r="E2065" i="4"/>
  <c r="A2065" i="4" s="1"/>
  <c r="E2066" i="4"/>
  <c r="A2066" i="4" s="1"/>
  <c r="E2067" i="4"/>
  <c r="A2067" i="4" s="1"/>
  <c r="E2068" i="4"/>
  <c r="A2068" i="4" s="1"/>
  <c r="E2069" i="4"/>
  <c r="A2069" i="4" s="1"/>
  <c r="E2070" i="4"/>
  <c r="A2070" i="4" s="1"/>
  <c r="E2071" i="4"/>
  <c r="A2071" i="4" s="1"/>
  <c r="E2072" i="4"/>
  <c r="A2072" i="4" s="1"/>
  <c r="E2073" i="4"/>
  <c r="A2073" i="4" s="1"/>
  <c r="E2074" i="4"/>
  <c r="A2074" i="4" s="1"/>
  <c r="E2075" i="4"/>
  <c r="A2075" i="4" s="1"/>
  <c r="E2076" i="4"/>
  <c r="A2076" i="4" s="1"/>
  <c r="E2077" i="4"/>
  <c r="A2077" i="4" s="1"/>
  <c r="E2078" i="4"/>
  <c r="A2078" i="4" s="1"/>
  <c r="E2079" i="4"/>
  <c r="A2079" i="4" s="1"/>
  <c r="E2080" i="4"/>
  <c r="A2080" i="4" s="1"/>
  <c r="E2081" i="4"/>
  <c r="A2081" i="4" s="1"/>
  <c r="E2082" i="4"/>
  <c r="A2082" i="4" s="1"/>
  <c r="E2083" i="4"/>
  <c r="A2083" i="4" s="1"/>
  <c r="E2084" i="4"/>
  <c r="A2084" i="4" s="1"/>
  <c r="E2085" i="4"/>
  <c r="A2085" i="4" s="1"/>
  <c r="E2086" i="4"/>
  <c r="A2086" i="4" s="1"/>
  <c r="E2087" i="4"/>
  <c r="A2087" i="4" s="1"/>
  <c r="E2088" i="4"/>
  <c r="A2088" i="4" s="1"/>
  <c r="E2089" i="4"/>
  <c r="A2089" i="4" s="1"/>
  <c r="E2090" i="4"/>
  <c r="A2090" i="4" s="1"/>
  <c r="E2091" i="4"/>
  <c r="A2091" i="4" s="1"/>
  <c r="E2092" i="4"/>
  <c r="A2092" i="4" s="1"/>
  <c r="E2093" i="4"/>
  <c r="A2093" i="4" s="1"/>
  <c r="E2094" i="4"/>
  <c r="A2094" i="4" s="1"/>
  <c r="E2095" i="4"/>
  <c r="A2095" i="4" s="1"/>
  <c r="E2096" i="4"/>
  <c r="A2096" i="4" s="1"/>
  <c r="E2097" i="4"/>
  <c r="A2097" i="4" s="1"/>
  <c r="E2098" i="4"/>
  <c r="A2098" i="4" s="1"/>
  <c r="E2099" i="4"/>
  <c r="A2099" i="4" s="1"/>
  <c r="E2100" i="4"/>
  <c r="A2100" i="4" s="1"/>
  <c r="E2101" i="4"/>
  <c r="A2101" i="4" s="1"/>
  <c r="E2102" i="4"/>
  <c r="A2102" i="4" s="1"/>
  <c r="E2103" i="4"/>
  <c r="A2103" i="4" s="1"/>
  <c r="E2104" i="4"/>
  <c r="A2104" i="4" s="1"/>
  <c r="E2105" i="4"/>
  <c r="A2105" i="4" s="1"/>
  <c r="E2106" i="4"/>
  <c r="A2106" i="4" s="1"/>
  <c r="E2107" i="4"/>
  <c r="A2107" i="4" s="1"/>
  <c r="E2108" i="4"/>
  <c r="A2108" i="4" s="1"/>
  <c r="E2109" i="4"/>
  <c r="A2109" i="4" s="1"/>
  <c r="E2110" i="4"/>
  <c r="A2110" i="4" s="1"/>
  <c r="E2111" i="4"/>
  <c r="A2111" i="4" s="1"/>
  <c r="E2112" i="4"/>
  <c r="A2112" i="4" s="1"/>
  <c r="E2113" i="4"/>
  <c r="A2113" i="4" s="1"/>
  <c r="E2114" i="4"/>
  <c r="A2114" i="4" s="1"/>
  <c r="E2115" i="4"/>
  <c r="A2115" i="4" s="1"/>
  <c r="E2116" i="4"/>
  <c r="A2116" i="4" s="1"/>
  <c r="E2117" i="4"/>
  <c r="A2117" i="4" s="1"/>
  <c r="E2118" i="4"/>
  <c r="A2118" i="4" s="1"/>
  <c r="E2119" i="4"/>
  <c r="A2119" i="4" s="1"/>
  <c r="E2120" i="4"/>
  <c r="A2120" i="4" s="1"/>
  <c r="E2121" i="4"/>
  <c r="A2121" i="4" s="1"/>
  <c r="E2122" i="4"/>
  <c r="A2122" i="4" s="1"/>
  <c r="E2123" i="4"/>
  <c r="A2123" i="4" s="1"/>
  <c r="E2124" i="4"/>
  <c r="A2124" i="4" s="1"/>
  <c r="E2125" i="4"/>
  <c r="A2125" i="4" s="1"/>
  <c r="E2126" i="4"/>
  <c r="A2126" i="4" s="1"/>
  <c r="E2127" i="4"/>
  <c r="A2127" i="4" s="1"/>
  <c r="E2128" i="4"/>
  <c r="A2128" i="4" s="1"/>
  <c r="E2129" i="4"/>
  <c r="A2129" i="4" s="1"/>
  <c r="E2130" i="4"/>
  <c r="A2130" i="4" s="1"/>
  <c r="E2131" i="4"/>
  <c r="A2131" i="4" s="1"/>
  <c r="E2132" i="4"/>
  <c r="A2132" i="4" s="1"/>
  <c r="E2133" i="4"/>
  <c r="A2133" i="4" s="1"/>
  <c r="E2134" i="4"/>
  <c r="A2134" i="4" s="1"/>
  <c r="E2135" i="4"/>
  <c r="A2135" i="4" s="1"/>
  <c r="E2136" i="4"/>
  <c r="A2136" i="4" s="1"/>
  <c r="E2137" i="4"/>
  <c r="A2137" i="4" s="1"/>
  <c r="E2138" i="4"/>
  <c r="A2138" i="4" s="1"/>
  <c r="E2139" i="4"/>
  <c r="A2139" i="4" s="1"/>
  <c r="E2140" i="4"/>
  <c r="A2140" i="4" s="1"/>
  <c r="E2141" i="4"/>
  <c r="A2141" i="4" s="1"/>
  <c r="E2142" i="4"/>
  <c r="A2142" i="4" s="1"/>
  <c r="E2143" i="4"/>
  <c r="A2143" i="4" s="1"/>
  <c r="E2144" i="4"/>
  <c r="A2144" i="4" s="1"/>
  <c r="E2145" i="4"/>
  <c r="A2145" i="4" s="1"/>
  <c r="E2146" i="4"/>
  <c r="A2146" i="4" s="1"/>
  <c r="E2147" i="4"/>
  <c r="A2147" i="4" s="1"/>
  <c r="E2148" i="4"/>
  <c r="A2148" i="4" s="1"/>
  <c r="E2149" i="4"/>
  <c r="A2149" i="4" s="1"/>
  <c r="E2150" i="4"/>
  <c r="A2150" i="4" s="1"/>
  <c r="E2151" i="4"/>
  <c r="A2151" i="4" s="1"/>
  <c r="E2152" i="4"/>
  <c r="A2152" i="4" s="1"/>
  <c r="E2153" i="4"/>
  <c r="A2153" i="4" s="1"/>
  <c r="E2154" i="4"/>
  <c r="A2154" i="4" s="1"/>
  <c r="E2155" i="4"/>
  <c r="A2155" i="4" s="1"/>
  <c r="E2156" i="4"/>
  <c r="A2156" i="4" s="1"/>
  <c r="E2157" i="4"/>
  <c r="A2157" i="4" s="1"/>
  <c r="E2158" i="4"/>
  <c r="A2158" i="4" s="1"/>
  <c r="E2159" i="4"/>
  <c r="A2159" i="4" s="1"/>
  <c r="E2160" i="4"/>
  <c r="A2160" i="4" s="1"/>
  <c r="E2161" i="4"/>
  <c r="A2161" i="4" s="1"/>
  <c r="E2162" i="4"/>
  <c r="A2162" i="4" s="1"/>
  <c r="E2163" i="4"/>
  <c r="A2163" i="4" s="1"/>
  <c r="E2164" i="4"/>
  <c r="A2164" i="4" s="1"/>
  <c r="E2165" i="4"/>
  <c r="A2165" i="4" s="1"/>
  <c r="E2166" i="4"/>
  <c r="A2166" i="4" s="1"/>
  <c r="E2167" i="4"/>
  <c r="A2167" i="4" s="1"/>
  <c r="E2168" i="4"/>
  <c r="A2168" i="4" s="1"/>
  <c r="E2169" i="4"/>
  <c r="A2169" i="4" s="1"/>
  <c r="E2170" i="4"/>
  <c r="A2170" i="4" s="1"/>
  <c r="E2171" i="4"/>
  <c r="A2171" i="4" s="1"/>
  <c r="E2172" i="4"/>
  <c r="A2172" i="4" s="1"/>
  <c r="E2173" i="4"/>
  <c r="A2173" i="4" s="1"/>
  <c r="E2174" i="4"/>
  <c r="A2174" i="4" s="1"/>
  <c r="E2175" i="4"/>
  <c r="A2175" i="4" s="1"/>
  <c r="E2176" i="4"/>
  <c r="A2176" i="4" s="1"/>
  <c r="E2177" i="4"/>
  <c r="A2177" i="4" s="1"/>
  <c r="E2178" i="4"/>
  <c r="A2178" i="4" s="1"/>
  <c r="E2179" i="4"/>
  <c r="A2179" i="4" s="1"/>
  <c r="E2180" i="4"/>
  <c r="A2180" i="4" s="1"/>
  <c r="E2181" i="4"/>
  <c r="A2181" i="4" s="1"/>
  <c r="E2182" i="4"/>
  <c r="A2182" i="4" s="1"/>
  <c r="E2183" i="4"/>
  <c r="A2183" i="4" s="1"/>
  <c r="E2184" i="4"/>
  <c r="A2184" i="4" s="1"/>
  <c r="E2185" i="4"/>
  <c r="A2185" i="4" s="1"/>
  <c r="E2186" i="4"/>
  <c r="A2186" i="4" s="1"/>
  <c r="E2187" i="4"/>
  <c r="A2187" i="4" s="1"/>
  <c r="E2188" i="4"/>
  <c r="A2188" i="4" s="1"/>
  <c r="E2189" i="4"/>
  <c r="A2189" i="4" s="1"/>
  <c r="E2190" i="4"/>
  <c r="A2190" i="4" s="1"/>
  <c r="E2191" i="4"/>
  <c r="A2191" i="4" s="1"/>
  <c r="E2192" i="4"/>
  <c r="A2192" i="4" s="1"/>
  <c r="E2193" i="4"/>
  <c r="A2193" i="4" s="1"/>
  <c r="E2194" i="4"/>
  <c r="A2194" i="4" s="1"/>
  <c r="E2195" i="4"/>
  <c r="A2195" i="4" s="1"/>
  <c r="E2196" i="4"/>
  <c r="A2196" i="4" s="1"/>
  <c r="E2197" i="4"/>
  <c r="A2197" i="4" s="1"/>
  <c r="E2198" i="4"/>
  <c r="A2198" i="4" s="1"/>
  <c r="E2199" i="4"/>
  <c r="A2199" i="4" s="1"/>
  <c r="E2200" i="4"/>
  <c r="A2200" i="4" s="1"/>
  <c r="E2201" i="4"/>
  <c r="A2201" i="4" s="1"/>
  <c r="E2202" i="4"/>
  <c r="A2202" i="4" s="1"/>
  <c r="E2203" i="4"/>
  <c r="A2203" i="4" s="1"/>
  <c r="E2204" i="4"/>
  <c r="A2204" i="4" s="1"/>
  <c r="E2205" i="4"/>
  <c r="A2205" i="4" s="1"/>
  <c r="E2206" i="4"/>
  <c r="A2206" i="4" s="1"/>
  <c r="E2207" i="4"/>
  <c r="A2207" i="4" s="1"/>
  <c r="E2208" i="4"/>
  <c r="A2208" i="4" s="1"/>
  <c r="E2209" i="4"/>
  <c r="A2209" i="4" s="1"/>
  <c r="E2210" i="4"/>
  <c r="A2210" i="4" s="1"/>
  <c r="E2211" i="4"/>
  <c r="A2211" i="4" s="1"/>
  <c r="E2212" i="4"/>
  <c r="A2212" i="4" s="1"/>
  <c r="E2213" i="4"/>
  <c r="A2213" i="4" s="1"/>
  <c r="E2214" i="4"/>
  <c r="A2214" i="4" s="1"/>
  <c r="E2215" i="4"/>
  <c r="A2215" i="4" s="1"/>
  <c r="E2216" i="4"/>
  <c r="A2216" i="4" s="1"/>
  <c r="E2217" i="4"/>
  <c r="A2217" i="4" s="1"/>
  <c r="E2218" i="4"/>
  <c r="A2218" i="4" s="1"/>
  <c r="E2219" i="4"/>
  <c r="A2219" i="4" s="1"/>
  <c r="E2220" i="4"/>
  <c r="A2220" i="4" s="1"/>
  <c r="E2221" i="4"/>
  <c r="A2221" i="4" s="1"/>
  <c r="E2222" i="4"/>
  <c r="A2222" i="4" s="1"/>
  <c r="E2223" i="4"/>
  <c r="A2223" i="4" s="1"/>
  <c r="E2224" i="4"/>
  <c r="A2224" i="4" s="1"/>
  <c r="E2225" i="4"/>
  <c r="A2225" i="4" s="1"/>
  <c r="E2226" i="4"/>
  <c r="A2226" i="4" s="1"/>
  <c r="E2227" i="4"/>
  <c r="A2227" i="4" s="1"/>
  <c r="E2228" i="4"/>
  <c r="A2228" i="4" s="1"/>
  <c r="E2229" i="4"/>
  <c r="A2229" i="4" s="1"/>
  <c r="E2230" i="4"/>
  <c r="A2230" i="4" s="1"/>
  <c r="E2231" i="4"/>
  <c r="A2231" i="4" s="1"/>
  <c r="E2232" i="4"/>
  <c r="A2232" i="4" s="1"/>
  <c r="E2233" i="4"/>
  <c r="A2233" i="4" s="1"/>
  <c r="E2234" i="4"/>
  <c r="A2234" i="4" s="1"/>
  <c r="E2235" i="4"/>
  <c r="A2235" i="4" s="1"/>
  <c r="E2236" i="4"/>
  <c r="A2236" i="4" s="1"/>
  <c r="E2237" i="4"/>
  <c r="A2237" i="4" s="1"/>
  <c r="E2238" i="4"/>
  <c r="A2238" i="4" s="1"/>
  <c r="E2239" i="4"/>
  <c r="A2239" i="4" s="1"/>
  <c r="E2240" i="4"/>
  <c r="A2240" i="4" s="1"/>
  <c r="E2241" i="4"/>
  <c r="A2241" i="4" s="1"/>
  <c r="E2242" i="4"/>
  <c r="A2242" i="4" s="1"/>
  <c r="E2243" i="4"/>
  <c r="A2243" i="4" s="1"/>
  <c r="E2244" i="4"/>
  <c r="A2244" i="4" s="1"/>
  <c r="E2245" i="4"/>
  <c r="A2245" i="4" s="1"/>
  <c r="E2246" i="4"/>
  <c r="A2246" i="4" s="1"/>
  <c r="E2247" i="4"/>
  <c r="A2247" i="4" s="1"/>
  <c r="E2248" i="4"/>
  <c r="A2248" i="4" s="1"/>
  <c r="E2249" i="4"/>
  <c r="A2249" i="4" s="1"/>
  <c r="E2250" i="4"/>
  <c r="A2250" i="4" s="1"/>
  <c r="E2251" i="4"/>
  <c r="A2251" i="4" s="1"/>
  <c r="E2252" i="4"/>
  <c r="A2252" i="4" s="1"/>
  <c r="E2253" i="4"/>
  <c r="A2253" i="4" s="1"/>
  <c r="E2254" i="4"/>
  <c r="A2254" i="4" s="1"/>
  <c r="E2255" i="4"/>
  <c r="A2255" i="4" s="1"/>
  <c r="E2256" i="4"/>
  <c r="A2256" i="4" s="1"/>
  <c r="E2257" i="4"/>
  <c r="A2257" i="4" s="1"/>
  <c r="E2258" i="4"/>
  <c r="A2258" i="4" s="1"/>
  <c r="E2259" i="4"/>
  <c r="A2259" i="4" s="1"/>
  <c r="E2260" i="4"/>
  <c r="A2260" i="4" s="1"/>
  <c r="E2261" i="4"/>
  <c r="A2261" i="4" s="1"/>
  <c r="E2262" i="4"/>
  <c r="A2262" i="4" s="1"/>
  <c r="E2263" i="4"/>
  <c r="A2263" i="4" s="1"/>
  <c r="E2264" i="4"/>
  <c r="A2264" i="4" s="1"/>
  <c r="E2265" i="4"/>
  <c r="A2265" i="4" s="1"/>
  <c r="E2266" i="4"/>
  <c r="A2266" i="4" s="1"/>
  <c r="E2267" i="4"/>
  <c r="A2267" i="4" s="1"/>
  <c r="E2268" i="4"/>
  <c r="A2268" i="4" s="1"/>
  <c r="E2269" i="4"/>
  <c r="A2269" i="4" s="1"/>
  <c r="E2270" i="4"/>
  <c r="A2270" i="4" s="1"/>
  <c r="E2271" i="4"/>
  <c r="A2271" i="4" s="1"/>
  <c r="E2272" i="4"/>
  <c r="A2272" i="4" s="1"/>
  <c r="E2273" i="4"/>
  <c r="A2273" i="4" s="1"/>
  <c r="E2274" i="4"/>
  <c r="A2274" i="4" s="1"/>
  <c r="E2275" i="4"/>
  <c r="A2275" i="4" s="1"/>
  <c r="E2276" i="4"/>
  <c r="A2276" i="4" s="1"/>
  <c r="E2277" i="4"/>
  <c r="A2277" i="4" s="1"/>
  <c r="E2278" i="4"/>
  <c r="A2278" i="4" s="1"/>
  <c r="E2279" i="4"/>
  <c r="A2279" i="4" s="1"/>
  <c r="E2280" i="4"/>
  <c r="A2280" i="4" s="1"/>
  <c r="E2281" i="4"/>
  <c r="A2281" i="4" s="1"/>
  <c r="E2282" i="4"/>
  <c r="A2282" i="4" s="1"/>
  <c r="E2283" i="4"/>
  <c r="A2283" i="4" s="1"/>
  <c r="E2284" i="4"/>
  <c r="A2284" i="4" s="1"/>
  <c r="E2285" i="4"/>
  <c r="A2285" i="4" s="1"/>
  <c r="E2286" i="4"/>
  <c r="A2286" i="4" s="1"/>
  <c r="E2287" i="4"/>
  <c r="A2287" i="4" s="1"/>
  <c r="E2288" i="4"/>
  <c r="A2288" i="4" s="1"/>
  <c r="E2289" i="4"/>
  <c r="A2289" i="4" s="1"/>
  <c r="E2290" i="4"/>
  <c r="A2290" i="4" s="1"/>
  <c r="E2291" i="4"/>
  <c r="A2291" i="4" s="1"/>
  <c r="E2292" i="4"/>
  <c r="A2292" i="4" s="1"/>
  <c r="E2293" i="4"/>
  <c r="A2293" i="4" s="1"/>
  <c r="E2294" i="4"/>
  <c r="A2294" i="4" s="1"/>
  <c r="E2295" i="4"/>
  <c r="A2295" i="4" s="1"/>
  <c r="E2296" i="4"/>
  <c r="A2296" i="4" s="1"/>
  <c r="E2297" i="4"/>
  <c r="A2297" i="4" s="1"/>
  <c r="E2298" i="4"/>
  <c r="A2298" i="4" s="1"/>
  <c r="E2299" i="4"/>
  <c r="A2299" i="4" s="1"/>
  <c r="E2300" i="4"/>
  <c r="A2300" i="4" s="1"/>
  <c r="E2301" i="4"/>
  <c r="A2301" i="4" s="1"/>
  <c r="E2302" i="4"/>
  <c r="A2302" i="4" s="1"/>
  <c r="E2303" i="4"/>
  <c r="A2303" i="4" s="1"/>
  <c r="E2304" i="4"/>
  <c r="A2304" i="4" s="1"/>
  <c r="E2305" i="4"/>
  <c r="A2305" i="4" s="1"/>
  <c r="E2306" i="4"/>
  <c r="A2306" i="4" s="1"/>
  <c r="E2307" i="4"/>
  <c r="A2307" i="4" s="1"/>
  <c r="E2308" i="4"/>
  <c r="A2308" i="4" s="1"/>
  <c r="E2309" i="4"/>
  <c r="A2309" i="4" s="1"/>
  <c r="E2310" i="4"/>
  <c r="A2310" i="4" s="1"/>
  <c r="E2311" i="4"/>
  <c r="A2311" i="4" s="1"/>
  <c r="E2312" i="4"/>
  <c r="A2312" i="4" s="1"/>
  <c r="E2313" i="4"/>
  <c r="A2313" i="4" s="1"/>
  <c r="E2314" i="4"/>
  <c r="A2314" i="4" s="1"/>
  <c r="E2315" i="4"/>
  <c r="A2315" i="4" s="1"/>
  <c r="E2316" i="4"/>
  <c r="A2316" i="4" s="1"/>
  <c r="E2317" i="4"/>
  <c r="A2317" i="4" s="1"/>
  <c r="E2318" i="4"/>
  <c r="A2318" i="4" s="1"/>
  <c r="E2319" i="4"/>
  <c r="A2319" i="4" s="1"/>
  <c r="E2320" i="4"/>
  <c r="A2320" i="4" s="1"/>
  <c r="E2321" i="4"/>
  <c r="A2321" i="4" s="1"/>
  <c r="E2322" i="4"/>
  <c r="A2322" i="4" s="1"/>
  <c r="E2323" i="4"/>
  <c r="A2323" i="4" s="1"/>
  <c r="E2324" i="4"/>
  <c r="A2324" i="4" s="1"/>
  <c r="E2325" i="4"/>
  <c r="A2325" i="4" s="1"/>
  <c r="E2326" i="4"/>
  <c r="A2326" i="4" s="1"/>
  <c r="E2327" i="4"/>
  <c r="A2327" i="4" s="1"/>
  <c r="E2328" i="4"/>
  <c r="A2328" i="4" s="1"/>
  <c r="E2329" i="4"/>
  <c r="A2329" i="4" s="1"/>
  <c r="E2330" i="4"/>
  <c r="A2330" i="4" s="1"/>
  <c r="E2331" i="4"/>
  <c r="A2331" i="4" s="1"/>
  <c r="E2332" i="4"/>
  <c r="A2332" i="4" s="1"/>
  <c r="E2333" i="4"/>
  <c r="A2333" i="4" s="1"/>
  <c r="E2334" i="4"/>
  <c r="A2334" i="4" s="1"/>
  <c r="E2335" i="4"/>
  <c r="A2335" i="4" s="1"/>
  <c r="E2336" i="4"/>
  <c r="A2336" i="4" s="1"/>
  <c r="E2337" i="4"/>
  <c r="A2337" i="4" s="1"/>
  <c r="E2338" i="4"/>
  <c r="A2338" i="4" s="1"/>
  <c r="E2339" i="4"/>
  <c r="A2339" i="4" s="1"/>
  <c r="E2340" i="4"/>
  <c r="A2340" i="4" s="1"/>
  <c r="E2341" i="4"/>
  <c r="A2341" i="4" s="1"/>
  <c r="E2342" i="4"/>
  <c r="A2342" i="4" s="1"/>
  <c r="E2343" i="4"/>
  <c r="A2343" i="4" s="1"/>
  <c r="E2344" i="4"/>
  <c r="A2344" i="4" s="1"/>
  <c r="E2345" i="4"/>
  <c r="A2345" i="4" s="1"/>
  <c r="E2346" i="4"/>
  <c r="A2346" i="4" s="1"/>
  <c r="E2347" i="4"/>
  <c r="A2347" i="4" s="1"/>
  <c r="E2348" i="4"/>
  <c r="A2348" i="4" s="1"/>
  <c r="E2349" i="4"/>
  <c r="A2349" i="4" s="1"/>
  <c r="E2350" i="4"/>
  <c r="A2350" i="4" s="1"/>
  <c r="E2351" i="4"/>
  <c r="A2351" i="4" s="1"/>
  <c r="E2352" i="4"/>
  <c r="A2352" i="4" s="1"/>
  <c r="E2353" i="4"/>
  <c r="A2353" i="4" s="1"/>
  <c r="E2354" i="4"/>
  <c r="A2354" i="4" s="1"/>
  <c r="E2355" i="4"/>
  <c r="A2355" i="4" s="1"/>
  <c r="E2356" i="4"/>
  <c r="A2356" i="4" s="1"/>
  <c r="E2357" i="4"/>
  <c r="A2357" i="4" s="1"/>
  <c r="E2358" i="4"/>
  <c r="A2358" i="4" s="1"/>
  <c r="E2359" i="4"/>
  <c r="A2359" i="4" s="1"/>
  <c r="E2360" i="4"/>
  <c r="A2360" i="4" s="1"/>
  <c r="E2361" i="4"/>
  <c r="A2361" i="4" s="1"/>
  <c r="E2362" i="4"/>
  <c r="A2362" i="4" s="1"/>
  <c r="E2363" i="4"/>
  <c r="A2363" i="4" s="1"/>
  <c r="E2364" i="4"/>
  <c r="A2364" i="4" s="1"/>
  <c r="E2365" i="4"/>
  <c r="A2365" i="4" s="1"/>
  <c r="E2366" i="4"/>
  <c r="A2366" i="4" s="1"/>
  <c r="E2367" i="4"/>
  <c r="A2367" i="4" s="1"/>
  <c r="E2368" i="4"/>
  <c r="A2368" i="4" s="1"/>
  <c r="E2369" i="4"/>
  <c r="A2369" i="4" s="1"/>
  <c r="E2370" i="4"/>
  <c r="A2370" i="4" s="1"/>
  <c r="E2371" i="4"/>
  <c r="A2371" i="4" s="1"/>
  <c r="E2372" i="4"/>
  <c r="A2372" i="4" s="1"/>
  <c r="E2373" i="4"/>
  <c r="A2373" i="4" s="1"/>
  <c r="E2374" i="4"/>
  <c r="A2374" i="4" s="1"/>
  <c r="E2375" i="4"/>
  <c r="A2375" i="4" s="1"/>
  <c r="E2376" i="4"/>
  <c r="A2376" i="4" s="1"/>
  <c r="E2377" i="4"/>
  <c r="A2377" i="4" s="1"/>
  <c r="E2378" i="4"/>
  <c r="A2378" i="4" s="1"/>
  <c r="E2379" i="4"/>
  <c r="A2379" i="4" s="1"/>
  <c r="E2380" i="4"/>
  <c r="A2380" i="4" s="1"/>
  <c r="E2381" i="4"/>
  <c r="A2381" i="4" s="1"/>
  <c r="E2382" i="4"/>
  <c r="A2382" i="4" s="1"/>
  <c r="E2383" i="4"/>
  <c r="A2383" i="4" s="1"/>
  <c r="E2384" i="4"/>
  <c r="A2384" i="4" s="1"/>
  <c r="E2385" i="4"/>
  <c r="A2385" i="4" s="1"/>
  <c r="E2386" i="4"/>
  <c r="A2386" i="4" s="1"/>
  <c r="E2387" i="4"/>
  <c r="A2387" i="4" s="1"/>
  <c r="E2388" i="4"/>
  <c r="A2388" i="4" s="1"/>
  <c r="E2389" i="4"/>
  <c r="A2389" i="4" s="1"/>
  <c r="E2390" i="4"/>
  <c r="A2390" i="4" s="1"/>
  <c r="E2391" i="4"/>
  <c r="A2391" i="4" s="1"/>
  <c r="E2392" i="4"/>
  <c r="A2392" i="4" s="1"/>
  <c r="E2393" i="4"/>
  <c r="A2393" i="4" s="1"/>
  <c r="E2394" i="4"/>
  <c r="A2394" i="4" s="1"/>
  <c r="E2395" i="4"/>
  <c r="A2395" i="4" s="1"/>
  <c r="E2396" i="4"/>
  <c r="A2396" i="4" s="1"/>
  <c r="E2397" i="4"/>
  <c r="A2397" i="4" s="1"/>
  <c r="E2398" i="4"/>
  <c r="A2398" i="4" s="1"/>
  <c r="E2399" i="4"/>
  <c r="A2399" i="4" s="1"/>
  <c r="E2400" i="4"/>
  <c r="A2400" i="4" s="1"/>
  <c r="E2401" i="4"/>
  <c r="A2401" i="4" s="1"/>
  <c r="E2402" i="4"/>
  <c r="A2402" i="4" s="1"/>
  <c r="E2403" i="4"/>
  <c r="A2403" i="4" s="1"/>
  <c r="E2404" i="4"/>
  <c r="A2404" i="4" s="1"/>
  <c r="E2405" i="4"/>
  <c r="A2405" i="4" s="1"/>
  <c r="E2406" i="4"/>
  <c r="A2406" i="4" s="1"/>
  <c r="E2407" i="4"/>
  <c r="A2407" i="4" s="1"/>
  <c r="E2408" i="4"/>
  <c r="A2408" i="4" s="1"/>
  <c r="E2409" i="4"/>
  <c r="A2409" i="4" s="1"/>
  <c r="E2410" i="4"/>
  <c r="A2410" i="4" s="1"/>
  <c r="E2411" i="4"/>
  <c r="A2411" i="4" s="1"/>
  <c r="E2412" i="4"/>
  <c r="A2412" i="4" s="1"/>
  <c r="E2413" i="4"/>
  <c r="A2413" i="4" s="1"/>
  <c r="E2414" i="4"/>
  <c r="A2414" i="4" s="1"/>
  <c r="E2415" i="4"/>
  <c r="A2415" i="4" s="1"/>
  <c r="E2416" i="4"/>
  <c r="A2416" i="4" s="1"/>
  <c r="E2417" i="4"/>
  <c r="A2417" i="4" s="1"/>
  <c r="E2418" i="4"/>
  <c r="A2418" i="4" s="1"/>
  <c r="E2419" i="4"/>
  <c r="A2419" i="4" s="1"/>
  <c r="E2420" i="4"/>
  <c r="A2420" i="4" s="1"/>
  <c r="E2421" i="4"/>
  <c r="A2421" i="4" s="1"/>
  <c r="E2422" i="4"/>
  <c r="A2422" i="4" s="1"/>
  <c r="E2423" i="4"/>
  <c r="A2423" i="4" s="1"/>
  <c r="E2424" i="4"/>
  <c r="A2424" i="4" s="1"/>
  <c r="E2425" i="4"/>
  <c r="A2425" i="4" s="1"/>
  <c r="E2426" i="4"/>
  <c r="A2426" i="4" s="1"/>
  <c r="E2427" i="4"/>
  <c r="A2427" i="4" s="1"/>
  <c r="E2428" i="4"/>
  <c r="A2428" i="4" s="1"/>
  <c r="E2429" i="4"/>
  <c r="A2429" i="4" s="1"/>
  <c r="E2430" i="4"/>
  <c r="A2430" i="4" s="1"/>
  <c r="E2431" i="4"/>
  <c r="A2431" i="4" s="1"/>
  <c r="E2432" i="4"/>
  <c r="A2432" i="4" s="1"/>
  <c r="E2433" i="4"/>
  <c r="A2433" i="4" s="1"/>
  <c r="E2434" i="4"/>
  <c r="A2434" i="4" s="1"/>
  <c r="E2435" i="4"/>
  <c r="A2435" i="4" s="1"/>
  <c r="E2436" i="4"/>
  <c r="A2436" i="4" s="1"/>
  <c r="E2437" i="4"/>
  <c r="A2437" i="4" s="1"/>
  <c r="E2438" i="4"/>
  <c r="A2438" i="4" s="1"/>
  <c r="E2439" i="4"/>
  <c r="A2439" i="4" s="1"/>
  <c r="E2440" i="4"/>
  <c r="A2440" i="4" s="1"/>
  <c r="E2441" i="4"/>
  <c r="A2441" i="4" s="1"/>
  <c r="E2442" i="4"/>
  <c r="A2442" i="4" s="1"/>
  <c r="E2443" i="4"/>
  <c r="A2443" i="4" s="1"/>
  <c r="E2444" i="4"/>
  <c r="A2444" i="4" s="1"/>
  <c r="E2445" i="4"/>
  <c r="A2445" i="4" s="1"/>
  <c r="E2446" i="4"/>
  <c r="A2446" i="4" s="1"/>
  <c r="E2447" i="4"/>
  <c r="A2447" i="4" s="1"/>
  <c r="E2448" i="4"/>
  <c r="A2448" i="4" s="1"/>
  <c r="E2449" i="4"/>
  <c r="A2449" i="4" s="1"/>
  <c r="E2450" i="4"/>
  <c r="A2450" i="4" s="1"/>
  <c r="E2451" i="4"/>
  <c r="A2451" i="4" s="1"/>
  <c r="E2452" i="4"/>
  <c r="A2452" i="4" s="1"/>
  <c r="E2453" i="4"/>
  <c r="A2453" i="4" s="1"/>
  <c r="E2454" i="4"/>
  <c r="A2454" i="4" s="1"/>
  <c r="E2455" i="4"/>
  <c r="A2455" i="4" s="1"/>
  <c r="E2456" i="4"/>
  <c r="A2456" i="4" s="1"/>
  <c r="E2457" i="4"/>
  <c r="A2457" i="4" s="1"/>
  <c r="E2458" i="4"/>
  <c r="A2458" i="4" s="1"/>
  <c r="E2459" i="4"/>
  <c r="A2459" i="4" s="1"/>
  <c r="E2460" i="4"/>
  <c r="A2460" i="4" s="1"/>
  <c r="E2461" i="4"/>
  <c r="A2461" i="4" s="1"/>
  <c r="E2462" i="4"/>
  <c r="A2462" i="4" s="1"/>
  <c r="E2463" i="4"/>
  <c r="A2463" i="4" s="1"/>
  <c r="E2464" i="4"/>
  <c r="A2464" i="4" s="1"/>
  <c r="E2465" i="4"/>
  <c r="A2465" i="4" s="1"/>
  <c r="E2466" i="4"/>
  <c r="A2466" i="4" s="1"/>
  <c r="E2467" i="4"/>
  <c r="A2467" i="4" s="1"/>
  <c r="E2468" i="4"/>
  <c r="A2468" i="4" s="1"/>
  <c r="E2469" i="4"/>
  <c r="A2469" i="4" s="1"/>
  <c r="C18" i="34" l="1"/>
  <c r="C14" i="34"/>
  <c r="C21" i="34"/>
  <c r="C20" i="34"/>
  <c r="C16" i="34"/>
  <c r="C7" i="34"/>
  <c r="C2" i="34"/>
  <c r="C9" i="34"/>
  <c r="C4" i="34"/>
  <c r="C17" i="34"/>
  <c r="C8" i="34"/>
  <c r="D8" i="34" s="1"/>
  <c r="G8" i="34" s="1"/>
  <c r="C19" i="34"/>
  <c r="D19" i="34" s="1"/>
  <c r="G19" i="34" s="1"/>
  <c r="C15" i="34"/>
  <c r="D15" i="34" s="1"/>
  <c r="G15" i="34" s="1"/>
  <c r="C10" i="34"/>
  <c r="D10" i="34" s="1"/>
  <c r="G10" i="34" s="1"/>
  <c r="C6" i="34"/>
  <c r="C3" i="34"/>
  <c r="C5" i="34"/>
  <c r="D5" i="34" s="1"/>
  <c r="G5" i="34" s="1"/>
  <c r="C13" i="34"/>
  <c r="D13" i="34" s="1"/>
  <c r="G13" i="34" s="1"/>
  <c r="E19" i="34" l="1"/>
  <c r="F19" i="34"/>
  <c r="E13" i="34"/>
  <c r="F13" i="34"/>
  <c r="E15" i="34"/>
  <c r="F15" i="34"/>
  <c r="F8" i="34"/>
  <c r="E8" i="34"/>
  <c r="F5" i="34"/>
  <c r="E5" i="34"/>
  <c r="F10" i="34"/>
  <c r="E10" i="34"/>
  <c r="D2" i="34"/>
  <c r="G2" i="34" s="1"/>
  <c r="D20" i="34"/>
  <c r="G20" i="34" s="1"/>
  <c r="D17" i="34"/>
  <c r="G17" i="34" s="1"/>
  <c r="D7" i="34"/>
  <c r="G7" i="34" s="1"/>
  <c r="D21" i="34"/>
  <c r="G21" i="34" s="1"/>
  <c r="D3" i="34"/>
  <c r="G3" i="34" s="1"/>
  <c r="D4" i="34"/>
  <c r="G4" i="34" s="1"/>
  <c r="D14" i="34"/>
  <c r="G14" i="34" s="1"/>
  <c r="D6" i="34"/>
  <c r="G6" i="34" s="1"/>
  <c r="D9" i="34"/>
  <c r="G9" i="34" s="1"/>
  <c r="D16" i="34"/>
  <c r="G16" i="34" s="1"/>
  <c r="D18" i="34"/>
  <c r="G18" i="34" s="1"/>
  <c r="F21" i="34" l="1"/>
  <c r="E21" i="34"/>
  <c r="F20" i="34"/>
  <c r="E20" i="34"/>
  <c r="E18" i="34"/>
  <c r="F18" i="34"/>
  <c r="E14" i="34"/>
  <c r="F14" i="34"/>
  <c r="F16" i="34"/>
  <c r="E16" i="34"/>
  <c r="F17" i="34"/>
  <c r="E17" i="34"/>
  <c r="F4" i="34"/>
  <c r="E4" i="34"/>
  <c r="E3" i="34"/>
  <c r="F3" i="34"/>
  <c r="F9" i="34"/>
  <c r="E9" i="34"/>
  <c r="F7" i="34"/>
  <c r="E7" i="34"/>
  <c r="F6" i="34"/>
  <c r="E6" i="34"/>
  <c r="E2" i="34"/>
  <c r="F2" i="34"/>
</calcChain>
</file>

<file path=xl/sharedStrings.xml><?xml version="1.0" encoding="utf-8"?>
<sst xmlns="http://schemas.openxmlformats.org/spreadsheetml/2006/main" count="22613" uniqueCount="361">
  <si>
    <t>Workforce</t>
  </si>
  <si>
    <t>Type of Provider</t>
  </si>
  <si>
    <t>Year</t>
  </si>
  <si>
    <t>Licensed practical nurses</t>
  </si>
  <si>
    <t>Female</t>
  </si>
  <si>
    <t>Nurse practitioners</t>
  </si>
  <si>
    <t>Male</t>
  </si>
  <si>
    <t>Registered nurses</t>
  </si>
  <si>
    <t>Registered psychiatric nurses</t>
  </si>
  <si>
    <t>All places of work</t>
  </si>
  <si>
    <t>Hospital</t>
  </si>
  <si>
    <t>Community health</t>
  </si>
  <si>
    <t>Nursing home/long-term care</t>
  </si>
  <si>
    <t>Other places of work</t>
  </si>
  <si>
    <t>Newfoundland and Labrador</t>
  </si>
  <si>
    <t>Prince Edward Island</t>
  </si>
  <si>
    <t>Nova Scotia</t>
  </si>
  <si>
    <t>New Brunswick</t>
  </si>
  <si>
    <t>Quebec</t>
  </si>
  <si>
    <t>Ontario</t>
  </si>
  <si>
    <t>Manitoba</t>
  </si>
  <si>
    <t>Saskatchewan</t>
  </si>
  <si>
    <t>Alberta</t>
  </si>
  <si>
    <t>British Columbia</t>
  </si>
  <si>
    <t>Yukon</t>
  </si>
  <si>
    <t>Northwest Territories</t>
  </si>
  <si>
    <t>Nunavut</t>
  </si>
  <si>
    <t>Province/Territory</t>
  </si>
  <si>
    <t>Place of Work</t>
  </si>
  <si>
    <t>Unknown Sex</t>
  </si>
  <si>
    <t>&lt;25</t>
  </si>
  <si>
    <t>25-29</t>
  </si>
  <si>
    <t>30-34</t>
  </si>
  <si>
    <t>35-39</t>
  </si>
  <si>
    <t>40-44</t>
  </si>
  <si>
    <t>45-49</t>
  </si>
  <si>
    <t>50-54</t>
  </si>
  <si>
    <t>55-59</t>
  </si>
  <si>
    <t>60-64</t>
  </si>
  <si>
    <t>65-69</t>
  </si>
  <si>
    <t>70+</t>
  </si>
  <si>
    <t>Unknown age</t>
  </si>
  <si>
    <t>Canadian Educated Nurses</t>
  </si>
  <si>
    <t>Internationally Educated Nurses</t>
  </si>
  <si>
    <t>Unknow location of graduation</t>
  </si>
  <si>
    <t>0-11 years</t>
  </si>
  <si>
    <t>11-20 years</t>
  </si>
  <si>
    <t>21-30 years</t>
  </si>
  <si>
    <t>31+ years</t>
  </si>
  <si>
    <t>Unknown places of work</t>
  </si>
  <si>
    <t>Unknown years since graduation</t>
  </si>
  <si>
    <t>Full-Time</t>
  </si>
  <si>
    <t>Part-Time</t>
  </si>
  <si>
    <t>Casual</t>
  </si>
  <si>
    <t>Staff Nurse</t>
  </si>
  <si>
    <t>Manager</t>
  </si>
  <si>
    <t>Other Position</t>
  </si>
  <si>
    <t>Unknown Position</t>
  </si>
  <si>
    <t>Direct Care</t>
  </si>
  <si>
    <t>Administration</t>
  </si>
  <si>
    <t>Education/Research</t>
  </si>
  <si>
    <t>Unknown Area of Responsibility</t>
  </si>
  <si>
    <t>Urban</t>
  </si>
  <si>
    <t>Rural/Remote</t>
  </si>
  <si>
    <t>Unknown Urban/Rural</t>
  </si>
  <si>
    <t>Category</t>
  </si>
  <si>
    <t>Count</t>
  </si>
  <si>
    <t>Percentage</t>
  </si>
  <si>
    <t>Sex</t>
  </si>
  <si>
    <t>Age Group</t>
  </si>
  <si>
    <t>Country of Graduation</t>
  </si>
  <si>
    <t>Employment Status</t>
  </si>
  <si>
    <t>Full-time</t>
  </si>
  <si>
    <t>Position</t>
  </si>
  <si>
    <t>Staff nurse</t>
  </si>
  <si>
    <t>Other</t>
  </si>
  <si>
    <t>Area of Responsibility</t>
  </si>
  <si>
    <t>Direct care</t>
  </si>
  <si>
    <t>Geographic Designation</t>
  </si>
  <si>
    <t>Total</t>
  </si>
  <si>
    <t>Part-time</t>
  </si>
  <si>
    <t>Back to Table of contents</t>
  </si>
  <si>
    <t>Jurisdiction</t>
  </si>
  <si>
    <t>Type of provider</t>
  </si>
  <si>
    <t>Supply: number of nurses</t>
  </si>
  <si>
    <t>Supply: inflow</t>
  </si>
  <si>
    <t xml:space="preserve">Supply: outflow </t>
  </si>
  <si>
    <t>Supply: renewal</t>
  </si>
  <si>
    <t>Supply: inflow, age younger than 35</t>
  </si>
  <si>
    <t xml:space="preserve">Supply: inflow, age 35 to 54 </t>
  </si>
  <si>
    <t>Supply: inflow, age 55 and older</t>
  </si>
  <si>
    <t>Supply: inflow, age not stated</t>
  </si>
  <si>
    <t>Supply: outflow, age younger than 35</t>
  </si>
  <si>
    <t xml:space="preserve">Supply: outflow, age 35 to 54 </t>
  </si>
  <si>
    <t>Supply: outflow, age 55 and older</t>
  </si>
  <si>
    <t>Supply: outflow, age not stated</t>
  </si>
  <si>
    <t>Supply: renewal, age younger than 35</t>
  </si>
  <si>
    <t xml:space="preserve">Supply: renewal, age 35 to 54 </t>
  </si>
  <si>
    <t>Supply: renewal, age 55 and older</t>
  </si>
  <si>
    <t>Supply: renewal, age not stated</t>
  </si>
  <si>
    <t>Supply: employment status, employed in profession</t>
  </si>
  <si>
    <t>Supply: employment status, employed in other than profession and seeking employment in profession</t>
  </si>
  <si>
    <t>Supply: employment status, employed in other than profession and not seeking employment in profession</t>
  </si>
  <si>
    <t>Supply: employment status, not employed and seeking employment in profession</t>
  </si>
  <si>
    <t>Supply: employment status, not employed and not seeking employment in profession</t>
  </si>
  <si>
    <t>Supply: employment status, not stated</t>
  </si>
  <si>
    <t>Supply: sex, female</t>
  </si>
  <si>
    <t>Supply: sex, male</t>
  </si>
  <si>
    <t>Supply: sex, not stated</t>
  </si>
  <si>
    <t>Supply: average age</t>
  </si>
  <si>
    <t>Supply: age younger than 30</t>
  </si>
  <si>
    <t>Supply: age 30 to 39</t>
  </si>
  <si>
    <t>Supply: age 40 to 49</t>
  </si>
  <si>
    <t>Supply: age 50 to 59</t>
  </si>
  <si>
    <t>Supply: age 60 to 64</t>
  </si>
  <si>
    <t>Supply: age 65 to 69</t>
  </si>
  <si>
    <t>Supply: age 70 and older</t>
  </si>
  <si>
    <t>Supply: age not stated</t>
  </si>
  <si>
    <t>Supply: highest education, diploma</t>
  </si>
  <si>
    <t>Supply: highest education, baccalaureate</t>
  </si>
  <si>
    <t>Supply: highest education, master's</t>
  </si>
  <si>
    <t>Supply: highest education, doctorate</t>
  </si>
  <si>
    <t>Supply: highest education, equivalency</t>
  </si>
  <si>
    <t>Supply: highest education, not stated</t>
  </si>
  <si>
    <t>Supply: location of graduation, canada</t>
  </si>
  <si>
    <t>Supply: location of graduation, international</t>
  </si>
  <si>
    <t>Supply: location of graduation, not stated</t>
  </si>
  <si>
    <t>Supply: years since graduation 0 to 10</t>
  </si>
  <si>
    <t>Supply: years since graduation 11 to 20</t>
  </si>
  <si>
    <t>Supply: years since graduation 21 to 30</t>
  </si>
  <si>
    <t>Supply: years since graduation 31 and more</t>
  </si>
  <si>
    <t>Workforce: number of nurses</t>
  </si>
  <si>
    <t>Workforce: employed full-time</t>
  </si>
  <si>
    <t>Workforce: employed part-time</t>
  </si>
  <si>
    <t>Workforce: employed casual</t>
  </si>
  <si>
    <t>Workforce: employed status unknown</t>
  </si>
  <si>
    <t>Workforce: place of work, hospital</t>
  </si>
  <si>
    <t>Workforce: place of work, community health</t>
  </si>
  <si>
    <t>Workforce: place of work, nursing home / LTC</t>
  </si>
  <si>
    <t>Workforce: place of work, other</t>
  </si>
  <si>
    <t>Workforce: place of work, not stated</t>
  </si>
  <si>
    <t>Workforce: position, staff nurse</t>
  </si>
  <si>
    <t>Workforce: position, manager</t>
  </si>
  <si>
    <t>Workforce: position, other</t>
  </si>
  <si>
    <t>Workforce: position, not stated</t>
  </si>
  <si>
    <t>Workforce: area of responsibility, direct care</t>
  </si>
  <si>
    <t>Workforce: area of responsibility, administration</t>
  </si>
  <si>
    <t>Workforce: area of responsibility, education</t>
  </si>
  <si>
    <t>Workforce: area of responsibility, research</t>
  </si>
  <si>
    <t>Workforce: area of responsibility, not stated</t>
  </si>
  <si>
    <t>Workforce: geography, urban</t>
  </si>
  <si>
    <t>Workforce: geography, not stated</t>
  </si>
  <si>
    <t>Northwest Territories/Nunavut</t>
  </si>
  <si>
    <t>Terminology</t>
  </si>
  <si>
    <r>
      <rPr>
        <i/>
        <sz val="11"/>
        <rFont val="Arial"/>
        <family val="2"/>
      </rPr>
      <t>Direct care</t>
    </r>
    <r>
      <rPr>
        <sz val="11"/>
        <rFont val="Arial"/>
        <family val="2"/>
      </rPr>
      <t xml:space="preserve"> includes data from medical/surgical, psychiatric/mental health, pediatric, maternal/newborn, geriatric/long-term care, critical care, community health, ambulatory care, home care, occupational health, operating room/recovery room, emergency care, nursing in several clinical areas, oncology, rehabilitation, public health, telehealth, palliative care, children and adolescent services, developmental habilitation/disabilities, addiction services, acute services, forensic services and other patient care.</t>
    </r>
  </si>
  <si>
    <t xml:space="preserve">Table of contents </t>
  </si>
  <si>
    <t xml:space="preserve">Additional resources </t>
  </si>
  <si>
    <r>
      <rPr>
        <sz val="11"/>
        <rFont val="Arial"/>
        <family val="2"/>
      </rPr>
      <t xml:space="preserve">Twitter: </t>
    </r>
    <r>
      <rPr>
        <u/>
        <sz val="11"/>
        <color rgb="FF0070C0"/>
        <rFont val="Arial"/>
        <family val="2"/>
      </rPr>
      <t>twitter.com/cihi_icis</t>
    </r>
  </si>
  <si>
    <r>
      <rPr>
        <sz val="11"/>
        <rFont val="Arial"/>
        <family val="2"/>
      </rPr>
      <t xml:space="preserve">Facebook: </t>
    </r>
    <r>
      <rPr>
        <u/>
        <sz val="11"/>
        <color rgb="FF0070C0"/>
        <rFont val="Arial"/>
        <family val="2"/>
      </rPr>
      <t>facebook.com/CIHI.ICIS</t>
    </r>
  </si>
  <si>
    <r>
      <rPr>
        <sz val="11"/>
        <rFont val="Arial"/>
        <family val="2"/>
      </rPr>
      <t xml:space="preserve">Instagram: </t>
    </r>
    <r>
      <rPr>
        <u/>
        <sz val="11"/>
        <color rgb="FF0070C0"/>
        <rFont val="Arial"/>
        <family val="2"/>
      </rPr>
      <t>instagram.com/cihi_icis/</t>
    </r>
  </si>
  <si>
    <r>
      <rPr>
        <sz val="11"/>
        <rFont val="Arial"/>
        <family val="2"/>
      </rPr>
      <t xml:space="preserve">YouTube: </t>
    </r>
    <r>
      <rPr>
        <u/>
        <sz val="11"/>
        <color rgb="FF0070C0"/>
        <rFont val="Arial"/>
        <family val="2"/>
      </rPr>
      <t>youtube.com/user/CIHICanada</t>
    </r>
  </si>
  <si>
    <t>Table 4: Provincial/territorial profile for selected type of provider, by place of work, selected province/territory, selected data year</t>
  </si>
  <si>
    <t>01Newfoundland and Labrador</t>
  </si>
  <si>
    <t>02Prince Edward Island</t>
  </si>
  <si>
    <t>03Nova Scotia</t>
  </si>
  <si>
    <t>04New Brunswick</t>
  </si>
  <si>
    <t>05Quebec</t>
  </si>
  <si>
    <t>10British Columbia</t>
  </si>
  <si>
    <t>11Yukon</t>
  </si>
  <si>
    <t>12Northwest Territories</t>
  </si>
  <si>
    <t>13Nunavut</t>
  </si>
  <si>
    <t>00Canada</t>
  </si>
  <si>
    <t>06Ontario</t>
  </si>
  <si>
    <t>07Manitoba</t>
  </si>
  <si>
    <t>08Saskatchewan</t>
  </si>
  <si>
    <t>09Alberta</t>
  </si>
  <si>
    <t>Province</t>
  </si>
  <si>
    <t>Rural/remote</t>
  </si>
  <si>
    <t>Place of Work0</t>
  </si>
  <si>
    <t>1All places of work</t>
  </si>
  <si>
    <t>2Hospital</t>
  </si>
  <si>
    <t>3Nursing home/long-term care</t>
  </si>
  <si>
    <t>4Community health</t>
  </si>
  <si>
    <t>5Other places of work</t>
  </si>
  <si>
    <t>6Unknown places of work</t>
  </si>
  <si>
    <t>Place of work</t>
  </si>
  <si>
    <t>ID</t>
  </si>
  <si>
    <t>Inflow %</t>
  </si>
  <si>
    <t>Outflow%</t>
  </si>
  <si>
    <t>invisible 1</t>
  </si>
  <si>
    <t>pos1</t>
  </si>
  <si>
    <t>neg1</t>
  </si>
  <si>
    <t>variance</t>
  </si>
  <si>
    <t>%change</t>
  </si>
  <si>
    <t xml:space="preserve"> </t>
  </si>
  <si>
    <t xml:space="preserve">Screen reader users: There is 1 table on this tab called Table 4: Supply and workforce of regulated nurses, by type of provider and jurisdiction, Canada, 2009 to 2018 It begins at cell A5 and ends at cell BU445 </t>
  </si>
  <si>
    <t>Notes for this table are in the next tab, labelled Table 4 notes</t>
  </si>
  <si>
    <t>Supply</t>
  </si>
  <si>
    <t>4Newfoundland and Labrador</t>
  </si>
  <si>
    <t>5Newfoundland and Labrador0</t>
  </si>
  <si>
    <t>5Newfoundland and Labrador</t>
  </si>
  <si>
    <t>Newfoundland and Labrador7</t>
  </si>
  <si>
    <t>Newfoundland and Labrador5</t>
  </si>
  <si>
    <t>5Newfoundland and Labrador1</t>
  </si>
  <si>
    <t>14Newfoundland and Labrador</t>
  </si>
  <si>
    <t>workplace</t>
  </si>
  <si>
    <t>female</t>
  </si>
  <si>
    <t xml:space="preserve">male </t>
  </si>
  <si>
    <t>unk_sex</t>
  </si>
  <si>
    <t>age_unk</t>
  </si>
  <si>
    <t>Canadian grads</t>
  </si>
  <si>
    <t>Interntl grads</t>
  </si>
  <si>
    <t>Grad location UNK</t>
  </si>
  <si>
    <t>Status UNK</t>
  </si>
  <si>
    <t>manager</t>
  </si>
  <si>
    <t>not stated position</t>
  </si>
  <si>
    <t>other</t>
  </si>
  <si>
    <t>staff nurse</t>
  </si>
  <si>
    <t>Admin</t>
  </si>
  <si>
    <t>direct care</t>
  </si>
  <si>
    <t>education</t>
  </si>
  <si>
    <t>research</t>
  </si>
  <si>
    <t>rural</t>
  </si>
  <si>
    <t>urban</t>
  </si>
  <si>
    <t>Total workforce</t>
  </si>
  <si>
    <t>Education</t>
  </si>
  <si>
    <t>Research</t>
  </si>
  <si>
    <t>not stated responsinbility</t>
  </si>
  <si>
    <t>provider</t>
  </si>
  <si>
    <t>registration_location_code</t>
  </si>
  <si>
    <t>data_year</t>
  </si>
  <si>
    <t>geo_unk</t>
  </si>
  <si>
    <t>.</t>
  </si>
  <si>
    <t>—</t>
  </si>
  <si>
    <t>Total Workforce</t>
  </si>
  <si>
    <t>%workplace</t>
  </si>
  <si>
    <t>ID2</t>
  </si>
  <si>
    <t>N All places of work</t>
  </si>
  <si>
    <t>Table 1: Supply of nurses for selected type of provider, selected province/territory, 2010 to 2019</t>
  </si>
  <si>
    <t>Table 2: Workforce of nurses for selected type of provider, selected province/territory, 2010 to 2019</t>
  </si>
  <si>
    <t>Table 3: Inflow and outflow for selected type of provider, selected province/territory, 2010 to 2019</t>
  </si>
  <si>
    <t>NPs work in a variety of health care settings, such as community care (community clinics, health care centres, physicians’ offices and patients’ homes), long-term care (nursing homes), hospitals (outpatient clinics, emergency departments and other patient areas) and NP-led clinics.</t>
  </si>
  <si>
    <t>empl. status UNK</t>
  </si>
  <si>
    <t>Included below are definitions for each:</t>
  </si>
  <si>
    <t>Health care professionals</t>
  </si>
  <si>
    <t>Health Workforce in Canada, 2019 — Quick Stats</t>
  </si>
  <si>
    <t>Notes to readers</t>
  </si>
  <si>
    <r>
      <t xml:space="preserve">Registered psychiatric nurses </t>
    </r>
    <r>
      <rPr>
        <sz val="11"/>
        <color rgb="FF000000"/>
        <rFont val="Arial"/>
        <family val="2"/>
      </rPr>
      <t>(RPNs) are health care professionals who work both autonomously and in collaboration with clients and other health care team members to coordinate health care and provide client-centred services to individuals, families, groups and communities. RPNs focus on mental and developmental health, mental illness and addictions, while integrating physical health and utilizing bio-psycho-social and spiritual models for a holistic approach to care. RPNs are currently regulated in the 4 Western provinces (Manitoba, Saskatchewan, Alberta and British Columbia) and Yukon.</t>
    </r>
    <r>
      <rPr>
        <b/>
        <sz val="11"/>
        <color rgb="FF000000"/>
        <rFont val="Arial"/>
        <family val="2"/>
      </rPr>
      <t xml:space="preserve"> Note:</t>
    </r>
    <r>
      <rPr>
        <sz val="11"/>
        <color rgb="FF000000"/>
        <rFont val="Arial"/>
        <family val="2"/>
      </rPr>
      <t xml:space="preserve"> RPNs are educated and trained independently of the registered nursing class.</t>
    </r>
  </si>
  <si>
    <r>
      <rPr>
        <i/>
        <sz val="11"/>
        <rFont val="Arial"/>
        <family val="2"/>
      </rPr>
      <t>Hospital</t>
    </r>
    <r>
      <rPr>
        <sz val="11"/>
        <rFont val="Arial"/>
        <family val="2"/>
      </rPr>
      <t xml:space="preserve"> includes data from hospital (general, maternal, pediatric, psychiatric), mental health centre and 
rehabilitation/convalescent centre.</t>
    </r>
  </si>
  <si>
    <r>
      <rPr>
        <i/>
        <sz val="11"/>
        <rFont val="Arial"/>
        <family val="2"/>
      </rPr>
      <t>Community health</t>
    </r>
    <r>
      <rPr>
        <sz val="11"/>
        <rFont val="Arial"/>
        <family val="2"/>
      </rPr>
      <t xml:space="preserve"> includes data from community mental health agency/community health centre, home care agency, nursing station (outpost or clinic), public health department/unit and physician’s office/family practice unit.</t>
    </r>
  </si>
  <si>
    <r>
      <rPr>
        <i/>
        <sz val="11"/>
        <rFont val="Arial"/>
        <family val="2"/>
      </rPr>
      <t>Nursing home/long-term care (LTC)</t>
    </r>
    <r>
      <rPr>
        <sz val="11"/>
        <rFont val="Arial"/>
        <family val="2"/>
      </rPr>
      <t xml:space="preserve"> includes data from nursing homes/long-term care facilities and residential care facilities.</t>
    </r>
  </si>
  <si>
    <r>
      <rPr>
        <i/>
        <sz val="11"/>
        <rFont val="Arial"/>
        <family val="2"/>
      </rPr>
      <t>Other place of work</t>
    </r>
    <r>
      <rPr>
        <sz val="11"/>
        <rFont val="Arial"/>
        <family val="2"/>
      </rPr>
      <t xml:space="preserve"> includes data from business/industry/occupational health office, private psychiatric nursing agency or private nursing agency/private duty, self-employed/private practice, educational institution, association/government, correctional agency and other place of work.</t>
    </r>
  </si>
  <si>
    <r>
      <rPr>
        <i/>
        <sz val="11"/>
        <rFont val="Arial"/>
        <family val="2"/>
      </rPr>
      <t>Staff nurse</t>
    </r>
    <r>
      <rPr>
        <sz val="11"/>
        <rFont val="Arial"/>
        <family val="2"/>
      </rPr>
      <t xml:space="preserve"> includes staff nurse/staff psychiatric nurse/community health nurse/community health practical nurse/community health psychiatric nurse.</t>
    </r>
  </si>
  <si>
    <r>
      <rPr>
        <i/>
        <sz val="11"/>
        <rFont val="Arial"/>
        <family val="2"/>
      </rPr>
      <t>Manager</t>
    </r>
    <r>
      <rPr>
        <sz val="11"/>
        <rFont val="Arial"/>
        <family val="2"/>
      </rPr>
      <t xml:space="preserve"> includes chief nursing officer/chief executive officer, director/assistant director, manager/assistant manager and coordinator/care manager.</t>
    </r>
  </si>
  <si>
    <r>
      <rPr>
        <i/>
        <sz val="11"/>
        <rFont val="Arial"/>
        <family val="2"/>
      </rPr>
      <t>Other position</t>
    </r>
    <r>
      <rPr>
        <sz val="11"/>
        <rFont val="Arial"/>
        <family val="2"/>
      </rPr>
      <t xml:space="preserve"> includes instructor/professor/educator, researcher, consultant, clinical specialist, nurse midwife, nurse practitioner, LPN specialty and other position.</t>
    </r>
  </si>
  <si>
    <r>
      <rPr>
        <i/>
        <sz val="11"/>
        <rFont val="Arial"/>
        <family val="2"/>
      </rPr>
      <t>Administration</t>
    </r>
    <r>
      <rPr>
        <sz val="11"/>
        <rFont val="Arial"/>
        <family val="2"/>
      </rPr>
      <t xml:space="preserve"> includes data from nursing services, nursing education and other administration.</t>
    </r>
  </si>
  <si>
    <r>
      <rPr>
        <i/>
        <sz val="11"/>
        <rFont val="Arial"/>
        <family val="2"/>
      </rPr>
      <t>Research</t>
    </r>
    <r>
      <rPr>
        <sz val="11"/>
        <rFont val="Arial"/>
        <family val="2"/>
      </rPr>
      <t xml:space="preserve"> includes data from registered nursing research/practical nursing research/psychiatric nursing research and other research.</t>
    </r>
  </si>
  <si>
    <t>Provider type</t>
  </si>
  <si>
    <t>Jurisdictions - profiles</t>
  </si>
  <si>
    <t>Jurisdictions - supply/workforce</t>
  </si>
  <si>
    <t>Jurisdictions -inflow</t>
  </si>
  <si>
    <t>Province/territory/Canada (main)</t>
  </si>
  <si>
    <t>Province/territory/Canada (comparator 1)</t>
  </si>
  <si>
    <t>Province/territory/Canada (comparator 2)</t>
  </si>
  <si>
    <t>Notes</t>
  </si>
  <si>
    <t>Source</t>
  </si>
  <si>
    <t>Health Workforce Database, Canadian Institute for Health Information.</t>
  </si>
  <si>
    <r>
      <rPr>
        <sz val="12"/>
        <color rgb="FF00B0F0"/>
        <rFont val="Calibri"/>
        <family val="2"/>
        <scheme val="minor"/>
      </rPr>
      <t>Provinces/territories</t>
    </r>
    <r>
      <rPr>
        <sz val="12"/>
        <color theme="1"/>
        <rFont val="Calibri"/>
        <family val="2"/>
        <scheme val="minor"/>
      </rPr>
      <t xml:space="preserve"> with available data</t>
    </r>
  </si>
  <si>
    <t>Province/territory/Canada (comparator)</t>
  </si>
  <si>
    <t>Province/territory</t>
  </si>
  <si>
    <t>Data element</t>
  </si>
  <si>
    <t>Not stated</t>
  </si>
  <si>
    <t>25–29</t>
  </si>
  <si>
    <t>30–34</t>
  </si>
  <si>
    <t>35–39</t>
  </si>
  <si>
    <t>40–44</t>
  </si>
  <si>
    <t>45–49</t>
  </si>
  <si>
    <t>50–54</t>
  </si>
  <si>
    <t>55–59</t>
  </si>
  <si>
    <t>60–64</t>
  </si>
  <si>
    <t>65–69</t>
  </si>
  <si>
    <t>Canadian educated</t>
  </si>
  <si>
    <t>Internationally educated</t>
  </si>
  <si>
    <t>Full time</t>
  </si>
  <si>
    <t>Part time</t>
  </si>
  <si>
    <r>
      <t xml:space="preserve">• </t>
    </r>
    <r>
      <rPr>
        <i/>
        <sz val="11"/>
        <rFont val="Arial"/>
        <family val="2"/>
      </rPr>
      <t xml:space="preserve">Nursing </t>
    </r>
    <r>
      <rPr>
        <sz val="11"/>
        <rFont val="Arial"/>
        <family val="2"/>
      </rPr>
      <t>refers collectively to Canada’s 4 regulated nursing professions, unless otherwise specified.</t>
    </r>
  </si>
  <si>
    <r>
      <t xml:space="preserve">• </t>
    </r>
    <r>
      <rPr>
        <i/>
        <sz val="11"/>
        <rFont val="Arial"/>
        <family val="2"/>
      </rPr>
      <t xml:space="preserve">Workforce </t>
    </r>
    <r>
      <rPr>
        <sz val="11"/>
        <rFont val="Arial"/>
        <family val="2"/>
      </rPr>
      <t>refers to only those regulated nurses who were employed at the time of annual registration.</t>
    </r>
  </si>
  <si>
    <t>To find other information on this subject, use the following search terms: RN, NP, LPN, RPN, nurses, nursing, nursing profession, regulated nurses, registered nurses, nurse practitioners, licensed practical nurses, registered psychiatric nurses, supply, workforce, employment, place of work, rate of growth, percentage change, inflow, outflow, renewal, age distribution, trends, proportion, position, area of responsibility, sex, age group, location of graduation, registration, urban, rural, remote.</t>
  </si>
  <si>
    <t>Screen reader users: This workbook has 8 worksheets, including this title page, notes to readers on tab 2, terminology on tab 3, a table of contents on tab 4 and data table worksheets on tabs 5 to 8.</t>
  </si>
  <si>
    <r>
      <t xml:space="preserve">The collection and reporting of health workforce data assists decision-makers in the planning and distribution of health care providers. 
</t>
    </r>
    <r>
      <rPr>
        <i/>
        <sz val="11"/>
        <color theme="1"/>
        <rFont val="Arial"/>
        <family val="2"/>
      </rPr>
      <t>Health Workforce in Canada, 2019 — Quick Stats</t>
    </r>
    <r>
      <rPr>
        <sz val="11"/>
        <color theme="1"/>
        <rFont val="Arial"/>
        <family val="2"/>
      </rPr>
      <t xml:space="preserve"> is the first release of data on the supply, workforce, inflow/outflow and provincial and territorial trends of Canada’s health workforce in the Quick Stats web tool. The file currently contains information on regulated nurses only, but future iterations will include physiotherapists, occupational therapists and pharmacists. 
This Quick Stats file provides 4 interactive data tables to facilitate research and analysis by nurse type, demographic, education and employment data elements. 
Unless otherwise indicated, this product uses data from CIHI’s Health Workforce Database provided by provincial and territorial regulatory bodies. 
</t>
    </r>
  </si>
  <si>
    <t>Talk to us</t>
  </si>
  <si>
    <t>Data-specific information:</t>
  </si>
  <si>
    <t>Media inquiries:</t>
  </si>
  <si>
    <t>media@cihi.ca</t>
  </si>
  <si>
    <t>Social media:</t>
  </si>
  <si>
    <r>
      <rPr>
        <sz val="11"/>
        <rFont val="Arial"/>
        <family val="2"/>
      </rPr>
      <t xml:space="preserve">LinkedIn: </t>
    </r>
    <r>
      <rPr>
        <u/>
        <sz val="11"/>
        <color rgb="FF0070C0"/>
        <rFont val="Arial"/>
        <family val="2"/>
      </rPr>
      <t>linkedin.com/company/canadian-institute-for-health-information</t>
    </r>
  </si>
  <si>
    <t>How to cite this document</t>
  </si>
  <si>
    <t xml:space="preserve">There are 4 groups of regulated nursing professionals in Canada. Each province and territory has its own legislation governing nursing practice, as well as its own body that regulates and licenses its members. </t>
  </si>
  <si>
    <t>Throughout this Quick Stats file,</t>
  </si>
  <si>
    <r>
      <t xml:space="preserve">• </t>
    </r>
    <r>
      <rPr>
        <i/>
        <sz val="11"/>
        <color theme="1"/>
        <rFont val="Arial"/>
        <family val="2"/>
      </rPr>
      <t xml:space="preserve">Inflow </t>
    </r>
    <r>
      <rPr>
        <sz val="11"/>
        <color theme="1"/>
        <rFont val="Arial"/>
        <family val="2"/>
      </rPr>
      <t xml:space="preserve">refers to the number of registrants entering the nursing profession. Inflow occurs when a regulated nurse registers to practise in a jurisdiction in which they did not register the previous year. Inflow is calculated by dividing the number of new registrants — regulated nurses who were not registered to practise nursing in the same province or territory the year before — by the total number of registrants in the same year. 
</t>
    </r>
  </si>
  <si>
    <r>
      <t xml:space="preserve">• </t>
    </r>
    <r>
      <rPr>
        <i/>
        <sz val="11"/>
        <color theme="1"/>
        <rFont val="Arial"/>
        <family val="2"/>
      </rPr>
      <t xml:space="preserve">Outflow </t>
    </r>
    <r>
      <rPr>
        <sz val="11"/>
        <color theme="1"/>
        <rFont val="Arial"/>
        <family val="2"/>
      </rPr>
      <t xml:space="preserve">refers to the number of registrants leaving the profession. Outflow occurs when a regulated nurse fails to renew their registration in a jurisdiction the following year. Outflow is calculated by dividing the number of registrants who did not renew their licence to practise nursing in the same province or territory by the total number of registrants in the same year. </t>
    </r>
  </si>
  <si>
    <t>Professional-specific notes</t>
  </si>
  <si>
    <t xml:space="preserve">Northwest Territories data is applicable for only licensed practical nurses. </t>
  </si>
  <si>
    <t xml:space="preserve">Data will change in the figures and table below based on your selections above. </t>
  </si>
  <si>
    <t>The information can be found in the table below.</t>
  </si>
  <si>
    <r>
      <rPr>
        <i/>
        <sz val="11"/>
        <rFont val="Arial"/>
        <family val="2"/>
      </rPr>
      <t>Education</t>
    </r>
    <r>
      <rPr>
        <sz val="11"/>
        <rFont val="Arial"/>
        <family val="2"/>
      </rPr>
      <t xml:space="preserve"> includes data from teaching students, teaching employees, teaching patients/clients 
and other education.</t>
    </r>
  </si>
  <si>
    <r>
      <rPr>
        <b/>
        <sz val="11"/>
        <rFont val="Arial"/>
        <family val="2"/>
      </rPr>
      <t xml:space="preserve">Instructions: </t>
    </r>
    <r>
      <rPr>
        <sz val="11"/>
        <rFont val="Arial"/>
        <family val="2"/>
      </rPr>
      <t>Select a provider and jurisdiction from the drop-down lists in cells A6, A8, A10 and A12.</t>
    </r>
  </si>
  <si>
    <r>
      <rPr>
        <b/>
        <sz val="11"/>
        <rFont val="Arial"/>
        <family val="2"/>
      </rPr>
      <t xml:space="preserve">Instructions: </t>
    </r>
    <r>
      <rPr>
        <sz val="11"/>
        <rFont val="Arial"/>
        <family val="2"/>
      </rPr>
      <t>Select a provider and jurisdiction from the drop-down lists in cells A6, A8 and A10.</t>
    </r>
  </si>
  <si>
    <r>
      <rPr>
        <b/>
        <sz val="11"/>
        <rFont val="Arial"/>
        <family val="2"/>
      </rPr>
      <t xml:space="preserve">Instructions: </t>
    </r>
    <r>
      <rPr>
        <sz val="11"/>
        <rFont val="Arial"/>
        <family val="2"/>
      </rPr>
      <t>Select a provider, jurisdiction, place of work and year from the drop-down lists in cells A6, A8, A10 and A12.</t>
    </r>
  </si>
  <si>
    <r>
      <rPr>
        <b/>
        <sz val="11"/>
        <rFont val="Arial"/>
        <family val="2"/>
      </rPr>
      <t xml:space="preserve">Instructions: </t>
    </r>
    <r>
      <rPr>
        <sz val="11"/>
        <rFont val="Arial"/>
        <family val="2"/>
      </rPr>
      <t>Select a provider and jurisdiction from the drop-down lists in cells A6, A8, A10 and A12.</t>
    </r>
  </si>
  <si>
    <t xml:space="preserve">Data will change in the figure and table below based on your selections above. </t>
  </si>
  <si>
    <t>Screen reader users: This tab provides the percentage inflow and outflow for the different types of regulated nurses in a given province or territory from 2010 to 2019. You can compare up to 2 jurisdictions. The figure and table will populate information based on your selections. Select the type of provider in cell A6. Select the main province or territory in cell A8. Select the comparator province or territory in cell A10. The table begins at cell A14 and ends at cell E24. The notes and source begin in cell A25 and end in cell A41. The figure is located in cell A12. A link back to the Table of contents is in cell A2.</t>
  </si>
  <si>
    <t>†</t>
  </si>
  <si>
    <r>
      <t xml:space="preserve">Supply: years since graduation, </t>
    </r>
    <r>
      <rPr>
        <b/>
        <strike/>
        <sz val="11"/>
        <color theme="0"/>
        <rFont val="Calibri"/>
        <family val="2"/>
        <scheme val="minor"/>
      </rPr>
      <t xml:space="preserve"> </t>
    </r>
    <r>
      <rPr>
        <b/>
        <sz val="11"/>
        <color theme="0"/>
        <rFont val="Calibri"/>
        <family val="2"/>
        <scheme val="minor"/>
      </rPr>
      <t>not stated</t>
    </r>
  </si>
  <si>
    <t>In Yukon, NPs were first regulated in 2013. Data is not available prior to that year.</t>
  </si>
  <si>
    <r>
      <t xml:space="preserve">• </t>
    </r>
    <r>
      <rPr>
        <i/>
        <sz val="11"/>
        <rFont val="Arial"/>
        <family val="2"/>
      </rPr>
      <t xml:space="preserve">Renewal </t>
    </r>
    <r>
      <rPr>
        <sz val="11"/>
        <rFont val="Arial"/>
        <family val="2"/>
      </rPr>
      <t>refers to the number of registrants who renewed their registration in a jurisdiction where they were registered the year before.</t>
    </r>
  </si>
  <si>
    <t xml:space="preserve">Sex data for Manitoba NPs and RNs is not available by place of work. </t>
  </si>
  <si>
    <t xml:space="preserve">NP and RN data for the Northwest Territories and Nunavut and LPN data for Yukon was omitted. </t>
  </si>
  <si>
    <t>Nurse practitioners (NPs) and registered nurses (RNs)</t>
  </si>
  <si>
    <r>
      <t xml:space="preserve">Screen reader users: This tab provides the provincial or territorial profile for the different types of regulated nurses for a given place of work and year. The figures and table will populate information based on your selections. Select the type of provider in cell A6. Select the province or territory in cell A8. Select the place of work in cell A10. Select the year in cell A12. The table begins at cell A16 and ends at D58. The notes and source begin in cell A59 and end in cell </t>
    </r>
    <r>
      <rPr>
        <sz val="11"/>
        <color rgb="FFFF0000"/>
        <rFont val="Arial"/>
        <family val="2"/>
      </rPr>
      <t>A75</t>
    </r>
    <r>
      <rPr>
        <sz val="11"/>
        <color theme="1"/>
        <rFont val="Arial"/>
        <family val="2"/>
      </rPr>
      <t>. There are 8 figures in cell A14: Sex, Age Group, Country of Graduation, Geographic Designation, Employment Status, Position, Area of Responsibility and Place of Work</t>
    </r>
    <r>
      <rPr>
        <b/>
        <sz val="11"/>
        <color theme="1"/>
        <rFont val="Arial"/>
        <family val="2"/>
      </rPr>
      <t xml:space="preserve">. </t>
    </r>
    <r>
      <rPr>
        <sz val="11"/>
        <color theme="1"/>
        <rFont val="Arial"/>
        <family val="2"/>
      </rPr>
      <t>A link back to the Table of contents is in cell A2.</t>
    </r>
  </si>
  <si>
    <r>
      <t>• A profile of nursing in Canada, 2019</t>
    </r>
    <r>
      <rPr>
        <sz val="11"/>
        <color theme="1"/>
        <rFont val="Arial"/>
        <family val="2"/>
      </rPr>
      <t xml:space="preserve"> (infographic)</t>
    </r>
  </si>
  <si>
    <r>
      <t>• Nursing in Canada, 2019 — Chartbook</t>
    </r>
    <r>
      <rPr>
        <sz val="11"/>
        <color theme="1"/>
        <rFont val="Arial"/>
        <family val="2"/>
      </rPr>
      <t xml:space="preserve"> (PPTX)</t>
    </r>
  </si>
  <si>
    <r>
      <t xml:space="preserve">• Nursing in Canada, 2019 — Data Tables </t>
    </r>
    <r>
      <rPr>
        <sz val="11"/>
        <color theme="1"/>
        <rFont val="Arial"/>
        <family val="2"/>
      </rPr>
      <t>(XLSX)</t>
    </r>
  </si>
  <si>
    <r>
      <t xml:space="preserve">• Nursing in Canada, 2019 — Methodology Notes </t>
    </r>
    <r>
      <rPr>
        <sz val="11"/>
        <color theme="1"/>
        <rFont val="Arial"/>
        <family val="2"/>
      </rPr>
      <t xml:space="preserve">(PDF) </t>
    </r>
  </si>
  <si>
    <r>
      <t xml:space="preserve">• Canada’s Health Care Providers, 2014 to 2018 — Data Tables </t>
    </r>
    <r>
      <rPr>
        <sz val="11"/>
        <color theme="1"/>
        <rFont val="Arial"/>
        <family val="2"/>
      </rPr>
      <t>(XLSX)</t>
    </r>
  </si>
  <si>
    <r>
      <t xml:space="preserve">• Canada’s Health Care Providers, 2014 to 2018 — Methodology Notes </t>
    </r>
    <r>
      <rPr>
        <sz val="11"/>
        <color theme="1"/>
        <rFont val="Arial"/>
        <family val="2"/>
      </rPr>
      <t>(PDF)</t>
    </r>
  </si>
  <si>
    <r>
      <t>Registered nurses</t>
    </r>
    <r>
      <rPr>
        <sz val="11"/>
        <color theme="1"/>
        <rFont val="Arial"/>
        <family val="2"/>
      </rPr>
      <t xml:space="preserve"> (RNs) are health care professionals who work both autonomously and in collaboration with others to enable individuals, families, groups, communities and populations to achieve their optimal levels of health. RNs deliver direct health care services to those at all stages of life and in situations of health, illness, injury and disability; they also coordinate care and support clients in managing their own health. RNs contribute to the health care system through their leadership across a wide range of settings in practice, education, administration, research and policy. RNs are currently regulated in all 13 provinces and territories.</t>
    </r>
  </si>
  <si>
    <r>
      <t xml:space="preserve">• </t>
    </r>
    <r>
      <rPr>
        <i/>
        <sz val="11"/>
        <color theme="1"/>
        <rFont val="Arial"/>
        <family val="2"/>
      </rPr>
      <t>Direct care</t>
    </r>
    <r>
      <rPr>
        <sz val="11"/>
        <color theme="1"/>
        <rFont val="Arial"/>
        <family val="2"/>
      </rPr>
      <t xml:space="preserve"> refers to only those registrants who provided services directly to clients. The methodology for defining a health care provider in direct care is included in </t>
    </r>
    <r>
      <rPr>
        <i/>
        <sz val="11"/>
        <color theme="1"/>
        <rFont val="Arial"/>
        <family val="2"/>
      </rPr>
      <t>Nursing in Canada, 2019 — Methodology Notes</t>
    </r>
    <r>
      <rPr>
        <sz val="11"/>
        <color theme="1"/>
        <rFont val="Arial"/>
        <family val="2"/>
      </rPr>
      <t xml:space="preserve">. </t>
    </r>
  </si>
  <si>
    <r>
      <t xml:space="preserve">• </t>
    </r>
    <r>
      <rPr>
        <i/>
        <sz val="11"/>
        <color theme="1"/>
        <rFont val="Arial"/>
        <family val="2"/>
      </rPr>
      <t xml:space="preserve">Supply </t>
    </r>
    <r>
      <rPr>
        <sz val="11"/>
        <color theme="1"/>
        <rFont val="Arial"/>
        <family val="2"/>
      </rPr>
      <t xml:space="preserve">refers to all regulated nurses who are eligible to practise in the given year (including those employed and those not employed at the time of registration). Note that secondary registrants (also known as interprovincial duplicates) are excluded from the supply for provinces. Secondary registrants in the territories are not removed. </t>
    </r>
  </si>
  <si>
    <t xml:space="preserve">—  Data is not applicable, does not exist or is not reported due to data quality issues. </t>
  </si>
  <si>
    <t>† Number suppressed to prevent disclosure of small cells.</t>
  </si>
  <si>
    <t>NPs and RNs are reported together for the Northwest Territories and Nunavut.</t>
  </si>
  <si>
    <t>Registered psychiatric nurses (RPNs)</t>
  </si>
  <si>
    <t>Record-level data for RPNs licensed in Yukon is not submitted to the Health Workforce Database. The Yukon government provided aggregate counts.</t>
  </si>
  <si>
    <t>Licensed practical nurses (LPNs)</t>
  </si>
  <si>
    <t>Record-level data for LPNs licensed in Yukon is not submitted to the Health Workforce Database. The Department of Community Services provided aggregate counts for 2017 to 2019.</t>
  </si>
  <si>
    <t>Record-level data for LPNs licensed in Nunavut is not submitted to the Health Workforce Database. The Government of Nunavut provided aggregate counts.</t>
  </si>
  <si>
    <t xml:space="preserve">In 2016, the Association of Registered Nurses of Newfoundland and Labrador (ARNNL) provided aggregate counts for inflow/outflow/renewal numbers containing 95 secondary registration numbers. As a result, its 2016 inflow/renewal and 2015 outflow for RNs also includes NPs. </t>
  </si>
  <si>
    <t xml:space="preserve">Record-level data for LPNs licensed in Nunavut is not submitted to the Health Workforce Database. The Government of Nunavut provided aggregate counts. </t>
  </si>
  <si>
    <r>
      <t xml:space="preserve">Record-level data for RPNs licensed in Yukon is not submitted to the Health Workforce Database. The Yukon government provided aggregate counts. </t>
    </r>
    <r>
      <rPr>
        <strike/>
        <sz val="9"/>
        <color rgb="FFFF0000"/>
        <rFont val="Arial"/>
        <family val="2"/>
      </rPr>
      <t/>
    </r>
  </si>
  <si>
    <t>https://www.cihi.ca/en/health-workforce</t>
  </si>
  <si>
    <r>
      <rPr>
        <sz val="11"/>
        <color theme="1"/>
        <rFont val="Arial"/>
        <family val="2"/>
      </rPr>
      <t xml:space="preserve">For more information regarding collection and comparability of data as well as notes specific to individual provinces and territories, refer to Nursing in Canada, 2019 — Methodology Notes on CIHI’s website: </t>
    </r>
    <r>
      <rPr>
        <u/>
        <sz val="11"/>
        <color rgb="FF0070C0"/>
        <rFont val="Arial"/>
        <family val="2"/>
      </rPr>
      <t>cihi.ca/en/health-workforce</t>
    </r>
    <r>
      <rPr>
        <sz val="11"/>
        <color theme="1"/>
        <rFont val="Arial"/>
        <family val="2"/>
      </rPr>
      <t>.</t>
    </r>
  </si>
  <si>
    <r>
      <t xml:space="preserve">Canadian Institute for Health Information. </t>
    </r>
    <r>
      <rPr>
        <i/>
        <sz val="11"/>
        <color theme="1"/>
        <rFont val="Arial"/>
        <family val="2"/>
      </rPr>
      <t>Health Workforce in Canada, 2019 — Quick Stats</t>
    </r>
    <r>
      <rPr>
        <sz val="11"/>
        <color theme="1"/>
        <rFont val="Arial"/>
        <family val="2"/>
      </rPr>
      <t>. 
Ottawa, ON: CIHI; 2020.</t>
    </r>
  </si>
  <si>
    <r>
      <rPr>
        <sz val="9"/>
        <color theme="1"/>
        <rFont val="Arial"/>
        <family val="2"/>
      </rPr>
      <t xml:space="preserve">For more information regarding collection and comparability of data as well as notes specific to individual provinces and territories, refer to </t>
    </r>
    <r>
      <rPr>
        <i/>
        <sz val="9"/>
        <color theme="1"/>
        <rFont val="Arial"/>
        <family val="2"/>
      </rPr>
      <t>Nursing in Canada, 2019 — Methodology Notes</t>
    </r>
    <r>
      <rPr>
        <sz val="9"/>
        <color theme="1"/>
        <rFont val="Arial"/>
        <family val="2"/>
      </rPr>
      <t xml:space="preserve"> on CIHI’s website: </t>
    </r>
    <r>
      <rPr>
        <u/>
        <sz val="9"/>
        <color rgb="FF0070C0"/>
        <rFont val="Arial"/>
        <family val="2"/>
      </rPr>
      <t>cihi.ca/en/health-workforce</t>
    </r>
    <r>
      <rPr>
        <sz val="9"/>
        <color theme="1"/>
        <rFont val="Arial"/>
        <family val="2"/>
      </rPr>
      <t>.</t>
    </r>
  </si>
  <si>
    <r>
      <t xml:space="preserve">Screen reader users: This tab provides the supply counts and percentage changes for the different types of regulated nurses for a given province or territory from 2010 to 2019. You can compare up to 3 jurisdictions. The figures and table will populate information based on your selections. Select the type of provider in cell A6. Select the main province or territory in cell A8. Select the comparator province or territory in cells A10 and A12. The table begins at cell A17 and ends at cell G27. The notes and source begin in cell A28 and end in cell </t>
    </r>
    <r>
      <rPr>
        <sz val="11"/>
        <color rgb="FF00B0F0"/>
        <rFont val="Arial"/>
        <family val="2"/>
      </rPr>
      <t>A44</t>
    </r>
    <r>
      <rPr>
        <sz val="11"/>
        <color theme="1"/>
        <rFont val="Arial"/>
        <family val="2"/>
      </rPr>
      <t>. The figures are located in cells A14 and A15. A link back to the Table of contents is in cell A2.</t>
    </r>
  </si>
  <si>
    <r>
      <t xml:space="preserve">Screen reader users: This tab provides the workforce counts and percentage changes for the different types of regulated nurses for a given province or territory from 2010 to 2019. You can compare up to 3 jurisdictions. The figures and table will populate information based on your selections. Select the type of provider in cell A6. Select the main province or territory in cell A8. Select the comparator province or territory in cells A10 and A12. The table begins at cell A17 and ends at cell G27. The notes and source begin in cell A28 and end in cell </t>
    </r>
    <r>
      <rPr>
        <sz val="11"/>
        <color rgb="FF00B0F0"/>
        <rFont val="Arial"/>
        <family val="2"/>
      </rPr>
      <t>A45</t>
    </r>
    <r>
      <rPr>
        <sz val="11"/>
        <color theme="1"/>
        <rFont val="Arial"/>
        <family val="2"/>
      </rPr>
      <t>. The figures are located in cells A14 and A15. A link back to the Table of contents is in cell A2.</t>
    </r>
  </si>
  <si>
    <r>
      <t>• </t>
    </r>
    <r>
      <rPr>
        <i/>
        <sz val="11"/>
        <rFont val="Arial"/>
        <family val="2"/>
      </rPr>
      <t>Physicians in Canada, 2018</t>
    </r>
    <r>
      <rPr>
        <sz val="11"/>
        <rFont val="Arial"/>
        <family val="2"/>
      </rPr>
      <t xml:space="preserve"> (PDF)</t>
    </r>
  </si>
  <si>
    <r>
      <rPr>
        <sz val="11"/>
        <color theme="1"/>
        <rFont val="Arial"/>
        <family val="2"/>
      </rPr>
      <t xml:space="preserve">• </t>
    </r>
    <r>
      <rPr>
        <i/>
        <sz val="11"/>
        <rFont val="Arial"/>
        <family val="2"/>
      </rPr>
      <t>Supply, Distribution and Migration of Physicians in Canada</t>
    </r>
    <r>
      <rPr>
        <sz val="11"/>
        <color theme="1"/>
        <rFont val="Arial"/>
        <family val="2"/>
      </rPr>
      <t xml:space="preserve"> (data tables, infographic, historical data, methodological notes, Quick Stats)</t>
    </r>
  </si>
  <si>
    <r>
      <t>The foll</t>
    </r>
    <r>
      <rPr>
        <sz val="11"/>
        <color theme="1"/>
        <rFont val="Arial"/>
        <family val="2"/>
      </rPr>
      <t>owing nursing</t>
    </r>
    <r>
      <rPr>
        <sz val="11"/>
        <rFont val="Arial"/>
        <family val="2"/>
      </rPr>
      <t xml:space="preserve"> companion products are available on</t>
    </r>
    <r>
      <rPr>
        <sz val="11"/>
        <color rgb="FF0070C0"/>
        <rFont val="Arial"/>
        <family val="2"/>
      </rPr>
      <t xml:space="preserve"> </t>
    </r>
    <r>
      <rPr>
        <u/>
        <sz val="11"/>
        <color rgb="FF0070C0"/>
        <rFont val="Arial"/>
        <family val="2"/>
      </rPr>
      <t>CIHI’s website</t>
    </r>
    <r>
      <rPr>
        <sz val="11"/>
        <color rgb="FF0070C0"/>
        <rFont val="Arial"/>
        <family val="2"/>
      </rPr>
      <t>:</t>
    </r>
  </si>
  <si>
    <r>
      <t xml:space="preserve">• CIHI’s Nursing Product Guide </t>
    </r>
    <r>
      <rPr>
        <sz val="11"/>
        <color theme="1"/>
        <rFont val="Arial"/>
        <family val="2"/>
      </rPr>
      <t>(PDF)</t>
    </r>
    <r>
      <rPr>
        <sz val="10"/>
        <color theme="1"/>
        <rFont val="Segoe UI"/>
        <family val="2"/>
      </rPr>
      <t xml:space="preserve"> </t>
    </r>
  </si>
  <si>
    <r>
      <t xml:space="preserve">• </t>
    </r>
    <r>
      <rPr>
        <i/>
        <sz val="11"/>
        <color theme="1"/>
        <rFont val="Arial"/>
        <family val="2"/>
      </rPr>
      <t>Nursing in Canada, 2019: A Lens on Supply and Workforce</t>
    </r>
    <r>
      <rPr>
        <sz val="11"/>
        <color theme="1"/>
        <rFont val="Arial"/>
        <family val="2"/>
      </rPr>
      <t xml:space="preserve"> (PDF)</t>
    </r>
  </si>
  <si>
    <r>
      <t xml:space="preserve">Other health workforce products are also available on </t>
    </r>
    <r>
      <rPr>
        <u/>
        <sz val="11"/>
        <color rgb="FF0070C0"/>
        <rFont val="Arial"/>
        <family val="2"/>
      </rPr>
      <t>CIHI’s website</t>
    </r>
    <r>
      <rPr>
        <sz val="11"/>
        <color theme="1"/>
        <rFont val="Arial"/>
        <family val="2"/>
      </rPr>
      <t>:</t>
    </r>
  </si>
  <si>
    <r>
      <t xml:space="preserve">• Health Workforce, 2018 — Data Tables </t>
    </r>
    <r>
      <rPr>
        <sz val="11"/>
        <color theme="1"/>
        <rFont val="Arial"/>
        <family val="2"/>
      </rPr>
      <t>(XLSX) (new release scheduled for summer 2020)</t>
    </r>
  </si>
  <si>
    <r>
      <t xml:space="preserve">• Health Workforce, 2018 — Methodology Guide </t>
    </r>
    <r>
      <rPr>
        <sz val="11"/>
        <color theme="1"/>
        <rFont val="Arial"/>
        <family val="2"/>
      </rPr>
      <t>(PDF) (new release scheduled for summer 2020)</t>
    </r>
  </si>
  <si>
    <r>
      <t>Nurse practitioners</t>
    </r>
    <r>
      <rPr>
        <sz val="11"/>
        <color theme="1"/>
        <rFont val="Arial"/>
        <family val="2"/>
      </rPr>
      <t xml:space="preserve"> (NPs) are graduate-prepared health care professionals who practise autonomously and independently. NPs provide direct care to patients to diagnose and manage disease and illness, prescribe medications, order and interpret laboratory and diagnostic tests, and refer patients to specialists. In Canada, NPs are licensed by jurisdictional nursing regulators.</t>
    </r>
  </si>
  <si>
    <r>
      <t>Licensed practical nurses</t>
    </r>
    <r>
      <rPr>
        <sz val="11"/>
        <color theme="1"/>
        <rFont val="Arial"/>
        <family val="2"/>
      </rPr>
      <t xml:space="preserve"> (LPNs) are health care professionals who work independently or in collaboration with other members of a health care team. LPNs assess clients and work in health promotion and illness prevention. They assess, plan, implement and evaluate care for clients. LPNs are currently regulated in all 13 provinces and territories. </t>
    </r>
    <r>
      <rPr>
        <b/>
        <sz val="11"/>
        <color theme="1"/>
        <rFont val="Arial"/>
        <family val="2"/>
      </rPr>
      <t>Note:</t>
    </r>
    <r>
      <rPr>
        <sz val="11"/>
        <color theme="1"/>
        <rFont val="Arial"/>
        <family val="2"/>
      </rPr>
      <t xml:space="preserve"> In Ontario, these nurses are called registered practical nurses. For the purposes of CIHI reporting, and to maintain continuity between provinces and territories, they are referred to as LPNs. </t>
    </r>
  </si>
  <si>
    <t>In the percentage change figure, the bars represent the supply counts for the given year displayed on the x-axis, and the lines between each bar indicate the percentage change from the previous year.</t>
  </si>
  <si>
    <t>Provinces/territories with available data</t>
  </si>
  <si>
    <t>Workforce: geography, rural/remote</t>
  </si>
  <si>
    <r>
      <t>Table 4</t>
    </r>
    <r>
      <rPr>
        <sz val="11"/>
        <rFont val="Calibri"/>
        <family val="2"/>
        <scheme val="minor"/>
      </rPr>
      <t xml:space="preserve">  Supply and workforce of regulated nurses, by type of provider and jurisdiction, Canada, 2010 to 2019</t>
    </r>
  </si>
  <si>
    <t>Employment data for NPs and RNs in Manitoba for 2019 has been suppressed due to significant under-coverage as a result of voluntary reporting. The corresponding information for 2014 to 2018 should be used with caution, as it was also reported voluntarily and may also be understated.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</si>
</sst>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quot;$&quot;* #,##0.00_-;_-&quot;$&quot;* &quot;-&quot;??_-;_-@_-"/>
    <numFmt numFmtId="43" formatCode="_-* #,##0.00_-;\-* #,##0.00_-;_-* &quot;-&quot;??_-;_-@_-"/>
    <numFmt numFmtId="164" formatCode="0.0%"/>
    <numFmt numFmtId="165" formatCode="0.0"/>
    <numFmt numFmtId="166" formatCode="#,##0.0"/>
    <numFmt numFmtId="167" formatCode="0.0\ %"/>
  </numFmts>
  <fonts count="74" x14ac:knownFonts="1">
    <font>
      <sz val="11"/>
      <name val="Arial"/>
      <family val="2"/>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b/>
      <sz val="11"/>
      <color rgb="FF000000"/>
      <name val="Calibri"/>
      <family val="2"/>
      <scheme val="minor"/>
    </font>
    <font>
      <b/>
      <sz val="10"/>
      <color theme="1"/>
      <name val="Arial"/>
      <family val="2"/>
    </font>
    <font>
      <sz val="11"/>
      <color theme="1"/>
      <name val="Arial"/>
      <family val="2"/>
    </font>
    <font>
      <b/>
      <sz val="11"/>
      <color theme="0"/>
      <name val="Arial"/>
      <family val="2"/>
    </font>
    <font>
      <b/>
      <sz val="11"/>
      <color theme="1"/>
      <name val="Arial"/>
      <family val="2"/>
    </font>
    <font>
      <sz val="11"/>
      <name val="Arial"/>
      <family val="2"/>
    </font>
    <font>
      <sz val="11"/>
      <name val="Calibri"/>
      <family val="2"/>
      <scheme val="minor"/>
    </font>
    <font>
      <u/>
      <sz val="11"/>
      <color rgb="FF0070C0"/>
      <name val="Arial"/>
      <family val="2"/>
    </font>
    <font>
      <sz val="10"/>
      <name val="Arial"/>
      <family val="2"/>
    </font>
    <font>
      <sz val="12"/>
      <name val="Arial"/>
      <family val="2"/>
    </font>
    <font>
      <sz val="11"/>
      <name val="Calibri"/>
      <family val="2"/>
    </font>
    <font>
      <sz val="9"/>
      <name val="Arial"/>
      <family val="2"/>
    </font>
    <font>
      <sz val="12"/>
      <color theme="1"/>
      <name val="Arial"/>
      <family val="2"/>
    </font>
    <font>
      <u/>
      <sz val="10"/>
      <color theme="10"/>
      <name val="Arial"/>
      <family val="2"/>
    </font>
    <font>
      <i/>
      <sz val="11"/>
      <name val="Arial"/>
      <family val="2"/>
    </font>
    <font>
      <sz val="30"/>
      <name val="Calibri"/>
      <family val="2"/>
      <scheme val="minor"/>
    </font>
    <font>
      <sz val="30"/>
      <name val="Calibri"/>
      <family val="2"/>
    </font>
    <font>
      <sz val="24"/>
      <name val="Calibri"/>
      <family val="2"/>
    </font>
    <font>
      <sz val="11"/>
      <color rgb="FF000000"/>
      <name val="Arial"/>
      <family val="2"/>
    </font>
    <font>
      <b/>
      <sz val="11"/>
      <name val="Calibri"/>
      <family val="2"/>
      <scheme val="minor"/>
    </font>
    <font>
      <sz val="12"/>
      <color theme="1"/>
      <name val="Calibri"/>
      <family val="2"/>
      <scheme val="minor"/>
    </font>
    <font>
      <sz val="18"/>
      <color theme="1"/>
      <name val="Arial"/>
      <family val="2"/>
    </font>
    <font>
      <sz val="18"/>
      <color rgb="FFFF0000"/>
      <name val="Arial"/>
      <family val="2"/>
    </font>
    <font>
      <sz val="12"/>
      <name val="Calibri"/>
      <family val="2"/>
      <scheme val="minor"/>
    </font>
    <font>
      <b/>
      <sz val="12"/>
      <color theme="1"/>
      <name val="Arial"/>
      <family val="2"/>
    </font>
    <font>
      <u/>
      <sz val="11"/>
      <color theme="10"/>
      <name val="Arial"/>
      <family val="2"/>
    </font>
    <font>
      <sz val="12"/>
      <color theme="0"/>
      <name val="Calibri"/>
      <family val="2"/>
      <scheme val="minor"/>
    </font>
    <font>
      <b/>
      <sz val="11"/>
      <color rgb="FF000000"/>
      <name val="Arial"/>
      <family val="2"/>
    </font>
    <font>
      <sz val="11"/>
      <color theme="1"/>
      <name val="Calibri"/>
      <family val="2"/>
    </font>
    <font>
      <sz val="16"/>
      <name val="Arial"/>
      <family val="2"/>
    </font>
    <font>
      <sz val="10"/>
      <color theme="1"/>
      <name val="Calibri"/>
      <family val="2"/>
      <scheme val="minor"/>
    </font>
    <font>
      <sz val="10"/>
      <color theme="1"/>
      <name val="Arial"/>
      <family val="2"/>
    </font>
    <font>
      <sz val="10"/>
      <name val="Calibri"/>
      <family val="2"/>
      <scheme val="minor"/>
    </font>
    <font>
      <i/>
      <sz val="11"/>
      <color theme="1"/>
      <name val="Arial"/>
      <family val="2"/>
    </font>
    <font>
      <b/>
      <sz val="11"/>
      <name val="Arial"/>
      <family val="2"/>
    </font>
    <font>
      <sz val="12"/>
      <color theme="1"/>
      <name val="Calibri"/>
      <family val="2"/>
    </font>
    <font>
      <sz val="12"/>
      <color rgb="FF00B0F0"/>
      <name val="Calibri"/>
      <family val="2"/>
      <scheme val="minor"/>
    </font>
    <font>
      <sz val="24"/>
      <name val="Calibri"/>
      <family val="2"/>
      <scheme val="minor"/>
    </font>
    <font>
      <sz val="11"/>
      <color theme="0"/>
      <name val="Arial"/>
      <family val="2"/>
    </font>
    <font>
      <b/>
      <sz val="9"/>
      <color theme="1"/>
      <name val="Arial"/>
      <family val="2"/>
    </font>
    <font>
      <sz val="9"/>
      <color theme="1"/>
      <name val="Arial"/>
      <family val="2"/>
    </font>
    <font>
      <i/>
      <sz val="9"/>
      <color theme="1"/>
      <name val="Arial"/>
      <family val="2"/>
    </font>
    <font>
      <b/>
      <i/>
      <sz val="9"/>
      <color theme="1"/>
      <name val="Arial"/>
      <family val="2"/>
    </font>
    <font>
      <sz val="9"/>
      <color theme="1"/>
      <name val="Calibri"/>
      <family val="2"/>
      <scheme val="minor"/>
    </font>
    <font>
      <u/>
      <sz val="9"/>
      <color rgb="FF0070C0"/>
      <name val="Arial"/>
      <family val="2"/>
    </font>
    <font>
      <b/>
      <sz val="18"/>
      <name val="Calibri"/>
      <family val="2"/>
      <scheme val="minor"/>
    </font>
    <font>
      <b/>
      <sz val="15"/>
      <name val="Calibri"/>
      <family val="2"/>
    </font>
    <font>
      <b/>
      <sz val="11"/>
      <color indexed="8"/>
      <name val="Arial"/>
      <family val="2"/>
    </font>
    <font>
      <sz val="24"/>
      <color theme="1"/>
      <name val="Calibri"/>
      <family val="2"/>
      <scheme val="minor"/>
    </font>
    <font>
      <sz val="24"/>
      <color rgb="FF00B0F0"/>
      <name val="Calibri"/>
      <family val="2"/>
      <scheme val="minor"/>
    </font>
    <font>
      <b/>
      <sz val="12"/>
      <color theme="0"/>
      <name val="Calibri"/>
      <family val="2"/>
      <scheme val="minor"/>
    </font>
    <font>
      <sz val="24"/>
      <color theme="1"/>
      <name val="Calibri"/>
      <family val="2"/>
    </font>
    <font>
      <b/>
      <strike/>
      <sz val="11"/>
      <color theme="0"/>
      <name val="Calibri"/>
      <family val="2"/>
      <scheme val="minor"/>
    </font>
    <font>
      <sz val="11"/>
      <color rgb="FFFF0000"/>
      <name val="Arial"/>
      <family val="2"/>
    </font>
    <font>
      <strike/>
      <sz val="9"/>
      <color rgb="FFFF0000"/>
      <name val="Arial"/>
      <family val="2"/>
    </font>
    <font>
      <sz val="11"/>
      <color rgb="FF0070C0"/>
      <name val="Arial"/>
      <family val="2"/>
    </font>
    <font>
      <sz val="11"/>
      <color rgb="FF00B0F0"/>
      <name val="Arial"/>
      <family val="2"/>
    </font>
    <font>
      <sz val="10"/>
      <color theme="1"/>
      <name val="Segoe UI"/>
      <family val="2"/>
    </font>
    <font>
      <u/>
      <sz val="11"/>
      <name val="Calibri"/>
      <family val="2"/>
      <scheme val="minor"/>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8595B"/>
        <bgColor indexed="64"/>
      </patternFill>
    </fill>
    <fill>
      <patternFill patternType="solid">
        <fgColor rgb="FFFFFF00"/>
        <bgColor indexed="64"/>
      </patternFill>
    </fill>
    <fill>
      <patternFill patternType="solid">
        <fgColor theme="0"/>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A7A9AC"/>
        <bgColor indexed="64"/>
      </patternFill>
    </fill>
    <fill>
      <patternFill patternType="solid">
        <fgColor rgb="FFEBF5F3"/>
        <bgColor indexed="64"/>
      </patternFill>
    </fill>
    <fill>
      <patternFill patternType="solid">
        <fgColor rgb="FF177784"/>
        <bgColor indexed="64"/>
      </patternFill>
    </fill>
    <fill>
      <patternFill patternType="solid">
        <fgColor theme="3" tint="0.79998168889431442"/>
        <bgColor indexed="64"/>
      </patternFill>
    </fill>
  </fills>
  <borders count="4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theme="0"/>
      </right>
      <top style="thin">
        <color auto="1"/>
      </top>
      <bottom style="thin">
        <color auto="1"/>
      </bottom>
      <diagonal/>
    </border>
    <border>
      <left style="thin">
        <color theme="0"/>
      </left>
      <right style="thin">
        <color theme="0"/>
      </right>
      <top style="thin">
        <color theme="1"/>
      </top>
      <bottom style="thin">
        <color theme="1"/>
      </bottom>
      <diagonal/>
    </border>
    <border>
      <left style="thin">
        <color theme="0"/>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thin">
        <color theme="0"/>
      </right>
      <top style="thin">
        <color theme="1"/>
      </top>
      <bottom style="thin">
        <color theme="1"/>
      </bottom>
      <diagonal/>
    </border>
    <border>
      <left style="thin">
        <color indexed="64"/>
      </left>
      <right/>
      <top/>
      <bottom/>
      <diagonal/>
    </border>
    <border>
      <left style="thin">
        <color theme="0"/>
      </left>
      <right/>
      <top style="thin">
        <color indexed="64"/>
      </top>
      <bottom style="thin">
        <color indexed="64"/>
      </bottom>
      <diagonal/>
    </border>
    <border>
      <left/>
      <right style="thin">
        <color theme="1"/>
      </right>
      <top style="thin">
        <color theme="1"/>
      </top>
      <bottom/>
      <diagonal/>
    </border>
    <border>
      <left/>
      <right style="thin">
        <color theme="1"/>
      </right>
      <top/>
      <bottom style="thin">
        <color theme="1"/>
      </bottom>
      <diagonal/>
    </border>
    <border>
      <left/>
      <right style="thin">
        <color theme="1"/>
      </right>
      <top/>
      <bottom/>
      <diagonal/>
    </border>
    <border>
      <left/>
      <right/>
      <top style="thin">
        <color indexed="64"/>
      </top>
      <bottom style="thin">
        <color indexed="64"/>
      </bottom>
      <diagonal/>
    </border>
    <border>
      <left/>
      <right style="thin">
        <color theme="0"/>
      </right>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diagonal/>
    </border>
    <border>
      <left style="thin">
        <color auto="1"/>
      </left>
      <right/>
      <top style="thin">
        <color theme="1"/>
      </top>
      <bottom style="thin">
        <color theme="1"/>
      </bottom>
      <diagonal/>
    </border>
    <border>
      <left style="thin">
        <color theme="1"/>
      </left>
      <right style="thin">
        <color theme="1"/>
      </right>
      <top/>
      <bottom style="thin">
        <color theme="1"/>
      </bottom>
      <diagonal/>
    </border>
  </borders>
  <cellStyleXfs count="59">
    <xf numFmtId="0" fontId="0" fillId="0" borderId="0"/>
    <xf numFmtId="0" fontId="30" fillId="0" borderId="0" applyNumberFormat="0" applyFill="0" applyProtection="0">
      <alignment vertical="top"/>
    </xf>
    <xf numFmtId="0" fontId="52" fillId="0" borderId="0" applyNumberFormat="0" applyFill="0" applyProtection="0">
      <alignment vertical="top"/>
    </xf>
    <xf numFmtId="0" fontId="60" fillId="0" borderId="0" applyNumberFormat="0" applyFill="0" applyProtection="0">
      <alignment vertical="top"/>
    </xf>
    <xf numFmtId="0" fontId="61" fillId="0" borderId="0" applyNumberFormat="0" applyFill="0" applyBorder="0" applyProtection="0">
      <alignment vertical="top"/>
    </xf>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2" applyNumberFormat="0" applyAlignment="0" applyProtection="0"/>
    <xf numFmtId="0" fontId="7" fillId="6" borderId="1" applyNumberFormat="0" applyAlignment="0" applyProtection="0"/>
    <xf numFmtId="0" fontId="8" fillId="0" borderId="3" applyNumberFormat="0" applyFill="0" applyAlignment="0" applyProtection="0"/>
    <xf numFmtId="0" fontId="9" fillId="7" borderId="4" applyNumberFormat="0" applyAlignment="0" applyProtection="0"/>
    <xf numFmtId="0" fontId="10" fillId="0" borderId="0" applyNumberFormat="0" applyFill="0" applyBorder="0" applyAlignment="0" applyProtection="0"/>
    <xf numFmtId="0" fontId="1" fillId="8" borderId="5" applyNumberFormat="0" applyFont="0" applyAlignment="0" applyProtection="0"/>
    <xf numFmtId="0" fontId="11" fillId="0" borderId="0" applyNumberFormat="0" applyFill="0" applyBorder="0" applyAlignment="0" applyProtection="0"/>
    <xf numFmtId="0" fontId="12" fillId="0" borderId="6"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xf numFmtId="0" fontId="14" fillId="0" borderId="0" applyNumberFormat="0" applyFill="0" applyBorder="0" applyAlignment="0" applyProtection="0"/>
    <xf numFmtId="9" fontId="1" fillId="0" borderId="0" applyFont="0" applyFill="0" applyBorder="0" applyAlignment="0" applyProtection="0"/>
    <xf numFmtId="49" fontId="22" fillId="0" borderId="0" applyFill="0" applyBorder="0" applyAlignment="0" applyProtection="0"/>
    <xf numFmtId="0" fontId="17" fillId="0" borderId="0"/>
    <xf numFmtId="0" fontId="22" fillId="0" borderId="0" applyNumberFormat="0" applyFill="0" applyBorder="0" applyAlignment="0" applyProtection="0">
      <alignment vertical="top"/>
      <protection locked="0"/>
    </xf>
    <xf numFmtId="0" fontId="18" fillId="33" borderId="18" applyNumberFormat="0" applyProtection="0">
      <alignment horizontal="left" vertical="top"/>
    </xf>
    <xf numFmtId="0" fontId="1" fillId="0" borderId="0"/>
    <xf numFmtId="0" fontId="26" fillId="0" borderId="0">
      <alignment vertical="center"/>
    </xf>
    <xf numFmtId="0" fontId="20" fillId="0" borderId="0" applyNumberFormat="0" applyProtection="0">
      <alignment horizontal="left" vertical="top" wrapText="1"/>
    </xf>
    <xf numFmtId="0" fontId="28" fillId="0" borderId="0" applyNumberFormat="0" applyFill="0" applyBorder="0" applyAlignment="0" applyProtection="0">
      <alignment vertical="top"/>
      <protection locked="0"/>
    </xf>
    <xf numFmtId="43" fontId="23" fillId="0" borderId="0" applyFont="0" applyFill="0" applyBorder="0" applyAlignment="0" applyProtection="0"/>
    <xf numFmtId="0" fontId="23" fillId="0" borderId="0"/>
    <xf numFmtId="0" fontId="17" fillId="0" borderId="0"/>
    <xf numFmtId="0" fontId="31" fillId="0" borderId="0" applyNumberFormat="0" applyFill="0" applyProtection="0">
      <alignment horizontal="left" vertical="top"/>
    </xf>
    <xf numFmtId="0" fontId="32" fillId="0" borderId="0" applyNumberFormat="0" applyProtection="0">
      <alignment horizontal="left" vertical="top"/>
    </xf>
    <xf numFmtId="44" fontId="20" fillId="0" borderId="0" applyFont="0" applyFill="0" applyBorder="0" applyAlignment="0" applyProtection="0"/>
    <xf numFmtId="0" fontId="14" fillId="0" borderId="0" applyNumberFormat="0" applyFill="0" applyBorder="0" applyAlignment="0" applyProtection="0"/>
    <xf numFmtId="0" fontId="62" fillId="39" borderId="33" applyAlignment="0">
      <alignment vertical="center"/>
    </xf>
  </cellStyleXfs>
  <cellXfs count="335">
    <xf numFmtId="0" fontId="0" fillId="0" borderId="0" xfId="0"/>
    <xf numFmtId="0" fontId="0" fillId="0" borderId="0" xfId="0" applyAlignment="1">
      <alignment horizontal="left"/>
    </xf>
    <xf numFmtId="0" fontId="15" fillId="0" borderId="11" xfId="0" applyFont="1" applyBorder="1" applyAlignment="1">
      <alignment horizontal="center" vertical="top" wrapText="1"/>
    </xf>
    <xf numFmtId="0" fontId="15" fillId="0" borderId="11" xfId="0" applyFont="1" applyFill="1" applyBorder="1" applyAlignment="1">
      <alignment horizontal="center" vertical="top" wrapText="1"/>
    </xf>
    <xf numFmtId="0" fontId="15" fillId="0" borderId="12" xfId="0" applyFont="1" applyFill="1" applyBorder="1" applyAlignment="1">
      <alignment horizontal="center" vertical="top" wrapText="1"/>
    </xf>
    <xf numFmtId="0" fontId="0" fillId="0" borderId="0" xfId="0" applyNumberFormat="1"/>
    <xf numFmtId="0" fontId="17" fillId="0" borderId="0" xfId="0" applyFont="1"/>
    <xf numFmtId="0" fontId="21" fillId="0" borderId="0" xfId="0" applyFont="1"/>
    <xf numFmtId="0" fontId="0" fillId="0" borderId="0" xfId="0"/>
    <xf numFmtId="0" fontId="0" fillId="0" borderId="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10" xfId="0" applyBorder="1" applyAlignment="1">
      <alignment vertical="top" wrapText="1"/>
    </xf>
    <xf numFmtId="0" fontId="12" fillId="0" borderId="0" xfId="0" applyFont="1"/>
    <xf numFmtId="0" fontId="12" fillId="0" borderId="0" xfId="0" applyFont="1" applyAlignment="1">
      <alignment horizontal="left"/>
    </xf>
    <xf numFmtId="49" fontId="30" fillId="35" borderId="0" xfId="53" applyNumberFormat="1" applyFont="1" applyFill="1" applyAlignment="1">
      <alignment vertical="top"/>
    </xf>
    <xf numFmtId="0" fontId="20" fillId="34" borderId="0" xfId="53" applyFont="1" applyFill="1"/>
    <xf numFmtId="0" fontId="20" fillId="35" borderId="0" xfId="53" applyFont="1" applyFill="1" applyAlignment="1">
      <alignment vertical="top"/>
    </xf>
    <xf numFmtId="0" fontId="20" fillId="35" borderId="0" xfId="53" applyFont="1" applyFill="1"/>
    <xf numFmtId="0" fontId="17" fillId="35" borderId="0" xfId="53" applyFill="1" applyAlignment="1">
      <alignment vertical="top"/>
    </xf>
    <xf numFmtId="0" fontId="17" fillId="35" borderId="0" xfId="53" applyFill="1"/>
    <xf numFmtId="0" fontId="12" fillId="0" borderId="0" xfId="0" applyNumberFormat="1" applyFont="1"/>
    <xf numFmtId="0" fontId="35" fillId="0" borderId="0" xfId="0" applyFont="1"/>
    <xf numFmtId="0" fontId="15" fillId="0" borderId="24" xfId="0" applyFont="1" applyBorder="1" applyAlignment="1">
      <alignment horizontal="center" vertical="top" wrapText="1"/>
    </xf>
    <xf numFmtId="0" fontId="0" fillId="0" borderId="25" xfId="0" applyBorder="1" applyAlignment="1">
      <alignment vertical="top" wrapText="1"/>
    </xf>
    <xf numFmtId="0" fontId="0" fillId="0" borderId="26" xfId="0" applyBorder="1" applyAlignment="1">
      <alignment vertical="top" wrapText="1"/>
    </xf>
    <xf numFmtId="0" fontId="21" fillId="0" borderId="11" xfId="18" applyFont="1" applyFill="1" applyBorder="1"/>
    <xf numFmtId="0" fontId="34" fillId="0" borderId="11" xfId="18" applyFont="1" applyFill="1" applyBorder="1" applyAlignment="1">
      <alignment vertical="top"/>
    </xf>
    <xf numFmtId="3" fontId="0" fillId="0" borderId="11" xfId="0" applyNumberFormat="1" applyBorder="1" applyAlignment="1">
      <alignment horizontal="right"/>
    </xf>
    <xf numFmtId="0" fontId="0" fillId="0" borderId="11" xfId="0" applyBorder="1" applyAlignment="1">
      <alignment horizontal="right"/>
    </xf>
    <xf numFmtId="0" fontId="18" fillId="33" borderId="13" xfId="0" applyFont="1" applyFill="1" applyBorder="1" applyAlignment="1">
      <alignment horizontal="center" vertical="center"/>
    </xf>
    <xf numFmtId="0" fontId="18" fillId="33" borderId="13" xfId="0" applyFont="1" applyFill="1" applyBorder="1" applyAlignment="1">
      <alignment horizontal="center" vertical="center" wrapText="1"/>
    </xf>
    <xf numFmtId="164" fontId="0" fillId="0" borderId="0" xfId="42" applyNumberFormat="1" applyFont="1"/>
    <xf numFmtId="164" fontId="0" fillId="0" borderId="0" xfId="0" applyNumberFormat="1"/>
    <xf numFmtId="0" fontId="0" fillId="0" borderId="0" xfId="0" applyAlignment="1">
      <alignment horizontal="right"/>
    </xf>
    <xf numFmtId="0" fontId="13" fillId="0" borderId="0" xfId="0" applyFont="1"/>
    <xf numFmtId="0" fontId="0" fillId="0" borderId="0" xfId="0" applyAlignment="1">
      <alignment wrapText="1"/>
    </xf>
    <xf numFmtId="4" fontId="0" fillId="0" borderId="11" xfId="0" applyNumberFormat="1" applyBorder="1" applyAlignment="1">
      <alignment horizontal="right"/>
    </xf>
    <xf numFmtId="3" fontId="0" fillId="0" borderId="0" xfId="0" applyNumberFormat="1"/>
    <xf numFmtId="4" fontId="0" fillId="0" borderId="0" xfId="0" applyNumberFormat="1"/>
    <xf numFmtId="0" fontId="18" fillId="33" borderId="28" xfId="0" applyFont="1" applyFill="1" applyBorder="1" applyAlignment="1">
      <alignment horizontal="center" vertical="center" wrapText="1"/>
    </xf>
    <xf numFmtId="9" fontId="0" fillId="0" borderId="0" xfId="42" applyFont="1"/>
    <xf numFmtId="0" fontId="0" fillId="37" borderId="0" xfId="0" applyFill="1"/>
    <xf numFmtId="0" fontId="36" fillId="0" borderId="0" xfId="0" applyFont="1"/>
    <xf numFmtId="0" fontId="37" fillId="0" borderId="0" xfId="0" applyFont="1" applyAlignment="1">
      <alignment wrapText="1"/>
    </xf>
    <xf numFmtId="0" fontId="24" fillId="35" borderId="0" xfId="0" applyFont="1" applyFill="1" applyAlignment="1">
      <alignment vertical="top" wrapText="1"/>
    </xf>
    <xf numFmtId="0" fontId="24" fillId="0" borderId="0" xfId="0" applyFont="1" applyAlignment="1">
      <alignment wrapText="1"/>
    </xf>
    <xf numFmtId="0" fontId="24" fillId="0" borderId="0" xfId="0" applyFont="1"/>
    <xf numFmtId="0" fontId="24" fillId="0" borderId="0" xfId="0" applyFont="1" applyAlignment="1">
      <alignment vertical="top"/>
    </xf>
    <xf numFmtId="0" fontId="38" fillId="0" borderId="0" xfId="0" applyFont="1"/>
    <xf numFmtId="0" fontId="1" fillId="0" borderId="0" xfId="0" applyFont="1"/>
    <xf numFmtId="1" fontId="0" fillId="0" borderId="0" xfId="42" applyNumberFormat="1" applyFont="1"/>
    <xf numFmtId="0" fontId="0" fillId="0" borderId="0" xfId="0" applyFill="1" applyBorder="1"/>
    <xf numFmtId="0" fontId="16" fillId="0" borderId="0" xfId="0" applyFont="1"/>
    <xf numFmtId="0" fontId="45" fillId="0" borderId="0" xfId="0" applyFont="1"/>
    <xf numFmtId="0" fontId="46" fillId="0" borderId="0" xfId="0" applyFont="1"/>
    <xf numFmtId="0" fontId="32" fillId="35" borderId="0" xfId="55" applyFill="1">
      <alignment horizontal="left" vertical="top"/>
    </xf>
    <xf numFmtId="0" fontId="0" fillId="35" borderId="0" xfId="0" applyFill="1" applyBorder="1" applyAlignment="1"/>
    <xf numFmtId="0" fontId="43" fillId="0" borderId="0" xfId="0" applyFont="1" applyAlignment="1">
      <alignment horizontal="right"/>
    </xf>
    <xf numFmtId="0" fontId="35" fillId="0" borderId="11" xfId="0" applyFont="1" applyBorder="1"/>
    <xf numFmtId="0" fontId="35" fillId="0" borderId="12" xfId="0" applyFont="1" applyBorder="1"/>
    <xf numFmtId="0" fontId="35" fillId="0" borderId="16" xfId="0" applyFont="1" applyBorder="1"/>
    <xf numFmtId="0" fontId="35" fillId="0" borderId="15" xfId="0" applyFont="1" applyBorder="1"/>
    <xf numFmtId="0" fontId="35" fillId="0" borderId="15" xfId="0" applyFont="1" applyBorder="1" applyAlignment="1">
      <alignment horizontal="left"/>
    </xf>
    <xf numFmtId="0" fontId="35" fillId="0" borderId="12" xfId="0" applyFont="1" applyBorder="1" applyAlignment="1">
      <alignment horizontal="left"/>
    </xf>
    <xf numFmtId="0" fontId="35" fillId="0" borderId="16" xfId="0" applyFont="1" applyBorder="1" applyAlignment="1">
      <alignment horizontal="left"/>
    </xf>
    <xf numFmtId="0" fontId="35" fillId="0" borderId="0" xfId="0" applyFont="1" applyBorder="1" applyAlignment="1">
      <alignment horizontal="left"/>
    </xf>
    <xf numFmtId="0" fontId="35" fillId="0" borderId="12" xfId="0" applyFont="1" applyFill="1" applyBorder="1"/>
    <xf numFmtId="0" fontId="27" fillId="0" borderId="22" xfId="0" applyFont="1" applyBorder="1"/>
    <xf numFmtId="0" fontId="50" fillId="0" borderId="0" xfId="0" applyFont="1"/>
    <xf numFmtId="0" fontId="17" fillId="34" borderId="0" xfId="53" applyFont="1" applyFill="1" applyAlignment="1">
      <alignment vertical="top"/>
    </xf>
    <xf numFmtId="0" fontId="31" fillId="35" borderId="0" xfId="54" applyFill="1" applyAlignment="1">
      <alignment horizontal="left" vertical="top" wrapText="1"/>
    </xf>
    <xf numFmtId="0" fontId="17" fillId="35" borderId="0" xfId="53" applyFont="1" applyFill="1" applyAlignment="1">
      <alignment horizontal="left" vertical="top" wrapText="1"/>
    </xf>
    <xf numFmtId="0" fontId="32" fillId="0" borderId="0" xfId="55" applyAlignment="1">
      <alignment vertical="top" wrapText="1"/>
    </xf>
    <xf numFmtId="0" fontId="32" fillId="0" borderId="0" xfId="55" applyAlignment="1">
      <alignment vertical="top"/>
    </xf>
    <xf numFmtId="0" fontId="33" fillId="0" borderId="0" xfId="0" applyFont="1" applyAlignment="1"/>
    <xf numFmtId="0" fontId="0" fillId="0" borderId="0" xfId="0" applyAlignment="1"/>
    <xf numFmtId="49" fontId="22" fillId="0" borderId="0" xfId="43" applyAlignment="1">
      <alignment vertical="top"/>
    </xf>
    <xf numFmtId="0" fontId="0" fillId="0" borderId="0" xfId="0" applyAlignment="1">
      <alignment vertical="top"/>
    </xf>
    <xf numFmtId="49" fontId="22" fillId="0" borderId="0" xfId="43" applyAlignment="1">
      <alignment vertical="center"/>
    </xf>
    <xf numFmtId="49" fontId="22" fillId="0" borderId="0" xfId="43"/>
    <xf numFmtId="0" fontId="17" fillId="0" borderId="0" xfId="44" applyFont="1" applyAlignment="1">
      <alignment vertical="top" wrapText="1"/>
    </xf>
    <xf numFmtId="0" fontId="33" fillId="0" borderId="0" xfId="0" applyFont="1" applyAlignment="1">
      <alignment vertical="top"/>
    </xf>
    <xf numFmtId="0" fontId="19" fillId="0" borderId="0" xfId="0" applyFont="1" applyAlignment="1">
      <alignment vertical="top" wrapText="1"/>
    </xf>
    <xf numFmtId="0" fontId="17" fillId="0" borderId="0" xfId="0" applyFont="1" applyAlignment="1">
      <alignment vertical="top" wrapText="1"/>
    </xf>
    <xf numFmtId="0" fontId="42" fillId="0" borderId="0" xfId="0" applyFont="1" applyAlignment="1">
      <alignment vertical="top" wrapText="1"/>
    </xf>
    <xf numFmtId="0" fontId="17" fillId="0" borderId="0" xfId="0" applyFont="1" applyAlignment="1">
      <alignment vertical="top"/>
    </xf>
    <xf numFmtId="0" fontId="31" fillId="35" borderId="0" xfId="54" applyFill="1" applyBorder="1" applyAlignment="1">
      <alignment horizontal="left" vertical="top"/>
    </xf>
    <xf numFmtId="0" fontId="20" fillId="35" borderId="0" xfId="44" applyFont="1" applyFill="1" applyBorder="1" applyAlignment="1">
      <alignment vertical="top" wrapText="1"/>
    </xf>
    <xf numFmtId="0" fontId="0" fillId="35" borderId="0" xfId="0" applyFill="1" applyBorder="1" applyAlignment="1">
      <alignment vertical="top"/>
    </xf>
    <xf numFmtId="0" fontId="20" fillId="35" borderId="0" xfId="48" applyFont="1" applyFill="1" applyBorder="1" applyAlignment="1">
      <alignment horizontal="left" vertical="top" wrapText="1"/>
    </xf>
    <xf numFmtId="0" fontId="17" fillId="35" borderId="0" xfId="44" applyFont="1" applyFill="1" applyBorder="1" applyAlignment="1">
      <alignment vertical="top"/>
    </xf>
    <xf numFmtId="0" fontId="1" fillId="35" borderId="0" xfId="0" applyFont="1" applyFill="1" applyBorder="1" applyAlignment="1"/>
    <xf numFmtId="0" fontId="17" fillId="35" borderId="0" xfId="44" applyFont="1" applyFill="1" applyBorder="1" applyAlignment="1">
      <alignment vertical="top" wrapText="1"/>
    </xf>
    <xf numFmtId="0" fontId="52" fillId="35" borderId="0" xfId="48" applyFont="1" applyFill="1" applyBorder="1" applyAlignment="1">
      <alignment horizontal="left" vertical="top" wrapText="1"/>
    </xf>
    <xf numFmtId="0" fontId="22" fillId="35" borderId="0" xfId="45" applyFont="1" applyFill="1" applyBorder="1" applyAlignment="1" applyProtection="1"/>
    <xf numFmtId="0" fontId="40" fillId="0" borderId="0" xfId="45" applyFont="1" applyAlignment="1" applyProtection="1">
      <alignment vertical="top"/>
    </xf>
    <xf numFmtId="0" fontId="16" fillId="0" borderId="0" xfId="0" applyFont="1" applyAlignment="1"/>
    <xf numFmtId="0" fontId="45" fillId="0" borderId="0" xfId="0" applyFont="1" applyAlignment="1"/>
    <xf numFmtId="0" fontId="0" fillId="0" borderId="0" xfId="0" applyFont="1" applyAlignment="1"/>
    <xf numFmtId="0" fontId="55" fillId="0" borderId="0" xfId="0" applyFont="1" applyAlignment="1">
      <alignment vertical="top"/>
    </xf>
    <xf numFmtId="0" fontId="57" fillId="0" borderId="0" xfId="0" applyFont="1" applyAlignment="1">
      <alignment vertical="top"/>
    </xf>
    <xf numFmtId="0" fontId="56" fillId="35" borderId="0" xfId="0" applyFont="1" applyFill="1" applyAlignment="1">
      <alignment vertical="top"/>
    </xf>
    <xf numFmtId="0" fontId="55" fillId="35" borderId="0" xfId="0" applyFont="1" applyFill="1" applyAlignment="1">
      <alignment horizontal="left" vertical="top"/>
    </xf>
    <xf numFmtId="0" fontId="54" fillId="0" borderId="0" xfId="0" applyFont="1" applyAlignment="1">
      <alignment vertical="top"/>
    </xf>
    <xf numFmtId="0" fontId="58" fillId="0" borderId="0" xfId="0" applyFont="1"/>
    <xf numFmtId="0" fontId="58" fillId="0" borderId="0" xfId="0" applyFont="1" applyFill="1"/>
    <xf numFmtId="0" fontId="58" fillId="0" borderId="0" xfId="0" applyFont="1" applyAlignment="1">
      <alignment vertical="top"/>
    </xf>
    <xf numFmtId="0" fontId="58" fillId="0" borderId="0" xfId="0" applyFont="1" applyFill="1" applyAlignment="1">
      <alignment vertical="top"/>
    </xf>
    <xf numFmtId="0" fontId="49" fillId="0" borderId="0" xfId="0" applyFont="1" applyAlignment="1">
      <alignment horizontal="left" vertical="center"/>
    </xf>
    <xf numFmtId="0" fontId="19" fillId="0" borderId="0" xfId="0" applyFont="1" applyAlignment="1">
      <alignment vertical="center"/>
    </xf>
    <xf numFmtId="0" fontId="39" fillId="0" borderId="0" xfId="0" applyFont="1" applyAlignment="1">
      <alignment vertical="center"/>
    </xf>
    <xf numFmtId="0" fontId="64" fillId="0" borderId="0" xfId="0" applyFont="1" applyFill="1" applyAlignment="1">
      <alignment vertical="top"/>
    </xf>
    <xf numFmtId="0" fontId="52" fillId="0" borderId="0" xfId="0" applyFont="1" applyFill="1" applyAlignment="1">
      <alignment vertical="top"/>
    </xf>
    <xf numFmtId="0" fontId="21" fillId="0" borderId="0" xfId="0" applyFont="1" applyAlignment="1">
      <alignment vertical="top"/>
    </xf>
    <xf numFmtId="0" fontId="52" fillId="0" borderId="0" xfId="0" applyFont="1" applyAlignment="1">
      <alignment vertical="top"/>
    </xf>
    <xf numFmtId="0" fontId="65" fillId="41" borderId="0" xfId="18" applyFont="1" applyFill="1" applyAlignment="1">
      <alignment horizontal="left" vertical="center"/>
    </xf>
    <xf numFmtId="0" fontId="66" fillId="0" borderId="0" xfId="55" applyFont="1" applyAlignment="1">
      <alignment horizontal="left" vertical="top"/>
    </xf>
    <xf numFmtId="0" fontId="30" fillId="35" borderId="0" xfId="0" applyFont="1" applyFill="1" applyBorder="1" applyAlignment="1">
      <alignment horizontal="left" vertical="top" wrapText="1"/>
    </xf>
    <xf numFmtId="0" fontId="40" fillId="0" borderId="0" xfId="45" applyFont="1" applyAlignment="1" applyProtection="1">
      <alignment vertical="top" wrapText="1"/>
    </xf>
    <xf numFmtId="0" fontId="0" fillId="35" borderId="0" xfId="48" applyFont="1" applyFill="1" applyBorder="1" applyAlignment="1">
      <alignment horizontal="left" vertical="top" wrapText="1"/>
    </xf>
    <xf numFmtId="0" fontId="0" fillId="0" borderId="0" xfId="45" applyFont="1" applyAlignment="1" applyProtection="1">
      <alignment vertical="top"/>
    </xf>
    <xf numFmtId="0" fontId="53" fillId="0" borderId="0" xfId="0" applyFont="1" applyAlignment="1">
      <alignment vertical="center"/>
    </xf>
    <xf numFmtId="0" fontId="35" fillId="0" borderId="0" xfId="0" applyFont="1" applyFill="1"/>
    <xf numFmtId="0" fontId="0" fillId="0" borderId="0" xfId="0" applyFill="1"/>
    <xf numFmtId="0" fontId="9" fillId="36" borderId="27" xfId="46" applyFont="1" applyFill="1" applyBorder="1" applyAlignment="1">
      <alignment horizontal="left" wrapText="1"/>
    </xf>
    <xf numFmtId="0" fontId="9" fillId="36" borderId="19" xfId="46" applyFont="1" applyFill="1" applyBorder="1" applyAlignment="1">
      <alignment horizontal="left" wrapText="1"/>
    </xf>
    <xf numFmtId="0" fontId="9" fillId="36" borderId="19" xfId="46" applyFont="1" applyFill="1" applyBorder="1" applyAlignment="1">
      <alignment horizontal="center" wrapText="1"/>
    </xf>
    <xf numFmtId="0" fontId="9" fillId="36" borderId="20" xfId="46" applyFont="1" applyFill="1" applyBorder="1" applyAlignment="1">
      <alignment horizontal="center" wrapText="1"/>
    </xf>
    <xf numFmtId="0" fontId="25" fillId="0" borderId="0" xfId="0" applyFont="1"/>
    <xf numFmtId="0" fontId="0" fillId="35" borderId="0" xfId="53" applyFont="1" applyFill="1" applyAlignment="1">
      <alignment vertical="top" wrapText="1"/>
    </xf>
    <xf numFmtId="0" fontId="48" fillId="35" borderId="0" xfId="53" applyFont="1" applyFill="1" applyAlignment="1">
      <alignment vertical="top" wrapText="1"/>
    </xf>
    <xf numFmtId="0" fontId="17" fillId="35" borderId="0" xfId="53" applyFont="1" applyFill="1" applyAlignment="1">
      <alignment vertical="top" wrapText="1"/>
    </xf>
    <xf numFmtId="0" fontId="56" fillId="0" borderId="0" xfId="0" applyFont="1" applyAlignment="1">
      <alignment vertical="top"/>
    </xf>
    <xf numFmtId="0" fontId="55" fillId="0" borderId="0" xfId="0" applyFont="1" applyAlignment="1">
      <alignment vertical="center"/>
    </xf>
    <xf numFmtId="0" fontId="22" fillId="0" borderId="0" xfId="45" applyAlignment="1" applyProtection="1">
      <alignment vertical="top"/>
    </xf>
    <xf numFmtId="0" fontId="22" fillId="35" borderId="0" xfId="45" applyFill="1" applyBorder="1" applyAlignment="1" applyProtection="1">
      <alignment horizontal="left" vertical="top" wrapText="1"/>
    </xf>
    <xf numFmtId="0" fontId="0" fillId="35" borderId="0" xfId="53" applyFont="1" applyFill="1" applyAlignment="1">
      <alignment vertical="top"/>
    </xf>
    <xf numFmtId="0" fontId="17" fillId="35" borderId="0" xfId="53" applyFont="1" applyFill="1" applyAlignment="1">
      <alignment vertical="top"/>
    </xf>
    <xf numFmtId="0" fontId="48" fillId="0" borderId="0" xfId="0" applyFont="1" applyAlignment="1">
      <alignment horizontal="left" vertical="top"/>
    </xf>
    <xf numFmtId="0" fontId="0" fillId="0" borderId="0" xfId="0" applyFont="1" applyAlignment="1">
      <alignment vertical="top"/>
    </xf>
    <xf numFmtId="0" fontId="0" fillId="0" borderId="0" xfId="0" applyFont="1" applyAlignment="1">
      <alignment vertical="top" wrapText="1"/>
    </xf>
    <xf numFmtId="0" fontId="55" fillId="0" borderId="0" xfId="45" applyFont="1" applyAlignment="1" applyProtection="1">
      <alignment vertical="top"/>
    </xf>
    <xf numFmtId="0" fontId="17" fillId="40" borderId="0" xfId="0" applyFont="1" applyFill="1" applyAlignment="1" applyProtection="1">
      <alignment vertical="center"/>
      <protection locked="0"/>
    </xf>
    <xf numFmtId="0" fontId="17" fillId="40" borderId="0" xfId="0" applyFont="1" applyFill="1" applyAlignment="1" applyProtection="1">
      <alignment horizontal="left" vertical="center"/>
      <protection locked="0"/>
    </xf>
    <xf numFmtId="164" fontId="17" fillId="0" borderId="11" xfId="42" applyNumberFormat="1" applyFont="1" applyBorder="1" applyAlignment="1" applyProtection="1">
      <alignment horizontal="right" vertical="top"/>
      <protection hidden="1"/>
    </xf>
    <xf numFmtId="164" fontId="17" fillId="0" borderId="17" xfId="42" applyNumberFormat="1" applyFont="1" applyBorder="1" applyAlignment="1" applyProtection="1">
      <alignment horizontal="right" vertical="top"/>
      <protection hidden="1"/>
    </xf>
    <xf numFmtId="0" fontId="39" fillId="0" borderId="0" xfId="0" applyFont="1" applyAlignment="1" applyProtection="1">
      <alignment vertical="center"/>
      <protection hidden="1"/>
    </xf>
    <xf numFmtId="0" fontId="0" fillId="0" borderId="0" xfId="0" applyProtection="1">
      <protection hidden="1"/>
    </xf>
    <xf numFmtId="0" fontId="39" fillId="0" borderId="0" xfId="0" applyFont="1" applyAlignment="1" applyProtection="1">
      <alignment horizontal="left" vertical="center"/>
      <protection hidden="1"/>
    </xf>
    <xf numFmtId="0" fontId="18" fillId="33" borderId="18" xfId="0" applyFont="1" applyFill="1" applyBorder="1" applyAlignment="1" applyProtection="1">
      <alignment horizontal="left"/>
      <protection hidden="1"/>
    </xf>
    <xf numFmtId="0" fontId="18" fillId="33" borderId="14" xfId="0" applyFont="1" applyFill="1" applyBorder="1" applyAlignment="1" applyProtection="1">
      <alignment horizontal="center" wrapText="1"/>
      <protection hidden="1"/>
    </xf>
    <xf numFmtId="0" fontId="18" fillId="33" borderId="29" xfId="0" applyFont="1" applyFill="1" applyBorder="1" applyAlignment="1" applyProtection="1">
      <alignment horizontal="center" wrapText="1"/>
      <protection hidden="1"/>
    </xf>
    <xf numFmtId="0" fontId="19" fillId="0" borderId="24" xfId="0" applyFont="1" applyBorder="1" applyAlignment="1" applyProtection="1">
      <alignment horizontal="left" vertical="top"/>
      <protection hidden="1"/>
    </xf>
    <xf numFmtId="3" fontId="17" fillId="0" borderId="11" xfId="0" applyNumberFormat="1" applyFont="1" applyBorder="1" applyAlignment="1" applyProtection="1">
      <alignment horizontal="right" vertical="top"/>
      <protection hidden="1"/>
    </xf>
    <xf numFmtId="0" fontId="54" fillId="0" borderId="0" xfId="0" applyFont="1" applyAlignment="1" applyProtection="1">
      <protection hidden="1"/>
    </xf>
    <xf numFmtId="0" fontId="45" fillId="0" borderId="0" xfId="0" applyFont="1" applyProtection="1">
      <protection hidden="1"/>
    </xf>
    <xf numFmtId="0" fontId="55" fillId="0" borderId="0" xfId="0" applyFont="1" applyAlignment="1" applyProtection="1">
      <alignment vertical="top"/>
      <protection hidden="1"/>
    </xf>
    <xf numFmtId="0" fontId="45" fillId="0" borderId="0" xfId="0" applyFont="1" applyAlignment="1" applyProtection="1">
      <alignment vertical="top"/>
      <protection hidden="1"/>
    </xf>
    <xf numFmtId="0" fontId="55" fillId="0" borderId="0" xfId="45" applyFont="1" applyAlignment="1" applyProtection="1">
      <alignment vertical="top"/>
      <protection hidden="1"/>
    </xf>
    <xf numFmtId="0" fontId="57" fillId="0" borderId="0" xfId="0" applyFont="1" applyAlignment="1" applyProtection="1">
      <alignment vertical="top"/>
      <protection hidden="1"/>
    </xf>
    <xf numFmtId="0" fontId="56" fillId="0" borderId="0" xfId="0" applyFont="1" applyAlignment="1" applyProtection="1">
      <alignment vertical="top"/>
      <protection hidden="1"/>
    </xf>
    <xf numFmtId="0" fontId="56" fillId="35" borderId="0" xfId="0" applyFont="1" applyFill="1" applyAlignment="1" applyProtection="1">
      <alignment vertical="top"/>
      <protection hidden="1"/>
    </xf>
    <xf numFmtId="0" fontId="47" fillId="0" borderId="0" xfId="0" applyFont="1" applyFill="1" applyAlignment="1" applyProtection="1">
      <alignment vertical="top"/>
      <protection hidden="1"/>
    </xf>
    <xf numFmtId="0" fontId="55" fillId="35" borderId="0" xfId="0" applyFont="1" applyFill="1" applyAlignment="1" applyProtection="1">
      <alignment horizontal="left" vertical="top"/>
      <protection hidden="1"/>
    </xf>
    <xf numFmtId="0" fontId="54" fillId="0" borderId="0" xfId="0" applyFont="1" applyAlignment="1" applyProtection="1">
      <alignment vertical="top"/>
      <protection hidden="1"/>
    </xf>
    <xf numFmtId="0" fontId="39" fillId="0" borderId="0" xfId="0" applyFont="1" applyAlignment="1" applyProtection="1">
      <alignment horizontal="left" vertical="top"/>
      <protection hidden="1"/>
    </xf>
    <xf numFmtId="0" fontId="35" fillId="0" borderId="0" xfId="0" applyFont="1" applyProtection="1">
      <protection hidden="1"/>
    </xf>
    <xf numFmtId="0" fontId="41" fillId="35" borderId="0" xfId="0" applyFont="1" applyFill="1" applyProtection="1">
      <protection hidden="1"/>
    </xf>
    <xf numFmtId="0" fontId="18" fillId="33" borderId="27" xfId="0" applyFont="1" applyFill="1" applyBorder="1" applyAlignment="1" applyProtection="1">
      <alignment horizontal="left"/>
      <protection hidden="1"/>
    </xf>
    <xf numFmtId="0" fontId="18" fillId="33" borderId="19" xfId="0" applyFont="1" applyFill="1" applyBorder="1" applyAlignment="1" applyProtection="1">
      <alignment horizontal="center" wrapText="1"/>
      <protection hidden="1"/>
    </xf>
    <xf numFmtId="0" fontId="18" fillId="33" borderId="20" xfId="0" applyFont="1" applyFill="1" applyBorder="1" applyAlignment="1" applyProtection="1">
      <alignment horizontal="center" wrapText="1"/>
      <protection hidden="1"/>
    </xf>
    <xf numFmtId="0" fontId="19" fillId="0" borderId="21" xfId="0" applyFont="1" applyBorder="1" applyAlignment="1" applyProtection="1">
      <alignment horizontal="left"/>
      <protection hidden="1"/>
    </xf>
    <xf numFmtId="3" fontId="17" fillId="0" borderId="22" xfId="0" applyNumberFormat="1" applyFont="1" applyBorder="1" applyAlignment="1" applyProtection="1">
      <alignment horizontal="right"/>
      <protection hidden="1"/>
    </xf>
    <xf numFmtId="164" fontId="17" fillId="0" borderId="22" xfId="42" applyNumberFormat="1" applyFont="1" applyBorder="1" applyAlignment="1" applyProtection="1">
      <alignment horizontal="right"/>
      <protection hidden="1"/>
    </xf>
    <xf numFmtId="164" fontId="17" fillId="0" borderId="23" xfId="42" applyNumberFormat="1" applyFont="1" applyBorder="1" applyAlignment="1" applyProtection="1">
      <alignment horizontal="right"/>
      <protection hidden="1"/>
    </xf>
    <xf numFmtId="0" fontId="17" fillId="0" borderId="0" xfId="0" applyFont="1" applyAlignment="1" applyProtection="1">
      <alignment vertical="top"/>
      <protection hidden="1"/>
    </xf>
    <xf numFmtId="0" fontId="63" fillId="0" borderId="0" xfId="0" applyFont="1" applyFill="1" applyAlignment="1" applyProtection="1">
      <alignment horizontal="left" vertical="top"/>
      <protection hidden="1"/>
    </xf>
    <xf numFmtId="0" fontId="63" fillId="0" borderId="0" xfId="0" applyFont="1" applyAlignment="1" applyProtection="1">
      <alignment horizontal="left" vertical="top"/>
      <protection hidden="1"/>
    </xf>
    <xf numFmtId="0" fontId="18" fillId="33" borderId="34" xfId="0" applyFont="1" applyFill="1" applyBorder="1" applyAlignment="1" applyProtection="1">
      <alignment horizontal="left"/>
      <protection hidden="1"/>
    </xf>
    <xf numFmtId="0" fontId="18" fillId="33" borderId="35" xfId="0" applyFont="1" applyFill="1" applyBorder="1" applyAlignment="1" applyProtection="1">
      <alignment horizontal="left" vertical="center"/>
      <protection hidden="1"/>
    </xf>
    <xf numFmtId="0" fontId="18" fillId="33" borderId="35" xfId="0" applyFont="1" applyFill="1" applyBorder="1" applyAlignment="1" applyProtection="1">
      <alignment horizontal="center" vertical="center"/>
      <protection hidden="1"/>
    </xf>
    <xf numFmtId="0" fontId="18" fillId="33" borderId="36" xfId="0" applyFont="1" applyFill="1" applyBorder="1" applyAlignment="1" applyProtection="1">
      <alignment horizontal="center" vertical="center"/>
      <protection hidden="1"/>
    </xf>
    <xf numFmtId="0" fontId="38" fillId="0" borderId="0" xfId="0" applyFont="1" applyProtection="1">
      <protection hidden="1"/>
    </xf>
    <xf numFmtId="0" fontId="13" fillId="0" borderId="0" xfId="0" applyFont="1" applyProtection="1">
      <protection hidden="1"/>
    </xf>
    <xf numFmtId="0" fontId="19" fillId="0" borderId="30" xfId="0" applyFont="1" applyBorder="1" applyProtection="1">
      <protection hidden="1"/>
    </xf>
    <xf numFmtId="0" fontId="17" fillId="0" borderId="22" xfId="0" applyFont="1" applyBorder="1" applyProtection="1">
      <protection hidden="1"/>
    </xf>
    <xf numFmtId="0" fontId="23" fillId="0" borderId="0" xfId="0" applyFont="1" applyProtection="1">
      <protection hidden="1"/>
    </xf>
    <xf numFmtId="0" fontId="23" fillId="0" borderId="0" xfId="0" applyFont="1" applyAlignment="1" applyProtection="1">
      <alignment horizontal="right"/>
      <protection hidden="1"/>
    </xf>
    <xf numFmtId="0" fontId="46" fillId="0" borderId="0" xfId="0" applyFont="1" applyProtection="1">
      <protection hidden="1"/>
    </xf>
    <xf numFmtId="0" fontId="18" fillId="0" borderId="32" xfId="0" applyFont="1" applyBorder="1" applyProtection="1">
      <protection hidden="1"/>
    </xf>
    <xf numFmtId="0" fontId="18" fillId="0" borderId="31" xfId="0" applyFont="1" applyBorder="1" applyProtection="1">
      <protection hidden="1"/>
    </xf>
    <xf numFmtId="1" fontId="17" fillId="0" borderId="22" xfId="56" applyNumberFormat="1" applyFont="1" applyBorder="1" applyAlignment="1" applyProtection="1">
      <alignment horizontal="right"/>
      <protection hidden="1"/>
    </xf>
    <xf numFmtId="0" fontId="17" fillId="0" borderId="22" xfId="0" applyFont="1" applyFill="1" applyBorder="1" applyProtection="1">
      <protection hidden="1"/>
    </xf>
    <xf numFmtId="0" fontId="20" fillId="0" borderId="22" xfId="0" applyFont="1" applyFill="1" applyBorder="1" applyProtection="1">
      <protection hidden="1"/>
    </xf>
    <xf numFmtId="0" fontId="53" fillId="0" borderId="32" xfId="0" applyFont="1" applyBorder="1" applyProtection="1">
      <protection hidden="1"/>
    </xf>
    <xf numFmtId="0" fontId="53" fillId="0" borderId="31" xfId="0" applyFont="1" applyBorder="1" applyProtection="1">
      <protection hidden="1"/>
    </xf>
    <xf numFmtId="0" fontId="19" fillId="0" borderId="21" xfId="0" applyFont="1" applyFill="1" applyBorder="1" applyProtection="1">
      <protection hidden="1"/>
    </xf>
    <xf numFmtId="0" fontId="42" fillId="0" borderId="22" xfId="0" applyFont="1" applyFill="1" applyBorder="1" applyAlignment="1" applyProtection="1">
      <alignment vertical="center"/>
      <protection hidden="1"/>
    </xf>
    <xf numFmtId="9" fontId="17" fillId="0" borderId="23" xfId="42" applyFont="1" applyBorder="1" applyAlignment="1" applyProtection="1">
      <alignment horizontal="right"/>
      <protection hidden="1"/>
    </xf>
    <xf numFmtId="0" fontId="18" fillId="33" borderId="27" xfId="0" applyFont="1" applyFill="1" applyBorder="1" applyAlignment="1" applyProtection="1">
      <alignment horizontal="left" wrapText="1"/>
      <protection hidden="1"/>
    </xf>
    <xf numFmtId="0" fontId="18" fillId="33" borderId="18" xfId="46" applyAlignment="1" applyProtection="1">
      <alignment horizontal="left"/>
      <protection hidden="1"/>
    </xf>
    <xf numFmtId="0" fontId="18" fillId="33" borderId="18" xfId="46" applyAlignment="1" applyProtection="1">
      <alignment horizontal="center"/>
      <protection hidden="1"/>
    </xf>
    <xf numFmtId="0" fontId="19" fillId="0" borderId="22" xfId="0" applyFont="1" applyBorder="1" applyProtection="1">
      <protection hidden="1"/>
    </xf>
    <xf numFmtId="164" fontId="19" fillId="0" borderId="23" xfId="42" applyNumberFormat="1" applyFont="1" applyFill="1" applyBorder="1" applyAlignment="1" applyProtection="1">
      <alignment horizontal="right"/>
      <protection hidden="1"/>
    </xf>
    <xf numFmtId="0" fontId="17" fillId="0" borderId="37" xfId="0" applyFont="1" applyBorder="1" applyProtection="1">
      <protection hidden="1"/>
    </xf>
    <xf numFmtId="3" fontId="17" fillId="0" borderId="37" xfId="0" applyNumberFormat="1" applyFont="1" applyBorder="1" applyAlignment="1" applyProtection="1">
      <alignment horizontal="right"/>
      <protection hidden="1"/>
    </xf>
    <xf numFmtId="164" fontId="17" fillId="0" borderId="38" xfId="42" applyNumberFormat="1" applyFont="1" applyBorder="1" applyAlignment="1" applyProtection="1">
      <alignment horizontal="right"/>
      <protection hidden="1"/>
    </xf>
    <xf numFmtId="0" fontId="38" fillId="0" borderId="16" xfId="0" applyFont="1" applyFill="1" applyBorder="1"/>
    <xf numFmtId="0" fontId="0" fillId="0" borderId="22" xfId="0" applyFont="1" applyFill="1" applyBorder="1"/>
    <xf numFmtId="0" fontId="0" fillId="35" borderId="0" xfId="0" applyFill="1"/>
    <xf numFmtId="0" fontId="68" fillId="35" borderId="0" xfId="0" applyFont="1" applyFill="1"/>
    <xf numFmtId="0" fontId="0" fillId="0" borderId="0" xfId="0" applyFont="1"/>
    <xf numFmtId="0" fontId="49" fillId="0" borderId="21" xfId="0" applyFont="1" applyFill="1" applyBorder="1" applyAlignment="1">
      <alignment horizontal="left" vertical="top"/>
    </xf>
    <xf numFmtId="3" fontId="0" fillId="0" borderId="22" xfId="0" applyNumberFormat="1" applyFont="1" applyFill="1" applyBorder="1"/>
    <xf numFmtId="3" fontId="0" fillId="0" borderId="22" xfId="0" applyNumberFormat="1" applyFont="1" applyFill="1" applyBorder="1" applyAlignment="1">
      <alignment horizontal="right"/>
    </xf>
    <xf numFmtId="3" fontId="0" fillId="0" borderId="23" xfId="0" applyNumberFormat="1" applyFont="1" applyFill="1" applyBorder="1"/>
    <xf numFmtId="0" fontId="0" fillId="38" borderId="11" xfId="0" applyFont="1" applyFill="1" applyBorder="1" applyAlignment="1">
      <alignment vertical="center" wrapText="1"/>
    </xf>
    <xf numFmtId="0" fontId="0" fillId="38" borderId="11" xfId="0" applyFont="1" applyFill="1" applyBorder="1" applyAlignment="1">
      <alignment horizontal="right" vertical="center" wrapText="1"/>
    </xf>
    <xf numFmtId="0" fontId="0" fillId="0" borderId="0" xfId="0" applyFont="1" applyAlignment="1">
      <alignment vertical="center" wrapText="1"/>
    </xf>
    <xf numFmtId="3" fontId="0" fillId="0" borderId="0" xfId="0" applyNumberFormat="1" applyFont="1" applyFill="1" applyBorder="1"/>
    <xf numFmtId="3" fontId="0" fillId="0" borderId="0" xfId="47" applyNumberFormat="1" applyFont="1" applyFill="1" applyBorder="1" applyAlignment="1">
      <alignment horizontal="right" vertical="top"/>
    </xf>
    <xf numFmtId="3" fontId="25" fillId="42" borderId="41" xfId="47" applyNumberFormat="1" applyFont="1" applyFill="1" applyBorder="1" applyAlignment="1">
      <alignment horizontal="right" vertical="top"/>
    </xf>
    <xf numFmtId="0" fontId="0" fillId="0" borderId="0" xfId="0" applyFont="1" applyAlignment="1">
      <alignment horizontal="right"/>
    </xf>
    <xf numFmtId="0" fontId="68" fillId="0" borderId="0" xfId="0" applyFont="1" applyFill="1"/>
    <xf numFmtId="0" fontId="21" fillId="0" borderId="0" xfId="0" applyFont="1" applyFill="1"/>
    <xf numFmtId="0" fontId="21" fillId="0" borderId="0" xfId="0" applyFont="1" applyFill="1" applyAlignment="1">
      <alignment vertical="top" wrapText="1"/>
    </xf>
    <xf numFmtId="0" fontId="21" fillId="0" borderId="0" xfId="0" applyFont="1" applyFill="1" applyBorder="1" applyAlignment="1">
      <alignment vertical="top" wrapText="1"/>
    </xf>
    <xf numFmtId="0" fontId="23" fillId="0" borderId="0" xfId="44" applyFont="1" applyFill="1" applyAlignment="1">
      <alignment vertical="top"/>
    </xf>
    <xf numFmtId="0" fontId="21" fillId="0" borderId="0" xfId="0" applyNumberFormat="1" applyFont="1" applyFill="1" applyBorder="1" applyAlignment="1" applyProtection="1"/>
    <xf numFmtId="0" fontId="25" fillId="0" borderId="0" xfId="0" applyNumberFormat="1" applyFont="1" applyFill="1" applyBorder="1" applyAlignment="1" applyProtection="1"/>
    <xf numFmtId="0" fontId="21" fillId="0" borderId="0" xfId="45" applyFont="1" applyFill="1" applyAlignment="1" applyProtection="1">
      <alignment vertical="top"/>
    </xf>
    <xf numFmtId="0" fontId="21" fillId="0" borderId="0" xfId="45" applyFont="1" applyFill="1" applyBorder="1" applyAlignment="1" applyProtection="1">
      <alignment vertical="top"/>
    </xf>
    <xf numFmtId="3" fontId="21" fillId="0" borderId="22" xfId="0" applyNumberFormat="1" applyFont="1" applyFill="1" applyBorder="1"/>
    <xf numFmtId="3" fontId="21" fillId="0" borderId="22" xfId="47" applyNumberFormat="1" applyFont="1" applyFill="1" applyBorder="1" applyAlignment="1">
      <alignment horizontal="right" vertical="top"/>
    </xf>
    <xf numFmtId="166" fontId="21" fillId="0" borderId="22" xfId="0" applyNumberFormat="1" applyFont="1" applyFill="1" applyBorder="1"/>
    <xf numFmtId="3" fontId="21" fillId="0" borderId="23" xfId="47" applyNumberFormat="1" applyFont="1" applyFill="1" applyBorder="1" applyAlignment="1">
      <alignment horizontal="right" vertical="top"/>
    </xf>
    <xf numFmtId="0" fontId="21" fillId="0" borderId="0" xfId="0" applyFont="1" applyFill="1" applyBorder="1"/>
    <xf numFmtId="3" fontId="21" fillId="0" borderId="23" xfId="0" applyNumberFormat="1" applyFont="1" applyFill="1" applyBorder="1"/>
    <xf numFmtId="3" fontId="21" fillId="0" borderId="11" xfId="53" applyNumberFormat="1" applyFont="1" applyFill="1" applyBorder="1" applyAlignment="1" applyProtection="1">
      <alignment horizontal="right" vertical="top" wrapText="1"/>
    </xf>
    <xf numFmtId="3" fontId="21" fillId="0" borderId="22" xfId="0" applyNumberFormat="1" applyFont="1" applyFill="1" applyBorder="1" applyAlignment="1">
      <alignment horizontal="right"/>
    </xf>
    <xf numFmtId="3" fontId="21" fillId="0" borderId="22" xfId="0" applyNumberFormat="1" applyFont="1" applyFill="1" applyBorder="1" applyAlignment="1">
      <alignment horizontal="right" vertical="top"/>
    </xf>
    <xf numFmtId="166" fontId="21" fillId="0" borderId="22" xfId="0" applyNumberFormat="1" applyFont="1" applyFill="1" applyBorder="1" applyAlignment="1">
      <alignment horizontal="right"/>
    </xf>
    <xf numFmtId="3" fontId="21" fillId="0" borderId="0" xfId="0" applyNumberFormat="1" applyFont="1" applyFill="1" applyBorder="1" applyAlignment="1">
      <alignment horizontal="right"/>
    </xf>
    <xf numFmtId="3" fontId="21" fillId="0" borderId="0" xfId="47" applyNumberFormat="1" applyFont="1" applyFill="1" applyBorder="1" applyAlignment="1">
      <alignment horizontal="right" vertical="top"/>
    </xf>
    <xf numFmtId="3" fontId="21" fillId="0" borderId="23" xfId="0" applyNumberFormat="1" applyFont="1" applyFill="1" applyBorder="1" applyAlignment="1">
      <alignment horizontal="right"/>
    </xf>
    <xf numFmtId="3" fontId="21" fillId="0" borderId="17" xfId="53" applyNumberFormat="1" applyFont="1" applyFill="1" applyBorder="1" applyAlignment="1" applyProtection="1">
      <alignment horizontal="right" vertical="top" wrapText="1"/>
    </xf>
    <xf numFmtId="3" fontId="21" fillId="0" borderId="22" xfId="47" applyNumberFormat="1" applyFont="1" applyFill="1" applyBorder="1" applyAlignment="1">
      <alignment vertical="top"/>
    </xf>
    <xf numFmtId="166" fontId="21" fillId="0" borderId="22" xfId="47" applyNumberFormat="1" applyFont="1" applyFill="1" applyBorder="1" applyAlignment="1">
      <alignment vertical="top"/>
    </xf>
    <xf numFmtId="3" fontId="21" fillId="0" borderId="23" xfId="47" applyNumberFormat="1" applyFont="1" applyFill="1" applyBorder="1" applyAlignment="1">
      <alignment vertical="top"/>
    </xf>
    <xf numFmtId="3" fontId="21" fillId="0" borderId="11" xfId="0" applyNumberFormat="1" applyFont="1" applyFill="1" applyBorder="1" applyAlignment="1">
      <alignment horizontal="right" vertical="top"/>
    </xf>
    <xf numFmtId="0" fontId="0" fillId="0" borderId="0" xfId="0" applyFont="1" applyFill="1" applyAlignment="1">
      <alignment vertical="top"/>
    </xf>
    <xf numFmtId="49" fontId="73" fillId="0" borderId="0" xfId="43" applyFont="1" applyFill="1" applyAlignment="1" applyProtection="1">
      <alignment vertical="top"/>
    </xf>
    <xf numFmtId="49" fontId="73" fillId="0" borderId="0" xfId="43" applyFont="1" applyFill="1" applyAlignment="1">
      <alignment vertical="top"/>
    </xf>
    <xf numFmtId="0" fontId="21" fillId="0" borderId="0" xfId="44" applyFont="1" applyFill="1"/>
    <xf numFmtId="0" fontId="21" fillId="0" borderId="0" xfId="44" applyFont="1" applyFill="1" applyBorder="1"/>
    <xf numFmtId="0" fontId="0" fillId="0" borderId="0" xfId="44" applyFont="1" applyFill="1"/>
    <xf numFmtId="0" fontId="21" fillId="0" borderId="11" xfId="47" applyFont="1" applyFill="1" applyBorder="1"/>
    <xf numFmtId="0" fontId="34" fillId="0" borderId="21" xfId="0" applyFont="1" applyFill="1" applyBorder="1" applyAlignment="1">
      <alignment horizontal="left" vertical="top"/>
    </xf>
    <xf numFmtId="0" fontId="0" fillId="0" borderId="22" xfId="47" applyFont="1" applyFill="1" applyBorder="1" applyAlignment="1">
      <alignment vertical="top"/>
    </xf>
    <xf numFmtId="0" fontId="0" fillId="0" borderId="0" xfId="0" applyFont="1" applyFill="1"/>
    <xf numFmtId="167" fontId="21" fillId="0" borderId="11" xfId="42" applyNumberFormat="1" applyFont="1" applyFill="1" applyBorder="1"/>
    <xf numFmtId="0" fontId="49" fillId="0" borderId="21" xfId="47" applyFont="1" applyFill="1" applyBorder="1" applyAlignment="1">
      <alignment horizontal="left" vertical="top"/>
    </xf>
    <xf numFmtId="0" fontId="34" fillId="0" borderId="21" xfId="47" applyFont="1" applyFill="1" applyBorder="1" applyAlignment="1">
      <alignment horizontal="left" vertical="top"/>
    </xf>
    <xf numFmtId="3" fontId="0" fillId="0" borderId="22" xfId="47" applyNumberFormat="1" applyFont="1" applyFill="1" applyBorder="1" applyAlignment="1">
      <alignment horizontal="right" vertical="top"/>
    </xf>
    <xf numFmtId="166" fontId="0" fillId="0" borderId="22" xfId="0" applyNumberFormat="1" applyFont="1" applyFill="1" applyBorder="1"/>
    <xf numFmtId="3" fontId="0" fillId="0" borderId="23" xfId="47" applyNumberFormat="1" applyFont="1" applyFill="1" applyBorder="1" applyAlignment="1">
      <alignment horizontal="right" vertical="top"/>
    </xf>
    <xf numFmtId="0" fontId="0" fillId="0" borderId="0" xfId="0" applyFont="1" applyFill="1" applyBorder="1"/>
    <xf numFmtId="3" fontId="0" fillId="0" borderId="11" xfId="53" applyNumberFormat="1" applyFont="1" applyFill="1" applyBorder="1" applyAlignment="1" applyProtection="1">
      <alignment horizontal="right" vertical="top" wrapText="1"/>
    </xf>
    <xf numFmtId="3" fontId="0" fillId="0" borderId="17" xfId="53" applyNumberFormat="1" applyFont="1" applyFill="1" applyBorder="1" applyAlignment="1" applyProtection="1">
      <alignment horizontal="right" vertical="top" wrapText="1"/>
    </xf>
    <xf numFmtId="166" fontId="0" fillId="0" borderId="22" xfId="0" applyNumberFormat="1" applyFont="1" applyFill="1" applyBorder="1" applyAlignment="1">
      <alignment horizontal="right"/>
    </xf>
    <xf numFmtId="3" fontId="0" fillId="0" borderId="23" xfId="0" applyNumberFormat="1" applyFont="1" applyFill="1" applyBorder="1" applyAlignment="1">
      <alignment horizontal="right"/>
    </xf>
    <xf numFmtId="3" fontId="0" fillId="0" borderId="11" xfId="0" applyNumberFormat="1" applyFont="1" applyFill="1" applyBorder="1" applyAlignment="1">
      <alignment horizontal="right" vertical="top"/>
    </xf>
    <xf numFmtId="166" fontId="0" fillId="0" borderId="22" xfId="47" applyNumberFormat="1" applyFont="1" applyFill="1" applyBorder="1" applyAlignment="1">
      <alignment horizontal="right" vertical="top"/>
    </xf>
    <xf numFmtId="3" fontId="0" fillId="0" borderId="22" xfId="0" applyNumberFormat="1" applyFont="1" applyFill="1" applyBorder="1" applyAlignment="1">
      <alignment horizontal="right" vertical="top" wrapText="1"/>
    </xf>
    <xf numFmtId="3" fontId="0" fillId="0" borderId="22" xfId="0" applyNumberFormat="1" applyFont="1" applyFill="1" applyBorder="1" applyAlignment="1">
      <alignment horizontal="right" vertical="top"/>
    </xf>
    <xf numFmtId="3" fontId="0" fillId="0" borderId="39" xfId="0" applyNumberFormat="1" applyFont="1" applyFill="1" applyBorder="1"/>
    <xf numFmtId="0" fontId="21" fillId="0" borderId="11" xfId="42" applyNumberFormat="1" applyFont="1" applyFill="1" applyBorder="1"/>
    <xf numFmtId="3" fontId="0" fillId="0" borderId="40" xfId="53" applyNumberFormat="1" applyFont="1" applyFill="1" applyBorder="1" applyAlignment="1" applyProtection="1">
      <alignment horizontal="right" vertical="top" wrapText="1"/>
    </xf>
    <xf numFmtId="0" fontId="13" fillId="36" borderId="11" xfId="0" applyFont="1" applyFill="1" applyBorder="1" applyAlignment="1"/>
    <xf numFmtId="0" fontId="18" fillId="36" borderId="19" xfId="46" applyFont="1" applyFill="1" applyBorder="1" applyAlignment="1">
      <alignment horizontal="center" wrapText="1"/>
    </xf>
    <xf numFmtId="0" fontId="13" fillId="36" borderId="0" xfId="0" applyFont="1" applyFill="1" applyAlignment="1"/>
    <xf numFmtId="3" fontId="68" fillId="0" borderId="22" xfId="0" applyNumberFormat="1" applyFont="1" applyFill="1" applyBorder="1"/>
    <xf numFmtId="0" fontId="21" fillId="0" borderId="0" xfId="44" applyFont="1" applyFill="1" applyAlignment="1">
      <alignment vertical="top"/>
    </xf>
    <xf numFmtId="165" fontId="21" fillId="0" borderId="0" xfId="44" applyNumberFormat="1" applyFont="1" applyFill="1" applyAlignment="1">
      <alignment vertical="top"/>
    </xf>
    <xf numFmtId="165" fontId="21" fillId="0" borderId="0" xfId="44" applyNumberFormat="1" applyFont="1" applyFill="1" applyBorder="1" applyAlignment="1">
      <alignment vertical="top"/>
    </xf>
    <xf numFmtId="3" fontId="21" fillId="0" borderId="0" xfId="44" applyNumberFormat="1" applyFont="1" applyFill="1" applyAlignment="1">
      <alignment vertical="top"/>
    </xf>
    <xf numFmtId="0" fontId="21" fillId="0" borderId="0" xfId="44" applyFont="1" applyFill="1" applyBorder="1" applyAlignment="1">
      <alignment vertical="top"/>
    </xf>
    <xf numFmtId="49" fontId="21" fillId="0" borderId="0" xfId="0" applyNumberFormat="1" applyFont="1" applyFill="1" applyBorder="1" applyAlignment="1" applyProtection="1">
      <alignment horizontal="left" vertical="top"/>
    </xf>
    <xf numFmtId="0" fontId="20" fillId="0" borderId="22" xfId="0" applyFont="1" applyFill="1" applyBorder="1"/>
    <xf numFmtId="3" fontId="20" fillId="0" borderId="22" xfId="0" applyNumberFormat="1" applyFont="1" applyFill="1" applyBorder="1"/>
    <xf numFmtId="3" fontId="20" fillId="0" borderId="11" xfId="53" applyNumberFormat="1" applyFont="1" applyFill="1" applyBorder="1" applyAlignment="1" applyProtection="1">
      <alignment horizontal="right" vertical="top" wrapText="1"/>
    </xf>
    <xf numFmtId="3" fontId="20" fillId="0" borderId="22" xfId="47" applyNumberFormat="1" applyFont="1" applyFill="1" applyBorder="1" applyAlignment="1">
      <alignment horizontal="right" vertical="top"/>
    </xf>
    <xf numFmtId="3" fontId="20" fillId="0" borderId="22" xfId="0" applyNumberFormat="1" applyFont="1" applyFill="1" applyBorder="1" applyAlignment="1">
      <alignment horizontal="right" vertical="top" wrapText="1"/>
    </xf>
    <xf numFmtId="166" fontId="20" fillId="0" borderId="22" xfId="0" applyNumberFormat="1" applyFont="1" applyFill="1" applyBorder="1"/>
    <xf numFmtId="0" fontId="20" fillId="0" borderId="0" xfId="0" applyFont="1" applyFill="1" applyBorder="1"/>
    <xf numFmtId="0" fontId="20" fillId="0" borderId="0" xfId="0" applyFont="1" applyFill="1"/>
    <xf numFmtId="0" fontId="21" fillId="0" borderId="16" xfId="0" applyFont="1" applyFill="1" applyBorder="1"/>
    <xf numFmtId="3" fontId="20" fillId="0" borderId="22" xfId="0" applyNumberFormat="1" applyFont="1" applyFill="1" applyBorder="1" applyAlignment="1">
      <alignment horizontal="right"/>
    </xf>
    <xf numFmtId="3" fontId="20" fillId="0" borderId="23" xfId="0" applyNumberFormat="1" applyFont="1" applyFill="1" applyBorder="1"/>
    <xf numFmtId="0" fontId="0" fillId="0" borderId="0" xfId="49" applyFont="1" applyAlignment="1">
      <alignment vertical="top" wrapText="1"/>
    </xf>
    <xf numFmtId="0" fontId="0" fillId="0" borderId="0" xfId="0" applyAlignment="1" applyProtection="1">
      <alignment vertical="top"/>
      <protection hidden="1"/>
    </xf>
    <xf numFmtId="0" fontId="0" fillId="0" borderId="0" xfId="0" applyAlignment="1" applyProtection="1">
      <alignment wrapText="1"/>
      <protection hidden="1"/>
    </xf>
    <xf numFmtId="0" fontId="0" fillId="0" borderId="0" xfId="0" applyFill="1" applyProtection="1">
      <protection hidden="1"/>
    </xf>
    <xf numFmtId="0" fontId="40" fillId="0" borderId="0" xfId="45" applyFont="1" applyAlignment="1" applyProtection="1">
      <alignment vertical="top"/>
      <protection hidden="1"/>
    </xf>
    <xf numFmtId="0" fontId="63" fillId="0" borderId="0" xfId="0" applyFont="1" applyFill="1" applyAlignment="1" applyProtection="1">
      <alignment vertical="top"/>
      <protection hidden="1"/>
    </xf>
    <xf numFmtId="0" fontId="64" fillId="0" borderId="0" xfId="0" applyFont="1" applyFill="1" applyAlignment="1" applyProtection="1">
      <alignment vertical="top"/>
      <protection hidden="1"/>
    </xf>
    <xf numFmtId="0" fontId="20" fillId="0" borderId="0" xfId="45" applyFont="1" applyAlignment="1" applyProtection="1">
      <alignment vertical="top"/>
      <protection hidden="1"/>
    </xf>
    <xf numFmtId="0" fontId="17" fillId="0" borderId="0" xfId="0" applyFont="1" applyProtection="1">
      <protection hidden="1"/>
    </xf>
    <xf numFmtId="0" fontId="20" fillId="0" borderId="0" xfId="0" applyFont="1" applyAlignment="1" applyProtection="1">
      <alignment horizontal="center" vertical="center" wrapText="1" readingOrder="1"/>
      <protection hidden="1"/>
    </xf>
    <xf numFmtId="0" fontId="65" fillId="41" borderId="0" xfId="18" applyFont="1" applyFill="1" applyAlignment="1" applyProtection="1">
      <alignment horizontal="left" vertical="center"/>
      <protection hidden="1"/>
    </xf>
    <xf numFmtId="0" fontId="41" fillId="0" borderId="0" xfId="0" applyFont="1" applyProtection="1">
      <protection hidden="1"/>
    </xf>
    <xf numFmtId="0" fontId="17" fillId="40" borderId="0" xfId="0" applyFont="1" applyFill="1" applyAlignment="1" applyProtection="1">
      <alignment vertical="center"/>
      <protection locked="0" hidden="1"/>
    </xf>
    <xf numFmtId="0" fontId="26" fillId="35" borderId="0" xfId="0" applyFont="1" applyFill="1" applyAlignment="1" applyProtection="1">
      <alignment horizontal="left" vertical="top" wrapText="1"/>
      <protection hidden="1"/>
    </xf>
    <xf numFmtId="0" fontId="17" fillId="0" borderId="0" xfId="0" applyFont="1" applyAlignment="1" applyProtection="1">
      <alignment wrapText="1"/>
      <protection hidden="1"/>
    </xf>
    <xf numFmtId="0" fontId="44" fillId="35" borderId="0" xfId="0" applyFont="1" applyFill="1" applyAlignment="1" applyProtection="1">
      <alignment horizontal="left" vertical="top" wrapText="1"/>
      <protection hidden="1"/>
    </xf>
    <xf numFmtId="0" fontId="0" fillId="0" borderId="0" xfId="0" applyAlignment="1" applyProtection="1">
      <alignment horizontal="left"/>
      <protection hidden="1"/>
    </xf>
    <xf numFmtId="0" fontId="0" fillId="0" borderId="0" xfId="0" applyNumberFormat="1" applyProtection="1">
      <protection hidden="1"/>
    </xf>
    <xf numFmtId="0" fontId="34" fillId="0" borderId="0" xfId="0" applyFont="1" applyAlignment="1" applyProtection="1">
      <alignment horizontal="center" vertical="center"/>
      <protection hidden="1"/>
    </xf>
    <xf numFmtId="0" fontId="17" fillId="34" borderId="0" xfId="0" applyFont="1" applyFill="1" applyAlignment="1" applyProtection="1">
      <alignment horizontal="left" vertical="center" wrapText="1"/>
      <protection hidden="1"/>
    </xf>
    <xf numFmtId="0" fontId="59" fillId="0" borderId="0" xfId="45" applyFont="1" applyAlignment="1" applyProtection="1">
      <alignment vertical="top"/>
      <protection hidden="1"/>
    </xf>
    <xf numFmtId="0" fontId="0" fillId="0" borderId="0" xfId="0" applyAlignment="1" applyProtection="1">
      <alignment vertical="top"/>
      <protection hidden="1"/>
    </xf>
    <xf numFmtId="0" fontId="53" fillId="0" borderId="0" xfId="0" applyFont="1" applyAlignment="1">
      <alignment vertical="center"/>
    </xf>
    <xf numFmtId="0" fontId="17" fillId="34" borderId="0" xfId="0" applyFont="1" applyFill="1" applyAlignment="1">
      <alignment horizontal="left" vertical="center" wrapText="1"/>
    </xf>
    <xf numFmtId="0" fontId="59" fillId="0" borderId="0" xfId="45" applyFont="1" applyAlignment="1" applyProtection="1">
      <alignment vertical="top"/>
    </xf>
    <xf numFmtId="0" fontId="0" fillId="0" borderId="0" xfId="0" applyAlignment="1"/>
    <xf numFmtId="0" fontId="26" fillId="35" borderId="0" xfId="0" applyFont="1" applyFill="1" applyAlignment="1">
      <alignment horizontal="left" vertical="top" wrapText="1"/>
    </xf>
    <xf numFmtId="0" fontId="0" fillId="0" borderId="0" xfId="0" applyAlignment="1">
      <alignment horizontal="center"/>
    </xf>
    <xf numFmtId="0" fontId="55" fillId="0" borderId="0" xfId="0" applyFont="1" applyFill="1" applyAlignment="1">
      <alignment horizontal="left" vertical="top" wrapText="1"/>
    </xf>
    <xf numFmtId="0" fontId="17" fillId="0" borderId="0" xfId="0" applyFont="1" applyAlignment="1">
      <alignment vertical="top" wrapText="1"/>
    </xf>
    <xf numFmtId="0" fontId="55" fillId="35" borderId="0" xfId="0" applyFont="1" applyFill="1" applyAlignment="1">
      <alignment horizontal="left" vertical="top" wrapText="1"/>
    </xf>
    <xf numFmtId="0" fontId="17" fillId="34" borderId="0" xfId="0" applyFont="1" applyFill="1" applyAlignment="1" applyProtection="1">
      <alignment horizontal="left" vertical="center" wrapText="1"/>
      <protection locked="0"/>
    </xf>
    <xf numFmtId="0" fontId="59" fillId="0" borderId="0" xfId="45" applyFont="1" applyAlignment="1" applyProtection="1">
      <alignment vertical="top" wrapText="1"/>
    </xf>
    <xf numFmtId="0" fontId="17" fillId="34" borderId="0" xfId="0" applyFont="1" applyFill="1" applyAlignment="1">
      <alignment horizontal="left" wrapText="1"/>
    </xf>
    <xf numFmtId="49" fontId="34" fillId="0" borderId="0" xfId="0" applyNumberFormat="1" applyFont="1" applyFill="1" applyBorder="1" applyAlignment="1" applyProtection="1">
      <alignment horizontal="left" vertical="top" wrapText="1"/>
    </xf>
  </cellXfs>
  <cellStyles count="59">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Body_text" xfId="49"/>
    <cellStyle name="Calculation" xfId="10" builtinId="22" customBuiltin="1"/>
    <cellStyle name="Check Cell" xfId="12" builtinId="23" customBuiltin="1"/>
    <cellStyle name="Comma 2 3" xfId="51"/>
    <cellStyle name="Currency" xfId="56" builtinId="4" customBuiltin="1"/>
    <cellStyle name="Explanatory Text" xfId="15" builtinId="53" customBuiltin="1"/>
    <cellStyle name="Good" xfId="5" builtinId="26" customBuiltin="1"/>
    <cellStyle name="Header_row" xfId="46"/>
    <cellStyle name="Heading 1" xfId="1" builtinId="16" customBuiltin="1"/>
    <cellStyle name="Heading 1 2" xfId="54"/>
    <cellStyle name="Heading 2" xfId="2" builtinId="17" customBuiltin="1"/>
    <cellStyle name="Heading 2 2" xfId="55"/>
    <cellStyle name="Heading 3" xfId="3" builtinId="18" customBuiltin="1"/>
    <cellStyle name="Heading 4" xfId="4" builtinId="19" customBuiltin="1"/>
    <cellStyle name="Hyperlink" xfId="45" builtinId="8" customBuiltin="1"/>
    <cellStyle name="Hyperlink 2" xfId="43"/>
    <cellStyle name="Hyperlink 3" xfId="50"/>
    <cellStyle name="Input" xfId="8" builtinId="20" customBuiltin="1"/>
    <cellStyle name="Linked Cell" xfId="11" builtinId="24" customBuiltin="1"/>
    <cellStyle name="Neutral" xfId="7" builtinId="28" customBuiltin="1"/>
    <cellStyle name="Normal" xfId="0" builtinId="0" customBuiltin="1"/>
    <cellStyle name="Normal 10" xfId="53"/>
    <cellStyle name="Normal 2 2" xfId="52"/>
    <cellStyle name="Normal 3" xfId="47"/>
    <cellStyle name="Normal 4" xfId="44"/>
    <cellStyle name="Note" xfId="14" builtinId="10" customBuiltin="1"/>
    <cellStyle name="Notes_sources" xfId="48"/>
    <cellStyle name="Output" xfId="9" builtinId="21" customBuiltin="1"/>
    <cellStyle name="Percent" xfId="42" builtinId="5"/>
    <cellStyle name="Table_SubSub" xfId="58"/>
    <cellStyle name="Title" xfId="57" builtinId="15" customBuiltin="1"/>
    <cellStyle name="Title 2" xfId="41"/>
    <cellStyle name="Total" xfId="16" builtinId="25" customBuiltin="1"/>
    <cellStyle name="Warning Text" xfId="13" builtinId="11" customBuiltin="1"/>
  </cellStyles>
  <dxfs count="8">
    <dxf>
      <font>
        <b val="0"/>
        <i val="0"/>
        <strike val="0"/>
        <condense val="0"/>
        <extend val="0"/>
        <outline val="0"/>
        <shadow val="0"/>
        <u val="none"/>
        <vertAlign val="baseline"/>
        <sz val="11"/>
        <color theme="1"/>
        <name val="Arial"/>
        <scheme val="none"/>
      </font>
      <alignment horizontal="right" vertical="bottom" textRotation="0" wrapText="0" indent="0" justifyLastLine="0" shrinkToFit="0" readingOrder="0"/>
      <border diagonalUp="0" diagonalDown="0">
        <left style="thin">
          <color theme="1"/>
        </left>
        <right/>
        <top style="thin">
          <color theme="1"/>
        </top>
        <bottom style="thin">
          <color theme="1"/>
        </bottom>
        <vertical/>
        <horizontal/>
      </border>
      <protection locked="1" hidden="1"/>
    </dxf>
    <dxf>
      <font>
        <b val="0"/>
        <i val="0"/>
        <strike val="0"/>
        <condense val="0"/>
        <extend val="0"/>
        <outline val="0"/>
        <shadow val="0"/>
        <u val="none"/>
        <vertAlign val="baseline"/>
        <sz val="11"/>
        <color theme="1"/>
        <name val="Arial"/>
        <scheme val="none"/>
      </font>
      <numFmt numFmtId="3" formatCode="#,##0"/>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1"/>
        <color theme="1"/>
        <name val="Arial"/>
        <scheme val="none"/>
      </font>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1"/>
        <color theme="0"/>
        <name val="Arial"/>
        <scheme val="none"/>
      </font>
      <border diagonalUp="0" diagonalDown="0">
        <left/>
        <right style="thin">
          <color theme="1"/>
        </right>
        <top/>
        <bottom/>
        <vertical/>
        <horizontal/>
      </border>
      <protection locked="1" hidden="1"/>
    </dxf>
    <dxf>
      <border outline="0">
        <top style="thin">
          <color theme="1"/>
        </top>
        <bottom style="thin">
          <color theme="1"/>
        </bottom>
      </border>
    </dxf>
    <dxf>
      <protection locked="1" hidden="1"/>
    </dxf>
    <dxf>
      <border outline="0">
        <bottom style="thin">
          <color theme="1"/>
        </bottom>
      </border>
    </dxf>
    <dxf>
      <protection locked="1" hidden="1"/>
    </dxf>
  </dxfs>
  <tableStyles count="0" defaultTableStyle="TableStyleMedium2" defaultPivotStyle="PivotStyleLight16"/>
  <colors>
    <mruColors>
      <color rgb="FF177784"/>
      <color rgb="FF14838E"/>
      <color rgb="FFE2F2EE"/>
      <color rgb="FF33BDB7"/>
      <color rgb="FF000000"/>
      <color rgb="FF365254"/>
      <color rgb="FFEBF5F3"/>
      <color rgb="FF00A199"/>
      <color rgb="FFCFE8E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Supply!$B$17</c:f>
          <c:strCache>
            <c:ptCount val="1"/>
            <c:pt idx="0">
              <c:v>Nurse practitioners supply count in Newfoundland and Labrador</c:v>
            </c:pt>
          </c:strCache>
        </c:strRef>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Supply!$B$17</c:f>
              <c:strCache>
                <c:ptCount val="1"/>
                <c:pt idx="0">
                  <c:v>Nurse practitioners supply count in Newfoundland and Labrador</c:v>
                </c:pt>
              </c:strCache>
            </c:strRef>
          </c:tx>
          <c:spPr>
            <a:solidFill>
              <a:srgbClr val="33BDB7"/>
            </a:solidFill>
            <a:ln w="6350">
              <a:solidFill>
                <a:schemeClr val="tx1"/>
              </a:solidFill>
            </a:ln>
            <a:effectLst/>
          </c:spPr>
          <c:invertIfNegative val="0"/>
          <c:dLbls>
            <c:numFmt formatCode="General;;;"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ED7024"/>
                </a:solidFill>
                <a:prstDash val="sysDot"/>
              </a:ln>
              <a:effectLst/>
            </c:spPr>
            <c:trendlineType val="linear"/>
            <c:dispRSqr val="0"/>
            <c:dispEq val="0"/>
          </c:trendline>
          <c:cat>
            <c:numRef>
              <c:f>Supply!$A$18:$A$27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Supply!$B$18:$B$27</c:f>
              <c:numCache>
                <c:formatCode>#,##0</c:formatCode>
                <c:ptCount val="10"/>
                <c:pt idx="0">
                  <c:v>96</c:v>
                </c:pt>
                <c:pt idx="1">
                  <c:v>107</c:v>
                </c:pt>
                <c:pt idx="2">
                  <c:v>120</c:v>
                </c:pt>
                <c:pt idx="3">
                  <c:v>124</c:v>
                </c:pt>
                <c:pt idx="4">
                  <c:v>127</c:v>
                </c:pt>
                <c:pt idx="5">
                  <c:v>136</c:v>
                </c:pt>
                <c:pt idx="6">
                  <c:v>149</c:v>
                </c:pt>
                <c:pt idx="7">
                  <c:v>165</c:v>
                </c:pt>
                <c:pt idx="8">
                  <c:v>168</c:v>
                </c:pt>
                <c:pt idx="9">
                  <c:v>183</c:v>
                </c:pt>
              </c:numCache>
            </c:numRef>
          </c:val>
          <c:extLst>
            <c:ext xmlns:c16="http://schemas.microsoft.com/office/drawing/2014/chart" uri="{C3380CC4-5D6E-409C-BE32-E72D297353CC}">
              <c16:uniqueId val="{00000000-E55C-4ED8-AF26-54EA68E2F378}"/>
            </c:ext>
          </c:extLst>
        </c:ser>
        <c:dLbls>
          <c:showLegendKey val="0"/>
          <c:showVal val="0"/>
          <c:showCatName val="0"/>
          <c:showSerName val="0"/>
          <c:showPercent val="0"/>
          <c:showBubbleSize val="0"/>
        </c:dLbls>
        <c:gapWidth val="219"/>
        <c:overlap val="-27"/>
        <c:axId val="604029896"/>
        <c:axId val="604036128"/>
      </c:barChart>
      <c:catAx>
        <c:axId val="60402989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crossAx val="604036128"/>
        <c:crosses val="autoZero"/>
        <c:auto val="1"/>
        <c:lblAlgn val="ctr"/>
        <c:lblOffset val="100"/>
        <c:noMultiLvlLbl val="0"/>
      </c:catAx>
      <c:valAx>
        <c:axId val="604036128"/>
        <c:scaling>
          <c:orientation val="minMax"/>
          <c:min val="0"/>
        </c:scaling>
        <c:delete val="0"/>
        <c:axPos val="l"/>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crossAx val="604029896"/>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Country of Graduation</a:t>
            </a:r>
          </a:p>
        </c:rich>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5776859658231949"/>
          <c:y val="0.19583725977298003"/>
          <c:w val="0.4343697916517259"/>
          <c:h val="0.48513653196826062"/>
        </c:manualLayout>
      </c:layout>
      <c:doughnutChart>
        <c:varyColors val="1"/>
        <c:ser>
          <c:idx val="0"/>
          <c:order val="0"/>
          <c:spPr>
            <a:ln w="6350">
              <a:solidFill>
                <a:schemeClr val="tx1"/>
              </a:solidFill>
            </a:ln>
          </c:spPr>
          <c:dPt>
            <c:idx val="0"/>
            <c:bubble3D val="0"/>
            <c:spPr>
              <a:solidFill>
                <a:srgbClr val="33BDB7"/>
              </a:solidFill>
              <a:ln w="6350">
                <a:solidFill>
                  <a:schemeClr val="tx1"/>
                </a:solidFill>
              </a:ln>
              <a:effectLst/>
            </c:spPr>
            <c:extLst>
              <c:ext xmlns:c16="http://schemas.microsoft.com/office/drawing/2014/chart" uri="{C3380CC4-5D6E-409C-BE32-E72D297353CC}">
                <c16:uniqueId val="{00000001-E725-4DF0-8DAF-EA4058B03A4F}"/>
              </c:ext>
            </c:extLst>
          </c:dPt>
          <c:dPt>
            <c:idx val="1"/>
            <c:bubble3D val="0"/>
            <c:spPr>
              <a:pattFill prst="pct80">
                <a:fgClr>
                  <a:srgbClr val="365254"/>
                </a:fgClr>
                <a:bgClr>
                  <a:schemeClr val="bg1"/>
                </a:bgClr>
              </a:pattFill>
              <a:ln w="6350">
                <a:solidFill>
                  <a:schemeClr val="tx1"/>
                </a:solidFill>
              </a:ln>
              <a:effectLst/>
            </c:spPr>
            <c:extLst>
              <c:ext xmlns:c16="http://schemas.microsoft.com/office/drawing/2014/chart" uri="{C3380CC4-5D6E-409C-BE32-E72D297353CC}">
                <c16:uniqueId val="{00000002-E725-4DF0-8DAF-EA4058B03A4F}"/>
              </c:ext>
            </c:extLst>
          </c:dPt>
          <c:dPt>
            <c:idx val="2"/>
            <c:bubble3D val="0"/>
            <c:spPr>
              <a:solidFill>
                <a:srgbClr val="E2F2EE"/>
              </a:solidFill>
              <a:ln w="6350">
                <a:solidFill>
                  <a:schemeClr val="tx1"/>
                </a:solidFill>
              </a:ln>
              <a:effectLst/>
            </c:spPr>
            <c:extLst>
              <c:ext xmlns:c16="http://schemas.microsoft.com/office/drawing/2014/chart" uri="{C3380CC4-5D6E-409C-BE32-E72D297353CC}">
                <c16:uniqueId val="{00000004-29DA-47F3-B82C-BDBD47677ABE}"/>
              </c:ext>
            </c:extLst>
          </c:dPt>
          <c:dLbls>
            <c:dLbl>
              <c:idx val="0"/>
              <c:layout>
                <c:manualLayout>
                  <c:x val="0.11822113960490858"/>
                  <c:y val="2.0839895013123361E-2"/>
                </c:manualLayout>
              </c:layout>
              <c:numFmt formatCode="0.0%;;;" sourceLinked="0"/>
              <c:spPr>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78322"/>
                        <a:gd name="adj2" fmla="val -31188"/>
                      </a:avLst>
                    </a:prstGeom>
                    <a:noFill/>
                    <a:ln>
                      <a:noFill/>
                    </a:ln>
                  </c15:spPr>
                  <c15:layout/>
                </c:ext>
                <c:ext xmlns:c16="http://schemas.microsoft.com/office/drawing/2014/chart" uri="{C3380CC4-5D6E-409C-BE32-E72D297353CC}">
                  <c16:uniqueId val="{00000001-E725-4DF0-8DAF-EA4058B03A4F}"/>
                </c:ext>
              </c:extLst>
            </c:dLbl>
            <c:dLbl>
              <c:idx val="1"/>
              <c:layout>
                <c:manualLayout>
                  <c:x val="-0.11401429844368767"/>
                  <c:y val="-4.1690713827352871E-2"/>
                </c:manualLayout>
              </c:layout>
              <c:numFmt formatCode="0.0%;;;" sourceLinked="0"/>
              <c:spPr>
                <a:xfrm>
                  <a:off x="355599" y="649212"/>
                  <a:ext cx="377655" cy="197677"/>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70312"/>
                        <a:gd name="adj2" fmla="val 27941"/>
                      </a:avLst>
                    </a:prstGeom>
                    <a:noFill/>
                    <a:ln>
                      <a:noFill/>
                    </a:ln>
                  </c15:spPr>
                  <c15:layout>
                    <c:manualLayout>
                      <c:w val="0.1319058858763579"/>
                      <c:h val="7.9285405828628155E-2"/>
                    </c:manualLayout>
                  </c15:layout>
                </c:ext>
                <c:ext xmlns:c16="http://schemas.microsoft.com/office/drawing/2014/chart" uri="{C3380CC4-5D6E-409C-BE32-E72D297353CC}">
                  <c16:uniqueId val="{00000002-E725-4DF0-8DAF-EA4058B03A4F}"/>
                </c:ext>
              </c:extLst>
            </c:dLbl>
            <c:dLbl>
              <c:idx val="2"/>
              <c:layout>
                <c:manualLayout>
                  <c:x val="-2.1389101810434467E-2"/>
                  <c:y val="-8.2206177328807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DA-47F3-B82C-BDBD47677ABE}"/>
                </c:ext>
              </c:extLst>
            </c:dLbl>
            <c:numFmt formatCode="0.0%;;;" sourceLinked="0"/>
            <c:spPr>
              <a:solidFill>
                <a:sysClr val="window" lastClr="FFFFFF"/>
              </a:solidFill>
              <a:ln w="6350">
                <a:solidFill>
                  <a:sysClr val="windowText" lastClr="000000"/>
                </a:solidFill>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'Provincial territorial profile'!$B$32:$B$34</c:f>
              <c:strCache>
                <c:ptCount val="3"/>
                <c:pt idx="0">
                  <c:v>Canadian educated</c:v>
                </c:pt>
                <c:pt idx="1">
                  <c:v>Internationally educated</c:v>
                </c:pt>
                <c:pt idx="2">
                  <c:v>Not stated</c:v>
                </c:pt>
              </c:strCache>
            </c:strRef>
          </c:cat>
          <c:val>
            <c:numRef>
              <c:f>'Provincial territorial profile'!$D$32:$D$34</c:f>
              <c:numCache>
                <c:formatCode>0.0%</c:formatCode>
                <c:ptCount val="3"/>
                <c:pt idx="0">
                  <c:v>0.98333333333333328</c:v>
                </c:pt>
                <c:pt idx="1">
                  <c:v>1.6666666666666666E-2</c:v>
                </c:pt>
                <c:pt idx="2">
                  <c:v>0</c:v>
                </c:pt>
              </c:numCache>
            </c:numRef>
          </c:val>
          <c:extLst>
            <c:ext xmlns:c16="http://schemas.microsoft.com/office/drawing/2014/chart" uri="{C3380CC4-5D6E-409C-BE32-E72D297353CC}">
              <c16:uniqueId val="{00000000-E725-4DF0-8DAF-EA4058B03A4F}"/>
            </c:ext>
          </c:extLst>
        </c:ser>
        <c:dLbls>
          <c:showLegendKey val="0"/>
          <c:showVal val="0"/>
          <c:showCatName val="0"/>
          <c:showSerName val="0"/>
          <c:showPercent val="0"/>
          <c:showBubbleSize val="0"/>
          <c:showLeaderLines val="0"/>
        </c:dLbls>
        <c:firstSliceAng val="0"/>
        <c:holeSize val="75"/>
      </c:doughnutChart>
      <c:spPr>
        <a:noFill/>
        <a:ln>
          <a:noFill/>
        </a:ln>
        <a:effectLst/>
      </c:spPr>
    </c:plotArea>
    <c:legend>
      <c:legendPos val="b"/>
      <c:layout>
        <c:manualLayout>
          <c:xMode val="edge"/>
          <c:yMode val="edge"/>
          <c:x val="8.4882630185399207E-3"/>
          <c:y val="0.774569709920089"/>
          <c:w val="0.964807343107697"/>
          <c:h val="0.19491319393625986"/>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Position</a:t>
            </a:r>
          </a:p>
        </c:rich>
      </c:tx>
      <c:layout>
        <c:manualLayout>
          <c:xMode val="edge"/>
          <c:yMode val="edge"/>
          <c:x val="0.41883224237462086"/>
          <c:y val="1.5002935613779547E-2"/>
        </c:manualLayout>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25328115966498338"/>
          <c:y val="0.18704690259442477"/>
          <c:w val="0.47406665541076376"/>
          <c:h val="0.6027167143140566"/>
        </c:manualLayout>
      </c:layout>
      <c:doughnutChart>
        <c:varyColors val="1"/>
        <c:ser>
          <c:idx val="0"/>
          <c:order val="0"/>
          <c:tx>
            <c:strRef>
              <c:f>'Provincial territorial profile'!$A$39</c:f>
              <c:strCache>
                <c:ptCount val="1"/>
                <c:pt idx="0">
                  <c:v>Position</c:v>
                </c:pt>
              </c:strCache>
            </c:strRef>
          </c:tx>
          <c:spPr>
            <a:solidFill>
              <a:schemeClr val="bg1">
                <a:lumMod val="65000"/>
              </a:schemeClr>
            </a:solidFill>
            <a:ln w="6350">
              <a:solidFill>
                <a:schemeClr val="tx1"/>
              </a:solidFill>
            </a:ln>
          </c:spPr>
          <c:dPt>
            <c:idx val="0"/>
            <c:bubble3D val="0"/>
            <c:spPr>
              <a:solidFill>
                <a:srgbClr val="33BDB7"/>
              </a:solidFill>
              <a:ln w="6350">
                <a:solidFill>
                  <a:schemeClr val="tx1"/>
                </a:solidFill>
              </a:ln>
              <a:effectLst/>
            </c:spPr>
            <c:extLst>
              <c:ext xmlns:c16="http://schemas.microsoft.com/office/drawing/2014/chart" uri="{C3380CC4-5D6E-409C-BE32-E72D297353CC}">
                <c16:uniqueId val="{00000000-E50C-423F-B547-2487E427AAD4}"/>
              </c:ext>
            </c:extLst>
          </c:dPt>
          <c:dPt>
            <c:idx val="1"/>
            <c:bubble3D val="0"/>
            <c:spPr>
              <a:pattFill prst="pct90">
                <a:fgClr>
                  <a:srgbClr val="365254"/>
                </a:fgClr>
                <a:bgClr>
                  <a:schemeClr val="bg1"/>
                </a:bgClr>
              </a:pattFill>
              <a:ln w="6350">
                <a:solidFill>
                  <a:schemeClr val="tx1"/>
                </a:solidFill>
              </a:ln>
              <a:effectLst/>
            </c:spPr>
            <c:extLst>
              <c:ext xmlns:c16="http://schemas.microsoft.com/office/drawing/2014/chart" uri="{C3380CC4-5D6E-409C-BE32-E72D297353CC}">
                <c16:uniqueId val="{00000003-AE91-41B1-A2C4-C54F22B9C7AF}"/>
              </c:ext>
            </c:extLst>
          </c:dPt>
          <c:dPt>
            <c:idx val="2"/>
            <c:bubble3D val="0"/>
            <c:spPr>
              <a:solidFill>
                <a:srgbClr val="E2F2EE"/>
              </a:solidFill>
              <a:ln w="6350">
                <a:solidFill>
                  <a:schemeClr val="tx1"/>
                </a:solidFill>
              </a:ln>
              <a:effectLst/>
            </c:spPr>
            <c:extLst>
              <c:ext xmlns:c16="http://schemas.microsoft.com/office/drawing/2014/chart" uri="{C3380CC4-5D6E-409C-BE32-E72D297353CC}">
                <c16:uniqueId val="{00000005-AE91-41B1-A2C4-C54F22B9C7AF}"/>
              </c:ext>
            </c:extLst>
          </c:dPt>
          <c:dPt>
            <c:idx val="3"/>
            <c:bubble3D val="0"/>
            <c:spPr>
              <a:pattFill prst="dkUpDiag">
                <a:fgClr>
                  <a:srgbClr val="33BDB7"/>
                </a:fgClr>
                <a:bgClr>
                  <a:schemeClr val="bg1"/>
                </a:bgClr>
              </a:pattFill>
              <a:ln w="6350">
                <a:solidFill>
                  <a:schemeClr val="tx1"/>
                </a:solidFill>
              </a:ln>
              <a:effectLst/>
            </c:spPr>
            <c:extLst>
              <c:ext xmlns:c16="http://schemas.microsoft.com/office/drawing/2014/chart" uri="{C3380CC4-5D6E-409C-BE32-E72D297353CC}">
                <c16:uniqueId val="{00000006-F11B-44C3-BF9F-0D415D451175}"/>
              </c:ext>
            </c:extLst>
          </c:dPt>
          <c:dLbls>
            <c:dLbl>
              <c:idx val="0"/>
              <c:layout>
                <c:manualLayout>
                  <c:x val="0.13631711614738184"/>
                  <c:y val="-6.7513407150926782E-2"/>
                </c:manualLayout>
              </c:layout>
              <c:numFmt formatCode="0.0%;;;" sourceLinked="0"/>
              <c:spPr>
                <a:xfrm>
                  <a:off x="1785475" y="292001"/>
                  <a:ext cx="417191" cy="270587"/>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94348"/>
                        <a:gd name="adj2" fmla="val 52092"/>
                      </a:avLst>
                    </a:prstGeom>
                    <a:noFill/>
                    <a:ln>
                      <a:noFill/>
                    </a:ln>
                  </c15:spPr>
                  <c15:layout>
                    <c:manualLayout>
                      <c:w val="0.1492909966075914"/>
                      <c:h val="0.10655140159047286"/>
                    </c:manualLayout>
                  </c15:layout>
                </c:ext>
                <c:ext xmlns:c16="http://schemas.microsoft.com/office/drawing/2014/chart" uri="{C3380CC4-5D6E-409C-BE32-E72D297353CC}">
                  <c16:uniqueId val="{00000000-E50C-423F-B547-2487E427AAD4}"/>
                </c:ext>
              </c:extLst>
            </c:dLbl>
            <c:dLbl>
              <c:idx val="1"/>
              <c:layout>
                <c:manualLayout>
                  <c:x val="-8.7168642782734285E-2"/>
                  <c:y val="9.751888460064824E-2"/>
                </c:manualLayout>
              </c:layout>
              <c:numFmt formatCode="0.0%;;;" sourceLinked="0"/>
              <c:spPr>
                <a:xfrm>
                  <a:off x="1485069" y="881378"/>
                  <a:ext cx="306731" cy="217443"/>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7254"/>
                        <a:gd name="adj2" fmla="val -102211"/>
                      </a:avLst>
                    </a:prstGeom>
                    <a:noFill/>
                    <a:ln>
                      <a:noFill/>
                    </a:ln>
                  </c15:spPr>
                  <c15:layout>
                    <c:manualLayout>
                      <c:w val="0.13088641767138406"/>
                      <c:h val="8.5624457561494657E-2"/>
                    </c:manualLayout>
                  </c15:layout>
                </c:ext>
                <c:ext xmlns:c16="http://schemas.microsoft.com/office/drawing/2014/chart" uri="{C3380CC4-5D6E-409C-BE32-E72D297353CC}">
                  <c16:uniqueId val="{00000003-AE91-41B1-A2C4-C54F22B9C7AF}"/>
                </c:ext>
              </c:extLst>
            </c:dLbl>
            <c:dLbl>
              <c:idx val="2"/>
              <c:layout>
                <c:manualLayout>
                  <c:x val="-7.0384302111405589E-2"/>
                  <c:y val="-9.0156018551331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91-41B1-A2C4-C54F22B9C7AF}"/>
                </c:ext>
              </c:extLst>
            </c:dLbl>
            <c:dLbl>
              <c:idx val="3"/>
              <c:layout>
                <c:manualLayout>
                  <c:x val="-1.3634001840769173E-2"/>
                  <c:y val="-6.5012720993044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1B-44C3-BF9F-0D415D451175}"/>
                </c:ext>
              </c:extLst>
            </c:dLbl>
            <c:numFmt formatCode="0.0%;;;" sourceLinked="0"/>
            <c:spPr>
              <a:solidFill>
                <a:sysClr val="window" lastClr="FFFFFF"/>
              </a:solidFill>
              <a:ln w="6350">
                <a:solidFill>
                  <a:sysClr val="windowText" lastClr="000000"/>
                </a:solidFill>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'Provincial territorial profile'!$B$39:$B$42</c:f>
              <c:strCache>
                <c:ptCount val="4"/>
                <c:pt idx="0">
                  <c:v>Staff nurse</c:v>
                </c:pt>
                <c:pt idx="1">
                  <c:v>Manager</c:v>
                </c:pt>
                <c:pt idx="2">
                  <c:v>Other</c:v>
                </c:pt>
                <c:pt idx="3">
                  <c:v>Not stated</c:v>
                </c:pt>
              </c:strCache>
            </c:strRef>
          </c:cat>
          <c:val>
            <c:numRef>
              <c:f>'Provincial territorial profile'!$D$39:$D$42</c:f>
              <c:numCache>
                <c:formatCode>0.0%</c:formatCode>
                <c:ptCount val="4"/>
                <c:pt idx="0">
                  <c:v>0.05</c:v>
                </c:pt>
                <c:pt idx="1">
                  <c:v>5.5555555555555552E-2</c:v>
                </c:pt>
                <c:pt idx="2">
                  <c:v>0.89444444444444449</c:v>
                </c:pt>
                <c:pt idx="3">
                  <c:v>0</c:v>
                </c:pt>
              </c:numCache>
            </c:numRef>
          </c:val>
          <c:extLst>
            <c:ext xmlns:c16="http://schemas.microsoft.com/office/drawing/2014/chart" uri="{C3380CC4-5D6E-409C-BE32-E72D297353CC}">
              <c16:uniqueId val="{00000000-A53C-43DF-982D-A10834C062B8}"/>
            </c:ext>
          </c:extLst>
        </c:ser>
        <c:dLbls>
          <c:showLegendKey val="0"/>
          <c:showVal val="0"/>
          <c:showCatName val="0"/>
          <c:showSerName val="0"/>
          <c:showPercent val="0"/>
          <c:showBubbleSize val="0"/>
          <c:showLeaderLines val="0"/>
        </c:dLbls>
        <c:firstSliceAng val="0"/>
        <c:holeSize val="75"/>
      </c:doughnutChart>
      <c:spPr>
        <a:noFill/>
        <a:ln w="6350">
          <a:noFill/>
        </a:ln>
        <a:effectLst/>
      </c:spPr>
    </c:plotArea>
    <c:legend>
      <c:legendPos val="b"/>
      <c:layout>
        <c:manualLayout>
          <c:xMode val="edge"/>
          <c:yMode val="edge"/>
          <c:x val="4.9999872092011892E-2"/>
          <c:y val="0.90528170502850691"/>
          <c:w val="0.89999978529130964"/>
          <c:h val="8.9555139250716342E-2"/>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140" b="0" i="0" u="none" strike="noStrike" kern="1200" spc="0" baseline="0">
                <a:solidFill>
                  <a:schemeClr val="tx1"/>
                </a:solidFill>
                <a:latin typeface="Arial Narrow" panose="020B0606020202030204" pitchFamily="34" charset="0"/>
                <a:ea typeface="+mn-ea"/>
                <a:cs typeface="+mn-cs"/>
              </a:defRPr>
            </a:pPr>
            <a:r>
              <a:rPr lang="en-US" sz="950"/>
              <a:t>Geographic Designation</a:t>
            </a:r>
          </a:p>
        </c:rich>
      </c:tx>
      <c:layout>
        <c:manualLayout>
          <c:xMode val="edge"/>
          <c:yMode val="edge"/>
          <c:x val="0.33775159501261171"/>
          <c:y val="3.0584989608640926E-2"/>
        </c:manualLayout>
      </c:layout>
      <c:overlay val="0"/>
      <c:spPr>
        <a:noFill/>
        <a:ln>
          <a:noFill/>
        </a:ln>
        <a:effectLst/>
      </c:spPr>
      <c:txPr>
        <a:bodyPr rot="0" spcFirstLastPara="1" vertOverflow="ellipsis" vert="horz" wrap="square" anchor="ctr" anchorCtr="1"/>
        <a:lstStyle/>
        <a:p>
          <a:pPr algn="ctr">
            <a:defRPr sz="114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0.13811207500604589"/>
          <c:y val="0.17368246023150449"/>
          <c:w val="0.83162556505670704"/>
          <c:h val="0.65751975008700125"/>
        </c:manualLayout>
      </c:layout>
      <c:barChart>
        <c:barDir val="col"/>
        <c:grouping val="clustered"/>
        <c:varyColors val="0"/>
        <c:ser>
          <c:idx val="0"/>
          <c:order val="0"/>
          <c:spPr>
            <a:solidFill>
              <a:srgbClr val="00A199"/>
            </a:solidFill>
            <a:ln>
              <a:noFill/>
            </a:ln>
            <a:effectLst/>
          </c:spPr>
          <c:invertIfNegative val="0"/>
          <c:dPt>
            <c:idx val="0"/>
            <c:invertIfNegative val="0"/>
            <c:bubble3D val="0"/>
            <c:spPr>
              <a:solidFill>
                <a:srgbClr val="33BDB7"/>
              </a:solidFill>
              <a:ln w="6350">
                <a:solidFill>
                  <a:schemeClr val="tx1"/>
                </a:solidFill>
              </a:ln>
              <a:effectLst/>
            </c:spPr>
            <c:extLst>
              <c:ext xmlns:c16="http://schemas.microsoft.com/office/drawing/2014/chart" uri="{C3380CC4-5D6E-409C-BE32-E72D297353CC}">
                <c16:uniqueId val="{00000003-C979-4954-BF92-A2F9428B29D9}"/>
              </c:ext>
            </c:extLst>
          </c:dPt>
          <c:dPt>
            <c:idx val="1"/>
            <c:invertIfNegative val="0"/>
            <c:bubble3D val="0"/>
            <c:spPr>
              <a:pattFill prst="pct90">
                <a:fgClr>
                  <a:srgbClr val="365254"/>
                </a:fgClr>
                <a:bgClr>
                  <a:schemeClr val="bg1"/>
                </a:bgClr>
              </a:pattFill>
              <a:ln w="6350">
                <a:solidFill>
                  <a:schemeClr val="tx1"/>
                </a:solidFill>
              </a:ln>
              <a:effectLst/>
            </c:spPr>
            <c:extLst>
              <c:ext xmlns:c16="http://schemas.microsoft.com/office/drawing/2014/chart" uri="{C3380CC4-5D6E-409C-BE32-E72D297353CC}">
                <c16:uniqueId val="{00000000-E23C-41E4-86DC-D2E929B49A2C}"/>
              </c:ext>
            </c:extLst>
          </c:dPt>
          <c:dPt>
            <c:idx val="2"/>
            <c:invertIfNegative val="0"/>
            <c:bubble3D val="0"/>
            <c:spPr>
              <a:solidFill>
                <a:srgbClr val="E2F2EE"/>
              </a:solidFill>
              <a:ln w="6350">
                <a:solidFill>
                  <a:schemeClr val="tx1"/>
                </a:solidFill>
              </a:ln>
              <a:effectLst/>
            </c:spPr>
            <c:extLst>
              <c:ext xmlns:c16="http://schemas.microsoft.com/office/drawing/2014/chart" uri="{C3380CC4-5D6E-409C-BE32-E72D297353CC}">
                <c16:uniqueId val="{00000004-C979-4954-BF92-A2F9428B29D9}"/>
              </c:ext>
            </c:extLst>
          </c:dPt>
          <c:dLbls>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'Provincial territorial profile'!$B$48:$B$50</c:f>
              <c:strCache>
                <c:ptCount val="3"/>
                <c:pt idx="0">
                  <c:v>Urban</c:v>
                </c:pt>
                <c:pt idx="1">
                  <c:v>Rural/remote</c:v>
                </c:pt>
                <c:pt idx="2">
                  <c:v>Not stated</c:v>
                </c:pt>
              </c:strCache>
            </c:strRef>
          </c:cat>
          <c:val>
            <c:numRef>
              <c:f>'Provincial territorial profile'!$D$48:$D$50</c:f>
              <c:numCache>
                <c:formatCode>0.0%</c:formatCode>
                <c:ptCount val="3"/>
                <c:pt idx="0">
                  <c:v>0.59444444444444444</c:v>
                </c:pt>
                <c:pt idx="1">
                  <c:v>0.40555555555555556</c:v>
                </c:pt>
                <c:pt idx="2">
                  <c:v>0</c:v>
                </c:pt>
              </c:numCache>
            </c:numRef>
          </c:val>
          <c:extLst>
            <c:ext xmlns:c16="http://schemas.microsoft.com/office/drawing/2014/chart" uri="{C3380CC4-5D6E-409C-BE32-E72D297353CC}">
              <c16:uniqueId val="{00000000-0C81-4F9D-8AC6-3F0C6D3FE224}"/>
            </c:ext>
          </c:extLst>
        </c:ser>
        <c:dLbls>
          <c:showLegendKey val="0"/>
          <c:showVal val="0"/>
          <c:showCatName val="0"/>
          <c:showSerName val="0"/>
          <c:showPercent val="0"/>
          <c:showBubbleSize val="0"/>
        </c:dLbls>
        <c:gapWidth val="219"/>
        <c:axId val="750399488"/>
        <c:axId val="750399816"/>
      </c:barChart>
      <c:catAx>
        <c:axId val="75039948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50399816"/>
        <c:crosses val="autoZero"/>
        <c:auto val="1"/>
        <c:lblAlgn val="ctr"/>
        <c:lblOffset val="100"/>
        <c:noMultiLvlLbl val="0"/>
      </c:catAx>
      <c:valAx>
        <c:axId val="750399816"/>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50399488"/>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Arial" panose="020B0604020202020204" pitchFamily="34" charset="0"/>
              </a:defRPr>
            </a:pPr>
            <a:r>
              <a:rPr lang="en-US" sz="950"/>
              <a:t>Age Group</a:t>
            </a:r>
          </a:p>
        </c:rich>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spPr>
            <a:solidFill>
              <a:srgbClr val="33BDB7"/>
            </a:solidFill>
            <a:ln w="6350">
              <a:solidFill>
                <a:schemeClr val="tx1"/>
              </a:solidFill>
            </a:ln>
            <a:effectLst/>
          </c:spPr>
          <c:invertIfNegative val="0"/>
          <c:dLbls>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'Provincial territorial profile'!$B$20:$B$31</c:f>
              <c:strCache>
                <c:ptCount val="12"/>
                <c:pt idx="0">
                  <c:v>&lt;25</c:v>
                </c:pt>
                <c:pt idx="1">
                  <c:v>25–29</c:v>
                </c:pt>
                <c:pt idx="2">
                  <c:v>30–34</c:v>
                </c:pt>
                <c:pt idx="3">
                  <c:v>35–39</c:v>
                </c:pt>
                <c:pt idx="4">
                  <c:v>40–44</c:v>
                </c:pt>
                <c:pt idx="5">
                  <c:v>45–49</c:v>
                </c:pt>
                <c:pt idx="6">
                  <c:v>50–54</c:v>
                </c:pt>
                <c:pt idx="7">
                  <c:v>55–59</c:v>
                </c:pt>
                <c:pt idx="8">
                  <c:v>60–64</c:v>
                </c:pt>
                <c:pt idx="9">
                  <c:v>65–69</c:v>
                </c:pt>
                <c:pt idx="10">
                  <c:v>70+</c:v>
                </c:pt>
                <c:pt idx="11">
                  <c:v>Not stated</c:v>
                </c:pt>
              </c:strCache>
            </c:strRef>
          </c:cat>
          <c:val>
            <c:numRef>
              <c:f>'Provincial territorial profile'!$D$20:$D$31</c:f>
              <c:numCache>
                <c:formatCode>0.0%</c:formatCode>
                <c:ptCount val="12"/>
                <c:pt idx="0">
                  <c:v>0</c:v>
                </c:pt>
                <c:pt idx="1">
                  <c:v>2.2222222222222223E-2</c:v>
                </c:pt>
                <c:pt idx="2">
                  <c:v>0.18333333333333332</c:v>
                </c:pt>
                <c:pt idx="3">
                  <c:v>0.15555555555555556</c:v>
                </c:pt>
                <c:pt idx="4">
                  <c:v>0.12222222222222222</c:v>
                </c:pt>
                <c:pt idx="5">
                  <c:v>0.15</c:v>
                </c:pt>
                <c:pt idx="6">
                  <c:v>0.18888888888888888</c:v>
                </c:pt>
                <c:pt idx="7">
                  <c:v>0.13333333333333333</c:v>
                </c:pt>
                <c:pt idx="8">
                  <c:v>2.2222222222222223E-2</c:v>
                </c:pt>
                <c:pt idx="9">
                  <c:v>1.6666666666666666E-2</c:v>
                </c:pt>
                <c:pt idx="10">
                  <c:v>5.5555555555555558E-3</c:v>
                </c:pt>
                <c:pt idx="11">
                  <c:v>0</c:v>
                </c:pt>
              </c:numCache>
            </c:numRef>
          </c:val>
          <c:extLst>
            <c:ext xmlns:c16="http://schemas.microsoft.com/office/drawing/2014/chart" uri="{C3380CC4-5D6E-409C-BE32-E72D297353CC}">
              <c16:uniqueId val="{00000000-9C87-4DE9-B644-3C1A1F8D55DF}"/>
            </c:ext>
          </c:extLst>
        </c:ser>
        <c:dLbls>
          <c:showLegendKey val="0"/>
          <c:showVal val="0"/>
          <c:showCatName val="0"/>
          <c:showSerName val="0"/>
          <c:showPercent val="0"/>
          <c:showBubbleSize val="0"/>
        </c:dLbls>
        <c:gapWidth val="182"/>
        <c:axId val="564014648"/>
        <c:axId val="564013336"/>
      </c:barChart>
      <c:catAx>
        <c:axId val="564014648"/>
        <c:scaling>
          <c:orientation val="minMax"/>
        </c:scaling>
        <c:delete val="0"/>
        <c:axPos val="l"/>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crossAx val="564013336"/>
        <c:crosses val="autoZero"/>
        <c:auto val="1"/>
        <c:lblAlgn val="ctr"/>
        <c:lblOffset val="100"/>
        <c:noMultiLvlLbl val="0"/>
      </c:catAx>
      <c:valAx>
        <c:axId val="564013336"/>
        <c:scaling>
          <c:orientation val="minMax"/>
        </c:scaling>
        <c:delete val="0"/>
        <c:axPos val="b"/>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crossAx val="564014648"/>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Employment Status</a:t>
            </a:r>
          </a:p>
        </c:rich>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rgbClr val="33BDB7"/>
              </a:solidFill>
              <a:ln w="6350">
                <a:solidFill>
                  <a:schemeClr val="tx1"/>
                </a:solidFill>
              </a:ln>
              <a:effectLst/>
            </c:spPr>
            <c:extLst>
              <c:ext xmlns:c16="http://schemas.microsoft.com/office/drawing/2014/chart" uri="{C3380CC4-5D6E-409C-BE32-E72D297353CC}">
                <c16:uniqueId val="{00000001-D702-4608-81B5-B8CECB88A0A2}"/>
              </c:ext>
            </c:extLst>
          </c:dPt>
          <c:dPt>
            <c:idx val="1"/>
            <c:invertIfNegative val="0"/>
            <c:bubble3D val="0"/>
            <c:spPr>
              <a:pattFill prst="pct90">
                <a:fgClr>
                  <a:srgbClr val="365254"/>
                </a:fgClr>
                <a:bgClr>
                  <a:schemeClr val="bg1"/>
                </a:bgClr>
              </a:pattFill>
              <a:ln w="6350">
                <a:solidFill>
                  <a:schemeClr val="tx1"/>
                </a:solidFill>
              </a:ln>
              <a:effectLst/>
            </c:spPr>
            <c:extLst>
              <c:ext xmlns:c16="http://schemas.microsoft.com/office/drawing/2014/chart" uri="{C3380CC4-5D6E-409C-BE32-E72D297353CC}">
                <c16:uniqueId val="{00000003-D702-4608-81B5-B8CECB88A0A2}"/>
              </c:ext>
            </c:extLst>
          </c:dPt>
          <c:dPt>
            <c:idx val="2"/>
            <c:invertIfNegative val="0"/>
            <c:bubble3D val="0"/>
            <c:spPr>
              <a:solidFill>
                <a:srgbClr val="E2F2EE"/>
              </a:solidFill>
              <a:ln w="6350">
                <a:solidFill>
                  <a:schemeClr val="tx1"/>
                </a:solidFill>
              </a:ln>
              <a:effectLst/>
            </c:spPr>
            <c:extLst>
              <c:ext xmlns:c16="http://schemas.microsoft.com/office/drawing/2014/chart" uri="{C3380CC4-5D6E-409C-BE32-E72D297353CC}">
                <c16:uniqueId val="{00000005-D702-4608-81B5-B8CECB88A0A2}"/>
              </c:ext>
            </c:extLst>
          </c:dPt>
          <c:dPt>
            <c:idx val="3"/>
            <c:invertIfNegative val="0"/>
            <c:bubble3D val="0"/>
            <c:spPr>
              <a:pattFill prst="dkUpDiag">
                <a:fgClr>
                  <a:srgbClr val="33BDB7"/>
                </a:fgClr>
                <a:bgClr>
                  <a:schemeClr val="bg1"/>
                </a:bgClr>
              </a:pattFill>
              <a:ln w="6350">
                <a:solidFill>
                  <a:schemeClr val="tx1"/>
                </a:solidFill>
              </a:ln>
              <a:effectLst/>
            </c:spPr>
            <c:extLst>
              <c:ext xmlns:c16="http://schemas.microsoft.com/office/drawing/2014/chart" uri="{C3380CC4-5D6E-409C-BE32-E72D297353CC}">
                <c16:uniqueId val="{00000006-5D80-493A-A09E-DCE87240E7CB}"/>
              </c:ext>
            </c:extLst>
          </c:dPt>
          <c:dLbls>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'Provincial territorial profile'!$B$35:$B$38</c:f>
              <c:strCache>
                <c:ptCount val="4"/>
                <c:pt idx="0">
                  <c:v>Full time</c:v>
                </c:pt>
                <c:pt idx="1">
                  <c:v>Part time</c:v>
                </c:pt>
                <c:pt idx="2">
                  <c:v>Casual</c:v>
                </c:pt>
                <c:pt idx="3">
                  <c:v>Not stated</c:v>
                </c:pt>
              </c:strCache>
            </c:strRef>
          </c:cat>
          <c:val>
            <c:numRef>
              <c:f>'Provincial territorial profile'!$D$35:$D$38</c:f>
              <c:numCache>
                <c:formatCode>0.0%</c:formatCode>
                <c:ptCount val="4"/>
                <c:pt idx="0">
                  <c:v>0.8666666666666667</c:v>
                </c:pt>
                <c:pt idx="1">
                  <c:v>3.888888888888889E-2</c:v>
                </c:pt>
                <c:pt idx="2">
                  <c:v>9.4444444444444442E-2</c:v>
                </c:pt>
                <c:pt idx="3">
                  <c:v>0</c:v>
                </c:pt>
              </c:numCache>
            </c:numRef>
          </c:val>
          <c:extLst>
            <c:ext xmlns:c16="http://schemas.microsoft.com/office/drawing/2014/chart" uri="{C3380CC4-5D6E-409C-BE32-E72D297353CC}">
              <c16:uniqueId val="{00000006-D702-4608-81B5-B8CECB88A0A2}"/>
            </c:ext>
          </c:extLst>
        </c:ser>
        <c:dLbls>
          <c:showLegendKey val="0"/>
          <c:showVal val="0"/>
          <c:showCatName val="0"/>
          <c:showSerName val="0"/>
          <c:showPercent val="0"/>
          <c:showBubbleSize val="0"/>
        </c:dLbls>
        <c:gapWidth val="100"/>
        <c:axId val="756670016"/>
        <c:axId val="756667064"/>
      </c:barChart>
      <c:catAx>
        <c:axId val="756670016"/>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56667064"/>
        <c:crosses val="autoZero"/>
        <c:auto val="1"/>
        <c:lblAlgn val="ctr"/>
        <c:lblOffset val="100"/>
        <c:noMultiLvlLbl val="0"/>
      </c:catAx>
      <c:valAx>
        <c:axId val="756667064"/>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56670016"/>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Area of Responsibility</a:t>
            </a:r>
          </a:p>
        </c:rich>
      </c:tx>
      <c:layout>
        <c:manualLayout>
          <c:xMode val="edge"/>
          <c:yMode val="edge"/>
          <c:x val="0.33769346002488843"/>
          <c:y val="3.0317522334305989E-2"/>
        </c:manualLayout>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rgbClr val="33BDB7"/>
              </a:solidFill>
              <a:ln w="6350">
                <a:solidFill>
                  <a:schemeClr val="tx1"/>
                </a:solidFill>
              </a:ln>
              <a:effectLst/>
            </c:spPr>
            <c:extLst>
              <c:ext xmlns:c16="http://schemas.microsoft.com/office/drawing/2014/chart" uri="{C3380CC4-5D6E-409C-BE32-E72D297353CC}">
                <c16:uniqueId val="{00000001-CC00-4B05-BFC5-501B3F5E4C28}"/>
              </c:ext>
            </c:extLst>
          </c:dPt>
          <c:dPt>
            <c:idx val="1"/>
            <c:invertIfNegative val="0"/>
            <c:bubble3D val="0"/>
            <c:spPr>
              <a:pattFill prst="pct90">
                <a:fgClr>
                  <a:srgbClr val="365254"/>
                </a:fgClr>
                <a:bgClr>
                  <a:schemeClr val="bg1"/>
                </a:bgClr>
              </a:pattFill>
              <a:ln w="6350">
                <a:solidFill>
                  <a:schemeClr val="tx1"/>
                </a:solidFill>
              </a:ln>
              <a:effectLst/>
            </c:spPr>
            <c:extLst>
              <c:ext xmlns:c16="http://schemas.microsoft.com/office/drawing/2014/chart" uri="{C3380CC4-5D6E-409C-BE32-E72D297353CC}">
                <c16:uniqueId val="{00000003-CC00-4B05-BFC5-501B3F5E4C28}"/>
              </c:ext>
            </c:extLst>
          </c:dPt>
          <c:dPt>
            <c:idx val="2"/>
            <c:invertIfNegative val="0"/>
            <c:bubble3D val="0"/>
            <c:spPr>
              <a:solidFill>
                <a:srgbClr val="E2F2EE"/>
              </a:solidFill>
              <a:ln w="6350">
                <a:solidFill>
                  <a:schemeClr val="tx1"/>
                </a:solidFill>
              </a:ln>
              <a:effectLst/>
            </c:spPr>
            <c:extLst>
              <c:ext xmlns:c16="http://schemas.microsoft.com/office/drawing/2014/chart" uri="{C3380CC4-5D6E-409C-BE32-E72D297353CC}">
                <c16:uniqueId val="{00000005-CC00-4B05-BFC5-501B3F5E4C28}"/>
              </c:ext>
            </c:extLst>
          </c:dPt>
          <c:dPt>
            <c:idx val="3"/>
            <c:invertIfNegative val="0"/>
            <c:bubble3D val="0"/>
            <c:spPr>
              <a:pattFill prst="dkUpDiag">
                <a:fgClr>
                  <a:srgbClr val="33BDB7"/>
                </a:fgClr>
                <a:bgClr>
                  <a:schemeClr val="bg1"/>
                </a:bgClr>
              </a:pattFill>
              <a:ln w="6350">
                <a:solidFill>
                  <a:schemeClr val="tx1"/>
                </a:solidFill>
              </a:ln>
              <a:effectLst/>
            </c:spPr>
            <c:extLst>
              <c:ext xmlns:c16="http://schemas.microsoft.com/office/drawing/2014/chart" uri="{C3380CC4-5D6E-409C-BE32-E72D297353CC}">
                <c16:uniqueId val="{00000007-CC00-4B05-BFC5-501B3F5E4C28}"/>
              </c:ext>
            </c:extLst>
          </c:dPt>
          <c:dPt>
            <c:idx val="4"/>
            <c:invertIfNegative val="0"/>
            <c:bubble3D val="0"/>
            <c:spPr>
              <a:pattFill prst="zigZag">
                <a:fgClr>
                  <a:srgbClr val="33BDB7"/>
                </a:fgClr>
                <a:bgClr>
                  <a:schemeClr val="bg1"/>
                </a:bgClr>
              </a:pattFill>
              <a:ln w="6350">
                <a:solidFill>
                  <a:schemeClr val="tx1"/>
                </a:solidFill>
              </a:ln>
              <a:effectLst/>
            </c:spPr>
            <c:extLst>
              <c:ext xmlns:c16="http://schemas.microsoft.com/office/drawing/2014/chart" uri="{C3380CC4-5D6E-409C-BE32-E72D297353CC}">
                <c16:uniqueId val="{00000008-6077-4AE9-A63C-246AEF78CDD0}"/>
              </c:ext>
            </c:extLst>
          </c:dPt>
          <c:dLbls>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'Provincial territorial profile'!$B$43:$B$47</c:f>
              <c:strCache>
                <c:ptCount val="5"/>
                <c:pt idx="0">
                  <c:v>Direct care</c:v>
                </c:pt>
                <c:pt idx="1">
                  <c:v>Administration</c:v>
                </c:pt>
                <c:pt idx="2">
                  <c:v>Education</c:v>
                </c:pt>
                <c:pt idx="3">
                  <c:v>Research</c:v>
                </c:pt>
                <c:pt idx="4">
                  <c:v>Not stated</c:v>
                </c:pt>
              </c:strCache>
            </c:strRef>
          </c:cat>
          <c:val>
            <c:numRef>
              <c:f>'Provincial territorial profile'!$D$43:$D$47</c:f>
              <c:numCache>
                <c:formatCode>0.0%</c:formatCode>
                <c:ptCount val="5"/>
                <c:pt idx="0">
                  <c:v>0.95</c:v>
                </c:pt>
                <c:pt idx="1">
                  <c:v>1.1111111111111112E-2</c:v>
                </c:pt>
                <c:pt idx="2">
                  <c:v>3.888888888888889E-2</c:v>
                </c:pt>
                <c:pt idx="3">
                  <c:v>0</c:v>
                </c:pt>
                <c:pt idx="4">
                  <c:v>0</c:v>
                </c:pt>
              </c:numCache>
            </c:numRef>
          </c:val>
          <c:extLst>
            <c:ext xmlns:c16="http://schemas.microsoft.com/office/drawing/2014/chart" uri="{C3380CC4-5D6E-409C-BE32-E72D297353CC}">
              <c16:uniqueId val="{00000008-CC00-4B05-BFC5-501B3F5E4C28}"/>
            </c:ext>
          </c:extLst>
        </c:ser>
        <c:dLbls>
          <c:dLblPos val="outEnd"/>
          <c:showLegendKey val="0"/>
          <c:showVal val="1"/>
          <c:showCatName val="0"/>
          <c:showSerName val="0"/>
          <c:showPercent val="0"/>
          <c:showBubbleSize val="0"/>
        </c:dLbls>
        <c:gapWidth val="100"/>
        <c:axId val="761983672"/>
        <c:axId val="761984984"/>
      </c:barChart>
      <c:catAx>
        <c:axId val="76198367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61984984"/>
        <c:crosses val="autoZero"/>
        <c:auto val="1"/>
        <c:lblAlgn val="ctr"/>
        <c:lblOffset val="100"/>
        <c:noMultiLvlLbl val="0"/>
      </c:catAx>
      <c:valAx>
        <c:axId val="761984984"/>
        <c:scaling>
          <c:orientation val="minMax"/>
          <c:max val="1"/>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761983672"/>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Place of Work</a:t>
            </a:r>
          </a:p>
        </c:rich>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6.7666199259339158E-2"/>
          <c:y val="3.2612379148808931E-4"/>
          <c:w val="0.83998561823607665"/>
          <c:h val="0.61734673965010878"/>
        </c:manualLayout>
      </c:layout>
      <c:barChart>
        <c:barDir val="bar"/>
        <c:grouping val="stacked"/>
        <c:varyColors val="0"/>
        <c:ser>
          <c:idx val="0"/>
          <c:order val="0"/>
          <c:tx>
            <c:strRef>
              <c:f>'Provincial territorial profile'!$B$54</c:f>
              <c:strCache>
                <c:ptCount val="1"/>
                <c:pt idx="0">
                  <c:v>Hospital</c:v>
                </c:pt>
              </c:strCache>
            </c:strRef>
          </c:tx>
          <c:spPr>
            <a:solidFill>
              <a:srgbClr val="00A199"/>
            </a:solidFill>
            <a:ln>
              <a:solidFill>
                <a:schemeClr val="tx1"/>
              </a:solidFill>
            </a:ln>
            <a:effectLst/>
          </c:spPr>
          <c:invertIfNegative val="0"/>
          <c:dPt>
            <c:idx val="0"/>
            <c:invertIfNegative val="0"/>
            <c:bubble3D val="0"/>
            <c:spPr>
              <a:solidFill>
                <a:srgbClr val="33BDB7"/>
              </a:solidFill>
              <a:ln w="6350">
                <a:solidFill>
                  <a:schemeClr val="tx1"/>
                </a:solidFill>
              </a:ln>
              <a:effectLst/>
            </c:spPr>
            <c:extLst>
              <c:ext xmlns:c16="http://schemas.microsoft.com/office/drawing/2014/chart" uri="{C3380CC4-5D6E-409C-BE32-E72D297353CC}">
                <c16:uniqueId val="{00000006-1A87-48DA-8C7F-E8D8225C09B8}"/>
              </c:ext>
            </c:extLst>
          </c:dPt>
          <c:dLbls>
            <c:dLbl>
              <c:idx val="0"/>
              <c:layout>
                <c:manualLayout>
                  <c:x val="-9.8494768633372906E-2"/>
                  <c:y val="-0.21692215688228844"/>
                </c:manualLayout>
              </c:layout>
              <c:numFmt formatCode="0.0%;;;" sourceLinked="0"/>
              <c:spPr>
                <a:xfrm>
                  <a:off x="0" y="456360"/>
                  <a:ext cx="807386" cy="467329"/>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4445"/>
                        <a:gd name="adj2" fmla="val 122581"/>
                      </a:avLst>
                    </a:prstGeom>
                    <a:noFill/>
                    <a:ln>
                      <a:noFill/>
                    </a:ln>
                  </c15:spPr>
                  <c15:layout>
                    <c:manualLayout>
                      <c:w val="0.14063783123000034"/>
                      <c:h val="6.4033489484700501E-2"/>
                    </c:manualLayout>
                  </c15:layout>
                </c:ext>
                <c:ext xmlns:c16="http://schemas.microsoft.com/office/drawing/2014/chart" uri="{C3380CC4-5D6E-409C-BE32-E72D297353CC}">
                  <c16:uniqueId val="{00000006-1A87-48DA-8C7F-E8D8225C09B8}"/>
                </c:ext>
              </c:extLst>
            </c:dLbl>
            <c:numFmt formatCode="0.0%;;;" sourceLinked="0"/>
            <c:spPr>
              <a:noFill/>
              <a:ln w="6350">
                <a:solidFill>
                  <a:schemeClr val="tx1"/>
                </a:solid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val>
            <c:numRef>
              <c:f>'Provincial territorial profile'!$D$54</c:f>
              <c:numCache>
                <c:formatCode>0.0%</c:formatCode>
                <c:ptCount val="1"/>
                <c:pt idx="0">
                  <c:v>0.42777777777777776</c:v>
                </c:pt>
              </c:numCache>
            </c:numRef>
          </c:val>
          <c:extLst>
            <c:ext xmlns:c16="http://schemas.microsoft.com/office/drawing/2014/chart" uri="{C3380CC4-5D6E-409C-BE32-E72D297353CC}">
              <c16:uniqueId val="{00000001-1A87-48DA-8C7F-E8D8225C09B8}"/>
            </c:ext>
          </c:extLst>
        </c:ser>
        <c:ser>
          <c:idx val="1"/>
          <c:order val="1"/>
          <c:tx>
            <c:strRef>
              <c:f>'Provincial territorial profile'!$B$55</c:f>
              <c:strCache>
                <c:ptCount val="1"/>
                <c:pt idx="0">
                  <c:v>Community health</c:v>
                </c:pt>
              </c:strCache>
            </c:strRef>
          </c:tx>
          <c:spPr>
            <a:pattFill prst="pct90">
              <a:fgClr>
                <a:srgbClr val="365254"/>
              </a:fgClr>
              <a:bgClr>
                <a:schemeClr val="bg1"/>
              </a:bgClr>
            </a:pattFill>
            <a:ln w="6350">
              <a:solidFill>
                <a:schemeClr val="tx1"/>
              </a:solidFill>
            </a:ln>
            <a:effectLst/>
          </c:spPr>
          <c:invertIfNegative val="0"/>
          <c:dLbls>
            <c:dLbl>
              <c:idx val="0"/>
              <c:layout>
                <c:manualLayout>
                  <c:x val="-7.6371523607816488E-2"/>
                  <c:y val="0.21750064786205522"/>
                </c:manualLayout>
              </c:layout>
              <c:numFmt formatCode="0.0%;;;" sourceLinked="0"/>
              <c:spPr>
                <a:xfrm>
                  <a:off x="1500500" y="1316267"/>
                  <a:ext cx="282005" cy="189960"/>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54494"/>
                        <a:gd name="adj2" fmla="val -151458"/>
                      </a:avLst>
                    </a:prstGeom>
                    <a:noFill/>
                    <a:ln>
                      <a:noFill/>
                    </a:ln>
                  </c15:spPr>
                  <c15:layout>
                    <c:manualLayout>
                      <c:w val="0.13134029510630282"/>
                      <c:h val="7.5734077544104453E-2"/>
                    </c:manualLayout>
                  </c15:layout>
                </c:ext>
                <c:ext xmlns:c16="http://schemas.microsoft.com/office/drawing/2014/chart" uri="{C3380CC4-5D6E-409C-BE32-E72D297353CC}">
                  <c16:uniqueId val="{00000007-1A87-48DA-8C7F-E8D8225C09B8}"/>
                </c:ext>
              </c:extLst>
            </c:dLbl>
            <c:numFmt formatCode="0.0%;;;" sourceLinked="0"/>
            <c:spPr>
              <a:solidFill>
                <a:sysClr val="window" lastClr="FFFFFF"/>
              </a:solidFill>
              <a:ln w="6350">
                <a:solidFill>
                  <a:schemeClr val="tx1"/>
                </a:solidFill>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val>
            <c:numRef>
              <c:f>'Provincial territorial profile'!$D$55</c:f>
              <c:numCache>
                <c:formatCode>0.0%</c:formatCode>
                <c:ptCount val="1"/>
                <c:pt idx="0">
                  <c:v>0.3</c:v>
                </c:pt>
              </c:numCache>
            </c:numRef>
          </c:val>
          <c:extLst>
            <c:ext xmlns:c16="http://schemas.microsoft.com/office/drawing/2014/chart" uri="{C3380CC4-5D6E-409C-BE32-E72D297353CC}">
              <c16:uniqueId val="{00000002-1A87-48DA-8C7F-E8D8225C09B8}"/>
            </c:ext>
          </c:extLst>
        </c:ser>
        <c:ser>
          <c:idx val="2"/>
          <c:order val="2"/>
          <c:tx>
            <c:strRef>
              <c:f>'Provincial territorial profile'!$B$56</c:f>
              <c:strCache>
                <c:ptCount val="1"/>
                <c:pt idx="0">
                  <c:v>Nursing home/long-term care</c:v>
                </c:pt>
              </c:strCache>
            </c:strRef>
          </c:tx>
          <c:spPr>
            <a:solidFill>
              <a:srgbClr val="E2F2EE"/>
            </a:solidFill>
            <a:ln w="6350">
              <a:solidFill>
                <a:schemeClr val="tx1"/>
              </a:solidFill>
            </a:ln>
            <a:effectLst/>
          </c:spPr>
          <c:invertIfNegative val="0"/>
          <c:dLbls>
            <c:dLbl>
              <c:idx val="0"/>
              <c:layout>
                <c:manualLayout>
                  <c:x val="3.3293357025777764E-3"/>
                  <c:y val="-0.23033509418917572"/>
                </c:manualLayout>
              </c:layout>
              <c:numFmt formatCode="0.0%;;;" sourceLinked="0"/>
              <c:spPr>
                <a:xfrm>
                  <a:off x="1800678" y="165099"/>
                  <a:ext cx="534695" cy="220327"/>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8156"/>
                        <a:gd name="adj2" fmla="val 145204"/>
                      </a:avLst>
                    </a:prstGeom>
                    <a:noFill/>
                    <a:ln>
                      <a:noFill/>
                    </a:ln>
                  </c15:spPr>
                  <c15:layout>
                    <c:manualLayout>
                      <c:w val="0.13134029510630282"/>
                      <c:h val="8.7840924947672677E-2"/>
                    </c:manualLayout>
                  </c15:layout>
                </c:ext>
                <c:ext xmlns:c16="http://schemas.microsoft.com/office/drawing/2014/chart" uri="{C3380CC4-5D6E-409C-BE32-E72D297353CC}">
                  <c16:uniqueId val="{00000009-1A87-48DA-8C7F-E8D8225C09B8}"/>
                </c:ext>
              </c:extLst>
            </c:dLbl>
            <c:numFmt formatCode="0.0%;;;" sourceLinked="0"/>
            <c:spPr>
              <a:noFill/>
              <a:ln w="6350">
                <a:solidFill>
                  <a:schemeClr val="tx1"/>
                </a:solid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val>
            <c:numRef>
              <c:f>'Provincial territorial profile'!$D$56</c:f>
              <c:numCache>
                <c:formatCode>0.0%</c:formatCode>
                <c:ptCount val="1"/>
                <c:pt idx="0">
                  <c:v>0.10555555555555556</c:v>
                </c:pt>
              </c:numCache>
            </c:numRef>
          </c:val>
          <c:extLst>
            <c:ext xmlns:c16="http://schemas.microsoft.com/office/drawing/2014/chart" uri="{C3380CC4-5D6E-409C-BE32-E72D297353CC}">
              <c16:uniqueId val="{00000003-1A87-48DA-8C7F-E8D8225C09B8}"/>
            </c:ext>
          </c:extLst>
        </c:ser>
        <c:ser>
          <c:idx val="3"/>
          <c:order val="3"/>
          <c:tx>
            <c:strRef>
              <c:f>'Provincial territorial profile'!$B$57</c:f>
              <c:strCache>
                <c:ptCount val="1"/>
                <c:pt idx="0">
                  <c:v>Other places of work</c:v>
                </c:pt>
              </c:strCache>
            </c:strRef>
          </c:tx>
          <c:spPr>
            <a:pattFill prst="dkUpDiag">
              <a:fgClr>
                <a:srgbClr val="33BDB7"/>
              </a:fgClr>
              <a:bgClr>
                <a:schemeClr val="bg1"/>
              </a:bgClr>
            </a:pattFill>
            <a:ln w="6350">
              <a:solidFill>
                <a:schemeClr val="tx1"/>
              </a:solidFill>
            </a:ln>
            <a:effectLst/>
          </c:spPr>
          <c:invertIfNegative val="0"/>
          <c:dLbls>
            <c:dLbl>
              <c:idx val="0"/>
              <c:layout>
                <c:manualLayout>
                  <c:x val="1.7179693448955365E-2"/>
                  <c:y val="0.24070846207515201"/>
                </c:manualLayout>
              </c:layout>
              <c:numFmt formatCode="0.0%;;;" sourceLinked="0"/>
              <c:spPr>
                <a:xfrm>
                  <a:off x="2217801" y="1375381"/>
                  <a:ext cx="263689" cy="188153"/>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2259"/>
                        <a:gd name="adj2" fmla="val -148081"/>
                      </a:avLst>
                    </a:prstGeom>
                    <a:noFill/>
                    <a:ln>
                      <a:noFill/>
                    </a:ln>
                  </c15:spPr>
                  <c15:layout>
                    <c:manualLayout>
                      <c:w val="0.13134029510630282"/>
                      <c:h val="7.5013654938702282E-2"/>
                    </c:manualLayout>
                  </c15:layout>
                </c:ext>
                <c:ext xmlns:c16="http://schemas.microsoft.com/office/drawing/2014/chart" uri="{C3380CC4-5D6E-409C-BE32-E72D297353CC}">
                  <c16:uniqueId val="{00000008-1A87-48DA-8C7F-E8D8225C09B8}"/>
                </c:ext>
              </c:extLst>
            </c:dLbl>
            <c:numFmt formatCode="0.0%;;;" sourceLinked="0"/>
            <c:spPr>
              <a:solidFill>
                <a:sysClr val="window" lastClr="FFFFFF"/>
              </a:solidFill>
              <a:ln w="6350">
                <a:solidFill>
                  <a:schemeClr val="tx1"/>
                </a:solidFill>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val>
            <c:numRef>
              <c:f>'Provincial territorial profile'!$D$57</c:f>
              <c:numCache>
                <c:formatCode>0.0%</c:formatCode>
                <c:ptCount val="1"/>
                <c:pt idx="0">
                  <c:v>0.16666666666666666</c:v>
                </c:pt>
              </c:numCache>
            </c:numRef>
          </c:val>
          <c:extLst>
            <c:ext xmlns:c16="http://schemas.microsoft.com/office/drawing/2014/chart" uri="{C3380CC4-5D6E-409C-BE32-E72D297353CC}">
              <c16:uniqueId val="{00000004-1A87-48DA-8C7F-E8D8225C09B8}"/>
            </c:ext>
          </c:extLst>
        </c:ser>
        <c:ser>
          <c:idx val="4"/>
          <c:order val="4"/>
          <c:tx>
            <c:strRef>
              <c:f>'Provincial territorial profile'!$B$58</c:f>
              <c:strCache>
                <c:ptCount val="1"/>
                <c:pt idx="0">
                  <c:v>Unknown places of work</c:v>
                </c:pt>
              </c:strCache>
            </c:strRef>
          </c:tx>
          <c:spPr>
            <a:pattFill prst="zigZag">
              <a:fgClr>
                <a:srgbClr val="33BDB7"/>
              </a:fgClr>
              <a:bgClr>
                <a:schemeClr val="bg1"/>
              </a:bgClr>
            </a:pattFill>
            <a:ln w="6350">
              <a:solidFill>
                <a:schemeClr val="tx1"/>
              </a:solidFill>
            </a:ln>
            <a:effectLst/>
          </c:spPr>
          <c:invertIfNegative val="0"/>
          <c:dLbls>
            <c:dLbl>
              <c:idx val="0"/>
              <c:layout>
                <c:manualLayout>
                  <c:x val="2.0413635247348318E-2"/>
                  <c:y val="-0.22967647747563152"/>
                </c:manualLayout>
              </c:layout>
              <c:numFmt formatCode="0.0%;;;" sourceLinked="0"/>
              <c:spPr>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ct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3765"/>
                        <a:gd name="adj2" fmla="val 104707"/>
                      </a:avLst>
                    </a:prstGeom>
                    <a:noFill/>
                    <a:ln>
                      <a:noFill/>
                    </a:ln>
                  </c15:spPr>
                  <c15:layout>
                    <c:manualLayout>
                      <c:w val="0.1298243211589398"/>
                      <c:h val="6.7514003787501234E-2"/>
                    </c:manualLayout>
                  </c15:layout>
                </c:ext>
                <c:ext xmlns:c16="http://schemas.microsoft.com/office/drawing/2014/chart" uri="{C3380CC4-5D6E-409C-BE32-E72D297353CC}">
                  <c16:uniqueId val="{0000000A-1A87-48DA-8C7F-E8D8225C09B8}"/>
                </c:ext>
              </c:extLst>
            </c:dLbl>
            <c:numFmt formatCode="0.0%;;;" sourceLinked="0"/>
            <c:spPr>
              <a:noFill/>
              <a:ln w="6350">
                <a:solidFill>
                  <a:schemeClr val="tx1"/>
                </a:solid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inBase"/>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val>
            <c:numRef>
              <c:f>'Provincial territorial profile'!$D$58</c:f>
              <c:numCache>
                <c:formatCode>0.0%</c:formatCode>
                <c:ptCount val="1"/>
                <c:pt idx="0">
                  <c:v>0</c:v>
                </c:pt>
              </c:numCache>
            </c:numRef>
          </c:val>
          <c:extLst>
            <c:ext xmlns:c16="http://schemas.microsoft.com/office/drawing/2014/chart" uri="{C3380CC4-5D6E-409C-BE32-E72D297353CC}">
              <c16:uniqueId val="{00000005-1A87-48DA-8C7F-E8D8225C09B8}"/>
            </c:ext>
          </c:extLst>
        </c:ser>
        <c:dLbls>
          <c:showLegendKey val="0"/>
          <c:showVal val="0"/>
          <c:showCatName val="0"/>
          <c:showSerName val="0"/>
          <c:showPercent val="0"/>
          <c:showBubbleSize val="0"/>
        </c:dLbls>
        <c:gapWidth val="150"/>
        <c:overlap val="100"/>
        <c:axId val="668383248"/>
        <c:axId val="668387840"/>
      </c:barChart>
      <c:catAx>
        <c:axId val="668383248"/>
        <c:scaling>
          <c:orientation val="minMax"/>
        </c:scaling>
        <c:delete val="1"/>
        <c:axPos val="l"/>
        <c:numFmt formatCode="General" sourceLinked="1"/>
        <c:majorTickMark val="none"/>
        <c:minorTickMark val="none"/>
        <c:tickLblPos val="nextTo"/>
        <c:crossAx val="668387840"/>
        <c:crosses val="autoZero"/>
        <c:auto val="1"/>
        <c:lblAlgn val="ctr"/>
        <c:lblOffset val="100"/>
        <c:noMultiLvlLbl val="0"/>
      </c:catAx>
      <c:valAx>
        <c:axId val="668387840"/>
        <c:scaling>
          <c:orientation val="minMax"/>
          <c:max val="1"/>
        </c:scaling>
        <c:delete val="0"/>
        <c:axPos val="b"/>
        <c:numFmt formatCode="0.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668383248"/>
        <c:crosses val="autoZero"/>
        <c:crossBetween val="between"/>
      </c:valAx>
      <c:spPr>
        <a:noFill/>
        <a:ln>
          <a:noFill/>
        </a:ln>
        <a:effectLst/>
      </c:spPr>
    </c:plotArea>
    <c:legend>
      <c:legendPos val="b"/>
      <c:layout>
        <c:manualLayout>
          <c:xMode val="edge"/>
          <c:yMode val="edge"/>
          <c:x val="0"/>
          <c:y val="0.73661848263390872"/>
          <c:w val="1"/>
          <c:h val="0.24839129077266828"/>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Supply!$E$17</c:f>
          <c:strCache>
            <c:ptCount val="1"/>
            <c:pt idx="0">
              <c:v>Percentage change from previous year of nurse practitioners supply in Newfoundland and Labrador</c:v>
            </c:pt>
          </c:strCache>
        </c:strRef>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7.10533058367704E-2"/>
          <c:y val="0.11094421539093821"/>
          <c:w val="0.90517513435820518"/>
          <c:h val="0.82064623572079731"/>
        </c:manualLayout>
      </c:layout>
      <c:barChart>
        <c:barDir val="col"/>
        <c:grouping val="clustered"/>
        <c:varyColors val="0"/>
        <c:ser>
          <c:idx val="0"/>
          <c:order val="0"/>
          <c:tx>
            <c:strRef>
              <c:f>Supply!$B$17</c:f>
              <c:strCache>
                <c:ptCount val="1"/>
                <c:pt idx="0">
                  <c:v>Nurse practitioners supply count in Newfoundland and Labrador</c:v>
                </c:pt>
              </c:strCache>
            </c:strRef>
          </c:tx>
          <c:spPr>
            <a:solidFill>
              <a:srgbClr val="33BDB7"/>
            </a:solidFill>
            <a:ln w="6350">
              <a:solidFill>
                <a:schemeClr val="tx1"/>
              </a:solidFill>
            </a:ln>
            <a:effectLst/>
          </c:spPr>
          <c:invertIfNegative val="0"/>
          <c:dLbls>
            <c:delete val="1"/>
          </c:dLbls>
          <c:cat>
            <c:numRef>
              <c:f>Workforce!$A$18:$A$27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Supply!$B$18:$B$27</c:f>
              <c:numCache>
                <c:formatCode>#,##0</c:formatCode>
                <c:ptCount val="10"/>
                <c:pt idx="0">
                  <c:v>96</c:v>
                </c:pt>
                <c:pt idx="1">
                  <c:v>107</c:v>
                </c:pt>
                <c:pt idx="2">
                  <c:v>120</c:v>
                </c:pt>
                <c:pt idx="3">
                  <c:v>124</c:v>
                </c:pt>
                <c:pt idx="4">
                  <c:v>127</c:v>
                </c:pt>
                <c:pt idx="5">
                  <c:v>136</c:v>
                </c:pt>
                <c:pt idx="6">
                  <c:v>149</c:v>
                </c:pt>
                <c:pt idx="7">
                  <c:v>165</c:v>
                </c:pt>
                <c:pt idx="8">
                  <c:v>168</c:v>
                </c:pt>
                <c:pt idx="9">
                  <c:v>183</c:v>
                </c:pt>
              </c:numCache>
            </c:numRef>
          </c:val>
          <c:extLst>
            <c:ext xmlns:c16="http://schemas.microsoft.com/office/drawing/2014/chart" uri="{C3380CC4-5D6E-409C-BE32-E72D297353CC}">
              <c16:uniqueId val="{00000000-A7E1-44AC-ABA4-332084804787}"/>
            </c:ext>
          </c:extLst>
        </c:ser>
        <c:ser>
          <c:idx val="1"/>
          <c:order val="1"/>
          <c:spPr>
            <a:noFill/>
            <a:ln>
              <a:noFill/>
            </a:ln>
            <a:effectLst/>
          </c:spPr>
          <c:invertIfNegative val="0"/>
          <c:dLbls>
            <c:dLbl>
              <c:idx val="0"/>
              <c:layout/>
              <c:tx>
                <c:rich>
                  <a:bodyPr/>
                  <a:lstStyle/>
                  <a:p>
                    <a:fld id="{A55307FD-3500-4633-9BEE-6A8A24AA19F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A7E1-44AC-ABA4-332084804787}"/>
                </c:ext>
              </c:extLst>
            </c:dLbl>
            <c:dLbl>
              <c:idx val="1"/>
              <c:layout/>
              <c:tx>
                <c:rich>
                  <a:bodyPr/>
                  <a:lstStyle/>
                  <a:p>
                    <a:fld id="{1877B6E4-24A2-4F6D-BB05-8551CC19B68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A7E1-44AC-ABA4-332084804787}"/>
                </c:ext>
              </c:extLst>
            </c:dLbl>
            <c:dLbl>
              <c:idx val="2"/>
              <c:layout/>
              <c:tx>
                <c:rich>
                  <a:bodyPr/>
                  <a:lstStyle/>
                  <a:p>
                    <a:fld id="{1B1D6268-873A-4E27-9ADC-1BE428C7360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A7E1-44AC-ABA4-332084804787}"/>
                </c:ext>
              </c:extLst>
            </c:dLbl>
            <c:dLbl>
              <c:idx val="3"/>
              <c:layout/>
              <c:tx>
                <c:rich>
                  <a:bodyPr/>
                  <a:lstStyle/>
                  <a:p>
                    <a:fld id="{02170CE1-F5F8-4765-B7EF-FDD625A09B2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A7E1-44AC-ABA4-332084804787}"/>
                </c:ext>
              </c:extLst>
            </c:dLbl>
            <c:dLbl>
              <c:idx val="4"/>
              <c:layout>
                <c:manualLayout>
                  <c:x val="-4.3519888589085209E-3"/>
                  <c:y val="-6.4703671141431676E-2"/>
                </c:manualLayout>
              </c:layout>
              <c:tx>
                <c:rich>
                  <a:bodyPr/>
                  <a:lstStyle/>
                  <a:p>
                    <a:fld id="{B8FBAEA7-260D-4DC8-90D9-2A7FE87CAB9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A7E1-44AC-ABA4-332084804787}"/>
                </c:ext>
              </c:extLst>
            </c:dLbl>
            <c:dLbl>
              <c:idx val="5"/>
              <c:layout/>
              <c:tx>
                <c:rich>
                  <a:bodyPr/>
                  <a:lstStyle/>
                  <a:p>
                    <a:fld id="{FD9CC01C-46B2-4A6E-9B3A-F73B2395331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A7E1-44AC-ABA4-332084804787}"/>
                </c:ext>
              </c:extLst>
            </c:dLbl>
            <c:dLbl>
              <c:idx val="6"/>
              <c:layout/>
              <c:tx>
                <c:rich>
                  <a:bodyPr/>
                  <a:lstStyle/>
                  <a:p>
                    <a:fld id="{86E5A3A9-000B-41FB-8CAD-532F44FA643A}"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A7E1-44AC-ABA4-332084804787}"/>
                </c:ext>
              </c:extLst>
            </c:dLbl>
            <c:dLbl>
              <c:idx val="7"/>
              <c:layout/>
              <c:tx>
                <c:rich>
                  <a:bodyPr/>
                  <a:lstStyle/>
                  <a:p>
                    <a:fld id="{D7DE43D5-B24A-4DEE-A34D-A33D984D604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A7E1-44AC-ABA4-332084804787}"/>
                </c:ext>
              </c:extLst>
            </c:dLbl>
            <c:dLbl>
              <c:idx val="8"/>
              <c:layout/>
              <c:tx>
                <c:rich>
                  <a:bodyPr/>
                  <a:lstStyle/>
                  <a:p>
                    <a:fld id="{245A2B28-33FA-4C04-9FD9-8AF3D1682FE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7E1-44AC-ABA4-332084804787}"/>
                </c:ext>
              </c:extLst>
            </c:dLbl>
            <c:dLbl>
              <c:idx val="9"/>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E1-44AC-ABA4-332084804787}"/>
                </c:ext>
              </c:extLst>
            </c:dLbl>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errBars>
            <c:errBarType val="both"/>
            <c:errValType val="cust"/>
            <c:noEndCap val="0"/>
            <c:plus>
              <c:numRef>
                <c:f>'pct diff hidden tables'!$E$13:$E$22</c:f>
                <c:numCache>
                  <c:formatCode>General</c:formatCode>
                  <c:ptCount val="10"/>
                  <c:pt idx="0">
                    <c:v>-11</c:v>
                  </c:pt>
                  <c:pt idx="1">
                    <c:v>-13</c:v>
                  </c:pt>
                  <c:pt idx="2">
                    <c:v>-4</c:v>
                  </c:pt>
                  <c:pt idx="3">
                    <c:v>-3</c:v>
                  </c:pt>
                  <c:pt idx="4">
                    <c:v>-9</c:v>
                  </c:pt>
                  <c:pt idx="5">
                    <c:v>-13</c:v>
                  </c:pt>
                  <c:pt idx="6">
                    <c:v>-16</c:v>
                  </c:pt>
                  <c:pt idx="7">
                    <c:v>-3</c:v>
                  </c:pt>
                  <c:pt idx="8">
                    <c:v>-15</c:v>
                  </c:pt>
                  <c:pt idx="9">
                    <c:v>0</c:v>
                  </c:pt>
                </c:numCache>
              </c:numRef>
            </c:plus>
            <c:minus>
              <c:numRef>
                <c:f>'pct diff hidden tables'!$F$13:$F$22</c:f>
                <c:numCache>
                  <c:formatCode>General</c:formatCode>
                  <c:ptCount val="10"/>
                  <c:pt idx="0">
                    <c:v>0</c:v>
                  </c:pt>
                  <c:pt idx="1">
                    <c:v>0</c:v>
                  </c:pt>
                  <c:pt idx="2">
                    <c:v>0</c:v>
                  </c:pt>
                  <c:pt idx="3">
                    <c:v>0</c:v>
                  </c:pt>
                  <c:pt idx="4">
                    <c:v>0</c:v>
                  </c:pt>
                  <c:pt idx="5">
                    <c:v>0</c:v>
                  </c:pt>
                  <c:pt idx="6">
                    <c:v>0</c:v>
                  </c:pt>
                  <c:pt idx="7">
                    <c:v>0</c:v>
                  </c:pt>
                  <c:pt idx="8">
                    <c:v>0</c:v>
                  </c:pt>
                  <c:pt idx="9">
                    <c:v>0</c:v>
                  </c:pt>
                </c:numCache>
              </c:numRef>
            </c:minus>
            <c:spPr>
              <a:noFill/>
              <a:ln w="9525" cap="flat" cmpd="sng" algn="ctr">
                <a:solidFill>
                  <a:srgbClr val="ED7024"/>
                </a:solidFill>
                <a:round/>
              </a:ln>
              <a:effectLst/>
            </c:spPr>
          </c:errBars>
          <c:cat>
            <c:numRef>
              <c:f>Workforce!$A$18:$A$27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'pct diff hidden tables'!$C$13:$C$22</c:f>
              <c:numCache>
                <c:formatCode>#,##0</c:formatCode>
                <c:ptCount val="10"/>
                <c:pt idx="0">
                  <c:v>107</c:v>
                </c:pt>
                <c:pt idx="1">
                  <c:v>120</c:v>
                </c:pt>
                <c:pt idx="2">
                  <c:v>124</c:v>
                </c:pt>
                <c:pt idx="3">
                  <c:v>127</c:v>
                </c:pt>
                <c:pt idx="4">
                  <c:v>136</c:v>
                </c:pt>
                <c:pt idx="5">
                  <c:v>149</c:v>
                </c:pt>
                <c:pt idx="6">
                  <c:v>165</c:v>
                </c:pt>
                <c:pt idx="7">
                  <c:v>168</c:v>
                </c:pt>
                <c:pt idx="8">
                  <c:v>183</c:v>
                </c:pt>
              </c:numCache>
            </c:numRef>
          </c:val>
          <c:extLst>
            <c:ext xmlns:c15="http://schemas.microsoft.com/office/drawing/2012/chart" uri="{02D57815-91ED-43cb-92C2-25804820EDAC}">
              <c15:datalabelsRange>
                <c15:f>'pct diff hidden tables'!$G$13:$G$21</c15:f>
                <c15:dlblRangeCache>
                  <c:ptCount val="9"/>
                  <c:pt idx="0">
                    <c:v>11.5%</c:v>
                  </c:pt>
                  <c:pt idx="1">
                    <c:v>12.1%</c:v>
                  </c:pt>
                  <c:pt idx="2">
                    <c:v>3.3%</c:v>
                  </c:pt>
                  <c:pt idx="3">
                    <c:v>2.4%</c:v>
                  </c:pt>
                  <c:pt idx="4">
                    <c:v>7.1%</c:v>
                  </c:pt>
                  <c:pt idx="5">
                    <c:v>9.6%</c:v>
                  </c:pt>
                  <c:pt idx="6">
                    <c:v>10.7%</c:v>
                  </c:pt>
                  <c:pt idx="7">
                    <c:v>1.8%</c:v>
                  </c:pt>
                  <c:pt idx="8">
                    <c:v>8.9%</c:v>
                  </c:pt>
                </c15:dlblRangeCache>
              </c15:datalabelsRange>
            </c:ext>
            <c:ext xmlns:c16="http://schemas.microsoft.com/office/drawing/2014/chart" uri="{C3380CC4-5D6E-409C-BE32-E72D297353CC}">
              <c16:uniqueId val="{0000000B-A7E1-44AC-ABA4-332084804787}"/>
            </c:ext>
          </c:extLst>
        </c:ser>
        <c:dLbls>
          <c:dLblPos val="outEnd"/>
          <c:showLegendKey val="0"/>
          <c:showVal val="1"/>
          <c:showCatName val="0"/>
          <c:showSerName val="0"/>
          <c:showPercent val="0"/>
          <c:showBubbleSize val="0"/>
        </c:dLbls>
        <c:gapWidth val="0"/>
        <c:axId val="295750000"/>
        <c:axId val="295746720"/>
      </c:barChart>
      <c:catAx>
        <c:axId val="29575000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46720"/>
        <c:crosses val="autoZero"/>
        <c:auto val="1"/>
        <c:lblAlgn val="ctr"/>
        <c:lblOffset val="100"/>
        <c:noMultiLvlLbl val="0"/>
      </c:catAx>
      <c:valAx>
        <c:axId val="295746720"/>
        <c:scaling>
          <c:orientation val="minMax"/>
        </c:scaling>
        <c:delete val="0"/>
        <c:axPos val="l"/>
        <c:numFmt formatCode="#,##0;[Red]#,##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5000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40" b="0" i="0" u="none" strike="noStrike" kern="1200" spc="0" baseline="0">
                <a:solidFill>
                  <a:schemeClr val="tx1"/>
                </a:solidFill>
                <a:latin typeface="Arial Narrow" panose="020B0606020202030204" pitchFamily="34" charset="0"/>
                <a:ea typeface="+mn-ea"/>
                <a:cs typeface="+mn-cs"/>
              </a:defRPr>
            </a:pPr>
            <a:r>
              <a:rPr lang="en-US" sz="950"/>
              <a:t>Percentage change in the supply from the previous year, main and comparator jurisdictions</a:t>
            </a:r>
          </a:p>
        </c:rich>
      </c:tx>
      <c:layout>
        <c:manualLayout>
          <c:xMode val="edge"/>
          <c:yMode val="edge"/>
          <c:x val="0.34166781112170386"/>
          <c:y val="5.1378172091112895E-2"/>
        </c:manualLayout>
      </c:layout>
      <c:overlay val="0"/>
      <c:spPr>
        <a:noFill/>
        <a:ln>
          <a:noFill/>
        </a:ln>
        <a:effectLst/>
      </c:spPr>
      <c:txPr>
        <a:bodyPr rot="0" spcFirstLastPara="1" vertOverflow="ellipsis" vert="horz" wrap="square" anchor="ctr" anchorCtr="1"/>
        <a:lstStyle/>
        <a:p>
          <a:pPr>
            <a:defRPr sz="114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4.5622394627142196E-2"/>
          <c:y val="0.11417693172490909"/>
          <c:w val="0.93771185315507988"/>
          <c:h val="0.68250823424102869"/>
        </c:manualLayout>
      </c:layout>
      <c:barChart>
        <c:barDir val="col"/>
        <c:grouping val="clustered"/>
        <c:varyColors val="0"/>
        <c:ser>
          <c:idx val="0"/>
          <c:order val="0"/>
          <c:tx>
            <c:strRef>
              <c:f>Supply!$E$17</c:f>
              <c:strCache>
                <c:ptCount val="1"/>
                <c:pt idx="0">
                  <c:v>Percentage change from previous year of nurse practitioners supply in Newfoundland and Labrador</c:v>
                </c:pt>
              </c:strCache>
            </c:strRef>
          </c:tx>
          <c:spPr>
            <a:solidFill>
              <a:srgbClr val="33BDB7"/>
            </a:solidFill>
            <a:ln w="6350">
              <a:solidFill>
                <a:schemeClr val="tx1"/>
              </a:solidFill>
            </a:ln>
            <a:effectLst/>
          </c:spPr>
          <c:invertIfNegative val="0"/>
          <c:dLbls>
            <c:dLbl>
              <c:idx val="0"/>
              <c:tx>
                <c:rich>
                  <a:bodyPr/>
                  <a:lstStyle/>
                  <a:p>
                    <a:fld id="{34488C8F-83FE-4731-AB18-F3F9CA13DA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ADD-4B17-BB2A-13D2FD8960EF}"/>
                </c:ext>
              </c:extLst>
            </c:dLbl>
            <c:dLbl>
              <c:idx val="1"/>
              <c:tx>
                <c:rich>
                  <a:bodyPr/>
                  <a:lstStyle/>
                  <a:p>
                    <a:fld id="{92BCB655-6F30-49C3-94C4-2E1983093CF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ADD-4B17-BB2A-13D2FD8960EF}"/>
                </c:ext>
              </c:extLst>
            </c:dLbl>
            <c:dLbl>
              <c:idx val="2"/>
              <c:tx>
                <c:rich>
                  <a:bodyPr/>
                  <a:lstStyle/>
                  <a:p>
                    <a:fld id="{EC5102FB-BDC2-420D-A6ED-46FB2668DF9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DD-4B17-BB2A-13D2FD8960EF}"/>
                </c:ext>
              </c:extLst>
            </c:dLbl>
            <c:dLbl>
              <c:idx val="3"/>
              <c:tx>
                <c:rich>
                  <a:bodyPr/>
                  <a:lstStyle/>
                  <a:p>
                    <a:fld id="{83EB6ACE-FA14-4C9B-A9F1-8DE83343BC5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DD-4B17-BB2A-13D2FD8960EF}"/>
                </c:ext>
              </c:extLst>
            </c:dLbl>
            <c:dLbl>
              <c:idx val="4"/>
              <c:tx>
                <c:rich>
                  <a:bodyPr/>
                  <a:lstStyle/>
                  <a:p>
                    <a:fld id="{CAA45A71-2C63-40AA-A5AC-C2698B05463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DD-4B17-BB2A-13D2FD8960EF}"/>
                </c:ext>
              </c:extLst>
            </c:dLbl>
            <c:dLbl>
              <c:idx val="5"/>
              <c:tx>
                <c:rich>
                  <a:bodyPr/>
                  <a:lstStyle/>
                  <a:p>
                    <a:fld id="{58640B0D-1198-40F9-AC67-5742292897B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DD-4B17-BB2A-13D2FD8960EF}"/>
                </c:ext>
              </c:extLst>
            </c:dLbl>
            <c:dLbl>
              <c:idx val="6"/>
              <c:tx>
                <c:rich>
                  <a:bodyPr/>
                  <a:lstStyle/>
                  <a:p>
                    <a:fld id="{F20DFB04-94A2-43C4-8E33-FD6A803A7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DD-4B17-BB2A-13D2FD8960EF}"/>
                </c:ext>
              </c:extLst>
            </c:dLbl>
            <c:dLbl>
              <c:idx val="7"/>
              <c:tx>
                <c:rich>
                  <a:bodyPr/>
                  <a:lstStyle/>
                  <a:p>
                    <a:fld id="{831E0B66-B05D-44CE-B507-831349AF68E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DD-4B17-BB2A-13D2FD8960EF}"/>
                </c:ext>
              </c:extLst>
            </c:dLbl>
            <c:dLbl>
              <c:idx val="8"/>
              <c:tx>
                <c:rich>
                  <a:bodyPr/>
                  <a:lstStyle/>
                  <a:p>
                    <a:fld id="{4C694630-F71B-4863-96C5-A0F485CF769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DD-4B17-BB2A-13D2FD8960EF}"/>
                </c:ext>
              </c:extLst>
            </c:dLbl>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Supply!$E$19:$E$27</c:f>
              <c:numCache>
                <c:formatCode>0.0%</c:formatCode>
                <c:ptCount val="9"/>
                <c:pt idx="0">
                  <c:v>0.11458333333333333</c:v>
                </c:pt>
                <c:pt idx="1">
                  <c:v>0.12149532710280374</c:v>
                </c:pt>
                <c:pt idx="2">
                  <c:v>3.3333333333333333E-2</c:v>
                </c:pt>
                <c:pt idx="3">
                  <c:v>2.4193548387096774E-2</c:v>
                </c:pt>
                <c:pt idx="4">
                  <c:v>7.0866141732283464E-2</c:v>
                </c:pt>
                <c:pt idx="5">
                  <c:v>9.5588235294117641E-2</c:v>
                </c:pt>
                <c:pt idx="6">
                  <c:v>0.10738255033557047</c:v>
                </c:pt>
                <c:pt idx="7">
                  <c:v>1.8181818181818181E-2</c:v>
                </c:pt>
                <c:pt idx="8">
                  <c:v>8.9285714285714288E-2</c:v>
                </c:pt>
              </c:numCache>
            </c:numRef>
          </c:val>
          <c:extLst>
            <c:ext xmlns:c15="http://schemas.microsoft.com/office/drawing/2012/chart" uri="{02D57815-91ED-43cb-92C2-25804820EDAC}">
              <c15:datalabelsRange>
                <c15:f>Supply!$E$19:$E$27</c15:f>
                <c15:dlblRangeCache>
                  <c:ptCount val="9"/>
                  <c:pt idx="0">
                    <c:v>11.5%</c:v>
                  </c:pt>
                  <c:pt idx="1">
                    <c:v>12.1%</c:v>
                  </c:pt>
                  <c:pt idx="2">
                    <c:v>3.3%</c:v>
                  </c:pt>
                  <c:pt idx="3">
                    <c:v>2.4%</c:v>
                  </c:pt>
                  <c:pt idx="4">
                    <c:v>7.1%</c:v>
                  </c:pt>
                  <c:pt idx="5">
                    <c:v>9.6%</c:v>
                  </c:pt>
                  <c:pt idx="6">
                    <c:v>10.7%</c:v>
                  </c:pt>
                  <c:pt idx="7">
                    <c:v>1.8%</c:v>
                  </c:pt>
                  <c:pt idx="8">
                    <c:v>8.9%</c:v>
                  </c:pt>
                </c15:dlblRangeCache>
              </c15:datalabelsRange>
            </c:ext>
            <c:ext xmlns:c16="http://schemas.microsoft.com/office/drawing/2014/chart" uri="{C3380CC4-5D6E-409C-BE32-E72D297353CC}">
              <c16:uniqueId val="{00000000-6D5D-41A9-85B4-4E3CD629C561}"/>
            </c:ext>
          </c:extLst>
        </c:ser>
        <c:ser>
          <c:idx val="1"/>
          <c:order val="1"/>
          <c:tx>
            <c:strRef>
              <c:f>Supply!$F$17</c:f>
              <c:strCache>
                <c:ptCount val="1"/>
                <c:pt idx="0">
                  <c:v>Percentage change from previous year of nurse practitioners supply in Nova Scotia</c:v>
                </c:pt>
              </c:strCache>
            </c:strRef>
          </c:tx>
          <c:spPr>
            <a:pattFill prst="pct90">
              <a:fgClr>
                <a:srgbClr val="365254"/>
              </a:fgClr>
              <a:bgClr>
                <a:schemeClr val="bg1"/>
              </a:bgClr>
            </a:pattFill>
            <a:ln w="6350">
              <a:solidFill>
                <a:schemeClr val="tx1"/>
              </a:solidFill>
            </a:ln>
            <a:effectLst/>
          </c:spPr>
          <c:invertIfNegative val="0"/>
          <c:dLbls>
            <c:dLbl>
              <c:idx val="0"/>
              <c:tx>
                <c:rich>
                  <a:bodyPr/>
                  <a:lstStyle/>
                  <a:p>
                    <a:fld id="{93326E44-870D-4666-B7A9-9DD3BFA321A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DD-4B17-BB2A-13D2FD8960EF}"/>
                </c:ext>
              </c:extLst>
            </c:dLbl>
            <c:dLbl>
              <c:idx val="1"/>
              <c:tx>
                <c:rich>
                  <a:bodyPr/>
                  <a:lstStyle/>
                  <a:p>
                    <a:fld id="{00ABE1AE-5DC4-4551-8544-2148A4EBC8F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DD-4B17-BB2A-13D2FD8960EF}"/>
                </c:ext>
              </c:extLst>
            </c:dLbl>
            <c:dLbl>
              <c:idx val="2"/>
              <c:tx>
                <c:rich>
                  <a:bodyPr/>
                  <a:lstStyle/>
                  <a:p>
                    <a:fld id="{4A3F2532-A313-4900-A370-12B732B3BF0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DD-4B17-BB2A-13D2FD8960EF}"/>
                </c:ext>
              </c:extLst>
            </c:dLbl>
            <c:dLbl>
              <c:idx val="3"/>
              <c:tx>
                <c:rich>
                  <a:bodyPr/>
                  <a:lstStyle/>
                  <a:p>
                    <a:fld id="{DC0B2078-EBDA-44B8-AE47-F86EE2C3E9E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DD-4B17-BB2A-13D2FD8960EF}"/>
                </c:ext>
              </c:extLst>
            </c:dLbl>
            <c:dLbl>
              <c:idx val="4"/>
              <c:tx>
                <c:rich>
                  <a:bodyPr/>
                  <a:lstStyle/>
                  <a:p>
                    <a:fld id="{54CE7174-783D-44C9-8362-3193DD7F544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DD-4B17-BB2A-13D2FD8960EF}"/>
                </c:ext>
              </c:extLst>
            </c:dLbl>
            <c:dLbl>
              <c:idx val="5"/>
              <c:tx>
                <c:rich>
                  <a:bodyPr/>
                  <a:lstStyle/>
                  <a:p>
                    <a:fld id="{F588EBC7-94DC-42FE-826E-0D98B051AE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DD-4B17-BB2A-13D2FD8960EF}"/>
                </c:ext>
              </c:extLst>
            </c:dLbl>
            <c:dLbl>
              <c:idx val="6"/>
              <c:tx>
                <c:rich>
                  <a:bodyPr/>
                  <a:lstStyle/>
                  <a:p>
                    <a:fld id="{EB57ECE6-4B5A-4781-B4DC-3F9FC49BA31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DD-4B17-BB2A-13D2FD8960EF}"/>
                </c:ext>
              </c:extLst>
            </c:dLbl>
            <c:dLbl>
              <c:idx val="7"/>
              <c:tx>
                <c:rich>
                  <a:bodyPr/>
                  <a:lstStyle/>
                  <a:p>
                    <a:fld id="{880ABDE5-F113-4360-8827-6AA249BDD1E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DD-4B17-BB2A-13D2FD8960EF}"/>
                </c:ext>
              </c:extLst>
            </c:dLbl>
            <c:dLbl>
              <c:idx val="8"/>
              <c:tx>
                <c:rich>
                  <a:bodyPr/>
                  <a:lstStyle/>
                  <a:p>
                    <a:fld id="{A38E6C4E-4DB8-4E75-AAC9-4EF80EA949EE}"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DD-4B17-BB2A-13D2FD8960EF}"/>
                </c:ext>
              </c:extLst>
            </c:dLbl>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Supply!$F$19:$F$27</c:f>
              <c:numCache>
                <c:formatCode>0.0%</c:formatCode>
                <c:ptCount val="9"/>
                <c:pt idx="0">
                  <c:v>9.2592592592592587E-2</c:v>
                </c:pt>
                <c:pt idx="1">
                  <c:v>0.1440677966101695</c:v>
                </c:pt>
                <c:pt idx="2">
                  <c:v>2.2222222222222223E-2</c:v>
                </c:pt>
                <c:pt idx="3">
                  <c:v>5.7971014492753624E-2</c:v>
                </c:pt>
                <c:pt idx="4">
                  <c:v>2.0547945205479451E-2</c:v>
                </c:pt>
                <c:pt idx="5">
                  <c:v>-2.0134228187919462E-2</c:v>
                </c:pt>
                <c:pt idx="6">
                  <c:v>0.11643835616438356</c:v>
                </c:pt>
                <c:pt idx="7">
                  <c:v>0.1165644171779141</c:v>
                </c:pt>
                <c:pt idx="8">
                  <c:v>0.12087912087912088</c:v>
                </c:pt>
              </c:numCache>
            </c:numRef>
          </c:val>
          <c:extLst>
            <c:ext xmlns:c15="http://schemas.microsoft.com/office/drawing/2012/chart" uri="{02D57815-91ED-43cb-92C2-25804820EDAC}">
              <c15:datalabelsRange>
                <c15:f>Supply!$F$19:$F$27</c15:f>
                <c15:dlblRangeCache>
                  <c:ptCount val="9"/>
                  <c:pt idx="0">
                    <c:v>9.3%</c:v>
                  </c:pt>
                  <c:pt idx="1">
                    <c:v>14.4%</c:v>
                  </c:pt>
                  <c:pt idx="2">
                    <c:v>2.2%</c:v>
                  </c:pt>
                  <c:pt idx="3">
                    <c:v>5.8%</c:v>
                  </c:pt>
                  <c:pt idx="4">
                    <c:v>2.1%</c:v>
                  </c:pt>
                  <c:pt idx="5">
                    <c:v>-2.0%</c:v>
                  </c:pt>
                  <c:pt idx="6">
                    <c:v>11.6%</c:v>
                  </c:pt>
                  <c:pt idx="7">
                    <c:v>11.7%</c:v>
                  </c:pt>
                  <c:pt idx="8">
                    <c:v>12.1%</c:v>
                  </c:pt>
                </c15:dlblRangeCache>
              </c15:datalabelsRange>
            </c:ext>
            <c:ext xmlns:c16="http://schemas.microsoft.com/office/drawing/2014/chart" uri="{C3380CC4-5D6E-409C-BE32-E72D297353CC}">
              <c16:uniqueId val="{00000001-6D5D-41A9-85B4-4E3CD629C561}"/>
            </c:ext>
          </c:extLst>
        </c:ser>
        <c:ser>
          <c:idx val="2"/>
          <c:order val="2"/>
          <c:tx>
            <c:strRef>
              <c:f>Supply!$G$17</c:f>
              <c:strCache>
                <c:ptCount val="1"/>
                <c:pt idx="0">
                  <c:v>Percentage change from previous year of nurse practitioners supply in Prince Edward Island</c:v>
                </c:pt>
              </c:strCache>
            </c:strRef>
          </c:tx>
          <c:spPr>
            <a:solidFill>
              <a:srgbClr val="E2F2EE"/>
            </a:solidFill>
            <a:ln w="6350">
              <a:solidFill>
                <a:schemeClr val="tx1"/>
              </a:solidFill>
            </a:ln>
            <a:effectLst/>
          </c:spPr>
          <c:invertIfNegative val="0"/>
          <c:dLbls>
            <c:dLbl>
              <c:idx val="0"/>
              <c:tx>
                <c:rich>
                  <a:bodyPr/>
                  <a:lstStyle/>
                  <a:p>
                    <a:fld id="{571FCD9E-A66F-4350-83B4-ADA93FC6CE7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DD-4B17-BB2A-13D2FD8960EF}"/>
                </c:ext>
              </c:extLst>
            </c:dLbl>
            <c:dLbl>
              <c:idx val="1"/>
              <c:tx>
                <c:rich>
                  <a:bodyPr/>
                  <a:lstStyle/>
                  <a:p>
                    <a:fld id="{797512CD-0540-40E7-BE56-6B6DAF439DA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DD-4B17-BB2A-13D2FD8960EF}"/>
                </c:ext>
              </c:extLst>
            </c:dLbl>
            <c:dLbl>
              <c:idx val="2"/>
              <c:tx>
                <c:rich>
                  <a:bodyPr/>
                  <a:lstStyle/>
                  <a:p>
                    <a:fld id="{2E3DDE01-ECD0-4D96-B1BD-6A4E209CAB4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ADD-4B17-BB2A-13D2FD8960EF}"/>
                </c:ext>
              </c:extLst>
            </c:dLbl>
            <c:dLbl>
              <c:idx val="3"/>
              <c:tx>
                <c:rich>
                  <a:bodyPr/>
                  <a:lstStyle/>
                  <a:p>
                    <a:fld id="{EE5227EE-E218-4759-BB0D-FD9ED49D51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ADD-4B17-BB2A-13D2FD8960EF}"/>
                </c:ext>
              </c:extLst>
            </c:dLbl>
            <c:dLbl>
              <c:idx val="4"/>
              <c:tx>
                <c:rich>
                  <a:bodyPr/>
                  <a:lstStyle/>
                  <a:p>
                    <a:fld id="{B56F81D2-C7FD-4972-8192-936B62832C3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ADD-4B17-BB2A-13D2FD8960EF}"/>
                </c:ext>
              </c:extLst>
            </c:dLbl>
            <c:dLbl>
              <c:idx val="5"/>
              <c:tx>
                <c:rich>
                  <a:bodyPr/>
                  <a:lstStyle/>
                  <a:p>
                    <a:fld id="{040C3CE5-3068-4343-BF8C-8112F867110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ADD-4B17-BB2A-13D2FD8960EF}"/>
                </c:ext>
              </c:extLst>
            </c:dLbl>
            <c:dLbl>
              <c:idx val="6"/>
              <c:tx>
                <c:rich>
                  <a:bodyPr/>
                  <a:lstStyle/>
                  <a:p>
                    <a:fld id="{BC871BC4-BE2B-47A5-B7BF-A893D29BD21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ADD-4B17-BB2A-13D2FD8960EF}"/>
                </c:ext>
              </c:extLst>
            </c:dLbl>
            <c:dLbl>
              <c:idx val="7"/>
              <c:tx>
                <c:rich>
                  <a:bodyPr/>
                  <a:lstStyle/>
                  <a:p>
                    <a:fld id="{B4D981FA-004C-49FB-9203-392F04CE364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ADD-4B17-BB2A-13D2FD8960EF}"/>
                </c:ext>
              </c:extLst>
            </c:dLbl>
            <c:dLbl>
              <c:idx val="8"/>
              <c:tx>
                <c:rich>
                  <a:bodyPr/>
                  <a:lstStyle/>
                  <a:p>
                    <a:fld id="{1E47185C-05D8-42A6-B79A-739DDFCDE6F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ADD-4B17-BB2A-13D2FD8960EF}"/>
                </c:ext>
              </c:extLst>
            </c:dLbl>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Supply!$G$19:$G$27</c:f>
              <c:numCache>
                <c:formatCode>0.0%</c:formatCode>
                <c:ptCount val="9"/>
                <c:pt idx="0">
                  <c:v>0</c:v>
                </c:pt>
                <c:pt idx="1">
                  <c:v>0.25</c:v>
                </c:pt>
                <c:pt idx="2">
                  <c:v>0.2</c:v>
                </c:pt>
                <c:pt idx="3">
                  <c:v>1.3333333333333333</c:v>
                </c:pt>
                <c:pt idx="4">
                  <c:v>0.21428571428571427</c:v>
                </c:pt>
                <c:pt idx="5">
                  <c:v>0.29411764705882354</c:v>
                </c:pt>
                <c:pt idx="6">
                  <c:v>9.0909090909090912E-2</c:v>
                </c:pt>
                <c:pt idx="7">
                  <c:v>0.20833333333333334</c:v>
                </c:pt>
                <c:pt idx="8">
                  <c:v>0.48275862068965519</c:v>
                </c:pt>
              </c:numCache>
            </c:numRef>
          </c:val>
          <c:extLst>
            <c:ext xmlns:c15="http://schemas.microsoft.com/office/drawing/2012/chart" uri="{02D57815-91ED-43cb-92C2-25804820EDAC}">
              <c15:datalabelsRange>
                <c15:f>Supply!$G$19:$G$27</c15:f>
                <c15:dlblRangeCache>
                  <c:ptCount val="9"/>
                  <c:pt idx="0">
                    <c:v>0.0%</c:v>
                  </c:pt>
                  <c:pt idx="1">
                    <c:v>25.0%</c:v>
                  </c:pt>
                  <c:pt idx="2">
                    <c:v>20.0%</c:v>
                  </c:pt>
                  <c:pt idx="3">
                    <c:v>133.3%</c:v>
                  </c:pt>
                  <c:pt idx="4">
                    <c:v>21.4%</c:v>
                  </c:pt>
                  <c:pt idx="5">
                    <c:v>29.4%</c:v>
                  </c:pt>
                  <c:pt idx="6">
                    <c:v>9.1%</c:v>
                  </c:pt>
                  <c:pt idx="7">
                    <c:v>20.8%</c:v>
                  </c:pt>
                  <c:pt idx="8">
                    <c:v>48.3%</c:v>
                  </c:pt>
                </c15:dlblRangeCache>
              </c15:datalabelsRange>
            </c:ext>
            <c:ext xmlns:c16="http://schemas.microsoft.com/office/drawing/2014/chart" uri="{C3380CC4-5D6E-409C-BE32-E72D297353CC}">
              <c16:uniqueId val="{00000002-6D5D-41A9-85B4-4E3CD629C561}"/>
            </c:ext>
          </c:extLst>
        </c:ser>
        <c:dLbls>
          <c:dLblPos val="outEnd"/>
          <c:showLegendKey val="0"/>
          <c:showVal val="1"/>
          <c:showCatName val="0"/>
          <c:showSerName val="0"/>
          <c:showPercent val="0"/>
          <c:showBubbleSize val="0"/>
        </c:dLbls>
        <c:gapWidth val="24"/>
        <c:axId val="599768888"/>
        <c:axId val="599769216"/>
      </c:barChart>
      <c:catAx>
        <c:axId val="599768888"/>
        <c:scaling>
          <c:orientation val="minMax"/>
        </c:scaling>
        <c:delete val="0"/>
        <c:axPos val="b"/>
        <c:majorGridlines>
          <c:spPr>
            <a:ln w="9525" cap="flat" cmpd="sng" algn="ctr">
              <a:noFill/>
              <a:round/>
            </a:ln>
            <a:effectLst/>
          </c:spPr>
        </c:majorGridlines>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99769216"/>
        <c:crosses val="autoZero"/>
        <c:auto val="1"/>
        <c:lblAlgn val="ctr"/>
        <c:lblOffset val="100"/>
        <c:noMultiLvlLbl val="0"/>
      </c:catAx>
      <c:valAx>
        <c:axId val="599769216"/>
        <c:scaling>
          <c:orientation val="minMax"/>
        </c:scaling>
        <c:delete val="0"/>
        <c:axPos val="l"/>
        <c:numFmt formatCode="0%" sourceLinked="0"/>
        <c:majorTickMark val="out"/>
        <c:minorTickMark val="none"/>
        <c:tickLblPos val="low"/>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99768888"/>
        <c:crosses val="autoZero"/>
        <c:crossBetween val="between"/>
      </c:valAx>
      <c:spPr>
        <a:noFill/>
        <a:ln>
          <a:noFill/>
        </a:ln>
        <a:effectLst/>
      </c:spPr>
    </c:plotArea>
    <c:legend>
      <c:legendPos val="b"/>
      <c:layout>
        <c:manualLayout>
          <c:xMode val="edge"/>
          <c:yMode val="edge"/>
          <c:x val="4.999719021503192E-2"/>
          <c:y val="0.86098872213990396"/>
          <c:w val="0.88349342631690886"/>
          <c:h val="0.12013911497106278"/>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barChart>
        <c:barDir val="col"/>
        <c:grouping val="clustered"/>
        <c:varyColors val="0"/>
        <c:ser>
          <c:idx val="0"/>
          <c:order val="0"/>
          <c:tx>
            <c:strRef>
              <c:f>Workforce!$B$17</c:f>
              <c:strCache>
                <c:ptCount val="1"/>
                <c:pt idx="0">
                  <c:v>Nurse practitioners workforce count in Newfoundland and Labrador</c:v>
                </c:pt>
              </c:strCache>
            </c:strRef>
          </c:tx>
          <c:spPr>
            <a:solidFill>
              <a:srgbClr val="33BDB7"/>
            </a:solidFill>
            <a:ln w="6350">
              <a:solidFill>
                <a:schemeClr val="tx1"/>
              </a:solidFill>
            </a:ln>
            <a:effectLst/>
          </c:spPr>
          <c:invertIfNegative val="0"/>
          <c:dLbls>
            <c:numFmt formatCode="General;;;"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ED7024"/>
                </a:solidFill>
                <a:prstDash val="sysDot"/>
              </a:ln>
              <a:effectLst/>
            </c:spPr>
            <c:trendlineType val="linear"/>
            <c:dispRSqr val="0"/>
            <c:dispEq val="0"/>
          </c:trendline>
          <c:cat>
            <c:strRef>
              <c:f>Workforce!$A$18:$A$28</c:f>
              <c:strCache>
                <c:ptCount val="11"/>
                <c:pt idx="0">
                  <c:v>2010</c:v>
                </c:pt>
                <c:pt idx="1">
                  <c:v>2011</c:v>
                </c:pt>
                <c:pt idx="2">
                  <c:v>2012</c:v>
                </c:pt>
                <c:pt idx="3">
                  <c:v>2013</c:v>
                </c:pt>
                <c:pt idx="4">
                  <c:v>2014</c:v>
                </c:pt>
                <c:pt idx="5">
                  <c:v>2015</c:v>
                </c:pt>
                <c:pt idx="6">
                  <c:v>2016</c:v>
                </c:pt>
                <c:pt idx="7">
                  <c:v>2017</c:v>
                </c:pt>
                <c:pt idx="8">
                  <c:v>2018</c:v>
                </c:pt>
                <c:pt idx="9">
                  <c:v>2019</c:v>
                </c:pt>
                <c:pt idx="10">
                  <c:v>Notes</c:v>
                </c:pt>
              </c:strCache>
            </c:strRef>
          </c:cat>
          <c:val>
            <c:numRef>
              <c:f>Workforce!$B$18:$B$27</c:f>
              <c:numCache>
                <c:formatCode>#,##0</c:formatCode>
                <c:ptCount val="10"/>
                <c:pt idx="0">
                  <c:v>96</c:v>
                </c:pt>
                <c:pt idx="1">
                  <c:v>107</c:v>
                </c:pt>
                <c:pt idx="2">
                  <c:v>120</c:v>
                </c:pt>
                <c:pt idx="3">
                  <c:v>124</c:v>
                </c:pt>
                <c:pt idx="4">
                  <c:v>126</c:v>
                </c:pt>
                <c:pt idx="5">
                  <c:v>136</c:v>
                </c:pt>
                <c:pt idx="6">
                  <c:v>148</c:v>
                </c:pt>
                <c:pt idx="7">
                  <c:v>163</c:v>
                </c:pt>
                <c:pt idx="8">
                  <c:v>164</c:v>
                </c:pt>
                <c:pt idx="9">
                  <c:v>180</c:v>
                </c:pt>
              </c:numCache>
            </c:numRef>
          </c:val>
          <c:extLst>
            <c:ext xmlns:c16="http://schemas.microsoft.com/office/drawing/2014/chart" uri="{C3380CC4-5D6E-409C-BE32-E72D297353CC}">
              <c16:uniqueId val="{00000000-462E-4825-A0A3-BB5D4E7A21AA}"/>
            </c:ext>
          </c:extLst>
        </c:ser>
        <c:dLbls>
          <c:showLegendKey val="0"/>
          <c:showVal val="0"/>
          <c:showCatName val="0"/>
          <c:showSerName val="0"/>
          <c:showPercent val="0"/>
          <c:showBubbleSize val="0"/>
        </c:dLbls>
        <c:gapWidth val="219"/>
        <c:overlap val="-27"/>
        <c:axId val="295750000"/>
        <c:axId val="295746720"/>
      </c:barChart>
      <c:catAx>
        <c:axId val="29575000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46720"/>
        <c:crosses val="autoZero"/>
        <c:auto val="1"/>
        <c:lblAlgn val="ctr"/>
        <c:lblOffset val="100"/>
        <c:noMultiLvlLbl val="0"/>
      </c:catAx>
      <c:valAx>
        <c:axId val="295746720"/>
        <c:scaling>
          <c:orientation val="minMax"/>
          <c:min val="0"/>
        </c:scaling>
        <c:delete val="0"/>
        <c:axPos val="l"/>
        <c:numFmt formatCode="#,##0"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5000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Workforce!$E$17</c:f>
          <c:strCache>
            <c:ptCount val="1"/>
            <c:pt idx="0">
              <c:v>Percentage change from previous year for nurse practitioners workforce in Newfoundland and Labrador</c:v>
            </c:pt>
          </c:strCache>
        </c:strRef>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7.7005612764504086E-2"/>
          <c:y val="0.11094416753573667"/>
          <c:w val="0.89722790897158045"/>
          <c:h val="0.82064623572079731"/>
        </c:manualLayout>
      </c:layout>
      <c:barChart>
        <c:barDir val="col"/>
        <c:grouping val="clustered"/>
        <c:varyColors val="0"/>
        <c:ser>
          <c:idx val="0"/>
          <c:order val="0"/>
          <c:tx>
            <c:strRef>
              <c:f>Workforce!$B$17</c:f>
              <c:strCache>
                <c:ptCount val="1"/>
                <c:pt idx="0">
                  <c:v>Nurse practitioners workforce count in Newfoundland and Labrador</c:v>
                </c:pt>
              </c:strCache>
            </c:strRef>
          </c:tx>
          <c:spPr>
            <a:solidFill>
              <a:srgbClr val="33BDB7"/>
            </a:solidFill>
            <a:ln w="6350">
              <a:solidFill>
                <a:schemeClr val="tx1"/>
              </a:solidFill>
            </a:ln>
            <a:effectLst/>
          </c:spPr>
          <c:invertIfNegative val="0"/>
          <c:cat>
            <c:numRef>
              <c:f>Workforce!$A$18:$A$27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Workforce!$B$18:$B$27</c:f>
              <c:numCache>
                <c:formatCode>#,##0</c:formatCode>
                <c:ptCount val="10"/>
                <c:pt idx="0">
                  <c:v>96</c:v>
                </c:pt>
                <c:pt idx="1">
                  <c:v>107</c:v>
                </c:pt>
                <c:pt idx="2">
                  <c:v>120</c:v>
                </c:pt>
                <c:pt idx="3">
                  <c:v>124</c:v>
                </c:pt>
                <c:pt idx="4">
                  <c:v>126</c:v>
                </c:pt>
                <c:pt idx="5">
                  <c:v>136</c:v>
                </c:pt>
                <c:pt idx="6">
                  <c:v>148</c:v>
                </c:pt>
                <c:pt idx="7">
                  <c:v>163</c:v>
                </c:pt>
                <c:pt idx="8">
                  <c:v>164</c:v>
                </c:pt>
                <c:pt idx="9">
                  <c:v>180</c:v>
                </c:pt>
              </c:numCache>
            </c:numRef>
          </c:val>
          <c:extLst>
            <c:ext xmlns:c16="http://schemas.microsoft.com/office/drawing/2014/chart" uri="{C3380CC4-5D6E-409C-BE32-E72D297353CC}">
              <c16:uniqueId val="{00000000-288D-45C1-AE2D-2704DAA6C4B7}"/>
            </c:ext>
          </c:extLst>
        </c:ser>
        <c:ser>
          <c:idx val="1"/>
          <c:order val="1"/>
          <c:spPr>
            <a:noFill/>
            <a:ln>
              <a:noFill/>
            </a:ln>
            <a:effectLst/>
          </c:spPr>
          <c:invertIfNegative val="0"/>
          <c:dLbls>
            <c:dLbl>
              <c:idx val="0"/>
              <c:layout>
                <c:manualLayout>
                  <c:x val="-2.0236909043776937E-3"/>
                  <c:y val="-3.6820843823093564E-2"/>
                </c:manualLayout>
              </c:layout>
              <c:tx>
                <c:rich>
                  <a:bodyPr/>
                  <a:lstStyle/>
                  <a:p>
                    <a:fld id="{E9760822-5978-49C8-AAE6-6DCE767D968E}"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288D-45C1-AE2D-2704DAA6C4B7}"/>
                </c:ext>
              </c:extLst>
            </c:dLbl>
            <c:dLbl>
              <c:idx val="1"/>
              <c:layout>
                <c:manualLayout>
                  <c:x val="3.9117677678960298E-3"/>
                  <c:y val="-2.5174830719636741E-2"/>
                </c:manualLayout>
              </c:layout>
              <c:tx>
                <c:rich>
                  <a:bodyPr/>
                  <a:lstStyle/>
                  <a:p>
                    <a:fld id="{DBC78CFA-2043-4C01-A321-489FB838106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288D-45C1-AE2D-2704DAA6C4B7}"/>
                </c:ext>
              </c:extLst>
            </c:dLbl>
            <c:dLbl>
              <c:idx val="2"/>
              <c:layout>
                <c:manualLayout>
                  <c:x val="0"/>
                  <c:y val="-3.4013605442176922E-2"/>
                </c:manualLayout>
              </c:layout>
              <c:tx>
                <c:rich>
                  <a:bodyPr/>
                  <a:lstStyle/>
                  <a:p>
                    <a:fld id="{76B63FE3-9990-444F-8829-1935C60EC82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288D-45C1-AE2D-2704DAA6C4B7}"/>
                </c:ext>
              </c:extLst>
            </c:dLbl>
            <c:dLbl>
              <c:idx val="3"/>
              <c:layout/>
              <c:tx>
                <c:rich>
                  <a:bodyPr/>
                  <a:lstStyle/>
                  <a:p>
                    <a:fld id="{3066B018-9AF7-423A-AD9F-E182DA670D3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288D-45C1-AE2D-2704DAA6C4B7}"/>
                </c:ext>
              </c:extLst>
            </c:dLbl>
            <c:dLbl>
              <c:idx val="4"/>
              <c:layout/>
              <c:tx>
                <c:rich>
                  <a:bodyPr/>
                  <a:lstStyle/>
                  <a:p>
                    <a:fld id="{1ED7738A-2638-4AC4-A576-7481A2E44BD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288D-45C1-AE2D-2704DAA6C4B7}"/>
                </c:ext>
              </c:extLst>
            </c:dLbl>
            <c:dLbl>
              <c:idx val="5"/>
              <c:layout/>
              <c:tx>
                <c:rich>
                  <a:bodyPr/>
                  <a:lstStyle/>
                  <a:p>
                    <a:fld id="{EF63CAE2-B9AB-424C-96AD-7260F5BCFB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288D-45C1-AE2D-2704DAA6C4B7}"/>
                </c:ext>
              </c:extLst>
            </c:dLbl>
            <c:dLbl>
              <c:idx val="6"/>
              <c:layout/>
              <c:tx>
                <c:rich>
                  <a:bodyPr/>
                  <a:lstStyle/>
                  <a:p>
                    <a:fld id="{F00A394D-75CD-4653-9EF8-E9FED11BA9F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288D-45C1-AE2D-2704DAA6C4B7}"/>
                </c:ext>
              </c:extLst>
            </c:dLbl>
            <c:dLbl>
              <c:idx val="7"/>
              <c:layout>
                <c:manualLayout>
                  <c:x val="-1.957624368878232E-3"/>
                  <c:y val="-1.2683294902807413E-17"/>
                </c:manualLayout>
              </c:layout>
              <c:tx>
                <c:rich>
                  <a:bodyPr/>
                  <a:lstStyle/>
                  <a:p>
                    <a:fld id="{9E38CE17-6E0B-4D88-A89A-6F4E81CF3B3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288D-45C1-AE2D-2704DAA6C4B7}"/>
                </c:ext>
              </c:extLst>
            </c:dLbl>
            <c:dLbl>
              <c:idx val="8"/>
              <c:layout/>
              <c:tx>
                <c:rich>
                  <a:bodyPr/>
                  <a:lstStyle/>
                  <a:p>
                    <a:fld id="{6F179717-B7A8-4EBD-A1C4-309FB886E41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288D-45C1-AE2D-2704DAA6C4B7}"/>
                </c:ext>
              </c:extLst>
            </c:dLbl>
            <c:dLbl>
              <c:idx val="9"/>
              <c:tx>
                <c:rich>
                  <a:bodyPr/>
                  <a:lstStyle/>
                  <a:p>
                    <a:endParaRPr lang="en-US"/>
                  </a:p>
                </c:rich>
              </c:tx>
              <c:dLblPos val="outEnd"/>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8D-45C1-AE2D-2704DAA6C4B7}"/>
                </c:ext>
              </c:extLst>
            </c:dLbl>
            <c:numFmt formatCode="0.0%" sourceLinked="0"/>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errBars>
            <c:errBarType val="both"/>
            <c:errValType val="cust"/>
            <c:noEndCap val="0"/>
            <c:plus>
              <c:numRef>
                <c:f>'pct diff hidden tables'!$E$2:$E$11</c:f>
                <c:numCache>
                  <c:formatCode>General</c:formatCode>
                  <c:ptCount val="10"/>
                  <c:pt idx="0">
                    <c:v>-11</c:v>
                  </c:pt>
                  <c:pt idx="1">
                    <c:v>-13</c:v>
                  </c:pt>
                  <c:pt idx="2">
                    <c:v>-4</c:v>
                  </c:pt>
                  <c:pt idx="3">
                    <c:v>-2</c:v>
                  </c:pt>
                  <c:pt idx="4">
                    <c:v>-10</c:v>
                  </c:pt>
                  <c:pt idx="5">
                    <c:v>-12</c:v>
                  </c:pt>
                  <c:pt idx="6">
                    <c:v>-15</c:v>
                  </c:pt>
                  <c:pt idx="7">
                    <c:v>-1</c:v>
                  </c:pt>
                  <c:pt idx="8">
                    <c:v>-16</c:v>
                  </c:pt>
                </c:numCache>
              </c:numRef>
            </c:plus>
            <c:minus>
              <c:numRef>
                <c:f>'pct diff hidden tables'!$F$2:$F$11</c:f>
                <c:numCache>
                  <c:formatCode>General</c:formatCode>
                  <c:ptCount val="10"/>
                  <c:pt idx="0">
                    <c:v>0</c:v>
                  </c:pt>
                  <c:pt idx="1">
                    <c:v>0</c:v>
                  </c:pt>
                  <c:pt idx="2">
                    <c:v>0</c:v>
                  </c:pt>
                  <c:pt idx="3">
                    <c:v>0</c:v>
                  </c:pt>
                  <c:pt idx="4">
                    <c:v>0</c:v>
                  </c:pt>
                  <c:pt idx="5">
                    <c:v>0</c:v>
                  </c:pt>
                  <c:pt idx="6">
                    <c:v>0</c:v>
                  </c:pt>
                  <c:pt idx="7">
                    <c:v>0</c:v>
                  </c:pt>
                  <c:pt idx="8">
                    <c:v>0</c:v>
                  </c:pt>
                </c:numCache>
              </c:numRef>
            </c:minus>
            <c:spPr>
              <a:noFill/>
              <a:ln w="9525" cap="flat" cmpd="sng" algn="ctr">
                <a:solidFill>
                  <a:srgbClr val="ED7024"/>
                </a:solidFill>
                <a:round/>
              </a:ln>
              <a:effectLst/>
            </c:spPr>
          </c:errBars>
          <c:cat>
            <c:numRef>
              <c:f>Workforce!$A$18:$A$27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'pct diff hidden tables'!$C$2:$C$11</c:f>
              <c:numCache>
                <c:formatCode>#,##0</c:formatCode>
                <c:ptCount val="10"/>
                <c:pt idx="0">
                  <c:v>107</c:v>
                </c:pt>
                <c:pt idx="1">
                  <c:v>120</c:v>
                </c:pt>
                <c:pt idx="2">
                  <c:v>124</c:v>
                </c:pt>
                <c:pt idx="3">
                  <c:v>126</c:v>
                </c:pt>
                <c:pt idx="4">
                  <c:v>136</c:v>
                </c:pt>
                <c:pt idx="5">
                  <c:v>148</c:v>
                </c:pt>
                <c:pt idx="6">
                  <c:v>163</c:v>
                </c:pt>
                <c:pt idx="7">
                  <c:v>164</c:v>
                </c:pt>
                <c:pt idx="8">
                  <c:v>180</c:v>
                </c:pt>
              </c:numCache>
            </c:numRef>
          </c:val>
          <c:extLst>
            <c:ext xmlns:c15="http://schemas.microsoft.com/office/drawing/2012/chart" uri="{02D57815-91ED-43cb-92C2-25804820EDAC}">
              <c15:datalabelsRange>
                <c15:f>'pct diff hidden tables'!$G$2:$G$10</c15:f>
                <c15:dlblRangeCache>
                  <c:ptCount val="9"/>
                  <c:pt idx="0">
                    <c:v>11.5%</c:v>
                  </c:pt>
                  <c:pt idx="1">
                    <c:v>12.1%</c:v>
                  </c:pt>
                  <c:pt idx="2">
                    <c:v>3.3%</c:v>
                  </c:pt>
                  <c:pt idx="3">
                    <c:v>1.6%</c:v>
                  </c:pt>
                  <c:pt idx="4">
                    <c:v>7.9%</c:v>
                  </c:pt>
                  <c:pt idx="5">
                    <c:v>8.8%</c:v>
                  </c:pt>
                  <c:pt idx="6">
                    <c:v>10.1%</c:v>
                  </c:pt>
                  <c:pt idx="7">
                    <c:v>0.6%</c:v>
                  </c:pt>
                  <c:pt idx="8">
                    <c:v>9.8%</c:v>
                  </c:pt>
                </c15:dlblRangeCache>
              </c15:datalabelsRange>
            </c:ext>
            <c:ext xmlns:c16="http://schemas.microsoft.com/office/drawing/2014/chart" uri="{C3380CC4-5D6E-409C-BE32-E72D297353CC}">
              <c16:uniqueId val="{00000002-288D-45C1-AE2D-2704DAA6C4B7}"/>
            </c:ext>
          </c:extLst>
        </c:ser>
        <c:dLbls>
          <c:showLegendKey val="0"/>
          <c:showVal val="0"/>
          <c:showCatName val="0"/>
          <c:showSerName val="0"/>
          <c:showPercent val="0"/>
          <c:showBubbleSize val="0"/>
        </c:dLbls>
        <c:gapWidth val="0"/>
        <c:axId val="295750000"/>
        <c:axId val="295746720"/>
      </c:barChart>
      <c:catAx>
        <c:axId val="295750000"/>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46720"/>
        <c:crosses val="autoZero"/>
        <c:auto val="1"/>
        <c:lblAlgn val="ctr"/>
        <c:lblOffset val="100"/>
        <c:noMultiLvlLbl val="0"/>
      </c:catAx>
      <c:valAx>
        <c:axId val="295746720"/>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29575000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Percentage change in the workforce from the previous year, main and comparator jurisdictions</a:t>
            </a:r>
          </a:p>
        </c:rich>
      </c:tx>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3.2347993768123001E-2"/>
          <c:y val="9.1902887139107617E-2"/>
          <c:w val="0.95294398591365392"/>
          <c:h val="0.69489632545931768"/>
        </c:manualLayout>
      </c:layout>
      <c:barChart>
        <c:barDir val="col"/>
        <c:grouping val="clustered"/>
        <c:varyColors val="0"/>
        <c:ser>
          <c:idx val="0"/>
          <c:order val="0"/>
          <c:tx>
            <c:strRef>
              <c:f>Workforce!$E$17</c:f>
              <c:strCache>
                <c:ptCount val="1"/>
                <c:pt idx="0">
                  <c:v>Percentage change from previous year for nurse practitioners workforce in Newfoundland and Labrador</c:v>
                </c:pt>
              </c:strCache>
            </c:strRef>
          </c:tx>
          <c:spPr>
            <a:solidFill>
              <a:srgbClr val="33BDB7"/>
            </a:solidFill>
            <a:ln w="6350">
              <a:solidFill>
                <a:schemeClr val="tx1"/>
              </a:solidFill>
            </a:ln>
            <a:effectLst/>
          </c:spPr>
          <c:invertIfNegative val="0"/>
          <c:dLbls>
            <c:dLbl>
              <c:idx val="0"/>
              <c:tx>
                <c:rich>
                  <a:bodyPr/>
                  <a:lstStyle/>
                  <a:p>
                    <a:fld id="{717C48B4-D7CE-42A3-8DF5-CDE5081090F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85C-40CD-9638-9B394277A7F8}"/>
                </c:ext>
              </c:extLst>
            </c:dLbl>
            <c:dLbl>
              <c:idx val="1"/>
              <c:tx>
                <c:rich>
                  <a:bodyPr/>
                  <a:lstStyle/>
                  <a:p>
                    <a:fld id="{89B4408D-8894-493D-93FC-78C34794716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85C-40CD-9638-9B394277A7F8}"/>
                </c:ext>
              </c:extLst>
            </c:dLbl>
            <c:dLbl>
              <c:idx val="2"/>
              <c:tx>
                <c:rich>
                  <a:bodyPr/>
                  <a:lstStyle/>
                  <a:p>
                    <a:fld id="{B5149372-0815-4276-8C0E-0E0C1FE9D87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85C-40CD-9638-9B394277A7F8}"/>
                </c:ext>
              </c:extLst>
            </c:dLbl>
            <c:dLbl>
              <c:idx val="3"/>
              <c:tx>
                <c:rich>
                  <a:bodyPr/>
                  <a:lstStyle/>
                  <a:p>
                    <a:fld id="{92F690B2-DEA6-4A9B-BF21-EB08E3E1027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85C-40CD-9638-9B394277A7F8}"/>
                </c:ext>
              </c:extLst>
            </c:dLbl>
            <c:dLbl>
              <c:idx val="4"/>
              <c:tx>
                <c:rich>
                  <a:bodyPr/>
                  <a:lstStyle/>
                  <a:p>
                    <a:fld id="{0EE77084-3AF1-47B1-A774-C0602E8D462E}"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85C-40CD-9638-9B394277A7F8}"/>
                </c:ext>
              </c:extLst>
            </c:dLbl>
            <c:dLbl>
              <c:idx val="5"/>
              <c:tx>
                <c:rich>
                  <a:bodyPr/>
                  <a:lstStyle/>
                  <a:p>
                    <a:fld id="{524F1A61-0417-40C9-9B0B-6AA3AB4CF4D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85C-40CD-9638-9B394277A7F8}"/>
                </c:ext>
              </c:extLst>
            </c:dLbl>
            <c:dLbl>
              <c:idx val="6"/>
              <c:tx>
                <c:rich>
                  <a:bodyPr/>
                  <a:lstStyle/>
                  <a:p>
                    <a:fld id="{D481E3C4-4FD9-4511-8425-389D2994F74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85C-40CD-9638-9B394277A7F8}"/>
                </c:ext>
              </c:extLst>
            </c:dLbl>
            <c:dLbl>
              <c:idx val="7"/>
              <c:tx>
                <c:rich>
                  <a:bodyPr/>
                  <a:lstStyle/>
                  <a:p>
                    <a:fld id="{80B97C2A-CC16-4852-A066-F24CB53CEE0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85C-40CD-9638-9B394277A7F8}"/>
                </c:ext>
              </c:extLst>
            </c:dLbl>
            <c:dLbl>
              <c:idx val="8"/>
              <c:tx>
                <c:rich>
                  <a:bodyPr/>
                  <a:lstStyle/>
                  <a:p>
                    <a:fld id="{9EA0B520-C615-4F14-8AD6-F54D1C9B187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85C-40CD-9638-9B394277A7F8}"/>
                </c:ext>
              </c:extLst>
            </c:dLbl>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Workforce!$E$19:$E$27</c:f>
              <c:numCache>
                <c:formatCode>0.0%</c:formatCode>
                <c:ptCount val="9"/>
                <c:pt idx="0">
                  <c:v>0.11458333333333333</c:v>
                </c:pt>
                <c:pt idx="1">
                  <c:v>0.12149532710280374</c:v>
                </c:pt>
                <c:pt idx="2">
                  <c:v>3.3333333333333333E-2</c:v>
                </c:pt>
                <c:pt idx="3">
                  <c:v>1.6129032258064516E-2</c:v>
                </c:pt>
                <c:pt idx="4">
                  <c:v>7.9365079365079361E-2</c:v>
                </c:pt>
                <c:pt idx="5">
                  <c:v>8.8235294117647065E-2</c:v>
                </c:pt>
                <c:pt idx="6">
                  <c:v>0.10135135135135136</c:v>
                </c:pt>
                <c:pt idx="7">
                  <c:v>6.1349693251533744E-3</c:v>
                </c:pt>
                <c:pt idx="8">
                  <c:v>9.7560975609756101E-2</c:v>
                </c:pt>
              </c:numCache>
            </c:numRef>
          </c:val>
          <c:extLst>
            <c:ext xmlns:c15="http://schemas.microsoft.com/office/drawing/2012/chart" uri="{02D57815-91ED-43cb-92C2-25804820EDAC}">
              <c15:datalabelsRange>
                <c15:f>Workforce!$E$19:$E$27</c15:f>
                <c15:dlblRangeCache>
                  <c:ptCount val="9"/>
                  <c:pt idx="0">
                    <c:v>11.5%</c:v>
                  </c:pt>
                  <c:pt idx="1">
                    <c:v>12.1%</c:v>
                  </c:pt>
                  <c:pt idx="2">
                    <c:v>3.3%</c:v>
                  </c:pt>
                  <c:pt idx="3">
                    <c:v>1.6%</c:v>
                  </c:pt>
                  <c:pt idx="4">
                    <c:v>7.9%</c:v>
                  </c:pt>
                  <c:pt idx="5">
                    <c:v>8.8%</c:v>
                  </c:pt>
                  <c:pt idx="6">
                    <c:v>10.1%</c:v>
                  </c:pt>
                  <c:pt idx="7">
                    <c:v>0.6%</c:v>
                  </c:pt>
                  <c:pt idx="8">
                    <c:v>9.8%</c:v>
                  </c:pt>
                </c15:dlblRangeCache>
              </c15:datalabelsRange>
            </c:ext>
            <c:ext xmlns:c16="http://schemas.microsoft.com/office/drawing/2014/chart" uri="{C3380CC4-5D6E-409C-BE32-E72D297353CC}">
              <c16:uniqueId val="{00000000-5ED9-41A2-A009-65DE2E517D8A}"/>
            </c:ext>
          </c:extLst>
        </c:ser>
        <c:ser>
          <c:idx val="1"/>
          <c:order val="1"/>
          <c:tx>
            <c:strRef>
              <c:f>Workforce!$F$17</c:f>
              <c:strCache>
                <c:ptCount val="1"/>
                <c:pt idx="0">
                  <c:v>Percentage change from previous year for nurse practitioners workforce in Prince Edward Island</c:v>
                </c:pt>
              </c:strCache>
            </c:strRef>
          </c:tx>
          <c:spPr>
            <a:pattFill prst="pct90">
              <a:fgClr>
                <a:srgbClr val="365254"/>
              </a:fgClr>
              <a:bgClr>
                <a:schemeClr val="bg1"/>
              </a:bgClr>
            </a:pattFill>
            <a:ln w="6350">
              <a:solidFill>
                <a:schemeClr val="tx1"/>
              </a:solidFill>
            </a:ln>
            <a:effectLst/>
          </c:spPr>
          <c:invertIfNegative val="0"/>
          <c:dLbls>
            <c:dLbl>
              <c:idx val="0"/>
              <c:tx>
                <c:rich>
                  <a:bodyPr/>
                  <a:lstStyle/>
                  <a:p>
                    <a:fld id="{3F07E01D-ACDF-482B-99E3-BC955C20056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85C-40CD-9638-9B394277A7F8}"/>
                </c:ext>
              </c:extLst>
            </c:dLbl>
            <c:dLbl>
              <c:idx val="1"/>
              <c:tx>
                <c:rich>
                  <a:bodyPr/>
                  <a:lstStyle/>
                  <a:p>
                    <a:fld id="{A05F0DA1-C95B-4E35-BF72-F91360988C2A}"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85C-40CD-9638-9B394277A7F8}"/>
                </c:ext>
              </c:extLst>
            </c:dLbl>
            <c:dLbl>
              <c:idx val="2"/>
              <c:tx>
                <c:rich>
                  <a:bodyPr/>
                  <a:lstStyle/>
                  <a:p>
                    <a:fld id="{6F9C9BC0-2F41-4993-9D3C-CBCBA3B3EFF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85C-40CD-9638-9B394277A7F8}"/>
                </c:ext>
              </c:extLst>
            </c:dLbl>
            <c:dLbl>
              <c:idx val="3"/>
              <c:tx>
                <c:rich>
                  <a:bodyPr/>
                  <a:lstStyle/>
                  <a:p>
                    <a:fld id="{72156598-3B85-4D58-AE35-E1AD19BC84C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85C-40CD-9638-9B394277A7F8}"/>
                </c:ext>
              </c:extLst>
            </c:dLbl>
            <c:dLbl>
              <c:idx val="4"/>
              <c:tx>
                <c:rich>
                  <a:bodyPr/>
                  <a:lstStyle/>
                  <a:p>
                    <a:fld id="{E9811476-7E54-47C0-91CA-A522DB1FE8C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85C-40CD-9638-9B394277A7F8}"/>
                </c:ext>
              </c:extLst>
            </c:dLbl>
            <c:dLbl>
              <c:idx val="5"/>
              <c:tx>
                <c:rich>
                  <a:bodyPr/>
                  <a:lstStyle/>
                  <a:p>
                    <a:fld id="{F0157CA1-8237-4360-A7A1-C4E8E298D5EA}"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85C-40CD-9638-9B394277A7F8}"/>
                </c:ext>
              </c:extLst>
            </c:dLbl>
            <c:dLbl>
              <c:idx val="6"/>
              <c:tx>
                <c:rich>
                  <a:bodyPr/>
                  <a:lstStyle/>
                  <a:p>
                    <a:fld id="{985E5263-918A-4E17-A646-6ADDA0D6495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85C-40CD-9638-9B394277A7F8}"/>
                </c:ext>
              </c:extLst>
            </c:dLbl>
            <c:dLbl>
              <c:idx val="7"/>
              <c:tx>
                <c:rich>
                  <a:bodyPr/>
                  <a:lstStyle/>
                  <a:p>
                    <a:fld id="{210E889C-582F-4A51-80E4-18CAA1D61FA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85C-40CD-9638-9B394277A7F8}"/>
                </c:ext>
              </c:extLst>
            </c:dLbl>
            <c:dLbl>
              <c:idx val="8"/>
              <c:tx>
                <c:rich>
                  <a:bodyPr/>
                  <a:lstStyle/>
                  <a:p>
                    <a:fld id="{B78A5E3B-0066-4901-8EAD-A97A8C2D4C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85C-40CD-9638-9B394277A7F8}"/>
                </c:ext>
              </c:extLst>
            </c:dLbl>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Workforce!$F$19:$F$27</c:f>
              <c:numCache>
                <c:formatCode>0.0%</c:formatCode>
                <c:ptCount val="9"/>
                <c:pt idx="0">
                  <c:v>0</c:v>
                </c:pt>
                <c:pt idx="1">
                  <c:v>0.25</c:v>
                </c:pt>
                <c:pt idx="2">
                  <c:v>0</c:v>
                </c:pt>
                <c:pt idx="3">
                  <c:v>1.4</c:v>
                </c:pt>
                <c:pt idx="4">
                  <c:v>0.16666666666666666</c:v>
                </c:pt>
                <c:pt idx="5">
                  <c:v>0.5714285714285714</c:v>
                </c:pt>
                <c:pt idx="6">
                  <c:v>9.0909090909090912E-2</c:v>
                </c:pt>
                <c:pt idx="7">
                  <c:v>0.16666666666666666</c:v>
                </c:pt>
                <c:pt idx="8">
                  <c:v>0.35714285714285715</c:v>
                </c:pt>
              </c:numCache>
            </c:numRef>
          </c:val>
          <c:extLst>
            <c:ext xmlns:c15="http://schemas.microsoft.com/office/drawing/2012/chart" uri="{02D57815-91ED-43cb-92C2-25804820EDAC}">
              <c15:datalabelsRange>
                <c15:f>Workforce!$F$19:$F$27</c15:f>
                <c15:dlblRangeCache>
                  <c:ptCount val="9"/>
                  <c:pt idx="0">
                    <c:v>0.0%</c:v>
                  </c:pt>
                  <c:pt idx="1">
                    <c:v>25.0%</c:v>
                  </c:pt>
                  <c:pt idx="2">
                    <c:v>0.0%</c:v>
                  </c:pt>
                  <c:pt idx="3">
                    <c:v>140.0%</c:v>
                  </c:pt>
                  <c:pt idx="4">
                    <c:v>16.7%</c:v>
                  </c:pt>
                  <c:pt idx="5">
                    <c:v>57.1%</c:v>
                  </c:pt>
                  <c:pt idx="6">
                    <c:v>9.1%</c:v>
                  </c:pt>
                  <c:pt idx="7">
                    <c:v>16.7%</c:v>
                  </c:pt>
                  <c:pt idx="8">
                    <c:v>35.7%</c:v>
                  </c:pt>
                </c15:dlblRangeCache>
              </c15:datalabelsRange>
            </c:ext>
            <c:ext xmlns:c16="http://schemas.microsoft.com/office/drawing/2014/chart" uri="{C3380CC4-5D6E-409C-BE32-E72D297353CC}">
              <c16:uniqueId val="{00000001-5ED9-41A2-A009-65DE2E517D8A}"/>
            </c:ext>
          </c:extLst>
        </c:ser>
        <c:ser>
          <c:idx val="2"/>
          <c:order val="2"/>
          <c:tx>
            <c:strRef>
              <c:f>Workforce!$G$17</c:f>
              <c:strCache>
                <c:ptCount val="1"/>
                <c:pt idx="0">
                  <c:v>Percentage change from previous year for nurse practitioners workforce in Nova Scotia</c:v>
                </c:pt>
              </c:strCache>
            </c:strRef>
          </c:tx>
          <c:spPr>
            <a:solidFill>
              <a:srgbClr val="E2F2EE"/>
            </a:solidFill>
            <a:ln w="6350">
              <a:solidFill>
                <a:schemeClr val="tx1"/>
              </a:solidFill>
            </a:ln>
            <a:effectLst/>
          </c:spPr>
          <c:invertIfNegative val="0"/>
          <c:dLbls>
            <c:dLbl>
              <c:idx val="0"/>
              <c:tx>
                <c:rich>
                  <a:bodyPr/>
                  <a:lstStyle/>
                  <a:p>
                    <a:fld id="{BA3C308B-9C45-4BC0-8FA6-2A9C03BF1FB2}"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85C-40CD-9638-9B394277A7F8}"/>
                </c:ext>
              </c:extLst>
            </c:dLbl>
            <c:dLbl>
              <c:idx val="1"/>
              <c:tx>
                <c:rich>
                  <a:bodyPr/>
                  <a:lstStyle/>
                  <a:p>
                    <a:fld id="{CA26E79E-2CD1-4EB0-A1D6-4DDE0B45D6BF}"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85C-40CD-9638-9B394277A7F8}"/>
                </c:ext>
              </c:extLst>
            </c:dLbl>
            <c:dLbl>
              <c:idx val="2"/>
              <c:tx>
                <c:rich>
                  <a:bodyPr/>
                  <a:lstStyle/>
                  <a:p>
                    <a:fld id="{181E0467-D91D-403B-B8EA-7164F5E0A46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85C-40CD-9638-9B394277A7F8}"/>
                </c:ext>
              </c:extLst>
            </c:dLbl>
            <c:dLbl>
              <c:idx val="3"/>
              <c:tx>
                <c:rich>
                  <a:bodyPr/>
                  <a:lstStyle/>
                  <a:p>
                    <a:fld id="{05C1F2EB-3693-4ABD-8636-BE2716D185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85C-40CD-9638-9B394277A7F8}"/>
                </c:ext>
              </c:extLst>
            </c:dLbl>
            <c:dLbl>
              <c:idx val="4"/>
              <c:tx>
                <c:rich>
                  <a:bodyPr/>
                  <a:lstStyle/>
                  <a:p>
                    <a:fld id="{412EC6C6-628F-4D77-9457-80A2BB8FA4A3}"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85C-40CD-9638-9B394277A7F8}"/>
                </c:ext>
              </c:extLst>
            </c:dLbl>
            <c:dLbl>
              <c:idx val="5"/>
              <c:tx>
                <c:rich>
                  <a:bodyPr/>
                  <a:lstStyle/>
                  <a:p>
                    <a:fld id="{C258F52F-43C9-48DD-8EF7-BAD6CB3ADD4A}"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85C-40CD-9638-9B394277A7F8}"/>
                </c:ext>
              </c:extLst>
            </c:dLbl>
            <c:dLbl>
              <c:idx val="6"/>
              <c:tx>
                <c:rich>
                  <a:bodyPr/>
                  <a:lstStyle/>
                  <a:p>
                    <a:fld id="{6C1C0230-8A60-48A8-96B0-C9D184AE9E7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85C-40CD-9638-9B394277A7F8}"/>
                </c:ext>
              </c:extLst>
            </c:dLbl>
            <c:dLbl>
              <c:idx val="7"/>
              <c:tx>
                <c:rich>
                  <a:bodyPr/>
                  <a:lstStyle/>
                  <a:p>
                    <a:fld id="{55562040-7382-48E3-97E1-5B498F391F0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85C-40CD-9638-9B394277A7F8}"/>
                </c:ext>
              </c:extLst>
            </c:dLbl>
            <c:dLbl>
              <c:idx val="8"/>
              <c:tx>
                <c:rich>
                  <a:bodyPr/>
                  <a:lstStyle/>
                  <a:p>
                    <a:fld id="{E7D3589F-2183-4A15-9EB6-2E3A2CB40ED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85C-40CD-9638-9B394277A7F8}"/>
                </c:ext>
              </c:extLst>
            </c:dLbl>
            <c:spPr>
              <a:noFill/>
              <a:ln>
                <a:noFill/>
              </a:ln>
              <a:effectLst/>
            </c:spPr>
            <c:txPr>
              <a:bodyPr rot="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Workforce!$A$19:$A$27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Workforce!$G$19:$G$27</c:f>
              <c:numCache>
                <c:formatCode>0.0%</c:formatCode>
                <c:ptCount val="9"/>
                <c:pt idx="0">
                  <c:v>8.4905660377358486E-2</c:v>
                </c:pt>
                <c:pt idx="1">
                  <c:v>0.15652173913043479</c:v>
                </c:pt>
                <c:pt idx="2">
                  <c:v>-7.5187969924812026E-3</c:v>
                </c:pt>
                <c:pt idx="3">
                  <c:v>7.575757575757576E-2</c:v>
                </c:pt>
                <c:pt idx="4">
                  <c:v>7.0422535211267607E-3</c:v>
                </c:pt>
                <c:pt idx="5">
                  <c:v>-1.3986013986013986E-2</c:v>
                </c:pt>
                <c:pt idx="6">
                  <c:v>0.11347517730496454</c:v>
                </c:pt>
                <c:pt idx="7">
                  <c:v>0.11464968152866242</c:v>
                </c:pt>
                <c:pt idx="8">
                  <c:v>0.14857142857142858</c:v>
                </c:pt>
              </c:numCache>
            </c:numRef>
          </c:val>
          <c:extLst>
            <c:ext xmlns:c15="http://schemas.microsoft.com/office/drawing/2012/chart" uri="{02D57815-91ED-43cb-92C2-25804820EDAC}">
              <c15:datalabelsRange>
                <c15:f>Workforce!$G$19:$G$27</c15:f>
                <c15:dlblRangeCache>
                  <c:ptCount val="9"/>
                  <c:pt idx="0">
                    <c:v>8.5%</c:v>
                  </c:pt>
                  <c:pt idx="1">
                    <c:v>15.7%</c:v>
                  </c:pt>
                  <c:pt idx="2">
                    <c:v>-0.8%</c:v>
                  </c:pt>
                  <c:pt idx="3">
                    <c:v>7.6%</c:v>
                  </c:pt>
                  <c:pt idx="4">
                    <c:v>0.7%</c:v>
                  </c:pt>
                  <c:pt idx="5">
                    <c:v>-1.4%</c:v>
                  </c:pt>
                  <c:pt idx="6">
                    <c:v>11.3%</c:v>
                  </c:pt>
                  <c:pt idx="7">
                    <c:v>11.5%</c:v>
                  </c:pt>
                  <c:pt idx="8">
                    <c:v>14.9%</c:v>
                  </c:pt>
                </c15:dlblRangeCache>
              </c15:datalabelsRange>
            </c:ext>
            <c:ext xmlns:c16="http://schemas.microsoft.com/office/drawing/2014/chart" uri="{C3380CC4-5D6E-409C-BE32-E72D297353CC}">
              <c16:uniqueId val="{00000002-5ED9-41A2-A009-65DE2E517D8A}"/>
            </c:ext>
          </c:extLst>
        </c:ser>
        <c:dLbls>
          <c:dLblPos val="outEnd"/>
          <c:showLegendKey val="0"/>
          <c:showVal val="1"/>
          <c:showCatName val="0"/>
          <c:showSerName val="0"/>
          <c:showPercent val="0"/>
          <c:showBubbleSize val="0"/>
        </c:dLbls>
        <c:gapWidth val="24"/>
        <c:axId val="599768888"/>
        <c:axId val="599769216"/>
      </c:barChart>
      <c:catAx>
        <c:axId val="599768888"/>
        <c:scaling>
          <c:orientation val="minMax"/>
        </c:scaling>
        <c:delete val="0"/>
        <c:axPos val="b"/>
        <c:majorGridlines>
          <c:spPr>
            <a:ln w="9525" cap="flat" cmpd="sng" algn="ctr">
              <a:noFill/>
              <a:round/>
            </a:ln>
            <a:effectLst/>
          </c:spPr>
        </c:majorGridlines>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99769216"/>
        <c:crosses val="autoZero"/>
        <c:auto val="1"/>
        <c:lblAlgn val="ctr"/>
        <c:lblOffset val="100"/>
        <c:noMultiLvlLbl val="0"/>
      </c:catAx>
      <c:valAx>
        <c:axId val="599769216"/>
        <c:scaling>
          <c:orientation val="minMax"/>
        </c:scaling>
        <c:delete val="0"/>
        <c:axPos val="l"/>
        <c:numFmt formatCode="0%" sourceLinked="0"/>
        <c:majorTickMark val="out"/>
        <c:minorTickMark val="none"/>
        <c:tickLblPos val="low"/>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99768888"/>
        <c:crosses val="autoZero"/>
        <c:crossBetween val="between"/>
      </c:valAx>
      <c:spPr>
        <a:noFill/>
        <a:ln>
          <a:noFill/>
        </a:ln>
        <a:effectLst/>
      </c:spPr>
    </c:plotArea>
    <c:legend>
      <c:legendPos val="b"/>
      <c:layout>
        <c:manualLayout>
          <c:xMode val="edge"/>
          <c:yMode val="edge"/>
          <c:x val="6.0227220649958821E-2"/>
          <c:y val="0.86142935258092734"/>
          <c:w val="0.91331750388728206"/>
          <c:h val="0.11700678040244969"/>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multiLvlStrRef>
              <c:f>'pct diff hidden tables'!$I$14:$K$33</c:f>
            </c:multiLvlStrRef>
          </c:cat>
          <c:val>
            <c:numRef>
              <c:f>'pct diff hidden tables'!$L$14:$L$33</c:f>
              <c:numCache>
                <c:formatCode>0%</c:formatCode>
                <c:ptCount val="20"/>
              </c:numCache>
            </c:numRef>
          </c:val>
          <c:extLst>
            <c:ext xmlns:c16="http://schemas.microsoft.com/office/drawing/2014/chart" uri="{C3380CC4-5D6E-409C-BE32-E72D297353CC}">
              <c16:uniqueId val="{00000000-4CB0-4E32-A669-5367200B54B6}"/>
            </c:ext>
          </c:extLst>
        </c:ser>
        <c:dLbls>
          <c:showLegendKey val="0"/>
          <c:showVal val="0"/>
          <c:showCatName val="0"/>
          <c:showSerName val="0"/>
          <c:showPercent val="0"/>
          <c:showBubbleSize val="0"/>
        </c:dLbls>
        <c:gapWidth val="182"/>
        <c:axId val="577864192"/>
        <c:axId val="577861568"/>
      </c:barChart>
      <c:catAx>
        <c:axId val="57786419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861568"/>
        <c:crosses val="autoZero"/>
        <c:auto val="1"/>
        <c:lblAlgn val="ctr"/>
        <c:lblOffset val="100"/>
        <c:noMultiLvlLbl val="0"/>
      </c:catAx>
      <c:valAx>
        <c:axId val="5778615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7864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r>
              <a:rPr lang="en-US" sz="950"/>
              <a:t>Inflow and outflow, 2010 to 2019</a:t>
            </a:r>
          </a:p>
        </c:rich>
      </c:tx>
      <c:layout/>
      <c:overlay val="0"/>
      <c:spPr>
        <a:noFill/>
        <a:ln>
          <a:noFill/>
        </a:ln>
        <a:effectLst/>
      </c:spPr>
      <c:txPr>
        <a:bodyPr rot="0" spcFirstLastPara="1" vertOverflow="ellipsis" vert="horz" wrap="square" anchor="ctr" anchorCtr="1"/>
        <a:lstStyle/>
        <a:p>
          <a:pPr>
            <a:defRPr sz="950" b="0" i="0" u="none" strike="noStrike" kern="1200" spc="0" baseline="0">
              <a:solidFill>
                <a:schemeClr val="tx1"/>
              </a:solidFill>
              <a:latin typeface="Arial Narrow" panose="020B0606020202030204" pitchFamily="34" charset="0"/>
              <a:ea typeface="+mn-ea"/>
              <a:cs typeface="+mn-cs"/>
            </a:defRPr>
          </a:pPr>
          <a:endParaRPr lang="en-US"/>
        </a:p>
      </c:txPr>
    </c:title>
    <c:autoTitleDeleted val="0"/>
    <c:plotArea>
      <c:layout>
        <c:manualLayout>
          <c:layoutTarget val="inner"/>
          <c:xMode val="edge"/>
          <c:yMode val="edge"/>
          <c:x val="5.640009433358914E-2"/>
          <c:y val="8.4724702594637255E-2"/>
          <c:w val="0.92253369743763081"/>
          <c:h val="0.60407091629203635"/>
        </c:manualLayout>
      </c:layout>
      <c:barChart>
        <c:barDir val="col"/>
        <c:grouping val="clustered"/>
        <c:varyColors val="0"/>
        <c:ser>
          <c:idx val="0"/>
          <c:order val="0"/>
          <c:tx>
            <c:strRef>
              <c:f>'Inflow and outflow'!$B$14</c:f>
              <c:strCache>
                <c:ptCount val="1"/>
                <c:pt idx="0">
                  <c:v>Percentage inflow of nurse practitioners in Newfoundland and Labrador</c:v>
                </c:pt>
              </c:strCache>
            </c:strRef>
          </c:tx>
          <c:spPr>
            <a:solidFill>
              <a:srgbClr val="33BDB7"/>
            </a:solidFill>
            <a:ln w="6350">
              <a:solidFill>
                <a:schemeClr val="tx1"/>
              </a:solidFill>
            </a:ln>
            <a:effectLst/>
          </c:spPr>
          <c:invertIfNegative val="0"/>
          <c:cat>
            <c:numRef>
              <c:f>'Inflow and outflow'!$A$15:$A$24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'Inflow and outflow'!$B$15:$B$24</c:f>
              <c:numCache>
                <c:formatCode>0.0%</c:formatCode>
                <c:ptCount val="10"/>
                <c:pt idx="0">
                  <c:v>5.2083333333333336E-2</c:v>
                </c:pt>
                <c:pt idx="1">
                  <c:v>0.14953271028037382</c:v>
                </c:pt>
                <c:pt idx="2">
                  <c:v>0.15</c:v>
                </c:pt>
                <c:pt idx="3">
                  <c:v>8.8709677419354843E-2</c:v>
                </c:pt>
                <c:pt idx="4">
                  <c:v>5.5118110236220472E-2</c:v>
                </c:pt>
                <c:pt idx="5">
                  <c:v>8.8235294117647065E-2</c:v>
                </c:pt>
                <c:pt idx="6">
                  <c:v>0</c:v>
                </c:pt>
                <c:pt idx="7">
                  <c:v>0.12727272727272726</c:v>
                </c:pt>
                <c:pt idx="8">
                  <c:v>0.10714285714285714</c:v>
                </c:pt>
                <c:pt idx="9">
                  <c:v>0.16939890710382513</c:v>
                </c:pt>
              </c:numCache>
            </c:numRef>
          </c:val>
          <c:extLst>
            <c:ext xmlns:c16="http://schemas.microsoft.com/office/drawing/2014/chart" uri="{C3380CC4-5D6E-409C-BE32-E72D297353CC}">
              <c16:uniqueId val="{00000000-2084-478C-8D22-767122EEE4BE}"/>
            </c:ext>
          </c:extLst>
        </c:ser>
        <c:ser>
          <c:idx val="1"/>
          <c:order val="1"/>
          <c:tx>
            <c:strRef>
              <c:f>'Inflow and outflow'!$C$14</c:f>
              <c:strCache>
                <c:ptCount val="1"/>
                <c:pt idx="0">
                  <c:v>Percentage outflow of nurse practitioners in Newfoundland and Labrador</c:v>
                </c:pt>
              </c:strCache>
            </c:strRef>
          </c:tx>
          <c:spPr>
            <a:pattFill prst="pct90">
              <a:fgClr>
                <a:srgbClr val="365254"/>
              </a:fgClr>
              <a:bgClr>
                <a:schemeClr val="bg1"/>
              </a:bgClr>
            </a:pattFill>
            <a:ln w="6350">
              <a:solidFill>
                <a:schemeClr val="tx1"/>
              </a:solidFill>
              <a:prstDash val="solid"/>
            </a:ln>
            <a:effectLst/>
          </c:spPr>
          <c:invertIfNegative val="0"/>
          <c:cat>
            <c:numRef>
              <c:f>'Inflow and outflow'!$A$15:$A$24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'Inflow and outflow'!$C$15:$C$24</c:f>
              <c:numCache>
                <c:formatCode>0.0%</c:formatCode>
                <c:ptCount val="10"/>
                <c:pt idx="0">
                  <c:v>5.2083333333333336E-2</c:v>
                </c:pt>
                <c:pt idx="1">
                  <c:v>4.6728971962616821E-2</c:v>
                </c:pt>
                <c:pt idx="2">
                  <c:v>5.8333333333333334E-2</c:v>
                </c:pt>
                <c:pt idx="3">
                  <c:v>3.2258064516129031E-2</c:v>
                </c:pt>
                <c:pt idx="4">
                  <c:v>2.3622047244094488E-2</c:v>
                </c:pt>
                <c:pt idx="5">
                  <c:v>0</c:v>
                </c:pt>
                <c:pt idx="6">
                  <c:v>0</c:v>
                </c:pt>
                <c:pt idx="7">
                  <c:v>9.0909090909090912E-2</c:v>
                </c:pt>
                <c:pt idx="8">
                  <c:v>9.5238095238095233E-2</c:v>
                </c:pt>
                <c:pt idx="9">
                  <c:v>0</c:v>
                </c:pt>
              </c:numCache>
            </c:numRef>
          </c:val>
          <c:extLst>
            <c:ext xmlns:c16="http://schemas.microsoft.com/office/drawing/2014/chart" uri="{C3380CC4-5D6E-409C-BE32-E72D297353CC}">
              <c16:uniqueId val="{00000001-2084-478C-8D22-767122EEE4BE}"/>
            </c:ext>
          </c:extLst>
        </c:ser>
        <c:ser>
          <c:idx val="2"/>
          <c:order val="2"/>
          <c:tx>
            <c:strRef>
              <c:f>'Inflow and outflow'!$D$14</c:f>
              <c:strCache>
                <c:ptCount val="1"/>
                <c:pt idx="0">
                  <c:v>Percentage inflow of nurse practitioners in Prince Edward Island</c:v>
                </c:pt>
              </c:strCache>
            </c:strRef>
          </c:tx>
          <c:spPr>
            <a:solidFill>
              <a:srgbClr val="E2F2EE"/>
            </a:solidFill>
            <a:ln w="6350" cap="sq">
              <a:solidFill>
                <a:schemeClr val="tx1"/>
              </a:solidFill>
              <a:prstDash val="solid"/>
            </a:ln>
            <a:effectLst/>
          </c:spPr>
          <c:invertIfNegative val="0"/>
          <c:cat>
            <c:numRef>
              <c:f>'Inflow and outflow'!$A$15:$A$24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'Inflow and outflow'!$D$15:$D$24</c:f>
              <c:numCache>
                <c:formatCode>0.0%</c:formatCode>
                <c:ptCount val="10"/>
                <c:pt idx="0">
                  <c:v>0.25</c:v>
                </c:pt>
                <c:pt idx="1">
                  <c:v>0.25</c:v>
                </c:pt>
                <c:pt idx="2">
                  <c:v>0.2</c:v>
                </c:pt>
                <c:pt idx="3">
                  <c:v>0.5</c:v>
                </c:pt>
                <c:pt idx="4">
                  <c:v>0.6428571428571429</c:v>
                </c:pt>
                <c:pt idx="5">
                  <c:v>0.29411764705882354</c:v>
                </c:pt>
                <c:pt idx="6">
                  <c:v>0.40909090909090912</c:v>
                </c:pt>
                <c:pt idx="7">
                  <c:v>0.125</c:v>
                </c:pt>
                <c:pt idx="8">
                  <c:v>0.20689655172413793</c:v>
                </c:pt>
                <c:pt idx="9">
                  <c:v>0.34883720930232559</c:v>
                </c:pt>
              </c:numCache>
            </c:numRef>
          </c:val>
          <c:extLst>
            <c:ext xmlns:c16="http://schemas.microsoft.com/office/drawing/2014/chart" uri="{C3380CC4-5D6E-409C-BE32-E72D297353CC}">
              <c16:uniqueId val="{00000002-2084-478C-8D22-767122EEE4BE}"/>
            </c:ext>
          </c:extLst>
        </c:ser>
        <c:ser>
          <c:idx val="3"/>
          <c:order val="3"/>
          <c:tx>
            <c:strRef>
              <c:f>'Inflow and outflow'!$E$14</c:f>
              <c:strCache>
                <c:ptCount val="1"/>
                <c:pt idx="0">
                  <c:v>Percentage outflow of nurse practitioners in Prince Edward Island</c:v>
                </c:pt>
              </c:strCache>
            </c:strRef>
          </c:tx>
          <c:spPr>
            <a:pattFill prst="dkUpDiag">
              <a:fgClr>
                <a:srgbClr val="33BDB7"/>
              </a:fgClr>
              <a:bgClr>
                <a:schemeClr val="bg1"/>
              </a:bgClr>
            </a:pattFill>
            <a:ln w="6350">
              <a:solidFill>
                <a:schemeClr val="tx1"/>
              </a:solidFill>
              <a:prstDash val="solid"/>
            </a:ln>
            <a:effectLst/>
          </c:spPr>
          <c:invertIfNegative val="0"/>
          <c:cat>
            <c:numRef>
              <c:f>'Inflow and outflow'!$A$15:$A$24</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'Inflow and outflow'!$E$15:$E$24</c:f>
              <c:numCache>
                <c:formatCode>0.0%</c:formatCode>
                <c:ptCount val="10"/>
                <c:pt idx="0">
                  <c:v>0.25</c:v>
                </c:pt>
                <c:pt idx="1">
                  <c:v>0</c:v>
                </c:pt>
                <c:pt idx="2">
                  <c:v>0.4</c:v>
                </c:pt>
                <c:pt idx="3">
                  <c:v>0.16666666666666666</c:v>
                </c:pt>
                <c:pt idx="4">
                  <c:v>0.14285714285714285</c:v>
                </c:pt>
                <c:pt idx="5">
                  <c:v>0.23529411764705882</c:v>
                </c:pt>
                <c:pt idx="6">
                  <c:v>4.5454545454545456E-2</c:v>
                </c:pt>
                <c:pt idx="7">
                  <c:v>4.1666666666666664E-2</c:v>
                </c:pt>
                <c:pt idx="8">
                  <c:v>3.4482758620689655E-2</c:v>
                </c:pt>
                <c:pt idx="9">
                  <c:v>0</c:v>
                </c:pt>
              </c:numCache>
            </c:numRef>
          </c:val>
          <c:extLst>
            <c:ext xmlns:c16="http://schemas.microsoft.com/office/drawing/2014/chart" uri="{C3380CC4-5D6E-409C-BE32-E72D297353CC}">
              <c16:uniqueId val="{00000003-2084-478C-8D22-767122EEE4BE}"/>
            </c:ext>
          </c:extLst>
        </c:ser>
        <c:dLbls>
          <c:showLegendKey val="0"/>
          <c:showVal val="0"/>
          <c:showCatName val="0"/>
          <c:showSerName val="0"/>
          <c:showPercent val="0"/>
          <c:showBubbleSize val="0"/>
        </c:dLbls>
        <c:gapWidth val="150"/>
        <c:axId val="546917728"/>
        <c:axId val="546919040"/>
      </c:barChart>
      <c:catAx>
        <c:axId val="546917728"/>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46919040"/>
        <c:crosses val="autoZero"/>
        <c:auto val="1"/>
        <c:lblAlgn val="ctr"/>
        <c:lblOffset val="100"/>
        <c:noMultiLvlLbl val="0"/>
      </c:catAx>
      <c:valAx>
        <c:axId val="546919040"/>
        <c:scaling>
          <c:orientation val="minMax"/>
        </c:scaling>
        <c:delete val="0"/>
        <c:axPos val="l"/>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950" b="0" i="0" u="none" strike="noStrike" kern="1200" baseline="0">
                <a:solidFill>
                  <a:schemeClr val="tx1"/>
                </a:solidFill>
                <a:latin typeface="Arial Narrow" panose="020B0606020202030204" pitchFamily="34" charset="0"/>
                <a:ea typeface="+mn-ea"/>
                <a:cs typeface="+mn-cs"/>
              </a:defRPr>
            </a:pPr>
            <a:endParaRPr lang="en-US"/>
          </a:p>
        </c:txPr>
        <c:crossAx val="546917728"/>
        <c:crosses val="autoZero"/>
        <c:crossBetween val="between"/>
      </c:valAx>
      <c:spPr>
        <a:noFill/>
        <a:ln>
          <a:noFill/>
        </a:ln>
        <a:effectLst/>
      </c:spPr>
    </c:plotArea>
    <c:legend>
      <c:legendPos val="b"/>
      <c:layout>
        <c:manualLayout>
          <c:xMode val="edge"/>
          <c:yMode val="edge"/>
          <c:x val="0.10021053549390023"/>
          <c:y val="0.8147400198698127"/>
          <c:w val="0.78651431521143567"/>
          <c:h val="0.12049828239758748"/>
        </c:manualLayout>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40" b="0" i="0" u="none" strike="noStrike" kern="1200" spc="0" baseline="0">
                <a:solidFill>
                  <a:schemeClr val="tx1"/>
                </a:solidFill>
                <a:latin typeface="Arial Narrow" panose="020B0606020202030204" pitchFamily="34" charset="0"/>
                <a:ea typeface="+mn-ea"/>
                <a:cs typeface="Arial" panose="020B0604020202020204" pitchFamily="34" charset="0"/>
              </a:defRPr>
            </a:pPr>
            <a:r>
              <a:rPr lang="en-US" sz="950"/>
              <a:t>Sex</a:t>
            </a:r>
          </a:p>
        </c:rich>
      </c:tx>
      <c:layout/>
      <c:overlay val="0"/>
      <c:spPr>
        <a:noFill/>
        <a:ln>
          <a:noFill/>
        </a:ln>
        <a:effectLst/>
      </c:spPr>
      <c:txPr>
        <a:bodyPr rot="0" spcFirstLastPara="1" vertOverflow="ellipsis" vert="horz" wrap="square" anchor="ctr" anchorCtr="1"/>
        <a:lstStyle/>
        <a:p>
          <a:pPr>
            <a:defRPr sz="1140" b="0" i="0" u="none" strike="noStrike" kern="1200" spc="0" baseline="0">
              <a:solidFill>
                <a:schemeClr val="tx1"/>
              </a:solidFill>
              <a:latin typeface="Arial Narrow" panose="020B0606020202030204" pitchFamily="34" charset="0"/>
              <a:ea typeface="+mn-ea"/>
              <a:cs typeface="Arial" panose="020B0604020202020204" pitchFamily="34" charset="0"/>
            </a:defRPr>
          </a:pPr>
          <a:endParaRPr lang="en-US"/>
        </a:p>
      </c:txPr>
    </c:title>
    <c:autoTitleDeleted val="0"/>
    <c:plotArea>
      <c:layout/>
      <c:pieChart>
        <c:varyColors val="1"/>
        <c:ser>
          <c:idx val="0"/>
          <c:order val="0"/>
          <c:tx>
            <c:v>sex</c:v>
          </c:tx>
          <c:spPr>
            <a:ln w="6350">
              <a:solidFill>
                <a:schemeClr val="tx1"/>
              </a:solidFill>
            </a:ln>
          </c:spPr>
          <c:dPt>
            <c:idx val="0"/>
            <c:bubble3D val="0"/>
            <c:spPr>
              <a:solidFill>
                <a:srgbClr val="33BDB7"/>
              </a:solidFill>
              <a:ln w="6350">
                <a:solidFill>
                  <a:schemeClr val="tx1"/>
                </a:solidFill>
              </a:ln>
              <a:effectLst/>
            </c:spPr>
            <c:extLst>
              <c:ext xmlns:c16="http://schemas.microsoft.com/office/drawing/2014/chart" uri="{C3380CC4-5D6E-409C-BE32-E72D297353CC}">
                <c16:uniqueId val="{00000001-6B1F-4CDA-9751-A1CF38DC32D8}"/>
              </c:ext>
            </c:extLst>
          </c:dPt>
          <c:dPt>
            <c:idx val="1"/>
            <c:bubble3D val="0"/>
            <c:spPr>
              <a:pattFill prst="pct90">
                <a:fgClr>
                  <a:srgbClr val="365254"/>
                </a:fgClr>
                <a:bgClr>
                  <a:schemeClr val="bg1"/>
                </a:bgClr>
              </a:pattFill>
              <a:ln w="6350">
                <a:solidFill>
                  <a:schemeClr val="tx1"/>
                </a:solidFill>
              </a:ln>
              <a:effectLst/>
            </c:spPr>
            <c:extLst>
              <c:ext xmlns:c16="http://schemas.microsoft.com/office/drawing/2014/chart" uri="{C3380CC4-5D6E-409C-BE32-E72D297353CC}">
                <c16:uniqueId val="{00000003-6546-49B1-8619-4DB2E5FF24C7}"/>
              </c:ext>
            </c:extLst>
          </c:dPt>
          <c:dPt>
            <c:idx val="2"/>
            <c:bubble3D val="0"/>
            <c:spPr>
              <a:solidFill>
                <a:srgbClr val="E2F2EE"/>
              </a:solidFill>
              <a:ln w="6350">
                <a:solidFill>
                  <a:schemeClr val="tx1"/>
                </a:solidFill>
              </a:ln>
              <a:effectLst/>
            </c:spPr>
            <c:extLst>
              <c:ext xmlns:c16="http://schemas.microsoft.com/office/drawing/2014/chart" uri="{C3380CC4-5D6E-409C-BE32-E72D297353CC}">
                <c16:uniqueId val="{00000005-3D9F-4E28-9454-974D716EC4AF}"/>
              </c:ext>
            </c:extLst>
          </c:dPt>
          <c:dLbls>
            <c:dLbl>
              <c:idx val="0"/>
              <c:layout>
                <c:manualLayout>
                  <c:x val="0.12425451041113142"/>
                  <c:y val="-0.13801643947569558"/>
                </c:manualLayout>
              </c:layout>
              <c:numFmt formatCode="0.0%;;;" sourceLinked="0"/>
              <c:spPr>
                <a:xfrm>
                  <a:off x="2110285" y="1634146"/>
                  <a:ext cx="277723" cy="235481"/>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33126"/>
                        <a:gd name="adj2" fmla="val -33507"/>
                      </a:avLst>
                    </a:prstGeom>
                    <a:noFill/>
                    <a:ln>
                      <a:noFill/>
                    </a:ln>
                  </c15:spPr>
                  <c15:layout>
                    <c:manualLayout>
                      <c:w val="0.13117795425103879"/>
                      <c:h val="9.3882799310345114E-2"/>
                    </c:manualLayout>
                  </c15:layout>
                </c:ext>
                <c:ext xmlns:c16="http://schemas.microsoft.com/office/drawing/2014/chart" uri="{C3380CC4-5D6E-409C-BE32-E72D297353CC}">
                  <c16:uniqueId val="{00000001-6B1F-4CDA-9751-A1CF38DC32D8}"/>
                </c:ext>
              </c:extLst>
            </c:dLbl>
            <c:dLbl>
              <c:idx val="1"/>
              <c:layout>
                <c:manualLayout>
                  <c:x val="-5.1701388575451035E-2"/>
                  <c:y val="2.6148261397655609E-2"/>
                </c:manualLayout>
              </c:layout>
              <c:numFmt formatCode="0.0%;;;" sourceLinked="0"/>
              <c:spPr>
                <a:xfrm>
                  <a:off x="716560" y="302958"/>
                  <a:ext cx="251522" cy="300112"/>
                </a:xfrm>
                <a:solidFill>
                  <a:sysClr val="window" lastClr="FFFFFF"/>
                </a:solidFill>
                <a:ln w="6350" cap="flat" cmpd="sng" algn="ctr">
                  <a:solidFill>
                    <a:schemeClr val="tx1"/>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113339"/>
                        <a:gd name="adj2" fmla="val 46289"/>
                      </a:avLst>
                    </a:prstGeom>
                    <a:noFill/>
                    <a:ln>
                      <a:noFill/>
                    </a:ln>
                  </c15:spPr>
                  <c15:layout>
                    <c:manualLayout>
                      <c:w val="0.14451043921633672"/>
                      <c:h val="0.10445992506557657"/>
                    </c:manualLayout>
                  </c15:layout>
                </c:ext>
                <c:ext xmlns:c16="http://schemas.microsoft.com/office/drawing/2014/chart" uri="{C3380CC4-5D6E-409C-BE32-E72D297353CC}">
                  <c16:uniqueId val="{00000003-6546-49B1-8619-4DB2E5FF24C7}"/>
                </c:ext>
              </c:extLst>
            </c:dLbl>
            <c:numFmt formatCode="0.0%;;;" sourceLinked="0"/>
            <c:spPr>
              <a:solidFill>
                <a:sysClr val="window" lastClr="FFFFFF"/>
              </a:solidFill>
              <a:ln w="6350">
                <a:solidFill>
                  <a:sysClr val="windowText" lastClr="000000"/>
                </a:solidFill>
              </a:ln>
              <a:effectLst/>
            </c:spPr>
            <c:txPr>
              <a:bodyPr rot="0" spcFirstLastPara="1" vertOverflow="clip" horzOverflow="clip" vert="horz" wrap="square" lIns="36576" tIns="18288" rIns="36576" bIns="18288" anchor="ctr" anchorCtr="1">
                <a:spAutoFit/>
              </a:bodyPr>
              <a:lstStyle/>
              <a:p>
                <a:pPr>
                  <a:defRPr sz="950" b="0" i="0" u="none" strike="noStrike" kern="1200" baseline="0">
                    <a:solidFill>
                      <a:schemeClr val="tx1"/>
                    </a:solidFill>
                    <a:latin typeface="Arial Narrow" panose="020B060602020203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'Provincial territorial profile'!$B$17:$B$19</c:f>
              <c:strCache>
                <c:ptCount val="3"/>
                <c:pt idx="0">
                  <c:v>Female</c:v>
                </c:pt>
                <c:pt idx="1">
                  <c:v>Male</c:v>
                </c:pt>
                <c:pt idx="2">
                  <c:v>Not stated</c:v>
                </c:pt>
              </c:strCache>
            </c:strRef>
          </c:cat>
          <c:val>
            <c:numRef>
              <c:f>'Provincial territorial profile'!$D$17:$D$19</c:f>
              <c:numCache>
                <c:formatCode>0.0%</c:formatCode>
                <c:ptCount val="3"/>
                <c:pt idx="0">
                  <c:v>0.86111111111111116</c:v>
                </c:pt>
                <c:pt idx="1">
                  <c:v>0.1388888888888889</c:v>
                </c:pt>
                <c:pt idx="2">
                  <c:v>0</c:v>
                </c:pt>
              </c:numCache>
            </c:numRef>
          </c:val>
          <c:extLst>
            <c:ext xmlns:c16="http://schemas.microsoft.com/office/drawing/2014/chart" uri="{C3380CC4-5D6E-409C-BE32-E72D297353CC}">
              <c16:uniqueId val="{00000000-6B1F-4CDA-9751-A1CF38DC32D8}"/>
            </c:ext>
          </c:extLst>
        </c:ser>
        <c:dLbls>
          <c:showLegendKey val="0"/>
          <c:showVal val="0"/>
          <c:showCatName val="0"/>
          <c:showSerName val="0"/>
          <c:showPercent val="0"/>
          <c:showBubbleSize val="0"/>
          <c:showLeaderLines val="0"/>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1500" b="0" i="0" u="none" strike="noStrike" kern="1200" baseline="15000">
              <a:solidFill>
                <a:schemeClr val="tx1"/>
              </a:solidFill>
              <a:latin typeface="Arial Narrow" panose="020B060602020203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6350" cap="flat" cmpd="sng" algn="ctr">
      <a:solidFill>
        <a:schemeClr val="tx1"/>
      </a:solidFill>
      <a:round/>
    </a:ln>
    <a:effectLst/>
  </c:spPr>
  <c:txPr>
    <a:bodyPr/>
    <a:lstStyle/>
    <a:p>
      <a:pPr>
        <a:defRPr sz="950">
          <a:solidFill>
            <a:schemeClr val="tx1"/>
          </a:solidFill>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cihi.ca"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4685242</xdr:colOff>
      <xdr:row>31</xdr:row>
      <xdr:rowOff>83608</xdr:rowOff>
    </xdr:from>
    <xdr:to>
      <xdr:col>0</xdr:col>
      <xdr:colOff>6422602</xdr:colOff>
      <xdr:row>36</xdr:row>
      <xdr:rowOff>27515</xdr:rowOff>
    </xdr:to>
    <xdr:pic>
      <xdr:nvPicPr>
        <xdr:cNvPr id="16" name="Picture 15" descr="logo of the Canadian Institute for Health Information (CIHI)" title="Canadian Institute for Health Information">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5242" y="12042775"/>
          <a:ext cx="1737360" cy="843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27848</xdr:colOff>
      <xdr:row>13</xdr:row>
      <xdr:rowOff>12538</xdr:rowOff>
    </xdr:from>
    <xdr:to>
      <xdr:col>3</xdr:col>
      <xdr:colOff>88660</xdr:colOff>
      <xdr:row>14</xdr:row>
      <xdr:rowOff>3012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301189</xdr:colOff>
      <xdr:row>13</xdr:row>
      <xdr:rowOff>12538</xdr:rowOff>
    </xdr:from>
    <xdr:to>
      <xdr:col>6</xdr:col>
      <xdr:colOff>1649770</xdr:colOff>
      <xdr:row>14</xdr:row>
      <xdr:rowOff>3012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27846</xdr:colOff>
      <xdr:row>14</xdr:row>
      <xdr:rowOff>209550</xdr:rowOff>
    </xdr:from>
    <xdr:to>
      <xdr:col>7</xdr:col>
      <xdr:colOff>2380</xdr:colOff>
      <xdr:row>14</xdr:row>
      <xdr:rowOff>4906097</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13</xdr:row>
      <xdr:rowOff>12813</xdr:rowOff>
    </xdr:from>
    <xdr:to>
      <xdr:col>3</xdr:col>
      <xdr:colOff>114300</xdr:colOff>
      <xdr:row>13</xdr:row>
      <xdr:rowOff>4584813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282901</xdr:colOff>
      <xdr:row>13</xdr:row>
      <xdr:rowOff>12813</xdr:rowOff>
    </xdr:from>
    <xdr:to>
      <xdr:col>7</xdr:col>
      <xdr:colOff>16201</xdr:colOff>
      <xdr:row>13</xdr:row>
      <xdr:rowOff>4584813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28221</xdr:colOff>
      <xdr:row>14</xdr:row>
      <xdr:rowOff>161484</xdr:rowOff>
    </xdr:from>
    <xdr:to>
      <xdr:col>7</xdr:col>
      <xdr:colOff>11906</xdr:colOff>
      <xdr:row>14</xdr:row>
      <xdr:rowOff>4733484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304800</xdr:colOff>
      <xdr:row>35</xdr:row>
      <xdr:rowOff>107950</xdr:rowOff>
    </xdr:from>
    <xdr:to>
      <xdr:col>18</xdr:col>
      <xdr:colOff>244475</xdr:colOff>
      <xdr:row>58</xdr:row>
      <xdr:rowOff>177800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11</xdr:row>
      <xdr:rowOff>7109</xdr:rowOff>
    </xdr:from>
    <xdr:to>
      <xdr:col>6</xdr:col>
      <xdr:colOff>777748</xdr:colOff>
      <xdr:row>11</xdr:row>
      <xdr:rowOff>4721984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44450</xdr:colOff>
      <xdr:row>13</xdr:row>
      <xdr:rowOff>41275</xdr:rowOff>
    </xdr:from>
    <xdr:to>
      <xdr:col>1</xdr:col>
      <xdr:colOff>199898</xdr:colOff>
      <xdr:row>13</xdr:row>
      <xdr:rowOff>2505075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1434664</xdr:colOff>
      <xdr:row>13</xdr:row>
      <xdr:rowOff>41275</xdr:rowOff>
    </xdr:from>
    <xdr:to>
      <xdr:col>4</xdr:col>
      <xdr:colOff>218512</xdr:colOff>
      <xdr:row>13</xdr:row>
      <xdr:rowOff>2501011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343352</xdr:colOff>
      <xdr:row>13</xdr:row>
      <xdr:rowOff>2644766</xdr:rowOff>
    </xdr:from>
    <xdr:to>
      <xdr:col>2</xdr:col>
      <xdr:colOff>1298900</xdr:colOff>
      <xdr:row>13</xdr:row>
      <xdr:rowOff>5104502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381000</xdr:colOff>
      <xdr:row>13</xdr:row>
      <xdr:rowOff>41275</xdr:rowOff>
    </xdr:from>
    <xdr:to>
      <xdr:col>5</xdr:col>
      <xdr:colOff>1336548</xdr:colOff>
      <xdr:row>13</xdr:row>
      <xdr:rowOff>2501011</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343352</xdr:colOff>
      <xdr:row>13</xdr:row>
      <xdr:rowOff>41275</xdr:rowOff>
    </xdr:from>
    <xdr:to>
      <xdr:col>2</xdr:col>
      <xdr:colOff>1298900</xdr:colOff>
      <xdr:row>13</xdr:row>
      <xdr:rowOff>2498726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44450</xdr:colOff>
      <xdr:row>13</xdr:row>
      <xdr:rowOff>2644766</xdr:rowOff>
    </xdr:from>
    <xdr:to>
      <xdr:col>1</xdr:col>
      <xdr:colOff>199898</xdr:colOff>
      <xdr:row>13</xdr:row>
      <xdr:rowOff>5104502</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1434664</xdr:colOff>
      <xdr:row>13</xdr:row>
      <xdr:rowOff>2644766</xdr:rowOff>
    </xdr:from>
    <xdr:to>
      <xdr:col>4</xdr:col>
      <xdr:colOff>218512</xdr:colOff>
      <xdr:row>13</xdr:row>
      <xdr:rowOff>5104502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xdr:col>
      <xdr:colOff>381000</xdr:colOff>
      <xdr:row>13</xdr:row>
      <xdr:rowOff>2644766</xdr:rowOff>
    </xdr:from>
    <xdr:to>
      <xdr:col>5</xdr:col>
      <xdr:colOff>1336548</xdr:colOff>
      <xdr:row>13</xdr:row>
      <xdr:rowOff>5104502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oups\HHR\414%20HHR%20DDP\10%20Databases\DB%201%20Occupational%20Therapists\001%20PRODUCTION\Operational\3%20Outputs\Annual%20Report\2010%20OTDB%20Annual%20Report\DDE\Template\OTDB%20DDE%20Temple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BPBarber\SMDB\Annual%20Report\Annual%20Report%2097\Prelim_All_Front97\All%20Front%20Tables%20and%20Fig%20AR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E Legend"/>
      <sheetName val="Historical Changes"/>
      <sheetName val="The OTDB Data Providers"/>
      <sheetName val="Workforce definition"/>
      <sheetName val="Emp status of Registered OTs"/>
      <sheetName val="Prim emp type trend"/>
      <sheetName val="Prim emp type group trend"/>
      <sheetName val="Supply per pop"/>
      <sheetName val="FTE Trend"/>
      <sheetName val="Gender by Province"/>
      <sheetName val="Gender by 10 year age group"/>
      <sheetName val="10 year age group by prov"/>
      <sheetName val="Urban rural by province"/>
      <sheetName val="urban rural per pop"/>
      <sheetName val="Urban rural by gender"/>
      <sheetName val="Urban rural by age"/>
      <sheetName val="Current education by gender"/>
      <sheetName val="current ed by 10 year age group"/>
      <sheetName val="highest ed overall by province"/>
      <sheetName val="Basic ed university by province"/>
      <sheetName val="Basic ed year range by province"/>
      <sheetName val="Age range at grad by province"/>
      <sheetName val="Year since grad by province"/>
      <sheetName val="Year since grad by age at grad"/>
      <sheetName val="Other Ed Field of Study"/>
      <sheetName val="Timing of other ed"/>
      <sheetName val="# of Employers by gender"/>
      <sheetName val="# of Employers by age"/>
      <sheetName val="Prim emp category by gender"/>
      <sheetName val="Prim emp category by age"/>
      <sheetName val="Client age range by gender"/>
      <sheetName val="Prim ftpt status by province"/>
      <sheetName val="Prim ftpt status by gender"/>
      <sheetName val="Prim ftpt status by age"/>
      <sheetName val="Weekly hours by province"/>
      <sheetName val="Weekly hours by gender"/>
      <sheetName val="Weekly hours by age"/>
      <sheetName val="Hrs by Gender by Age"/>
      <sheetName val="Primary emp position by gender"/>
      <sheetName val="Primary emp position by age"/>
      <sheetName val="Prim emp type by province"/>
      <sheetName val="Prim emp type by gender"/>
      <sheetName val="Prim emp type by age"/>
      <sheetName val="Prim and Sec Emp Funding Source"/>
      <sheetName val="Prim funding source by gender"/>
      <sheetName val="Prim funding source by age"/>
      <sheetName val="Prim Employment area by gender"/>
      <sheetName val="Prim Employment area by age"/>
      <sheetName val="New graduates by emp area"/>
      <sheetName val="New Graduates by Institution"/>
      <sheetName val="New grads by province"/>
      <sheetName val="New grads by gender"/>
      <sheetName val="New grads by age"/>
      <sheetName val="New Graduates by hours"/>
      <sheetName val="Int grads vs CAN by province"/>
      <sheetName val="Int grads vs CAN by gender"/>
      <sheetName val="Int grads vs CAN by age"/>
      <sheetName val="Int graduates by country"/>
      <sheetName val="Top 4 countries of grad"/>
      <sheetName val="Top 4 countries by year of grad"/>
      <sheetName val="Data Flow"/>
      <sheetName val="Unknown Table"/>
      <sheetName val="Not Collected Table"/>
      <sheetName val="END OF REPORT"/>
      <sheetName val="Age Category  by Prov"/>
      <sheetName val="Five year age groups"/>
      <sheetName val="5 yr age Canada by gender"/>
      <sheetName val="Basic ed by yrs since grad"/>
      <sheetName val="New grads of other ed field"/>
      <sheetName val="Prim Emp Category"/>
      <sheetName val="Secondary emp category"/>
      <sheetName val="Secondary ftpt_status"/>
      <sheetName val="Health region"/>
      <sheetName val="Self employment status by hours"/>
      <sheetName val="New grads by highest ed overall"/>
      <sheetName val="New grads by number of employer"/>
      <sheetName val="New grads by ftpt status"/>
      <sheetName val="New grads by p emp category"/>
      <sheetName val="New grads by primary emp type"/>
      <sheetName val="New grads by p emp position"/>
      <sheetName val="Int grads by highest ed overall"/>
      <sheetName val="Int grads by ftpt status"/>
      <sheetName val="Int grads by total weekly hours"/>
      <sheetName val="Int grads by emp category"/>
      <sheetName val="Int grads by area of practice"/>
      <sheetName val="Int grads by employment type"/>
      <sheetName val="Int grads by emp pos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Table 1 "/>
      <sheetName val="Front Fig 1."/>
      <sheetName val="Front Table 2"/>
      <sheetName val="front Table 3"/>
      <sheetName val="Front Table 4"/>
      <sheetName val="Front Figure 2 "/>
      <sheetName val="Front Table 5"/>
      <sheetName val="Front Figure 3"/>
      <sheetName val="Front Table 6"/>
      <sheetName val="Font Fig 4"/>
      <sheetName val="Front Figure 5"/>
      <sheetName val="Front Fig 6"/>
      <sheetName val="Front Fig 7"/>
      <sheetName val="Front Fig 8 "/>
      <sheetName val="Front Fig 9 "/>
      <sheetName val="Front Table 7"/>
      <sheetName val="Front Table 8"/>
      <sheetName val="Front Table 9"/>
      <sheetName val="Front Table 10"/>
      <sheetName val="Front Table 11 and 12"/>
      <sheetName val="Sheet1"/>
    </sheetNames>
    <sheetDataSet>
      <sheetData sheetId="0"/>
      <sheetData sheetId="1"/>
      <sheetData sheetId="2"/>
      <sheetData sheetId="3"/>
      <sheetData sheetId="4"/>
      <sheetData sheetId="5"/>
      <sheetData sheetId="6">
        <row r="4">
          <cell r="C4" t="str">
            <v>Nfld.</v>
          </cell>
          <cell r="D4" t="str">
            <v>P.E.I.</v>
          </cell>
          <cell r="E4" t="str">
            <v>N.S.</v>
          </cell>
          <cell r="F4" t="str">
            <v>N.B.</v>
          </cell>
          <cell r="G4" t="str">
            <v>Que.</v>
          </cell>
          <cell r="H4" t="str">
            <v>Ont.</v>
          </cell>
          <cell r="I4" t="str">
            <v>Man.</v>
          </cell>
          <cell r="J4" t="str">
            <v>Sask.</v>
          </cell>
          <cell r="K4" t="str">
            <v>Alta.</v>
          </cell>
          <cell r="L4" t="str">
            <v>B.C.</v>
          </cell>
          <cell r="M4" t="str">
            <v>Y.T.</v>
          </cell>
          <cell r="N4" t="str">
            <v>N.W.T.</v>
          </cell>
        </row>
        <row r="6">
          <cell r="A6" t="str">
            <v>General/Family Physicians</v>
          </cell>
          <cell r="C6">
            <v>569</v>
          </cell>
          <cell r="D6">
            <v>95</v>
          </cell>
          <cell r="E6">
            <v>924</v>
          </cell>
          <cell r="F6">
            <v>657</v>
          </cell>
          <cell r="G6">
            <v>7559</v>
          </cell>
          <cell r="H6">
            <v>9773</v>
          </cell>
          <cell r="I6">
            <v>1004</v>
          </cell>
          <cell r="J6">
            <v>868</v>
          </cell>
          <cell r="K6">
            <v>2375</v>
          </cell>
          <cell r="L6">
            <v>4189</v>
          </cell>
          <cell r="M6">
            <v>43</v>
          </cell>
          <cell r="N6">
            <v>52</v>
          </cell>
        </row>
        <row r="8">
          <cell r="A8" t="str">
            <v>Canadian M.D. Graduates</v>
          </cell>
          <cell r="C8">
            <v>314</v>
          </cell>
          <cell r="D8">
            <v>81</v>
          </cell>
          <cell r="E8">
            <v>684</v>
          </cell>
          <cell r="F8">
            <v>510</v>
          </cell>
          <cell r="G8">
            <v>6722</v>
          </cell>
          <cell r="H8">
            <v>7683</v>
          </cell>
          <cell r="I8">
            <v>608</v>
          </cell>
          <cell r="J8">
            <v>364</v>
          </cell>
          <cell r="K8">
            <v>1660</v>
          </cell>
          <cell r="L8">
            <v>3206</v>
          </cell>
          <cell r="M8">
            <v>36</v>
          </cell>
          <cell r="N8">
            <v>37</v>
          </cell>
        </row>
        <row r="9">
          <cell r="A9" t="str">
            <v>Foreign M.D. Graduates</v>
          </cell>
          <cell r="C9">
            <v>255</v>
          </cell>
          <cell r="D9">
            <v>14</v>
          </cell>
          <cell r="E9">
            <v>240</v>
          </cell>
          <cell r="F9">
            <v>147</v>
          </cell>
          <cell r="G9">
            <v>837</v>
          </cell>
          <cell r="H9">
            <v>2090</v>
          </cell>
          <cell r="I9">
            <v>396</v>
          </cell>
          <cell r="J9">
            <v>504</v>
          </cell>
          <cell r="K9">
            <v>715</v>
          </cell>
          <cell r="L9">
            <v>983</v>
          </cell>
          <cell r="M9">
            <v>7</v>
          </cell>
          <cell r="N9">
            <v>15</v>
          </cell>
        </row>
        <row r="11">
          <cell r="A11" t="str">
            <v>Specialists</v>
          </cell>
          <cell r="C11">
            <v>363</v>
          </cell>
          <cell r="D11">
            <v>70</v>
          </cell>
          <cell r="E11">
            <v>842</v>
          </cell>
          <cell r="F11">
            <v>470</v>
          </cell>
          <cell r="G11">
            <v>7756</v>
          </cell>
          <cell r="H11">
            <v>10429</v>
          </cell>
          <cell r="I11">
            <v>1009</v>
          </cell>
          <cell r="J11">
            <v>606</v>
          </cell>
          <cell r="K11">
            <v>2136</v>
          </cell>
          <cell r="L11">
            <v>3433</v>
          </cell>
          <cell r="M11">
            <v>7</v>
          </cell>
          <cell r="N11">
            <v>14</v>
          </cell>
        </row>
        <row r="13">
          <cell r="A13" t="str">
            <v>Canadian M.D. Graduates</v>
          </cell>
          <cell r="C13">
            <v>200</v>
          </cell>
          <cell r="D13">
            <v>54</v>
          </cell>
          <cell r="E13">
            <v>579</v>
          </cell>
          <cell r="F13">
            <v>357</v>
          </cell>
          <cell r="G13">
            <v>6699</v>
          </cell>
          <cell r="H13">
            <v>7258</v>
          </cell>
          <cell r="I13">
            <v>762</v>
          </cell>
          <cell r="J13">
            <v>349</v>
          </cell>
          <cell r="K13">
            <v>1600</v>
          </cell>
          <cell r="L13">
            <v>2262</v>
          </cell>
          <cell r="M13">
            <v>5</v>
          </cell>
          <cell r="N13">
            <v>11</v>
          </cell>
        </row>
        <row r="14">
          <cell r="A14" t="str">
            <v>Foreign M.D. Graduates</v>
          </cell>
          <cell r="C14">
            <v>163</v>
          </cell>
          <cell r="D14">
            <v>16</v>
          </cell>
          <cell r="E14">
            <v>263</v>
          </cell>
          <cell r="F14">
            <v>113</v>
          </cell>
          <cell r="G14">
            <v>1057</v>
          </cell>
          <cell r="H14">
            <v>3171</v>
          </cell>
          <cell r="I14">
            <v>247</v>
          </cell>
          <cell r="J14">
            <v>257</v>
          </cell>
          <cell r="K14">
            <v>536</v>
          </cell>
          <cell r="L14">
            <v>1171</v>
          </cell>
          <cell r="M14">
            <v>2</v>
          </cell>
          <cell r="N14">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ables/table1.xml><?xml version="1.0" encoding="utf-8"?>
<table xmlns="http://schemas.openxmlformats.org/spreadsheetml/2006/main" id="1" name="Table2" displayName="Table2" ref="A16:D58" totalsRowShown="0" headerRowDxfId="7" dataDxfId="5" headerRowBorderDxfId="6" tableBorderDxfId="4">
  <autoFilter ref="A16:D58">
    <filterColumn colId="0" hiddenButton="1"/>
    <filterColumn colId="1" hiddenButton="1"/>
    <filterColumn colId="2" hiddenButton="1"/>
    <filterColumn colId="3" hiddenButton="1"/>
  </autoFilter>
  <tableColumns count="4">
    <tableColumn id="1" name="Data element" dataDxfId="3"/>
    <tableColumn id="2" name="Category" dataDxfId="2"/>
    <tableColumn id="3" name="Count" dataDxfId="1"/>
    <tableColumn id="4" name="Percentage" dataDxfId="0" dataCellStyle="Percent"/>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cihi.ca/en/health-workforce" TargetMode="External"/><Relationship Id="rId3" Type="http://schemas.openxmlformats.org/officeDocument/2006/relationships/hyperlink" Target="https://twitter.com/cihi_icis" TargetMode="External"/><Relationship Id="rId7" Type="http://schemas.openxmlformats.org/officeDocument/2006/relationships/hyperlink" Target="http://www.youtube.com/user/CIHICanada" TargetMode="External"/><Relationship Id="rId2" Type="http://schemas.openxmlformats.org/officeDocument/2006/relationships/hyperlink" Target="mailto:media@cihi.ca" TargetMode="External"/><Relationship Id="rId1" Type="http://schemas.openxmlformats.org/officeDocument/2006/relationships/hyperlink" Target="http://www.cihi.ca/en/health-workforce" TargetMode="External"/><Relationship Id="rId6" Type="http://schemas.openxmlformats.org/officeDocument/2006/relationships/hyperlink" Target="http://www.instagram.com/cihi_icis/" TargetMode="External"/><Relationship Id="rId11" Type="http://schemas.openxmlformats.org/officeDocument/2006/relationships/drawing" Target="../drawings/drawing1.xml"/><Relationship Id="rId5" Type="http://schemas.openxmlformats.org/officeDocument/2006/relationships/hyperlink" Target="https://www.linkedin.com/company/canadian-institute-for-health-information" TargetMode="External"/><Relationship Id="rId10" Type="http://schemas.openxmlformats.org/officeDocument/2006/relationships/printerSettings" Target="../printerSettings/printerSettings1.bin"/><Relationship Id="rId4" Type="http://schemas.openxmlformats.org/officeDocument/2006/relationships/hyperlink" Target="http://www.facebook.com/CIHI.ICIS" TargetMode="External"/><Relationship Id="rId9" Type="http://schemas.openxmlformats.org/officeDocument/2006/relationships/hyperlink" Target="https://www.cihi.ca/en/health-workfor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cihi.ca/en/health-workforce" TargetMode="External"/><Relationship Id="rId1" Type="http://schemas.openxmlformats.org/officeDocument/2006/relationships/hyperlink" Target="http://www.cihi.c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s://www.cihi.ca/en/health-workforce"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s://www.cihi.ca/en/health-workforc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ihi.ca/en/health-workforce" TargetMode="External"/><Relationship Id="rId1" Type="http://schemas.openxmlformats.org/officeDocument/2006/relationships/hyperlink" Target="http://www.cihi.ca/"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ihi.ca/en/health-workforce" TargetMode="External"/><Relationship Id="rId1" Type="http://schemas.openxmlformats.org/officeDocument/2006/relationships/hyperlink" Target="http://www.cihi.ca/" TargetMode="External"/><Relationship Id="rId5" Type="http://schemas.openxmlformats.org/officeDocument/2006/relationships/table" Target="../tables/table1.x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31"/>
  <sheetViews>
    <sheetView showGridLines="0" tabSelected="1" topLeftCell="A2" zoomScaleNormal="100" workbookViewId="0"/>
  </sheetViews>
  <sheetFormatPr defaultColWidth="11.625" defaultRowHeight="14.25" x14ac:dyDescent="0.2"/>
  <cols>
    <col min="1" max="1" width="88.625" style="20" customWidth="1"/>
    <col min="2" max="16384" width="11.625" style="20"/>
  </cols>
  <sheetData>
    <row r="1" spans="1:10" s="18" customFormat="1" ht="15" hidden="1" customHeight="1" x14ac:dyDescent="0.2">
      <c r="A1" s="70" t="s">
        <v>288</v>
      </c>
      <c r="B1" s="16"/>
      <c r="C1" s="16"/>
      <c r="D1" s="16"/>
      <c r="E1" s="16"/>
      <c r="F1" s="16"/>
      <c r="G1" s="16"/>
      <c r="H1" s="16"/>
      <c r="I1" s="16"/>
      <c r="J1" s="16"/>
    </row>
    <row r="2" spans="1:10" s="18" customFormat="1" ht="92.25" customHeight="1" x14ac:dyDescent="0.2">
      <c r="A2" s="71" t="s">
        <v>245</v>
      </c>
    </row>
    <row r="3" spans="1:10" s="17" customFormat="1" ht="200.1" customHeight="1" x14ac:dyDescent="0.2">
      <c r="A3" s="72" t="s">
        <v>289</v>
      </c>
    </row>
    <row r="4" spans="1:10" s="18" customFormat="1" ht="40.35" customHeight="1" x14ac:dyDescent="0.2">
      <c r="A4" s="56" t="s">
        <v>156</v>
      </c>
    </row>
    <row r="5" spans="1:10" s="19" customFormat="1" ht="19.5" customHeight="1" x14ac:dyDescent="0.2">
      <c r="A5" s="130" t="s">
        <v>348</v>
      </c>
      <c r="B5" s="17"/>
      <c r="C5" s="17"/>
    </row>
    <row r="6" spans="1:10" s="19" customFormat="1" ht="19.5" customHeight="1" x14ac:dyDescent="0.2">
      <c r="A6" s="139" t="s">
        <v>349</v>
      </c>
      <c r="B6" s="17"/>
      <c r="C6" s="17"/>
    </row>
    <row r="7" spans="1:10" s="19" customFormat="1" ht="19.5" customHeight="1" x14ac:dyDescent="0.2">
      <c r="A7" s="132" t="s">
        <v>350</v>
      </c>
      <c r="B7" s="17"/>
      <c r="C7" s="17"/>
    </row>
    <row r="8" spans="1:10" s="19" customFormat="1" ht="19.5" customHeight="1" x14ac:dyDescent="0.2">
      <c r="A8" s="131" t="s">
        <v>320</v>
      </c>
      <c r="B8" s="17"/>
      <c r="C8" s="17"/>
    </row>
    <row r="9" spans="1:10" s="19" customFormat="1" ht="19.5" customHeight="1" x14ac:dyDescent="0.2">
      <c r="A9" s="131" t="s">
        <v>321</v>
      </c>
      <c r="B9" s="17"/>
      <c r="C9" s="17"/>
    </row>
    <row r="10" spans="1:10" s="19" customFormat="1" ht="19.5" customHeight="1" x14ac:dyDescent="0.2">
      <c r="A10" s="131" t="s">
        <v>322</v>
      </c>
      <c r="B10" s="17"/>
      <c r="C10" s="17"/>
    </row>
    <row r="11" spans="1:10" s="19" customFormat="1" ht="29.25" customHeight="1" x14ac:dyDescent="0.2">
      <c r="A11" s="131" t="s">
        <v>323</v>
      </c>
      <c r="B11" s="17"/>
      <c r="C11" s="17"/>
    </row>
    <row r="12" spans="1:10" s="19" customFormat="1" ht="19.5" customHeight="1" x14ac:dyDescent="0.2">
      <c r="A12" s="132" t="s">
        <v>351</v>
      </c>
      <c r="B12" s="17"/>
      <c r="C12" s="17"/>
    </row>
    <row r="13" spans="1:10" s="19" customFormat="1" ht="19.5" customHeight="1" x14ac:dyDescent="0.2">
      <c r="A13" s="131" t="s">
        <v>324</v>
      </c>
      <c r="B13" s="17"/>
      <c r="C13" s="17"/>
    </row>
    <row r="14" spans="1:10" s="19" customFormat="1" ht="19.5" customHeight="1" x14ac:dyDescent="0.2">
      <c r="A14" s="131" t="s">
        <v>325</v>
      </c>
      <c r="B14" s="17"/>
      <c r="C14" s="17"/>
    </row>
    <row r="15" spans="1:10" s="19" customFormat="1" ht="19.5" customHeight="1" x14ac:dyDescent="0.2">
      <c r="A15" s="131" t="s">
        <v>352</v>
      </c>
      <c r="B15" s="17"/>
      <c r="C15" s="17"/>
    </row>
    <row r="16" spans="1:10" s="19" customFormat="1" ht="19.5" customHeight="1" x14ac:dyDescent="0.2">
      <c r="A16" s="131" t="s">
        <v>353</v>
      </c>
      <c r="B16" s="17"/>
      <c r="C16" s="17"/>
    </row>
    <row r="17" spans="1:10" s="137" customFormat="1" ht="19.5" customHeight="1" x14ac:dyDescent="0.2">
      <c r="A17" s="140" t="s">
        <v>346</v>
      </c>
    </row>
    <row r="18" spans="1:10" s="138" customFormat="1" ht="41.25" customHeight="1" x14ac:dyDescent="0.2">
      <c r="A18" s="141" t="s">
        <v>347</v>
      </c>
      <c r="B18" s="137"/>
      <c r="C18" s="137"/>
    </row>
    <row r="19" spans="1:10" s="74" customFormat="1" ht="40.35" customHeight="1" x14ac:dyDescent="0.2">
      <c r="A19" s="73" t="s">
        <v>290</v>
      </c>
    </row>
    <row r="20" spans="1:10" s="8" customFormat="1" ht="15" customHeight="1" x14ac:dyDescent="0.2">
      <c r="A20" s="75" t="s">
        <v>291</v>
      </c>
      <c r="B20" s="76"/>
      <c r="C20" s="76"/>
      <c r="D20" s="76"/>
      <c r="E20" s="76"/>
      <c r="F20" s="76"/>
      <c r="G20" s="76"/>
      <c r="H20" s="76"/>
      <c r="I20" s="76"/>
      <c r="J20" s="76"/>
    </row>
    <row r="21" spans="1:10" s="78" customFormat="1" ht="29.25" customHeight="1" x14ac:dyDescent="0.2">
      <c r="A21" s="135" t="s">
        <v>340</v>
      </c>
    </row>
    <row r="22" spans="1:10" s="8" customFormat="1" ht="15" customHeight="1" x14ac:dyDescent="0.2">
      <c r="A22" s="75" t="s">
        <v>292</v>
      </c>
      <c r="B22" s="76"/>
      <c r="C22" s="76"/>
      <c r="D22" s="76"/>
      <c r="E22" s="76"/>
      <c r="F22" s="76"/>
      <c r="G22" s="76"/>
      <c r="H22" s="76"/>
      <c r="I22" s="76"/>
      <c r="J22" s="76"/>
    </row>
    <row r="23" spans="1:10" s="78" customFormat="1" ht="29.25" customHeight="1" x14ac:dyDescent="0.2">
      <c r="A23" s="77" t="s">
        <v>293</v>
      </c>
    </row>
    <row r="24" spans="1:10" s="8" customFormat="1" ht="15" customHeight="1" x14ac:dyDescent="0.2">
      <c r="A24" s="75" t="s">
        <v>294</v>
      </c>
    </row>
    <row r="25" spans="1:10" s="8" customFormat="1" ht="15" customHeight="1" x14ac:dyDescent="0.2">
      <c r="A25" s="79" t="s">
        <v>157</v>
      </c>
    </row>
    <row r="26" spans="1:10" s="8" customFormat="1" ht="15" customHeight="1" x14ac:dyDescent="0.2">
      <c r="A26" s="80" t="s">
        <v>158</v>
      </c>
    </row>
    <row r="27" spans="1:10" s="8" customFormat="1" ht="15" customHeight="1" x14ac:dyDescent="0.2">
      <c r="A27" s="80" t="s">
        <v>295</v>
      </c>
    </row>
    <row r="28" spans="1:10" s="8" customFormat="1" ht="15" customHeight="1" x14ac:dyDescent="0.2">
      <c r="A28" s="80" t="s">
        <v>159</v>
      </c>
    </row>
    <row r="29" spans="1:10" s="78" customFormat="1" ht="29.25" customHeight="1" x14ac:dyDescent="0.2">
      <c r="A29" s="77" t="s">
        <v>160</v>
      </c>
    </row>
    <row r="30" spans="1:10" s="8" customFormat="1" ht="40.35" customHeight="1" x14ac:dyDescent="0.2">
      <c r="A30" s="73" t="s">
        <v>296</v>
      </c>
    </row>
    <row r="31" spans="1:10" s="78" customFormat="1" ht="30" customHeight="1" x14ac:dyDescent="0.2">
      <c r="A31" s="84" t="s">
        <v>342</v>
      </c>
    </row>
  </sheetData>
  <hyperlinks>
    <hyperlink ref="A5" r:id="rId1" display="The following companion products to the Regulated Nurses, 2016: RN/NP Data Tables are available on CIHI’s website at www.cihi.ca/en/health-workforce:"/>
    <hyperlink ref="A23" r:id="rId2"/>
    <hyperlink ref="A25" r:id="rId3" display="https://twitter.com/cihi_icis"/>
    <hyperlink ref="A26" r:id="rId4" display="http://www.facebook.com/CIHI.ICIS"/>
    <hyperlink ref="A27" r:id="rId5"/>
    <hyperlink ref="A28" r:id="rId6" display="http://www.instagram.com/cihi_icis/"/>
    <hyperlink ref="A29" r:id="rId7" display="http://www.youtube.com/user/CIHICanada"/>
    <hyperlink ref="A12" r:id="rId8" display="The following companion products to the Regulated Nurses, 2016: RN/NP Data Tables are available on CIHI’s website at www.cihi.ca/en/health-workforce:"/>
    <hyperlink ref="A21" r:id="rId9"/>
  </hyperlinks>
  <pageMargins left="0.7" right="0.7" top="0.75" bottom="0.75" header="0.3" footer="0.3"/>
  <pageSetup scale="66" orientation="portrait" r:id="rId10"/>
  <headerFooter>
    <oddFooter>&amp;L&amp;9© 2020 CIHI&amp;R&amp;9&amp;P</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tabColor rgb="FFFF0000"/>
  </sheetPr>
  <dimension ref="A1:CA465"/>
  <sheetViews>
    <sheetView showGridLines="0" zoomScaleNormal="100" workbookViewId="0">
      <pane xSplit="1" topLeftCell="B1" activePane="topRight" state="frozen"/>
      <selection activeCell="A2" sqref="A2"/>
      <selection pane="topRight"/>
    </sheetView>
  </sheetViews>
  <sheetFormatPr defaultColWidth="9" defaultRowHeight="15" x14ac:dyDescent="0.25"/>
  <cols>
    <col min="1" max="1" width="56.625" style="225" customWidth="1"/>
    <col min="2" max="2" width="12.125" style="225" customWidth="1"/>
    <col min="3" max="3" width="4" style="225" customWidth="1"/>
    <col min="4" max="4" width="3.625" style="225" customWidth="1"/>
    <col min="5" max="5" width="29" style="225" customWidth="1"/>
    <col min="6" max="6" width="22.125" style="225" customWidth="1"/>
    <col min="7" max="7" width="19.5" style="225" customWidth="1"/>
    <col min="8" max="8" width="11.5" style="225" customWidth="1"/>
    <col min="9" max="12" width="12.5" style="225" customWidth="1"/>
    <col min="13" max="17" width="13.5" style="225" customWidth="1"/>
    <col min="18" max="25" width="15.5" style="225" customWidth="1"/>
    <col min="26" max="26" width="14.5" style="225" customWidth="1"/>
    <col min="27" max="27" width="9.5" style="225" customWidth="1"/>
    <col min="28" max="28" width="8.5" style="225" customWidth="1"/>
    <col min="29" max="29" width="10.125" style="225" customWidth="1"/>
    <col min="30" max="31" width="10.5" style="225" customWidth="1"/>
    <col min="32" max="36" width="12.125" style="225" customWidth="1"/>
    <col min="37" max="38" width="10.5" style="225" customWidth="1"/>
    <col min="39" max="39" width="11.5" style="225" customWidth="1"/>
    <col min="40" max="40" width="15.5" style="225" customWidth="1"/>
    <col min="41" max="42" width="11.5" style="260" hidden="1" customWidth="1"/>
    <col min="43" max="43" width="13.5" style="260" hidden="1" customWidth="1"/>
    <col min="44" max="44" width="11.5" style="260" hidden="1" customWidth="1"/>
    <col min="45" max="45" width="12.625" style="260" hidden="1" customWidth="1"/>
    <col min="46" max="46" width="14.125" style="260" hidden="1" customWidth="1"/>
    <col min="47" max="47" width="13.125" style="225" customWidth="1"/>
    <col min="48" max="57" width="12.5" style="225" customWidth="1"/>
    <col min="58" max="62" width="14.5" style="225" customWidth="1"/>
    <col min="63" max="66" width="12.5" style="225" customWidth="1"/>
    <col min="67" max="71" width="15.5" style="225" customWidth="1"/>
    <col min="72" max="73" width="12.5" style="225" customWidth="1"/>
    <col min="74" max="75" width="14.5" style="225" customWidth="1"/>
    <col min="76" max="76" width="15.5" style="237" customWidth="1"/>
    <col min="77" max="16384" width="9" style="225"/>
  </cols>
  <sheetData>
    <row r="1" spans="1:79" ht="24" hidden="1" customHeight="1" x14ac:dyDescent="0.25">
      <c r="B1" s="251" t="s">
        <v>195</v>
      </c>
      <c r="C1" s="251"/>
      <c r="D1" s="251"/>
      <c r="E1" s="251"/>
      <c r="F1" s="251"/>
      <c r="G1" s="251"/>
      <c r="H1" s="251"/>
      <c r="I1" s="251"/>
      <c r="J1" s="251"/>
      <c r="K1" s="251"/>
      <c r="L1" s="251"/>
      <c r="M1" s="251"/>
      <c r="N1" s="251"/>
      <c r="O1" s="251"/>
      <c r="P1" s="251"/>
      <c r="Q1" s="251"/>
      <c r="R1" s="251"/>
      <c r="S1" s="251"/>
      <c r="T1" s="251"/>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7"/>
    </row>
    <row r="2" spans="1:79" s="283" customFormat="1" ht="24" customHeight="1" x14ac:dyDescent="0.2">
      <c r="B2" s="252" t="s">
        <v>81</v>
      </c>
      <c r="C2" s="253"/>
      <c r="D2" s="253"/>
      <c r="E2" s="253"/>
      <c r="F2" s="253"/>
      <c r="G2" s="284"/>
      <c r="H2" s="284"/>
      <c r="I2" s="284"/>
      <c r="J2" s="284"/>
      <c r="K2" s="284"/>
      <c r="L2" s="284"/>
      <c r="M2" s="284"/>
      <c r="N2" s="284"/>
      <c r="O2" s="285"/>
      <c r="P2" s="284"/>
      <c r="Q2" s="286"/>
      <c r="R2" s="284"/>
      <c r="Z2" s="287"/>
      <c r="AO2" s="228"/>
      <c r="AP2" s="228"/>
      <c r="AQ2" s="228"/>
      <c r="AR2" s="228"/>
      <c r="AS2" s="228"/>
      <c r="AT2" s="228"/>
    </row>
    <row r="3" spans="1:79" s="229" customFormat="1" ht="21.75" customHeight="1" x14ac:dyDescent="0.25">
      <c r="B3" s="334" t="s">
        <v>359</v>
      </c>
      <c r="C3" s="334"/>
      <c r="D3" s="334"/>
      <c r="E3" s="334"/>
      <c r="F3" s="334"/>
      <c r="G3" s="334"/>
      <c r="H3" s="334"/>
      <c r="I3" s="334"/>
      <c r="J3" s="334"/>
      <c r="K3" s="334"/>
      <c r="L3" s="288"/>
      <c r="M3" s="288"/>
      <c r="N3" s="288"/>
      <c r="O3" s="288"/>
      <c r="P3" s="288"/>
      <c r="Q3" s="288"/>
      <c r="R3" s="288"/>
      <c r="S3" s="288"/>
      <c r="T3" s="288"/>
      <c r="U3" s="288"/>
      <c r="V3" s="288"/>
      <c r="W3" s="288"/>
      <c r="X3" s="288"/>
      <c r="Y3" s="288"/>
      <c r="Z3" s="288"/>
      <c r="AA3" s="288"/>
      <c r="AB3" s="288"/>
      <c r="AC3" s="288"/>
      <c r="AD3" s="288"/>
      <c r="AE3" s="288"/>
      <c r="AF3" s="288"/>
      <c r="AO3" s="230"/>
      <c r="AP3" s="230"/>
      <c r="AQ3" s="230"/>
      <c r="AR3" s="230"/>
      <c r="AS3" s="230"/>
      <c r="AT3" s="230"/>
    </row>
    <row r="4" spans="1:79" s="254" customFormat="1" ht="19.350000000000001" customHeight="1" x14ac:dyDescent="0.25">
      <c r="B4" s="231" t="s">
        <v>196</v>
      </c>
      <c r="C4" s="232"/>
      <c r="D4" s="232"/>
      <c r="E4" s="232"/>
      <c r="F4" s="232"/>
      <c r="G4" s="232"/>
      <c r="H4" s="255"/>
      <c r="I4" s="255"/>
      <c r="J4" s="255"/>
      <c r="K4" s="255"/>
      <c r="L4" s="255"/>
      <c r="M4" s="255"/>
      <c r="N4" s="255"/>
      <c r="O4" s="255"/>
      <c r="P4" s="255"/>
      <c r="Q4" s="255"/>
      <c r="R4" s="255"/>
      <c r="S4" s="255"/>
      <c r="T4" s="255"/>
      <c r="AO4" s="256"/>
      <c r="AP4" s="256"/>
      <c r="AQ4" s="256"/>
      <c r="AR4" s="256"/>
      <c r="AS4" s="256"/>
      <c r="AT4" s="256"/>
    </row>
    <row r="5" spans="1:79" s="281" customFormat="1" ht="150" x14ac:dyDescent="0.25">
      <c r="A5" s="279" t="s">
        <v>186</v>
      </c>
      <c r="B5" s="125" t="s">
        <v>2</v>
      </c>
      <c r="C5" s="126" t="s">
        <v>82</v>
      </c>
      <c r="D5" s="126" t="s">
        <v>176</v>
      </c>
      <c r="E5" s="126" t="s">
        <v>27</v>
      </c>
      <c r="F5" s="126" t="s">
        <v>83</v>
      </c>
      <c r="G5" s="127" t="s">
        <v>84</v>
      </c>
      <c r="H5" s="127" t="s">
        <v>85</v>
      </c>
      <c r="I5" s="127" t="s">
        <v>86</v>
      </c>
      <c r="J5" s="127" t="s">
        <v>87</v>
      </c>
      <c r="K5" s="127" t="s">
        <v>88</v>
      </c>
      <c r="L5" s="127" t="s">
        <v>89</v>
      </c>
      <c r="M5" s="127" t="s">
        <v>90</v>
      </c>
      <c r="N5" s="127" t="s">
        <v>91</v>
      </c>
      <c r="O5" s="127" t="s">
        <v>92</v>
      </c>
      <c r="P5" s="127" t="s">
        <v>93</v>
      </c>
      <c r="Q5" s="127" t="s">
        <v>94</v>
      </c>
      <c r="R5" s="127" t="s">
        <v>95</v>
      </c>
      <c r="S5" s="127" t="s">
        <v>96</v>
      </c>
      <c r="T5" s="127" t="s">
        <v>97</v>
      </c>
      <c r="U5" s="127" t="s">
        <v>98</v>
      </c>
      <c r="V5" s="127" t="s">
        <v>99</v>
      </c>
      <c r="W5" s="127" t="s">
        <v>100</v>
      </c>
      <c r="X5" s="127" t="s">
        <v>101</v>
      </c>
      <c r="Y5" s="127" t="s">
        <v>102</v>
      </c>
      <c r="Z5" s="127" t="s">
        <v>103</v>
      </c>
      <c r="AA5" s="127" t="s">
        <v>104</v>
      </c>
      <c r="AB5" s="127" t="s">
        <v>105</v>
      </c>
      <c r="AC5" s="127" t="s">
        <v>106</v>
      </c>
      <c r="AD5" s="127" t="s">
        <v>107</v>
      </c>
      <c r="AE5" s="127" t="s">
        <v>108</v>
      </c>
      <c r="AF5" s="127" t="s">
        <v>109</v>
      </c>
      <c r="AG5" s="127" t="s">
        <v>110</v>
      </c>
      <c r="AH5" s="127" t="s">
        <v>111</v>
      </c>
      <c r="AI5" s="127" t="s">
        <v>112</v>
      </c>
      <c r="AJ5" s="127" t="s">
        <v>113</v>
      </c>
      <c r="AK5" s="127" t="s">
        <v>114</v>
      </c>
      <c r="AL5" s="127" t="s">
        <v>115</v>
      </c>
      <c r="AM5" s="127" t="s">
        <v>116</v>
      </c>
      <c r="AN5" s="127" t="s">
        <v>117</v>
      </c>
      <c r="AO5" s="280" t="s">
        <v>118</v>
      </c>
      <c r="AP5" s="280" t="s">
        <v>119</v>
      </c>
      <c r="AQ5" s="280" t="s">
        <v>120</v>
      </c>
      <c r="AR5" s="280" t="s">
        <v>121</v>
      </c>
      <c r="AS5" s="280" t="s">
        <v>122</v>
      </c>
      <c r="AT5" s="280" t="s">
        <v>123</v>
      </c>
      <c r="AU5" s="127" t="s">
        <v>124</v>
      </c>
      <c r="AV5" s="127" t="s">
        <v>125</v>
      </c>
      <c r="AW5" s="127" t="s">
        <v>126</v>
      </c>
      <c r="AX5" s="127" t="s">
        <v>127</v>
      </c>
      <c r="AY5" s="127" t="s">
        <v>128</v>
      </c>
      <c r="AZ5" s="127" t="s">
        <v>129</v>
      </c>
      <c r="BA5" s="127" t="s">
        <v>130</v>
      </c>
      <c r="BB5" s="127" t="s">
        <v>313</v>
      </c>
      <c r="BC5" s="127" t="s">
        <v>131</v>
      </c>
      <c r="BD5" s="127" t="s">
        <v>132</v>
      </c>
      <c r="BE5" s="127" t="s">
        <v>133</v>
      </c>
      <c r="BF5" s="127" t="s">
        <v>134</v>
      </c>
      <c r="BG5" s="127" t="s">
        <v>135</v>
      </c>
      <c r="BH5" s="127" t="s">
        <v>136</v>
      </c>
      <c r="BI5" s="127" t="s">
        <v>137</v>
      </c>
      <c r="BJ5" s="127" t="s">
        <v>138</v>
      </c>
      <c r="BK5" s="127" t="s">
        <v>139</v>
      </c>
      <c r="BL5" s="127" t="s">
        <v>140</v>
      </c>
      <c r="BM5" s="127" t="s">
        <v>141</v>
      </c>
      <c r="BN5" s="127" t="s">
        <v>142</v>
      </c>
      <c r="BO5" s="127" t="s">
        <v>143</v>
      </c>
      <c r="BP5" s="127" t="s">
        <v>144</v>
      </c>
      <c r="BQ5" s="127" t="s">
        <v>145</v>
      </c>
      <c r="BR5" s="127" t="s">
        <v>146</v>
      </c>
      <c r="BS5" s="127" t="s">
        <v>147</v>
      </c>
      <c r="BT5" s="127" t="s">
        <v>148</v>
      </c>
      <c r="BU5" s="127" t="s">
        <v>149</v>
      </c>
      <c r="BV5" s="127" t="s">
        <v>150</v>
      </c>
      <c r="BW5" s="127" t="s">
        <v>358</v>
      </c>
      <c r="BX5" s="128" t="s">
        <v>151</v>
      </c>
      <c r="BY5" s="279" t="s">
        <v>187</v>
      </c>
      <c r="BZ5" s="279" t="s">
        <v>188</v>
      </c>
    </row>
    <row r="6" spans="1:79" hidden="1" x14ac:dyDescent="0.25">
      <c r="A6" s="257" t="str">
        <f t="shared" ref="A6:A69" si="0">CONCATENATE(B6,E6,F6)</f>
        <v>2010Newfoundland and LabradorLicensed practical nurses</v>
      </c>
      <c r="B6" s="213">
        <v>2010</v>
      </c>
      <c r="C6" s="258"/>
      <c r="D6" s="258"/>
      <c r="E6" s="259" t="s">
        <v>14</v>
      </c>
      <c r="F6" s="209" t="s">
        <v>3</v>
      </c>
      <c r="G6" s="233">
        <v>2515</v>
      </c>
      <c r="H6" s="233">
        <v>137</v>
      </c>
      <c r="I6" s="233">
        <v>202</v>
      </c>
      <c r="J6" s="233">
        <v>2378</v>
      </c>
      <c r="K6" s="233">
        <v>92</v>
      </c>
      <c r="L6" s="233">
        <v>41</v>
      </c>
      <c r="M6" s="233">
        <v>4</v>
      </c>
      <c r="N6" s="234">
        <v>0</v>
      </c>
      <c r="O6" s="233">
        <v>31</v>
      </c>
      <c r="P6" s="233">
        <v>72</v>
      </c>
      <c r="Q6" s="233">
        <v>99</v>
      </c>
      <c r="R6" s="234">
        <v>0</v>
      </c>
      <c r="S6" s="233">
        <v>391</v>
      </c>
      <c r="T6" s="233">
        <v>1511</v>
      </c>
      <c r="U6" s="233">
        <v>476</v>
      </c>
      <c r="V6" s="234">
        <v>0</v>
      </c>
      <c r="W6" s="233">
        <v>2495</v>
      </c>
      <c r="X6" s="234">
        <v>1</v>
      </c>
      <c r="Y6" s="233">
        <v>1</v>
      </c>
      <c r="Z6" s="233">
        <v>16</v>
      </c>
      <c r="AA6" s="233">
        <v>2</v>
      </c>
      <c r="AB6" s="233">
        <v>0</v>
      </c>
      <c r="AC6" s="233">
        <v>2224</v>
      </c>
      <c r="AD6" s="233">
        <v>291</v>
      </c>
      <c r="AE6" s="234">
        <v>0</v>
      </c>
      <c r="AF6" s="235">
        <v>44.9</v>
      </c>
      <c r="AG6" s="233">
        <v>217</v>
      </c>
      <c r="AH6" s="233">
        <v>533</v>
      </c>
      <c r="AI6" s="233">
        <v>826</v>
      </c>
      <c r="AJ6" s="233">
        <v>768</v>
      </c>
      <c r="AK6" s="233">
        <v>152</v>
      </c>
      <c r="AL6" s="233">
        <v>17</v>
      </c>
      <c r="AM6" s="233">
        <v>2</v>
      </c>
      <c r="AN6" s="234">
        <v>0</v>
      </c>
      <c r="AU6" s="233">
        <v>2483</v>
      </c>
      <c r="AV6" s="233">
        <v>1</v>
      </c>
      <c r="AW6" s="233">
        <v>31</v>
      </c>
      <c r="AX6" s="233">
        <v>794</v>
      </c>
      <c r="AY6" s="233">
        <v>723</v>
      </c>
      <c r="AZ6" s="233">
        <v>451</v>
      </c>
      <c r="BA6" s="233">
        <v>547</v>
      </c>
      <c r="BB6" s="234">
        <v>0</v>
      </c>
      <c r="BC6" s="233">
        <v>2495</v>
      </c>
      <c r="BD6" s="233">
        <v>1823</v>
      </c>
      <c r="BE6" s="233">
        <v>107</v>
      </c>
      <c r="BF6" s="233">
        <v>565</v>
      </c>
      <c r="BG6" s="234">
        <v>0</v>
      </c>
      <c r="BH6" s="233">
        <v>1110</v>
      </c>
      <c r="BI6" s="233">
        <v>95</v>
      </c>
      <c r="BJ6" s="233">
        <v>1260</v>
      </c>
      <c r="BK6" s="233">
        <v>30</v>
      </c>
      <c r="BL6" s="233">
        <v>0</v>
      </c>
      <c r="BM6" s="233">
        <v>2384</v>
      </c>
      <c r="BN6" s="234">
        <v>0</v>
      </c>
      <c r="BO6" s="233">
        <v>110</v>
      </c>
      <c r="BP6" s="233">
        <v>1</v>
      </c>
      <c r="BQ6" s="233">
        <v>2466</v>
      </c>
      <c r="BR6" s="233">
        <v>8</v>
      </c>
      <c r="BS6" s="233">
        <v>3</v>
      </c>
      <c r="BT6" s="234">
        <v>0</v>
      </c>
      <c r="BU6" s="233">
        <v>18</v>
      </c>
      <c r="BV6" s="233">
        <v>1365</v>
      </c>
      <c r="BW6" s="233">
        <v>1130</v>
      </c>
      <c r="BX6" s="236">
        <v>0</v>
      </c>
      <c r="BY6" s="261">
        <f>IF(H6="†", "†", IF(H6="—","—", H6/SUM(H6+J6)))</f>
        <v>5.4473161033797214E-2</v>
      </c>
      <c r="BZ6" s="261">
        <f>IF(I6="†", "†", IF(I6="—","—", I6/SUM(H6+J6)))</f>
        <v>8.0318091451292248E-2</v>
      </c>
      <c r="CA6" s="237"/>
    </row>
    <row r="7" spans="1:79" hidden="1" x14ac:dyDescent="0.25">
      <c r="A7" s="257" t="str">
        <f t="shared" si="0"/>
        <v>2010Prince Edward IslandLicensed practical nurses</v>
      </c>
      <c r="B7" s="213">
        <v>2010</v>
      </c>
      <c r="C7" s="258"/>
      <c r="D7" s="258"/>
      <c r="E7" s="259" t="s">
        <v>15</v>
      </c>
      <c r="F7" s="209" t="s">
        <v>3</v>
      </c>
      <c r="G7" s="233">
        <v>637</v>
      </c>
      <c r="H7" s="233">
        <v>11</v>
      </c>
      <c r="I7" s="233">
        <v>33</v>
      </c>
      <c r="J7" s="233">
        <v>626</v>
      </c>
      <c r="K7" s="233">
        <v>5</v>
      </c>
      <c r="L7" s="233">
        <v>4</v>
      </c>
      <c r="M7" s="233">
        <v>2</v>
      </c>
      <c r="N7" s="234">
        <v>0</v>
      </c>
      <c r="O7" s="233">
        <v>6</v>
      </c>
      <c r="P7" s="233">
        <v>12</v>
      </c>
      <c r="Q7" s="233">
        <v>15</v>
      </c>
      <c r="R7" s="234">
        <v>0</v>
      </c>
      <c r="S7" s="233">
        <v>92</v>
      </c>
      <c r="T7" s="233">
        <v>358</v>
      </c>
      <c r="U7" s="233">
        <v>176</v>
      </c>
      <c r="V7" s="234">
        <v>0</v>
      </c>
      <c r="W7" s="233">
        <v>590</v>
      </c>
      <c r="X7" s="234">
        <v>0</v>
      </c>
      <c r="Y7" s="234">
        <v>0</v>
      </c>
      <c r="Z7" s="233">
        <v>4</v>
      </c>
      <c r="AA7" s="234">
        <v>6</v>
      </c>
      <c r="AB7" s="233">
        <v>37</v>
      </c>
      <c r="AC7" s="233">
        <v>583</v>
      </c>
      <c r="AD7" s="233">
        <v>54</v>
      </c>
      <c r="AE7" s="234">
        <v>0</v>
      </c>
      <c r="AF7" s="235">
        <v>47.1</v>
      </c>
      <c r="AG7" s="233">
        <v>40</v>
      </c>
      <c r="AH7" s="233">
        <v>106</v>
      </c>
      <c r="AI7" s="233">
        <v>203</v>
      </c>
      <c r="AJ7" s="233">
        <v>211</v>
      </c>
      <c r="AK7" s="233">
        <v>58</v>
      </c>
      <c r="AL7" s="233">
        <v>18</v>
      </c>
      <c r="AM7" s="233">
        <v>1</v>
      </c>
      <c r="AN7" s="234">
        <v>0</v>
      </c>
      <c r="AU7" s="233">
        <v>635</v>
      </c>
      <c r="AV7" s="233">
        <v>1</v>
      </c>
      <c r="AW7" s="233">
        <v>1</v>
      </c>
      <c r="AX7" s="233">
        <v>189</v>
      </c>
      <c r="AY7" s="233">
        <v>167</v>
      </c>
      <c r="AZ7" s="233">
        <v>128</v>
      </c>
      <c r="BA7" s="233">
        <v>153</v>
      </c>
      <c r="BB7" s="234">
        <v>0</v>
      </c>
      <c r="BC7" s="233">
        <v>590</v>
      </c>
      <c r="BD7" s="233">
        <v>271</v>
      </c>
      <c r="BE7" s="233">
        <v>225</v>
      </c>
      <c r="BF7" s="233">
        <v>94</v>
      </c>
      <c r="BG7" s="234">
        <v>0</v>
      </c>
      <c r="BH7" s="233">
        <v>288</v>
      </c>
      <c r="BI7" s="233">
        <v>79</v>
      </c>
      <c r="BJ7" s="233">
        <v>211</v>
      </c>
      <c r="BK7" s="233">
        <v>12</v>
      </c>
      <c r="BL7" s="234">
        <v>0</v>
      </c>
      <c r="BM7" s="233">
        <v>540</v>
      </c>
      <c r="BN7" s="233">
        <v>8</v>
      </c>
      <c r="BO7" s="233">
        <v>42</v>
      </c>
      <c r="BP7" s="233">
        <v>0</v>
      </c>
      <c r="BQ7" s="233">
        <v>567</v>
      </c>
      <c r="BR7" s="233">
        <v>5</v>
      </c>
      <c r="BS7" s="233">
        <v>2</v>
      </c>
      <c r="BT7" s="234">
        <v>0</v>
      </c>
      <c r="BU7" s="233">
        <v>16</v>
      </c>
      <c r="BV7" s="233">
        <v>453</v>
      </c>
      <c r="BW7" s="233">
        <v>137</v>
      </c>
      <c r="BX7" s="236">
        <v>0</v>
      </c>
      <c r="BY7" s="261">
        <f t="shared" ref="BY7:BY70" si="1">IF(H7="†", "†", IF(H7="—","—", H7/SUM(H7+J7)))</f>
        <v>1.726844583987441E-2</v>
      </c>
      <c r="BZ7" s="261">
        <f t="shared" ref="BZ7:BZ70" si="2">IF(I7="†", "†", IF(I7="—","—", I7/SUM(H7+J7)))</f>
        <v>5.1805337519623233E-2</v>
      </c>
      <c r="CA7" s="237"/>
    </row>
    <row r="8" spans="1:79" hidden="1" x14ac:dyDescent="0.25">
      <c r="A8" s="257" t="str">
        <f t="shared" si="0"/>
        <v>2010Nova ScotiaLicensed practical nurses</v>
      </c>
      <c r="B8" s="213">
        <v>2010</v>
      </c>
      <c r="C8" s="258"/>
      <c r="D8" s="258"/>
      <c r="E8" s="209" t="s">
        <v>16</v>
      </c>
      <c r="F8" s="209" t="s">
        <v>3</v>
      </c>
      <c r="G8" s="233">
        <v>3556</v>
      </c>
      <c r="H8" s="233">
        <v>308</v>
      </c>
      <c r="I8" s="233">
        <v>243</v>
      </c>
      <c r="J8" s="233">
        <v>3248</v>
      </c>
      <c r="K8" s="233">
        <v>147</v>
      </c>
      <c r="L8" s="233">
        <v>135</v>
      </c>
      <c r="M8" s="233">
        <v>26</v>
      </c>
      <c r="N8" s="234">
        <v>0</v>
      </c>
      <c r="O8" s="233">
        <v>66</v>
      </c>
      <c r="P8" s="233">
        <v>88</v>
      </c>
      <c r="Q8" s="233">
        <v>89</v>
      </c>
      <c r="R8" s="234">
        <v>0</v>
      </c>
      <c r="S8" s="233">
        <v>531</v>
      </c>
      <c r="T8" s="233">
        <v>1963</v>
      </c>
      <c r="U8" s="233">
        <v>754</v>
      </c>
      <c r="V8" s="234">
        <v>0</v>
      </c>
      <c r="W8" s="233">
        <v>3530</v>
      </c>
      <c r="X8" s="233">
        <v>4</v>
      </c>
      <c r="Y8" s="233">
        <v>1</v>
      </c>
      <c r="Z8" s="233">
        <v>18</v>
      </c>
      <c r="AA8" s="233">
        <v>0</v>
      </c>
      <c r="AB8" s="233">
        <v>3</v>
      </c>
      <c r="AC8" s="233">
        <v>3374</v>
      </c>
      <c r="AD8" s="233">
        <v>182</v>
      </c>
      <c r="AE8" s="234">
        <v>0</v>
      </c>
      <c r="AF8" s="235">
        <v>45.1</v>
      </c>
      <c r="AG8" s="233">
        <v>329</v>
      </c>
      <c r="AH8" s="233">
        <v>818</v>
      </c>
      <c r="AI8" s="233">
        <v>1057</v>
      </c>
      <c r="AJ8" s="233">
        <v>997</v>
      </c>
      <c r="AK8" s="233">
        <v>276</v>
      </c>
      <c r="AL8" s="233">
        <v>66</v>
      </c>
      <c r="AM8" s="233">
        <v>13</v>
      </c>
      <c r="AN8" s="234">
        <v>0</v>
      </c>
      <c r="AU8" s="233">
        <v>3528</v>
      </c>
      <c r="AV8" s="233">
        <v>28</v>
      </c>
      <c r="AW8" s="233">
        <v>0</v>
      </c>
      <c r="AX8" s="233">
        <v>1134</v>
      </c>
      <c r="AY8" s="233">
        <v>881</v>
      </c>
      <c r="AZ8" s="233">
        <v>734</v>
      </c>
      <c r="BA8" s="233">
        <v>807</v>
      </c>
      <c r="BB8" s="234">
        <v>0</v>
      </c>
      <c r="BC8" s="233">
        <v>3530</v>
      </c>
      <c r="BD8" s="233">
        <v>1542</v>
      </c>
      <c r="BE8" s="233">
        <v>1157</v>
      </c>
      <c r="BF8" s="233">
        <v>681</v>
      </c>
      <c r="BG8" s="233">
        <v>150</v>
      </c>
      <c r="BH8" s="233">
        <v>1423</v>
      </c>
      <c r="BI8" s="233">
        <v>459</v>
      </c>
      <c r="BJ8" s="233">
        <v>1117</v>
      </c>
      <c r="BK8" s="233">
        <v>67</v>
      </c>
      <c r="BL8" s="233">
        <v>464</v>
      </c>
      <c r="BM8" s="233">
        <v>3255</v>
      </c>
      <c r="BN8" s="233">
        <v>88</v>
      </c>
      <c r="BO8" s="233">
        <v>164</v>
      </c>
      <c r="BP8" s="233">
        <v>23</v>
      </c>
      <c r="BQ8" s="233">
        <v>3469</v>
      </c>
      <c r="BR8" s="233">
        <v>16</v>
      </c>
      <c r="BS8" s="233">
        <v>16</v>
      </c>
      <c r="BT8" s="233">
        <v>6</v>
      </c>
      <c r="BU8" s="233">
        <v>23</v>
      </c>
      <c r="BV8" s="233">
        <v>2230</v>
      </c>
      <c r="BW8" s="233">
        <v>1299</v>
      </c>
      <c r="BX8" s="238">
        <v>1</v>
      </c>
      <c r="BY8" s="261">
        <f t="shared" si="1"/>
        <v>8.6614173228346455E-2</v>
      </c>
      <c r="BZ8" s="261">
        <f t="shared" si="2"/>
        <v>6.8335208098987632E-2</v>
      </c>
      <c r="CA8" s="237"/>
    </row>
    <row r="9" spans="1:79" hidden="1" x14ac:dyDescent="0.25">
      <c r="A9" s="257" t="str">
        <f t="shared" si="0"/>
        <v>2010New BrunswickLicensed practical nurses</v>
      </c>
      <c r="B9" s="213">
        <v>2010</v>
      </c>
      <c r="C9" s="258"/>
      <c r="D9" s="258"/>
      <c r="E9" s="259" t="s">
        <v>17</v>
      </c>
      <c r="F9" s="209" t="s">
        <v>3</v>
      </c>
      <c r="G9" s="233">
        <v>2884</v>
      </c>
      <c r="H9" s="233">
        <v>275</v>
      </c>
      <c r="I9" s="233">
        <v>177</v>
      </c>
      <c r="J9" s="233">
        <v>2609</v>
      </c>
      <c r="K9" s="233">
        <v>154</v>
      </c>
      <c r="L9" s="233">
        <v>107</v>
      </c>
      <c r="M9" s="233">
        <v>14</v>
      </c>
      <c r="N9" s="234">
        <v>0</v>
      </c>
      <c r="O9" s="233">
        <v>50</v>
      </c>
      <c r="P9" s="233">
        <v>64</v>
      </c>
      <c r="Q9" s="233">
        <v>63</v>
      </c>
      <c r="R9" s="234">
        <v>0</v>
      </c>
      <c r="S9" s="233">
        <v>545</v>
      </c>
      <c r="T9" s="233">
        <v>1540</v>
      </c>
      <c r="U9" s="233">
        <v>524</v>
      </c>
      <c r="V9" s="234">
        <v>0</v>
      </c>
      <c r="W9" s="233">
        <v>2802</v>
      </c>
      <c r="X9" s="233">
        <v>0</v>
      </c>
      <c r="Y9" s="233">
        <v>0</v>
      </c>
      <c r="Z9" s="234">
        <v>0</v>
      </c>
      <c r="AA9" s="234">
        <v>0</v>
      </c>
      <c r="AB9" s="233">
        <v>82</v>
      </c>
      <c r="AC9" s="233">
        <v>2566</v>
      </c>
      <c r="AD9" s="233">
        <v>318</v>
      </c>
      <c r="AE9" s="234">
        <v>0</v>
      </c>
      <c r="AF9" s="235">
        <v>43.7</v>
      </c>
      <c r="AG9" s="233">
        <v>344</v>
      </c>
      <c r="AH9" s="233">
        <v>731</v>
      </c>
      <c r="AI9" s="233">
        <v>855</v>
      </c>
      <c r="AJ9" s="233">
        <v>753</v>
      </c>
      <c r="AK9" s="233">
        <v>151</v>
      </c>
      <c r="AL9" s="233">
        <v>44</v>
      </c>
      <c r="AM9" s="233">
        <v>6</v>
      </c>
      <c r="AN9" s="234">
        <v>0</v>
      </c>
      <c r="AU9" s="233">
        <v>2868</v>
      </c>
      <c r="AV9" s="233">
        <v>16</v>
      </c>
      <c r="AW9" s="233">
        <v>0</v>
      </c>
      <c r="AX9" s="233">
        <v>1415</v>
      </c>
      <c r="AY9" s="233">
        <v>793</v>
      </c>
      <c r="AZ9" s="233">
        <v>272</v>
      </c>
      <c r="BA9" s="233">
        <v>404</v>
      </c>
      <c r="BB9" s="234">
        <v>0</v>
      </c>
      <c r="BC9" s="233">
        <v>2802</v>
      </c>
      <c r="BD9" s="233">
        <v>1522</v>
      </c>
      <c r="BE9" s="233">
        <v>884</v>
      </c>
      <c r="BF9" s="233">
        <v>396</v>
      </c>
      <c r="BG9" s="234">
        <v>0</v>
      </c>
      <c r="BH9" s="233">
        <v>1552</v>
      </c>
      <c r="BI9" s="233">
        <v>172</v>
      </c>
      <c r="BJ9" s="233">
        <v>1055</v>
      </c>
      <c r="BK9" s="233">
        <v>23</v>
      </c>
      <c r="BL9" s="234">
        <v>0</v>
      </c>
      <c r="BM9" s="233">
        <v>2518</v>
      </c>
      <c r="BN9" s="233">
        <v>52</v>
      </c>
      <c r="BO9" s="233">
        <v>228</v>
      </c>
      <c r="BP9" s="234">
        <v>4</v>
      </c>
      <c r="BQ9" s="233">
        <v>2627</v>
      </c>
      <c r="BR9" s="233">
        <v>15</v>
      </c>
      <c r="BS9" s="233">
        <v>117</v>
      </c>
      <c r="BT9" s="234">
        <v>0</v>
      </c>
      <c r="BU9" s="233">
        <v>43</v>
      </c>
      <c r="BV9" s="233">
        <v>1874</v>
      </c>
      <c r="BW9" s="233">
        <v>928</v>
      </c>
      <c r="BX9" s="238">
        <v>0</v>
      </c>
      <c r="BY9" s="261">
        <f t="shared" si="1"/>
        <v>9.5353675450762829E-2</v>
      </c>
      <c r="BZ9" s="261">
        <f t="shared" si="2"/>
        <v>6.1373092926490985E-2</v>
      </c>
      <c r="CA9" s="237"/>
    </row>
    <row r="10" spans="1:79" hidden="1" x14ac:dyDescent="0.25">
      <c r="A10" s="257" t="str">
        <f t="shared" si="0"/>
        <v>2010QuebecLicensed practical nurses</v>
      </c>
      <c r="B10" s="213">
        <v>2010</v>
      </c>
      <c r="C10" s="258"/>
      <c r="D10" s="258"/>
      <c r="E10" s="259" t="s">
        <v>18</v>
      </c>
      <c r="F10" s="209" t="s">
        <v>3</v>
      </c>
      <c r="G10" s="233">
        <v>22581</v>
      </c>
      <c r="H10" s="239" t="s">
        <v>233</v>
      </c>
      <c r="I10" s="233">
        <v>2080</v>
      </c>
      <c r="J10" s="239" t="s">
        <v>233</v>
      </c>
      <c r="K10" s="239" t="s">
        <v>233</v>
      </c>
      <c r="L10" s="239" t="s">
        <v>233</v>
      </c>
      <c r="M10" s="239" t="s">
        <v>233</v>
      </c>
      <c r="N10" s="239" t="s">
        <v>233</v>
      </c>
      <c r="O10" s="234">
        <v>963</v>
      </c>
      <c r="P10" s="234">
        <v>615</v>
      </c>
      <c r="Q10" s="234">
        <v>502</v>
      </c>
      <c r="R10" s="234">
        <v>0</v>
      </c>
      <c r="S10" s="239" t="s">
        <v>233</v>
      </c>
      <c r="T10" s="239" t="s">
        <v>233</v>
      </c>
      <c r="U10" s="239" t="s">
        <v>233</v>
      </c>
      <c r="V10" s="239" t="s">
        <v>233</v>
      </c>
      <c r="W10" s="233">
        <v>20244</v>
      </c>
      <c r="X10" s="234">
        <v>0</v>
      </c>
      <c r="Y10" s="234">
        <v>0</v>
      </c>
      <c r="Z10" s="233">
        <v>6</v>
      </c>
      <c r="AA10" s="233">
        <v>0</v>
      </c>
      <c r="AB10" s="233">
        <v>2331</v>
      </c>
      <c r="AC10" s="233">
        <v>20500</v>
      </c>
      <c r="AD10" s="233">
        <v>2081</v>
      </c>
      <c r="AE10" s="234">
        <v>0</v>
      </c>
      <c r="AF10" s="235">
        <v>40.9</v>
      </c>
      <c r="AG10" s="233">
        <v>4435</v>
      </c>
      <c r="AH10" s="233">
        <v>6044</v>
      </c>
      <c r="AI10" s="233">
        <v>6039</v>
      </c>
      <c r="AJ10" s="233">
        <v>5106</v>
      </c>
      <c r="AK10" s="233">
        <v>748</v>
      </c>
      <c r="AL10" s="233">
        <v>165</v>
      </c>
      <c r="AM10" s="233">
        <v>44</v>
      </c>
      <c r="AN10" s="234">
        <v>0</v>
      </c>
      <c r="AU10" s="233">
        <v>22581</v>
      </c>
      <c r="AV10" s="234">
        <v>0</v>
      </c>
      <c r="AW10" s="234">
        <v>0</v>
      </c>
      <c r="AX10" s="233">
        <v>13287</v>
      </c>
      <c r="AY10" s="233">
        <v>2643</v>
      </c>
      <c r="AZ10" s="233">
        <v>2770</v>
      </c>
      <c r="BA10" s="233">
        <v>3880</v>
      </c>
      <c r="BB10" s="234">
        <v>1</v>
      </c>
      <c r="BC10" s="233">
        <v>20244</v>
      </c>
      <c r="BD10" s="233">
        <v>7944</v>
      </c>
      <c r="BE10" s="233">
        <v>9691</v>
      </c>
      <c r="BF10" s="233">
        <v>2609</v>
      </c>
      <c r="BG10" s="234">
        <v>0</v>
      </c>
      <c r="BH10" s="233">
        <v>7101</v>
      </c>
      <c r="BI10" s="233">
        <v>612</v>
      </c>
      <c r="BJ10" s="233">
        <v>7619</v>
      </c>
      <c r="BK10" s="233">
        <v>1729</v>
      </c>
      <c r="BL10" s="233">
        <v>3183</v>
      </c>
      <c r="BM10" s="233">
        <v>19628</v>
      </c>
      <c r="BN10" s="234">
        <v>0</v>
      </c>
      <c r="BO10" s="233">
        <v>574</v>
      </c>
      <c r="BP10" s="233">
        <v>42</v>
      </c>
      <c r="BQ10" s="233">
        <v>19887</v>
      </c>
      <c r="BR10" s="233">
        <v>109</v>
      </c>
      <c r="BS10" s="233">
        <v>223</v>
      </c>
      <c r="BT10" s="234">
        <v>0</v>
      </c>
      <c r="BU10" s="234">
        <v>25</v>
      </c>
      <c r="BV10" s="233">
        <v>17206</v>
      </c>
      <c r="BW10" s="233">
        <v>3038</v>
      </c>
      <c r="BX10" s="238">
        <v>0</v>
      </c>
      <c r="BY10" s="261" t="str">
        <f t="shared" si="1"/>
        <v>—</v>
      </c>
      <c r="BZ10" s="261" t="e">
        <f t="shared" si="2"/>
        <v>#VALUE!</v>
      </c>
      <c r="CA10" s="237"/>
    </row>
    <row r="11" spans="1:79" hidden="1" x14ac:dyDescent="0.25">
      <c r="A11" s="257" t="str">
        <f t="shared" si="0"/>
        <v>2010OntarioLicensed practical nurses</v>
      </c>
      <c r="B11" s="213">
        <v>2010</v>
      </c>
      <c r="C11" s="258"/>
      <c r="D11" s="258"/>
      <c r="E11" s="259" t="s">
        <v>19</v>
      </c>
      <c r="F11" s="209" t="s">
        <v>3</v>
      </c>
      <c r="G11" s="233">
        <v>34917</v>
      </c>
      <c r="H11" s="233">
        <v>3095</v>
      </c>
      <c r="I11" s="233">
        <v>1790</v>
      </c>
      <c r="J11" s="233">
        <v>31822</v>
      </c>
      <c r="K11" s="233">
        <v>1940</v>
      </c>
      <c r="L11" s="233">
        <v>1086</v>
      </c>
      <c r="M11" s="233">
        <v>69</v>
      </c>
      <c r="N11" s="234">
        <v>0</v>
      </c>
      <c r="O11" s="233">
        <v>321</v>
      </c>
      <c r="P11" s="233">
        <v>514</v>
      </c>
      <c r="Q11" s="233">
        <v>955</v>
      </c>
      <c r="R11" s="234">
        <v>0</v>
      </c>
      <c r="S11" s="233">
        <v>6430</v>
      </c>
      <c r="T11" s="233">
        <v>16472</v>
      </c>
      <c r="U11" s="233">
        <v>8920</v>
      </c>
      <c r="V11" s="233">
        <v>0</v>
      </c>
      <c r="W11" s="233">
        <v>30423</v>
      </c>
      <c r="X11" s="233">
        <v>235</v>
      </c>
      <c r="Y11" s="233">
        <v>1974</v>
      </c>
      <c r="Z11" s="233">
        <v>767</v>
      </c>
      <c r="AA11" s="233">
        <v>1290</v>
      </c>
      <c r="AB11" s="233">
        <v>228</v>
      </c>
      <c r="AC11" s="233">
        <v>32615</v>
      </c>
      <c r="AD11" s="233">
        <v>2302</v>
      </c>
      <c r="AE11" s="234">
        <v>0</v>
      </c>
      <c r="AF11" s="235">
        <v>44.8</v>
      </c>
      <c r="AG11" s="233">
        <v>5201</v>
      </c>
      <c r="AH11" s="233">
        <v>6903</v>
      </c>
      <c r="AI11" s="233">
        <v>8885</v>
      </c>
      <c r="AJ11" s="233">
        <v>9756</v>
      </c>
      <c r="AK11" s="233">
        <v>3037</v>
      </c>
      <c r="AL11" s="233">
        <v>950</v>
      </c>
      <c r="AM11" s="233">
        <v>185</v>
      </c>
      <c r="AN11" s="233">
        <v>0</v>
      </c>
      <c r="AU11" s="233">
        <v>33285</v>
      </c>
      <c r="AV11" s="233">
        <v>1623</v>
      </c>
      <c r="AW11" s="233">
        <v>9</v>
      </c>
      <c r="AX11" s="233">
        <v>13377</v>
      </c>
      <c r="AY11" s="233">
        <v>8067</v>
      </c>
      <c r="AZ11" s="233">
        <v>6115</v>
      </c>
      <c r="BA11" s="233">
        <v>7323</v>
      </c>
      <c r="BB11" s="233">
        <v>35</v>
      </c>
      <c r="BC11" s="233">
        <v>30423</v>
      </c>
      <c r="BD11" s="233">
        <v>17636</v>
      </c>
      <c r="BE11" s="233">
        <v>10132</v>
      </c>
      <c r="BF11" s="233">
        <v>2655</v>
      </c>
      <c r="BG11" s="234">
        <v>0</v>
      </c>
      <c r="BH11" s="233">
        <v>13373</v>
      </c>
      <c r="BI11" s="233">
        <v>4471</v>
      </c>
      <c r="BJ11" s="233">
        <v>11164</v>
      </c>
      <c r="BK11" s="233">
        <v>802</v>
      </c>
      <c r="BL11" s="233">
        <v>613</v>
      </c>
      <c r="BM11" s="233">
        <v>26458</v>
      </c>
      <c r="BN11" s="233">
        <v>704</v>
      </c>
      <c r="BO11" s="233">
        <v>2816</v>
      </c>
      <c r="BP11" s="233">
        <v>445</v>
      </c>
      <c r="BQ11" s="233">
        <v>29359</v>
      </c>
      <c r="BR11" s="233">
        <v>445</v>
      </c>
      <c r="BS11" s="233">
        <v>134</v>
      </c>
      <c r="BT11" s="234" t="s">
        <v>233</v>
      </c>
      <c r="BU11" s="233">
        <v>485</v>
      </c>
      <c r="BV11" s="233">
        <v>27237</v>
      </c>
      <c r="BW11" s="233">
        <v>3186</v>
      </c>
      <c r="BX11" s="236">
        <v>0</v>
      </c>
      <c r="BY11" s="261">
        <f t="shared" si="1"/>
        <v>8.8638771944897901E-2</v>
      </c>
      <c r="BZ11" s="261">
        <f t="shared" si="2"/>
        <v>5.1264427069908643E-2</v>
      </c>
      <c r="CA11" s="237"/>
    </row>
    <row r="12" spans="1:79" hidden="1" x14ac:dyDescent="0.25">
      <c r="A12" s="257" t="str">
        <f t="shared" si="0"/>
        <v>2010ManitobaLicensed practical nurses</v>
      </c>
      <c r="B12" s="213">
        <v>2010</v>
      </c>
      <c r="C12" s="258"/>
      <c r="D12" s="258"/>
      <c r="E12" s="209" t="s">
        <v>20</v>
      </c>
      <c r="F12" s="209" t="s">
        <v>3</v>
      </c>
      <c r="G12" s="233">
        <v>2882</v>
      </c>
      <c r="H12" s="233">
        <v>203</v>
      </c>
      <c r="I12" s="233">
        <v>303</v>
      </c>
      <c r="J12" s="233">
        <v>2679</v>
      </c>
      <c r="K12" s="233">
        <v>106</v>
      </c>
      <c r="L12" s="233">
        <v>89</v>
      </c>
      <c r="M12" s="233">
        <v>8</v>
      </c>
      <c r="N12" s="234" t="s">
        <v>232</v>
      </c>
      <c r="O12" s="233">
        <v>71</v>
      </c>
      <c r="P12" s="233">
        <v>115</v>
      </c>
      <c r="Q12" s="233">
        <v>117</v>
      </c>
      <c r="R12" s="234" t="s">
        <v>232</v>
      </c>
      <c r="S12" s="233">
        <v>473</v>
      </c>
      <c r="T12" s="233">
        <v>1442</v>
      </c>
      <c r="U12" s="233">
        <v>764</v>
      </c>
      <c r="V12" s="234" t="s">
        <v>232</v>
      </c>
      <c r="W12" s="233">
        <v>2732</v>
      </c>
      <c r="X12" s="234">
        <v>1</v>
      </c>
      <c r="Y12" s="234">
        <v>0</v>
      </c>
      <c r="Z12" s="233">
        <v>7</v>
      </c>
      <c r="AA12" s="233">
        <v>4</v>
      </c>
      <c r="AB12" s="233">
        <v>138</v>
      </c>
      <c r="AC12" s="233">
        <v>2716</v>
      </c>
      <c r="AD12" s="233">
        <v>166</v>
      </c>
      <c r="AE12" s="234" t="s">
        <v>232</v>
      </c>
      <c r="AF12" s="235">
        <v>45.8</v>
      </c>
      <c r="AG12" s="233">
        <v>275</v>
      </c>
      <c r="AH12" s="233">
        <v>658</v>
      </c>
      <c r="AI12" s="233">
        <v>728</v>
      </c>
      <c r="AJ12" s="233">
        <v>849</v>
      </c>
      <c r="AK12" s="233">
        <v>281</v>
      </c>
      <c r="AL12" s="233">
        <v>82</v>
      </c>
      <c r="AM12" s="233">
        <v>9</v>
      </c>
      <c r="AN12" s="234" t="s">
        <v>232</v>
      </c>
      <c r="AU12" s="233">
        <v>2764</v>
      </c>
      <c r="AV12" s="233">
        <v>118</v>
      </c>
      <c r="AW12" s="234">
        <v>0</v>
      </c>
      <c r="AX12" s="233">
        <v>1342</v>
      </c>
      <c r="AY12" s="233">
        <v>380</v>
      </c>
      <c r="AZ12" s="233">
        <v>465</v>
      </c>
      <c r="BA12" s="233">
        <v>695</v>
      </c>
      <c r="BB12" s="234">
        <v>0</v>
      </c>
      <c r="BC12" s="233">
        <v>2732</v>
      </c>
      <c r="BD12" s="233">
        <v>953</v>
      </c>
      <c r="BE12" s="233">
        <v>1498</v>
      </c>
      <c r="BF12" s="233">
        <v>281</v>
      </c>
      <c r="BG12" s="234">
        <v>0</v>
      </c>
      <c r="BH12" s="233">
        <v>1100</v>
      </c>
      <c r="BI12" s="233">
        <v>340</v>
      </c>
      <c r="BJ12" s="233">
        <v>1165</v>
      </c>
      <c r="BK12" s="233">
        <v>104</v>
      </c>
      <c r="BL12" s="233">
        <v>23</v>
      </c>
      <c r="BM12" s="233">
        <v>2553</v>
      </c>
      <c r="BN12" s="233">
        <v>43</v>
      </c>
      <c r="BO12" s="233">
        <v>136</v>
      </c>
      <c r="BP12" s="234">
        <v>0</v>
      </c>
      <c r="BQ12" s="233">
        <v>2691</v>
      </c>
      <c r="BR12" s="233">
        <v>21</v>
      </c>
      <c r="BS12" s="233">
        <v>17</v>
      </c>
      <c r="BT12" s="233">
        <v>1</v>
      </c>
      <c r="BU12" s="234">
        <v>2</v>
      </c>
      <c r="BV12" s="233">
        <v>1501</v>
      </c>
      <c r="BW12" s="233">
        <v>1230</v>
      </c>
      <c r="BX12" s="238">
        <v>1</v>
      </c>
      <c r="BY12" s="261">
        <f t="shared" si="1"/>
        <v>7.0437196391394868E-2</v>
      </c>
      <c r="BZ12" s="261">
        <f t="shared" si="2"/>
        <v>0.1051353226925746</v>
      </c>
      <c r="CA12" s="237"/>
    </row>
    <row r="13" spans="1:79" hidden="1" x14ac:dyDescent="0.25">
      <c r="A13" s="257" t="str">
        <f t="shared" si="0"/>
        <v>2010SaskatchewanLicensed practical nurses</v>
      </c>
      <c r="B13" s="213">
        <v>2010</v>
      </c>
      <c r="C13" s="258"/>
      <c r="D13" s="258"/>
      <c r="E13" s="259" t="s">
        <v>21</v>
      </c>
      <c r="F13" s="209" t="s">
        <v>3</v>
      </c>
      <c r="G13" s="233">
        <v>2786</v>
      </c>
      <c r="H13" s="233">
        <v>239</v>
      </c>
      <c r="I13" s="233">
        <v>275</v>
      </c>
      <c r="J13" s="233">
        <v>2547</v>
      </c>
      <c r="K13" s="233">
        <v>159</v>
      </c>
      <c r="L13" s="233">
        <v>73</v>
      </c>
      <c r="M13" s="233">
        <v>7</v>
      </c>
      <c r="N13" s="234">
        <v>0</v>
      </c>
      <c r="O13" s="233">
        <v>77</v>
      </c>
      <c r="P13" s="233">
        <v>86</v>
      </c>
      <c r="Q13" s="233">
        <v>112</v>
      </c>
      <c r="R13" s="234">
        <v>0</v>
      </c>
      <c r="S13" s="233">
        <v>757</v>
      </c>
      <c r="T13" s="233">
        <v>1199</v>
      </c>
      <c r="U13" s="233">
        <v>591</v>
      </c>
      <c r="V13" s="234">
        <v>0</v>
      </c>
      <c r="W13" s="233">
        <v>2723</v>
      </c>
      <c r="X13" s="233">
        <v>1</v>
      </c>
      <c r="Y13" s="234">
        <v>1</v>
      </c>
      <c r="Z13" s="233">
        <v>46</v>
      </c>
      <c r="AA13" s="233">
        <v>2</v>
      </c>
      <c r="AB13" s="233">
        <v>13</v>
      </c>
      <c r="AC13" s="233">
        <v>2683</v>
      </c>
      <c r="AD13" s="233">
        <v>103</v>
      </c>
      <c r="AE13" s="234">
        <v>0</v>
      </c>
      <c r="AF13" s="235">
        <v>42.7</v>
      </c>
      <c r="AG13" s="233">
        <v>554</v>
      </c>
      <c r="AH13" s="233">
        <v>645</v>
      </c>
      <c r="AI13" s="233">
        <v>590</v>
      </c>
      <c r="AJ13" s="233">
        <v>752</v>
      </c>
      <c r="AK13" s="233">
        <v>195</v>
      </c>
      <c r="AL13" s="233">
        <v>45</v>
      </c>
      <c r="AM13" s="233">
        <v>5</v>
      </c>
      <c r="AN13" s="234">
        <v>0</v>
      </c>
      <c r="AU13" s="233">
        <v>2751</v>
      </c>
      <c r="AV13" s="233">
        <v>35</v>
      </c>
      <c r="AW13" s="234">
        <v>0</v>
      </c>
      <c r="AX13" s="233">
        <v>1467</v>
      </c>
      <c r="AY13" s="233">
        <v>274</v>
      </c>
      <c r="AZ13" s="233">
        <v>366</v>
      </c>
      <c r="BA13" s="233">
        <v>679</v>
      </c>
      <c r="BB13" s="234">
        <v>0</v>
      </c>
      <c r="BC13" s="233">
        <v>2723</v>
      </c>
      <c r="BD13" s="233">
        <v>1476</v>
      </c>
      <c r="BE13" s="233">
        <v>730</v>
      </c>
      <c r="BF13" s="233">
        <v>510</v>
      </c>
      <c r="BG13" s="233">
        <v>7</v>
      </c>
      <c r="BH13" s="233">
        <v>1805</v>
      </c>
      <c r="BI13" s="233">
        <v>267</v>
      </c>
      <c r="BJ13" s="233">
        <v>586</v>
      </c>
      <c r="BK13" s="233">
        <v>60</v>
      </c>
      <c r="BL13" s="233">
        <v>5</v>
      </c>
      <c r="BM13" s="233">
        <v>2374</v>
      </c>
      <c r="BN13" s="233">
        <v>21</v>
      </c>
      <c r="BO13" s="233">
        <v>323</v>
      </c>
      <c r="BP13" s="233">
        <v>5</v>
      </c>
      <c r="BQ13" s="233">
        <v>2690</v>
      </c>
      <c r="BR13" s="233">
        <v>18</v>
      </c>
      <c r="BS13" s="233">
        <v>8</v>
      </c>
      <c r="BT13" s="233">
        <v>2</v>
      </c>
      <c r="BU13" s="233">
        <v>5</v>
      </c>
      <c r="BV13" s="233">
        <v>1852</v>
      </c>
      <c r="BW13" s="233">
        <v>871</v>
      </c>
      <c r="BX13" s="238">
        <v>0</v>
      </c>
      <c r="BY13" s="261">
        <f t="shared" si="1"/>
        <v>8.5786073223259152E-2</v>
      </c>
      <c r="BZ13" s="261">
        <f t="shared" si="2"/>
        <v>9.8707824838478106E-2</v>
      </c>
      <c r="CA13" s="237"/>
    </row>
    <row r="14" spans="1:79" hidden="1" x14ac:dyDescent="0.25">
      <c r="A14" s="257" t="str">
        <f t="shared" si="0"/>
        <v>2010AlbertaLicensed practical nurses</v>
      </c>
      <c r="B14" s="213">
        <v>2010</v>
      </c>
      <c r="C14" s="258"/>
      <c r="D14" s="258"/>
      <c r="E14" s="209" t="s">
        <v>22</v>
      </c>
      <c r="F14" s="209" t="s">
        <v>3</v>
      </c>
      <c r="G14" s="233">
        <v>8141</v>
      </c>
      <c r="H14" s="233">
        <v>1148</v>
      </c>
      <c r="I14" s="233">
        <v>565</v>
      </c>
      <c r="J14" s="233">
        <v>6993</v>
      </c>
      <c r="K14" s="233">
        <v>775</v>
      </c>
      <c r="L14" s="233">
        <v>354</v>
      </c>
      <c r="M14" s="233">
        <v>19</v>
      </c>
      <c r="N14" s="234">
        <v>0</v>
      </c>
      <c r="O14" s="233">
        <v>288</v>
      </c>
      <c r="P14" s="233">
        <v>159</v>
      </c>
      <c r="Q14" s="233">
        <v>118</v>
      </c>
      <c r="R14" s="234">
        <v>0</v>
      </c>
      <c r="S14" s="233">
        <v>2285</v>
      </c>
      <c r="T14" s="233">
        <v>3165</v>
      </c>
      <c r="U14" s="233">
        <v>1543</v>
      </c>
      <c r="V14" s="234">
        <v>0</v>
      </c>
      <c r="W14" s="233">
        <v>7301</v>
      </c>
      <c r="X14" s="234">
        <v>0</v>
      </c>
      <c r="Y14" s="234">
        <v>0</v>
      </c>
      <c r="Z14" s="233">
        <v>839</v>
      </c>
      <c r="AA14" s="233">
        <v>1</v>
      </c>
      <c r="AB14" s="234">
        <v>0</v>
      </c>
      <c r="AC14" s="233">
        <v>7677</v>
      </c>
      <c r="AD14" s="233">
        <v>464</v>
      </c>
      <c r="AE14" s="234">
        <v>0</v>
      </c>
      <c r="AF14" s="235">
        <v>41.2</v>
      </c>
      <c r="AG14" s="233">
        <v>2037</v>
      </c>
      <c r="AH14" s="233">
        <v>1976</v>
      </c>
      <c r="AI14" s="233">
        <v>1649</v>
      </c>
      <c r="AJ14" s="233">
        <v>1685</v>
      </c>
      <c r="AK14" s="233">
        <v>547</v>
      </c>
      <c r="AL14" s="233">
        <v>207</v>
      </c>
      <c r="AM14" s="233">
        <v>40</v>
      </c>
      <c r="AN14" s="234">
        <v>0</v>
      </c>
      <c r="AU14" s="233">
        <v>7612</v>
      </c>
      <c r="AV14" s="233">
        <v>529</v>
      </c>
      <c r="AW14" s="234">
        <v>0</v>
      </c>
      <c r="AX14" s="233">
        <v>4865</v>
      </c>
      <c r="AY14" s="233">
        <v>1143</v>
      </c>
      <c r="AZ14" s="233">
        <v>827</v>
      </c>
      <c r="BA14" s="233">
        <v>1306</v>
      </c>
      <c r="BB14" s="234">
        <v>0</v>
      </c>
      <c r="BC14" s="233">
        <v>7301</v>
      </c>
      <c r="BD14" s="233">
        <v>3308</v>
      </c>
      <c r="BE14" s="233">
        <v>3004</v>
      </c>
      <c r="BF14" s="233">
        <v>989</v>
      </c>
      <c r="BG14" s="234">
        <v>0</v>
      </c>
      <c r="BH14" s="233">
        <v>3030</v>
      </c>
      <c r="BI14" s="233">
        <v>2339</v>
      </c>
      <c r="BJ14" s="233">
        <v>1707</v>
      </c>
      <c r="BK14" s="233">
        <v>225</v>
      </c>
      <c r="BL14" s="234">
        <v>0</v>
      </c>
      <c r="BM14" s="233">
        <v>6710</v>
      </c>
      <c r="BN14" s="233">
        <v>100</v>
      </c>
      <c r="BO14" s="233">
        <v>491</v>
      </c>
      <c r="BP14" s="234">
        <v>0</v>
      </c>
      <c r="BQ14" s="233">
        <v>7132</v>
      </c>
      <c r="BR14" s="233">
        <v>33</v>
      </c>
      <c r="BS14" s="233">
        <v>129</v>
      </c>
      <c r="BT14" s="233">
        <v>7</v>
      </c>
      <c r="BU14" s="234">
        <v>0</v>
      </c>
      <c r="BV14" s="233">
        <v>5762</v>
      </c>
      <c r="BW14" s="233">
        <v>1539</v>
      </c>
      <c r="BX14" s="236">
        <v>0</v>
      </c>
      <c r="BY14" s="261">
        <f t="shared" si="1"/>
        <v>0.14101461736887361</v>
      </c>
      <c r="BZ14" s="261">
        <f t="shared" si="2"/>
        <v>6.9401793391475244E-2</v>
      </c>
      <c r="CA14" s="237"/>
    </row>
    <row r="15" spans="1:79" hidden="1" x14ac:dyDescent="0.25">
      <c r="A15" s="257" t="str">
        <f t="shared" si="0"/>
        <v>2010British ColumbiaLicensed practical nurses</v>
      </c>
      <c r="B15" s="213">
        <v>2010</v>
      </c>
      <c r="C15" s="258"/>
      <c r="D15" s="258"/>
      <c r="E15" s="209" t="s">
        <v>23</v>
      </c>
      <c r="F15" s="209" t="s">
        <v>3</v>
      </c>
      <c r="G15" s="233">
        <v>9242</v>
      </c>
      <c r="H15" s="233">
        <v>1488</v>
      </c>
      <c r="I15" s="233">
        <v>593</v>
      </c>
      <c r="J15" s="233">
        <v>7754</v>
      </c>
      <c r="K15" s="233">
        <v>919</v>
      </c>
      <c r="L15" s="233">
        <v>525</v>
      </c>
      <c r="M15" s="233">
        <v>44</v>
      </c>
      <c r="N15" s="234">
        <v>0</v>
      </c>
      <c r="O15" s="233">
        <v>284</v>
      </c>
      <c r="P15" s="233">
        <v>196</v>
      </c>
      <c r="Q15" s="233">
        <v>113</v>
      </c>
      <c r="R15" s="234">
        <v>0</v>
      </c>
      <c r="S15" s="233">
        <v>2430</v>
      </c>
      <c r="T15" s="233">
        <v>4044</v>
      </c>
      <c r="U15" s="233">
        <v>1280</v>
      </c>
      <c r="V15" s="234">
        <v>0</v>
      </c>
      <c r="W15" s="233">
        <v>8235</v>
      </c>
      <c r="X15" s="233">
        <v>201</v>
      </c>
      <c r="Y15" s="233">
        <v>14</v>
      </c>
      <c r="Z15" s="233">
        <v>535</v>
      </c>
      <c r="AA15" s="233">
        <v>37</v>
      </c>
      <c r="AB15" s="233">
        <v>220</v>
      </c>
      <c r="AC15" s="233">
        <v>8419</v>
      </c>
      <c r="AD15" s="233">
        <v>823</v>
      </c>
      <c r="AE15" s="234">
        <v>0</v>
      </c>
      <c r="AF15" s="235">
        <v>40.6</v>
      </c>
      <c r="AG15" s="233">
        <v>2076</v>
      </c>
      <c r="AH15" s="233">
        <v>2401</v>
      </c>
      <c r="AI15" s="233">
        <v>2327</v>
      </c>
      <c r="AJ15" s="233">
        <v>1936</v>
      </c>
      <c r="AK15" s="233">
        <v>424</v>
      </c>
      <c r="AL15" s="233">
        <v>75</v>
      </c>
      <c r="AM15" s="233">
        <v>3</v>
      </c>
      <c r="AN15" s="234">
        <v>0</v>
      </c>
      <c r="AU15" s="233">
        <v>9006</v>
      </c>
      <c r="AV15" s="233">
        <v>152</v>
      </c>
      <c r="AW15" s="233">
        <v>84</v>
      </c>
      <c r="AX15" s="233">
        <v>6607</v>
      </c>
      <c r="AY15" s="233">
        <v>862</v>
      </c>
      <c r="AZ15" s="233">
        <v>681</v>
      </c>
      <c r="BA15" s="233">
        <v>980</v>
      </c>
      <c r="BB15" s="233">
        <v>112</v>
      </c>
      <c r="BC15" s="233">
        <v>8235</v>
      </c>
      <c r="BD15" s="233">
        <v>3601</v>
      </c>
      <c r="BE15" s="233">
        <v>56</v>
      </c>
      <c r="BF15" s="233">
        <v>4559</v>
      </c>
      <c r="BG15" s="233">
        <v>19</v>
      </c>
      <c r="BH15" s="233">
        <v>3770</v>
      </c>
      <c r="BI15" s="233">
        <v>523</v>
      </c>
      <c r="BJ15" s="233">
        <v>3352</v>
      </c>
      <c r="BK15" s="233">
        <v>482</v>
      </c>
      <c r="BL15" s="233">
        <v>108</v>
      </c>
      <c r="BM15" s="233">
        <v>7408</v>
      </c>
      <c r="BN15" s="233">
        <v>118</v>
      </c>
      <c r="BO15" s="233">
        <v>691</v>
      </c>
      <c r="BP15" s="233">
        <v>18</v>
      </c>
      <c r="BQ15" s="233">
        <v>7942</v>
      </c>
      <c r="BR15" s="233">
        <v>68</v>
      </c>
      <c r="BS15" s="233">
        <v>73</v>
      </c>
      <c r="BT15" s="233">
        <v>9</v>
      </c>
      <c r="BU15" s="233">
        <v>143</v>
      </c>
      <c r="BV15" s="233">
        <v>7464</v>
      </c>
      <c r="BW15" s="233">
        <v>771</v>
      </c>
      <c r="BX15" s="236">
        <v>0</v>
      </c>
      <c r="BY15" s="261">
        <f t="shared" si="1"/>
        <v>0.16100411166414197</v>
      </c>
      <c r="BZ15" s="261">
        <f t="shared" si="2"/>
        <v>6.4163600952174854E-2</v>
      </c>
      <c r="CA15" s="237"/>
    </row>
    <row r="16" spans="1:79" hidden="1" x14ac:dyDescent="0.25">
      <c r="A16" s="257" t="str">
        <f t="shared" si="0"/>
        <v>2010YukonLicensed practical nurses</v>
      </c>
      <c r="B16" s="213">
        <v>2010</v>
      </c>
      <c r="C16" s="258"/>
      <c r="D16" s="258"/>
      <c r="E16" s="209" t="s">
        <v>24</v>
      </c>
      <c r="F16" s="209" t="s">
        <v>3</v>
      </c>
      <c r="G16" s="240">
        <v>77</v>
      </c>
      <c r="H16" s="240">
        <v>20</v>
      </c>
      <c r="I16" s="240">
        <v>8</v>
      </c>
      <c r="J16" s="240">
        <v>57</v>
      </c>
      <c r="K16" s="240">
        <v>8</v>
      </c>
      <c r="L16" s="240">
        <v>12</v>
      </c>
      <c r="M16" s="240">
        <v>0</v>
      </c>
      <c r="N16" s="234">
        <v>0</v>
      </c>
      <c r="O16" s="240" t="s">
        <v>312</v>
      </c>
      <c r="P16" s="241" t="s">
        <v>312</v>
      </c>
      <c r="Q16" s="240">
        <v>0</v>
      </c>
      <c r="R16" s="234">
        <v>0</v>
      </c>
      <c r="S16" s="240">
        <v>8</v>
      </c>
      <c r="T16" s="240">
        <v>31</v>
      </c>
      <c r="U16" s="240">
        <v>18</v>
      </c>
      <c r="V16" s="234">
        <v>0</v>
      </c>
      <c r="W16" s="240">
        <v>63</v>
      </c>
      <c r="X16" s="234">
        <v>0</v>
      </c>
      <c r="Y16" s="234">
        <v>0</v>
      </c>
      <c r="Z16" s="234">
        <v>0</v>
      </c>
      <c r="AA16" s="234">
        <v>0</v>
      </c>
      <c r="AB16" s="240">
        <v>14</v>
      </c>
      <c r="AC16" s="240">
        <v>73</v>
      </c>
      <c r="AD16" s="240" t="s">
        <v>312</v>
      </c>
      <c r="AE16" s="240" t="s">
        <v>312</v>
      </c>
      <c r="AF16" s="242">
        <v>45.4</v>
      </c>
      <c r="AG16" s="240">
        <v>9</v>
      </c>
      <c r="AH16" s="240">
        <v>16</v>
      </c>
      <c r="AI16" s="240">
        <v>18</v>
      </c>
      <c r="AJ16" s="240">
        <v>28</v>
      </c>
      <c r="AK16" s="241" t="s">
        <v>312</v>
      </c>
      <c r="AL16" s="240" t="s">
        <v>312</v>
      </c>
      <c r="AM16" s="234">
        <v>0</v>
      </c>
      <c r="AN16" s="234">
        <v>0</v>
      </c>
      <c r="AU16" s="240">
        <v>77</v>
      </c>
      <c r="AV16" s="234">
        <v>0</v>
      </c>
      <c r="AW16" s="234">
        <v>0</v>
      </c>
      <c r="AX16" s="240">
        <v>39</v>
      </c>
      <c r="AY16" s="240">
        <v>16</v>
      </c>
      <c r="AZ16" s="240">
        <v>14</v>
      </c>
      <c r="BA16" s="240">
        <v>8</v>
      </c>
      <c r="BB16" s="234">
        <v>0</v>
      </c>
      <c r="BC16" s="240">
        <v>63</v>
      </c>
      <c r="BD16" s="240">
        <v>47</v>
      </c>
      <c r="BE16" s="240">
        <v>10</v>
      </c>
      <c r="BF16" s="240">
        <v>6</v>
      </c>
      <c r="BG16" s="234">
        <v>0</v>
      </c>
      <c r="BH16" s="241" t="s">
        <v>312</v>
      </c>
      <c r="BI16" s="240" t="s">
        <v>312</v>
      </c>
      <c r="BJ16" s="240">
        <v>39</v>
      </c>
      <c r="BK16" s="240">
        <v>0</v>
      </c>
      <c r="BL16" s="234">
        <v>0</v>
      </c>
      <c r="BM16" s="234">
        <v>0</v>
      </c>
      <c r="BN16" s="234">
        <v>0</v>
      </c>
      <c r="BO16" s="234">
        <v>0</v>
      </c>
      <c r="BP16" s="240">
        <v>63</v>
      </c>
      <c r="BQ16" s="241" t="s">
        <v>312</v>
      </c>
      <c r="BR16" s="240" t="s">
        <v>312</v>
      </c>
      <c r="BS16" s="234">
        <v>0</v>
      </c>
      <c r="BT16" s="234">
        <v>0</v>
      </c>
      <c r="BU16" s="234">
        <v>0</v>
      </c>
      <c r="BV16" s="240">
        <v>63</v>
      </c>
      <c r="BW16" s="234">
        <v>0</v>
      </c>
      <c r="BX16" s="236">
        <v>0</v>
      </c>
      <c r="BY16" s="261">
        <f t="shared" si="1"/>
        <v>0.25974025974025972</v>
      </c>
      <c r="BZ16" s="261">
        <f t="shared" si="2"/>
        <v>0.1038961038961039</v>
      </c>
      <c r="CA16" s="237"/>
    </row>
    <row r="17" spans="1:79" hidden="1" x14ac:dyDescent="0.25">
      <c r="A17" s="257" t="str">
        <f t="shared" si="0"/>
        <v>2010Northwest TerritoriesLicensed practical nurses</v>
      </c>
      <c r="B17" s="213">
        <v>2010</v>
      </c>
      <c r="C17" s="258"/>
      <c r="D17" s="258"/>
      <c r="E17" s="209" t="s">
        <v>25</v>
      </c>
      <c r="F17" s="209" t="s">
        <v>3</v>
      </c>
      <c r="G17" s="240">
        <v>88</v>
      </c>
      <c r="H17" s="240">
        <v>9</v>
      </c>
      <c r="I17" s="240">
        <v>11</v>
      </c>
      <c r="J17" s="240">
        <v>79</v>
      </c>
      <c r="K17" s="240">
        <v>3</v>
      </c>
      <c r="L17" s="240">
        <v>4</v>
      </c>
      <c r="M17" s="240">
        <v>2</v>
      </c>
      <c r="N17" s="234">
        <v>0</v>
      </c>
      <c r="O17" s="240">
        <v>2</v>
      </c>
      <c r="P17" s="240">
        <v>7</v>
      </c>
      <c r="Q17" s="240">
        <v>2</v>
      </c>
      <c r="R17" s="234">
        <v>0</v>
      </c>
      <c r="S17" s="240">
        <v>11</v>
      </c>
      <c r="T17" s="240">
        <v>50</v>
      </c>
      <c r="U17" s="240">
        <v>18</v>
      </c>
      <c r="V17" s="234">
        <v>0</v>
      </c>
      <c r="W17" s="240">
        <v>86</v>
      </c>
      <c r="X17" s="234">
        <v>0</v>
      </c>
      <c r="Y17" s="234">
        <v>1</v>
      </c>
      <c r="Z17" s="234">
        <v>0</v>
      </c>
      <c r="AA17" s="234">
        <v>0</v>
      </c>
      <c r="AB17" s="234">
        <v>1</v>
      </c>
      <c r="AC17" s="240">
        <v>78</v>
      </c>
      <c r="AD17" s="240">
        <v>10</v>
      </c>
      <c r="AE17" s="234">
        <v>0</v>
      </c>
      <c r="AF17" s="242">
        <v>46.3</v>
      </c>
      <c r="AG17" s="240">
        <v>9</v>
      </c>
      <c r="AH17" s="240">
        <v>17</v>
      </c>
      <c r="AI17" s="240">
        <v>21</v>
      </c>
      <c r="AJ17" s="240">
        <v>33</v>
      </c>
      <c r="AK17" s="240">
        <v>7</v>
      </c>
      <c r="AL17" s="234">
        <v>1</v>
      </c>
      <c r="AM17" s="234">
        <v>0</v>
      </c>
      <c r="AN17" s="234">
        <v>0</v>
      </c>
      <c r="AU17" s="240">
        <v>88</v>
      </c>
      <c r="AV17" s="234">
        <v>0</v>
      </c>
      <c r="AW17" s="234">
        <v>0</v>
      </c>
      <c r="AX17" s="240">
        <v>31</v>
      </c>
      <c r="AY17" s="240">
        <v>20</v>
      </c>
      <c r="AZ17" s="240">
        <v>21</v>
      </c>
      <c r="BA17" s="240">
        <v>16</v>
      </c>
      <c r="BB17" s="234">
        <v>0</v>
      </c>
      <c r="BC17" s="240">
        <v>86</v>
      </c>
      <c r="BD17" s="240">
        <v>74</v>
      </c>
      <c r="BE17" s="240">
        <v>3</v>
      </c>
      <c r="BF17" s="240">
        <v>9</v>
      </c>
      <c r="BG17" s="234">
        <v>0</v>
      </c>
      <c r="BH17" s="240">
        <v>46</v>
      </c>
      <c r="BI17" s="240">
        <v>16</v>
      </c>
      <c r="BJ17" s="240">
        <v>20</v>
      </c>
      <c r="BK17" s="234">
        <v>4</v>
      </c>
      <c r="BL17" s="234">
        <v>0</v>
      </c>
      <c r="BM17" s="240">
        <v>79</v>
      </c>
      <c r="BN17" s="240">
        <v>0</v>
      </c>
      <c r="BO17" s="240">
        <v>7</v>
      </c>
      <c r="BP17" s="234">
        <v>0</v>
      </c>
      <c r="BQ17" s="240">
        <v>85</v>
      </c>
      <c r="BR17" s="234">
        <v>0</v>
      </c>
      <c r="BS17" s="234">
        <v>1</v>
      </c>
      <c r="BT17" s="234">
        <v>0</v>
      </c>
      <c r="BU17" s="234">
        <v>0</v>
      </c>
      <c r="BV17" s="240">
        <v>35</v>
      </c>
      <c r="BW17" s="234">
        <v>51</v>
      </c>
      <c r="BX17" s="236">
        <v>0</v>
      </c>
      <c r="BY17" s="261">
        <f t="shared" si="1"/>
        <v>0.10227272727272728</v>
      </c>
      <c r="BZ17" s="261">
        <f t="shared" si="2"/>
        <v>0.125</v>
      </c>
      <c r="CA17" s="237"/>
    </row>
    <row r="18" spans="1:79" hidden="1" x14ac:dyDescent="0.25">
      <c r="A18" s="257" t="str">
        <f t="shared" si="0"/>
        <v>2010NunavutLicensed practical nurses</v>
      </c>
      <c r="B18" s="213">
        <v>2010</v>
      </c>
      <c r="C18" s="258"/>
      <c r="D18" s="258"/>
      <c r="E18" s="209" t="s">
        <v>26</v>
      </c>
      <c r="F18" s="209" t="s">
        <v>3</v>
      </c>
      <c r="G18" s="240" t="s">
        <v>233</v>
      </c>
      <c r="H18" s="243" t="s">
        <v>233</v>
      </c>
      <c r="I18" s="243" t="s">
        <v>233</v>
      </c>
      <c r="J18" s="243" t="s">
        <v>233</v>
      </c>
      <c r="K18" s="243" t="s">
        <v>233</v>
      </c>
      <c r="L18" s="243" t="s">
        <v>233</v>
      </c>
      <c r="M18" s="243" t="s">
        <v>233</v>
      </c>
      <c r="N18" s="244" t="s">
        <v>233</v>
      </c>
      <c r="O18" s="243" t="s">
        <v>233</v>
      </c>
      <c r="P18" s="243" t="s">
        <v>233</v>
      </c>
      <c r="Q18" s="243" t="s">
        <v>233</v>
      </c>
      <c r="R18" s="244" t="s">
        <v>233</v>
      </c>
      <c r="S18" s="243" t="s">
        <v>233</v>
      </c>
      <c r="T18" s="243" t="s">
        <v>233</v>
      </c>
      <c r="U18" s="243" t="s">
        <v>233</v>
      </c>
      <c r="V18" s="244" t="s">
        <v>233</v>
      </c>
      <c r="W18" s="240" t="s">
        <v>233</v>
      </c>
      <c r="X18" s="234" t="s">
        <v>233</v>
      </c>
      <c r="Y18" s="234" t="s">
        <v>233</v>
      </c>
      <c r="Z18" s="234" t="s">
        <v>233</v>
      </c>
      <c r="AA18" s="234" t="s">
        <v>233</v>
      </c>
      <c r="AB18" s="234" t="s">
        <v>233</v>
      </c>
      <c r="AC18" s="240" t="s">
        <v>233</v>
      </c>
      <c r="AD18" s="240" t="s">
        <v>233</v>
      </c>
      <c r="AE18" s="234" t="s">
        <v>233</v>
      </c>
      <c r="AF18" s="242" t="s">
        <v>233</v>
      </c>
      <c r="AG18" s="240" t="s">
        <v>233</v>
      </c>
      <c r="AH18" s="240" t="s">
        <v>233</v>
      </c>
      <c r="AI18" s="240" t="s">
        <v>233</v>
      </c>
      <c r="AJ18" s="240" t="s">
        <v>233</v>
      </c>
      <c r="AK18" s="240" t="s">
        <v>233</v>
      </c>
      <c r="AL18" s="234" t="s">
        <v>233</v>
      </c>
      <c r="AM18" s="234" t="s">
        <v>233</v>
      </c>
      <c r="AN18" s="234" t="s">
        <v>233</v>
      </c>
      <c r="AU18" s="240" t="s">
        <v>233</v>
      </c>
      <c r="AV18" s="234" t="s">
        <v>233</v>
      </c>
      <c r="AW18" s="234" t="s">
        <v>233</v>
      </c>
      <c r="AX18" s="240" t="s">
        <v>233</v>
      </c>
      <c r="AY18" s="240" t="s">
        <v>233</v>
      </c>
      <c r="AZ18" s="240" t="s">
        <v>233</v>
      </c>
      <c r="BA18" s="240" t="s">
        <v>233</v>
      </c>
      <c r="BB18" s="234" t="s">
        <v>233</v>
      </c>
      <c r="BC18" s="240" t="s">
        <v>233</v>
      </c>
      <c r="BD18" s="240" t="s">
        <v>233</v>
      </c>
      <c r="BE18" s="240" t="s">
        <v>233</v>
      </c>
      <c r="BF18" s="240" t="s">
        <v>233</v>
      </c>
      <c r="BG18" s="234" t="s">
        <v>233</v>
      </c>
      <c r="BH18" s="240" t="s">
        <v>233</v>
      </c>
      <c r="BI18" s="240" t="s">
        <v>233</v>
      </c>
      <c r="BJ18" s="240" t="s">
        <v>233</v>
      </c>
      <c r="BK18" s="234" t="s">
        <v>233</v>
      </c>
      <c r="BL18" s="234" t="s">
        <v>233</v>
      </c>
      <c r="BM18" s="240" t="s">
        <v>233</v>
      </c>
      <c r="BN18" s="240" t="s">
        <v>233</v>
      </c>
      <c r="BO18" s="240" t="s">
        <v>233</v>
      </c>
      <c r="BP18" s="234" t="s">
        <v>233</v>
      </c>
      <c r="BQ18" s="240" t="s">
        <v>233</v>
      </c>
      <c r="BR18" s="234" t="s">
        <v>233</v>
      </c>
      <c r="BS18" s="234" t="s">
        <v>233</v>
      </c>
      <c r="BT18" s="234" t="s">
        <v>233</v>
      </c>
      <c r="BU18" s="234" t="s">
        <v>233</v>
      </c>
      <c r="BV18" s="240" t="s">
        <v>233</v>
      </c>
      <c r="BW18" s="234" t="s">
        <v>233</v>
      </c>
      <c r="BX18" s="236" t="s">
        <v>233</v>
      </c>
      <c r="BY18" s="261" t="str">
        <f t="shared" si="1"/>
        <v>—</v>
      </c>
      <c r="BZ18" s="261" t="str">
        <f t="shared" si="2"/>
        <v>—</v>
      </c>
      <c r="CA18" s="237"/>
    </row>
    <row r="19" spans="1:79" ht="15.75" hidden="1" x14ac:dyDescent="0.25">
      <c r="A19" s="257" t="str">
        <f t="shared" si="0"/>
        <v>2010Provinces/territories with available dataLicensed practical nurses</v>
      </c>
      <c r="B19" s="213">
        <v>2010</v>
      </c>
      <c r="C19" s="258"/>
      <c r="D19" s="258"/>
      <c r="E19" s="208" t="s">
        <v>357</v>
      </c>
      <c r="F19" s="209" t="s">
        <v>3</v>
      </c>
      <c r="G19" s="233">
        <v>90306</v>
      </c>
      <c r="H19" s="239" t="s">
        <v>233</v>
      </c>
      <c r="I19" s="239" t="s">
        <v>233</v>
      </c>
      <c r="J19" s="239" t="s">
        <v>233</v>
      </c>
      <c r="K19" s="239" t="s">
        <v>233</v>
      </c>
      <c r="L19" s="239" t="s">
        <v>233</v>
      </c>
      <c r="M19" s="239" t="s">
        <v>233</v>
      </c>
      <c r="N19" s="239" t="s">
        <v>233</v>
      </c>
      <c r="O19" s="239" t="s">
        <v>233</v>
      </c>
      <c r="P19" s="239" t="s">
        <v>233</v>
      </c>
      <c r="Q19" s="239" t="s">
        <v>233</v>
      </c>
      <c r="R19" s="239" t="s">
        <v>233</v>
      </c>
      <c r="S19" s="239" t="s">
        <v>233</v>
      </c>
      <c r="T19" s="239" t="s">
        <v>233</v>
      </c>
      <c r="U19" s="239" t="s">
        <v>233</v>
      </c>
      <c r="V19" s="239" t="s">
        <v>233</v>
      </c>
      <c r="W19" s="233">
        <v>81224</v>
      </c>
      <c r="X19" s="233">
        <v>443</v>
      </c>
      <c r="Y19" s="233">
        <v>1992</v>
      </c>
      <c r="Z19" s="233">
        <v>2238</v>
      </c>
      <c r="AA19" s="233">
        <v>1342</v>
      </c>
      <c r="AB19" s="233">
        <v>3067</v>
      </c>
      <c r="AC19" s="233">
        <v>83508</v>
      </c>
      <c r="AD19" s="233">
        <v>6794</v>
      </c>
      <c r="AE19" s="234">
        <v>0</v>
      </c>
      <c r="AF19" s="235">
        <v>43.1</v>
      </c>
      <c r="AG19" s="233">
        <v>15526</v>
      </c>
      <c r="AH19" s="233">
        <v>20848</v>
      </c>
      <c r="AI19" s="233">
        <v>23198</v>
      </c>
      <c r="AJ19" s="233">
        <v>22874</v>
      </c>
      <c r="AK19" s="233">
        <v>5876</v>
      </c>
      <c r="AL19" s="233">
        <v>1670</v>
      </c>
      <c r="AM19" s="233">
        <v>308</v>
      </c>
      <c r="AN19" s="233">
        <v>0</v>
      </c>
      <c r="AU19" s="233">
        <v>87678</v>
      </c>
      <c r="AV19" s="233">
        <v>2503</v>
      </c>
      <c r="AW19" s="233">
        <v>125</v>
      </c>
      <c r="AX19" s="233">
        <v>44547</v>
      </c>
      <c r="AY19" s="233">
        <v>15969</v>
      </c>
      <c r="AZ19" s="233">
        <v>12844</v>
      </c>
      <c r="BA19" s="233">
        <v>16798</v>
      </c>
      <c r="BB19" s="233">
        <v>148</v>
      </c>
      <c r="BC19" s="233">
        <v>81224</v>
      </c>
      <c r="BD19" s="233">
        <v>40197</v>
      </c>
      <c r="BE19" s="233">
        <v>27497</v>
      </c>
      <c r="BF19" s="233">
        <v>13354</v>
      </c>
      <c r="BG19" s="233">
        <v>176</v>
      </c>
      <c r="BH19" s="233">
        <v>34598</v>
      </c>
      <c r="BI19" s="233">
        <v>9373</v>
      </c>
      <c r="BJ19" s="233">
        <v>29295</v>
      </c>
      <c r="BK19" s="233">
        <v>3538</v>
      </c>
      <c r="BL19" s="233">
        <v>4396</v>
      </c>
      <c r="BM19" s="233">
        <v>73907</v>
      </c>
      <c r="BN19" s="233">
        <v>1134</v>
      </c>
      <c r="BO19" s="233">
        <v>5582</v>
      </c>
      <c r="BP19" s="233">
        <v>601</v>
      </c>
      <c r="BQ19" s="233">
        <v>78915</v>
      </c>
      <c r="BR19" s="233">
        <v>738</v>
      </c>
      <c r="BS19" s="233">
        <v>723</v>
      </c>
      <c r="BT19" s="233">
        <v>25</v>
      </c>
      <c r="BU19" s="233">
        <v>760</v>
      </c>
      <c r="BV19" s="233">
        <v>67042</v>
      </c>
      <c r="BW19" s="233">
        <v>14180</v>
      </c>
      <c r="BX19" s="238">
        <v>2</v>
      </c>
      <c r="BY19" s="261" t="str">
        <f t="shared" si="1"/>
        <v>—</v>
      </c>
      <c r="BZ19" s="261" t="str">
        <f t="shared" si="2"/>
        <v>—</v>
      </c>
      <c r="CA19" s="237"/>
    </row>
    <row r="20" spans="1:79" hidden="1" x14ac:dyDescent="0.25">
      <c r="A20" s="257" t="str">
        <f t="shared" si="0"/>
        <v>2011Newfoundland and LabradorLicensed practical nurses</v>
      </c>
      <c r="B20" s="213">
        <v>2011</v>
      </c>
      <c r="C20" s="258"/>
      <c r="D20" s="258"/>
      <c r="E20" s="259" t="s">
        <v>14</v>
      </c>
      <c r="F20" s="209" t="s">
        <v>3</v>
      </c>
      <c r="G20" s="233">
        <v>2524</v>
      </c>
      <c r="H20" s="233">
        <v>211</v>
      </c>
      <c r="I20" s="233">
        <v>423</v>
      </c>
      <c r="J20" s="233">
        <v>2313</v>
      </c>
      <c r="K20" s="233">
        <v>123</v>
      </c>
      <c r="L20" s="233">
        <v>85</v>
      </c>
      <c r="M20" s="233">
        <v>3</v>
      </c>
      <c r="N20" s="234">
        <v>0</v>
      </c>
      <c r="O20" s="233">
        <v>47</v>
      </c>
      <c r="P20" s="233">
        <v>138</v>
      </c>
      <c r="Q20" s="233">
        <v>238</v>
      </c>
      <c r="R20" s="234">
        <v>0</v>
      </c>
      <c r="S20" s="233">
        <v>410</v>
      </c>
      <c r="T20" s="233">
        <v>1446</v>
      </c>
      <c r="U20" s="233">
        <v>457</v>
      </c>
      <c r="V20" s="234">
        <v>0</v>
      </c>
      <c r="W20" s="233">
        <v>2480</v>
      </c>
      <c r="X20" s="233">
        <v>2</v>
      </c>
      <c r="Y20" s="233">
        <v>1</v>
      </c>
      <c r="Z20" s="233">
        <v>37</v>
      </c>
      <c r="AA20" s="233">
        <v>3</v>
      </c>
      <c r="AB20" s="234">
        <v>1</v>
      </c>
      <c r="AC20" s="233">
        <v>2242</v>
      </c>
      <c r="AD20" s="233">
        <v>282</v>
      </c>
      <c r="AE20" s="234">
        <v>0</v>
      </c>
      <c r="AF20" s="235">
        <v>44.4</v>
      </c>
      <c r="AG20" s="233">
        <v>258</v>
      </c>
      <c r="AH20" s="233">
        <v>544</v>
      </c>
      <c r="AI20" s="233">
        <v>822</v>
      </c>
      <c r="AJ20" s="233">
        <v>741</v>
      </c>
      <c r="AK20" s="233">
        <v>132</v>
      </c>
      <c r="AL20" s="233">
        <v>25</v>
      </c>
      <c r="AM20" s="233">
        <v>2</v>
      </c>
      <c r="AN20" s="234">
        <v>0</v>
      </c>
      <c r="AU20" s="233">
        <v>2487</v>
      </c>
      <c r="AV20" s="233">
        <v>1</v>
      </c>
      <c r="AW20" s="233">
        <v>36</v>
      </c>
      <c r="AX20" s="233">
        <v>888</v>
      </c>
      <c r="AY20" s="233">
        <v>646</v>
      </c>
      <c r="AZ20" s="233">
        <v>478</v>
      </c>
      <c r="BA20" s="233">
        <v>512</v>
      </c>
      <c r="BB20" s="234">
        <v>0</v>
      </c>
      <c r="BC20" s="233">
        <v>2480</v>
      </c>
      <c r="BD20" s="233">
        <v>1654</v>
      </c>
      <c r="BE20" s="233">
        <v>110</v>
      </c>
      <c r="BF20" s="233">
        <v>716</v>
      </c>
      <c r="BG20" s="234">
        <v>0</v>
      </c>
      <c r="BH20" s="233">
        <v>1104</v>
      </c>
      <c r="BI20" s="233">
        <v>94</v>
      </c>
      <c r="BJ20" s="233">
        <v>1252</v>
      </c>
      <c r="BK20" s="233">
        <v>29</v>
      </c>
      <c r="BL20" s="234">
        <v>1</v>
      </c>
      <c r="BM20" s="233">
        <v>2375</v>
      </c>
      <c r="BN20" s="234">
        <v>0</v>
      </c>
      <c r="BO20" s="233">
        <v>103</v>
      </c>
      <c r="BP20" s="233">
        <v>2</v>
      </c>
      <c r="BQ20" s="233">
        <v>2457</v>
      </c>
      <c r="BR20" s="233">
        <v>6</v>
      </c>
      <c r="BS20" s="233">
        <v>2</v>
      </c>
      <c r="BT20" s="234">
        <v>0</v>
      </c>
      <c r="BU20" s="233">
        <v>15</v>
      </c>
      <c r="BV20" s="233">
        <v>1359</v>
      </c>
      <c r="BW20" s="233">
        <v>1121</v>
      </c>
      <c r="BX20" s="236">
        <v>0</v>
      </c>
      <c r="BY20" s="261">
        <f t="shared" si="1"/>
        <v>8.3597464342313785E-2</v>
      </c>
      <c r="BZ20" s="261">
        <f t="shared" si="2"/>
        <v>0.16759112519809827</v>
      </c>
      <c r="CA20" s="237"/>
    </row>
    <row r="21" spans="1:79" hidden="1" x14ac:dyDescent="0.25">
      <c r="A21" s="257" t="str">
        <f t="shared" si="0"/>
        <v>2011Prince Edward IslandLicensed practical nurses</v>
      </c>
      <c r="B21" s="213">
        <v>2011</v>
      </c>
      <c r="C21" s="258"/>
      <c r="D21" s="258"/>
      <c r="E21" s="259" t="s">
        <v>15</v>
      </c>
      <c r="F21" s="209" t="s">
        <v>3</v>
      </c>
      <c r="G21" s="233">
        <v>691</v>
      </c>
      <c r="H21" s="233">
        <v>87</v>
      </c>
      <c r="I21" s="233">
        <v>40</v>
      </c>
      <c r="J21" s="233">
        <v>604</v>
      </c>
      <c r="K21" s="233">
        <v>52</v>
      </c>
      <c r="L21" s="233">
        <v>27</v>
      </c>
      <c r="M21" s="233">
        <v>8</v>
      </c>
      <c r="N21" s="234">
        <v>0</v>
      </c>
      <c r="O21" s="233">
        <v>4</v>
      </c>
      <c r="P21" s="233">
        <v>23</v>
      </c>
      <c r="Q21" s="233">
        <v>13</v>
      </c>
      <c r="R21" s="234">
        <v>0</v>
      </c>
      <c r="S21" s="233">
        <v>78</v>
      </c>
      <c r="T21" s="233">
        <v>348</v>
      </c>
      <c r="U21" s="233">
        <v>178</v>
      </c>
      <c r="V21" s="234">
        <v>0</v>
      </c>
      <c r="W21" s="233">
        <v>621</v>
      </c>
      <c r="X21" s="234">
        <v>0</v>
      </c>
      <c r="Y21" s="234">
        <v>0</v>
      </c>
      <c r="Z21" s="233">
        <v>1</v>
      </c>
      <c r="AA21" s="233">
        <v>12</v>
      </c>
      <c r="AB21" s="233">
        <v>57</v>
      </c>
      <c r="AC21" s="233">
        <v>629</v>
      </c>
      <c r="AD21" s="233">
        <v>62</v>
      </c>
      <c r="AE21" s="234">
        <v>0</v>
      </c>
      <c r="AF21" s="235">
        <v>46.4</v>
      </c>
      <c r="AG21" s="233">
        <v>67</v>
      </c>
      <c r="AH21" s="233">
        <v>117</v>
      </c>
      <c r="AI21" s="233">
        <v>204</v>
      </c>
      <c r="AJ21" s="233">
        <v>214</v>
      </c>
      <c r="AK21" s="233">
        <v>64</v>
      </c>
      <c r="AL21" s="233">
        <v>23</v>
      </c>
      <c r="AM21" s="233">
        <v>2</v>
      </c>
      <c r="AN21" s="234">
        <v>0</v>
      </c>
      <c r="AU21" s="233">
        <v>688</v>
      </c>
      <c r="AV21" s="233">
        <v>2</v>
      </c>
      <c r="AW21" s="233">
        <v>1</v>
      </c>
      <c r="AX21" s="233">
        <v>228</v>
      </c>
      <c r="AY21" s="233">
        <v>169</v>
      </c>
      <c r="AZ21" s="233">
        <v>140</v>
      </c>
      <c r="BA21" s="233">
        <v>154</v>
      </c>
      <c r="BB21" s="234">
        <v>0</v>
      </c>
      <c r="BC21" s="233">
        <v>621</v>
      </c>
      <c r="BD21" s="233">
        <v>283</v>
      </c>
      <c r="BE21" s="233">
        <v>243</v>
      </c>
      <c r="BF21" s="233">
        <v>95</v>
      </c>
      <c r="BG21" s="234">
        <v>0</v>
      </c>
      <c r="BH21" s="233">
        <v>305</v>
      </c>
      <c r="BI21" s="233">
        <v>87</v>
      </c>
      <c r="BJ21" s="233">
        <v>199</v>
      </c>
      <c r="BK21" s="233">
        <v>17</v>
      </c>
      <c r="BL21" s="234">
        <v>13</v>
      </c>
      <c r="BM21" s="233">
        <v>544</v>
      </c>
      <c r="BN21" s="233">
        <v>6</v>
      </c>
      <c r="BO21" s="233">
        <v>47</v>
      </c>
      <c r="BP21" s="234">
        <v>24</v>
      </c>
      <c r="BQ21" s="233">
        <v>566</v>
      </c>
      <c r="BR21" s="233">
        <v>5</v>
      </c>
      <c r="BS21" s="233">
        <v>3</v>
      </c>
      <c r="BT21" s="234">
        <v>0</v>
      </c>
      <c r="BU21" s="233">
        <v>47</v>
      </c>
      <c r="BV21" s="233">
        <v>482</v>
      </c>
      <c r="BW21" s="233">
        <v>139</v>
      </c>
      <c r="BX21" s="236">
        <v>0</v>
      </c>
      <c r="BY21" s="261">
        <f t="shared" si="1"/>
        <v>0.12590448625180897</v>
      </c>
      <c r="BZ21" s="261">
        <f t="shared" si="2"/>
        <v>5.7887120115774238E-2</v>
      </c>
      <c r="CA21" s="237"/>
    </row>
    <row r="22" spans="1:79" hidden="1" x14ac:dyDescent="0.25">
      <c r="A22" s="257" t="str">
        <f t="shared" si="0"/>
        <v>2011Nova ScotiaLicensed practical nurses</v>
      </c>
      <c r="B22" s="213">
        <v>2011</v>
      </c>
      <c r="C22" s="258"/>
      <c r="D22" s="258"/>
      <c r="E22" s="209" t="s">
        <v>16</v>
      </c>
      <c r="F22" s="209" t="s">
        <v>3</v>
      </c>
      <c r="G22" s="233">
        <v>3749</v>
      </c>
      <c r="H22" s="233">
        <v>436</v>
      </c>
      <c r="I22" s="233">
        <v>282</v>
      </c>
      <c r="J22" s="233">
        <v>3313</v>
      </c>
      <c r="K22" s="233">
        <v>268</v>
      </c>
      <c r="L22" s="233">
        <v>149</v>
      </c>
      <c r="M22" s="233">
        <v>19</v>
      </c>
      <c r="N22" s="234">
        <v>0</v>
      </c>
      <c r="O22" s="233">
        <v>80</v>
      </c>
      <c r="P22" s="233">
        <v>107</v>
      </c>
      <c r="Q22" s="233">
        <v>95</v>
      </c>
      <c r="R22" s="234">
        <v>0</v>
      </c>
      <c r="S22" s="233">
        <v>551</v>
      </c>
      <c r="T22" s="233">
        <v>1976</v>
      </c>
      <c r="U22" s="233">
        <v>786</v>
      </c>
      <c r="V22" s="234">
        <v>0</v>
      </c>
      <c r="W22" s="233">
        <v>3710</v>
      </c>
      <c r="X22" s="233">
        <v>4</v>
      </c>
      <c r="Y22" s="233">
        <v>2</v>
      </c>
      <c r="Z22" s="233">
        <v>28</v>
      </c>
      <c r="AA22" s="234">
        <v>2</v>
      </c>
      <c r="AB22" s="233">
        <v>3</v>
      </c>
      <c r="AC22" s="233">
        <v>3564</v>
      </c>
      <c r="AD22" s="233">
        <v>185</v>
      </c>
      <c r="AE22" s="234">
        <v>0</v>
      </c>
      <c r="AF22" s="235">
        <v>44.6</v>
      </c>
      <c r="AG22" s="233">
        <v>429</v>
      </c>
      <c r="AH22" s="233">
        <v>851</v>
      </c>
      <c r="AI22" s="233">
        <v>1080</v>
      </c>
      <c r="AJ22" s="233">
        <v>1024</v>
      </c>
      <c r="AK22" s="233">
        <v>263</v>
      </c>
      <c r="AL22" s="233">
        <v>86</v>
      </c>
      <c r="AM22" s="233">
        <v>16</v>
      </c>
      <c r="AN22" s="234">
        <v>0</v>
      </c>
      <c r="AU22" s="233">
        <v>3705</v>
      </c>
      <c r="AV22" s="233">
        <v>44</v>
      </c>
      <c r="AW22" s="234">
        <v>0</v>
      </c>
      <c r="AX22" s="233">
        <v>1282</v>
      </c>
      <c r="AY22" s="233">
        <v>909</v>
      </c>
      <c r="AZ22" s="233">
        <v>739</v>
      </c>
      <c r="BA22" s="233">
        <v>819</v>
      </c>
      <c r="BB22" s="234">
        <v>0</v>
      </c>
      <c r="BC22" s="233">
        <v>3710</v>
      </c>
      <c r="BD22" s="233">
        <v>1843</v>
      </c>
      <c r="BE22" s="233">
        <v>970</v>
      </c>
      <c r="BF22" s="233">
        <v>738</v>
      </c>
      <c r="BG22" s="233">
        <v>159</v>
      </c>
      <c r="BH22" s="233">
        <v>1781</v>
      </c>
      <c r="BI22" s="233">
        <v>529</v>
      </c>
      <c r="BJ22" s="233">
        <v>1254</v>
      </c>
      <c r="BK22" s="233">
        <v>70</v>
      </c>
      <c r="BL22" s="233">
        <v>76</v>
      </c>
      <c r="BM22" s="233">
        <v>3436</v>
      </c>
      <c r="BN22" s="233">
        <v>87</v>
      </c>
      <c r="BO22" s="233">
        <v>166</v>
      </c>
      <c r="BP22" s="233">
        <v>21</v>
      </c>
      <c r="BQ22" s="233">
        <v>3652</v>
      </c>
      <c r="BR22" s="233">
        <v>18</v>
      </c>
      <c r="BS22" s="233">
        <v>13</v>
      </c>
      <c r="BT22" s="233">
        <v>6</v>
      </c>
      <c r="BU22" s="233">
        <v>21</v>
      </c>
      <c r="BV22" s="233">
        <v>2356</v>
      </c>
      <c r="BW22" s="233">
        <v>1354</v>
      </c>
      <c r="BX22" s="238">
        <v>0</v>
      </c>
      <c r="BY22" s="261">
        <f t="shared" si="1"/>
        <v>0.11629767938116831</v>
      </c>
      <c r="BZ22" s="261">
        <f t="shared" si="2"/>
        <v>7.522005868231528E-2</v>
      </c>
      <c r="CA22" s="237"/>
    </row>
    <row r="23" spans="1:79" hidden="1" x14ac:dyDescent="0.25">
      <c r="A23" s="257" t="str">
        <f t="shared" si="0"/>
        <v>2011New BrunswickLicensed practical nurses</v>
      </c>
      <c r="B23" s="213">
        <v>2011</v>
      </c>
      <c r="C23" s="258"/>
      <c r="D23" s="258"/>
      <c r="E23" s="259" t="s">
        <v>17</v>
      </c>
      <c r="F23" s="209" t="s">
        <v>3</v>
      </c>
      <c r="G23" s="233">
        <v>3006</v>
      </c>
      <c r="H23" s="233">
        <v>299</v>
      </c>
      <c r="I23" s="233">
        <v>269</v>
      </c>
      <c r="J23" s="233">
        <v>2707</v>
      </c>
      <c r="K23" s="233">
        <v>167</v>
      </c>
      <c r="L23" s="233">
        <v>118</v>
      </c>
      <c r="M23" s="233">
        <v>14</v>
      </c>
      <c r="N23" s="234">
        <v>0</v>
      </c>
      <c r="O23" s="233">
        <v>71</v>
      </c>
      <c r="P23" s="233">
        <v>86</v>
      </c>
      <c r="Q23" s="233">
        <v>112</v>
      </c>
      <c r="R23" s="234">
        <v>0</v>
      </c>
      <c r="S23" s="233">
        <v>586</v>
      </c>
      <c r="T23" s="233">
        <v>1563</v>
      </c>
      <c r="U23" s="233">
        <v>558</v>
      </c>
      <c r="V23" s="234">
        <v>0</v>
      </c>
      <c r="W23" s="233">
        <v>2905</v>
      </c>
      <c r="X23" s="234">
        <v>0</v>
      </c>
      <c r="Y23" s="234">
        <v>0</v>
      </c>
      <c r="Z23" s="234">
        <v>0</v>
      </c>
      <c r="AA23" s="234">
        <v>0</v>
      </c>
      <c r="AB23" s="233">
        <v>101</v>
      </c>
      <c r="AC23" s="233">
        <v>2685</v>
      </c>
      <c r="AD23" s="233">
        <v>321</v>
      </c>
      <c r="AE23" s="234">
        <v>0</v>
      </c>
      <c r="AF23" s="235">
        <v>43.6</v>
      </c>
      <c r="AG23" s="233">
        <v>376</v>
      </c>
      <c r="AH23" s="233">
        <v>762</v>
      </c>
      <c r="AI23" s="233">
        <v>874</v>
      </c>
      <c r="AJ23" s="233">
        <v>773</v>
      </c>
      <c r="AK23" s="233">
        <v>160</v>
      </c>
      <c r="AL23" s="233">
        <v>54</v>
      </c>
      <c r="AM23" s="233">
        <v>7</v>
      </c>
      <c r="AN23" s="234">
        <v>0</v>
      </c>
      <c r="AU23" s="233">
        <v>2986</v>
      </c>
      <c r="AV23" s="233">
        <v>20</v>
      </c>
      <c r="AW23" s="234">
        <v>0</v>
      </c>
      <c r="AX23" s="233">
        <v>1406</v>
      </c>
      <c r="AY23" s="233">
        <v>930</v>
      </c>
      <c r="AZ23" s="233">
        <v>286</v>
      </c>
      <c r="BA23" s="233">
        <v>384</v>
      </c>
      <c r="BB23" s="234">
        <v>0</v>
      </c>
      <c r="BC23" s="233">
        <v>2905</v>
      </c>
      <c r="BD23" s="233">
        <v>1582</v>
      </c>
      <c r="BE23" s="233">
        <v>934</v>
      </c>
      <c r="BF23" s="233">
        <v>389</v>
      </c>
      <c r="BG23" s="234">
        <v>0</v>
      </c>
      <c r="BH23" s="233">
        <v>1585</v>
      </c>
      <c r="BI23" s="233">
        <v>186</v>
      </c>
      <c r="BJ23" s="233">
        <v>1109</v>
      </c>
      <c r="BK23" s="233">
        <v>25</v>
      </c>
      <c r="BL23" s="234">
        <v>0</v>
      </c>
      <c r="BM23" s="233">
        <v>2602</v>
      </c>
      <c r="BN23" s="233">
        <v>61</v>
      </c>
      <c r="BO23" s="233">
        <v>239</v>
      </c>
      <c r="BP23" s="233">
        <v>3</v>
      </c>
      <c r="BQ23" s="233">
        <v>2716</v>
      </c>
      <c r="BR23" s="233">
        <v>15</v>
      </c>
      <c r="BS23" s="233">
        <v>123</v>
      </c>
      <c r="BT23" s="234">
        <v>0</v>
      </c>
      <c r="BU23" s="233">
        <v>51</v>
      </c>
      <c r="BV23" s="233">
        <v>2005</v>
      </c>
      <c r="BW23" s="233">
        <v>900</v>
      </c>
      <c r="BX23" s="236">
        <v>0</v>
      </c>
      <c r="BY23" s="261">
        <f t="shared" si="1"/>
        <v>9.9467731204258156E-2</v>
      </c>
      <c r="BZ23" s="261">
        <f t="shared" si="2"/>
        <v>8.9487691284098475E-2</v>
      </c>
      <c r="CA23" s="237"/>
    </row>
    <row r="24" spans="1:79" hidden="1" x14ac:dyDescent="0.25">
      <c r="A24" s="257" t="str">
        <f t="shared" si="0"/>
        <v>2011QuebecLicensed practical nurses</v>
      </c>
      <c r="B24" s="213">
        <v>2011</v>
      </c>
      <c r="C24" s="258"/>
      <c r="D24" s="258"/>
      <c r="E24" s="259" t="s">
        <v>18</v>
      </c>
      <c r="F24" s="209" t="s">
        <v>3</v>
      </c>
      <c r="G24" s="233">
        <v>23800</v>
      </c>
      <c r="H24" s="234">
        <v>3299</v>
      </c>
      <c r="I24" s="234">
        <v>1769</v>
      </c>
      <c r="J24" s="234">
        <v>20501</v>
      </c>
      <c r="K24" s="234">
        <v>2076</v>
      </c>
      <c r="L24" s="234">
        <v>1173</v>
      </c>
      <c r="M24" s="234">
        <v>50</v>
      </c>
      <c r="N24" s="234">
        <v>0</v>
      </c>
      <c r="O24" s="233">
        <v>776</v>
      </c>
      <c r="P24" s="233">
        <v>574</v>
      </c>
      <c r="Q24" s="233">
        <v>419</v>
      </c>
      <c r="R24" s="234">
        <v>0</v>
      </c>
      <c r="S24" s="234">
        <v>5907</v>
      </c>
      <c r="T24" s="234">
        <v>11679</v>
      </c>
      <c r="U24" s="234">
        <v>2915</v>
      </c>
      <c r="V24" s="234">
        <v>0</v>
      </c>
      <c r="W24" s="233">
        <v>21394</v>
      </c>
      <c r="X24" s="234">
        <v>0</v>
      </c>
      <c r="Y24" s="234">
        <v>0</v>
      </c>
      <c r="Z24" s="233">
        <v>2</v>
      </c>
      <c r="AA24" s="234">
        <v>0</v>
      </c>
      <c r="AB24" s="233">
        <v>2404</v>
      </c>
      <c r="AC24" s="233">
        <v>21464</v>
      </c>
      <c r="AD24" s="233">
        <v>2336</v>
      </c>
      <c r="AE24" s="234">
        <v>0</v>
      </c>
      <c r="AF24" s="235">
        <v>40.700000000000003</v>
      </c>
      <c r="AG24" s="233">
        <v>4771</v>
      </c>
      <c r="AH24" s="233">
        <v>6513</v>
      </c>
      <c r="AI24" s="233">
        <v>6376</v>
      </c>
      <c r="AJ24" s="233">
        <v>5172</v>
      </c>
      <c r="AK24" s="233">
        <v>743</v>
      </c>
      <c r="AL24" s="233">
        <v>183</v>
      </c>
      <c r="AM24" s="233">
        <v>42</v>
      </c>
      <c r="AN24" s="234">
        <v>0</v>
      </c>
      <c r="AU24" s="233">
        <v>23768</v>
      </c>
      <c r="AV24" s="234">
        <v>13</v>
      </c>
      <c r="AW24" s="234">
        <v>19</v>
      </c>
      <c r="AX24" s="233">
        <v>14972</v>
      </c>
      <c r="AY24" s="233">
        <v>2450</v>
      </c>
      <c r="AZ24" s="233">
        <v>2589</v>
      </c>
      <c r="BA24" s="233">
        <v>3775</v>
      </c>
      <c r="BB24" s="233">
        <v>14</v>
      </c>
      <c r="BC24" s="233">
        <v>21394</v>
      </c>
      <c r="BD24" s="233">
        <v>8629</v>
      </c>
      <c r="BE24" s="233">
        <v>10301</v>
      </c>
      <c r="BF24" s="233">
        <v>2464</v>
      </c>
      <c r="BG24" s="234">
        <v>0</v>
      </c>
      <c r="BH24" s="233">
        <v>6259</v>
      </c>
      <c r="BI24" s="233">
        <v>753</v>
      </c>
      <c r="BJ24" s="233">
        <v>7678</v>
      </c>
      <c r="BK24" s="233">
        <v>1664</v>
      </c>
      <c r="BL24" s="233">
        <v>5040</v>
      </c>
      <c r="BM24" s="233">
        <v>20742</v>
      </c>
      <c r="BN24" s="234">
        <v>0</v>
      </c>
      <c r="BO24" s="233">
        <v>602</v>
      </c>
      <c r="BP24" s="233">
        <v>50</v>
      </c>
      <c r="BQ24" s="233">
        <v>20996</v>
      </c>
      <c r="BR24" s="233">
        <v>123</v>
      </c>
      <c r="BS24" s="233">
        <v>257</v>
      </c>
      <c r="BT24" s="234">
        <v>0</v>
      </c>
      <c r="BU24" s="233">
        <v>18</v>
      </c>
      <c r="BV24" s="233">
        <v>18262</v>
      </c>
      <c r="BW24" s="233">
        <v>3132</v>
      </c>
      <c r="BX24" s="236">
        <v>0</v>
      </c>
      <c r="BY24" s="261">
        <f t="shared" si="1"/>
        <v>0.13861344537815126</v>
      </c>
      <c r="BZ24" s="261">
        <f t="shared" si="2"/>
        <v>7.4327731092436969E-2</v>
      </c>
      <c r="CA24" s="237"/>
    </row>
    <row r="25" spans="1:79" hidden="1" x14ac:dyDescent="0.25">
      <c r="A25" s="257" t="str">
        <f t="shared" si="0"/>
        <v>2011OntarioLicensed practical nurses</v>
      </c>
      <c r="B25" s="213">
        <v>2011</v>
      </c>
      <c r="C25" s="258"/>
      <c r="D25" s="258"/>
      <c r="E25" s="259" t="s">
        <v>19</v>
      </c>
      <c r="F25" s="209" t="s">
        <v>3</v>
      </c>
      <c r="G25" s="233">
        <v>36138</v>
      </c>
      <c r="H25" s="233">
        <v>3011</v>
      </c>
      <c r="I25" s="233">
        <v>1844</v>
      </c>
      <c r="J25" s="233">
        <v>33127</v>
      </c>
      <c r="K25" s="233">
        <v>1803</v>
      </c>
      <c r="L25" s="233">
        <v>1129</v>
      </c>
      <c r="M25" s="233">
        <v>79</v>
      </c>
      <c r="N25" s="234">
        <v>0</v>
      </c>
      <c r="O25" s="233">
        <v>361</v>
      </c>
      <c r="P25" s="233">
        <v>533</v>
      </c>
      <c r="Q25" s="233">
        <v>950</v>
      </c>
      <c r="R25" s="234">
        <v>0</v>
      </c>
      <c r="S25" s="233">
        <v>7458</v>
      </c>
      <c r="T25" s="233">
        <v>16622</v>
      </c>
      <c r="U25" s="233">
        <v>9046</v>
      </c>
      <c r="V25" s="234">
        <v>1</v>
      </c>
      <c r="W25" s="233">
        <v>31446</v>
      </c>
      <c r="X25" s="233">
        <v>443</v>
      </c>
      <c r="Y25" s="233">
        <v>1094</v>
      </c>
      <c r="Z25" s="233">
        <v>971</v>
      </c>
      <c r="AA25" s="233">
        <v>1175</v>
      </c>
      <c r="AB25" s="233">
        <v>1009</v>
      </c>
      <c r="AC25" s="233">
        <v>33657</v>
      </c>
      <c r="AD25" s="233">
        <v>2481</v>
      </c>
      <c r="AE25" s="234">
        <v>0</v>
      </c>
      <c r="AF25" s="235">
        <v>44.5</v>
      </c>
      <c r="AG25" s="233">
        <v>5723</v>
      </c>
      <c r="AH25" s="233">
        <v>7397</v>
      </c>
      <c r="AI25" s="233">
        <v>9060</v>
      </c>
      <c r="AJ25" s="233">
        <v>9632</v>
      </c>
      <c r="AK25" s="233">
        <v>3125</v>
      </c>
      <c r="AL25" s="233">
        <v>1002</v>
      </c>
      <c r="AM25" s="233">
        <v>198</v>
      </c>
      <c r="AN25" s="234">
        <v>1</v>
      </c>
      <c r="AU25" s="233">
        <v>34252</v>
      </c>
      <c r="AV25" s="233">
        <v>1878</v>
      </c>
      <c r="AW25" s="233">
        <v>8</v>
      </c>
      <c r="AX25" s="233">
        <v>14835</v>
      </c>
      <c r="AY25" s="233">
        <v>8030</v>
      </c>
      <c r="AZ25" s="233">
        <v>6107</v>
      </c>
      <c r="BA25" s="233">
        <v>7132</v>
      </c>
      <c r="BB25" s="233">
        <v>34</v>
      </c>
      <c r="BC25" s="233">
        <v>31446</v>
      </c>
      <c r="BD25" s="233">
        <v>19207</v>
      </c>
      <c r="BE25" s="233">
        <v>9569</v>
      </c>
      <c r="BF25" s="233">
        <v>2670</v>
      </c>
      <c r="BG25" s="234">
        <v>0</v>
      </c>
      <c r="BH25" s="233">
        <v>13126</v>
      </c>
      <c r="BI25" s="233">
        <v>4032</v>
      </c>
      <c r="BJ25" s="233">
        <v>11660</v>
      </c>
      <c r="BK25" s="233">
        <v>1636</v>
      </c>
      <c r="BL25" s="233">
        <v>992</v>
      </c>
      <c r="BM25" s="233">
        <v>26904</v>
      </c>
      <c r="BN25" s="233">
        <v>832</v>
      </c>
      <c r="BO25" s="233">
        <v>3035</v>
      </c>
      <c r="BP25" s="233">
        <v>675</v>
      </c>
      <c r="BQ25" s="233">
        <v>29872</v>
      </c>
      <c r="BR25" s="233">
        <v>684</v>
      </c>
      <c r="BS25" s="233">
        <v>199</v>
      </c>
      <c r="BT25" s="234" t="s">
        <v>233</v>
      </c>
      <c r="BU25" s="233">
        <v>691</v>
      </c>
      <c r="BV25" s="233">
        <v>28123</v>
      </c>
      <c r="BW25" s="233">
        <v>3323</v>
      </c>
      <c r="BX25" s="236">
        <v>0</v>
      </c>
      <c r="BY25" s="261">
        <f t="shared" si="1"/>
        <v>8.3319497481875032E-2</v>
      </c>
      <c r="BZ25" s="261">
        <f t="shared" si="2"/>
        <v>5.1026620178205764E-2</v>
      </c>
      <c r="CA25" s="237"/>
    </row>
    <row r="26" spans="1:79" hidden="1" x14ac:dyDescent="0.25">
      <c r="A26" s="257" t="str">
        <f t="shared" si="0"/>
        <v>2011ManitobaLicensed practical nurses</v>
      </c>
      <c r="B26" s="213">
        <v>2011</v>
      </c>
      <c r="C26" s="258"/>
      <c r="D26" s="258"/>
      <c r="E26" s="209" t="s">
        <v>20</v>
      </c>
      <c r="F26" s="209" t="s">
        <v>3</v>
      </c>
      <c r="G26" s="233">
        <v>2850</v>
      </c>
      <c r="H26" s="233">
        <v>271</v>
      </c>
      <c r="I26" s="233">
        <v>62</v>
      </c>
      <c r="J26" s="233">
        <v>2579</v>
      </c>
      <c r="K26" s="233">
        <v>157</v>
      </c>
      <c r="L26" s="233">
        <v>107</v>
      </c>
      <c r="M26" s="233">
        <v>7</v>
      </c>
      <c r="N26" s="234">
        <v>0</v>
      </c>
      <c r="O26" s="233">
        <v>15</v>
      </c>
      <c r="P26" s="233">
        <v>30</v>
      </c>
      <c r="Q26" s="233">
        <v>17</v>
      </c>
      <c r="R26" s="234">
        <v>0</v>
      </c>
      <c r="S26" s="233">
        <v>456</v>
      </c>
      <c r="T26" s="233">
        <v>1379</v>
      </c>
      <c r="U26" s="233">
        <v>744</v>
      </c>
      <c r="V26" s="234">
        <v>0</v>
      </c>
      <c r="W26" s="233">
        <v>2836</v>
      </c>
      <c r="X26" s="233">
        <v>0</v>
      </c>
      <c r="Y26" s="234">
        <v>1</v>
      </c>
      <c r="Z26" s="233">
        <v>9</v>
      </c>
      <c r="AA26" s="233">
        <v>0</v>
      </c>
      <c r="AB26" s="233">
        <v>4</v>
      </c>
      <c r="AC26" s="233">
        <v>2663</v>
      </c>
      <c r="AD26" s="233">
        <v>187</v>
      </c>
      <c r="AE26" s="234">
        <v>0</v>
      </c>
      <c r="AF26" s="235">
        <v>45.4</v>
      </c>
      <c r="AG26" s="233">
        <v>307</v>
      </c>
      <c r="AH26" s="233">
        <v>662</v>
      </c>
      <c r="AI26" s="233">
        <v>719</v>
      </c>
      <c r="AJ26" s="233">
        <v>799</v>
      </c>
      <c r="AK26" s="233">
        <v>261</v>
      </c>
      <c r="AL26" s="233">
        <v>92</v>
      </c>
      <c r="AM26" s="233">
        <v>10</v>
      </c>
      <c r="AN26" s="234">
        <v>0</v>
      </c>
      <c r="AU26" s="233">
        <v>2687</v>
      </c>
      <c r="AV26" s="233">
        <v>163</v>
      </c>
      <c r="AW26" s="234">
        <v>0</v>
      </c>
      <c r="AX26" s="233">
        <v>1339</v>
      </c>
      <c r="AY26" s="233">
        <v>426</v>
      </c>
      <c r="AZ26" s="233">
        <v>448</v>
      </c>
      <c r="BA26" s="233">
        <v>637</v>
      </c>
      <c r="BB26" s="234">
        <v>0</v>
      </c>
      <c r="BC26" s="233">
        <v>2836</v>
      </c>
      <c r="BD26" s="233">
        <v>1094</v>
      </c>
      <c r="BE26" s="233">
        <v>980</v>
      </c>
      <c r="BF26" s="233">
        <v>762</v>
      </c>
      <c r="BG26" s="234">
        <v>0</v>
      </c>
      <c r="BH26" s="233">
        <v>927</v>
      </c>
      <c r="BI26" s="233">
        <v>362</v>
      </c>
      <c r="BJ26" s="233">
        <v>1425</v>
      </c>
      <c r="BK26" s="233">
        <v>118</v>
      </c>
      <c r="BL26" s="233">
        <v>4</v>
      </c>
      <c r="BM26" s="233">
        <v>2653</v>
      </c>
      <c r="BN26" s="233">
        <v>36</v>
      </c>
      <c r="BO26" s="233">
        <v>99</v>
      </c>
      <c r="BP26" s="234">
        <v>48</v>
      </c>
      <c r="BQ26" s="233">
        <v>2789</v>
      </c>
      <c r="BR26" s="233">
        <v>14</v>
      </c>
      <c r="BS26" s="233">
        <v>28</v>
      </c>
      <c r="BT26" s="233">
        <v>1</v>
      </c>
      <c r="BU26" s="233">
        <v>4</v>
      </c>
      <c r="BV26" s="233">
        <v>1549</v>
      </c>
      <c r="BW26" s="233">
        <v>1287</v>
      </c>
      <c r="BX26" s="238">
        <v>0</v>
      </c>
      <c r="BY26" s="261">
        <f t="shared" si="1"/>
        <v>9.508771929824561E-2</v>
      </c>
      <c r="BZ26" s="261">
        <f t="shared" si="2"/>
        <v>2.175438596491228E-2</v>
      </c>
      <c r="CA26" s="237"/>
    </row>
    <row r="27" spans="1:79" hidden="1" x14ac:dyDescent="0.25">
      <c r="A27" s="257" t="str">
        <f t="shared" si="0"/>
        <v>2011SaskatchewanLicensed practical nurses</v>
      </c>
      <c r="B27" s="213">
        <v>2011</v>
      </c>
      <c r="C27" s="258"/>
      <c r="D27" s="258"/>
      <c r="E27" s="259" t="s">
        <v>21</v>
      </c>
      <c r="F27" s="209" t="s">
        <v>3</v>
      </c>
      <c r="G27" s="233">
        <v>2870</v>
      </c>
      <c r="H27" s="233">
        <v>359</v>
      </c>
      <c r="I27" s="233">
        <v>199</v>
      </c>
      <c r="J27" s="233">
        <v>2511</v>
      </c>
      <c r="K27" s="233">
        <v>266</v>
      </c>
      <c r="L27" s="233">
        <v>88</v>
      </c>
      <c r="M27" s="233">
        <v>5</v>
      </c>
      <c r="N27" s="234">
        <v>0</v>
      </c>
      <c r="O27" s="233">
        <v>86</v>
      </c>
      <c r="P27" s="233">
        <v>48</v>
      </c>
      <c r="Q27" s="233">
        <v>65</v>
      </c>
      <c r="R27" s="234">
        <v>0</v>
      </c>
      <c r="S27" s="233">
        <v>765</v>
      </c>
      <c r="T27" s="233">
        <v>1177</v>
      </c>
      <c r="U27" s="233">
        <v>569</v>
      </c>
      <c r="V27" s="234">
        <v>0</v>
      </c>
      <c r="W27" s="233">
        <v>2806</v>
      </c>
      <c r="X27" s="233">
        <v>0</v>
      </c>
      <c r="Y27" s="233">
        <v>1</v>
      </c>
      <c r="Z27" s="233">
        <v>49</v>
      </c>
      <c r="AA27" s="233">
        <v>2</v>
      </c>
      <c r="AB27" s="233">
        <v>12</v>
      </c>
      <c r="AC27" s="233">
        <v>2762</v>
      </c>
      <c r="AD27" s="233">
        <v>108</v>
      </c>
      <c r="AE27" s="234">
        <v>0</v>
      </c>
      <c r="AF27" s="235">
        <v>41.7</v>
      </c>
      <c r="AG27" s="233">
        <v>632</v>
      </c>
      <c r="AH27" s="233">
        <v>711</v>
      </c>
      <c r="AI27" s="233">
        <v>597</v>
      </c>
      <c r="AJ27" s="233">
        <v>721</v>
      </c>
      <c r="AK27" s="233">
        <v>164</v>
      </c>
      <c r="AL27" s="233">
        <v>43</v>
      </c>
      <c r="AM27" s="233">
        <v>2</v>
      </c>
      <c r="AN27" s="234">
        <v>0</v>
      </c>
      <c r="AU27" s="233">
        <v>2826</v>
      </c>
      <c r="AV27" s="233">
        <v>43</v>
      </c>
      <c r="AW27" s="234">
        <v>1</v>
      </c>
      <c r="AX27" s="233">
        <v>1620</v>
      </c>
      <c r="AY27" s="233">
        <v>329</v>
      </c>
      <c r="AZ27" s="233">
        <v>308</v>
      </c>
      <c r="BA27" s="233">
        <v>613</v>
      </c>
      <c r="BB27" s="234">
        <v>0</v>
      </c>
      <c r="BC27" s="233">
        <v>2806</v>
      </c>
      <c r="BD27" s="233">
        <v>1499</v>
      </c>
      <c r="BE27" s="233">
        <v>718</v>
      </c>
      <c r="BF27" s="233">
        <v>545</v>
      </c>
      <c r="BG27" s="233">
        <v>44</v>
      </c>
      <c r="BH27" s="233">
        <v>1706</v>
      </c>
      <c r="BI27" s="233">
        <v>576</v>
      </c>
      <c r="BJ27" s="233">
        <v>494</v>
      </c>
      <c r="BK27" s="233">
        <v>27</v>
      </c>
      <c r="BL27" s="233">
        <v>3</v>
      </c>
      <c r="BM27" s="233">
        <v>2489</v>
      </c>
      <c r="BN27" s="233">
        <v>20</v>
      </c>
      <c r="BO27" s="233">
        <v>279</v>
      </c>
      <c r="BP27" s="233">
        <v>18</v>
      </c>
      <c r="BQ27" s="233">
        <v>2750</v>
      </c>
      <c r="BR27" s="233">
        <v>23</v>
      </c>
      <c r="BS27" s="233">
        <v>15</v>
      </c>
      <c r="BT27" s="233">
        <v>2</v>
      </c>
      <c r="BU27" s="233">
        <v>16</v>
      </c>
      <c r="BV27" s="233">
        <v>1838</v>
      </c>
      <c r="BW27" s="233">
        <v>968</v>
      </c>
      <c r="BX27" s="236">
        <v>0</v>
      </c>
      <c r="BY27" s="261">
        <f t="shared" si="1"/>
        <v>0.12508710801393727</v>
      </c>
      <c r="BZ27" s="261">
        <f t="shared" si="2"/>
        <v>6.9337979094076657E-2</v>
      </c>
      <c r="CA27" s="237"/>
    </row>
    <row r="28" spans="1:79" hidden="1" x14ac:dyDescent="0.25">
      <c r="A28" s="257" t="str">
        <f t="shared" si="0"/>
        <v>2011AlbertaLicensed practical nurses</v>
      </c>
      <c r="B28" s="213">
        <v>2011</v>
      </c>
      <c r="C28" s="258"/>
      <c r="D28" s="258"/>
      <c r="E28" s="209" t="s">
        <v>22</v>
      </c>
      <c r="F28" s="209" t="s">
        <v>3</v>
      </c>
      <c r="G28" s="233">
        <v>8572</v>
      </c>
      <c r="H28" s="233">
        <v>996</v>
      </c>
      <c r="I28" s="233">
        <v>563</v>
      </c>
      <c r="J28" s="233">
        <v>7576</v>
      </c>
      <c r="K28" s="233">
        <v>690</v>
      </c>
      <c r="L28" s="233">
        <v>289</v>
      </c>
      <c r="M28" s="233">
        <v>17</v>
      </c>
      <c r="N28" s="234">
        <v>0</v>
      </c>
      <c r="O28" s="233">
        <v>266</v>
      </c>
      <c r="P28" s="233">
        <v>151</v>
      </c>
      <c r="Q28" s="233">
        <v>146</v>
      </c>
      <c r="R28" s="234">
        <v>0</v>
      </c>
      <c r="S28" s="233">
        <v>2605</v>
      </c>
      <c r="T28" s="233">
        <v>3350</v>
      </c>
      <c r="U28" s="233">
        <v>1621</v>
      </c>
      <c r="V28" s="234">
        <v>0</v>
      </c>
      <c r="W28" s="233">
        <v>7720</v>
      </c>
      <c r="X28" s="234">
        <v>14</v>
      </c>
      <c r="Y28" s="234">
        <v>5</v>
      </c>
      <c r="Z28" s="233">
        <v>819</v>
      </c>
      <c r="AA28" s="233">
        <v>14</v>
      </c>
      <c r="AB28" s="234">
        <v>0</v>
      </c>
      <c r="AC28" s="233">
        <v>8083</v>
      </c>
      <c r="AD28" s="233">
        <v>489</v>
      </c>
      <c r="AE28" s="234">
        <v>0</v>
      </c>
      <c r="AF28" s="235">
        <v>41.1</v>
      </c>
      <c r="AG28" s="233">
        <v>2135</v>
      </c>
      <c r="AH28" s="233">
        <v>2139</v>
      </c>
      <c r="AI28" s="233">
        <v>1770</v>
      </c>
      <c r="AJ28" s="233">
        <v>1684</v>
      </c>
      <c r="AK28" s="233">
        <v>567</v>
      </c>
      <c r="AL28" s="233">
        <v>234</v>
      </c>
      <c r="AM28" s="233">
        <v>43</v>
      </c>
      <c r="AN28" s="234">
        <v>0</v>
      </c>
      <c r="AU28" s="233">
        <v>8070</v>
      </c>
      <c r="AV28" s="233">
        <v>502</v>
      </c>
      <c r="AW28" s="234">
        <v>0</v>
      </c>
      <c r="AX28" s="233">
        <v>5399</v>
      </c>
      <c r="AY28" s="233">
        <v>1050</v>
      </c>
      <c r="AZ28" s="233">
        <v>847</v>
      </c>
      <c r="BA28" s="233">
        <v>1276</v>
      </c>
      <c r="BB28" s="234">
        <v>0</v>
      </c>
      <c r="BC28" s="233">
        <v>7720</v>
      </c>
      <c r="BD28" s="233">
        <v>3426</v>
      </c>
      <c r="BE28" s="233">
        <v>3259</v>
      </c>
      <c r="BF28" s="233">
        <v>1035</v>
      </c>
      <c r="BG28" s="234">
        <v>0</v>
      </c>
      <c r="BH28" s="233">
        <v>3127</v>
      </c>
      <c r="BI28" s="233">
        <v>2433</v>
      </c>
      <c r="BJ28" s="233">
        <v>1881</v>
      </c>
      <c r="BK28" s="233">
        <v>279</v>
      </c>
      <c r="BL28" s="234">
        <v>0</v>
      </c>
      <c r="BM28" s="233">
        <v>7002</v>
      </c>
      <c r="BN28" s="233">
        <v>124</v>
      </c>
      <c r="BO28" s="233">
        <v>594</v>
      </c>
      <c r="BP28" s="234">
        <v>0</v>
      </c>
      <c r="BQ28" s="233">
        <v>7491</v>
      </c>
      <c r="BR28" s="233">
        <v>83</v>
      </c>
      <c r="BS28" s="233">
        <v>138</v>
      </c>
      <c r="BT28" s="233">
        <v>7</v>
      </c>
      <c r="BU28" s="234">
        <v>1</v>
      </c>
      <c r="BV28" s="233">
        <v>6095</v>
      </c>
      <c r="BW28" s="233">
        <v>1625</v>
      </c>
      <c r="BX28" s="236">
        <v>0</v>
      </c>
      <c r="BY28" s="261">
        <f t="shared" si="1"/>
        <v>0.11619225384974335</v>
      </c>
      <c r="BZ28" s="261">
        <f t="shared" si="2"/>
        <v>6.5678954736350909E-2</v>
      </c>
      <c r="CA28" s="237"/>
    </row>
    <row r="29" spans="1:79" hidden="1" x14ac:dyDescent="0.25">
      <c r="A29" s="257" t="str">
        <f t="shared" si="0"/>
        <v>2011British ColumbiaLicensed practical nurses</v>
      </c>
      <c r="B29" s="213">
        <v>2011</v>
      </c>
      <c r="C29" s="258"/>
      <c r="D29" s="258"/>
      <c r="E29" s="209" t="s">
        <v>23</v>
      </c>
      <c r="F29" s="209" t="s">
        <v>3</v>
      </c>
      <c r="G29" s="233">
        <v>10277</v>
      </c>
      <c r="H29" s="233">
        <v>1628</v>
      </c>
      <c r="I29" s="233">
        <v>982</v>
      </c>
      <c r="J29" s="233">
        <v>8649</v>
      </c>
      <c r="K29" s="233">
        <v>990</v>
      </c>
      <c r="L29" s="233">
        <v>595</v>
      </c>
      <c r="M29" s="233">
        <v>43</v>
      </c>
      <c r="N29" s="234">
        <v>0</v>
      </c>
      <c r="O29" s="233">
        <v>485</v>
      </c>
      <c r="P29" s="233">
        <v>331</v>
      </c>
      <c r="Q29" s="233">
        <v>166</v>
      </c>
      <c r="R29" s="234">
        <v>0</v>
      </c>
      <c r="S29" s="233">
        <v>2819</v>
      </c>
      <c r="T29" s="233">
        <v>4400</v>
      </c>
      <c r="U29" s="233">
        <v>1430</v>
      </c>
      <c r="V29" s="234">
        <v>0</v>
      </c>
      <c r="W29" s="233">
        <v>8501</v>
      </c>
      <c r="X29" s="233">
        <v>149</v>
      </c>
      <c r="Y29" s="233">
        <v>12</v>
      </c>
      <c r="Z29" s="233">
        <v>324</v>
      </c>
      <c r="AA29" s="233">
        <v>61</v>
      </c>
      <c r="AB29" s="233">
        <v>1230</v>
      </c>
      <c r="AC29" s="233">
        <v>9308</v>
      </c>
      <c r="AD29" s="233">
        <v>969</v>
      </c>
      <c r="AE29" s="234">
        <v>0</v>
      </c>
      <c r="AF29" s="235">
        <v>40.299999999999997</v>
      </c>
      <c r="AG29" s="233">
        <v>2343</v>
      </c>
      <c r="AH29" s="233">
        <v>2764</v>
      </c>
      <c r="AI29" s="233">
        <v>2567</v>
      </c>
      <c r="AJ29" s="233">
        <v>2035</v>
      </c>
      <c r="AK29" s="233">
        <v>453</v>
      </c>
      <c r="AL29" s="233">
        <v>107</v>
      </c>
      <c r="AM29" s="233">
        <v>8</v>
      </c>
      <c r="AN29" s="234">
        <v>0</v>
      </c>
      <c r="AU29" s="233">
        <v>9952</v>
      </c>
      <c r="AV29" s="233">
        <v>204</v>
      </c>
      <c r="AW29" s="233">
        <v>121</v>
      </c>
      <c r="AX29" s="233">
        <v>7629</v>
      </c>
      <c r="AY29" s="233">
        <v>896</v>
      </c>
      <c r="AZ29" s="233">
        <v>642</v>
      </c>
      <c r="BA29" s="233">
        <v>1004</v>
      </c>
      <c r="BB29" s="233">
        <v>106</v>
      </c>
      <c r="BC29" s="233">
        <v>8501</v>
      </c>
      <c r="BD29" s="233">
        <v>3713</v>
      </c>
      <c r="BE29" s="233">
        <v>2210</v>
      </c>
      <c r="BF29" s="233">
        <v>2469</v>
      </c>
      <c r="BG29" s="233">
        <v>109</v>
      </c>
      <c r="BH29" s="233">
        <v>3688</v>
      </c>
      <c r="BI29" s="233">
        <v>595</v>
      </c>
      <c r="BJ29" s="233">
        <v>3587</v>
      </c>
      <c r="BK29" s="233">
        <v>582</v>
      </c>
      <c r="BL29" s="233">
        <v>49</v>
      </c>
      <c r="BM29" s="233">
        <v>7536</v>
      </c>
      <c r="BN29" s="233">
        <v>133</v>
      </c>
      <c r="BO29" s="233">
        <v>793</v>
      </c>
      <c r="BP29" s="233">
        <v>39</v>
      </c>
      <c r="BQ29" s="233">
        <v>8225</v>
      </c>
      <c r="BR29" s="233">
        <v>129</v>
      </c>
      <c r="BS29" s="233">
        <v>95</v>
      </c>
      <c r="BT29" s="233">
        <v>11</v>
      </c>
      <c r="BU29" s="233">
        <v>41</v>
      </c>
      <c r="BV29" s="233">
        <v>7743</v>
      </c>
      <c r="BW29" s="233">
        <v>758</v>
      </c>
      <c r="BX29" s="236">
        <v>0</v>
      </c>
      <c r="BY29" s="261">
        <f t="shared" si="1"/>
        <v>0.15841198793422204</v>
      </c>
      <c r="BZ29" s="261">
        <f t="shared" si="2"/>
        <v>9.5553176997178163E-2</v>
      </c>
      <c r="CA29" s="237"/>
    </row>
    <row r="30" spans="1:79" hidden="1" x14ac:dyDescent="0.25">
      <c r="A30" s="257" t="str">
        <f t="shared" si="0"/>
        <v>2011YukonLicensed practical nurses</v>
      </c>
      <c r="B30" s="213">
        <v>2011</v>
      </c>
      <c r="C30" s="258"/>
      <c r="D30" s="258"/>
      <c r="E30" s="209" t="s">
        <v>24</v>
      </c>
      <c r="F30" s="209" t="s">
        <v>3</v>
      </c>
      <c r="G30" s="240">
        <v>77</v>
      </c>
      <c r="H30" s="240">
        <v>8</v>
      </c>
      <c r="I30" s="240">
        <v>6</v>
      </c>
      <c r="J30" s="234">
        <v>69</v>
      </c>
      <c r="K30" s="240" t="s">
        <v>312</v>
      </c>
      <c r="L30" s="241" t="s">
        <v>312</v>
      </c>
      <c r="M30" s="234">
        <v>0</v>
      </c>
      <c r="N30" s="234">
        <v>0</v>
      </c>
      <c r="O30" s="240" t="s">
        <v>312</v>
      </c>
      <c r="P30" s="240" t="s">
        <v>312</v>
      </c>
      <c r="Q30" s="240" t="s">
        <v>312</v>
      </c>
      <c r="R30" s="234">
        <v>0</v>
      </c>
      <c r="S30" s="240">
        <v>12</v>
      </c>
      <c r="T30" s="240">
        <v>38</v>
      </c>
      <c r="U30" s="240">
        <v>19</v>
      </c>
      <c r="V30" s="234">
        <v>0</v>
      </c>
      <c r="W30" s="240">
        <v>76</v>
      </c>
      <c r="X30" s="234">
        <v>0</v>
      </c>
      <c r="Y30" s="234">
        <v>0</v>
      </c>
      <c r="Z30" s="234">
        <v>0</v>
      </c>
      <c r="AA30" s="234">
        <v>0</v>
      </c>
      <c r="AB30" s="240">
        <v>1</v>
      </c>
      <c r="AC30" s="240">
        <v>74</v>
      </c>
      <c r="AD30" s="240" t="s">
        <v>312</v>
      </c>
      <c r="AE30" s="240" t="s">
        <v>312</v>
      </c>
      <c r="AF30" s="242">
        <v>46.2</v>
      </c>
      <c r="AG30" s="240">
        <v>9</v>
      </c>
      <c r="AH30" s="240">
        <v>13</v>
      </c>
      <c r="AI30" s="240">
        <v>19</v>
      </c>
      <c r="AJ30" s="240">
        <v>29</v>
      </c>
      <c r="AK30" s="241" t="s">
        <v>312</v>
      </c>
      <c r="AL30" s="240" t="s">
        <v>312</v>
      </c>
      <c r="AM30" s="234">
        <v>0</v>
      </c>
      <c r="AN30" s="234">
        <v>0</v>
      </c>
      <c r="AU30" s="240">
        <v>77</v>
      </c>
      <c r="AV30" s="234">
        <v>0</v>
      </c>
      <c r="AW30" s="234">
        <v>0</v>
      </c>
      <c r="AX30" s="240">
        <v>38</v>
      </c>
      <c r="AY30" s="240">
        <v>16</v>
      </c>
      <c r="AZ30" s="240">
        <v>12</v>
      </c>
      <c r="BA30" s="240">
        <v>11</v>
      </c>
      <c r="BB30" s="234">
        <v>0</v>
      </c>
      <c r="BC30" s="240">
        <v>76</v>
      </c>
      <c r="BD30" s="240">
        <v>52</v>
      </c>
      <c r="BE30" s="240">
        <v>12</v>
      </c>
      <c r="BF30" s="240">
        <v>10</v>
      </c>
      <c r="BG30" s="234">
        <v>2</v>
      </c>
      <c r="BH30" s="240">
        <v>24</v>
      </c>
      <c r="BI30" s="240" t="s">
        <v>312</v>
      </c>
      <c r="BJ30" s="240">
        <v>48</v>
      </c>
      <c r="BK30" s="240" t="s">
        <v>312</v>
      </c>
      <c r="BL30" s="234">
        <v>0</v>
      </c>
      <c r="BM30" s="234">
        <v>72</v>
      </c>
      <c r="BN30" s="240" t="s">
        <v>312</v>
      </c>
      <c r="BO30" s="240" t="s">
        <v>312</v>
      </c>
      <c r="BP30" s="240">
        <v>0</v>
      </c>
      <c r="BQ30" s="241" t="s">
        <v>312</v>
      </c>
      <c r="BR30" s="240" t="s">
        <v>312</v>
      </c>
      <c r="BS30" s="234">
        <v>0</v>
      </c>
      <c r="BT30" s="234">
        <v>0</v>
      </c>
      <c r="BU30" s="234">
        <v>0</v>
      </c>
      <c r="BV30" s="241" t="s">
        <v>312</v>
      </c>
      <c r="BW30" s="240" t="s">
        <v>312</v>
      </c>
      <c r="BX30" s="236">
        <v>0</v>
      </c>
      <c r="BY30" s="261">
        <f t="shared" si="1"/>
        <v>0.1038961038961039</v>
      </c>
      <c r="BZ30" s="261">
        <f t="shared" si="2"/>
        <v>7.792207792207792E-2</v>
      </c>
      <c r="CA30" s="237"/>
    </row>
    <row r="31" spans="1:79" hidden="1" x14ac:dyDescent="0.25">
      <c r="A31" s="257" t="str">
        <f t="shared" si="0"/>
        <v>2011Northwest TerritoriesLicensed practical nurses</v>
      </c>
      <c r="B31" s="213">
        <v>2011</v>
      </c>
      <c r="C31" s="258"/>
      <c r="D31" s="258"/>
      <c r="E31" s="209" t="s">
        <v>25</v>
      </c>
      <c r="F31" s="209" t="s">
        <v>3</v>
      </c>
      <c r="G31" s="240">
        <v>92</v>
      </c>
      <c r="H31" s="240">
        <v>15</v>
      </c>
      <c r="I31" s="240">
        <v>14</v>
      </c>
      <c r="J31" s="240">
        <v>77</v>
      </c>
      <c r="K31" s="240">
        <v>6</v>
      </c>
      <c r="L31" s="240">
        <v>5</v>
      </c>
      <c r="M31" s="240">
        <v>4</v>
      </c>
      <c r="N31" s="234">
        <v>0</v>
      </c>
      <c r="O31" s="240">
        <v>3</v>
      </c>
      <c r="P31" s="240">
        <v>6</v>
      </c>
      <c r="Q31" s="240">
        <v>5</v>
      </c>
      <c r="R31" s="234">
        <v>0</v>
      </c>
      <c r="S31" s="240">
        <v>11</v>
      </c>
      <c r="T31" s="240">
        <v>42</v>
      </c>
      <c r="U31" s="240">
        <v>24</v>
      </c>
      <c r="V31" s="234">
        <v>0</v>
      </c>
      <c r="W31" s="240">
        <v>92</v>
      </c>
      <c r="X31" s="234">
        <v>0</v>
      </c>
      <c r="Y31" s="240">
        <v>0</v>
      </c>
      <c r="Z31" s="234">
        <v>0</v>
      </c>
      <c r="AA31" s="234">
        <v>0</v>
      </c>
      <c r="AB31" s="240">
        <v>0</v>
      </c>
      <c r="AC31" s="240">
        <v>79</v>
      </c>
      <c r="AD31" s="240">
        <v>13</v>
      </c>
      <c r="AE31" s="234">
        <v>0</v>
      </c>
      <c r="AF31" s="242">
        <v>46.7</v>
      </c>
      <c r="AG31" s="240">
        <v>10</v>
      </c>
      <c r="AH31" s="240">
        <v>17</v>
      </c>
      <c r="AI31" s="240">
        <v>20</v>
      </c>
      <c r="AJ31" s="240">
        <v>36</v>
      </c>
      <c r="AK31" s="240">
        <v>4</v>
      </c>
      <c r="AL31" s="240">
        <v>5</v>
      </c>
      <c r="AM31" s="234">
        <v>0</v>
      </c>
      <c r="AN31" s="234">
        <v>0</v>
      </c>
      <c r="AU31" s="240">
        <v>92</v>
      </c>
      <c r="AV31" s="234">
        <v>0</v>
      </c>
      <c r="AW31" s="234">
        <v>0</v>
      </c>
      <c r="AX31" s="240">
        <v>35</v>
      </c>
      <c r="AY31" s="240">
        <v>20</v>
      </c>
      <c r="AZ31" s="240">
        <v>21</v>
      </c>
      <c r="BA31" s="240">
        <v>16</v>
      </c>
      <c r="BB31" s="234">
        <v>0</v>
      </c>
      <c r="BC31" s="240">
        <v>92</v>
      </c>
      <c r="BD31" s="240">
        <v>77</v>
      </c>
      <c r="BE31" s="240">
        <v>4</v>
      </c>
      <c r="BF31" s="240">
        <v>11</v>
      </c>
      <c r="BG31" s="234">
        <v>0</v>
      </c>
      <c r="BH31" s="240">
        <v>43</v>
      </c>
      <c r="BI31" s="240">
        <v>18</v>
      </c>
      <c r="BJ31" s="240">
        <v>27</v>
      </c>
      <c r="BK31" s="240">
        <v>4</v>
      </c>
      <c r="BL31" s="234">
        <v>0</v>
      </c>
      <c r="BM31" s="240">
        <v>83</v>
      </c>
      <c r="BN31" s="234">
        <v>0</v>
      </c>
      <c r="BO31" s="240">
        <v>9</v>
      </c>
      <c r="BP31" s="234">
        <v>0</v>
      </c>
      <c r="BQ31" s="240">
        <v>92</v>
      </c>
      <c r="BR31" s="234">
        <v>0</v>
      </c>
      <c r="BS31" s="240">
        <v>0</v>
      </c>
      <c r="BT31" s="234">
        <v>0</v>
      </c>
      <c r="BU31" s="234">
        <v>0</v>
      </c>
      <c r="BV31" s="240">
        <v>34</v>
      </c>
      <c r="BW31" s="234">
        <v>58</v>
      </c>
      <c r="BX31" s="236">
        <v>0</v>
      </c>
      <c r="BY31" s="261">
        <f t="shared" si="1"/>
        <v>0.16304347826086957</v>
      </c>
      <c r="BZ31" s="261">
        <f t="shared" si="2"/>
        <v>0.15217391304347827</v>
      </c>
      <c r="CA31" s="237"/>
    </row>
    <row r="32" spans="1:79" hidden="1" x14ac:dyDescent="0.25">
      <c r="A32" s="257" t="str">
        <f t="shared" si="0"/>
        <v>2011NunavutLicensed practical nurses</v>
      </c>
      <c r="B32" s="213">
        <v>2011</v>
      </c>
      <c r="C32" s="258"/>
      <c r="D32" s="258"/>
      <c r="E32" s="209" t="s">
        <v>26</v>
      </c>
      <c r="F32" s="209" t="s">
        <v>3</v>
      </c>
      <c r="G32" s="240">
        <v>69</v>
      </c>
      <c r="H32" s="243" t="s">
        <v>233</v>
      </c>
      <c r="I32" s="243" t="s">
        <v>233</v>
      </c>
      <c r="J32" s="243" t="s">
        <v>233</v>
      </c>
      <c r="K32" s="243" t="s">
        <v>233</v>
      </c>
      <c r="L32" s="243" t="s">
        <v>233</v>
      </c>
      <c r="M32" s="243" t="s">
        <v>233</v>
      </c>
      <c r="N32" s="244" t="s">
        <v>233</v>
      </c>
      <c r="O32" s="243" t="s">
        <v>233</v>
      </c>
      <c r="P32" s="243" t="s">
        <v>233</v>
      </c>
      <c r="Q32" s="243" t="s">
        <v>233</v>
      </c>
      <c r="R32" s="244" t="s">
        <v>233</v>
      </c>
      <c r="S32" s="243" t="s">
        <v>233</v>
      </c>
      <c r="T32" s="243" t="s">
        <v>233</v>
      </c>
      <c r="U32" s="243" t="s">
        <v>233</v>
      </c>
      <c r="V32" s="244" t="s">
        <v>233</v>
      </c>
      <c r="W32" s="240" t="s">
        <v>233</v>
      </c>
      <c r="X32" s="234" t="s">
        <v>233</v>
      </c>
      <c r="Y32" s="240" t="s">
        <v>233</v>
      </c>
      <c r="Z32" s="234" t="s">
        <v>233</v>
      </c>
      <c r="AA32" s="234" t="s">
        <v>233</v>
      </c>
      <c r="AB32" s="240" t="s">
        <v>233</v>
      </c>
      <c r="AC32" s="240" t="s">
        <v>233</v>
      </c>
      <c r="AD32" s="240" t="s">
        <v>233</v>
      </c>
      <c r="AE32" s="234" t="s">
        <v>233</v>
      </c>
      <c r="AF32" s="242" t="s">
        <v>233</v>
      </c>
      <c r="AG32" s="240" t="s">
        <v>233</v>
      </c>
      <c r="AH32" s="240" t="s">
        <v>233</v>
      </c>
      <c r="AI32" s="240" t="s">
        <v>233</v>
      </c>
      <c r="AJ32" s="240" t="s">
        <v>233</v>
      </c>
      <c r="AK32" s="240" t="s">
        <v>233</v>
      </c>
      <c r="AL32" s="240" t="s">
        <v>233</v>
      </c>
      <c r="AM32" s="234" t="s">
        <v>233</v>
      </c>
      <c r="AN32" s="234" t="s">
        <v>233</v>
      </c>
      <c r="AU32" s="240" t="s">
        <v>233</v>
      </c>
      <c r="AV32" s="234" t="s">
        <v>233</v>
      </c>
      <c r="AW32" s="234" t="s">
        <v>233</v>
      </c>
      <c r="AX32" s="240" t="s">
        <v>233</v>
      </c>
      <c r="AY32" s="240" t="s">
        <v>233</v>
      </c>
      <c r="AZ32" s="240" t="s">
        <v>233</v>
      </c>
      <c r="BA32" s="240" t="s">
        <v>233</v>
      </c>
      <c r="BB32" s="234" t="s">
        <v>233</v>
      </c>
      <c r="BC32" s="240" t="s">
        <v>233</v>
      </c>
      <c r="BD32" s="240" t="s">
        <v>233</v>
      </c>
      <c r="BE32" s="240" t="s">
        <v>233</v>
      </c>
      <c r="BF32" s="240" t="s">
        <v>233</v>
      </c>
      <c r="BG32" s="234" t="s">
        <v>233</v>
      </c>
      <c r="BH32" s="240" t="s">
        <v>233</v>
      </c>
      <c r="BI32" s="240" t="s">
        <v>233</v>
      </c>
      <c r="BJ32" s="240" t="s">
        <v>233</v>
      </c>
      <c r="BK32" s="240" t="s">
        <v>233</v>
      </c>
      <c r="BL32" s="234" t="s">
        <v>233</v>
      </c>
      <c r="BM32" s="240" t="s">
        <v>233</v>
      </c>
      <c r="BN32" s="234" t="s">
        <v>233</v>
      </c>
      <c r="BO32" s="240" t="s">
        <v>233</v>
      </c>
      <c r="BP32" s="234" t="s">
        <v>233</v>
      </c>
      <c r="BQ32" s="240" t="s">
        <v>233</v>
      </c>
      <c r="BR32" s="234" t="s">
        <v>233</v>
      </c>
      <c r="BS32" s="240" t="s">
        <v>233</v>
      </c>
      <c r="BT32" s="234" t="s">
        <v>233</v>
      </c>
      <c r="BU32" s="234" t="s">
        <v>233</v>
      </c>
      <c r="BV32" s="240" t="s">
        <v>233</v>
      </c>
      <c r="BW32" s="234" t="s">
        <v>233</v>
      </c>
      <c r="BX32" s="236" t="s">
        <v>233</v>
      </c>
      <c r="BY32" s="261" t="str">
        <f t="shared" si="1"/>
        <v>—</v>
      </c>
      <c r="BZ32" s="261" t="str">
        <f t="shared" si="2"/>
        <v>—</v>
      </c>
      <c r="CA32" s="237"/>
    </row>
    <row r="33" spans="1:79" ht="15.75" hidden="1" x14ac:dyDescent="0.25">
      <c r="A33" s="257" t="str">
        <f t="shared" si="0"/>
        <v>2011Provinces/territories with available dataLicensed practical nurses</v>
      </c>
      <c r="B33" s="213">
        <v>2011</v>
      </c>
      <c r="C33" s="258"/>
      <c r="D33" s="258"/>
      <c r="E33" s="208" t="s">
        <v>357</v>
      </c>
      <c r="F33" s="209" t="s">
        <v>3</v>
      </c>
      <c r="G33" s="233">
        <v>94715</v>
      </c>
      <c r="H33" s="239" t="s">
        <v>233</v>
      </c>
      <c r="I33" s="239" t="s">
        <v>233</v>
      </c>
      <c r="J33" s="239" t="s">
        <v>233</v>
      </c>
      <c r="K33" s="239" t="s">
        <v>233</v>
      </c>
      <c r="L33" s="239" t="s">
        <v>233</v>
      </c>
      <c r="M33" s="239" t="s">
        <v>233</v>
      </c>
      <c r="N33" s="239" t="s">
        <v>233</v>
      </c>
      <c r="O33" s="239" t="s">
        <v>233</v>
      </c>
      <c r="P33" s="239" t="s">
        <v>233</v>
      </c>
      <c r="Q33" s="239" t="s">
        <v>233</v>
      </c>
      <c r="R33" s="239" t="s">
        <v>233</v>
      </c>
      <c r="S33" s="239" t="s">
        <v>233</v>
      </c>
      <c r="T33" s="239" t="s">
        <v>233</v>
      </c>
      <c r="U33" s="239" t="s">
        <v>233</v>
      </c>
      <c r="V33" s="239" t="s">
        <v>233</v>
      </c>
      <c r="W33" s="233">
        <v>84587</v>
      </c>
      <c r="X33" s="233">
        <v>612</v>
      </c>
      <c r="Y33" s="233">
        <v>1116</v>
      </c>
      <c r="Z33" s="233">
        <v>2240</v>
      </c>
      <c r="AA33" s="233">
        <v>1269</v>
      </c>
      <c r="AB33" s="233">
        <v>4822</v>
      </c>
      <c r="AC33" s="233">
        <v>87210</v>
      </c>
      <c r="AD33" s="233">
        <v>7433</v>
      </c>
      <c r="AE33" s="234">
        <v>0</v>
      </c>
      <c r="AF33" s="235">
        <v>42.7</v>
      </c>
      <c r="AG33" s="233">
        <v>17060</v>
      </c>
      <c r="AH33" s="233">
        <v>22490</v>
      </c>
      <c r="AI33" s="233">
        <v>24108</v>
      </c>
      <c r="AJ33" s="233">
        <v>22860</v>
      </c>
      <c r="AK33" s="233">
        <v>5936</v>
      </c>
      <c r="AL33" s="233">
        <v>1854</v>
      </c>
      <c r="AM33" s="233">
        <v>330</v>
      </c>
      <c r="AN33" s="234">
        <v>1</v>
      </c>
      <c r="AU33" s="233">
        <v>91590</v>
      </c>
      <c r="AV33" s="233">
        <v>2870</v>
      </c>
      <c r="AW33" s="233">
        <v>186</v>
      </c>
      <c r="AX33" s="233">
        <v>49671</v>
      </c>
      <c r="AY33" s="233">
        <v>15871</v>
      </c>
      <c r="AZ33" s="233">
        <v>12617</v>
      </c>
      <c r="BA33" s="233">
        <v>16333</v>
      </c>
      <c r="BB33" s="233">
        <v>154</v>
      </c>
      <c r="BC33" s="233">
        <v>84587</v>
      </c>
      <c r="BD33" s="233">
        <v>43059</v>
      </c>
      <c r="BE33" s="233">
        <v>29310</v>
      </c>
      <c r="BF33" s="233">
        <v>11904</v>
      </c>
      <c r="BG33" s="233">
        <v>314</v>
      </c>
      <c r="BH33" s="233">
        <v>33675</v>
      </c>
      <c r="BI33" s="233">
        <v>9665</v>
      </c>
      <c r="BJ33" s="233">
        <v>30614</v>
      </c>
      <c r="BK33" s="233">
        <v>4422</v>
      </c>
      <c r="BL33" s="233">
        <v>6178</v>
      </c>
      <c r="BM33" s="233">
        <v>76438</v>
      </c>
      <c r="BN33" s="233">
        <v>1299</v>
      </c>
      <c r="BO33" s="233">
        <v>5966</v>
      </c>
      <c r="BP33" s="233">
        <v>880</v>
      </c>
      <c r="BQ33" s="233">
        <v>81606</v>
      </c>
      <c r="BR33" s="233">
        <v>1100</v>
      </c>
      <c r="BS33" s="233">
        <v>873</v>
      </c>
      <c r="BT33" s="233">
        <v>27</v>
      </c>
      <c r="BU33" s="233">
        <v>905</v>
      </c>
      <c r="BV33" s="233">
        <v>69846</v>
      </c>
      <c r="BW33" s="233">
        <v>14665</v>
      </c>
      <c r="BX33" s="238">
        <v>0</v>
      </c>
      <c r="BY33" s="261" t="str">
        <f t="shared" si="1"/>
        <v>—</v>
      </c>
      <c r="BZ33" s="261" t="str">
        <f t="shared" si="2"/>
        <v>—</v>
      </c>
      <c r="CA33" s="237"/>
    </row>
    <row r="34" spans="1:79" hidden="1" x14ac:dyDescent="0.25">
      <c r="A34" s="257" t="str">
        <f t="shared" si="0"/>
        <v>2012Newfoundland and LabradorLicensed practical nurses</v>
      </c>
      <c r="B34" s="213">
        <v>2012</v>
      </c>
      <c r="C34" s="258"/>
      <c r="D34" s="258"/>
      <c r="E34" s="259" t="s">
        <v>14</v>
      </c>
      <c r="F34" s="209" t="s">
        <v>3</v>
      </c>
      <c r="G34" s="233">
        <v>2295</v>
      </c>
      <c r="H34" s="233">
        <v>194</v>
      </c>
      <c r="I34" s="233">
        <v>148</v>
      </c>
      <c r="J34" s="233">
        <v>2101</v>
      </c>
      <c r="K34" s="233">
        <v>124</v>
      </c>
      <c r="L34" s="233">
        <v>68</v>
      </c>
      <c r="M34" s="233">
        <v>2</v>
      </c>
      <c r="N34" s="234">
        <v>0</v>
      </c>
      <c r="O34" s="233">
        <v>61</v>
      </c>
      <c r="P34" s="233">
        <v>59</v>
      </c>
      <c r="Q34" s="233">
        <v>28</v>
      </c>
      <c r="R34" s="234">
        <v>0</v>
      </c>
      <c r="S34" s="233">
        <v>439</v>
      </c>
      <c r="T34" s="233">
        <v>1382</v>
      </c>
      <c r="U34" s="233">
        <v>280</v>
      </c>
      <c r="V34" s="234">
        <v>0</v>
      </c>
      <c r="W34" s="233">
        <v>2230</v>
      </c>
      <c r="X34" s="233">
        <v>4</v>
      </c>
      <c r="Y34" s="233">
        <v>2</v>
      </c>
      <c r="Z34" s="233">
        <v>58</v>
      </c>
      <c r="AA34" s="233">
        <v>1</v>
      </c>
      <c r="AB34" s="233">
        <v>0</v>
      </c>
      <c r="AC34" s="233">
        <v>2052</v>
      </c>
      <c r="AD34" s="233">
        <v>243</v>
      </c>
      <c r="AE34" s="234">
        <v>0</v>
      </c>
      <c r="AF34" s="235">
        <v>42.7</v>
      </c>
      <c r="AG34" s="233">
        <v>280</v>
      </c>
      <c r="AH34" s="233">
        <v>548</v>
      </c>
      <c r="AI34" s="233">
        <v>800</v>
      </c>
      <c r="AJ34" s="233">
        <v>610</v>
      </c>
      <c r="AK34" s="233">
        <v>54</v>
      </c>
      <c r="AL34" s="233">
        <v>3</v>
      </c>
      <c r="AM34" s="233">
        <v>0</v>
      </c>
      <c r="AN34" s="234">
        <v>0</v>
      </c>
      <c r="AU34" s="233">
        <v>2243</v>
      </c>
      <c r="AV34" s="233">
        <v>0</v>
      </c>
      <c r="AW34" s="233">
        <v>52</v>
      </c>
      <c r="AX34" s="233">
        <v>923</v>
      </c>
      <c r="AY34" s="233">
        <v>590</v>
      </c>
      <c r="AZ34" s="233">
        <v>469</v>
      </c>
      <c r="BA34" s="233">
        <v>313</v>
      </c>
      <c r="BB34" s="234">
        <v>0</v>
      </c>
      <c r="BC34" s="233">
        <v>2230</v>
      </c>
      <c r="BD34" s="233">
        <v>1426</v>
      </c>
      <c r="BE34" s="233">
        <v>100</v>
      </c>
      <c r="BF34" s="233">
        <v>704</v>
      </c>
      <c r="BG34" s="234">
        <v>0</v>
      </c>
      <c r="BH34" s="233">
        <v>938</v>
      </c>
      <c r="BI34" s="233">
        <v>95</v>
      </c>
      <c r="BJ34" s="233">
        <v>1166</v>
      </c>
      <c r="BK34" s="233">
        <v>31</v>
      </c>
      <c r="BL34" s="233">
        <v>0</v>
      </c>
      <c r="BM34" s="233">
        <v>2145</v>
      </c>
      <c r="BN34" s="234">
        <v>0</v>
      </c>
      <c r="BO34" s="233">
        <v>85</v>
      </c>
      <c r="BP34" s="233">
        <v>0</v>
      </c>
      <c r="BQ34" s="233">
        <v>2219</v>
      </c>
      <c r="BR34" s="233">
        <v>6</v>
      </c>
      <c r="BS34" s="233">
        <v>5</v>
      </c>
      <c r="BT34" s="234">
        <v>0</v>
      </c>
      <c r="BU34" s="233">
        <v>0</v>
      </c>
      <c r="BV34" s="233">
        <v>1206</v>
      </c>
      <c r="BW34" s="233">
        <v>1024</v>
      </c>
      <c r="BX34" s="236">
        <v>0</v>
      </c>
      <c r="BY34" s="261">
        <f t="shared" si="1"/>
        <v>8.4531590413943355E-2</v>
      </c>
      <c r="BZ34" s="261">
        <f t="shared" si="2"/>
        <v>6.4488017429193897E-2</v>
      </c>
      <c r="CA34" s="237"/>
    </row>
    <row r="35" spans="1:79" hidden="1" x14ac:dyDescent="0.25">
      <c r="A35" s="257" t="str">
        <f t="shared" si="0"/>
        <v>2012Prince Edward IslandLicensed practical nurses</v>
      </c>
      <c r="B35" s="213">
        <v>2012</v>
      </c>
      <c r="C35" s="258"/>
      <c r="D35" s="258"/>
      <c r="E35" s="259" t="s">
        <v>15</v>
      </c>
      <c r="F35" s="209" t="s">
        <v>3</v>
      </c>
      <c r="G35" s="233">
        <v>703</v>
      </c>
      <c r="H35" s="233">
        <v>52</v>
      </c>
      <c r="I35" s="233">
        <v>59</v>
      </c>
      <c r="J35" s="233">
        <v>651</v>
      </c>
      <c r="K35" s="233">
        <v>34</v>
      </c>
      <c r="L35" s="233">
        <v>16</v>
      </c>
      <c r="M35" s="233">
        <v>2</v>
      </c>
      <c r="N35" s="234">
        <v>0</v>
      </c>
      <c r="O35" s="233">
        <v>16</v>
      </c>
      <c r="P35" s="233">
        <v>12</v>
      </c>
      <c r="Q35" s="233">
        <v>31</v>
      </c>
      <c r="R35" s="234">
        <v>0</v>
      </c>
      <c r="S35" s="233">
        <v>116</v>
      </c>
      <c r="T35" s="233">
        <v>341</v>
      </c>
      <c r="U35" s="233">
        <v>194</v>
      </c>
      <c r="V35" s="234">
        <v>0</v>
      </c>
      <c r="W35" s="233">
        <v>639</v>
      </c>
      <c r="X35" s="234">
        <v>1</v>
      </c>
      <c r="Y35" s="234">
        <v>0</v>
      </c>
      <c r="Z35" s="233">
        <v>3</v>
      </c>
      <c r="AA35" s="233">
        <v>12</v>
      </c>
      <c r="AB35" s="233">
        <v>48</v>
      </c>
      <c r="AC35" s="233">
        <v>642</v>
      </c>
      <c r="AD35" s="233">
        <v>61</v>
      </c>
      <c r="AE35" s="234">
        <v>0</v>
      </c>
      <c r="AF35" s="235">
        <v>46.2</v>
      </c>
      <c r="AG35" s="233">
        <v>79</v>
      </c>
      <c r="AH35" s="233">
        <v>129</v>
      </c>
      <c r="AI35" s="233">
        <v>185</v>
      </c>
      <c r="AJ35" s="233">
        <v>212</v>
      </c>
      <c r="AK35" s="233">
        <v>67</v>
      </c>
      <c r="AL35" s="233">
        <v>25</v>
      </c>
      <c r="AM35" s="233">
        <v>6</v>
      </c>
      <c r="AN35" s="234">
        <v>0</v>
      </c>
      <c r="AU35" s="233">
        <v>701</v>
      </c>
      <c r="AV35" s="233">
        <v>1</v>
      </c>
      <c r="AW35" s="233">
        <v>1</v>
      </c>
      <c r="AX35" s="233">
        <v>251</v>
      </c>
      <c r="AY35" s="233">
        <v>158</v>
      </c>
      <c r="AZ35" s="233">
        <v>138</v>
      </c>
      <c r="BA35" s="233">
        <v>156</v>
      </c>
      <c r="BB35" s="234">
        <v>0</v>
      </c>
      <c r="BC35" s="233">
        <v>639</v>
      </c>
      <c r="BD35" s="233">
        <v>297</v>
      </c>
      <c r="BE35" s="233">
        <v>247</v>
      </c>
      <c r="BF35" s="233">
        <v>95</v>
      </c>
      <c r="BG35" s="234">
        <v>0</v>
      </c>
      <c r="BH35" s="233">
        <v>311</v>
      </c>
      <c r="BI35" s="233">
        <v>96</v>
      </c>
      <c r="BJ35" s="233">
        <v>210</v>
      </c>
      <c r="BK35" s="233">
        <v>15</v>
      </c>
      <c r="BL35" s="233">
        <v>7</v>
      </c>
      <c r="BM35" s="233">
        <v>573</v>
      </c>
      <c r="BN35" s="233">
        <v>4</v>
      </c>
      <c r="BO35" s="233">
        <v>56</v>
      </c>
      <c r="BP35" s="233">
        <v>6</v>
      </c>
      <c r="BQ35" s="233">
        <v>614</v>
      </c>
      <c r="BR35" s="233">
        <v>2</v>
      </c>
      <c r="BS35" s="233">
        <v>9</v>
      </c>
      <c r="BT35" s="234">
        <v>0</v>
      </c>
      <c r="BU35" s="233">
        <v>14</v>
      </c>
      <c r="BV35" s="233">
        <v>493</v>
      </c>
      <c r="BW35" s="233">
        <v>146</v>
      </c>
      <c r="BX35" s="236">
        <v>0</v>
      </c>
      <c r="BY35" s="261">
        <f t="shared" si="1"/>
        <v>7.3968705547652919E-2</v>
      </c>
      <c r="BZ35" s="261">
        <f t="shared" si="2"/>
        <v>8.392603129445235E-2</v>
      </c>
      <c r="CA35" s="237"/>
    </row>
    <row r="36" spans="1:79" hidden="1" x14ac:dyDescent="0.25">
      <c r="A36" s="257" t="str">
        <f t="shared" si="0"/>
        <v>2012Nova ScotiaLicensed practical nurses</v>
      </c>
      <c r="B36" s="213">
        <v>2012</v>
      </c>
      <c r="C36" s="258"/>
      <c r="D36" s="258"/>
      <c r="E36" s="209" t="s">
        <v>16</v>
      </c>
      <c r="F36" s="209" t="s">
        <v>3</v>
      </c>
      <c r="G36" s="233">
        <v>3752</v>
      </c>
      <c r="H36" s="233">
        <v>285</v>
      </c>
      <c r="I36" s="233">
        <v>272</v>
      </c>
      <c r="J36" s="233">
        <v>3467</v>
      </c>
      <c r="K36" s="233">
        <v>159</v>
      </c>
      <c r="L36" s="233">
        <v>112</v>
      </c>
      <c r="M36" s="233">
        <v>14</v>
      </c>
      <c r="N36" s="234">
        <v>0</v>
      </c>
      <c r="O36" s="233">
        <v>72</v>
      </c>
      <c r="P36" s="233">
        <v>106</v>
      </c>
      <c r="Q36" s="233">
        <v>94</v>
      </c>
      <c r="R36" s="234">
        <v>0</v>
      </c>
      <c r="S36" s="233">
        <v>652</v>
      </c>
      <c r="T36" s="233">
        <v>1998</v>
      </c>
      <c r="U36" s="233">
        <v>817</v>
      </c>
      <c r="V36" s="234">
        <v>0</v>
      </c>
      <c r="W36" s="233">
        <v>3652</v>
      </c>
      <c r="X36" s="233">
        <v>4</v>
      </c>
      <c r="Y36" s="233">
        <v>1</v>
      </c>
      <c r="Z36" s="233">
        <v>80</v>
      </c>
      <c r="AA36" s="233">
        <v>6</v>
      </c>
      <c r="AB36" s="233">
        <v>9</v>
      </c>
      <c r="AC36" s="233">
        <v>3565</v>
      </c>
      <c r="AD36" s="233">
        <v>187</v>
      </c>
      <c r="AE36" s="234">
        <v>0</v>
      </c>
      <c r="AF36" s="235">
        <v>44.8</v>
      </c>
      <c r="AG36" s="233">
        <v>435</v>
      </c>
      <c r="AH36" s="233">
        <v>860</v>
      </c>
      <c r="AI36" s="233">
        <v>1032</v>
      </c>
      <c r="AJ36" s="233">
        <v>1058</v>
      </c>
      <c r="AK36" s="233">
        <v>252</v>
      </c>
      <c r="AL36" s="233">
        <v>98</v>
      </c>
      <c r="AM36" s="233">
        <v>17</v>
      </c>
      <c r="AN36" s="234">
        <v>0</v>
      </c>
      <c r="AU36" s="233">
        <v>3687</v>
      </c>
      <c r="AV36" s="233">
        <v>65</v>
      </c>
      <c r="AW36" s="234">
        <v>0</v>
      </c>
      <c r="AX36" s="233">
        <v>1284</v>
      </c>
      <c r="AY36" s="233">
        <v>935</v>
      </c>
      <c r="AZ36" s="233">
        <v>717</v>
      </c>
      <c r="BA36" s="233">
        <v>816</v>
      </c>
      <c r="BB36" s="234">
        <v>0</v>
      </c>
      <c r="BC36" s="233">
        <v>3652</v>
      </c>
      <c r="BD36" s="233">
        <v>1906</v>
      </c>
      <c r="BE36" s="233">
        <v>975</v>
      </c>
      <c r="BF36" s="233">
        <v>768</v>
      </c>
      <c r="BG36" s="233">
        <v>3</v>
      </c>
      <c r="BH36" s="233">
        <v>1776</v>
      </c>
      <c r="BI36" s="233">
        <v>503</v>
      </c>
      <c r="BJ36" s="233">
        <v>1292</v>
      </c>
      <c r="BK36" s="233">
        <v>77</v>
      </c>
      <c r="BL36" s="233">
        <v>4</v>
      </c>
      <c r="BM36" s="233">
        <v>3404</v>
      </c>
      <c r="BN36" s="233">
        <v>87</v>
      </c>
      <c r="BO36" s="233">
        <v>158</v>
      </c>
      <c r="BP36" s="233">
        <v>3</v>
      </c>
      <c r="BQ36" s="233">
        <v>3614</v>
      </c>
      <c r="BR36" s="233">
        <v>17</v>
      </c>
      <c r="BS36" s="233">
        <v>13</v>
      </c>
      <c r="BT36" s="233">
        <v>5</v>
      </c>
      <c r="BU36" s="233">
        <v>3</v>
      </c>
      <c r="BV36" s="233">
        <v>2352</v>
      </c>
      <c r="BW36" s="233">
        <v>1300</v>
      </c>
      <c r="BX36" s="236">
        <v>0</v>
      </c>
      <c r="BY36" s="261">
        <f t="shared" si="1"/>
        <v>7.5959488272921108E-2</v>
      </c>
      <c r="BZ36" s="261">
        <f t="shared" si="2"/>
        <v>7.2494669509594878E-2</v>
      </c>
      <c r="CA36" s="237"/>
    </row>
    <row r="37" spans="1:79" hidden="1" x14ac:dyDescent="0.25">
      <c r="A37" s="257" t="str">
        <f t="shared" si="0"/>
        <v>2012New BrunswickLicensed practical nurses</v>
      </c>
      <c r="B37" s="213">
        <v>2012</v>
      </c>
      <c r="C37" s="258"/>
      <c r="D37" s="258"/>
      <c r="E37" s="259" t="s">
        <v>17</v>
      </c>
      <c r="F37" s="209" t="s">
        <v>3</v>
      </c>
      <c r="G37" s="233">
        <v>3034</v>
      </c>
      <c r="H37" s="233">
        <v>297</v>
      </c>
      <c r="I37" s="233">
        <v>191</v>
      </c>
      <c r="J37" s="233">
        <v>2737</v>
      </c>
      <c r="K37" s="233">
        <v>179</v>
      </c>
      <c r="L37" s="233">
        <v>111</v>
      </c>
      <c r="M37" s="233">
        <v>7</v>
      </c>
      <c r="N37" s="234">
        <v>0</v>
      </c>
      <c r="O37" s="233">
        <v>63</v>
      </c>
      <c r="P37" s="233">
        <v>71</v>
      </c>
      <c r="Q37" s="233">
        <v>57</v>
      </c>
      <c r="R37" s="234">
        <v>0</v>
      </c>
      <c r="S37" s="233">
        <v>607</v>
      </c>
      <c r="T37" s="233">
        <v>1587</v>
      </c>
      <c r="U37" s="233">
        <v>543</v>
      </c>
      <c r="V37" s="234">
        <v>0</v>
      </c>
      <c r="W37" s="233">
        <v>2927</v>
      </c>
      <c r="X37" s="234">
        <v>1</v>
      </c>
      <c r="Y37" s="234">
        <v>0</v>
      </c>
      <c r="Z37" s="234">
        <v>0</v>
      </c>
      <c r="AA37" s="234">
        <v>0</v>
      </c>
      <c r="AB37" s="233">
        <v>106</v>
      </c>
      <c r="AC37" s="233">
        <v>2714</v>
      </c>
      <c r="AD37" s="233">
        <v>320</v>
      </c>
      <c r="AE37" s="234">
        <v>0</v>
      </c>
      <c r="AF37" s="235">
        <v>43.2</v>
      </c>
      <c r="AG37" s="233">
        <v>414</v>
      </c>
      <c r="AH37" s="233">
        <v>762</v>
      </c>
      <c r="AI37" s="233">
        <v>879</v>
      </c>
      <c r="AJ37" s="233">
        <v>782</v>
      </c>
      <c r="AK37" s="233">
        <v>146</v>
      </c>
      <c r="AL37" s="233">
        <v>46</v>
      </c>
      <c r="AM37" s="233">
        <v>5</v>
      </c>
      <c r="AN37" s="234">
        <v>0</v>
      </c>
      <c r="AU37" s="233">
        <v>3011</v>
      </c>
      <c r="AV37" s="233">
        <v>23</v>
      </c>
      <c r="AW37" s="234">
        <v>0</v>
      </c>
      <c r="AX37" s="233">
        <v>1457</v>
      </c>
      <c r="AY37" s="233">
        <v>970</v>
      </c>
      <c r="AZ37" s="233">
        <v>269</v>
      </c>
      <c r="BA37" s="233">
        <v>338</v>
      </c>
      <c r="BB37" s="234">
        <v>0</v>
      </c>
      <c r="BC37" s="233">
        <v>2927</v>
      </c>
      <c r="BD37" s="233">
        <v>1595</v>
      </c>
      <c r="BE37" s="233">
        <v>946</v>
      </c>
      <c r="BF37" s="233">
        <v>386</v>
      </c>
      <c r="BG37" s="234">
        <v>0</v>
      </c>
      <c r="BH37" s="233">
        <v>1580</v>
      </c>
      <c r="BI37" s="233">
        <v>166</v>
      </c>
      <c r="BJ37" s="233">
        <v>1153</v>
      </c>
      <c r="BK37" s="233">
        <v>23</v>
      </c>
      <c r="BL37" s="234">
        <v>5</v>
      </c>
      <c r="BM37" s="233">
        <v>2641</v>
      </c>
      <c r="BN37" s="233">
        <v>61</v>
      </c>
      <c r="BO37" s="233">
        <v>218</v>
      </c>
      <c r="BP37" s="233">
        <v>7</v>
      </c>
      <c r="BQ37" s="233">
        <v>2730</v>
      </c>
      <c r="BR37" s="233">
        <v>16</v>
      </c>
      <c r="BS37" s="233">
        <v>131</v>
      </c>
      <c r="BT37" s="234">
        <v>0</v>
      </c>
      <c r="BU37" s="233">
        <v>50</v>
      </c>
      <c r="BV37" s="233">
        <v>2044</v>
      </c>
      <c r="BW37" s="233">
        <v>883</v>
      </c>
      <c r="BX37" s="236">
        <v>0</v>
      </c>
      <c r="BY37" s="261">
        <f t="shared" si="1"/>
        <v>9.7890573500329592E-2</v>
      </c>
      <c r="BZ37" s="261">
        <f t="shared" si="2"/>
        <v>6.295319709953856E-2</v>
      </c>
      <c r="CA37" s="237"/>
    </row>
    <row r="38" spans="1:79" hidden="1" x14ac:dyDescent="0.25">
      <c r="A38" s="257" t="str">
        <f t="shared" si="0"/>
        <v>2012QuebecLicensed practical nurses</v>
      </c>
      <c r="B38" s="213">
        <v>2012</v>
      </c>
      <c r="C38" s="258"/>
      <c r="D38" s="258"/>
      <c r="E38" s="259" t="s">
        <v>18</v>
      </c>
      <c r="F38" s="209" t="s">
        <v>3</v>
      </c>
      <c r="G38" s="233">
        <v>25370</v>
      </c>
      <c r="H38" s="233">
        <v>3339</v>
      </c>
      <c r="I38" s="233">
        <v>1958</v>
      </c>
      <c r="J38" s="233">
        <v>22031</v>
      </c>
      <c r="K38" s="233">
        <v>2148</v>
      </c>
      <c r="L38" s="233">
        <v>1143</v>
      </c>
      <c r="M38" s="233">
        <v>48</v>
      </c>
      <c r="N38" s="234">
        <v>0</v>
      </c>
      <c r="O38" s="233">
        <v>815</v>
      </c>
      <c r="P38" s="233">
        <v>658</v>
      </c>
      <c r="Q38" s="233">
        <v>485</v>
      </c>
      <c r="R38" s="234">
        <v>0</v>
      </c>
      <c r="S38" s="233">
        <v>6651</v>
      </c>
      <c r="T38" s="233">
        <v>12283</v>
      </c>
      <c r="U38" s="233">
        <v>3097</v>
      </c>
      <c r="V38" s="234">
        <v>0</v>
      </c>
      <c r="W38" s="233">
        <v>22633</v>
      </c>
      <c r="X38" s="234">
        <v>0</v>
      </c>
      <c r="Y38" s="234">
        <v>0</v>
      </c>
      <c r="Z38" s="233">
        <v>4</v>
      </c>
      <c r="AA38" s="234">
        <v>0</v>
      </c>
      <c r="AB38" s="233">
        <v>2733</v>
      </c>
      <c r="AC38" s="233">
        <v>22836</v>
      </c>
      <c r="AD38" s="233">
        <v>2534</v>
      </c>
      <c r="AE38" s="234">
        <v>0</v>
      </c>
      <c r="AF38" s="235">
        <v>40.4</v>
      </c>
      <c r="AG38" s="233">
        <v>5190</v>
      </c>
      <c r="AH38" s="233">
        <v>7107</v>
      </c>
      <c r="AI38" s="233">
        <v>6753</v>
      </c>
      <c r="AJ38" s="233">
        <v>5267</v>
      </c>
      <c r="AK38" s="233">
        <v>817</v>
      </c>
      <c r="AL38" s="233">
        <v>190</v>
      </c>
      <c r="AM38" s="233">
        <v>46</v>
      </c>
      <c r="AN38" s="234">
        <v>0</v>
      </c>
      <c r="AU38" s="233">
        <v>25337</v>
      </c>
      <c r="AV38" s="233">
        <v>13</v>
      </c>
      <c r="AW38" s="233">
        <v>20</v>
      </c>
      <c r="AX38" s="233">
        <v>16701</v>
      </c>
      <c r="AY38" s="233">
        <v>2502</v>
      </c>
      <c r="AZ38" s="233">
        <v>2473</v>
      </c>
      <c r="BA38" s="233">
        <v>3694</v>
      </c>
      <c r="BB38" s="233">
        <v>0</v>
      </c>
      <c r="BC38" s="233">
        <v>22633</v>
      </c>
      <c r="BD38" s="233">
        <v>9009</v>
      </c>
      <c r="BE38" s="233">
        <v>11077</v>
      </c>
      <c r="BF38" s="233">
        <v>2547</v>
      </c>
      <c r="BG38" s="234">
        <v>0</v>
      </c>
      <c r="BH38" s="233">
        <v>10535</v>
      </c>
      <c r="BI38" s="233">
        <v>816</v>
      </c>
      <c r="BJ38" s="233">
        <v>8271</v>
      </c>
      <c r="BK38" s="233">
        <v>2831</v>
      </c>
      <c r="BL38" s="233">
        <v>180</v>
      </c>
      <c r="BM38" s="233">
        <v>21960</v>
      </c>
      <c r="BN38" s="234">
        <v>0</v>
      </c>
      <c r="BO38" s="233">
        <v>663</v>
      </c>
      <c r="BP38" s="233">
        <v>10</v>
      </c>
      <c r="BQ38" s="233">
        <v>22200</v>
      </c>
      <c r="BR38" s="233">
        <v>131</v>
      </c>
      <c r="BS38" s="233">
        <v>273</v>
      </c>
      <c r="BT38" s="234">
        <v>0</v>
      </c>
      <c r="BU38" s="233">
        <v>29</v>
      </c>
      <c r="BV38" s="233">
        <v>19449</v>
      </c>
      <c r="BW38" s="233">
        <v>3184</v>
      </c>
      <c r="BX38" s="236">
        <v>0</v>
      </c>
      <c r="BY38" s="261">
        <f t="shared" si="1"/>
        <v>0.13161214032321639</v>
      </c>
      <c r="BZ38" s="261">
        <f t="shared" si="2"/>
        <v>7.7177769018525813E-2</v>
      </c>
      <c r="CA38" s="237"/>
    </row>
    <row r="39" spans="1:79" hidden="1" x14ac:dyDescent="0.25">
      <c r="A39" s="257" t="str">
        <f t="shared" si="0"/>
        <v>2012OntarioLicensed practical nurses</v>
      </c>
      <c r="B39" s="213">
        <v>2012</v>
      </c>
      <c r="C39" s="258"/>
      <c r="D39" s="258"/>
      <c r="E39" s="259" t="s">
        <v>19</v>
      </c>
      <c r="F39" s="209" t="s">
        <v>3</v>
      </c>
      <c r="G39" s="233">
        <v>38302</v>
      </c>
      <c r="H39" s="233">
        <v>4008</v>
      </c>
      <c r="I39" s="233">
        <v>1973</v>
      </c>
      <c r="J39" s="233">
        <v>34294</v>
      </c>
      <c r="K39" s="233">
        <v>2478</v>
      </c>
      <c r="L39" s="233">
        <v>1450</v>
      </c>
      <c r="M39" s="233">
        <v>80</v>
      </c>
      <c r="N39" s="234">
        <v>0</v>
      </c>
      <c r="O39" s="233">
        <v>420</v>
      </c>
      <c r="P39" s="233">
        <v>557</v>
      </c>
      <c r="Q39" s="233">
        <v>996</v>
      </c>
      <c r="R39" s="234">
        <v>0</v>
      </c>
      <c r="S39" s="233">
        <v>8243</v>
      </c>
      <c r="T39" s="233">
        <v>16942</v>
      </c>
      <c r="U39" s="233">
        <v>9109</v>
      </c>
      <c r="V39" s="233">
        <v>0</v>
      </c>
      <c r="W39" s="233">
        <v>32839</v>
      </c>
      <c r="X39" s="233">
        <v>650</v>
      </c>
      <c r="Y39" s="233">
        <v>1598</v>
      </c>
      <c r="Z39" s="233">
        <v>1390</v>
      </c>
      <c r="AA39" s="233">
        <v>966</v>
      </c>
      <c r="AB39" s="233">
        <v>859</v>
      </c>
      <c r="AC39" s="233">
        <v>35469</v>
      </c>
      <c r="AD39" s="233">
        <v>2833</v>
      </c>
      <c r="AE39" s="234">
        <v>0</v>
      </c>
      <c r="AF39" s="235">
        <v>43.9</v>
      </c>
      <c r="AG39" s="233">
        <v>6570</v>
      </c>
      <c r="AH39" s="233">
        <v>8230</v>
      </c>
      <c r="AI39" s="233">
        <v>9508</v>
      </c>
      <c r="AJ39" s="233">
        <v>9466</v>
      </c>
      <c r="AK39" s="233">
        <v>3168</v>
      </c>
      <c r="AL39" s="233">
        <v>1118</v>
      </c>
      <c r="AM39" s="233">
        <v>242</v>
      </c>
      <c r="AN39" s="233">
        <v>0</v>
      </c>
      <c r="AU39" s="233">
        <v>36008</v>
      </c>
      <c r="AV39" s="233">
        <v>2284</v>
      </c>
      <c r="AW39" s="233">
        <v>10</v>
      </c>
      <c r="AX39" s="233">
        <v>17421</v>
      </c>
      <c r="AY39" s="233">
        <v>7638</v>
      </c>
      <c r="AZ39" s="233">
        <v>6305</v>
      </c>
      <c r="BA39" s="233">
        <v>6909</v>
      </c>
      <c r="BB39" s="233">
        <v>29</v>
      </c>
      <c r="BC39" s="233">
        <v>32839</v>
      </c>
      <c r="BD39" s="233">
        <v>20018</v>
      </c>
      <c r="BE39" s="233">
        <v>10083</v>
      </c>
      <c r="BF39" s="233">
        <v>2738</v>
      </c>
      <c r="BG39" s="234">
        <v>0</v>
      </c>
      <c r="BH39" s="233">
        <v>13954</v>
      </c>
      <c r="BI39" s="233">
        <v>4628</v>
      </c>
      <c r="BJ39" s="233">
        <v>12502</v>
      </c>
      <c r="BK39" s="233">
        <v>1747</v>
      </c>
      <c r="BL39" s="233">
        <v>8</v>
      </c>
      <c r="BM39" s="233">
        <v>28730</v>
      </c>
      <c r="BN39" s="233">
        <v>848</v>
      </c>
      <c r="BO39" s="233">
        <v>3253</v>
      </c>
      <c r="BP39" s="233">
        <v>8</v>
      </c>
      <c r="BQ39" s="233">
        <v>31937</v>
      </c>
      <c r="BR39" s="233">
        <v>683</v>
      </c>
      <c r="BS39" s="233">
        <v>199</v>
      </c>
      <c r="BT39" s="234" t="s">
        <v>233</v>
      </c>
      <c r="BU39" s="233">
        <v>20</v>
      </c>
      <c r="BV39" s="233">
        <v>29435</v>
      </c>
      <c r="BW39" s="233">
        <v>3404</v>
      </c>
      <c r="BX39" s="236">
        <v>0</v>
      </c>
      <c r="BY39" s="261">
        <f t="shared" si="1"/>
        <v>0.10464205524515691</v>
      </c>
      <c r="BZ39" s="261">
        <f t="shared" si="2"/>
        <v>5.1511670408855938E-2</v>
      </c>
      <c r="CA39" s="237"/>
    </row>
    <row r="40" spans="1:79" hidden="1" x14ac:dyDescent="0.25">
      <c r="A40" s="257" t="str">
        <f t="shared" si="0"/>
        <v>2012ManitobaLicensed practical nurses</v>
      </c>
      <c r="B40" s="213">
        <v>2012</v>
      </c>
      <c r="C40" s="258"/>
      <c r="D40" s="258"/>
      <c r="E40" s="209" t="s">
        <v>20</v>
      </c>
      <c r="F40" s="209" t="s">
        <v>3</v>
      </c>
      <c r="G40" s="233">
        <v>2946</v>
      </c>
      <c r="H40" s="233">
        <v>158</v>
      </c>
      <c r="I40" s="233">
        <v>187</v>
      </c>
      <c r="J40" s="233">
        <v>2788</v>
      </c>
      <c r="K40" s="233">
        <v>88</v>
      </c>
      <c r="L40" s="233">
        <v>68</v>
      </c>
      <c r="M40" s="233">
        <v>2</v>
      </c>
      <c r="N40" s="234">
        <v>0</v>
      </c>
      <c r="O40" s="233">
        <v>46</v>
      </c>
      <c r="P40" s="233">
        <v>69</v>
      </c>
      <c r="Q40" s="233">
        <v>72</v>
      </c>
      <c r="R40" s="234">
        <v>0</v>
      </c>
      <c r="S40" s="233">
        <v>537</v>
      </c>
      <c r="T40" s="233">
        <v>1445</v>
      </c>
      <c r="U40" s="233">
        <v>806</v>
      </c>
      <c r="V40" s="234">
        <v>0</v>
      </c>
      <c r="W40" s="233">
        <v>2935</v>
      </c>
      <c r="X40" s="234">
        <v>0</v>
      </c>
      <c r="Y40" s="233">
        <v>0</v>
      </c>
      <c r="Z40" s="233">
        <v>2</v>
      </c>
      <c r="AA40" s="234">
        <v>1</v>
      </c>
      <c r="AB40" s="233">
        <v>8</v>
      </c>
      <c r="AC40" s="233">
        <v>2740</v>
      </c>
      <c r="AD40" s="233">
        <v>206</v>
      </c>
      <c r="AE40" s="234">
        <v>0</v>
      </c>
      <c r="AF40" s="235">
        <v>45.8</v>
      </c>
      <c r="AG40" s="233">
        <v>293</v>
      </c>
      <c r="AH40" s="233">
        <v>691</v>
      </c>
      <c r="AI40" s="233">
        <v>753</v>
      </c>
      <c r="AJ40" s="233">
        <v>793</v>
      </c>
      <c r="AK40" s="233">
        <v>279</v>
      </c>
      <c r="AL40" s="233">
        <v>118</v>
      </c>
      <c r="AM40" s="233">
        <v>19</v>
      </c>
      <c r="AN40" s="234">
        <v>0</v>
      </c>
      <c r="AU40" s="233">
        <v>2742</v>
      </c>
      <c r="AV40" s="233">
        <v>204</v>
      </c>
      <c r="AW40" s="234">
        <v>0</v>
      </c>
      <c r="AX40" s="233">
        <v>1379</v>
      </c>
      <c r="AY40" s="233">
        <v>448</v>
      </c>
      <c r="AZ40" s="233">
        <v>431</v>
      </c>
      <c r="BA40" s="233">
        <v>687</v>
      </c>
      <c r="BB40" s="234">
        <v>1</v>
      </c>
      <c r="BC40" s="233">
        <v>2935</v>
      </c>
      <c r="BD40" s="233">
        <v>1012</v>
      </c>
      <c r="BE40" s="233">
        <v>404</v>
      </c>
      <c r="BF40" s="233">
        <v>1519</v>
      </c>
      <c r="BG40" s="234">
        <v>0</v>
      </c>
      <c r="BH40" s="233">
        <v>1131</v>
      </c>
      <c r="BI40" s="233">
        <v>413</v>
      </c>
      <c r="BJ40" s="233">
        <v>1240</v>
      </c>
      <c r="BK40" s="233">
        <v>140</v>
      </c>
      <c r="BL40" s="233">
        <v>11</v>
      </c>
      <c r="BM40" s="233">
        <v>2748</v>
      </c>
      <c r="BN40" s="233">
        <v>34</v>
      </c>
      <c r="BO40" s="233">
        <v>153</v>
      </c>
      <c r="BP40" s="233">
        <v>0</v>
      </c>
      <c r="BQ40" s="233">
        <v>2890</v>
      </c>
      <c r="BR40" s="233">
        <v>18</v>
      </c>
      <c r="BS40" s="233">
        <v>25</v>
      </c>
      <c r="BT40" s="233">
        <v>2</v>
      </c>
      <c r="BU40" s="233">
        <v>0</v>
      </c>
      <c r="BV40" s="233">
        <v>1622</v>
      </c>
      <c r="BW40" s="233">
        <v>1313</v>
      </c>
      <c r="BX40" s="236">
        <v>0</v>
      </c>
      <c r="BY40" s="261">
        <f t="shared" si="1"/>
        <v>5.363204344874406E-2</v>
      </c>
      <c r="BZ40" s="261">
        <f t="shared" si="2"/>
        <v>6.3475899524779361E-2</v>
      </c>
      <c r="CA40" s="237"/>
    </row>
    <row r="41" spans="1:79" hidden="1" x14ac:dyDescent="0.25">
      <c r="A41" s="257" t="str">
        <f t="shared" si="0"/>
        <v>2012SaskatchewanLicensed practical nurses</v>
      </c>
      <c r="B41" s="213">
        <v>2012</v>
      </c>
      <c r="C41" s="258"/>
      <c r="D41" s="258"/>
      <c r="E41" s="259" t="s">
        <v>21</v>
      </c>
      <c r="F41" s="209" t="s">
        <v>3</v>
      </c>
      <c r="G41" s="233">
        <v>2961</v>
      </c>
      <c r="H41" s="233">
        <v>290</v>
      </c>
      <c r="I41" s="233">
        <v>285</v>
      </c>
      <c r="J41" s="233">
        <v>2671</v>
      </c>
      <c r="K41" s="233">
        <v>199</v>
      </c>
      <c r="L41" s="233">
        <v>80</v>
      </c>
      <c r="M41" s="233">
        <v>11</v>
      </c>
      <c r="N41" s="234">
        <v>0</v>
      </c>
      <c r="O41" s="233">
        <v>105</v>
      </c>
      <c r="P41" s="233">
        <v>64</v>
      </c>
      <c r="Q41" s="233">
        <v>116</v>
      </c>
      <c r="R41" s="234">
        <v>0</v>
      </c>
      <c r="S41" s="233">
        <v>871</v>
      </c>
      <c r="T41" s="233">
        <v>1224</v>
      </c>
      <c r="U41" s="233">
        <v>576</v>
      </c>
      <c r="V41" s="234">
        <v>0</v>
      </c>
      <c r="W41" s="233">
        <v>2816</v>
      </c>
      <c r="X41" s="234">
        <v>5</v>
      </c>
      <c r="Y41" s="233">
        <v>2</v>
      </c>
      <c r="Z41" s="233">
        <v>70</v>
      </c>
      <c r="AA41" s="233">
        <v>2</v>
      </c>
      <c r="AB41" s="233">
        <v>66</v>
      </c>
      <c r="AC41" s="233">
        <v>2837</v>
      </c>
      <c r="AD41" s="233">
        <v>124</v>
      </c>
      <c r="AE41" s="234">
        <v>0</v>
      </c>
      <c r="AF41" s="235">
        <v>41.6</v>
      </c>
      <c r="AG41" s="233">
        <v>642</v>
      </c>
      <c r="AH41" s="233">
        <v>779</v>
      </c>
      <c r="AI41" s="233">
        <v>603</v>
      </c>
      <c r="AJ41" s="233">
        <v>724</v>
      </c>
      <c r="AK41" s="233">
        <v>164</v>
      </c>
      <c r="AL41" s="233">
        <v>48</v>
      </c>
      <c r="AM41" s="233">
        <v>1</v>
      </c>
      <c r="AN41" s="234">
        <v>0</v>
      </c>
      <c r="AU41" s="233">
        <v>2877</v>
      </c>
      <c r="AV41" s="233">
        <v>84</v>
      </c>
      <c r="AW41" s="233">
        <v>0</v>
      </c>
      <c r="AX41" s="233">
        <v>1685</v>
      </c>
      <c r="AY41" s="233">
        <v>387</v>
      </c>
      <c r="AZ41" s="233">
        <v>282</v>
      </c>
      <c r="BA41" s="233">
        <v>607</v>
      </c>
      <c r="BB41" s="234">
        <v>0</v>
      </c>
      <c r="BC41" s="233">
        <v>2816</v>
      </c>
      <c r="BD41" s="233">
        <v>1458</v>
      </c>
      <c r="BE41" s="233">
        <v>774</v>
      </c>
      <c r="BF41" s="233">
        <v>531</v>
      </c>
      <c r="BG41" s="233">
        <v>53</v>
      </c>
      <c r="BH41" s="233">
        <v>1667</v>
      </c>
      <c r="BI41" s="233">
        <v>607</v>
      </c>
      <c r="BJ41" s="233">
        <v>478</v>
      </c>
      <c r="BK41" s="233">
        <v>31</v>
      </c>
      <c r="BL41" s="233">
        <v>33</v>
      </c>
      <c r="BM41" s="233">
        <v>2476</v>
      </c>
      <c r="BN41" s="233">
        <v>22</v>
      </c>
      <c r="BO41" s="233">
        <v>269</v>
      </c>
      <c r="BP41" s="233">
        <v>49</v>
      </c>
      <c r="BQ41" s="233">
        <v>2722</v>
      </c>
      <c r="BR41" s="233">
        <v>32</v>
      </c>
      <c r="BS41" s="233">
        <v>14</v>
      </c>
      <c r="BT41" s="233">
        <v>3</v>
      </c>
      <c r="BU41" s="233">
        <v>45</v>
      </c>
      <c r="BV41" s="233">
        <v>1873</v>
      </c>
      <c r="BW41" s="233">
        <v>943</v>
      </c>
      <c r="BX41" s="236">
        <v>0</v>
      </c>
      <c r="BY41" s="261">
        <f t="shared" si="1"/>
        <v>9.7939885173927724E-2</v>
      </c>
      <c r="BZ41" s="261">
        <f t="shared" si="2"/>
        <v>9.6251266464032426E-2</v>
      </c>
      <c r="CA41" s="237"/>
    </row>
    <row r="42" spans="1:79" hidden="1" x14ac:dyDescent="0.25">
      <c r="A42" s="257" t="str">
        <f t="shared" si="0"/>
        <v>2012AlbertaLicensed practical nurses</v>
      </c>
      <c r="B42" s="213">
        <v>2012</v>
      </c>
      <c r="C42" s="258"/>
      <c r="D42" s="258"/>
      <c r="E42" s="209" t="s">
        <v>22</v>
      </c>
      <c r="F42" s="209" t="s">
        <v>3</v>
      </c>
      <c r="G42" s="233">
        <v>9405</v>
      </c>
      <c r="H42" s="233">
        <v>1396</v>
      </c>
      <c r="I42" s="233">
        <v>676</v>
      </c>
      <c r="J42" s="233">
        <v>8009</v>
      </c>
      <c r="K42" s="233">
        <v>939</v>
      </c>
      <c r="L42" s="233">
        <v>421</v>
      </c>
      <c r="M42" s="233">
        <v>36</v>
      </c>
      <c r="N42" s="234">
        <v>0</v>
      </c>
      <c r="O42" s="233">
        <v>327</v>
      </c>
      <c r="P42" s="233">
        <v>185</v>
      </c>
      <c r="Q42" s="233">
        <v>164</v>
      </c>
      <c r="R42" s="234">
        <v>0</v>
      </c>
      <c r="S42" s="233">
        <v>2834</v>
      </c>
      <c r="T42" s="233">
        <v>3507</v>
      </c>
      <c r="U42" s="233">
        <v>1668</v>
      </c>
      <c r="V42" s="234">
        <v>0</v>
      </c>
      <c r="W42" s="233">
        <v>8342</v>
      </c>
      <c r="X42" s="233">
        <v>15</v>
      </c>
      <c r="Y42" s="233">
        <v>6</v>
      </c>
      <c r="Z42" s="233">
        <v>1017</v>
      </c>
      <c r="AA42" s="233">
        <v>25</v>
      </c>
      <c r="AB42" s="234">
        <v>0</v>
      </c>
      <c r="AC42" s="233">
        <v>8835</v>
      </c>
      <c r="AD42" s="233">
        <v>570</v>
      </c>
      <c r="AE42" s="234">
        <v>0</v>
      </c>
      <c r="AF42" s="235">
        <v>40.5</v>
      </c>
      <c r="AG42" s="233">
        <v>2394</v>
      </c>
      <c r="AH42" s="233">
        <v>2479</v>
      </c>
      <c r="AI42" s="233">
        <v>1909</v>
      </c>
      <c r="AJ42" s="233">
        <v>1743</v>
      </c>
      <c r="AK42" s="233">
        <v>571</v>
      </c>
      <c r="AL42" s="233">
        <v>264</v>
      </c>
      <c r="AM42" s="233">
        <v>45</v>
      </c>
      <c r="AN42" s="234">
        <v>0</v>
      </c>
      <c r="AU42" s="233">
        <v>8907</v>
      </c>
      <c r="AV42" s="233">
        <v>498</v>
      </c>
      <c r="AW42" s="234">
        <v>0</v>
      </c>
      <c r="AX42" s="233">
        <v>6148</v>
      </c>
      <c r="AY42" s="233">
        <v>1150</v>
      </c>
      <c r="AZ42" s="233">
        <v>864</v>
      </c>
      <c r="BA42" s="233">
        <v>1243</v>
      </c>
      <c r="BB42" s="234">
        <v>0</v>
      </c>
      <c r="BC42" s="233">
        <v>8342</v>
      </c>
      <c r="BD42" s="233">
        <v>3625</v>
      </c>
      <c r="BE42" s="233">
        <v>3614</v>
      </c>
      <c r="BF42" s="233">
        <v>1103</v>
      </c>
      <c r="BG42" s="234">
        <v>0</v>
      </c>
      <c r="BH42" s="233">
        <v>3515</v>
      </c>
      <c r="BI42" s="233">
        <v>2493</v>
      </c>
      <c r="BJ42" s="233">
        <v>2062</v>
      </c>
      <c r="BK42" s="233">
        <v>272</v>
      </c>
      <c r="BL42" s="234">
        <v>0</v>
      </c>
      <c r="BM42" s="233">
        <v>7506</v>
      </c>
      <c r="BN42" s="233">
        <v>139</v>
      </c>
      <c r="BO42" s="233">
        <v>697</v>
      </c>
      <c r="BP42" s="234">
        <v>0</v>
      </c>
      <c r="BQ42" s="233">
        <v>8041</v>
      </c>
      <c r="BR42" s="233">
        <v>148</v>
      </c>
      <c r="BS42" s="233">
        <v>147</v>
      </c>
      <c r="BT42" s="233">
        <v>6</v>
      </c>
      <c r="BU42" s="234">
        <v>0</v>
      </c>
      <c r="BV42" s="233">
        <v>6647</v>
      </c>
      <c r="BW42" s="233">
        <v>1695</v>
      </c>
      <c r="BX42" s="236">
        <v>0</v>
      </c>
      <c r="BY42" s="261">
        <f t="shared" si="1"/>
        <v>0.14843168527379053</v>
      </c>
      <c r="BZ42" s="261">
        <f t="shared" si="2"/>
        <v>7.1876661350345566E-2</v>
      </c>
      <c r="CA42" s="237"/>
    </row>
    <row r="43" spans="1:79" hidden="1" x14ac:dyDescent="0.25">
      <c r="A43" s="257" t="str">
        <f t="shared" si="0"/>
        <v>2012British ColumbiaLicensed practical nurses</v>
      </c>
      <c r="B43" s="213">
        <v>2012</v>
      </c>
      <c r="C43" s="258"/>
      <c r="D43" s="258"/>
      <c r="E43" s="209" t="s">
        <v>23</v>
      </c>
      <c r="F43" s="209" t="s">
        <v>3</v>
      </c>
      <c r="G43" s="233">
        <v>10976</v>
      </c>
      <c r="H43" s="233">
        <v>1681</v>
      </c>
      <c r="I43" s="233">
        <v>1027</v>
      </c>
      <c r="J43" s="233">
        <v>9295</v>
      </c>
      <c r="K43" s="233">
        <v>1089</v>
      </c>
      <c r="L43" s="233">
        <v>559</v>
      </c>
      <c r="M43" s="233">
        <v>33</v>
      </c>
      <c r="N43" s="234">
        <v>0</v>
      </c>
      <c r="O43" s="233">
        <v>481</v>
      </c>
      <c r="P43" s="233">
        <v>376</v>
      </c>
      <c r="Q43" s="233">
        <v>170</v>
      </c>
      <c r="R43" s="234">
        <v>0</v>
      </c>
      <c r="S43" s="233">
        <v>3062</v>
      </c>
      <c r="T43" s="233">
        <v>4725</v>
      </c>
      <c r="U43" s="233">
        <v>1508</v>
      </c>
      <c r="V43" s="234">
        <v>0</v>
      </c>
      <c r="W43" s="233">
        <v>9015</v>
      </c>
      <c r="X43" s="233">
        <v>284</v>
      </c>
      <c r="Y43" s="233">
        <v>38</v>
      </c>
      <c r="Z43" s="233">
        <v>401</v>
      </c>
      <c r="AA43" s="233">
        <v>73</v>
      </c>
      <c r="AB43" s="233">
        <v>1165</v>
      </c>
      <c r="AC43" s="233">
        <v>9887</v>
      </c>
      <c r="AD43" s="233">
        <v>1089</v>
      </c>
      <c r="AE43" s="234">
        <v>0</v>
      </c>
      <c r="AF43" s="235">
        <v>40.200000000000003</v>
      </c>
      <c r="AG43" s="233">
        <v>2559</v>
      </c>
      <c r="AH43" s="233">
        <v>2982</v>
      </c>
      <c r="AI43" s="233">
        <v>2678</v>
      </c>
      <c r="AJ43" s="233">
        <v>2162</v>
      </c>
      <c r="AK43" s="233">
        <v>448</v>
      </c>
      <c r="AL43" s="233">
        <v>133</v>
      </c>
      <c r="AM43" s="233">
        <v>14</v>
      </c>
      <c r="AN43" s="234">
        <v>0</v>
      </c>
      <c r="AU43" s="233">
        <v>10616</v>
      </c>
      <c r="AV43" s="233">
        <v>343</v>
      </c>
      <c r="AW43" s="233">
        <v>17</v>
      </c>
      <c r="AX43" s="233">
        <v>8385</v>
      </c>
      <c r="AY43" s="233">
        <v>933</v>
      </c>
      <c r="AZ43" s="233">
        <v>588</v>
      </c>
      <c r="BA43" s="233">
        <v>983</v>
      </c>
      <c r="BB43" s="233">
        <v>87</v>
      </c>
      <c r="BC43" s="233">
        <v>9015</v>
      </c>
      <c r="BD43" s="233">
        <v>3393</v>
      </c>
      <c r="BE43" s="233">
        <v>2975</v>
      </c>
      <c r="BF43" s="233">
        <v>2637</v>
      </c>
      <c r="BG43" s="233">
        <v>10</v>
      </c>
      <c r="BH43" s="233">
        <v>3837</v>
      </c>
      <c r="BI43" s="233">
        <v>666</v>
      </c>
      <c r="BJ43" s="233">
        <v>3817</v>
      </c>
      <c r="BK43" s="233">
        <v>575</v>
      </c>
      <c r="BL43" s="233">
        <v>120</v>
      </c>
      <c r="BM43" s="233">
        <v>8184</v>
      </c>
      <c r="BN43" s="233">
        <v>124</v>
      </c>
      <c r="BO43" s="233">
        <v>537</v>
      </c>
      <c r="BP43" s="233">
        <v>170</v>
      </c>
      <c r="BQ43" s="233">
        <v>8594</v>
      </c>
      <c r="BR43" s="233">
        <v>188</v>
      </c>
      <c r="BS43" s="233">
        <v>89</v>
      </c>
      <c r="BT43" s="233">
        <v>11</v>
      </c>
      <c r="BU43" s="233">
        <v>133</v>
      </c>
      <c r="BV43" s="233">
        <v>8201</v>
      </c>
      <c r="BW43" s="233">
        <v>814</v>
      </c>
      <c r="BX43" s="236">
        <v>0</v>
      </c>
      <c r="BY43" s="261">
        <f t="shared" si="1"/>
        <v>0.15315233236151604</v>
      </c>
      <c r="BZ43" s="261">
        <f t="shared" si="2"/>
        <v>9.3567784256559761E-2</v>
      </c>
      <c r="CA43" s="237"/>
    </row>
    <row r="44" spans="1:79" hidden="1" x14ac:dyDescent="0.25">
      <c r="A44" s="257" t="str">
        <f t="shared" si="0"/>
        <v>2012YukonLicensed practical nurses</v>
      </c>
      <c r="B44" s="213">
        <v>2012</v>
      </c>
      <c r="C44" s="258"/>
      <c r="D44" s="258"/>
      <c r="E44" s="209" t="s">
        <v>24</v>
      </c>
      <c r="F44" s="209" t="s">
        <v>3</v>
      </c>
      <c r="G44" s="240">
        <v>100</v>
      </c>
      <c r="H44" s="240">
        <v>29</v>
      </c>
      <c r="I44" s="240">
        <v>8</v>
      </c>
      <c r="J44" s="234">
        <v>71</v>
      </c>
      <c r="K44" s="240">
        <v>13</v>
      </c>
      <c r="L44" s="240">
        <v>10</v>
      </c>
      <c r="M44" s="234">
        <v>6</v>
      </c>
      <c r="N44" s="234">
        <v>0</v>
      </c>
      <c r="O44" s="240">
        <v>0</v>
      </c>
      <c r="P44" s="240" t="s">
        <v>312</v>
      </c>
      <c r="Q44" s="240" t="s">
        <v>312</v>
      </c>
      <c r="R44" s="234">
        <v>0</v>
      </c>
      <c r="S44" s="240">
        <v>8</v>
      </c>
      <c r="T44" s="240">
        <v>44</v>
      </c>
      <c r="U44" s="240">
        <v>19</v>
      </c>
      <c r="V44" s="234">
        <v>0</v>
      </c>
      <c r="W44" s="240">
        <v>92</v>
      </c>
      <c r="X44" s="240" t="s">
        <v>312</v>
      </c>
      <c r="Y44" s="234">
        <v>0</v>
      </c>
      <c r="Z44" s="240" t="s">
        <v>312</v>
      </c>
      <c r="AA44" s="240" t="s">
        <v>312</v>
      </c>
      <c r="AB44" s="240" t="s">
        <v>312</v>
      </c>
      <c r="AC44" s="240">
        <v>95</v>
      </c>
      <c r="AD44" s="240">
        <v>5</v>
      </c>
      <c r="AE44" s="234">
        <v>0</v>
      </c>
      <c r="AF44" s="242">
        <v>45</v>
      </c>
      <c r="AG44" s="240">
        <v>15</v>
      </c>
      <c r="AH44" s="240">
        <v>19</v>
      </c>
      <c r="AI44" s="240">
        <v>23</v>
      </c>
      <c r="AJ44" s="240">
        <v>33</v>
      </c>
      <c r="AK44" s="241" t="s">
        <v>312</v>
      </c>
      <c r="AL44" s="240" t="s">
        <v>312</v>
      </c>
      <c r="AM44" s="234">
        <v>0</v>
      </c>
      <c r="AN44" s="234">
        <v>0</v>
      </c>
      <c r="AU44" s="241" t="s">
        <v>312</v>
      </c>
      <c r="AV44" s="240" t="s">
        <v>312</v>
      </c>
      <c r="AW44" s="234">
        <v>0</v>
      </c>
      <c r="AX44" s="240">
        <v>51</v>
      </c>
      <c r="AY44" s="240">
        <v>24</v>
      </c>
      <c r="AZ44" s="240">
        <v>11</v>
      </c>
      <c r="BA44" s="240">
        <v>14</v>
      </c>
      <c r="BB44" s="234">
        <v>0</v>
      </c>
      <c r="BC44" s="240">
        <v>92</v>
      </c>
      <c r="BD44" s="240">
        <v>62</v>
      </c>
      <c r="BE44" s="240">
        <v>14</v>
      </c>
      <c r="BF44" s="240">
        <v>16</v>
      </c>
      <c r="BG44" s="240">
        <v>0</v>
      </c>
      <c r="BH44" s="240">
        <v>28</v>
      </c>
      <c r="BI44" s="240">
        <v>6</v>
      </c>
      <c r="BJ44" s="240">
        <v>46</v>
      </c>
      <c r="BK44" s="240" t="s">
        <v>312</v>
      </c>
      <c r="BL44" s="240" t="s">
        <v>312</v>
      </c>
      <c r="BM44" s="240">
        <v>72</v>
      </c>
      <c r="BN44" s="240">
        <v>6</v>
      </c>
      <c r="BO44" s="240" t="s">
        <v>312</v>
      </c>
      <c r="BP44" s="241" t="s">
        <v>312</v>
      </c>
      <c r="BQ44" s="240">
        <v>77</v>
      </c>
      <c r="BR44" s="240" t="s">
        <v>312</v>
      </c>
      <c r="BS44" s="234">
        <v>0</v>
      </c>
      <c r="BT44" s="234">
        <v>0</v>
      </c>
      <c r="BU44" s="241" t="s">
        <v>312</v>
      </c>
      <c r="BV44" s="240">
        <v>87</v>
      </c>
      <c r="BW44" s="234">
        <v>5</v>
      </c>
      <c r="BX44" s="236">
        <v>0</v>
      </c>
      <c r="BY44" s="261">
        <f t="shared" si="1"/>
        <v>0.28999999999999998</v>
      </c>
      <c r="BZ44" s="261">
        <f t="shared" si="2"/>
        <v>0.08</v>
      </c>
      <c r="CA44" s="237"/>
    </row>
    <row r="45" spans="1:79" hidden="1" x14ac:dyDescent="0.25">
      <c r="A45" s="257" t="str">
        <f t="shared" si="0"/>
        <v>2012Northwest TerritoriesLicensed practical nurses</v>
      </c>
      <c r="B45" s="213">
        <v>2012</v>
      </c>
      <c r="C45" s="258"/>
      <c r="D45" s="258"/>
      <c r="E45" s="209" t="s">
        <v>25</v>
      </c>
      <c r="F45" s="209" t="s">
        <v>3</v>
      </c>
      <c r="G45" s="240">
        <v>91</v>
      </c>
      <c r="H45" s="240">
        <v>13</v>
      </c>
      <c r="I45" s="240">
        <v>10</v>
      </c>
      <c r="J45" s="240">
        <v>78</v>
      </c>
      <c r="K45" s="240">
        <v>4</v>
      </c>
      <c r="L45" s="240">
        <v>8</v>
      </c>
      <c r="M45" s="240">
        <v>1</v>
      </c>
      <c r="N45" s="234">
        <v>0</v>
      </c>
      <c r="O45" s="240">
        <v>2</v>
      </c>
      <c r="P45" s="240">
        <v>5</v>
      </c>
      <c r="Q45" s="240">
        <v>3</v>
      </c>
      <c r="R45" s="234">
        <v>0</v>
      </c>
      <c r="S45" s="240">
        <v>14</v>
      </c>
      <c r="T45" s="240">
        <v>38</v>
      </c>
      <c r="U45" s="240">
        <v>26</v>
      </c>
      <c r="V45" s="234">
        <v>0</v>
      </c>
      <c r="W45" s="240">
        <v>91</v>
      </c>
      <c r="X45" s="234">
        <v>0</v>
      </c>
      <c r="Y45" s="234">
        <v>0</v>
      </c>
      <c r="Z45" s="234">
        <v>0</v>
      </c>
      <c r="AA45" s="234">
        <v>0</v>
      </c>
      <c r="AB45" s="234">
        <v>0</v>
      </c>
      <c r="AC45" s="240">
        <v>79</v>
      </c>
      <c r="AD45" s="240">
        <v>12</v>
      </c>
      <c r="AE45" s="234">
        <v>0</v>
      </c>
      <c r="AF45" s="242">
        <v>46.9</v>
      </c>
      <c r="AG45" s="240">
        <v>9</v>
      </c>
      <c r="AH45" s="240">
        <v>16</v>
      </c>
      <c r="AI45" s="240">
        <v>22</v>
      </c>
      <c r="AJ45" s="240">
        <v>32</v>
      </c>
      <c r="AK45" s="240">
        <v>7</v>
      </c>
      <c r="AL45" s="240">
        <v>5</v>
      </c>
      <c r="AM45" s="234">
        <v>0</v>
      </c>
      <c r="AN45" s="234">
        <v>0</v>
      </c>
      <c r="AU45" s="240">
        <v>91</v>
      </c>
      <c r="AV45" s="234">
        <v>0</v>
      </c>
      <c r="AW45" s="234">
        <v>0</v>
      </c>
      <c r="AX45" s="240">
        <v>38</v>
      </c>
      <c r="AY45" s="240">
        <v>19</v>
      </c>
      <c r="AZ45" s="240">
        <v>19</v>
      </c>
      <c r="BA45" s="240">
        <v>15</v>
      </c>
      <c r="BB45" s="234">
        <v>0</v>
      </c>
      <c r="BC45" s="240">
        <v>91</v>
      </c>
      <c r="BD45" s="240">
        <v>83</v>
      </c>
      <c r="BE45" s="240">
        <v>4</v>
      </c>
      <c r="BF45" s="240">
        <v>4</v>
      </c>
      <c r="BG45" s="234">
        <v>0</v>
      </c>
      <c r="BH45" s="240">
        <v>35</v>
      </c>
      <c r="BI45" s="240">
        <v>16</v>
      </c>
      <c r="BJ45" s="240">
        <v>36</v>
      </c>
      <c r="BK45" s="240">
        <v>4</v>
      </c>
      <c r="BL45" s="234">
        <v>0</v>
      </c>
      <c r="BM45" s="240">
        <v>81</v>
      </c>
      <c r="BN45" s="234">
        <v>2</v>
      </c>
      <c r="BO45" s="240">
        <v>8</v>
      </c>
      <c r="BP45" s="234">
        <v>0</v>
      </c>
      <c r="BQ45" s="240">
        <v>91</v>
      </c>
      <c r="BR45" s="234">
        <v>0</v>
      </c>
      <c r="BS45" s="234">
        <v>0</v>
      </c>
      <c r="BT45" s="234">
        <v>0</v>
      </c>
      <c r="BU45" s="234">
        <v>0</v>
      </c>
      <c r="BV45" s="240">
        <v>32</v>
      </c>
      <c r="BW45" s="234">
        <v>59</v>
      </c>
      <c r="BX45" s="236">
        <v>0</v>
      </c>
      <c r="BY45" s="261">
        <f t="shared" si="1"/>
        <v>0.14285714285714285</v>
      </c>
      <c r="BZ45" s="261">
        <f t="shared" si="2"/>
        <v>0.10989010989010989</v>
      </c>
      <c r="CA45" s="237"/>
    </row>
    <row r="46" spans="1:79" hidden="1" x14ac:dyDescent="0.25">
      <c r="A46" s="257" t="str">
        <f t="shared" si="0"/>
        <v>2012NunavutLicensed practical nurses</v>
      </c>
      <c r="B46" s="213">
        <v>2012</v>
      </c>
      <c r="C46" s="258"/>
      <c r="D46" s="258"/>
      <c r="E46" s="209" t="s">
        <v>26</v>
      </c>
      <c r="F46" s="209" t="s">
        <v>3</v>
      </c>
      <c r="G46" s="240">
        <v>69</v>
      </c>
      <c r="H46" s="243" t="s">
        <v>233</v>
      </c>
      <c r="I46" s="243" t="s">
        <v>233</v>
      </c>
      <c r="J46" s="243" t="s">
        <v>233</v>
      </c>
      <c r="K46" s="243" t="s">
        <v>233</v>
      </c>
      <c r="L46" s="243" t="s">
        <v>233</v>
      </c>
      <c r="M46" s="243" t="s">
        <v>233</v>
      </c>
      <c r="N46" s="244" t="s">
        <v>233</v>
      </c>
      <c r="O46" s="243" t="s">
        <v>233</v>
      </c>
      <c r="P46" s="243" t="s">
        <v>233</v>
      </c>
      <c r="Q46" s="243" t="s">
        <v>233</v>
      </c>
      <c r="R46" s="244" t="s">
        <v>233</v>
      </c>
      <c r="S46" s="243" t="s">
        <v>233</v>
      </c>
      <c r="T46" s="243" t="s">
        <v>233</v>
      </c>
      <c r="U46" s="243" t="s">
        <v>233</v>
      </c>
      <c r="V46" s="244" t="s">
        <v>233</v>
      </c>
      <c r="W46" s="240" t="s">
        <v>233</v>
      </c>
      <c r="X46" s="234" t="s">
        <v>233</v>
      </c>
      <c r="Y46" s="234" t="s">
        <v>233</v>
      </c>
      <c r="Z46" s="234" t="s">
        <v>233</v>
      </c>
      <c r="AA46" s="234" t="s">
        <v>233</v>
      </c>
      <c r="AB46" s="234" t="s">
        <v>233</v>
      </c>
      <c r="AC46" s="240" t="s">
        <v>233</v>
      </c>
      <c r="AD46" s="240" t="s">
        <v>233</v>
      </c>
      <c r="AE46" s="234" t="s">
        <v>233</v>
      </c>
      <c r="AF46" s="242" t="s">
        <v>233</v>
      </c>
      <c r="AG46" s="240" t="s">
        <v>233</v>
      </c>
      <c r="AH46" s="240" t="s">
        <v>233</v>
      </c>
      <c r="AI46" s="240" t="s">
        <v>233</v>
      </c>
      <c r="AJ46" s="240" t="s">
        <v>233</v>
      </c>
      <c r="AK46" s="240" t="s">
        <v>233</v>
      </c>
      <c r="AL46" s="240" t="s">
        <v>233</v>
      </c>
      <c r="AM46" s="234" t="s">
        <v>233</v>
      </c>
      <c r="AN46" s="234" t="s">
        <v>233</v>
      </c>
      <c r="AU46" s="240" t="s">
        <v>233</v>
      </c>
      <c r="AV46" s="234" t="s">
        <v>233</v>
      </c>
      <c r="AW46" s="234" t="s">
        <v>233</v>
      </c>
      <c r="AX46" s="240" t="s">
        <v>233</v>
      </c>
      <c r="AY46" s="240" t="s">
        <v>233</v>
      </c>
      <c r="AZ46" s="240" t="s">
        <v>233</v>
      </c>
      <c r="BA46" s="240" t="s">
        <v>233</v>
      </c>
      <c r="BB46" s="234" t="s">
        <v>233</v>
      </c>
      <c r="BC46" s="240" t="s">
        <v>233</v>
      </c>
      <c r="BD46" s="240" t="s">
        <v>233</v>
      </c>
      <c r="BE46" s="240" t="s">
        <v>233</v>
      </c>
      <c r="BF46" s="240" t="s">
        <v>233</v>
      </c>
      <c r="BG46" s="234" t="s">
        <v>233</v>
      </c>
      <c r="BH46" s="240" t="s">
        <v>233</v>
      </c>
      <c r="BI46" s="240" t="s">
        <v>233</v>
      </c>
      <c r="BJ46" s="240" t="s">
        <v>233</v>
      </c>
      <c r="BK46" s="240" t="s">
        <v>233</v>
      </c>
      <c r="BL46" s="234" t="s">
        <v>233</v>
      </c>
      <c r="BM46" s="240" t="s">
        <v>233</v>
      </c>
      <c r="BN46" s="234" t="s">
        <v>233</v>
      </c>
      <c r="BO46" s="240" t="s">
        <v>233</v>
      </c>
      <c r="BP46" s="234" t="s">
        <v>233</v>
      </c>
      <c r="BQ46" s="240" t="s">
        <v>233</v>
      </c>
      <c r="BR46" s="234" t="s">
        <v>233</v>
      </c>
      <c r="BS46" s="234" t="s">
        <v>233</v>
      </c>
      <c r="BT46" s="234" t="s">
        <v>233</v>
      </c>
      <c r="BU46" s="234" t="s">
        <v>233</v>
      </c>
      <c r="BV46" s="240" t="s">
        <v>233</v>
      </c>
      <c r="BW46" s="234" t="s">
        <v>233</v>
      </c>
      <c r="BX46" s="236" t="s">
        <v>233</v>
      </c>
      <c r="BY46" s="261" t="str">
        <f t="shared" si="1"/>
        <v>—</v>
      </c>
      <c r="BZ46" s="261" t="str">
        <f t="shared" si="2"/>
        <v>—</v>
      </c>
      <c r="CA46" s="237"/>
    </row>
    <row r="47" spans="1:79" ht="15.75" hidden="1" x14ac:dyDescent="0.25">
      <c r="A47" s="257" t="str">
        <f t="shared" si="0"/>
        <v>2012Provinces/territories with available dataLicensed practical nurses</v>
      </c>
      <c r="B47" s="213">
        <v>2012</v>
      </c>
      <c r="C47" s="258"/>
      <c r="D47" s="258"/>
      <c r="E47" s="208" t="s">
        <v>357</v>
      </c>
      <c r="F47" s="209" t="s">
        <v>3</v>
      </c>
      <c r="G47" s="233">
        <v>100004</v>
      </c>
      <c r="H47" s="239" t="s">
        <v>233</v>
      </c>
      <c r="I47" s="239" t="s">
        <v>233</v>
      </c>
      <c r="J47" s="239" t="s">
        <v>233</v>
      </c>
      <c r="K47" s="239" t="s">
        <v>233</v>
      </c>
      <c r="L47" s="239" t="s">
        <v>233</v>
      </c>
      <c r="M47" s="239" t="s">
        <v>233</v>
      </c>
      <c r="N47" s="239" t="s">
        <v>233</v>
      </c>
      <c r="O47" s="239" t="s">
        <v>233</v>
      </c>
      <c r="P47" s="239" t="s">
        <v>233</v>
      </c>
      <c r="Q47" s="239" t="s">
        <v>233</v>
      </c>
      <c r="R47" s="239" t="s">
        <v>233</v>
      </c>
      <c r="S47" s="239" t="s">
        <v>233</v>
      </c>
      <c r="T47" s="239" t="s">
        <v>233</v>
      </c>
      <c r="U47" s="239" t="s">
        <v>233</v>
      </c>
      <c r="V47" s="239" t="s">
        <v>233</v>
      </c>
      <c r="W47" s="233">
        <v>88211</v>
      </c>
      <c r="X47" s="233">
        <v>964</v>
      </c>
      <c r="Y47" s="233">
        <v>1647</v>
      </c>
      <c r="Z47" s="233">
        <v>3025</v>
      </c>
      <c r="AA47" s="233">
        <v>1086</v>
      </c>
      <c r="AB47" s="233">
        <v>4994</v>
      </c>
      <c r="AC47" s="233">
        <v>91751</v>
      </c>
      <c r="AD47" s="233">
        <v>8184</v>
      </c>
      <c r="AE47" s="234">
        <v>0</v>
      </c>
      <c r="AF47" s="235">
        <v>42.3</v>
      </c>
      <c r="AG47" s="233">
        <v>18880</v>
      </c>
      <c r="AH47" s="233">
        <v>24602</v>
      </c>
      <c r="AI47" s="233">
        <v>25145</v>
      </c>
      <c r="AJ47" s="233">
        <v>22882</v>
      </c>
      <c r="AK47" s="233">
        <v>5973</v>
      </c>
      <c r="AL47" s="233">
        <v>2048</v>
      </c>
      <c r="AM47" s="233">
        <v>395</v>
      </c>
      <c r="AN47" s="233">
        <v>0</v>
      </c>
      <c r="AU47" s="233">
        <v>96220</v>
      </c>
      <c r="AV47" s="233">
        <v>3515</v>
      </c>
      <c r="AW47" s="233">
        <v>100</v>
      </c>
      <c r="AX47" s="233">
        <v>55723</v>
      </c>
      <c r="AY47" s="233">
        <v>15754</v>
      </c>
      <c r="AZ47" s="233">
        <v>12566</v>
      </c>
      <c r="BA47" s="233">
        <v>15775</v>
      </c>
      <c r="BB47" s="233">
        <v>117</v>
      </c>
      <c r="BC47" s="233">
        <v>88211</v>
      </c>
      <c r="BD47" s="233">
        <v>43884</v>
      </c>
      <c r="BE47" s="233">
        <v>31213</v>
      </c>
      <c r="BF47" s="233">
        <v>13048</v>
      </c>
      <c r="BG47" s="233">
        <v>66</v>
      </c>
      <c r="BH47" s="233">
        <v>39307</v>
      </c>
      <c r="BI47" s="233">
        <v>10505</v>
      </c>
      <c r="BJ47" s="233">
        <v>32273</v>
      </c>
      <c r="BK47" s="233">
        <v>5746</v>
      </c>
      <c r="BL47" s="233">
        <v>368</v>
      </c>
      <c r="BM47" s="233">
        <v>80520</v>
      </c>
      <c r="BN47" s="233">
        <v>1327</v>
      </c>
      <c r="BO47" s="233">
        <v>6097</v>
      </c>
      <c r="BP47" s="233">
        <v>253</v>
      </c>
      <c r="BQ47" s="233">
        <v>85729</v>
      </c>
      <c r="BR47" s="233">
        <v>1241</v>
      </c>
      <c r="BS47" s="233">
        <v>905</v>
      </c>
      <c r="BT47" s="233">
        <v>27</v>
      </c>
      <c r="BU47" s="233">
        <v>294</v>
      </c>
      <c r="BV47" s="233">
        <v>73441</v>
      </c>
      <c r="BW47" s="233">
        <v>14770</v>
      </c>
      <c r="BX47" s="236">
        <v>0</v>
      </c>
      <c r="BY47" s="261" t="str">
        <f t="shared" si="1"/>
        <v>—</v>
      </c>
      <c r="BZ47" s="261" t="str">
        <f t="shared" si="2"/>
        <v>—</v>
      </c>
      <c r="CA47" s="237"/>
    </row>
    <row r="48" spans="1:79" hidden="1" x14ac:dyDescent="0.25">
      <c r="A48" s="257" t="str">
        <f t="shared" si="0"/>
        <v>2013Newfoundland and LabradorLicensed practical nurses</v>
      </c>
      <c r="B48" s="213">
        <v>2013</v>
      </c>
      <c r="C48" s="258"/>
      <c r="D48" s="258"/>
      <c r="E48" s="259" t="s">
        <v>14</v>
      </c>
      <c r="F48" s="209" t="s">
        <v>3</v>
      </c>
      <c r="G48" s="233">
        <v>2310</v>
      </c>
      <c r="H48" s="233">
        <v>163</v>
      </c>
      <c r="I48" s="233">
        <v>155</v>
      </c>
      <c r="J48" s="233">
        <v>2147</v>
      </c>
      <c r="K48" s="233">
        <v>120</v>
      </c>
      <c r="L48" s="233">
        <v>37</v>
      </c>
      <c r="M48" s="233">
        <v>6</v>
      </c>
      <c r="N48" s="234">
        <v>0</v>
      </c>
      <c r="O48" s="233">
        <v>49</v>
      </c>
      <c r="P48" s="233">
        <v>71</v>
      </c>
      <c r="Q48" s="233">
        <v>35</v>
      </c>
      <c r="R48" s="234">
        <v>0</v>
      </c>
      <c r="S48" s="233">
        <v>439</v>
      </c>
      <c r="T48" s="233">
        <v>1392</v>
      </c>
      <c r="U48" s="233">
        <v>316</v>
      </c>
      <c r="V48" s="234">
        <v>0</v>
      </c>
      <c r="W48" s="233">
        <v>2223</v>
      </c>
      <c r="X48" s="233">
        <v>13</v>
      </c>
      <c r="Y48" s="233">
        <v>2</v>
      </c>
      <c r="Z48" s="233">
        <v>67</v>
      </c>
      <c r="AA48" s="233">
        <v>4</v>
      </c>
      <c r="AB48" s="234">
        <v>1</v>
      </c>
      <c r="AC48" s="233">
        <v>2077</v>
      </c>
      <c r="AD48" s="233">
        <v>233</v>
      </c>
      <c r="AE48" s="234">
        <v>0</v>
      </c>
      <c r="AF48" s="235">
        <v>43</v>
      </c>
      <c r="AG48" s="233">
        <v>290</v>
      </c>
      <c r="AH48" s="233">
        <v>546</v>
      </c>
      <c r="AI48" s="233">
        <v>762</v>
      </c>
      <c r="AJ48" s="233">
        <v>642</v>
      </c>
      <c r="AK48" s="233">
        <v>64</v>
      </c>
      <c r="AL48" s="233">
        <v>6</v>
      </c>
      <c r="AM48" s="234">
        <v>0</v>
      </c>
      <c r="AN48" s="234">
        <v>0</v>
      </c>
      <c r="AU48" s="233">
        <v>2274</v>
      </c>
      <c r="AV48" s="234">
        <v>0</v>
      </c>
      <c r="AW48" s="233">
        <v>36</v>
      </c>
      <c r="AX48" s="233">
        <v>905</v>
      </c>
      <c r="AY48" s="233">
        <v>609</v>
      </c>
      <c r="AZ48" s="233">
        <v>457</v>
      </c>
      <c r="BA48" s="233">
        <v>339</v>
      </c>
      <c r="BB48" s="234">
        <v>0</v>
      </c>
      <c r="BC48" s="233">
        <v>2223</v>
      </c>
      <c r="BD48" s="233">
        <v>1446</v>
      </c>
      <c r="BE48" s="233">
        <v>93</v>
      </c>
      <c r="BF48" s="233">
        <v>684</v>
      </c>
      <c r="BG48" s="234">
        <v>0</v>
      </c>
      <c r="BH48" s="233">
        <v>917</v>
      </c>
      <c r="BI48" s="233">
        <v>94</v>
      </c>
      <c r="BJ48" s="233">
        <v>1177</v>
      </c>
      <c r="BK48" s="233">
        <v>35</v>
      </c>
      <c r="BL48" s="234">
        <v>0</v>
      </c>
      <c r="BM48" s="233">
        <v>2125</v>
      </c>
      <c r="BN48" s="234">
        <v>0</v>
      </c>
      <c r="BO48" s="233">
        <v>98</v>
      </c>
      <c r="BP48" s="234">
        <v>0</v>
      </c>
      <c r="BQ48" s="233">
        <v>2208</v>
      </c>
      <c r="BR48" s="233">
        <v>7</v>
      </c>
      <c r="BS48" s="233">
        <v>8</v>
      </c>
      <c r="BT48" s="234">
        <v>0</v>
      </c>
      <c r="BU48" s="234">
        <v>0</v>
      </c>
      <c r="BV48" s="233">
        <v>1206</v>
      </c>
      <c r="BW48" s="233">
        <v>1017</v>
      </c>
      <c r="BX48" s="238">
        <v>0</v>
      </c>
      <c r="BY48" s="261">
        <f t="shared" si="1"/>
        <v>7.0562770562770563E-2</v>
      </c>
      <c r="BZ48" s="261">
        <f t="shared" si="2"/>
        <v>6.7099567099567103E-2</v>
      </c>
      <c r="CA48" s="237"/>
    </row>
    <row r="49" spans="1:79" hidden="1" x14ac:dyDescent="0.25">
      <c r="A49" s="257" t="str">
        <f t="shared" si="0"/>
        <v>2013Prince Edward IslandLicensed practical nurses</v>
      </c>
      <c r="B49" s="213">
        <v>2013</v>
      </c>
      <c r="C49" s="258"/>
      <c r="D49" s="258"/>
      <c r="E49" s="259" t="s">
        <v>15</v>
      </c>
      <c r="F49" s="209" t="s">
        <v>3</v>
      </c>
      <c r="G49" s="233">
        <v>690</v>
      </c>
      <c r="H49" s="233">
        <v>46</v>
      </c>
      <c r="I49" s="233">
        <v>123</v>
      </c>
      <c r="J49" s="233">
        <v>644</v>
      </c>
      <c r="K49" s="233">
        <v>30</v>
      </c>
      <c r="L49" s="233">
        <v>12</v>
      </c>
      <c r="M49" s="233">
        <v>4</v>
      </c>
      <c r="N49" s="234">
        <v>0</v>
      </c>
      <c r="O49" s="233">
        <v>10</v>
      </c>
      <c r="P49" s="233">
        <v>28</v>
      </c>
      <c r="Q49" s="233">
        <v>85</v>
      </c>
      <c r="R49" s="234">
        <v>0</v>
      </c>
      <c r="S49" s="233">
        <v>122</v>
      </c>
      <c r="T49" s="233">
        <v>332</v>
      </c>
      <c r="U49" s="233">
        <v>190</v>
      </c>
      <c r="V49" s="234">
        <v>0</v>
      </c>
      <c r="W49" s="233">
        <v>609</v>
      </c>
      <c r="X49" s="233">
        <v>0</v>
      </c>
      <c r="Y49" s="234">
        <v>0</v>
      </c>
      <c r="Z49" s="233">
        <v>5</v>
      </c>
      <c r="AA49" s="233">
        <v>29</v>
      </c>
      <c r="AB49" s="233">
        <v>47</v>
      </c>
      <c r="AC49" s="233">
        <v>625</v>
      </c>
      <c r="AD49" s="233">
        <v>65</v>
      </c>
      <c r="AE49" s="234">
        <v>0</v>
      </c>
      <c r="AF49" s="235">
        <v>46.1</v>
      </c>
      <c r="AG49" s="233">
        <v>83</v>
      </c>
      <c r="AH49" s="233">
        <v>129</v>
      </c>
      <c r="AI49" s="233">
        <v>174</v>
      </c>
      <c r="AJ49" s="233">
        <v>213</v>
      </c>
      <c r="AK49" s="233">
        <v>59</v>
      </c>
      <c r="AL49" s="233">
        <v>26</v>
      </c>
      <c r="AM49" s="233">
        <v>6</v>
      </c>
      <c r="AN49" s="234">
        <v>0</v>
      </c>
      <c r="AU49" s="233">
        <v>678</v>
      </c>
      <c r="AV49" s="233">
        <v>11</v>
      </c>
      <c r="AW49" s="233">
        <v>1</v>
      </c>
      <c r="AX49" s="233">
        <v>247</v>
      </c>
      <c r="AY49" s="233">
        <v>165</v>
      </c>
      <c r="AZ49" s="233">
        <v>135</v>
      </c>
      <c r="BA49" s="233">
        <v>143</v>
      </c>
      <c r="BB49" s="234">
        <v>0</v>
      </c>
      <c r="BC49" s="233">
        <v>609</v>
      </c>
      <c r="BD49" s="233">
        <v>299</v>
      </c>
      <c r="BE49" s="233">
        <v>237</v>
      </c>
      <c r="BF49" s="233">
        <v>73</v>
      </c>
      <c r="BG49" s="234">
        <v>0</v>
      </c>
      <c r="BH49" s="233">
        <v>303</v>
      </c>
      <c r="BI49" s="233">
        <v>93</v>
      </c>
      <c r="BJ49" s="233">
        <v>199</v>
      </c>
      <c r="BK49" s="233">
        <v>14</v>
      </c>
      <c r="BL49" s="233">
        <v>0</v>
      </c>
      <c r="BM49" s="233">
        <v>536</v>
      </c>
      <c r="BN49" s="233">
        <v>7</v>
      </c>
      <c r="BO49" s="233">
        <v>66</v>
      </c>
      <c r="BP49" s="233">
        <v>0</v>
      </c>
      <c r="BQ49" s="233">
        <v>591</v>
      </c>
      <c r="BR49" s="233">
        <v>8</v>
      </c>
      <c r="BS49" s="233">
        <v>7</v>
      </c>
      <c r="BT49" s="234">
        <v>1</v>
      </c>
      <c r="BU49" s="233">
        <v>2</v>
      </c>
      <c r="BV49" s="233">
        <v>480</v>
      </c>
      <c r="BW49" s="233">
        <v>129</v>
      </c>
      <c r="BX49" s="238">
        <v>0</v>
      </c>
      <c r="BY49" s="261">
        <f t="shared" si="1"/>
        <v>6.6666666666666666E-2</v>
      </c>
      <c r="BZ49" s="261">
        <f t="shared" si="2"/>
        <v>0.17826086956521739</v>
      </c>
      <c r="CA49" s="237"/>
    </row>
    <row r="50" spans="1:79" hidden="1" x14ac:dyDescent="0.25">
      <c r="A50" s="257" t="str">
        <f t="shared" si="0"/>
        <v>2013Nova ScotiaLicensed practical nurses</v>
      </c>
      <c r="B50" s="213">
        <v>2013</v>
      </c>
      <c r="C50" s="258"/>
      <c r="D50" s="258"/>
      <c r="E50" s="209" t="s">
        <v>16</v>
      </c>
      <c r="F50" s="209" t="s">
        <v>3</v>
      </c>
      <c r="G50" s="233">
        <v>3819</v>
      </c>
      <c r="H50" s="233">
        <v>339</v>
      </c>
      <c r="I50" s="233">
        <v>312</v>
      </c>
      <c r="J50" s="233">
        <v>3480</v>
      </c>
      <c r="K50" s="233">
        <v>197</v>
      </c>
      <c r="L50" s="233">
        <v>132</v>
      </c>
      <c r="M50" s="233">
        <v>10</v>
      </c>
      <c r="N50" s="234">
        <v>0</v>
      </c>
      <c r="O50" s="233">
        <v>83</v>
      </c>
      <c r="P50" s="233">
        <v>113</v>
      </c>
      <c r="Q50" s="233">
        <v>116</v>
      </c>
      <c r="R50" s="234">
        <v>0</v>
      </c>
      <c r="S50" s="233">
        <v>650</v>
      </c>
      <c r="T50" s="233">
        <v>1987</v>
      </c>
      <c r="U50" s="233">
        <v>843</v>
      </c>
      <c r="V50" s="234">
        <v>0</v>
      </c>
      <c r="W50" s="233">
        <v>3707</v>
      </c>
      <c r="X50" s="233">
        <v>5</v>
      </c>
      <c r="Y50" s="233">
        <v>2</v>
      </c>
      <c r="Z50" s="233">
        <v>90</v>
      </c>
      <c r="AA50" s="233">
        <v>8</v>
      </c>
      <c r="AB50" s="233">
        <v>7</v>
      </c>
      <c r="AC50" s="233">
        <v>3628</v>
      </c>
      <c r="AD50" s="233">
        <v>191</v>
      </c>
      <c r="AE50" s="234">
        <v>0</v>
      </c>
      <c r="AF50" s="235">
        <v>44.7</v>
      </c>
      <c r="AG50" s="233">
        <v>468</v>
      </c>
      <c r="AH50" s="233">
        <v>867</v>
      </c>
      <c r="AI50" s="233">
        <v>1038</v>
      </c>
      <c r="AJ50" s="233">
        <v>1060</v>
      </c>
      <c r="AK50" s="233">
        <v>266</v>
      </c>
      <c r="AL50" s="233">
        <v>100</v>
      </c>
      <c r="AM50" s="233">
        <v>20</v>
      </c>
      <c r="AN50" s="234">
        <v>0</v>
      </c>
      <c r="AU50" s="233">
        <v>3741</v>
      </c>
      <c r="AV50" s="233">
        <v>78</v>
      </c>
      <c r="AW50" s="234">
        <v>0</v>
      </c>
      <c r="AX50" s="233">
        <v>1388</v>
      </c>
      <c r="AY50" s="233">
        <v>904</v>
      </c>
      <c r="AZ50" s="233">
        <v>722</v>
      </c>
      <c r="BA50" s="233">
        <v>805</v>
      </c>
      <c r="BB50" s="234">
        <v>0</v>
      </c>
      <c r="BC50" s="233">
        <v>3707</v>
      </c>
      <c r="BD50" s="233">
        <v>1921</v>
      </c>
      <c r="BE50" s="233">
        <v>978</v>
      </c>
      <c r="BF50" s="233">
        <v>781</v>
      </c>
      <c r="BG50" s="233">
        <v>27</v>
      </c>
      <c r="BH50" s="233">
        <v>1849</v>
      </c>
      <c r="BI50" s="233">
        <v>514</v>
      </c>
      <c r="BJ50" s="233">
        <v>1273</v>
      </c>
      <c r="BK50" s="233">
        <v>71</v>
      </c>
      <c r="BL50" s="233">
        <v>0</v>
      </c>
      <c r="BM50" s="233">
        <v>3481</v>
      </c>
      <c r="BN50" s="233">
        <v>85</v>
      </c>
      <c r="BO50" s="233">
        <v>141</v>
      </c>
      <c r="BP50" s="233">
        <v>0</v>
      </c>
      <c r="BQ50" s="233">
        <v>3676</v>
      </c>
      <c r="BR50" s="233">
        <v>15</v>
      </c>
      <c r="BS50" s="233">
        <v>10</v>
      </c>
      <c r="BT50" s="233">
        <v>6</v>
      </c>
      <c r="BU50" s="233">
        <v>0</v>
      </c>
      <c r="BV50" s="233">
        <v>2432</v>
      </c>
      <c r="BW50" s="233">
        <v>1275</v>
      </c>
      <c r="BX50" s="236">
        <v>0</v>
      </c>
      <c r="BY50" s="261">
        <f t="shared" si="1"/>
        <v>8.8766692851531812E-2</v>
      </c>
      <c r="BZ50" s="261">
        <f t="shared" si="2"/>
        <v>8.1696779261586805E-2</v>
      </c>
      <c r="CA50" s="237"/>
    </row>
    <row r="51" spans="1:79" hidden="1" x14ac:dyDescent="0.25">
      <c r="A51" s="257" t="str">
        <f t="shared" si="0"/>
        <v>2013New BrunswickLicensed practical nurses</v>
      </c>
      <c r="B51" s="213">
        <v>2013</v>
      </c>
      <c r="C51" s="258"/>
      <c r="D51" s="258"/>
      <c r="E51" s="259" t="s">
        <v>17</v>
      </c>
      <c r="F51" s="209" t="s">
        <v>3</v>
      </c>
      <c r="G51" s="233">
        <v>3124</v>
      </c>
      <c r="H51" s="233">
        <v>281</v>
      </c>
      <c r="I51" s="233">
        <v>297</v>
      </c>
      <c r="J51" s="233">
        <v>2843</v>
      </c>
      <c r="K51" s="233">
        <v>159</v>
      </c>
      <c r="L51" s="233">
        <v>114</v>
      </c>
      <c r="M51" s="233">
        <v>8</v>
      </c>
      <c r="N51" s="234">
        <v>0</v>
      </c>
      <c r="O51" s="233">
        <v>93</v>
      </c>
      <c r="P51" s="233">
        <v>110</v>
      </c>
      <c r="Q51" s="233">
        <v>94</v>
      </c>
      <c r="R51" s="234">
        <v>0</v>
      </c>
      <c r="S51" s="233">
        <v>640</v>
      </c>
      <c r="T51" s="233">
        <v>1624</v>
      </c>
      <c r="U51" s="233">
        <v>579</v>
      </c>
      <c r="V51" s="234">
        <v>0</v>
      </c>
      <c r="W51" s="233">
        <v>2995</v>
      </c>
      <c r="X51" s="233">
        <v>1</v>
      </c>
      <c r="Y51" s="234">
        <v>0</v>
      </c>
      <c r="Z51" s="234">
        <v>0</v>
      </c>
      <c r="AA51" s="234">
        <v>0</v>
      </c>
      <c r="AB51" s="233">
        <v>128</v>
      </c>
      <c r="AC51" s="233">
        <v>2799</v>
      </c>
      <c r="AD51" s="233">
        <v>325</v>
      </c>
      <c r="AE51" s="234">
        <v>0</v>
      </c>
      <c r="AF51" s="235">
        <v>43.2</v>
      </c>
      <c r="AG51" s="233">
        <v>426</v>
      </c>
      <c r="AH51" s="233">
        <v>789</v>
      </c>
      <c r="AI51" s="233">
        <v>884</v>
      </c>
      <c r="AJ51" s="233">
        <v>817</v>
      </c>
      <c r="AK51" s="233">
        <v>153</v>
      </c>
      <c r="AL51" s="233">
        <v>47</v>
      </c>
      <c r="AM51" s="233">
        <v>8</v>
      </c>
      <c r="AN51" s="234">
        <v>0</v>
      </c>
      <c r="AU51" s="233">
        <v>3098</v>
      </c>
      <c r="AV51" s="233">
        <v>22</v>
      </c>
      <c r="AW51" s="234">
        <v>4</v>
      </c>
      <c r="AX51" s="233">
        <v>1480</v>
      </c>
      <c r="AY51" s="233">
        <v>1028</v>
      </c>
      <c r="AZ51" s="233">
        <v>279</v>
      </c>
      <c r="BA51" s="233">
        <v>333</v>
      </c>
      <c r="BB51" s="234">
        <v>4</v>
      </c>
      <c r="BC51" s="233">
        <v>2995</v>
      </c>
      <c r="BD51" s="233">
        <v>1630</v>
      </c>
      <c r="BE51" s="233">
        <v>980</v>
      </c>
      <c r="BF51" s="233">
        <v>385</v>
      </c>
      <c r="BG51" s="234">
        <v>0</v>
      </c>
      <c r="BH51" s="233">
        <v>1600</v>
      </c>
      <c r="BI51" s="233">
        <v>164</v>
      </c>
      <c r="BJ51" s="233">
        <v>1187</v>
      </c>
      <c r="BK51" s="233">
        <v>43</v>
      </c>
      <c r="BL51" s="233">
        <v>1</v>
      </c>
      <c r="BM51" s="233">
        <v>2660</v>
      </c>
      <c r="BN51" s="233">
        <v>77</v>
      </c>
      <c r="BO51" s="233">
        <v>246</v>
      </c>
      <c r="BP51" s="233">
        <v>12</v>
      </c>
      <c r="BQ51" s="233">
        <v>2760</v>
      </c>
      <c r="BR51" s="233">
        <v>34</v>
      </c>
      <c r="BS51" s="233">
        <v>142</v>
      </c>
      <c r="BT51" s="234">
        <v>0</v>
      </c>
      <c r="BU51" s="233">
        <v>59</v>
      </c>
      <c r="BV51" s="233">
        <v>2100</v>
      </c>
      <c r="BW51" s="233">
        <v>895</v>
      </c>
      <c r="BX51" s="236">
        <v>0</v>
      </c>
      <c r="BY51" s="261">
        <f t="shared" si="1"/>
        <v>8.9948783610755437E-2</v>
      </c>
      <c r="BZ51" s="261">
        <f t="shared" si="2"/>
        <v>9.5070422535211266E-2</v>
      </c>
      <c r="CA51" s="237"/>
    </row>
    <row r="52" spans="1:79" hidden="1" x14ac:dyDescent="0.25">
      <c r="A52" s="257" t="str">
        <f t="shared" si="0"/>
        <v>2013QuebecLicensed practical nurses</v>
      </c>
      <c r="B52" s="213">
        <v>2013</v>
      </c>
      <c r="C52" s="258"/>
      <c r="D52" s="258"/>
      <c r="E52" s="259" t="s">
        <v>18</v>
      </c>
      <c r="F52" s="209" t="s">
        <v>3</v>
      </c>
      <c r="G52" s="233">
        <v>26944</v>
      </c>
      <c r="H52" s="233">
        <v>3532</v>
      </c>
      <c r="I52" s="233">
        <v>1936</v>
      </c>
      <c r="J52" s="233">
        <v>23412</v>
      </c>
      <c r="K52" s="233">
        <v>2208</v>
      </c>
      <c r="L52" s="233">
        <v>1275</v>
      </c>
      <c r="M52" s="233">
        <v>49</v>
      </c>
      <c r="N52" s="234">
        <v>0</v>
      </c>
      <c r="O52" s="233">
        <v>789</v>
      </c>
      <c r="P52" s="233">
        <v>674</v>
      </c>
      <c r="Q52" s="233">
        <v>473</v>
      </c>
      <c r="R52" s="234">
        <v>0</v>
      </c>
      <c r="S52" s="233">
        <v>7305</v>
      </c>
      <c r="T52" s="233">
        <v>12862</v>
      </c>
      <c r="U52" s="233">
        <v>3245</v>
      </c>
      <c r="V52" s="234">
        <v>0</v>
      </c>
      <c r="W52" s="233">
        <v>23873</v>
      </c>
      <c r="X52" s="234">
        <v>0</v>
      </c>
      <c r="Y52" s="234">
        <v>0</v>
      </c>
      <c r="Z52" s="233">
        <v>5</v>
      </c>
      <c r="AA52" s="234">
        <v>1</v>
      </c>
      <c r="AB52" s="233">
        <v>3065</v>
      </c>
      <c r="AC52" s="233">
        <v>24175</v>
      </c>
      <c r="AD52" s="233">
        <v>2769</v>
      </c>
      <c r="AE52" s="234">
        <v>0</v>
      </c>
      <c r="AF52" s="235">
        <v>40.200000000000003</v>
      </c>
      <c r="AG52" s="233">
        <v>5696</v>
      </c>
      <c r="AH52" s="233">
        <v>7705</v>
      </c>
      <c r="AI52" s="233">
        <v>7127</v>
      </c>
      <c r="AJ52" s="233">
        <v>5348</v>
      </c>
      <c r="AK52" s="233">
        <v>799</v>
      </c>
      <c r="AL52" s="233">
        <v>219</v>
      </c>
      <c r="AM52" s="233">
        <v>50</v>
      </c>
      <c r="AN52" s="234">
        <v>0</v>
      </c>
      <c r="AU52" s="233">
        <v>26904</v>
      </c>
      <c r="AV52" s="233">
        <v>16</v>
      </c>
      <c r="AW52" s="233">
        <v>24</v>
      </c>
      <c r="AX52" s="233">
        <v>18406</v>
      </c>
      <c r="AY52" s="233">
        <v>2682</v>
      </c>
      <c r="AZ52" s="233">
        <v>2372</v>
      </c>
      <c r="BA52" s="233">
        <v>3484</v>
      </c>
      <c r="BB52" s="234">
        <v>0</v>
      </c>
      <c r="BC52" s="233">
        <v>23873</v>
      </c>
      <c r="BD52" s="233">
        <v>9476</v>
      </c>
      <c r="BE52" s="233">
        <v>11888</v>
      </c>
      <c r="BF52" s="233">
        <v>2509</v>
      </c>
      <c r="BG52" s="234">
        <v>0</v>
      </c>
      <c r="BH52" s="233">
        <v>16246</v>
      </c>
      <c r="BI52" s="233">
        <v>365</v>
      </c>
      <c r="BJ52" s="233">
        <v>3444</v>
      </c>
      <c r="BK52" s="233">
        <v>3818</v>
      </c>
      <c r="BL52" s="233">
        <v>0</v>
      </c>
      <c r="BM52" s="233">
        <v>23099</v>
      </c>
      <c r="BN52" s="234">
        <v>0</v>
      </c>
      <c r="BO52" s="233">
        <v>770</v>
      </c>
      <c r="BP52" s="233">
        <v>4</v>
      </c>
      <c r="BQ52" s="233">
        <v>23401</v>
      </c>
      <c r="BR52" s="233">
        <v>141</v>
      </c>
      <c r="BS52" s="233">
        <v>311</v>
      </c>
      <c r="BT52" s="234">
        <v>0</v>
      </c>
      <c r="BU52" s="233">
        <v>20</v>
      </c>
      <c r="BV52" s="233">
        <v>21036</v>
      </c>
      <c r="BW52" s="233">
        <v>2837</v>
      </c>
      <c r="BX52" s="236">
        <v>0</v>
      </c>
      <c r="BY52" s="261">
        <f t="shared" si="1"/>
        <v>0.13108669833729217</v>
      </c>
      <c r="BZ52" s="261">
        <f t="shared" si="2"/>
        <v>7.1852731591448935E-2</v>
      </c>
      <c r="CA52" s="237"/>
    </row>
    <row r="53" spans="1:79" hidden="1" x14ac:dyDescent="0.25">
      <c r="A53" s="257" t="str">
        <f t="shared" si="0"/>
        <v>2013OntarioLicensed practical nurses</v>
      </c>
      <c r="B53" s="213">
        <v>2013</v>
      </c>
      <c r="C53" s="258"/>
      <c r="D53" s="258"/>
      <c r="E53" s="259" t="s">
        <v>19</v>
      </c>
      <c r="F53" s="209" t="s">
        <v>3</v>
      </c>
      <c r="G53" s="233">
        <v>41288</v>
      </c>
      <c r="H53" s="233">
        <v>4959</v>
      </c>
      <c r="I53" s="233">
        <v>3329</v>
      </c>
      <c r="J53" s="233">
        <v>36329</v>
      </c>
      <c r="K53" s="233">
        <v>3027</v>
      </c>
      <c r="L53" s="233">
        <v>1798</v>
      </c>
      <c r="M53" s="233">
        <v>134</v>
      </c>
      <c r="N53" s="234">
        <v>0</v>
      </c>
      <c r="O53" s="233">
        <v>591</v>
      </c>
      <c r="P53" s="233">
        <v>1181</v>
      </c>
      <c r="Q53" s="233">
        <v>1557</v>
      </c>
      <c r="R53" s="234">
        <v>0</v>
      </c>
      <c r="S53" s="233">
        <v>9491</v>
      </c>
      <c r="T53" s="233">
        <v>17708</v>
      </c>
      <c r="U53" s="233">
        <v>9130</v>
      </c>
      <c r="V53" s="234">
        <v>0</v>
      </c>
      <c r="W53" s="233">
        <v>35260</v>
      </c>
      <c r="X53" s="233">
        <v>890</v>
      </c>
      <c r="Y53" s="233">
        <v>857</v>
      </c>
      <c r="Z53" s="233">
        <v>2033</v>
      </c>
      <c r="AA53" s="233">
        <v>871</v>
      </c>
      <c r="AB53" s="233">
        <v>1377</v>
      </c>
      <c r="AC53" s="233">
        <v>38050</v>
      </c>
      <c r="AD53" s="233">
        <v>3238</v>
      </c>
      <c r="AE53" s="234">
        <v>0</v>
      </c>
      <c r="AF53" s="235">
        <v>43.2</v>
      </c>
      <c r="AG53" s="233">
        <v>7589</v>
      </c>
      <c r="AH53" s="233">
        <v>9486</v>
      </c>
      <c r="AI53" s="233">
        <v>10070</v>
      </c>
      <c r="AJ53" s="233">
        <v>9492</v>
      </c>
      <c r="AK53" s="233">
        <v>3194</v>
      </c>
      <c r="AL53" s="233">
        <v>1195</v>
      </c>
      <c r="AM53" s="233">
        <v>262</v>
      </c>
      <c r="AN53" s="234">
        <v>0</v>
      </c>
      <c r="AU53" s="233">
        <v>38078</v>
      </c>
      <c r="AV53" s="233">
        <v>3198</v>
      </c>
      <c r="AW53" s="233">
        <v>12</v>
      </c>
      <c r="AX53" s="233">
        <v>20231</v>
      </c>
      <c r="AY53" s="233">
        <v>7746</v>
      </c>
      <c r="AZ53" s="233">
        <v>6506</v>
      </c>
      <c r="BA53" s="233">
        <v>6778</v>
      </c>
      <c r="BB53" s="233">
        <v>27</v>
      </c>
      <c r="BC53" s="233">
        <v>35260</v>
      </c>
      <c r="BD53" s="233">
        <v>20029</v>
      </c>
      <c r="BE53" s="233">
        <v>12191</v>
      </c>
      <c r="BF53" s="233">
        <v>3040</v>
      </c>
      <c r="BG53" s="234">
        <v>0</v>
      </c>
      <c r="BH53" s="233">
        <v>14899</v>
      </c>
      <c r="BI53" s="233">
        <v>5199</v>
      </c>
      <c r="BJ53" s="233">
        <v>13225</v>
      </c>
      <c r="BK53" s="233">
        <v>1937</v>
      </c>
      <c r="BL53" s="233">
        <v>0</v>
      </c>
      <c r="BM53" s="233">
        <v>30399</v>
      </c>
      <c r="BN53" s="233">
        <v>836</v>
      </c>
      <c r="BO53" s="233">
        <v>4025</v>
      </c>
      <c r="BP53" s="233">
        <v>0</v>
      </c>
      <c r="BQ53" s="233">
        <v>34284</v>
      </c>
      <c r="BR53" s="233">
        <v>731</v>
      </c>
      <c r="BS53" s="233">
        <v>229</v>
      </c>
      <c r="BT53" s="234" t="s">
        <v>233</v>
      </c>
      <c r="BU53" s="233">
        <v>16</v>
      </c>
      <c r="BV53" s="233">
        <v>31744</v>
      </c>
      <c r="BW53" s="233">
        <v>3516</v>
      </c>
      <c r="BX53" s="236">
        <v>0</v>
      </c>
      <c r="BY53" s="261">
        <f t="shared" si="1"/>
        <v>0.12010753729897307</v>
      </c>
      <c r="BZ53" s="261">
        <f t="shared" si="2"/>
        <v>8.0628754117419099E-2</v>
      </c>
      <c r="CA53" s="237"/>
    </row>
    <row r="54" spans="1:79" hidden="1" x14ac:dyDescent="0.25">
      <c r="A54" s="257" t="str">
        <f t="shared" si="0"/>
        <v>2013ManitobaLicensed practical nurses</v>
      </c>
      <c r="B54" s="213">
        <v>2013</v>
      </c>
      <c r="C54" s="258"/>
      <c r="D54" s="258"/>
      <c r="E54" s="209" t="s">
        <v>20</v>
      </c>
      <c r="F54" s="209" t="s">
        <v>3</v>
      </c>
      <c r="G54" s="233">
        <v>3065</v>
      </c>
      <c r="H54" s="233">
        <v>306</v>
      </c>
      <c r="I54" s="233">
        <v>204</v>
      </c>
      <c r="J54" s="233">
        <v>2759</v>
      </c>
      <c r="K54" s="233">
        <v>167</v>
      </c>
      <c r="L54" s="233">
        <v>122</v>
      </c>
      <c r="M54" s="233">
        <v>17</v>
      </c>
      <c r="N54" s="234">
        <v>0</v>
      </c>
      <c r="O54" s="233">
        <v>47</v>
      </c>
      <c r="P54" s="233">
        <v>58</v>
      </c>
      <c r="Q54" s="233">
        <v>99</v>
      </c>
      <c r="R54" s="234">
        <v>0</v>
      </c>
      <c r="S54" s="233">
        <v>496</v>
      </c>
      <c r="T54" s="233">
        <v>1437</v>
      </c>
      <c r="U54" s="233">
        <v>826</v>
      </c>
      <c r="V54" s="234">
        <v>0</v>
      </c>
      <c r="W54" s="233">
        <v>2952</v>
      </c>
      <c r="X54" s="234">
        <v>4</v>
      </c>
      <c r="Y54" s="234">
        <v>0</v>
      </c>
      <c r="Z54" s="233">
        <v>83</v>
      </c>
      <c r="AA54" s="233">
        <v>26</v>
      </c>
      <c r="AB54" s="233">
        <v>0</v>
      </c>
      <c r="AC54" s="233">
        <v>2819</v>
      </c>
      <c r="AD54" s="233">
        <v>246</v>
      </c>
      <c r="AE54" s="234">
        <v>0</v>
      </c>
      <c r="AF54" s="235">
        <v>45.6</v>
      </c>
      <c r="AG54" s="233">
        <v>327</v>
      </c>
      <c r="AH54" s="233">
        <v>721</v>
      </c>
      <c r="AI54" s="233">
        <v>795</v>
      </c>
      <c r="AJ54" s="233">
        <v>785</v>
      </c>
      <c r="AK54" s="233">
        <v>287</v>
      </c>
      <c r="AL54" s="233">
        <v>127</v>
      </c>
      <c r="AM54" s="233">
        <v>23</v>
      </c>
      <c r="AN54" s="234">
        <v>0</v>
      </c>
      <c r="AU54" s="233">
        <v>2813</v>
      </c>
      <c r="AV54" s="233">
        <v>251</v>
      </c>
      <c r="AW54" s="234">
        <v>1</v>
      </c>
      <c r="AX54" s="233">
        <v>1397</v>
      </c>
      <c r="AY54" s="233">
        <v>550</v>
      </c>
      <c r="AZ54" s="233">
        <v>437</v>
      </c>
      <c r="BA54" s="233">
        <v>681</v>
      </c>
      <c r="BB54" s="233">
        <v>0</v>
      </c>
      <c r="BC54" s="233">
        <v>2952</v>
      </c>
      <c r="BD54" s="233">
        <v>1006</v>
      </c>
      <c r="BE54" s="233">
        <v>1521</v>
      </c>
      <c r="BF54" s="233">
        <v>425</v>
      </c>
      <c r="BG54" s="234">
        <v>0</v>
      </c>
      <c r="BH54" s="233">
        <v>1142</v>
      </c>
      <c r="BI54" s="233">
        <v>416</v>
      </c>
      <c r="BJ54" s="233">
        <v>1254</v>
      </c>
      <c r="BK54" s="233">
        <v>140</v>
      </c>
      <c r="BL54" s="233">
        <v>0</v>
      </c>
      <c r="BM54" s="233">
        <v>2856</v>
      </c>
      <c r="BN54" s="233">
        <v>28</v>
      </c>
      <c r="BO54" s="233">
        <v>68</v>
      </c>
      <c r="BP54" s="234">
        <v>0</v>
      </c>
      <c r="BQ54" s="233">
        <v>2887</v>
      </c>
      <c r="BR54" s="233">
        <v>38</v>
      </c>
      <c r="BS54" s="233">
        <v>26</v>
      </c>
      <c r="BT54" s="233">
        <v>1</v>
      </c>
      <c r="BU54" s="234">
        <v>0</v>
      </c>
      <c r="BV54" s="233">
        <v>1675</v>
      </c>
      <c r="BW54" s="233">
        <v>1277</v>
      </c>
      <c r="BX54" s="236">
        <v>0</v>
      </c>
      <c r="BY54" s="261">
        <f t="shared" si="1"/>
        <v>9.9836867862969012E-2</v>
      </c>
      <c r="BZ54" s="261">
        <f t="shared" si="2"/>
        <v>6.6557911908646003E-2</v>
      </c>
      <c r="CA54" s="237"/>
    </row>
    <row r="55" spans="1:79" hidden="1" x14ac:dyDescent="0.25">
      <c r="A55" s="257" t="str">
        <f t="shared" si="0"/>
        <v>2013SaskatchewanLicensed practical nurses</v>
      </c>
      <c r="B55" s="213">
        <v>2013</v>
      </c>
      <c r="C55" s="258"/>
      <c r="D55" s="258"/>
      <c r="E55" s="259" t="s">
        <v>21</v>
      </c>
      <c r="F55" s="209" t="s">
        <v>3</v>
      </c>
      <c r="G55" s="233">
        <v>3124</v>
      </c>
      <c r="H55" s="233">
        <v>448</v>
      </c>
      <c r="I55" s="233">
        <v>221</v>
      </c>
      <c r="J55" s="233">
        <v>2676</v>
      </c>
      <c r="K55" s="233">
        <v>338</v>
      </c>
      <c r="L55" s="233">
        <v>100</v>
      </c>
      <c r="M55" s="233">
        <v>10</v>
      </c>
      <c r="N55" s="234">
        <v>0</v>
      </c>
      <c r="O55" s="233">
        <v>111</v>
      </c>
      <c r="P55" s="233">
        <v>59</v>
      </c>
      <c r="Q55" s="233">
        <v>51</v>
      </c>
      <c r="R55" s="234">
        <v>0</v>
      </c>
      <c r="S55" s="233">
        <v>888</v>
      </c>
      <c r="T55" s="233">
        <v>1255</v>
      </c>
      <c r="U55" s="233">
        <v>533</v>
      </c>
      <c r="V55" s="234">
        <v>0</v>
      </c>
      <c r="W55" s="233">
        <v>2842</v>
      </c>
      <c r="X55" s="233">
        <v>18</v>
      </c>
      <c r="Y55" s="233">
        <v>3</v>
      </c>
      <c r="Z55" s="233">
        <v>44</v>
      </c>
      <c r="AA55" s="233">
        <v>3</v>
      </c>
      <c r="AB55" s="233">
        <v>214</v>
      </c>
      <c r="AC55" s="233">
        <v>2969</v>
      </c>
      <c r="AD55" s="233">
        <v>155</v>
      </c>
      <c r="AE55" s="234">
        <v>0</v>
      </c>
      <c r="AF55" s="235">
        <v>40.6</v>
      </c>
      <c r="AG55" s="233">
        <v>726</v>
      </c>
      <c r="AH55" s="233">
        <v>879</v>
      </c>
      <c r="AI55" s="233">
        <v>610</v>
      </c>
      <c r="AJ55" s="233">
        <v>717</v>
      </c>
      <c r="AK55" s="233">
        <v>157</v>
      </c>
      <c r="AL55" s="233">
        <v>31</v>
      </c>
      <c r="AM55" s="233">
        <v>4</v>
      </c>
      <c r="AN55" s="234">
        <v>0</v>
      </c>
      <c r="AU55" s="233">
        <v>2951</v>
      </c>
      <c r="AV55" s="233">
        <v>169</v>
      </c>
      <c r="AW55" s="234">
        <v>4</v>
      </c>
      <c r="AX55" s="233">
        <v>1893</v>
      </c>
      <c r="AY55" s="233">
        <v>423</v>
      </c>
      <c r="AZ55" s="233">
        <v>272</v>
      </c>
      <c r="BA55" s="233">
        <v>536</v>
      </c>
      <c r="BB55" s="234">
        <v>0</v>
      </c>
      <c r="BC55" s="233">
        <v>2842</v>
      </c>
      <c r="BD55" s="233">
        <v>1493</v>
      </c>
      <c r="BE55" s="233">
        <v>780</v>
      </c>
      <c r="BF55" s="233">
        <v>530</v>
      </c>
      <c r="BG55" s="233">
        <v>39</v>
      </c>
      <c r="BH55" s="233">
        <v>1672</v>
      </c>
      <c r="BI55" s="233">
        <v>619</v>
      </c>
      <c r="BJ55" s="233">
        <v>515</v>
      </c>
      <c r="BK55" s="233">
        <v>29</v>
      </c>
      <c r="BL55" s="233">
        <v>7</v>
      </c>
      <c r="BM55" s="233">
        <v>2523</v>
      </c>
      <c r="BN55" s="233">
        <v>28</v>
      </c>
      <c r="BO55" s="233">
        <v>285</v>
      </c>
      <c r="BP55" s="233">
        <v>6</v>
      </c>
      <c r="BQ55" s="233">
        <v>2774</v>
      </c>
      <c r="BR55" s="233">
        <v>48</v>
      </c>
      <c r="BS55" s="233">
        <v>12</v>
      </c>
      <c r="BT55" s="233">
        <v>2</v>
      </c>
      <c r="BU55" s="233">
        <v>6</v>
      </c>
      <c r="BV55" s="233">
        <v>1927</v>
      </c>
      <c r="BW55" s="233">
        <v>915</v>
      </c>
      <c r="BX55" s="236">
        <v>0</v>
      </c>
      <c r="BY55" s="261">
        <f t="shared" si="1"/>
        <v>0.14340588988476313</v>
      </c>
      <c r="BZ55" s="261">
        <f t="shared" si="2"/>
        <v>7.0742637644046091E-2</v>
      </c>
      <c r="CA55" s="237"/>
    </row>
    <row r="56" spans="1:79" hidden="1" x14ac:dyDescent="0.25">
      <c r="A56" s="257" t="str">
        <f t="shared" si="0"/>
        <v>2013AlbertaLicensed practical nurses</v>
      </c>
      <c r="B56" s="213">
        <v>2013</v>
      </c>
      <c r="C56" s="258"/>
      <c r="D56" s="258"/>
      <c r="E56" s="209" t="s">
        <v>22</v>
      </c>
      <c r="F56" s="209" t="s">
        <v>3</v>
      </c>
      <c r="G56" s="233">
        <v>10269</v>
      </c>
      <c r="H56" s="233">
        <v>1540</v>
      </c>
      <c r="I56" s="233">
        <v>744</v>
      </c>
      <c r="J56" s="233">
        <v>8729</v>
      </c>
      <c r="K56" s="233">
        <v>1078</v>
      </c>
      <c r="L56" s="233">
        <v>440</v>
      </c>
      <c r="M56" s="233">
        <v>22</v>
      </c>
      <c r="N56" s="234">
        <v>0</v>
      </c>
      <c r="O56" s="233">
        <v>376</v>
      </c>
      <c r="P56" s="233">
        <v>199</v>
      </c>
      <c r="Q56" s="233">
        <v>169</v>
      </c>
      <c r="R56" s="234">
        <v>0</v>
      </c>
      <c r="S56" s="233">
        <v>3217</v>
      </c>
      <c r="T56" s="233">
        <v>3826</v>
      </c>
      <c r="U56" s="233">
        <v>1686</v>
      </c>
      <c r="V56" s="234">
        <v>0</v>
      </c>
      <c r="W56" s="233">
        <v>8948</v>
      </c>
      <c r="X56" s="233">
        <v>30</v>
      </c>
      <c r="Y56" s="233">
        <v>7</v>
      </c>
      <c r="Z56" s="233">
        <v>1247</v>
      </c>
      <c r="AA56" s="233">
        <v>37</v>
      </c>
      <c r="AB56" s="234">
        <v>0</v>
      </c>
      <c r="AC56" s="233">
        <v>9598</v>
      </c>
      <c r="AD56" s="233">
        <v>671</v>
      </c>
      <c r="AE56" s="234">
        <v>0</v>
      </c>
      <c r="AF56" s="235">
        <v>40</v>
      </c>
      <c r="AG56" s="233">
        <v>2663</v>
      </c>
      <c r="AH56" s="233">
        <v>2877</v>
      </c>
      <c r="AI56" s="233">
        <v>2067</v>
      </c>
      <c r="AJ56" s="233">
        <v>1764</v>
      </c>
      <c r="AK56" s="233">
        <v>577</v>
      </c>
      <c r="AL56" s="233">
        <v>259</v>
      </c>
      <c r="AM56" s="233">
        <v>62</v>
      </c>
      <c r="AN56" s="234">
        <v>0</v>
      </c>
      <c r="AU56" s="233">
        <v>9771</v>
      </c>
      <c r="AV56" s="233">
        <v>498</v>
      </c>
      <c r="AW56" s="234">
        <v>0</v>
      </c>
      <c r="AX56" s="233">
        <v>6928</v>
      </c>
      <c r="AY56" s="233">
        <v>1292</v>
      </c>
      <c r="AZ56" s="233">
        <v>855</v>
      </c>
      <c r="BA56" s="233">
        <v>1194</v>
      </c>
      <c r="BB56" s="234">
        <v>0</v>
      </c>
      <c r="BC56" s="233">
        <v>8948</v>
      </c>
      <c r="BD56" s="233">
        <v>3867</v>
      </c>
      <c r="BE56" s="233">
        <v>3832</v>
      </c>
      <c r="BF56" s="233">
        <v>1249</v>
      </c>
      <c r="BG56" s="234">
        <v>0</v>
      </c>
      <c r="BH56" s="233">
        <v>3972</v>
      </c>
      <c r="BI56" s="233">
        <v>2351</v>
      </c>
      <c r="BJ56" s="233">
        <v>2303</v>
      </c>
      <c r="BK56" s="233">
        <v>322</v>
      </c>
      <c r="BL56" s="234">
        <v>0</v>
      </c>
      <c r="BM56" s="233">
        <v>7951</v>
      </c>
      <c r="BN56" s="233">
        <v>166</v>
      </c>
      <c r="BO56" s="233">
        <v>831</v>
      </c>
      <c r="BP56" s="234">
        <v>0</v>
      </c>
      <c r="BQ56" s="233">
        <v>8549</v>
      </c>
      <c r="BR56" s="233">
        <v>216</v>
      </c>
      <c r="BS56" s="233">
        <v>176</v>
      </c>
      <c r="BT56" s="233">
        <v>7</v>
      </c>
      <c r="BU56" s="234">
        <v>0</v>
      </c>
      <c r="BV56" s="233">
        <v>7293</v>
      </c>
      <c r="BW56" s="233">
        <v>1655</v>
      </c>
      <c r="BX56" s="236">
        <v>0</v>
      </c>
      <c r="BY56" s="261">
        <f t="shared" si="1"/>
        <v>0.14996591683708249</v>
      </c>
      <c r="BZ56" s="261">
        <f t="shared" si="2"/>
        <v>7.245106631609699E-2</v>
      </c>
      <c r="CA56" s="237"/>
    </row>
    <row r="57" spans="1:79" hidden="1" x14ac:dyDescent="0.25">
      <c r="A57" s="257" t="str">
        <f t="shared" si="0"/>
        <v>2013British ColumbiaLicensed practical nurses</v>
      </c>
      <c r="B57" s="213">
        <v>2013</v>
      </c>
      <c r="C57" s="258"/>
      <c r="D57" s="258"/>
      <c r="E57" s="209" t="s">
        <v>23</v>
      </c>
      <c r="F57" s="209" t="s">
        <v>3</v>
      </c>
      <c r="G57" s="233">
        <v>11611</v>
      </c>
      <c r="H57" s="233">
        <v>1662</v>
      </c>
      <c r="I57" s="233">
        <v>1402</v>
      </c>
      <c r="J57" s="233">
        <v>9949</v>
      </c>
      <c r="K57" s="233">
        <v>1044</v>
      </c>
      <c r="L57" s="233">
        <v>574</v>
      </c>
      <c r="M57" s="233">
        <v>44</v>
      </c>
      <c r="N57" s="234">
        <v>0</v>
      </c>
      <c r="O57" s="233">
        <v>708</v>
      </c>
      <c r="P57" s="233">
        <v>476</v>
      </c>
      <c r="Q57" s="233">
        <v>218</v>
      </c>
      <c r="R57" s="234">
        <v>0</v>
      </c>
      <c r="S57" s="233">
        <v>3406</v>
      </c>
      <c r="T57" s="233">
        <v>4927</v>
      </c>
      <c r="U57" s="233">
        <v>1616</v>
      </c>
      <c r="V57" s="234">
        <v>0</v>
      </c>
      <c r="W57" s="233">
        <v>9985</v>
      </c>
      <c r="X57" s="233">
        <v>11</v>
      </c>
      <c r="Y57" s="233">
        <v>1</v>
      </c>
      <c r="Z57" s="233">
        <v>1599</v>
      </c>
      <c r="AA57" s="233">
        <v>15</v>
      </c>
      <c r="AB57" s="233">
        <v>0</v>
      </c>
      <c r="AC57" s="233">
        <v>10458</v>
      </c>
      <c r="AD57" s="233">
        <v>1153</v>
      </c>
      <c r="AE57" s="234">
        <v>0</v>
      </c>
      <c r="AF57" s="235">
        <v>40.1</v>
      </c>
      <c r="AG57" s="233">
        <v>2698</v>
      </c>
      <c r="AH57" s="233">
        <v>3267</v>
      </c>
      <c r="AI57" s="233">
        <v>2785</v>
      </c>
      <c r="AJ57" s="233">
        <v>2234</v>
      </c>
      <c r="AK57" s="233">
        <v>473</v>
      </c>
      <c r="AL57" s="233">
        <v>140</v>
      </c>
      <c r="AM57" s="233">
        <v>14</v>
      </c>
      <c r="AN57" s="234">
        <v>0</v>
      </c>
      <c r="AU57" s="233">
        <v>11244</v>
      </c>
      <c r="AV57" s="233">
        <v>340</v>
      </c>
      <c r="AW57" s="233">
        <v>27</v>
      </c>
      <c r="AX57" s="233">
        <v>8946</v>
      </c>
      <c r="AY57" s="233">
        <v>1074</v>
      </c>
      <c r="AZ57" s="233">
        <v>560</v>
      </c>
      <c r="BA57" s="233">
        <v>949</v>
      </c>
      <c r="BB57" s="233">
        <v>82</v>
      </c>
      <c r="BC57" s="233">
        <v>9985</v>
      </c>
      <c r="BD57" s="233">
        <v>4352</v>
      </c>
      <c r="BE57" s="233">
        <v>2391</v>
      </c>
      <c r="BF57" s="233">
        <v>3234</v>
      </c>
      <c r="BG57" s="233">
        <v>8</v>
      </c>
      <c r="BH57" s="233">
        <v>3979</v>
      </c>
      <c r="BI57" s="233">
        <v>885</v>
      </c>
      <c r="BJ57" s="233">
        <v>4353</v>
      </c>
      <c r="BK57" s="233">
        <v>767</v>
      </c>
      <c r="BL57" s="233">
        <v>1</v>
      </c>
      <c r="BM57" s="233">
        <v>8660</v>
      </c>
      <c r="BN57" s="233">
        <v>245</v>
      </c>
      <c r="BO57" s="233">
        <v>1077</v>
      </c>
      <c r="BP57" s="233">
        <v>3</v>
      </c>
      <c r="BQ57" s="233">
        <v>9507</v>
      </c>
      <c r="BR57" s="233">
        <v>320</v>
      </c>
      <c r="BS57" s="233">
        <v>143</v>
      </c>
      <c r="BT57" s="233">
        <v>12</v>
      </c>
      <c r="BU57" s="233">
        <v>3</v>
      </c>
      <c r="BV57" s="233">
        <v>9092</v>
      </c>
      <c r="BW57" s="233">
        <v>893</v>
      </c>
      <c r="BX57" s="236">
        <v>0</v>
      </c>
      <c r="BY57" s="261">
        <f t="shared" si="1"/>
        <v>0.14314012574283008</v>
      </c>
      <c r="BZ57" s="261">
        <f t="shared" si="2"/>
        <v>0.12074756696236327</v>
      </c>
      <c r="CA57" s="237"/>
    </row>
    <row r="58" spans="1:79" hidden="1" x14ac:dyDescent="0.25">
      <c r="A58" s="257" t="str">
        <f t="shared" si="0"/>
        <v>2013YukonLicensed practical nurses</v>
      </c>
      <c r="B58" s="213">
        <v>2013</v>
      </c>
      <c r="C58" s="258"/>
      <c r="D58" s="258"/>
      <c r="E58" s="209" t="s">
        <v>24</v>
      </c>
      <c r="F58" s="209" t="s">
        <v>3</v>
      </c>
      <c r="G58" s="240">
        <v>102</v>
      </c>
      <c r="H58" s="240">
        <v>10</v>
      </c>
      <c r="I58" s="240">
        <v>17</v>
      </c>
      <c r="J58" s="240">
        <v>92</v>
      </c>
      <c r="K58" s="241" t="s">
        <v>312</v>
      </c>
      <c r="L58" s="240" t="s">
        <v>312</v>
      </c>
      <c r="M58" s="240">
        <v>0</v>
      </c>
      <c r="N58" s="234">
        <v>0</v>
      </c>
      <c r="O58" s="234">
        <v>8</v>
      </c>
      <c r="P58" s="240" t="s">
        <v>312</v>
      </c>
      <c r="Q58" s="241" t="s">
        <v>312</v>
      </c>
      <c r="R58" s="234">
        <v>0</v>
      </c>
      <c r="S58" s="240">
        <v>21</v>
      </c>
      <c r="T58" s="240">
        <v>47</v>
      </c>
      <c r="U58" s="240">
        <v>24</v>
      </c>
      <c r="V58" s="234">
        <v>0</v>
      </c>
      <c r="W58" s="240" t="s">
        <v>312</v>
      </c>
      <c r="X58" s="241" t="s">
        <v>312</v>
      </c>
      <c r="Y58" s="234">
        <v>0</v>
      </c>
      <c r="Z58" s="240">
        <v>0</v>
      </c>
      <c r="AA58" s="240">
        <v>0</v>
      </c>
      <c r="AB58" s="240">
        <v>0</v>
      </c>
      <c r="AC58" s="240">
        <v>96</v>
      </c>
      <c r="AD58" s="240">
        <v>6</v>
      </c>
      <c r="AE58" s="234">
        <v>0</v>
      </c>
      <c r="AF58" s="242">
        <v>43.8</v>
      </c>
      <c r="AG58" s="240">
        <v>17</v>
      </c>
      <c r="AH58" s="240">
        <v>24</v>
      </c>
      <c r="AI58" s="240">
        <v>22</v>
      </c>
      <c r="AJ58" s="240">
        <v>30</v>
      </c>
      <c r="AK58" s="241" t="s">
        <v>312</v>
      </c>
      <c r="AL58" s="240" t="s">
        <v>312</v>
      </c>
      <c r="AM58" s="234">
        <v>0</v>
      </c>
      <c r="AN58" s="234">
        <v>0</v>
      </c>
      <c r="AU58" s="241" t="s">
        <v>312</v>
      </c>
      <c r="AV58" s="240" t="s">
        <v>312</v>
      </c>
      <c r="AW58" s="234">
        <v>0</v>
      </c>
      <c r="AX58" s="240">
        <v>57</v>
      </c>
      <c r="AY58" s="240">
        <v>20</v>
      </c>
      <c r="AZ58" s="240">
        <v>10</v>
      </c>
      <c r="BA58" s="240">
        <v>15</v>
      </c>
      <c r="BB58" s="234">
        <v>0</v>
      </c>
      <c r="BC58" s="240">
        <v>100</v>
      </c>
      <c r="BD58" s="240">
        <v>73</v>
      </c>
      <c r="BE58" s="240">
        <v>16</v>
      </c>
      <c r="BF58" s="240">
        <v>11</v>
      </c>
      <c r="BG58" s="234">
        <v>0</v>
      </c>
      <c r="BH58" s="240">
        <v>32</v>
      </c>
      <c r="BI58" s="240">
        <v>5</v>
      </c>
      <c r="BJ58" s="240">
        <v>58</v>
      </c>
      <c r="BK58" s="240">
        <v>5</v>
      </c>
      <c r="BL58" s="240">
        <v>0</v>
      </c>
      <c r="BM58" s="240">
        <v>91</v>
      </c>
      <c r="BN58" s="240" t="s">
        <v>312</v>
      </c>
      <c r="BO58" s="241" t="s">
        <v>312</v>
      </c>
      <c r="BP58" s="240">
        <v>0</v>
      </c>
      <c r="BQ58" s="240">
        <v>95</v>
      </c>
      <c r="BR58" s="240">
        <v>5</v>
      </c>
      <c r="BS58" s="234">
        <v>0</v>
      </c>
      <c r="BT58" s="234">
        <v>0</v>
      </c>
      <c r="BU58" s="240">
        <v>0</v>
      </c>
      <c r="BV58" s="241" t="s">
        <v>312</v>
      </c>
      <c r="BW58" s="240" t="s">
        <v>312</v>
      </c>
      <c r="BX58" s="236">
        <v>0</v>
      </c>
      <c r="BY58" s="261">
        <f t="shared" si="1"/>
        <v>9.8039215686274508E-2</v>
      </c>
      <c r="BZ58" s="261">
        <f t="shared" si="2"/>
        <v>0.16666666666666666</v>
      </c>
      <c r="CA58" s="237"/>
    </row>
    <row r="59" spans="1:79" hidden="1" x14ac:dyDescent="0.25">
      <c r="A59" s="257" t="str">
        <f t="shared" si="0"/>
        <v>2013Northwest TerritoriesLicensed practical nurses</v>
      </c>
      <c r="B59" s="213">
        <v>2013</v>
      </c>
      <c r="C59" s="258"/>
      <c r="D59" s="258"/>
      <c r="E59" s="209" t="s">
        <v>25</v>
      </c>
      <c r="F59" s="209" t="s">
        <v>3</v>
      </c>
      <c r="G59" s="240">
        <v>101</v>
      </c>
      <c r="H59" s="240">
        <v>20</v>
      </c>
      <c r="I59" s="240">
        <v>14</v>
      </c>
      <c r="J59" s="240">
        <v>81</v>
      </c>
      <c r="K59" s="240">
        <v>5</v>
      </c>
      <c r="L59" s="240">
        <v>12</v>
      </c>
      <c r="M59" s="240">
        <v>3</v>
      </c>
      <c r="N59" s="234">
        <v>0</v>
      </c>
      <c r="O59" s="240">
        <v>2</v>
      </c>
      <c r="P59" s="240">
        <v>11</v>
      </c>
      <c r="Q59" s="240">
        <v>1</v>
      </c>
      <c r="R59" s="234">
        <v>0</v>
      </c>
      <c r="S59" s="240">
        <v>14</v>
      </c>
      <c r="T59" s="240">
        <v>39</v>
      </c>
      <c r="U59" s="240">
        <v>28</v>
      </c>
      <c r="V59" s="234">
        <v>0</v>
      </c>
      <c r="W59" s="240">
        <v>91</v>
      </c>
      <c r="X59" s="234">
        <v>2</v>
      </c>
      <c r="Y59" s="234">
        <v>0</v>
      </c>
      <c r="Z59" s="234">
        <v>3</v>
      </c>
      <c r="AA59" s="234">
        <v>0</v>
      </c>
      <c r="AB59" s="234">
        <v>5</v>
      </c>
      <c r="AC59" s="240">
        <v>89</v>
      </c>
      <c r="AD59" s="240">
        <v>12</v>
      </c>
      <c r="AE59" s="234">
        <v>0</v>
      </c>
      <c r="AF59" s="242">
        <v>46.9</v>
      </c>
      <c r="AG59" s="240">
        <v>8</v>
      </c>
      <c r="AH59" s="240">
        <v>21</v>
      </c>
      <c r="AI59" s="240">
        <v>27</v>
      </c>
      <c r="AJ59" s="240">
        <v>32</v>
      </c>
      <c r="AK59" s="240">
        <v>6</v>
      </c>
      <c r="AL59" s="240">
        <v>7</v>
      </c>
      <c r="AM59" s="234">
        <v>0</v>
      </c>
      <c r="AN59" s="234">
        <v>0</v>
      </c>
      <c r="AU59" s="240">
        <v>100</v>
      </c>
      <c r="AV59" s="234">
        <v>0</v>
      </c>
      <c r="AW59" s="234">
        <v>1</v>
      </c>
      <c r="AX59" s="240">
        <v>38</v>
      </c>
      <c r="AY59" s="240">
        <v>24</v>
      </c>
      <c r="AZ59" s="240">
        <v>21</v>
      </c>
      <c r="BA59" s="240">
        <v>18</v>
      </c>
      <c r="BB59" s="234">
        <v>0</v>
      </c>
      <c r="BC59" s="240">
        <v>91</v>
      </c>
      <c r="BD59" s="240">
        <v>74</v>
      </c>
      <c r="BE59" s="240">
        <v>8</v>
      </c>
      <c r="BF59" s="240">
        <v>8</v>
      </c>
      <c r="BG59" s="234">
        <v>1</v>
      </c>
      <c r="BH59" s="240">
        <v>34</v>
      </c>
      <c r="BI59" s="240">
        <v>14</v>
      </c>
      <c r="BJ59" s="240">
        <v>34</v>
      </c>
      <c r="BK59" s="240">
        <v>7</v>
      </c>
      <c r="BL59" s="234">
        <v>2</v>
      </c>
      <c r="BM59" s="240">
        <v>80</v>
      </c>
      <c r="BN59" s="240">
        <v>2</v>
      </c>
      <c r="BO59" s="240">
        <v>8</v>
      </c>
      <c r="BP59" s="234">
        <v>1</v>
      </c>
      <c r="BQ59" s="240">
        <v>90</v>
      </c>
      <c r="BR59" s="234">
        <v>0</v>
      </c>
      <c r="BS59" s="234">
        <v>0</v>
      </c>
      <c r="BT59" s="234">
        <v>0</v>
      </c>
      <c r="BU59" s="234">
        <v>1</v>
      </c>
      <c r="BV59" s="240">
        <v>32</v>
      </c>
      <c r="BW59" s="234">
        <v>59</v>
      </c>
      <c r="BX59" s="236">
        <v>0</v>
      </c>
      <c r="BY59" s="261">
        <f t="shared" si="1"/>
        <v>0.19801980198019803</v>
      </c>
      <c r="BZ59" s="261">
        <f t="shared" si="2"/>
        <v>0.13861386138613863</v>
      </c>
      <c r="CA59" s="237"/>
    </row>
    <row r="60" spans="1:79" hidden="1" x14ac:dyDescent="0.25">
      <c r="A60" s="257" t="str">
        <f t="shared" si="0"/>
        <v>2013NunavutLicensed practical nurses</v>
      </c>
      <c r="B60" s="213">
        <v>2013</v>
      </c>
      <c r="C60" s="258"/>
      <c r="D60" s="258"/>
      <c r="E60" s="209" t="s">
        <v>26</v>
      </c>
      <c r="F60" s="209" t="s">
        <v>3</v>
      </c>
      <c r="G60" s="240">
        <v>78</v>
      </c>
      <c r="H60" s="243" t="s">
        <v>233</v>
      </c>
      <c r="I60" s="243" t="s">
        <v>233</v>
      </c>
      <c r="J60" s="243" t="s">
        <v>233</v>
      </c>
      <c r="K60" s="243" t="s">
        <v>233</v>
      </c>
      <c r="L60" s="243" t="s">
        <v>233</v>
      </c>
      <c r="M60" s="243" t="s">
        <v>233</v>
      </c>
      <c r="N60" s="244" t="s">
        <v>233</v>
      </c>
      <c r="O60" s="243" t="s">
        <v>233</v>
      </c>
      <c r="P60" s="243" t="s">
        <v>233</v>
      </c>
      <c r="Q60" s="243" t="s">
        <v>233</v>
      </c>
      <c r="R60" s="244" t="s">
        <v>233</v>
      </c>
      <c r="S60" s="243" t="s">
        <v>233</v>
      </c>
      <c r="T60" s="243" t="s">
        <v>233</v>
      </c>
      <c r="U60" s="243" t="s">
        <v>233</v>
      </c>
      <c r="V60" s="244" t="s">
        <v>233</v>
      </c>
      <c r="W60" s="240" t="s">
        <v>233</v>
      </c>
      <c r="X60" s="234" t="s">
        <v>233</v>
      </c>
      <c r="Y60" s="234" t="s">
        <v>233</v>
      </c>
      <c r="Z60" s="234" t="s">
        <v>233</v>
      </c>
      <c r="AA60" s="234" t="s">
        <v>233</v>
      </c>
      <c r="AB60" s="234" t="s">
        <v>233</v>
      </c>
      <c r="AC60" s="240" t="s">
        <v>233</v>
      </c>
      <c r="AD60" s="240" t="s">
        <v>233</v>
      </c>
      <c r="AE60" s="234" t="s">
        <v>233</v>
      </c>
      <c r="AF60" s="242" t="s">
        <v>233</v>
      </c>
      <c r="AG60" s="240" t="s">
        <v>233</v>
      </c>
      <c r="AH60" s="240" t="s">
        <v>233</v>
      </c>
      <c r="AI60" s="240" t="s">
        <v>233</v>
      </c>
      <c r="AJ60" s="240" t="s">
        <v>233</v>
      </c>
      <c r="AK60" s="240" t="s">
        <v>233</v>
      </c>
      <c r="AL60" s="240" t="s">
        <v>233</v>
      </c>
      <c r="AM60" s="234" t="s">
        <v>233</v>
      </c>
      <c r="AN60" s="234" t="s">
        <v>233</v>
      </c>
      <c r="AU60" s="240" t="s">
        <v>233</v>
      </c>
      <c r="AV60" s="234" t="s">
        <v>233</v>
      </c>
      <c r="AW60" s="234" t="s">
        <v>233</v>
      </c>
      <c r="AX60" s="240" t="s">
        <v>233</v>
      </c>
      <c r="AY60" s="240" t="s">
        <v>233</v>
      </c>
      <c r="AZ60" s="240" t="s">
        <v>233</v>
      </c>
      <c r="BA60" s="240" t="s">
        <v>233</v>
      </c>
      <c r="BB60" s="234" t="s">
        <v>233</v>
      </c>
      <c r="BC60" s="240" t="s">
        <v>233</v>
      </c>
      <c r="BD60" s="240" t="s">
        <v>233</v>
      </c>
      <c r="BE60" s="240" t="s">
        <v>233</v>
      </c>
      <c r="BF60" s="240" t="s">
        <v>233</v>
      </c>
      <c r="BG60" s="234" t="s">
        <v>233</v>
      </c>
      <c r="BH60" s="240" t="s">
        <v>233</v>
      </c>
      <c r="BI60" s="240" t="s">
        <v>233</v>
      </c>
      <c r="BJ60" s="240" t="s">
        <v>233</v>
      </c>
      <c r="BK60" s="240" t="s">
        <v>233</v>
      </c>
      <c r="BL60" s="234" t="s">
        <v>233</v>
      </c>
      <c r="BM60" s="240" t="s">
        <v>233</v>
      </c>
      <c r="BN60" s="240" t="s">
        <v>233</v>
      </c>
      <c r="BO60" s="240" t="s">
        <v>233</v>
      </c>
      <c r="BP60" s="234" t="s">
        <v>233</v>
      </c>
      <c r="BQ60" s="240" t="s">
        <v>233</v>
      </c>
      <c r="BR60" s="234" t="s">
        <v>233</v>
      </c>
      <c r="BS60" s="234" t="s">
        <v>233</v>
      </c>
      <c r="BT60" s="234" t="s">
        <v>233</v>
      </c>
      <c r="BU60" s="234" t="s">
        <v>233</v>
      </c>
      <c r="BV60" s="240" t="s">
        <v>233</v>
      </c>
      <c r="BW60" s="234" t="s">
        <v>233</v>
      </c>
      <c r="BX60" s="236" t="s">
        <v>233</v>
      </c>
      <c r="BY60" s="261" t="str">
        <f t="shared" si="1"/>
        <v>—</v>
      </c>
      <c r="BZ60" s="261" t="str">
        <f t="shared" si="2"/>
        <v>—</v>
      </c>
      <c r="CA60" s="237"/>
    </row>
    <row r="61" spans="1:79" ht="15.75" hidden="1" x14ac:dyDescent="0.25">
      <c r="A61" s="257" t="str">
        <f t="shared" si="0"/>
        <v>2013Provinces/territories with available dataLicensed practical nurses</v>
      </c>
      <c r="B61" s="213">
        <v>2013</v>
      </c>
      <c r="C61" s="258"/>
      <c r="D61" s="258"/>
      <c r="E61" s="208" t="s">
        <v>357</v>
      </c>
      <c r="F61" s="209" t="s">
        <v>3</v>
      </c>
      <c r="G61" s="233">
        <v>106525</v>
      </c>
      <c r="H61" s="239" t="s">
        <v>233</v>
      </c>
      <c r="I61" s="239" t="s">
        <v>233</v>
      </c>
      <c r="J61" s="239" t="s">
        <v>233</v>
      </c>
      <c r="K61" s="239" t="s">
        <v>233</v>
      </c>
      <c r="L61" s="239" t="s">
        <v>233</v>
      </c>
      <c r="M61" s="239" t="s">
        <v>233</v>
      </c>
      <c r="N61" s="239" t="s">
        <v>233</v>
      </c>
      <c r="O61" s="239" t="s">
        <v>233</v>
      </c>
      <c r="P61" s="239" t="s">
        <v>233</v>
      </c>
      <c r="Q61" s="239" t="s">
        <v>233</v>
      </c>
      <c r="R61" s="239" t="s">
        <v>233</v>
      </c>
      <c r="S61" s="239" t="s">
        <v>233</v>
      </c>
      <c r="T61" s="239" t="s">
        <v>233</v>
      </c>
      <c r="U61" s="239" t="s">
        <v>233</v>
      </c>
      <c r="V61" s="239" t="s">
        <v>233</v>
      </c>
      <c r="W61" s="233">
        <v>93485</v>
      </c>
      <c r="X61" s="233">
        <v>974</v>
      </c>
      <c r="Y61" s="233">
        <v>872</v>
      </c>
      <c r="Z61" s="233">
        <v>5176</v>
      </c>
      <c r="AA61" s="233">
        <v>994</v>
      </c>
      <c r="AB61" s="233">
        <v>4844</v>
      </c>
      <c r="AC61" s="233">
        <v>97383</v>
      </c>
      <c r="AD61" s="233">
        <v>9064</v>
      </c>
      <c r="AE61" s="234">
        <v>0</v>
      </c>
      <c r="AF61" s="235">
        <v>41.8</v>
      </c>
      <c r="AG61" s="233">
        <v>20991</v>
      </c>
      <c r="AH61" s="233">
        <v>27311</v>
      </c>
      <c r="AI61" s="233">
        <v>26361</v>
      </c>
      <c r="AJ61" s="233">
        <v>23134</v>
      </c>
      <c r="AK61" s="233">
        <v>6035</v>
      </c>
      <c r="AL61" s="233">
        <v>2157</v>
      </c>
      <c r="AM61" s="233">
        <v>449</v>
      </c>
      <c r="AN61" s="234">
        <v>0</v>
      </c>
      <c r="AU61" s="233">
        <v>101652</v>
      </c>
      <c r="AV61" s="233">
        <v>4583</v>
      </c>
      <c r="AW61" s="233">
        <v>110</v>
      </c>
      <c r="AX61" s="233">
        <v>61916</v>
      </c>
      <c r="AY61" s="233">
        <v>16517</v>
      </c>
      <c r="AZ61" s="233">
        <v>12626</v>
      </c>
      <c r="BA61" s="233">
        <v>15275</v>
      </c>
      <c r="BB61" s="233">
        <v>113</v>
      </c>
      <c r="BC61" s="233">
        <v>93585</v>
      </c>
      <c r="BD61" s="233">
        <v>45666</v>
      </c>
      <c r="BE61" s="233">
        <v>34915</v>
      </c>
      <c r="BF61" s="233">
        <v>12929</v>
      </c>
      <c r="BG61" s="233">
        <v>75</v>
      </c>
      <c r="BH61" s="233">
        <v>46645</v>
      </c>
      <c r="BI61" s="233">
        <v>10719</v>
      </c>
      <c r="BJ61" s="233">
        <v>29022</v>
      </c>
      <c r="BK61" s="233">
        <v>7188</v>
      </c>
      <c r="BL61" s="233">
        <v>11</v>
      </c>
      <c r="BM61" s="233">
        <v>84461</v>
      </c>
      <c r="BN61" s="233">
        <v>1474</v>
      </c>
      <c r="BO61" s="233">
        <v>7615</v>
      </c>
      <c r="BP61" s="233">
        <v>26</v>
      </c>
      <c r="BQ61" s="233">
        <v>90822</v>
      </c>
      <c r="BR61" s="233">
        <v>1563</v>
      </c>
      <c r="BS61" s="233">
        <v>1064</v>
      </c>
      <c r="BT61" s="233">
        <v>29</v>
      </c>
      <c r="BU61" s="233">
        <v>107</v>
      </c>
      <c r="BV61" s="233">
        <v>79017</v>
      </c>
      <c r="BW61" s="233">
        <v>14468</v>
      </c>
      <c r="BX61" s="238">
        <v>0</v>
      </c>
      <c r="BY61" s="261" t="str">
        <f t="shared" si="1"/>
        <v>—</v>
      </c>
      <c r="BZ61" s="261" t="str">
        <f t="shared" si="2"/>
        <v>—</v>
      </c>
      <c r="CA61" s="237"/>
    </row>
    <row r="62" spans="1:79" hidden="1" x14ac:dyDescent="0.25">
      <c r="A62" s="257" t="str">
        <f t="shared" si="0"/>
        <v>2014Newfoundland and LabradorLicensed practical nurses</v>
      </c>
      <c r="B62" s="213">
        <v>2014</v>
      </c>
      <c r="C62" s="258"/>
      <c r="D62" s="258"/>
      <c r="E62" s="259" t="s">
        <v>14</v>
      </c>
      <c r="F62" s="209" t="s">
        <v>3</v>
      </c>
      <c r="G62" s="233">
        <v>2271</v>
      </c>
      <c r="H62" s="233">
        <v>116</v>
      </c>
      <c r="I62" s="233">
        <v>152</v>
      </c>
      <c r="J62" s="233">
        <v>2155</v>
      </c>
      <c r="K62" s="233">
        <v>79</v>
      </c>
      <c r="L62" s="233">
        <v>35</v>
      </c>
      <c r="M62" s="233">
        <v>2</v>
      </c>
      <c r="N62" s="234">
        <v>0</v>
      </c>
      <c r="O62" s="233">
        <v>44</v>
      </c>
      <c r="P62" s="233">
        <v>62</v>
      </c>
      <c r="Q62" s="233">
        <v>46</v>
      </c>
      <c r="R62" s="234">
        <v>0</v>
      </c>
      <c r="S62" s="233">
        <v>443</v>
      </c>
      <c r="T62" s="233">
        <v>1367</v>
      </c>
      <c r="U62" s="233">
        <v>345</v>
      </c>
      <c r="V62" s="234">
        <v>0</v>
      </c>
      <c r="W62" s="233">
        <v>2221</v>
      </c>
      <c r="X62" s="233">
        <v>6</v>
      </c>
      <c r="Y62" s="233">
        <v>2</v>
      </c>
      <c r="Z62" s="233">
        <v>34</v>
      </c>
      <c r="AA62" s="233">
        <v>7</v>
      </c>
      <c r="AB62" s="233">
        <v>1</v>
      </c>
      <c r="AC62" s="233">
        <v>2034</v>
      </c>
      <c r="AD62" s="233">
        <v>237</v>
      </c>
      <c r="AE62" s="234">
        <v>0</v>
      </c>
      <c r="AF62" s="235">
        <v>43.4</v>
      </c>
      <c r="AG62" s="233">
        <v>282</v>
      </c>
      <c r="AH62" s="233">
        <v>528</v>
      </c>
      <c r="AI62" s="233">
        <v>701</v>
      </c>
      <c r="AJ62" s="233">
        <v>661</v>
      </c>
      <c r="AK62" s="233">
        <v>89</v>
      </c>
      <c r="AL62" s="233">
        <v>10</v>
      </c>
      <c r="AM62" s="234">
        <v>0</v>
      </c>
      <c r="AN62" s="234">
        <v>0</v>
      </c>
      <c r="AU62" s="233">
        <v>2230</v>
      </c>
      <c r="AV62" s="234">
        <v>0</v>
      </c>
      <c r="AW62" s="233">
        <v>41</v>
      </c>
      <c r="AX62" s="233">
        <v>858</v>
      </c>
      <c r="AY62" s="233">
        <v>624</v>
      </c>
      <c r="AZ62" s="233">
        <v>443</v>
      </c>
      <c r="BA62" s="233">
        <v>346</v>
      </c>
      <c r="BB62" s="234">
        <v>0</v>
      </c>
      <c r="BC62" s="233">
        <v>2221</v>
      </c>
      <c r="BD62" s="233">
        <v>1449</v>
      </c>
      <c r="BE62" s="233">
        <v>99</v>
      </c>
      <c r="BF62" s="233">
        <v>673</v>
      </c>
      <c r="BG62" s="234">
        <v>0</v>
      </c>
      <c r="BH62" s="233">
        <v>893</v>
      </c>
      <c r="BI62" s="233">
        <v>98</v>
      </c>
      <c r="BJ62" s="233">
        <v>1184</v>
      </c>
      <c r="BK62" s="233">
        <v>43</v>
      </c>
      <c r="BL62" s="234">
        <v>3</v>
      </c>
      <c r="BM62" s="233">
        <v>2132</v>
      </c>
      <c r="BN62" s="234">
        <v>0</v>
      </c>
      <c r="BO62" s="233">
        <v>87</v>
      </c>
      <c r="BP62" s="234">
        <v>2</v>
      </c>
      <c r="BQ62" s="233">
        <v>2205</v>
      </c>
      <c r="BR62" s="233">
        <v>5</v>
      </c>
      <c r="BS62" s="233">
        <v>7</v>
      </c>
      <c r="BT62" s="234">
        <v>1</v>
      </c>
      <c r="BU62" s="234">
        <v>3</v>
      </c>
      <c r="BV62" s="233">
        <v>1191</v>
      </c>
      <c r="BW62" s="233">
        <v>1030</v>
      </c>
      <c r="BX62" s="236">
        <v>0</v>
      </c>
      <c r="BY62" s="261">
        <f t="shared" si="1"/>
        <v>5.1078819903126377E-2</v>
      </c>
      <c r="BZ62" s="261">
        <f t="shared" si="2"/>
        <v>6.6930867459269044E-2</v>
      </c>
      <c r="CA62" s="237"/>
    </row>
    <row r="63" spans="1:79" hidden="1" x14ac:dyDescent="0.25">
      <c r="A63" s="257" t="str">
        <f t="shared" si="0"/>
        <v>2014Prince Edward IslandLicensed practical nurses</v>
      </c>
      <c r="B63" s="213">
        <v>2014</v>
      </c>
      <c r="C63" s="258"/>
      <c r="D63" s="258"/>
      <c r="E63" s="259" t="s">
        <v>15</v>
      </c>
      <c r="F63" s="209" t="s">
        <v>3</v>
      </c>
      <c r="G63" s="233">
        <v>626</v>
      </c>
      <c r="H63" s="233">
        <v>59</v>
      </c>
      <c r="I63" s="233">
        <v>26</v>
      </c>
      <c r="J63" s="233">
        <v>567</v>
      </c>
      <c r="K63" s="233">
        <v>39</v>
      </c>
      <c r="L63" s="233">
        <v>14</v>
      </c>
      <c r="M63" s="233">
        <v>4</v>
      </c>
      <c r="N63" s="234">
        <v>2</v>
      </c>
      <c r="O63" s="233">
        <v>8</v>
      </c>
      <c r="P63" s="233">
        <v>8</v>
      </c>
      <c r="Q63" s="233">
        <v>10</v>
      </c>
      <c r="R63" s="234">
        <v>0</v>
      </c>
      <c r="S63" s="233">
        <v>129</v>
      </c>
      <c r="T63" s="233">
        <v>308</v>
      </c>
      <c r="U63" s="233">
        <v>130</v>
      </c>
      <c r="V63" s="234">
        <v>0</v>
      </c>
      <c r="W63" s="233">
        <v>527</v>
      </c>
      <c r="X63" s="234">
        <v>4</v>
      </c>
      <c r="Y63" s="234">
        <v>1</v>
      </c>
      <c r="Z63" s="233">
        <v>4</v>
      </c>
      <c r="AA63" s="233">
        <v>1</v>
      </c>
      <c r="AB63" s="233">
        <v>89</v>
      </c>
      <c r="AC63" s="233">
        <v>568</v>
      </c>
      <c r="AD63" s="233">
        <v>58</v>
      </c>
      <c r="AE63" s="234">
        <v>0</v>
      </c>
      <c r="AF63" s="235">
        <v>43.7</v>
      </c>
      <c r="AG63" s="233">
        <v>100</v>
      </c>
      <c r="AH63" s="233">
        <v>138</v>
      </c>
      <c r="AI63" s="233">
        <v>160</v>
      </c>
      <c r="AJ63" s="233">
        <v>176</v>
      </c>
      <c r="AK63" s="233">
        <v>38</v>
      </c>
      <c r="AL63" s="233">
        <v>8</v>
      </c>
      <c r="AM63" s="233">
        <v>4</v>
      </c>
      <c r="AN63" s="234">
        <v>2</v>
      </c>
      <c r="AU63" s="233">
        <v>574</v>
      </c>
      <c r="AV63" s="233">
        <v>1</v>
      </c>
      <c r="AW63" s="233">
        <v>51</v>
      </c>
      <c r="AX63" s="233">
        <v>262</v>
      </c>
      <c r="AY63" s="233">
        <v>157</v>
      </c>
      <c r="AZ63" s="233">
        <v>119</v>
      </c>
      <c r="BA63" s="233">
        <v>83</v>
      </c>
      <c r="BB63" s="234">
        <v>5</v>
      </c>
      <c r="BC63" s="233">
        <v>527</v>
      </c>
      <c r="BD63" s="233">
        <v>249</v>
      </c>
      <c r="BE63" s="233">
        <v>278</v>
      </c>
      <c r="BF63" s="233">
        <v>0</v>
      </c>
      <c r="BG63" s="234">
        <v>0</v>
      </c>
      <c r="BH63" s="233">
        <v>252</v>
      </c>
      <c r="BI63" s="233">
        <v>82</v>
      </c>
      <c r="BJ63" s="233">
        <v>160</v>
      </c>
      <c r="BK63" s="233">
        <v>25</v>
      </c>
      <c r="BL63" s="234">
        <v>8</v>
      </c>
      <c r="BM63" s="233">
        <v>459</v>
      </c>
      <c r="BN63" s="233">
        <v>7</v>
      </c>
      <c r="BO63" s="233">
        <v>50</v>
      </c>
      <c r="BP63" s="234">
        <v>11</v>
      </c>
      <c r="BQ63" s="233">
        <v>482</v>
      </c>
      <c r="BR63" s="233">
        <v>7</v>
      </c>
      <c r="BS63" s="233">
        <v>7</v>
      </c>
      <c r="BT63" s="233">
        <v>1</v>
      </c>
      <c r="BU63" s="233">
        <v>30</v>
      </c>
      <c r="BV63" s="233">
        <v>306</v>
      </c>
      <c r="BW63" s="233">
        <v>221</v>
      </c>
      <c r="BX63" s="236">
        <v>0</v>
      </c>
      <c r="BY63" s="261">
        <f t="shared" si="1"/>
        <v>9.4249201277955275E-2</v>
      </c>
      <c r="BZ63" s="261">
        <f t="shared" si="2"/>
        <v>4.1533546325878593E-2</v>
      </c>
      <c r="CA63" s="237"/>
    </row>
    <row r="64" spans="1:79" hidden="1" x14ac:dyDescent="0.25">
      <c r="A64" s="257" t="str">
        <f t="shared" si="0"/>
        <v>2014Nova ScotiaLicensed practical nurses</v>
      </c>
      <c r="B64" s="213">
        <v>2014</v>
      </c>
      <c r="C64" s="258"/>
      <c r="D64" s="258"/>
      <c r="E64" s="209" t="s">
        <v>16</v>
      </c>
      <c r="F64" s="209" t="s">
        <v>3</v>
      </c>
      <c r="G64" s="233">
        <v>3797</v>
      </c>
      <c r="H64" s="233">
        <v>290</v>
      </c>
      <c r="I64" s="233">
        <v>255</v>
      </c>
      <c r="J64" s="233">
        <v>3507</v>
      </c>
      <c r="K64" s="233">
        <v>157</v>
      </c>
      <c r="L64" s="233">
        <v>114</v>
      </c>
      <c r="M64" s="233">
        <v>19</v>
      </c>
      <c r="N64" s="234">
        <v>0</v>
      </c>
      <c r="O64" s="233">
        <v>81</v>
      </c>
      <c r="P64" s="233">
        <v>82</v>
      </c>
      <c r="Q64" s="233">
        <v>92</v>
      </c>
      <c r="R64" s="234">
        <v>0</v>
      </c>
      <c r="S64" s="233">
        <v>684</v>
      </c>
      <c r="T64" s="233">
        <v>1968</v>
      </c>
      <c r="U64" s="233">
        <v>855</v>
      </c>
      <c r="V64" s="234">
        <v>0</v>
      </c>
      <c r="W64" s="233">
        <v>3664</v>
      </c>
      <c r="X64" s="233">
        <v>2</v>
      </c>
      <c r="Y64" s="233">
        <v>2</v>
      </c>
      <c r="Z64" s="233">
        <v>113</v>
      </c>
      <c r="AA64" s="233">
        <v>7</v>
      </c>
      <c r="AB64" s="233">
        <v>9</v>
      </c>
      <c r="AC64" s="233">
        <v>3613</v>
      </c>
      <c r="AD64" s="233">
        <v>184</v>
      </c>
      <c r="AE64" s="234">
        <v>0</v>
      </c>
      <c r="AF64" s="235">
        <v>44.7</v>
      </c>
      <c r="AG64" s="233">
        <v>466</v>
      </c>
      <c r="AH64" s="233">
        <v>856</v>
      </c>
      <c r="AI64" s="233">
        <v>1041</v>
      </c>
      <c r="AJ64" s="233">
        <v>1043</v>
      </c>
      <c r="AK64" s="233">
        <v>263</v>
      </c>
      <c r="AL64" s="233">
        <v>109</v>
      </c>
      <c r="AM64" s="233">
        <v>19</v>
      </c>
      <c r="AN64" s="234">
        <v>0</v>
      </c>
      <c r="AU64" s="233">
        <v>3709</v>
      </c>
      <c r="AV64" s="233">
        <v>88</v>
      </c>
      <c r="AW64" s="234">
        <v>0</v>
      </c>
      <c r="AX64" s="233">
        <v>1418</v>
      </c>
      <c r="AY64" s="233">
        <v>884</v>
      </c>
      <c r="AZ64" s="233">
        <v>705</v>
      </c>
      <c r="BA64" s="233">
        <v>790</v>
      </c>
      <c r="BB64" s="234">
        <v>0</v>
      </c>
      <c r="BC64" s="233">
        <v>3664</v>
      </c>
      <c r="BD64" s="233">
        <v>1997</v>
      </c>
      <c r="BE64" s="233">
        <v>959</v>
      </c>
      <c r="BF64" s="233">
        <v>707</v>
      </c>
      <c r="BG64" s="233">
        <v>1</v>
      </c>
      <c r="BH64" s="233">
        <v>1785</v>
      </c>
      <c r="BI64" s="233">
        <v>552</v>
      </c>
      <c r="BJ64" s="233">
        <v>1254</v>
      </c>
      <c r="BK64" s="233">
        <v>73</v>
      </c>
      <c r="BL64" s="234">
        <v>0</v>
      </c>
      <c r="BM64" s="233">
        <v>3504</v>
      </c>
      <c r="BN64" s="233">
        <v>87</v>
      </c>
      <c r="BO64" s="233">
        <v>73</v>
      </c>
      <c r="BP64" s="234">
        <v>0</v>
      </c>
      <c r="BQ64" s="233">
        <v>3629</v>
      </c>
      <c r="BR64" s="233">
        <v>17</v>
      </c>
      <c r="BS64" s="233">
        <v>12</v>
      </c>
      <c r="BT64" s="233">
        <v>6</v>
      </c>
      <c r="BU64" s="234">
        <v>0</v>
      </c>
      <c r="BV64" s="233">
        <v>2428</v>
      </c>
      <c r="BW64" s="233">
        <v>1236</v>
      </c>
      <c r="BX64" s="236">
        <v>0</v>
      </c>
      <c r="BY64" s="261">
        <f t="shared" si="1"/>
        <v>7.6376086383987352E-2</v>
      </c>
      <c r="BZ64" s="261">
        <f t="shared" si="2"/>
        <v>6.715828285488544E-2</v>
      </c>
      <c r="CA64" s="237"/>
    </row>
    <row r="65" spans="1:79" hidden="1" x14ac:dyDescent="0.25">
      <c r="A65" s="257" t="str">
        <f t="shared" si="0"/>
        <v>2014New BrunswickLicensed practical nurses</v>
      </c>
      <c r="B65" s="213">
        <v>2014</v>
      </c>
      <c r="C65" s="258"/>
      <c r="D65" s="258"/>
      <c r="E65" s="259" t="s">
        <v>17</v>
      </c>
      <c r="F65" s="209" t="s">
        <v>3</v>
      </c>
      <c r="G65" s="233">
        <v>3132</v>
      </c>
      <c r="H65" s="233">
        <v>305</v>
      </c>
      <c r="I65" s="233">
        <v>227</v>
      </c>
      <c r="J65" s="233">
        <v>2827</v>
      </c>
      <c r="K65" s="233">
        <v>202</v>
      </c>
      <c r="L65" s="233">
        <v>94</v>
      </c>
      <c r="M65" s="233">
        <v>9</v>
      </c>
      <c r="N65" s="234">
        <v>0</v>
      </c>
      <c r="O65" s="233">
        <v>68</v>
      </c>
      <c r="P65" s="233">
        <v>78</v>
      </c>
      <c r="Q65" s="233">
        <v>81</v>
      </c>
      <c r="R65" s="234">
        <v>0</v>
      </c>
      <c r="S65" s="233">
        <v>635</v>
      </c>
      <c r="T65" s="233">
        <v>1623</v>
      </c>
      <c r="U65" s="233">
        <v>569</v>
      </c>
      <c r="V65" s="234">
        <v>0</v>
      </c>
      <c r="W65" s="233">
        <v>2966</v>
      </c>
      <c r="X65" s="233">
        <v>0</v>
      </c>
      <c r="Y65" s="234">
        <v>0</v>
      </c>
      <c r="Z65" s="234">
        <v>0</v>
      </c>
      <c r="AA65" s="234">
        <v>0</v>
      </c>
      <c r="AB65" s="233">
        <v>166</v>
      </c>
      <c r="AC65" s="233">
        <v>2815</v>
      </c>
      <c r="AD65" s="233">
        <v>317</v>
      </c>
      <c r="AE65" s="234">
        <v>0</v>
      </c>
      <c r="AF65" s="235">
        <v>43</v>
      </c>
      <c r="AG65" s="233">
        <v>482</v>
      </c>
      <c r="AH65" s="233">
        <v>771</v>
      </c>
      <c r="AI65" s="233">
        <v>857</v>
      </c>
      <c r="AJ65" s="233">
        <v>803</v>
      </c>
      <c r="AK65" s="233">
        <v>168</v>
      </c>
      <c r="AL65" s="233">
        <v>43</v>
      </c>
      <c r="AM65" s="233">
        <v>8</v>
      </c>
      <c r="AN65" s="234">
        <v>0</v>
      </c>
      <c r="AU65" s="233">
        <v>3108</v>
      </c>
      <c r="AV65" s="233">
        <v>18</v>
      </c>
      <c r="AW65" s="233">
        <v>6</v>
      </c>
      <c r="AX65" s="233">
        <v>1474</v>
      </c>
      <c r="AY65" s="233">
        <v>1066</v>
      </c>
      <c r="AZ65" s="233">
        <v>276</v>
      </c>
      <c r="BA65" s="233">
        <v>311</v>
      </c>
      <c r="BB65" s="233">
        <v>5</v>
      </c>
      <c r="BC65" s="233">
        <v>2966</v>
      </c>
      <c r="BD65" s="233">
        <v>1687</v>
      </c>
      <c r="BE65" s="233">
        <v>913</v>
      </c>
      <c r="BF65" s="233">
        <v>366</v>
      </c>
      <c r="BG65" s="234">
        <v>0</v>
      </c>
      <c r="BH65" s="233">
        <v>1544</v>
      </c>
      <c r="BI65" s="233">
        <v>163</v>
      </c>
      <c r="BJ65" s="233">
        <v>1209</v>
      </c>
      <c r="BK65" s="233">
        <v>50</v>
      </c>
      <c r="BL65" s="233">
        <v>0</v>
      </c>
      <c r="BM65" s="233">
        <v>2534</v>
      </c>
      <c r="BN65" s="233">
        <v>151</v>
      </c>
      <c r="BO65" s="233">
        <v>281</v>
      </c>
      <c r="BP65" s="233">
        <v>0</v>
      </c>
      <c r="BQ65" s="233">
        <v>2801</v>
      </c>
      <c r="BR65" s="233">
        <v>30</v>
      </c>
      <c r="BS65" s="233">
        <v>135</v>
      </c>
      <c r="BT65" s="234">
        <v>0</v>
      </c>
      <c r="BU65" s="233">
        <v>0</v>
      </c>
      <c r="BV65" s="233">
        <v>2082</v>
      </c>
      <c r="BW65" s="233">
        <v>884</v>
      </c>
      <c r="BX65" s="236">
        <v>0</v>
      </c>
      <c r="BY65" s="261">
        <f t="shared" si="1"/>
        <v>9.7381864623243927E-2</v>
      </c>
      <c r="BZ65" s="261">
        <f t="shared" si="2"/>
        <v>7.2477650063856966E-2</v>
      </c>
      <c r="CA65" s="237"/>
    </row>
    <row r="66" spans="1:79" hidden="1" x14ac:dyDescent="0.25">
      <c r="A66" s="257" t="str">
        <f t="shared" si="0"/>
        <v>2014QuebecLicensed practical nurses</v>
      </c>
      <c r="B66" s="213">
        <v>2014</v>
      </c>
      <c r="C66" s="258"/>
      <c r="D66" s="258"/>
      <c r="E66" s="259" t="s">
        <v>18</v>
      </c>
      <c r="F66" s="209" t="s">
        <v>3</v>
      </c>
      <c r="G66" s="233">
        <v>28028</v>
      </c>
      <c r="H66" s="233">
        <v>3020</v>
      </c>
      <c r="I66" s="233">
        <v>2409</v>
      </c>
      <c r="J66" s="233">
        <v>25008</v>
      </c>
      <c r="K66" s="233">
        <v>1979</v>
      </c>
      <c r="L66" s="233">
        <v>1003</v>
      </c>
      <c r="M66" s="233">
        <v>38</v>
      </c>
      <c r="N66" s="234">
        <v>0</v>
      </c>
      <c r="O66" s="233">
        <v>1036</v>
      </c>
      <c r="P66" s="233">
        <v>805</v>
      </c>
      <c r="Q66" s="233">
        <v>568</v>
      </c>
      <c r="R66" s="234">
        <v>0</v>
      </c>
      <c r="S66" s="233">
        <v>8011</v>
      </c>
      <c r="T66" s="233">
        <v>13589</v>
      </c>
      <c r="U66" s="233">
        <v>3408</v>
      </c>
      <c r="V66" s="234">
        <v>0</v>
      </c>
      <c r="W66" s="233">
        <v>24852</v>
      </c>
      <c r="X66" s="234">
        <v>0</v>
      </c>
      <c r="Y66" s="234">
        <v>0</v>
      </c>
      <c r="Z66" s="233">
        <v>2</v>
      </c>
      <c r="AA66" s="233">
        <v>0</v>
      </c>
      <c r="AB66" s="233">
        <v>3174</v>
      </c>
      <c r="AC66" s="233">
        <v>25154</v>
      </c>
      <c r="AD66" s="233">
        <v>2874</v>
      </c>
      <c r="AE66" s="234">
        <v>0</v>
      </c>
      <c r="AF66" s="235">
        <v>40.1</v>
      </c>
      <c r="AG66" s="233">
        <v>6005</v>
      </c>
      <c r="AH66" s="233">
        <v>8064</v>
      </c>
      <c r="AI66" s="233">
        <v>7392</v>
      </c>
      <c r="AJ66" s="233">
        <v>5434</v>
      </c>
      <c r="AK66" s="233">
        <v>850</v>
      </c>
      <c r="AL66" s="233">
        <v>226</v>
      </c>
      <c r="AM66" s="233">
        <v>57</v>
      </c>
      <c r="AN66" s="234">
        <v>0</v>
      </c>
      <c r="AU66" s="233">
        <v>27987</v>
      </c>
      <c r="AV66" s="233">
        <v>16</v>
      </c>
      <c r="AW66" s="233">
        <v>25</v>
      </c>
      <c r="AX66" s="233">
        <v>19362</v>
      </c>
      <c r="AY66" s="233">
        <v>3064</v>
      </c>
      <c r="AZ66" s="233">
        <v>2296</v>
      </c>
      <c r="BA66" s="233">
        <v>3306</v>
      </c>
      <c r="BB66" s="234">
        <v>0</v>
      </c>
      <c r="BC66" s="233">
        <v>24852</v>
      </c>
      <c r="BD66" s="233">
        <v>9930</v>
      </c>
      <c r="BE66" s="233">
        <v>12326</v>
      </c>
      <c r="BF66" s="233">
        <v>2596</v>
      </c>
      <c r="BG66" s="234">
        <v>0</v>
      </c>
      <c r="BH66" s="233">
        <v>16549</v>
      </c>
      <c r="BI66" s="233">
        <v>401</v>
      </c>
      <c r="BJ66" s="233">
        <v>3897</v>
      </c>
      <c r="BK66" s="233">
        <v>4005</v>
      </c>
      <c r="BL66" s="234">
        <v>0</v>
      </c>
      <c r="BM66" s="233">
        <v>23985</v>
      </c>
      <c r="BN66" s="234">
        <v>0</v>
      </c>
      <c r="BO66" s="233">
        <v>867</v>
      </c>
      <c r="BP66" s="233">
        <v>0</v>
      </c>
      <c r="BQ66" s="233">
        <v>24357</v>
      </c>
      <c r="BR66" s="233">
        <v>168</v>
      </c>
      <c r="BS66" s="233">
        <v>327</v>
      </c>
      <c r="BT66" s="234">
        <v>0</v>
      </c>
      <c r="BU66" s="233">
        <v>0</v>
      </c>
      <c r="BV66" s="233">
        <v>21911</v>
      </c>
      <c r="BW66" s="233">
        <v>2941</v>
      </c>
      <c r="BX66" s="236">
        <v>0</v>
      </c>
      <c r="BY66" s="261">
        <f t="shared" si="1"/>
        <v>0.10774939346367918</v>
      </c>
      <c r="BZ66" s="261">
        <f t="shared" si="2"/>
        <v>8.5949764521193087E-2</v>
      </c>
      <c r="CA66" s="237"/>
    </row>
    <row r="67" spans="1:79" hidden="1" x14ac:dyDescent="0.25">
      <c r="A67" s="257" t="str">
        <f t="shared" si="0"/>
        <v>2014OntarioLicensed practical nurses</v>
      </c>
      <c r="B67" s="213">
        <v>2014</v>
      </c>
      <c r="C67" s="258"/>
      <c r="D67" s="258"/>
      <c r="E67" s="259" t="s">
        <v>19</v>
      </c>
      <c r="F67" s="209" t="s">
        <v>3</v>
      </c>
      <c r="G67" s="233">
        <v>41528</v>
      </c>
      <c r="H67" s="233">
        <v>3569</v>
      </c>
      <c r="I67" s="233">
        <v>2236</v>
      </c>
      <c r="J67" s="233">
        <v>37959</v>
      </c>
      <c r="K67" s="233">
        <v>2356</v>
      </c>
      <c r="L67" s="233">
        <v>1122</v>
      </c>
      <c r="M67" s="233">
        <v>91</v>
      </c>
      <c r="N67" s="234">
        <v>0</v>
      </c>
      <c r="O67" s="233">
        <v>588</v>
      </c>
      <c r="P67" s="233">
        <v>663</v>
      </c>
      <c r="Q67" s="233">
        <v>985</v>
      </c>
      <c r="R67" s="234">
        <v>0</v>
      </c>
      <c r="S67" s="233">
        <v>11020</v>
      </c>
      <c r="T67" s="233">
        <v>18389</v>
      </c>
      <c r="U67" s="233">
        <v>8550</v>
      </c>
      <c r="V67" s="234">
        <v>0</v>
      </c>
      <c r="W67" s="233">
        <v>37248</v>
      </c>
      <c r="X67" s="233">
        <v>845</v>
      </c>
      <c r="Y67" s="233">
        <v>189</v>
      </c>
      <c r="Z67" s="233">
        <v>1797</v>
      </c>
      <c r="AA67" s="233">
        <v>345</v>
      </c>
      <c r="AB67" s="233">
        <v>1104</v>
      </c>
      <c r="AC67" s="233">
        <v>38118</v>
      </c>
      <c r="AD67" s="233">
        <v>3410</v>
      </c>
      <c r="AE67" s="234">
        <v>0</v>
      </c>
      <c r="AF67" s="235">
        <v>42.6</v>
      </c>
      <c r="AG67" s="233">
        <v>7932</v>
      </c>
      <c r="AH67" s="233">
        <v>10228</v>
      </c>
      <c r="AI67" s="233">
        <v>9977</v>
      </c>
      <c r="AJ67" s="233">
        <v>9040</v>
      </c>
      <c r="AK67" s="233">
        <v>2915</v>
      </c>
      <c r="AL67" s="233">
        <v>1149</v>
      </c>
      <c r="AM67" s="233">
        <v>287</v>
      </c>
      <c r="AN67" s="234">
        <v>0</v>
      </c>
      <c r="AU67" s="233">
        <v>38033</v>
      </c>
      <c r="AV67" s="233">
        <v>3402</v>
      </c>
      <c r="AW67" s="233">
        <v>93</v>
      </c>
      <c r="AX67" s="233">
        <v>22086</v>
      </c>
      <c r="AY67" s="233">
        <v>7075</v>
      </c>
      <c r="AZ67" s="233">
        <v>6257</v>
      </c>
      <c r="BA67" s="233">
        <v>6052</v>
      </c>
      <c r="BB67" s="233">
        <v>58</v>
      </c>
      <c r="BC67" s="233">
        <v>37248</v>
      </c>
      <c r="BD67" s="233">
        <v>20822</v>
      </c>
      <c r="BE67" s="233">
        <v>13118</v>
      </c>
      <c r="BF67" s="233">
        <v>3308</v>
      </c>
      <c r="BG67" s="234">
        <v>0</v>
      </c>
      <c r="BH67" s="233">
        <v>15232</v>
      </c>
      <c r="BI67" s="233">
        <v>5803</v>
      </c>
      <c r="BJ67" s="233">
        <v>14012</v>
      </c>
      <c r="BK67" s="233">
        <v>2201</v>
      </c>
      <c r="BL67" s="234">
        <v>0</v>
      </c>
      <c r="BM67" s="233">
        <v>32176</v>
      </c>
      <c r="BN67" s="233">
        <v>981</v>
      </c>
      <c r="BO67" s="233">
        <v>4091</v>
      </c>
      <c r="BP67" s="234">
        <v>0</v>
      </c>
      <c r="BQ67" s="233">
        <v>36144</v>
      </c>
      <c r="BR67" s="233">
        <v>817</v>
      </c>
      <c r="BS67" s="233">
        <v>254</v>
      </c>
      <c r="BT67" s="234" t="s">
        <v>233</v>
      </c>
      <c r="BU67" s="233">
        <v>33</v>
      </c>
      <c r="BV67" s="233">
        <v>33629</v>
      </c>
      <c r="BW67" s="233">
        <v>3619</v>
      </c>
      <c r="BX67" s="236">
        <v>0</v>
      </c>
      <c r="BY67" s="261">
        <f t="shared" si="1"/>
        <v>8.5942015026006555E-2</v>
      </c>
      <c r="BZ67" s="261">
        <f t="shared" si="2"/>
        <v>5.3843190136775188E-2</v>
      </c>
      <c r="CA67" s="237"/>
    </row>
    <row r="68" spans="1:79" hidden="1" x14ac:dyDescent="0.25">
      <c r="A68" s="257" t="str">
        <f t="shared" si="0"/>
        <v>2014ManitobaLicensed practical nurses</v>
      </c>
      <c r="B68" s="213">
        <v>2014</v>
      </c>
      <c r="C68" s="258"/>
      <c r="D68" s="258"/>
      <c r="E68" s="209" t="s">
        <v>20</v>
      </c>
      <c r="F68" s="209" t="s">
        <v>3</v>
      </c>
      <c r="G68" s="233">
        <v>3099</v>
      </c>
      <c r="H68" s="233">
        <v>238</v>
      </c>
      <c r="I68" s="233">
        <v>186</v>
      </c>
      <c r="J68" s="233">
        <v>2861</v>
      </c>
      <c r="K68" s="233">
        <v>151</v>
      </c>
      <c r="L68" s="233">
        <v>84</v>
      </c>
      <c r="M68" s="233">
        <v>3</v>
      </c>
      <c r="N68" s="234">
        <v>0</v>
      </c>
      <c r="O68" s="233">
        <v>49</v>
      </c>
      <c r="P68" s="233">
        <v>52</v>
      </c>
      <c r="Q68" s="233">
        <v>85</v>
      </c>
      <c r="R68" s="234">
        <v>0</v>
      </c>
      <c r="S68" s="233">
        <v>556</v>
      </c>
      <c r="T68" s="233">
        <v>1491</v>
      </c>
      <c r="U68" s="233">
        <v>814</v>
      </c>
      <c r="V68" s="234">
        <v>0</v>
      </c>
      <c r="W68" s="233">
        <v>2968</v>
      </c>
      <c r="X68" s="233">
        <v>4</v>
      </c>
      <c r="Y68" s="234">
        <v>0</v>
      </c>
      <c r="Z68" s="233">
        <v>84</v>
      </c>
      <c r="AA68" s="233">
        <v>43</v>
      </c>
      <c r="AB68" s="234">
        <v>0</v>
      </c>
      <c r="AC68" s="233">
        <v>2837</v>
      </c>
      <c r="AD68" s="233">
        <v>262</v>
      </c>
      <c r="AE68" s="234">
        <v>0</v>
      </c>
      <c r="AF68" s="235">
        <v>45.2</v>
      </c>
      <c r="AG68" s="233">
        <v>368</v>
      </c>
      <c r="AH68" s="233">
        <v>720</v>
      </c>
      <c r="AI68" s="233">
        <v>813</v>
      </c>
      <c r="AJ68" s="233">
        <v>767</v>
      </c>
      <c r="AK68" s="233">
        <v>271</v>
      </c>
      <c r="AL68" s="233">
        <v>131</v>
      </c>
      <c r="AM68" s="233">
        <v>29</v>
      </c>
      <c r="AN68" s="234">
        <v>0</v>
      </c>
      <c r="AU68" s="233">
        <v>2799</v>
      </c>
      <c r="AV68" s="233">
        <v>297</v>
      </c>
      <c r="AW68" s="233">
        <v>3</v>
      </c>
      <c r="AX68" s="233">
        <v>1407</v>
      </c>
      <c r="AY68" s="233">
        <v>616</v>
      </c>
      <c r="AZ68" s="233">
        <v>430</v>
      </c>
      <c r="BA68" s="233">
        <v>646</v>
      </c>
      <c r="BB68" s="234">
        <v>0</v>
      </c>
      <c r="BC68" s="233">
        <v>2968</v>
      </c>
      <c r="BD68" s="233">
        <v>999</v>
      </c>
      <c r="BE68" s="233">
        <v>1637</v>
      </c>
      <c r="BF68" s="233">
        <v>332</v>
      </c>
      <c r="BG68" s="234">
        <v>0</v>
      </c>
      <c r="BH68" s="233">
        <v>1141</v>
      </c>
      <c r="BI68" s="233">
        <v>426</v>
      </c>
      <c r="BJ68" s="233">
        <v>1256</v>
      </c>
      <c r="BK68" s="233">
        <v>145</v>
      </c>
      <c r="BL68" s="234">
        <v>0</v>
      </c>
      <c r="BM68" s="233">
        <v>2737</v>
      </c>
      <c r="BN68" s="233">
        <v>36</v>
      </c>
      <c r="BO68" s="233">
        <v>195</v>
      </c>
      <c r="BP68" s="234">
        <v>0</v>
      </c>
      <c r="BQ68" s="233">
        <v>2890</v>
      </c>
      <c r="BR68" s="233">
        <v>51</v>
      </c>
      <c r="BS68" s="233">
        <v>27</v>
      </c>
      <c r="BT68" s="233">
        <v>0</v>
      </c>
      <c r="BU68" s="234">
        <v>0</v>
      </c>
      <c r="BV68" s="233">
        <v>1699</v>
      </c>
      <c r="BW68" s="233">
        <v>1269</v>
      </c>
      <c r="BX68" s="236">
        <v>0</v>
      </c>
      <c r="BY68" s="261">
        <f t="shared" si="1"/>
        <v>7.6798967408841567E-2</v>
      </c>
      <c r="BZ68" s="261">
        <f t="shared" si="2"/>
        <v>6.0019361084220714E-2</v>
      </c>
      <c r="CA68" s="237"/>
    </row>
    <row r="69" spans="1:79" hidden="1" x14ac:dyDescent="0.25">
      <c r="A69" s="257" t="str">
        <f t="shared" si="0"/>
        <v>2014SaskatchewanLicensed practical nurses</v>
      </c>
      <c r="B69" s="213">
        <v>2014</v>
      </c>
      <c r="C69" s="258"/>
      <c r="D69" s="258"/>
      <c r="E69" s="259" t="s">
        <v>21</v>
      </c>
      <c r="F69" s="209" t="s">
        <v>3</v>
      </c>
      <c r="G69" s="233">
        <v>3306</v>
      </c>
      <c r="H69" s="233">
        <v>403</v>
      </c>
      <c r="I69" s="233">
        <v>227</v>
      </c>
      <c r="J69" s="233">
        <v>2903</v>
      </c>
      <c r="K69" s="233">
        <v>279</v>
      </c>
      <c r="L69" s="233">
        <v>114</v>
      </c>
      <c r="M69" s="233">
        <v>10</v>
      </c>
      <c r="N69" s="234">
        <v>0</v>
      </c>
      <c r="O69" s="233">
        <v>105</v>
      </c>
      <c r="P69" s="233">
        <v>54</v>
      </c>
      <c r="Q69" s="233">
        <v>68</v>
      </c>
      <c r="R69" s="234">
        <v>0</v>
      </c>
      <c r="S69" s="233">
        <v>1032</v>
      </c>
      <c r="T69" s="233">
        <v>1306</v>
      </c>
      <c r="U69" s="233">
        <v>565</v>
      </c>
      <c r="V69" s="234">
        <v>0</v>
      </c>
      <c r="W69" s="233">
        <v>3134</v>
      </c>
      <c r="X69" s="233">
        <v>42</v>
      </c>
      <c r="Y69" s="233">
        <v>5</v>
      </c>
      <c r="Z69" s="233">
        <v>113</v>
      </c>
      <c r="AA69" s="233">
        <v>12</v>
      </c>
      <c r="AB69" s="233">
        <v>0</v>
      </c>
      <c r="AC69" s="233">
        <v>3126</v>
      </c>
      <c r="AD69" s="233">
        <v>180</v>
      </c>
      <c r="AE69" s="234">
        <v>0</v>
      </c>
      <c r="AF69" s="235">
        <v>40.5</v>
      </c>
      <c r="AG69" s="233">
        <v>751</v>
      </c>
      <c r="AH69" s="233">
        <v>1001</v>
      </c>
      <c r="AI69" s="233">
        <v>621</v>
      </c>
      <c r="AJ69" s="233">
        <v>696</v>
      </c>
      <c r="AK69" s="233">
        <v>193</v>
      </c>
      <c r="AL69" s="233">
        <v>38</v>
      </c>
      <c r="AM69" s="233">
        <v>6</v>
      </c>
      <c r="AN69" s="234">
        <v>0</v>
      </c>
      <c r="AU69" s="233">
        <v>3053</v>
      </c>
      <c r="AV69" s="233">
        <v>253</v>
      </c>
      <c r="AW69" s="233">
        <v>0</v>
      </c>
      <c r="AX69" s="233">
        <v>1980</v>
      </c>
      <c r="AY69" s="233">
        <v>542</v>
      </c>
      <c r="AZ69" s="233">
        <v>260</v>
      </c>
      <c r="BA69" s="233">
        <v>524</v>
      </c>
      <c r="BB69" s="234">
        <v>0</v>
      </c>
      <c r="BC69" s="233">
        <v>3134</v>
      </c>
      <c r="BD69" s="233">
        <v>1618</v>
      </c>
      <c r="BE69" s="233">
        <v>939</v>
      </c>
      <c r="BF69" s="233">
        <v>575</v>
      </c>
      <c r="BG69" s="233">
        <v>2</v>
      </c>
      <c r="BH69" s="233">
        <v>1743</v>
      </c>
      <c r="BI69" s="233">
        <v>774</v>
      </c>
      <c r="BJ69" s="233">
        <v>567</v>
      </c>
      <c r="BK69" s="233">
        <v>49</v>
      </c>
      <c r="BL69" s="233">
        <v>1</v>
      </c>
      <c r="BM69" s="233">
        <v>2746</v>
      </c>
      <c r="BN69" s="233">
        <v>42</v>
      </c>
      <c r="BO69" s="233">
        <v>346</v>
      </c>
      <c r="BP69" s="233">
        <v>0</v>
      </c>
      <c r="BQ69" s="233">
        <v>2978</v>
      </c>
      <c r="BR69" s="233">
        <v>137</v>
      </c>
      <c r="BS69" s="233">
        <v>17</v>
      </c>
      <c r="BT69" s="233">
        <v>1</v>
      </c>
      <c r="BU69" s="233">
        <v>1</v>
      </c>
      <c r="BV69" s="233">
        <v>2150</v>
      </c>
      <c r="BW69" s="233">
        <v>984</v>
      </c>
      <c r="BX69" s="236">
        <v>0</v>
      </c>
      <c r="BY69" s="261">
        <f t="shared" si="1"/>
        <v>0.12189957652752571</v>
      </c>
      <c r="BZ69" s="261">
        <f t="shared" si="2"/>
        <v>6.8663036902601338E-2</v>
      </c>
      <c r="CA69" s="237"/>
    </row>
    <row r="70" spans="1:79" hidden="1" x14ac:dyDescent="0.25">
      <c r="A70" s="257" t="str">
        <f t="shared" ref="A70:A133" si="3">CONCATENATE(B70,E70,F70)</f>
        <v>2014AlbertaLicensed practical nurses</v>
      </c>
      <c r="B70" s="213">
        <v>2014</v>
      </c>
      <c r="C70" s="258"/>
      <c r="D70" s="258"/>
      <c r="E70" s="209" t="s">
        <v>22</v>
      </c>
      <c r="F70" s="209" t="s">
        <v>3</v>
      </c>
      <c r="G70" s="233">
        <v>11323</v>
      </c>
      <c r="H70" s="233">
        <v>1798</v>
      </c>
      <c r="I70" s="233">
        <v>839</v>
      </c>
      <c r="J70" s="233">
        <v>9525</v>
      </c>
      <c r="K70" s="233">
        <v>1274</v>
      </c>
      <c r="L70" s="233">
        <v>488</v>
      </c>
      <c r="M70" s="233">
        <v>36</v>
      </c>
      <c r="N70" s="234">
        <v>0</v>
      </c>
      <c r="O70" s="233">
        <v>399</v>
      </c>
      <c r="P70" s="233">
        <v>243</v>
      </c>
      <c r="Q70" s="233">
        <v>197</v>
      </c>
      <c r="R70" s="234">
        <v>0</v>
      </c>
      <c r="S70" s="233">
        <v>3655</v>
      </c>
      <c r="T70" s="233">
        <v>4138</v>
      </c>
      <c r="U70" s="233">
        <v>1732</v>
      </c>
      <c r="V70" s="234">
        <v>0</v>
      </c>
      <c r="W70" s="233">
        <v>10080</v>
      </c>
      <c r="X70" s="233">
        <v>119</v>
      </c>
      <c r="Y70" s="233">
        <v>16</v>
      </c>
      <c r="Z70" s="233">
        <v>1064</v>
      </c>
      <c r="AA70" s="233">
        <v>44</v>
      </c>
      <c r="AB70" s="234">
        <v>0</v>
      </c>
      <c r="AC70" s="233">
        <v>10520</v>
      </c>
      <c r="AD70" s="233">
        <v>803</v>
      </c>
      <c r="AE70" s="234">
        <v>0</v>
      </c>
      <c r="AF70" s="235">
        <v>39.5</v>
      </c>
      <c r="AG70" s="233">
        <v>2986</v>
      </c>
      <c r="AH70" s="233">
        <v>3391</v>
      </c>
      <c r="AI70" s="233">
        <v>2226</v>
      </c>
      <c r="AJ70" s="233">
        <v>1767</v>
      </c>
      <c r="AK70" s="233">
        <v>628</v>
      </c>
      <c r="AL70" s="233">
        <v>255</v>
      </c>
      <c r="AM70" s="233">
        <v>70</v>
      </c>
      <c r="AN70" s="234">
        <v>0</v>
      </c>
      <c r="AU70" s="233">
        <v>10660</v>
      </c>
      <c r="AV70" s="233">
        <v>663</v>
      </c>
      <c r="AW70" s="234">
        <v>0</v>
      </c>
      <c r="AX70" s="233">
        <v>7804</v>
      </c>
      <c r="AY70" s="233">
        <v>1519</v>
      </c>
      <c r="AZ70" s="233">
        <v>852</v>
      </c>
      <c r="BA70" s="233">
        <v>1148</v>
      </c>
      <c r="BB70" s="234">
        <v>0</v>
      </c>
      <c r="BC70" s="233">
        <v>10080</v>
      </c>
      <c r="BD70" s="233">
        <v>4130</v>
      </c>
      <c r="BE70" s="233">
        <v>4135</v>
      </c>
      <c r="BF70" s="233">
        <v>1815</v>
      </c>
      <c r="BG70" s="234">
        <v>0</v>
      </c>
      <c r="BH70" s="233">
        <v>4299</v>
      </c>
      <c r="BI70" s="233">
        <v>2677</v>
      </c>
      <c r="BJ70" s="233">
        <v>2708</v>
      </c>
      <c r="BK70" s="233">
        <v>396</v>
      </c>
      <c r="BL70" s="234">
        <v>0</v>
      </c>
      <c r="BM70" s="233">
        <v>9083</v>
      </c>
      <c r="BN70" s="233">
        <v>183</v>
      </c>
      <c r="BO70" s="233">
        <v>814</v>
      </c>
      <c r="BP70" s="234">
        <v>0</v>
      </c>
      <c r="BQ70" s="233">
        <v>9555</v>
      </c>
      <c r="BR70" s="233">
        <v>331</v>
      </c>
      <c r="BS70" s="233">
        <v>187</v>
      </c>
      <c r="BT70" s="233">
        <v>7</v>
      </c>
      <c r="BU70" s="234">
        <v>0</v>
      </c>
      <c r="BV70" s="233">
        <v>8281</v>
      </c>
      <c r="BW70" s="233">
        <v>1799</v>
      </c>
      <c r="BX70" s="236">
        <v>0</v>
      </c>
      <c r="BY70" s="261">
        <f t="shared" si="1"/>
        <v>0.15879183961847568</v>
      </c>
      <c r="BZ70" s="261">
        <f t="shared" si="2"/>
        <v>7.4096970767464451E-2</v>
      </c>
      <c r="CA70" s="237"/>
    </row>
    <row r="71" spans="1:79" hidden="1" x14ac:dyDescent="0.25">
      <c r="A71" s="257" t="str">
        <f t="shared" si="3"/>
        <v>2014British ColumbiaLicensed practical nurses</v>
      </c>
      <c r="B71" s="213">
        <v>2014</v>
      </c>
      <c r="C71" s="258"/>
      <c r="D71" s="258"/>
      <c r="E71" s="209" t="s">
        <v>23</v>
      </c>
      <c r="F71" s="209" t="s">
        <v>3</v>
      </c>
      <c r="G71" s="233">
        <v>10601</v>
      </c>
      <c r="H71" s="233">
        <v>392</v>
      </c>
      <c r="I71" s="233">
        <v>681</v>
      </c>
      <c r="J71" s="233">
        <v>10209</v>
      </c>
      <c r="K71" s="233">
        <v>241</v>
      </c>
      <c r="L71" s="233">
        <v>136</v>
      </c>
      <c r="M71" s="233">
        <v>15</v>
      </c>
      <c r="N71" s="234">
        <v>0</v>
      </c>
      <c r="O71" s="233">
        <v>321</v>
      </c>
      <c r="P71" s="233">
        <v>226</v>
      </c>
      <c r="Q71" s="233">
        <v>134</v>
      </c>
      <c r="R71" s="234">
        <v>0</v>
      </c>
      <c r="S71" s="233">
        <v>3450</v>
      </c>
      <c r="T71" s="233">
        <v>5104</v>
      </c>
      <c r="U71" s="233">
        <v>1655</v>
      </c>
      <c r="V71" s="234">
        <v>0</v>
      </c>
      <c r="W71" s="233">
        <v>10264</v>
      </c>
      <c r="X71" s="233">
        <v>120</v>
      </c>
      <c r="Y71" s="233">
        <v>32</v>
      </c>
      <c r="Z71" s="233">
        <v>158</v>
      </c>
      <c r="AA71" s="233">
        <v>26</v>
      </c>
      <c r="AB71" s="234">
        <v>1</v>
      </c>
      <c r="AC71" s="233">
        <v>9551</v>
      </c>
      <c r="AD71" s="233">
        <v>1050</v>
      </c>
      <c r="AE71" s="234">
        <v>0</v>
      </c>
      <c r="AF71" s="235">
        <v>41.1</v>
      </c>
      <c r="AG71" s="233">
        <v>2062</v>
      </c>
      <c r="AH71" s="233">
        <v>3078</v>
      </c>
      <c r="AI71" s="233">
        <v>2625</v>
      </c>
      <c r="AJ71" s="233">
        <v>2165</v>
      </c>
      <c r="AK71" s="233">
        <v>502</v>
      </c>
      <c r="AL71" s="233">
        <v>153</v>
      </c>
      <c r="AM71" s="233">
        <v>16</v>
      </c>
      <c r="AN71" s="234">
        <v>0</v>
      </c>
      <c r="AU71" s="233">
        <v>10286</v>
      </c>
      <c r="AV71" s="233">
        <v>299</v>
      </c>
      <c r="AW71" s="233">
        <v>16</v>
      </c>
      <c r="AX71" s="233">
        <v>7848</v>
      </c>
      <c r="AY71" s="233">
        <v>1264</v>
      </c>
      <c r="AZ71" s="233">
        <v>542</v>
      </c>
      <c r="BA71" s="233">
        <v>881</v>
      </c>
      <c r="BB71" s="233">
        <v>66</v>
      </c>
      <c r="BC71" s="233">
        <v>10264</v>
      </c>
      <c r="BD71" s="233">
        <v>4568</v>
      </c>
      <c r="BE71" s="233">
        <v>2528</v>
      </c>
      <c r="BF71" s="233">
        <v>3163</v>
      </c>
      <c r="BG71" s="233">
        <v>5</v>
      </c>
      <c r="BH71" s="233">
        <v>4042</v>
      </c>
      <c r="BI71" s="233">
        <v>925</v>
      </c>
      <c r="BJ71" s="233">
        <v>4547</v>
      </c>
      <c r="BK71" s="233">
        <v>649</v>
      </c>
      <c r="BL71" s="233">
        <v>101</v>
      </c>
      <c r="BM71" s="233">
        <v>8880</v>
      </c>
      <c r="BN71" s="233">
        <v>316</v>
      </c>
      <c r="BO71" s="233">
        <v>1066</v>
      </c>
      <c r="BP71" s="233">
        <v>2</v>
      </c>
      <c r="BQ71" s="233">
        <v>9775</v>
      </c>
      <c r="BR71" s="233">
        <v>336</v>
      </c>
      <c r="BS71" s="233">
        <v>143</v>
      </c>
      <c r="BT71" s="233">
        <v>8</v>
      </c>
      <c r="BU71" s="233">
        <v>2</v>
      </c>
      <c r="BV71" s="233">
        <v>9064</v>
      </c>
      <c r="BW71" s="233">
        <v>1200</v>
      </c>
      <c r="BX71" s="236">
        <v>0</v>
      </c>
      <c r="BY71" s="261">
        <f t="shared" ref="BY71:BY134" si="4">IF(H71="†", "†", IF(H71="—","—", H71/SUM(H71+J71)))</f>
        <v>3.6977643618526554E-2</v>
      </c>
      <c r="BZ71" s="261">
        <f t="shared" ref="BZ71:BZ134" si="5">IF(I71="†", "†", IF(I71="—","—", I71/SUM(H71+J71)))</f>
        <v>6.4239222714838229E-2</v>
      </c>
      <c r="CA71" s="237"/>
    </row>
    <row r="72" spans="1:79" hidden="1" x14ac:dyDescent="0.25">
      <c r="A72" s="257" t="str">
        <f t="shared" si="3"/>
        <v>2014YukonLicensed practical nurses</v>
      </c>
      <c r="B72" s="213">
        <v>2014</v>
      </c>
      <c r="C72" s="258"/>
      <c r="D72" s="258"/>
      <c r="E72" s="209" t="s">
        <v>24</v>
      </c>
      <c r="F72" s="209" t="s">
        <v>3</v>
      </c>
      <c r="G72" s="240">
        <v>106</v>
      </c>
      <c r="H72" s="240">
        <v>21</v>
      </c>
      <c r="I72" s="240">
        <v>13</v>
      </c>
      <c r="J72" s="234">
        <v>85</v>
      </c>
      <c r="K72" s="240">
        <v>14</v>
      </c>
      <c r="L72" s="241" t="s">
        <v>312</v>
      </c>
      <c r="M72" s="240" t="s">
        <v>312</v>
      </c>
      <c r="N72" s="234">
        <v>0</v>
      </c>
      <c r="O72" s="240">
        <v>5</v>
      </c>
      <c r="P72" s="241" t="s">
        <v>312</v>
      </c>
      <c r="Q72" s="240" t="s">
        <v>312</v>
      </c>
      <c r="R72" s="234">
        <v>0</v>
      </c>
      <c r="S72" s="240">
        <v>19</v>
      </c>
      <c r="T72" s="240">
        <v>44</v>
      </c>
      <c r="U72" s="240">
        <v>22</v>
      </c>
      <c r="V72" s="234">
        <v>0</v>
      </c>
      <c r="W72" s="240" t="s">
        <v>312</v>
      </c>
      <c r="X72" s="241" t="s">
        <v>312</v>
      </c>
      <c r="Y72" s="234">
        <v>0</v>
      </c>
      <c r="Z72" s="234">
        <v>0</v>
      </c>
      <c r="AA72" s="234">
        <v>0</v>
      </c>
      <c r="AB72" s="234">
        <v>0</v>
      </c>
      <c r="AC72" s="240">
        <v>98</v>
      </c>
      <c r="AD72" s="240">
        <v>8</v>
      </c>
      <c r="AE72" s="234">
        <v>0</v>
      </c>
      <c r="AF72" s="242">
        <v>43</v>
      </c>
      <c r="AG72" s="240">
        <v>20</v>
      </c>
      <c r="AH72" s="240">
        <v>24</v>
      </c>
      <c r="AI72" s="240">
        <v>22</v>
      </c>
      <c r="AJ72" s="240">
        <v>30</v>
      </c>
      <c r="AK72" s="241" t="s">
        <v>312</v>
      </c>
      <c r="AL72" s="240" t="s">
        <v>312</v>
      </c>
      <c r="AM72" s="240" t="s">
        <v>312</v>
      </c>
      <c r="AN72" s="234">
        <v>0</v>
      </c>
      <c r="AU72" s="241" t="s">
        <v>312</v>
      </c>
      <c r="AV72" s="240" t="s">
        <v>312</v>
      </c>
      <c r="AW72" s="234">
        <v>0</v>
      </c>
      <c r="AX72" s="240">
        <v>64</v>
      </c>
      <c r="AY72" s="240">
        <v>16</v>
      </c>
      <c r="AZ72" s="240">
        <v>14</v>
      </c>
      <c r="BA72" s="240">
        <v>12</v>
      </c>
      <c r="BB72" s="234">
        <v>0</v>
      </c>
      <c r="BC72" s="240">
        <v>105</v>
      </c>
      <c r="BD72" s="240">
        <v>77</v>
      </c>
      <c r="BE72" s="240">
        <v>12</v>
      </c>
      <c r="BF72" s="240">
        <v>16</v>
      </c>
      <c r="BG72" s="234">
        <v>0</v>
      </c>
      <c r="BH72" s="240">
        <v>33</v>
      </c>
      <c r="BI72" s="240" t="s">
        <v>312</v>
      </c>
      <c r="BJ72" s="240">
        <v>65</v>
      </c>
      <c r="BK72" s="240" t="s">
        <v>312</v>
      </c>
      <c r="BL72" s="234">
        <v>0</v>
      </c>
      <c r="BM72" s="240">
        <v>99</v>
      </c>
      <c r="BN72" s="240" t="s">
        <v>312</v>
      </c>
      <c r="BO72" s="240" t="s">
        <v>312</v>
      </c>
      <c r="BP72" s="234">
        <v>0</v>
      </c>
      <c r="BQ72" s="241" t="s">
        <v>312</v>
      </c>
      <c r="BR72" s="240" t="s">
        <v>312</v>
      </c>
      <c r="BS72" s="240" t="s">
        <v>312</v>
      </c>
      <c r="BT72" s="234">
        <v>0</v>
      </c>
      <c r="BU72" s="234">
        <v>0</v>
      </c>
      <c r="BV72" s="240">
        <v>96</v>
      </c>
      <c r="BW72" s="234">
        <v>9</v>
      </c>
      <c r="BX72" s="236">
        <v>0</v>
      </c>
      <c r="BY72" s="261">
        <f t="shared" si="4"/>
        <v>0.19811320754716982</v>
      </c>
      <c r="BZ72" s="261">
        <f t="shared" si="5"/>
        <v>0.12264150943396226</v>
      </c>
      <c r="CA72" s="237"/>
    </row>
    <row r="73" spans="1:79" hidden="1" x14ac:dyDescent="0.25">
      <c r="A73" s="257" t="str">
        <f t="shared" si="3"/>
        <v>2014Northwest TerritoriesLicensed practical nurses</v>
      </c>
      <c r="B73" s="213">
        <v>2014</v>
      </c>
      <c r="C73" s="258"/>
      <c r="D73" s="258"/>
      <c r="E73" s="209" t="s">
        <v>25</v>
      </c>
      <c r="F73" s="209" t="s">
        <v>3</v>
      </c>
      <c r="G73" s="240">
        <v>106</v>
      </c>
      <c r="H73" s="240">
        <v>19</v>
      </c>
      <c r="I73" s="240">
        <v>26</v>
      </c>
      <c r="J73" s="240">
        <v>87</v>
      </c>
      <c r="K73" s="240">
        <v>6</v>
      </c>
      <c r="L73" s="240">
        <v>8</v>
      </c>
      <c r="M73" s="240">
        <v>5</v>
      </c>
      <c r="N73" s="234">
        <v>0</v>
      </c>
      <c r="O73" s="240">
        <v>8</v>
      </c>
      <c r="P73" s="240">
        <v>8</v>
      </c>
      <c r="Q73" s="240">
        <v>10</v>
      </c>
      <c r="R73" s="234">
        <v>0</v>
      </c>
      <c r="S73" s="240">
        <v>15</v>
      </c>
      <c r="T73" s="240">
        <v>38</v>
      </c>
      <c r="U73" s="240">
        <v>34</v>
      </c>
      <c r="V73" s="234">
        <v>0</v>
      </c>
      <c r="W73" s="240">
        <v>95</v>
      </c>
      <c r="X73" s="240">
        <v>2</v>
      </c>
      <c r="Y73" s="234">
        <v>1</v>
      </c>
      <c r="Z73" s="240">
        <v>5</v>
      </c>
      <c r="AA73" s="234">
        <v>0</v>
      </c>
      <c r="AB73" s="240">
        <v>3</v>
      </c>
      <c r="AC73" s="240">
        <v>90</v>
      </c>
      <c r="AD73" s="240">
        <v>16</v>
      </c>
      <c r="AE73" s="234">
        <v>0</v>
      </c>
      <c r="AF73" s="242">
        <v>47.1</v>
      </c>
      <c r="AG73" s="240">
        <v>10</v>
      </c>
      <c r="AH73" s="240">
        <v>21</v>
      </c>
      <c r="AI73" s="240">
        <v>26</v>
      </c>
      <c r="AJ73" s="240">
        <v>34</v>
      </c>
      <c r="AK73" s="240">
        <v>7</v>
      </c>
      <c r="AL73" s="240">
        <v>8</v>
      </c>
      <c r="AM73" s="234">
        <v>0</v>
      </c>
      <c r="AN73" s="234">
        <v>0</v>
      </c>
      <c r="AU73" s="240">
        <v>106</v>
      </c>
      <c r="AV73" s="234">
        <v>0</v>
      </c>
      <c r="AW73" s="234">
        <v>0</v>
      </c>
      <c r="AX73" s="240">
        <v>42</v>
      </c>
      <c r="AY73" s="240">
        <v>25</v>
      </c>
      <c r="AZ73" s="240">
        <v>21</v>
      </c>
      <c r="BA73" s="240">
        <v>18</v>
      </c>
      <c r="BB73" s="234">
        <v>0</v>
      </c>
      <c r="BC73" s="240">
        <v>95</v>
      </c>
      <c r="BD73" s="240">
        <v>78</v>
      </c>
      <c r="BE73" s="240">
        <v>2</v>
      </c>
      <c r="BF73" s="240">
        <v>13</v>
      </c>
      <c r="BG73" s="240">
        <v>2</v>
      </c>
      <c r="BH73" s="240">
        <v>33</v>
      </c>
      <c r="BI73" s="240">
        <v>19</v>
      </c>
      <c r="BJ73" s="240">
        <v>38</v>
      </c>
      <c r="BK73" s="240">
        <v>4</v>
      </c>
      <c r="BL73" s="240">
        <v>1</v>
      </c>
      <c r="BM73" s="240">
        <v>79</v>
      </c>
      <c r="BN73" s="240">
        <v>1</v>
      </c>
      <c r="BO73" s="240">
        <v>13</v>
      </c>
      <c r="BP73" s="240">
        <v>2</v>
      </c>
      <c r="BQ73" s="240">
        <v>93</v>
      </c>
      <c r="BR73" s="234">
        <v>0</v>
      </c>
      <c r="BS73" s="234">
        <v>0</v>
      </c>
      <c r="BT73" s="234">
        <v>0</v>
      </c>
      <c r="BU73" s="240">
        <v>2</v>
      </c>
      <c r="BV73" s="240">
        <v>35</v>
      </c>
      <c r="BW73" s="234">
        <v>60</v>
      </c>
      <c r="BX73" s="236">
        <v>0</v>
      </c>
      <c r="BY73" s="261">
        <f t="shared" si="4"/>
        <v>0.17924528301886791</v>
      </c>
      <c r="BZ73" s="261">
        <f t="shared" si="5"/>
        <v>0.24528301886792453</v>
      </c>
      <c r="CA73" s="237"/>
    </row>
    <row r="74" spans="1:79" hidden="1" x14ac:dyDescent="0.25">
      <c r="A74" s="257" t="str">
        <f t="shared" si="3"/>
        <v>2014NunavutLicensed practical nurses</v>
      </c>
      <c r="B74" s="213">
        <v>2014</v>
      </c>
      <c r="C74" s="258"/>
      <c r="D74" s="258"/>
      <c r="E74" s="209" t="s">
        <v>26</v>
      </c>
      <c r="F74" s="209" t="s">
        <v>3</v>
      </c>
      <c r="G74" s="240">
        <v>84</v>
      </c>
      <c r="H74" s="243" t="s">
        <v>233</v>
      </c>
      <c r="I74" s="243" t="s">
        <v>233</v>
      </c>
      <c r="J74" s="243" t="s">
        <v>233</v>
      </c>
      <c r="K74" s="243" t="s">
        <v>233</v>
      </c>
      <c r="L74" s="243" t="s">
        <v>233</v>
      </c>
      <c r="M74" s="243" t="s">
        <v>233</v>
      </c>
      <c r="N74" s="244" t="s">
        <v>233</v>
      </c>
      <c r="O74" s="243" t="s">
        <v>233</v>
      </c>
      <c r="P74" s="243" t="s">
        <v>233</v>
      </c>
      <c r="Q74" s="243" t="s">
        <v>233</v>
      </c>
      <c r="R74" s="244" t="s">
        <v>233</v>
      </c>
      <c r="S74" s="243" t="s">
        <v>233</v>
      </c>
      <c r="T74" s="243" t="s">
        <v>233</v>
      </c>
      <c r="U74" s="243" t="s">
        <v>233</v>
      </c>
      <c r="V74" s="244" t="s">
        <v>233</v>
      </c>
      <c r="W74" s="240" t="s">
        <v>233</v>
      </c>
      <c r="X74" s="240" t="s">
        <v>233</v>
      </c>
      <c r="Y74" s="234" t="s">
        <v>233</v>
      </c>
      <c r="Z74" s="240" t="s">
        <v>233</v>
      </c>
      <c r="AA74" s="234" t="s">
        <v>233</v>
      </c>
      <c r="AB74" s="240" t="s">
        <v>233</v>
      </c>
      <c r="AC74" s="240" t="s">
        <v>233</v>
      </c>
      <c r="AD74" s="240" t="s">
        <v>233</v>
      </c>
      <c r="AE74" s="234" t="s">
        <v>233</v>
      </c>
      <c r="AF74" s="242" t="s">
        <v>233</v>
      </c>
      <c r="AG74" s="240" t="s">
        <v>233</v>
      </c>
      <c r="AH74" s="240" t="s">
        <v>233</v>
      </c>
      <c r="AI74" s="240" t="s">
        <v>233</v>
      </c>
      <c r="AJ74" s="240" t="s">
        <v>233</v>
      </c>
      <c r="AK74" s="240" t="s">
        <v>233</v>
      </c>
      <c r="AL74" s="240" t="s">
        <v>233</v>
      </c>
      <c r="AM74" s="234" t="s">
        <v>233</v>
      </c>
      <c r="AN74" s="234" t="s">
        <v>233</v>
      </c>
      <c r="AU74" s="240" t="s">
        <v>233</v>
      </c>
      <c r="AV74" s="234" t="s">
        <v>233</v>
      </c>
      <c r="AW74" s="234" t="s">
        <v>233</v>
      </c>
      <c r="AX74" s="240" t="s">
        <v>233</v>
      </c>
      <c r="AY74" s="240" t="s">
        <v>233</v>
      </c>
      <c r="AZ74" s="240" t="s">
        <v>233</v>
      </c>
      <c r="BA74" s="240" t="s">
        <v>233</v>
      </c>
      <c r="BB74" s="234" t="s">
        <v>233</v>
      </c>
      <c r="BC74" s="240" t="s">
        <v>233</v>
      </c>
      <c r="BD74" s="240" t="s">
        <v>233</v>
      </c>
      <c r="BE74" s="240" t="s">
        <v>233</v>
      </c>
      <c r="BF74" s="240" t="s">
        <v>233</v>
      </c>
      <c r="BG74" s="240" t="s">
        <v>233</v>
      </c>
      <c r="BH74" s="240" t="s">
        <v>233</v>
      </c>
      <c r="BI74" s="240" t="s">
        <v>233</v>
      </c>
      <c r="BJ74" s="240" t="s">
        <v>233</v>
      </c>
      <c r="BK74" s="240" t="s">
        <v>233</v>
      </c>
      <c r="BL74" s="240" t="s">
        <v>233</v>
      </c>
      <c r="BM74" s="240" t="s">
        <v>233</v>
      </c>
      <c r="BN74" s="240" t="s">
        <v>233</v>
      </c>
      <c r="BO74" s="240" t="s">
        <v>233</v>
      </c>
      <c r="BP74" s="240" t="s">
        <v>233</v>
      </c>
      <c r="BQ74" s="240" t="s">
        <v>233</v>
      </c>
      <c r="BR74" s="234" t="s">
        <v>233</v>
      </c>
      <c r="BS74" s="234" t="s">
        <v>233</v>
      </c>
      <c r="BT74" s="234" t="s">
        <v>233</v>
      </c>
      <c r="BU74" s="240" t="s">
        <v>233</v>
      </c>
      <c r="BV74" s="240" t="s">
        <v>233</v>
      </c>
      <c r="BW74" s="234" t="s">
        <v>233</v>
      </c>
      <c r="BX74" s="236" t="s">
        <v>233</v>
      </c>
      <c r="BY74" s="261" t="str">
        <f t="shared" si="4"/>
        <v>—</v>
      </c>
      <c r="BZ74" s="261" t="str">
        <f t="shared" si="5"/>
        <v>—</v>
      </c>
      <c r="CA74" s="237"/>
    </row>
    <row r="75" spans="1:79" ht="15.75" hidden="1" x14ac:dyDescent="0.25">
      <c r="A75" s="257" t="str">
        <f t="shared" si="3"/>
        <v>2014Provinces/territories with available dataLicensed practical nurses</v>
      </c>
      <c r="B75" s="213">
        <v>2014</v>
      </c>
      <c r="C75" s="258"/>
      <c r="D75" s="258"/>
      <c r="E75" s="208" t="s">
        <v>357</v>
      </c>
      <c r="F75" s="209" t="s">
        <v>3</v>
      </c>
      <c r="G75" s="233">
        <v>108007</v>
      </c>
      <c r="H75" s="239" t="s">
        <v>233</v>
      </c>
      <c r="I75" s="239" t="s">
        <v>233</v>
      </c>
      <c r="J75" s="239" t="s">
        <v>233</v>
      </c>
      <c r="K75" s="239" t="s">
        <v>233</v>
      </c>
      <c r="L75" s="239" t="s">
        <v>233</v>
      </c>
      <c r="M75" s="239" t="s">
        <v>233</v>
      </c>
      <c r="N75" s="239" t="s">
        <v>233</v>
      </c>
      <c r="O75" s="239" t="s">
        <v>233</v>
      </c>
      <c r="P75" s="239" t="s">
        <v>233</v>
      </c>
      <c r="Q75" s="239" t="s">
        <v>233</v>
      </c>
      <c r="R75" s="239" t="s">
        <v>233</v>
      </c>
      <c r="S75" s="239" t="s">
        <v>233</v>
      </c>
      <c r="T75" s="239" t="s">
        <v>233</v>
      </c>
      <c r="U75" s="239" t="s">
        <v>233</v>
      </c>
      <c r="V75" s="239" t="s">
        <v>233</v>
      </c>
      <c r="W75" s="233">
        <v>98019</v>
      </c>
      <c r="X75" s="233">
        <v>1144</v>
      </c>
      <c r="Y75" s="233">
        <v>248</v>
      </c>
      <c r="Z75" s="233">
        <v>3374</v>
      </c>
      <c r="AA75" s="233">
        <v>485</v>
      </c>
      <c r="AB75" s="233">
        <v>4547</v>
      </c>
      <c r="AC75" s="233">
        <v>98524</v>
      </c>
      <c r="AD75" s="233">
        <v>9399</v>
      </c>
      <c r="AE75" s="234">
        <v>0</v>
      </c>
      <c r="AF75" s="235">
        <v>41.6</v>
      </c>
      <c r="AG75" s="233">
        <v>21464</v>
      </c>
      <c r="AH75" s="233">
        <v>28820</v>
      </c>
      <c r="AI75" s="233">
        <v>26461</v>
      </c>
      <c r="AJ75" s="233">
        <v>22616</v>
      </c>
      <c r="AK75" s="233">
        <v>5924</v>
      </c>
      <c r="AL75" s="233">
        <v>2130</v>
      </c>
      <c r="AM75" s="233">
        <v>496</v>
      </c>
      <c r="AN75" s="234">
        <v>2</v>
      </c>
      <c r="AU75" s="233">
        <v>102545</v>
      </c>
      <c r="AV75" s="233">
        <v>5037</v>
      </c>
      <c r="AW75" s="233">
        <v>235</v>
      </c>
      <c r="AX75" s="233">
        <v>64605</v>
      </c>
      <c r="AY75" s="233">
        <v>16852</v>
      </c>
      <c r="AZ75" s="233">
        <v>12215</v>
      </c>
      <c r="BA75" s="233">
        <v>14117</v>
      </c>
      <c r="BB75" s="233">
        <v>134</v>
      </c>
      <c r="BC75" s="233">
        <v>98124</v>
      </c>
      <c r="BD75" s="233">
        <v>47604</v>
      </c>
      <c r="BE75" s="233">
        <v>36946</v>
      </c>
      <c r="BF75" s="233">
        <v>13564</v>
      </c>
      <c r="BG75" s="233">
        <v>10</v>
      </c>
      <c r="BH75" s="233">
        <v>47546</v>
      </c>
      <c r="BI75" s="233">
        <v>11920</v>
      </c>
      <c r="BJ75" s="233">
        <v>30897</v>
      </c>
      <c r="BK75" s="233">
        <v>7640</v>
      </c>
      <c r="BL75" s="233">
        <v>114</v>
      </c>
      <c r="BM75" s="233">
        <v>88414</v>
      </c>
      <c r="BN75" s="233">
        <v>1804</v>
      </c>
      <c r="BO75" s="233">
        <v>7883</v>
      </c>
      <c r="BP75" s="233">
        <v>17</v>
      </c>
      <c r="BQ75" s="233">
        <v>94909</v>
      </c>
      <c r="BR75" s="233">
        <v>1899</v>
      </c>
      <c r="BS75" s="233">
        <v>1116</v>
      </c>
      <c r="BT75" s="233">
        <v>24</v>
      </c>
      <c r="BU75" s="233">
        <v>71</v>
      </c>
      <c r="BV75" s="233">
        <v>82872</v>
      </c>
      <c r="BW75" s="233">
        <v>15252</v>
      </c>
      <c r="BX75" s="236">
        <v>0</v>
      </c>
      <c r="BY75" s="261" t="str">
        <f t="shared" si="4"/>
        <v>—</v>
      </c>
      <c r="BZ75" s="261" t="str">
        <f t="shared" si="5"/>
        <v>—</v>
      </c>
      <c r="CA75" s="237"/>
    </row>
    <row r="76" spans="1:79" hidden="1" x14ac:dyDescent="0.25">
      <c r="A76" s="257" t="str">
        <f t="shared" si="3"/>
        <v>2015Newfoundland and LabradorLicensed practical nurses</v>
      </c>
      <c r="B76" s="213">
        <v>2015</v>
      </c>
      <c r="C76" s="258"/>
      <c r="D76" s="258"/>
      <c r="E76" s="259" t="s">
        <v>14</v>
      </c>
      <c r="F76" s="209" t="s">
        <v>3</v>
      </c>
      <c r="G76" s="233">
        <v>2304</v>
      </c>
      <c r="H76" s="233">
        <v>185</v>
      </c>
      <c r="I76" s="233">
        <v>167</v>
      </c>
      <c r="J76" s="233">
        <v>2119</v>
      </c>
      <c r="K76" s="233">
        <v>118</v>
      </c>
      <c r="L76" s="233">
        <v>66</v>
      </c>
      <c r="M76" s="233">
        <v>1</v>
      </c>
      <c r="N76" s="234">
        <v>0</v>
      </c>
      <c r="O76" s="233">
        <v>42</v>
      </c>
      <c r="P76" s="233">
        <v>62</v>
      </c>
      <c r="Q76" s="233">
        <v>63</v>
      </c>
      <c r="R76" s="234">
        <v>0</v>
      </c>
      <c r="S76" s="233">
        <v>410</v>
      </c>
      <c r="T76" s="233">
        <v>1319</v>
      </c>
      <c r="U76" s="233">
        <v>390</v>
      </c>
      <c r="V76" s="234">
        <v>0</v>
      </c>
      <c r="W76" s="233">
        <v>2245</v>
      </c>
      <c r="X76" s="233">
        <v>6</v>
      </c>
      <c r="Y76" s="233">
        <v>3</v>
      </c>
      <c r="Z76" s="233">
        <v>41</v>
      </c>
      <c r="AA76" s="233">
        <v>6</v>
      </c>
      <c r="AB76" s="233">
        <v>3</v>
      </c>
      <c r="AC76" s="233">
        <v>2063</v>
      </c>
      <c r="AD76" s="233">
        <v>241</v>
      </c>
      <c r="AE76" s="234">
        <v>0</v>
      </c>
      <c r="AF76" s="235">
        <v>43.3</v>
      </c>
      <c r="AG76" s="233">
        <v>315</v>
      </c>
      <c r="AH76" s="233">
        <v>530</v>
      </c>
      <c r="AI76" s="233">
        <v>686</v>
      </c>
      <c r="AJ76" s="233">
        <v>654</v>
      </c>
      <c r="AK76" s="233">
        <v>106</v>
      </c>
      <c r="AL76" s="233">
        <v>13</v>
      </c>
      <c r="AM76" s="234">
        <v>0</v>
      </c>
      <c r="AN76" s="234">
        <v>0</v>
      </c>
      <c r="AU76" s="233">
        <v>2214</v>
      </c>
      <c r="AV76" s="234">
        <v>0</v>
      </c>
      <c r="AW76" s="233">
        <v>90</v>
      </c>
      <c r="AX76" s="233">
        <v>893</v>
      </c>
      <c r="AY76" s="233">
        <v>641</v>
      </c>
      <c r="AZ76" s="233">
        <v>437</v>
      </c>
      <c r="BA76" s="233">
        <v>333</v>
      </c>
      <c r="BB76" s="234">
        <v>0</v>
      </c>
      <c r="BC76" s="233">
        <v>2245</v>
      </c>
      <c r="BD76" s="233">
        <v>1501</v>
      </c>
      <c r="BE76" s="233">
        <v>107</v>
      </c>
      <c r="BF76" s="233">
        <v>637</v>
      </c>
      <c r="BG76" s="234">
        <v>0</v>
      </c>
      <c r="BH76" s="233">
        <v>894</v>
      </c>
      <c r="BI76" s="233">
        <v>100</v>
      </c>
      <c r="BJ76" s="233">
        <v>1206</v>
      </c>
      <c r="BK76" s="233">
        <v>45</v>
      </c>
      <c r="BL76" s="233">
        <v>0</v>
      </c>
      <c r="BM76" s="233">
        <v>2148</v>
      </c>
      <c r="BN76" s="234">
        <v>0</v>
      </c>
      <c r="BO76" s="233">
        <v>97</v>
      </c>
      <c r="BP76" s="233">
        <v>0</v>
      </c>
      <c r="BQ76" s="233">
        <v>2235</v>
      </c>
      <c r="BR76" s="233">
        <v>6</v>
      </c>
      <c r="BS76" s="233">
        <v>4</v>
      </c>
      <c r="BT76" s="233">
        <v>0</v>
      </c>
      <c r="BU76" s="233">
        <v>0</v>
      </c>
      <c r="BV76" s="233">
        <v>1215</v>
      </c>
      <c r="BW76" s="233">
        <v>1030</v>
      </c>
      <c r="BX76" s="236">
        <v>0</v>
      </c>
      <c r="BY76" s="261">
        <f t="shared" si="4"/>
        <v>8.0295138888888895E-2</v>
      </c>
      <c r="BZ76" s="261">
        <f t="shared" si="5"/>
        <v>7.2482638888888895E-2</v>
      </c>
      <c r="CA76" s="237"/>
    </row>
    <row r="77" spans="1:79" hidden="1" x14ac:dyDescent="0.25">
      <c r="A77" s="257" t="str">
        <f t="shared" si="3"/>
        <v>2015Prince Edward IslandLicensed practical nurses</v>
      </c>
      <c r="B77" s="213">
        <v>2015</v>
      </c>
      <c r="C77" s="258"/>
      <c r="D77" s="258"/>
      <c r="E77" s="259" t="s">
        <v>15</v>
      </c>
      <c r="F77" s="209" t="s">
        <v>3</v>
      </c>
      <c r="G77" s="233">
        <v>644</v>
      </c>
      <c r="H77" s="233">
        <v>44</v>
      </c>
      <c r="I77" s="233">
        <v>37</v>
      </c>
      <c r="J77" s="233">
        <v>600</v>
      </c>
      <c r="K77" s="233">
        <v>35</v>
      </c>
      <c r="L77" s="233">
        <v>8</v>
      </c>
      <c r="M77" s="233">
        <v>1</v>
      </c>
      <c r="N77" s="233">
        <v>0</v>
      </c>
      <c r="O77" s="233">
        <v>9</v>
      </c>
      <c r="P77" s="233">
        <v>19</v>
      </c>
      <c r="Q77" s="233">
        <v>8</v>
      </c>
      <c r="R77" s="234">
        <v>1</v>
      </c>
      <c r="S77" s="233">
        <v>140</v>
      </c>
      <c r="T77" s="233">
        <v>318</v>
      </c>
      <c r="U77" s="233">
        <v>140</v>
      </c>
      <c r="V77" s="234">
        <v>2</v>
      </c>
      <c r="W77" s="233">
        <v>548</v>
      </c>
      <c r="X77" s="233">
        <v>0</v>
      </c>
      <c r="Y77" s="233">
        <v>3</v>
      </c>
      <c r="Z77" s="233">
        <v>1</v>
      </c>
      <c r="AA77" s="233">
        <v>1</v>
      </c>
      <c r="AB77" s="233">
        <v>91</v>
      </c>
      <c r="AC77" s="233">
        <v>581</v>
      </c>
      <c r="AD77" s="233">
        <v>63</v>
      </c>
      <c r="AE77" s="234">
        <v>0</v>
      </c>
      <c r="AF77" s="235">
        <v>43.6</v>
      </c>
      <c r="AG77" s="233">
        <v>107</v>
      </c>
      <c r="AH77" s="233">
        <v>145</v>
      </c>
      <c r="AI77" s="233">
        <v>153</v>
      </c>
      <c r="AJ77" s="233">
        <v>176</v>
      </c>
      <c r="AK77" s="233">
        <v>49</v>
      </c>
      <c r="AL77" s="233">
        <v>9</v>
      </c>
      <c r="AM77" s="233">
        <v>3</v>
      </c>
      <c r="AN77" s="233">
        <v>2</v>
      </c>
      <c r="AU77" s="233">
        <v>588</v>
      </c>
      <c r="AV77" s="233">
        <v>8</v>
      </c>
      <c r="AW77" s="233">
        <v>48</v>
      </c>
      <c r="AX77" s="233">
        <v>272</v>
      </c>
      <c r="AY77" s="233">
        <v>156</v>
      </c>
      <c r="AZ77" s="233">
        <v>127</v>
      </c>
      <c r="BA77" s="233">
        <v>86</v>
      </c>
      <c r="BB77" s="233">
        <v>3</v>
      </c>
      <c r="BC77" s="233">
        <v>548</v>
      </c>
      <c r="BD77" s="233">
        <v>270</v>
      </c>
      <c r="BE77" s="233">
        <v>278</v>
      </c>
      <c r="BF77" s="234">
        <v>0</v>
      </c>
      <c r="BG77" s="234">
        <v>0</v>
      </c>
      <c r="BH77" s="233">
        <v>272</v>
      </c>
      <c r="BI77" s="233">
        <v>73</v>
      </c>
      <c r="BJ77" s="233">
        <v>161</v>
      </c>
      <c r="BK77" s="233">
        <v>33</v>
      </c>
      <c r="BL77" s="233">
        <v>9</v>
      </c>
      <c r="BM77" s="233">
        <v>477</v>
      </c>
      <c r="BN77" s="233">
        <v>4</v>
      </c>
      <c r="BO77" s="233">
        <v>51</v>
      </c>
      <c r="BP77" s="233">
        <v>16</v>
      </c>
      <c r="BQ77" s="233">
        <v>506</v>
      </c>
      <c r="BR77" s="233">
        <v>4</v>
      </c>
      <c r="BS77" s="233">
        <v>7</v>
      </c>
      <c r="BT77" s="233">
        <v>2</v>
      </c>
      <c r="BU77" s="233">
        <v>29</v>
      </c>
      <c r="BV77" s="233">
        <v>315</v>
      </c>
      <c r="BW77" s="233">
        <v>233</v>
      </c>
      <c r="BX77" s="236">
        <v>0</v>
      </c>
      <c r="BY77" s="261">
        <f t="shared" si="4"/>
        <v>6.8322981366459631E-2</v>
      </c>
      <c r="BZ77" s="261">
        <f t="shared" si="5"/>
        <v>5.745341614906832E-2</v>
      </c>
      <c r="CA77" s="237"/>
    </row>
    <row r="78" spans="1:79" hidden="1" x14ac:dyDescent="0.25">
      <c r="A78" s="257" t="str">
        <f t="shared" si="3"/>
        <v>2015Nova ScotiaLicensed practical nurses</v>
      </c>
      <c r="B78" s="213">
        <v>2015</v>
      </c>
      <c r="C78" s="258"/>
      <c r="D78" s="258"/>
      <c r="E78" s="209" t="s">
        <v>16</v>
      </c>
      <c r="F78" s="209" t="s">
        <v>3</v>
      </c>
      <c r="G78" s="233">
        <v>3908</v>
      </c>
      <c r="H78" s="233">
        <v>366</v>
      </c>
      <c r="I78" s="233">
        <v>285</v>
      </c>
      <c r="J78" s="233">
        <v>3542</v>
      </c>
      <c r="K78" s="233">
        <v>236</v>
      </c>
      <c r="L78" s="233">
        <v>118</v>
      </c>
      <c r="M78" s="233">
        <v>12</v>
      </c>
      <c r="N78" s="234">
        <v>0</v>
      </c>
      <c r="O78" s="233">
        <v>91</v>
      </c>
      <c r="P78" s="233">
        <v>87</v>
      </c>
      <c r="Q78" s="233">
        <v>107</v>
      </c>
      <c r="R78" s="234">
        <v>0</v>
      </c>
      <c r="S78" s="233">
        <v>672</v>
      </c>
      <c r="T78" s="233">
        <v>1984</v>
      </c>
      <c r="U78" s="233">
        <v>886</v>
      </c>
      <c r="V78" s="234">
        <v>0</v>
      </c>
      <c r="W78" s="233">
        <v>3774</v>
      </c>
      <c r="X78" s="233">
        <v>0</v>
      </c>
      <c r="Y78" s="233">
        <v>0</v>
      </c>
      <c r="Z78" s="233">
        <v>15</v>
      </c>
      <c r="AA78" s="233">
        <v>119</v>
      </c>
      <c r="AB78" s="233">
        <v>0</v>
      </c>
      <c r="AC78" s="233">
        <v>3708</v>
      </c>
      <c r="AD78" s="233">
        <v>200</v>
      </c>
      <c r="AE78" s="234">
        <v>0</v>
      </c>
      <c r="AF78" s="235">
        <v>44.5</v>
      </c>
      <c r="AG78" s="233">
        <v>513</v>
      </c>
      <c r="AH78" s="233">
        <v>889</v>
      </c>
      <c r="AI78" s="233">
        <v>1056</v>
      </c>
      <c r="AJ78" s="233">
        <v>1036</v>
      </c>
      <c r="AK78" s="233">
        <v>275</v>
      </c>
      <c r="AL78" s="233">
        <v>113</v>
      </c>
      <c r="AM78" s="233">
        <v>26</v>
      </c>
      <c r="AN78" s="234">
        <v>0</v>
      </c>
      <c r="AU78" s="233">
        <v>3786</v>
      </c>
      <c r="AV78" s="233">
        <v>122</v>
      </c>
      <c r="AW78" s="234">
        <v>0</v>
      </c>
      <c r="AX78" s="233">
        <v>1543</v>
      </c>
      <c r="AY78" s="233">
        <v>858</v>
      </c>
      <c r="AZ78" s="233">
        <v>709</v>
      </c>
      <c r="BA78" s="233">
        <v>798</v>
      </c>
      <c r="BB78" s="234">
        <v>0</v>
      </c>
      <c r="BC78" s="233">
        <v>3774</v>
      </c>
      <c r="BD78" s="233">
        <v>2089</v>
      </c>
      <c r="BE78" s="233">
        <v>1003</v>
      </c>
      <c r="BF78" s="233">
        <v>682</v>
      </c>
      <c r="BG78" s="233">
        <v>0</v>
      </c>
      <c r="BH78" s="233">
        <v>1811</v>
      </c>
      <c r="BI78" s="233">
        <v>613</v>
      </c>
      <c r="BJ78" s="233">
        <v>1274</v>
      </c>
      <c r="BK78" s="233">
        <v>76</v>
      </c>
      <c r="BL78" s="234">
        <v>0</v>
      </c>
      <c r="BM78" s="233">
        <v>3582</v>
      </c>
      <c r="BN78" s="233">
        <v>90</v>
      </c>
      <c r="BO78" s="233">
        <v>102</v>
      </c>
      <c r="BP78" s="234">
        <v>0</v>
      </c>
      <c r="BQ78" s="233">
        <v>3736</v>
      </c>
      <c r="BR78" s="233">
        <v>21</v>
      </c>
      <c r="BS78" s="233">
        <v>13</v>
      </c>
      <c r="BT78" s="233">
        <v>4</v>
      </c>
      <c r="BU78" s="234">
        <v>0</v>
      </c>
      <c r="BV78" s="233">
        <v>2503</v>
      </c>
      <c r="BW78" s="233">
        <v>1271</v>
      </c>
      <c r="BX78" s="236">
        <v>0</v>
      </c>
      <c r="BY78" s="261">
        <f t="shared" si="4"/>
        <v>9.365404298874104E-2</v>
      </c>
      <c r="BZ78" s="261">
        <f t="shared" si="5"/>
        <v>7.2927328556806545E-2</v>
      </c>
      <c r="CA78" s="237"/>
    </row>
    <row r="79" spans="1:79" hidden="1" x14ac:dyDescent="0.25">
      <c r="A79" s="257" t="str">
        <f t="shared" si="3"/>
        <v>2015New BrunswickLicensed practical nurses</v>
      </c>
      <c r="B79" s="213">
        <v>2015</v>
      </c>
      <c r="C79" s="258"/>
      <c r="D79" s="258"/>
      <c r="E79" s="259" t="s">
        <v>17</v>
      </c>
      <c r="F79" s="209" t="s">
        <v>3</v>
      </c>
      <c r="G79" s="233">
        <v>3279</v>
      </c>
      <c r="H79" s="233">
        <v>374</v>
      </c>
      <c r="I79" s="233">
        <v>222</v>
      </c>
      <c r="J79" s="233">
        <v>2905</v>
      </c>
      <c r="K79" s="233">
        <v>229</v>
      </c>
      <c r="L79" s="233">
        <v>124</v>
      </c>
      <c r="M79" s="233">
        <v>21</v>
      </c>
      <c r="N79" s="234">
        <v>0</v>
      </c>
      <c r="O79" s="233">
        <v>73</v>
      </c>
      <c r="P79" s="233">
        <v>72</v>
      </c>
      <c r="Q79" s="233">
        <v>77</v>
      </c>
      <c r="R79" s="234">
        <v>0</v>
      </c>
      <c r="S79" s="233">
        <v>699</v>
      </c>
      <c r="T79" s="233">
        <v>1637</v>
      </c>
      <c r="U79" s="233">
        <v>569</v>
      </c>
      <c r="V79" s="234">
        <v>0</v>
      </c>
      <c r="W79" s="233">
        <v>3061</v>
      </c>
      <c r="X79" s="234">
        <v>2</v>
      </c>
      <c r="Y79" s="234">
        <v>2</v>
      </c>
      <c r="Z79" s="234">
        <v>0</v>
      </c>
      <c r="AA79" s="234">
        <v>0</v>
      </c>
      <c r="AB79" s="233">
        <v>214</v>
      </c>
      <c r="AC79" s="233">
        <v>2966</v>
      </c>
      <c r="AD79" s="233">
        <v>313</v>
      </c>
      <c r="AE79" s="234">
        <v>0</v>
      </c>
      <c r="AF79" s="235">
        <v>42.6</v>
      </c>
      <c r="AG79" s="233">
        <v>553</v>
      </c>
      <c r="AH79" s="233">
        <v>824</v>
      </c>
      <c r="AI79" s="233">
        <v>869</v>
      </c>
      <c r="AJ79" s="233">
        <v>787</v>
      </c>
      <c r="AK79" s="233">
        <v>190</v>
      </c>
      <c r="AL79" s="233">
        <v>48</v>
      </c>
      <c r="AM79" s="233">
        <v>8</v>
      </c>
      <c r="AN79" s="234">
        <v>0</v>
      </c>
      <c r="AU79" s="233">
        <v>3250</v>
      </c>
      <c r="AV79" s="233">
        <v>22</v>
      </c>
      <c r="AW79" s="233">
        <v>7</v>
      </c>
      <c r="AX79" s="233">
        <v>1546</v>
      </c>
      <c r="AY79" s="233">
        <v>1151</v>
      </c>
      <c r="AZ79" s="233">
        <v>272</v>
      </c>
      <c r="BA79" s="233">
        <v>303</v>
      </c>
      <c r="BB79" s="233">
        <v>7</v>
      </c>
      <c r="BC79" s="233">
        <v>3061</v>
      </c>
      <c r="BD79" s="233">
        <v>1708</v>
      </c>
      <c r="BE79" s="233">
        <v>958</v>
      </c>
      <c r="BF79" s="233">
        <v>395</v>
      </c>
      <c r="BG79" s="234">
        <v>0</v>
      </c>
      <c r="BH79" s="233">
        <v>1574</v>
      </c>
      <c r="BI79" s="233">
        <v>164</v>
      </c>
      <c r="BJ79" s="233">
        <v>1267</v>
      </c>
      <c r="BK79" s="233">
        <v>56</v>
      </c>
      <c r="BL79" s="234">
        <v>0</v>
      </c>
      <c r="BM79" s="233">
        <v>2636</v>
      </c>
      <c r="BN79" s="233">
        <v>145</v>
      </c>
      <c r="BO79" s="233">
        <v>280</v>
      </c>
      <c r="BP79" s="234">
        <v>0</v>
      </c>
      <c r="BQ79" s="233">
        <v>2875</v>
      </c>
      <c r="BR79" s="233">
        <v>42</v>
      </c>
      <c r="BS79" s="233">
        <v>144</v>
      </c>
      <c r="BT79" s="234">
        <v>0</v>
      </c>
      <c r="BU79" s="234">
        <v>0</v>
      </c>
      <c r="BV79" s="233">
        <v>2138</v>
      </c>
      <c r="BW79" s="233">
        <v>923</v>
      </c>
      <c r="BX79" s="236">
        <v>0</v>
      </c>
      <c r="BY79" s="261">
        <f t="shared" si="4"/>
        <v>0.11405916437938396</v>
      </c>
      <c r="BZ79" s="261">
        <f t="shared" si="5"/>
        <v>6.7703568161024699E-2</v>
      </c>
      <c r="CA79" s="237"/>
    </row>
    <row r="80" spans="1:79" hidden="1" x14ac:dyDescent="0.25">
      <c r="A80" s="257" t="str">
        <f t="shared" si="3"/>
        <v>2015QuebecLicensed practical nurses</v>
      </c>
      <c r="B80" s="213">
        <v>2015</v>
      </c>
      <c r="C80" s="258"/>
      <c r="D80" s="258"/>
      <c r="E80" s="259" t="s">
        <v>18</v>
      </c>
      <c r="F80" s="209" t="s">
        <v>3</v>
      </c>
      <c r="G80" s="233">
        <v>28712</v>
      </c>
      <c r="H80" s="233">
        <v>3093</v>
      </c>
      <c r="I80" s="233">
        <v>2526</v>
      </c>
      <c r="J80" s="233">
        <v>25619</v>
      </c>
      <c r="K80" s="233">
        <v>2023</v>
      </c>
      <c r="L80" s="233">
        <v>1034</v>
      </c>
      <c r="M80" s="233">
        <v>36</v>
      </c>
      <c r="N80" s="234">
        <v>0</v>
      </c>
      <c r="O80" s="233">
        <v>1085</v>
      </c>
      <c r="P80" s="233">
        <v>810</v>
      </c>
      <c r="Q80" s="233">
        <v>631</v>
      </c>
      <c r="R80" s="234">
        <v>0</v>
      </c>
      <c r="S80" s="233">
        <v>8179</v>
      </c>
      <c r="T80" s="233">
        <v>13947</v>
      </c>
      <c r="U80" s="233">
        <v>3493</v>
      </c>
      <c r="V80" s="234">
        <v>0</v>
      </c>
      <c r="W80" s="233">
        <v>24867</v>
      </c>
      <c r="X80" s="234">
        <v>0</v>
      </c>
      <c r="Y80" s="234">
        <v>0</v>
      </c>
      <c r="Z80" s="233">
        <v>0</v>
      </c>
      <c r="AA80" s="234">
        <v>0</v>
      </c>
      <c r="AB80" s="233">
        <v>3845</v>
      </c>
      <c r="AC80" s="233">
        <v>25734</v>
      </c>
      <c r="AD80" s="233">
        <v>2978</v>
      </c>
      <c r="AE80" s="234">
        <v>0</v>
      </c>
      <c r="AF80" s="235">
        <v>40.1</v>
      </c>
      <c r="AG80" s="233">
        <v>6180</v>
      </c>
      <c r="AH80" s="233">
        <v>8212</v>
      </c>
      <c r="AI80" s="233">
        <v>7637</v>
      </c>
      <c r="AJ80" s="233">
        <v>5517</v>
      </c>
      <c r="AK80" s="233">
        <v>865</v>
      </c>
      <c r="AL80" s="233">
        <v>247</v>
      </c>
      <c r="AM80" s="233">
        <v>54</v>
      </c>
      <c r="AN80" s="234">
        <v>0</v>
      </c>
      <c r="AU80" s="233">
        <v>28670</v>
      </c>
      <c r="AV80" s="233">
        <v>20</v>
      </c>
      <c r="AW80" s="233">
        <v>22</v>
      </c>
      <c r="AX80" s="233">
        <v>19779</v>
      </c>
      <c r="AY80" s="233">
        <v>3665</v>
      </c>
      <c r="AZ80" s="233">
        <v>2215</v>
      </c>
      <c r="BA80" s="233">
        <v>3053</v>
      </c>
      <c r="BB80" s="234">
        <v>0</v>
      </c>
      <c r="BC80" s="233">
        <v>24867</v>
      </c>
      <c r="BD80" s="233">
        <v>10035</v>
      </c>
      <c r="BE80" s="233">
        <v>12172</v>
      </c>
      <c r="BF80" s="233">
        <v>2660</v>
      </c>
      <c r="BG80" s="234">
        <v>0</v>
      </c>
      <c r="BH80" s="233">
        <v>16045</v>
      </c>
      <c r="BI80" s="233">
        <v>464</v>
      </c>
      <c r="BJ80" s="233">
        <v>4200</v>
      </c>
      <c r="BK80" s="233">
        <v>4158</v>
      </c>
      <c r="BL80" s="234">
        <v>0</v>
      </c>
      <c r="BM80" s="233">
        <v>23907</v>
      </c>
      <c r="BN80" s="234">
        <v>0</v>
      </c>
      <c r="BO80" s="233">
        <v>960</v>
      </c>
      <c r="BP80" s="234">
        <v>0</v>
      </c>
      <c r="BQ80" s="233">
        <v>24268</v>
      </c>
      <c r="BR80" s="233">
        <v>181</v>
      </c>
      <c r="BS80" s="233">
        <v>418</v>
      </c>
      <c r="BT80" s="234">
        <v>0</v>
      </c>
      <c r="BU80" s="234">
        <v>0</v>
      </c>
      <c r="BV80" s="233">
        <v>22936</v>
      </c>
      <c r="BW80" s="233">
        <v>1931</v>
      </c>
      <c r="BX80" s="236">
        <v>0</v>
      </c>
      <c r="BY80" s="261">
        <f t="shared" si="4"/>
        <v>0.10772499303427138</v>
      </c>
      <c r="BZ80" s="261">
        <f t="shared" si="5"/>
        <v>8.7977152410142104E-2</v>
      </c>
      <c r="CA80" s="237"/>
    </row>
    <row r="81" spans="1:79" hidden="1" x14ac:dyDescent="0.25">
      <c r="A81" s="257" t="str">
        <f t="shared" si="3"/>
        <v>2015OntarioLicensed practical nurses</v>
      </c>
      <c r="B81" s="213">
        <v>2015</v>
      </c>
      <c r="C81" s="258"/>
      <c r="D81" s="258"/>
      <c r="E81" s="259" t="s">
        <v>19</v>
      </c>
      <c r="F81" s="209" t="s">
        <v>3</v>
      </c>
      <c r="G81" s="233">
        <v>43656</v>
      </c>
      <c r="H81" s="233">
        <v>4364</v>
      </c>
      <c r="I81" s="233">
        <v>2120</v>
      </c>
      <c r="J81" s="233">
        <v>39292</v>
      </c>
      <c r="K81" s="233">
        <v>2980</v>
      </c>
      <c r="L81" s="233">
        <v>1311</v>
      </c>
      <c r="M81" s="233">
        <v>73</v>
      </c>
      <c r="N81" s="234">
        <v>0</v>
      </c>
      <c r="O81" s="233">
        <v>626</v>
      </c>
      <c r="P81" s="233">
        <v>613</v>
      </c>
      <c r="Q81" s="233">
        <v>881</v>
      </c>
      <c r="R81" s="234">
        <v>0</v>
      </c>
      <c r="S81" s="233">
        <v>11848</v>
      </c>
      <c r="T81" s="233">
        <v>18917</v>
      </c>
      <c r="U81" s="233">
        <v>8527</v>
      </c>
      <c r="V81" s="234">
        <v>0</v>
      </c>
      <c r="W81" s="233">
        <v>39069</v>
      </c>
      <c r="X81" s="233">
        <v>976</v>
      </c>
      <c r="Y81" s="233">
        <v>194</v>
      </c>
      <c r="Z81" s="233">
        <v>1989</v>
      </c>
      <c r="AA81" s="233">
        <v>327</v>
      </c>
      <c r="AB81" s="233">
        <v>1101</v>
      </c>
      <c r="AC81" s="233">
        <v>39878</v>
      </c>
      <c r="AD81" s="233">
        <v>3778</v>
      </c>
      <c r="AE81" s="234">
        <v>0</v>
      </c>
      <c r="AF81" s="235">
        <v>42.1</v>
      </c>
      <c r="AG81" s="233">
        <v>8540</v>
      </c>
      <c r="AH81" s="233">
        <v>11440</v>
      </c>
      <c r="AI81" s="233">
        <v>10291</v>
      </c>
      <c r="AJ81" s="233">
        <v>8999</v>
      </c>
      <c r="AK81" s="233">
        <v>2934</v>
      </c>
      <c r="AL81" s="233">
        <v>1163</v>
      </c>
      <c r="AM81" s="233">
        <v>289</v>
      </c>
      <c r="AN81" s="234">
        <v>0</v>
      </c>
      <c r="AU81" s="233">
        <v>39520</v>
      </c>
      <c r="AV81" s="233">
        <v>4029</v>
      </c>
      <c r="AW81" s="233">
        <v>107</v>
      </c>
      <c r="AX81" s="233">
        <v>23906</v>
      </c>
      <c r="AY81" s="233">
        <v>7475</v>
      </c>
      <c r="AZ81" s="233">
        <v>6297</v>
      </c>
      <c r="BA81" s="233">
        <v>5845</v>
      </c>
      <c r="BB81" s="233">
        <v>133</v>
      </c>
      <c r="BC81" s="233">
        <v>39069</v>
      </c>
      <c r="BD81" s="233">
        <v>21548</v>
      </c>
      <c r="BE81" s="233">
        <v>13948</v>
      </c>
      <c r="BF81" s="233">
        <v>3573</v>
      </c>
      <c r="BG81" s="234">
        <v>0</v>
      </c>
      <c r="BH81" s="233">
        <v>15560</v>
      </c>
      <c r="BI81" s="233">
        <v>6439</v>
      </c>
      <c r="BJ81" s="233">
        <v>14662</v>
      </c>
      <c r="BK81" s="233">
        <v>2408</v>
      </c>
      <c r="BL81" s="234">
        <v>0</v>
      </c>
      <c r="BM81" s="233">
        <v>33644</v>
      </c>
      <c r="BN81" s="233">
        <v>1064</v>
      </c>
      <c r="BO81" s="233">
        <v>4361</v>
      </c>
      <c r="BP81" s="234">
        <v>0</v>
      </c>
      <c r="BQ81" s="233">
        <v>37871</v>
      </c>
      <c r="BR81" s="233">
        <v>899</v>
      </c>
      <c r="BS81" s="233">
        <v>266</v>
      </c>
      <c r="BT81" s="234" t="s">
        <v>233</v>
      </c>
      <c r="BU81" s="233">
        <v>33</v>
      </c>
      <c r="BV81" s="233">
        <v>35359</v>
      </c>
      <c r="BW81" s="233">
        <v>3710</v>
      </c>
      <c r="BX81" s="236">
        <v>0</v>
      </c>
      <c r="BY81" s="261">
        <f t="shared" si="4"/>
        <v>9.9963349825911679E-2</v>
      </c>
      <c r="BZ81" s="261">
        <f t="shared" si="5"/>
        <v>4.8561480667033169E-2</v>
      </c>
      <c r="CA81" s="237"/>
    </row>
    <row r="82" spans="1:79" hidden="1" x14ac:dyDescent="0.25">
      <c r="A82" s="257" t="str">
        <f t="shared" si="3"/>
        <v>2015ManitobaLicensed practical nurses</v>
      </c>
      <c r="B82" s="213">
        <v>2015</v>
      </c>
      <c r="C82" s="258"/>
      <c r="D82" s="258"/>
      <c r="E82" s="209" t="s">
        <v>20</v>
      </c>
      <c r="F82" s="209" t="s">
        <v>3</v>
      </c>
      <c r="G82" s="233">
        <v>3202</v>
      </c>
      <c r="H82" s="233">
        <v>289</v>
      </c>
      <c r="I82" s="233">
        <v>233</v>
      </c>
      <c r="J82" s="233">
        <v>2913</v>
      </c>
      <c r="K82" s="233">
        <v>199</v>
      </c>
      <c r="L82" s="233">
        <v>85</v>
      </c>
      <c r="M82" s="233">
        <v>5</v>
      </c>
      <c r="N82" s="234">
        <v>0</v>
      </c>
      <c r="O82" s="233">
        <v>58</v>
      </c>
      <c r="P82" s="233">
        <v>65</v>
      </c>
      <c r="Q82" s="233">
        <v>110</v>
      </c>
      <c r="R82" s="234">
        <v>0</v>
      </c>
      <c r="S82" s="233">
        <v>584</v>
      </c>
      <c r="T82" s="233">
        <v>1515</v>
      </c>
      <c r="U82" s="233">
        <v>814</v>
      </c>
      <c r="V82" s="234">
        <v>0</v>
      </c>
      <c r="W82" s="233">
        <v>3032</v>
      </c>
      <c r="X82" s="233">
        <v>12</v>
      </c>
      <c r="Y82" s="234">
        <v>0</v>
      </c>
      <c r="Z82" s="233">
        <v>33</v>
      </c>
      <c r="AA82" s="233">
        <v>22</v>
      </c>
      <c r="AB82" s="234">
        <v>103</v>
      </c>
      <c r="AC82" s="233">
        <v>2920</v>
      </c>
      <c r="AD82" s="233">
        <v>282</v>
      </c>
      <c r="AE82" s="234">
        <v>0</v>
      </c>
      <c r="AF82" s="235">
        <v>44.8</v>
      </c>
      <c r="AG82" s="233">
        <v>426</v>
      </c>
      <c r="AH82" s="233">
        <v>752</v>
      </c>
      <c r="AI82" s="233">
        <v>852</v>
      </c>
      <c r="AJ82" s="233">
        <v>729</v>
      </c>
      <c r="AK82" s="233">
        <v>267</v>
      </c>
      <c r="AL82" s="233">
        <v>139</v>
      </c>
      <c r="AM82" s="233">
        <v>37</v>
      </c>
      <c r="AN82" s="234">
        <v>0</v>
      </c>
      <c r="AU82" s="233">
        <v>2854</v>
      </c>
      <c r="AV82" s="233">
        <v>322</v>
      </c>
      <c r="AW82" s="233">
        <v>26</v>
      </c>
      <c r="AX82" s="233">
        <v>1454</v>
      </c>
      <c r="AY82" s="233">
        <v>715</v>
      </c>
      <c r="AZ82" s="233">
        <v>418</v>
      </c>
      <c r="BA82" s="233">
        <v>615</v>
      </c>
      <c r="BB82" s="234">
        <v>0</v>
      </c>
      <c r="BC82" s="233">
        <v>3032</v>
      </c>
      <c r="BD82" s="233">
        <v>1014</v>
      </c>
      <c r="BE82" s="233">
        <v>1705</v>
      </c>
      <c r="BF82" s="233">
        <v>313</v>
      </c>
      <c r="BG82" s="234">
        <v>0</v>
      </c>
      <c r="BH82" s="233">
        <v>1174</v>
      </c>
      <c r="BI82" s="233">
        <v>452</v>
      </c>
      <c r="BJ82" s="233">
        <v>1257</v>
      </c>
      <c r="BK82" s="233">
        <v>149</v>
      </c>
      <c r="BL82" s="234">
        <v>0</v>
      </c>
      <c r="BM82" s="233">
        <v>2793</v>
      </c>
      <c r="BN82" s="233">
        <v>37</v>
      </c>
      <c r="BO82" s="233">
        <v>202</v>
      </c>
      <c r="BP82" s="234">
        <v>0</v>
      </c>
      <c r="BQ82" s="233">
        <v>2941</v>
      </c>
      <c r="BR82" s="233">
        <v>62</v>
      </c>
      <c r="BS82" s="233">
        <v>28</v>
      </c>
      <c r="BT82" s="234">
        <v>1</v>
      </c>
      <c r="BU82" s="234">
        <v>0</v>
      </c>
      <c r="BV82" s="233">
        <v>1744</v>
      </c>
      <c r="BW82" s="233">
        <v>1288</v>
      </c>
      <c r="BX82" s="236">
        <v>0</v>
      </c>
      <c r="BY82" s="261">
        <f t="shared" si="4"/>
        <v>9.0256089943785131E-2</v>
      </c>
      <c r="BZ82" s="261">
        <f t="shared" si="5"/>
        <v>7.2767020612117428E-2</v>
      </c>
      <c r="CA82" s="237"/>
    </row>
    <row r="83" spans="1:79" hidden="1" x14ac:dyDescent="0.25">
      <c r="A83" s="257" t="str">
        <f t="shared" si="3"/>
        <v>2015SaskatchewanLicensed practical nurses</v>
      </c>
      <c r="B83" s="213">
        <v>2015</v>
      </c>
      <c r="C83" s="258"/>
      <c r="D83" s="258"/>
      <c r="E83" s="259" t="s">
        <v>21</v>
      </c>
      <c r="F83" s="209" t="s">
        <v>3</v>
      </c>
      <c r="G83" s="233">
        <v>3503</v>
      </c>
      <c r="H83" s="233">
        <v>424</v>
      </c>
      <c r="I83" s="233">
        <v>274</v>
      </c>
      <c r="J83" s="233">
        <v>3079</v>
      </c>
      <c r="K83" s="233">
        <v>335</v>
      </c>
      <c r="L83" s="233">
        <v>86</v>
      </c>
      <c r="M83" s="233">
        <v>3</v>
      </c>
      <c r="N83" s="234">
        <v>0</v>
      </c>
      <c r="O83" s="233">
        <v>120</v>
      </c>
      <c r="P83" s="233">
        <v>63</v>
      </c>
      <c r="Q83" s="233">
        <v>91</v>
      </c>
      <c r="R83" s="234">
        <v>0</v>
      </c>
      <c r="S83" s="233">
        <v>1105</v>
      </c>
      <c r="T83" s="233">
        <v>1403</v>
      </c>
      <c r="U83" s="233">
        <v>571</v>
      </c>
      <c r="V83" s="234">
        <v>0</v>
      </c>
      <c r="W83" s="233">
        <v>3230</v>
      </c>
      <c r="X83" s="233">
        <v>119</v>
      </c>
      <c r="Y83" s="233">
        <v>2</v>
      </c>
      <c r="Z83" s="233">
        <v>136</v>
      </c>
      <c r="AA83" s="233">
        <v>6</v>
      </c>
      <c r="AB83" s="234">
        <v>10</v>
      </c>
      <c r="AC83" s="233">
        <v>3311</v>
      </c>
      <c r="AD83" s="233">
        <v>192</v>
      </c>
      <c r="AE83" s="234">
        <v>0</v>
      </c>
      <c r="AF83" s="235">
        <v>40</v>
      </c>
      <c r="AG83" s="233">
        <v>809</v>
      </c>
      <c r="AH83" s="233">
        <v>1129</v>
      </c>
      <c r="AI83" s="233">
        <v>637</v>
      </c>
      <c r="AJ83" s="233">
        <v>670</v>
      </c>
      <c r="AK83" s="233">
        <v>208</v>
      </c>
      <c r="AL83" s="233">
        <v>42</v>
      </c>
      <c r="AM83" s="233">
        <v>8</v>
      </c>
      <c r="AN83" s="234">
        <v>0</v>
      </c>
      <c r="AU83" s="233">
        <v>3206</v>
      </c>
      <c r="AV83" s="233">
        <v>297</v>
      </c>
      <c r="AW83" s="234">
        <v>0</v>
      </c>
      <c r="AX83" s="233">
        <v>2132</v>
      </c>
      <c r="AY83" s="233">
        <v>631</v>
      </c>
      <c r="AZ83" s="233">
        <v>241</v>
      </c>
      <c r="BA83" s="233">
        <v>499</v>
      </c>
      <c r="BB83" s="234">
        <v>0</v>
      </c>
      <c r="BC83" s="233">
        <v>3230</v>
      </c>
      <c r="BD83" s="233">
        <v>1603</v>
      </c>
      <c r="BE83" s="233">
        <v>941</v>
      </c>
      <c r="BF83" s="233">
        <v>684</v>
      </c>
      <c r="BG83" s="233">
        <v>2</v>
      </c>
      <c r="BH83" s="233">
        <v>1772</v>
      </c>
      <c r="BI83" s="233">
        <v>797</v>
      </c>
      <c r="BJ83" s="233">
        <v>611</v>
      </c>
      <c r="BK83" s="233">
        <v>50</v>
      </c>
      <c r="BL83" s="233">
        <v>0</v>
      </c>
      <c r="BM83" s="233">
        <v>2860</v>
      </c>
      <c r="BN83" s="233">
        <v>43</v>
      </c>
      <c r="BO83" s="233">
        <v>327</v>
      </c>
      <c r="BP83" s="234">
        <v>0</v>
      </c>
      <c r="BQ83" s="233">
        <v>3073</v>
      </c>
      <c r="BR83" s="233">
        <v>144</v>
      </c>
      <c r="BS83" s="233">
        <v>13</v>
      </c>
      <c r="BT83" s="233">
        <v>0</v>
      </c>
      <c r="BU83" s="233">
        <v>0</v>
      </c>
      <c r="BV83" s="233">
        <v>2211</v>
      </c>
      <c r="BW83" s="233">
        <v>1019</v>
      </c>
      <c r="BX83" s="236">
        <v>0</v>
      </c>
      <c r="BY83" s="261">
        <f t="shared" si="4"/>
        <v>0.12103910933485584</v>
      </c>
      <c r="BZ83" s="261">
        <f t="shared" si="5"/>
        <v>7.8218669711675709E-2</v>
      </c>
      <c r="CA83" s="237"/>
    </row>
    <row r="84" spans="1:79" hidden="1" x14ac:dyDescent="0.25">
      <c r="A84" s="257" t="str">
        <f t="shared" si="3"/>
        <v>2015AlbertaLicensed practical nurses</v>
      </c>
      <c r="B84" s="213">
        <v>2015</v>
      </c>
      <c r="C84" s="258"/>
      <c r="D84" s="258"/>
      <c r="E84" s="209" t="s">
        <v>22</v>
      </c>
      <c r="F84" s="209" t="s">
        <v>3</v>
      </c>
      <c r="G84" s="233">
        <v>12330</v>
      </c>
      <c r="H84" s="233">
        <v>1846</v>
      </c>
      <c r="I84" s="233">
        <v>790</v>
      </c>
      <c r="J84" s="233">
        <v>10484</v>
      </c>
      <c r="K84" s="233">
        <v>1292</v>
      </c>
      <c r="L84" s="233">
        <v>519</v>
      </c>
      <c r="M84" s="233">
        <v>35</v>
      </c>
      <c r="N84" s="234">
        <v>0</v>
      </c>
      <c r="O84" s="233">
        <v>391</v>
      </c>
      <c r="P84" s="233">
        <v>215</v>
      </c>
      <c r="Q84" s="233">
        <v>184</v>
      </c>
      <c r="R84" s="234">
        <v>0</v>
      </c>
      <c r="S84" s="233">
        <v>4225</v>
      </c>
      <c r="T84" s="233">
        <v>4507</v>
      </c>
      <c r="U84" s="233">
        <v>1752</v>
      </c>
      <c r="V84" s="234">
        <v>0</v>
      </c>
      <c r="W84" s="233">
        <v>10801</v>
      </c>
      <c r="X84" s="233">
        <v>75</v>
      </c>
      <c r="Y84" s="233">
        <v>11</v>
      </c>
      <c r="Z84" s="233">
        <v>1413</v>
      </c>
      <c r="AA84" s="233">
        <v>30</v>
      </c>
      <c r="AB84" s="234">
        <v>0</v>
      </c>
      <c r="AC84" s="233">
        <v>11429</v>
      </c>
      <c r="AD84" s="233">
        <v>901</v>
      </c>
      <c r="AE84" s="234">
        <v>0</v>
      </c>
      <c r="AF84" s="235">
        <v>39</v>
      </c>
      <c r="AG84" s="233">
        <v>3281</v>
      </c>
      <c r="AH84" s="233">
        <v>3891</v>
      </c>
      <c r="AI84" s="233">
        <v>2423</v>
      </c>
      <c r="AJ84" s="233">
        <v>1810</v>
      </c>
      <c r="AK84" s="233">
        <v>593</v>
      </c>
      <c r="AL84" s="233">
        <v>265</v>
      </c>
      <c r="AM84" s="233">
        <v>67</v>
      </c>
      <c r="AN84" s="234">
        <v>0</v>
      </c>
      <c r="AU84" s="233">
        <v>11576</v>
      </c>
      <c r="AV84" s="233">
        <v>754</v>
      </c>
      <c r="AW84" s="234">
        <v>0</v>
      </c>
      <c r="AX84" s="233">
        <v>8651</v>
      </c>
      <c r="AY84" s="233">
        <v>1798</v>
      </c>
      <c r="AZ84" s="233">
        <v>794</v>
      </c>
      <c r="BA84" s="233">
        <v>1087</v>
      </c>
      <c r="BB84" s="234">
        <v>0</v>
      </c>
      <c r="BC84" s="233">
        <v>10801</v>
      </c>
      <c r="BD84" s="233">
        <v>4331</v>
      </c>
      <c r="BE84" s="233">
        <v>4524</v>
      </c>
      <c r="BF84" s="233">
        <v>1946</v>
      </c>
      <c r="BG84" s="234">
        <v>0</v>
      </c>
      <c r="BH84" s="233">
        <v>4602</v>
      </c>
      <c r="BI84" s="233">
        <v>2853</v>
      </c>
      <c r="BJ84" s="233">
        <v>2949</v>
      </c>
      <c r="BK84" s="233">
        <v>397</v>
      </c>
      <c r="BL84" s="234">
        <v>0</v>
      </c>
      <c r="BM84" s="233">
        <v>9662</v>
      </c>
      <c r="BN84" s="233">
        <v>196</v>
      </c>
      <c r="BO84" s="233">
        <v>943</v>
      </c>
      <c r="BP84" s="234">
        <v>0</v>
      </c>
      <c r="BQ84" s="233">
        <v>10221</v>
      </c>
      <c r="BR84" s="233">
        <v>398</v>
      </c>
      <c r="BS84" s="233">
        <v>171</v>
      </c>
      <c r="BT84" s="233">
        <v>11</v>
      </c>
      <c r="BU84" s="234">
        <v>0</v>
      </c>
      <c r="BV84" s="233">
        <v>8875</v>
      </c>
      <c r="BW84" s="233">
        <v>1926</v>
      </c>
      <c r="BX84" s="236">
        <v>0</v>
      </c>
      <c r="BY84" s="261">
        <f t="shared" si="4"/>
        <v>0.14971613949716139</v>
      </c>
      <c r="BZ84" s="261">
        <f t="shared" si="5"/>
        <v>6.4071370640713707E-2</v>
      </c>
      <c r="CA84" s="237"/>
    </row>
    <row r="85" spans="1:79" hidden="1" x14ac:dyDescent="0.25">
      <c r="A85" s="257" t="str">
        <f t="shared" si="3"/>
        <v>2015British ColumbiaLicensed practical nurses</v>
      </c>
      <c r="B85" s="213">
        <v>2015</v>
      </c>
      <c r="C85" s="258"/>
      <c r="D85" s="258"/>
      <c r="E85" s="209" t="s">
        <v>23</v>
      </c>
      <c r="F85" s="209" t="s">
        <v>3</v>
      </c>
      <c r="G85" s="233">
        <v>11619</v>
      </c>
      <c r="H85" s="233">
        <v>1699</v>
      </c>
      <c r="I85" s="233">
        <v>856</v>
      </c>
      <c r="J85" s="233">
        <v>9920</v>
      </c>
      <c r="K85" s="233">
        <v>1047</v>
      </c>
      <c r="L85" s="233">
        <v>568</v>
      </c>
      <c r="M85" s="233">
        <v>84</v>
      </c>
      <c r="N85" s="234">
        <v>0</v>
      </c>
      <c r="O85" s="233">
        <v>340</v>
      </c>
      <c r="P85" s="233">
        <v>318</v>
      </c>
      <c r="Q85" s="233">
        <v>198</v>
      </c>
      <c r="R85" s="234">
        <v>0</v>
      </c>
      <c r="S85" s="233">
        <v>3055</v>
      </c>
      <c r="T85" s="233">
        <v>5124</v>
      </c>
      <c r="U85" s="233">
        <v>1741</v>
      </c>
      <c r="V85" s="234">
        <v>0</v>
      </c>
      <c r="W85" s="233">
        <v>10483</v>
      </c>
      <c r="X85" s="233">
        <v>82</v>
      </c>
      <c r="Y85" s="233">
        <v>27</v>
      </c>
      <c r="Z85" s="233">
        <v>43</v>
      </c>
      <c r="AA85" s="233">
        <v>37</v>
      </c>
      <c r="AB85" s="233">
        <v>947</v>
      </c>
      <c r="AC85" s="233">
        <v>10442</v>
      </c>
      <c r="AD85" s="233">
        <v>1177</v>
      </c>
      <c r="AE85" s="234">
        <v>0</v>
      </c>
      <c r="AF85" s="235">
        <v>41</v>
      </c>
      <c r="AG85" s="233">
        <v>2311</v>
      </c>
      <c r="AH85" s="233">
        <v>3453</v>
      </c>
      <c r="AI85" s="233">
        <v>2783</v>
      </c>
      <c r="AJ85" s="233">
        <v>2283</v>
      </c>
      <c r="AK85" s="233">
        <v>579</v>
      </c>
      <c r="AL85" s="233">
        <v>188</v>
      </c>
      <c r="AM85" s="233">
        <v>22</v>
      </c>
      <c r="AN85" s="234">
        <v>0</v>
      </c>
      <c r="AU85" s="233">
        <v>10747</v>
      </c>
      <c r="AV85" s="233">
        <v>134</v>
      </c>
      <c r="AW85" s="233">
        <v>738</v>
      </c>
      <c r="AX85" s="233">
        <v>8271</v>
      </c>
      <c r="AY85" s="233">
        <v>1608</v>
      </c>
      <c r="AZ85" s="233">
        <v>564</v>
      </c>
      <c r="BA85" s="233">
        <v>863</v>
      </c>
      <c r="BB85" s="233">
        <v>313</v>
      </c>
      <c r="BC85" s="233">
        <v>10483</v>
      </c>
      <c r="BD85" s="233">
        <v>4784</v>
      </c>
      <c r="BE85" s="233">
        <v>2500</v>
      </c>
      <c r="BF85" s="233">
        <v>3167</v>
      </c>
      <c r="BG85" s="233">
        <v>32</v>
      </c>
      <c r="BH85" s="233">
        <v>4086</v>
      </c>
      <c r="BI85" s="233">
        <v>1018</v>
      </c>
      <c r="BJ85" s="233">
        <v>4597</v>
      </c>
      <c r="BK85" s="233">
        <v>776</v>
      </c>
      <c r="BL85" s="233">
        <v>6</v>
      </c>
      <c r="BM85" s="233">
        <v>9532</v>
      </c>
      <c r="BN85" s="233">
        <v>259</v>
      </c>
      <c r="BO85" s="233">
        <v>682</v>
      </c>
      <c r="BP85" s="233">
        <v>10</v>
      </c>
      <c r="BQ85" s="233">
        <v>9993</v>
      </c>
      <c r="BR85" s="233">
        <v>231</v>
      </c>
      <c r="BS85" s="233">
        <v>152</v>
      </c>
      <c r="BT85" s="233">
        <v>14</v>
      </c>
      <c r="BU85" s="233">
        <v>93</v>
      </c>
      <c r="BV85" s="233">
        <v>9579</v>
      </c>
      <c r="BW85" s="233">
        <v>904</v>
      </c>
      <c r="BX85" s="236">
        <v>0</v>
      </c>
      <c r="BY85" s="261">
        <f t="shared" si="4"/>
        <v>0.14622600912298822</v>
      </c>
      <c r="BZ85" s="261">
        <f t="shared" si="5"/>
        <v>7.3672433083742148E-2</v>
      </c>
      <c r="CA85" s="237"/>
    </row>
    <row r="86" spans="1:79" hidden="1" x14ac:dyDescent="0.25">
      <c r="A86" s="257" t="str">
        <f t="shared" si="3"/>
        <v>2015YukonLicensed practical nurses</v>
      </c>
      <c r="B86" s="213">
        <v>2015</v>
      </c>
      <c r="C86" s="258"/>
      <c r="D86" s="258"/>
      <c r="E86" s="209" t="s">
        <v>24</v>
      </c>
      <c r="F86" s="209" t="s">
        <v>3</v>
      </c>
      <c r="G86" s="240">
        <v>110</v>
      </c>
      <c r="H86" s="240">
        <v>17</v>
      </c>
      <c r="I86" s="240">
        <v>10</v>
      </c>
      <c r="J86" s="240">
        <v>93</v>
      </c>
      <c r="K86" s="240">
        <v>10</v>
      </c>
      <c r="L86" s="241" t="s">
        <v>312</v>
      </c>
      <c r="M86" s="240" t="s">
        <v>312</v>
      </c>
      <c r="N86" s="234">
        <v>0</v>
      </c>
      <c r="O86" s="240" t="s">
        <v>312</v>
      </c>
      <c r="P86" s="240" t="s">
        <v>312</v>
      </c>
      <c r="Q86" s="240" t="s">
        <v>312</v>
      </c>
      <c r="R86" s="234">
        <v>0</v>
      </c>
      <c r="S86" s="240">
        <v>28</v>
      </c>
      <c r="T86" s="240">
        <v>38</v>
      </c>
      <c r="U86" s="240">
        <v>27</v>
      </c>
      <c r="V86" s="234">
        <v>0</v>
      </c>
      <c r="W86" s="240">
        <v>110</v>
      </c>
      <c r="X86" s="240">
        <v>0</v>
      </c>
      <c r="Y86" s="234">
        <v>0</v>
      </c>
      <c r="Z86" s="234">
        <v>0</v>
      </c>
      <c r="AA86" s="234">
        <v>0</v>
      </c>
      <c r="AB86" s="234">
        <v>0</v>
      </c>
      <c r="AC86" s="240">
        <v>103</v>
      </c>
      <c r="AD86" s="240">
        <v>7</v>
      </c>
      <c r="AE86" s="234">
        <v>0</v>
      </c>
      <c r="AF86" s="242">
        <v>43.1</v>
      </c>
      <c r="AG86" s="240">
        <v>21</v>
      </c>
      <c r="AH86" s="240">
        <v>28</v>
      </c>
      <c r="AI86" s="240">
        <v>15</v>
      </c>
      <c r="AJ86" s="240">
        <v>33</v>
      </c>
      <c r="AK86" s="240">
        <v>10</v>
      </c>
      <c r="AL86" s="240" t="s">
        <v>312</v>
      </c>
      <c r="AM86" s="240" t="s">
        <v>312</v>
      </c>
      <c r="AN86" s="234">
        <v>0</v>
      </c>
      <c r="AU86" s="241" t="s">
        <v>312</v>
      </c>
      <c r="AV86" s="240" t="s">
        <v>312</v>
      </c>
      <c r="AW86" s="234">
        <v>0</v>
      </c>
      <c r="AX86" s="240">
        <v>63</v>
      </c>
      <c r="AY86" s="240">
        <v>20</v>
      </c>
      <c r="AZ86" s="240">
        <v>14</v>
      </c>
      <c r="BA86" s="240">
        <v>13</v>
      </c>
      <c r="BB86" s="234">
        <v>0</v>
      </c>
      <c r="BC86" s="240">
        <v>110</v>
      </c>
      <c r="BD86" s="240">
        <v>74</v>
      </c>
      <c r="BE86" s="240">
        <v>13</v>
      </c>
      <c r="BF86" s="240">
        <v>22</v>
      </c>
      <c r="BG86" s="234">
        <v>1</v>
      </c>
      <c r="BH86" s="240">
        <v>31</v>
      </c>
      <c r="BI86" s="240">
        <v>7</v>
      </c>
      <c r="BJ86" s="240">
        <v>65</v>
      </c>
      <c r="BK86" s="240">
        <v>7</v>
      </c>
      <c r="BL86" s="234">
        <v>0</v>
      </c>
      <c r="BM86" s="240">
        <v>100</v>
      </c>
      <c r="BN86" s="240" t="s">
        <v>312</v>
      </c>
      <c r="BO86" s="241" t="s">
        <v>312</v>
      </c>
      <c r="BP86" s="234">
        <v>0</v>
      </c>
      <c r="BQ86" s="240">
        <v>105</v>
      </c>
      <c r="BR86" s="240" t="s">
        <v>312</v>
      </c>
      <c r="BS86" s="240" t="s">
        <v>312</v>
      </c>
      <c r="BT86" s="234">
        <v>0</v>
      </c>
      <c r="BU86" s="234">
        <v>0</v>
      </c>
      <c r="BV86" s="240">
        <v>103</v>
      </c>
      <c r="BW86" s="234">
        <v>7</v>
      </c>
      <c r="BX86" s="236">
        <v>0</v>
      </c>
      <c r="BY86" s="261">
        <f t="shared" si="4"/>
        <v>0.15454545454545454</v>
      </c>
      <c r="BZ86" s="261">
        <f t="shared" si="5"/>
        <v>9.0909090909090912E-2</v>
      </c>
      <c r="CA86" s="237"/>
    </row>
    <row r="87" spans="1:79" hidden="1" x14ac:dyDescent="0.25">
      <c r="A87" s="257" t="str">
        <f t="shared" si="3"/>
        <v>2015Northwest TerritoriesLicensed practical nurses</v>
      </c>
      <c r="B87" s="213">
        <v>2015</v>
      </c>
      <c r="C87" s="258"/>
      <c r="D87" s="258"/>
      <c r="E87" s="209" t="s">
        <v>25</v>
      </c>
      <c r="F87" s="209" t="s">
        <v>3</v>
      </c>
      <c r="G87" s="240">
        <v>100</v>
      </c>
      <c r="H87" s="240">
        <v>20</v>
      </c>
      <c r="I87" s="240">
        <v>17</v>
      </c>
      <c r="J87" s="240">
        <v>80</v>
      </c>
      <c r="K87" s="240">
        <v>8</v>
      </c>
      <c r="L87" s="240">
        <v>9</v>
      </c>
      <c r="M87" s="240">
        <v>3</v>
      </c>
      <c r="N87" s="234">
        <v>0</v>
      </c>
      <c r="O87" s="240">
        <v>4</v>
      </c>
      <c r="P87" s="240">
        <v>5</v>
      </c>
      <c r="Q87" s="240">
        <v>8</v>
      </c>
      <c r="R87" s="234">
        <v>0</v>
      </c>
      <c r="S87" s="240">
        <v>10</v>
      </c>
      <c r="T87" s="240">
        <v>39</v>
      </c>
      <c r="U87" s="240">
        <v>31</v>
      </c>
      <c r="V87" s="234">
        <v>0</v>
      </c>
      <c r="W87" s="240">
        <v>99</v>
      </c>
      <c r="X87" s="240">
        <v>1</v>
      </c>
      <c r="Y87" s="240">
        <v>0</v>
      </c>
      <c r="Z87" s="240">
        <v>0</v>
      </c>
      <c r="AA87" s="234">
        <v>0</v>
      </c>
      <c r="AB87" s="240">
        <v>0</v>
      </c>
      <c r="AC87" s="240">
        <v>85</v>
      </c>
      <c r="AD87" s="240">
        <v>15</v>
      </c>
      <c r="AE87" s="234">
        <v>0</v>
      </c>
      <c r="AF87" s="242">
        <v>47.5</v>
      </c>
      <c r="AG87" s="240">
        <v>5</v>
      </c>
      <c r="AH87" s="240">
        <v>24</v>
      </c>
      <c r="AI87" s="240">
        <v>23</v>
      </c>
      <c r="AJ87" s="240">
        <v>35</v>
      </c>
      <c r="AK87" s="240">
        <v>8</v>
      </c>
      <c r="AL87" s="240">
        <v>4</v>
      </c>
      <c r="AM87" s="234">
        <v>1</v>
      </c>
      <c r="AN87" s="234">
        <v>0</v>
      </c>
      <c r="AU87" s="240">
        <v>95</v>
      </c>
      <c r="AV87" s="234">
        <v>1</v>
      </c>
      <c r="AW87" s="234">
        <v>4</v>
      </c>
      <c r="AX87" s="240">
        <v>33</v>
      </c>
      <c r="AY87" s="240">
        <v>29</v>
      </c>
      <c r="AZ87" s="240">
        <v>19</v>
      </c>
      <c r="BA87" s="240">
        <v>19</v>
      </c>
      <c r="BB87" s="234">
        <v>0</v>
      </c>
      <c r="BC87" s="240">
        <v>99</v>
      </c>
      <c r="BD87" s="240">
        <v>72</v>
      </c>
      <c r="BE87" s="240">
        <v>6</v>
      </c>
      <c r="BF87" s="240">
        <v>16</v>
      </c>
      <c r="BG87" s="240">
        <v>5</v>
      </c>
      <c r="BH87" s="240">
        <v>37</v>
      </c>
      <c r="BI87" s="240">
        <v>15</v>
      </c>
      <c r="BJ87" s="240">
        <v>39</v>
      </c>
      <c r="BK87" s="240">
        <v>8</v>
      </c>
      <c r="BL87" s="240">
        <v>0</v>
      </c>
      <c r="BM87" s="240">
        <v>84</v>
      </c>
      <c r="BN87" s="240">
        <v>1</v>
      </c>
      <c r="BO87" s="240">
        <v>14</v>
      </c>
      <c r="BP87" s="240">
        <v>0</v>
      </c>
      <c r="BQ87" s="240">
        <v>99</v>
      </c>
      <c r="BR87" s="234">
        <v>0</v>
      </c>
      <c r="BS87" s="234">
        <v>0</v>
      </c>
      <c r="BT87" s="234">
        <v>0</v>
      </c>
      <c r="BU87" s="240">
        <v>0</v>
      </c>
      <c r="BV87" s="240">
        <v>40</v>
      </c>
      <c r="BW87" s="234">
        <v>56</v>
      </c>
      <c r="BX87" s="236">
        <v>3</v>
      </c>
      <c r="BY87" s="261">
        <f t="shared" si="4"/>
        <v>0.2</v>
      </c>
      <c r="BZ87" s="261">
        <f t="shared" si="5"/>
        <v>0.17</v>
      </c>
      <c r="CA87" s="237"/>
    </row>
    <row r="88" spans="1:79" hidden="1" x14ac:dyDescent="0.25">
      <c r="A88" s="257" t="str">
        <f t="shared" si="3"/>
        <v>2015NunavutLicensed practical nurses</v>
      </c>
      <c r="B88" s="213">
        <v>2015</v>
      </c>
      <c r="C88" s="258"/>
      <c r="D88" s="258"/>
      <c r="E88" s="209" t="s">
        <v>26</v>
      </c>
      <c r="F88" s="209" t="s">
        <v>3</v>
      </c>
      <c r="G88" s="240">
        <v>99</v>
      </c>
      <c r="H88" s="243" t="s">
        <v>233</v>
      </c>
      <c r="I88" s="243" t="s">
        <v>233</v>
      </c>
      <c r="J88" s="243" t="s">
        <v>233</v>
      </c>
      <c r="K88" s="243" t="s">
        <v>233</v>
      </c>
      <c r="L88" s="243" t="s">
        <v>233</v>
      </c>
      <c r="M88" s="243" t="s">
        <v>233</v>
      </c>
      <c r="N88" s="244" t="s">
        <v>233</v>
      </c>
      <c r="O88" s="243" t="s">
        <v>233</v>
      </c>
      <c r="P88" s="243" t="s">
        <v>233</v>
      </c>
      <c r="Q88" s="243" t="s">
        <v>233</v>
      </c>
      <c r="R88" s="244" t="s">
        <v>233</v>
      </c>
      <c r="S88" s="243" t="s">
        <v>233</v>
      </c>
      <c r="T88" s="243" t="s">
        <v>233</v>
      </c>
      <c r="U88" s="243" t="s">
        <v>233</v>
      </c>
      <c r="V88" s="244" t="s">
        <v>233</v>
      </c>
      <c r="W88" s="240" t="s">
        <v>233</v>
      </c>
      <c r="X88" s="240" t="s">
        <v>233</v>
      </c>
      <c r="Y88" s="240" t="s">
        <v>233</v>
      </c>
      <c r="Z88" s="240" t="s">
        <v>233</v>
      </c>
      <c r="AA88" s="234" t="s">
        <v>233</v>
      </c>
      <c r="AB88" s="240" t="s">
        <v>233</v>
      </c>
      <c r="AC88" s="240" t="s">
        <v>233</v>
      </c>
      <c r="AD88" s="240" t="s">
        <v>233</v>
      </c>
      <c r="AE88" s="234" t="s">
        <v>233</v>
      </c>
      <c r="AF88" s="242" t="s">
        <v>233</v>
      </c>
      <c r="AG88" s="240" t="s">
        <v>233</v>
      </c>
      <c r="AH88" s="240" t="s">
        <v>233</v>
      </c>
      <c r="AI88" s="240" t="s">
        <v>233</v>
      </c>
      <c r="AJ88" s="240" t="s">
        <v>233</v>
      </c>
      <c r="AK88" s="240" t="s">
        <v>233</v>
      </c>
      <c r="AL88" s="240" t="s">
        <v>233</v>
      </c>
      <c r="AM88" s="234" t="s">
        <v>233</v>
      </c>
      <c r="AN88" s="234" t="s">
        <v>233</v>
      </c>
      <c r="AU88" s="240" t="s">
        <v>233</v>
      </c>
      <c r="AV88" s="234" t="s">
        <v>233</v>
      </c>
      <c r="AW88" s="234" t="s">
        <v>233</v>
      </c>
      <c r="AX88" s="240" t="s">
        <v>233</v>
      </c>
      <c r="AY88" s="240" t="s">
        <v>233</v>
      </c>
      <c r="AZ88" s="240" t="s">
        <v>233</v>
      </c>
      <c r="BA88" s="240" t="s">
        <v>233</v>
      </c>
      <c r="BB88" s="234" t="s">
        <v>233</v>
      </c>
      <c r="BC88" s="240" t="s">
        <v>233</v>
      </c>
      <c r="BD88" s="240" t="s">
        <v>233</v>
      </c>
      <c r="BE88" s="240" t="s">
        <v>233</v>
      </c>
      <c r="BF88" s="240" t="s">
        <v>233</v>
      </c>
      <c r="BG88" s="240" t="s">
        <v>233</v>
      </c>
      <c r="BH88" s="240" t="s">
        <v>233</v>
      </c>
      <c r="BI88" s="240" t="s">
        <v>233</v>
      </c>
      <c r="BJ88" s="240" t="s">
        <v>233</v>
      </c>
      <c r="BK88" s="240" t="s">
        <v>233</v>
      </c>
      <c r="BL88" s="240" t="s">
        <v>233</v>
      </c>
      <c r="BM88" s="240" t="s">
        <v>233</v>
      </c>
      <c r="BN88" s="240" t="s">
        <v>233</v>
      </c>
      <c r="BO88" s="240" t="s">
        <v>233</v>
      </c>
      <c r="BP88" s="240" t="s">
        <v>233</v>
      </c>
      <c r="BQ88" s="240" t="s">
        <v>233</v>
      </c>
      <c r="BR88" s="234" t="s">
        <v>233</v>
      </c>
      <c r="BS88" s="234" t="s">
        <v>233</v>
      </c>
      <c r="BT88" s="234" t="s">
        <v>233</v>
      </c>
      <c r="BU88" s="240" t="s">
        <v>233</v>
      </c>
      <c r="BV88" s="240" t="s">
        <v>233</v>
      </c>
      <c r="BW88" s="234" t="s">
        <v>233</v>
      </c>
      <c r="BX88" s="236" t="s">
        <v>233</v>
      </c>
      <c r="BY88" s="261" t="str">
        <f t="shared" si="4"/>
        <v>—</v>
      </c>
      <c r="BZ88" s="261" t="str">
        <f t="shared" si="5"/>
        <v>—</v>
      </c>
      <c r="CA88" s="237"/>
    </row>
    <row r="89" spans="1:79" ht="15.75" hidden="1" x14ac:dyDescent="0.25">
      <c r="A89" s="257" t="str">
        <f t="shared" si="3"/>
        <v>2015Provinces/territories with available dataLicensed practical nurses</v>
      </c>
      <c r="B89" s="213">
        <v>2015</v>
      </c>
      <c r="C89" s="258"/>
      <c r="D89" s="258"/>
      <c r="E89" s="208" t="s">
        <v>357</v>
      </c>
      <c r="F89" s="209" t="s">
        <v>3</v>
      </c>
      <c r="G89" s="233">
        <v>113466</v>
      </c>
      <c r="H89" s="239" t="s">
        <v>233</v>
      </c>
      <c r="I89" s="239" t="s">
        <v>233</v>
      </c>
      <c r="J89" s="239" t="s">
        <v>233</v>
      </c>
      <c r="K89" s="239" t="s">
        <v>233</v>
      </c>
      <c r="L89" s="239" t="s">
        <v>233</v>
      </c>
      <c r="M89" s="239" t="s">
        <v>233</v>
      </c>
      <c r="N89" s="239" t="s">
        <v>233</v>
      </c>
      <c r="O89" s="239" t="s">
        <v>233</v>
      </c>
      <c r="P89" s="239" t="s">
        <v>233</v>
      </c>
      <c r="Q89" s="239" t="s">
        <v>233</v>
      </c>
      <c r="R89" s="239" t="s">
        <v>233</v>
      </c>
      <c r="S89" s="239" t="s">
        <v>233</v>
      </c>
      <c r="T89" s="239" t="s">
        <v>233</v>
      </c>
      <c r="U89" s="239" t="s">
        <v>233</v>
      </c>
      <c r="V89" s="239" t="s">
        <v>233</v>
      </c>
      <c r="W89" s="233">
        <v>101319</v>
      </c>
      <c r="X89" s="233">
        <v>1273</v>
      </c>
      <c r="Y89" s="233">
        <v>242</v>
      </c>
      <c r="Z89" s="233">
        <v>3671</v>
      </c>
      <c r="AA89" s="233">
        <v>548</v>
      </c>
      <c r="AB89" s="233">
        <v>6314</v>
      </c>
      <c r="AC89" s="233">
        <v>103220</v>
      </c>
      <c r="AD89" s="233">
        <v>10147</v>
      </c>
      <c r="AE89" s="234">
        <v>0</v>
      </c>
      <c r="AF89" s="235">
        <v>41.3</v>
      </c>
      <c r="AG89" s="233">
        <v>23061</v>
      </c>
      <c r="AH89" s="233">
        <v>31317</v>
      </c>
      <c r="AI89" s="233">
        <v>27425</v>
      </c>
      <c r="AJ89" s="233">
        <v>22729</v>
      </c>
      <c r="AK89" s="233">
        <v>6084</v>
      </c>
      <c r="AL89" s="233">
        <v>2231</v>
      </c>
      <c r="AM89" s="233">
        <v>515</v>
      </c>
      <c r="AN89" s="233">
        <v>2</v>
      </c>
      <c r="AU89" s="233">
        <v>106506</v>
      </c>
      <c r="AV89" s="233">
        <v>5709</v>
      </c>
      <c r="AW89" s="233">
        <v>1042</v>
      </c>
      <c r="AX89" s="233">
        <v>68543</v>
      </c>
      <c r="AY89" s="233">
        <v>18747</v>
      </c>
      <c r="AZ89" s="233">
        <v>12107</v>
      </c>
      <c r="BA89" s="233">
        <v>13514</v>
      </c>
      <c r="BB89" s="233">
        <v>456</v>
      </c>
      <c r="BC89" s="233">
        <v>101319</v>
      </c>
      <c r="BD89" s="233">
        <v>49029</v>
      </c>
      <c r="BE89" s="233">
        <v>38155</v>
      </c>
      <c r="BF89" s="233">
        <v>14095</v>
      </c>
      <c r="BG89" s="233">
        <v>40</v>
      </c>
      <c r="BH89" s="233">
        <v>47858</v>
      </c>
      <c r="BI89" s="233">
        <v>12995</v>
      </c>
      <c r="BJ89" s="233">
        <v>32288</v>
      </c>
      <c r="BK89" s="233">
        <v>8163</v>
      </c>
      <c r="BL89" s="233">
        <v>15</v>
      </c>
      <c r="BM89" s="233">
        <v>91425</v>
      </c>
      <c r="BN89" s="233">
        <v>1839</v>
      </c>
      <c r="BO89" s="233">
        <v>8019</v>
      </c>
      <c r="BP89" s="233">
        <v>26</v>
      </c>
      <c r="BQ89" s="233">
        <v>97923</v>
      </c>
      <c r="BR89" s="233">
        <v>1988</v>
      </c>
      <c r="BS89" s="233">
        <v>1216</v>
      </c>
      <c r="BT89" s="233">
        <v>32</v>
      </c>
      <c r="BU89" s="233">
        <v>155</v>
      </c>
      <c r="BV89" s="233">
        <v>87018</v>
      </c>
      <c r="BW89" s="233">
        <v>14298</v>
      </c>
      <c r="BX89" s="236">
        <v>3</v>
      </c>
      <c r="BY89" s="261" t="str">
        <f t="shared" si="4"/>
        <v>—</v>
      </c>
      <c r="BZ89" s="261" t="str">
        <f t="shared" si="5"/>
        <v>—</v>
      </c>
      <c r="CA89" s="237"/>
    </row>
    <row r="90" spans="1:79" hidden="1" x14ac:dyDescent="0.25">
      <c r="A90" s="257" t="str">
        <f t="shared" si="3"/>
        <v>2016Newfoundland and LabradorLicensed practical nurses</v>
      </c>
      <c r="B90" s="213">
        <v>2016</v>
      </c>
      <c r="C90" s="258"/>
      <c r="D90" s="258"/>
      <c r="E90" s="259" t="s">
        <v>14</v>
      </c>
      <c r="F90" s="209" t="s">
        <v>3</v>
      </c>
      <c r="G90" s="233">
        <v>2347</v>
      </c>
      <c r="H90" s="233">
        <v>210</v>
      </c>
      <c r="I90" s="233">
        <v>173</v>
      </c>
      <c r="J90" s="233">
        <v>2137</v>
      </c>
      <c r="K90" s="233">
        <v>147</v>
      </c>
      <c r="L90" s="233">
        <v>57</v>
      </c>
      <c r="M90" s="233">
        <v>6</v>
      </c>
      <c r="N90" s="234">
        <v>0</v>
      </c>
      <c r="O90" s="233">
        <v>46</v>
      </c>
      <c r="P90" s="233">
        <v>55</v>
      </c>
      <c r="Q90" s="233">
        <v>72</v>
      </c>
      <c r="R90" s="234">
        <v>0</v>
      </c>
      <c r="S90" s="233">
        <v>444</v>
      </c>
      <c r="T90" s="233">
        <v>1298</v>
      </c>
      <c r="U90" s="233">
        <v>395</v>
      </c>
      <c r="V90" s="234">
        <v>0</v>
      </c>
      <c r="W90" s="233">
        <v>2273</v>
      </c>
      <c r="X90" s="233">
        <v>4</v>
      </c>
      <c r="Y90" s="233">
        <v>5</v>
      </c>
      <c r="Z90" s="233">
        <v>25</v>
      </c>
      <c r="AA90" s="233">
        <v>5</v>
      </c>
      <c r="AB90" s="233">
        <v>35</v>
      </c>
      <c r="AC90" s="233">
        <v>2114</v>
      </c>
      <c r="AD90" s="233">
        <v>233</v>
      </c>
      <c r="AE90" s="234">
        <v>0</v>
      </c>
      <c r="AF90" s="235">
        <v>42.9</v>
      </c>
      <c r="AG90" s="233">
        <v>357</v>
      </c>
      <c r="AH90" s="233">
        <v>563</v>
      </c>
      <c r="AI90" s="233">
        <v>662</v>
      </c>
      <c r="AJ90" s="233">
        <v>646</v>
      </c>
      <c r="AK90" s="233">
        <v>101</v>
      </c>
      <c r="AL90" s="233">
        <v>17</v>
      </c>
      <c r="AM90" s="234">
        <v>1</v>
      </c>
      <c r="AN90" s="234">
        <v>0</v>
      </c>
      <c r="AU90" s="233">
        <v>2226</v>
      </c>
      <c r="AV90" s="234">
        <v>0</v>
      </c>
      <c r="AW90" s="233">
        <v>121</v>
      </c>
      <c r="AX90" s="233">
        <v>959</v>
      </c>
      <c r="AY90" s="233">
        <v>624</v>
      </c>
      <c r="AZ90" s="233">
        <v>450</v>
      </c>
      <c r="BA90" s="233">
        <v>314</v>
      </c>
      <c r="BB90" s="234">
        <v>0</v>
      </c>
      <c r="BC90" s="233">
        <v>2273</v>
      </c>
      <c r="BD90" s="233">
        <v>1498</v>
      </c>
      <c r="BE90" s="233">
        <v>104</v>
      </c>
      <c r="BF90" s="233">
        <v>671</v>
      </c>
      <c r="BG90" s="234">
        <v>0</v>
      </c>
      <c r="BH90" s="233">
        <v>880</v>
      </c>
      <c r="BI90" s="233">
        <v>98</v>
      </c>
      <c r="BJ90" s="233">
        <v>1225</v>
      </c>
      <c r="BK90" s="233">
        <v>50</v>
      </c>
      <c r="BL90" s="234">
        <v>20</v>
      </c>
      <c r="BM90" s="233">
        <v>2163</v>
      </c>
      <c r="BN90" s="234">
        <v>0</v>
      </c>
      <c r="BO90" s="233">
        <v>90</v>
      </c>
      <c r="BP90" s="234">
        <v>20</v>
      </c>
      <c r="BQ90" s="233">
        <v>2226</v>
      </c>
      <c r="BR90" s="233">
        <v>5</v>
      </c>
      <c r="BS90" s="233">
        <v>3</v>
      </c>
      <c r="BT90" s="234">
        <v>0</v>
      </c>
      <c r="BU90" s="234">
        <v>39</v>
      </c>
      <c r="BV90" s="233">
        <v>1209</v>
      </c>
      <c r="BW90" s="233">
        <v>1060</v>
      </c>
      <c r="BX90" s="236">
        <v>4</v>
      </c>
      <c r="BY90" s="261">
        <f t="shared" si="4"/>
        <v>8.9475926714955259E-2</v>
      </c>
      <c r="BZ90" s="261">
        <f t="shared" si="5"/>
        <v>7.3711120579463149E-2</v>
      </c>
      <c r="CA90" s="237"/>
    </row>
    <row r="91" spans="1:79" hidden="1" x14ac:dyDescent="0.25">
      <c r="A91" s="257" t="str">
        <f t="shared" si="3"/>
        <v>2016Prince Edward IslandLicensed practical nurses</v>
      </c>
      <c r="B91" s="213">
        <v>2016</v>
      </c>
      <c r="C91" s="258"/>
      <c r="D91" s="258"/>
      <c r="E91" s="259" t="s">
        <v>15</v>
      </c>
      <c r="F91" s="209" t="s">
        <v>3</v>
      </c>
      <c r="G91" s="233">
        <v>651</v>
      </c>
      <c r="H91" s="233">
        <v>44</v>
      </c>
      <c r="I91" s="233">
        <v>33</v>
      </c>
      <c r="J91" s="233">
        <v>607</v>
      </c>
      <c r="K91" s="233">
        <v>37</v>
      </c>
      <c r="L91" s="233">
        <v>5</v>
      </c>
      <c r="M91" s="233">
        <v>2</v>
      </c>
      <c r="N91" s="234">
        <v>0</v>
      </c>
      <c r="O91" s="233">
        <v>13</v>
      </c>
      <c r="P91" s="233">
        <v>9</v>
      </c>
      <c r="Q91" s="233">
        <v>11</v>
      </c>
      <c r="R91" s="233">
        <v>0</v>
      </c>
      <c r="S91" s="233">
        <v>153</v>
      </c>
      <c r="T91" s="233">
        <v>305</v>
      </c>
      <c r="U91" s="233">
        <v>148</v>
      </c>
      <c r="V91" s="233">
        <v>1</v>
      </c>
      <c r="W91" s="233">
        <v>578</v>
      </c>
      <c r="X91" s="234">
        <v>3</v>
      </c>
      <c r="Y91" s="233">
        <v>1</v>
      </c>
      <c r="Z91" s="233">
        <v>2</v>
      </c>
      <c r="AA91" s="233">
        <v>0</v>
      </c>
      <c r="AB91" s="233">
        <v>67</v>
      </c>
      <c r="AC91" s="233">
        <v>588</v>
      </c>
      <c r="AD91" s="233">
        <v>63</v>
      </c>
      <c r="AE91" s="234">
        <v>0</v>
      </c>
      <c r="AF91" s="235">
        <v>43.7</v>
      </c>
      <c r="AG91" s="233">
        <v>118</v>
      </c>
      <c r="AH91" s="233">
        <v>139</v>
      </c>
      <c r="AI91" s="233">
        <v>146</v>
      </c>
      <c r="AJ91" s="233">
        <v>180</v>
      </c>
      <c r="AK91" s="233">
        <v>50</v>
      </c>
      <c r="AL91" s="233">
        <v>13</v>
      </c>
      <c r="AM91" s="233">
        <v>4</v>
      </c>
      <c r="AN91" s="233">
        <v>1</v>
      </c>
      <c r="AU91" s="233">
        <v>599</v>
      </c>
      <c r="AV91" s="233">
        <v>11</v>
      </c>
      <c r="AW91" s="233">
        <v>41</v>
      </c>
      <c r="AX91" s="233">
        <v>273</v>
      </c>
      <c r="AY91" s="233">
        <v>168</v>
      </c>
      <c r="AZ91" s="233">
        <v>113</v>
      </c>
      <c r="BA91" s="233">
        <v>95</v>
      </c>
      <c r="BB91" s="233">
        <v>2</v>
      </c>
      <c r="BC91" s="233">
        <v>578</v>
      </c>
      <c r="BD91" s="233">
        <v>261</v>
      </c>
      <c r="BE91" s="233">
        <v>317</v>
      </c>
      <c r="BF91" s="234">
        <v>0</v>
      </c>
      <c r="BG91" s="234">
        <v>0</v>
      </c>
      <c r="BH91" s="233">
        <v>266</v>
      </c>
      <c r="BI91" s="233">
        <v>77</v>
      </c>
      <c r="BJ91" s="233">
        <v>180</v>
      </c>
      <c r="BK91" s="233">
        <v>45</v>
      </c>
      <c r="BL91" s="233">
        <v>10</v>
      </c>
      <c r="BM91" s="233">
        <v>517</v>
      </c>
      <c r="BN91" s="233">
        <v>2</v>
      </c>
      <c r="BO91" s="233">
        <v>41</v>
      </c>
      <c r="BP91" s="233">
        <v>18</v>
      </c>
      <c r="BQ91" s="233">
        <v>531</v>
      </c>
      <c r="BR91" s="233">
        <v>1</v>
      </c>
      <c r="BS91" s="233">
        <v>7</v>
      </c>
      <c r="BT91" s="233">
        <v>0</v>
      </c>
      <c r="BU91" s="233">
        <v>39</v>
      </c>
      <c r="BV91" s="233">
        <v>332</v>
      </c>
      <c r="BW91" s="233">
        <v>245</v>
      </c>
      <c r="BX91" s="236">
        <v>1</v>
      </c>
      <c r="BY91" s="261">
        <f t="shared" si="4"/>
        <v>6.7588325652841785E-2</v>
      </c>
      <c r="BZ91" s="261">
        <f t="shared" si="5"/>
        <v>5.0691244239631339E-2</v>
      </c>
      <c r="CA91" s="237"/>
    </row>
    <row r="92" spans="1:79" hidden="1" x14ac:dyDescent="0.25">
      <c r="A92" s="257" t="str">
        <f t="shared" si="3"/>
        <v>2016Nova ScotiaLicensed practical nurses</v>
      </c>
      <c r="B92" s="213">
        <v>2016</v>
      </c>
      <c r="C92" s="258"/>
      <c r="D92" s="258"/>
      <c r="E92" s="209" t="s">
        <v>16</v>
      </c>
      <c r="F92" s="209" t="s">
        <v>3</v>
      </c>
      <c r="G92" s="233">
        <v>4014</v>
      </c>
      <c r="H92" s="233">
        <v>391</v>
      </c>
      <c r="I92" s="233">
        <v>272</v>
      </c>
      <c r="J92" s="233">
        <v>3623</v>
      </c>
      <c r="K92" s="233">
        <v>278</v>
      </c>
      <c r="L92" s="233">
        <v>98</v>
      </c>
      <c r="M92" s="233">
        <v>15</v>
      </c>
      <c r="N92" s="234">
        <v>0</v>
      </c>
      <c r="O92" s="233">
        <v>92</v>
      </c>
      <c r="P92" s="233">
        <v>89</v>
      </c>
      <c r="Q92" s="233">
        <v>91</v>
      </c>
      <c r="R92" s="234">
        <v>0</v>
      </c>
      <c r="S92" s="233">
        <v>744</v>
      </c>
      <c r="T92" s="233">
        <v>1977</v>
      </c>
      <c r="U92" s="233">
        <v>902</v>
      </c>
      <c r="V92" s="234">
        <v>0</v>
      </c>
      <c r="W92" s="233">
        <v>3850</v>
      </c>
      <c r="X92" s="234">
        <v>2</v>
      </c>
      <c r="Y92" s="234">
        <v>0</v>
      </c>
      <c r="Z92" s="233">
        <v>158</v>
      </c>
      <c r="AA92" s="233">
        <v>4</v>
      </c>
      <c r="AB92" s="234">
        <v>0</v>
      </c>
      <c r="AC92" s="233">
        <v>3791</v>
      </c>
      <c r="AD92" s="233">
        <v>223</v>
      </c>
      <c r="AE92" s="234">
        <v>0</v>
      </c>
      <c r="AF92" s="235">
        <v>44.1</v>
      </c>
      <c r="AG92" s="233">
        <v>588</v>
      </c>
      <c r="AH92" s="233">
        <v>923</v>
      </c>
      <c r="AI92" s="233">
        <v>1054</v>
      </c>
      <c r="AJ92" s="233">
        <v>1024</v>
      </c>
      <c r="AK92" s="233">
        <v>283</v>
      </c>
      <c r="AL92" s="233">
        <v>112</v>
      </c>
      <c r="AM92" s="233">
        <v>30</v>
      </c>
      <c r="AN92" s="234">
        <v>0</v>
      </c>
      <c r="AU92" s="233">
        <v>3800</v>
      </c>
      <c r="AV92" s="233">
        <v>214</v>
      </c>
      <c r="AW92" s="234">
        <v>0</v>
      </c>
      <c r="AX92" s="233">
        <v>1646</v>
      </c>
      <c r="AY92" s="233">
        <v>868</v>
      </c>
      <c r="AZ92" s="233">
        <v>696</v>
      </c>
      <c r="BA92" s="233">
        <v>804</v>
      </c>
      <c r="BB92" s="234">
        <v>0</v>
      </c>
      <c r="BC92" s="233">
        <v>3850</v>
      </c>
      <c r="BD92" s="233">
        <v>2179</v>
      </c>
      <c r="BE92" s="233">
        <v>985</v>
      </c>
      <c r="BF92" s="233">
        <v>686</v>
      </c>
      <c r="BG92" s="234">
        <v>0</v>
      </c>
      <c r="BH92" s="233">
        <v>1759</v>
      </c>
      <c r="BI92" s="233">
        <v>658</v>
      </c>
      <c r="BJ92" s="233">
        <v>1348</v>
      </c>
      <c r="BK92" s="233">
        <v>85</v>
      </c>
      <c r="BL92" s="234">
        <v>0</v>
      </c>
      <c r="BM92" s="233">
        <v>3651</v>
      </c>
      <c r="BN92" s="233">
        <v>109</v>
      </c>
      <c r="BO92" s="233">
        <v>90</v>
      </c>
      <c r="BP92" s="234">
        <v>0</v>
      </c>
      <c r="BQ92" s="233">
        <v>3803</v>
      </c>
      <c r="BR92" s="233">
        <v>28</v>
      </c>
      <c r="BS92" s="233">
        <v>14</v>
      </c>
      <c r="BT92" s="233">
        <v>5</v>
      </c>
      <c r="BU92" s="234">
        <v>0</v>
      </c>
      <c r="BV92" s="233">
        <v>2541</v>
      </c>
      <c r="BW92" s="233">
        <v>1309</v>
      </c>
      <c r="BX92" s="236">
        <v>0</v>
      </c>
      <c r="BY92" s="261">
        <f t="shared" si="4"/>
        <v>9.7409068261086196E-2</v>
      </c>
      <c r="BZ92" s="261">
        <f t="shared" si="5"/>
        <v>6.7762830094668658E-2</v>
      </c>
      <c r="CA92" s="237"/>
    </row>
    <row r="93" spans="1:79" hidden="1" x14ac:dyDescent="0.25">
      <c r="A93" s="257" t="str">
        <f t="shared" si="3"/>
        <v>2016New BrunswickLicensed practical nurses</v>
      </c>
      <c r="B93" s="213">
        <v>2016</v>
      </c>
      <c r="C93" s="258"/>
      <c r="D93" s="258"/>
      <c r="E93" s="259" t="s">
        <v>17</v>
      </c>
      <c r="F93" s="209" t="s">
        <v>3</v>
      </c>
      <c r="G93" s="233">
        <v>3345</v>
      </c>
      <c r="H93" s="233">
        <v>288</v>
      </c>
      <c r="I93" s="233">
        <v>317</v>
      </c>
      <c r="J93" s="233">
        <v>3057</v>
      </c>
      <c r="K93" s="233">
        <v>200</v>
      </c>
      <c r="L93" s="233">
        <v>76</v>
      </c>
      <c r="M93" s="233">
        <v>12</v>
      </c>
      <c r="N93" s="234">
        <v>0</v>
      </c>
      <c r="O93" s="233">
        <v>108</v>
      </c>
      <c r="P93" s="233">
        <v>91</v>
      </c>
      <c r="Q93" s="233">
        <v>118</v>
      </c>
      <c r="R93" s="234">
        <v>0</v>
      </c>
      <c r="S93" s="233">
        <v>778</v>
      </c>
      <c r="T93" s="233">
        <v>1686</v>
      </c>
      <c r="U93" s="233">
        <v>593</v>
      </c>
      <c r="V93" s="234">
        <v>0</v>
      </c>
      <c r="W93" s="233">
        <v>3139</v>
      </c>
      <c r="X93" s="233">
        <v>1</v>
      </c>
      <c r="Y93" s="233">
        <v>1</v>
      </c>
      <c r="Z93" s="234">
        <v>0</v>
      </c>
      <c r="AA93" s="234">
        <v>0</v>
      </c>
      <c r="AB93" s="233">
        <v>204</v>
      </c>
      <c r="AC93" s="233">
        <v>3016</v>
      </c>
      <c r="AD93" s="233">
        <v>329</v>
      </c>
      <c r="AE93" s="234">
        <v>0</v>
      </c>
      <c r="AF93" s="235">
        <v>42.5</v>
      </c>
      <c r="AG93" s="233">
        <v>593</v>
      </c>
      <c r="AH93" s="233">
        <v>841</v>
      </c>
      <c r="AI93" s="233">
        <v>841</v>
      </c>
      <c r="AJ93" s="233">
        <v>801</v>
      </c>
      <c r="AK93" s="233">
        <v>201</v>
      </c>
      <c r="AL93" s="233">
        <v>53</v>
      </c>
      <c r="AM93" s="233">
        <v>15</v>
      </c>
      <c r="AN93" s="234">
        <v>0</v>
      </c>
      <c r="AU93" s="233">
        <v>3309</v>
      </c>
      <c r="AV93" s="233">
        <v>22</v>
      </c>
      <c r="AW93" s="233">
        <v>14</v>
      </c>
      <c r="AX93" s="233">
        <v>1498</v>
      </c>
      <c r="AY93" s="233">
        <v>1213</v>
      </c>
      <c r="AZ93" s="233">
        <v>336</v>
      </c>
      <c r="BA93" s="233">
        <v>284</v>
      </c>
      <c r="BB93" s="233">
        <v>14</v>
      </c>
      <c r="BC93" s="233">
        <v>3139</v>
      </c>
      <c r="BD93" s="233">
        <v>1714</v>
      </c>
      <c r="BE93" s="233">
        <v>993</v>
      </c>
      <c r="BF93" s="233">
        <v>432</v>
      </c>
      <c r="BG93" s="234">
        <v>0</v>
      </c>
      <c r="BH93" s="233">
        <v>1638</v>
      </c>
      <c r="BI93" s="233">
        <v>172</v>
      </c>
      <c r="BJ93" s="233">
        <v>1265</v>
      </c>
      <c r="BK93" s="233">
        <v>64</v>
      </c>
      <c r="BL93" s="234">
        <v>0</v>
      </c>
      <c r="BM93" s="233">
        <v>2719</v>
      </c>
      <c r="BN93" s="233">
        <v>144</v>
      </c>
      <c r="BO93" s="233">
        <v>276</v>
      </c>
      <c r="BP93" s="234">
        <v>0</v>
      </c>
      <c r="BQ93" s="233">
        <v>2923</v>
      </c>
      <c r="BR93" s="233">
        <v>56</v>
      </c>
      <c r="BS93" s="233">
        <v>160</v>
      </c>
      <c r="BT93" s="234">
        <v>0</v>
      </c>
      <c r="BU93" s="234">
        <v>0</v>
      </c>
      <c r="BV93" s="233">
        <v>2200</v>
      </c>
      <c r="BW93" s="233">
        <v>939</v>
      </c>
      <c r="BX93" s="236">
        <v>0</v>
      </c>
      <c r="BY93" s="261">
        <f t="shared" si="4"/>
        <v>8.6098654708520184E-2</v>
      </c>
      <c r="BZ93" s="261">
        <f t="shared" si="5"/>
        <v>9.4768310911808665E-2</v>
      </c>
      <c r="CA93" s="237"/>
    </row>
    <row r="94" spans="1:79" hidden="1" x14ac:dyDescent="0.25">
      <c r="A94" s="257" t="str">
        <f t="shared" si="3"/>
        <v>2016QuebecLicensed practical nurses</v>
      </c>
      <c r="B94" s="213">
        <v>2016</v>
      </c>
      <c r="C94" s="258"/>
      <c r="D94" s="258"/>
      <c r="E94" s="259" t="s">
        <v>18</v>
      </c>
      <c r="F94" s="209" t="s">
        <v>3</v>
      </c>
      <c r="G94" s="233">
        <v>27854</v>
      </c>
      <c r="H94" s="233">
        <v>1668</v>
      </c>
      <c r="I94" s="233">
        <v>2789</v>
      </c>
      <c r="J94" s="233">
        <v>26186</v>
      </c>
      <c r="K94" s="233">
        <v>1021</v>
      </c>
      <c r="L94" s="233">
        <v>624</v>
      </c>
      <c r="M94" s="233">
        <v>23</v>
      </c>
      <c r="N94" s="234">
        <v>0</v>
      </c>
      <c r="O94" s="233">
        <v>1167</v>
      </c>
      <c r="P94" s="233">
        <v>975</v>
      </c>
      <c r="Q94" s="233">
        <v>647</v>
      </c>
      <c r="R94" s="234">
        <v>0</v>
      </c>
      <c r="S94" s="233">
        <v>8350</v>
      </c>
      <c r="T94" s="233">
        <v>14387</v>
      </c>
      <c r="U94" s="233">
        <v>3449</v>
      </c>
      <c r="V94" s="234">
        <v>0</v>
      </c>
      <c r="W94" s="233">
        <v>24620</v>
      </c>
      <c r="X94" s="234">
        <v>0</v>
      </c>
      <c r="Y94" s="234">
        <v>0</v>
      </c>
      <c r="Z94" s="234">
        <v>2</v>
      </c>
      <c r="AA94" s="234">
        <v>0</v>
      </c>
      <c r="AB94" s="233">
        <v>3232</v>
      </c>
      <c r="AC94" s="233">
        <v>24977</v>
      </c>
      <c r="AD94" s="233">
        <v>2877</v>
      </c>
      <c r="AE94" s="234">
        <v>0</v>
      </c>
      <c r="AF94" s="235">
        <v>40.5</v>
      </c>
      <c r="AG94" s="233">
        <v>5421</v>
      </c>
      <c r="AH94" s="233">
        <v>8162</v>
      </c>
      <c r="AI94" s="233">
        <v>7645</v>
      </c>
      <c r="AJ94" s="233">
        <v>5475</v>
      </c>
      <c r="AK94" s="233">
        <v>858</v>
      </c>
      <c r="AL94" s="233">
        <v>238</v>
      </c>
      <c r="AM94" s="233">
        <v>55</v>
      </c>
      <c r="AN94" s="234">
        <v>0</v>
      </c>
      <c r="AU94" s="233">
        <v>27809</v>
      </c>
      <c r="AV94" s="233">
        <v>23</v>
      </c>
      <c r="AW94" s="233">
        <v>22</v>
      </c>
      <c r="AX94" s="233">
        <v>18229</v>
      </c>
      <c r="AY94" s="233">
        <v>4744</v>
      </c>
      <c r="AZ94" s="233">
        <v>2112</v>
      </c>
      <c r="BA94" s="233">
        <v>2769</v>
      </c>
      <c r="BB94" s="234">
        <v>0</v>
      </c>
      <c r="BC94" s="233">
        <v>24620</v>
      </c>
      <c r="BD94" s="233">
        <v>10043</v>
      </c>
      <c r="BE94" s="233">
        <v>12272</v>
      </c>
      <c r="BF94" s="233">
        <v>2305</v>
      </c>
      <c r="BG94" s="234">
        <v>0</v>
      </c>
      <c r="BH94" s="233">
        <v>15823</v>
      </c>
      <c r="BI94" s="233">
        <v>476</v>
      </c>
      <c r="BJ94" s="233">
        <v>4234</v>
      </c>
      <c r="BK94" s="233">
        <v>4087</v>
      </c>
      <c r="BL94" s="234">
        <v>0</v>
      </c>
      <c r="BM94" s="233">
        <v>23664</v>
      </c>
      <c r="BN94" s="234">
        <v>0</v>
      </c>
      <c r="BO94" s="233">
        <v>956</v>
      </c>
      <c r="BP94" s="234">
        <v>0</v>
      </c>
      <c r="BQ94" s="233">
        <v>24021</v>
      </c>
      <c r="BR94" s="233">
        <v>178</v>
      </c>
      <c r="BS94" s="233">
        <v>418</v>
      </c>
      <c r="BT94" s="234">
        <v>0</v>
      </c>
      <c r="BU94" s="234">
        <v>3</v>
      </c>
      <c r="BV94" s="233">
        <v>22689</v>
      </c>
      <c r="BW94" s="233">
        <v>1931</v>
      </c>
      <c r="BX94" s="236">
        <v>0</v>
      </c>
      <c r="BY94" s="261">
        <f t="shared" si="4"/>
        <v>5.988367918431823E-2</v>
      </c>
      <c r="BZ94" s="261">
        <f t="shared" si="5"/>
        <v>0.10012924535075753</v>
      </c>
      <c r="CA94" s="237"/>
    </row>
    <row r="95" spans="1:79" hidden="1" x14ac:dyDescent="0.25">
      <c r="A95" s="257" t="str">
        <f t="shared" si="3"/>
        <v>2016OntarioLicensed practical nurses</v>
      </c>
      <c r="B95" s="213">
        <v>2016</v>
      </c>
      <c r="C95" s="258"/>
      <c r="D95" s="258"/>
      <c r="E95" s="259" t="s">
        <v>19</v>
      </c>
      <c r="F95" s="209" t="s">
        <v>3</v>
      </c>
      <c r="G95" s="233">
        <v>46252</v>
      </c>
      <c r="H95" s="233">
        <v>4716</v>
      </c>
      <c r="I95" s="233">
        <v>2420</v>
      </c>
      <c r="J95" s="233">
        <v>41536</v>
      </c>
      <c r="K95" s="233">
        <v>3205</v>
      </c>
      <c r="L95" s="233">
        <v>1443</v>
      </c>
      <c r="M95" s="233">
        <v>68</v>
      </c>
      <c r="N95" s="234">
        <v>0</v>
      </c>
      <c r="O95" s="233">
        <v>783</v>
      </c>
      <c r="P95" s="233">
        <v>622</v>
      </c>
      <c r="Q95" s="233">
        <v>1015</v>
      </c>
      <c r="R95" s="234">
        <v>0</v>
      </c>
      <c r="S95" s="233">
        <v>13186</v>
      </c>
      <c r="T95" s="233">
        <v>19755</v>
      </c>
      <c r="U95" s="233">
        <v>8595</v>
      </c>
      <c r="V95" s="234">
        <v>0</v>
      </c>
      <c r="W95" s="233">
        <v>41468</v>
      </c>
      <c r="X95" s="233">
        <v>1081</v>
      </c>
      <c r="Y95" s="233">
        <v>180</v>
      </c>
      <c r="Z95" s="233">
        <v>2052</v>
      </c>
      <c r="AA95" s="233">
        <v>440</v>
      </c>
      <c r="AB95" s="233">
        <v>1031</v>
      </c>
      <c r="AC95" s="233">
        <v>42115</v>
      </c>
      <c r="AD95" s="233">
        <v>4137</v>
      </c>
      <c r="AE95" s="234">
        <v>0</v>
      </c>
      <c r="AF95" s="235">
        <v>41.7</v>
      </c>
      <c r="AG95" s="233">
        <v>9096</v>
      </c>
      <c r="AH95" s="233">
        <v>12903</v>
      </c>
      <c r="AI95" s="233">
        <v>10739</v>
      </c>
      <c r="AJ95" s="233">
        <v>9005</v>
      </c>
      <c r="AK95" s="233">
        <v>2998</v>
      </c>
      <c r="AL95" s="233">
        <v>1205</v>
      </c>
      <c r="AM95" s="233">
        <v>306</v>
      </c>
      <c r="AN95" s="234">
        <v>0</v>
      </c>
      <c r="AU95" s="233">
        <v>41386</v>
      </c>
      <c r="AV95" s="233">
        <v>4738</v>
      </c>
      <c r="AW95" s="233">
        <v>128</v>
      </c>
      <c r="AX95" s="233">
        <v>25600</v>
      </c>
      <c r="AY95" s="233">
        <v>8517</v>
      </c>
      <c r="AZ95" s="233">
        <v>6312</v>
      </c>
      <c r="BA95" s="233">
        <v>5737</v>
      </c>
      <c r="BB95" s="233">
        <v>86</v>
      </c>
      <c r="BC95" s="233">
        <v>41468</v>
      </c>
      <c r="BD95" s="233">
        <v>22475</v>
      </c>
      <c r="BE95" s="233">
        <v>15066</v>
      </c>
      <c r="BF95" s="233">
        <v>3927</v>
      </c>
      <c r="BG95" s="234">
        <v>0</v>
      </c>
      <c r="BH95" s="233">
        <v>16225</v>
      </c>
      <c r="BI95" s="233">
        <v>7087</v>
      </c>
      <c r="BJ95" s="233">
        <v>15493</v>
      </c>
      <c r="BK95" s="233">
        <v>2663</v>
      </c>
      <c r="BL95" s="234">
        <v>0</v>
      </c>
      <c r="BM95" s="233">
        <v>35532</v>
      </c>
      <c r="BN95" s="233">
        <v>1141</v>
      </c>
      <c r="BO95" s="233">
        <v>4795</v>
      </c>
      <c r="BP95" s="234">
        <v>0</v>
      </c>
      <c r="BQ95" s="233">
        <v>40146</v>
      </c>
      <c r="BR95" s="233">
        <v>942</v>
      </c>
      <c r="BS95" s="233">
        <v>342</v>
      </c>
      <c r="BT95" s="234" t="s">
        <v>233</v>
      </c>
      <c r="BU95" s="233">
        <v>38</v>
      </c>
      <c r="BV95" s="233">
        <v>37632</v>
      </c>
      <c r="BW95" s="233">
        <v>3836</v>
      </c>
      <c r="BX95" s="236">
        <v>0</v>
      </c>
      <c r="BY95" s="261">
        <f t="shared" si="4"/>
        <v>0.1019631583499092</v>
      </c>
      <c r="BZ95" s="261">
        <f t="shared" si="5"/>
        <v>5.2322061748681141E-2</v>
      </c>
      <c r="CA95" s="237"/>
    </row>
    <row r="96" spans="1:79" hidden="1" x14ac:dyDescent="0.25">
      <c r="A96" s="257" t="str">
        <f t="shared" si="3"/>
        <v>2016ManitobaLicensed practical nurses</v>
      </c>
      <c r="B96" s="213">
        <v>2016</v>
      </c>
      <c r="C96" s="258"/>
      <c r="D96" s="258"/>
      <c r="E96" s="209" t="s">
        <v>20</v>
      </c>
      <c r="F96" s="209" t="s">
        <v>3</v>
      </c>
      <c r="G96" s="233">
        <v>3235</v>
      </c>
      <c r="H96" s="233">
        <v>266</v>
      </c>
      <c r="I96" s="233">
        <v>199</v>
      </c>
      <c r="J96" s="233">
        <v>2969</v>
      </c>
      <c r="K96" s="233">
        <v>176</v>
      </c>
      <c r="L96" s="233">
        <v>85</v>
      </c>
      <c r="M96" s="233">
        <v>5</v>
      </c>
      <c r="N96" s="234">
        <v>0</v>
      </c>
      <c r="O96" s="233">
        <v>46</v>
      </c>
      <c r="P96" s="233">
        <v>68</v>
      </c>
      <c r="Q96" s="233">
        <v>85</v>
      </c>
      <c r="R96" s="234">
        <v>0</v>
      </c>
      <c r="S96" s="233">
        <v>666</v>
      </c>
      <c r="T96" s="233">
        <v>1527</v>
      </c>
      <c r="U96" s="233">
        <v>776</v>
      </c>
      <c r="V96" s="234">
        <v>0</v>
      </c>
      <c r="W96" s="233">
        <v>3103</v>
      </c>
      <c r="X96" s="233">
        <v>13</v>
      </c>
      <c r="Y96" s="234">
        <v>2</v>
      </c>
      <c r="Z96" s="233">
        <v>74</v>
      </c>
      <c r="AA96" s="233">
        <v>43</v>
      </c>
      <c r="AB96" s="233">
        <v>0</v>
      </c>
      <c r="AC96" s="233">
        <v>2933</v>
      </c>
      <c r="AD96" s="233">
        <v>302</v>
      </c>
      <c r="AE96" s="234">
        <v>0</v>
      </c>
      <c r="AF96" s="235">
        <v>44.4</v>
      </c>
      <c r="AG96" s="233">
        <v>432</v>
      </c>
      <c r="AH96" s="233">
        <v>814</v>
      </c>
      <c r="AI96" s="233">
        <v>839</v>
      </c>
      <c r="AJ96" s="233">
        <v>716</v>
      </c>
      <c r="AK96" s="233">
        <v>275</v>
      </c>
      <c r="AL96" s="233">
        <v>115</v>
      </c>
      <c r="AM96" s="233">
        <v>44</v>
      </c>
      <c r="AN96" s="234">
        <v>0</v>
      </c>
      <c r="AU96" s="233">
        <v>2874</v>
      </c>
      <c r="AV96" s="233">
        <v>360</v>
      </c>
      <c r="AW96" s="233">
        <v>1</v>
      </c>
      <c r="AX96" s="233">
        <v>1489</v>
      </c>
      <c r="AY96" s="233">
        <v>802</v>
      </c>
      <c r="AZ96" s="233">
        <v>388</v>
      </c>
      <c r="BA96" s="233">
        <v>556</v>
      </c>
      <c r="BB96" s="234">
        <v>0</v>
      </c>
      <c r="BC96" s="233">
        <v>3103</v>
      </c>
      <c r="BD96" s="233">
        <v>1003</v>
      </c>
      <c r="BE96" s="233">
        <v>1786</v>
      </c>
      <c r="BF96" s="233">
        <v>313</v>
      </c>
      <c r="BG96" s="234">
        <v>1</v>
      </c>
      <c r="BH96" s="233">
        <v>1187</v>
      </c>
      <c r="BI96" s="233">
        <v>472</v>
      </c>
      <c r="BJ96" s="233">
        <v>1300</v>
      </c>
      <c r="BK96" s="233">
        <v>144</v>
      </c>
      <c r="BL96" s="234">
        <v>0</v>
      </c>
      <c r="BM96" s="233">
        <v>2878</v>
      </c>
      <c r="BN96" s="233">
        <v>35</v>
      </c>
      <c r="BO96" s="233">
        <v>190</v>
      </c>
      <c r="BP96" s="234">
        <v>0</v>
      </c>
      <c r="BQ96" s="233">
        <v>3008</v>
      </c>
      <c r="BR96" s="233">
        <v>71</v>
      </c>
      <c r="BS96" s="233">
        <v>21</v>
      </c>
      <c r="BT96" s="233">
        <v>3</v>
      </c>
      <c r="BU96" s="234">
        <v>0</v>
      </c>
      <c r="BV96" s="233">
        <v>1795</v>
      </c>
      <c r="BW96" s="233">
        <v>1308</v>
      </c>
      <c r="BX96" s="236">
        <v>0</v>
      </c>
      <c r="BY96" s="261">
        <f t="shared" si="4"/>
        <v>8.2225656877897985E-2</v>
      </c>
      <c r="BZ96" s="261">
        <f t="shared" si="5"/>
        <v>6.1514683153013908E-2</v>
      </c>
      <c r="CA96" s="237"/>
    </row>
    <row r="97" spans="1:79" hidden="1" x14ac:dyDescent="0.25">
      <c r="A97" s="257" t="str">
        <f t="shared" si="3"/>
        <v>2016SaskatchewanLicensed practical nurses</v>
      </c>
      <c r="B97" s="213">
        <v>2016</v>
      </c>
      <c r="C97" s="258"/>
      <c r="D97" s="258"/>
      <c r="E97" s="259" t="s">
        <v>21</v>
      </c>
      <c r="F97" s="209" t="s">
        <v>3</v>
      </c>
      <c r="G97" s="233">
        <v>3526</v>
      </c>
      <c r="H97" s="233">
        <v>297</v>
      </c>
      <c r="I97" s="233">
        <v>300</v>
      </c>
      <c r="J97" s="233">
        <v>3229</v>
      </c>
      <c r="K97" s="233">
        <v>220</v>
      </c>
      <c r="L97" s="233">
        <v>73</v>
      </c>
      <c r="M97" s="233">
        <v>4</v>
      </c>
      <c r="N97" s="234">
        <v>0</v>
      </c>
      <c r="O97" s="233">
        <v>161</v>
      </c>
      <c r="P97" s="233">
        <v>70</v>
      </c>
      <c r="Q97" s="233">
        <v>69</v>
      </c>
      <c r="R97" s="234">
        <v>0</v>
      </c>
      <c r="S97" s="233">
        <v>1219</v>
      </c>
      <c r="T97" s="233">
        <v>1466</v>
      </c>
      <c r="U97" s="233">
        <v>544</v>
      </c>
      <c r="V97" s="234">
        <v>0</v>
      </c>
      <c r="W97" s="233">
        <v>3389</v>
      </c>
      <c r="X97" s="233">
        <v>54</v>
      </c>
      <c r="Y97" s="233">
        <v>4</v>
      </c>
      <c r="Z97" s="233">
        <v>72</v>
      </c>
      <c r="AA97" s="233">
        <v>4</v>
      </c>
      <c r="AB97" s="233">
        <v>3</v>
      </c>
      <c r="AC97" s="233">
        <v>3305</v>
      </c>
      <c r="AD97" s="233">
        <v>221</v>
      </c>
      <c r="AE97" s="234">
        <v>0</v>
      </c>
      <c r="AF97" s="235">
        <v>40</v>
      </c>
      <c r="AG97" s="233">
        <v>763</v>
      </c>
      <c r="AH97" s="233">
        <v>1198</v>
      </c>
      <c r="AI97" s="233">
        <v>687</v>
      </c>
      <c r="AJ97" s="233">
        <v>616</v>
      </c>
      <c r="AK97" s="233">
        <v>215</v>
      </c>
      <c r="AL97" s="233">
        <v>39</v>
      </c>
      <c r="AM97" s="233">
        <v>8</v>
      </c>
      <c r="AN97" s="234">
        <v>0</v>
      </c>
      <c r="AU97" s="233">
        <v>3196</v>
      </c>
      <c r="AV97" s="233">
        <v>330</v>
      </c>
      <c r="AW97" s="234">
        <v>0</v>
      </c>
      <c r="AX97" s="233">
        <v>2095</v>
      </c>
      <c r="AY97" s="233">
        <v>756</v>
      </c>
      <c r="AZ97" s="233">
        <v>229</v>
      </c>
      <c r="BA97" s="233">
        <v>446</v>
      </c>
      <c r="BB97" s="234">
        <v>0</v>
      </c>
      <c r="BC97" s="233">
        <v>3389</v>
      </c>
      <c r="BD97" s="233">
        <v>1650</v>
      </c>
      <c r="BE97" s="233">
        <v>924</v>
      </c>
      <c r="BF97" s="233">
        <v>813</v>
      </c>
      <c r="BG97" s="233">
        <v>2</v>
      </c>
      <c r="BH97" s="233">
        <v>1769</v>
      </c>
      <c r="BI97" s="233">
        <v>890</v>
      </c>
      <c r="BJ97" s="233">
        <v>636</v>
      </c>
      <c r="BK97" s="233">
        <v>68</v>
      </c>
      <c r="BL97" s="234">
        <v>26</v>
      </c>
      <c r="BM97" s="233">
        <v>2996</v>
      </c>
      <c r="BN97" s="233">
        <v>48</v>
      </c>
      <c r="BO97" s="233">
        <v>320</v>
      </c>
      <c r="BP97" s="234">
        <v>25</v>
      </c>
      <c r="BQ97" s="233">
        <v>3188</v>
      </c>
      <c r="BR97" s="233">
        <v>157</v>
      </c>
      <c r="BS97" s="233">
        <v>16</v>
      </c>
      <c r="BT97" s="234">
        <v>0</v>
      </c>
      <c r="BU97" s="234">
        <v>28</v>
      </c>
      <c r="BV97" s="233">
        <v>2319</v>
      </c>
      <c r="BW97" s="233">
        <v>1070</v>
      </c>
      <c r="BX97" s="236">
        <v>0</v>
      </c>
      <c r="BY97" s="261">
        <f t="shared" si="4"/>
        <v>8.4231423709585931E-2</v>
      </c>
      <c r="BZ97" s="261">
        <f t="shared" si="5"/>
        <v>8.508224617129892E-2</v>
      </c>
      <c r="CA97" s="237"/>
    </row>
    <row r="98" spans="1:79" hidden="1" x14ac:dyDescent="0.25">
      <c r="A98" s="257" t="str">
        <f t="shared" si="3"/>
        <v>2016AlbertaLicensed practical nurses</v>
      </c>
      <c r="B98" s="213">
        <v>2016</v>
      </c>
      <c r="C98" s="258"/>
      <c r="D98" s="258"/>
      <c r="E98" s="209" t="s">
        <v>22</v>
      </c>
      <c r="F98" s="209" t="s">
        <v>3</v>
      </c>
      <c r="G98" s="233">
        <v>13261</v>
      </c>
      <c r="H98" s="233">
        <v>1721</v>
      </c>
      <c r="I98" s="233">
        <v>974</v>
      </c>
      <c r="J98" s="233">
        <v>11540</v>
      </c>
      <c r="K98" s="233">
        <v>1238</v>
      </c>
      <c r="L98" s="233">
        <v>455</v>
      </c>
      <c r="M98" s="233">
        <v>28</v>
      </c>
      <c r="N98" s="234">
        <v>0</v>
      </c>
      <c r="O98" s="233">
        <v>505</v>
      </c>
      <c r="P98" s="233">
        <v>272</v>
      </c>
      <c r="Q98" s="233">
        <v>197</v>
      </c>
      <c r="R98" s="234">
        <v>0</v>
      </c>
      <c r="S98" s="233">
        <v>4765</v>
      </c>
      <c r="T98" s="233">
        <v>5008</v>
      </c>
      <c r="U98" s="233">
        <v>1767</v>
      </c>
      <c r="V98" s="234">
        <v>0</v>
      </c>
      <c r="W98" s="233">
        <v>11631</v>
      </c>
      <c r="X98" s="233">
        <v>77</v>
      </c>
      <c r="Y98" s="233">
        <v>15</v>
      </c>
      <c r="Z98" s="233">
        <v>1500</v>
      </c>
      <c r="AA98" s="233">
        <v>38</v>
      </c>
      <c r="AB98" s="234">
        <v>0</v>
      </c>
      <c r="AC98" s="233">
        <v>12245</v>
      </c>
      <c r="AD98" s="233">
        <v>1016</v>
      </c>
      <c r="AE98" s="234">
        <v>0</v>
      </c>
      <c r="AF98" s="235">
        <v>38.799999999999997</v>
      </c>
      <c r="AG98" s="233">
        <v>3503</v>
      </c>
      <c r="AH98" s="233">
        <v>4343</v>
      </c>
      <c r="AI98" s="233">
        <v>2661</v>
      </c>
      <c r="AJ98" s="233">
        <v>1804</v>
      </c>
      <c r="AK98" s="233">
        <v>598</v>
      </c>
      <c r="AL98" s="233">
        <v>272</v>
      </c>
      <c r="AM98" s="233">
        <v>80</v>
      </c>
      <c r="AN98" s="234">
        <v>0</v>
      </c>
      <c r="AU98" s="233">
        <v>12422</v>
      </c>
      <c r="AV98" s="233">
        <v>839</v>
      </c>
      <c r="AW98" s="234">
        <v>0</v>
      </c>
      <c r="AX98" s="233">
        <v>9261</v>
      </c>
      <c r="AY98" s="233">
        <v>2171</v>
      </c>
      <c r="AZ98" s="233">
        <v>792</v>
      </c>
      <c r="BA98" s="233">
        <v>1037</v>
      </c>
      <c r="BB98" s="234">
        <v>0</v>
      </c>
      <c r="BC98" s="233">
        <v>11631</v>
      </c>
      <c r="BD98" s="233">
        <v>4465</v>
      </c>
      <c r="BE98" s="233">
        <v>4871</v>
      </c>
      <c r="BF98" s="233">
        <v>2295</v>
      </c>
      <c r="BG98" s="234">
        <v>0</v>
      </c>
      <c r="BH98" s="233">
        <v>4882</v>
      </c>
      <c r="BI98" s="233">
        <v>3080</v>
      </c>
      <c r="BJ98" s="233">
        <v>3218</v>
      </c>
      <c r="BK98" s="233">
        <v>451</v>
      </c>
      <c r="BL98" s="234">
        <v>0</v>
      </c>
      <c r="BM98" s="233">
        <v>10344</v>
      </c>
      <c r="BN98" s="233">
        <v>220</v>
      </c>
      <c r="BO98" s="233">
        <v>1067</v>
      </c>
      <c r="BP98" s="234">
        <v>0</v>
      </c>
      <c r="BQ98" s="233">
        <v>10954</v>
      </c>
      <c r="BR98" s="233">
        <v>477</v>
      </c>
      <c r="BS98" s="233">
        <v>186</v>
      </c>
      <c r="BT98" s="233">
        <v>14</v>
      </c>
      <c r="BU98" s="234">
        <v>0</v>
      </c>
      <c r="BV98" s="233">
        <v>9631</v>
      </c>
      <c r="BW98" s="233">
        <v>2000</v>
      </c>
      <c r="BX98" s="236">
        <v>0</v>
      </c>
      <c r="BY98" s="261">
        <f t="shared" si="4"/>
        <v>0.12977905135359324</v>
      </c>
      <c r="BZ98" s="261">
        <f t="shared" si="5"/>
        <v>7.344845788402081E-2</v>
      </c>
      <c r="CA98" s="237"/>
    </row>
    <row r="99" spans="1:79" hidden="1" x14ac:dyDescent="0.25">
      <c r="A99" s="257" t="str">
        <f t="shared" si="3"/>
        <v>2016British ColumbiaLicensed practical nurses</v>
      </c>
      <c r="B99" s="213">
        <v>2016</v>
      </c>
      <c r="C99" s="258"/>
      <c r="D99" s="258"/>
      <c r="E99" s="209" t="s">
        <v>23</v>
      </c>
      <c r="F99" s="209" t="s">
        <v>3</v>
      </c>
      <c r="G99" s="233">
        <v>11775</v>
      </c>
      <c r="H99" s="233">
        <v>1012</v>
      </c>
      <c r="I99" s="233">
        <v>853</v>
      </c>
      <c r="J99" s="233">
        <v>10763</v>
      </c>
      <c r="K99" s="233">
        <v>648</v>
      </c>
      <c r="L99" s="233">
        <v>337</v>
      </c>
      <c r="M99" s="233">
        <v>27</v>
      </c>
      <c r="N99" s="234">
        <v>0</v>
      </c>
      <c r="O99" s="233">
        <v>346</v>
      </c>
      <c r="P99" s="233">
        <v>293</v>
      </c>
      <c r="Q99" s="233">
        <v>214</v>
      </c>
      <c r="R99" s="234">
        <v>0</v>
      </c>
      <c r="S99" s="233">
        <v>3442</v>
      </c>
      <c r="T99" s="233">
        <v>5487</v>
      </c>
      <c r="U99" s="233">
        <v>1834</v>
      </c>
      <c r="V99" s="234">
        <v>0</v>
      </c>
      <c r="W99" s="233">
        <v>10832</v>
      </c>
      <c r="X99" s="233">
        <v>214</v>
      </c>
      <c r="Y99" s="233">
        <v>25</v>
      </c>
      <c r="Z99" s="233">
        <v>155</v>
      </c>
      <c r="AA99" s="233">
        <v>57</v>
      </c>
      <c r="AB99" s="233">
        <v>492</v>
      </c>
      <c r="AC99" s="233">
        <v>10591</v>
      </c>
      <c r="AD99" s="233">
        <v>1184</v>
      </c>
      <c r="AE99" s="234">
        <v>0</v>
      </c>
      <c r="AF99" s="235">
        <v>41.1</v>
      </c>
      <c r="AG99" s="233">
        <v>2225</v>
      </c>
      <c r="AH99" s="233">
        <v>3594</v>
      </c>
      <c r="AI99" s="233">
        <v>2832</v>
      </c>
      <c r="AJ99" s="233">
        <v>2269</v>
      </c>
      <c r="AK99" s="233">
        <v>625</v>
      </c>
      <c r="AL99" s="233">
        <v>198</v>
      </c>
      <c r="AM99" s="233">
        <v>32</v>
      </c>
      <c r="AN99" s="234">
        <v>0</v>
      </c>
      <c r="AU99" s="233">
        <v>11019</v>
      </c>
      <c r="AV99" s="233">
        <v>164</v>
      </c>
      <c r="AW99" s="233">
        <v>592</v>
      </c>
      <c r="AX99" s="233">
        <v>8097</v>
      </c>
      <c r="AY99" s="233">
        <v>2047</v>
      </c>
      <c r="AZ99" s="233">
        <v>576</v>
      </c>
      <c r="BA99" s="233">
        <v>801</v>
      </c>
      <c r="BB99" s="233">
        <v>254</v>
      </c>
      <c r="BC99" s="233">
        <v>10832</v>
      </c>
      <c r="BD99" s="233">
        <v>4979</v>
      </c>
      <c r="BE99" s="233">
        <v>2685</v>
      </c>
      <c r="BF99" s="233">
        <v>3147</v>
      </c>
      <c r="BG99" s="233">
        <v>21</v>
      </c>
      <c r="BH99" s="233">
        <v>3990</v>
      </c>
      <c r="BI99" s="233">
        <v>1116</v>
      </c>
      <c r="BJ99" s="233">
        <v>4738</v>
      </c>
      <c r="BK99" s="233">
        <v>873</v>
      </c>
      <c r="BL99" s="233">
        <v>115</v>
      </c>
      <c r="BM99" s="233">
        <v>9642</v>
      </c>
      <c r="BN99" s="233">
        <v>265</v>
      </c>
      <c r="BO99" s="233">
        <v>804</v>
      </c>
      <c r="BP99" s="233">
        <v>121</v>
      </c>
      <c r="BQ99" s="233">
        <v>10250</v>
      </c>
      <c r="BR99" s="233">
        <v>183</v>
      </c>
      <c r="BS99" s="233">
        <v>124</v>
      </c>
      <c r="BT99" s="233">
        <v>25</v>
      </c>
      <c r="BU99" s="233">
        <v>250</v>
      </c>
      <c r="BV99" s="233">
        <v>9893</v>
      </c>
      <c r="BW99" s="233">
        <v>939</v>
      </c>
      <c r="BX99" s="236">
        <v>0</v>
      </c>
      <c r="BY99" s="261">
        <f t="shared" si="4"/>
        <v>8.59447983014862E-2</v>
      </c>
      <c r="BZ99" s="261">
        <f t="shared" si="5"/>
        <v>7.244161358811041E-2</v>
      </c>
      <c r="CA99" s="237"/>
    </row>
    <row r="100" spans="1:79" hidden="1" x14ac:dyDescent="0.25">
      <c r="A100" s="257" t="str">
        <f t="shared" si="3"/>
        <v>2016YukonLicensed practical nurses</v>
      </c>
      <c r="B100" s="213">
        <v>2016</v>
      </c>
      <c r="C100" s="258"/>
      <c r="D100" s="258"/>
      <c r="E100" s="209" t="s">
        <v>24</v>
      </c>
      <c r="F100" s="209" t="s">
        <v>3</v>
      </c>
      <c r="G100" s="240">
        <v>114</v>
      </c>
      <c r="H100" s="240">
        <v>14</v>
      </c>
      <c r="I100" s="241">
        <v>114</v>
      </c>
      <c r="J100" s="240">
        <v>100</v>
      </c>
      <c r="K100" s="240">
        <v>11</v>
      </c>
      <c r="L100" s="240" t="s">
        <v>312</v>
      </c>
      <c r="M100" s="240" t="s">
        <v>312</v>
      </c>
      <c r="N100" s="234">
        <v>0</v>
      </c>
      <c r="O100" s="241">
        <v>44</v>
      </c>
      <c r="P100" s="241">
        <v>44</v>
      </c>
      <c r="Q100" s="241">
        <v>26</v>
      </c>
      <c r="R100" s="241">
        <v>0</v>
      </c>
      <c r="S100" s="240">
        <v>33</v>
      </c>
      <c r="T100" s="240">
        <v>42</v>
      </c>
      <c r="U100" s="240">
        <v>25</v>
      </c>
      <c r="V100" s="234">
        <v>0</v>
      </c>
      <c r="W100" s="240">
        <v>110</v>
      </c>
      <c r="X100" s="240" t="s">
        <v>312</v>
      </c>
      <c r="Y100" s="240" t="s">
        <v>312</v>
      </c>
      <c r="Z100" s="234">
        <v>0</v>
      </c>
      <c r="AA100" s="234">
        <v>0</v>
      </c>
      <c r="AB100" s="240" t="s">
        <v>312</v>
      </c>
      <c r="AC100" s="240">
        <v>105</v>
      </c>
      <c r="AD100" s="240">
        <v>9</v>
      </c>
      <c r="AE100" s="234">
        <v>0</v>
      </c>
      <c r="AF100" s="242">
        <v>42.5</v>
      </c>
      <c r="AG100" s="240">
        <v>21</v>
      </c>
      <c r="AH100" s="240">
        <v>34</v>
      </c>
      <c r="AI100" s="240">
        <v>16</v>
      </c>
      <c r="AJ100" s="240">
        <v>32</v>
      </c>
      <c r="AK100" s="241" t="s">
        <v>312</v>
      </c>
      <c r="AL100" s="240" t="s">
        <v>312</v>
      </c>
      <c r="AM100" s="240" t="s">
        <v>312</v>
      </c>
      <c r="AN100" s="234">
        <v>0</v>
      </c>
      <c r="AU100" s="241" t="s">
        <v>312</v>
      </c>
      <c r="AV100" s="240" t="s">
        <v>312</v>
      </c>
      <c r="AW100" s="234">
        <v>0</v>
      </c>
      <c r="AX100" s="240">
        <v>65</v>
      </c>
      <c r="AY100" s="240">
        <v>24</v>
      </c>
      <c r="AZ100" s="240">
        <v>14</v>
      </c>
      <c r="BA100" s="240">
        <v>11</v>
      </c>
      <c r="BB100" s="234">
        <v>0</v>
      </c>
      <c r="BC100" s="240">
        <v>110</v>
      </c>
      <c r="BD100" s="240">
        <v>70</v>
      </c>
      <c r="BE100" s="240">
        <v>16</v>
      </c>
      <c r="BF100" s="240">
        <v>24</v>
      </c>
      <c r="BG100" s="240">
        <v>0</v>
      </c>
      <c r="BH100" s="240">
        <v>30</v>
      </c>
      <c r="BI100" s="240">
        <v>6</v>
      </c>
      <c r="BJ100" s="240">
        <v>67</v>
      </c>
      <c r="BK100" s="240">
        <v>7</v>
      </c>
      <c r="BL100" s="234">
        <v>0</v>
      </c>
      <c r="BM100" s="240">
        <v>104</v>
      </c>
      <c r="BN100" s="240" t="s">
        <v>312</v>
      </c>
      <c r="BO100" s="240" t="s">
        <v>312</v>
      </c>
      <c r="BP100" s="234">
        <v>0</v>
      </c>
      <c r="BQ100" s="240">
        <v>104</v>
      </c>
      <c r="BR100" s="240" t="s">
        <v>312</v>
      </c>
      <c r="BS100" s="240" t="s">
        <v>312</v>
      </c>
      <c r="BT100" s="234">
        <v>0</v>
      </c>
      <c r="BU100" s="234">
        <v>2</v>
      </c>
      <c r="BV100" s="240">
        <v>103</v>
      </c>
      <c r="BW100" s="234">
        <v>7</v>
      </c>
      <c r="BX100" s="236">
        <v>0</v>
      </c>
      <c r="BY100" s="261">
        <f t="shared" si="4"/>
        <v>0.12280701754385964</v>
      </c>
      <c r="BZ100" s="261">
        <f t="shared" si="5"/>
        <v>1</v>
      </c>
      <c r="CA100" s="237"/>
    </row>
    <row r="101" spans="1:79" hidden="1" x14ac:dyDescent="0.25">
      <c r="A101" s="257" t="str">
        <f t="shared" si="3"/>
        <v>2016Northwest TerritoriesLicensed practical nurses</v>
      </c>
      <c r="B101" s="213">
        <v>2016</v>
      </c>
      <c r="C101" s="258"/>
      <c r="D101" s="258"/>
      <c r="E101" s="209" t="s">
        <v>25</v>
      </c>
      <c r="F101" s="209" t="s">
        <v>3</v>
      </c>
      <c r="G101" s="240">
        <v>117</v>
      </c>
      <c r="H101" s="240">
        <v>34</v>
      </c>
      <c r="I101" s="240">
        <v>18</v>
      </c>
      <c r="J101" s="240">
        <v>83</v>
      </c>
      <c r="K101" s="240">
        <v>16</v>
      </c>
      <c r="L101" s="240">
        <v>13</v>
      </c>
      <c r="M101" s="240">
        <v>5</v>
      </c>
      <c r="N101" s="234">
        <v>0</v>
      </c>
      <c r="O101" s="240">
        <v>4</v>
      </c>
      <c r="P101" s="240">
        <v>6</v>
      </c>
      <c r="Q101" s="240">
        <v>8</v>
      </c>
      <c r="R101" s="234">
        <v>0</v>
      </c>
      <c r="S101" s="240">
        <v>12</v>
      </c>
      <c r="T101" s="240">
        <v>41</v>
      </c>
      <c r="U101" s="240">
        <v>30</v>
      </c>
      <c r="V101" s="234">
        <v>0</v>
      </c>
      <c r="W101" s="240">
        <v>105</v>
      </c>
      <c r="X101" s="240">
        <v>4</v>
      </c>
      <c r="Y101" s="234">
        <v>1</v>
      </c>
      <c r="Z101" s="234">
        <v>3</v>
      </c>
      <c r="AA101" s="234">
        <v>0</v>
      </c>
      <c r="AB101" s="234">
        <v>4</v>
      </c>
      <c r="AC101" s="240">
        <v>94</v>
      </c>
      <c r="AD101" s="240">
        <v>23</v>
      </c>
      <c r="AE101" s="234">
        <v>0</v>
      </c>
      <c r="AF101" s="242">
        <v>45.9</v>
      </c>
      <c r="AG101" s="240">
        <v>7</v>
      </c>
      <c r="AH101" s="240">
        <v>37</v>
      </c>
      <c r="AI101" s="240">
        <v>22</v>
      </c>
      <c r="AJ101" s="240">
        <v>31</v>
      </c>
      <c r="AK101" s="240">
        <v>14</v>
      </c>
      <c r="AL101" s="240">
        <v>3</v>
      </c>
      <c r="AM101" s="240">
        <v>3</v>
      </c>
      <c r="AN101" s="234">
        <v>0</v>
      </c>
      <c r="AU101" s="240">
        <v>113</v>
      </c>
      <c r="AV101" s="240">
        <v>2</v>
      </c>
      <c r="AW101" s="240">
        <v>2</v>
      </c>
      <c r="AX101" s="240">
        <v>45</v>
      </c>
      <c r="AY101" s="240">
        <v>29</v>
      </c>
      <c r="AZ101" s="240">
        <v>21</v>
      </c>
      <c r="BA101" s="240">
        <v>22</v>
      </c>
      <c r="BB101" s="234">
        <v>0</v>
      </c>
      <c r="BC101" s="240">
        <v>105</v>
      </c>
      <c r="BD101" s="240">
        <v>85</v>
      </c>
      <c r="BE101" s="240">
        <v>6</v>
      </c>
      <c r="BF101" s="240">
        <v>12</v>
      </c>
      <c r="BG101" s="240">
        <v>2</v>
      </c>
      <c r="BH101" s="240">
        <v>29</v>
      </c>
      <c r="BI101" s="240">
        <v>27</v>
      </c>
      <c r="BJ101" s="240">
        <v>46</v>
      </c>
      <c r="BK101" s="240">
        <v>3</v>
      </c>
      <c r="BL101" s="234">
        <v>0</v>
      </c>
      <c r="BM101" s="240">
        <v>91</v>
      </c>
      <c r="BN101" s="240">
        <v>5</v>
      </c>
      <c r="BO101" s="240">
        <v>9</v>
      </c>
      <c r="BP101" s="234">
        <v>0</v>
      </c>
      <c r="BQ101" s="240">
        <v>104</v>
      </c>
      <c r="BR101" s="234">
        <v>0</v>
      </c>
      <c r="BS101" s="234">
        <v>0</v>
      </c>
      <c r="BT101" s="234">
        <v>0</v>
      </c>
      <c r="BU101" s="234">
        <v>1</v>
      </c>
      <c r="BV101" s="240">
        <v>39</v>
      </c>
      <c r="BW101" s="240">
        <v>66</v>
      </c>
      <c r="BX101" s="245">
        <v>0</v>
      </c>
      <c r="BY101" s="261">
        <f t="shared" si="4"/>
        <v>0.29059829059829062</v>
      </c>
      <c r="BZ101" s="261">
        <f t="shared" si="5"/>
        <v>0.15384615384615385</v>
      </c>
      <c r="CA101" s="237"/>
    </row>
    <row r="102" spans="1:79" hidden="1" x14ac:dyDescent="0.25">
      <c r="A102" s="257" t="str">
        <f t="shared" si="3"/>
        <v>2016NunavutLicensed practical nurses</v>
      </c>
      <c r="B102" s="213">
        <v>2016</v>
      </c>
      <c r="C102" s="258"/>
      <c r="D102" s="258"/>
      <c r="E102" s="209" t="s">
        <v>26</v>
      </c>
      <c r="F102" s="209" t="s">
        <v>3</v>
      </c>
      <c r="G102" s="240">
        <v>97</v>
      </c>
      <c r="H102" s="243" t="s">
        <v>233</v>
      </c>
      <c r="I102" s="243" t="s">
        <v>233</v>
      </c>
      <c r="J102" s="243" t="s">
        <v>233</v>
      </c>
      <c r="K102" s="243" t="s">
        <v>233</v>
      </c>
      <c r="L102" s="243" t="s">
        <v>233</v>
      </c>
      <c r="M102" s="243" t="s">
        <v>233</v>
      </c>
      <c r="N102" s="244" t="s">
        <v>233</v>
      </c>
      <c r="O102" s="243" t="s">
        <v>233</v>
      </c>
      <c r="P102" s="243" t="s">
        <v>233</v>
      </c>
      <c r="Q102" s="243" t="s">
        <v>233</v>
      </c>
      <c r="R102" s="244" t="s">
        <v>233</v>
      </c>
      <c r="S102" s="243" t="s">
        <v>233</v>
      </c>
      <c r="T102" s="243" t="s">
        <v>233</v>
      </c>
      <c r="U102" s="243" t="s">
        <v>233</v>
      </c>
      <c r="V102" s="244" t="s">
        <v>233</v>
      </c>
      <c r="W102" s="240" t="s">
        <v>233</v>
      </c>
      <c r="X102" s="240" t="s">
        <v>233</v>
      </c>
      <c r="Y102" s="234" t="s">
        <v>233</v>
      </c>
      <c r="Z102" s="234" t="s">
        <v>233</v>
      </c>
      <c r="AA102" s="234" t="s">
        <v>233</v>
      </c>
      <c r="AB102" s="234" t="s">
        <v>233</v>
      </c>
      <c r="AC102" s="240" t="s">
        <v>233</v>
      </c>
      <c r="AD102" s="240" t="s">
        <v>233</v>
      </c>
      <c r="AE102" s="234" t="s">
        <v>233</v>
      </c>
      <c r="AF102" s="242" t="s">
        <v>233</v>
      </c>
      <c r="AG102" s="240" t="s">
        <v>233</v>
      </c>
      <c r="AH102" s="240" t="s">
        <v>233</v>
      </c>
      <c r="AI102" s="240" t="s">
        <v>233</v>
      </c>
      <c r="AJ102" s="240" t="s">
        <v>233</v>
      </c>
      <c r="AK102" s="240" t="s">
        <v>233</v>
      </c>
      <c r="AL102" s="240" t="s">
        <v>233</v>
      </c>
      <c r="AM102" s="240" t="s">
        <v>233</v>
      </c>
      <c r="AN102" s="234" t="s">
        <v>233</v>
      </c>
      <c r="AU102" s="240" t="s">
        <v>233</v>
      </c>
      <c r="AV102" s="240" t="s">
        <v>233</v>
      </c>
      <c r="AW102" s="240" t="s">
        <v>233</v>
      </c>
      <c r="AX102" s="240" t="s">
        <v>233</v>
      </c>
      <c r="AY102" s="240" t="s">
        <v>233</v>
      </c>
      <c r="AZ102" s="240" t="s">
        <v>233</v>
      </c>
      <c r="BA102" s="240" t="s">
        <v>233</v>
      </c>
      <c r="BB102" s="234" t="s">
        <v>233</v>
      </c>
      <c r="BC102" s="240" t="s">
        <v>233</v>
      </c>
      <c r="BD102" s="240" t="s">
        <v>233</v>
      </c>
      <c r="BE102" s="240" t="s">
        <v>233</v>
      </c>
      <c r="BF102" s="240" t="s">
        <v>233</v>
      </c>
      <c r="BG102" s="240" t="s">
        <v>233</v>
      </c>
      <c r="BH102" s="240" t="s">
        <v>233</v>
      </c>
      <c r="BI102" s="240" t="s">
        <v>233</v>
      </c>
      <c r="BJ102" s="240" t="s">
        <v>233</v>
      </c>
      <c r="BK102" s="240" t="s">
        <v>233</v>
      </c>
      <c r="BL102" s="234" t="s">
        <v>233</v>
      </c>
      <c r="BM102" s="240" t="s">
        <v>233</v>
      </c>
      <c r="BN102" s="240" t="s">
        <v>233</v>
      </c>
      <c r="BO102" s="240" t="s">
        <v>233</v>
      </c>
      <c r="BP102" s="234" t="s">
        <v>233</v>
      </c>
      <c r="BQ102" s="240" t="s">
        <v>233</v>
      </c>
      <c r="BR102" s="234" t="s">
        <v>233</v>
      </c>
      <c r="BS102" s="234" t="s">
        <v>233</v>
      </c>
      <c r="BT102" s="234" t="s">
        <v>233</v>
      </c>
      <c r="BU102" s="234" t="s">
        <v>233</v>
      </c>
      <c r="BV102" s="240" t="s">
        <v>233</v>
      </c>
      <c r="BW102" s="240" t="s">
        <v>233</v>
      </c>
      <c r="BX102" s="245" t="s">
        <v>233</v>
      </c>
      <c r="BY102" s="261" t="str">
        <f t="shared" si="4"/>
        <v>—</v>
      </c>
      <c r="BZ102" s="261" t="str">
        <f t="shared" si="5"/>
        <v>—</v>
      </c>
      <c r="CA102" s="237"/>
    </row>
    <row r="103" spans="1:79" ht="15.75" hidden="1" x14ac:dyDescent="0.25">
      <c r="A103" s="257" t="str">
        <f t="shared" si="3"/>
        <v>2016Provinces/territories with available dataLicensed practical nurses</v>
      </c>
      <c r="B103" s="213">
        <v>2016</v>
      </c>
      <c r="C103" s="258"/>
      <c r="D103" s="258"/>
      <c r="E103" s="208" t="s">
        <v>357</v>
      </c>
      <c r="F103" s="209" t="s">
        <v>3</v>
      </c>
      <c r="G103" s="233">
        <v>116588</v>
      </c>
      <c r="H103" s="239" t="s">
        <v>233</v>
      </c>
      <c r="I103" s="239" t="s">
        <v>233</v>
      </c>
      <c r="J103" s="239" t="s">
        <v>233</v>
      </c>
      <c r="K103" s="239" t="s">
        <v>233</v>
      </c>
      <c r="L103" s="239" t="s">
        <v>233</v>
      </c>
      <c r="M103" s="239" t="s">
        <v>233</v>
      </c>
      <c r="N103" s="239" t="s">
        <v>233</v>
      </c>
      <c r="O103" s="239" t="s">
        <v>233</v>
      </c>
      <c r="P103" s="239" t="s">
        <v>233</v>
      </c>
      <c r="Q103" s="239" t="s">
        <v>233</v>
      </c>
      <c r="R103" s="239" t="s">
        <v>233</v>
      </c>
      <c r="S103" s="239" t="s">
        <v>233</v>
      </c>
      <c r="T103" s="239" t="s">
        <v>233</v>
      </c>
      <c r="U103" s="239" t="s">
        <v>233</v>
      </c>
      <c r="V103" s="239" t="s">
        <v>233</v>
      </c>
      <c r="W103" s="233">
        <v>105098</v>
      </c>
      <c r="X103" s="233">
        <v>1453</v>
      </c>
      <c r="Y103" s="233">
        <v>234</v>
      </c>
      <c r="Z103" s="233">
        <v>4043</v>
      </c>
      <c r="AA103" s="233">
        <v>591</v>
      </c>
      <c r="AB103" s="233">
        <v>5068</v>
      </c>
      <c r="AC103" s="233">
        <v>105874</v>
      </c>
      <c r="AD103" s="233">
        <v>10617</v>
      </c>
      <c r="AE103" s="234">
        <v>0</v>
      </c>
      <c r="AF103" s="235">
        <v>41.2</v>
      </c>
      <c r="AG103" s="233">
        <v>23124</v>
      </c>
      <c r="AH103" s="233">
        <v>33551</v>
      </c>
      <c r="AI103" s="233">
        <v>28144</v>
      </c>
      <c r="AJ103" s="233">
        <v>22599</v>
      </c>
      <c r="AK103" s="233">
        <v>6218</v>
      </c>
      <c r="AL103" s="233">
        <v>2265</v>
      </c>
      <c r="AM103" s="233">
        <v>578</v>
      </c>
      <c r="AN103" s="233">
        <v>1</v>
      </c>
      <c r="AU103" s="233">
        <v>108753</v>
      </c>
      <c r="AV103" s="233">
        <v>6703</v>
      </c>
      <c r="AW103" s="233">
        <v>921</v>
      </c>
      <c r="AX103" s="233">
        <v>69257</v>
      </c>
      <c r="AY103" s="233">
        <v>21963</v>
      </c>
      <c r="AZ103" s="233">
        <v>12039</v>
      </c>
      <c r="BA103" s="233">
        <v>12876</v>
      </c>
      <c r="BB103" s="233">
        <v>356</v>
      </c>
      <c r="BC103" s="233">
        <v>105098</v>
      </c>
      <c r="BD103" s="233">
        <v>50422</v>
      </c>
      <c r="BE103" s="233">
        <v>40025</v>
      </c>
      <c r="BF103" s="233">
        <v>14625</v>
      </c>
      <c r="BG103" s="233">
        <v>26</v>
      </c>
      <c r="BH103" s="233">
        <v>48478</v>
      </c>
      <c r="BI103" s="233">
        <v>14159</v>
      </c>
      <c r="BJ103" s="233">
        <v>33750</v>
      </c>
      <c r="BK103" s="233">
        <v>8540</v>
      </c>
      <c r="BL103" s="233">
        <v>171</v>
      </c>
      <c r="BM103" s="233">
        <v>94301</v>
      </c>
      <c r="BN103" s="233">
        <v>1969</v>
      </c>
      <c r="BO103" s="233">
        <v>8638</v>
      </c>
      <c r="BP103" s="233">
        <v>184</v>
      </c>
      <c r="BQ103" s="233">
        <v>101258</v>
      </c>
      <c r="BR103" s="233">
        <v>2098</v>
      </c>
      <c r="BS103" s="233">
        <v>1291</v>
      </c>
      <c r="BT103" s="233">
        <v>47</v>
      </c>
      <c r="BU103" s="233">
        <v>400</v>
      </c>
      <c r="BV103" s="233">
        <v>90383</v>
      </c>
      <c r="BW103" s="233">
        <v>14710</v>
      </c>
      <c r="BX103" s="238">
        <v>5</v>
      </c>
      <c r="BY103" s="261" t="str">
        <f t="shared" si="4"/>
        <v>—</v>
      </c>
      <c r="BZ103" s="261" t="str">
        <f t="shared" si="5"/>
        <v>—</v>
      </c>
      <c r="CA103" s="237"/>
    </row>
    <row r="104" spans="1:79" hidden="1" x14ac:dyDescent="0.25">
      <c r="A104" s="257" t="str">
        <f t="shared" si="3"/>
        <v>2017Newfoundland and LabradorLicensed practical nurses</v>
      </c>
      <c r="B104" s="213">
        <v>2017</v>
      </c>
      <c r="C104" s="258"/>
      <c r="D104" s="258"/>
      <c r="E104" s="259" t="s">
        <v>14</v>
      </c>
      <c r="F104" s="209" t="s">
        <v>3</v>
      </c>
      <c r="G104" s="233">
        <v>2403</v>
      </c>
      <c r="H104" s="233">
        <v>229</v>
      </c>
      <c r="I104" s="233">
        <v>244</v>
      </c>
      <c r="J104" s="233">
        <v>2174</v>
      </c>
      <c r="K104" s="233">
        <v>167</v>
      </c>
      <c r="L104" s="233">
        <v>58</v>
      </c>
      <c r="M104" s="233">
        <v>4</v>
      </c>
      <c r="N104" s="234">
        <v>0</v>
      </c>
      <c r="O104" s="233">
        <v>69</v>
      </c>
      <c r="P104" s="233">
        <v>88</v>
      </c>
      <c r="Q104" s="233">
        <v>87</v>
      </c>
      <c r="R104" s="234">
        <v>0</v>
      </c>
      <c r="S104" s="233">
        <v>494</v>
      </c>
      <c r="T104" s="233">
        <v>1289</v>
      </c>
      <c r="U104" s="233">
        <v>391</v>
      </c>
      <c r="V104" s="234">
        <v>0</v>
      </c>
      <c r="W104" s="233">
        <v>2303</v>
      </c>
      <c r="X104" s="233">
        <v>4</v>
      </c>
      <c r="Y104" s="233">
        <v>4</v>
      </c>
      <c r="Z104" s="233">
        <v>55</v>
      </c>
      <c r="AA104" s="233">
        <v>6</v>
      </c>
      <c r="AB104" s="233">
        <v>31</v>
      </c>
      <c r="AC104" s="233">
        <v>2174</v>
      </c>
      <c r="AD104" s="233">
        <v>229</v>
      </c>
      <c r="AE104" s="234">
        <v>0</v>
      </c>
      <c r="AF104" s="235">
        <v>42.4</v>
      </c>
      <c r="AG104" s="233">
        <v>419</v>
      </c>
      <c r="AH104" s="233">
        <v>583</v>
      </c>
      <c r="AI104" s="233">
        <v>648</v>
      </c>
      <c r="AJ104" s="233">
        <v>637</v>
      </c>
      <c r="AK104" s="233">
        <v>98</v>
      </c>
      <c r="AL104" s="233">
        <v>18</v>
      </c>
      <c r="AM104" s="233">
        <v>0</v>
      </c>
      <c r="AN104" s="234">
        <v>0</v>
      </c>
      <c r="AU104" s="233">
        <v>2261</v>
      </c>
      <c r="AV104" s="234">
        <v>0</v>
      </c>
      <c r="AW104" s="233">
        <v>142</v>
      </c>
      <c r="AX104" s="233">
        <v>1064</v>
      </c>
      <c r="AY104" s="233">
        <v>586</v>
      </c>
      <c r="AZ104" s="233">
        <v>477</v>
      </c>
      <c r="BA104" s="233">
        <v>276</v>
      </c>
      <c r="BB104" s="234">
        <v>0</v>
      </c>
      <c r="BC104" s="233">
        <v>2303</v>
      </c>
      <c r="BD104" s="233">
        <v>1492</v>
      </c>
      <c r="BE104" s="233">
        <v>115</v>
      </c>
      <c r="BF104" s="233">
        <v>696</v>
      </c>
      <c r="BG104" s="234">
        <v>0</v>
      </c>
      <c r="BH104" s="233">
        <v>871</v>
      </c>
      <c r="BI104" s="233">
        <v>108</v>
      </c>
      <c r="BJ104" s="233">
        <v>1274</v>
      </c>
      <c r="BK104" s="233">
        <v>50</v>
      </c>
      <c r="BL104" s="233">
        <v>0</v>
      </c>
      <c r="BM104" s="233">
        <v>2215</v>
      </c>
      <c r="BN104" s="234">
        <v>0</v>
      </c>
      <c r="BO104" s="233">
        <v>88</v>
      </c>
      <c r="BP104" s="233">
        <v>0</v>
      </c>
      <c r="BQ104" s="233">
        <v>2294</v>
      </c>
      <c r="BR104" s="233">
        <v>3</v>
      </c>
      <c r="BS104" s="233">
        <v>6</v>
      </c>
      <c r="BT104" s="234">
        <v>0</v>
      </c>
      <c r="BU104" s="233">
        <v>0</v>
      </c>
      <c r="BV104" s="233">
        <v>1359</v>
      </c>
      <c r="BW104" s="233">
        <v>944</v>
      </c>
      <c r="BX104" s="238">
        <v>0</v>
      </c>
      <c r="BY104" s="261">
        <f t="shared" si="4"/>
        <v>9.5297544735746989E-2</v>
      </c>
      <c r="BZ104" s="261">
        <f t="shared" si="5"/>
        <v>0.10153974198918019</v>
      </c>
      <c r="CA104" s="237"/>
    </row>
    <row r="105" spans="1:79" hidden="1" x14ac:dyDescent="0.25">
      <c r="A105" s="257" t="str">
        <f t="shared" si="3"/>
        <v>2017Prince Edward IslandLicensed practical nurses</v>
      </c>
      <c r="B105" s="213">
        <v>2017</v>
      </c>
      <c r="C105" s="258"/>
      <c r="D105" s="258"/>
      <c r="E105" s="259" t="s">
        <v>15</v>
      </c>
      <c r="F105" s="209" t="s">
        <v>3</v>
      </c>
      <c r="G105" s="233">
        <v>670</v>
      </c>
      <c r="H105" s="233">
        <v>52</v>
      </c>
      <c r="I105" s="233">
        <v>31</v>
      </c>
      <c r="J105" s="233">
        <v>618</v>
      </c>
      <c r="K105" s="233">
        <v>43</v>
      </c>
      <c r="L105" s="233">
        <v>8</v>
      </c>
      <c r="M105" s="233">
        <v>1</v>
      </c>
      <c r="N105" s="234">
        <v>0</v>
      </c>
      <c r="O105" s="233">
        <v>13</v>
      </c>
      <c r="P105" s="233">
        <v>3</v>
      </c>
      <c r="Q105" s="233">
        <v>15</v>
      </c>
      <c r="R105" s="234">
        <v>0</v>
      </c>
      <c r="S105" s="233">
        <v>158</v>
      </c>
      <c r="T105" s="233">
        <v>304</v>
      </c>
      <c r="U105" s="233">
        <v>155</v>
      </c>
      <c r="V105" s="233">
        <v>1</v>
      </c>
      <c r="W105" s="233">
        <v>601</v>
      </c>
      <c r="X105" s="233">
        <v>0</v>
      </c>
      <c r="Y105" s="233">
        <v>2</v>
      </c>
      <c r="Z105" s="233">
        <v>2</v>
      </c>
      <c r="AA105" s="234">
        <v>0</v>
      </c>
      <c r="AB105" s="233">
        <v>65</v>
      </c>
      <c r="AC105" s="233">
        <v>603</v>
      </c>
      <c r="AD105" s="233">
        <v>66</v>
      </c>
      <c r="AE105" s="234">
        <v>1</v>
      </c>
      <c r="AF105" s="235">
        <v>43.4</v>
      </c>
      <c r="AG105" s="233">
        <v>132</v>
      </c>
      <c r="AH105" s="233">
        <v>144</v>
      </c>
      <c r="AI105" s="233">
        <v>138</v>
      </c>
      <c r="AJ105" s="233">
        <v>183</v>
      </c>
      <c r="AK105" s="233">
        <v>51</v>
      </c>
      <c r="AL105" s="233">
        <v>18</v>
      </c>
      <c r="AM105" s="233">
        <v>3</v>
      </c>
      <c r="AN105" s="233">
        <v>1</v>
      </c>
      <c r="AU105" s="233">
        <v>619</v>
      </c>
      <c r="AV105" s="233">
        <v>12</v>
      </c>
      <c r="AW105" s="233">
        <v>39</v>
      </c>
      <c r="AX105" s="233">
        <v>283</v>
      </c>
      <c r="AY105" s="233">
        <v>171</v>
      </c>
      <c r="AZ105" s="233">
        <v>117</v>
      </c>
      <c r="BA105" s="233">
        <v>96</v>
      </c>
      <c r="BB105" s="233">
        <v>3</v>
      </c>
      <c r="BC105" s="233">
        <v>601</v>
      </c>
      <c r="BD105" s="233">
        <v>251</v>
      </c>
      <c r="BE105" s="233">
        <v>350</v>
      </c>
      <c r="BF105" s="234">
        <v>0</v>
      </c>
      <c r="BG105" s="234">
        <v>0</v>
      </c>
      <c r="BH105" s="233">
        <v>282</v>
      </c>
      <c r="BI105" s="233">
        <v>76</v>
      </c>
      <c r="BJ105" s="233">
        <v>189</v>
      </c>
      <c r="BK105" s="233">
        <v>46</v>
      </c>
      <c r="BL105" s="233">
        <v>8</v>
      </c>
      <c r="BM105" s="233">
        <v>535</v>
      </c>
      <c r="BN105" s="233">
        <v>3</v>
      </c>
      <c r="BO105" s="233">
        <v>50</v>
      </c>
      <c r="BP105" s="233">
        <v>13</v>
      </c>
      <c r="BQ105" s="233">
        <v>553</v>
      </c>
      <c r="BR105" s="233">
        <v>1</v>
      </c>
      <c r="BS105" s="233">
        <v>10</v>
      </c>
      <c r="BT105" s="234">
        <v>0</v>
      </c>
      <c r="BU105" s="233">
        <v>37</v>
      </c>
      <c r="BV105" s="233">
        <v>394</v>
      </c>
      <c r="BW105" s="233">
        <v>204</v>
      </c>
      <c r="BX105" s="238">
        <v>3</v>
      </c>
      <c r="BY105" s="261">
        <f t="shared" si="4"/>
        <v>7.7611940298507459E-2</v>
      </c>
      <c r="BZ105" s="261">
        <f t="shared" si="5"/>
        <v>4.6268656716417909E-2</v>
      </c>
      <c r="CA105" s="237"/>
    </row>
    <row r="106" spans="1:79" hidden="1" x14ac:dyDescent="0.25">
      <c r="A106" s="257" t="str">
        <f t="shared" si="3"/>
        <v>2017Nova ScotiaLicensed practical nurses</v>
      </c>
      <c r="B106" s="213">
        <v>2017</v>
      </c>
      <c r="C106" s="258"/>
      <c r="D106" s="258"/>
      <c r="E106" s="209" t="s">
        <v>16</v>
      </c>
      <c r="F106" s="209" t="s">
        <v>3</v>
      </c>
      <c r="G106" s="233">
        <v>4142</v>
      </c>
      <c r="H106" s="233">
        <v>400</v>
      </c>
      <c r="I106" s="233">
        <v>319</v>
      </c>
      <c r="J106" s="233">
        <v>3742</v>
      </c>
      <c r="K106" s="233">
        <v>256</v>
      </c>
      <c r="L106" s="233">
        <v>128</v>
      </c>
      <c r="M106" s="233">
        <v>16</v>
      </c>
      <c r="N106" s="234">
        <v>0</v>
      </c>
      <c r="O106" s="233">
        <v>112</v>
      </c>
      <c r="P106" s="233">
        <v>92</v>
      </c>
      <c r="Q106" s="233">
        <v>115</v>
      </c>
      <c r="R106" s="234">
        <v>0</v>
      </c>
      <c r="S106" s="233">
        <v>859</v>
      </c>
      <c r="T106" s="233">
        <v>1950</v>
      </c>
      <c r="U106" s="233">
        <v>933</v>
      </c>
      <c r="V106" s="234">
        <v>0</v>
      </c>
      <c r="W106" s="233">
        <v>3994</v>
      </c>
      <c r="X106" s="233">
        <v>3</v>
      </c>
      <c r="Y106" s="234">
        <v>2</v>
      </c>
      <c r="Z106" s="233">
        <v>133</v>
      </c>
      <c r="AA106" s="233">
        <v>10</v>
      </c>
      <c r="AB106" s="234">
        <v>0</v>
      </c>
      <c r="AC106" s="233">
        <v>3913</v>
      </c>
      <c r="AD106" s="233">
        <v>229</v>
      </c>
      <c r="AE106" s="234">
        <v>0</v>
      </c>
      <c r="AF106" s="235">
        <v>43.9</v>
      </c>
      <c r="AG106" s="233">
        <v>627</v>
      </c>
      <c r="AH106" s="233">
        <v>976</v>
      </c>
      <c r="AI106" s="233">
        <v>1087</v>
      </c>
      <c r="AJ106" s="233">
        <v>995</v>
      </c>
      <c r="AK106" s="233">
        <v>308</v>
      </c>
      <c r="AL106" s="233">
        <v>120</v>
      </c>
      <c r="AM106" s="233">
        <v>29</v>
      </c>
      <c r="AN106" s="234">
        <v>0</v>
      </c>
      <c r="AU106" s="233">
        <v>3894</v>
      </c>
      <c r="AV106" s="233">
        <v>248</v>
      </c>
      <c r="AW106" s="234">
        <v>0</v>
      </c>
      <c r="AX106" s="233">
        <v>1733</v>
      </c>
      <c r="AY106" s="233">
        <v>899</v>
      </c>
      <c r="AZ106" s="233">
        <v>707</v>
      </c>
      <c r="BA106" s="233">
        <v>803</v>
      </c>
      <c r="BB106" s="234">
        <v>0</v>
      </c>
      <c r="BC106" s="233">
        <v>3994</v>
      </c>
      <c r="BD106" s="233">
        <v>2247</v>
      </c>
      <c r="BE106" s="233">
        <v>996</v>
      </c>
      <c r="BF106" s="233">
        <v>751</v>
      </c>
      <c r="BG106" s="234">
        <v>0</v>
      </c>
      <c r="BH106" s="233">
        <v>1799</v>
      </c>
      <c r="BI106" s="233">
        <v>699</v>
      </c>
      <c r="BJ106" s="233">
        <v>1402</v>
      </c>
      <c r="BK106" s="233">
        <v>94</v>
      </c>
      <c r="BL106" s="234">
        <v>0</v>
      </c>
      <c r="BM106" s="233">
        <v>3779</v>
      </c>
      <c r="BN106" s="233">
        <v>120</v>
      </c>
      <c r="BO106" s="233">
        <v>95</v>
      </c>
      <c r="BP106" s="234">
        <v>0</v>
      </c>
      <c r="BQ106" s="233">
        <v>3942</v>
      </c>
      <c r="BR106" s="233">
        <v>31</v>
      </c>
      <c r="BS106" s="233">
        <v>15</v>
      </c>
      <c r="BT106" s="233">
        <v>6</v>
      </c>
      <c r="BU106" s="234">
        <v>0</v>
      </c>
      <c r="BV106" s="233">
        <v>2560</v>
      </c>
      <c r="BW106" s="233">
        <v>1434</v>
      </c>
      <c r="BX106" s="236">
        <v>0</v>
      </c>
      <c r="BY106" s="261">
        <f t="shared" si="4"/>
        <v>9.6571704490584262E-2</v>
      </c>
      <c r="BZ106" s="261">
        <f t="shared" si="5"/>
        <v>7.7015934331240946E-2</v>
      </c>
      <c r="CA106" s="237"/>
    </row>
    <row r="107" spans="1:79" hidden="1" x14ac:dyDescent="0.25">
      <c r="A107" s="257" t="str">
        <f t="shared" si="3"/>
        <v>2017New BrunswickLicensed practical nurses</v>
      </c>
      <c r="B107" s="213">
        <v>2017</v>
      </c>
      <c r="C107" s="258"/>
      <c r="D107" s="258"/>
      <c r="E107" s="259" t="s">
        <v>17</v>
      </c>
      <c r="F107" s="209" t="s">
        <v>3</v>
      </c>
      <c r="G107" s="233">
        <v>3252</v>
      </c>
      <c r="H107" s="233">
        <v>224</v>
      </c>
      <c r="I107" s="233">
        <v>255</v>
      </c>
      <c r="J107" s="233">
        <v>3028</v>
      </c>
      <c r="K107" s="233">
        <v>164</v>
      </c>
      <c r="L107" s="233">
        <v>53</v>
      </c>
      <c r="M107" s="233">
        <v>7</v>
      </c>
      <c r="N107" s="234">
        <v>0</v>
      </c>
      <c r="O107" s="233">
        <v>77</v>
      </c>
      <c r="P107" s="233">
        <v>85</v>
      </c>
      <c r="Q107" s="233">
        <v>93</v>
      </c>
      <c r="R107" s="234">
        <v>0</v>
      </c>
      <c r="S107" s="233">
        <v>797</v>
      </c>
      <c r="T107" s="233">
        <v>1653</v>
      </c>
      <c r="U107" s="233">
        <v>578</v>
      </c>
      <c r="V107" s="234">
        <v>0</v>
      </c>
      <c r="W107" s="233">
        <v>3145</v>
      </c>
      <c r="X107" s="233">
        <v>0</v>
      </c>
      <c r="Y107" s="233">
        <v>0</v>
      </c>
      <c r="Z107" s="234">
        <v>0</v>
      </c>
      <c r="AA107" s="234">
        <v>0</v>
      </c>
      <c r="AB107" s="233">
        <v>107</v>
      </c>
      <c r="AC107" s="233">
        <v>2949</v>
      </c>
      <c r="AD107" s="233">
        <v>303</v>
      </c>
      <c r="AE107" s="234">
        <v>0</v>
      </c>
      <c r="AF107" s="235">
        <v>42.4</v>
      </c>
      <c r="AG107" s="233">
        <v>599</v>
      </c>
      <c r="AH107" s="233">
        <v>795</v>
      </c>
      <c r="AI107" s="233">
        <v>846</v>
      </c>
      <c r="AJ107" s="233">
        <v>767</v>
      </c>
      <c r="AK107" s="233">
        <v>184</v>
      </c>
      <c r="AL107" s="233">
        <v>47</v>
      </c>
      <c r="AM107" s="233">
        <v>14</v>
      </c>
      <c r="AN107" s="234">
        <v>0</v>
      </c>
      <c r="AU107" s="233">
        <v>3238</v>
      </c>
      <c r="AV107" s="233">
        <v>0</v>
      </c>
      <c r="AW107" s="233">
        <v>14</v>
      </c>
      <c r="AX107" s="233">
        <v>1498</v>
      </c>
      <c r="AY107" s="233">
        <v>1088</v>
      </c>
      <c r="AZ107" s="233">
        <v>396</v>
      </c>
      <c r="BA107" s="233">
        <v>270</v>
      </c>
      <c r="BB107" s="233">
        <v>0</v>
      </c>
      <c r="BC107" s="233">
        <v>3145</v>
      </c>
      <c r="BD107" s="233">
        <v>1749</v>
      </c>
      <c r="BE107" s="233">
        <v>998</v>
      </c>
      <c r="BF107" s="233">
        <v>398</v>
      </c>
      <c r="BG107" s="234">
        <v>0</v>
      </c>
      <c r="BH107" s="233">
        <v>1608</v>
      </c>
      <c r="BI107" s="233">
        <v>156</v>
      </c>
      <c r="BJ107" s="233">
        <v>1225</v>
      </c>
      <c r="BK107" s="233">
        <v>156</v>
      </c>
      <c r="BL107" s="234">
        <v>0</v>
      </c>
      <c r="BM107" s="233">
        <v>2654</v>
      </c>
      <c r="BN107" s="233">
        <v>162</v>
      </c>
      <c r="BO107" s="233">
        <v>329</v>
      </c>
      <c r="BP107" s="234">
        <v>0</v>
      </c>
      <c r="BQ107" s="233">
        <v>2904</v>
      </c>
      <c r="BR107" s="233">
        <v>88</v>
      </c>
      <c r="BS107" s="233">
        <v>153</v>
      </c>
      <c r="BT107" s="234">
        <v>0</v>
      </c>
      <c r="BU107" s="234">
        <v>0</v>
      </c>
      <c r="BV107" s="233">
        <v>2211</v>
      </c>
      <c r="BW107" s="233">
        <v>926</v>
      </c>
      <c r="BX107" s="236">
        <v>8</v>
      </c>
      <c r="BY107" s="261">
        <f t="shared" si="4"/>
        <v>6.8880688806888066E-2</v>
      </c>
      <c r="BZ107" s="261">
        <f t="shared" si="5"/>
        <v>7.8413284132841335E-2</v>
      </c>
      <c r="CA107" s="237"/>
    </row>
    <row r="108" spans="1:79" hidden="1" x14ac:dyDescent="0.25">
      <c r="A108" s="257" t="str">
        <f t="shared" si="3"/>
        <v>2017QuebecLicensed practical nurses</v>
      </c>
      <c r="B108" s="213">
        <v>2017</v>
      </c>
      <c r="C108" s="258"/>
      <c r="D108" s="258"/>
      <c r="E108" s="259" t="s">
        <v>18</v>
      </c>
      <c r="F108" s="209" t="s">
        <v>3</v>
      </c>
      <c r="G108" s="233">
        <v>27299</v>
      </c>
      <c r="H108" s="233">
        <v>2234</v>
      </c>
      <c r="I108" s="233">
        <v>2008</v>
      </c>
      <c r="J108" s="233">
        <v>25065</v>
      </c>
      <c r="K108" s="233">
        <v>1445</v>
      </c>
      <c r="L108" s="233">
        <v>754</v>
      </c>
      <c r="M108" s="233">
        <v>35</v>
      </c>
      <c r="N108" s="234">
        <v>0</v>
      </c>
      <c r="O108" s="233">
        <v>848</v>
      </c>
      <c r="P108" s="233">
        <v>709</v>
      </c>
      <c r="Q108" s="233">
        <v>451</v>
      </c>
      <c r="R108" s="234">
        <v>0</v>
      </c>
      <c r="S108" s="233">
        <v>7438</v>
      </c>
      <c r="T108" s="233">
        <v>14266</v>
      </c>
      <c r="U108" s="233">
        <v>3361</v>
      </c>
      <c r="V108" s="234">
        <v>0</v>
      </c>
      <c r="W108" s="233">
        <v>24169</v>
      </c>
      <c r="X108" s="234">
        <v>0</v>
      </c>
      <c r="Y108" s="234">
        <v>0</v>
      </c>
      <c r="Z108" s="233">
        <v>0</v>
      </c>
      <c r="AA108" s="234">
        <v>0</v>
      </c>
      <c r="AB108" s="233">
        <v>3130</v>
      </c>
      <c r="AC108" s="233">
        <v>24510</v>
      </c>
      <c r="AD108" s="233">
        <v>2789</v>
      </c>
      <c r="AE108" s="234">
        <v>0</v>
      </c>
      <c r="AF108" s="235">
        <v>40.700000000000003</v>
      </c>
      <c r="AG108" s="233">
        <v>5144</v>
      </c>
      <c r="AH108" s="233">
        <v>7983</v>
      </c>
      <c r="AI108" s="233">
        <v>7638</v>
      </c>
      <c r="AJ108" s="233">
        <v>5393</v>
      </c>
      <c r="AK108" s="233">
        <v>851</v>
      </c>
      <c r="AL108" s="233">
        <v>230</v>
      </c>
      <c r="AM108" s="233">
        <v>60</v>
      </c>
      <c r="AN108" s="234">
        <v>0</v>
      </c>
      <c r="AU108" s="233">
        <v>27248</v>
      </c>
      <c r="AV108" s="233">
        <v>28</v>
      </c>
      <c r="AW108" s="233">
        <v>23</v>
      </c>
      <c r="AX108" s="233">
        <v>17072</v>
      </c>
      <c r="AY108" s="233">
        <v>5668</v>
      </c>
      <c r="AZ108" s="233">
        <v>2042</v>
      </c>
      <c r="BA108" s="233">
        <v>2517</v>
      </c>
      <c r="BB108" s="234">
        <v>0</v>
      </c>
      <c r="BC108" s="233">
        <v>24169</v>
      </c>
      <c r="BD108" s="233">
        <v>10204</v>
      </c>
      <c r="BE108" s="233">
        <v>12104</v>
      </c>
      <c r="BF108" s="233">
        <v>1861</v>
      </c>
      <c r="BG108" s="234">
        <v>0</v>
      </c>
      <c r="BH108" s="233">
        <v>15900</v>
      </c>
      <c r="BI108" s="233">
        <v>443</v>
      </c>
      <c r="BJ108" s="233">
        <v>4078</v>
      </c>
      <c r="BK108" s="233">
        <v>3748</v>
      </c>
      <c r="BL108" s="234">
        <v>0</v>
      </c>
      <c r="BM108" s="233">
        <v>23307</v>
      </c>
      <c r="BN108" s="234">
        <v>0</v>
      </c>
      <c r="BO108" s="233">
        <v>862</v>
      </c>
      <c r="BP108" s="234">
        <v>0</v>
      </c>
      <c r="BQ108" s="233">
        <v>23644</v>
      </c>
      <c r="BR108" s="233">
        <v>207</v>
      </c>
      <c r="BS108" s="233">
        <v>318</v>
      </c>
      <c r="BT108" s="234">
        <v>0</v>
      </c>
      <c r="BU108" s="233">
        <v>0</v>
      </c>
      <c r="BV108" s="233">
        <v>23067</v>
      </c>
      <c r="BW108" s="233">
        <v>1102</v>
      </c>
      <c r="BX108" s="236">
        <v>0</v>
      </c>
      <c r="BY108" s="261">
        <f t="shared" si="4"/>
        <v>8.1834499432213631E-2</v>
      </c>
      <c r="BZ108" s="261">
        <f t="shared" si="5"/>
        <v>7.3555807905051465E-2</v>
      </c>
      <c r="CA108" s="237"/>
    </row>
    <row r="109" spans="1:79" hidden="1" x14ac:dyDescent="0.25">
      <c r="A109" s="257" t="str">
        <f t="shared" si="3"/>
        <v>2017OntarioLicensed practical nurses</v>
      </c>
      <c r="B109" s="213">
        <v>2017</v>
      </c>
      <c r="C109" s="258"/>
      <c r="D109" s="258"/>
      <c r="E109" s="259" t="s">
        <v>19</v>
      </c>
      <c r="F109" s="209" t="s">
        <v>3</v>
      </c>
      <c r="G109" s="233">
        <v>48045</v>
      </c>
      <c r="H109" s="233">
        <v>4213</v>
      </c>
      <c r="I109" s="233">
        <v>2733</v>
      </c>
      <c r="J109" s="233">
        <v>43832</v>
      </c>
      <c r="K109" s="233">
        <v>2922</v>
      </c>
      <c r="L109" s="233">
        <v>1213</v>
      </c>
      <c r="M109" s="233">
        <v>78</v>
      </c>
      <c r="N109" s="234">
        <v>0</v>
      </c>
      <c r="O109" s="233">
        <v>926</v>
      </c>
      <c r="P109" s="233">
        <v>794</v>
      </c>
      <c r="Q109" s="233">
        <v>1013</v>
      </c>
      <c r="R109" s="234">
        <v>0</v>
      </c>
      <c r="S109" s="233">
        <v>14393</v>
      </c>
      <c r="T109" s="233">
        <v>20949</v>
      </c>
      <c r="U109" s="233">
        <v>8490</v>
      </c>
      <c r="V109" s="234">
        <v>0</v>
      </c>
      <c r="W109" s="233">
        <v>43053</v>
      </c>
      <c r="X109" s="233">
        <v>1129</v>
      </c>
      <c r="Y109" s="233">
        <v>153</v>
      </c>
      <c r="Z109" s="233">
        <v>1960</v>
      </c>
      <c r="AA109" s="233">
        <v>372</v>
      </c>
      <c r="AB109" s="233">
        <v>1378</v>
      </c>
      <c r="AC109" s="233">
        <v>43666</v>
      </c>
      <c r="AD109" s="233">
        <v>4379</v>
      </c>
      <c r="AE109" s="234">
        <v>0</v>
      </c>
      <c r="AF109" s="235">
        <v>41.5</v>
      </c>
      <c r="AG109" s="233">
        <v>9405</v>
      </c>
      <c r="AH109" s="233">
        <v>13998</v>
      </c>
      <c r="AI109" s="233">
        <v>11189</v>
      </c>
      <c r="AJ109" s="233">
        <v>8984</v>
      </c>
      <c r="AK109" s="233">
        <v>2906</v>
      </c>
      <c r="AL109" s="233">
        <v>1206</v>
      </c>
      <c r="AM109" s="233">
        <v>357</v>
      </c>
      <c r="AN109" s="234">
        <v>0</v>
      </c>
      <c r="AU109" s="233">
        <v>42662</v>
      </c>
      <c r="AV109" s="233">
        <v>5267</v>
      </c>
      <c r="AW109" s="233">
        <v>116</v>
      </c>
      <c r="AX109" s="233">
        <v>26500</v>
      </c>
      <c r="AY109" s="233">
        <v>9599</v>
      </c>
      <c r="AZ109" s="233">
        <v>6539</v>
      </c>
      <c r="BA109" s="233">
        <v>5332</v>
      </c>
      <c r="BB109" s="233">
        <v>75</v>
      </c>
      <c r="BC109" s="233">
        <v>43053</v>
      </c>
      <c r="BD109" s="233">
        <v>23235</v>
      </c>
      <c r="BE109" s="233">
        <v>15694</v>
      </c>
      <c r="BF109" s="233">
        <v>4123</v>
      </c>
      <c r="BG109" s="234">
        <v>1</v>
      </c>
      <c r="BH109" s="233">
        <v>16764</v>
      </c>
      <c r="BI109" s="233">
        <v>7663</v>
      </c>
      <c r="BJ109" s="233">
        <v>15792</v>
      </c>
      <c r="BK109" s="233">
        <v>2834</v>
      </c>
      <c r="BL109" s="234">
        <v>0</v>
      </c>
      <c r="BM109" s="233">
        <v>36768</v>
      </c>
      <c r="BN109" s="233">
        <v>1213</v>
      </c>
      <c r="BO109" s="233">
        <v>5072</v>
      </c>
      <c r="BP109" s="234">
        <v>0</v>
      </c>
      <c r="BQ109" s="233">
        <v>41670</v>
      </c>
      <c r="BR109" s="233">
        <v>977</v>
      </c>
      <c r="BS109" s="233">
        <v>368</v>
      </c>
      <c r="BT109" s="234" t="s">
        <v>233</v>
      </c>
      <c r="BU109" s="233">
        <v>38</v>
      </c>
      <c r="BV109" s="233">
        <v>39399</v>
      </c>
      <c r="BW109" s="233">
        <v>3654</v>
      </c>
      <c r="BX109" s="236">
        <v>0</v>
      </c>
      <c r="BY109" s="261">
        <f t="shared" si="4"/>
        <v>8.7688625247164115E-2</v>
      </c>
      <c r="BZ109" s="261">
        <f t="shared" si="5"/>
        <v>5.6884171089603495E-2</v>
      </c>
      <c r="CA109" s="237"/>
    </row>
    <row r="110" spans="1:79" hidden="1" x14ac:dyDescent="0.25">
      <c r="A110" s="257" t="str">
        <f t="shared" si="3"/>
        <v>2017ManitobaLicensed practical nurses</v>
      </c>
      <c r="B110" s="213">
        <v>2017</v>
      </c>
      <c r="C110" s="258"/>
      <c r="D110" s="258"/>
      <c r="E110" s="209" t="s">
        <v>20</v>
      </c>
      <c r="F110" s="209" t="s">
        <v>3</v>
      </c>
      <c r="G110" s="233">
        <v>3313</v>
      </c>
      <c r="H110" s="233">
        <v>277</v>
      </c>
      <c r="I110" s="233">
        <v>230</v>
      </c>
      <c r="J110" s="233">
        <v>3036</v>
      </c>
      <c r="K110" s="233">
        <v>200</v>
      </c>
      <c r="L110" s="233">
        <v>75</v>
      </c>
      <c r="M110" s="233">
        <v>2</v>
      </c>
      <c r="N110" s="234">
        <v>0</v>
      </c>
      <c r="O110" s="233">
        <v>57</v>
      </c>
      <c r="P110" s="233">
        <v>59</v>
      </c>
      <c r="Q110" s="233">
        <v>114</v>
      </c>
      <c r="R110" s="234">
        <v>0</v>
      </c>
      <c r="S110" s="233">
        <v>712</v>
      </c>
      <c r="T110" s="233">
        <v>1572</v>
      </c>
      <c r="U110" s="233">
        <v>752</v>
      </c>
      <c r="V110" s="234">
        <v>0</v>
      </c>
      <c r="W110" s="233">
        <v>3171</v>
      </c>
      <c r="X110" s="233">
        <v>22</v>
      </c>
      <c r="Y110" s="233">
        <v>1</v>
      </c>
      <c r="Z110" s="233">
        <v>97</v>
      </c>
      <c r="AA110" s="233">
        <v>22</v>
      </c>
      <c r="AB110" s="234">
        <v>0</v>
      </c>
      <c r="AC110" s="233">
        <v>2991</v>
      </c>
      <c r="AD110" s="233">
        <v>322</v>
      </c>
      <c r="AE110" s="234">
        <v>0</v>
      </c>
      <c r="AF110" s="235">
        <v>44</v>
      </c>
      <c r="AG110" s="233">
        <v>452</v>
      </c>
      <c r="AH110" s="233">
        <v>869</v>
      </c>
      <c r="AI110" s="233">
        <v>862</v>
      </c>
      <c r="AJ110" s="233">
        <v>705</v>
      </c>
      <c r="AK110" s="233">
        <v>265</v>
      </c>
      <c r="AL110" s="233">
        <v>113</v>
      </c>
      <c r="AM110" s="233">
        <v>47</v>
      </c>
      <c r="AN110" s="234">
        <v>0</v>
      </c>
      <c r="AU110" s="233">
        <v>2915</v>
      </c>
      <c r="AV110" s="233">
        <v>395</v>
      </c>
      <c r="AW110" s="233">
        <v>3</v>
      </c>
      <c r="AX110" s="233">
        <v>1520</v>
      </c>
      <c r="AY110" s="233">
        <v>896</v>
      </c>
      <c r="AZ110" s="233">
        <v>378</v>
      </c>
      <c r="BA110" s="233">
        <v>519</v>
      </c>
      <c r="BB110" s="234">
        <v>0</v>
      </c>
      <c r="BC110" s="233">
        <v>3171</v>
      </c>
      <c r="BD110" s="233">
        <v>1047</v>
      </c>
      <c r="BE110" s="233">
        <v>1819</v>
      </c>
      <c r="BF110" s="233">
        <v>304</v>
      </c>
      <c r="BG110" s="233">
        <v>1</v>
      </c>
      <c r="BH110" s="233">
        <v>1224</v>
      </c>
      <c r="BI110" s="233">
        <v>463</v>
      </c>
      <c r="BJ110" s="233">
        <v>1326</v>
      </c>
      <c r="BK110" s="233">
        <v>158</v>
      </c>
      <c r="BL110" s="234">
        <v>0</v>
      </c>
      <c r="BM110" s="233">
        <v>2936</v>
      </c>
      <c r="BN110" s="233">
        <v>34</v>
      </c>
      <c r="BO110" s="233">
        <v>201</v>
      </c>
      <c r="BP110" s="234">
        <v>0</v>
      </c>
      <c r="BQ110" s="233">
        <v>3064</v>
      </c>
      <c r="BR110" s="233">
        <v>90</v>
      </c>
      <c r="BS110" s="233">
        <v>15</v>
      </c>
      <c r="BT110" s="233">
        <v>2</v>
      </c>
      <c r="BU110" s="234">
        <v>0</v>
      </c>
      <c r="BV110" s="233">
        <v>1939</v>
      </c>
      <c r="BW110" s="233">
        <v>1232</v>
      </c>
      <c r="BX110" s="236">
        <v>0</v>
      </c>
      <c r="BY110" s="261">
        <f t="shared" si="4"/>
        <v>8.36100211288862E-2</v>
      </c>
      <c r="BZ110" s="261">
        <f t="shared" si="5"/>
        <v>6.9423483247811654E-2</v>
      </c>
      <c r="CA110" s="237"/>
    </row>
    <row r="111" spans="1:79" hidden="1" x14ac:dyDescent="0.25">
      <c r="A111" s="257" t="str">
        <f t="shared" si="3"/>
        <v>2017SaskatchewanLicensed practical nurses</v>
      </c>
      <c r="B111" s="213">
        <v>2017</v>
      </c>
      <c r="C111" s="258"/>
      <c r="D111" s="258"/>
      <c r="E111" s="259" t="s">
        <v>21</v>
      </c>
      <c r="F111" s="209" t="s">
        <v>3</v>
      </c>
      <c r="G111" s="233">
        <v>3630</v>
      </c>
      <c r="H111" s="233">
        <v>404</v>
      </c>
      <c r="I111" s="233">
        <v>343</v>
      </c>
      <c r="J111" s="233">
        <v>3226</v>
      </c>
      <c r="K111" s="233">
        <v>311</v>
      </c>
      <c r="L111" s="233">
        <v>86</v>
      </c>
      <c r="M111" s="233">
        <v>7</v>
      </c>
      <c r="N111" s="234">
        <v>0</v>
      </c>
      <c r="O111" s="233">
        <v>161</v>
      </c>
      <c r="P111" s="233">
        <v>87</v>
      </c>
      <c r="Q111" s="233">
        <v>95</v>
      </c>
      <c r="R111" s="234">
        <v>0</v>
      </c>
      <c r="S111" s="233">
        <v>1175</v>
      </c>
      <c r="T111" s="233">
        <v>1516</v>
      </c>
      <c r="U111" s="233">
        <v>535</v>
      </c>
      <c r="V111" s="234">
        <v>0</v>
      </c>
      <c r="W111" s="233">
        <v>3392</v>
      </c>
      <c r="X111" s="233">
        <v>94</v>
      </c>
      <c r="Y111" s="233">
        <v>8</v>
      </c>
      <c r="Z111" s="233">
        <v>132</v>
      </c>
      <c r="AA111" s="233">
        <v>4</v>
      </c>
      <c r="AB111" s="233">
        <v>0</v>
      </c>
      <c r="AC111" s="233">
        <v>3403</v>
      </c>
      <c r="AD111" s="233">
        <v>227</v>
      </c>
      <c r="AE111" s="234">
        <v>0</v>
      </c>
      <c r="AF111" s="235">
        <v>40</v>
      </c>
      <c r="AG111" s="233">
        <v>718</v>
      </c>
      <c r="AH111" s="233">
        <v>1318</v>
      </c>
      <c r="AI111" s="233">
        <v>725</v>
      </c>
      <c r="AJ111" s="233">
        <v>601</v>
      </c>
      <c r="AK111" s="233">
        <v>216</v>
      </c>
      <c r="AL111" s="233">
        <v>44</v>
      </c>
      <c r="AM111" s="233">
        <v>8</v>
      </c>
      <c r="AN111" s="234">
        <v>0</v>
      </c>
      <c r="AU111" s="233">
        <v>3256</v>
      </c>
      <c r="AV111" s="233">
        <v>374</v>
      </c>
      <c r="AW111" s="234">
        <v>0</v>
      </c>
      <c r="AX111" s="233">
        <v>2106</v>
      </c>
      <c r="AY111" s="233">
        <v>892</v>
      </c>
      <c r="AZ111" s="233">
        <v>215</v>
      </c>
      <c r="BA111" s="233">
        <v>417</v>
      </c>
      <c r="BB111" s="234">
        <v>0</v>
      </c>
      <c r="BC111" s="233">
        <v>3392</v>
      </c>
      <c r="BD111" s="233">
        <v>1623</v>
      </c>
      <c r="BE111" s="233">
        <v>907</v>
      </c>
      <c r="BF111" s="233">
        <v>856</v>
      </c>
      <c r="BG111" s="233">
        <v>6</v>
      </c>
      <c r="BH111" s="233">
        <v>1747</v>
      </c>
      <c r="BI111" s="233">
        <v>891</v>
      </c>
      <c r="BJ111" s="233">
        <v>652</v>
      </c>
      <c r="BK111" s="233">
        <v>74</v>
      </c>
      <c r="BL111" s="233">
        <v>28</v>
      </c>
      <c r="BM111" s="233">
        <v>2991</v>
      </c>
      <c r="BN111" s="233">
        <v>52</v>
      </c>
      <c r="BO111" s="233">
        <v>322</v>
      </c>
      <c r="BP111" s="233">
        <v>27</v>
      </c>
      <c r="BQ111" s="233">
        <v>3159</v>
      </c>
      <c r="BR111" s="233">
        <v>189</v>
      </c>
      <c r="BS111" s="233">
        <v>15</v>
      </c>
      <c r="BT111" s="234">
        <v>0</v>
      </c>
      <c r="BU111" s="233">
        <v>29</v>
      </c>
      <c r="BV111" s="233">
        <v>2364</v>
      </c>
      <c r="BW111" s="233">
        <v>1028</v>
      </c>
      <c r="BX111" s="236">
        <v>0</v>
      </c>
      <c r="BY111" s="261">
        <f t="shared" si="4"/>
        <v>0.11129476584022038</v>
      </c>
      <c r="BZ111" s="261">
        <f t="shared" si="5"/>
        <v>9.4490358126721768E-2</v>
      </c>
      <c r="CA111" s="237"/>
    </row>
    <row r="112" spans="1:79" hidden="1" x14ac:dyDescent="0.25">
      <c r="A112" s="257" t="str">
        <f t="shared" si="3"/>
        <v>2017AlbertaLicensed practical nurses</v>
      </c>
      <c r="B112" s="213">
        <v>2017</v>
      </c>
      <c r="C112" s="258"/>
      <c r="D112" s="258"/>
      <c r="E112" s="209" t="s">
        <v>22</v>
      </c>
      <c r="F112" s="209" t="s">
        <v>3</v>
      </c>
      <c r="G112" s="233">
        <v>13958</v>
      </c>
      <c r="H112" s="233">
        <v>1671</v>
      </c>
      <c r="I112" s="233">
        <v>873</v>
      </c>
      <c r="J112" s="233">
        <v>12287</v>
      </c>
      <c r="K112" s="233">
        <v>1202</v>
      </c>
      <c r="L112" s="233">
        <v>438</v>
      </c>
      <c r="M112" s="233">
        <v>31</v>
      </c>
      <c r="N112" s="234">
        <v>0</v>
      </c>
      <c r="O112" s="233">
        <v>445</v>
      </c>
      <c r="P112" s="233">
        <v>236</v>
      </c>
      <c r="Q112" s="233">
        <v>192</v>
      </c>
      <c r="R112" s="234">
        <v>0</v>
      </c>
      <c r="S112" s="233">
        <v>5086</v>
      </c>
      <c r="T112" s="233">
        <v>5401</v>
      </c>
      <c r="U112" s="233">
        <v>1800</v>
      </c>
      <c r="V112" s="234">
        <v>0</v>
      </c>
      <c r="W112" s="233">
        <v>12272</v>
      </c>
      <c r="X112" s="233">
        <v>103</v>
      </c>
      <c r="Y112" s="233">
        <v>12</v>
      </c>
      <c r="Z112" s="233">
        <v>1535</v>
      </c>
      <c r="AA112" s="233">
        <v>36</v>
      </c>
      <c r="AB112" s="234">
        <v>0</v>
      </c>
      <c r="AC112" s="233">
        <v>12850</v>
      </c>
      <c r="AD112" s="233">
        <v>1108</v>
      </c>
      <c r="AE112" s="234">
        <v>0</v>
      </c>
      <c r="AF112" s="235">
        <v>38.700000000000003</v>
      </c>
      <c r="AG112" s="233">
        <v>3514</v>
      </c>
      <c r="AH112" s="233">
        <v>4817</v>
      </c>
      <c r="AI112" s="233">
        <v>2870</v>
      </c>
      <c r="AJ112" s="233">
        <v>1800</v>
      </c>
      <c r="AK112" s="233">
        <v>617</v>
      </c>
      <c r="AL112" s="233">
        <v>258</v>
      </c>
      <c r="AM112" s="233">
        <v>82</v>
      </c>
      <c r="AN112" s="234">
        <v>0</v>
      </c>
      <c r="AU112" s="233">
        <v>12950</v>
      </c>
      <c r="AV112" s="233">
        <v>1008</v>
      </c>
      <c r="AW112" s="234">
        <v>0</v>
      </c>
      <c r="AX112" s="233">
        <v>9837</v>
      </c>
      <c r="AY112" s="233">
        <v>2416</v>
      </c>
      <c r="AZ112" s="233">
        <v>717</v>
      </c>
      <c r="BA112" s="233">
        <v>988</v>
      </c>
      <c r="BB112" s="234">
        <v>0</v>
      </c>
      <c r="BC112" s="233">
        <v>12272</v>
      </c>
      <c r="BD112" s="233">
        <v>4772</v>
      </c>
      <c r="BE112" s="233">
        <v>4935</v>
      </c>
      <c r="BF112" s="233">
        <v>2565</v>
      </c>
      <c r="BG112" s="234">
        <v>0</v>
      </c>
      <c r="BH112" s="233">
        <v>5039</v>
      </c>
      <c r="BI112" s="233">
        <v>3308</v>
      </c>
      <c r="BJ112" s="233">
        <v>3403</v>
      </c>
      <c r="BK112" s="233">
        <v>522</v>
      </c>
      <c r="BL112" s="234">
        <v>0</v>
      </c>
      <c r="BM112" s="233">
        <v>10865</v>
      </c>
      <c r="BN112" s="233">
        <v>232</v>
      </c>
      <c r="BO112" s="233">
        <v>1175</v>
      </c>
      <c r="BP112" s="234">
        <v>0</v>
      </c>
      <c r="BQ112" s="233">
        <v>11504</v>
      </c>
      <c r="BR112" s="233">
        <v>558</v>
      </c>
      <c r="BS112" s="233">
        <v>195</v>
      </c>
      <c r="BT112" s="233">
        <v>15</v>
      </c>
      <c r="BU112" s="234">
        <v>0</v>
      </c>
      <c r="BV112" s="233">
        <v>10213</v>
      </c>
      <c r="BW112" s="233">
        <v>2059</v>
      </c>
      <c r="BX112" s="236">
        <v>0</v>
      </c>
      <c r="BY112" s="261">
        <f t="shared" si="4"/>
        <v>0.11971629173233987</v>
      </c>
      <c r="BZ112" s="261">
        <f t="shared" si="5"/>
        <v>6.2544777188708989E-2</v>
      </c>
      <c r="CA112" s="237"/>
    </row>
    <row r="113" spans="1:79" hidden="1" x14ac:dyDescent="0.25">
      <c r="A113" s="257" t="str">
        <f t="shared" si="3"/>
        <v>2017British ColumbiaLicensed practical nurses</v>
      </c>
      <c r="B113" s="213">
        <v>2017</v>
      </c>
      <c r="C113" s="258"/>
      <c r="D113" s="258"/>
      <c r="E113" s="209" t="s">
        <v>23</v>
      </c>
      <c r="F113" s="209" t="s">
        <v>3</v>
      </c>
      <c r="G113" s="233">
        <v>11982</v>
      </c>
      <c r="H113" s="233">
        <v>1060</v>
      </c>
      <c r="I113" s="233">
        <v>772</v>
      </c>
      <c r="J113" s="233">
        <v>10922</v>
      </c>
      <c r="K113" s="233">
        <v>711</v>
      </c>
      <c r="L113" s="233">
        <v>317</v>
      </c>
      <c r="M113" s="233">
        <v>32</v>
      </c>
      <c r="N113" s="234">
        <v>0</v>
      </c>
      <c r="O113" s="233">
        <v>316</v>
      </c>
      <c r="P113" s="233">
        <v>256</v>
      </c>
      <c r="Q113" s="233">
        <v>200</v>
      </c>
      <c r="R113" s="234">
        <v>0</v>
      </c>
      <c r="S113" s="233">
        <v>3408</v>
      </c>
      <c r="T113" s="233">
        <v>5624</v>
      </c>
      <c r="U113" s="233">
        <v>1890</v>
      </c>
      <c r="V113" s="234">
        <v>0</v>
      </c>
      <c r="W113" s="233">
        <v>10657</v>
      </c>
      <c r="X113" s="233">
        <v>137</v>
      </c>
      <c r="Y113" s="233">
        <v>22</v>
      </c>
      <c r="Z113" s="233">
        <v>103</v>
      </c>
      <c r="AA113" s="233">
        <v>34</v>
      </c>
      <c r="AB113" s="233">
        <v>1029</v>
      </c>
      <c r="AC113" s="233">
        <v>10783</v>
      </c>
      <c r="AD113" s="233">
        <v>1199</v>
      </c>
      <c r="AE113" s="234">
        <v>0</v>
      </c>
      <c r="AF113" s="235">
        <v>41.2</v>
      </c>
      <c r="AG113" s="233">
        <v>2201</v>
      </c>
      <c r="AH113" s="233">
        <v>3707</v>
      </c>
      <c r="AI113" s="233">
        <v>2927</v>
      </c>
      <c r="AJ113" s="233">
        <v>2269</v>
      </c>
      <c r="AK113" s="233">
        <v>638</v>
      </c>
      <c r="AL113" s="233">
        <v>197</v>
      </c>
      <c r="AM113" s="233">
        <v>43</v>
      </c>
      <c r="AN113" s="234">
        <v>0</v>
      </c>
      <c r="AU113" s="233">
        <v>11243</v>
      </c>
      <c r="AV113" s="233">
        <v>161</v>
      </c>
      <c r="AW113" s="233">
        <v>578</v>
      </c>
      <c r="AX113" s="233">
        <v>7833</v>
      </c>
      <c r="AY113" s="233">
        <v>2337</v>
      </c>
      <c r="AZ113" s="233">
        <v>531</v>
      </c>
      <c r="BA113" s="233">
        <v>711</v>
      </c>
      <c r="BB113" s="233">
        <v>570</v>
      </c>
      <c r="BC113" s="233">
        <v>10657</v>
      </c>
      <c r="BD113" s="233">
        <v>5124</v>
      </c>
      <c r="BE113" s="233">
        <v>2693</v>
      </c>
      <c r="BF113" s="233">
        <v>2804</v>
      </c>
      <c r="BG113" s="233">
        <v>36</v>
      </c>
      <c r="BH113" s="233">
        <v>3986</v>
      </c>
      <c r="BI113" s="233">
        <v>1111</v>
      </c>
      <c r="BJ113" s="233">
        <v>4614</v>
      </c>
      <c r="BK113" s="233">
        <v>870</v>
      </c>
      <c r="BL113" s="233">
        <v>76</v>
      </c>
      <c r="BM113" s="233">
        <v>10013</v>
      </c>
      <c r="BN113" s="233">
        <v>265</v>
      </c>
      <c r="BO113" s="233">
        <v>319</v>
      </c>
      <c r="BP113" s="233">
        <v>60</v>
      </c>
      <c r="BQ113" s="233">
        <v>10138</v>
      </c>
      <c r="BR113" s="233">
        <v>178</v>
      </c>
      <c r="BS113" s="233">
        <v>127</v>
      </c>
      <c r="BT113" s="233">
        <v>13</v>
      </c>
      <c r="BU113" s="233">
        <v>201</v>
      </c>
      <c r="BV113" s="233">
        <v>9779</v>
      </c>
      <c r="BW113" s="233">
        <v>876</v>
      </c>
      <c r="BX113" s="236">
        <v>2</v>
      </c>
      <c r="BY113" s="261">
        <f t="shared" si="4"/>
        <v>8.8466032381906187E-2</v>
      </c>
      <c r="BZ113" s="261">
        <f t="shared" si="5"/>
        <v>6.4429978300784507E-2</v>
      </c>
      <c r="CA113" s="237"/>
    </row>
    <row r="114" spans="1:79" hidden="1" x14ac:dyDescent="0.25">
      <c r="A114" s="257" t="str">
        <f t="shared" si="3"/>
        <v>2017YukonLicensed practical nurses</v>
      </c>
      <c r="B114" s="213">
        <v>2017</v>
      </c>
      <c r="C114" s="258"/>
      <c r="D114" s="258"/>
      <c r="E114" s="209" t="s">
        <v>24</v>
      </c>
      <c r="F114" s="209" t="s">
        <v>3</v>
      </c>
      <c r="G114" s="240">
        <v>134</v>
      </c>
      <c r="H114" s="239" t="s">
        <v>233</v>
      </c>
      <c r="I114" s="239" t="s">
        <v>233</v>
      </c>
      <c r="J114" s="239" t="s">
        <v>233</v>
      </c>
      <c r="K114" s="239" t="s">
        <v>233</v>
      </c>
      <c r="L114" s="239" t="s">
        <v>233</v>
      </c>
      <c r="M114" s="239" t="s">
        <v>233</v>
      </c>
      <c r="N114" s="239" t="s">
        <v>233</v>
      </c>
      <c r="O114" s="239" t="s">
        <v>233</v>
      </c>
      <c r="P114" s="239" t="s">
        <v>233</v>
      </c>
      <c r="Q114" s="239" t="s">
        <v>233</v>
      </c>
      <c r="R114" s="239" t="s">
        <v>233</v>
      </c>
      <c r="S114" s="239" t="s">
        <v>233</v>
      </c>
      <c r="T114" s="239" t="s">
        <v>233</v>
      </c>
      <c r="U114" s="239" t="s">
        <v>233</v>
      </c>
      <c r="V114" s="239" t="s">
        <v>233</v>
      </c>
      <c r="W114" s="239" t="s">
        <v>233</v>
      </c>
      <c r="X114" s="239" t="s">
        <v>233</v>
      </c>
      <c r="Y114" s="239" t="s">
        <v>233</v>
      </c>
      <c r="Z114" s="239" t="s">
        <v>233</v>
      </c>
      <c r="AA114" s="239" t="s">
        <v>233</v>
      </c>
      <c r="AB114" s="239" t="s">
        <v>233</v>
      </c>
      <c r="AC114" s="240">
        <v>120</v>
      </c>
      <c r="AD114" s="240">
        <v>14</v>
      </c>
      <c r="AE114" s="234">
        <v>0</v>
      </c>
      <c r="AF114" s="239" t="s">
        <v>233</v>
      </c>
      <c r="AG114" s="239" t="s">
        <v>233</v>
      </c>
      <c r="AH114" s="239" t="s">
        <v>233</v>
      </c>
      <c r="AI114" s="239" t="s">
        <v>233</v>
      </c>
      <c r="AJ114" s="239" t="s">
        <v>233</v>
      </c>
      <c r="AK114" s="239" t="s">
        <v>233</v>
      </c>
      <c r="AL114" s="239" t="s">
        <v>233</v>
      </c>
      <c r="AM114" s="239" t="s">
        <v>233</v>
      </c>
      <c r="AN114" s="239" t="s">
        <v>233</v>
      </c>
      <c r="AU114" s="239" t="s">
        <v>233</v>
      </c>
      <c r="AV114" s="239" t="s">
        <v>233</v>
      </c>
      <c r="AW114" s="239" t="s">
        <v>233</v>
      </c>
      <c r="AX114" s="239" t="s">
        <v>233</v>
      </c>
      <c r="AY114" s="239" t="s">
        <v>233</v>
      </c>
      <c r="AZ114" s="239" t="s">
        <v>233</v>
      </c>
      <c r="BA114" s="239" t="s">
        <v>233</v>
      </c>
      <c r="BB114" s="239" t="s">
        <v>233</v>
      </c>
      <c r="BC114" s="239" t="s">
        <v>233</v>
      </c>
      <c r="BD114" s="239" t="s">
        <v>233</v>
      </c>
      <c r="BE114" s="239" t="s">
        <v>233</v>
      </c>
      <c r="BF114" s="239" t="s">
        <v>233</v>
      </c>
      <c r="BG114" s="239" t="s">
        <v>233</v>
      </c>
      <c r="BH114" s="239" t="s">
        <v>233</v>
      </c>
      <c r="BI114" s="239" t="s">
        <v>233</v>
      </c>
      <c r="BJ114" s="239" t="s">
        <v>233</v>
      </c>
      <c r="BK114" s="239" t="s">
        <v>233</v>
      </c>
      <c r="BL114" s="239" t="s">
        <v>233</v>
      </c>
      <c r="BM114" s="239" t="s">
        <v>233</v>
      </c>
      <c r="BN114" s="239" t="s">
        <v>233</v>
      </c>
      <c r="BO114" s="239" t="s">
        <v>233</v>
      </c>
      <c r="BP114" s="239" t="s">
        <v>233</v>
      </c>
      <c r="BQ114" s="239" t="s">
        <v>233</v>
      </c>
      <c r="BR114" s="239" t="s">
        <v>233</v>
      </c>
      <c r="BS114" s="239" t="s">
        <v>233</v>
      </c>
      <c r="BT114" s="239" t="s">
        <v>233</v>
      </c>
      <c r="BU114" s="239" t="s">
        <v>233</v>
      </c>
      <c r="BV114" s="239" t="s">
        <v>233</v>
      </c>
      <c r="BW114" s="239" t="s">
        <v>233</v>
      </c>
      <c r="BX114" s="246" t="s">
        <v>233</v>
      </c>
      <c r="BY114" s="261" t="str">
        <f t="shared" si="4"/>
        <v>—</v>
      </c>
      <c r="BZ114" s="261" t="str">
        <f t="shared" si="5"/>
        <v>—</v>
      </c>
      <c r="CA114" s="237"/>
    </row>
    <row r="115" spans="1:79" hidden="1" x14ac:dyDescent="0.25">
      <c r="A115" s="257" t="str">
        <f t="shared" si="3"/>
        <v>2017Northwest TerritoriesLicensed practical nurses</v>
      </c>
      <c r="B115" s="213">
        <v>2017</v>
      </c>
      <c r="C115" s="258"/>
      <c r="D115" s="258"/>
      <c r="E115" s="209" t="s">
        <v>25</v>
      </c>
      <c r="F115" s="209" t="s">
        <v>3</v>
      </c>
      <c r="G115" s="240">
        <v>116</v>
      </c>
      <c r="H115" s="240">
        <v>17</v>
      </c>
      <c r="I115" s="240">
        <v>27</v>
      </c>
      <c r="J115" s="240">
        <v>99</v>
      </c>
      <c r="K115" s="240">
        <v>12</v>
      </c>
      <c r="L115" s="240">
        <v>4</v>
      </c>
      <c r="M115" s="240">
        <v>1</v>
      </c>
      <c r="N115" s="234">
        <v>0</v>
      </c>
      <c r="O115" s="240">
        <v>11</v>
      </c>
      <c r="P115" s="240">
        <v>8</v>
      </c>
      <c r="Q115" s="240">
        <v>8</v>
      </c>
      <c r="R115" s="234">
        <v>0</v>
      </c>
      <c r="S115" s="240">
        <v>24</v>
      </c>
      <c r="T115" s="240">
        <v>46</v>
      </c>
      <c r="U115" s="240">
        <v>29</v>
      </c>
      <c r="V115" s="234">
        <v>0</v>
      </c>
      <c r="W115" s="240">
        <v>97</v>
      </c>
      <c r="X115" s="240">
        <v>1</v>
      </c>
      <c r="Y115" s="240">
        <v>0</v>
      </c>
      <c r="Z115" s="240">
        <v>1</v>
      </c>
      <c r="AA115" s="234">
        <v>0</v>
      </c>
      <c r="AB115" s="240">
        <v>17</v>
      </c>
      <c r="AC115" s="240">
        <v>93</v>
      </c>
      <c r="AD115" s="240">
        <v>23</v>
      </c>
      <c r="AE115" s="234">
        <v>0</v>
      </c>
      <c r="AF115" s="242">
        <v>44.5</v>
      </c>
      <c r="AG115" s="240">
        <v>12</v>
      </c>
      <c r="AH115" s="240">
        <v>37</v>
      </c>
      <c r="AI115" s="240">
        <v>22</v>
      </c>
      <c r="AJ115" s="240">
        <v>29</v>
      </c>
      <c r="AK115" s="240">
        <v>10</v>
      </c>
      <c r="AL115" s="240">
        <v>5</v>
      </c>
      <c r="AM115" s="240">
        <v>1</v>
      </c>
      <c r="AN115" s="234">
        <v>0</v>
      </c>
      <c r="AU115" s="240">
        <v>111</v>
      </c>
      <c r="AV115" s="240">
        <v>5</v>
      </c>
      <c r="AW115" s="240">
        <v>0</v>
      </c>
      <c r="AX115" s="240">
        <v>49</v>
      </c>
      <c r="AY115" s="240">
        <v>34</v>
      </c>
      <c r="AZ115" s="240">
        <v>18</v>
      </c>
      <c r="BA115" s="240">
        <v>15</v>
      </c>
      <c r="BB115" s="234">
        <v>0</v>
      </c>
      <c r="BC115" s="240">
        <v>97</v>
      </c>
      <c r="BD115" s="240">
        <v>75</v>
      </c>
      <c r="BE115" s="240">
        <v>6</v>
      </c>
      <c r="BF115" s="240">
        <v>12</v>
      </c>
      <c r="BG115" s="240">
        <v>4</v>
      </c>
      <c r="BH115" s="240">
        <v>32</v>
      </c>
      <c r="BI115" s="240">
        <v>13</v>
      </c>
      <c r="BJ115" s="240">
        <v>36</v>
      </c>
      <c r="BK115" s="240">
        <v>15</v>
      </c>
      <c r="BL115" s="234">
        <v>1</v>
      </c>
      <c r="BM115" s="240">
        <v>80</v>
      </c>
      <c r="BN115" s="240">
        <v>4</v>
      </c>
      <c r="BO115" s="240">
        <v>12</v>
      </c>
      <c r="BP115" s="234">
        <v>1</v>
      </c>
      <c r="BQ115" s="240">
        <v>95</v>
      </c>
      <c r="BR115" s="234">
        <v>0</v>
      </c>
      <c r="BS115" s="234">
        <v>0</v>
      </c>
      <c r="BT115" s="234">
        <v>0</v>
      </c>
      <c r="BU115" s="240">
        <v>2</v>
      </c>
      <c r="BV115" s="240">
        <v>36</v>
      </c>
      <c r="BW115" s="234">
        <v>61</v>
      </c>
      <c r="BX115" s="236">
        <v>0</v>
      </c>
      <c r="BY115" s="261">
        <f t="shared" si="4"/>
        <v>0.14655172413793102</v>
      </c>
      <c r="BZ115" s="261">
        <f t="shared" si="5"/>
        <v>0.23275862068965517</v>
      </c>
      <c r="CA115" s="237"/>
    </row>
    <row r="116" spans="1:79" hidden="1" x14ac:dyDescent="0.25">
      <c r="A116" s="257" t="str">
        <f t="shared" si="3"/>
        <v>2017NunavutLicensed practical nurses</v>
      </c>
      <c r="B116" s="213">
        <v>2017</v>
      </c>
      <c r="C116" s="258"/>
      <c r="D116" s="258"/>
      <c r="E116" s="209" t="s">
        <v>26</v>
      </c>
      <c r="F116" s="209" t="s">
        <v>3</v>
      </c>
      <c r="G116" s="240">
        <v>118</v>
      </c>
      <c r="H116" s="243" t="s">
        <v>233</v>
      </c>
      <c r="I116" s="243" t="s">
        <v>233</v>
      </c>
      <c r="J116" s="243" t="s">
        <v>233</v>
      </c>
      <c r="K116" s="243" t="s">
        <v>233</v>
      </c>
      <c r="L116" s="243" t="s">
        <v>233</v>
      </c>
      <c r="M116" s="243" t="s">
        <v>233</v>
      </c>
      <c r="N116" s="244" t="s">
        <v>233</v>
      </c>
      <c r="O116" s="243" t="s">
        <v>233</v>
      </c>
      <c r="P116" s="243" t="s">
        <v>233</v>
      </c>
      <c r="Q116" s="243" t="s">
        <v>233</v>
      </c>
      <c r="R116" s="244" t="s">
        <v>233</v>
      </c>
      <c r="S116" s="243" t="s">
        <v>233</v>
      </c>
      <c r="T116" s="243" t="s">
        <v>233</v>
      </c>
      <c r="U116" s="243" t="s">
        <v>233</v>
      </c>
      <c r="V116" s="244" t="s">
        <v>233</v>
      </c>
      <c r="W116" s="240" t="s">
        <v>233</v>
      </c>
      <c r="X116" s="240" t="s">
        <v>233</v>
      </c>
      <c r="Y116" s="240" t="s">
        <v>233</v>
      </c>
      <c r="Z116" s="240" t="s">
        <v>233</v>
      </c>
      <c r="AA116" s="234" t="s">
        <v>233</v>
      </c>
      <c r="AB116" s="240" t="s">
        <v>233</v>
      </c>
      <c r="AC116" s="240" t="s">
        <v>233</v>
      </c>
      <c r="AD116" s="240" t="s">
        <v>233</v>
      </c>
      <c r="AE116" s="234" t="s">
        <v>233</v>
      </c>
      <c r="AF116" s="242" t="s">
        <v>233</v>
      </c>
      <c r="AG116" s="240" t="s">
        <v>233</v>
      </c>
      <c r="AH116" s="240" t="s">
        <v>233</v>
      </c>
      <c r="AI116" s="240" t="s">
        <v>233</v>
      </c>
      <c r="AJ116" s="240" t="s">
        <v>233</v>
      </c>
      <c r="AK116" s="240" t="s">
        <v>233</v>
      </c>
      <c r="AL116" s="240" t="s">
        <v>233</v>
      </c>
      <c r="AM116" s="240" t="s">
        <v>233</v>
      </c>
      <c r="AN116" s="234" t="s">
        <v>233</v>
      </c>
      <c r="AU116" s="240" t="s">
        <v>233</v>
      </c>
      <c r="AV116" s="240" t="s">
        <v>233</v>
      </c>
      <c r="AW116" s="240" t="s">
        <v>233</v>
      </c>
      <c r="AX116" s="240" t="s">
        <v>233</v>
      </c>
      <c r="AY116" s="240" t="s">
        <v>233</v>
      </c>
      <c r="AZ116" s="240" t="s">
        <v>233</v>
      </c>
      <c r="BA116" s="240" t="s">
        <v>233</v>
      </c>
      <c r="BB116" s="234" t="s">
        <v>233</v>
      </c>
      <c r="BC116" s="240" t="s">
        <v>233</v>
      </c>
      <c r="BD116" s="240" t="s">
        <v>233</v>
      </c>
      <c r="BE116" s="240" t="s">
        <v>233</v>
      </c>
      <c r="BF116" s="240" t="s">
        <v>233</v>
      </c>
      <c r="BG116" s="240" t="s">
        <v>233</v>
      </c>
      <c r="BH116" s="240" t="s">
        <v>233</v>
      </c>
      <c r="BI116" s="240" t="s">
        <v>233</v>
      </c>
      <c r="BJ116" s="240" t="s">
        <v>233</v>
      </c>
      <c r="BK116" s="240" t="s">
        <v>233</v>
      </c>
      <c r="BL116" s="234" t="s">
        <v>233</v>
      </c>
      <c r="BM116" s="240" t="s">
        <v>233</v>
      </c>
      <c r="BN116" s="240" t="s">
        <v>233</v>
      </c>
      <c r="BO116" s="240" t="s">
        <v>233</v>
      </c>
      <c r="BP116" s="234" t="s">
        <v>233</v>
      </c>
      <c r="BQ116" s="240" t="s">
        <v>233</v>
      </c>
      <c r="BR116" s="234" t="s">
        <v>233</v>
      </c>
      <c r="BS116" s="234" t="s">
        <v>233</v>
      </c>
      <c r="BT116" s="234" t="s">
        <v>233</v>
      </c>
      <c r="BU116" s="240" t="s">
        <v>233</v>
      </c>
      <c r="BV116" s="240" t="s">
        <v>233</v>
      </c>
      <c r="BW116" s="234" t="s">
        <v>233</v>
      </c>
      <c r="BX116" s="236" t="s">
        <v>233</v>
      </c>
      <c r="BY116" s="261" t="str">
        <f t="shared" si="4"/>
        <v>—</v>
      </c>
      <c r="BZ116" s="261" t="str">
        <f t="shared" si="5"/>
        <v>—</v>
      </c>
      <c r="CA116" s="237"/>
    </row>
    <row r="117" spans="1:79" ht="15.75" hidden="1" x14ac:dyDescent="0.25">
      <c r="A117" s="257" t="str">
        <f t="shared" si="3"/>
        <v>2017Provinces/territories with available dataLicensed practical nurses</v>
      </c>
      <c r="B117" s="213">
        <v>2017</v>
      </c>
      <c r="C117" s="258"/>
      <c r="D117" s="258"/>
      <c r="E117" s="208" t="s">
        <v>357</v>
      </c>
      <c r="F117" s="209" t="s">
        <v>3</v>
      </c>
      <c r="G117" s="233">
        <v>119062</v>
      </c>
      <c r="H117" s="239" t="s">
        <v>233</v>
      </c>
      <c r="I117" s="239" t="s">
        <v>233</v>
      </c>
      <c r="J117" s="239" t="s">
        <v>233</v>
      </c>
      <c r="K117" s="239" t="s">
        <v>233</v>
      </c>
      <c r="L117" s="239" t="s">
        <v>233</v>
      </c>
      <c r="M117" s="239" t="s">
        <v>233</v>
      </c>
      <c r="N117" s="239" t="s">
        <v>233</v>
      </c>
      <c r="O117" s="239" t="s">
        <v>233</v>
      </c>
      <c r="P117" s="239" t="s">
        <v>233</v>
      </c>
      <c r="Q117" s="239" t="s">
        <v>233</v>
      </c>
      <c r="R117" s="239" t="s">
        <v>233</v>
      </c>
      <c r="S117" s="239" t="s">
        <v>233</v>
      </c>
      <c r="T117" s="239" t="s">
        <v>233</v>
      </c>
      <c r="U117" s="239" t="s">
        <v>233</v>
      </c>
      <c r="V117" s="239" t="s">
        <v>233</v>
      </c>
      <c r="W117" s="233">
        <v>106854</v>
      </c>
      <c r="X117" s="233">
        <v>1493</v>
      </c>
      <c r="Y117" s="233">
        <v>204</v>
      </c>
      <c r="Z117" s="233">
        <v>4018</v>
      </c>
      <c r="AA117" s="233">
        <v>484</v>
      </c>
      <c r="AB117" s="233">
        <v>5757</v>
      </c>
      <c r="AC117" s="233">
        <v>108055</v>
      </c>
      <c r="AD117" s="233">
        <v>10888</v>
      </c>
      <c r="AE117" s="234">
        <v>1</v>
      </c>
      <c r="AF117" s="235">
        <v>41.1</v>
      </c>
      <c r="AG117" s="233">
        <v>23223</v>
      </c>
      <c r="AH117" s="233">
        <v>35227</v>
      </c>
      <c r="AI117" s="233">
        <v>28952</v>
      </c>
      <c r="AJ117" s="233">
        <v>22363</v>
      </c>
      <c r="AK117" s="233">
        <v>6144</v>
      </c>
      <c r="AL117" s="233">
        <v>2256</v>
      </c>
      <c r="AM117" s="233">
        <v>644</v>
      </c>
      <c r="AN117" s="233">
        <v>1</v>
      </c>
      <c r="AU117" s="233">
        <v>110397</v>
      </c>
      <c r="AV117" s="233">
        <v>7498</v>
      </c>
      <c r="AW117" s="233">
        <v>915</v>
      </c>
      <c r="AX117" s="233">
        <v>69495</v>
      </c>
      <c r="AY117" s="233">
        <v>24586</v>
      </c>
      <c r="AZ117" s="233">
        <v>12137</v>
      </c>
      <c r="BA117" s="233">
        <v>11944</v>
      </c>
      <c r="BB117" s="233">
        <v>648</v>
      </c>
      <c r="BC117" s="233">
        <v>106854</v>
      </c>
      <c r="BD117" s="233">
        <v>51819</v>
      </c>
      <c r="BE117" s="233">
        <v>40617</v>
      </c>
      <c r="BF117" s="233">
        <v>14370</v>
      </c>
      <c r="BG117" s="233">
        <v>48</v>
      </c>
      <c r="BH117" s="233">
        <v>49252</v>
      </c>
      <c r="BI117" s="233">
        <v>14931</v>
      </c>
      <c r="BJ117" s="233">
        <v>33991</v>
      </c>
      <c r="BK117" s="233">
        <v>8567</v>
      </c>
      <c r="BL117" s="233">
        <v>113</v>
      </c>
      <c r="BM117" s="233">
        <v>96143</v>
      </c>
      <c r="BN117" s="233">
        <v>2085</v>
      </c>
      <c r="BO117" s="233">
        <v>8525</v>
      </c>
      <c r="BP117" s="233">
        <v>101</v>
      </c>
      <c r="BQ117" s="233">
        <v>102967</v>
      </c>
      <c r="BR117" s="233">
        <v>2322</v>
      </c>
      <c r="BS117" s="233">
        <v>1222</v>
      </c>
      <c r="BT117" s="233">
        <v>36</v>
      </c>
      <c r="BU117" s="233">
        <v>307</v>
      </c>
      <c r="BV117" s="233">
        <v>93321</v>
      </c>
      <c r="BW117" s="233">
        <v>13520</v>
      </c>
      <c r="BX117" s="238">
        <v>13</v>
      </c>
      <c r="BY117" s="261" t="str">
        <f t="shared" si="4"/>
        <v>—</v>
      </c>
      <c r="BZ117" s="261" t="str">
        <f t="shared" si="5"/>
        <v>—</v>
      </c>
      <c r="CA117" s="237"/>
    </row>
    <row r="118" spans="1:79" hidden="1" x14ac:dyDescent="0.25">
      <c r="A118" s="257" t="str">
        <f t="shared" si="3"/>
        <v>2018Newfoundland and LabradorLicensed practical nurses</v>
      </c>
      <c r="B118" s="213">
        <v>2018</v>
      </c>
      <c r="C118" s="258"/>
      <c r="D118" s="258"/>
      <c r="E118" s="259" t="s">
        <v>14</v>
      </c>
      <c r="F118" s="209" t="s">
        <v>3</v>
      </c>
      <c r="G118" s="233">
        <v>2376</v>
      </c>
      <c r="H118" s="233">
        <v>217</v>
      </c>
      <c r="I118" s="233">
        <v>217</v>
      </c>
      <c r="J118" s="233">
        <v>2159</v>
      </c>
      <c r="K118" s="233">
        <v>163</v>
      </c>
      <c r="L118" s="233">
        <v>49</v>
      </c>
      <c r="M118" s="233">
        <v>5</v>
      </c>
      <c r="N118" s="234">
        <v>0</v>
      </c>
      <c r="O118" s="234">
        <v>72</v>
      </c>
      <c r="P118" s="234">
        <v>64</v>
      </c>
      <c r="Q118" s="234">
        <v>81</v>
      </c>
      <c r="R118" s="234">
        <v>0</v>
      </c>
      <c r="S118" s="233">
        <v>547</v>
      </c>
      <c r="T118" s="233">
        <v>1244</v>
      </c>
      <c r="U118" s="233">
        <v>368</v>
      </c>
      <c r="V118" s="234">
        <v>0</v>
      </c>
      <c r="W118" s="233">
        <v>2296</v>
      </c>
      <c r="X118" s="233">
        <v>10</v>
      </c>
      <c r="Y118" s="233">
        <v>9</v>
      </c>
      <c r="Z118" s="233">
        <v>31</v>
      </c>
      <c r="AA118" s="233">
        <v>16</v>
      </c>
      <c r="AB118" s="233">
        <v>14</v>
      </c>
      <c r="AC118" s="233">
        <v>2155</v>
      </c>
      <c r="AD118" s="233">
        <v>221</v>
      </c>
      <c r="AE118" s="234">
        <v>0</v>
      </c>
      <c r="AF118" s="235">
        <v>41.9</v>
      </c>
      <c r="AG118" s="233">
        <v>458</v>
      </c>
      <c r="AH118" s="233">
        <v>563</v>
      </c>
      <c r="AI118" s="233">
        <v>620</v>
      </c>
      <c r="AJ118" s="233">
        <v>621</v>
      </c>
      <c r="AK118" s="233">
        <v>93</v>
      </c>
      <c r="AL118" s="233">
        <v>19</v>
      </c>
      <c r="AM118" s="234">
        <v>2</v>
      </c>
      <c r="AN118" s="234">
        <v>0</v>
      </c>
      <c r="AU118" s="233">
        <v>2318</v>
      </c>
      <c r="AV118" s="234">
        <v>57</v>
      </c>
      <c r="AW118" s="233">
        <v>1</v>
      </c>
      <c r="AX118" s="233">
        <v>1112</v>
      </c>
      <c r="AY118" s="233">
        <v>583</v>
      </c>
      <c r="AZ118" s="233">
        <v>443</v>
      </c>
      <c r="BA118" s="233">
        <v>238</v>
      </c>
      <c r="BB118" s="234">
        <v>0</v>
      </c>
      <c r="BC118" s="233">
        <v>2296</v>
      </c>
      <c r="BD118" s="233">
        <v>1456</v>
      </c>
      <c r="BE118" s="233">
        <v>129</v>
      </c>
      <c r="BF118" s="233">
        <v>711</v>
      </c>
      <c r="BG118" s="234">
        <v>0</v>
      </c>
      <c r="BH118" s="233">
        <v>814</v>
      </c>
      <c r="BI118" s="233">
        <v>116</v>
      </c>
      <c r="BJ118" s="233">
        <v>1303</v>
      </c>
      <c r="BK118" s="233">
        <v>63</v>
      </c>
      <c r="BL118" s="234">
        <v>0</v>
      </c>
      <c r="BM118" s="233">
        <v>2209</v>
      </c>
      <c r="BN118" s="234">
        <v>0</v>
      </c>
      <c r="BO118" s="233">
        <v>87</v>
      </c>
      <c r="BP118" s="234">
        <v>0</v>
      </c>
      <c r="BQ118" s="233">
        <v>2274</v>
      </c>
      <c r="BR118" s="233">
        <v>13</v>
      </c>
      <c r="BS118" s="233">
        <v>8</v>
      </c>
      <c r="BT118" s="234">
        <v>1</v>
      </c>
      <c r="BU118" s="234">
        <v>0</v>
      </c>
      <c r="BV118" s="233">
        <v>1358</v>
      </c>
      <c r="BW118" s="233">
        <v>938</v>
      </c>
      <c r="BX118" s="236">
        <v>0</v>
      </c>
      <c r="BY118" s="261">
        <f t="shared" si="4"/>
        <v>9.1329966329966331E-2</v>
      </c>
      <c r="BZ118" s="261">
        <f t="shared" si="5"/>
        <v>9.1329966329966331E-2</v>
      </c>
      <c r="CA118" s="237"/>
    </row>
    <row r="119" spans="1:79" hidden="1" x14ac:dyDescent="0.25">
      <c r="A119" s="257" t="str">
        <f t="shared" si="3"/>
        <v>2018Prince Edward IslandLicensed practical nurses</v>
      </c>
      <c r="B119" s="213">
        <v>2018</v>
      </c>
      <c r="C119" s="258"/>
      <c r="D119" s="258"/>
      <c r="E119" s="259" t="s">
        <v>15</v>
      </c>
      <c r="F119" s="209" t="s">
        <v>3</v>
      </c>
      <c r="G119" s="233">
        <v>725</v>
      </c>
      <c r="H119" s="233">
        <v>86</v>
      </c>
      <c r="I119" s="239" t="s">
        <v>233</v>
      </c>
      <c r="J119" s="233">
        <v>639</v>
      </c>
      <c r="K119" s="233">
        <v>70</v>
      </c>
      <c r="L119" s="233">
        <v>13</v>
      </c>
      <c r="M119" s="233">
        <v>3</v>
      </c>
      <c r="N119" s="234">
        <v>0</v>
      </c>
      <c r="O119" s="239" t="s">
        <v>233</v>
      </c>
      <c r="P119" s="239" t="s">
        <v>233</v>
      </c>
      <c r="Q119" s="239" t="s">
        <v>233</v>
      </c>
      <c r="R119" s="239" t="s">
        <v>233</v>
      </c>
      <c r="S119" s="233">
        <v>177</v>
      </c>
      <c r="T119" s="233">
        <v>301</v>
      </c>
      <c r="U119" s="233">
        <v>161</v>
      </c>
      <c r="V119" s="233">
        <v>0</v>
      </c>
      <c r="W119" s="233">
        <v>619</v>
      </c>
      <c r="X119" s="234">
        <v>0</v>
      </c>
      <c r="Y119" s="233">
        <v>3</v>
      </c>
      <c r="Z119" s="233">
        <v>11</v>
      </c>
      <c r="AA119" s="234">
        <v>0</v>
      </c>
      <c r="AB119" s="233">
        <v>92</v>
      </c>
      <c r="AC119" s="233">
        <v>657</v>
      </c>
      <c r="AD119" s="233">
        <v>68</v>
      </c>
      <c r="AE119" s="234">
        <v>0</v>
      </c>
      <c r="AF119" s="235">
        <v>42.5</v>
      </c>
      <c r="AG119" s="233">
        <v>159</v>
      </c>
      <c r="AH119" s="233">
        <v>165</v>
      </c>
      <c r="AI119" s="233">
        <v>136</v>
      </c>
      <c r="AJ119" s="233">
        <v>182</v>
      </c>
      <c r="AK119" s="233">
        <v>63</v>
      </c>
      <c r="AL119" s="233">
        <v>17</v>
      </c>
      <c r="AM119" s="233">
        <v>3</v>
      </c>
      <c r="AN119" s="233">
        <v>0</v>
      </c>
      <c r="AU119" s="233">
        <v>688</v>
      </c>
      <c r="AV119" s="233">
        <v>25</v>
      </c>
      <c r="AW119" s="233">
        <v>12</v>
      </c>
      <c r="AX119" s="233">
        <v>327</v>
      </c>
      <c r="AY119" s="233">
        <v>174</v>
      </c>
      <c r="AZ119" s="233">
        <v>117</v>
      </c>
      <c r="BA119" s="233">
        <v>98</v>
      </c>
      <c r="BB119" s="233">
        <v>9</v>
      </c>
      <c r="BC119" s="233">
        <v>619</v>
      </c>
      <c r="BD119" s="233">
        <v>267</v>
      </c>
      <c r="BE119" s="233">
        <v>352</v>
      </c>
      <c r="BF119" s="234">
        <v>0</v>
      </c>
      <c r="BG119" s="234">
        <v>0</v>
      </c>
      <c r="BH119" s="233">
        <v>282</v>
      </c>
      <c r="BI119" s="233">
        <v>81</v>
      </c>
      <c r="BJ119" s="233">
        <v>184</v>
      </c>
      <c r="BK119" s="233">
        <v>43</v>
      </c>
      <c r="BL119" s="233">
        <v>29</v>
      </c>
      <c r="BM119" s="233">
        <v>513</v>
      </c>
      <c r="BN119" s="233">
        <v>2</v>
      </c>
      <c r="BO119" s="233">
        <v>65</v>
      </c>
      <c r="BP119" s="233">
        <v>39</v>
      </c>
      <c r="BQ119" s="233">
        <v>531</v>
      </c>
      <c r="BR119" s="233">
        <v>4</v>
      </c>
      <c r="BS119" s="233">
        <v>22</v>
      </c>
      <c r="BT119" s="234">
        <v>0</v>
      </c>
      <c r="BU119" s="233">
        <v>62</v>
      </c>
      <c r="BV119" s="233">
        <v>407</v>
      </c>
      <c r="BW119" s="233">
        <v>209</v>
      </c>
      <c r="BX119" s="238">
        <v>3</v>
      </c>
      <c r="BY119" s="261">
        <f t="shared" si="4"/>
        <v>0.11862068965517242</v>
      </c>
      <c r="BZ119" s="261" t="str">
        <f t="shared" si="5"/>
        <v>—</v>
      </c>
      <c r="CA119" s="237"/>
    </row>
    <row r="120" spans="1:79" hidden="1" x14ac:dyDescent="0.25">
      <c r="A120" s="257" t="str">
        <f t="shared" si="3"/>
        <v>2018Nova ScotiaLicensed practical nurses</v>
      </c>
      <c r="B120" s="213">
        <v>2018</v>
      </c>
      <c r="C120" s="258"/>
      <c r="D120" s="258"/>
      <c r="E120" s="209" t="s">
        <v>16</v>
      </c>
      <c r="F120" s="209" t="s">
        <v>3</v>
      </c>
      <c r="G120" s="233">
        <v>4252</v>
      </c>
      <c r="H120" s="233">
        <v>429</v>
      </c>
      <c r="I120" s="233">
        <v>368</v>
      </c>
      <c r="J120" s="233">
        <v>3823</v>
      </c>
      <c r="K120" s="233">
        <v>288</v>
      </c>
      <c r="L120" s="233">
        <v>127</v>
      </c>
      <c r="M120" s="233">
        <v>14</v>
      </c>
      <c r="N120" s="234">
        <v>0</v>
      </c>
      <c r="O120" s="234">
        <v>149</v>
      </c>
      <c r="P120" s="234">
        <v>122</v>
      </c>
      <c r="Q120" s="234">
        <v>97</v>
      </c>
      <c r="R120" s="234">
        <v>0</v>
      </c>
      <c r="S120" s="233">
        <v>931</v>
      </c>
      <c r="T120" s="233">
        <v>1959</v>
      </c>
      <c r="U120" s="233">
        <v>933</v>
      </c>
      <c r="V120" s="234">
        <v>0</v>
      </c>
      <c r="W120" s="233">
        <v>4044</v>
      </c>
      <c r="X120" s="233">
        <v>9</v>
      </c>
      <c r="Y120" s="233">
        <v>0</v>
      </c>
      <c r="Z120" s="233">
        <v>190</v>
      </c>
      <c r="AA120" s="233">
        <v>4</v>
      </c>
      <c r="AB120" s="234">
        <v>5</v>
      </c>
      <c r="AC120" s="233">
        <v>4016</v>
      </c>
      <c r="AD120" s="233">
        <v>236</v>
      </c>
      <c r="AE120" s="234">
        <v>0</v>
      </c>
      <c r="AF120" s="235">
        <v>43.6</v>
      </c>
      <c r="AG120" s="233">
        <v>635</v>
      </c>
      <c r="AH120" s="233">
        <v>1077</v>
      </c>
      <c r="AI120" s="233">
        <v>1087</v>
      </c>
      <c r="AJ120" s="233">
        <v>999</v>
      </c>
      <c r="AK120" s="233">
        <v>309</v>
      </c>
      <c r="AL120" s="233">
        <v>110</v>
      </c>
      <c r="AM120" s="233">
        <v>35</v>
      </c>
      <c r="AN120" s="234">
        <v>0</v>
      </c>
      <c r="AU120" s="233">
        <v>3972</v>
      </c>
      <c r="AV120" s="233">
        <v>280</v>
      </c>
      <c r="AW120" s="234">
        <v>0</v>
      </c>
      <c r="AX120" s="233">
        <v>1907</v>
      </c>
      <c r="AY120" s="233">
        <v>890</v>
      </c>
      <c r="AZ120" s="233">
        <v>678</v>
      </c>
      <c r="BA120" s="233">
        <v>777</v>
      </c>
      <c r="BB120" s="234">
        <v>0</v>
      </c>
      <c r="BC120" s="233">
        <v>4044</v>
      </c>
      <c r="BD120" s="233">
        <v>2239</v>
      </c>
      <c r="BE120" s="233">
        <v>1023</v>
      </c>
      <c r="BF120" s="233">
        <v>782</v>
      </c>
      <c r="BG120" s="234">
        <v>0</v>
      </c>
      <c r="BH120" s="233">
        <v>1817</v>
      </c>
      <c r="BI120" s="233">
        <v>699</v>
      </c>
      <c r="BJ120" s="233">
        <v>1426</v>
      </c>
      <c r="BK120" s="233">
        <v>102</v>
      </c>
      <c r="BL120" s="234">
        <v>0</v>
      </c>
      <c r="BM120" s="233">
        <v>3777</v>
      </c>
      <c r="BN120" s="233">
        <v>124</v>
      </c>
      <c r="BO120" s="233">
        <v>143</v>
      </c>
      <c r="BP120" s="234">
        <v>0</v>
      </c>
      <c r="BQ120" s="233">
        <v>3982</v>
      </c>
      <c r="BR120" s="233">
        <v>40</v>
      </c>
      <c r="BS120" s="233">
        <v>16</v>
      </c>
      <c r="BT120" s="233">
        <v>6</v>
      </c>
      <c r="BU120" s="234">
        <v>0</v>
      </c>
      <c r="BV120" s="233">
        <v>2606</v>
      </c>
      <c r="BW120" s="233">
        <v>1438</v>
      </c>
      <c r="BX120" s="236">
        <v>0</v>
      </c>
      <c r="BY120" s="261">
        <f t="shared" si="4"/>
        <v>0.10089369708372531</v>
      </c>
      <c r="BZ120" s="261">
        <f t="shared" si="5"/>
        <v>8.6547507055503292E-2</v>
      </c>
      <c r="CA120" s="237"/>
    </row>
    <row r="121" spans="1:79" hidden="1" x14ac:dyDescent="0.25">
      <c r="A121" s="257" t="str">
        <f t="shared" si="3"/>
        <v>2018New BrunswickLicensed practical nurses</v>
      </c>
      <c r="B121" s="213">
        <v>2018</v>
      </c>
      <c r="C121" s="258"/>
      <c r="D121" s="258"/>
      <c r="E121" s="259" t="s">
        <v>17</v>
      </c>
      <c r="F121" s="209" t="s">
        <v>3</v>
      </c>
      <c r="G121" s="233">
        <v>3394</v>
      </c>
      <c r="H121" s="233">
        <v>397</v>
      </c>
      <c r="I121" s="239" t="s">
        <v>233</v>
      </c>
      <c r="J121" s="233">
        <v>2997</v>
      </c>
      <c r="K121" s="233">
        <v>258</v>
      </c>
      <c r="L121" s="233">
        <v>113</v>
      </c>
      <c r="M121" s="233">
        <v>26</v>
      </c>
      <c r="N121" s="234">
        <v>0</v>
      </c>
      <c r="O121" s="239" t="s">
        <v>233</v>
      </c>
      <c r="P121" s="239" t="s">
        <v>233</v>
      </c>
      <c r="Q121" s="239" t="s">
        <v>233</v>
      </c>
      <c r="R121" s="239" t="s">
        <v>233</v>
      </c>
      <c r="S121" s="233">
        <v>820</v>
      </c>
      <c r="T121" s="233">
        <v>1600</v>
      </c>
      <c r="U121" s="233">
        <v>577</v>
      </c>
      <c r="V121" s="234">
        <v>0</v>
      </c>
      <c r="W121" s="233">
        <v>3224</v>
      </c>
      <c r="X121" s="234">
        <v>0</v>
      </c>
      <c r="Y121" s="234">
        <v>0</v>
      </c>
      <c r="Z121" s="234">
        <v>0</v>
      </c>
      <c r="AA121" s="234">
        <v>0</v>
      </c>
      <c r="AB121" s="233">
        <v>170</v>
      </c>
      <c r="AC121" s="233">
        <v>3087</v>
      </c>
      <c r="AD121" s="233">
        <v>307</v>
      </c>
      <c r="AE121" s="234">
        <v>0</v>
      </c>
      <c r="AF121" s="235">
        <v>41.9</v>
      </c>
      <c r="AG121" s="233">
        <v>684</v>
      </c>
      <c r="AH121" s="233">
        <v>808</v>
      </c>
      <c r="AI121" s="233">
        <v>872</v>
      </c>
      <c r="AJ121" s="233">
        <v>779</v>
      </c>
      <c r="AK121" s="233">
        <v>181</v>
      </c>
      <c r="AL121" s="233">
        <v>58</v>
      </c>
      <c r="AM121" s="233">
        <v>12</v>
      </c>
      <c r="AN121" s="234">
        <v>0</v>
      </c>
      <c r="AU121" s="233">
        <v>3384</v>
      </c>
      <c r="AV121" s="234">
        <v>10</v>
      </c>
      <c r="AW121" s="233">
        <v>0</v>
      </c>
      <c r="AX121" s="233">
        <v>1583</v>
      </c>
      <c r="AY121" s="233">
        <v>1111</v>
      </c>
      <c r="AZ121" s="233">
        <v>435</v>
      </c>
      <c r="BA121" s="233">
        <v>265</v>
      </c>
      <c r="BB121" s="234">
        <v>0</v>
      </c>
      <c r="BC121" s="233">
        <v>3224</v>
      </c>
      <c r="BD121" s="233">
        <v>1856</v>
      </c>
      <c r="BE121" s="233">
        <v>977</v>
      </c>
      <c r="BF121" s="233">
        <v>391</v>
      </c>
      <c r="BG121" s="234">
        <v>0</v>
      </c>
      <c r="BH121" s="233">
        <v>1638</v>
      </c>
      <c r="BI121" s="233">
        <v>172</v>
      </c>
      <c r="BJ121" s="233">
        <v>1232</v>
      </c>
      <c r="BK121" s="233">
        <v>182</v>
      </c>
      <c r="BL121" s="234">
        <v>0</v>
      </c>
      <c r="BM121" s="233">
        <v>2710</v>
      </c>
      <c r="BN121" s="233">
        <v>167</v>
      </c>
      <c r="BO121" s="233">
        <v>347</v>
      </c>
      <c r="BP121" s="234">
        <v>0</v>
      </c>
      <c r="BQ121" s="233">
        <v>2963</v>
      </c>
      <c r="BR121" s="233">
        <v>107</v>
      </c>
      <c r="BS121" s="233">
        <v>154</v>
      </c>
      <c r="BT121" s="234">
        <v>0</v>
      </c>
      <c r="BU121" s="234">
        <v>0</v>
      </c>
      <c r="BV121" s="233">
        <v>2281</v>
      </c>
      <c r="BW121" s="233">
        <v>936</v>
      </c>
      <c r="BX121" s="238">
        <v>7</v>
      </c>
      <c r="BY121" s="261">
        <f t="shared" si="4"/>
        <v>0.1169711255156158</v>
      </c>
      <c r="BZ121" s="261" t="str">
        <f t="shared" si="5"/>
        <v>—</v>
      </c>
      <c r="CA121" s="237"/>
    </row>
    <row r="122" spans="1:79" hidden="1" x14ac:dyDescent="0.25">
      <c r="A122" s="257" t="str">
        <f t="shared" si="3"/>
        <v>2018QuebecLicensed practical nurses</v>
      </c>
      <c r="B122" s="213">
        <v>2018</v>
      </c>
      <c r="C122" s="258"/>
      <c r="D122" s="258"/>
      <c r="E122" s="259" t="s">
        <v>18</v>
      </c>
      <c r="F122" s="209" t="s">
        <v>3</v>
      </c>
      <c r="G122" s="233">
        <v>27604</v>
      </c>
      <c r="H122" s="233">
        <v>2313</v>
      </c>
      <c r="I122" s="233">
        <v>2042</v>
      </c>
      <c r="J122" s="233">
        <v>25291</v>
      </c>
      <c r="K122" s="233">
        <v>1432</v>
      </c>
      <c r="L122" s="233">
        <v>815</v>
      </c>
      <c r="M122" s="233">
        <v>66</v>
      </c>
      <c r="N122" s="234">
        <v>0</v>
      </c>
      <c r="O122" s="234">
        <v>792</v>
      </c>
      <c r="P122" s="234">
        <v>758</v>
      </c>
      <c r="Q122" s="234">
        <v>492</v>
      </c>
      <c r="R122" s="234">
        <v>0</v>
      </c>
      <c r="S122" s="233">
        <v>7310</v>
      </c>
      <c r="T122" s="233">
        <v>14503</v>
      </c>
      <c r="U122" s="233">
        <v>3478</v>
      </c>
      <c r="V122" s="234">
        <v>0</v>
      </c>
      <c r="W122" s="233">
        <v>23416</v>
      </c>
      <c r="X122" s="234">
        <v>0</v>
      </c>
      <c r="Y122" s="234">
        <v>0</v>
      </c>
      <c r="Z122" s="234">
        <v>16</v>
      </c>
      <c r="AA122" s="234">
        <v>6</v>
      </c>
      <c r="AB122" s="233">
        <v>4166</v>
      </c>
      <c r="AC122" s="233">
        <v>24772</v>
      </c>
      <c r="AD122" s="233">
        <v>2832</v>
      </c>
      <c r="AE122" s="234">
        <v>0</v>
      </c>
      <c r="AF122" s="235">
        <v>41</v>
      </c>
      <c r="AG122" s="233">
        <v>4964</v>
      </c>
      <c r="AH122" s="233">
        <v>8004</v>
      </c>
      <c r="AI122" s="233">
        <v>7821</v>
      </c>
      <c r="AJ122" s="233">
        <v>5547</v>
      </c>
      <c r="AK122" s="233">
        <v>957</v>
      </c>
      <c r="AL122" s="233">
        <v>255</v>
      </c>
      <c r="AM122" s="233">
        <v>56</v>
      </c>
      <c r="AN122" s="234">
        <v>0</v>
      </c>
      <c r="AU122" s="233">
        <v>27575</v>
      </c>
      <c r="AV122" s="233">
        <v>28</v>
      </c>
      <c r="AW122" s="233">
        <v>1</v>
      </c>
      <c r="AX122" s="233">
        <v>16614</v>
      </c>
      <c r="AY122" s="233">
        <v>6594</v>
      </c>
      <c r="AZ122" s="233">
        <v>1988</v>
      </c>
      <c r="BA122" s="233">
        <v>2408</v>
      </c>
      <c r="BB122" s="234">
        <v>0</v>
      </c>
      <c r="BC122" s="233">
        <v>23416</v>
      </c>
      <c r="BD122" s="233">
        <v>10421</v>
      </c>
      <c r="BE122" s="233">
        <v>11373</v>
      </c>
      <c r="BF122" s="233">
        <v>1622</v>
      </c>
      <c r="BG122" s="234">
        <v>0</v>
      </c>
      <c r="BH122" s="233">
        <v>15193</v>
      </c>
      <c r="BI122" s="233">
        <v>486</v>
      </c>
      <c r="BJ122" s="233">
        <v>4305</v>
      </c>
      <c r="BK122" s="233">
        <v>3432</v>
      </c>
      <c r="BL122" s="234">
        <v>0</v>
      </c>
      <c r="BM122" s="233">
        <v>22637</v>
      </c>
      <c r="BN122" s="234">
        <v>0</v>
      </c>
      <c r="BO122" s="233">
        <v>779</v>
      </c>
      <c r="BP122" s="234">
        <v>0</v>
      </c>
      <c r="BQ122" s="233">
        <v>22929</v>
      </c>
      <c r="BR122" s="233">
        <v>194</v>
      </c>
      <c r="BS122" s="233">
        <v>293</v>
      </c>
      <c r="BT122" s="234">
        <v>0</v>
      </c>
      <c r="BU122" s="234">
        <v>0</v>
      </c>
      <c r="BV122" s="233">
        <v>22360</v>
      </c>
      <c r="BW122" s="233">
        <v>1056</v>
      </c>
      <c r="BX122" s="236">
        <v>0</v>
      </c>
      <c r="BY122" s="261">
        <f t="shared" si="4"/>
        <v>8.3792204028401679E-2</v>
      </c>
      <c r="BZ122" s="261">
        <f t="shared" si="5"/>
        <v>7.3974786262860456E-2</v>
      </c>
      <c r="CA122" s="237"/>
    </row>
    <row r="123" spans="1:79" hidden="1" x14ac:dyDescent="0.25">
      <c r="A123" s="257" t="str">
        <f t="shared" si="3"/>
        <v>2018OntarioLicensed practical nurses</v>
      </c>
      <c r="B123" s="213">
        <v>2018</v>
      </c>
      <c r="C123" s="258"/>
      <c r="D123" s="258"/>
      <c r="E123" s="259" t="s">
        <v>19</v>
      </c>
      <c r="F123" s="209" t="s">
        <v>3</v>
      </c>
      <c r="G123" s="233">
        <v>49968</v>
      </c>
      <c r="H123" s="233">
        <v>4656</v>
      </c>
      <c r="I123" s="233">
        <v>2910</v>
      </c>
      <c r="J123" s="233">
        <v>45312</v>
      </c>
      <c r="K123" s="233">
        <v>3283</v>
      </c>
      <c r="L123" s="233">
        <v>1295</v>
      </c>
      <c r="M123" s="233">
        <v>78</v>
      </c>
      <c r="N123" s="234">
        <v>0</v>
      </c>
      <c r="O123" s="234">
        <v>1068</v>
      </c>
      <c r="P123" s="234">
        <v>904</v>
      </c>
      <c r="Q123" s="234">
        <v>938</v>
      </c>
      <c r="R123" s="234">
        <v>0</v>
      </c>
      <c r="S123" s="233">
        <v>14999</v>
      </c>
      <c r="T123" s="233">
        <v>21821</v>
      </c>
      <c r="U123" s="233">
        <v>8492</v>
      </c>
      <c r="V123" s="234">
        <v>0</v>
      </c>
      <c r="W123" s="233">
        <v>45267</v>
      </c>
      <c r="X123" s="233">
        <v>934</v>
      </c>
      <c r="Y123" s="233">
        <v>161</v>
      </c>
      <c r="Z123" s="233">
        <v>1780</v>
      </c>
      <c r="AA123" s="233">
        <v>366</v>
      </c>
      <c r="AB123" s="233">
        <v>1460</v>
      </c>
      <c r="AC123" s="233">
        <v>45300</v>
      </c>
      <c r="AD123" s="233">
        <v>4668</v>
      </c>
      <c r="AE123" s="234">
        <v>0</v>
      </c>
      <c r="AF123" s="235">
        <v>41.3</v>
      </c>
      <c r="AG123" s="233">
        <v>9773</v>
      </c>
      <c r="AH123" s="233">
        <v>15148</v>
      </c>
      <c r="AI123" s="233">
        <v>11595</v>
      </c>
      <c r="AJ123" s="233">
        <v>8996</v>
      </c>
      <c r="AK123" s="233">
        <v>2883</v>
      </c>
      <c r="AL123" s="233">
        <v>1189</v>
      </c>
      <c r="AM123" s="233">
        <v>384</v>
      </c>
      <c r="AN123" s="234">
        <v>0</v>
      </c>
      <c r="AU123" s="233">
        <v>44284</v>
      </c>
      <c r="AV123" s="233">
        <v>5683</v>
      </c>
      <c r="AW123" s="233">
        <v>1</v>
      </c>
      <c r="AX123" s="233">
        <v>27675</v>
      </c>
      <c r="AY123" s="233">
        <v>10604</v>
      </c>
      <c r="AZ123" s="233">
        <v>6599</v>
      </c>
      <c r="BA123" s="233">
        <v>5073</v>
      </c>
      <c r="BB123" s="233">
        <v>17</v>
      </c>
      <c r="BC123" s="233">
        <v>45267</v>
      </c>
      <c r="BD123" s="233">
        <v>24788</v>
      </c>
      <c r="BE123" s="233">
        <v>16621</v>
      </c>
      <c r="BF123" s="233">
        <v>3858</v>
      </c>
      <c r="BG123" s="233">
        <v>0</v>
      </c>
      <c r="BH123" s="233">
        <v>17628</v>
      </c>
      <c r="BI123" s="233">
        <v>8335</v>
      </c>
      <c r="BJ123" s="233">
        <v>16178</v>
      </c>
      <c r="BK123" s="233">
        <v>3089</v>
      </c>
      <c r="BL123" s="234">
        <v>37</v>
      </c>
      <c r="BM123" s="233">
        <v>38715</v>
      </c>
      <c r="BN123" s="233">
        <v>1360</v>
      </c>
      <c r="BO123" s="233">
        <v>5070</v>
      </c>
      <c r="BP123" s="234">
        <v>122</v>
      </c>
      <c r="BQ123" s="233">
        <v>43582</v>
      </c>
      <c r="BR123" s="233">
        <v>1106</v>
      </c>
      <c r="BS123" s="233">
        <v>385</v>
      </c>
      <c r="BT123" s="234" t="s">
        <v>233</v>
      </c>
      <c r="BU123" s="233">
        <v>194</v>
      </c>
      <c r="BV123" s="233">
        <v>41546</v>
      </c>
      <c r="BW123" s="233">
        <v>3721</v>
      </c>
      <c r="BX123" s="238">
        <v>0</v>
      </c>
      <c r="BY123" s="261">
        <f t="shared" si="4"/>
        <v>9.3179634966378488E-2</v>
      </c>
      <c r="BZ123" s="261">
        <f t="shared" si="5"/>
        <v>5.8237271853986548E-2</v>
      </c>
      <c r="CA123" s="237"/>
    </row>
    <row r="124" spans="1:79" hidden="1" x14ac:dyDescent="0.25">
      <c r="A124" s="257" t="str">
        <f t="shared" si="3"/>
        <v>2018ManitobaLicensed practical nurses</v>
      </c>
      <c r="B124" s="213">
        <v>2018</v>
      </c>
      <c r="C124" s="258"/>
      <c r="D124" s="258"/>
      <c r="E124" s="209" t="s">
        <v>20</v>
      </c>
      <c r="F124" s="209" t="s">
        <v>3</v>
      </c>
      <c r="G124" s="233">
        <v>3373</v>
      </c>
      <c r="H124" s="233">
        <v>290</v>
      </c>
      <c r="I124" s="233">
        <v>206</v>
      </c>
      <c r="J124" s="233">
        <v>3083</v>
      </c>
      <c r="K124" s="233">
        <v>193</v>
      </c>
      <c r="L124" s="233">
        <v>91</v>
      </c>
      <c r="M124" s="233">
        <v>6</v>
      </c>
      <c r="N124" s="234">
        <v>0</v>
      </c>
      <c r="O124" s="234">
        <v>67</v>
      </c>
      <c r="P124" s="234">
        <v>55</v>
      </c>
      <c r="Q124" s="234">
        <v>84</v>
      </c>
      <c r="R124" s="234">
        <v>0</v>
      </c>
      <c r="S124" s="233">
        <v>781</v>
      </c>
      <c r="T124" s="233">
        <v>1596</v>
      </c>
      <c r="U124" s="233">
        <v>706</v>
      </c>
      <c r="V124" s="234">
        <v>0</v>
      </c>
      <c r="W124" s="233">
        <v>3229</v>
      </c>
      <c r="X124" s="233">
        <v>22</v>
      </c>
      <c r="Y124" s="233">
        <v>2</v>
      </c>
      <c r="Z124" s="233">
        <v>92</v>
      </c>
      <c r="AA124" s="233">
        <v>28</v>
      </c>
      <c r="AB124" s="234">
        <v>0</v>
      </c>
      <c r="AC124" s="233">
        <v>3016</v>
      </c>
      <c r="AD124" s="233">
        <v>357</v>
      </c>
      <c r="AE124" s="234">
        <v>0</v>
      </c>
      <c r="AF124" s="235">
        <v>43.5</v>
      </c>
      <c r="AG124" s="233">
        <v>454</v>
      </c>
      <c r="AH124" s="233">
        <v>932</v>
      </c>
      <c r="AI124" s="233">
        <v>883</v>
      </c>
      <c r="AJ124" s="233">
        <v>696</v>
      </c>
      <c r="AK124" s="233">
        <v>254</v>
      </c>
      <c r="AL124" s="233">
        <v>102</v>
      </c>
      <c r="AM124" s="233">
        <v>52</v>
      </c>
      <c r="AN124" s="234">
        <v>0</v>
      </c>
      <c r="AU124" s="233">
        <v>2872</v>
      </c>
      <c r="AV124" s="233">
        <v>501</v>
      </c>
      <c r="AW124" s="233">
        <v>0</v>
      </c>
      <c r="AX124" s="233">
        <v>1524</v>
      </c>
      <c r="AY124" s="233">
        <v>1025</v>
      </c>
      <c r="AZ124" s="233">
        <v>354</v>
      </c>
      <c r="BA124" s="233">
        <v>470</v>
      </c>
      <c r="BB124" s="234">
        <v>0</v>
      </c>
      <c r="BC124" s="233">
        <v>3229</v>
      </c>
      <c r="BD124" s="233">
        <v>1061</v>
      </c>
      <c r="BE124" s="233">
        <v>1888</v>
      </c>
      <c r="BF124" s="233">
        <v>280</v>
      </c>
      <c r="BG124" s="233">
        <v>0</v>
      </c>
      <c r="BH124" s="233">
        <v>1230</v>
      </c>
      <c r="BI124" s="233">
        <v>457</v>
      </c>
      <c r="BJ124" s="233">
        <v>1375</v>
      </c>
      <c r="BK124" s="233">
        <v>167</v>
      </c>
      <c r="BL124" s="234">
        <v>0</v>
      </c>
      <c r="BM124" s="233">
        <v>2990</v>
      </c>
      <c r="BN124" s="233">
        <v>36</v>
      </c>
      <c r="BO124" s="233">
        <v>203</v>
      </c>
      <c r="BP124" s="234">
        <v>0</v>
      </c>
      <c r="BQ124" s="233">
        <v>3113</v>
      </c>
      <c r="BR124" s="233">
        <v>98</v>
      </c>
      <c r="BS124" s="233">
        <v>17</v>
      </c>
      <c r="BT124" s="233">
        <v>1</v>
      </c>
      <c r="BU124" s="234">
        <v>0</v>
      </c>
      <c r="BV124" s="233">
        <v>1999</v>
      </c>
      <c r="BW124" s="233">
        <v>1230</v>
      </c>
      <c r="BX124" s="236">
        <v>0</v>
      </c>
      <c r="BY124" s="261">
        <f t="shared" si="4"/>
        <v>8.5976875185294996E-2</v>
      </c>
      <c r="BZ124" s="261">
        <f t="shared" si="5"/>
        <v>6.1073228579899198E-2</v>
      </c>
      <c r="CA124" s="237"/>
    </row>
    <row r="125" spans="1:79" hidden="1" x14ac:dyDescent="0.25">
      <c r="A125" s="257" t="str">
        <f t="shared" si="3"/>
        <v>2018SaskatchewanLicensed practical nurses</v>
      </c>
      <c r="B125" s="213">
        <v>2018</v>
      </c>
      <c r="C125" s="258"/>
      <c r="D125" s="258"/>
      <c r="E125" s="259" t="s">
        <v>21</v>
      </c>
      <c r="F125" s="209" t="s">
        <v>3</v>
      </c>
      <c r="G125" s="233">
        <v>3649</v>
      </c>
      <c r="H125" s="233">
        <v>362</v>
      </c>
      <c r="I125" s="233">
        <v>376</v>
      </c>
      <c r="J125" s="233">
        <v>3287</v>
      </c>
      <c r="K125" s="233">
        <v>265</v>
      </c>
      <c r="L125" s="233">
        <v>91</v>
      </c>
      <c r="M125" s="233">
        <v>6</v>
      </c>
      <c r="N125" s="234">
        <v>0</v>
      </c>
      <c r="O125" s="234">
        <v>201</v>
      </c>
      <c r="P125" s="234">
        <v>99</v>
      </c>
      <c r="Q125" s="234">
        <v>76</v>
      </c>
      <c r="R125" s="234">
        <v>0</v>
      </c>
      <c r="S125" s="233">
        <v>1194</v>
      </c>
      <c r="T125" s="233">
        <v>1562</v>
      </c>
      <c r="U125" s="233">
        <v>531</v>
      </c>
      <c r="V125" s="234">
        <v>0</v>
      </c>
      <c r="W125" s="233">
        <v>3406</v>
      </c>
      <c r="X125" s="233">
        <v>76</v>
      </c>
      <c r="Y125" s="233">
        <v>5</v>
      </c>
      <c r="Z125" s="233">
        <v>154</v>
      </c>
      <c r="AA125" s="233">
        <v>7</v>
      </c>
      <c r="AB125" s="234">
        <v>1</v>
      </c>
      <c r="AC125" s="233">
        <v>3405</v>
      </c>
      <c r="AD125" s="233">
        <v>244</v>
      </c>
      <c r="AE125" s="234">
        <v>0</v>
      </c>
      <c r="AF125" s="235">
        <v>40</v>
      </c>
      <c r="AG125" s="233">
        <v>669</v>
      </c>
      <c r="AH125" s="233">
        <v>1402</v>
      </c>
      <c r="AI125" s="233">
        <v>755</v>
      </c>
      <c r="AJ125" s="233">
        <v>582</v>
      </c>
      <c r="AK125" s="233">
        <v>189</v>
      </c>
      <c r="AL125" s="233">
        <v>44</v>
      </c>
      <c r="AM125" s="233">
        <v>8</v>
      </c>
      <c r="AN125" s="234">
        <v>0</v>
      </c>
      <c r="AU125" s="233">
        <v>3240</v>
      </c>
      <c r="AV125" s="233">
        <v>409</v>
      </c>
      <c r="AW125" s="234">
        <v>0</v>
      </c>
      <c r="AX125" s="233">
        <v>2061</v>
      </c>
      <c r="AY125" s="233">
        <v>1026</v>
      </c>
      <c r="AZ125" s="233">
        <v>201</v>
      </c>
      <c r="BA125" s="233">
        <v>361</v>
      </c>
      <c r="BB125" s="234">
        <v>0</v>
      </c>
      <c r="BC125" s="233">
        <v>3406</v>
      </c>
      <c r="BD125" s="233">
        <v>1623</v>
      </c>
      <c r="BE125" s="233">
        <v>893</v>
      </c>
      <c r="BF125" s="233">
        <v>862</v>
      </c>
      <c r="BG125" s="233">
        <v>28</v>
      </c>
      <c r="BH125" s="233">
        <v>1718</v>
      </c>
      <c r="BI125" s="233">
        <v>873</v>
      </c>
      <c r="BJ125" s="233">
        <v>657</v>
      </c>
      <c r="BK125" s="233">
        <v>85</v>
      </c>
      <c r="BL125" s="233">
        <v>73</v>
      </c>
      <c r="BM125" s="233">
        <v>2952</v>
      </c>
      <c r="BN125" s="233">
        <v>52</v>
      </c>
      <c r="BO125" s="233">
        <v>329</v>
      </c>
      <c r="BP125" s="233">
        <v>73</v>
      </c>
      <c r="BQ125" s="233">
        <v>3104</v>
      </c>
      <c r="BR125" s="233">
        <v>214</v>
      </c>
      <c r="BS125" s="233">
        <v>15</v>
      </c>
      <c r="BT125" s="234">
        <v>0</v>
      </c>
      <c r="BU125" s="233">
        <v>73</v>
      </c>
      <c r="BV125" s="233">
        <v>2393</v>
      </c>
      <c r="BW125" s="233">
        <v>1013</v>
      </c>
      <c r="BX125" s="236">
        <v>0</v>
      </c>
      <c r="BY125" s="261">
        <f t="shared" si="4"/>
        <v>9.9205261715538506E-2</v>
      </c>
      <c r="BZ125" s="261">
        <f t="shared" si="5"/>
        <v>0.10304192929569746</v>
      </c>
      <c r="CA125" s="237"/>
    </row>
    <row r="126" spans="1:79" hidden="1" x14ac:dyDescent="0.25">
      <c r="A126" s="257" t="str">
        <f t="shared" si="3"/>
        <v>2018AlbertaLicensed practical nurses</v>
      </c>
      <c r="B126" s="213">
        <v>2018</v>
      </c>
      <c r="C126" s="258"/>
      <c r="D126" s="258"/>
      <c r="E126" s="209" t="s">
        <v>22</v>
      </c>
      <c r="F126" s="209" t="s">
        <v>3</v>
      </c>
      <c r="G126" s="233">
        <v>14805</v>
      </c>
      <c r="H126" s="233">
        <v>1720</v>
      </c>
      <c r="I126" s="233">
        <v>1003</v>
      </c>
      <c r="J126" s="233">
        <v>13085</v>
      </c>
      <c r="K126" s="233">
        <v>1222</v>
      </c>
      <c r="L126" s="233">
        <v>472</v>
      </c>
      <c r="M126" s="233">
        <v>26</v>
      </c>
      <c r="N126" s="234">
        <v>0</v>
      </c>
      <c r="O126" s="234">
        <v>499</v>
      </c>
      <c r="P126" s="234">
        <v>308</v>
      </c>
      <c r="Q126" s="234">
        <v>196</v>
      </c>
      <c r="R126" s="234">
        <v>0</v>
      </c>
      <c r="S126" s="233">
        <v>5350</v>
      </c>
      <c r="T126" s="233">
        <v>5924</v>
      </c>
      <c r="U126" s="233">
        <v>1811</v>
      </c>
      <c r="V126" s="234">
        <v>0</v>
      </c>
      <c r="W126" s="233">
        <v>12324</v>
      </c>
      <c r="X126" s="233">
        <v>229</v>
      </c>
      <c r="Y126" s="233">
        <v>10</v>
      </c>
      <c r="Z126" s="233">
        <v>2202</v>
      </c>
      <c r="AA126" s="233">
        <v>40</v>
      </c>
      <c r="AB126" s="234">
        <v>0</v>
      </c>
      <c r="AC126" s="233">
        <v>13625</v>
      </c>
      <c r="AD126" s="233">
        <v>1180</v>
      </c>
      <c r="AE126" s="234">
        <v>0</v>
      </c>
      <c r="AF126" s="235">
        <v>38.700000000000003</v>
      </c>
      <c r="AG126" s="233">
        <v>3568</v>
      </c>
      <c r="AH126" s="233">
        <v>5330</v>
      </c>
      <c r="AI126" s="233">
        <v>3089</v>
      </c>
      <c r="AJ126" s="233">
        <v>1868</v>
      </c>
      <c r="AK126" s="233">
        <v>619</v>
      </c>
      <c r="AL126" s="233">
        <v>251</v>
      </c>
      <c r="AM126" s="233">
        <v>80</v>
      </c>
      <c r="AN126" s="234">
        <v>0</v>
      </c>
      <c r="AU126" s="233">
        <v>13705</v>
      </c>
      <c r="AV126" s="233">
        <v>1100</v>
      </c>
      <c r="AW126" s="234">
        <v>0</v>
      </c>
      <c r="AX126" s="233">
        <v>10546</v>
      </c>
      <c r="AY126" s="233">
        <v>2607</v>
      </c>
      <c r="AZ126" s="233">
        <v>701</v>
      </c>
      <c r="BA126" s="233">
        <v>951</v>
      </c>
      <c r="BB126" s="234">
        <v>0</v>
      </c>
      <c r="BC126" s="233">
        <v>12324</v>
      </c>
      <c r="BD126" s="233">
        <v>4790</v>
      </c>
      <c r="BE126" s="233">
        <v>5463</v>
      </c>
      <c r="BF126" s="233">
        <v>2071</v>
      </c>
      <c r="BG126" s="234">
        <v>0</v>
      </c>
      <c r="BH126" s="233">
        <v>4974</v>
      </c>
      <c r="BI126" s="233">
        <v>3273</v>
      </c>
      <c r="BJ126" s="233">
        <v>3262</v>
      </c>
      <c r="BK126" s="233">
        <v>815</v>
      </c>
      <c r="BL126" s="234">
        <v>0</v>
      </c>
      <c r="BM126" s="233">
        <v>8865</v>
      </c>
      <c r="BN126" s="233">
        <v>341</v>
      </c>
      <c r="BO126" s="233">
        <v>3118</v>
      </c>
      <c r="BP126" s="234">
        <v>0</v>
      </c>
      <c r="BQ126" s="233">
        <v>11248</v>
      </c>
      <c r="BR126" s="233">
        <v>873</v>
      </c>
      <c r="BS126" s="233">
        <v>188</v>
      </c>
      <c r="BT126" s="233">
        <v>15</v>
      </c>
      <c r="BU126" s="234">
        <v>0</v>
      </c>
      <c r="BV126" s="233">
        <v>10295</v>
      </c>
      <c r="BW126" s="233">
        <v>2029</v>
      </c>
      <c r="BX126" s="236">
        <v>0</v>
      </c>
      <c r="BY126" s="261">
        <f t="shared" si="4"/>
        <v>0.11617696724079703</v>
      </c>
      <c r="BZ126" s="261">
        <f t="shared" si="5"/>
        <v>6.7747382640999665E-2</v>
      </c>
      <c r="CA126" s="237"/>
    </row>
    <row r="127" spans="1:79" hidden="1" x14ac:dyDescent="0.25">
      <c r="A127" s="257" t="str">
        <f t="shared" si="3"/>
        <v>2018British ColumbiaLicensed practical nurses</v>
      </c>
      <c r="B127" s="213">
        <v>2018</v>
      </c>
      <c r="C127" s="258"/>
      <c r="D127" s="258"/>
      <c r="E127" s="209" t="s">
        <v>23</v>
      </c>
      <c r="F127" s="209" t="s">
        <v>3</v>
      </c>
      <c r="G127" s="233">
        <v>12152</v>
      </c>
      <c r="H127" s="233">
        <v>942</v>
      </c>
      <c r="I127" s="233">
        <v>904</v>
      </c>
      <c r="J127" s="233">
        <v>11210</v>
      </c>
      <c r="K127" s="233">
        <v>623</v>
      </c>
      <c r="L127" s="233">
        <v>292</v>
      </c>
      <c r="M127" s="233">
        <v>27</v>
      </c>
      <c r="N127" s="234">
        <v>0</v>
      </c>
      <c r="O127" s="234">
        <v>341</v>
      </c>
      <c r="P127" s="234">
        <v>352</v>
      </c>
      <c r="Q127" s="234">
        <v>211</v>
      </c>
      <c r="R127" s="234">
        <v>0</v>
      </c>
      <c r="S127" s="233">
        <v>3471</v>
      </c>
      <c r="T127" s="233">
        <v>5808</v>
      </c>
      <c r="U127" s="233">
        <v>1931</v>
      </c>
      <c r="V127" s="234">
        <v>0</v>
      </c>
      <c r="W127" s="233">
        <v>11514</v>
      </c>
      <c r="X127" s="233">
        <v>63</v>
      </c>
      <c r="Y127" s="233">
        <v>39</v>
      </c>
      <c r="Z127" s="233">
        <v>82</v>
      </c>
      <c r="AA127" s="233">
        <v>49</v>
      </c>
      <c r="AB127" s="233">
        <v>405</v>
      </c>
      <c r="AC127" s="233">
        <v>10942</v>
      </c>
      <c r="AD127" s="233">
        <v>1210</v>
      </c>
      <c r="AE127" s="234">
        <v>0</v>
      </c>
      <c r="AF127" s="235">
        <v>41.4</v>
      </c>
      <c r="AG127" s="233">
        <v>2137</v>
      </c>
      <c r="AH127" s="233">
        <v>3818</v>
      </c>
      <c r="AI127" s="233">
        <v>2965</v>
      </c>
      <c r="AJ127" s="233">
        <v>2295</v>
      </c>
      <c r="AK127" s="233">
        <v>684</v>
      </c>
      <c r="AL127" s="233">
        <v>203</v>
      </c>
      <c r="AM127" s="233">
        <v>50</v>
      </c>
      <c r="AN127" s="234">
        <v>0</v>
      </c>
      <c r="AU127" s="239" t="s">
        <v>233</v>
      </c>
      <c r="AV127" s="239" t="s">
        <v>233</v>
      </c>
      <c r="AW127" s="239" t="s">
        <v>233</v>
      </c>
      <c r="AX127" s="233">
        <v>7554</v>
      </c>
      <c r="AY127" s="233">
        <v>1606</v>
      </c>
      <c r="AZ127" s="233">
        <v>68</v>
      </c>
      <c r="BA127" s="233">
        <v>85</v>
      </c>
      <c r="BB127" s="233">
        <v>2839</v>
      </c>
      <c r="BC127" s="233">
        <v>11514</v>
      </c>
      <c r="BD127" s="233">
        <v>5809</v>
      </c>
      <c r="BE127" s="233">
        <v>2918</v>
      </c>
      <c r="BF127" s="233">
        <v>2754</v>
      </c>
      <c r="BG127" s="233">
        <v>33</v>
      </c>
      <c r="BH127" s="233">
        <v>4070</v>
      </c>
      <c r="BI127" s="233">
        <v>1220</v>
      </c>
      <c r="BJ127" s="233">
        <v>4800</v>
      </c>
      <c r="BK127" s="233">
        <v>907</v>
      </c>
      <c r="BL127" s="233">
        <v>517</v>
      </c>
      <c r="BM127" s="233">
        <v>10317</v>
      </c>
      <c r="BN127" s="233">
        <v>349</v>
      </c>
      <c r="BO127" s="233">
        <v>349</v>
      </c>
      <c r="BP127" s="233">
        <v>499</v>
      </c>
      <c r="BQ127" s="233">
        <v>10527</v>
      </c>
      <c r="BR127" s="233">
        <v>175</v>
      </c>
      <c r="BS127" s="233">
        <v>129</v>
      </c>
      <c r="BT127" s="233">
        <v>18</v>
      </c>
      <c r="BU127" s="233">
        <v>665</v>
      </c>
      <c r="BV127" s="233">
        <v>10549</v>
      </c>
      <c r="BW127" s="233">
        <v>959</v>
      </c>
      <c r="BX127" s="238">
        <v>6</v>
      </c>
      <c r="BY127" s="261">
        <f t="shared" si="4"/>
        <v>7.7518104015799866E-2</v>
      </c>
      <c r="BZ127" s="261">
        <f t="shared" si="5"/>
        <v>7.4391046741277153E-2</v>
      </c>
      <c r="CA127" s="237"/>
    </row>
    <row r="128" spans="1:79" hidden="1" x14ac:dyDescent="0.25">
      <c r="A128" s="257" t="str">
        <f t="shared" si="3"/>
        <v>2018YukonLicensed practical nurses</v>
      </c>
      <c r="B128" s="213">
        <v>2018</v>
      </c>
      <c r="C128" s="258"/>
      <c r="D128" s="258"/>
      <c r="E128" s="209" t="s">
        <v>24</v>
      </c>
      <c r="F128" s="209" t="s">
        <v>3</v>
      </c>
      <c r="G128" s="234">
        <v>195</v>
      </c>
      <c r="H128" s="239" t="s">
        <v>233</v>
      </c>
      <c r="I128" s="239" t="s">
        <v>233</v>
      </c>
      <c r="J128" s="239" t="s">
        <v>233</v>
      </c>
      <c r="K128" s="239" t="s">
        <v>233</v>
      </c>
      <c r="L128" s="239" t="s">
        <v>233</v>
      </c>
      <c r="M128" s="239" t="s">
        <v>233</v>
      </c>
      <c r="N128" s="239" t="s">
        <v>233</v>
      </c>
      <c r="O128" s="239" t="s">
        <v>233</v>
      </c>
      <c r="P128" s="239" t="s">
        <v>233</v>
      </c>
      <c r="Q128" s="239" t="s">
        <v>233</v>
      </c>
      <c r="R128" s="239" t="s">
        <v>233</v>
      </c>
      <c r="S128" s="239" t="s">
        <v>233</v>
      </c>
      <c r="T128" s="239" t="s">
        <v>233</v>
      </c>
      <c r="U128" s="239" t="s">
        <v>233</v>
      </c>
      <c r="V128" s="239" t="s">
        <v>233</v>
      </c>
      <c r="W128" s="239" t="s">
        <v>233</v>
      </c>
      <c r="X128" s="239" t="s">
        <v>233</v>
      </c>
      <c r="Y128" s="239" t="s">
        <v>233</v>
      </c>
      <c r="Z128" s="239" t="s">
        <v>233</v>
      </c>
      <c r="AA128" s="239" t="s">
        <v>233</v>
      </c>
      <c r="AB128" s="239" t="s">
        <v>233</v>
      </c>
      <c r="AC128" s="234">
        <v>168</v>
      </c>
      <c r="AD128" s="234">
        <v>27</v>
      </c>
      <c r="AE128" s="234">
        <v>0</v>
      </c>
      <c r="AF128" s="234">
        <v>41.3</v>
      </c>
      <c r="AG128" s="234">
        <v>43</v>
      </c>
      <c r="AH128" s="234">
        <v>56</v>
      </c>
      <c r="AI128" s="234">
        <v>43</v>
      </c>
      <c r="AJ128" s="234">
        <v>33</v>
      </c>
      <c r="AK128" s="234">
        <v>11</v>
      </c>
      <c r="AL128" s="241" t="s">
        <v>312</v>
      </c>
      <c r="AM128" s="240" t="s">
        <v>312</v>
      </c>
      <c r="AN128" s="234">
        <v>0</v>
      </c>
      <c r="AU128" s="239" t="s">
        <v>233</v>
      </c>
      <c r="AV128" s="239" t="s">
        <v>233</v>
      </c>
      <c r="AW128" s="239" t="s">
        <v>233</v>
      </c>
      <c r="AX128" s="239" t="s">
        <v>233</v>
      </c>
      <c r="AY128" s="239" t="s">
        <v>233</v>
      </c>
      <c r="AZ128" s="239" t="s">
        <v>233</v>
      </c>
      <c r="BA128" s="239" t="s">
        <v>233</v>
      </c>
      <c r="BB128" s="239" t="s">
        <v>233</v>
      </c>
      <c r="BC128" s="239" t="s">
        <v>233</v>
      </c>
      <c r="BD128" s="239" t="s">
        <v>233</v>
      </c>
      <c r="BE128" s="239" t="s">
        <v>233</v>
      </c>
      <c r="BF128" s="239" t="s">
        <v>233</v>
      </c>
      <c r="BG128" s="239" t="s">
        <v>233</v>
      </c>
      <c r="BH128" s="239" t="s">
        <v>233</v>
      </c>
      <c r="BI128" s="239" t="s">
        <v>233</v>
      </c>
      <c r="BJ128" s="239" t="s">
        <v>233</v>
      </c>
      <c r="BK128" s="239" t="s">
        <v>233</v>
      </c>
      <c r="BL128" s="239" t="s">
        <v>233</v>
      </c>
      <c r="BM128" s="239" t="s">
        <v>233</v>
      </c>
      <c r="BN128" s="239" t="s">
        <v>233</v>
      </c>
      <c r="BO128" s="239" t="s">
        <v>233</v>
      </c>
      <c r="BP128" s="239" t="s">
        <v>233</v>
      </c>
      <c r="BQ128" s="239" t="s">
        <v>233</v>
      </c>
      <c r="BR128" s="239" t="s">
        <v>233</v>
      </c>
      <c r="BS128" s="239" t="s">
        <v>233</v>
      </c>
      <c r="BT128" s="239" t="s">
        <v>233</v>
      </c>
      <c r="BU128" s="239" t="s">
        <v>233</v>
      </c>
      <c r="BV128" s="239" t="s">
        <v>233</v>
      </c>
      <c r="BW128" s="239" t="s">
        <v>233</v>
      </c>
      <c r="BX128" s="246" t="s">
        <v>233</v>
      </c>
      <c r="BY128" s="261" t="str">
        <f t="shared" si="4"/>
        <v>—</v>
      </c>
      <c r="BZ128" s="261" t="str">
        <f t="shared" si="5"/>
        <v>—</v>
      </c>
      <c r="CA128" s="237"/>
    </row>
    <row r="129" spans="1:79" hidden="1" x14ac:dyDescent="0.25">
      <c r="A129" s="257" t="str">
        <f t="shared" si="3"/>
        <v>2018Northwest TerritoriesLicensed practical nurses</v>
      </c>
      <c r="B129" s="213">
        <v>2018</v>
      </c>
      <c r="C129" s="258"/>
      <c r="D129" s="258"/>
      <c r="E129" s="209" t="s">
        <v>25</v>
      </c>
      <c r="F129" s="209" t="s">
        <v>3</v>
      </c>
      <c r="G129" s="240">
        <v>107</v>
      </c>
      <c r="H129" s="240">
        <v>18</v>
      </c>
      <c r="I129" s="240">
        <v>23</v>
      </c>
      <c r="J129" s="240">
        <v>89</v>
      </c>
      <c r="K129" s="240">
        <v>11</v>
      </c>
      <c r="L129" s="240">
        <v>5</v>
      </c>
      <c r="M129" s="240">
        <v>2</v>
      </c>
      <c r="N129" s="234">
        <v>0</v>
      </c>
      <c r="O129" s="234">
        <v>11</v>
      </c>
      <c r="P129" s="234">
        <v>7</v>
      </c>
      <c r="Q129" s="234">
        <v>5</v>
      </c>
      <c r="R129" s="234">
        <v>0</v>
      </c>
      <c r="S129" s="240">
        <v>22</v>
      </c>
      <c r="T129" s="240">
        <v>43</v>
      </c>
      <c r="U129" s="240">
        <v>24</v>
      </c>
      <c r="V129" s="234">
        <v>0</v>
      </c>
      <c r="W129" s="240">
        <v>95</v>
      </c>
      <c r="X129" s="240">
        <v>5</v>
      </c>
      <c r="Y129" s="234">
        <v>0</v>
      </c>
      <c r="Z129" s="240">
        <v>2</v>
      </c>
      <c r="AA129" s="234">
        <v>2</v>
      </c>
      <c r="AB129" s="240">
        <v>3</v>
      </c>
      <c r="AC129" s="240">
        <v>84</v>
      </c>
      <c r="AD129" s="240">
        <v>22</v>
      </c>
      <c r="AE129" s="234">
        <v>1</v>
      </c>
      <c r="AF129" s="242">
        <v>43.9</v>
      </c>
      <c r="AG129" s="240">
        <v>11</v>
      </c>
      <c r="AH129" s="240">
        <v>37</v>
      </c>
      <c r="AI129" s="240">
        <v>22</v>
      </c>
      <c r="AJ129" s="240">
        <v>23</v>
      </c>
      <c r="AK129" s="240">
        <v>10</v>
      </c>
      <c r="AL129" s="240">
        <v>2</v>
      </c>
      <c r="AM129" s="240">
        <v>2</v>
      </c>
      <c r="AN129" s="234">
        <v>0</v>
      </c>
      <c r="AU129" s="240">
        <v>102</v>
      </c>
      <c r="AV129" s="240">
        <v>5</v>
      </c>
      <c r="AW129" s="234">
        <v>0</v>
      </c>
      <c r="AX129" s="240">
        <v>47</v>
      </c>
      <c r="AY129" s="240">
        <v>32</v>
      </c>
      <c r="AZ129" s="240">
        <v>15</v>
      </c>
      <c r="BA129" s="240">
        <v>13</v>
      </c>
      <c r="BB129" s="234">
        <v>0</v>
      </c>
      <c r="BC129" s="240">
        <v>95</v>
      </c>
      <c r="BD129" s="240">
        <v>76</v>
      </c>
      <c r="BE129" s="240">
        <v>4</v>
      </c>
      <c r="BF129" s="240">
        <v>12</v>
      </c>
      <c r="BG129" s="240">
        <v>3</v>
      </c>
      <c r="BH129" s="240">
        <v>24</v>
      </c>
      <c r="BI129" s="240">
        <v>17</v>
      </c>
      <c r="BJ129" s="240">
        <v>45</v>
      </c>
      <c r="BK129" s="240">
        <v>9</v>
      </c>
      <c r="BL129" s="240">
        <v>0</v>
      </c>
      <c r="BM129" s="240">
        <v>80</v>
      </c>
      <c r="BN129" s="240">
        <v>4</v>
      </c>
      <c r="BO129" s="240">
        <v>9</v>
      </c>
      <c r="BP129" s="240">
        <v>2</v>
      </c>
      <c r="BQ129" s="240">
        <v>93</v>
      </c>
      <c r="BR129" s="234">
        <v>0</v>
      </c>
      <c r="BS129" s="234">
        <v>0</v>
      </c>
      <c r="BT129" s="234">
        <v>0</v>
      </c>
      <c r="BU129" s="240">
        <v>2</v>
      </c>
      <c r="BV129" s="240">
        <v>29</v>
      </c>
      <c r="BW129" s="234">
        <v>66</v>
      </c>
      <c r="BX129" s="236">
        <v>0</v>
      </c>
      <c r="BY129" s="261">
        <f t="shared" si="4"/>
        <v>0.16822429906542055</v>
      </c>
      <c r="BZ129" s="261">
        <f t="shared" si="5"/>
        <v>0.21495327102803738</v>
      </c>
      <c r="CA129" s="237"/>
    </row>
    <row r="130" spans="1:79" hidden="1" x14ac:dyDescent="0.25">
      <c r="A130" s="257" t="str">
        <f t="shared" si="3"/>
        <v>2018NunavutLicensed practical nurses</v>
      </c>
      <c r="B130" s="213">
        <v>2018</v>
      </c>
      <c r="C130" s="258"/>
      <c r="D130" s="258"/>
      <c r="E130" s="209" t="s">
        <v>26</v>
      </c>
      <c r="F130" s="209" t="s">
        <v>3</v>
      </c>
      <c r="G130" s="240">
        <v>132</v>
      </c>
      <c r="H130" s="243" t="s">
        <v>233</v>
      </c>
      <c r="I130" s="243" t="s">
        <v>233</v>
      </c>
      <c r="J130" s="243" t="s">
        <v>233</v>
      </c>
      <c r="K130" s="243" t="s">
        <v>233</v>
      </c>
      <c r="L130" s="243" t="s">
        <v>233</v>
      </c>
      <c r="M130" s="243" t="s">
        <v>233</v>
      </c>
      <c r="N130" s="244" t="s">
        <v>233</v>
      </c>
      <c r="O130" s="244" t="s">
        <v>233</v>
      </c>
      <c r="P130" s="244" t="s">
        <v>233</v>
      </c>
      <c r="Q130" s="244" t="s">
        <v>233</v>
      </c>
      <c r="R130" s="244" t="s">
        <v>233</v>
      </c>
      <c r="S130" s="243" t="s">
        <v>233</v>
      </c>
      <c r="T130" s="243" t="s">
        <v>233</v>
      </c>
      <c r="U130" s="243" t="s">
        <v>233</v>
      </c>
      <c r="V130" s="244" t="s">
        <v>233</v>
      </c>
      <c r="W130" s="240" t="s">
        <v>233</v>
      </c>
      <c r="X130" s="240" t="s">
        <v>233</v>
      </c>
      <c r="Y130" s="234" t="s">
        <v>233</v>
      </c>
      <c r="Z130" s="240" t="s">
        <v>233</v>
      </c>
      <c r="AA130" s="234" t="s">
        <v>233</v>
      </c>
      <c r="AB130" s="240" t="s">
        <v>233</v>
      </c>
      <c r="AC130" s="240" t="s">
        <v>233</v>
      </c>
      <c r="AD130" s="240" t="s">
        <v>233</v>
      </c>
      <c r="AE130" s="234" t="s">
        <v>233</v>
      </c>
      <c r="AF130" s="242" t="s">
        <v>233</v>
      </c>
      <c r="AG130" s="240" t="s">
        <v>233</v>
      </c>
      <c r="AH130" s="240" t="s">
        <v>233</v>
      </c>
      <c r="AI130" s="240" t="s">
        <v>233</v>
      </c>
      <c r="AJ130" s="240" t="s">
        <v>233</v>
      </c>
      <c r="AK130" s="240" t="s">
        <v>233</v>
      </c>
      <c r="AL130" s="240" t="s">
        <v>233</v>
      </c>
      <c r="AM130" s="240" t="s">
        <v>233</v>
      </c>
      <c r="AN130" s="234" t="s">
        <v>233</v>
      </c>
      <c r="AU130" s="240" t="s">
        <v>233</v>
      </c>
      <c r="AV130" s="240" t="s">
        <v>233</v>
      </c>
      <c r="AW130" s="234" t="s">
        <v>233</v>
      </c>
      <c r="AX130" s="240" t="s">
        <v>233</v>
      </c>
      <c r="AY130" s="240" t="s">
        <v>233</v>
      </c>
      <c r="AZ130" s="240" t="s">
        <v>233</v>
      </c>
      <c r="BA130" s="240" t="s">
        <v>233</v>
      </c>
      <c r="BB130" s="234" t="s">
        <v>233</v>
      </c>
      <c r="BC130" s="240" t="s">
        <v>233</v>
      </c>
      <c r="BD130" s="240" t="s">
        <v>233</v>
      </c>
      <c r="BE130" s="240" t="s">
        <v>233</v>
      </c>
      <c r="BF130" s="240" t="s">
        <v>233</v>
      </c>
      <c r="BG130" s="240" t="s">
        <v>233</v>
      </c>
      <c r="BH130" s="240" t="s">
        <v>233</v>
      </c>
      <c r="BI130" s="240" t="s">
        <v>233</v>
      </c>
      <c r="BJ130" s="240" t="s">
        <v>233</v>
      </c>
      <c r="BK130" s="240" t="s">
        <v>233</v>
      </c>
      <c r="BL130" s="240" t="s">
        <v>233</v>
      </c>
      <c r="BM130" s="240" t="s">
        <v>233</v>
      </c>
      <c r="BN130" s="240" t="s">
        <v>233</v>
      </c>
      <c r="BO130" s="240" t="s">
        <v>233</v>
      </c>
      <c r="BP130" s="240" t="s">
        <v>233</v>
      </c>
      <c r="BQ130" s="240" t="s">
        <v>233</v>
      </c>
      <c r="BR130" s="234" t="s">
        <v>233</v>
      </c>
      <c r="BS130" s="234" t="s">
        <v>233</v>
      </c>
      <c r="BT130" s="234" t="s">
        <v>233</v>
      </c>
      <c r="BU130" s="240" t="s">
        <v>233</v>
      </c>
      <c r="BV130" s="240" t="s">
        <v>233</v>
      </c>
      <c r="BW130" s="234" t="s">
        <v>233</v>
      </c>
      <c r="BX130" s="236" t="s">
        <v>233</v>
      </c>
      <c r="BY130" s="261" t="str">
        <f t="shared" si="4"/>
        <v>—</v>
      </c>
      <c r="BZ130" s="261" t="str">
        <f t="shared" si="5"/>
        <v>—</v>
      </c>
      <c r="CA130" s="237"/>
    </row>
    <row r="131" spans="1:79" ht="15.75" hidden="1" x14ac:dyDescent="0.25">
      <c r="A131" s="257" t="str">
        <f t="shared" si="3"/>
        <v>2018Provinces/territories with available dataLicensed practical nurses</v>
      </c>
      <c r="B131" s="213">
        <v>2018</v>
      </c>
      <c r="C131" s="258"/>
      <c r="D131" s="258"/>
      <c r="E131" s="208" t="s">
        <v>357</v>
      </c>
      <c r="F131" s="209" t="s">
        <v>3</v>
      </c>
      <c r="G131" s="233">
        <v>122732</v>
      </c>
      <c r="H131" s="239" t="s">
        <v>233</v>
      </c>
      <c r="I131" s="239" t="s">
        <v>233</v>
      </c>
      <c r="J131" s="239" t="s">
        <v>233</v>
      </c>
      <c r="K131" s="239" t="s">
        <v>233</v>
      </c>
      <c r="L131" s="239" t="s">
        <v>233</v>
      </c>
      <c r="M131" s="239" t="s">
        <v>233</v>
      </c>
      <c r="N131" s="239" t="s">
        <v>233</v>
      </c>
      <c r="O131" s="239" t="s">
        <v>233</v>
      </c>
      <c r="P131" s="239" t="s">
        <v>233</v>
      </c>
      <c r="Q131" s="239" t="s">
        <v>233</v>
      </c>
      <c r="R131" s="239" t="s">
        <v>233</v>
      </c>
      <c r="S131" s="239" t="s">
        <v>233</v>
      </c>
      <c r="T131" s="239" t="s">
        <v>233</v>
      </c>
      <c r="U131" s="239" t="s">
        <v>233</v>
      </c>
      <c r="V131" s="239" t="s">
        <v>233</v>
      </c>
      <c r="W131" s="233">
        <v>109434</v>
      </c>
      <c r="X131" s="233">
        <v>1348</v>
      </c>
      <c r="Y131" s="233">
        <v>229</v>
      </c>
      <c r="Z131" s="233">
        <v>4560</v>
      </c>
      <c r="AA131" s="233">
        <v>518</v>
      </c>
      <c r="AB131" s="233">
        <v>6316</v>
      </c>
      <c r="AC131" s="233">
        <v>111227</v>
      </c>
      <c r="AD131" s="233">
        <v>11372</v>
      </c>
      <c r="AE131" s="234">
        <v>1</v>
      </c>
      <c r="AF131" s="235">
        <v>41.1</v>
      </c>
      <c r="AG131" s="233">
        <v>23555</v>
      </c>
      <c r="AH131" s="233">
        <v>37340</v>
      </c>
      <c r="AI131" s="233">
        <v>29888</v>
      </c>
      <c r="AJ131" s="233">
        <v>22621</v>
      </c>
      <c r="AK131" s="233">
        <v>6253</v>
      </c>
      <c r="AL131" s="233">
        <v>2257</v>
      </c>
      <c r="AM131" s="233">
        <v>686</v>
      </c>
      <c r="AN131" s="233">
        <v>0</v>
      </c>
      <c r="AU131" s="233">
        <v>102140</v>
      </c>
      <c r="AV131" s="233">
        <v>8098</v>
      </c>
      <c r="AW131" s="233">
        <v>15</v>
      </c>
      <c r="AX131" s="233">
        <v>70950</v>
      </c>
      <c r="AY131" s="233">
        <v>26252</v>
      </c>
      <c r="AZ131" s="233">
        <v>11599</v>
      </c>
      <c r="BA131" s="233">
        <v>10739</v>
      </c>
      <c r="BB131" s="233">
        <v>2865</v>
      </c>
      <c r="BC131" s="233">
        <v>109434</v>
      </c>
      <c r="BD131" s="233">
        <v>54386</v>
      </c>
      <c r="BE131" s="233">
        <v>41641</v>
      </c>
      <c r="BF131" s="233">
        <v>13343</v>
      </c>
      <c r="BG131" s="233">
        <v>64</v>
      </c>
      <c r="BH131" s="233">
        <v>49388</v>
      </c>
      <c r="BI131" s="233">
        <v>15729</v>
      </c>
      <c r="BJ131" s="233">
        <v>34767</v>
      </c>
      <c r="BK131" s="233">
        <v>8894</v>
      </c>
      <c r="BL131" s="233">
        <v>656</v>
      </c>
      <c r="BM131" s="233">
        <v>95765</v>
      </c>
      <c r="BN131" s="233">
        <v>2435</v>
      </c>
      <c r="BO131" s="233">
        <v>10499</v>
      </c>
      <c r="BP131" s="233">
        <v>735</v>
      </c>
      <c r="BQ131" s="233">
        <v>104346</v>
      </c>
      <c r="BR131" s="233">
        <v>2824</v>
      </c>
      <c r="BS131" s="233">
        <v>1227</v>
      </c>
      <c r="BT131" s="233">
        <v>41</v>
      </c>
      <c r="BU131" s="233">
        <v>996</v>
      </c>
      <c r="BV131" s="233">
        <v>95823</v>
      </c>
      <c r="BW131" s="233">
        <v>13595</v>
      </c>
      <c r="BX131" s="238">
        <v>16</v>
      </c>
      <c r="BY131" s="261" t="str">
        <f t="shared" si="4"/>
        <v>—</v>
      </c>
      <c r="BZ131" s="261" t="str">
        <f t="shared" si="5"/>
        <v>—</v>
      </c>
      <c r="CA131" s="237"/>
    </row>
    <row r="132" spans="1:79" hidden="1" x14ac:dyDescent="0.25">
      <c r="A132" s="257" t="str">
        <f t="shared" si="3"/>
        <v>2019Newfoundland and LabradorLicensed practical nurses</v>
      </c>
      <c r="B132" s="262">
        <v>2019</v>
      </c>
      <c r="C132" s="263"/>
      <c r="D132" s="263"/>
      <c r="E132" s="259" t="s">
        <v>14</v>
      </c>
      <c r="F132" s="259" t="s">
        <v>3</v>
      </c>
      <c r="G132" s="247">
        <v>2390</v>
      </c>
      <c r="H132" s="247">
        <v>231</v>
      </c>
      <c r="I132" s="239" t="s">
        <v>233</v>
      </c>
      <c r="J132" s="247">
        <v>2159</v>
      </c>
      <c r="K132" s="247">
        <v>169</v>
      </c>
      <c r="L132" s="247">
        <v>55</v>
      </c>
      <c r="M132" s="247">
        <v>7</v>
      </c>
      <c r="N132" s="234">
        <v>0</v>
      </c>
      <c r="O132" s="239" t="s">
        <v>233</v>
      </c>
      <c r="P132" s="239" t="s">
        <v>233</v>
      </c>
      <c r="Q132" s="239" t="s">
        <v>233</v>
      </c>
      <c r="R132" s="239" t="s">
        <v>233</v>
      </c>
      <c r="S132" s="247">
        <v>593</v>
      </c>
      <c r="T132" s="247">
        <v>1196</v>
      </c>
      <c r="U132" s="247">
        <v>370</v>
      </c>
      <c r="V132" s="234">
        <v>0</v>
      </c>
      <c r="W132" s="247">
        <v>2313</v>
      </c>
      <c r="X132" s="234">
        <v>11</v>
      </c>
      <c r="Y132" s="247">
        <v>7</v>
      </c>
      <c r="Z132" s="247">
        <v>34</v>
      </c>
      <c r="AA132" s="247">
        <v>13</v>
      </c>
      <c r="AB132" s="247">
        <v>12</v>
      </c>
      <c r="AC132" s="247">
        <v>2158</v>
      </c>
      <c r="AD132" s="247">
        <v>232</v>
      </c>
      <c r="AE132" s="234">
        <v>0</v>
      </c>
      <c r="AF132" s="248">
        <v>41.4</v>
      </c>
      <c r="AG132" s="247">
        <v>500</v>
      </c>
      <c r="AH132" s="247">
        <v>554</v>
      </c>
      <c r="AI132" s="247">
        <v>617</v>
      </c>
      <c r="AJ132" s="247">
        <v>612</v>
      </c>
      <c r="AK132" s="247">
        <v>88</v>
      </c>
      <c r="AL132" s="247">
        <v>18</v>
      </c>
      <c r="AM132" s="234">
        <v>1</v>
      </c>
      <c r="AN132" s="234">
        <v>0</v>
      </c>
      <c r="AU132" s="247">
        <v>2332</v>
      </c>
      <c r="AV132" s="247">
        <v>58</v>
      </c>
      <c r="AW132" s="247">
        <v>0</v>
      </c>
      <c r="AX132" s="247">
        <v>1165</v>
      </c>
      <c r="AY132" s="247">
        <v>579</v>
      </c>
      <c r="AZ132" s="247">
        <v>436</v>
      </c>
      <c r="BA132" s="247">
        <v>210</v>
      </c>
      <c r="BB132" s="234">
        <v>0</v>
      </c>
      <c r="BC132" s="247">
        <v>2313</v>
      </c>
      <c r="BD132" s="247">
        <v>1449</v>
      </c>
      <c r="BE132" s="247">
        <v>141</v>
      </c>
      <c r="BF132" s="247">
        <v>723</v>
      </c>
      <c r="BG132" s="234">
        <v>0</v>
      </c>
      <c r="BH132" s="247">
        <v>700</v>
      </c>
      <c r="BI132" s="247">
        <v>250</v>
      </c>
      <c r="BJ132" s="247">
        <v>1294</v>
      </c>
      <c r="BK132" s="247">
        <v>68</v>
      </c>
      <c r="BL132" s="247">
        <v>1</v>
      </c>
      <c r="BM132" s="247">
        <v>2235</v>
      </c>
      <c r="BN132" s="234">
        <v>0</v>
      </c>
      <c r="BO132" s="247">
        <v>78</v>
      </c>
      <c r="BP132" s="247">
        <v>0</v>
      </c>
      <c r="BQ132" s="247">
        <v>2277</v>
      </c>
      <c r="BR132" s="247">
        <v>26</v>
      </c>
      <c r="BS132" s="247">
        <v>9</v>
      </c>
      <c r="BT132" s="234">
        <v>0</v>
      </c>
      <c r="BU132" s="247">
        <v>1</v>
      </c>
      <c r="BV132" s="247">
        <v>1402</v>
      </c>
      <c r="BW132" s="247">
        <v>908</v>
      </c>
      <c r="BX132" s="236">
        <v>3</v>
      </c>
      <c r="BY132" s="261">
        <f t="shared" si="4"/>
        <v>9.6652719665271961E-2</v>
      </c>
      <c r="BZ132" s="261" t="str">
        <f t="shared" si="5"/>
        <v>—</v>
      </c>
      <c r="CA132" s="237"/>
    </row>
    <row r="133" spans="1:79" hidden="1" x14ac:dyDescent="0.25">
      <c r="A133" s="257" t="str">
        <f t="shared" si="3"/>
        <v>2019Prince Edward IslandLicensed practical nurses</v>
      </c>
      <c r="B133" s="262">
        <v>2019</v>
      </c>
      <c r="C133" s="263"/>
      <c r="D133" s="263"/>
      <c r="E133" s="259" t="s">
        <v>15</v>
      </c>
      <c r="F133" s="259" t="s">
        <v>3</v>
      </c>
      <c r="G133" s="247">
        <v>742</v>
      </c>
      <c r="H133" s="239" t="s">
        <v>233</v>
      </c>
      <c r="I133" s="239" t="s">
        <v>233</v>
      </c>
      <c r="J133" s="239" t="s">
        <v>233</v>
      </c>
      <c r="K133" s="239" t="s">
        <v>233</v>
      </c>
      <c r="L133" s="239" t="s">
        <v>233</v>
      </c>
      <c r="M133" s="239" t="s">
        <v>233</v>
      </c>
      <c r="N133" s="239" t="s">
        <v>233</v>
      </c>
      <c r="O133" s="239" t="s">
        <v>233</v>
      </c>
      <c r="P133" s="239" t="s">
        <v>233</v>
      </c>
      <c r="Q133" s="239" t="s">
        <v>233</v>
      </c>
      <c r="R133" s="239" t="s">
        <v>233</v>
      </c>
      <c r="S133" s="239" t="s">
        <v>233</v>
      </c>
      <c r="T133" s="239" t="s">
        <v>233</v>
      </c>
      <c r="U133" s="239" t="s">
        <v>233</v>
      </c>
      <c r="V133" s="239" t="s">
        <v>233</v>
      </c>
      <c r="W133" s="247">
        <v>669</v>
      </c>
      <c r="X133" s="234">
        <v>6</v>
      </c>
      <c r="Y133" s="247">
        <v>5</v>
      </c>
      <c r="Z133" s="234">
        <v>9</v>
      </c>
      <c r="AA133" s="247">
        <v>12</v>
      </c>
      <c r="AB133" s="247">
        <v>41</v>
      </c>
      <c r="AC133" s="247">
        <v>670</v>
      </c>
      <c r="AD133" s="247">
        <v>72</v>
      </c>
      <c r="AE133" s="234">
        <v>0</v>
      </c>
      <c r="AF133" s="248">
        <v>42.3</v>
      </c>
      <c r="AG133" s="247">
        <v>165</v>
      </c>
      <c r="AH133" s="247">
        <v>178</v>
      </c>
      <c r="AI133" s="247">
        <v>129</v>
      </c>
      <c r="AJ133" s="247">
        <v>185</v>
      </c>
      <c r="AK133" s="247">
        <v>67</v>
      </c>
      <c r="AL133" s="247">
        <v>15</v>
      </c>
      <c r="AM133" s="247">
        <v>3</v>
      </c>
      <c r="AN133" s="234">
        <v>0</v>
      </c>
      <c r="AU133" s="247">
        <v>710</v>
      </c>
      <c r="AV133" s="247">
        <v>32</v>
      </c>
      <c r="AW133" s="247">
        <v>0</v>
      </c>
      <c r="AX133" s="247">
        <v>361</v>
      </c>
      <c r="AY133" s="247">
        <v>169</v>
      </c>
      <c r="AZ133" s="247">
        <v>117</v>
      </c>
      <c r="BA133" s="247">
        <v>95</v>
      </c>
      <c r="BB133" s="234">
        <v>0</v>
      </c>
      <c r="BC133" s="247">
        <v>669</v>
      </c>
      <c r="BD133" s="247">
        <v>382</v>
      </c>
      <c r="BE133" s="247">
        <v>166</v>
      </c>
      <c r="BF133" s="247">
        <v>85</v>
      </c>
      <c r="BG133" s="234">
        <v>36</v>
      </c>
      <c r="BH133" s="247">
        <v>128</v>
      </c>
      <c r="BI133" s="247">
        <v>7</v>
      </c>
      <c r="BJ133" s="247">
        <v>116</v>
      </c>
      <c r="BK133" s="247">
        <v>414</v>
      </c>
      <c r="BL133" s="247">
        <v>4</v>
      </c>
      <c r="BM133" s="247">
        <v>575</v>
      </c>
      <c r="BN133" s="247">
        <v>4</v>
      </c>
      <c r="BO133" s="247">
        <v>86</v>
      </c>
      <c r="BP133" s="247">
        <v>4</v>
      </c>
      <c r="BQ133" s="247">
        <v>518</v>
      </c>
      <c r="BR133" s="247">
        <v>9</v>
      </c>
      <c r="BS133" s="247">
        <v>133</v>
      </c>
      <c r="BT133" s="234">
        <v>0</v>
      </c>
      <c r="BU133" s="247">
        <v>9</v>
      </c>
      <c r="BV133" s="247">
        <v>463</v>
      </c>
      <c r="BW133" s="247">
        <v>206</v>
      </c>
      <c r="BX133" s="236">
        <v>0</v>
      </c>
      <c r="BY133" s="261" t="str">
        <f t="shared" si="4"/>
        <v>—</v>
      </c>
      <c r="BZ133" s="261" t="str">
        <f t="shared" si="5"/>
        <v>—</v>
      </c>
      <c r="CA133" s="237"/>
    </row>
    <row r="134" spans="1:79" hidden="1" x14ac:dyDescent="0.25">
      <c r="A134" s="257" t="str">
        <f t="shared" ref="A134:A197" si="6">CONCATENATE(B134,E134,F134)</f>
        <v>2019Nova ScotiaLicensed practical nurses</v>
      </c>
      <c r="B134" s="262">
        <v>2019</v>
      </c>
      <c r="C134" s="263"/>
      <c r="D134" s="263"/>
      <c r="E134" s="209" t="s">
        <v>16</v>
      </c>
      <c r="F134" s="259" t="s">
        <v>3</v>
      </c>
      <c r="G134" s="247">
        <v>4318</v>
      </c>
      <c r="H134" s="247">
        <v>434</v>
      </c>
      <c r="I134" s="239" t="s">
        <v>233</v>
      </c>
      <c r="J134" s="247">
        <v>3884</v>
      </c>
      <c r="K134" s="247">
        <v>283</v>
      </c>
      <c r="L134" s="247">
        <v>135</v>
      </c>
      <c r="M134" s="247">
        <v>16</v>
      </c>
      <c r="N134" s="234">
        <v>0</v>
      </c>
      <c r="O134" s="239" t="s">
        <v>233</v>
      </c>
      <c r="P134" s="239" t="s">
        <v>233</v>
      </c>
      <c r="Q134" s="239" t="s">
        <v>233</v>
      </c>
      <c r="R134" s="239" t="s">
        <v>233</v>
      </c>
      <c r="S134" s="247">
        <v>981</v>
      </c>
      <c r="T134" s="247">
        <v>1962</v>
      </c>
      <c r="U134" s="247">
        <v>941</v>
      </c>
      <c r="V134" s="234">
        <v>0</v>
      </c>
      <c r="W134" s="247">
        <v>4114</v>
      </c>
      <c r="X134" s="247">
        <v>5</v>
      </c>
      <c r="Y134" s="247">
        <v>1</v>
      </c>
      <c r="Z134" s="247">
        <v>154</v>
      </c>
      <c r="AA134" s="247">
        <v>9</v>
      </c>
      <c r="AB134" s="247">
        <v>35</v>
      </c>
      <c r="AC134" s="247">
        <v>4093</v>
      </c>
      <c r="AD134" s="247">
        <v>225</v>
      </c>
      <c r="AE134" s="234">
        <v>0</v>
      </c>
      <c r="AF134" s="248">
        <v>43.5</v>
      </c>
      <c r="AG134" s="247">
        <v>628</v>
      </c>
      <c r="AH134" s="247">
        <v>1124</v>
      </c>
      <c r="AI134" s="247">
        <v>1110</v>
      </c>
      <c r="AJ134" s="247">
        <v>979</v>
      </c>
      <c r="AK134" s="247">
        <v>316</v>
      </c>
      <c r="AL134" s="247">
        <v>120</v>
      </c>
      <c r="AM134" s="247">
        <v>41</v>
      </c>
      <c r="AN134" s="234">
        <v>0</v>
      </c>
      <c r="AU134" s="247">
        <v>4054</v>
      </c>
      <c r="AV134" s="247">
        <v>264</v>
      </c>
      <c r="AW134" s="234">
        <v>0</v>
      </c>
      <c r="AX134" s="247">
        <v>1953</v>
      </c>
      <c r="AY134" s="247">
        <v>947</v>
      </c>
      <c r="AZ134" s="247">
        <v>659</v>
      </c>
      <c r="BA134" s="247">
        <v>759</v>
      </c>
      <c r="BB134" s="234">
        <v>0</v>
      </c>
      <c r="BC134" s="247">
        <v>4114</v>
      </c>
      <c r="BD134" s="247">
        <v>2242</v>
      </c>
      <c r="BE134" s="247">
        <v>1014</v>
      </c>
      <c r="BF134" s="247">
        <v>858</v>
      </c>
      <c r="BG134" s="247">
        <v>0</v>
      </c>
      <c r="BH134" s="247">
        <v>1808</v>
      </c>
      <c r="BI134" s="247">
        <v>756</v>
      </c>
      <c r="BJ134" s="247">
        <v>1441</v>
      </c>
      <c r="BK134" s="247">
        <v>109</v>
      </c>
      <c r="BL134" s="247">
        <v>0</v>
      </c>
      <c r="BM134" s="247">
        <v>3800</v>
      </c>
      <c r="BN134" s="247">
        <v>119</v>
      </c>
      <c r="BO134" s="247">
        <v>195</v>
      </c>
      <c r="BP134" s="247">
        <v>0</v>
      </c>
      <c r="BQ134" s="247">
        <v>4044</v>
      </c>
      <c r="BR134" s="247">
        <v>48</v>
      </c>
      <c r="BS134" s="247">
        <v>17</v>
      </c>
      <c r="BT134" s="247">
        <v>5</v>
      </c>
      <c r="BU134" s="247">
        <v>0</v>
      </c>
      <c r="BV134" s="247">
        <v>2661</v>
      </c>
      <c r="BW134" s="247">
        <v>1453</v>
      </c>
      <c r="BX134" s="236">
        <v>0</v>
      </c>
      <c r="BY134" s="261">
        <f t="shared" si="4"/>
        <v>0.10050949513663733</v>
      </c>
      <c r="BZ134" s="261" t="str">
        <f t="shared" si="5"/>
        <v>—</v>
      </c>
      <c r="CA134" s="237"/>
    </row>
    <row r="135" spans="1:79" hidden="1" x14ac:dyDescent="0.25">
      <c r="A135" s="257" t="str">
        <f t="shared" si="6"/>
        <v>2019New BrunswickLicensed practical nurses</v>
      </c>
      <c r="B135" s="262">
        <v>2019</v>
      </c>
      <c r="C135" s="263"/>
      <c r="D135" s="263"/>
      <c r="E135" s="259" t="s">
        <v>17</v>
      </c>
      <c r="F135" s="259" t="s">
        <v>3</v>
      </c>
      <c r="G135" s="247">
        <v>3286</v>
      </c>
      <c r="H135" s="239" t="s">
        <v>233</v>
      </c>
      <c r="I135" s="239" t="s">
        <v>233</v>
      </c>
      <c r="J135" s="239" t="s">
        <v>233</v>
      </c>
      <c r="K135" s="239" t="s">
        <v>233</v>
      </c>
      <c r="L135" s="239" t="s">
        <v>233</v>
      </c>
      <c r="M135" s="239" t="s">
        <v>233</v>
      </c>
      <c r="N135" s="239" t="s">
        <v>233</v>
      </c>
      <c r="O135" s="239" t="s">
        <v>233</v>
      </c>
      <c r="P135" s="239" t="s">
        <v>233</v>
      </c>
      <c r="Q135" s="239" t="s">
        <v>233</v>
      </c>
      <c r="R135" s="239" t="s">
        <v>233</v>
      </c>
      <c r="S135" s="239" t="s">
        <v>233</v>
      </c>
      <c r="T135" s="239" t="s">
        <v>233</v>
      </c>
      <c r="U135" s="239" t="s">
        <v>233</v>
      </c>
      <c r="V135" s="239" t="s">
        <v>233</v>
      </c>
      <c r="W135" s="239" t="s">
        <v>233</v>
      </c>
      <c r="X135" s="239" t="s">
        <v>233</v>
      </c>
      <c r="Y135" s="239" t="s">
        <v>233</v>
      </c>
      <c r="Z135" s="239" t="s">
        <v>233</v>
      </c>
      <c r="AA135" s="239" t="s">
        <v>233</v>
      </c>
      <c r="AB135" s="239" t="s">
        <v>233</v>
      </c>
      <c r="AC135" s="239" t="s">
        <v>233</v>
      </c>
      <c r="AD135" s="239" t="s">
        <v>233</v>
      </c>
      <c r="AE135" s="239" t="s">
        <v>233</v>
      </c>
      <c r="AF135" s="239" t="s">
        <v>233</v>
      </c>
      <c r="AG135" s="239" t="s">
        <v>233</v>
      </c>
      <c r="AH135" s="239" t="s">
        <v>233</v>
      </c>
      <c r="AI135" s="239" t="s">
        <v>233</v>
      </c>
      <c r="AJ135" s="239" t="s">
        <v>233</v>
      </c>
      <c r="AK135" s="239" t="s">
        <v>233</v>
      </c>
      <c r="AL135" s="239" t="s">
        <v>233</v>
      </c>
      <c r="AM135" s="239" t="s">
        <v>233</v>
      </c>
      <c r="AN135" s="239" t="s">
        <v>233</v>
      </c>
      <c r="AU135" s="239" t="s">
        <v>233</v>
      </c>
      <c r="AV135" s="239" t="s">
        <v>233</v>
      </c>
      <c r="AW135" s="239" t="s">
        <v>233</v>
      </c>
      <c r="AX135" s="239" t="s">
        <v>233</v>
      </c>
      <c r="AY135" s="239" t="s">
        <v>233</v>
      </c>
      <c r="AZ135" s="239" t="s">
        <v>233</v>
      </c>
      <c r="BA135" s="239" t="s">
        <v>233</v>
      </c>
      <c r="BB135" s="239" t="s">
        <v>233</v>
      </c>
      <c r="BC135" s="239" t="s">
        <v>233</v>
      </c>
      <c r="BD135" s="239" t="s">
        <v>233</v>
      </c>
      <c r="BE135" s="239" t="s">
        <v>233</v>
      </c>
      <c r="BF135" s="239" t="s">
        <v>233</v>
      </c>
      <c r="BG135" s="239" t="s">
        <v>233</v>
      </c>
      <c r="BH135" s="239" t="s">
        <v>233</v>
      </c>
      <c r="BI135" s="239" t="s">
        <v>233</v>
      </c>
      <c r="BJ135" s="239" t="s">
        <v>233</v>
      </c>
      <c r="BK135" s="239" t="s">
        <v>233</v>
      </c>
      <c r="BL135" s="239" t="s">
        <v>233</v>
      </c>
      <c r="BM135" s="239" t="s">
        <v>233</v>
      </c>
      <c r="BN135" s="239" t="s">
        <v>233</v>
      </c>
      <c r="BO135" s="239" t="s">
        <v>233</v>
      </c>
      <c r="BP135" s="239" t="s">
        <v>233</v>
      </c>
      <c r="BQ135" s="239" t="s">
        <v>233</v>
      </c>
      <c r="BR135" s="239" t="s">
        <v>233</v>
      </c>
      <c r="BS135" s="239" t="s">
        <v>233</v>
      </c>
      <c r="BT135" s="239" t="s">
        <v>233</v>
      </c>
      <c r="BU135" s="239" t="s">
        <v>233</v>
      </c>
      <c r="BV135" s="239" t="s">
        <v>233</v>
      </c>
      <c r="BW135" s="239" t="s">
        <v>233</v>
      </c>
      <c r="BX135" s="246" t="s">
        <v>233</v>
      </c>
      <c r="BY135" s="261" t="str">
        <f t="shared" ref="BY135:BY198" si="7">IF(H135="†", "†", IF(H135="—","—", H135/SUM(H135+J135)))</f>
        <v>—</v>
      </c>
      <c r="BZ135" s="261" t="str">
        <f t="shared" ref="BZ135:BZ198" si="8">IF(I135="†", "†", IF(I135="—","—", I135/SUM(H135+J135)))</f>
        <v>—</v>
      </c>
      <c r="CA135" s="237"/>
    </row>
    <row r="136" spans="1:79" hidden="1" x14ac:dyDescent="0.25">
      <c r="A136" s="257" t="str">
        <f t="shared" si="6"/>
        <v>2019QuebecLicensed practical nurses</v>
      </c>
      <c r="B136" s="262">
        <v>2019</v>
      </c>
      <c r="C136" s="263"/>
      <c r="D136" s="263"/>
      <c r="E136" s="259" t="s">
        <v>18</v>
      </c>
      <c r="F136" s="259" t="s">
        <v>3</v>
      </c>
      <c r="G136" s="247">
        <v>27993</v>
      </c>
      <c r="H136" s="247">
        <v>2431</v>
      </c>
      <c r="I136" s="239" t="s">
        <v>233</v>
      </c>
      <c r="J136" s="247">
        <v>25562</v>
      </c>
      <c r="K136" s="247">
        <v>1478</v>
      </c>
      <c r="L136" s="247">
        <v>905</v>
      </c>
      <c r="M136" s="247">
        <v>48</v>
      </c>
      <c r="N136" s="234">
        <v>0</v>
      </c>
      <c r="O136" s="239" t="s">
        <v>233</v>
      </c>
      <c r="P136" s="239" t="s">
        <v>233</v>
      </c>
      <c r="Q136" s="239" t="s">
        <v>233</v>
      </c>
      <c r="R136" s="239" t="s">
        <v>233</v>
      </c>
      <c r="S136" s="247">
        <v>7236</v>
      </c>
      <c r="T136" s="247">
        <v>14702</v>
      </c>
      <c r="U136" s="247">
        <v>3624</v>
      </c>
      <c r="V136" s="234">
        <v>0</v>
      </c>
      <c r="W136" s="247">
        <v>24415</v>
      </c>
      <c r="X136" s="234">
        <v>0</v>
      </c>
      <c r="Y136" s="234">
        <v>0</v>
      </c>
      <c r="Z136" s="247">
        <v>20</v>
      </c>
      <c r="AA136" s="247">
        <v>4</v>
      </c>
      <c r="AB136" s="247">
        <v>3554</v>
      </c>
      <c r="AC136" s="247">
        <v>25089</v>
      </c>
      <c r="AD136" s="247">
        <v>2904</v>
      </c>
      <c r="AE136" s="234">
        <v>0</v>
      </c>
      <c r="AF136" s="248">
        <v>40.6</v>
      </c>
      <c r="AG136" s="247">
        <v>4809</v>
      </c>
      <c r="AH136" s="247">
        <v>8130</v>
      </c>
      <c r="AI136" s="247">
        <v>8108</v>
      </c>
      <c r="AJ136" s="247">
        <v>5602</v>
      </c>
      <c r="AK136" s="247">
        <v>1012</v>
      </c>
      <c r="AL136" s="247">
        <v>261</v>
      </c>
      <c r="AM136" s="247">
        <v>71</v>
      </c>
      <c r="AN136" s="234">
        <v>0</v>
      </c>
      <c r="AU136" s="247">
        <v>27967</v>
      </c>
      <c r="AV136" s="234">
        <v>10</v>
      </c>
      <c r="AW136" s="234">
        <v>16</v>
      </c>
      <c r="AX136" s="247">
        <v>16035</v>
      </c>
      <c r="AY136" s="247">
        <v>7831</v>
      </c>
      <c r="AZ136" s="247">
        <v>1859</v>
      </c>
      <c r="BA136" s="247">
        <v>2263</v>
      </c>
      <c r="BB136" s="234">
        <v>5</v>
      </c>
      <c r="BC136" s="247">
        <v>24415</v>
      </c>
      <c r="BD136" s="247">
        <v>11245</v>
      </c>
      <c r="BE136" s="247">
        <v>11631</v>
      </c>
      <c r="BF136" s="247">
        <v>1539</v>
      </c>
      <c r="BG136" s="234">
        <v>0</v>
      </c>
      <c r="BH136" s="247">
        <v>15673</v>
      </c>
      <c r="BI136" s="247">
        <v>568</v>
      </c>
      <c r="BJ136" s="247">
        <v>4573</v>
      </c>
      <c r="BK136" s="247">
        <v>3601</v>
      </c>
      <c r="BL136" s="247">
        <v>0</v>
      </c>
      <c r="BM136" s="247">
        <v>23576</v>
      </c>
      <c r="BN136" s="234">
        <v>0</v>
      </c>
      <c r="BO136" s="247">
        <v>839</v>
      </c>
      <c r="BP136" s="247">
        <v>0</v>
      </c>
      <c r="BQ136" s="247">
        <v>23870</v>
      </c>
      <c r="BR136" s="234">
        <v>261</v>
      </c>
      <c r="BS136" s="247">
        <v>284</v>
      </c>
      <c r="BT136" s="234">
        <v>0</v>
      </c>
      <c r="BU136" s="247">
        <v>0</v>
      </c>
      <c r="BV136" s="247">
        <v>23394</v>
      </c>
      <c r="BW136" s="247">
        <v>1021</v>
      </c>
      <c r="BX136" s="249">
        <v>0</v>
      </c>
      <c r="BY136" s="261">
        <f t="shared" si="7"/>
        <v>8.684313935626764E-2</v>
      </c>
      <c r="BZ136" s="261" t="str">
        <f t="shared" si="8"/>
        <v>—</v>
      </c>
      <c r="CA136" s="237"/>
    </row>
    <row r="137" spans="1:79" hidden="1" x14ac:dyDescent="0.25">
      <c r="A137" s="257" t="str">
        <f t="shared" si="6"/>
        <v>2019OntarioLicensed practical nurses</v>
      </c>
      <c r="B137" s="262">
        <v>2019</v>
      </c>
      <c r="C137" s="263"/>
      <c r="D137" s="263"/>
      <c r="E137" s="259" t="s">
        <v>19</v>
      </c>
      <c r="F137" s="259" t="s">
        <v>3</v>
      </c>
      <c r="G137" s="247">
        <v>52809</v>
      </c>
      <c r="H137" s="247">
        <v>5751</v>
      </c>
      <c r="I137" s="239" t="s">
        <v>233</v>
      </c>
      <c r="J137" s="247">
        <v>47058</v>
      </c>
      <c r="K137" s="247">
        <v>4230</v>
      </c>
      <c r="L137" s="247">
        <v>1445</v>
      </c>
      <c r="M137" s="247">
        <v>76</v>
      </c>
      <c r="N137" s="247">
        <v>0</v>
      </c>
      <c r="O137" s="239" t="s">
        <v>233</v>
      </c>
      <c r="P137" s="239" t="s">
        <v>233</v>
      </c>
      <c r="Q137" s="239" t="s">
        <v>233</v>
      </c>
      <c r="R137" s="239" t="s">
        <v>233</v>
      </c>
      <c r="S137" s="247">
        <v>15638</v>
      </c>
      <c r="T137" s="247">
        <v>22820</v>
      </c>
      <c r="U137" s="247">
        <v>8600</v>
      </c>
      <c r="V137" s="234">
        <v>0</v>
      </c>
      <c r="W137" s="247">
        <v>47729</v>
      </c>
      <c r="X137" s="247">
        <v>1129</v>
      </c>
      <c r="Y137" s="247">
        <v>156</v>
      </c>
      <c r="Z137" s="247">
        <v>2057</v>
      </c>
      <c r="AA137" s="247">
        <v>368</v>
      </c>
      <c r="AB137" s="247">
        <v>1370</v>
      </c>
      <c r="AC137" s="247">
        <v>47791</v>
      </c>
      <c r="AD137" s="247">
        <v>5018</v>
      </c>
      <c r="AE137" s="234">
        <v>0</v>
      </c>
      <c r="AF137" s="248">
        <v>40.799999999999997</v>
      </c>
      <c r="AG137" s="247">
        <v>10764</v>
      </c>
      <c r="AH137" s="247">
        <v>16470</v>
      </c>
      <c r="AI137" s="247">
        <v>11945</v>
      </c>
      <c r="AJ137" s="247">
        <v>9163</v>
      </c>
      <c r="AK137" s="247">
        <v>2898</v>
      </c>
      <c r="AL137" s="247">
        <v>1166</v>
      </c>
      <c r="AM137" s="247">
        <v>403</v>
      </c>
      <c r="AN137" s="247">
        <v>0</v>
      </c>
      <c r="AU137" s="247">
        <v>46695</v>
      </c>
      <c r="AV137" s="247">
        <v>6114</v>
      </c>
      <c r="AW137" s="247">
        <v>0</v>
      </c>
      <c r="AX137" s="247">
        <v>29606</v>
      </c>
      <c r="AY137" s="247">
        <v>11825</v>
      </c>
      <c r="AZ137" s="247">
        <v>6465</v>
      </c>
      <c r="BA137" s="247">
        <v>4896</v>
      </c>
      <c r="BB137" s="247">
        <v>17</v>
      </c>
      <c r="BC137" s="247">
        <v>47729</v>
      </c>
      <c r="BD137" s="247">
        <v>26546</v>
      </c>
      <c r="BE137" s="247">
        <v>17337</v>
      </c>
      <c r="BF137" s="247">
        <v>3846</v>
      </c>
      <c r="BG137" s="234">
        <v>0</v>
      </c>
      <c r="BH137" s="247">
        <v>18835</v>
      </c>
      <c r="BI137" s="247">
        <v>8799</v>
      </c>
      <c r="BJ137" s="247">
        <v>16729</v>
      </c>
      <c r="BK137" s="247">
        <v>3313</v>
      </c>
      <c r="BL137" s="247">
        <v>53</v>
      </c>
      <c r="BM137" s="247">
        <v>40852</v>
      </c>
      <c r="BN137" s="247">
        <v>1431</v>
      </c>
      <c r="BO137" s="247">
        <v>5358</v>
      </c>
      <c r="BP137" s="247">
        <v>88</v>
      </c>
      <c r="BQ137" s="247">
        <v>45971</v>
      </c>
      <c r="BR137" s="247">
        <v>1145</v>
      </c>
      <c r="BS137" s="247">
        <v>438</v>
      </c>
      <c r="BT137" s="234" t="s">
        <v>233</v>
      </c>
      <c r="BU137" s="247">
        <v>175</v>
      </c>
      <c r="BV137" s="247">
        <v>43866</v>
      </c>
      <c r="BW137" s="247">
        <v>3862</v>
      </c>
      <c r="BX137" s="236">
        <v>1</v>
      </c>
      <c r="BY137" s="261">
        <f t="shared" si="7"/>
        <v>0.10890189172300176</v>
      </c>
      <c r="BZ137" s="261" t="str">
        <f t="shared" si="8"/>
        <v>—</v>
      </c>
      <c r="CA137" s="237"/>
    </row>
    <row r="138" spans="1:79" hidden="1" x14ac:dyDescent="0.25">
      <c r="A138" s="257" t="str">
        <f t="shared" si="6"/>
        <v>2019ManitobaLicensed practical nurses</v>
      </c>
      <c r="B138" s="262">
        <v>2019</v>
      </c>
      <c r="C138" s="263"/>
      <c r="D138" s="263"/>
      <c r="E138" s="209" t="s">
        <v>20</v>
      </c>
      <c r="F138" s="259" t="s">
        <v>3</v>
      </c>
      <c r="G138" s="247">
        <v>3518</v>
      </c>
      <c r="H138" s="247">
        <v>351</v>
      </c>
      <c r="I138" s="239" t="s">
        <v>233</v>
      </c>
      <c r="J138" s="247">
        <v>3167</v>
      </c>
      <c r="K138" s="247">
        <v>253</v>
      </c>
      <c r="L138" s="247">
        <v>92</v>
      </c>
      <c r="M138" s="247">
        <v>6</v>
      </c>
      <c r="N138" s="234">
        <v>0</v>
      </c>
      <c r="O138" s="239" t="s">
        <v>233</v>
      </c>
      <c r="P138" s="239" t="s">
        <v>233</v>
      </c>
      <c r="Q138" s="239" t="s">
        <v>233</v>
      </c>
      <c r="R138" s="239" t="s">
        <v>233</v>
      </c>
      <c r="S138" s="247">
        <v>837</v>
      </c>
      <c r="T138" s="247">
        <v>1633</v>
      </c>
      <c r="U138" s="247">
        <v>697</v>
      </c>
      <c r="V138" s="234">
        <v>0</v>
      </c>
      <c r="W138" s="247">
        <v>3376</v>
      </c>
      <c r="X138" s="234">
        <v>25</v>
      </c>
      <c r="Y138" s="247">
        <v>2</v>
      </c>
      <c r="Z138" s="247">
        <v>92</v>
      </c>
      <c r="AA138" s="247">
        <v>23</v>
      </c>
      <c r="AB138" s="247">
        <v>0</v>
      </c>
      <c r="AC138" s="247">
        <v>3132</v>
      </c>
      <c r="AD138" s="247">
        <v>386</v>
      </c>
      <c r="AE138" s="234">
        <v>0</v>
      </c>
      <c r="AF138" s="248">
        <v>43.1</v>
      </c>
      <c r="AG138" s="247">
        <v>480</v>
      </c>
      <c r="AH138" s="247">
        <v>1061</v>
      </c>
      <c r="AI138" s="247">
        <v>887</v>
      </c>
      <c r="AJ138" s="247">
        <v>695</v>
      </c>
      <c r="AK138" s="247">
        <v>241</v>
      </c>
      <c r="AL138" s="247">
        <v>104</v>
      </c>
      <c r="AM138" s="247">
        <v>50</v>
      </c>
      <c r="AN138" s="234">
        <v>0</v>
      </c>
      <c r="AU138" s="247">
        <v>2928</v>
      </c>
      <c r="AV138" s="247">
        <v>590</v>
      </c>
      <c r="AW138" s="247">
        <v>0</v>
      </c>
      <c r="AX138" s="247">
        <v>1603</v>
      </c>
      <c r="AY138" s="247">
        <v>1140</v>
      </c>
      <c r="AZ138" s="247">
        <v>322</v>
      </c>
      <c r="BA138" s="247">
        <v>453</v>
      </c>
      <c r="BB138" s="234">
        <v>0</v>
      </c>
      <c r="BC138" s="247">
        <v>3376</v>
      </c>
      <c r="BD138" s="247">
        <v>1049</v>
      </c>
      <c r="BE138" s="247">
        <v>2014</v>
      </c>
      <c r="BF138" s="247">
        <v>313</v>
      </c>
      <c r="BG138" s="234">
        <v>0</v>
      </c>
      <c r="BH138" s="247">
        <v>1254</v>
      </c>
      <c r="BI138" s="247">
        <v>466</v>
      </c>
      <c r="BJ138" s="247">
        <v>1465</v>
      </c>
      <c r="BK138" s="247">
        <v>191</v>
      </c>
      <c r="BL138" s="247">
        <v>0</v>
      </c>
      <c r="BM138" s="247">
        <v>3126</v>
      </c>
      <c r="BN138" s="247">
        <v>53</v>
      </c>
      <c r="BO138" s="247">
        <v>197</v>
      </c>
      <c r="BP138" s="234">
        <v>0</v>
      </c>
      <c r="BQ138" s="247">
        <v>3248</v>
      </c>
      <c r="BR138" s="247">
        <v>105</v>
      </c>
      <c r="BS138" s="247">
        <v>22</v>
      </c>
      <c r="BT138" s="247">
        <v>1</v>
      </c>
      <c r="BU138" s="247">
        <v>0</v>
      </c>
      <c r="BV138" s="247">
        <v>2126</v>
      </c>
      <c r="BW138" s="247">
        <v>1250</v>
      </c>
      <c r="BX138" s="249">
        <v>0</v>
      </c>
      <c r="BY138" s="261">
        <f t="shared" si="7"/>
        <v>9.9772598067083565E-2</v>
      </c>
      <c r="BZ138" s="261" t="str">
        <f t="shared" si="8"/>
        <v>—</v>
      </c>
      <c r="CA138" s="237"/>
    </row>
    <row r="139" spans="1:79" hidden="1" x14ac:dyDescent="0.25">
      <c r="A139" s="257" t="str">
        <f t="shared" si="6"/>
        <v>2019SaskatchewanLicensed practical nurses</v>
      </c>
      <c r="B139" s="262">
        <v>2019</v>
      </c>
      <c r="C139" s="263"/>
      <c r="D139" s="263"/>
      <c r="E139" s="259" t="s">
        <v>21</v>
      </c>
      <c r="F139" s="259" t="s">
        <v>3</v>
      </c>
      <c r="G139" s="247">
        <v>3700</v>
      </c>
      <c r="H139" s="247">
        <v>427</v>
      </c>
      <c r="I139" s="239" t="s">
        <v>233</v>
      </c>
      <c r="J139" s="247">
        <v>3273</v>
      </c>
      <c r="K139" s="247">
        <v>301</v>
      </c>
      <c r="L139" s="247">
        <v>113</v>
      </c>
      <c r="M139" s="247">
        <v>13</v>
      </c>
      <c r="N139" s="234">
        <v>0</v>
      </c>
      <c r="O139" s="239" t="s">
        <v>233</v>
      </c>
      <c r="P139" s="239" t="s">
        <v>233</v>
      </c>
      <c r="Q139" s="239" t="s">
        <v>233</v>
      </c>
      <c r="R139" s="239" t="s">
        <v>233</v>
      </c>
      <c r="S139" s="247">
        <v>1121</v>
      </c>
      <c r="T139" s="247">
        <v>1629</v>
      </c>
      <c r="U139" s="247">
        <v>523</v>
      </c>
      <c r="V139" s="234">
        <v>0</v>
      </c>
      <c r="W139" s="247">
        <v>3038</v>
      </c>
      <c r="X139" s="247">
        <v>19</v>
      </c>
      <c r="Y139" s="234">
        <v>2</v>
      </c>
      <c r="Z139" s="247">
        <v>636</v>
      </c>
      <c r="AA139" s="247">
        <v>3</v>
      </c>
      <c r="AB139" s="247">
        <v>2</v>
      </c>
      <c r="AC139" s="247">
        <v>3447</v>
      </c>
      <c r="AD139" s="247">
        <v>253</v>
      </c>
      <c r="AE139" s="234">
        <v>0</v>
      </c>
      <c r="AF139" s="248">
        <v>40</v>
      </c>
      <c r="AG139" s="247">
        <v>627</v>
      </c>
      <c r="AH139" s="247">
        <v>1462</v>
      </c>
      <c r="AI139" s="247">
        <v>804</v>
      </c>
      <c r="AJ139" s="247">
        <v>562</v>
      </c>
      <c r="AK139" s="247">
        <v>180</v>
      </c>
      <c r="AL139" s="247">
        <v>58</v>
      </c>
      <c r="AM139" s="247">
        <v>7</v>
      </c>
      <c r="AN139" s="234">
        <v>0</v>
      </c>
      <c r="AU139" s="247">
        <v>3267</v>
      </c>
      <c r="AV139" s="247">
        <v>433</v>
      </c>
      <c r="AW139" s="234">
        <v>0</v>
      </c>
      <c r="AX139" s="247">
        <v>1967</v>
      </c>
      <c r="AY139" s="247">
        <v>1184</v>
      </c>
      <c r="AZ139" s="247">
        <v>206</v>
      </c>
      <c r="BA139" s="247">
        <v>343</v>
      </c>
      <c r="BB139" s="247">
        <v>0</v>
      </c>
      <c r="BC139" s="247">
        <v>3038</v>
      </c>
      <c r="BD139" s="247">
        <v>1480</v>
      </c>
      <c r="BE139" s="247">
        <v>980</v>
      </c>
      <c r="BF139" s="247">
        <v>578</v>
      </c>
      <c r="BG139" s="247">
        <v>0</v>
      </c>
      <c r="BH139" s="247">
        <v>1495</v>
      </c>
      <c r="BI139" s="247">
        <v>814</v>
      </c>
      <c r="BJ139" s="247">
        <v>636</v>
      </c>
      <c r="BK139" s="247">
        <v>93</v>
      </c>
      <c r="BL139" s="234">
        <v>0</v>
      </c>
      <c r="BM139" s="247">
        <v>2699</v>
      </c>
      <c r="BN139" s="247">
        <v>57</v>
      </c>
      <c r="BO139" s="247">
        <v>282</v>
      </c>
      <c r="BP139" s="234">
        <v>0</v>
      </c>
      <c r="BQ139" s="247">
        <v>3027</v>
      </c>
      <c r="BR139" s="247">
        <v>6</v>
      </c>
      <c r="BS139" s="247">
        <v>5</v>
      </c>
      <c r="BT139" s="247">
        <v>0</v>
      </c>
      <c r="BU139" s="234">
        <v>0</v>
      </c>
      <c r="BV139" s="247">
        <v>2114</v>
      </c>
      <c r="BW139" s="247">
        <v>924</v>
      </c>
      <c r="BX139" s="236">
        <v>0</v>
      </c>
      <c r="BY139" s="261">
        <f t="shared" si="7"/>
        <v>0.11540540540540541</v>
      </c>
      <c r="BZ139" s="261" t="str">
        <f t="shared" si="8"/>
        <v>—</v>
      </c>
      <c r="CA139" s="237"/>
    </row>
    <row r="140" spans="1:79" hidden="1" x14ac:dyDescent="0.25">
      <c r="A140" s="257" t="str">
        <f t="shared" si="6"/>
        <v>2019AlbertaLicensed practical nurses</v>
      </c>
      <c r="B140" s="262">
        <v>2019</v>
      </c>
      <c r="C140" s="263"/>
      <c r="D140" s="263"/>
      <c r="E140" s="209" t="s">
        <v>22</v>
      </c>
      <c r="F140" s="209" t="s">
        <v>3</v>
      </c>
      <c r="G140" s="233">
        <v>15513</v>
      </c>
      <c r="H140" s="233">
        <v>1711</v>
      </c>
      <c r="I140" s="250" t="s">
        <v>233</v>
      </c>
      <c r="J140" s="233">
        <v>13802</v>
      </c>
      <c r="K140" s="233">
        <v>1211</v>
      </c>
      <c r="L140" s="233">
        <v>476</v>
      </c>
      <c r="M140" s="233">
        <v>24</v>
      </c>
      <c r="N140" s="234">
        <v>0</v>
      </c>
      <c r="O140" s="250" t="s">
        <v>233</v>
      </c>
      <c r="P140" s="250" t="s">
        <v>233</v>
      </c>
      <c r="Q140" s="250" t="s">
        <v>233</v>
      </c>
      <c r="R140" s="250" t="s">
        <v>233</v>
      </c>
      <c r="S140" s="233">
        <v>5538</v>
      </c>
      <c r="T140" s="233">
        <v>6438</v>
      </c>
      <c r="U140" s="233">
        <v>1826</v>
      </c>
      <c r="V140" s="234">
        <v>0</v>
      </c>
      <c r="W140" s="233">
        <v>13546</v>
      </c>
      <c r="X140" s="234">
        <v>276</v>
      </c>
      <c r="Y140" s="234">
        <v>54</v>
      </c>
      <c r="Z140" s="233">
        <v>1571</v>
      </c>
      <c r="AA140" s="233">
        <v>66</v>
      </c>
      <c r="AB140" s="234">
        <v>0</v>
      </c>
      <c r="AC140" s="233">
        <v>14245</v>
      </c>
      <c r="AD140" s="233">
        <v>1268</v>
      </c>
      <c r="AE140" s="234">
        <v>0</v>
      </c>
      <c r="AF140" s="235">
        <v>38.700000000000003</v>
      </c>
      <c r="AG140" s="233">
        <v>3617</v>
      </c>
      <c r="AH140" s="233">
        <v>5711</v>
      </c>
      <c r="AI140" s="233">
        <v>3336</v>
      </c>
      <c r="AJ140" s="233">
        <v>1858</v>
      </c>
      <c r="AK140" s="233">
        <v>642</v>
      </c>
      <c r="AL140" s="233">
        <v>265</v>
      </c>
      <c r="AM140" s="233">
        <v>84</v>
      </c>
      <c r="AN140" s="234">
        <v>0</v>
      </c>
      <c r="AU140" s="233">
        <v>14365</v>
      </c>
      <c r="AV140" s="233">
        <v>1148</v>
      </c>
      <c r="AW140" s="234">
        <v>0</v>
      </c>
      <c r="AX140" s="233">
        <v>10976</v>
      </c>
      <c r="AY140" s="233">
        <v>2933</v>
      </c>
      <c r="AZ140" s="233">
        <v>717</v>
      </c>
      <c r="BA140" s="233">
        <v>887</v>
      </c>
      <c r="BB140" s="234">
        <v>0</v>
      </c>
      <c r="BC140" s="233">
        <v>13546</v>
      </c>
      <c r="BD140" s="233">
        <v>5153</v>
      </c>
      <c r="BE140" s="233">
        <v>5516</v>
      </c>
      <c r="BF140" s="233">
        <v>2877</v>
      </c>
      <c r="BG140" s="234">
        <v>0</v>
      </c>
      <c r="BH140" s="233">
        <v>5280</v>
      </c>
      <c r="BI140" s="233">
        <v>3837</v>
      </c>
      <c r="BJ140" s="233">
        <v>3808</v>
      </c>
      <c r="BK140" s="233">
        <v>621</v>
      </c>
      <c r="BL140" s="234">
        <v>0</v>
      </c>
      <c r="BM140" s="233">
        <v>10516</v>
      </c>
      <c r="BN140" s="233">
        <v>391</v>
      </c>
      <c r="BO140" s="233">
        <v>2639</v>
      </c>
      <c r="BP140" s="234">
        <v>0</v>
      </c>
      <c r="BQ140" s="233">
        <v>12130</v>
      </c>
      <c r="BR140" s="233">
        <v>1029</v>
      </c>
      <c r="BS140" s="233">
        <v>205</v>
      </c>
      <c r="BT140" s="233">
        <v>8</v>
      </c>
      <c r="BU140" s="234">
        <v>174</v>
      </c>
      <c r="BV140" s="233">
        <v>11358</v>
      </c>
      <c r="BW140" s="233">
        <v>2187</v>
      </c>
      <c r="BX140" s="236">
        <v>1</v>
      </c>
      <c r="BY140" s="261">
        <f t="shared" si="7"/>
        <v>0.11029459163282408</v>
      </c>
      <c r="BZ140" s="261" t="str">
        <f t="shared" si="8"/>
        <v>—</v>
      </c>
      <c r="CA140" s="237"/>
    </row>
    <row r="141" spans="1:79" hidden="1" x14ac:dyDescent="0.25">
      <c r="A141" s="257" t="str">
        <f t="shared" si="6"/>
        <v>2019British ColumbiaLicensed practical nurses</v>
      </c>
      <c r="B141" s="262">
        <v>2019</v>
      </c>
      <c r="C141" s="263"/>
      <c r="D141" s="263"/>
      <c r="E141" s="209" t="s">
        <v>23</v>
      </c>
      <c r="F141" s="209" t="s">
        <v>3</v>
      </c>
      <c r="G141" s="233">
        <v>12351</v>
      </c>
      <c r="H141" s="233">
        <v>1103</v>
      </c>
      <c r="I141" s="239" t="s">
        <v>233</v>
      </c>
      <c r="J141" s="233">
        <v>11248</v>
      </c>
      <c r="K141" s="233">
        <v>764</v>
      </c>
      <c r="L141" s="233">
        <v>315</v>
      </c>
      <c r="M141" s="233">
        <v>24</v>
      </c>
      <c r="N141" s="234">
        <v>0</v>
      </c>
      <c r="O141" s="239" t="s">
        <v>233</v>
      </c>
      <c r="P141" s="239" t="s">
        <v>233</v>
      </c>
      <c r="Q141" s="239" t="s">
        <v>233</v>
      </c>
      <c r="R141" s="239" t="s">
        <v>233</v>
      </c>
      <c r="S141" s="233">
        <v>3388</v>
      </c>
      <c r="T141" s="233">
        <v>5871</v>
      </c>
      <c r="U141" s="233">
        <v>1989</v>
      </c>
      <c r="V141" s="234">
        <v>0</v>
      </c>
      <c r="W141" s="233">
        <v>11821</v>
      </c>
      <c r="X141" s="233">
        <v>38</v>
      </c>
      <c r="Y141" s="233">
        <v>19</v>
      </c>
      <c r="Z141" s="233">
        <v>51</v>
      </c>
      <c r="AA141" s="233">
        <v>33</v>
      </c>
      <c r="AB141" s="233">
        <v>389</v>
      </c>
      <c r="AC141" s="233">
        <v>11101</v>
      </c>
      <c r="AD141" s="233">
        <v>1250</v>
      </c>
      <c r="AE141" s="234">
        <v>0</v>
      </c>
      <c r="AF141" s="235">
        <v>41.3</v>
      </c>
      <c r="AG141" s="233">
        <v>2180</v>
      </c>
      <c r="AH141" s="233">
        <v>3851</v>
      </c>
      <c r="AI141" s="233">
        <v>3051</v>
      </c>
      <c r="AJ141" s="233">
        <v>2306</v>
      </c>
      <c r="AK141" s="233">
        <v>678</v>
      </c>
      <c r="AL141" s="233">
        <v>236</v>
      </c>
      <c r="AM141" s="233">
        <v>49</v>
      </c>
      <c r="AN141" s="234">
        <v>0</v>
      </c>
      <c r="AU141" s="239" t="s">
        <v>233</v>
      </c>
      <c r="AV141" s="239" t="s">
        <v>233</v>
      </c>
      <c r="AW141" s="239" t="s">
        <v>233</v>
      </c>
      <c r="AX141" s="233">
        <v>7296</v>
      </c>
      <c r="AY141" s="233">
        <v>2315</v>
      </c>
      <c r="AZ141" s="233">
        <v>73</v>
      </c>
      <c r="BA141" s="233">
        <v>80</v>
      </c>
      <c r="BB141" s="233">
        <v>2587</v>
      </c>
      <c r="BC141" s="233">
        <v>11821</v>
      </c>
      <c r="BD141" s="233">
        <v>6065</v>
      </c>
      <c r="BE141" s="233">
        <v>3126</v>
      </c>
      <c r="BF141" s="233">
        <v>2589</v>
      </c>
      <c r="BG141" s="233">
        <v>41</v>
      </c>
      <c r="BH141" s="233">
        <v>4226</v>
      </c>
      <c r="BI141" s="233">
        <v>1288</v>
      </c>
      <c r="BJ141" s="233">
        <v>4829</v>
      </c>
      <c r="BK141" s="233">
        <v>905</v>
      </c>
      <c r="BL141" s="233">
        <v>573</v>
      </c>
      <c r="BM141" s="233">
        <v>10602</v>
      </c>
      <c r="BN141" s="233">
        <v>364</v>
      </c>
      <c r="BO141" s="233">
        <v>334</v>
      </c>
      <c r="BP141" s="233">
        <v>521</v>
      </c>
      <c r="BQ141" s="233">
        <v>10773</v>
      </c>
      <c r="BR141" s="233">
        <v>173</v>
      </c>
      <c r="BS141" s="233">
        <v>136</v>
      </c>
      <c r="BT141" s="233">
        <v>16</v>
      </c>
      <c r="BU141" s="233">
        <v>723</v>
      </c>
      <c r="BV141" s="233">
        <v>10860</v>
      </c>
      <c r="BW141" s="233">
        <v>948</v>
      </c>
      <c r="BX141" s="236">
        <v>13</v>
      </c>
      <c r="BY141" s="261">
        <f t="shared" si="7"/>
        <v>8.9304509756295031E-2</v>
      </c>
      <c r="BZ141" s="261" t="str">
        <f t="shared" si="8"/>
        <v>—</v>
      </c>
      <c r="CA141" s="237"/>
    </row>
    <row r="142" spans="1:79" hidden="1" x14ac:dyDescent="0.25">
      <c r="A142" s="257" t="str">
        <f t="shared" si="6"/>
        <v>2019YukonLicensed practical nurses</v>
      </c>
      <c r="B142" s="262">
        <v>2019</v>
      </c>
      <c r="C142" s="263"/>
      <c r="D142" s="263"/>
      <c r="E142" s="209" t="s">
        <v>24</v>
      </c>
      <c r="F142" s="209" t="s">
        <v>3</v>
      </c>
      <c r="G142" s="240">
        <v>225</v>
      </c>
      <c r="H142" s="239" t="s">
        <v>233</v>
      </c>
      <c r="I142" s="239" t="s">
        <v>233</v>
      </c>
      <c r="J142" s="239" t="s">
        <v>233</v>
      </c>
      <c r="K142" s="239" t="s">
        <v>233</v>
      </c>
      <c r="L142" s="239" t="s">
        <v>233</v>
      </c>
      <c r="M142" s="239" t="s">
        <v>233</v>
      </c>
      <c r="N142" s="239" t="s">
        <v>233</v>
      </c>
      <c r="O142" s="239" t="s">
        <v>233</v>
      </c>
      <c r="P142" s="239" t="s">
        <v>233</v>
      </c>
      <c r="Q142" s="239" t="s">
        <v>233</v>
      </c>
      <c r="R142" s="239" t="s">
        <v>233</v>
      </c>
      <c r="S142" s="239" t="s">
        <v>233</v>
      </c>
      <c r="T142" s="239" t="s">
        <v>233</v>
      </c>
      <c r="U142" s="239" t="s">
        <v>233</v>
      </c>
      <c r="V142" s="239" t="s">
        <v>233</v>
      </c>
      <c r="W142" s="239" t="s">
        <v>233</v>
      </c>
      <c r="X142" s="239" t="s">
        <v>233</v>
      </c>
      <c r="Y142" s="239" t="s">
        <v>233</v>
      </c>
      <c r="Z142" s="239" t="s">
        <v>233</v>
      </c>
      <c r="AA142" s="239" t="s">
        <v>233</v>
      </c>
      <c r="AB142" s="239" t="s">
        <v>233</v>
      </c>
      <c r="AC142" s="239" t="s">
        <v>233</v>
      </c>
      <c r="AD142" s="239" t="s">
        <v>233</v>
      </c>
      <c r="AE142" s="239" t="s">
        <v>233</v>
      </c>
      <c r="AF142" s="239" t="s">
        <v>233</v>
      </c>
      <c r="AG142" s="239" t="s">
        <v>233</v>
      </c>
      <c r="AH142" s="239" t="s">
        <v>233</v>
      </c>
      <c r="AI142" s="239" t="s">
        <v>233</v>
      </c>
      <c r="AJ142" s="239" t="s">
        <v>233</v>
      </c>
      <c r="AK142" s="239" t="s">
        <v>233</v>
      </c>
      <c r="AL142" s="239" t="s">
        <v>233</v>
      </c>
      <c r="AM142" s="239" t="s">
        <v>233</v>
      </c>
      <c r="AN142" s="239" t="s">
        <v>233</v>
      </c>
      <c r="AU142" s="239" t="s">
        <v>233</v>
      </c>
      <c r="AV142" s="239" t="s">
        <v>233</v>
      </c>
      <c r="AW142" s="239" t="s">
        <v>233</v>
      </c>
      <c r="AX142" s="239" t="s">
        <v>233</v>
      </c>
      <c r="AY142" s="239" t="s">
        <v>233</v>
      </c>
      <c r="AZ142" s="239" t="s">
        <v>233</v>
      </c>
      <c r="BA142" s="239" t="s">
        <v>233</v>
      </c>
      <c r="BB142" s="239" t="s">
        <v>233</v>
      </c>
      <c r="BC142" s="239" t="s">
        <v>233</v>
      </c>
      <c r="BD142" s="239" t="s">
        <v>233</v>
      </c>
      <c r="BE142" s="239" t="s">
        <v>233</v>
      </c>
      <c r="BF142" s="239" t="s">
        <v>233</v>
      </c>
      <c r="BG142" s="239" t="s">
        <v>233</v>
      </c>
      <c r="BH142" s="239" t="s">
        <v>233</v>
      </c>
      <c r="BI142" s="239" t="s">
        <v>233</v>
      </c>
      <c r="BJ142" s="239" t="s">
        <v>233</v>
      </c>
      <c r="BK142" s="239" t="s">
        <v>233</v>
      </c>
      <c r="BL142" s="239" t="s">
        <v>233</v>
      </c>
      <c r="BM142" s="239" t="s">
        <v>233</v>
      </c>
      <c r="BN142" s="239" t="s">
        <v>233</v>
      </c>
      <c r="BO142" s="239" t="s">
        <v>233</v>
      </c>
      <c r="BP142" s="239" t="s">
        <v>233</v>
      </c>
      <c r="BQ142" s="239" t="s">
        <v>233</v>
      </c>
      <c r="BR142" s="239" t="s">
        <v>233</v>
      </c>
      <c r="BS142" s="239" t="s">
        <v>233</v>
      </c>
      <c r="BT142" s="239" t="s">
        <v>233</v>
      </c>
      <c r="BU142" s="239" t="s">
        <v>233</v>
      </c>
      <c r="BV142" s="239" t="s">
        <v>233</v>
      </c>
      <c r="BW142" s="239" t="s">
        <v>233</v>
      </c>
      <c r="BX142" s="246" t="s">
        <v>233</v>
      </c>
      <c r="BY142" s="261" t="str">
        <f t="shared" si="7"/>
        <v>—</v>
      </c>
      <c r="BZ142" s="261" t="str">
        <f t="shared" si="8"/>
        <v>—</v>
      </c>
      <c r="CA142" s="237"/>
    </row>
    <row r="143" spans="1:79" hidden="1" x14ac:dyDescent="0.25">
      <c r="A143" s="257" t="str">
        <f t="shared" si="6"/>
        <v>2019Northwest TerritoriesLicensed practical nurses</v>
      </c>
      <c r="B143" s="262">
        <v>2019</v>
      </c>
      <c r="C143" s="263"/>
      <c r="D143" s="263"/>
      <c r="E143" s="209" t="s">
        <v>25</v>
      </c>
      <c r="F143" s="209" t="s">
        <v>3</v>
      </c>
      <c r="G143" s="240">
        <v>106</v>
      </c>
      <c r="H143" s="240">
        <v>22</v>
      </c>
      <c r="I143" s="239" t="s">
        <v>233</v>
      </c>
      <c r="J143" s="240">
        <v>84</v>
      </c>
      <c r="K143" s="240">
        <v>6</v>
      </c>
      <c r="L143" s="240">
        <v>12</v>
      </c>
      <c r="M143" s="240">
        <v>4</v>
      </c>
      <c r="N143" s="234">
        <v>0</v>
      </c>
      <c r="O143" s="239" t="s">
        <v>233</v>
      </c>
      <c r="P143" s="239" t="s">
        <v>233</v>
      </c>
      <c r="Q143" s="239" t="s">
        <v>233</v>
      </c>
      <c r="R143" s="239" t="s">
        <v>233</v>
      </c>
      <c r="S143" s="240">
        <v>20</v>
      </c>
      <c r="T143" s="240">
        <v>40</v>
      </c>
      <c r="U143" s="240">
        <v>24</v>
      </c>
      <c r="V143" s="234">
        <v>0</v>
      </c>
      <c r="W143" s="240">
        <v>102</v>
      </c>
      <c r="X143" s="240">
        <v>3</v>
      </c>
      <c r="Y143" s="240">
        <v>0</v>
      </c>
      <c r="Z143" s="240">
        <v>0</v>
      </c>
      <c r="AA143" s="240">
        <v>1</v>
      </c>
      <c r="AB143" s="234">
        <v>0</v>
      </c>
      <c r="AC143" s="240">
        <v>89</v>
      </c>
      <c r="AD143" s="240">
        <v>17</v>
      </c>
      <c r="AE143" s="234">
        <v>0</v>
      </c>
      <c r="AF143" s="242">
        <v>45.2</v>
      </c>
      <c r="AG143" s="240">
        <v>10</v>
      </c>
      <c r="AH143" s="240">
        <v>31</v>
      </c>
      <c r="AI143" s="240">
        <v>24</v>
      </c>
      <c r="AJ143" s="240">
        <v>26</v>
      </c>
      <c r="AK143" s="240">
        <v>10</v>
      </c>
      <c r="AL143" s="240">
        <v>2</v>
      </c>
      <c r="AM143" s="234">
        <v>3</v>
      </c>
      <c r="AN143" s="234">
        <v>0</v>
      </c>
      <c r="AU143" s="240">
        <v>99</v>
      </c>
      <c r="AV143" s="240">
        <v>7</v>
      </c>
      <c r="AW143" s="234">
        <v>0</v>
      </c>
      <c r="AX143" s="240">
        <v>44</v>
      </c>
      <c r="AY143" s="240">
        <v>33</v>
      </c>
      <c r="AZ143" s="240">
        <v>14</v>
      </c>
      <c r="BA143" s="240">
        <v>15</v>
      </c>
      <c r="BB143" s="234">
        <v>0</v>
      </c>
      <c r="BC143" s="240">
        <v>102</v>
      </c>
      <c r="BD143" s="240">
        <v>72</v>
      </c>
      <c r="BE143" s="240">
        <v>5</v>
      </c>
      <c r="BF143" s="240">
        <v>21</v>
      </c>
      <c r="BG143" s="234">
        <v>4</v>
      </c>
      <c r="BH143" s="240">
        <v>24</v>
      </c>
      <c r="BI143" s="240">
        <v>17</v>
      </c>
      <c r="BJ143" s="240">
        <v>47</v>
      </c>
      <c r="BK143" s="234">
        <v>14</v>
      </c>
      <c r="BL143" s="240">
        <v>0</v>
      </c>
      <c r="BM143" s="240">
        <v>89</v>
      </c>
      <c r="BN143" s="234">
        <v>3</v>
      </c>
      <c r="BO143" s="240">
        <v>10</v>
      </c>
      <c r="BP143" s="240">
        <v>0</v>
      </c>
      <c r="BQ143" s="240">
        <v>102</v>
      </c>
      <c r="BR143" s="234">
        <v>0</v>
      </c>
      <c r="BS143" s="234">
        <v>0</v>
      </c>
      <c r="BT143" s="234">
        <v>0</v>
      </c>
      <c r="BU143" s="240">
        <v>0</v>
      </c>
      <c r="BV143" s="240">
        <v>35</v>
      </c>
      <c r="BW143" s="234">
        <v>67</v>
      </c>
      <c r="BX143" s="236">
        <v>0</v>
      </c>
      <c r="BY143" s="261">
        <f t="shared" si="7"/>
        <v>0.20754716981132076</v>
      </c>
      <c r="BZ143" s="261" t="str">
        <f t="shared" si="8"/>
        <v>—</v>
      </c>
      <c r="CA143" s="237"/>
    </row>
    <row r="144" spans="1:79" hidden="1" x14ac:dyDescent="0.25">
      <c r="A144" s="257" t="str">
        <f t="shared" si="6"/>
        <v>2019NunavutLicensed practical nurses</v>
      </c>
      <c r="B144" s="213">
        <v>2019</v>
      </c>
      <c r="C144" s="263"/>
      <c r="D144" s="263"/>
      <c r="E144" s="209" t="s">
        <v>26</v>
      </c>
      <c r="F144" s="209" t="s">
        <v>3</v>
      </c>
      <c r="G144" s="240">
        <v>146</v>
      </c>
      <c r="H144" s="243" t="s">
        <v>233</v>
      </c>
      <c r="I144" s="239" t="s">
        <v>233</v>
      </c>
      <c r="J144" s="243" t="s">
        <v>233</v>
      </c>
      <c r="K144" s="243" t="s">
        <v>233</v>
      </c>
      <c r="L144" s="243" t="s">
        <v>233</v>
      </c>
      <c r="M144" s="243" t="s">
        <v>233</v>
      </c>
      <c r="N144" s="244" t="s">
        <v>233</v>
      </c>
      <c r="O144" s="239" t="s">
        <v>233</v>
      </c>
      <c r="P144" s="239" t="s">
        <v>233</v>
      </c>
      <c r="Q144" s="239" t="s">
        <v>233</v>
      </c>
      <c r="R144" s="239" t="s">
        <v>233</v>
      </c>
      <c r="S144" s="243" t="s">
        <v>233</v>
      </c>
      <c r="T144" s="243" t="s">
        <v>233</v>
      </c>
      <c r="U144" s="243" t="s">
        <v>233</v>
      </c>
      <c r="V144" s="244" t="s">
        <v>233</v>
      </c>
      <c r="W144" s="240" t="s">
        <v>233</v>
      </c>
      <c r="X144" s="240" t="s">
        <v>233</v>
      </c>
      <c r="Y144" s="240" t="s">
        <v>233</v>
      </c>
      <c r="Z144" s="240" t="s">
        <v>233</v>
      </c>
      <c r="AA144" s="240" t="s">
        <v>233</v>
      </c>
      <c r="AB144" s="234" t="s">
        <v>233</v>
      </c>
      <c r="AC144" s="240" t="s">
        <v>233</v>
      </c>
      <c r="AD144" s="240" t="s">
        <v>233</v>
      </c>
      <c r="AE144" s="234" t="s">
        <v>233</v>
      </c>
      <c r="AF144" s="242" t="s">
        <v>233</v>
      </c>
      <c r="AG144" s="240" t="s">
        <v>233</v>
      </c>
      <c r="AH144" s="240" t="s">
        <v>233</v>
      </c>
      <c r="AI144" s="240" t="s">
        <v>233</v>
      </c>
      <c r="AJ144" s="240" t="s">
        <v>233</v>
      </c>
      <c r="AK144" s="240" t="s">
        <v>233</v>
      </c>
      <c r="AL144" s="240" t="s">
        <v>233</v>
      </c>
      <c r="AM144" s="234" t="s">
        <v>233</v>
      </c>
      <c r="AN144" s="234" t="s">
        <v>233</v>
      </c>
      <c r="AU144" s="240" t="s">
        <v>233</v>
      </c>
      <c r="AV144" s="240" t="s">
        <v>233</v>
      </c>
      <c r="AW144" s="234" t="s">
        <v>233</v>
      </c>
      <c r="AX144" s="240" t="s">
        <v>233</v>
      </c>
      <c r="AY144" s="240" t="s">
        <v>233</v>
      </c>
      <c r="AZ144" s="240" t="s">
        <v>233</v>
      </c>
      <c r="BA144" s="240" t="s">
        <v>233</v>
      </c>
      <c r="BB144" s="234" t="s">
        <v>233</v>
      </c>
      <c r="BC144" s="240" t="s">
        <v>233</v>
      </c>
      <c r="BD144" s="240" t="s">
        <v>233</v>
      </c>
      <c r="BE144" s="240" t="s">
        <v>233</v>
      </c>
      <c r="BF144" s="240" t="s">
        <v>233</v>
      </c>
      <c r="BG144" s="234" t="s">
        <v>233</v>
      </c>
      <c r="BH144" s="240" t="s">
        <v>233</v>
      </c>
      <c r="BI144" s="240" t="s">
        <v>233</v>
      </c>
      <c r="BJ144" s="240" t="s">
        <v>233</v>
      </c>
      <c r="BK144" s="234" t="s">
        <v>233</v>
      </c>
      <c r="BL144" s="240" t="s">
        <v>233</v>
      </c>
      <c r="BM144" s="240" t="s">
        <v>233</v>
      </c>
      <c r="BN144" s="234" t="s">
        <v>233</v>
      </c>
      <c r="BO144" s="240" t="s">
        <v>233</v>
      </c>
      <c r="BP144" s="240" t="s">
        <v>233</v>
      </c>
      <c r="BQ144" s="240" t="s">
        <v>233</v>
      </c>
      <c r="BR144" s="234" t="s">
        <v>233</v>
      </c>
      <c r="BS144" s="234" t="s">
        <v>233</v>
      </c>
      <c r="BT144" s="234" t="s">
        <v>233</v>
      </c>
      <c r="BU144" s="240" t="s">
        <v>233</v>
      </c>
      <c r="BV144" s="240" t="s">
        <v>233</v>
      </c>
      <c r="BW144" s="234" t="s">
        <v>233</v>
      </c>
      <c r="BX144" s="236" t="s">
        <v>233</v>
      </c>
      <c r="BY144" s="261" t="str">
        <f t="shared" si="7"/>
        <v>—</v>
      </c>
      <c r="BZ144" s="261" t="str">
        <f t="shared" si="8"/>
        <v>—</v>
      </c>
      <c r="CA144" s="237"/>
    </row>
    <row r="145" spans="1:79" ht="15.75" hidden="1" x14ac:dyDescent="0.25">
      <c r="A145" s="257" t="str">
        <f t="shared" si="6"/>
        <v>2019Provinces/territories with available dataLicensed practical nurses</v>
      </c>
      <c r="B145" s="262">
        <v>2019</v>
      </c>
      <c r="C145" s="263"/>
      <c r="D145" s="263"/>
      <c r="E145" s="208" t="s">
        <v>357</v>
      </c>
      <c r="F145" s="209" t="s">
        <v>3</v>
      </c>
      <c r="G145" s="233">
        <v>127097</v>
      </c>
      <c r="H145" s="239" t="s">
        <v>233</v>
      </c>
      <c r="I145" s="239" t="s">
        <v>233</v>
      </c>
      <c r="J145" s="239" t="s">
        <v>233</v>
      </c>
      <c r="K145" s="239" t="s">
        <v>233</v>
      </c>
      <c r="L145" s="239" t="s">
        <v>233</v>
      </c>
      <c r="M145" s="239" t="s">
        <v>233</v>
      </c>
      <c r="N145" s="239" t="s">
        <v>233</v>
      </c>
      <c r="O145" s="239" t="s">
        <v>233</v>
      </c>
      <c r="P145" s="239" t="s">
        <v>233</v>
      </c>
      <c r="Q145" s="239" t="s">
        <v>233</v>
      </c>
      <c r="R145" s="239" t="s">
        <v>233</v>
      </c>
      <c r="S145" s="239" t="s">
        <v>233</v>
      </c>
      <c r="T145" s="239" t="s">
        <v>233</v>
      </c>
      <c r="U145" s="239" t="s">
        <v>233</v>
      </c>
      <c r="V145" s="239" t="s">
        <v>233</v>
      </c>
      <c r="W145" s="233">
        <v>111123</v>
      </c>
      <c r="X145" s="233">
        <v>1512</v>
      </c>
      <c r="Y145" s="233">
        <v>246</v>
      </c>
      <c r="Z145" s="233">
        <v>4624</v>
      </c>
      <c r="AA145" s="233">
        <v>532</v>
      </c>
      <c r="AB145" s="233">
        <v>5403</v>
      </c>
      <c r="AC145" s="233">
        <v>111815</v>
      </c>
      <c r="AD145" s="233">
        <v>11625</v>
      </c>
      <c r="AE145" s="234">
        <v>0</v>
      </c>
      <c r="AF145" s="235">
        <v>40.700000000000003</v>
      </c>
      <c r="AG145" s="233">
        <v>23780</v>
      </c>
      <c r="AH145" s="233">
        <v>38572</v>
      </c>
      <c r="AI145" s="233">
        <v>30011</v>
      </c>
      <c r="AJ145" s="233">
        <v>21988</v>
      </c>
      <c r="AK145" s="233">
        <v>6132</v>
      </c>
      <c r="AL145" s="233">
        <v>2245</v>
      </c>
      <c r="AM145" s="233">
        <v>712</v>
      </c>
      <c r="AN145" s="233">
        <v>0</v>
      </c>
      <c r="AU145" s="233">
        <v>102417</v>
      </c>
      <c r="AV145" s="233">
        <v>8656</v>
      </c>
      <c r="AW145" s="233">
        <v>16</v>
      </c>
      <c r="AX145" s="233">
        <v>71006</v>
      </c>
      <c r="AY145" s="233">
        <v>28956</v>
      </c>
      <c r="AZ145" s="233">
        <v>10868</v>
      </c>
      <c r="BA145" s="233">
        <v>10001</v>
      </c>
      <c r="BB145" s="233">
        <v>2609</v>
      </c>
      <c r="BC145" s="233">
        <v>111123</v>
      </c>
      <c r="BD145" s="233">
        <v>55683</v>
      </c>
      <c r="BE145" s="233">
        <v>41930</v>
      </c>
      <c r="BF145" s="233">
        <v>13429</v>
      </c>
      <c r="BG145" s="233">
        <v>81</v>
      </c>
      <c r="BH145" s="233">
        <v>49423</v>
      </c>
      <c r="BI145" s="233">
        <v>16802</v>
      </c>
      <c r="BJ145" s="233">
        <v>34938</v>
      </c>
      <c r="BK145" s="233">
        <v>9329</v>
      </c>
      <c r="BL145" s="233">
        <v>631</v>
      </c>
      <c r="BM145" s="233">
        <v>98070</v>
      </c>
      <c r="BN145" s="233">
        <v>2422</v>
      </c>
      <c r="BO145" s="233">
        <v>10018</v>
      </c>
      <c r="BP145" s="233">
        <v>613</v>
      </c>
      <c r="BQ145" s="233">
        <v>105960</v>
      </c>
      <c r="BR145" s="233">
        <v>2802</v>
      </c>
      <c r="BS145" s="233">
        <v>1249</v>
      </c>
      <c r="BT145" s="233">
        <v>30</v>
      </c>
      <c r="BU145" s="233">
        <v>1082</v>
      </c>
      <c r="BV145" s="233">
        <v>98279</v>
      </c>
      <c r="BW145" s="233">
        <v>12826</v>
      </c>
      <c r="BX145" s="238">
        <v>18</v>
      </c>
      <c r="BY145" s="261" t="str">
        <f>IF(H145="†", "†", IF(H145="—","—", H145/SUM(H145+J145)))</f>
        <v>—</v>
      </c>
      <c r="BZ145" s="261" t="str">
        <f>IF(I145="†", "†", IF(I145="—","—", I145/SUM(I145+K145)))</f>
        <v>—</v>
      </c>
      <c r="CA145" s="237"/>
    </row>
    <row r="146" spans="1:79" s="260" customFormat="1" hidden="1" x14ac:dyDescent="0.25">
      <c r="A146" s="257" t="str">
        <f t="shared" si="6"/>
        <v>2010Newfoundland and LabradorNurse practitioners</v>
      </c>
      <c r="B146" s="213">
        <v>2010</v>
      </c>
      <c r="C146" s="213"/>
      <c r="D146" s="213"/>
      <c r="E146" s="259" t="s">
        <v>14</v>
      </c>
      <c r="F146" s="209" t="s">
        <v>5</v>
      </c>
      <c r="G146" s="214">
        <v>96</v>
      </c>
      <c r="H146" s="264">
        <v>5</v>
      </c>
      <c r="I146" s="214">
        <v>5</v>
      </c>
      <c r="J146" s="264">
        <v>91</v>
      </c>
      <c r="K146" s="264">
        <v>1</v>
      </c>
      <c r="L146" s="214">
        <v>3</v>
      </c>
      <c r="M146" s="264">
        <v>1</v>
      </c>
      <c r="N146" s="264">
        <v>0</v>
      </c>
      <c r="O146" s="264">
        <v>2</v>
      </c>
      <c r="P146" s="214">
        <v>3</v>
      </c>
      <c r="Q146" s="214">
        <v>0</v>
      </c>
      <c r="R146" s="264">
        <v>0</v>
      </c>
      <c r="S146" s="214">
        <v>6</v>
      </c>
      <c r="T146" s="214">
        <v>73</v>
      </c>
      <c r="U146" s="214">
        <v>12</v>
      </c>
      <c r="V146" s="264">
        <v>0</v>
      </c>
      <c r="W146" s="214">
        <v>96</v>
      </c>
      <c r="X146" s="264">
        <v>0</v>
      </c>
      <c r="Y146" s="264">
        <v>0</v>
      </c>
      <c r="Z146" s="264">
        <v>0</v>
      </c>
      <c r="AA146" s="264">
        <v>0</v>
      </c>
      <c r="AB146" s="264">
        <v>0</v>
      </c>
      <c r="AC146" s="214">
        <v>85</v>
      </c>
      <c r="AD146" s="214">
        <v>11</v>
      </c>
      <c r="AE146" s="264">
        <v>0</v>
      </c>
      <c r="AF146" s="265">
        <v>45.7</v>
      </c>
      <c r="AG146" s="214">
        <v>0</v>
      </c>
      <c r="AH146" s="214">
        <v>23</v>
      </c>
      <c r="AI146" s="214">
        <v>46</v>
      </c>
      <c r="AJ146" s="214">
        <v>24</v>
      </c>
      <c r="AK146" s="264">
        <v>1</v>
      </c>
      <c r="AL146" s="214">
        <v>1</v>
      </c>
      <c r="AM146" s="214">
        <v>1</v>
      </c>
      <c r="AN146" s="264">
        <v>0</v>
      </c>
      <c r="AO146" s="214">
        <v>96</v>
      </c>
      <c r="AP146" s="264">
        <v>0</v>
      </c>
      <c r="AQ146" s="214">
        <v>0</v>
      </c>
      <c r="AR146" s="214">
        <v>11</v>
      </c>
      <c r="AS146" s="214">
        <v>33</v>
      </c>
      <c r="AT146" s="214">
        <v>32</v>
      </c>
      <c r="AU146" s="214">
        <v>96</v>
      </c>
      <c r="AV146" s="264">
        <v>0</v>
      </c>
      <c r="AW146" s="214">
        <v>0</v>
      </c>
      <c r="AX146" s="214">
        <v>11</v>
      </c>
      <c r="AY146" s="214">
        <v>33</v>
      </c>
      <c r="AZ146" s="214">
        <v>32</v>
      </c>
      <c r="BA146" s="214">
        <v>20</v>
      </c>
      <c r="BB146" s="264">
        <v>0</v>
      </c>
      <c r="BC146" s="214">
        <v>96</v>
      </c>
      <c r="BD146" s="214">
        <v>89</v>
      </c>
      <c r="BE146" s="214">
        <v>3</v>
      </c>
      <c r="BF146" s="214">
        <v>4</v>
      </c>
      <c r="BG146" s="264">
        <v>0</v>
      </c>
      <c r="BH146" s="214">
        <v>37</v>
      </c>
      <c r="BI146" s="214">
        <v>28</v>
      </c>
      <c r="BJ146" s="214">
        <v>6</v>
      </c>
      <c r="BK146" s="214">
        <v>25</v>
      </c>
      <c r="BL146" s="264">
        <v>0</v>
      </c>
      <c r="BM146" s="264">
        <v>1</v>
      </c>
      <c r="BN146" s="214">
        <v>4</v>
      </c>
      <c r="BO146" s="214">
        <v>91</v>
      </c>
      <c r="BP146" s="264">
        <v>0</v>
      </c>
      <c r="BQ146" s="214">
        <v>79</v>
      </c>
      <c r="BR146" s="214">
        <v>7</v>
      </c>
      <c r="BS146" s="214">
        <v>9</v>
      </c>
      <c r="BT146" s="264">
        <v>1</v>
      </c>
      <c r="BU146" s="264">
        <v>0</v>
      </c>
      <c r="BV146" s="214">
        <v>48</v>
      </c>
      <c r="BW146" s="214">
        <v>48</v>
      </c>
      <c r="BX146" s="266">
        <v>0</v>
      </c>
      <c r="BY146" s="261">
        <f t="shared" si="7"/>
        <v>5.2083333333333336E-2</v>
      </c>
      <c r="BZ146" s="261">
        <f t="shared" si="8"/>
        <v>5.2083333333333336E-2</v>
      </c>
      <c r="CA146" s="267"/>
    </row>
    <row r="147" spans="1:79" s="260" customFormat="1" hidden="1" x14ac:dyDescent="0.25">
      <c r="A147" s="257" t="str">
        <f t="shared" si="6"/>
        <v>2010Prince Edward IslandNurse practitioners</v>
      </c>
      <c r="B147" s="213">
        <v>2010</v>
      </c>
      <c r="C147" s="213"/>
      <c r="D147" s="213"/>
      <c r="E147" s="259" t="s">
        <v>15</v>
      </c>
      <c r="F147" s="209" t="s">
        <v>5</v>
      </c>
      <c r="G147" s="214">
        <v>4</v>
      </c>
      <c r="H147" s="264">
        <v>1</v>
      </c>
      <c r="I147" s="264">
        <v>1</v>
      </c>
      <c r="J147" s="264">
        <v>3</v>
      </c>
      <c r="K147" s="264">
        <v>0</v>
      </c>
      <c r="L147" s="264">
        <v>0</v>
      </c>
      <c r="M147" s="264">
        <v>1</v>
      </c>
      <c r="N147" s="264">
        <v>0</v>
      </c>
      <c r="O147" s="264">
        <v>0</v>
      </c>
      <c r="P147" s="264">
        <v>0</v>
      </c>
      <c r="Q147" s="264">
        <v>1</v>
      </c>
      <c r="R147" s="264">
        <v>0</v>
      </c>
      <c r="S147" s="264">
        <v>0</v>
      </c>
      <c r="T147" s="214">
        <v>2</v>
      </c>
      <c r="U147" s="214">
        <v>1</v>
      </c>
      <c r="V147" s="264">
        <v>0</v>
      </c>
      <c r="W147" s="214">
        <v>4</v>
      </c>
      <c r="X147" s="264">
        <v>0</v>
      </c>
      <c r="Y147" s="264">
        <v>0</v>
      </c>
      <c r="Z147" s="264">
        <v>0</v>
      </c>
      <c r="AA147" s="264">
        <v>0</v>
      </c>
      <c r="AB147" s="264">
        <v>0</v>
      </c>
      <c r="AC147" s="214">
        <v>4</v>
      </c>
      <c r="AD147" s="264">
        <v>0</v>
      </c>
      <c r="AE147" s="264">
        <v>0</v>
      </c>
      <c r="AF147" s="265">
        <v>49</v>
      </c>
      <c r="AG147" s="264">
        <v>0</v>
      </c>
      <c r="AH147" s="214">
        <v>1</v>
      </c>
      <c r="AI147" s="214">
        <v>1</v>
      </c>
      <c r="AJ147" s="214">
        <v>2</v>
      </c>
      <c r="AK147" s="264">
        <v>0</v>
      </c>
      <c r="AL147" s="264">
        <v>0</v>
      </c>
      <c r="AM147" s="264">
        <v>0</v>
      </c>
      <c r="AN147" s="264">
        <v>0</v>
      </c>
      <c r="AO147" s="214">
        <v>3</v>
      </c>
      <c r="AP147" s="264">
        <v>1</v>
      </c>
      <c r="AQ147" s="264">
        <v>0</v>
      </c>
      <c r="AR147" s="264">
        <v>0</v>
      </c>
      <c r="AS147" s="214">
        <v>1</v>
      </c>
      <c r="AT147" s="214">
        <v>2</v>
      </c>
      <c r="AU147" s="214">
        <v>3</v>
      </c>
      <c r="AV147" s="264">
        <v>1</v>
      </c>
      <c r="AW147" s="264">
        <v>0</v>
      </c>
      <c r="AX147" s="264">
        <v>0</v>
      </c>
      <c r="AY147" s="214">
        <v>1</v>
      </c>
      <c r="AZ147" s="214">
        <v>2</v>
      </c>
      <c r="BA147" s="214">
        <v>1</v>
      </c>
      <c r="BB147" s="264">
        <v>0</v>
      </c>
      <c r="BC147" s="214">
        <v>4</v>
      </c>
      <c r="BD147" s="214">
        <v>3</v>
      </c>
      <c r="BE147" s="214">
        <v>0</v>
      </c>
      <c r="BF147" s="264">
        <v>1</v>
      </c>
      <c r="BG147" s="264">
        <v>0</v>
      </c>
      <c r="BH147" s="214">
        <v>1</v>
      </c>
      <c r="BI147" s="214">
        <v>3</v>
      </c>
      <c r="BJ147" s="264">
        <v>0</v>
      </c>
      <c r="BK147" s="264">
        <v>0</v>
      </c>
      <c r="BL147" s="264">
        <v>0</v>
      </c>
      <c r="BM147" s="264">
        <v>0</v>
      </c>
      <c r="BN147" s="264">
        <v>0</v>
      </c>
      <c r="BO147" s="214">
        <v>0</v>
      </c>
      <c r="BP147" s="264">
        <v>4</v>
      </c>
      <c r="BQ147" s="214">
        <v>4</v>
      </c>
      <c r="BR147" s="264">
        <v>0</v>
      </c>
      <c r="BS147" s="264">
        <v>0</v>
      </c>
      <c r="BT147" s="264">
        <v>0</v>
      </c>
      <c r="BU147" s="264">
        <v>0</v>
      </c>
      <c r="BV147" s="214">
        <v>3</v>
      </c>
      <c r="BW147" s="214">
        <v>1</v>
      </c>
      <c r="BX147" s="266">
        <v>0</v>
      </c>
      <c r="BY147" s="261">
        <f t="shared" si="7"/>
        <v>0.25</v>
      </c>
      <c r="BZ147" s="261">
        <f t="shared" si="8"/>
        <v>0.25</v>
      </c>
      <c r="CA147" s="267"/>
    </row>
    <row r="148" spans="1:79" s="260" customFormat="1" hidden="1" x14ac:dyDescent="0.25">
      <c r="A148" s="257" t="str">
        <f t="shared" si="6"/>
        <v>2010Nova ScotiaNurse practitioners</v>
      </c>
      <c r="B148" s="213">
        <v>2010</v>
      </c>
      <c r="C148" s="213"/>
      <c r="D148" s="213"/>
      <c r="E148" s="209" t="s">
        <v>16</v>
      </c>
      <c r="F148" s="209" t="s">
        <v>5</v>
      </c>
      <c r="G148" s="214">
        <v>108</v>
      </c>
      <c r="H148" s="214">
        <v>23</v>
      </c>
      <c r="I148" s="214">
        <v>4</v>
      </c>
      <c r="J148" s="264">
        <v>85</v>
      </c>
      <c r="K148" s="214">
        <v>7</v>
      </c>
      <c r="L148" s="214">
        <v>15</v>
      </c>
      <c r="M148" s="264">
        <v>1</v>
      </c>
      <c r="N148" s="264">
        <v>0</v>
      </c>
      <c r="O148" s="264">
        <v>1</v>
      </c>
      <c r="P148" s="214">
        <v>2</v>
      </c>
      <c r="Q148" s="264">
        <v>1</v>
      </c>
      <c r="R148" s="264">
        <v>0</v>
      </c>
      <c r="S148" s="214">
        <v>3</v>
      </c>
      <c r="T148" s="214">
        <v>70</v>
      </c>
      <c r="U148" s="214">
        <v>12</v>
      </c>
      <c r="V148" s="264">
        <v>0</v>
      </c>
      <c r="W148" s="214">
        <v>106</v>
      </c>
      <c r="X148" s="264">
        <v>0</v>
      </c>
      <c r="Y148" s="264">
        <v>0</v>
      </c>
      <c r="Z148" s="264">
        <v>0</v>
      </c>
      <c r="AA148" s="214">
        <v>1</v>
      </c>
      <c r="AB148" s="214">
        <v>1</v>
      </c>
      <c r="AC148" s="214">
        <v>105</v>
      </c>
      <c r="AD148" s="214">
        <v>3</v>
      </c>
      <c r="AE148" s="264">
        <v>0</v>
      </c>
      <c r="AF148" s="265">
        <v>45.4</v>
      </c>
      <c r="AG148" s="264">
        <v>2</v>
      </c>
      <c r="AH148" s="214">
        <v>23</v>
      </c>
      <c r="AI148" s="214">
        <v>53</v>
      </c>
      <c r="AJ148" s="214">
        <v>27</v>
      </c>
      <c r="AK148" s="214">
        <v>3</v>
      </c>
      <c r="AL148" s="264">
        <v>0</v>
      </c>
      <c r="AM148" s="264">
        <v>0</v>
      </c>
      <c r="AN148" s="264">
        <v>0</v>
      </c>
      <c r="AO148" s="214">
        <v>105</v>
      </c>
      <c r="AP148" s="214">
        <v>3</v>
      </c>
      <c r="AQ148" s="264">
        <v>0</v>
      </c>
      <c r="AR148" s="214">
        <v>11</v>
      </c>
      <c r="AS148" s="214">
        <v>34</v>
      </c>
      <c r="AT148" s="214">
        <v>45</v>
      </c>
      <c r="AU148" s="214">
        <v>105</v>
      </c>
      <c r="AV148" s="214">
        <v>3</v>
      </c>
      <c r="AW148" s="264">
        <v>0</v>
      </c>
      <c r="AX148" s="214">
        <v>11</v>
      </c>
      <c r="AY148" s="214">
        <v>34</v>
      </c>
      <c r="AZ148" s="214">
        <v>45</v>
      </c>
      <c r="BA148" s="214">
        <v>18</v>
      </c>
      <c r="BB148" s="264">
        <v>0</v>
      </c>
      <c r="BC148" s="214">
        <v>106</v>
      </c>
      <c r="BD148" s="214">
        <v>91</v>
      </c>
      <c r="BE148" s="214">
        <v>13</v>
      </c>
      <c r="BF148" s="214">
        <v>2</v>
      </c>
      <c r="BG148" s="264">
        <v>0</v>
      </c>
      <c r="BH148" s="214">
        <v>54</v>
      </c>
      <c r="BI148" s="214">
        <v>42</v>
      </c>
      <c r="BJ148" s="214">
        <v>1</v>
      </c>
      <c r="BK148" s="214">
        <v>9</v>
      </c>
      <c r="BL148" s="264">
        <v>0</v>
      </c>
      <c r="BM148" s="214">
        <v>9</v>
      </c>
      <c r="BN148" s="214">
        <v>1</v>
      </c>
      <c r="BO148" s="214">
        <v>96</v>
      </c>
      <c r="BP148" s="264">
        <v>0</v>
      </c>
      <c r="BQ148" s="214">
        <v>99</v>
      </c>
      <c r="BR148" s="214">
        <v>1</v>
      </c>
      <c r="BS148" s="214">
        <v>6</v>
      </c>
      <c r="BT148" s="264">
        <v>0</v>
      </c>
      <c r="BU148" s="214">
        <v>0</v>
      </c>
      <c r="BV148" s="214">
        <v>75</v>
      </c>
      <c r="BW148" s="214">
        <v>31</v>
      </c>
      <c r="BX148" s="266">
        <v>0</v>
      </c>
      <c r="BY148" s="261">
        <f t="shared" si="7"/>
        <v>0.21296296296296297</v>
      </c>
      <c r="BZ148" s="261">
        <f t="shared" si="8"/>
        <v>3.7037037037037035E-2</v>
      </c>
      <c r="CA148" s="267"/>
    </row>
    <row r="149" spans="1:79" s="260" customFormat="1" hidden="1" x14ac:dyDescent="0.25">
      <c r="A149" s="257" t="str">
        <f t="shared" si="6"/>
        <v>2010New BrunswickNurse practitioners</v>
      </c>
      <c r="B149" s="213">
        <v>2010</v>
      </c>
      <c r="C149" s="213"/>
      <c r="D149" s="213"/>
      <c r="E149" s="259" t="s">
        <v>17</v>
      </c>
      <c r="F149" s="209" t="s">
        <v>5</v>
      </c>
      <c r="G149" s="214">
        <v>70</v>
      </c>
      <c r="H149" s="214">
        <v>15</v>
      </c>
      <c r="I149" s="214">
        <v>0</v>
      </c>
      <c r="J149" s="264">
        <v>55</v>
      </c>
      <c r="K149" s="214">
        <v>11</v>
      </c>
      <c r="L149" s="214">
        <v>4</v>
      </c>
      <c r="M149" s="264">
        <v>0</v>
      </c>
      <c r="N149" s="264">
        <v>0</v>
      </c>
      <c r="O149" s="264">
        <v>0</v>
      </c>
      <c r="P149" s="264">
        <v>0</v>
      </c>
      <c r="Q149" s="214">
        <v>0</v>
      </c>
      <c r="R149" s="264">
        <v>0</v>
      </c>
      <c r="S149" s="214">
        <v>5</v>
      </c>
      <c r="T149" s="214">
        <v>42</v>
      </c>
      <c r="U149" s="214">
        <v>8</v>
      </c>
      <c r="V149" s="264">
        <v>0</v>
      </c>
      <c r="W149" s="214">
        <v>69</v>
      </c>
      <c r="X149" s="264">
        <v>0</v>
      </c>
      <c r="Y149" s="264">
        <v>0</v>
      </c>
      <c r="Z149" s="264">
        <v>0</v>
      </c>
      <c r="AA149" s="264">
        <v>0</v>
      </c>
      <c r="AB149" s="214">
        <v>1</v>
      </c>
      <c r="AC149" s="214">
        <v>68</v>
      </c>
      <c r="AD149" s="214">
        <v>2</v>
      </c>
      <c r="AE149" s="264">
        <v>0</v>
      </c>
      <c r="AF149" s="265">
        <v>43.2</v>
      </c>
      <c r="AG149" s="214">
        <v>2</v>
      </c>
      <c r="AH149" s="214">
        <v>22</v>
      </c>
      <c r="AI149" s="214">
        <v>27</v>
      </c>
      <c r="AJ149" s="214">
        <v>16</v>
      </c>
      <c r="AK149" s="264">
        <v>1</v>
      </c>
      <c r="AL149" s="214">
        <v>2</v>
      </c>
      <c r="AM149" s="264">
        <v>0</v>
      </c>
      <c r="AN149" s="264">
        <v>0</v>
      </c>
      <c r="AO149" s="214">
        <v>66</v>
      </c>
      <c r="AP149" s="214">
        <v>4</v>
      </c>
      <c r="AQ149" s="264">
        <v>0</v>
      </c>
      <c r="AR149" s="214">
        <v>15</v>
      </c>
      <c r="AS149" s="214">
        <v>23</v>
      </c>
      <c r="AT149" s="214">
        <v>21</v>
      </c>
      <c r="AU149" s="214">
        <v>66</v>
      </c>
      <c r="AV149" s="214">
        <v>4</v>
      </c>
      <c r="AW149" s="264">
        <v>0</v>
      </c>
      <c r="AX149" s="214">
        <v>15</v>
      </c>
      <c r="AY149" s="214">
        <v>23</v>
      </c>
      <c r="AZ149" s="214">
        <v>21</v>
      </c>
      <c r="BA149" s="214">
        <v>11</v>
      </c>
      <c r="BB149" s="264">
        <v>0</v>
      </c>
      <c r="BC149" s="214">
        <v>69</v>
      </c>
      <c r="BD149" s="214">
        <v>59</v>
      </c>
      <c r="BE149" s="214">
        <v>7</v>
      </c>
      <c r="BF149" s="264">
        <v>3</v>
      </c>
      <c r="BG149" s="264">
        <v>0</v>
      </c>
      <c r="BH149" s="214">
        <v>25</v>
      </c>
      <c r="BI149" s="214">
        <v>33</v>
      </c>
      <c r="BJ149" s="214">
        <v>3</v>
      </c>
      <c r="BK149" s="214">
        <v>8</v>
      </c>
      <c r="BL149" s="264">
        <v>0</v>
      </c>
      <c r="BM149" s="214">
        <v>5</v>
      </c>
      <c r="BN149" s="264">
        <v>1</v>
      </c>
      <c r="BO149" s="214">
        <v>63</v>
      </c>
      <c r="BP149" s="264">
        <v>0</v>
      </c>
      <c r="BQ149" s="214">
        <v>63</v>
      </c>
      <c r="BR149" s="264">
        <v>0</v>
      </c>
      <c r="BS149" s="214">
        <v>6</v>
      </c>
      <c r="BT149" s="264">
        <v>0</v>
      </c>
      <c r="BU149" s="264">
        <v>0</v>
      </c>
      <c r="BV149" s="214">
        <v>42</v>
      </c>
      <c r="BW149" s="214">
        <v>27</v>
      </c>
      <c r="BX149" s="266">
        <v>0</v>
      </c>
      <c r="BY149" s="261">
        <f t="shared" si="7"/>
        <v>0.21428571428571427</v>
      </c>
      <c r="BZ149" s="261">
        <f t="shared" si="8"/>
        <v>0</v>
      </c>
      <c r="CA149" s="267"/>
    </row>
    <row r="150" spans="1:79" s="260" customFormat="1" hidden="1" x14ac:dyDescent="0.25">
      <c r="A150" s="257" t="str">
        <f t="shared" si="6"/>
        <v>2010QuebecNurse practitioners</v>
      </c>
      <c r="B150" s="213">
        <v>2010</v>
      </c>
      <c r="C150" s="213"/>
      <c r="D150" s="213"/>
      <c r="E150" s="259" t="s">
        <v>18</v>
      </c>
      <c r="F150" s="209" t="s">
        <v>5</v>
      </c>
      <c r="G150" s="214">
        <v>64</v>
      </c>
      <c r="H150" s="214">
        <v>25</v>
      </c>
      <c r="I150" s="214">
        <v>1</v>
      </c>
      <c r="J150" s="214">
        <v>39</v>
      </c>
      <c r="K150" s="214">
        <v>14</v>
      </c>
      <c r="L150" s="214">
        <v>11</v>
      </c>
      <c r="M150" s="214">
        <v>0</v>
      </c>
      <c r="N150" s="264">
        <v>0</v>
      </c>
      <c r="O150" s="264">
        <v>1</v>
      </c>
      <c r="P150" s="264">
        <v>0</v>
      </c>
      <c r="Q150" s="264">
        <v>0</v>
      </c>
      <c r="R150" s="264">
        <v>0</v>
      </c>
      <c r="S150" s="214">
        <v>12</v>
      </c>
      <c r="T150" s="214">
        <v>25</v>
      </c>
      <c r="U150" s="264">
        <v>2</v>
      </c>
      <c r="V150" s="264">
        <v>0</v>
      </c>
      <c r="W150" s="214">
        <v>64</v>
      </c>
      <c r="X150" s="264">
        <v>0</v>
      </c>
      <c r="Y150" s="264">
        <v>0</v>
      </c>
      <c r="Z150" s="214">
        <v>0</v>
      </c>
      <c r="AA150" s="264">
        <v>0</v>
      </c>
      <c r="AB150" s="264">
        <v>0</v>
      </c>
      <c r="AC150" s="214">
        <v>57</v>
      </c>
      <c r="AD150" s="214">
        <v>7</v>
      </c>
      <c r="AE150" s="264">
        <v>0</v>
      </c>
      <c r="AF150" s="265">
        <v>37.700000000000003</v>
      </c>
      <c r="AG150" s="214">
        <v>6</v>
      </c>
      <c r="AH150" s="214">
        <v>37</v>
      </c>
      <c r="AI150" s="214">
        <v>15</v>
      </c>
      <c r="AJ150" s="214">
        <v>6</v>
      </c>
      <c r="AK150" s="264">
        <v>0</v>
      </c>
      <c r="AL150" s="264">
        <v>0</v>
      </c>
      <c r="AM150" s="264">
        <v>0</v>
      </c>
      <c r="AN150" s="264">
        <v>0</v>
      </c>
      <c r="AO150" s="214">
        <v>62</v>
      </c>
      <c r="AP150" s="214">
        <v>2</v>
      </c>
      <c r="AQ150" s="264">
        <v>0</v>
      </c>
      <c r="AR150" s="214">
        <v>20</v>
      </c>
      <c r="AS150" s="214">
        <v>28</v>
      </c>
      <c r="AT150" s="214">
        <v>12</v>
      </c>
      <c r="AU150" s="214">
        <v>62</v>
      </c>
      <c r="AV150" s="214">
        <v>2</v>
      </c>
      <c r="AW150" s="264">
        <v>0</v>
      </c>
      <c r="AX150" s="214">
        <v>20</v>
      </c>
      <c r="AY150" s="214">
        <v>28</v>
      </c>
      <c r="AZ150" s="214">
        <v>12</v>
      </c>
      <c r="BA150" s="214">
        <v>4</v>
      </c>
      <c r="BB150" s="264">
        <v>0</v>
      </c>
      <c r="BC150" s="214">
        <v>64</v>
      </c>
      <c r="BD150" s="214">
        <v>58</v>
      </c>
      <c r="BE150" s="214">
        <v>5</v>
      </c>
      <c r="BF150" s="214">
        <v>1</v>
      </c>
      <c r="BG150" s="264">
        <v>0</v>
      </c>
      <c r="BH150" s="214">
        <v>44</v>
      </c>
      <c r="BI150" s="214">
        <v>12</v>
      </c>
      <c r="BJ150" s="264">
        <v>0</v>
      </c>
      <c r="BK150" s="214">
        <v>8</v>
      </c>
      <c r="BL150" s="264">
        <v>0</v>
      </c>
      <c r="BM150" s="264">
        <v>0</v>
      </c>
      <c r="BN150" s="264">
        <v>0</v>
      </c>
      <c r="BO150" s="214">
        <v>64</v>
      </c>
      <c r="BP150" s="264">
        <v>0</v>
      </c>
      <c r="BQ150" s="214">
        <v>64</v>
      </c>
      <c r="BR150" s="264">
        <v>0</v>
      </c>
      <c r="BS150" s="214">
        <v>0</v>
      </c>
      <c r="BT150" s="264">
        <v>0</v>
      </c>
      <c r="BU150" s="264">
        <v>0</v>
      </c>
      <c r="BV150" s="214">
        <v>57</v>
      </c>
      <c r="BW150" s="214">
        <v>7</v>
      </c>
      <c r="BX150" s="266">
        <v>0</v>
      </c>
      <c r="BY150" s="261">
        <f t="shared" si="7"/>
        <v>0.390625</v>
      </c>
      <c r="BZ150" s="261">
        <f t="shared" si="8"/>
        <v>1.5625E-2</v>
      </c>
      <c r="CA150" s="267"/>
    </row>
    <row r="151" spans="1:79" s="260" customFormat="1" hidden="1" x14ac:dyDescent="0.25">
      <c r="A151" s="257" t="str">
        <f t="shared" si="6"/>
        <v>2010OntarioNurse practitioners</v>
      </c>
      <c r="B151" s="213">
        <v>2010</v>
      </c>
      <c r="C151" s="213"/>
      <c r="D151" s="213"/>
      <c r="E151" s="259" t="s">
        <v>19</v>
      </c>
      <c r="F151" s="209" t="s">
        <v>5</v>
      </c>
      <c r="G151" s="214">
        <v>1518</v>
      </c>
      <c r="H151" s="214">
        <v>381</v>
      </c>
      <c r="I151" s="214">
        <v>32</v>
      </c>
      <c r="J151" s="214">
        <v>1137</v>
      </c>
      <c r="K151" s="214">
        <v>87</v>
      </c>
      <c r="L151" s="214">
        <v>254</v>
      </c>
      <c r="M151" s="214">
        <v>40</v>
      </c>
      <c r="N151" s="264">
        <v>0</v>
      </c>
      <c r="O151" s="214">
        <v>3</v>
      </c>
      <c r="P151" s="214">
        <v>18</v>
      </c>
      <c r="Q151" s="214">
        <v>11</v>
      </c>
      <c r="R151" s="264">
        <v>0</v>
      </c>
      <c r="S151" s="214">
        <v>108</v>
      </c>
      <c r="T151" s="214">
        <v>784</v>
      </c>
      <c r="U151" s="214">
        <v>245</v>
      </c>
      <c r="V151" s="264">
        <v>0</v>
      </c>
      <c r="W151" s="214">
        <v>1482</v>
      </c>
      <c r="X151" s="264">
        <v>0</v>
      </c>
      <c r="Y151" s="214">
        <v>12</v>
      </c>
      <c r="Z151" s="214">
        <v>5</v>
      </c>
      <c r="AA151" s="214">
        <v>16</v>
      </c>
      <c r="AB151" s="214">
        <v>3</v>
      </c>
      <c r="AC151" s="214">
        <v>1451</v>
      </c>
      <c r="AD151" s="214">
        <v>67</v>
      </c>
      <c r="AE151" s="264">
        <v>0</v>
      </c>
      <c r="AF151" s="265">
        <v>45.9</v>
      </c>
      <c r="AG151" s="214">
        <v>26</v>
      </c>
      <c r="AH151" s="214">
        <v>347</v>
      </c>
      <c r="AI151" s="214">
        <v>609</v>
      </c>
      <c r="AJ151" s="214">
        <v>464</v>
      </c>
      <c r="AK151" s="214">
        <v>56</v>
      </c>
      <c r="AL151" s="214">
        <v>14</v>
      </c>
      <c r="AM151" s="214">
        <v>2</v>
      </c>
      <c r="AN151" s="264">
        <v>0</v>
      </c>
      <c r="AO151" s="214">
        <v>1439</v>
      </c>
      <c r="AP151" s="214">
        <v>79</v>
      </c>
      <c r="AQ151" s="264">
        <v>0</v>
      </c>
      <c r="AR151" s="214">
        <v>204</v>
      </c>
      <c r="AS151" s="214">
        <v>479</v>
      </c>
      <c r="AT151" s="214">
        <v>516</v>
      </c>
      <c r="AU151" s="214">
        <v>1439</v>
      </c>
      <c r="AV151" s="214">
        <v>79</v>
      </c>
      <c r="AW151" s="264">
        <v>0</v>
      </c>
      <c r="AX151" s="214">
        <v>204</v>
      </c>
      <c r="AY151" s="214">
        <v>479</v>
      </c>
      <c r="AZ151" s="214">
        <v>516</v>
      </c>
      <c r="BA151" s="214">
        <v>317</v>
      </c>
      <c r="BB151" s="214">
        <v>2</v>
      </c>
      <c r="BC151" s="214">
        <v>1482</v>
      </c>
      <c r="BD151" s="214">
        <v>1232</v>
      </c>
      <c r="BE151" s="214">
        <v>209</v>
      </c>
      <c r="BF151" s="214">
        <v>41</v>
      </c>
      <c r="BG151" s="264">
        <v>0</v>
      </c>
      <c r="BH151" s="214">
        <v>559</v>
      </c>
      <c r="BI151" s="214">
        <v>775</v>
      </c>
      <c r="BJ151" s="214">
        <v>44</v>
      </c>
      <c r="BK151" s="214">
        <v>88</v>
      </c>
      <c r="BL151" s="214">
        <v>16</v>
      </c>
      <c r="BM151" s="214">
        <v>79</v>
      </c>
      <c r="BN151" s="214">
        <v>21</v>
      </c>
      <c r="BO151" s="214">
        <v>1372</v>
      </c>
      <c r="BP151" s="214">
        <v>10</v>
      </c>
      <c r="BQ151" s="214">
        <v>1412</v>
      </c>
      <c r="BR151" s="214">
        <v>25</v>
      </c>
      <c r="BS151" s="214">
        <v>30</v>
      </c>
      <c r="BT151" s="264" t="s">
        <v>233</v>
      </c>
      <c r="BU151" s="214">
        <v>15</v>
      </c>
      <c r="BV151" s="214">
        <v>1255</v>
      </c>
      <c r="BW151" s="214">
        <v>227</v>
      </c>
      <c r="BX151" s="266">
        <v>0</v>
      </c>
      <c r="BY151" s="261">
        <f t="shared" si="7"/>
        <v>0.25098814229249011</v>
      </c>
      <c r="BZ151" s="261">
        <f t="shared" si="8"/>
        <v>2.1080368906455864E-2</v>
      </c>
      <c r="CA151" s="267"/>
    </row>
    <row r="152" spans="1:79" s="260" customFormat="1" hidden="1" x14ac:dyDescent="0.25">
      <c r="A152" s="257" t="str">
        <f t="shared" si="6"/>
        <v>2010ManitobaNurse practitioners</v>
      </c>
      <c r="B152" s="213">
        <v>2010</v>
      </c>
      <c r="C152" s="213"/>
      <c r="D152" s="213"/>
      <c r="E152" s="209" t="s">
        <v>20</v>
      </c>
      <c r="F152" s="209" t="s">
        <v>5</v>
      </c>
      <c r="G152" s="214">
        <v>98</v>
      </c>
      <c r="H152" s="214">
        <v>37</v>
      </c>
      <c r="I152" s="214">
        <v>7</v>
      </c>
      <c r="J152" s="264">
        <v>61</v>
      </c>
      <c r="K152" s="214">
        <v>18</v>
      </c>
      <c r="L152" s="214">
        <v>18</v>
      </c>
      <c r="M152" s="264">
        <v>1</v>
      </c>
      <c r="N152" s="264">
        <v>0</v>
      </c>
      <c r="O152" s="214">
        <v>2</v>
      </c>
      <c r="P152" s="214">
        <v>4</v>
      </c>
      <c r="Q152" s="264">
        <v>1</v>
      </c>
      <c r="R152" s="264">
        <v>0</v>
      </c>
      <c r="S152" s="214">
        <v>14</v>
      </c>
      <c r="T152" s="214">
        <v>39</v>
      </c>
      <c r="U152" s="214">
        <v>8</v>
      </c>
      <c r="V152" s="264">
        <v>0</v>
      </c>
      <c r="W152" s="214">
        <v>95</v>
      </c>
      <c r="X152" s="264">
        <v>0</v>
      </c>
      <c r="Y152" s="264">
        <v>0</v>
      </c>
      <c r="Z152" s="264">
        <v>0</v>
      </c>
      <c r="AA152" s="264">
        <v>0</v>
      </c>
      <c r="AB152" s="264">
        <v>3</v>
      </c>
      <c r="AC152" s="214">
        <v>88</v>
      </c>
      <c r="AD152" s="214">
        <v>7</v>
      </c>
      <c r="AE152" s="264">
        <v>0</v>
      </c>
      <c r="AF152" s="265">
        <v>41.1</v>
      </c>
      <c r="AG152" s="214">
        <v>4</v>
      </c>
      <c r="AH152" s="214">
        <v>42</v>
      </c>
      <c r="AI152" s="214">
        <v>36</v>
      </c>
      <c r="AJ152" s="214">
        <v>14</v>
      </c>
      <c r="AK152" s="214">
        <v>0</v>
      </c>
      <c r="AL152" s="264">
        <v>2</v>
      </c>
      <c r="AM152" s="264">
        <v>0</v>
      </c>
      <c r="AN152" s="264">
        <v>0</v>
      </c>
      <c r="AO152" s="214">
        <v>98</v>
      </c>
      <c r="AP152" s="264">
        <v>0</v>
      </c>
      <c r="AQ152" s="264">
        <v>0</v>
      </c>
      <c r="AR152" s="214">
        <v>32</v>
      </c>
      <c r="AS152" s="214">
        <v>33</v>
      </c>
      <c r="AT152" s="214">
        <v>24</v>
      </c>
      <c r="AU152" s="214">
        <v>98</v>
      </c>
      <c r="AV152" s="264">
        <v>0</v>
      </c>
      <c r="AW152" s="264">
        <v>0</v>
      </c>
      <c r="AX152" s="214">
        <v>32</v>
      </c>
      <c r="AY152" s="214">
        <v>33</v>
      </c>
      <c r="AZ152" s="214">
        <v>24</v>
      </c>
      <c r="BA152" s="214">
        <v>9</v>
      </c>
      <c r="BB152" s="264">
        <v>0</v>
      </c>
      <c r="BC152" s="214">
        <v>95</v>
      </c>
      <c r="BD152" s="214">
        <v>54</v>
      </c>
      <c r="BE152" s="214">
        <v>32</v>
      </c>
      <c r="BF152" s="214">
        <v>8</v>
      </c>
      <c r="BG152" s="264">
        <v>1</v>
      </c>
      <c r="BH152" s="214">
        <v>32</v>
      </c>
      <c r="BI152" s="214">
        <v>47</v>
      </c>
      <c r="BJ152" s="264">
        <v>2</v>
      </c>
      <c r="BK152" s="214">
        <v>12</v>
      </c>
      <c r="BL152" s="214">
        <v>2</v>
      </c>
      <c r="BM152" s="214">
        <v>22</v>
      </c>
      <c r="BN152" s="214">
        <v>1</v>
      </c>
      <c r="BO152" s="214">
        <v>71</v>
      </c>
      <c r="BP152" s="214">
        <v>1</v>
      </c>
      <c r="BQ152" s="214">
        <v>74</v>
      </c>
      <c r="BR152" s="214">
        <v>16</v>
      </c>
      <c r="BS152" s="214">
        <v>4</v>
      </c>
      <c r="BT152" s="214">
        <v>0</v>
      </c>
      <c r="BU152" s="214">
        <v>1</v>
      </c>
      <c r="BV152" s="214">
        <v>71</v>
      </c>
      <c r="BW152" s="214">
        <v>24</v>
      </c>
      <c r="BX152" s="216">
        <v>0</v>
      </c>
      <c r="BY152" s="261">
        <f t="shared" si="7"/>
        <v>0.37755102040816324</v>
      </c>
      <c r="BZ152" s="261">
        <f t="shared" si="8"/>
        <v>7.1428571428571425E-2</v>
      </c>
      <c r="CA152" s="267"/>
    </row>
    <row r="153" spans="1:79" s="260" customFormat="1" hidden="1" x14ac:dyDescent="0.25">
      <c r="A153" s="257" t="str">
        <f t="shared" si="6"/>
        <v>2010SaskatchewanNurse practitioners</v>
      </c>
      <c r="B153" s="213">
        <v>2010</v>
      </c>
      <c r="C153" s="213"/>
      <c r="D153" s="213"/>
      <c r="E153" s="259" t="s">
        <v>21</v>
      </c>
      <c r="F153" s="209" t="s">
        <v>5</v>
      </c>
      <c r="G153" s="214">
        <v>123</v>
      </c>
      <c r="H153" s="214">
        <v>11</v>
      </c>
      <c r="I153" s="214">
        <v>7</v>
      </c>
      <c r="J153" s="214">
        <v>112</v>
      </c>
      <c r="K153" s="214">
        <v>2</v>
      </c>
      <c r="L153" s="214">
        <v>9</v>
      </c>
      <c r="M153" s="214">
        <v>0</v>
      </c>
      <c r="N153" s="264">
        <v>0</v>
      </c>
      <c r="O153" s="264">
        <v>1</v>
      </c>
      <c r="P153" s="214">
        <v>2</v>
      </c>
      <c r="Q153" s="214">
        <v>4</v>
      </c>
      <c r="R153" s="264">
        <v>0</v>
      </c>
      <c r="S153" s="214">
        <v>8</v>
      </c>
      <c r="T153" s="214">
        <v>73</v>
      </c>
      <c r="U153" s="214">
        <v>31</v>
      </c>
      <c r="V153" s="264">
        <v>0</v>
      </c>
      <c r="W153" s="214">
        <v>122</v>
      </c>
      <c r="X153" s="264">
        <v>1</v>
      </c>
      <c r="Y153" s="264">
        <v>0</v>
      </c>
      <c r="Z153" s="264">
        <v>0</v>
      </c>
      <c r="AA153" s="214">
        <v>0</v>
      </c>
      <c r="AB153" s="264">
        <v>0</v>
      </c>
      <c r="AC153" s="214">
        <v>117</v>
      </c>
      <c r="AD153" s="214">
        <v>6</v>
      </c>
      <c r="AE153" s="264">
        <v>0</v>
      </c>
      <c r="AF153" s="265">
        <v>48.4</v>
      </c>
      <c r="AG153" s="214">
        <v>4</v>
      </c>
      <c r="AH153" s="214">
        <v>18</v>
      </c>
      <c r="AI153" s="214">
        <v>38</v>
      </c>
      <c r="AJ153" s="214">
        <v>55</v>
      </c>
      <c r="AK153" s="214">
        <v>6</v>
      </c>
      <c r="AL153" s="214">
        <v>1</v>
      </c>
      <c r="AM153" s="264">
        <v>1</v>
      </c>
      <c r="AN153" s="264">
        <v>0</v>
      </c>
      <c r="AO153" s="214">
        <v>99</v>
      </c>
      <c r="AP153" s="264">
        <v>0</v>
      </c>
      <c r="AQ153" s="214">
        <v>24</v>
      </c>
      <c r="AR153" s="214">
        <v>13</v>
      </c>
      <c r="AS153" s="214">
        <v>25</v>
      </c>
      <c r="AT153" s="214">
        <v>49</v>
      </c>
      <c r="AU153" s="214">
        <v>99</v>
      </c>
      <c r="AV153" s="264">
        <v>0</v>
      </c>
      <c r="AW153" s="214">
        <v>24</v>
      </c>
      <c r="AX153" s="214">
        <v>13</v>
      </c>
      <c r="AY153" s="214">
        <v>25</v>
      </c>
      <c r="AZ153" s="214">
        <v>49</v>
      </c>
      <c r="BA153" s="214">
        <v>36</v>
      </c>
      <c r="BB153" s="264">
        <v>0</v>
      </c>
      <c r="BC153" s="214">
        <v>122</v>
      </c>
      <c r="BD153" s="214">
        <v>99</v>
      </c>
      <c r="BE153" s="264">
        <v>0</v>
      </c>
      <c r="BF153" s="214">
        <v>23</v>
      </c>
      <c r="BG153" s="264">
        <v>0</v>
      </c>
      <c r="BH153" s="214">
        <v>12</v>
      </c>
      <c r="BI153" s="214">
        <v>93</v>
      </c>
      <c r="BJ153" s="214">
        <v>1</v>
      </c>
      <c r="BK153" s="214">
        <v>16</v>
      </c>
      <c r="BL153" s="264">
        <v>0</v>
      </c>
      <c r="BM153" s="264">
        <v>0</v>
      </c>
      <c r="BN153" s="214">
        <v>0</v>
      </c>
      <c r="BO153" s="214">
        <v>122</v>
      </c>
      <c r="BP153" s="264">
        <v>0</v>
      </c>
      <c r="BQ153" s="214">
        <v>113</v>
      </c>
      <c r="BR153" s="214">
        <v>5</v>
      </c>
      <c r="BS153" s="214">
        <v>3</v>
      </c>
      <c r="BT153" s="264">
        <v>0</v>
      </c>
      <c r="BU153" s="264">
        <v>1</v>
      </c>
      <c r="BV153" s="214">
        <v>57</v>
      </c>
      <c r="BW153" s="214">
        <v>65</v>
      </c>
      <c r="BX153" s="266">
        <v>0</v>
      </c>
      <c r="BY153" s="261">
        <f t="shared" si="7"/>
        <v>8.943089430894309E-2</v>
      </c>
      <c r="BZ153" s="261">
        <f t="shared" si="8"/>
        <v>5.6910569105691054E-2</v>
      </c>
      <c r="CA153" s="267"/>
    </row>
    <row r="154" spans="1:79" s="260" customFormat="1" hidden="1" x14ac:dyDescent="0.25">
      <c r="A154" s="257" t="str">
        <f t="shared" si="6"/>
        <v>2010AlbertaNurse practitioners</v>
      </c>
      <c r="B154" s="213">
        <v>2010</v>
      </c>
      <c r="C154" s="213"/>
      <c r="D154" s="213"/>
      <c r="E154" s="209" t="s">
        <v>22</v>
      </c>
      <c r="F154" s="209" t="s">
        <v>5</v>
      </c>
      <c r="G154" s="214">
        <v>284</v>
      </c>
      <c r="H154" s="214">
        <v>39</v>
      </c>
      <c r="I154" s="214">
        <v>22</v>
      </c>
      <c r="J154" s="214">
        <v>245</v>
      </c>
      <c r="K154" s="214">
        <v>13</v>
      </c>
      <c r="L154" s="214">
        <v>24</v>
      </c>
      <c r="M154" s="214">
        <v>2</v>
      </c>
      <c r="N154" s="264">
        <v>0</v>
      </c>
      <c r="O154" s="214">
        <v>6</v>
      </c>
      <c r="P154" s="214">
        <v>11</v>
      </c>
      <c r="Q154" s="214">
        <v>5</v>
      </c>
      <c r="R154" s="264">
        <v>0</v>
      </c>
      <c r="S154" s="214">
        <v>30</v>
      </c>
      <c r="T154" s="214">
        <v>176</v>
      </c>
      <c r="U154" s="214">
        <v>39</v>
      </c>
      <c r="V154" s="264">
        <v>0</v>
      </c>
      <c r="W154" s="214">
        <v>263</v>
      </c>
      <c r="X154" s="264">
        <v>1</v>
      </c>
      <c r="Y154" s="264">
        <v>0</v>
      </c>
      <c r="Z154" s="214">
        <v>0</v>
      </c>
      <c r="AA154" s="264">
        <v>0</v>
      </c>
      <c r="AB154" s="214">
        <v>20</v>
      </c>
      <c r="AC154" s="214">
        <v>263</v>
      </c>
      <c r="AD154" s="214">
        <v>21</v>
      </c>
      <c r="AE154" s="264">
        <v>0</v>
      </c>
      <c r="AF154" s="265">
        <v>44.3</v>
      </c>
      <c r="AG154" s="214">
        <v>3</v>
      </c>
      <c r="AH154" s="214">
        <v>99</v>
      </c>
      <c r="AI154" s="214">
        <v>106</v>
      </c>
      <c r="AJ154" s="214">
        <v>62</v>
      </c>
      <c r="AK154" s="214">
        <v>12</v>
      </c>
      <c r="AL154" s="214">
        <v>1</v>
      </c>
      <c r="AM154" s="214">
        <v>1</v>
      </c>
      <c r="AN154" s="264">
        <v>0</v>
      </c>
      <c r="AO154" s="214">
        <v>274</v>
      </c>
      <c r="AP154" s="214">
        <v>10</v>
      </c>
      <c r="AQ154" s="264">
        <v>0</v>
      </c>
      <c r="AR154" s="214">
        <v>45</v>
      </c>
      <c r="AS154" s="214">
        <v>110</v>
      </c>
      <c r="AT154" s="214">
        <v>88</v>
      </c>
      <c r="AU154" s="214">
        <v>274</v>
      </c>
      <c r="AV154" s="214">
        <v>10</v>
      </c>
      <c r="AW154" s="264">
        <v>0</v>
      </c>
      <c r="AX154" s="214">
        <v>45</v>
      </c>
      <c r="AY154" s="214">
        <v>110</v>
      </c>
      <c r="AZ154" s="214">
        <v>88</v>
      </c>
      <c r="BA154" s="214">
        <v>41</v>
      </c>
      <c r="BB154" s="264">
        <v>0</v>
      </c>
      <c r="BC154" s="214">
        <v>263</v>
      </c>
      <c r="BD154" s="214">
        <v>181</v>
      </c>
      <c r="BE154" s="214">
        <v>67</v>
      </c>
      <c r="BF154" s="214">
        <v>15</v>
      </c>
      <c r="BG154" s="264">
        <v>0</v>
      </c>
      <c r="BH154" s="214">
        <v>162</v>
      </c>
      <c r="BI154" s="214">
        <v>58</v>
      </c>
      <c r="BJ154" s="214">
        <v>3</v>
      </c>
      <c r="BK154" s="214">
        <v>39</v>
      </c>
      <c r="BL154" s="214">
        <v>1</v>
      </c>
      <c r="BM154" s="214">
        <v>26</v>
      </c>
      <c r="BN154" s="214">
        <v>5</v>
      </c>
      <c r="BO154" s="214">
        <v>231</v>
      </c>
      <c r="BP154" s="214">
        <v>1</v>
      </c>
      <c r="BQ154" s="214">
        <v>237</v>
      </c>
      <c r="BR154" s="214">
        <v>8</v>
      </c>
      <c r="BS154" s="214">
        <v>10</v>
      </c>
      <c r="BT154" s="214">
        <v>3</v>
      </c>
      <c r="BU154" s="214">
        <v>5</v>
      </c>
      <c r="BV154" s="214">
        <v>245</v>
      </c>
      <c r="BW154" s="214">
        <v>18</v>
      </c>
      <c r="BX154" s="266">
        <v>0</v>
      </c>
      <c r="BY154" s="261">
        <f t="shared" si="7"/>
        <v>0.13732394366197184</v>
      </c>
      <c r="BZ154" s="261">
        <f t="shared" si="8"/>
        <v>7.746478873239436E-2</v>
      </c>
      <c r="CA154" s="267"/>
    </row>
    <row r="155" spans="1:79" s="260" customFormat="1" hidden="1" x14ac:dyDescent="0.25">
      <c r="A155" s="257" t="str">
        <f t="shared" si="6"/>
        <v>2010British ColumbiaNurse practitioners</v>
      </c>
      <c r="B155" s="213">
        <v>2010</v>
      </c>
      <c r="C155" s="213"/>
      <c r="D155" s="213"/>
      <c r="E155" s="209" t="s">
        <v>23</v>
      </c>
      <c r="F155" s="209" t="s">
        <v>5</v>
      </c>
      <c r="G155" s="214">
        <v>133</v>
      </c>
      <c r="H155" s="214">
        <v>13</v>
      </c>
      <c r="I155" s="214">
        <v>5</v>
      </c>
      <c r="J155" s="214">
        <v>120</v>
      </c>
      <c r="K155" s="214">
        <v>5</v>
      </c>
      <c r="L155" s="214">
        <v>8</v>
      </c>
      <c r="M155" s="214">
        <v>0</v>
      </c>
      <c r="N155" s="264">
        <v>0</v>
      </c>
      <c r="O155" s="214">
        <v>1</v>
      </c>
      <c r="P155" s="214">
        <v>4</v>
      </c>
      <c r="Q155" s="214">
        <v>0</v>
      </c>
      <c r="R155" s="264">
        <v>0</v>
      </c>
      <c r="S155" s="214">
        <v>13</v>
      </c>
      <c r="T155" s="214">
        <v>93</v>
      </c>
      <c r="U155" s="214">
        <v>14</v>
      </c>
      <c r="V155" s="264">
        <v>0</v>
      </c>
      <c r="W155" s="214">
        <v>129</v>
      </c>
      <c r="X155" s="214">
        <v>0</v>
      </c>
      <c r="Y155" s="264">
        <v>0</v>
      </c>
      <c r="Z155" s="264">
        <v>0</v>
      </c>
      <c r="AA155" s="264">
        <v>1</v>
      </c>
      <c r="AB155" s="214">
        <v>3</v>
      </c>
      <c r="AC155" s="214">
        <v>126</v>
      </c>
      <c r="AD155" s="214">
        <v>7</v>
      </c>
      <c r="AE155" s="264">
        <v>0</v>
      </c>
      <c r="AF155" s="265">
        <v>44.5</v>
      </c>
      <c r="AG155" s="214">
        <v>0</v>
      </c>
      <c r="AH155" s="214">
        <v>44</v>
      </c>
      <c r="AI155" s="214">
        <v>51</v>
      </c>
      <c r="AJ155" s="214">
        <v>34</v>
      </c>
      <c r="AK155" s="214">
        <v>3</v>
      </c>
      <c r="AL155" s="214">
        <v>1</v>
      </c>
      <c r="AM155" s="264">
        <v>0</v>
      </c>
      <c r="AN155" s="264">
        <v>0</v>
      </c>
      <c r="AO155" s="214">
        <v>122</v>
      </c>
      <c r="AP155" s="214">
        <v>3</v>
      </c>
      <c r="AQ155" s="214">
        <v>8</v>
      </c>
      <c r="AR155" s="214">
        <v>25</v>
      </c>
      <c r="AS155" s="214">
        <v>41</v>
      </c>
      <c r="AT155" s="214">
        <v>47</v>
      </c>
      <c r="AU155" s="214">
        <v>122</v>
      </c>
      <c r="AV155" s="214">
        <v>3</v>
      </c>
      <c r="AW155" s="214">
        <v>8</v>
      </c>
      <c r="AX155" s="214">
        <v>25</v>
      </c>
      <c r="AY155" s="214">
        <v>41</v>
      </c>
      <c r="AZ155" s="214">
        <v>47</v>
      </c>
      <c r="BA155" s="214">
        <v>18</v>
      </c>
      <c r="BB155" s="264">
        <v>2</v>
      </c>
      <c r="BC155" s="214">
        <v>129</v>
      </c>
      <c r="BD155" s="214">
        <v>75</v>
      </c>
      <c r="BE155" s="214">
        <v>21</v>
      </c>
      <c r="BF155" s="214">
        <v>29</v>
      </c>
      <c r="BG155" s="264">
        <v>4</v>
      </c>
      <c r="BH155" s="214">
        <v>55</v>
      </c>
      <c r="BI155" s="214">
        <v>31</v>
      </c>
      <c r="BJ155" s="214">
        <v>1</v>
      </c>
      <c r="BK155" s="214">
        <v>8</v>
      </c>
      <c r="BL155" s="214">
        <v>34</v>
      </c>
      <c r="BM155" s="214">
        <v>7</v>
      </c>
      <c r="BN155" s="214">
        <v>1</v>
      </c>
      <c r="BO155" s="214">
        <v>109</v>
      </c>
      <c r="BP155" s="214">
        <v>12</v>
      </c>
      <c r="BQ155" s="214">
        <v>105</v>
      </c>
      <c r="BR155" s="214">
        <v>2</v>
      </c>
      <c r="BS155" s="214">
        <v>7</v>
      </c>
      <c r="BT155" s="214">
        <v>3</v>
      </c>
      <c r="BU155" s="214">
        <v>12</v>
      </c>
      <c r="BV155" s="214">
        <v>114</v>
      </c>
      <c r="BW155" s="214">
        <v>15</v>
      </c>
      <c r="BX155" s="266">
        <v>0</v>
      </c>
      <c r="BY155" s="261">
        <f t="shared" si="7"/>
        <v>9.7744360902255634E-2</v>
      </c>
      <c r="BZ155" s="261">
        <f t="shared" si="8"/>
        <v>3.7593984962406013E-2</v>
      </c>
      <c r="CA155" s="267"/>
    </row>
    <row r="156" spans="1:79" s="260" customFormat="1" hidden="1" x14ac:dyDescent="0.25">
      <c r="A156" s="257" t="str">
        <f t="shared" si="6"/>
        <v>2010YukonNurse practitioners</v>
      </c>
      <c r="B156" s="213">
        <v>2010</v>
      </c>
      <c r="C156" s="213"/>
      <c r="D156" s="213"/>
      <c r="E156" s="209" t="s">
        <v>24</v>
      </c>
      <c r="F156" s="209" t="s">
        <v>5</v>
      </c>
      <c r="G156" s="268" t="s">
        <v>233</v>
      </c>
      <c r="H156" s="268" t="s">
        <v>233</v>
      </c>
      <c r="I156" s="268" t="s">
        <v>233</v>
      </c>
      <c r="J156" s="268" t="s">
        <v>233</v>
      </c>
      <c r="K156" s="268" t="s">
        <v>233</v>
      </c>
      <c r="L156" s="268" t="s">
        <v>233</v>
      </c>
      <c r="M156" s="268" t="s">
        <v>233</v>
      </c>
      <c r="N156" s="268" t="s">
        <v>233</v>
      </c>
      <c r="O156" s="268" t="s">
        <v>233</v>
      </c>
      <c r="P156" s="268" t="s">
        <v>233</v>
      </c>
      <c r="Q156" s="268" t="s">
        <v>233</v>
      </c>
      <c r="R156" s="268" t="s">
        <v>233</v>
      </c>
      <c r="S156" s="268" t="s">
        <v>233</v>
      </c>
      <c r="T156" s="268" t="s">
        <v>233</v>
      </c>
      <c r="U156" s="268" t="s">
        <v>233</v>
      </c>
      <c r="V156" s="268" t="s">
        <v>233</v>
      </c>
      <c r="W156" s="268" t="s">
        <v>233</v>
      </c>
      <c r="X156" s="268" t="s">
        <v>233</v>
      </c>
      <c r="Y156" s="268" t="s">
        <v>233</v>
      </c>
      <c r="Z156" s="268" t="s">
        <v>233</v>
      </c>
      <c r="AA156" s="268" t="s">
        <v>233</v>
      </c>
      <c r="AB156" s="268" t="s">
        <v>233</v>
      </c>
      <c r="AC156" s="268" t="s">
        <v>233</v>
      </c>
      <c r="AD156" s="268" t="s">
        <v>233</v>
      </c>
      <c r="AE156" s="268" t="s">
        <v>233</v>
      </c>
      <c r="AF156" s="268" t="s">
        <v>233</v>
      </c>
      <c r="AG156" s="268" t="s">
        <v>233</v>
      </c>
      <c r="AH156" s="268" t="s">
        <v>233</v>
      </c>
      <c r="AI156" s="268" t="s">
        <v>233</v>
      </c>
      <c r="AJ156" s="268" t="s">
        <v>233</v>
      </c>
      <c r="AK156" s="268" t="s">
        <v>233</v>
      </c>
      <c r="AL156" s="268" t="s">
        <v>233</v>
      </c>
      <c r="AM156" s="268" t="s">
        <v>233</v>
      </c>
      <c r="AN156" s="268" t="s">
        <v>233</v>
      </c>
      <c r="AO156" s="268" t="s">
        <v>233</v>
      </c>
      <c r="AP156" s="268" t="s">
        <v>233</v>
      </c>
      <c r="AQ156" s="268" t="s">
        <v>233</v>
      </c>
      <c r="AR156" s="268" t="s">
        <v>233</v>
      </c>
      <c r="AS156" s="268" t="s">
        <v>233</v>
      </c>
      <c r="AT156" s="268" t="s">
        <v>233</v>
      </c>
      <c r="AU156" s="268" t="s">
        <v>233</v>
      </c>
      <c r="AV156" s="268" t="s">
        <v>233</v>
      </c>
      <c r="AW156" s="268" t="s">
        <v>233</v>
      </c>
      <c r="AX156" s="268" t="s">
        <v>233</v>
      </c>
      <c r="AY156" s="268" t="s">
        <v>233</v>
      </c>
      <c r="AZ156" s="268" t="s">
        <v>233</v>
      </c>
      <c r="BA156" s="268" t="s">
        <v>233</v>
      </c>
      <c r="BB156" s="268" t="s">
        <v>233</v>
      </c>
      <c r="BC156" s="268" t="s">
        <v>233</v>
      </c>
      <c r="BD156" s="268" t="s">
        <v>233</v>
      </c>
      <c r="BE156" s="268" t="s">
        <v>233</v>
      </c>
      <c r="BF156" s="268" t="s">
        <v>233</v>
      </c>
      <c r="BG156" s="268" t="s">
        <v>233</v>
      </c>
      <c r="BH156" s="268" t="s">
        <v>233</v>
      </c>
      <c r="BI156" s="268" t="s">
        <v>233</v>
      </c>
      <c r="BJ156" s="268" t="s">
        <v>233</v>
      </c>
      <c r="BK156" s="268" t="s">
        <v>233</v>
      </c>
      <c r="BL156" s="268" t="s">
        <v>233</v>
      </c>
      <c r="BM156" s="268" t="s">
        <v>233</v>
      </c>
      <c r="BN156" s="268" t="s">
        <v>233</v>
      </c>
      <c r="BO156" s="268" t="s">
        <v>233</v>
      </c>
      <c r="BP156" s="268" t="s">
        <v>233</v>
      </c>
      <c r="BQ156" s="268" t="s">
        <v>233</v>
      </c>
      <c r="BR156" s="268" t="s">
        <v>233</v>
      </c>
      <c r="BS156" s="268" t="s">
        <v>233</v>
      </c>
      <c r="BT156" s="268" t="s">
        <v>233</v>
      </c>
      <c r="BU156" s="268" t="s">
        <v>233</v>
      </c>
      <c r="BV156" s="268" t="s">
        <v>233</v>
      </c>
      <c r="BW156" s="268" t="s">
        <v>233</v>
      </c>
      <c r="BX156" s="269" t="s">
        <v>233</v>
      </c>
      <c r="BY156" s="261" t="str">
        <f t="shared" si="7"/>
        <v>—</v>
      </c>
      <c r="BZ156" s="261" t="str">
        <f t="shared" si="8"/>
        <v>—</v>
      </c>
      <c r="CA156" s="267"/>
    </row>
    <row r="157" spans="1:79" s="260" customFormat="1" hidden="1" x14ac:dyDescent="0.25">
      <c r="A157" s="257" t="str">
        <f t="shared" si="6"/>
        <v>2010Northwest Territories/NunavutNurse practitioners</v>
      </c>
      <c r="B157" s="213">
        <v>2010</v>
      </c>
      <c r="C157" s="213"/>
      <c r="D157" s="213"/>
      <c r="E157" s="209" t="s">
        <v>152</v>
      </c>
      <c r="F157" s="209" t="s">
        <v>5</v>
      </c>
      <c r="G157" s="264">
        <v>56</v>
      </c>
      <c r="H157" s="264">
        <v>17</v>
      </c>
      <c r="I157" s="264">
        <v>14</v>
      </c>
      <c r="J157" s="264">
        <v>39</v>
      </c>
      <c r="K157" s="215" t="s">
        <v>312</v>
      </c>
      <c r="L157" s="264">
        <v>13</v>
      </c>
      <c r="M157" s="215" t="s">
        <v>312</v>
      </c>
      <c r="N157" s="264">
        <v>0</v>
      </c>
      <c r="O157" s="215" t="s">
        <v>312</v>
      </c>
      <c r="P157" s="264">
        <v>7</v>
      </c>
      <c r="Q157" s="215" t="s">
        <v>312</v>
      </c>
      <c r="R157" s="264">
        <v>0</v>
      </c>
      <c r="S157" s="215" t="s">
        <v>312</v>
      </c>
      <c r="T157" s="264">
        <v>22</v>
      </c>
      <c r="U157" s="215" t="s">
        <v>312</v>
      </c>
      <c r="V157" s="264">
        <v>0</v>
      </c>
      <c r="W157" s="264">
        <v>56</v>
      </c>
      <c r="X157" s="264">
        <v>0</v>
      </c>
      <c r="Y157" s="264">
        <v>0</v>
      </c>
      <c r="Z157" s="264">
        <v>0</v>
      </c>
      <c r="AA157" s="264">
        <v>0</v>
      </c>
      <c r="AB157" s="264">
        <v>0</v>
      </c>
      <c r="AC157" s="215" t="s">
        <v>312</v>
      </c>
      <c r="AD157" s="215" t="s">
        <v>312</v>
      </c>
      <c r="AE157" s="264">
        <v>0</v>
      </c>
      <c r="AF157" s="264">
        <v>48.9</v>
      </c>
      <c r="AG157" s="264">
        <v>0</v>
      </c>
      <c r="AH157" s="264">
        <v>10</v>
      </c>
      <c r="AI157" s="264">
        <v>18</v>
      </c>
      <c r="AJ157" s="264">
        <v>20</v>
      </c>
      <c r="AK157" s="215" t="s">
        <v>312</v>
      </c>
      <c r="AL157" s="215" t="s">
        <v>312</v>
      </c>
      <c r="AM157" s="264">
        <v>0</v>
      </c>
      <c r="AN157" s="264">
        <v>0</v>
      </c>
      <c r="AO157" s="215" t="s">
        <v>312</v>
      </c>
      <c r="AP157" s="215" t="s">
        <v>312</v>
      </c>
      <c r="AQ157" s="264">
        <v>0</v>
      </c>
      <c r="AR157" s="264">
        <v>7</v>
      </c>
      <c r="AS157" s="264">
        <v>15</v>
      </c>
      <c r="AT157" s="264">
        <v>16</v>
      </c>
      <c r="AU157" s="215" t="s">
        <v>312</v>
      </c>
      <c r="AV157" s="215" t="s">
        <v>312</v>
      </c>
      <c r="AW157" s="264">
        <v>0</v>
      </c>
      <c r="AX157" s="264">
        <v>7</v>
      </c>
      <c r="AY157" s="264">
        <v>15</v>
      </c>
      <c r="AZ157" s="264">
        <v>16</v>
      </c>
      <c r="BA157" s="264">
        <v>18</v>
      </c>
      <c r="BB157" s="264">
        <v>0</v>
      </c>
      <c r="BC157" s="264">
        <v>56</v>
      </c>
      <c r="BD157" s="264">
        <v>39</v>
      </c>
      <c r="BE157" s="264">
        <v>0</v>
      </c>
      <c r="BF157" s="264">
        <v>17</v>
      </c>
      <c r="BG157" s="264">
        <v>0</v>
      </c>
      <c r="BH157" s="264">
        <v>8</v>
      </c>
      <c r="BI157" s="264">
        <v>38</v>
      </c>
      <c r="BJ157" s="264">
        <v>0</v>
      </c>
      <c r="BK157" s="264">
        <v>10</v>
      </c>
      <c r="BL157" s="264">
        <v>0</v>
      </c>
      <c r="BM157" s="264">
        <v>11</v>
      </c>
      <c r="BN157" s="264">
        <v>9</v>
      </c>
      <c r="BO157" s="264">
        <v>34</v>
      </c>
      <c r="BP157" s="264">
        <v>2</v>
      </c>
      <c r="BQ157" s="264">
        <v>48</v>
      </c>
      <c r="BR157" s="215" t="s">
        <v>312</v>
      </c>
      <c r="BS157" s="215" t="s">
        <v>312</v>
      </c>
      <c r="BT157" s="264">
        <v>0</v>
      </c>
      <c r="BU157" s="264">
        <v>1</v>
      </c>
      <c r="BV157" s="264">
        <v>23</v>
      </c>
      <c r="BW157" s="264">
        <v>33</v>
      </c>
      <c r="BX157" s="266">
        <v>0</v>
      </c>
      <c r="BY157" s="261">
        <f t="shared" si="7"/>
        <v>0.30357142857142855</v>
      </c>
      <c r="BZ157" s="261">
        <f t="shared" si="8"/>
        <v>0.25</v>
      </c>
      <c r="CA157" s="267"/>
    </row>
    <row r="158" spans="1:79" s="260" customFormat="1" ht="15.75" hidden="1" x14ac:dyDescent="0.25">
      <c r="A158" s="257" t="str">
        <f t="shared" si="6"/>
        <v>2010Provinces/territories with available dataNurse practitioners</v>
      </c>
      <c r="B158" s="213">
        <v>2010</v>
      </c>
      <c r="C158" s="213"/>
      <c r="D158" s="213"/>
      <c r="E158" s="208" t="s">
        <v>357</v>
      </c>
      <c r="F158" s="209" t="s">
        <v>5</v>
      </c>
      <c r="G158" s="215">
        <v>2554</v>
      </c>
      <c r="H158" s="268" t="s">
        <v>233</v>
      </c>
      <c r="I158" s="268" t="s">
        <v>233</v>
      </c>
      <c r="J158" s="268" t="s">
        <v>233</v>
      </c>
      <c r="K158" s="268" t="s">
        <v>233</v>
      </c>
      <c r="L158" s="268" t="s">
        <v>233</v>
      </c>
      <c r="M158" s="268" t="s">
        <v>233</v>
      </c>
      <c r="N158" s="268" t="s">
        <v>233</v>
      </c>
      <c r="O158" s="268" t="s">
        <v>233</v>
      </c>
      <c r="P158" s="268" t="s">
        <v>233</v>
      </c>
      <c r="Q158" s="268" t="s">
        <v>233</v>
      </c>
      <c r="R158" s="268" t="s">
        <v>233</v>
      </c>
      <c r="S158" s="268" t="s">
        <v>233</v>
      </c>
      <c r="T158" s="268" t="s">
        <v>233</v>
      </c>
      <c r="U158" s="268" t="s">
        <v>233</v>
      </c>
      <c r="V158" s="268" t="s">
        <v>233</v>
      </c>
      <c r="W158" s="215">
        <v>2486</v>
      </c>
      <c r="X158" s="264">
        <v>2</v>
      </c>
      <c r="Y158" s="264">
        <v>12</v>
      </c>
      <c r="Z158" s="264">
        <v>5</v>
      </c>
      <c r="AA158" s="264">
        <v>18</v>
      </c>
      <c r="AB158" s="215">
        <v>31</v>
      </c>
      <c r="AC158" s="215">
        <v>2419</v>
      </c>
      <c r="AD158" s="215">
        <v>132</v>
      </c>
      <c r="AE158" s="264">
        <v>0</v>
      </c>
      <c r="AF158" s="270">
        <v>45.3</v>
      </c>
      <c r="AG158" s="264">
        <v>47</v>
      </c>
      <c r="AH158" s="215">
        <v>666</v>
      </c>
      <c r="AI158" s="215">
        <v>1000</v>
      </c>
      <c r="AJ158" s="215">
        <v>724</v>
      </c>
      <c r="AK158" s="215">
        <v>82</v>
      </c>
      <c r="AL158" s="215">
        <v>22</v>
      </c>
      <c r="AM158" s="264">
        <v>5</v>
      </c>
      <c r="AN158" s="264">
        <v>0</v>
      </c>
      <c r="AO158" s="215">
        <v>2364</v>
      </c>
      <c r="AP158" s="215">
        <v>102</v>
      </c>
      <c r="AQ158" s="264">
        <v>32</v>
      </c>
      <c r="AR158" s="215">
        <v>383</v>
      </c>
      <c r="AS158" s="215">
        <v>822</v>
      </c>
      <c r="AT158" s="215">
        <v>852</v>
      </c>
      <c r="AU158" s="215">
        <v>2364</v>
      </c>
      <c r="AV158" s="215">
        <v>102</v>
      </c>
      <c r="AW158" s="264">
        <v>32</v>
      </c>
      <c r="AX158" s="215">
        <v>383</v>
      </c>
      <c r="AY158" s="215">
        <v>822</v>
      </c>
      <c r="AZ158" s="215">
        <v>852</v>
      </c>
      <c r="BA158" s="215">
        <v>493</v>
      </c>
      <c r="BB158" s="264">
        <v>4</v>
      </c>
      <c r="BC158" s="215">
        <v>2486</v>
      </c>
      <c r="BD158" s="215">
        <v>1980</v>
      </c>
      <c r="BE158" s="264">
        <v>357</v>
      </c>
      <c r="BF158" s="215">
        <v>144</v>
      </c>
      <c r="BG158" s="264">
        <v>5</v>
      </c>
      <c r="BH158" s="215">
        <v>989</v>
      </c>
      <c r="BI158" s="215">
        <v>1160</v>
      </c>
      <c r="BJ158" s="264">
        <v>61</v>
      </c>
      <c r="BK158" s="215">
        <v>223</v>
      </c>
      <c r="BL158" s="215">
        <v>53</v>
      </c>
      <c r="BM158" s="215">
        <v>160</v>
      </c>
      <c r="BN158" s="215">
        <v>43</v>
      </c>
      <c r="BO158" s="215">
        <v>2253</v>
      </c>
      <c r="BP158" s="215">
        <v>30</v>
      </c>
      <c r="BQ158" s="215">
        <v>2298</v>
      </c>
      <c r="BR158" s="215">
        <v>64</v>
      </c>
      <c r="BS158" s="215">
        <v>75</v>
      </c>
      <c r="BT158" s="264">
        <v>7</v>
      </c>
      <c r="BU158" s="215">
        <v>35</v>
      </c>
      <c r="BV158" s="215">
        <v>1990</v>
      </c>
      <c r="BW158" s="215">
        <v>496</v>
      </c>
      <c r="BX158" s="271">
        <v>0</v>
      </c>
      <c r="BY158" s="261" t="str">
        <f t="shared" si="7"/>
        <v>—</v>
      </c>
      <c r="BZ158" s="261" t="str">
        <f t="shared" si="8"/>
        <v>—</v>
      </c>
      <c r="CA158" s="267"/>
    </row>
    <row r="159" spans="1:79" s="260" customFormat="1" hidden="1" x14ac:dyDescent="0.25">
      <c r="A159" s="257" t="str">
        <f t="shared" si="6"/>
        <v>2011Newfoundland and LabradorNurse practitioners</v>
      </c>
      <c r="B159" s="213">
        <v>2011</v>
      </c>
      <c r="C159" s="213"/>
      <c r="D159" s="213"/>
      <c r="E159" s="209" t="s">
        <v>14</v>
      </c>
      <c r="F159" s="209" t="s">
        <v>5</v>
      </c>
      <c r="G159" s="214">
        <v>107</v>
      </c>
      <c r="H159" s="214">
        <v>16</v>
      </c>
      <c r="I159" s="214">
        <v>5</v>
      </c>
      <c r="J159" s="214">
        <v>91</v>
      </c>
      <c r="K159" s="214">
        <v>1</v>
      </c>
      <c r="L159" s="214">
        <v>13</v>
      </c>
      <c r="M159" s="214">
        <v>2</v>
      </c>
      <c r="N159" s="264">
        <v>0</v>
      </c>
      <c r="O159" s="214">
        <v>1</v>
      </c>
      <c r="P159" s="214">
        <v>3</v>
      </c>
      <c r="Q159" s="214">
        <v>1</v>
      </c>
      <c r="R159" s="264">
        <v>0</v>
      </c>
      <c r="S159" s="214">
        <v>3</v>
      </c>
      <c r="T159" s="214">
        <v>73</v>
      </c>
      <c r="U159" s="214">
        <v>15</v>
      </c>
      <c r="V159" s="264">
        <v>0</v>
      </c>
      <c r="W159" s="214">
        <v>107</v>
      </c>
      <c r="X159" s="214">
        <v>0</v>
      </c>
      <c r="Y159" s="214">
        <v>0</v>
      </c>
      <c r="Z159" s="214">
        <v>0</v>
      </c>
      <c r="AA159" s="214">
        <v>0</v>
      </c>
      <c r="AB159" s="214">
        <v>0</v>
      </c>
      <c r="AC159" s="214">
        <v>94</v>
      </c>
      <c r="AD159" s="214">
        <v>13</v>
      </c>
      <c r="AE159" s="264">
        <v>0</v>
      </c>
      <c r="AF159" s="265">
        <v>46.2</v>
      </c>
      <c r="AG159" s="214">
        <v>0</v>
      </c>
      <c r="AH159" s="214">
        <v>23</v>
      </c>
      <c r="AI159" s="214">
        <v>50</v>
      </c>
      <c r="AJ159" s="214">
        <v>30</v>
      </c>
      <c r="AK159" s="214">
        <v>2</v>
      </c>
      <c r="AL159" s="214">
        <v>1</v>
      </c>
      <c r="AM159" s="214">
        <v>1</v>
      </c>
      <c r="AN159" s="264">
        <v>0</v>
      </c>
      <c r="AO159" s="214">
        <v>107</v>
      </c>
      <c r="AP159" s="214">
        <v>0</v>
      </c>
      <c r="AQ159" s="214">
        <v>0</v>
      </c>
      <c r="AR159" s="214">
        <v>8</v>
      </c>
      <c r="AS159" s="214">
        <v>40</v>
      </c>
      <c r="AT159" s="214">
        <v>35</v>
      </c>
      <c r="AU159" s="214">
        <v>107</v>
      </c>
      <c r="AV159" s="214">
        <v>0</v>
      </c>
      <c r="AW159" s="214">
        <v>0</v>
      </c>
      <c r="AX159" s="214">
        <v>8</v>
      </c>
      <c r="AY159" s="214">
        <v>40</v>
      </c>
      <c r="AZ159" s="214">
        <v>35</v>
      </c>
      <c r="BA159" s="214">
        <v>24</v>
      </c>
      <c r="BB159" s="214">
        <v>0</v>
      </c>
      <c r="BC159" s="214">
        <v>107</v>
      </c>
      <c r="BD159" s="214">
        <v>93</v>
      </c>
      <c r="BE159" s="214">
        <v>8</v>
      </c>
      <c r="BF159" s="214">
        <v>6</v>
      </c>
      <c r="BG159" s="264">
        <v>0</v>
      </c>
      <c r="BH159" s="214">
        <v>48</v>
      </c>
      <c r="BI159" s="214">
        <v>32</v>
      </c>
      <c r="BJ159" s="214">
        <v>6</v>
      </c>
      <c r="BK159" s="214">
        <v>21</v>
      </c>
      <c r="BL159" s="214">
        <v>0</v>
      </c>
      <c r="BM159" s="214">
        <v>0</v>
      </c>
      <c r="BN159" s="214">
        <v>0</v>
      </c>
      <c r="BO159" s="214">
        <v>107</v>
      </c>
      <c r="BP159" s="214">
        <v>0</v>
      </c>
      <c r="BQ159" s="214">
        <v>92</v>
      </c>
      <c r="BR159" s="214">
        <v>5</v>
      </c>
      <c r="BS159" s="214">
        <v>9</v>
      </c>
      <c r="BT159" s="214">
        <v>1</v>
      </c>
      <c r="BU159" s="214">
        <v>0</v>
      </c>
      <c r="BV159" s="214">
        <v>56</v>
      </c>
      <c r="BW159" s="214">
        <v>51</v>
      </c>
      <c r="BX159" s="216">
        <v>0</v>
      </c>
      <c r="BY159" s="261">
        <f t="shared" si="7"/>
        <v>0.14953271028037382</v>
      </c>
      <c r="BZ159" s="261">
        <f t="shared" si="8"/>
        <v>4.6728971962616821E-2</v>
      </c>
      <c r="CA159" s="267"/>
    </row>
    <row r="160" spans="1:79" s="260" customFormat="1" hidden="1" x14ac:dyDescent="0.25">
      <c r="A160" s="257" t="str">
        <f t="shared" si="6"/>
        <v>2011Prince Edward IslandNurse practitioners</v>
      </c>
      <c r="B160" s="213">
        <v>2011</v>
      </c>
      <c r="C160" s="213"/>
      <c r="D160" s="213"/>
      <c r="E160" s="259" t="s">
        <v>15</v>
      </c>
      <c r="F160" s="209" t="s">
        <v>5</v>
      </c>
      <c r="G160" s="214">
        <v>4</v>
      </c>
      <c r="H160" s="214">
        <v>1</v>
      </c>
      <c r="I160" s="214">
        <v>0</v>
      </c>
      <c r="J160" s="214">
        <v>3</v>
      </c>
      <c r="K160" s="214">
        <v>0</v>
      </c>
      <c r="L160" s="214">
        <v>1</v>
      </c>
      <c r="M160" s="214">
        <v>0</v>
      </c>
      <c r="N160" s="264">
        <v>0</v>
      </c>
      <c r="O160" s="214">
        <v>0</v>
      </c>
      <c r="P160" s="214">
        <v>0</v>
      </c>
      <c r="Q160" s="264">
        <v>0</v>
      </c>
      <c r="R160" s="264">
        <v>0</v>
      </c>
      <c r="S160" s="214">
        <v>0</v>
      </c>
      <c r="T160" s="214">
        <v>2</v>
      </c>
      <c r="U160" s="214">
        <v>1</v>
      </c>
      <c r="V160" s="264">
        <v>0</v>
      </c>
      <c r="W160" s="214">
        <v>4</v>
      </c>
      <c r="X160" s="264">
        <v>0</v>
      </c>
      <c r="Y160" s="264">
        <v>0</v>
      </c>
      <c r="Z160" s="264">
        <v>0</v>
      </c>
      <c r="AA160" s="264">
        <v>0</v>
      </c>
      <c r="AB160" s="264">
        <v>0</v>
      </c>
      <c r="AC160" s="214">
        <v>4</v>
      </c>
      <c r="AD160" s="214">
        <v>0</v>
      </c>
      <c r="AE160" s="264">
        <v>0</v>
      </c>
      <c r="AF160" s="265">
        <v>46</v>
      </c>
      <c r="AG160" s="264">
        <v>0</v>
      </c>
      <c r="AH160" s="214">
        <v>1</v>
      </c>
      <c r="AI160" s="214">
        <v>2</v>
      </c>
      <c r="AJ160" s="214">
        <v>0</v>
      </c>
      <c r="AK160" s="214">
        <v>1</v>
      </c>
      <c r="AL160" s="214">
        <v>0</v>
      </c>
      <c r="AM160" s="214">
        <v>0</v>
      </c>
      <c r="AN160" s="264">
        <v>0</v>
      </c>
      <c r="AO160" s="214">
        <v>4</v>
      </c>
      <c r="AP160" s="264">
        <v>0</v>
      </c>
      <c r="AQ160" s="264">
        <v>0</v>
      </c>
      <c r="AR160" s="214">
        <v>1</v>
      </c>
      <c r="AS160" s="214">
        <v>1</v>
      </c>
      <c r="AT160" s="214">
        <v>1</v>
      </c>
      <c r="AU160" s="214">
        <v>4</v>
      </c>
      <c r="AV160" s="264">
        <v>0</v>
      </c>
      <c r="AW160" s="264">
        <v>0</v>
      </c>
      <c r="AX160" s="214">
        <v>1</v>
      </c>
      <c r="AY160" s="214">
        <v>1</v>
      </c>
      <c r="AZ160" s="214">
        <v>1</v>
      </c>
      <c r="BA160" s="214">
        <v>1</v>
      </c>
      <c r="BB160" s="264">
        <v>0</v>
      </c>
      <c r="BC160" s="214">
        <v>4</v>
      </c>
      <c r="BD160" s="214">
        <v>3</v>
      </c>
      <c r="BE160" s="214">
        <v>1</v>
      </c>
      <c r="BF160" s="214">
        <v>0</v>
      </c>
      <c r="BG160" s="264">
        <v>0</v>
      </c>
      <c r="BH160" s="214">
        <v>1</v>
      </c>
      <c r="BI160" s="214">
        <v>2</v>
      </c>
      <c r="BJ160" s="214">
        <v>0</v>
      </c>
      <c r="BK160" s="214">
        <v>1</v>
      </c>
      <c r="BL160" s="264">
        <v>0</v>
      </c>
      <c r="BM160" s="214">
        <v>1</v>
      </c>
      <c r="BN160" s="214">
        <v>0</v>
      </c>
      <c r="BO160" s="214">
        <v>0</v>
      </c>
      <c r="BP160" s="264">
        <v>3</v>
      </c>
      <c r="BQ160" s="214">
        <v>4</v>
      </c>
      <c r="BR160" s="214">
        <v>0</v>
      </c>
      <c r="BS160" s="214">
        <v>0</v>
      </c>
      <c r="BT160" s="214">
        <v>0</v>
      </c>
      <c r="BU160" s="264">
        <v>0</v>
      </c>
      <c r="BV160" s="214">
        <v>3</v>
      </c>
      <c r="BW160" s="214">
        <v>1</v>
      </c>
      <c r="BX160" s="266">
        <v>0</v>
      </c>
      <c r="BY160" s="261">
        <f t="shared" si="7"/>
        <v>0.25</v>
      </c>
      <c r="BZ160" s="261">
        <f t="shared" si="8"/>
        <v>0</v>
      </c>
      <c r="CA160" s="267"/>
    </row>
    <row r="161" spans="1:79" s="260" customFormat="1" hidden="1" x14ac:dyDescent="0.25">
      <c r="A161" s="257" t="str">
        <f t="shared" si="6"/>
        <v>2011Nova ScotiaNurse practitioners</v>
      </c>
      <c r="B161" s="213">
        <v>2011</v>
      </c>
      <c r="C161" s="213"/>
      <c r="D161" s="213"/>
      <c r="E161" s="259" t="s">
        <v>16</v>
      </c>
      <c r="F161" s="209" t="s">
        <v>5</v>
      </c>
      <c r="G161" s="214">
        <v>118</v>
      </c>
      <c r="H161" s="264">
        <v>14</v>
      </c>
      <c r="I161" s="264">
        <v>4</v>
      </c>
      <c r="J161" s="214">
        <v>104</v>
      </c>
      <c r="K161" s="264">
        <v>2</v>
      </c>
      <c r="L161" s="264">
        <v>12</v>
      </c>
      <c r="M161" s="214">
        <v>0</v>
      </c>
      <c r="N161" s="264">
        <v>0</v>
      </c>
      <c r="O161" s="264">
        <v>1</v>
      </c>
      <c r="P161" s="264">
        <v>3</v>
      </c>
      <c r="Q161" s="214">
        <v>0</v>
      </c>
      <c r="R161" s="264">
        <v>0</v>
      </c>
      <c r="S161" s="264">
        <v>5</v>
      </c>
      <c r="T161" s="214">
        <v>84</v>
      </c>
      <c r="U161" s="214">
        <v>15</v>
      </c>
      <c r="V161" s="264">
        <v>0</v>
      </c>
      <c r="W161" s="214">
        <v>115</v>
      </c>
      <c r="X161" s="264">
        <v>0</v>
      </c>
      <c r="Y161" s="264">
        <v>1</v>
      </c>
      <c r="Z161" s="264">
        <v>0</v>
      </c>
      <c r="AA161" s="264">
        <v>0</v>
      </c>
      <c r="AB161" s="264">
        <v>2</v>
      </c>
      <c r="AC161" s="214">
        <v>116</v>
      </c>
      <c r="AD161" s="264">
        <v>2</v>
      </c>
      <c r="AE161" s="264">
        <v>0</v>
      </c>
      <c r="AF161" s="265">
        <v>45.8</v>
      </c>
      <c r="AG161" s="264">
        <v>1</v>
      </c>
      <c r="AH161" s="214">
        <v>28</v>
      </c>
      <c r="AI161" s="214">
        <v>51</v>
      </c>
      <c r="AJ161" s="214">
        <v>34</v>
      </c>
      <c r="AK161" s="264">
        <v>4</v>
      </c>
      <c r="AL161" s="264">
        <v>0</v>
      </c>
      <c r="AM161" s="264">
        <v>0</v>
      </c>
      <c r="AN161" s="264">
        <v>0</v>
      </c>
      <c r="AO161" s="214">
        <v>115</v>
      </c>
      <c r="AP161" s="214">
        <v>3</v>
      </c>
      <c r="AQ161" s="264">
        <v>0</v>
      </c>
      <c r="AR161" s="264">
        <v>12</v>
      </c>
      <c r="AS161" s="214">
        <v>35</v>
      </c>
      <c r="AT161" s="214">
        <v>52</v>
      </c>
      <c r="AU161" s="214">
        <v>115</v>
      </c>
      <c r="AV161" s="214">
        <v>3</v>
      </c>
      <c r="AW161" s="264">
        <v>0</v>
      </c>
      <c r="AX161" s="264">
        <v>12</v>
      </c>
      <c r="AY161" s="214">
        <v>35</v>
      </c>
      <c r="AZ161" s="214">
        <v>52</v>
      </c>
      <c r="BA161" s="214">
        <v>19</v>
      </c>
      <c r="BB161" s="264">
        <v>0</v>
      </c>
      <c r="BC161" s="214">
        <v>115</v>
      </c>
      <c r="BD161" s="214">
        <v>101</v>
      </c>
      <c r="BE161" s="264">
        <v>9</v>
      </c>
      <c r="BF161" s="214">
        <v>5</v>
      </c>
      <c r="BG161" s="264">
        <v>0</v>
      </c>
      <c r="BH161" s="214">
        <v>56</v>
      </c>
      <c r="BI161" s="214">
        <v>44</v>
      </c>
      <c r="BJ161" s="264">
        <v>2</v>
      </c>
      <c r="BK161" s="264">
        <v>13</v>
      </c>
      <c r="BL161" s="264">
        <v>0</v>
      </c>
      <c r="BM161" s="264">
        <v>8</v>
      </c>
      <c r="BN161" s="264">
        <v>1</v>
      </c>
      <c r="BO161" s="264">
        <v>106</v>
      </c>
      <c r="BP161" s="214">
        <v>0</v>
      </c>
      <c r="BQ161" s="214">
        <v>104</v>
      </c>
      <c r="BR161" s="264">
        <v>2</v>
      </c>
      <c r="BS161" s="264">
        <v>9</v>
      </c>
      <c r="BT161" s="264">
        <v>0</v>
      </c>
      <c r="BU161" s="264">
        <v>0</v>
      </c>
      <c r="BV161" s="214">
        <v>80</v>
      </c>
      <c r="BW161" s="214">
        <v>35</v>
      </c>
      <c r="BX161" s="266">
        <v>0</v>
      </c>
      <c r="BY161" s="261">
        <f t="shared" si="7"/>
        <v>0.11864406779661017</v>
      </c>
      <c r="BZ161" s="261">
        <f t="shared" si="8"/>
        <v>3.3898305084745763E-2</v>
      </c>
      <c r="CA161" s="267"/>
    </row>
    <row r="162" spans="1:79" s="260" customFormat="1" hidden="1" x14ac:dyDescent="0.25">
      <c r="A162" s="257" t="str">
        <f t="shared" si="6"/>
        <v>2011New BrunswickNurse practitioners</v>
      </c>
      <c r="B162" s="213">
        <v>2011</v>
      </c>
      <c r="C162" s="213"/>
      <c r="D162" s="213"/>
      <c r="E162" s="209" t="s">
        <v>17</v>
      </c>
      <c r="F162" s="209" t="s">
        <v>5</v>
      </c>
      <c r="G162" s="214">
        <v>79</v>
      </c>
      <c r="H162" s="214">
        <v>9</v>
      </c>
      <c r="I162" s="214">
        <v>4</v>
      </c>
      <c r="J162" s="214">
        <v>70</v>
      </c>
      <c r="K162" s="214">
        <v>3</v>
      </c>
      <c r="L162" s="214">
        <v>5</v>
      </c>
      <c r="M162" s="214">
        <v>1</v>
      </c>
      <c r="N162" s="264">
        <v>0</v>
      </c>
      <c r="O162" s="214">
        <v>1</v>
      </c>
      <c r="P162" s="214">
        <v>3</v>
      </c>
      <c r="Q162" s="214">
        <v>0</v>
      </c>
      <c r="R162" s="264">
        <v>0</v>
      </c>
      <c r="S162" s="214">
        <v>11</v>
      </c>
      <c r="T162" s="214">
        <v>50</v>
      </c>
      <c r="U162" s="214">
        <v>9</v>
      </c>
      <c r="V162" s="264">
        <v>0</v>
      </c>
      <c r="W162" s="214">
        <v>76</v>
      </c>
      <c r="X162" s="264">
        <v>0</v>
      </c>
      <c r="Y162" s="264">
        <v>0</v>
      </c>
      <c r="Z162" s="264">
        <v>1</v>
      </c>
      <c r="AA162" s="214">
        <v>1</v>
      </c>
      <c r="AB162" s="214">
        <v>1</v>
      </c>
      <c r="AC162" s="214">
        <v>77</v>
      </c>
      <c r="AD162" s="214">
        <v>2</v>
      </c>
      <c r="AE162" s="264">
        <v>0</v>
      </c>
      <c r="AF162" s="265">
        <v>44.1</v>
      </c>
      <c r="AG162" s="214">
        <v>1</v>
      </c>
      <c r="AH162" s="214">
        <v>25</v>
      </c>
      <c r="AI162" s="214">
        <v>30</v>
      </c>
      <c r="AJ162" s="214">
        <v>20</v>
      </c>
      <c r="AK162" s="214">
        <v>1</v>
      </c>
      <c r="AL162" s="264">
        <v>2</v>
      </c>
      <c r="AM162" s="264">
        <v>0</v>
      </c>
      <c r="AN162" s="264">
        <v>0</v>
      </c>
      <c r="AO162" s="214">
        <v>75</v>
      </c>
      <c r="AP162" s="214">
        <v>4</v>
      </c>
      <c r="AQ162" s="264">
        <v>0</v>
      </c>
      <c r="AR162" s="214">
        <v>13</v>
      </c>
      <c r="AS162" s="214">
        <v>26</v>
      </c>
      <c r="AT162" s="214">
        <v>28</v>
      </c>
      <c r="AU162" s="214">
        <v>75</v>
      </c>
      <c r="AV162" s="214">
        <v>4</v>
      </c>
      <c r="AW162" s="264">
        <v>0</v>
      </c>
      <c r="AX162" s="214">
        <v>13</v>
      </c>
      <c r="AY162" s="214">
        <v>26</v>
      </c>
      <c r="AZ162" s="214">
        <v>28</v>
      </c>
      <c r="BA162" s="214">
        <v>12</v>
      </c>
      <c r="BB162" s="264">
        <v>0</v>
      </c>
      <c r="BC162" s="214">
        <v>76</v>
      </c>
      <c r="BD162" s="214">
        <v>63</v>
      </c>
      <c r="BE162" s="214">
        <v>12</v>
      </c>
      <c r="BF162" s="214">
        <v>1</v>
      </c>
      <c r="BG162" s="264">
        <v>0</v>
      </c>
      <c r="BH162" s="214">
        <v>21</v>
      </c>
      <c r="BI162" s="214">
        <v>43</v>
      </c>
      <c r="BJ162" s="214">
        <v>3</v>
      </c>
      <c r="BK162" s="214">
        <v>9</v>
      </c>
      <c r="BL162" s="264">
        <v>0</v>
      </c>
      <c r="BM162" s="214">
        <v>6</v>
      </c>
      <c r="BN162" s="214">
        <v>0</v>
      </c>
      <c r="BO162" s="214">
        <v>70</v>
      </c>
      <c r="BP162" s="264">
        <v>0</v>
      </c>
      <c r="BQ162" s="214">
        <v>70</v>
      </c>
      <c r="BR162" s="214">
        <v>0</v>
      </c>
      <c r="BS162" s="214">
        <v>6</v>
      </c>
      <c r="BT162" s="264">
        <v>0</v>
      </c>
      <c r="BU162" s="264">
        <v>0</v>
      </c>
      <c r="BV162" s="214">
        <v>46</v>
      </c>
      <c r="BW162" s="214">
        <v>30</v>
      </c>
      <c r="BX162" s="266">
        <v>0</v>
      </c>
      <c r="BY162" s="261">
        <f t="shared" si="7"/>
        <v>0.11392405063291139</v>
      </c>
      <c r="BZ162" s="261">
        <f t="shared" si="8"/>
        <v>5.0632911392405063E-2</v>
      </c>
      <c r="CA162" s="267"/>
    </row>
    <row r="163" spans="1:79" s="260" customFormat="1" hidden="1" x14ac:dyDescent="0.25">
      <c r="A163" s="257" t="str">
        <f t="shared" si="6"/>
        <v>2011QuebecNurse practitioners</v>
      </c>
      <c r="B163" s="213">
        <v>2011</v>
      </c>
      <c r="C163" s="213"/>
      <c r="D163" s="213"/>
      <c r="E163" s="259" t="s">
        <v>18</v>
      </c>
      <c r="F163" s="209" t="s">
        <v>5</v>
      </c>
      <c r="G163" s="214">
        <v>104</v>
      </c>
      <c r="H163" s="214">
        <v>41</v>
      </c>
      <c r="I163" s="214">
        <v>1</v>
      </c>
      <c r="J163" s="264">
        <v>63</v>
      </c>
      <c r="K163" s="214">
        <v>27</v>
      </c>
      <c r="L163" s="214">
        <v>14</v>
      </c>
      <c r="M163" s="264">
        <v>0</v>
      </c>
      <c r="N163" s="264">
        <v>0</v>
      </c>
      <c r="O163" s="264">
        <v>0</v>
      </c>
      <c r="P163" s="264">
        <v>1</v>
      </c>
      <c r="Q163" s="264">
        <v>0</v>
      </c>
      <c r="R163" s="264">
        <v>0</v>
      </c>
      <c r="S163" s="214">
        <v>24</v>
      </c>
      <c r="T163" s="214">
        <v>36</v>
      </c>
      <c r="U163" s="214">
        <v>3</v>
      </c>
      <c r="V163" s="264">
        <v>0</v>
      </c>
      <c r="W163" s="214">
        <v>104</v>
      </c>
      <c r="X163" s="264">
        <v>0</v>
      </c>
      <c r="Y163" s="264">
        <v>0</v>
      </c>
      <c r="Z163" s="264">
        <v>0</v>
      </c>
      <c r="AA163" s="264">
        <v>0</v>
      </c>
      <c r="AB163" s="214">
        <v>0</v>
      </c>
      <c r="AC163" s="214">
        <v>94</v>
      </c>
      <c r="AD163" s="214">
        <v>10</v>
      </c>
      <c r="AE163" s="264">
        <v>0</v>
      </c>
      <c r="AF163" s="265">
        <v>36.9</v>
      </c>
      <c r="AG163" s="214">
        <v>14</v>
      </c>
      <c r="AH163" s="214">
        <v>59</v>
      </c>
      <c r="AI163" s="214">
        <v>24</v>
      </c>
      <c r="AJ163" s="214">
        <v>7</v>
      </c>
      <c r="AK163" s="214">
        <v>0</v>
      </c>
      <c r="AL163" s="214">
        <v>0</v>
      </c>
      <c r="AM163" s="264">
        <v>0</v>
      </c>
      <c r="AN163" s="264">
        <v>0</v>
      </c>
      <c r="AO163" s="214">
        <v>102</v>
      </c>
      <c r="AP163" s="214">
        <v>2</v>
      </c>
      <c r="AQ163" s="264">
        <v>0</v>
      </c>
      <c r="AR163" s="214">
        <v>41</v>
      </c>
      <c r="AS163" s="214">
        <v>44</v>
      </c>
      <c r="AT163" s="214">
        <v>14</v>
      </c>
      <c r="AU163" s="214">
        <v>102</v>
      </c>
      <c r="AV163" s="214">
        <v>2</v>
      </c>
      <c r="AW163" s="264">
        <v>0</v>
      </c>
      <c r="AX163" s="214">
        <v>41</v>
      </c>
      <c r="AY163" s="214">
        <v>44</v>
      </c>
      <c r="AZ163" s="214">
        <v>14</v>
      </c>
      <c r="BA163" s="214">
        <v>5</v>
      </c>
      <c r="BB163" s="264">
        <v>0</v>
      </c>
      <c r="BC163" s="214">
        <v>104</v>
      </c>
      <c r="BD163" s="214">
        <v>93</v>
      </c>
      <c r="BE163" s="214">
        <v>9</v>
      </c>
      <c r="BF163" s="214">
        <v>2</v>
      </c>
      <c r="BG163" s="264">
        <v>0</v>
      </c>
      <c r="BH163" s="214">
        <v>56</v>
      </c>
      <c r="BI163" s="214">
        <v>21</v>
      </c>
      <c r="BJ163" s="214">
        <v>1</v>
      </c>
      <c r="BK163" s="214">
        <v>25</v>
      </c>
      <c r="BL163" s="264">
        <v>1</v>
      </c>
      <c r="BM163" s="214">
        <v>9</v>
      </c>
      <c r="BN163" s="214">
        <v>1</v>
      </c>
      <c r="BO163" s="214">
        <v>94</v>
      </c>
      <c r="BP163" s="264">
        <v>0</v>
      </c>
      <c r="BQ163" s="214">
        <v>102</v>
      </c>
      <c r="BR163" s="264">
        <v>1</v>
      </c>
      <c r="BS163" s="214">
        <v>1</v>
      </c>
      <c r="BT163" s="264">
        <v>0</v>
      </c>
      <c r="BU163" s="264">
        <v>0</v>
      </c>
      <c r="BV163" s="214">
        <v>87</v>
      </c>
      <c r="BW163" s="214">
        <v>16</v>
      </c>
      <c r="BX163" s="266">
        <v>1</v>
      </c>
      <c r="BY163" s="261">
        <f t="shared" si="7"/>
        <v>0.39423076923076922</v>
      </c>
      <c r="BZ163" s="261">
        <f t="shared" si="8"/>
        <v>9.6153846153846159E-3</v>
      </c>
      <c r="CA163" s="267"/>
    </row>
    <row r="164" spans="1:79" s="260" customFormat="1" hidden="1" x14ac:dyDescent="0.25">
      <c r="A164" s="257" t="str">
        <f t="shared" si="6"/>
        <v>2011OntarioNurse practitioners</v>
      </c>
      <c r="B164" s="213">
        <v>2011</v>
      </c>
      <c r="C164" s="213"/>
      <c r="D164" s="213"/>
      <c r="E164" s="259" t="s">
        <v>19</v>
      </c>
      <c r="F164" s="209" t="s">
        <v>5</v>
      </c>
      <c r="G164" s="214">
        <v>1717</v>
      </c>
      <c r="H164" s="214">
        <v>231</v>
      </c>
      <c r="I164" s="214">
        <v>20</v>
      </c>
      <c r="J164" s="264">
        <v>1486</v>
      </c>
      <c r="K164" s="214">
        <v>90</v>
      </c>
      <c r="L164" s="214">
        <v>126</v>
      </c>
      <c r="M164" s="264">
        <v>15</v>
      </c>
      <c r="N164" s="264">
        <v>0</v>
      </c>
      <c r="O164" s="214">
        <v>5</v>
      </c>
      <c r="P164" s="264">
        <v>6</v>
      </c>
      <c r="Q164" s="264">
        <v>9</v>
      </c>
      <c r="R164" s="264">
        <v>0</v>
      </c>
      <c r="S164" s="214">
        <v>156</v>
      </c>
      <c r="T164" s="214">
        <v>1006</v>
      </c>
      <c r="U164" s="214">
        <v>324</v>
      </c>
      <c r="V164" s="264">
        <v>0</v>
      </c>
      <c r="W164" s="214">
        <v>1653</v>
      </c>
      <c r="X164" s="264">
        <v>2</v>
      </c>
      <c r="Y164" s="264">
        <v>3</v>
      </c>
      <c r="Z164" s="264">
        <v>12</v>
      </c>
      <c r="AA164" s="264">
        <v>17</v>
      </c>
      <c r="AB164" s="264">
        <v>30</v>
      </c>
      <c r="AC164" s="214">
        <v>1633</v>
      </c>
      <c r="AD164" s="214">
        <v>84</v>
      </c>
      <c r="AE164" s="264">
        <v>0</v>
      </c>
      <c r="AF164" s="265">
        <v>45.9</v>
      </c>
      <c r="AG164" s="214">
        <v>40</v>
      </c>
      <c r="AH164" s="214">
        <v>418</v>
      </c>
      <c r="AI164" s="214">
        <v>630</v>
      </c>
      <c r="AJ164" s="214">
        <v>531</v>
      </c>
      <c r="AK164" s="264">
        <v>75</v>
      </c>
      <c r="AL164" s="264">
        <v>17</v>
      </c>
      <c r="AM164" s="264">
        <v>6</v>
      </c>
      <c r="AN164" s="264">
        <v>0</v>
      </c>
      <c r="AO164" s="214">
        <v>1624</v>
      </c>
      <c r="AP164" s="214">
        <v>93</v>
      </c>
      <c r="AQ164" s="264">
        <v>0</v>
      </c>
      <c r="AR164" s="214">
        <v>268</v>
      </c>
      <c r="AS164" s="214">
        <v>495</v>
      </c>
      <c r="AT164" s="214">
        <v>595</v>
      </c>
      <c r="AU164" s="214">
        <v>1624</v>
      </c>
      <c r="AV164" s="214">
        <v>93</v>
      </c>
      <c r="AW164" s="264">
        <v>0</v>
      </c>
      <c r="AX164" s="214">
        <v>268</v>
      </c>
      <c r="AY164" s="214">
        <v>495</v>
      </c>
      <c r="AZ164" s="214">
        <v>595</v>
      </c>
      <c r="BA164" s="214">
        <v>358</v>
      </c>
      <c r="BB164" s="264">
        <v>1</v>
      </c>
      <c r="BC164" s="214">
        <v>1653</v>
      </c>
      <c r="BD164" s="214">
        <v>1393</v>
      </c>
      <c r="BE164" s="214">
        <v>227</v>
      </c>
      <c r="BF164" s="214">
        <v>33</v>
      </c>
      <c r="BG164" s="264">
        <v>0</v>
      </c>
      <c r="BH164" s="214">
        <v>646</v>
      </c>
      <c r="BI164" s="214">
        <v>461</v>
      </c>
      <c r="BJ164" s="264">
        <v>41</v>
      </c>
      <c r="BK164" s="214">
        <v>479</v>
      </c>
      <c r="BL164" s="264">
        <v>26</v>
      </c>
      <c r="BM164" s="264">
        <v>83</v>
      </c>
      <c r="BN164" s="264">
        <v>33</v>
      </c>
      <c r="BO164" s="214">
        <v>1522</v>
      </c>
      <c r="BP164" s="264">
        <v>15</v>
      </c>
      <c r="BQ164" s="214">
        <v>1580</v>
      </c>
      <c r="BR164" s="264">
        <v>28</v>
      </c>
      <c r="BS164" s="264">
        <v>30</v>
      </c>
      <c r="BT164" s="264" t="s">
        <v>233</v>
      </c>
      <c r="BU164" s="264">
        <v>15</v>
      </c>
      <c r="BV164" s="214">
        <v>1421</v>
      </c>
      <c r="BW164" s="214">
        <v>232</v>
      </c>
      <c r="BX164" s="266">
        <v>0</v>
      </c>
      <c r="BY164" s="261">
        <f t="shared" si="7"/>
        <v>0.13453698311007573</v>
      </c>
      <c r="BZ164" s="261">
        <f t="shared" si="8"/>
        <v>1.1648223645894001E-2</v>
      </c>
      <c r="CA164" s="267"/>
    </row>
    <row r="165" spans="1:79" s="260" customFormat="1" hidden="1" x14ac:dyDescent="0.25">
      <c r="A165" s="257" t="str">
        <f t="shared" si="6"/>
        <v>2011ManitobaNurse practitioners</v>
      </c>
      <c r="B165" s="213">
        <v>2011</v>
      </c>
      <c r="C165" s="213"/>
      <c r="D165" s="213"/>
      <c r="E165" s="259" t="s">
        <v>20</v>
      </c>
      <c r="F165" s="209" t="s">
        <v>5</v>
      </c>
      <c r="G165" s="214">
        <v>101</v>
      </c>
      <c r="H165" s="214">
        <v>10</v>
      </c>
      <c r="I165" s="214">
        <v>9</v>
      </c>
      <c r="J165" s="214">
        <v>91</v>
      </c>
      <c r="K165" s="214">
        <v>5</v>
      </c>
      <c r="L165" s="214">
        <v>3</v>
      </c>
      <c r="M165" s="214">
        <v>2</v>
      </c>
      <c r="N165" s="264">
        <v>0</v>
      </c>
      <c r="O165" s="214">
        <v>3</v>
      </c>
      <c r="P165" s="214">
        <v>4</v>
      </c>
      <c r="Q165" s="214">
        <v>2</v>
      </c>
      <c r="R165" s="264">
        <v>0</v>
      </c>
      <c r="S165" s="214">
        <v>25</v>
      </c>
      <c r="T165" s="214">
        <v>58</v>
      </c>
      <c r="U165" s="214">
        <v>8</v>
      </c>
      <c r="V165" s="264">
        <v>0</v>
      </c>
      <c r="W165" s="214">
        <v>101</v>
      </c>
      <c r="X165" s="264">
        <v>0</v>
      </c>
      <c r="Y165" s="214">
        <v>0</v>
      </c>
      <c r="Z165" s="214">
        <v>0</v>
      </c>
      <c r="AA165" s="214">
        <v>0</v>
      </c>
      <c r="AB165" s="214">
        <v>0</v>
      </c>
      <c r="AC165" s="214">
        <v>94</v>
      </c>
      <c r="AD165" s="214">
        <v>7</v>
      </c>
      <c r="AE165" s="264">
        <v>0</v>
      </c>
      <c r="AF165" s="265">
        <v>41.7</v>
      </c>
      <c r="AG165" s="214">
        <v>3</v>
      </c>
      <c r="AH165" s="214">
        <v>43</v>
      </c>
      <c r="AI165" s="214">
        <v>36</v>
      </c>
      <c r="AJ165" s="214">
        <v>16</v>
      </c>
      <c r="AK165" s="214">
        <v>1</v>
      </c>
      <c r="AL165" s="214">
        <v>2</v>
      </c>
      <c r="AM165" s="214">
        <v>0</v>
      </c>
      <c r="AN165" s="264">
        <v>0</v>
      </c>
      <c r="AO165" s="214">
        <v>101</v>
      </c>
      <c r="AP165" s="214">
        <v>0</v>
      </c>
      <c r="AQ165" s="264">
        <v>0</v>
      </c>
      <c r="AR165" s="214">
        <v>29</v>
      </c>
      <c r="AS165" s="214">
        <v>36</v>
      </c>
      <c r="AT165" s="214">
        <v>25</v>
      </c>
      <c r="AU165" s="214">
        <v>101</v>
      </c>
      <c r="AV165" s="214">
        <v>0</v>
      </c>
      <c r="AW165" s="264">
        <v>0</v>
      </c>
      <c r="AX165" s="214">
        <v>29</v>
      </c>
      <c r="AY165" s="214">
        <v>36</v>
      </c>
      <c r="AZ165" s="214">
        <v>25</v>
      </c>
      <c r="BA165" s="214">
        <v>11</v>
      </c>
      <c r="BB165" s="214">
        <v>0</v>
      </c>
      <c r="BC165" s="214">
        <v>101</v>
      </c>
      <c r="BD165" s="214">
        <v>62</v>
      </c>
      <c r="BE165" s="214">
        <v>32</v>
      </c>
      <c r="BF165" s="214">
        <v>7</v>
      </c>
      <c r="BG165" s="264">
        <v>0</v>
      </c>
      <c r="BH165" s="214">
        <v>36</v>
      </c>
      <c r="BI165" s="214">
        <v>49</v>
      </c>
      <c r="BJ165" s="214">
        <v>2</v>
      </c>
      <c r="BK165" s="214">
        <v>14</v>
      </c>
      <c r="BL165" s="214">
        <v>0</v>
      </c>
      <c r="BM165" s="214">
        <v>16</v>
      </c>
      <c r="BN165" s="214">
        <v>4</v>
      </c>
      <c r="BO165" s="214">
        <v>80</v>
      </c>
      <c r="BP165" s="214">
        <v>1</v>
      </c>
      <c r="BQ165" s="214">
        <v>93</v>
      </c>
      <c r="BR165" s="214">
        <v>3</v>
      </c>
      <c r="BS165" s="214">
        <v>5</v>
      </c>
      <c r="BT165" s="264">
        <v>0</v>
      </c>
      <c r="BU165" s="214">
        <v>0</v>
      </c>
      <c r="BV165" s="214">
        <v>80</v>
      </c>
      <c r="BW165" s="214">
        <v>21</v>
      </c>
      <c r="BX165" s="266">
        <v>0</v>
      </c>
      <c r="BY165" s="261">
        <f t="shared" si="7"/>
        <v>9.9009900990099015E-2</v>
      </c>
      <c r="BZ165" s="261">
        <f t="shared" si="8"/>
        <v>8.9108910891089105E-2</v>
      </c>
      <c r="CA165" s="267"/>
    </row>
    <row r="166" spans="1:79" s="260" customFormat="1" hidden="1" x14ac:dyDescent="0.25">
      <c r="A166" s="257" t="str">
        <f t="shared" si="6"/>
        <v>2011SaskatchewanNurse practitioners</v>
      </c>
      <c r="B166" s="213">
        <v>2011</v>
      </c>
      <c r="C166" s="213"/>
      <c r="D166" s="213"/>
      <c r="E166" s="209" t="s">
        <v>21</v>
      </c>
      <c r="F166" s="209" t="s">
        <v>5</v>
      </c>
      <c r="G166" s="214">
        <v>127</v>
      </c>
      <c r="H166" s="214">
        <v>11</v>
      </c>
      <c r="I166" s="214">
        <v>3</v>
      </c>
      <c r="J166" s="214">
        <v>116</v>
      </c>
      <c r="K166" s="214">
        <v>3</v>
      </c>
      <c r="L166" s="214">
        <v>6</v>
      </c>
      <c r="M166" s="214">
        <v>2</v>
      </c>
      <c r="N166" s="264">
        <v>0</v>
      </c>
      <c r="O166" s="214">
        <v>0</v>
      </c>
      <c r="P166" s="214">
        <v>0</v>
      </c>
      <c r="Q166" s="214">
        <v>3</v>
      </c>
      <c r="R166" s="264">
        <v>0</v>
      </c>
      <c r="S166" s="214">
        <v>9</v>
      </c>
      <c r="T166" s="214">
        <v>71</v>
      </c>
      <c r="U166" s="214">
        <v>36</v>
      </c>
      <c r="V166" s="264">
        <v>0</v>
      </c>
      <c r="W166" s="214">
        <v>127</v>
      </c>
      <c r="X166" s="264">
        <v>0</v>
      </c>
      <c r="Y166" s="264">
        <v>0</v>
      </c>
      <c r="Z166" s="264">
        <v>0</v>
      </c>
      <c r="AA166" s="264">
        <v>0</v>
      </c>
      <c r="AB166" s="214">
        <v>0</v>
      </c>
      <c r="AC166" s="214">
        <v>120</v>
      </c>
      <c r="AD166" s="214">
        <v>7</v>
      </c>
      <c r="AE166" s="264">
        <v>0</v>
      </c>
      <c r="AF166" s="265">
        <v>48.6</v>
      </c>
      <c r="AG166" s="214">
        <v>2</v>
      </c>
      <c r="AH166" s="214">
        <v>22</v>
      </c>
      <c r="AI166" s="214">
        <v>35</v>
      </c>
      <c r="AJ166" s="214">
        <v>58</v>
      </c>
      <c r="AK166" s="264">
        <v>8</v>
      </c>
      <c r="AL166" s="214">
        <v>1</v>
      </c>
      <c r="AM166" s="264">
        <v>1</v>
      </c>
      <c r="AN166" s="264">
        <v>0</v>
      </c>
      <c r="AO166" s="214">
        <v>96</v>
      </c>
      <c r="AP166" s="264">
        <v>0</v>
      </c>
      <c r="AQ166" s="264">
        <v>31</v>
      </c>
      <c r="AR166" s="214">
        <v>14</v>
      </c>
      <c r="AS166" s="214">
        <v>27</v>
      </c>
      <c r="AT166" s="214">
        <v>50</v>
      </c>
      <c r="AU166" s="214">
        <v>96</v>
      </c>
      <c r="AV166" s="264">
        <v>0</v>
      </c>
      <c r="AW166" s="264">
        <v>31</v>
      </c>
      <c r="AX166" s="214">
        <v>14</v>
      </c>
      <c r="AY166" s="214">
        <v>27</v>
      </c>
      <c r="AZ166" s="214">
        <v>50</v>
      </c>
      <c r="BA166" s="214">
        <v>36</v>
      </c>
      <c r="BB166" s="264">
        <v>0</v>
      </c>
      <c r="BC166" s="214">
        <v>127</v>
      </c>
      <c r="BD166" s="214">
        <v>94</v>
      </c>
      <c r="BE166" s="214">
        <v>25</v>
      </c>
      <c r="BF166" s="214">
        <v>8</v>
      </c>
      <c r="BG166" s="214">
        <v>0</v>
      </c>
      <c r="BH166" s="214">
        <v>15</v>
      </c>
      <c r="BI166" s="214">
        <v>92</v>
      </c>
      <c r="BJ166" s="214">
        <v>2</v>
      </c>
      <c r="BK166" s="214">
        <v>18</v>
      </c>
      <c r="BL166" s="214">
        <v>0</v>
      </c>
      <c r="BM166" s="214">
        <v>0</v>
      </c>
      <c r="BN166" s="214">
        <v>0</v>
      </c>
      <c r="BO166" s="214">
        <v>127</v>
      </c>
      <c r="BP166" s="214">
        <v>0</v>
      </c>
      <c r="BQ166" s="214">
        <v>116</v>
      </c>
      <c r="BR166" s="214">
        <v>6</v>
      </c>
      <c r="BS166" s="214">
        <v>5</v>
      </c>
      <c r="BT166" s="264">
        <v>0</v>
      </c>
      <c r="BU166" s="214">
        <v>0</v>
      </c>
      <c r="BV166" s="214">
        <v>55</v>
      </c>
      <c r="BW166" s="214">
        <v>72</v>
      </c>
      <c r="BX166" s="216">
        <v>0</v>
      </c>
      <c r="BY166" s="261">
        <f t="shared" si="7"/>
        <v>8.6614173228346455E-2</v>
      </c>
      <c r="BZ166" s="261">
        <f t="shared" si="8"/>
        <v>2.3622047244094488E-2</v>
      </c>
      <c r="CA166" s="267"/>
    </row>
    <row r="167" spans="1:79" s="260" customFormat="1" hidden="1" x14ac:dyDescent="0.25">
      <c r="A167" s="257" t="str">
        <f t="shared" si="6"/>
        <v>2011AlbertaNurse practitioners</v>
      </c>
      <c r="B167" s="213">
        <v>2011</v>
      </c>
      <c r="C167" s="213"/>
      <c r="D167" s="213"/>
      <c r="E167" s="259" t="s">
        <v>22</v>
      </c>
      <c r="F167" s="209" t="s">
        <v>5</v>
      </c>
      <c r="G167" s="214">
        <v>289</v>
      </c>
      <c r="H167" s="214">
        <v>27</v>
      </c>
      <c r="I167" s="214">
        <v>14</v>
      </c>
      <c r="J167" s="264">
        <v>262</v>
      </c>
      <c r="K167" s="214">
        <v>12</v>
      </c>
      <c r="L167" s="214">
        <v>14</v>
      </c>
      <c r="M167" s="264">
        <v>1</v>
      </c>
      <c r="N167" s="264">
        <v>0</v>
      </c>
      <c r="O167" s="214">
        <v>3</v>
      </c>
      <c r="P167" s="214">
        <v>6</v>
      </c>
      <c r="Q167" s="214">
        <v>5</v>
      </c>
      <c r="R167" s="264">
        <v>0</v>
      </c>
      <c r="S167" s="214">
        <v>28</v>
      </c>
      <c r="T167" s="214">
        <v>191</v>
      </c>
      <c r="U167" s="214">
        <v>43</v>
      </c>
      <c r="V167" s="264">
        <v>0</v>
      </c>
      <c r="W167" s="214">
        <v>283</v>
      </c>
      <c r="X167" s="214">
        <v>2</v>
      </c>
      <c r="Y167" s="264">
        <v>0</v>
      </c>
      <c r="Z167" s="264">
        <v>3</v>
      </c>
      <c r="AA167" s="264">
        <v>0</v>
      </c>
      <c r="AB167" s="264">
        <v>1</v>
      </c>
      <c r="AC167" s="214">
        <v>268</v>
      </c>
      <c r="AD167" s="214">
        <v>21</v>
      </c>
      <c r="AE167" s="264">
        <v>0</v>
      </c>
      <c r="AF167" s="265">
        <v>44.6</v>
      </c>
      <c r="AG167" s="214">
        <v>7</v>
      </c>
      <c r="AH167" s="214">
        <v>90</v>
      </c>
      <c r="AI167" s="214">
        <v>106</v>
      </c>
      <c r="AJ167" s="214">
        <v>72</v>
      </c>
      <c r="AK167" s="214">
        <v>11</v>
      </c>
      <c r="AL167" s="214">
        <v>3</v>
      </c>
      <c r="AM167" s="214">
        <v>0</v>
      </c>
      <c r="AN167" s="264">
        <v>0</v>
      </c>
      <c r="AO167" s="214">
        <v>280</v>
      </c>
      <c r="AP167" s="264">
        <v>9</v>
      </c>
      <c r="AQ167" s="214">
        <v>0</v>
      </c>
      <c r="AR167" s="214">
        <v>41</v>
      </c>
      <c r="AS167" s="214">
        <v>112</v>
      </c>
      <c r="AT167" s="214">
        <v>93</v>
      </c>
      <c r="AU167" s="214">
        <v>280</v>
      </c>
      <c r="AV167" s="264">
        <v>9</v>
      </c>
      <c r="AW167" s="214">
        <v>0</v>
      </c>
      <c r="AX167" s="214">
        <v>41</v>
      </c>
      <c r="AY167" s="214">
        <v>112</v>
      </c>
      <c r="AZ167" s="214">
        <v>93</v>
      </c>
      <c r="BA167" s="214">
        <v>43</v>
      </c>
      <c r="BB167" s="264">
        <v>0</v>
      </c>
      <c r="BC167" s="214">
        <v>283</v>
      </c>
      <c r="BD167" s="214">
        <v>190</v>
      </c>
      <c r="BE167" s="264">
        <v>70</v>
      </c>
      <c r="BF167" s="214">
        <v>19</v>
      </c>
      <c r="BG167" s="264">
        <v>4</v>
      </c>
      <c r="BH167" s="214">
        <v>166</v>
      </c>
      <c r="BI167" s="214">
        <v>58</v>
      </c>
      <c r="BJ167" s="214">
        <v>4</v>
      </c>
      <c r="BK167" s="214">
        <v>32</v>
      </c>
      <c r="BL167" s="264">
        <v>23</v>
      </c>
      <c r="BM167" s="264">
        <v>25</v>
      </c>
      <c r="BN167" s="264">
        <v>6</v>
      </c>
      <c r="BO167" s="214">
        <v>229</v>
      </c>
      <c r="BP167" s="264">
        <v>23</v>
      </c>
      <c r="BQ167" s="214">
        <v>236</v>
      </c>
      <c r="BR167" s="214">
        <v>5</v>
      </c>
      <c r="BS167" s="214">
        <v>9</v>
      </c>
      <c r="BT167" s="264">
        <v>1</v>
      </c>
      <c r="BU167" s="214">
        <v>32</v>
      </c>
      <c r="BV167" s="214">
        <v>271</v>
      </c>
      <c r="BW167" s="214">
        <v>12</v>
      </c>
      <c r="BX167" s="266">
        <v>0</v>
      </c>
      <c r="BY167" s="261">
        <f t="shared" si="7"/>
        <v>9.3425605536332182E-2</v>
      </c>
      <c r="BZ167" s="261">
        <f t="shared" si="8"/>
        <v>4.8442906574394463E-2</v>
      </c>
      <c r="CA167" s="267"/>
    </row>
    <row r="168" spans="1:79" s="260" customFormat="1" hidden="1" x14ac:dyDescent="0.25">
      <c r="A168" s="257" t="str">
        <f t="shared" si="6"/>
        <v>2011British ColumbiaNurse practitioners</v>
      </c>
      <c r="B168" s="213">
        <v>2011</v>
      </c>
      <c r="C168" s="213"/>
      <c r="D168" s="213"/>
      <c r="E168" s="209" t="s">
        <v>23</v>
      </c>
      <c r="F168" s="209" t="s">
        <v>5</v>
      </c>
      <c r="G168" s="214">
        <v>207</v>
      </c>
      <c r="H168" s="214">
        <v>79</v>
      </c>
      <c r="I168" s="214">
        <v>16</v>
      </c>
      <c r="J168" s="214">
        <v>128</v>
      </c>
      <c r="K168" s="214">
        <v>30</v>
      </c>
      <c r="L168" s="214">
        <v>44</v>
      </c>
      <c r="M168" s="214">
        <v>5</v>
      </c>
      <c r="N168" s="264">
        <v>0</v>
      </c>
      <c r="O168" s="214">
        <v>5</v>
      </c>
      <c r="P168" s="214">
        <v>7</v>
      </c>
      <c r="Q168" s="214">
        <v>4</v>
      </c>
      <c r="R168" s="264">
        <v>0</v>
      </c>
      <c r="S168" s="214">
        <v>14</v>
      </c>
      <c r="T168" s="214">
        <v>92</v>
      </c>
      <c r="U168" s="214">
        <v>22</v>
      </c>
      <c r="V168" s="264">
        <v>0</v>
      </c>
      <c r="W168" s="214">
        <v>157</v>
      </c>
      <c r="X168" s="214">
        <v>0</v>
      </c>
      <c r="Y168" s="264">
        <v>1</v>
      </c>
      <c r="Z168" s="264">
        <v>0</v>
      </c>
      <c r="AA168" s="264">
        <v>3</v>
      </c>
      <c r="AB168" s="214">
        <v>46</v>
      </c>
      <c r="AC168" s="214">
        <v>197</v>
      </c>
      <c r="AD168" s="214">
        <v>10</v>
      </c>
      <c r="AE168" s="264">
        <v>0</v>
      </c>
      <c r="AF168" s="265">
        <v>43.3</v>
      </c>
      <c r="AG168" s="214">
        <v>4</v>
      </c>
      <c r="AH168" s="214">
        <v>79</v>
      </c>
      <c r="AI168" s="214">
        <v>65</v>
      </c>
      <c r="AJ168" s="214">
        <v>52</v>
      </c>
      <c r="AK168" s="214">
        <v>6</v>
      </c>
      <c r="AL168" s="214">
        <v>1</v>
      </c>
      <c r="AM168" s="214">
        <v>0</v>
      </c>
      <c r="AN168" s="264">
        <v>0</v>
      </c>
      <c r="AO168" s="214">
        <v>189</v>
      </c>
      <c r="AP168" s="214">
        <v>6</v>
      </c>
      <c r="AQ168" s="264">
        <v>12</v>
      </c>
      <c r="AR168" s="214">
        <v>57</v>
      </c>
      <c r="AS168" s="214">
        <v>69</v>
      </c>
      <c r="AT168" s="214">
        <v>53</v>
      </c>
      <c r="AU168" s="214">
        <v>189</v>
      </c>
      <c r="AV168" s="214">
        <v>6</v>
      </c>
      <c r="AW168" s="264">
        <v>12</v>
      </c>
      <c r="AX168" s="214">
        <v>57</v>
      </c>
      <c r="AY168" s="214">
        <v>69</v>
      </c>
      <c r="AZ168" s="214">
        <v>53</v>
      </c>
      <c r="BA168" s="214">
        <v>28</v>
      </c>
      <c r="BB168" s="264">
        <v>0</v>
      </c>
      <c r="BC168" s="214">
        <v>157</v>
      </c>
      <c r="BD168" s="214">
        <v>86</v>
      </c>
      <c r="BE168" s="214">
        <v>33</v>
      </c>
      <c r="BF168" s="214">
        <v>38</v>
      </c>
      <c r="BG168" s="264">
        <v>0</v>
      </c>
      <c r="BH168" s="214">
        <v>45</v>
      </c>
      <c r="BI168" s="214">
        <v>33</v>
      </c>
      <c r="BJ168" s="214">
        <v>1</v>
      </c>
      <c r="BK168" s="214">
        <v>10</v>
      </c>
      <c r="BL168" s="214">
        <v>68</v>
      </c>
      <c r="BM168" s="214">
        <v>16</v>
      </c>
      <c r="BN168" s="214">
        <v>1</v>
      </c>
      <c r="BO168" s="214">
        <v>121</v>
      </c>
      <c r="BP168" s="214">
        <v>19</v>
      </c>
      <c r="BQ168" s="214">
        <v>122</v>
      </c>
      <c r="BR168" s="214">
        <v>2</v>
      </c>
      <c r="BS168" s="214">
        <v>12</v>
      </c>
      <c r="BT168" s="214">
        <v>2</v>
      </c>
      <c r="BU168" s="214">
        <v>19</v>
      </c>
      <c r="BV168" s="214">
        <v>145</v>
      </c>
      <c r="BW168" s="214">
        <v>11</v>
      </c>
      <c r="BX168" s="266">
        <v>1</v>
      </c>
      <c r="BY168" s="261">
        <f t="shared" si="7"/>
        <v>0.38164251207729466</v>
      </c>
      <c r="BZ168" s="261">
        <f t="shared" si="8"/>
        <v>7.7294685990338161E-2</v>
      </c>
      <c r="CA168" s="267"/>
    </row>
    <row r="169" spans="1:79" s="260" customFormat="1" hidden="1" x14ac:dyDescent="0.25">
      <c r="A169" s="257" t="str">
        <f t="shared" si="6"/>
        <v>2011YukonNurse practitioners</v>
      </c>
      <c r="B169" s="213">
        <v>2011</v>
      </c>
      <c r="C169" s="213"/>
      <c r="D169" s="213"/>
      <c r="E169" s="209" t="s">
        <v>24</v>
      </c>
      <c r="F169" s="209" t="s">
        <v>5</v>
      </c>
      <c r="G169" s="268" t="s">
        <v>233</v>
      </c>
      <c r="H169" s="268" t="s">
        <v>233</v>
      </c>
      <c r="I169" s="268" t="s">
        <v>233</v>
      </c>
      <c r="J169" s="268" t="s">
        <v>233</v>
      </c>
      <c r="K169" s="268" t="s">
        <v>233</v>
      </c>
      <c r="L169" s="268" t="s">
        <v>233</v>
      </c>
      <c r="M169" s="268" t="s">
        <v>233</v>
      </c>
      <c r="N169" s="268" t="s">
        <v>233</v>
      </c>
      <c r="O169" s="268" t="s">
        <v>233</v>
      </c>
      <c r="P169" s="268" t="s">
        <v>233</v>
      </c>
      <c r="Q169" s="268" t="s">
        <v>233</v>
      </c>
      <c r="R169" s="268" t="s">
        <v>233</v>
      </c>
      <c r="S169" s="268" t="s">
        <v>233</v>
      </c>
      <c r="T169" s="268" t="s">
        <v>233</v>
      </c>
      <c r="U169" s="268" t="s">
        <v>233</v>
      </c>
      <c r="V169" s="268" t="s">
        <v>233</v>
      </c>
      <c r="W169" s="268" t="s">
        <v>233</v>
      </c>
      <c r="X169" s="268" t="s">
        <v>233</v>
      </c>
      <c r="Y169" s="268" t="s">
        <v>233</v>
      </c>
      <c r="Z169" s="268" t="s">
        <v>233</v>
      </c>
      <c r="AA169" s="268" t="s">
        <v>233</v>
      </c>
      <c r="AB169" s="268" t="s">
        <v>233</v>
      </c>
      <c r="AC169" s="268" t="s">
        <v>233</v>
      </c>
      <c r="AD169" s="268" t="s">
        <v>233</v>
      </c>
      <c r="AE169" s="268" t="s">
        <v>233</v>
      </c>
      <c r="AF169" s="268" t="s">
        <v>233</v>
      </c>
      <c r="AG169" s="268" t="s">
        <v>233</v>
      </c>
      <c r="AH169" s="268" t="s">
        <v>233</v>
      </c>
      <c r="AI169" s="268" t="s">
        <v>233</v>
      </c>
      <c r="AJ169" s="268" t="s">
        <v>233</v>
      </c>
      <c r="AK169" s="268" t="s">
        <v>233</v>
      </c>
      <c r="AL169" s="268" t="s">
        <v>233</v>
      </c>
      <c r="AM169" s="268" t="s">
        <v>233</v>
      </c>
      <c r="AN169" s="268" t="s">
        <v>233</v>
      </c>
      <c r="AO169" s="268" t="s">
        <v>233</v>
      </c>
      <c r="AP169" s="268" t="s">
        <v>233</v>
      </c>
      <c r="AQ169" s="268" t="s">
        <v>233</v>
      </c>
      <c r="AR169" s="268" t="s">
        <v>233</v>
      </c>
      <c r="AS169" s="268" t="s">
        <v>233</v>
      </c>
      <c r="AT169" s="268" t="s">
        <v>233</v>
      </c>
      <c r="AU169" s="268" t="s">
        <v>233</v>
      </c>
      <c r="AV169" s="268" t="s">
        <v>233</v>
      </c>
      <c r="AW169" s="268" t="s">
        <v>233</v>
      </c>
      <c r="AX169" s="268" t="s">
        <v>233</v>
      </c>
      <c r="AY169" s="268" t="s">
        <v>233</v>
      </c>
      <c r="AZ169" s="268" t="s">
        <v>233</v>
      </c>
      <c r="BA169" s="268" t="s">
        <v>233</v>
      </c>
      <c r="BB169" s="268" t="s">
        <v>233</v>
      </c>
      <c r="BC169" s="268" t="s">
        <v>233</v>
      </c>
      <c r="BD169" s="268" t="s">
        <v>233</v>
      </c>
      <c r="BE169" s="268" t="s">
        <v>233</v>
      </c>
      <c r="BF169" s="268" t="s">
        <v>233</v>
      </c>
      <c r="BG169" s="268" t="s">
        <v>233</v>
      </c>
      <c r="BH169" s="268" t="s">
        <v>233</v>
      </c>
      <c r="BI169" s="268" t="s">
        <v>233</v>
      </c>
      <c r="BJ169" s="268" t="s">
        <v>233</v>
      </c>
      <c r="BK169" s="268" t="s">
        <v>233</v>
      </c>
      <c r="BL169" s="268" t="s">
        <v>233</v>
      </c>
      <c r="BM169" s="268" t="s">
        <v>233</v>
      </c>
      <c r="BN169" s="268" t="s">
        <v>233</v>
      </c>
      <c r="BO169" s="268" t="s">
        <v>233</v>
      </c>
      <c r="BP169" s="268" t="s">
        <v>233</v>
      </c>
      <c r="BQ169" s="268" t="s">
        <v>233</v>
      </c>
      <c r="BR169" s="268" t="s">
        <v>233</v>
      </c>
      <c r="BS169" s="268" t="s">
        <v>233</v>
      </c>
      <c r="BT169" s="268" t="s">
        <v>233</v>
      </c>
      <c r="BU169" s="268" t="s">
        <v>233</v>
      </c>
      <c r="BV169" s="268" t="s">
        <v>233</v>
      </c>
      <c r="BW169" s="268" t="s">
        <v>233</v>
      </c>
      <c r="BX169" s="269" t="s">
        <v>233</v>
      </c>
      <c r="BY169" s="261" t="str">
        <f t="shared" si="7"/>
        <v>—</v>
      </c>
      <c r="BZ169" s="261" t="str">
        <f t="shared" si="8"/>
        <v>—</v>
      </c>
      <c r="CA169" s="267"/>
    </row>
    <row r="170" spans="1:79" s="260" customFormat="1" hidden="1" x14ac:dyDescent="0.25">
      <c r="A170" s="257" t="str">
        <f t="shared" si="6"/>
        <v>2011Northwest Territories/NunavutNurse practitioners</v>
      </c>
      <c r="B170" s="213">
        <v>2011</v>
      </c>
      <c r="C170" s="213"/>
      <c r="D170" s="213"/>
      <c r="E170" s="209" t="s">
        <v>152</v>
      </c>
      <c r="F170" s="209" t="s">
        <v>5</v>
      </c>
      <c r="G170" s="214">
        <v>51</v>
      </c>
      <c r="H170" s="214">
        <v>9</v>
      </c>
      <c r="I170" s="214">
        <v>12</v>
      </c>
      <c r="J170" s="264">
        <v>42</v>
      </c>
      <c r="K170" s="215" t="s">
        <v>312</v>
      </c>
      <c r="L170" s="214">
        <v>6</v>
      </c>
      <c r="M170" s="215" t="s">
        <v>312</v>
      </c>
      <c r="N170" s="264">
        <v>0</v>
      </c>
      <c r="O170" s="215" t="s">
        <v>312</v>
      </c>
      <c r="P170" s="214">
        <v>7</v>
      </c>
      <c r="Q170" s="215" t="s">
        <v>312</v>
      </c>
      <c r="R170" s="264">
        <v>0</v>
      </c>
      <c r="S170" s="215" t="s">
        <v>312</v>
      </c>
      <c r="T170" s="214">
        <v>27</v>
      </c>
      <c r="U170" s="215" t="s">
        <v>312</v>
      </c>
      <c r="V170" s="264">
        <v>0</v>
      </c>
      <c r="W170" s="214">
        <v>50</v>
      </c>
      <c r="X170" s="264">
        <v>0</v>
      </c>
      <c r="Y170" s="264">
        <v>0</v>
      </c>
      <c r="Z170" s="264">
        <v>0</v>
      </c>
      <c r="AA170" s="214">
        <v>0</v>
      </c>
      <c r="AB170" s="214">
        <v>1</v>
      </c>
      <c r="AC170" s="215" t="s">
        <v>312</v>
      </c>
      <c r="AD170" s="215" t="s">
        <v>312</v>
      </c>
      <c r="AE170" s="264">
        <v>0</v>
      </c>
      <c r="AF170" s="265">
        <v>49.3</v>
      </c>
      <c r="AG170" s="215" t="s">
        <v>312</v>
      </c>
      <c r="AH170" s="215" t="s">
        <v>312</v>
      </c>
      <c r="AI170" s="214">
        <v>17</v>
      </c>
      <c r="AJ170" s="214">
        <v>20</v>
      </c>
      <c r="AK170" s="215" t="s">
        <v>312</v>
      </c>
      <c r="AL170" s="215" t="s">
        <v>312</v>
      </c>
      <c r="AM170" s="264">
        <v>0</v>
      </c>
      <c r="AN170" s="264">
        <v>0</v>
      </c>
      <c r="AO170" s="215" t="s">
        <v>312</v>
      </c>
      <c r="AP170" s="215" t="s">
        <v>312</v>
      </c>
      <c r="AQ170" s="214">
        <v>0</v>
      </c>
      <c r="AR170" s="214">
        <v>6</v>
      </c>
      <c r="AS170" s="214">
        <v>13</v>
      </c>
      <c r="AT170" s="214">
        <v>18</v>
      </c>
      <c r="AU170" s="215" t="s">
        <v>312</v>
      </c>
      <c r="AV170" s="215" t="s">
        <v>312</v>
      </c>
      <c r="AW170" s="214">
        <v>0</v>
      </c>
      <c r="AX170" s="214">
        <v>6</v>
      </c>
      <c r="AY170" s="214">
        <v>13</v>
      </c>
      <c r="AZ170" s="214">
        <v>18</v>
      </c>
      <c r="BA170" s="214">
        <v>14</v>
      </c>
      <c r="BB170" s="214">
        <v>0</v>
      </c>
      <c r="BC170" s="214">
        <v>50</v>
      </c>
      <c r="BD170" s="214">
        <v>36</v>
      </c>
      <c r="BE170" s="214">
        <v>0</v>
      </c>
      <c r="BF170" s="214">
        <v>14</v>
      </c>
      <c r="BG170" s="214">
        <v>0</v>
      </c>
      <c r="BH170" s="215" t="s">
        <v>312</v>
      </c>
      <c r="BI170" s="214">
        <v>39</v>
      </c>
      <c r="BJ170" s="214">
        <v>0</v>
      </c>
      <c r="BK170" s="215" t="s">
        <v>312</v>
      </c>
      <c r="BL170" s="214">
        <v>0</v>
      </c>
      <c r="BM170" s="214">
        <v>10</v>
      </c>
      <c r="BN170" s="215" t="s">
        <v>312</v>
      </c>
      <c r="BO170" s="214">
        <v>35</v>
      </c>
      <c r="BP170" s="215" t="s">
        <v>312</v>
      </c>
      <c r="BQ170" s="214">
        <v>44</v>
      </c>
      <c r="BR170" s="214">
        <v>0</v>
      </c>
      <c r="BS170" s="215" t="s">
        <v>312</v>
      </c>
      <c r="BT170" s="215" t="s">
        <v>312</v>
      </c>
      <c r="BU170" s="214">
        <v>1</v>
      </c>
      <c r="BV170" s="214">
        <v>14</v>
      </c>
      <c r="BW170" s="214">
        <v>36</v>
      </c>
      <c r="BX170" s="266">
        <v>0</v>
      </c>
      <c r="BY170" s="261">
        <f t="shared" si="7"/>
        <v>0.17647058823529413</v>
      </c>
      <c r="BZ170" s="261">
        <f t="shared" si="8"/>
        <v>0.23529411764705882</v>
      </c>
      <c r="CA170" s="267"/>
    </row>
    <row r="171" spans="1:79" s="260" customFormat="1" ht="15.75" hidden="1" x14ac:dyDescent="0.25">
      <c r="A171" s="257" t="str">
        <f t="shared" si="6"/>
        <v>2011Provinces/territories with available dataNurse practitioners</v>
      </c>
      <c r="B171" s="213">
        <v>2011</v>
      </c>
      <c r="C171" s="213"/>
      <c r="D171" s="213"/>
      <c r="E171" s="208" t="s">
        <v>357</v>
      </c>
      <c r="F171" s="209" t="s">
        <v>5</v>
      </c>
      <c r="G171" s="264">
        <v>2904</v>
      </c>
      <c r="H171" s="268" t="s">
        <v>233</v>
      </c>
      <c r="I171" s="268" t="s">
        <v>233</v>
      </c>
      <c r="J171" s="268" t="s">
        <v>233</v>
      </c>
      <c r="K171" s="268" t="s">
        <v>233</v>
      </c>
      <c r="L171" s="268" t="s">
        <v>233</v>
      </c>
      <c r="M171" s="268" t="s">
        <v>233</v>
      </c>
      <c r="N171" s="268" t="s">
        <v>233</v>
      </c>
      <c r="O171" s="268" t="s">
        <v>233</v>
      </c>
      <c r="P171" s="268" t="s">
        <v>233</v>
      </c>
      <c r="Q171" s="268" t="s">
        <v>233</v>
      </c>
      <c r="R171" s="268" t="s">
        <v>233</v>
      </c>
      <c r="S171" s="268" t="s">
        <v>233</v>
      </c>
      <c r="T171" s="268" t="s">
        <v>233</v>
      </c>
      <c r="U171" s="268" t="s">
        <v>233</v>
      </c>
      <c r="V171" s="268" t="s">
        <v>233</v>
      </c>
      <c r="W171" s="264">
        <v>2777</v>
      </c>
      <c r="X171" s="264">
        <v>4</v>
      </c>
      <c r="Y171" s="264">
        <v>5</v>
      </c>
      <c r="Z171" s="264">
        <v>16</v>
      </c>
      <c r="AA171" s="264">
        <v>21</v>
      </c>
      <c r="AB171" s="264">
        <v>81</v>
      </c>
      <c r="AC171" s="264">
        <v>2697</v>
      </c>
      <c r="AD171" s="264">
        <v>156</v>
      </c>
      <c r="AE171" s="264">
        <v>0</v>
      </c>
      <c r="AF171" s="264">
        <v>45.3</v>
      </c>
      <c r="AG171" s="264">
        <v>72</v>
      </c>
      <c r="AH171" s="264">
        <v>788</v>
      </c>
      <c r="AI171" s="264">
        <v>1046</v>
      </c>
      <c r="AJ171" s="264">
        <v>840</v>
      </c>
      <c r="AK171" s="264">
        <v>109</v>
      </c>
      <c r="AL171" s="264">
        <v>27</v>
      </c>
      <c r="AM171" s="264">
        <v>8</v>
      </c>
      <c r="AN171" s="264">
        <v>0</v>
      </c>
      <c r="AO171" s="264">
        <v>2693</v>
      </c>
      <c r="AP171" s="264">
        <v>117</v>
      </c>
      <c r="AQ171" s="264">
        <v>43</v>
      </c>
      <c r="AR171" s="264">
        <v>490</v>
      </c>
      <c r="AS171" s="264">
        <v>898</v>
      </c>
      <c r="AT171" s="264">
        <v>964</v>
      </c>
      <c r="AU171" s="264">
        <v>2693</v>
      </c>
      <c r="AV171" s="264">
        <v>117</v>
      </c>
      <c r="AW171" s="264">
        <v>43</v>
      </c>
      <c r="AX171" s="264">
        <v>490</v>
      </c>
      <c r="AY171" s="264">
        <v>898</v>
      </c>
      <c r="AZ171" s="264">
        <v>964</v>
      </c>
      <c r="BA171" s="264">
        <v>551</v>
      </c>
      <c r="BB171" s="264">
        <v>1</v>
      </c>
      <c r="BC171" s="264">
        <v>2777</v>
      </c>
      <c r="BD171" s="264">
        <v>2214</v>
      </c>
      <c r="BE171" s="264">
        <v>426</v>
      </c>
      <c r="BF171" s="264">
        <v>133</v>
      </c>
      <c r="BG171" s="264">
        <v>4</v>
      </c>
      <c r="BH171" s="264">
        <v>1090</v>
      </c>
      <c r="BI171" s="264">
        <v>874</v>
      </c>
      <c r="BJ171" s="264">
        <v>62</v>
      </c>
      <c r="BK171" s="264">
        <v>622</v>
      </c>
      <c r="BL171" s="264">
        <v>118</v>
      </c>
      <c r="BM171" s="264">
        <v>174</v>
      </c>
      <c r="BN171" s="264">
        <v>46</v>
      </c>
      <c r="BO171" s="264">
        <v>2491</v>
      </c>
      <c r="BP171" s="264">
        <v>61</v>
      </c>
      <c r="BQ171" s="264">
        <v>2563</v>
      </c>
      <c r="BR171" s="264">
        <v>52</v>
      </c>
      <c r="BS171" s="264">
        <v>86</v>
      </c>
      <c r="BT171" s="264">
        <v>4</v>
      </c>
      <c r="BU171" s="264">
        <v>67</v>
      </c>
      <c r="BV171" s="264">
        <v>2258</v>
      </c>
      <c r="BW171" s="264">
        <v>517</v>
      </c>
      <c r="BX171" s="266">
        <v>2</v>
      </c>
      <c r="BY171" s="261" t="str">
        <f t="shared" si="7"/>
        <v>—</v>
      </c>
      <c r="BZ171" s="261" t="str">
        <f t="shared" si="8"/>
        <v>—</v>
      </c>
      <c r="CA171" s="267"/>
    </row>
    <row r="172" spans="1:79" s="260" customFormat="1" hidden="1" x14ac:dyDescent="0.25">
      <c r="A172" s="257" t="str">
        <f t="shared" si="6"/>
        <v>2012Newfoundland and LabradorNurse practitioners</v>
      </c>
      <c r="B172" s="213">
        <v>2012</v>
      </c>
      <c r="C172" s="213"/>
      <c r="D172" s="213"/>
      <c r="E172" s="209" t="s">
        <v>14</v>
      </c>
      <c r="F172" s="209" t="s">
        <v>5</v>
      </c>
      <c r="G172" s="215">
        <v>120</v>
      </c>
      <c r="H172" s="215">
        <v>18</v>
      </c>
      <c r="I172" s="215">
        <v>7</v>
      </c>
      <c r="J172" s="215">
        <v>102</v>
      </c>
      <c r="K172" s="215">
        <v>6</v>
      </c>
      <c r="L172" s="215">
        <v>11</v>
      </c>
      <c r="M172" s="215">
        <v>1</v>
      </c>
      <c r="N172" s="264">
        <v>0</v>
      </c>
      <c r="O172" s="215">
        <v>1</v>
      </c>
      <c r="P172" s="215">
        <v>3</v>
      </c>
      <c r="Q172" s="215">
        <v>3</v>
      </c>
      <c r="R172" s="264">
        <v>0</v>
      </c>
      <c r="S172" s="215">
        <v>2</v>
      </c>
      <c r="T172" s="215">
        <v>82</v>
      </c>
      <c r="U172" s="215">
        <v>18</v>
      </c>
      <c r="V172" s="264">
        <v>0</v>
      </c>
      <c r="W172" s="215">
        <v>120</v>
      </c>
      <c r="X172" s="264">
        <v>0</v>
      </c>
      <c r="Y172" s="264">
        <v>0</v>
      </c>
      <c r="Z172" s="264">
        <v>0</v>
      </c>
      <c r="AA172" s="264">
        <v>0</v>
      </c>
      <c r="AB172" s="264">
        <v>0</v>
      </c>
      <c r="AC172" s="215">
        <v>103</v>
      </c>
      <c r="AD172" s="215">
        <v>17</v>
      </c>
      <c r="AE172" s="264">
        <v>0</v>
      </c>
      <c r="AF172" s="270">
        <v>46.3</v>
      </c>
      <c r="AG172" s="264">
        <v>0</v>
      </c>
      <c r="AH172" s="215">
        <v>23</v>
      </c>
      <c r="AI172" s="215">
        <v>60</v>
      </c>
      <c r="AJ172" s="215">
        <v>31</v>
      </c>
      <c r="AK172" s="215">
        <v>4</v>
      </c>
      <c r="AL172" s="215">
        <v>1</v>
      </c>
      <c r="AM172" s="264">
        <v>1</v>
      </c>
      <c r="AN172" s="264">
        <v>0</v>
      </c>
      <c r="AO172" s="215">
        <v>120</v>
      </c>
      <c r="AP172" s="215">
        <v>0</v>
      </c>
      <c r="AQ172" s="264">
        <v>0</v>
      </c>
      <c r="AR172" s="215">
        <v>8</v>
      </c>
      <c r="AS172" s="215">
        <v>44</v>
      </c>
      <c r="AT172" s="215">
        <v>43</v>
      </c>
      <c r="AU172" s="215">
        <v>120</v>
      </c>
      <c r="AV172" s="215">
        <v>0</v>
      </c>
      <c r="AW172" s="264">
        <v>0</v>
      </c>
      <c r="AX172" s="215">
        <v>8</v>
      </c>
      <c r="AY172" s="215">
        <v>44</v>
      </c>
      <c r="AZ172" s="215">
        <v>43</v>
      </c>
      <c r="BA172" s="215">
        <v>25</v>
      </c>
      <c r="BB172" s="264">
        <v>0</v>
      </c>
      <c r="BC172" s="215">
        <v>120</v>
      </c>
      <c r="BD172" s="215">
        <v>100</v>
      </c>
      <c r="BE172" s="264">
        <v>13</v>
      </c>
      <c r="BF172" s="215">
        <v>7</v>
      </c>
      <c r="BG172" s="264">
        <v>0</v>
      </c>
      <c r="BH172" s="215">
        <v>53</v>
      </c>
      <c r="BI172" s="215">
        <v>36</v>
      </c>
      <c r="BJ172" s="264">
        <v>5</v>
      </c>
      <c r="BK172" s="215">
        <v>25</v>
      </c>
      <c r="BL172" s="264">
        <v>1</v>
      </c>
      <c r="BM172" s="215">
        <v>0</v>
      </c>
      <c r="BN172" s="215">
        <v>0</v>
      </c>
      <c r="BO172" s="215">
        <v>119</v>
      </c>
      <c r="BP172" s="215">
        <v>1</v>
      </c>
      <c r="BQ172" s="215">
        <v>105</v>
      </c>
      <c r="BR172" s="215">
        <v>6</v>
      </c>
      <c r="BS172" s="215">
        <v>8</v>
      </c>
      <c r="BT172" s="264">
        <v>0</v>
      </c>
      <c r="BU172" s="215">
        <v>1</v>
      </c>
      <c r="BV172" s="215">
        <v>64</v>
      </c>
      <c r="BW172" s="215">
        <v>56</v>
      </c>
      <c r="BX172" s="266">
        <v>0</v>
      </c>
      <c r="BY172" s="261">
        <f t="shared" si="7"/>
        <v>0.15</v>
      </c>
      <c r="BZ172" s="261">
        <f t="shared" si="8"/>
        <v>5.8333333333333334E-2</v>
      </c>
      <c r="CA172" s="267"/>
    </row>
    <row r="173" spans="1:79" s="260" customFormat="1" hidden="1" x14ac:dyDescent="0.25">
      <c r="A173" s="257" t="str">
        <f t="shared" si="6"/>
        <v>2012Prince Edward IslandNurse practitioners</v>
      </c>
      <c r="B173" s="213">
        <v>2012</v>
      </c>
      <c r="C173" s="213"/>
      <c r="D173" s="213"/>
      <c r="E173" s="209" t="s">
        <v>15</v>
      </c>
      <c r="F173" s="209" t="s">
        <v>5</v>
      </c>
      <c r="G173" s="214">
        <v>5</v>
      </c>
      <c r="H173" s="214">
        <v>1</v>
      </c>
      <c r="I173" s="214">
        <v>2</v>
      </c>
      <c r="J173" s="214">
        <v>4</v>
      </c>
      <c r="K173" s="214">
        <v>0</v>
      </c>
      <c r="L173" s="214">
        <v>1</v>
      </c>
      <c r="M173" s="214">
        <v>0</v>
      </c>
      <c r="N173" s="264">
        <v>0</v>
      </c>
      <c r="O173" s="214">
        <v>0</v>
      </c>
      <c r="P173" s="214">
        <v>1</v>
      </c>
      <c r="Q173" s="214">
        <v>1</v>
      </c>
      <c r="R173" s="264">
        <v>0</v>
      </c>
      <c r="S173" s="214">
        <v>0</v>
      </c>
      <c r="T173" s="214">
        <v>3</v>
      </c>
      <c r="U173" s="214">
        <v>1</v>
      </c>
      <c r="V173" s="264">
        <v>0</v>
      </c>
      <c r="W173" s="214">
        <v>5</v>
      </c>
      <c r="X173" s="214">
        <v>0</v>
      </c>
      <c r="Y173" s="214">
        <v>0</v>
      </c>
      <c r="Z173" s="214">
        <v>0</v>
      </c>
      <c r="AA173" s="214">
        <v>0</v>
      </c>
      <c r="AB173" s="214">
        <v>0</v>
      </c>
      <c r="AC173" s="214">
        <v>5</v>
      </c>
      <c r="AD173" s="214">
        <v>0</v>
      </c>
      <c r="AE173" s="264">
        <v>0</v>
      </c>
      <c r="AF173" s="265">
        <v>47</v>
      </c>
      <c r="AG173" s="214">
        <v>0</v>
      </c>
      <c r="AH173" s="214">
        <v>1</v>
      </c>
      <c r="AI173" s="214">
        <v>3</v>
      </c>
      <c r="AJ173" s="214">
        <v>0</v>
      </c>
      <c r="AK173" s="214">
        <v>1</v>
      </c>
      <c r="AL173" s="214">
        <v>0</v>
      </c>
      <c r="AM173" s="214">
        <v>0</v>
      </c>
      <c r="AN173" s="264">
        <v>0</v>
      </c>
      <c r="AO173" s="214">
        <v>1</v>
      </c>
      <c r="AP173" s="214">
        <v>0</v>
      </c>
      <c r="AQ173" s="214">
        <v>4</v>
      </c>
      <c r="AR173" s="214">
        <v>1</v>
      </c>
      <c r="AS173" s="214">
        <v>1</v>
      </c>
      <c r="AT173" s="214">
        <v>2</v>
      </c>
      <c r="AU173" s="214">
        <v>1</v>
      </c>
      <c r="AV173" s="214">
        <v>0</v>
      </c>
      <c r="AW173" s="214">
        <v>4</v>
      </c>
      <c r="AX173" s="214">
        <v>1</v>
      </c>
      <c r="AY173" s="214">
        <v>1</v>
      </c>
      <c r="AZ173" s="214">
        <v>2</v>
      </c>
      <c r="BA173" s="214">
        <v>1</v>
      </c>
      <c r="BB173" s="214">
        <v>0</v>
      </c>
      <c r="BC173" s="214">
        <v>5</v>
      </c>
      <c r="BD173" s="214">
        <v>5</v>
      </c>
      <c r="BE173" s="214">
        <v>0</v>
      </c>
      <c r="BF173" s="214">
        <v>0</v>
      </c>
      <c r="BG173" s="214">
        <v>0</v>
      </c>
      <c r="BH173" s="214">
        <v>1</v>
      </c>
      <c r="BI173" s="214">
        <v>3</v>
      </c>
      <c r="BJ173" s="214">
        <v>0</v>
      </c>
      <c r="BK173" s="214">
        <v>1</v>
      </c>
      <c r="BL173" s="214">
        <v>0</v>
      </c>
      <c r="BM173" s="214">
        <v>0</v>
      </c>
      <c r="BN173" s="214">
        <v>0</v>
      </c>
      <c r="BO173" s="214">
        <v>4</v>
      </c>
      <c r="BP173" s="214">
        <v>1</v>
      </c>
      <c r="BQ173" s="214">
        <v>4</v>
      </c>
      <c r="BR173" s="214">
        <v>0</v>
      </c>
      <c r="BS173" s="214">
        <v>1</v>
      </c>
      <c r="BT173" s="214">
        <v>0</v>
      </c>
      <c r="BU173" s="214">
        <v>0</v>
      </c>
      <c r="BV173" s="214">
        <v>4</v>
      </c>
      <c r="BW173" s="214">
        <v>1</v>
      </c>
      <c r="BX173" s="216">
        <v>0</v>
      </c>
      <c r="BY173" s="261">
        <f t="shared" si="7"/>
        <v>0.2</v>
      </c>
      <c r="BZ173" s="261">
        <f t="shared" si="8"/>
        <v>0.4</v>
      </c>
      <c r="CA173" s="267"/>
    </row>
    <row r="174" spans="1:79" s="260" customFormat="1" hidden="1" x14ac:dyDescent="0.25">
      <c r="A174" s="257" t="str">
        <f t="shared" si="6"/>
        <v>2012Nova ScotiaNurse practitioners</v>
      </c>
      <c r="B174" s="213">
        <v>2012</v>
      </c>
      <c r="C174" s="213"/>
      <c r="D174" s="213"/>
      <c r="E174" s="259" t="s">
        <v>16</v>
      </c>
      <c r="F174" s="209" t="s">
        <v>5</v>
      </c>
      <c r="G174" s="214">
        <v>135</v>
      </c>
      <c r="H174" s="214">
        <v>21</v>
      </c>
      <c r="I174" s="214">
        <v>6</v>
      </c>
      <c r="J174" s="214">
        <v>114</v>
      </c>
      <c r="K174" s="214">
        <v>7</v>
      </c>
      <c r="L174" s="214">
        <v>14</v>
      </c>
      <c r="M174" s="214">
        <v>0</v>
      </c>
      <c r="N174" s="264">
        <v>0</v>
      </c>
      <c r="O174" s="214">
        <v>2</v>
      </c>
      <c r="P174" s="214">
        <v>4</v>
      </c>
      <c r="Q174" s="214">
        <v>0</v>
      </c>
      <c r="R174" s="264">
        <v>0</v>
      </c>
      <c r="S174" s="214">
        <v>4</v>
      </c>
      <c r="T174" s="214">
        <v>90</v>
      </c>
      <c r="U174" s="214">
        <v>20</v>
      </c>
      <c r="V174" s="264">
        <v>0</v>
      </c>
      <c r="W174" s="214">
        <v>133</v>
      </c>
      <c r="X174" s="264">
        <v>0</v>
      </c>
      <c r="Y174" s="264">
        <v>0</v>
      </c>
      <c r="Z174" s="264">
        <v>0</v>
      </c>
      <c r="AA174" s="264">
        <v>0</v>
      </c>
      <c r="AB174" s="264">
        <v>2</v>
      </c>
      <c r="AC174" s="214">
        <v>130</v>
      </c>
      <c r="AD174" s="214">
        <v>5</v>
      </c>
      <c r="AE174" s="264">
        <v>0</v>
      </c>
      <c r="AF174" s="265">
        <v>45.6</v>
      </c>
      <c r="AG174" s="264">
        <v>2</v>
      </c>
      <c r="AH174" s="214">
        <v>33</v>
      </c>
      <c r="AI174" s="214">
        <v>55</v>
      </c>
      <c r="AJ174" s="214">
        <v>40</v>
      </c>
      <c r="AK174" s="214">
        <v>4</v>
      </c>
      <c r="AL174" s="214">
        <v>1</v>
      </c>
      <c r="AM174" s="214">
        <v>0</v>
      </c>
      <c r="AN174" s="264">
        <v>0</v>
      </c>
      <c r="AO174" s="214">
        <v>131</v>
      </c>
      <c r="AP174" s="264">
        <v>4</v>
      </c>
      <c r="AQ174" s="264">
        <v>0</v>
      </c>
      <c r="AR174" s="214">
        <v>17</v>
      </c>
      <c r="AS174" s="214">
        <v>41</v>
      </c>
      <c r="AT174" s="214">
        <v>55</v>
      </c>
      <c r="AU174" s="214">
        <v>131</v>
      </c>
      <c r="AV174" s="264">
        <v>4</v>
      </c>
      <c r="AW174" s="264">
        <v>0</v>
      </c>
      <c r="AX174" s="214">
        <v>17</v>
      </c>
      <c r="AY174" s="214">
        <v>41</v>
      </c>
      <c r="AZ174" s="214">
        <v>55</v>
      </c>
      <c r="BA174" s="214">
        <v>22</v>
      </c>
      <c r="BB174" s="264">
        <v>0</v>
      </c>
      <c r="BC174" s="214">
        <v>133</v>
      </c>
      <c r="BD174" s="214">
        <v>108</v>
      </c>
      <c r="BE174" s="214">
        <v>13</v>
      </c>
      <c r="BF174" s="214">
        <v>12</v>
      </c>
      <c r="BG174" s="264">
        <v>0</v>
      </c>
      <c r="BH174" s="214">
        <v>58</v>
      </c>
      <c r="BI174" s="214">
        <v>54</v>
      </c>
      <c r="BJ174" s="214">
        <v>4</v>
      </c>
      <c r="BK174" s="214">
        <v>17</v>
      </c>
      <c r="BL174" s="264">
        <v>0</v>
      </c>
      <c r="BM174" s="264">
        <v>13</v>
      </c>
      <c r="BN174" s="264">
        <v>0</v>
      </c>
      <c r="BO174" s="214">
        <v>120</v>
      </c>
      <c r="BP174" s="264">
        <v>0</v>
      </c>
      <c r="BQ174" s="214">
        <v>122</v>
      </c>
      <c r="BR174" s="214">
        <v>1</v>
      </c>
      <c r="BS174" s="214">
        <v>10</v>
      </c>
      <c r="BT174" s="214">
        <v>0</v>
      </c>
      <c r="BU174" s="264">
        <v>0</v>
      </c>
      <c r="BV174" s="214">
        <v>91</v>
      </c>
      <c r="BW174" s="214">
        <v>42</v>
      </c>
      <c r="BX174" s="266">
        <v>0</v>
      </c>
      <c r="BY174" s="261">
        <f t="shared" si="7"/>
        <v>0.15555555555555556</v>
      </c>
      <c r="BZ174" s="261">
        <f t="shared" si="8"/>
        <v>4.4444444444444446E-2</v>
      </c>
      <c r="CA174" s="267"/>
    </row>
    <row r="175" spans="1:79" s="260" customFormat="1" hidden="1" x14ac:dyDescent="0.25">
      <c r="A175" s="257" t="str">
        <f t="shared" si="6"/>
        <v>2012New BrunswickNurse practitioners</v>
      </c>
      <c r="B175" s="213">
        <v>2012</v>
      </c>
      <c r="C175" s="213"/>
      <c r="D175" s="213"/>
      <c r="E175" s="259" t="s">
        <v>17</v>
      </c>
      <c r="F175" s="209" t="s">
        <v>5</v>
      </c>
      <c r="G175" s="214">
        <v>106</v>
      </c>
      <c r="H175" s="264">
        <v>31</v>
      </c>
      <c r="I175" s="214">
        <v>7</v>
      </c>
      <c r="J175" s="264">
        <v>75</v>
      </c>
      <c r="K175" s="264">
        <v>17</v>
      </c>
      <c r="L175" s="214">
        <v>14</v>
      </c>
      <c r="M175" s="264">
        <v>0</v>
      </c>
      <c r="N175" s="264">
        <v>0</v>
      </c>
      <c r="O175" s="264">
        <v>4</v>
      </c>
      <c r="P175" s="264">
        <v>2</v>
      </c>
      <c r="Q175" s="264">
        <v>1</v>
      </c>
      <c r="R175" s="264">
        <v>0</v>
      </c>
      <c r="S175" s="264">
        <v>9</v>
      </c>
      <c r="T175" s="214">
        <v>54</v>
      </c>
      <c r="U175" s="214">
        <v>12</v>
      </c>
      <c r="V175" s="264">
        <v>0</v>
      </c>
      <c r="W175" s="214">
        <v>105</v>
      </c>
      <c r="X175" s="264">
        <v>0</v>
      </c>
      <c r="Y175" s="264">
        <v>0</v>
      </c>
      <c r="Z175" s="264">
        <v>0</v>
      </c>
      <c r="AA175" s="264">
        <v>1</v>
      </c>
      <c r="AB175" s="264">
        <v>0</v>
      </c>
      <c r="AC175" s="214">
        <v>102</v>
      </c>
      <c r="AD175" s="264">
        <v>4</v>
      </c>
      <c r="AE175" s="264">
        <v>0</v>
      </c>
      <c r="AF175" s="265">
        <v>42.3</v>
      </c>
      <c r="AG175" s="264">
        <v>8</v>
      </c>
      <c r="AH175" s="214">
        <v>38</v>
      </c>
      <c r="AI175" s="214">
        <v>36</v>
      </c>
      <c r="AJ175" s="264">
        <v>21</v>
      </c>
      <c r="AK175" s="214">
        <v>1</v>
      </c>
      <c r="AL175" s="264">
        <v>2</v>
      </c>
      <c r="AM175" s="264">
        <v>0</v>
      </c>
      <c r="AN175" s="264">
        <v>0</v>
      </c>
      <c r="AO175" s="214">
        <v>102</v>
      </c>
      <c r="AP175" s="264">
        <v>4</v>
      </c>
      <c r="AQ175" s="264">
        <v>0</v>
      </c>
      <c r="AR175" s="214">
        <v>29</v>
      </c>
      <c r="AS175" s="214">
        <v>30</v>
      </c>
      <c r="AT175" s="214">
        <v>34</v>
      </c>
      <c r="AU175" s="214">
        <v>102</v>
      </c>
      <c r="AV175" s="264">
        <v>4</v>
      </c>
      <c r="AW175" s="264">
        <v>0</v>
      </c>
      <c r="AX175" s="214">
        <v>29</v>
      </c>
      <c r="AY175" s="214">
        <v>30</v>
      </c>
      <c r="AZ175" s="214">
        <v>34</v>
      </c>
      <c r="BA175" s="214">
        <v>13</v>
      </c>
      <c r="BB175" s="264">
        <v>0</v>
      </c>
      <c r="BC175" s="214">
        <v>105</v>
      </c>
      <c r="BD175" s="214">
        <v>84</v>
      </c>
      <c r="BE175" s="214">
        <v>17</v>
      </c>
      <c r="BF175" s="264">
        <v>4</v>
      </c>
      <c r="BG175" s="264">
        <v>0</v>
      </c>
      <c r="BH175" s="214">
        <v>44</v>
      </c>
      <c r="BI175" s="214">
        <v>44</v>
      </c>
      <c r="BJ175" s="264">
        <v>5</v>
      </c>
      <c r="BK175" s="214">
        <v>12</v>
      </c>
      <c r="BL175" s="264">
        <v>0</v>
      </c>
      <c r="BM175" s="214">
        <v>27</v>
      </c>
      <c r="BN175" s="264">
        <v>2</v>
      </c>
      <c r="BO175" s="264">
        <v>76</v>
      </c>
      <c r="BP175" s="214">
        <v>0</v>
      </c>
      <c r="BQ175" s="214">
        <v>100</v>
      </c>
      <c r="BR175" s="264">
        <v>0</v>
      </c>
      <c r="BS175" s="264">
        <v>5</v>
      </c>
      <c r="BT175" s="264">
        <v>0</v>
      </c>
      <c r="BU175" s="264">
        <v>0</v>
      </c>
      <c r="BV175" s="214">
        <v>67</v>
      </c>
      <c r="BW175" s="264">
        <v>38</v>
      </c>
      <c r="BX175" s="266">
        <v>0</v>
      </c>
      <c r="BY175" s="261">
        <f t="shared" si="7"/>
        <v>0.29245283018867924</v>
      </c>
      <c r="BZ175" s="261">
        <f t="shared" si="8"/>
        <v>6.6037735849056603E-2</v>
      </c>
      <c r="CA175" s="267"/>
    </row>
    <row r="176" spans="1:79" s="260" customFormat="1" hidden="1" x14ac:dyDescent="0.25">
      <c r="A176" s="257" t="str">
        <f t="shared" si="6"/>
        <v>2012QuebecNurse practitioners</v>
      </c>
      <c r="B176" s="213">
        <v>2012</v>
      </c>
      <c r="C176" s="213"/>
      <c r="D176" s="213"/>
      <c r="E176" s="209" t="s">
        <v>18</v>
      </c>
      <c r="F176" s="209" t="s">
        <v>5</v>
      </c>
      <c r="G176" s="214">
        <v>150</v>
      </c>
      <c r="H176" s="214">
        <v>47</v>
      </c>
      <c r="I176" s="214">
        <v>2</v>
      </c>
      <c r="J176" s="264">
        <v>103</v>
      </c>
      <c r="K176" s="214">
        <v>31</v>
      </c>
      <c r="L176" s="214">
        <v>15</v>
      </c>
      <c r="M176" s="264">
        <v>1</v>
      </c>
      <c r="N176" s="264">
        <v>0</v>
      </c>
      <c r="O176" s="214">
        <v>2</v>
      </c>
      <c r="P176" s="214">
        <v>0</v>
      </c>
      <c r="Q176" s="264">
        <v>0</v>
      </c>
      <c r="R176" s="264">
        <v>0</v>
      </c>
      <c r="S176" s="214">
        <v>42</v>
      </c>
      <c r="T176" s="214">
        <v>57</v>
      </c>
      <c r="U176" s="214">
        <v>4</v>
      </c>
      <c r="V176" s="264">
        <v>0</v>
      </c>
      <c r="W176" s="214">
        <v>149</v>
      </c>
      <c r="X176" s="264">
        <v>0</v>
      </c>
      <c r="Y176" s="214">
        <v>0</v>
      </c>
      <c r="Z176" s="264">
        <v>1</v>
      </c>
      <c r="AA176" s="264">
        <v>0</v>
      </c>
      <c r="AB176" s="214">
        <v>0</v>
      </c>
      <c r="AC176" s="214">
        <v>137</v>
      </c>
      <c r="AD176" s="214">
        <v>13</v>
      </c>
      <c r="AE176" s="264">
        <v>0</v>
      </c>
      <c r="AF176" s="265">
        <v>36.6</v>
      </c>
      <c r="AG176" s="214">
        <v>18</v>
      </c>
      <c r="AH176" s="214">
        <v>90</v>
      </c>
      <c r="AI176" s="214">
        <v>33</v>
      </c>
      <c r="AJ176" s="214">
        <v>9</v>
      </c>
      <c r="AK176" s="214">
        <v>0</v>
      </c>
      <c r="AL176" s="264">
        <v>0</v>
      </c>
      <c r="AM176" s="264">
        <v>0</v>
      </c>
      <c r="AN176" s="264">
        <v>0</v>
      </c>
      <c r="AO176" s="214">
        <v>148</v>
      </c>
      <c r="AP176" s="214">
        <v>2</v>
      </c>
      <c r="AQ176" s="264">
        <v>0</v>
      </c>
      <c r="AR176" s="214">
        <v>61</v>
      </c>
      <c r="AS176" s="214">
        <v>61</v>
      </c>
      <c r="AT176" s="214">
        <v>22</v>
      </c>
      <c r="AU176" s="214">
        <v>148</v>
      </c>
      <c r="AV176" s="214">
        <v>2</v>
      </c>
      <c r="AW176" s="264">
        <v>0</v>
      </c>
      <c r="AX176" s="214">
        <v>61</v>
      </c>
      <c r="AY176" s="214">
        <v>61</v>
      </c>
      <c r="AZ176" s="214">
        <v>22</v>
      </c>
      <c r="BA176" s="214">
        <v>6</v>
      </c>
      <c r="BB176" s="264">
        <v>0</v>
      </c>
      <c r="BC176" s="214">
        <v>149</v>
      </c>
      <c r="BD176" s="214">
        <v>142</v>
      </c>
      <c r="BE176" s="214">
        <v>7</v>
      </c>
      <c r="BF176" s="214">
        <v>0</v>
      </c>
      <c r="BG176" s="264">
        <v>0</v>
      </c>
      <c r="BH176" s="214">
        <v>70</v>
      </c>
      <c r="BI176" s="214">
        <v>38</v>
      </c>
      <c r="BJ176" s="214">
        <v>2</v>
      </c>
      <c r="BK176" s="214">
        <v>39</v>
      </c>
      <c r="BL176" s="264">
        <v>0</v>
      </c>
      <c r="BM176" s="214">
        <v>3</v>
      </c>
      <c r="BN176" s="214">
        <v>0</v>
      </c>
      <c r="BO176" s="214">
        <v>145</v>
      </c>
      <c r="BP176" s="264">
        <v>1</v>
      </c>
      <c r="BQ176" s="214">
        <v>146</v>
      </c>
      <c r="BR176" s="214">
        <v>1</v>
      </c>
      <c r="BS176" s="214">
        <v>2</v>
      </c>
      <c r="BT176" s="264">
        <v>0</v>
      </c>
      <c r="BU176" s="264">
        <v>0</v>
      </c>
      <c r="BV176" s="214">
        <v>125</v>
      </c>
      <c r="BW176" s="214">
        <v>24</v>
      </c>
      <c r="BX176" s="266">
        <v>0</v>
      </c>
      <c r="BY176" s="261">
        <f t="shared" si="7"/>
        <v>0.31333333333333335</v>
      </c>
      <c r="BZ176" s="261">
        <f t="shared" si="8"/>
        <v>1.3333333333333334E-2</v>
      </c>
      <c r="CA176" s="267"/>
    </row>
    <row r="177" spans="1:79" s="260" customFormat="1" hidden="1" x14ac:dyDescent="0.25">
      <c r="A177" s="257" t="str">
        <f t="shared" si="6"/>
        <v>2012OntarioNurse practitioners</v>
      </c>
      <c r="B177" s="213">
        <v>2012</v>
      </c>
      <c r="C177" s="213"/>
      <c r="D177" s="213"/>
      <c r="E177" s="259" t="s">
        <v>19</v>
      </c>
      <c r="F177" s="209" t="s">
        <v>5</v>
      </c>
      <c r="G177" s="214">
        <v>1941</v>
      </c>
      <c r="H177" s="214">
        <v>244</v>
      </c>
      <c r="I177" s="214">
        <v>34</v>
      </c>
      <c r="J177" s="214">
        <v>1697</v>
      </c>
      <c r="K177" s="214">
        <v>117</v>
      </c>
      <c r="L177" s="214">
        <v>114</v>
      </c>
      <c r="M177" s="214">
        <v>13</v>
      </c>
      <c r="N177" s="264">
        <v>0</v>
      </c>
      <c r="O177" s="214">
        <v>6</v>
      </c>
      <c r="P177" s="214">
        <v>11</v>
      </c>
      <c r="Q177" s="264">
        <v>17</v>
      </c>
      <c r="R177" s="264">
        <v>0</v>
      </c>
      <c r="S177" s="214">
        <v>193</v>
      </c>
      <c r="T177" s="214">
        <v>1129</v>
      </c>
      <c r="U177" s="214">
        <v>375</v>
      </c>
      <c r="V177" s="264">
        <v>0</v>
      </c>
      <c r="W177" s="214">
        <v>1867</v>
      </c>
      <c r="X177" s="264">
        <v>2</v>
      </c>
      <c r="Y177" s="264">
        <v>15</v>
      </c>
      <c r="Z177" s="214">
        <v>18</v>
      </c>
      <c r="AA177" s="214">
        <v>20</v>
      </c>
      <c r="AB177" s="214">
        <v>19</v>
      </c>
      <c r="AC177" s="214">
        <v>1838</v>
      </c>
      <c r="AD177" s="214">
        <v>103</v>
      </c>
      <c r="AE177" s="264">
        <v>0</v>
      </c>
      <c r="AF177" s="265">
        <v>45.7</v>
      </c>
      <c r="AG177" s="214">
        <v>59</v>
      </c>
      <c r="AH177" s="214">
        <v>509</v>
      </c>
      <c r="AI177" s="214">
        <v>649</v>
      </c>
      <c r="AJ177" s="214">
        <v>592</v>
      </c>
      <c r="AK177" s="214">
        <v>105</v>
      </c>
      <c r="AL177" s="214">
        <v>20</v>
      </c>
      <c r="AM177" s="264">
        <v>7</v>
      </c>
      <c r="AN177" s="264">
        <v>0</v>
      </c>
      <c r="AO177" s="214">
        <v>1833</v>
      </c>
      <c r="AP177" s="214">
        <v>108</v>
      </c>
      <c r="AQ177" s="264">
        <v>0</v>
      </c>
      <c r="AR177" s="214">
        <v>358</v>
      </c>
      <c r="AS177" s="214">
        <v>523</v>
      </c>
      <c r="AT177" s="214">
        <v>649</v>
      </c>
      <c r="AU177" s="214">
        <v>1833</v>
      </c>
      <c r="AV177" s="214">
        <v>108</v>
      </c>
      <c r="AW177" s="264">
        <v>0</v>
      </c>
      <c r="AX177" s="214">
        <v>358</v>
      </c>
      <c r="AY177" s="214">
        <v>523</v>
      </c>
      <c r="AZ177" s="214">
        <v>649</v>
      </c>
      <c r="BA177" s="214">
        <v>410</v>
      </c>
      <c r="BB177" s="264">
        <v>1</v>
      </c>
      <c r="BC177" s="214">
        <v>1867</v>
      </c>
      <c r="BD177" s="214">
        <v>1586</v>
      </c>
      <c r="BE177" s="214">
        <v>252</v>
      </c>
      <c r="BF177" s="214">
        <v>29</v>
      </c>
      <c r="BG177" s="264">
        <v>0</v>
      </c>
      <c r="BH177" s="214">
        <v>723</v>
      </c>
      <c r="BI177" s="214">
        <v>527</v>
      </c>
      <c r="BJ177" s="214">
        <v>39</v>
      </c>
      <c r="BK177" s="214">
        <v>578</v>
      </c>
      <c r="BL177" s="264">
        <v>0</v>
      </c>
      <c r="BM177" s="214">
        <v>83</v>
      </c>
      <c r="BN177" s="264">
        <v>31</v>
      </c>
      <c r="BO177" s="214">
        <v>1753</v>
      </c>
      <c r="BP177" s="264">
        <v>0</v>
      </c>
      <c r="BQ177" s="214">
        <v>1801</v>
      </c>
      <c r="BR177" s="264">
        <v>32</v>
      </c>
      <c r="BS177" s="214">
        <v>34</v>
      </c>
      <c r="BT177" s="264" t="s">
        <v>233</v>
      </c>
      <c r="BU177" s="264">
        <v>0</v>
      </c>
      <c r="BV177" s="214">
        <v>1602</v>
      </c>
      <c r="BW177" s="214">
        <v>265</v>
      </c>
      <c r="BX177" s="266">
        <v>0</v>
      </c>
      <c r="BY177" s="261">
        <f t="shared" si="7"/>
        <v>0.12570839773312725</v>
      </c>
      <c r="BZ177" s="261">
        <f t="shared" si="8"/>
        <v>1.7516743946419371E-2</v>
      </c>
      <c r="CA177" s="267"/>
    </row>
    <row r="178" spans="1:79" s="260" customFormat="1" hidden="1" x14ac:dyDescent="0.25">
      <c r="A178" s="257" t="str">
        <f t="shared" si="6"/>
        <v>2012ManitobaNurse practitioners</v>
      </c>
      <c r="B178" s="213">
        <v>2012</v>
      </c>
      <c r="C178" s="213"/>
      <c r="D178" s="213"/>
      <c r="E178" s="259" t="s">
        <v>20</v>
      </c>
      <c r="F178" s="209" t="s">
        <v>5</v>
      </c>
      <c r="G178" s="214">
        <v>100</v>
      </c>
      <c r="H178" s="214">
        <v>8</v>
      </c>
      <c r="I178" s="214">
        <v>6</v>
      </c>
      <c r="J178" s="264">
        <v>92</v>
      </c>
      <c r="K178" s="214">
        <v>5</v>
      </c>
      <c r="L178" s="214">
        <v>2</v>
      </c>
      <c r="M178" s="264">
        <v>1</v>
      </c>
      <c r="N178" s="264">
        <v>0</v>
      </c>
      <c r="O178" s="264">
        <v>4</v>
      </c>
      <c r="P178" s="214">
        <v>2</v>
      </c>
      <c r="Q178" s="264">
        <v>0</v>
      </c>
      <c r="R178" s="264">
        <v>0</v>
      </c>
      <c r="S178" s="214">
        <v>21</v>
      </c>
      <c r="T178" s="214">
        <v>63</v>
      </c>
      <c r="U178" s="214">
        <v>8</v>
      </c>
      <c r="V178" s="264">
        <v>0</v>
      </c>
      <c r="W178" s="214">
        <v>98</v>
      </c>
      <c r="X178" s="264">
        <v>0</v>
      </c>
      <c r="Y178" s="264">
        <v>0</v>
      </c>
      <c r="Z178" s="264">
        <v>0</v>
      </c>
      <c r="AA178" s="264">
        <v>0</v>
      </c>
      <c r="AB178" s="264">
        <v>2</v>
      </c>
      <c r="AC178" s="214">
        <v>92</v>
      </c>
      <c r="AD178" s="214">
        <v>6</v>
      </c>
      <c r="AE178" s="264">
        <v>0</v>
      </c>
      <c r="AF178" s="265">
        <v>41.9</v>
      </c>
      <c r="AG178" s="214">
        <v>2</v>
      </c>
      <c r="AH178" s="214">
        <v>44</v>
      </c>
      <c r="AI178" s="214">
        <v>33</v>
      </c>
      <c r="AJ178" s="214">
        <v>17</v>
      </c>
      <c r="AK178" s="264">
        <v>3</v>
      </c>
      <c r="AL178" s="264">
        <v>1</v>
      </c>
      <c r="AM178" s="264">
        <v>0</v>
      </c>
      <c r="AN178" s="264">
        <v>0</v>
      </c>
      <c r="AO178" s="214">
        <v>100</v>
      </c>
      <c r="AP178" s="214">
        <v>0</v>
      </c>
      <c r="AQ178" s="264">
        <v>0</v>
      </c>
      <c r="AR178" s="214">
        <v>26</v>
      </c>
      <c r="AS178" s="214">
        <v>37</v>
      </c>
      <c r="AT178" s="214">
        <v>27</v>
      </c>
      <c r="AU178" s="214">
        <v>100</v>
      </c>
      <c r="AV178" s="214">
        <v>0</v>
      </c>
      <c r="AW178" s="264">
        <v>0</v>
      </c>
      <c r="AX178" s="214">
        <v>26</v>
      </c>
      <c r="AY178" s="214">
        <v>37</v>
      </c>
      <c r="AZ178" s="214">
        <v>27</v>
      </c>
      <c r="BA178" s="214">
        <v>10</v>
      </c>
      <c r="BB178" s="264">
        <v>0</v>
      </c>
      <c r="BC178" s="214">
        <v>98</v>
      </c>
      <c r="BD178" s="214">
        <v>64</v>
      </c>
      <c r="BE178" s="214">
        <v>30</v>
      </c>
      <c r="BF178" s="214">
        <v>4</v>
      </c>
      <c r="BG178" s="264">
        <v>0</v>
      </c>
      <c r="BH178" s="214">
        <v>31</v>
      </c>
      <c r="BI178" s="214">
        <v>48</v>
      </c>
      <c r="BJ178" s="214">
        <v>5</v>
      </c>
      <c r="BK178" s="214">
        <v>14</v>
      </c>
      <c r="BL178" s="214">
        <v>0</v>
      </c>
      <c r="BM178" s="214">
        <v>6</v>
      </c>
      <c r="BN178" s="214">
        <v>3</v>
      </c>
      <c r="BO178" s="214">
        <v>89</v>
      </c>
      <c r="BP178" s="264">
        <v>0</v>
      </c>
      <c r="BQ178" s="214">
        <v>81</v>
      </c>
      <c r="BR178" s="214">
        <v>3</v>
      </c>
      <c r="BS178" s="214">
        <v>11</v>
      </c>
      <c r="BT178" s="264">
        <v>2</v>
      </c>
      <c r="BU178" s="264">
        <v>1</v>
      </c>
      <c r="BV178" s="214">
        <v>75</v>
      </c>
      <c r="BW178" s="214">
        <v>23</v>
      </c>
      <c r="BX178" s="216">
        <v>0</v>
      </c>
      <c r="BY178" s="261">
        <f t="shared" si="7"/>
        <v>0.08</v>
      </c>
      <c r="BZ178" s="261">
        <f t="shared" si="8"/>
        <v>0.06</v>
      </c>
      <c r="CA178" s="267"/>
    </row>
    <row r="179" spans="1:79" s="260" customFormat="1" hidden="1" x14ac:dyDescent="0.25">
      <c r="A179" s="257" t="str">
        <f t="shared" si="6"/>
        <v>2012SaskatchewanNurse practitioners</v>
      </c>
      <c r="B179" s="213">
        <v>2012</v>
      </c>
      <c r="C179" s="213"/>
      <c r="D179" s="213"/>
      <c r="E179" s="259" t="s">
        <v>21</v>
      </c>
      <c r="F179" s="209" t="s">
        <v>5</v>
      </c>
      <c r="G179" s="214">
        <v>136</v>
      </c>
      <c r="H179" s="214">
        <v>12</v>
      </c>
      <c r="I179" s="214">
        <v>4</v>
      </c>
      <c r="J179" s="214">
        <v>124</v>
      </c>
      <c r="K179" s="214">
        <v>3</v>
      </c>
      <c r="L179" s="214">
        <v>8</v>
      </c>
      <c r="M179" s="214">
        <v>1</v>
      </c>
      <c r="N179" s="264">
        <v>0</v>
      </c>
      <c r="O179" s="214">
        <v>1</v>
      </c>
      <c r="P179" s="214">
        <v>3</v>
      </c>
      <c r="Q179" s="214">
        <v>0</v>
      </c>
      <c r="R179" s="264">
        <v>0</v>
      </c>
      <c r="S179" s="214">
        <v>8</v>
      </c>
      <c r="T179" s="214">
        <v>76</v>
      </c>
      <c r="U179" s="214">
        <v>40</v>
      </c>
      <c r="V179" s="264">
        <v>0</v>
      </c>
      <c r="W179" s="214">
        <v>136</v>
      </c>
      <c r="X179" s="214">
        <v>0</v>
      </c>
      <c r="Y179" s="214">
        <v>0</v>
      </c>
      <c r="Z179" s="214">
        <v>0</v>
      </c>
      <c r="AA179" s="214">
        <v>0</v>
      </c>
      <c r="AB179" s="214">
        <v>0</v>
      </c>
      <c r="AC179" s="214">
        <v>127</v>
      </c>
      <c r="AD179" s="214">
        <v>9</v>
      </c>
      <c r="AE179" s="264">
        <v>0</v>
      </c>
      <c r="AF179" s="265">
        <v>48.4</v>
      </c>
      <c r="AG179" s="214">
        <v>4</v>
      </c>
      <c r="AH179" s="214">
        <v>23</v>
      </c>
      <c r="AI179" s="214">
        <v>37</v>
      </c>
      <c r="AJ179" s="214">
        <v>62</v>
      </c>
      <c r="AK179" s="214">
        <v>9</v>
      </c>
      <c r="AL179" s="214">
        <v>1</v>
      </c>
      <c r="AM179" s="214">
        <v>0</v>
      </c>
      <c r="AN179" s="264">
        <v>0</v>
      </c>
      <c r="AO179" s="214">
        <v>97</v>
      </c>
      <c r="AP179" s="214">
        <v>0</v>
      </c>
      <c r="AQ179" s="264">
        <v>39</v>
      </c>
      <c r="AR179" s="214">
        <v>15</v>
      </c>
      <c r="AS179" s="214">
        <v>32</v>
      </c>
      <c r="AT179" s="214">
        <v>53</v>
      </c>
      <c r="AU179" s="214">
        <v>97</v>
      </c>
      <c r="AV179" s="214">
        <v>0</v>
      </c>
      <c r="AW179" s="264">
        <v>39</v>
      </c>
      <c r="AX179" s="214">
        <v>15</v>
      </c>
      <c r="AY179" s="214">
        <v>32</v>
      </c>
      <c r="AZ179" s="214">
        <v>53</v>
      </c>
      <c r="BA179" s="214">
        <v>36</v>
      </c>
      <c r="BB179" s="214">
        <v>0</v>
      </c>
      <c r="BC179" s="214">
        <v>136</v>
      </c>
      <c r="BD179" s="214">
        <v>108</v>
      </c>
      <c r="BE179" s="214">
        <v>1</v>
      </c>
      <c r="BF179" s="214">
        <v>27</v>
      </c>
      <c r="BG179" s="264">
        <v>0</v>
      </c>
      <c r="BH179" s="214">
        <v>19</v>
      </c>
      <c r="BI179" s="214">
        <v>93</v>
      </c>
      <c r="BJ179" s="214">
        <v>3</v>
      </c>
      <c r="BK179" s="214">
        <v>21</v>
      </c>
      <c r="BL179" s="214">
        <v>0</v>
      </c>
      <c r="BM179" s="214">
        <v>1</v>
      </c>
      <c r="BN179" s="214">
        <v>3</v>
      </c>
      <c r="BO179" s="214">
        <v>132</v>
      </c>
      <c r="BP179" s="214">
        <v>0</v>
      </c>
      <c r="BQ179" s="214">
        <v>125</v>
      </c>
      <c r="BR179" s="214">
        <v>4</v>
      </c>
      <c r="BS179" s="214">
        <v>6</v>
      </c>
      <c r="BT179" s="264">
        <v>1</v>
      </c>
      <c r="BU179" s="214">
        <v>0</v>
      </c>
      <c r="BV179" s="214">
        <v>60</v>
      </c>
      <c r="BW179" s="214">
        <v>76</v>
      </c>
      <c r="BX179" s="266">
        <v>0</v>
      </c>
      <c r="BY179" s="261">
        <f t="shared" si="7"/>
        <v>8.8235294117647065E-2</v>
      </c>
      <c r="BZ179" s="261">
        <f t="shared" si="8"/>
        <v>2.9411764705882353E-2</v>
      </c>
      <c r="CA179" s="267"/>
    </row>
    <row r="180" spans="1:79" s="260" customFormat="1" hidden="1" x14ac:dyDescent="0.25">
      <c r="A180" s="257" t="str">
        <f t="shared" si="6"/>
        <v>2012AlbertaNurse practitioners</v>
      </c>
      <c r="B180" s="213">
        <v>2012</v>
      </c>
      <c r="C180" s="213"/>
      <c r="D180" s="213"/>
      <c r="E180" s="209" t="s">
        <v>22</v>
      </c>
      <c r="F180" s="209" t="s">
        <v>5</v>
      </c>
      <c r="G180" s="214">
        <v>306</v>
      </c>
      <c r="H180" s="214">
        <v>31</v>
      </c>
      <c r="I180" s="214">
        <v>11</v>
      </c>
      <c r="J180" s="214">
        <v>275</v>
      </c>
      <c r="K180" s="214">
        <v>14</v>
      </c>
      <c r="L180" s="214">
        <v>13</v>
      </c>
      <c r="M180" s="214">
        <v>4</v>
      </c>
      <c r="N180" s="264">
        <v>0</v>
      </c>
      <c r="O180" s="214">
        <v>4</v>
      </c>
      <c r="P180" s="214">
        <v>5</v>
      </c>
      <c r="Q180" s="214">
        <v>2</v>
      </c>
      <c r="R180" s="264">
        <v>0</v>
      </c>
      <c r="S180" s="214">
        <v>26</v>
      </c>
      <c r="T180" s="214">
        <v>204</v>
      </c>
      <c r="U180" s="214">
        <v>45</v>
      </c>
      <c r="V180" s="264">
        <v>0</v>
      </c>
      <c r="W180" s="214">
        <v>305</v>
      </c>
      <c r="X180" s="264">
        <v>0</v>
      </c>
      <c r="Y180" s="264">
        <v>0</v>
      </c>
      <c r="Z180" s="264">
        <v>0</v>
      </c>
      <c r="AA180" s="264">
        <v>0</v>
      </c>
      <c r="AB180" s="264">
        <v>1</v>
      </c>
      <c r="AC180" s="214">
        <v>283</v>
      </c>
      <c r="AD180" s="214">
        <v>23</v>
      </c>
      <c r="AE180" s="264">
        <v>0</v>
      </c>
      <c r="AF180" s="265">
        <v>44.8</v>
      </c>
      <c r="AG180" s="214">
        <v>7</v>
      </c>
      <c r="AH180" s="214">
        <v>91</v>
      </c>
      <c r="AI180" s="214">
        <v>111</v>
      </c>
      <c r="AJ180" s="214">
        <v>81</v>
      </c>
      <c r="AK180" s="214">
        <v>12</v>
      </c>
      <c r="AL180" s="214">
        <v>4</v>
      </c>
      <c r="AM180" s="264">
        <v>0</v>
      </c>
      <c r="AN180" s="264">
        <v>0</v>
      </c>
      <c r="AO180" s="214">
        <v>296</v>
      </c>
      <c r="AP180" s="264">
        <v>10</v>
      </c>
      <c r="AQ180" s="264">
        <v>0</v>
      </c>
      <c r="AR180" s="214">
        <v>40</v>
      </c>
      <c r="AS180" s="214">
        <v>121</v>
      </c>
      <c r="AT180" s="214">
        <v>94</v>
      </c>
      <c r="AU180" s="214">
        <v>296</v>
      </c>
      <c r="AV180" s="264">
        <v>10</v>
      </c>
      <c r="AW180" s="264">
        <v>0</v>
      </c>
      <c r="AX180" s="214">
        <v>40</v>
      </c>
      <c r="AY180" s="214">
        <v>121</v>
      </c>
      <c r="AZ180" s="214">
        <v>94</v>
      </c>
      <c r="BA180" s="214">
        <v>51</v>
      </c>
      <c r="BB180" s="264">
        <v>0</v>
      </c>
      <c r="BC180" s="214">
        <v>305</v>
      </c>
      <c r="BD180" s="214">
        <v>209</v>
      </c>
      <c r="BE180" s="214">
        <v>83</v>
      </c>
      <c r="BF180" s="214">
        <v>13</v>
      </c>
      <c r="BG180" s="264">
        <v>0</v>
      </c>
      <c r="BH180" s="214">
        <v>168</v>
      </c>
      <c r="BI180" s="214">
        <v>55</v>
      </c>
      <c r="BJ180" s="214">
        <v>5</v>
      </c>
      <c r="BK180" s="214">
        <v>39</v>
      </c>
      <c r="BL180" s="264">
        <v>38</v>
      </c>
      <c r="BM180" s="214">
        <v>16</v>
      </c>
      <c r="BN180" s="214">
        <v>4</v>
      </c>
      <c r="BO180" s="214">
        <v>248</v>
      </c>
      <c r="BP180" s="214">
        <v>37</v>
      </c>
      <c r="BQ180" s="214">
        <v>236</v>
      </c>
      <c r="BR180" s="214">
        <v>9</v>
      </c>
      <c r="BS180" s="214">
        <v>7</v>
      </c>
      <c r="BT180" s="264">
        <v>0</v>
      </c>
      <c r="BU180" s="264">
        <v>53</v>
      </c>
      <c r="BV180" s="214">
        <v>292</v>
      </c>
      <c r="BW180" s="214">
        <v>13</v>
      </c>
      <c r="BX180" s="216">
        <v>0</v>
      </c>
      <c r="BY180" s="261">
        <f t="shared" si="7"/>
        <v>0.10130718954248366</v>
      </c>
      <c r="BZ180" s="261">
        <f t="shared" si="8"/>
        <v>3.5947712418300651E-2</v>
      </c>
      <c r="CA180" s="267"/>
    </row>
    <row r="181" spans="1:79" s="260" customFormat="1" hidden="1" x14ac:dyDescent="0.25">
      <c r="A181" s="257" t="str">
        <f t="shared" si="6"/>
        <v>2012British ColumbiaNurse practitioners</v>
      </c>
      <c r="B181" s="213">
        <v>2012</v>
      </c>
      <c r="C181" s="213"/>
      <c r="D181" s="213"/>
      <c r="E181" s="259" t="s">
        <v>23</v>
      </c>
      <c r="F181" s="209" t="s">
        <v>5</v>
      </c>
      <c r="G181" s="214">
        <v>231</v>
      </c>
      <c r="H181" s="214">
        <v>40</v>
      </c>
      <c r="I181" s="214">
        <v>17</v>
      </c>
      <c r="J181" s="214">
        <v>191</v>
      </c>
      <c r="K181" s="214">
        <v>18</v>
      </c>
      <c r="L181" s="214">
        <v>20</v>
      </c>
      <c r="M181" s="214">
        <v>2</v>
      </c>
      <c r="N181" s="264">
        <v>0</v>
      </c>
      <c r="O181" s="264">
        <v>3</v>
      </c>
      <c r="P181" s="264">
        <v>14</v>
      </c>
      <c r="Q181" s="214">
        <v>0</v>
      </c>
      <c r="R181" s="264">
        <v>0</v>
      </c>
      <c r="S181" s="214">
        <v>27</v>
      </c>
      <c r="T181" s="214">
        <v>136</v>
      </c>
      <c r="U181" s="214">
        <v>28</v>
      </c>
      <c r="V181" s="264">
        <v>0</v>
      </c>
      <c r="W181" s="214">
        <v>185</v>
      </c>
      <c r="X181" s="264">
        <v>1</v>
      </c>
      <c r="Y181" s="264">
        <v>0</v>
      </c>
      <c r="Z181" s="264">
        <v>0</v>
      </c>
      <c r="AA181" s="264">
        <v>3</v>
      </c>
      <c r="AB181" s="264">
        <v>42</v>
      </c>
      <c r="AC181" s="214">
        <v>220</v>
      </c>
      <c r="AD181" s="214">
        <v>11</v>
      </c>
      <c r="AE181" s="264">
        <v>0</v>
      </c>
      <c r="AF181" s="265">
        <v>43.3</v>
      </c>
      <c r="AG181" s="214">
        <v>11</v>
      </c>
      <c r="AH181" s="214">
        <v>83</v>
      </c>
      <c r="AI181" s="214">
        <v>70</v>
      </c>
      <c r="AJ181" s="214">
        <v>58</v>
      </c>
      <c r="AK181" s="214">
        <v>8</v>
      </c>
      <c r="AL181" s="214">
        <v>1</v>
      </c>
      <c r="AM181" s="214">
        <v>0</v>
      </c>
      <c r="AN181" s="264">
        <v>0</v>
      </c>
      <c r="AO181" s="214">
        <v>217</v>
      </c>
      <c r="AP181" s="264">
        <v>2</v>
      </c>
      <c r="AQ181" s="214">
        <v>12</v>
      </c>
      <c r="AR181" s="214">
        <v>66</v>
      </c>
      <c r="AS181" s="214">
        <v>77</v>
      </c>
      <c r="AT181" s="214">
        <v>59</v>
      </c>
      <c r="AU181" s="214">
        <v>217</v>
      </c>
      <c r="AV181" s="264">
        <v>2</v>
      </c>
      <c r="AW181" s="214">
        <v>12</v>
      </c>
      <c r="AX181" s="214">
        <v>66</v>
      </c>
      <c r="AY181" s="214">
        <v>77</v>
      </c>
      <c r="AZ181" s="214">
        <v>59</v>
      </c>
      <c r="BA181" s="214">
        <v>28</v>
      </c>
      <c r="BB181" s="264">
        <v>1</v>
      </c>
      <c r="BC181" s="214">
        <v>185</v>
      </c>
      <c r="BD181" s="214">
        <v>105</v>
      </c>
      <c r="BE181" s="214">
        <v>40</v>
      </c>
      <c r="BF181" s="214">
        <v>40</v>
      </c>
      <c r="BG181" s="264">
        <v>0</v>
      </c>
      <c r="BH181" s="214">
        <v>76</v>
      </c>
      <c r="BI181" s="214">
        <v>80</v>
      </c>
      <c r="BJ181" s="214">
        <v>1</v>
      </c>
      <c r="BK181" s="214">
        <v>19</v>
      </c>
      <c r="BL181" s="264">
        <v>9</v>
      </c>
      <c r="BM181" s="264">
        <v>28</v>
      </c>
      <c r="BN181" s="264">
        <v>1</v>
      </c>
      <c r="BO181" s="214">
        <v>156</v>
      </c>
      <c r="BP181" s="264">
        <v>0</v>
      </c>
      <c r="BQ181" s="214">
        <v>165</v>
      </c>
      <c r="BR181" s="214">
        <v>4</v>
      </c>
      <c r="BS181" s="214">
        <v>14</v>
      </c>
      <c r="BT181" s="264">
        <v>1</v>
      </c>
      <c r="BU181" s="264">
        <v>1</v>
      </c>
      <c r="BV181" s="214">
        <v>167</v>
      </c>
      <c r="BW181" s="214">
        <v>18</v>
      </c>
      <c r="BX181" s="266">
        <v>0</v>
      </c>
      <c r="BY181" s="261">
        <f t="shared" si="7"/>
        <v>0.17316017316017315</v>
      </c>
      <c r="BZ181" s="261">
        <f t="shared" si="8"/>
        <v>7.3593073593073599E-2</v>
      </c>
      <c r="CA181" s="267"/>
    </row>
    <row r="182" spans="1:79" s="260" customFormat="1" hidden="1" x14ac:dyDescent="0.25">
      <c r="A182" s="257" t="str">
        <f t="shared" si="6"/>
        <v>2012YukonNurse practitioners</v>
      </c>
      <c r="B182" s="213">
        <v>2012</v>
      </c>
      <c r="C182" s="213"/>
      <c r="D182" s="213"/>
      <c r="E182" s="209" t="s">
        <v>24</v>
      </c>
      <c r="F182" s="209" t="s">
        <v>5</v>
      </c>
      <c r="G182" s="268" t="s">
        <v>233</v>
      </c>
      <c r="H182" s="268" t="s">
        <v>233</v>
      </c>
      <c r="I182" s="268" t="s">
        <v>233</v>
      </c>
      <c r="J182" s="268" t="s">
        <v>233</v>
      </c>
      <c r="K182" s="268" t="s">
        <v>233</v>
      </c>
      <c r="L182" s="268" t="s">
        <v>233</v>
      </c>
      <c r="M182" s="268" t="s">
        <v>233</v>
      </c>
      <c r="N182" s="268" t="s">
        <v>233</v>
      </c>
      <c r="O182" s="268" t="s">
        <v>233</v>
      </c>
      <c r="P182" s="268" t="s">
        <v>233</v>
      </c>
      <c r="Q182" s="268" t="s">
        <v>233</v>
      </c>
      <c r="R182" s="268" t="s">
        <v>233</v>
      </c>
      <c r="S182" s="268" t="s">
        <v>233</v>
      </c>
      <c r="T182" s="268" t="s">
        <v>233</v>
      </c>
      <c r="U182" s="268" t="s">
        <v>233</v>
      </c>
      <c r="V182" s="268" t="s">
        <v>233</v>
      </c>
      <c r="W182" s="268" t="s">
        <v>233</v>
      </c>
      <c r="X182" s="268" t="s">
        <v>233</v>
      </c>
      <c r="Y182" s="268" t="s">
        <v>233</v>
      </c>
      <c r="Z182" s="268" t="s">
        <v>233</v>
      </c>
      <c r="AA182" s="268" t="s">
        <v>233</v>
      </c>
      <c r="AB182" s="268" t="s">
        <v>233</v>
      </c>
      <c r="AC182" s="268" t="s">
        <v>233</v>
      </c>
      <c r="AD182" s="268" t="s">
        <v>233</v>
      </c>
      <c r="AE182" s="268" t="s">
        <v>233</v>
      </c>
      <c r="AF182" s="268" t="s">
        <v>233</v>
      </c>
      <c r="AG182" s="268" t="s">
        <v>233</v>
      </c>
      <c r="AH182" s="268" t="s">
        <v>233</v>
      </c>
      <c r="AI182" s="268" t="s">
        <v>233</v>
      </c>
      <c r="AJ182" s="268" t="s">
        <v>233</v>
      </c>
      <c r="AK182" s="268" t="s">
        <v>233</v>
      </c>
      <c r="AL182" s="268" t="s">
        <v>233</v>
      </c>
      <c r="AM182" s="268" t="s">
        <v>233</v>
      </c>
      <c r="AN182" s="268" t="s">
        <v>233</v>
      </c>
      <c r="AO182" s="268" t="s">
        <v>233</v>
      </c>
      <c r="AP182" s="268" t="s">
        <v>233</v>
      </c>
      <c r="AQ182" s="268" t="s">
        <v>233</v>
      </c>
      <c r="AR182" s="268" t="s">
        <v>233</v>
      </c>
      <c r="AS182" s="268" t="s">
        <v>233</v>
      </c>
      <c r="AT182" s="268" t="s">
        <v>233</v>
      </c>
      <c r="AU182" s="268" t="s">
        <v>233</v>
      </c>
      <c r="AV182" s="268" t="s">
        <v>233</v>
      </c>
      <c r="AW182" s="268" t="s">
        <v>233</v>
      </c>
      <c r="AX182" s="268" t="s">
        <v>233</v>
      </c>
      <c r="AY182" s="268" t="s">
        <v>233</v>
      </c>
      <c r="AZ182" s="268" t="s">
        <v>233</v>
      </c>
      <c r="BA182" s="268" t="s">
        <v>233</v>
      </c>
      <c r="BB182" s="268" t="s">
        <v>233</v>
      </c>
      <c r="BC182" s="268" t="s">
        <v>233</v>
      </c>
      <c r="BD182" s="268" t="s">
        <v>233</v>
      </c>
      <c r="BE182" s="268" t="s">
        <v>233</v>
      </c>
      <c r="BF182" s="268" t="s">
        <v>233</v>
      </c>
      <c r="BG182" s="268" t="s">
        <v>233</v>
      </c>
      <c r="BH182" s="268" t="s">
        <v>233</v>
      </c>
      <c r="BI182" s="268" t="s">
        <v>233</v>
      </c>
      <c r="BJ182" s="268" t="s">
        <v>233</v>
      </c>
      <c r="BK182" s="268" t="s">
        <v>233</v>
      </c>
      <c r="BL182" s="268" t="s">
        <v>233</v>
      </c>
      <c r="BM182" s="268" t="s">
        <v>233</v>
      </c>
      <c r="BN182" s="268" t="s">
        <v>233</v>
      </c>
      <c r="BO182" s="268" t="s">
        <v>233</v>
      </c>
      <c r="BP182" s="268" t="s">
        <v>233</v>
      </c>
      <c r="BQ182" s="268" t="s">
        <v>233</v>
      </c>
      <c r="BR182" s="268" t="s">
        <v>233</v>
      </c>
      <c r="BS182" s="268" t="s">
        <v>233</v>
      </c>
      <c r="BT182" s="268" t="s">
        <v>233</v>
      </c>
      <c r="BU182" s="268" t="s">
        <v>233</v>
      </c>
      <c r="BV182" s="268" t="s">
        <v>233</v>
      </c>
      <c r="BW182" s="268" t="s">
        <v>233</v>
      </c>
      <c r="BX182" s="269" t="s">
        <v>233</v>
      </c>
      <c r="BY182" s="261" t="str">
        <f t="shared" si="7"/>
        <v>—</v>
      </c>
      <c r="BZ182" s="261" t="str">
        <f t="shared" si="8"/>
        <v>—</v>
      </c>
      <c r="CA182" s="267"/>
    </row>
    <row r="183" spans="1:79" s="260" customFormat="1" hidden="1" x14ac:dyDescent="0.25">
      <c r="A183" s="257" t="str">
        <f t="shared" si="6"/>
        <v>2012Northwest Territories/NunavutNurse practitioners</v>
      </c>
      <c r="B183" s="213">
        <v>2012</v>
      </c>
      <c r="C183" s="213"/>
      <c r="D183" s="213"/>
      <c r="E183" s="209" t="s">
        <v>152</v>
      </c>
      <c r="F183" s="209" t="s">
        <v>5</v>
      </c>
      <c r="G183" s="214">
        <v>56</v>
      </c>
      <c r="H183" s="214">
        <v>17</v>
      </c>
      <c r="I183" s="214">
        <v>6</v>
      </c>
      <c r="J183" s="214">
        <v>39</v>
      </c>
      <c r="K183" s="215" t="s">
        <v>312</v>
      </c>
      <c r="L183" s="214">
        <v>9</v>
      </c>
      <c r="M183" s="215" t="s">
        <v>312</v>
      </c>
      <c r="N183" s="264">
        <v>0</v>
      </c>
      <c r="O183" s="215" t="s">
        <v>312</v>
      </c>
      <c r="P183" s="215" t="s">
        <v>312</v>
      </c>
      <c r="Q183" s="215" t="s">
        <v>312</v>
      </c>
      <c r="R183" s="264">
        <v>0</v>
      </c>
      <c r="S183" s="214">
        <v>0</v>
      </c>
      <c r="T183" s="214">
        <v>24</v>
      </c>
      <c r="U183" s="214">
        <v>15</v>
      </c>
      <c r="V183" s="264">
        <v>0</v>
      </c>
      <c r="W183" s="215" t="s">
        <v>312</v>
      </c>
      <c r="X183" s="214">
        <v>0</v>
      </c>
      <c r="Y183" s="264">
        <v>0</v>
      </c>
      <c r="Z183" s="215" t="s">
        <v>312</v>
      </c>
      <c r="AA183" s="264">
        <v>0</v>
      </c>
      <c r="AB183" s="214">
        <v>1</v>
      </c>
      <c r="AC183" s="215" t="s">
        <v>312</v>
      </c>
      <c r="AD183" s="215" t="s">
        <v>312</v>
      </c>
      <c r="AE183" s="264">
        <v>0</v>
      </c>
      <c r="AF183" s="265">
        <v>49.1</v>
      </c>
      <c r="AG183" s="215" t="s">
        <v>312</v>
      </c>
      <c r="AH183" s="215" t="s">
        <v>312</v>
      </c>
      <c r="AI183" s="214">
        <v>17</v>
      </c>
      <c r="AJ183" s="214">
        <v>21</v>
      </c>
      <c r="AK183" s="215" t="s">
        <v>312</v>
      </c>
      <c r="AL183" s="215" t="s">
        <v>312</v>
      </c>
      <c r="AM183" s="264">
        <v>0</v>
      </c>
      <c r="AN183" s="264">
        <v>0</v>
      </c>
      <c r="AO183" s="215" t="s">
        <v>312</v>
      </c>
      <c r="AP183" s="215" t="s">
        <v>312</v>
      </c>
      <c r="AQ183" s="264">
        <v>0</v>
      </c>
      <c r="AR183" s="214">
        <v>5</v>
      </c>
      <c r="AS183" s="214">
        <v>13</v>
      </c>
      <c r="AT183" s="214">
        <v>21</v>
      </c>
      <c r="AU183" s="215" t="s">
        <v>312</v>
      </c>
      <c r="AV183" s="215" t="s">
        <v>312</v>
      </c>
      <c r="AW183" s="264">
        <v>0</v>
      </c>
      <c r="AX183" s="214">
        <v>5</v>
      </c>
      <c r="AY183" s="214">
        <v>13</v>
      </c>
      <c r="AZ183" s="214">
        <v>21</v>
      </c>
      <c r="BA183" s="214">
        <v>17</v>
      </c>
      <c r="BB183" s="264">
        <v>0</v>
      </c>
      <c r="BC183" s="214">
        <v>54</v>
      </c>
      <c r="BD183" s="214">
        <v>38</v>
      </c>
      <c r="BE183" s="214">
        <v>0</v>
      </c>
      <c r="BF183" s="214">
        <v>16</v>
      </c>
      <c r="BG183" s="214">
        <v>0</v>
      </c>
      <c r="BH183" s="214">
        <v>8</v>
      </c>
      <c r="BI183" s="214">
        <v>35</v>
      </c>
      <c r="BJ183" s="214">
        <v>0</v>
      </c>
      <c r="BK183" s="214">
        <v>11</v>
      </c>
      <c r="BL183" s="214">
        <v>0</v>
      </c>
      <c r="BM183" s="215" t="s">
        <v>312</v>
      </c>
      <c r="BN183" s="215" t="s">
        <v>312</v>
      </c>
      <c r="BO183" s="214">
        <v>39</v>
      </c>
      <c r="BP183" s="214">
        <v>0</v>
      </c>
      <c r="BQ183" s="214">
        <v>49</v>
      </c>
      <c r="BR183" s="215" t="s">
        <v>312</v>
      </c>
      <c r="BS183" s="215" t="s">
        <v>312</v>
      </c>
      <c r="BT183" s="214">
        <v>0</v>
      </c>
      <c r="BU183" s="214">
        <v>0</v>
      </c>
      <c r="BV183" s="214">
        <v>19</v>
      </c>
      <c r="BW183" s="214">
        <v>35</v>
      </c>
      <c r="BX183" s="266">
        <v>0</v>
      </c>
      <c r="BY183" s="261">
        <f t="shared" si="7"/>
        <v>0.30357142857142855</v>
      </c>
      <c r="BZ183" s="261">
        <f t="shared" si="8"/>
        <v>0.10714285714285714</v>
      </c>
      <c r="CA183" s="267"/>
    </row>
    <row r="184" spans="1:79" s="260" customFormat="1" ht="15.75" hidden="1" x14ac:dyDescent="0.25">
      <c r="A184" s="257" t="str">
        <f t="shared" si="6"/>
        <v>2012Provinces/territories with available dataNurse practitioners</v>
      </c>
      <c r="B184" s="213">
        <v>2012</v>
      </c>
      <c r="C184" s="213"/>
      <c r="D184" s="213"/>
      <c r="E184" s="208" t="s">
        <v>357</v>
      </c>
      <c r="F184" s="209" t="s">
        <v>5</v>
      </c>
      <c r="G184" s="214">
        <v>3286</v>
      </c>
      <c r="H184" s="268" t="s">
        <v>233</v>
      </c>
      <c r="I184" s="268" t="s">
        <v>233</v>
      </c>
      <c r="J184" s="268" t="s">
        <v>233</v>
      </c>
      <c r="K184" s="268" t="s">
        <v>233</v>
      </c>
      <c r="L184" s="268" t="s">
        <v>233</v>
      </c>
      <c r="M184" s="268" t="s">
        <v>233</v>
      </c>
      <c r="N184" s="268" t="s">
        <v>233</v>
      </c>
      <c r="O184" s="268" t="s">
        <v>233</v>
      </c>
      <c r="P184" s="268" t="s">
        <v>233</v>
      </c>
      <c r="Q184" s="268" t="s">
        <v>233</v>
      </c>
      <c r="R184" s="268" t="s">
        <v>233</v>
      </c>
      <c r="S184" s="268" t="s">
        <v>233</v>
      </c>
      <c r="T184" s="268" t="s">
        <v>233</v>
      </c>
      <c r="U184" s="268" t="s">
        <v>233</v>
      </c>
      <c r="V184" s="268" t="s">
        <v>233</v>
      </c>
      <c r="W184" s="214">
        <v>3103</v>
      </c>
      <c r="X184" s="264">
        <v>3</v>
      </c>
      <c r="Y184" s="214">
        <v>15</v>
      </c>
      <c r="Z184" s="264">
        <v>19</v>
      </c>
      <c r="AA184" s="214">
        <v>24</v>
      </c>
      <c r="AB184" s="214">
        <v>67</v>
      </c>
      <c r="AC184" s="214">
        <v>3037</v>
      </c>
      <c r="AD184" s="214">
        <v>191</v>
      </c>
      <c r="AE184" s="264">
        <v>0</v>
      </c>
      <c r="AF184" s="265">
        <v>45</v>
      </c>
      <c r="AG184" s="214">
        <v>111</v>
      </c>
      <c r="AH184" s="214">
        <v>935</v>
      </c>
      <c r="AI184" s="214">
        <v>1104</v>
      </c>
      <c r="AJ184" s="214">
        <v>932</v>
      </c>
      <c r="AK184" s="214">
        <v>147</v>
      </c>
      <c r="AL184" s="214">
        <v>31</v>
      </c>
      <c r="AM184" s="264">
        <v>8</v>
      </c>
      <c r="AN184" s="264">
        <v>0</v>
      </c>
      <c r="AO184" s="214">
        <v>3045</v>
      </c>
      <c r="AP184" s="214">
        <v>130</v>
      </c>
      <c r="AQ184" s="214">
        <v>55</v>
      </c>
      <c r="AR184" s="214">
        <v>626</v>
      </c>
      <c r="AS184" s="214">
        <v>980</v>
      </c>
      <c r="AT184" s="214">
        <v>1059</v>
      </c>
      <c r="AU184" s="214">
        <v>3045</v>
      </c>
      <c r="AV184" s="214">
        <v>130</v>
      </c>
      <c r="AW184" s="214">
        <v>55</v>
      </c>
      <c r="AX184" s="214">
        <v>626</v>
      </c>
      <c r="AY184" s="214">
        <v>980</v>
      </c>
      <c r="AZ184" s="214">
        <v>1059</v>
      </c>
      <c r="BA184" s="214">
        <v>619</v>
      </c>
      <c r="BB184" s="264">
        <v>2</v>
      </c>
      <c r="BC184" s="214">
        <v>3157</v>
      </c>
      <c r="BD184" s="214">
        <v>2549</v>
      </c>
      <c r="BE184" s="214">
        <v>456</v>
      </c>
      <c r="BF184" s="214">
        <v>152</v>
      </c>
      <c r="BG184" s="264">
        <v>0</v>
      </c>
      <c r="BH184" s="214">
        <v>1251</v>
      </c>
      <c r="BI184" s="214">
        <v>1013</v>
      </c>
      <c r="BJ184" s="214">
        <v>69</v>
      </c>
      <c r="BK184" s="214">
        <v>776</v>
      </c>
      <c r="BL184" s="214">
        <v>48</v>
      </c>
      <c r="BM184" s="214">
        <v>177</v>
      </c>
      <c r="BN184" s="214">
        <v>44</v>
      </c>
      <c r="BO184" s="214">
        <v>2881</v>
      </c>
      <c r="BP184" s="214">
        <v>40</v>
      </c>
      <c r="BQ184" s="214">
        <v>2934</v>
      </c>
      <c r="BR184" s="214">
        <v>60</v>
      </c>
      <c r="BS184" s="214">
        <v>98</v>
      </c>
      <c r="BT184" s="214">
        <v>4</v>
      </c>
      <c r="BU184" s="214">
        <v>56</v>
      </c>
      <c r="BV184" s="214">
        <v>2566</v>
      </c>
      <c r="BW184" s="214">
        <v>591</v>
      </c>
      <c r="BX184" s="216">
        <v>0</v>
      </c>
      <c r="BY184" s="261" t="str">
        <f t="shared" si="7"/>
        <v>—</v>
      </c>
      <c r="BZ184" s="261" t="str">
        <f t="shared" si="8"/>
        <v>—</v>
      </c>
      <c r="CA184" s="267"/>
    </row>
    <row r="185" spans="1:79" s="260" customFormat="1" hidden="1" x14ac:dyDescent="0.25">
      <c r="A185" s="257" t="str">
        <f t="shared" si="6"/>
        <v>2013Newfoundland and LabradorNurse practitioners</v>
      </c>
      <c r="B185" s="213">
        <v>2013</v>
      </c>
      <c r="C185" s="213"/>
      <c r="D185" s="213"/>
      <c r="E185" s="209" t="s">
        <v>14</v>
      </c>
      <c r="F185" s="209" t="s">
        <v>5</v>
      </c>
      <c r="G185" s="264">
        <v>124</v>
      </c>
      <c r="H185" s="264">
        <v>11</v>
      </c>
      <c r="I185" s="264">
        <v>4</v>
      </c>
      <c r="J185" s="264">
        <v>113</v>
      </c>
      <c r="K185" s="264">
        <v>1</v>
      </c>
      <c r="L185" s="264">
        <v>9</v>
      </c>
      <c r="M185" s="264">
        <v>1</v>
      </c>
      <c r="N185" s="264">
        <v>0</v>
      </c>
      <c r="O185" s="264">
        <v>1</v>
      </c>
      <c r="P185" s="264">
        <v>2</v>
      </c>
      <c r="Q185" s="264">
        <v>1</v>
      </c>
      <c r="R185" s="264">
        <v>0</v>
      </c>
      <c r="S185" s="264">
        <v>5</v>
      </c>
      <c r="T185" s="264">
        <v>89</v>
      </c>
      <c r="U185" s="264">
        <v>19</v>
      </c>
      <c r="V185" s="264">
        <v>0</v>
      </c>
      <c r="W185" s="264">
        <v>124</v>
      </c>
      <c r="X185" s="264">
        <v>0</v>
      </c>
      <c r="Y185" s="264">
        <v>0</v>
      </c>
      <c r="Z185" s="264">
        <v>0</v>
      </c>
      <c r="AA185" s="264">
        <v>0</v>
      </c>
      <c r="AB185" s="264">
        <v>0</v>
      </c>
      <c r="AC185" s="264">
        <v>106</v>
      </c>
      <c r="AD185" s="264">
        <v>18</v>
      </c>
      <c r="AE185" s="264">
        <v>0</v>
      </c>
      <c r="AF185" s="264">
        <v>46.9</v>
      </c>
      <c r="AG185" s="264">
        <v>0</v>
      </c>
      <c r="AH185" s="264">
        <v>20</v>
      </c>
      <c r="AI185" s="264">
        <v>62</v>
      </c>
      <c r="AJ185" s="264">
        <v>33</v>
      </c>
      <c r="AK185" s="264">
        <v>7</v>
      </c>
      <c r="AL185" s="264">
        <v>0</v>
      </c>
      <c r="AM185" s="264">
        <v>2</v>
      </c>
      <c r="AN185" s="264">
        <v>0</v>
      </c>
      <c r="AO185" s="264">
        <v>124</v>
      </c>
      <c r="AP185" s="264">
        <v>0</v>
      </c>
      <c r="AQ185" s="264">
        <v>0</v>
      </c>
      <c r="AR185" s="264">
        <v>6</v>
      </c>
      <c r="AS185" s="264">
        <v>43</v>
      </c>
      <c r="AT185" s="264">
        <v>48</v>
      </c>
      <c r="AU185" s="264">
        <v>124</v>
      </c>
      <c r="AV185" s="264">
        <v>0</v>
      </c>
      <c r="AW185" s="264">
        <v>0</v>
      </c>
      <c r="AX185" s="264">
        <v>6</v>
      </c>
      <c r="AY185" s="264">
        <v>43</v>
      </c>
      <c r="AZ185" s="264">
        <v>48</v>
      </c>
      <c r="BA185" s="264">
        <v>27</v>
      </c>
      <c r="BB185" s="264">
        <v>0</v>
      </c>
      <c r="BC185" s="264">
        <v>124</v>
      </c>
      <c r="BD185" s="264">
        <v>110</v>
      </c>
      <c r="BE185" s="264">
        <v>7</v>
      </c>
      <c r="BF185" s="264">
        <v>7</v>
      </c>
      <c r="BG185" s="264">
        <v>0</v>
      </c>
      <c r="BH185" s="264">
        <v>56</v>
      </c>
      <c r="BI185" s="264">
        <v>30</v>
      </c>
      <c r="BJ185" s="264">
        <v>9</v>
      </c>
      <c r="BK185" s="264">
        <v>29</v>
      </c>
      <c r="BL185" s="264">
        <v>0</v>
      </c>
      <c r="BM185" s="264">
        <v>3</v>
      </c>
      <c r="BN185" s="264">
        <v>9</v>
      </c>
      <c r="BO185" s="264">
        <v>112</v>
      </c>
      <c r="BP185" s="264">
        <v>0</v>
      </c>
      <c r="BQ185" s="264">
        <v>111</v>
      </c>
      <c r="BR185" s="264">
        <v>6</v>
      </c>
      <c r="BS185" s="264">
        <v>6</v>
      </c>
      <c r="BT185" s="264">
        <v>1</v>
      </c>
      <c r="BU185" s="264">
        <v>0</v>
      </c>
      <c r="BV185" s="264">
        <v>67</v>
      </c>
      <c r="BW185" s="264">
        <v>57</v>
      </c>
      <c r="BX185" s="266">
        <v>0</v>
      </c>
      <c r="BY185" s="261">
        <f t="shared" si="7"/>
        <v>8.8709677419354843E-2</v>
      </c>
      <c r="BZ185" s="261">
        <f t="shared" si="8"/>
        <v>3.2258064516129031E-2</v>
      </c>
      <c r="CA185" s="267"/>
    </row>
    <row r="186" spans="1:79" s="260" customFormat="1" hidden="1" x14ac:dyDescent="0.25">
      <c r="A186" s="257" t="str">
        <f t="shared" si="6"/>
        <v>2013Prince Edward IslandNurse practitioners</v>
      </c>
      <c r="B186" s="213">
        <v>2013</v>
      </c>
      <c r="C186" s="213"/>
      <c r="D186" s="213"/>
      <c r="E186" s="209" t="s">
        <v>15</v>
      </c>
      <c r="F186" s="209" t="s">
        <v>5</v>
      </c>
      <c r="G186" s="215">
        <v>6</v>
      </c>
      <c r="H186" s="215">
        <v>3</v>
      </c>
      <c r="I186" s="215">
        <v>1</v>
      </c>
      <c r="J186" s="215">
        <v>3</v>
      </c>
      <c r="K186" s="215">
        <v>2</v>
      </c>
      <c r="L186" s="215">
        <v>0</v>
      </c>
      <c r="M186" s="215">
        <v>1</v>
      </c>
      <c r="N186" s="264">
        <v>0</v>
      </c>
      <c r="O186" s="215">
        <v>1</v>
      </c>
      <c r="P186" s="215">
        <v>0</v>
      </c>
      <c r="Q186" s="215">
        <v>0</v>
      </c>
      <c r="R186" s="264">
        <v>0</v>
      </c>
      <c r="S186" s="215">
        <v>0</v>
      </c>
      <c r="T186" s="215">
        <v>3</v>
      </c>
      <c r="U186" s="215">
        <v>0</v>
      </c>
      <c r="V186" s="264">
        <v>0</v>
      </c>
      <c r="W186" s="215">
        <v>5</v>
      </c>
      <c r="X186" s="264">
        <v>0</v>
      </c>
      <c r="Y186" s="264">
        <v>0</v>
      </c>
      <c r="Z186" s="264">
        <v>0</v>
      </c>
      <c r="AA186" s="264">
        <v>0</v>
      </c>
      <c r="AB186" s="215">
        <v>1</v>
      </c>
      <c r="AC186" s="215">
        <v>6</v>
      </c>
      <c r="AD186" s="215">
        <v>0</v>
      </c>
      <c r="AE186" s="264">
        <v>0</v>
      </c>
      <c r="AF186" s="270">
        <v>41.5</v>
      </c>
      <c r="AG186" s="215">
        <v>1</v>
      </c>
      <c r="AH186" s="215">
        <v>1</v>
      </c>
      <c r="AI186" s="215">
        <v>3</v>
      </c>
      <c r="AJ186" s="215">
        <v>1</v>
      </c>
      <c r="AK186" s="215">
        <v>0</v>
      </c>
      <c r="AL186" s="215">
        <v>0</v>
      </c>
      <c r="AM186" s="264">
        <v>0</v>
      </c>
      <c r="AN186" s="264">
        <v>0</v>
      </c>
      <c r="AO186" s="215">
        <v>3</v>
      </c>
      <c r="AP186" s="215">
        <v>1</v>
      </c>
      <c r="AQ186" s="264">
        <v>2</v>
      </c>
      <c r="AR186" s="215">
        <v>3</v>
      </c>
      <c r="AS186" s="215">
        <v>1</v>
      </c>
      <c r="AT186" s="215">
        <v>2</v>
      </c>
      <c r="AU186" s="215">
        <v>3</v>
      </c>
      <c r="AV186" s="215">
        <v>1</v>
      </c>
      <c r="AW186" s="264">
        <v>2</v>
      </c>
      <c r="AX186" s="215">
        <v>3</v>
      </c>
      <c r="AY186" s="215">
        <v>1</v>
      </c>
      <c r="AZ186" s="215">
        <v>2</v>
      </c>
      <c r="BA186" s="215">
        <v>0</v>
      </c>
      <c r="BB186" s="264">
        <v>0</v>
      </c>
      <c r="BC186" s="215">
        <v>5</v>
      </c>
      <c r="BD186" s="215">
        <v>5</v>
      </c>
      <c r="BE186" s="264">
        <v>0</v>
      </c>
      <c r="BF186" s="215">
        <v>0</v>
      </c>
      <c r="BG186" s="264">
        <v>0</v>
      </c>
      <c r="BH186" s="215">
        <v>0</v>
      </c>
      <c r="BI186" s="215">
        <v>4</v>
      </c>
      <c r="BJ186" s="264">
        <v>0</v>
      </c>
      <c r="BK186" s="215">
        <v>1</v>
      </c>
      <c r="BL186" s="264">
        <v>0</v>
      </c>
      <c r="BM186" s="215">
        <v>0</v>
      </c>
      <c r="BN186" s="215">
        <v>0</v>
      </c>
      <c r="BO186" s="215">
        <v>5</v>
      </c>
      <c r="BP186" s="215">
        <v>0</v>
      </c>
      <c r="BQ186" s="215">
        <v>4</v>
      </c>
      <c r="BR186" s="264">
        <v>0</v>
      </c>
      <c r="BS186" s="215">
        <v>1</v>
      </c>
      <c r="BT186" s="215">
        <v>0</v>
      </c>
      <c r="BU186" s="215">
        <v>0</v>
      </c>
      <c r="BV186" s="215">
        <v>3</v>
      </c>
      <c r="BW186" s="264">
        <v>2</v>
      </c>
      <c r="BX186" s="266">
        <v>0</v>
      </c>
      <c r="BY186" s="261">
        <f t="shared" si="7"/>
        <v>0.5</v>
      </c>
      <c r="BZ186" s="261">
        <f t="shared" si="8"/>
        <v>0.16666666666666666</v>
      </c>
      <c r="CA186" s="267"/>
    </row>
    <row r="187" spans="1:79" s="260" customFormat="1" hidden="1" x14ac:dyDescent="0.25">
      <c r="A187" s="257" t="str">
        <f t="shared" si="6"/>
        <v>2013Nova ScotiaNurse practitioners</v>
      </c>
      <c r="B187" s="213">
        <v>2013</v>
      </c>
      <c r="C187" s="213"/>
      <c r="D187" s="213"/>
      <c r="E187" s="209" t="s">
        <v>16</v>
      </c>
      <c r="F187" s="209" t="s">
        <v>5</v>
      </c>
      <c r="G187" s="214">
        <v>138</v>
      </c>
      <c r="H187" s="214">
        <v>9</v>
      </c>
      <c r="I187" s="214">
        <v>7</v>
      </c>
      <c r="J187" s="214">
        <v>129</v>
      </c>
      <c r="K187" s="214">
        <v>1</v>
      </c>
      <c r="L187" s="214">
        <v>6</v>
      </c>
      <c r="M187" s="214">
        <v>2</v>
      </c>
      <c r="N187" s="264">
        <v>0</v>
      </c>
      <c r="O187" s="214">
        <v>0</v>
      </c>
      <c r="P187" s="214">
        <v>2</v>
      </c>
      <c r="Q187" s="214">
        <v>5</v>
      </c>
      <c r="R187" s="264">
        <v>0</v>
      </c>
      <c r="S187" s="214">
        <v>9</v>
      </c>
      <c r="T187" s="214">
        <v>98</v>
      </c>
      <c r="U187" s="214">
        <v>22</v>
      </c>
      <c r="V187" s="264">
        <v>0</v>
      </c>
      <c r="W187" s="214">
        <v>132</v>
      </c>
      <c r="X187" s="214">
        <v>0</v>
      </c>
      <c r="Y187" s="214">
        <v>0</v>
      </c>
      <c r="Z187" s="214">
        <v>0</v>
      </c>
      <c r="AA187" s="214">
        <v>0</v>
      </c>
      <c r="AB187" s="214">
        <v>6</v>
      </c>
      <c r="AC187" s="214">
        <v>133</v>
      </c>
      <c r="AD187" s="214">
        <v>5</v>
      </c>
      <c r="AE187" s="264">
        <v>0</v>
      </c>
      <c r="AF187" s="265">
        <v>46.9</v>
      </c>
      <c r="AG187" s="214">
        <v>1</v>
      </c>
      <c r="AH187" s="214">
        <v>25</v>
      </c>
      <c r="AI187" s="214">
        <v>59</v>
      </c>
      <c r="AJ187" s="214">
        <v>43</v>
      </c>
      <c r="AK187" s="214">
        <v>8</v>
      </c>
      <c r="AL187" s="214">
        <v>2</v>
      </c>
      <c r="AM187" s="214">
        <v>0</v>
      </c>
      <c r="AN187" s="264">
        <v>0</v>
      </c>
      <c r="AO187" s="214">
        <v>134</v>
      </c>
      <c r="AP187" s="214">
        <v>4</v>
      </c>
      <c r="AQ187" s="214">
        <v>0</v>
      </c>
      <c r="AR187" s="214">
        <v>13</v>
      </c>
      <c r="AS187" s="214">
        <v>39</v>
      </c>
      <c r="AT187" s="214">
        <v>57</v>
      </c>
      <c r="AU187" s="214">
        <v>134</v>
      </c>
      <c r="AV187" s="214">
        <v>4</v>
      </c>
      <c r="AW187" s="214">
        <v>0</v>
      </c>
      <c r="AX187" s="214">
        <v>13</v>
      </c>
      <c r="AY187" s="214">
        <v>39</v>
      </c>
      <c r="AZ187" s="214">
        <v>57</v>
      </c>
      <c r="BA187" s="214">
        <v>29</v>
      </c>
      <c r="BB187" s="214">
        <v>0</v>
      </c>
      <c r="BC187" s="214">
        <v>132</v>
      </c>
      <c r="BD187" s="214">
        <v>112</v>
      </c>
      <c r="BE187" s="214">
        <v>12</v>
      </c>
      <c r="BF187" s="214">
        <v>8</v>
      </c>
      <c r="BG187" s="214">
        <v>0</v>
      </c>
      <c r="BH187" s="214">
        <v>57</v>
      </c>
      <c r="BI187" s="214">
        <v>60</v>
      </c>
      <c r="BJ187" s="214">
        <v>3</v>
      </c>
      <c r="BK187" s="214">
        <v>12</v>
      </c>
      <c r="BL187" s="214">
        <v>0</v>
      </c>
      <c r="BM187" s="214">
        <v>8</v>
      </c>
      <c r="BN187" s="214">
        <v>0</v>
      </c>
      <c r="BO187" s="214">
        <v>124</v>
      </c>
      <c r="BP187" s="214">
        <v>0</v>
      </c>
      <c r="BQ187" s="214">
        <v>125</v>
      </c>
      <c r="BR187" s="214">
        <v>1</v>
      </c>
      <c r="BS187" s="214">
        <v>5</v>
      </c>
      <c r="BT187" s="214">
        <v>1</v>
      </c>
      <c r="BU187" s="214">
        <v>0</v>
      </c>
      <c r="BV187" s="214">
        <v>87</v>
      </c>
      <c r="BW187" s="214">
        <v>45</v>
      </c>
      <c r="BX187" s="216">
        <v>0</v>
      </c>
      <c r="BY187" s="261">
        <f t="shared" si="7"/>
        <v>6.5217391304347824E-2</v>
      </c>
      <c r="BZ187" s="261">
        <f t="shared" si="8"/>
        <v>5.0724637681159424E-2</v>
      </c>
      <c r="CA187" s="267"/>
    </row>
    <row r="188" spans="1:79" s="260" customFormat="1" hidden="1" x14ac:dyDescent="0.25">
      <c r="A188" s="257" t="str">
        <f t="shared" si="6"/>
        <v>2013New BrunswickNurse practitioners</v>
      </c>
      <c r="B188" s="213">
        <v>2013</v>
      </c>
      <c r="C188" s="213"/>
      <c r="D188" s="213"/>
      <c r="E188" s="259" t="s">
        <v>17</v>
      </c>
      <c r="F188" s="209" t="s">
        <v>5</v>
      </c>
      <c r="G188" s="214">
        <v>107</v>
      </c>
      <c r="H188" s="214">
        <v>8</v>
      </c>
      <c r="I188" s="214">
        <v>7</v>
      </c>
      <c r="J188" s="214">
        <v>99</v>
      </c>
      <c r="K188" s="214">
        <v>6</v>
      </c>
      <c r="L188" s="214">
        <v>2</v>
      </c>
      <c r="M188" s="214">
        <v>0</v>
      </c>
      <c r="N188" s="264">
        <v>0</v>
      </c>
      <c r="O188" s="214">
        <v>2</v>
      </c>
      <c r="P188" s="214">
        <v>4</v>
      </c>
      <c r="Q188" s="214">
        <v>1</v>
      </c>
      <c r="R188" s="264">
        <v>0</v>
      </c>
      <c r="S188" s="214">
        <v>21</v>
      </c>
      <c r="T188" s="214">
        <v>65</v>
      </c>
      <c r="U188" s="214">
        <v>13</v>
      </c>
      <c r="V188" s="264">
        <v>0</v>
      </c>
      <c r="W188" s="214">
        <v>102</v>
      </c>
      <c r="X188" s="264">
        <v>0</v>
      </c>
      <c r="Y188" s="264">
        <v>0</v>
      </c>
      <c r="Z188" s="264">
        <v>1</v>
      </c>
      <c r="AA188" s="264">
        <v>4</v>
      </c>
      <c r="AB188" s="264">
        <v>0</v>
      </c>
      <c r="AC188" s="214">
        <v>104</v>
      </c>
      <c r="AD188" s="214">
        <v>3</v>
      </c>
      <c r="AE188" s="264">
        <v>0</v>
      </c>
      <c r="AF188" s="265">
        <v>42.7</v>
      </c>
      <c r="AG188" s="264">
        <v>4</v>
      </c>
      <c r="AH188" s="214">
        <v>42</v>
      </c>
      <c r="AI188" s="214">
        <v>35</v>
      </c>
      <c r="AJ188" s="214">
        <v>22</v>
      </c>
      <c r="AK188" s="214">
        <v>3</v>
      </c>
      <c r="AL188" s="214">
        <v>0</v>
      </c>
      <c r="AM188" s="214">
        <v>1</v>
      </c>
      <c r="AN188" s="264">
        <v>0</v>
      </c>
      <c r="AO188" s="214">
        <v>103</v>
      </c>
      <c r="AP188" s="264">
        <v>4</v>
      </c>
      <c r="AQ188" s="264">
        <v>0</v>
      </c>
      <c r="AR188" s="214">
        <v>23</v>
      </c>
      <c r="AS188" s="214">
        <v>36</v>
      </c>
      <c r="AT188" s="214">
        <v>35</v>
      </c>
      <c r="AU188" s="214">
        <v>103</v>
      </c>
      <c r="AV188" s="264">
        <v>4</v>
      </c>
      <c r="AW188" s="264">
        <v>0</v>
      </c>
      <c r="AX188" s="214">
        <v>23</v>
      </c>
      <c r="AY188" s="214">
        <v>36</v>
      </c>
      <c r="AZ188" s="214">
        <v>35</v>
      </c>
      <c r="BA188" s="214">
        <v>13</v>
      </c>
      <c r="BB188" s="264">
        <v>0</v>
      </c>
      <c r="BC188" s="214">
        <v>102</v>
      </c>
      <c r="BD188" s="214">
        <v>83</v>
      </c>
      <c r="BE188" s="214">
        <v>16</v>
      </c>
      <c r="BF188" s="214">
        <v>3</v>
      </c>
      <c r="BG188" s="264">
        <v>0</v>
      </c>
      <c r="BH188" s="214">
        <v>33</v>
      </c>
      <c r="BI188" s="214">
        <v>52</v>
      </c>
      <c r="BJ188" s="214">
        <v>5</v>
      </c>
      <c r="BK188" s="214">
        <v>12</v>
      </c>
      <c r="BL188" s="214">
        <v>0</v>
      </c>
      <c r="BM188" s="264">
        <v>16</v>
      </c>
      <c r="BN188" s="264">
        <v>0</v>
      </c>
      <c r="BO188" s="214">
        <v>86</v>
      </c>
      <c r="BP188" s="214">
        <v>0</v>
      </c>
      <c r="BQ188" s="214">
        <v>98</v>
      </c>
      <c r="BR188" s="214">
        <v>0</v>
      </c>
      <c r="BS188" s="214">
        <v>4</v>
      </c>
      <c r="BT188" s="264">
        <v>0</v>
      </c>
      <c r="BU188" s="214">
        <v>0</v>
      </c>
      <c r="BV188" s="214">
        <v>63</v>
      </c>
      <c r="BW188" s="214">
        <v>39</v>
      </c>
      <c r="BX188" s="266">
        <v>0</v>
      </c>
      <c r="BY188" s="261">
        <f t="shared" si="7"/>
        <v>7.476635514018691E-2</v>
      </c>
      <c r="BZ188" s="261">
        <f t="shared" si="8"/>
        <v>6.5420560747663545E-2</v>
      </c>
      <c r="CA188" s="267"/>
    </row>
    <row r="189" spans="1:79" s="260" customFormat="1" hidden="1" x14ac:dyDescent="0.25">
      <c r="A189" s="257" t="str">
        <f t="shared" si="6"/>
        <v>2013QuebecNurse practitioners</v>
      </c>
      <c r="B189" s="213">
        <v>2013</v>
      </c>
      <c r="C189" s="213"/>
      <c r="D189" s="213"/>
      <c r="E189" s="259" t="s">
        <v>18</v>
      </c>
      <c r="F189" s="209" t="s">
        <v>5</v>
      </c>
      <c r="G189" s="214">
        <v>202</v>
      </c>
      <c r="H189" s="264">
        <v>54</v>
      </c>
      <c r="I189" s="214">
        <v>5</v>
      </c>
      <c r="J189" s="264">
        <v>148</v>
      </c>
      <c r="K189" s="264">
        <v>37</v>
      </c>
      <c r="L189" s="214">
        <v>17</v>
      </c>
      <c r="M189" s="264">
        <v>0</v>
      </c>
      <c r="N189" s="264">
        <v>0</v>
      </c>
      <c r="O189" s="264">
        <v>1</v>
      </c>
      <c r="P189" s="214">
        <v>4</v>
      </c>
      <c r="Q189" s="214">
        <v>0</v>
      </c>
      <c r="R189" s="264">
        <v>0</v>
      </c>
      <c r="S189" s="264">
        <v>58</v>
      </c>
      <c r="T189" s="214">
        <v>85</v>
      </c>
      <c r="U189" s="214">
        <v>5</v>
      </c>
      <c r="V189" s="264">
        <v>0</v>
      </c>
      <c r="W189" s="214">
        <v>201</v>
      </c>
      <c r="X189" s="264">
        <v>0</v>
      </c>
      <c r="Y189" s="264">
        <v>0</v>
      </c>
      <c r="Z189" s="264">
        <v>0</v>
      </c>
      <c r="AA189" s="264">
        <v>0</v>
      </c>
      <c r="AB189" s="264">
        <v>1</v>
      </c>
      <c r="AC189" s="214">
        <v>183</v>
      </c>
      <c r="AD189" s="264">
        <v>19</v>
      </c>
      <c r="AE189" s="264">
        <v>0</v>
      </c>
      <c r="AF189" s="265">
        <v>36.799999999999997</v>
      </c>
      <c r="AG189" s="264">
        <v>18</v>
      </c>
      <c r="AH189" s="214">
        <v>127</v>
      </c>
      <c r="AI189" s="214">
        <v>43</v>
      </c>
      <c r="AJ189" s="264">
        <v>13</v>
      </c>
      <c r="AK189" s="214">
        <v>1</v>
      </c>
      <c r="AL189" s="264">
        <v>0</v>
      </c>
      <c r="AM189" s="264">
        <v>0</v>
      </c>
      <c r="AN189" s="264">
        <v>0</v>
      </c>
      <c r="AO189" s="214">
        <v>200</v>
      </c>
      <c r="AP189" s="264">
        <v>2</v>
      </c>
      <c r="AQ189" s="214">
        <v>0</v>
      </c>
      <c r="AR189" s="214">
        <v>82</v>
      </c>
      <c r="AS189" s="214">
        <v>87</v>
      </c>
      <c r="AT189" s="214">
        <v>24</v>
      </c>
      <c r="AU189" s="214">
        <v>200</v>
      </c>
      <c r="AV189" s="264">
        <v>2</v>
      </c>
      <c r="AW189" s="214">
        <v>0</v>
      </c>
      <c r="AX189" s="214">
        <v>82</v>
      </c>
      <c r="AY189" s="214">
        <v>87</v>
      </c>
      <c r="AZ189" s="214">
        <v>24</v>
      </c>
      <c r="BA189" s="214">
        <v>9</v>
      </c>
      <c r="BB189" s="264">
        <v>0</v>
      </c>
      <c r="BC189" s="214">
        <v>201</v>
      </c>
      <c r="BD189" s="214">
        <v>190</v>
      </c>
      <c r="BE189" s="264">
        <v>10</v>
      </c>
      <c r="BF189" s="264">
        <v>1</v>
      </c>
      <c r="BG189" s="264">
        <v>0</v>
      </c>
      <c r="BH189" s="214">
        <v>85</v>
      </c>
      <c r="BI189" s="214">
        <v>55</v>
      </c>
      <c r="BJ189" s="264">
        <v>2</v>
      </c>
      <c r="BK189" s="214">
        <v>59</v>
      </c>
      <c r="BL189" s="264">
        <v>0</v>
      </c>
      <c r="BM189" s="264">
        <v>8</v>
      </c>
      <c r="BN189" s="264">
        <v>1</v>
      </c>
      <c r="BO189" s="214">
        <v>192</v>
      </c>
      <c r="BP189" s="214">
        <v>0</v>
      </c>
      <c r="BQ189" s="214">
        <v>200</v>
      </c>
      <c r="BR189" s="264">
        <v>1</v>
      </c>
      <c r="BS189" s="214">
        <v>0</v>
      </c>
      <c r="BT189" s="264">
        <v>0</v>
      </c>
      <c r="BU189" s="264">
        <v>0</v>
      </c>
      <c r="BV189" s="214">
        <v>164</v>
      </c>
      <c r="BW189" s="264">
        <v>37</v>
      </c>
      <c r="BX189" s="266">
        <v>0</v>
      </c>
      <c r="BY189" s="261">
        <f t="shared" si="7"/>
        <v>0.26732673267326734</v>
      </c>
      <c r="BZ189" s="261">
        <f t="shared" si="8"/>
        <v>2.4752475247524754E-2</v>
      </c>
      <c r="CA189" s="267"/>
    </row>
    <row r="190" spans="1:79" s="260" customFormat="1" hidden="1" x14ac:dyDescent="0.25">
      <c r="A190" s="257" t="str">
        <f t="shared" si="6"/>
        <v>2013OntarioNurse practitioners</v>
      </c>
      <c r="B190" s="213">
        <v>2013</v>
      </c>
      <c r="C190" s="213"/>
      <c r="D190" s="213"/>
      <c r="E190" s="209" t="s">
        <v>19</v>
      </c>
      <c r="F190" s="209" t="s">
        <v>5</v>
      </c>
      <c r="G190" s="214">
        <v>2158</v>
      </c>
      <c r="H190" s="214">
        <v>251</v>
      </c>
      <c r="I190" s="214">
        <v>81</v>
      </c>
      <c r="J190" s="264">
        <v>1907</v>
      </c>
      <c r="K190" s="214">
        <v>124</v>
      </c>
      <c r="L190" s="214">
        <v>116</v>
      </c>
      <c r="M190" s="264">
        <v>11</v>
      </c>
      <c r="N190" s="264">
        <v>0</v>
      </c>
      <c r="O190" s="214">
        <v>10</v>
      </c>
      <c r="P190" s="214">
        <v>41</v>
      </c>
      <c r="Q190" s="264">
        <v>30</v>
      </c>
      <c r="R190" s="264">
        <v>0</v>
      </c>
      <c r="S190" s="214">
        <v>263</v>
      </c>
      <c r="T190" s="214">
        <v>1214</v>
      </c>
      <c r="U190" s="214">
        <v>430</v>
      </c>
      <c r="V190" s="264">
        <v>0</v>
      </c>
      <c r="W190" s="214">
        <v>2049</v>
      </c>
      <c r="X190" s="264">
        <v>1</v>
      </c>
      <c r="Y190" s="264">
        <v>4</v>
      </c>
      <c r="Z190" s="264">
        <v>26</v>
      </c>
      <c r="AA190" s="264">
        <v>15</v>
      </c>
      <c r="AB190" s="214">
        <v>63</v>
      </c>
      <c r="AC190" s="214">
        <v>2039</v>
      </c>
      <c r="AD190" s="214">
        <v>119</v>
      </c>
      <c r="AE190" s="264">
        <v>0</v>
      </c>
      <c r="AF190" s="265">
        <v>45.5</v>
      </c>
      <c r="AG190" s="214">
        <v>69</v>
      </c>
      <c r="AH190" s="214">
        <v>602</v>
      </c>
      <c r="AI190" s="214">
        <v>668</v>
      </c>
      <c r="AJ190" s="214">
        <v>660</v>
      </c>
      <c r="AK190" s="214">
        <v>130</v>
      </c>
      <c r="AL190" s="214">
        <v>23</v>
      </c>
      <c r="AM190" s="264">
        <v>6</v>
      </c>
      <c r="AN190" s="264">
        <v>0</v>
      </c>
      <c r="AO190" s="214">
        <v>2031</v>
      </c>
      <c r="AP190" s="214">
        <v>127</v>
      </c>
      <c r="AQ190" s="264">
        <v>0</v>
      </c>
      <c r="AR190" s="214">
        <v>432</v>
      </c>
      <c r="AS190" s="214">
        <v>589</v>
      </c>
      <c r="AT190" s="214">
        <v>687</v>
      </c>
      <c r="AU190" s="214">
        <v>2031</v>
      </c>
      <c r="AV190" s="214">
        <v>127</v>
      </c>
      <c r="AW190" s="264">
        <v>0</v>
      </c>
      <c r="AX190" s="214">
        <v>432</v>
      </c>
      <c r="AY190" s="214">
        <v>589</v>
      </c>
      <c r="AZ190" s="214">
        <v>687</v>
      </c>
      <c r="BA190" s="214">
        <v>450</v>
      </c>
      <c r="BB190" s="264">
        <v>0</v>
      </c>
      <c r="BC190" s="214">
        <v>2049</v>
      </c>
      <c r="BD190" s="214">
        <v>1706</v>
      </c>
      <c r="BE190" s="214">
        <v>300</v>
      </c>
      <c r="BF190" s="214">
        <v>43</v>
      </c>
      <c r="BG190" s="264">
        <v>0</v>
      </c>
      <c r="BH190" s="214">
        <v>785</v>
      </c>
      <c r="BI190" s="214">
        <v>549</v>
      </c>
      <c r="BJ190" s="214">
        <v>42</v>
      </c>
      <c r="BK190" s="214">
        <v>673</v>
      </c>
      <c r="BL190" s="264">
        <v>0</v>
      </c>
      <c r="BM190" s="214">
        <v>159</v>
      </c>
      <c r="BN190" s="264">
        <v>26</v>
      </c>
      <c r="BO190" s="214">
        <v>1864</v>
      </c>
      <c r="BP190" s="264">
        <v>0</v>
      </c>
      <c r="BQ190" s="214">
        <v>1988</v>
      </c>
      <c r="BR190" s="214">
        <v>29</v>
      </c>
      <c r="BS190" s="214">
        <v>32</v>
      </c>
      <c r="BT190" s="264" t="s">
        <v>233</v>
      </c>
      <c r="BU190" s="264">
        <v>0</v>
      </c>
      <c r="BV190" s="214">
        <v>1762</v>
      </c>
      <c r="BW190" s="214">
        <v>287</v>
      </c>
      <c r="BX190" s="266">
        <v>0</v>
      </c>
      <c r="BY190" s="261">
        <f t="shared" si="7"/>
        <v>0.11631139944392957</v>
      </c>
      <c r="BZ190" s="261">
        <f t="shared" si="8"/>
        <v>3.7534754402224285E-2</v>
      </c>
      <c r="CA190" s="267"/>
    </row>
    <row r="191" spans="1:79" s="260" customFormat="1" hidden="1" x14ac:dyDescent="0.25">
      <c r="A191" s="257" t="str">
        <f t="shared" si="6"/>
        <v>2013ManitobaNurse practitioners</v>
      </c>
      <c r="B191" s="213">
        <v>2013</v>
      </c>
      <c r="C191" s="213"/>
      <c r="D191" s="213"/>
      <c r="E191" s="259" t="s">
        <v>20</v>
      </c>
      <c r="F191" s="209" t="s">
        <v>5</v>
      </c>
      <c r="G191" s="214">
        <v>107</v>
      </c>
      <c r="H191" s="214">
        <v>13</v>
      </c>
      <c r="I191" s="214">
        <v>3</v>
      </c>
      <c r="J191" s="264">
        <v>94</v>
      </c>
      <c r="K191" s="214">
        <v>6</v>
      </c>
      <c r="L191" s="214">
        <v>6</v>
      </c>
      <c r="M191" s="264">
        <v>1</v>
      </c>
      <c r="N191" s="264">
        <v>0</v>
      </c>
      <c r="O191" s="214">
        <v>1</v>
      </c>
      <c r="P191" s="214">
        <v>2</v>
      </c>
      <c r="Q191" s="214">
        <v>0</v>
      </c>
      <c r="R191" s="264">
        <v>0</v>
      </c>
      <c r="S191" s="214">
        <v>17</v>
      </c>
      <c r="T191" s="214">
        <v>67</v>
      </c>
      <c r="U191" s="214">
        <v>10</v>
      </c>
      <c r="V191" s="264">
        <v>0</v>
      </c>
      <c r="W191" s="214">
        <v>104</v>
      </c>
      <c r="X191" s="264">
        <v>0</v>
      </c>
      <c r="Y191" s="264">
        <v>0</v>
      </c>
      <c r="Z191" s="264">
        <v>0</v>
      </c>
      <c r="AA191" s="214">
        <v>0</v>
      </c>
      <c r="AB191" s="264">
        <v>3</v>
      </c>
      <c r="AC191" s="214">
        <v>98</v>
      </c>
      <c r="AD191" s="214">
        <v>6</v>
      </c>
      <c r="AE191" s="264">
        <v>0</v>
      </c>
      <c r="AF191" s="265">
        <v>42.6</v>
      </c>
      <c r="AG191" s="214">
        <v>3</v>
      </c>
      <c r="AH191" s="214">
        <v>44</v>
      </c>
      <c r="AI191" s="214">
        <v>34</v>
      </c>
      <c r="AJ191" s="214">
        <v>21</v>
      </c>
      <c r="AK191" s="214">
        <v>3</v>
      </c>
      <c r="AL191" s="214">
        <v>2</v>
      </c>
      <c r="AM191" s="264">
        <v>0</v>
      </c>
      <c r="AN191" s="264">
        <v>0</v>
      </c>
      <c r="AO191" s="214">
        <v>107</v>
      </c>
      <c r="AP191" s="214">
        <v>0</v>
      </c>
      <c r="AQ191" s="264">
        <v>0</v>
      </c>
      <c r="AR191" s="214">
        <v>24</v>
      </c>
      <c r="AS191" s="214">
        <v>40</v>
      </c>
      <c r="AT191" s="214">
        <v>30</v>
      </c>
      <c r="AU191" s="214">
        <v>107</v>
      </c>
      <c r="AV191" s="214">
        <v>0</v>
      </c>
      <c r="AW191" s="264">
        <v>0</v>
      </c>
      <c r="AX191" s="214">
        <v>24</v>
      </c>
      <c r="AY191" s="214">
        <v>40</v>
      </c>
      <c r="AZ191" s="214">
        <v>30</v>
      </c>
      <c r="BA191" s="214">
        <v>13</v>
      </c>
      <c r="BB191" s="264">
        <v>0</v>
      </c>
      <c r="BC191" s="214">
        <v>104</v>
      </c>
      <c r="BD191" s="214">
        <v>57</v>
      </c>
      <c r="BE191" s="214">
        <v>42</v>
      </c>
      <c r="BF191" s="214">
        <v>4</v>
      </c>
      <c r="BG191" s="264">
        <v>1</v>
      </c>
      <c r="BH191" s="214">
        <v>36</v>
      </c>
      <c r="BI191" s="214">
        <v>49</v>
      </c>
      <c r="BJ191" s="214">
        <v>5</v>
      </c>
      <c r="BK191" s="214">
        <v>14</v>
      </c>
      <c r="BL191" s="264">
        <v>0</v>
      </c>
      <c r="BM191" s="214">
        <v>2</v>
      </c>
      <c r="BN191" s="214">
        <v>3</v>
      </c>
      <c r="BO191" s="214">
        <v>99</v>
      </c>
      <c r="BP191" s="264">
        <v>0</v>
      </c>
      <c r="BQ191" s="214">
        <v>89</v>
      </c>
      <c r="BR191" s="264">
        <v>4</v>
      </c>
      <c r="BS191" s="214">
        <v>5</v>
      </c>
      <c r="BT191" s="264">
        <v>6</v>
      </c>
      <c r="BU191" s="264">
        <v>0</v>
      </c>
      <c r="BV191" s="214">
        <v>86</v>
      </c>
      <c r="BW191" s="214">
        <v>18</v>
      </c>
      <c r="BX191" s="266">
        <v>0</v>
      </c>
      <c r="BY191" s="261">
        <f t="shared" si="7"/>
        <v>0.12149532710280374</v>
      </c>
      <c r="BZ191" s="261">
        <f t="shared" si="8"/>
        <v>2.8037383177570093E-2</v>
      </c>
      <c r="CA191" s="267"/>
    </row>
    <row r="192" spans="1:79" s="260" customFormat="1" hidden="1" x14ac:dyDescent="0.25">
      <c r="A192" s="257" t="str">
        <f t="shared" si="6"/>
        <v>2013SaskatchewanNurse practitioners</v>
      </c>
      <c r="B192" s="213">
        <v>2013</v>
      </c>
      <c r="C192" s="213"/>
      <c r="D192" s="213"/>
      <c r="E192" s="259" t="s">
        <v>21</v>
      </c>
      <c r="F192" s="209" t="s">
        <v>5</v>
      </c>
      <c r="G192" s="214">
        <v>158</v>
      </c>
      <c r="H192" s="214">
        <v>26</v>
      </c>
      <c r="I192" s="214">
        <v>8</v>
      </c>
      <c r="J192" s="214">
        <v>132</v>
      </c>
      <c r="K192" s="214">
        <v>9</v>
      </c>
      <c r="L192" s="214">
        <v>15</v>
      </c>
      <c r="M192" s="214">
        <v>2</v>
      </c>
      <c r="N192" s="264">
        <v>0</v>
      </c>
      <c r="O192" s="214">
        <v>2</v>
      </c>
      <c r="P192" s="264">
        <v>4</v>
      </c>
      <c r="Q192" s="264">
        <v>2</v>
      </c>
      <c r="R192" s="264">
        <v>0</v>
      </c>
      <c r="S192" s="214">
        <v>9</v>
      </c>
      <c r="T192" s="214">
        <v>75</v>
      </c>
      <c r="U192" s="214">
        <v>48</v>
      </c>
      <c r="V192" s="264">
        <v>0</v>
      </c>
      <c r="W192" s="214">
        <v>157</v>
      </c>
      <c r="X192" s="264">
        <v>0</v>
      </c>
      <c r="Y192" s="264">
        <v>0</v>
      </c>
      <c r="Z192" s="214">
        <v>1</v>
      </c>
      <c r="AA192" s="264">
        <v>0</v>
      </c>
      <c r="AB192" s="264">
        <v>0</v>
      </c>
      <c r="AC192" s="214">
        <v>148</v>
      </c>
      <c r="AD192" s="214">
        <v>10</v>
      </c>
      <c r="AE192" s="264">
        <v>0</v>
      </c>
      <c r="AF192" s="265">
        <v>48.4</v>
      </c>
      <c r="AG192" s="214">
        <v>6</v>
      </c>
      <c r="AH192" s="214">
        <v>24</v>
      </c>
      <c r="AI192" s="214">
        <v>45</v>
      </c>
      <c r="AJ192" s="214">
        <v>64</v>
      </c>
      <c r="AK192" s="264">
        <v>17</v>
      </c>
      <c r="AL192" s="264">
        <v>2</v>
      </c>
      <c r="AM192" s="264">
        <v>0</v>
      </c>
      <c r="AN192" s="264">
        <v>0</v>
      </c>
      <c r="AO192" s="214">
        <v>151</v>
      </c>
      <c r="AP192" s="214">
        <v>7</v>
      </c>
      <c r="AQ192" s="264">
        <v>0</v>
      </c>
      <c r="AR192" s="214">
        <v>22</v>
      </c>
      <c r="AS192" s="214">
        <v>35</v>
      </c>
      <c r="AT192" s="214">
        <v>56</v>
      </c>
      <c r="AU192" s="214">
        <v>151</v>
      </c>
      <c r="AV192" s="214">
        <v>7</v>
      </c>
      <c r="AW192" s="264">
        <v>0</v>
      </c>
      <c r="AX192" s="214">
        <v>22</v>
      </c>
      <c r="AY192" s="214">
        <v>35</v>
      </c>
      <c r="AZ192" s="214">
        <v>56</v>
      </c>
      <c r="BA192" s="214">
        <v>45</v>
      </c>
      <c r="BB192" s="264">
        <v>0</v>
      </c>
      <c r="BC192" s="214">
        <v>157</v>
      </c>
      <c r="BD192" s="214">
        <v>69</v>
      </c>
      <c r="BE192" s="214">
        <v>44</v>
      </c>
      <c r="BF192" s="264">
        <v>36</v>
      </c>
      <c r="BG192" s="264">
        <v>8</v>
      </c>
      <c r="BH192" s="214">
        <v>21</v>
      </c>
      <c r="BI192" s="214">
        <v>107</v>
      </c>
      <c r="BJ192" s="214">
        <v>3</v>
      </c>
      <c r="BK192" s="214">
        <v>15</v>
      </c>
      <c r="BL192" s="264">
        <v>11</v>
      </c>
      <c r="BM192" s="214">
        <v>0</v>
      </c>
      <c r="BN192" s="264">
        <v>0</v>
      </c>
      <c r="BO192" s="214">
        <v>146</v>
      </c>
      <c r="BP192" s="214">
        <v>11</v>
      </c>
      <c r="BQ192" s="214">
        <v>141</v>
      </c>
      <c r="BR192" s="214">
        <v>2</v>
      </c>
      <c r="BS192" s="214">
        <v>3</v>
      </c>
      <c r="BT192" s="264">
        <v>0</v>
      </c>
      <c r="BU192" s="264">
        <v>11</v>
      </c>
      <c r="BV192" s="214">
        <v>68</v>
      </c>
      <c r="BW192" s="214">
        <v>89</v>
      </c>
      <c r="BX192" s="266">
        <v>0</v>
      </c>
      <c r="BY192" s="261">
        <f t="shared" si="7"/>
        <v>0.16455696202531644</v>
      </c>
      <c r="BZ192" s="261">
        <f t="shared" si="8"/>
        <v>5.0632911392405063E-2</v>
      </c>
      <c r="CA192" s="267"/>
    </row>
    <row r="193" spans="1:79" s="260" customFormat="1" hidden="1" x14ac:dyDescent="0.25">
      <c r="A193" s="257" t="str">
        <f t="shared" si="6"/>
        <v>2013AlbertaNurse practitioners</v>
      </c>
      <c r="B193" s="213">
        <v>2013</v>
      </c>
      <c r="C193" s="213"/>
      <c r="D193" s="213"/>
      <c r="E193" s="259" t="s">
        <v>22</v>
      </c>
      <c r="F193" s="209" t="s">
        <v>5</v>
      </c>
      <c r="G193" s="214">
        <v>335</v>
      </c>
      <c r="H193" s="214">
        <v>40</v>
      </c>
      <c r="I193" s="214">
        <v>9</v>
      </c>
      <c r="J193" s="214">
        <v>295</v>
      </c>
      <c r="K193" s="214">
        <v>19</v>
      </c>
      <c r="L193" s="214">
        <v>18</v>
      </c>
      <c r="M193" s="214">
        <v>3</v>
      </c>
      <c r="N193" s="264">
        <v>0</v>
      </c>
      <c r="O193" s="214">
        <v>3</v>
      </c>
      <c r="P193" s="214">
        <v>2</v>
      </c>
      <c r="Q193" s="214">
        <v>4</v>
      </c>
      <c r="R193" s="264">
        <v>0</v>
      </c>
      <c r="S193" s="214">
        <v>32</v>
      </c>
      <c r="T193" s="214">
        <v>211</v>
      </c>
      <c r="U193" s="214">
        <v>52</v>
      </c>
      <c r="V193" s="264">
        <v>0</v>
      </c>
      <c r="W193" s="214">
        <v>331</v>
      </c>
      <c r="X193" s="214">
        <v>0</v>
      </c>
      <c r="Y193" s="214">
        <v>0</v>
      </c>
      <c r="Z193" s="214">
        <v>0</v>
      </c>
      <c r="AA193" s="214">
        <v>0</v>
      </c>
      <c r="AB193" s="214">
        <v>4</v>
      </c>
      <c r="AC193" s="214">
        <v>311</v>
      </c>
      <c r="AD193" s="214">
        <v>24</v>
      </c>
      <c r="AE193" s="264">
        <v>0</v>
      </c>
      <c r="AF193" s="265">
        <v>45</v>
      </c>
      <c r="AG193" s="214">
        <v>7</v>
      </c>
      <c r="AH193" s="214">
        <v>94</v>
      </c>
      <c r="AI193" s="214">
        <v>125</v>
      </c>
      <c r="AJ193" s="214">
        <v>88</v>
      </c>
      <c r="AK193" s="214">
        <v>15</v>
      </c>
      <c r="AL193" s="214">
        <v>6</v>
      </c>
      <c r="AM193" s="214">
        <v>0</v>
      </c>
      <c r="AN193" s="264">
        <v>0</v>
      </c>
      <c r="AO193" s="214">
        <v>324</v>
      </c>
      <c r="AP193" s="214">
        <v>11</v>
      </c>
      <c r="AQ193" s="264">
        <v>0</v>
      </c>
      <c r="AR193" s="214">
        <v>48</v>
      </c>
      <c r="AS193" s="214">
        <v>126</v>
      </c>
      <c r="AT193" s="214">
        <v>100</v>
      </c>
      <c r="AU193" s="214">
        <v>324</v>
      </c>
      <c r="AV193" s="214">
        <v>11</v>
      </c>
      <c r="AW193" s="264">
        <v>0</v>
      </c>
      <c r="AX193" s="214">
        <v>48</v>
      </c>
      <c r="AY193" s="214">
        <v>126</v>
      </c>
      <c r="AZ193" s="214">
        <v>100</v>
      </c>
      <c r="BA193" s="214">
        <v>61</v>
      </c>
      <c r="BB193" s="214">
        <v>0</v>
      </c>
      <c r="BC193" s="214">
        <v>331</v>
      </c>
      <c r="BD193" s="214">
        <v>223</v>
      </c>
      <c r="BE193" s="214">
        <v>85</v>
      </c>
      <c r="BF193" s="214">
        <v>23</v>
      </c>
      <c r="BG193" s="264">
        <v>0</v>
      </c>
      <c r="BH193" s="214">
        <v>171</v>
      </c>
      <c r="BI193" s="214">
        <v>55</v>
      </c>
      <c r="BJ193" s="214">
        <v>5</v>
      </c>
      <c r="BK193" s="214">
        <v>49</v>
      </c>
      <c r="BL193" s="264">
        <v>51</v>
      </c>
      <c r="BM193" s="214">
        <v>22</v>
      </c>
      <c r="BN193" s="214">
        <v>5</v>
      </c>
      <c r="BO193" s="214">
        <v>254</v>
      </c>
      <c r="BP193" s="264">
        <v>50</v>
      </c>
      <c r="BQ193" s="214">
        <v>242</v>
      </c>
      <c r="BR193" s="214">
        <v>7</v>
      </c>
      <c r="BS193" s="214">
        <v>9</v>
      </c>
      <c r="BT193" s="264">
        <v>0</v>
      </c>
      <c r="BU193" s="264">
        <v>73</v>
      </c>
      <c r="BV193" s="214">
        <v>312</v>
      </c>
      <c r="BW193" s="214">
        <v>19</v>
      </c>
      <c r="BX193" s="266">
        <v>0</v>
      </c>
      <c r="BY193" s="261">
        <f t="shared" si="7"/>
        <v>0.11940298507462686</v>
      </c>
      <c r="BZ193" s="261">
        <f t="shared" si="8"/>
        <v>2.6865671641791045E-2</v>
      </c>
      <c r="CA193" s="267"/>
    </row>
    <row r="194" spans="1:79" s="260" customFormat="1" hidden="1" x14ac:dyDescent="0.25">
      <c r="A194" s="257" t="str">
        <f t="shared" si="6"/>
        <v>2013British ColumbiaNurse practitioners</v>
      </c>
      <c r="B194" s="213">
        <v>2013</v>
      </c>
      <c r="C194" s="213"/>
      <c r="D194" s="213"/>
      <c r="E194" s="209" t="s">
        <v>23</v>
      </c>
      <c r="F194" s="209" t="s">
        <v>5</v>
      </c>
      <c r="G194" s="214">
        <v>253</v>
      </c>
      <c r="H194" s="214">
        <v>39</v>
      </c>
      <c r="I194" s="214">
        <v>15</v>
      </c>
      <c r="J194" s="214">
        <v>214</v>
      </c>
      <c r="K194" s="214">
        <v>13</v>
      </c>
      <c r="L194" s="214">
        <v>23</v>
      </c>
      <c r="M194" s="214">
        <v>3</v>
      </c>
      <c r="N194" s="264">
        <v>0</v>
      </c>
      <c r="O194" s="214">
        <v>7</v>
      </c>
      <c r="P194" s="214">
        <v>6</v>
      </c>
      <c r="Q194" s="264">
        <v>2</v>
      </c>
      <c r="R194" s="264">
        <v>0</v>
      </c>
      <c r="S194" s="214">
        <v>30</v>
      </c>
      <c r="T194" s="214">
        <v>146</v>
      </c>
      <c r="U194" s="214">
        <v>38</v>
      </c>
      <c r="V194" s="264">
        <v>0</v>
      </c>
      <c r="W194" s="214">
        <v>206</v>
      </c>
      <c r="X194" s="264">
        <v>0</v>
      </c>
      <c r="Y194" s="264">
        <v>1</v>
      </c>
      <c r="Z194" s="264">
        <v>0</v>
      </c>
      <c r="AA194" s="264">
        <v>4</v>
      </c>
      <c r="AB194" s="214">
        <v>42</v>
      </c>
      <c r="AC194" s="214">
        <v>241</v>
      </c>
      <c r="AD194" s="214">
        <v>12</v>
      </c>
      <c r="AE194" s="264">
        <v>0</v>
      </c>
      <c r="AF194" s="265">
        <v>44</v>
      </c>
      <c r="AG194" s="214">
        <v>10</v>
      </c>
      <c r="AH194" s="214">
        <v>88</v>
      </c>
      <c r="AI194" s="214">
        <v>75</v>
      </c>
      <c r="AJ194" s="214">
        <v>66</v>
      </c>
      <c r="AK194" s="214">
        <v>11</v>
      </c>
      <c r="AL194" s="214">
        <v>2</v>
      </c>
      <c r="AM194" s="264">
        <v>1</v>
      </c>
      <c r="AN194" s="264">
        <v>0</v>
      </c>
      <c r="AO194" s="214">
        <v>236</v>
      </c>
      <c r="AP194" s="264">
        <v>17</v>
      </c>
      <c r="AQ194" s="264">
        <v>0</v>
      </c>
      <c r="AR194" s="214">
        <v>63</v>
      </c>
      <c r="AS194" s="214">
        <v>85</v>
      </c>
      <c r="AT194" s="214">
        <v>67</v>
      </c>
      <c r="AU194" s="214">
        <v>236</v>
      </c>
      <c r="AV194" s="264">
        <v>17</v>
      </c>
      <c r="AW194" s="264">
        <v>0</v>
      </c>
      <c r="AX194" s="214">
        <v>63</v>
      </c>
      <c r="AY194" s="214">
        <v>85</v>
      </c>
      <c r="AZ194" s="214">
        <v>67</v>
      </c>
      <c r="BA194" s="214">
        <v>37</v>
      </c>
      <c r="BB194" s="264">
        <v>1</v>
      </c>
      <c r="BC194" s="214">
        <v>206</v>
      </c>
      <c r="BD194" s="214">
        <v>104</v>
      </c>
      <c r="BE194" s="214">
        <v>47</v>
      </c>
      <c r="BF194" s="214">
        <v>55</v>
      </c>
      <c r="BG194" s="264">
        <v>0</v>
      </c>
      <c r="BH194" s="214">
        <v>87</v>
      </c>
      <c r="BI194" s="214">
        <v>81</v>
      </c>
      <c r="BJ194" s="214">
        <v>2</v>
      </c>
      <c r="BK194" s="214">
        <v>20</v>
      </c>
      <c r="BL194" s="264">
        <v>16</v>
      </c>
      <c r="BM194" s="214">
        <v>35</v>
      </c>
      <c r="BN194" s="214">
        <v>3</v>
      </c>
      <c r="BO194" s="214">
        <v>168</v>
      </c>
      <c r="BP194" s="264">
        <v>0</v>
      </c>
      <c r="BQ194" s="214">
        <v>186</v>
      </c>
      <c r="BR194" s="214">
        <v>6</v>
      </c>
      <c r="BS194" s="214">
        <v>13</v>
      </c>
      <c r="BT194" s="214">
        <v>1</v>
      </c>
      <c r="BU194" s="214">
        <v>0</v>
      </c>
      <c r="BV194" s="214">
        <v>185</v>
      </c>
      <c r="BW194" s="214">
        <v>21</v>
      </c>
      <c r="BX194" s="266">
        <v>0</v>
      </c>
      <c r="BY194" s="261">
        <f t="shared" si="7"/>
        <v>0.1541501976284585</v>
      </c>
      <c r="BZ194" s="261">
        <f t="shared" si="8"/>
        <v>5.9288537549407112E-2</v>
      </c>
      <c r="CA194" s="267"/>
    </row>
    <row r="195" spans="1:79" s="260" customFormat="1" hidden="1" x14ac:dyDescent="0.25">
      <c r="A195" s="257" t="str">
        <f t="shared" si="6"/>
        <v>2013YukonNurse practitioners</v>
      </c>
      <c r="B195" s="213">
        <v>2013</v>
      </c>
      <c r="C195" s="213"/>
      <c r="D195" s="213"/>
      <c r="E195" s="209" t="s">
        <v>24</v>
      </c>
      <c r="F195" s="209" t="s">
        <v>5</v>
      </c>
      <c r="G195" s="264">
        <v>5</v>
      </c>
      <c r="H195" s="268" t="s">
        <v>233</v>
      </c>
      <c r="I195" s="215">
        <v>1</v>
      </c>
      <c r="J195" s="268" t="s">
        <v>233</v>
      </c>
      <c r="K195" s="268" t="s">
        <v>233</v>
      </c>
      <c r="L195" s="268" t="s">
        <v>233</v>
      </c>
      <c r="M195" s="268" t="s">
        <v>233</v>
      </c>
      <c r="N195" s="268" t="s">
        <v>233</v>
      </c>
      <c r="O195" s="272">
        <v>0</v>
      </c>
      <c r="P195" s="215">
        <v>1</v>
      </c>
      <c r="Q195" s="264">
        <v>0</v>
      </c>
      <c r="R195" s="264">
        <v>0</v>
      </c>
      <c r="S195" s="268" t="s">
        <v>233</v>
      </c>
      <c r="T195" s="268" t="s">
        <v>233</v>
      </c>
      <c r="U195" s="268" t="s">
        <v>233</v>
      </c>
      <c r="V195" s="268" t="s">
        <v>233</v>
      </c>
      <c r="W195" s="264">
        <v>5</v>
      </c>
      <c r="X195" s="264">
        <v>0</v>
      </c>
      <c r="Y195" s="264">
        <v>0</v>
      </c>
      <c r="Z195" s="264">
        <v>0</v>
      </c>
      <c r="AA195" s="264">
        <v>0</v>
      </c>
      <c r="AB195" s="264">
        <v>0</v>
      </c>
      <c r="AC195" s="264">
        <v>4</v>
      </c>
      <c r="AD195" s="264">
        <v>1</v>
      </c>
      <c r="AE195" s="264">
        <v>0</v>
      </c>
      <c r="AF195" s="264">
        <v>42</v>
      </c>
      <c r="AG195" s="264">
        <v>0</v>
      </c>
      <c r="AH195" s="264">
        <v>3</v>
      </c>
      <c r="AI195" s="264">
        <v>1</v>
      </c>
      <c r="AJ195" s="264">
        <v>1</v>
      </c>
      <c r="AK195" s="264">
        <v>0</v>
      </c>
      <c r="AL195" s="264">
        <v>0</v>
      </c>
      <c r="AM195" s="264">
        <v>0</v>
      </c>
      <c r="AN195" s="264">
        <v>0</v>
      </c>
      <c r="AO195" s="264">
        <v>5</v>
      </c>
      <c r="AP195" s="264">
        <v>0</v>
      </c>
      <c r="AQ195" s="264">
        <v>0</v>
      </c>
      <c r="AR195" s="264">
        <v>0</v>
      </c>
      <c r="AS195" s="215">
        <v>4</v>
      </c>
      <c r="AT195" s="264">
        <v>0</v>
      </c>
      <c r="AU195" s="264">
        <v>5</v>
      </c>
      <c r="AV195" s="264">
        <v>0</v>
      </c>
      <c r="AW195" s="264">
        <v>0</v>
      </c>
      <c r="AX195" s="264">
        <v>0</v>
      </c>
      <c r="AY195" s="215">
        <v>4</v>
      </c>
      <c r="AZ195" s="264">
        <v>0</v>
      </c>
      <c r="BA195" s="215">
        <v>1</v>
      </c>
      <c r="BB195" s="264">
        <v>0</v>
      </c>
      <c r="BC195" s="264">
        <v>5</v>
      </c>
      <c r="BD195" s="264">
        <v>3</v>
      </c>
      <c r="BE195" s="264">
        <v>2</v>
      </c>
      <c r="BF195" s="264">
        <v>0</v>
      </c>
      <c r="BG195" s="264">
        <v>0</v>
      </c>
      <c r="BH195" s="264">
        <v>1</v>
      </c>
      <c r="BI195" s="264">
        <v>3</v>
      </c>
      <c r="BJ195" s="264">
        <v>1</v>
      </c>
      <c r="BK195" s="264">
        <v>0</v>
      </c>
      <c r="BL195" s="264">
        <v>0</v>
      </c>
      <c r="BM195" s="215">
        <v>3</v>
      </c>
      <c r="BN195" s="264">
        <v>0</v>
      </c>
      <c r="BO195" s="215">
        <v>2</v>
      </c>
      <c r="BP195" s="264">
        <v>0</v>
      </c>
      <c r="BQ195" s="215">
        <v>4</v>
      </c>
      <c r="BR195" s="215">
        <v>1</v>
      </c>
      <c r="BS195" s="264">
        <v>0</v>
      </c>
      <c r="BT195" s="264">
        <v>0</v>
      </c>
      <c r="BU195" s="264">
        <v>0</v>
      </c>
      <c r="BV195" s="215">
        <v>3</v>
      </c>
      <c r="BW195" s="215">
        <v>2</v>
      </c>
      <c r="BX195" s="266">
        <v>0</v>
      </c>
      <c r="BY195" s="261" t="str">
        <f t="shared" si="7"/>
        <v>—</v>
      </c>
      <c r="BZ195" s="261" t="e">
        <f t="shared" si="8"/>
        <v>#VALUE!</v>
      </c>
      <c r="CA195" s="267"/>
    </row>
    <row r="196" spans="1:79" s="260" customFormat="1" hidden="1" x14ac:dyDescent="0.25">
      <c r="A196" s="257" t="str">
        <f t="shared" si="6"/>
        <v>2013Northwest Territories/NunavutNurse practitioners</v>
      </c>
      <c r="B196" s="213">
        <v>2013</v>
      </c>
      <c r="C196" s="213"/>
      <c r="D196" s="213"/>
      <c r="E196" s="259" t="s">
        <v>152</v>
      </c>
      <c r="F196" s="209" t="s">
        <v>5</v>
      </c>
      <c r="G196" s="214">
        <v>62</v>
      </c>
      <c r="H196" s="214">
        <v>12</v>
      </c>
      <c r="I196" s="214">
        <v>24</v>
      </c>
      <c r="J196" s="214">
        <v>50</v>
      </c>
      <c r="K196" s="215" t="s">
        <v>312</v>
      </c>
      <c r="L196" s="214">
        <v>10</v>
      </c>
      <c r="M196" s="215" t="s">
        <v>312</v>
      </c>
      <c r="N196" s="264">
        <v>0</v>
      </c>
      <c r="O196" s="215" t="s">
        <v>312</v>
      </c>
      <c r="P196" s="214">
        <v>16</v>
      </c>
      <c r="Q196" s="215" t="s">
        <v>312</v>
      </c>
      <c r="R196" s="264">
        <v>0</v>
      </c>
      <c r="S196" s="215" t="s">
        <v>312</v>
      </c>
      <c r="T196" s="214">
        <v>28</v>
      </c>
      <c r="U196" s="215" t="s">
        <v>312</v>
      </c>
      <c r="V196" s="264">
        <v>0</v>
      </c>
      <c r="W196" s="215" t="s">
        <v>312</v>
      </c>
      <c r="X196" s="264">
        <v>0</v>
      </c>
      <c r="Y196" s="264">
        <v>0</v>
      </c>
      <c r="Z196" s="215" t="s">
        <v>312</v>
      </c>
      <c r="AA196" s="264">
        <v>0</v>
      </c>
      <c r="AB196" s="264">
        <v>0</v>
      </c>
      <c r="AC196" s="215" t="s">
        <v>312</v>
      </c>
      <c r="AD196" s="215" t="s">
        <v>312</v>
      </c>
      <c r="AE196" s="264">
        <v>0</v>
      </c>
      <c r="AF196" s="265">
        <v>49.6</v>
      </c>
      <c r="AG196" s="215" t="s">
        <v>312</v>
      </c>
      <c r="AH196" s="215" t="s">
        <v>312</v>
      </c>
      <c r="AI196" s="214">
        <v>17</v>
      </c>
      <c r="AJ196" s="214">
        <v>26</v>
      </c>
      <c r="AK196" s="214">
        <v>5</v>
      </c>
      <c r="AL196" s="215" t="s">
        <v>312</v>
      </c>
      <c r="AM196" s="215" t="s">
        <v>312</v>
      </c>
      <c r="AN196" s="264">
        <v>0</v>
      </c>
      <c r="AO196" s="215" t="s">
        <v>312</v>
      </c>
      <c r="AP196" s="215" t="s">
        <v>312</v>
      </c>
      <c r="AQ196" s="214">
        <v>0</v>
      </c>
      <c r="AR196" s="214">
        <v>7</v>
      </c>
      <c r="AS196" s="214">
        <v>16</v>
      </c>
      <c r="AT196" s="214">
        <v>19</v>
      </c>
      <c r="AU196" s="215" t="s">
        <v>312</v>
      </c>
      <c r="AV196" s="215" t="s">
        <v>312</v>
      </c>
      <c r="AW196" s="214">
        <v>0</v>
      </c>
      <c r="AX196" s="214">
        <v>7</v>
      </c>
      <c r="AY196" s="214">
        <v>16</v>
      </c>
      <c r="AZ196" s="214">
        <v>19</v>
      </c>
      <c r="BA196" s="214">
        <v>20</v>
      </c>
      <c r="BB196" s="264">
        <v>0</v>
      </c>
      <c r="BC196" s="214">
        <v>61</v>
      </c>
      <c r="BD196" s="214">
        <v>28</v>
      </c>
      <c r="BE196" s="214">
        <v>0</v>
      </c>
      <c r="BF196" s="214">
        <v>22</v>
      </c>
      <c r="BG196" s="264">
        <v>11</v>
      </c>
      <c r="BH196" s="214">
        <v>7</v>
      </c>
      <c r="BI196" s="214">
        <v>39</v>
      </c>
      <c r="BJ196" s="214">
        <v>0</v>
      </c>
      <c r="BK196" s="214">
        <v>14</v>
      </c>
      <c r="BL196" s="264">
        <v>1</v>
      </c>
      <c r="BM196" s="214">
        <v>12</v>
      </c>
      <c r="BN196" s="214">
        <v>7</v>
      </c>
      <c r="BO196" s="214">
        <v>41</v>
      </c>
      <c r="BP196" s="264">
        <v>1</v>
      </c>
      <c r="BQ196" s="214">
        <v>51</v>
      </c>
      <c r="BR196" s="214">
        <v>5</v>
      </c>
      <c r="BS196" s="215" t="s">
        <v>312</v>
      </c>
      <c r="BT196" s="215" t="s">
        <v>312</v>
      </c>
      <c r="BU196" s="264">
        <v>1</v>
      </c>
      <c r="BV196" s="214">
        <v>23</v>
      </c>
      <c r="BW196" s="214">
        <v>37</v>
      </c>
      <c r="BX196" s="266">
        <v>1</v>
      </c>
      <c r="BY196" s="261">
        <f t="shared" si="7"/>
        <v>0.19354838709677419</v>
      </c>
      <c r="BZ196" s="261">
        <f t="shared" si="8"/>
        <v>0.38709677419354838</v>
      </c>
      <c r="CA196" s="267"/>
    </row>
    <row r="197" spans="1:79" s="260" customFormat="1" ht="15.75" hidden="1" x14ac:dyDescent="0.25">
      <c r="A197" s="257" t="str">
        <f t="shared" si="6"/>
        <v>2013Provinces/territories with available dataNurse practitioners</v>
      </c>
      <c r="B197" s="213">
        <v>2013</v>
      </c>
      <c r="C197" s="213"/>
      <c r="D197" s="213"/>
      <c r="E197" s="208" t="s">
        <v>357</v>
      </c>
      <c r="F197" s="209" t="s">
        <v>5</v>
      </c>
      <c r="G197" s="214">
        <v>3655</v>
      </c>
      <c r="H197" s="268" t="s">
        <v>233</v>
      </c>
      <c r="I197" s="268" t="s">
        <v>233</v>
      </c>
      <c r="J197" s="268" t="s">
        <v>233</v>
      </c>
      <c r="K197" s="268" t="s">
        <v>233</v>
      </c>
      <c r="L197" s="268" t="s">
        <v>233</v>
      </c>
      <c r="M197" s="268" t="s">
        <v>233</v>
      </c>
      <c r="N197" s="268" t="s">
        <v>233</v>
      </c>
      <c r="O197" s="268" t="s">
        <v>233</v>
      </c>
      <c r="P197" s="268" t="s">
        <v>233</v>
      </c>
      <c r="Q197" s="268" t="s">
        <v>233</v>
      </c>
      <c r="R197" s="268" t="s">
        <v>233</v>
      </c>
      <c r="S197" s="268" t="s">
        <v>233</v>
      </c>
      <c r="T197" s="268" t="s">
        <v>233</v>
      </c>
      <c r="U197" s="268" t="s">
        <v>233</v>
      </c>
      <c r="V197" s="268" t="s">
        <v>233</v>
      </c>
      <c r="W197" s="214">
        <v>3416</v>
      </c>
      <c r="X197" s="264">
        <v>1</v>
      </c>
      <c r="Y197" s="264">
        <v>5</v>
      </c>
      <c r="Z197" s="264">
        <v>28</v>
      </c>
      <c r="AA197" s="264">
        <v>23</v>
      </c>
      <c r="AB197" s="214">
        <v>120</v>
      </c>
      <c r="AC197" s="214">
        <v>3431</v>
      </c>
      <c r="AD197" s="214">
        <v>221</v>
      </c>
      <c r="AE197" s="264">
        <v>0</v>
      </c>
      <c r="AF197" s="265">
        <v>45</v>
      </c>
      <c r="AG197" s="214">
        <v>119</v>
      </c>
      <c r="AH197" s="214">
        <v>1070</v>
      </c>
      <c r="AI197" s="214">
        <v>1167</v>
      </c>
      <c r="AJ197" s="214">
        <v>1038</v>
      </c>
      <c r="AK197" s="214">
        <v>200</v>
      </c>
      <c r="AL197" s="214">
        <v>37</v>
      </c>
      <c r="AM197" s="264">
        <v>10</v>
      </c>
      <c r="AN197" s="264">
        <v>0</v>
      </c>
      <c r="AO197" s="214">
        <v>3418</v>
      </c>
      <c r="AP197" s="214">
        <v>173</v>
      </c>
      <c r="AQ197" s="264">
        <v>2</v>
      </c>
      <c r="AR197" s="214">
        <v>723</v>
      </c>
      <c r="AS197" s="214">
        <v>1101</v>
      </c>
      <c r="AT197" s="214">
        <v>1125</v>
      </c>
      <c r="AU197" s="214">
        <v>3418</v>
      </c>
      <c r="AV197" s="214">
        <v>173</v>
      </c>
      <c r="AW197" s="264">
        <v>2</v>
      </c>
      <c r="AX197" s="214">
        <v>723</v>
      </c>
      <c r="AY197" s="214">
        <v>1101</v>
      </c>
      <c r="AZ197" s="214">
        <v>1125</v>
      </c>
      <c r="BA197" s="214">
        <v>705</v>
      </c>
      <c r="BB197" s="264">
        <v>1</v>
      </c>
      <c r="BC197" s="214">
        <v>3477</v>
      </c>
      <c r="BD197" s="214">
        <v>2690</v>
      </c>
      <c r="BE197" s="214">
        <v>565</v>
      </c>
      <c r="BF197" s="214">
        <v>202</v>
      </c>
      <c r="BG197" s="264">
        <v>20</v>
      </c>
      <c r="BH197" s="214">
        <v>1339</v>
      </c>
      <c r="BI197" s="214">
        <v>1084</v>
      </c>
      <c r="BJ197" s="214">
        <v>77</v>
      </c>
      <c r="BK197" s="214">
        <v>898</v>
      </c>
      <c r="BL197" s="214">
        <v>79</v>
      </c>
      <c r="BM197" s="214">
        <v>268</v>
      </c>
      <c r="BN197" s="214">
        <v>54</v>
      </c>
      <c r="BO197" s="214">
        <v>3093</v>
      </c>
      <c r="BP197" s="214">
        <v>62</v>
      </c>
      <c r="BQ197" s="214">
        <v>3239</v>
      </c>
      <c r="BR197" s="214">
        <v>62</v>
      </c>
      <c r="BS197" s="214">
        <v>78</v>
      </c>
      <c r="BT197" s="264">
        <v>9</v>
      </c>
      <c r="BU197" s="214">
        <v>85</v>
      </c>
      <c r="BV197" s="214">
        <v>2823</v>
      </c>
      <c r="BW197" s="214">
        <v>653</v>
      </c>
      <c r="BX197" s="266">
        <v>1</v>
      </c>
      <c r="BY197" s="261" t="str">
        <f t="shared" si="7"/>
        <v>—</v>
      </c>
      <c r="BZ197" s="261" t="str">
        <f t="shared" si="8"/>
        <v>—</v>
      </c>
      <c r="CA197" s="267"/>
    </row>
    <row r="198" spans="1:79" s="260" customFormat="1" hidden="1" x14ac:dyDescent="0.25">
      <c r="A198" s="257" t="str">
        <f t="shared" ref="A198:A261" si="9">CONCATENATE(B198,E198,F198)</f>
        <v>2014Newfoundland and LabradorNurse practitioners</v>
      </c>
      <c r="B198" s="213">
        <v>2014</v>
      </c>
      <c r="C198" s="213"/>
      <c r="D198" s="213"/>
      <c r="E198" s="209" t="s">
        <v>14</v>
      </c>
      <c r="F198" s="209" t="s">
        <v>5</v>
      </c>
      <c r="G198" s="214">
        <v>127</v>
      </c>
      <c r="H198" s="214">
        <v>7</v>
      </c>
      <c r="I198" s="214">
        <v>3</v>
      </c>
      <c r="J198" s="214">
        <v>120</v>
      </c>
      <c r="K198" s="214">
        <v>2</v>
      </c>
      <c r="L198" s="214">
        <v>4</v>
      </c>
      <c r="M198" s="214">
        <v>1</v>
      </c>
      <c r="N198" s="264">
        <v>0</v>
      </c>
      <c r="O198" s="214">
        <v>0</v>
      </c>
      <c r="P198" s="214">
        <v>1</v>
      </c>
      <c r="Q198" s="264">
        <v>2</v>
      </c>
      <c r="R198" s="264">
        <v>0</v>
      </c>
      <c r="S198" s="214">
        <v>3</v>
      </c>
      <c r="T198" s="214">
        <v>97</v>
      </c>
      <c r="U198" s="214">
        <v>20</v>
      </c>
      <c r="V198" s="264">
        <v>0</v>
      </c>
      <c r="W198" s="214">
        <v>126</v>
      </c>
      <c r="X198" s="214">
        <v>0</v>
      </c>
      <c r="Y198" s="264">
        <v>0</v>
      </c>
      <c r="Z198" s="264">
        <v>1</v>
      </c>
      <c r="AA198" s="214">
        <v>0</v>
      </c>
      <c r="AB198" s="214">
        <v>0</v>
      </c>
      <c r="AC198" s="214">
        <v>109</v>
      </c>
      <c r="AD198" s="214">
        <v>18</v>
      </c>
      <c r="AE198" s="264">
        <v>0</v>
      </c>
      <c r="AF198" s="265">
        <v>47.5</v>
      </c>
      <c r="AG198" s="214">
        <v>0</v>
      </c>
      <c r="AH198" s="214">
        <v>21</v>
      </c>
      <c r="AI198" s="214">
        <v>57</v>
      </c>
      <c r="AJ198" s="214">
        <v>38</v>
      </c>
      <c r="AK198" s="214">
        <v>9</v>
      </c>
      <c r="AL198" s="214">
        <v>0</v>
      </c>
      <c r="AM198" s="264">
        <v>2</v>
      </c>
      <c r="AN198" s="264">
        <v>0</v>
      </c>
      <c r="AO198" s="214">
        <v>127</v>
      </c>
      <c r="AP198" s="214">
        <v>0</v>
      </c>
      <c r="AQ198" s="214">
        <v>0</v>
      </c>
      <c r="AR198" s="214">
        <v>8</v>
      </c>
      <c r="AS198" s="214">
        <v>39</v>
      </c>
      <c r="AT198" s="214">
        <v>52</v>
      </c>
      <c r="AU198" s="214">
        <v>127</v>
      </c>
      <c r="AV198" s="214">
        <v>0</v>
      </c>
      <c r="AW198" s="214">
        <v>0</v>
      </c>
      <c r="AX198" s="214">
        <v>8</v>
      </c>
      <c r="AY198" s="214">
        <v>39</v>
      </c>
      <c r="AZ198" s="214">
        <v>52</v>
      </c>
      <c r="BA198" s="214">
        <v>28</v>
      </c>
      <c r="BB198" s="214">
        <v>0</v>
      </c>
      <c r="BC198" s="214">
        <v>126</v>
      </c>
      <c r="BD198" s="214">
        <v>110</v>
      </c>
      <c r="BE198" s="214">
        <v>7</v>
      </c>
      <c r="BF198" s="214">
        <v>9</v>
      </c>
      <c r="BG198" s="264">
        <v>0</v>
      </c>
      <c r="BH198" s="214">
        <v>57</v>
      </c>
      <c r="BI198" s="214">
        <v>31</v>
      </c>
      <c r="BJ198" s="214">
        <v>8</v>
      </c>
      <c r="BK198" s="214">
        <v>30</v>
      </c>
      <c r="BL198" s="214">
        <v>0</v>
      </c>
      <c r="BM198" s="214">
        <v>3</v>
      </c>
      <c r="BN198" s="214">
        <v>4</v>
      </c>
      <c r="BO198" s="214">
        <v>119</v>
      </c>
      <c r="BP198" s="264">
        <v>0</v>
      </c>
      <c r="BQ198" s="214">
        <v>112</v>
      </c>
      <c r="BR198" s="214">
        <v>5</v>
      </c>
      <c r="BS198" s="214">
        <v>9</v>
      </c>
      <c r="BT198" s="214">
        <v>0</v>
      </c>
      <c r="BU198" s="214">
        <v>0</v>
      </c>
      <c r="BV198" s="214">
        <v>71</v>
      </c>
      <c r="BW198" s="214">
        <v>55</v>
      </c>
      <c r="BX198" s="266">
        <v>0</v>
      </c>
      <c r="BY198" s="261">
        <f t="shared" si="7"/>
        <v>5.5118110236220472E-2</v>
      </c>
      <c r="BZ198" s="261">
        <f t="shared" si="8"/>
        <v>2.3622047244094488E-2</v>
      </c>
      <c r="CA198" s="267"/>
    </row>
    <row r="199" spans="1:79" s="260" customFormat="1" hidden="1" x14ac:dyDescent="0.25">
      <c r="A199" s="257" t="str">
        <f t="shared" si="9"/>
        <v>2014Prince Edward IslandNurse practitioners</v>
      </c>
      <c r="B199" s="213">
        <v>2014</v>
      </c>
      <c r="C199" s="213"/>
      <c r="D199" s="213"/>
      <c r="E199" s="209" t="s">
        <v>15</v>
      </c>
      <c r="F199" s="209" t="s">
        <v>5</v>
      </c>
      <c r="G199" s="264">
        <v>14</v>
      </c>
      <c r="H199" s="264">
        <v>9</v>
      </c>
      <c r="I199" s="264">
        <v>2</v>
      </c>
      <c r="J199" s="264">
        <v>5</v>
      </c>
      <c r="K199" s="264">
        <v>4</v>
      </c>
      <c r="L199" s="264">
        <v>5</v>
      </c>
      <c r="M199" s="264">
        <v>0</v>
      </c>
      <c r="N199" s="264">
        <v>0</v>
      </c>
      <c r="O199" s="264">
        <v>0</v>
      </c>
      <c r="P199" s="264">
        <v>1</v>
      </c>
      <c r="Q199" s="264">
        <v>1</v>
      </c>
      <c r="R199" s="264">
        <v>0</v>
      </c>
      <c r="S199" s="264">
        <v>1</v>
      </c>
      <c r="T199" s="264">
        <v>3</v>
      </c>
      <c r="U199" s="264">
        <v>1</v>
      </c>
      <c r="V199" s="264">
        <v>0</v>
      </c>
      <c r="W199" s="264">
        <v>12</v>
      </c>
      <c r="X199" s="264">
        <v>0</v>
      </c>
      <c r="Y199" s="264">
        <v>0</v>
      </c>
      <c r="Z199" s="264">
        <v>0</v>
      </c>
      <c r="AA199" s="264">
        <v>0</v>
      </c>
      <c r="AB199" s="264">
        <v>2</v>
      </c>
      <c r="AC199" s="264">
        <v>14</v>
      </c>
      <c r="AD199" s="264">
        <v>0</v>
      </c>
      <c r="AE199" s="264">
        <v>0</v>
      </c>
      <c r="AF199" s="273">
        <v>40</v>
      </c>
      <c r="AG199" s="264">
        <v>2</v>
      </c>
      <c r="AH199" s="264">
        <v>5</v>
      </c>
      <c r="AI199" s="264">
        <v>5</v>
      </c>
      <c r="AJ199" s="264">
        <v>2</v>
      </c>
      <c r="AK199" s="264">
        <v>0</v>
      </c>
      <c r="AL199" s="264">
        <v>0</v>
      </c>
      <c r="AM199" s="264">
        <v>0</v>
      </c>
      <c r="AN199" s="264">
        <v>0</v>
      </c>
      <c r="AO199" s="264">
        <v>13</v>
      </c>
      <c r="AP199" s="264">
        <v>1</v>
      </c>
      <c r="AQ199" s="264">
        <v>0</v>
      </c>
      <c r="AR199" s="264">
        <v>6</v>
      </c>
      <c r="AS199" s="264">
        <v>4</v>
      </c>
      <c r="AT199" s="264">
        <v>4</v>
      </c>
      <c r="AU199" s="264">
        <v>13</v>
      </c>
      <c r="AV199" s="264">
        <v>1</v>
      </c>
      <c r="AW199" s="264">
        <v>0</v>
      </c>
      <c r="AX199" s="264">
        <v>6</v>
      </c>
      <c r="AY199" s="264">
        <v>4</v>
      </c>
      <c r="AZ199" s="264">
        <v>4</v>
      </c>
      <c r="BA199" s="264">
        <v>0</v>
      </c>
      <c r="BB199" s="264">
        <v>0</v>
      </c>
      <c r="BC199" s="264">
        <v>12</v>
      </c>
      <c r="BD199" s="264">
        <v>10</v>
      </c>
      <c r="BE199" s="264">
        <v>0</v>
      </c>
      <c r="BF199" s="264">
        <v>2</v>
      </c>
      <c r="BG199" s="264">
        <v>0</v>
      </c>
      <c r="BH199" s="264">
        <v>1</v>
      </c>
      <c r="BI199" s="264">
        <v>9</v>
      </c>
      <c r="BJ199" s="264">
        <v>0</v>
      </c>
      <c r="BK199" s="264">
        <v>2</v>
      </c>
      <c r="BL199" s="264">
        <v>0</v>
      </c>
      <c r="BM199" s="264">
        <v>1</v>
      </c>
      <c r="BN199" s="264">
        <v>1</v>
      </c>
      <c r="BO199" s="264">
        <v>10</v>
      </c>
      <c r="BP199" s="264">
        <v>0</v>
      </c>
      <c r="BQ199" s="264">
        <v>11</v>
      </c>
      <c r="BR199" s="264">
        <v>0</v>
      </c>
      <c r="BS199" s="264">
        <v>1</v>
      </c>
      <c r="BT199" s="264">
        <v>0</v>
      </c>
      <c r="BU199" s="264">
        <v>0</v>
      </c>
      <c r="BV199" s="264">
        <v>8</v>
      </c>
      <c r="BW199" s="264">
        <v>4</v>
      </c>
      <c r="BX199" s="266">
        <v>0</v>
      </c>
      <c r="BY199" s="261">
        <f t="shared" ref="BY199:BY262" si="10">IF(H199="†", "†", IF(H199="—","—", H199/SUM(H199+J199)))</f>
        <v>0.6428571428571429</v>
      </c>
      <c r="BZ199" s="261">
        <f t="shared" ref="BZ199:BZ262" si="11">IF(I199="†", "†", IF(I199="—","—", I199/SUM(H199+J199)))</f>
        <v>0.14285714285714285</v>
      </c>
      <c r="CA199" s="267"/>
    </row>
    <row r="200" spans="1:79" s="260" customFormat="1" hidden="1" x14ac:dyDescent="0.25">
      <c r="A200" s="257" t="str">
        <f t="shared" si="9"/>
        <v>2014Nova ScotiaNurse practitioners</v>
      </c>
      <c r="B200" s="213">
        <v>2014</v>
      </c>
      <c r="C200" s="213"/>
      <c r="D200" s="213"/>
      <c r="E200" s="209" t="s">
        <v>16</v>
      </c>
      <c r="F200" s="209" t="s">
        <v>5</v>
      </c>
      <c r="G200" s="215">
        <v>146</v>
      </c>
      <c r="H200" s="215">
        <v>15</v>
      </c>
      <c r="I200" s="215">
        <v>9</v>
      </c>
      <c r="J200" s="215">
        <v>131</v>
      </c>
      <c r="K200" s="215">
        <v>6</v>
      </c>
      <c r="L200" s="215">
        <v>9</v>
      </c>
      <c r="M200" s="215">
        <v>0</v>
      </c>
      <c r="N200" s="264">
        <v>0</v>
      </c>
      <c r="O200" s="215">
        <v>1</v>
      </c>
      <c r="P200" s="215">
        <v>7</v>
      </c>
      <c r="Q200" s="215">
        <v>1</v>
      </c>
      <c r="R200" s="264">
        <v>0</v>
      </c>
      <c r="S200" s="264">
        <v>7</v>
      </c>
      <c r="T200" s="215">
        <v>103</v>
      </c>
      <c r="U200" s="215">
        <v>21</v>
      </c>
      <c r="V200" s="264">
        <v>0</v>
      </c>
      <c r="W200" s="215">
        <v>142</v>
      </c>
      <c r="X200" s="264">
        <v>0</v>
      </c>
      <c r="Y200" s="264">
        <v>0</v>
      </c>
      <c r="Z200" s="215">
        <v>0</v>
      </c>
      <c r="AA200" s="264">
        <v>0</v>
      </c>
      <c r="AB200" s="215">
        <v>4</v>
      </c>
      <c r="AC200" s="215">
        <v>142</v>
      </c>
      <c r="AD200" s="215">
        <v>4</v>
      </c>
      <c r="AE200" s="264">
        <v>0</v>
      </c>
      <c r="AF200" s="270">
        <v>46.4</v>
      </c>
      <c r="AG200" s="215">
        <v>2</v>
      </c>
      <c r="AH200" s="215">
        <v>30</v>
      </c>
      <c r="AI200" s="215">
        <v>57</v>
      </c>
      <c r="AJ200" s="215">
        <v>48</v>
      </c>
      <c r="AK200" s="215">
        <v>8</v>
      </c>
      <c r="AL200" s="215">
        <v>1</v>
      </c>
      <c r="AM200" s="264">
        <v>0</v>
      </c>
      <c r="AN200" s="264">
        <v>0</v>
      </c>
      <c r="AO200" s="215">
        <v>143</v>
      </c>
      <c r="AP200" s="215">
        <v>3</v>
      </c>
      <c r="AQ200" s="264">
        <v>0</v>
      </c>
      <c r="AR200" s="215">
        <v>15</v>
      </c>
      <c r="AS200" s="215">
        <v>43</v>
      </c>
      <c r="AT200" s="215">
        <v>52</v>
      </c>
      <c r="AU200" s="215">
        <v>143</v>
      </c>
      <c r="AV200" s="215">
        <v>3</v>
      </c>
      <c r="AW200" s="264">
        <v>0</v>
      </c>
      <c r="AX200" s="215">
        <v>15</v>
      </c>
      <c r="AY200" s="215">
        <v>43</v>
      </c>
      <c r="AZ200" s="215">
        <v>52</v>
      </c>
      <c r="BA200" s="215">
        <v>36</v>
      </c>
      <c r="BB200" s="264">
        <v>0</v>
      </c>
      <c r="BC200" s="215">
        <v>142</v>
      </c>
      <c r="BD200" s="215">
        <v>121</v>
      </c>
      <c r="BE200" s="264">
        <v>15</v>
      </c>
      <c r="BF200" s="215">
        <v>6</v>
      </c>
      <c r="BG200" s="264">
        <v>0</v>
      </c>
      <c r="BH200" s="215">
        <v>63</v>
      </c>
      <c r="BI200" s="215">
        <v>62</v>
      </c>
      <c r="BJ200" s="264">
        <v>2</v>
      </c>
      <c r="BK200" s="215">
        <v>15</v>
      </c>
      <c r="BL200" s="264">
        <v>0</v>
      </c>
      <c r="BM200" s="215">
        <v>11</v>
      </c>
      <c r="BN200" s="215">
        <v>1</v>
      </c>
      <c r="BO200" s="215">
        <v>130</v>
      </c>
      <c r="BP200" s="264">
        <v>0</v>
      </c>
      <c r="BQ200" s="215">
        <v>133</v>
      </c>
      <c r="BR200" s="215">
        <v>3</v>
      </c>
      <c r="BS200" s="215">
        <v>6</v>
      </c>
      <c r="BT200" s="264">
        <v>0</v>
      </c>
      <c r="BU200" s="264">
        <v>0</v>
      </c>
      <c r="BV200" s="215">
        <v>94</v>
      </c>
      <c r="BW200" s="215">
        <v>48</v>
      </c>
      <c r="BX200" s="266">
        <v>0</v>
      </c>
      <c r="BY200" s="261">
        <f t="shared" si="10"/>
        <v>0.10273972602739725</v>
      </c>
      <c r="BZ200" s="261">
        <f t="shared" si="11"/>
        <v>6.1643835616438353E-2</v>
      </c>
      <c r="CA200" s="267"/>
    </row>
    <row r="201" spans="1:79" s="260" customFormat="1" hidden="1" x14ac:dyDescent="0.25">
      <c r="A201" s="257" t="str">
        <f t="shared" si="9"/>
        <v>2014New BrunswickNurse practitioners</v>
      </c>
      <c r="B201" s="213">
        <v>2014</v>
      </c>
      <c r="C201" s="213"/>
      <c r="D201" s="213"/>
      <c r="E201" s="209" t="s">
        <v>17</v>
      </c>
      <c r="F201" s="209" t="s">
        <v>5</v>
      </c>
      <c r="G201" s="214">
        <v>113</v>
      </c>
      <c r="H201" s="214">
        <v>13</v>
      </c>
      <c r="I201" s="214">
        <v>15</v>
      </c>
      <c r="J201" s="214">
        <v>100</v>
      </c>
      <c r="K201" s="214">
        <v>8</v>
      </c>
      <c r="L201" s="214">
        <v>4</v>
      </c>
      <c r="M201" s="214">
        <v>1</v>
      </c>
      <c r="N201" s="264">
        <v>0</v>
      </c>
      <c r="O201" s="214">
        <v>8</v>
      </c>
      <c r="P201" s="214">
        <v>5</v>
      </c>
      <c r="Q201" s="214">
        <v>2</v>
      </c>
      <c r="R201" s="264">
        <v>0</v>
      </c>
      <c r="S201" s="214">
        <v>22</v>
      </c>
      <c r="T201" s="214">
        <v>63</v>
      </c>
      <c r="U201" s="214">
        <v>15</v>
      </c>
      <c r="V201" s="264">
        <v>0</v>
      </c>
      <c r="W201" s="214">
        <v>105</v>
      </c>
      <c r="X201" s="214">
        <v>0</v>
      </c>
      <c r="Y201" s="214">
        <v>0</v>
      </c>
      <c r="Z201" s="214">
        <v>3</v>
      </c>
      <c r="AA201" s="214">
        <v>2</v>
      </c>
      <c r="AB201" s="214">
        <v>3</v>
      </c>
      <c r="AC201" s="214">
        <v>108</v>
      </c>
      <c r="AD201" s="214">
        <v>5</v>
      </c>
      <c r="AE201" s="264">
        <v>0</v>
      </c>
      <c r="AF201" s="265">
        <v>42.7</v>
      </c>
      <c r="AG201" s="214">
        <v>2</v>
      </c>
      <c r="AH201" s="214">
        <v>49</v>
      </c>
      <c r="AI201" s="214">
        <v>33</v>
      </c>
      <c r="AJ201" s="214">
        <v>25</v>
      </c>
      <c r="AK201" s="214">
        <v>4</v>
      </c>
      <c r="AL201" s="214">
        <v>0</v>
      </c>
      <c r="AM201" s="214">
        <v>0</v>
      </c>
      <c r="AN201" s="264">
        <v>0</v>
      </c>
      <c r="AO201" s="214">
        <v>109</v>
      </c>
      <c r="AP201" s="214">
        <v>4</v>
      </c>
      <c r="AQ201" s="214">
        <v>0</v>
      </c>
      <c r="AR201" s="214">
        <v>24</v>
      </c>
      <c r="AS201" s="214">
        <v>41</v>
      </c>
      <c r="AT201" s="214">
        <v>31</v>
      </c>
      <c r="AU201" s="214">
        <v>109</v>
      </c>
      <c r="AV201" s="214">
        <v>4</v>
      </c>
      <c r="AW201" s="214">
        <v>0</v>
      </c>
      <c r="AX201" s="214">
        <v>24</v>
      </c>
      <c r="AY201" s="214">
        <v>41</v>
      </c>
      <c r="AZ201" s="214">
        <v>31</v>
      </c>
      <c r="BA201" s="214">
        <v>17</v>
      </c>
      <c r="BB201" s="214">
        <v>0</v>
      </c>
      <c r="BC201" s="214">
        <v>105</v>
      </c>
      <c r="BD201" s="214">
        <v>88</v>
      </c>
      <c r="BE201" s="214">
        <v>13</v>
      </c>
      <c r="BF201" s="214">
        <v>4</v>
      </c>
      <c r="BG201" s="264">
        <v>0</v>
      </c>
      <c r="BH201" s="214">
        <v>32</v>
      </c>
      <c r="BI201" s="214">
        <v>55</v>
      </c>
      <c r="BJ201" s="214">
        <v>6</v>
      </c>
      <c r="BK201" s="214">
        <v>12</v>
      </c>
      <c r="BL201" s="214">
        <v>0</v>
      </c>
      <c r="BM201" s="214">
        <v>15</v>
      </c>
      <c r="BN201" s="214">
        <v>0</v>
      </c>
      <c r="BO201" s="214">
        <v>90</v>
      </c>
      <c r="BP201" s="214">
        <v>0</v>
      </c>
      <c r="BQ201" s="214">
        <v>101</v>
      </c>
      <c r="BR201" s="214">
        <v>0</v>
      </c>
      <c r="BS201" s="214">
        <v>4</v>
      </c>
      <c r="BT201" s="214">
        <v>0</v>
      </c>
      <c r="BU201" s="214">
        <v>0</v>
      </c>
      <c r="BV201" s="214">
        <v>63</v>
      </c>
      <c r="BW201" s="214">
        <v>42</v>
      </c>
      <c r="BX201" s="266">
        <v>0</v>
      </c>
      <c r="BY201" s="261">
        <f t="shared" si="10"/>
        <v>0.11504424778761062</v>
      </c>
      <c r="BZ201" s="261">
        <f t="shared" si="11"/>
        <v>0.13274336283185842</v>
      </c>
      <c r="CA201" s="267"/>
    </row>
    <row r="202" spans="1:79" s="260" customFormat="1" hidden="1" x14ac:dyDescent="0.25">
      <c r="A202" s="257" t="str">
        <f t="shared" si="9"/>
        <v>2014QuebecNurse practitioners</v>
      </c>
      <c r="B202" s="213">
        <v>2014</v>
      </c>
      <c r="C202" s="213"/>
      <c r="D202" s="213"/>
      <c r="E202" s="259" t="s">
        <v>18</v>
      </c>
      <c r="F202" s="209" t="s">
        <v>5</v>
      </c>
      <c r="G202" s="214">
        <v>250</v>
      </c>
      <c r="H202" s="214">
        <v>53</v>
      </c>
      <c r="I202" s="214">
        <v>4</v>
      </c>
      <c r="J202" s="214">
        <v>197</v>
      </c>
      <c r="K202" s="214">
        <v>39</v>
      </c>
      <c r="L202" s="214">
        <v>14</v>
      </c>
      <c r="M202" s="214">
        <v>0</v>
      </c>
      <c r="N202" s="264">
        <v>0</v>
      </c>
      <c r="O202" s="214">
        <v>3</v>
      </c>
      <c r="P202" s="214">
        <v>1</v>
      </c>
      <c r="Q202" s="214">
        <v>0</v>
      </c>
      <c r="R202" s="264">
        <v>0</v>
      </c>
      <c r="S202" s="214">
        <v>79</v>
      </c>
      <c r="T202" s="214">
        <v>111</v>
      </c>
      <c r="U202" s="214">
        <v>7</v>
      </c>
      <c r="V202" s="264">
        <v>0</v>
      </c>
      <c r="W202" s="214">
        <v>250</v>
      </c>
      <c r="X202" s="264">
        <v>0</v>
      </c>
      <c r="Y202" s="264">
        <v>0</v>
      </c>
      <c r="Z202" s="264">
        <v>0</v>
      </c>
      <c r="AA202" s="264">
        <v>0</v>
      </c>
      <c r="AB202" s="264">
        <v>0</v>
      </c>
      <c r="AC202" s="214">
        <v>227</v>
      </c>
      <c r="AD202" s="214">
        <v>23</v>
      </c>
      <c r="AE202" s="264">
        <v>0</v>
      </c>
      <c r="AF202" s="265">
        <v>36.799999999999997</v>
      </c>
      <c r="AG202" s="264">
        <v>21</v>
      </c>
      <c r="AH202" s="214">
        <v>159</v>
      </c>
      <c r="AI202" s="214">
        <v>54</v>
      </c>
      <c r="AJ202" s="214">
        <v>15</v>
      </c>
      <c r="AK202" s="214">
        <v>1</v>
      </c>
      <c r="AL202" s="264">
        <v>0</v>
      </c>
      <c r="AM202" s="214">
        <v>0</v>
      </c>
      <c r="AN202" s="264">
        <v>0</v>
      </c>
      <c r="AO202" s="214">
        <v>248</v>
      </c>
      <c r="AP202" s="264">
        <v>2</v>
      </c>
      <c r="AQ202" s="264">
        <v>0</v>
      </c>
      <c r="AR202" s="214">
        <v>99</v>
      </c>
      <c r="AS202" s="214">
        <v>112</v>
      </c>
      <c r="AT202" s="214">
        <v>30</v>
      </c>
      <c r="AU202" s="214">
        <v>248</v>
      </c>
      <c r="AV202" s="264">
        <v>2</v>
      </c>
      <c r="AW202" s="264">
        <v>0</v>
      </c>
      <c r="AX202" s="214">
        <v>99</v>
      </c>
      <c r="AY202" s="214">
        <v>112</v>
      </c>
      <c r="AZ202" s="214">
        <v>30</v>
      </c>
      <c r="BA202" s="214">
        <v>9</v>
      </c>
      <c r="BB202" s="264">
        <v>0</v>
      </c>
      <c r="BC202" s="214">
        <v>250</v>
      </c>
      <c r="BD202" s="214">
        <v>238</v>
      </c>
      <c r="BE202" s="214">
        <v>10</v>
      </c>
      <c r="BF202" s="214">
        <v>2</v>
      </c>
      <c r="BG202" s="264">
        <v>0</v>
      </c>
      <c r="BH202" s="214">
        <v>91</v>
      </c>
      <c r="BI202" s="214">
        <v>68</v>
      </c>
      <c r="BJ202" s="214">
        <v>10</v>
      </c>
      <c r="BK202" s="214">
        <v>81</v>
      </c>
      <c r="BL202" s="264">
        <v>0</v>
      </c>
      <c r="BM202" s="214">
        <v>12</v>
      </c>
      <c r="BN202" s="214">
        <v>2</v>
      </c>
      <c r="BO202" s="214">
        <v>234</v>
      </c>
      <c r="BP202" s="264">
        <v>2</v>
      </c>
      <c r="BQ202" s="214">
        <v>246</v>
      </c>
      <c r="BR202" s="214">
        <v>3</v>
      </c>
      <c r="BS202" s="214">
        <v>1</v>
      </c>
      <c r="BT202" s="214">
        <v>0</v>
      </c>
      <c r="BU202" s="264">
        <v>0</v>
      </c>
      <c r="BV202" s="214">
        <v>206</v>
      </c>
      <c r="BW202" s="214">
        <v>44</v>
      </c>
      <c r="BX202" s="266">
        <v>0</v>
      </c>
      <c r="BY202" s="261">
        <f t="shared" si="10"/>
        <v>0.21199999999999999</v>
      </c>
      <c r="BZ202" s="261">
        <f t="shared" si="11"/>
        <v>1.6E-2</v>
      </c>
      <c r="CA202" s="267"/>
    </row>
    <row r="203" spans="1:79" s="260" customFormat="1" hidden="1" x14ac:dyDescent="0.25">
      <c r="A203" s="257" t="str">
        <f t="shared" si="9"/>
        <v>2014OntarioNurse practitioners</v>
      </c>
      <c r="B203" s="213">
        <v>2014</v>
      </c>
      <c r="C203" s="213"/>
      <c r="D203" s="213"/>
      <c r="E203" s="259" t="s">
        <v>19</v>
      </c>
      <c r="F203" s="209" t="s">
        <v>5</v>
      </c>
      <c r="G203" s="214">
        <v>2303</v>
      </c>
      <c r="H203" s="214">
        <v>226</v>
      </c>
      <c r="I203" s="264">
        <v>47</v>
      </c>
      <c r="J203" s="214">
        <v>2077</v>
      </c>
      <c r="K203" s="214">
        <v>116</v>
      </c>
      <c r="L203" s="264">
        <v>97</v>
      </c>
      <c r="M203" s="214">
        <v>13</v>
      </c>
      <c r="N203" s="264">
        <v>0</v>
      </c>
      <c r="O203" s="214">
        <v>9</v>
      </c>
      <c r="P203" s="264">
        <v>19</v>
      </c>
      <c r="Q203" s="264">
        <v>19</v>
      </c>
      <c r="R203" s="264">
        <v>0</v>
      </c>
      <c r="S203" s="264">
        <v>314</v>
      </c>
      <c r="T203" s="214">
        <v>1298</v>
      </c>
      <c r="U203" s="264">
        <v>465</v>
      </c>
      <c r="V203" s="264">
        <v>0</v>
      </c>
      <c r="W203" s="214">
        <v>2199</v>
      </c>
      <c r="X203" s="264">
        <v>2</v>
      </c>
      <c r="Y203" s="264">
        <v>2</v>
      </c>
      <c r="Z203" s="264">
        <v>32</v>
      </c>
      <c r="AA203" s="264">
        <v>12</v>
      </c>
      <c r="AB203" s="214">
        <v>56</v>
      </c>
      <c r="AC203" s="214">
        <v>2168</v>
      </c>
      <c r="AD203" s="264">
        <v>135</v>
      </c>
      <c r="AE203" s="264">
        <v>0</v>
      </c>
      <c r="AF203" s="265">
        <v>45.5</v>
      </c>
      <c r="AG203" s="214">
        <v>60</v>
      </c>
      <c r="AH203" s="214">
        <v>691</v>
      </c>
      <c r="AI203" s="214">
        <v>662</v>
      </c>
      <c r="AJ203" s="214">
        <v>687</v>
      </c>
      <c r="AK203" s="264">
        <v>164</v>
      </c>
      <c r="AL203" s="264">
        <v>33</v>
      </c>
      <c r="AM203" s="264">
        <v>6</v>
      </c>
      <c r="AN203" s="264">
        <v>0</v>
      </c>
      <c r="AO203" s="214">
        <v>2166</v>
      </c>
      <c r="AP203" s="214">
        <v>136</v>
      </c>
      <c r="AQ203" s="214">
        <v>1</v>
      </c>
      <c r="AR203" s="214">
        <v>553</v>
      </c>
      <c r="AS203" s="214">
        <v>608</v>
      </c>
      <c r="AT203" s="214">
        <v>663</v>
      </c>
      <c r="AU203" s="214">
        <v>2166</v>
      </c>
      <c r="AV203" s="214">
        <v>136</v>
      </c>
      <c r="AW203" s="214">
        <v>1</v>
      </c>
      <c r="AX203" s="214">
        <v>553</v>
      </c>
      <c r="AY203" s="214">
        <v>608</v>
      </c>
      <c r="AZ203" s="214">
        <v>663</v>
      </c>
      <c r="BA203" s="264">
        <v>478</v>
      </c>
      <c r="BB203" s="264">
        <v>1</v>
      </c>
      <c r="BC203" s="214">
        <v>2199</v>
      </c>
      <c r="BD203" s="214">
        <v>1821</v>
      </c>
      <c r="BE203" s="264">
        <v>334</v>
      </c>
      <c r="BF203" s="264">
        <v>44</v>
      </c>
      <c r="BG203" s="264">
        <v>0</v>
      </c>
      <c r="BH203" s="264">
        <v>874</v>
      </c>
      <c r="BI203" s="214">
        <v>610</v>
      </c>
      <c r="BJ203" s="264">
        <v>40</v>
      </c>
      <c r="BK203" s="214">
        <v>675</v>
      </c>
      <c r="BL203" s="264">
        <v>0</v>
      </c>
      <c r="BM203" s="264">
        <v>86</v>
      </c>
      <c r="BN203" s="264">
        <v>38</v>
      </c>
      <c r="BO203" s="214">
        <v>2075</v>
      </c>
      <c r="BP203" s="264">
        <v>0</v>
      </c>
      <c r="BQ203" s="214">
        <v>2149</v>
      </c>
      <c r="BR203" s="264">
        <v>22</v>
      </c>
      <c r="BS203" s="214">
        <v>28</v>
      </c>
      <c r="BT203" s="264" t="s">
        <v>233</v>
      </c>
      <c r="BU203" s="264">
        <v>0</v>
      </c>
      <c r="BV203" s="214">
        <v>1907</v>
      </c>
      <c r="BW203" s="214">
        <v>292</v>
      </c>
      <c r="BX203" s="266">
        <v>0</v>
      </c>
      <c r="BY203" s="261">
        <f t="shared" si="10"/>
        <v>9.8132870169344327E-2</v>
      </c>
      <c r="BZ203" s="261">
        <f t="shared" si="11"/>
        <v>2.0408163265306121E-2</v>
      </c>
      <c r="CA203" s="267"/>
    </row>
    <row r="204" spans="1:79" s="260" customFormat="1" hidden="1" x14ac:dyDescent="0.25">
      <c r="A204" s="257" t="str">
        <f t="shared" si="9"/>
        <v>2014ManitobaNurse practitioners</v>
      </c>
      <c r="B204" s="213">
        <v>2014</v>
      </c>
      <c r="C204" s="213"/>
      <c r="D204" s="213"/>
      <c r="E204" s="209" t="s">
        <v>20</v>
      </c>
      <c r="F204" s="209" t="s">
        <v>5</v>
      </c>
      <c r="G204" s="214">
        <v>129</v>
      </c>
      <c r="H204" s="214">
        <v>25</v>
      </c>
      <c r="I204" s="214">
        <v>6</v>
      </c>
      <c r="J204" s="214">
        <v>104</v>
      </c>
      <c r="K204" s="214">
        <v>8</v>
      </c>
      <c r="L204" s="214">
        <v>17</v>
      </c>
      <c r="M204" s="214">
        <v>0</v>
      </c>
      <c r="N204" s="264">
        <v>0</v>
      </c>
      <c r="O204" s="264">
        <v>3</v>
      </c>
      <c r="P204" s="214">
        <v>3</v>
      </c>
      <c r="Q204" s="214">
        <v>0</v>
      </c>
      <c r="R204" s="264">
        <v>0</v>
      </c>
      <c r="S204" s="214">
        <v>16</v>
      </c>
      <c r="T204" s="214">
        <v>77</v>
      </c>
      <c r="U204" s="214">
        <v>11</v>
      </c>
      <c r="V204" s="264">
        <v>0</v>
      </c>
      <c r="W204" s="274">
        <v>121</v>
      </c>
      <c r="X204" s="274">
        <v>0</v>
      </c>
      <c r="Y204" s="274">
        <v>0</v>
      </c>
      <c r="Z204" s="274">
        <v>2</v>
      </c>
      <c r="AA204" s="274">
        <v>1</v>
      </c>
      <c r="AB204" s="274">
        <v>5</v>
      </c>
      <c r="AC204" s="214">
        <v>113</v>
      </c>
      <c r="AD204" s="214">
        <v>8</v>
      </c>
      <c r="AE204" s="264">
        <v>0</v>
      </c>
      <c r="AF204" s="265">
        <v>43.3</v>
      </c>
      <c r="AG204" s="214">
        <v>2</v>
      </c>
      <c r="AH204" s="214">
        <v>56</v>
      </c>
      <c r="AI204" s="214">
        <v>38</v>
      </c>
      <c r="AJ204" s="214">
        <v>27</v>
      </c>
      <c r="AK204" s="214">
        <v>4</v>
      </c>
      <c r="AL204" s="214">
        <v>2</v>
      </c>
      <c r="AM204" s="264">
        <v>0</v>
      </c>
      <c r="AN204" s="264">
        <v>0</v>
      </c>
      <c r="AO204" s="214">
        <v>128</v>
      </c>
      <c r="AP204" s="214">
        <v>1</v>
      </c>
      <c r="AQ204" s="264">
        <v>0</v>
      </c>
      <c r="AR204" s="214">
        <v>27</v>
      </c>
      <c r="AS204" s="214">
        <v>48</v>
      </c>
      <c r="AT204" s="214">
        <v>36</v>
      </c>
      <c r="AU204" s="214">
        <v>128</v>
      </c>
      <c r="AV204" s="214">
        <v>1</v>
      </c>
      <c r="AW204" s="264">
        <v>0</v>
      </c>
      <c r="AX204" s="214">
        <v>27</v>
      </c>
      <c r="AY204" s="214">
        <v>48</v>
      </c>
      <c r="AZ204" s="214">
        <v>36</v>
      </c>
      <c r="BA204" s="214">
        <v>18</v>
      </c>
      <c r="BB204" s="264">
        <v>0</v>
      </c>
      <c r="BC204" s="214">
        <v>121</v>
      </c>
      <c r="BD204" s="214">
        <v>67</v>
      </c>
      <c r="BE204" s="214">
        <v>49</v>
      </c>
      <c r="BF204" s="214">
        <v>5</v>
      </c>
      <c r="BG204" s="264">
        <v>0</v>
      </c>
      <c r="BH204" s="214">
        <v>33</v>
      </c>
      <c r="BI204" s="214">
        <v>61</v>
      </c>
      <c r="BJ204" s="214">
        <v>3</v>
      </c>
      <c r="BK204" s="214">
        <v>22</v>
      </c>
      <c r="BL204" s="264">
        <v>2</v>
      </c>
      <c r="BM204" s="214">
        <v>7</v>
      </c>
      <c r="BN204" s="264">
        <v>2</v>
      </c>
      <c r="BO204" s="214">
        <v>111</v>
      </c>
      <c r="BP204" s="264">
        <v>1</v>
      </c>
      <c r="BQ204" s="214">
        <v>101</v>
      </c>
      <c r="BR204" s="214">
        <v>4</v>
      </c>
      <c r="BS204" s="214">
        <v>8</v>
      </c>
      <c r="BT204" s="214">
        <v>6</v>
      </c>
      <c r="BU204" s="264">
        <v>2</v>
      </c>
      <c r="BV204" s="214">
        <v>97</v>
      </c>
      <c r="BW204" s="214">
        <v>24</v>
      </c>
      <c r="BX204" s="266">
        <v>0</v>
      </c>
      <c r="BY204" s="261">
        <f t="shared" si="10"/>
        <v>0.19379844961240311</v>
      </c>
      <c r="BZ204" s="261">
        <f t="shared" si="11"/>
        <v>4.6511627906976744E-2</v>
      </c>
      <c r="CA204" s="267"/>
    </row>
    <row r="205" spans="1:79" s="260" customFormat="1" hidden="1" x14ac:dyDescent="0.25">
      <c r="A205" s="257" t="str">
        <f t="shared" si="9"/>
        <v>2014SaskatchewanNurse practitioners</v>
      </c>
      <c r="B205" s="213">
        <v>2014</v>
      </c>
      <c r="C205" s="213"/>
      <c r="D205" s="213"/>
      <c r="E205" s="259" t="s">
        <v>21</v>
      </c>
      <c r="F205" s="209" t="s">
        <v>5</v>
      </c>
      <c r="G205" s="214">
        <v>169</v>
      </c>
      <c r="H205" s="214">
        <v>19</v>
      </c>
      <c r="I205" s="214">
        <v>9</v>
      </c>
      <c r="J205" s="264">
        <v>150</v>
      </c>
      <c r="K205" s="214">
        <v>5</v>
      </c>
      <c r="L205" s="214">
        <v>14</v>
      </c>
      <c r="M205" s="264">
        <v>0</v>
      </c>
      <c r="N205" s="264">
        <v>0</v>
      </c>
      <c r="O205" s="214">
        <v>1</v>
      </c>
      <c r="P205" s="214">
        <v>6</v>
      </c>
      <c r="Q205" s="214">
        <v>2</v>
      </c>
      <c r="R205" s="264">
        <v>0</v>
      </c>
      <c r="S205" s="214">
        <v>15</v>
      </c>
      <c r="T205" s="214">
        <v>82</v>
      </c>
      <c r="U205" s="214">
        <v>53</v>
      </c>
      <c r="V205" s="264">
        <v>0</v>
      </c>
      <c r="W205" s="214">
        <v>163</v>
      </c>
      <c r="X205" s="264">
        <v>0</v>
      </c>
      <c r="Y205" s="264">
        <v>4</v>
      </c>
      <c r="Z205" s="214">
        <v>0</v>
      </c>
      <c r="AA205" s="214">
        <v>2</v>
      </c>
      <c r="AB205" s="264">
        <v>0</v>
      </c>
      <c r="AC205" s="214">
        <v>158</v>
      </c>
      <c r="AD205" s="214">
        <v>11</v>
      </c>
      <c r="AE205" s="264">
        <v>0</v>
      </c>
      <c r="AF205" s="265">
        <v>48.2</v>
      </c>
      <c r="AG205" s="214">
        <v>6</v>
      </c>
      <c r="AH205" s="214">
        <v>30</v>
      </c>
      <c r="AI205" s="214">
        <v>47</v>
      </c>
      <c r="AJ205" s="214">
        <v>63</v>
      </c>
      <c r="AK205" s="214">
        <v>21</v>
      </c>
      <c r="AL205" s="264">
        <v>2</v>
      </c>
      <c r="AM205" s="214">
        <v>0</v>
      </c>
      <c r="AN205" s="264">
        <v>0</v>
      </c>
      <c r="AO205" s="214">
        <v>160</v>
      </c>
      <c r="AP205" s="214">
        <v>9</v>
      </c>
      <c r="AQ205" s="264">
        <v>0</v>
      </c>
      <c r="AR205" s="214">
        <v>125</v>
      </c>
      <c r="AS205" s="214">
        <v>41</v>
      </c>
      <c r="AT205" s="214">
        <v>2</v>
      </c>
      <c r="AU205" s="214">
        <v>160</v>
      </c>
      <c r="AV205" s="214">
        <v>9</v>
      </c>
      <c r="AW205" s="264">
        <v>0</v>
      </c>
      <c r="AX205" s="214">
        <v>125</v>
      </c>
      <c r="AY205" s="214">
        <v>41</v>
      </c>
      <c r="AZ205" s="214">
        <v>2</v>
      </c>
      <c r="BA205" s="214">
        <v>1</v>
      </c>
      <c r="BB205" s="264">
        <v>0</v>
      </c>
      <c r="BC205" s="214">
        <v>163</v>
      </c>
      <c r="BD205" s="214">
        <v>133</v>
      </c>
      <c r="BE205" s="214">
        <v>17</v>
      </c>
      <c r="BF205" s="214">
        <v>13</v>
      </c>
      <c r="BG205" s="264">
        <v>0</v>
      </c>
      <c r="BH205" s="214">
        <v>23</v>
      </c>
      <c r="BI205" s="214">
        <v>117</v>
      </c>
      <c r="BJ205" s="214">
        <v>6</v>
      </c>
      <c r="BK205" s="214">
        <v>17</v>
      </c>
      <c r="BL205" s="264">
        <v>0</v>
      </c>
      <c r="BM205" s="214">
        <v>2</v>
      </c>
      <c r="BN205" s="264">
        <v>4</v>
      </c>
      <c r="BO205" s="214">
        <v>157</v>
      </c>
      <c r="BP205" s="264">
        <v>0</v>
      </c>
      <c r="BQ205" s="214">
        <v>156</v>
      </c>
      <c r="BR205" s="264">
        <v>3</v>
      </c>
      <c r="BS205" s="214">
        <v>4</v>
      </c>
      <c r="BT205" s="264">
        <v>0</v>
      </c>
      <c r="BU205" s="264">
        <v>0</v>
      </c>
      <c r="BV205" s="214">
        <v>72</v>
      </c>
      <c r="BW205" s="214">
        <v>91</v>
      </c>
      <c r="BX205" s="266">
        <v>0</v>
      </c>
      <c r="BY205" s="261">
        <f t="shared" si="10"/>
        <v>0.11242603550295859</v>
      </c>
      <c r="BZ205" s="261">
        <f t="shared" si="11"/>
        <v>5.3254437869822487E-2</v>
      </c>
      <c r="CA205" s="267"/>
    </row>
    <row r="206" spans="1:79" s="260" customFormat="1" hidden="1" x14ac:dyDescent="0.25">
      <c r="A206" s="257" t="str">
        <f t="shared" si="9"/>
        <v>2014AlbertaNurse practitioners</v>
      </c>
      <c r="B206" s="213">
        <v>2014</v>
      </c>
      <c r="C206" s="213"/>
      <c r="D206" s="213"/>
      <c r="E206" s="259" t="s">
        <v>22</v>
      </c>
      <c r="F206" s="209" t="s">
        <v>5</v>
      </c>
      <c r="G206" s="214">
        <v>378</v>
      </c>
      <c r="H206" s="214">
        <v>52</v>
      </c>
      <c r="I206" s="214">
        <v>22</v>
      </c>
      <c r="J206" s="264">
        <v>326</v>
      </c>
      <c r="K206" s="214">
        <v>18</v>
      </c>
      <c r="L206" s="214">
        <v>27</v>
      </c>
      <c r="M206" s="264">
        <v>7</v>
      </c>
      <c r="N206" s="264">
        <v>0</v>
      </c>
      <c r="O206" s="214">
        <v>6</v>
      </c>
      <c r="P206" s="214">
        <v>15</v>
      </c>
      <c r="Q206" s="264">
        <v>1</v>
      </c>
      <c r="R206" s="264">
        <v>0</v>
      </c>
      <c r="S206" s="214">
        <v>37</v>
      </c>
      <c r="T206" s="214">
        <v>228</v>
      </c>
      <c r="U206" s="214">
        <v>61</v>
      </c>
      <c r="V206" s="264">
        <v>0</v>
      </c>
      <c r="W206" s="214">
        <v>358</v>
      </c>
      <c r="X206" s="264">
        <v>0</v>
      </c>
      <c r="Y206" s="264">
        <v>18</v>
      </c>
      <c r="Z206" s="264">
        <v>0</v>
      </c>
      <c r="AA206" s="264">
        <v>0</v>
      </c>
      <c r="AB206" s="214">
        <v>2</v>
      </c>
      <c r="AC206" s="214">
        <v>346</v>
      </c>
      <c r="AD206" s="214">
        <v>32</v>
      </c>
      <c r="AE206" s="264">
        <v>0</v>
      </c>
      <c r="AF206" s="265">
        <v>45</v>
      </c>
      <c r="AG206" s="214">
        <v>7</v>
      </c>
      <c r="AH206" s="214">
        <v>109</v>
      </c>
      <c r="AI206" s="214">
        <v>136</v>
      </c>
      <c r="AJ206" s="214">
        <v>102</v>
      </c>
      <c r="AK206" s="214">
        <v>20</v>
      </c>
      <c r="AL206" s="264">
        <v>4</v>
      </c>
      <c r="AM206" s="264">
        <v>0</v>
      </c>
      <c r="AN206" s="264">
        <v>0</v>
      </c>
      <c r="AO206" s="214">
        <v>374</v>
      </c>
      <c r="AP206" s="214">
        <v>3</v>
      </c>
      <c r="AQ206" s="264">
        <v>1</v>
      </c>
      <c r="AR206" s="214">
        <v>58</v>
      </c>
      <c r="AS206" s="214">
        <v>147</v>
      </c>
      <c r="AT206" s="214">
        <v>101</v>
      </c>
      <c r="AU206" s="214">
        <v>374</v>
      </c>
      <c r="AV206" s="214">
        <v>3</v>
      </c>
      <c r="AW206" s="264">
        <v>1</v>
      </c>
      <c r="AX206" s="214">
        <v>58</v>
      </c>
      <c r="AY206" s="214">
        <v>147</v>
      </c>
      <c r="AZ206" s="214">
        <v>101</v>
      </c>
      <c r="BA206" s="214">
        <v>72</v>
      </c>
      <c r="BB206" s="264">
        <v>0</v>
      </c>
      <c r="BC206" s="214">
        <v>358</v>
      </c>
      <c r="BD206" s="214">
        <v>278</v>
      </c>
      <c r="BE206" s="214">
        <v>56</v>
      </c>
      <c r="BF206" s="214">
        <v>17</v>
      </c>
      <c r="BG206" s="264">
        <v>7</v>
      </c>
      <c r="BH206" s="214">
        <v>201</v>
      </c>
      <c r="BI206" s="214">
        <v>69</v>
      </c>
      <c r="BJ206" s="214">
        <v>10</v>
      </c>
      <c r="BK206" s="214">
        <v>66</v>
      </c>
      <c r="BL206" s="264">
        <v>12</v>
      </c>
      <c r="BM206" s="214">
        <v>31</v>
      </c>
      <c r="BN206" s="214">
        <v>6</v>
      </c>
      <c r="BO206" s="214">
        <v>309</v>
      </c>
      <c r="BP206" s="264">
        <v>12</v>
      </c>
      <c r="BQ206" s="214">
        <v>287</v>
      </c>
      <c r="BR206" s="214">
        <v>1</v>
      </c>
      <c r="BS206" s="264">
        <v>4</v>
      </c>
      <c r="BT206" s="264">
        <v>2</v>
      </c>
      <c r="BU206" s="264">
        <v>64</v>
      </c>
      <c r="BV206" s="214">
        <v>340</v>
      </c>
      <c r="BW206" s="214">
        <v>18</v>
      </c>
      <c r="BX206" s="266">
        <v>0</v>
      </c>
      <c r="BY206" s="261">
        <f t="shared" si="10"/>
        <v>0.13756613756613756</v>
      </c>
      <c r="BZ206" s="261">
        <f t="shared" si="11"/>
        <v>5.8201058201058198E-2</v>
      </c>
      <c r="CA206" s="267"/>
    </row>
    <row r="207" spans="1:79" s="260" customFormat="1" hidden="1" x14ac:dyDescent="0.25">
      <c r="A207" s="257" t="str">
        <f t="shared" si="9"/>
        <v>2014British ColumbiaNurse practitioners</v>
      </c>
      <c r="B207" s="213">
        <v>2014</v>
      </c>
      <c r="C207" s="213"/>
      <c r="D207" s="213"/>
      <c r="E207" s="259" t="s">
        <v>23</v>
      </c>
      <c r="F207" s="209" t="s">
        <v>5</v>
      </c>
      <c r="G207" s="214">
        <v>290</v>
      </c>
      <c r="H207" s="214">
        <v>52</v>
      </c>
      <c r="I207" s="214">
        <v>22</v>
      </c>
      <c r="J207" s="214">
        <v>238</v>
      </c>
      <c r="K207" s="214">
        <v>24</v>
      </c>
      <c r="L207" s="214">
        <v>25</v>
      </c>
      <c r="M207" s="214">
        <v>3</v>
      </c>
      <c r="N207" s="264">
        <v>0</v>
      </c>
      <c r="O207" s="214">
        <v>9</v>
      </c>
      <c r="P207" s="214">
        <v>8</v>
      </c>
      <c r="Q207" s="214">
        <v>5</v>
      </c>
      <c r="R207" s="264">
        <v>0</v>
      </c>
      <c r="S207" s="214">
        <v>28</v>
      </c>
      <c r="T207" s="214">
        <v>167</v>
      </c>
      <c r="U207" s="214">
        <v>43</v>
      </c>
      <c r="V207" s="264">
        <v>0</v>
      </c>
      <c r="W207" s="214">
        <v>245</v>
      </c>
      <c r="X207" s="214">
        <v>0</v>
      </c>
      <c r="Y207" s="214">
        <v>0</v>
      </c>
      <c r="Z207" s="214">
        <v>0</v>
      </c>
      <c r="AA207" s="214">
        <v>1</v>
      </c>
      <c r="AB207" s="214">
        <v>44</v>
      </c>
      <c r="AC207" s="214">
        <v>271</v>
      </c>
      <c r="AD207" s="214">
        <v>19</v>
      </c>
      <c r="AE207" s="264">
        <v>0</v>
      </c>
      <c r="AF207" s="265">
        <v>43.8</v>
      </c>
      <c r="AG207" s="214">
        <v>14</v>
      </c>
      <c r="AH207" s="214">
        <v>102</v>
      </c>
      <c r="AI207" s="214">
        <v>84</v>
      </c>
      <c r="AJ207" s="214">
        <v>75</v>
      </c>
      <c r="AK207" s="214">
        <v>10</v>
      </c>
      <c r="AL207" s="214">
        <v>4</v>
      </c>
      <c r="AM207" s="214">
        <v>1</v>
      </c>
      <c r="AN207" s="264">
        <v>0</v>
      </c>
      <c r="AO207" s="214">
        <v>273</v>
      </c>
      <c r="AP207" s="214">
        <v>16</v>
      </c>
      <c r="AQ207" s="264">
        <v>1</v>
      </c>
      <c r="AR207" s="214">
        <v>72</v>
      </c>
      <c r="AS207" s="214">
        <v>99</v>
      </c>
      <c r="AT207" s="214">
        <v>78</v>
      </c>
      <c r="AU207" s="214">
        <v>273</v>
      </c>
      <c r="AV207" s="214">
        <v>16</v>
      </c>
      <c r="AW207" s="264">
        <v>1</v>
      </c>
      <c r="AX207" s="214">
        <v>72</v>
      </c>
      <c r="AY207" s="214">
        <v>99</v>
      </c>
      <c r="AZ207" s="214">
        <v>78</v>
      </c>
      <c r="BA207" s="214">
        <v>39</v>
      </c>
      <c r="BB207" s="264">
        <v>2</v>
      </c>
      <c r="BC207" s="214">
        <v>245</v>
      </c>
      <c r="BD207" s="214">
        <v>125</v>
      </c>
      <c r="BE207" s="214">
        <v>49</v>
      </c>
      <c r="BF207" s="214">
        <v>69</v>
      </c>
      <c r="BG207" s="264">
        <v>2</v>
      </c>
      <c r="BH207" s="214">
        <v>94</v>
      </c>
      <c r="BI207" s="214">
        <v>86</v>
      </c>
      <c r="BJ207" s="214">
        <v>5</v>
      </c>
      <c r="BK207" s="214">
        <v>28</v>
      </c>
      <c r="BL207" s="264">
        <v>32</v>
      </c>
      <c r="BM207" s="214">
        <v>40</v>
      </c>
      <c r="BN207" s="214">
        <v>5</v>
      </c>
      <c r="BO207" s="214">
        <v>200</v>
      </c>
      <c r="BP207" s="264">
        <v>0</v>
      </c>
      <c r="BQ207" s="214">
        <v>225</v>
      </c>
      <c r="BR207" s="214">
        <v>4</v>
      </c>
      <c r="BS207" s="214">
        <v>16</v>
      </c>
      <c r="BT207" s="264">
        <v>0</v>
      </c>
      <c r="BU207" s="264">
        <v>0</v>
      </c>
      <c r="BV207" s="214">
        <v>212</v>
      </c>
      <c r="BW207" s="214">
        <v>33</v>
      </c>
      <c r="BX207" s="266">
        <v>0</v>
      </c>
      <c r="BY207" s="261">
        <f t="shared" si="10"/>
        <v>0.1793103448275862</v>
      </c>
      <c r="BZ207" s="261">
        <f t="shared" si="11"/>
        <v>7.586206896551724E-2</v>
      </c>
      <c r="CA207" s="267"/>
    </row>
    <row r="208" spans="1:79" s="260" customFormat="1" hidden="1" x14ac:dyDescent="0.25">
      <c r="A208" s="257" t="str">
        <f t="shared" si="9"/>
        <v>2014YukonNurse practitioners</v>
      </c>
      <c r="B208" s="213">
        <v>2014</v>
      </c>
      <c r="C208" s="213"/>
      <c r="D208" s="213"/>
      <c r="E208" s="209" t="s">
        <v>24</v>
      </c>
      <c r="F208" s="209" t="s">
        <v>5</v>
      </c>
      <c r="G208" s="214">
        <v>6</v>
      </c>
      <c r="H208" s="215">
        <v>2</v>
      </c>
      <c r="I208" s="215">
        <v>1</v>
      </c>
      <c r="J208" s="215">
        <v>4</v>
      </c>
      <c r="K208" s="215">
        <v>1</v>
      </c>
      <c r="L208" s="215">
        <v>1</v>
      </c>
      <c r="M208" s="214">
        <v>0</v>
      </c>
      <c r="N208" s="264">
        <v>0</v>
      </c>
      <c r="O208" s="214">
        <v>0</v>
      </c>
      <c r="P208" s="215">
        <v>1</v>
      </c>
      <c r="Q208" s="264">
        <v>0</v>
      </c>
      <c r="R208" s="264">
        <v>0</v>
      </c>
      <c r="S208" s="214">
        <v>0</v>
      </c>
      <c r="T208" s="214">
        <v>3</v>
      </c>
      <c r="U208" s="214">
        <v>1</v>
      </c>
      <c r="V208" s="264">
        <v>0</v>
      </c>
      <c r="W208" s="214">
        <v>6</v>
      </c>
      <c r="X208" s="264">
        <v>0</v>
      </c>
      <c r="Y208" s="264">
        <v>0</v>
      </c>
      <c r="Z208" s="264">
        <v>0</v>
      </c>
      <c r="AA208" s="264">
        <v>0</v>
      </c>
      <c r="AB208" s="214">
        <v>0</v>
      </c>
      <c r="AC208" s="214">
        <v>6</v>
      </c>
      <c r="AD208" s="214">
        <v>0</v>
      </c>
      <c r="AE208" s="264">
        <v>0</v>
      </c>
      <c r="AF208" s="265">
        <v>41.2</v>
      </c>
      <c r="AG208" s="214">
        <v>0</v>
      </c>
      <c r="AH208" s="214">
        <v>3</v>
      </c>
      <c r="AI208" s="214">
        <v>2</v>
      </c>
      <c r="AJ208" s="214">
        <v>1</v>
      </c>
      <c r="AK208" s="214">
        <v>0</v>
      </c>
      <c r="AL208" s="214">
        <v>0</v>
      </c>
      <c r="AM208" s="264">
        <v>0</v>
      </c>
      <c r="AN208" s="264">
        <v>0</v>
      </c>
      <c r="AO208" s="214">
        <v>6</v>
      </c>
      <c r="AP208" s="264">
        <v>0</v>
      </c>
      <c r="AQ208" s="264">
        <v>0</v>
      </c>
      <c r="AR208" s="214">
        <v>1</v>
      </c>
      <c r="AS208" s="214">
        <v>4</v>
      </c>
      <c r="AT208" s="214">
        <v>0</v>
      </c>
      <c r="AU208" s="214">
        <v>6</v>
      </c>
      <c r="AV208" s="264">
        <v>0</v>
      </c>
      <c r="AW208" s="264">
        <v>0</v>
      </c>
      <c r="AX208" s="214">
        <v>1</v>
      </c>
      <c r="AY208" s="214">
        <v>4</v>
      </c>
      <c r="AZ208" s="214">
        <v>0</v>
      </c>
      <c r="BA208" s="215">
        <v>1</v>
      </c>
      <c r="BB208" s="264">
        <v>0</v>
      </c>
      <c r="BC208" s="214">
        <v>6</v>
      </c>
      <c r="BD208" s="214">
        <v>4</v>
      </c>
      <c r="BE208" s="214">
        <v>1</v>
      </c>
      <c r="BF208" s="214">
        <v>1</v>
      </c>
      <c r="BG208" s="214">
        <v>0</v>
      </c>
      <c r="BH208" s="214">
        <v>0</v>
      </c>
      <c r="BI208" s="214">
        <v>5</v>
      </c>
      <c r="BJ208" s="214">
        <v>1</v>
      </c>
      <c r="BK208" s="214">
        <v>0</v>
      </c>
      <c r="BL208" s="264">
        <v>0</v>
      </c>
      <c r="BM208" s="215">
        <v>2</v>
      </c>
      <c r="BN208" s="214">
        <v>0</v>
      </c>
      <c r="BO208" s="215">
        <v>4</v>
      </c>
      <c r="BP208" s="264">
        <v>0</v>
      </c>
      <c r="BQ208" s="214">
        <v>5</v>
      </c>
      <c r="BR208" s="214">
        <v>1</v>
      </c>
      <c r="BS208" s="214">
        <v>0</v>
      </c>
      <c r="BT208" s="214">
        <v>0</v>
      </c>
      <c r="BU208" s="264">
        <v>0</v>
      </c>
      <c r="BV208" s="215">
        <v>3</v>
      </c>
      <c r="BW208" s="215">
        <v>3</v>
      </c>
      <c r="BX208" s="266">
        <v>0</v>
      </c>
      <c r="BY208" s="261">
        <f t="shared" si="10"/>
        <v>0.33333333333333331</v>
      </c>
      <c r="BZ208" s="261">
        <f t="shared" si="11"/>
        <v>0.16666666666666666</v>
      </c>
      <c r="CA208" s="267"/>
    </row>
    <row r="209" spans="1:79" s="260" customFormat="1" hidden="1" x14ac:dyDescent="0.25">
      <c r="A209" s="257" t="str">
        <f t="shared" si="9"/>
        <v>2014Northwest Territories/NunavutNurse practitioners</v>
      </c>
      <c r="B209" s="213">
        <v>2014</v>
      </c>
      <c r="C209" s="213"/>
      <c r="D209" s="213"/>
      <c r="E209" s="259" t="s">
        <v>152</v>
      </c>
      <c r="F209" s="209" t="s">
        <v>5</v>
      </c>
      <c r="G209" s="214">
        <v>41</v>
      </c>
      <c r="H209" s="215" t="s">
        <v>312</v>
      </c>
      <c r="I209" s="214">
        <v>8</v>
      </c>
      <c r="J209" s="215" t="s">
        <v>312</v>
      </c>
      <c r="K209" s="215" t="s">
        <v>312</v>
      </c>
      <c r="L209" s="214">
        <v>0</v>
      </c>
      <c r="M209" s="215" t="s">
        <v>312</v>
      </c>
      <c r="N209" s="264">
        <v>0</v>
      </c>
      <c r="O209" s="215" t="s">
        <v>312</v>
      </c>
      <c r="P209" s="215" t="s">
        <v>312</v>
      </c>
      <c r="Q209" s="215" t="s">
        <v>312</v>
      </c>
      <c r="R209" s="264">
        <v>0</v>
      </c>
      <c r="S209" s="215" t="s">
        <v>312</v>
      </c>
      <c r="T209" s="214">
        <v>20</v>
      </c>
      <c r="U209" s="215" t="s">
        <v>312</v>
      </c>
      <c r="V209" s="264">
        <v>0</v>
      </c>
      <c r="W209" s="214">
        <v>41</v>
      </c>
      <c r="X209" s="264">
        <v>0</v>
      </c>
      <c r="Y209" s="264">
        <v>0</v>
      </c>
      <c r="Z209" s="214">
        <v>0</v>
      </c>
      <c r="AA209" s="264">
        <v>0</v>
      </c>
      <c r="AB209" s="264">
        <v>0</v>
      </c>
      <c r="AC209" s="215" t="s">
        <v>312</v>
      </c>
      <c r="AD209" s="215" t="s">
        <v>312</v>
      </c>
      <c r="AE209" s="264">
        <v>0</v>
      </c>
      <c r="AF209" s="265">
        <v>49.3</v>
      </c>
      <c r="AG209" s="215" t="s">
        <v>312</v>
      </c>
      <c r="AH209" s="215" t="s">
        <v>312</v>
      </c>
      <c r="AI209" s="214">
        <v>7</v>
      </c>
      <c r="AJ209" s="214">
        <v>20</v>
      </c>
      <c r="AK209" s="215" t="s">
        <v>312</v>
      </c>
      <c r="AL209" s="215" t="s">
        <v>312</v>
      </c>
      <c r="AM209" s="215" t="s">
        <v>312</v>
      </c>
      <c r="AN209" s="264">
        <v>0</v>
      </c>
      <c r="AO209" s="215" t="s">
        <v>312</v>
      </c>
      <c r="AP209" s="215" t="s">
        <v>312</v>
      </c>
      <c r="AQ209" s="264">
        <v>0</v>
      </c>
      <c r="AR209" s="214">
        <v>7</v>
      </c>
      <c r="AS209" s="214">
        <v>7</v>
      </c>
      <c r="AT209" s="214">
        <v>14</v>
      </c>
      <c r="AU209" s="215" t="s">
        <v>312</v>
      </c>
      <c r="AV209" s="215" t="s">
        <v>312</v>
      </c>
      <c r="AW209" s="264">
        <v>0</v>
      </c>
      <c r="AX209" s="214">
        <v>7</v>
      </c>
      <c r="AY209" s="214">
        <v>7</v>
      </c>
      <c r="AZ209" s="214">
        <v>14</v>
      </c>
      <c r="BA209" s="214">
        <v>13</v>
      </c>
      <c r="BB209" s="264">
        <v>0</v>
      </c>
      <c r="BC209" s="214">
        <v>41</v>
      </c>
      <c r="BD209" s="214">
        <v>33</v>
      </c>
      <c r="BE209" s="214">
        <v>0</v>
      </c>
      <c r="BF209" s="215" t="s">
        <v>312</v>
      </c>
      <c r="BG209" s="215" t="s">
        <v>312</v>
      </c>
      <c r="BH209" s="214">
        <v>6</v>
      </c>
      <c r="BI209" s="214">
        <v>26</v>
      </c>
      <c r="BJ209" s="214">
        <v>0</v>
      </c>
      <c r="BK209" s="214">
        <v>8</v>
      </c>
      <c r="BL209" s="214">
        <v>1</v>
      </c>
      <c r="BM209" s="215" t="s">
        <v>312</v>
      </c>
      <c r="BN209" s="215" t="s">
        <v>312</v>
      </c>
      <c r="BO209" s="214">
        <v>31</v>
      </c>
      <c r="BP209" s="214">
        <v>3</v>
      </c>
      <c r="BQ209" s="214">
        <v>34</v>
      </c>
      <c r="BR209" s="215" t="s">
        <v>312</v>
      </c>
      <c r="BS209" s="214">
        <v>0</v>
      </c>
      <c r="BT209" s="215" t="s">
        <v>312</v>
      </c>
      <c r="BU209" s="214">
        <v>3</v>
      </c>
      <c r="BV209" s="214">
        <v>18</v>
      </c>
      <c r="BW209" s="214">
        <v>23</v>
      </c>
      <c r="BX209" s="266">
        <v>0</v>
      </c>
      <c r="BY209" s="261" t="str">
        <f t="shared" si="10"/>
        <v>†</v>
      </c>
      <c r="BZ209" s="261" t="e">
        <f t="shared" si="11"/>
        <v>#VALUE!</v>
      </c>
      <c r="CA209" s="267"/>
    </row>
    <row r="210" spans="1:79" s="260" customFormat="1" ht="15.75" hidden="1" x14ac:dyDescent="0.25">
      <c r="A210" s="257" t="str">
        <f t="shared" si="9"/>
        <v>2014Provinces/territories with available dataNurse practitioners</v>
      </c>
      <c r="B210" s="213">
        <v>2014</v>
      </c>
      <c r="C210" s="213"/>
      <c r="D210" s="213"/>
      <c r="E210" s="208" t="s">
        <v>357</v>
      </c>
      <c r="F210" s="209" t="s">
        <v>5</v>
      </c>
      <c r="G210" s="214">
        <v>3966</v>
      </c>
      <c r="H210" s="268" t="s">
        <v>233</v>
      </c>
      <c r="I210" s="268" t="s">
        <v>233</v>
      </c>
      <c r="J210" s="268" t="s">
        <v>233</v>
      </c>
      <c r="K210" s="268" t="s">
        <v>233</v>
      </c>
      <c r="L210" s="268" t="s">
        <v>233</v>
      </c>
      <c r="M210" s="268" t="s">
        <v>233</v>
      </c>
      <c r="N210" s="268" t="s">
        <v>233</v>
      </c>
      <c r="O210" s="268" t="s">
        <v>233</v>
      </c>
      <c r="P210" s="268" t="s">
        <v>233</v>
      </c>
      <c r="Q210" s="268" t="s">
        <v>233</v>
      </c>
      <c r="R210" s="268" t="s">
        <v>233</v>
      </c>
      <c r="S210" s="268" t="s">
        <v>233</v>
      </c>
      <c r="T210" s="268" t="s">
        <v>233</v>
      </c>
      <c r="U210" s="268" t="s">
        <v>233</v>
      </c>
      <c r="V210" s="268" t="s">
        <v>233</v>
      </c>
      <c r="W210" s="214">
        <v>3768</v>
      </c>
      <c r="X210" s="264">
        <v>2</v>
      </c>
      <c r="Y210" s="264">
        <v>24</v>
      </c>
      <c r="Z210" s="264">
        <v>38</v>
      </c>
      <c r="AA210" s="264">
        <v>18</v>
      </c>
      <c r="AB210" s="214">
        <v>116</v>
      </c>
      <c r="AC210" s="214">
        <v>3662</v>
      </c>
      <c r="AD210" s="214">
        <v>255</v>
      </c>
      <c r="AE210" s="264">
        <v>0</v>
      </c>
      <c r="AF210" s="265">
        <v>44.9</v>
      </c>
      <c r="AG210" s="214">
        <v>116</v>
      </c>
      <c r="AH210" s="214">
        <v>1255</v>
      </c>
      <c r="AI210" s="214">
        <v>1182</v>
      </c>
      <c r="AJ210" s="214">
        <v>1103</v>
      </c>
      <c r="AK210" s="214">
        <v>241</v>
      </c>
      <c r="AL210" s="214">
        <v>46</v>
      </c>
      <c r="AM210" s="264">
        <v>9</v>
      </c>
      <c r="AN210" s="264">
        <v>0</v>
      </c>
      <c r="AO210" s="214">
        <v>3747</v>
      </c>
      <c r="AP210" s="214">
        <v>175</v>
      </c>
      <c r="AQ210" s="264">
        <v>3</v>
      </c>
      <c r="AR210" s="214">
        <v>995</v>
      </c>
      <c r="AS210" s="214">
        <v>1193</v>
      </c>
      <c r="AT210" s="214">
        <v>1063</v>
      </c>
      <c r="AU210" s="214">
        <v>3747</v>
      </c>
      <c r="AV210" s="214">
        <v>175</v>
      </c>
      <c r="AW210" s="264">
        <v>3</v>
      </c>
      <c r="AX210" s="214">
        <v>995</v>
      </c>
      <c r="AY210" s="214">
        <v>1193</v>
      </c>
      <c r="AZ210" s="214">
        <v>1063</v>
      </c>
      <c r="BA210" s="214">
        <v>712</v>
      </c>
      <c r="BB210" s="264">
        <v>3</v>
      </c>
      <c r="BC210" s="214">
        <v>3768</v>
      </c>
      <c r="BD210" s="214">
        <v>3028</v>
      </c>
      <c r="BE210" s="214">
        <v>551</v>
      </c>
      <c r="BF210" s="214">
        <v>172</v>
      </c>
      <c r="BG210" s="264">
        <v>9</v>
      </c>
      <c r="BH210" s="214">
        <v>1475</v>
      </c>
      <c r="BI210" s="214">
        <v>1199</v>
      </c>
      <c r="BJ210" s="214">
        <v>91</v>
      </c>
      <c r="BK210" s="214">
        <v>956</v>
      </c>
      <c r="BL210" s="214">
        <v>47</v>
      </c>
      <c r="BM210" s="214">
        <v>210</v>
      </c>
      <c r="BN210" s="214">
        <v>63</v>
      </c>
      <c r="BO210" s="214">
        <v>3470</v>
      </c>
      <c r="BP210" s="214">
        <v>18</v>
      </c>
      <c r="BQ210" s="214">
        <v>3560</v>
      </c>
      <c r="BR210" s="214">
        <v>46</v>
      </c>
      <c r="BS210" s="214">
        <v>81</v>
      </c>
      <c r="BT210" s="264">
        <v>8</v>
      </c>
      <c r="BU210" s="214">
        <v>69</v>
      </c>
      <c r="BV210" s="214">
        <v>3091</v>
      </c>
      <c r="BW210" s="214">
        <v>677</v>
      </c>
      <c r="BX210" s="266">
        <v>0</v>
      </c>
      <c r="BY210" s="261" t="str">
        <f t="shared" si="10"/>
        <v>—</v>
      </c>
      <c r="BZ210" s="261" t="str">
        <f t="shared" si="11"/>
        <v>—</v>
      </c>
      <c r="CA210" s="267"/>
    </row>
    <row r="211" spans="1:79" s="260" customFormat="1" hidden="1" x14ac:dyDescent="0.25">
      <c r="A211" s="257" t="str">
        <f t="shared" si="9"/>
        <v>2015Newfoundland and LabradorNurse practitioners</v>
      </c>
      <c r="B211" s="213">
        <v>2015</v>
      </c>
      <c r="C211" s="213"/>
      <c r="D211" s="213"/>
      <c r="E211" s="209" t="s">
        <v>14</v>
      </c>
      <c r="F211" s="209" t="s">
        <v>5</v>
      </c>
      <c r="G211" s="214">
        <v>136</v>
      </c>
      <c r="H211" s="214">
        <v>12</v>
      </c>
      <c r="I211" s="268" t="s">
        <v>233</v>
      </c>
      <c r="J211" s="214">
        <v>124</v>
      </c>
      <c r="K211" s="214">
        <v>9</v>
      </c>
      <c r="L211" s="214">
        <v>3</v>
      </c>
      <c r="M211" s="214">
        <v>0</v>
      </c>
      <c r="N211" s="264">
        <v>0</v>
      </c>
      <c r="O211" s="268" t="s">
        <v>233</v>
      </c>
      <c r="P211" s="268" t="s">
        <v>233</v>
      </c>
      <c r="Q211" s="268" t="s">
        <v>233</v>
      </c>
      <c r="R211" s="268" t="s">
        <v>233</v>
      </c>
      <c r="S211" s="214">
        <v>4</v>
      </c>
      <c r="T211" s="214">
        <v>97</v>
      </c>
      <c r="U211" s="214">
        <v>23</v>
      </c>
      <c r="V211" s="264">
        <v>0</v>
      </c>
      <c r="W211" s="214">
        <v>136</v>
      </c>
      <c r="X211" s="264">
        <v>0</v>
      </c>
      <c r="Y211" s="214">
        <v>0</v>
      </c>
      <c r="Z211" s="264">
        <v>0</v>
      </c>
      <c r="AA211" s="214">
        <v>0</v>
      </c>
      <c r="AB211" s="214">
        <v>0</v>
      </c>
      <c r="AC211" s="214">
        <v>117</v>
      </c>
      <c r="AD211" s="214">
        <v>19</v>
      </c>
      <c r="AE211" s="264">
        <v>0</v>
      </c>
      <c r="AF211" s="265">
        <v>47</v>
      </c>
      <c r="AG211" s="214">
        <v>0</v>
      </c>
      <c r="AH211" s="214">
        <v>29</v>
      </c>
      <c r="AI211" s="214">
        <v>54</v>
      </c>
      <c r="AJ211" s="214">
        <v>42</v>
      </c>
      <c r="AK211" s="214">
        <v>9</v>
      </c>
      <c r="AL211" s="214">
        <v>0</v>
      </c>
      <c r="AM211" s="214">
        <v>2</v>
      </c>
      <c r="AN211" s="264">
        <v>0</v>
      </c>
      <c r="AO211" s="214">
        <v>136</v>
      </c>
      <c r="AP211" s="214">
        <v>0</v>
      </c>
      <c r="AQ211" s="264">
        <v>0</v>
      </c>
      <c r="AR211" s="214">
        <v>9</v>
      </c>
      <c r="AS211" s="214">
        <v>40</v>
      </c>
      <c r="AT211" s="214">
        <v>53</v>
      </c>
      <c r="AU211" s="214">
        <v>136</v>
      </c>
      <c r="AV211" s="214">
        <v>0</v>
      </c>
      <c r="AW211" s="264">
        <v>0</v>
      </c>
      <c r="AX211" s="214">
        <v>9</v>
      </c>
      <c r="AY211" s="214">
        <v>40</v>
      </c>
      <c r="AZ211" s="214">
        <v>53</v>
      </c>
      <c r="BA211" s="214">
        <v>34</v>
      </c>
      <c r="BB211" s="214">
        <v>0</v>
      </c>
      <c r="BC211" s="214">
        <v>136</v>
      </c>
      <c r="BD211" s="214">
        <v>118</v>
      </c>
      <c r="BE211" s="214">
        <v>6</v>
      </c>
      <c r="BF211" s="214">
        <v>12</v>
      </c>
      <c r="BG211" s="264">
        <v>0</v>
      </c>
      <c r="BH211" s="214">
        <v>59</v>
      </c>
      <c r="BI211" s="214">
        <v>37</v>
      </c>
      <c r="BJ211" s="214">
        <v>8</v>
      </c>
      <c r="BK211" s="214">
        <v>32</v>
      </c>
      <c r="BL211" s="214">
        <v>0</v>
      </c>
      <c r="BM211" s="214">
        <v>5</v>
      </c>
      <c r="BN211" s="214">
        <v>5</v>
      </c>
      <c r="BO211" s="214">
        <v>126</v>
      </c>
      <c r="BP211" s="264">
        <v>0</v>
      </c>
      <c r="BQ211" s="214">
        <v>125</v>
      </c>
      <c r="BR211" s="214">
        <v>3</v>
      </c>
      <c r="BS211" s="214">
        <v>8</v>
      </c>
      <c r="BT211" s="214">
        <v>0</v>
      </c>
      <c r="BU211" s="264">
        <v>0</v>
      </c>
      <c r="BV211" s="214">
        <v>78</v>
      </c>
      <c r="BW211" s="214">
        <v>58</v>
      </c>
      <c r="BX211" s="266">
        <v>0</v>
      </c>
      <c r="BY211" s="261">
        <f t="shared" si="10"/>
        <v>8.8235294117647065E-2</v>
      </c>
      <c r="BZ211" s="261" t="str">
        <f t="shared" si="11"/>
        <v>—</v>
      </c>
      <c r="CA211" s="267"/>
    </row>
    <row r="212" spans="1:79" s="260" customFormat="1" hidden="1" x14ac:dyDescent="0.25">
      <c r="A212" s="257" t="str">
        <f t="shared" si="9"/>
        <v>2015Prince Edward IslandNurse practitioners</v>
      </c>
      <c r="B212" s="213">
        <v>2015</v>
      </c>
      <c r="C212" s="213"/>
      <c r="D212" s="213"/>
      <c r="E212" s="209" t="s">
        <v>15</v>
      </c>
      <c r="F212" s="209" t="s">
        <v>5</v>
      </c>
      <c r="G212" s="215">
        <v>17</v>
      </c>
      <c r="H212" s="264">
        <v>5</v>
      </c>
      <c r="I212" s="215">
        <v>4</v>
      </c>
      <c r="J212" s="215">
        <v>12</v>
      </c>
      <c r="K212" s="264">
        <v>2</v>
      </c>
      <c r="L212" s="215">
        <v>2</v>
      </c>
      <c r="M212" s="215">
        <v>1</v>
      </c>
      <c r="N212" s="264">
        <v>0</v>
      </c>
      <c r="O212" s="264">
        <v>2</v>
      </c>
      <c r="P212" s="215">
        <v>1</v>
      </c>
      <c r="Q212" s="264">
        <v>1</v>
      </c>
      <c r="R212" s="264">
        <v>0</v>
      </c>
      <c r="S212" s="264">
        <v>5</v>
      </c>
      <c r="T212" s="264">
        <v>7</v>
      </c>
      <c r="U212" s="264">
        <v>0</v>
      </c>
      <c r="V212" s="264">
        <v>0</v>
      </c>
      <c r="W212" s="215">
        <v>14</v>
      </c>
      <c r="X212" s="264">
        <v>0</v>
      </c>
      <c r="Y212" s="264">
        <v>0</v>
      </c>
      <c r="Z212" s="264">
        <v>0</v>
      </c>
      <c r="AA212" s="264">
        <v>1</v>
      </c>
      <c r="AB212" s="264">
        <v>2</v>
      </c>
      <c r="AC212" s="215">
        <v>17</v>
      </c>
      <c r="AD212" s="215">
        <v>0</v>
      </c>
      <c r="AE212" s="264">
        <v>0</v>
      </c>
      <c r="AF212" s="270">
        <v>38.6</v>
      </c>
      <c r="AG212" s="264">
        <v>1</v>
      </c>
      <c r="AH212" s="215">
        <v>8</v>
      </c>
      <c r="AI212" s="215">
        <v>6</v>
      </c>
      <c r="AJ212" s="215">
        <v>2</v>
      </c>
      <c r="AK212" s="264">
        <v>0</v>
      </c>
      <c r="AL212" s="264">
        <v>0</v>
      </c>
      <c r="AM212" s="264">
        <v>0</v>
      </c>
      <c r="AN212" s="264">
        <v>0</v>
      </c>
      <c r="AO212" s="215">
        <v>9</v>
      </c>
      <c r="AP212" s="264">
        <v>1</v>
      </c>
      <c r="AQ212" s="264">
        <v>7</v>
      </c>
      <c r="AR212" s="264">
        <v>8</v>
      </c>
      <c r="AS212" s="215">
        <v>7</v>
      </c>
      <c r="AT212" s="264">
        <v>2</v>
      </c>
      <c r="AU212" s="215">
        <v>9</v>
      </c>
      <c r="AV212" s="264">
        <v>1</v>
      </c>
      <c r="AW212" s="264">
        <v>7</v>
      </c>
      <c r="AX212" s="264">
        <v>8</v>
      </c>
      <c r="AY212" s="215">
        <v>7</v>
      </c>
      <c r="AZ212" s="264">
        <v>2</v>
      </c>
      <c r="BA212" s="215">
        <v>0</v>
      </c>
      <c r="BB212" s="264">
        <v>0</v>
      </c>
      <c r="BC212" s="215">
        <v>14</v>
      </c>
      <c r="BD212" s="215">
        <v>13</v>
      </c>
      <c r="BE212" s="215">
        <v>0</v>
      </c>
      <c r="BF212" s="264">
        <v>1</v>
      </c>
      <c r="BG212" s="264">
        <v>0</v>
      </c>
      <c r="BH212" s="215">
        <v>0</v>
      </c>
      <c r="BI212" s="215">
        <v>12</v>
      </c>
      <c r="BJ212" s="215">
        <v>0</v>
      </c>
      <c r="BK212" s="264">
        <v>2</v>
      </c>
      <c r="BL212" s="264">
        <v>0</v>
      </c>
      <c r="BM212" s="215">
        <v>1</v>
      </c>
      <c r="BN212" s="264">
        <v>0</v>
      </c>
      <c r="BO212" s="215">
        <v>13</v>
      </c>
      <c r="BP212" s="264">
        <v>0</v>
      </c>
      <c r="BQ212" s="215">
        <v>13</v>
      </c>
      <c r="BR212" s="215">
        <v>0</v>
      </c>
      <c r="BS212" s="264">
        <v>1</v>
      </c>
      <c r="BT212" s="264">
        <v>0</v>
      </c>
      <c r="BU212" s="264">
        <v>0</v>
      </c>
      <c r="BV212" s="215">
        <v>7</v>
      </c>
      <c r="BW212" s="264">
        <v>7</v>
      </c>
      <c r="BX212" s="266">
        <v>0</v>
      </c>
      <c r="BY212" s="261">
        <f t="shared" si="10"/>
        <v>0.29411764705882354</v>
      </c>
      <c r="BZ212" s="261">
        <f t="shared" si="11"/>
        <v>0.23529411764705882</v>
      </c>
      <c r="CA212" s="267"/>
    </row>
    <row r="213" spans="1:79" s="260" customFormat="1" hidden="1" x14ac:dyDescent="0.25">
      <c r="A213" s="257" t="str">
        <f t="shared" si="9"/>
        <v>2015Nova ScotiaNurse practitioners</v>
      </c>
      <c r="B213" s="213">
        <v>2015</v>
      </c>
      <c r="C213" s="213"/>
      <c r="D213" s="213"/>
      <c r="E213" s="209" t="s">
        <v>16</v>
      </c>
      <c r="F213" s="209" t="s">
        <v>5</v>
      </c>
      <c r="G213" s="215">
        <v>149</v>
      </c>
      <c r="H213" s="215">
        <v>12</v>
      </c>
      <c r="I213" s="215">
        <v>12</v>
      </c>
      <c r="J213" s="264">
        <v>137</v>
      </c>
      <c r="K213" s="215">
        <v>7</v>
      </c>
      <c r="L213" s="215">
        <v>5</v>
      </c>
      <c r="M213" s="264">
        <v>0</v>
      </c>
      <c r="N213" s="264">
        <v>0</v>
      </c>
      <c r="O213" s="215">
        <v>3</v>
      </c>
      <c r="P213" s="215">
        <v>8</v>
      </c>
      <c r="Q213" s="215">
        <v>1</v>
      </c>
      <c r="R213" s="264">
        <v>0</v>
      </c>
      <c r="S213" s="215">
        <v>10</v>
      </c>
      <c r="T213" s="215">
        <v>100</v>
      </c>
      <c r="U213" s="215">
        <v>27</v>
      </c>
      <c r="V213" s="264">
        <v>0</v>
      </c>
      <c r="W213" s="215">
        <v>143</v>
      </c>
      <c r="X213" s="264">
        <v>0</v>
      </c>
      <c r="Y213" s="264">
        <v>0</v>
      </c>
      <c r="Z213" s="215">
        <v>0</v>
      </c>
      <c r="AA213" s="264">
        <v>0</v>
      </c>
      <c r="AB213" s="264">
        <v>6</v>
      </c>
      <c r="AC213" s="215">
        <v>143</v>
      </c>
      <c r="AD213" s="215">
        <v>6</v>
      </c>
      <c r="AE213" s="264">
        <v>0</v>
      </c>
      <c r="AF213" s="270">
        <v>46.3</v>
      </c>
      <c r="AG213" s="215">
        <v>4</v>
      </c>
      <c r="AH213" s="215">
        <v>35</v>
      </c>
      <c r="AI213" s="215">
        <v>47</v>
      </c>
      <c r="AJ213" s="215">
        <v>54</v>
      </c>
      <c r="AK213" s="215">
        <v>8</v>
      </c>
      <c r="AL213" s="215">
        <v>1</v>
      </c>
      <c r="AM213" s="215">
        <v>0</v>
      </c>
      <c r="AN213" s="264">
        <v>0</v>
      </c>
      <c r="AO213" s="215">
        <v>145</v>
      </c>
      <c r="AP213" s="215">
        <v>4</v>
      </c>
      <c r="AQ213" s="264">
        <v>0</v>
      </c>
      <c r="AR213" s="215">
        <v>19</v>
      </c>
      <c r="AS213" s="215">
        <v>42</v>
      </c>
      <c r="AT213" s="215">
        <v>52</v>
      </c>
      <c r="AU213" s="215">
        <v>145</v>
      </c>
      <c r="AV213" s="215">
        <v>4</v>
      </c>
      <c r="AW213" s="264">
        <v>0</v>
      </c>
      <c r="AX213" s="215">
        <v>19</v>
      </c>
      <c r="AY213" s="215">
        <v>42</v>
      </c>
      <c r="AZ213" s="215">
        <v>52</v>
      </c>
      <c r="BA213" s="215">
        <v>36</v>
      </c>
      <c r="BB213" s="264">
        <v>0</v>
      </c>
      <c r="BC213" s="215">
        <v>143</v>
      </c>
      <c r="BD213" s="215">
        <v>123</v>
      </c>
      <c r="BE213" s="264">
        <v>14</v>
      </c>
      <c r="BF213" s="215">
        <v>6</v>
      </c>
      <c r="BG213" s="215">
        <v>0</v>
      </c>
      <c r="BH213" s="215">
        <v>62</v>
      </c>
      <c r="BI213" s="215">
        <v>61</v>
      </c>
      <c r="BJ213" s="264">
        <v>2</v>
      </c>
      <c r="BK213" s="215">
        <v>18</v>
      </c>
      <c r="BL213" s="215">
        <v>0</v>
      </c>
      <c r="BM213" s="215">
        <v>5</v>
      </c>
      <c r="BN213" s="215">
        <v>0</v>
      </c>
      <c r="BO213" s="215">
        <v>138</v>
      </c>
      <c r="BP213" s="215">
        <v>0</v>
      </c>
      <c r="BQ213" s="215">
        <v>138</v>
      </c>
      <c r="BR213" s="215">
        <v>1</v>
      </c>
      <c r="BS213" s="215">
        <v>4</v>
      </c>
      <c r="BT213" s="215">
        <v>0</v>
      </c>
      <c r="BU213" s="215">
        <v>0</v>
      </c>
      <c r="BV213" s="215">
        <v>92</v>
      </c>
      <c r="BW213" s="215">
        <v>51</v>
      </c>
      <c r="BX213" s="271">
        <v>0</v>
      </c>
      <c r="BY213" s="261">
        <f t="shared" si="10"/>
        <v>8.0536912751677847E-2</v>
      </c>
      <c r="BZ213" s="261">
        <f t="shared" si="11"/>
        <v>8.0536912751677847E-2</v>
      </c>
      <c r="CA213" s="267"/>
    </row>
    <row r="214" spans="1:79" s="260" customFormat="1" hidden="1" x14ac:dyDescent="0.25">
      <c r="A214" s="257" t="str">
        <f t="shared" si="9"/>
        <v>2015New BrunswickNurse practitioners</v>
      </c>
      <c r="B214" s="213">
        <v>2015</v>
      </c>
      <c r="C214" s="213"/>
      <c r="D214" s="213"/>
      <c r="E214" s="209" t="s">
        <v>17</v>
      </c>
      <c r="F214" s="209" t="s">
        <v>5</v>
      </c>
      <c r="G214" s="214">
        <v>109</v>
      </c>
      <c r="H214" s="214">
        <v>11</v>
      </c>
      <c r="I214" s="214">
        <v>7</v>
      </c>
      <c r="J214" s="214">
        <v>98</v>
      </c>
      <c r="K214" s="214">
        <v>6</v>
      </c>
      <c r="L214" s="214">
        <v>5</v>
      </c>
      <c r="M214" s="214">
        <v>0</v>
      </c>
      <c r="N214" s="264">
        <v>0</v>
      </c>
      <c r="O214" s="214">
        <v>3</v>
      </c>
      <c r="P214" s="214">
        <v>3</v>
      </c>
      <c r="Q214" s="214">
        <v>1</v>
      </c>
      <c r="R214" s="264">
        <v>0</v>
      </c>
      <c r="S214" s="214">
        <v>17</v>
      </c>
      <c r="T214" s="214">
        <v>64</v>
      </c>
      <c r="U214" s="214">
        <v>17</v>
      </c>
      <c r="V214" s="264">
        <v>0</v>
      </c>
      <c r="W214" s="214">
        <v>106</v>
      </c>
      <c r="X214" s="214">
        <v>0</v>
      </c>
      <c r="Y214" s="214">
        <v>0</v>
      </c>
      <c r="Z214" s="214">
        <v>0</v>
      </c>
      <c r="AA214" s="214">
        <v>2</v>
      </c>
      <c r="AB214" s="214">
        <v>1</v>
      </c>
      <c r="AC214" s="214">
        <v>106</v>
      </c>
      <c r="AD214" s="214">
        <v>3</v>
      </c>
      <c r="AE214" s="264">
        <v>0</v>
      </c>
      <c r="AF214" s="265">
        <v>43.4</v>
      </c>
      <c r="AG214" s="214">
        <v>3</v>
      </c>
      <c r="AH214" s="214">
        <v>44</v>
      </c>
      <c r="AI214" s="214">
        <v>32</v>
      </c>
      <c r="AJ214" s="214">
        <v>22</v>
      </c>
      <c r="AK214" s="214">
        <v>7</v>
      </c>
      <c r="AL214" s="214">
        <v>1</v>
      </c>
      <c r="AM214" s="214">
        <v>0</v>
      </c>
      <c r="AN214" s="264">
        <v>0</v>
      </c>
      <c r="AO214" s="214">
        <v>105</v>
      </c>
      <c r="AP214" s="214">
        <v>4</v>
      </c>
      <c r="AQ214" s="214">
        <v>0</v>
      </c>
      <c r="AR214" s="214">
        <v>19</v>
      </c>
      <c r="AS214" s="214">
        <v>43</v>
      </c>
      <c r="AT214" s="214">
        <v>30</v>
      </c>
      <c r="AU214" s="214">
        <v>105</v>
      </c>
      <c r="AV214" s="214">
        <v>4</v>
      </c>
      <c r="AW214" s="214">
        <v>0</v>
      </c>
      <c r="AX214" s="214">
        <v>19</v>
      </c>
      <c r="AY214" s="214">
        <v>43</v>
      </c>
      <c r="AZ214" s="214">
        <v>30</v>
      </c>
      <c r="BA214" s="214">
        <v>17</v>
      </c>
      <c r="BB214" s="214">
        <v>0</v>
      </c>
      <c r="BC214" s="214">
        <v>106</v>
      </c>
      <c r="BD214" s="214">
        <v>83</v>
      </c>
      <c r="BE214" s="214">
        <v>11</v>
      </c>
      <c r="BF214" s="214">
        <v>12</v>
      </c>
      <c r="BG214" s="214">
        <v>0</v>
      </c>
      <c r="BH214" s="214">
        <v>31</v>
      </c>
      <c r="BI214" s="214">
        <v>53</v>
      </c>
      <c r="BJ214" s="214">
        <v>6</v>
      </c>
      <c r="BK214" s="214">
        <v>16</v>
      </c>
      <c r="BL214" s="214">
        <v>0</v>
      </c>
      <c r="BM214" s="214">
        <v>15</v>
      </c>
      <c r="BN214" s="214">
        <v>1</v>
      </c>
      <c r="BO214" s="214">
        <v>90</v>
      </c>
      <c r="BP214" s="214">
        <v>0</v>
      </c>
      <c r="BQ214" s="214">
        <v>100</v>
      </c>
      <c r="BR214" s="214">
        <v>0</v>
      </c>
      <c r="BS214" s="214">
        <v>6</v>
      </c>
      <c r="BT214" s="214">
        <v>0</v>
      </c>
      <c r="BU214" s="214">
        <v>0</v>
      </c>
      <c r="BV214" s="214">
        <v>66</v>
      </c>
      <c r="BW214" s="214">
        <v>40</v>
      </c>
      <c r="BX214" s="216">
        <v>0</v>
      </c>
      <c r="BY214" s="261">
        <f t="shared" si="10"/>
        <v>0.10091743119266056</v>
      </c>
      <c r="BZ214" s="261">
        <f t="shared" si="11"/>
        <v>6.4220183486238536E-2</v>
      </c>
      <c r="CA214" s="267"/>
    </row>
    <row r="215" spans="1:79" s="260" customFormat="1" hidden="1" x14ac:dyDescent="0.25">
      <c r="A215" s="257" t="str">
        <f t="shared" si="9"/>
        <v>2015QuebecNurse practitioners</v>
      </c>
      <c r="B215" s="213">
        <v>2015</v>
      </c>
      <c r="C215" s="213"/>
      <c r="D215" s="213"/>
      <c r="E215" s="259" t="s">
        <v>18</v>
      </c>
      <c r="F215" s="209" t="s">
        <v>5</v>
      </c>
      <c r="G215" s="214">
        <v>305</v>
      </c>
      <c r="H215" s="214">
        <v>59</v>
      </c>
      <c r="I215" s="214">
        <v>6</v>
      </c>
      <c r="J215" s="214">
        <v>246</v>
      </c>
      <c r="K215" s="214">
        <v>36</v>
      </c>
      <c r="L215" s="214">
        <v>23</v>
      </c>
      <c r="M215" s="214">
        <v>0</v>
      </c>
      <c r="N215" s="264">
        <v>0</v>
      </c>
      <c r="O215" s="264">
        <v>4</v>
      </c>
      <c r="P215" s="214">
        <v>2</v>
      </c>
      <c r="Q215" s="214">
        <v>0</v>
      </c>
      <c r="R215" s="264">
        <v>0</v>
      </c>
      <c r="S215" s="214">
        <v>100</v>
      </c>
      <c r="T215" s="214">
        <v>136</v>
      </c>
      <c r="U215" s="214">
        <v>10</v>
      </c>
      <c r="V215" s="264">
        <v>0</v>
      </c>
      <c r="W215" s="214">
        <v>303</v>
      </c>
      <c r="X215" s="264">
        <v>0</v>
      </c>
      <c r="Y215" s="264">
        <v>0</v>
      </c>
      <c r="Z215" s="214">
        <v>0</v>
      </c>
      <c r="AA215" s="264">
        <v>0</v>
      </c>
      <c r="AB215" s="264">
        <v>2</v>
      </c>
      <c r="AC215" s="214">
        <v>281</v>
      </c>
      <c r="AD215" s="214">
        <v>24</v>
      </c>
      <c r="AE215" s="264">
        <v>0</v>
      </c>
      <c r="AF215" s="265">
        <v>37.1</v>
      </c>
      <c r="AG215" s="264">
        <v>23</v>
      </c>
      <c r="AH215" s="214">
        <v>197</v>
      </c>
      <c r="AI215" s="214">
        <v>63</v>
      </c>
      <c r="AJ215" s="214">
        <v>20</v>
      </c>
      <c r="AK215" s="214">
        <v>2</v>
      </c>
      <c r="AL215" s="264">
        <v>0</v>
      </c>
      <c r="AM215" s="214">
        <v>0</v>
      </c>
      <c r="AN215" s="264">
        <v>0</v>
      </c>
      <c r="AO215" s="214">
        <v>303</v>
      </c>
      <c r="AP215" s="264">
        <v>2</v>
      </c>
      <c r="AQ215" s="264">
        <v>0</v>
      </c>
      <c r="AR215" s="214">
        <v>113</v>
      </c>
      <c r="AS215" s="214">
        <v>145</v>
      </c>
      <c r="AT215" s="214">
        <v>37</v>
      </c>
      <c r="AU215" s="214">
        <v>303</v>
      </c>
      <c r="AV215" s="264">
        <v>2</v>
      </c>
      <c r="AW215" s="264">
        <v>0</v>
      </c>
      <c r="AX215" s="214">
        <v>113</v>
      </c>
      <c r="AY215" s="214">
        <v>145</v>
      </c>
      <c r="AZ215" s="214">
        <v>37</v>
      </c>
      <c r="BA215" s="214">
        <v>10</v>
      </c>
      <c r="BB215" s="264">
        <v>0</v>
      </c>
      <c r="BC215" s="214">
        <v>303</v>
      </c>
      <c r="BD215" s="214">
        <v>288</v>
      </c>
      <c r="BE215" s="214">
        <v>13</v>
      </c>
      <c r="BF215" s="214">
        <v>2</v>
      </c>
      <c r="BG215" s="264">
        <v>0</v>
      </c>
      <c r="BH215" s="214">
        <v>130</v>
      </c>
      <c r="BI215" s="214">
        <v>135</v>
      </c>
      <c r="BJ215" s="214">
        <v>27</v>
      </c>
      <c r="BK215" s="214">
        <v>10</v>
      </c>
      <c r="BL215" s="264">
        <v>1</v>
      </c>
      <c r="BM215" s="214">
        <v>13</v>
      </c>
      <c r="BN215" s="214">
        <v>2</v>
      </c>
      <c r="BO215" s="214">
        <v>288</v>
      </c>
      <c r="BP215" s="264">
        <v>0</v>
      </c>
      <c r="BQ215" s="214">
        <v>297</v>
      </c>
      <c r="BR215" s="214">
        <v>3</v>
      </c>
      <c r="BS215" s="214">
        <v>3</v>
      </c>
      <c r="BT215" s="264">
        <v>0</v>
      </c>
      <c r="BU215" s="264">
        <v>0</v>
      </c>
      <c r="BV215" s="214">
        <v>241</v>
      </c>
      <c r="BW215" s="214">
        <v>61</v>
      </c>
      <c r="BX215" s="266">
        <v>1</v>
      </c>
      <c r="BY215" s="261">
        <f t="shared" si="10"/>
        <v>0.19344262295081968</v>
      </c>
      <c r="BZ215" s="261">
        <f t="shared" si="11"/>
        <v>1.9672131147540985E-2</v>
      </c>
      <c r="CA215" s="267"/>
    </row>
    <row r="216" spans="1:79" s="260" customFormat="1" hidden="1" x14ac:dyDescent="0.25">
      <c r="A216" s="257" t="str">
        <f t="shared" si="9"/>
        <v>2015OntarioNurse practitioners</v>
      </c>
      <c r="B216" s="213">
        <v>2015</v>
      </c>
      <c r="C216" s="213"/>
      <c r="D216" s="213"/>
      <c r="E216" s="259" t="s">
        <v>19</v>
      </c>
      <c r="F216" s="209" t="s">
        <v>5</v>
      </c>
      <c r="G216" s="214">
        <v>2520</v>
      </c>
      <c r="H216" s="214">
        <v>264</v>
      </c>
      <c r="I216" s="214">
        <v>59</v>
      </c>
      <c r="J216" s="264">
        <v>2256</v>
      </c>
      <c r="K216" s="214">
        <v>136</v>
      </c>
      <c r="L216" s="214">
        <v>116</v>
      </c>
      <c r="M216" s="264">
        <v>12</v>
      </c>
      <c r="N216" s="264">
        <v>0</v>
      </c>
      <c r="O216" s="264">
        <v>2</v>
      </c>
      <c r="P216" s="214">
        <v>28</v>
      </c>
      <c r="Q216" s="214">
        <v>29</v>
      </c>
      <c r="R216" s="264">
        <v>0</v>
      </c>
      <c r="S216" s="214">
        <v>341</v>
      </c>
      <c r="T216" s="214">
        <v>1393</v>
      </c>
      <c r="U216" s="214">
        <v>522</v>
      </c>
      <c r="V216" s="264">
        <v>0</v>
      </c>
      <c r="W216" s="214">
        <v>2405</v>
      </c>
      <c r="X216" s="264">
        <v>3</v>
      </c>
      <c r="Y216" s="264">
        <v>1</v>
      </c>
      <c r="Z216" s="264">
        <v>27</v>
      </c>
      <c r="AA216" s="264">
        <v>12</v>
      </c>
      <c r="AB216" s="214">
        <v>72</v>
      </c>
      <c r="AC216" s="214">
        <v>2369</v>
      </c>
      <c r="AD216" s="264">
        <v>151</v>
      </c>
      <c r="AE216" s="264">
        <v>0</v>
      </c>
      <c r="AF216" s="265">
        <v>45.4</v>
      </c>
      <c r="AG216" s="214">
        <v>76</v>
      </c>
      <c r="AH216" s="214">
        <v>781</v>
      </c>
      <c r="AI216" s="214">
        <v>697</v>
      </c>
      <c r="AJ216" s="214">
        <v>718</v>
      </c>
      <c r="AK216" s="264">
        <v>198</v>
      </c>
      <c r="AL216" s="264">
        <v>44</v>
      </c>
      <c r="AM216" s="264">
        <v>6</v>
      </c>
      <c r="AN216" s="264">
        <v>0</v>
      </c>
      <c r="AO216" s="214">
        <v>2370</v>
      </c>
      <c r="AP216" s="214">
        <v>149</v>
      </c>
      <c r="AQ216" s="264">
        <v>1</v>
      </c>
      <c r="AR216" s="214">
        <v>638</v>
      </c>
      <c r="AS216" s="214">
        <v>672</v>
      </c>
      <c r="AT216" s="214">
        <v>672</v>
      </c>
      <c r="AU216" s="214">
        <v>2370</v>
      </c>
      <c r="AV216" s="214">
        <v>149</v>
      </c>
      <c r="AW216" s="264">
        <v>1</v>
      </c>
      <c r="AX216" s="214">
        <v>638</v>
      </c>
      <c r="AY216" s="214">
        <v>672</v>
      </c>
      <c r="AZ216" s="214">
        <v>672</v>
      </c>
      <c r="BA216" s="264">
        <v>533</v>
      </c>
      <c r="BB216" s="264">
        <v>5</v>
      </c>
      <c r="BC216" s="214">
        <v>2405</v>
      </c>
      <c r="BD216" s="214">
        <v>1961</v>
      </c>
      <c r="BE216" s="264">
        <v>384</v>
      </c>
      <c r="BF216" s="214">
        <v>60</v>
      </c>
      <c r="BG216" s="264">
        <v>0</v>
      </c>
      <c r="BH216" s="214">
        <v>957</v>
      </c>
      <c r="BI216" s="214">
        <v>686</v>
      </c>
      <c r="BJ216" s="264">
        <v>52</v>
      </c>
      <c r="BK216" s="214">
        <v>710</v>
      </c>
      <c r="BL216" s="264">
        <v>0</v>
      </c>
      <c r="BM216" s="214">
        <v>105</v>
      </c>
      <c r="BN216" s="214">
        <v>39</v>
      </c>
      <c r="BO216" s="214">
        <v>2261</v>
      </c>
      <c r="BP216" s="264">
        <v>0</v>
      </c>
      <c r="BQ216" s="214">
        <v>2354</v>
      </c>
      <c r="BR216" s="264">
        <v>20</v>
      </c>
      <c r="BS216" s="214">
        <v>31</v>
      </c>
      <c r="BT216" s="264" t="s">
        <v>233</v>
      </c>
      <c r="BU216" s="264">
        <v>0</v>
      </c>
      <c r="BV216" s="214">
        <v>2092</v>
      </c>
      <c r="BW216" s="214">
        <v>313</v>
      </c>
      <c r="BX216" s="266">
        <v>0</v>
      </c>
      <c r="BY216" s="261">
        <f t="shared" si="10"/>
        <v>0.10476190476190476</v>
      </c>
      <c r="BZ216" s="261">
        <f t="shared" si="11"/>
        <v>2.3412698412698413E-2</v>
      </c>
      <c r="CA216" s="267"/>
    </row>
    <row r="217" spans="1:79" s="260" customFormat="1" hidden="1" x14ac:dyDescent="0.25">
      <c r="A217" s="257" t="str">
        <f t="shared" si="9"/>
        <v>2015ManitobaNurse practitioners</v>
      </c>
      <c r="B217" s="213">
        <v>2015</v>
      </c>
      <c r="C217" s="213"/>
      <c r="D217" s="213"/>
      <c r="E217" s="209" t="s">
        <v>20</v>
      </c>
      <c r="F217" s="209" t="s">
        <v>5</v>
      </c>
      <c r="G217" s="214">
        <v>152</v>
      </c>
      <c r="H217" s="214">
        <v>29</v>
      </c>
      <c r="I217" s="214">
        <v>10</v>
      </c>
      <c r="J217" s="264">
        <v>123</v>
      </c>
      <c r="K217" s="214">
        <v>10</v>
      </c>
      <c r="L217" s="214">
        <v>19</v>
      </c>
      <c r="M217" s="264">
        <v>0</v>
      </c>
      <c r="N217" s="264">
        <v>0</v>
      </c>
      <c r="O217" s="214">
        <v>1</v>
      </c>
      <c r="P217" s="214">
        <v>6</v>
      </c>
      <c r="Q217" s="214">
        <v>3</v>
      </c>
      <c r="R217" s="264">
        <v>0</v>
      </c>
      <c r="S217" s="214">
        <v>16</v>
      </c>
      <c r="T217" s="214">
        <v>88</v>
      </c>
      <c r="U217" s="214">
        <v>19</v>
      </c>
      <c r="V217" s="264">
        <v>0</v>
      </c>
      <c r="W217" s="274">
        <v>148</v>
      </c>
      <c r="X217" s="274">
        <v>0</v>
      </c>
      <c r="Y217" s="274">
        <v>0</v>
      </c>
      <c r="Z217" s="274">
        <v>0</v>
      </c>
      <c r="AA217" s="274">
        <v>0</v>
      </c>
      <c r="AB217" s="274">
        <v>4</v>
      </c>
      <c r="AC217" s="214">
        <v>140</v>
      </c>
      <c r="AD217" s="214">
        <v>12</v>
      </c>
      <c r="AE217" s="264">
        <v>0</v>
      </c>
      <c r="AF217" s="265">
        <v>43.4</v>
      </c>
      <c r="AG217" s="214">
        <v>4</v>
      </c>
      <c r="AH217" s="214">
        <v>62</v>
      </c>
      <c r="AI217" s="214">
        <v>45</v>
      </c>
      <c r="AJ217" s="214">
        <v>32</v>
      </c>
      <c r="AK217" s="214">
        <v>7</v>
      </c>
      <c r="AL217" s="214">
        <v>1</v>
      </c>
      <c r="AM217" s="264">
        <v>1</v>
      </c>
      <c r="AN217" s="264">
        <v>0</v>
      </c>
      <c r="AO217" s="214">
        <v>150</v>
      </c>
      <c r="AP217" s="214">
        <v>2</v>
      </c>
      <c r="AQ217" s="264">
        <v>0</v>
      </c>
      <c r="AR217" s="214">
        <v>29</v>
      </c>
      <c r="AS217" s="214">
        <v>62</v>
      </c>
      <c r="AT217" s="214">
        <v>40</v>
      </c>
      <c r="AU217" s="214">
        <v>150</v>
      </c>
      <c r="AV217" s="214">
        <v>2</v>
      </c>
      <c r="AW217" s="264">
        <v>0</v>
      </c>
      <c r="AX217" s="214">
        <v>29</v>
      </c>
      <c r="AY217" s="214">
        <v>62</v>
      </c>
      <c r="AZ217" s="214">
        <v>40</v>
      </c>
      <c r="BA217" s="214">
        <v>21</v>
      </c>
      <c r="BB217" s="264">
        <v>0</v>
      </c>
      <c r="BC217" s="214">
        <v>148</v>
      </c>
      <c r="BD217" s="214">
        <v>85</v>
      </c>
      <c r="BE217" s="214">
        <v>56</v>
      </c>
      <c r="BF217" s="214">
        <v>5</v>
      </c>
      <c r="BG217" s="264">
        <v>2</v>
      </c>
      <c r="BH217" s="214">
        <v>28</v>
      </c>
      <c r="BI217" s="214">
        <v>85</v>
      </c>
      <c r="BJ217" s="214">
        <v>3</v>
      </c>
      <c r="BK217" s="214">
        <v>31</v>
      </c>
      <c r="BL217" s="264">
        <v>1</v>
      </c>
      <c r="BM217" s="214">
        <v>7</v>
      </c>
      <c r="BN217" s="214">
        <v>1</v>
      </c>
      <c r="BO217" s="214">
        <v>139</v>
      </c>
      <c r="BP217" s="264">
        <v>1</v>
      </c>
      <c r="BQ217" s="214">
        <v>126</v>
      </c>
      <c r="BR217" s="214">
        <v>2</v>
      </c>
      <c r="BS217" s="214">
        <v>12</v>
      </c>
      <c r="BT217" s="264">
        <v>6</v>
      </c>
      <c r="BU217" s="264">
        <v>2</v>
      </c>
      <c r="BV217" s="214">
        <v>110</v>
      </c>
      <c r="BW217" s="214">
        <v>38</v>
      </c>
      <c r="BX217" s="266">
        <v>0</v>
      </c>
      <c r="BY217" s="261">
        <f t="shared" si="10"/>
        <v>0.19078947368421054</v>
      </c>
      <c r="BZ217" s="261">
        <f t="shared" si="11"/>
        <v>6.5789473684210523E-2</v>
      </c>
      <c r="CA217" s="267"/>
    </row>
    <row r="218" spans="1:79" s="260" customFormat="1" hidden="1" x14ac:dyDescent="0.25">
      <c r="A218" s="257" t="str">
        <f t="shared" si="9"/>
        <v>2015SaskatchewanNurse practitioners</v>
      </c>
      <c r="B218" s="213">
        <v>2015</v>
      </c>
      <c r="C218" s="213"/>
      <c r="D218" s="213"/>
      <c r="E218" s="259" t="s">
        <v>21</v>
      </c>
      <c r="F218" s="209" t="s">
        <v>5</v>
      </c>
      <c r="G218" s="214">
        <v>186</v>
      </c>
      <c r="H218" s="214">
        <v>26</v>
      </c>
      <c r="I218" s="214">
        <v>9</v>
      </c>
      <c r="J218" s="214">
        <v>160</v>
      </c>
      <c r="K218" s="214">
        <v>10</v>
      </c>
      <c r="L218" s="214">
        <v>15</v>
      </c>
      <c r="M218" s="214">
        <v>1</v>
      </c>
      <c r="N218" s="264">
        <v>0</v>
      </c>
      <c r="O218" s="214">
        <v>0</v>
      </c>
      <c r="P218" s="214">
        <v>3</v>
      </c>
      <c r="Q218" s="214">
        <v>6</v>
      </c>
      <c r="R218" s="264">
        <v>0</v>
      </c>
      <c r="S218" s="214">
        <v>16</v>
      </c>
      <c r="T218" s="214">
        <v>87</v>
      </c>
      <c r="U218" s="214">
        <v>57</v>
      </c>
      <c r="V218" s="264">
        <v>0</v>
      </c>
      <c r="W218" s="214">
        <v>172</v>
      </c>
      <c r="X218" s="264">
        <v>5</v>
      </c>
      <c r="Y218" s="264">
        <v>2</v>
      </c>
      <c r="Z218" s="214">
        <v>6</v>
      </c>
      <c r="AA218" s="214">
        <v>1</v>
      </c>
      <c r="AB218" s="214">
        <v>0</v>
      </c>
      <c r="AC218" s="214">
        <v>172</v>
      </c>
      <c r="AD218" s="214">
        <v>14</v>
      </c>
      <c r="AE218" s="264">
        <v>0</v>
      </c>
      <c r="AF218" s="265">
        <v>47.9</v>
      </c>
      <c r="AG218" s="214">
        <v>4</v>
      </c>
      <c r="AH218" s="214">
        <v>39</v>
      </c>
      <c r="AI218" s="214">
        <v>53</v>
      </c>
      <c r="AJ218" s="214">
        <v>65</v>
      </c>
      <c r="AK218" s="214">
        <v>22</v>
      </c>
      <c r="AL218" s="264">
        <v>2</v>
      </c>
      <c r="AM218" s="264">
        <v>1</v>
      </c>
      <c r="AN218" s="264">
        <v>0</v>
      </c>
      <c r="AO218" s="214">
        <v>169</v>
      </c>
      <c r="AP218" s="214">
        <v>9</v>
      </c>
      <c r="AQ218" s="264">
        <v>8</v>
      </c>
      <c r="AR218" s="214">
        <v>131</v>
      </c>
      <c r="AS218" s="214">
        <v>46</v>
      </c>
      <c r="AT218" s="214">
        <v>8</v>
      </c>
      <c r="AU218" s="214">
        <v>169</v>
      </c>
      <c r="AV218" s="214">
        <v>9</v>
      </c>
      <c r="AW218" s="264">
        <v>8</v>
      </c>
      <c r="AX218" s="214">
        <v>131</v>
      </c>
      <c r="AY218" s="214">
        <v>46</v>
      </c>
      <c r="AZ218" s="214">
        <v>8</v>
      </c>
      <c r="BA218" s="214">
        <v>1</v>
      </c>
      <c r="BB218" s="264">
        <v>0</v>
      </c>
      <c r="BC218" s="214">
        <v>172</v>
      </c>
      <c r="BD218" s="214">
        <v>133</v>
      </c>
      <c r="BE218" s="214">
        <v>25</v>
      </c>
      <c r="BF218" s="214">
        <v>14</v>
      </c>
      <c r="BG218" s="264">
        <v>0</v>
      </c>
      <c r="BH218" s="214">
        <v>22</v>
      </c>
      <c r="BI218" s="214">
        <v>122</v>
      </c>
      <c r="BJ218" s="214">
        <v>3</v>
      </c>
      <c r="BK218" s="214">
        <v>15</v>
      </c>
      <c r="BL218" s="264">
        <v>10</v>
      </c>
      <c r="BM218" s="214">
        <v>1</v>
      </c>
      <c r="BN218" s="264">
        <v>1</v>
      </c>
      <c r="BO218" s="214">
        <v>160</v>
      </c>
      <c r="BP218" s="264">
        <v>10</v>
      </c>
      <c r="BQ218" s="214">
        <v>157</v>
      </c>
      <c r="BR218" s="264">
        <v>2</v>
      </c>
      <c r="BS218" s="214">
        <v>3</v>
      </c>
      <c r="BT218" s="264">
        <v>0</v>
      </c>
      <c r="BU218" s="264">
        <v>10</v>
      </c>
      <c r="BV218" s="214">
        <v>76</v>
      </c>
      <c r="BW218" s="214">
        <v>96</v>
      </c>
      <c r="BX218" s="266">
        <v>0</v>
      </c>
      <c r="BY218" s="261">
        <f t="shared" si="10"/>
        <v>0.13978494623655913</v>
      </c>
      <c r="BZ218" s="261">
        <f t="shared" si="11"/>
        <v>4.8387096774193547E-2</v>
      </c>
      <c r="CA218" s="267"/>
    </row>
    <row r="219" spans="1:79" s="260" customFormat="1" hidden="1" x14ac:dyDescent="0.25">
      <c r="A219" s="257" t="str">
        <f t="shared" si="9"/>
        <v>2015AlbertaNurse practitioners</v>
      </c>
      <c r="B219" s="213">
        <v>2015</v>
      </c>
      <c r="C219" s="213"/>
      <c r="D219" s="213"/>
      <c r="E219" s="259" t="s">
        <v>22</v>
      </c>
      <c r="F219" s="209" t="s">
        <v>5</v>
      </c>
      <c r="G219" s="214">
        <v>414</v>
      </c>
      <c r="H219" s="214">
        <v>58</v>
      </c>
      <c r="I219" s="214">
        <v>26</v>
      </c>
      <c r="J219" s="264">
        <v>356</v>
      </c>
      <c r="K219" s="214">
        <v>22</v>
      </c>
      <c r="L219" s="214">
        <v>34</v>
      </c>
      <c r="M219" s="264">
        <v>2</v>
      </c>
      <c r="N219" s="264">
        <v>0</v>
      </c>
      <c r="O219" s="214">
        <v>5</v>
      </c>
      <c r="P219" s="214">
        <v>12</v>
      </c>
      <c r="Q219" s="264">
        <v>9</v>
      </c>
      <c r="R219" s="264">
        <v>0</v>
      </c>
      <c r="S219" s="214">
        <v>37</v>
      </c>
      <c r="T219" s="214">
        <v>242</v>
      </c>
      <c r="U219" s="214">
        <v>77</v>
      </c>
      <c r="V219" s="264">
        <v>0</v>
      </c>
      <c r="W219" s="214">
        <v>377</v>
      </c>
      <c r="X219" s="264">
        <v>5</v>
      </c>
      <c r="Y219" s="264">
        <v>22</v>
      </c>
      <c r="Z219" s="264">
        <v>9</v>
      </c>
      <c r="AA219" s="264">
        <v>1</v>
      </c>
      <c r="AB219" s="264">
        <v>0</v>
      </c>
      <c r="AC219" s="214">
        <v>380</v>
      </c>
      <c r="AD219" s="214">
        <v>34</v>
      </c>
      <c r="AE219" s="264">
        <v>0</v>
      </c>
      <c r="AF219" s="265">
        <v>45.3</v>
      </c>
      <c r="AG219" s="214">
        <v>5</v>
      </c>
      <c r="AH219" s="214">
        <v>128</v>
      </c>
      <c r="AI219" s="214">
        <v>142</v>
      </c>
      <c r="AJ219" s="214">
        <v>103</v>
      </c>
      <c r="AK219" s="214">
        <v>29</v>
      </c>
      <c r="AL219" s="264">
        <v>7</v>
      </c>
      <c r="AM219" s="264">
        <v>0</v>
      </c>
      <c r="AN219" s="264">
        <v>0</v>
      </c>
      <c r="AO219" s="214">
        <v>407</v>
      </c>
      <c r="AP219" s="214">
        <v>7</v>
      </c>
      <c r="AQ219" s="264">
        <v>0</v>
      </c>
      <c r="AR219" s="214">
        <v>57</v>
      </c>
      <c r="AS219" s="214">
        <v>171</v>
      </c>
      <c r="AT219" s="214">
        <v>107</v>
      </c>
      <c r="AU219" s="214">
        <v>407</v>
      </c>
      <c r="AV219" s="214">
        <v>7</v>
      </c>
      <c r="AW219" s="264">
        <v>0</v>
      </c>
      <c r="AX219" s="214">
        <v>57</v>
      </c>
      <c r="AY219" s="214">
        <v>171</v>
      </c>
      <c r="AZ219" s="214">
        <v>107</v>
      </c>
      <c r="BA219" s="214">
        <v>79</v>
      </c>
      <c r="BB219" s="264">
        <v>0</v>
      </c>
      <c r="BC219" s="214">
        <v>377</v>
      </c>
      <c r="BD219" s="214">
        <v>283</v>
      </c>
      <c r="BE219" s="214">
        <v>70</v>
      </c>
      <c r="BF219" s="214">
        <v>20</v>
      </c>
      <c r="BG219" s="264">
        <v>4</v>
      </c>
      <c r="BH219" s="214">
        <v>213</v>
      </c>
      <c r="BI219" s="214">
        <v>79</v>
      </c>
      <c r="BJ219" s="214">
        <v>8</v>
      </c>
      <c r="BK219" s="214">
        <v>70</v>
      </c>
      <c r="BL219" s="264">
        <v>7</v>
      </c>
      <c r="BM219" s="214">
        <v>40</v>
      </c>
      <c r="BN219" s="214">
        <v>4</v>
      </c>
      <c r="BO219" s="214">
        <v>327</v>
      </c>
      <c r="BP219" s="214">
        <v>6</v>
      </c>
      <c r="BQ219" s="214">
        <v>320</v>
      </c>
      <c r="BR219" s="214">
        <v>5</v>
      </c>
      <c r="BS219" s="214">
        <v>14</v>
      </c>
      <c r="BT219" s="264">
        <v>1</v>
      </c>
      <c r="BU219" s="264">
        <v>37</v>
      </c>
      <c r="BV219" s="214">
        <v>357</v>
      </c>
      <c r="BW219" s="214">
        <v>20</v>
      </c>
      <c r="BX219" s="266">
        <v>0</v>
      </c>
      <c r="BY219" s="261">
        <f t="shared" si="10"/>
        <v>0.14009661835748793</v>
      </c>
      <c r="BZ219" s="261">
        <f t="shared" si="11"/>
        <v>6.280193236714976E-2</v>
      </c>
      <c r="CA219" s="267"/>
    </row>
    <row r="220" spans="1:79" s="260" customFormat="1" hidden="1" x14ac:dyDescent="0.25">
      <c r="A220" s="257" t="str">
        <f t="shared" si="9"/>
        <v>2015British ColumbiaNurse practitioners</v>
      </c>
      <c r="B220" s="213">
        <v>2015</v>
      </c>
      <c r="C220" s="213"/>
      <c r="D220" s="213"/>
      <c r="E220" s="259" t="s">
        <v>23</v>
      </c>
      <c r="F220" s="209" t="s">
        <v>5</v>
      </c>
      <c r="G220" s="214">
        <v>315</v>
      </c>
      <c r="H220" s="214">
        <v>47</v>
      </c>
      <c r="I220" s="214">
        <v>12</v>
      </c>
      <c r="J220" s="214">
        <v>268</v>
      </c>
      <c r="K220" s="214">
        <v>21</v>
      </c>
      <c r="L220" s="214">
        <v>24</v>
      </c>
      <c r="M220" s="214">
        <v>2</v>
      </c>
      <c r="N220" s="264">
        <v>0</v>
      </c>
      <c r="O220" s="214">
        <v>2</v>
      </c>
      <c r="P220" s="214">
        <v>6</v>
      </c>
      <c r="Q220" s="214">
        <v>4</v>
      </c>
      <c r="R220" s="264">
        <v>0</v>
      </c>
      <c r="S220" s="214">
        <v>36</v>
      </c>
      <c r="T220" s="214">
        <v>183</v>
      </c>
      <c r="U220" s="214">
        <v>49</v>
      </c>
      <c r="V220" s="264">
        <v>0</v>
      </c>
      <c r="W220" s="214">
        <v>236</v>
      </c>
      <c r="X220" s="214">
        <v>0</v>
      </c>
      <c r="Y220" s="214">
        <v>0</v>
      </c>
      <c r="Z220" s="214">
        <v>0</v>
      </c>
      <c r="AA220" s="214">
        <v>0</v>
      </c>
      <c r="AB220" s="214">
        <v>79</v>
      </c>
      <c r="AC220" s="214">
        <v>296</v>
      </c>
      <c r="AD220" s="214">
        <v>19</v>
      </c>
      <c r="AE220" s="264">
        <v>0</v>
      </c>
      <c r="AF220" s="265">
        <v>43.7</v>
      </c>
      <c r="AG220" s="214">
        <v>9</v>
      </c>
      <c r="AH220" s="214">
        <v>120</v>
      </c>
      <c r="AI220" s="214">
        <v>90</v>
      </c>
      <c r="AJ220" s="214">
        <v>81</v>
      </c>
      <c r="AK220" s="214">
        <v>12</v>
      </c>
      <c r="AL220" s="214">
        <v>3</v>
      </c>
      <c r="AM220" s="214">
        <v>0</v>
      </c>
      <c r="AN220" s="264">
        <v>0</v>
      </c>
      <c r="AO220" s="214">
        <v>294</v>
      </c>
      <c r="AP220" s="214">
        <v>20</v>
      </c>
      <c r="AQ220" s="214">
        <v>1</v>
      </c>
      <c r="AR220" s="214">
        <v>72</v>
      </c>
      <c r="AS220" s="214">
        <v>121</v>
      </c>
      <c r="AT220" s="214">
        <v>74</v>
      </c>
      <c r="AU220" s="214">
        <v>294</v>
      </c>
      <c r="AV220" s="214">
        <v>20</v>
      </c>
      <c r="AW220" s="214">
        <v>1</v>
      </c>
      <c r="AX220" s="214">
        <v>72</v>
      </c>
      <c r="AY220" s="214">
        <v>121</v>
      </c>
      <c r="AZ220" s="214">
        <v>74</v>
      </c>
      <c r="BA220" s="214">
        <v>43</v>
      </c>
      <c r="BB220" s="214">
        <v>5</v>
      </c>
      <c r="BC220" s="214">
        <v>236</v>
      </c>
      <c r="BD220" s="214">
        <v>181</v>
      </c>
      <c r="BE220" s="214">
        <v>33</v>
      </c>
      <c r="BF220" s="214">
        <v>22</v>
      </c>
      <c r="BG220" s="264">
        <v>0</v>
      </c>
      <c r="BH220" s="214">
        <v>67</v>
      </c>
      <c r="BI220" s="214">
        <v>119</v>
      </c>
      <c r="BJ220" s="214">
        <v>7</v>
      </c>
      <c r="BK220" s="214">
        <v>39</v>
      </c>
      <c r="BL220" s="264">
        <v>4</v>
      </c>
      <c r="BM220" s="214">
        <v>14</v>
      </c>
      <c r="BN220" s="214">
        <v>0</v>
      </c>
      <c r="BO220" s="214">
        <v>218</v>
      </c>
      <c r="BP220" s="264">
        <v>4</v>
      </c>
      <c r="BQ220" s="214">
        <v>202</v>
      </c>
      <c r="BR220" s="214">
        <v>3</v>
      </c>
      <c r="BS220" s="214">
        <v>7</v>
      </c>
      <c r="BT220" s="264">
        <v>0</v>
      </c>
      <c r="BU220" s="264">
        <v>24</v>
      </c>
      <c r="BV220" s="214">
        <v>201</v>
      </c>
      <c r="BW220" s="214">
        <v>35</v>
      </c>
      <c r="BX220" s="266">
        <v>0</v>
      </c>
      <c r="BY220" s="261">
        <f t="shared" si="10"/>
        <v>0.1492063492063492</v>
      </c>
      <c r="BZ220" s="261">
        <f t="shared" si="11"/>
        <v>3.8095238095238099E-2</v>
      </c>
      <c r="CA220" s="267"/>
    </row>
    <row r="221" spans="1:79" s="260" customFormat="1" hidden="1" x14ac:dyDescent="0.25">
      <c r="A221" s="257" t="str">
        <f t="shared" si="9"/>
        <v>2015YukonNurse practitioners</v>
      </c>
      <c r="B221" s="213">
        <v>2015</v>
      </c>
      <c r="C221" s="213"/>
      <c r="D221" s="213"/>
      <c r="E221" s="209" t="s">
        <v>24</v>
      </c>
      <c r="F221" s="209" t="s">
        <v>5</v>
      </c>
      <c r="G221" s="214">
        <v>5</v>
      </c>
      <c r="H221" s="214">
        <v>0</v>
      </c>
      <c r="I221" s="215">
        <v>1</v>
      </c>
      <c r="J221" s="275">
        <v>5</v>
      </c>
      <c r="K221" s="214">
        <v>0</v>
      </c>
      <c r="L221" s="214">
        <v>0</v>
      </c>
      <c r="M221" s="264">
        <v>0</v>
      </c>
      <c r="N221" s="264">
        <v>0</v>
      </c>
      <c r="O221" s="215">
        <v>1</v>
      </c>
      <c r="P221" s="214">
        <v>0</v>
      </c>
      <c r="Q221" s="264">
        <v>0</v>
      </c>
      <c r="R221" s="264">
        <v>0</v>
      </c>
      <c r="S221" s="215">
        <v>1</v>
      </c>
      <c r="T221" s="214">
        <v>3</v>
      </c>
      <c r="U221" s="214">
        <v>1</v>
      </c>
      <c r="V221" s="264">
        <v>0</v>
      </c>
      <c r="W221" s="214">
        <v>5</v>
      </c>
      <c r="X221" s="264">
        <v>0</v>
      </c>
      <c r="Y221" s="264">
        <v>0</v>
      </c>
      <c r="Z221" s="214">
        <v>0</v>
      </c>
      <c r="AA221" s="214">
        <v>0</v>
      </c>
      <c r="AB221" s="214">
        <v>0</v>
      </c>
      <c r="AC221" s="214">
        <v>5</v>
      </c>
      <c r="AD221" s="214">
        <v>0</v>
      </c>
      <c r="AE221" s="264">
        <v>0</v>
      </c>
      <c r="AF221" s="265">
        <v>42</v>
      </c>
      <c r="AG221" s="214">
        <v>0</v>
      </c>
      <c r="AH221" s="214">
        <v>2</v>
      </c>
      <c r="AI221" s="214">
        <v>2</v>
      </c>
      <c r="AJ221" s="214">
        <v>1</v>
      </c>
      <c r="AK221" s="214">
        <v>0</v>
      </c>
      <c r="AL221" s="214">
        <v>0</v>
      </c>
      <c r="AM221" s="264">
        <v>0</v>
      </c>
      <c r="AN221" s="264">
        <v>0</v>
      </c>
      <c r="AO221" s="214">
        <v>5</v>
      </c>
      <c r="AP221" s="214">
        <v>0</v>
      </c>
      <c r="AQ221" s="264">
        <v>0</v>
      </c>
      <c r="AR221" s="214">
        <v>1</v>
      </c>
      <c r="AS221" s="214">
        <v>3</v>
      </c>
      <c r="AT221" s="214">
        <v>0</v>
      </c>
      <c r="AU221" s="214">
        <v>5</v>
      </c>
      <c r="AV221" s="214">
        <v>0</v>
      </c>
      <c r="AW221" s="264">
        <v>0</v>
      </c>
      <c r="AX221" s="214">
        <v>1</v>
      </c>
      <c r="AY221" s="214">
        <v>3</v>
      </c>
      <c r="AZ221" s="214">
        <v>0</v>
      </c>
      <c r="BA221" s="215">
        <v>1</v>
      </c>
      <c r="BB221" s="264">
        <v>0</v>
      </c>
      <c r="BC221" s="214">
        <v>5</v>
      </c>
      <c r="BD221" s="214">
        <v>5</v>
      </c>
      <c r="BE221" s="214">
        <v>0</v>
      </c>
      <c r="BF221" s="214">
        <v>0</v>
      </c>
      <c r="BG221" s="264">
        <v>0</v>
      </c>
      <c r="BH221" s="214">
        <v>0</v>
      </c>
      <c r="BI221" s="214">
        <v>3</v>
      </c>
      <c r="BJ221" s="214">
        <v>1</v>
      </c>
      <c r="BK221" s="214">
        <v>1</v>
      </c>
      <c r="BL221" s="214">
        <v>0</v>
      </c>
      <c r="BM221" s="214">
        <v>0</v>
      </c>
      <c r="BN221" s="214">
        <v>0</v>
      </c>
      <c r="BO221" s="214">
        <v>5</v>
      </c>
      <c r="BP221" s="214">
        <v>0</v>
      </c>
      <c r="BQ221" s="215">
        <v>3</v>
      </c>
      <c r="BR221" s="214">
        <v>0</v>
      </c>
      <c r="BS221" s="215">
        <v>2</v>
      </c>
      <c r="BT221" s="214">
        <v>0</v>
      </c>
      <c r="BU221" s="214">
        <v>0</v>
      </c>
      <c r="BV221" s="214">
        <v>5</v>
      </c>
      <c r="BW221" s="214">
        <v>0</v>
      </c>
      <c r="BX221" s="266">
        <v>0</v>
      </c>
      <c r="BY221" s="261">
        <f t="shared" si="10"/>
        <v>0</v>
      </c>
      <c r="BZ221" s="261">
        <f t="shared" si="11"/>
        <v>0.2</v>
      </c>
      <c r="CA221" s="267"/>
    </row>
    <row r="222" spans="1:79" s="260" customFormat="1" hidden="1" x14ac:dyDescent="0.25">
      <c r="A222" s="257" t="str">
        <f t="shared" si="9"/>
        <v>2015Northwest Territories/NunavutNurse practitioners</v>
      </c>
      <c r="B222" s="213">
        <v>2015</v>
      </c>
      <c r="C222" s="213"/>
      <c r="D222" s="213"/>
      <c r="E222" s="259" t="s">
        <v>152</v>
      </c>
      <c r="F222" s="209" t="s">
        <v>5</v>
      </c>
      <c r="G222" s="214">
        <v>45</v>
      </c>
      <c r="H222" s="214">
        <v>12</v>
      </c>
      <c r="I222" s="214">
        <v>11</v>
      </c>
      <c r="J222" s="264">
        <v>33</v>
      </c>
      <c r="K222" s="215" t="s">
        <v>312</v>
      </c>
      <c r="L222" s="215" t="s">
        <v>312</v>
      </c>
      <c r="M222" s="264">
        <v>5</v>
      </c>
      <c r="N222" s="264">
        <v>0</v>
      </c>
      <c r="O222" s="215" t="s">
        <v>312</v>
      </c>
      <c r="P222" s="215" t="s">
        <v>312</v>
      </c>
      <c r="Q222" s="215" t="s">
        <v>312</v>
      </c>
      <c r="R222" s="264">
        <v>0</v>
      </c>
      <c r="S222" s="215" t="s">
        <v>312</v>
      </c>
      <c r="T222" s="214">
        <v>15</v>
      </c>
      <c r="U222" s="215" t="s">
        <v>312</v>
      </c>
      <c r="V222" s="264">
        <v>0</v>
      </c>
      <c r="W222" s="214">
        <v>45</v>
      </c>
      <c r="X222" s="264">
        <v>0</v>
      </c>
      <c r="Y222" s="214">
        <v>0</v>
      </c>
      <c r="Z222" s="264">
        <v>0</v>
      </c>
      <c r="AA222" s="214">
        <v>0</v>
      </c>
      <c r="AB222" s="264">
        <v>0</v>
      </c>
      <c r="AC222" s="214">
        <v>40</v>
      </c>
      <c r="AD222" s="214">
        <v>5</v>
      </c>
      <c r="AE222" s="264">
        <v>0</v>
      </c>
      <c r="AF222" s="265">
        <v>50</v>
      </c>
      <c r="AG222" s="214">
        <v>0</v>
      </c>
      <c r="AH222" s="214">
        <v>9</v>
      </c>
      <c r="AI222" s="214">
        <v>9</v>
      </c>
      <c r="AJ222" s="214">
        <v>19</v>
      </c>
      <c r="AK222" s="214">
        <v>5</v>
      </c>
      <c r="AL222" s="215" t="s">
        <v>312</v>
      </c>
      <c r="AM222" s="215" t="s">
        <v>312</v>
      </c>
      <c r="AN222" s="264">
        <v>0</v>
      </c>
      <c r="AO222" s="215" t="s">
        <v>312</v>
      </c>
      <c r="AP222" s="215" t="s">
        <v>312</v>
      </c>
      <c r="AQ222" s="264">
        <v>0</v>
      </c>
      <c r="AR222" s="214">
        <v>10</v>
      </c>
      <c r="AS222" s="214">
        <v>8</v>
      </c>
      <c r="AT222" s="214">
        <v>14</v>
      </c>
      <c r="AU222" s="215" t="s">
        <v>312</v>
      </c>
      <c r="AV222" s="215" t="s">
        <v>312</v>
      </c>
      <c r="AW222" s="264">
        <v>0</v>
      </c>
      <c r="AX222" s="214">
        <v>10</v>
      </c>
      <c r="AY222" s="214">
        <v>8</v>
      </c>
      <c r="AZ222" s="214">
        <v>14</v>
      </c>
      <c r="BA222" s="214">
        <v>13</v>
      </c>
      <c r="BB222" s="264">
        <v>0</v>
      </c>
      <c r="BC222" s="214">
        <v>45</v>
      </c>
      <c r="BD222" s="215" t="s">
        <v>312</v>
      </c>
      <c r="BE222" s="214">
        <v>0</v>
      </c>
      <c r="BF222" s="215" t="s">
        <v>312</v>
      </c>
      <c r="BG222" s="264">
        <v>0</v>
      </c>
      <c r="BH222" s="214">
        <v>8</v>
      </c>
      <c r="BI222" s="214">
        <v>30</v>
      </c>
      <c r="BJ222" s="214">
        <v>0</v>
      </c>
      <c r="BK222" s="214">
        <v>7</v>
      </c>
      <c r="BL222" s="264">
        <v>0</v>
      </c>
      <c r="BM222" s="214">
        <v>0</v>
      </c>
      <c r="BN222" s="214">
        <v>0</v>
      </c>
      <c r="BO222" s="214">
        <v>45</v>
      </c>
      <c r="BP222" s="264">
        <v>0</v>
      </c>
      <c r="BQ222" s="214">
        <v>39</v>
      </c>
      <c r="BR222" s="215" t="s">
        <v>312</v>
      </c>
      <c r="BS222" s="215" t="s">
        <v>312</v>
      </c>
      <c r="BT222" s="264">
        <v>0</v>
      </c>
      <c r="BU222" s="264">
        <v>0</v>
      </c>
      <c r="BV222" s="214">
        <v>24</v>
      </c>
      <c r="BW222" s="214">
        <v>21</v>
      </c>
      <c r="BX222" s="266">
        <v>0</v>
      </c>
      <c r="BY222" s="261">
        <f t="shared" si="10"/>
        <v>0.26666666666666666</v>
      </c>
      <c r="BZ222" s="261">
        <f t="shared" si="11"/>
        <v>0.24444444444444444</v>
      </c>
      <c r="CA222" s="267"/>
    </row>
    <row r="223" spans="1:79" s="260" customFormat="1" ht="15.75" hidden="1" x14ac:dyDescent="0.25">
      <c r="A223" s="257" t="str">
        <f t="shared" si="9"/>
        <v>2015Provinces/territories with available dataNurse practitioners</v>
      </c>
      <c r="B223" s="213">
        <v>2015</v>
      </c>
      <c r="C223" s="213"/>
      <c r="D223" s="213"/>
      <c r="E223" s="208" t="s">
        <v>357</v>
      </c>
      <c r="F223" s="209" t="s">
        <v>5</v>
      </c>
      <c r="G223" s="214">
        <v>4353</v>
      </c>
      <c r="H223" s="268" t="s">
        <v>233</v>
      </c>
      <c r="I223" s="268" t="s">
        <v>233</v>
      </c>
      <c r="J223" s="268" t="s">
        <v>233</v>
      </c>
      <c r="K223" s="268" t="s">
        <v>233</v>
      </c>
      <c r="L223" s="268" t="s">
        <v>233</v>
      </c>
      <c r="M223" s="268" t="s">
        <v>233</v>
      </c>
      <c r="N223" s="268" t="s">
        <v>233</v>
      </c>
      <c r="O223" s="268" t="s">
        <v>233</v>
      </c>
      <c r="P223" s="268" t="s">
        <v>233</v>
      </c>
      <c r="Q223" s="268" t="s">
        <v>233</v>
      </c>
      <c r="R223" s="268" t="s">
        <v>233</v>
      </c>
      <c r="S223" s="268" t="s">
        <v>233</v>
      </c>
      <c r="T223" s="268" t="s">
        <v>233</v>
      </c>
      <c r="U223" s="268" t="s">
        <v>233</v>
      </c>
      <c r="V223" s="268" t="s">
        <v>233</v>
      </c>
      <c r="W223" s="214">
        <v>4090</v>
      </c>
      <c r="X223" s="264">
        <v>13</v>
      </c>
      <c r="Y223" s="214">
        <v>25</v>
      </c>
      <c r="Z223" s="264">
        <v>42</v>
      </c>
      <c r="AA223" s="264">
        <v>17</v>
      </c>
      <c r="AB223" s="214">
        <v>166</v>
      </c>
      <c r="AC223" s="214">
        <v>4066</v>
      </c>
      <c r="AD223" s="214">
        <v>287</v>
      </c>
      <c r="AE223" s="264">
        <v>0</v>
      </c>
      <c r="AF223" s="265">
        <v>44.8</v>
      </c>
      <c r="AG223" s="214">
        <v>129</v>
      </c>
      <c r="AH223" s="214">
        <v>1454</v>
      </c>
      <c r="AI223" s="214">
        <v>1240</v>
      </c>
      <c r="AJ223" s="214">
        <v>1159</v>
      </c>
      <c r="AK223" s="214">
        <v>299</v>
      </c>
      <c r="AL223" s="214">
        <v>59</v>
      </c>
      <c r="AM223" s="264">
        <v>10</v>
      </c>
      <c r="AN223" s="264">
        <v>0</v>
      </c>
      <c r="AO223" s="214">
        <v>4093</v>
      </c>
      <c r="AP223" s="214">
        <v>198</v>
      </c>
      <c r="AQ223" s="214">
        <v>17</v>
      </c>
      <c r="AR223" s="214">
        <v>1106</v>
      </c>
      <c r="AS223" s="214">
        <v>1360</v>
      </c>
      <c r="AT223" s="214">
        <v>1089</v>
      </c>
      <c r="AU223" s="214">
        <v>4093</v>
      </c>
      <c r="AV223" s="214">
        <v>198</v>
      </c>
      <c r="AW223" s="214">
        <v>17</v>
      </c>
      <c r="AX223" s="214">
        <v>1106</v>
      </c>
      <c r="AY223" s="214">
        <v>1360</v>
      </c>
      <c r="AZ223" s="214">
        <v>1089</v>
      </c>
      <c r="BA223" s="214">
        <v>788</v>
      </c>
      <c r="BB223" s="264">
        <v>10</v>
      </c>
      <c r="BC223" s="214">
        <v>4090</v>
      </c>
      <c r="BD223" s="214">
        <v>3273</v>
      </c>
      <c r="BE223" s="214">
        <v>612</v>
      </c>
      <c r="BF223" s="214">
        <v>154</v>
      </c>
      <c r="BG223" s="214">
        <v>6</v>
      </c>
      <c r="BH223" s="214">
        <v>1577</v>
      </c>
      <c r="BI223" s="214">
        <v>1422</v>
      </c>
      <c r="BJ223" s="214">
        <v>117</v>
      </c>
      <c r="BK223" s="214">
        <v>951</v>
      </c>
      <c r="BL223" s="214">
        <v>23</v>
      </c>
      <c r="BM223" s="214">
        <v>206</v>
      </c>
      <c r="BN223" s="214">
        <v>53</v>
      </c>
      <c r="BO223" s="214">
        <v>3810</v>
      </c>
      <c r="BP223" s="214">
        <v>21</v>
      </c>
      <c r="BQ223" s="214">
        <v>3874</v>
      </c>
      <c r="BR223" s="214">
        <v>39</v>
      </c>
      <c r="BS223" s="214">
        <v>91</v>
      </c>
      <c r="BT223" s="214">
        <v>7</v>
      </c>
      <c r="BU223" s="214">
        <v>73</v>
      </c>
      <c r="BV223" s="214">
        <v>3349</v>
      </c>
      <c r="BW223" s="214">
        <v>740</v>
      </c>
      <c r="BX223" s="266">
        <v>1</v>
      </c>
      <c r="BY223" s="261" t="str">
        <f t="shared" si="10"/>
        <v>—</v>
      </c>
      <c r="BZ223" s="261" t="str">
        <f t="shared" si="11"/>
        <v>—</v>
      </c>
      <c r="CA223" s="267"/>
    </row>
    <row r="224" spans="1:79" s="260" customFormat="1" hidden="1" x14ac:dyDescent="0.25">
      <c r="A224" s="257" t="str">
        <f t="shared" si="9"/>
        <v>2016Newfoundland and LabradorNurse practitioners</v>
      </c>
      <c r="B224" s="213">
        <v>2016</v>
      </c>
      <c r="C224" s="213"/>
      <c r="D224" s="213"/>
      <c r="E224" s="209" t="s">
        <v>14</v>
      </c>
      <c r="F224" s="209" t="s">
        <v>5</v>
      </c>
      <c r="G224" s="214">
        <v>149</v>
      </c>
      <c r="H224" s="268" t="s">
        <v>233</v>
      </c>
      <c r="I224" s="214">
        <v>5</v>
      </c>
      <c r="J224" s="268" t="s">
        <v>233</v>
      </c>
      <c r="K224" s="268" t="s">
        <v>233</v>
      </c>
      <c r="L224" s="268" t="s">
        <v>233</v>
      </c>
      <c r="M224" s="268" t="s">
        <v>233</v>
      </c>
      <c r="N224" s="268" t="s">
        <v>233</v>
      </c>
      <c r="O224" s="214">
        <v>1</v>
      </c>
      <c r="P224" s="214">
        <v>2</v>
      </c>
      <c r="Q224" s="214">
        <v>2</v>
      </c>
      <c r="R224" s="264">
        <v>0</v>
      </c>
      <c r="S224" s="268" t="s">
        <v>233</v>
      </c>
      <c r="T224" s="268" t="s">
        <v>233</v>
      </c>
      <c r="U224" s="268" t="s">
        <v>233</v>
      </c>
      <c r="V224" s="268" t="s">
        <v>233</v>
      </c>
      <c r="W224" s="214">
        <v>148</v>
      </c>
      <c r="X224" s="264">
        <v>0</v>
      </c>
      <c r="Y224" s="264">
        <v>0</v>
      </c>
      <c r="Z224" s="264">
        <v>0</v>
      </c>
      <c r="AA224" s="214">
        <v>0</v>
      </c>
      <c r="AB224" s="214">
        <v>1</v>
      </c>
      <c r="AC224" s="214">
        <v>127</v>
      </c>
      <c r="AD224" s="214">
        <v>22</v>
      </c>
      <c r="AE224" s="264">
        <v>0</v>
      </c>
      <c r="AF224" s="265">
        <v>46.4</v>
      </c>
      <c r="AG224" s="214">
        <v>5</v>
      </c>
      <c r="AH224" s="214">
        <v>33</v>
      </c>
      <c r="AI224" s="214">
        <v>54</v>
      </c>
      <c r="AJ224" s="214">
        <v>44</v>
      </c>
      <c r="AK224" s="214">
        <v>11</v>
      </c>
      <c r="AL224" s="214">
        <v>0</v>
      </c>
      <c r="AM224" s="214">
        <v>2</v>
      </c>
      <c r="AN224" s="264">
        <v>0</v>
      </c>
      <c r="AO224" s="214">
        <v>149</v>
      </c>
      <c r="AP224" s="214">
        <v>0</v>
      </c>
      <c r="AQ224" s="214">
        <v>0</v>
      </c>
      <c r="AR224" s="214">
        <v>20</v>
      </c>
      <c r="AS224" s="214">
        <v>36</v>
      </c>
      <c r="AT224" s="214">
        <v>59</v>
      </c>
      <c r="AU224" s="214">
        <v>149</v>
      </c>
      <c r="AV224" s="214">
        <v>0</v>
      </c>
      <c r="AW224" s="214">
        <v>0</v>
      </c>
      <c r="AX224" s="214">
        <v>20</v>
      </c>
      <c r="AY224" s="214">
        <v>36</v>
      </c>
      <c r="AZ224" s="214">
        <v>59</v>
      </c>
      <c r="BA224" s="214">
        <v>34</v>
      </c>
      <c r="BB224" s="214">
        <v>0</v>
      </c>
      <c r="BC224" s="214">
        <v>148</v>
      </c>
      <c r="BD224" s="214">
        <v>120</v>
      </c>
      <c r="BE224" s="214">
        <v>7</v>
      </c>
      <c r="BF224" s="214">
        <v>21</v>
      </c>
      <c r="BG224" s="214">
        <v>0</v>
      </c>
      <c r="BH224" s="214">
        <v>60</v>
      </c>
      <c r="BI224" s="214">
        <v>47</v>
      </c>
      <c r="BJ224" s="214">
        <v>10</v>
      </c>
      <c r="BK224" s="214">
        <v>31</v>
      </c>
      <c r="BL224" s="214">
        <v>0</v>
      </c>
      <c r="BM224" s="214">
        <v>11</v>
      </c>
      <c r="BN224" s="214">
        <v>2</v>
      </c>
      <c r="BO224" s="214">
        <v>135</v>
      </c>
      <c r="BP224" s="264">
        <v>0</v>
      </c>
      <c r="BQ224" s="214">
        <v>137</v>
      </c>
      <c r="BR224" s="214">
        <v>3</v>
      </c>
      <c r="BS224" s="214">
        <v>8</v>
      </c>
      <c r="BT224" s="264">
        <v>0</v>
      </c>
      <c r="BU224" s="264">
        <v>0</v>
      </c>
      <c r="BV224" s="214">
        <v>85</v>
      </c>
      <c r="BW224" s="214">
        <v>63</v>
      </c>
      <c r="BX224" s="266">
        <v>0</v>
      </c>
      <c r="BY224" s="261" t="str">
        <f t="shared" si="10"/>
        <v>—</v>
      </c>
      <c r="BZ224" s="261" t="e">
        <f t="shared" si="11"/>
        <v>#VALUE!</v>
      </c>
      <c r="CA224" s="267"/>
    </row>
    <row r="225" spans="1:79" s="260" customFormat="1" hidden="1" x14ac:dyDescent="0.25">
      <c r="A225" s="257" t="str">
        <f t="shared" si="9"/>
        <v>2016Prince Edward IslandNurse practitioners</v>
      </c>
      <c r="B225" s="213">
        <v>2016</v>
      </c>
      <c r="C225" s="213"/>
      <c r="D225" s="213"/>
      <c r="E225" s="209" t="s">
        <v>15</v>
      </c>
      <c r="F225" s="209" t="s">
        <v>5</v>
      </c>
      <c r="G225" s="215">
        <v>22</v>
      </c>
      <c r="H225" s="215">
        <v>9</v>
      </c>
      <c r="I225" s="215">
        <v>1</v>
      </c>
      <c r="J225" s="264">
        <v>13</v>
      </c>
      <c r="K225" s="215">
        <v>3</v>
      </c>
      <c r="L225" s="215">
        <v>6</v>
      </c>
      <c r="M225" s="264">
        <v>0</v>
      </c>
      <c r="N225" s="264">
        <v>0</v>
      </c>
      <c r="O225" s="264">
        <v>1</v>
      </c>
      <c r="P225" s="215">
        <v>0</v>
      </c>
      <c r="Q225" s="264">
        <v>0</v>
      </c>
      <c r="R225" s="264">
        <v>0</v>
      </c>
      <c r="S225" s="264">
        <v>3</v>
      </c>
      <c r="T225" s="215">
        <v>10</v>
      </c>
      <c r="U225" s="215">
        <v>0</v>
      </c>
      <c r="V225" s="264">
        <v>0</v>
      </c>
      <c r="W225" s="215">
        <v>22</v>
      </c>
      <c r="X225" s="264">
        <v>0</v>
      </c>
      <c r="Y225" s="264">
        <v>0</v>
      </c>
      <c r="Z225" s="264">
        <v>0</v>
      </c>
      <c r="AA225" s="264">
        <v>0</v>
      </c>
      <c r="AB225" s="264">
        <v>0</v>
      </c>
      <c r="AC225" s="215">
        <v>21</v>
      </c>
      <c r="AD225" s="264">
        <v>1</v>
      </c>
      <c r="AE225" s="264">
        <v>0</v>
      </c>
      <c r="AF225" s="270">
        <v>38.200000000000003</v>
      </c>
      <c r="AG225" s="264">
        <v>0</v>
      </c>
      <c r="AH225" s="215">
        <v>14</v>
      </c>
      <c r="AI225" s="215">
        <v>7</v>
      </c>
      <c r="AJ225" s="215">
        <v>1</v>
      </c>
      <c r="AK225" s="264">
        <v>0</v>
      </c>
      <c r="AL225" s="264">
        <v>0</v>
      </c>
      <c r="AM225" s="264">
        <v>0</v>
      </c>
      <c r="AN225" s="264">
        <v>0</v>
      </c>
      <c r="AO225" s="215">
        <v>10</v>
      </c>
      <c r="AP225" s="264">
        <v>1</v>
      </c>
      <c r="AQ225" s="264">
        <v>11</v>
      </c>
      <c r="AR225" s="215">
        <v>10</v>
      </c>
      <c r="AS225" s="215">
        <v>10</v>
      </c>
      <c r="AT225" s="264">
        <v>1</v>
      </c>
      <c r="AU225" s="215">
        <v>10</v>
      </c>
      <c r="AV225" s="264">
        <v>1</v>
      </c>
      <c r="AW225" s="264">
        <v>11</v>
      </c>
      <c r="AX225" s="215">
        <v>10</v>
      </c>
      <c r="AY225" s="215">
        <v>10</v>
      </c>
      <c r="AZ225" s="264">
        <v>1</v>
      </c>
      <c r="BA225" s="215">
        <v>1</v>
      </c>
      <c r="BB225" s="264">
        <v>0</v>
      </c>
      <c r="BC225" s="215">
        <v>22</v>
      </c>
      <c r="BD225" s="215">
        <v>17</v>
      </c>
      <c r="BE225" s="215">
        <v>2</v>
      </c>
      <c r="BF225" s="215">
        <v>3</v>
      </c>
      <c r="BG225" s="264">
        <v>0</v>
      </c>
      <c r="BH225" s="264">
        <v>3</v>
      </c>
      <c r="BI225" s="215">
        <v>14</v>
      </c>
      <c r="BJ225" s="215">
        <v>2</v>
      </c>
      <c r="BK225" s="264">
        <v>3</v>
      </c>
      <c r="BL225" s="264">
        <v>0</v>
      </c>
      <c r="BM225" s="215">
        <v>3</v>
      </c>
      <c r="BN225" s="264">
        <v>0</v>
      </c>
      <c r="BO225" s="215">
        <v>19</v>
      </c>
      <c r="BP225" s="264">
        <v>0</v>
      </c>
      <c r="BQ225" s="215">
        <v>21</v>
      </c>
      <c r="BR225" s="215">
        <v>0</v>
      </c>
      <c r="BS225" s="264">
        <v>1</v>
      </c>
      <c r="BT225" s="264">
        <v>0</v>
      </c>
      <c r="BU225" s="264">
        <v>0</v>
      </c>
      <c r="BV225" s="215">
        <v>14</v>
      </c>
      <c r="BW225" s="264">
        <v>8</v>
      </c>
      <c r="BX225" s="266">
        <v>0</v>
      </c>
      <c r="BY225" s="261">
        <f t="shared" si="10"/>
        <v>0.40909090909090912</v>
      </c>
      <c r="BZ225" s="261">
        <f t="shared" si="11"/>
        <v>4.5454545454545456E-2</v>
      </c>
      <c r="CA225" s="267"/>
    </row>
    <row r="226" spans="1:79" s="260" customFormat="1" hidden="1" x14ac:dyDescent="0.25">
      <c r="A226" s="257" t="str">
        <f t="shared" si="9"/>
        <v>2016Nova ScotiaNurse practitioners</v>
      </c>
      <c r="B226" s="213">
        <v>2016</v>
      </c>
      <c r="C226" s="213"/>
      <c r="D226" s="213"/>
      <c r="E226" s="209" t="s">
        <v>16</v>
      </c>
      <c r="F226" s="209" t="s">
        <v>5</v>
      </c>
      <c r="G226" s="215">
        <v>146</v>
      </c>
      <c r="H226" s="215">
        <v>9</v>
      </c>
      <c r="I226" s="264">
        <v>12</v>
      </c>
      <c r="J226" s="215">
        <v>137</v>
      </c>
      <c r="K226" s="215">
        <v>2</v>
      </c>
      <c r="L226" s="264">
        <v>7</v>
      </c>
      <c r="M226" s="215">
        <v>0</v>
      </c>
      <c r="N226" s="264">
        <v>0</v>
      </c>
      <c r="O226" s="215">
        <v>1</v>
      </c>
      <c r="P226" s="215">
        <v>8</v>
      </c>
      <c r="Q226" s="215">
        <v>3</v>
      </c>
      <c r="R226" s="264">
        <v>0</v>
      </c>
      <c r="S226" s="215">
        <v>10</v>
      </c>
      <c r="T226" s="215">
        <v>94</v>
      </c>
      <c r="U226" s="215">
        <v>33</v>
      </c>
      <c r="V226" s="264">
        <v>0</v>
      </c>
      <c r="W226" s="215">
        <v>141</v>
      </c>
      <c r="X226" s="264">
        <v>1</v>
      </c>
      <c r="Y226" s="264">
        <v>0</v>
      </c>
      <c r="Z226" s="264">
        <v>0</v>
      </c>
      <c r="AA226" s="264">
        <v>0</v>
      </c>
      <c r="AB226" s="264">
        <v>4</v>
      </c>
      <c r="AC226" s="215">
        <v>138</v>
      </c>
      <c r="AD226" s="215">
        <v>8</v>
      </c>
      <c r="AE226" s="264">
        <v>0</v>
      </c>
      <c r="AF226" s="270">
        <v>47.2</v>
      </c>
      <c r="AG226" s="215">
        <v>3</v>
      </c>
      <c r="AH226" s="215">
        <v>29</v>
      </c>
      <c r="AI226" s="215">
        <v>47</v>
      </c>
      <c r="AJ226" s="215">
        <v>56</v>
      </c>
      <c r="AK226" s="215">
        <v>10</v>
      </c>
      <c r="AL226" s="215">
        <v>1</v>
      </c>
      <c r="AM226" s="215">
        <v>0</v>
      </c>
      <c r="AN226" s="264">
        <v>0</v>
      </c>
      <c r="AO226" s="215">
        <v>143</v>
      </c>
      <c r="AP226" s="215">
        <v>3</v>
      </c>
      <c r="AQ226" s="264">
        <v>0</v>
      </c>
      <c r="AR226" s="215">
        <v>14</v>
      </c>
      <c r="AS226" s="215">
        <v>44</v>
      </c>
      <c r="AT226" s="215">
        <v>46</v>
      </c>
      <c r="AU226" s="215">
        <v>143</v>
      </c>
      <c r="AV226" s="215">
        <v>3</v>
      </c>
      <c r="AW226" s="264">
        <v>0</v>
      </c>
      <c r="AX226" s="215">
        <v>14</v>
      </c>
      <c r="AY226" s="215">
        <v>44</v>
      </c>
      <c r="AZ226" s="215">
        <v>46</v>
      </c>
      <c r="BA226" s="215">
        <v>42</v>
      </c>
      <c r="BB226" s="264">
        <v>0</v>
      </c>
      <c r="BC226" s="215">
        <v>141</v>
      </c>
      <c r="BD226" s="215">
        <v>125</v>
      </c>
      <c r="BE226" s="264">
        <v>13</v>
      </c>
      <c r="BF226" s="215">
        <v>3</v>
      </c>
      <c r="BG226" s="215">
        <v>0</v>
      </c>
      <c r="BH226" s="215">
        <v>58</v>
      </c>
      <c r="BI226" s="215">
        <v>60</v>
      </c>
      <c r="BJ226" s="264">
        <v>2</v>
      </c>
      <c r="BK226" s="215">
        <v>21</v>
      </c>
      <c r="BL226" s="215">
        <v>0</v>
      </c>
      <c r="BM226" s="215">
        <v>4</v>
      </c>
      <c r="BN226" s="215">
        <v>0</v>
      </c>
      <c r="BO226" s="215">
        <v>137</v>
      </c>
      <c r="BP226" s="215">
        <v>0</v>
      </c>
      <c r="BQ226" s="215">
        <v>134</v>
      </c>
      <c r="BR226" s="215">
        <v>1</v>
      </c>
      <c r="BS226" s="264">
        <v>5</v>
      </c>
      <c r="BT226" s="215">
        <v>1</v>
      </c>
      <c r="BU226" s="215">
        <v>0</v>
      </c>
      <c r="BV226" s="215">
        <v>88</v>
      </c>
      <c r="BW226" s="264">
        <v>53</v>
      </c>
      <c r="BX226" s="266">
        <v>0</v>
      </c>
      <c r="BY226" s="261">
        <f t="shared" si="10"/>
        <v>6.1643835616438353E-2</v>
      </c>
      <c r="BZ226" s="261">
        <f t="shared" si="11"/>
        <v>8.2191780821917804E-2</v>
      </c>
      <c r="CA226" s="267"/>
    </row>
    <row r="227" spans="1:79" s="260" customFormat="1" hidden="1" x14ac:dyDescent="0.25">
      <c r="A227" s="257" t="str">
        <f t="shared" si="9"/>
        <v>2016New BrunswickNurse practitioners</v>
      </c>
      <c r="B227" s="213">
        <v>2016</v>
      </c>
      <c r="C227" s="213"/>
      <c r="D227" s="213"/>
      <c r="E227" s="209" t="s">
        <v>17</v>
      </c>
      <c r="F227" s="209" t="s">
        <v>5</v>
      </c>
      <c r="G227" s="214">
        <v>117</v>
      </c>
      <c r="H227" s="214">
        <v>15</v>
      </c>
      <c r="I227" s="214">
        <v>7</v>
      </c>
      <c r="J227" s="214">
        <v>102</v>
      </c>
      <c r="K227" s="214">
        <v>9</v>
      </c>
      <c r="L227" s="214">
        <v>6</v>
      </c>
      <c r="M227" s="214">
        <v>0</v>
      </c>
      <c r="N227" s="264">
        <v>0</v>
      </c>
      <c r="O227" s="214">
        <v>4</v>
      </c>
      <c r="P227" s="214">
        <v>3</v>
      </c>
      <c r="Q227" s="214">
        <v>0</v>
      </c>
      <c r="R227" s="264">
        <v>0</v>
      </c>
      <c r="S227" s="214">
        <v>15</v>
      </c>
      <c r="T227" s="214">
        <v>69</v>
      </c>
      <c r="U227" s="214">
        <v>18</v>
      </c>
      <c r="V227" s="264">
        <v>0</v>
      </c>
      <c r="W227" s="214">
        <v>113</v>
      </c>
      <c r="X227" s="214">
        <v>0</v>
      </c>
      <c r="Y227" s="214">
        <v>0</v>
      </c>
      <c r="Z227" s="214">
        <v>1</v>
      </c>
      <c r="AA227" s="214">
        <v>2</v>
      </c>
      <c r="AB227" s="214">
        <v>1</v>
      </c>
      <c r="AC227" s="214">
        <v>113</v>
      </c>
      <c r="AD227" s="214">
        <v>4</v>
      </c>
      <c r="AE227" s="264">
        <v>0</v>
      </c>
      <c r="AF227" s="265">
        <v>43.3</v>
      </c>
      <c r="AG227" s="214">
        <v>4</v>
      </c>
      <c r="AH227" s="214">
        <v>44</v>
      </c>
      <c r="AI227" s="214">
        <v>36</v>
      </c>
      <c r="AJ227" s="214">
        <v>25</v>
      </c>
      <c r="AK227" s="214">
        <v>8</v>
      </c>
      <c r="AL227" s="214">
        <v>0</v>
      </c>
      <c r="AM227" s="214">
        <v>0</v>
      </c>
      <c r="AN227" s="264">
        <v>0</v>
      </c>
      <c r="AO227" s="214">
        <v>113</v>
      </c>
      <c r="AP227" s="214">
        <v>4</v>
      </c>
      <c r="AQ227" s="214">
        <v>0</v>
      </c>
      <c r="AR227" s="214">
        <v>25</v>
      </c>
      <c r="AS227" s="214">
        <v>44</v>
      </c>
      <c r="AT227" s="214">
        <v>31</v>
      </c>
      <c r="AU227" s="214">
        <v>113</v>
      </c>
      <c r="AV227" s="214">
        <v>4</v>
      </c>
      <c r="AW227" s="214">
        <v>0</v>
      </c>
      <c r="AX227" s="214">
        <v>25</v>
      </c>
      <c r="AY227" s="214">
        <v>44</v>
      </c>
      <c r="AZ227" s="214">
        <v>31</v>
      </c>
      <c r="BA227" s="214">
        <v>17</v>
      </c>
      <c r="BB227" s="214">
        <v>0</v>
      </c>
      <c r="BC227" s="214">
        <v>113</v>
      </c>
      <c r="BD227" s="214">
        <v>90</v>
      </c>
      <c r="BE227" s="214">
        <v>12</v>
      </c>
      <c r="BF227" s="214">
        <v>11</v>
      </c>
      <c r="BG227" s="214">
        <v>0</v>
      </c>
      <c r="BH227" s="214">
        <v>35</v>
      </c>
      <c r="BI227" s="214">
        <v>60</v>
      </c>
      <c r="BJ227" s="214">
        <v>6</v>
      </c>
      <c r="BK227" s="214">
        <v>12</v>
      </c>
      <c r="BL227" s="214">
        <v>0</v>
      </c>
      <c r="BM227" s="214">
        <v>16</v>
      </c>
      <c r="BN227" s="214">
        <v>2</v>
      </c>
      <c r="BO227" s="214">
        <v>95</v>
      </c>
      <c r="BP227" s="214">
        <v>0</v>
      </c>
      <c r="BQ227" s="214">
        <v>107</v>
      </c>
      <c r="BR227" s="214">
        <v>1</v>
      </c>
      <c r="BS227" s="214">
        <v>5</v>
      </c>
      <c r="BT227" s="214">
        <v>0</v>
      </c>
      <c r="BU227" s="214">
        <v>0</v>
      </c>
      <c r="BV227" s="214">
        <v>66</v>
      </c>
      <c r="BW227" s="214">
        <v>47</v>
      </c>
      <c r="BX227" s="266">
        <v>0</v>
      </c>
      <c r="BY227" s="261">
        <f t="shared" si="10"/>
        <v>0.12820512820512819</v>
      </c>
      <c r="BZ227" s="261">
        <f t="shared" si="11"/>
        <v>5.9829059829059832E-2</v>
      </c>
      <c r="CA227" s="267"/>
    </row>
    <row r="228" spans="1:79" s="260" customFormat="1" hidden="1" x14ac:dyDescent="0.25">
      <c r="A228" s="257" t="str">
        <f t="shared" si="9"/>
        <v>2016QuebecNurse practitioners</v>
      </c>
      <c r="B228" s="213">
        <v>2016</v>
      </c>
      <c r="C228" s="213"/>
      <c r="D228" s="213"/>
      <c r="E228" s="259" t="s">
        <v>18</v>
      </c>
      <c r="F228" s="209" t="s">
        <v>5</v>
      </c>
      <c r="G228" s="214">
        <v>380</v>
      </c>
      <c r="H228" s="214">
        <v>81</v>
      </c>
      <c r="I228" s="214">
        <v>8</v>
      </c>
      <c r="J228" s="264">
        <v>299</v>
      </c>
      <c r="K228" s="214">
        <v>59</v>
      </c>
      <c r="L228" s="214">
        <v>21</v>
      </c>
      <c r="M228" s="264">
        <v>1</v>
      </c>
      <c r="N228" s="264">
        <v>0</v>
      </c>
      <c r="O228" s="215">
        <v>3</v>
      </c>
      <c r="P228" s="215">
        <v>3</v>
      </c>
      <c r="Q228" s="215">
        <v>2</v>
      </c>
      <c r="R228" s="264">
        <v>0</v>
      </c>
      <c r="S228" s="214">
        <v>111</v>
      </c>
      <c r="T228" s="214">
        <v>177</v>
      </c>
      <c r="U228" s="214">
        <v>11</v>
      </c>
      <c r="V228" s="264">
        <v>0</v>
      </c>
      <c r="W228" s="214">
        <v>378</v>
      </c>
      <c r="X228" s="264">
        <v>0</v>
      </c>
      <c r="Y228" s="264">
        <v>0</v>
      </c>
      <c r="Z228" s="264">
        <v>1</v>
      </c>
      <c r="AA228" s="264">
        <v>0</v>
      </c>
      <c r="AB228" s="264">
        <v>1</v>
      </c>
      <c r="AC228" s="214">
        <v>352</v>
      </c>
      <c r="AD228" s="214">
        <v>28</v>
      </c>
      <c r="AE228" s="264">
        <v>0</v>
      </c>
      <c r="AF228" s="265">
        <v>37</v>
      </c>
      <c r="AG228" s="264">
        <v>34</v>
      </c>
      <c r="AH228" s="214">
        <v>247</v>
      </c>
      <c r="AI228" s="214">
        <v>72</v>
      </c>
      <c r="AJ228" s="214">
        <v>23</v>
      </c>
      <c r="AK228" s="214">
        <v>4</v>
      </c>
      <c r="AL228" s="264">
        <v>0</v>
      </c>
      <c r="AM228" s="214">
        <v>0</v>
      </c>
      <c r="AN228" s="264">
        <v>0</v>
      </c>
      <c r="AO228" s="214">
        <v>378</v>
      </c>
      <c r="AP228" s="264">
        <v>2</v>
      </c>
      <c r="AQ228" s="264">
        <v>0</v>
      </c>
      <c r="AR228" s="214">
        <v>121</v>
      </c>
      <c r="AS228" s="214">
        <v>200</v>
      </c>
      <c r="AT228" s="214">
        <v>45</v>
      </c>
      <c r="AU228" s="214">
        <v>378</v>
      </c>
      <c r="AV228" s="264">
        <v>2</v>
      </c>
      <c r="AW228" s="264">
        <v>0</v>
      </c>
      <c r="AX228" s="214">
        <v>121</v>
      </c>
      <c r="AY228" s="214">
        <v>200</v>
      </c>
      <c r="AZ228" s="214">
        <v>45</v>
      </c>
      <c r="BA228" s="214">
        <v>14</v>
      </c>
      <c r="BB228" s="264">
        <v>0</v>
      </c>
      <c r="BC228" s="214">
        <v>378</v>
      </c>
      <c r="BD228" s="214">
        <v>356</v>
      </c>
      <c r="BE228" s="214">
        <v>20</v>
      </c>
      <c r="BF228" s="214">
        <v>2</v>
      </c>
      <c r="BG228" s="264">
        <v>0</v>
      </c>
      <c r="BH228" s="214">
        <v>144</v>
      </c>
      <c r="BI228" s="214">
        <v>192</v>
      </c>
      <c r="BJ228" s="214">
        <v>31</v>
      </c>
      <c r="BK228" s="214">
        <v>9</v>
      </c>
      <c r="BL228" s="264">
        <v>2</v>
      </c>
      <c r="BM228" s="214">
        <v>9</v>
      </c>
      <c r="BN228" s="214">
        <v>3</v>
      </c>
      <c r="BO228" s="214">
        <v>366</v>
      </c>
      <c r="BP228" s="264">
        <v>0</v>
      </c>
      <c r="BQ228" s="214">
        <v>370</v>
      </c>
      <c r="BR228" s="214">
        <v>4</v>
      </c>
      <c r="BS228" s="214">
        <v>4</v>
      </c>
      <c r="BT228" s="264">
        <v>0</v>
      </c>
      <c r="BU228" s="264">
        <v>0</v>
      </c>
      <c r="BV228" s="214">
        <v>302</v>
      </c>
      <c r="BW228" s="214">
        <v>76</v>
      </c>
      <c r="BX228" s="266">
        <v>0</v>
      </c>
      <c r="BY228" s="261">
        <f t="shared" si="10"/>
        <v>0.2131578947368421</v>
      </c>
      <c r="BZ228" s="261">
        <f t="shared" si="11"/>
        <v>2.1052631578947368E-2</v>
      </c>
      <c r="CA228" s="267"/>
    </row>
    <row r="229" spans="1:79" s="260" customFormat="1" hidden="1" x14ac:dyDescent="0.25">
      <c r="A229" s="257" t="str">
        <f t="shared" si="9"/>
        <v>2016OntarioNurse practitioners</v>
      </c>
      <c r="B229" s="213">
        <v>2016</v>
      </c>
      <c r="C229" s="213"/>
      <c r="D229" s="213"/>
      <c r="E229" s="259" t="s">
        <v>19</v>
      </c>
      <c r="F229" s="209" t="s">
        <v>5</v>
      </c>
      <c r="G229" s="214">
        <v>2769</v>
      </c>
      <c r="H229" s="214">
        <v>308</v>
      </c>
      <c r="I229" s="214">
        <v>74</v>
      </c>
      <c r="J229" s="214">
        <v>2461</v>
      </c>
      <c r="K229" s="214">
        <v>170</v>
      </c>
      <c r="L229" s="214">
        <v>129</v>
      </c>
      <c r="M229" s="214">
        <v>9</v>
      </c>
      <c r="N229" s="264">
        <v>0</v>
      </c>
      <c r="O229" s="214">
        <v>10</v>
      </c>
      <c r="P229" s="214">
        <v>33</v>
      </c>
      <c r="Q229" s="214">
        <v>31</v>
      </c>
      <c r="R229" s="264">
        <v>0</v>
      </c>
      <c r="S229" s="214">
        <v>375</v>
      </c>
      <c r="T229" s="214">
        <v>1497</v>
      </c>
      <c r="U229" s="264">
        <v>589</v>
      </c>
      <c r="V229" s="264">
        <v>0</v>
      </c>
      <c r="W229" s="214">
        <v>2646</v>
      </c>
      <c r="X229" s="264">
        <v>3</v>
      </c>
      <c r="Y229" s="264">
        <v>0</v>
      </c>
      <c r="Z229" s="264">
        <v>41</v>
      </c>
      <c r="AA229" s="214">
        <v>16</v>
      </c>
      <c r="AB229" s="214">
        <v>63</v>
      </c>
      <c r="AC229" s="214">
        <v>2600</v>
      </c>
      <c r="AD229" s="264">
        <v>169</v>
      </c>
      <c r="AE229" s="264">
        <v>0</v>
      </c>
      <c r="AF229" s="265">
        <v>45.2</v>
      </c>
      <c r="AG229" s="214">
        <v>71</v>
      </c>
      <c r="AH229" s="214">
        <v>938</v>
      </c>
      <c r="AI229" s="214">
        <v>731</v>
      </c>
      <c r="AJ229" s="214">
        <v>745</v>
      </c>
      <c r="AK229" s="264">
        <v>225</v>
      </c>
      <c r="AL229" s="264">
        <v>51</v>
      </c>
      <c r="AM229" s="264">
        <v>8</v>
      </c>
      <c r="AN229" s="264">
        <v>0</v>
      </c>
      <c r="AO229" s="214">
        <v>2615</v>
      </c>
      <c r="AP229" s="214">
        <v>153</v>
      </c>
      <c r="AQ229" s="214">
        <v>1</v>
      </c>
      <c r="AR229" s="214">
        <v>744</v>
      </c>
      <c r="AS229" s="214">
        <v>781</v>
      </c>
      <c r="AT229" s="214">
        <v>628</v>
      </c>
      <c r="AU229" s="214">
        <v>2615</v>
      </c>
      <c r="AV229" s="214">
        <v>153</v>
      </c>
      <c r="AW229" s="214">
        <v>1</v>
      </c>
      <c r="AX229" s="214">
        <v>744</v>
      </c>
      <c r="AY229" s="214">
        <v>781</v>
      </c>
      <c r="AZ229" s="214">
        <v>628</v>
      </c>
      <c r="BA229" s="264">
        <v>609</v>
      </c>
      <c r="BB229" s="264">
        <v>7</v>
      </c>
      <c r="BC229" s="214">
        <v>2646</v>
      </c>
      <c r="BD229" s="214">
        <v>2132</v>
      </c>
      <c r="BE229" s="264">
        <v>456</v>
      </c>
      <c r="BF229" s="214">
        <v>58</v>
      </c>
      <c r="BG229" s="264">
        <v>0</v>
      </c>
      <c r="BH229" s="264">
        <v>1041</v>
      </c>
      <c r="BI229" s="214">
        <v>730</v>
      </c>
      <c r="BJ229" s="264">
        <v>56</v>
      </c>
      <c r="BK229" s="214">
        <v>819</v>
      </c>
      <c r="BL229" s="264">
        <v>0</v>
      </c>
      <c r="BM229" s="214">
        <v>124</v>
      </c>
      <c r="BN229" s="264">
        <v>36</v>
      </c>
      <c r="BO229" s="214">
        <v>2486</v>
      </c>
      <c r="BP229" s="264">
        <v>0</v>
      </c>
      <c r="BQ229" s="214">
        <v>2576</v>
      </c>
      <c r="BR229" s="264">
        <v>33</v>
      </c>
      <c r="BS229" s="214">
        <v>37</v>
      </c>
      <c r="BT229" s="264" t="s">
        <v>233</v>
      </c>
      <c r="BU229" s="264">
        <v>0</v>
      </c>
      <c r="BV229" s="214">
        <v>2291</v>
      </c>
      <c r="BW229" s="214">
        <v>355</v>
      </c>
      <c r="BX229" s="266">
        <v>0</v>
      </c>
      <c r="BY229" s="261">
        <f t="shared" si="10"/>
        <v>0.11123149151318165</v>
      </c>
      <c r="BZ229" s="261">
        <f t="shared" si="11"/>
        <v>2.6724449259660527E-2</v>
      </c>
      <c r="CA229" s="267"/>
    </row>
    <row r="230" spans="1:79" s="260" customFormat="1" hidden="1" x14ac:dyDescent="0.25">
      <c r="A230" s="257" t="str">
        <f t="shared" si="9"/>
        <v>2016ManitobaNurse practitioners</v>
      </c>
      <c r="B230" s="213">
        <v>2016</v>
      </c>
      <c r="C230" s="213"/>
      <c r="D230" s="213"/>
      <c r="E230" s="209" t="s">
        <v>20</v>
      </c>
      <c r="F230" s="209" t="s">
        <v>5</v>
      </c>
      <c r="G230" s="214">
        <v>163</v>
      </c>
      <c r="H230" s="214">
        <v>21</v>
      </c>
      <c r="I230" s="214">
        <v>1</v>
      </c>
      <c r="J230" s="264">
        <v>142</v>
      </c>
      <c r="K230" s="214">
        <v>11</v>
      </c>
      <c r="L230" s="214">
        <v>10</v>
      </c>
      <c r="M230" s="264">
        <v>0</v>
      </c>
      <c r="N230" s="264">
        <v>0</v>
      </c>
      <c r="O230" s="214">
        <v>0</v>
      </c>
      <c r="P230" s="214">
        <v>1</v>
      </c>
      <c r="Q230" s="214">
        <v>0</v>
      </c>
      <c r="R230" s="264">
        <v>0</v>
      </c>
      <c r="S230" s="214">
        <v>19</v>
      </c>
      <c r="T230" s="214">
        <v>106</v>
      </c>
      <c r="U230" s="214">
        <v>17</v>
      </c>
      <c r="V230" s="264">
        <v>0</v>
      </c>
      <c r="W230" s="274">
        <v>162</v>
      </c>
      <c r="X230" s="274">
        <v>0</v>
      </c>
      <c r="Y230" s="274">
        <v>0</v>
      </c>
      <c r="Z230" s="274">
        <v>0</v>
      </c>
      <c r="AA230" s="274">
        <v>0</v>
      </c>
      <c r="AB230" s="274">
        <v>1</v>
      </c>
      <c r="AC230" s="214">
        <v>150</v>
      </c>
      <c r="AD230" s="214">
        <v>13</v>
      </c>
      <c r="AE230" s="264">
        <v>0</v>
      </c>
      <c r="AF230" s="265">
        <v>43.2</v>
      </c>
      <c r="AG230" s="214">
        <v>9</v>
      </c>
      <c r="AH230" s="214">
        <v>55</v>
      </c>
      <c r="AI230" s="214">
        <v>59</v>
      </c>
      <c r="AJ230" s="214">
        <v>32</v>
      </c>
      <c r="AK230" s="214">
        <v>5</v>
      </c>
      <c r="AL230" s="214">
        <v>2</v>
      </c>
      <c r="AM230" s="264">
        <v>1</v>
      </c>
      <c r="AN230" s="264">
        <v>0</v>
      </c>
      <c r="AO230" s="214">
        <v>161</v>
      </c>
      <c r="AP230" s="214">
        <v>2</v>
      </c>
      <c r="AQ230" s="264">
        <v>0</v>
      </c>
      <c r="AR230" s="214">
        <v>33</v>
      </c>
      <c r="AS230" s="214">
        <v>68</v>
      </c>
      <c r="AT230" s="214">
        <v>44</v>
      </c>
      <c r="AU230" s="214">
        <v>161</v>
      </c>
      <c r="AV230" s="214">
        <v>2</v>
      </c>
      <c r="AW230" s="264">
        <v>0</v>
      </c>
      <c r="AX230" s="214">
        <v>33</v>
      </c>
      <c r="AY230" s="214">
        <v>68</v>
      </c>
      <c r="AZ230" s="214">
        <v>44</v>
      </c>
      <c r="BA230" s="214">
        <v>18</v>
      </c>
      <c r="BB230" s="264">
        <v>0</v>
      </c>
      <c r="BC230" s="214">
        <v>162</v>
      </c>
      <c r="BD230" s="214">
        <v>93</v>
      </c>
      <c r="BE230" s="214">
        <v>62</v>
      </c>
      <c r="BF230" s="214">
        <v>7</v>
      </c>
      <c r="BG230" s="264">
        <v>0</v>
      </c>
      <c r="BH230" s="214">
        <v>29</v>
      </c>
      <c r="BI230" s="214">
        <v>102</v>
      </c>
      <c r="BJ230" s="214">
        <v>3</v>
      </c>
      <c r="BK230" s="214">
        <v>27</v>
      </c>
      <c r="BL230" s="264">
        <v>1</v>
      </c>
      <c r="BM230" s="214">
        <v>5</v>
      </c>
      <c r="BN230" s="264">
        <v>2</v>
      </c>
      <c r="BO230" s="214">
        <v>154</v>
      </c>
      <c r="BP230" s="264">
        <v>1</v>
      </c>
      <c r="BQ230" s="214">
        <v>138</v>
      </c>
      <c r="BR230" s="214">
        <v>2</v>
      </c>
      <c r="BS230" s="214">
        <v>14</v>
      </c>
      <c r="BT230" s="264">
        <v>7</v>
      </c>
      <c r="BU230" s="264">
        <v>1</v>
      </c>
      <c r="BV230" s="214">
        <v>120</v>
      </c>
      <c r="BW230" s="214">
        <v>42</v>
      </c>
      <c r="BX230" s="266">
        <v>0</v>
      </c>
      <c r="BY230" s="261">
        <f t="shared" si="10"/>
        <v>0.12883435582822086</v>
      </c>
      <c r="BZ230" s="261">
        <f t="shared" si="11"/>
        <v>6.1349693251533744E-3</v>
      </c>
      <c r="CA230" s="267"/>
    </row>
    <row r="231" spans="1:79" s="260" customFormat="1" hidden="1" x14ac:dyDescent="0.25">
      <c r="A231" s="257" t="str">
        <f t="shared" si="9"/>
        <v>2016SaskatchewanNurse practitioners</v>
      </c>
      <c r="B231" s="213">
        <v>2016</v>
      </c>
      <c r="C231" s="213"/>
      <c r="D231" s="213"/>
      <c r="E231" s="259" t="s">
        <v>21</v>
      </c>
      <c r="F231" s="209" t="s">
        <v>5</v>
      </c>
      <c r="G231" s="214">
        <v>206</v>
      </c>
      <c r="H231" s="214">
        <v>29</v>
      </c>
      <c r="I231" s="214">
        <v>14</v>
      </c>
      <c r="J231" s="264">
        <v>177</v>
      </c>
      <c r="K231" s="214">
        <v>15</v>
      </c>
      <c r="L231" s="214">
        <v>11</v>
      </c>
      <c r="M231" s="264">
        <v>3</v>
      </c>
      <c r="N231" s="264">
        <v>0</v>
      </c>
      <c r="O231" s="214">
        <v>6</v>
      </c>
      <c r="P231" s="214">
        <v>2</v>
      </c>
      <c r="Q231" s="214">
        <v>6</v>
      </c>
      <c r="R231" s="264">
        <v>0</v>
      </c>
      <c r="S231" s="214">
        <v>18</v>
      </c>
      <c r="T231" s="214">
        <v>101</v>
      </c>
      <c r="U231" s="214">
        <v>58</v>
      </c>
      <c r="V231" s="264">
        <v>0</v>
      </c>
      <c r="W231" s="214">
        <v>192</v>
      </c>
      <c r="X231" s="264">
        <v>8</v>
      </c>
      <c r="Y231" s="264">
        <v>0</v>
      </c>
      <c r="Z231" s="264">
        <v>5</v>
      </c>
      <c r="AA231" s="214">
        <v>1</v>
      </c>
      <c r="AB231" s="214">
        <v>0</v>
      </c>
      <c r="AC231" s="214">
        <v>190</v>
      </c>
      <c r="AD231" s="214">
        <v>16</v>
      </c>
      <c r="AE231" s="264">
        <v>0</v>
      </c>
      <c r="AF231" s="265">
        <v>46.9</v>
      </c>
      <c r="AG231" s="214">
        <v>7</v>
      </c>
      <c r="AH231" s="214">
        <v>54</v>
      </c>
      <c r="AI231" s="214">
        <v>54</v>
      </c>
      <c r="AJ231" s="214">
        <v>61</v>
      </c>
      <c r="AK231" s="214">
        <v>23</v>
      </c>
      <c r="AL231" s="214">
        <v>6</v>
      </c>
      <c r="AM231" s="264">
        <v>1</v>
      </c>
      <c r="AN231" s="264">
        <v>0</v>
      </c>
      <c r="AO231" s="214">
        <v>190</v>
      </c>
      <c r="AP231" s="214">
        <v>9</v>
      </c>
      <c r="AQ231" s="264">
        <v>7</v>
      </c>
      <c r="AR231" s="214">
        <v>137</v>
      </c>
      <c r="AS231" s="214">
        <v>58</v>
      </c>
      <c r="AT231" s="214">
        <v>10</v>
      </c>
      <c r="AU231" s="214">
        <v>190</v>
      </c>
      <c r="AV231" s="214">
        <v>9</v>
      </c>
      <c r="AW231" s="264">
        <v>7</v>
      </c>
      <c r="AX231" s="214">
        <v>137</v>
      </c>
      <c r="AY231" s="214">
        <v>58</v>
      </c>
      <c r="AZ231" s="214">
        <v>10</v>
      </c>
      <c r="BA231" s="214">
        <v>1</v>
      </c>
      <c r="BB231" s="264">
        <v>0</v>
      </c>
      <c r="BC231" s="214">
        <v>192</v>
      </c>
      <c r="BD231" s="214">
        <v>149</v>
      </c>
      <c r="BE231" s="214">
        <v>26</v>
      </c>
      <c r="BF231" s="214">
        <v>17</v>
      </c>
      <c r="BG231" s="264">
        <v>0</v>
      </c>
      <c r="BH231" s="214">
        <v>23</v>
      </c>
      <c r="BI231" s="214">
        <v>133</v>
      </c>
      <c r="BJ231" s="214">
        <v>6</v>
      </c>
      <c r="BK231" s="214">
        <v>18</v>
      </c>
      <c r="BL231" s="264">
        <v>12</v>
      </c>
      <c r="BM231" s="214">
        <v>1</v>
      </c>
      <c r="BN231" s="214">
        <v>2</v>
      </c>
      <c r="BO231" s="214">
        <v>177</v>
      </c>
      <c r="BP231" s="264">
        <v>12</v>
      </c>
      <c r="BQ231" s="214">
        <v>175</v>
      </c>
      <c r="BR231" s="264">
        <v>1</v>
      </c>
      <c r="BS231" s="214">
        <v>4</v>
      </c>
      <c r="BT231" s="264">
        <v>0</v>
      </c>
      <c r="BU231" s="264">
        <v>12</v>
      </c>
      <c r="BV231" s="214">
        <v>89</v>
      </c>
      <c r="BW231" s="214">
        <v>103</v>
      </c>
      <c r="BX231" s="266">
        <v>0</v>
      </c>
      <c r="BY231" s="261">
        <f t="shared" si="10"/>
        <v>0.14077669902912621</v>
      </c>
      <c r="BZ231" s="261">
        <f t="shared" si="11"/>
        <v>6.7961165048543687E-2</v>
      </c>
      <c r="CA231" s="267"/>
    </row>
    <row r="232" spans="1:79" s="260" customFormat="1" hidden="1" x14ac:dyDescent="0.25">
      <c r="A232" s="257" t="str">
        <f t="shared" si="9"/>
        <v>2016AlbertaNurse practitioners</v>
      </c>
      <c r="B232" s="213">
        <v>2016</v>
      </c>
      <c r="C232" s="213"/>
      <c r="D232" s="213"/>
      <c r="E232" s="259" t="s">
        <v>22</v>
      </c>
      <c r="F232" s="209" t="s">
        <v>5</v>
      </c>
      <c r="G232" s="214">
        <v>449</v>
      </c>
      <c r="H232" s="214">
        <v>61</v>
      </c>
      <c r="I232" s="214">
        <v>23</v>
      </c>
      <c r="J232" s="264">
        <v>388</v>
      </c>
      <c r="K232" s="214">
        <v>29</v>
      </c>
      <c r="L232" s="214">
        <v>29</v>
      </c>
      <c r="M232" s="264">
        <v>3</v>
      </c>
      <c r="N232" s="264">
        <v>0</v>
      </c>
      <c r="O232" s="214">
        <v>2</v>
      </c>
      <c r="P232" s="214">
        <v>12</v>
      </c>
      <c r="Q232" s="264">
        <v>9</v>
      </c>
      <c r="R232" s="264">
        <v>0</v>
      </c>
      <c r="S232" s="214">
        <v>46</v>
      </c>
      <c r="T232" s="214">
        <v>261</v>
      </c>
      <c r="U232" s="214">
        <v>81</v>
      </c>
      <c r="V232" s="264">
        <v>0</v>
      </c>
      <c r="W232" s="214">
        <v>427</v>
      </c>
      <c r="X232" s="264">
        <v>1</v>
      </c>
      <c r="Y232" s="264">
        <v>14</v>
      </c>
      <c r="Z232" s="264">
        <v>1</v>
      </c>
      <c r="AA232" s="264">
        <v>2</v>
      </c>
      <c r="AB232" s="214">
        <v>4</v>
      </c>
      <c r="AC232" s="214">
        <v>409</v>
      </c>
      <c r="AD232" s="214">
        <v>40</v>
      </c>
      <c r="AE232" s="264">
        <v>0</v>
      </c>
      <c r="AF232" s="265">
        <v>45.1</v>
      </c>
      <c r="AG232" s="214">
        <v>5</v>
      </c>
      <c r="AH232" s="214">
        <v>150</v>
      </c>
      <c r="AI232" s="214">
        <v>143</v>
      </c>
      <c r="AJ232" s="214">
        <v>109</v>
      </c>
      <c r="AK232" s="214">
        <v>34</v>
      </c>
      <c r="AL232" s="264">
        <v>7</v>
      </c>
      <c r="AM232" s="264">
        <v>1</v>
      </c>
      <c r="AN232" s="264">
        <v>0</v>
      </c>
      <c r="AO232" s="214">
        <v>437</v>
      </c>
      <c r="AP232" s="214">
        <v>11</v>
      </c>
      <c r="AQ232" s="264">
        <v>1</v>
      </c>
      <c r="AR232" s="214">
        <v>60</v>
      </c>
      <c r="AS232" s="214">
        <v>193</v>
      </c>
      <c r="AT232" s="214">
        <v>109</v>
      </c>
      <c r="AU232" s="214">
        <v>437</v>
      </c>
      <c r="AV232" s="214">
        <v>11</v>
      </c>
      <c r="AW232" s="264">
        <v>1</v>
      </c>
      <c r="AX232" s="214">
        <v>60</v>
      </c>
      <c r="AY232" s="214">
        <v>193</v>
      </c>
      <c r="AZ232" s="214">
        <v>109</v>
      </c>
      <c r="BA232" s="214">
        <v>87</v>
      </c>
      <c r="BB232" s="264">
        <v>0</v>
      </c>
      <c r="BC232" s="214">
        <v>427</v>
      </c>
      <c r="BD232" s="214">
        <v>265</v>
      </c>
      <c r="BE232" s="214">
        <v>99</v>
      </c>
      <c r="BF232" s="214">
        <v>3</v>
      </c>
      <c r="BG232" s="264">
        <v>60</v>
      </c>
      <c r="BH232" s="214">
        <v>228</v>
      </c>
      <c r="BI232" s="214">
        <v>101</v>
      </c>
      <c r="BJ232" s="214">
        <v>17</v>
      </c>
      <c r="BK232" s="214">
        <v>78</v>
      </c>
      <c r="BL232" s="214">
        <v>3</v>
      </c>
      <c r="BM232" s="214">
        <v>16</v>
      </c>
      <c r="BN232" s="214">
        <v>2</v>
      </c>
      <c r="BO232" s="214">
        <v>406</v>
      </c>
      <c r="BP232" s="264">
        <v>3</v>
      </c>
      <c r="BQ232" s="214">
        <v>398</v>
      </c>
      <c r="BR232" s="214">
        <v>7</v>
      </c>
      <c r="BS232" s="214">
        <v>8</v>
      </c>
      <c r="BT232" s="264">
        <v>1</v>
      </c>
      <c r="BU232" s="264">
        <v>13</v>
      </c>
      <c r="BV232" s="214">
        <v>401</v>
      </c>
      <c r="BW232" s="214">
        <v>26</v>
      </c>
      <c r="BX232" s="216">
        <v>0</v>
      </c>
      <c r="BY232" s="261">
        <f t="shared" si="10"/>
        <v>0.13585746102449889</v>
      </c>
      <c r="BZ232" s="261">
        <f t="shared" si="11"/>
        <v>5.1224944320712694E-2</v>
      </c>
      <c r="CA232" s="267"/>
    </row>
    <row r="233" spans="1:79" s="260" customFormat="1" hidden="1" x14ac:dyDescent="0.25">
      <c r="A233" s="257" t="str">
        <f t="shared" si="9"/>
        <v>2016British ColumbiaNurse practitioners</v>
      </c>
      <c r="B233" s="213">
        <v>2016</v>
      </c>
      <c r="C233" s="213"/>
      <c r="D233" s="213"/>
      <c r="E233" s="259" t="s">
        <v>23</v>
      </c>
      <c r="F233" s="209" t="s">
        <v>5</v>
      </c>
      <c r="G233" s="214">
        <v>385</v>
      </c>
      <c r="H233" s="214">
        <v>82</v>
      </c>
      <c r="I233" s="214">
        <v>26</v>
      </c>
      <c r="J233" s="214">
        <v>303</v>
      </c>
      <c r="K233" s="214">
        <v>41</v>
      </c>
      <c r="L233" s="214">
        <v>38</v>
      </c>
      <c r="M233" s="214">
        <v>3</v>
      </c>
      <c r="N233" s="264">
        <v>0</v>
      </c>
      <c r="O233" s="214">
        <v>10</v>
      </c>
      <c r="P233" s="214">
        <v>13</v>
      </c>
      <c r="Q233" s="214">
        <v>3</v>
      </c>
      <c r="R233" s="264">
        <v>0</v>
      </c>
      <c r="S233" s="214">
        <v>45</v>
      </c>
      <c r="T233" s="214">
        <v>200</v>
      </c>
      <c r="U233" s="214">
        <v>58</v>
      </c>
      <c r="V233" s="264">
        <v>0</v>
      </c>
      <c r="W233" s="214">
        <v>269</v>
      </c>
      <c r="X233" s="214">
        <v>0</v>
      </c>
      <c r="Y233" s="214">
        <v>2</v>
      </c>
      <c r="Z233" s="214">
        <v>0</v>
      </c>
      <c r="AA233" s="214">
        <v>2</v>
      </c>
      <c r="AB233" s="214">
        <v>112</v>
      </c>
      <c r="AC233" s="214">
        <v>357</v>
      </c>
      <c r="AD233" s="214">
        <v>28</v>
      </c>
      <c r="AE233" s="264">
        <v>0</v>
      </c>
      <c r="AF233" s="265">
        <v>43</v>
      </c>
      <c r="AG233" s="214">
        <v>7</v>
      </c>
      <c r="AH233" s="214">
        <v>164</v>
      </c>
      <c r="AI233" s="214">
        <v>110</v>
      </c>
      <c r="AJ233" s="214">
        <v>82</v>
      </c>
      <c r="AK233" s="214">
        <v>18</v>
      </c>
      <c r="AL233" s="214">
        <v>3</v>
      </c>
      <c r="AM233" s="214">
        <v>1</v>
      </c>
      <c r="AN233" s="264">
        <v>0</v>
      </c>
      <c r="AO233" s="214">
        <v>360</v>
      </c>
      <c r="AP233" s="214">
        <v>24</v>
      </c>
      <c r="AQ233" s="214">
        <v>1</v>
      </c>
      <c r="AR233" s="214">
        <v>101</v>
      </c>
      <c r="AS233" s="214">
        <v>153</v>
      </c>
      <c r="AT233" s="214">
        <v>72</v>
      </c>
      <c r="AU233" s="214">
        <v>360</v>
      </c>
      <c r="AV233" s="214">
        <v>24</v>
      </c>
      <c r="AW233" s="214">
        <v>1</v>
      </c>
      <c r="AX233" s="214">
        <v>101</v>
      </c>
      <c r="AY233" s="214">
        <v>153</v>
      </c>
      <c r="AZ233" s="214">
        <v>72</v>
      </c>
      <c r="BA233" s="214">
        <v>52</v>
      </c>
      <c r="BB233" s="214">
        <v>7</v>
      </c>
      <c r="BC233" s="214">
        <v>269</v>
      </c>
      <c r="BD233" s="214">
        <v>202</v>
      </c>
      <c r="BE233" s="214">
        <v>38</v>
      </c>
      <c r="BF233" s="214">
        <v>26</v>
      </c>
      <c r="BG233" s="264">
        <v>3</v>
      </c>
      <c r="BH233" s="214">
        <v>88</v>
      </c>
      <c r="BI233" s="214">
        <v>137</v>
      </c>
      <c r="BJ233" s="214">
        <v>7</v>
      </c>
      <c r="BK233" s="214">
        <v>35</v>
      </c>
      <c r="BL233" s="264">
        <v>2</v>
      </c>
      <c r="BM233" s="214">
        <v>20</v>
      </c>
      <c r="BN233" s="214">
        <v>5</v>
      </c>
      <c r="BO233" s="214">
        <v>242</v>
      </c>
      <c r="BP233" s="264">
        <v>2</v>
      </c>
      <c r="BQ233" s="214">
        <v>224</v>
      </c>
      <c r="BR233" s="214">
        <v>5</v>
      </c>
      <c r="BS233" s="214">
        <v>5</v>
      </c>
      <c r="BT233" s="264">
        <v>0</v>
      </c>
      <c r="BU233" s="264">
        <v>35</v>
      </c>
      <c r="BV233" s="214">
        <v>230</v>
      </c>
      <c r="BW233" s="214">
        <v>38</v>
      </c>
      <c r="BX233" s="266">
        <v>1</v>
      </c>
      <c r="BY233" s="261">
        <f t="shared" si="10"/>
        <v>0.21298701298701297</v>
      </c>
      <c r="BZ233" s="261">
        <f t="shared" si="11"/>
        <v>6.7532467532467527E-2</v>
      </c>
      <c r="CA233" s="267"/>
    </row>
    <row r="234" spans="1:79" s="260" customFormat="1" hidden="1" x14ac:dyDescent="0.25">
      <c r="A234" s="257" t="str">
        <f t="shared" si="9"/>
        <v>2016YukonNurse practitioners</v>
      </c>
      <c r="B234" s="213">
        <v>2016</v>
      </c>
      <c r="C234" s="213"/>
      <c r="D234" s="213"/>
      <c r="E234" s="209" t="s">
        <v>24</v>
      </c>
      <c r="F234" s="209" t="s">
        <v>5</v>
      </c>
      <c r="G234" s="214">
        <v>5</v>
      </c>
      <c r="H234" s="215">
        <v>1</v>
      </c>
      <c r="I234" s="214">
        <v>0</v>
      </c>
      <c r="J234" s="215">
        <v>4</v>
      </c>
      <c r="K234" s="215">
        <v>1</v>
      </c>
      <c r="L234" s="214">
        <v>0</v>
      </c>
      <c r="M234" s="264">
        <v>0</v>
      </c>
      <c r="N234" s="264">
        <v>0</v>
      </c>
      <c r="O234" s="214">
        <v>0</v>
      </c>
      <c r="P234" s="214">
        <v>0</v>
      </c>
      <c r="Q234" s="214">
        <v>0</v>
      </c>
      <c r="R234" s="264">
        <v>0</v>
      </c>
      <c r="S234" s="214">
        <v>0</v>
      </c>
      <c r="T234" s="214">
        <v>3</v>
      </c>
      <c r="U234" s="214">
        <v>1</v>
      </c>
      <c r="V234" s="264">
        <v>0</v>
      </c>
      <c r="W234" s="215">
        <v>4</v>
      </c>
      <c r="X234" s="264">
        <v>0</v>
      </c>
      <c r="Y234" s="264">
        <v>0</v>
      </c>
      <c r="Z234" s="264">
        <v>0</v>
      </c>
      <c r="AA234" s="264">
        <v>0</v>
      </c>
      <c r="AB234" s="215">
        <v>1</v>
      </c>
      <c r="AC234" s="214">
        <v>5</v>
      </c>
      <c r="AD234" s="214">
        <v>0</v>
      </c>
      <c r="AE234" s="264">
        <v>0</v>
      </c>
      <c r="AF234" s="265">
        <v>43</v>
      </c>
      <c r="AG234" s="214">
        <v>0</v>
      </c>
      <c r="AH234" s="214">
        <v>1</v>
      </c>
      <c r="AI234" s="214">
        <v>3</v>
      </c>
      <c r="AJ234" s="214">
        <v>1</v>
      </c>
      <c r="AK234" s="214">
        <v>0</v>
      </c>
      <c r="AL234" s="214">
        <v>0</v>
      </c>
      <c r="AM234" s="214">
        <v>0</v>
      </c>
      <c r="AN234" s="264">
        <v>0</v>
      </c>
      <c r="AO234" s="214">
        <v>4</v>
      </c>
      <c r="AP234" s="214">
        <v>1</v>
      </c>
      <c r="AQ234" s="264">
        <v>0</v>
      </c>
      <c r="AR234" s="214">
        <v>0</v>
      </c>
      <c r="AS234" s="215">
        <v>4</v>
      </c>
      <c r="AT234" s="214">
        <v>0</v>
      </c>
      <c r="AU234" s="214">
        <v>4</v>
      </c>
      <c r="AV234" s="214">
        <v>1</v>
      </c>
      <c r="AW234" s="264">
        <v>0</v>
      </c>
      <c r="AX234" s="214">
        <v>0</v>
      </c>
      <c r="AY234" s="215">
        <v>4</v>
      </c>
      <c r="AZ234" s="214">
        <v>0</v>
      </c>
      <c r="BA234" s="215">
        <v>1</v>
      </c>
      <c r="BB234" s="264">
        <v>0</v>
      </c>
      <c r="BC234" s="215">
        <v>4</v>
      </c>
      <c r="BD234" s="214">
        <v>2</v>
      </c>
      <c r="BE234" s="214">
        <v>2</v>
      </c>
      <c r="BF234" s="214">
        <v>0</v>
      </c>
      <c r="BG234" s="214">
        <v>0</v>
      </c>
      <c r="BH234" s="214">
        <v>1</v>
      </c>
      <c r="BI234" s="214">
        <v>1</v>
      </c>
      <c r="BJ234" s="214">
        <v>1</v>
      </c>
      <c r="BK234" s="214">
        <v>1</v>
      </c>
      <c r="BL234" s="214">
        <v>0</v>
      </c>
      <c r="BM234" s="215">
        <v>1</v>
      </c>
      <c r="BN234" s="214">
        <v>0</v>
      </c>
      <c r="BO234" s="215">
        <v>3</v>
      </c>
      <c r="BP234" s="214">
        <v>0</v>
      </c>
      <c r="BQ234" s="215">
        <v>4</v>
      </c>
      <c r="BR234" s="214">
        <v>0</v>
      </c>
      <c r="BS234" s="214">
        <v>0</v>
      </c>
      <c r="BT234" s="214">
        <v>0</v>
      </c>
      <c r="BU234" s="214">
        <v>0</v>
      </c>
      <c r="BV234" s="215">
        <v>4</v>
      </c>
      <c r="BW234" s="214">
        <v>0</v>
      </c>
      <c r="BX234" s="266">
        <v>0</v>
      </c>
      <c r="BY234" s="261">
        <f t="shared" si="10"/>
        <v>0.2</v>
      </c>
      <c r="BZ234" s="261">
        <f t="shared" si="11"/>
        <v>0</v>
      </c>
      <c r="CA234" s="267"/>
    </row>
    <row r="235" spans="1:79" s="260" customFormat="1" hidden="1" x14ac:dyDescent="0.25">
      <c r="A235" s="257" t="str">
        <f t="shared" si="9"/>
        <v>2016Northwest Territories/NunavutNurse practitioners</v>
      </c>
      <c r="B235" s="213">
        <v>2016</v>
      </c>
      <c r="C235" s="213"/>
      <c r="D235" s="213"/>
      <c r="E235" s="259" t="s">
        <v>152</v>
      </c>
      <c r="F235" s="209" t="s">
        <v>5</v>
      </c>
      <c r="G235" s="214">
        <v>41</v>
      </c>
      <c r="H235" s="214">
        <v>7</v>
      </c>
      <c r="I235" s="214">
        <v>5</v>
      </c>
      <c r="J235" s="214">
        <v>34</v>
      </c>
      <c r="K235" s="215" t="s">
        <v>312</v>
      </c>
      <c r="L235" s="215" t="s">
        <v>312</v>
      </c>
      <c r="M235" s="215" t="s">
        <v>312</v>
      </c>
      <c r="N235" s="264">
        <v>0</v>
      </c>
      <c r="O235" s="215" t="s">
        <v>312</v>
      </c>
      <c r="P235" s="214">
        <v>0</v>
      </c>
      <c r="Q235" s="215" t="s">
        <v>312</v>
      </c>
      <c r="R235" s="264">
        <v>0</v>
      </c>
      <c r="S235" s="215" t="s">
        <v>312</v>
      </c>
      <c r="T235" s="214">
        <v>14</v>
      </c>
      <c r="U235" s="215" t="s">
        <v>312</v>
      </c>
      <c r="V235" s="264">
        <v>0</v>
      </c>
      <c r="W235" s="215" t="s">
        <v>312</v>
      </c>
      <c r="X235" s="214">
        <v>0</v>
      </c>
      <c r="Y235" s="214">
        <v>0</v>
      </c>
      <c r="Z235" s="215" t="s">
        <v>312</v>
      </c>
      <c r="AA235" s="214">
        <v>0</v>
      </c>
      <c r="AB235" s="264">
        <v>2</v>
      </c>
      <c r="AC235" s="215" t="s">
        <v>312</v>
      </c>
      <c r="AD235" s="215" t="s">
        <v>312</v>
      </c>
      <c r="AE235" s="264">
        <v>0</v>
      </c>
      <c r="AF235" s="265">
        <v>50.2</v>
      </c>
      <c r="AG235" s="215" t="s">
        <v>312</v>
      </c>
      <c r="AH235" s="215" t="s">
        <v>312</v>
      </c>
      <c r="AI235" s="214">
        <v>8</v>
      </c>
      <c r="AJ235" s="214">
        <v>18</v>
      </c>
      <c r="AK235" s="215" t="s">
        <v>312</v>
      </c>
      <c r="AL235" s="215" t="s">
        <v>312</v>
      </c>
      <c r="AM235" s="215" t="s">
        <v>312</v>
      </c>
      <c r="AN235" s="264">
        <v>0</v>
      </c>
      <c r="AO235" s="215" t="s">
        <v>312</v>
      </c>
      <c r="AP235" s="215" t="s">
        <v>312</v>
      </c>
      <c r="AQ235" s="214">
        <v>0</v>
      </c>
      <c r="AR235" s="214">
        <v>7</v>
      </c>
      <c r="AS235" s="214">
        <v>9</v>
      </c>
      <c r="AT235" s="214">
        <v>11</v>
      </c>
      <c r="AU235" s="215" t="s">
        <v>312</v>
      </c>
      <c r="AV235" s="215" t="s">
        <v>312</v>
      </c>
      <c r="AW235" s="214">
        <v>0</v>
      </c>
      <c r="AX235" s="214">
        <v>7</v>
      </c>
      <c r="AY235" s="214">
        <v>9</v>
      </c>
      <c r="AZ235" s="214">
        <v>11</v>
      </c>
      <c r="BA235" s="214">
        <v>14</v>
      </c>
      <c r="BB235" s="264">
        <v>0</v>
      </c>
      <c r="BC235" s="214">
        <v>38</v>
      </c>
      <c r="BD235" s="214">
        <v>29</v>
      </c>
      <c r="BE235" s="214">
        <v>0</v>
      </c>
      <c r="BF235" s="214">
        <v>9</v>
      </c>
      <c r="BG235" s="264">
        <v>0</v>
      </c>
      <c r="BH235" s="215" t="s">
        <v>312</v>
      </c>
      <c r="BI235" s="214">
        <v>18</v>
      </c>
      <c r="BJ235" s="214">
        <v>0</v>
      </c>
      <c r="BK235" s="214">
        <v>15</v>
      </c>
      <c r="BL235" s="215" t="s">
        <v>312</v>
      </c>
      <c r="BM235" s="215" t="s">
        <v>312</v>
      </c>
      <c r="BN235" s="215" t="s">
        <v>312</v>
      </c>
      <c r="BO235" s="214">
        <v>30</v>
      </c>
      <c r="BP235" s="214">
        <v>0</v>
      </c>
      <c r="BQ235" s="214">
        <v>32</v>
      </c>
      <c r="BR235" s="215" t="s">
        <v>312</v>
      </c>
      <c r="BS235" s="215" t="s">
        <v>312</v>
      </c>
      <c r="BT235" s="215" t="s">
        <v>312</v>
      </c>
      <c r="BU235" s="214">
        <v>0</v>
      </c>
      <c r="BV235" s="214">
        <v>21</v>
      </c>
      <c r="BW235" s="214">
        <v>16</v>
      </c>
      <c r="BX235" s="266">
        <v>1</v>
      </c>
      <c r="BY235" s="261">
        <f t="shared" si="10"/>
        <v>0.17073170731707318</v>
      </c>
      <c r="BZ235" s="261">
        <f t="shared" si="11"/>
        <v>0.12195121951219512</v>
      </c>
      <c r="CA235" s="267"/>
    </row>
    <row r="236" spans="1:79" s="260" customFormat="1" ht="15.75" hidden="1" x14ac:dyDescent="0.25">
      <c r="A236" s="257" t="str">
        <f t="shared" si="9"/>
        <v>2016Provinces/territories with available dataNurse practitioners</v>
      </c>
      <c r="B236" s="213">
        <v>2016</v>
      </c>
      <c r="C236" s="213"/>
      <c r="D236" s="213"/>
      <c r="E236" s="208" t="s">
        <v>357</v>
      </c>
      <c r="F236" s="209" t="s">
        <v>5</v>
      </c>
      <c r="G236" s="214">
        <v>4832</v>
      </c>
      <c r="H236" s="268" t="s">
        <v>233</v>
      </c>
      <c r="I236" s="268" t="s">
        <v>233</v>
      </c>
      <c r="J236" s="268" t="s">
        <v>233</v>
      </c>
      <c r="K236" s="268" t="s">
        <v>233</v>
      </c>
      <c r="L236" s="268" t="s">
        <v>233</v>
      </c>
      <c r="M236" s="268" t="s">
        <v>233</v>
      </c>
      <c r="N236" s="268" t="s">
        <v>233</v>
      </c>
      <c r="O236" s="268" t="s">
        <v>233</v>
      </c>
      <c r="P236" s="268" t="s">
        <v>233</v>
      </c>
      <c r="Q236" s="268" t="s">
        <v>233</v>
      </c>
      <c r="R236" s="268" t="s">
        <v>233</v>
      </c>
      <c r="S236" s="268" t="s">
        <v>233</v>
      </c>
      <c r="T236" s="268" t="s">
        <v>233</v>
      </c>
      <c r="U236" s="268" t="s">
        <v>233</v>
      </c>
      <c r="V236" s="268" t="s">
        <v>233</v>
      </c>
      <c r="W236" s="214">
        <v>4502</v>
      </c>
      <c r="X236" s="214">
        <v>13</v>
      </c>
      <c r="Y236" s="214">
        <v>16</v>
      </c>
      <c r="Z236" s="214">
        <v>49</v>
      </c>
      <c r="AA236" s="214">
        <v>23</v>
      </c>
      <c r="AB236" s="264">
        <v>190</v>
      </c>
      <c r="AC236" s="214">
        <v>4462</v>
      </c>
      <c r="AD236" s="214">
        <v>329</v>
      </c>
      <c r="AE236" s="264">
        <v>0</v>
      </c>
      <c r="AF236" s="265">
        <v>44.5</v>
      </c>
      <c r="AG236" s="214">
        <v>145</v>
      </c>
      <c r="AH236" s="214">
        <v>1729</v>
      </c>
      <c r="AI236" s="214">
        <v>1324</v>
      </c>
      <c r="AJ236" s="214">
        <v>1197</v>
      </c>
      <c r="AK236" s="214">
        <v>338</v>
      </c>
      <c r="AL236" s="214">
        <v>70</v>
      </c>
      <c r="AM236" s="264">
        <v>14</v>
      </c>
      <c r="AN236" s="264">
        <v>0</v>
      </c>
      <c r="AO236" s="214">
        <v>4560</v>
      </c>
      <c r="AP236" s="214">
        <v>210</v>
      </c>
      <c r="AQ236" s="264">
        <v>21</v>
      </c>
      <c r="AR236" s="214">
        <v>1272</v>
      </c>
      <c r="AS236" s="214">
        <v>1600</v>
      </c>
      <c r="AT236" s="214">
        <v>1056</v>
      </c>
      <c r="AU236" s="214">
        <v>4560</v>
      </c>
      <c r="AV236" s="214">
        <v>210</v>
      </c>
      <c r="AW236" s="264">
        <v>21</v>
      </c>
      <c r="AX236" s="214">
        <v>1272</v>
      </c>
      <c r="AY236" s="214">
        <v>1600</v>
      </c>
      <c r="AZ236" s="214">
        <v>1056</v>
      </c>
      <c r="BA236" s="214">
        <v>890</v>
      </c>
      <c r="BB236" s="264">
        <v>14</v>
      </c>
      <c r="BC236" s="214">
        <v>4540</v>
      </c>
      <c r="BD236" s="214">
        <v>3580</v>
      </c>
      <c r="BE236" s="214">
        <v>737</v>
      </c>
      <c r="BF236" s="214">
        <v>160</v>
      </c>
      <c r="BG236" s="214">
        <v>63</v>
      </c>
      <c r="BH236" s="214">
        <v>1710</v>
      </c>
      <c r="BI236" s="214">
        <v>1595</v>
      </c>
      <c r="BJ236" s="214">
        <v>141</v>
      </c>
      <c r="BK236" s="214">
        <v>1069</v>
      </c>
      <c r="BL236" s="214">
        <v>20</v>
      </c>
      <c r="BM236" s="214">
        <v>210</v>
      </c>
      <c r="BN236" s="214">
        <v>54</v>
      </c>
      <c r="BO236" s="214">
        <v>4250</v>
      </c>
      <c r="BP236" s="214">
        <v>18</v>
      </c>
      <c r="BQ236" s="214">
        <v>4316</v>
      </c>
      <c r="BR236" s="214">
        <v>57</v>
      </c>
      <c r="BS236" s="214">
        <v>91</v>
      </c>
      <c r="BT236" s="214">
        <v>9</v>
      </c>
      <c r="BU236" s="214">
        <v>61</v>
      </c>
      <c r="BV236" s="214">
        <v>3711</v>
      </c>
      <c r="BW236" s="214">
        <v>827</v>
      </c>
      <c r="BX236" s="266">
        <v>2</v>
      </c>
      <c r="BY236" s="261" t="str">
        <f t="shared" si="10"/>
        <v>—</v>
      </c>
      <c r="BZ236" s="261" t="str">
        <f t="shared" si="11"/>
        <v>—</v>
      </c>
      <c r="CA236" s="267"/>
    </row>
    <row r="237" spans="1:79" s="260" customFormat="1" hidden="1" x14ac:dyDescent="0.25">
      <c r="A237" s="257" t="str">
        <f t="shared" si="9"/>
        <v>2017Newfoundland and LabradorNurse practitioners</v>
      </c>
      <c r="B237" s="213">
        <v>2017</v>
      </c>
      <c r="C237" s="213"/>
      <c r="D237" s="213"/>
      <c r="E237" s="209" t="s">
        <v>14</v>
      </c>
      <c r="F237" s="209" t="s">
        <v>5</v>
      </c>
      <c r="G237" s="214">
        <v>165</v>
      </c>
      <c r="H237" s="214">
        <v>21</v>
      </c>
      <c r="I237" s="214">
        <v>15</v>
      </c>
      <c r="J237" s="214">
        <v>144</v>
      </c>
      <c r="K237" s="214">
        <v>12</v>
      </c>
      <c r="L237" s="214">
        <v>6</v>
      </c>
      <c r="M237" s="214">
        <v>3</v>
      </c>
      <c r="N237" s="264">
        <v>0</v>
      </c>
      <c r="O237" s="214">
        <v>2</v>
      </c>
      <c r="P237" s="214">
        <v>5</v>
      </c>
      <c r="Q237" s="214">
        <v>8</v>
      </c>
      <c r="R237" s="264">
        <v>0</v>
      </c>
      <c r="S237" s="214">
        <v>16</v>
      </c>
      <c r="T237" s="214">
        <v>99</v>
      </c>
      <c r="U237" s="214">
        <v>29</v>
      </c>
      <c r="V237" s="264">
        <v>0</v>
      </c>
      <c r="W237" s="214">
        <v>163</v>
      </c>
      <c r="X237" s="264">
        <v>0</v>
      </c>
      <c r="Y237" s="264">
        <v>0</v>
      </c>
      <c r="Z237" s="264">
        <v>1</v>
      </c>
      <c r="AA237" s="264">
        <v>0</v>
      </c>
      <c r="AB237" s="214">
        <v>1</v>
      </c>
      <c r="AC237" s="214">
        <v>141</v>
      </c>
      <c r="AD237" s="214">
        <v>24</v>
      </c>
      <c r="AE237" s="264">
        <v>0</v>
      </c>
      <c r="AF237" s="265">
        <v>46.1</v>
      </c>
      <c r="AG237" s="214">
        <v>4</v>
      </c>
      <c r="AH237" s="214">
        <v>42</v>
      </c>
      <c r="AI237" s="214">
        <v>53</v>
      </c>
      <c r="AJ237" s="214">
        <v>53</v>
      </c>
      <c r="AK237" s="214">
        <v>9</v>
      </c>
      <c r="AL237" s="214">
        <v>3</v>
      </c>
      <c r="AM237" s="264">
        <v>1</v>
      </c>
      <c r="AN237" s="264">
        <v>0</v>
      </c>
      <c r="AO237" s="214">
        <v>164</v>
      </c>
      <c r="AP237" s="214">
        <v>1</v>
      </c>
      <c r="AQ237" s="214">
        <v>0</v>
      </c>
      <c r="AR237" s="214">
        <v>30</v>
      </c>
      <c r="AS237" s="214">
        <v>36</v>
      </c>
      <c r="AT237" s="214">
        <v>61</v>
      </c>
      <c r="AU237" s="214">
        <v>164</v>
      </c>
      <c r="AV237" s="214">
        <v>1</v>
      </c>
      <c r="AW237" s="214">
        <v>0</v>
      </c>
      <c r="AX237" s="214">
        <v>30</v>
      </c>
      <c r="AY237" s="214">
        <v>36</v>
      </c>
      <c r="AZ237" s="214">
        <v>61</v>
      </c>
      <c r="BA237" s="214">
        <v>38</v>
      </c>
      <c r="BB237" s="214">
        <v>0</v>
      </c>
      <c r="BC237" s="214">
        <v>163</v>
      </c>
      <c r="BD237" s="214">
        <v>129</v>
      </c>
      <c r="BE237" s="214">
        <v>11</v>
      </c>
      <c r="BF237" s="214">
        <v>23</v>
      </c>
      <c r="BG237" s="264">
        <v>0</v>
      </c>
      <c r="BH237" s="214">
        <v>66</v>
      </c>
      <c r="BI237" s="214">
        <v>54</v>
      </c>
      <c r="BJ237" s="214">
        <v>11</v>
      </c>
      <c r="BK237" s="214">
        <v>32</v>
      </c>
      <c r="BL237" s="214">
        <v>0</v>
      </c>
      <c r="BM237" s="214">
        <v>8</v>
      </c>
      <c r="BN237" s="264">
        <v>2</v>
      </c>
      <c r="BO237" s="214">
        <v>153</v>
      </c>
      <c r="BP237" s="214">
        <v>0</v>
      </c>
      <c r="BQ237" s="214">
        <v>151</v>
      </c>
      <c r="BR237" s="214">
        <v>4</v>
      </c>
      <c r="BS237" s="214">
        <v>8</v>
      </c>
      <c r="BT237" s="264">
        <v>0</v>
      </c>
      <c r="BU237" s="214">
        <v>0</v>
      </c>
      <c r="BV237" s="214">
        <v>98</v>
      </c>
      <c r="BW237" s="214">
        <v>65</v>
      </c>
      <c r="BX237" s="266">
        <v>0</v>
      </c>
      <c r="BY237" s="261">
        <f t="shared" si="10"/>
        <v>0.12727272727272726</v>
      </c>
      <c r="BZ237" s="261">
        <f t="shared" si="11"/>
        <v>9.0909090909090912E-2</v>
      </c>
      <c r="CA237" s="267"/>
    </row>
    <row r="238" spans="1:79" s="260" customFormat="1" hidden="1" x14ac:dyDescent="0.25">
      <c r="A238" s="257" t="str">
        <f t="shared" si="9"/>
        <v>2017Prince Edward IslandNurse practitioners</v>
      </c>
      <c r="B238" s="213">
        <v>2017</v>
      </c>
      <c r="C238" s="213"/>
      <c r="D238" s="213"/>
      <c r="E238" s="209" t="s">
        <v>15</v>
      </c>
      <c r="F238" s="209" t="s">
        <v>5</v>
      </c>
      <c r="G238" s="215">
        <v>24</v>
      </c>
      <c r="H238" s="264">
        <v>3</v>
      </c>
      <c r="I238" s="264">
        <v>1</v>
      </c>
      <c r="J238" s="264">
        <v>21</v>
      </c>
      <c r="K238" s="264">
        <v>2</v>
      </c>
      <c r="L238" s="264">
        <v>1</v>
      </c>
      <c r="M238" s="264">
        <v>0</v>
      </c>
      <c r="N238" s="264">
        <v>0</v>
      </c>
      <c r="O238" s="215">
        <v>1</v>
      </c>
      <c r="P238" s="264">
        <v>0</v>
      </c>
      <c r="Q238" s="264">
        <v>0</v>
      </c>
      <c r="R238" s="264">
        <v>0</v>
      </c>
      <c r="S238" s="215">
        <v>3</v>
      </c>
      <c r="T238" s="215">
        <v>18</v>
      </c>
      <c r="U238" s="215">
        <v>0</v>
      </c>
      <c r="V238" s="264">
        <v>0</v>
      </c>
      <c r="W238" s="215">
        <v>24</v>
      </c>
      <c r="X238" s="264">
        <v>0</v>
      </c>
      <c r="Y238" s="264">
        <v>0</v>
      </c>
      <c r="Z238" s="264">
        <v>0</v>
      </c>
      <c r="AA238" s="264">
        <v>0</v>
      </c>
      <c r="AB238" s="264">
        <v>0</v>
      </c>
      <c r="AC238" s="215">
        <v>23</v>
      </c>
      <c r="AD238" s="264">
        <v>1</v>
      </c>
      <c r="AE238" s="264">
        <v>0</v>
      </c>
      <c r="AF238" s="270">
        <v>39.200000000000003</v>
      </c>
      <c r="AG238" s="264">
        <v>0</v>
      </c>
      <c r="AH238" s="215">
        <v>13</v>
      </c>
      <c r="AI238" s="215">
        <v>10</v>
      </c>
      <c r="AJ238" s="215">
        <v>1</v>
      </c>
      <c r="AK238" s="264">
        <v>0</v>
      </c>
      <c r="AL238" s="264">
        <v>0</v>
      </c>
      <c r="AM238" s="264">
        <v>0</v>
      </c>
      <c r="AN238" s="264">
        <v>0</v>
      </c>
      <c r="AO238" s="215">
        <v>23</v>
      </c>
      <c r="AP238" s="264">
        <v>1</v>
      </c>
      <c r="AQ238" s="264">
        <v>0</v>
      </c>
      <c r="AR238" s="215">
        <v>9</v>
      </c>
      <c r="AS238" s="215">
        <v>12</v>
      </c>
      <c r="AT238" s="264">
        <v>2</v>
      </c>
      <c r="AU238" s="215">
        <v>23</v>
      </c>
      <c r="AV238" s="264">
        <v>1</v>
      </c>
      <c r="AW238" s="264">
        <v>0</v>
      </c>
      <c r="AX238" s="215">
        <v>9</v>
      </c>
      <c r="AY238" s="215">
        <v>12</v>
      </c>
      <c r="AZ238" s="264">
        <v>2</v>
      </c>
      <c r="BA238" s="215">
        <v>1</v>
      </c>
      <c r="BB238" s="264">
        <v>0</v>
      </c>
      <c r="BC238" s="215">
        <v>24</v>
      </c>
      <c r="BD238" s="215">
        <v>18</v>
      </c>
      <c r="BE238" s="264">
        <v>3</v>
      </c>
      <c r="BF238" s="264">
        <v>3</v>
      </c>
      <c r="BG238" s="264">
        <v>0</v>
      </c>
      <c r="BH238" s="264">
        <v>4</v>
      </c>
      <c r="BI238" s="215">
        <v>15</v>
      </c>
      <c r="BJ238" s="215">
        <v>1</v>
      </c>
      <c r="BK238" s="215">
        <v>4</v>
      </c>
      <c r="BL238" s="264">
        <v>0</v>
      </c>
      <c r="BM238" s="264">
        <v>3</v>
      </c>
      <c r="BN238" s="264">
        <v>0</v>
      </c>
      <c r="BO238" s="215">
        <v>21</v>
      </c>
      <c r="BP238" s="264">
        <v>0</v>
      </c>
      <c r="BQ238" s="215">
        <v>23</v>
      </c>
      <c r="BR238" s="264">
        <v>0</v>
      </c>
      <c r="BS238" s="215">
        <v>1</v>
      </c>
      <c r="BT238" s="264">
        <v>0</v>
      </c>
      <c r="BU238" s="264">
        <v>0</v>
      </c>
      <c r="BV238" s="215">
        <v>16</v>
      </c>
      <c r="BW238" s="264">
        <v>8</v>
      </c>
      <c r="BX238" s="266">
        <v>0</v>
      </c>
      <c r="BY238" s="261">
        <f t="shared" si="10"/>
        <v>0.125</v>
      </c>
      <c r="BZ238" s="261">
        <f t="shared" si="11"/>
        <v>4.1666666666666664E-2</v>
      </c>
      <c r="CA238" s="267"/>
    </row>
    <row r="239" spans="1:79" s="260" customFormat="1" hidden="1" x14ac:dyDescent="0.25">
      <c r="A239" s="257" t="str">
        <f t="shared" si="9"/>
        <v>2017Nova ScotiaNurse practitioners</v>
      </c>
      <c r="B239" s="213">
        <v>2017</v>
      </c>
      <c r="C239" s="213"/>
      <c r="D239" s="213"/>
      <c r="E239" s="209" t="s">
        <v>16</v>
      </c>
      <c r="F239" s="209" t="s">
        <v>5</v>
      </c>
      <c r="G239" s="215">
        <v>163</v>
      </c>
      <c r="H239" s="215">
        <v>29</v>
      </c>
      <c r="I239" s="215">
        <v>9</v>
      </c>
      <c r="J239" s="215">
        <v>134</v>
      </c>
      <c r="K239" s="215">
        <v>12</v>
      </c>
      <c r="L239" s="215">
        <v>16</v>
      </c>
      <c r="M239" s="215">
        <v>1</v>
      </c>
      <c r="N239" s="264">
        <v>0</v>
      </c>
      <c r="O239" s="215">
        <v>2</v>
      </c>
      <c r="P239" s="215">
        <v>4</v>
      </c>
      <c r="Q239" s="215">
        <v>3</v>
      </c>
      <c r="R239" s="264">
        <v>0</v>
      </c>
      <c r="S239" s="215">
        <v>7</v>
      </c>
      <c r="T239" s="215">
        <v>89</v>
      </c>
      <c r="U239" s="215">
        <v>38</v>
      </c>
      <c r="V239" s="264">
        <v>0</v>
      </c>
      <c r="W239" s="215">
        <v>157</v>
      </c>
      <c r="X239" s="264">
        <v>0</v>
      </c>
      <c r="Y239" s="264">
        <v>0</v>
      </c>
      <c r="Z239" s="264">
        <v>0</v>
      </c>
      <c r="AA239" s="264">
        <v>0</v>
      </c>
      <c r="AB239" s="264">
        <v>6</v>
      </c>
      <c r="AC239" s="215">
        <v>156</v>
      </c>
      <c r="AD239" s="215">
        <v>7</v>
      </c>
      <c r="AE239" s="264">
        <v>0</v>
      </c>
      <c r="AF239" s="270">
        <v>46.4</v>
      </c>
      <c r="AG239" s="264">
        <v>5</v>
      </c>
      <c r="AH239" s="215">
        <v>39</v>
      </c>
      <c r="AI239" s="215">
        <v>51</v>
      </c>
      <c r="AJ239" s="215">
        <v>54</v>
      </c>
      <c r="AK239" s="215">
        <v>12</v>
      </c>
      <c r="AL239" s="215">
        <v>2</v>
      </c>
      <c r="AM239" s="215">
        <v>0</v>
      </c>
      <c r="AN239" s="264">
        <v>0</v>
      </c>
      <c r="AO239" s="215">
        <v>159</v>
      </c>
      <c r="AP239" s="215">
        <v>4</v>
      </c>
      <c r="AQ239" s="264">
        <v>0</v>
      </c>
      <c r="AR239" s="215">
        <v>26</v>
      </c>
      <c r="AS239" s="215">
        <v>41</v>
      </c>
      <c r="AT239" s="215">
        <v>50</v>
      </c>
      <c r="AU239" s="215">
        <v>159</v>
      </c>
      <c r="AV239" s="215">
        <v>4</v>
      </c>
      <c r="AW239" s="264">
        <v>0</v>
      </c>
      <c r="AX239" s="215">
        <v>26</v>
      </c>
      <c r="AY239" s="215">
        <v>41</v>
      </c>
      <c r="AZ239" s="215">
        <v>50</v>
      </c>
      <c r="BA239" s="215">
        <v>46</v>
      </c>
      <c r="BB239" s="264">
        <v>0</v>
      </c>
      <c r="BC239" s="215">
        <v>157</v>
      </c>
      <c r="BD239" s="215">
        <v>130</v>
      </c>
      <c r="BE239" s="264">
        <v>15</v>
      </c>
      <c r="BF239" s="215">
        <v>12</v>
      </c>
      <c r="BG239" s="264">
        <v>0</v>
      </c>
      <c r="BH239" s="215">
        <v>67</v>
      </c>
      <c r="BI239" s="215">
        <v>67</v>
      </c>
      <c r="BJ239" s="264">
        <v>2</v>
      </c>
      <c r="BK239" s="215">
        <v>21</v>
      </c>
      <c r="BL239" s="264">
        <v>0</v>
      </c>
      <c r="BM239" s="264">
        <v>11</v>
      </c>
      <c r="BN239" s="264">
        <v>0</v>
      </c>
      <c r="BO239" s="215">
        <v>146</v>
      </c>
      <c r="BP239" s="264">
        <v>0</v>
      </c>
      <c r="BQ239" s="215">
        <v>149</v>
      </c>
      <c r="BR239" s="215">
        <v>2</v>
      </c>
      <c r="BS239" s="215">
        <v>5</v>
      </c>
      <c r="BT239" s="264">
        <v>1</v>
      </c>
      <c r="BU239" s="264">
        <v>0</v>
      </c>
      <c r="BV239" s="215">
        <v>103</v>
      </c>
      <c r="BW239" s="264">
        <v>54</v>
      </c>
      <c r="BX239" s="266">
        <v>0</v>
      </c>
      <c r="BY239" s="261">
        <f t="shared" si="10"/>
        <v>0.17791411042944785</v>
      </c>
      <c r="BZ239" s="261">
        <f t="shared" si="11"/>
        <v>5.5214723926380369E-2</v>
      </c>
      <c r="CA239" s="267"/>
    </row>
    <row r="240" spans="1:79" s="260" customFormat="1" hidden="1" x14ac:dyDescent="0.25">
      <c r="A240" s="257" t="str">
        <f t="shared" si="9"/>
        <v>2017New BrunswickNurse practitioners</v>
      </c>
      <c r="B240" s="213">
        <v>2017</v>
      </c>
      <c r="C240" s="213"/>
      <c r="D240" s="213"/>
      <c r="E240" s="209" t="s">
        <v>17</v>
      </c>
      <c r="F240" s="209" t="s">
        <v>5</v>
      </c>
      <c r="G240" s="214">
        <v>125</v>
      </c>
      <c r="H240" s="214">
        <v>15</v>
      </c>
      <c r="I240" s="214">
        <v>11</v>
      </c>
      <c r="J240" s="214">
        <v>110</v>
      </c>
      <c r="K240" s="214">
        <v>7</v>
      </c>
      <c r="L240" s="214">
        <v>7</v>
      </c>
      <c r="M240" s="214">
        <v>1</v>
      </c>
      <c r="N240" s="264">
        <v>0</v>
      </c>
      <c r="O240" s="214">
        <v>1</v>
      </c>
      <c r="P240" s="214">
        <v>5</v>
      </c>
      <c r="Q240" s="214">
        <v>5</v>
      </c>
      <c r="R240" s="264">
        <v>0</v>
      </c>
      <c r="S240" s="214">
        <v>15</v>
      </c>
      <c r="T240" s="214">
        <v>77</v>
      </c>
      <c r="U240" s="214">
        <v>18</v>
      </c>
      <c r="V240" s="264">
        <v>0</v>
      </c>
      <c r="W240" s="214">
        <v>121</v>
      </c>
      <c r="X240" s="214">
        <v>0</v>
      </c>
      <c r="Y240" s="214">
        <v>0</v>
      </c>
      <c r="Z240" s="214">
        <v>0</v>
      </c>
      <c r="AA240" s="214">
        <v>3</v>
      </c>
      <c r="AB240" s="214">
        <v>1</v>
      </c>
      <c r="AC240" s="214">
        <v>120</v>
      </c>
      <c r="AD240" s="214">
        <v>5</v>
      </c>
      <c r="AE240" s="264">
        <v>0</v>
      </c>
      <c r="AF240" s="265">
        <v>44</v>
      </c>
      <c r="AG240" s="214">
        <v>1</v>
      </c>
      <c r="AH240" s="214">
        <v>44</v>
      </c>
      <c r="AI240" s="214">
        <v>42</v>
      </c>
      <c r="AJ240" s="214">
        <v>28</v>
      </c>
      <c r="AK240" s="214">
        <v>10</v>
      </c>
      <c r="AL240" s="214">
        <v>0</v>
      </c>
      <c r="AM240" s="214">
        <v>0</v>
      </c>
      <c r="AN240" s="264">
        <v>0</v>
      </c>
      <c r="AO240" s="214">
        <v>121</v>
      </c>
      <c r="AP240" s="214">
        <v>4</v>
      </c>
      <c r="AQ240" s="214">
        <v>0</v>
      </c>
      <c r="AR240" s="214">
        <v>21</v>
      </c>
      <c r="AS240" s="214">
        <v>50</v>
      </c>
      <c r="AT240" s="214">
        <v>31</v>
      </c>
      <c r="AU240" s="214">
        <v>121</v>
      </c>
      <c r="AV240" s="214">
        <v>4</v>
      </c>
      <c r="AW240" s="214">
        <v>0</v>
      </c>
      <c r="AX240" s="214">
        <v>21</v>
      </c>
      <c r="AY240" s="214">
        <v>50</v>
      </c>
      <c r="AZ240" s="214">
        <v>31</v>
      </c>
      <c r="BA240" s="214">
        <v>23</v>
      </c>
      <c r="BB240" s="214">
        <v>0</v>
      </c>
      <c r="BC240" s="214">
        <v>121</v>
      </c>
      <c r="BD240" s="214">
        <v>100</v>
      </c>
      <c r="BE240" s="214">
        <v>12</v>
      </c>
      <c r="BF240" s="214">
        <v>9</v>
      </c>
      <c r="BG240" s="214">
        <v>0</v>
      </c>
      <c r="BH240" s="214">
        <v>32</v>
      </c>
      <c r="BI240" s="214">
        <v>69</v>
      </c>
      <c r="BJ240" s="214">
        <v>6</v>
      </c>
      <c r="BK240" s="214">
        <v>14</v>
      </c>
      <c r="BL240" s="214">
        <v>0</v>
      </c>
      <c r="BM240" s="214">
        <v>12</v>
      </c>
      <c r="BN240" s="214">
        <v>4</v>
      </c>
      <c r="BO240" s="214">
        <v>105</v>
      </c>
      <c r="BP240" s="214">
        <v>0</v>
      </c>
      <c r="BQ240" s="214">
        <v>113</v>
      </c>
      <c r="BR240" s="214">
        <v>1</v>
      </c>
      <c r="BS240" s="214">
        <v>7</v>
      </c>
      <c r="BT240" s="214">
        <v>0</v>
      </c>
      <c r="BU240" s="214">
        <v>0</v>
      </c>
      <c r="BV240" s="214">
        <v>72</v>
      </c>
      <c r="BW240" s="214">
        <v>49</v>
      </c>
      <c r="BX240" s="216">
        <v>0</v>
      </c>
      <c r="BY240" s="261">
        <f t="shared" si="10"/>
        <v>0.12</v>
      </c>
      <c r="BZ240" s="261">
        <f t="shared" si="11"/>
        <v>8.7999999999999995E-2</v>
      </c>
      <c r="CA240" s="267"/>
    </row>
    <row r="241" spans="1:79" s="260" customFormat="1" hidden="1" x14ac:dyDescent="0.25">
      <c r="A241" s="257" t="str">
        <f t="shared" si="9"/>
        <v>2017QuebecNurse practitioners</v>
      </c>
      <c r="B241" s="213">
        <v>2017</v>
      </c>
      <c r="C241" s="213"/>
      <c r="D241" s="213"/>
      <c r="E241" s="259" t="s">
        <v>18</v>
      </c>
      <c r="F241" s="209" t="s">
        <v>5</v>
      </c>
      <c r="G241" s="214">
        <v>431</v>
      </c>
      <c r="H241" s="215">
        <v>59</v>
      </c>
      <c r="I241" s="215">
        <v>8</v>
      </c>
      <c r="J241" s="215">
        <v>372</v>
      </c>
      <c r="K241" s="215">
        <v>35</v>
      </c>
      <c r="L241" s="215">
        <v>24</v>
      </c>
      <c r="M241" s="215">
        <v>0</v>
      </c>
      <c r="N241" s="264">
        <v>0</v>
      </c>
      <c r="O241" s="214">
        <v>5</v>
      </c>
      <c r="P241" s="214">
        <v>2</v>
      </c>
      <c r="Q241" s="214">
        <v>1</v>
      </c>
      <c r="R241" s="264">
        <v>0</v>
      </c>
      <c r="S241" s="215">
        <v>128</v>
      </c>
      <c r="T241" s="215">
        <v>233</v>
      </c>
      <c r="U241" s="215">
        <v>11</v>
      </c>
      <c r="V241" s="264">
        <v>0</v>
      </c>
      <c r="W241" s="214">
        <v>431</v>
      </c>
      <c r="X241" s="264">
        <v>0</v>
      </c>
      <c r="Y241" s="264">
        <v>0</v>
      </c>
      <c r="Z241" s="264">
        <v>0</v>
      </c>
      <c r="AA241" s="264">
        <v>0</v>
      </c>
      <c r="AB241" s="214">
        <v>0</v>
      </c>
      <c r="AC241" s="214">
        <v>396</v>
      </c>
      <c r="AD241" s="214">
        <v>35</v>
      </c>
      <c r="AE241" s="264">
        <v>0</v>
      </c>
      <c r="AF241" s="265">
        <v>37.299999999999997</v>
      </c>
      <c r="AG241" s="214">
        <v>34</v>
      </c>
      <c r="AH241" s="214">
        <v>277</v>
      </c>
      <c r="AI241" s="214">
        <v>92</v>
      </c>
      <c r="AJ241" s="214">
        <v>24</v>
      </c>
      <c r="AK241" s="214">
        <v>4</v>
      </c>
      <c r="AL241" s="264">
        <v>0</v>
      </c>
      <c r="AM241" s="214">
        <v>0</v>
      </c>
      <c r="AN241" s="264">
        <v>0</v>
      </c>
      <c r="AO241" s="214">
        <v>429</v>
      </c>
      <c r="AP241" s="264">
        <v>2</v>
      </c>
      <c r="AQ241" s="264">
        <v>0</v>
      </c>
      <c r="AR241" s="214">
        <v>121</v>
      </c>
      <c r="AS241" s="214">
        <v>244</v>
      </c>
      <c r="AT241" s="214">
        <v>50</v>
      </c>
      <c r="AU241" s="214">
        <v>429</v>
      </c>
      <c r="AV241" s="264">
        <v>2</v>
      </c>
      <c r="AW241" s="264">
        <v>0</v>
      </c>
      <c r="AX241" s="214">
        <v>121</v>
      </c>
      <c r="AY241" s="214">
        <v>244</v>
      </c>
      <c r="AZ241" s="214">
        <v>50</v>
      </c>
      <c r="BA241" s="214">
        <v>16</v>
      </c>
      <c r="BB241" s="264">
        <v>0</v>
      </c>
      <c r="BC241" s="214">
        <v>431</v>
      </c>
      <c r="BD241" s="214">
        <v>407</v>
      </c>
      <c r="BE241" s="214">
        <v>23</v>
      </c>
      <c r="BF241" s="214">
        <v>1</v>
      </c>
      <c r="BG241" s="264">
        <v>0</v>
      </c>
      <c r="BH241" s="214">
        <v>157</v>
      </c>
      <c r="BI241" s="214">
        <v>229</v>
      </c>
      <c r="BJ241" s="214">
        <v>32</v>
      </c>
      <c r="BK241" s="214">
        <v>10</v>
      </c>
      <c r="BL241" s="264">
        <v>3</v>
      </c>
      <c r="BM241" s="214">
        <v>5</v>
      </c>
      <c r="BN241" s="214">
        <v>4</v>
      </c>
      <c r="BO241" s="214">
        <v>422</v>
      </c>
      <c r="BP241" s="264">
        <v>0</v>
      </c>
      <c r="BQ241" s="214">
        <v>420</v>
      </c>
      <c r="BR241" s="214">
        <v>5</v>
      </c>
      <c r="BS241" s="214">
        <v>6</v>
      </c>
      <c r="BT241" s="264">
        <v>0</v>
      </c>
      <c r="BU241" s="264">
        <v>0</v>
      </c>
      <c r="BV241" s="214">
        <v>353</v>
      </c>
      <c r="BW241" s="214">
        <v>78</v>
      </c>
      <c r="BX241" s="266">
        <v>0</v>
      </c>
      <c r="BY241" s="261">
        <f t="shared" si="10"/>
        <v>0.1368909512761021</v>
      </c>
      <c r="BZ241" s="261">
        <f t="shared" si="11"/>
        <v>1.8561484918793503E-2</v>
      </c>
      <c r="CA241" s="267"/>
    </row>
    <row r="242" spans="1:79" s="260" customFormat="1" hidden="1" x14ac:dyDescent="0.25">
      <c r="A242" s="257" t="str">
        <f t="shared" si="9"/>
        <v>2017OntarioNurse practitioners</v>
      </c>
      <c r="B242" s="213">
        <v>2017</v>
      </c>
      <c r="C242" s="213"/>
      <c r="D242" s="213"/>
      <c r="E242" s="259" t="s">
        <v>19</v>
      </c>
      <c r="F242" s="209" t="s">
        <v>5</v>
      </c>
      <c r="G242" s="214">
        <v>3011</v>
      </c>
      <c r="H242" s="214">
        <v>316</v>
      </c>
      <c r="I242" s="214">
        <v>84</v>
      </c>
      <c r="J242" s="264">
        <v>2695</v>
      </c>
      <c r="K242" s="214">
        <v>182</v>
      </c>
      <c r="L242" s="214">
        <v>124</v>
      </c>
      <c r="M242" s="264">
        <v>10</v>
      </c>
      <c r="N242" s="264">
        <v>0</v>
      </c>
      <c r="O242" s="214">
        <v>14</v>
      </c>
      <c r="P242" s="264">
        <v>26</v>
      </c>
      <c r="Q242" s="264">
        <v>44</v>
      </c>
      <c r="R242" s="264">
        <v>0</v>
      </c>
      <c r="S242" s="214">
        <v>432</v>
      </c>
      <c r="T242" s="214">
        <v>1612</v>
      </c>
      <c r="U242" s="264">
        <v>651</v>
      </c>
      <c r="V242" s="264">
        <v>0</v>
      </c>
      <c r="W242" s="214">
        <v>2855</v>
      </c>
      <c r="X242" s="264">
        <v>3</v>
      </c>
      <c r="Y242" s="264">
        <v>3</v>
      </c>
      <c r="Z242" s="264">
        <v>50</v>
      </c>
      <c r="AA242" s="264">
        <v>15</v>
      </c>
      <c r="AB242" s="264">
        <v>85</v>
      </c>
      <c r="AC242" s="214">
        <v>2823</v>
      </c>
      <c r="AD242" s="214">
        <v>188</v>
      </c>
      <c r="AE242" s="264">
        <v>0</v>
      </c>
      <c r="AF242" s="265">
        <v>45</v>
      </c>
      <c r="AG242" s="264">
        <v>81</v>
      </c>
      <c r="AH242" s="214">
        <v>1064</v>
      </c>
      <c r="AI242" s="214">
        <v>779</v>
      </c>
      <c r="AJ242" s="214">
        <v>773</v>
      </c>
      <c r="AK242" s="264">
        <v>231</v>
      </c>
      <c r="AL242" s="264">
        <v>76</v>
      </c>
      <c r="AM242" s="264">
        <v>7</v>
      </c>
      <c r="AN242" s="264">
        <v>0</v>
      </c>
      <c r="AO242" s="214">
        <v>2843</v>
      </c>
      <c r="AP242" s="214">
        <v>167</v>
      </c>
      <c r="AQ242" s="214">
        <v>1</v>
      </c>
      <c r="AR242" s="214">
        <v>828</v>
      </c>
      <c r="AS242" s="214">
        <v>885</v>
      </c>
      <c r="AT242" s="214">
        <v>666</v>
      </c>
      <c r="AU242" s="214">
        <v>2843</v>
      </c>
      <c r="AV242" s="214">
        <v>167</v>
      </c>
      <c r="AW242" s="214">
        <v>1</v>
      </c>
      <c r="AX242" s="214">
        <v>828</v>
      </c>
      <c r="AY242" s="214">
        <v>885</v>
      </c>
      <c r="AZ242" s="214">
        <v>666</v>
      </c>
      <c r="BA242" s="214">
        <v>632</v>
      </c>
      <c r="BB242" s="264">
        <v>0</v>
      </c>
      <c r="BC242" s="214">
        <v>2855</v>
      </c>
      <c r="BD242" s="214">
        <v>2207</v>
      </c>
      <c r="BE242" s="214">
        <v>560</v>
      </c>
      <c r="BF242" s="214">
        <v>88</v>
      </c>
      <c r="BG242" s="264">
        <v>0</v>
      </c>
      <c r="BH242" s="214">
        <v>1141</v>
      </c>
      <c r="BI242" s="214">
        <v>779</v>
      </c>
      <c r="BJ242" s="214">
        <v>80</v>
      </c>
      <c r="BK242" s="214">
        <v>855</v>
      </c>
      <c r="BL242" s="264">
        <v>0</v>
      </c>
      <c r="BM242" s="214">
        <v>150</v>
      </c>
      <c r="BN242" s="264">
        <v>39</v>
      </c>
      <c r="BO242" s="214">
        <v>2666</v>
      </c>
      <c r="BP242" s="264">
        <v>0</v>
      </c>
      <c r="BQ242" s="214">
        <v>2792</v>
      </c>
      <c r="BR242" s="264">
        <v>22</v>
      </c>
      <c r="BS242" s="214">
        <v>41</v>
      </c>
      <c r="BT242" s="264" t="s">
        <v>233</v>
      </c>
      <c r="BU242" s="264">
        <v>0</v>
      </c>
      <c r="BV242" s="214">
        <v>2507</v>
      </c>
      <c r="BW242" s="214">
        <v>348</v>
      </c>
      <c r="BX242" s="266">
        <v>0</v>
      </c>
      <c r="BY242" s="261">
        <f t="shared" si="10"/>
        <v>0.10494852208568582</v>
      </c>
      <c r="BZ242" s="261">
        <f t="shared" si="11"/>
        <v>2.7897708402524077E-2</v>
      </c>
      <c r="CA242" s="267"/>
    </row>
    <row r="243" spans="1:79" s="260" customFormat="1" hidden="1" x14ac:dyDescent="0.25">
      <c r="A243" s="257" t="str">
        <f t="shared" si="9"/>
        <v>2017ManitobaNurse practitioners</v>
      </c>
      <c r="B243" s="213">
        <v>2017</v>
      </c>
      <c r="C243" s="213"/>
      <c r="D243" s="213"/>
      <c r="E243" s="209" t="s">
        <v>20</v>
      </c>
      <c r="F243" s="209" t="s">
        <v>5</v>
      </c>
      <c r="G243" s="214">
        <v>178</v>
      </c>
      <c r="H243" s="214">
        <v>16</v>
      </c>
      <c r="I243" s="214">
        <v>3</v>
      </c>
      <c r="J243" s="264">
        <v>162</v>
      </c>
      <c r="K243" s="214">
        <v>8</v>
      </c>
      <c r="L243" s="214">
        <v>7</v>
      </c>
      <c r="M243" s="264">
        <v>1</v>
      </c>
      <c r="N243" s="264">
        <v>0</v>
      </c>
      <c r="O243" s="214">
        <v>0</v>
      </c>
      <c r="P243" s="214">
        <v>1</v>
      </c>
      <c r="Q243" s="214">
        <v>2</v>
      </c>
      <c r="R243" s="264">
        <v>0</v>
      </c>
      <c r="S243" s="214">
        <v>30</v>
      </c>
      <c r="T243" s="214">
        <v>115</v>
      </c>
      <c r="U243" s="214">
        <v>17</v>
      </c>
      <c r="V243" s="264">
        <v>0</v>
      </c>
      <c r="W243" s="274">
        <v>167</v>
      </c>
      <c r="X243" s="274">
        <v>0</v>
      </c>
      <c r="Y243" s="274">
        <v>0</v>
      </c>
      <c r="Z243" s="274">
        <v>1</v>
      </c>
      <c r="AA243" s="274">
        <v>2</v>
      </c>
      <c r="AB243" s="274">
        <v>8</v>
      </c>
      <c r="AC243" s="214">
        <v>163</v>
      </c>
      <c r="AD243" s="214">
        <v>15</v>
      </c>
      <c r="AE243" s="264">
        <v>0</v>
      </c>
      <c r="AF243" s="265">
        <v>44.2</v>
      </c>
      <c r="AG243" s="214">
        <v>11</v>
      </c>
      <c r="AH243" s="214">
        <v>66</v>
      </c>
      <c r="AI243" s="214">
        <v>60</v>
      </c>
      <c r="AJ243" s="214">
        <v>33</v>
      </c>
      <c r="AK243" s="214">
        <v>5</v>
      </c>
      <c r="AL243" s="214">
        <v>2</v>
      </c>
      <c r="AM243" s="264">
        <v>1</v>
      </c>
      <c r="AN243" s="264">
        <v>0</v>
      </c>
      <c r="AO243" s="214">
        <v>175</v>
      </c>
      <c r="AP243" s="214">
        <v>3</v>
      </c>
      <c r="AQ243" s="264">
        <v>0</v>
      </c>
      <c r="AR243" s="214">
        <v>40</v>
      </c>
      <c r="AS243" s="214">
        <v>71</v>
      </c>
      <c r="AT243" s="214">
        <v>45</v>
      </c>
      <c r="AU243" s="214">
        <v>175</v>
      </c>
      <c r="AV243" s="214">
        <v>3</v>
      </c>
      <c r="AW243" s="264">
        <v>0</v>
      </c>
      <c r="AX243" s="214">
        <v>40</v>
      </c>
      <c r="AY243" s="214">
        <v>71</v>
      </c>
      <c r="AZ243" s="214">
        <v>45</v>
      </c>
      <c r="BA243" s="214">
        <v>22</v>
      </c>
      <c r="BB243" s="264">
        <v>0</v>
      </c>
      <c r="BC243" s="214">
        <v>167</v>
      </c>
      <c r="BD243" s="214">
        <v>96</v>
      </c>
      <c r="BE243" s="214">
        <v>67</v>
      </c>
      <c r="BF243" s="214">
        <v>4</v>
      </c>
      <c r="BG243" s="264">
        <v>0</v>
      </c>
      <c r="BH243" s="214">
        <v>25</v>
      </c>
      <c r="BI243" s="214">
        <v>106</v>
      </c>
      <c r="BJ243" s="214">
        <v>4</v>
      </c>
      <c r="BK243" s="214">
        <v>29</v>
      </c>
      <c r="BL243" s="264">
        <v>3</v>
      </c>
      <c r="BM243" s="214">
        <v>1</v>
      </c>
      <c r="BN243" s="264">
        <v>3</v>
      </c>
      <c r="BO243" s="214">
        <v>159</v>
      </c>
      <c r="BP243" s="264">
        <v>4</v>
      </c>
      <c r="BQ243" s="214">
        <v>153</v>
      </c>
      <c r="BR243" s="214">
        <v>4</v>
      </c>
      <c r="BS243" s="214">
        <v>6</v>
      </c>
      <c r="BT243" s="214">
        <v>0</v>
      </c>
      <c r="BU243" s="264">
        <v>4</v>
      </c>
      <c r="BV243" s="214">
        <v>126</v>
      </c>
      <c r="BW243" s="214">
        <v>41</v>
      </c>
      <c r="BX243" s="266">
        <v>0</v>
      </c>
      <c r="BY243" s="261">
        <f t="shared" si="10"/>
        <v>8.98876404494382E-2</v>
      </c>
      <c r="BZ243" s="261">
        <f t="shared" si="11"/>
        <v>1.6853932584269662E-2</v>
      </c>
      <c r="CA243" s="267"/>
    </row>
    <row r="244" spans="1:79" s="260" customFormat="1" hidden="1" x14ac:dyDescent="0.25">
      <c r="A244" s="257" t="str">
        <f t="shared" si="9"/>
        <v>2017SaskatchewanNurse practitioners</v>
      </c>
      <c r="B244" s="213">
        <v>2017</v>
      </c>
      <c r="C244" s="213"/>
      <c r="D244" s="213"/>
      <c r="E244" s="259" t="s">
        <v>21</v>
      </c>
      <c r="F244" s="209" t="s">
        <v>5</v>
      </c>
      <c r="G244" s="214">
        <v>216</v>
      </c>
      <c r="H244" s="214">
        <v>24</v>
      </c>
      <c r="I244" s="214">
        <v>9</v>
      </c>
      <c r="J244" s="264">
        <v>192</v>
      </c>
      <c r="K244" s="214">
        <v>11</v>
      </c>
      <c r="L244" s="214">
        <v>12</v>
      </c>
      <c r="M244" s="264">
        <v>1</v>
      </c>
      <c r="N244" s="264">
        <v>0</v>
      </c>
      <c r="O244" s="214">
        <v>1</v>
      </c>
      <c r="P244" s="214">
        <v>3</v>
      </c>
      <c r="Q244" s="264">
        <v>5</v>
      </c>
      <c r="R244" s="264">
        <v>0</v>
      </c>
      <c r="S244" s="214">
        <v>24</v>
      </c>
      <c r="T244" s="214">
        <v>107</v>
      </c>
      <c r="U244" s="214">
        <v>61</v>
      </c>
      <c r="V244" s="264">
        <v>0</v>
      </c>
      <c r="W244" s="214">
        <v>204</v>
      </c>
      <c r="X244" s="264">
        <v>0</v>
      </c>
      <c r="Y244" s="264">
        <v>0</v>
      </c>
      <c r="Z244" s="214">
        <v>12</v>
      </c>
      <c r="AA244" s="214">
        <v>0</v>
      </c>
      <c r="AB244" s="214">
        <v>0</v>
      </c>
      <c r="AC244" s="214">
        <v>200</v>
      </c>
      <c r="AD244" s="214">
        <v>16</v>
      </c>
      <c r="AE244" s="264">
        <v>0</v>
      </c>
      <c r="AF244" s="265">
        <v>46.8</v>
      </c>
      <c r="AG244" s="214">
        <v>5</v>
      </c>
      <c r="AH244" s="214">
        <v>63</v>
      </c>
      <c r="AI244" s="214">
        <v>57</v>
      </c>
      <c r="AJ244" s="214">
        <v>60</v>
      </c>
      <c r="AK244" s="214">
        <v>24</v>
      </c>
      <c r="AL244" s="264">
        <v>6</v>
      </c>
      <c r="AM244" s="264">
        <v>1</v>
      </c>
      <c r="AN244" s="264">
        <v>0</v>
      </c>
      <c r="AO244" s="214">
        <v>207</v>
      </c>
      <c r="AP244" s="214">
        <v>9</v>
      </c>
      <c r="AQ244" s="264">
        <v>0</v>
      </c>
      <c r="AR244" s="214">
        <v>139</v>
      </c>
      <c r="AS244" s="214">
        <v>67</v>
      </c>
      <c r="AT244" s="214">
        <v>9</v>
      </c>
      <c r="AU244" s="214">
        <v>207</v>
      </c>
      <c r="AV244" s="214">
        <v>9</v>
      </c>
      <c r="AW244" s="264">
        <v>0</v>
      </c>
      <c r="AX244" s="214">
        <v>139</v>
      </c>
      <c r="AY244" s="214">
        <v>67</v>
      </c>
      <c r="AZ244" s="214">
        <v>9</v>
      </c>
      <c r="BA244" s="214">
        <v>1</v>
      </c>
      <c r="BB244" s="264">
        <v>0</v>
      </c>
      <c r="BC244" s="214">
        <v>204</v>
      </c>
      <c r="BD244" s="214">
        <v>152</v>
      </c>
      <c r="BE244" s="214">
        <v>33</v>
      </c>
      <c r="BF244" s="214">
        <v>19</v>
      </c>
      <c r="BG244" s="264">
        <v>0</v>
      </c>
      <c r="BH244" s="214">
        <v>27</v>
      </c>
      <c r="BI244" s="214">
        <v>142</v>
      </c>
      <c r="BJ244" s="214">
        <v>4</v>
      </c>
      <c r="BK244" s="214">
        <v>23</v>
      </c>
      <c r="BL244" s="264">
        <v>8</v>
      </c>
      <c r="BM244" s="214">
        <v>1</v>
      </c>
      <c r="BN244" s="214">
        <v>3</v>
      </c>
      <c r="BO244" s="214">
        <v>192</v>
      </c>
      <c r="BP244" s="264">
        <v>8</v>
      </c>
      <c r="BQ244" s="214">
        <v>189</v>
      </c>
      <c r="BR244" s="214">
        <v>2</v>
      </c>
      <c r="BS244" s="214">
        <v>5</v>
      </c>
      <c r="BT244" s="264">
        <v>0</v>
      </c>
      <c r="BU244" s="264">
        <v>8</v>
      </c>
      <c r="BV244" s="214">
        <v>97</v>
      </c>
      <c r="BW244" s="214">
        <v>107</v>
      </c>
      <c r="BX244" s="266">
        <v>0</v>
      </c>
      <c r="BY244" s="261">
        <f t="shared" si="10"/>
        <v>0.1111111111111111</v>
      </c>
      <c r="BZ244" s="261">
        <f t="shared" si="11"/>
        <v>4.1666666666666664E-2</v>
      </c>
      <c r="CA244" s="267"/>
    </row>
    <row r="245" spans="1:79" s="260" customFormat="1" hidden="1" x14ac:dyDescent="0.25">
      <c r="A245" s="257" t="str">
        <f t="shared" si="9"/>
        <v>2017AlbertaNurse practitioners</v>
      </c>
      <c r="B245" s="213">
        <v>2017</v>
      </c>
      <c r="C245" s="213"/>
      <c r="D245" s="213"/>
      <c r="E245" s="259" t="s">
        <v>22</v>
      </c>
      <c r="F245" s="209" t="s">
        <v>5</v>
      </c>
      <c r="G245" s="214">
        <v>481</v>
      </c>
      <c r="H245" s="214">
        <v>55</v>
      </c>
      <c r="I245" s="214">
        <v>24</v>
      </c>
      <c r="J245" s="214">
        <v>426</v>
      </c>
      <c r="K245" s="214">
        <v>24</v>
      </c>
      <c r="L245" s="214">
        <v>26</v>
      </c>
      <c r="M245" s="214">
        <v>5</v>
      </c>
      <c r="N245" s="264">
        <v>0</v>
      </c>
      <c r="O245" s="214">
        <v>7</v>
      </c>
      <c r="P245" s="214">
        <v>12</v>
      </c>
      <c r="Q245" s="214">
        <v>5</v>
      </c>
      <c r="R245" s="264">
        <v>0</v>
      </c>
      <c r="S245" s="214">
        <v>59</v>
      </c>
      <c r="T245" s="214">
        <v>280</v>
      </c>
      <c r="U245" s="214">
        <v>87</v>
      </c>
      <c r="V245" s="264">
        <v>0</v>
      </c>
      <c r="W245" s="214">
        <v>462</v>
      </c>
      <c r="X245" s="264">
        <v>3</v>
      </c>
      <c r="Y245" s="264">
        <v>12</v>
      </c>
      <c r="Z245" s="214">
        <v>0</v>
      </c>
      <c r="AA245" s="264">
        <v>1</v>
      </c>
      <c r="AB245" s="214">
        <v>3</v>
      </c>
      <c r="AC245" s="214">
        <v>435</v>
      </c>
      <c r="AD245" s="214">
        <v>46</v>
      </c>
      <c r="AE245" s="264">
        <v>0</v>
      </c>
      <c r="AF245" s="265">
        <v>45</v>
      </c>
      <c r="AG245" s="214">
        <v>7</v>
      </c>
      <c r="AH245" s="214">
        <v>160</v>
      </c>
      <c r="AI245" s="214">
        <v>157</v>
      </c>
      <c r="AJ245" s="214">
        <v>112</v>
      </c>
      <c r="AK245" s="214">
        <v>34</v>
      </c>
      <c r="AL245" s="264">
        <v>10</v>
      </c>
      <c r="AM245" s="264">
        <v>1</v>
      </c>
      <c r="AN245" s="264">
        <v>0</v>
      </c>
      <c r="AO245" s="214">
        <v>462</v>
      </c>
      <c r="AP245" s="214">
        <v>18</v>
      </c>
      <c r="AQ245" s="264">
        <v>1</v>
      </c>
      <c r="AR245" s="214">
        <v>63</v>
      </c>
      <c r="AS245" s="214">
        <v>191</v>
      </c>
      <c r="AT245" s="214">
        <v>133</v>
      </c>
      <c r="AU245" s="214">
        <v>462</v>
      </c>
      <c r="AV245" s="214">
        <v>18</v>
      </c>
      <c r="AW245" s="264">
        <v>1</v>
      </c>
      <c r="AX245" s="214">
        <v>63</v>
      </c>
      <c r="AY245" s="214">
        <v>191</v>
      </c>
      <c r="AZ245" s="214">
        <v>133</v>
      </c>
      <c r="BA245" s="214">
        <v>94</v>
      </c>
      <c r="BB245" s="264">
        <v>0</v>
      </c>
      <c r="BC245" s="214">
        <v>462</v>
      </c>
      <c r="BD245" s="214">
        <v>322</v>
      </c>
      <c r="BE245" s="214">
        <v>130</v>
      </c>
      <c r="BF245" s="214">
        <v>10</v>
      </c>
      <c r="BG245" s="264">
        <v>0</v>
      </c>
      <c r="BH245" s="214">
        <v>240</v>
      </c>
      <c r="BI245" s="214">
        <v>107</v>
      </c>
      <c r="BJ245" s="214">
        <v>19</v>
      </c>
      <c r="BK245" s="214">
        <v>92</v>
      </c>
      <c r="BL245" s="214">
        <v>4</v>
      </c>
      <c r="BM245" s="214">
        <v>19</v>
      </c>
      <c r="BN245" s="214">
        <v>2</v>
      </c>
      <c r="BO245" s="214">
        <v>437</v>
      </c>
      <c r="BP245" s="264">
        <v>4</v>
      </c>
      <c r="BQ245" s="214">
        <v>424</v>
      </c>
      <c r="BR245" s="214">
        <v>9</v>
      </c>
      <c r="BS245" s="214">
        <v>14</v>
      </c>
      <c r="BT245" s="264">
        <v>2</v>
      </c>
      <c r="BU245" s="264">
        <v>13</v>
      </c>
      <c r="BV245" s="214">
        <v>435</v>
      </c>
      <c r="BW245" s="214">
        <v>27</v>
      </c>
      <c r="BX245" s="266">
        <v>0</v>
      </c>
      <c r="BY245" s="261">
        <f t="shared" si="10"/>
        <v>0.11434511434511435</v>
      </c>
      <c r="BZ245" s="261">
        <f t="shared" si="11"/>
        <v>4.9896049896049899E-2</v>
      </c>
      <c r="CA245" s="267"/>
    </row>
    <row r="246" spans="1:79" s="260" customFormat="1" hidden="1" x14ac:dyDescent="0.25">
      <c r="A246" s="257" t="str">
        <f t="shared" si="9"/>
        <v>2017British ColumbiaNurse practitioners</v>
      </c>
      <c r="B246" s="213">
        <v>2017</v>
      </c>
      <c r="C246" s="213"/>
      <c r="D246" s="213"/>
      <c r="E246" s="259" t="s">
        <v>23</v>
      </c>
      <c r="F246" s="209" t="s">
        <v>5</v>
      </c>
      <c r="G246" s="214">
        <v>418</v>
      </c>
      <c r="H246" s="214">
        <v>59</v>
      </c>
      <c r="I246" s="214">
        <v>20</v>
      </c>
      <c r="J246" s="214">
        <v>359</v>
      </c>
      <c r="K246" s="214">
        <v>26</v>
      </c>
      <c r="L246" s="214">
        <v>26</v>
      </c>
      <c r="M246" s="214">
        <v>7</v>
      </c>
      <c r="N246" s="264">
        <v>0</v>
      </c>
      <c r="O246" s="214">
        <v>11</v>
      </c>
      <c r="P246" s="214">
        <v>9</v>
      </c>
      <c r="Q246" s="214">
        <v>0</v>
      </c>
      <c r="R246" s="264">
        <v>0</v>
      </c>
      <c r="S246" s="214">
        <v>62</v>
      </c>
      <c r="T246" s="214">
        <v>231</v>
      </c>
      <c r="U246" s="214">
        <v>66</v>
      </c>
      <c r="V246" s="264">
        <v>0</v>
      </c>
      <c r="W246" s="214">
        <v>322</v>
      </c>
      <c r="X246" s="214">
        <v>0</v>
      </c>
      <c r="Y246" s="264">
        <v>0</v>
      </c>
      <c r="Z246" s="214">
        <v>1</v>
      </c>
      <c r="AA246" s="214">
        <v>0</v>
      </c>
      <c r="AB246" s="214">
        <v>95</v>
      </c>
      <c r="AC246" s="214">
        <v>388</v>
      </c>
      <c r="AD246" s="214">
        <v>30</v>
      </c>
      <c r="AE246" s="264">
        <v>0</v>
      </c>
      <c r="AF246" s="265">
        <v>43.5</v>
      </c>
      <c r="AG246" s="214">
        <v>6</v>
      </c>
      <c r="AH246" s="214">
        <v>163</v>
      </c>
      <c r="AI246" s="214">
        <v>135</v>
      </c>
      <c r="AJ246" s="214">
        <v>87</v>
      </c>
      <c r="AK246" s="214">
        <v>21</v>
      </c>
      <c r="AL246" s="214">
        <v>5</v>
      </c>
      <c r="AM246" s="214">
        <v>1</v>
      </c>
      <c r="AN246" s="264">
        <v>0</v>
      </c>
      <c r="AO246" s="214">
        <v>386</v>
      </c>
      <c r="AP246" s="214">
        <v>31</v>
      </c>
      <c r="AQ246" s="214">
        <v>1</v>
      </c>
      <c r="AR246" s="214">
        <v>98</v>
      </c>
      <c r="AS246" s="214">
        <v>168</v>
      </c>
      <c r="AT246" s="214">
        <v>83</v>
      </c>
      <c r="AU246" s="214">
        <v>386</v>
      </c>
      <c r="AV246" s="214">
        <v>31</v>
      </c>
      <c r="AW246" s="214">
        <v>1</v>
      </c>
      <c r="AX246" s="214">
        <v>98</v>
      </c>
      <c r="AY246" s="214">
        <v>168</v>
      </c>
      <c r="AZ246" s="214">
        <v>83</v>
      </c>
      <c r="BA246" s="214">
        <v>59</v>
      </c>
      <c r="BB246" s="214">
        <v>10</v>
      </c>
      <c r="BC246" s="214">
        <v>322</v>
      </c>
      <c r="BD246" s="214">
        <v>227</v>
      </c>
      <c r="BE246" s="214">
        <v>58</v>
      </c>
      <c r="BF246" s="214">
        <v>37</v>
      </c>
      <c r="BG246" s="264">
        <v>0</v>
      </c>
      <c r="BH246" s="214">
        <v>109</v>
      </c>
      <c r="BI246" s="214">
        <v>153</v>
      </c>
      <c r="BJ246" s="214">
        <v>8</v>
      </c>
      <c r="BK246" s="214">
        <v>52</v>
      </c>
      <c r="BL246" s="264">
        <v>0</v>
      </c>
      <c r="BM246" s="214">
        <v>24</v>
      </c>
      <c r="BN246" s="214">
        <v>2</v>
      </c>
      <c r="BO246" s="214">
        <v>296</v>
      </c>
      <c r="BP246" s="264">
        <v>0</v>
      </c>
      <c r="BQ246" s="214">
        <v>309</v>
      </c>
      <c r="BR246" s="214">
        <v>5</v>
      </c>
      <c r="BS246" s="214">
        <v>8</v>
      </c>
      <c r="BT246" s="264">
        <v>0</v>
      </c>
      <c r="BU246" s="264">
        <v>0</v>
      </c>
      <c r="BV246" s="214">
        <v>279</v>
      </c>
      <c r="BW246" s="214">
        <v>42</v>
      </c>
      <c r="BX246" s="266">
        <v>1</v>
      </c>
      <c r="BY246" s="261">
        <f t="shared" si="10"/>
        <v>0.14114832535885166</v>
      </c>
      <c r="BZ246" s="261">
        <f t="shared" si="11"/>
        <v>4.784688995215311E-2</v>
      </c>
      <c r="CA246" s="267"/>
    </row>
    <row r="247" spans="1:79" s="260" customFormat="1" hidden="1" x14ac:dyDescent="0.25">
      <c r="A247" s="257" t="str">
        <f t="shared" si="9"/>
        <v>2017YukonNurse practitioners</v>
      </c>
      <c r="B247" s="213">
        <v>2017</v>
      </c>
      <c r="C247" s="213"/>
      <c r="D247" s="213"/>
      <c r="E247" s="209" t="s">
        <v>24</v>
      </c>
      <c r="F247" s="209" t="s">
        <v>5</v>
      </c>
      <c r="G247" s="214">
        <v>6</v>
      </c>
      <c r="H247" s="215">
        <v>1</v>
      </c>
      <c r="I247" s="215">
        <v>1</v>
      </c>
      <c r="J247" s="275">
        <v>5</v>
      </c>
      <c r="K247" s="214">
        <v>0</v>
      </c>
      <c r="L247" s="214">
        <v>0</v>
      </c>
      <c r="M247" s="215">
        <v>1</v>
      </c>
      <c r="N247" s="264">
        <v>0</v>
      </c>
      <c r="O247" s="264">
        <v>0</v>
      </c>
      <c r="P247" s="215">
        <v>1</v>
      </c>
      <c r="Q247" s="264">
        <v>0</v>
      </c>
      <c r="R247" s="264">
        <v>0</v>
      </c>
      <c r="S247" s="214">
        <v>0</v>
      </c>
      <c r="T247" s="214">
        <v>4</v>
      </c>
      <c r="U247" s="214">
        <v>1</v>
      </c>
      <c r="V247" s="264">
        <v>0</v>
      </c>
      <c r="W247" s="214">
        <v>6</v>
      </c>
      <c r="X247" s="264">
        <v>0</v>
      </c>
      <c r="Y247" s="264">
        <v>0</v>
      </c>
      <c r="Z247" s="264">
        <v>0</v>
      </c>
      <c r="AA247" s="264">
        <v>0</v>
      </c>
      <c r="AB247" s="214">
        <v>0</v>
      </c>
      <c r="AC247" s="214">
        <v>6</v>
      </c>
      <c r="AD247" s="214">
        <v>0</v>
      </c>
      <c r="AE247" s="264">
        <v>0</v>
      </c>
      <c r="AF247" s="265">
        <v>47.8</v>
      </c>
      <c r="AG247" s="214">
        <v>0</v>
      </c>
      <c r="AH247" s="214">
        <v>1</v>
      </c>
      <c r="AI247" s="214">
        <v>3</v>
      </c>
      <c r="AJ247" s="214">
        <v>1</v>
      </c>
      <c r="AK247" s="214">
        <v>0</v>
      </c>
      <c r="AL247" s="215">
        <v>1</v>
      </c>
      <c r="AM247" s="214">
        <v>0</v>
      </c>
      <c r="AN247" s="264">
        <v>0</v>
      </c>
      <c r="AO247" s="214">
        <v>5</v>
      </c>
      <c r="AP247" s="214">
        <v>1</v>
      </c>
      <c r="AQ247" s="264">
        <v>0</v>
      </c>
      <c r="AR247" s="214">
        <v>0</v>
      </c>
      <c r="AS247" s="215">
        <v>4</v>
      </c>
      <c r="AT247" s="214">
        <v>0</v>
      </c>
      <c r="AU247" s="214">
        <v>5</v>
      </c>
      <c r="AV247" s="214">
        <v>1</v>
      </c>
      <c r="AW247" s="264">
        <v>0</v>
      </c>
      <c r="AX247" s="214">
        <v>0</v>
      </c>
      <c r="AY247" s="215">
        <v>4</v>
      </c>
      <c r="AZ247" s="214">
        <v>0</v>
      </c>
      <c r="BA247" s="215">
        <v>2</v>
      </c>
      <c r="BB247" s="264">
        <v>0</v>
      </c>
      <c r="BC247" s="214">
        <v>6</v>
      </c>
      <c r="BD247" s="214">
        <v>4</v>
      </c>
      <c r="BE247" s="214">
        <v>2</v>
      </c>
      <c r="BF247" s="214">
        <v>0</v>
      </c>
      <c r="BG247" s="264">
        <v>0</v>
      </c>
      <c r="BH247" s="214">
        <v>0</v>
      </c>
      <c r="BI247" s="214">
        <v>2</v>
      </c>
      <c r="BJ247" s="214">
        <v>1</v>
      </c>
      <c r="BK247" s="214">
        <v>3</v>
      </c>
      <c r="BL247" s="214">
        <v>0</v>
      </c>
      <c r="BM247" s="214">
        <v>0</v>
      </c>
      <c r="BN247" s="214">
        <v>0</v>
      </c>
      <c r="BO247" s="214">
        <v>6</v>
      </c>
      <c r="BP247" s="214">
        <v>0</v>
      </c>
      <c r="BQ247" s="214">
        <v>6</v>
      </c>
      <c r="BR247" s="214">
        <v>0</v>
      </c>
      <c r="BS247" s="214">
        <v>0</v>
      </c>
      <c r="BT247" s="214">
        <v>0</v>
      </c>
      <c r="BU247" s="214">
        <v>0</v>
      </c>
      <c r="BV247" s="214">
        <v>6</v>
      </c>
      <c r="BW247" s="214">
        <v>0</v>
      </c>
      <c r="BX247" s="266">
        <v>0</v>
      </c>
      <c r="BY247" s="261">
        <f t="shared" si="10"/>
        <v>0.16666666666666666</v>
      </c>
      <c r="BZ247" s="261">
        <f t="shared" si="11"/>
        <v>0.16666666666666666</v>
      </c>
      <c r="CA247" s="267"/>
    </row>
    <row r="248" spans="1:79" s="260" customFormat="1" hidden="1" x14ac:dyDescent="0.25">
      <c r="A248" s="257" t="str">
        <f t="shared" si="9"/>
        <v>2017Northwest Territories/NunavutNurse practitioners</v>
      </c>
      <c r="B248" s="213">
        <v>2017</v>
      </c>
      <c r="C248" s="213"/>
      <c r="D248" s="213"/>
      <c r="E248" s="259" t="s">
        <v>152</v>
      </c>
      <c r="F248" s="209" t="s">
        <v>5</v>
      </c>
      <c r="G248" s="214">
        <v>56</v>
      </c>
      <c r="H248" s="214">
        <v>20</v>
      </c>
      <c r="I248" s="214">
        <v>9</v>
      </c>
      <c r="J248" s="214">
        <v>36</v>
      </c>
      <c r="K248" s="215" t="s">
        <v>312</v>
      </c>
      <c r="L248" s="215" t="s">
        <v>312</v>
      </c>
      <c r="M248" s="214">
        <v>9</v>
      </c>
      <c r="N248" s="264">
        <v>0</v>
      </c>
      <c r="O248" s="215" t="s">
        <v>312</v>
      </c>
      <c r="P248" s="214">
        <v>5</v>
      </c>
      <c r="Q248" s="215" t="s">
        <v>312</v>
      </c>
      <c r="R248" s="264">
        <v>0</v>
      </c>
      <c r="S248" s="215" t="s">
        <v>312</v>
      </c>
      <c r="T248" s="214">
        <v>17</v>
      </c>
      <c r="U248" s="215" t="s">
        <v>312</v>
      </c>
      <c r="V248" s="264">
        <v>0</v>
      </c>
      <c r="W248" s="214">
        <v>55</v>
      </c>
      <c r="X248" s="214">
        <v>0</v>
      </c>
      <c r="Y248" s="264">
        <v>0</v>
      </c>
      <c r="Z248" s="214">
        <v>0</v>
      </c>
      <c r="AA248" s="214">
        <v>0</v>
      </c>
      <c r="AB248" s="264">
        <v>1</v>
      </c>
      <c r="AC248" s="214">
        <v>47</v>
      </c>
      <c r="AD248" s="214">
        <v>9</v>
      </c>
      <c r="AE248" s="264">
        <v>0</v>
      </c>
      <c r="AF248" s="265">
        <v>51.2</v>
      </c>
      <c r="AG248" s="214">
        <v>0</v>
      </c>
      <c r="AH248" s="214">
        <v>12</v>
      </c>
      <c r="AI248" s="214">
        <v>10</v>
      </c>
      <c r="AJ248" s="214">
        <v>19</v>
      </c>
      <c r="AK248" s="214">
        <v>8</v>
      </c>
      <c r="AL248" s="215" t="s">
        <v>312</v>
      </c>
      <c r="AM248" s="215" t="s">
        <v>312</v>
      </c>
      <c r="AN248" s="264">
        <v>0</v>
      </c>
      <c r="AO248" s="215" t="s">
        <v>312</v>
      </c>
      <c r="AP248" s="215" t="s">
        <v>312</v>
      </c>
      <c r="AQ248" s="214">
        <v>0</v>
      </c>
      <c r="AR248" s="214">
        <v>9</v>
      </c>
      <c r="AS248" s="214">
        <v>9</v>
      </c>
      <c r="AT248" s="214">
        <v>14</v>
      </c>
      <c r="AU248" s="215" t="s">
        <v>312</v>
      </c>
      <c r="AV248" s="215" t="s">
        <v>312</v>
      </c>
      <c r="AW248" s="214">
        <v>0</v>
      </c>
      <c r="AX248" s="214">
        <v>9</v>
      </c>
      <c r="AY248" s="214">
        <v>9</v>
      </c>
      <c r="AZ248" s="214">
        <v>14</v>
      </c>
      <c r="BA248" s="214">
        <v>24</v>
      </c>
      <c r="BB248" s="264">
        <v>0</v>
      </c>
      <c r="BC248" s="214">
        <v>55</v>
      </c>
      <c r="BD248" s="214">
        <v>43</v>
      </c>
      <c r="BE248" s="214">
        <v>0</v>
      </c>
      <c r="BF248" s="214">
        <v>12</v>
      </c>
      <c r="BG248" s="264">
        <v>0</v>
      </c>
      <c r="BH248" s="215" t="s">
        <v>312</v>
      </c>
      <c r="BI248" s="214">
        <v>36</v>
      </c>
      <c r="BJ248" s="214">
        <v>0</v>
      </c>
      <c r="BK248" s="214">
        <v>15</v>
      </c>
      <c r="BL248" s="215" t="s">
        <v>312</v>
      </c>
      <c r="BM248" s="214">
        <v>5</v>
      </c>
      <c r="BN248" s="214">
        <v>7</v>
      </c>
      <c r="BO248" s="214">
        <v>41</v>
      </c>
      <c r="BP248" s="214">
        <v>2</v>
      </c>
      <c r="BQ248" s="214">
        <v>46</v>
      </c>
      <c r="BR248" s="214">
        <v>5</v>
      </c>
      <c r="BS248" s="215" t="s">
        <v>312</v>
      </c>
      <c r="BT248" s="264">
        <v>0</v>
      </c>
      <c r="BU248" s="215" t="s">
        <v>312</v>
      </c>
      <c r="BV248" s="214">
        <v>25</v>
      </c>
      <c r="BW248" s="214">
        <v>25</v>
      </c>
      <c r="BX248" s="266">
        <v>5</v>
      </c>
      <c r="BY248" s="261">
        <f t="shared" si="10"/>
        <v>0.35714285714285715</v>
      </c>
      <c r="BZ248" s="261">
        <f t="shared" si="11"/>
        <v>0.16071428571428573</v>
      </c>
      <c r="CA248" s="267"/>
    </row>
    <row r="249" spans="1:79" s="260" customFormat="1" ht="15.75" hidden="1" x14ac:dyDescent="0.25">
      <c r="A249" s="257" t="str">
        <f t="shared" si="9"/>
        <v>2017Provinces/territories with available dataNurse practitioners</v>
      </c>
      <c r="B249" s="213">
        <v>2017</v>
      </c>
      <c r="C249" s="213"/>
      <c r="D249" s="213"/>
      <c r="E249" s="208" t="s">
        <v>357</v>
      </c>
      <c r="F249" s="209" t="s">
        <v>5</v>
      </c>
      <c r="G249" s="214">
        <v>5274</v>
      </c>
      <c r="H249" s="268" t="s">
        <v>233</v>
      </c>
      <c r="I249" s="268" t="s">
        <v>233</v>
      </c>
      <c r="J249" s="268" t="s">
        <v>233</v>
      </c>
      <c r="K249" s="268" t="s">
        <v>233</v>
      </c>
      <c r="L249" s="268" t="s">
        <v>233</v>
      </c>
      <c r="M249" s="268" t="s">
        <v>233</v>
      </c>
      <c r="N249" s="268" t="s">
        <v>233</v>
      </c>
      <c r="O249" s="268" t="s">
        <v>233</v>
      </c>
      <c r="P249" s="268" t="s">
        <v>233</v>
      </c>
      <c r="Q249" s="268" t="s">
        <v>233</v>
      </c>
      <c r="R249" s="268" t="s">
        <v>233</v>
      </c>
      <c r="S249" s="268" t="s">
        <v>233</v>
      </c>
      <c r="T249" s="268" t="s">
        <v>233</v>
      </c>
      <c r="U249" s="268" t="s">
        <v>233</v>
      </c>
      <c r="V249" s="268" t="s">
        <v>233</v>
      </c>
      <c r="W249" s="214">
        <v>4967</v>
      </c>
      <c r="X249" s="214">
        <v>6</v>
      </c>
      <c r="Y249" s="214">
        <v>15</v>
      </c>
      <c r="Z249" s="214">
        <v>65</v>
      </c>
      <c r="AA249" s="214">
        <v>21</v>
      </c>
      <c r="AB249" s="214">
        <v>200</v>
      </c>
      <c r="AC249" s="214">
        <v>4898</v>
      </c>
      <c r="AD249" s="214">
        <v>376</v>
      </c>
      <c r="AE249" s="264">
        <v>0</v>
      </c>
      <c r="AF249" s="265">
        <v>44.4</v>
      </c>
      <c r="AG249" s="214">
        <v>154</v>
      </c>
      <c r="AH249" s="214">
        <v>1944</v>
      </c>
      <c r="AI249" s="214">
        <v>1449</v>
      </c>
      <c r="AJ249" s="214">
        <v>1245</v>
      </c>
      <c r="AK249" s="214">
        <v>358</v>
      </c>
      <c r="AL249" s="214">
        <v>105</v>
      </c>
      <c r="AM249" s="214">
        <v>12</v>
      </c>
      <c r="AN249" s="264">
        <v>0</v>
      </c>
      <c r="AO249" s="214">
        <v>4974</v>
      </c>
      <c r="AP249" s="214">
        <v>241</v>
      </c>
      <c r="AQ249" s="214">
        <v>3</v>
      </c>
      <c r="AR249" s="214">
        <v>1384</v>
      </c>
      <c r="AS249" s="214">
        <v>1778</v>
      </c>
      <c r="AT249" s="214">
        <v>1144</v>
      </c>
      <c r="AU249" s="214">
        <v>4974</v>
      </c>
      <c r="AV249" s="214">
        <v>241</v>
      </c>
      <c r="AW249" s="214">
        <v>3</v>
      </c>
      <c r="AX249" s="214">
        <v>1384</v>
      </c>
      <c r="AY249" s="214">
        <v>1778</v>
      </c>
      <c r="AZ249" s="214">
        <v>1144</v>
      </c>
      <c r="BA249" s="214">
        <v>958</v>
      </c>
      <c r="BB249" s="264">
        <v>10</v>
      </c>
      <c r="BC249" s="214">
        <v>4967</v>
      </c>
      <c r="BD249" s="214">
        <v>3835</v>
      </c>
      <c r="BE249" s="214">
        <v>914</v>
      </c>
      <c r="BF249" s="214">
        <v>218</v>
      </c>
      <c r="BG249" s="214">
        <v>0</v>
      </c>
      <c r="BH249" s="214">
        <v>1868</v>
      </c>
      <c r="BI249" s="214">
        <v>1759</v>
      </c>
      <c r="BJ249" s="214">
        <v>168</v>
      </c>
      <c r="BK249" s="214">
        <v>1150</v>
      </c>
      <c r="BL249" s="214">
        <v>18</v>
      </c>
      <c r="BM249" s="214">
        <v>239</v>
      </c>
      <c r="BN249" s="214">
        <v>66</v>
      </c>
      <c r="BO249" s="214">
        <v>4644</v>
      </c>
      <c r="BP249" s="214">
        <v>18</v>
      </c>
      <c r="BQ249" s="214">
        <v>4775</v>
      </c>
      <c r="BR249" s="214">
        <v>59</v>
      </c>
      <c r="BS249" s="214">
        <v>101</v>
      </c>
      <c r="BT249" s="214">
        <v>3</v>
      </c>
      <c r="BU249" s="214">
        <v>25</v>
      </c>
      <c r="BV249" s="214">
        <v>4117</v>
      </c>
      <c r="BW249" s="214">
        <v>844</v>
      </c>
      <c r="BX249" s="266">
        <v>6</v>
      </c>
      <c r="BY249" s="261" t="str">
        <f t="shared" si="10"/>
        <v>—</v>
      </c>
      <c r="BZ249" s="261" t="str">
        <f t="shared" si="11"/>
        <v>—</v>
      </c>
      <c r="CA249" s="267"/>
    </row>
    <row r="250" spans="1:79" s="260" customFormat="1" hidden="1" x14ac:dyDescent="0.25">
      <c r="A250" s="257" t="str">
        <f t="shared" si="9"/>
        <v>2018Newfoundland and LabradorNurse practitioners</v>
      </c>
      <c r="B250" s="213">
        <v>2018</v>
      </c>
      <c r="C250" s="213"/>
      <c r="D250" s="213"/>
      <c r="E250" s="209" t="s">
        <v>14</v>
      </c>
      <c r="F250" s="209" t="s">
        <v>5</v>
      </c>
      <c r="G250" s="214">
        <v>168</v>
      </c>
      <c r="H250" s="214">
        <v>18</v>
      </c>
      <c r="I250" s="214">
        <v>16</v>
      </c>
      <c r="J250" s="214">
        <v>150</v>
      </c>
      <c r="K250" s="214">
        <v>7</v>
      </c>
      <c r="L250" s="214">
        <v>9</v>
      </c>
      <c r="M250" s="214">
        <v>2</v>
      </c>
      <c r="N250" s="264">
        <v>0</v>
      </c>
      <c r="O250" s="214">
        <v>2</v>
      </c>
      <c r="P250" s="214">
        <v>7</v>
      </c>
      <c r="Q250" s="214">
        <v>7</v>
      </c>
      <c r="R250" s="264">
        <v>0</v>
      </c>
      <c r="S250" s="214">
        <v>21</v>
      </c>
      <c r="T250" s="214">
        <v>100</v>
      </c>
      <c r="U250" s="214">
        <v>29</v>
      </c>
      <c r="V250" s="264">
        <v>0</v>
      </c>
      <c r="W250" s="214">
        <v>164</v>
      </c>
      <c r="X250" s="264">
        <v>0</v>
      </c>
      <c r="Y250" s="214">
        <v>0</v>
      </c>
      <c r="Z250" s="264">
        <v>2</v>
      </c>
      <c r="AA250" s="214">
        <v>1</v>
      </c>
      <c r="AB250" s="214">
        <v>1</v>
      </c>
      <c r="AC250" s="214">
        <v>144</v>
      </c>
      <c r="AD250" s="214">
        <v>24</v>
      </c>
      <c r="AE250" s="264">
        <v>0</v>
      </c>
      <c r="AF250" s="265">
        <v>45.9</v>
      </c>
      <c r="AG250" s="214">
        <v>3</v>
      </c>
      <c r="AH250" s="214">
        <v>47</v>
      </c>
      <c r="AI250" s="214">
        <v>53</v>
      </c>
      <c r="AJ250" s="214">
        <v>53</v>
      </c>
      <c r="AK250" s="214">
        <v>6</v>
      </c>
      <c r="AL250" s="214">
        <v>5</v>
      </c>
      <c r="AM250" s="214">
        <v>1</v>
      </c>
      <c r="AN250" s="264">
        <v>0</v>
      </c>
      <c r="AO250" s="214">
        <v>167</v>
      </c>
      <c r="AP250" s="214">
        <v>1</v>
      </c>
      <c r="AQ250" s="214">
        <v>0</v>
      </c>
      <c r="AR250" s="214">
        <v>28</v>
      </c>
      <c r="AS250" s="214">
        <v>43</v>
      </c>
      <c r="AT250" s="214">
        <v>60</v>
      </c>
      <c r="AU250" s="214">
        <v>167</v>
      </c>
      <c r="AV250" s="214">
        <v>1</v>
      </c>
      <c r="AW250" s="214">
        <v>0</v>
      </c>
      <c r="AX250" s="214">
        <v>28</v>
      </c>
      <c r="AY250" s="214">
        <v>43</v>
      </c>
      <c r="AZ250" s="214">
        <v>60</v>
      </c>
      <c r="BA250" s="214">
        <v>37</v>
      </c>
      <c r="BB250" s="214">
        <v>0</v>
      </c>
      <c r="BC250" s="214">
        <v>164</v>
      </c>
      <c r="BD250" s="214">
        <v>134</v>
      </c>
      <c r="BE250" s="214">
        <v>10</v>
      </c>
      <c r="BF250" s="214">
        <v>20</v>
      </c>
      <c r="BG250" s="214">
        <v>0</v>
      </c>
      <c r="BH250" s="214">
        <v>71</v>
      </c>
      <c r="BI250" s="214">
        <v>46</v>
      </c>
      <c r="BJ250" s="214">
        <v>16</v>
      </c>
      <c r="BK250" s="214">
        <v>31</v>
      </c>
      <c r="BL250" s="214">
        <v>0</v>
      </c>
      <c r="BM250" s="214">
        <v>6</v>
      </c>
      <c r="BN250" s="214">
        <v>6</v>
      </c>
      <c r="BO250" s="214">
        <v>152</v>
      </c>
      <c r="BP250" s="214">
        <v>0</v>
      </c>
      <c r="BQ250" s="214">
        <v>153</v>
      </c>
      <c r="BR250" s="214">
        <v>3</v>
      </c>
      <c r="BS250" s="214">
        <v>8</v>
      </c>
      <c r="BT250" s="264">
        <v>0</v>
      </c>
      <c r="BU250" s="214">
        <v>0</v>
      </c>
      <c r="BV250" s="214">
        <v>102</v>
      </c>
      <c r="BW250" s="214">
        <v>62</v>
      </c>
      <c r="BX250" s="216">
        <v>0</v>
      </c>
      <c r="BY250" s="261">
        <f t="shared" si="10"/>
        <v>0.10714285714285714</v>
      </c>
      <c r="BZ250" s="261">
        <f t="shared" si="11"/>
        <v>9.5238095238095233E-2</v>
      </c>
      <c r="CA250" s="267"/>
    </row>
    <row r="251" spans="1:79" s="260" customFormat="1" hidden="1" x14ac:dyDescent="0.25">
      <c r="A251" s="257" t="str">
        <f t="shared" si="9"/>
        <v>2018Prince Edward IslandNurse practitioners</v>
      </c>
      <c r="B251" s="213">
        <v>2018</v>
      </c>
      <c r="C251" s="213"/>
      <c r="D251" s="213"/>
      <c r="E251" s="209" t="s">
        <v>15</v>
      </c>
      <c r="F251" s="209" t="s">
        <v>5</v>
      </c>
      <c r="G251" s="215">
        <v>29</v>
      </c>
      <c r="H251" s="215">
        <v>6</v>
      </c>
      <c r="I251" s="264">
        <v>1</v>
      </c>
      <c r="J251" s="264">
        <v>23</v>
      </c>
      <c r="K251" s="215">
        <v>3</v>
      </c>
      <c r="L251" s="264">
        <v>2</v>
      </c>
      <c r="M251" s="264">
        <v>1</v>
      </c>
      <c r="N251" s="264">
        <v>0</v>
      </c>
      <c r="O251" s="264">
        <v>0</v>
      </c>
      <c r="P251" s="264">
        <v>0</v>
      </c>
      <c r="Q251" s="264">
        <v>1</v>
      </c>
      <c r="R251" s="264">
        <v>0</v>
      </c>
      <c r="S251" s="264">
        <v>3</v>
      </c>
      <c r="T251" s="215">
        <v>20</v>
      </c>
      <c r="U251" s="215">
        <v>0</v>
      </c>
      <c r="V251" s="264">
        <v>0</v>
      </c>
      <c r="W251" s="215">
        <v>28</v>
      </c>
      <c r="X251" s="264">
        <v>0</v>
      </c>
      <c r="Y251" s="264">
        <v>0</v>
      </c>
      <c r="Z251" s="264">
        <v>1</v>
      </c>
      <c r="AA251" s="264">
        <v>0</v>
      </c>
      <c r="AB251" s="215">
        <v>0</v>
      </c>
      <c r="AC251" s="215">
        <v>28</v>
      </c>
      <c r="AD251" s="264">
        <v>1</v>
      </c>
      <c r="AE251" s="264">
        <v>0</v>
      </c>
      <c r="AF251" s="270">
        <v>40.4</v>
      </c>
      <c r="AG251" s="264">
        <v>0</v>
      </c>
      <c r="AH251" s="215">
        <v>15</v>
      </c>
      <c r="AI251" s="215">
        <v>12</v>
      </c>
      <c r="AJ251" s="215">
        <v>2</v>
      </c>
      <c r="AK251" s="264">
        <v>0</v>
      </c>
      <c r="AL251" s="264">
        <v>0</v>
      </c>
      <c r="AM251" s="264">
        <v>0</v>
      </c>
      <c r="AN251" s="264">
        <v>0</v>
      </c>
      <c r="AO251" s="215">
        <v>27</v>
      </c>
      <c r="AP251" s="215">
        <v>1</v>
      </c>
      <c r="AQ251" s="264">
        <v>1</v>
      </c>
      <c r="AR251" s="264">
        <v>9</v>
      </c>
      <c r="AS251" s="215">
        <v>16</v>
      </c>
      <c r="AT251" s="264">
        <v>2</v>
      </c>
      <c r="AU251" s="215">
        <v>27</v>
      </c>
      <c r="AV251" s="215">
        <v>1</v>
      </c>
      <c r="AW251" s="264">
        <v>1</v>
      </c>
      <c r="AX251" s="264">
        <v>9</v>
      </c>
      <c r="AY251" s="215">
        <v>16</v>
      </c>
      <c r="AZ251" s="264">
        <v>2</v>
      </c>
      <c r="BA251" s="215">
        <v>2</v>
      </c>
      <c r="BB251" s="264">
        <v>0</v>
      </c>
      <c r="BC251" s="215">
        <v>28</v>
      </c>
      <c r="BD251" s="215">
        <v>21</v>
      </c>
      <c r="BE251" s="215">
        <v>2</v>
      </c>
      <c r="BF251" s="264">
        <v>5</v>
      </c>
      <c r="BG251" s="264">
        <v>0</v>
      </c>
      <c r="BH251" s="215">
        <v>3</v>
      </c>
      <c r="BI251" s="215">
        <v>17</v>
      </c>
      <c r="BJ251" s="215">
        <v>3</v>
      </c>
      <c r="BK251" s="215">
        <v>5</v>
      </c>
      <c r="BL251" s="264">
        <v>0</v>
      </c>
      <c r="BM251" s="215">
        <v>1</v>
      </c>
      <c r="BN251" s="264">
        <v>0</v>
      </c>
      <c r="BO251" s="215">
        <v>27</v>
      </c>
      <c r="BP251" s="264">
        <v>0</v>
      </c>
      <c r="BQ251" s="215">
        <v>26</v>
      </c>
      <c r="BR251" s="264">
        <v>1</v>
      </c>
      <c r="BS251" s="264">
        <v>1</v>
      </c>
      <c r="BT251" s="264">
        <v>0</v>
      </c>
      <c r="BU251" s="264">
        <v>0</v>
      </c>
      <c r="BV251" s="215">
        <v>17</v>
      </c>
      <c r="BW251" s="264">
        <v>11</v>
      </c>
      <c r="BX251" s="266">
        <v>0</v>
      </c>
      <c r="BY251" s="261">
        <f t="shared" si="10"/>
        <v>0.20689655172413793</v>
      </c>
      <c r="BZ251" s="261">
        <f t="shared" si="11"/>
        <v>3.4482758620689655E-2</v>
      </c>
      <c r="CA251" s="267"/>
    </row>
    <row r="252" spans="1:79" s="260" customFormat="1" hidden="1" x14ac:dyDescent="0.25">
      <c r="A252" s="257" t="str">
        <f t="shared" si="9"/>
        <v>2018Nova ScotiaNurse practitioners</v>
      </c>
      <c r="B252" s="213">
        <v>2018</v>
      </c>
      <c r="C252" s="213"/>
      <c r="D252" s="213"/>
      <c r="E252" s="209" t="s">
        <v>16</v>
      </c>
      <c r="F252" s="209" t="s">
        <v>5</v>
      </c>
      <c r="G252" s="215">
        <v>182</v>
      </c>
      <c r="H252" s="215">
        <v>28</v>
      </c>
      <c r="I252" s="215">
        <v>8</v>
      </c>
      <c r="J252" s="215">
        <v>154</v>
      </c>
      <c r="K252" s="215">
        <v>8</v>
      </c>
      <c r="L252" s="215">
        <v>19</v>
      </c>
      <c r="M252" s="215">
        <v>1</v>
      </c>
      <c r="N252" s="264">
        <v>0</v>
      </c>
      <c r="O252" s="215">
        <v>2</v>
      </c>
      <c r="P252" s="264">
        <v>3</v>
      </c>
      <c r="Q252" s="215">
        <v>3</v>
      </c>
      <c r="R252" s="264">
        <v>0</v>
      </c>
      <c r="S252" s="215">
        <v>15</v>
      </c>
      <c r="T252" s="215">
        <v>98</v>
      </c>
      <c r="U252" s="215">
        <v>41</v>
      </c>
      <c r="V252" s="264">
        <v>0</v>
      </c>
      <c r="W252" s="215">
        <v>175</v>
      </c>
      <c r="X252" s="264">
        <v>0</v>
      </c>
      <c r="Y252" s="264">
        <v>0</v>
      </c>
      <c r="Z252" s="215">
        <v>0</v>
      </c>
      <c r="AA252" s="264">
        <v>0</v>
      </c>
      <c r="AB252" s="215">
        <v>7</v>
      </c>
      <c r="AC252" s="215">
        <v>175</v>
      </c>
      <c r="AD252" s="215">
        <v>7</v>
      </c>
      <c r="AE252" s="264">
        <v>0</v>
      </c>
      <c r="AF252" s="270">
        <v>46.2</v>
      </c>
      <c r="AG252" s="215">
        <v>5</v>
      </c>
      <c r="AH252" s="215">
        <v>45</v>
      </c>
      <c r="AI252" s="215">
        <v>61</v>
      </c>
      <c r="AJ252" s="215">
        <v>58</v>
      </c>
      <c r="AK252" s="215">
        <v>10</v>
      </c>
      <c r="AL252" s="215">
        <v>2</v>
      </c>
      <c r="AM252" s="215">
        <v>1</v>
      </c>
      <c r="AN252" s="264">
        <v>0</v>
      </c>
      <c r="AO252" s="215">
        <v>178</v>
      </c>
      <c r="AP252" s="215">
        <v>4</v>
      </c>
      <c r="AQ252" s="264">
        <v>0</v>
      </c>
      <c r="AR252" s="215">
        <v>28</v>
      </c>
      <c r="AS252" s="215">
        <v>53</v>
      </c>
      <c r="AT252" s="215">
        <v>52</v>
      </c>
      <c r="AU252" s="215">
        <v>178</v>
      </c>
      <c r="AV252" s="215">
        <v>4</v>
      </c>
      <c r="AW252" s="264">
        <v>0</v>
      </c>
      <c r="AX252" s="215">
        <v>28</v>
      </c>
      <c r="AY252" s="215">
        <v>53</v>
      </c>
      <c r="AZ252" s="215">
        <v>52</v>
      </c>
      <c r="BA252" s="215">
        <v>49</v>
      </c>
      <c r="BB252" s="264">
        <v>0</v>
      </c>
      <c r="BC252" s="215">
        <v>175</v>
      </c>
      <c r="BD252" s="215">
        <v>147</v>
      </c>
      <c r="BE252" s="264">
        <v>15</v>
      </c>
      <c r="BF252" s="215">
        <v>13</v>
      </c>
      <c r="BG252" s="264">
        <v>0</v>
      </c>
      <c r="BH252" s="215">
        <v>70</v>
      </c>
      <c r="BI252" s="215">
        <v>80</v>
      </c>
      <c r="BJ252" s="264">
        <v>3</v>
      </c>
      <c r="BK252" s="215">
        <v>22</v>
      </c>
      <c r="BL252" s="215">
        <v>0</v>
      </c>
      <c r="BM252" s="215">
        <v>14</v>
      </c>
      <c r="BN252" s="215">
        <v>2</v>
      </c>
      <c r="BO252" s="215">
        <v>159</v>
      </c>
      <c r="BP252" s="264">
        <v>0</v>
      </c>
      <c r="BQ252" s="215">
        <v>165</v>
      </c>
      <c r="BR252" s="215">
        <v>3</v>
      </c>
      <c r="BS252" s="215">
        <v>7</v>
      </c>
      <c r="BT252" s="264">
        <v>0</v>
      </c>
      <c r="BU252" s="264">
        <v>0</v>
      </c>
      <c r="BV252" s="215">
        <v>119</v>
      </c>
      <c r="BW252" s="264">
        <v>56</v>
      </c>
      <c r="BX252" s="271">
        <v>0</v>
      </c>
      <c r="BY252" s="261">
        <f t="shared" si="10"/>
        <v>0.15384615384615385</v>
      </c>
      <c r="BZ252" s="261">
        <f t="shared" si="11"/>
        <v>4.3956043956043959E-2</v>
      </c>
      <c r="CA252" s="267"/>
    </row>
    <row r="253" spans="1:79" s="260" customFormat="1" hidden="1" x14ac:dyDescent="0.25">
      <c r="A253" s="257" t="str">
        <f t="shared" si="9"/>
        <v>2018New BrunswickNurse practitioners</v>
      </c>
      <c r="B253" s="213">
        <v>2018</v>
      </c>
      <c r="C253" s="213"/>
      <c r="D253" s="213"/>
      <c r="E253" s="209" t="s">
        <v>17</v>
      </c>
      <c r="F253" s="209" t="s">
        <v>5</v>
      </c>
      <c r="G253" s="214">
        <v>130</v>
      </c>
      <c r="H253" s="214">
        <v>16</v>
      </c>
      <c r="I253" s="214">
        <v>9</v>
      </c>
      <c r="J253" s="214">
        <v>114</v>
      </c>
      <c r="K253" s="214">
        <v>12</v>
      </c>
      <c r="L253" s="214">
        <v>4</v>
      </c>
      <c r="M253" s="214">
        <v>0</v>
      </c>
      <c r="N253" s="264">
        <v>0</v>
      </c>
      <c r="O253" s="214">
        <v>3</v>
      </c>
      <c r="P253" s="214">
        <v>6</v>
      </c>
      <c r="Q253" s="214">
        <v>0</v>
      </c>
      <c r="R253" s="264">
        <v>0</v>
      </c>
      <c r="S253" s="214">
        <v>13</v>
      </c>
      <c r="T253" s="214">
        <v>84</v>
      </c>
      <c r="U253" s="214">
        <v>17</v>
      </c>
      <c r="V253" s="264">
        <v>0</v>
      </c>
      <c r="W253" s="214">
        <v>126</v>
      </c>
      <c r="X253" s="214">
        <v>0</v>
      </c>
      <c r="Y253" s="214">
        <v>0</v>
      </c>
      <c r="Z253" s="214">
        <v>1</v>
      </c>
      <c r="AA253" s="214">
        <v>3</v>
      </c>
      <c r="AB253" s="214">
        <v>0</v>
      </c>
      <c r="AC253" s="214">
        <v>122</v>
      </c>
      <c r="AD253" s="214">
        <v>8</v>
      </c>
      <c r="AE253" s="264">
        <v>0</v>
      </c>
      <c r="AF253" s="265">
        <v>43.3</v>
      </c>
      <c r="AG253" s="214">
        <v>3</v>
      </c>
      <c r="AH253" s="214">
        <v>50</v>
      </c>
      <c r="AI253" s="214">
        <v>40</v>
      </c>
      <c r="AJ253" s="214">
        <v>27</v>
      </c>
      <c r="AK253" s="214">
        <v>8</v>
      </c>
      <c r="AL253" s="214">
        <v>2</v>
      </c>
      <c r="AM253" s="214">
        <v>0</v>
      </c>
      <c r="AN253" s="264">
        <v>0</v>
      </c>
      <c r="AO253" s="214">
        <v>126</v>
      </c>
      <c r="AP253" s="214">
        <v>4</v>
      </c>
      <c r="AQ253" s="214">
        <v>0</v>
      </c>
      <c r="AR253" s="214">
        <v>27</v>
      </c>
      <c r="AS253" s="214">
        <v>53</v>
      </c>
      <c r="AT253" s="214">
        <v>30</v>
      </c>
      <c r="AU253" s="214">
        <v>126</v>
      </c>
      <c r="AV253" s="214">
        <v>4</v>
      </c>
      <c r="AW253" s="214">
        <v>0</v>
      </c>
      <c r="AX253" s="214">
        <v>27</v>
      </c>
      <c r="AY253" s="214">
        <v>53</v>
      </c>
      <c r="AZ253" s="214">
        <v>30</v>
      </c>
      <c r="BA253" s="214">
        <v>20</v>
      </c>
      <c r="BB253" s="214">
        <v>0</v>
      </c>
      <c r="BC253" s="214">
        <v>126</v>
      </c>
      <c r="BD253" s="214">
        <v>103</v>
      </c>
      <c r="BE253" s="214">
        <v>13</v>
      </c>
      <c r="BF253" s="214">
        <v>10</v>
      </c>
      <c r="BG253" s="214">
        <v>0</v>
      </c>
      <c r="BH253" s="214">
        <v>32</v>
      </c>
      <c r="BI253" s="214">
        <v>75</v>
      </c>
      <c r="BJ253" s="214">
        <v>4</v>
      </c>
      <c r="BK253" s="214">
        <v>15</v>
      </c>
      <c r="BL253" s="214">
        <v>0</v>
      </c>
      <c r="BM253" s="214">
        <v>13</v>
      </c>
      <c r="BN253" s="214">
        <v>1</v>
      </c>
      <c r="BO253" s="214">
        <v>112</v>
      </c>
      <c r="BP253" s="214">
        <v>0</v>
      </c>
      <c r="BQ253" s="214">
        <v>121</v>
      </c>
      <c r="BR253" s="214">
        <v>1</v>
      </c>
      <c r="BS253" s="214">
        <v>4</v>
      </c>
      <c r="BT253" s="214">
        <v>0</v>
      </c>
      <c r="BU253" s="214">
        <v>0</v>
      </c>
      <c r="BV253" s="214">
        <v>73</v>
      </c>
      <c r="BW253" s="214">
        <v>53</v>
      </c>
      <c r="BX253" s="216">
        <v>0</v>
      </c>
      <c r="BY253" s="261">
        <f t="shared" si="10"/>
        <v>0.12307692307692308</v>
      </c>
      <c r="BZ253" s="261">
        <f t="shared" si="11"/>
        <v>6.9230769230769235E-2</v>
      </c>
      <c r="CA253" s="267"/>
    </row>
    <row r="254" spans="1:79" s="260" customFormat="1" hidden="1" x14ac:dyDescent="0.25">
      <c r="A254" s="257" t="str">
        <f t="shared" si="9"/>
        <v>2018QuebecNurse practitioners</v>
      </c>
      <c r="B254" s="213">
        <v>2018</v>
      </c>
      <c r="C254" s="213"/>
      <c r="D254" s="213"/>
      <c r="E254" s="259" t="s">
        <v>18</v>
      </c>
      <c r="F254" s="209" t="s">
        <v>5</v>
      </c>
      <c r="G254" s="214">
        <v>509</v>
      </c>
      <c r="H254" s="214">
        <v>86</v>
      </c>
      <c r="I254" s="214">
        <v>17</v>
      </c>
      <c r="J254" s="214">
        <v>423</v>
      </c>
      <c r="K254" s="214">
        <v>42</v>
      </c>
      <c r="L254" s="214">
        <v>44</v>
      </c>
      <c r="M254" s="214">
        <v>0</v>
      </c>
      <c r="N254" s="264">
        <v>0</v>
      </c>
      <c r="O254" s="264">
        <v>9</v>
      </c>
      <c r="P254" s="264">
        <v>7</v>
      </c>
      <c r="Q254" s="264">
        <v>1</v>
      </c>
      <c r="R254" s="264">
        <v>0</v>
      </c>
      <c r="S254" s="214">
        <v>133</v>
      </c>
      <c r="T254" s="214">
        <v>278</v>
      </c>
      <c r="U254" s="214">
        <v>12</v>
      </c>
      <c r="V254" s="264">
        <v>0</v>
      </c>
      <c r="W254" s="214">
        <v>503</v>
      </c>
      <c r="X254" s="264">
        <v>1</v>
      </c>
      <c r="Y254" s="264">
        <v>0</v>
      </c>
      <c r="Z254" s="214">
        <v>5</v>
      </c>
      <c r="AA254" s="264">
        <v>0</v>
      </c>
      <c r="AB254" s="214">
        <v>0</v>
      </c>
      <c r="AC254" s="214">
        <v>462</v>
      </c>
      <c r="AD254" s="214">
        <v>47</v>
      </c>
      <c r="AE254" s="264">
        <v>0</v>
      </c>
      <c r="AF254" s="265">
        <v>37.799999999999997</v>
      </c>
      <c r="AG254" s="214">
        <v>27</v>
      </c>
      <c r="AH254" s="214">
        <v>322</v>
      </c>
      <c r="AI254" s="214">
        <v>125</v>
      </c>
      <c r="AJ254" s="214">
        <v>32</v>
      </c>
      <c r="AK254" s="214">
        <v>2</v>
      </c>
      <c r="AL254" s="214">
        <v>1</v>
      </c>
      <c r="AM254" s="214">
        <v>0</v>
      </c>
      <c r="AN254" s="264">
        <v>0</v>
      </c>
      <c r="AO254" s="214">
        <v>505</v>
      </c>
      <c r="AP254" s="214">
        <v>4</v>
      </c>
      <c r="AQ254" s="264">
        <v>0</v>
      </c>
      <c r="AR254" s="214">
        <v>123</v>
      </c>
      <c r="AS254" s="214">
        <v>301</v>
      </c>
      <c r="AT254" s="214">
        <v>65</v>
      </c>
      <c r="AU254" s="214">
        <v>505</v>
      </c>
      <c r="AV254" s="214">
        <v>4</v>
      </c>
      <c r="AW254" s="264">
        <v>0</v>
      </c>
      <c r="AX254" s="214">
        <v>123</v>
      </c>
      <c r="AY254" s="214">
        <v>301</v>
      </c>
      <c r="AZ254" s="214">
        <v>65</v>
      </c>
      <c r="BA254" s="214">
        <v>20</v>
      </c>
      <c r="BB254" s="264">
        <v>0</v>
      </c>
      <c r="BC254" s="214">
        <v>503</v>
      </c>
      <c r="BD254" s="214">
        <v>475</v>
      </c>
      <c r="BE254" s="214">
        <v>26</v>
      </c>
      <c r="BF254" s="214">
        <v>2</v>
      </c>
      <c r="BG254" s="264">
        <v>0</v>
      </c>
      <c r="BH254" s="214">
        <v>170</v>
      </c>
      <c r="BI254" s="214">
        <v>285</v>
      </c>
      <c r="BJ254" s="214">
        <v>29</v>
      </c>
      <c r="BK254" s="214">
        <v>19</v>
      </c>
      <c r="BL254" s="264">
        <v>0</v>
      </c>
      <c r="BM254" s="214">
        <v>7</v>
      </c>
      <c r="BN254" s="214">
        <v>6</v>
      </c>
      <c r="BO254" s="214">
        <v>490</v>
      </c>
      <c r="BP254" s="264">
        <v>0</v>
      </c>
      <c r="BQ254" s="214">
        <v>481</v>
      </c>
      <c r="BR254" s="214">
        <v>10</v>
      </c>
      <c r="BS254" s="214">
        <v>10</v>
      </c>
      <c r="BT254" s="264">
        <v>0</v>
      </c>
      <c r="BU254" s="264">
        <v>2</v>
      </c>
      <c r="BV254" s="214">
        <v>411</v>
      </c>
      <c r="BW254" s="214">
        <v>88</v>
      </c>
      <c r="BX254" s="266">
        <v>4</v>
      </c>
      <c r="BY254" s="261">
        <f t="shared" si="10"/>
        <v>0.16895874263261296</v>
      </c>
      <c r="BZ254" s="261">
        <f t="shared" si="11"/>
        <v>3.3398821218074658E-2</v>
      </c>
      <c r="CA254" s="267"/>
    </row>
    <row r="255" spans="1:79" s="260" customFormat="1" hidden="1" x14ac:dyDescent="0.25">
      <c r="A255" s="257" t="str">
        <f t="shared" si="9"/>
        <v>2018OntarioNurse practitioners</v>
      </c>
      <c r="B255" s="213">
        <v>2018</v>
      </c>
      <c r="C255" s="213"/>
      <c r="D255" s="213"/>
      <c r="E255" s="259" t="s">
        <v>19</v>
      </c>
      <c r="F255" s="209" t="s">
        <v>5</v>
      </c>
      <c r="G255" s="214">
        <v>3206</v>
      </c>
      <c r="H255" s="214">
        <v>279</v>
      </c>
      <c r="I255" s="214">
        <v>69</v>
      </c>
      <c r="J255" s="264">
        <v>2927</v>
      </c>
      <c r="K255" s="214">
        <v>155</v>
      </c>
      <c r="L255" s="214">
        <v>113</v>
      </c>
      <c r="M255" s="264">
        <v>11</v>
      </c>
      <c r="N255" s="264">
        <v>0</v>
      </c>
      <c r="O255" s="264">
        <v>8</v>
      </c>
      <c r="P255" s="264">
        <v>30</v>
      </c>
      <c r="Q255" s="264">
        <v>31</v>
      </c>
      <c r="R255" s="264">
        <v>0</v>
      </c>
      <c r="S255" s="214">
        <v>480</v>
      </c>
      <c r="T255" s="214">
        <v>1731</v>
      </c>
      <c r="U255" s="264">
        <v>716</v>
      </c>
      <c r="V255" s="264">
        <v>0</v>
      </c>
      <c r="W255" s="214">
        <v>3032</v>
      </c>
      <c r="X255" s="264">
        <v>10</v>
      </c>
      <c r="Y255" s="264">
        <v>5</v>
      </c>
      <c r="Z255" s="264">
        <v>55</v>
      </c>
      <c r="AA255" s="264">
        <v>25</v>
      </c>
      <c r="AB255" s="264">
        <v>79</v>
      </c>
      <c r="AC255" s="214">
        <v>2999</v>
      </c>
      <c r="AD255" s="214">
        <v>207</v>
      </c>
      <c r="AE255" s="264">
        <v>0</v>
      </c>
      <c r="AF255" s="265">
        <v>44.9</v>
      </c>
      <c r="AG255" s="264">
        <v>84</v>
      </c>
      <c r="AH255" s="214">
        <v>1188</v>
      </c>
      <c r="AI255" s="214">
        <v>788</v>
      </c>
      <c r="AJ255" s="214">
        <v>807</v>
      </c>
      <c r="AK255" s="264">
        <v>249</v>
      </c>
      <c r="AL255" s="264">
        <v>79</v>
      </c>
      <c r="AM255" s="264">
        <v>11</v>
      </c>
      <c r="AN255" s="264">
        <v>0</v>
      </c>
      <c r="AO255" s="214">
        <v>3038</v>
      </c>
      <c r="AP255" s="214">
        <v>167</v>
      </c>
      <c r="AQ255" s="214">
        <v>1</v>
      </c>
      <c r="AR255" s="214">
        <v>857</v>
      </c>
      <c r="AS255" s="214">
        <v>1005</v>
      </c>
      <c r="AT255" s="214">
        <v>670</v>
      </c>
      <c r="AU255" s="214">
        <v>3038</v>
      </c>
      <c r="AV255" s="214">
        <v>167</v>
      </c>
      <c r="AW255" s="214">
        <v>1</v>
      </c>
      <c r="AX255" s="214">
        <v>857</v>
      </c>
      <c r="AY255" s="214">
        <v>1005</v>
      </c>
      <c r="AZ255" s="214">
        <v>670</v>
      </c>
      <c r="BA255" s="214">
        <v>674</v>
      </c>
      <c r="BB255" s="264">
        <v>0</v>
      </c>
      <c r="BC255" s="214">
        <v>3032</v>
      </c>
      <c r="BD255" s="214">
        <v>2352</v>
      </c>
      <c r="BE255" s="214">
        <v>580</v>
      </c>
      <c r="BF255" s="214">
        <v>100</v>
      </c>
      <c r="BG255" s="264">
        <v>0</v>
      </c>
      <c r="BH255" s="214">
        <v>1175</v>
      </c>
      <c r="BI255" s="214">
        <v>820</v>
      </c>
      <c r="BJ255" s="214">
        <v>102</v>
      </c>
      <c r="BK255" s="214">
        <v>935</v>
      </c>
      <c r="BL255" s="264">
        <v>0</v>
      </c>
      <c r="BM255" s="214">
        <v>141</v>
      </c>
      <c r="BN255" s="264">
        <v>30</v>
      </c>
      <c r="BO255" s="214">
        <v>2858</v>
      </c>
      <c r="BP255" s="264">
        <v>3</v>
      </c>
      <c r="BQ255" s="214">
        <v>2949</v>
      </c>
      <c r="BR255" s="264">
        <v>19</v>
      </c>
      <c r="BS255" s="214">
        <v>59</v>
      </c>
      <c r="BT255" s="264" t="s">
        <v>233</v>
      </c>
      <c r="BU255" s="264">
        <v>5</v>
      </c>
      <c r="BV255" s="214">
        <v>2674</v>
      </c>
      <c r="BW255" s="214">
        <v>358</v>
      </c>
      <c r="BX255" s="266">
        <v>0</v>
      </c>
      <c r="BY255" s="261">
        <f t="shared" si="10"/>
        <v>8.7024329382407992E-2</v>
      </c>
      <c r="BZ255" s="261">
        <f t="shared" si="11"/>
        <v>2.1522145976294448E-2</v>
      </c>
      <c r="CA255" s="267"/>
    </row>
    <row r="256" spans="1:79" s="260" customFormat="1" hidden="1" x14ac:dyDescent="0.25">
      <c r="A256" s="257" t="str">
        <f t="shared" si="9"/>
        <v>2018ManitobaNurse practitioners</v>
      </c>
      <c r="B256" s="213">
        <v>2018</v>
      </c>
      <c r="C256" s="213"/>
      <c r="D256" s="213"/>
      <c r="E256" s="209" t="s">
        <v>20</v>
      </c>
      <c r="F256" s="209" t="s">
        <v>5</v>
      </c>
      <c r="G256" s="214">
        <v>193</v>
      </c>
      <c r="H256" s="214">
        <v>18</v>
      </c>
      <c r="I256" s="214">
        <v>6</v>
      </c>
      <c r="J256" s="214">
        <v>175</v>
      </c>
      <c r="K256" s="214">
        <v>11</v>
      </c>
      <c r="L256" s="214">
        <v>6</v>
      </c>
      <c r="M256" s="214">
        <v>1</v>
      </c>
      <c r="N256" s="264">
        <v>0</v>
      </c>
      <c r="O256" s="264">
        <v>1</v>
      </c>
      <c r="P256" s="264">
        <v>4</v>
      </c>
      <c r="Q256" s="264">
        <v>1</v>
      </c>
      <c r="R256" s="264">
        <v>0</v>
      </c>
      <c r="S256" s="214">
        <v>30</v>
      </c>
      <c r="T256" s="214">
        <v>125</v>
      </c>
      <c r="U256" s="214">
        <v>20</v>
      </c>
      <c r="V256" s="264">
        <v>0</v>
      </c>
      <c r="W256" s="274">
        <v>174</v>
      </c>
      <c r="X256" s="274">
        <v>2</v>
      </c>
      <c r="Y256" s="274">
        <v>2</v>
      </c>
      <c r="Z256" s="274">
        <v>2</v>
      </c>
      <c r="AA256" s="274">
        <v>1</v>
      </c>
      <c r="AB256" s="274">
        <v>12</v>
      </c>
      <c r="AC256" s="214">
        <v>174</v>
      </c>
      <c r="AD256" s="214">
        <v>19</v>
      </c>
      <c r="AE256" s="264">
        <v>0</v>
      </c>
      <c r="AF256" s="265">
        <v>44.3</v>
      </c>
      <c r="AG256" s="214">
        <v>7</v>
      </c>
      <c r="AH256" s="214">
        <v>71</v>
      </c>
      <c r="AI256" s="214">
        <v>65</v>
      </c>
      <c r="AJ256" s="214">
        <v>41</v>
      </c>
      <c r="AK256" s="214">
        <v>4</v>
      </c>
      <c r="AL256" s="214">
        <v>3</v>
      </c>
      <c r="AM256" s="264">
        <v>2</v>
      </c>
      <c r="AN256" s="264">
        <v>0</v>
      </c>
      <c r="AO256" s="214">
        <v>189</v>
      </c>
      <c r="AP256" s="214">
        <v>4</v>
      </c>
      <c r="AQ256" s="264">
        <v>0</v>
      </c>
      <c r="AR256" s="214">
        <v>36</v>
      </c>
      <c r="AS256" s="214">
        <v>83</v>
      </c>
      <c r="AT256" s="214">
        <v>49</v>
      </c>
      <c r="AU256" s="214">
        <v>189</v>
      </c>
      <c r="AV256" s="214">
        <v>4</v>
      </c>
      <c r="AW256" s="264">
        <v>0</v>
      </c>
      <c r="AX256" s="214">
        <v>36</v>
      </c>
      <c r="AY256" s="214">
        <v>83</v>
      </c>
      <c r="AZ256" s="214">
        <v>49</v>
      </c>
      <c r="BA256" s="214">
        <v>25</v>
      </c>
      <c r="BB256" s="264">
        <v>0</v>
      </c>
      <c r="BC256" s="214">
        <v>174</v>
      </c>
      <c r="BD256" s="214">
        <v>97</v>
      </c>
      <c r="BE256" s="214">
        <v>62</v>
      </c>
      <c r="BF256" s="214">
        <v>14</v>
      </c>
      <c r="BG256" s="264">
        <v>1</v>
      </c>
      <c r="BH256" s="214">
        <v>27</v>
      </c>
      <c r="BI256" s="214">
        <v>105</v>
      </c>
      <c r="BJ256" s="214">
        <v>4</v>
      </c>
      <c r="BK256" s="214">
        <v>38</v>
      </c>
      <c r="BL256" s="264">
        <v>0</v>
      </c>
      <c r="BM256" s="214">
        <v>4</v>
      </c>
      <c r="BN256" s="264">
        <v>2</v>
      </c>
      <c r="BO256" s="214">
        <v>168</v>
      </c>
      <c r="BP256" s="264">
        <v>0</v>
      </c>
      <c r="BQ256" s="214">
        <v>167</v>
      </c>
      <c r="BR256" s="214">
        <v>1</v>
      </c>
      <c r="BS256" s="214">
        <v>6</v>
      </c>
      <c r="BT256" s="214">
        <v>0</v>
      </c>
      <c r="BU256" s="264">
        <v>0</v>
      </c>
      <c r="BV256" s="214">
        <v>134</v>
      </c>
      <c r="BW256" s="214">
        <v>40</v>
      </c>
      <c r="BX256" s="266">
        <v>0</v>
      </c>
      <c r="BY256" s="261">
        <f t="shared" si="10"/>
        <v>9.3264248704663211E-2</v>
      </c>
      <c r="BZ256" s="261">
        <f t="shared" si="11"/>
        <v>3.1088082901554404E-2</v>
      </c>
      <c r="CA256" s="267"/>
    </row>
    <row r="257" spans="1:79" s="260" customFormat="1" hidden="1" x14ac:dyDescent="0.25">
      <c r="A257" s="257" t="str">
        <f t="shared" si="9"/>
        <v>2018SaskatchewanNurse practitioners</v>
      </c>
      <c r="B257" s="213">
        <v>2018</v>
      </c>
      <c r="C257" s="213"/>
      <c r="D257" s="213"/>
      <c r="E257" s="259" t="s">
        <v>21</v>
      </c>
      <c r="F257" s="209" t="s">
        <v>5</v>
      </c>
      <c r="G257" s="214">
        <v>228</v>
      </c>
      <c r="H257" s="214">
        <v>21</v>
      </c>
      <c r="I257" s="214">
        <v>11</v>
      </c>
      <c r="J257" s="214">
        <v>207</v>
      </c>
      <c r="K257" s="214">
        <v>13</v>
      </c>
      <c r="L257" s="214">
        <v>7</v>
      </c>
      <c r="M257" s="214">
        <v>1</v>
      </c>
      <c r="N257" s="264">
        <v>0</v>
      </c>
      <c r="O257" s="264">
        <v>3</v>
      </c>
      <c r="P257" s="264">
        <v>4</v>
      </c>
      <c r="Q257" s="264">
        <v>4</v>
      </c>
      <c r="R257" s="264">
        <v>0</v>
      </c>
      <c r="S257" s="214">
        <v>28</v>
      </c>
      <c r="T257" s="214">
        <v>115</v>
      </c>
      <c r="U257" s="214">
        <v>64</v>
      </c>
      <c r="V257" s="264">
        <v>0</v>
      </c>
      <c r="W257" s="214">
        <v>215</v>
      </c>
      <c r="X257" s="264">
        <v>5</v>
      </c>
      <c r="Y257" s="264">
        <v>0</v>
      </c>
      <c r="Z257" s="264">
        <v>7</v>
      </c>
      <c r="AA257" s="214">
        <v>0</v>
      </c>
      <c r="AB257" s="274">
        <v>130</v>
      </c>
      <c r="AC257" s="214">
        <v>211</v>
      </c>
      <c r="AD257" s="214">
        <v>17</v>
      </c>
      <c r="AE257" s="264">
        <v>0</v>
      </c>
      <c r="AF257" s="265">
        <v>46.3</v>
      </c>
      <c r="AG257" s="214">
        <v>7</v>
      </c>
      <c r="AH257" s="214">
        <v>68</v>
      </c>
      <c r="AI257" s="214">
        <v>60</v>
      </c>
      <c r="AJ257" s="214">
        <v>60</v>
      </c>
      <c r="AK257" s="214">
        <v>25</v>
      </c>
      <c r="AL257" s="264">
        <v>7</v>
      </c>
      <c r="AM257" s="264">
        <v>1</v>
      </c>
      <c r="AN257" s="264">
        <v>0</v>
      </c>
      <c r="AO257" s="214">
        <v>216</v>
      </c>
      <c r="AP257" s="214">
        <v>10</v>
      </c>
      <c r="AQ257" s="264">
        <v>2</v>
      </c>
      <c r="AR257" s="214">
        <v>141</v>
      </c>
      <c r="AS257" s="214">
        <v>77</v>
      </c>
      <c r="AT257" s="214">
        <v>9</v>
      </c>
      <c r="AU257" s="214">
        <v>216</v>
      </c>
      <c r="AV257" s="214">
        <v>10</v>
      </c>
      <c r="AW257" s="264">
        <v>2</v>
      </c>
      <c r="AX257" s="214">
        <v>141</v>
      </c>
      <c r="AY257" s="214">
        <v>77</v>
      </c>
      <c r="AZ257" s="214">
        <v>9</v>
      </c>
      <c r="BA257" s="214">
        <v>1</v>
      </c>
      <c r="BB257" s="264">
        <v>0</v>
      </c>
      <c r="BC257" s="214">
        <v>215</v>
      </c>
      <c r="BD257" s="214">
        <v>150</v>
      </c>
      <c r="BE257" s="214">
        <v>39</v>
      </c>
      <c r="BF257" s="214">
        <v>26</v>
      </c>
      <c r="BG257" s="264">
        <v>0</v>
      </c>
      <c r="BH257" s="214">
        <v>27</v>
      </c>
      <c r="BI257" s="214">
        <v>141</v>
      </c>
      <c r="BJ257" s="214">
        <v>4</v>
      </c>
      <c r="BK257" s="214">
        <v>28</v>
      </c>
      <c r="BL257" s="264">
        <v>15</v>
      </c>
      <c r="BM257" s="214">
        <v>2</v>
      </c>
      <c r="BN257" s="214">
        <v>3</v>
      </c>
      <c r="BO257" s="214">
        <v>195</v>
      </c>
      <c r="BP257" s="264">
        <v>15</v>
      </c>
      <c r="BQ257" s="214">
        <v>194</v>
      </c>
      <c r="BR257" s="214">
        <v>2</v>
      </c>
      <c r="BS257" s="214">
        <v>4</v>
      </c>
      <c r="BT257" s="264">
        <v>0</v>
      </c>
      <c r="BU257" s="264">
        <v>15</v>
      </c>
      <c r="BV257" s="214">
        <v>103</v>
      </c>
      <c r="BW257" s="214">
        <v>112</v>
      </c>
      <c r="BX257" s="266">
        <v>0</v>
      </c>
      <c r="BY257" s="261">
        <f t="shared" si="10"/>
        <v>9.2105263157894732E-2</v>
      </c>
      <c r="BZ257" s="261">
        <f t="shared" si="11"/>
        <v>4.8245614035087717E-2</v>
      </c>
      <c r="CA257" s="267"/>
    </row>
    <row r="258" spans="1:79" s="260" customFormat="1" hidden="1" x14ac:dyDescent="0.25">
      <c r="A258" s="257" t="str">
        <f t="shared" si="9"/>
        <v>2018AlbertaNurse practitioners</v>
      </c>
      <c r="B258" s="213">
        <v>2018</v>
      </c>
      <c r="C258" s="213"/>
      <c r="D258" s="213"/>
      <c r="E258" s="259" t="s">
        <v>22</v>
      </c>
      <c r="F258" s="209" t="s">
        <v>5</v>
      </c>
      <c r="G258" s="214">
        <v>529</v>
      </c>
      <c r="H258" s="214">
        <v>72</v>
      </c>
      <c r="I258" s="214">
        <v>28</v>
      </c>
      <c r="J258" s="264">
        <v>457</v>
      </c>
      <c r="K258" s="214">
        <v>34</v>
      </c>
      <c r="L258" s="214">
        <v>34</v>
      </c>
      <c r="M258" s="264">
        <v>4</v>
      </c>
      <c r="N258" s="264">
        <v>0</v>
      </c>
      <c r="O258" s="264">
        <v>8</v>
      </c>
      <c r="P258" s="264">
        <v>13</v>
      </c>
      <c r="Q258" s="264">
        <v>7</v>
      </c>
      <c r="R258" s="264">
        <v>0</v>
      </c>
      <c r="S258" s="214">
        <v>55</v>
      </c>
      <c r="T258" s="214">
        <v>307</v>
      </c>
      <c r="U258" s="214">
        <v>95</v>
      </c>
      <c r="V258" s="264">
        <v>0</v>
      </c>
      <c r="W258" s="214">
        <v>504</v>
      </c>
      <c r="X258" s="264">
        <v>1</v>
      </c>
      <c r="Y258" s="264">
        <v>15</v>
      </c>
      <c r="Z258" s="264">
        <v>0</v>
      </c>
      <c r="AA258" s="264">
        <v>1</v>
      </c>
      <c r="AB258" s="264">
        <v>8</v>
      </c>
      <c r="AC258" s="214">
        <v>481</v>
      </c>
      <c r="AD258" s="214">
        <v>48</v>
      </c>
      <c r="AE258" s="264">
        <v>0</v>
      </c>
      <c r="AF258" s="265">
        <v>44.8</v>
      </c>
      <c r="AG258" s="214">
        <v>9</v>
      </c>
      <c r="AH258" s="214">
        <v>187</v>
      </c>
      <c r="AI258" s="214">
        <v>164</v>
      </c>
      <c r="AJ258" s="214">
        <v>123</v>
      </c>
      <c r="AK258" s="214">
        <v>32</v>
      </c>
      <c r="AL258" s="264">
        <v>12</v>
      </c>
      <c r="AM258" s="264">
        <v>2</v>
      </c>
      <c r="AN258" s="264">
        <v>0</v>
      </c>
      <c r="AO258" s="214">
        <v>511</v>
      </c>
      <c r="AP258" s="214">
        <v>18</v>
      </c>
      <c r="AQ258" s="264">
        <v>0</v>
      </c>
      <c r="AR258" s="214">
        <v>76</v>
      </c>
      <c r="AS258" s="214">
        <v>214</v>
      </c>
      <c r="AT258" s="214">
        <v>138</v>
      </c>
      <c r="AU258" s="214">
        <v>511</v>
      </c>
      <c r="AV258" s="214">
        <v>18</v>
      </c>
      <c r="AW258" s="264">
        <v>0</v>
      </c>
      <c r="AX258" s="214">
        <v>76</v>
      </c>
      <c r="AY258" s="214">
        <v>214</v>
      </c>
      <c r="AZ258" s="214">
        <v>138</v>
      </c>
      <c r="BA258" s="214">
        <v>101</v>
      </c>
      <c r="BB258" s="264">
        <v>0</v>
      </c>
      <c r="BC258" s="214">
        <v>504</v>
      </c>
      <c r="BD258" s="214">
        <v>347</v>
      </c>
      <c r="BE258" s="214">
        <v>143</v>
      </c>
      <c r="BF258" s="214">
        <v>12</v>
      </c>
      <c r="BG258" s="264">
        <v>2</v>
      </c>
      <c r="BH258" s="214">
        <v>251</v>
      </c>
      <c r="BI258" s="214">
        <v>132</v>
      </c>
      <c r="BJ258" s="214">
        <v>27</v>
      </c>
      <c r="BK258" s="214">
        <v>94</v>
      </c>
      <c r="BL258" s="214">
        <v>0</v>
      </c>
      <c r="BM258" s="214">
        <v>18</v>
      </c>
      <c r="BN258" s="214">
        <v>7</v>
      </c>
      <c r="BO258" s="214">
        <v>479</v>
      </c>
      <c r="BP258" s="264">
        <v>0</v>
      </c>
      <c r="BQ258" s="214">
        <v>475</v>
      </c>
      <c r="BR258" s="214">
        <v>9</v>
      </c>
      <c r="BS258" s="214">
        <v>9</v>
      </c>
      <c r="BT258" s="264">
        <v>1</v>
      </c>
      <c r="BU258" s="264">
        <v>10</v>
      </c>
      <c r="BV258" s="214">
        <v>476</v>
      </c>
      <c r="BW258" s="214">
        <v>28</v>
      </c>
      <c r="BX258" s="216">
        <v>0</v>
      </c>
      <c r="BY258" s="261">
        <f t="shared" si="10"/>
        <v>0.13610586011342155</v>
      </c>
      <c r="BZ258" s="261">
        <f t="shared" si="11"/>
        <v>5.2930056710775046E-2</v>
      </c>
      <c r="CA258" s="267"/>
    </row>
    <row r="259" spans="1:79" s="260" customFormat="1" hidden="1" x14ac:dyDescent="0.25">
      <c r="A259" s="257" t="str">
        <f t="shared" si="9"/>
        <v>2018British ColumbiaNurse practitioners</v>
      </c>
      <c r="B259" s="213">
        <v>2018</v>
      </c>
      <c r="C259" s="213"/>
      <c r="D259" s="213"/>
      <c r="E259" s="259" t="s">
        <v>23</v>
      </c>
      <c r="F259" s="209" t="s">
        <v>5</v>
      </c>
      <c r="G259" s="214">
        <v>465</v>
      </c>
      <c r="H259" s="214">
        <v>67</v>
      </c>
      <c r="I259" s="214">
        <v>24</v>
      </c>
      <c r="J259" s="214">
        <v>398</v>
      </c>
      <c r="K259" s="214">
        <v>30</v>
      </c>
      <c r="L259" s="214">
        <v>35</v>
      </c>
      <c r="M259" s="214">
        <v>2</v>
      </c>
      <c r="N259" s="264">
        <v>0</v>
      </c>
      <c r="O259" s="264">
        <v>10</v>
      </c>
      <c r="P259" s="264">
        <v>7</v>
      </c>
      <c r="Q259" s="264">
        <v>7</v>
      </c>
      <c r="R259" s="264">
        <v>0</v>
      </c>
      <c r="S259" s="214">
        <v>60</v>
      </c>
      <c r="T259" s="214">
        <v>256</v>
      </c>
      <c r="U259" s="214">
        <v>82</v>
      </c>
      <c r="V259" s="264">
        <v>0</v>
      </c>
      <c r="W259" s="214">
        <v>356</v>
      </c>
      <c r="X259" s="214">
        <v>1</v>
      </c>
      <c r="Y259" s="214">
        <v>0</v>
      </c>
      <c r="Z259" s="214">
        <v>0</v>
      </c>
      <c r="AA259" s="214">
        <v>1</v>
      </c>
      <c r="AB259" s="214">
        <v>107</v>
      </c>
      <c r="AC259" s="214">
        <v>428</v>
      </c>
      <c r="AD259" s="214">
        <v>37</v>
      </c>
      <c r="AE259" s="264">
        <v>0</v>
      </c>
      <c r="AF259" s="265">
        <v>43.8</v>
      </c>
      <c r="AG259" s="214">
        <v>5</v>
      </c>
      <c r="AH259" s="214">
        <v>175</v>
      </c>
      <c r="AI259" s="214">
        <v>158</v>
      </c>
      <c r="AJ259" s="214">
        <v>88</v>
      </c>
      <c r="AK259" s="214">
        <v>28</v>
      </c>
      <c r="AL259" s="214">
        <v>10</v>
      </c>
      <c r="AM259" s="214">
        <v>1</v>
      </c>
      <c r="AN259" s="264">
        <v>0</v>
      </c>
      <c r="AO259" s="214">
        <v>425</v>
      </c>
      <c r="AP259" s="214">
        <v>37</v>
      </c>
      <c r="AQ259" s="214">
        <v>3</v>
      </c>
      <c r="AR259" s="214">
        <v>107</v>
      </c>
      <c r="AS259" s="214">
        <v>185</v>
      </c>
      <c r="AT259" s="214">
        <v>94</v>
      </c>
      <c r="AU259" s="214">
        <v>425</v>
      </c>
      <c r="AV259" s="214">
        <v>37</v>
      </c>
      <c r="AW259" s="214">
        <v>3</v>
      </c>
      <c r="AX259" s="214">
        <v>107</v>
      </c>
      <c r="AY259" s="214">
        <v>185</v>
      </c>
      <c r="AZ259" s="214">
        <v>94</v>
      </c>
      <c r="BA259" s="214">
        <v>69</v>
      </c>
      <c r="BB259" s="264">
        <v>10</v>
      </c>
      <c r="BC259" s="214">
        <v>356</v>
      </c>
      <c r="BD259" s="214">
        <v>256</v>
      </c>
      <c r="BE259" s="214">
        <v>65</v>
      </c>
      <c r="BF259" s="214">
        <v>35</v>
      </c>
      <c r="BG259" s="264">
        <v>0</v>
      </c>
      <c r="BH259" s="214">
        <v>109</v>
      </c>
      <c r="BI259" s="214">
        <v>186</v>
      </c>
      <c r="BJ259" s="214">
        <v>8</v>
      </c>
      <c r="BK259" s="214">
        <v>53</v>
      </c>
      <c r="BL259" s="264">
        <v>0</v>
      </c>
      <c r="BM259" s="214">
        <v>12</v>
      </c>
      <c r="BN259" s="214">
        <v>2</v>
      </c>
      <c r="BO259" s="214">
        <v>342</v>
      </c>
      <c r="BP259" s="264">
        <v>0</v>
      </c>
      <c r="BQ259" s="214">
        <v>343</v>
      </c>
      <c r="BR259" s="214">
        <v>7</v>
      </c>
      <c r="BS259" s="214">
        <v>6</v>
      </c>
      <c r="BT259" s="264">
        <v>0</v>
      </c>
      <c r="BU259" s="264">
        <v>0</v>
      </c>
      <c r="BV259" s="214">
        <v>313</v>
      </c>
      <c r="BW259" s="214">
        <v>43</v>
      </c>
      <c r="BX259" s="266">
        <v>0</v>
      </c>
      <c r="BY259" s="261">
        <f t="shared" si="10"/>
        <v>0.14408602150537633</v>
      </c>
      <c r="BZ259" s="261">
        <f t="shared" si="11"/>
        <v>5.1612903225806452E-2</v>
      </c>
      <c r="CA259" s="267"/>
    </row>
    <row r="260" spans="1:79" s="260" customFormat="1" hidden="1" x14ac:dyDescent="0.25">
      <c r="A260" s="257" t="str">
        <f t="shared" si="9"/>
        <v>2018YukonNurse practitioners</v>
      </c>
      <c r="B260" s="213">
        <v>2018</v>
      </c>
      <c r="C260" s="213"/>
      <c r="D260" s="213"/>
      <c r="E260" s="209" t="s">
        <v>24</v>
      </c>
      <c r="F260" s="209" t="s">
        <v>5</v>
      </c>
      <c r="G260" s="214">
        <v>8</v>
      </c>
      <c r="H260" s="215">
        <v>3</v>
      </c>
      <c r="I260" s="214">
        <v>0</v>
      </c>
      <c r="J260" s="275">
        <v>5</v>
      </c>
      <c r="K260" s="214">
        <v>0</v>
      </c>
      <c r="L260" s="215">
        <v>3</v>
      </c>
      <c r="M260" s="214">
        <v>0</v>
      </c>
      <c r="N260" s="264">
        <v>0</v>
      </c>
      <c r="O260" s="264">
        <v>0</v>
      </c>
      <c r="P260" s="264">
        <v>0</v>
      </c>
      <c r="Q260" s="264">
        <v>0</v>
      </c>
      <c r="R260" s="264">
        <v>0</v>
      </c>
      <c r="S260" s="214">
        <v>0</v>
      </c>
      <c r="T260" s="214">
        <v>3</v>
      </c>
      <c r="U260" s="214">
        <v>2</v>
      </c>
      <c r="V260" s="264">
        <v>0</v>
      </c>
      <c r="W260" s="214">
        <v>8</v>
      </c>
      <c r="X260" s="264">
        <v>0</v>
      </c>
      <c r="Y260" s="264">
        <v>0</v>
      </c>
      <c r="Z260" s="214">
        <v>0</v>
      </c>
      <c r="AA260" s="214">
        <v>0</v>
      </c>
      <c r="AB260" s="214">
        <v>0</v>
      </c>
      <c r="AC260" s="214">
        <v>7</v>
      </c>
      <c r="AD260" s="214">
        <v>1</v>
      </c>
      <c r="AE260" s="264">
        <v>0</v>
      </c>
      <c r="AF260" s="265">
        <v>46.6</v>
      </c>
      <c r="AG260" s="214">
        <v>0</v>
      </c>
      <c r="AH260" s="214">
        <v>2</v>
      </c>
      <c r="AI260" s="214">
        <v>4</v>
      </c>
      <c r="AJ260" s="214">
        <v>0</v>
      </c>
      <c r="AK260" s="214">
        <v>1</v>
      </c>
      <c r="AL260" s="214">
        <v>1</v>
      </c>
      <c r="AM260" s="214">
        <v>0</v>
      </c>
      <c r="AN260" s="264">
        <v>0</v>
      </c>
      <c r="AO260" s="214">
        <v>7</v>
      </c>
      <c r="AP260" s="214">
        <v>1</v>
      </c>
      <c r="AQ260" s="264">
        <v>0</v>
      </c>
      <c r="AR260" s="215">
        <v>1</v>
      </c>
      <c r="AS260" s="215">
        <v>4</v>
      </c>
      <c r="AT260" s="215">
        <v>1</v>
      </c>
      <c r="AU260" s="214">
        <v>7</v>
      </c>
      <c r="AV260" s="214">
        <v>1</v>
      </c>
      <c r="AW260" s="264">
        <v>0</v>
      </c>
      <c r="AX260" s="215">
        <v>1</v>
      </c>
      <c r="AY260" s="215">
        <v>4</v>
      </c>
      <c r="AZ260" s="215">
        <v>1</v>
      </c>
      <c r="BA260" s="215">
        <v>2</v>
      </c>
      <c r="BB260" s="264">
        <v>0</v>
      </c>
      <c r="BC260" s="214">
        <v>8</v>
      </c>
      <c r="BD260" s="214">
        <v>5</v>
      </c>
      <c r="BE260" s="214">
        <v>2</v>
      </c>
      <c r="BF260" s="214">
        <v>1</v>
      </c>
      <c r="BG260" s="264">
        <v>0</v>
      </c>
      <c r="BH260" s="214">
        <v>3</v>
      </c>
      <c r="BI260" s="214">
        <v>4</v>
      </c>
      <c r="BJ260" s="214">
        <v>1</v>
      </c>
      <c r="BK260" s="214">
        <v>0</v>
      </c>
      <c r="BL260" s="214">
        <v>0</v>
      </c>
      <c r="BM260" s="215">
        <v>1</v>
      </c>
      <c r="BN260" s="214">
        <v>0</v>
      </c>
      <c r="BO260" s="275">
        <v>6</v>
      </c>
      <c r="BP260" s="215">
        <v>1</v>
      </c>
      <c r="BQ260" s="214">
        <v>7</v>
      </c>
      <c r="BR260" s="214">
        <v>0</v>
      </c>
      <c r="BS260" s="214">
        <v>0</v>
      </c>
      <c r="BT260" s="264">
        <v>0</v>
      </c>
      <c r="BU260" s="214">
        <v>1</v>
      </c>
      <c r="BV260" s="214">
        <v>8</v>
      </c>
      <c r="BW260" s="214">
        <v>0</v>
      </c>
      <c r="BX260" s="216">
        <v>0</v>
      </c>
      <c r="BY260" s="261">
        <f t="shared" si="10"/>
        <v>0.375</v>
      </c>
      <c r="BZ260" s="261">
        <f t="shared" si="11"/>
        <v>0</v>
      </c>
      <c r="CA260" s="267"/>
    </row>
    <row r="261" spans="1:79" s="260" customFormat="1" hidden="1" x14ac:dyDescent="0.25">
      <c r="A261" s="257" t="str">
        <f t="shared" si="9"/>
        <v>2018Northwest Territories/NunavutNurse practitioners</v>
      </c>
      <c r="B261" s="213">
        <v>2018</v>
      </c>
      <c r="C261" s="213"/>
      <c r="D261" s="213"/>
      <c r="E261" s="259" t="s">
        <v>152</v>
      </c>
      <c r="F261" s="209" t="s">
        <v>5</v>
      </c>
      <c r="G261" s="214">
        <v>50</v>
      </c>
      <c r="H261" s="215" t="s">
        <v>312</v>
      </c>
      <c r="I261" s="214">
        <v>10</v>
      </c>
      <c r="J261" s="215" t="s">
        <v>312</v>
      </c>
      <c r="K261" s="214">
        <v>0</v>
      </c>
      <c r="L261" s="215" t="s">
        <v>312</v>
      </c>
      <c r="M261" s="215" t="s">
        <v>312</v>
      </c>
      <c r="N261" s="264">
        <v>0</v>
      </c>
      <c r="O261" s="264">
        <v>0</v>
      </c>
      <c r="P261" s="215" t="s">
        <v>312</v>
      </c>
      <c r="Q261" s="215" t="s">
        <v>312</v>
      </c>
      <c r="R261" s="264">
        <v>0</v>
      </c>
      <c r="S261" s="215" t="s">
        <v>312</v>
      </c>
      <c r="T261" s="215" t="s">
        <v>312</v>
      </c>
      <c r="U261" s="214">
        <v>24</v>
      </c>
      <c r="V261" s="264">
        <v>0</v>
      </c>
      <c r="W261" s="214">
        <v>50</v>
      </c>
      <c r="X261" s="264">
        <v>0</v>
      </c>
      <c r="Y261" s="264">
        <v>0</v>
      </c>
      <c r="Z261" s="214">
        <v>0</v>
      </c>
      <c r="AA261" s="264">
        <v>0</v>
      </c>
      <c r="AB261" s="264">
        <v>0</v>
      </c>
      <c r="AC261" s="214">
        <v>44</v>
      </c>
      <c r="AD261" s="214">
        <v>6</v>
      </c>
      <c r="AE261" s="264">
        <v>0</v>
      </c>
      <c r="AF261" s="265">
        <v>52.4</v>
      </c>
      <c r="AG261" s="214">
        <v>0</v>
      </c>
      <c r="AH261" s="214">
        <v>9</v>
      </c>
      <c r="AI261" s="214">
        <v>10</v>
      </c>
      <c r="AJ261" s="214">
        <v>15</v>
      </c>
      <c r="AK261" s="214">
        <v>7</v>
      </c>
      <c r="AL261" s="215" t="s">
        <v>312</v>
      </c>
      <c r="AM261" s="215" t="s">
        <v>312</v>
      </c>
      <c r="AN261" s="264">
        <v>0</v>
      </c>
      <c r="AO261" s="215" t="s">
        <v>312</v>
      </c>
      <c r="AP261" s="215" t="s">
        <v>312</v>
      </c>
      <c r="AQ261" s="264">
        <v>0</v>
      </c>
      <c r="AR261" s="214">
        <v>6</v>
      </c>
      <c r="AS261" s="214">
        <v>9</v>
      </c>
      <c r="AT261" s="214">
        <v>12</v>
      </c>
      <c r="AU261" s="215" t="s">
        <v>312</v>
      </c>
      <c r="AV261" s="215" t="s">
        <v>312</v>
      </c>
      <c r="AW261" s="264">
        <v>0</v>
      </c>
      <c r="AX261" s="214">
        <v>6</v>
      </c>
      <c r="AY261" s="214">
        <v>9</v>
      </c>
      <c r="AZ261" s="214">
        <v>12</v>
      </c>
      <c r="BA261" s="214">
        <v>23</v>
      </c>
      <c r="BB261" s="264">
        <v>0</v>
      </c>
      <c r="BC261" s="214">
        <v>50</v>
      </c>
      <c r="BD261" s="214">
        <v>36</v>
      </c>
      <c r="BE261" s="214">
        <v>0</v>
      </c>
      <c r="BF261" s="214">
        <v>14</v>
      </c>
      <c r="BG261" s="264">
        <v>0</v>
      </c>
      <c r="BH261" s="214">
        <v>5</v>
      </c>
      <c r="BI261" s="214">
        <v>31</v>
      </c>
      <c r="BJ261" s="214">
        <v>0</v>
      </c>
      <c r="BK261" s="214">
        <v>14</v>
      </c>
      <c r="BL261" s="214">
        <v>0</v>
      </c>
      <c r="BM261" s="214">
        <v>5</v>
      </c>
      <c r="BN261" s="214">
        <v>8</v>
      </c>
      <c r="BO261" s="214">
        <v>37</v>
      </c>
      <c r="BP261" s="214">
        <v>0</v>
      </c>
      <c r="BQ261" s="214">
        <v>44</v>
      </c>
      <c r="BR261" s="215" t="s">
        <v>312</v>
      </c>
      <c r="BS261" s="215" t="s">
        <v>312</v>
      </c>
      <c r="BT261" s="264">
        <v>0</v>
      </c>
      <c r="BU261" s="214">
        <v>0</v>
      </c>
      <c r="BV261" s="214">
        <v>22</v>
      </c>
      <c r="BW261" s="214">
        <v>23</v>
      </c>
      <c r="BX261" s="266">
        <v>5</v>
      </c>
      <c r="BY261" s="261" t="str">
        <f t="shared" si="10"/>
        <v>†</v>
      </c>
      <c r="BZ261" s="261" t="e">
        <f t="shared" si="11"/>
        <v>#VALUE!</v>
      </c>
      <c r="CA261" s="267"/>
    </row>
    <row r="262" spans="1:79" s="260" customFormat="1" ht="15.75" hidden="1" x14ac:dyDescent="0.25">
      <c r="A262" s="257" t="str">
        <f t="shared" ref="A262:A325" si="12">CONCATENATE(B262,E262,F262)</f>
        <v>2018Provinces/territories with available dataNurse practitioners</v>
      </c>
      <c r="B262" s="213">
        <v>2018</v>
      </c>
      <c r="C262" s="213"/>
      <c r="D262" s="213"/>
      <c r="E262" s="208" t="s">
        <v>357</v>
      </c>
      <c r="F262" s="209" t="s">
        <v>5</v>
      </c>
      <c r="G262" s="214">
        <v>5697</v>
      </c>
      <c r="H262" s="268" t="s">
        <v>233</v>
      </c>
      <c r="I262" s="268" t="s">
        <v>233</v>
      </c>
      <c r="J262" s="268" t="s">
        <v>233</v>
      </c>
      <c r="K262" s="268" t="s">
        <v>233</v>
      </c>
      <c r="L262" s="268" t="s">
        <v>233</v>
      </c>
      <c r="M262" s="268" t="s">
        <v>233</v>
      </c>
      <c r="N262" s="268" t="s">
        <v>233</v>
      </c>
      <c r="O262" s="268" t="s">
        <v>233</v>
      </c>
      <c r="P262" s="268" t="s">
        <v>233</v>
      </c>
      <c r="Q262" s="268" t="s">
        <v>233</v>
      </c>
      <c r="R262" s="268" t="s">
        <v>233</v>
      </c>
      <c r="S262" s="268" t="s">
        <v>233</v>
      </c>
      <c r="T262" s="268" t="s">
        <v>233</v>
      </c>
      <c r="U262" s="268" t="s">
        <v>233</v>
      </c>
      <c r="V262" s="268" t="s">
        <v>233</v>
      </c>
      <c r="W262" s="214">
        <v>5335</v>
      </c>
      <c r="X262" s="214">
        <v>20</v>
      </c>
      <c r="Y262" s="214">
        <v>22</v>
      </c>
      <c r="Z262" s="264">
        <v>73</v>
      </c>
      <c r="AA262" s="214">
        <v>32</v>
      </c>
      <c r="AB262" s="214">
        <v>344</v>
      </c>
      <c r="AC262" s="214">
        <v>5275</v>
      </c>
      <c r="AD262" s="214">
        <v>422</v>
      </c>
      <c r="AE262" s="264">
        <v>0</v>
      </c>
      <c r="AF262" s="265">
        <v>44.3</v>
      </c>
      <c r="AG262" s="214">
        <v>150</v>
      </c>
      <c r="AH262" s="214">
        <v>2179</v>
      </c>
      <c r="AI262" s="214">
        <v>1540</v>
      </c>
      <c r="AJ262" s="214">
        <v>1306</v>
      </c>
      <c r="AK262" s="214">
        <v>372</v>
      </c>
      <c r="AL262" s="214">
        <v>122</v>
      </c>
      <c r="AM262" s="214">
        <v>19</v>
      </c>
      <c r="AN262" s="264">
        <v>0</v>
      </c>
      <c r="AO262" s="214">
        <v>5389</v>
      </c>
      <c r="AP262" s="214">
        <v>251</v>
      </c>
      <c r="AQ262" s="214">
        <v>7</v>
      </c>
      <c r="AR262" s="214">
        <v>1439</v>
      </c>
      <c r="AS262" s="214">
        <v>2043</v>
      </c>
      <c r="AT262" s="214">
        <v>1182</v>
      </c>
      <c r="AU262" s="214">
        <v>5389</v>
      </c>
      <c r="AV262" s="214">
        <v>251</v>
      </c>
      <c r="AW262" s="214">
        <v>7</v>
      </c>
      <c r="AX262" s="214">
        <v>1439</v>
      </c>
      <c r="AY262" s="214">
        <v>2043</v>
      </c>
      <c r="AZ262" s="214">
        <v>1182</v>
      </c>
      <c r="BA262" s="214">
        <v>1023</v>
      </c>
      <c r="BB262" s="264">
        <v>10</v>
      </c>
      <c r="BC262" s="214">
        <v>5335</v>
      </c>
      <c r="BD262" s="214">
        <v>4123</v>
      </c>
      <c r="BE262" s="214">
        <v>957</v>
      </c>
      <c r="BF262" s="214">
        <v>252</v>
      </c>
      <c r="BG262" s="264">
        <v>3</v>
      </c>
      <c r="BH262" s="214">
        <v>1943</v>
      </c>
      <c r="BI262" s="214">
        <v>1922</v>
      </c>
      <c r="BJ262" s="214">
        <v>201</v>
      </c>
      <c r="BK262" s="214">
        <v>1254</v>
      </c>
      <c r="BL262" s="214">
        <v>15</v>
      </c>
      <c r="BM262" s="214">
        <v>224</v>
      </c>
      <c r="BN262" s="214">
        <v>67</v>
      </c>
      <c r="BO262" s="214">
        <v>5025</v>
      </c>
      <c r="BP262" s="214">
        <v>19</v>
      </c>
      <c r="BQ262" s="214">
        <v>5125</v>
      </c>
      <c r="BR262" s="214">
        <v>56</v>
      </c>
      <c r="BS262" s="214">
        <v>114</v>
      </c>
      <c r="BT262" s="214">
        <v>1</v>
      </c>
      <c r="BU262" s="214">
        <v>33</v>
      </c>
      <c r="BV262" s="214">
        <v>4452</v>
      </c>
      <c r="BW262" s="214">
        <v>874</v>
      </c>
      <c r="BX262" s="266">
        <v>9</v>
      </c>
      <c r="BY262" s="261" t="str">
        <f t="shared" si="10"/>
        <v>—</v>
      </c>
      <c r="BZ262" s="261" t="str">
        <f t="shared" si="11"/>
        <v>—</v>
      </c>
      <c r="CA262" s="267"/>
    </row>
    <row r="263" spans="1:79" s="260" customFormat="1" hidden="1" x14ac:dyDescent="0.25">
      <c r="A263" s="257" t="str">
        <f t="shared" si="12"/>
        <v>2019Newfoundland and LabradorNurse practitioners</v>
      </c>
      <c r="B263" s="213">
        <v>2019</v>
      </c>
      <c r="C263" s="213"/>
      <c r="D263" s="213"/>
      <c r="E263" s="209" t="s">
        <v>14</v>
      </c>
      <c r="F263" s="209" t="s">
        <v>5</v>
      </c>
      <c r="G263" s="214">
        <v>183</v>
      </c>
      <c r="H263" s="214">
        <v>31</v>
      </c>
      <c r="I263" s="268" t="s">
        <v>233</v>
      </c>
      <c r="J263" s="214">
        <v>152</v>
      </c>
      <c r="K263" s="214">
        <v>13</v>
      </c>
      <c r="L263" s="214">
        <v>14</v>
      </c>
      <c r="M263" s="214">
        <v>4</v>
      </c>
      <c r="N263" s="264">
        <v>0</v>
      </c>
      <c r="O263" s="268" t="s">
        <v>233</v>
      </c>
      <c r="P263" s="268" t="s">
        <v>233</v>
      </c>
      <c r="Q263" s="268" t="s">
        <v>233</v>
      </c>
      <c r="R263" s="268" t="s">
        <v>233</v>
      </c>
      <c r="S263" s="214">
        <v>24</v>
      </c>
      <c r="T263" s="214">
        <v>97</v>
      </c>
      <c r="U263" s="214">
        <v>31</v>
      </c>
      <c r="V263" s="264">
        <v>0</v>
      </c>
      <c r="W263" s="214">
        <v>180</v>
      </c>
      <c r="X263" s="264">
        <v>0</v>
      </c>
      <c r="Y263" s="264">
        <v>0</v>
      </c>
      <c r="Z263" s="214">
        <v>2</v>
      </c>
      <c r="AA263" s="264">
        <v>1</v>
      </c>
      <c r="AB263" s="214">
        <v>0</v>
      </c>
      <c r="AC263" s="214">
        <v>158</v>
      </c>
      <c r="AD263" s="214">
        <v>25</v>
      </c>
      <c r="AE263" s="264">
        <v>0</v>
      </c>
      <c r="AF263" s="265">
        <v>44.9</v>
      </c>
      <c r="AG263" s="214">
        <v>4</v>
      </c>
      <c r="AH263" s="214">
        <v>61</v>
      </c>
      <c r="AI263" s="214">
        <v>49</v>
      </c>
      <c r="AJ263" s="214">
        <v>60</v>
      </c>
      <c r="AK263" s="214">
        <v>5</v>
      </c>
      <c r="AL263" s="214">
        <v>3</v>
      </c>
      <c r="AM263" s="214">
        <v>1</v>
      </c>
      <c r="AN263" s="264">
        <v>0</v>
      </c>
      <c r="AO263" s="214">
        <v>180</v>
      </c>
      <c r="AP263" s="214">
        <v>3</v>
      </c>
      <c r="AQ263" s="214">
        <v>0</v>
      </c>
      <c r="AR263" s="214">
        <v>34</v>
      </c>
      <c r="AS263" s="214">
        <v>57</v>
      </c>
      <c r="AT263" s="214">
        <v>57</v>
      </c>
      <c r="AU263" s="214">
        <v>180</v>
      </c>
      <c r="AV263" s="214">
        <v>3</v>
      </c>
      <c r="AW263" s="214">
        <v>0</v>
      </c>
      <c r="AX263" s="214">
        <v>34</v>
      </c>
      <c r="AY263" s="214">
        <v>57</v>
      </c>
      <c r="AZ263" s="214">
        <v>57</v>
      </c>
      <c r="BA263" s="214">
        <v>35</v>
      </c>
      <c r="BB263" s="214">
        <v>0</v>
      </c>
      <c r="BC263" s="214">
        <v>180</v>
      </c>
      <c r="BD263" s="214">
        <v>156</v>
      </c>
      <c r="BE263" s="214">
        <v>7</v>
      </c>
      <c r="BF263" s="214">
        <v>17</v>
      </c>
      <c r="BG263" s="264">
        <v>0</v>
      </c>
      <c r="BH263" s="214">
        <v>77</v>
      </c>
      <c r="BI263" s="214">
        <v>54</v>
      </c>
      <c r="BJ263" s="214">
        <v>19</v>
      </c>
      <c r="BK263" s="214">
        <v>30</v>
      </c>
      <c r="BL263" s="264">
        <v>0</v>
      </c>
      <c r="BM263" s="214">
        <v>9</v>
      </c>
      <c r="BN263" s="214">
        <v>10</v>
      </c>
      <c r="BO263" s="214">
        <v>161</v>
      </c>
      <c r="BP263" s="264">
        <v>0</v>
      </c>
      <c r="BQ263" s="214">
        <v>171</v>
      </c>
      <c r="BR263" s="214">
        <v>2</v>
      </c>
      <c r="BS263" s="214">
        <v>7</v>
      </c>
      <c r="BT263" s="264">
        <v>0</v>
      </c>
      <c r="BU263" s="264">
        <v>0</v>
      </c>
      <c r="BV263" s="214">
        <v>107</v>
      </c>
      <c r="BW263" s="214">
        <v>73</v>
      </c>
      <c r="BX263" s="216">
        <v>0</v>
      </c>
      <c r="BY263" s="261">
        <f t="shared" ref="BY263:BY326" si="13">IF(H263="†", "†", IF(H263="—","—", H263/SUM(H263+J263)))</f>
        <v>0.16939890710382513</v>
      </c>
      <c r="BZ263" s="261" t="str">
        <f t="shared" ref="BZ263:BZ326" si="14">IF(I263="†", "†", IF(I263="—","—", I263/SUM(H263+J263)))</f>
        <v>—</v>
      </c>
      <c r="CA263" s="267"/>
    </row>
    <row r="264" spans="1:79" s="260" customFormat="1" hidden="1" x14ac:dyDescent="0.25">
      <c r="A264" s="257" t="str">
        <f t="shared" si="12"/>
        <v>2019Prince Edward IslandNurse practitioners</v>
      </c>
      <c r="B264" s="213">
        <v>2019</v>
      </c>
      <c r="C264" s="213"/>
      <c r="D264" s="213"/>
      <c r="E264" s="209" t="s">
        <v>15</v>
      </c>
      <c r="F264" s="209" t="s">
        <v>5</v>
      </c>
      <c r="G264" s="215">
        <v>43</v>
      </c>
      <c r="H264" s="264">
        <v>15</v>
      </c>
      <c r="I264" s="268" t="s">
        <v>233</v>
      </c>
      <c r="J264" s="215">
        <v>28</v>
      </c>
      <c r="K264" s="264">
        <v>12</v>
      </c>
      <c r="L264" s="264">
        <v>3</v>
      </c>
      <c r="M264" s="215">
        <v>0</v>
      </c>
      <c r="N264" s="264">
        <v>0</v>
      </c>
      <c r="O264" s="268" t="s">
        <v>233</v>
      </c>
      <c r="P264" s="268" t="s">
        <v>233</v>
      </c>
      <c r="Q264" s="268" t="s">
        <v>233</v>
      </c>
      <c r="R264" s="268" t="s">
        <v>233</v>
      </c>
      <c r="S264" s="264">
        <v>5</v>
      </c>
      <c r="T264" s="215">
        <v>23</v>
      </c>
      <c r="U264" s="215">
        <v>0</v>
      </c>
      <c r="V264" s="264">
        <v>0</v>
      </c>
      <c r="W264" s="215">
        <v>38</v>
      </c>
      <c r="X264" s="264">
        <v>0</v>
      </c>
      <c r="Y264" s="264">
        <v>0</v>
      </c>
      <c r="Z264" s="264">
        <v>0</v>
      </c>
      <c r="AA264" s="264">
        <v>1</v>
      </c>
      <c r="AB264" s="264">
        <v>4</v>
      </c>
      <c r="AC264" s="215">
        <v>40</v>
      </c>
      <c r="AD264" s="264">
        <v>3</v>
      </c>
      <c r="AE264" s="264">
        <v>0</v>
      </c>
      <c r="AF264" s="270">
        <v>38.6</v>
      </c>
      <c r="AG264" s="264">
        <v>3</v>
      </c>
      <c r="AH264" s="215">
        <v>23</v>
      </c>
      <c r="AI264" s="215">
        <v>14</v>
      </c>
      <c r="AJ264" s="215">
        <v>3</v>
      </c>
      <c r="AK264" s="264">
        <v>0</v>
      </c>
      <c r="AL264" s="215">
        <v>0</v>
      </c>
      <c r="AM264" s="264">
        <v>0</v>
      </c>
      <c r="AN264" s="264">
        <v>0</v>
      </c>
      <c r="AO264" s="215">
        <v>24</v>
      </c>
      <c r="AP264" s="215">
        <v>1</v>
      </c>
      <c r="AQ264" s="264">
        <v>18</v>
      </c>
      <c r="AR264" s="264">
        <v>13</v>
      </c>
      <c r="AS264" s="215">
        <v>25</v>
      </c>
      <c r="AT264" s="264">
        <v>4</v>
      </c>
      <c r="AU264" s="215">
        <v>24</v>
      </c>
      <c r="AV264" s="215">
        <v>1</v>
      </c>
      <c r="AW264" s="264">
        <v>18</v>
      </c>
      <c r="AX264" s="264">
        <v>13</v>
      </c>
      <c r="AY264" s="215">
        <v>25</v>
      </c>
      <c r="AZ264" s="264">
        <v>4</v>
      </c>
      <c r="BA264" s="215">
        <v>1</v>
      </c>
      <c r="BB264" s="264">
        <v>0</v>
      </c>
      <c r="BC264" s="215">
        <v>38</v>
      </c>
      <c r="BD264" s="215">
        <v>32</v>
      </c>
      <c r="BE264" s="215">
        <v>3</v>
      </c>
      <c r="BF264" s="264">
        <v>3</v>
      </c>
      <c r="BG264" s="264">
        <v>0</v>
      </c>
      <c r="BH264" s="264">
        <v>4</v>
      </c>
      <c r="BI264" s="215">
        <v>17</v>
      </c>
      <c r="BJ264" s="215">
        <v>4</v>
      </c>
      <c r="BK264" s="215">
        <v>13</v>
      </c>
      <c r="BL264" s="264">
        <v>0</v>
      </c>
      <c r="BM264" s="264">
        <v>2</v>
      </c>
      <c r="BN264" s="264">
        <v>0</v>
      </c>
      <c r="BO264" s="215">
        <v>36</v>
      </c>
      <c r="BP264" s="264">
        <v>0</v>
      </c>
      <c r="BQ264" s="215">
        <v>36</v>
      </c>
      <c r="BR264" s="264">
        <v>1</v>
      </c>
      <c r="BS264" s="264">
        <v>1</v>
      </c>
      <c r="BT264" s="264">
        <v>0</v>
      </c>
      <c r="BU264" s="264">
        <v>0</v>
      </c>
      <c r="BV264" s="215">
        <v>25</v>
      </c>
      <c r="BW264" s="264">
        <v>13</v>
      </c>
      <c r="BX264" s="266">
        <v>0</v>
      </c>
      <c r="BY264" s="261">
        <f t="shared" si="13"/>
        <v>0.34883720930232559</v>
      </c>
      <c r="BZ264" s="261" t="str">
        <f t="shared" si="14"/>
        <v>—</v>
      </c>
      <c r="CA264" s="267"/>
    </row>
    <row r="265" spans="1:79" s="260" customFormat="1" hidden="1" x14ac:dyDescent="0.25">
      <c r="A265" s="257" t="str">
        <f t="shared" si="12"/>
        <v>2019Nova ScotiaNurse practitioners</v>
      </c>
      <c r="B265" s="213">
        <v>2019</v>
      </c>
      <c r="C265" s="213"/>
      <c r="D265" s="213"/>
      <c r="E265" s="209" t="s">
        <v>16</v>
      </c>
      <c r="F265" s="209" t="s">
        <v>5</v>
      </c>
      <c r="G265" s="215">
        <v>204</v>
      </c>
      <c r="H265" s="215">
        <v>30</v>
      </c>
      <c r="I265" s="268" t="s">
        <v>233</v>
      </c>
      <c r="J265" s="215">
        <v>174</v>
      </c>
      <c r="K265" s="215">
        <v>10</v>
      </c>
      <c r="L265" s="215">
        <v>17</v>
      </c>
      <c r="M265" s="215">
        <v>3</v>
      </c>
      <c r="N265" s="264">
        <v>0</v>
      </c>
      <c r="O265" s="268" t="s">
        <v>233</v>
      </c>
      <c r="P265" s="268" t="s">
        <v>233</v>
      </c>
      <c r="Q265" s="268" t="s">
        <v>233</v>
      </c>
      <c r="R265" s="268" t="s">
        <v>233</v>
      </c>
      <c r="S265" s="215">
        <v>20</v>
      </c>
      <c r="T265" s="215">
        <v>108</v>
      </c>
      <c r="U265" s="215">
        <v>46</v>
      </c>
      <c r="V265" s="264">
        <v>0</v>
      </c>
      <c r="W265" s="215">
        <v>201</v>
      </c>
      <c r="X265" s="264">
        <v>0</v>
      </c>
      <c r="Y265" s="264">
        <v>0</v>
      </c>
      <c r="Z265" s="264">
        <v>0</v>
      </c>
      <c r="AA265" s="264">
        <v>0</v>
      </c>
      <c r="AB265" s="215">
        <v>3</v>
      </c>
      <c r="AC265" s="215">
        <v>194</v>
      </c>
      <c r="AD265" s="215">
        <v>10</v>
      </c>
      <c r="AE265" s="264">
        <v>0</v>
      </c>
      <c r="AF265" s="270">
        <v>46</v>
      </c>
      <c r="AG265" s="264">
        <v>3</v>
      </c>
      <c r="AH265" s="215">
        <v>56</v>
      </c>
      <c r="AI265" s="215">
        <v>70</v>
      </c>
      <c r="AJ265" s="215">
        <v>61</v>
      </c>
      <c r="AK265" s="215">
        <v>11</v>
      </c>
      <c r="AL265" s="215">
        <v>3</v>
      </c>
      <c r="AM265" s="215">
        <v>0</v>
      </c>
      <c r="AN265" s="264">
        <v>0</v>
      </c>
      <c r="AO265" s="215">
        <v>199</v>
      </c>
      <c r="AP265" s="215">
        <v>5</v>
      </c>
      <c r="AQ265" s="264">
        <v>0</v>
      </c>
      <c r="AR265" s="215">
        <v>37</v>
      </c>
      <c r="AS265" s="215">
        <v>64</v>
      </c>
      <c r="AT265" s="215">
        <v>49</v>
      </c>
      <c r="AU265" s="215">
        <v>199</v>
      </c>
      <c r="AV265" s="215">
        <v>5</v>
      </c>
      <c r="AW265" s="264">
        <v>0</v>
      </c>
      <c r="AX265" s="215">
        <v>37</v>
      </c>
      <c r="AY265" s="215">
        <v>64</v>
      </c>
      <c r="AZ265" s="215">
        <v>49</v>
      </c>
      <c r="BA265" s="215">
        <v>54</v>
      </c>
      <c r="BB265" s="264">
        <v>0</v>
      </c>
      <c r="BC265" s="215">
        <v>201</v>
      </c>
      <c r="BD265" s="215">
        <v>169</v>
      </c>
      <c r="BE265" s="264">
        <v>19</v>
      </c>
      <c r="BF265" s="215">
        <v>13</v>
      </c>
      <c r="BG265" s="264">
        <v>0</v>
      </c>
      <c r="BH265" s="215">
        <v>74</v>
      </c>
      <c r="BI265" s="215">
        <v>100</v>
      </c>
      <c r="BJ265" s="264">
        <v>3</v>
      </c>
      <c r="BK265" s="215">
        <v>24</v>
      </c>
      <c r="BL265" s="215">
        <v>0</v>
      </c>
      <c r="BM265" s="215">
        <v>15</v>
      </c>
      <c r="BN265" s="215">
        <v>1</v>
      </c>
      <c r="BO265" s="215">
        <v>185</v>
      </c>
      <c r="BP265" s="215">
        <v>0</v>
      </c>
      <c r="BQ265" s="215">
        <v>192</v>
      </c>
      <c r="BR265" s="215">
        <v>2</v>
      </c>
      <c r="BS265" s="215">
        <v>7</v>
      </c>
      <c r="BT265" s="264">
        <v>0</v>
      </c>
      <c r="BU265" s="215">
        <v>0</v>
      </c>
      <c r="BV265" s="215">
        <v>140</v>
      </c>
      <c r="BW265" s="264">
        <v>61</v>
      </c>
      <c r="BX265" s="271">
        <v>0</v>
      </c>
      <c r="BY265" s="261">
        <f t="shared" si="13"/>
        <v>0.14705882352941177</v>
      </c>
      <c r="BZ265" s="261" t="str">
        <f t="shared" si="14"/>
        <v>—</v>
      </c>
      <c r="CA265" s="267"/>
    </row>
    <row r="266" spans="1:79" s="260" customFormat="1" hidden="1" x14ac:dyDescent="0.25">
      <c r="A266" s="257" t="str">
        <f t="shared" si="12"/>
        <v>2019New BrunswickNurse practitioners</v>
      </c>
      <c r="B266" s="213">
        <v>2019</v>
      </c>
      <c r="C266" s="213"/>
      <c r="D266" s="213"/>
      <c r="E266" s="209" t="s">
        <v>17</v>
      </c>
      <c r="F266" s="209" t="s">
        <v>5</v>
      </c>
      <c r="G266" s="214">
        <v>139</v>
      </c>
      <c r="H266" s="214">
        <v>18</v>
      </c>
      <c r="I266" s="268" t="s">
        <v>233</v>
      </c>
      <c r="J266" s="214">
        <v>121</v>
      </c>
      <c r="K266" s="214">
        <v>6</v>
      </c>
      <c r="L266" s="214">
        <v>10</v>
      </c>
      <c r="M266" s="214">
        <v>2</v>
      </c>
      <c r="N266" s="264">
        <v>0</v>
      </c>
      <c r="O266" s="268" t="s">
        <v>233</v>
      </c>
      <c r="P266" s="268" t="s">
        <v>233</v>
      </c>
      <c r="Q266" s="268" t="s">
        <v>233</v>
      </c>
      <c r="R266" s="268" t="s">
        <v>233</v>
      </c>
      <c r="S266" s="214">
        <v>15</v>
      </c>
      <c r="T266" s="214">
        <v>84</v>
      </c>
      <c r="U266" s="214">
        <v>22</v>
      </c>
      <c r="V266" s="264">
        <v>0</v>
      </c>
      <c r="W266" s="214">
        <v>135</v>
      </c>
      <c r="X266" s="214">
        <v>0</v>
      </c>
      <c r="Y266" s="214">
        <v>0</v>
      </c>
      <c r="Z266" s="214">
        <v>1</v>
      </c>
      <c r="AA266" s="214">
        <v>1</v>
      </c>
      <c r="AB266" s="214">
        <v>2</v>
      </c>
      <c r="AC266" s="214">
        <v>130</v>
      </c>
      <c r="AD266" s="214">
        <v>9</v>
      </c>
      <c r="AE266" s="264">
        <v>0</v>
      </c>
      <c r="AF266" s="265">
        <v>43.8</v>
      </c>
      <c r="AG266" s="214">
        <v>3</v>
      </c>
      <c r="AH266" s="214">
        <v>57</v>
      </c>
      <c r="AI266" s="214">
        <v>37</v>
      </c>
      <c r="AJ266" s="214">
        <v>31</v>
      </c>
      <c r="AK266" s="214">
        <v>8</v>
      </c>
      <c r="AL266" s="214">
        <v>3</v>
      </c>
      <c r="AM266" s="214">
        <v>0</v>
      </c>
      <c r="AN266" s="264">
        <v>0</v>
      </c>
      <c r="AO266" s="214">
        <v>133</v>
      </c>
      <c r="AP266" s="214">
        <v>6</v>
      </c>
      <c r="AQ266" s="214">
        <v>0</v>
      </c>
      <c r="AR266" s="214">
        <v>20</v>
      </c>
      <c r="AS266" s="214">
        <v>68</v>
      </c>
      <c r="AT266" s="214">
        <v>27</v>
      </c>
      <c r="AU266" s="214">
        <v>133</v>
      </c>
      <c r="AV266" s="214">
        <v>6</v>
      </c>
      <c r="AW266" s="214">
        <v>0</v>
      </c>
      <c r="AX266" s="214">
        <v>20</v>
      </c>
      <c r="AY266" s="214">
        <v>68</v>
      </c>
      <c r="AZ266" s="214">
        <v>27</v>
      </c>
      <c r="BA266" s="214">
        <v>24</v>
      </c>
      <c r="BB266" s="214">
        <v>0</v>
      </c>
      <c r="BC266" s="214">
        <v>135</v>
      </c>
      <c r="BD266" s="214">
        <v>110</v>
      </c>
      <c r="BE266" s="214">
        <v>16</v>
      </c>
      <c r="BF266" s="214">
        <v>9</v>
      </c>
      <c r="BG266" s="264">
        <v>0</v>
      </c>
      <c r="BH266" s="214">
        <v>32</v>
      </c>
      <c r="BI266" s="214">
        <v>79</v>
      </c>
      <c r="BJ266" s="214">
        <v>5</v>
      </c>
      <c r="BK266" s="214">
        <v>19</v>
      </c>
      <c r="BL266" s="214">
        <v>0</v>
      </c>
      <c r="BM266" s="214">
        <v>8</v>
      </c>
      <c r="BN266" s="214">
        <v>2</v>
      </c>
      <c r="BO266" s="214">
        <v>125</v>
      </c>
      <c r="BP266" s="214">
        <v>0</v>
      </c>
      <c r="BQ266" s="214">
        <v>130</v>
      </c>
      <c r="BR266" s="214">
        <v>0</v>
      </c>
      <c r="BS266" s="214">
        <v>5</v>
      </c>
      <c r="BT266" s="214">
        <v>0</v>
      </c>
      <c r="BU266" s="214">
        <v>0</v>
      </c>
      <c r="BV266" s="214">
        <v>79</v>
      </c>
      <c r="BW266" s="214">
        <v>56</v>
      </c>
      <c r="BX266" s="216">
        <v>0</v>
      </c>
      <c r="BY266" s="261">
        <f t="shared" si="13"/>
        <v>0.12949640287769784</v>
      </c>
      <c r="BZ266" s="261" t="str">
        <f t="shared" si="14"/>
        <v>—</v>
      </c>
      <c r="CA266" s="267"/>
    </row>
    <row r="267" spans="1:79" s="260" customFormat="1" hidden="1" x14ac:dyDescent="0.25">
      <c r="A267" s="257" t="str">
        <f t="shared" si="12"/>
        <v>2019QuebecNurse practitioners</v>
      </c>
      <c r="B267" s="213">
        <v>2019</v>
      </c>
      <c r="C267" s="213"/>
      <c r="D267" s="213"/>
      <c r="E267" s="259" t="s">
        <v>18</v>
      </c>
      <c r="F267" s="209" t="s">
        <v>5</v>
      </c>
      <c r="G267" s="214">
        <v>545</v>
      </c>
      <c r="H267" s="214">
        <v>53</v>
      </c>
      <c r="I267" s="268" t="s">
        <v>233</v>
      </c>
      <c r="J267" s="264">
        <v>492</v>
      </c>
      <c r="K267" s="214">
        <v>37</v>
      </c>
      <c r="L267" s="214">
        <v>15</v>
      </c>
      <c r="M267" s="264">
        <v>1</v>
      </c>
      <c r="N267" s="264">
        <v>0</v>
      </c>
      <c r="O267" s="268" t="s">
        <v>233</v>
      </c>
      <c r="P267" s="268" t="s">
        <v>233</v>
      </c>
      <c r="Q267" s="268" t="s">
        <v>233</v>
      </c>
      <c r="R267" s="268" t="s">
        <v>233</v>
      </c>
      <c r="S267" s="214">
        <v>130</v>
      </c>
      <c r="T267" s="214">
        <v>348</v>
      </c>
      <c r="U267" s="214">
        <v>14</v>
      </c>
      <c r="V267" s="264">
        <v>0</v>
      </c>
      <c r="W267" s="214">
        <v>542</v>
      </c>
      <c r="X267" s="264">
        <v>0</v>
      </c>
      <c r="Y267" s="264">
        <v>0</v>
      </c>
      <c r="Z267" s="264">
        <v>1</v>
      </c>
      <c r="AA267" s="264">
        <v>0</v>
      </c>
      <c r="AB267" s="264">
        <v>2</v>
      </c>
      <c r="AC267" s="214">
        <v>495</v>
      </c>
      <c r="AD267" s="214">
        <v>50</v>
      </c>
      <c r="AE267" s="264">
        <v>0</v>
      </c>
      <c r="AF267" s="265">
        <v>38.299999999999997</v>
      </c>
      <c r="AG267" s="214">
        <v>23</v>
      </c>
      <c r="AH267" s="214">
        <v>337</v>
      </c>
      <c r="AI267" s="214">
        <v>146</v>
      </c>
      <c r="AJ267" s="214">
        <v>33</v>
      </c>
      <c r="AK267" s="264">
        <v>6</v>
      </c>
      <c r="AL267" s="214">
        <v>0</v>
      </c>
      <c r="AM267" s="214">
        <v>0</v>
      </c>
      <c r="AN267" s="264">
        <v>0</v>
      </c>
      <c r="AO267" s="214">
        <v>540</v>
      </c>
      <c r="AP267" s="214">
        <v>5</v>
      </c>
      <c r="AQ267" s="214">
        <v>0</v>
      </c>
      <c r="AR267" s="214">
        <v>114</v>
      </c>
      <c r="AS267" s="214">
        <v>327</v>
      </c>
      <c r="AT267" s="214">
        <v>82</v>
      </c>
      <c r="AU267" s="214">
        <v>540</v>
      </c>
      <c r="AV267" s="214">
        <v>5</v>
      </c>
      <c r="AW267" s="214">
        <v>0</v>
      </c>
      <c r="AX267" s="214">
        <v>114</v>
      </c>
      <c r="AY267" s="214">
        <v>327</v>
      </c>
      <c r="AZ267" s="214">
        <v>82</v>
      </c>
      <c r="BA267" s="214">
        <v>22</v>
      </c>
      <c r="BB267" s="264">
        <v>0</v>
      </c>
      <c r="BC267" s="214">
        <v>542</v>
      </c>
      <c r="BD267" s="214">
        <v>506</v>
      </c>
      <c r="BE267" s="214">
        <v>30</v>
      </c>
      <c r="BF267" s="214">
        <v>6</v>
      </c>
      <c r="BG267" s="264">
        <v>0</v>
      </c>
      <c r="BH267" s="214">
        <v>169</v>
      </c>
      <c r="BI267" s="214">
        <v>309</v>
      </c>
      <c r="BJ267" s="214">
        <v>33</v>
      </c>
      <c r="BK267" s="214">
        <v>31</v>
      </c>
      <c r="BL267" s="264">
        <v>0</v>
      </c>
      <c r="BM267" s="264">
        <v>8</v>
      </c>
      <c r="BN267" s="264">
        <v>14</v>
      </c>
      <c r="BO267" s="214">
        <v>520</v>
      </c>
      <c r="BP267" s="264">
        <v>0</v>
      </c>
      <c r="BQ267" s="214">
        <v>519</v>
      </c>
      <c r="BR267" s="214">
        <v>14</v>
      </c>
      <c r="BS267" s="214">
        <v>9</v>
      </c>
      <c r="BT267" s="214">
        <v>0</v>
      </c>
      <c r="BU267" s="264">
        <v>0</v>
      </c>
      <c r="BV267" s="214">
        <v>443</v>
      </c>
      <c r="BW267" s="214">
        <v>95</v>
      </c>
      <c r="BX267" s="266">
        <v>4</v>
      </c>
      <c r="BY267" s="261">
        <f t="shared" si="13"/>
        <v>9.7247706422018354E-2</v>
      </c>
      <c r="BZ267" s="261" t="str">
        <f t="shared" si="14"/>
        <v>—</v>
      </c>
      <c r="CA267" s="267"/>
    </row>
    <row r="268" spans="1:79" s="260" customFormat="1" hidden="1" x14ac:dyDescent="0.25">
      <c r="A268" s="257" t="str">
        <f t="shared" si="12"/>
        <v>2019OntarioNurse practitioners</v>
      </c>
      <c r="B268" s="213">
        <v>2019</v>
      </c>
      <c r="C268" s="213"/>
      <c r="D268" s="213"/>
      <c r="E268" s="259" t="s">
        <v>19</v>
      </c>
      <c r="F268" s="209" t="s">
        <v>5</v>
      </c>
      <c r="G268" s="214">
        <v>3451</v>
      </c>
      <c r="H268" s="264">
        <v>314</v>
      </c>
      <c r="I268" s="268" t="s">
        <v>233</v>
      </c>
      <c r="J268" s="264">
        <v>3137</v>
      </c>
      <c r="K268" s="264">
        <v>163</v>
      </c>
      <c r="L268" s="264">
        <v>133</v>
      </c>
      <c r="M268" s="264">
        <v>18</v>
      </c>
      <c r="N268" s="264">
        <v>0</v>
      </c>
      <c r="O268" s="268" t="s">
        <v>233</v>
      </c>
      <c r="P268" s="268" t="s">
        <v>233</v>
      </c>
      <c r="Q268" s="268" t="s">
        <v>233</v>
      </c>
      <c r="R268" s="268" t="s">
        <v>233</v>
      </c>
      <c r="S268" s="264">
        <v>486</v>
      </c>
      <c r="T268" s="214">
        <v>1860</v>
      </c>
      <c r="U268" s="214">
        <v>791</v>
      </c>
      <c r="V268" s="264">
        <v>0</v>
      </c>
      <c r="W268" s="214">
        <v>3273</v>
      </c>
      <c r="X268" s="264">
        <v>4</v>
      </c>
      <c r="Y268" s="264">
        <v>4</v>
      </c>
      <c r="Z268" s="264">
        <v>61</v>
      </c>
      <c r="AA268" s="264">
        <v>17</v>
      </c>
      <c r="AB268" s="264">
        <v>92</v>
      </c>
      <c r="AC268" s="214">
        <v>3221</v>
      </c>
      <c r="AD268" s="264">
        <v>230</v>
      </c>
      <c r="AE268" s="264">
        <v>0</v>
      </c>
      <c r="AF268" s="265">
        <v>45</v>
      </c>
      <c r="AG268" s="264">
        <v>74</v>
      </c>
      <c r="AH268" s="214">
        <v>1309</v>
      </c>
      <c r="AI268" s="214">
        <v>839</v>
      </c>
      <c r="AJ268" s="214">
        <v>855</v>
      </c>
      <c r="AK268" s="264">
        <v>248</v>
      </c>
      <c r="AL268" s="264">
        <v>105</v>
      </c>
      <c r="AM268" s="264">
        <v>21</v>
      </c>
      <c r="AN268" s="264">
        <v>0</v>
      </c>
      <c r="AO268" s="214">
        <v>3272</v>
      </c>
      <c r="AP268" s="264">
        <v>178</v>
      </c>
      <c r="AQ268" s="264">
        <v>1</v>
      </c>
      <c r="AR268" s="264">
        <v>873</v>
      </c>
      <c r="AS268" s="214">
        <v>1173</v>
      </c>
      <c r="AT268" s="214">
        <v>686</v>
      </c>
      <c r="AU268" s="214">
        <v>3272</v>
      </c>
      <c r="AV268" s="264">
        <v>178</v>
      </c>
      <c r="AW268" s="264">
        <v>1</v>
      </c>
      <c r="AX268" s="264">
        <v>873</v>
      </c>
      <c r="AY268" s="214">
        <v>1173</v>
      </c>
      <c r="AZ268" s="214">
        <v>686</v>
      </c>
      <c r="BA268" s="214">
        <v>719</v>
      </c>
      <c r="BB268" s="264">
        <v>0</v>
      </c>
      <c r="BC268" s="214">
        <v>3273</v>
      </c>
      <c r="BD268" s="214">
        <v>2510</v>
      </c>
      <c r="BE268" s="214">
        <v>655</v>
      </c>
      <c r="BF268" s="264">
        <v>108</v>
      </c>
      <c r="BG268" s="264">
        <v>0</v>
      </c>
      <c r="BH268" s="214">
        <v>1261</v>
      </c>
      <c r="BI268" s="214">
        <v>867</v>
      </c>
      <c r="BJ268" s="264">
        <v>96</v>
      </c>
      <c r="BK268" s="264">
        <v>1048</v>
      </c>
      <c r="BL268" s="264">
        <v>1</v>
      </c>
      <c r="BM268" s="264">
        <v>152</v>
      </c>
      <c r="BN268" s="264">
        <v>33</v>
      </c>
      <c r="BO268" s="214">
        <v>3086</v>
      </c>
      <c r="BP268" s="264">
        <v>2</v>
      </c>
      <c r="BQ268" s="214">
        <v>3185</v>
      </c>
      <c r="BR268" s="264">
        <v>24</v>
      </c>
      <c r="BS268" s="264">
        <v>58</v>
      </c>
      <c r="BT268" s="264" t="s">
        <v>233</v>
      </c>
      <c r="BU268" s="264">
        <v>6</v>
      </c>
      <c r="BV268" s="214">
        <v>2896</v>
      </c>
      <c r="BW268" s="214">
        <v>377</v>
      </c>
      <c r="BX268" s="266">
        <v>0</v>
      </c>
      <c r="BY268" s="261">
        <f t="shared" si="13"/>
        <v>9.0988119385685309E-2</v>
      </c>
      <c r="BZ268" s="261" t="str">
        <f t="shared" si="14"/>
        <v>—</v>
      </c>
      <c r="CA268" s="267"/>
    </row>
    <row r="269" spans="1:79" s="296" customFormat="1" hidden="1" x14ac:dyDescent="0.25">
      <c r="A269" s="257" t="str">
        <f t="shared" si="12"/>
        <v>2019ManitobaNurse practitioners</v>
      </c>
      <c r="B269" s="213">
        <v>2019</v>
      </c>
      <c r="C269" s="213"/>
      <c r="D269" s="213"/>
      <c r="E269" s="289" t="s">
        <v>20</v>
      </c>
      <c r="F269" s="289" t="s">
        <v>5</v>
      </c>
      <c r="G269" s="290">
        <v>217</v>
      </c>
      <c r="H269" s="290">
        <v>30</v>
      </c>
      <c r="I269" s="291" t="s">
        <v>233</v>
      </c>
      <c r="J269" s="290">
        <v>187</v>
      </c>
      <c r="K269" s="290">
        <v>15</v>
      </c>
      <c r="L269" s="290">
        <v>14</v>
      </c>
      <c r="M269" s="290">
        <v>1</v>
      </c>
      <c r="N269" s="292">
        <v>0</v>
      </c>
      <c r="O269" s="291" t="s">
        <v>233</v>
      </c>
      <c r="P269" s="291" t="s">
        <v>233</v>
      </c>
      <c r="Q269" s="291" t="s">
        <v>233</v>
      </c>
      <c r="R269" s="291" t="s">
        <v>233</v>
      </c>
      <c r="S269" s="290">
        <v>34</v>
      </c>
      <c r="T269" s="290">
        <v>127</v>
      </c>
      <c r="U269" s="290">
        <v>26</v>
      </c>
      <c r="V269" s="292">
        <v>0</v>
      </c>
      <c r="W269" s="293">
        <v>85</v>
      </c>
      <c r="X269" s="293">
        <v>0</v>
      </c>
      <c r="Y269" s="293">
        <v>2</v>
      </c>
      <c r="Z269" s="293">
        <v>0</v>
      </c>
      <c r="AA269" s="293">
        <v>0</v>
      </c>
      <c r="AB269" s="293">
        <v>130</v>
      </c>
      <c r="AC269" s="290">
        <v>195</v>
      </c>
      <c r="AD269" s="290">
        <v>22</v>
      </c>
      <c r="AE269" s="292">
        <v>0</v>
      </c>
      <c r="AF269" s="294">
        <v>43.3</v>
      </c>
      <c r="AG269" s="290">
        <v>3</v>
      </c>
      <c r="AH269" s="290">
        <v>86</v>
      </c>
      <c r="AI269" s="290">
        <v>74</v>
      </c>
      <c r="AJ269" s="290">
        <v>46</v>
      </c>
      <c r="AK269" s="290">
        <v>4</v>
      </c>
      <c r="AL269" s="290">
        <v>2</v>
      </c>
      <c r="AM269" s="292">
        <v>2</v>
      </c>
      <c r="AN269" s="292">
        <v>0</v>
      </c>
      <c r="AO269" s="214">
        <v>213</v>
      </c>
      <c r="AP269" s="214">
        <v>4</v>
      </c>
      <c r="AQ269" s="264">
        <v>0</v>
      </c>
      <c r="AR269" s="214">
        <v>46</v>
      </c>
      <c r="AS269" s="214">
        <v>94</v>
      </c>
      <c r="AT269" s="214">
        <v>47</v>
      </c>
      <c r="AU269" s="290">
        <v>213</v>
      </c>
      <c r="AV269" s="290">
        <v>4</v>
      </c>
      <c r="AW269" s="292">
        <v>0</v>
      </c>
      <c r="AX269" s="290">
        <v>46</v>
      </c>
      <c r="AY269" s="290">
        <v>94</v>
      </c>
      <c r="AZ269" s="290">
        <v>47</v>
      </c>
      <c r="BA269" s="290">
        <v>30</v>
      </c>
      <c r="BB269" s="292">
        <v>0</v>
      </c>
      <c r="BC269" s="282" t="s">
        <v>233</v>
      </c>
      <c r="BD269" s="282" t="s">
        <v>233</v>
      </c>
      <c r="BE269" s="282" t="s">
        <v>233</v>
      </c>
      <c r="BF269" s="282" t="s">
        <v>233</v>
      </c>
      <c r="BG269" s="282" t="s">
        <v>233</v>
      </c>
      <c r="BH269" s="282" t="s">
        <v>233</v>
      </c>
      <c r="BI269" s="282" t="s">
        <v>233</v>
      </c>
      <c r="BJ269" s="282" t="s">
        <v>233</v>
      </c>
      <c r="BK269" s="282" t="s">
        <v>233</v>
      </c>
      <c r="BL269" s="282" t="s">
        <v>233</v>
      </c>
      <c r="BM269" s="282" t="s">
        <v>233</v>
      </c>
      <c r="BN269" s="282" t="s">
        <v>233</v>
      </c>
      <c r="BO269" s="282" t="s">
        <v>233</v>
      </c>
      <c r="BP269" s="282" t="s">
        <v>233</v>
      </c>
      <c r="BQ269" s="282" t="s">
        <v>233</v>
      </c>
      <c r="BR269" s="282" t="s">
        <v>233</v>
      </c>
      <c r="BS269" s="282" t="s">
        <v>233</v>
      </c>
      <c r="BT269" s="282" t="s">
        <v>233</v>
      </c>
      <c r="BU269" s="282" t="s">
        <v>233</v>
      </c>
      <c r="BV269" s="282" t="s">
        <v>233</v>
      </c>
      <c r="BW269" s="282" t="s">
        <v>233</v>
      </c>
      <c r="BX269" s="282" t="s">
        <v>233</v>
      </c>
      <c r="BY269" s="261">
        <f>IF(H269="†", "†", IF(H269="—","—", H269/SUM(H269+J269)))</f>
        <v>0.13824884792626729</v>
      </c>
      <c r="BZ269" s="261" t="str">
        <f>IF(I269="†", "†", IF(I269="—","—", I269/SUM(I269+K269)))</f>
        <v>—</v>
      </c>
      <c r="CA269" s="295"/>
    </row>
    <row r="270" spans="1:79" s="260" customFormat="1" hidden="1" x14ac:dyDescent="0.25">
      <c r="A270" s="257" t="str">
        <f t="shared" si="12"/>
        <v>2019SaskatchewanNurse practitioners</v>
      </c>
      <c r="B270" s="213">
        <v>2019</v>
      </c>
      <c r="C270" s="213"/>
      <c r="D270" s="213"/>
      <c r="E270" s="259" t="s">
        <v>21</v>
      </c>
      <c r="F270" s="209" t="s">
        <v>5</v>
      </c>
      <c r="G270" s="214">
        <v>236</v>
      </c>
      <c r="H270" s="214">
        <v>19</v>
      </c>
      <c r="I270" s="268" t="s">
        <v>233</v>
      </c>
      <c r="J270" s="214">
        <v>217</v>
      </c>
      <c r="K270" s="214">
        <v>10</v>
      </c>
      <c r="L270" s="214">
        <v>9</v>
      </c>
      <c r="M270" s="214">
        <v>0</v>
      </c>
      <c r="N270" s="264">
        <v>0</v>
      </c>
      <c r="O270" s="268" t="s">
        <v>233</v>
      </c>
      <c r="P270" s="268" t="s">
        <v>233</v>
      </c>
      <c r="Q270" s="268" t="s">
        <v>233</v>
      </c>
      <c r="R270" s="268" t="s">
        <v>233</v>
      </c>
      <c r="S270" s="214">
        <v>32</v>
      </c>
      <c r="T270" s="214">
        <v>116</v>
      </c>
      <c r="U270" s="214">
        <v>69</v>
      </c>
      <c r="V270" s="264">
        <v>0</v>
      </c>
      <c r="W270" s="214">
        <v>232</v>
      </c>
      <c r="X270" s="264">
        <v>2</v>
      </c>
      <c r="Y270" s="264">
        <v>0</v>
      </c>
      <c r="Z270" s="264">
        <v>1</v>
      </c>
      <c r="AA270" s="214">
        <v>0</v>
      </c>
      <c r="AB270" s="264">
        <v>1</v>
      </c>
      <c r="AC270" s="214">
        <v>217</v>
      </c>
      <c r="AD270" s="214">
        <v>19</v>
      </c>
      <c r="AE270" s="264">
        <v>0</v>
      </c>
      <c r="AF270" s="265">
        <v>46.4</v>
      </c>
      <c r="AG270" s="214">
        <v>8</v>
      </c>
      <c r="AH270" s="214">
        <v>73</v>
      </c>
      <c r="AI270" s="214">
        <v>60</v>
      </c>
      <c r="AJ270" s="214">
        <v>60</v>
      </c>
      <c r="AK270" s="214">
        <v>27</v>
      </c>
      <c r="AL270" s="214">
        <v>7</v>
      </c>
      <c r="AM270" s="264">
        <v>1</v>
      </c>
      <c r="AN270" s="264">
        <v>0</v>
      </c>
      <c r="AO270" s="214">
        <v>227</v>
      </c>
      <c r="AP270" s="214">
        <v>9</v>
      </c>
      <c r="AQ270" s="264">
        <v>0</v>
      </c>
      <c r="AR270" s="214">
        <v>143</v>
      </c>
      <c r="AS270" s="214">
        <v>82</v>
      </c>
      <c r="AT270" s="214">
        <v>10</v>
      </c>
      <c r="AU270" s="214">
        <v>227</v>
      </c>
      <c r="AV270" s="214">
        <v>9</v>
      </c>
      <c r="AW270" s="264">
        <v>0</v>
      </c>
      <c r="AX270" s="214">
        <v>143</v>
      </c>
      <c r="AY270" s="214">
        <v>82</v>
      </c>
      <c r="AZ270" s="214">
        <v>10</v>
      </c>
      <c r="BA270" s="214">
        <v>1</v>
      </c>
      <c r="BB270" s="264">
        <v>0</v>
      </c>
      <c r="BC270" s="214">
        <v>232</v>
      </c>
      <c r="BD270" s="214">
        <v>161</v>
      </c>
      <c r="BE270" s="214">
        <v>46</v>
      </c>
      <c r="BF270" s="264">
        <v>25</v>
      </c>
      <c r="BG270" s="264">
        <v>0</v>
      </c>
      <c r="BH270" s="214">
        <v>32</v>
      </c>
      <c r="BI270" s="214">
        <v>162</v>
      </c>
      <c r="BJ270" s="214">
        <v>7</v>
      </c>
      <c r="BK270" s="214">
        <v>31</v>
      </c>
      <c r="BL270" s="264">
        <v>0</v>
      </c>
      <c r="BM270" s="214">
        <v>9</v>
      </c>
      <c r="BN270" s="214">
        <v>2</v>
      </c>
      <c r="BO270" s="214">
        <v>221</v>
      </c>
      <c r="BP270" s="264">
        <v>0</v>
      </c>
      <c r="BQ270" s="214">
        <v>225</v>
      </c>
      <c r="BR270" s="264">
        <v>1</v>
      </c>
      <c r="BS270" s="214">
        <v>6</v>
      </c>
      <c r="BT270" s="264">
        <v>0</v>
      </c>
      <c r="BU270" s="264">
        <v>0</v>
      </c>
      <c r="BV270" s="214">
        <v>110</v>
      </c>
      <c r="BW270" s="214">
        <v>122</v>
      </c>
      <c r="BX270" s="266">
        <v>0</v>
      </c>
      <c r="BY270" s="261">
        <f t="shared" si="13"/>
        <v>8.050847457627118E-2</v>
      </c>
      <c r="BZ270" s="261" t="str">
        <f t="shared" si="14"/>
        <v>—</v>
      </c>
      <c r="CA270" s="267"/>
    </row>
    <row r="271" spans="1:79" s="260" customFormat="1" hidden="1" x14ac:dyDescent="0.25">
      <c r="A271" s="257" t="str">
        <f t="shared" si="12"/>
        <v>2019AlbertaNurse practitioners</v>
      </c>
      <c r="B271" s="213">
        <v>2019</v>
      </c>
      <c r="C271" s="213"/>
      <c r="D271" s="213"/>
      <c r="E271" s="259" t="s">
        <v>22</v>
      </c>
      <c r="F271" s="209" t="s">
        <v>5</v>
      </c>
      <c r="G271" s="214">
        <v>571</v>
      </c>
      <c r="H271" s="214">
        <v>70</v>
      </c>
      <c r="I271" s="268" t="s">
        <v>233</v>
      </c>
      <c r="J271" s="264">
        <v>501</v>
      </c>
      <c r="K271" s="214">
        <v>23</v>
      </c>
      <c r="L271" s="214">
        <v>39</v>
      </c>
      <c r="M271" s="264">
        <v>8</v>
      </c>
      <c r="N271" s="264">
        <v>0</v>
      </c>
      <c r="O271" s="268" t="s">
        <v>233</v>
      </c>
      <c r="P271" s="268" t="s">
        <v>233</v>
      </c>
      <c r="Q271" s="268" t="s">
        <v>233</v>
      </c>
      <c r="R271" s="268" t="s">
        <v>233</v>
      </c>
      <c r="S271" s="214">
        <v>56</v>
      </c>
      <c r="T271" s="214">
        <v>335</v>
      </c>
      <c r="U271" s="264">
        <v>110</v>
      </c>
      <c r="V271" s="264">
        <v>0</v>
      </c>
      <c r="W271" s="214">
        <v>549</v>
      </c>
      <c r="X271" s="264">
        <v>2</v>
      </c>
      <c r="Y271" s="264">
        <v>10</v>
      </c>
      <c r="Z271" s="264">
        <v>0</v>
      </c>
      <c r="AA271" s="264">
        <v>0</v>
      </c>
      <c r="AB271" s="264">
        <v>10</v>
      </c>
      <c r="AC271" s="214">
        <v>517</v>
      </c>
      <c r="AD271" s="214">
        <v>54</v>
      </c>
      <c r="AE271" s="264">
        <v>0</v>
      </c>
      <c r="AF271" s="265">
        <v>45.2</v>
      </c>
      <c r="AG271" s="214">
        <v>8</v>
      </c>
      <c r="AH271" s="214">
        <v>191</v>
      </c>
      <c r="AI271" s="214">
        <v>185</v>
      </c>
      <c r="AJ271" s="214">
        <v>133</v>
      </c>
      <c r="AK271" s="264">
        <v>38</v>
      </c>
      <c r="AL271" s="264">
        <v>14</v>
      </c>
      <c r="AM271" s="264">
        <v>2</v>
      </c>
      <c r="AN271" s="264">
        <v>0</v>
      </c>
      <c r="AO271" s="214">
        <v>548</v>
      </c>
      <c r="AP271" s="264">
        <v>23</v>
      </c>
      <c r="AQ271" s="264">
        <v>0</v>
      </c>
      <c r="AR271" s="214">
        <v>67</v>
      </c>
      <c r="AS271" s="214">
        <v>247</v>
      </c>
      <c r="AT271" s="214">
        <v>140</v>
      </c>
      <c r="AU271" s="214">
        <v>548</v>
      </c>
      <c r="AV271" s="264">
        <v>23</v>
      </c>
      <c r="AW271" s="264">
        <v>0</v>
      </c>
      <c r="AX271" s="214">
        <v>67</v>
      </c>
      <c r="AY271" s="214">
        <v>247</v>
      </c>
      <c r="AZ271" s="214">
        <v>140</v>
      </c>
      <c r="BA271" s="214">
        <v>117</v>
      </c>
      <c r="BB271" s="264">
        <v>0</v>
      </c>
      <c r="BC271" s="214">
        <v>549</v>
      </c>
      <c r="BD271" s="214">
        <v>371</v>
      </c>
      <c r="BE271" s="214">
        <v>159</v>
      </c>
      <c r="BF271" s="264">
        <v>18</v>
      </c>
      <c r="BG271" s="264">
        <v>1</v>
      </c>
      <c r="BH271" s="214">
        <v>274</v>
      </c>
      <c r="BI271" s="214">
        <v>150</v>
      </c>
      <c r="BJ271" s="264">
        <v>23</v>
      </c>
      <c r="BK271" s="214">
        <v>102</v>
      </c>
      <c r="BL271" s="264">
        <v>0</v>
      </c>
      <c r="BM271" s="264">
        <v>27</v>
      </c>
      <c r="BN271" s="264">
        <v>5</v>
      </c>
      <c r="BO271" s="214">
        <v>517</v>
      </c>
      <c r="BP271" s="264">
        <v>0</v>
      </c>
      <c r="BQ271" s="214">
        <v>530</v>
      </c>
      <c r="BR271" s="264">
        <v>7</v>
      </c>
      <c r="BS271" s="264">
        <v>11</v>
      </c>
      <c r="BT271" s="264">
        <v>1</v>
      </c>
      <c r="BU271" s="264">
        <v>0</v>
      </c>
      <c r="BV271" s="214">
        <v>514</v>
      </c>
      <c r="BW271" s="264">
        <v>35</v>
      </c>
      <c r="BX271" s="266">
        <v>0</v>
      </c>
      <c r="BY271" s="261">
        <f t="shared" si="13"/>
        <v>0.12259194395796848</v>
      </c>
      <c r="BZ271" s="261" t="str">
        <f t="shared" si="14"/>
        <v>—</v>
      </c>
      <c r="CA271" s="267"/>
    </row>
    <row r="272" spans="1:79" s="260" customFormat="1" hidden="1" x14ac:dyDescent="0.25">
      <c r="A272" s="257" t="str">
        <f t="shared" si="12"/>
        <v>2019British ColumbiaNurse practitioners</v>
      </c>
      <c r="B272" s="213">
        <v>2019</v>
      </c>
      <c r="C272" s="213"/>
      <c r="D272" s="213"/>
      <c r="E272" s="259" t="s">
        <v>23</v>
      </c>
      <c r="F272" s="209" t="s">
        <v>5</v>
      </c>
      <c r="G272" s="214">
        <v>514</v>
      </c>
      <c r="H272" s="214">
        <v>73</v>
      </c>
      <c r="I272" s="268" t="s">
        <v>233</v>
      </c>
      <c r="J272" s="214">
        <v>441</v>
      </c>
      <c r="K272" s="214">
        <v>33</v>
      </c>
      <c r="L272" s="214">
        <v>38</v>
      </c>
      <c r="M272" s="214">
        <v>2</v>
      </c>
      <c r="N272" s="264">
        <v>0</v>
      </c>
      <c r="O272" s="268" t="s">
        <v>233</v>
      </c>
      <c r="P272" s="268" t="s">
        <v>233</v>
      </c>
      <c r="Q272" s="268" t="s">
        <v>233</v>
      </c>
      <c r="R272" s="268" t="s">
        <v>233</v>
      </c>
      <c r="S272" s="214">
        <v>64</v>
      </c>
      <c r="T272" s="214">
        <v>288</v>
      </c>
      <c r="U272" s="214">
        <v>89</v>
      </c>
      <c r="V272" s="264">
        <v>0</v>
      </c>
      <c r="W272" s="214">
        <v>472</v>
      </c>
      <c r="X272" s="264">
        <v>0</v>
      </c>
      <c r="Y272" s="214">
        <v>0</v>
      </c>
      <c r="Z272" s="214">
        <v>3</v>
      </c>
      <c r="AA272" s="214">
        <v>1</v>
      </c>
      <c r="AB272" s="264">
        <v>38</v>
      </c>
      <c r="AC272" s="214">
        <v>475</v>
      </c>
      <c r="AD272" s="214">
        <v>39</v>
      </c>
      <c r="AE272" s="264">
        <v>0</v>
      </c>
      <c r="AF272" s="265">
        <v>43.7</v>
      </c>
      <c r="AG272" s="214">
        <v>7</v>
      </c>
      <c r="AH272" s="214">
        <v>195</v>
      </c>
      <c r="AI272" s="214">
        <v>175</v>
      </c>
      <c r="AJ272" s="214">
        <v>96</v>
      </c>
      <c r="AK272" s="214">
        <v>32</v>
      </c>
      <c r="AL272" s="214">
        <v>7</v>
      </c>
      <c r="AM272" s="214">
        <v>2</v>
      </c>
      <c r="AN272" s="264">
        <v>0</v>
      </c>
      <c r="AO272" s="214">
        <v>472</v>
      </c>
      <c r="AP272" s="214">
        <v>38</v>
      </c>
      <c r="AQ272" s="264">
        <v>4</v>
      </c>
      <c r="AR272" s="214">
        <v>111</v>
      </c>
      <c r="AS272" s="214">
        <v>215</v>
      </c>
      <c r="AT272" s="214">
        <v>106</v>
      </c>
      <c r="AU272" s="214">
        <v>472</v>
      </c>
      <c r="AV272" s="214">
        <v>38</v>
      </c>
      <c r="AW272" s="264">
        <v>4</v>
      </c>
      <c r="AX272" s="214">
        <v>111</v>
      </c>
      <c r="AY272" s="214">
        <v>215</v>
      </c>
      <c r="AZ272" s="214">
        <v>106</v>
      </c>
      <c r="BA272" s="214">
        <v>69</v>
      </c>
      <c r="BB272" s="214">
        <v>13</v>
      </c>
      <c r="BC272" s="214">
        <v>472</v>
      </c>
      <c r="BD272" s="214">
        <v>334</v>
      </c>
      <c r="BE272" s="214">
        <v>110</v>
      </c>
      <c r="BF272" s="214">
        <v>28</v>
      </c>
      <c r="BG272" s="264">
        <v>0</v>
      </c>
      <c r="BH272" s="214">
        <v>126</v>
      </c>
      <c r="BI272" s="214">
        <v>250</v>
      </c>
      <c r="BJ272" s="214">
        <v>10</v>
      </c>
      <c r="BK272" s="214">
        <v>72</v>
      </c>
      <c r="BL272" s="214">
        <v>14</v>
      </c>
      <c r="BM272" s="214">
        <v>11</v>
      </c>
      <c r="BN272" s="214">
        <v>2</v>
      </c>
      <c r="BO272" s="214">
        <v>447</v>
      </c>
      <c r="BP272" s="214">
        <v>12</v>
      </c>
      <c r="BQ272" s="214">
        <v>420</v>
      </c>
      <c r="BR272" s="214">
        <v>8</v>
      </c>
      <c r="BS272" s="214">
        <v>9</v>
      </c>
      <c r="BT272" s="264">
        <v>0</v>
      </c>
      <c r="BU272" s="214">
        <v>35</v>
      </c>
      <c r="BV272" s="214">
        <v>419</v>
      </c>
      <c r="BW272" s="214">
        <v>53</v>
      </c>
      <c r="BX272" s="266">
        <v>0</v>
      </c>
      <c r="BY272" s="261">
        <f t="shared" si="13"/>
        <v>0.14202334630350194</v>
      </c>
      <c r="BZ272" s="261" t="str">
        <f t="shared" si="14"/>
        <v>—</v>
      </c>
      <c r="CA272" s="267"/>
    </row>
    <row r="273" spans="1:79" s="260" customFormat="1" hidden="1" x14ac:dyDescent="0.25">
      <c r="A273" s="257" t="str">
        <f t="shared" si="12"/>
        <v>2019YukonNurse practitioners</v>
      </c>
      <c r="B273" s="213">
        <v>2019</v>
      </c>
      <c r="C273" s="213"/>
      <c r="D273" s="213"/>
      <c r="E273" s="209" t="s">
        <v>24</v>
      </c>
      <c r="F273" s="209" t="s">
        <v>5</v>
      </c>
      <c r="G273" s="214">
        <v>10</v>
      </c>
      <c r="H273" s="215">
        <v>2</v>
      </c>
      <c r="I273" s="268" t="s">
        <v>233</v>
      </c>
      <c r="J273" s="275">
        <v>8</v>
      </c>
      <c r="K273" s="214">
        <v>0</v>
      </c>
      <c r="L273" s="215">
        <v>2</v>
      </c>
      <c r="M273" s="214">
        <v>0</v>
      </c>
      <c r="N273" s="264">
        <v>0</v>
      </c>
      <c r="O273" s="268" t="s">
        <v>233</v>
      </c>
      <c r="P273" s="268" t="s">
        <v>233</v>
      </c>
      <c r="Q273" s="268" t="s">
        <v>233</v>
      </c>
      <c r="R273" s="268" t="s">
        <v>233</v>
      </c>
      <c r="S273" s="214">
        <v>0</v>
      </c>
      <c r="T273" s="214">
        <v>6</v>
      </c>
      <c r="U273" s="214">
        <v>2</v>
      </c>
      <c r="V273" s="264">
        <v>0</v>
      </c>
      <c r="W273" s="214">
        <v>10</v>
      </c>
      <c r="X273" s="264">
        <v>0</v>
      </c>
      <c r="Y273" s="264">
        <v>0</v>
      </c>
      <c r="Z273" s="264">
        <v>0</v>
      </c>
      <c r="AA273" s="264">
        <v>0</v>
      </c>
      <c r="AB273" s="214">
        <v>0</v>
      </c>
      <c r="AC273" s="214">
        <v>9</v>
      </c>
      <c r="AD273" s="214">
        <v>1</v>
      </c>
      <c r="AE273" s="264">
        <v>0</v>
      </c>
      <c r="AF273" s="265">
        <v>45.5</v>
      </c>
      <c r="AG273" s="214">
        <v>0</v>
      </c>
      <c r="AH273" s="214">
        <v>4</v>
      </c>
      <c r="AI273" s="214">
        <v>4</v>
      </c>
      <c r="AJ273" s="214">
        <v>0</v>
      </c>
      <c r="AK273" s="214">
        <v>1</v>
      </c>
      <c r="AL273" s="214">
        <v>1</v>
      </c>
      <c r="AM273" s="264">
        <v>0</v>
      </c>
      <c r="AN273" s="264">
        <v>0</v>
      </c>
      <c r="AO273" s="214">
        <v>9</v>
      </c>
      <c r="AP273" s="264">
        <v>1</v>
      </c>
      <c r="AQ273" s="264">
        <v>0</v>
      </c>
      <c r="AR273" s="215">
        <v>2</v>
      </c>
      <c r="AS273" s="214">
        <v>5</v>
      </c>
      <c r="AT273" s="215">
        <v>1</v>
      </c>
      <c r="AU273" s="214">
        <v>9</v>
      </c>
      <c r="AV273" s="264">
        <v>1</v>
      </c>
      <c r="AW273" s="264">
        <v>0</v>
      </c>
      <c r="AX273" s="215">
        <v>2</v>
      </c>
      <c r="AY273" s="214">
        <v>5</v>
      </c>
      <c r="AZ273" s="215">
        <v>1</v>
      </c>
      <c r="BA273" s="215">
        <v>2</v>
      </c>
      <c r="BB273" s="264">
        <v>0</v>
      </c>
      <c r="BC273" s="214">
        <v>10</v>
      </c>
      <c r="BD273" s="214">
        <v>4</v>
      </c>
      <c r="BE273" s="214">
        <v>4</v>
      </c>
      <c r="BF273" s="214">
        <v>2</v>
      </c>
      <c r="BG273" s="264">
        <v>0</v>
      </c>
      <c r="BH273" s="215">
        <v>1</v>
      </c>
      <c r="BI273" s="214">
        <v>5</v>
      </c>
      <c r="BJ273" s="214">
        <v>2</v>
      </c>
      <c r="BK273" s="214">
        <v>2</v>
      </c>
      <c r="BL273" s="214">
        <v>0</v>
      </c>
      <c r="BM273" s="214">
        <v>0</v>
      </c>
      <c r="BN273" s="214">
        <v>0</v>
      </c>
      <c r="BO273" s="214">
        <v>10</v>
      </c>
      <c r="BP273" s="264">
        <v>0</v>
      </c>
      <c r="BQ273" s="214">
        <v>10</v>
      </c>
      <c r="BR273" s="214">
        <v>0</v>
      </c>
      <c r="BS273" s="214">
        <v>0</v>
      </c>
      <c r="BT273" s="264">
        <v>0</v>
      </c>
      <c r="BU273" s="214">
        <v>0</v>
      </c>
      <c r="BV273" s="214">
        <v>10</v>
      </c>
      <c r="BW273" s="214">
        <v>0</v>
      </c>
      <c r="BX273" s="266">
        <v>0</v>
      </c>
      <c r="BY273" s="261">
        <f t="shared" si="13"/>
        <v>0.2</v>
      </c>
      <c r="BZ273" s="261" t="str">
        <f t="shared" si="14"/>
        <v>—</v>
      </c>
      <c r="CA273" s="267"/>
    </row>
    <row r="274" spans="1:79" s="260" customFormat="1" hidden="1" x14ac:dyDescent="0.25">
      <c r="A274" s="257" t="str">
        <f t="shared" si="12"/>
        <v>2019Northwest Territories/NunavutNurse practitioners</v>
      </c>
      <c r="B274" s="213">
        <v>2019</v>
      </c>
      <c r="C274" s="213"/>
      <c r="D274" s="213"/>
      <c r="E274" s="259" t="s">
        <v>152</v>
      </c>
      <c r="F274" s="209" t="s">
        <v>5</v>
      </c>
      <c r="G274" s="214">
        <v>46</v>
      </c>
      <c r="H274" s="214">
        <v>6</v>
      </c>
      <c r="I274" s="268" t="s">
        <v>233</v>
      </c>
      <c r="J274" s="264">
        <v>40</v>
      </c>
      <c r="K274" s="215" t="s">
        <v>312</v>
      </c>
      <c r="L274" s="215" t="s">
        <v>312</v>
      </c>
      <c r="M274" s="215" t="s">
        <v>312</v>
      </c>
      <c r="N274" s="264">
        <v>0</v>
      </c>
      <c r="O274" s="268" t="s">
        <v>233</v>
      </c>
      <c r="P274" s="268" t="s">
        <v>233</v>
      </c>
      <c r="Q274" s="268" t="s">
        <v>233</v>
      </c>
      <c r="R274" s="268" t="s">
        <v>233</v>
      </c>
      <c r="S274" s="215" t="s">
        <v>312</v>
      </c>
      <c r="T274" s="215" t="s">
        <v>312</v>
      </c>
      <c r="U274" s="214">
        <v>20</v>
      </c>
      <c r="V274" s="264">
        <v>0</v>
      </c>
      <c r="W274" s="215" t="s">
        <v>312</v>
      </c>
      <c r="X274" s="264">
        <v>0</v>
      </c>
      <c r="Y274" s="264">
        <v>0</v>
      </c>
      <c r="Z274" s="215" t="s">
        <v>312</v>
      </c>
      <c r="AA274" s="264">
        <v>0</v>
      </c>
      <c r="AB274" s="264">
        <v>0</v>
      </c>
      <c r="AC274" s="214">
        <v>40</v>
      </c>
      <c r="AD274" s="214">
        <v>6</v>
      </c>
      <c r="AE274" s="264">
        <v>0</v>
      </c>
      <c r="AF274" s="265">
        <v>51.8</v>
      </c>
      <c r="AG274" s="214">
        <v>0</v>
      </c>
      <c r="AH274" s="214">
        <v>9</v>
      </c>
      <c r="AI274" s="214">
        <v>10</v>
      </c>
      <c r="AJ274" s="214">
        <v>12</v>
      </c>
      <c r="AK274" s="214">
        <v>8</v>
      </c>
      <c r="AL274" s="215" t="s">
        <v>312</v>
      </c>
      <c r="AM274" s="215" t="s">
        <v>312</v>
      </c>
      <c r="AN274" s="264">
        <v>0</v>
      </c>
      <c r="AO274" s="215" t="s">
        <v>312</v>
      </c>
      <c r="AP274" s="215" t="s">
        <v>312</v>
      </c>
      <c r="AQ274" s="214">
        <v>0</v>
      </c>
      <c r="AR274" s="264">
        <v>6</v>
      </c>
      <c r="AS274" s="264">
        <v>10</v>
      </c>
      <c r="AT274" s="264">
        <v>8</v>
      </c>
      <c r="AU274" s="215" t="s">
        <v>312</v>
      </c>
      <c r="AV274" s="215" t="s">
        <v>312</v>
      </c>
      <c r="AW274" s="214">
        <v>0</v>
      </c>
      <c r="AX274" s="264">
        <v>6</v>
      </c>
      <c r="AY274" s="264">
        <v>10</v>
      </c>
      <c r="AZ274" s="264">
        <v>8</v>
      </c>
      <c r="BA274" s="264">
        <v>22</v>
      </c>
      <c r="BB274" s="214">
        <v>0</v>
      </c>
      <c r="BC274" s="214">
        <v>45</v>
      </c>
      <c r="BD274" s="214">
        <v>32</v>
      </c>
      <c r="BE274" s="214">
        <v>0</v>
      </c>
      <c r="BF274" s="214">
        <v>13</v>
      </c>
      <c r="BG274" s="264">
        <v>0</v>
      </c>
      <c r="BH274" s="214">
        <v>8</v>
      </c>
      <c r="BI274" s="214">
        <v>26</v>
      </c>
      <c r="BJ274" s="214">
        <v>0</v>
      </c>
      <c r="BK274" s="214">
        <v>10</v>
      </c>
      <c r="BL274" s="264">
        <v>1</v>
      </c>
      <c r="BM274" s="214">
        <v>5</v>
      </c>
      <c r="BN274" s="264">
        <v>5</v>
      </c>
      <c r="BO274" s="214">
        <v>35</v>
      </c>
      <c r="BP274" s="264">
        <v>0</v>
      </c>
      <c r="BQ274" s="214">
        <v>38</v>
      </c>
      <c r="BR274" s="215" t="s">
        <v>312</v>
      </c>
      <c r="BS274" s="215" t="s">
        <v>312</v>
      </c>
      <c r="BT274" s="264">
        <v>0</v>
      </c>
      <c r="BU274" s="264">
        <v>2</v>
      </c>
      <c r="BV274" s="268" t="s">
        <v>233</v>
      </c>
      <c r="BW274" s="268" t="s">
        <v>233</v>
      </c>
      <c r="BX274" s="268" t="s">
        <v>233</v>
      </c>
      <c r="BY274" s="261">
        <f t="shared" si="13"/>
        <v>0.13043478260869565</v>
      </c>
      <c r="BZ274" s="261" t="str">
        <f t="shared" si="14"/>
        <v>—</v>
      </c>
      <c r="CA274" s="267"/>
    </row>
    <row r="275" spans="1:79" s="296" customFormat="1" hidden="1" x14ac:dyDescent="0.25">
      <c r="A275" s="257" t="str">
        <f t="shared" si="12"/>
        <v>2019Provinces/territories with available dataNurse practitioners</v>
      </c>
      <c r="B275" s="213">
        <v>2019</v>
      </c>
      <c r="C275" s="213"/>
      <c r="D275" s="213"/>
      <c r="E275" s="297" t="s">
        <v>357</v>
      </c>
      <c r="F275" s="289" t="s">
        <v>5</v>
      </c>
      <c r="G275" s="290">
        <v>6159</v>
      </c>
      <c r="H275" s="291" t="s">
        <v>233</v>
      </c>
      <c r="I275" s="291" t="s">
        <v>233</v>
      </c>
      <c r="J275" s="291" t="s">
        <v>233</v>
      </c>
      <c r="K275" s="291" t="s">
        <v>233</v>
      </c>
      <c r="L275" s="291" t="s">
        <v>233</v>
      </c>
      <c r="M275" s="291" t="s">
        <v>233</v>
      </c>
      <c r="N275" s="291" t="s">
        <v>233</v>
      </c>
      <c r="O275" s="291" t="s">
        <v>233</v>
      </c>
      <c r="P275" s="291" t="s">
        <v>233</v>
      </c>
      <c r="Q275" s="291" t="s">
        <v>233</v>
      </c>
      <c r="R275" s="291" t="s">
        <v>233</v>
      </c>
      <c r="S275" s="291" t="s">
        <v>233</v>
      </c>
      <c r="T275" s="291" t="s">
        <v>233</v>
      </c>
      <c r="U275" s="291" t="s">
        <v>233</v>
      </c>
      <c r="V275" s="291" t="s">
        <v>233</v>
      </c>
      <c r="W275" s="290">
        <v>5717</v>
      </c>
      <c r="X275" s="290">
        <v>8</v>
      </c>
      <c r="Y275" s="292">
        <v>16</v>
      </c>
      <c r="Z275" s="292">
        <v>69</v>
      </c>
      <c r="AA275" s="292">
        <v>21</v>
      </c>
      <c r="AB275" s="290">
        <v>282</v>
      </c>
      <c r="AC275" s="290">
        <v>5691</v>
      </c>
      <c r="AD275" s="290">
        <v>468</v>
      </c>
      <c r="AE275" s="292">
        <v>0</v>
      </c>
      <c r="AF275" s="294">
        <v>44.3</v>
      </c>
      <c r="AG275" s="290">
        <v>136</v>
      </c>
      <c r="AH275" s="290">
        <v>2401</v>
      </c>
      <c r="AI275" s="290">
        <v>1663</v>
      </c>
      <c r="AJ275" s="290">
        <v>1390</v>
      </c>
      <c r="AK275" s="290">
        <v>388</v>
      </c>
      <c r="AL275" s="290">
        <v>145</v>
      </c>
      <c r="AM275" s="292">
        <v>29</v>
      </c>
      <c r="AN275" s="292">
        <v>0</v>
      </c>
      <c r="AO275" s="214">
        <v>5817</v>
      </c>
      <c r="AP275" s="214">
        <v>273</v>
      </c>
      <c r="AQ275" s="264">
        <v>23</v>
      </c>
      <c r="AR275" s="214">
        <v>1466</v>
      </c>
      <c r="AS275" s="214">
        <v>2367</v>
      </c>
      <c r="AT275" s="214">
        <v>1217</v>
      </c>
      <c r="AU275" s="290">
        <v>5817</v>
      </c>
      <c r="AV275" s="290">
        <v>273</v>
      </c>
      <c r="AW275" s="292">
        <v>23</v>
      </c>
      <c r="AX275" s="290">
        <v>1466</v>
      </c>
      <c r="AY275" s="290">
        <v>2367</v>
      </c>
      <c r="AZ275" s="290">
        <v>1217</v>
      </c>
      <c r="BA275" s="290">
        <v>1096</v>
      </c>
      <c r="BB275" s="292">
        <v>13</v>
      </c>
      <c r="BC275" s="282">
        <v>5677</v>
      </c>
      <c r="BD275" s="282">
        <v>4385</v>
      </c>
      <c r="BE275" s="282">
        <v>1049</v>
      </c>
      <c r="BF275" s="282">
        <v>242</v>
      </c>
      <c r="BG275" s="282">
        <v>1</v>
      </c>
      <c r="BH275" s="282">
        <v>2058</v>
      </c>
      <c r="BI275" s="282">
        <v>2019</v>
      </c>
      <c r="BJ275" s="282">
        <v>202</v>
      </c>
      <c r="BK275" s="282">
        <v>1382</v>
      </c>
      <c r="BL275" s="282">
        <v>16</v>
      </c>
      <c r="BM275" s="282">
        <v>246</v>
      </c>
      <c r="BN275" s="282">
        <v>74</v>
      </c>
      <c r="BO275" s="282">
        <v>5343</v>
      </c>
      <c r="BP275" s="282">
        <v>14</v>
      </c>
      <c r="BQ275" s="282">
        <v>5456</v>
      </c>
      <c r="BR275" s="282">
        <v>59</v>
      </c>
      <c r="BS275" s="282">
        <v>113</v>
      </c>
      <c r="BT275" s="282">
        <v>1</v>
      </c>
      <c r="BU275" s="282">
        <v>43</v>
      </c>
      <c r="BV275" s="282">
        <v>4743</v>
      </c>
      <c r="BW275" s="282">
        <v>885</v>
      </c>
      <c r="BX275" s="282">
        <v>4</v>
      </c>
      <c r="BY275" s="261" t="str">
        <f>IF(H275="†", "†", IF(H275="—","—", H275/SUM(H275+J275)))</f>
        <v>—</v>
      </c>
      <c r="BZ275" s="261" t="str">
        <f>IF(I275="†", "†", IF(I275="—","—", I275/SUM(I275+K275)))</f>
        <v>—</v>
      </c>
      <c r="CA275" s="295"/>
    </row>
    <row r="276" spans="1:79" s="260" customFormat="1" x14ac:dyDescent="0.25">
      <c r="A276" s="257" t="str">
        <f t="shared" si="12"/>
        <v>2010Newfoundland and LabradorRegistered nurses</v>
      </c>
      <c r="B276" s="213">
        <v>2010</v>
      </c>
      <c r="C276" s="213"/>
      <c r="D276" s="213"/>
      <c r="E276" s="209" t="s">
        <v>14</v>
      </c>
      <c r="F276" s="209" t="s">
        <v>7</v>
      </c>
      <c r="G276" s="214">
        <v>5974</v>
      </c>
      <c r="H276" s="214">
        <v>460</v>
      </c>
      <c r="I276" s="214">
        <v>401</v>
      </c>
      <c r="J276" s="214">
        <v>5514</v>
      </c>
      <c r="K276" s="214">
        <v>332</v>
      </c>
      <c r="L276" s="214">
        <v>97</v>
      </c>
      <c r="M276" s="214">
        <v>30</v>
      </c>
      <c r="N276" s="264">
        <v>1</v>
      </c>
      <c r="O276" s="214">
        <v>128</v>
      </c>
      <c r="P276" s="214">
        <v>117</v>
      </c>
      <c r="Q276" s="264">
        <v>156</v>
      </c>
      <c r="R276" s="264">
        <v>0</v>
      </c>
      <c r="S276" s="214">
        <v>1141</v>
      </c>
      <c r="T276" s="214">
        <v>3446</v>
      </c>
      <c r="U276" s="214">
        <v>927</v>
      </c>
      <c r="V276" s="264">
        <v>0</v>
      </c>
      <c r="W276" s="214">
        <v>5916</v>
      </c>
      <c r="X276" s="264">
        <v>5</v>
      </c>
      <c r="Y276" s="264">
        <v>1</v>
      </c>
      <c r="Z276" s="214">
        <v>44</v>
      </c>
      <c r="AA276" s="264">
        <v>8</v>
      </c>
      <c r="AB276" s="214">
        <v>0</v>
      </c>
      <c r="AC276" s="214">
        <v>5668</v>
      </c>
      <c r="AD276" s="214">
        <v>306</v>
      </c>
      <c r="AE276" s="264">
        <v>0</v>
      </c>
      <c r="AF276" s="265">
        <v>42.9</v>
      </c>
      <c r="AG276" s="214">
        <v>814</v>
      </c>
      <c r="AH276" s="214">
        <v>1436</v>
      </c>
      <c r="AI276" s="214">
        <v>1961</v>
      </c>
      <c r="AJ276" s="214">
        <v>1427</v>
      </c>
      <c r="AK276" s="214">
        <v>252</v>
      </c>
      <c r="AL276" s="264">
        <v>74</v>
      </c>
      <c r="AM276" s="264">
        <v>9</v>
      </c>
      <c r="AN276" s="264">
        <v>1</v>
      </c>
      <c r="AO276" s="214"/>
      <c r="AP276" s="214"/>
      <c r="AQ276" s="214"/>
      <c r="AR276" s="214"/>
      <c r="AS276" s="264"/>
      <c r="AT276" s="264"/>
      <c r="AU276" s="214">
        <v>5872</v>
      </c>
      <c r="AV276" s="214">
        <v>98</v>
      </c>
      <c r="AW276" s="214">
        <v>4</v>
      </c>
      <c r="AX276" s="214">
        <v>1653</v>
      </c>
      <c r="AY276" s="214">
        <v>1564</v>
      </c>
      <c r="AZ276" s="214">
        <v>1522</v>
      </c>
      <c r="BA276" s="214">
        <v>1226</v>
      </c>
      <c r="BB276" s="264">
        <v>9</v>
      </c>
      <c r="BC276" s="214">
        <v>5916</v>
      </c>
      <c r="BD276" s="214">
        <v>4404</v>
      </c>
      <c r="BE276" s="214">
        <v>839</v>
      </c>
      <c r="BF276" s="214">
        <v>673</v>
      </c>
      <c r="BG276" s="264">
        <v>0</v>
      </c>
      <c r="BH276" s="214">
        <v>4037</v>
      </c>
      <c r="BI276" s="214">
        <v>768</v>
      </c>
      <c r="BJ276" s="264">
        <v>503</v>
      </c>
      <c r="BK276" s="214">
        <v>606</v>
      </c>
      <c r="BL276" s="214">
        <v>2</v>
      </c>
      <c r="BM276" s="264">
        <v>4613</v>
      </c>
      <c r="BN276" s="214">
        <v>662</v>
      </c>
      <c r="BO276" s="214">
        <v>639</v>
      </c>
      <c r="BP276" s="214">
        <v>2</v>
      </c>
      <c r="BQ276" s="214">
        <v>5217</v>
      </c>
      <c r="BR276" s="214">
        <v>368</v>
      </c>
      <c r="BS276" s="214">
        <v>273</v>
      </c>
      <c r="BT276" s="264">
        <v>56</v>
      </c>
      <c r="BU276" s="214">
        <v>2</v>
      </c>
      <c r="BV276" s="214">
        <v>4093</v>
      </c>
      <c r="BW276" s="214">
        <v>1814</v>
      </c>
      <c r="BX276" s="266">
        <v>9</v>
      </c>
      <c r="BY276" s="261">
        <f t="shared" si="13"/>
        <v>7.7000334784064275E-2</v>
      </c>
      <c r="BZ276" s="261">
        <f t="shared" si="14"/>
        <v>6.7124204887847344E-2</v>
      </c>
      <c r="CA276" s="267"/>
    </row>
    <row r="277" spans="1:79" s="260" customFormat="1" hidden="1" x14ac:dyDescent="0.25">
      <c r="A277" s="257" t="str">
        <f t="shared" si="12"/>
        <v>2010Prince Edward IslandRegistered nurses</v>
      </c>
      <c r="B277" s="213">
        <v>2010</v>
      </c>
      <c r="C277" s="213"/>
      <c r="D277" s="213"/>
      <c r="E277" s="209" t="s">
        <v>15</v>
      </c>
      <c r="F277" s="209" t="s">
        <v>7</v>
      </c>
      <c r="G277" s="264">
        <v>1546</v>
      </c>
      <c r="H277" s="264">
        <v>117</v>
      </c>
      <c r="I277" s="264">
        <v>90</v>
      </c>
      <c r="J277" s="264">
        <v>1429</v>
      </c>
      <c r="K277" s="264">
        <v>66</v>
      </c>
      <c r="L277" s="264">
        <v>35</v>
      </c>
      <c r="M277" s="264">
        <v>16</v>
      </c>
      <c r="N277" s="264">
        <v>0</v>
      </c>
      <c r="O277" s="264">
        <v>26</v>
      </c>
      <c r="P277" s="264">
        <v>24</v>
      </c>
      <c r="Q277" s="264">
        <v>40</v>
      </c>
      <c r="R277" s="264">
        <v>0</v>
      </c>
      <c r="S277" s="264">
        <v>213</v>
      </c>
      <c r="T277" s="264">
        <v>760</v>
      </c>
      <c r="U277" s="264">
        <v>456</v>
      </c>
      <c r="V277" s="264">
        <v>0</v>
      </c>
      <c r="W277" s="264">
        <v>1468</v>
      </c>
      <c r="X277" s="264">
        <v>0</v>
      </c>
      <c r="Y277" s="264">
        <v>0</v>
      </c>
      <c r="Z277" s="264">
        <v>11</v>
      </c>
      <c r="AA277" s="264">
        <v>35</v>
      </c>
      <c r="AB277" s="264">
        <v>32</v>
      </c>
      <c r="AC277" s="264">
        <v>1507</v>
      </c>
      <c r="AD277" s="264">
        <v>39</v>
      </c>
      <c r="AE277" s="264">
        <v>0</v>
      </c>
      <c r="AF277" s="264">
        <v>46.9</v>
      </c>
      <c r="AG277" s="264">
        <v>154</v>
      </c>
      <c r="AH277" s="264">
        <v>269</v>
      </c>
      <c r="AI277" s="264">
        <v>449</v>
      </c>
      <c r="AJ277" s="264">
        <v>433</v>
      </c>
      <c r="AK277" s="264">
        <v>166</v>
      </c>
      <c r="AL277" s="264">
        <v>54</v>
      </c>
      <c r="AM277" s="264">
        <v>21</v>
      </c>
      <c r="AN277" s="264">
        <v>0</v>
      </c>
      <c r="AO277" s="264"/>
      <c r="AP277" s="264"/>
      <c r="AQ277" s="264"/>
      <c r="AR277" s="264"/>
      <c r="AS277" s="264"/>
      <c r="AT277" s="264"/>
      <c r="AU277" s="264">
        <v>1502</v>
      </c>
      <c r="AV277" s="264">
        <v>34</v>
      </c>
      <c r="AW277" s="264">
        <v>10</v>
      </c>
      <c r="AX277" s="264">
        <v>348</v>
      </c>
      <c r="AY277" s="264">
        <v>297</v>
      </c>
      <c r="AZ277" s="264">
        <v>403</v>
      </c>
      <c r="BA277" s="264">
        <v>498</v>
      </c>
      <c r="BB277" s="264">
        <v>0</v>
      </c>
      <c r="BC277" s="264">
        <v>1468</v>
      </c>
      <c r="BD277" s="264">
        <v>741</v>
      </c>
      <c r="BE277" s="264">
        <v>538</v>
      </c>
      <c r="BF277" s="264">
        <v>189</v>
      </c>
      <c r="BG277" s="264">
        <v>0</v>
      </c>
      <c r="BH277" s="264">
        <v>853</v>
      </c>
      <c r="BI277" s="264">
        <v>55</v>
      </c>
      <c r="BJ277" s="264">
        <v>219</v>
      </c>
      <c r="BK277" s="264">
        <v>341</v>
      </c>
      <c r="BL277" s="264">
        <v>0</v>
      </c>
      <c r="BM277" s="264">
        <v>1092</v>
      </c>
      <c r="BN277" s="264">
        <v>158</v>
      </c>
      <c r="BO277" s="264">
        <v>218</v>
      </c>
      <c r="BP277" s="264">
        <v>0</v>
      </c>
      <c r="BQ277" s="264">
        <v>1294</v>
      </c>
      <c r="BR277" s="264">
        <v>101</v>
      </c>
      <c r="BS277" s="264">
        <v>67</v>
      </c>
      <c r="BT277" s="264">
        <v>6</v>
      </c>
      <c r="BU277" s="264">
        <v>0</v>
      </c>
      <c r="BV277" s="264">
        <v>995</v>
      </c>
      <c r="BW277" s="264">
        <v>473</v>
      </c>
      <c r="BX277" s="266">
        <v>0</v>
      </c>
      <c r="BY277" s="261">
        <f t="shared" si="13"/>
        <v>7.5679172056921082E-2</v>
      </c>
      <c r="BZ277" s="261">
        <f t="shared" si="14"/>
        <v>5.8214747736093142E-2</v>
      </c>
      <c r="CA277" s="267"/>
    </row>
    <row r="278" spans="1:79" s="260" customFormat="1" hidden="1" x14ac:dyDescent="0.25">
      <c r="A278" s="257" t="str">
        <f t="shared" si="12"/>
        <v>2010Nova ScotiaRegistered nurses</v>
      </c>
      <c r="B278" s="213">
        <v>2010</v>
      </c>
      <c r="C278" s="213"/>
      <c r="D278" s="213"/>
      <c r="E278" s="209" t="s">
        <v>16</v>
      </c>
      <c r="F278" s="209" t="s">
        <v>7</v>
      </c>
      <c r="G278" s="215">
        <v>9382</v>
      </c>
      <c r="H278" s="215">
        <v>722</v>
      </c>
      <c r="I278" s="215">
        <v>529</v>
      </c>
      <c r="J278" s="215">
        <v>8660</v>
      </c>
      <c r="K278" s="215">
        <v>429</v>
      </c>
      <c r="L278" s="215">
        <v>234</v>
      </c>
      <c r="M278" s="215">
        <v>59</v>
      </c>
      <c r="N278" s="264">
        <v>0</v>
      </c>
      <c r="O278" s="264">
        <v>159</v>
      </c>
      <c r="P278" s="215">
        <v>160</v>
      </c>
      <c r="Q278" s="215">
        <v>210</v>
      </c>
      <c r="R278" s="264">
        <v>0</v>
      </c>
      <c r="S278" s="215">
        <v>1151</v>
      </c>
      <c r="T278" s="215">
        <v>5022</v>
      </c>
      <c r="U278" s="215">
        <v>2487</v>
      </c>
      <c r="V278" s="264">
        <v>0</v>
      </c>
      <c r="W278" s="215">
        <v>9067</v>
      </c>
      <c r="X278" s="264">
        <v>45</v>
      </c>
      <c r="Y278" s="264">
        <v>8</v>
      </c>
      <c r="Z278" s="264">
        <v>56</v>
      </c>
      <c r="AA278" s="264">
        <v>23</v>
      </c>
      <c r="AB278" s="264">
        <v>183</v>
      </c>
      <c r="AC278" s="215">
        <v>8995</v>
      </c>
      <c r="AD278" s="215">
        <v>387</v>
      </c>
      <c r="AE278" s="264">
        <v>0</v>
      </c>
      <c r="AF278" s="270">
        <v>46.8</v>
      </c>
      <c r="AG278" s="264">
        <v>886</v>
      </c>
      <c r="AH278" s="215">
        <v>1554</v>
      </c>
      <c r="AI278" s="215">
        <v>2750</v>
      </c>
      <c r="AJ278" s="215">
        <v>3082</v>
      </c>
      <c r="AK278" s="215">
        <v>779</v>
      </c>
      <c r="AL278" s="215">
        <v>260</v>
      </c>
      <c r="AM278" s="264">
        <v>71</v>
      </c>
      <c r="AN278" s="264">
        <v>0</v>
      </c>
      <c r="AO278" s="215"/>
      <c r="AP278" s="215"/>
      <c r="AQ278" s="215"/>
      <c r="AR278" s="264"/>
      <c r="AS278" s="264"/>
      <c r="AT278" s="264"/>
      <c r="AU278" s="215">
        <v>9096</v>
      </c>
      <c r="AV278" s="215">
        <v>286</v>
      </c>
      <c r="AW278" s="264">
        <v>0</v>
      </c>
      <c r="AX278" s="215">
        <v>1973</v>
      </c>
      <c r="AY278" s="215">
        <v>1707</v>
      </c>
      <c r="AZ278" s="215">
        <v>2696</v>
      </c>
      <c r="BA278" s="215">
        <v>3006</v>
      </c>
      <c r="BB278" s="264">
        <v>0</v>
      </c>
      <c r="BC278" s="215">
        <v>9067</v>
      </c>
      <c r="BD278" s="215">
        <v>5910</v>
      </c>
      <c r="BE278" s="264">
        <v>2215</v>
      </c>
      <c r="BF278" s="215">
        <v>941</v>
      </c>
      <c r="BG278" s="264">
        <v>1</v>
      </c>
      <c r="BH278" s="215">
        <v>6063</v>
      </c>
      <c r="BI278" s="215">
        <v>1032</v>
      </c>
      <c r="BJ278" s="264">
        <v>1006</v>
      </c>
      <c r="BK278" s="215">
        <v>960</v>
      </c>
      <c r="BL278" s="215">
        <v>6</v>
      </c>
      <c r="BM278" s="215">
        <v>6929</v>
      </c>
      <c r="BN278" s="215">
        <v>966</v>
      </c>
      <c r="BO278" s="215">
        <v>1152</v>
      </c>
      <c r="BP278" s="215">
        <v>20</v>
      </c>
      <c r="BQ278" s="215">
        <v>7958</v>
      </c>
      <c r="BR278" s="215">
        <v>546</v>
      </c>
      <c r="BS278" s="215">
        <v>456</v>
      </c>
      <c r="BT278" s="264">
        <v>105</v>
      </c>
      <c r="BU278" s="215">
        <v>2</v>
      </c>
      <c r="BV278" s="215">
        <v>6774</v>
      </c>
      <c r="BW278" s="215">
        <v>2290</v>
      </c>
      <c r="BX278" s="266">
        <v>3</v>
      </c>
      <c r="BY278" s="261">
        <f t="shared" si="13"/>
        <v>7.6955872948198681E-2</v>
      </c>
      <c r="BZ278" s="261">
        <f t="shared" si="14"/>
        <v>5.6384566190577703E-2</v>
      </c>
      <c r="CA278" s="267"/>
    </row>
    <row r="279" spans="1:79" s="260" customFormat="1" hidden="1" x14ac:dyDescent="0.25">
      <c r="A279" s="257" t="str">
        <f t="shared" si="12"/>
        <v>2010New BrunswickRegistered nurses</v>
      </c>
      <c r="B279" s="213">
        <v>2010</v>
      </c>
      <c r="C279" s="213"/>
      <c r="D279" s="213"/>
      <c r="E279" s="209" t="s">
        <v>17</v>
      </c>
      <c r="F279" s="209" t="s">
        <v>7</v>
      </c>
      <c r="G279" s="214">
        <v>8375</v>
      </c>
      <c r="H279" s="214">
        <v>557</v>
      </c>
      <c r="I279" s="214">
        <v>428</v>
      </c>
      <c r="J279" s="214">
        <v>7818</v>
      </c>
      <c r="K279" s="214">
        <v>368</v>
      </c>
      <c r="L279" s="214">
        <v>145</v>
      </c>
      <c r="M279" s="214">
        <v>44</v>
      </c>
      <c r="N279" s="264">
        <v>0</v>
      </c>
      <c r="O279" s="214">
        <v>119</v>
      </c>
      <c r="P279" s="214">
        <v>118</v>
      </c>
      <c r="Q279" s="214">
        <v>191</v>
      </c>
      <c r="R279" s="264">
        <v>0</v>
      </c>
      <c r="S279" s="214">
        <v>1396</v>
      </c>
      <c r="T279" s="214">
        <v>4595</v>
      </c>
      <c r="U279" s="214">
        <v>1827</v>
      </c>
      <c r="V279" s="264">
        <v>0</v>
      </c>
      <c r="W279" s="214">
        <v>8033</v>
      </c>
      <c r="X279" s="214">
        <v>5</v>
      </c>
      <c r="Y279" s="214">
        <v>3</v>
      </c>
      <c r="Z279" s="214">
        <v>19</v>
      </c>
      <c r="AA279" s="214">
        <v>174</v>
      </c>
      <c r="AB279" s="214">
        <v>141</v>
      </c>
      <c r="AC279" s="214">
        <v>7988</v>
      </c>
      <c r="AD279" s="214">
        <v>387</v>
      </c>
      <c r="AE279" s="264">
        <v>0</v>
      </c>
      <c r="AF279" s="265">
        <v>44.9</v>
      </c>
      <c r="AG279" s="214">
        <v>1008</v>
      </c>
      <c r="AH279" s="214">
        <v>1626</v>
      </c>
      <c r="AI279" s="214">
        <v>2589</v>
      </c>
      <c r="AJ279" s="214">
        <v>2414</v>
      </c>
      <c r="AK279" s="214">
        <v>555</v>
      </c>
      <c r="AL279" s="214">
        <v>156</v>
      </c>
      <c r="AM279" s="214">
        <v>27</v>
      </c>
      <c r="AN279" s="264">
        <v>0</v>
      </c>
      <c r="AO279" s="214"/>
      <c r="AP279" s="214"/>
      <c r="AQ279" s="214"/>
      <c r="AR279" s="214"/>
      <c r="AS279" s="264"/>
      <c r="AT279" s="264"/>
      <c r="AU279" s="214">
        <v>8236</v>
      </c>
      <c r="AV279" s="214">
        <v>138</v>
      </c>
      <c r="AW279" s="214">
        <v>1</v>
      </c>
      <c r="AX279" s="214">
        <v>2041</v>
      </c>
      <c r="AY279" s="214">
        <v>1947</v>
      </c>
      <c r="AZ279" s="214">
        <v>2334</v>
      </c>
      <c r="BA279" s="214">
        <v>2053</v>
      </c>
      <c r="BB279" s="214">
        <v>0</v>
      </c>
      <c r="BC279" s="214">
        <v>8033</v>
      </c>
      <c r="BD279" s="214">
        <v>5166</v>
      </c>
      <c r="BE279" s="214">
        <v>2086</v>
      </c>
      <c r="BF279" s="214">
        <v>781</v>
      </c>
      <c r="BG279" s="214">
        <v>0</v>
      </c>
      <c r="BH279" s="214">
        <v>5430</v>
      </c>
      <c r="BI279" s="214">
        <v>1093</v>
      </c>
      <c r="BJ279" s="214">
        <v>795</v>
      </c>
      <c r="BK279" s="214">
        <v>715</v>
      </c>
      <c r="BL279" s="214">
        <v>0</v>
      </c>
      <c r="BM279" s="214">
        <v>6418</v>
      </c>
      <c r="BN279" s="214">
        <v>940</v>
      </c>
      <c r="BO279" s="214">
        <v>675</v>
      </c>
      <c r="BP279" s="214">
        <v>0</v>
      </c>
      <c r="BQ279" s="214">
        <v>7185</v>
      </c>
      <c r="BR279" s="214">
        <v>470</v>
      </c>
      <c r="BS279" s="214">
        <v>331</v>
      </c>
      <c r="BT279" s="214">
        <v>47</v>
      </c>
      <c r="BU279" s="214">
        <v>0</v>
      </c>
      <c r="BV279" s="214">
        <v>6428</v>
      </c>
      <c r="BW279" s="214">
        <v>1605</v>
      </c>
      <c r="BX279" s="266">
        <v>0</v>
      </c>
      <c r="BY279" s="261">
        <f t="shared" si="13"/>
        <v>6.6507462686567168E-2</v>
      </c>
      <c r="BZ279" s="261">
        <f t="shared" si="14"/>
        <v>5.1104477611940299E-2</v>
      </c>
      <c r="CA279" s="267"/>
    </row>
    <row r="280" spans="1:79" s="260" customFormat="1" hidden="1" x14ac:dyDescent="0.25">
      <c r="A280" s="257" t="str">
        <f t="shared" si="12"/>
        <v>2010QuebecRegistered nurses</v>
      </c>
      <c r="B280" s="213">
        <v>2010</v>
      </c>
      <c r="C280" s="213"/>
      <c r="D280" s="213"/>
      <c r="E280" s="259" t="s">
        <v>18</v>
      </c>
      <c r="F280" s="209" t="s">
        <v>7</v>
      </c>
      <c r="G280" s="214">
        <v>67786</v>
      </c>
      <c r="H280" s="214">
        <v>3742</v>
      </c>
      <c r="I280" s="214">
        <v>3404</v>
      </c>
      <c r="J280" s="214">
        <v>64044</v>
      </c>
      <c r="K280" s="214">
        <v>2526</v>
      </c>
      <c r="L280" s="214">
        <v>852</v>
      </c>
      <c r="M280" s="214">
        <v>364</v>
      </c>
      <c r="N280" s="264">
        <v>0</v>
      </c>
      <c r="O280" s="214">
        <v>889</v>
      </c>
      <c r="P280" s="214">
        <v>613</v>
      </c>
      <c r="Q280" s="214">
        <v>1902</v>
      </c>
      <c r="R280" s="264">
        <v>0</v>
      </c>
      <c r="S280" s="214">
        <v>15979</v>
      </c>
      <c r="T280" s="214">
        <v>35002</v>
      </c>
      <c r="U280" s="214">
        <v>13063</v>
      </c>
      <c r="V280" s="264">
        <v>0</v>
      </c>
      <c r="W280" s="214">
        <v>66269</v>
      </c>
      <c r="X280" s="214">
        <v>41</v>
      </c>
      <c r="Y280" s="214">
        <v>0</v>
      </c>
      <c r="Z280" s="214">
        <v>344</v>
      </c>
      <c r="AA280" s="214">
        <v>0</v>
      </c>
      <c r="AB280" s="264">
        <v>1132</v>
      </c>
      <c r="AC280" s="214">
        <v>61165</v>
      </c>
      <c r="AD280" s="214">
        <v>6621</v>
      </c>
      <c r="AE280" s="264">
        <v>0</v>
      </c>
      <c r="AF280" s="265">
        <v>43.5</v>
      </c>
      <c r="AG280" s="214">
        <v>10741</v>
      </c>
      <c r="AH280" s="214">
        <v>15397</v>
      </c>
      <c r="AI280" s="214">
        <v>17566</v>
      </c>
      <c r="AJ280" s="214">
        <v>18949</v>
      </c>
      <c r="AK280" s="214">
        <v>3572</v>
      </c>
      <c r="AL280" s="214">
        <v>1177</v>
      </c>
      <c r="AM280" s="214">
        <v>384</v>
      </c>
      <c r="AN280" s="264">
        <v>0</v>
      </c>
      <c r="AO280" s="214"/>
      <c r="AP280" s="214"/>
      <c r="AQ280" s="214"/>
      <c r="AR280" s="214"/>
      <c r="AS280" s="264"/>
      <c r="AT280" s="264"/>
      <c r="AU280" s="214">
        <v>65932</v>
      </c>
      <c r="AV280" s="214">
        <v>1854</v>
      </c>
      <c r="AW280" s="214">
        <v>0</v>
      </c>
      <c r="AX280" s="214">
        <v>21178</v>
      </c>
      <c r="AY280" s="214">
        <v>15668</v>
      </c>
      <c r="AZ280" s="214">
        <v>15573</v>
      </c>
      <c r="BA280" s="214">
        <v>15367</v>
      </c>
      <c r="BB280" s="264">
        <v>0</v>
      </c>
      <c r="BC280" s="214">
        <v>66269</v>
      </c>
      <c r="BD280" s="214">
        <v>37617</v>
      </c>
      <c r="BE280" s="214">
        <v>21583</v>
      </c>
      <c r="BF280" s="214">
        <v>6924</v>
      </c>
      <c r="BG280" s="264">
        <v>145</v>
      </c>
      <c r="BH280" s="214">
        <v>37519</v>
      </c>
      <c r="BI280" s="214">
        <v>8008</v>
      </c>
      <c r="BJ280" s="214">
        <v>8103</v>
      </c>
      <c r="BK280" s="214">
        <v>12639</v>
      </c>
      <c r="BL280" s="214">
        <v>0</v>
      </c>
      <c r="BM280" s="214">
        <v>52988</v>
      </c>
      <c r="BN280" s="214">
        <v>3897</v>
      </c>
      <c r="BO280" s="214">
        <v>9115</v>
      </c>
      <c r="BP280" s="214">
        <v>269</v>
      </c>
      <c r="BQ280" s="214">
        <v>56705</v>
      </c>
      <c r="BR280" s="214">
        <v>5238</v>
      </c>
      <c r="BS280" s="214">
        <v>2497</v>
      </c>
      <c r="BT280" s="214">
        <v>977</v>
      </c>
      <c r="BU280" s="214">
        <v>852</v>
      </c>
      <c r="BV280" s="214">
        <v>59221</v>
      </c>
      <c r="BW280" s="214">
        <v>7048</v>
      </c>
      <c r="BX280" s="216">
        <v>0</v>
      </c>
      <c r="BY280" s="261">
        <f t="shared" si="13"/>
        <v>5.5203139291299087E-2</v>
      </c>
      <c r="BZ280" s="261">
        <f t="shared" si="14"/>
        <v>5.0216858938423863E-2</v>
      </c>
      <c r="CA280" s="267"/>
    </row>
    <row r="281" spans="1:79" s="260" customFormat="1" hidden="1" x14ac:dyDescent="0.25">
      <c r="A281" s="257" t="str">
        <f t="shared" si="12"/>
        <v>2010OntarioRegistered nurses</v>
      </c>
      <c r="B281" s="213">
        <v>2010</v>
      </c>
      <c r="C281" s="213"/>
      <c r="D281" s="213"/>
      <c r="E281" s="259" t="s">
        <v>19</v>
      </c>
      <c r="F281" s="209" t="s">
        <v>7</v>
      </c>
      <c r="G281" s="214">
        <v>105441</v>
      </c>
      <c r="H281" s="214">
        <v>4175</v>
      </c>
      <c r="I281" s="214">
        <v>4560</v>
      </c>
      <c r="J281" s="214">
        <v>101266</v>
      </c>
      <c r="K281" s="214">
        <v>2914</v>
      </c>
      <c r="L281" s="214">
        <v>1036</v>
      </c>
      <c r="M281" s="214">
        <v>224</v>
      </c>
      <c r="N281" s="264">
        <v>1</v>
      </c>
      <c r="O281" s="214">
        <v>631</v>
      </c>
      <c r="P281" s="214">
        <v>1128</v>
      </c>
      <c r="Q281" s="214">
        <v>2800</v>
      </c>
      <c r="R281" s="264">
        <v>1</v>
      </c>
      <c r="S281" s="214">
        <v>15139</v>
      </c>
      <c r="T281" s="214">
        <v>52590</v>
      </c>
      <c r="U281" s="214">
        <v>33535</v>
      </c>
      <c r="V281" s="264">
        <v>2</v>
      </c>
      <c r="W281" s="214">
        <v>93703</v>
      </c>
      <c r="X281" s="264">
        <v>234</v>
      </c>
      <c r="Y281" s="264">
        <v>4548</v>
      </c>
      <c r="Z281" s="214">
        <v>1480</v>
      </c>
      <c r="AA281" s="214">
        <v>5047</v>
      </c>
      <c r="AB281" s="214">
        <v>429</v>
      </c>
      <c r="AC281" s="214">
        <v>100315</v>
      </c>
      <c r="AD281" s="214">
        <v>5126</v>
      </c>
      <c r="AE281" s="264">
        <v>0</v>
      </c>
      <c r="AF281" s="265">
        <v>47.3</v>
      </c>
      <c r="AG281" s="214">
        <v>9502</v>
      </c>
      <c r="AH281" s="214">
        <v>19600</v>
      </c>
      <c r="AI281" s="214">
        <v>28006</v>
      </c>
      <c r="AJ281" s="214">
        <v>30980</v>
      </c>
      <c r="AK281" s="214">
        <v>11191</v>
      </c>
      <c r="AL281" s="214">
        <v>4788</v>
      </c>
      <c r="AM281" s="214">
        <v>1371</v>
      </c>
      <c r="AN281" s="264">
        <v>3</v>
      </c>
      <c r="AO281" s="214"/>
      <c r="AP281" s="214"/>
      <c r="AQ281" s="214"/>
      <c r="AR281" s="264"/>
      <c r="AS281" s="264"/>
      <c r="AT281" s="264"/>
      <c r="AU281" s="214">
        <v>92779</v>
      </c>
      <c r="AV281" s="214">
        <v>12529</v>
      </c>
      <c r="AW281" s="214">
        <v>133</v>
      </c>
      <c r="AX281" s="214">
        <v>21905</v>
      </c>
      <c r="AY281" s="214">
        <v>24084</v>
      </c>
      <c r="AZ281" s="214">
        <v>25048</v>
      </c>
      <c r="BA281" s="214">
        <v>34365</v>
      </c>
      <c r="BB281" s="264">
        <v>39</v>
      </c>
      <c r="BC281" s="214">
        <v>93703</v>
      </c>
      <c r="BD281" s="214">
        <v>61370</v>
      </c>
      <c r="BE281" s="214">
        <v>24533</v>
      </c>
      <c r="BF281" s="214">
        <v>7800</v>
      </c>
      <c r="BG281" s="264">
        <v>0</v>
      </c>
      <c r="BH281" s="214">
        <v>60890</v>
      </c>
      <c r="BI281" s="214">
        <v>17581</v>
      </c>
      <c r="BJ281" s="214">
        <v>7810</v>
      </c>
      <c r="BK281" s="214">
        <v>6395</v>
      </c>
      <c r="BL281" s="264">
        <v>1027</v>
      </c>
      <c r="BM281" s="214">
        <v>72170</v>
      </c>
      <c r="BN281" s="214">
        <v>5501</v>
      </c>
      <c r="BO281" s="214">
        <v>15343</v>
      </c>
      <c r="BP281" s="264">
        <v>689</v>
      </c>
      <c r="BQ281" s="214">
        <v>84002</v>
      </c>
      <c r="BR281" s="214">
        <v>6561</v>
      </c>
      <c r="BS281" s="214">
        <v>2189</v>
      </c>
      <c r="BT281" s="215" t="s">
        <v>233</v>
      </c>
      <c r="BU281" s="264">
        <v>951</v>
      </c>
      <c r="BV281" s="214">
        <v>88231</v>
      </c>
      <c r="BW281" s="214">
        <v>5472</v>
      </c>
      <c r="BX281" s="266">
        <v>0</v>
      </c>
      <c r="BY281" s="261">
        <f t="shared" si="13"/>
        <v>3.959560322834571E-2</v>
      </c>
      <c r="BZ281" s="261">
        <f t="shared" si="14"/>
        <v>4.3246934304492557E-2</v>
      </c>
      <c r="CA281" s="267"/>
    </row>
    <row r="282" spans="1:79" s="260" customFormat="1" hidden="1" x14ac:dyDescent="0.25">
      <c r="A282" s="257" t="str">
        <f t="shared" si="12"/>
        <v>2010ManitobaRegistered nurses</v>
      </c>
      <c r="B282" s="213">
        <v>2010</v>
      </c>
      <c r="C282" s="213"/>
      <c r="D282" s="213"/>
      <c r="E282" s="209" t="s">
        <v>20</v>
      </c>
      <c r="F282" s="209" t="s">
        <v>7</v>
      </c>
      <c r="G282" s="214">
        <v>12235</v>
      </c>
      <c r="H282" s="214">
        <v>1061</v>
      </c>
      <c r="I282" s="214">
        <v>573</v>
      </c>
      <c r="J282" s="214">
        <v>11174</v>
      </c>
      <c r="K282" s="214">
        <v>653</v>
      </c>
      <c r="L282" s="214">
        <v>333</v>
      </c>
      <c r="M282" s="214">
        <v>75</v>
      </c>
      <c r="N282" s="264">
        <v>0</v>
      </c>
      <c r="O282" s="214">
        <v>142</v>
      </c>
      <c r="P282" s="214">
        <v>166</v>
      </c>
      <c r="Q282" s="214">
        <v>265</v>
      </c>
      <c r="R282" s="264">
        <v>0</v>
      </c>
      <c r="S282" s="214">
        <v>1847</v>
      </c>
      <c r="T282" s="214">
        <v>6205</v>
      </c>
      <c r="U282" s="214">
        <v>3122</v>
      </c>
      <c r="V282" s="264">
        <v>0</v>
      </c>
      <c r="W282" s="214">
        <v>11535</v>
      </c>
      <c r="X282" s="214">
        <v>0</v>
      </c>
      <c r="Y282" s="214">
        <v>0</v>
      </c>
      <c r="Z282" s="214">
        <v>0</v>
      </c>
      <c r="AA282" s="214">
        <v>0</v>
      </c>
      <c r="AB282" s="214">
        <v>700</v>
      </c>
      <c r="AC282" s="214">
        <v>10782</v>
      </c>
      <c r="AD282" s="214">
        <v>753</v>
      </c>
      <c r="AE282" s="264">
        <v>0</v>
      </c>
      <c r="AF282" s="265">
        <v>46.4</v>
      </c>
      <c r="AG282" s="214">
        <v>1312</v>
      </c>
      <c r="AH282" s="214">
        <v>2510</v>
      </c>
      <c r="AI282" s="214">
        <v>3380</v>
      </c>
      <c r="AJ282" s="214">
        <v>3664</v>
      </c>
      <c r="AK282" s="214">
        <v>994</v>
      </c>
      <c r="AL282" s="214">
        <v>313</v>
      </c>
      <c r="AM282" s="214">
        <v>62</v>
      </c>
      <c r="AN282" s="264">
        <v>0</v>
      </c>
      <c r="AO282" s="214"/>
      <c r="AP282" s="214"/>
      <c r="AQ282" s="214"/>
      <c r="AR282" s="214"/>
      <c r="AS282" s="264"/>
      <c r="AT282" s="264"/>
      <c r="AU282" s="214">
        <v>11254</v>
      </c>
      <c r="AV282" s="214">
        <v>981</v>
      </c>
      <c r="AW282" s="264">
        <v>0</v>
      </c>
      <c r="AX282" s="214">
        <v>3517</v>
      </c>
      <c r="AY282" s="214">
        <v>2872</v>
      </c>
      <c r="AZ282" s="214">
        <v>2917</v>
      </c>
      <c r="BA282" s="214">
        <v>2929</v>
      </c>
      <c r="BB282" s="264">
        <v>0</v>
      </c>
      <c r="BC282" s="214">
        <v>11535</v>
      </c>
      <c r="BD282" s="214">
        <v>5290</v>
      </c>
      <c r="BE282" s="214">
        <v>5042</v>
      </c>
      <c r="BF282" s="214">
        <v>1078</v>
      </c>
      <c r="BG282" s="264">
        <v>125</v>
      </c>
      <c r="BH282" s="214">
        <v>6846</v>
      </c>
      <c r="BI282" s="214">
        <v>2092</v>
      </c>
      <c r="BJ282" s="214">
        <v>1302</v>
      </c>
      <c r="BK282" s="214">
        <v>1166</v>
      </c>
      <c r="BL282" s="214">
        <v>129</v>
      </c>
      <c r="BM282" s="214">
        <v>8551</v>
      </c>
      <c r="BN282" s="214">
        <v>845</v>
      </c>
      <c r="BO282" s="214">
        <v>1981</v>
      </c>
      <c r="BP282" s="214">
        <v>158</v>
      </c>
      <c r="BQ282" s="214">
        <v>9936</v>
      </c>
      <c r="BR282" s="214">
        <v>924</v>
      </c>
      <c r="BS282" s="214">
        <v>448</v>
      </c>
      <c r="BT282" s="214">
        <v>125</v>
      </c>
      <c r="BU282" s="214">
        <v>102</v>
      </c>
      <c r="BV282" s="214">
        <v>9354</v>
      </c>
      <c r="BW282" s="214">
        <v>2173</v>
      </c>
      <c r="BX282" s="216">
        <v>8</v>
      </c>
      <c r="BY282" s="261">
        <f t="shared" si="13"/>
        <v>8.6718430731507964E-2</v>
      </c>
      <c r="BZ282" s="261">
        <f t="shared" si="14"/>
        <v>4.6832856559051901E-2</v>
      </c>
      <c r="CA282" s="267"/>
    </row>
    <row r="283" spans="1:79" s="260" customFormat="1" hidden="1" x14ac:dyDescent="0.25">
      <c r="A283" s="257" t="str">
        <f t="shared" si="12"/>
        <v>2010SaskatchewanRegistered nurses</v>
      </c>
      <c r="B283" s="213">
        <v>2010</v>
      </c>
      <c r="C283" s="213"/>
      <c r="D283" s="213"/>
      <c r="E283" s="259" t="s">
        <v>21</v>
      </c>
      <c r="F283" s="209" t="s">
        <v>7</v>
      </c>
      <c r="G283" s="214">
        <v>9735</v>
      </c>
      <c r="H283" s="214">
        <v>1063</v>
      </c>
      <c r="I283" s="214">
        <v>490</v>
      </c>
      <c r="J283" s="214">
        <v>8672</v>
      </c>
      <c r="K283" s="214">
        <v>674</v>
      </c>
      <c r="L283" s="214">
        <v>250</v>
      </c>
      <c r="M283" s="214">
        <v>139</v>
      </c>
      <c r="N283" s="264">
        <v>0</v>
      </c>
      <c r="O283" s="214">
        <v>123</v>
      </c>
      <c r="P283" s="214">
        <v>119</v>
      </c>
      <c r="Q283" s="214">
        <v>248</v>
      </c>
      <c r="R283" s="264">
        <v>0</v>
      </c>
      <c r="S283" s="214">
        <v>1653</v>
      </c>
      <c r="T283" s="214">
        <v>4433</v>
      </c>
      <c r="U283" s="214">
        <v>2586</v>
      </c>
      <c r="V283" s="264">
        <v>0</v>
      </c>
      <c r="W283" s="214">
        <v>9416</v>
      </c>
      <c r="X283" s="214">
        <v>45</v>
      </c>
      <c r="Y283" s="214">
        <v>28</v>
      </c>
      <c r="Z283" s="214">
        <v>75</v>
      </c>
      <c r="AA283" s="214">
        <v>41</v>
      </c>
      <c r="AB283" s="214">
        <v>130</v>
      </c>
      <c r="AC283" s="214">
        <v>9209</v>
      </c>
      <c r="AD283" s="214">
        <v>526</v>
      </c>
      <c r="AE283" s="264">
        <v>0</v>
      </c>
      <c r="AF283" s="265">
        <v>45.5</v>
      </c>
      <c r="AG283" s="214">
        <v>1427</v>
      </c>
      <c r="AH283" s="214">
        <v>1852</v>
      </c>
      <c r="AI283" s="214">
        <v>2287</v>
      </c>
      <c r="AJ283" s="214">
        <v>2958</v>
      </c>
      <c r="AK283" s="214">
        <v>850</v>
      </c>
      <c r="AL283" s="214">
        <v>274</v>
      </c>
      <c r="AM283" s="214">
        <v>87</v>
      </c>
      <c r="AN283" s="264">
        <v>0</v>
      </c>
      <c r="AO283" s="214"/>
      <c r="AP283" s="214"/>
      <c r="AQ283" s="214"/>
      <c r="AR283" s="214"/>
      <c r="AS283" s="264"/>
      <c r="AT283" s="264"/>
      <c r="AU283" s="214">
        <v>8926</v>
      </c>
      <c r="AV283" s="214">
        <v>662</v>
      </c>
      <c r="AW283" s="214">
        <v>147</v>
      </c>
      <c r="AX283" s="214">
        <v>2706</v>
      </c>
      <c r="AY283" s="214">
        <v>1986</v>
      </c>
      <c r="AZ283" s="214">
        <v>2125</v>
      </c>
      <c r="BA283" s="214">
        <v>2918</v>
      </c>
      <c r="BB283" s="264">
        <v>0</v>
      </c>
      <c r="BC283" s="214">
        <v>9416</v>
      </c>
      <c r="BD283" s="214">
        <v>5656</v>
      </c>
      <c r="BE283" s="214">
        <v>2599</v>
      </c>
      <c r="BF283" s="214">
        <v>1161</v>
      </c>
      <c r="BG283" s="264">
        <v>0</v>
      </c>
      <c r="BH283" s="214">
        <v>5392</v>
      </c>
      <c r="BI283" s="214">
        <v>1711</v>
      </c>
      <c r="BJ283" s="214">
        <v>1108</v>
      </c>
      <c r="BK283" s="214">
        <v>1095</v>
      </c>
      <c r="BL283" s="264">
        <v>110</v>
      </c>
      <c r="BM283" s="214">
        <v>7368</v>
      </c>
      <c r="BN283" s="214">
        <v>656</v>
      </c>
      <c r="BO283" s="214">
        <v>1281</v>
      </c>
      <c r="BP283" s="264">
        <v>111</v>
      </c>
      <c r="BQ283" s="214">
        <v>8441</v>
      </c>
      <c r="BR283" s="214">
        <v>365</v>
      </c>
      <c r="BS283" s="214">
        <v>458</v>
      </c>
      <c r="BT283" s="214">
        <v>42</v>
      </c>
      <c r="BU283" s="264">
        <v>110</v>
      </c>
      <c r="BV283" s="214">
        <v>7423</v>
      </c>
      <c r="BW283" s="214">
        <v>1992</v>
      </c>
      <c r="BX283" s="216">
        <v>1</v>
      </c>
      <c r="BY283" s="261">
        <f t="shared" si="13"/>
        <v>0.10919363122752954</v>
      </c>
      <c r="BZ283" s="261">
        <f t="shared" si="14"/>
        <v>5.0333846944016436E-2</v>
      </c>
      <c r="CA283" s="267"/>
    </row>
    <row r="284" spans="1:79" s="260" customFormat="1" hidden="1" x14ac:dyDescent="0.25">
      <c r="A284" s="257" t="str">
        <f t="shared" si="12"/>
        <v>2010AlbertaRegistered nurses</v>
      </c>
      <c r="B284" s="213">
        <v>2010</v>
      </c>
      <c r="C284" s="213"/>
      <c r="D284" s="213"/>
      <c r="E284" s="259" t="s">
        <v>22</v>
      </c>
      <c r="F284" s="209" t="s">
        <v>7</v>
      </c>
      <c r="G284" s="214">
        <v>30625</v>
      </c>
      <c r="H284" s="214">
        <v>2572</v>
      </c>
      <c r="I284" s="214">
        <v>2335</v>
      </c>
      <c r="J284" s="214">
        <v>28053</v>
      </c>
      <c r="K284" s="214">
        <v>1633</v>
      </c>
      <c r="L284" s="214">
        <v>804</v>
      </c>
      <c r="M284" s="214">
        <v>135</v>
      </c>
      <c r="N284" s="264">
        <v>0</v>
      </c>
      <c r="O284" s="214">
        <v>797</v>
      </c>
      <c r="P284" s="214">
        <v>565</v>
      </c>
      <c r="Q284" s="214">
        <v>973</v>
      </c>
      <c r="R284" s="264">
        <v>0</v>
      </c>
      <c r="S284" s="214">
        <v>6209</v>
      </c>
      <c r="T284" s="214">
        <v>14259</v>
      </c>
      <c r="U284" s="214">
        <v>7585</v>
      </c>
      <c r="V284" s="264">
        <v>0</v>
      </c>
      <c r="W284" s="214">
        <v>28418</v>
      </c>
      <c r="X284" s="214">
        <v>8</v>
      </c>
      <c r="Y284" s="264">
        <v>8</v>
      </c>
      <c r="Z284" s="214">
        <v>89</v>
      </c>
      <c r="AA284" s="264">
        <v>28</v>
      </c>
      <c r="AB284" s="214">
        <v>2074</v>
      </c>
      <c r="AC284" s="214">
        <v>29162</v>
      </c>
      <c r="AD284" s="214">
        <v>1463</v>
      </c>
      <c r="AE284" s="264">
        <v>0</v>
      </c>
      <c r="AF284" s="265">
        <v>44.6</v>
      </c>
      <c r="AG284" s="214">
        <v>4345</v>
      </c>
      <c r="AH284" s="214">
        <v>7056</v>
      </c>
      <c r="AI284" s="214">
        <v>7559</v>
      </c>
      <c r="AJ284" s="214">
        <v>7957</v>
      </c>
      <c r="AK284" s="214">
        <v>2519</v>
      </c>
      <c r="AL284" s="214">
        <v>970</v>
      </c>
      <c r="AM284" s="214">
        <v>219</v>
      </c>
      <c r="AN284" s="264">
        <v>0</v>
      </c>
      <c r="AO284" s="214"/>
      <c r="AP284" s="214"/>
      <c r="AQ284" s="214"/>
      <c r="AR284" s="214"/>
      <c r="AS284" s="264"/>
      <c r="AT284" s="264"/>
      <c r="AU284" s="214">
        <v>27291</v>
      </c>
      <c r="AV284" s="214">
        <v>3210</v>
      </c>
      <c r="AW284" s="214">
        <v>124</v>
      </c>
      <c r="AX284" s="214">
        <v>9822</v>
      </c>
      <c r="AY284" s="214">
        <v>6609</v>
      </c>
      <c r="AZ284" s="214">
        <v>6398</v>
      </c>
      <c r="BA284" s="214">
        <v>7796</v>
      </c>
      <c r="BB284" s="264">
        <v>0</v>
      </c>
      <c r="BC284" s="214">
        <v>28418</v>
      </c>
      <c r="BD284" s="214">
        <v>11412</v>
      </c>
      <c r="BE284" s="214">
        <v>13180</v>
      </c>
      <c r="BF284" s="214">
        <v>3826</v>
      </c>
      <c r="BG284" s="214">
        <v>0</v>
      </c>
      <c r="BH284" s="214">
        <v>18573</v>
      </c>
      <c r="BI284" s="214">
        <v>4513</v>
      </c>
      <c r="BJ284" s="214">
        <v>2009</v>
      </c>
      <c r="BK284" s="214">
        <v>3273</v>
      </c>
      <c r="BL284" s="264">
        <v>50</v>
      </c>
      <c r="BM284" s="214">
        <v>22173</v>
      </c>
      <c r="BN284" s="214">
        <v>2012</v>
      </c>
      <c r="BO284" s="214">
        <v>3798</v>
      </c>
      <c r="BP284" s="214">
        <v>435</v>
      </c>
      <c r="BQ284" s="214">
        <v>25773</v>
      </c>
      <c r="BR284" s="214">
        <v>1125</v>
      </c>
      <c r="BS284" s="214">
        <v>989</v>
      </c>
      <c r="BT284" s="214">
        <v>262</v>
      </c>
      <c r="BU284" s="214">
        <v>269</v>
      </c>
      <c r="BV284" s="214">
        <v>25279</v>
      </c>
      <c r="BW284" s="214">
        <v>3139</v>
      </c>
      <c r="BX284" s="266">
        <v>0</v>
      </c>
      <c r="BY284" s="261">
        <f t="shared" si="13"/>
        <v>8.398367346938776E-2</v>
      </c>
      <c r="BZ284" s="261">
        <f t="shared" si="14"/>
        <v>7.6244897959183669E-2</v>
      </c>
      <c r="CA284" s="267"/>
    </row>
    <row r="285" spans="1:79" s="260" customFormat="1" hidden="1" x14ac:dyDescent="0.25">
      <c r="A285" s="257" t="str">
        <f t="shared" si="12"/>
        <v>2010British ColumbiaRegistered nurses</v>
      </c>
      <c r="B285" s="213">
        <v>2010</v>
      </c>
      <c r="C285" s="213"/>
      <c r="D285" s="213"/>
      <c r="E285" s="259" t="s">
        <v>23</v>
      </c>
      <c r="F285" s="209" t="s">
        <v>7</v>
      </c>
      <c r="G285" s="214">
        <v>32259</v>
      </c>
      <c r="H285" s="214">
        <v>1459</v>
      </c>
      <c r="I285" s="214">
        <v>2072</v>
      </c>
      <c r="J285" s="214">
        <v>30800</v>
      </c>
      <c r="K285" s="214">
        <v>820</v>
      </c>
      <c r="L285" s="214">
        <v>523</v>
      </c>
      <c r="M285" s="214">
        <v>116</v>
      </c>
      <c r="N285" s="264">
        <v>0</v>
      </c>
      <c r="O285" s="214">
        <v>492</v>
      </c>
      <c r="P285" s="214">
        <v>612</v>
      </c>
      <c r="Q285" s="214">
        <v>968</v>
      </c>
      <c r="R285" s="264">
        <v>0</v>
      </c>
      <c r="S285" s="214">
        <v>5842</v>
      </c>
      <c r="T285" s="214">
        <v>15958</v>
      </c>
      <c r="U285" s="214">
        <v>9000</v>
      </c>
      <c r="V285" s="264">
        <v>0</v>
      </c>
      <c r="W285" s="214">
        <v>30790</v>
      </c>
      <c r="X285" s="214">
        <v>8</v>
      </c>
      <c r="Y285" s="214">
        <v>168</v>
      </c>
      <c r="Z285" s="214">
        <v>0</v>
      </c>
      <c r="AA285" s="214">
        <v>280</v>
      </c>
      <c r="AB285" s="214">
        <v>1013</v>
      </c>
      <c r="AC285" s="214">
        <v>30176</v>
      </c>
      <c r="AD285" s="214">
        <v>2083</v>
      </c>
      <c r="AE285" s="264">
        <v>0</v>
      </c>
      <c r="AF285" s="265">
        <v>46.1</v>
      </c>
      <c r="AG285" s="214">
        <v>3371</v>
      </c>
      <c r="AH285" s="214">
        <v>6903</v>
      </c>
      <c r="AI285" s="214">
        <v>7955</v>
      </c>
      <c r="AJ285" s="214">
        <v>9777</v>
      </c>
      <c r="AK285" s="214">
        <v>3048</v>
      </c>
      <c r="AL285" s="214">
        <v>999</v>
      </c>
      <c r="AM285" s="214">
        <v>206</v>
      </c>
      <c r="AN285" s="264">
        <v>0</v>
      </c>
      <c r="AO285" s="214"/>
      <c r="AP285" s="214"/>
      <c r="AQ285" s="214"/>
      <c r="AR285" s="214"/>
      <c r="AS285" s="264"/>
      <c r="AT285" s="264"/>
      <c r="AU285" s="214">
        <v>26522</v>
      </c>
      <c r="AV285" s="214">
        <v>4811</v>
      </c>
      <c r="AW285" s="214">
        <v>926</v>
      </c>
      <c r="AX285" s="214">
        <v>8168</v>
      </c>
      <c r="AY285" s="214">
        <v>7544</v>
      </c>
      <c r="AZ285" s="214">
        <v>7298</v>
      </c>
      <c r="BA285" s="214">
        <v>8587</v>
      </c>
      <c r="BB285" s="214">
        <v>662</v>
      </c>
      <c r="BC285" s="214">
        <v>30790</v>
      </c>
      <c r="BD285" s="214">
        <v>15048</v>
      </c>
      <c r="BE285" s="214">
        <v>7232</v>
      </c>
      <c r="BF285" s="214">
        <v>7897</v>
      </c>
      <c r="BG285" s="264">
        <v>613</v>
      </c>
      <c r="BH285" s="214">
        <v>16362</v>
      </c>
      <c r="BI285" s="214">
        <v>3112</v>
      </c>
      <c r="BJ285" s="214">
        <v>1935</v>
      </c>
      <c r="BK285" s="214">
        <v>1764</v>
      </c>
      <c r="BL285" s="214">
        <v>7617</v>
      </c>
      <c r="BM285" s="214">
        <v>21927</v>
      </c>
      <c r="BN285" s="214">
        <v>2295</v>
      </c>
      <c r="BO285" s="214">
        <v>3716</v>
      </c>
      <c r="BP285" s="214">
        <v>2852</v>
      </c>
      <c r="BQ285" s="214">
        <v>24967</v>
      </c>
      <c r="BR285" s="214">
        <v>1197</v>
      </c>
      <c r="BS285" s="214">
        <v>1549</v>
      </c>
      <c r="BT285" s="264">
        <v>206</v>
      </c>
      <c r="BU285" s="214">
        <v>2871</v>
      </c>
      <c r="BV285" s="214">
        <v>28903</v>
      </c>
      <c r="BW285" s="214">
        <v>1883</v>
      </c>
      <c r="BX285" s="266">
        <v>4</v>
      </c>
      <c r="BY285" s="261">
        <f t="shared" si="13"/>
        <v>4.5227688397036489E-2</v>
      </c>
      <c r="BZ285" s="261">
        <f t="shared" si="14"/>
        <v>6.4230137326017539E-2</v>
      </c>
      <c r="CA285" s="267"/>
    </row>
    <row r="286" spans="1:79" s="260" customFormat="1" hidden="1" x14ac:dyDescent="0.25">
      <c r="A286" s="257" t="str">
        <f t="shared" si="12"/>
        <v>2010YukonRegistered nurses</v>
      </c>
      <c r="B286" s="213">
        <v>2010</v>
      </c>
      <c r="C286" s="213"/>
      <c r="D286" s="213"/>
      <c r="E286" s="209" t="s">
        <v>24</v>
      </c>
      <c r="F286" s="209" t="s">
        <v>7</v>
      </c>
      <c r="G286" s="214">
        <v>363</v>
      </c>
      <c r="H286" s="214">
        <v>60</v>
      </c>
      <c r="I286" s="214">
        <v>51</v>
      </c>
      <c r="J286" s="214">
        <v>303</v>
      </c>
      <c r="K286" s="214">
        <v>25</v>
      </c>
      <c r="L286" s="214">
        <v>25</v>
      </c>
      <c r="M286" s="214">
        <v>10</v>
      </c>
      <c r="N286" s="264">
        <v>0</v>
      </c>
      <c r="O286" s="214">
        <v>19</v>
      </c>
      <c r="P286" s="214">
        <v>17</v>
      </c>
      <c r="Q286" s="214">
        <v>15</v>
      </c>
      <c r="R286" s="264">
        <v>0</v>
      </c>
      <c r="S286" s="214">
        <v>56</v>
      </c>
      <c r="T286" s="214">
        <v>171</v>
      </c>
      <c r="U286" s="214">
        <v>76</v>
      </c>
      <c r="V286" s="264">
        <v>0</v>
      </c>
      <c r="W286" s="214">
        <v>357</v>
      </c>
      <c r="X286" s="215">
        <v>1</v>
      </c>
      <c r="Y286" s="264">
        <v>0</v>
      </c>
      <c r="Z286" s="275">
        <v>5</v>
      </c>
      <c r="AA286" s="264">
        <v>0</v>
      </c>
      <c r="AB286" s="214">
        <v>0</v>
      </c>
      <c r="AC286" s="214">
        <v>326</v>
      </c>
      <c r="AD286" s="214">
        <v>37</v>
      </c>
      <c r="AE286" s="264">
        <v>0</v>
      </c>
      <c r="AF286" s="265">
        <v>44.8</v>
      </c>
      <c r="AG286" s="214">
        <v>42</v>
      </c>
      <c r="AH286" s="214">
        <v>88</v>
      </c>
      <c r="AI286" s="214">
        <v>91</v>
      </c>
      <c r="AJ286" s="214">
        <v>106</v>
      </c>
      <c r="AK286" s="214">
        <v>32</v>
      </c>
      <c r="AL286" s="214">
        <v>4</v>
      </c>
      <c r="AM286" s="214">
        <v>0</v>
      </c>
      <c r="AN286" s="264">
        <v>0</v>
      </c>
      <c r="AO286" s="214"/>
      <c r="AP286" s="214"/>
      <c r="AQ286" s="214"/>
      <c r="AR286" s="214"/>
      <c r="AS286" s="264"/>
      <c r="AT286" s="264"/>
      <c r="AU286" s="214">
        <v>337</v>
      </c>
      <c r="AV286" s="214">
        <v>25</v>
      </c>
      <c r="AW286" s="264">
        <v>1</v>
      </c>
      <c r="AX286" s="214">
        <v>115</v>
      </c>
      <c r="AY286" s="214">
        <v>88</v>
      </c>
      <c r="AZ286" s="214">
        <v>76</v>
      </c>
      <c r="BA286" s="214">
        <v>84</v>
      </c>
      <c r="BB286" s="264">
        <v>0</v>
      </c>
      <c r="BC286" s="214">
        <v>357</v>
      </c>
      <c r="BD286" s="214">
        <v>176</v>
      </c>
      <c r="BE286" s="214">
        <v>114</v>
      </c>
      <c r="BF286" s="214">
        <v>67</v>
      </c>
      <c r="BG286" s="214">
        <v>0</v>
      </c>
      <c r="BH286" s="214">
        <v>148</v>
      </c>
      <c r="BI286" s="214">
        <v>139</v>
      </c>
      <c r="BJ286" s="214">
        <v>27</v>
      </c>
      <c r="BK286" s="214">
        <v>37</v>
      </c>
      <c r="BL286" s="214">
        <v>6</v>
      </c>
      <c r="BM286" s="214">
        <v>288</v>
      </c>
      <c r="BN286" s="214">
        <v>37</v>
      </c>
      <c r="BO286" s="214">
        <v>28</v>
      </c>
      <c r="BP286" s="214">
        <v>4</v>
      </c>
      <c r="BQ286" s="214">
        <v>300</v>
      </c>
      <c r="BR286" s="214">
        <v>25</v>
      </c>
      <c r="BS286" s="214">
        <v>12</v>
      </c>
      <c r="BT286" s="215">
        <v>2</v>
      </c>
      <c r="BU286" s="275">
        <v>18</v>
      </c>
      <c r="BV286" s="214">
        <v>264</v>
      </c>
      <c r="BW286" s="214">
        <v>93</v>
      </c>
      <c r="BX286" s="216">
        <v>0</v>
      </c>
      <c r="BY286" s="261">
        <f t="shared" si="13"/>
        <v>0.16528925619834711</v>
      </c>
      <c r="BZ286" s="261">
        <f t="shared" si="14"/>
        <v>0.14049586776859505</v>
      </c>
      <c r="CA286" s="267"/>
    </row>
    <row r="287" spans="1:79" s="260" customFormat="1" hidden="1" x14ac:dyDescent="0.25">
      <c r="A287" s="257" t="str">
        <f t="shared" si="12"/>
        <v>2010Northwest Territories/NunavutRegistered nurses</v>
      </c>
      <c r="B287" s="213">
        <v>2010</v>
      </c>
      <c r="C287" s="213"/>
      <c r="D287" s="213"/>
      <c r="E287" s="259" t="s">
        <v>152</v>
      </c>
      <c r="F287" s="209" t="s">
        <v>7</v>
      </c>
      <c r="G287" s="214">
        <v>1067</v>
      </c>
      <c r="H287" s="214">
        <v>253</v>
      </c>
      <c r="I287" s="214">
        <v>250</v>
      </c>
      <c r="J287" s="214">
        <v>814</v>
      </c>
      <c r="K287" s="214">
        <v>97</v>
      </c>
      <c r="L287" s="214">
        <v>109</v>
      </c>
      <c r="M287" s="214">
        <v>47</v>
      </c>
      <c r="N287" s="264">
        <v>0</v>
      </c>
      <c r="O287" s="214">
        <v>73</v>
      </c>
      <c r="P287" s="214">
        <v>108</v>
      </c>
      <c r="Q287" s="214">
        <v>69</v>
      </c>
      <c r="R287" s="264">
        <v>0</v>
      </c>
      <c r="S287" s="214">
        <v>183</v>
      </c>
      <c r="T287" s="214">
        <v>386</v>
      </c>
      <c r="U287" s="214">
        <v>245</v>
      </c>
      <c r="V287" s="264">
        <v>0</v>
      </c>
      <c r="W287" s="214">
        <v>1053</v>
      </c>
      <c r="X287" s="214">
        <v>0</v>
      </c>
      <c r="Y287" s="214">
        <v>0</v>
      </c>
      <c r="Z287" s="214">
        <v>0</v>
      </c>
      <c r="AA287" s="214">
        <v>0</v>
      </c>
      <c r="AB287" s="214">
        <v>14</v>
      </c>
      <c r="AC287" s="214">
        <v>954</v>
      </c>
      <c r="AD287" s="214">
        <v>113</v>
      </c>
      <c r="AE287" s="264">
        <v>0</v>
      </c>
      <c r="AF287" s="265">
        <v>45.1</v>
      </c>
      <c r="AG287" s="214">
        <v>123</v>
      </c>
      <c r="AH287" s="214">
        <v>277</v>
      </c>
      <c r="AI287" s="214">
        <v>237</v>
      </c>
      <c r="AJ287" s="214">
        <v>283</v>
      </c>
      <c r="AK287" s="214">
        <v>100</v>
      </c>
      <c r="AL287" s="214">
        <v>36</v>
      </c>
      <c r="AM287" s="214">
        <v>11</v>
      </c>
      <c r="AN287" s="264">
        <v>0</v>
      </c>
      <c r="AO287" s="214"/>
      <c r="AP287" s="214"/>
      <c r="AQ287" s="214"/>
      <c r="AR287" s="214"/>
      <c r="AS287" s="264"/>
      <c r="AT287" s="214"/>
      <c r="AU287" s="214">
        <v>976</v>
      </c>
      <c r="AV287" s="214">
        <v>88</v>
      </c>
      <c r="AW287" s="214">
        <v>3</v>
      </c>
      <c r="AX287" s="214">
        <v>380</v>
      </c>
      <c r="AY287" s="214">
        <v>249</v>
      </c>
      <c r="AZ287" s="214">
        <v>182</v>
      </c>
      <c r="BA287" s="214">
        <v>256</v>
      </c>
      <c r="BB287" s="214">
        <v>0</v>
      </c>
      <c r="BC287" s="214">
        <v>1053</v>
      </c>
      <c r="BD287" s="214">
        <v>586</v>
      </c>
      <c r="BE287" s="214">
        <v>0</v>
      </c>
      <c r="BF287" s="214">
        <v>467</v>
      </c>
      <c r="BG287" s="264">
        <v>0</v>
      </c>
      <c r="BH287" s="214">
        <v>412</v>
      </c>
      <c r="BI287" s="214">
        <v>436</v>
      </c>
      <c r="BJ287" s="214">
        <v>14</v>
      </c>
      <c r="BK287" s="214">
        <v>175</v>
      </c>
      <c r="BL287" s="214">
        <v>16</v>
      </c>
      <c r="BM287" s="214">
        <v>792</v>
      </c>
      <c r="BN287" s="214">
        <v>116</v>
      </c>
      <c r="BO287" s="214">
        <v>112</v>
      </c>
      <c r="BP287" s="214">
        <v>33</v>
      </c>
      <c r="BQ287" s="214">
        <v>937</v>
      </c>
      <c r="BR287" s="214">
        <v>59</v>
      </c>
      <c r="BS287" s="214">
        <v>24</v>
      </c>
      <c r="BT287" s="215" t="s">
        <v>312</v>
      </c>
      <c r="BU287" s="215" t="s">
        <v>312</v>
      </c>
      <c r="BV287" s="214">
        <v>594</v>
      </c>
      <c r="BW287" s="214">
        <v>459</v>
      </c>
      <c r="BX287" s="216">
        <v>0</v>
      </c>
      <c r="BY287" s="261">
        <f t="shared" si="13"/>
        <v>0.23711340206185566</v>
      </c>
      <c r="BZ287" s="261">
        <f t="shared" si="14"/>
        <v>0.23430178069353327</v>
      </c>
      <c r="CA287" s="267"/>
    </row>
    <row r="288" spans="1:79" s="260" customFormat="1" ht="15.75" hidden="1" x14ac:dyDescent="0.25">
      <c r="A288" s="257" t="str">
        <f t="shared" si="12"/>
        <v>2010Provinces/territories with available dataRegistered nurses</v>
      </c>
      <c r="B288" s="213">
        <v>2010</v>
      </c>
      <c r="C288" s="213"/>
      <c r="D288" s="213"/>
      <c r="E288" s="208" t="s">
        <v>357</v>
      </c>
      <c r="F288" s="209" t="s">
        <v>7</v>
      </c>
      <c r="G288" s="214">
        <v>284788</v>
      </c>
      <c r="H288" s="268" t="s">
        <v>233</v>
      </c>
      <c r="I288" s="268" t="s">
        <v>233</v>
      </c>
      <c r="J288" s="268" t="s">
        <v>233</v>
      </c>
      <c r="K288" s="268" t="s">
        <v>233</v>
      </c>
      <c r="L288" s="268" t="s">
        <v>233</v>
      </c>
      <c r="M288" s="268" t="s">
        <v>233</v>
      </c>
      <c r="N288" s="268" t="s">
        <v>233</v>
      </c>
      <c r="O288" s="268" t="s">
        <v>233</v>
      </c>
      <c r="P288" s="268" t="s">
        <v>233</v>
      </c>
      <c r="Q288" s="268" t="s">
        <v>233</v>
      </c>
      <c r="R288" s="268" t="s">
        <v>233</v>
      </c>
      <c r="S288" s="268" t="s">
        <v>233</v>
      </c>
      <c r="T288" s="268" t="s">
        <v>233</v>
      </c>
      <c r="U288" s="268" t="s">
        <v>233</v>
      </c>
      <c r="V288" s="268" t="s">
        <v>233</v>
      </c>
      <c r="W288" s="214">
        <v>266025</v>
      </c>
      <c r="X288" s="214">
        <v>392</v>
      </c>
      <c r="Y288" s="214">
        <v>4764</v>
      </c>
      <c r="Z288" s="214">
        <v>2123</v>
      </c>
      <c r="AA288" s="214">
        <v>5636</v>
      </c>
      <c r="AB288" s="214">
        <v>5848</v>
      </c>
      <c r="AC288" s="214">
        <v>266247</v>
      </c>
      <c r="AD288" s="214">
        <v>17848</v>
      </c>
      <c r="AE288" s="264">
        <v>0</v>
      </c>
      <c r="AF288" s="265">
        <v>45.7</v>
      </c>
      <c r="AG288" s="214">
        <v>33725</v>
      </c>
      <c r="AH288" s="214">
        <v>58568</v>
      </c>
      <c r="AI288" s="214">
        <v>74830</v>
      </c>
      <c r="AJ288" s="214">
        <v>82030</v>
      </c>
      <c r="AK288" s="214">
        <v>24058</v>
      </c>
      <c r="AL288" s="214">
        <v>9105</v>
      </c>
      <c r="AM288" s="214">
        <v>2468</v>
      </c>
      <c r="AN288" s="264">
        <v>4</v>
      </c>
      <c r="AO288" s="214"/>
      <c r="AP288" s="214"/>
      <c r="AQ288" s="214"/>
      <c r="AR288" s="214"/>
      <c r="AS288" s="264"/>
      <c r="AT288" s="264"/>
      <c r="AU288" s="214">
        <v>258723</v>
      </c>
      <c r="AV288" s="214">
        <v>24716</v>
      </c>
      <c r="AW288" s="214">
        <v>1349</v>
      </c>
      <c r="AX288" s="214">
        <v>73806</v>
      </c>
      <c r="AY288" s="214">
        <v>64615</v>
      </c>
      <c r="AZ288" s="214">
        <v>66572</v>
      </c>
      <c r="BA288" s="214">
        <v>79085</v>
      </c>
      <c r="BB288" s="264">
        <v>710</v>
      </c>
      <c r="BC288" s="214">
        <v>266025</v>
      </c>
      <c r="BD288" s="214">
        <v>153376</v>
      </c>
      <c r="BE288" s="214">
        <v>79961</v>
      </c>
      <c r="BF288" s="214">
        <v>31804</v>
      </c>
      <c r="BG288" s="264">
        <v>884</v>
      </c>
      <c r="BH288" s="214">
        <v>162525</v>
      </c>
      <c r="BI288" s="214">
        <v>40540</v>
      </c>
      <c r="BJ288" s="214">
        <v>24831</v>
      </c>
      <c r="BK288" s="214">
        <v>29166</v>
      </c>
      <c r="BL288" s="214">
        <v>8963</v>
      </c>
      <c r="BM288" s="214">
        <v>205309</v>
      </c>
      <c r="BN288" s="214">
        <v>18085</v>
      </c>
      <c r="BO288" s="214">
        <v>38058</v>
      </c>
      <c r="BP288" s="214">
        <v>4573</v>
      </c>
      <c r="BQ288" s="214">
        <v>232715</v>
      </c>
      <c r="BR288" s="214">
        <v>16979</v>
      </c>
      <c r="BS288" s="214">
        <v>9293</v>
      </c>
      <c r="BT288" s="214">
        <v>1828</v>
      </c>
      <c r="BU288" s="276">
        <v>5177</v>
      </c>
      <c r="BV288" s="214">
        <v>237559</v>
      </c>
      <c r="BW288" s="214">
        <v>28441</v>
      </c>
      <c r="BX288" s="266">
        <v>25</v>
      </c>
      <c r="BY288" s="261" t="str">
        <f t="shared" si="13"/>
        <v>—</v>
      </c>
      <c r="BZ288" s="261" t="str">
        <f t="shared" si="14"/>
        <v>—</v>
      </c>
      <c r="CA288" s="267"/>
    </row>
    <row r="289" spans="1:79" s="260" customFormat="1" x14ac:dyDescent="0.25">
      <c r="A289" s="257" t="str">
        <f t="shared" si="12"/>
        <v>2011Newfoundland and LabradorRegistered nurses</v>
      </c>
      <c r="B289" s="213">
        <v>2011</v>
      </c>
      <c r="C289" s="213"/>
      <c r="D289" s="213"/>
      <c r="E289" s="209" t="s">
        <v>14</v>
      </c>
      <c r="F289" s="209" t="s">
        <v>7</v>
      </c>
      <c r="G289" s="214">
        <v>5981</v>
      </c>
      <c r="H289" s="214">
        <v>408</v>
      </c>
      <c r="I289" s="214">
        <v>409</v>
      </c>
      <c r="J289" s="214">
        <v>5573</v>
      </c>
      <c r="K289" s="214">
        <v>310</v>
      </c>
      <c r="L289" s="214">
        <v>80</v>
      </c>
      <c r="M289" s="214">
        <v>18</v>
      </c>
      <c r="N289" s="264">
        <v>0</v>
      </c>
      <c r="O289" s="214">
        <v>156</v>
      </c>
      <c r="P289" s="214">
        <v>95</v>
      </c>
      <c r="Q289" s="214">
        <v>158</v>
      </c>
      <c r="R289" s="264">
        <v>0</v>
      </c>
      <c r="S289" s="214">
        <v>1227</v>
      </c>
      <c r="T289" s="214">
        <v>3397</v>
      </c>
      <c r="U289" s="214">
        <v>949</v>
      </c>
      <c r="V289" s="264">
        <v>0</v>
      </c>
      <c r="W289" s="214">
        <v>5935</v>
      </c>
      <c r="X289" s="214">
        <v>1</v>
      </c>
      <c r="Y289" s="214">
        <v>5</v>
      </c>
      <c r="Z289" s="214">
        <v>32</v>
      </c>
      <c r="AA289" s="214">
        <v>8</v>
      </c>
      <c r="AB289" s="214">
        <v>0</v>
      </c>
      <c r="AC289" s="214">
        <v>5653</v>
      </c>
      <c r="AD289" s="214">
        <v>328</v>
      </c>
      <c r="AE289" s="264">
        <v>0</v>
      </c>
      <c r="AF289" s="265">
        <v>42.9</v>
      </c>
      <c r="AG289" s="214">
        <v>854</v>
      </c>
      <c r="AH289" s="214">
        <v>1389</v>
      </c>
      <c r="AI289" s="214">
        <v>1986</v>
      </c>
      <c r="AJ289" s="214">
        <v>1399</v>
      </c>
      <c r="AK289" s="214">
        <v>260</v>
      </c>
      <c r="AL289" s="214">
        <v>84</v>
      </c>
      <c r="AM289" s="214">
        <v>9</v>
      </c>
      <c r="AN289" s="264">
        <v>0</v>
      </c>
      <c r="AO289" s="214"/>
      <c r="AP289" s="214"/>
      <c r="AQ289" s="214"/>
      <c r="AR289" s="214"/>
      <c r="AS289" s="264"/>
      <c r="AT289" s="214"/>
      <c r="AU289" s="214">
        <v>5875</v>
      </c>
      <c r="AV289" s="214">
        <v>106</v>
      </c>
      <c r="AW289" s="214">
        <v>0</v>
      </c>
      <c r="AX289" s="214">
        <v>1740</v>
      </c>
      <c r="AY289" s="214">
        <v>1463</v>
      </c>
      <c r="AZ289" s="214">
        <v>1566</v>
      </c>
      <c r="BA289" s="214">
        <v>1212</v>
      </c>
      <c r="BB289" s="264">
        <v>0</v>
      </c>
      <c r="BC289" s="214">
        <v>5935</v>
      </c>
      <c r="BD289" s="214">
        <v>4434</v>
      </c>
      <c r="BE289" s="214">
        <v>818</v>
      </c>
      <c r="BF289" s="214">
        <v>683</v>
      </c>
      <c r="BG289" s="264">
        <v>0</v>
      </c>
      <c r="BH289" s="214">
        <v>4021</v>
      </c>
      <c r="BI289" s="214">
        <v>788</v>
      </c>
      <c r="BJ289" s="214">
        <v>478</v>
      </c>
      <c r="BK289" s="214">
        <v>648</v>
      </c>
      <c r="BL289" s="214">
        <v>0</v>
      </c>
      <c r="BM289" s="214">
        <v>4600</v>
      </c>
      <c r="BN289" s="214">
        <v>672</v>
      </c>
      <c r="BO289" s="214">
        <v>663</v>
      </c>
      <c r="BP289" s="214">
        <v>0</v>
      </c>
      <c r="BQ289" s="214">
        <v>5213</v>
      </c>
      <c r="BR289" s="214">
        <v>385</v>
      </c>
      <c r="BS289" s="214">
        <v>276</v>
      </c>
      <c r="BT289" s="214">
        <v>59</v>
      </c>
      <c r="BU289" s="214">
        <v>2</v>
      </c>
      <c r="BV289" s="214">
        <v>4159</v>
      </c>
      <c r="BW289" s="214">
        <v>1776</v>
      </c>
      <c r="BX289" s="216">
        <v>0</v>
      </c>
      <c r="BY289" s="261">
        <f t="shared" si="13"/>
        <v>6.8216017388396583E-2</v>
      </c>
      <c r="BZ289" s="261">
        <f t="shared" si="14"/>
        <v>6.838321350944658E-2</v>
      </c>
      <c r="CA289" s="267"/>
    </row>
    <row r="290" spans="1:79" s="260" customFormat="1" hidden="1" x14ac:dyDescent="0.25">
      <c r="A290" s="257" t="str">
        <f t="shared" si="12"/>
        <v>2011Prince Edward IslandRegistered nurses</v>
      </c>
      <c r="B290" s="213">
        <v>2011</v>
      </c>
      <c r="C290" s="213"/>
      <c r="D290" s="213"/>
      <c r="E290" s="209" t="s">
        <v>15</v>
      </c>
      <c r="F290" s="209" t="s">
        <v>7</v>
      </c>
      <c r="G290" s="215">
        <v>1590</v>
      </c>
      <c r="H290" s="215">
        <v>134</v>
      </c>
      <c r="I290" s="215">
        <v>80</v>
      </c>
      <c r="J290" s="215">
        <v>1456</v>
      </c>
      <c r="K290" s="215">
        <v>86</v>
      </c>
      <c r="L290" s="215">
        <v>36</v>
      </c>
      <c r="M290" s="215">
        <v>12</v>
      </c>
      <c r="N290" s="264">
        <v>0</v>
      </c>
      <c r="O290" s="215">
        <v>18</v>
      </c>
      <c r="P290" s="215">
        <v>25</v>
      </c>
      <c r="Q290" s="215">
        <v>37</v>
      </c>
      <c r="R290" s="264">
        <v>0</v>
      </c>
      <c r="S290" s="215">
        <v>232</v>
      </c>
      <c r="T290" s="215">
        <v>765</v>
      </c>
      <c r="U290" s="215">
        <v>459</v>
      </c>
      <c r="V290" s="264">
        <v>0</v>
      </c>
      <c r="W290" s="215">
        <v>1513</v>
      </c>
      <c r="X290" s="215">
        <v>1</v>
      </c>
      <c r="Y290" s="215">
        <v>0</v>
      </c>
      <c r="Z290" s="215">
        <v>4</v>
      </c>
      <c r="AA290" s="264">
        <v>35</v>
      </c>
      <c r="AB290" s="215">
        <v>37</v>
      </c>
      <c r="AC290" s="215">
        <v>1546</v>
      </c>
      <c r="AD290" s="215">
        <v>44</v>
      </c>
      <c r="AE290" s="264">
        <v>0</v>
      </c>
      <c r="AF290" s="270">
        <v>46.7</v>
      </c>
      <c r="AG290" s="215">
        <v>175</v>
      </c>
      <c r="AH290" s="215">
        <v>274</v>
      </c>
      <c r="AI290" s="215">
        <v>441</v>
      </c>
      <c r="AJ290" s="215">
        <v>435</v>
      </c>
      <c r="AK290" s="215">
        <v>182</v>
      </c>
      <c r="AL290" s="215">
        <v>58</v>
      </c>
      <c r="AM290" s="215">
        <v>25</v>
      </c>
      <c r="AN290" s="264">
        <v>0</v>
      </c>
      <c r="AO290" s="215"/>
      <c r="AP290" s="215"/>
      <c r="AQ290" s="215"/>
      <c r="AR290" s="264"/>
      <c r="AS290" s="264"/>
      <c r="AT290" s="264"/>
      <c r="AU290" s="215">
        <v>1541</v>
      </c>
      <c r="AV290" s="215">
        <v>37</v>
      </c>
      <c r="AW290" s="215">
        <v>12</v>
      </c>
      <c r="AX290" s="215">
        <v>392</v>
      </c>
      <c r="AY290" s="215">
        <v>282</v>
      </c>
      <c r="AZ290" s="215">
        <v>414</v>
      </c>
      <c r="BA290" s="215">
        <v>502</v>
      </c>
      <c r="BB290" s="264">
        <v>0</v>
      </c>
      <c r="BC290" s="215">
        <v>1513</v>
      </c>
      <c r="BD290" s="215">
        <v>765</v>
      </c>
      <c r="BE290" s="215">
        <v>542</v>
      </c>
      <c r="BF290" s="215">
        <v>206</v>
      </c>
      <c r="BG290" s="215">
        <v>0</v>
      </c>
      <c r="BH290" s="215">
        <v>865</v>
      </c>
      <c r="BI290" s="215">
        <v>58</v>
      </c>
      <c r="BJ290" s="215">
        <v>224</v>
      </c>
      <c r="BK290" s="215">
        <v>366</v>
      </c>
      <c r="BL290" s="215">
        <v>0</v>
      </c>
      <c r="BM290" s="215">
        <v>1136</v>
      </c>
      <c r="BN290" s="215">
        <v>146</v>
      </c>
      <c r="BO290" s="215">
        <v>231</v>
      </c>
      <c r="BP290" s="215">
        <v>0</v>
      </c>
      <c r="BQ290" s="215">
        <v>1322</v>
      </c>
      <c r="BR290" s="215">
        <v>108</v>
      </c>
      <c r="BS290" s="215">
        <v>77</v>
      </c>
      <c r="BT290" s="215">
        <v>6</v>
      </c>
      <c r="BU290" s="215">
        <v>0</v>
      </c>
      <c r="BV290" s="215">
        <v>1022</v>
      </c>
      <c r="BW290" s="264">
        <v>490</v>
      </c>
      <c r="BX290" s="266">
        <v>1</v>
      </c>
      <c r="BY290" s="261">
        <f t="shared" si="13"/>
        <v>8.4276729559748423E-2</v>
      </c>
      <c r="BZ290" s="261">
        <f t="shared" si="14"/>
        <v>5.0314465408805034E-2</v>
      </c>
      <c r="CA290" s="267"/>
    </row>
    <row r="291" spans="1:79" s="260" customFormat="1" hidden="1" x14ac:dyDescent="0.25">
      <c r="A291" s="257" t="str">
        <f t="shared" si="12"/>
        <v>2011Nova ScotiaRegistered nurses</v>
      </c>
      <c r="B291" s="213">
        <v>2011</v>
      </c>
      <c r="C291" s="213"/>
      <c r="D291" s="213"/>
      <c r="E291" s="209" t="s">
        <v>16</v>
      </c>
      <c r="F291" s="209" t="s">
        <v>7</v>
      </c>
      <c r="G291" s="215">
        <v>9507</v>
      </c>
      <c r="H291" s="215">
        <v>654</v>
      </c>
      <c r="I291" s="215">
        <v>622</v>
      </c>
      <c r="J291" s="215">
        <v>8853</v>
      </c>
      <c r="K291" s="215">
        <v>397</v>
      </c>
      <c r="L291" s="215">
        <v>203</v>
      </c>
      <c r="M291" s="215">
        <v>54</v>
      </c>
      <c r="N291" s="264">
        <v>0</v>
      </c>
      <c r="O291" s="215">
        <v>172</v>
      </c>
      <c r="P291" s="215">
        <v>162</v>
      </c>
      <c r="Q291" s="215">
        <v>288</v>
      </c>
      <c r="R291" s="264">
        <v>0</v>
      </c>
      <c r="S291" s="215">
        <v>1298</v>
      </c>
      <c r="T291" s="215">
        <v>4877</v>
      </c>
      <c r="U291" s="215">
        <v>2678</v>
      </c>
      <c r="V291" s="264">
        <v>0</v>
      </c>
      <c r="W291" s="215">
        <v>9170</v>
      </c>
      <c r="X291" s="264">
        <v>70</v>
      </c>
      <c r="Y291" s="264">
        <v>45</v>
      </c>
      <c r="Z291" s="215">
        <v>54</v>
      </c>
      <c r="AA291" s="264">
        <v>49</v>
      </c>
      <c r="AB291" s="215">
        <v>119</v>
      </c>
      <c r="AC291" s="215">
        <v>9087</v>
      </c>
      <c r="AD291" s="215">
        <v>420</v>
      </c>
      <c r="AE291" s="264">
        <v>0</v>
      </c>
      <c r="AF291" s="270">
        <v>46.9</v>
      </c>
      <c r="AG291" s="215">
        <v>971</v>
      </c>
      <c r="AH291" s="215">
        <v>1550</v>
      </c>
      <c r="AI291" s="215">
        <v>2651</v>
      </c>
      <c r="AJ291" s="215">
        <v>3124</v>
      </c>
      <c r="AK291" s="215">
        <v>824</v>
      </c>
      <c r="AL291" s="215">
        <v>309</v>
      </c>
      <c r="AM291" s="215">
        <v>78</v>
      </c>
      <c r="AN291" s="264">
        <v>0</v>
      </c>
      <c r="AO291" s="215"/>
      <c r="AP291" s="215"/>
      <c r="AQ291" s="215"/>
      <c r="AR291" s="215"/>
      <c r="AS291" s="264"/>
      <c r="AT291" s="264"/>
      <c r="AU291" s="215">
        <v>9169</v>
      </c>
      <c r="AV291" s="215">
        <v>338</v>
      </c>
      <c r="AW291" s="215">
        <v>0</v>
      </c>
      <c r="AX291" s="215">
        <v>2162</v>
      </c>
      <c r="AY291" s="215">
        <v>1609</v>
      </c>
      <c r="AZ291" s="215">
        <v>2647</v>
      </c>
      <c r="BA291" s="215">
        <v>3089</v>
      </c>
      <c r="BB291" s="264">
        <v>0</v>
      </c>
      <c r="BC291" s="215">
        <v>9170</v>
      </c>
      <c r="BD291" s="215">
        <v>5904</v>
      </c>
      <c r="BE291" s="264">
        <v>2215</v>
      </c>
      <c r="BF291" s="215">
        <v>1051</v>
      </c>
      <c r="BG291" s="264">
        <v>0</v>
      </c>
      <c r="BH291" s="215">
        <v>6081</v>
      </c>
      <c r="BI291" s="215">
        <v>1077</v>
      </c>
      <c r="BJ291" s="215">
        <v>1089</v>
      </c>
      <c r="BK291" s="215">
        <v>914</v>
      </c>
      <c r="BL291" s="215">
        <v>9</v>
      </c>
      <c r="BM291" s="215">
        <v>7067</v>
      </c>
      <c r="BN291" s="215">
        <v>963</v>
      </c>
      <c r="BO291" s="215">
        <v>1132</v>
      </c>
      <c r="BP291" s="215">
        <v>8</v>
      </c>
      <c r="BQ291" s="215">
        <v>8112</v>
      </c>
      <c r="BR291" s="215">
        <v>545</v>
      </c>
      <c r="BS291" s="215">
        <v>424</v>
      </c>
      <c r="BT291" s="215">
        <v>89</v>
      </c>
      <c r="BU291" s="215">
        <v>0</v>
      </c>
      <c r="BV291" s="215">
        <v>6841</v>
      </c>
      <c r="BW291" s="215">
        <v>2321</v>
      </c>
      <c r="BX291" s="271">
        <v>8</v>
      </c>
      <c r="BY291" s="261">
        <f t="shared" si="13"/>
        <v>6.8791416850741555E-2</v>
      </c>
      <c r="BZ291" s="261">
        <f t="shared" si="14"/>
        <v>6.5425475965078361E-2</v>
      </c>
      <c r="CA291" s="267"/>
    </row>
    <row r="292" spans="1:79" s="260" customFormat="1" hidden="1" x14ac:dyDescent="0.25">
      <c r="A292" s="257" t="str">
        <f t="shared" si="12"/>
        <v>2011New BrunswickRegistered nurses</v>
      </c>
      <c r="B292" s="213">
        <v>2011</v>
      </c>
      <c r="C292" s="213"/>
      <c r="D292" s="213"/>
      <c r="E292" s="209" t="s">
        <v>17</v>
      </c>
      <c r="F292" s="209" t="s">
        <v>7</v>
      </c>
      <c r="G292" s="214">
        <v>8494</v>
      </c>
      <c r="H292" s="214">
        <v>547</v>
      </c>
      <c r="I292" s="214">
        <v>499</v>
      </c>
      <c r="J292" s="214">
        <v>7947</v>
      </c>
      <c r="K292" s="214">
        <v>389</v>
      </c>
      <c r="L292" s="214">
        <v>126</v>
      </c>
      <c r="M292" s="214">
        <v>32</v>
      </c>
      <c r="N292" s="264">
        <v>0</v>
      </c>
      <c r="O292" s="214">
        <v>153</v>
      </c>
      <c r="P292" s="214">
        <v>125</v>
      </c>
      <c r="Q292" s="214">
        <v>221</v>
      </c>
      <c r="R292" s="264">
        <v>0</v>
      </c>
      <c r="S292" s="214">
        <v>1500</v>
      </c>
      <c r="T292" s="214">
        <v>4509</v>
      </c>
      <c r="U292" s="214">
        <v>1938</v>
      </c>
      <c r="V292" s="264">
        <v>0</v>
      </c>
      <c r="W292" s="214">
        <v>8142</v>
      </c>
      <c r="X292" s="214">
        <v>3</v>
      </c>
      <c r="Y292" s="214">
        <v>5</v>
      </c>
      <c r="Z292" s="214">
        <v>10</v>
      </c>
      <c r="AA292" s="214">
        <v>183</v>
      </c>
      <c r="AB292" s="214">
        <v>151</v>
      </c>
      <c r="AC292" s="214">
        <v>8097</v>
      </c>
      <c r="AD292" s="214">
        <v>397</v>
      </c>
      <c r="AE292" s="264">
        <v>0</v>
      </c>
      <c r="AF292" s="265">
        <v>44.9</v>
      </c>
      <c r="AG292" s="214">
        <v>1067</v>
      </c>
      <c r="AH292" s="214">
        <v>1662</v>
      </c>
      <c r="AI292" s="214">
        <v>2516</v>
      </c>
      <c r="AJ292" s="214">
        <v>2427</v>
      </c>
      <c r="AK292" s="214">
        <v>608</v>
      </c>
      <c r="AL292" s="214">
        <v>184</v>
      </c>
      <c r="AM292" s="214">
        <v>30</v>
      </c>
      <c r="AN292" s="264">
        <v>0</v>
      </c>
      <c r="AO292" s="214"/>
      <c r="AP292" s="214"/>
      <c r="AQ292" s="214"/>
      <c r="AR292" s="214"/>
      <c r="AS292" s="264"/>
      <c r="AT292" s="214"/>
      <c r="AU292" s="214">
        <v>8345</v>
      </c>
      <c r="AV292" s="214">
        <v>147</v>
      </c>
      <c r="AW292" s="214">
        <v>2</v>
      </c>
      <c r="AX292" s="214">
        <v>2227</v>
      </c>
      <c r="AY292" s="214">
        <v>1810</v>
      </c>
      <c r="AZ292" s="214">
        <v>2360</v>
      </c>
      <c r="BA292" s="214">
        <v>2097</v>
      </c>
      <c r="BB292" s="214">
        <v>0</v>
      </c>
      <c r="BC292" s="214">
        <v>8142</v>
      </c>
      <c r="BD292" s="214">
        <v>5300</v>
      </c>
      <c r="BE292" s="214">
        <v>2068</v>
      </c>
      <c r="BF292" s="214">
        <v>774</v>
      </c>
      <c r="BG292" s="214">
        <v>0</v>
      </c>
      <c r="BH292" s="214">
        <v>5517</v>
      </c>
      <c r="BI292" s="214">
        <v>1071</v>
      </c>
      <c r="BJ292" s="214">
        <v>813</v>
      </c>
      <c r="BK292" s="214">
        <v>741</v>
      </c>
      <c r="BL292" s="214">
        <v>0</v>
      </c>
      <c r="BM292" s="214">
        <v>6488</v>
      </c>
      <c r="BN292" s="214">
        <v>997</v>
      </c>
      <c r="BO292" s="214">
        <v>657</v>
      </c>
      <c r="BP292" s="214">
        <v>0</v>
      </c>
      <c r="BQ292" s="214">
        <v>7250</v>
      </c>
      <c r="BR292" s="214">
        <v>509</v>
      </c>
      <c r="BS292" s="214">
        <v>343</v>
      </c>
      <c r="BT292" s="214">
        <v>40</v>
      </c>
      <c r="BU292" s="214">
        <v>0</v>
      </c>
      <c r="BV292" s="214">
        <v>6514</v>
      </c>
      <c r="BW292" s="214">
        <v>1628</v>
      </c>
      <c r="BX292" s="216">
        <v>0</v>
      </c>
      <c r="BY292" s="261">
        <f t="shared" si="13"/>
        <v>6.4398398869790444E-2</v>
      </c>
      <c r="BZ292" s="261">
        <f t="shared" si="14"/>
        <v>5.8747351071344475E-2</v>
      </c>
      <c r="CA292" s="267"/>
    </row>
    <row r="293" spans="1:79" s="260" customFormat="1" hidden="1" x14ac:dyDescent="0.25">
      <c r="A293" s="257" t="str">
        <f t="shared" si="12"/>
        <v>2011QuebecRegistered nurses</v>
      </c>
      <c r="B293" s="213">
        <v>2011</v>
      </c>
      <c r="C293" s="213"/>
      <c r="D293" s="213"/>
      <c r="E293" s="259" t="s">
        <v>18</v>
      </c>
      <c r="F293" s="209" t="s">
        <v>7</v>
      </c>
      <c r="G293" s="214">
        <v>68357</v>
      </c>
      <c r="H293" s="214">
        <v>3975</v>
      </c>
      <c r="I293" s="214">
        <v>3991</v>
      </c>
      <c r="J293" s="214">
        <v>64382</v>
      </c>
      <c r="K293" s="214">
        <v>2795</v>
      </c>
      <c r="L293" s="214">
        <v>891</v>
      </c>
      <c r="M293" s="214">
        <v>289</v>
      </c>
      <c r="N293" s="214">
        <v>0</v>
      </c>
      <c r="O293" s="214">
        <v>1023</v>
      </c>
      <c r="P293" s="214">
        <v>726</v>
      </c>
      <c r="Q293" s="214">
        <v>2242</v>
      </c>
      <c r="R293" s="264">
        <v>0</v>
      </c>
      <c r="S293" s="214">
        <v>15989</v>
      </c>
      <c r="T293" s="214">
        <v>34919</v>
      </c>
      <c r="U293" s="214">
        <v>13474</v>
      </c>
      <c r="V293" s="264">
        <v>0</v>
      </c>
      <c r="W293" s="214">
        <v>67007</v>
      </c>
      <c r="X293" s="214">
        <v>25</v>
      </c>
      <c r="Y293" s="214">
        <v>0</v>
      </c>
      <c r="Z293" s="214">
        <v>351</v>
      </c>
      <c r="AA293" s="214">
        <v>0</v>
      </c>
      <c r="AB293" s="264">
        <v>974</v>
      </c>
      <c r="AC293" s="214">
        <v>61567</v>
      </c>
      <c r="AD293" s="214">
        <v>6790</v>
      </c>
      <c r="AE293" s="264">
        <v>0</v>
      </c>
      <c r="AF293" s="265">
        <v>43.5</v>
      </c>
      <c r="AG293" s="214">
        <v>10706</v>
      </c>
      <c r="AH293" s="214">
        <v>16087</v>
      </c>
      <c r="AI293" s="214">
        <v>17378</v>
      </c>
      <c r="AJ293" s="214">
        <v>18663</v>
      </c>
      <c r="AK293" s="214">
        <v>3843</v>
      </c>
      <c r="AL293" s="214">
        <v>1253</v>
      </c>
      <c r="AM293" s="214">
        <v>427</v>
      </c>
      <c r="AN293" s="214">
        <v>0</v>
      </c>
      <c r="AO293" s="214"/>
      <c r="AP293" s="214"/>
      <c r="AQ293" s="214"/>
      <c r="AR293" s="214"/>
      <c r="AS293" s="264"/>
      <c r="AT293" s="264"/>
      <c r="AU293" s="214">
        <v>66211</v>
      </c>
      <c r="AV293" s="214">
        <v>2146</v>
      </c>
      <c r="AW293" s="214">
        <v>0</v>
      </c>
      <c r="AX293" s="214">
        <v>22444</v>
      </c>
      <c r="AY293" s="214">
        <v>14766</v>
      </c>
      <c r="AZ293" s="214">
        <v>15377</v>
      </c>
      <c r="BA293" s="214">
        <v>15770</v>
      </c>
      <c r="BB293" s="214">
        <v>0</v>
      </c>
      <c r="BC293" s="214">
        <v>67007</v>
      </c>
      <c r="BD293" s="214">
        <v>38393</v>
      </c>
      <c r="BE293" s="214">
        <v>21786</v>
      </c>
      <c r="BF293" s="214">
        <v>6716</v>
      </c>
      <c r="BG293" s="264">
        <v>112</v>
      </c>
      <c r="BH293" s="214">
        <v>36994</v>
      </c>
      <c r="BI293" s="214">
        <v>8007</v>
      </c>
      <c r="BJ293" s="214">
        <v>8771</v>
      </c>
      <c r="BK293" s="214">
        <v>13137</v>
      </c>
      <c r="BL293" s="214">
        <v>98</v>
      </c>
      <c r="BM293" s="214">
        <v>53506</v>
      </c>
      <c r="BN293" s="214">
        <v>3854</v>
      </c>
      <c r="BO293" s="214">
        <v>9410</v>
      </c>
      <c r="BP293" s="214">
        <v>237</v>
      </c>
      <c r="BQ293" s="214">
        <v>57440</v>
      </c>
      <c r="BR293" s="214">
        <v>5310</v>
      </c>
      <c r="BS293" s="214">
        <v>2530</v>
      </c>
      <c r="BT293" s="214">
        <v>977</v>
      </c>
      <c r="BU293" s="214">
        <v>750</v>
      </c>
      <c r="BV293" s="214">
        <v>59827</v>
      </c>
      <c r="BW293" s="214">
        <v>7086</v>
      </c>
      <c r="BX293" s="216">
        <v>94</v>
      </c>
      <c r="BY293" s="261">
        <f t="shared" si="13"/>
        <v>5.8150591746273239E-2</v>
      </c>
      <c r="BZ293" s="261">
        <f t="shared" si="14"/>
        <v>5.8384657021226798E-2</v>
      </c>
      <c r="CA293" s="267"/>
    </row>
    <row r="294" spans="1:79" s="260" customFormat="1" hidden="1" x14ac:dyDescent="0.25">
      <c r="A294" s="257" t="str">
        <f t="shared" si="12"/>
        <v>2011OntarioRegistered nurses</v>
      </c>
      <c r="B294" s="213">
        <v>2011</v>
      </c>
      <c r="C294" s="213"/>
      <c r="D294" s="213"/>
      <c r="E294" s="259" t="s">
        <v>19</v>
      </c>
      <c r="F294" s="209" t="s">
        <v>7</v>
      </c>
      <c r="G294" s="214">
        <v>105182</v>
      </c>
      <c r="H294" s="214">
        <v>4301</v>
      </c>
      <c r="I294" s="214">
        <v>4123</v>
      </c>
      <c r="J294" s="214">
        <v>100881</v>
      </c>
      <c r="K294" s="214">
        <v>2937</v>
      </c>
      <c r="L294" s="214">
        <v>1117</v>
      </c>
      <c r="M294" s="214">
        <v>247</v>
      </c>
      <c r="N294" s="264">
        <v>0</v>
      </c>
      <c r="O294" s="214">
        <v>534</v>
      </c>
      <c r="P294" s="214">
        <v>809</v>
      </c>
      <c r="Q294" s="214">
        <v>2780</v>
      </c>
      <c r="R294" s="264">
        <v>0</v>
      </c>
      <c r="S294" s="214">
        <v>15643</v>
      </c>
      <c r="T294" s="214">
        <v>51165</v>
      </c>
      <c r="U294" s="214">
        <v>34071</v>
      </c>
      <c r="V294" s="264">
        <v>2</v>
      </c>
      <c r="W294" s="214">
        <v>93070</v>
      </c>
      <c r="X294" s="264">
        <v>401</v>
      </c>
      <c r="Y294" s="264">
        <v>2799</v>
      </c>
      <c r="Z294" s="214">
        <v>1861</v>
      </c>
      <c r="AA294" s="214">
        <v>4841</v>
      </c>
      <c r="AB294" s="214">
        <v>2210</v>
      </c>
      <c r="AC294" s="214">
        <v>99827</v>
      </c>
      <c r="AD294" s="214">
        <v>5355</v>
      </c>
      <c r="AE294" s="264">
        <v>0</v>
      </c>
      <c r="AF294" s="265">
        <v>47.4</v>
      </c>
      <c r="AG294" s="214">
        <v>9818</v>
      </c>
      <c r="AH294" s="214">
        <v>19332</v>
      </c>
      <c r="AI294" s="214">
        <v>27516</v>
      </c>
      <c r="AJ294" s="214">
        <v>30443</v>
      </c>
      <c r="AK294" s="214">
        <v>11591</v>
      </c>
      <c r="AL294" s="214">
        <v>5027</v>
      </c>
      <c r="AM294" s="214">
        <v>1453</v>
      </c>
      <c r="AN294" s="264">
        <v>2</v>
      </c>
      <c r="AO294" s="214"/>
      <c r="AP294" s="214"/>
      <c r="AQ294" s="264"/>
      <c r="AR294" s="264"/>
      <c r="AS294" s="264"/>
      <c r="AT294" s="264"/>
      <c r="AU294" s="214">
        <v>92693</v>
      </c>
      <c r="AV294" s="214">
        <v>12360</v>
      </c>
      <c r="AW294" s="214">
        <v>129</v>
      </c>
      <c r="AX294" s="214">
        <v>22906</v>
      </c>
      <c r="AY294" s="214">
        <v>23126</v>
      </c>
      <c r="AZ294" s="214">
        <v>24894</v>
      </c>
      <c r="BA294" s="214">
        <v>34215</v>
      </c>
      <c r="BB294" s="264">
        <v>41</v>
      </c>
      <c r="BC294" s="214">
        <v>93070</v>
      </c>
      <c r="BD294" s="214">
        <v>63237</v>
      </c>
      <c r="BE294" s="214">
        <v>22462</v>
      </c>
      <c r="BF294" s="214">
        <v>7371</v>
      </c>
      <c r="BG294" s="264">
        <v>0</v>
      </c>
      <c r="BH294" s="214">
        <v>58053</v>
      </c>
      <c r="BI294" s="214">
        <v>15173</v>
      </c>
      <c r="BJ294" s="214">
        <v>7847</v>
      </c>
      <c r="BK294" s="214">
        <v>9593</v>
      </c>
      <c r="BL294" s="264">
        <v>2404</v>
      </c>
      <c r="BM294" s="214">
        <v>68882</v>
      </c>
      <c r="BN294" s="214">
        <v>5474</v>
      </c>
      <c r="BO294" s="214">
        <v>16881</v>
      </c>
      <c r="BP294" s="214">
        <v>1833</v>
      </c>
      <c r="BQ294" s="214">
        <v>82260</v>
      </c>
      <c r="BR294" s="214">
        <v>6883</v>
      </c>
      <c r="BS294" s="214">
        <v>2015</v>
      </c>
      <c r="BT294" s="215" t="s">
        <v>233</v>
      </c>
      <c r="BU294" s="264">
        <v>1912</v>
      </c>
      <c r="BV294" s="214">
        <v>87564</v>
      </c>
      <c r="BW294" s="214">
        <v>5506</v>
      </c>
      <c r="BX294" s="266">
        <v>0</v>
      </c>
      <c r="BY294" s="261">
        <f t="shared" si="13"/>
        <v>4.0891026981802969E-2</v>
      </c>
      <c r="BZ294" s="261">
        <f t="shared" si="14"/>
        <v>3.9198722214827633E-2</v>
      </c>
      <c r="CA294" s="267"/>
    </row>
    <row r="295" spans="1:79" s="260" customFormat="1" hidden="1" x14ac:dyDescent="0.25">
      <c r="A295" s="257" t="str">
        <f t="shared" si="12"/>
        <v>2011ManitobaRegistered nurses</v>
      </c>
      <c r="B295" s="213">
        <v>2011</v>
      </c>
      <c r="C295" s="213"/>
      <c r="D295" s="213"/>
      <c r="E295" s="209" t="s">
        <v>20</v>
      </c>
      <c r="F295" s="209" t="s">
        <v>7</v>
      </c>
      <c r="G295" s="214">
        <v>12394</v>
      </c>
      <c r="H295" s="214">
        <v>732</v>
      </c>
      <c r="I295" s="214">
        <v>859</v>
      </c>
      <c r="J295" s="214">
        <v>11662</v>
      </c>
      <c r="K295" s="214">
        <v>489</v>
      </c>
      <c r="L295" s="214">
        <v>198</v>
      </c>
      <c r="M295" s="214">
        <v>45</v>
      </c>
      <c r="N295" s="264">
        <v>0</v>
      </c>
      <c r="O295" s="214">
        <v>198</v>
      </c>
      <c r="P295" s="214">
        <v>273</v>
      </c>
      <c r="Q295" s="214">
        <v>388</v>
      </c>
      <c r="R295" s="264">
        <v>0</v>
      </c>
      <c r="S295" s="214">
        <v>2124</v>
      </c>
      <c r="T295" s="214">
        <v>6232</v>
      </c>
      <c r="U295" s="214">
        <v>3306</v>
      </c>
      <c r="V295" s="264">
        <v>0</v>
      </c>
      <c r="W295" s="214">
        <v>11989</v>
      </c>
      <c r="X295" s="214">
        <v>0</v>
      </c>
      <c r="Y295" s="214">
        <v>0</v>
      </c>
      <c r="Z295" s="214">
        <v>0</v>
      </c>
      <c r="AA295" s="214">
        <v>79</v>
      </c>
      <c r="AB295" s="214">
        <v>326</v>
      </c>
      <c r="AC295" s="214">
        <v>11220</v>
      </c>
      <c r="AD295" s="214">
        <v>870</v>
      </c>
      <c r="AE295" s="264">
        <v>0</v>
      </c>
      <c r="AF295" s="265">
        <v>45.8</v>
      </c>
      <c r="AG295" s="214">
        <v>1371</v>
      </c>
      <c r="AH295" s="214">
        <v>2529</v>
      </c>
      <c r="AI295" s="214">
        <v>3320</v>
      </c>
      <c r="AJ295" s="214">
        <v>3683</v>
      </c>
      <c r="AK295" s="214">
        <v>1058</v>
      </c>
      <c r="AL295" s="214">
        <v>347</v>
      </c>
      <c r="AM295" s="214">
        <v>86</v>
      </c>
      <c r="AN295" s="264">
        <v>0</v>
      </c>
      <c r="AO295" s="214"/>
      <c r="AP295" s="214"/>
      <c r="AQ295" s="214"/>
      <c r="AR295" s="214"/>
      <c r="AS295" s="264"/>
      <c r="AT295" s="264"/>
      <c r="AU295" s="214">
        <v>11387</v>
      </c>
      <c r="AV295" s="214">
        <v>1007</v>
      </c>
      <c r="AW295" s="264">
        <v>0</v>
      </c>
      <c r="AX295" s="214">
        <v>3796</v>
      </c>
      <c r="AY295" s="214">
        <v>2638</v>
      </c>
      <c r="AZ295" s="214">
        <v>2984</v>
      </c>
      <c r="BA295" s="214">
        <v>2976</v>
      </c>
      <c r="BB295" s="264">
        <v>0</v>
      </c>
      <c r="BC295" s="214">
        <v>11989</v>
      </c>
      <c r="BD295" s="214">
        <v>5545</v>
      </c>
      <c r="BE295" s="214">
        <v>5278</v>
      </c>
      <c r="BF295" s="214">
        <v>1166</v>
      </c>
      <c r="BG295" s="214">
        <v>0</v>
      </c>
      <c r="BH295" s="214">
        <v>7290</v>
      </c>
      <c r="BI295" s="214">
        <v>2110</v>
      </c>
      <c r="BJ295" s="214">
        <v>1369</v>
      </c>
      <c r="BK295" s="214">
        <v>1150</v>
      </c>
      <c r="BL295" s="214">
        <v>70</v>
      </c>
      <c r="BM295" s="214">
        <v>9022</v>
      </c>
      <c r="BN295" s="214">
        <v>858</v>
      </c>
      <c r="BO295" s="214">
        <v>1980</v>
      </c>
      <c r="BP295" s="214">
        <v>129</v>
      </c>
      <c r="BQ295" s="214">
        <v>10187</v>
      </c>
      <c r="BR295" s="214">
        <v>999</v>
      </c>
      <c r="BS295" s="214">
        <v>635</v>
      </c>
      <c r="BT295" s="214">
        <v>139</v>
      </c>
      <c r="BU295" s="214">
        <v>29</v>
      </c>
      <c r="BV295" s="214">
        <v>9712</v>
      </c>
      <c r="BW295" s="214">
        <v>2270</v>
      </c>
      <c r="BX295" s="216">
        <v>7</v>
      </c>
      <c r="BY295" s="261">
        <f t="shared" si="13"/>
        <v>5.9060835888333066E-2</v>
      </c>
      <c r="BZ295" s="261">
        <f t="shared" si="14"/>
        <v>6.9307729546554786E-2</v>
      </c>
      <c r="CA295" s="267"/>
    </row>
    <row r="296" spans="1:79" s="260" customFormat="1" hidden="1" x14ac:dyDescent="0.25">
      <c r="A296" s="257" t="str">
        <f t="shared" si="12"/>
        <v>2011SaskatchewanRegistered nurses</v>
      </c>
      <c r="B296" s="213">
        <v>2011</v>
      </c>
      <c r="C296" s="213"/>
      <c r="D296" s="213"/>
      <c r="E296" s="259" t="s">
        <v>21</v>
      </c>
      <c r="F296" s="209" t="s">
        <v>7</v>
      </c>
      <c r="G296" s="214">
        <v>9968</v>
      </c>
      <c r="H296" s="214">
        <v>723</v>
      </c>
      <c r="I296" s="214">
        <v>545</v>
      </c>
      <c r="J296" s="214">
        <v>9245</v>
      </c>
      <c r="K296" s="214">
        <v>511</v>
      </c>
      <c r="L296" s="214">
        <v>165</v>
      </c>
      <c r="M296" s="214">
        <v>47</v>
      </c>
      <c r="N296" s="264">
        <v>0</v>
      </c>
      <c r="O296" s="214">
        <v>144</v>
      </c>
      <c r="P296" s="214">
        <v>125</v>
      </c>
      <c r="Q296" s="214">
        <v>276</v>
      </c>
      <c r="R296" s="264">
        <v>0</v>
      </c>
      <c r="S296" s="214">
        <v>2070</v>
      </c>
      <c r="T296" s="214">
        <v>4392</v>
      </c>
      <c r="U296" s="214">
        <v>2783</v>
      </c>
      <c r="V296" s="264">
        <v>0</v>
      </c>
      <c r="W296" s="214">
        <v>9769</v>
      </c>
      <c r="X296" s="214">
        <v>7</v>
      </c>
      <c r="Y296" s="214">
        <v>13</v>
      </c>
      <c r="Z296" s="214">
        <v>29</v>
      </c>
      <c r="AA296" s="214">
        <v>44</v>
      </c>
      <c r="AB296" s="214">
        <v>106</v>
      </c>
      <c r="AC296" s="214">
        <v>9414</v>
      </c>
      <c r="AD296" s="214">
        <v>554</v>
      </c>
      <c r="AE296" s="264">
        <v>0</v>
      </c>
      <c r="AF296" s="265">
        <v>45.3</v>
      </c>
      <c r="AG296" s="214">
        <v>1543</v>
      </c>
      <c r="AH296" s="214">
        <v>1955</v>
      </c>
      <c r="AI296" s="214">
        <v>2225</v>
      </c>
      <c r="AJ296" s="214">
        <v>2950</v>
      </c>
      <c r="AK296" s="214">
        <v>917</v>
      </c>
      <c r="AL296" s="214">
        <v>289</v>
      </c>
      <c r="AM296" s="214">
        <v>89</v>
      </c>
      <c r="AN296" s="264">
        <v>0</v>
      </c>
      <c r="AO296" s="214"/>
      <c r="AP296" s="214"/>
      <c r="AQ296" s="214"/>
      <c r="AR296" s="214"/>
      <c r="AS296" s="264"/>
      <c r="AT296" s="264"/>
      <c r="AU296" s="214">
        <v>9114</v>
      </c>
      <c r="AV296" s="214">
        <v>681</v>
      </c>
      <c r="AW296" s="214">
        <v>173</v>
      </c>
      <c r="AX296" s="214">
        <v>3045</v>
      </c>
      <c r="AY296" s="214">
        <v>1843</v>
      </c>
      <c r="AZ296" s="214">
        <v>2141</v>
      </c>
      <c r="BA296" s="214">
        <v>2936</v>
      </c>
      <c r="BB296" s="264">
        <v>3</v>
      </c>
      <c r="BC296" s="214">
        <v>9769</v>
      </c>
      <c r="BD296" s="214">
        <v>5775</v>
      </c>
      <c r="BE296" s="214">
        <v>2752</v>
      </c>
      <c r="BF296" s="214">
        <v>1242</v>
      </c>
      <c r="BG296" s="264">
        <v>0</v>
      </c>
      <c r="BH296" s="214">
        <v>5645</v>
      </c>
      <c r="BI296" s="214">
        <v>1752</v>
      </c>
      <c r="BJ296" s="214">
        <v>1097</v>
      </c>
      <c r="BK296" s="214">
        <v>1167</v>
      </c>
      <c r="BL296" s="264">
        <v>108</v>
      </c>
      <c r="BM296" s="214">
        <v>7675</v>
      </c>
      <c r="BN296" s="214">
        <v>639</v>
      </c>
      <c r="BO296" s="214">
        <v>1347</v>
      </c>
      <c r="BP296" s="264">
        <v>108</v>
      </c>
      <c r="BQ296" s="214">
        <v>8692</v>
      </c>
      <c r="BR296" s="214">
        <v>447</v>
      </c>
      <c r="BS296" s="214">
        <v>479</v>
      </c>
      <c r="BT296" s="214">
        <v>42</v>
      </c>
      <c r="BU296" s="264">
        <v>109</v>
      </c>
      <c r="BV296" s="214">
        <v>7711</v>
      </c>
      <c r="BW296" s="214">
        <v>2058</v>
      </c>
      <c r="BX296" s="266">
        <v>0</v>
      </c>
      <c r="BY296" s="261">
        <f t="shared" si="13"/>
        <v>7.2532102728731937E-2</v>
      </c>
      <c r="BZ296" s="261">
        <f t="shared" si="14"/>
        <v>5.4674959871589088E-2</v>
      </c>
      <c r="CA296" s="267"/>
    </row>
    <row r="297" spans="1:79" s="260" customFormat="1" hidden="1" x14ac:dyDescent="0.25">
      <c r="A297" s="257" t="str">
        <f t="shared" si="12"/>
        <v>2011AlbertaRegistered nurses</v>
      </c>
      <c r="B297" s="213">
        <v>2011</v>
      </c>
      <c r="C297" s="213"/>
      <c r="D297" s="213"/>
      <c r="E297" s="259" t="s">
        <v>22</v>
      </c>
      <c r="F297" s="209" t="s">
        <v>7</v>
      </c>
      <c r="G297" s="214">
        <v>30676</v>
      </c>
      <c r="H297" s="214">
        <v>2386</v>
      </c>
      <c r="I297" s="214">
        <v>1909</v>
      </c>
      <c r="J297" s="214">
        <v>28290</v>
      </c>
      <c r="K297" s="214">
        <v>1629</v>
      </c>
      <c r="L297" s="214">
        <v>652</v>
      </c>
      <c r="M297" s="214">
        <v>105</v>
      </c>
      <c r="N297" s="264">
        <v>0</v>
      </c>
      <c r="O297" s="214">
        <v>745</v>
      </c>
      <c r="P297" s="214">
        <v>500</v>
      </c>
      <c r="Q297" s="214">
        <v>664</v>
      </c>
      <c r="R297" s="264">
        <v>0</v>
      </c>
      <c r="S297" s="214">
        <v>6497</v>
      </c>
      <c r="T297" s="214">
        <v>14217</v>
      </c>
      <c r="U297" s="214">
        <v>7576</v>
      </c>
      <c r="V297" s="264">
        <v>0</v>
      </c>
      <c r="W297" s="214">
        <v>29938</v>
      </c>
      <c r="X297" s="214">
        <v>42</v>
      </c>
      <c r="Y297" s="264">
        <v>10</v>
      </c>
      <c r="Z297" s="214">
        <v>305</v>
      </c>
      <c r="AA297" s="264">
        <v>61</v>
      </c>
      <c r="AB297" s="214">
        <v>320</v>
      </c>
      <c r="AC297" s="214">
        <v>29139</v>
      </c>
      <c r="AD297" s="214">
        <v>1537</v>
      </c>
      <c r="AE297" s="264">
        <v>0</v>
      </c>
      <c r="AF297" s="265">
        <v>44.4</v>
      </c>
      <c r="AG297" s="214">
        <v>4397</v>
      </c>
      <c r="AH297" s="214">
        <v>7215</v>
      </c>
      <c r="AI297" s="214">
        <v>7547</v>
      </c>
      <c r="AJ297" s="214">
        <v>7859</v>
      </c>
      <c r="AK297" s="214">
        <v>2483</v>
      </c>
      <c r="AL297" s="214">
        <v>941</v>
      </c>
      <c r="AM297" s="214">
        <v>234</v>
      </c>
      <c r="AN297" s="264">
        <v>0</v>
      </c>
      <c r="AO297" s="214"/>
      <c r="AP297" s="214"/>
      <c r="AQ297" s="214"/>
      <c r="AR297" s="214"/>
      <c r="AS297" s="264"/>
      <c r="AT297" s="264"/>
      <c r="AU297" s="214">
        <v>27325</v>
      </c>
      <c r="AV297" s="214">
        <v>3189</v>
      </c>
      <c r="AW297" s="264">
        <v>162</v>
      </c>
      <c r="AX297" s="214">
        <v>10298</v>
      </c>
      <c r="AY297" s="214">
        <v>6355</v>
      </c>
      <c r="AZ297" s="214">
        <v>6502</v>
      </c>
      <c r="BA297" s="214">
        <v>7521</v>
      </c>
      <c r="BB297" s="264">
        <v>0</v>
      </c>
      <c r="BC297" s="214">
        <v>29938</v>
      </c>
      <c r="BD297" s="214">
        <v>11358</v>
      </c>
      <c r="BE297" s="214">
        <v>13485</v>
      </c>
      <c r="BF297" s="214">
        <v>4701</v>
      </c>
      <c r="BG297" s="214">
        <v>394</v>
      </c>
      <c r="BH297" s="214">
        <v>17248</v>
      </c>
      <c r="BI297" s="214">
        <v>4386</v>
      </c>
      <c r="BJ297" s="214">
        <v>1909</v>
      </c>
      <c r="BK297" s="214">
        <v>3337</v>
      </c>
      <c r="BL297" s="264">
        <v>3058</v>
      </c>
      <c r="BM297" s="214">
        <v>20676</v>
      </c>
      <c r="BN297" s="214">
        <v>2019</v>
      </c>
      <c r="BO297" s="214">
        <v>3811</v>
      </c>
      <c r="BP297" s="214">
        <v>3432</v>
      </c>
      <c r="BQ297" s="214">
        <v>24109</v>
      </c>
      <c r="BR297" s="214">
        <v>1104</v>
      </c>
      <c r="BS297" s="214">
        <v>992</v>
      </c>
      <c r="BT297" s="214">
        <v>252</v>
      </c>
      <c r="BU297" s="214">
        <v>3481</v>
      </c>
      <c r="BV297" s="214">
        <v>26635</v>
      </c>
      <c r="BW297" s="214">
        <v>3303</v>
      </c>
      <c r="BX297" s="266">
        <v>0</v>
      </c>
      <c r="BY297" s="261">
        <f t="shared" si="13"/>
        <v>7.7780675446603206E-2</v>
      </c>
      <c r="BZ297" s="261">
        <f t="shared" si="14"/>
        <v>6.2231060112139781E-2</v>
      </c>
      <c r="CA297" s="267"/>
    </row>
    <row r="298" spans="1:79" s="260" customFormat="1" hidden="1" x14ac:dyDescent="0.25">
      <c r="A298" s="257" t="str">
        <f t="shared" si="12"/>
        <v>2011British ColumbiaRegistered nurses</v>
      </c>
      <c r="B298" s="213">
        <v>2011</v>
      </c>
      <c r="C298" s="213"/>
      <c r="D298" s="213"/>
      <c r="E298" s="259" t="s">
        <v>23</v>
      </c>
      <c r="F298" s="209" t="s">
        <v>7</v>
      </c>
      <c r="G298" s="214">
        <v>34497</v>
      </c>
      <c r="H298" s="214">
        <v>4310</v>
      </c>
      <c r="I298" s="214">
        <v>2832</v>
      </c>
      <c r="J298" s="214">
        <v>30187</v>
      </c>
      <c r="K298" s="214">
        <v>2707</v>
      </c>
      <c r="L298" s="214">
        <v>1264</v>
      </c>
      <c r="M298" s="214">
        <v>339</v>
      </c>
      <c r="N298" s="214">
        <v>0</v>
      </c>
      <c r="O298" s="214">
        <v>791</v>
      </c>
      <c r="P298" s="214">
        <v>823</v>
      </c>
      <c r="Q298" s="214">
        <v>1218</v>
      </c>
      <c r="R298" s="214">
        <v>0</v>
      </c>
      <c r="S298" s="214">
        <v>5591</v>
      </c>
      <c r="T298" s="214">
        <v>15427</v>
      </c>
      <c r="U298" s="214">
        <v>9169</v>
      </c>
      <c r="V298" s="214">
        <v>0</v>
      </c>
      <c r="W298" s="214">
        <v>29994</v>
      </c>
      <c r="X298" s="214">
        <v>0</v>
      </c>
      <c r="Y298" s="214">
        <v>233</v>
      </c>
      <c r="Z298" s="214">
        <v>0</v>
      </c>
      <c r="AA298" s="214">
        <v>231</v>
      </c>
      <c r="AB298" s="214">
        <v>4039</v>
      </c>
      <c r="AC298" s="214">
        <v>32174</v>
      </c>
      <c r="AD298" s="214">
        <v>2323</v>
      </c>
      <c r="AE298" s="264">
        <v>0</v>
      </c>
      <c r="AF298" s="265">
        <v>45.3</v>
      </c>
      <c r="AG298" s="214">
        <v>4480</v>
      </c>
      <c r="AH298" s="214">
        <v>7556</v>
      </c>
      <c r="AI298" s="214">
        <v>8191</v>
      </c>
      <c r="AJ298" s="214">
        <v>9739</v>
      </c>
      <c r="AK298" s="214">
        <v>3107</v>
      </c>
      <c r="AL298" s="214">
        <v>1170</v>
      </c>
      <c r="AM298" s="214">
        <v>254</v>
      </c>
      <c r="AN298" s="214">
        <v>0</v>
      </c>
      <c r="AO298" s="214"/>
      <c r="AP298" s="214"/>
      <c r="AQ298" s="214"/>
      <c r="AR298" s="214"/>
      <c r="AS298" s="264"/>
      <c r="AT298" s="264"/>
      <c r="AU298" s="214">
        <v>28573</v>
      </c>
      <c r="AV298" s="214">
        <v>4975</v>
      </c>
      <c r="AW298" s="214">
        <v>949</v>
      </c>
      <c r="AX298" s="214">
        <v>10266</v>
      </c>
      <c r="AY298" s="214">
        <v>7522</v>
      </c>
      <c r="AZ298" s="214">
        <v>7489</v>
      </c>
      <c r="BA298" s="214">
        <v>8782</v>
      </c>
      <c r="BB298" s="214">
        <v>438</v>
      </c>
      <c r="BC298" s="214">
        <v>29994</v>
      </c>
      <c r="BD298" s="214">
        <v>14680</v>
      </c>
      <c r="BE298" s="214">
        <v>7031</v>
      </c>
      <c r="BF298" s="214">
        <v>8241</v>
      </c>
      <c r="BG298" s="264">
        <v>42</v>
      </c>
      <c r="BH298" s="214">
        <v>12942</v>
      </c>
      <c r="BI298" s="214">
        <v>2593</v>
      </c>
      <c r="BJ298" s="214">
        <v>1703</v>
      </c>
      <c r="BK298" s="214">
        <v>1690</v>
      </c>
      <c r="BL298" s="214">
        <v>11066</v>
      </c>
      <c r="BM298" s="214">
        <v>21330</v>
      </c>
      <c r="BN298" s="214">
        <v>2176</v>
      </c>
      <c r="BO298" s="214">
        <v>3685</v>
      </c>
      <c r="BP298" s="214">
        <v>2803</v>
      </c>
      <c r="BQ298" s="214">
        <v>24339</v>
      </c>
      <c r="BR298" s="214">
        <v>1151</v>
      </c>
      <c r="BS298" s="214">
        <v>1508</v>
      </c>
      <c r="BT298" s="264">
        <v>195</v>
      </c>
      <c r="BU298" s="214">
        <v>2801</v>
      </c>
      <c r="BV298" s="214">
        <v>27941</v>
      </c>
      <c r="BW298" s="214">
        <v>2039</v>
      </c>
      <c r="BX298" s="266">
        <v>14</v>
      </c>
      <c r="BY298" s="261">
        <f t="shared" si="13"/>
        <v>0.12493840044061802</v>
      </c>
      <c r="BZ298" s="261">
        <f t="shared" si="14"/>
        <v>8.2094095138707718E-2</v>
      </c>
      <c r="CA298" s="267"/>
    </row>
    <row r="299" spans="1:79" s="260" customFormat="1" hidden="1" x14ac:dyDescent="0.25">
      <c r="A299" s="257" t="str">
        <f t="shared" si="12"/>
        <v>2011YukonRegistered nurses</v>
      </c>
      <c r="B299" s="213">
        <v>2011</v>
      </c>
      <c r="C299" s="213"/>
      <c r="D299" s="213"/>
      <c r="E299" s="209" t="s">
        <v>24</v>
      </c>
      <c r="F299" s="209" t="s">
        <v>7</v>
      </c>
      <c r="G299" s="214">
        <v>387</v>
      </c>
      <c r="H299" s="214">
        <v>75</v>
      </c>
      <c r="I299" s="214">
        <v>68</v>
      </c>
      <c r="J299" s="214">
        <v>312</v>
      </c>
      <c r="K299" s="214">
        <v>34</v>
      </c>
      <c r="L299" s="214">
        <v>26</v>
      </c>
      <c r="M299" s="214">
        <v>15</v>
      </c>
      <c r="N299" s="264">
        <v>0</v>
      </c>
      <c r="O299" s="214">
        <v>17</v>
      </c>
      <c r="P299" s="214">
        <v>28</v>
      </c>
      <c r="Q299" s="214">
        <v>23</v>
      </c>
      <c r="R299" s="264">
        <v>0</v>
      </c>
      <c r="S299" s="214">
        <v>57</v>
      </c>
      <c r="T299" s="214">
        <v>175</v>
      </c>
      <c r="U299" s="214">
        <v>80</v>
      </c>
      <c r="V299" s="264">
        <v>0</v>
      </c>
      <c r="W299" s="214">
        <v>384</v>
      </c>
      <c r="X299" s="264">
        <v>0</v>
      </c>
      <c r="Y299" s="264">
        <v>0</v>
      </c>
      <c r="Z299" s="215">
        <v>2</v>
      </c>
      <c r="AA299" s="264">
        <v>0</v>
      </c>
      <c r="AB299" s="215">
        <v>1</v>
      </c>
      <c r="AC299" s="214">
        <v>348</v>
      </c>
      <c r="AD299" s="214">
        <v>39</v>
      </c>
      <c r="AE299" s="264">
        <v>0</v>
      </c>
      <c r="AF299" s="265">
        <v>44.9</v>
      </c>
      <c r="AG299" s="214">
        <v>47</v>
      </c>
      <c r="AH299" s="214">
        <v>97</v>
      </c>
      <c r="AI299" s="214">
        <v>83</v>
      </c>
      <c r="AJ299" s="214">
        <v>118</v>
      </c>
      <c r="AK299" s="214">
        <v>35</v>
      </c>
      <c r="AL299" s="214">
        <v>7</v>
      </c>
      <c r="AM299" s="214">
        <v>0</v>
      </c>
      <c r="AN299" s="264">
        <v>0</v>
      </c>
      <c r="AO299" s="214"/>
      <c r="AP299" s="214"/>
      <c r="AQ299" s="214"/>
      <c r="AR299" s="214"/>
      <c r="AS299" s="264"/>
      <c r="AT299" s="264"/>
      <c r="AU299" s="214">
        <v>359</v>
      </c>
      <c r="AV299" s="214">
        <v>27</v>
      </c>
      <c r="AW299" s="264">
        <v>1</v>
      </c>
      <c r="AX299" s="214">
        <v>121</v>
      </c>
      <c r="AY299" s="214">
        <v>102</v>
      </c>
      <c r="AZ299" s="214">
        <v>71</v>
      </c>
      <c r="BA299" s="214">
        <v>93</v>
      </c>
      <c r="BB299" s="264">
        <v>0</v>
      </c>
      <c r="BC299" s="214">
        <v>384</v>
      </c>
      <c r="BD299" s="214">
        <v>186</v>
      </c>
      <c r="BE299" s="214">
        <v>121</v>
      </c>
      <c r="BF299" s="214">
        <v>77</v>
      </c>
      <c r="BG299" s="214">
        <v>0</v>
      </c>
      <c r="BH299" s="214">
        <v>180</v>
      </c>
      <c r="BI299" s="214">
        <v>139</v>
      </c>
      <c r="BJ299" s="214">
        <v>28</v>
      </c>
      <c r="BK299" s="214">
        <v>32</v>
      </c>
      <c r="BL299" s="214">
        <v>5</v>
      </c>
      <c r="BM299" s="214">
        <v>311</v>
      </c>
      <c r="BN299" s="214">
        <v>43</v>
      </c>
      <c r="BO299" s="214">
        <v>25</v>
      </c>
      <c r="BP299" s="214">
        <v>5</v>
      </c>
      <c r="BQ299" s="214">
        <v>336</v>
      </c>
      <c r="BR299" s="214">
        <v>21</v>
      </c>
      <c r="BS299" s="214">
        <v>14</v>
      </c>
      <c r="BT299" s="215">
        <v>1</v>
      </c>
      <c r="BU299" s="275">
        <v>12</v>
      </c>
      <c r="BV299" s="214">
        <v>291</v>
      </c>
      <c r="BW299" s="214">
        <v>93</v>
      </c>
      <c r="BX299" s="216">
        <v>0</v>
      </c>
      <c r="BY299" s="261">
        <f t="shared" si="13"/>
        <v>0.19379844961240311</v>
      </c>
      <c r="BZ299" s="261">
        <f t="shared" si="14"/>
        <v>0.17571059431524547</v>
      </c>
      <c r="CA299" s="267"/>
    </row>
    <row r="300" spans="1:79" s="260" customFormat="1" hidden="1" x14ac:dyDescent="0.25">
      <c r="A300" s="257" t="str">
        <f t="shared" si="12"/>
        <v>2011Northwest Territories/NunavutRegistered nurses</v>
      </c>
      <c r="B300" s="213">
        <v>2011</v>
      </c>
      <c r="C300" s="213"/>
      <c r="D300" s="213"/>
      <c r="E300" s="259" t="s">
        <v>152</v>
      </c>
      <c r="F300" s="209" t="s">
        <v>7</v>
      </c>
      <c r="G300" s="214">
        <v>1063</v>
      </c>
      <c r="H300" s="214">
        <v>246</v>
      </c>
      <c r="I300" s="214">
        <v>203</v>
      </c>
      <c r="J300" s="214">
        <v>817</v>
      </c>
      <c r="K300" s="214">
        <v>111</v>
      </c>
      <c r="L300" s="214">
        <v>100</v>
      </c>
      <c r="M300" s="214">
        <v>35</v>
      </c>
      <c r="N300" s="264">
        <v>0</v>
      </c>
      <c r="O300" s="214">
        <v>67</v>
      </c>
      <c r="P300" s="214">
        <v>86</v>
      </c>
      <c r="Q300" s="214">
        <v>50</v>
      </c>
      <c r="R300" s="264">
        <v>0</v>
      </c>
      <c r="S300" s="214">
        <v>181</v>
      </c>
      <c r="T300" s="214">
        <v>384</v>
      </c>
      <c r="U300" s="214">
        <v>252</v>
      </c>
      <c r="V300" s="264">
        <v>0</v>
      </c>
      <c r="W300" s="214">
        <v>1028</v>
      </c>
      <c r="X300" s="214">
        <v>0</v>
      </c>
      <c r="Y300" s="214">
        <v>0</v>
      </c>
      <c r="Z300" s="215" t="s">
        <v>312</v>
      </c>
      <c r="AA300" s="215" t="s">
        <v>312</v>
      </c>
      <c r="AB300" s="214">
        <v>30</v>
      </c>
      <c r="AC300" s="214">
        <v>945</v>
      </c>
      <c r="AD300" s="214">
        <v>118</v>
      </c>
      <c r="AE300" s="264">
        <v>0</v>
      </c>
      <c r="AF300" s="265">
        <v>44.8</v>
      </c>
      <c r="AG300" s="214">
        <v>147</v>
      </c>
      <c r="AH300" s="214">
        <v>269</v>
      </c>
      <c r="AI300" s="214">
        <v>235</v>
      </c>
      <c r="AJ300" s="214">
        <v>268</v>
      </c>
      <c r="AK300" s="214">
        <v>97</v>
      </c>
      <c r="AL300" s="214">
        <v>33</v>
      </c>
      <c r="AM300" s="214">
        <v>14</v>
      </c>
      <c r="AN300" s="264">
        <v>0</v>
      </c>
      <c r="AO300" s="214"/>
      <c r="AP300" s="214"/>
      <c r="AQ300" s="214"/>
      <c r="AR300" s="214"/>
      <c r="AS300" s="264"/>
      <c r="AT300" s="214"/>
      <c r="AU300" s="214">
        <v>983</v>
      </c>
      <c r="AV300" s="214">
        <v>78</v>
      </c>
      <c r="AW300" s="214">
        <v>2</v>
      </c>
      <c r="AX300" s="214">
        <v>400</v>
      </c>
      <c r="AY300" s="214">
        <v>238</v>
      </c>
      <c r="AZ300" s="214">
        <v>173</v>
      </c>
      <c r="BA300" s="214">
        <v>252</v>
      </c>
      <c r="BB300" s="264">
        <v>0</v>
      </c>
      <c r="BC300" s="214">
        <v>1028</v>
      </c>
      <c r="BD300" s="214">
        <v>623</v>
      </c>
      <c r="BE300" s="214">
        <v>0</v>
      </c>
      <c r="BF300" s="214">
        <v>405</v>
      </c>
      <c r="BG300" s="264">
        <v>0</v>
      </c>
      <c r="BH300" s="214">
        <v>388</v>
      </c>
      <c r="BI300" s="214">
        <v>467</v>
      </c>
      <c r="BJ300" s="214">
        <v>19</v>
      </c>
      <c r="BK300" s="214">
        <v>143</v>
      </c>
      <c r="BL300" s="214">
        <v>11</v>
      </c>
      <c r="BM300" s="214">
        <v>768</v>
      </c>
      <c r="BN300" s="214">
        <v>122</v>
      </c>
      <c r="BO300" s="214">
        <v>119</v>
      </c>
      <c r="BP300" s="214">
        <v>19</v>
      </c>
      <c r="BQ300" s="214">
        <v>922</v>
      </c>
      <c r="BR300" s="214">
        <v>51</v>
      </c>
      <c r="BS300" s="214">
        <v>35</v>
      </c>
      <c r="BT300" s="215" t="s">
        <v>312</v>
      </c>
      <c r="BU300" s="215" t="s">
        <v>312</v>
      </c>
      <c r="BV300" s="214">
        <v>469</v>
      </c>
      <c r="BW300" s="214">
        <v>559</v>
      </c>
      <c r="BX300" s="216">
        <v>0</v>
      </c>
      <c r="BY300" s="261">
        <f t="shared" si="13"/>
        <v>0.23142050799623706</v>
      </c>
      <c r="BZ300" s="261">
        <f t="shared" si="14"/>
        <v>0.19096895578551271</v>
      </c>
      <c r="CA300" s="267"/>
    </row>
    <row r="301" spans="1:79" s="260" customFormat="1" ht="15.75" hidden="1" x14ac:dyDescent="0.25">
      <c r="A301" s="257" t="str">
        <f t="shared" si="12"/>
        <v>2011Provinces/territories with available dataRegistered nurses</v>
      </c>
      <c r="B301" s="213">
        <v>2011</v>
      </c>
      <c r="C301" s="213"/>
      <c r="D301" s="213"/>
      <c r="E301" s="208" t="s">
        <v>357</v>
      </c>
      <c r="F301" s="209" t="s">
        <v>7</v>
      </c>
      <c r="G301" s="214">
        <v>288096</v>
      </c>
      <c r="H301" s="268" t="s">
        <v>233</v>
      </c>
      <c r="I301" s="268" t="s">
        <v>233</v>
      </c>
      <c r="J301" s="268" t="s">
        <v>233</v>
      </c>
      <c r="K301" s="268" t="s">
        <v>233</v>
      </c>
      <c r="L301" s="268" t="s">
        <v>233</v>
      </c>
      <c r="M301" s="268" t="s">
        <v>233</v>
      </c>
      <c r="N301" s="268" t="s">
        <v>233</v>
      </c>
      <c r="O301" s="268" t="s">
        <v>233</v>
      </c>
      <c r="P301" s="268" t="s">
        <v>233</v>
      </c>
      <c r="Q301" s="268" t="s">
        <v>233</v>
      </c>
      <c r="R301" s="268" t="s">
        <v>233</v>
      </c>
      <c r="S301" s="268" t="s">
        <v>233</v>
      </c>
      <c r="T301" s="268" t="s">
        <v>233</v>
      </c>
      <c r="U301" s="268" t="s">
        <v>233</v>
      </c>
      <c r="V301" s="268" t="s">
        <v>233</v>
      </c>
      <c r="W301" s="214">
        <v>267939</v>
      </c>
      <c r="X301" s="214">
        <v>550</v>
      </c>
      <c r="Y301" s="214">
        <v>3110</v>
      </c>
      <c r="Z301" s="214">
        <v>2648</v>
      </c>
      <c r="AA301" s="214">
        <v>5531</v>
      </c>
      <c r="AB301" s="214">
        <v>8313</v>
      </c>
      <c r="AC301" s="214">
        <v>269017</v>
      </c>
      <c r="AD301" s="214">
        <v>18775</v>
      </c>
      <c r="AE301" s="264">
        <v>0</v>
      </c>
      <c r="AF301" s="265">
        <v>45.6</v>
      </c>
      <c r="AG301" s="214">
        <v>35576</v>
      </c>
      <c r="AH301" s="214">
        <v>59915</v>
      </c>
      <c r="AI301" s="214">
        <v>74089</v>
      </c>
      <c r="AJ301" s="214">
        <v>81108</v>
      </c>
      <c r="AK301" s="214">
        <v>25005</v>
      </c>
      <c r="AL301" s="214">
        <v>9702</v>
      </c>
      <c r="AM301" s="214">
        <v>2699</v>
      </c>
      <c r="AN301" s="264">
        <v>2</v>
      </c>
      <c r="AO301" s="214"/>
      <c r="AP301" s="214"/>
      <c r="AQ301" s="214"/>
      <c r="AR301" s="214"/>
      <c r="AS301" s="264"/>
      <c r="AT301" s="264"/>
      <c r="AU301" s="214">
        <v>261575</v>
      </c>
      <c r="AV301" s="214">
        <v>25091</v>
      </c>
      <c r="AW301" s="214">
        <v>1430</v>
      </c>
      <c r="AX301" s="214">
        <v>79797</v>
      </c>
      <c r="AY301" s="214">
        <v>61754</v>
      </c>
      <c r="AZ301" s="214">
        <v>66618</v>
      </c>
      <c r="BA301" s="214">
        <v>79445</v>
      </c>
      <c r="BB301" s="264">
        <v>482</v>
      </c>
      <c r="BC301" s="214">
        <v>267939</v>
      </c>
      <c r="BD301" s="214">
        <v>156200</v>
      </c>
      <c r="BE301" s="214">
        <v>78558</v>
      </c>
      <c r="BF301" s="214">
        <v>32633</v>
      </c>
      <c r="BG301" s="264">
        <v>548</v>
      </c>
      <c r="BH301" s="214">
        <v>155224</v>
      </c>
      <c r="BI301" s="214">
        <v>37621</v>
      </c>
      <c r="BJ301" s="214">
        <v>25347</v>
      </c>
      <c r="BK301" s="214">
        <v>32918</v>
      </c>
      <c r="BL301" s="214">
        <v>16829</v>
      </c>
      <c r="BM301" s="214">
        <v>201461</v>
      </c>
      <c r="BN301" s="214">
        <v>17963</v>
      </c>
      <c r="BO301" s="214">
        <v>39941</v>
      </c>
      <c r="BP301" s="214">
        <v>8574</v>
      </c>
      <c r="BQ301" s="214">
        <v>230182</v>
      </c>
      <c r="BR301" s="214">
        <v>17513</v>
      </c>
      <c r="BS301" s="214">
        <v>9328</v>
      </c>
      <c r="BT301" s="214">
        <v>1800</v>
      </c>
      <c r="BU301" s="214">
        <v>9096</v>
      </c>
      <c r="BV301" s="214">
        <v>238686</v>
      </c>
      <c r="BW301" s="214">
        <v>29129</v>
      </c>
      <c r="BX301" s="266">
        <v>124</v>
      </c>
      <c r="BY301" s="261" t="str">
        <f t="shared" si="13"/>
        <v>—</v>
      </c>
      <c r="BZ301" s="261" t="str">
        <f t="shared" si="14"/>
        <v>—</v>
      </c>
      <c r="CA301" s="267"/>
    </row>
    <row r="302" spans="1:79" s="260" customFormat="1" x14ac:dyDescent="0.25">
      <c r="A302" s="257" t="str">
        <f t="shared" si="12"/>
        <v>2012Newfoundland and LabradorRegistered nurses</v>
      </c>
      <c r="B302" s="213">
        <v>2012</v>
      </c>
      <c r="C302" s="213"/>
      <c r="D302" s="213"/>
      <c r="E302" s="209" t="s">
        <v>14</v>
      </c>
      <c r="F302" s="209" t="s">
        <v>7</v>
      </c>
      <c r="G302" s="214">
        <v>6048</v>
      </c>
      <c r="H302" s="214">
        <v>476</v>
      </c>
      <c r="I302" s="214">
        <v>427</v>
      </c>
      <c r="J302" s="214">
        <v>5572</v>
      </c>
      <c r="K302" s="214">
        <v>361</v>
      </c>
      <c r="L302" s="214">
        <v>101</v>
      </c>
      <c r="M302" s="214">
        <v>14</v>
      </c>
      <c r="N302" s="264">
        <v>0</v>
      </c>
      <c r="O302" s="214">
        <v>169</v>
      </c>
      <c r="P302" s="214">
        <v>115</v>
      </c>
      <c r="Q302" s="214">
        <v>143</v>
      </c>
      <c r="R302" s="264">
        <v>0</v>
      </c>
      <c r="S302" s="214">
        <v>1257</v>
      </c>
      <c r="T302" s="214">
        <v>3370</v>
      </c>
      <c r="U302" s="214">
        <v>945</v>
      </c>
      <c r="V302" s="264">
        <v>0</v>
      </c>
      <c r="W302" s="214">
        <v>5994</v>
      </c>
      <c r="X302" s="214">
        <v>5</v>
      </c>
      <c r="Y302" s="214">
        <v>6</v>
      </c>
      <c r="Z302" s="264">
        <v>35</v>
      </c>
      <c r="AA302" s="214">
        <v>8</v>
      </c>
      <c r="AB302" s="214">
        <v>0</v>
      </c>
      <c r="AC302" s="214">
        <v>5707</v>
      </c>
      <c r="AD302" s="214">
        <v>341</v>
      </c>
      <c r="AE302" s="264">
        <v>0</v>
      </c>
      <c r="AF302" s="265">
        <v>42.8</v>
      </c>
      <c r="AG302" s="214">
        <v>943</v>
      </c>
      <c r="AH302" s="214">
        <v>1394</v>
      </c>
      <c r="AI302" s="214">
        <v>1917</v>
      </c>
      <c r="AJ302" s="214">
        <v>1437</v>
      </c>
      <c r="AK302" s="214">
        <v>261</v>
      </c>
      <c r="AL302" s="214">
        <v>81</v>
      </c>
      <c r="AM302" s="214">
        <v>15</v>
      </c>
      <c r="AN302" s="264">
        <v>0</v>
      </c>
      <c r="AO302" s="214"/>
      <c r="AP302" s="214"/>
      <c r="AQ302" s="214"/>
      <c r="AR302" s="214"/>
      <c r="AS302" s="264"/>
      <c r="AT302" s="214"/>
      <c r="AU302" s="214">
        <v>5930</v>
      </c>
      <c r="AV302" s="214">
        <v>115</v>
      </c>
      <c r="AW302" s="214">
        <v>3</v>
      </c>
      <c r="AX302" s="214">
        <v>1847</v>
      </c>
      <c r="AY302" s="214">
        <v>1394</v>
      </c>
      <c r="AZ302" s="214">
        <v>1620</v>
      </c>
      <c r="BA302" s="214">
        <v>1179</v>
      </c>
      <c r="BB302" s="214">
        <v>8</v>
      </c>
      <c r="BC302" s="214">
        <v>5994</v>
      </c>
      <c r="BD302" s="214">
        <v>4448</v>
      </c>
      <c r="BE302" s="214">
        <v>803</v>
      </c>
      <c r="BF302" s="214">
        <v>743</v>
      </c>
      <c r="BG302" s="214">
        <v>0</v>
      </c>
      <c r="BH302" s="214">
        <v>3994</v>
      </c>
      <c r="BI302" s="214">
        <v>815</v>
      </c>
      <c r="BJ302" s="214">
        <v>494</v>
      </c>
      <c r="BK302" s="214">
        <v>687</v>
      </c>
      <c r="BL302" s="214">
        <v>4</v>
      </c>
      <c r="BM302" s="214">
        <v>4628</v>
      </c>
      <c r="BN302" s="214">
        <v>670</v>
      </c>
      <c r="BO302" s="214">
        <v>689</v>
      </c>
      <c r="BP302" s="214">
        <v>7</v>
      </c>
      <c r="BQ302" s="214">
        <v>5277</v>
      </c>
      <c r="BR302" s="214">
        <v>372</v>
      </c>
      <c r="BS302" s="214">
        <v>282</v>
      </c>
      <c r="BT302" s="214">
        <v>54</v>
      </c>
      <c r="BU302" s="214">
        <v>9</v>
      </c>
      <c r="BV302" s="214">
        <v>4187</v>
      </c>
      <c r="BW302" s="214">
        <v>1807</v>
      </c>
      <c r="BX302" s="216">
        <v>0</v>
      </c>
      <c r="BY302" s="261">
        <f t="shared" si="13"/>
        <v>7.8703703703703706E-2</v>
      </c>
      <c r="BZ302" s="261">
        <f t="shared" si="14"/>
        <v>7.0601851851851846E-2</v>
      </c>
      <c r="CA302" s="267"/>
    </row>
    <row r="303" spans="1:79" s="260" customFormat="1" hidden="1" x14ac:dyDescent="0.25">
      <c r="A303" s="257" t="str">
        <f t="shared" si="12"/>
        <v>2012Prince Edward IslandRegistered nurses</v>
      </c>
      <c r="B303" s="213">
        <v>2012</v>
      </c>
      <c r="C303" s="213"/>
      <c r="D303" s="213"/>
      <c r="E303" s="209" t="s">
        <v>15</v>
      </c>
      <c r="F303" s="209" t="s">
        <v>7</v>
      </c>
      <c r="G303" s="215">
        <v>1635</v>
      </c>
      <c r="H303" s="215">
        <v>125</v>
      </c>
      <c r="I303" s="215">
        <v>101</v>
      </c>
      <c r="J303" s="215">
        <v>1510</v>
      </c>
      <c r="K303" s="215">
        <v>89</v>
      </c>
      <c r="L303" s="215">
        <v>31</v>
      </c>
      <c r="M303" s="215">
        <v>5</v>
      </c>
      <c r="N303" s="264">
        <v>0</v>
      </c>
      <c r="O303" s="215">
        <v>32</v>
      </c>
      <c r="P303" s="215">
        <v>19</v>
      </c>
      <c r="Q303" s="215">
        <v>50</v>
      </c>
      <c r="R303" s="264">
        <v>0</v>
      </c>
      <c r="S303" s="215">
        <v>274</v>
      </c>
      <c r="T303" s="215">
        <v>756</v>
      </c>
      <c r="U303" s="215">
        <v>480</v>
      </c>
      <c r="V303" s="264">
        <v>0</v>
      </c>
      <c r="W303" s="215">
        <v>1550</v>
      </c>
      <c r="X303" s="215">
        <v>0</v>
      </c>
      <c r="Y303" s="264">
        <v>0</v>
      </c>
      <c r="Z303" s="215">
        <v>3</v>
      </c>
      <c r="AA303" s="264">
        <v>35</v>
      </c>
      <c r="AB303" s="264">
        <v>47</v>
      </c>
      <c r="AC303" s="215">
        <v>1581</v>
      </c>
      <c r="AD303" s="215">
        <v>54</v>
      </c>
      <c r="AE303" s="264">
        <v>0</v>
      </c>
      <c r="AF303" s="270">
        <v>46.4</v>
      </c>
      <c r="AG303" s="215">
        <v>205</v>
      </c>
      <c r="AH303" s="215">
        <v>291</v>
      </c>
      <c r="AI303" s="215">
        <v>414</v>
      </c>
      <c r="AJ303" s="215">
        <v>449</v>
      </c>
      <c r="AK303" s="215">
        <v>185</v>
      </c>
      <c r="AL303" s="215">
        <v>61</v>
      </c>
      <c r="AM303" s="264">
        <v>30</v>
      </c>
      <c r="AN303" s="264">
        <v>0</v>
      </c>
      <c r="AO303" s="215"/>
      <c r="AP303" s="215"/>
      <c r="AQ303" s="215"/>
      <c r="AR303" s="264"/>
      <c r="AS303" s="264"/>
      <c r="AT303" s="264"/>
      <c r="AU303" s="215">
        <v>1558</v>
      </c>
      <c r="AV303" s="215">
        <v>38</v>
      </c>
      <c r="AW303" s="215">
        <v>39</v>
      </c>
      <c r="AX303" s="215">
        <v>451</v>
      </c>
      <c r="AY303" s="215">
        <v>257</v>
      </c>
      <c r="AZ303" s="215">
        <v>413</v>
      </c>
      <c r="BA303" s="215">
        <v>514</v>
      </c>
      <c r="BB303" s="264">
        <v>0</v>
      </c>
      <c r="BC303" s="215">
        <v>1550</v>
      </c>
      <c r="BD303" s="215">
        <v>826</v>
      </c>
      <c r="BE303" s="215">
        <v>515</v>
      </c>
      <c r="BF303" s="215">
        <v>209</v>
      </c>
      <c r="BG303" s="264">
        <v>0</v>
      </c>
      <c r="BH303" s="215">
        <v>907</v>
      </c>
      <c r="BI303" s="215">
        <v>59</v>
      </c>
      <c r="BJ303" s="215">
        <v>216</v>
      </c>
      <c r="BK303" s="215">
        <v>368</v>
      </c>
      <c r="BL303" s="215">
        <v>0</v>
      </c>
      <c r="BM303" s="215">
        <v>1160</v>
      </c>
      <c r="BN303" s="215">
        <v>147</v>
      </c>
      <c r="BO303" s="215">
        <v>243</v>
      </c>
      <c r="BP303" s="215">
        <v>0</v>
      </c>
      <c r="BQ303" s="215">
        <v>1357</v>
      </c>
      <c r="BR303" s="215">
        <v>106</v>
      </c>
      <c r="BS303" s="215">
        <v>83</v>
      </c>
      <c r="BT303" s="215">
        <v>4</v>
      </c>
      <c r="BU303" s="215">
        <v>0</v>
      </c>
      <c r="BV303" s="215">
        <v>1044</v>
      </c>
      <c r="BW303" s="264">
        <v>503</v>
      </c>
      <c r="BX303" s="266">
        <v>3</v>
      </c>
      <c r="BY303" s="261">
        <f t="shared" si="13"/>
        <v>7.64525993883792E-2</v>
      </c>
      <c r="BZ303" s="261">
        <f t="shared" si="14"/>
        <v>6.1773700305810399E-2</v>
      </c>
      <c r="CA303" s="267"/>
    </row>
    <row r="304" spans="1:79" s="260" customFormat="1" hidden="1" x14ac:dyDescent="0.25">
      <c r="A304" s="257" t="str">
        <f t="shared" si="12"/>
        <v>2012Nova ScotiaRegistered nurses</v>
      </c>
      <c r="B304" s="213">
        <v>2012</v>
      </c>
      <c r="C304" s="213"/>
      <c r="D304" s="213"/>
      <c r="E304" s="209" t="s">
        <v>16</v>
      </c>
      <c r="F304" s="209" t="s">
        <v>7</v>
      </c>
      <c r="G304" s="215">
        <v>9492</v>
      </c>
      <c r="H304" s="215">
        <v>607</v>
      </c>
      <c r="I304" s="215">
        <v>658</v>
      </c>
      <c r="J304" s="215">
        <v>8885</v>
      </c>
      <c r="K304" s="215">
        <v>389</v>
      </c>
      <c r="L304" s="215">
        <v>175</v>
      </c>
      <c r="M304" s="215">
        <v>43</v>
      </c>
      <c r="N304" s="264">
        <v>0</v>
      </c>
      <c r="O304" s="215">
        <v>189</v>
      </c>
      <c r="P304" s="215">
        <v>171</v>
      </c>
      <c r="Q304" s="215">
        <v>298</v>
      </c>
      <c r="R304" s="264">
        <v>0</v>
      </c>
      <c r="S304" s="215">
        <v>1402</v>
      </c>
      <c r="T304" s="215">
        <v>4719</v>
      </c>
      <c r="U304" s="215">
        <v>2764</v>
      </c>
      <c r="V304" s="264">
        <v>0</v>
      </c>
      <c r="W304" s="215">
        <v>9119</v>
      </c>
      <c r="X304" s="264">
        <v>57</v>
      </c>
      <c r="Y304" s="264">
        <v>7</v>
      </c>
      <c r="Z304" s="264">
        <v>40</v>
      </c>
      <c r="AA304" s="264">
        <v>17</v>
      </c>
      <c r="AB304" s="215">
        <v>252</v>
      </c>
      <c r="AC304" s="215">
        <v>9058</v>
      </c>
      <c r="AD304" s="215">
        <v>434</v>
      </c>
      <c r="AE304" s="264">
        <v>0</v>
      </c>
      <c r="AF304" s="270">
        <v>46.9</v>
      </c>
      <c r="AG304" s="215">
        <v>1006</v>
      </c>
      <c r="AH304" s="215">
        <v>1583</v>
      </c>
      <c r="AI304" s="215">
        <v>2499</v>
      </c>
      <c r="AJ304" s="215">
        <v>3133</v>
      </c>
      <c r="AK304" s="215">
        <v>862</v>
      </c>
      <c r="AL304" s="215">
        <v>323</v>
      </c>
      <c r="AM304" s="215">
        <v>86</v>
      </c>
      <c r="AN304" s="264">
        <v>0</v>
      </c>
      <c r="AO304" s="215"/>
      <c r="AP304" s="215"/>
      <c r="AQ304" s="215"/>
      <c r="AR304" s="215"/>
      <c r="AS304" s="264"/>
      <c r="AT304" s="264"/>
      <c r="AU304" s="215">
        <v>9150</v>
      </c>
      <c r="AV304" s="215">
        <v>342</v>
      </c>
      <c r="AW304" s="215">
        <v>0</v>
      </c>
      <c r="AX304" s="215">
        <v>2299</v>
      </c>
      <c r="AY304" s="215">
        <v>1496</v>
      </c>
      <c r="AZ304" s="215">
        <v>2607</v>
      </c>
      <c r="BA304" s="215">
        <v>3090</v>
      </c>
      <c r="BB304" s="264">
        <v>0</v>
      </c>
      <c r="BC304" s="215">
        <v>9119</v>
      </c>
      <c r="BD304" s="215">
        <v>5857</v>
      </c>
      <c r="BE304" s="264">
        <v>2219</v>
      </c>
      <c r="BF304" s="215">
        <v>1043</v>
      </c>
      <c r="BG304" s="264">
        <v>0</v>
      </c>
      <c r="BH304" s="215">
        <v>5995</v>
      </c>
      <c r="BI304" s="215">
        <v>1077</v>
      </c>
      <c r="BJ304" s="215">
        <v>1121</v>
      </c>
      <c r="BK304" s="215">
        <v>913</v>
      </c>
      <c r="BL304" s="215">
        <v>13</v>
      </c>
      <c r="BM304" s="215">
        <v>7004</v>
      </c>
      <c r="BN304" s="215">
        <v>902</v>
      </c>
      <c r="BO304" s="215">
        <v>1200</v>
      </c>
      <c r="BP304" s="215">
        <v>13</v>
      </c>
      <c r="BQ304" s="215">
        <v>8088</v>
      </c>
      <c r="BR304" s="215">
        <v>547</v>
      </c>
      <c r="BS304" s="215">
        <v>392</v>
      </c>
      <c r="BT304" s="215">
        <v>92</v>
      </c>
      <c r="BU304" s="215">
        <v>0</v>
      </c>
      <c r="BV304" s="215">
        <v>6804</v>
      </c>
      <c r="BW304" s="215">
        <v>2307</v>
      </c>
      <c r="BX304" s="266">
        <v>8</v>
      </c>
      <c r="BY304" s="261">
        <f t="shared" si="13"/>
        <v>6.3948588284871474E-2</v>
      </c>
      <c r="BZ304" s="261">
        <f t="shared" si="14"/>
        <v>6.9321533923303841E-2</v>
      </c>
      <c r="CA304" s="267"/>
    </row>
    <row r="305" spans="1:79" s="260" customFormat="1" hidden="1" x14ac:dyDescent="0.25">
      <c r="A305" s="257" t="str">
        <f t="shared" si="12"/>
        <v>2012New BrunswickRegistered nurses</v>
      </c>
      <c r="B305" s="213">
        <v>2012</v>
      </c>
      <c r="C305" s="213"/>
      <c r="D305" s="213"/>
      <c r="E305" s="209" t="s">
        <v>17</v>
      </c>
      <c r="F305" s="209" t="s">
        <v>7</v>
      </c>
      <c r="G305" s="214">
        <v>8504</v>
      </c>
      <c r="H305" s="214">
        <v>509</v>
      </c>
      <c r="I305" s="214">
        <v>531</v>
      </c>
      <c r="J305" s="214">
        <v>7995</v>
      </c>
      <c r="K305" s="214">
        <v>359</v>
      </c>
      <c r="L305" s="214">
        <v>120</v>
      </c>
      <c r="M305" s="214">
        <v>30</v>
      </c>
      <c r="N305" s="214">
        <v>0</v>
      </c>
      <c r="O305" s="214">
        <v>173</v>
      </c>
      <c r="P305" s="214">
        <v>114</v>
      </c>
      <c r="Q305" s="214">
        <v>244</v>
      </c>
      <c r="R305" s="214">
        <v>0</v>
      </c>
      <c r="S305" s="214">
        <v>1586</v>
      </c>
      <c r="T305" s="214">
        <v>4426</v>
      </c>
      <c r="U305" s="214">
        <v>1983</v>
      </c>
      <c r="V305" s="214">
        <v>0</v>
      </c>
      <c r="W305" s="214">
        <v>8189</v>
      </c>
      <c r="X305" s="214">
        <v>3</v>
      </c>
      <c r="Y305" s="214">
        <v>7</v>
      </c>
      <c r="Z305" s="214">
        <v>30</v>
      </c>
      <c r="AA305" s="214">
        <v>144</v>
      </c>
      <c r="AB305" s="214">
        <v>131</v>
      </c>
      <c r="AC305" s="214">
        <v>8092</v>
      </c>
      <c r="AD305" s="214">
        <v>412</v>
      </c>
      <c r="AE305" s="264">
        <v>0</v>
      </c>
      <c r="AF305" s="265">
        <v>45</v>
      </c>
      <c r="AG305" s="214">
        <v>1058</v>
      </c>
      <c r="AH305" s="214">
        <v>1730</v>
      </c>
      <c r="AI305" s="214">
        <v>2429</v>
      </c>
      <c r="AJ305" s="214">
        <v>2402</v>
      </c>
      <c r="AK305" s="214">
        <v>623</v>
      </c>
      <c r="AL305" s="214">
        <v>227</v>
      </c>
      <c r="AM305" s="214">
        <v>35</v>
      </c>
      <c r="AN305" s="214">
        <v>0</v>
      </c>
      <c r="AO305" s="214"/>
      <c r="AP305" s="214"/>
      <c r="AQ305" s="214"/>
      <c r="AR305" s="214"/>
      <c r="AS305" s="264"/>
      <c r="AT305" s="214"/>
      <c r="AU305" s="214">
        <v>8347</v>
      </c>
      <c r="AV305" s="214">
        <v>155</v>
      </c>
      <c r="AW305" s="214">
        <v>2</v>
      </c>
      <c r="AX305" s="214">
        <v>2346</v>
      </c>
      <c r="AY305" s="214">
        <v>1663</v>
      </c>
      <c r="AZ305" s="214">
        <v>2373</v>
      </c>
      <c r="BA305" s="214">
        <v>2122</v>
      </c>
      <c r="BB305" s="214">
        <v>0</v>
      </c>
      <c r="BC305" s="214">
        <v>8189</v>
      </c>
      <c r="BD305" s="214">
        <v>5314</v>
      </c>
      <c r="BE305" s="214">
        <v>2084</v>
      </c>
      <c r="BF305" s="214">
        <v>791</v>
      </c>
      <c r="BG305" s="214">
        <v>0</v>
      </c>
      <c r="BH305" s="214">
        <v>5549</v>
      </c>
      <c r="BI305" s="214">
        <v>1058</v>
      </c>
      <c r="BJ305" s="214">
        <v>825</v>
      </c>
      <c r="BK305" s="214">
        <v>757</v>
      </c>
      <c r="BL305" s="214">
        <v>0</v>
      </c>
      <c r="BM305" s="214">
        <v>6505</v>
      </c>
      <c r="BN305" s="214">
        <v>957</v>
      </c>
      <c r="BO305" s="214">
        <v>727</v>
      </c>
      <c r="BP305" s="214">
        <v>0</v>
      </c>
      <c r="BQ305" s="214">
        <v>7283</v>
      </c>
      <c r="BR305" s="214">
        <v>523</v>
      </c>
      <c r="BS305" s="214">
        <v>349</v>
      </c>
      <c r="BT305" s="214">
        <v>34</v>
      </c>
      <c r="BU305" s="214">
        <v>0</v>
      </c>
      <c r="BV305" s="214">
        <v>6553</v>
      </c>
      <c r="BW305" s="214">
        <v>1636</v>
      </c>
      <c r="BX305" s="216">
        <v>0</v>
      </c>
      <c r="BY305" s="261">
        <f t="shared" si="13"/>
        <v>5.9854186265286921E-2</v>
      </c>
      <c r="BZ305" s="261">
        <f t="shared" si="14"/>
        <v>6.2441204139228601E-2</v>
      </c>
      <c r="CA305" s="267"/>
    </row>
    <row r="306" spans="1:79" s="260" customFormat="1" hidden="1" x14ac:dyDescent="0.25">
      <c r="A306" s="257" t="str">
        <f t="shared" si="12"/>
        <v>2012QuebecRegistered nurses</v>
      </c>
      <c r="B306" s="213">
        <v>2012</v>
      </c>
      <c r="C306" s="213"/>
      <c r="D306" s="213"/>
      <c r="E306" s="259" t="s">
        <v>18</v>
      </c>
      <c r="F306" s="209" t="s">
        <v>7</v>
      </c>
      <c r="G306" s="214">
        <v>68582</v>
      </c>
      <c r="H306" s="214">
        <v>4216</v>
      </c>
      <c r="I306" s="214">
        <v>4086</v>
      </c>
      <c r="J306" s="214">
        <v>64366</v>
      </c>
      <c r="K306" s="214">
        <v>3011</v>
      </c>
      <c r="L306" s="214">
        <v>939</v>
      </c>
      <c r="M306" s="214">
        <v>266</v>
      </c>
      <c r="N306" s="264">
        <v>0</v>
      </c>
      <c r="O306" s="214">
        <v>1013</v>
      </c>
      <c r="P306" s="214">
        <v>743</v>
      </c>
      <c r="Q306" s="214">
        <v>2330</v>
      </c>
      <c r="R306" s="264">
        <v>0</v>
      </c>
      <c r="S306" s="214">
        <v>16237</v>
      </c>
      <c r="T306" s="214">
        <v>34417</v>
      </c>
      <c r="U306" s="214">
        <v>13712</v>
      </c>
      <c r="V306" s="264">
        <v>0</v>
      </c>
      <c r="W306" s="214">
        <v>67275</v>
      </c>
      <c r="X306" s="214">
        <v>36</v>
      </c>
      <c r="Y306" s="214">
        <v>0</v>
      </c>
      <c r="Z306" s="214">
        <v>324</v>
      </c>
      <c r="AA306" s="214">
        <v>0</v>
      </c>
      <c r="AB306" s="264">
        <v>947</v>
      </c>
      <c r="AC306" s="214">
        <v>61608</v>
      </c>
      <c r="AD306" s="214">
        <v>6974</v>
      </c>
      <c r="AE306" s="264">
        <v>0</v>
      </c>
      <c r="AF306" s="265">
        <v>43.3</v>
      </c>
      <c r="AG306" s="214">
        <v>10712</v>
      </c>
      <c r="AH306" s="214">
        <v>16859</v>
      </c>
      <c r="AI306" s="214">
        <v>17150</v>
      </c>
      <c r="AJ306" s="214">
        <v>18206</v>
      </c>
      <c r="AK306" s="214">
        <v>3855</v>
      </c>
      <c r="AL306" s="214">
        <v>1348</v>
      </c>
      <c r="AM306" s="214">
        <v>452</v>
      </c>
      <c r="AN306" s="264">
        <v>0</v>
      </c>
      <c r="AO306" s="214"/>
      <c r="AP306" s="214"/>
      <c r="AQ306" s="214"/>
      <c r="AR306" s="214"/>
      <c r="AS306" s="264"/>
      <c r="AT306" s="264"/>
      <c r="AU306" s="214">
        <v>66204</v>
      </c>
      <c r="AV306" s="214">
        <v>2378</v>
      </c>
      <c r="AW306" s="264">
        <v>0</v>
      </c>
      <c r="AX306" s="214">
        <v>23513</v>
      </c>
      <c r="AY306" s="214">
        <v>14345</v>
      </c>
      <c r="AZ306" s="214">
        <v>15166</v>
      </c>
      <c r="BA306" s="214">
        <v>15558</v>
      </c>
      <c r="BB306" s="264">
        <v>0</v>
      </c>
      <c r="BC306" s="214">
        <v>67275</v>
      </c>
      <c r="BD306" s="214">
        <v>39140</v>
      </c>
      <c r="BE306" s="214">
        <v>21804</v>
      </c>
      <c r="BF306" s="214">
        <v>6261</v>
      </c>
      <c r="BG306" s="264">
        <v>70</v>
      </c>
      <c r="BH306" s="214">
        <v>37417</v>
      </c>
      <c r="BI306" s="214">
        <v>7853</v>
      </c>
      <c r="BJ306" s="214">
        <v>8681</v>
      </c>
      <c r="BK306" s="214">
        <v>13285</v>
      </c>
      <c r="BL306" s="264">
        <v>39</v>
      </c>
      <c r="BM306" s="214">
        <v>53742</v>
      </c>
      <c r="BN306" s="214">
        <v>3788</v>
      </c>
      <c r="BO306" s="214">
        <v>9576</v>
      </c>
      <c r="BP306" s="264">
        <v>169</v>
      </c>
      <c r="BQ306" s="214">
        <v>57947</v>
      </c>
      <c r="BR306" s="214">
        <v>5216</v>
      </c>
      <c r="BS306" s="214">
        <v>2597</v>
      </c>
      <c r="BT306" s="214">
        <v>952</v>
      </c>
      <c r="BU306" s="214">
        <v>563</v>
      </c>
      <c r="BV306" s="214">
        <v>60271</v>
      </c>
      <c r="BW306" s="214">
        <v>6966</v>
      </c>
      <c r="BX306" s="266">
        <v>38</v>
      </c>
      <c r="BY306" s="261">
        <f t="shared" si="13"/>
        <v>6.1473856113849118E-2</v>
      </c>
      <c r="BZ306" s="261">
        <f t="shared" si="14"/>
        <v>5.9578315009769324E-2</v>
      </c>
      <c r="CA306" s="267"/>
    </row>
    <row r="307" spans="1:79" s="260" customFormat="1" hidden="1" x14ac:dyDescent="0.25">
      <c r="A307" s="257" t="str">
        <f t="shared" si="12"/>
        <v>2012OntarioRegistered nurses</v>
      </c>
      <c r="B307" s="213">
        <v>2012</v>
      </c>
      <c r="C307" s="213"/>
      <c r="D307" s="213"/>
      <c r="E307" s="259" t="s">
        <v>19</v>
      </c>
      <c r="F307" s="209" t="s">
        <v>7</v>
      </c>
      <c r="G307" s="214">
        <v>106018</v>
      </c>
      <c r="H307" s="214">
        <v>4959</v>
      </c>
      <c r="I307" s="214">
        <v>4949</v>
      </c>
      <c r="J307" s="214">
        <v>101059</v>
      </c>
      <c r="K307" s="214">
        <v>3571</v>
      </c>
      <c r="L307" s="214">
        <v>1159</v>
      </c>
      <c r="M307" s="214">
        <v>229</v>
      </c>
      <c r="N307" s="264">
        <v>0</v>
      </c>
      <c r="O307" s="214">
        <v>611</v>
      </c>
      <c r="P307" s="214">
        <v>928</v>
      </c>
      <c r="Q307" s="214">
        <v>3409</v>
      </c>
      <c r="R307" s="264">
        <v>1</v>
      </c>
      <c r="S307" s="214">
        <v>16294</v>
      </c>
      <c r="T307" s="214">
        <v>50321</v>
      </c>
      <c r="U307" s="214">
        <v>34442</v>
      </c>
      <c r="V307" s="264">
        <v>2</v>
      </c>
      <c r="W307" s="214">
        <v>92600</v>
      </c>
      <c r="X307" s="214">
        <v>587</v>
      </c>
      <c r="Y307" s="264">
        <v>4541</v>
      </c>
      <c r="Z307" s="214">
        <v>1873</v>
      </c>
      <c r="AA307" s="214">
        <v>3864</v>
      </c>
      <c r="AB307" s="214">
        <v>2553</v>
      </c>
      <c r="AC307" s="214">
        <v>100418</v>
      </c>
      <c r="AD307" s="214">
        <v>5600</v>
      </c>
      <c r="AE307" s="264">
        <v>0</v>
      </c>
      <c r="AF307" s="265">
        <v>47.3</v>
      </c>
      <c r="AG307" s="214">
        <v>10833</v>
      </c>
      <c r="AH307" s="214">
        <v>19271</v>
      </c>
      <c r="AI307" s="214">
        <v>27020</v>
      </c>
      <c r="AJ307" s="214">
        <v>29883</v>
      </c>
      <c r="AK307" s="214">
        <v>12016</v>
      </c>
      <c r="AL307" s="214">
        <v>5306</v>
      </c>
      <c r="AM307" s="214">
        <v>1687</v>
      </c>
      <c r="AN307" s="264">
        <v>2</v>
      </c>
      <c r="AO307" s="214"/>
      <c r="AP307" s="214"/>
      <c r="AQ307" s="264"/>
      <c r="AR307" s="264"/>
      <c r="AS307" s="264"/>
      <c r="AT307" s="214"/>
      <c r="AU307" s="214">
        <v>93548</v>
      </c>
      <c r="AV307" s="214">
        <v>12341</v>
      </c>
      <c r="AW307" s="214">
        <v>129</v>
      </c>
      <c r="AX307" s="214">
        <v>24641</v>
      </c>
      <c r="AY307" s="214">
        <v>22361</v>
      </c>
      <c r="AZ307" s="214">
        <v>24859</v>
      </c>
      <c r="BA307" s="214">
        <v>34120</v>
      </c>
      <c r="BB307" s="264">
        <v>37</v>
      </c>
      <c r="BC307" s="214">
        <v>92600</v>
      </c>
      <c r="BD307" s="214">
        <v>63231</v>
      </c>
      <c r="BE307" s="214">
        <v>22306</v>
      </c>
      <c r="BF307" s="214">
        <v>7062</v>
      </c>
      <c r="BG307" s="264">
        <v>1</v>
      </c>
      <c r="BH307" s="214">
        <v>59192</v>
      </c>
      <c r="BI307" s="214">
        <v>15763</v>
      </c>
      <c r="BJ307" s="214">
        <v>7814</v>
      </c>
      <c r="BK307" s="214">
        <v>9819</v>
      </c>
      <c r="BL307" s="264">
        <v>12</v>
      </c>
      <c r="BM307" s="214">
        <v>70241</v>
      </c>
      <c r="BN307" s="214">
        <v>5498</v>
      </c>
      <c r="BO307" s="214">
        <v>16851</v>
      </c>
      <c r="BP307" s="214">
        <v>10</v>
      </c>
      <c r="BQ307" s="214">
        <v>83794</v>
      </c>
      <c r="BR307" s="214">
        <v>6749</v>
      </c>
      <c r="BS307" s="214">
        <v>1984</v>
      </c>
      <c r="BT307" s="215" t="s">
        <v>233</v>
      </c>
      <c r="BU307" s="264">
        <v>73</v>
      </c>
      <c r="BV307" s="214">
        <v>87083</v>
      </c>
      <c r="BW307" s="214">
        <v>5517</v>
      </c>
      <c r="BX307" s="216">
        <v>0</v>
      </c>
      <c r="BY307" s="261">
        <f t="shared" si="13"/>
        <v>4.6775075930502369E-2</v>
      </c>
      <c r="BZ307" s="261">
        <f t="shared" si="14"/>
        <v>4.6680752325076874E-2</v>
      </c>
      <c r="CA307" s="267"/>
    </row>
    <row r="308" spans="1:79" s="260" customFormat="1" hidden="1" x14ac:dyDescent="0.25">
      <c r="A308" s="257" t="str">
        <f t="shared" si="12"/>
        <v>2012ManitobaRegistered nurses</v>
      </c>
      <c r="B308" s="213">
        <v>2012</v>
      </c>
      <c r="C308" s="213"/>
      <c r="D308" s="213"/>
      <c r="E308" s="209" t="s">
        <v>20</v>
      </c>
      <c r="F308" s="209" t="s">
        <v>7</v>
      </c>
      <c r="G308" s="214">
        <v>12220</v>
      </c>
      <c r="H308" s="214">
        <v>685</v>
      </c>
      <c r="I308" s="214">
        <v>561</v>
      </c>
      <c r="J308" s="214">
        <v>11535</v>
      </c>
      <c r="K308" s="214">
        <v>482</v>
      </c>
      <c r="L308" s="214">
        <v>185</v>
      </c>
      <c r="M308" s="214">
        <v>18</v>
      </c>
      <c r="N308" s="264">
        <v>0</v>
      </c>
      <c r="O308" s="214">
        <v>151</v>
      </c>
      <c r="P308" s="214">
        <v>129</v>
      </c>
      <c r="Q308" s="214">
        <v>281</v>
      </c>
      <c r="R308" s="264">
        <v>0</v>
      </c>
      <c r="S308" s="214">
        <v>2185</v>
      </c>
      <c r="T308" s="214">
        <v>6031</v>
      </c>
      <c r="U308" s="214">
        <v>3319</v>
      </c>
      <c r="V308" s="264">
        <v>0</v>
      </c>
      <c r="W308" s="214">
        <v>12042</v>
      </c>
      <c r="X308" s="214">
        <v>0</v>
      </c>
      <c r="Y308" s="214">
        <v>0</v>
      </c>
      <c r="Z308" s="214">
        <v>0</v>
      </c>
      <c r="AA308" s="214">
        <v>0</v>
      </c>
      <c r="AB308" s="214">
        <v>178</v>
      </c>
      <c r="AC308" s="214">
        <v>11248</v>
      </c>
      <c r="AD308" s="214">
        <v>892</v>
      </c>
      <c r="AE308" s="264">
        <v>0</v>
      </c>
      <c r="AF308" s="265">
        <v>45.9</v>
      </c>
      <c r="AG308" s="214">
        <v>1401</v>
      </c>
      <c r="AH308" s="214">
        <v>2543</v>
      </c>
      <c r="AI308" s="214">
        <v>3172</v>
      </c>
      <c r="AJ308" s="214">
        <v>3555</v>
      </c>
      <c r="AK308" s="214">
        <v>1086</v>
      </c>
      <c r="AL308" s="214">
        <v>371</v>
      </c>
      <c r="AM308" s="214">
        <v>92</v>
      </c>
      <c r="AN308" s="264">
        <v>0</v>
      </c>
      <c r="AO308" s="214"/>
      <c r="AP308" s="214"/>
      <c r="AQ308" s="214"/>
      <c r="AR308" s="214"/>
      <c r="AS308" s="264"/>
      <c r="AT308" s="264"/>
      <c r="AU308" s="214">
        <v>11184</v>
      </c>
      <c r="AV308" s="214">
        <v>1036</v>
      </c>
      <c r="AW308" s="264">
        <v>0</v>
      </c>
      <c r="AX308" s="214">
        <v>3969</v>
      </c>
      <c r="AY308" s="214">
        <v>2349</v>
      </c>
      <c r="AZ308" s="214">
        <v>3025</v>
      </c>
      <c r="BA308" s="214">
        <v>2877</v>
      </c>
      <c r="BB308" s="264">
        <v>0</v>
      </c>
      <c r="BC308" s="214">
        <v>12042</v>
      </c>
      <c r="BD308" s="214">
        <v>5564</v>
      </c>
      <c r="BE308" s="214">
        <v>5327</v>
      </c>
      <c r="BF308" s="214">
        <v>1020</v>
      </c>
      <c r="BG308" s="264">
        <v>131</v>
      </c>
      <c r="BH308" s="214">
        <v>7345</v>
      </c>
      <c r="BI308" s="214">
        <v>1939</v>
      </c>
      <c r="BJ308" s="214">
        <v>1363</v>
      </c>
      <c r="BK308" s="214">
        <v>1395</v>
      </c>
      <c r="BL308" s="214">
        <v>0</v>
      </c>
      <c r="BM308" s="214">
        <v>9115</v>
      </c>
      <c r="BN308" s="214">
        <v>839</v>
      </c>
      <c r="BO308" s="214">
        <v>2088</v>
      </c>
      <c r="BP308" s="214">
        <v>0</v>
      </c>
      <c r="BQ308" s="214">
        <v>9459</v>
      </c>
      <c r="BR308" s="214">
        <v>891</v>
      </c>
      <c r="BS308" s="214">
        <v>1218</v>
      </c>
      <c r="BT308" s="214">
        <v>431</v>
      </c>
      <c r="BU308" s="264">
        <v>43</v>
      </c>
      <c r="BV308" s="214">
        <v>8644</v>
      </c>
      <c r="BW308" s="214">
        <v>3398</v>
      </c>
      <c r="BX308" s="216">
        <v>0</v>
      </c>
      <c r="BY308" s="261">
        <f t="shared" si="13"/>
        <v>5.6055646481178396E-2</v>
      </c>
      <c r="BZ308" s="261">
        <f t="shared" si="14"/>
        <v>4.5908346972176758E-2</v>
      </c>
      <c r="CA308" s="267"/>
    </row>
    <row r="309" spans="1:79" s="260" customFormat="1" hidden="1" x14ac:dyDescent="0.25">
      <c r="A309" s="257" t="str">
        <f t="shared" si="12"/>
        <v>2012SaskatchewanRegistered nurses</v>
      </c>
      <c r="B309" s="213">
        <v>2012</v>
      </c>
      <c r="C309" s="213"/>
      <c r="D309" s="213"/>
      <c r="E309" s="259" t="s">
        <v>21</v>
      </c>
      <c r="F309" s="209" t="s">
        <v>7</v>
      </c>
      <c r="G309" s="214">
        <v>10099</v>
      </c>
      <c r="H309" s="214">
        <v>676</v>
      </c>
      <c r="I309" s="214">
        <v>545</v>
      </c>
      <c r="J309" s="214">
        <v>9423</v>
      </c>
      <c r="K309" s="214">
        <v>505</v>
      </c>
      <c r="L309" s="214">
        <v>137</v>
      </c>
      <c r="M309" s="214">
        <v>34</v>
      </c>
      <c r="N309" s="264">
        <v>0</v>
      </c>
      <c r="O309" s="214">
        <v>151</v>
      </c>
      <c r="P309" s="214">
        <v>123</v>
      </c>
      <c r="Q309" s="214">
        <v>271</v>
      </c>
      <c r="R309" s="264">
        <v>0</v>
      </c>
      <c r="S309" s="214">
        <v>2271</v>
      </c>
      <c r="T309" s="214">
        <v>4318</v>
      </c>
      <c r="U309" s="214">
        <v>2834</v>
      </c>
      <c r="V309" s="264">
        <v>0</v>
      </c>
      <c r="W309" s="214">
        <v>9787</v>
      </c>
      <c r="X309" s="214">
        <v>33</v>
      </c>
      <c r="Y309" s="214">
        <v>27</v>
      </c>
      <c r="Z309" s="214">
        <v>85</v>
      </c>
      <c r="AA309" s="214">
        <v>46</v>
      </c>
      <c r="AB309" s="214">
        <v>121</v>
      </c>
      <c r="AC309" s="214">
        <v>9520</v>
      </c>
      <c r="AD309" s="214">
        <v>579</v>
      </c>
      <c r="AE309" s="264">
        <v>0</v>
      </c>
      <c r="AF309" s="265">
        <v>45</v>
      </c>
      <c r="AG309" s="214">
        <v>1563</v>
      </c>
      <c r="AH309" s="214">
        <v>2094</v>
      </c>
      <c r="AI309" s="214">
        <v>2191</v>
      </c>
      <c r="AJ309" s="214">
        <v>2872</v>
      </c>
      <c r="AK309" s="214">
        <v>968</v>
      </c>
      <c r="AL309" s="214">
        <v>311</v>
      </c>
      <c r="AM309" s="214">
        <v>100</v>
      </c>
      <c r="AN309" s="264">
        <v>0</v>
      </c>
      <c r="AO309" s="214"/>
      <c r="AP309" s="214"/>
      <c r="AQ309" s="214"/>
      <c r="AR309" s="214"/>
      <c r="AS309" s="264"/>
      <c r="AT309" s="264"/>
      <c r="AU309" s="214">
        <v>8694</v>
      </c>
      <c r="AV309" s="214">
        <v>682</v>
      </c>
      <c r="AW309" s="214">
        <v>723</v>
      </c>
      <c r="AX309" s="214">
        <v>3311</v>
      </c>
      <c r="AY309" s="214">
        <v>1731</v>
      </c>
      <c r="AZ309" s="214">
        <v>2143</v>
      </c>
      <c r="BA309" s="214">
        <v>2914</v>
      </c>
      <c r="BB309" s="264">
        <v>0</v>
      </c>
      <c r="BC309" s="214">
        <v>9787</v>
      </c>
      <c r="BD309" s="214">
        <v>5887</v>
      </c>
      <c r="BE309" s="214">
        <v>2682</v>
      </c>
      <c r="BF309" s="214">
        <v>1218</v>
      </c>
      <c r="BG309" s="264">
        <v>0</v>
      </c>
      <c r="BH309" s="214">
        <v>5811</v>
      </c>
      <c r="BI309" s="214">
        <v>1710</v>
      </c>
      <c r="BJ309" s="214">
        <v>1093</v>
      </c>
      <c r="BK309" s="214">
        <v>1136</v>
      </c>
      <c r="BL309" s="264">
        <v>37</v>
      </c>
      <c r="BM309" s="214">
        <v>7802</v>
      </c>
      <c r="BN309" s="214">
        <v>628</v>
      </c>
      <c r="BO309" s="214">
        <v>1320</v>
      </c>
      <c r="BP309" s="264">
        <v>37</v>
      </c>
      <c r="BQ309" s="214">
        <v>8794</v>
      </c>
      <c r="BR309" s="214">
        <v>443</v>
      </c>
      <c r="BS309" s="214">
        <v>471</v>
      </c>
      <c r="BT309" s="214">
        <v>41</v>
      </c>
      <c r="BU309" s="264">
        <v>38</v>
      </c>
      <c r="BV309" s="214">
        <v>7753</v>
      </c>
      <c r="BW309" s="214">
        <v>2033</v>
      </c>
      <c r="BX309" s="266">
        <v>1</v>
      </c>
      <c r="BY309" s="261">
        <f t="shared" si="13"/>
        <v>6.6937320526784833E-2</v>
      </c>
      <c r="BZ309" s="261">
        <f t="shared" si="14"/>
        <v>5.3965739182097239E-2</v>
      </c>
      <c r="CA309" s="267"/>
    </row>
    <row r="310" spans="1:79" s="260" customFormat="1" hidden="1" x14ac:dyDescent="0.25">
      <c r="A310" s="257" t="str">
        <f t="shared" si="12"/>
        <v>2012AlbertaRegistered nurses</v>
      </c>
      <c r="B310" s="213">
        <v>2012</v>
      </c>
      <c r="C310" s="213"/>
      <c r="D310" s="213"/>
      <c r="E310" s="259" t="s">
        <v>22</v>
      </c>
      <c r="F310" s="209" t="s">
        <v>7</v>
      </c>
      <c r="G310" s="214">
        <v>31528</v>
      </c>
      <c r="H310" s="214">
        <v>2761</v>
      </c>
      <c r="I310" s="214">
        <v>1935</v>
      </c>
      <c r="J310" s="214">
        <v>28767</v>
      </c>
      <c r="K310" s="214">
        <v>1944</v>
      </c>
      <c r="L310" s="214">
        <v>682</v>
      </c>
      <c r="M310" s="214">
        <v>135</v>
      </c>
      <c r="N310" s="264">
        <v>0</v>
      </c>
      <c r="O310" s="214">
        <v>797</v>
      </c>
      <c r="P310" s="214">
        <v>474</v>
      </c>
      <c r="Q310" s="214">
        <v>664</v>
      </c>
      <c r="R310" s="264">
        <v>0</v>
      </c>
      <c r="S310" s="214">
        <v>6753</v>
      </c>
      <c r="T310" s="214">
        <v>14234</v>
      </c>
      <c r="U310" s="214">
        <v>7780</v>
      </c>
      <c r="V310" s="264">
        <v>0</v>
      </c>
      <c r="W310" s="214">
        <v>30830</v>
      </c>
      <c r="X310" s="214">
        <v>59</v>
      </c>
      <c r="Y310" s="264">
        <v>8</v>
      </c>
      <c r="Z310" s="214">
        <v>238</v>
      </c>
      <c r="AA310" s="264">
        <v>54</v>
      </c>
      <c r="AB310" s="214">
        <v>339</v>
      </c>
      <c r="AC310" s="214">
        <v>29881</v>
      </c>
      <c r="AD310" s="214">
        <v>1647</v>
      </c>
      <c r="AE310" s="264">
        <v>0</v>
      </c>
      <c r="AF310" s="265">
        <v>44.3</v>
      </c>
      <c r="AG310" s="214">
        <v>4611</v>
      </c>
      <c r="AH310" s="214">
        <v>7606</v>
      </c>
      <c r="AI310" s="214">
        <v>7614</v>
      </c>
      <c r="AJ310" s="214">
        <v>7781</v>
      </c>
      <c r="AK310" s="214">
        <v>2601</v>
      </c>
      <c r="AL310" s="214">
        <v>1049</v>
      </c>
      <c r="AM310" s="214">
        <v>266</v>
      </c>
      <c r="AN310" s="264">
        <v>0</v>
      </c>
      <c r="AO310" s="214"/>
      <c r="AP310" s="214"/>
      <c r="AQ310" s="214"/>
      <c r="AR310" s="214"/>
      <c r="AS310" s="264"/>
      <c r="AT310" s="264"/>
      <c r="AU310" s="214">
        <v>28109</v>
      </c>
      <c r="AV310" s="214">
        <v>3291</v>
      </c>
      <c r="AW310" s="264">
        <v>128</v>
      </c>
      <c r="AX310" s="214">
        <v>11130</v>
      </c>
      <c r="AY310" s="214">
        <v>6163</v>
      </c>
      <c r="AZ310" s="214">
        <v>6682</v>
      </c>
      <c r="BA310" s="214">
        <v>7553</v>
      </c>
      <c r="BB310" s="264">
        <v>0</v>
      </c>
      <c r="BC310" s="214">
        <v>30830</v>
      </c>
      <c r="BD310" s="214">
        <v>12135</v>
      </c>
      <c r="BE310" s="214">
        <v>14181</v>
      </c>
      <c r="BF310" s="214">
        <v>4514</v>
      </c>
      <c r="BG310" s="214">
        <v>0</v>
      </c>
      <c r="BH310" s="214">
        <v>16467</v>
      </c>
      <c r="BI310" s="214">
        <v>4265</v>
      </c>
      <c r="BJ310" s="214">
        <v>1768</v>
      </c>
      <c r="BK310" s="214">
        <v>3267</v>
      </c>
      <c r="BL310" s="214">
        <v>5063</v>
      </c>
      <c r="BM310" s="214">
        <v>19422</v>
      </c>
      <c r="BN310" s="214">
        <v>2068</v>
      </c>
      <c r="BO310" s="214">
        <v>3809</v>
      </c>
      <c r="BP310" s="214">
        <v>5531</v>
      </c>
      <c r="BQ310" s="214">
        <v>22946</v>
      </c>
      <c r="BR310" s="214">
        <v>1092</v>
      </c>
      <c r="BS310" s="214">
        <v>964</v>
      </c>
      <c r="BT310" s="214">
        <v>225</v>
      </c>
      <c r="BU310" s="214">
        <v>5603</v>
      </c>
      <c r="BV310" s="214">
        <v>27587</v>
      </c>
      <c r="BW310" s="214">
        <v>3243</v>
      </c>
      <c r="BX310" s="216">
        <v>0</v>
      </c>
      <c r="BY310" s="261">
        <f t="shared" si="13"/>
        <v>8.7572951027657955E-2</v>
      </c>
      <c r="BZ310" s="261">
        <f t="shared" si="14"/>
        <v>6.137401674701852E-2</v>
      </c>
      <c r="CA310" s="267"/>
    </row>
    <row r="311" spans="1:79" s="260" customFormat="1" hidden="1" x14ac:dyDescent="0.25">
      <c r="A311" s="257" t="str">
        <f t="shared" si="12"/>
        <v>2012British ColumbiaRegistered nurses</v>
      </c>
      <c r="B311" s="213">
        <v>2012</v>
      </c>
      <c r="C311" s="213"/>
      <c r="D311" s="213"/>
      <c r="E311" s="259" t="s">
        <v>23</v>
      </c>
      <c r="F311" s="209" t="s">
        <v>7</v>
      </c>
      <c r="G311" s="214">
        <v>34047</v>
      </c>
      <c r="H311" s="214">
        <v>2382</v>
      </c>
      <c r="I311" s="214">
        <v>2354</v>
      </c>
      <c r="J311" s="214">
        <v>31665</v>
      </c>
      <c r="K311" s="214">
        <v>1565</v>
      </c>
      <c r="L311" s="214">
        <v>652</v>
      </c>
      <c r="M311" s="214">
        <v>165</v>
      </c>
      <c r="N311" s="264">
        <v>0</v>
      </c>
      <c r="O311" s="214">
        <v>731</v>
      </c>
      <c r="P311" s="214">
        <v>608</v>
      </c>
      <c r="Q311" s="214">
        <v>1015</v>
      </c>
      <c r="R311" s="264">
        <v>0</v>
      </c>
      <c r="S311" s="214">
        <v>6862</v>
      </c>
      <c r="T311" s="214">
        <v>15499</v>
      </c>
      <c r="U311" s="214">
        <v>9304</v>
      </c>
      <c r="V311" s="214">
        <v>0</v>
      </c>
      <c r="W311" s="214">
        <v>29865</v>
      </c>
      <c r="X311" s="214">
        <v>13</v>
      </c>
      <c r="Y311" s="214">
        <v>391</v>
      </c>
      <c r="Z311" s="214">
        <v>0</v>
      </c>
      <c r="AA311" s="214">
        <v>359</v>
      </c>
      <c r="AB311" s="214">
        <v>3419</v>
      </c>
      <c r="AC311" s="214">
        <v>31662</v>
      </c>
      <c r="AD311" s="214">
        <v>2385</v>
      </c>
      <c r="AE311" s="264">
        <v>0</v>
      </c>
      <c r="AF311" s="265">
        <v>45.2</v>
      </c>
      <c r="AG311" s="214">
        <v>4531</v>
      </c>
      <c r="AH311" s="214">
        <v>7516</v>
      </c>
      <c r="AI311" s="214">
        <v>8015</v>
      </c>
      <c r="AJ311" s="214">
        <v>9411</v>
      </c>
      <c r="AK311" s="214">
        <v>3093</v>
      </c>
      <c r="AL311" s="214">
        <v>1170</v>
      </c>
      <c r="AM311" s="214">
        <v>311</v>
      </c>
      <c r="AN311" s="214">
        <v>0</v>
      </c>
      <c r="AO311" s="214"/>
      <c r="AP311" s="214"/>
      <c r="AQ311" s="214"/>
      <c r="AR311" s="214"/>
      <c r="AS311" s="264"/>
      <c r="AT311" s="214"/>
      <c r="AU311" s="214">
        <v>28538</v>
      </c>
      <c r="AV311" s="214">
        <v>4014</v>
      </c>
      <c r="AW311" s="214">
        <v>1495</v>
      </c>
      <c r="AX311" s="214">
        <v>10577</v>
      </c>
      <c r="AY311" s="214">
        <v>7077</v>
      </c>
      <c r="AZ311" s="214">
        <v>7452</v>
      </c>
      <c r="BA311" s="214">
        <v>8501</v>
      </c>
      <c r="BB311" s="214">
        <v>440</v>
      </c>
      <c r="BC311" s="214">
        <v>29865</v>
      </c>
      <c r="BD311" s="214">
        <v>14810</v>
      </c>
      <c r="BE311" s="214">
        <v>7192</v>
      </c>
      <c r="BF311" s="214">
        <v>7858</v>
      </c>
      <c r="BG311" s="264">
        <v>5</v>
      </c>
      <c r="BH311" s="214">
        <v>19181</v>
      </c>
      <c r="BI311" s="214">
        <v>4764</v>
      </c>
      <c r="BJ311" s="214">
        <v>2136</v>
      </c>
      <c r="BK311" s="214">
        <v>2832</v>
      </c>
      <c r="BL311" s="214">
        <v>952</v>
      </c>
      <c r="BM311" s="214">
        <v>23416</v>
      </c>
      <c r="BN311" s="214">
        <v>2278</v>
      </c>
      <c r="BO311" s="214">
        <v>4133</v>
      </c>
      <c r="BP311" s="214">
        <v>38</v>
      </c>
      <c r="BQ311" s="214">
        <v>26621</v>
      </c>
      <c r="BR311" s="214">
        <v>1250</v>
      </c>
      <c r="BS311" s="214">
        <v>1653</v>
      </c>
      <c r="BT311" s="264">
        <v>234</v>
      </c>
      <c r="BU311" s="214">
        <v>107</v>
      </c>
      <c r="BV311" s="214">
        <v>27627</v>
      </c>
      <c r="BW311" s="214">
        <v>2224</v>
      </c>
      <c r="BX311" s="216">
        <v>14</v>
      </c>
      <c r="BY311" s="261">
        <f t="shared" si="13"/>
        <v>6.9962111199224603E-2</v>
      </c>
      <c r="BZ311" s="261">
        <f t="shared" si="14"/>
        <v>6.9139718624254706E-2</v>
      </c>
      <c r="CA311" s="267"/>
    </row>
    <row r="312" spans="1:79" s="260" customFormat="1" hidden="1" x14ac:dyDescent="0.25">
      <c r="A312" s="257" t="str">
        <f t="shared" si="12"/>
        <v>2012YukonRegistered nurses</v>
      </c>
      <c r="B312" s="213">
        <v>2012</v>
      </c>
      <c r="C312" s="213"/>
      <c r="D312" s="213"/>
      <c r="E312" s="209" t="s">
        <v>24</v>
      </c>
      <c r="F312" s="209" t="s">
        <v>7</v>
      </c>
      <c r="G312" s="214">
        <v>383</v>
      </c>
      <c r="H312" s="214">
        <v>64</v>
      </c>
      <c r="I312" s="214">
        <v>71</v>
      </c>
      <c r="J312" s="214">
        <v>319</v>
      </c>
      <c r="K312" s="214">
        <v>38</v>
      </c>
      <c r="L312" s="214">
        <v>15</v>
      </c>
      <c r="M312" s="214">
        <v>11</v>
      </c>
      <c r="N312" s="264">
        <v>0</v>
      </c>
      <c r="O312" s="214">
        <v>22</v>
      </c>
      <c r="P312" s="214">
        <v>31</v>
      </c>
      <c r="Q312" s="214">
        <v>18</v>
      </c>
      <c r="R312" s="264">
        <v>0</v>
      </c>
      <c r="S312" s="214">
        <v>64</v>
      </c>
      <c r="T312" s="214">
        <v>170</v>
      </c>
      <c r="U312" s="214">
        <v>85</v>
      </c>
      <c r="V312" s="264">
        <v>0</v>
      </c>
      <c r="W312" s="214">
        <v>374</v>
      </c>
      <c r="X312" s="264">
        <v>0</v>
      </c>
      <c r="Y312" s="264">
        <v>0</v>
      </c>
      <c r="Z312" s="264">
        <v>8</v>
      </c>
      <c r="AA312" s="214">
        <v>0</v>
      </c>
      <c r="AB312" s="214">
        <v>1</v>
      </c>
      <c r="AC312" s="214">
        <v>348</v>
      </c>
      <c r="AD312" s="214">
        <v>35</v>
      </c>
      <c r="AE312" s="264">
        <v>0</v>
      </c>
      <c r="AF312" s="265">
        <v>44.3</v>
      </c>
      <c r="AG312" s="214">
        <v>50</v>
      </c>
      <c r="AH312" s="214">
        <v>102</v>
      </c>
      <c r="AI312" s="214">
        <v>82</v>
      </c>
      <c r="AJ312" s="214">
        <v>107</v>
      </c>
      <c r="AK312" s="214">
        <v>37</v>
      </c>
      <c r="AL312" s="214">
        <v>5</v>
      </c>
      <c r="AM312" s="214">
        <v>0</v>
      </c>
      <c r="AN312" s="264">
        <v>0</v>
      </c>
      <c r="AO312" s="214"/>
      <c r="AP312" s="214"/>
      <c r="AQ312" s="214"/>
      <c r="AR312" s="214"/>
      <c r="AS312" s="264"/>
      <c r="AT312" s="264"/>
      <c r="AU312" s="214">
        <v>355</v>
      </c>
      <c r="AV312" s="214">
        <v>27</v>
      </c>
      <c r="AW312" s="264">
        <v>1</v>
      </c>
      <c r="AX312" s="214">
        <v>133</v>
      </c>
      <c r="AY312" s="214">
        <v>86</v>
      </c>
      <c r="AZ312" s="214">
        <v>78</v>
      </c>
      <c r="BA312" s="214">
        <v>86</v>
      </c>
      <c r="BB312" s="264">
        <v>0</v>
      </c>
      <c r="BC312" s="214">
        <v>374</v>
      </c>
      <c r="BD312" s="214">
        <v>169</v>
      </c>
      <c r="BE312" s="214">
        <v>135</v>
      </c>
      <c r="BF312" s="214">
        <v>70</v>
      </c>
      <c r="BG312" s="264">
        <v>0</v>
      </c>
      <c r="BH312" s="214">
        <v>170</v>
      </c>
      <c r="BI312" s="214">
        <v>145</v>
      </c>
      <c r="BJ312" s="214">
        <v>27</v>
      </c>
      <c r="BK312" s="214">
        <v>31</v>
      </c>
      <c r="BL312" s="214">
        <v>1</v>
      </c>
      <c r="BM312" s="214">
        <v>294</v>
      </c>
      <c r="BN312" s="214">
        <v>53</v>
      </c>
      <c r="BO312" s="214">
        <v>24</v>
      </c>
      <c r="BP312" s="214">
        <v>3</v>
      </c>
      <c r="BQ312" s="214">
        <v>321</v>
      </c>
      <c r="BR312" s="214">
        <v>29</v>
      </c>
      <c r="BS312" s="214">
        <v>15</v>
      </c>
      <c r="BT312" s="214">
        <v>0</v>
      </c>
      <c r="BU312" s="214">
        <v>9</v>
      </c>
      <c r="BV312" s="214">
        <v>276</v>
      </c>
      <c r="BW312" s="214">
        <v>98</v>
      </c>
      <c r="BX312" s="216">
        <v>0</v>
      </c>
      <c r="BY312" s="261">
        <f t="shared" si="13"/>
        <v>0.16710182767624021</v>
      </c>
      <c r="BZ312" s="261">
        <f t="shared" si="14"/>
        <v>0.18537859007832899</v>
      </c>
      <c r="CA312" s="267"/>
    </row>
    <row r="313" spans="1:79" s="260" customFormat="1" hidden="1" x14ac:dyDescent="0.25">
      <c r="A313" s="257" t="str">
        <f t="shared" si="12"/>
        <v>2012Northwest Territories/NunavutRegistered nurses</v>
      </c>
      <c r="B313" s="213">
        <v>2012</v>
      </c>
      <c r="C313" s="213"/>
      <c r="D313" s="213"/>
      <c r="E313" s="259" t="s">
        <v>152</v>
      </c>
      <c r="F313" s="209" t="s">
        <v>7</v>
      </c>
      <c r="G313" s="214">
        <v>1041</v>
      </c>
      <c r="H313" s="214">
        <v>181</v>
      </c>
      <c r="I313" s="214">
        <v>174</v>
      </c>
      <c r="J313" s="214">
        <v>860</v>
      </c>
      <c r="K313" s="214">
        <v>62</v>
      </c>
      <c r="L313" s="214">
        <v>76</v>
      </c>
      <c r="M313" s="214">
        <v>43</v>
      </c>
      <c r="N313" s="264">
        <v>0</v>
      </c>
      <c r="O313" s="214">
        <v>57</v>
      </c>
      <c r="P313" s="214">
        <v>75</v>
      </c>
      <c r="Q313" s="214">
        <v>42</v>
      </c>
      <c r="R313" s="264">
        <v>0</v>
      </c>
      <c r="S313" s="214">
        <v>201</v>
      </c>
      <c r="T313" s="214">
        <v>397</v>
      </c>
      <c r="U313" s="214">
        <v>262</v>
      </c>
      <c r="V313" s="264">
        <v>0</v>
      </c>
      <c r="W313" s="214">
        <v>1030</v>
      </c>
      <c r="X313" s="214">
        <v>0</v>
      </c>
      <c r="Y313" s="214">
        <v>0</v>
      </c>
      <c r="Z313" s="215" t="s">
        <v>312</v>
      </c>
      <c r="AA313" s="215" t="s">
        <v>312</v>
      </c>
      <c r="AB313" s="214">
        <v>6</v>
      </c>
      <c r="AC313" s="214">
        <v>926</v>
      </c>
      <c r="AD313" s="214">
        <v>115</v>
      </c>
      <c r="AE313" s="264">
        <v>0</v>
      </c>
      <c r="AF313" s="265">
        <v>45.5</v>
      </c>
      <c r="AG313" s="214">
        <v>128</v>
      </c>
      <c r="AH313" s="214">
        <v>265</v>
      </c>
      <c r="AI313" s="214">
        <v>216</v>
      </c>
      <c r="AJ313" s="214">
        <v>273</v>
      </c>
      <c r="AK313" s="214">
        <v>98</v>
      </c>
      <c r="AL313" s="214">
        <v>45</v>
      </c>
      <c r="AM313" s="214">
        <v>16</v>
      </c>
      <c r="AN313" s="264">
        <v>0</v>
      </c>
      <c r="AO313" s="214"/>
      <c r="AP313" s="214"/>
      <c r="AQ313" s="214"/>
      <c r="AR313" s="214"/>
      <c r="AS313" s="264"/>
      <c r="AT313" s="264"/>
      <c r="AU313" s="214">
        <v>952</v>
      </c>
      <c r="AV313" s="214">
        <v>87</v>
      </c>
      <c r="AW313" s="214">
        <v>2</v>
      </c>
      <c r="AX313" s="214">
        <v>384</v>
      </c>
      <c r="AY313" s="214">
        <v>233</v>
      </c>
      <c r="AZ313" s="214">
        <v>174</v>
      </c>
      <c r="BA313" s="214">
        <v>250</v>
      </c>
      <c r="BB313" s="214">
        <v>0</v>
      </c>
      <c r="BC313" s="214">
        <v>1030</v>
      </c>
      <c r="BD313" s="214">
        <v>613</v>
      </c>
      <c r="BE313" s="214">
        <v>0</v>
      </c>
      <c r="BF313" s="214">
        <v>417</v>
      </c>
      <c r="BG313" s="264">
        <v>0</v>
      </c>
      <c r="BH313" s="214">
        <v>414</v>
      </c>
      <c r="BI313" s="214">
        <v>427</v>
      </c>
      <c r="BJ313" s="214">
        <v>25</v>
      </c>
      <c r="BK313" s="214">
        <v>160</v>
      </c>
      <c r="BL313" s="214">
        <v>4</v>
      </c>
      <c r="BM313" s="214">
        <v>744</v>
      </c>
      <c r="BN313" s="214">
        <v>133</v>
      </c>
      <c r="BO313" s="214">
        <v>143</v>
      </c>
      <c r="BP313" s="214">
        <v>10</v>
      </c>
      <c r="BQ313" s="214">
        <v>936</v>
      </c>
      <c r="BR313" s="214">
        <v>56</v>
      </c>
      <c r="BS313" s="214">
        <v>27</v>
      </c>
      <c r="BT313" s="215" t="s">
        <v>312</v>
      </c>
      <c r="BU313" s="215" t="s">
        <v>312</v>
      </c>
      <c r="BV313" s="214">
        <v>454</v>
      </c>
      <c r="BW313" s="214">
        <v>576</v>
      </c>
      <c r="BX313" s="266">
        <v>0</v>
      </c>
      <c r="BY313" s="261">
        <f t="shared" si="13"/>
        <v>0.17387127761767532</v>
      </c>
      <c r="BZ313" s="261">
        <f t="shared" si="14"/>
        <v>0.16714697406340057</v>
      </c>
      <c r="CA313" s="267"/>
    </row>
    <row r="314" spans="1:79" s="260" customFormat="1" ht="15.75" hidden="1" x14ac:dyDescent="0.25">
      <c r="A314" s="257" t="str">
        <f t="shared" si="12"/>
        <v>2012Provinces/territories with available dataRegistered nurses</v>
      </c>
      <c r="B314" s="213">
        <v>2012</v>
      </c>
      <c r="C314" s="213"/>
      <c r="D314" s="213"/>
      <c r="E314" s="208" t="s">
        <v>357</v>
      </c>
      <c r="F314" s="209" t="s">
        <v>7</v>
      </c>
      <c r="G314" s="214">
        <v>289597</v>
      </c>
      <c r="H314" s="268" t="s">
        <v>233</v>
      </c>
      <c r="I314" s="268" t="s">
        <v>233</v>
      </c>
      <c r="J314" s="268" t="s">
        <v>233</v>
      </c>
      <c r="K314" s="268" t="s">
        <v>233</v>
      </c>
      <c r="L314" s="268" t="s">
        <v>233</v>
      </c>
      <c r="M314" s="268" t="s">
        <v>233</v>
      </c>
      <c r="N314" s="268" t="s">
        <v>233</v>
      </c>
      <c r="O314" s="268" t="s">
        <v>233</v>
      </c>
      <c r="P314" s="268" t="s">
        <v>233</v>
      </c>
      <c r="Q314" s="268" t="s">
        <v>233</v>
      </c>
      <c r="R314" s="268" t="s">
        <v>233</v>
      </c>
      <c r="S314" s="268" t="s">
        <v>233</v>
      </c>
      <c r="T314" s="268" t="s">
        <v>233</v>
      </c>
      <c r="U314" s="268" t="s">
        <v>233</v>
      </c>
      <c r="V314" s="268" t="s">
        <v>233</v>
      </c>
      <c r="W314" s="214">
        <v>268655</v>
      </c>
      <c r="X314" s="214">
        <v>793</v>
      </c>
      <c r="Y314" s="214">
        <v>4987</v>
      </c>
      <c r="Z314" s="214">
        <v>2636</v>
      </c>
      <c r="AA314" s="214">
        <v>4527</v>
      </c>
      <c r="AB314" s="214">
        <v>7994</v>
      </c>
      <c r="AC314" s="214">
        <v>270049</v>
      </c>
      <c r="AD314" s="214">
        <v>19468</v>
      </c>
      <c r="AE314" s="264">
        <v>0</v>
      </c>
      <c r="AF314" s="265">
        <v>45.4</v>
      </c>
      <c r="AG314" s="214">
        <v>37041</v>
      </c>
      <c r="AH314" s="214">
        <v>61254</v>
      </c>
      <c r="AI314" s="214">
        <v>72719</v>
      </c>
      <c r="AJ314" s="214">
        <v>79509</v>
      </c>
      <c r="AK314" s="214">
        <v>25685</v>
      </c>
      <c r="AL314" s="214">
        <v>10297</v>
      </c>
      <c r="AM314" s="214">
        <v>3090</v>
      </c>
      <c r="AN314" s="264">
        <v>2</v>
      </c>
      <c r="AO314" s="214"/>
      <c r="AP314" s="214"/>
      <c r="AQ314" s="214"/>
      <c r="AR314" s="214"/>
      <c r="AS314" s="264"/>
      <c r="AT314" s="264"/>
      <c r="AU314" s="214">
        <v>262569</v>
      </c>
      <c r="AV314" s="214">
        <v>24506</v>
      </c>
      <c r="AW314" s="214">
        <v>2522</v>
      </c>
      <c r="AX314" s="214">
        <v>84601</v>
      </c>
      <c r="AY314" s="214">
        <v>59155</v>
      </c>
      <c r="AZ314" s="214">
        <v>66592</v>
      </c>
      <c r="BA314" s="214">
        <v>78764</v>
      </c>
      <c r="BB314" s="264">
        <v>485</v>
      </c>
      <c r="BC314" s="214">
        <v>268655</v>
      </c>
      <c r="BD314" s="214">
        <v>157994</v>
      </c>
      <c r="BE314" s="214">
        <v>79248</v>
      </c>
      <c r="BF314" s="214">
        <v>31206</v>
      </c>
      <c r="BG314" s="214">
        <v>207</v>
      </c>
      <c r="BH314" s="214">
        <v>162442</v>
      </c>
      <c r="BI314" s="214">
        <v>39875</v>
      </c>
      <c r="BJ314" s="214">
        <v>25563</v>
      </c>
      <c r="BK314" s="214">
        <v>34650</v>
      </c>
      <c r="BL314" s="214">
        <v>6125</v>
      </c>
      <c r="BM314" s="214">
        <v>204073</v>
      </c>
      <c r="BN314" s="214">
        <v>17961</v>
      </c>
      <c r="BO314" s="214">
        <v>40803</v>
      </c>
      <c r="BP314" s="214">
        <v>5818</v>
      </c>
      <c r="BQ314" s="214">
        <v>232823</v>
      </c>
      <c r="BR314" s="214">
        <v>17274</v>
      </c>
      <c r="BS314" s="214">
        <v>10035</v>
      </c>
      <c r="BT314" s="214">
        <v>2067</v>
      </c>
      <c r="BU314" s="214">
        <v>6445</v>
      </c>
      <c r="BV314" s="214">
        <v>238283</v>
      </c>
      <c r="BW314" s="214">
        <v>30308</v>
      </c>
      <c r="BX314" s="266">
        <v>64</v>
      </c>
      <c r="BY314" s="261" t="str">
        <f t="shared" si="13"/>
        <v>—</v>
      </c>
      <c r="BZ314" s="261" t="str">
        <f t="shared" si="14"/>
        <v>—</v>
      </c>
      <c r="CA314" s="267"/>
    </row>
    <row r="315" spans="1:79" s="260" customFormat="1" x14ac:dyDescent="0.25">
      <c r="A315" s="257" t="str">
        <f t="shared" si="12"/>
        <v>2013Newfoundland and LabradorRegistered nurses</v>
      </c>
      <c r="B315" s="213">
        <v>2013</v>
      </c>
      <c r="C315" s="213"/>
      <c r="D315" s="213"/>
      <c r="E315" s="209" t="s">
        <v>14</v>
      </c>
      <c r="F315" s="209" t="s">
        <v>7</v>
      </c>
      <c r="G315" s="214">
        <v>6022</v>
      </c>
      <c r="H315" s="214">
        <v>401</v>
      </c>
      <c r="I315" s="214">
        <v>443</v>
      </c>
      <c r="J315" s="214">
        <v>5621</v>
      </c>
      <c r="K315" s="214">
        <v>299</v>
      </c>
      <c r="L315" s="214">
        <v>85</v>
      </c>
      <c r="M315" s="214">
        <v>17</v>
      </c>
      <c r="N315" s="264">
        <v>0</v>
      </c>
      <c r="O315" s="214">
        <v>153</v>
      </c>
      <c r="P315" s="214">
        <v>103</v>
      </c>
      <c r="Q315" s="214">
        <v>187</v>
      </c>
      <c r="R315" s="264">
        <v>0</v>
      </c>
      <c r="S315" s="214">
        <v>1336</v>
      </c>
      <c r="T315" s="214">
        <v>3319</v>
      </c>
      <c r="U315" s="214">
        <v>966</v>
      </c>
      <c r="V315" s="264">
        <v>0</v>
      </c>
      <c r="W315" s="214">
        <v>5947</v>
      </c>
      <c r="X315" s="264">
        <v>6</v>
      </c>
      <c r="Y315" s="214">
        <v>16</v>
      </c>
      <c r="Z315" s="264">
        <v>42</v>
      </c>
      <c r="AA315" s="214">
        <v>10</v>
      </c>
      <c r="AB315" s="214">
        <v>1</v>
      </c>
      <c r="AC315" s="214">
        <v>5684</v>
      </c>
      <c r="AD315" s="214">
        <v>338</v>
      </c>
      <c r="AE315" s="264">
        <v>0</v>
      </c>
      <c r="AF315" s="265">
        <v>42.9</v>
      </c>
      <c r="AG315" s="214">
        <v>947</v>
      </c>
      <c r="AH315" s="214">
        <v>1379</v>
      </c>
      <c r="AI315" s="214">
        <v>1856</v>
      </c>
      <c r="AJ315" s="214">
        <v>1473</v>
      </c>
      <c r="AK315" s="214">
        <v>264</v>
      </c>
      <c r="AL315" s="214">
        <v>90</v>
      </c>
      <c r="AM315" s="214">
        <v>13</v>
      </c>
      <c r="AN315" s="264">
        <v>0</v>
      </c>
      <c r="AO315" s="214"/>
      <c r="AP315" s="214"/>
      <c r="AQ315" s="214"/>
      <c r="AR315" s="214"/>
      <c r="AS315" s="264"/>
      <c r="AT315" s="214"/>
      <c r="AU315" s="214">
        <v>5919</v>
      </c>
      <c r="AV315" s="214">
        <v>103</v>
      </c>
      <c r="AW315" s="214">
        <v>0</v>
      </c>
      <c r="AX315" s="214">
        <v>1863</v>
      </c>
      <c r="AY315" s="214">
        <v>1339</v>
      </c>
      <c r="AZ315" s="214">
        <v>1626</v>
      </c>
      <c r="BA315" s="214">
        <v>1194</v>
      </c>
      <c r="BB315" s="214">
        <v>0</v>
      </c>
      <c r="BC315" s="214">
        <v>5947</v>
      </c>
      <c r="BD315" s="214">
        <v>4286</v>
      </c>
      <c r="BE315" s="214">
        <v>811</v>
      </c>
      <c r="BF315" s="214">
        <v>850</v>
      </c>
      <c r="BG315" s="214">
        <v>0</v>
      </c>
      <c r="BH315" s="214">
        <v>4032</v>
      </c>
      <c r="BI315" s="214">
        <v>794</v>
      </c>
      <c r="BJ315" s="214">
        <v>485</v>
      </c>
      <c r="BK315" s="214">
        <v>636</v>
      </c>
      <c r="BL315" s="214">
        <v>0</v>
      </c>
      <c r="BM315" s="214">
        <v>4605</v>
      </c>
      <c r="BN315" s="214">
        <v>811</v>
      </c>
      <c r="BO315" s="214">
        <v>506</v>
      </c>
      <c r="BP315" s="214">
        <v>25</v>
      </c>
      <c r="BQ315" s="214">
        <v>5249</v>
      </c>
      <c r="BR315" s="214">
        <v>343</v>
      </c>
      <c r="BS315" s="214">
        <v>262</v>
      </c>
      <c r="BT315" s="214">
        <v>41</v>
      </c>
      <c r="BU315" s="214">
        <v>52</v>
      </c>
      <c r="BV315" s="214">
        <v>4153</v>
      </c>
      <c r="BW315" s="214">
        <v>1794</v>
      </c>
      <c r="BX315" s="216">
        <v>0</v>
      </c>
      <c r="BY315" s="261">
        <f t="shared" si="13"/>
        <v>6.6589173032215204E-2</v>
      </c>
      <c r="BZ315" s="261">
        <f t="shared" si="14"/>
        <v>7.3563600132846227E-2</v>
      </c>
      <c r="CA315" s="267"/>
    </row>
    <row r="316" spans="1:79" s="260" customFormat="1" hidden="1" x14ac:dyDescent="0.25">
      <c r="A316" s="257" t="str">
        <f t="shared" si="12"/>
        <v>2013Prince Edward IslandRegistered nurses</v>
      </c>
      <c r="B316" s="213">
        <v>2013</v>
      </c>
      <c r="C316" s="213"/>
      <c r="D316" s="213"/>
      <c r="E316" s="209" t="s">
        <v>15</v>
      </c>
      <c r="F316" s="209" t="s">
        <v>7</v>
      </c>
      <c r="G316" s="215">
        <v>1636</v>
      </c>
      <c r="H316" s="215">
        <v>102</v>
      </c>
      <c r="I316" s="215">
        <v>139</v>
      </c>
      <c r="J316" s="215">
        <v>1534</v>
      </c>
      <c r="K316" s="215">
        <v>73</v>
      </c>
      <c r="L316" s="215">
        <v>22</v>
      </c>
      <c r="M316" s="215">
        <v>7</v>
      </c>
      <c r="N316" s="264">
        <v>0</v>
      </c>
      <c r="O316" s="215">
        <v>43</v>
      </c>
      <c r="P316" s="215">
        <v>24</v>
      </c>
      <c r="Q316" s="215">
        <v>72</v>
      </c>
      <c r="R316" s="264">
        <v>0</v>
      </c>
      <c r="S316" s="215">
        <v>307</v>
      </c>
      <c r="T316" s="215">
        <v>752</v>
      </c>
      <c r="U316" s="215">
        <v>475</v>
      </c>
      <c r="V316" s="264">
        <v>0</v>
      </c>
      <c r="W316" s="215">
        <v>1566</v>
      </c>
      <c r="X316" s="264">
        <v>0</v>
      </c>
      <c r="Y316" s="264">
        <v>0</v>
      </c>
      <c r="Z316" s="215">
        <v>8</v>
      </c>
      <c r="AA316" s="264">
        <v>29</v>
      </c>
      <c r="AB316" s="215">
        <v>33</v>
      </c>
      <c r="AC316" s="215">
        <v>1579</v>
      </c>
      <c r="AD316" s="215">
        <v>57</v>
      </c>
      <c r="AE316" s="264">
        <v>0</v>
      </c>
      <c r="AF316" s="270">
        <v>46.4</v>
      </c>
      <c r="AG316" s="215">
        <v>214</v>
      </c>
      <c r="AH316" s="215">
        <v>298</v>
      </c>
      <c r="AI316" s="215">
        <v>393</v>
      </c>
      <c r="AJ316" s="215">
        <v>450</v>
      </c>
      <c r="AK316" s="215">
        <v>177</v>
      </c>
      <c r="AL316" s="215">
        <v>70</v>
      </c>
      <c r="AM316" s="264">
        <v>34</v>
      </c>
      <c r="AN316" s="264">
        <v>0</v>
      </c>
      <c r="AO316" s="215"/>
      <c r="AP316" s="215"/>
      <c r="AQ316" s="215"/>
      <c r="AR316" s="264"/>
      <c r="AS316" s="264"/>
      <c r="AT316" s="264"/>
      <c r="AU316" s="215">
        <v>1595</v>
      </c>
      <c r="AV316" s="215">
        <v>40</v>
      </c>
      <c r="AW316" s="215">
        <v>1</v>
      </c>
      <c r="AX316" s="215">
        <v>481</v>
      </c>
      <c r="AY316" s="215">
        <v>232</v>
      </c>
      <c r="AZ316" s="215">
        <v>410</v>
      </c>
      <c r="BA316" s="215">
        <v>513</v>
      </c>
      <c r="BB316" s="264">
        <v>0</v>
      </c>
      <c r="BC316" s="215">
        <v>1566</v>
      </c>
      <c r="BD316" s="215">
        <v>827</v>
      </c>
      <c r="BE316" s="215">
        <v>529</v>
      </c>
      <c r="BF316" s="215">
        <v>210</v>
      </c>
      <c r="BG316" s="264">
        <v>0</v>
      </c>
      <c r="BH316" s="215">
        <v>920</v>
      </c>
      <c r="BI316" s="215">
        <v>60</v>
      </c>
      <c r="BJ316" s="215">
        <v>221</v>
      </c>
      <c r="BK316" s="215">
        <v>365</v>
      </c>
      <c r="BL316" s="215">
        <v>0</v>
      </c>
      <c r="BM316" s="215">
        <v>1158</v>
      </c>
      <c r="BN316" s="215">
        <v>142</v>
      </c>
      <c r="BO316" s="215">
        <v>266</v>
      </c>
      <c r="BP316" s="215">
        <v>0</v>
      </c>
      <c r="BQ316" s="215">
        <v>1364</v>
      </c>
      <c r="BR316" s="215">
        <v>113</v>
      </c>
      <c r="BS316" s="215">
        <v>84</v>
      </c>
      <c r="BT316" s="215">
        <v>5</v>
      </c>
      <c r="BU316" s="215">
        <v>0</v>
      </c>
      <c r="BV316" s="215">
        <v>1055</v>
      </c>
      <c r="BW316" s="215">
        <v>509</v>
      </c>
      <c r="BX316" s="266">
        <v>2</v>
      </c>
      <c r="BY316" s="261">
        <f t="shared" si="13"/>
        <v>6.2347188264058682E-2</v>
      </c>
      <c r="BZ316" s="261">
        <f t="shared" si="14"/>
        <v>8.4963325183374086E-2</v>
      </c>
      <c r="CA316" s="267"/>
    </row>
    <row r="317" spans="1:79" s="260" customFormat="1" hidden="1" x14ac:dyDescent="0.25">
      <c r="A317" s="257" t="str">
        <f t="shared" si="12"/>
        <v>2013Nova ScotiaRegistered nurses</v>
      </c>
      <c r="B317" s="213">
        <v>2013</v>
      </c>
      <c r="C317" s="213"/>
      <c r="D317" s="213"/>
      <c r="E317" s="209" t="s">
        <v>16</v>
      </c>
      <c r="F317" s="209" t="s">
        <v>7</v>
      </c>
      <c r="G317" s="215">
        <v>9451</v>
      </c>
      <c r="H317" s="215">
        <v>617</v>
      </c>
      <c r="I317" s="215">
        <v>674</v>
      </c>
      <c r="J317" s="215">
        <v>8834</v>
      </c>
      <c r="K317" s="215">
        <v>420</v>
      </c>
      <c r="L317" s="215">
        <v>144</v>
      </c>
      <c r="M317" s="215">
        <v>53</v>
      </c>
      <c r="N317" s="264">
        <v>0</v>
      </c>
      <c r="O317" s="215">
        <v>180</v>
      </c>
      <c r="P317" s="215">
        <v>161</v>
      </c>
      <c r="Q317" s="215">
        <v>333</v>
      </c>
      <c r="R317" s="264">
        <v>0</v>
      </c>
      <c r="S317" s="215">
        <v>1471</v>
      </c>
      <c r="T317" s="215">
        <v>4545</v>
      </c>
      <c r="U317" s="215">
        <v>2818</v>
      </c>
      <c r="V317" s="264">
        <v>0</v>
      </c>
      <c r="W317" s="215">
        <v>9019</v>
      </c>
      <c r="X317" s="264">
        <v>7</v>
      </c>
      <c r="Y317" s="264">
        <v>1</v>
      </c>
      <c r="Z317" s="215">
        <v>36</v>
      </c>
      <c r="AA317" s="215">
        <v>2</v>
      </c>
      <c r="AB317" s="215">
        <v>386</v>
      </c>
      <c r="AC317" s="215">
        <v>9009</v>
      </c>
      <c r="AD317" s="215">
        <v>442</v>
      </c>
      <c r="AE317" s="264">
        <v>0</v>
      </c>
      <c r="AF317" s="270">
        <v>46.9</v>
      </c>
      <c r="AG317" s="215">
        <v>1043</v>
      </c>
      <c r="AH317" s="215">
        <v>1615</v>
      </c>
      <c r="AI317" s="215">
        <v>2290</v>
      </c>
      <c r="AJ317" s="215">
        <v>3164</v>
      </c>
      <c r="AK317" s="215">
        <v>910</v>
      </c>
      <c r="AL317" s="215">
        <v>335</v>
      </c>
      <c r="AM317" s="215">
        <v>94</v>
      </c>
      <c r="AN317" s="264">
        <v>0</v>
      </c>
      <c r="AO317" s="215"/>
      <c r="AP317" s="215"/>
      <c r="AQ317" s="215"/>
      <c r="AR317" s="215"/>
      <c r="AS317" s="264"/>
      <c r="AT317" s="264"/>
      <c r="AU317" s="215">
        <v>9114</v>
      </c>
      <c r="AV317" s="215">
        <v>337</v>
      </c>
      <c r="AW317" s="215">
        <v>0</v>
      </c>
      <c r="AX317" s="215">
        <v>2432</v>
      </c>
      <c r="AY317" s="215">
        <v>1398</v>
      </c>
      <c r="AZ317" s="215">
        <v>2516</v>
      </c>
      <c r="BA317" s="215">
        <v>3105</v>
      </c>
      <c r="BB317" s="264">
        <v>0</v>
      </c>
      <c r="BC317" s="215">
        <v>9019</v>
      </c>
      <c r="BD317" s="215">
        <v>5777</v>
      </c>
      <c r="BE317" s="264">
        <v>2177</v>
      </c>
      <c r="BF317" s="215">
        <v>1064</v>
      </c>
      <c r="BG317" s="264">
        <v>1</v>
      </c>
      <c r="BH317" s="215">
        <v>5910</v>
      </c>
      <c r="BI317" s="215">
        <v>1070</v>
      </c>
      <c r="BJ317" s="215">
        <v>1116</v>
      </c>
      <c r="BK317" s="215">
        <v>910</v>
      </c>
      <c r="BL317" s="215">
        <v>13</v>
      </c>
      <c r="BM317" s="215">
        <v>6941</v>
      </c>
      <c r="BN317" s="215">
        <v>910</v>
      </c>
      <c r="BO317" s="215">
        <v>1145</v>
      </c>
      <c r="BP317" s="215">
        <v>23</v>
      </c>
      <c r="BQ317" s="215">
        <v>7931</v>
      </c>
      <c r="BR317" s="215">
        <v>594</v>
      </c>
      <c r="BS317" s="215">
        <v>406</v>
      </c>
      <c r="BT317" s="215">
        <v>87</v>
      </c>
      <c r="BU317" s="215">
        <v>1</v>
      </c>
      <c r="BV317" s="215">
        <v>6774</v>
      </c>
      <c r="BW317" s="215">
        <v>2244</v>
      </c>
      <c r="BX317" s="266">
        <v>1</v>
      </c>
      <c r="BY317" s="261">
        <f t="shared" si="13"/>
        <v>6.5284096920960738E-2</v>
      </c>
      <c r="BZ317" s="261">
        <f t="shared" si="14"/>
        <v>7.1315204740239127E-2</v>
      </c>
      <c r="CA317" s="267"/>
    </row>
    <row r="318" spans="1:79" s="260" customFormat="1" hidden="1" x14ac:dyDescent="0.25">
      <c r="A318" s="257" t="str">
        <f t="shared" si="12"/>
        <v>2013New BrunswickRegistered nurses</v>
      </c>
      <c r="B318" s="213">
        <v>2013</v>
      </c>
      <c r="C318" s="213"/>
      <c r="D318" s="213"/>
      <c r="E318" s="209" t="s">
        <v>17</v>
      </c>
      <c r="F318" s="209" t="s">
        <v>7</v>
      </c>
      <c r="G318" s="214">
        <v>8418</v>
      </c>
      <c r="H318" s="214">
        <v>445</v>
      </c>
      <c r="I318" s="214">
        <v>548</v>
      </c>
      <c r="J318" s="214">
        <v>7973</v>
      </c>
      <c r="K318" s="214">
        <v>323</v>
      </c>
      <c r="L318" s="214">
        <v>98</v>
      </c>
      <c r="M318" s="214">
        <v>24</v>
      </c>
      <c r="N318" s="264">
        <v>0</v>
      </c>
      <c r="O318" s="214">
        <v>164</v>
      </c>
      <c r="P318" s="214">
        <v>129</v>
      </c>
      <c r="Q318" s="214">
        <v>255</v>
      </c>
      <c r="R318" s="264">
        <v>0</v>
      </c>
      <c r="S318" s="214">
        <v>1626</v>
      </c>
      <c r="T318" s="214">
        <v>4343</v>
      </c>
      <c r="U318" s="214">
        <v>2004</v>
      </c>
      <c r="V318" s="214">
        <v>0</v>
      </c>
      <c r="W318" s="214">
        <v>8088</v>
      </c>
      <c r="X318" s="214">
        <v>3</v>
      </c>
      <c r="Y318" s="214">
        <v>7</v>
      </c>
      <c r="Z318" s="214">
        <v>30</v>
      </c>
      <c r="AA318" s="214">
        <v>162</v>
      </c>
      <c r="AB318" s="214">
        <v>128</v>
      </c>
      <c r="AC318" s="214">
        <v>7994</v>
      </c>
      <c r="AD318" s="214">
        <v>424</v>
      </c>
      <c r="AE318" s="264">
        <v>0</v>
      </c>
      <c r="AF318" s="265">
        <v>45.1</v>
      </c>
      <c r="AG318" s="214">
        <v>1055</v>
      </c>
      <c r="AH318" s="214">
        <v>1713</v>
      </c>
      <c r="AI318" s="214">
        <v>2351</v>
      </c>
      <c r="AJ318" s="214">
        <v>2368</v>
      </c>
      <c r="AK318" s="214">
        <v>660</v>
      </c>
      <c r="AL318" s="214">
        <v>225</v>
      </c>
      <c r="AM318" s="214">
        <v>46</v>
      </c>
      <c r="AN318" s="214">
        <v>0</v>
      </c>
      <c r="AO318" s="214"/>
      <c r="AP318" s="214"/>
      <c r="AQ318" s="214"/>
      <c r="AR318" s="214"/>
      <c r="AS318" s="264"/>
      <c r="AT318" s="214"/>
      <c r="AU318" s="214">
        <v>8260</v>
      </c>
      <c r="AV318" s="214">
        <v>157</v>
      </c>
      <c r="AW318" s="214">
        <v>1</v>
      </c>
      <c r="AX318" s="214">
        <v>2358</v>
      </c>
      <c r="AY318" s="214">
        <v>1598</v>
      </c>
      <c r="AZ318" s="214">
        <v>2347</v>
      </c>
      <c r="BA318" s="214">
        <v>2115</v>
      </c>
      <c r="BB318" s="214">
        <v>0</v>
      </c>
      <c r="BC318" s="214">
        <v>8088</v>
      </c>
      <c r="BD318" s="214">
        <v>5224</v>
      </c>
      <c r="BE318" s="214">
        <v>2038</v>
      </c>
      <c r="BF318" s="214">
        <v>826</v>
      </c>
      <c r="BG318" s="214">
        <v>0</v>
      </c>
      <c r="BH318" s="214">
        <v>5425</v>
      </c>
      <c r="BI318" s="214">
        <v>1050</v>
      </c>
      <c r="BJ318" s="214">
        <v>846</v>
      </c>
      <c r="BK318" s="214">
        <v>767</v>
      </c>
      <c r="BL318" s="214">
        <v>0</v>
      </c>
      <c r="BM318" s="214">
        <v>6493</v>
      </c>
      <c r="BN318" s="214">
        <v>1001</v>
      </c>
      <c r="BO318" s="214">
        <v>594</v>
      </c>
      <c r="BP318" s="214">
        <v>0</v>
      </c>
      <c r="BQ318" s="214">
        <v>7090</v>
      </c>
      <c r="BR318" s="214">
        <v>588</v>
      </c>
      <c r="BS318" s="214">
        <v>373</v>
      </c>
      <c r="BT318" s="214">
        <v>37</v>
      </c>
      <c r="BU318" s="214">
        <v>0</v>
      </c>
      <c r="BV318" s="214">
        <v>6469</v>
      </c>
      <c r="BW318" s="214">
        <v>1619</v>
      </c>
      <c r="BX318" s="216">
        <v>0</v>
      </c>
      <c r="BY318" s="261">
        <f t="shared" si="13"/>
        <v>5.2862912805892136E-2</v>
      </c>
      <c r="BZ318" s="261">
        <f t="shared" si="14"/>
        <v>6.5098598241862676E-2</v>
      </c>
      <c r="CA318" s="267"/>
    </row>
    <row r="319" spans="1:79" s="260" customFormat="1" hidden="1" x14ac:dyDescent="0.25">
      <c r="A319" s="257" t="str">
        <f t="shared" si="12"/>
        <v>2013QuebecRegistered nurses</v>
      </c>
      <c r="B319" s="213">
        <v>2013</v>
      </c>
      <c r="C319" s="213"/>
      <c r="D319" s="213"/>
      <c r="E319" s="259" t="s">
        <v>18</v>
      </c>
      <c r="F319" s="209" t="s">
        <v>7</v>
      </c>
      <c r="G319" s="214">
        <v>68962</v>
      </c>
      <c r="H319" s="214">
        <v>4466</v>
      </c>
      <c r="I319" s="214">
        <v>4085</v>
      </c>
      <c r="J319" s="214">
        <v>64496</v>
      </c>
      <c r="K319" s="214">
        <v>3193</v>
      </c>
      <c r="L319" s="214">
        <v>1047</v>
      </c>
      <c r="M319" s="214">
        <v>226</v>
      </c>
      <c r="N319" s="264">
        <v>0</v>
      </c>
      <c r="O319" s="214">
        <v>1028</v>
      </c>
      <c r="P319" s="214">
        <v>732</v>
      </c>
      <c r="Q319" s="214">
        <v>2325</v>
      </c>
      <c r="R319" s="264">
        <v>0</v>
      </c>
      <c r="S319" s="214">
        <v>16724</v>
      </c>
      <c r="T319" s="214">
        <v>34080</v>
      </c>
      <c r="U319" s="214">
        <v>13692</v>
      </c>
      <c r="V319" s="264">
        <v>0</v>
      </c>
      <c r="W319" s="214">
        <v>67716</v>
      </c>
      <c r="X319" s="214">
        <v>45</v>
      </c>
      <c r="Y319" s="214">
        <v>0</v>
      </c>
      <c r="Z319" s="214">
        <v>363</v>
      </c>
      <c r="AA319" s="214">
        <v>0</v>
      </c>
      <c r="AB319" s="264">
        <v>838</v>
      </c>
      <c r="AC319" s="214">
        <v>61762</v>
      </c>
      <c r="AD319" s="214">
        <v>7200</v>
      </c>
      <c r="AE319" s="264">
        <v>0</v>
      </c>
      <c r="AF319" s="265">
        <v>43.1</v>
      </c>
      <c r="AG319" s="214">
        <v>10947</v>
      </c>
      <c r="AH319" s="214">
        <v>17502</v>
      </c>
      <c r="AI319" s="214">
        <v>17090</v>
      </c>
      <c r="AJ319" s="214">
        <v>17766</v>
      </c>
      <c r="AK319" s="214">
        <v>3782</v>
      </c>
      <c r="AL319" s="214">
        <v>1381</v>
      </c>
      <c r="AM319" s="214">
        <v>494</v>
      </c>
      <c r="AN319" s="264">
        <v>0</v>
      </c>
      <c r="AO319" s="214"/>
      <c r="AP319" s="214"/>
      <c r="AQ319" s="214"/>
      <c r="AR319" s="214"/>
      <c r="AS319" s="264"/>
      <c r="AT319" s="214"/>
      <c r="AU319" s="214">
        <v>66286</v>
      </c>
      <c r="AV319" s="214">
        <v>2676</v>
      </c>
      <c r="AW319" s="214">
        <v>0</v>
      </c>
      <c r="AX319" s="214">
        <v>24087</v>
      </c>
      <c r="AY319" s="214">
        <v>14910</v>
      </c>
      <c r="AZ319" s="214">
        <v>15151</v>
      </c>
      <c r="BA319" s="214">
        <v>14814</v>
      </c>
      <c r="BB319" s="214">
        <v>0</v>
      </c>
      <c r="BC319" s="214">
        <v>67716</v>
      </c>
      <c r="BD319" s="214">
        <v>39862</v>
      </c>
      <c r="BE319" s="214">
        <v>21754</v>
      </c>
      <c r="BF319" s="214">
        <v>6046</v>
      </c>
      <c r="BG319" s="264">
        <v>54</v>
      </c>
      <c r="BH319" s="214">
        <v>38365</v>
      </c>
      <c r="BI319" s="214">
        <v>7800</v>
      </c>
      <c r="BJ319" s="214">
        <v>7645</v>
      </c>
      <c r="BK319" s="214">
        <v>13859</v>
      </c>
      <c r="BL319" s="214">
        <v>47</v>
      </c>
      <c r="BM319" s="214">
        <v>54208</v>
      </c>
      <c r="BN319" s="214">
        <v>3622</v>
      </c>
      <c r="BO319" s="214">
        <v>9798</v>
      </c>
      <c r="BP319" s="214">
        <v>88</v>
      </c>
      <c r="BQ319" s="214">
        <v>58555</v>
      </c>
      <c r="BR319" s="214">
        <v>5049</v>
      </c>
      <c r="BS319" s="214">
        <v>2664</v>
      </c>
      <c r="BT319" s="214">
        <v>933</v>
      </c>
      <c r="BU319" s="214">
        <v>515</v>
      </c>
      <c r="BV319" s="214">
        <v>60611</v>
      </c>
      <c r="BW319" s="214">
        <v>7063</v>
      </c>
      <c r="BX319" s="266">
        <v>42</v>
      </c>
      <c r="BY319" s="261">
        <f t="shared" si="13"/>
        <v>6.476030277544155E-2</v>
      </c>
      <c r="BZ319" s="261">
        <f t="shared" si="14"/>
        <v>5.923552101157159E-2</v>
      </c>
      <c r="CA319" s="267"/>
    </row>
    <row r="320" spans="1:79" s="260" customFormat="1" hidden="1" x14ac:dyDescent="0.25">
      <c r="A320" s="257" t="str">
        <f t="shared" si="12"/>
        <v>2013OntarioRegistered nurses</v>
      </c>
      <c r="B320" s="213">
        <v>2013</v>
      </c>
      <c r="C320" s="213"/>
      <c r="D320" s="213"/>
      <c r="E320" s="259" t="s">
        <v>19</v>
      </c>
      <c r="F320" s="209" t="s">
        <v>7</v>
      </c>
      <c r="G320" s="214">
        <v>106547</v>
      </c>
      <c r="H320" s="214">
        <v>5478</v>
      </c>
      <c r="I320" s="214">
        <v>8593</v>
      </c>
      <c r="J320" s="214">
        <v>101069</v>
      </c>
      <c r="K320" s="214">
        <v>4014</v>
      </c>
      <c r="L320" s="214">
        <v>1208</v>
      </c>
      <c r="M320" s="214">
        <v>256</v>
      </c>
      <c r="N320" s="264">
        <v>0</v>
      </c>
      <c r="O320" s="214">
        <v>774</v>
      </c>
      <c r="P320" s="214">
        <v>2169</v>
      </c>
      <c r="Q320" s="214">
        <v>5650</v>
      </c>
      <c r="R320" s="264">
        <v>0</v>
      </c>
      <c r="S320" s="214">
        <v>17662</v>
      </c>
      <c r="T320" s="214">
        <v>49478</v>
      </c>
      <c r="U320" s="214">
        <v>33928</v>
      </c>
      <c r="V320" s="264">
        <v>1</v>
      </c>
      <c r="W320" s="214">
        <v>94099</v>
      </c>
      <c r="X320" s="264">
        <v>585</v>
      </c>
      <c r="Y320" s="264">
        <v>2187</v>
      </c>
      <c r="Z320" s="214">
        <v>2426</v>
      </c>
      <c r="AA320" s="214">
        <v>3780</v>
      </c>
      <c r="AB320" s="214">
        <v>3470</v>
      </c>
      <c r="AC320" s="214">
        <v>100607</v>
      </c>
      <c r="AD320" s="214">
        <v>5940</v>
      </c>
      <c r="AE320" s="264">
        <v>0</v>
      </c>
      <c r="AF320" s="265">
        <v>47</v>
      </c>
      <c r="AG320" s="214">
        <v>11970</v>
      </c>
      <c r="AH320" s="214">
        <v>19540</v>
      </c>
      <c r="AI320" s="214">
        <v>26248</v>
      </c>
      <c r="AJ320" s="214">
        <v>29338</v>
      </c>
      <c r="AK320" s="214">
        <v>12299</v>
      </c>
      <c r="AL320" s="214">
        <v>5256</v>
      </c>
      <c r="AM320" s="214">
        <v>1895</v>
      </c>
      <c r="AN320" s="264">
        <v>1</v>
      </c>
      <c r="AO320" s="214"/>
      <c r="AP320" s="214"/>
      <c r="AQ320" s="214"/>
      <c r="AR320" s="214"/>
      <c r="AS320" s="264"/>
      <c r="AT320" s="264"/>
      <c r="AU320" s="214">
        <v>94035</v>
      </c>
      <c r="AV320" s="214">
        <v>12387</v>
      </c>
      <c r="AW320" s="214">
        <v>125</v>
      </c>
      <c r="AX320" s="214">
        <v>26383</v>
      </c>
      <c r="AY320" s="214">
        <v>21941</v>
      </c>
      <c r="AZ320" s="214">
        <v>25085</v>
      </c>
      <c r="BA320" s="214">
        <v>33103</v>
      </c>
      <c r="BB320" s="264">
        <v>35</v>
      </c>
      <c r="BC320" s="214">
        <v>94099</v>
      </c>
      <c r="BD320" s="214">
        <v>62547</v>
      </c>
      <c r="BE320" s="214">
        <v>24559</v>
      </c>
      <c r="BF320" s="214">
        <v>6993</v>
      </c>
      <c r="BG320" s="264">
        <v>0</v>
      </c>
      <c r="BH320" s="214">
        <v>60269</v>
      </c>
      <c r="BI320" s="214">
        <v>15855</v>
      </c>
      <c r="BJ320" s="214">
        <v>7870</v>
      </c>
      <c r="BK320" s="214">
        <v>10105</v>
      </c>
      <c r="BL320" s="264">
        <v>0</v>
      </c>
      <c r="BM320" s="214">
        <v>71026</v>
      </c>
      <c r="BN320" s="214">
        <v>5322</v>
      </c>
      <c r="BO320" s="214">
        <v>17751</v>
      </c>
      <c r="BP320" s="214">
        <v>0</v>
      </c>
      <c r="BQ320" s="214">
        <v>85294</v>
      </c>
      <c r="BR320" s="214">
        <v>6634</v>
      </c>
      <c r="BS320" s="214">
        <v>2102</v>
      </c>
      <c r="BT320" s="215" t="s">
        <v>233</v>
      </c>
      <c r="BU320" s="264">
        <v>69</v>
      </c>
      <c r="BV320" s="214">
        <v>88567</v>
      </c>
      <c r="BW320" s="214">
        <v>5532</v>
      </c>
      <c r="BX320" s="216">
        <v>0</v>
      </c>
      <c r="BY320" s="261">
        <f t="shared" si="13"/>
        <v>5.1413930002721805E-2</v>
      </c>
      <c r="BZ320" s="261">
        <f t="shared" si="14"/>
        <v>8.0649854055017969E-2</v>
      </c>
      <c r="CA320" s="267"/>
    </row>
    <row r="321" spans="1:79" s="260" customFormat="1" hidden="1" x14ac:dyDescent="0.25">
      <c r="A321" s="257" t="str">
        <f t="shared" si="12"/>
        <v>2013ManitobaRegistered nurses</v>
      </c>
      <c r="B321" s="213">
        <v>2013</v>
      </c>
      <c r="C321" s="213"/>
      <c r="D321" s="213"/>
      <c r="E321" s="209" t="s">
        <v>20</v>
      </c>
      <c r="F321" s="209" t="s">
        <v>7</v>
      </c>
      <c r="G321" s="214">
        <v>12318</v>
      </c>
      <c r="H321" s="214">
        <v>659</v>
      </c>
      <c r="I321" s="214">
        <v>588</v>
      </c>
      <c r="J321" s="214">
        <v>11659</v>
      </c>
      <c r="K321" s="214">
        <v>477</v>
      </c>
      <c r="L321" s="214">
        <v>158</v>
      </c>
      <c r="M321" s="214">
        <v>24</v>
      </c>
      <c r="N321" s="264">
        <v>0</v>
      </c>
      <c r="O321" s="214">
        <v>124</v>
      </c>
      <c r="P321" s="214">
        <v>127</v>
      </c>
      <c r="Q321" s="214">
        <v>337</v>
      </c>
      <c r="R321" s="264">
        <v>0</v>
      </c>
      <c r="S321" s="214">
        <v>2285</v>
      </c>
      <c r="T321" s="214">
        <v>5980</v>
      </c>
      <c r="U321" s="214">
        <v>3394</v>
      </c>
      <c r="V321" s="264">
        <v>0</v>
      </c>
      <c r="W321" s="214">
        <v>12070</v>
      </c>
      <c r="X321" s="214">
        <v>0</v>
      </c>
      <c r="Y321" s="214">
        <v>0</v>
      </c>
      <c r="Z321" s="214">
        <v>0</v>
      </c>
      <c r="AA321" s="214">
        <v>17</v>
      </c>
      <c r="AB321" s="214">
        <v>231</v>
      </c>
      <c r="AC321" s="214">
        <v>11133</v>
      </c>
      <c r="AD321" s="214">
        <v>937</v>
      </c>
      <c r="AE321" s="264">
        <v>0</v>
      </c>
      <c r="AF321" s="265">
        <v>45.9</v>
      </c>
      <c r="AG321" s="214">
        <v>1431</v>
      </c>
      <c r="AH321" s="214">
        <v>2604</v>
      </c>
      <c r="AI321" s="214">
        <v>3090</v>
      </c>
      <c r="AJ321" s="214">
        <v>3511</v>
      </c>
      <c r="AK321" s="214">
        <v>1168</v>
      </c>
      <c r="AL321" s="214">
        <v>411</v>
      </c>
      <c r="AM321" s="214">
        <v>103</v>
      </c>
      <c r="AN321" s="264">
        <v>0</v>
      </c>
      <c r="AO321" s="214"/>
      <c r="AP321" s="214"/>
      <c r="AQ321" s="214"/>
      <c r="AR321" s="214"/>
      <c r="AS321" s="264"/>
      <c r="AT321" s="264"/>
      <c r="AU321" s="214">
        <v>11243</v>
      </c>
      <c r="AV321" s="214">
        <v>1073</v>
      </c>
      <c r="AW321" s="264">
        <v>2</v>
      </c>
      <c r="AX321" s="214">
        <v>4134</v>
      </c>
      <c r="AY321" s="214">
        <v>2227</v>
      </c>
      <c r="AZ321" s="214">
        <v>3048</v>
      </c>
      <c r="BA321" s="214">
        <v>2909</v>
      </c>
      <c r="BB321" s="264">
        <v>0</v>
      </c>
      <c r="BC321" s="214">
        <v>12070</v>
      </c>
      <c r="BD321" s="214">
        <v>5576</v>
      </c>
      <c r="BE321" s="214">
        <v>5339</v>
      </c>
      <c r="BF321" s="214">
        <v>980</v>
      </c>
      <c r="BG321" s="264">
        <v>175</v>
      </c>
      <c r="BH321" s="214">
        <v>7329</v>
      </c>
      <c r="BI321" s="214">
        <v>1914</v>
      </c>
      <c r="BJ321" s="214">
        <v>1399</v>
      </c>
      <c r="BK321" s="214">
        <v>1370</v>
      </c>
      <c r="BL321" s="214">
        <v>58</v>
      </c>
      <c r="BM321" s="214">
        <v>9031</v>
      </c>
      <c r="BN321" s="214">
        <v>854</v>
      </c>
      <c r="BO321" s="214">
        <v>2055</v>
      </c>
      <c r="BP321" s="214">
        <v>130</v>
      </c>
      <c r="BQ321" s="214">
        <v>9511</v>
      </c>
      <c r="BR321" s="214">
        <v>920</v>
      </c>
      <c r="BS321" s="214">
        <v>1137</v>
      </c>
      <c r="BT321" s="214">
        <v>419</v>
      </c>
      <c r="BU321" s="264">
        <v>83</v>
      </c>
      <c r="BV321" s="214">
        <v>9315</v>
      </c>
      <c r="BW321" s="214">
        <v>2753</v>
      </c>
      <c r="BX321" s="216">
        <v>2</v>
      </c>
      <c r="BY321" s="261">
        <f t="shared" si="13"/>
        <v>5.3498944633869137E-2</v>
      </c>
      <c r="BZ321" s="261">
        <f t="shared" si="14"/>
        <v>4.7735021919142716E-2</v>
      </c>
      <c r="CA321" s="267"/>
    </row>
    <row r="322" spans="1:79" s="260" customFormat="1" hidden="1" x14ac:dyDescent="0.25">
      <c r="A322" s="257" t="str">
        <f t="shared" si="12"/>
        <v>2013SaskatchewanRegistered nurses</v>
      </c>
      <c r="B322" s="213">
        <v>2013</v>
      </c>
      <c r="C322" s="213"/>
      <c r="D322" s="213"/>
      <c r="E322" s="259" t="s">
        <v>21</v>
      </c>
      <c r="F322" s="209" t="s">
        <v>7</v>
      </c>
      <c r="G322" s="214">
        <v>10372</v>
      </c>
      <c r="H322" s="214">
        <v>818</v>
      </c>
      <c r="I322" s="214">
        <v>863</v>
      </c>
      <c r="J322" s="214">
        <v>9554</v>
      </c>
      <c r="K322" s="214">
        <v>606</v>
      </c>
      <c r="L322" s="214">
        <v>161</v>
      </c>
      <c r="M322" s="214">
        <v>51</v>
      </c>
      <c r="N322" s="264">
        <v>0</v>
      </c>
      <c r="O322" s="214">
        <v>241</v>
      </c>
      <c r="P322" s="214">
        <v>180</v>
      </c>
      <c r="Q322" s="214">
        <v>442</v>
      </c>
      <c r="R322" s="264">
        <v>0</v>
      </c>
      <c r="S322" s="214">
        <v>2421</v>
      </c>
      <c r="T322" s="214">
        <v>4290</v>
      </c>
      <c r="U322" s="214">
        <v>2843</v>
      </c>
      <c r="V322" s="264">
        <v>0</v>
      </c>
      <c r="W322" s="214">
        <v>10102</v>
      </c>
      <c r="X322" s="214">
        <v>25</v>
      </c>
      <c r="Y322" s="214">
        <v>17</v>
      </c>
      <c r="Z322" s="214">
        <v>73</v>
      </c>
      <c r="AA322" s="214">
        <v>65</v>
      </c>
      <c r="AB322" s="214">
        <v>90</v>
      </c>
      <c r="AC322" s="214">
        <v>9759</v>
      </c>
      <c r="AD322" s="214">
        <v>613</v>
      </c>
      <c r="AE322" s="264">
        <v>0</v>
      </c>
      <c r="AF322" s="265">
        <v>44.7</v>
      </c>
      <c r="AG322" s="214">
        <v>1675</v>
      </c>
      <c r="AH322" s="214">
        <v>2272</v>
      </c>
      <c r="AI322" s="214">
        <v>2159</v>
      </c>
      <c r="AJ322" s="214">
        <v>2794</v>
      </c>
      <c r="AK322" s="214">
        <v>1022</v>
      </c>
      <c r="AL322" s="214">
        <v>349</v>
      </c>
      <c r="AM322" s="214">
        <v>101</v>
      </c>
      <c r="AN322" s="264">
        <v>0</v>
      </c>
      <c r="AO322" s="214"/>
      <c r="AP322" s="214"/>
      <c r="AQ322" s="214"/>
      <c r="AR322" s="214"/>
      <c r="AS322" s="264"/>
      <c r="AT322" s="264"/>
      <c r="AU322" s="214">
        <v>9711</v>
      </c>
      <c r="AV322" s="214">
        <v>661</v>
      </c>
      <c r="AW322" s="214">
        <v>0</v>
      </c>
      <c r="AX322" s="214">
        <v>3589</v>
      </c>
      <c r="AY322" s="214">
        <v>1718</v>
      </c>
      <c r="AZ322" s="214">
        <v>2123</v>
      </c>
      <c r="BA322" s="214">
        <v>2942</v>
      </c>
      <c r="BB322" s="264">
        <v>0</v>
      </c>
      <c r="BC322" s="214">
        <v>10102</v>
      </c>
      <c r="BD322" s="214">
        <v>5967</v>
      </c>
      <c r="BE322" s="214">
        <v>2741</v>
      </c>
      <c r="BF322" s="214">
        <v>1388</v>
      </c>
      <c r="BG322" s="264">
        <v>6</v>
      </c>
      <c r="BH322" s="214">
        <v>6022</v>
      </c>
      <c r="BI322" s="214">
        <v>1769</v>
      </c>
      <c r="BJ322" s="214">
        <v>1109</v>
      </c>
      <c r="BK322" s="214">
        <v>1172</v>
      </c>
      <c r="BL322" s="264">
        <v>30</v>
      </c>
      <c r="BM322" s="214">
        <v>8098</v>
      </c>
      <c r="BN322" s="214">
        <v>624</v>
      </c>
      <c r="BO322" s="214">
        <v>1352</v>
      </c>
      <c r="BP322" s="264">
        <v>28</v>
      </c>
      <c r="BQ322" s="214">
        <v>9129</v>
      </c>
      <c r="BR322" s="214">
        <v>438</v>
      </c>
      <c r="BS322" s="214">
        <v>475</v>
      </c>
      <c r="BT322" s="214">
        <v>31</v>
      </c>
      <c r="BU322" s="264">
        <v>29</v>
      </c>
      <c r="BV322" s="214">
        <v>8042</v>
      </c>
      <c r="BW322" s="214">
        <v>2060</v>
      </c>
      <c r="BX322" s="266">
        <v>0</v>
      </c>
      <c r="BY322" s="261">
        <f t="shared" si="13"/>
        <v>7.8866178172001547E-2</v>
      </c>
      <c r="BZ322" s="261">
        <f t="shared" si="14"/>
        <v>8.3204782105669103E-2</v>
      </c>
      <c r="CA322" s="267"/>
    </row>
    <row r="323" spans="1:79" s="260" customFormat="1" hidden="1" x14ac:dyDescent="0.25">
      <c r="A323" s="257" t="str">
        <f t="shared" si="12"/>
        <v>2013AlbertaRegistered nurses</v>
      </c>
      <c r="B323" s="213">
        <v>2013</v>
      </c>
      <c r="C323" s="213"/>
      <c r="D323" s="213"/>
      <c r="E323" s="259" t="s">
        <v>22</v>
      </c>
      <c r="F323" s="209" t="s">
        <v>7</v>
      </c>
      <c r="G323" s="214">
        <v>32538</v>
      </c>
      <c r="H323" s="214">
        <v>2945</v>
      </c>
      <c r="I323" s="214">
        <v>1960</v>
      </c>
      <c r="J323" s="214">
        <v>29593</v>
      </c>
      <c r="K323" s="214">
        <v>2112</v>
      </c>
      <c r="L323" s="214">
        <v>693</v>
      </c>
      <c r="M323" s="214">
        <v>140</v>
      </c>
      <c r="N323" s="264">
        <v>0</v>
      </c>
      <c r="O323" s="214">
        <v>709</v>
      </c>
      <c r="P323" s="214">
        <v>445</v>
      </c>
      <c r="Q323" s="214">
        <v>806</v>
      </c>
      <c r="R323" s="264">
        <v>0</v>
      </c>
      <c r="S323" s="214">
        <v>7281</v>
      </c>
      <c r="T323" s="214">
        <v>14328</v>
      </c>
      <c r="U323" s="214">
        <v>7984</v>
      </c>
      <c r="V323" s="264">
        <v>0</v>
      </c>
      <c r="W323" s="214">
        <v>31771</v>
      </c>
      <c r="X323" s="214">
        <v>37</v>
      </c>
      <c r="Y323" s="264">
        <v>7</v>
      </c>
      <c r="Z323" s="214">
        <v>274</v>
      </c>
      <c r="AA323" s="264">
        <v>45</v>
      </c>
      <c r="AB323" s="214">
        <v>404</v>
      </c>
      <c r="AC323" s="214">
        <v>30755</v>
      </c>
      <c r="AD323" s="214">
        <v>1783</v>
      </c>
      <c r="AE323" s="264">
        <v>0</v>
      </c>
      <c r="AF323" s="265">
        <v>44.1</v>
      </c>
      <c r="AG323" s="214">
        <v>4917</v>
      </c>
      <c r="AH323" s="214">
        <v>8018</v>
      </c>
      <c r="AI323" s="214">
        <v>7677</v>
      </c>
      <c r="AJ323" s="214">
        <v>7738</v>
      </c>
      <c r="AK323" s="214">
        <v>2784</v>
      </c>
      <c r="AL323" s="214">
        <v>1100</v>
      </c>
      <c r="AM323" s="214">
        <v>304</v>
      </c>
      <c r="AN323" s="264">
        <v>0</v>
      </c>
      <c r="AO323" s="214"/>
      <c r="AP323" s="214"/>
      <c r="AQ323" s="214"/>
      <c r="AR323" s="214"/>
      <c r="AS323" s="264"/>
      <c r="AT323" s="264"/>
      <c r="AU323" s="214">
        <v>29056</v>
      </c>
      <c r="AV323" s="214">
        <v>3396</v>
      </c>
      <c r="AW323" s="264">
        <v>86</v>
      </c>
      <c r="AX323" s="214">
        <v>11972</v>
      </c>
      <c r="AY323" s="214">
        <v>6141</v>
      </c>
      <c r="AZ323" s="214">
        <v>6740</v>
      </c>
      <c r="BA323" s="214">
        <v>7685</v>
      </c>
      <c r="BB323" s="264">
        <v>0</v>
      </c>
      <c r="BC323" s="214">
        <v>31771</v>
      </c>
      <c r="BD323" s="214">
        <v>12791</v>
      </c>
      <c r="BE323" s="214">
        <v>14515</v>
      </c>
      <c r="BF323" s="214">
        <v>4465</v>
      </c>
      <c r="BG323" s="214">
        <v>0</v>
      </c>
      <c r="BH323" s="214">
        <v>16011</v>
      </c>
      <c r="BI323" s="214">
        <v>4146</v>
      </c>
      <c r="BJ323" s="214">
        <v>1678</v>
      </c>
      <c r="BK323" s="214">
        <v>3355</v>
      </c>
      <c r="BL323" s="214">
        <v>6581</v>
      </c>
      <c r="BM323" s="214">
        <v>18797</v>
      </c>
      <c r="BN323" s="214">
        <v>2163</v>
      </c>
      <c r="BO323" s="214">
        <v>3771</v>
      </c>
      <c r="BP323" s="214">
        <v>7040</v>
      </c>
      <c r="BQ323" s="214">
        <v>22247</v>
      </c>
      <c r="BR323" s="214">
        <v>1027</v>
      </c>
      <c r="BS323" s="214">
        <v>956</v>
      </c>
      <c r="BT323" s="214">
        <v>210</v>
      </c>
      <c r="BU323" s="214">
        <v>7331</v>
      </c>
      <c r="BV323" s="214">
        <v>28765</v>
      </c>
      <c r="BW323" s="214">
        <v>3005</v>
      </c>
      <c r="BX323" s="216">
        <v>1</v>
      </c>
      <c r="BY323" s="261">
        <f t="shared" si="13"/>
        <v>9.0509558055197004E-2</v>
      </c>
      <c r="BZ323" s="261">
        <f t="shared" si="14"/>
        <v>6.0237261048620074E-2</v>
      </c>
      <c r="CA323" s="267"/>
    </row>
    <row r="324" spans="1:79" s="260" customFormat="1" hidden="1" x14ac:dyDescent="0.25">
      <c r="A324" s="257" t="str">
        <f t="shared" si="12"/>
        <v>2013British ColumbiaRegistered nurses</v>
      </c>
      <c r="B324" s="213">
        <v>2013</v>
      </c>
      <c r="C324" s="213"/>
      <c r="D324" s="213"/>
      <c r="E324" s="259" t="s">
        <v>23</v>
      </c>
      <c r="F324" s="209" t="s">
        <v>7</v>
      </c>
      <c r="G324" s="214">
        <v>34632</v>
      </c>
      <c r="H324" s="214">
        <v>2939</v>
      </c>
      <c r="I324" s="214">
        <v>2229</v>
      </c>
      <c r="J324" s="214">
        <v>31693</v>
      </c>
      <c r="K324" s="214">
        <v>1912</v>
      </c>
      <c r="L324" s="214">
        <v>816</v>
      </c>
      <c r="M324" s="214">
        <v>210</v>
      </c>
      <c r="N324" s="264">
        <v>1</v>
      </c>
      <c r="O324" s="214">
        <v>690</v>
      </c>
      <c r="P324" s="214">
        <v>505</v>
      </c>
      <c r="Q324" s="214">
        <v>1033</v>
      </c>
      <c r="R324" s="214">
        <v>1</v>
      </c>
      <c r="S324" s="214">
        <v>6997</v>
      </c>
      <c r="T324" s="214">
        <v>15349</v>
      </c>
      <c r="U324" s="214">
        <v>9347</v>
      </c>
      <c r="V324" s="214">
        <v>0</v>
      </c>
      <c r="W324" s="214">
        <v>31593</v>
      </c>
      <c r="X324" s="214">
        <v>17</v>
      </c>
      <c r="Y324" s="214">
        <v>335</v>
      </c>
      <c r="Z324" s="214">
        <v>0</v>
      </c>
      <c r="AA324" s="214">
        <v>489</v>
      </c>
      <c r="AB324" s="214">
        <v>2198</v>
      </c>
      <c r="AC324" s="214">
        <v>32116</v>
      </c>
      <c r="AD324" s="214">
        <v>2516</v>
      </c>
      <c r="AE324" s="264">
        <v>0</v>
      </c>
      <c r="AF324" s="265">
        <v>45.1</v>
      </c>
      <c r="AG324" s="214">
        <v>4789</v>
      </c>
      <c r="AH324" s="214">
        <v>7845</v>
      </c>
      <c r="AI324" s="214">
        <v>7970</v>
      </c>
      <c r="AJ324" s="214">
        <v>9237</v>
      </c>
      <c r="AK324" s="214">
        <v>3189</v>
      </c>
      <c r="AL324" s="214">
        <v>1243</v>
      </c>
      <c r="AM324" s="214">
        <v>358</v>
      </c>
      <c r="AN324" s="214">
        <v>1</v>
      </c>
      <c r="AO324" s="214"/>
      <c r="AP324" s="214"/>
      <c r="AQ324" s="214"/>
      <c r="AR324" s="214"/>
      <c r="AS324" s="264"/>
      <c r="AT324" s="214"/>
      <c r="AU324" s="214">
        <v>29011</v>
      </c>
      <c r="AV324" s="214">
        <v>5301</v>
      </c>
      <c r="AW324" s="214">
        <v>320</v>
      </c>
      <c r="AX324" s="214">
        <v>11223</v>
      </c>
      <c r="AY324" s="214">
        <v>6834</v>
      </c>
      <c r="AZ324" s="214">
        <v>7650</v>
      </c>
      <c r="BA324" s="214">
        <v>8340</v>
      </c>
      <c r="BB324" s="214">
        <v>585</v>
      </c>
      <c r="BC324" s="214">
        <v>31593</v>
      </c>
      <c r="BD324" s="214">
        <v>15166</v>
      </c>
      <c r="BE324" s="214">
        <v>7164</v>
      </c>
      <c r="BF324" s="214">
        <v>9260</v>
      </c>
      <c r="BG324" s="214">
        <v>3</v>
      </c>
      <c r="BH324" s="214">
        <v>20501</v>
      </c>
      <c r="BI324" s="214">
        <v>4878</v>
      </c>
      <c r="BJ324" s="214">
        <v>2229</v>
      </c>
      <c r="BK324" s="214">
        <v>2808</v>
      </c>
      <c r="BL324" s="214">
        <v>1177</v>
      </c>
      <c r="BM324" s="214">
        <v>24738</v>
      </c>
      <c r="BN324" s="214">
        <v>2353</v>
      </c>
      <c r="BO324" s="214">
        <v>4316</v>
      </c>
      <c r="BP324" s="214">
        <v>186</v>
      </c>
      <c r="BQ324" s="214">
        <v>28196</v>
      </c>
      <c r="BR324" s="214">
        <v>1315</v>
      </c>
      <c r="BS324" s="214">
        <v>1664</v>
      </c>
      <c r="BT324" s="264">
        <v>229</v>
      </c>
      <c r="BU324" s="214">
        <v>189</v>
      </c>
      <c r="BV324" s="214">
        <v>29259</v>
      </c>
      <c r="BW324" s="214">
        <v>2315</v>
      </c>
      <c r="BX324" s="266">
        <v>19</v>
      </c>
      <c r="BY324" s="261">
        <f t="shared" si="13"/>
        <v>8.4863709863709863E-2</v>
      </c>
      <c r="BZ324" s="261">
        <f t="shared" si="14"/>
        <v>6.4362439362439364E-2</v>
      </c>
      <c r="CA324" s="267"/>
    </row>
    <row r="325" spans="1:79" s="260" customFormat="1" hidden="1" x14ac:dyDescent="0.25">
      <c r="A325" s="257" t="str">
        <f t="shared" si="12"/>
        <v>2013YukonRegistered nurses</v>
      </c>
      <c r="B325" s="213">
        <v>2013</v>
      </c>
      <c r="C325" s="213"/>
      <c r="D325" s="213"/>
      <c r="E325" s="209" t="s">
        <v>24</v>
      </c>
      <c r="F325" s="209" t="s">
        <v>7</v>
      </c>
      <c r="G325" s="214">
        <v>385</v>
      </c>
      <c r="H325" s="214">
        <v>73</v>
      </c>
      <c r="I325" s="214">
        <v>63</v>
      </c>
      <c r="J325" s="214">
        <v>312</v>
      </c>
      <c r="K325" s="214">
        <v>44</v>
      </c>
      <c r="L325" s="214">
        <v>21</v>
      </c>
      <c r="M325" s="214">
        <v>8</v>
      </c>
      <c r="N325" s="264">
        <v>0</v>
      </c>
      <c r="O325" s="214">
        <v>27</v>
      </c>
      <c r="P325" s="214">
        <v>17</v>
      </c>
      <c r="Q325" s="214">
        <v>19</v>
      </c>
      <c r="R325" s="264">
        <v>0</v>
      </c>
      <c r="S325" s="214">
        <v>70</v>
      </c>
      <c r="T325" s="214">
        <v>155</v>
      </c>
      <c r="U325" s="214">
        <v>87</v>
      </c>
      <c r="V325" s="264">
        <v>0</v>
      </c>
      <c r="W325" s="214">
        <v>382</v>
      </c>
      <c r="X325" s="264">
        <v>0</v>
      </c>
      <c r="Y325" s="264">
        <v>0</v>
      </c>
      <c r="Z325" s="264">
        <v>0</v>
      </c>
      <c r="AA325" s="215">
        <v>2</v>
      </c>
      <c r="AB325" s="215">
        <v>1</v>
      </c>
      <c r="AC325" s="214">
        <v>350</v>
      </c>
      <c r="AD325" s="214">
        <v>35</v>
      </c>
      <c r="AE325" s="264">
        <v>0</v>
      </c>
      <c r="AF325" s="265">
        <v>43.7</v>
      </c>
      <c r="AG325" s="214">
        <v>55</v>
      </c>
      <c r="AH325" s="214">
        <v>104</v>
      </c>
      <c r="AI325" s="214">
        <v>78</v>
      </c>
      <c r="AJ325" s="214">
        <v>113</v>
      </c>
      <c r="AK325" s="214">
        <v>29</v>
      </c>
      <c r="AL325" s="214">
        <v>5</v>
      </c>
      <c r="AM325" s="214">
        <v>1</v>
      </c>
      <c r="AN325" s="264">
        <v>0</v>
      </c>
      <c r="AO325" s="214"/>
      <c r="AP325" s="214"/>
      <c r="AQ325" s="214"/>
      <c r="AR325" s="214"/>
      <c r="AS325" s="264"/>
      <c r="AT325" s="264"/>
      <c r="AU325" s="214">
        <v>349</v>
      </c>
      <c r="AV325" s="214">
        <v>36</v>
      </c>
      <c r="AW325" s="264">
        <v>0</v>
      </c>
      <c r="AX325" s="214">
        <v>149</v>
      </c>
      <c r="AY325" s="214">
        <v>86</v>
      </c>
      <c r="AZ325" s="214">
        <v>74</v>
      </c>
      <c r="BA325" s="214">
        <v>76</v>
      </c>
      <c r="BB325" s="264">
        <v>0</v>
      </c>
      <c r="BC325" s="214">
        <v>382</v>
      </c>
      <c r="BD325" s="214">
        <v>172</v>
      </c>
      <c r="BE325" s="214">
        <v>136</v>
      </c>
      <c r="BF325" s="214">
        <v>72</v>
      </c>
      <c r="BG325" s="214">
        <v>2</v>
      </c>
      <c r="BH325" s="214">
        <v>182</v>
      </c>
      <c r="BI325" s="214">
        <v>129</v>
      </c>
      <c r="BJ325" s="214">
        <v>28</v>
      </c>
      <c r="BK325" s="214">
        <v>42</v>
      </c>
      <c r="BL325" s="264">
        <v>1</v>
      </c>
      <c r="BM325" s="214">
        <v>301</v>
      </c>
      <c r="BN325" s="214">
        <v>40</v>
      </c>
      <c r="BO325" s="214">
        <v>40</v>
      </c>
      <c r="BP325" s="264">
        <v>1</v>
      </c>
      <c r="BQ325" s="214">
        <v>339</v>
      </c>
      <c r="BR325" s="214">
        <v>28</v>
      </c>
      <c r="BS325" s="275">
        <v>13</v>
      </c>
      <c r="BT325" s="215">
        <v>1</v>
      </c>
      <c r="BU325" s="215">
        <v>1</v>
      </c>
      <c r="BV325" s="214">
        <v>283</v>
      </c>
      <c r="BW325" s="214">
        <v>99</v>
      </c>
      <c r="BX325" s="216">
        <v>0</v>
      </c>
      <c r="BY325" s="261">
        <f t="shared" si="13"/>
        <v>0.18961038961038962</v>
      </c>
      <c r="BZ325" s="261">
        <f t="shared" si="14"/>
        <v>0.16363636363636364</v>
      </c>
      <c r="CA325" s="267"/>
    </row>
    <row r="326" spans="1:79" s="260" customFormat="1" hidden="1" x14ac:dyDescent="0.25">
      <c r="A326" s="257" t="str">
        <f t="shared" ref="A326:A389" si="15">CONCATENATE(B326,E326,F326)</f>
        <v>2013Northwest Territories/NunavutRegistered nurses</v>
      </c>
      <c r="B326" s="213">
        <v>2013</v>
      </c>
      <c r="C326" s="213"/>
      <c r="D326" s="213"/>
      <c r="E326" s="259" t="s">
        <v>152</v>
      </c>
      <c r="F326" s="209" t="s">
        <v>7</v>
      </c>
      <c r="G326" s="214">
        <v>1093</v>
      </c>
      <c r="H326" s="214">
        <v>226</v>
      </c>
      <c r="I326" s="214">
        <v>199</v>
      </c>
      <c r="J326" s="214">
        <v>867</v>
      </c>
      <c r="K326" s="214">
        <v>94</v>
      </c>
      <c r="L326" s="214">
        <v>93</v>
      </c>
      <c r="M326" s="214">
        <v>39</v>
      </c>
      <c r="N326" s="264">
        <v>0</v>
      </c>
      <c r="O326" s="214">
        <v>53</v>
      </c>
      <c r="P326" s="214">
        <v>83</v>
      </c>
      <c r="Q326" s="214">
        <v>63</v>
      </c>
      <c r="R326" s="264">
        <v>0</v>
      </c>
      <c r="S326" s="214">
        <v>184</v>
      </c>
      <c r="T326" s="214">
        <v>398</v>
      </c>
      <c r="U326" s="214">
        <v>285</v>
      </c>
      <c r="V326" s="264">
        <v>0</v>
      </c>
      <c r="W326" s="214">
        <v>1086</v>
      </c>
      <c r="X326" s="214">
        <v>0</v>
      </c>
      <c r="Y326" s="214">
        <v>0</v>
      </c>
      <c r="Z326" s="215" t="s">
        <v>312</v>
      </c>
      <c r="AA326" s="214">
        <v>0</v>
      </c>
      <c r="AB326" s="215" t="s">
        <v>312</v>
      </c>
      <c r="AC326" s="214">
        <v>977</v>
      </c>
      <c r="AD326" s="214">
        <v>116</v>
      </c>
      <c r="AE326" s="264">
        <v>0</v>
      </c>
      <c r="AF326" s="265">
        <v>45.6</v>
      </c>
      <c r="AG326" s="214">
        <v>122</v>
      </c>
      <c r="AH326" s="214">
        <v>300</v>
      </c>
      <c r="AI326" s="214">
        <v>206</v>
      </c>
      <c r="AJ326" s="214">
        <v>282</v>
      </c>
      <c r="AK326" s="214">
        <v>119</v>
      </c>
      <c r="AL326" s="214">
        <v>46</v>
      </c>
      <c r="AM326" s="214">
        <v>18</v>
      </c>
      <c r="AN326" s="264">
        <v>0</v>
      </c>
      <c r="AO326" s="214"/>
      <c r="AP326" s="214"/>
      <c r="AQ326" s="214"/>
      <c r="AR326" s="214"/>
      <c r="AS326" s="264"/>
      <c r="AT326" s="264"/>
      <c r="AU326" s="214">
        <v>1009</v>
      </c>
      <c r="AV326" s="214">
        <v>81</v>
      </c>
      <c r="AW326" s="214">
        <v>3</v>
      </c>
      <c r="AX326" s="214">
        <v>401</v>
      </c>
      <c r="AY326" s="214">
        <v>243</v>
      </c>
      <c r="AZ326" s="214">
        <v>184</v>
      </c>
      <c r="BA326" s="214">
        <v>265</v>
      </c>
      <c r="BB326" s="264">
        <v>0</v>
      </c>
      <c r="BC326" s="214">
        <v>1086</v>
      </c>
      <c r="BD326" s="214">
        <v>565</v>
      </c>
      <c r="BE326" s="214">
        <v>0</v>
      </c>
      <c r="BF326" s="214">
        <v>404</v>
      </c>
      <c r="BG326" s="264">
        <v>117</v>
      </c>
      <c r="BH326" s="214">
        <v>463</v>
      </c>
      <c r="BI326" s="214">
        <v>433</v>
      </c>
      <c r="BJ326" s="214">
        <v>22</v>
      </c>
      <c r="BK326" s="214">
        <v>159</v>
      </c>
      <c r="BL326" s="214">
        <v>9</v>
      </c>
      <c r="BM326" s="214">
        <v>768</v>
      </c>
      <c r="BN326" s="214">
        <v>128</v>
      </c>
      <c r="BO326" s="214">
        <v>148</v>
      </c>
      <c r="BP326" s="214">
        <v>42</v>
      </c>
      <c r="BQ326" s="214">
        <v>944</v>
      </c>
      <c r="BR326" s="214">
        <v>57</v>
      </c>
      <c r="BS326" s="214">
        <v>26</v>
      </c>
      <c r="BT326" s="214">
        <v>20</v>
      </c>
      <c r="BU326" s="214">
        <v>39</v>
      </c>
      <c r="BV326" s="214">
        <v>497</v>
      </c>
      <c r="BW326" s="214">
        <v>585</v>
      </c>
      <c r="BX326" s="216">
        <v>4</v>
      </c>
      <c r="BY326" s="261">
        <f t="shared" si="13"/>
        <v>0.20677035681610248</v>
      </c>
      <c r="BZ326" s="261">
        <f t="shared" si="14"/>
        <v>0.18206770356816102</v>
      </c>
      <c r="CA326" s="267"/>
    </row>
    <row r="327" spans="1:79" s="260" customFormat="1" ht="15.75" hidden="1" x14ac:dyDescent="0.25">
      <c r="A327" s="257" t="str">
        <f t="shared" si="15"/>
        <v>2013Provinces/territories with available dataRegistered nurses</v>
      </c>
      <c r="B327" s="213">
        <v>2013</v>
      </c>
      <c r="C327" s="213"/>
      <c r="D327" s="213"/>
      <c r="E327" s="208" t="s">
        <v>357</v>
      </c>
      <c r="F327" s="209" t="s">
        <v>7</v>
      </c>
      <c r="G327" s="214">
        <v>292374</v>
      </c>
      <c r="H327" s="268" t="s">
        <v>233</v>
      </c>
      <c r="I327" s="268" t="s">
        <v>233</v>
      </c>
      <c r="J327" s="268" t="s">
        <v>233</v>
      </c>
      <c r="K327" s="268" t="s">
        <v>233</v>
      </c>
      <c r="L327" s="268" t="s">
        <v>233</v>
      </c>
      <c r="M327" s="268" t="s">
        <v>233</v>
      </c>
      <c r="N327" s="268" t="s">
        <v>233</v>
      </c>
      <c r="O327" s="268" t="s">
        <v>233</v>
      </c>
      <c r="P327" s="268" t="s">
        <v>233</v>
      </c>
      <c r="Q327" s="268" t="s">
        <v>233</v>
      </c>
      <c r="R327" s="268" t="s">
        <v>233</v>
      </c>
      <c r="S327" s="268" t="s">
        <v>233</v>
      </c>
      <c r="T327" s="268" t="s">
        <v>233</v>
      </c>
      <c r="U327" s="268" t="s">
        <v>233</v>
      </c>
      <c r="V327" s="268" t="s">
        <v>233</v>
      </c>
      <c r="W327" s="214">
        <v>273439</v>
      </c>
      <c r="X327" s="214">
        <v>725</v>
      </c>
      <c r="Y327" s="214">
        <v>2570</v>
      </c>
      <c r="Z327" s="214">
        <v>3252</v>
      </c>
      <c r="AA327" s="214">
        <v>4601</v>
      </c>
      <c r="AB327" s="214">
        <v>7780</v>
      </c>
      <c r="AC327" s="214">
        <v>271725</v>
      </c>
      <c r="AD327" s="214">
        <v>20401</v>
      </c>
      <c r="AE327" s="264">
        <v>0</v>
      </c>
      <c r="AF327" s="265">
        <v>45.2</v>
      </c>
      <c r="AG327" s="214">
        <v>39165</v>
      </c>
      <c r="AH327" s="214">
        <v>63190</v>
      </c>
      <c r="AI327" s="214">
        <v>71408</v>
      </c>
      <c r="AJ327" s="214">
        <v>78234</v>
      </c>
      <c r="AK327" s="214">
        <v>26403</v>
      </c>
      <c r="AL327" s="214">
        <v>10511</v>
      </c>
      <c r="AM327" s="214">
        <v>3461</v>
      </c>
      <c r="AN327" s="264">
        <v>2</v>
      </c>
      <c r="AO327" s="214"/>
      <c r="AP327" s="214"/>
      <c r="AQ327" s="214"/>
      <c r="AR327" s="214"/>
      <c r="AS327" s="264"/>
      <c r="AT327" s="264"/>
      <c r="AU327" s="214">
        <v>265588</v>
      </c>
      <c r="AV327" s="214">
        <v>26248</v>
      </c>
      <c r="AW327" s="214">
        <v>538</v>
      </c>
      <c r="AX327" s="214">
        <v>89072</v>
      </c>
      <c r="AY327" s="214">
        <v>58667</v>
      </c>
      <c r="AZ327" s="214">
        <v>66954</v>
      </c>
      <c r="BA327" s="214">
        <v>77061</v>
      </c>
      <c r="BB327" s="264">
        <v>620</v>
      </c>
      <c r="BC327" s="214">
        <v>273439</v>
      </c>
      <c r="BD327" s="214">
        <v>158760</v>
      </c>
      <c r="BE327" s="214">
        <v>81763</v>
      </c>
      <c r="BF327" s="214">
        <v>32558</v>
      </c>
      <c r="BG327" s="264">
        <v>358</v>
      </c>
      <c r="BH327" s="214">
        <v>165429</v>
      </c>
      <c r="BI327" s="214">
        <v>39898</v>
      </c>
      <c r="BJ327" s="214">
        <v>24648</v>
      </c>
      <c r="BK327" s="214">
        <v>35548</v>
      </c>
      <c r="BL327" s="214">
        <v>7916</v>
      </c>
      <c r="BM327" s="214">
        <v>206164</v>
      </c>
      <c r="BN327" s="214">
        <v>17970</v>
      </c>
      <c r="BO327" s="214">
        <v>41742</v>
      </c>
      <c r="BP327" s="214">
        <v>7563</v>
      </c>
      <c r="BQ327" s="214">
        <v>235849</v>
      </c>
      <c r="BR327" s="214">
        <v>17106</v>
      </c>
      <c r="BS327" s="214">
        <v>10162</v>
      </c>
      <c r="BT327" s="214">
        <v>2013</v>
      </c>
      <c r="BU327" s="214">
        <v>8309</v>
      </c>
      <c r="BV327" s="214">
        <v>243790</v>
      </c>
      <c r="BW327" s="214">
        <v>29578</v>
      </c>
      <c r="BX327" s="216">
        <v>71</v>
      </c>
      <c r="BY327" s="261" t="str">
        <f t="shared" ref="BY327:BY390" si="16">IF(H327="†", "†", IF(H327="—","—", H327/SUM(H327+J327)))</f>
        <v>—</v>
      </c>
      <c r="BZ327" s="261" t="str">
        <f t="shared" ref="BZ327:BZ390" si="17">IF(I327="†", "†", IF(I327="—","—", I327/SUM(H327+J327)))</f>
        <v>—</v>
      </c>
      <c r="CA327" s="267"/>
    </row>
    <row r="328" spans="1:79" s="260" customFormat="1" x14ac:dyDescent="0.25">
      <c r="A328" s="257" t="str">
        <f t="shared" si="15"/>
        <v>2014Newfoundland and LabradorRegistered nurses</v>
      </c>
      <c r="B328" s="213">
        <v>2014</v>
      </c>
      <c r="C328" s="213"/>
      <c r="D328" s="213"/>
      <c r="E328" s="209" t="s">
        <v>14</v>
      </c>
      <c r="F328" s="209" t="s">
        <v>7</v>
      </c>
      <c r="G328" s="214">
        <v>6003</v>
      </c>
      <c r="H328" s="214">
        <v>424</v>
      </c>
      <c r="I328" s="214">
        <v>447</v>
      </c>
      <c r="J328" s="214">
        <v>5579</v>
      </c>
      <c r="K328" s="214">
        <v>306</v>
      </c>
      <c r="L328" s="214">
        <v>104</v>
      </c>
      <c r="M328" s="214">
        <v>14</v>
      </c>
      <c r="N328" s="264">
        <v>0</v>
      </c>
      <c r="O328" s="214">
        <v>164</v>
      </c>
      <c r="P328" s="214">
        <v>104</v>
      </c>
      <c r="Q328" s="214">
        <v>179</v>
      </c>
      <c r="R328" s="264">
        <v>0</v>
      </c>
      <c r="S328" s="214">
        <v>1334</v>
      </c>
      <c r="T328" s="214">
        <v>3311</v>
      </c>
      <c r="U328" s="214">
        <v>934</v>
      </c>
      <c r="V328" s="264">
        <v>0</v>
      </c>
      <c r="W328" s="214">
        <v>5933</v>
      </c>
      <c r="X328" s="214">
        <v>6</v>
      </c>
      <c r="Y328" s="214">
        <v>9</v>
      </c>
      <c r="Z328" s="264">
        <v>44</v>
      </c>
      <c r="AA328" s="214">
        <v>11</v>
      </c>
      <c r="AB328" s="214">
        <v>0</v>
      </c>
      <c r="AC328" s="214">
        <v>5657</v>
      </c>
      <c r="AD328" s="214">
        <v>346</v>
      </c>
      <c r="AE328" s="264">
        <v>0</v>
      </c>
      <c r="AF328" s="265">
        <v>42.8</v>
      </c>
      <c r="AG328" s="214">
        <v>944</v>
      </c>
      <c r="AH328" s="214">
        <v>1419</v>
      </c>
      <c r="AI328" s="214">
        <v>1785</v>
      </c>
      <c r="AJ328" s="214">
        <v>1487</v>
      </c>
      <c r="AK328" s="214">
        <v>263</v>
      </c>
      <c r="AL328" s="214">
        <v>86</v>
      </c>
      <c r="AM328" s="214">
        <v>19</v>
      </c>
      <c r="AN328" s="264">
        <v>0</v>
      </c>
      <c r="AO328" s="214"/>
      <c r="AP328" s="214"/>
      <c r="AQ328" s="214"/>
      <c r="AR328" s="214"/>
      <c r="AS328" s="264"/>
      <c r="AT328" s="214"/>
      <c r="AU328" s="214">
        <v>5912</v>
      </c>
      <c r="AV328" s="214">
        <v>91</v>
      </c>
      <c r="AW328" s="214">
        <v>0</v>
      </c>
      <c r="AX328" s="214">
        <v>1903</v>
      </c>
      <c r="AY328" s="214">
        <v>1333</v>
      </c>
      <c r="AZ328" s="214">
        <v>1604</v>
      </c>
      <c r="BA328" s="214">
        <v>1161</v>
      </c>
      <c r="BB328" s="214">
        <v>2</v>
      </c>
      <c r="BC328" s="214">
        <v>5933</v>
      </c>
      <c r="BD328" s="214">
        <v>4193</v>
      </c>
      <c r="BE328" s="214">
        <v>791</v>
      </c>
      <c r="BF328" s="214">
        <v>949</v>
      </c>
      <c r="BG328" s="214">
        <v>0</v>
      </c>
      <c r="BH328" s="214">
        <v>3995</v>
      </c>
      <c r="BI328" s="214">
        <v>797</v>
      </c>
      <c r="BJ328" s="214">
        <v>455</v>
      </c>
      <c r="BK328" s="214">
        <v>639</v>
      </c>
      <c r="BL328" s="214">
        <v>47</v>
      </c>
      <c r="BM328" s="214">
        <v>4599</v>
      </c>
      <c r="BN328" s="214">
        <v>760</v>
      </c>
      <c r="BO328" s="214">
        <v>521</v>
      </c>
      <c r="BP328" s="214">
        <v>53</v>
      </c>
      <c r="BQ328" s="214">
        <v>5226</v>
      </c>
      <c r="BR328" s="214">
        <v>330</v>
      </c>
      <c r="BS328" s="214">
        <v>256</v>
      </c>
      <c r="BT328" s="214">
        <v>39</v>
      </c>
      <c r="BU328" s="214">
        <v>82</v>
      </c>
      <c r="BV328" s="214">
        <v>4159</v>
      </c>
      <c r="BW328" s="214">
        <v>1774</v>
      </c>
      <c r="BX328" s="216">
        <v>0</v>
      </c>
      <c r="BY328" s="261">
        <f t="shared" si="16"/>
        <v>7.0631350991171085E-2</v>
      </c>
      <c r="BZ328" s="261">
        <f t="shared" si="17"/>
        <v>7.4462768615692149E-2</v>
      </c>
      <c r="CA328" s="267"/>
    </row>
    <row r="329" spans="1:79" s="260" customFormat="1" hidden="1" x14ac:dyDescent="0.25">
      <c r="A329" s="257" t="str">
        <f t="shared" si="15"/>
        <v>2014Prince Edward IslandRegistered nurses</v>
      </c>
      <c r="B329" s="213">
        <v>2014</v>
      </c>
      <c r="C329" s="213"/>
      <c r="D329" s="213"/>
      <c r="E329" s="209" t="s">
        <v>15</v>
      </c>
      <c r="F329" s="209" t="s">
        <v>7</v>
      </c>
      <c r="G329" s="215">
        <v>1611</v>
      </c>
      <c r="H329" s="215">
        <v>114</v>
      </c>
      <c r="I329" s="215">
        <v>122</v>
      </c>
      <c r="J329" s="215">
        <v>1497</v>
      </c>
      <c r="K329" s="215">
        <v>78</v>
      </c>
      <c r="L329" s="215">
        <v>27</v>
      </c>
      <c r="M329" s="215">
        <v>9</v>
      </c>
      <c r="N329" s="264">
        <v>0</v>
      </c>
      <c r="O329" s="215">
        <v>47</v>
      </c>
      <c r="P329" s="215">
        <v>29</v>
      </c>
      <c r="Q329" s="215">
        <v>46</v>
      </c>
      <c r="R329" s="264">
        <v>0</v>
      </c>
      <c r="S329" s="215">
        <v>303</v>
      </c>
      <c r="T329" s="215">
        <v>735</v>
      </c>
      <c r="U329" s="215">
        <v>459</v>
      </c>
      <c r="V329" s="264">
        <v>0</v>
      </c>
      <c r="W329" s="215">
        <v>1537</v>
      </c>
      <c r="X329" s="264">
        <v>1</v>
      </c>
      <c r="Y329" s="264">
        <v>0</v>
      </c>
      <c r="Z329" s="215">
        <v>3</v>
      </c>
      <c r="AA329" s="264">
        <v>34</v>
      </c>
      <c r="AB329" s="215">
        <v>36</v>
      </c>
      <c r="AC329" s="215">
        <v>1551</v>
      </c>
      <c r="AD329" s="215">
        <v>60</v>
      </c>
      <c r="AE329" s="264">
        <v>0</v>
      </c>
      <c r="AF329" s="270">
        <v>46.2</v>
      </c>
      <c r="AG329" s="215">
        <v>213</v>
      </c>
      <c r="AH329" s="215">
        <v>303</v>
      </c>
      <c r="AI329" s="215">
        <v>377</v>
      </c>
      <c r="AJ329" s="215">
        <v>445</v>
      </c>
      <c r="AK329" s="215">
        <v>172</v>
      </c>
      <c r="AL329" s="215">
        <v>75</v>
      </c>
      <c r="AM329" s="264">
        <v>26</v>
      </c>
      <c r="AN329" s="264">
        <v>0</v>
      </c>
      <c r="AO329" s="215"/>
      <c r="AP329" s="215"/>
      <c r="AQ329" s="215"/>
      <c r="AR329" s="264"/>
      <c r="AS329" s="264"/>
      <c r="AT329" s="264"/>
      <c r="AU329" s="215">
        <v>1573</v>
      </c>
      <c r="AV329" s="215">
        <v>38</v>
      </c>
      <c r="AW329" s="215">
        <v>0</v>
      </c>
      <c r="AX329" s="215">
        <v>487</v>
      </c>
      <c r="AY329" s="215">
        <v>222</v>
      </c>
      <c r="AZ329" s="215">
        <v>407</v>
      </c>
      <c r="BA329" s="215">
        <v>495</v>
      </c>
      <c r="BB329" s="264">
        <v>0</v>
      </c>
      <c r="BC329" s="215">
        <v>1537</v>
      </c>
      <c r="BD329" s="215">
        <v>812</v>
      </c>
      <c r="BE329" s="215">
        <v>520</v>
      </c>
      <c r="BF329" s="215">
        <v>205</v>
      </c>
      <c r="BG329" s="264">
        <v>0</v>
      </c>
      <c r="BH329" s="215">
        <v>902</v>
      </c>
      <c r="BI329" s="215">
        <v>61</v>
      </c>
      <c r="BJ329" s="215">
        <v>212</v>
      </c>
      <c r="BK329" s="215">
        <v>362</v>
      </c>
      <c r="BL329" s="215">
        <v>0</v>
      </c>
      <c r="BM329" s="215">
        <v>1136</v>
      </c>
      <c r="BN329" s="215">
        <v>136</v>
      </c>
      <c r="BO329" s="215">
        <v>265</v>
      </c>
      <c r="BP329" s="215">
        <v>0</v>
      </c>
      <c r="BQ329" s="215">
        <v>1337</v>
      </c>
      <c r="BR329" s="215">
        <v>115</v>
      </c>
      <c r="BS329" s="215">
        <v>79</v>
      </c>
      <c r="BT329" s="264">
        <v>6</v>
      </c>
      <c r="BU329" s="215">
        <v>0</v>
      </c>
      <c r="BV329" s="215">
        <v>1047</v>
      </c>
      <c r="BW329" s="264">
        <v>489</v>
      </c>
      <c r="BX329" s="266">
        <v>1</v>
      </c>
      <c r="BY329" s="261">
        <f t="shared" si="16"/>
        <v>7.0763500931098691E-2</v>
      </c>
      <c r="BZ329" s="261">
        <f t="shared" si="17"/>
        <v>7.5729360645561766E-2</v>
      </c>
      <c r="CA329" s="267"/>
    </row>
    <row r="330" spans="1:79" s="260" customFormat="1" hidden="1" x14ac:dyDescent="0.25">
      <c r="A330" s="257" t="str">
        <f t="shared" si="15"/>
        <v>2014Nova ScotiaRegistered nurses</v>
      </c>
      <c r="B330" s="213">
        <v>2014</v>
      </c>
      <c r="C330" s="213"/>
      <c r="D330" s="213"/>
      <c r="E330" s="209" t="s">
        <v>16</v>
      </c>
      <c r="F330" s="209" t="s">
        <v>7</v>
      </c>
      <c r="G330" s="215">
        <v>9523</v>
      </c>
      <c r="H330" s="215">
        <v>746</v>
      </c>
      <c r="I330" s="215">
        <v>714</v>
      </c>
      <c r="J330" s="215">
        <v>8777</v>
      </c>
      <c r="K330" s="215">
        <v>505</v>
      </c>
      <c r="L330" s="215">
        <v>192</v>
      </c>
      <c r="M330" s="215">
        <v>49</v>
      </c>
      <c r="N330" s="264">
        <v>0</v>
      </c>
      <c r="O330" s="215">
        <v>224</v>
      </c>
      <c r="P330" s="215">
        <v>158</v>
      </c>
      <c r="Q330" s="215">
        <v>332</v>
      </c>
      <c r="R330" s="264">
        <v>0</v>
      </c>
      <c r="S330" s="215">
        <v>1568</v>
      </c>
      <c r="T330" s="215">
        <v>4377</v>
      </c>
      <c r="U330" s="215">
        <v>2832</v>
      </c>
      <c r="V330" s="264">
        <v>0</v>
      </c>
      <c r="W330" s="215">
        <v>9162</v>
      </c>
      <c r="X330" s="264">
        <v>12</v>
      </c>
      <c r="Y330" s="264">
        <v>1</v>
      </c>
      <c r="Z330" s="215">
        <v>17</v>
      </c>
      <c r="AA330" s="215">
        <v>1</v>
      </c>
      <c r="AB330" s="215">
        <v>330</v>
      </c>
      <c r="AC330" s="215">
        <v>9057</v>
      </c>
      <c r="AD330" s="215">
        <v>466</v>
      </c>
      <c r="AE330" s="264">
        <v>0</v>
      </c>
      <c r="AF330" s="270">
        <v>46.6</v>
      </c>
      <c r="AG330" s="215">
        <v>1179</v>
      </c>
      <c r="AH330" s="215">
        <v>1658</v>
      </c>
      <c r="AI330" s="215">
        <v>2192</v>
      </c>
      <c r="AJ330" s="215">
        <v>3101</v>
      </c>
      <c r="AK330" s="215">
        <v>934</v>
      </c>
      <c r="AL330" s="215">
        <v>354</v>
      </c>
      <c r="AM330" s="215">
        <v>105</v>
      </c>
      <c r="AN330" s="264">
        <v>0</v>
      </c>
      <c r="AO330" s="215"/>
      <c r="AP330" s="215"/>
      <c r="AQ330" s="215"/>
      <c r="AR330" s="215"/>
      <c r="AS330" s="264"/>
      <c r="AT330" s="264"/>
      <c r="AU330" s="215">
        <v>9191</v>
      </c>
      <c r="AV330" s="215">
        <v>332</v>
      </c>
      <c r="AW330" s="215">
        <v>0</v>
      </c>
      <c r="AX330" s="215">
        <v>2652</v>
      </c>
      <c r="AY330" s="215">
        <v>1325</v>
      </c>
      <c r="AZ330" s="215">
        <v>2443</v>
      </c>
      <c r="BA330" s="215">
        <v>3103</v>
      </c>
      <c r="BB330" s="264">
        <v>0</v>
      </c>
      <c r="BC330" s="215">
        <v>9162</v>
      </c>
      <c r="BD330" s="215">
        <v>5990</v>
      </c>
      <c r="BE330" s="264">
        <v>2098</v>
      </c>
      <c r="BF330" s="215">
        <v>1071</v>
      </c>
      <c r="BG330" s="264">
        <v>3</v>
      </c>
      <c r="BH330" s="215">
        <v>6063</v>
      </c>
      <c r="BI330" s="215">
        <v>1073</v>
      </c>
      <c r="BJ330" s="215">
        <v>1080</v>
      </c>
      <c r="BK330" s="215">
        <v>938</v>
      </c>
      <c r="BL330" s="215">
        <v>8</v>
      </c>
      <c r="BM330" s="215">
        <v>7074</v>
      </c>
      <c r="BN330" s="215">
        <v>886</v>
      </c>
      <c r="BO330" s="215">
        <v>1194</v>
      </c>
      <c r="BP330" s="215">
        <v>8</v>
      </c>
      <c r="BQ330" s="215">
        <v>8127</v>
      </c>
      <c r="BR330" s="215">
        <v>541</v>
      </c>
      <c r="BS330" s="215">
        <v>404</v>
      </c>
      <c r="BT330" s="215">
        <v>86</v>
      </c>
      <c r="BU330" s="215">
        <v>4</v>
      </c>
      <c r="BV330" s="215">
        <v>6887</v>
      </c>
      <c r="BW330" s="215">
        <v>2274</v>
      </c>
      <c r="BX330" s="266">
        <v>1</v>
      </c>
      <c r="BY330" s="261">
        <f t="shared" si="16"/>
        <v>7.8336658615982352E-2</v>
      </c>
      <c r="BZ330" s="261">
        <f t="shared" si="17"/>
        <v>7.4976372991704301E-2</v>
      </c>
      <c r="CA330" s="267"/>
    </row>
    <row r="331" spans="1:79" s="260" customFormat="1" hidden="1" x14ac:dyDescent="0.25">
      <c r="A331" s="257" t="str">
        <f t="shared" si="15"/>
        <v>2014New BrunswickRegistered nurses</v>
      </c>
      <c r="B331" s="213">
        <v>2014</v>
      </c>
      <c r="C331" s="213"/>
      <c r="D331" s="213"/>
      <c r="E331" s="209" t="s">
        <v>17</v>
      </c>
      <c r="F331" s="209" t="s">
        <v>7</v>
      </c>
      <c r="G331" s="214">
        <v>8302</v>
      </c>
      <c r="H331" s="214">
        <v>432</v>
      </c>
      <c r="I331" s="214">
        <v>577</v>
      </c>
      <c r="J331" s="214">
        <v>7870</v>
      </c>
      <c r="K331" s="214">
        <v>298</v>
      </c>
      <c r="L331" s="214">
        <v>116</v>
      </c>
      <c r="M331" s="214">
        <v>18</v>
      </c>
      <c r="N331" s="264">
        <v>0</v>
      </c>
      <c r="O331" s="214">
        <v>153</v>
      </c>
      <c r="P331" s="214">
        <v>112</v>
      </c>
      <c r="Q331" s="214">
        <v>312</v>
      </c>
      <c r="R331" s="214">
        <v>0</v>
      </c>
      <c r="S331" s="214">
        <v>1640</v>
      </c>
      <c r="T331" s="214">
        <v>4238</v>
      </c>
      <c r="U331" s="214">
        <v>1992</v>
      </c>
      <c r="V331" s="214">
        <v>0</v>
      </c>
      <c r="W331" s="214">
        <v>7986</v>
      </c>
      <c r="X331" s="214">
        <v>11</v>
      </c>
      <c r="Y331" s="214">
        <v>3</v>
      </c>
      <c r="Z331" s="214">
        <v>25</v>
      </c>
      <c r="AA331" s="214">
        <v>176</v>
      </c>
      <c r="AB331" s="214">
        <v>101</v>
      </c>
      <c r="AC331" s="214">
        <v>7860</v>
      </c>
      <c r="AD331" s="214">
        <v>442</v>
      </c>
      <c r="AE331" s="264">
        <v>0</v>
      </c>
      <c r="AF331" s="265">
        <v>45.3</v>
      </c>
      <c r="AG331" s="214">
        <v>1021</v>
      </c>
      <c r="AH331" s="214">
        <v>1714</v>
      </c>
      <c r="AI331" s="214">
        <v>2227</v>
      </c>
      <c r="AJ331" s="214">
        <v>2399</v>
      </c>
      <c r="AK331" s="214">
        <v>662</v>
      </c>
      <c r="AL331" s="214">
        <v>220</v>
      </c>
      <c r="AM331" s="214">
        <v>59</v>
      </c>
      <c r="AN331" s="214">
        <v>0</v>
      </c>
      <c r="AO331" s="214"/>
      <c r="AP331" s="214"/>
      <c r="AQ331" s="214"/>
      <c r="AR331" s="214"/>
      <c r="AS331" s="264"/>
      <c r="AT331" s="214"/>
      <c r="AU331" s="214">
        <v>8150</v>
      </c>
      <c r="AV331" s="214">
        <v>152</v>
      </c>
      <c r="AW331" s="214">
        <v>0</v>
      </c>
      <c r="AX331" s="214">
        <v>2311</v>
      </c>
      <c r="AY331" s="214">
        <v>1538</v>
      </c>
      <c r="AZ331" s="214">
        <v>2328</v>
      </c>
      <c r="BA331" s="214">
        <v>2125</v>
      </c>
      <c r="BB331" s="214">
        <v>0</v>
      </c>
      <c r="BC331" s="214">
        <v>7986</v>
      </c>
      <c r="BD331" s="214">
        <v>5057</v>
      </c>
      <c r="BE331" s="214">
        <v>2021</v>
      </c>
      <c r="BF331" s="214">
        <v>908</v>
      </c>
      <c r="BG331" s="214">
        <v>0</v>
      </c>
      <c r="BH331" s="214">
        <v>5350</v>
      </c>
      <c r="BI331" s="214">
        <v>1014</v>
      </c>
      <c r="BJ331" s="214">
        <v>857</v>
      </c>
      <c r="BK331" s="214">
        <v>765</v>
      </c>
      <c r="BL331" s="214">
        <v>0</v>
      </c>
      <c r="BM331" s="214">
        <v>6451</v>
      </c>
      <c r="BN331" s="214">
        <v>971</v>
      </c>
      <c r="BO331" s="214">
        <v>564</v>
      </c>
      <c r="BP331" s="214">
        <v>0</v>
      </c>
      <c r="BQ331" s="214">
        <v>7028</v>
      </c>
      <c r="BR331" s="214">
        <v>556</v>
      </c>
      <c r="BS331" s="214">
        <v>370</v>
      </c>
      <c r="BT331" s="214">
        <v>32</v>
      </c>
      <c r="BU331" s="214">
        <v>0</v>
      </c>
      <c r="BV331" s="214">
        <v>6368</v>
      </c>
      <c r="BW331" s="214">
        <v>1618</v>
      </c>
      <c r="BX331" s="216">
        <v>0</v>
      </c>
      <c r="BY331" s="261">
        <f t="shared" si="16"/>
        <v>5.2035654059262831E-2</v>
      </c>
      <c r="BZ331" s="261">
        <f t="shared" si="17"/>
        <v>6.9501324981932067E-2</v>
      </c>
      <c r="CA331" s="267"/>
    </row>
    <row r="332" spans="1:79" s="260" customFormat="1" hidden="1" x14ac:dyDescent="0.25">
      <c r="A332" s="257" t="str">
        <f t="shared" si="15"/>
        <v>2014QuebecRegistered nurses</v>
      </c>
      <c r="B332" s="213">
        <v>2014</v>
      </c>
      <c r="C332" s="213"/>
      <c r="D332" s="213"/>
      <c r="E332" s="259" t="s">
        <v>18</v>
      </c>
      <c r="F332" s="209" t="s">
        <v>7</v>
      </c>
      <c r="G332" s="214">
        <v>69667</v>
      </c>
      <c r="H332" s="214">
        <v>4790</v>
      </c>
      <c r="I332" s="214">
        <v>4520</v>
      </c>
      <c r="J332" s="214">
        <v>64877</v>
      </c>
      <c r="K332" s="214">
        <v>3465</v>
      </c>
      <c r="L332" s="214">
        <v>1109</v>
      </c>
      <c r="M332" s="214">
        <v>216</v>
      </c>
      <c r="N332" s="264">
        <v>0</v>
      </c>
      <c r="O332" s="214">
        <v>1172</v>
      </c>
      <c r="P332" s="214">
        <v>802</v>
      </c>
      <c r="Q332" s="214">
        <v>2546</v>
      </c>
      <c r="R332" s="264">
        <v>0</v>
      </c>
      <c r="S332" s="214">
        <v>17303</v>
      </c>
      <c r="T332" s="214">
        <v>34055</v>
      </c>
      <c r="U332" s="214">
        <v>13519</v>
      </c>
      <c r="V332" s="264">
        <v>0</v>
      </c>
      <c r="W332" s="214">
        <v>68321</v>
      </c>
      <c r="X332" s="214">
        <v>67</v>
      </c>
      <c r="Y332" s="214">
        <v>0</v>
      </c>
      <c r="Z332" s="214">
        <v>455</v>
      </c>
      <c r="AA332" s="214">
        <v>0</v>
      </c>
      <c r="AB332" s="214">
        <v>824</v>
      </c>
      <c r="AC332" s="214">
        <v>62264</v>
      </c>
      <c r="AD332" s="214">
        <v>7403</v>
      </c>
      <c r="AE332" s="264">
        <v>0</v>
      </c>
      <c r="AF332" s="265">
        <v>42.8</v>
      </c>
      <c r="AG332" s="214">
        <v>11339</v>
      </c>
      <c r="AH332" s="214">
        <v>18232</v>
      </c>
      <c r="AI332" s="214">
        <v>17034</v>
      </c>
      <c r="AJ332" s="214">
        <v>17460</v>
      </c>
      <c r="AK332" s="214">
        <v>3718</v>
      </c>
      <c r="AL332" s="214">
        <v>1364</v>
      </c>
      <c r="AM332" s="214">
        <v>520</v>
      </c>
      <c r="AN332" s="264">
        <v>0</v>
      </c>
      <c r="AO332" s="214"/>
      <c r="AP332" s="214"/>
      <c r="AQ332" s="214"/>
      <c r="AR332" s="214"/>
      <c r="AS332" s="264"/>
      <c r="AT332" s="264"/>
      <c r="AU332" s="214">
        <v>66752</v>
      </c>
      <c r="AV332" s="214">
        <v>2915</v>
      </c>
      <c r="AW332" s="264">
        <v>0</v>
      </c>
      <c r="AX332" s="214">
        <v>24637</v>
      </c>
      <c r="AY332" s="214">
        <v>15962</v>
      </c>
      <c r="AZ332" s="214">
        <v>14964</v>
      </c>
      <c r="BA332" s="214">
        <v>14104</v>
      </c>
      <c r="BB332" s="264">
        <v>0</v>
      </c>
      <c r="BC332" s="214">
        <v>68321</v>
      </c>
      <c r="BD332" s="214">
        <v>40527</v>
      </c>
      <c r="BE332" s="214">
        <v>21992</v>
      </c>
      <c r="BF332" s="214">
        <v>5756</v>
      </c>
      <c r="BG332" s="264">
        <v>46</v>
      </c>
      <c r="BH332" s="214">
        <v>39049</v>
      </c>
      <c r="BI332" s="214">
        <v>7635</v>
      </c>
      <c r="BJ332" s="214">
        <v>7402</v>
      </c>
      <c r="BK332" s="214">
        <v>14172</v>
      </c>
      <c r="BL332" s="264">
        <v>63</v>
      </c>
      <c r="BM332" s="214">
        <v>54883</v>
      </c>
      <c r="BN332" s="214">
        <v>3521</v>
      </c>
      <c r="BO332" s="214">
        <v>9808</v>
      </c>
      <c r="BP332" s="214">
        <v>109</v>
      </c>
      <c r="BQ332" s="214">
        <v>59347</v>
      </c>
      <c r="BR332" s="214">
        <v>4935</v>
      </c>
      <c r="BS332" s="214">
        <v>2694</v>
      </c>
      <c r="BT332" s="214">
        <v>910</v>
      </c>
      <c r="BU332" s="214">
        <v>435</v>
      </c>
      <c r="BV332" s="214">
        <v>61257</v>
      </c>
      <c r="BW332" s="214">
        <v>7000</v>
      </c>
      <c r="BX332" s="266">
        <v>64</v>
      </c>
      <c r="BY332" s="261">
        <f t="shared" si="16"/>
        <v>6.875565188683308E-2</v>
      </c>
      <c r="BZ332" s="261">
        <f t="shared" si="17"/>
        <v>6.4880072344151468E-2</v>
      </c>
      <c r="CA332" s="267"/>
    </row>
    <row r="333" spans="1:79" s="260" customFormat="1" hidden="1" x14ac:dyDescent="0.25">
      <c r="A333" s="257" t="str">
        <f t="shared" si="15"/>
        <v>2014OntarioRegistered nurses</v>
      </c>
      <c r="B333" s="213">
        <v>2014</v>
      </c>
      <c r="C333" s="213"/>
      <c r="D333" s="213"/>
      <c r="E333" s="259" t="s">
        <v>19</v>
      </c>
      <c r="F333" s="209" t="s">
        <v>7</v>
      </c>
      <c r="G333" s="214">
        <v>102247</v>
      </c>
      <c r="H333" s="214">
        <v>4293</v>
      </c>
      <c r="I333" s="214">
        <v>4742</v>
      </c>
      <c r="J333" s="214">
        <v>97954</v>
      </c>
      <c r="K333" s="214">
        <v>3319</v>
      </c>
      <c r="L333" s="214">
        <v>817</v>
      </c>
      <c r="M333" s="214">
        <v>157</v>
      </c>
      <c r="N333" s="264">
        <v>0</v>
      </c>
      <c r="O333" s="214">
        <v>700</v>
      </c>
      <c r="P333" s="214">
        <v>829</v>
      </c>
      <c r="Q333" s="214">
        <v>3213</v>
      </c>
      <c r="R333" s="264">
        <v>0</v>
      </c>
      <c r="S333" s="214">
        <v>19075</v>
      </c>
      <c r="T333" s="214">
        <v>47774</v>
      </c>
      <c r="U333" s="214">
        <v>31104</v>
      </c>
      <c r="V333" s="264">
        <v>1</v>
      </c>
      <c r="W333" s="214">
        <v>95458</v>
      </c>
      <c r="X333" s="264">
        <v>425</v>
      </c>
      <c r="Y333" s="264">
        <v>358</v>
      </c>
      <c r="Z333" s="214">
        <v>2077</v>
      </c>
      <c r="AA333" s="214">
        <v>1494</v>
      </c>
      <c r="AB333" s="214">
        <v>2435</v>
      </c>
      <c r="AC333" s="214">
        <v>96173</v>
      </c>
      <c r="AD333" s="214">
        <v>6074</v>
      </c>
      <c r="AE333" s="264">
        <v>0</v>
      </c>
      <c r="AF333" s="265">
        <v>46.6</v>
      </c>
      <c r="AG333" s="214">
        <v>12384</v>
      </c>
      <c r="AH333" s="214">
        <v>19545</v>
      </c>
      <c r="AI333" s="214">
        <v>24510</v>
      </c>
      <c r="AJ333" s="214">
        <v>27871</v>
      </c>
      <c r="AK333" s="214">
        <v>11400</v>
      </c>
      <c r="AL333" s="214">
        <v>4790</v>
      </c>
      <c r="AM333" s="214">
        <v>1746</v>
      </c>
      <c r="AN333" s="264">
        <v>1</v>
      </c>
      <c r="AO333" s="214"/>
      <c r="AP333" s="214"/>
      <c r="AQ333" s="214"/>
      <c r="AR333" s="214"/>
      <c r="AS333" s="264"/>
      <c r="AT333" s="264"/>
      <c r="AU333" s="214">
        <v>90233</v>
      </c>
      <c r="AV333" s="214">
        <v>11838</v>
      </c>
      <c r="AW333" s="214">
        <v>176</v>
      </c>
      <c r="AX333" s="214">
        <v>26125</v>
      </c>
      <c r="AY333" s="214">
        <v>21974</v>
      </c>
      <c r="AZ333" s="214">
        <v>24057</v>
      </c>
      <c r="BA333" s="214">
        <v>29980</v>
      </c>
      <c r="BB333" s="264">
        <v>111</v>
      </c>
      <c r="BC333" s="214">
        <v>95458</v>
      </c>
      <c r="BD333" s="214">
        <v>63549</v>
      </c>
      <c r="BE333" s="214">
        <v>25048</v>
      </c>
      <c r="BF333" s="214">
        <v>6861</v>
      </c>
      <c r="BG333" s="264">
        <v>0</v>
      </c>
      <c r="BH333" s="214">
        <v>60847</v>
      </c>
      <c r="BI333" s="214">
        <v>16224</v>
      </c>
      <c r="BJ333" s="214">
        <v>7841</v>
      </c>
      <c r="BK333" s="214">
        <v>10546</v>
      </c>
      <c r="BL333" s="264">
        <v>0</v>
      </c>
      <c r="BM333" s="214">
        <v>72182</v>
      </c>
      <c r="BN333" s="214">
        <v>5540</v>
      </c>
      <c r="BO333" s="214">
        <v>17736</v>
      </c>
      <c r="BP333" s="264">
        <v>0</v>
      </c>
      <c r="BQ333" s="214">
        <v>86488</v>
      </c>
      <c r="BR333" s="214">
        <v>6777</v>
      </c>
      <c r="BS333" s="214">
        <v>2116</v>
      </c>
      <c r="BT333" s="215" t="s">
        <v>233</v>
      </c>
      <c r="BU333" s="264">
        <v>77</v>
      </c>
      <c r="BV333" s="214">
        <v>89941</v>
      </c>
      <c r="BW333" s="214">
        <v>5517</v>
      </c>
      <c r="BX333" s="216">
        <v>0</v>
      </c>
      <c r="BY333" s="261">
        <f t="shared" si="16"/>
        <v>4.1986561952917931E-2</v>
      </c>
      <c r="BZ333" s="261">
        <f t="shared" si="17"/>
        <v>4.637788883781431E-2</v>
      </c>
      <c r="CA333" s="267"/>
    </row>
    <row r="334" spans="1:79" s="260" customFormat="1" hidden="1" x14ac:dyDescent="0.25">
      <c r="A334" s="257" t="str">
        <f t="shared" si="15"/>
        <v>2014ManitobaRegistered nurses</v>
      </c>
      <c r="B334" s="213">
        <v>2014</v>
      </c>
      <c r="C334" s="213"/>
      <c r="D334" s="213"/>
      <c r="E334" s="209" t="s">
        <v>20</v>
      </c>
      <c r="F334" s="209" t="s">
        <v>7</v>
      </c>
      <c r="G334" s="214">
        <v>12492</v>
      </c>
      <c r="H334" s="214">
        <v>762</v>
      </c>
      <c r="I334" s="214">
        <v>633</v>
      </c>
      <c r="J334" s="214">
        <v>11730</v>
      </c>
      <c r="K334" s="214">
        <v>567</v>
      </c>
      <c r="L334" s="214">
        <v>176</v>
      </c>
      <c r="M334" s="214">
        <v>19</v>
      </c>
      <c r="N334" s="264">
        <v>0</v>
      </c>
      <c r="O334" s="214">
        <v>124</v>
      </c>
      <c r="P334" s="214">
        <v>142</v>
      </c>
      <c r="Q334" s="214">
        <v>367</v>
      </c>
      <c r="R334" s="264">
        <v>0</v>
      </c>
      <c r="S334" s="214">
        <v>2405</v>
      </c>
      <c r="T334" s="214">
        <v>6243</v>
      </c>
      <c r="U334" s="214">
        <v>3082</v>
      </c>
      <c r="V334" s="264">
        <v>0</v>
      </c>
      <c r="W334" s="274">
        <v>12148</v>
      </c>
      <c r="X334" s="274">
        <v>0</v>
      </c>
      <c r="Y334" s="274">
        <v>0</v>
      </c>
      <c r="Z334" s="274">
        <v>69</v>
      </c>
      <c r="AA334" s="274">
        <v>49</v>
      </c>
      <c r="AB334" s="274">
        <v>226</v>
      </c>
      <c r="AC334" s="214">
        <v>11168</v>
      </c>
      <c r="AD334" s="214">
        <v>980</v>
      </c>
      <c r="AE334" s="264">
        <v>0</v>
      </c>
      <c r="AF334" s="265">
        <v>45.7</v>
      </c>
      <c r="AG334" s="214">
        <v>1465</v>
      </c>
      <c r="AH334" s="214">
        <v>2826</v>
      </c>
      <c r="AI334" s="214">
        <v>2971</v>
      </c>
      <c r="AJ334" s="214">
        <v>3452</v>
      </c>
      <c r="AK334" s="214">
        <v>1228</v>
      </c>
      <c r="AL334" s="214">
        <v>420</v>
      </c>
      <c r="AM334" s="214">
        <v>130</v>
      </c>
      <c r="AN334" s="264">
        <v>0</v>
      </c>
      <c r="AO334" s="214"/>
      <c r="AP334" s="214"/>
      <c r="AQ334" s="214"/>
      <c r="AR334" s="214"/>
      <c r="AS334" s="264"/>
      <c r="AT334" s="264"/>
      <c r="AU334" s="214">
        <v>11379</v>
      </c>
      <c r="AV334" s="214">
        <v>1113</v>
      </c>
      <c r="AW334" s="264">
        <v>0</v>
      </c>
      <c r="AX334" s="214">
        <v>4289</v>
      </c>
      <c r="AY334" s="214">
        <v>2196</v>
      </c>
      <c r="AZ334" s="214">
        <v>3084</v>
      </c>
      <c r="BA334" s="214">
        <v>2923</v>
      </c>
      <c r="BB334" s="264">
        <v>0</v>
      </c>
      <c r="BC334" s="214">
        <v>12148</v>
      </c>
      <c r="BD334" s="214">
        <v>5545</v>
      </c>
      <c r="BE334" s="214">
        <v>5511</v>
      </c>
      <c r="BF334" s="214">
        <v>1012</v>
      </c>
      <c r="BG334" s="214">
        <v>80</v>
      </c>
      <c r="BH334" s="214">
        <v>7455</v>
      </c>
      <c r="BI334" s="214">
        <v>1922</v>
      </c>
      <c r="BJ334" s="214">
        <v>1407</v>
      </c>
      <c r="BK334" s="214">
        <v>1304</v>
      </c>
      <c r="BL334" s="214">
        <v>60</v>
      </c>
      <c r="BM334" s="214">
        <v>9157</v>
      </c>
      <c r="BN334" s="214">
        <v>840</v>
      </c>
      <c r="BO334" s="214">
        <v>2012</v>
      </c>
      <c r="BP334" s="214">
        <v>139</v>
      </c>
      <c r="BQ334" s="214">
        <v>9588</v>
      </c>
      <c r="BR334" s="214">
        <v>904</v>
      </c>
      <c r="BS334" s="214">
        <v>1065</v>
      </c>
      <c r="BT334" s="214">
        <v>411</v>
      </c>
      <c r="BU334" s="214">
        <v>180</v>
      </c>
      <c r="BV334" s="214">
        <v>9449</v>
      </c>
      <c r="BW334" s="214">
        <v>2695</v>
      </c>
      <c r="BX334" s="216">
        <v>4</v>
      </c>
      <c r="BY334" s="261">
        <f t="shared" si="16"/>
        <v>6.0999039385206531E-2</v>
      </c>
      <c r="BZ334" s="261">
        <f t="shared" si="17"/>
        <v>5.0672430355427477E-2</v>
      </c>
      <c r="CA334" s="267"/>
    </row>
    <row r="335" spans="1:79" s="260" customFormat="1" hidden="1" x14ac:dyDescent="0.25">
      <c r="A335" s="257" t="str">
        <f t="shared" si="15"/>
        <v>2014SaskatchewanRegistered nurses</v>
      </c>
      <c r="B335" s="213">
        <v>2014</v>
      </c>
      <c r="C335" s="213"/>
      <c r="D335" s="213"/>
      <c r="E335" s="259" t="s">
        <v>21</v>
      </c>
      <c r="F335" s="209" t="s">
        <v>7</v>
      </c>
      <c r="G335" s="214">
        <v>10291</v>
      </c>
      <c r="H335" s="214">
        <v>782</v>
      </c>
      <c r="I335" s="214">
        <v>632</v>
      </c>
      <c r="J335" s="214">
        <v>9509</v>
      </c>
      <c r="K335" s="214">
        <v>579</v>
      </c>
      <c r="L335" s="214">
        <v>166</v>
      </c>
      <c r="M335" s="214">
        <v>37</v>
      </c>
      <c r="N335" s="264">
        <v>0</v>
      </c>
      <c r="O335" s="214">
        <v>159</v>
      </c>
      <c r="P335" s="214">
        <v>112</v>
      </c>
      <c r="Q335" s="214">
        <v>361</v>
      </c>
      <c r="R335" s="264">
        <v>0</v>
      </c>
      <c r="S335" s="214">
        <v>2579</v>
      </c>
      <c r="T335" s="214">
        <v>4209</v>
      </c>
      <c r="U335" s="214">
        <v>2721</v>
      </c>
      <c r="V335" s="264">
        <v>0</v>
      </c>
      <c r="W335" s="214">
        <v>10179</v>
      </c>
      <c r="X335" s="214">
        <v>10</v>
      </c>
      <c r="Y335" s="214">
        <v>29</v>
      </c>
      <c r="Z335" s="214">
        <v>10</v>
      </c>
      <c r="AA335" s="214">
        <v>50</v>
      </c>
      <c r="AB335" s="214">
        <v>13</v>
      </c>
      <c r="AC335" s="214">
        <v>9665</v>
      </c>
      <c r="AD335" s="214">
        <v>626</v>
      </c>
      <c r="AE335" s="264">
        <v>0</v>
      </c>
      <c r="AF335" s="265">
        <v>44.2</v>
      </c>
      <c r="AG335" s="214">
        <v>1711</v>
      </c>
      <c r="AH335" s="214">
        <v>2437</v>
      </c>
      <c r="AI335" s="214">
        <v>2060</v>
      </c>
      <c r="AJ335" s="214">
        <v>2648</v>
      </c>
      <c r="AK335" s="214">
        <v>1018</v>
      </c>
      <c r="AL335" s="214">
        <v>329</v>
      </c>
      <c r="AM335" s="214">
        <v>88</v>
      </c>
      <c r="AN335" s="264">
        <v>0</v>
      </c>
      <c r="AO335" s="214"/>
      <c r="AP335" s="214"/>
      <c r="AQ335" s="214"/>
      <c r="AR335" s="214"/>
      <c r="AS335" s="264"/>
      <c r="AT335" s="264"/>
      <c r="AU335" s="214">
        <v>9502</v>
      </c>
      <c r="AV335" s="214">
        <v>789</v>
      </c>
      <c r="AW335" s="214">
        <v>0</v>
      </c>
      <c r="AX335" s="214">
        <v>3764</v>
      </c>
      <c r="AY335" s="214">
        <v>1662</v>
      </c>
      <c r="AZ335" s="214">
        <v>2078</v>
      </c>
      <c r="BA335" s="214">
        <v>2787</v>
      </c>
      <c r="BB335" s="264">
        <v>0</v>
      </c>
      <c r="BC335" s="214">
        <v>10179</v>
      </c>
      <c r="BD335" s="214">
        <v>5919</v>
      </c>
      <c r="BE335" s="214">
        <v>2696</v>
      </c>
      <c r="BF335" s="214">
        <v>1521</v>
      </c>
      <c r="BG335" s="264">
        <v>43</v>
      </c>
      <c r="BH335" s="214">
        <v>6008</v>
      </c>
      <c r="BI335" s="214">
        <v>1854</v>
      </c>
      <c r="BJ335" s="214">
        <v>1055</v>
      </c>
      <c r="BK335" s="214">
        <v>1196</v>
      </c>
      <c r="BL335" s="264">
        <v>66</v>
      </c>
      <c r="BM335" s="214">
        <v>8108</v>
      </c>
      <c r="BN335" s="214">
        <v>605</v>
      </c>
      <c r="BO335" s="214">
        <v>1400</v>
      </c>
      <c r="BP335" s="264">
        <v>66</v>
      </c>
      <c r="BQ335" s="214">
        <v>9240</v>
      </c>
      <c r="BR335" s="214">
        <v>322</v>
      </c>
      <c r="BS335" s="214">
        <v>510</v>
      </c>
      <c r="BT335" s="214">
        <v>37</v>
      </c>
      <c r="BU335" s="264">
        <v>70</v>
      </c>
      <c r="BV335" s="214">
        <v>8072</v>
      </c>
      <c r="BW335" s="214">
        <v>2098</v>
      </c>
      <c r="BX335" s="266">
        <v>9</v>
      </c>
      <c r="BY335" s="261">
        <f t="shared" si="16"/>
        <v>7.598872801477019E-2</v>
      </c>
      <c r="BZ335" s="261">
        <f t="shared" si="17"/>
        <v>6.1412885045185113E-2</v>
      </c>
      <c r="CA335" s="267"/>
    </row>
    <row r="336" spans="1:79" s="260" customFormat="1" hidden="1" x14ac:dyDescent="0.25">
      <c r="A336" s="257" t="str">
        <f t="shared" si="15"/>
        <v>2014AlbertaRegistered nurses</v>
      </c>
      <c r="B336" s="213">
        <v>2014</v>
      </c>
      <c r="C336" s="213"/>
      <c r="D336" s="213"/>
      <c r="E336" s="259" t="s">
        <v>22</v>
      </c>
      <c r="F336" s="209" t="s">
        <v>7</v>
      </c>
      <c r="G336" s="214">
        <v>32537</v>
      </c>
      <c r="H336" s="214">
        <v>1959</v>
      </c>
      <c r="I336" s="214">
        <v>1948</v>
      </c>
      <c r="J336" s="214">
        <v>30578</v>
      </c>
      <c r="K336" s="214">
        <v>1251</v>
      </c>
      <c r="L336" s="214">
        <v>599</v>
      </c>
      <c r="M336" s="214">
        <v>109</v>
      </c>
      <c r="N336" s="264">
        <v>0</v>
      </c>
      <c r="O336" s="214">
        <v>622</v>
      </c>
      <c r="P336" s="214">
        <v>499</v>
      </c>
      <c r="Q336" s="214">
        <v>827</v>
      </c>
      <c r="R336" s="264">
        <v>0</v>
      </c>
      <c r="S336" s="214">
        <v>7923</v>
      </c>
      <c r="T336" s="214">
        <v>14636</v>
      </c>
      <c r="U336" s="214">
        <v>8019</v>
      </c>
      <c r="V336" s="264">
        <v>0</v>
      </c>
      <c r="W336" s="214">
        <v>32050</v>
      </c>
      <c r="X336" s="214">
        <v>36</v>
      </c>
      <c r="Y336" s="264">
        <v>92</v>
      </c>
      <c r="Z336" s="214">
        <v>97</v>
      </c>
      <c r="AA336" s="264">
        <v>32</v>
      </c>
      <c r="AB336" s="214">
        <v>230</v>
      </c>
      <c r="AC336" s="214">
        <v>30582</v>
      </c>
      <c r="AD336" s="214">
        <v>1955</v>
      </c>
      <c r="AE336" s="264">
        <v>0</v>
      </c>
      <c r="AF336" s="265">
        <v>44.3</v>
      </c>
      <c r="AG336" s="214">
        <v>4447</v>
      </c>
      <c r="AH336" s="214">
        <v>8420</v>
      </c>
      <c r="AI336" s="214">
        <v>7678</v>
      </c>
      <c r="AJ336" s="214">
        <v>7612</v>
      </c>
      <c r="AK336" s="214">
        <v>2941</v>
      </c>
      <c r="AL336" s="214">
        <v>1107</v>
      </c>
      <c r="AM336" s="214">
        <v>332</v>
      </c>
      <c r="AN336" s="264">
        <v>0</v>
      </c>
      <c r="AO336" s="214"/>
      <c r="AP336" s="214"/>
      <c r="AQ336" s="214"/>
      <c r="AR336" s="214"/>
      <c r="AS336" s="264"/>
      <c r="AT336" s="264"/>
      <c r="AU336" s="214">
        <v>29093</v>
      </c>
      <c r="AV336" s="214">
        <v>3391</v>
      </c>
      <c r="AW336" s="264">
        <v>53</v>
      </c>
      <c r="AX336" s="214">
        <v>11733</v>
      </c>
      <c r="AY336" s="214">
        <v>6377</v>
      </c>
      <c r="AZ336" s="214">
        <v>6890</v>
      </c>
      <c r="BA336" s="214">
        <v>7537</v>
      </c>
      <c r="BB336" s="264">
        <v>0</v>
      </c>
      <c r="BC336" s="214">
        <v>32050</v>
      </c>
      <c r="BD336" s="214">
        <v>17288</v>
      </c>
      <c r="BE336" s="214">
        <v>9592</v>
      </c>
      <c r="BF336" s="214">
        <v>4330</v>
      </c>
      <c r="BG336" s="214">
        <v>840</v>
      </c>
      <c r="BH336" s="214">
        <v>20348</v>
      </c>
      <c r="BI336" s="214">
        <v>5004</v>
      </c>
      <c r="BJ336" s="214">
        <v>2033</v>
      </c>
      <c r="BK336" s="214">
        <v>3930</v>
      </c>
      <c r="BL336" s="214">
        <v>735</v>
      </c>
      <c r="BM336" s="214">
        <v>24055</v>
      </c>
      <c r="BN336" s="214">
        <v>2330</v>
      </c>
      <c r="BO336" s="214">
        <v>4752</v>
      </c>
      <c r="BP336" s="214">
        <v>913</v>
      </c>
      <c r="BQ336" s="214">
        <v>27556</v>
      </c>
      <c r="BR336" s="214">
        <v>1114</v>
      </c>
      <c r="BS336" s="214">
        <v>1118</v>
      </c>
      <c r="BT336" s="214">
        <v>229</v>
      </c>
      <c r="BU336" s="214">
        <v>2033</v>
      </c>
      <c r="BV336" s="214">
        <v>29374</v>
      </c>
      <c r="BW336" s="214">
        <v>2673</v>
      </c>
      <c r="BX336" s="216">
        <v>3</v>
      </c>
      <c r="BY336" s="261">
        <f t="shared" si="16"/>
        <v>6.0208378154101481E-2</v>
      </c>
      <c r="BZ336" s="261">
        <f t="shared" si="17"/>
        <v>5.9870301502904386E-2</v>
      </c>
      <c r="CA336" s="267"/>
    </row>
    <row r="337" spans="1:79" s="260" customFormat="1" hidden="1" x14ac:dyDescent="0.25">
      <c r="A337" s="257" t="str">
        <f t="shared" si="15"/>
        <v>2014British ColumbiaRegistered nurses</v>
      </c>
      <c r="B337" s="213">
        <v>2014</v>
      </c>
      <c r="C337" s="213"/>
      <c r="D337" s="213"/>
      <c r="E337" s="259" t="s">
        <v>23</v>
      </c>
      <c r="F337" s="209" t="s">
        <v>7</v>
      </c>
      <c r="G337" s="214">
        <v>35088</v>
      </c>
      <c r="H337" s="214">
        <v>2685</v>
      </c>
      <c r="I337" s="214">
        <v>2489</v>
      </c>
      <c r="J337" s="214">
        <v>32403</v>
      </c>
      <c r="K337" s="214">
        <v>1720</v>
      </c>
      <c r="L337" s="214">
        <v>793</v>
      </c>
      <c r="M337" s="214">
        <v>172</v>
      </c>
      <c r="N337" s="264">
        <v>0</v>
      </c>
      <c r="O337" s="214">
        <v>772</v>
      </c>
      <c r="P337" s="214">
        <v>570</v>
      </c>
      <c r="Q337" s="214">
        <v>1147</v>
      </c>
      <c r="R337" s="264">
        <v>0</v>
      </c>
      <c r="S337" s="214">
        <v>7480</v>
      </c>
      <c r="T337" s="214">
        <v>15500</v>
      </c>
      <c r="U337" s="214">
        <v>9423</v>
      </c>
      <c r="V337" s="214">
        <v>0</v>
      </c>
      <c r="W337" s="214">
        <v>32249</v>
      </c>
      <c r="X337" s="214">
        <v>16</v>
      </c>
      <c r="Y337" s="214">
        <v>328</v>
      </c>
      <c r="Z337" s="214">
        <v>0</v>
      </c>
      <c r="AA337" s="214">
        <v>445</v>
      </c>
      <c r="AB337" s="214">
        <v>2050</v>
      </c>
      <c r="AC337" s="214">
        <v>32464</v>
      </c>
      <c r="AD337" s="214">
        <v>2624</v>
      </c>
      <c r="AE337" s="264">
        <v>0</v>
      </c>
      <c r="AF337" s="265">
        <v>44.9</v>
      </c>
      <c r="AG337" s="214">
        <v>4789</v>
      </c>
      <c r="AH337" s="214">
        <v>8269</v>
      </c>
      <c r="AI337" s="214">
        <v>7998</v>
      </c>
      <c r="AJ337" s="214">
        <v>9075</v>
      </c>
      <c r="AK337" s="214">
        <v>3328</v>
      </c>
      <c r="AL337" s="214">
        <v>1249</v>
      </c>
      <c r="AM337" s="214">
        <v>380</v>
      </c>
      <c r="AN337" s="214">
        <v>0</v>
      </c>
      <c r="AO337" s="214"/>
      <c r="AP337" s="214"/>
      <c r="AQ337" s="214"/>
      <c r="AR337" s="214"/>
      <c r="AS337" s="264"/>
      <c r="AT337" s="214"/>
      <c r="AU337" s="214">
        <v>29485</v>
      </c>
      <c r="AV337" s="214">
        <v>5295</v>
      </c>
      <c r="AW337" s="214">
        <v>308</v>
      </c>
      <c r="AX337" s="214">
        <v>11435</v>
      </c>
      <c r="AY337" s="214">
        <v>6671</v>
      </c>
      <c r="AZ337" s="214">
        <v>7857</v>
      </c>
      <c r="BA337" s="214">
        <v>8197</v>
      </c>
      <c r="BB337" s="214">
        <v>928</v>
      </c>
      <c r="BC337" s="214">
        <v>32249</v>
      </c>
      <c r="BD337" s="214">
        <v>15206</v>
      </c>
      <c r="BE337" s="214">
        <v>7075</v>
      </c>
      <c r="BF337" s="214">
        <v>9797</v>
      </c>
      <c r="BG337" s="264">
        <v>171</v>
      </c>
      <c r="BH337" s="214">
        <v>21095</v>
      </c>
      <c r="BI337" s="214">
        <v>4816</v>
      </c>
      <c r="BJ337" s="214">
        <v>2060</v>
      </c>
      <c r="BK337" s="214">
        <v>2665</v>
      </c>
      <c r="BL337" s="264">
        <v>1613</v>
      </c>
      <c r="BM337" s="214">
        <v>25523</v>
      </c>
      <c r="BN337" s="214">
        <v>2368</v>
      </c>
      <c r="BO337" s="214">
        <v>4196</v>
      </c>
      <c r="BP337" s="264">
        <v>162</v>
      </c>
      <c r="BQ337" s="214">
        <v>29031</v>
      </c>
      <c r="BR337" s="214">
        <v>1277</v>
      </c>
      <c r="BS337" s="214">
        <v>1563</v>
      </c>
      <c r="BT337" s="264">
        <v>216</v>
      </c>
      <c r="BU337" s="214">
        <v>162</v>
      </c>
      <c r="BV337" s="214">
        <v>29914</v>
      </c>
      <c r="BW337" s="214">
        <v>2315</v>
      </c>
      <c r="BX337" s="266">
        <v>20</v>
      </c>
      <c r="BY337" s="261">
        <f t="shared" si="16"/>
        <v>7.6521887824897397E-2</v>
      </c>
      <c r="BZ337" s="261">
        <f t="shared" si="17"/>
        <v>7.0935932512539907E-2</v>
      </c>
      <c r="CA337" s="267"/>
    </row>
    <row r="338" spans="1:79" s="260" customFormat="1" hidden="1" x14ac:dyDescent="0.25">
      <c r="A338" s="257" t="str">
        <f t="shared" si="15"/>
        <v>2014YukonRegistered nurses</v>
      </c>
      <c r="B338" s="213">
        <v>2014</v>
      </c>
      <c r="C338" s="213"/>
      <c r="D338" s="213"/>
      <c r="E338" s="209" t="s">
        <v>24</v>
      </c>
      <c r="F338" s="209" t="s">
        <v>7</v>
      </c>
      <c r="G338" s="214">
        <v>394</v>
      </c>
      <c r="H338" s="214">
        <v>72</v>
      </c>
      <c r="I338" s="214">
        <v>58</v>
      </c>
      <c r="J338" s="214">
        <v>322</v>
      </c>
      <c r="K338" s="214">
        <v>39</v>
      </c>
      <c r="L338" s="214">
        <v>27</v>
      </c>
      <c r="M338" s="214">
        <v>6</v>
      </c>
      <c r="N338" s="264">
        <v>0</v>
      </c>
      <c r="O338" s="214">
        <v>27</v>
      </c>
      <c r="P338" s="214">
        <v>18</v>
      </c>
      <c r="Q338" s="214">
        <v>13</v>
      </c>
      <c r="R338" s="264">
        <v>0</v>
      </c>
      <c r="S338" s="214">
        <v>81</v>
      </c>
      <c r="T338" s="214">
        <v>158</v>
      </c>
      <c r="U338" s="214">
        <v>83</v>
      </c>
      <c r="V338" s="264">
        <v>0</v>
      </c>
      <c r="W338" s="214">
        <v>394</v>
      </c>
      <c r="X338" s="264">
        <v>0</v>
      </c>
      <c r="Y338" s="264">
        <v>0</v>
      </c>
      <c r="Z338" s="264">
        <v>0</v>
      </c>
      <c r="AA338" s="214">
        <v>0</v>
      </c>
      <c r="AB338" s="214">
        <v>0</v>
      </c>
      <c r="AC338" s="214">
        <v>353</v>
      </c>
      <c r="AD338" s="214">
        <v>41</v>
      </c>
      <c r="AE338" s="264">
        <v>0</v>
      </c>
      <c r="AF338" s="265">
        <v>43.4</v>
      </c>
      <c r="AG338" s="214">
        <v>56</v>
      </c>
      <c r="AH338" s="214">
        <v>112</v>
      </c>
      <c r="AI338" s="214">
        <v>82</v>
      </c>
      <c r="AJ338" s="214">
        <v>106</v>
      </c>
      <c r="AK338" s="214">
        <v>27</v>
      </c>
      <c r="AL338" s="214">
        <v>10</v>
      </c>
      <c r="AM338" s="214">
        <v>1</v>
      </c>
      <c r="AN338" s="264">
        <v>0</v>
      </c>
      <c r="AO338" s="214"/>
      <c r="AP338" s="214"/>
      <c r="AQ338" s="214"/>
      <c r="AR338" s="214"/>
      <c r="AS338" s="264"/>
      <c r="AT338" s="264"/>
      <c r="AU338" s="214">
        <v>350</v>
      </c>
      <c r="AV338" s="214">
        <v>44</v>
      </c>
      <c r="AW338" s="214">
        <v>0</v>
      </c>
      <c r="AX338" s="214">
        <v>149</v>
      </c>
      <c r="AY338" s="214">
        <v>95</v>
      </c>
      <c r="AZ338" s="214">
        <v>73</v>
      </c>
      <c r="BA338" s="214">
        <v>77</v>
      </c>
      <c r="BB338" s="264">
        <v>0</v>
      </c>
      <c r="BC338" s="214">
        <v>394</v>
      </c>
      <c r="BD338" s="214">
        <v>183</v>
      </c>
      <c r="BE338" s="214">
        <v>154</v>
      </c>
      <c r="BF338" s="214">
        <v>53</v>
      </c>
      <c r="BG338" s="214">
        <v>4</v>
      </c>
      <c r="BH338" s="214">
        <v>193</v>
      </c>
      <c r="BI338" s="214">
        <v>125</v>
      </c>
      <c r="BJ338" s="214">
        <v>29</v>
      </c>
      <c r="BK338" s="214">
        <v>47</v>
      </c>
      <c r="BL338" s="214">
        <v>0</v>
      </c>
      <c r="BM338" s="214">
        <v>312</v>
      </c>
      <c r="BN338" s="214">
        <v>35</v>
      </c>
      <c r="BO338" s="214">
        <v>47</v>
      </c>
      <c r="BP338" s="214">
        <v>0</v>
      </c>
      <c r="BQ338" s="214">
        <v>349</v>
      </c>
      <c r="BR338" s="214">
        <v>33</v>
      </c>
      <c r="BS338" s="275">
        <v>11</v>
      </c>
      <c r="BT338" s="215">
        <v>1</v>
      </c>
      <c r="BU338" s="214">
        <v>0</v>
      </c>
      <c r="BV338" s="214">
        <v>290</v>
      </c>
      <c r="BW338" s="214">
        <v>104</v>
      </c>
      <c r="BX338" s="216">
        <v>0</v>
      </c>
      <c r="BY338" s="261">
        <f t="shared" si="16"/>
        <v>0.18274111675126903</v>
      </c>
      <c r="BZ338" s="261">
        <f t="shared" si="17"/>
        <v>0.14720812182741116</v>
      </c>
      <c r="CA338" s="267"/>
    </row>
    <row r="339" spans="1:79" s="260" customFormat="1" hidden="1" x14ac:dyDescent="0.25">
      <c r="A339" s="257" t="str">
        <f t="shared" si="15"/>
        <v>2014Northwest Territories/NunavutRegistered nurses</v>
      </c>
      <c r="B339" s="213">
        <v>2014</v>
      </c>
      <c r="C339" s="213"/>
      <c r="D339" s="213"/>
      <c r="E339" s="259" t="s">
        <v>152</v>
      </c>
      <c r="F339" s="209" t="s">
        <v>7</v>
      </c>
      <c r="G339" s="214">
        <v>1069</v>
      </c>
      <c r="H339" s="214">
        <v>175</v>
      </c>
      <c r="I339" s="214">
        <v>223</v>
      </c>
      <c r="J339" s="214">
        <v>894</v>
      </c>
      <c r="K339" s="214">
        <v>67</v>
      </c>
      <c r="L339" s="214">
        <v>68</v>
      </c>
      <c r="M339" s="214">
        <v>40</v>
      </c>
      <c r="N339" s="264">
        <v>0</v>
      </c>
      <c r="O339" s="214">
        <v>63</v>
      </c>
      <c r="P339" s="214">
        <v>96</v>
      </c>
      <c r="Q339" s="214">
        <v>64</v>
      </c>
      <c r="R339" s="264">
        <v>0</v>
      </c>
      <c r="S339" s="214">
        <v>209</v>
      </c>
      <c r="T339" s="214">
        <v>401</v>
      </c>
      <c r="U339" s="214">
        <v>284</v>
      </c>
      <c r="V339" s="264">
        <v>0</v>
      </c>
      <c r="W339" s="214">
        <v>1063</v>
      </c>
      <c r="X339" s="214">
        <v>0</v>
      </c>
      <c r="Y339" s="214">
        <v>0</v>
      </c>
      <c r="Z339" s="215" t="s">
        <v>312</v>
      </c>
      <c r="AA339" s="215" t="s">
        <v>312</v>
      </c>
      <c r="AB339" s="215" t="s">
        <v>312</v>
      </c>
      <c r="AC339" s="214">
        <v>950</v>
      </c>
      <c r="AD339" s="214">
        <v>119</v>
      </c>
      <c r="AE339" s="264">
        <v>0</v>
      </c>
      <c r="AF339" s="265">
        <v>45.8</v>
      </c>
      <c r="AG339" s="214">
        <v>114</v>
      </c>
      <c r="AH339" s="214">
        <v>289</v>
      </c>
      <c r="AI339" s="214">
        <v>201</v>
      </c>
      <c r="AJ339" s="214">
        <v>284</v>
      </c>
      <c r="AK339" s="214">
        <v>109</v>
      </c>
      <c r="AL339" s="214">
        <v>54</v>
      </c>
      <c r="AM339" s="214">
        <v>18</v>
      </c>
      <c r="AN339" s="264">
        <v>0</v>
      </c>
      <c r="AO339" s="214"/>
      <c r="AP339" s="214"/>
      <c r="AQ339" s="214"/>
      <c r="AR339" s="214"/>
      <c r="AS339" s="264"/>
      <c r="AT339" s="214"/>
      <c r="AU339" s="214">
        <v>984</v>
      </c>
      <c r="AV339" s="214">
        <v>82</v>
      </c>
      <c r="AW339" s="264">
        <v>3</v>
      </c>
      <c r="AX339" s="214">
        <v>383</v>
      </c>
      <c r="AY339" s="214">
        <v>244</v>
      </c>
      <c r="AZ339" s="214">
        <v>177</v>
      </c>
      <c r="BA339" s="214">
        <v>265</v>
      </c>
      <c r="BB339" s="264">
        <v>0</v>
      </c>
      <c r="BC339" s="214">
        <v>1063</v>
      </c>
      <c r="BD339" s="214">
        <v>785</v>
      </c>
      <c r="BE339" s="214">
        <v>0</v>
      </c>
      <c r="BF339" s="214">
        <v>201</v>
      </c>
      <c r="BG339" s="214">
        <v>77</v>
      </c>
      <c r="BH339" s="214">
        <v>449</v>
      </c>
      <c r="BI339" s="214">
        <v>435</v>
      </c>
      <c r="BJ339" s="214">
        <v>26</v>
      </c>
      <c r="BK339" s="214">
        <v>148</v>
      </c>
      <c r="BL339" s="214">
        <v>5</v>
      </c>
      <c r="BM339" s="214">
        <v>740</v>
      </c>
      <c r="BN339" s="214">
        <v>157</v>
      </c>
      <c r="BO339" s="214">
        <v>131</v>
      </c>
      <c r="BP339" s="214">
        <v>35</v>
      </c>
      <c r="BQ339" s="214">
        <v>940</v>
      </c>
      <c r="BR339" s="214">
        <v>48</v>
      </c>
      <c r="BS339" s="214">
        <v>28</v>
      </c>
      <c r="BT339" s="214">
        <v>13</v>
      </c>
      <c r="BU339" s="214">
        <v>34</v>
      </c>
      <c r="BV339" s="214">
        <v>481</v>
      </c>
      <c r="BW339" s="214">
        <v>581</v>
      </c>
      <c r="BX339" s="266">
        <v>1</v>
      </c>
      <c r="BY339" s="261">
        <f t="shared" si="16"/>
        <v>0.16370439663236669</v>
      </c>
      <c r="BZ339" s="261">
        <f t="shared" si="17"/>
        <v>0.20860617399438727</v>
      </c>
      <c r="CA339" s="267"/>
    </row>
    <row r="340" spans="1:79" s="260" customFormat="1" ht="15.75" hidden="1" x14ac:dyDescent="0.25">
      <c r="A340" s="257" t="str">
        <f t="shared" si="15"/>
        <v>2014Provinces/territories with available dataRegistered nurses</v>
      </c>
      <c r="B340" s="213">
        <v>2014</v>
      </c>
      <c r="C340" s="213"/>
      <c r="D340" s="213"/>
      <c r="E340" s="208" t="s">
        <v>357</v>
      </c>
      <c r="F340" s="209" t="s">
        <v>7</v>
      </c>
      <c r="G340" s="214">
        <v>289224</v>
      </c>
      <c r="H340" s="268" t="s">
        <v>233</v>
      </c>
      <c r="I340" s="268" t="s">
        <v>233</v>
      </c>
      <c r="J340" s="268" t="s">
        <v>233</v>
      </c>
      <c r="K340" s="268" t="s">
        <v>233</v>
      </c>
      <c r="L340" s="268" t="s">
        <v>233</v>
      </c>
      <c r="M340" s="268" t="s">
        <v>233</v>
      </c>
      <c r="N340" s="268" t="s">
        <v>233</v>
      </c>
      <c r="O340" s="268" t="s">
        <v>233</v>
      </c>
      <c r="P340" s="268" t="s">
        <v>233</v>
      </c>
      <c r="Q340" s="268" t="s">
        <v>233</v>
      </c>
      <c r="R340" s="268" t="s">
        <v>233</v>
      </c>
      <c r="S340" s="268" t="s">
        <v>233</v>
      </c>
      <c r="T340" s="268" t="s">
        <v>233</v>
      </c>
      <c r="U340" s="268" t="s">
        <v>233</v>
      </c>
      <c r="V340" s="268" t="s">
        <v>233</v>
      </c>
      <c r="W340" s="214">
        <v>276480</v>
      </c>
      <c r="X340" s="214">
        <v>584</v>
      </c>
      <c r="Y340" s="214">
        <v>820</v>
      </c>
      <c r="Z340" s="214">
        <v>2797</v>
      </c>
      <c r="AA340" s="214">
        <v>2292</v>
      </c>
      <c r="AB340" s="214">
        <v>6245</v>
      </c>
      <c r="AC340" s="214">
        <v>267744</v>
      </c>
      <c r="AD340" s="214">
        <v>21136</v>
      </c>
      <c r="AE340" s="264">
        <v>0</v>
      </c>
      <c r="AF340" s="265">
        <v>44.9</v>
      </c>
      <c r="AG340" s="214">
        <v>39662</v>
      </c>
      <c r="AH340" s="214">
        <v>65224</v>
      </c>
      <c r="AI340" s="214">
        <v>69115</v>
      </c>
      <c r="AJ340" s="214">
        <v>75940</v>
      </c>
      <c r="AK340" s="214">
        <v>25800</v>
      </c>
      <c r="AL340" s="214">
        <v>10058</v>
      </c>
      <c r="AM340" s="214">
        <v>3424</v>
      </c>
      <c r="AN340" s="264">
        <v>1</v>
      </c>
      <c r="AO340" s="214"/>
      <c r="AP340" s="214"/>
      <c r="AQ340" s="214"/>
      <c r="AR340" s="214"/>
      <c r="AS340" s="264"/>
      <c r="AT340" s="264"/>
      <c r="AU340" s="214">
        <v>262604</v>
      </c>
      <c r="AV340" s="214">
        <v>26080</v>
      </c>
      <c r="AW340" s="214">
        <v>540</v>
      </c>
      <c r="AX340" s="214">
        <v>89868</v>
      </c>
      <c r="AY340" s="214">
        <v>59599</v>
      </c>
      <c r="AZ340" s="214">
        <v>65962</v>
      </c>
      <c r="BA340" s="214">
        <v>72754</v>
      </c>
      <c r="BB340" s="264">
        <v>1041</v>
      </c>
      <c r="BC340" s="214">
        <v>276480</v>
      </c>
      <c r="BD340" s="214">
        <v>165054</v>
      </c>
      <c r="BE340" s="214">
        <v>77498</v>
      </c>
      <c r="BF340" s="214">
        <v>32664</v>
      </c>
      <c r="BG340" s="264">
        <v>1264</v>
      </c>
      <c r="BH340" s="214">
        <v>171754</v>
      </c>
      <c r="BI340" s="214">
        <v>40960</v>
      </c>
      <c r="BJ340" s="214">
        <v>24457</v>
      </c>
      <c r="BK340" s="214">
        <v>36712</v>
      </c>
      <c r="BL340" s="214">
        <v>2597</v>
      </c>
      <c r="BM340" s="214">
        <v>214220</v>
      </c>
      <c r="BN340" s="214">
        <v>18149</v>
      </c>
      <c r="BO340" s="214">
        <v>42626</v>
      </c>
      <c r="BP340" s="214">
        <v>1485</v>
      </c>
      <c r="BQ340" s="214">
        <v>244257</v>
      </c>
      <c r="BR340" s="214">
        <v>16952</v>
      </c>
      <c r="BS340" s="214">
        <v>10214</v>
      </c>
      <c r="BT340" s="214">
        <v>1980</v>
      </c>
      <c r="BU340" s="214">
        <v>3077</v>
      </c>
      <c r="BV340" s="214">
        <v>247239</v>
      </c>
      <c r="BW340" s="214">
        <v>29138</v>
      </c>
      <c r="BX340" s="216">
        <v>103</v>
      </c>
      <c r="BY340" s="261" t="str">
        <f t="shared" si="16"/>
        <v>—</v>
      </c>
      <c r="BZ340" s="261" t="str">
        <f t="shared" si="17"/>
        <v>—</v>
      </c>
      <c r="CA340" s="267"/>
    </row>
    <row r="341" spans="1:79" s="260" customFormat="1" x14ac:dyDescent="0.25">
      <c r="A341" s="257" t="str">
        <f t="shared" si="15"/>
        <v>2015Newfoundland and LabradorRegistered nurses</v>
      </c>
      <c r="B341" s="213">
        <v>2015</v>
      </c>
      <c r="C341" s="213"/>
      <c r="D341" s="213"/>
      <c r="E341" s="209" t="s">
        <v>14</v>
      </c>
      <c r="F341" s="209" t="s">
        <v>7</v>
      </c>
      <c r="G341" s="214">
        <v>6008</v>
      </c>
      <c r="H341" s="214">
        <v>452</v>
      </c>
      <c r="I341" s="214">
        <v>415</v>
      </c>
      <c r="J341" s="214">
        <v>5556</v>
      </c>
      <c r="K341" s="214">
        <v>327</v>
      </c>
      <c r="L341" s="214">
        <v>104</v>
      </c>
      <c r="M341" s="214">
        <v>21</v>
      </c>
      <c r="N341" s="214">
        <v>0</v>
      </c>
      <c r="O341" s="214">
        <v>125</v>
      </c>
      <c r="P341" s="214">
        <v>98</v>
      </c>
      <c r="Q341" s="214">
        <v>192</v>
      </c>
      <c r="R341" s="214">
        <v>0</v>
      </c>
      <c r="S341" s="214">
        <v>1352</v>
      </c>
      <c r="T341" s="214">
        <v>3279</v>
      </c>
      <c r="U341" s="214">
        <v>925</v>
      </c>
      <c r="V341" s="264">
        <v>0</v>
      </c>
      <c r="W341" s="214">
        <v>5936</v>
      </c>
      <c r="X341" s="214">
        <v>3</v>
      </c>
      <c r="Y341" s="214">
        <v>5</v>
      </c>
      <c r="Z341" s="264">
        <v>54</v>
      </c>
      <c r="AA341" s="214">
        <v>10</v>
      </c>
      <c r="AB341" s="214">
        <v>0</v>
      </c>
      <c r="AC341" s="214">
        <v>5660</v>
      </c>
      <c r="AD341" s="214">
        <v>348</v>
      </c>
      <c r="AE341" s="264">
        <v>0</v>
      </c>
      <c r="AF341" s="265">
        <v>42.7</v>
      </c>
      <c r="AG341" s="214">
        <v>966</v>
      </c>
      <c r="AH341" s="214">
        <v>1436</v>
      </c>
      <c r="AI341" s="214">
        <v>1721</v>
      </c>
      <c r="AJ341" s="214">
        <v>1502</v>
      </c>
      <c r="AK341" s="214">
        <v>274</v>
      </c>
      <c r="AL341" s="214">
        <v>92</v>
      </c>
      <c r="AM341" s="214">
        <v>17</v>
      </c>
      <c r="AN341" s="214">
        <v>0</v>
      </c>
      <c r="AO341" s="214"/>
      <c r="AP341" s="214"/>
      <c r="AQ341" s="214"/>
      <c r="AR341" s="214"/>
      <c r="AS341" s="264"/>
      <c r="AT341" s="214"/>
      <c r="AU341" s="214">
        <v>5924</v>
      </c>
      <c r="AV341" s="214">
        <v>84</v>
      </c>
      <c r="AW341" s="214">
        <v>0</v>
      </c>
      <c r="AX341" s="214">
        <v>1916</v>
      </c>
      <c r="AY341" s="214">
        <v>1362</v>
      </c>
      <c r="AZ341" s="214">
        <v>1563</v>
      </c>
      <c r="BA341" s="214">
        <v>1167</v>
      </c>
      <c r="BB341" s="214">
        <v>0</v>
      </c>
      <c r="BC341" s="214">
        <v>5936</v>
      </c>
      <c r="BD341" s="214">
        <v>4199</v>
      </c>
      <c r="BE341" s="214">
        <v>764</v>
      </c>
      <c r="BF341" s="214">
        <v>973</v>
      </c>
      <c r="BG341" s="214">
        <v>0</v>
      </c>
      <c r="BH341" s="214">
        <v>4063</v>
      </c>
      <c r="BI341" s="214">
        <v>792</v>
      </c>
      <c r="BJ341" s="214">
        <v>462</v>
      </c>
      <c r="BK341" s="214">
        <v>619</v>
      </c>
      <c r="BL341" s="214">
        <v>0</v>
      </c>
      <c r="BM341" s="214">
        <v>4674</v>
      </c>
      <c r="BN341" s="214">
        <v>764</v>
      </c>
      <c r="BO341" s="214">
        <v>491</v>
      </c>
      <c r="BP341" s="214">
        <v>7</v>
      </c>
      <c r="BQ341" s="214">
        <v>5312</v>
      </c>
      <c r="BR341" s="214">
        <v>338</v>
      </c>
      <c r="BS341" s="214">
        <v>254</v>
      </c>
      <c r="BT341" s="214">
        <v>32</v>
      </c>
      <c r="BU341" s="214">
        <v>0</v>
      </c>
      <c r="BV341" s="214">
        <v>4188</v>
      </c>
      <c r="BW341" s="214">
        <v>1748</v>
      </c>
      <c r="BX341" s="216">
        <v>0</v>
      </c>
      <c r="BY341" s="261">
        <f t="shared" si="16"/>
        <v>7.5233022636484681E-2</v>
      </c>
      <c r="BZ341" s="261">
        <f t="shared" si="17"/>
        <v>6.9074567243675097E-2</v>
      </c>
      <c r="CA341" s="267"/>
    </row>
    <row r="342" spans="1:79" s="260" customFormat="1" hidden="1" x14ac:dyDescent="0.25">
      <c r="A342" s="257" t="str">
        <f t="shared" si="15"/>
        <v>2015Prince Edward IslandRegistered nurses</v>
      </c>
      <c r="B342" s="213">
        <v>2015</v>
      </c>
      <c r="C342" s="213"/>
      <c r="D342" s="213"/>
      <c r="E342" s="209" t="s">
        <v>15</v>
      </c>
      <c r="F342" s="209" t="s">
        <v>7</v>
      </c>
      <c r="G342" s="215">
        <v>1586</v>
      </c>
      <c r="H342" s="215">
        <v>97</v>
      </c>
      <c r="I342" s="215">
        <v>125</v>
      </c>
      <c r="J342" s="215">
        <v>1489</v>
      </c>
      <c r="K342" s="215">
        <v>72</v>
      </c>
      <c r="L342" s="215">
        <v>16</v>
      </c>
      <c r="M342" s="215">
        <v>9</v>
      </c>
      <c r="N342" s="264">
        <v>0</v>
      </c>
      <c r="O342" s="215">
        <v>40</v>
      </c>
      <c r="P342" s="215">
        <v>26</v>
      </c>
      <c r="Q342" s="215">
        <v>59</v>
      </c>
      <c r="R342" s="264">
        <v>0</v>
      </c>
      <c r="S342" s="215">
        <v>297</v>
      </c>
      <c r="T342" s="215">
        <v>730</v>
      </c>
      <c r="U342" s="215">
        <v>462</v>
      </c>
      <c r="V342" s="264">
        <v>0</v>
      </c>
      <c r="W342" s="215">
        <v>1523</v>
      </c>
      <c r="X342" s="264">
        <v>0</v>
      </c>
      <c r="Y342" s="264">
        <v>0</v>
      </c>
      <c r="Z342" s="264">
        <v>0</v>
      </c>
      <c r="AA342" s="215">
        <v>20</v>
      </c>
      <c r="AB342" s="215">
        <v>43</v>
      </c>
      <c r="AC342" s="215">
        <v>1529</v>
      </c>
      <c r="AD342" s="215">
        <v>57</v>
      </c>
      <c r="AE342" s="264">
        <v>0</v>
      </c>
      <c r="AF342" s="270">
        <v>46.4</v>
      </c>
      <c r="AG342" s="215">
        <v>206</v>
      </c>
      <c r="AH342" s="215">
        <v>311</v>
      </c>
      <c r="AI342" s="215">
        <v>354</v>
      </c>
      <c r="AJ342" s="215">
        <v>440</v>
      </c>
      <c r="AK342" s="215">
        <v>167</v>
      </c>
      <c r="AL342" s="215">
        <v>80</v>
      </c>
      <c r="AM342" s="215">
        <v>28</v>
      </c>
      <c r="AN342" s="264">
        <v>0</v>
      </c>
      <c r="AO342" s="215"/>
      <c r="AP342" s="215"/>
      <c r="AQ342" s="215"/>
      <c r="AR342" s="215"/>
      <c r="AS342" s="264"/>
      <c r="AT342" s="264"/>
      <c r="AU342" s="215">
        <v>1547</v>
      </c>
      <c r="AV342" s="215">
        <v>39</v>
      </c>
      <c r="AW342" s="264">
        <v>0</v>
      </c>
      <c r="AX342" s="215">
        <v>479</v>
      </c>
      <c r="AY342" s="215">
        <v>210</v>
      </c>
      <c r="AZ342" s="215">
        <v>390</v>
      </c>
      <c r="BA342" s="215">
        <v>507</v>
      </c>
      <c r="BB342" s="264">
        <v>0</v>
      </c>
      <c r="BC342" s="215">
        <v>1523</v>
      </c>
      <c r="BD342" s="215">
        <v>778</v>
      </c>
      <c r="BE342" s="215">
        <v>528</v>
      </c>
      <c r="BF342" s="215">
        <v>217</v>
      </c>
      <c r="BG342" s="215">
        <v>0</v>
      </c>
      <c r="BH342" s="215">
        <v>886</v>
      </c>
      <c r="BI342" s="215">
        <v>71</v>
      </c>
      <c r="BJ342" s="215">
        <v>209</v>
      </c>
      <c r="BK342" s="215">
        <v>357</v>
      </c>
      <c r="BL342" s="215">
        <v>0</v>
      </c>
      <c r="BM342" s="215">
        <v>1130</v>
      </c>
      <c r="BN342" s="215">
        <v>128</v>
      </c>
      <c r="BO342" s="215">
        <v>265</v>
      </c>
      <c r="BP342" s="215">
        <v>0</v>
      </c>
      <c r="BQ342" s="215">
        <v>1336</v>
      </c>
      <c r="BR342" s="215">
        <v>111</v>
      </c>
      <c r="BS342" s="215">
        <v>74</v>
      </c>
      <c r="BT342" s="215">
        <v>2</v>
      </c>
      <c r="BU342" s="215">
        <v>0</v>
      </c>
      <c r="BV342" s="215">
        <v>1028</v>
      </c>
      <c r="BW342" s="264">
        <v>493</v>
      </c>
      <c r="BX342" s="266">
        <v>2</v>
      </c>
      <c r="BY342" s="261">
        <f t="shared" si="16"/>
        <v>6.1160151324085747E-2</v>
      </c>
      <c r="BZ342" s="261">
        <f t="shared" si="17"/>
        <v>7.8814627994955866E-2</v>
      </c>
      <c r="CA342" s="267"/>
    </row>
    <row r="343" spans="1:79" s="260" customFormat="1" hidden="1" x14ac:dyDescent="0.25">
      <c r="A343" s="257" t="str">
        <f t="shared" si="15"/>
        <v>2015Nova ScotiaRegistered nurses</v>
      </c>
      <c r="B343" s="213">
        <v>2015</v>
      </c>
      <c r="C343" s="213"/>
      <c r="D343" s="213"/>
      <c r="E343" s="209" t="s">
        <v>16</v>
      </c>
      <c r="F343" s="209" t="s">
        <v>7</v>
      </c>
      <c r="G343" s="215">
        <v>9524</v>
      </c>
      <c r="H343" s="215">
        <v>715</v>
      </c>
      <c r="I343" s="215">
        <v>759</v>
      </c>
      <c r="J343" s="215">
        <v>8809</v>
      </c>
      <c r="K343" s="215">
        <v>500</v>
      </c>
      <c r="L343" s="215">
        <v>170</v>
      </c>
      <c r="M343" s="215">
        <v>45</v>
      </c>
      <c r="N343" s="264">
        <v>0</v>
      </c>
      <c r="O343" s="215">
        <v>221</v>
      </c>
      <c r="P343" s="215">
        <v>167</v>
      </c>
      <c r="Q343" s="215">
        <v>371</v>
      </c>
      <c r="R343" s="264">
        <v>0</v>
      </c>
      <c r="S343" s="215">
        <v>1674</v>
      </c>
      <c r="T343" s="215">
        <v>4281</v>
      </c>
      <c r="U343" s="215">
        <v>2854</v>
      </c>
      <c r="V343" s="264">
        <v>0</v>
      </c>
      <c r="W343" s="215">
        <v>9153</v>
      </c>
      <c r="X343" s="264">
        <v>4</v>
      </c>
      <c r="Y343" s="264">
        <v>0</v>
      </c>
      <c r="Z343" s="215">
        <v>5</v>
      </c>
      <c r="AA343" s="264">
        <v>1</v>
      </c>
      <c r="AB343" s="215">
        <v>361</v>
      </c>
      <c r="AC343" s="215">
        <v>9028</v>
      </c>
      <c r="AD343" s="215">
        <v>496</v>
      </c>
      <c r="AE343" s="264">
        <v>0</v>
      </c>
      <c r="AF343" s="270">
        <v>46.4</v>
      </c>
      <c r="AG343" s="215">
        <v>1273</v>
      </c>
      <c r="AH343" s="215">
        <v>1703</v>
      </c>
      <c r="AI343" s="215">
        <v>2057</v>
      </c>
      <c r="AJ343" s="215">
        <v>3034</v>
      </c>
      <c r="AK343" s="215">
        <v>1004</v>
      </c>
      <c r="AL343" s="215">
        <v>339</v>
      </c>
      <c r="AM343" s="215">
        <v>114</v>
      </c>
      <c r="AN343" s="264">
        <v>0</v>
      </c>
      <c r="AO343" s="215"/>
      <c r="AP343" s="215"/>
      <c r="AQ343" s="215"/>
      <c r="AR343" s="264"/>
      <c r="AS343" s="264"/>
      <c r="AT343" s="264"/>
      <c r="AU343" s="215">
        <v>9186</v>
      </c>
      <c r="AV343" s="215">
        <v>338</v>
      </c>
      <c r="AW343" s="215">
        <v>0</v>
      </c>
      <c r="AX343" s="215">
        <v>2769</v>
      </c>
      <c r="AY343" s="215">
        <v>1291</v>
      </c>
      <c r="AZ343" s="215">
        <v>2336</v>
      </c>
      <c r="BA343" s="215">
        <v>3128</v>
      </c>
      <c r="BB343" s="264">
        <v>0</v>
      </c>
      <c r="BC343" s="215">
        <v>9153</v>
      </c>
      <c r="BD343" s="215">
        <v>6042</v>
      </c>
      <c r="BE343" s="264">
        <v>2041</v>
      </c>
      <c r="BF343" s="215">
        <v>1067</v>
      </c>
      <c r="BG343" s="215">
        <v>3</v>
      </c>
      <c r="BH343" s="215">
        <v>6080</v>
      </c>
      <c r="BI343" s="215">
        <v>1067</v>
      </c>
      <c r="BJ343" s="215">
        <v>1059</v>
      </c>
      <c r="BK343" s="215">
        <v>941</v>
      </c>
      <c r="BL343" s="215">
        <v>6</v>
      </c>
      <c r="BM343" s="215">
        <v>7076</v>
      </c>
      <c r="BN343" s="215">
        <v>860</v>
      </c>
      <c r="BO343" s="215">
        <v>1210</v>
      </c>
      <c r="BP343" s="215">
        <v>7</v>
      </c>
      <c r="BQ343" s="215">
        <v>8228</v>
      </c>
      <c r="BR343" s="215">
        <v>451</v>
      </c>
      <c r="BS343" s="215">
        <v>392</v>
      </c>
      <c r="BT343" s="215">
        <v>78</v>
      </c>
      <c r="BU343" s="215">
        <v>4</v>
      </c>
      <c r="BV343" s="215">
        <v>6922</v>
      </c>
      <c r="BW343" s="215">
        <v>2230</v>
      </c>
      <c r="BX343" s="271">
        <v>1</v>
      </c>
      <c r="BY343" s="261">
        <f t="shared" si="16"/>
        <v>7.5073498530029398E-2</v>
      </c>
      <c r="BZ343" s="261">
        <f t="shared" si="17"/>
        <v>7.9693406131877365E-2</v>
      </c>
      <c r="CA343" s="267"/>
    </row>
    <row r="344" spans="1:79" s="260" customFormat="1" hidden="1" x14ac:dyDescent="0.25">
      <c r="A344" s="257" t="str">
        <f t="shared" si="15"/>
        <v>2015New BrunswickRegistered nurses</v>
      </c>
      <c r="B344" s="213">
        <v>2015</v>
      </c>
      <c r="C344" s="213"/>
      <c r="D344" s="213"/>
      <c r="E344" s="209" t="s">
        <v>17</v>
      </c>
      <c r="F344" s="209" t="s">
        <v>7</v>
      </c>
      <c r="G344" s="214">
        <v>8240</v>
      </c>
      <c r="H344" s="214">
        <v>515</v>
      </c>
      <c r="I344" s="214">
        <v>577</v>
      </c>
      <c r="J344" s="214">
        <v>7725</v>
      </c>
      <c r="K344" s="214">
        <v>373</v>
      </c>
      <c r="L344" s="214">
        <v>119</v>
      </c>
      <c r="M344" s="214">
        <v>23</v>
      </c>
      <c r="N344" s="214">
        <v>0</v>
      </c>
      <c r="O344" s="214">
        <v>170</v>
      </c>
      <c r="P344" s="214">
        <v>127</v>
      </c>
      <c r="Q344" s="214">
        <v>280</v>
      </c>
      <c r="R344" s="214">
        <v>0</v>
      </c>
      <c r="S344" s="214">
        <v>1633</v>
      </c>
      <c r="T344" s="214">
        <v>4124</v>
      </c>
      <c r="U344" s="214">
        <v>1968</v>
      </c>
      <c r="V344" s="214">
        <v>0</v>
      </c>
      <c r="W344" s="214">
        <v>7855</v>
      </c>
      <c r="X344" s="214">
        <v>6</v>
      </c>
      <c r="Y344" s="214">
        <v>4</v>
      </c>
      <c r="Z344" s="214">
        <v>22</v>
      </c>
      <c r="AA344" s="214">
        <v>189</v>
      </c>
      <c r="AB344" s="214">
        <v>164</v>
      </c>
      <c r="AC344" s="214">
        <v>7796</v>
      </c>
      <c r="AD344" s="214">
        <v>444</v>
      </c>
      <c r="AE344" s="264">
        <v>0</v>
      </c>
      <c r="AF344" s="265">
        <v>45</v>
      </c>
      <c r="AG344" s="214">
        <v>1063</v>
      </c>
      <c r="AH344" s="214">
        <v>1774</v>
      </c>
      <c r="AI344" s="214">
        <v>2090</v>
      </c>
      <c r="AJ344" s="214">
        <v>2377</v>
      </c>
      <c r="AK344" s="214">
        <v>662</v>
      </c>
      <c r="AL344" s="214">
        <v>217</v>
      </c>
      <c r="AM344" s="214">
        <v>57</v>
      </c>
      <c r="AN344" s="214">
        <v>0</v>
      </c>
      <c r="AO344" s="214"/>
      <c r="AP344" s="214"/>
      <c r="AQ344" s="214"/>
      <c r="AR344" s="214"/>
      <c r="AS344" s="264"/>
      <c r="AT344" s="214"/>
      <c r="AU344" s="214">
        <v>8093</v>
      </c>
      <c r="AV344" s="214">
        <v>147</v>
      </c>
      <c r="AW344" s="214">
        <v>0</v>
      </c>
      <c r="AX344" s="214">
        <v>2330</v>
      </c>
      <c r="AY344" s="214">
        <v>1562</v>
      </c>
      <c r="AZ344" s="214">
        <v>2259</v>
      </c>
      <c r="BA344" s="214">
        <v>2089</v>
      </c>
      <c r="BB344" s="214">
        <v>0</v>
      </c>
      <c r="BC344" s="214">
        <v>7855</v>
      </c>
      <c r="BD344" s="214">
        <v>4897</v>
      </c>
      <c r="BE344" s="214">
        <v>2004</v>
      </c>
      <c r="BF344" s="214">
        <v>954</v>
      </c>
      <c r="BG344" s="214">
        <v>0</v>
      </c>
      <c r="BH344" s="214">
        <v>5295</v>
      </c>
      <c r="BI344" s="214">
        <v>990</v>
      </c>
      <c r="BJ344" s="214">
        <v>825</v>
      </c>
      <c r="BK344" s="214">
        <v>745</v>
      </c>
      <c r="BL344" s="214">
        <v>0</v>
      </c>
      <c r="BM344" s="214">
        <v>6347</v>
      </c>
      <c r="BN344" s="214">
        <v>969</v>
      </c>
      <c r="BO344" s="214">
        <v>539</v>
      </c>
      <c r="BP344" s="214">
        <v>0</v>
      </c>
      <c r="BQ344" s="214">
        <v>6935</v>
      </c>
      <c r="BR344" s="214">
        <v>533</v>
      </c>
      <c r="BS344" s="214">
        <v>354</v>
      </c>
      <c r="BT344" s="214">
        <v>33</v>
      </c>
      <c r="BU344" s="214">
        <v>0</v>
      </c>
      <c r="BV344" s="214">
        <v>6276</v>
      </c>
      <c r="BW344" s="214">
        <v>1579</v>
      </c>
      <c r="BX344" s="216">
        <v>0</v>
      </c>
      <c r="BY344" s="261">
        <f t="shared" si="16"/>
        <v>6.25E-2</v>
      </c>
      <c r="BZ344" s="261">
        <f t="shared" si="17"/>
        <v>7.0024271844660188E-2</v>
      </c>
      <c r="CA344" s="267"/>
    </row>
    <row r="345" spans="1:79" s="260" customFormat="1" hidden="1" x14ac:dyDescent="0.25">
      <c r="A345" s="257" t="str">
        <f t="shared" si="15"/>
        <v>2015QuebecRegistered nurses</v>
      </c>
      <c r="B345" s="213">
        <v>2015</v>
      </c>
      <c r="C345" s="213"/>
      <c r="D345" s="213"/>
      <c r="E345" s="259" t="s">
        <v>18</v>
      </c>
      <c r="F345" s="209" t="s">
        <v>7</v>
      </c>
      <c r="G345" s="214">
        <v>70042</v>
      </c>
      <c r="H345" s="214">
        <v>4895</v>
      </c>
      <c r="I345" s="214">
        <v>4413</v>
      </c>
      <c r="J345" s="214">
        <v>65147</v>
      </c>
      <c r="K345" s="214">
        <v>3646</v>
      </c>
      <c r="L345" s="214">
        <v>1044</v>
      </c>
      <c r="M345" s="214">
        <v>205</v>
      </c>
      <c r="N345" s="264">
        <v>0</v>
      </c>
      <c r="O345" s="214">
        <v>1233</v>
      </c>
      <c r="P345" s="214">
        <v>844</v>
      </c>
      <c r="Q345" s="214">
        <v>2336</v>
      </c>
      <c r="R345" s="264">
        <v>0</v>
      </c>
      <c r="S345" s="214">
        <v>17869</v>
      </c>
      <c r="T345" s="214">
        <v>34212</v>
      </c>
      <c r="U345" s="214">
        <v>13066</v>
      </c>
      <c r="V345" s="264">
        <v>0</v>
      </c>
      <c r="W345" s="214">
        <v>68435</v>
      </c>
      <c r="X345" s="214">
        <v>120</v>
      </c>
      <c r="Y345" s="214">
        <v>0</v>
      </c>
      <c r="Z345" s="214">
        <v>544</v>
      </c>
      <c r="AA345" s="214">
        <v>0</v>
      </c>
      <c r="AB345" s="264">
        <v>943</v>
      </c>
      <c r="AC345" s="214">
        <v>62425</v>
      </c>
      <c r="AD345" s="214">
        <v>7617</v>
      </c>
      <c r="AE345" s="264">
        <v>0</v>
      </c>
      <c r="AF345" s="265">
        <v>42.5</v>
      </c>
      <c r="AG345" s="214">
        <v>11925</v>
      </c>
      <c r="AH345" s="214">
        <v>18557</v>
      </c>
      <c r="AI345" s="214">
        <v>17235</v>
      </c>
      <c r="AJ345" s="214">
        <v>16920</v>
      </c>
      <c r="AK345" s="214">
        <v>3517</v>
      </c>
      <c r="AL345" s="214">
        <v>1340</v>
      </c>
      <c r="AM345" s="214">
        <v>548</v>
      </c>
      <c r="AN345" s="264">
        <v>0</v>
      </c>
      <c r="AO345" s="214"/>
      <c r="AP345" s="214"/>
      <c r="AQ345" s="214"/>
      <c r="AR345" s="214"/>
      <c r="AS345" s="264"/>
      <c r="AT345" s="264"/>
      <c r="AU345" s="214">
        <v>66866</v>
      </c>
      <c r="AV345" s="214">
        <v>3176</v>
      </c>
      <c r="AW345" s="264">
        <v>0</v>
      </c>
      <c r="AX345" s="214">
        <v>25263</v>
      </c>
      <c r="AY345" s="214">
        <v>16729</v>
      </c>
      <c r="AZ345" s="214">
        <v>14673</v>
      </c>
      <c r="BA345" s="214">
        <v>13377</v>
      </c>
      <c r="BB345" s="214">
        <v>0</v>
      </c>
      <c r="BC345" s="214">
        <v>68435</v>
      </c>
      <c r="BD345" s="214">
        <v>40911</v>
      </c>
      <c r="BE345" s="214">
        <v>22089</v>
      </c>
      <c r="BF345" s="214">
        <v>5402</v>
      </c>
      <c r="BG345" s="264">
        <v>33</v>
      </c>
      <c r="BH345" s="214">
        <v>41849</v>
      </c>
      <c r="BI345" s="214">
        <v>8820</v>
      </c>
      <c r="BJ345" s="214">
        <v>8581</v>
      </c>
      <c r="BK345" s="214">
        <v>9110</v>
      </c>
      <c r="BL345" s="214">
        <v>75</v>
      </c>
      <c r="BM345" s="214">
        <v>55350</v>
      </c>
      <c r="BN345" s="214">
        <v>3367</v>
      </c>
      <c r="BO345" s="214">
        <v>9674</v>
      </c>
      <c r="BP345" s="214">
        <v>44</v>
      </c>
      <c r="BQ345" s="214">
        <v>59746</v>
      </c>
      <c r="BR345" s="214">
        <v>4702</v>
      </c>
      <c r="BS345" s="214">
        <v>2683</v>
      </c>
      <c r="BT345" s="214">
        <v>879</v>
      </c>
      <c r="BU345" s="214">
        <v>425</v>
      </c>
      <c r="BV345" s="214">
        <v>61373</v>
      </c>
      <c r="BW345" s="214">
        <v>6987</v>
      </c>
      <c r="BX345" s="266">
        <v>75</v>
      </c>
      <c r="BY345" s="261">
        <f t="shared" si="16"/>
        <v>6.9886639444904489E-2</v>
      </c>
      <c r="BZ345" s="261">
        <f t="shared" si="17"/>
        <v>6.300505411039091E-2</v>
      </c>
      <c r="CA345" s="267"/>
    </row>
    <row r="346" spans="1:79" s="260" customFormat="1" hidden="1" x14ac:dyDescent="0.25">
      <c r="A346" s="257" t="str">
        <f t="shared" si="15"/>
        <v>2015OntarioRegistered nurses</v>
      </c>
      <c r="B346" s="213">
        <v>2015</v>
      </c>
      <c r="C346" s="213"/>
      <c r="D346" s="213"/>
      <c r="E346" s="259" t="s">
        <v>19</v>
      </c>
      <c r="F346" s="209" t="s">
        <v>7</v>
      </c>
      <c r="G346" s="214">
        <v>102490</v>
      </c>
      <c r="H346" s="214">
        <v>4985</v>
      </c>
      <c r="I346" s="214">
        <v>4698</v>
      </c>
      <c r="J346" s="214">
        <v>97505</v>
      </c>
      <c r="K346" s="214">
        <v>3924</v>
      </c>
      <c r="L346" s="214">
        <v>922</v>
      </c>
      <c r="M346" s="214">
        <v>139</v>
      </c>
      <c r="N346" s="264">
        <v>0</v>
      </c>
      <c r="O346" s="214">
        <v>838</v>
      </c>
      <c r="P346" s="214">
        <v>808</v>
      </c>
      <c r="Q346" s="214">
        <v>3052</v>
      </c>
      <c r="R346" s="264">
        <v>0</v>
      </c>
      <c r="S346" s="214">
        <v>19792</v>
      </c>
      <c r="T346" s="214">
        <v>47064</v>
      </c>
      <c r="U346" s="214">
        <v>30648</v>
      </c>
      <c r="V346" s="264">
        <v>1</v>
      </c>
      <c r="W346" s="214">
        <v>95659</v>
      </c>
      <c r="X346" s="214">
        <v>458</v>
      </c>
      <c r="Y346" s="264">
        <v>330</v>
      </c>
      <c r="Z346" s="214">
        <v>2165</v>
      </c>
      <c r="AA346" s="214">
        <v>1518</v>
      </c>
      <c r="AB346" s="214">
        <v>2360</v>
      </c>
      <c r="AC346" s="214">
        <v>96079</v>
      </c>
      <c r="AD346" s="214">
        <v>6411</v>
      </c>
      <c r="AE346" s="264">
        <v>0</v>
      </c>
      <c r="AF346" s="265">
        <v>46.3</v>
      </c>
      <c r="AG346" s="214">
        <v>13172</v>
      </c>
      <c r="AH346" s="214">
        <v>20121</v>
      </c>
      <c r="AI346" s="214">
        <v>23892</v>
      </c>
      <c r="AJ346" s="214">
        <v>27357</v>
      </c>
      <c r="AK346" s="214">
        <v>11342</v>
      </c>
      <c r="AL346" s="214">
        <v>4853</v>
      </c>
      <c r="AM346" s="214">
        <v>1752</v>
      </c>
      <c r="AN346" s="264">
        <v>1</v>
      </c>
      <c r="AO346" s="214"/>
      <c r="AP346" s="214"/>
      <c r="AQ346" s="214"/>
      <c r="AR346" s="214"/>
      <c r="AS346" s="264"/>
      <c r="AT346" s="264"/>
      <c r="AU346" s="214">
        <v>90545</v>
      </c>
      <c r="AV346" s="214">
        <v>11681</v>
      </c>
      <c r="AW346" s="264">
        <v>264</v>
      </c>
      <c r="AX346" s="214">
        <v>27697</v>
      </c>
      <c r="AY346" s="214">
        <v>21193</v>
      </c>
      <c r="AZ346" s="214">
        <v>24011</v>
      </c>
      <c r="BA346" s="214">
        <v>29270</v>
      </c>
      <c r="BB346" s="264">
        <v>319</v>
      </c>
      <c r="BC346" s="214">
        <v>95659</v>
      </c>
      <c r="BD346" s="214">
        <v>63674</v>
      </c>
      <c r="BE346" s="214">
        <v>25169</v>
      </c>
      <c r="BF346" s="214">
        <v>6816</v>
      </c>
      <c r="BG346" s="264">
        <v>0</v>
      </c>
      <c r="BH346" s="214">
        <v>61061</v>
      </c>
      <c r="BI346" s="214">
        <v>16191</v>
      </c>
      <c r="BJ346" s="214">
        <v>7871</v>
      </c>
      <c r="BK346" s="214">
        <v>10536</v>
      </c>
      <c r="BL346" s="264">
        <v>0</v>
      </c>
      <c r="BM346" s="214">
        <v>72496</v>
      </c>
      <c r="BN346" s="214">
        <v>5473</v>
      </c>
      <c r="BO346" s="214">
        <v>17690</v>
      </c>
      <c r="BP346" s="264">
        <v>0</v>
      </c>
      <c r="BQ346" s="214">
        <v>86757</v>
      </c>
      <c r="BR346" s="214">
        <v>6670</v>
      </c>
      <c r="BS346" s="214">
        <v>2159</v>
      </c>
      <c r="BT346" s="215" t="s">
        <v>233</v>
      </c>
      <c r="BU346" s="264">
        <v>73</v>
      </c>
      <c r="BV346" s="214">
        <v>90135</v>
      </c>
      <c r="BW346" s="214">
        <v>5523</v>
      </c>
      <c r="BX346" s="216">
        <v>1</v>
      </c>
      <c r="BY346" s="261">
        <f t="shared" si="16"/>
        <v>4.863889159918041E-2</v>
      </c>
      <c r="BZ346" s="261">
        <f t="shared" si="17"/>
        <v>4.5838618401795296E-2</v>
      </c>
      <c r="CA346" s="267"/>
    </row>
    <row r="347" spans="1:79" s="260" customFormat="1" hidden="1" x14ac:dyDescent="0.25">
      <c r="A347" s="257" t="str">
        <f t="shared" si="15"/>
        <v>2015ManitobaRegistered nurses</v>
      </c>
      <c r="B347" s="213">
        <v>2015</v>
      </c>
      <c r="C347" s="213"/>
      <c r="D347" s="213"/>
      <c r="E347" s="209" t="s">
        <v>20</v>
      </c>
      <c r="F347" s="209" t="s">
        <v>7</v>
      </c>
      <c r="G347" s="214">
        <v>12634</v>
      </c>
      <c r="H347" s="214">
        <v>775</v>
      </c>
      <c r="I347" s="214">
        <v>594</v>
      </c>
      <c r="J347" s="214">
        <v>11859</v>
      </c>
      <c r="K347" s="214">
        <v>555</v>
      </c>
      <c r="L347" s="214">
        <v>188</v>
      </c>
      <c r="M347" s="214">
        <v>32</v>
      </c>
      <c r="N347" s="264">
        <v>0</v>
      </c>
      <c r="O347" s="214">
        <v>125</v>
      </c>
      <c r="P347" s="214">
        <v>133</v>
      </c>
      <c r="Q347" s="214">
        <v>336</v>
      </c>
      <c r="R347" s="264">
        <v>0</v>
      </c>
      <c r="S347" s="214">
        <v>2590</v>
      </c>
      <c r="T347" s="214">
        <v>5897</v>
      </c>
      <c r="U347" s="214">
        <v>3372</v>
      </c>
      <c r="V347" s="264">
        <v>0</v>
      </c>
      <c r="W347" s="274">
        <v>12165</v>
      </c>
      <c r="X347" s="274">
        <v>0</v>
      </c>
      <c r="Y347" s="274">
        <v>0</v>
      </c>
      <c r="Z347" s="274">
        <v>78</v>
      </c>
      <c r="AA347" s="274">
        <v>39</v>
      </c>
      <c r="AB347" s="274">
        <v>352</v>
      </c>
      <c r="AC347" s="214">
        <v>11576</v>
      </c>
      <c r="AD347" s="214">
        <v>1058</v>
      </c>
      <c r="AE347" s="264">
        <v>0</v>
      </c>
      <c r="AF347" s="265">
        <v>45.7</v>
      </c>
      <c r="AG347" s="214">
        <v>1507</v>
      </c>
      <c r="AH347" s="214">
        <v>3000</v>
      </c>
      <c r="AI347" s="214">
        <v>2969</v>
      </c>
      <c r="AJ347" s="214">
        <v>3349</v>
      </c>
      <c r="AK347" s="214">
        <v>1246</v>
      </c>
      <c r="AL347" s="214">
        <v>427</v>
      </c>
      <c r="AM347" s="214">
        <v>136</v>
      </c>
      <c r="AN347" s="264">
        <v>0</v>
      </c>
      <c r="AO347" s="214"/>
      <c r="AP347" s="214"/>
      <c r="AQ347" s="214"/>
      <c r="AR347" s="214"/>
      <c r="AS347" s="264"/>
      <c r="AT347" s="264"/>
      <c r="AU347" s="214">
        <v>11426</v>
      </c>
      <c r="AV347" s="214">
        <v>1208</v>
      </c>
      <c r="AW347" s="264">
        <v>0</v>
      </c>
      <c r="AX347" s="214">
        <v>4446</v>
      </c>
      <c r="AY347" s="214">
        <v>2267</v>
      </c>
      <c r="AZ347" s="214">
        <v>3000</v>
      </c>
      <c r="BA347" s="214">
        <v>2921</v>
      </c>
      <c r="BB347" s="264">
        <v>0</v>
      </c>
      <c r="BC347" s="214">
        <v>12165</v>
      </c>
      <c r="BD347" s="214">
        <v>5590</v>
      </c>
      <c r="BE347" s="214">
        <v>5514</v>
      </c>
      <c r="BF347" s="214">
        <v>976</v>
      </c>
      <c r="BG347" s="214">
        <v>85</v>
      </c>
      <c r="BH347" s="214">
        <v>7434</v>
      </c>
      <c r="BI347" s="214">
        <v>1930</v>
      </c>
      <c r="BJ347" s="214">
        <v>1436</v>
      </c>
      <c r="BK347" s="214">
        <v>1291</v>
      </c>
      <c r="BL347" s="214">
        <v>74</v>
      </c>
      <c r="BM347" s="214">
        <v>9228</v>
      </c>
      <c r="BN347" s="214">
        <v>834</v>
      </c>
      <c r="BO347" s="214">
        <v>2003</v>
      </c>
      <c r="BP347" s="214">
        <v>100</v>
      </c>
      <c r="BQ347" s="214">
        <v>9760</v>
      </c>
      <c r="BR347" s="214">
        <v>937</v>
      </c>
      <c r="BS347" s="214">
        <v>1027</v>
      </c>
      <c r="BT347" s="214">
        <v>400</v>
      </c>
      <c r="BU347" s="214">
        <v>41</v>
      </c>
      <c r="BV347" s="214">
        <v>9454</v>
      </c>
      <c r="BW347" s="214">
        <v>2701</v>
      </c>
      <c r="BX347" s="216">
        <v>10</v>
      </c>
      <c r="BY347" s="261">
        <f t="shared" si="16"/>
        <v>6.1342409371537121E-2</v>
      </c>
      <c r="BZ347" s="261">
        <f t="shared" si="17"/>
        <v>4.7015988602184582E-2</v>
      </c>
      <c r="CA347" s="267"/>
    </row>
    <row r="348" spans="1:79" s="260" customFormat="1" hidden="1" x14ac:dyDescent="0.25">
      <c r="A348" s="257" t="str">
        <f t="shared" si="15"/>
        <v>2015SaskatchewanRegistered nurses</v>
      </c>
      <c r="B348" s="213">
        <v>2015</v>
      </c>
      <c r="C348" s="213"/>
      <c r="D348" s="213"/>
      <c r="E348" s="259" t="s">
        <v>21</v>
      </c>
      <c r="F348" s="209" t="s">
        <v>7</v>
      </c>
      <c r="G348" s="214">
        <v>10226</v>
      </c>
      <c r="H348" s="214">
        <v>567</v>
      </c>
      <c r="I348" s="214">
        <v>691</v>
      </c>
      <c r="J348" s="214">
        <v>9659</v>
      </c>
      <c r="K348" s="214">
        <v>412</v>
      </c>
      <c r="L348" s="214">
        <v>124</v>
      </c>
      <c r="M348" s="214">
        <v>31</v>
      </c>
      <c r="N348" s="264">
        <v>0</v>
      </c>
      <c r="O348" s="214">
        <v>199</v>
      </c>
      <c r="P348" s="214">
        <v>137</v>
      </c>
      <c r="Q348" s="214">
        <v>355</v>
      </c>
      <c r="R348" s="264">
        <v>0</v>
      </c>
      <c r="S348" s="214">
        <v>2774</v>
      </c>
      <c r="T348" s="214">
        <v>4205</v>
      </c>
      <c r="U348" s="214">
        <v>2680</v>
      </c>
      <c r="V348" s="264">
        <v>0</v>
      </c>
      <c r="W348" s="214">
        <v>10054</v>
      </c>
      <c r="X348" s="214">
        <v>35</v>
      </c>
      <c r="Y348" s="214">
        <v>10</v>
      </c>
      <c r="Z348" s="214">
        <v>98</v>
      </c>
      <c r="AA348" s="214">
        <v>12</v>
      </c>
      <c r="AB348" s="214">
        <v>17</v>
      </c>
      <c r="AC348" s="214">
        <v>9585</v>
      </c>
      <c r="AD348" s="214">
        <v>641</v>
      </c>
      <c r="AE348" s="264">
        <v>0</v>
      </c>
      <c r="AF348" s="265">
        <v>44.1</v>
      </c>
      <c r="AG348" s="214">
        <v>1664</v>
      </c>
      <c r="AH348" s="214">
        <v>2577</v>
      </c>
      <c r="AI348" s="214">
        <v>2039</v>
      </c>
      <c r="AJ348" s="214">
        <v>2501</v>
      </c>
      <c r="AK348" s="214">
        <v>1028</v>
      </c>
      <c r="AL348" s="214">
        <v>319</v>
      </c>
      <c r="AM348" s="214">
        <v>98</v>
      </c>
      <c r="AN348" s="264">
        <v>0</v>
      </c>
      <c r="AO348" s="214"/>
      <c r="AP348" s="214"/>
      <c r="AQ348" s="214"/>
      <c r="AR348" s="214"/>
      <c r="AS348" s="264"/>
      <c r="AT348" s="264"/>
      <c r="AU348" s="214">
        <v>9299</v>
      </c>
      <c r="AV348" s="214">
        <v>803</v>
      </c>
      <c r="AW348" s="264">
        <v>124</v>
      </c>
      <c r="AX348" s="214">
        <v>3744</v>
      </c>
      <c r="AY348" s="214">
        <v>1757</v>
      </c>
      <c r="AZ348" s="214">
        <v>2018</v>
      </c>
      <c r="BA348" s="214">
        <v>2707</v>
      </c>
      <c r="BB348" s="264">
        <v>0</v>
      </c>
      <c r="BC348" s="214">
        <v>10054</v>
      </c>
      <c r="BD348" s="214">
        <v>5921</v>
      </c>
      <c r="BE348" s="214">
        <v>2730</v>
      </c>
      <c r="BF348" s="214">
        <v>1403</v>
      </c>
      <c r="BG348" s="264">
        <v>0</v>
      </c>
      <c r="BH348" s="214">
        <v>5953</v>
      </c>
      <c r="BI348" s="214">
        <v>1756</v>
      </c>
      <c r="BJ348" s="214">
        <v>989</v>
      </c>
      <c r="BK348" s="214">
        <v>1132</v>
      </c>
      <c r="BL348" s="264">
        <v>224</v>
      </c>
      <c r="BM348" s="214">
        <v>7955</v>
      </c>
      <c r="BN348" s="214">
        <v>556</v>
      </c>
      <c r="BO348" s="214">
        <v>1322</v>
      </c>
      <c r="BP348" s="264">
        <v>221</v>
      </c>
      <c r="BQ348" s="214">
        <v>9030</v>
      </c>
      <c r="BR348" s="214">
        <v>288</v>
      </c>
      <c r="BS348" s="214">
        <v>483</v>
      </c>
      <c r="BT348" s="214">
        <v>30</v>
      </c>
      <c r="BU348" s="264">
        <v>223</v>
      </c>
      <c r="BV348" s="214">
        <v>8047</v>
      </c>
      <c r="BW348" s="214">
        <v>2007</v>
      </c>
      <c r="BX348" s="266">
        <v>0</v>
      </c>
      <c r="BY348" s="261">
        <f t="shared" si="16"/>
        <v>5.5446900058673969E-2</v>
      </c>
      <c r="BZ348" s="261">
        <f t="shared" si="17"/>
        <v>6.7572853510659101E-2</v>
      </c>
      <c r="CA348" s="267"/>
    </row>
    <row r="349" spans="1:79" s="260" customFormat="1" hidden="1" x14ac:dyDescent="0.25">
      <c r="A349" s="257" t="str">
        <f t="shared" si="15"/>
        <v>2015AlbertaRegistered nurses</v>
      </c>
      <c r="B349" s="213">
        <v>2015</v>
      </c>
      <c r="C349" s="213"/>
      <c r="D349" s="213"/>
      <c r="E349" s="259" t="s">
        <v>22</v>
      </c>
      <c r="F349" s="209" t="s">
        <v>7</v>
      </c>
      <c r="G349" s="214">
        <v>34764</v>
      </c>
      <c r="H349" s="214">
        <v>4175</v>
      </c>
      <c r="I349" s="214">
        <v>2239</v>
      </c>
      <c r="J349" s="214">
        <v>30589</v>
      </c>
      <c r="K349" s="214">
        <v>3142</v>
      </c>
      <c r="L349" s="214">
        <v>914</v>
      </c>
      <c r="M349" s="214">
        <v>119</v>
      </c>
      <c r="N349" s="264">
        <v>0</v>
      </c>
      <c r="O349" s="214">
        <v>751</v>
      </c>
      <c r="P349" s="214">
        <v>583</v>
      </c>
      <c r="Q349" s="214">
        <v>905</v>
      </c>
      <c r="R349" s="264">
        <v>0</v>
      </c>
      <c r="S349" s="214">
        <v>7742</v>
      </c>
      <c r="T349" s="214">
        <v>14830</v>
      </c>
      <c r="U349" s="214">
        <v>8017</v>
      </c>
      <c r="V349" s="264">
        <v>0</v>
      </c>
      <c r="W349" s="214">
        <v>33773</v>
      </c>
      <c r="X349" s="214">
        <v>187</v>
      </c>
      <c r="Y349" s="264">
        <v>103</v>
      </c>
      <c r="Z349" s="214">
        <v>496</v>
      </c>
      <c r="AA349" s="264">
        <v>70</v>
      </c>
      <c r="AB349" s="214">
        <v>135</v>
      </c>
      <c r="AC349" s="214">
        <v>32541</v>
      </c>
      <c r="AD349" s="214">
        <v>2223</v>
      </c>
      <c r="AE349" s="264">
        <v>0</v>
      </c>
      <c r="AF349" s="265">
        <v>43.4</v>
      </c>
      <c r="AG349" s="214">
        <v>5639</v>
      </c>
      <c r="AH349" s="214">
        <v>9301</v>
      </c>
      <c r="AI349" s="214">
        <v>7802</v>
      </c>
      <c r="AJ349" s="214">
        <v>7496</v>
      </c>
      <c r="AK349" s="214">
        <v>3037</v>
      </c>
      <c r="AL349" s="214">
        <v>1145</v>
      </c>
      <c r="AM349" s="214">
        <v>344</v>
      </c>
      <c r="AN349" s="264">
        <v>0</v>
      </c>
      <c r="AO349" s="214"/>
      <c r="AP349" s="214"/>
      <c r="AQ349" s="214"/>
      <c r="AR349" s="214"/>
      <c r="AS349" s="264"/>
      <c r="AT349" s="264"/>
      <c r="AU349" s="214">
        <v>31427</v>
      </c>
      <c r="AV349" s="214">
        <v>3323</v>
      </c>
      <c r="AW349" s="264">
        <v>14</v>
      </c>
      <c r="AX349" s="214">
        <v>13415</v>
      </c>
      <c r="AY349" s="214">
        <v>6960</v>
      </c>
      <c r="AZ349" s="214">
        <v>6960</v>
      </c>
      <c r="BA349" s="214">
        <v>7429</v>
      </c>
      <c r="BB349" s="264">
        <v>0</v>
      </c>
      <c r="BC349" s="214">
        <v>33773</v>
      </c>
      <c r="BD349" s="214">
        <v>17443</v>
      </c>
      <c r="BE349" s="214">
        <v>10827</v>
      </c>
      <c r="BF349" s="214">
        <v>5188</v>
      </c>
      <c r="BG349" s="214">
        <v>315</v>
      </c>
      <c r="BH349" s="214">
        <v>21890</v>
      </c>
      <c r="BI349" s="214">
        <v>5213</v>
      </c>
      <c r="BJ349" s="214">
        <v>2068</v>
      </c>
      <c r="BK349" s="214">
        <v>3825</v>
      </c>
      <c r="BL349" s="214">
        <v>777</v>
      </c>
      <c r="BM349" s="214">
        <v>25563</v>
      </c>
      <c r="BN349" s="214">
        <v>2267</v>
      </c>
      <c r="BO349" s="214">
        <v>4888</v>
      </c>
      <c r="BP349" s="214">
        <v>1055</v>
      </c>
      <c r="BQ349" s="214">
        <v>29736</v>
      </c>
      <c r="BR349" s="214">
        <v>1054</v>
      </c>
      <c r="BS349" s="214">
        <v>1070</v>
      </c>
      <c r="BT349" s="214">
        <v>213</v>
      </c>
      <c r="BU349" s="214">
        <v>1700</v>
      </c>
      <c r="BV349" s="214">
        <v>30992</v>
      </c>
      <c r="BW349" s="214">
        <v>2778</v>
      </c>
      <c r="BX349" s="216">
        <v>3</v>
      </c>
      <c r="BY349" s="261">
        <f t="shared" si="16"/>
        <v>0.1200955010930848</v>
      </c>
      <c r="BZ349" s="261">
        <f t="shared" si="17"/>
        <v>6.4405707053273503E-2</v>
      </c>
      <c r="CA349" s="267"/>
    </row>
    <row r="350" spans="1:79" s="260" customFormat="1" hidden="1" x14ac:dyDescent="0.25">
      <c r="A350" s="257" t="str">
        <f t="shared" si="15"/>
        <v>2015British ColumbiaRegistered nurses</v>
      </c>
      <c r="B350" s="213">
        <v>2015</v>
      </c>
      <c r="C350" s="213"/>
      <c r="D350" s="213"/>
      <c r="E350" s="259" t="s">
        <v>23</v>
      </c>
      <c r="F350" s="209" t="s">
        <v>7</v>
      </c>
      <c r="G350" s="214">
        <v>35397</v>
      </c>
      <c r="H350" s="214">
        <v>2798</v>
      </c>
      <c r="I350" s="214">
        <v>2171</v>
      </c>
      <c r="J350" s="214">
        <v>32599</v>
      </c>
      <c r="K350" s="214">
        <v>1624</v>
      </c>
      <c r="L350" s="214">
        <v>905</v>
      </c>
      <c r="M350" s="214">
        <v>269</v>
      </c>
      <c r="N350" s="264">
        <v>0</v>
      </c>
      <c r="O350" s="214">
        <v>582</v>
      </c>
      <c r="P350" s="214">
        <v>476</v>
      </c>
      <c r="Q350" s="214">
        <v>1113</v>
      </c>
      <c r="R350" s="264">
        <v>0</v>
      </c>
      <c r="S350" s="214">
        <v>7681</v>
      </c>
      <c r="T350" s="214">
        <v>15588</v>
      </c>
      <c r="U350" s="214">
        <v>9330</v>
      </c>
      <c r="V350" s="214">
        <v>0</v>
      </c>
      <c r="W350" s="214">
        <v>33545</v>
      </c>
      <c r="X350" s="214">
        <v>130</v>
      </c>
      <c r="Y350" s="214">
        <v>83</v>
      </c>
      <c r="Z350" s="214">
        <v>177</v>
      </c>
      <c r="AA350" s="214">
        <v>141</v>
      </c>
      <c r="AB350" s="214">
        <v>1321</v>
      </c>
      <c r="AC350" s="214">
        <v>32677</v>
      </c>
      <c r="AD350" s="214">
        <v>2720</v>
      </c>
      <c r="AE350" s="264">
        <v>0</v>
      </c>
      <c r="AF350" s="265">
        <v>44.9</v>
      </c>
      <c r="AG350" s="214">
        <v>4644</v>
      </c>
      <c r="AH350" s="214">
        <v>8698</v>
      </c>
      <c r="AI350" s="214">
        <v>8098</v>
      </c>
      <c r="AJ350" s="214">
        <v>8864</v>
      </c>
      <c r="AK350" s="214">
        <v>3398</v>
      </c>
      <c r="AL350" s="214">
        <v>1301</v>
      </c>
      <c r="AM350" s="214">
        <v>394</v>
      </c>
      <c r="AN350" s="214">
        <v>0</v>
      </c>
      <c r="AO350" s="214"/>
      <c r="AP350" s="214"/>
      <c r="AQ350" s="214"/>
      <c r="AR350" s="214"/>
      <c r="AS350" s="264"/>
      <c r="AT350" s="264"/>
      <c r="AU350" s="214">
        <v>29701</v>
      </c>
      <c r="AV350" s="214">
        <v>5362</v>
      </c>
      <c r="AW350" s="214">
        <v>334</v>
      </c>
      <c r="AX350" s="214">
        <v>11209</v>
      </c>
      <c r="AY350" s="214">
        <v>6717</v>
      </c>
      <c r="AZ350" s="214">
        <v>7975</v>
      </c>
      <c r="BA350" s="214">
        <v>8058</v>
      </c>
      <c r="BB350" s="214">
        <v>1438</v>
      </c>
      <c r="BC350" s="214">
        <v>33545</v>
      </c>
      <c r="BD350" s="214">
        <v>18459</v>
      </c>
      <c r="BE350" s="214">
        <v>9241</v>
      </c>
      <c r="BF350" s="214">
        <v>5765</v>
      </c>
      <c r="BG350" s="264">
        <v>80</v>
      </c>
      <c r="BH350" s="214">
        <v>21646</v>
      </c>
      <c r="BI350" s="214">
        <v>5344</v>
      </c>
      <c r="BJ350" s="214">
        <v>2419</v>
      </c>
      <c r="BK350" s="214">
        <v>3521</v>
      </c>
      <c r="BL350" s="264">
        <v>615</v>
      </c>
      <c r="BM350" s="214">
        <v>25984</v>
      </c>
      <c r="BN350" s="214">
        <v>2595</v>
      </c>
      <c r="BO350" s="214">
        <v>4370</v>
      </c>
      <c r="BP350" s="264">
        <v>596</v>
      </c>
      <c r="BQ350" s="214">
        <v>29138</v>
      </c>
      <c r="BR350" s="214">
        <v>1304</v>
      </c>
      <c r="BS350" s="214">
        <v>1659</v>
      </c>
      <c r="BT350" s="264">
        <v>225</v>
      </c>
      <c r="BU350" s="214">
        <v>1219</v>
      </c>
      <c r="BV350" s="214">
        <v>31497</v>
      </c>
      <c r="BW350" s="214">
        <v>2033</v>
      </c>
      <c r="BX350" s="266">
        <v>15</v>
      </c>
      <c r="BY350" s="261">
        <f t="shared" si="16"/>
        <v>7.9046246857078284E-2</v>
      </c>
      <c r="BZ350" s="261">
        <f t="shared" si="17"/>
        <v>6.1332881317625786E-2</v>
      </c>
      <c r="CA350" s="267"/>
    </row>
    <row r="351" spans="1:79" s="260" customFormat="1" hidden="1" x14ac:dyDescent="0.25">
      <c r="A351" s="257" t="str">
        <f t="shared" si="15"/>
        <v>2015YukonRegistered nurses</v>
      </c>
      <c r="B351" s="213">
        <v>2015</v>
      </c>
      <c r="C351" s="213"/>
      <c r="D351" s="213"/>
      <c r="E351" s="209" t="s">
        <v>24</v>
      </c>
      <c r="F351" s="209" t="s">
        <v>7</v>
      </c>
      <c r="G351" s="214">
        <v>398</v>
      </c>
      <c r="H351" s="214">
        <v>62</v>
      </c>
      <c r="I351" s="214">
        <v>71</v>
      </c>
      <c r="J351" s="214">
        <v>336</v>
      </c>
      <c r="K351" s="214">
        <v>34</v>
      </c>
      <c r="L351" s="214">
        <v>14</v>
      </c>
      <c r="M351" s="214">
        <v>14</v>
      </c>
      <c r="N351" s="264">
        <v>0</v>
      </c>
      <c r="O351" s="214">
        <v>33</v>
      </c>
      <c r="P351" s="214">
        <v>17</v>
      </c>
      <c r="Q351" s="214">
        <v>21</v>
      </c>
      <c r="R351" s="264">
        <v>0</v>
      </c>
      <c r="S351" s="214">
        <v>89</v>
      </c>
      <c r="T351" s="214">
        <v>161</v>
      </c>
      <c r="U351" s="214">
        <v>86</v>
      </c>
      <c r="V351" s="264">
        <v>0</v>
      </c>
      <c r="W351" s="214">
        <v>392</v>
      </c>
      <c r="X351" s="264">
        <v>0</v>
      </c>
      <c r="Y351" s="264">
        <v>0</v>
      </c>
      <c r="Z351" s="214">
        <v>5</v>
      </c>
      <c r="AA351" s="214">
        <v>0</v>
      </c>
      <c r="AB351" s="214">
        <v>1</v>
      </c>
      <c r="AC351" s="214">
        <v>356</v>
      </c>
      <c r="AD351" s="214">
        <v>42</v>
      </c>
      <c r="AE351" s="264">
        <v>0</v>
      </c>
      <c r="AF351" s="265">
        <v>43.8</v>
      </c>
      <c r="AG351" s="214">
        <v>54</v>
      </c>
      <c r="AH351" s="214">
        <v>120</v>
      </c>
      <c r="AI351" s="214">
        <v>78</v>
      </c>
      <c r="AJ351" s="214">
        <v>94</v>
      </c>
      <c r="AK351" s="214">
        <v>37</v>
      </c>
      <c r="AL351" s="214">
        <v>14</v>
      </c>
      <c r="AM351" s="214">
        <v>1</v>
      </c>
      <c r="AN351" s="264">
        <v>0</v>
      </c>
      <c r="AO351" s="214"/>
      <c r="AP351" s="214"/>
      <c r="AQ351" s="214"/>
      <c r="AR351" s="214"/>
      <c r="AS351" s="264"/>
      <c r="AT351" s="214"/>
      <c r="AU351" s="214">
        <v>359</v>
      </c>
      <c r="AV351" s="214">
        <v>39</v>
      </c>
      <c r="AW351" s="264">
        <v>0</v>
      </c>
      <c r="AX351" s="214">
        <v>157</v>
      </c>
      <c r="AY351" s="214">
        <v>84</v>
      </c>
      <c r="AZ351" s="214">
        <v>74</v>
      </c>
      <c r="BA351" s="214">
        <v>83</v>
      </c>
      <c r="BB351" s="264">
        <v>0</v>
      </c>
      <c r="BC351" s="214">
        <v>392</v>
      </c>
      <c r="BD351" s="214">
        <v>192</v>
      </c>
      <c r="BE351" s="214">
        <v>143</v>
      </c>
      <c r="BF351" s="214">
        <v>57</v>
      </c>
      <c r="BG351" s="214">
        <v>0</v>
      </c>
      <c r="BH351" s="214">
        <v>214</v>
      </c>
      <c r="BI351" s="214">
        <v>109</v>
      </c>
      <c r="BJ351" s="214">
        <v>29</v>
      </c>
      <c r="BK351" s="214">
        <v>40</v>
      </c>
      <c r="BL351" s="214">
        <v>0</v>
      </c>
      <c r="BM351" s="214">
        <v>305</v>
      </c>
      <c r="BN351" s="214">
        <v>37</v>
      </c>
      <c r="BO351" s="214">
        <v>50</v>
      </c>
      <c r="BP351" s="214">
        <v>0</v>
      </c>
      <c r="BQ351" s="214">
        <v>345</v>
      </c>
      <c r="BR351" s="214">
        <v>35</v>
      </c>
      <c r="BS351" s="275">
        <v>11</v>
      </c>
      <c r="BT351" s="215">
        <v>1</v>
      </c>
      <c r="BU351" s="214">
        <v>0</v>
      </c>
      <c r="BV351" s="214">
        <v>320</v>
      </c>
      <c r="BW351" s="214">
        <v>72</v>
      </c>
      <c r="BX351" s="216">
        <v>0</v>
      </c>
      <c r="BY351" s="261">
        <f t="shared" si="16"/>
        <v>0.15577889447236182</v>
      </c>
      <c r="BZ351" s="261">
        <f t="shared" si="17"/>
        <v>0.17839195979899497</v>
      </c>
      <c r="CA351" s="267"/>
    </row>
    <row r="352" spans="1:79" s="260" customFormat="1" hidden="1" x14ac:dyDescent="0.25">
      <c r="A352" s="257" t="str">
        <f t="shared" si="15"/>
        <v>2015Northwest Territories/NunavutRegistered nurses</v>
      </c>
      <c r="B352" s="213">
        <v>2015</v>
      </c>
      <c r="C352" s="213"/>
      <c r="D352" s="213"/>
      <c r="E352" s="259" t="s">
        <v>152</v>
      </c>
      <c r="F352" s="209" t="s">
        <v>7</v>
      </c>
      <c r="G352" s="214">
        <v>1046</v>
      </c>
      <c r="H352" s="214">
        <v>200</v>
      </c>
      <c r="I352" s="214">
        <v>204</v>
      </c>
      <c r="J352" s="214">
        <v>846</v>
      </c>
      <c r="K352" s="214">
        <v>91</v>
      </c>
      <c r="L352" s="214">
        <v>80</v>
      </c>
      <c r="M352" s="214">
        <v>29</v>
      </c>
      <c r="N352" s="264">
        <v>0</v>
      </c>
      <c r="O352" s="214">
        <v>66</v>
      </c>
      <c r="P352" s="214">
        <v>69</v>
      </c>
      <c r="Q352" s="214">
        <v>69</v>
      </c>
      <c r="R352" s="264">
        <v>0</v>
      </c>
      <c r="S352" s="214">
        <v>192</v>
      </c>
      <c r="T352" s="214">
        <v>376</v>
      </c>
      <c r="U352" s="214">
        <v>278</v>
      </c>
      <c r="V352" s="264">
        <v>0</v>
      </c>
      <c r="W352" s="214">
        <v>980</v>
      </c>
      <c r="X352" s="214">
        <v>0</v>
      </c>
      <c r="Y352" s="214">
        <v>0</v>
      </c>
      <c r="Z352" s="215" t="s">
        <v>312</v>
      </c>
      <c r="AA352" s="214">
        <v>5</v>
      </c>
      <c r="AB352" s="215" t="s">
        <v>312</v>
      </c>
      <c r="AC352" s="214">
        <v>926</v>
      </c>
      <c r="AD352" s="214">
        <v>120</v>
      </c>
      <c r="AE352" s="264">
        <v>0</v>
      </c>
      <c r="AF352" s="265">
        <v>45.5</v>
      </c>
      <c r="AG352" s="214">
        <v>103</v>
      </c>
      <c r="AH352" s="214">
        <v>309</v>
      </c>
      <c r="AI352" s="214">
        <v>201</v>
      </c>
      <c r="AJ352" s="214">
        <v>260</v>
      </c>
      <c r="AK352" s="214">
        <v>95</v>
      </c>
      <c r="AL352" s="214">
        <v>55</v>
      </c>
      <c r="AM352" s="214">
        <v>23</v>
      </c>
      <c r="AN352" s="264">
        <v>0</v>
      </c>
      <c r="AO352" s="214"/>
      <c r="AP352" s="214"/>
      <c r="AQ352" s="214"/>
      <c r="AR352" s="214"/>
      <c r="AS352" s="264"/>
      <c r="AT352" s="214"/>
      <c r="AU352" s="214">
        <v>966</v>
      </c>
      <c r="AV352" s="214">
        <v>79</v>
      </c>
      <c r="AW352" s="264">
        <v>1</v>
      </c>
      <c r="AX352" s="214">
        <v>398</v>
      </c>
      <c r="AY352" s="214">
        <v>226</v>
      </c>
      <c r="AZ352" s="214">
        <v>178</v>
      </c>
      <c r="BA352" s="214">
        <v>244</v>
      </c>
      <c r="BB352" s="264">
        <v>0</v>
      </c>
      <c r="BC352" s="214">
        <v>980</v>
      </c>
      <c r="BD352" s="214">
        <v>705</v>
      </c>
      <c r="BE352" s="214">
        <v>0</v>
      </c>
      <c r="BF352" s="214">
        <v>275</v>
      </c>
      <c r="BG352" s="214">
        <v>0</v>
      </c>
      <c r="BH352" s="214">
        <v>381</v>
      </c>
      <c r="BI352" s="214">
        <v>457</v>
      </c>
      <c r="BJ352" s="214">
        <v>18</v>
      </c>
      <c r="BK352" s="214">
        <v>119</v>
      </c>
      <c r="BL352" s="214">
        <v>5</v>
      </c>
      <c r="BM352" s="214">
        <v>735</v>
      </c>
      <c r="BN352" s="214">
        <v>146</v>
      </c>
      <c r="BO352" s="214">
        <v>94</v>
      </c>
      <c r="BP352" s="214">
        <v>5</v>
      </c>
      <c r="BQ352" s="214">
        <v>892</v>
      </c>
      <c r="BR352" s="214">
        <v>48</v>
      </c>
      <c r="BS352" s="214">
        <v>26</v>
      </c>
      <c r="BT352" s="214">
        <v>9</v>
      </c>
      <c r="BU352" s="214">
        <v>5</v>
      </c>
      <c r="BV352" s="214">
        <v>446</v>
      </c>
      <c r="BW352" s="214">
        <v>534</v>
      </c>
      <c r="BX352" s="216">
        <v>0</v>
      </c>
      <c r="BY352" s="261">
        <f t="shared" si="16"/>
        <v>0.19120458891013384</v>
      </c>
      <c r="BZ352" s="261">
        <f t="shared" si="17"/>
        <v>0.19502868068833651</v>
      </c>
      <c r="CA352" s="267"/>
    </row>
    <row r="353" spans="1:79" s="260" customFormat="1" ht="15.75" hidden="1" x14ac:dyDescent="0.25">
      <c r="A353" s="257" t="str">
        <f t="shared" si="15"/>
        <v>2015Provinces/territories with available dataRegistered nurses</v>
      </c>
      <c r="B353" s="213">
        <v>2015</v>
      </c>
      <c r="C353" s="213"/>
      <c r="D353" s="213"/>
      <c r="E353" s="208" t="s">
        <v>357</v>
      </c>
      <c r="F353" s="209" t="s">
        <v>7</v>
      </c>
      <c r="G353" s="214">
        <v>292355</v>
      </c>
      <c r="H353" s="268" t="s">
        <v>233</v>
      </c>
      <c r="I353" s="268" t="s">
        <v>233</v>
      </c>
      <c r="J353" s="268" t="s">
        <v>233</v>
      </c>
      <c r="K353" s="268" t="s">
        <v>233</v>
      </c>
      <c r="L353" s="268" t="s">
        <v>233</v>
      </c>
      <c r="M353" s="268" t="s">
        <v>233</v>
      </c>
      <c r="N353" s="268" t="s">
        <v>233</v>
      </c>
      <c r="O353" s="268" t="s">
        <v>233</v>
      </c>
      <c r="P353" s="268" t="s">
        <v>233</v>
      </c>
      <c r="Q353" s="268" t="s">
        <v>233</v>
      </c>
      <c r="R353" s="268" t="s">
        <v>233</v>
      </c>
      <c r="S353" s="268" t="s">
        <v>233</v>
      </c>
      <c r="T353" s="268" t="s">
        <v>233</v>
      </c>
      <c r="U353" s="268" t="s">
        <v>233</v>
      </c>
      <c r="V353" s="268" t="s">
        <v>233</v>
      </c>
      <c r="W353" s="214">
        <v>279470</v>
      </c>
      <c r="X353" s="214">
        <v>943</v>
      </c>
      <c r="Y353" s="214">
        <v>535</v>
      </c>
      <c r="Z353" s="214">
        <v>3644</v>
      </c>
      <c r="AA353" s="214">
        <v>2005</v>
      </c>
      <c r="AB353" s="214">
        <v>5697</v>
      </c>
      <c r="AC353" s="214">
        <v>270178</v>
      </c>
      <c r="AD353" s="214">
        <v>22177</v>
      </c>
      <c r="AE353" s="264">
        <v>0</v>
      </c>
      <c r="AF353" s="265">
        <v>44.6</v>
      </c>
      <c r="AG353" s="214">
        <v>42216</v>
      </c>
      <c r="AH353" s="214">
        <v>67907</v>
      </c>
      <c r="AI353" s="214">
        <v>68536</v>
      </c>
      <c r="AJ353" s="214">
        <v>74194</v>
      </c>
      <c r="AK353" s="214">
        <v>25807</v>
      </c>
      <c r="AL353" s="214">
        <v>10182</v>
      </c>
      <c r="AM353" s="214">
        <v>3512</v>
      </c>
      <c r="AN353" s="264">
        <v>1</v>
      </c>
      <c r="AO353" s="214"/>
      <c r="AP353" s="214"/>
      <c r="AQ353" s="214"/>
      <c r="AR353" s="214"/>
      <c r="AS353" s="264"/>
      <c r="AT353" s="214"/>
      <c r="AU353" s="214">
        <v>265339</v>
      </c>
      <c r="AV353" s="214">
        <v>26279</v>
      </c>
      <c r="AW353" s="214">
        <v>737</v>
      </c>
      <c r="AX353" s="214">
        <v>93823</v>
      </c>
      <c r="AY353" s="214">
        <v>60358</v>
      </c>
      <c r="AZ353" s="214">
        <v>65437</v>
      </c>
      <c r="BA353" s="214">
        <v>70980</v>
      </c>
      <c r="BB353" s="264">
        <v>1757</v>
      </c>
      <c r="BC353" s="214">
        <v>279470</v>
      </c>
      <c r="BD353" s="214">
        <v>168811</v>
      </c>
      <c r="BE353" s="214">
        <v>81050</v>
      </c>
      <c r="BF353" s="214">
        <v>29093</v>
      </c>
      <c r="BG353" s="214">
        <v>516</v>
      </c>
      <c r="BH353" s="214">
        <v>176752</v>
      </c>
      <c r="BI353" s="214">
        <v>42740</v>
      </c>
      <c r="BJ353" s="214">
        <v>25966</v>
      </c>
      <c r="BK353" s="214">
        <v>32236</v>
      </c>
      <c r="BL353" s="214">
        <v>1776</v>
      </c>
      <c r="BM353" s="214">
        <v>216843</v>
      </c>
      <c r="BN353" s="214">
        <v>17996</v>
      </c>
      <c r="BO353" s="214">
        <v>42596</v>
      </c>
      <c r="BP353" s="214">
        <v>2035</v>
      </c>
      <c r="BQ353" s="214">
        <v>247215</v>
      </c>
      <c r="BR353" s="214">
        <v>16471</v>
      </c>
      <c r="BS353" s="214">
        <v>10192</v>
      </c>
      <c r="BT353" s="214">
        <v>1902</v>
      </c>
      <c r="BU353" s="214">
        <v>3690</v>
      </c>
      <c r="BV353" s="214">
        <v>250678</v>
      </c>
      <c r="BW353" s="214">
        <v>28685</v>
      </c>
      <c r="BX353" s="216">
        <v>107</v>
      </c>
      <c r="BY353" s="261" t="str">
        <f t="shared" si="16"/>
        <v>—</v>
      </c>
      <c r="BZ353" s="261" t="str">
        <f t="shared" si="17"/>
        <v>—</v>
      </c>
      <c r="CA353" s="267"/>
    </row>
    <row r="354" spans="1:79" s="260" customFormat="1" x14ac:dyDescent="0.25">
      <c r="A354" s="257" t="str">
        <f t="shared" si="15"/>
        <v>2016Newfoundland and LabradorRegistered nurses</v>
      </c>
      <c r="B354" s="213">
        <v>2016</v>
      </c>
      <c r="C354" s="213"/>
      <c r="D354" s="213"/>
      <c r="E354" s="209" t="s">
        <v>14</v>
      </c>
      <c r="F354" s="209" t="s">
        <v>7</v>
      </c>
      <c r="G354" s="214">
        <v>6023</v>
      </c>
      <c r="H354" s="214">
        <v>448</v>
      </c>
      <c r="I354" s="214">
        <v>437</v>
      </c>
      <c r="J354" s="214">
        <v>5819</v>
      </c>
      <c r="K354" s="214">
        <v>330</v>
      </c>
      <c r="L354" s="214">
        <v>93</v>
      </c>
      <c r="M354" s="214">
        <v>25</v>
      </c>
      <c r="N354" s="264">
        <v>0</v>
      </c>
      <c r="O354" s="214">
        <v>151</v>
      </c>
      <c r="P354" s="214">
        <v>111</v>
      </c>
      <c r="Q354" s="214">
        <v>175</v>
      </c>
      <c r="R354" s="264">
        <v>0</v>
      </c>
      <c r="S354" s="214">
        <v>1443</v>
      </c>
      <c r="T354" s="214">
        <v>3420</v>
      </c>
      <c r="U354" s="214">
        <v>956</v>
      </c>
      <c r="V354" s="264">
        <v>0</v>
      </c>
      <c r="W354" s="214">
        <v>5901</v>
      </c>
      <c r="X354" s="214">
        <v>16</v>
      </c>
      <c r="Y354" s="214">
        <v>5</v>
      </c>
      <c r="Z354" s="264">
        <v>71</v>
      </c>
      <c r="AA354" s="214">
        <v>18</v>
      </c>
      <c r="AB354" s="214">
        <v>12</v>
      </c>
      <c r="AC354" s="214">
        <v>5654</v>
      </c>
      <c r="AD354" s="214">
        <v>369</v>
      </c>
      <c r="AE354" s="264">
        <v>0</v>
      </c>
      <c r="AF354" s="265">
        <v>42.6</v>
      </c>
      <c r="AG354" s="214">
        <v>985</v>
      </c>
      <c r="AH354" s="214">
        <v>1471</v>
      </c>
      <c r="AI354" s="214">
        <v>1650</v>
      </c>
      <c r="AJ354" s="214">
        <v>1541</v>
      </c>
      <c r="AK354" s="214">
        <v>265</v>
      </c>
      <c r="AL354" s="214">
        <v>92</v>
      </c>
      <c r="AM354" s="214">
        <v>19</v>
      </c>
      <c r="AN354" s="264">
        <v>0</v>
      </c>
      <c r="AO354" s="214"/>
      <c r="AP354" s="214"/>
      <c r="AQ354" s="214"/>
      <c r="AR354" s="214"/>
      <c r="AS354" s="264"/>
      <c r="AT354" s="214"/>
      <c r="AU354" s="214">
        <v>5942</v>
      </c>
      <c r="AV354" s="214">
        <v>80</v>
      </c>
      <c r="AW354" s="214">
        <v>1</v>
      </c>
      <c r="AX354" s="214">
        <v>1953</v>
      </c>
      <c r="AY354" s="214">
        <v>1379</v>
      </c>
      <c r="AZ354" s="214">
        <v>1517</v>
      </c>
      <c r="BA354" s="214">
        <v>1174</v>
      </c>
      <c r="BB354" s="214">
        <v>0</v>
      </c>
      <c r="BC354" s="214">
        <v>5901</v>
      </c>
      <c r="BD354" s="214">
        <v>4206</v>
      </c>
      <c r="BE354" s="214">
        <v>752</v>
      </c>
      <c r="BF354" s="214">
        <v>943</v>
      </c>
      <c r="BG354" s="214">
        <v>0</v>
      </c>
      <c r="BH354" s="214">
        <v>3982</v>
      </c>
      <c r="BI354" s="214">
        <v>822</v>
      </c>
      <c r="BJ354" s="214">
        <v>455</v>
      </c>
      <c r="BK354" s="214">
        <v>642</v>
      </c>
      <c r="BL354" s="214">
        <v>0</v>
      </c>
      <c r="BM354" s="214">
        <v>4619</v>
      </c>
      <c r="BN354" s="214">
        <v>773</v>
      </c>
      <c r="BO354" s="214">
        <v>509</v>
      </c>
      <c r="BP354" s="214">
        <v>0</v>
      </c>
      <c r="BQ354" s="214">
        <v>5268</v>
      </c>
      <c r="BR354" s="214">
        <v>358</v>
      </c>
      <c r="BS354" s="214">
        <v>247</v>
      </c>
      <c r="BT354" s="214">
        <v>28</v>
      </c>
      <c r="BU354" s="214">
        <v>0</v>
      </c>
      <c r="BV354" s="214">
        <v>4175</v>
      </c>
      <c r="BW354" s="214">
        <v>1726</v>
      </c>
      <c r="BX354" s="216">
        <v>0</v>
      </c>
      <c r="BY354" s="261">
        <f t="shared" si="16"/>
        <v>7.1485559278761768E-2</v>
      </c>
      <c r="BZ354" s="261">
        <f t="shared" si="17"/>
        <v>6.973033349289931E-2</v>
      </c>
      <c r="CA354" s="267"/>
    </row>
    <row r="355" spans="1:79" s="260" customFormat="1" hidden="1" x14ac:dyDescent="0.25">
      <c r="A355" s="257" t="str">
        <f t="shared" si="15"/>
        <v>2016Prince Edward IslandRegistered nurses</v>
      </c>
      <c r="B355" s="213">
        <v>2016</v>
      </c>
      <c r="C355" s="213"/>
      <c r="D355" s="213"/>
      <c r="E355" s="209" t="s">
        <v>15</v>
      </c>
      <c r="F355" s="209" t="s">
        <v>7</v>
      </c>
      <c r="G355" s="215">
        <v>1611</v>
      </c>
      <c r="H355" s="215">
        <v>150</v>
      </c>
      <c r="I355" s="215">
        <v>131</v>
      </c>
      <c r="J355" s="215">
        <v>1461</v>
      </c>
      <c r="K355" s="215">
        <v>97</v>
      </c>
      <c r="L355" s="215">
        <v>38</v>
      </c>
      <c r="M355" s="215">
        <v>15</v>
      </c>
      <c r="N355" s="264">
        <v>0</v>
      </c>
      <c r="O355" s="215">
        <v>46</v>
      </c>
      <c r="P355" s="215">
        <v>24</v>
      </c>
      <c r="Q355" s="215">
        <v>61</v>
      </c>
      <c r="R355" s="264">
        <v>0</v>
      </c>
      <c r="S355" s="215">
        <v>301</v>
      </c>
      <c r="T355" s="215">
        <v>700</v>
      </c>
      <c r="U355" s="215">
        <v>460</v>
      </c>
      <c r="V355" s="264">
        <v>0</v>
      </c>
      <c r="W355" s="215">
        <v>1517</v>
      </c>
      <c r="X355" s="264">
        <v>0</v>
      </c>
      <c r="Y355" s="264">
        <v>2</v>
      </c>
      <c r="Z355" s="264">
        <v>5</v>
      </c>
      <c r="AA355" s="264">
        <v>31</v>
      </c>
      <c r="AB355" s="264">
        <v>56</v>
      </c>
      <c r="AC355" s="215">
        <v>1551</v>
      </c>
      <c r="AD355" s="215">
        <v>60</v>
      </c>
      <c r="AE355" s="264">
        <v>0</v>
      </c>
      <c r="AF355" s="270">
        <v>46</v>
      </c>
      <c r="AG355" s="215">
        <v>227</v>
      </c>
      <c r="AH355" s="215">
        <v>335</v>
      </c>
      <c r="AI355" s="215">
        <v>341</v>
      </c>
      <c r="AJ355" s="215">
        <v>444</v>
      </c>
      <c r="AK355" s="215">
        <v>146</v>
      </c>
      <c r="AL355" s="215">
        <v>96</v>
      </c>
      <c r="AM355" s="215">
        <v>22</v>
      </c>
      <c r="AN355" s="264">
        <v>0</v>
      </c>
      <c r="AO355" s="215"/>
      <c r="AP355" s="215"/>
      <c r="AQ355" s="215"/>
      <c r="AR355" s="215"/>
      <c r="AS355" s="264"/>
      <c r="AT355" s="264"/>
      <c r="AU355" s="215">
        <v>1551</v>
      </c>
      <c r="AV355" s="215">
        <v>41</v>
      </c>
      <c r="AW355" s="264">
        <v>19</v>
      </c>
      <c r="AX355" s="215">
        <v>498</v>
      </c>
      <c r="AY355" s="215">
        <v>249</v>
      </c>
      <c r="AZ355" s="215">
        <v>377</v>
      </c>
      <c r="BA355" s="215">
        <v>487</v>
      </c>
      <c r="BB355" s="264">
        <v>0</v>
      </c>
      <c r="BC355" s="215">
        <v>1517</v>
      </c>
      <c r="BD355" s="215">
        <v>801</v>
      </c>
      <c r="BE355" s="215">
        <v>511</v>
      </c>
      <c r="BF355" s="215">
        <v>205</v>
      </c>
      <c r="BG355" s="215">
        <v>0</v>
      </c>
      <c r="BH355" s="215">
        <v>879</v>
      </c>
      <c r="BI355" s="215">
        <v>63</v>
      </c>
      <c r="BJ355" s="215">
        <v>215</v>
      </c>
      <c r="BK355" s="215">
        <v>360</v>
      </c>
      <c r="BL355" s="264">
        <v>0</v>
      </c>
      <c r="BM355" s="215">
        <v>1115</v>
      </c>
      <c r="BN355" s="215">
        <v>120</v>
      </c>
      <c r="BO355" s="215">
        <v>282</v>
      </c>
      <c r="BP355" s="264">
        <v>0</v>
      </c>
      <c r="BQ355" s="215">
        <v>1318</v>
      </c>
      <c r="BR355" s="215">
        <v>124</v>
      </c>
      <c r="BS355" s="215">
        <v>72</v>
      </c>
      <c r="BT355" s="215">
        <v>3</v>
      </c>
      <c r="BU355" s="264">
        <v>0</v>
      </c>
      <c r="BV355" s="215">
        <v>1032</v>
      </c>
      <c r="BW355" s="264">
        <v>485</v>
      </c>
      <c r="BX355" s="266">
        <v>0</v>
      </c>
      <c r="BY355" s="261">
        <f t="shared" si="16"/>
        <v>9.3109869646182494E-2</v>
      </c>
      <c r="BZ355" s="261">
        <f t="shared" si="17"/>
        <v>8.131595282433271E-2</v>
      </c>
      <c r="CA355" s="267"/>
    </row>
    <row r="356" spans="1:79" s="260" customFormat="1" hidden="1" x14ac:dyDescent="0.25">
      <c r="A356" s="257" t="str">
        <f t="shared" si="15"/>
        <v>2016Nova ScotiaRegistered nurses</v>
      </c>
      <c r="B356" s="213">
        <v>2016</v>
      </c>
      <c r="C356" s="213"/>
      <c r="D356" s="213"/>
      <c r="E356" s="209" t="s">
        <v>16</v>
      </c>
      <c r="F356" s="209" t="s">
        <v>7</v>
      </c>
      <c r="G356" s="215">
        <v>9489</v>
      </c>
      <c r="H356" s="215">
        <v>724</v>
      </c>
      <c r="I356" s="215">
        <v>774</v>
      </c>
      <c r="J356" s="215">
        <v>8765</v>
      </c>
      <c r="K356" s="215">
        <v>526</v>
      </c>
      <c r="L356" s="215">
        <v>159</v>
      </c>
      <c r="M356" s="215">
        <v>39</v>
      </c>
      <c r="N356" s="264">
        <v>0</v>
      </c>
      <c r="O356" s="215">
        <v>230</v>
      </c>
      <c r="P356" s="215">
        <v>177</v>
      </c>
      <c r="Q356" s="215">
        <v>367</v>
      </c>
      <c r="R356" s="264">
        <v>0</v>
      </c>
      <c r="S356" s="215">
        <v>1816</v>
      </c>
      <c r="T356" s="215">
        <v>4134</v>
      </c>
      <c r="U356" s="215">
        <v>2815</v>
      </c>
      <c r="V356" s="264">
        <v>0</v>
      </c>
      <c r="W356" s="215">
        <v>9111</v>
      </c>
      <c r="X356" s="264">
        <v>18</v>
      </c>
      <c r="Y356" s="264">
        <v>3</v>
      </c>
      <c r="Z356" s="215">
        <v>1</v>
      </c>
      <c r="AA356" s="215">
        <v>0</v>
      </c>
      <c r="AB356" s="215">
        <v>356</v>
      </c>
      <c r="AC356" s="215">
        <v>8955</v>
      </c>
      <c r="AD356" s="215">
        <v>534</v>
      </c>
      <c r="AE356" s="264">
        <v>0</v>
      </c>
      <c r="AF356" s="270">
        <v>46</v>
      </c>
      <c r="AG356" s="215">
        <v>1377</v>
      </c>
      <c r="AH356" s="215">
        <v>1780</v>
      </c>
      <c r="AI356" s="215">
        <v>1932</v>
      </c>
      <c r="AJ356" s="215">
        <v>2930</v>
      </c>
      <c r="AK356" s="215">
        <v>994</v>
      </c>
      <c r="AL356" s="215">
        <v>358</v>
      </c>
      <c r="AM356" s="215">
        <v>118</v>
      </c>
      <c r="AN356" s="264">
        <v>0</v>
      </c>
      <c r="AO356" s="215"/>
      <c r="AP356" s="215"/>
      <c r="AQ356" s="215"/>
      <c r="AR356" s="215"/>
      <c r="AS356" s="264"/>
      <c r="AT356" s="264"/>
      <c r="AU356" s="215">
        <v>9155</v>
      </c>
      <c r="AV356" s="215">
        <v>334</v>
      </c>
      <c r="AW356" s="215">
        <v>0</v>
      </c>
      <c r="AX356" s="215">
        <v>2898</v>
      </c>
      <c r="AY356" s="215">
        <v>1286</v>
      </c>
      <c r="AZ356" s="215">
        <v>2209</v>
      </c>
      <c r="BA356" s="215">
        <v>3096</v>
      </c>
      <c r="BB356" s="264">
        <v>0</v>
      </c>
      <c r="BC356" s="215">
        <v>9111</v>
      </c>
      <c r="BD356" s="215">
        <v>6032</v>
      </c>
      <c r="BE356" s="264">
        <v>1943</v>
      </c>
      <c r="BF356" s="215">
        <v>1131</v>
      </c>
      <c r="BG356" s="215">
        <v>5</v>
      </c>
      <c r="BH356" s="215">
        <v>6146</v>
      </c>
      <c r="BI356" s="215">
        <v>982</v>
      </c>
      <c r="BJ356" s="215">
        <v>1040</v>
      </c>
      <c r="BK356" s="215">
        <v>943</v>
      </c>
      <c r="BL356" s="215">
        <v>0</v>
      </c>
      <c r="BM356" s="215">
        <v>7112</v>
      </c>
      <c r="BN356" s="215">
        <v>808</v>
      </c>
      <c r="BO356" s="215">
        <v>1191</v>
      </c>
      <c r="BP356" s="215">
        <v>0</v>
      </c>
      <c r="BQ356" s="215">
        <v>8206</v>
      </c>
      <c r="BR356" s="215">
        <v>434</v>
      </c>
      <c r="BS356" s="215">
        <v>395</v>
      </c>
      <c r="BT356" s="215">
        <v>76</v>
      </c>
      <c r="BU356" s="215">
        <v>0</v>
      </c>
      <c r="BV356" s="215">
        <v>6929</v>
      </c>
      <c r="BW356" s="215">
        <v>2180</v>
      </c>
      <c r="BX356" s="271">
        <v>2</v>
      </c>
      <c r="BY356" s="261">
        <f t="shared" si="16"/>
        <v>7.6298872378543575E-2</v>
      </c>
      <c r="BZ356" s="261">
        <f t="shared" si="17"/>
        <v>8.1568131520708187E-2</v>
      </c>
      <c r="CA356" s="267"/>
    </row>
    <row r="357" spans="1:79" s="260" customFormat="1" hidden="1" x14ac:dyDescent="0.25">
      <c r="A357" s="257" t="str">
        <f t="shared" si="15"/>
        <v>2016New BrunswickRegistered nurses</v>
      </c>
      <c r="B357" s="213">
        <v>2016</v>
      </c>
      <c r="C357" s="213"/>
      <c r="D357" s="213"/>
      <c r="E357" s="209" t="s">
        <v>17</v>
      </c>
      <c r="F357" s="209" t="s">
        <v>7</v>
      </c>
      <c r="G357" s="214">
        <v>8033</v>
      </c>
      <c r="H357" s="214">
        <v>370</v>
      </c>
      <c r="I357" s="214">
        <v>527</v>
      </c>
      <c r="J357" s="214">
        <v>7663</v>
      </c>
      <c r="K357" s="214">
        <v>243</v>
      </c>
      <c r="L357" s="214">
        <v>99</v>
      </c>
      <c r="M357" s="214">
        <v>28</v>
      </c>
      <c r="N357" s="264">
        <v>0</v>
      </c>
      <c r="O357" s="214">
        <v>141</v>
      </c>
      <c r="P357" s="214">
        <v>122</v>
      </c>
      <c r="Q357" s="214">
        <v>264</v>
      </c>
      <c r="R357" s="264">
        <v>0</v>
      </c>
      <c r="S357" s="214">
        <v>1650</v>
      </c>
      <c r="T357" s="214">
        <v>4046</v>
      </c>
      <c r="U357" s="214">
        <v>1967</v>
      </c>
      <c r="V357" s="214">
        <v>0</v>
      </c>
      <c r="W357" s="214">
        <v>7716</v>
      </c>
      <c r="X357" s="214">
        <v>3</v>
      </c>
      <c r="Y357" s="214">
        <v>1</v>
      </c>
      <c r="Z357" s="214">
        <v>29</v>
      </c>
      <c r="AA357" s="214">
        <v>138</v>
      </c>
      <c r="AB357" s="214">
        <v>146</v>
      </c>
      <c r="AC357" s="214">
        <v>7592</v>
      </c>
      <c r="AD357" s="214">
        <v>441</v>
      </c>
      <c r="AE357" s="264">
        <v>0</v>
      </c>
      <c r="AF357" s="265">
        <v>45.2</v>
      </c>
      <c r="AG357" s="214">
        <v>979</v>
      </c>
      <c r="AH357" s="214">
        <v>1771</v>
      </c>
      <c r="AI357" s="214">
        <v>1988</v>
      </c>
      <c r="AJ357" s="214">
        <v>2356</v>
      </c>
      <c r="AK357" s="214">
        <v>652</v>
      </c>
      <c r="AL357" s="214">
        <v>227</v>
      </c>
      <c r="AM357" s="214">
        <v>60</v>
      </c>
      <c r="AN357" s="214">
        <v>0</v>
      </c>
      <c r="AO357" s="214"/>
      <c r="AP357" s="214"/>
      <c r="AQ357" s="214"/>
      <c r="AR357" s="214"/>
      <c r="AS357" s="264"/>
      <c r="AT357" s="214"/>
      <c r="AU357" s="214">
        <v>7893</v>
      </c>
      <c r="AV357" s="214">
        <v>140</v>
      </c>
      <c r="AW357" s="214">
        <v>0</v>
      </c>
      <c r="AX357" s="214">
        <v>2218</v>
      </c>
      <c r="AY357" s="214">
        <v>1535</v>
      </c>
      <c r="AZ357" s="214">
        <v>2229</v>
      </c>
      <c r="BA357" s="214">
        <v>2051</v>
      </c>
      <c r="BB357" s="214">
        <v>0</v>
      </c>
      <c r="BC357" s="214">
        <v>7716</v>
      </c>
      <c r="BD357" s="214">
        <v>4854</v>
      </c>
      <c r="BE357" s="214">
        <v>1940</v>
      </c>
      <c r="BF357" s="214">
        <v>922</v>
      </c>
      <c r="BG357" s="214">
        <v>0</v>
      </c>
      <c r="BH357" s="214">
        <v>5207</v>
      </c>
      <c r="BI357" s="214">
        <v>973</v>
      </c>
      <c r="BJ357" s="214">
        <v>825</v>
      </c>
      <c r="BK357" s="214">
        <v>711</v>
      </c>
      <c r="BL357" s="214">
        <v>0</v>
      </c>
      <c r="BM357" s="214">
        <v>6143</v>
      </c>
      <c r="BN357" s="214">
        <v>890</v>
      </c>
      <c r="BO357" s="214">
        <v>683</v>
      </c>
      <c r="BP357" s="214">
        <v>0</v>
      </c>
      <c r="BQ357" s="214">
        <v>6858</v>
      </c>
      <c r="BR357" s="214">
        <v>492</v>
      </c>
      <c r="BS357" s="214">
        <v>337</v>
      </c>
      <c r="BT357" s="214">
        <v>29</v>
      </c>
      <c r="BU357" s="214">
        <v>0</v>
      </c>
      <c r="BV357" s="214">
        <v>6159</v>
      </c>
      <c r="BW357" s="214">
        <v>1557</v>
      </c>
      <c r="BX357" s="216">
        <v>0</v>
      </c>
      <c r="BY357" s="261">
        <f t="shared" si="16"/>
        <v>4.6060002489729863E-2</v>
      </c>
      <c r="BZ357" s="261">
        <f t="shared" si="17"/>
        <v>6.5604381924561181E-2</v>
      </c>
      <c r="CA357" s="267"/>
    </row>
    <row r="358" spans="1:79" s="260" customFormat="1" hidden="1" x14ac:dyDescent="0.25">
      <c r="A358" s="257" t="str">
        <f t="shared" si="15"/>
        <v>2016QuebecRegistered nurses</v>
      </c>
      <c r="B358" s="213">
        <v>2016</v>
      </c>
      <c r="C358" s="213"/>
      <c r="D358" s="213"/>
      <c r="E358" s="259" t="s">
        <v>18</v>
      </c>
      <c r="F358" s="209" t="s">
        <v>7</v>
      </c>
      <c r="G358" s="214">
        <v>70600</v>
      </c>
      <c r="H358" s="214">
        <v>4971</v>
      </c>
      <c r="I358" s="214">
        <v>4819</v>
      </c>
      <c r="J358" s="214">
        <v>65629</v>
      </c>
      <c r="K358" s="214">
        <v>3452</v>
      </c>
      <c r="L358" s="214">
        <v>1152</v>
      </c>
      <c r="M358" s="214">
        <v>367</v>
      </c>
      <c r="N358" s="264">
        <v>0</v>
      </c>
      <c r="O358" s="214">
        <v>1229</v>
      </c>
      <c r="P358" s="214">
        <v>927</v>
      </c>
      <c r="Q358" s="214">
        <v>2663</v>
      </c>
      <c r="R358" s="264">
        <v>0</v>
      </c>
      <c r="S358" s="214">
        <v>18384</v>
      </c>
      <c r="T358" s="214">
        <v>34585</v>
      </c>
      <c r="U358" s="214">
        <v>12660</v>
      </c>
      <c r="V358" s="264">
        <v>0</v>
      </c>
      <c r="W358" s="214">
        <v>68164</v>
      </c>
      <c r="X358" s="214">
        <v>455</v>
      </c>
      <c r="Y358" s="214">
        <v>0</v>
      </c>
      <c r="Z358" s="214">
        <v>1259</v>
      </c>
      <c r="AA358" s="214">
        <v>0</v>
      </c>
      <c r="AB358" s="264">
        <v>722</v>
      </c>
      <c r="AC358" s="214">
        <v>62839</v>
      </c>
      <c r="AD358" s="214">
        <v>7761</v>
      </c>
      <c r="AE358" s="264">
        <v>0</v>
      </c>
      <c r="AF358" s="265">
        <v>42.3</v>
      </c>
      <c r="AG358" s="214">
        <v>12418</v>
      </c>
      <c r="AH358" s="214">
        <v>18747</v>
      </c>
      <c r="AI358" s="214">
        <v>17455</v>
      </c>
      <c r="AJ358" s="214">
        <v>16661</v>
      </c>
      <c r="AK358" s="214">
        <v>3446</v>
      </c>
      <c r="AL358" s="214">
        <v>1325</v>
      </c>
      <c r="AM358" s="214">
        <v>548</v>
      </c>
      <c r="AN358" s="264">
        <v>0</v>
      </c>
      <c r="AO358" s="214"/>
      <c r="AP358" s="214"/>
      <c r="AQ358" s="214"/>
      <c r="AR358" s="214"/>
      <c r="AS358" s="264"/>
      <c r="AT358" s="264"/>
      <c r="AU358" s="214">
        <v>67221</v>
      </c>
      <c r="AV358" s="214">
        <v>3379</v>
      </c>
      <c r="AW358" s="264">
        <v>0</v>
      </c>
      <c r="AX358" s="214">
        <v>25676</v>
      </c>
      <c r="AY358" s="214">
        <v>17505</v>
      </c>
      <c r="AZ358" s="214">
        <v>14558</v>
      </c>
      <c r="BA358" s="214">
        <v>12861</v>
      </c>
      <c r="BB358" s="264">
        <v>0</v>
      </c>
      <c r="BC358" s="214">
        <v>68164</v>
      </c>
      <c r="BD358" s="214">
        <v>40336</v>
      </c>
      <c r="BE358" s="214">
        <v>22452</v>
      </c>
      <c r="BF358" s="214">
        <v>5357</v>
      </c>
      <c r="BG358" s="264">
        <v>19</v>
      </c>
      <c r="BH358" s="214">
        <v>42354</v>
      </c>
      <c r="BI358" s="214">
        <v>8786</v>
      </c>
      <c r="BJ358" s="214">
        <v>8560</v>
      </c>
      <c r="BK358" s="214">
        <v>8262</v>
      </c>
      <c r="BL358" s="264">
        <v>202</v>
      </c>
      <c r="BM358" s="214">
        <v>55762</v>
      </c>
      <c r="BN358" s="214">
        <v>3155</v>
      </c>
      <c r="BO358" s="214">
        <v>9237</v>
      </c>
      <c r="BP358" s="214">
        <v>10</v>
      </c>
      <c r="BQ358" s="214">
        <v>59919</v>
      </c>
      <c r="BR358" s="214">
        <v>4428</v>
      </c>
      <c r="BS358" s="214">
        <v>2647</v>
      </c>
      <c r="BT358" s="214">
        <v>823</v>
      </c>
      <c r="BU358" s="264">
        <v>347</v>
      </c>
      <c r="BV358" s="214">
        <v>61174</v>
      </c>
      <c r="BW358" s="214">
        <v>6989</v>
      </c>
      <c r="BX358" s="266">
        <v>1</v>
      </c>
      <c r="BY358" s="261">
        <f t="shared" si="16"/>
        <v>7.041076487252125E-2</v>
      </c>
      <c r="BZ358" s="261">
        <f t="shared" si="17"/>
        <v>6.8257790368271953E-2</v>
      </c>
      <c r="CA358" s="267"/>
    </row>
    <row r="359" spans="1:79" s="260" customFormat="1" hidden="1" x14ac:dyDescent="0.25">
      <c r="A359" s="257" t="str">
        <f t="shared" si="15"/>
        <v>2016OntarioRegistered nurses</v>
      </c>
      <c r="B359" s="213">
        <v>2016</v>
      </c>
      <c r="C359" s="213"/>
      <c r="D359" s="213"/>
      <c r="E359" s="259" t="s">
        <v>19</v>
      </c>
      <c r="F359" s="209" t="s">
        <v>7</v>
      </c>
      <c r="G359" s="214">
        <v>102006</v>
      </c>
      <c r="H359" s="214">
        <v>4214</v>
      </c>
      <c r="I359" s="214">
        <v>4877</v>
      </c>
      <c r="J359" s="214">
        <v>97792</v>
      </c>
      <c r="K359" s="214">
        <v>3282</v>
      </c>
      <c r="L359" s="214">
        <v>799</v>
      </c>
      <c r="M359" s="214">
        <v>133</v>
      </c>
      <c r="N359" s="264">
        <v>0</v>
      </c>
      <c r="O359" s="214">
        <v>891</v>
      </c>
      <c r="P359" s="214">
        <v>782</v>
      </c>
      <c r="Q359" s="214">
        <v>3204</v>
      </c>
      <c r="R359" s="264">
        <v>0</v>
      </c>
      <c r="S359" s="214">
        <v>20875</v>
      </c>
      <c r="T359" s="214">
        <v>46538</v>
      </c>
      <c r="U359" s="214">
        <v>30378</v>
      </c>
      <c r="V359" s="264">
        <v>1</v>
      </c>
      <c r="W359" s="214">
        <v>95609</v>
      </c>
      <c r="X359" s="264">
        <v>386</v>
      </c>
      <c r="Y359" s="264">
        <v>244</v>
      </c>
      <c r="Z359" s="264">
        <v>2135</v>
      </c>
      <c r="AA359" s="214">
        <v>1642</v>
      </c>
      <c r="AB359" s="214">
        <v>1990</v>
      </c>
      <c r="AC359" s="214">
        <v>95336</v>
      </c>
      <c r="AD359" s="214">
        <v>6670</v>
      </c>
      <c r="AE359" s="264">
        <v>0</v>
      </c>
      <c r="AF359" s="265">
        <v>46.2</v>
      </c>
      <c r="AG359" s="214">
        <v>13200</v>
      </c>
      <c r="AH359" s="214">
        <v>20721</v>
      </c>
      <c r="AI359" s="214">
        <v>23279</v>
      </c>
      <c r="AJ359" s="214">
        <v>26847</v>
      </c>
      <c r="AK359" s="214">
        <v>11142</v>
      </c>
      <c r="AL359" s="214">
        <v>4950</v>
      </c>
      <c r="AM359" s="214">
        <v>1866</v>
      </c>
      <c r="AN359" s="264">
        <v>1</v>
      </c>
      <c r="AO359" s="214"/>
      <c r="AP359" s="214"/>
      <c r="AQ359" s="214"/>
      <c r="AR359" s="214"/>
      <c r="AS359" s="264"/>
      <c r="AT359" s="264"/>
      <c r="AU359" s="214">
        <v>90104</v>
      </c>
      <c r="AV359" s="214">
        <v>11583</v>
      </c>
      <c r="AW359" s="214">
        <v>319</v>
      </c>
      <c r="AX359" s="214">
        <v>28935</v>
      </c>
      <c r="AY359" s="214">
        <v>20220</v>
      </c>
      <c r="AZ359" s="214">
        <v>23144</v>
      </c>
      <c r="BA359" s="214">
        <v>29327</v>
      </c>
      <c r="BB359" s="264">
        <v>380</v>
      </c>
      <c r="BC359" s="214">
        <v>95609</v>
      </c>
      <c r="BD359" s="214">
        <v>63594</v>
      </c>
      <c r="BE359" s="214">
        <v>25156</v>
      </c>
      <c r="BF359" s="214">
        <v>6859</v>
      </c>
      <c r="BG359" s="264">
        <v>0</v>
      </c>
      <c r="BH359" s="214">
        <v>61176</v>
      </c>
      <c r="BI359" s="214">
        <v>16070</v>
      </c>
      <c r="BJ359" s="214">
        <v>7861</v>
      </c>
      <c r="BK359" s="214">
        <v>10502</v>
      </c>
      <c r="BL359" s="264">
        <v>0</v>
      </c>
      <c r="BM359" s="214">
        <v>72881</v>
      </c>
      <c r="BN359" s="214">
        <v>5420</v>
      </c>
      <c r="BO359" s="214">
        <v>17308</v>
      </c>
      <c r="BP359" s="264">
        <v>0</v>
      </c>
      <c r="BQ359" s="214">
        <v>86666</v>
      </c>
      <c r="BR359" s="214">
        <v>6607</v>
      </c>
      <c r="BS359" s="214">
        <v>2252</v>
      </c>
      <c r="BT359" s="215" t="s">
        <v>233</v>
      </c>
      <c r="BU359" s="264">
        <v>84</v>
      </c>
      <c r="BV359" s="214">
        <v>90109</v>
      </c>
      <c r="BW359" s="214">
        <v>5500</v>
      </c>
      <c r="BX359" s="216">
        <v>0</v>
      </c>
      <c r="BY359" s="261">
        <f t="shared" si="16"/>
        <v>4.1311295413995253E-2</v>
      </c>
      <c r="BZ359" s="261">
        <f t="shared" si="17"/>
        <v>4.7810913083544106E-2</v>
      </c>
      <c r="CA359" s="267"/>
    </row>
    <row r="360" spans="1:79" s="260" customFormat="1" hidden="1" x14ac:dyDescent="0.25">
      <c r="A360" s="257" t="str">
        <f t="shared" si="15"/>
        <v>2016ManitobaRegistered nurses</v>
      </c>
      <c r="B360" s="213">
        <v>2016</v>
      </c>
      <c r="C360" s="213"/>
      <c r="D360" s="213"/>
      <c r="E360" s="209" t="s">
        <v>20</v>
      </c>
      <c r="F360" s="209" t="s">
        <v>7</v>
      </c>
      <c r="G360" s="214">
        <v>12707</v>
      </c>
      <c r="H360" s="214">
        <v>667</v>
      </c>
      <c r="I360" s="214">
        <v>78</v>
      </c>
      <c r="J360" s="214">
        <v>12040</v>
      </c>
      <c r="K360" s="214">
        <v>513</v>
      </c>
      <c r="L360" s="214">
        <v>129</v>
      </c>
      <c r="M360" s="214">
        <v>25</v>
      </c>
      <c r="N360" s="264">
        <v>0</v>
      </c>
      <c r="O360" s="214">
        <v>35</v>
      </c>
      <c r="P360" s="214">
        <v>26</v>
      </c>
      <c r="Q360" s="214">
        <v>17</v>
      </c>
      <c r="R360" s="264">
        <v>0</v>
      </c>
      <c r="S360" s="214">
        <v>2720</v>
      </c>
      <c r="T360" s="214">
        <v>5896</v>
      </c>
      <c r="U360" s="214">
        <v>3424</v>
      </c>
      <c r="V360" s="264">
        <v>0</v>
      </c>
      <c r="W360" s="274">
        <v>12203</v>
      </c>
      <c r="X360" s="274">
        <v>0</v>
      </c>
      <c r="Y360" s="274">
        <v>0</v>
      </c>
      <c r="Z360" s="274">
        <v>73</v>
      </c>
      <c r="AA360" s="274">
        <v>30</v>
      </c>
      <c r="AB360" s="274">
        <v>401</v>
      </c>
      <c r="AC360" s="214">
        <v>11455</v>
      </c>
      <c r="AD360" s="214">
        <v>1089</v>
      </c>
      <c r="AE360" s="264">
        <v>0</v>
      </c>
      <c r="AF360" s="265">
        <v>45.2</v>
      </c>
      <c r="AG360" s="214">
        <v>1509</v>
      </c>
      <c r="AH360" s="214">
        <v>3149</v>
      </c>
      <c r="AI360" s="214">
        <v>2906</v>
      </c>
      <c r="AJ360" s="214">
        <v>3283</v>
      </c>
      <c r="AK360" s="214">
        <v>1264</v>
      </c>
      <c r="AL360" s="214">
        <v>446</v>
      </c>
      <c r="AM360" s="214">
        <v>150</v>
      </c>
      <c r="AN360" s="264">
        <v>0</v>
      </c>
      <c r="AO360" s="214"/>
      <c r="AP360" s="214"/>
      <c r="AQ360" s="214"/>
      <c r="AR360" s="214"/>
      <c r="AS360" s="264"/>
      <c r="AT360" s="264"/>
      <c r="AU360" s="214">
        <v>11481</v>
      </c>
      <c r="AV360" s="214">
        <v>1226</v>
      </c>
      <c r="AW360" s="264">
        <v>0</v>
      </c>
      <c r="AX360" s="214">
        <v>4431</v>
      </c>
      <c r="AY360" s="214">
        <v>2426</v>
      </c>
      <c r="AZ360" s="214">
        <v>2956</v>
      </c>
      <c r="BA360" s="214">
        <v>2894</v>
      </c>
      <c r="BB360" s="264">
        <v>0</v>
      </c>
      <c r="BC360" s="214">
        <v>12203</v>
      </c>
      <c r="BD360" s="214">
        <v>5554</v>
      </c>
      <c r="BE360" s="214">
        <v>5621</v>
      </c>
      <c r="BF360" s="214">
        <v>1028</v>
      </c>
      <c r="BG360" s="214">
        <v>0</v>
      </c>
      <c r="BH360" s="214">
        <v>7520</v>
      </c>
      <c r="BI360" s="214">
        <v>1937</v>
      </c>
      <c r="BJ360" s="214">
        <v>1425</v>
      </c>
      <c r="BK360" s="214">
        <v>1264</v>
      </c>
      <c r="BL360" s="214">
        <v>57</v>
      </c>
      <c r="BM360" s="214">
        <v>9257</v>
      </c>
      <c r="BN360" s="214">
        <v>846</v>
      </c>
      <c r="BO360" s="214">
        <v>1968</v>
      </c>
      <c r="BP360" s="214">
        <v>132</v>
      </c>
      <c r="BQ360" s="214">
        <v>9826</v>
      </c>
      <c r="BR360" s="214">
        <v>925</v>
      </c>
      <c r="BS360" s="214">
        <v>1012</v>
      </c>
      <c r="BT360" s="214">
        <v>396</v>
      </c>
      <c r="BU360" s="214">
        <v>44</v>
      </c>
      <c r="BV360" s="214">
        <v>9489</v>
      </c>
      <c r="BW360" s="214">
        <v>2714</v>
      </c>
      <c r="BX360" s="216">
        <v>0</v>
      </c>
      <c r="BY360" s="261">
        <f t="shared" si="16"/>
        <v>5.2490753128197058E-2</v>
      </c>
      <c r="BZ360" s="261">
        <f t="shared" si="17"/>
        <v>6.1383489415282912E-3</v>
      </c>
      <c r="CA360" s="267"/>
    </row>
    <row r="361" spans="1:79" s="260" customFormat="1" hidden="1" x14ac:dyDescent="0.25">
      <c r="A361" s="257" t="str">
        <f t="shared" si="15"/>
        <v>2016SaskatchewanRegistered nurses</v>
      </c>
      <c r="B361" s="213">
        <v>2016</v>
      </c>
      <c r="C361" s="213"/>
      <c r="D361" s="213"/>
      <c r="E361" s="259" t="s">
        <v>21</v>
      </c>
      <c r="F361" s="209" t="s">
        <v>7</v>
      </c>
      <c r="G361" s="214">
        <v>10507</v>
      </c>
      <c r="H361" s="214">
        <v>972</v>
      </c>
      <c r="I361" s="214">
        <v>597</v>
      </c>
      <c r="J361" s="214">
        <v>9535</v>
      </c>
      <c r="K361" s="214">
        <v>751</v>
      </c>
      <c r="L361" s="214">
        <v>186</v>
      </c>
      <c r="M361" s="214">
        <v>35</v>
      </c>
      <c r="N361" s="264">
        <v>0</v>
      </c>
      <c r="O361" s="214">
        <v>142</v>
      </c>
      <c r="P361" s="214">
        <v>119</v>
      </c>
      <c r="Q361" s="214">
        <v>336</v>
      </c>
      <c r="R361" s="264">
        <v>0</v>
      </c>
      <c r="S361" s="214">
        <v>2723</v>
      </c>
      <c r="T361" s="214">
        <v>4203</v>
      </c>
      <c r="U361" s="214">
        <v>2609</v>
      </c>
      <c r="V361" s="264">
        <v>0</v>
      </c>
      <c r="W361" s="214">
        <v>10264</v>
      </c>
      <c r="X361" s="214">
        <v>71</v>
      </c>
      <c r="Y361" s="214">
        <v>15</v>
      </c>
      <c r="Z361" s="214">
        <v>122</v>
      </c>
      <c r="AA361" s="214">
        <v>18</v>
      </c>
      <c r="AB361" s="214">
        <v>17</v>
      </c>
      <c r="AC361" s="214">
        <v>9808</v>
      </c>
      <c r="AD361" s="214">
        <v>699</v>
      </c>
      <c r="AE361" s="264">
        <v>0</v>
      </c>
      <c r="AF361" s="265">
        <v>43.4</v>
      </c>
      <c r="AG361" s="214">
        <v>1809</v>
      </c>
      <c r="AH361" s="214">
        <v>2871</v>
      </c>
      <c r="AI361" s="214">
        <v>2022</v>
      </c>
      <c r="AJ361" s="214">
        <v>2374</v>
      </c>
      <c r="AK361" s="214">
        <v>1006</v>
      </c>
      <c r="AL361" s="214">
        <v>335</v>
      </c>
      <c r="AM361" s="214">
        <v>90</v>
      </c>
      <c r="AN361" s="264">
        <v>0</v>
      </c>
      <c r="AO361" s="214"/>
      <c r="AP361" s="214"/>
      <c r="AQ361" s="214"/>
      <c r="AR361" s="214"/>
      <c r="AS361" s="264"/>
      <c r="AT361" s="264"/>
      <c r="AU361" s="214">
        <v>9507</v>
      </c>
      <c r="AV361" s="214">
        <v>873</v>
      </c>
      <c r="AW361" s="264">
        <v>127</v>
      </c>
      <c r="AX361" s="214">
        <v>3970</v>
      </c>
      <c r="AY361" s="214">
        <v>1964</v>
      </c>
      <c r="AZ361" s="214">
        <v>2014</v>
      </c>
      <c r="BA361" s="214">
        <v>2559</v>
      </c>
      <c r="BB361" s="264">
        <v>0</v>
      </c>
      <c r="BC361" s="214">
        <v>10264</v>
      </c>
      <c r="BD361" s="214">
        <v>6035</v>
      </c>
      <c r="BE361" s="214">
        <v>2774</v>
      </c>
      <c r="BF361" s="214">
        <v>1455</v>
      </c>
      <c r="BG361" s="264">
        <v>0</v>
      </c>
      <c r="BH361" s="214">
        <v>6038</v>
      </c>
      <c r="BI361" s="214">
        <v>1800</v>
      </c>
      <c r="BJ361" s="214">
        <v>979</v>
      </c>
      <c r="BK361" s="214">
        <v>1174</v>
      </c>
      <c r="BL361" s="264">
        <v>273</v>
      </c>
      <c r="BM361" s="214">
        <v>8093</v>
      </c>
      <c r="BN361" s="214">
        <v>548</v>
      </c>
      <c r="BO361" s="214">
        <v>1351</v>
      </c>
      <c r="BP361" s="264">
        <v>272</v>
      </c>
      <c r="BQ361" s="214">
        <v>9211</v>
      </c>
      <c r="BR361" s="214">
        <v>268</v>
      </c>
      <c r="BS361" s="214">
        <v>480</v>
      </c>
      <c r="BT361" s="214">
        <v>33</v>
      </c>
      <c r="BU361" s="264">
        <v>272</v>
      </c>
      <c r="BV361" s="214">
        <v>8266</v>
      </c>
      <c r="BW361" s="214">
        <v>1990</v>
      </c>
      <c r="BX361" s="266">
        <v>8</v>
      </c>
      <c r="BY361" s="261">
        <f t="shared" si="16"/>
        <v>9.2509755401161131E-2</v>
      </c>
      <c r="BZ361" s="261">
        <f t="shared" si="17"/>
        <v>5.6819263348244026E-2</v>
      </c>
      <c r="CA361" s="267"/>
    </row>
    <row r="362" spans="1:79" s="260" customFormat="1" hidden="1" x14ac:dyDescent="0.25">
      <c r="A362" s="257" t="str">
        <f t="shared" si="15"/>
        <v>2016AlbertaRegistered nurses</v>
      </c>
      <c r="B362" s="213">
        <v>2016</v>
      </c>
      <c r="C362" s="213"/>
      <c r="D362" s="213"/>
      <c r="E362" s="259" t="s">
        <v>22</v>
      </c>
      <c r="F362" s="209" t="s">
        <v>7</v>
      </c>
      <c r="G362" s="214">
        <v>34992</v>
      </c>
      <c r="H362" s="214">
        <v>2467</v>
      </c>
      <c r="I362" s="214">
        <v>2153</v>
      </c>
      <c r="J362" s="214">
        <v>32525</v>
      </c>
      <c r="K362" s="214">
        <v>1819</v>
      </c>
      <c r="L362" s="214">
        <v>564</v>
      </c>
      <c r="M362" s="214">
        <v>84</v>
      </c>
      <c r="N362" s="264">
        <v>0</v>
      </c>
      <c r="O362" s="214">
        <v>729</v>
      </c>
      <c r="P362" s="214">
        <v>553</v>
      </c>
      <c r="Q362" s="214">
        <v>871</v>
      </c>
      <c r="R362" s="264">
        <v>0</v>
      </c>
      <c r="S362" s="214">
        <v>9267</v>
      </c>
      <c r="T362" s="214">
        <v>15288</v>
      </c>
      <c r="U362" s="214">
        <v>7970</v>
      </c>
      <c r="V362" s="264">
        <v>0</v>
      </c>
      <c r="W362" s="214">
        <v>34651</v>
      </c>
      <c r="X362" s="214">
        <v>99</v>
      </c>
      <c r="Y362" s="264">
        <v>71</v>
      </c>
      <c r="Z362" s="214">
        <v>119</v>
      </c>
      <c r="AA362" s="264">
        <v>50</v>
      </c>
      <c r="AB362" s="214">
        <v>2</v>
      </c>
      <c r="AC362" s="214">
        <v>32689</v>
      </c>
      <c r="AD362" s="214">
        <v>2303</v>
      </c>
      <c r="AE362" s="264">
        <v>0</v>
      </c>
      <c r="AF362" s="265">
        <v>43.3</v>
      </c>
      <c r="AG362" s="214">
        <v>5721</v>
      </c>
      <c r="AH362" s="214">
        <v>9690</v>
      </c>
      <c r="AI362" s="214">
        <v>7648</v>
      </c>
      <c r="AJ362" s="214">
        <v>7363</v>
      </c>
      <c r="AK362" s="214">
        <v>3035</v>
      </c>
      <c r="AL362" s="214">
        <v>1175</v>
      </c>
      <c r="AM362" s="214">
        <v>360</v>
      </c>
      <c r="AN362" s="264">
        <v>0</v>
      </c>
      <c r="AO362" s="214"/>
      <c r="AP362" s="214"/>
      <c r="AQ362" s="214"/>
      <c r="AR362" s="214"/>
      <c r="AS362" s="264"/>
      <c r="AT362" s="264"/>
      <c r="AU362" s="214">
        <v>31637</v>
      </c>
      <c r="AV362" s="214">
        <v>3345</v>
      </c>
      <c r="AW362" s="264">
        <v>10</v>
      </c>
      <c r="AX362" s="214">
        <v>13390</v>
      </c>
      <c r="AY362" s="214">
        <v>7430</v>
      </c>
      <c r="AZ362" s="214">
        <v>6881</v>
      </c>
      <c r="BA362" s="214">
        <v>7291</v>
      </c>
      <c r="BB362" s="264">
        <v>0</v>
      </c>
      <c r="BC362" s="214">
        <v>34651</v>
      </c>
      <c r="BD362" s="214">
        <v>17863</v>
      </c>
      <c r="BE362" s="214">
        <v>11324</v>
      </c>
      <c r="BF362" s="214">
        <v>4493</v>
      </c>
      <c r="BG362" s="214">
        <v>971</v>
      </c>
      <c r="BH362" s="214">
        <v>21846</v>
      </c>
      <c r="BI362" s="214">
        <v>5663</v>
      </c>
      <c r="BJ362" s="214">
        <v>2106</v>
      </c>
      <c r="BK362" s="214">
        <v>3922</v>
      </c>
      <c r="BL362" s="214">
        <v>1114</v>
      </c>
      <c r="BM362" s="214">
        <v>26596</v>
      </c>
      <c r="BN362" s="214">
        <v>2661</v>
      </c>
      <c r="BO362" s="214">
        <v>4177</v>
      </c>
      <c r="BP362" s="214">
        <v>1217</v>
      </c>
      <c r="BQ362" s="214">
        <v>30808</v>
      </c>
      <c r="BR362" s="214">
        <v>1016</v>
      </c>
      <c r="BS362" s="214">
        <v>1090</v>
      </c>
      <c r="BT362" s="214">
        <v>196</v>
      </c>
      <c r="BU362" s="214">
        <v>1541</v>
      </c>
      <c r="BV362" s="214">
        <v>31500</v>
      </c>
      <c r="BW362" s="214">
        <v>3140</v>
      </c>
      <c r="BX362" s="216">
        <v>11</v>
      </c>
      <c r="BY362" s="261">
        <f t="shared" si="16"/>
        <v>7.0501828989483317E-2</v>
      </c>
      <c r="BZ362" s="261">
        <f t="shared" si="17"/>
        <v>6.1528349336991313E-2</v>
      </c>
      <c r="CA362" s="267"/>
    </row>
    <row r="363" spans="1:79" s="260" customFormat="1" hidden="1" x14ac:dyDescent="0.25">
      <c r="A363" s="257" t="str">
        <f t="shared" si="15"/>
        <v>2016British ColumbiaRegistered nurses</v>
      </c>
      <c r="B363" s="213">
        <v>2016</v>
      </c>
      <c r="C363" s="213"/>
      <c r="D363" s="213"/>
      <c r="E363" s="259" t="s">
        <v>23</v>
      </c>
      <c r="F363" s="209" t="s">
        <v>7</v>
      </c>
      <c r="G363" s="214">
        <v>36506</v>
      </c>
      <c r="H363" s="214">
        <v>3280</v>
      </c>
      <c r="I363" s="214">
        <v>2058</v>
      </c>
      <c r="J363" s="214">
        <v>33226</v>
      </c>
      <c r="K363" s="214">
        <v>2153</v>
      </c>
      <c r="L363" s="214">
        <v>931</v>
      </c>
      <c r="M363" s="214">
        <v>196</v>
      </c>
      <c r="N363" s="264">
        <v>0</v>
      </c>
      <c r="O363" s="214">
        <v>544</v>
      </c>
      <c r="P363" s="214">
        <v>425</v>
      </c>
      <c r="Q363" s="214">
        <v>1089</v>
      </c>
      <c r="R363" s="264">
        <v>0</v>
      </c>
      <c r="S363" s="214">
        <v>7871</v>
      </c>
      <c r="T363" s="214">
        <v>16026</v>
      </c>
      <c r="U363" s="214">
        <v>9329</v>
      </c>
      <c r="V363" s="214">
        <v>0</v>
      </c>
      <c r="W363" s="214">
        <v>34405</v>
      </c>
      <c r="X363" s="214">
        <v>100</v>
      </c>
      <c r="Y363" s="214">
        <v>61</v>
      </c>
      <c r="Z363" s="214">
        <v>180</v>
      </c>
      <c r="AA363" s="214">
        <v>146</v>
      </c>
      <c r="AB363" s="214">
        <v>1614</v>
      </c>
      <c r="AC363" s="214">
        <v>33593</v>
      </c>
      <c r="AD363" s="214">
        <v>2913</v>
      </c>
      <c r="AE363" s="264">
        <v>0</v>
      </c>
      <c r="AF363" s="265">
        <v>44.5</v>
      </c>
      <c r="AG363" s="214">
        <v>4994</v>
      </c>
      <c r="AH363" s="214">
        <v>9513</v>
      </c>
      <c r="AI363" s="214">
        <v>8280</v>
      </c>
      <c r="AJ363" s="214">
        <v>8534</v>
      </c>
      <c r="AK363" s="214">
        <v>3371</v>
      </c>
      <c r="AL363" s="214">
        <v>1362</v>
      </c>
      <c r="AM363" s="214">
        <v>452</v>
      </c>
      <c r="AN363" s="214">
        <v>0</v>
      </c>
      <c r="AO363" s="214"/>
      <c r="AP363" s="214"/>
      <c r="AQ363" s="214"/>
      <c r="AR363" s="214"/>
      <c r="AS363" s="264"/>
      <c r="AT363" s="264"/>
      <c r="AU363" s="214">
        <v>30693</v>
      </c>
      <c r="AV363" s="214">
        <v>5381</v>
      </c>
      <c r="AW363" s="214">
        <v>432</v>
      </c>
      <c r="AX363" s="214">
        <v>11376</v>
      </c>
      <c r="AY363" s="214">
        <v>7055</v>
      </c>
      <c r="AZ363" s="214">
        <v>7917</v>
      </c>
      <c r="BA363" s="214">
        <v>7955</v>
      </c>
      <c r="BB363" s="214">
        <v>2203</v>
      </c>
      <c r="BC363" s="214">
        <v>34405</v>
      </c>
      <c r="BD363" s="214">
        <v>18919</v>
      </c>
      <c r="BE363" s="214">
        <v>9452</v>
      </c>
      <c r="BF363" s="214">
        <v>5935</v>
      </c>
      <c r="BG363" s="264">
        <v>99</v>
      </c>
      <c r="BH363" s="214">
        <v>22271</v>
      </c>
      <c r="BI363" s="214">
        <v>5470</v>
      </c>
      <c r="BJ363" s="214">
        <v>2494</v>
      </c>
      <c r="BK363" s="214">
        <v>3631</v>
      </c>
      <c r="BL363" s="264">
        <v>539</v>
      </c>
      <c r="BM363" s="214">
        <v>26901</v>
      </c>
      <c r="BN363" s="214">
        <v>2577</v>
      </c>
      <c r="BO363" s="214">
        <v>4394</v>
      </c>
      <c r="BP363" s="264">
        <v>533</v>
      </c>
      <c r="BQ363" s="214">
        <v>29762</v>
      </c>
      <c r="BR363" s="214">
        <v>1307</v>
      </c>
      <c r="BS363" s="214">
        <v>1632</v>
      </c>
      <c r="BT363" s="264">
        <v>227</v>
      </c>
      <c r="BU363" s="214">
        <v>1477</v>
      </c>
      <c r="BV363" s="214">
        <v>32302</v>
      </c>
      <c r="BW363" s="214">
        <v>2082</v>
      </c>
      <c r="BX363" s="216">
        <v>21</v>
      </c>
      <c r="BY363" s="261">
        <f t="shared" si="16"/>
        <v>8.9848244124253546E-2</v>
      </c>
      <c r="BZ363" s="261">
        <f t="shared" si="17"/>
        <v>5.637429463649811E-2</v>
      </c>
      <c r="CA363" s="267"/>
    </row>
    <row r="364" spans="1:79" s="260" customFormat="1" hidden="1" x14ac:dyDescent="0.25">
      <c r="A364" s="257" t="str">
        <f t="shared" si="15"/>
        <v>2016YukonRegistered nurses</v>
      </c>
      <c r="B364" s="213">
        <v>2016</v>
      </c>
      <c r="C364" s="213"/>
      <c r="D364" s="213"/>
      <c r="E364" s="209" t="s">
        <v>24</v>
      </c>
      <c r="F364" s="209" t="s">
        <v>7</v>
      </c>
      <c r="G364" s="214">
        <v>409</v>
      </c>
      <c r="H364" s="214">
        <v>82</v>
      </c>
      <c r="I364" s="214">
        <v>48</v>
      </c>
      <c r="J364" s="214">
        <v>327</v>
      </c>
      <c r="K364" s="214">
        <v>48</v>
      </c>
      <c r="L364" s="214">
        <v>27</v>
      </c>
      <c r="M364" s="214">
        <v>7</v>
      </c>
      <c r="N364" s="264">
        <v>0</v>
      </c>
      <c r="O364" s="214">
        <v>18</v>
      </c>
      <c r="P364" s="214">
        <v>10</v>
      </c>
      <c r="Q364" s="214">
        <v>20</v>
      </c>
      <c r="R364" s="264">
        <v>0</v>
      </c>
      <c r="S364" s="214">
        <v>80</v>
      </c>
      <c r="T364" s="214">
        <v>158</v>
      </c>
      <c r="U364" s="214">
        <v>89</v>
      </c>
      <c r="V364" s="264">
        <v>0</v>
      </c>
      <c r="W364" s="214">
        <v>400</v>
      </c>
      <c r="X364" s="264">
        <v>0</v>
      </c>
      <c r="Y364" s="264">
        <v>0</v>
      </c>
      <c r="Z364" s="215">
        <v>3</v>
      </c>
      <c r="AA364" s="214">
        <v>0</v>
      </c>
      <c r="AB364" s="275">
        <v>6</v>
      </c>
      <c r="AC364" s="214">
        <v>371</v>
      </c>
      <c r="AD364" s="214">
        <v>38</v>
      </c>
      <c r="AE364" s="264">
        <v>0</v>
      </c>
      <c r="AF364" s="265">
        <v>43.3</v>
      </c>
      <c r="AG364" s="214">
        <v>57</v>
      </c>
      <c r="AH364" s="214">
        <v>130</v>
      </c>
      <c r="AI364" s="214">
        <v>80</v>
      </c>
      <c r="AJ364" s="214">
        <v>96</v>
      </c>
      <c r="AK364" s="214">
        <v>31</v>
      </c>
      <c r="AL364" s="214">
        <v>14</v>
      </c>
      <c r="AM364" s="214">
        <v>1</v>
      </c>
      <c r="AN364" s="264">
        <v>0</v>
      </c>
      <c r="AO364" s="214"/>
      <c r="AP364" s="214"/>
      <c r="AQ364" s="214"/>
      <c r="AR364" s="214"/>
      <c r="AS364" s="264"/>
      <c r="AT364" s="214"/>
      <c r="AU364" s="214">
        <v>369</v>
      </c>
      <c r="AV364" s="214">
        <v>40</v>
      </c>
      <c r="AW364" s="264">
        <v>0</v>
      </c>
      <c r="AX364" s="214">
        <v>160</v>
      </c>
      <c r="AY364" s="214">
        <v>93</v>
      </c>
      <c r="AZ364" s="214">
        <v>73</v>
      </c>
      <c r="BA364" s="214">
        <v>83</v>
      </c>
      <c r="BB364" s="264">
        <v>0</v>
      </c>
      <c r="BC364" s="214">
        <v>400</v>
      </c>
      <c r="BD364" s="214">
        <v>208</v>
      </c>
      <c r="BE364" s="214">
        <v>151</v>
      </c>
      <c r="BF364" s="214">
        <v>41</v>
      </c>
      <c r="BG364" s="214">
        <v>0</v>
      </c>
      <c r="BH364" s="214">
        <v>203</v>
      </c>
      <c r="BI364" s="214">
        <v>121</v>
      </c>
      <c r="BJ364" s="214">
        <v>28</v>
      </c>
      <c r="BK364" s="214">
        <v>44</v>
      </c>
      <c r="BL364" s="214">
        <v>4</v>
      </c>
      <c r="BM364" s="214">
        <v>297</v>
      </c>
      <c r="BN364" s="214">
        <v>43</v>
      </c>
      <c r="BO364" s="214">
        <v>49</v>
      </c>
      <c r="BP364" s="214">
        <v>11</v>
      </c>
      <c r="BQ364" s="214">
        <v>350</v>
      </c>
      <c r="BR364" s="214">
        <v>34</v>
      </c>
      <c r="BS364" s="214">
        <v>9</v>
      </c>
      <c r="BT364" s="214">
        <v>0</v>
      </c>
      <c r="BU364" s="214">
        <v>7</v>
      </c>
      <c r="BV364" s="214">
        <v>321</v>
      </c>
      <c r="BW364" s="214">
        <v>79</v>
      </c>
      <c r="BX364" s="216">
        <v>0</v>
      </c>
      <c r="BY364" s="261">
        <f t="shared" si="16"/>
        <v>0.20048899755501223</v>
      </c>
      <c r="BZ364" s="261">
        <f t="shared" si="17"/>
        <v>0.11735941320293398</v>
      </c>
      <c r="CA364" s="267"/>
    </row>
    <row r="365" spans="1:79" s="260" customFormat="1" hidden="1" x14ac:dyDescent="0.25">
      <c r="A365" s="257" t="str">
        <f t="shared" si="15"/>
        <v>2016Northwest Territories/NunavutRegistered nurses</v>
      </c>
      <c r="B365" s="213">
        <v>2016</v>
      </c>
      <c r="C365" s="213"/>
      <c r="D365" s="213"/>
      <c r="E365" s="259" t="s">
        <v>152</v>
      </c>
      <c r="F365" s="209" t="s">
        <v>7</v>
      </c>
      <c r="G365" s="214">
        <v>1020</v>
      </c>
      <c r="H365" s="214">
        <v>178</v>
      </c>
      <c r="I365" s="214">
        <v>162</v>
      </c>
      <c r="J365" s="214">
        <v>842</v>
      </c>
      <c r="K365" s="214">
        <v>70</v>
      </c>
      <c r="L365" s="214">
        <v>77</v>
      </c>
      <c r="M365" s="214">
        <v>31</v>
      </c>
      <c r="N365" s="264">
        <v>0</v>
      </c>
      <c r="O365" s="214">
        <v>44</v>
      </c>
      <c r="P365" s="214">
        <v>67</v>
      </c>
      <c r="Q365" s="214">
        <v>51</v>
      </c>
      <c r="R365" s="264">
        <v>0</v>
      </c>
      <c r="S365" s="214">
        <v>190</v>
      </c>
      <c r="T365" s="214">
        <v>395</v>
      </c>
      <c r="U365" s="214">
        <v>257</v>
      </c>
      <c r="V365" s="264">
        <v>0</v>
      </c>
      <c r="W365" s="214">
        <v>991</v>
      </c>
      <c r="X365" s="214">
        <v>0</v>
      </c>
      <c r="Y365" s="214">
        <v>0</v>
      </c>
      <c r="Z365" s="214">
        <v>22</v>
      </c>
      <c r="AA365" s="215" t="s">
        <v>312</v>
      </c>
      <c r="AB365" s="215" t="s">
        <v>312</v>
      </c>
      <c r="AC365" s="214">
        <v>902</v>
      </c>
      <c r="AD365" s="214">
        <v>118</v>
      </c>
      <c r="AE365" s="264">
        <v>0</v>
      </c>
      <c r="AF365" s="265">
        <v>45.6</v>
      </c>
      <c r="AG365" s="214">
        <v>99</v>
      </c>
      <c r="AH365" s="214">
        <v>294</v>
      </c>
      <c r="AI365" s="214">
        <v>220</v>
      </c>
      <c r="AJ365" s="214">
        <v>230</v>
      </c>
      <c r="AK365" s="214">
        <v>104</v>
      </c>
      <c r="AL365" s="214">
        <v>50</v>
      </c>
      <c r="AM365" s="214">
        <v>23</v>
      </c>
      <c r="AN365" s="264">
        <v>0</v>
      </c>
      <c r="AO365" s="214"/>
      <c r="AP365" s="214"/>
      <c r="AQ365" s="214"/>
      <c r="AR365" s="214"/>
      <c r="AS365" s="264"/>
      <c r="AT365" s="214"/>
      <c r="AU365" s="214">
        <v>938</v>
      </c>
      <c r="AV365" s="214">
        <v>81</v>
      </c>
      <c r="AW365" s="214">
        <v>1</v>
      </c>
      <c r="AX365" s="214">
        <v>383</v>
      </c>
      <c r="AY365" s="214">
        <v>233</v>
      </c>
      <c r="AZ365" s="214">
        <v>179</v>
      </c>
      <c r="BA365" s="214">
        <v>225</v>
      </c>
      <c r="BB365" s="264">
        <v>0</v>
      </c>
      <c r="BC365" s="214">
        <v>991</v>
      </c>
      <c r="BD365" s="214">
        <v>682</v>
      </c>
      <c r="BE365" s="214">
        <v>0</v>
      </c>
      <c r="BF365" s="214">
        <v>309</v>
      </c>
      <c r="BG365" s="264">
        <v>0</v>
      </c>
      <c r="BH365" s="214">
        <v>389</v>
      </c>
      <c r="BI365" s="214">
        <v>390</v>
      </c>
      <c r="BJ365" s="214">
        <v>17</v>
      </c>
      <c r="BK365" s="214">
        <v>130</v>
      </c>
      <c r="BL365" s="214">
        <v>65</v>
      </c>
      <c r="BM365" s="214">
        <v>727</v>
      </c>
      <c r="BN365" s="214">
        <v>140</v>
      </c>
      <c r="BO365" s="214">
        <v>107</v>
      </c>
      <c r="BP365" s="214">
        <v>17</v>
      </c>
      <c r="BQ365" s="214">
        <v>902</v>
      </c>
      <c r="BR365" s="214">
        <v>47</v>
      </c>
      <c r="BS365" s="214">
        <v>17</v>
      </c>
      <c r="BT365" s="214">
        <v>6</v>
      </c>
      <c r="BU365" s="214">
        <v>19</v>
      </c>
      <c r="BV365" s="214">
        <v>481</v>
      </c>
      <c r="BW365" s="214">
        <v>507</v>
      </c>
      <c r="BX365" s="266">
        <v>3</v>
      </c>
      <c r="BY365" s="261">
        <f t="shared" si="16"/>
        <v>0.17450980392156862</v>
      </c>
      <c r="BZ365" s="261">
        <f t="shared" si="17"/>
        <v>0.1588235294117647</v>
      </c>
      <c r="CA365" s="267"/>
    </row>
    <row r="366" spans="1:79" s="260" customFormat="1" ht="15.75" hidden="1" x14ac:dyDescent="0.25">
      <c r="A366" s="257" t="str">
        <f t="shared" si="15"/>
        <v>2016Provinces/territories with available dataRegistered nurses</v>
      </c>
      <c r="B366" s="213">
        <v>2016</v>
      </c>
      <c r="C366" s="213"/>
      <c r="D366" s="213"/>
      <c r="E366" s="208" t="s">
        <v>357</v>
      </c>
      <c r="F366" s="209" t="s">
        <v>7</v>
      </c>
      <c r="G366" s="214">
        <v>293903</v>
      </c>
      <c r="H366" s="268" t="s">
        <v>233</v>
      </c>
      <c r="I366" s="268" t="s">
        <v>233</v>
      </c>
      <c r="J366" s="268" t="s">
        <v>233</v>
      </c>
      <c r="K366" s="268" t="s">
        <v>233</v>
      </c>
      <c r="L366" s="268" t="s">
        <v>233</v>
      </c>
      <c r="M366" s="268" t="s">
        <v>233</v>
      </c>
      <c r="N366" s="268" t="s">
        <v>233</v>
      </c>
      <c r="O366" s="268" t="s">
        <v>233</v>
      </c>
      <c r="P366" s="268" t="s">
        <v>233</v>
      </c>
      <c r="Q366" s="268" t="s">
        <v>233</v>
      </c>
      <c r="R366" s="268" t="s">
        <v>233</v>
      </c>
      <c r="S366" s="268" t="s">
        <v>233</v>
      </c>
      <c r="T366" s="268" t="s">
        <v>233</v>
      </c>
      <c r="U366" s="268" t="s">
        <v>233</v>
      </c>
      <c r="V366" s="268" t="s">
        <v>233</v>
      </c>
      <c r="W366" s="214">
        <v>280932</v>
      </c>
      <c r="X366" s="214">
        <v>1148</v>
      </c>
      <c r="Y366" s="214">
        <v>402</v>
      </c>
      <c r="Z366" s="214">
        <v>4019</v>
      </c>
      <c r="AA366" s="214">
        <v>2073</v>
      </c>
      <c r="AB366" s="214">
        <v>5322</v>
      </c>
      <c r="AC366" s="214">
        <v>270745</v>
      </c>
      <c r="AD366" s="214">
        <v>22995</v>
      </c>
      <c r="AE366" s="264">
        <v>0</v>
      </c>
      <c r="AF366" s="265">
        <v>44.4</v>
      </c>
      <c r="AG366" s="214">
        <v>43375</v>
      </c>
      <c r="AH366" s="214">
        <v>70472</v>
      </c>
      <c r="AI366" s="214">
        <v>67801</v>
      </c>
      <c r="AJ366" s="214">
        <v>72659</v>
      </c>
      <c r="AK366" s="214">
        <v>25456</v>
      </c>
      <c r="AL366" s="214">
        <v>10430</v>
      </c>
      <c r="AM366" s="214">
        <v>3709</v>
      </c>
      <c r="AN366" s="264">
        <v>1</v>
      </c>
      <c r="AO366" s="214"/>
      <c r="AP366" s="214"/>
      <c r="AQ366" s="214"/>
      <c r="AR366" s="214"/>
      <c r="AS366" s="264"/>
      <c r="AT366" s="264"/>
      <c r="AU366" s="214">
        <v>266491</v>
      </c>
      <c r="AV366" s="214">
        <v>26503</v>
      </c>
      <c r="AW366" s="214">
        <v>909</v>
      </c>
      <c r="AX366" s="214">
        <v>95888</v>
      </c>
      <c r="AY366" s="214">
        <v>61375</v>
      </c>
      <c r="AZ366" s="214">
        <v>64054</v>
      </c>
      <c r="BA366" s="214">
        <v>70003</v>
      </c>
      <c r="BB366" s="264">
        <v>2583</v>
      </c>
      <c r="BC366" s="214">
        <v>280932</v>
      </c>
      <c r="BD366" s="214">
        <v>169084</v>
      </c>
      <c r="BE366" s="214">
        <v>82076</v>
      </c>
      <c r="BF366" s="214">
        <v>28678</v>
      </c>
      <c r="BG366" s="214">
        <v>1094</v>
      </c>
      <c r="BH366" s="214">
        <v>178011</v>
      </c>
      <c r="BI366" s="214">
        <v>43077</v>
      </c>
      <c r="BJ366" s="214">
        <v>26005</v>
      </c>
      <c r="BK366" s="214">
        <v>31585</v>
      </c>
      <c r="BL366" s="214">
        <v>2254</v>
      </c>
      <c r="BM366" s="214">
        <v>219503</v>
      </c>
      <c r="BN366" s="214">
        <v>17981</v>
      </c>
      <c r="BO366" s="214">
        <v>41256</v>
      </c>
      <c r="BP366" s="214">
        <v>2192</v>
      </c>
      <c r="BQ366" s="214">
        <v>249094</v>
      </c>
      <c r="BR366" s="214">
        <v>16040</v>
      </c>
      <c r="BS366" s="214">
        <v>10190</v>
      </c>
      <c r="BT366" s="214">
        <v>1817</v>
      </c>
      <c r="BU366" s="214">
        <v>3791</v>
      </c>
      <c r="BV366" s="214">
        <v>251937</v>
      </c>
      <c r="BW366" s="214">
        <v>28949</v>
      </c>
      <c r="BX366" s="216">
        <v>46</v>
      </c>
      <c r="BY366" s="261" t="str">
        <f t="shared" si="16"/>
        <v>—</v>
      </c>
      <c r="BZ366" s="261" t="str">
        <f t="shared" si="17"/>
        <v>—</v>
      </c>
      <c r="CA366" s="267"/>
    </row>
    <row r="367" spans="1:79" s="260" customFormat="1" x14ac:dyDescent="0.25">
      <c r="A367" s="257" t="str">
        <f t="shared" si="15"/>
        <v>2017Newfoundland and LabradorRegistered nurses</v>
      </c>
      <c r="B367" s="213">
        <v>2017</v>
      </c>
      <c r="C367" s="213"/>
      <c r="D367" s="213"/>
      <c r="E367" s="209" t="s">
        <v>14</v>
      </c>
      <c r="F367" s="209" t="s">
        <v>7</v>
      </c>
      <c r="G367" s="214">
        <v>5969</v>
      </c>
      <c r="H367" s="214">
        <v>383</v>
      </c>
      <c r="I367" s="214">
        <v>477</v>
      </c>
      <c r="J367" s="214">
        <v>5586</v>
      </c>
      <c r="K367" s="214">
        <v>297</v>
      </c>
      <c r="L367" s="214">
        <v>68</v>
      </c>
      <c r="M367" s="214">
        <v>18</v>
      </c>
      <c r="N367" s="264">
        <v>0</v>
      </c>
      <c r="O367" s="214">
        <v>151</v>
      </c>
      <c r="P367" s="214">
        <v>117</v>
      </c>
      <c r="Q367" s="214">
        <v>209</v>
      </c>
      <c r="R367" s="264">
        <v>0</v>
      </c>
      <c r="S367" s="214">
        <v>1433</v>
      </c>
      <c r="T367" s="214">
        <v>3224</v>
      </c>
      <c r="U367" s="214">
        <v>929</v>
      </c>
      <c r="V367" s="264">
        <v>0</v>
      </c>
      <c r="W367" s="214">
        <v>5855</v>
      </c>
      <c r="X367" s="214">
        <v>9</v>
      </c>
      <c r="Y367" s="214">
        <v>7</v>
      </c>
      <c r="Z367" s="214">
        <v>55</v>
      </c>
      <c r="AA367" s="214">
        <v>16</v>
      </c>
      <c r="AB367" s="214">
        <v>27</v>
      </c>
      <c r="AC367" s="214">
        <v>5602</v>
      </c>
      <c r="AD367" s="214">
        <v>367</v>
      </c>
      <c r="AE367" s="264">
        <v>0</v>
      </c>
      <c r="AF367" s="265">
        <v>42.6</v>
      </c>
      <c r="AG367" s="214">
        <v>987</v>
      </c>
      <c r="AH367" s="214">
        <v>1468</v>
      </c>
      <c r="AI367" s="214">
        <v>1600</v>
      </c>
      <c r="AJ367" s="214">
        <v>1548</v>
      </c>
      <c r="AK367" s="214">
        <v>256</v>
      </c>
      <c r="AL367" s="214">
        <v>84</v>
      </c>
      <c r="AM367" s="214">
        <v>26</v>
      </c>
      <c r="AN367" s="264">
        <v>0</v>
      </c>
      <c r="AO367" s="214"/>
      <c r="AP367" s="214"/>
      <c r="AQ367" s="214"/>
      <c r="AR367" s="214"/>
      <c r="AS367" s="264"/>
      <c r="AT367" s="214"/>
      <c r="AU367" s="214">
        <v>5893</v>
      </c>
      <c r="AV367" s="214">
        <v>76</v>
      </c>
      <c r="AW367" s="214">
        <v>0</v>
      </c>
      <c r="AX367" s="214">
        <v>1966</v>
      </c>
      <c r="AY367" s="214">
        <v>1327</v>
      </c>
      <c r="AZ367" s="214">
        <v>1519</v>
      </c>
      <c r="BA367" s="214">
        <v>1157</v>
      </c>
      <c r="BB367" s="214">
        <v>0</v>
      </c>
      <c r="BC367" s="214">
        <v>5855</v>
      </c>
      <c r="BD367" s="214">
        <v>4151</v>
      </c>
      <c r="BE367" s="214">
        <v>729</v>
      </c>
      <c r="BF367" s="214">
        <v>975</v>
      </c>
      <c r="BG367" s="214">
        <v>0</v>
      </c>
      <c r="BH367" s="214">
        <v>3975</v>
      </c>
      <c r="BI367" s="214">
        <v>799</v>
      </c>
      <c r="BJ367" s="214">
        <v>454</v>
      </c>
      <c r="BK367" s="214">
        <v>627</v>
      </c>
      <c r="BL367" s="214">
        <v>0</v>
      </c>
      <c r="BM367" s="214">
        <v>4634</v>
      </c>
      <c r="BN367" s="214">
        <v>739</v>
      </c>
      <c r="BO367" s="214">
        <v>482</v>
      </c>
      <c r="BP367" s="214">
        <v>0</v>
      </c>
      <c r="BQ367" s="214">
        <v>5253</v>
      </c>
      <c r="BR367" s="214">
        <v>350</v>
      </c>
      <c r="BS367" s="214">
        <v>227</v>
      </c>
      <c r="BT367" s="214">
        <v>24</v>
      </c>
      <c r="BU367" s="214">
        <v>1</v>
      </c>
      <c r="BV367" s="214">
        <v>4414</v>
      </c>
      <c r="BW367" s="214">
        <v>1441</v>
      </c>
      <c r="BX367" s="216">
        <v>0</v>
      </c>
      <c r="BY367" s="261">
        <f t="shared" si="16"/>
        <v>6.4164851733958791E-2</v>
      </c>
      <c r="BZ367" s="261">
        <f t="shared" si="17"/>
        <v>7.9912883230021783E-2</v>
      </c>
      <c r="CA367" s="267"/>
    </row>
    <row r="368" spans="1:79" s="260" customFormat="1" hidden="1" x14ac:dyDescent="0.25">
      <c r="A368" s="257" t="str">
        <f t="shared" si="15"/>
        <v>2017Prince Edward IslandRegistered nurses</v>
      </c>
      <c r="B368" s="213">
        <v>2017</v>
      </c>
      <c r="C368" s="213"/>
      <c r="D368" s="213"/>
      <c r="E368" s="209" t="s">
        <v>15</v>
      </c>
      <c r="F368" s="209" t="s">
        <v>7</v>
      </c>
      <c r="G368" s="215">
        <v>1628</v>
      </c>
      <c r="H368" s="215">
        <v>148</v>
      </c>
      <c r="I368" s="215">
        <v>128</v>
      </c>
      <c r="J368" s="215">
        <v>1480</v>
      </c>
      <c r="K368" s="215">
        <v>107</v>
      </c>
      <c r="L368" s="215">
        <v>25</v>
      </c>
      <c r="M368" s="215">
        <v>16</v>
      </c>
      <c r="N368" s="264">
        <v>0</v>
      </c>
      <c r="O368" s="215">
        <v>50</v>
      </c>
      <c r="P368" s="215">
        <v>24</v>
      </c>
      <c r="Q368" s="215">
        <v>54</v>
      </c>
      <c r="R368" s="264">
        <v>0</v>
      </c>
      <c r="S368" s="215">
        <v>326</v>
      </c>
      <c r="T368" s="215">
        <v>684</v>
      </c>
      <c r="U368" s="215">
        <v>470</v>
      </c>
      <c r="V368" s="264">
        <v>0</v>
      </c>
      <c r="W368" s="215">
        <v>1547</v>
      </c>
      <c r="X368" s="264">
        <v>0</v>
      </c>
      <c r="Y368" s="264">
        <v>2</v>
      </c>
      <c r="Z368" s="215">
        <v>0</v>
      </c>
      <c r="AA368" s="264">
        <v>16</v>
      </c>
      <c r="AB368" s="215">
        <v>63</v>
      </c>
      <c r="AC368" s="215">
        <v>1563</v>
      </c>
      <c r="AD368" s="215">
        <v>65</v>
      </c>
      <c r="AE368" s="264">
        <v>0</v>
      </c>
      <c r="AF368" s="270">
        <v>45.5</v>
      </c>
      <c r="AG368" s="215">
        <v>235</v>
      </c>
      <c r="AH368" s="215">
        <v>364</v>
      </c>
      <c r="AI368" s="215">
        <v>332</v>
      </c>
      <c r="AJ368" s="215">
        <v>440</v>
      </c>
      <c r="AK368" s="215">
        <v>144</v>
      </c>
      <c r="AL368" s="215">
        <v>89</v>
      </c>
      <c r="AM368" s="215">
        <v>24</v>
      </c>
      <c r="AN368" s="264">
        <v>0</v>
      </c>
      <c r="AO368" s="215"/>
      <c r="AP368" s="215"/>
      <c r="AQ368" s="215"/>
      <c r="AR368" s="215"/>
      <c r="AS368" s="264"/>
      <c r="AT368" s="264"/>
      <c r="AU368" s="215">
        <v>1552</v>
      </c>
      <c r="AV368" s="215">
        <v>40</v>
      </c>
      <c r="AW368" s="264">
        <v>36</v>
      </c>
      <c r="AX368" s="215">
        <v>519</v>
      </c>
      <c r="AY368" s="215">
        <v>278</v>
      </c>
      <c r="AZ368" s="215">
        <v>350</v>
      </c>
      <c r="BA368" s="215">
        <v>481</v>
      </c>
      <c r="BB368" s="264">
        <v>0</v>
      </c>
      <c r="BC368" s="215">
        <v>1547</v>
      </c>
      <c r="BD368" s="215">
        <v>815</v>
      </c>
      <c r="BE368" s="215">
        <v>547</v>
      </c>
      <c r="BF368" s="215">
        <v>185</v>
      </c>
      <c r="BG368" s="264">
        <v>0</v>
      </c>
      <c r="BH368" s="215">
        <v>906</v>
      </c>
      <c r="BI368" s="215">
        <v>65</v>
      </c>
      <c r="BJ368" s="215">
        <v>202</v>
      </c>
      <c r="BK368" s="215">
        <v>374</v>
      </c>
      <c r="BL368" s="264">
        <v>0</v>
      </c>
      <c r="BM368" s="215">
        <v>1138</v>
      </c>
      <c r="BN368" s="215">
        <v>116</v>
      </c>
      <c r="BO368" s="215">
        <v>293</v>
      </c>
      <c r="BP368" s="264">
        <v>0</v>
      </c>
      <c r="BQ368" s="215">
        <v>1348</v>
      </c>
      <c r="BR368" s="215">
        <v>131</v>
      </c>
      <c r="BS368" s="215">
        <v>66</v>
      </c>
      <c r="BT368" s="215">
        <v>2</v>
      </c>
      <c r="BU368" s="264">
        <v>0</v>
      </c>
      <c r="BV368" s="215">
        <v>1116</v>
      </c>
      <c r="BW368" s="215">
        <v>431</v>
      </c>
      <c r="BX368" s="266">
        <v>0</v>
      </c>
      <c r="BY368" s="261">
        <f t="shared" si="16"/>
        <v>9.0909090909090912E-2</v>
      </c>
      <c r="BZ368" s="261">
        <f t="shared" si="17"/>
        <v>7.8624078624078622E-2</v>
      </c>
      <c r="CA368" s="267"/>
    </row>
    <row r="369" spans="1:79" s="260" customFormat="1" hidden="1" x14ac:dyDescent="0.25">
      <c r="A369" s="257" t="str">
        <f t="shared" si="15"/>
        <v>2017Nova ScotiaRegistered nurses</v>
      </c>
      <c r="B369" s="213">
        <v>2017</v>
      </c>
      <c r="C369" s="213"/>
      <c r="D369" s="213"/>
      <c r="E369" s="209" t="s">
        <v>16</v>
      </c>
      <c r="F369" s="209" t="s">
        <v>7</v>
      </c>
      <c r="G369" s="215">
        <v>9498</v>
      </c>
      <c r="H369" s="215">
        <v>783</v>
      </c>
      <c r="I369" s="215">
        <v>848</v>
      </c>
      <c r="J369" s="215">
        <v>8715</v>
      </c>
      <c r="K369" s="215">
        <v>558</v>
      </c>
      <c r="L369" s="215">
        <v>175</v>
      </c>
      <c r="M369" s="215">
        <v>50</v>
      </c>
      <c r="N369" s="264">
        <v>0</v>
      </c>
      <c r="O369" s="215">
        <v>225</v>
      </c>
      <c r="P369" s="215">
        <v>193</v>
      </c>
      <c r="Q369" s="215">
        <v>430</v>
      </c>
      <c r="R369" s="264">
        <v>0</v>
      </c>
      <c r="S369" s="215">
        <v>1949</v>
      </c>
      <c r="T369" s="215">
        <v>3974</v>
      </c>
      <c r="U369" s="215">
        <v>2792</v>
      </c>
      <c r="V369" s="264">
        <v>0</v>
      </c>
      <c r="W369" s="215">
        <v>9073</v>
      </c>
      <c r="X369" s="264">
        <v>29</v>
      </c>
      <c r="Y369" s="264">
        <v>2</v>
      </c>
      <c r="Z369" s="215">
        <v>5</v>
      </c>
      <c r="AA369" s="215">
        <v>0</v>
      </c>
      <c r="AB369" s="215">
        <v>389</v>
      </c>
      <c r="AC369" s="215">
        <v>8932</v>
      </c>
      <c r="AD369" s="215">
        <v>566</v>
      </c>
      <c r="AE369" s="264">
        <v>0</v>
      </c>
      <c r="AF369" s="270">
        <v>45.6</v>
      </c>
      <c r="AG369" s="215">
        <v>1487</v>
      </c>
      <c r="AH369" s="215">
        <v>1906</v>
      </c>
      <c r="AI369" s="215">
        <v>1828</v>
      </c>
      <c r="AJ369" s="215">
        <v>2815</v>
      </c>
      <c r="AK369" s="215">
        <v>957</v>
      </c>
      <c r="AL369" s="215">
        <v>382</v>
      </c>
      <c r="AM369" s="215">
        <v>123</v>
      </c>
      <c r="AN369" s="264">
        <v>0</v>
      </c>
      <c r="AO369" s="215"/>
      <c r="AP369" s="215"/>
      <c r="AQ369" s="215"/>
      <c r="AR369" s="215"/>
      <c r="AS369" s="264"/>
      <c r="AT369" s="264"/>
      <c r="AU369" s="215">
        <v>9154</v>
      </c>
      <c r="AV369" s="215">
        <v>344</v>
      </c>
      <c r="AW369" s="215">
        <v>0</v>
      </c>
      <c r="AX369" s="215">
        <v>3070</v>
      </c>
      <c r="AY369" s="215">
        <v>1397</v>
      </c>
      <c r="AZ369" s="215">
        <v>1989</v>
      </c>
      <c r="BA369" s="215">
        <v>3042</v>
      </c>
      <c r="BB369" s="264">
        <v>0</v>
      </c>
      <c r="BC369" s="215">
        <v>9073</v>
      </c>
      <c r="BD369" s="215">
        <v>6060</v>
      </c>
      <c r="BE369" s="264">
        <v>1928</v>
      </c>
      <c r="BF369" s="215">
        <v>1081</v>
      </c>
      <c r="BG369" s="264">
        <v>4</v>
      </c>
      <c r="BH369" s="215">
        <v>6161</v>
      </c>
      <c r="BI369" s="215">
        <v>966</v>
      </c>
      <c r="BJ369" s="215">
        <v>1022</v>
      </c>
      <c r="BK369" s="215">
        <v>923</v>
      </c>
      <c r="BL369" s="215">
        <v>1</v>
      </c>
      <c r="BM369" s="215">
        <v>7102</v>
      </c>
      <c r="BN369" s="215">
        <v>792</v>
      </c>
      <c r="BO369" s="215">
        <v>1178</v>
      </c>
      <c r="BP369" s="215">
        <v>1</v>
      </c>
      <c r="BQ369" s="215">
        <v>8205</v>
      </c>
      <c r="BR369" s="215">
        <v>391</v>
      </c>
      <c r="BS369" s="215">
        <v>396</v>
      </c>
      <c r="BT369" s="215">
        <v>81</v>
      </c>
      <c r="BU369" s="215">
        <v>0</v>
      </c>
      <c r="BV369" s="215">
        <v>6913</v>
      </c>
      <c r="BW369" s="215">
        <v>2160</v>
      </c>
      <c r="BX369" s="266">
        <v>0</v>
      </c>
      <c r="BY369" s="261">
        <f t="shared" si="16"/>
        <v>8.2438408085912823E-2</v>
      </c>
      <c r="BZ369" s="261">
        <f t="shared" si="17"/>
        <v>8.9281954095599067E-2</v>
      </c>
      <c r="CA369" s="267"/>
    </row>
    <row r="370" spans="1:79" s="260" customFormat="1" hidden="1" x14ac:dyDescent="0.25">
      <c r="A370" s="257" t="str">
        <f t="shared" si="15"/>
        <v>2017New BrunswickRegistered nurses</v>
      </c>
      <c r="B370" s="213">
        <v>2017</v>
      </c>
      <c r="C370" s="213"/>
      <c r="D370" s="213"/>
      <c r="E370" s="209" t="s">
        <v>17</v>
      </c>
      <c r="F370" s="209" t="s">
        <v>7</v>
      </c>
      <c r="G370" s="214">
        <v>8045</v>
      </c>
      <c r="H370" s="214">
        <v>539</v>
      </c>
      <c r="I370" s="214">
        <v>536</v>
      </c>
      <c r="J370" s="214">
        <v>7506</v>
      </c>
      <c r="K370" s="214">
        <v>356</v>
      </c>
      <c r="L370" s="214">
        <v>135</v>
      </c>
      <c r="M370" s="214">
        <v>48</v>
      </c>
      <c r="N370" s="264">
        <v>0</v>
      </c>
      <c r="O370" s="214">
        <v>165</v>
      </c>
      <c r="P370" s="214">
        <v>112</v>
      </c>
      <c r="Q370" s="214">
        <v>259</v>
      </c>
      <c r="R370" s="264">
        <v>0</v>
      </c>
      <c r="S370" s="214">
        <v>1540</v>
      </c>
      <c r="T370" s="214">
        <v>4014</v>
      </c>
      <c r="U370" s="214">
        <v>1952</v>
      </c>
      <c r="V370" s="214">
        <v>0</v>
      </c>
      <c r="W370" s="214">
        <v>7759</v>
      </c>
      <c r="X370" s="214">
        <v>3</v>
      </c>
      <c r="Y370" s="214">
        <v>0</v>
      </c>
      <c r="Z370" s="214">
        <v>24</v>
      </c>
      <c r="AA370" s="214">
        <v>139</v>
      </c>
      <c r="AB370" s="214">
        <v>120</v>
      </c>
      <c r="AC370" s="214">
        <v>7594</v>
      </c>
      <c r="AD370" s="214">
        <v>451</v>
      </c>
      <c r="AE370" s="264">
        <v>0</v>
      </c>
      <c r="AF370" s="265">
        <v>45.1</v>
      </c>
      <c r="AG370" s="214">
        <v>986</v>
      </c>
      <c r="AH370" s="214">
        <v>1849</v>
      </c>
      <c r="AI370" s="214">
        <v>1905</v>
      </c>
      <c r="AJ370" s="214">
        <v>2371</v>
      </c>
      <c r="AK370" s="214">
        <v>637</v>
      </c>
      <c r="AL370" s="214">
        <v>217</v>
      </c>
      <c r="AM370" s="214">
        <v>80</v>
      </c>
      <c r="AN370" s="214">
        <v>0</v>
      </c>
      <c r="AO370" s="214"/>
      <c r="AP370" s="214"/>
      <c r="AQ370" s="214"/>
      <c r="AR370" s="214"/>
      <c r="AS370" s="264"/>
      <c r="AT370" s="214"/>
      <c r="AU370" s="214">
        <v>7909</v>
      </c>
      <c r="AV370" s="214">
        <v>136</v>
      </c>
      <c r="AW370" s="214">
        <v>0</v>
      </c>
      <c r="AX370" s="214">
        <v>2257</v>
      </c>
      <c r="AY370" s="214">
        <v>1538</v>
      </c>
      <c r="AZ370" s="214">
        <v>2201</v>
      </c>
      <c r="BA370" s="214">
        <v>2049</v>
      </c>
      <c r="BB370" s="214">
        <v>0</v>
      </c>
      <c r="BC370" s="214">
        <v>7759</v>
      </c>
      <c r="BD370" s="214">
        <v>4824</v>
      </c>
      <c r="BE370" s="214">
        <v>1958</v>
      </c>
      <c r="BF370" s="214">
        <v>977</v>
      </c>
      <c r="BG370" s="214">
        <v>0</v>
      </c>
      <c r="BH370" s="214">
        <v>5262</v>
      </c>
      <c r="BI370" s="214">
        <v>949</v>
      </c>
      <c r="BJ370" s="214">
        <v>817</v>
      </c>
      <c r="BK370" s="214">
        <v>731</v>
      </c>
      <c r="BL370" s="214">
        <v>0</v>
      </c>
      <c r="BM370" s="214">
        <v>6283</v>
      </c>
      <c r="BN370" s="214">
        <v>952</v>
      </c>
      <c r="BO370" s="214">
        <v>524</v>
      </c>
      <c r="BP370" s="214">
        <v>0</v>
      </c>
      <c r="BQ370" s="214">
        <v>6881</v>
      </c>
      <c r="BR370" s="214">
        <v>510</v>
      </c>
      <c r="BS370" s="214">
        <v>332</v>
      </c>
      <c r="BT370" s="214">
        <v>36</v>
      </c>
      <c r="BU370" s="214">
        <v>0</v>
      </c>
      <c r="BV370" s="214">
        <v>6223</v>
      </c>
      <c r="BW370" s="214">
        <v>1536</v>
      </c>
      <c r="BX370" s="216">
        <v>0</v>
      </c>
      <c r="BY370" s="261">
        <f t="shared" si="16"/>
        <v>6.6998135487880667E-2</v>
      </c>
      <c r="BZ370" s="261">
        <f t="shared" si="17"/>
        <v>6.662523306401491E-2</v>
      </c>
      <c r="CA370" s="267"/>
    </row>
    <row r="371" spans="1:79" s="260" customFormat="1" hidden="1" x14ac:dyDescent="0.25">
      <c r="A371" s="257" t="str">
        <f t="shared" si="15"/>
        <v>2017QuebecRegistered nurses</v>
      </c>
      <c r="B371" s="213">
        <v>2017</v>
      </c>
      <c r="C371" s="213"/>
      <c r="D371" s="213"/>
      <c r="E371" s="259" t="s">
        <v>18</v>
      </c>
      <c r="F371" s="209" t="s">
        <v>7</v>
      </c>
      <c r="G371" s="214">
        <v>70629</v>
      </c>
      <c r="H371" s="214">
        <v>4848</v>
      </c>
      <c r="I371" s="214">
        <v>4161</v>
      </c>
      <c r="J371" s="214">
        <v>65781</v>
      </c>
      <c r="K371" s="214">
        <v>3556</v>
      </c>
      <c r="L371" s="214">
        <v>1151</v>
      </c>
      <c r="M371" s="214">
        <v>141</v>
      </c>
      <c r="N371" s="264">
        <v>0</v>
      </c>
      <c r="O371" s="214">
        <v>1229</v>
      </c>
      <c r="P371" s="214">
        <v>895</v>
      </c>
      <c r="Q371" s="214">
        <v>2037</v>
      </c>
      <c r="R371" s="264">
        <v>0</v>
      </c>
      <c r="S371" s="214">
        <v>18714</v>
      </c>
      <c r="T371" s="214">
        <v>35031</v>
      </c>
      <c r="U371" s="214">
        <v>12036</v>
      </c>
      <c r="V371" s="264">
        <v>0</v>
      </c>
      <c r="W371" s="214">
        <v>68498</v>
      </c>
      <c r="X371" s="214">
        <v>365</v>
      </c>
      <c r="Y371" s="214">
        <v>0</v>
      </c>
      <c r="Z371" s="214">
        <v>1279</v>
      </c>
      <c r="AA371" s="214">
        <v>0</v>
      </c>
      <c r="AB371" s="214">
        <v>487</v>
      </c>
      <c r="AC371" s="214">
        <v>62755</v>
      </c>
      <c r="AD371" s="214">
        <v>7874</v>
      </c>
      <c r="AE371" s="264">
        <v>0</v>
      </c>
      <c r="AF371" s="265">
        <v>41.9</v>
      </c>
      <c r="AG371" s="214">
        <v>12897</v>
      </c>
      <c r="AH371" s="214">
        <v>19083</v>
      </c>
      <c r="AI371" s="214">
        <v>17609</v>
      </c>
      <c r="AJ371" s="214">
        <v>16028</v>
      </c>
      <c r="AK371" s="214">
        <v>3261</v>
      </c>
      <c r="AL371" s="214">
        <v>1226</v>
      </c>
      <c r="AM371" s="214">
        <v>525</v>
      </c>
      <c r="AN371" s="264">
        <v>0</v>
      </c>
      <c r="AO371" s="214"/>
      <c r="AP371" s="214"/>
      <c r="AQ371" s="214"/>
      <c r="AR371" s="214"/>
      <c r="AS371" s="264"/>
      <c r="AT371" s="264"/>
      <c r="AU371" s="214">
        <v>67058</v>
      </c>
      <c r="AV371" s="214">
        <v>3571</v>
      </c>
      <c r="AW371" s="214">
        <v>0</v>
      </c>
      <c r="AX371" s="214">
        <v>25875</v>
      </c>
      <c r="AY371" s="214">
        <v>18443</v>
      </c>
      <c r="AZ371" s="214">
        <v>14444</v>
      </c>
      <c r="BA371" s="214">
        <v>11867</v>
      </c>
      <c r="BB371" s="264">
        <v>0</v>
      </c>
      <c r="BC371" s="214">
        <v>68498</v>
      </c>
      <c r="BD371" s="214">
        <v>39684</v>
      </c>
      <c r="BE371" s="214">
        <v>23160</v>
      </c>
      <c r="BF371" s="214">
        <v>5641</v>
      </c>
      <c r="BG371" s="264">
        <v>13</v>
      </c>
      <c r="BH371" s="214">
        <v>42738</v>
      </c>
      <c r="BI371" s="214">
        <v>8793</v>
      </c>
      <c r="BJ371" s="214">
        <v>8516</v>
      </c>
      <c r="BK371" s="214">
        <v>8414</v>
      </c>
      <c r="BL371" s="264">
        <v>37</v>
      </c>
      <c r="BM371" s="214">
        <v>56345</v>
      </c>
      <c r="BN371" s="214">
        <v>3058</v>
      </c>
      <c r="BO371" s="214">
        <v>9090</v>
      </c>
      <c r="BP371" s="264">
        <v>5</v>
      </c>
      <c r="BQ371" s="214">
        <v>60439</v>
      </c>
      <c r="BR371" s="214">
        <v>4293</v>
      </c>
      <c r="BS371" s="214">
        <v>2591</v>
      </c>
      <c r="BT371" s="214">
        <v>810</v>
      </c>
      <c r="BU371" s="264">
        <v>365</v>
      </c>
      <c r="BV371" s="214">
        <v>61403</v>
      </c>
      <c r="BW371" s="214">
        <v>7095</v>
      </c>
      <c r="BX371" s="266">
        <v>0</v>
      </c>
      <c r="BY371" s="261">
        <f t="shared" si="16"/>
        <v>6.864036019198913E-2</v>
      </c>
      <c r="BZ371" s="261">
        <f t="shared" si="17"/>
        <v>5.8913477466762947E-2</v>
      </c>
      <c r="CA371" s="267"/>
    </row>
    <row r="372" spans="1:79" s="260" customFormat="1" hidden="1" x14ac:dyDescent="0.25">
      <c r="A372" s="257" t="str">
        <f t="shared" si="15"/>
        <v>2017OntarioRegistered nurses</v>
      </c>
      <c r="B372" s="213">
        <v>2017</v>
      </c>
      <c r="C372" s="213"/>
      <c r="D372" s="213"/>
      <c r="E372" s="259" t="s">
        <v>19</v>
      </c>
      <c r="F372" s="209" t="s">
        <v>7</v>
      </c>
      <c r="G372" s="214">
        <v>101912</v>
      </c>
      <c r="H372" s="214">
        <v>4783</v>
      </c>
      <c r="I372" s="214">
        <v>4997</v>
      </c>
      <c r="J372" s="214">
        <v>97129</v>
      </c>
      <c r="K372" s="214">
        <v>3797</v>
      </c>
      <c r="L372" s="214">
        <v>860</v>
      </c>
      <c r="M372" s="214">
        <v>126</v>
      </c>
      <c r="N372" s="264">
        <v>0</v>
      </c>
      <c r="O372" s="214">
        <v>799</v>
      </c>
      <c r="P372" s="214">
        <v>748</v>
      </c>
      <c r="Q372" s="214">
        <v>3450</v>
      </c>
      <c r="R372" s="264">
        <v>0</v>
      </c>
      <c r="S372" s="214">
        <v>21241</v>
      </c>
      <c r="T372" s="214">
        <v>45798</v>
      </c>
      <c r="U372" s="214">
        <v>30090</v>
      </c>
      <c r="V372" s="264">
        <v>0</v>
      </c>
      <c r="W372" s="214">
        <v>94948</v>
      </c>
      <c r="X372" s="264">
        <v>360</v>
      </c>
      <c r="Y372" s="214">
        <v>232</v>
      </c>
      <c r="Z372" s="214">
        <v>2077</v>
      </c>
      <c r="AA372" s="214">
        <v>1693</v>
      </c>
      <c r="AB372" s="214">
        <v>2602</v>
      </c>
      <c r="AC372" s="214">
        <v>94958</v>
      </c>
      <c r="AD372" s="214">
        <v>6954</v>
      </c>
      <c r="AE372" s="264">
        <v>0</v>
      </c>
      <c r="AF372" s="265">
        <v>46</v>
      </c>
      <c r="AG372" s="214">
        <v>13478</v>
      </c>
      <c r="AH372" s="214">
        <v>21598</v>
      </c>
      <c r="AI372" s="214">
        <v>22824</v>
      </c>
      <c r="AJ372" s="214">
        <v>26334</v>
      </c>
      <c r="AK372" s="214">
        <v>10680</v>
      </c>
      <c r="AL372" s="214">
        <v>5028</v>
      </c>
      <c r="AM372" s="214">
        <v>1970</v>
      </c>
      <c r="AN372" s="264">
        <v>0</v>
      </c>
      <c r="AO372" s="214"/>
      <c r="AP372" s="214"/>
      <c r="AQ372" s="214"/>
      <c r="AR372" s="214"/>
      <c r="AS372" s="264"/>
      <c r="AT372" s="264"/>
      <c r="AU372" s="214">
        <v>90160</v>
      </c>
      <c r="AV372" s="214">
        <v>11449</v>
      </c>
      <c r="AW372" s="214">
        <v>303</v>
      </c>
      <c r="AX372" s="214">
        <v>30321</v>
      </c>
      <c r="AY372" s="214">
        <v>19876</v>
      </c>
      <c r="AZ372" s="214">
        <v>23320</v>
      </c>
      <c r="BA372" s="214">
        <v>28225</v>
      </c>
      <c r="BB372" s="264">
        <v>170</v>
      </c>
      <c r="BC372" s="214">
        <v>94948</v>
      </c>
      <c r="BD372" s="214">
        <v>63155</v>
      </c>
      <c r="BE372" s="214">
        <v>25109</v>
      </c>
      <c r="BF372" s="214">
        <v>6681</v>
      </c>
      <c r="BG372" s="264">
        <v>3</v>
      </c>
      <c r="BH372" s="214">
        <v>60989</v>
      </c>
      <c r="BI372" s="214">
        <v>15877</v>
      </c>
      <c r="BJ372" s="214">
        <v>7743</v>
      </c>
      <c r="BK372" s="214">
        <v>10339</v>
      </c>
      <c r="BL372" s="264">
        <v>0</v>
      </c>
      <c r="BM372" s="214">
        <v>72444</v>
      </c>
      <c r="BN372" s="214">
        <v>5464</v>
      </c>
      <c r="BO372" s="214">
        <v>17040</v>
      </c>
      <c r="BP372" s="264">
        <v>0</v>
      </c>
      <c r="BQ372" s="214">
        <v>86246</v>
      </c>
      <c r="BR372" s="214">
        <v>6459</v>
      </c>
      <c r="BS372" s="214">
        <v>2168</v>
      </c>
      <c r="BT372" s="215" t="s">
        <v>233</v>
      </c>
      <c r="BU372" s="264">
        <v>75</v>
      </c>
      <c r="BV372" s="214">
        <v>89699</v>
      </c>
      <c r="BW372" s="214">
        <v>5248</v>
      </c>
      <c r="BX372" s="266">
        <v>1</v>
      </c>
      <c r="BY372" s="261">
        <f t="shared" si="16"/>
        <v>4.6932647774550591E-2</v>
      </c>
      <c r="BZ372" s="261">
        <f t="shared" si="17"/>
        <v>4.9032498626265797E-2</v>
      </c>
      <c r="CA372" s="267"/>
    </row>
    <row r="373" spans="1:79" s="260" customFormat="1" hidden="1" x14ac:dyDescent="0.25">
      <c r="A373" s="257" t="str">
        <f t="shared" si="15"/>
        <v>2017ManitobaRegistered nurses</v>
      </c>
      <c r="B373" s="213">
        <v>2017</v>
      </c>
      <c r="C373" s="213"/>
      <c r="D373" s="213"/>
      <c r="E373" s="209" t="s">
        <v>20</v>
      </c>
      <c r="F373" s="209" t="s">
        <v>7</v>
      </c>
      <c r="G373" s="214">
        <v>13126</v>
      </c>
      <c r="H373" s="214">
        <v>497</v>
      </c>
      <c r="I373" s="214">
        <v>647</v>
      </c>
      <c r="J373" s="214">
        <v>12629</v>
      </c>
      <c r="K373" s="214">
        <v>381</v>
      </c>
      <c r="L373" s="214">
        <v>98</v>
      </c>
      <c r="M373" s="214">
        <v>18</v>
      </c>
      <c r="N373" s="264">
        <v>0</v>
      </c>
      <c r="O373" s="214">
        <v>115</v>
      </c>
      <c r="P373" s="214">
        <v>137</v>
      </c>
      <c r="Q373" s="214">
        <v>395</v>
      </c>
      <c r="R373" s="264">
        <v>0</v>
      </c>
      <c r="S373" s="214">
        <v>3198</v>
      </c>
      <c r="T373" s="214">
        <v>5999</v>
      </c>
      <c r="U373" s="214">
        <v>3432</v>
      </c>
      <c r="V373" s="264">
        <v>0</v>
      </c>
      <c r="W373" s="274">
        <v>12282</v>
      </c>
      <c r="X373" s="274">
        <v>0</v>
      </c>
      <c r="Y373" s="274">
        <v>0</v>
      </c>
      <c r="Z373" s="274">
        <v>66</v>
      </c>
      <c r="AA373" s="274">
        <v>31</v>
      </c>
      <c r="AB373" s="274">
        <v>747</v>
      </c>
      <c r="AC373" s="214">
        <v>11937</v>
      </c>
      <c r="AD373" s="214">
        <v>1142</v>
      </c>
      <c r="AE373" s="264">
        <v>47</v>
      </c>
      <c r="AF373" s="265">
        <v>46.4</v>
      </c>
      <c r="AG373" s="214">
        <v>1796</v>
      </c>
      <c r="AH373" s="214">
        <v>3238</v>
      </c>
      <c r="AI373" s="214">
        <v>2941</v>
      </c>
      <c r="AJ373" s="214">
        <v>3291</v>
      </c>
      <c r="AK373" s="214">
        <v>1261</v>
      </c>
      <c r="AL373" s="214">
        <v>447</v>
      </c>
      <c r="AM373" s="214">
        <v>152</v>
      </c>
      <c r="AN373" s="264">
        <v>0</v>
      </c>
      <c r="AO373" s="214"/>
      <c r="AP373" s="214"/>
      <c r="AQ373" s="214"/>
      <c r="AR373" s="214"/>
      <c r="AS373" s="264"/>
      <c r="AT373" s="264"/>
      <c r="AU373" s="214">
        <v>11848</v>
      </c>
      <c r="AV373" s="214">
        <v>1273</v>
      </c>
      <c r="AW373" s="264">
        <v>5</v>
      </c>
      <c r="AX373" s="214">
        <v>4385</v>
      </c>
      <c r="AY373" s="214">
        <v>2688</v>
      </c>
      <c r="AZ373" s="214">
        <v>2875</v>
      </c>
      <c r="BA373" s="214">
        <v>3178</v>
      </c>
      <c r="BB373" s="264">
        <v>0</v>
      </c>
      <c r="BC373" s="214">
        <v>12282</v>
      </c>
      <c r="BD373" s="214">
        <v>5583</v>
      </c>
      <c r="BE373" s="214">
        <v>5675</v>
      </c>
      <c r="BF373" s="214">
        <v>1024</v>
      </c>
      <c r="BG373" s="214">
        <v>0</v>
      </c>
      <c r="BH373" s="214">
        <v>7456</v>
      </c>
      <c r="BI373" s="214">
        <v>1990</v>
      </c>
      <c r="BJ373" s="214">
        <v>1410</v>
      </c>
      <c r="BK373" s="214">
        <v>1354</v>
      </c>
      <c r="BL373" s="264">
        <v>72</v>
      </c>
      <c r="BM373" s="214">
        <v>9242</v>
      </c>
      <c r="BN373" s="214">
        <v>815</v>
      </c>
      <c r="BO373" s="214">
        <v>2161</v>
      </c>
      <c r="BP373" s="264">
        <v>64</v>
      </c>
      <c r="BQ373" s="214">
        <v>10733</v>
      </c>
      <c r="BR373" s="214">
        <v>836</v>
      </c>
      <c r="BS373" s="214">
        <v>568</v>
      </c>
      <c r="BT373" s="214">
        <v>94</v>
      </c>
      <c r="BU373" s="264">
        <v>51</v>
      </c>
      <c r="BV373" s="214">
        <v>9732</v>
      </c>
      <c r="BW373" s="214">
        <v>2536</v>
      </c>
      <c r="BX373" s="216">
        <v>14</v>
      </c>
      <c r="BY373" s="261">
        <f t="shared" si="16"/>
        <v>3.7863781807100413E-2</v>
      </c>
      <c r="BZ373" s="261">
        <f t="shared" si="17"/>
        <v>4.9291482553710193E-2</v>
      </c>
      <c r="CA373" s="267"/>
    </row>
    <row r="374" spans="1:79" s="260" customFormat="1" hidden="1" x14ac:dyDescent="0.25">
      <c r="A374" s="257" t="str">
        <f t="shared" si="15"/>
        <v>2017SaskatchewanRegistered nurses</v>
      </c>
      <c r="B374" s="213">
        <v>2017</v>
      </c>
      <c r="C374" s="213"/>
      <c r="D374" s="213"/>
      <c r="E374" s="259" t="s">
        <v>21</v>
      </c>
      <c r="F374" s="209" t="s">
        <v>7</v>
      </c>
      <c r="G374" s="214">
        <v>10677</v>
      </c>
      <c r="H374" s="214">
        <v>767</v>
      </c>
      <c r="I374" s="214">
        <v>672</v>
      </c>
      <c r="J374" s="214">
        <v>9910</v>
      </c>
      <c r="K374" s="214">
        <v>618</v>
      </c>
      <c r="L374" s="214">
        <v>119</v>
      </c>
      <c r="M374" s="214">
        <v>30</v>
      </c>
      <c r="N374" s="264">
        <v>0</v>
      </c>
      <c r="O374" s="214">
        <v>169</v>
      </c>
      <c r="P374" s="214">
        <v>123</v>
      </c>
      <c r="Q374" s="214">
        <v>380</v>
      </c>
      <c r="R374" s="264">
        <v>0</v>
      </c>
      <c r="S374" s="214">
        <v>3016</v>
      </c>
      <c r="T374" s="214">
        <v>4357</v>
      </c>
      <c r="U374" s="214">
        <v>2537</v>
      </c>
      <c r="V374" s="264">
        <v>0</v>
      </c>
      <c r="W374" s="214">
        <v>10416</v>
      </c>
      <c r="X374" s="214">
        <v>91</v>
      </c>
      <c r="Y374" s="214">
        <v>14</v>
      </c>
      <c r="Z374" s="214">
        <v>121</v>
      </c>
      <c r="AA374" s="214">
        <v>15</v>
      </c>
      <c r="AB374" s="214">
        <v>20</v>
      </c>
      <c r="AC374" s="214">
        <v>9952</v>
      </c>
      <c r="AD374" s="214">
        <v>725</v>
      </c>
      <c r="AE374" s="264">
        <v>0</v>
      </c>
      <c r="AF374" s="265">
        <v>43</v>
      </c>
      <c r="AG374" s="214">
        <v>1915</v>
      </c>
      <c r="AH374" s="214">
        <v>3068</v>
      </c>
      <c r="AI374" s="214">
        <v>2038</v>
      </c>
      <c r="AJ374" s="214">
        <v>2241</v>
      </c>
      <c r="AK374" s="214">
        <v>953</v>
      </c>
      <c r="AL374" s="214">
        <v>356</v>
      </c>
      <c r="AM374" s="214">
        <v>106</v>
      </c>
      <c r="AN374" s="264">
        <v>0</v>
      </c>
      <c r="AO374" s="214"/>
      <c r="AP374" s="214"/>
      <c r="AQ374" s="214"/>
      <c r="AR374" s="214"/>
      <c r="AS374" s="264"/>
      <c r="AT374" s="264"/>
      <c r="AU374" s="214">
        <v>9667</v>
      </c>
      <c r="AV374" s="214">
        <v>879</v>
      </c>
      <c r="AW374" s="264">
        <v>131</v>
      </c>
      <c r="AX374" s="214">
        <v>4196</v>
      </c>
      <c r="AY374" s="214">
        <v>2057</v>
      </c>
      <c r="AZ374" s="214">
        <v>1970</v>
      </c>
      <c r="BA374" s="214">
        <v>2454</v>
      </c>
      <c r="BB374" s="264">
        <v>0</v>
      </c>
      <c r="BC374" s="214">
        <v>10416</v>
      </c>
      <c r="BD374" s="214">
        <v>6110</v>
      </c>
      <c r="BE374" s="214">
        <v>2846</v>
      </c>
      <c r="BF374" s="214">
        <v>1460</v>
      </c>
      <c r="BG374" s="264">
        <v>0</v>
      </c>
      <c r="BH374" s="214">
        <v>6214</v>
      </c>
      <c r="BI374" s="214">
        <v>1757</v>
      </c>
      <c r="BJ374" s="214">
        <v>980</v>
      </c>
      <c r="BK374" s="214">
        <v>1159</v>
      </c>
      <c r="BL374" s="264">
        <v>306</v>
      </c>
      <c r="BM374" s="214">
        <v>8226</v>
      </c>
      <c r="BN374" s="214">
        <v>536</v>
      </c>
      <c r="BO374" s="214">
        <v>1350</v>
      </c>
      <c r="BP374" s="264">
        <v>304</v>
      </c>
      <c r="BQ374" s="214">
        <v>9350</v>
      </c>
      <c r="BR374" s="214">
        <v>262</v>
      </c>
      <c r="BS374" s="214">
        <v>462</v>
      </c>
      <c r="BT374" s="214">
        <v>36</v>
      </c>
      <c r="BU374" s="264">
        <v>306</v>
      </c>
      <c r="BV374" s="214">
        <v>8502</v>
      </c>
      <c r="BW374" s="214">
        <v>1898</v>
      </c>
      <c r="BX374" s="266">
        <v>16</v>
      </c>
      <c r="BY374" s="261">
        <f t="shared" si="16"/>
        <v>7.1836658237332582E-2</v>
      </c>
      <c r="BZ374" s="261">
        <f t="shared" si="17"/>
        <v>6.2939027816802467E-2</v>
      </c>
      <c r="CA374" s="267"/>
    </row>
    <row r="375" spans="1:79" s="260" customFormat="1" hidden="1" x14ac:dyDescent="0.25">
      <c r="A375" s="257" t="str">
        <f t="shared" si="15"/>
        <v>2017AlbertaRegistered nurses</v>
      </c>
      <c r="B375" s="213">
        <v>2017</v>
      </c>
      <c r="C375" s="213"/>
      <c r="D375" s="213"/>
      <c r="E375" s="259" t="s">
        <v>22</v>
      </c>
      <c r="F375" s="209" t="s">
        <v>7</v>
      </c>
      <c r="G375" s="214">
        <v>35448</v>
      </c>
      <c r="H375" s="214">
        <v>2609</v>
      </c>
      <c r="I375" s="214">
        <v>2163</v>
      </c>
      <c r="J375" s="214">
        <v>32839</v>
      </c>
      <c r="K375" s="214">
        <v>1898</v>
      </c>
      <c r="L375" s="214">
        <v>615</v>
      </c>
      <c r="M375" s="214">
        <v>96</v>
      </c>
      <c r="N375" s="264">
        <v>0</v>
      </c>
      <c r="O375" s="214">
        <v>736</v>
      </c>
      <c r="P375" s="214">
        <v>508</v>
      </c>
      <c r="Q375" s="214">
        <v>919</v>
      </c>
      <c r="R375" s="264">
        <v>0</v>
      </c>
      <c r="S375" s="214">
        <v>9352</v>
      </c>
      <c r="T375" s="214">
        <v>15598</v>
      </c>
      <c r="U375" s="214">
        <v>7889</v>
      </c>
      <c r="V375" s="264">
        <v>0</v>
      </c>
      <c r="W375" s="214">
        <v>34356</v>
      </c>
      <c r="X375" s="214">
        <v>130</v>
      </c>
      <c r="Y375" s="264">
        <v>82</v>
      </c>
      <c r="Z375" s="214">
        <v>74</v>
      </c>
      <c r="AA375" s="264">
        <v>30</v>
      </c>
      <c r="AB375" s="214">
        <v>776</v>
      </c>
      <c r="AC375" s="214">
        <v>33068</v>
      </c>
      <c r="AD375" s="214">
        <v>2380</v>
      </c>
      <c r="AE375" s="264">
        <v>0</v>
      </c>
      <c r="AF375" s="265">
        <v>43.1</v>
      </c>
      <c r="AG375" s="214">
        <v>5878</v>
      </c>
      <c r="AH375" s="214">
        <v>10038</v>
      </c>
      <c r="AI375" s="214">
        <v>7759</v>
      </c>
      <c r="AJ375" s="214">
        <v>7212</v>
      </c>
      <c r="AK375" s="214">
        <v>2930</v>
      </c>
      <c r="AL375" s="214">
        <v>1224</v>
      </c>
      <c r="AM375" s="214">
        <v>407</v>
      </c>
      <c r="AN375" s="264">
        <v>0</v>
      </c>
      <c r="AO375" s="214"/>
      <c r="AP375" s="214"/>
      <c r="AQ375" s="214"/>
      <c r="AR375" s="214"/>
      <c r="AS375" s="264"/>
      <c r="AT375" s="264"/>
      <c r="AU375" s="214">
        <v>31900</v>
      </c>
      <c r="AV375" s="214">
        <v>3532</v>
      </c>
      <c r="AW375" s="264">
        <v>16</v>
      </c>
      <c r="AX375" s="214">
        <v>13522</v>
      </c>
      <c r="AY375" s="214">
        <v>8043</v>
      </c>
      <c r="AZ375" s="214">
        <v>6683</v>
      </c>
      <c r="BA375" s="214">
        <v>7200</v>
      </c>
      <c r="BB375" s="264">
        <v>0</v>
      </c>
      <c r="BC375" s="214">
        <v>34356</v>
      </c>
      <c r="BD375" s="214">
        <v>15460</v>
      </c>
      <c r="BE375" s="214">
        <v>13415</v>
      </c>
      <c r="BF375" s="214">
        <v>5481</v>
      </c>
      <c r="BG375" s="214">
        <v>0</v>
      </c>
      <c r="BH375" s="214">
        <v>22027</v>
      </c>
      <c r="BI375" s="214">
        <v>5761</v>
      </c>
      <c r="BJ375" s="214">
        <v>2183</v>
      </c>
      <c r="BK375" s="214">
        <v>3912</v>
      </c>
      <c r="BL375" s="214">
        <v>473</v>
      </c>
      <c r="BM375" s="214">
        <v>26929</v>
      </c>
      <c r="BN375" s="214">
        <v>2679</v>
      </c>
      <c r="BO375" s="214">
        <v>4269</v>
      </c>
      <c r="BP375" s="214">
        <v>479</v>
      </c>
      <c r="BQ375" s="214">
        <v>31323</v>
      </c>
      <c r="BR375" s="214">
        <v>980</v>
      </c>
      <c r="BS375" s="214">
        <v>1084</v>
      </c>
      <c r="BT375" s="214">
        <v>196</v>
      </c>
      <c r="BU375" s="214">
        <v>773</v>
      </c>
      <c r="BV375" s="214">
        <v>31040</v>
      </c>
      <c r="BW375" s="214">
        <v>3315</v>
      </c>
      <c r="BX375" s="216">
        <v>1</v>
      </c>
      <c r="BY375" s="261">
        <f t="shared" si="16"/>
        <v>7.3600767321146468E-2</v>
      </c>
      <c r="BZ375" s="261">
        <f t="shared" si="17"/>
        <v>6.1018957345971563E-2</v>
      </c>
      <c r="CA375" s="267"/>
    </row>
    <row r="376" spans="1:79" s="260" customFormat="1" hidden="1" x14ac:dyDescent="0.25">
      <c r="A376" s="257" t="str">
        <f t="shared" si="15"/>
        <v>2017British ColumbiaRegistered nurses</v>
      </c>
      <c r="B376" s="213">
        <v>2017</v>
      </c>
      <c r="C376" s="213"/>
      <c r="D376" s="213"/>
      <c r="E376" s="259" t="s">
        <v>23</v>
      </c>
      <c r="F376" s="209" t="s">
        <v>7</v>
      </c>
      <c r="G376" s="214">
        <v>37355</v>
      </c>
      <c r="H376" s="214">
        <v>2907</v>
      </c>
      <c r="I376" s="214">
        <v>2639</v>
      </c>
      <c r="J376" s="214">
        <v>34448</v>
      </c>
      <c r="K376" s="214">
        <v>2109</v>
      </c>
      <c r="L376" s="214">
        <v>678</v>
      </c>
      <c r="M376" s="214">
        <v>120</v>
      </c>
      <c r="N376" s="264">
        <v>0</v>
      </c>
      <c r="O376" s="214">
        <v>805</v>
      </c>
      <c r="P376" s="214">
        <v>573</v>
      </c>
      <c r="Q376" s="214">
        <v>1261</v>
      </c>
      <c r="R376" s="264">
        <v>0</v>
      </c>
      <c r="S376" s="214">
        <v>8537</v>
      </c>
      <c r="T376" s="214">
        <v>16627</v>
      </c>
      <c r="U376" s="214">
        <v>9284</v>
      </c>
      <c r="V376" s="214">
        <v>0</v>
      </c>
      <c r="W376" s="214">
        <v>35207</v>
      </c>
      <c r="X376" s="214">
        <v>153</v>
      </c>
      <c r="Y376" s="214">
        <v>98</v>
      </c>
      <c r="Z376" s="214">
        <v>234</v>
      </c>
      <c r="AA376" s="214">
        <v>181</v>
      </c>
      <c r="AB376" s="214">
        <v>1482</v>
      </c>
      <c r="AC376" s="214">
        <v>34261</v>
      </c>
      <c r="AD376" s="214">
        <v>3094</v>
      </c>
      <c r="AE376" s="264">
        <v>0</v>
      </c>
      <c r="AF376" s="265">
        <v>44.1</v>
      </c>
      <c r="AG376" s="214">
        <v>5282</v>
      </c>
      <c r="AH376" s="214">
        <v>10182</v>
      </c>
      <c r="AI376" s="214">
        <v>8404</v>
      </c>
      <c r="AJ376" s="214">
        <v>8287</v>
      </c>
      <c r="AK376" s="214">
        <v>3349</v>
      </c>
      <c r="AL376" s="214">
        <v>1377</v>
      </c>
      <c r="AM376" s="214">
        <v>474</v>
      </c>
      <c r="AN376" s="214">
        <v>0</v>
      </c>
      <c r="AO376" s="214"/>
      <c r="AP376" s="214"/>
      <c r="AQ376" s="214"/>
      <c r="AR376" s="214"/>
      <c r="AS376" s="264"/>
      <c r="AT376" s="264"/>
      <c r="AU376" s="214">
        <v>31444</v>
      </c>
      <c r="AV376" s="214">
        <v>5429</v>
      </c>
      <c r="AW376" s="214">
        <v>482</v>
      </c>
      <c r="AX376" s="214">
        <v>11394</v>
      </c>
      <c r="AY376" s="214">
        <v>7449</v>
      </c>
      <c r="AZ376" s="214">
        <v>7764</v>
      </c>
      <c r="BA376" s="214">
        <v>7818</v>
      </c>
      <c r="BB376" s="214">
        <v>2930</v>
      </c>
      <c r="BC376" s="214">
        <v>35207</v>
      </c>
      <c r="BD376" s="214">
        <v>19624</v>
      </c>
      <c r="BE376" s="214">
        <v>9706</v>
      </c>
      <c r="BF376" s="214">
        <v>5789</v>
      </c>
      <c r="BG376" s="264">
        <v>88</v>
      </c>
      <c r="BH376" s="214">
        <v>23231</v>
      </c>
      <c r="BI376" s="214">
        <v>5706</v>
      </c>
      <c r="BJ376" s="214">
        <v>2504</v>
      </c>
      <c r="BK376" s="214">
        <v>3632</v>
      </c>
      <c r="BL376" s="264">
        <v>134</v>
      </c>
      <c r="BM376" s="214">
        <v>27992</v>
      </c>
      <c r="BN376" s="214">
        <v>2656</v>
      </c>
      <c r="BO376" s="214">
        <v>4426</v>
      </c>
      <c r="BP376" s="264">
        <v>133</v>
      </c>
      <c r="BQ376" s="214">
        <v>31820</v>
      </c>
      <c r="BR376" s="214">
        <v>1313</v>
      </c>
      <c r="BS376" s="214">
        <v>1626</v>
      </c>
      <c r="BT376" s="264">
        <v>218</v>
      </c>
      <c r="BU376" s="214">
        <v>230</v>
      </c>
      <c r="BV376" s="214">
        <v>33222</v>
      </c>
      <c r="BW376" s="214">
        <v>1970</v>
      </c>
      <c r="BX376" s="266">
        <v>15</v>
      </c>
      <c r="BY376" s="261">
        <f t="shared" si="16"/>
        <v>7.7820907509034934E-2</v>
      </c>
      <c r="BZ376" s="261">
        <f t="shared" si="17"/>
        <v>7.0646499799223661E-2</v>
      </c>
      <c r="CA376" s="267"/>
    </row>
    <row r="377" spans="1:79" s="260" customFormat="1" hidden="1" x14ac:dyDescent="0.25">
      <c r="A377" s="257" t="str">
        <f t="shared" si="15"/>
        <v>2017YukonRegistered nurses</v>
      </c>
      <c r="B377" s="213">
        <v>2017</v>
      </c>
      <c r="C377" s="213"/>
      <c r="D377" s="213"/>
      <c r="E377" s="209" t="s">
        <v>24</v>
      </c>
      <c r="F377" s="209" t="s">
        <v>7</v>
      </c>
      <c r="G377" s="214">
        <v>446</v>
      </c>
      <c r="H377" s="214">
        <v>85</v>
      </c>
      <c r="I377" s="214">
        <v>75</v>
      </c>
      <c r="J377" s="214">
        <v>361</v>
      </c>
      <c r="K377" s="214">
        <v>46</v>
      </c>
      <c r="L377" s="214">
        <v>30</v>
      </c>
      <c r="M377" s="214">
        <v>9</v>
      </c>
      <c r="N377" s="264">
        <v>0</v>
      </c>
      <c r="O377" s="214">
        <v>34</v>
      </c>
      <c r="P377" s="214">
        <v>23</v>
      </c>
      <c r="Q377" s="214">
        <v>18</v>
      </c>
      <c r="R377" s="264">
        <v>0</v>
      </c>
      <c r="S377" s="214">
        <v>101</v>
      </c>
      <c r="T377" s="214">
        <v>174</v>
      </c>
      <c r="U377" s="214">
        <v>86</v>
      </c>
      <c r="V377" s="264">
        <v>0</v>
      </c>
      <c r="W377" s="214">
        <v>434</v>
      </c>
      <c r="X377" s="264">
        <v>0</v>
      </c>
      <c r="Y377" s="264">
        <v>0</v>
      </c>
      <c r="Z377" s="215">
        <v>4</v>
      </c>
      <c r="AA377" s="215">
        <v>2</v>
      </c>
      <c r="AB377" s="214">
        <v>6</v>
      </c>
      <c r="AC377" s="214">
        <v>406</v>
      </c>
      <c r="AD377" s="214">
        <v>40</v>
      </c>
      <c r="AE377" s="264">
        <v>0</v>
      </c>
      <c r="AF377" s="265">
        <v>42.5</v>
      </c>
      <c r="AG377" s="214">
        <v>68</v>
      </c>
      <c r="AH377" s="214">
        <v>141</v>
      </c>
      <c r="AI377" s="214">
        <v>100</v>
      </c>
      <c r="AJ377" s="214">
        <v>89</v>
      </c>
      <c r="AK377" s="214">
        <v>35</v>
      </c>
      <c r="AL377" s="214">
        <v>12</v>
      </c>
      <c r="AM377" s="214">
        <v>1</v>
      </c>
      <c r="AN377" s="264">
        <v>0</v>
      </c>
      <c r="AO377" s="214"/>
      <c r="AP377" s="214"/>
      <c r="AQ377" s="214"/>
      <c r="AR377" s="214"/>
      <c r="AS377" s="264"/>
      <c r="AT377" s="214"/>
      <c r="AU377" s="214">
        <v>400</v>
      </c>
      <c r="AV377" s="214">
        <v>43</v>
      </c>
      <c r="AW377" s="264">
        <v>3</v>
      </c>
      <c r="AX377" s="214">
        <v>184</v>
      </c>
      <c r="AY377" s="214">
        <v>106</v>
      </c>
      <c r="AZ377" s="214">
        <v>73</v>
      </c>
      <c r="BA377" s="214">
        <v>83</v>
      </c>
      <c r="BB377" s="264">
        <v>0</v>
      </c>
      <c r="BC377" s="214">
        <v>434</v>
      </c>
      <c r="BD377" s="214">
        <v>189</v>
      </c>
      <c r="BE377" s="214">
        <v>188</v>
      </c>
      <c r="BF377" s="214">
        <v>57</v>
      </c>
      <c r="BG377" s="264">
        <v>0</v>
      </c>
      <c r="BH377" s="214">
        <v>231</v>
      </c>
      <c r="BI377" s="214">
        <v>126</v>
      </c>
      <c r="BJ377" s="214">
        <v>29</v>
      </c>
      <c r="BK377" s="214">
        <v>47</v>
      </c>
      <c r="BL377" s="214">
        <v>1</v>
      </c>
      <c r="BM377" s="214">
        <v>329</v>
      </c>
      <c r="BN377" s="214">
        <v>39</v>
      </c>
      <c r="BO377" s="214">
        <v>57</v>
      </c>
      <c r="BP377" s="214">
        <v>9</v>
      </c>
      <c r="BQ377" s="214">
        <v>376</v>
      </c>
      <c r="BR377" s="214">
        <v>38</v>
      </c>
      <c r="BS377" s="214">
        <v>13</v>
      </c>
      <c r="BT377" s="214">
        <v>0</v>
      </c>
      <c r="BU377" s="214">
        <v>7</v>
      </c>
      <c r="BV377" s="214">
        <v>354</v>
      </c>
      <c r="BW377" s="214">
        <v>80</v>
      </c>
      <c r="BX377" s="266">
        <v>0</v>
      </c>
      <c r="BY377" s="261">
        <f t="shared" si="16"/>
        <v>0.1905829596412556</v>
      </c>
      <c r="BZ377" s="261">
        <f t="shared" si="17"/>
        <v>0.16816143497757849</v>
      </c>
      <c r="CA377" s="267"/>
    </row>
    <row r="378" spans="1:79" s="260" customFormat="1" hidden="1" x14ac:dyDescent="0.25">
      <c r="A378" s="257" t="str">
        <f t="shared" si="15"/>
        <v>2017Northwest Territories/NunavutRegistered nurses</v>
      </c>
      <c r="B378" s="213">
        <v>2017</v>
      </c>
      <c r="C378" s="213"/>
      <c r="D378" s="213"/>
      <c r="E378" s="259" t="s">
        <v>152</v>
      </c>
      <c r="F378" s="209" t="s">
        <v>7</v>
      </c>
      <c r="G378" s="214">
        <v>998</v>
      </c>
      <c r="H378" s="214">
        <v>140</v>
      </c>
      <c r="I378" s="214">
        <v>215</v>
      </c>
      <c r="J378" s="214">
        <v>858</v>
      </c>
      <c r="K378" s="214">
        <v>43</v>
      </c>
      <c r="L378" s="214">
        <v>44</v>
      </c>
      <c r="M378" s="214">
        <v>53</v>
      </c>
      <c r="N378" s="264">
        <v>0</v>
      </c>
      <c r="O378" s="214">
        <v>49</v>
      </c>
      <c r="P378" s="214">
        <v>72</v>
      </c>
      <c r="Q378" s="214">
        <v>94</v>
      </c>
      <c r="R378" s="264">
        <v>0</v>
      </c>
      <c r="S378" s="214">
        <v>194</v>
      </c>
      <c r="T378" s="214">
        <v>401</v>
      </c>
      <c r="U378" s="214">
        <v>263</v>
      </c>
      <c r="V378" s="264">
        <v>0</v>
      </c>
      <c r="W378" s="214">
        <v>990</v>
      </c>
      <c r="X378" s="214">
        <v>0</v>
      </c>
      <c r="Y378" s="214">
        <v>0</v>
      </c>
      <c r="Z378" s="215" t="s">
        <v>312</v>
      </c>
      <c r="AA378" s="215" t="s">
        <v>312</v>
      </c>
      <c r="AB378" s="215" t="s">
        <v>312</v>
      </c>
      <c r="AC378" s="214">
        <v>883</v>
      </c>
      <c r="AD378" s="214">
        <v>115</v>
      </c>
      <c r="AE378" s="264">
        <v>0</v>
      </c>
      <c r="AF378" s="265">
        <v>46.6</v>
      </c>
      <c r="AG378" s="214">
        <v>74</v>
      </c>
      <c r="AH378" s="214">
        <v>285</v>
      </c>
      <c r="AI378" s="214">
        <v>217</v>
      </c>
      <c r="AJ378" s="214">
        <v>223</v>
      </c>
      <c r="AK378" s="214">
        <v>115</v>
      </c>
      <c r="AL378" s="214">
        <v>53</v>
      </c>
      <c r="AM378" s="214">
        <v>31</v>
      </c>
      <c r="AN378" s="264">
        <v>0</v>
      </c>
      <c r="AO378" s="214"/>
      <c r="AP378" s="214"/>
      <c r="AQ378" s="214"/>
      <c r="AR378" s="214"/>
      <c r="AS378" s="264"/>
      <c r="AT378" s="264"/>
      <c r="AU378" s="214">
        <v>915</v>
      </c>
      <c r="AV378" s="214">
        <v>82</v>
      </c>
      <c r="AW378" s="214">
        <v>1</v>
      </c>
      <c r="AX378" s="214">
        <v>331</v>
      </c>
      <c r="AY378" s="214">
        <v>248</v>
      </c>
      <c r="AZ378" s="214">
        <v>172</v>
      </c>
      <c r="BA378" s="214">
        <v>247</v>
      </c>
      <c r="BB378" s="264">
        <v>0</v>
      </c>
      <c r="BC378" s="214">
        <v>990</v>
      </c>
      <c r="BD378" s="214">
        <v>677</v>
      </c>
      <c r="BE378" s="214">
        <v>0</v>
      </c>
      <c r="BF378" s="214">
        <v>313</v>
      </c>
      <c r="BG378" s="264">
        <v>0</v>
      </c>
      <c r="BH378" s="214">
        <v>382</v>
      </c>
      <c r="BI378" s="214">
        <v>417</v>
      </c>
      <c r="BJ378" s="214">
        <v>19</v>
      </c>
      <c r="BK378" s="214">
        <v>164</v>
      </c>
      <c r="BL378" s="214">
        <v>8</v>
      </c>
      <c r="BM378" s="214">
        <v>739</v>
      </c>
      <c r="BN378" s="214">
        <v>114</v>
      </c>
      <c r="BO378" s="214">
        <v>111</v>
      </c>
      <c r="BP378" s="214">
        <v>26</v>
      </c>
      <c r="BQ378" s="214">
        <v>853</v>
      </c>
      <c r="BR378" s="214">
        <v>82</v>
      </c>
      <c r="BS378" s="214">
        <v>22</v>
      </c>
      <c r="BT378" s="214">
        <v>5</v>
      </c>
      <c r="BU378" s="214">
        <v>28</v>
      </c>
      <c r="BV378" s="214">
        <v>408</v>
      </c>
      <c r="BW378" s="214">
        <v>501</v>
      </c>
      <c r="BX378" s="216">
        <v>81</v>
      </c>
      <c r="BY378" s="261">
        <f t="shared" si="16"/>
        <v>0.14028056112224449</v>
      </c>
      <c r="BZ378" s="261">
        <f t="shared" si="17"/>
        <v>0.21543086172344689</v>
      </c>
      <c r="CA378" s="267"/>
    </row>
    <row r="379" spans="1:79" s="260" customFormat="1" ht="15.75" hidden="1" x14ac:dyDescent="0.25">
      <c r="A379" s="257" t="str">
        <f t="shared" si="15"/>
        <v>2017Provinces/territories with available dataRegistered nurses</v>
      </c>
      <c r="B379" s="213">
        <v>2017</v>
      </c>
      <c r="C379" s="213"/>
      <c r="D379" s="213"/>
      <c r="E379" s="208" t="s">
        <v>357</v>
      </c>
      <c r="F379" s="209" t="s">
        <v>7</v>
      </c>
      <c r="G379" s="214">
        <v>295731</v>
      </c>
      <c r="H379" s="268" t="s">
        <v>233</v>
      </c>
      <c r="I379" s="268" t="s">
        <v>233</v>
      </c>
      <c r="J379" s="268" t="s">
        <v>233</v>
      </c>
      <c r="K379" s="268" t="s">
        <v>233</v>
      </c>
      <c r="L379" s="268" t="s">
        <v>233</v>
      </c>
      <c r="M379" s="268" t="s">
        <v>233</v>
      </c>
      <c r="N379" s="268" t="s">
        <v>233</v>
      </c>
      <c r="O379" s="268" t="s">
        <v>233</v>
      </c>
      <c r="P379" s="268" t="s">
        <v>233</v>
      </c>
      <c r="Q379" s="268" t="s">
        <v>233</v>
      </c>
      <c r="R379" s="268" t="s">
        <v>233</v>
      </c>
      <c r="S379" s="268" t="s">
        <v>233</v>
      </c>
      <c r="T379" s="268" t="s">
        <v>233</v>
      </c>
      <c r="U379" s="268" t="s">
        <v>233</v>
      </c>
      <c r="V379" s="268" t="s">
        <v>233</v>
      </c>
      <c r="W379" s="214">
        <v>281365</v>
      </c>
      <c r="X379" s="214">
        <v>1140</v>
      </c>
      <c r="Y379" s="214">
        <v>437</v>
      </c>
      <c r="Z379" s="214">
        <v>3939</v>
      </c>
      <c r="AA379" s="214">
        <v>2123</v>
      </c>
      <c r="AB379" s="214">
        <v>6719</v>
      </c>
      <c r="AC379" s="214">
        <v>271911</v>
      </c>
      <c r="AD379" s="214">
        <v>23773</v>
      </c>
      <c r="AE379" s="264">
        <v>47</v>
      </c>
      <c r="AF379" s="265">
        <v>44.3</v>
      </c>
      <c r="AG379" s="214">
        <v>45083</v>
      </c>
      <c r="AH379" s="214">
        <v>73220</v>
      </c>
      <c r="AI379" s="214">
        <v>67557</v>
      </c>
      <c r="AJ379" s="214">
        <v>70879</v>
      </c>
      <c r="AK379" s="214">
        <v>24578</v>
      </c>
      <c r="AL379" s="214">
        <v>10495</v>
      </c>
      <c r="AM379" s="214">
        <v>3919</v>
      </c>
      <c r="AN379" s="264">
        <v>0</v>
      </c>
      <c r="AO379" s="214"/>
      <c r="AP379" s="214"/>
      <c r="AQ379" s="214"/>
      <c r="AR379" s="214"/>
      <c r="AS379" s="264"/>
      <c r="AT379" s="264"/>
      <c r="AU379" s="214">
        <v>267900</v>
      </c>
      <c r="AV379" s="214">
        <v>26854</v>
      </c>
      <c r="AW379" s="214">
        <v>977</v>
      </c>
      <c r="AX379" s="214">
        <v>98020</v>
      </c>
      <c r="AY379" s="214">
        <v>63450</v>
      </c>
      <c r="AZ379" s="214">
        <v>63360</v>
      </c>
      <c r="BA379" s="214">
        <v>67801</v>
      </c>
      <c r="BB379" s="264">
        <v>3100</v>
      </c>
      <c r="BC379" s="214">
        <v>281365</v>
      </c>
      <c r="BD379" s="214">
        <v>166332</v>
      </c>
      <c r="BE379" s="214">
        <v>85261</v>
      </c>
      <c r="BF379" s="214">
        <v>29664</v>
      </c>
      <c r="BG379" s="214">
        <v>108</v>
      </c>
      <c r="BH379" s="214">
        <v>179572</v>
      </c>
      <c r="BI379" s="214">
        <v>43206</v>
      </c>
      <c r="BJ379" s="214">
        <v>25879</v>
      </c>
      <c r="BK379" s="214">
        <v>31676</v>
      </c>
      <c r="BL379" s="214">
        <v>1032</v>
      </c>
      <c r="BM379" s="214">
        <v>221403</v>
      </c>
      <c r="BN379" s="214">
        <v>17960</v>
      </c>
      <c r="BO379" s="214">
        <v>40981</v>
      </c>
      <c r="BP379" s="214">
        <v>1021</v>
      </c>
      <c r="BQ379" s="214">
        <v>252827</v>
      </c>
      <c r="BR379" s="214">
        <v>15645</v>
      </c>
      <c r="BS379" s="214">
        <v>9555</v>
      </c>
      <c r="BT379" s="214">
        <v>1502</v>
      </c>
      <c r="BU379" s="214">
        <v>1836</v>
      </c>
      <c r="BV379" s="214">
        <v>253026</v>
      </c>
      <c r="BW379" s="214">
        <v>28211</v>
      </c>
      <c r="BX379" s="216">
        <v>128</v>
      </c>
      <c r="BY379" s="261" t="str">
        <f t="shared" si="16"/>
        <v>—</v>
      </c>
      <c r="BZ379" s="261" t="str">
        <f t="shared" si="17"/>
        <v>—</v>
      </c>
      <c r="CA379" s="267"/>
    </row>
    <row r="380" spans="1:79" s="260" customFormat="1" x14ac:dyDescent="0.25">
      <c r="A380" s="257" t="str">
        <f t="shared" si="15"/>
        <v>2018Newfoundland and LabradorRegistered nurses</v>
      </c>
      <c r="B380" s="213">
        <v>2018</v>
      </c>
      <c r="C380" s="213"/>
      <c r="D380" s="213"/>
      <c r="E380" s="209" t="s">
        <v>14</v>
      </c>
      <c r="F380" s="209" t="s">
        <v>7</v>
      </c>
      <c r="G380" s="214">
        <v>5869</v>
      </c>
      <c r="H380" s="214">
        <v>377</v>
      </c>
      <c r="I380" s="214">
        <v>464</v>
      </c>
      <c r="J380" s="214">
        <v>5492</v>
      </c>
      <c r="K380" s="214">
        <v>274</v>
      </c>
      <c r="L380" s="214">
        <v>85</v>
      </c>
      <c r="M380" s="214">
        <v>18</v>
      </c>
      <c r="N380" s="264">
        <v>0</v>
      </c>
      <c r="O380" s="214">
        <v>181</v>
      </c>
      <c r="P380" s="214">
        <v>115</v>
      </c>
      <c r="Q380" s="214">
        <v>168</v>
      </c>
      <c r="R380" s="264">
        <v>0</v>
      </c>
      <c r="S380" s="214">
        <v>1452</v>
      </c>
      <c r="T380" s="214">
        <v>3138</v>
      </c>
      <c r="U380" s="214">
        <v>902</v>
      </c>
      <c r="V380" s="264">
        <v>0</v>
      </c>
      <c r="W380" s="214">
        <v>5737</v>
      </c>
      <c r="X380" s="214">
        <v>13</v>
      </c>
      <c r="Y380" s="214">
        <v>3</v>
      </c>
      <c r="Z380" s="214">
        <v>69</v>
      </c>
      <c r="AA380" s="214">
        <v>18</v>
      </c>
      <c r="AB380" s="214">
        <v>29</v>
      </c>
      <c r="AC380" s="214">
        <v>5503</v>
      </c>
      <c r="AD380" s="214">
        <v>366</v>
      </c>
      <c r="AE380" s="264">
        <v>0</v>
      </c>
      <c r="AF380" s="265">
        <v>42.5</v>
      </c>
      <c r="AG380" s="214">
        <v>986</v>
      </c>
      <c r="AH380" s="214">
        <v>1472</v>
      </c>
      <c r="AI380" s="214">
        <v>1562</v>
      </c>
      <c r="AJ380" s="214">
        <v>1517</v>
      </c>
      <c r="AK380" s="214">
        <v>228</v>
      </c>
      <c r="AL380" s="214">
        <v>78</v>
      </c>
      <c r="AM380" s="214">
        <v>26</v>
      </c>
      <c r="AN380" s="264">
        <v>0</v>
      </c>
      <c r="AO380" s="214"/>
      <c r="AP380" s="214"/>
      <c r="AQ380" s="214"/>
      <c r="AR380" s="214"/>
      <c r="AS380" s="264"/>
      <c r="AT380" s="214"/>
      <c r="AU380" s="214">
        <v>5798</v>
      </c>
      <c r="AV380" s="214">
        <v>71</v>
      </c>
      <c r="AW380" s="214">
        <v>0</v>
      </c>
      <c r="AX380" s="214">
        <v>1931</v>
      </c>
      <c r="AY380" s="214">
        <v>1352</v>
      </c>
      <c r="AZ380" s="214">
        <v>1502</v>
      </c>
      <c r="BA380" s="214">
        <v>1084</v>
      </c>
      <c r="BB380" s="214">
        <v>0</v>
      </c>
      <c r="BC380" s="214">
        <v>5737</v>
      </c>
      <c r="BD380" s="214">
        <v>4054</v>
      </c>
      <c r="BE380" s="214">
        <v>714</v>
      </c>
      <c r="BF380" s="214">
        <v>969</v>
      </c>
      <c r="BG380" s="214">
        <v>0</v>
      </c>
      <c r="BH380" s="214">
        <v>3883</v>
      </c>
      <c r="BI380" s="214">
        <v>798</v>
      </c>
      <c r="BJ380" s="214">
        <v>416</v>
      </c>
      <c r="BK380" s="214">
        <v>640</v>
      </c>
      <c r="BL380" s="214">
        <v>0</v>
      </c>
      <c r="BM380" s="214">
        <v>4568</v>
      </c>
      <c r="BN380" s="214">
        <v>700</v>
      </c>
      <c r="BO380" s="214">
        <v>469</v>
      </c>
      <c r="BP380" s="214">
        <v>0</v>
      </c>
      <c r="BQ380" s="214">
        <v>5141</v>
      </c>
      <c r="BR380" s="214">
        <v>344</v>
      </c>
      <c r="BS380" s="214">
        <v>227</v>
      </c>
      <c r="BT380" s="214">
        <v>25</v>
      </c>
      <c r="BU380" s="214">
        <v>0</v>
      </c>
      <c r="BV380" s="214">
        <v>4320</v>
      </c>
      <c r="BW380" s="214">
        <v>1417</v>
      </c>
      <c r="BX380" s="216">
        <v>0</v>
      </c>
      <c r="BY380" s="261">
        <f t="shared" si="16"/>
        <v>6.4235815300732663E-2</v>
      </c>
      <c r="BZ380" s="261">
        <f t="shared" si="17"/>
        <v>7.9059464985517122E-2</v>
      </c>
      <c r="CA380" s="267"/>
    </row>
    <row r="381" spans="1:79" s="260" customFormat="1" hidden="1" x14ac:dyDescent="0.25">
      <c r="A381" s="257" t="str">
        <f t="shared" si="15"/>
        <v>2018Prince Edward IslandRegistered nurses</v>
      </c>
      <c r="B381" s="213">
        <v>2018</v>
      </c>
      <c r="C381" s="213"/>
      <c r="D381" s="213"/>
      <c r="E381" s="209" t="s">
        <v>15</v>
      </c>
      <c r="F381" s="209" t="s">
        <v>7</v>
      </c>
      <c r="G381" s="215">
        <v>1666</v>
      </c>
      <c r="H381" s="215">
        <v>166</v>
      </c>
      <c r="I381" s="215">
        <v>114</v>
      </c>
      <c r="J381" s="215">
        <v>1500</v>
      </c>
      <c r="K381" s="215">
        <v>114</v>
      </c>
      <c r="L381" s="215">
        <v>38</v>
      </c>
      <c r="M381" s="215">
        <v>14</v>
      </c>
      <c r="N381" s="264">
        <v>0</v>
      </c>
      <c r="O381" s="215">
        <v>38</v>
      </c>
      <c r="P381" s="215">
        <v>19</v>
      </c>
      <c r="Q381" s="215">
        <v>57</v>
      </c>
      <c r="R381" s="264">
        <v>0</v>
      </c>
      <c r="S381" s="215">
        <v>354</v>
      </c>
      <c r="T381" s="215">
        <v>670</v>
      </c>
      <c r="U381" s="215">
        <v>476</v>
      </c>
      <c r="V381" s="264">
        <v>0</v>
      </c>
      <c r="W381" s="215">
        <v>1560</v>
      </c>
      <c r="X381" s="264">
        <v>2</v>
      </c>
      <c r="Y381" s="264">
        <v>2</v>
      </c>
      <c r="Z381" s="215">
        <v>7</v>
      </c>
      <c r="AA381" s="264">
        <v>24</v>
      </c>
      <c r="AB381" s="215">
        <v>71</v>
      </c>
      <c r="AC381" s="215">
        <v>1591</v>
      </c>
      <c r="AD381" s="215">
        <v>75</v>
      </c>
      <c r="AE381" s="264">
        <v>0</v>
      </c>
      <c r="AF381" s="270">
        <v>45.2</v>
      </c>
      <c r="AG381" s="215">
        <v>258</v>
      </c>
      <c r="AH381" s="215">
        <v>387</v>
      </c>
      <c r="AI381" s="215">
        <v>325</v>
      </c>
      <c r="AJ381" s="215">
        <v>440</v>
      </c>
      <c r="AK381" s="215">
        <v>136</v>
      </c>
      <c r="AL381" s="215">
        <v>97</v>
      </c>
      <c r="AM381" s="215">
        <v>23</v>
      </c>
      <c r="AN381" s="264">
        <v>0</v>
      </c>
      <c r="AO381" s="215"/>
      <c r="AP381" s="215"/>
      <c r="AQ381" s="215"/>
      <c r="AR381" s="264"/>
      <c r="AS381" s="264"/>
      <c r="AT381" s="264"/>
      <c r="AU381" s="215">
        <v>1579</v>
      </c>
      <c r="AV381" s="215">
        <v>40</v>
      </c>
      <c r="AW381" s="264">
        <v>47</v>
      </c>
      <c r="AX381" s="215">
        <v>548</v>
      </c>
      <c r="AY381" s="215">
        <v>308</v>
      </c>
      <c r="AZ381" s="215">
        <v>337</v>
      </c>
      <c r="BA381" s="215">
        <v>473</v>
      </c>
      <c r="BB381" s="264">
        <v>0</v>
      </c>
      <c r="BC381" s="215">
        <v>1560</v>
      </c>
      <c r="BD381" s="215">
        <v>832</v>
      </c>
      <c r="BE381" s="215">
        <v>525</v>
      </c>
      <c r="BF381" s="215">
        <v>203</v>
      </c>
      <c r="BG381" s="264">
        <v>0</v>
      </c>
      <c r="BH381" s="215">
        <v>935</v>
      </c>
      <c r="BI381" s="215">
        <v>64</v>
      </c>
      <c r="BJ381" s="215">
        <v>196</v>
      </c>
      <c r="BK381" s="215">
        <v>365</v>
      </c>
      <c r="BL381" s="215">
        <v>0</v>
      </c>
      <c r="BM381" s="215">
        <v>1156</v>
      </c>
      <c r="BN381" s="215">
        <v>112</v>
      </c>
      <c r="BO381" s="215">
        <v>292</v>
      </c>
      <c r="BP381" s="215">
        <v>0</v>
      </c>
      <c r="BQ381" s="215">
        <v>1357</v>
      </c>
      <c r="BR381" s="215">
        <v>141</v>
      </c>
      <c r="BS381" s="215">
        <v>59</v>
      </c>
      <c r="BT381" s="264">
        <v>3</v>
      </c>
      <c r="BU381" s="215">
        <v>0</v>
      </c>
      <c r="BV381" s="215">
        <v>1110</v>
      </c>
      <c r="BW381" s="215">
        <v>446</v>
      </c>
      <c r="BX381" s="266">
        <v>4</v>
      </c>
      <c r="BY381" s="261">
        <f t="shared" si="16"/>
        <v>9.9639855942376954E-2</v>
      </c>
      <c r="BZ381" s="261">
        <f t="shared" si="17"/>
        <v>6.8427370948379349E-2</v>
      </c>
      <c r="CA381" s="267"/>
    </row>
    <row r="382" spans="1:79" s="260" customFormat="1" hidden="1" x14ac:dyDescent="0.25">
      <c r="A382" s="257" t="str">
        <f t="shared" si="15"/>
        <v>2018Nova ScotiaRegistered nurses</v>
      </c>
      <c r="B382" s="213">
        <v>2018</v>
      </c>
      <c r="C382" s="213"/>
      <c r="D382" s="213"/>
      <c r="E382" s="209" t="s">
        <v>16</v>
      </c>
      <c r="F382" s="209" t="s">
        <v>7</v>
      </c>
      <c r="G382" s="215">
        <v>9442</v>
      </c>
      <c r="H382" s="215">
        <v>792</v>
      </c>
      <c r="I382" s="215">
        <v>792</v>
      </c>
      <c r="J382" s="215">
        <v>8650</v>
      </c>
      <c r="K382" s="215">
        <v>553</v>
      </c>
      <c r="L382" s="215">
        <v>190</v>
      </c>
      <c r="M382" s="215">
        <v>49</v>
      </c>
      <c r="N382" s="264">
        <v>0</v>
      </c>
      <c r="O382" s="215">
        <v>246</v>
      </c>
      <c r="P382" s="215">
        <v>193</v>
      </c>
      <c r="Q382" s="215">
        <v>353</v>
      </c>
      <c r="R382" s="264">
        <v>0</v>
      </c>
      <c r="S382" s="215">
        <v>2117</v>
      </c>
      <c r="T382" s="215">
        <v>3786</v>
      </c>
      <c r="U382" s="215">
        <v>2747</v>
      </c>
      <c r="V382" s="264">
        <v>0</v>
      </c>
      <c r="W382" s="215">
        <v>8997</v>
      </c>
      <c r="X382" s="264">
        <v>13</v>
      </c>
      <c r="Y382" s="264">
        <v>0</v>
      </c>
      <c r="Z382" s="215">
        <v>11</v>
      </c>
      <c r="AA382" s="215">
        <v>0</v>
      </c>
      <c r="AB382" s="215">
        <v>421</v>
      </c>
      <c r="AC382" s="215">
        <v>8865</v>
      </c>
      <c r="AD382" s="215">
        <v>576</v>
      </c>
      <c r="AE382" s="264">
        <v>1</v>
      </c>
      <c r="AF382" s="270">
        <v>45.1</v>
      </c>
      <c r="AG382" s="215">
        <v>1564</v>
      </c>
      <c r="AH382" s="215">
        <v>2042</v>
      </c>
      <c r="AI382" s="215">
        <v>1770</v>
      </c>
      <c r="AJ382" s="215">
        <v>2655</v>
      </c>
      <c r="AK382" s="215">
        <v>925</v>
      </c>
      <c r="AL382" s="215">
        <v>368</v>
      </c>
      <c r="AM382" s="215">
        <v>118</v>
      </c>
      <c r="AN382" s="264">
        <v>0</v>
      </c>
      <c r="AO382" s="215"/>
      <c r="AP382" s="215"/>
      <c r="AQ382" s="215"/>
      <c r="AR382" s="215"/>
      <c r="AS382" s="264"/>
      <c r="AT382" s="264"/>
      <c r="AU382" s="215">
        <v>9083</v>
      </c>
      <c r="AV382" s="215">
        <v>359</v>
      </c>
      <c r="AW382" s="215">
        <v>0</v>
      </c>
      <c r="AX382" s="215">
        <v>3213</v>
      </c>
      <c r="AY382" s="215">
        <v>1556</v>
      </c>
      <c r="AZ382" s="215">
        <v>1751</v>
      </c>
      <c r="BA382" s="215">
        <v>2922</v>
      </c>
      <c r="BB382" s="264">
        <v>0</v>
      </c>
      <c r="BC382" s="215">
        <v>8997</v>
      </c>
      <c r="BD382" s="215">
        <v>6033</v>
      </c>
      <c r="BE382" s="264">
        <v>1863</v>
      </c>
      <c r="BF382" s="215">
        <v>1100</v>
      </c>
      <c r="BG382" s="264">
        <v>1</v>
      </c>
      <c r="BH382" s="215">
        <v>6112</v>
      </c>
      <c r="BI382" s="215">
        <v>915</v>
      </c>
      <c r="BJ382" s="215">
        <v>1004</v>
      </c>
      <c r="BK382" s="215">
        <v>959</v>
      </c>
      <c r="BL382" s="215">
        <v>7</v>
      </c>
      <c r="BM382" s="215">
        <v>7010</v>
      </c>
      <c r="BN382" s="215">
        <v>780</v>
      </c>
      <c r="BO382" s="215">
        <v>1202</v>
      </c>
      <c r="BP382" s="215">
        <v>5</v>
      </c>
      <c r="BQ382" s="215">
        <v>8129</v>
      </c>
      <c r="BR382" s="215">
        <v>384</v>
      </c>
      <c r="BS382" s="215">
        <v>406</v>
      </c>
      <c r="BT382" s="215">
        <v>73</v>
      </c>
      <c r="BU382" s="215">
        <v>5</v>
      </c>
      <c r="BV382" s="215">
        <v>6838</v>
      </c>
      <c r="BW382" s="215">
        <v>2151</v>
      </c>
      <c r="BX382" s="271">
        <v>8</v>
      </c>
      <c r="BY382" s="261">
        <f t="shared" si="16"/>
        <v>8.3880533785214997E-2</v>
      </c>
      <c r="BZ382" s="261">
        <f t="shared" si="17"/>
        <v>8.3880533785214997E-2</v>
      </c>
      <c r="CA382" s="267"/>
    </row>
    <row r="383" spans="1:79" s="260" customFormat="1" hidden="1" x14ac:dyDescent="0.25">
      <c r="A383" s="257" t="str">
        <f t="shared" si="15"/>
        <v>2018New BrunswickRegistered nurses</v>
      </c>
      <c r="B383" s="213">
        <v>2018</v>
      </c>
      <c r="C383" s="213"/>
      <c r="D383" s="213"/>
      <c r="E383" s="209" t="s">
        <v>17</v>
      </c>
      <c r="F383" s="209" t="s">
        <v>7</v>
      </c>
      <c r="G383" s="214">
        <v>8037</v>
      </c>
      <c r="H383" s="214">
        <v>528</v>
      </c>
      <c r="I383" s="214">
        <v>554</v>
      </c>
      <c r="J383" s="214">
        <v>7509</v>
      </c>
      <c r="K383" s="214">
        <v>383</v>
      </c>
      <c r="L383" s="214">
        <v>105</v>
      </c>
      <c r="M383" s="214">
        <v>40</v>
      </c>
      <c r="N383" s="264">
        <v>0</v>
      </c>
      <c r="O383" s="214">
        <v>167</v>
      </c>
      <c r="P383" s="214">
        <v>123</v>
      </c>
      <c r="Q383" s="214">
        <v>264</v>
      </c>
      <c r="R383" s="264">
        <v>0</v>
      </c>
      <c r="S383" s="214">
        <v>1570</v>
      </c>
      <c r="T383" s="214">
        <v>3964</v>
      </c>
      <c r="U383" s="214">
        <v>1975</v>
      </c>
      <c r="V383" s="214">
        <v>0</v>
      </c>
      <c r="W383" s="214">
        <v>7713</v>
      </c>
      <c r="X383" s="214">
        <v>6</v>
      </c>
      <c r="Y383" s="214">
        <v>0</v>
      </c>
      <c r="Z383" s="214">
        <v>25</v>
      </c>
      <c r="AA383" s="214">
        <v>148</v>
      </c>
      <c r="AB383" s="214">
        <v>145</v>
      </c>
      <c r="AC383" s="214">
        <v>7582</v>
      </c>
      <c r="AD383" s="214">
        <v>455</v>
      </c>
      <c r="AE383" s="264">
        <v>0</v>
      </c>
      <c r="AF383" s="265">
        <v>45</v>
      </c>
      <c r="AG383" s="214">
        <v>1028</v>
      </c>
      <c r="AH383" s="214">
        <v>1866</v>
      </c>
      <c r="AI383" s="214">
        <v>1850</v>
      </c>
      <c r="AJ383" s="214">
        <v>2343</v>
      </c>
      <c r="AK383" s="214">
        <v>641</v>
      </c>
      <c r="AL383" s="214">
        <v>233</v>
      </c>
      <c r="AM383" s="214">
        <v>76</v>
      </c>
      <c r="AN383" s="214">
        <v>0</v>
      </c>
      <c r="AO383" s="214"/>
      <c r="AP383" s="214"/>
      <c r="AQ383" s="214"/>
      <c r="AR383" s="214"/>
      <c r="AS383" s="264"/>
      <c r="AT383" s="214"/>
      <c r="AU383" s="214">
        <v>7901</v>
      </c>
      <c r="AV383" s="214">
        <v>136</v>
      </c>
      <c r="AW383" s="214">
        <v>0</v>
      </c>
      <c r="AX383" s="214">
        <v>2303</v>
      </c>
      <c r="AY383" s="214">
        <v>1639</v>
      </c>
      <c r="AZ383" s="214">
        <v>2016</v>
      </c>
      <c r="BA383" s="214">
        <v>2079</v>
      </c>
      <c r="BB383" s="214">
        <v>0</v>
      </c>
      <c r="BC383" s="214">
        <v>7713</v>
      </c>
      <c r="BD383" s="214">
        <v>4837</v>
      </c>
      <c r="BE383" s="214">
        <v>1908</v>
      </c>
      <c r="BF383" s="214">
        <v>968</v>
      </c>
      <c r="BG383" s="214">
        <v>0</v>
      </c>
      <c r="BH383" s="214">
        <v>5203</v>
      </c>
      <c r="BI383" s="214">
        <v>934</v>
      </c>
      <c r="BJ383" s="214">
        <v>842</v>
      </c>
      <c r="BK383" s="214">
        <v>734</v>
      </c>
      <c r="BL383" s="214">
        <v>0</v>
      </c>
      <c r="BM383" s="214">
        <v>6204</v>
      </c>
      <c r="BN383" s="214">
        <v>970</v>
      </c>
      <c r="BO383" s="214">
        <v>539</v>
      </c>
      <c r="BP383" s="214">
        <v>0</v>
      </c>
      <c r="BQ383" s="214">
        <v>6844</v>
      </c>
      <c r="BR383" s="214">
        <v>512</v>
      </c>
      <c r="BS383" s="214">
        <v>319</v>
      </c>
      <c r="BT383" s="214">
        <v>38</v>
      </c>
      <c r="BU383" s="214">
        <v>0</v>
      </c>
      <c r="BV383" s="214">
        <v>6183</v>
      </c>
      <c r="BW383" s="214">
        <v>1530</v>
      </c>
      <c r="BX383" s="216">
        <v>0</v>
      </c>
      <c r="BY383" s="261">
        <f t="shared" si="16"/>
        <v>6.5696155281821572E-2</v>
      </c>
      <c r="BZ383" s="261">
        <f t="shared" si="17"/>
        <v>6.8931193231305213E-2</v>
      </c>
      <c r="CA383" s="267"/>
    </row>
    <row r="384" spans="1:79" s="260" customFormat="1" hidden="1" x14ac:dyDescent="0.25">
      <c r="A384" s="257" t="str">
        <f t="shared" si="15"/>
        <v>2018QuebecRegistered nurses</v>
      </c>
      <c r="B384" s="213">
        <v>2018</v>
      </c>
      <c r="C384" s="213"/>
      <c r="D384" s="213"/>
      <c r="E384" s="259" t="s">
        <v>18</v>
      </c>
      <c r="F384" s="209" t="s">
        <v>7</v>
      </c>
      <c r="G384" s="214">
        <v>71479</v>
      </c>
      <c r="H384" s="214">
        <v>5011</v>
      </c>
      <c r="I384" s="214">
        <v>3957</v>
      </c>
      <c r="J384" s="214">
        <v>66468</v>
      </c>
      <c r="K384" s="214">
        <v>3476</v>
      </c>
      <c r="L384" s="214">
        <v>1339</v>
      </c>
      <c r="M384" s="214">
        <v>196</v>
      </c>
      <c r="N384" s="264">
        <v>0</v>
      </c>
      <c r="O384" s="264">
        <v>1256</v>
      </c>
      <c r="P384" s="264">
        <v>829</v>
      </c>
      <c r="Q384" s="264">
        <v>1872</v>
      </c>
      <c r="R384" s="264">
        <v>0</v>
      </c>
      <c r="S384" s="214">
        <v>19145</v>
      </c>
      <c r="T384" s="214">
        <v>35473</v>
      </c>
      <c r="U384" s="214">
        <v>11850</v>
      </c>
      <c r="V384" s="264">
        <v>0</v>
      </c>
      <c r="W384" s="214">
        <v>69526</v>
      </c>
      <c r="X384" s="214">
        <v>320</v>
      </c>
      <c r="Y384" s="214">
        <v>0</v>
      </c>
      <c r="Z384" s="214">
        <v>1102</v>
      </c>
      <c r="AA384" s="214">
        <v>0</v>
      </c>
      <c r="AB384" s="214">
        <v>531</v>
      </c>
      <c r="AC384" s="214">
        <v>63396</v>
      </c>
      <c r="AD384" s="214">
        <v>8083</v>
      </c>
      <c r="AE384" s="264">
        <v>0</v>
      </c>
      <c r="AF384" s="265">
        <v>41.8</v>
      </c>
      <c r="AG384" s="214">
        <v>13283</v>
      </c>
      <c r="AH384" s="214">
        <v>19537</v>
      </c>
      <c r="AI384" s="214">
        <v>17861</v>
      </c>
      <c r="AJ384" s="214">
        <v>15830</v>
      </c>
      <c r="AK384" s="214">
        <v>3249</v>
      </c>
      <c r="AL384" s="214">
        <v>1167</v>
      </c>
      <c r="AM384" s="214">
        <v>552</v>
      </c>
      <c r="AN384" s="264">
        <v>0</v>
      </c>
      <c r="AO384" s="214"/>
      <c r="AP384" s="214"/>
      <c r="AQ384" s="214"/>
      <c r="AR384" s="214"/>
      <c r="AS384" s="264"/>
      <c r="AT384" s="264"/>
      <c r="AU384" s="214">
        <v>67425</v>
      </c>
      <c r="AV384" s="214">
        <v>4054</v>
      </c>
      <c r="AW384" s="264">
        <v>0</v>
      </c>
      <c r="AX384" s="214">
        <v>26144</v>
      </c>
      <c r="AY384" s="214">
        <v>19259</v>
      </c>
      <c r="AZ384" s="214">
        <v>14572</v>
      </c>
      <c r="BA384" s="214">
        <v>11504</v>
      </c>
      <c r="BB384" s="264">
        <v>0</v>
      </c>
      <c r="BC384" s="214">
        <v>69526</v>
      </c>
      <c r="BD384" s="214">
        <v>40301</v>
      </c>
      <c r="BE384" s="214">
        <v>23679</v>
      </c>
      <c r="BF384" s="214">
        <v>5532</v>
      </c>
      <c r="BG384" s="264">
        <v>14</v>
      </c>
      <c r="BH384" s="214">
        <v>43640</v>
      </c>
      <c r="BI384" s="214">
        <v>9072</v>
      </c>
      <c r="BJ384" s="214">
        <v>8484</v>
      </c>
      <c r="BK384" s="214">
        <v>8330</v>
      </c>
      <c r="BL384" s="264">
        <v>0</v>
      </c>
      <c r="BM384" s="214">
        <v>57659</v>
      </c>
      <c r="BN384" s="214">
        <v>3022</v>
      </c>
      <c r="BO384" s="214">
        <v>8845</v>
      </c>
      <c r="BP384" s="264">
        <v>0</v>
      </c>
      <c r="BQ384" s="214">
        <v>61591</v>
      </c>
      <c r="BR384" s="214">
        <v>4284</v>
      </c>
      <c r="BS384" s="214">
        <v>2503</v>
      </c>
      <c r="BT384" s="214">
        <v>788</v>
      </c>
      <c r="BU384" s="214">
        <v>360</v>
      </c>
      <c r="BV384" s="214">
        <v>62461</v>
      </c>
      <c r="BW384" s="214">
        <v>7057</v>
      </c>
      <c r="BX384" s="266">
        <v>8</v>
      </c>
      <c r="BY384" s="261">
        <f t="shared" si="16"/>
        <v>7.0104506218609655E-2</v>
      </c>
      <c r="BZ384" s="261">
        <f t="shared" si="17"/>
        <v>5.5358916604876955E-2</v>
      </c>
      <c r="CA384" s="267"/>
    </row>
    <row r="385" spans="1:79" s="260" customFormat="1" hidden="1" x14ac:dyDescent="0.25">
      <c r="A385" s="257" t="str">
        <f t="shared" si="15"/>
        <v>2018OntarioRegistered nurses</v>
      </c>
      <c r="B385" s="213">
        <v>2018</v>
      </c>
      <c r="C385" s="213"/>
      <c r="D385" s="213"/>
      <c r="E385" s="259" t="s">
        <v>19</v>
      </c>
      <c r="F385" s="209" t="s">
        <v>7</v>
      </c>
      <c r="G385" s="214">
        <v>102396</v>
      </c>
      <c r="H385" s="214">
        <v>5481</v>
      </c>
      <c r="I385" s="214">
        <v>4794</v>
      </c>
      <c r="J385" s="214">
        <v>96915</v>
      </c>
      <c r="K385" s="214">
        <v>4331</v>
      </c>
      <c r="L385" s="214">
        <v>986</v>
      </c>
      <c r="M385" s="214">
        <v>164</v>
      </c>
      <c r="N385" s="264">
        <v>0</v>
      </c>
      <c r="O385" s="264">
        <v>813</v>
      </c>
      <c r="P385" s="264">
        <v>826</v>
      </c>
      <c r="Q385" s="264">
        <v>3155</v>
      </c>
      <c r="R385" s="264">
        <v>0</v>
      </c>
      <c r="S385" s="214">
        <v>22127</v>
      </c>
      <c r="T385" s="214">
        <v>45113</v>
      </c>
      <c r="U385" s="214">
        <v>29675</v>
      </c>
      <c r="V385" s="264">
        <v>0</v>
      </c>
      <c r="W385" s="214">
        <v>95814</v>
      </c>
      <c r="X385" s="264">
        <v>363</v>
      </c>
      <c r="Y385" s="214">
        <v>265</v>
      </c>
      <c r="Z385" s="264">
        <v>2016</v>
      </c>
      <c r="AA385" s="214">
        <v>1581</v>
      </c>
      <c r="AB385" s="214">
        <v>2357</v>
      </c>
      <c r="AC385" s="214">
        <v>95043</v>
      </c>
      <c r="AD385" s="214">
        <v>7353</v>
      </c>
      <c r="AE385" s="264">
        <v>0</v>
      </c>
      <c r="AF385" s="265">
        <v>45.6</v>
      </c>
      <c r="AG385" s="214">
        <v>14290</v>
      </c>
      <c r="AH385" s="214">
        <v>22783</v>
      </c>
      <c r="AI385" s="214">
        <v>22303</v>
      </c>
      <c r="AJ385" s="214">
        <v>26026</v>
      </c>
      <c r="AK385" s="214">
        <v>9986</v>
      </c>
      <c r="AL385" s="214">
        <v>5080</v>
      </c>
      <c r="AM385" s="214">
        <v>1928</v>
      </c>
      <c r="AN385" s="264">
        <v>0</v>
      </c>
      <c r="AO385" s="214"/>
      <c r="AP385" s="214"/>
      <c r="AQ385" s="214"/>
      <c r="AR385" s="214"/>
      <c r="AS385" s="264"/>
      <c r="AT385" s="264"/>
      <c r="AU385" s="214">
        <v>90846</v>
      </c>
      <c r="AV385" s="214">
        <v>11454</v>
      </c>
      <c r="AW385" s="214">
        <v>96</v>
      </c>
      <c r="AX385" s="214">
        <v>31672</v>
      </c>
      <c r="AY385" s="214">
        <v>20439</v>
      </c>
      <c r="AZ385" s="214">
        <v>22448</v>
      </c>
      <c r="BA385" s="214">
        <v>27805</v>
      </c>
      <c r="BB385" s="264">
        <v>32</v>
      </c>
      <c r="BC385" s="214">
        <v>95814</v>
      </c>
      <c r="BD385" s="214">
        <v>64073</v>
      </c>
      <c r="BE385" s="214">
        <v>25404</v>
      </c>
      <c r="BF385" s="214">
        <v>6337</v>
      </c>
      <c r="BG385" s="264">
        <v>0</v>
      </c>
      <c r="BH385" s="214">
        <v>61864</v>
      </c>
      <c r="BI385" s="214">
        <v>15815</v>
      </c>
      <c r="BJ385" s="214">
        <v>7604</v>
      </c>
      <c r="BK385" s="214">
        <v>10491</v>
      </c>
      <c r="BL385" s="264">
        <v>40</v>
      </c>
      <c r="BM385" s="214">
        <v>73098</v>
      </c>
      <c r="BN385" s="214">
        <v>5373</v>
      </c>
      <c r="BO385" s="214">
        <v>17170</v>
      </c>
      <c r="BP385" s="264">
        <v>173</v>
      </c>
      <c r="BQ385" s="214">
        <v>86636</v>
      </c>
      <c r="BR385" s="214">
        <v>6684</v>
      </c>
      <c r="BS385" s="214">
        <v>2233</v>
      </c>
      <c r="BT385" s="215" t="s">
        <v>233</v>
      </c>
      <c r="BU385" s="264">
        <v>261</v>
      </c>
      <c r="BV385" s="214">
        <v>90620</v>
      </c>
      <c r="BW385" s="214">
        <v>5194</v>
      </c>
      <c r="BX385" s="216">
        <v>0</v>
      </c>
      <c r="BY385" s="261">
        <f t="shared" si="16"/>
        <v>5.3527481542247742E-2</v>
      </c>
      <c r="BZ385" s="261">
        <f t="shared" si="17"/>
        <v>4.6818235087308098E-2</v>
      </c>
      <c r="CA385" s="267"/>
    </row>
    <row r="386" spans="1:79" s="260" customFormat="1" hidden="1" x14ac:dyDescent="0.25">
      <c r="A386" s="257" t="str">
        <f t="shared" si="15"/>
        <v>2018ManitobaRegistered nurses</v>
      </c>
      <c r="B386" s="213">
        <v>2018</v>
      </c>
      <c r="C386" s="213"/>
      <c r="D386" s="213"/>
      <c r="E386" s="209" t="s">
        <v>20</v>
      </c>
      <c r="F386" s="209" t="s">
        <v>7</v>
      </c>
      <c r="G386" s="214">
        <v>13172</v>
      </c>
      <c r="H386" s="214">
        <v>693</v>
      </c>
      <c r="I386" s="214">
        <v>717</v>
      </c>
      <c r="J386" s="214">
        <v>12479</v>
      </c>
      <c r="K386" s="214">
        <v>556</v>
      </c>
      <c r="L386" s="214">
        <v>117</v>
      </c>
      <c r="M386" s="214">
        <v>20</v>
      </c>
      <c r="N386" s="264">
        <v>0</v>
      </c>
      <c r="O386" s="264">
        <v>118</v>
      </c>
      <c r="P386" s="264">
        <v>116</v>
      </c>
      <c r="Q386" s="264">
        <v>483</v>
      </c>
      <c r="R386" s="264">
        <v>0</v>
      </c>
      <c r="S386" s="214">
        <v>3145</v>
      </c>
      <c r="T386" s="214">
        <v>5939</v>
      </c>
      <c r="U386" s="214">
        <v>3395</v>
      </c>
      <c r="V386" s="264">
        <v>0</v>
      </c>
      <c r="W386" s="274">
        <v>11670</v>
      </c>
      <c r="X386" s="274">
        <v>55</v>
      </c>
      <c r="Y386" s="274">
        <v>56</v>
      </c>
      <c r="Z386" s="274">
        <v>91</v>
      </c>
      <c r="AA386" s="274">
        <v>46</v>
      </c>
      <c r="AB386" s="274">
        <v>1254</v>
      </c>
      <c r="AC386" s="214">
        <v>11993</v>
      </c>
      <c r="AD386" s="214">
        <v>1177</v>
      </c>
      <c r="AE386" s="264">
        <v>2</v>
      </c>
      <c r="AF386" s="265">
        <v>46</v>
      </c>
      <c r="AG386" s="214">
        <v>1808</v>
      </c>
      <c r="AH386" s="214">
        <v>3407</v>
      </c>
      <c r="AI386" s="214">
        <v>2908</v>
      </c>
      <c r="AJ386" s="214">
        <v>3193</v>
      </c>
      <c r="AK386" s="214">
        <v>1237</v>
      </c>
      <c r="AL386" s="214">
        <v>458</v>
      </c>
      <c r="AM386" s="214">
        <v>161</v>
      </c>
      <c r="AN386" s="264">
        <v>0</v>
      </c>
      <c r="AO386" s="214"/>
      <c r="AP386" s="214"/>
      <c r="AQ386" s="214"/>
      <c r="AR386" s="214"/>
      <c r="AS386" s="264"/>
      <c r="AT386" s="264"/>
      <c r="AU386" s="214">
        <v>11872</v>
      </c>
      <c r="AV386" s="214">
        <v>1299</v>
      </c>
      <c r="AW386" s="264">
        <v>1</v>
      </c>
      <c r="AX386" s="214">
        <v>4402</v>
      </c>
      <c r="AY386" s="214">
        <v>2911</v>
      </c>
      <c r="AZ386" s="214">
        <v>2729</v>
      </c>
      <c r="BA386" s="214">
        <v>3130</v>
      </c>
      <c r="BB386" s="264">
        <v>0</v>
      </c>
      <c r="BC386" s="214">
        <v>11670</v>
      </c>
      <c r="BD386" s="214">
        <v>5244</v>
      </c>
      <c r="BE386" s="214">
        <v>5356</v>
      </c>
      <c r="BF386" s="214">
        <v>1016</v>
      </c>
      <c r="BG386" s="214">
        <v>54</v>
      </c>
      <c r="BH386" s="214">
        <v>7206</v>
      </c>
      <c r="BI386" s="214">
        <v>1795</v>
      </c>
      <c r="BJ386" s="214">
        <v>1354</v>
      </c>
      <c r="BK386" s="214">
        <v>1282</v>
      </c>
      <c r="BL386" s="214">
        <v>33</v>
      </c>
      <c r="BM386" s="214">
        <v>9256</v>
      </c>
      <c r="BN386" s="214">
        <v>768</v>
      </c>
      <c r="BO386" s="214">
        <v>1611</v>
      </c>
      <c r="BP386" s="214">
        <v>35</v>
      </c>
      <c r="BQ386" s="214">
        <v>10173</v>
      </c>
      <c r="BR386" s="214">
        <v>729</v>
      </c>
      <c r="BS386" s="214">
        <v>600</v>
      </c>
      <c r="BT386" s="214">
        <v>91</v>
      </c>
      <c r="BU386" s="264">
        <v>77</v>
      </c>
      <c r="BV386" s="214">
        <v>9280</v>
      </c>
      <c r="BW386" s="214">
        <v>2383</v>
      </c>
      <c r="BX386" s="266">
        <v>7</v>
      </c>
      <c r="BY386" s="261">
        <f t="shared" si="16"/>
        <v>5.2611600364409351E-2</v>
      </c>
      <c r="BZ386" s="261">
        <f t="shared" si="17"/>
        <v>5.4433647130276347E-2</v>
      </c>
      <c r="CA386" s="267"/>
    </row>
    <row r="387" spans="1:79" s="260" customFormat="1" hidden="1" x14ac:dyDescent="0.25">
      <c r="A387" s="257" t="str">
        <f t="shared" si="15"/>
        <v>2018SaskatchewanRegistered nurses</v>
      </c>
      <c r="B387" s="213">
        <v>2018</v>
      </c>
      <c r="C387" s="213"/>
      <c r="D387" s="213"/>
      <c r="E387" s="259" t="s">
        <v>21</v>
      </c>
      <c r="F387" s="209" t="s">
        <v>7</v>
      </c>
      <c r="G387" s="214">
        <v>10825</v>
      </c>
      <c r="H387" s="214">
        <v>820</v>
      </c>
      <c r="I387" s="214">
        <v>621</v>
      </c>
      <c r="J387" s="214">
        <v>10005</v>
      </c>
      <c r="K387" s="214">
        <v>657</v>
      </c>
      <c r="L387" s="214">
        <v>138</v>
      </c>
      <c r="M387" s="214">
        <v>25</v>
      </c>
      <c r="N387" s="264">
        <v>0</v>
      </c>
      <c r="O387" s="264">
        <v>168</v>
      </c>
      <c r="P387" s="264">
        <v>105</v>
      </c>
      <c r="Q387" s="264">
        <v>348</v>
      </c>
      <c r="R387" s="264">
        <v>0</v>
      </c>
      <c r="S387" s="214">
        <v>3151</v>
      </c>
      <c r="T387" s="214">
        <v>4437</v>
      </c>
      <c r="U387" s="214">
        <v>2417</v>
      </c>
      <c r="V387" s="264">
        <v>0</v>
      </c>
      <c r="W387" s="214">
        <v>10538</v>
      </c>
      <c r="X387" s="214">
        <v>79</v>
      </c>
      <c r="Y387" s="264">
        <v>6</v>
      </c>
      <c r="Z387" s="214">
        <v>165</v>
      </c>
      <c r="AA387" s="214">
        <v>18</v>
      </c>
      <c r="AB387" s="214">
        <v>19</v>
      </c>
      <c r="AC387" s="214">
        <v>10058</v>
      </c>
      <c r="AD387" s="214">
        <v>767</v>
      </c>
      <c r="AE387" s="264">
        <v>0</v>
      </c>
      <c r="AF387" s="265">
        <v>42.4</v>
      </c>
      <c r="AG387" s="214">
        <v>2011</v>
      </c>
      <c r="AH387" s="214">
        <v>3248</v>
      </c>
      <c r="AI387" s="214">
        <v>2078</v>
      </c>
      <c r="AJ387" s="214">
        <v>2179</v>
      </c>
      <c r="AK387" s="214">
        <v>843</v>
      </c>
      <c r="AL387" s="214">
        <v>359</v>
      </c>
      <c r="AM387" s="214">
        <v>107</v>
      </c>
      <c r="AN387" s="264">
        <v>0</v>
      </c>
      <c r="AO387" s="214"/>
      <c r="AP387" s="214"/>
      <c r="AQ387" s="214"/>
      <c r="AR387" s="214"/>
      <c r="AS387" s="264"/>
      <c r="AT387" s="264"/>
      <c r="AU387" s="214">
        <v>9876</v>
      </c>
      <c r="AV387" s="214">
        <v>937</v>
      </c>
      <c r="AW387" s="264">
        <v>12</v>
      </c>
      <c r="AX387" s="214">
        <v>4412</v>
      </c>
      <c r="AY387" s="214">
        <v>2196</v>
      </c>
      <c r="AZ387" s="214">
        <v>1947</v>
      </c>
      <c r="BA387" s="214">
        <v>2270</v>
      </c>
      <c r="BB387" s="264">
        <v>0</v>
      </c>
      <c r="BC387" s="214">
        <v>10538</v>
      </c>
      <c r="BD387" s="214">
        <v>6143</v>
      </c>
      <c r="BE387" s="214">
        <v>2914</v>
      </c>
      <c r="BF387" s="214">
        <v>1481</v>
      </c>
      <c r="BG387" s="264">
        <v>0</v>
      </c>
      <c r="BH387" s="214">
        <v>6304</v>
      </c>
      <c r="BI387" s="214">
        <v>1724</v>
      </c>
      <c r="BJ387" s="214">
        <v>991</v>
      </c>
      <c r="BK387" s="214">
        <v>1191</v>
      </c>
      <c r="BL387" s="264">
        <v>328</v>
      </c>
      <c r="BM387" s="214">
        <v>8304</v>
      </c>
      <c r="BN387" s="214">
        <v>504</v>
      </c>
      <c r="BO387" s="214">
        <v>1403</v>
      </c>
      <c r="BP387" s="264">
        <v>327</v>
      </c>
      <c r="BQ387" s="214">
        <v>9458</v>
      </c>
      <c r="BR387" s="214">
        <v>239</v>
      </c>
      <c r="BS387" s="214">
        <v>481</v>
      </c>
      <c r="BT387" s="214">
        <v>31</v>
      </c>
      <c r="BU387" s="264">
        <v>329</v>
      </c>
      <c r="BV387" s="214">
        <v>8286</v>
      </c>
      <c r="BW387" s="214">
        <v>2236</v>
      </c>
      <c r="BX387" s="266">
        <v>16</v>
      </c>
      <c r="BY387" s="261">
        <f t="shared" si="16"/>
        <v>7.5750577367205543E-2</v>
      </c>
      <c r="BZ387" s="261">
        <f t="shared" si="17"/>
        <v>5.7367205542725175E-2</v>
      </c>
      <c r="CA387" s="267"/>
    </row>
    <row r="388" spans="1:79" s="260" customFormat="1" hidden="1" x14ac:dyDescent="0.25">
      <c r="A388" s="257" t="str">
        <f t="shared" si="15"/>
        <v>2018AlbertaRegistered nurses</v>
      </c>
      <c r="B388" s="213">
        <v>2018</v>
      </c>
      <c r="C388" s="213"/>
      <c r="D388" s="213"/>
      <c r="E388" s="259" t="s">
        <v>22</v>
      </c>
      <c r="F388" s="209" t="s">
        <v>7</v>
      </c>
      <c r="G388" s="214">
        <v>35691</v>
      </c>
      <c r="H388" s="214">
        <v>2406</v>
      </c>
      <c r="I388" s="214">
        <v>2243</v>
      </c>
      <c r="J388" s="214">
        <v>33285</v>
      </c>
      <c r="K388" s="214">
        <v>1771</v>
      </c>
      <c r="L388" s="214">
        <v>534</v>
      </c>
      <c r="M388" s="214">
        <v>101</v>
      </c>
      <c r="N388" s="264">
        <v>0</v>
      </c>
      <c r="O388" s="264">
        <v>815</v>
      </c>
      <c r="P388" s="264">
        <v>543</v>
      </c>
      <c r="Q388" s="264">
        <v>885</v>
      </c>
      <c r="R388" s="264">
        <v>0</v>
      </c>
      <c r="S388" s="214">
        <v>9445</v>
      </c>
      <c r="T388" s="214">
        <v>16028</v>
      </c>
      <c r="U388" s="214">
        <v>7812</v>
      </c>
      <c r="V388" s="264">
        <v>0</v>
      </c>
      <c r="W388" s="214">
        <v>34079</v>
      </c>
      <c r="X388" s="214">
        <v>163</v>
      </c>
      <c r="Y388" s="264">
        <v>66</v>
      </c>
      <c r="Z388" s="214">
        <v>12</v>
      </c>
      <c r="AA388" s="264">
        <v>0</v>
      </c>
      <c r="AB388" s="214">
        <v>1371</v>
      </c>
      <c r="AC388" s="214">
        <v>33241</v>
      </c>
      <c r="AD388" s="214">
        <v>2439</v>
      </c>
      <c r="AE388" s="264">
        <v>11</v>
      </c>
      <c r="AF388" s="265">
        <v>43.1</v>
      </c>
      <c r="AG388" s="214">
        <v>5837</v>
      </c>
      <c r="AH388" s="214">
        <v>10430</v>
      </c>
      <c r="AI388" s="214">
        <v>7777</v>
      </c>
      <c r="AJ388" s="214">
        <v>7147</v>
      </c>
      <c r="AK388" s="214">
        <v>2854</v>
      </c>
      <c r="AL388" s="214">
        <v>1250</v>
      </c>
      <c r="AM388" s="214">
        <v>396</v>
      </c>
      <c r="AN388" s="264">
        <v>0</v>
      </c>
      <c r="AO388" s="214"/>
      <c r="AP388" s="214"/>
      <c r="AQ388" s="214"/>
      <c r="AR388" s="214"/>
      <c r="AS388" s="264"/>
      <c r="AT388" s="264"/>
      <c r="AU388" s="214">
        <v>32170</v>
      </c>
      <c r="AV388" s="214">
        <v>3513</v>
      </c>
      <c r="AW388" s="264">
        <v>8</v>
      </c>
      <c r="AX388" s="214">
        <v>13474</v>
      </c>
      <c r="AY388" s="214">
        <v>8520</v>
      </c>
      <c r="AZ388" s="214">
        <v>6614</v>
      </c>
      <c r="BA388" s="214">
        <v>7082</v>
      </c>
      <c r="BB388" s="264">
        <v>1</v>
      </c>
      <c r="BC388" s="214">
        <v>34079</v>
      </c>
      <c r="BD388" s="214">
        <v>15090</v>
      </c>
      <c r="BE388" s="214">
        <v>14585</v>
      </c>
      <c r="BF388" s="214">
        <v>4404</v>
      </c>
      <c r="BG388" s="214">
        <v>0</v>
      </c>
      <c r="BH388" s="214">
        <v>21922</v>
      </c>
      <c r="BI388" s="214">
        <v>5936</v>
      </c>
      <c r="BJ388" s="214">
        <v>2264</v>
      </c>
      <c r="BK388" s="214">
        <v>3952</v>
      </c>
      <c r="BL388" s="214">
        <v>5</v>
      </c>
      <c r="BM388" s="214">
        <v>27041</v>
      </c>
      <c r="BN388" s="214">
        <v>2720</v>
      </c>
      <c r="BO388" s="214">
        <v>4318</v>
      </c>
      <c r="BP388" s="214">
        <v>0</v>
      </c>
      <c r="BQ388" s="214">
        <v>31585</v>
      </c>
      <c r="BR388" s="214">
        <v>917</v>
      </c>
      <c r="BS388" s="214">
        <v>1090</v>
      </c>
      <c r="BT388" s="214">
        <v>204</v>
      </c>
      <c r="BU388" s="214">
        <v>283</v>
      </c>
      <c r="BV388" s="214">
        <v>30706</v>
      </c>
      <c r="BW388" s="214">
        <v>3372</v>
      </c>
      <c r="BX388" s="216">
        <v>1</v>
      </c>
      <c r="BY388" s="261">
        <f t="shared" si="16"/>
        <v>6.7411952593090699E-2</v>
      </c>
      <c r="BZ388" s="261">
        <f t="shared" si="17"/>
        <v>6.2844974923650224E-2</v>
      </c>
      <c r="CA388" s="267"/>
    </row>
    <row r="389" spans="1:79" s="260" customFormat="1" hidden="1" x14ac:dyDescent="0.25">
      <c r="A389" s="257" t="str">
        <f t="shared" si="15"/>
        <v>2018British ColumbiaRegistered nurses</v>
      </c>
      <c r="B389" s="213">
        <v>2018</v>
      </c>
      <c r="C389" s="213"/>
      <c r="D389" s="213"/>
      <c r="E389" s="259" t="s">
        <v>23</v>
      </c>
      <c r="F389" s="209" t="s">
        <v>7</v>
      </c>
      <c r="G389" s="214">
        <v>37592</v>
      </c>
      <c r="H389" s="214">
        <v>2876</v>
      </c>
      <c r="I389" s="214">
        <v>2804</v>
      </c>
      <c r="J389" s="214">
        <v>34716</v>
      </c>
      <c r="K389" s="214">
        <v>2070</v>
      </c>
      <c r="L389" s="214">
        <v>671</v>
      </c>
      <c r="M389" s="214">
        <v>135</v>
      </c>
      <c r="N389" s="264">
        <v>0</v>
      </c>
      <c r="O389" s="264">
        <v>969</v>
      </c>
      <c r="P389" s="264">
        <v>711</v>
      </c>
      <c r="Q389" s="264">
        <v>1124</v>
      </c>
      <c r="R389" s="264">
        <v>0</v>
      </c>
      <c r="S389" s="214">
        <v>8919</v>
      </c>
      <c r="T389" s="214">
        <v>16791</v>
      </c>
      <c r="U389" s="214">
        <v>9006</v>
      </c>
      <c r="V389" s="264">
        <v>0</v>
      </c>
      <c r="W389" s="214">
        <v>35495</v>
      </c>
      <c r="X389" s="214">
        <v>147</v>
      </c>
      <c r="Y389" s="214">
        <v>97</v>
      </c>
      <c r="Z389" s="214">
        <v>220</v>
      </c>
      <c r="AA389" s="214">
        <v>202</v>
      </c>
      <c r="AB389" s="214">
        <v>1431</v>
      </c>
      <c r="AC389" s="214">
        <v>34335</v>
      </c>
      <c r="AD389" s="214">
        <v>3257</v>
      </c>
      <c r="AE389" s="264">
        <v>0</v>
      </c>
      <c r="AF389" s="265">
        <v>43.8</v>
      </c>
      <c r="AG389" s="214">
        <v>5488</v>
      </c>
      <c r="AH389" s="214">
        <v>10445</v>
      </c>
      <c r="AI389" s="214">
        <v>8519</v>
      </c>
      <c r="AJ389" s="214">
        <v>8108</v>
      </c>
      <c r="AK389" s="214">
        <v>3195</v>
      </c>
      <c r="AL389" s="214">
        <v>1359</v>
      </c>
      <c r="AM389" s="214">
        <v>478</v>
      </c>
      <c r="AN389" s="264">
        <v>0</v>
      </c>
      <c r="AO389" s="214"/>
      <c r="AP389" s="214"/>
      <c r="AQ389" s="214"/>
      <c r="AR389" s="214"/>
      <c r="AS389" s="264"/>
      <c r="AT389" s="264"/>
      <c r="AU389" s="214">
        <v>31813</v>
      </c>
      <c r="AV389" s="214">
        <v>5486</v>
      </c>
      <c r="AW389" s="214">
        <v>293</v>
      </c>
      <c r="AX389" s="214">
        <v>14001</v>
      </c>
      <c r="AY389" s="214">
        <v>7975</v>
      </c>
      <c r="AZ389" s="214">
        <v>7474</v>
      </c>
      <c r="BA389" s="214">
        <v>7641</v>
      </c>
      <c r="BB389" s="214">
        <v>501</v>
      </c>
      <c r="BC389" s="214">
        <v>35495</v>
      </c>
      <c r="BD389" s="214">
        <v>19573</v>
      </c>
      <c r="BE389" s="214">
        <v>10027</v>
      </c>
      <c r="BF389" s="214">
        <v>5813</v>
      </c>
      <c r="BG389" s="214">
        <v>82</v>
      </c>
      <c r="BH389" s="214">
        <v>23494</v>
      </c>
      <c r="BI389" s="214">
        <v>5749</v>
      </c>
      <c r="BJ389" s="214">
        <v>2473</v>
      </c>
      <c r="BK389" s="214">
        <v>3730</v>
      </c>
      <c r="BL389" s="264">
        <v>49</v>
      </c>
      <c r="BM389" s="214">
        <v>28377</v>
      </c>
      <c r="BN389" s="214">
        <v>2638</v>
      </c>
      <c r="BO389" s="214">
        <v>4442</v>
      </c>
      <c r="BP389" s="264">
        <v>38</v>
      </c>
      <c r="BQ389" s="214">
        <v>32321</v>
      </c>
      <c r="BR389" s="214">
        <v>1271</v>
      </c>
      <c r="BS389" s="214">
        <v>1630</v>
      </c>
      <c r="BT389" s="264">
        <v>214</v>
      </c>
      <c r="BU389" s="214">
        <v>59</v>
      </c>
      <c r="BV389" s="214">
        <v>33482</v>
      </c>
      <c r="BW389" s="214">
        <v>2012</v>
      </c>
      <c r="BX389" s="216">
        <v>1</v>
      </c>
      <c r="BY389" s="261">
        <f t="shared" si="16"/>
        <v>7.6505639497765482E-2</v>
      </c>
      <c r="BZ389" s="261">
        <f t="shared" si="17"/>
        <v>7.4590338369865936E-2</v>
      </c>
      <c r="CA389" s="267"/>
    </row>
    <row r="390" spans="1:79" s="260" customFormat="1" hidden="1" x14ac:dyDescent="0.25">
      <c r="A390" s="257" t="str">
        <f t="shared" ref="A390:A453" si="18">CONCATENATE(B390,E390,F390)</f>
        <v>2018YukonRegistered nurses</v>
      </c>
      <c r="B390" s="213">
        <v>2018</v>
      </c>
      <c r="C390" s="213"/>
      <c r="D390" s="213"/>
      <c r="E390" s="209" t="s">
        <v>24</v>
      </c>
      <c r="F390" s="209" t="s">
        <v>7</v>
      </c>
      <c r="G390" s="214">
        <v>473</v>
      </c>
      <c r="H390" s="214">
        <v>102</v>
      </c>
      <c r="I390" s="214">
        <v>110</v>
      </c>
      <c r="J390" s="214">
        <v>371</v>
      </c>
      <c r="K390" s="214">
        <v>60</v>
      </c>
      <c r="L390" s="214">
        <v>26</v>
      </c>
      <c r="M390" s="214">
        <v>16</v>
      </c>
      <c r="N390" s="264">
        <v>0</v>
      </c>
      <c r="O390" s="264">
        <v>50</v>
      </c>
      <c r="P390" s="264">
        <v>31</v>
      </c>
      <c r="Q390" s="264">
        <v>29</v>
      </c>
      <c r="R390" s="264">
        <v>0</v>
      </c>
      <c r="S390" s="214">
        <v>101</v>
      </c>
      <c r="T390" s="214">
        <v>179</v>
      </c>
      <c r="U390" s="214">
        <v>91</v>
      </c>
      <c r="V390" s="264">
        <v>0</v>
      </c>
      <c r="W390" s="214">
        <v>464</v>
      </c>
      <c r="X390" s="264">
        <v>0</v>
      </c>
      <c r="Y390" s="264">
        <v>0</v>
      </c>
      <c r="Z390" s="214">
        <v>6</v>
      </c>
      <c r="AA390" s="215">
        <v>1</v>
      </c>
      <c r="AB390" s="215">
        <v>2</v>
      </c>
      <c r="AC390" s="214">
        <v>431</v>
      </c>
      <c r="AD390" s="214">
        <v>42</v>
      </c>
      <c r="AE390" s="214">
        <v>0</v>
      </c>
      <c r="AF390" s="265">
        <v>42.3</v>
      </c>
      <c r="AG390" s="214">
        <v>78</v>
      </c>
      <c r="AH390" s="214">
        <v>154</v>
      </c>
      <c r="AI390" s="214">
        <v>92</v>
      </c>
      <c r="AJ390" s="214">
        <v>96</v>
      </c>
      <c r="AK390" s="214">
        <v>43</v>
      </c>
      <c r="AL390" s="214">
        <v>8</v>
      </c>
      <c r="AM390" s="214">
        <v>2</v>
      </c>
      <c r="AN390" s="264">
        <v>0</v>
      </c>
      <c r="AO390" s="214"/>
      <c r="AP390" s="214"/>
      <c r="AQ390" s="264"/>
      <c r="AR390" s="264"/>
      <c r="AS390" s="264"/>
      <c r="AT390" s="214"/>
      <c r="AU390" s="214">
        <v>426</v>
      </c>
      <c r="AV390" s="214">
        <v>46</v>
      </c>
      <c r="AW390" s="214">
        <v>1</v>
      </c>
      <c r="AX390" s="214">
        <v>196</v>
      </c>
      <c r="AY390" s="214">
        <v>118</v>
      </c>
      <c r="AZ390" s="214">
        <v>75</v>
      </c>
      <c r="BA390" s="214">
        <v>82</v>
      </c>
      <c r="BB390" s="264">
        <v>2</v>
      </c>
      <c r="BC390" s="214">
        <v>464</v>
      </c>
      <c r="BD390" s="214">
        <v>201</v>
      </c>
      <c r="BE390" s="214">
        <v>180</v>
      </c>
      <c r="BF390" s="214">
        <v>83</v>
      </c>
      <c r="BG390" s="264">
        <v>0</v>
      </c>
      <c r="BH390" s="214">
        <v>249</v>
      </c>
      <c r="BI390" s="214">
        <v>132</v>
      </c>
      <c r="BJ390" s="214">
        <v>27</v>
      </c>
      <c r="BK390" s="214">
        <v>50</v>
      </c>
      <c r="BL390" s="214">
        <v>6</v>
      </c>
      <c r="BM390" s="214">
        <v>352</v>
      </c>
      <c r="BN390" s="214">
        <v>44</v>
      </c>
      <c r="BO390" s="214">
        <v>52</v>
      </c>
      <c r="BP390" s="214">
        <v>16</v>
      </c>
      <c r="BQ390" s="214">
        <v>398</v>
      </c>
      <c r="BR390" s="214">
        <v>41</v>
      </c>
      <c r="BS390" s="214">
        <v>11</v>
      </c>
      <c r="BT390" s="215">
        <v>1</v>
      </c>
      <c r="BU390" s="275">
        <v>13</v>
      </c>
      <c r="BV390" s="214">
        <v>380</v>
      </c>
      <c r="BW390" s="214">
        <v>84</v>
      </c>
      <c r="BX390" s="216">
        <v>0</v>
      </c>
      <c r="BY390" s="261">
        <f t="shared" si="16"/>
        <v>0.21564482029598309</v>
      </c>
      <c r="BZ390" s="261">
        <f t="shared" si="17"/>
        <v>0.23255813953488372</v>
      </c>
      <c r="CA390" s="267"/>
    </row>
    <row r="391" spans="1:79" s="260" customFormat="1" hidden="1" x14ac:dyDescent="0.25">
      <c r="A391" s="257" t="str">
        <f t="shared" si="18"/>
        <v>2018Northwest Territories/NunavutRegistered nurses</v>
      </c>
      <c r="B391" s="213">
        <v>2018</v>
      </c>
      <c r="C391" s="213"/>
      <c r="D391" s="213"/>
      <c r="E391" s="259" t="s">
        <v>152</v>
      </c>
      <c r="F391" s="209" t="s">
        <v>7</v>
      </c>
      <c r="G391" s="214">
        <v>806</v>
      </c>
      <c r="H391" s="214">
        <v>23</v>
      </c>
      <c r="I391" s="214">
        <v>135</v>
      </c>
      <c r="J391" s="214">
        <v>783</v>
      </c>
      <c r="K391" s="215" t="s">
        <v>312</v>
      </c>
      <c r="L391" s="215" t="s">
        <v>312</v>
      </c>
      <c r="M391" s="214">
        <v>11</v>
      </c>
      <c r="N391" s="264">
        <v>0</v>
      </c>
      <c r="O391" s="264">
        <v>34</v>
      </c>
      <c r="P391" s="264">
        <v>46</v>
      </c>
      <c r="Q391" s="264">
        <v>55</v>
      </c>
      <c r="R391" s="264">
        <v>0</v>
      </c>
      <c r="S391" s="214">
        <v>159</v>
      </c>
      <c r="T391" s="214">
        <v>382</v>
      </c>
      <c r="U391" s="214">
        <v>242</v>
      </c>
      <c r="V391" s="264">
        <v>0</v>
      </c>
      <c r="W391" s="214">
        <v>801</v>
      </c>
      <c r="X391" s="214">
        <v>0</v>
      </c>
      <c r="Y391" s="215" t="s">
        <v>312</v>
      </c>
      <c r="Z391" s="214">
        <v>0</v>
      </c>
      <c r="AA391" s="214">
        <v>0</v>
      </c>
      <c r="AB391" s="215" t="s">
        <v>312</v>
      </c>
      <c r="AC391" s="214">
        <v>712</v>
      </c>
      <c r="AD391" s="214">
        <v>94</v>
      </c>
      <c r="AE391" s="264">
        <v>0</v>
      </c>
      <c r="AF391" s="265">
        <v>46.9</v>
      </c>
      <c r="AG391" s="214">
        <v>39</v>
      </c>
      <c r="AH391" s="214">
        <v>239</v>
      </c>
      <c r="AI391" s="214">
        <v>190</v>
      </c>
      <c r="AJ391" s="214">
        <v>189</v>
      </c>
      <c r="AK391" s="214">
        <v>80</v>
      </c>
      <c r="AL391" s="214">
        <v>48</v>
      </c>
      <c r="AM391" s="214">
        <v>21</v>
      </c>
      <c r="AN391" s="264">
        <v>0</v>
      </c>
      <c r="AO391" s="214"/>
      <c r="AP391" s="214"/>
      <c r="AQ391" s="214"/>
      <c r="AR391" s="214"/>
      <c r="AS391" s="264"/>
      <c r="AT391" s="264"/>
      <c r="AU391" s="214">
        <v>735</v>
      </c>
      <c r="AV391" s="214">
        <v>70</v>
      </c>
      <c r="AW391" s="214">
        <v>1</v>
      </c>
      <c r="AX391" s="214">
        <v>252</v>
      </c>
      <c r="AY391" s="214">
        <v>212</v>
      </c>
      <c r="AZ391" s="214">
        <v>148</v>
      </c>
      <c r="BA391" s="214">
        <v>194</v>
      </c>
      <c r="BB391" s="264">
        <v>0</v>
      </c>
      <c r="BC391" s="214">
        <v>801</v>
      </c>
      <c r="BD391" s="214">
        <v>577</v>
      </c>
      <c r="BE391" s="214">
        <v>0</v>
      </c>
      <c r="BF391" s="214">
        <v>224</v>
      </c>
      <c r="BG391" s="264">
        <v>0</v>
      </c>
      <c r="BH391" s="214">
        <v>325</v>
      </c>
      <c r="BI391" s="214">
        <v>370</v>
      </c>
      <c r="BJ391" s="214">
        <v>13</v>
      </c>
      <c r="BK391" s="214">
        <v>90</v>
      </c>
      <c r="BL391" s="214">
        <v>3</v>
      </c>
      <c r="BM391" s="214">
        <v>587</v>
      </c>
      <c r="BN391" s="214">
        <v>96</v>
      </c>
      <c r="BO391" s="214">
        <v>106</v>
      </c>
      <c r="BP391" s="214">
        <v>12</v>
      </c>
      <c r="BQ391" s="214">
        <v>719</v>
      </c>
      <c r="BR391" s="214">
        <v>49</v>
      </c>
      <c r="BS391" s="214">
        <v>19</v>
      </c>
      <c r="BT391" s="215" t="s">
        <v>312</v>
      </c>
      <c r="BU391" s="215" t="s">
        <v>312</v>
      </c>
      <c r="BV391" s="214">
        <v>360</v>
      </c>
      <c r="BW391" s="214">
        <v>381</v>
      </c>
      <c r="BX391" s="216">
        <v>60</v>
      </c>
      <c r="BY391" s="261">
        <f t="shared" ref="BY391:BY454" si="19">IF(H391="†", "†", IF(H391="—","—", H391/SUM(H391+J391)))</f>
        <v>2.8535980148883373E-2</v>
      </c>
      <c r="BZ391" s="261">
        <f t="shared" ref="BZ391:BZ454" si="20">IF(I391="†", "†", IF(I391="—","—", I391/SUM(H391+J391)))</f>
        <v>0.16749379652605459</v>
      </c>
      <c r="CA391" s="267"/>
    </row>
    <row r="392" spans="1:79" s="260" customFormat="1" ht="15.75" hidden="1" x14ac:dyDescent="0.25">
      <c r="A392" s="257" t="str">
        <f t="shared" si="18"/>
        <v>2018Provinces/territories with available dataRegistered nurses</v>
      </c>
      <c r="B392" s="213">
        <v>2018</v>
      </c>
      <c r="C392" s="213"/>
      <c r="D392" s="213"/>
      <c r="E392" s="208" t="s">
        <v>357</v>
      </c>
      <c r="F392" s="209" t="s">
        <v>7</v>
      </c>
      <c r="G392" s="214">
        <v>297448</v>
      </c>
      <c r="H392" s="268" t="s">
        <v>233</v>
      </c>
      <c r="I392" s="268" t="s">
        <v>233</v>
      </c>
      <c r="J392" s="268" t="s">
        <v>233</v>
      </c>
      <c r="K392" s="268" t="s">
        <v>233</v>
      </c>
      <c r="L392" s="268" t="s">
        <v>233</v>
      </c>
      <c r="M392" s="268" t="s">
        <v>233</v>
      </c>
      <c r="N392" s="268" t="s">
        <v>233</v>
      </c>
      <c r="O392" s="268" t="s">
        <v>233</v>
      </c>
      <c r="P392" s="268" t="s">
        <v>233</v>
      </c>
      <c r="Q392" s="268" t="s">
        <v>233</v>
      </c>
      <c r="R392" s="268" t="s">
        <v>233</v>
      </c>
      <c r="S392" s="268" t="s">
        <v>233</v>
      </c>
      <c r="T392" s="268" t="s">
        <v>233</v>
      </c>
      <c r="U392" s="268" t="s">
        <v>233</v>
      </c>
      <c r="V392" s="268" t="s">
        <v>233</v>
      </c>
      <c r="W392" s="214">
        <v>282394</v>
      </c>
      <c r="X392" s="214">
        <v>1161</v>
      </c>
      <c r="Y392" s="214">
        <v>495</v>
      </c>
      <c r="Z392" s="214">
        <v>3724</v>
      </c>
      <c r="AA392" s="214">
        <v>2038</v>
      </c>
      <c r="AB392" s="214">
        <v>7631</v>
      </c>
      <c r="AC392" s="214">
        <v>272750</v>
      </c>
      <c r="AD392" s="214">
        <v>24684</v>
      </c>
      <c r="AE392" s="264">
        <v>14</v>
      </c>
      <c r="AF392" s="265">
        <v>44</v>
      </c>
      <c r="AG392" s="214">
        <v>46670</v>
      </c>
      <c r="AH392" s="214">
        <v>76010</v>
      </c>
      <c r="AI392" s="214">
        <v>67235</v>
      </c>
      <c r="AJ392" s="214">
        <v>69723</v>
      </c>
      <c r="AK392" s="214">
        <v>23417</v>
      </c>
      <c r="AL392" s="214">
        <v>10505</v>
      </c>
      <c r="AM392" s="214">
        <v>3888</v>
      </c>
      <c r="AN392" s="264">
        <v>0</v>
      </c>
      <c r="AO392" s="214"/>
      <c r="AP392" s="214"/>
      <c r="AQ392" s="214"/>
      <c r="AR392" s="214"/>
      <c r="AS392" s="264"/>
      <c r="AT392" s="264"/>
      <c r="AU392" s="214">
        <v>269524</v>
      </c>
      <c r="AV392" s="214">
        <v>27465</v>
      </c>
      <c r="AW392" s="214">
        <v>459</v>
      </c>
      <c r="AX392" s="214">
        <v>102548</v>
      </c>
      <c r="AY392" s="214">
        <v>66485</v>
      </c>
      <c r="AZ392" s="214">
        <v>61613</v>
      </c>
      <c r="BA392" s="214">
        <v>66266</v>
      </c>
      <c r="BB392" s="264">
        <v>536</v>
      </c>
      <c r="BC392" s="214">
        <v>282394</v>
      </c>
      <c r="BD392" s="214">
        <v>166958</v>
      </c>
      <c r="BE392" s="214">
        <v>87155</v>
      </c>
      <c r="BF392" s="214">
        <v>28130</v>
      </c>
      <c r="BG392" s="264">
        <v>151</v>
      </c>
      <c r="BH392" s="214">
        <v>181137</v>
      </c>
      <c r="BI392" s="214">
        <v>43304</v>
      </c>
      <c r="BJ392" s="214">
        <v>25668</v>
      </c>
      <c r="BK392" s="214">
        <v>31814</v>
      </c>
      <c r="BL392" s="214">
        <v>471</v>
      </c>
      <c r="BM392" s="214">
        <v>223612</v>
      </c>
      <c r="BN392" s="214">
        <v>17727</v>
      </c>
      <c r="BO392" s="214">
        <v>40449</v>
      </c>
      <c r="BP392" s="214">
        <v>606</v>
      </c>
      <c r="BQ392" s="214">
        <v>254352</v>
      </c>
      <c r="BR392" s="214">
        <v>15595</v>
      </c>
      <c r="BS392" s="214">
        <v>9578</v>
      </c>
      <c r="BT392" s="214">
        <v>1468</v>
      </c>
      <c r="BU392" s="214">
        <v>1387</v>
      </c>
      <c r="BV392" s="214">
        <v>254026</v>
      </c>
      <c r="BW392" s="214">
        <v>28263</v>
      </c>
      <c r="BX392" s="216">
        <v>105</v>
      </c>
      <c r="BY392" s="261" t="str">
        <f t="shared" si="19"/>
        <v>—</v>
      </c>
      <c r="BZ392" s="261" t="str">
        <f t="shared" si="20"/>
        <v>—</v>
      </c>
      <c r="CA392" s="267"/>
    </row>
    <row r="393" spans="1:79" s="260" customFormat="1" x14ac:dyDescent="0.25">
      <c r="A393" s="257" t="str">
        <f t="shared" si="18"/>
        <v>2019Newfoundland and LabradorRegistered nurses</v>
      </c>
      <c r="B393" s="213">
        <v>2019</v>
      </c>
      <c r="C393" s="213"/>
      <c r="D393" s="213"/>
      <c r="E393" s="209" t="s">
        <v>14</v>
      </c>
      <c r="F393" s="209" t="s">
        <v>7</v>
      </c>
      <c r="G393" s="214">
        <v>5771</v>
      </c>
      <c r="H393" s="214">
        <v>366</v>
      </c>
      <c r="I393" s="268" t="s">
        <v>233</v>
      </c>
      <c r="J393" s="214">
        <v>5405</v>
      </c>
      <c r="K393" s="214">
        <v>263</v>
      </c>
      <c r="L393" s="214">
        <v>76</v>
      </c>
      <c r="M393" s="214">
        <v>27</v>
      </c>
      <c r="N393" s="264">
        <v>0</v>
      </c>
      <c r="O393" s="268" t="s">
        <v>233</v>
      </c>
      <c r="P393" s="268" t="s">
        <v>233</v>
      </c>
      <c r="Q393" s="268" t="s">
        <v>233</v>
      </c>
      <c r="R393" s="268" t="s">
        <v>233</v>
      </c>
      <c r="S393" s="214">
        <v>1399</v>
      </c>
      <c r="T393" s="214">
        <v>3096</v>
      </c>
      <c r="U393" s="214">
        <v>910</v>
      </c>
      <c r="V393" s="264">
        <v>0</v>
      </c>
      <c r="W393" s="214">
        <v>5674</v>
      </c>
      <c r="X393" s="214">
        <v>13</v>
      </c>
      <c r="Y393" s="214">
        <v>13</v>
      </c>
      <c r="Z393" s="214">
        <v>51</v>
      </c>
      <c r="AA393" s="214">
        <v>11</v>
      </c>
      <c r="AB393" s="214">
        <v>9</v>
      </c>
      <c r="AC393" s="214">
        <v>5406</v>
      </c>
      <c r="AD393" s="214">
        <v>365</v>
      </c>
      <c r="AE393" s="264">
        <v>0</v>
      </c>
      <c r="AF393" s="265">
        <v>42.6</v>
      </c>
      <c r="AG393" s="214">
        <v>950</v>
      </c>
      <c r="AH393" s="214">
        <v>1436</v>
      </c>
      <c r="AI393" s="214">
        <v>1525</v>
      </c>
      <c r="AJ393" s="214">
        <v>1520</v>
      </c>
      <c r="AK393" s="214">
        <v>231</v>
      </c>
      <c r="AL393" s="214">
        <v>75</v>
      </c>
      <c r="AM393" s="214">
        <v>34</v>
      </c>
      <c r="AN393" s="264">
        <v>0</v>
      </c>
      <c r="AO393" s="214"/>
      <c r="AP393" s="214"/>
      <c r="AQ393" s="214"/>
      <c r="AR393" s="214"/>
      <c r="AS393" s="264"/>
      <c r="AT393" s="214"/>
      <c r="AU393" s="214">
        <v>5702</v>
      </c>
      <c r="AV393" s="214">
        <v>69</v>
      </c>
      <c r="AW393" s="214">
        <v>0</v>
      </c>
      <c r="AX393" s="214">
        <v>1887</v>
      </c>
      <c r="AY393" s="214">
        <v>1323</v>
      </c>
      <c r="AZ393" s="214">
        <v>1516</v>
      </c>
      <c r="BA393" s="214">
        <v>1045</v>
      </c>
      <c r="BB393" s="214">
        <v>0</v>
      </c>
      <c r="BC393" s="214">
        <v>5674</v>
      </c>
      <c r="BD393" s="214">
        <v>4049</v>
      </c>
      <c r="BE393" s="214">
        <v>689</v>
      </c>
      <c r="BF393" s="214">
        <v>936</v>
      </c>
      <c r="BG393" s="214">
        <v>0</v>
      </c>
      <c r="BH393" s="214">
        <v>3875</v>
      </c>
      <c r="BI393" s="214">
        <v>792</v>
      </c>
      <c r="BJ393" s="214">
        <v>396</v>
      </c>
      <c r="BK393" s="214">
        <v>611</v>
      </c>
      <c r="BL393" s="214">
        <v>0</v>
      </c>
      <c r="BM393" s="214">
        <v>4507</v>
      </c>
      <c r="BN393" s="214">
        <v>688</v>
      </c>
      <c r="BO393" s="214">
        <v>479</v>
      </c>
      <c r="BP393" s="214">
        <v>0</v>
      </c>
      <c r="BQ393" s="214">
        <v>5089</v>
      </c>
      <c r="BR393" s="214">
        <v>336</v>
      </c>
      <c r="BS393" s="214">
        <v>222</v>
      </c>
      <c r="BT393" s="214">
        <v>27</v>
      </c>
      <c r="BU393" s="214">
        <v>0</v>
      </c>
      <c r="BV393" s="214">
        <v>4301</v>
      </c>
      <c r="BW393" s="214">
        <v>1373</v>
      </c>
      <c r="BX393" s="216">
        <v>0</v>
      </c>
      <c r="BY393" s="261">
        <f t="shared" si="19"/>
        <v>6.3420551031017153E-2</v>
      </c>
      <c r="BZ393" s="261" t="str">
        <f t="shared" si="20"/>
        <v>—</v>
      </c>
      <c r="CA393" s="267"/>
    </row>
    <row r="394" spans="1:79" s="260" customFormat="1" hidden="1" x14ac:dyDescent="0.25">
      <c r="A394" s="257" t="str">
        <f t="shared" si="18"/>
        <v>2019Prince Edward IslandRegistered nurses</v>
      </c>
      <c r="B394" s="213">
        <v>2019</v>
      </c>
      <c r="C394" s="213"/>
      <c r="D394" s="213"/>
      <c r="E394" s="209" t="s">
        <v>15</v>
      </c>
      <c r="F394" s="209" t="s">
        <v>7</v>
      </c>
      <c r="G394" s="215">
        <v>1704</v>
      </c>
      <c r="H394" s="215">
        <v>152</v>
      </c>
      <c r="I394" s="268" t="s">
        <v>233</v>
      </c>
      <c r="J394" s="215">
        <v>1552</v>
      </c>
      <c r="K394" s="215">
        <v>113</v>
      </c>
      <c r="L394" s="215">
        <v>28</v>
      </c>
      <c r="M394" s="215">
        <v>10</v>
      </c>
      <c r="N394" s="264">
        <v>1</v>
      </c>
      <c r="O394" s="268" t="s">
        <v>233</v>
      </c>
      <c r="P394" s="268" t="s">
        <v>233</v>
      </c>
      <c r="Q394" s="268" t="s">
        <v>233</v>
      </c>
      <c r="R394" s="268" t="s">
        <v>233</v>
      </c>
      <c r="S394" s="215">
        <v>392</v>
      </c>
      <c r="T394" s="215">
        <v>683</v>
      </c>
      <c r="U394" s="215">
        <v>477</v>
      </c>
      <c r="V394" s="264">
        <v>0</v>
      </c>
      <c r="W394" s="215">
        <v>1612</v>
      </c>
      <c r="X394" s="264">
        <v>1</v>
      </c>
      <c r="Y394" s="264">
        <v>1</v>
      </c>
      <c r="Z394" s="215">
        <v>6</v>
      </c>
      <c r="AA394" s="215">
        <v>27</v>
      </c>
      <c r="AB394" s="215">
        <v>57</v>
      </c>
      <c r="AC394" s="215">
        <v>1625</v>
      </c>
      <c r="AD394" s="215">
        <v>79</v>
      </c>
      <c r="AE394" s="264">
        <v>0</v>
      </c>
      <c r="AF394" s="270">
        <v>44.8</v>
      </c>
      <c r="AG394" s="215">
        <v>270</v>
      </c>
      <c r="AH394" s="215">
        <v>424</v>
      </c>
      <c r="AI394" s="215">
        <v>320</v>
      </c>
      <c r="AJ394" s="215">
        <v>433</v>
      </c>
      <c r="AK394" s="215">
        <v>142</v>
      </c>
      <c r="AL394" s="215">
        <v>85</v>
      </c>
      <c r="AM394" s="215">
        <v>29</v>
      </c>
      <c r="AN394" s="264">
        <v>1</v>
      </c>
      <c r="AO394" s="215"/>
      <c r="AP394" s="215"/>
      <c r="AQ394" s="215"/>
      <c r="AR394" s="264"/>
      <c r="AS394" s="264"/>
      <c r="AT394" s="264"/>
      <c r="AU394" s="215">
        <v>1623</v>
      </c>
      <c r="AV394" s="215">
        <v>49</v>
      </c>
      <c r="AW394" s="215">
        <v>32</v>
      </c>
      <c r="AX394" s="215">
        <v>586</v>
      </c>
      <c r="AY394" s="215">
        <v>339</v>
      </c>
      <c r="AZ394" s="215">
        <v>304</v>
      </c>
      <c r="BA394" s="215">
        <v>474</v>
      </c>
      <c r="BB394" s="264">
        <v>1</v>
      </c>
      <c r="BC394" s="215">
        <v>1612</v>
      </c>
      <c r="BD394" s="215">
        <v>852</v>
      </c>
      <c r="BE394" s="215">
        <v>541</v>
      </c>
      <c r="BF394" s="215">
        <v>219</v>
      </c>
      <c r="BG394" s="264">
        <v>0</v>
      </c>
      <c r="BH394" s="215">
        <v>967</v>
      </c>
      <c r="BI394" s="215">
        <v>71</v>
      </c>
      <c r="BJ394" s="215">
        <v>204</v>
      </c>
      <c r="BK394" s="215">
        <v>370</v>
      </c>
      <c r="BL394" s="215">
        <v>0</v>
      </c>
      <c r="BM394" s="215">
        <v>1196</v>
      </c>
      <c r="BN394" s="215">
        <v>110</v>
      </c>
      <c r="BO394" s="215">
        <v>306</v>
      </c>
      <c r="BP394" s="215">
        <v>0</v>
      </c>
      <c r="BQ394" s="215">
        <v>1404</v>
      </c>
      <c r="BR394" s="215">
        <v>149</v>
      </c>
      <c r="BS394" s="215">
        <v>54</v>
      </c>
      <c r="BT394" s="264">
        <v>5</v>
      </c>
      <c r="BU394" s="215">
        <v>0</v>
      </c>
      <c r="BV394" s="215">
        <v>1151</v>
      </c>
      <c r="BW394" s="215">
        <v>460</v>
      </c>
      <c r="BX394" s="266">
        <v>1</v>
      </c>
      <c r="BY394" s="261">
        <f t="shared" si="19"/>
        <v>8.9201877934272297E-2</v>
      </c>
      <c r="BZ394" s="261" t="str">
        <f t="shared" si="20"/>
        <v>—</v>
      </c>
      <c r="CA394" s="267"/>
    </row>
    <row r="395" spans="1:79" s="260" customFormat="1" hidden="1" x14ac:dyDescent="0.25">
      <c r="A395" s="257" t="str">
        <f t="shared" si="18"/>
        <v>2019Nova ScotiaRegistered nurses</v>
      </c>
      <c r="B395" s="213">
        <v>2019</v>
      </c>
      <c r="C395" s="213"/>
      <c r="D395" s="213"/>
      <c r="E395" s="209" t="s">
        <v>16</v>
      </c>
      <c r="F395" s="209" t="s">
        <v>7</v>
      </c>
      <c r="G395" s="215">
        <v>9508</v>
      </c>
      <c r="H395" s="215">
        <v>858</v>
      </c>
      <c r="I395" s="268" t="s">
        <v>233</v>
      </c>
      <c r="J395" s="215">
        <v>8650</v>
      </c>
      <c r="K395" s="215">
        <v>615</v>
      </c>
      <c r="L395" s="215">
        <v>195</v>
      </c>
      <c r="M395" s="215">
        <v>48</v>
      </c>
      <c r="N395" s="264">
        <v>0</v>
      </c>
      <c r="O395" s="268" t="s">
        <v>233</v>
      </c>
      <c r="P395" s="268" t="s">
        <v>233</v>
      </c>
      <c r="Q395" s="268" t="s">
        <v>233</v>
      </c>
      <c r="R395" s="268" t="s">
        <v>233</v>
      </c>
      <c r="S395" s="215">
        <v>2244</v>
      </c>
      <c r="T395" s="215">
        <v>3694</v>
      </c>
      <c r="U395" s="215">
        <v>2712</v>
      </c>
      <c r="V395" s="264">
        <v>0</v>
      </c>
      <c r="W395" s="215">
        <v>9061</v>
      </c>
      <c r="X395" s="264">
        <v>8</v>
      </c>
      <c r="Y395" s="264">
        <v>0</v>
      </c>
      <c r="Z395" s="215">
        <v>16</v>
      </c>
      <c r="AA395" s="264">
        <v>0</v>
      </c>
      <c r="AB395" s="215">
        <v>423</v>
      </c>
      <c r="AC395" s="215">
        <v>8903</v>
      </c>
      <c r="AD395" s="215">
        <v>605</v>
      </c>
      <c r="AE395" s="264">
        <v>0</v>
      </c>
      <c r="AF395" s="270">
        <v>44.6</v>
      </c>
      <c r="AG395" s="215">
        <v>1688</v>
      </c>
      <c r="AH395" s="215">
        <v>2145</v>
      </c>
      <c r="AI395" s="215">
        <v>1744</v>
      </c>
      <c r="AJ395" s="215">
        <v>2519</v>
      </c>
      <c r="AK395" s="215">
        <v>908</v>
      </c>
      <c r="AL395" s="215">
        <v>384</v>
      </c>
      <c r="AM395" s="215">
        <v>120</v>
      </c>
      <c r="AN395" s="264">
        <v>0</v>
      </c>
      <c r="AO395" s="215"/>
      <c r="AP395" s="215"/>
      <c r="AQ395" s="215"/>
      <c r="AR395" s="215"/>
      <c r="AS395" s="264"/>
      <c r="AT395" s="264"/>
      <c r="AU395" s="215">
        <v>9106</v>
      </c>
      <c r="AV395" s="215">
        <v>402</v>
      </c>
      <c r="AW395" s="215">
        <v>0</v>
      </c>
      <c r="AX395" s="215">
        <v>3382</v>
      </c>
      <c r="AY395" s="215">
        <v>1701</v>
      </c>
      <c r="AZ395" s="215">
        <v>1624</v>
      </c>
      <c r="BA395" s="215">
        <v>2801</v>
      </c>
      <c r="BB395" s="264">
        <v>0</v>
      </c>
      <c r="BC395" s="215">
        <v>9061</v>
      </c>
      <c r="BD395" s="215">
        <v>6169</v>
      </c>
      <c r="BE395" s="264">
        <v>1766</v>
      </c>
      <c r="BF395" s="215">
        <v>1124</v>
      </c>
      <c r="BG395" s="264">
        <v>2</v>
      </c>
      <c r="BH395" s="215">
        <v>6181</v>
      </c>
      <c r="BI395" s="215">
        <v>951</v>
      </c>
      <c r="BJ395" s="215">
        <v>960</v>
      </c>
      <c r="BK395" s="215">
        <v>969</v>
      </c>
      <c r="BL395" s="215">
        <v>0</v>
      </c>
      <c r="BM395" s="215">
        <v>7049</v>
      </c>
      <c r="BN395" s="215">
        <v>781</v>
      </c>
      <c r="BO395" s="215">
        <v>1231</v>
      </c>
      <c r="BP395" s="215">
        <v>0</v>
      </c>
      <c r="BQ395" s="215">
        <v>8198</v>
      </c>
      <c r="BR395" s="215">
        <v>409</v>
      </c>
      <c r="BS395" s="215">
        <v>379</v>
      </c>
      <c r="BT395" s="215">
        <v>75</v>
      </c>
      <c r="BU395" s="215">
        <v>0</v>
      </c>
      <c r="BV395" s="215">
        <v>6892</v>
      </c>
      <c r="BW395" s="215">
        <v>2159</v>
      </c>
      <c r="BX395" s="271">
        <v>10</v>
      </c>
      <c r="BY395" s="261">
        <f t="shared" si="19"/>
        <v>9.0239798064787546E-2</v>
      </c>
      <c r="BZ395" s="261" t="str">
        <f t="shared" si="20"/>
        <v>—</v>
      </c>
      <c r="CA395" s="267"/>
    </row>
    <row r="396" spans="1:79" s="260" customFormat="1" hidden="1" x14ac:dyDescent="0.25">
      <c r="A396" s="257" t="str">
        <f t="shared" si="18"/>
        <v>2019New BrunswickRegistered nurses</v>
      </c>
      <c r="B396" s="213">
        <v>2019</v>
      </c>
      <c r="C396" s="213"/>
      <c r="D396" s="213"/>
      <c r="E396" s="209" t="s">
        <v>17</v>
      </c>
      <c r="F396" s="209" t="s">
        <v>7</v>
      </c>
      <c r="G396" s="214">
        <v>8019</v>
      </c>
      <c r="H396" s="214">
        <v>536</v>
      </c>
      <c r="I396" s="268" t="s">
        <v>233</v>
      </c>
      <c r="J396" s="214">
        <v>7483</v>
      </c>
      <c r="K396" s="214">
        <v>389</v>
      </c>
      <c r="L396" s="214">
        <v>110</v>
      </c>
      <c r="M396" s="214">
        <v>37</v>
      </c>
      <c r="N396" s="264">
        <v>0</v>
      </c>
      <c r="O396" s="268" t="s">
        <v>233</v>
      </c>
      <c r="P396" s="268" t="s">
        <v>233</v>
      </c>
      <c r="Q396" s="268" t="s">
        <v>233</v>
      </c>
      <c r="R396" s="268" t="s">
        <v>233</v>
      </c>
      <c r="S396" s="214">
        <v>1612</v>
      </c>
      <c r="T396" s="214">
        <v>3855</v>
      </c>
      <c r="U396" s="214">
        <v>2016</v>
      </c>
      <c r="V396" s="264">
        <v>0</v>
      </c>
      <c r="W396" s="214">
        <v>7749</v>
      </c>
      <c r="X396" s="214">
        <v>4</v>
      </c>
      <c r="Y396" s="214">
        <v>0</v>
      </c>
      <c r="Z396" s="214">
        <v>16</v>
      </c>
      <c r="AA396" s="214">
        <v>69</v>
      </c>
      <c r="AB396" s="214">
        <v>181</v>
      </c>
      <c r="AC396" s="214">
        <v>7554</v>
      </c>
      <c r="AD396" s="214">
        <v>465</v>
      </c>
      <c r="AE396" s="214">
        <v>0</v>
      </c>
      <c r="AF396" s="265">
        <v>45</v>
      </c>
      <c r="AG396" s="214">
        <v>1059</v>
      </c>
      <c r="AH396" s="214">
        <v>1887</v>
      </c>
      <c r="AI396" s="214">
        <v>1782</v>
      </c>
      <c r="AJ396" s="214">
        <v>2336</v>
      </c>
      <c r="AK396" s="214">
        <v>617</v>
      </c>
      <c r="AL396" s="214">
        <v>264</v>
      </c>
      <c r="AM396" s="214">
        <v>74</v>
      </c>
      <c r="AN396" s="264">
        <v>0</v>
      </c>
      <c r="AO396" s="214"/>
      <c r="AP396" s="214"/>
      <c r="AQ396" s="214"/>
      <c r="AR396" s="214"/>
      <c r="AS396" s="264"/>
      <c r="AT396" s="214"/>
      <c r="AU396" s="214">
        <v>7889</v>
      </c>
      <c r="AV396" s="214">
        <v>130</v>
      </c>
      <c r="AW396" s="214">
        <v>0</v>
      </c>
      <c r="AX396" s="214">
        <v>2322</v>
      </c>
      <c r="AY396" s="214">
        <v>1767</v>
      </c>
      <c r="AZ396" s="214">
        <v>1825</v>
      </c>
      <c r="BA396" s="214">
        <v>2105</v>
      </c>
      <c r="BB396" s="214">
        <v>0</v>
      </c>
      <c r="BC396" s="214">
        <v>7749</v>
      </c>
      <c r="BD396" s="214">
        <v>4897</v>
      </c>
      <c r="BE396" s="214">
        <v>1878</v>
      </c>
      <c r="BF396" s="214">
        <v>974</v>
      </c>
      <c r="BG396" s="214">
        <v>0</v>
      </c>
      <c r="BH396" s="214">
        <v>5201</v>
      </c>
      <c r="BI396" s="214">
        <v>943</v>
      </c>
      <c r="BJ396" s="214">
        <v>855</v>
      </c>
      <c r="BK396" s="214">
        <v>750</v>
      </c>
      <c r="BL396" s="214">
        <v>0</v>
      </c>
      <c r="BM396" s="214">
        <v>6190</v>
      </c>
      <c r="BN396" s="214">
        <v>964</v>
      </c>
      <c r="BO396" s="214">
        <v>595</v>
      </c>
      <c r="BP396" s="214">
        <v>0</v>
      </c>
      <c r="BQ396" s="214">
        <v>6925</v>
      </c>
      <c r="BR396" s="214">
        <v>482</v>
      </c>
      <c r="BS396" s="214">
        <v>308</v>
      </c>
      <c r="BT396" s="214">
        <v>34</v>
      </c>
      <c r="BU396" s="214">
        <v>0</v>
      </c>
      <c r="BV396" s="214">
        <v>6196</v>
      </c>
      <c r="BW396" s="214">
        <v>1553</v>
      </c>
      <c r="BX396" s="216">
        <v>0</v>
      </c>
      <c r="BY396" s="261">
        <f t="shared" si="19"/>
        <v>6.6841252026437217E-2</v>
      </c>
      <c r="BZ396" s="261" t="str">
        <f t="shared" si="20"/>
        <v>—</v>
      </c>
      <c r="CA396" s="267"/>
    </row>
    <row r="397" spans="1:79" s="260" customFormat="1" hidden="1" x14ac:dyDescent="0.25">
      <c r="A397" s="257" t="str">
        <f t="shared" si="18"/>
        <v>2019QuebecRegistered nurses</v>
      </c>
      <c r="B397" s="213">
        <v>2019</v>
      </c>
      <c r="C397" s="213"/>
      <c r="D397" s="213"/>
      <c r="E397" s="259" t="s">
        <v>18</v>
      </c>
      <c r="F397" s="209" t="s">
        <v>7</v>
      </c>
      <c r="G397" s="214">
        <v>72695</v>
      </c>
      <c r="H397" s="214">
        <v>5173</v>
      </c>
      <c r="I397" s="268" t="s">
        <v>233</v>
      </c>
      <c r="J397" s="214">
        <v>67522</v>
      </c>
      <c r="K397" s="214">
        <v>3635</v>
      </c>
      <c r="L397" s="214">
        <v>1324</v>
      </c>
      <c r="M397" s="214">
        <v>214</v>
      </c>
      <c r="N397" s="264">
        <v>0</v>
      </c>
      <c r="O397" s="268" t="s">
        <v>233</v>
      </c>
      <c r="P397" s="268" t="s">
        <v>233</v>
      </c>
      <c r="Q397" s="268" t="s">
        <v>233</v>
      </c>
      <c r="R397" s="268" t="s">
        <v>233</v>
      </c>
      <c r="S397" s="214">
        <v>19341</v>
      </c>
      <c r="T397" s="214">
        <v>36275</v>
      </c>
      <c r="U397" s="214">
        <v>11906</v>
      </c>
      <c r="V397" s="264">
        <v>0</v>
      </c>
      <c r="W397" s="214">
        <v>70217</v>
      </c>
      <c r="X397" s="214">
        <v>387</v>
      </c>
      <c r="Y397" s="214">
        <v>0</v>
      </c>
      <c r="Z397" s="214">
        <v>1211</v>
      </c>
      <c r="AA397" s="214">
        <v>0</v>
      </c>
      <c r="AB397" s="214">
        <v>880</v>
      </c>
      <c r="AC397" s="214">
        <v>64369</v>
      </c>
      <c r="AD397" s="214">
        <v>8326</v>
      </c>
      <c r="AE397" s="264">
        <v>0</v>
      </c>
      <c r="AF397" s="265">
        <v>41.7</v>
      </c>
      <c r="AG397" s="214">
        <v>13625</v>
      </c>
      <c r="AH397" s="214">
        <v>20063</v>
      </c>
      <c r="AI397" s="214">
        <v>18243</v>
      </c>
      <c r="AJ397" s="214">
        <v>15685</v>
      </c>
      <c r="AK397" s="214">
        <v>3252</v>
      </c>
      <c r="AL397" s="214">
        <v>1262</v>
      </c>
      <c r="AM397" s="214">
        <v>565</v>
      </c>
      <c r="AN397" s="264">
        <v>0</v>
      </c>
      <c r="AO397" s="214"/>
      <c r="AP397" s="214"/>
      <c r="AQ397" s="214"/>
      <c r="AR397" s="214"/>
      <c r="AS397" s="264"/>
      <c r="AT397" s="264"/>
      <c r="AU397" s="214">
        <v>68186</v>
      </c>
      <c r="AV397" s="214">
        <v>4509</v>
      </c>
      <c r="AW397" s="214">
        <v>0</v>
      </c>
      <c r="AX397" s="214">
        <v>26816</v>
      </c>
      <c r="AY397" s="214">
        <v>19991</v>
      </c>
      <c r="AZ397" s="214">
        <v>14505</v>
      </c>
      <c r="BA397" s="214">
        <v>11383</v>
      </c>
      <c r="BB397" s="264">
        <v>0</v>
      </c>
      <c r="BC397" s="214">
        <v>70217</v>
      </c>
      <c r="BD397" s="214">
        <v>41724</v>
      </c>
      <c r="BE397" s="214">
        <v>23947</v>
      </c>
      <c r="BF397" s="214">
        <v>4545</v>
      </c>
      <c r="BG397" s="264">
        <v>1</v>
      </c>
      <c r="BH397" s="214">
        <v>44151</v>
      </c>
      <c r="BI397" s="214">
        <v>9105</v>
      </c>
      <c r="BJ397" s="214">
        <v>8608</v>
      </c>
      <c r="BK397" s="214">
        <v>8353</v>
      </c>
      <c r="BL397" s="214">
        <v>0</v>
      </c>
      <c r="BM397" s="214">
        <v>60056</v>
      </c>
      <c r="BN397" s="214">
        <v>5394</v>
      </c>
      <c r="BO397" s="214">
        <v>4767</v>
      </c>
      <c r="BP397" s="214">
        <v>0</v>
      </c>
      <c r="BQ397" s="214">
        <v>61585</v>
      </c>
      <c r="BR397" s="214">
        <v>5394</v>
      </c>
      <c r="BS397" s="214">
        <v>2448</v>
      </c>
      <c r="BT397" s="214">
        <v>790</v>
      </c>
      <c r="BU397" s="264">
        <v>0</v>
      </c>
      <c r="BV397" s="214">
        <v>63202</v>
      </c>
      <c r="BW397" s="214">
        <v>7004</v>
      </c>
      <c r="BX397" s="216">
        <v>11</v>
      </c>
      <c r="BY397" s="261">
        <f t="shared" si="19"/>
        <v>7.116032739528165E-2</v>
      </c>
      <c r="BZ397" s="261" t="str">
        <f t="shared" si="20"/>
        <v>—</v>
      </c>
      <c r="CA397" s="267"/>
    </row>
    <row r="398" spans="1:79" s="260" customFormat="1" hidden="1" x14ac:dyDescent="0.25">
      <c r="A398" s="257" t="str">
        <f t="shared" si="18"/>
        <v>2019OntarioRegistered nurses</v>
      </c>
      <c r="B398" s="213">
        <v>2019</v>
      </c>
      <c r="C398" s="213"/>
      <c r="D398" s="213"/>
      <c r="E398" s="259" t="s">
        <v>19</v>
      </c>
      <c r="F398" s="209" t="s">
        <v>7</v>
      </c>
      <c r="G398" s="214">
        <v>103877</v>
      </c>
      <c r="H398" s="214">
        <v>6275</v>
      </c>
      <c r="I398" s="268" t="s">
        <v>233</v>
      </c>
      <c r="J398" s="214">
        <v>97602</v>
      </c>
      <c r="K398" s="214">
        <v>5002</v>
      </c>
      <c r="L398" s="214">
        <v>1123</v>
      </c>
      <c r="M398" s="214">
        <v>150</v>
      </c>
      <c r="N398" s="264">
        <v>0</v>
      </c>
      <c r="O398" s="268" t="s">
        <v>233</v>
      </c>
      <c r="P398" s="268" t="s">
        <v>233</v>
      </c>
      <c r="Q398" s="268" t="s">
        <v>233</v>
      </c>
      <c r="R398" s="268" t="s">
        <v>233</v>
      </c>
      <c r="S398" s="214">
        <v>23406</v>
      </c>
      <c r="T398" s="214">
        <v>44495</v>
      </c>
      <c r="U398" s="214">
        <v>29701</v>
      </c>
      <c r="V398" s="264">
        <v>0</v>
      </c>
      <c r="W398" s="214">
        <v>97575</v>
      </c>
      <c r="X398" s="264">
        <v>421</v>
      </c>
      <c r="Y398" s="214">
        <v>243</v>
      </c>
      <c r="Z398" s="214">
        <v>2148</v>
      </c>
      <c r="AA398" s="214">
        <v>1373</v>
      </c>
      <c r="AB398" s="214">
        <v>2117</v>
      </c>
      <c r="AC398" s="214">
        <v>96000</v>
      </c>
      <c r="AD398" s="214">
        <v>7876</v>
      </c>
      <c r="AE398" s="264">
        <v>1</v>
      </c>
      <c r="AF398" s="265">
        <v>45.2</v>
      </c>
      <c r="AG398" s="214">
        <v>15289</v>
      </c>
      <c r="AH398" s="214">
        <v>24243</v>
      </c>
      <c r="AI398" s="214">
        <v>22028</v>
      </c>
      <c r="AJ398" s="214">
        <v>25691</v>
      </c>
      <c r="AK398" s="214">
        <v>9519</v>
      </c>
      <c r="AL398" s="214">
        <v>5118</v>
      </c>
      <c r="AM398" s="214">
        <v>1989</v>
      </c>
      <c r="AN398" s="264">
        <v>0</v>
      </c>
      <c r="AO398" s="214"/>
      <c r="AP398" s="214"/>
      <c r="AQ398" s="264"/>
      <c r="AR398" s="264"/>
      <c r="AS398" s="264"/>
      <c r="AT398" s="264"/>
      <c r="AU398" s="214">
        <v>92027</v>
      </c>
      <c r="AV398" s="214">
        <v>11756</v>
      </c>
      <c r="AW398" s="214">
        <v>94</v>
      </c>
      <c r="AX398" s="214">
        <v>33732</v>
      </c>
      <c r="AY398" s="214">
        <v>21024</v>
      </c>
      <c r="AZ398" s="214">
        <v>21857</v>
      </c>
      <c r="BA398" s="214">
        <v>27231</v>
      </c>
      <c r="BB398" s="264">
        <v>33</v>
      </c>
      <c r="BC398" s="214">
        <v>97575</v>
      </c>
      <c r="BD398" s="214">
        <v>65870</v>
      </c>
      <c r="BE398" s="214">
        <v>25375</v>
      </c>
      <c r="BF398" s="214">
        <v>6329</v>
      </c>
      <c r="BG398" s="264">
        <v>1</v>
      </c>
      <c r="BH398" s="214">
        <v>63515</v>
      </c>
      <c r="BI398" s="214">
        <v>15588</v>
      </c>
      <c r="BJ398" s="214">
        <v>7797</v>
      </c>
      <c r="BK398" s="214">
        <v>10612</v>
      </c>
      <c r="BL398" s="264">
        <v>63</v>
      </c>
      <c r="BM398" s="214">
        <v>74403</v>
      </c>
      <c r="BN398" s="214">
        <v>5478</v>
      </c>
      <c r="BO398" s="214">
        <v>17597</v>
      </c>
      <c r="BP398" s="264">
        <v>97</v>
      </c>
      <c r="BQ398" s="214">
        <v>88380</v>
      </c>
      <c r="BR398" s="214">
        <v>6774</v>
      </c>
      <c r="BS398" s="214">
        <v>2204</v>
      </c>
      <c r="BT398" s="215" t="s">
        <v>233</v>
      </c>
      <c r="BU398" s="264">
        <v>217</v>
      </c>
      <c r="BV398" s="214">
        <v>92400</v>
      </c>
      <c r="BW398" s="214">
        <v>5175</v>
      </c>
      <c r="BX398" s="216">
        <v>0</v>
      </c>
      <c r="BY398" s="261">
        <f t="shared" si="19"/>
        <v>6.0407982517785459E-2</v>
      </c>
      <c r="BZ398" s="261" t="str">
        <f t="shared" si="20"/>
        <v>—</v>
      </c>
      <c r="CA398" s="267"/>
    </row>
    <row r="399" spans="1:79" s="296" customFormat="1" hidden="1" x14ac:dyDescent="0.25">
      <c r="A399" s="257" t="str">
        <f t="shared" si="18"/>
        <v>2019ManitobaRegistered nurses</v>
      </c>
      <c r="B399" s="213">
        <v>2019</v>
      </c>
      <c r="C399" s="213"/>
      <c r="D399" s="213"/>
      <c r="E399" s="289" t="s">
        <v>20</v>
      </c>
      <c r="F399" s="289" t="s">
        <v>7</v>
      </c>
      <c r="G399" s="290">
        <v>12995</v>
      </c>
      <c r="H399" s="290">
        <v>540</v>
      </c>
      <c r="I399" s="291" t="s">
        <v>233</v>
      </c>
      <c r="J399" s="290">
        <v>12455</v>
      </c>
      <c r="K399" s="290">
        <v>411</v>
      </c>
      <c r="L399" s="290">
        <v>109</v>
      </c>
      <c r="M399" s="290">
        <v>20</v>
      </c>
      <c r="N399" s="292">
        <v>0</v>
      </c>
      <c r="O399" s="291" t="s">
        <v>233</v>
      </c>
      <c r="P399" s="291" t="s">
        <v>233</v>
      </c>
      <c r="Q399" s="291" t="s">
        <v>233</v>
      </c>
      <c r="R399" s="291" t="s">
        <v>233</v>
      </c>
      <c r="S399" s="290">
        <v>3253</v>
      </c>
      <c r="T399" s="290">
        <v>5930</v>
      </c>
      <c r="U399" s="290">
        <v>3272</v>
      </c>
      <c r="V399" s="292">
        <v>0</v>
      </c>
      <c r="W399" s="293">
        <v>3963</v>
      </c>
      <c r="X399" s="293">
        <v>22</v>
      </c>
      <c r="Y399" s="293">
        <v>18</v>
      </c>
      <c r="Z399" s="293">
        <v>14</v>
      </c>
      <c r="AA399" s="293">
        <v>18</v>
      </c>
      <c r="AB399" s="293">
        <v>8960</v>
      </c>
      <c r="AC399" s="290">
        <v>11492</v>
      </c>
      <c r="AD399" s="290">
        <v>1166</v>
      </c>
      <c r="AE399" s="292">
        <v>337</v>
      </c>
      <c r="AF399" s="294">
        <v>45.3</v>
      </c>
      <c r="AG399" s="290">
        <v>1744</v>
      </c>
      <c r="AH399" s="290">
        <v>3501</v>
      </c>
      <c r="AI399" s="290">
        <v>2887</v>
      </c>
      <c r="AJ399" s="290">
        <v>3122</v>
      </c>
      <c r="AK399" s="290">
        <v>1129</v>
      </c>
      <c r="AL399" s="290">
        <v>467</v>
      </c>
      <c r="AM399" s="290">
        <v>145</v>
      </c>
      <c r="AN399" s="292">
        <v>0</v>
      </c>
      <c r="AO399" s="214"/>
      <c r="AP399" s="214"/>
      <c r="AQ399" s="214"/>
      <c r="AR399" s="214"/>
      <c r="AS399" s="264"/>
      <c r="AT399" s="264"/>
      <c r="AU399" s="290">
        <v>11673</v>
      </c>
      <c r="AV399" s="290">
        <v>1321</v>
      </c>
      <c r="AW399" s="292">
        <v>1</v>
      </c>
      <c r="AX399" s="290">
        <v>4250</v>
      </c>
      <c r="AY399" s="290">
        <v>3167</v>
      </c>
      <c r="AZ399" s="290">
        <v>2602</v>
      </c>
      <c r="BA399" s="290">
        <v>2976</v>
      </c>
      <c r="BB399" s="292">
        <v>0</v>
      </c>
      <c r="BC399" s="282" t="s">
        <v>233</v>
      </c>
      <c r="BD399" s="282" t="s">
        <v>233</v>
      </c>
      <c r="BE399" s="282" t="s">
        <v>233</v>
      </c>
      <c r="BF399" s="282" t="s">
        <v>233</v>
      </c>
      <c r="BG399" s="282" t="s">
        <v>233</v>
      </c>
      <c r="BH399" s="282" t="s">
        <v>233</v>
      </c>
      <c r="BI399" s="282" t="s">
        <v>233</v>
      </c>
      <c r="BJ399" s="282" t="s">
        <v>233</v>
      </c>
      <c r="BK399" s="282" t="s">
        <v>233</v>
      </c>
      <c r="BL399" s="282" t="s">
        <v>233</v>
      </c>
      <c r="BM399" s="282" t="s">
        <v>233</v>
      </c>
      <c r="BN399" s="282" t="s">
        <v>233</v>
      </c>
      <c r="BO399" s="282" t="s">
        <v>233</v>
      </c>
      <c r="BP399" s="282" t="s">
        <v>233</v>
      </c>
      <c r="BQ399" s="282" t="s">
        <v>233</v>
      </c>
      <c r="BR399" s="282" t="s">
        <v>233</v>
      </c>
      <c r="BS399" s="282" t="s">
        <v>233</v>
      </c>
      <c r="BT399" s="282" t="s">
        <v>233</v>
      </c>
      <c r="BU399" s="282" t="s">
        <v>233</v>
      </c>
      <c r="BV399" s="282" t="s">
        <v>233</v>
      </c>
      <c r="BW399" s="282" t="s">
        <v>233</v>
      </c>
      <c r="BX399" s="282" t="s">
        <v>233</v>
      </c>
      <c r="BY399" s="261">
        <f>IF(H399="†", "†", IF(H399="—","—", H399/SUM(H399+J399)))</f>
        <v>4.1554444016929586E-2</v>
      </c>
      <c r="BZ399" s="261" t="str">
        <f>IF(I399="†", "†", IF(I399="—","—", I399/SUM(I399+K399)))</f>
        <v>—</v>
      </c>
      <c r="CA399" s="295"/>
    </row>
    <row r="400" spans="1:79" s="260" customFormat="1" hidden="1" x14ac:dyDescent="0.25">
      <c r="A400" s="257" t="str">
        <f t="shared" si="18"/>
        <v>2019SaskatchewanRegistered nurses</v>
      </c>
      <c r="B400" s="213">
        <v>2019</v>
      </c>
      <c r="C400" s="213"/>
      <c r="D400" s="213"/>
      <c r="E400" s="259" t="s">
        <v>21</v>
      </c>
      <c r="F400" s="209" t="s">
        <v>7</v>
      </c>
      <c r="G400" s="214">
        <v>10940</v>
      </c>
      <c r="H400" s="214">
        <v>736</v>
      </c>
      <c r="I400" s="268" t="s">
        <v>233</v>
      </c>
      <c r="J400" s="214">
        <v>10204</v>
      </c>
      <c r="K400" s="214">
        <v>605</v>
      </c>
      <c r="L400" s="214">
        <v>108</v>
      </c>
      <c r="M400" s="214">
        <v>23</v>
      </c>
      <c r="N400" s="264">
        <v>0</v>
      </c>
      <c r="O400" s="268" t="s">
        <v>233</v>
      </c>
      <c r="P400" s="268" t="s">
        <v>233</v>
      </c>
      <c r="Q400" s="268" t="s">
        <v>233</v>
      </c>
      <c r="R400" s="268" t="s">
        <v>233</v>
      </c>
      <c r="S400" s="214">
        <v>3295</v>
      </c>
      <c r="T400" s="214">
        <v>4581</v>
      </c>
      <c r="U400" s="214">
        <v>2328</v>
      </c>
      <c r="V400" s="264">
        <v>0</v>
      </c>
      <c r="W400" s="214">
        <v>10637</v>
      </c>
      <c r="X400" s="214">
        <v>94</v>
      </c>
      <c r="Y400" s="214">
        <v>11</v>
      </c>
      <c r="Z400" s="214">
        <v>164</v>
      </c>
      <c r="AA400" s="214">
        <v>13</v>
      </c>
      <c r="AB400" s="214">
        <v>21</v>
      </c>
      <c r="AC400" s="214">
        <v>10143</v>
      </c>
      <c r="AD400" s="214">
        <v>797</v>
      </c>
      <c r="AE400" s="264">
        <v>0</v>
      </c>
      <c r="AF400" s="265">
        <v>42</v>
      </c>
      <c r="AG400" s="214">
        <v>2102</v>
      </c>
      <c r="AH400" s="214">
        <v>3368</v>
      </c>
      <c r="AI400" s="214">
        <v>2112</v>
      </c>
      <c r="AJ400" s="214">
        <v>2107</v>
      </c>
      <c r="AK400" s="214">
        <v>763</v>
      </c>
      <c r="AL400" s="214">
        <v>374</v>
      </c>
      <c r="AM400" s="214">
        <v>114</v>
      </c>
      <c r="AN400" s="264">
        <v>0</v>
      </c>
      <c r="AO400" s="214"/>
      <c r="AP400" s="214"/>
      <c r="AQ400" s="214"/>
      <c r="AR400" s="214"/>
      <c r="AS400" s="264"/>
      <c r="AT400" s="264"/>
      <c r="AU400" s="214">
        <v>9999</v>
      </c>
      <c r="AV400" s="214">
        <v>941</v>
      </c>
      <c r="AW400" s="214">
        <v>0</v>
      </c>
      <c r="AX400" s="214">
        <v>4556</v>
      </c>
      <c r="AY400" s="214">
        <v>2410</v>
      </c>
      <c r="AZ400" s="214">
        <v>1828</v>
      </c>
      <c r="BA400" s="214">
        <v>2146</v>
      </c>
      <c r="BB400" s="264">
        <v>0</v>
      </c>
      <c r="BC400" s="214">
        <v>10637</v>
      </c>
      <c r="BD400" s="214">
        <v>6250</v>
      </c>
      <c r="BE400" s="214">
        <v>2913</v>
      </c>
      <c r="BF400" s="214">
        <v>1474</v>
      </c>
      <c r="BG400" s="264">
        <v>0</v>
      </c>
      <c r="BH400" s="214">
        <v>6512</v>
      </c>
      <c r="BI400" s="214">
        <v>1749</v>
      </c>
      <c r="BJ400" s="214">
        <v>1037</v>
      </c>
      <c r="BK400" s="214">
        <v>1202</v>
      </c>
      <c r="BL400" s="264">
        <v>137</v>
      </c>
      <c r="BM400" s="214">
        <v>8571</v>
      </c>
      <c r="BN400" s="214">
        <v>488</v>
      </c>
      <c r="BO400" s="214">
        <v>1443</v>
      </c>
      <c r="BP400" s="264">
        <v>135</v>
      </c>
      <c r="BQ400" s="214">
        <v>9770</v>
      </c>
      <c r="BR400" s="214">
        <v>215</v>
      </c>
      <c r="BS400" s="214">
        <v>481</v>
      </c>
      <c r="BT400" s="214">
        <v>34</v>
      </c>
      <c r="BU400" s="264">
        <v>137</v>
      </c>
      <c r="BV400" s="214">
        <v>8708</v>
      </c>
      <c r="BW400" s="214">
        <v>1908</v>
      </c>
      <c r="BX400" s="266">
        <v>21</v>
      </c>
      <c r="BY400" s="261">
        <f t="shared" si="19"/>
        <v>6.7276051188299824E-2</v>
      </c>
      <c r="BZ400" s="261" t="str">
        <f t="shared" si="20"/>
        <v>—</v>
      </c>
      <c r="CA400" s="267"/>
    </row>
    <row r="401" spans="1:79" s="260" customFormat="1" hidden="1" x14ac:dyDescent="0.25">
      <c r="A401" s="257" t="str">
        <f t="shared" si="18"/>
        <v>2019AlbertaRegistered nurses</v>
      </c>
      <c r="B401" s="213">
        <v>2019</v>
      </c>
      <c r="C401" s="213"/>
      <c r="D401" s="213"/>
      <c r="E401" s="259" t="s">
        <v>22</v>
      </c>
      <c r="F401" s="209" t="s">
        <v>7</v>
      </c>
      <c r="G401" s="214">
        <v>35907</v>
      </c>
      <c r="H401" s="214">
        <v>2459</v>
      </c>
      <c r="I401" s="268" t="s">
        <v>233</v>
      </c>
      <c r="J401" s="214">
        <v>33448</v>
      </c>
      <c r="K401" s="214">
        <v>1738</v>
      </c>
      <c r="L401" s="214">
        <v>613</v>
      </c>
      <c r="M401" s="214">
        <v>108</v>
      </c>
      <c r="N401" s="264">
        <v>0</v>
      </c>
      <c r="O401" s="268" t="s">
        <v>233</v>
      </c>
      <c r="P401" s="268" t="s">
        <v>233</v>
      </c>
      <c r="Q401" s="268" t="s">
        <v>233</v>
      </c>
      <c r="R401" s="268" t="s">
        <v>233</v>
      </c>
      <c r="S401" s="214">
        <v>9342</v>
      </c>
      <c r="T401" s="214">
        <v>16313</v>
      </c>
      <c r="U401" s="214">
        <v>7793</v>
      </c>
      <c r="V401" s="264">
        <v>0</v>
      </c>
      <c r="W401" s="214">
        <v>34372</v>
      </c>
      <c r="X401" s="214">
        <v>122</v>
      </c>
      <c r="Y401" s="264">
        <v>50</v>
      </c>
      <c r="Z401" s="214">
        <v>24</v>
      </c>
      <c r="AA401" s="264">
        <v>2</v>
      </c>
      <c r="AB401" s="214">
        <v>1337</v>
      </c>
      <c r="AC401" s="214">
        <v>33400</v>
      </c>
      <c r="AD401" s="214">
        <v>2507</v>
      </c>
      <c r="AE401" s="264">
        <v>0</v>
      </c>
      <c r="AF401" s="265">
        <v>43</v>
      </c>
      <c r="AG401" s="214">
        <v>5636</v>
      </c>
      <c r="AH401" s="214">
        <v>10748</v>
      </c>
      <c r="AI401" s="214">
        <v>7969</v>
      </c>
      <c r="AJ401" s="214">
        <v>7129</v>
      </c>
      <c r="AK401" s="214">
        <v>2728</v>
      </c>
      <c r="AL401" s="214">
        <v>1308</v>
      </c>
      <c r="AM401" s="214">
        <v>389</v>
      </c>
      <c r="AN401" s="264">
        <v>0</v>
      </c>
      <c r="AO401" s="214"/>
      <c r="AP401" s="214"/>
      <c r="AQ401" s="214"/>
      <c r="AR401" s="214"/>
      <c r="AS401" s="264"/>
      <c r="AT401" s="264"/>
      <c r="AU401" s="214">
        <v>32311</v>
      </c>
      <c r="AV401" s="214">
        <v>3589</v>
      </c>
      <c r="AW401" s="214">
        <v>7</v>
      </c>
      <c r="AX401" s="214">
        <v>13231</v>
      </c>
      <c r="AY401" s="214">
        <v>9285</v>
      </c>
      <c r="AZ401" s="214">
        <v>6405</v>
      </c>
      <c r="BA401" s="214">
        <v>6986</v>
      </c>
      <c r="BB401" s="264">
        <v>0</v>
      </c>
      <c r="BC401" s="214">
        <v>34372</v>
      </c>
      <c r="BD401" s="214">
        <v>15940</v>
      </c>
      <c r="BE401" s="214">
        <v>14603</v>
      </c>
      <c r="BF401" s="214">
        <v>3828</v>
      </c>
      <c r="BG401" s="214">
        <v>1</v>
      </c>
      <c r="BH401" s="214">
        <v>21943</v>
      </c>
      <c r="BI401" s="214">
        <v>6099</v>
      </c>
      <c r="BJ401" s="214">
        <v>2285</v>
      </c>
      <c r="BK401" s="214">
        <v>4045</v>
      </c>
      <c r="BL401" s="264">
        <v>0</v>
      </c>
      <c r="BM401" s="214">
        <v>27269</v>
      </c>
      <c r="BN401" s="214">
        <v>2751</v>
      </c>
      <c r="BO401" s="214">
        <v>4352</v>
      </c>
      <c r="BP401" s="214">
        <v>0</v>
      </c>
      <c r="BQ401" s="214">
        <v>32104</v>
      </c>
      <c r="BR401" s="214">
        <v>958</v>
      </c>
      <c r="BS401" s="214">
        <v>1111</v>
      </c>
      <c r="BT401" s="214">
        <v>198</v>
      </c>
      <c r="BU401" s="214">
        <v>1</v>
      </c>
      <c r="BV401" s="214">
        <v>31031</v>
      </c>
      <c r="BW401" s="214">
        <v>3340</v>
      </c>
      <c r="BX401" s="216">
        <v>1</v>
      </c>
      <c r="BY401" s="261">
        <f t="shared" si="19"/>
        <v>6.8482468599437435E-2</v>
      </c>
      <c r="BZ401" s="261" t="str">
        <f t="shared" si="20"/>
        <v>—</v>
      </c>
      <c r="CA401" s="267"/>
    </row>
    <row r="402" spans="1:79" s="260" customFormat="1" hidden="1" x14ac:dyDescent="0.25">
      <c r="A402" s="257" t="str">
        <f t="shared" si="18"/>
        <v>2019British ColumbiaRegistered nurses</v>
      </c>
      <c r="B402" s="213">
        <v>2019</v>
      </c>
      <c r="C402" s="213"/>
      <c r="D402" s="213"/>
      <c r="E402" s="259" t="s">
        <v>23</v>
      </c>
      <c r="F402" s="209" t="s">
        <v>7</v>
      </c>
      <c r="G402" s="214">
        <v>38041</v>
      </c>
      <c r="H402" s="214">
        <v>3253</v>
      </c>
      <c r="I402" s="268" t="s">
        <v>233</v>
      </c>
      <c r="J402" s="214">
        <v>34788</v>
      </c>
      <c r="K402" s="214">
        <v>2188</v>
      </c>
      <c r="L402" s="214">
        <v>891</v>
      </c>
      <c r="M402" s="214">
        <v>174</v>
      </c>
      <c r="N402" s="264">
        <v>0</v>
      </c>
      <c r="O402" s="268" t="s">
        <v>233</v>
      </c>
      <c r="P402" s="268" t="s">
        <v>233</v>
      </c>
      <c r="Q402" s="268" t="s">
        <v>233</v>
      </c>
      <c r="R402" s="268" t="s">
        <v>233</v>
      </c>
      <c r="S402" s="214">
        <v>9063</v>
      </c>
      <c r="T402" s="214">
        <v>16840</v>
      </c>
      <c r="U402" s="214">
        <v>8885</v>
      </c>
      <c r="V402" s="264">
        <v>0</v>
      </c>
      <c r="W402" s="214">
        <v>35516</v>
      </c>
      <c r="X402" s="214">
        <v>125</v>
      </c>
      <c r="Y402" s="214">
        <v>89</v>
      </c>
      <c r="Z402" s="214">
        <v>171</v>
      </c>
      <c r="AA402" s="214">
        <v>180</v>
      </c>
      <c r="AB402" s="214">
        <v>1960</v>
      </c>
      <c r="AC402" s="214">
        <v>34631</v>
      </c>
      <c r="AD402" s="214">
        <v>3410</v>
      </c>
      <c r="AE402" s="264">
        <v>0</v>
      </c>
      <c r="AF402" s="265">
        <v>43.6</v>
      </c>
      <c r="AG402" s="214">
        <v>5622</v>
      </c>
      <c r="AH402" s="214">
        <v>10785</v>
      </c>
      <c r="AI402" s="214">
        <v>8697</v>
      </c>
      <c r="AJ402" s="214">
        <v>7982</v>
      </c>
      <c r="AK402" s="214">
        <v>3062</v>
      </c>
      <c r="AL402" s="214">
        <v>1406</v>
      </c>
      <c r="AM402" s="214">
        <v>487</v>
      </c>
      <c r="AN402" s="264">
        <v>0</v>
      </c>
      <c r="AO402" s="214"/>
      <c r="AP402" s="214"/>
      <c r="AQ402" s="214"/>
      <c r="AR402" s="214"/>
      <c r="AS402" s="264"/>
      <c r="AT402" s="264"/>
      <c r="AU402" s="214">
        <v>32246</v>
      </c>
      <c r="AV402" s="214">
        <v>5428</v>
      </c>
      <c r="AW402" s="214">
        <v>367</v>
      </c>
      <c r="AX402" s="214">
        <v>14283</v>
      </c>
      <c r="AY402" s="214">
        <v>8537</v>
      </c>
      <c r="AZ402" s="214">
        <v>7214</v>
      </c>
      <c r="BA402" s="214">
        <v>7494</v>
      </c>
      <c r="BB402" s="214">
        <v>513</v>
      </c>
      <c r="BC402" s="214">
        <v>35516</v>
      </c>
      <c r="BD402" s="214">
        <v>19814</v>
      </c>
      <c r="BE402" s="214">
        <v>10052</v>
      </c>
      <c r="BF402" s="214">
        <v>5608</v>
      </c>
      <c r="BG402" s="264">
        <v>42</v>
      </c>
      <c r="BH402" s="214">
        <v>22992</v>
      </c>
      <c r="BI402" s="214">
        <v>5779</v>
      </c>
      <c r="BJ402" s="214">
        <v>2258</v>
      </c>
      <c r="BK402" s="214">
        <v>3633</v>
      </c>
      <c r="BL402" s="214">
        <v>854</v>
      </c>
      <c r="BM402" s="214">
        <v>27977</v>
      </c>
      <c r="BN402" s="214">
        <v>2553</v>
      </c>
      <c r="BO402" s="214">
        <v>4425</v>
      </c>
      <c r="BP402" s="214">
        <v>561</v>
      </c>
      <c r="BQ402" s="214">
        <v>31375</v>
      </c>
      <c r="BR402" s="214">
        <v>1165</v>
      </c>
      <c r="BS402" s="214">
        <v>1561</v>
      </c>
      <c r="BT402" s="264">
        <v>198</v>
      </c>
      <c r="BU402" s="214">
        <v>1217</v>
      </c>
      <c r="BV402" s="214">
        <v>33546</v>
      </c>
      <c r="BW402" s="214">
        <v>1952</v>
      </c>
      <c r="BX402" s="266">
        <v>18</v>
      </c>
      <c r="BY402" s="261">
        <f t="shared" si="19"/>
        <v>8.5512999132514922E-2</v>
      </c>
      <c r="BZ402" s="261" t="str">
        <f t="shared" si="20"/>
        <v>—</v>
      </c>
      <c r="CA402" s="267"/>
    </row>
    <row r="403" spans="1:79" s="260" customFormat="1" hidden="1" x14ac:dyDescent="0.25">
      <c r="A403" s="257" t="str">
        <f t="shared" si="18"/>
        <v>2019YukonRegistered nurses</v>
      </c>
      <c r="B403" s="213">
        <v>2019</v>
      </c>
      <c r="C403" s="213"/>
      <c r="D403" s="213"/>
      <c r="E403" s="209" t="s">
        <v>24</v>
      </c>
      <c r="F403" s="209" t="s">
        <v>7</v>
      </c>
      <c r="G403" s="214">
        <v>480</v>
      </c>
      <c r="H403" s="214">
        <v>117</v>
      </c>
      <c r="I403" s="268" t="s">
        <v>233</v>
      </c>
      <c r="J403" s="214">
        <v>363</v>
      </c>
      <c r="K403" s="214">
        <v>64</v>
      </c>
      <c r="L403" s="214">
        <v>36</v>
      </c>
      <c r="M403" s="214">
        <v>17</v>
      </c>
      <c r="N403" s="264">
        <v>0</v>
      </c>
      <c r="O403" s="268" t="s">
        <v>233</v>
      </c>
      <c r="P403" s="268" t="s">
        <v>233</v>
      </c>
      <c r="Q403" s="268" t="s">
        <v>233</v>
      </c>
      <c r="R403" s="268" t="s">
        <v>233</v>
      </c>
      <c r="S403" s="214">
        <v>102</v>
      </c>
      <c r="T403" s="214">
        <v>173</v>
      </c>
      <c r="U403" s="214">
        <v>88</v>
      </c>
      <c r="V403" s="264">
        <v>0</v>
      </c>
      <c r="W403" s="214">
        <v>476</v>
      </c>
      <c r="X403" s="264">
        <v>0</v>
      </c>
      <c r="Y403" s="264">
        <v>0</v>
      </c>
      <c r="Z403" s="215">
        <v>4</v>
      </c>
      <c r="AA403" s="264">
        <v>0</v>
      </c>
      <c r="AB403" s="214">
        <v>0</v>
      </c>
      <c r="AC403" s="214">
        <v>433</v>
      </c>
      <c r="AD403" s="214">
        <v>47</v>
      </c>
      <c r="AE403" s="264">
        <v>0</v>
      </c>
      <c r="AF403" s="265">
        <v>41.8</v>
      </c>
      <c r="AG403" s="214">
        <v>83</v>
      </c>
      <c r="AH403" s="214">
        <v>154</v>
      </c>
      <c r="AI403" s="214">
        <v>99</v>
      </c>
      <c r="AJ403" s="214">
        <v>100</v>
      </c>
      <c r="AK403" s="214">
        <v>30</v>
      </c>
      <c r="AL403" s="214">
        <v>11</v>
      </c>
      <c r="AM403" s="214">
        <v>3</v>
      </c>
      <c r="AN403" s="264">
        <v>0</v>
      </c>
      <c r="AO403" s="214"/>
      <c r="AP403" s="214"/>
      <c r="AQ403" s="214"/>
      <c r="AR403" s="214"/>
      <c r="AS403" s="264"/>
      <c r="AT403" s="264"/>
      <c r="AU403" s="214">
        <v>435</v>
      </c>
      <c r="AV403" s="214">
        <v>44</v>
      </c>
      <c r="AW403" s="264">
        <v>1</v>
      </c>
      <c r="AX403" s="214">
        <v>207</v>
      </c>
      <c r="AY403" s="214">
        <v>123</v>
      </c>
      <c r="AZ403" s="214">
        <v>72</v>
      </c>
      <c r="BA403" s="214">
        <v>78</v>
      </c>
      <c r="BB403" s="264">
        <v>0</v>
      </c>
      <c r="BC403" s="214">
        <v>476</v>
      </c>
      <c r="BD403" s="214">
        <v>236</v>
      </c>
      <c r="BE403" s="214">
        <v>172</v>
      </c>
      <c r="BF403" s="214">
        <v>68</v>
      </c>
      <c r="BG403" s="264">
        <v>0</v>
      </c>
      <c r="BH403" s="214">
        <v>247</v>
      </c>
      <c r="BI403" s="214">
        <v>129</v>
      </c>
      <c r="BJ403" s="214">
        <v>43</v>
      </c>
      <c r="BK403" s="214">
        <v>44</v>
      </c>
      <c r="BL403" s="214">
        <v>13</v>
      </c>
      <c r="BM403" s="214">
        <v>347</v>
      </c>
      <c r="BN403" s="214">
        <v>41</v>
      </c>
      <c r="BO403" s="214">
        <v>57</v>
      </c>
      <c r="BP403" s="214">
        <v>31</v>
      </c>
      <c r="BQ403" s="214">
        <v>399</v>
      </c>
      <c r="BR403" s="214">
        <v>28</v>
      </c>
      <c r="BS403" s="214">
        <v>19</v>
      </c>
      <c r="BT403" s="214">
        <v>0</v>
      </c>
      <c r="BU403" s="214">
        <v>30</v>
      </c>
      <c r="BV403" s="214">
        <v>403</v>
      </c>
      <c r="BW403" s="214">
        <v>73</v>
      </c>
      <c r="BX403" s="266">
        <v>0</v>
      </c>
      <c r="BY403" s="261">
        <f t="shared" si="19"/>
        <v>0.24374999999999999</v>
      </c>
      <c r="BZ403" s="261" t="str">
        <f t="shared" si="20"/>
        <v>—</v>
      </c>
      <c r="CA403" s="267"/>
    </row>
    <row r="404" spans="1:79" s="260" customFormat="1" hidden="1" x14ac:dyDescent="0.25">
      <c r="A404" s="257" t="str">
        <f t="shared" si="18"/>
        <v>2019Northwest Territories/NunavutRegistered nurses</v>
      </c>
      <c r="B404" s="213">
        <v>2019</v>
      </c>
      <c r="C404" s="213"/>
      <c r="D404" s="213"/>
      <c r="E404" s="259" t="s">
        <v>152</v>
      </c>
      <c r="F404" s="209" t="s">
        <v>7</v>
      </c>
      <c r="G404" s="214">
        <v>732</v>
      </c>
      <c r="H404" s="214">
        <v>61</v>
      </c>
      <c r="I404" s="268" t="s">
        <v>233</v>
      </c>
      <c r="J404" s="214">
        <v>671</v>
      </c>
      <c r="K404" s="214">
        <v>10</v>
      </c>
      <c r="L404" s="214">
        <v>25</v>
      </c>
      <c r="M404" s="214">
        <v>26</v>
      </c>
      <c r="N404" s="264">
        <v>0</v>
      </c>
      <c r="O404" s="268" t="s">
        <v>233</v>
      </c>
      <c r="P404" s="268" t="s">
        <v>233</v>
      </c>
      <c r="Q404" s="268" t="s">
        <v>233</v>
      </c>
      <c r="R404" s="268" t="s">
        <v>233</v>
      </c>
      <c r="S404" s="214">
        <v>102</v>
      </c>
      <c r="T404" s="214">
        <v>353</v>
      </c>
      <c r="U404" s="214">
        <v>216</v>
      </c>
      <c r="V404" s="264">
        <v>0</v>
      </c>
      <c r="W404" s="214">
        <v>728</v>
      </c>
      <c r="X404" s="214">
        <v>0</v>
      </c>
      <c r="Y404" s="215" t="s">
        <v>312</v>
      </c>
      <c r="Z404" s="215" t="s">
        <v>312</v>
      </c>
      <c r="AA404" s="214">
        <v>0</v>
      </c>
      <c r="AB404" s="215" t="s">
        <v>312</v>
      </c>
      <c r="AC404" s="214">
        <v>646</v>
      </c>
      <c r="AD404" s="214">
        <v>85</v>
      </c>
      <c r="AE404" s="264">
        <v>1</v>
      </c>
      <c r="AF404" s="265">
        <v>47.7</v>
      </c>
      <c r="AG404" s="214">
        <v>17</v>
      </c>
      <c r="AH404" s="214">
        <v>213</v>
      </c>
      <c r="AI404" s="214">
        <v>181</v>
      </c>
      <c r="AJ404" s="214">
        <v>182</v>
      </c>
      <c r="AK404" s="214">
        <v>77</v>
      </c>
      <c r="AL404" s="214">
        <v>48</v>
      </c>
      <c r="AM404" s="214">
        <v>14</v>
      </c>
      <c r="AN404" s="264">
        <v>0</v>
      </c>
      <c r="AO404" s="214"/>
      <c r="AP404" s="214"/>
      <c r="AQ404" s="214"/>
      <c r="AR404" s="214"/>
      <c r="AS404" s="264"/>
      <c r="AT404" s="264"/>
      <c r="AU404" s="214">
        <v>664</v>
      </c>
      <c r="AV404" s="214">
        <v>68</v>
      </c>
      <c r="AW404" s="214">
        <v>0</v>
      </c>
      <c r="AX404" s="214">
        <v>187</v>
      </c>
      <c r="AY404" s="214">
        <v>209</v>
      </c>
      <c r="AZ404" s="214">
        <v>151</v>
      </c>
      <c r="BA404" s="214">
        <v>185</v>
      </c>
      <c r="BB404" s="264">
        <v>0</v>
      </c>
      <c r="BC404" s="214">
        <v>728</v>
      </c>
      <c r="BD404" s="214">
        <v>534</v>
      </c>
      <c r="BE404" s="214">
        <v>0</v>
      </c>
      <c r="BF404" s="214">
        <v>192</v>
      </c>
      <c r="BG404" s="214">
        <v>2</v>
      </c>
      <c r="BH404" s="214">
        <v>286</v>
      </c>
      <c r="BI404" s="214">
        <v>306</v>
      </c>
      <c r="BJ404" s="214">
        <v>11</v>
      </c>
      <c r="BK404" s="214">
        <v>107</v>
      </c>
      <c r="BL404" s="214">
        <v>18</v>
      </c>
      <c r="BM404" s="214">
        <v>490</v>
      </c>
      <c r="BN404" s="214">
        <v>88</v>
      </c>
      <c r="BO404" s="214">
        <v>88</v>
      </c>
      <c r="BP404" s="214">
        <v>62</v>
      </c>
      <c r="BQ404" s="214">
        <v>591</v>
      </c>
      <c r="BR404" s="214">
        <v>45</v>
      </c>
      <c r="BS404" s="214">
        <v>19</v>
      </c>
      <c r="BT404" s="215" t="s">
        <v>312</v>
      </c>
      <c r="BU404" s="215" t="s">
        <v>312</v>
      </c>
      <c r="BV404" s="268" t="s">
        <v>233</v>
      </c>
      <c r="BW404" s="268" t="s">
        <v>233</v>
      </c>
      <c r="BX404" s="268" t="s">
        <v>233</v>
      </c>
      <c r="BY404" s="261">
        <f t="shared" si="19"/>
        <v>8.3333333333333329E-2</v>
      </c>
      <c r="BZ404" s="261" t="str">
        <f t="shared" si="20"/>
        <v>—</v>
      </c>
      <c r="CA404" s="267"/>
    </row>
    <row r="405" spans="1:79" s="296" customFormat="1" hidden="1" x14ac:dyDescent="0.25">
      <c r="A405" s="257" t="str">
        <f t="shared" si="18"/>
        <v>2019Provinces/territories with available dataRegistered nurses</v>
      </c>
      <c r="B405" s="213">
        <v>2019</v>
      </c>
      <c r="C405" s="213"/>
      <c r="D405" s="213"/>
      <c r="E405" s="297" t="s">
        <v>357</v>
      </c>
      <c r="F405" s="289" t="s">
        <v>7</v>
      </c>
      <c r="G405" s="290">
        <v>300669</v>
      </c>
      <c r="H405" s="291" t="s">
        <v>233</v>
      </c>
      <c r="I405" s="291" t="s">
        <v>233</v>
      </c>
      <c r="J405" s="291" t="s">
        <v>233</v>
      </c>
      <c r="K405" s="291" t="s">
        <v>233</v>
      </c>
      <c r="L405" s="291" t="s">
        <v>233</v>
      </c>
      <c r="M405" s="291" t="s">
        <v>233</v>
      </c>
      <c r="N405" s="291" t="s">
        <v>233</v>
      </c>
      <c r="O405" s="291" t="s">
        <v>233</v>
      </c>
      <c r="P405" s="291" t="s">
        <v>233</v>
      </c>
      <c r="Q405" s="291" t="s">
        <v>233</v>
      </c>
      <c r="R405" s="291" t="s">
        <v>233</v>
      </c>
      <c r="S405" s="291" t="s">
        <v>233</v>
      </c>
      <c r="T405" s="291" t="s">
        <v>233</v>
      </c>
      <c r="U405" s="291" t="s">
        <v>233</v>
      </c>
      <c r="V405" s="291" t="s">
        <v>233</v>
      </c>
      <c r="W405" s="290">
        <v>277580</v>
      </c>
      <c r="X405" s="290">
        <v>1197</v>
      </c>
      <c r="Y405" s="290">
        <v>425</v>
      </c>
      <c r="Z405" s="290">
        <v>3825</v>
      </c>
      <c r="AA405" s="290">
        <v>1693</v>
      </c>
      <c r="AB405" s="290">
        <v>15945</v>
      </c>
      <c r="AC405" s="290">
        <v>274602</v>
      </c>
      <c r="AD405" s="290">
        <v>25728</v>
      </c>
      <c r="AE405" s="292">
        <v>339</v>
      </c>
      <c r="AF405" s="294">
        <v>43.7</v>
      </c>
      <c r="AG405" s="290">
        <v>48085</v>
      </c>
      <c r="AH405" s="290">
        <v>78967</v>
      </c>
      <c r="AI405" s="290">
        <v>67587</v>
      </c>
      <c r="AJ405" s="290">
        <v>68806</v>
      </c>
      <c r="AK405" s="290">
        <v>22458</v>
      </c>
      <c r="AL405" s="290">
        <v>10802</v>
      </c>
      <c r="AM405" s="290">
        <v>3963</v>
      </c>
      <c r="AN405" s="292">
        <v>1</v>
      </c>
      <c r="AO405" s="214"/>
      <c r="AP405" s="214"/>
      <c r="AQ405" s="214"/>
      <c r="AR405" s="214"/>
      <c r="AS405" s="264"/>
      <c r="AT405" s="264"/>
      <c r="AU405" s="290">
        <v>271861</v>
      </c>
      <c r="AV405" s="290">
        <v>28306</v>
      </c>
      <c r="AW405" s="290">
        <v>502</v>
      </c>
      <c r="AX405" s="290">
        <v>105439</v>
      </c>
      <c r="AY405" s="290">
        <v>69876</v>
      </c>
      <c r="AZ405" s="290">
        <v>59903</v>
      </c>
      <c r="BA405" s="290">
        <v>64904</v>
      </c>
      <c r="BB405" s="292">
        <v>547</v>
      </c>
      <c r="BC405" s="282">
        <v>273617</v>
      </c>
      <c r="BD405" s="282">
        <v>166335</v>
      </c>
      <c r="BE405" s="282">
        <v>81936</v>
      </c>
      <c r="BF405" s="282">
        <v>25297</v>
      </c>
      <c r="BG405" s="282">
        <v>49</v>
      </c>
      <c r="BH405" s="282">
        <v>175870</v>
      </c>
      <c r="BI405" s="282">
        <v>41512</v>
      </c>
      <c r="BJ405" s="282">
        <v>24454</v>
      </c>
      <c r="BK405" s="282">
        <v>30696</v>
      </c>
      <c r="BL405" s="282">
        <v>1085</v>
      </c>
      <c r="BM405" s="282">
        <v>218055</v>
      </c>
      <c r="BN405" s="282">
        <v>19336</v>
      </c>
      <c r="BO405" s="282">
        <v>35340</v>
      </c>
      <c r="BP405" s="282">
        <v>886</v>
      </c>
      <c r="BQ405" s="282">
        <v>245820</v>
      </c>
      <c r="BR405" s="282">
        <v>15955</v>
      </c>
      <c r="BS405" s="282">
        <v>8806</v>
      </c>
      <c r="BT405" s="282">
        <v>1361</v>
      </c>
      <c r="BU405" s="282">
        <v>1602</v>
      </c>
      <c r="BV405" s="282">
        <v>247830</v>
      </c>
      <c r="BW405" s="282">
        <v>24997</v>
      </c>
      <c r="BX405" s="282">
        <v>62</v>
      </c>
      <c r="BY405" s="261" t="str">
        <f>IF(H405="†", "†", IF(H405="—","—", H405/SUM(H405+J405)))</f>
        <v>—</v>
      </c>
      <c r="BZ405" s="261" t="str">
        <f>IF(I405="†", "†", IF(I405="—","—", I405/SUM(I405+K405)))</f>
        <v>—</v>
      </c>
      <c r="CA405" s="295"/>
    </row>
    <row r="406" spans="1:79" s="260" customFormat="1" hidden="1" x14ac:dyDescent="0.25">
      <c r="A406" s="257" t="str">
        <f t="shared" si="18"/>
        <v>2010ManitobaRegistered psychiatric nurses</v>
      </c>
      <c r="B406" s="213">
        <v>2010</v>
      </c>
      <c r="C406" s="213"/>
      <c r="D406" s="213"/>
      <c r="E406" s="209" t="s">
        <v>20</v>
      </c>
      <c r="F406" s="209" t="s">
        <v>8</v>
      </c>
      <c r="G406" s="214">
        <v>966</v>
      </c>
      <c r="H406" s="214">
        <v>57</v>
      </c>
      <c r="I406" s="214">
        <v>65</v>
      </c>
      <c r="J406" s="214">
        <v>909</v>
      </c>
      <c r="K406" s="214">
        <v>37</v>
      </c>
      <c r="L406" s="214">
        <v>20</v>
      </c>
      <c r="M406" s="214">
        <v>0</v>
      </c>
      <c r="N406" s="264">
        <v>0</v>
      </c>
      <c r="O406" s="214">
        <v>15</v>
      </c>
      <c r="P406" s="214">
        <v>16</v>
      </c>
      <c r="Q406" s="214">
        <v>34</v>
      </c>
      <c r="R406" s="264">
        <v>0</v>
      </c>
      <c r="S406" s="214">
        <v>112</v>
      </c>
      <c r="T406" s="214">
        <v>529</v>
      </c>
      <c r="U406" s="214">
        <v>268</v>
      </c>
      <c r="V406" s="264">
        <v>0</v>
      </c>
      <c r="W406" s="214">
        <v>949</v>
      </c>
      <c r="X406" s="214">
        <v>0</v>
      </c>
      <c r="Y406" s="214">
        <v>0</v>
      </c>
      <c r="Z406" s="214">
        <v>1</v>
      </c>
      <c r="AA406" s="214">
        <v>0</v>
      </c>
      <c r="AB406" s="214">
        <v>16</v>
      </c>
      <c r="AC406" s="214">
        <v>749</v>
      </c>
      <c r="AD406" s="214">
        <v>217</v>
      </c>
      <c r="AE406" s="264">
        <v>0</v>
      </c>
      <c r="AF406" s="265">
        <v>47.5</v>
      </c>
      <c r="AG406" s="214">
        <v>72</v>
      </c>
      <c r="AH406" s="214">
        <v>148</v>
      </c>
      <c r="AI406" s="214">
        <v>273</v>
      </c>
      <c r="AJ406" s="214">
        <v>378</v>
      </c>
      <c r="AK406" s="214">
        <v>67</v>
      </c>
      <c r="AL406" s="214">
        <v>21</v>
      </c>
      <c r="AM406" s="214">
        <v>7</v>
      </c>
      <c r="AN406" s="264">
        <v>0</v>
      </c>
      <c r="AO406" s="214"/>
      <c r="AP406" s="214"/>
      <c r="AQ406" s="214"/>
      <c r="AR406" s="214"/>
      <c r="AS406" s="264"/>
      <c r="AT406" s="264"/>
      <c r="AU406" s="214">
        <v>955</v>
      </c>
      <c r="AV406" s="214">
        <v>11</v>
      </c>
      <c r="AW406" s="214">
        <v>0</v>
      </c>
      <c r="AX406" s="214">
        <v>234</v>
      </c>
      <c r="AY406" s="214">
        <v>165</v>
      </c>
      <c r="AZ406" s="214">
        <v>299</v>
      </c>
      <c r="BA406" s="214">
        <v>268</v>
      </c>
      <c r="BB406" s="264">
        <v>0</v>
      </c>
      <c r="BC406" s="214">
        <v>949</v>
      </c>
      <c r="BD406" s="214">
        <v>563</v>
      </c>
      <c r="BE406" s="214">
        <v>293</v>
      </c>
      <c r="BF406" s="214">
        <v>80</v>
      </c>
      <c r="BG406" s="264">
        <v>13</v>
      </c>
      <c r="BH406" s="214">
        <v>367</v>
      </c>
      <c r="BI406" s="214">
        <v>237</v>
      </c>
      <c r="BJ406" s="214">
        <v>226</v>
      </c>
      <c r="BK406" s="214">
        <v>119</v>
      </c>
      <c r="BL406" s="214">
        <v>0</v>
      </c>
      <c r="BM406" s="214">
        <v>706</v>
      </c>
      <c r="BN406" s="214">
        <v>91</v>
      </c>
      <c r="BO406" s="214">
        <v>151</v>
      </c>
      <c r="BP406" s="214">
        <v>1</v>
      </c>
      <c r="BQ406" s="214">
        <v>799</v>
      </c>
      <c r="BR406" s="214">
        <v>109</v>
      </c>
      <c r="BS406" s="214">
        <v>33</v>
      </c>
      <c r="BT406" s="214">
        <v>3</v>
      </c>
      <c r="BU406" s="214">
        <v>5</v>
      </c>
      <c r="BV406" s="214">
        <v>651</v>
      </c>
      <c r="BW406" s="214">
        <v>297</v>
      </c>
      <c r="BX406" s="216">
        <v>1</v>
      </c>
      <c r="BY406" s="261">
        <f t="shared" si="19"/>
        <v>5.9006211180124224E-2</v>
      </c>
      <c r="BZ406" s="261">
        <f t="shared" si="20"/>
        <v>6.7287784679089024E-2</v>
      </c>
      <c r="CA406" s="267"/>
    </row>
    <row r="407" spans="1:79" s="260" customFormat="1" hidden="1" x14ac:dyDescent="0.25">
      <c r="A407" s="257" t="str">
        <f t="shared" si="18"/>
        <v>2010SaskatchewanRegistered psychiatric nurses</v>
      </c>
      <c r="B407" s="213">
        <v>2010</v>
      </c>
      <c r="C407" s="213"/>
      <c r="D407" s="213"/>
      <c r="E407" s="209" t="s">
        <v>21</v>
      </c>
      <c r="F407" s="209" t="s">
        <v>8</v>
      </c>
      <c r="G407" s="215">
        <v>843</v>
      </c>
      <c r="H407" s="215">
        <v>17</v>
      </c>
      <c r="I407" s="215">
        <v>44</v>
      </c>
      <c r="J407" s="215">
        <v>826</v>
      </c>
      <c r="K407" s="215">
        <v>4</v>
      </c>
      <c r="L407" s="215">
        <v>11</v>
      </c>
      <c r="M407" s="215">
        <v>2</v>
      </c>
      <c r="N407" s="264">
        <v>0</v>
      </c>
      <c r="O407" s="215">
        <v>0</v>
      </c>
      <c r="P407" s="215">
        <v>19</v>
      </c>
      <c r="Q407" s="215">
        <v>25</v>
      </c>
      <c r="R407" s="264">
        <v>0</v>
      </c>
      <c r="S407" s="215">
        <v>36</v>
      </c>
      <c r="T407" s="215">
        <v>534</v>
      </c>
      <c r="U407" s="215">
        <v>256</v>
      </c>
      <c r="V407" s="264">
        <v>0</v>
      </c>
      <c r="W407" s="215">
        <v>837</v>
      </c>
      <c r="X407" s="264">
        <v>0</v>
      </c>
      <c r="Y407" s="264">
        <v>3</v>
      </c>
      <c r="Z407" s="215">
        <v>1</v>
      </c>
      <c r="AA407" s="264">
        <v>1</v>
      </c>
      <c r="AB407" s="215">
        <v>1</v>
      </c>
      <c r="AC407" s="215">
        <v>710</v>
      </c>
      <c r="AD407" s="215">
        <v>133</v>
      </c>
      <c r="AE407" s="264">
        <v>0</v>
      </c>
      <c r="AF407" s="270">
        <v>49.3</v>
      </c>
      <c r="AG407" s="215">
        <v>16</v>
      </c>
      <c r="AH407" s="215">
        <v>110</v>
      </c>
      <c r="AI407" s="215">
        <v>306</v>
      </c>
      <c r="AJ407" s="215">
        <v>283</v>
      </c>
      <c r="AK407" s="215">
        <v>88</v>
      </c>
      <c r="AL407" s="215">
        <v>31</v>
      </c>
      <c r="AM407" s="264">
        <v>9</v>
      </c>
      <c r="AN407" s="264">
        <v>0</v>
      </c>
      <c r="AO407" s="215"/>
      <c r="AP407" s="215"/>
      <c r="AQ407" s="215"/>
      <c r="AR407" s="264"/>
      <c r="AS407" s="264"/>
      <c r="AT407" s="264"/>
      <c r="AU407" s="215">
        <v>831</v>
      </c>
      <c r="AV407" s="215">
        <v>12</v>
      </c>
      <c r="AW407" s="215">
        <v>0</v>
      </c>
      <c r="AX407" s="215">
        <v>38</v>
      </c>
      <c r="AY407" s="215">
        <v>264</v>
      </c>
      <c r="AZ407" s="215">
        <v>277</v>
      </c>
      <c r="BA407" s="215">
        <v>264</v>
      </c>
      <c r="BB407" s="264">
        <v>0</v>
      </c>
      <c r="BC407" s="215">
        <v>837</v>
      </c>
      <c r="BD407" s="215">
        <v>614</v>
      </c>
      <c r="BE407" s="215">
        <v>152</v>
      </c>
      <c r="BF407" s="215">
        <v>70</v>
      </c>
      <c r="BG407" s="215">
        <v>1</v>
      </c>
      <c r="BH407" s="215">
        <v>205</v>
      </c>
      <c r="BI407" s="215">
        <v>200</v>
      </c>
      <c r="BJ407" s="215">
        <v>300</v>
      </c>
      <c r="BK407" s="215">
        <v>128</v>
      </c>
      <c r="BL407" s="215">
        <v>4</v>
      </c>
      <c r="BM407" s="215">
        <v>629</v>
      </c>
      <c r="BN407" s="215">
        <v>108</v>
      </c>
      <c r="BO407" s="215">
        <v>92</v>
      </c>
      <c r="BP407" s="215">
        <v>8</v>
      </c>
      <c r="BQ407" s="215">
        <v>758</v>
      </c>
      <c r="BR407" s="215">
        <v>46</v>
      </c>
      <c r="BS407" s="215">
        <v>26</v>
      </c>
      <c r="BT407" s="215">
        <v>2</v>
      </c>
      <c r="BU407" s="215">
        <v>5</v>
      </c>
      <c r="BV407" s="215">
        <v>703</v>
      </c>
      <c r="BW407" s="264">
        <v>134</v>
      </c>
      <c r="BX407" s="271">
        <v>0</v>
      </c>
      <c r="BY407" s="261">
        <f t="shared" si="19"/>
        <v>2.0166073546856466E-2</v>
      </c>
      <c r="BZ407" s="261">
        <f t="shared" si="20"/>
        <v>5.2194543297746143E-2</v>
      </c>
      <c r="CA407" s="277"/>
    </row>
    <row r="408" spans="1:79" s="260" customFormat="1" hidden="1" x14ac:dyDescent="0.25">
      <c r="A408" s="257" t="str">
        <f t="shared" si="18"/>
        <v>2010AlbertaRegistered psychiatric nurses</v>
      </c>
      <c r="B408" s="213">
        <v>2010</v>
      </c>
      <c r="C408" s="213"/>
      <c r="D408" s="213"/>
      <c r="E408" s="209" t="s">
        <v>22</v>
      </c>
      <c r="F408" s="209" t="s">
        <v>8</v>
      </c>
      <c r="G408" s="215">
        <v>1200</v>
      </c>
      <c r="H408" s="215">
        <v>77</v>
      </c>
      <c r="I408" s="215">
        <v>61</v>
      </c>
      <c r="J408" s="215">
        <v>1123</v>
      </c>
      <c r="K408" s="215">
        <v>49</v>
      </c>
      <c r="L408" s="215">
        <v>22</v>
      </c>
      <c r="M408" s="215">
        <v>6</v>
      </c>
      <c r="N408" s="264">
        <v>0</v>
      </c>
      <c r="O408" s="215">
        <v>11</v>
      </c>
      <c r="P408" s="215">
        <v>11</v>
      </c>
      <c r="Q408" s="215">
        <v>39</v>
      </c>
      <c r="R408" s="264">
        <v>0</v>
      </c>
      <c r="S408" s="215">
        <v>171</v>
      </c>
      <c r="T408" s="215">
        <v>590</v>
      </c>
      <c r="U408" s="215">
        <v>362</v>
      </c>
      <c r="V408" s="264">
        <v>0</v>
      </c>
      <c r="W408" s="215">
        <v>1147</v>
      </c>
      <c r="X408" s="264">
        <v>2</v>
      </c>
      <c r="Y408" s="264">
        <v>2</v>
      </c>
      <c r="Z408" s="215">
        <v>11</v>
      </c>
      <c r="AA408" s="215">
        <v>4</v>
      </c>
      <c r="AB408" s="215">
        <v>34</v>
      </c>
      <c r="AC408" s="215">
        <v>901</v>
      </c>
      <c r="AD408" s="215">
        <v>299</v>
      </c>
      <c r="AE408" s="264">
        <v>0</v>
      </c>
      <c r="AF408" s="270">
        <v>47.2</v>
      </c>
      <c r="AG408" s="215">
        <v>126</v>
      </c>
      <c r="AH408" s="215">
        <v>161</v>
      </c>
      <c r="AI408" s="215">
        <v>356</v>
      </c>
      <c r="AJ408" s="215">
        <v>364</v>
      </c>
      <c r="AK408" s="215">
        <v>131</v>
      </c>
      <c r="AL408" s="215">
        <v>53</v>
      </c>
      <c r="AM408" s="215">
        <v>9</v>
      </c>
      <c r="AN408" s="264">
        <v>0</v>
      </c>
      <c r="AO408" s="215"/>
      <c r="AP408" s="215"/>
      <c r="AQ408" s="215"/>
      <c r="AR408" s="264"/>
      <c r="AS408" s="264"/>
      <c r="AT408" s="264"/>
      <c r="AU408" s="215">
        <v>1057</v>
      </c>
      <c r="AV408" s="215">
        <v>128</v>
      </c>
      <c r="AW408" s="215">
        <v>15</v>
      </c>
      <c r="AX408" s="215">
        <v>309</v>
      </c>
      <c r="AY408" s="215">
        <v>232</v>
      </c>
      <c r="AZ408" s="215">
        <v>341</v>
      </c>
      <c r="BA408" s="215">
        <v>318</v>
      </c>
      <c r="BB408" s="264">
        <v>0</v>
      </c>
      <c r="BC408" s="215">
        <v>1147</v>
      </c>
      <c r="BD408" s="215">
        <v>664</v>
      </c>
      <c r="BE408" s="264">
        <v>346</v>
      </c>
      <c r="BF408" s="215">
        <v>137</v>
      </c>
      <c r="BG408" s="264">
        <v>0</v>
      </c>
      <c r="BH408" s="215">
        <v>657</v>
      </c>
      <c r="BI408" s="215">
        <v>285</v>
      </c>
      <c r="BJ408" s="215">
        <v>107</v>
      </c>
      <c r="BK408" s="215">
        <v>97</v>
      </c>
      <c r="BL408" s="215">
        <v>1</v>
      </c>
      <c r="BM408" s="215">
        <v>941</v>
      </c>
      <c r="BN408" s="215">
        <v>89</v>
      </c>
      <c r="BO408" s="215">
        <v>114</v>
      </c>
      <c r="BP408" s="215">
        <v>3</v>
      </c>
      <c r="BQ408" s="215">
        <v>1043</v>
      </c>
      <c r="BR408" s="215">
        <v>70</v>
      </c>
      <c r="BS408" s="215">
        <v>29</v>
      </c>
      <c r="BT408" s="215">
        <v>3</v>
      </c>
      <c r="BU408" s="215">
        <v>2</v>
      </c>
      <c r="BV408" s="215">
        <v>806</v>
      </c>
      <c r="BW408" s="215">
        <v>341</v>
      </c>
      <c r="BX408" s="271">
        <v>0</v>
      </c>
      <c r="BY408" s="261">
        <f t="shared" si="19"/>
        <v>6.4166666666666664E-2</v>
      </c>
      <c r="BZ408" s="261">
        <f t="shared" si="20"/>
        <v>5.0833333333333335E-2</v>
      </c>
      <c r="CA408" s="267"/>
    </row>
    <row r="409" spans="1:79" s="260" customFormat="1" hidden="1" x14ac:dyDescent="0.25">
      <c r="A409" s="257" t="str">
        <f t="shared" si="18"/>
        <v>2010British ColumbiaRegistered psychiatric nurses</v>
      </c>
      <c r="B409" s="213">
        <v>2010</v>
      </c>
      <c r="C409" s="213"/>
      <c r="D409" s="213"/>
      <c r="E409" s="209" t="s">
        <v>23</v>
      </c>
      <c r="F409" s="209" t="s">
        <v>8</v>
      </c>
      <c r="G409" s="214">
        <v>2291</v>
      </c>
      <c r="H409" s="214">
        <v>218</v>
      </c>
      <c r="I409" s="214">
        <v>134</v>
      </c>
      <c r="J409" s="214">
        <v>2073</v>
      </c>
      <c r="K409" s="214">
        <v>104</v>
      </c>
      <c r="L409" s="214">
        <v>99</v>
      </c>
      <c r="M409" s="214">
        <v>15</v>
      </c>
      <c r="N409" s="264">
        <v>0</v>
      </c>
      <c r="O409" s="214">
        <v>33</v>
      </c>
      <c r="P409" s="214">
        <v>37</v>
      </c>
      <c r="Q409" s="214">
        <v>64</v>
      </c>
      <c r="R409" s="264">
        <v>0</v>
      </c>
      <c r="S409" s="214">
        <v>259</v>
      </c>
      <c r="T409" s="214">
        <v>1158</v>
      </c>
      <c r="U409" s="214">
        <v>656</v>
      </c>
      <c r="V409" s="264">
        <v>0</v>
      </c>
      <c r="W409" s="214">
        <v>2241</v>
      </c>
      <c r="X409" s="214">
        <v>1</v>
      </c>
      <c r="Y409" s="214">
        <v>1</v>
      </c>
      <c r="Z409" s="214">
        <v>37</v>
      </c>
      <c r="AA409" s="214">
        <v>9</v>
      </c>
      <c r="AB409" s="214">
        <v>2</v>
      </c>
      <c r="AC409" s="214">
        <v>1752</v>
      </c>
      <c r="AD409" s="214">
        <v>539</v>
      </c>
      <c r="AE409" s="264">
        <v>0</v>
      </c>
      <c r="AF409" s="265">
        <v>47.1</v>
      </c>
      <c r="AG409" s="214">
        <v>173</v>
      </c>
      <c r="AH409" s="214">
        <v>466</v>
      </c>
      <c r="AI409" s="214">
        <v>642</v>
      </c>
      <c r="AJ409" s="214">
        <v>649</v>
      </c>
      <c r="AK409" s="214">
        <v>258</v>
      </c>
      <c r="AL409" s="214">
        <v>79</v>
      </c>
      <c r="AM409" s="214">
        <v>24</v>
      </c>
      <c r="AN409" s="264">
        <v>0</v>
      </c>
      <c r="AO409" s="214"/>
      <c r="AP409" s="214"/>
      <c r="AQ409" s="214"/>
      <c r="AR409" s="214"/>
      <c r="AS409" s="264"/>
      <c r="AT409" s="264"/>
      <c r="AU409" s="214">
        <v>1545</v>
      </c>
      <c r="AV409" s="214">
        <v>225</v>
      </c>
      <c r="AW409" s="214">
        <v>521</v>
      </c>
      <c r="AX409" s="214">
        <v>762</v>
      </c>
      <c r="AY409" s="214">
        <v>484</v>
      </c>
      <c r="AZ409" s="214">
        <v>488</v>
      </c>
      <c r="BA409" s="214">
        <v>557</v>
      </c>
      <c r="BB409" s="214">
        <v>0</v>
      </c>
      <c r="BC409" s="214">
        <v>2241</v>
      </c>
      <c r="BD409" s="214">
        <v>1586</v>
      </c>
      <c r="BE409" s="214">
        <v>217</v>
      </c>
      <c r="BF409" s="214">
        <v>427</v>
      </c>
      <c r="BG409" s="214">
        <v>11</v>
      </c>
      <c r="BH409" s="214">
        <v>1105</v>
      </c>
      <c r="BI409" s="214">
        <v>566</v>
      </c>
      <c r="BJ409" s="214">
        <v>276</v>
      </c>
      <c r="BK409" s="214">
        <v>286</v>
      </c>
      <c r="BL409" s="214">
        <v>8</v>
      </c>
      <c r="BM409" s="214">
        <v>1769</v>
      </c>
      <c r="BN409" s="214">
        <v>227</v>
      </c>
      <c r="BO409" s="214">
        <v>236</v>
      </c>
      <c r="BP409" s="214">
        <v>9</v>
      </c>
      <c r="BQ409" s="214">
        <v>1986</v>
      </c>
      <c r="BR409" s="214">
        <v>195</v>
      </c>
      <c r="BS409" s="214">
        <v>44</v>
      </c>
      <c r="BT409" s="214">
        <v>2</v>
      </c>
      <c r="BU409" s="214">
        <v>14</v>
      </c>
      <c r="BV409" s="214">
        <v>2165</v>
      </c>
      <c r="BW409" s="214">
        <v>76</v>
      </c>
      <c r="BX409" s="216">
        <v>0</v>
      </c>
      <c r="BY409" s="261">
        <f t="shared" si="19"/>
        <v>9.5154954168485378E-2</v>
      </c>
      <c r="BZ409" s="261">
        <f t="shared" si="20"/>
        <v>5.8489742470536885E-2</v>
      </c>
      <c r="CA409" s="267"/>
    </row>
    <row r="410" spans="1:79" s="260" customFormat="1" hidden="1" x14ac:dyDescent="0.25">
      <c r="A410" s="257" t="str">
        <f t="shared" si="18"/>
        <v>2010YukonRegistered psychiatric nurses</v>
      </c>
      <c r="B410" s="213">
        <v>2010</v>
      </c>
      <c r="C410" s="213"/>
      <c r="D410" s="213"/>
      <c r="E410" s="209" t="s">
        <v>24</v>
      </c>
      <c r="F410" s="209" t="s">
        <v>8</v>
      </c>
      <c r="G410" s="214">
        <v>5</v>
      </c>
      <c r="H410" s="268" t="s">
        <v>233</v>
      </c>
      <c r="I410" s="268" t="s">
        <v>233</v>
      </c>
      <c r="J410" s="268" t="s">
        <v>233</v>
      </c>
      <c r="K410" s="268" t="s">
        <v>233</v>
      </c>
      <c r="L410" s="268" t="s">
        <v>233</v>
      </c>
      <c r="M410" s="268" t="s">
        <v>233</v>
      </c>
      <c r="N410" s="268" t="s">
        <v>233</v>
      </c>
      <c r="O410" s="268" t="s">
        <v>233</v>
      </c>
      <c r="P410" s="268" t="s">
        <v>233</v>
      </c>
      <c r="Q410" s="268" t="s">
        <v>233</v>
      </c>
      <c r="R410" s="268" t="s">
        <v>233</v>
      </c>
      <c r="S410" s="268" t="s">
        <v>233</v>
      </c>
      <c r="T410" s="268" t="s">
        <v>233</v>
      </c>
      <c r="U410" s="268" t="s">
        <v>233</v>
      </c>
      <c r="V410" s="268" t="s">
        <v>233</v>
      </c>
      <c r="W410" s="268" t="s">
        <v>233</v>
      </c>
      <c r="X410" s="268" t="s">
        <v>233</v>
      </c>
      <c r="Y410" s="268" t="s">
        <v>233</v>
      </c>
      <c r="Z410" s="268" t="s">
        <v>233</v>
      </c>
      <c r="AA410" s="268" t="s">
        <v>233</v>
      </c>
      <c r="AB410" s="268" t="s">
        <v>233</v>
      </c>
      <c r="AC410" s="268" t="s">
        <v>233</v>
      </c>
      <c r="AD410" s="268" t="s">
        <v>233</v>
      </c>
      <c r="AE410" s="268" t="s">
        <v>233</v>
      </c>
      <c r="AF410" s="268" t="s">
        <v>233</v>
      </c>
      <c r="AG410" s="268" t="s">
        <v>233</v>
      </c>
      <c r="AH410" s="268" t="s">
        <v>233</v>
      </c>
      <c r="AI410" s="268" t="s">
        <v>233</v>
      </c>
      <c r="AJ410" s="268" t="s">
        <v>233</v>
      </c>
      <c r="AK410" s="268" t="s">
        <v>233</v>
      </c>
      <c r="AL410" s="268" t="s">
        <v>233</v>
      </c>
      <c r="AM410" s="268" t="s">
        <v>233</v>
      </c>
      <c r="AN410" s="268" t="s">
        <v>233</v>
      </c>
      <c r="AO410" s="214"/>
      <c r="AP410" s="214"/>
      <c r="AQ410" s="214"/>
      <c r="AR410" s="214"/>
      <c r="AS410" s="264"/>
      <c r="AT410" s="264"/>
      <c r="AU410" s="268" t="s">
        <v>233</v>
      </c>
      <c r="AV410" s="268" t="s">
        <v>233</v>
      </c>
      <c r="AW410" s="268" t="s">
        <v>233</v>
      </c>
      <c r="AX410" s="268" t="s">
        <v>233</v>
      </c>
      <c r="AY410" s="268" t="s">
        <v>233</v>
      </c>
      <c r="AZ410" s="268" t="s">
        <v>233</v>
      </c>
      <c r="BA410" s="268" t="s">
        <v>233</v>
      </c>
      <c r="BB410" s="268" t="s">
        <v>233</v>
      </c>
      <c r="BC410" s="268" t="s">
        <v>233</v>
      </c>
      <c r="BD410" s="268" t="s">
        <v>233</v>
      </c>
      <c r="BE410" s="268" t="s">
        <v>233</v>
      </c>
      <c r="BF410" s="268" t="s">
        <v>233</v>
      </c>
      <c r="BG410" s="268" t="s">
        <v>233</v>
      </c>
      <c r="BH410" s="268" t="s">
        <v>233</v>
      </c>
      <c r="BI410" s="268" t="s">
        <v>233</v>
      </c>
      <c r="BJ410" s="268" t="s">
        <v>233</v>
      </c>
      <c r="BK410" s="268" t="s">
        <v>233</v>
      </c>
      <c r="BL410" s="268" t="s">
        <v>233</v>
      </c>
      <c r="BM410" s="268" t="s">
        <v>233</v>
      </c>
      <c r="BN410" s="268" t="s">
        <v>233</v>
      </c>
      <c r="BO410" s="268" t="s">
        <v>233</v>
      </c>
      <c r="BP410" s="268" t="s">
        <v>233</v>
      </c>
      <c r="BQ410" s="268" t="s">
        <v>233</v>
      </c>
      <c r="BR410" s="268" t="s">
        <v>233</v>
      </c>
      <c r="BS410" s="268" t="s">
        <v>233</v>
      </c>
      <c r="BT410" s="268" t="s">
        <v>233</v>
      </c>
      <c r="BU410" s="268" t="s">
        <v>233</v>
      </c>
      <c r="BV410" s="268" t="s">
        <v>233</v>
      </c>
      <c r="BW410" s="268" t="s">
        <v>233</v>
      </c>
      <c r="BX410" s="278" t="s">
        <v>233</v>
      </c>
      <c r="BY410" s="261" t="str">
        <f t="shared" si="19"/>
        <v>—</v>
      </c>
      <c r="BZ410" s="261" t="str">
        <f t="shared" si="20"/>
        <v>—</v>
      </c>
      <c r="CA410" s="267"/>
    </row>
    <row r="411" spans="1:79" s="260" customFormat="1" ht="15.75" hidden="1" x14ac:dyDescent="0.25">
      <c r="A411" s="257" t="str">
        <f t="shared" si="18"/>
        <v>2010Provinces/territories with available dataRegistered psychiatric nurses</v>
      </c>
      <c r="B411" s="213">
        <v>2010</v>
      </c>
      <c r="C411" s="213"/>
      <c r="D411" s="213"/>
      <c r="E411" s="208" t="s">
        <v>357</v>
      </c>
      <c r="F411" s="209" t="s">
        <v>8</v>
      </c>
      <c r="G411" s="214">
        <v>5305</v>
      </c>
      <c r="H411" s="268" t="s">
        <v>233</v>
      </c>
      <c r="I411" s="268" t="s">
        <v>233</v>
      </c>
      <c r="J411" s="268" t="s">
        <v>233</v>
      </c>
      <c r="K411" s="268" t="s">
        <v>233</v>
      </c>
      <c r="L411" s="268" t="s">
        <v>233</v>
      </c>
      <c r="M411" s="268" t="s">
        <v>233</v>
      </c>
      <c r="N411" s="268" t="s">
        <v>233</v>
      </c>
      <c r="O411" s="268" t="s">
        <v>233</v>
      </c>
      <c r="P411" s="268" t="s">
        <v>233</v>
      </c>
      <c r="Q411" s="268" t="s">
        <v>233</v>
      </c>
      <c r="R411" s="268" t="s">
        <v>233</v>
      </c>
      <c r="S411" s="268" t="s">
        <v>233</v>
      </c>
      <c r="T411" s="268" t="s">
        <v>233</v>
      </c>
      <c r="U411" s="268" t="s">
        <v>233</v>
      </c>
      <c r="V411" s="268" t="s">
        <v>233</v>
      </c>
      <c r="W411" s="214">
        <v>5174</v>
      </c>
      <c r="X411" s="264">
        <v>3</v>
      </c>
      <c r="Y411" s="264">
        <v>6</v>
      </c>
      <c r="Z411" s="214">
        <v>50</v>
      </c>
      <c r="AA411" s="264">
        <v>14</v>
      </c>
      <c r="AB411" s="214">
        <v>53</v>
      </c>
      <c r="AC411" s="214">
        <v>4112</v>
      </c>
      <c r="AD411" s="214">
        <v>1188</v>
      </c>
      <c r="AE411" s="264">
        <v>0</v>
      </c>
      <c r="AF411" s="265">
        <v>47.6</v>
      </c>
      <c r="AG411" s="214">
        <v>387</v>
      </c>
      <c r="AH411" s="214">
        <v>885</v>
      </c>
      <c r="AI411" s="214">
        <v>1577</v>
      </c>
      <c r="AJ411" s="214">
        <v>1674</v>
      </c>
      <c r="AK411" s="214">
        <v>544</v>
      </c>
      <c r="AL411" s="214">
        <v>184</v>
      </c>
      <c r="AM411" s="214">
        <v>49</v>
      </c>
      <c r="AN411" s="264">
        <v>0</v>
      </c>
      <c r="AO411" s="214"/>
      <c r="AP411" s="214"/>
      <c r="AQ411" s="264"/>
      <c r="AR411" s="264"/>
      <c r="AS411" s="264"/>
      <c r="AT411" s="264"/>
      <c r="AU411" s="214">
        <v>4388</v>
      </c>
      <c r="AV411" s="214">
        <v>376</v>
      </c>
      <c r="AW411" s="264">
        <v>536</v>
      </c>
      <c r="AX411" s="214">
        <v>1343</v>
      </c>
      <c r="AY411" s="214">
        <v>1145</v>
      </c>
      <c r="AZ411" s="214">
        <v>1405</v>
      </c>
      <c r="BA411" s="214">
        <v>1407</v>
      </c>
      <c r="BB411" s="264">
        <v>0</v>
      </c>
      <c r="BC411" s="214">
        <v>5174</v>
      </c>
      <c r="BD411" s="214">
        <v>3427</v>
      </c>
      <c r="BE411" s="214">
        <v>1008</v>
      </c>
      <c r="BF411" s="214">
        <v>714</v>
      </c>
      <c r="BG411" s="214">
        <v>25</v>
      </c>
      <c r="BH411" s="214">
        <v>2334</v>
      </c>
      <c r="BI411" s="214">
        <v>1288</v>
      </c>
      <c r="BJ411" s="214">
        <v>909</v>
      </c>
      <c r="BK411" s="214">
        <v>630</v>
      </c>
      <c r="BL411" s="264">
        <v>13</v>
      </c>
      <c r="BM411" s="214">
        <v>4045</v>
      </c>
      <c r="BN411" s="214">
        <v>515</v>
      </c>
      <c r="BO411" s="214">
        <v>593</v>
      </c>
      <c r="BP411" s="264">
        <v>21</v>
      </c>
      <c r="BQ411" s="214">
        <v>4586</v>
      </c>
      <c r="BR411" s="214">
        <v>420</v>
      </c>
      <c r="BS411" s="214">
        <v>132</v>
      </c>
      <c r="BT411" s="214">
        <v>10</v>
      </c>
      <c r="BU411" s="214">
        <v>26</v>
      </c>
      <c r="BV411" s="214">
        <v>4325</v>
      </c>
      <c r="BW411" s="214">
        <v>848</v>
      </c>
      <c r="BX411" s="216">
        <v>1</v>
      </c>
      <c r="BY411" s="261" t="str">
        <f t="shared" si="19"/>
        <v>—</v>
      </c>
      <c r="BZ411" s="261" t="str">
        <f t="shared" si="20"/>
        <v>—</v>
      </c>
      <c r="CA411" s="267"/>
    </row>
    <row r="412" spans="1:79" s="260" customFormat="1" hidden="1" x14ac:dyDescent="0.25">
      <c r="A412" s="257" t="str">
        <f t="shared" si="18"/>
        <v>2011ManitobaRegistered psychiatric nurses</v>
      </c>
      <c r="B412" s="213">
        <v>2011</v>
      </c>
      <c r="C412" s="213"/>
      <c r="D412" s="213"/>
      <c r="E412" s="259" t="s">
        <v>20</v>
      </c>
      <c r="F412" s="209" t="s">
        <v>8</v>
      </c>
      <c r="G412" s="214">
        <v>967</v>
      </c>
      <c r="H412" s="214">
        <v>66</v>
      </c>
      <c r="I412" s="214">
        <v>51</v>
      </c>
      <c r="J412" s="214">
        <v>901</v>
      </c>
      <c r="K412" s="214">
        <v>51</v>
      </c>
      <c r="L412" s="214">
        <v>11</v>
      </c>
      <c r="M412" s="214">
        <v>4</v>
      </c>
      <c r="N412" s="264">
        <v>0</v>
      </c>
      <c r="O412" s="214">
        <v>16</v>
      </c>
      <c r="P412" s="214">
        <v>17</v>
      </c>
      <c r="Q412" s="214">
        <v>18</v>
      </c>
      <c r="R412" s="264">
        <v>0</v>
      </c>
      <c r="S412" s="214">
        <v>125</v>
      </c>
      <c r="T412" s="214">
        <v>508</v>
      </c>
      <c r="U412" s="214">
        <v>268</v>
      </c>
      <c r="V412" s="214">
        <v>0</v>
      </c>
      <c r="W412" s="214">
        <v>954</v>
      </c>
      <c r="X412" s="264">
        <v>0</v>
      </c>
      <c r="Y412" s="264">
        <v>0</v>
      </c>
      <c r="Z412" s="214">
        <v>1</v>
      </c>
      <c r="AA412" s="214">
        <v>0</v>
      </c>
      <c r="AB412" s="214">
        <v>12</v>
      </c>
      <c r="AC412" s="214">
        <v>757</v>
      </c>
      <c r="AD412" s="214">
        <v>210</v>
      </c>
      <c r="AE412" s="264">
        <v>0</v>
      </c>
      <c r="AF412" s="265">
        <v>47.2</v>
      </c>
      <c r="AG412" s="214">
        <v>85</v>
      </c>
      <c r="AH412" s="214">
        <v>153</v>
      </c>
      <c r="AI412" s="214">
        <v>255</v>
      </c>
      <c r="AJ412" s="214">
        <v>363</v>
      </c>
      <c r="AK412" s="214">
        <v>80</v>
      </c>
      <c r="AL412" s="214">
        <v>22</v>
      </c>
      <c r="AM412" s="214">
        <v>9</v>
      </c>
      <c r="AN412" s="214">
        <v>0</v>
      </c>
      <c r="AO412" s="214"/>
      <c r="AP412" s="214"/>
      <c r="AQ412" s="264"/>
      <c r="AR412" s="264"/>
      <c r="AS412" s="264"/>
      <c r="AT412" s="264"/>
      <c r="AU412" s="214">
        <v>955</v>
      </c>
      <c r="AV412" s="214">
        <v>12</v>
      </c>
      <c r="AW412" s="264">
        <v>0</v>
      </c>
      <c r="AX412" s="214">
        <v>267</v>
      </c>
      <c r="AY412" s="214">
        <v>148</v>
      </c>
      <c r="AZ412" s="214">
        <v>288</v>
      </c>
      <c r="BA412" s="214">
        <v>264</v>
      </c>
      <c r="BB412" s="264">
        <v>0</v>
      </c>
      <c r="BC412" s="214">
        <v>954</v>
      </c>
      <c r="BD412" s="214">
        <v>563</v>
      </c>
      <c r="BE412" s="214">
        <v>304</v>
      </c>
      <c r="BF412" s="214">
        <v>83</v>
      </c>
      <c r="BG412" s="214">
        <v>4</v>
      </c>
      <c r="BH412" s="214">
        <v>378</v>
      </c>
      <c r="BI412" s="214">
        <v>253</v>
      </c>
      <c r="BJ412" s="214">
        <v>199</v>
      </c>
      <c r="BK412" s="214">
        <v>124</v>
      </c>
      <c r="BL412" s="214">
        <v>0</v>
      </c>
      <c r="BM412" s="214">
        <v>717</v>
      </c>
      <c r="BN412" s="214">
        <v>93</v>
      </c>
      <c r="BO412" s="214">
        <v>143</v>
      </c>
      <c r="BP412" s="214">
        <v>1</v>
      </c>
      <c r="BQ412" s="214">
        <v>805</v>
      </c>
      <c r="BR412" s="214">
        <v>111</v>
      </c>
      <c r="BS412" s="214">
        <v>35</v>
      </c>
      <c r="BT412" s="214">
        <v>0</v>
      </c>
      <c r="BU412" s="214">
        <v>3</v>
      </c>
      <c r="BV412" s="214">
        <v>660</v>
      </c>
      <c r="BW412" s="214">
        <v>294</v>
      </c>
      <c r="BX412" s="266">
        <v>0</v>
      </c>
      <c r="BY412" s="261">
        <f t="shared" si="19"/>
        <v>6.8252326783867626E-2</v>
      </c>
      <c r="BZ412" s="261">
        <f t="shared" si="20"/>
        <v>5.2740434332988625E-2</v>
      </c>
      <c r="CA412" s="267"/>
    </row>
    <row r="413" spans="1:79" s="260" customFormat="1" hidden="1" x14ac:dyDescent="0.25">
      <c r="A413" s="257" t="str">
        <f t="shared" si="18"/>
        <v>2011SaskatchewanRegistered psychiatric nurses</v>
      </c>
      <c r="B413" s="213">
        <v>2011</v>
      </c>
      <c r="C413" s="213"/>
      <c r="D413" s="213"/>
      <c r="E413" s="209" t="s">
        <v>21</v>
      </c>
      <c r="F413" s="209" t="s">
        <v>8</v>
      </c>
      <c r="G413" s="214">
        <v>870</v>
      </c>
      <c r="H413" s="214">
        <v>71</v>
      </c>
      <c r="I413" s="214">
        <v>57</v>
      </c>
      <c r="J413" s="214">
        <v>799</v>
      </c>
      <c r="K413" s="214">
        <v>30</v>
      </c>
      <c r="L413" s="214">
        <v>32</v>
      </c>
      <c r="M413" s="214">
        <v>9</v>
      </c>
      <c r="N413" s="264">
        <v>0</v>
      </c>
      <c r="O413" s="214">
        <v>4</v>
      </c>
      <c r="P413" s="214">
        <v>29</v>
      </c>
      <c r="Q413" s="214">
        <v>24</v>
      </c>
      <c r="R413" s="264">
        <v>0</v>
      </c>
      <c r="S413" s="214">
        <v>30</v>
      </c>
      <c r="T413" s="214">
        <v>511</v>
      </c>
      <c r="U413" s="214">
        <v>258</v>
      </c>
      <c r="V413" s="264">
        <v>0</v>
      </c>
      <c r="W413" s="214">
        <v>808</v>
      </c>
      <c r="X413" s="264">
        <v>0</v>
      </c>
      <c r="Y413" s="214">
        <v>0</v>
      </c>
      <c r="Z413" s="214">
        <v>1</v>
      </c>
      <c r="AA413" s="214">
        <v>1</v>
      </c>
      <c r="AB413" s="214">
        <v>60</v>
      </c>
      <c r="AC413" s="214">
        <v>732</v>
      </c>
      <c r="AD413" s="214">
        <v>138</v>
      </c>
      <c r="AE413" s="264">
        <v>0</v>
      </c>
      <c r="AF413" s="265">
        <v>49.1</v>
      </c>
      <c r="AG413" s="214">
        <v>38</v>
      </c>
      <c r="AH413" s="214">
        <v>92</v>
      </c>
      <c r="AI413" s="214">
        <v>317</v>
      </c>
      <c r="AJ413" s="214">
        <v>282</v>
      </c>
      <c r="AK413" s="214">
        <v>94</v>
      </c>
      <c r="AL413" s="214">
        <v>33</v>
      </c>
      <c r="AM413" s="214">
        <v>14</v>
      </c>
      <c r="AN413" s="264">
        <v>0</v>
      </c>
      <c r="AO413" s="214"/>
      <c r="AP413" s="214"/>
      <c r="AQ413" s="214"/>
      <c r="AR413" s="214"/>
      <c r="AS413" s="264"/>
      <c r="AT413" s="264"/>
      <c r="AU413" s="214">
        <v>853</v>
      </c>
      <c r="AV413" s="214">
        <v>14</v>
      </c>
      <c r="AW413" s="214">
        <v>3</v>
      </c>
      <c r="AX413" s="214">
        <v>74</v>
      </c>
      <c r="AY413" s="214">
        <v>248</v>
      </c>
      <c r="AZ413" s="214">
        <v>280</v>
      </c>
      <c r="BA413" s="214">
        <v>268</v>
      </c>
      <c r="BB413" s="264">
        <v>0</v>
      </c>
      <c r="BC413" s="214">
        <v>808</v>
      </c>
      <c r="BD413" s="214">
        <v>598</v>
      </c>
      <c r="BE413" s="214">
        <v>138</v>
      </c>
      <c r="BF413" s="214">
        <v>71</v>
      </c>
      <c r="BG413" s="264">
        <v>1</v>
      </c>
      <c r="BH413" s="214">
        <v>217</v>
      </c>
      <c r="BI413" s="214">
        <v>164</v>
      </c>
      <c r="BJ413" s="214">
        <v>275</v>
      </c>
      <c r="BK413" s="214">
        <v>152</v>
      </c>
      <c r="BL413" s="264">
        <v>0</v>
      </c>
      <c r="BM413" s="214">
        <v>601</v>
      </c>
      <c r="BN413" s="214">
        <v>100</v>
      </c>
      <c r="BO413" s="214">
        <v>98</v>
      </c>
      <c r="BP413" s="214">
        <v>9</v>
      </c>
      <c r="BQ413" s="214">
        <v>713</v>
      </c>
      <c r="BR413" s="214">
        <v>40</v>
      </c>
      <c r="BS413" s="214">
        <v>38</v>
      </c>
      <c r="BT413" s="214">
        <v>1</v>
      </c>
      <c r="BU413" s="214">
        <v>16</v>
      </c>
      <c r="BV413" s="214">
        <v>690</v>
      </c>
      <c r="BW413" s="214">
        <v>118</v>
      </c>
      <c r="BX413" s="266">
        <v>0</v>
      </c>
      <c r="BY413" s="261">
        <f t="shared" si="19"/>
        <v>8.1609195402298856E-2</v>
      </c>
      <c r="BZ413" s="261">
        <f t="shared" si="20"/>
        <v>6.5517241379310351E-2</v>
      </c>
      <c r="CA413" s="267"/>
    </row>
    <row r="414" spans="1:79" s="260" customFormat="1" hidden="1" x14ac:dyDescent="0.25">
      <c r="A414" s="257" t="str">
        <f t="shared" si="18"/>
        <v>2011AlbertaRegistered psychiatric nurses</v>
      </c>
      <c r="B414" s="213">
        <v>2011</v>
      </c>
      <c r="C414" s="213"/>
      <c r="D414" s="213"/>
      <c r="E414" s="209" t="s">
        <v>22</v>
      </c>
      <c r="F414" s="209" t="s">
        <v>8</v>
      </c>
      <c r="G414" s="214">
        <v>1236</v>
      </c>
      <c r="H414" s="214">
        <v>97</v>
      </c>
      <c r="I414" s="214">
        <v>66</v>
      </c>
      <c r="J414" s="214">
        <v>1139</v>
      </c>
      <c r="K414" s="214">
        <v>72</v>
      </c>
      <c r="L414" s="214">
        <v>21</v>
      </c>
      <c r="M414" s="214">
        <v>4</v>
      </c>
      <c r="N414" s="264">
        <v>0</v>
      </c>
      <c r="O414" s="214">
        <v>18</v>
      </c>
      <c r="P414" s="214">
        <v>11</v>
      </c>
      <c r="Q414" s="214">
        <v>37</v>
      </c>
      <c r="R414" s="264">
        <v>0</v>
      </c>
      <c r="S414" s="214">
        <v>193</v>
      </c>
      <c r="T414" s="214">
        <v>586</v>
      </c>
      <c r="U414" s="214">
        <v>360</v>
      </c>
      <c r="V414" s="264">
        <v>0</v>
      </c>
      <c r="W414" s="214">
        <v>1218</v>
      </c>
      <c r="X414" s="264">
        <v>4</v>
      </c>
      <c r="Y414" s="214">
        <v>0</v>
      </c>
      <c r="Z414" s="214">
        <v>13</v>
      </c>
      <c r="AA414" s="214">
        <v>1</v>
      </c>
      <c r="AB414" s="214">
        <v>0</v>
      </c>
      <c r="AC414" s="214">
        <v>937</v>
      </c>
      <c r="AD414" s="214">
        <v>299</v>
      </c>
      <c r="AE414" s="264">
        <v>0</v>
      </c>
      <c r="AF414" s="265">
        <v>46.6</v>
      </c>
      <c r="AG414" s="214">
        <v>157</v>
      </c>
      <c r="AH414" s="214">
        <v>181</v>
      </c>
      <c r="AI414" s="214">
        <v>345</v>
      </c>
      <c r="AJ414" s="214">
        <v>361</v>
      </c>
      <c r="AK414" s="214">
        <v>126</v>
      </c>
      <c r="AL414" s="214">
        <v>56</v>
      </c>
      <c r="AM414" s="214">
        <v>10</v>
      </c>
      <c r="AN414" s="264">
        <v>0</v>
      </c>
      <c r="AO414" s="214"/>
      <c r="AP414" s="214"/>
      <c r="AQ414" s="214"/>
      <c r="AR414" s="264"/>
      <c r="AS414" s="264"/>
      <c r="AT414" s="264"/>
      <c r="AU414" s="214">
        <v>1105</v>
      </c>
      <c r="AV414" s="214">
        <v>127</v>
      </c>
      <c r="AW414" s="214">
        <v>4</v>
      </c>
      <c r="AX414" s="214">
        <v>363</v>
      </c>
      <c r="AY414" s="214">
        <v>210</v>
      </c>
      <c r="AZ414" s="214">
        <v>331</v>
      </c>
      <c r="BA414" s="214">
        <v>332</v>
      </c>
      <c r="BB414" s="264">
        <v>0</v>
      </c>
      <c r="BC414" s="214">
        <v>1218</v>
      </c>
      <c r="BD414" s="214">
        <v>662</v>
      </c>
      <c r="BE414" s="214">
        <v>422</v>
      </c>
      <c r="BF414" s="214">
        <v>134</v>
      </c>
      <c r="BG414" s="214">
        <v>0</v>
      </c>
      <c r="BH414" s="214">
        <v>697</v>
      </c>
      <c r="BI414" s="214">
        <v>298</v>
      </c>
      <c r="BJ414" s="214">
        <v>109</v>
      </c>
      <c r="BK414" s="214">
        <v>107</v>
      </c>
      <c r="BL414" s="214">
        <v>7</v>
      </c>
      <c r="BM414" s="214">
        <v>991</v>
      </c>
      <c r="BN414" s="214">
        <v>98</v>
      </c>
      <c r="BO414" s="214">
        <v>122</v>
      </c>
      <c r="BP414" s="214">
        <v>7</v>
      </c>
      <c r="BQ414" s="214">
        <v>1029</v>
      </c>
      <c r="BR414" s="214">
        <v>75</v>
      </c>
      <c r="BS414" s="214">
        <v>32</v>
      </c>
      <c r="BT414" s="214">
        <v>5</v>
      </c>
      <c r="BU414" s="214">
        <v>77</v>
      </c>
      <c r="BV414" s="214">
        <v>864</v>
      </c>
      <c r="BW414" s="214">
        <v>354</v>
      </c>
      <c r="BX414" s="266">
        <v>0</v>
      </c>
      <c r="BY414" s="261">
        <f t="shared" si="19"/>
        <v>7.8478964401294496E-2</v>
      </c>
      <c r="BZ414" s="261">
        <f t="shared" si="20"/>
        <v>5.3398058252427182E-2</v>
      </c>
      <c r="CA414" s="267"/>
    </row>
    <row r="415" spans="1:79" s="260" customFormat="1" hidden="1" x14ac:dyDescent="0.25">
      <c r="A415" s="257" t="str">
        <f t="shared" si="18"/>
        <v>2011British ColumbiaRegistered psychiatric nurses</v>
      </c>
      <c r="B415" s="213">
        <v>2011</v>
      </c>
      <c r="C415" s="213"/>
      <c r="D415" s="213"/>
      <c r="E415" s="209" t="s">
        <v>23</v>
      </c>
      <c r="F415" s="209" t="s">
        <v>8</v>
      </c>
      <c r="G415" s="214">
        <v>2358</v>
      </c>
      <c r="H415" s="214">
        <v>201</v>
      </c>
      <c r="I415" s="214">
        <v>197</v>
      </c>
      <c r="J415" s="214">
        <v>2157</v>
      </c>
      <c r="K415" s="214">
        <v>117</v>
      </c>
      <c r="L415" s="214">
        <v>68</v>
      </c>
      <c r="M415" s="214">
        <v>16</v>
      </c>
      <c r="N415" s="264">
        <v>0</v>
      </c>
      <c r="O415" s="214">
        <v>42</v>
      </c>
      <c r="P415" s="214">
        <v>60</v>
      </c>
      <c r="Q415" s="214">
        <v>95</v>
      </c>
      <c r="R415" s="264">
        <v>0</v>
      </c>
      <c r="S415" s="214">
        <v>291</v>
      </c>
      <c r="T415" s="214">
        <v>1197</v>
      </c>
      <c r="U415" s="214">
        <v>669</v>
      </c>
      <c r="V415" s="214">
        <v>0</v>
      </c>
      <c r="W415" s="214">
        <v>2281</v>
      </c>
      <c r="X415" s="264">
        <v>1</v>
      </c>
      <c r="Y415" s="214">
        <v>5</v>
      </c>
      <c r="Z415" s="214">
        <v>51</v>
      </c>
      <c r="AA415" s="214">
        <v>12</v>
      </c>
      <c r="AB415" s="214">
        <v>8</v>
      </c>
      <c r="AC415" s="214">
        <v>1816</v>
      </c>
      <c r="AD415" s="214">
        <v>542</v>
      </c>
      <c r="AE415" s="264">
        <v>0</v>
      </c>
      <c r="AF415" s="265">
        <v>46.8</v>
      </c>
      <c r="AG415" s="214">
        <v>211</v>
      </c>
      <c r="AH415" s="214">
        <v>484</v>
      </c>
      <c r="AI415" s="214">
        <v>631</v>
      </c>
      <c r="AJ415" s="214">
        <v>631</v>
      </c>
      <c r="AK415" s="214">
        <v>275</v>
      </c>
      <c r="AL415" s="214">
        <v>100</v>
      </c>
      <c r="AM415" s="214">
        <v>26</v>
      </c>
      <c r="AN415" s="214">
        <v>0</v>
      </c>
      <c r="AO415" s="214"/>
      <c r="AP415" s="214"/>
      <c r="AQ415" s="214"/>
      <c r="AR415" s="214"/>
      <c r="AS415" s="264"/>
      <c r="AT415" s="264"/>
      <c r="AU415" s="214">
        <v>1634</v>
      </c>
      <c r="AV415" s="214">
        <v>224</v>
      </c>
      <c r="AW415" s="214">
        <v>500</v>
      </c>
      <c r="AX415" s="214">
        <v>835</v>
      </c>
      <c r="AY415" s="214">
        <v>501</v>
      </c>
      <c r="AZ415" s="214">
        <v>492</v>
      </c>
      <c r="BA415" s="214">
        <v>530</v>
      </c>
      <c r="BB415" s="264">
        <v>0</v>
      </c>
      <c r="BC415" s="214">
        <v>2281</v>
      </c>
      <c r="BD415" s="214">
        <v>1427</v>
      </c>
      <c r="BE415" s="214">
        <v>322</v>
      </c>
      <c r="BF415" s="214">
        <v>504</v>
      </c>
      <c r="BG415" s="214">
        <v>28</v>
      </c>
      <c r="BH415" s="214">
        <v>1096</v>
      </c>
      <c r="BI415" s="214">
        <v>615</v>
      </c>
      <c r="BJ415" s="214">
        <v>259</v>
      </c>
      <c r="BK415" s="214">
        <v>299</v>
      </c>
      <c r="BL415" s="214">
        <v>12</v>
      </c>
      <c r="BM415" s="214">
        <v>1804</v>
      </c>
      <c r="BN415" s="214">
        <v>203</v>
      </c>
      <c r="BO415" s="214">
        <v>255</v>
      </c>
      <c r="BP415" s="214">
        <v>19</v>
      </c>
      <c r="BQ415" s="214">
        <v>2067</v>
      </c>
      <c r="BR415" s="214">
        <v>130</v>
      </c>
      <c r="BS415" s="214">
        <v>63</v>
      </c>
      <c r="BT415" s="214">
        <v>1</v>
      </c>
      <c r="BU415" s="214">
        <v>20</v>
      </c>
      <c r="BV415" s="214">
        <v>2205</v>
      </c>
      <c r="BW415" s="214">
        <v>75</v>
      </c>
      <c r="BX415" s="216">
        <v>1</v>
      </c>
      <c r="BY415" s="261">
        <f t="shared" si="19"/>
        <v>8.5241730279898217E-2</v>
      </c>
      <c r="BZ415" s="261">
        <f t="shared" si="20"/>
        <v>8.3545377438507207E-2</v>
      </c>
      <c r="CA415" s="267"/>
    </row>
    <row r="416" spans="1:79" s="260" customFormat="1" hidden="1" x14ac:dyDescent="0.25">
      <c r="A416" s="257" t="str">
        <f t="shared" si="18"/>
        <v>2011YukonRegistered psychiatric nurses</v>
      </c>
      <c r="B416" s="213">
        <v>2011</v>
      </c>
      <c r="C416" s="213"/>
      <c r="D416" s="213"/>
      <c r="E416" s="209" t="s">
        <v>24</v>
      </c>
      <c r="F416" s="209" t="s">
        <v>8</v>
      </c>
      <c r="G416" s="214">
        <v>3</v>
      </c>
      <c r="H416" s="268" t="s">
        <v>233</v>
      </c>
      <c r="I416" s="268" t="s">
        <v>233</v>
      </c>
      <c r="J416" s="268" t="s">
        <v>233</v>
      </c>
      <c r="K416" s="268" t="s">
        <v>233</v>
      </c>
      <c r="L416" s="268" t="s">
        <v>233</v>
      </c>
      <c r="M416" s="268" t="s">
        <v>233</v>
      </c>
      <c r="N416" s="268" t="s">
        <v>233</v>
      </c>
      <c r="O416" s="268" t="s">
        <v>233</v>
      </c>
      <c r="P416" s="268" t="s">
        <v>233</v>
      </c>
      <c r="Q416" s="268" t="s">
        <v>233</v>
      </c>
      <c r="R416" s="268" t="s">
        <v>233</v>
      </c>
      <c r="S416" s="268" t="s">
        <v>233</v>
      </c>
      <c r="T416" s="268" t="s">
        <v>233</v>
      </c>
      <c r="U416" s="268" t="s">
        <v>233</v>
      </c>
      <c r="V416" s="268" t="s">
        <v>233</v>
      </c>
      <c r="W416" s="268" t="s">
        <v>233</v>
      </c>
      <c r="X416" s="268" t="s">
        <v>233</v>
      </c>
      <c r="Y416" s="268" t="s">
        <v>233</v>
      </c>
      <c r="Z416" s="268" t="s">
        <v>233</v>
      </c>
      <c r="AA416" s="268" t="s">
        <v>233</v>
      </c>
      <c r="AB416" s="268" t="s">
        <v>233</v>
      </c>
      <c r="AC416" s="268" t="s">
        <v>233</v>
      </c>
      <c r="AD416" s="268" t="s">
        <v>233</v>
      </c>
      <c r="AE416" s="268" t="s">
        <v>233</v>
      </c>
      <c r="AF416" s="268" t="s">
        <v>233</v>
      </c>
      <c r="AG416" s="268" t="s">
        <v>233</v>
      </c>
      <c r="AH416" s="268" t="s">
        <v>233</v>
      </c>
      <c r="AI416" s="268" t="s">
        <v>233</v>
      </c>
      <c r="AJ416" s="268" t="s">
        <v>233</v>
      </c>
      <c r="AK416" s="268" t="s">
        <v>233</v>
      </c>
      <c r="AL416" s="268" t="s">
        <v>233</v>
      </c>
      <c r="AM416" s="268" t="s">
        <v>233</v>
      </c>
      <c r="AN416" s="268" t="s">
        <v>233</v>
      </c>
      <c r="AO416" s="214"/>
      <c r="AP416" s="214"/>
      <c r="AQ416" s="214"/>
      <c r="AR416" s="214"/>
      <c r="AS416" s="264"/>
      <c r="AT416" s="264"/>
      <c r="AU416" s="268" t="s">
        <v>233</v>
      </c>
      <c r="AV416" s="268" t="s">
        <v>233</v>
      </c>
      <c r="AW416" s="268" t="s">
        <v>233</v>
      </c>
      <c r="AX416" s="268" t="s">
        <v>233</v>
      </c>
      <c r="AY416" s="268" t="s">
        <v>233</v>
      </c>
      <c r="AZ416" s="268" t="s">
        <v>233</v>
      </c>
      <c r="BA416" s="268" t="s">
        <v>233</v>
      </c>
      <c r="BB416" s="268" t="s">
        <v>233</v>
      </c>
      <c r="BC416" s="268" t="s">
        <v>233</v>
      </c>
      <c r="BD416" s="268" t="s">
        <v>233</v>
      </c>
      <c r="BE416" s="268" t="s">
        <v>233</v>
      </c>
      <c r="BF416" s="268" t="s">
        <v>233</v>
      </c>
      <c r="BG416" s="268" t="s">
        <v>233</v>
      </c>
      <c r="BH416" s="268" t="s">
        <v>233</v>
      </c>
      <c r="BI416" s="268" t="s">
        <v>233</v>
      </c>
      <c r="BJ416" s="268" t="s">
        <v>233</v>
      </c>
      <c r="BK416" s="268" t="s">
        <v>233</v>
      </c>
      <c r="BL416" s="268" t="s">
        <v>233</v>
      </c>
      <c r="BM416" s="268" t="s">
        <v>233</v>
      </c>
      <c r="BN416" s="268" t="s">
        <v>233</v>
      </c>
      <c r="BO416" s="268" t="s">
        <v>233</v>
      </c>
      <c r="BP416" s="268" t="s">
        <v>233</v>
      </c>
      <c r="BQ416" s="268" t="s">
        <v>233</v>
      </c>
      <c r="BR416" s="268" t="s">
        <v>233</v>
      </c>
      <c r="BS416" s="268" t="s">
        <v>233</v>
      </c>
      <c r="BT416" s="268" t="s">
        <v>233</v>
      </c>
      <c r="BU416" s="268" t="s">
        <v>233</v>
      </c>
      <c r="BV416" s="268" t="s">
        <v>233</v>
      </c>
      <c r="BW416" s="268" t="s">
        <v>233</v>
      </c>
      <c r="BX416" s="278" t="s">
        <v>233</v>
      </c>
      <c r="BY416" s="261" t="str">
        <f t="shared" si="19"/>
        <v>—</v>
      </c>
      <c r="BZ416" s="261" t="str">
        <f t="shared" si="20"/>
        <v>—</v>
      </c>
      <c r="CA416" s="267"/>
    </row>
    <row r="417" spans="1:79" s="260" customFormat="1" ht="15.75" hidden="1" x14ac:dyDescent="0.25">
      <c r="A417" s="257" t="str">
        <f t="shared" si="18"/>
        <v>2011Provinces/territories with available dataRegistered psychiatric nurses</v>
      </c>
      <c r="B417" s="213">
        <v>2011</v>
      </c>
      <c r="C417" s="213"/>
      <c r="D417" s="213"/>
      <c r="E417" s="208" t="s">
        <v>357</v>
      </c>
      <c r="F417" s="209" t="s">
        <v>8</v>
      </c>
      <c r="G417" s="214">
        <v>5434</v>
      </c>
      <c r="H417" s="268" t="s">
        <v>233</v>
      </c>
      <c r="I417" s="268" t="s">
        <v>233</v>
      </c>
      <c r="J417" s="268" t="s">
        <v>233</v>
      </c>
      <c r="K417" s="268" t="s">
        <v>233</v>
      </c>
      <c r="L417" s="268" t="s">
        <v>233</v>
      </c>
      <c r="M417" s="268" t="s">
        <v>233</v>
      </c>
      <c r="N417" s="268" t="s">
        <v>233</v>
      </c>
      <c r="O417" s="268" t="s">
        <v>233</v>
      </c>
      <c r="P417" s="268" t="s">
        <v>233</v>
      </c>
      <c r="Q417" s="268" t="s">
        <v>233</v>
      </c>
      <c r="R417" s="268" t="s">
        <v>233</v>
      </c>
      <c r="S417" s="268" t="s">
        <v>233</v>
      </c>
      <c r="T417" s="268" t="s">
        <v>233</v>
      </c>
      <c r="U417" s="268" t="s">
        <v>233</v>
      </c>
      <c r="V417" s="268" t="s">
        <v>233</v>
      </c>
      <c r="W417" s="214">
        <v>5261</v>
      </c>
      <c r="X417" s="264">
        <v>5</v>
      </c>
      <c r="Y417" s="264">
        <v>5</v>
      </c>
      <c r="Z417" s="214">
        <v>66</v>
      </c>
      <c r="AA417" s="264">
        <v>14</v>
      </c>
      <c r="AB417" s="214">
        <v>80</v>
      </c>
      <c r="AC417" s="214">
        <v>4242</v>
      </c>
      <c r="AD417" s="214">
        <v>1189</v>
      </c>
      <c r="AE417" s="264">
        <v>0</v>
      </c>
      <c r="AF417" s="265">
        <v>47.2</v>
      </c>
      <c r="AG417" s="214">
        <v>491</v>
      </c>
      <c r="AH417" s="214">
        <v>910</v>
      </c>
      <c r="AI417" s="214">
        <v>1548</v>
      </c>
      <c r="AJ417" s="214">
        <v>1637</v>
      </c>
      <c r="AK417" s="214">
        <v>575</v>
      </c>
      <c r="AL417" s="214">
        <v>211</v>
      </c>
      <c r="AM417" s="214">
        <v>59</v>
      </c>
      <c r="AN417" s="264">
        <v>0</v>
      </c>
      <c r="AO417" s="214"/>
      <c r="AP417" s="214"/>
      <c r="AQ417" s="264"/>
      <c r="AR417" s="264"/>
      <c r="AS417" s="264"/>
      <c r="AT417" s="264"/>
      <c r="AU417" s="214">
        <v>4547</v>
      </c>
      <c r="AV417" s="214">
        <v>377</v>
      </c>
      <c r="AW417" s="264">
        <v>507</v>
      </c>
      <c r="AX417" s="214">
        <v>1539</v>
      </c>
      <c r="AY417" s="214">
        <v>1107</v>
      </c>
      <c r="AZ417" s="214">
        <v>1391</v>
      </c>
      <c r="BA417" s="214">
        <v>1394</v>
      </c>
      <c r="BB417" s="264">
        <v>0</v>
      </c>
      <c r="BC417" s="214">
        <v>5261</v>
      </c>
      <c r="BD417" s="214">
        <v>3250</v>
      </c>
      <c r="BE417" s="214">
        <v>1186</v>
      </c>
      <c r="BF417" s="214">
        <v>792</v>
      </c>
      <c r="BG417" s="214">
        <v>33</v>
      </c>
      <c r="BH417" s="214">
        <v>2388</v>
      </c>
      <c r="BI417" s="214">
        <v>1330</v>
      </c>
      <c r="BJ417" s="214">
        <v>842</v>
      </c>
      <c r="BK417" s="214">
        <v>682</v>
      </c>
      <c r="BL417" s="264">
        <v>19</v>
      </c>
      <c r="BM417" s="214">
        <v>4113</v>
      </c>
      <c r="BN417" s="214">
        <v>494</v>
      </c>
      <c r="BO417" s="214">
        <v>618</v>
      </c>
      <c r="BP417" s="214">
        <v>36</v>
      </c>
      <c r="BQ417" s="214">
        <v>4614</v>
      </c>
      <c r="BR417" s="214">
        <v>356</v>
      </c>
      <c r="BS417" s="214">
        <v>168</v>
      </c>
      <c r="BT417" s="214">
        <v>7</v>
      </c>
      <c r="BU417" s="214">
        <v>116</v>
      </c>
      <c r="BV417" s="214">
        <v>4419</v>
      </c>
      <c r="BW417" s="214">
        <v>841</v>
      </c>
      <c r="BX417" s="216">
        <v>1</v>
      </c>
      <c r="BY417" s="261" t="str">
        <f t="shared" si="19"/>
        <v>—</v>
      </c>
      <c r="BZ417" s="261" t="str">
        <f t="shared" si="20"/>
        <v>—</v>
      </c>
      <c r="CA417" s="267"/>
    </row>
    <row r="418" spans="1:79" s="260" customFormat="1" hidden="1" x14ac:dyDescent="0.25">
      <c r="A418" s="257" t="str">
        <f t="shared" si="18"/>
        <v>2012ManitobaRegistered psychiatric nurses</v>
      </c>
      <c r="B418" s="213">
        <v>2012</v>
      </c>
      <c r="C418" s="213"/>
      <c r="D418" s="213"/>
      <c r="E418" s="259" t="s">
        <v>20</v>
      </c>
      <c r="F418" s="209" t="s">
        <v>8</v>
      </c>
      <c r="G418" s="214">
        <v>980</v>
      </c>
      <c r="H418" s="214">
        <v>64</v>
      </c>
      <c r="I418" s="214">
        <v>66</v>
      </c>
      <c r="J418" s="214">
        <v>916</v>
      </c>
      <c r="K418" s="214">
        <v>49</v>
      </c>
      <c r="L418" s="214">
        <v>12</v>
      </c>
      <c r="M418" s="214">
        <v>3</v>
      </c>
      <c r="N418" s="264">
        <v>0</v>
      </c>
      <c r="O418" s="264">
        <v>18</v>
      </c>
      <c r="P418" s="214">
        <v>16</v>
      </c>
      <c r="Q418" s="214">
        <v>32</v>
      </c>
      <c r="R418" s="264">
        <v>0</v>
      </c>
      <c r="S418" s="214">
        <v>139</v>
      </c>
      <c r="T418" s="214">
        <v>480</v>
      </c>
      <c r="U418" s="214">
        <v>297</v>
      </c>
      <c r="V418" s="264">
        <v>0</v>
      </c>
      <c r="W418" s="214">
        <v>958</v>
      </c>
      <c r="X418" s="264">
        <v>0</v>
      </c>
      <c r="Y418" s="214">
        <v>0</v>
      </c>
      <c r="Z418" s="214">
        <v>0</v>
      </c>
      <c r="AA418" s="214">
        <v>0</v>
      </c>
      <c r="AB418" s="214">
        <v>22</v>
      </c>
      <c r="AC418" s="214">
        <v>775</v>
      </c>
      <c r="AD418" s="214">
        <v>205</v>
      </c>
      <c r="AE418" s="264">
        <v>0</v>
      </c>
      <c r="AF418" s="265">
        <v>47.1</v>
      </c>
      <c r="AG418" s="214">
        <v>103</v>
      </c>
      <c r="AH418" s="214">
        <v>159</v>
      </c>
      <c r="AI418" s="214">
        <v>230</v>
      </c>
      <c r="AJ418" s="214">
        <v>369</v>
      </c>
      <c r="AK418" s="214">
        <v>89</v>
      </c>
      <c r="AL418" s="214">
        <v>21</v>
      </c>
      <c r="AM418" s="214">
        <v>9</v>
      </c>
      <c r="AN418" s="264">
        <v>0</v>
      </c>
      <c r="AO418" s="214"/>
      <c r="AP418" s="214"/>
      <c r="AQ418" s="264"/>
      <c r="AR418" s="264"/>
      <c r="AS418" s="264"/>
      <c r="AT418" s="264"/>
      <c r="AU418" s="214">
        <v>968</v>
      </c>
      <c r="AV418" s="214">
        <v>12</v>
      </c>
      <c r="AW418" s="264">
        <v>0</v>
      </c>
      <c r="AX418" s="214">
        <v>289</v>
      </c>
      <c r="AY418" s="214">
        <v>129</v>
      </c>
      <c r="AZ418" s="214">
        <v>294</v>
      </c>
      <c r="BA418" s="214">
        <v>268</v>
      </c>
      <c r="BB418" s="264">
        <v>0</v>
      </c>
      <c r="BC418" s="214">
        <v>958</v>
      </c>
      <c r="BD418" s="214">
        <v>540</v>
      </c>
      <c r="BE418" s="214">
        <v>319</v>
      </c>
      <c r="BF418" s="214">
        <v>87</v>
      </c>
      <c r="BG418" s="214">
        <v>12</v>
      </c>
      <c r="BH418" s="214">
        <v>370</v>
      </c>
      <c r="BI418" s="214">
        <v>260</v>
      </c>
      <c r="BJ418" s="214">
        <v>192</v>
      </c>
      <c r="BK418" s="214">
        <v>124</v>
      </c>
      <c r="BL418" s="214">
        <v>12</v>
      </c>
      <c r="BM418" s="214">
        <v>712</v>
      </c>
      <c r="BN418" s="214">
        <v>87</v>
      </c>
      <c r="BO418" s="214">
        <v>147</v>
      </c>
      <c r="BP418" s="214">
        <v>12</v>
      </c>
      <c r="BQ418" s="214">
        <v>807</v>
      </c>
      <c r="BR418" s="214">
        <v>105</v>
      </c>
      <c r="BS418" s="214">
        <v>33</v>
      </c>
      <c r="BT418" s="214">
        <v>0</v>
      </c>
      <c r="BU418" s="214">
        <v>13</v>
      </c>
      <c r="BV418" s="214">
        <v>660</v>
      </c>
      <c r="BW418" s="214">
        <v>298</v>
      </c>
      <c r="BX418" s="266">
        <v>0</v>
      </c>
      <c r="BY418" s="261">
        <f t="shared" si="19"/>
        <v>6.5306122448979598E-2</v>
      </c>
      <c r="BZ418" s="261">
        <f t="shared" si="20"/>
        <v>6.7346938775510207E-2</v>
      </c>
      <c r="CA418" s="267"/>
    </row>
    <row r="419" spans="1:79" s="260" customFormat="1" hidden="1" x14ac:dyDescent="0.25">
      <c r="A419" s="257" t="str">
        <f t="shared" si="18"/>
        <v>2012SaskatchewanRegistered psychiatric nurses</v>
      </c>
      <c r="B419" s="213">
        <v>2012</v>
      </c>
      <c r="C419" s="213"/>
      <c r="D419" s="213"/>
      <c r="E419" s="209" t="s">
        <v>21</v>
      </c>
      <c r="F419" s="209" t="s">
        <v>8</v>
      </c>
      <c r="G419" s="214">
        <v>865</v>
      </c>
      <c r="H419" s="214">
        <v>52</v>
      </c>
      <c r="I419" s="214">
        <v>42</v>
      </c>
      <c r="J419" s="214">
        <v>813</v>
      </c>
      <c r="K419" s="214">
        <v>31</v>
      </c>
      <c r="L419" s="214">
        <v>17</v>
      </c>
      <c r="M419" s="214">
        <v>4</v>
      </c>
      <c r="N419" s="264">
        <v>0</v>
      </c>
      <c r="O419" s="214">
        <v>6</v>
      </c>
      <c r="P419" s="214">
        <v>14</v>
      </c>
      <c r="Q419" s="214">
        <v>22</v>
      </c>
      <c r="R419" s="264">
        <v>0</v>
      </c>
      <c r="S419" s="214">
        <v>49</v>
      </c>
      <c r="T419" s="214">
        <v>497</v>
      </c>
      <c r="U419" s="214">
        <v>267</v>
      </c>
      <c r="V419" s="264">
        <v>0</v>
      </c>
      <c r="W419" s="214">
        <v>828</v>
      </c>
      <c r="X419" s="214">
        <v>0</v>
      </c>
      <c r="Y419" s="214">
        <v>0</v>
      </c>
      <c r="Z419" s="214">
        <v>0</v>
      </c>
      <c r="AA419" s="214">
        <v>0</v>
      </c>
      <c r="AB419" s="214">
        <v>37</v>
      </c>
      <c r="AC419" s="214">
        <v>732</v>
      </c>
      <c r="AD419" s="214">
        <v>133</v>
      </c>
      <c r="AE419" s="264">
        <v>0</v>
      </c>
      <c r="AF419" s="265">
        <v>48.9</v>
      </c>
      <c r="AG419" s="214">
        <v>56</v>
      </c>
      <c r="AH419" s="214">
        <v>81</v>
      </c>
      <c r="AI419" s="214">
        <v>293</v>
      </c>
      <c r="AJ419" s="214">
        <v>292</v>
      </c>
      <c r="AK419" s="214">
        <v>94</v>
      </c>
      <c r="AL419" s="214">
        <v>33</v>
      </c>
      <c r="AM419" s="214">
        <v>16</v>
      </c>
      <c r="AN419" s="264">
        <v>0</v>
      </c>
      <c r="AO419" s="214"/>
      <c r="AP419" s="214"/>
      <c r="AQ419" s="214"/>
      <c r="AR419" s="214"/>
      <c r="AS419" s="264"/>
      <c r="AT419" s="264"/>
      <c r="AU419" s="214">
        <v>851</v>
      </c>
      <c r="AV419" s="214">
        <v>11</v>
      </c>
      <c r="AW419" s="214">
        <v>3</v>
      </c>
      <c r="AX419" s="214">
        <v>102</v>
      </c>
      <c r="AY419" s="214">
        <v>205</v>
      </c>
      <c r="AZ419" s="214">
        <v>282</v>
      </c>
      <c r="BA419" s="214">
        <v>276</v>
      </c>
      <c r="BB419" s="264">
        <v>0</v>
      </c>
      <c r="BC419" s="214">
        <v>828</v>
      </c>
      <c r="BD419" s="214">
        <v>593</v>
      </c>
      <c r="BE419" s="214">
        <v>133</v>
      </c>
      <c r="BF419" s="214">
        <v>59</v>
      </c>
      <c r="BG419" s="264">
        <v>43</v>
      </c>
      <c r="BH419" s="214">
        <v>193</v>
      </c>
      <c r="BI419" s="214">
        <v>176</v>
      </c>
      <c r="BJ419" s="214">
        <v>264</v>
      </c>
      <c r="BK419" s="214">
        <v>151</v>
      </c>
      <c r="BL419" s="214">
        <v>44</v>
      </c>
      <c r="BM419" s="214">
        <v>581</v>
      </c>
      <c r="BN419" s="214">
        <v>98</v>
      </c>
      <c r="BO419" s="214">
        <v>103</v>
      </c>
      <c r="BP419" s="214">
        <v>46</v>
      </c>
      <c r="BQ419" s="214">
        <v>703</v>
      </c>
      <c r="BR419" s="214">
        <v>50</v>
      </c>
      <c r="BS419" s="214">
        <v>28</v>
      </c>
      <c r="BT419" s="214">
        <v>0</v>
      </c>
      <c r="BU419" s="214">
        <v>47</v>
      </c>
      <c r="BV419" s="214">
        <v>709</v>
      </c>
      <c r="BW419" s="214">
        <v>119</v>
      </c>
      <c r="BX419" s="266">
        <v>0</v>
      </c>
      <c r="BY419" s="261">
        <f t="shared" si="19"/>
        <v>6.0115606936416183E-2</v>
      </c>
      <c r="BZ419" s="261">
        <f t="shared" si="20"/>
        <v>4.8554913294797684E-2</v>
      </c>
      <c r="CA419" s="267"/>
    </row>
    <row r="420" spans="1:79" s="260" customFormat="1" hidden="1" x14ac:dyDescent="0.25">
      <c r="A420" s="257" t="str">
        <f t="shared" si="18"/>
        <v>2012AlbertaRegistered psychiatric nurses</v>
      </c>
      <c r="B420" s="213">
        <v>2012</v>
      </c>
      <c r="C420" s="213"/>
      <c r="D420" s="213"/>
      <c r="E420" s="209" t="s">
        <v>22</v>
      </c>
      <c r="F420" s="209" t="s">
        <v>8</v>
      </c>
      <c r="G420" s="214">
        <v>1284</v>
      </c>
      <c r="H420" s="214">
        <v>114</v>
      </c>
      <c r="I420" s="214">
        <v>81</v>
      </c>
      <c r="J420" s="214">
        <v>1170</v>
      </c>
      <c r="K420" s="214">
        <v>62</v>
      </c>
      <c r="L420" s="214">
        <v>41</v>
      </c>
      <c r="M420" s="214">
        <v>11</v>
      </c>
      <c r="N420" s="264">
        <v>0</v>
      </c>
      <c r="O420" s="214">
        <v>23</v>
      </c>
      <c r="P420" s="214">
        <v>21</v>
      </c>
      <c r="Q420" s="214">
        <v>37</v>
      </c>
      <c r="R420" s="264">
        <v>0</v>
      </c>
      <c r="S420" s="214">
        <v>225</v>
      </c>
      <c r="T420" s="214">
        <v>578</v>
      </c>
      <c r="U420" s="214">
        <v>367</v>
      </c>
      <c r="V420" s="264">
        <v>0</v>
      </c>
      <c r="W420" s="214">
        <v>1277</v>
      </c>
      <c r="X420" s="214">
        <v>1</v>
      </c>
      <c r="Y420" s="214">
        <v>0</v>
      </c>
      <c r="Z420" s="214">
        <v>6</v>
      </c>
      <c r="AA420" s="214">
        <v>0</v>
      </c>
      <c r="AB420" s="214">
        <v>0</v>
      </c>
      <c r="AC420" s="214">
        <v>980</v>
      </c>
      <c r="AD420" s="214">
        <v>304</v>
      </c>
      <c r="AE420" s="264">
        <v>0</v>
      </c>
      <c r="AF420" s="265">
        <v>46.4</v>
      </c>
      <c r="AG420" s="214">
        <v>171</v>
      </c>
      <c r="AH420" s="214">
        <v>205</v>
      </c>
      <c r="AI420" s="214">
        <v>339</v>
      </c>
      <c r="AJ420" s="214">
        <v>375</v>
      </c>
      <c r="AK420" s="214">
        <v>117</v>
      </c>
      <c r="AL420" s="214">
        <v>62</v>
      </c>
      <c r="AM420" s="214">
        <v>15</v>
      </c>
      <c r="AN420" s="264">
        <v>0</v>
      </c>
      <c r="AO420" s="214"/>
      <c r="AP420" s="214"/>
      <c r="AQ420" s="214"/>
      <c r="AR420" s="264"/>
      <c r="AS420" s="264"/>
      <c r="AT420" s="264"/>
      <c r="AU420" s="214">
        <v>1149</v>
      </c>
      <c r="AV420" s="214">
        <v>132</v>
      </c>
      <c r="AW420" s="214">
        <v>3</v>
      </c>
      <c r="AX420" s="214">
        <v>415</v>
      </c>
      <c r="AY420" s="214">
        <v>198</v>
      </c>
      <c r="AZ420" s="214">
        <v>327</v>
      </c>
      <c r="BA420" s="214">
        <v>344</v>
      </c>
      <c r="BB420" s="264">
        <v>0</v>
      </c>
      <c r="BC420" s="214">
        <v>1277</v>
      </c>
      <c r="BD420" s="214">
        <v>695</v>
      </c>
      <c r="BE420" s="214">
        <v>434</v>
      </c>
      <c r="BF420" s="214">
        <v>148</v>
      </c>
      <c r="BG420" s="214">
        <v>0</v>
      </c>
      <c r="BH420" s="214">
        <v>717</v>
      </c>
      <c r="BI420" s="214">
        <v>330</v>
      </c>
      <c r="BJ420" s="214">
        <v>107</v>
      </c>
      <c r="BK420" s="214">
        <v>113</v>
      </c>
      <c r="BL420" s="214">
        <v>10</v>
      </c>
      <c r="BM420" s="214">
        <v>1033</v>
      </c>
      <c r="BN420" s="214">
        <v>104</v>
      </c>
      <c r="BO420" s="214">
        <v>130</v>
      </c>
      <c r="BP420" s="214">
        <v>10</v>
      </c>
      <c r="BQ420" s="214">
        <v>1144</v>
      </c>
      <c r="BR420" s="214">
        <v>76</v>
      </c>
      <c r="BS420" s="214">
        <v>35</v>
      </c>
      <c r="BT420" s="214">
        <v>8</v>
      </c>
      <c r="BU420" s="214">
        <v>14</v>
      </c>
      <c r="BV420" s="214">
        <v>913</v>
      </c>
      <c r="BW420" s="214">
        <v>364</v>
      </c>
      <c r="BX420" s="266">
        <v>0</v>
      </c>
      <c r="BY420" s="261">
        <f t="shared" si="19"/>
        <v>8.8785046728971959E-2</v>
      </c>
      <c r="BZ420" s="261">
        <f t="shared" si="20"/>
        <v>6.3084112149532703E-2</v>
      </c>
      <c r="CA420" s="267"/>
    </row>
    <row r="421" spans="1:79" s="260" customFormat="1" hidden="1" x14ac:dyDescent="0.25">
      <c r="A421" s="257" t="str">
        <f t="shared" si="18"/>
        <v>2012British ColumbiaRegistered psychiatric nurses</v>
      </c>
      <c r="B421" s="213">
        <v>2012</v>
      </c>
      <c r="C421" s="213"/>
      <c r="D421" s="213"/>
      <c r="E421" s="209" t="s">
        <v>23</v>
      </c>
      <c r="F421" s="209" t="s">
        <v>8</v>
      </c>
      <c r="G421" s="214">
        <v>2399</v>
      </c>
      <c r="H421" s="214">
        <v>238</v>
      </c>
      <c r="I421" s="214">
        <v>158</v>
      </c>
      <c r="J421" s="214">
        <v>2161</v>
      </c>
      <c r="K421" s="214">
        <v>135</v>
      </c>
      <c r="L421" s="214">
        <v>91</v>
      </c>
      <c r="M421" s="214">
        <v>12</v>
      </c>
      <c r="N421" s="264">
        <v>0</v>
      </c>
      <c r="O421" s="214">
        <v>38</v>
      </c>
      <c r="P421" s="214">
        <v>54</v>
      </c>
      <c r="Q421" s="214">
        <v>66</v>
      </c>
      <c r="R421" s="264">
        <v>0</v>
      </c>
      <c r="S421" s="214">
        <v>324</v>
      </c>
      <c r="T421" s="214">
        <v>1190</v>
      </c>
      <c r="U421" s="214">
        <v>647</v>
      </c>
      <c r="V421" s="264">
        <v>0</v>
      </c>
      <c r="W421" s="214">
        <v>2341</v>
      </c>
      <c r="X421" s="214">
        <v>0</v>
      </c>
      <c r="Y421" s="214">
        <v>0</v>
      </c>
      <c r="Z421" s="214">
        <v>2</v>
      </c>
      <c r="AA421" s="214">
        <v>4</v>
      </c>
      <c r="AB421" s="214">
        <v>52</v>
      </c>
      <c r="AC421" s="214">
        <v>1855</v>
      </c>
      <c r="AD421" s="214">
        <v>544</v>
      </c>
      <c r="AE421" s="264">
        <v>0</v>
      </c>
      <c r="AF421" s="265">
        <v>46.4</v>
      </c>
      <c r="AG421" s="214">
        <v>248</v>
      </c>
      <c r="AH421" s="214">
        <v>506</v>
      </c>
      <c r="AI421" s="214">
        <v>625</v>
      </c>
      <c r="AJ421" s="214">
        <v>642</v>
      </c>
      <c r="AK421" s="214">
        <v>236</v>
      </c>
      <c r="AL421" s="214">
        <v>113</v>
      </c>
      <c r="AM421" s="214">
        <v>29</v>
      </c>
      <c r="AN421" s="264">
        <v>0</v>
      </c>
      <c r="AO421" s="214"/>
      <c r="AP421" s="214"/>
      <c r="AQ421" s="214"/>
      <c r="AR421" s="214"/>
      <c r="AS421" s="264"/>
      <c r="AT421" s="264"/>
      <c r="AU421" s="214">
        <v>1688</v>
      </c>
      <c r="AV421" s="214">
        <v>213</v>
      </c>
      <c r="AW421" s="214">
        <v>498</v>
      </c>
      <c r="AX421" s="214">
        <v>919</v>
      </c>
      <c r="AY421" s="214">
        <v>495</v>
      </c>
      <c r="AZ421" s="214">
        <v>482</v>
      </c>
      <c r="BA421" s="214">
        <v>503</v>
      </c>
      <c r="BB421" s="264">
        <v>0</v>
      </c>
      <c r="BC421" s="214">
        <v>2341</v>
      </c>
      <c r="BD421" s="214">
        <v>1558</v>
      </c>
      <c r="BE421" s="214">
        <v>410</v>
      </c>
      <c r="BF421" s="214">
        <v>373</v>
      </c>
      <c r="BG421" s="214">
        <v>0</v>
      </c>
      <c r="BH421" s="214">
        <v>1102</v>
      </c>
      <c r="BI421" s="214">
        <v>667</v>
      </c>
      <c r="BJ421" s="214">
        <v>295</v>
      </c>
      <c r="BK421" s="214">
        <v>273</v>
      </c>
      <c r="BL421" s="214">
        <v>4</v>
      </c>
      <c r="BM421" s="214">
        <v>1869</v>
      </c>
      <c r="BN421" s="214">
        <v>227</v>
      </c>
      <c r="BO421" s="214">
        <v>234</v>
      </c>
      <c r="BP421" s="214">
        <v>11</v>
      </c>
      <c r="BQ421" s="214">
        <v>2102</v>
      </c>
      <c r="BR421" s="214">
        <v>147</v>
      </c>
      <c r="BS421" s="214">
        <v>76</v>
      </c>
      <c r="BT421" s="214">
        <v>9</v>
      </c>
      <c r="BU421" s="214">
        <v>7</v>
      </c>
      <c r="BV421" s="214">
        <v>2260</v>
      </c>
      <c r="BW421" s="214">
        <v>69</v>
      </c>
      <c r="BX421" s="216">
        <v>12</v>
      </c>
      <c r="BY421" s="261">
        <f t="shared" si="19"/>
        <v>9.9208003334722808E-2</v>
      </c>
      <c r="BZ421" s="261">
        <f t="shared" si="20"/>
        <v>6.5860775323051277E-2</v>
      </c>
      <c r="CA421" s="267"/>
    </row>
    <row r="422" spans="1:79" s="260" customFormat="1" hidden="1" x14ac:dyDescent="0.25">
      <c r="A422" s="257" t="str">
        <f t="shared" si="18"/>
        <v>2012YukonRegistered psychiatric nurses</v>
      </c>
      <c r="B422" s="213">
        <v>2012</v>
      </c>
      <c r="C422" s="213"/>
      <c r="D422" s="213"/>
      <c r="E422" s="209" t="s">
        <v>24</v>
      </c>
      <c r="F422" s="209" t="s">
        <v>8</v>
      </c>
      <c r="G422" s="214">
        <v>3</v>
      </c>
      <c r="H422" s="268" t="s">
        <v>233</v>
      </c>
      <c r="I422" s="268" t="s">
        <v>233</v>
      </c>
      <c r="J422" s="268" t="s">
        <v>233</v>
      </c>
      <c r="K422" s="268" t="s">
        <v>233</v>
      </c>
      <c r="L422" s="268" t="s">
        <v>233</v>
      </c>
      <c r="M422" s="268" t="s">
        <v>233</v>
      </c>
      <c r="N422" s="268" t="s">
        <v>233</v>
      </c>
      <c r="O422" s="268" t="s">
        <v>233</v>
      </c>
      <c r="P422" s="268" t="s">
        <v>233</v>
      </c>
      <c r="Q422" s="268" t="s">
        <v>233</v>
      </c>
      <c r="R422" s="268" t="s">
        <v>233</v>
      </c>
      <c r="S422" s="268" t="s">
        <v>233</v>
      </c>
      <c r="T422" s="268" t="s">
        <v>233</v>
      </c>
      <c r="U422" s="268" t="s">
        <v>233</v>
      </c>
      <c r="V422" s="268" t="s">
        <v>233</v>
      </c>
      <c r="W422" s="268" t="s">
        <v>233</v>
      </c>
      <c r="X422" s="268" t="s">
        <v>233</v>
      </c>
      <c r="Y422" s="268" t="s">
        <v>233</v>
      </c>
      <c r="Z422" s="268" t="s">
        <v>233</v>
      </c>
      <c r="AA422" s="268" t="s">
        <v>233</v>
      </c>
      <c r="AB422" s="268" t="s">
        <v>233</v>
      </c>
      <c r="AC422" s="268" t="s">
        <v>233</v>
      </c>
      <c r="AD422" s="268" t="s">
        <v>233</v>
      </c>
      <c r="AE422" s="268" t="s">
        <v>233</v>
      </c>
      <c r="AF422" s="268" t="s">
        <v>233</v>
      </c>
      <c r="AG422" s="268" t="s">
        <v>233</v>
      </c>
      <c r="AH422" s="268" t="s">
        <v>233</v>
      </c>
      <c r="AI422" s="268" t="s">
        <v>233</v>
      </c>
      <c r="AJ422" s="268" t="s">
        <v>233</v>
      </c>
      <c r="AK422" s="268" t="s">
        <v>233</v>
      </c>
      <c r="AL422" s="268" t="s">
        <v>233</v>
      </c>
      <c r="AM422" s="268" t="s">
        <v>233</v>
      </c>
      <c r="AN422" s="268" t="s">
        <v>233</v>
      </c>
      <c r="AO422" s="214"/>
      <c r="AP422" s="214"/>
      <c r="AQ422" s="214"/>
      <c r="AR422" s="214"/>
      <c r="AS422" s="264"/>
      <c r="AT422" s="264"/>
      <c r="AU422" s="268" t="s">
        <v>233</v>
      </c>
      <c r="AV422" s="268" t="s">
        <v>233</v>
      </c>
      <c r="AW422" s="268" t="s">
        <v>233</v>
      </c>
      <c r="AX422" s="268" t="s">
        <v>233</v>
      </c>
      <c r="AY422" s="268" t="s">
        <v>233</v>
      </c>
      <c r="AZ422" s="268" t="s">
        <v>233</v>
      </c>
      <c r="BA422" s="268" t="s">
        <v>233</v>
      </c>
      <c r="BB422" s="268" t="s">
        <v>233</v>
      </c>
      <c r="BC422" s="268" t="s">
        <v>233</v>
      </c>
      <c r="BD422" s="268" t="s">
        <v>233</v>
      </c>
      <c r="BE422" s="268" t="s">
        <v>233</v>
      </c>
      <c r="BF422" s="268" t="s">
        <v>233</v>
      </c>
      <c r="BG422" s="268" t="s">
        <v>233</v>
      </c>
      <c r="BH422" s="268" t="s">
        <v>233</v>
      </c>
      <c r="BI422" s="268" t="s">
        <v>233</v>
      </c>
      <c r="BJ422" s="268" t="s">
        <v>233</v>
      </c>
      <c r="BK422" s="268" t="s">
        <v>233</v>
      </c>
      <c r="BL422" s="268" t="s">
        <v>233</v>
      </c>
      <c r="BM422" s="268" t="s">
        <v>233</v>
      </c>
      <c r="BN422" s="268" t="s">
        <v>233</v>
      </c>
      <c r="BO422" s="268" t="s">
        <v>233</v>
      </c>
      <c r="BP422" s="268" t="s">
        <v>233</v>
      </c>
      <c r="BQ422" s="268" t="s">
        <v>233</v>
      </c>
      <c r="BR422" s="268" t="s">
        <v>233</v>
      </c>
      <c r="BS422" s="268" t="s">
        <v>233</v>
      </c>
      <c r="BT422" s="268" t="s">
        <v>233</v>
      </c>
      <c r="BU422" s="268" t="s">
        <v>233</v>
      </c>
      <c r="BV422" s="268" t="s">
        <v>233</v>
      </c>
      <c r="BW422" s="268" t="s">
        <v>233</v>
      </c>
      <c r="BX422" s="278" t="s">
        <v>233</v>
      </c>
      <c r="BY422" s="261" t="str">
        <f t="shared" si="19"/>
        <v>—</v>
      </c>
      <c r="BZ422" s="261" t="str">
        <f t="shared" si="20"/>
        <v>—</v>
      </c>
      <c r="CA422" s="267"/>
    </row>
    <row r="423" spans="1:79" s="260" customFormat="1" ht="15.75" hidden="1" x14ac:dyDescent="0.25">
      <c r="A423" s="257" t="str">
        <f t="shared" si="18"/>
        <v>2012Provinces/territories with available dataRegistered psychiatric nurses</v>
      </c>
      <c r="B423" s="213">
        <v>2012</v>
      </c>
      <c r="C423" s="213"/>
      <c r="D423" s="213"/>
      <c r="E423" s="208" t="s">
        <v>357</v>
      </c>
      <c r="F423" s="209" t="s">
        <v>8</v>
      </c>
      <c r="G423" s="214">
        <v>5531</v>
      </c>
      <c r="H423" s="268" t="s">
        <v>233</v>
      </c>
      <c r="I423" s="268" t="s">
        <v>233</v>
      </c>
      <c r="J423" s="268" t="s">
        <v>233</v>
      </c>
      <c r="K423" s="268" t="s">
        <v>233</v>
      </c>
      <c r="L423" s="268" t="s">
        <v>233</v>
      </c>
      <c r="M423" s="268" t="s">
        <v>233</v>
      </c>
      <c r="N423" s="268" t="s">
        <v>233</v>
      </c>
      <c r="O423" s="268" t="s">
        <v>233</v>
      </c>
      <c r="P423" s="268" t="s">
        <v>233</v>
      </c>
      <c r="Q423" s="268" t="s">
        <v>233</v>
      </c>
      <c r="R423" s="268" t="s">
        <v>233</v>
      </c>
      <c r="S423" s="268" t="s">
        <v>233</v>
      </c>
      <c r="T423" s="268" t="s">
        <v>233</v>
      </c>
      <c r="U423" s="268" t="s">
        <v>233</v>
      </c>
      <c r="V423" s="268" t="s">
        <v>233</v>
      </c>
      <c r="W423" s="214">
        <v>5404</v>
      </c>
      <c r="X423" s="264">
        <v>1</v>
      </c>
      <c r="Y423" s="264">
        <v>0</v>
      </c>
      <c r="Z423" s="214">
        <v>8</v>
      </c>
      <c r="AA423" s="264">
        <v>4</v>
      </c>
      <c r="AB423" s="214">
        <v>111</v>
      </c>
      <c r="AC423" s="214">
        <v>4342</v>
      </c>
      <c r="AD423" s="214">
        <v>1186</v>
      </c>
      <c r="AE423" s="264">
        <v>0</v>
      </c>
      <c r="AF423" s="265">
        <v>46.9</v>
      </c>
      <c r="AG423" s="214">
        <v>578</v>
      </c>
      <c r="AH423" s="214">
        <v>951</v>
      </c>
      <c r="AI423" s="214">
        <v>1487</v>
      </c>
      <c r="AJ423" s="214">
        <v>1678</v>
      </c>
      <c r="AK423" s="214">
        <v>536</v>
      </c>
      <c r="AL423" s="214">
        <v>229</v>
      </c>
      <c r="AM423" s="214">
        <v>69</v>
      </c>
      <c r="AN423" s="264">
        <v>0</v>
      </c>
      <c r="AO423" s="214"/>
      <c r="AP423" s="214"/>
      <c r="AQ423" s="214"/>
      <c r="AR423" s="264"/>
      <c r="AS423" s="264"/>
      <c r="AT423" s="264"/>
      <c r="AU423" s="214">
        <v>4656</v>
      </c>
      <c r="AV423" s="214">
        <v>368</v>
      </c>
      <c r="AW423" s="264">
        <v>504</v>
      </c>
      <c r="AX423" s="214">
        <v>1725</v>
      </c>
      <c r="AY423" s="214">
        <v>1027</v>
      </c>
      <c r="AZ423" s="214">
        <v>1385</v>
      </c>
      <c r="BA423" s="214">
        <v>1391</v>
      </c>
      <c r="BB423" s="264">
        <v>0</v>
      </c>
      <c r="BC423" s="214">
        <v>5404</v>
      </c>
      <c r="BD423" s="214">
        <v>3386</v>
      </c>
      <c r="BE423" s="214">
        <v>1296</v>
      </c>
      <c r="BF423" s="214">
        <v>667</v>
      </c>
      <c r="BG423" s="214">
        <v>55</v>
      </c>
      <c r="BH423" s="214">
        <v>2382</v>
      </c>
      <c r="BI423" s="214">
        <v>1433</v>
      </c>
      <c r="BJ423" s="214">
        <v>858</v>
      </c>
      <c r="BK423" s="214">
        <v>661</v>
      </c>
      <c r="BL423" s="264">
        <v>70</v>
      </c>
      <c r="BM423" s="214">
        <v>4195</v>
      </c>
      <c r="BN423" s="214">
        <v>516</v>
      </c>
      <c r="BO423" s="214">
        <v>614</v>
      </c>
      <c r="BP423" s="214">
        <v>79</v>
      </c>
      <c r="BQ423" s="214">
        <v>4756</v>
      </c>
      <c r="BR423" s="214">
        <v>378</v>
      </c>
      <c r="BS423" s="214">
        <v>172</v>
      </c>
      <c r="BT423" s="264">
        <v>17</v>
      </c>
      <c r="BU423" s="214">
        <v>81</v>
      </c>
      <c r="BV423" s="214">
        <v>4542</v>
      </c>
      <c r="BW423" s="214">
        <v>850</v>
      </c>
      <c r="BX423" s="266">
        <v>12</v>
      </c>
      <c r="BY423" s="261" t="str">
        <f t="shared" si="19"/>
        <v>—</v>
      </c>
      <c r="BZ423" s="261" t="str">
        <f t="shared" si="20"/>
        <v>—</v>
      </c>
      <c r="CA423" s="267"/>
    </row>
    <row r="424" spans="1:79" s="260" customFormat="1" hidden="1" x14ac:dyDescent="0.25">
      <c r="A424" s="257" t="str">
        <f t="shared" si="18"/>
        <v>2013ManitobaRegistered psychiatric nurses</v>
      </c>
      <c r="B424" s="213">
        <v>2013</v>
      </c>
      <c r="C424" s="213"/>
      <c r="D424" s="213"/>
      <c r="E424" s="259" t="s">
        <v>20</v>
      </c>
      <c r="F424" s="209" t="s">
        <v>8</v>
      </c>
      <c r="G424" s="214">
        <v>976</v>
      </c>
      <c r="H424" s="214">
        <v>62</v>
      </c>
      <c r="I424" s="214">
        <v>61</v>
      </c>
      <c r="J424" s="214">
        <v>914</v>
      </c>
      <c r="K424" s="214">
        <v>43</v>
      </c>
      <c r="L424" s="214">
        <v>12</v>
      </c>
      <c r="M424" s="214">
        <v>7</v>
      </c>
      <c r="N424" s="264">
        <v>0</v>
      </c>
      <c r="O424" s="214">
        <v>11</v>
      </c>
      <c r="P424" s="214">
        <v>9</v>
      </c>
      <c r="Q424" s="214">
        <v>41</v>
      </c>
      <c r="R424" s="264">
        <v>0</v>
      </c>
      <c r="S424" s="214">
        <v>158</v>
      </c>
      <c r="T424" s="214">
        <v>457</v>
      </c>
      <c r="U424" s="214">
        <v>299</v>
      </c>
      <c r="V424" s="264">
        <v>0</v>
      </c>
      <c r="W424" s="214">
        <v>942</v>
      </c>
      <c r="X424" s="264">
        <v>1</v>
      </c>
      <c r="Y424" s="264">
        <v>1</v>
      </c>
      <c r="Z424" s="214">
        <v>16</v>
      </c>
      <c r="AA424" s="214">
        <v>0</v>
      </c>
      <c r="AB424" s="214">
        <v>16</v>
      </c>
      <c r="AC424" s="214">
        <v>775</v>
      </c>
      <c r="AD424" s="214">
        <v>201</v>
      </c>
      <c r="AE424" s="264">
        <v>0</v>
      </c>
      <c r="AF424" s="265">
        <v>47.1</v>
      </c>
      <c r="AG424" s="214">
        <v>113</v>
      </c>
      <c r="AH424" s="214">
        <v>167</v>
      </c>
      <c r="AI424" s="214">
        <v>198</v>
      </c>
      <c r="AJ424" s="214">
        <v>354</v>
      </c>
      <c r="AK424" s="214">
        <v>110</v>
      </c>
      <c r="AL424" s="214">
        <v>23</v>
      </c>
      <c r="AM424" s="214">
        <v>11</v>
      </c>
      <c r="AN424" s="264">
        <v>0</v>
      </c>
      <c r="AO424" s="214"/>
      <c r="AP424" s="214"/>
      <c r="AQ424" s="264"/>
      <c r="AR424" s="264"/>
      <c r="AS424" s="264"/>
      <c r="AT424" s="264"/>
      <c r="AU424" s="214">
        <v>965</v>
      </c>
      <c r="AV424" s="214">
        <v>11</v>
      </c>
      <c r="AW424" s="214">
        <v>0</v>
      </c>
      <c r="AX424" s="214">
        <v>300</v>
      </c>
      <c r="AY424" s="214">
        <v>108</v>
      </c>
      <c r="AZ424" s="214">
        <v>278</v>
      </c>
      <c r="BA424" s="214">
        <v>290</v>
      </c>
      <c r="BB424" s="264">
        <v>0</v>
      </c>
      <c r="BC424" s="214">
        <v>942</v>
      </c>
      <c r="BD424" s="214">
        <v>563</v>
      </c>
      <c r="BE424" s="214">
        <v>291</v>
      </c>
      <c r="BF424" s="214">
        <v>88</v>
      </c>
      <c r="BG424" s="214">
        <v>0</v>
      </c>
      <c r="BH424" s="214">
        <v>408</v>
      </c>
      <c r="BI424" s="214">
        <v>246</v>
      </c>
      <c r="BJ424" s="214">
        <v>176</v>
      </c>
      <c r="BK424" s="214">
        <v>112</v>
      </c>
      <c r="BL424" s="264">
        <v>0</v>
      </c>
      <c r="BM424" s="214">
        <v>697</v>
      </c>
      <c r="BN424" s="214">
        <v>92</v>
      </c>
      <c r="BO424" s="214">
        <v>152</v>
      </c>
      <c r="BP424" s="214">
        <v>1</v>
      </c>
      <c r="BQ424" s="214">
        <v>792</v>
      </c>
      <c r="BR424" s="214">
        <v>113</v>
      </c>
      <c r="BS424" s="214">
        <v>35</v>
      </c>
      <c r="BT424" s="214">
        <v>1</v>
      </c>
      <c r="BU424" s="214">
        <v>1</v>
      </c>
      <c r="BV424" s="214">
        <v>648</v>
      </c>
      <c r="BW424" s="214">
        <v>294</v>
      </c>
      <c r="BX424" s="266">
        <v>0</v>
      </c>
      <c r="BY424" s="261">
        <f t="shared" si="19"/>
        <v>6.3524590163934427E-2</v>
      </c>
      <c r="BZ424" s="261">
        <f t="shared" si="20"/>
        <v>6.25E-2</v>
      </c>
      <c r="CA424" s="267"/>
    </row>
    <row r="425" spans="1:79" s="260" customFormat="1" hidden="1" x14ac:dyDescent="0.25">
      <c r="A425" s="257" t="str">
        <f t="shared" si="18"/>
        <v>2013SaskatchewanRegistered psychiatric nurses</v>
      </c>
      <c r="B425" s="213">
        <v>2013</v>
      </c>
      <c r="C425" s="213"/>
      <c r="D425" s="213"/>
      <c r="E425" s="209" t="s">
        <v>21</v>
      </c>
      <c r="F425" s="209" t="s">
        <v>8</v>
      </c>
      <c r="G425" s="214">
        <v>872</v>
      </c>
      <c r="H425" s="214">
        <v>49</v>
      </c>
      <c r="I425" s="214">
        <v>68</v>
      </c>
      <c r="J425" s="214">
        <v>823</v>
      </c>
      <c r="K425" s="214">
        <v>21</v>
      </c>
      <c r="L425" s="214">
        <v>23</v>
      </c>
      <c r="M425" s="214">
        <v>5</v>
      </c>
      <c r="N425" s="264">
        <v>0</v>
      </c>
      <c r="O425" s="214">
        <v>6</v>
      </c>
      <c r="P425" s="214">
        <v>25</v>
      </c>
      <c r="Q425" s="214">
        <v>37</v>
      </c>
      <c r="R425" s="264">
        <v>0</v>
      </c>
      <c r="S425" s="214">
        <v>69</v>
      </c>
      <c r="T425" s="214">
        <v>476</v>
      </c>
      <c r="U425" s="214">
        <v>278</v>
      </c>
      <c r="V425" s="264">
        <v>0</v>
      </c>
      <c r="W425" s="214">
        <v>841</v>
      </c>
      <c r="X425" s="214">
        <v>0</v>
      </c>
      <c r="Y425" s="264">
        <v>1</v>
      </c>
      <c r="Z425" s="214">
        <v>0</v>
      </c>
      <c r="AA425" s="214">
        <v>4</v>
      </c>
      <c r="AB425" s="264">
        <v>26</v>
      </c>
      <c r="AC425" s="214">
        <v>739</v>
      </c>
      <c r="AD425" s="214">
        <v>133</v>
      </c>
      <c r="AE425" s="264">
        <v>0</v>
      </c>
      <c r="AF425" s="265">
        <v>49.1</v>
      </c>
      <c r="AG425" s="214">
        <v>65</v>
      </c>
      <c r="AH425" s="214">
        <v>79</v>
      </c>
      <c r="AI425" s="214">
        <v>280</v>
      </c>
      <c r="AJ425" s="214">
        <v>297</v>
      </c>
      <c r="AK425" s="214">
        <v>98</v>
      </c>
      <c r="AL425" s="214">
        <v>36</v>
      </c>
      <c r="AM425" s="214">
        <v>17</v>
      </c>
      <c r="AN425" s="264">
        <v>0</v>
      </c>
      <c r="AO425" s="214"/>
      <c r="AP425" s="214"/>
      <c r="AQ425" s="214"/>
      <c r="AR425" s="264"/>
      <c r="AS425" s="264"/>
      <c r="AT425" s="264"/>
      <c r="AU425" s="214">
        <v>857</v>
      </c>
      <c r="AV425" s="214">
        <v>11</v>
      </c>
      <c r="AW425" s="214">
        <v>4</v>
      </c>
      <c r="AX425" s="214">
        <v>119</v>
      </c>
      <c r="AY425" s="214">
        <v>178</v>
      </c>
      <c r="AZ425" s="214">
        <v>290</v>
      </c>
      <c r="BA425" s="214">
        <v>285</v>
      </c>
      <c r="BB425" s="264">
        <v>0</v>
      </c>
      <c r="BC425" s="214">
        <v>841</v>
      </c>
      <c r="BD425" s="214">
        <v>598</v>
      </c>
      <c r="BE425" s="214">
        <v>163</v>
      </c>
      <c r="BF425" s="214">
        <v>77</v>
      </c>
      <c r="BG425" s="264">
        <v>3</v>
      </c>
      <c r="BH425" s="214">
        <v>211</v>
      </c>
      <c r="BI425" s="214">
        <v>202</v>
      </c>
      <c r="BJ425" s="214">
        <v>286</v>
      </c>
      <c r="BK425" s="214">
        <v>142</v>
      </c>
      <c r="BL425" s="214">
        <v>0</v>
      </c>
      <c r="BM425" s="214">
        <v>633</v>
      </c>
      <c r="BN425" s="214">
        <v>106</v>
      </c>
      <c r="BO425" s="214">
        <v>102</v>
      </c>
      <c r="BP425" s="214">
        <v>0</v>
      </c>
      <c r="BQ425" s="214">
        <v>764</v>
      </c>
      <c r="BR425" s="214">
        <v>40</v>
      </c>
      <c r="BS425" s="214">
        <v>37</v>
      </c>
      <c r="BT425" s="214">
        <v>0</v>
      </c>
      <c r="BU425" s="214">
        <v>0</v>
      </c>
      <c r="BV425" s="214">
        <v>718</v>
      </c>
      <c r="BW425" s="214">
        <v>123</v>
      </c>
      <c r="BX425" s="266">
        <v>0</v>
      </c>
      <c r="BY425" s="261">
        <f t="shared" si="19"/>
        <v>5.6192660550458719E-2</v>
      </c>
      <c r="BZ425" s="261">
        <f t="shared" si="20"/>
        <v>7.7981651376146793E-2</v>
      </c>
      <c r="CA425" s="267"/>
    </row>
    <row r="426" spans="1:79" s="260" customFormat="1" hidden="1" x14ac:dyDescent="0.25">
      <c r="A426" s="257" t="str">
        <f t="shared" si="18"/>
        <v>2013AlbertaRegistered psychiatric nurses</v>
      </c>
      <c r="B426" s="213">
        <v>2013</v>
      </c>
      <c r="C426" s="213"/>
      <c r="D426" s="213"/>
      <c r="E426" s="209" t="s">
        <v>22</v>
      </c>
      <c r="F426" s="209" t="s">
        <v>8</v>
      </c>
      <c r="G426" s="214">
        <v>1301</v>
      </c>
      <c r="H426" s="214">
        <v>98</v>
      </c>
      <c r="I426" s="214">
        <v>96</v>
      </c>
      <c r="J426" s="214">
        <v>1203</v>
      </c>
      <c r="K426" s="214">
        <v>67</v>
      </c>
      <c r="L426" s="214">
        <v>27</v>
      </c>
      <c r="M426" s="214">
        <v>4</v>
      </c>
      <c r="N426" s="264">
        <v>0</v>
      </c>
      <c r="O426" s="214">
        <v>33</v>
      </c>
      <c r="P426" s="214">
        <v>19</v>
      </c>
      <c r="Q426" s="214">
        <v>44</v>
      </c>
      <c r="R426" s="264">
        <v>0</v>
      </c>
      <c r="S426" s="214">
        <v>239</v>
      </c>
      <c r="T426" s="214">
        <v>584</v>
      </c>
      <c r="U426" s="214">
        <v>380</v>
      </c>
      <c r="V426" s="264">
        <v>0</v>
      </c>
      <c r="W426" s="214">
        <v>1280</v>
      </c>
      <c r="X426" s="214">
        <v>2</v>
      </c>
      <c r="Y426" s="214">
        <v>2</v>
      </c>
      <c r="Z426" s="214">
        <v>9</v>
      </c>
      <c r="AA426" s="214">
        <v>2</v>
      </c>
      <c r="AB426" s="214">
        <v>6</v>
      </c>
      <c r="AC426" s="214">
        <v>994</v>
      </c>
      <c r="AD426" s="214">
        <v>307</v>
      </c>
      <c r="AE426" s="264">
        <v>0</v>
      </c>
      <c r="AF426" s="265">
        <v>46.1</v>
      </c>
      <c r="AG426" s="214">
        <v>171</v>
      </c>
      <c r="AH426" s="214">
        <v>242</v>
      </c>
      <c r="AI426" s="214">
        <v>317</v>
      </c>
      <c r="AJ426" s="214">
        <v>372</v>
      </c>
      <c r="AK426" s="214">
        <v>117</v>
      </c>
      <c r="AL426" s="214">
        <v>66</v>
      </c>
      <c r="AM426" s="214">
        <v>16</v>
      </c>
      <c r="AN426" s="264">
        <v>0</v>
      </c>
      <c r="AO426" s="214"/>
      <c r="AP426" s="214"/>
      <c r="AQ426" s="214"/>
      <c r="AR426" s="264"/>
      <c r="AS426" s="264"/>
      <c r="AT426" s="264"/>
      <c r="AU426" s="214">
        <v>1164</v>
      </c>
      <c r="AV426" s="214">
        <v>134</v>
      </c>
      <c r="AW426" s="214">
        <v>3</v>
      </c>
      <c r="AX426" s="214">
        <v>457</v>
      </c>
      <c r="AY426" s="214">
        <v>177</v>
      </c>
      <c r="AZ426" s="214">
        <v>330</v>
      </c>
      <c r="BA426" s="214">
        <v>337</v>
      </c>
      <c r="BB426" s="264">
        <v>0</v>
      </c>
      <c r="BC426" s="214">
        <v>1280</v>
      </c>
      <c r="BD426" s="214">
        <v>694</v>
      </c>
      <c r="BE426" s="214">
        <v>452</v>
      </c>
      <c r="BF426" s="214">
        <v>134</v>
      </c>
      <c r="BG426" s="214">
        <v>0</v>
      </c>
      <c r="BH426" s="214">
        <v>739</v>
      </c>
      <c r="BI426" s="214">
        <v>317</v>
      </c>
      <c r="BJ426" s="214">
        <v>110</v>
      </c>
      <c r="BK426" s="214">
        <v>114</v>
      </c>
      <c r="BL426" s="214">
        <v>0</v>
      </c>
      <c r="BM426" s="214">
        <v>1042</v>
      </c>
      <c r="BN426" s="214">
        <v>108</v>
      </c>
      <c r="BO426" s="214">
        <v>130</v>
      </c>
      <c r="BP426" s="214">
        <v>0</v>
      </c>
      <c r="BQ426" s="214">
        <v>1143</v>
      </c>
      <c r="BR426" s="214">
        <v>104</v>
      </c>
      <c r="BS426" s="214">
        <v>27</v>
      </c>
      <c r="BT426" s="214">
        <v>6</v>
      </c>
      <c r="BU426" s="214">
        <v>0</v>
      </c>
      <c r="BV426" s="214">
        <v>943</v>
      </c>
      <c r="BW426" s="214">
        <v>337</v>
      </c>
      <c r="BX426" s="216">
        <v>0</v>
      </c>
      <c r="BY426" s="261">
        <f t="shared" si="19"/>
        <v>7.5326671790930055E-2</v>
      </c>
      <c r="BZ426" s="261">
        <f t="shared" si="20"/>
        <v>7.3789392774788617E-2</v>
      </c>
      <c r="CA426" s="267"/>
    </row>
    <row r="427" spans="1:79" s="260" customFormat="1" hidden="1" x14ac:dyDescent="0.25">
      <c r="A427" s="257" t="str">
        <f t="shared" si="18"/>
        <v>2013British ColumbiaRegistered psychiatric nurses</v>
      </c>
      <c r="B427" s="213">
        <v>2013</v>
      </c>
      <c r="C427" s="213"/>
      <c r="D427" s="213"/>
      <c r="E427" s="209" t="s">
        <v>23</v>
      </c>
      <c r="F427" s="209" t="s">
        <v>8</v>
      </c>
      <c r="G427" s="214">
        <v>2468</v>
      </c>
      <c r="H427" s="214">
        <v>227</v>
      </c>
      <c r="I427" s="214">
        <v>189</v>
      </c>
      <c r="J427" s="214">
        <v>2241</v>
      </c>
      <c r="K427" s="214">
        <v>141</v>
      </c>
      <c r="L427" s="214">
        <v>76</v>
      </c>
      <c r="M427" s="214">
        <v>10</v>
      </c>
      <c r="N427" s="264">
        <v>0</v>
      </c>
      <c r="O427" s="214">
        <v>42</v>
      </c>
      <c r="P427" s="214">
        <v>49</v>
      </c>
      <c r="Q427" s="214">
        <v>98</v>
      </c>
      <c r="R427" s="264">
        <v>0</v>
      </c>
      <c r="S427" s="214">
        <v>377</v>
      </c>
      <c r="T427" s="214">
        <v>1211</v>
      </c>
      <c r="U427" s="214">
        <v>653</v>
      </c>
      <c r="V427" s="264">
        <v>0</v>
      </c>
      <c r="W427" s="214">
        <v>2206</v>
      </c>
      <c r="X427" s="214">
        <v>0</v>
      </c>
      <c r="Y427" s="214">
        <v>0</v>
      </c>
      <c r="Z427" s="214">
        <v>0</v>
      </c>
      <c r="AA427" s="214">
        <v>0</v>
      </c>
      <c r="AB427" s="214">
        <v>262</v>
      </c>
      <c r="AC427" s="214">
        <v>1912</v>
      </c>
      <c r="AD427" s="214">
        <v>556</v>
      </c>
      <c r="AE427" s="264">
        <v>0</v>
      </c>
      <c r="AF427" s="265">
        <v>46</v>
      </c>
      <c r="AG427" s="214">
        <v>271</v>
      </c>
      <c r="AH427" s="214">
        <v>538</v>
      </c>
      <c r="AI427" s="214">
        <v>638</v>
      </c>
      <c r="AJ427" s="214">
        <v>644</v>
      </c>
      <c r="AK427" s="214">
        <v>217</v>
      </c>
      <c r="AL427" s="214">
        <v>130</v>
      </c>
      <c r="AM427" s="214">
        <v>30</v>
      </c>
      <c r="AN427" s="264">
        <v>0</v>
      </c>
      <c r="AO427" s="214"/>
      <c r="AP427" s="214"/>
      <c r="AQ427" s="214"/>
      <c r="AR427" s="264"/>
      <c r="AS427" s="264"/>
      <c r="AT427" s="264"/>
      <c r="AU427" s="214">
        <v>1698</v>
      </c>
      <c r="AV427" s="214">
        <v>203</v>
      </c>
      <c r="AW427" s="214">
        <v>567</v>
      </c>
      <c r="AX427" s="214">
        <v>1022</v>
      </c>
      <c r="AY427" s="214">
        <v>480</v>
      </c>
      <c r="AZ427" s="214">
        <v>464</v>
      </c>
      <c r="BA427" s="214">
        <v>502</v>
      </c>
      <c r="BB427" s="264">
        <v>0</v>
      </c>
      <c r="BC427" s="214">
        <v>2206</v>
      </c>
      <c r="BD427" s="214">
        <v>1531</v>
      </c>
      <c r="BE427" s="214">
        <v>368</v>
      </c>
      <c r="BF427" s="214">
        <v>301</v>
      </c>
      <c r="BG427" s="214">
        <v>6</v>
      </c>
      <c r="BH427" s="214">
        <v>979</v>
      </c>
      <c r="BI427" s="214">
        <v>673</v>
      </c>
      <c r="BJ427" s="214">
        <v>289</v>
      </c>
      <c r="BK427" s="214">
        <v>265</v>
      </c>
      <c r="BL427" s="214">
        <v>0</v>
      </c>
      <c r="BM427" s="214">
        <v>1770</v>
      </c>
      <c r="BN427" s="214">
        <v>220</v>
      </c>
      <c r="BO427" s="214">
        <v>216</v>
      </c>
      <c r="BP427" s="214">
        <v>0</v>
      </c>
      <c r="BQ427" s="214">
        <v>1971</v>
      </c>
      <c r="BR427" s="214">
        <v>152</v>
      </c>
      <c r="BS427" s="214">
        <v>73</v>
      </c>
      <c r="BT427" s="214">
        <v>8</v>
      </c>
      <c r="BU427" s="214">
        <v>2</v>
      </c>
      <c r="BV427" s="214">
        <v>2110</v>
      </c>
      <c r="BW427" s="214">
        <v>82</v>
      </c>
      <c r="BX427" s="216">
        <v>14</v>
      </c>
      <c r="BY427" s="261">
        <f t="shared" si="19"/>
        <v>9.1977309562398704E-2</v>
      </c>
      <c r="BZ427" s="261">
        <f t="shared" si="20"/>
        <v>7.658022690437602E-2</v>
      </c>
      <c r="CA427" s="267"/>
    </row>
    <row r="428" spans="1:79" s="260" customFormat="1" hidden="1" x14ac:dyDescent="0.25">
      <c r="A428" s="257" t="str">
        <f t="shared" si="18"/>
        <v>2013YukonRegistered psychiatric nurses</v>
      </c>
      <c r="B428" s="213">
        <v>2013</v>
      </c>
      <c r="C428" s="213"/>
      <c r="D428" s="213"/>
      <c r="E428" s="209" t="s">
        <v>24</v>
      </c>
      <c r="F428" s="209" t="s">
        <v>8</v>
      </c>
      <c r="G428" s="214">
        <v>4</v>
      </c>
      <c r="H428" s="268" t="s">
        <v>233</v>
      </c>
      <c r="I428" s="268" t="s">
        <v>233</v>
      </c>
      <c r="J428" s="268" t="s">
        <v>233</v>
      </c>
      <c r="K428" s="268" t="s">
        <v>233</v>
      </c>
      <c r="L428" s="268" t="s">
        <v>233</v>
      </c>
      <c r="M428" s="268" t="s">
        <v>233</v>
      </c>
      <c r="N428" s="268" t="s">
        <v>233</v>
      </c>
      <c r="O428" s="268" t="s">
        <v>233</v>
      </c>
      <c r="P428" s="268" t="s">
        <v>233</v>
      </c>
      <c r="Q428" s="268" t="s">
        <v>233</v>
      </c>
      <c r="R428" s="268" t="s">
        <v>233</v>
      </c>
      <c r="S428" s="268" t="s">
        <v>233</v>
      </c>
      <c r="T428" s="268" t="s">
        <v>233</v>
      </c>
      <c r="U428" s="268" t="s">
        <v>233</v>
      </c>
      <c r="V428" s="268" t="s">
        <v>233</v>
      </c>
      <c r="W428" s="268" t="s">
        <v>233</v>
      </c>
      <c r="X428" s="268" t="s">
        <v>233</v>
      </c>
      <c r="Y428" s="268" t="s">
        <v>233</v>
      </c>
      <c r="Z428" s="268" t="s">
        <v>233</v>
      </c>
      <c r="AA428" s="268" t="s">
        <v>233</v>
      </c>
      <c r="AB428" s="268" t="s">
        <v>233</v>
      </c>
      <c r="AC428" s="268" t="s">
        <v>233</v>
      </c>
      <c r="AD428" s="268" t="s">
        <v>233</v>
      </c>
      <c r="AE428" s="268" t="s">
        <v>233</v>
      </c>
      <c r="AF428" s="268" t="s">
        <v>233</v>
      </c>
      <c r="AG428" s="268" t="s">
        <v>233</v>
      </c>
      <c r="AH428" s="268" t="s">
        <v>233</v>
      </c>
      <c r="AI428" s="268" t="s">
        <v>233</v>
      </c>
      <c r="AJ428" s="268" t="s">
        <v>233</v>
      </c>
      <c r="AK428" s="268" t="s">
        <v>233</v>
      </c>
      <c r="AL428" s="268" t="s">
        <v>233</v>
      </c>
      <c r="AM428" s="268" t="s">
        <v>233</v>
      </c>
      <c r="AN428" s="268" t="s">
        <v>233</v>
      </c>
      <c r="AO428" s="214"/>
      <c r="AP428" s="214"/>
      <c r="AQ428" s="214"/>
      <c r="AR428" s="264"/>
      <c r="AS428" s="264"/>
      <c r="AT428" s="264"/>
      <c r="AU428" s="268" t="s">
        <v>233</v>
      </c>
      <c r="AV428" s="268" t="s">
        <v>233</v>
      </c>
      <c r="AW428" s="268" t="s">
        <v>233</v>
      </c>
      <c r="AX428" s="268" t="s">
        <v>233</v>
      </c>
      <c r="AY428" s="268" t="s">
        <v>233</v>
      </c>
      <c r="AZ428" s="268" t="s">
        <v>233</v>
      </c>
      <c r="BA428" s="268" t="s">
        <v>233</v>
      </c>
      <c r="BB428" s="268" t="s">
        <v>233</v>
      </c>
      <c r="BC428" s="268" t="s">
        <v>233</v>
      </c>
      <c r="BD428" s="268" t="s">
        <v>233</v>
      </c>
      <c r="BE428" s="268" t="s">
        <v>233</v>
      </c>
      <c r="BF428" s="268" t="s">
        <v>233</v>
      </c>
      <c r="BG428" s="268" t="s">
        <v>233</v>
      </c>
      <c r="BH428" s="268" t="s">
        <v>233</v>
      </c>
      <c r="BI428" s="268" t="s">
        <v>233</v>
      </c>
      <c r="BJ428" s="268" t="s">
        <v>233</v>
      </c>
      <c r="BK428" s="268" t="s">
        <v>233</v>
      </c>
      <c r="BL428" s="268" t="s">
        <v>233</v>
      </c>
      <c r="BM428" s="268" t="s">
        <v>233</v>
      </c>
      <c r="BN428" s="268" t="s">
        <v>233</v>
      </c>
      <c r="BO428" s="268" t="s">
        <v>233</v>
      </c>
      <c r="BP428" s="268" t="s">
        <v>233</v>
      </c>
      <c r="BQ428" s="268" t="s">
        <v>233</v>
      </c>
      <c r="BR428" s="268" t="s">
        <v>233</v>
      </c>
      <c r="BS428" s="268" t="s">
        <v>233</v>
      </c>
      <c r="BT428" s="268" t="s">
        <v>233</v>
      </c>
      <c r="BU428" s="268" t="s">
        <v>233</v>
      </c>
      <c r="BV428" s="268" t="s">
        <v>233</v>
      </c>
      <c r="BW428" s="268" t="s">
        <v>233</v>
      </c>
      <c r="BX428" s="278" t="s">
        <v>233</v>
      </c>
      <c r="BY428" s="261" t="str">
        <f t="shared" si="19"/>
        <v>—</v>
      </c>
      <c r="BZ428" s="261" t="str">
        <f t="shared" si="20"/>
        <v>—</v>
      </c>
      <c r="CA428" s="267"/>
    </row>
    <row r="429" spans="1:79" s="260" customFormat="1" ht="15.75" hidden="1" x14ac:dyDescent="0.25">
      <c r="A429" s="257" t="str">
        <f t="shared" si="18"/>
        <v>2013Provinces/territories with available dataRegistered psychiatric nurses</v>
      </c>
      <c r="B429" s="213">
        <v>2013</v>
      </c>
      <c r="C429" s="213"/>
      <c r="D429" s="213"/>
      <c r="E429" s="208" t="s">
        <v>357</v>
      </c>
      <c r="F429" s="209" t="s">
        <v>8</v>
      </c>
      <c r="G429" s="214">
        <v>5621</v>
      </c>
      <c r="H429" s="268" t="s">
        <v>233</v>
      </c>
      <c r="I429" s="268" t="s">
        <v>233</v>
      </c>
      <c r="J429" s="268" t="s">
        <v>233</v>
      </c>
      <c r="K429" s="268" t="s">
        <v>233</v>
      </c>
      <c r="L429" s="268" t="s">
        <v>233</v>
      </c>
      <c r="M429" s="268" t="s">
        <v>233</v>
      </c>
      <c r="N429" s="268" t="s">
        <v>233</v>
      </c>
      <c r="O429" s="268" t="s">
        <v>233</v>
      </c>
      <c r="P429" s="268" t="s">
        <v>233</v>
      </c>
      <c r="Q429" s="268" t="s">
        <v>233</v>
      </c>
      <c r="R429" s="268" t="s">
        <v>233</v>
      </c>
      <c r="S429" s="268" t="s">
        <v>233</v>
      </c>
      <c r="T429" s="268" t="s">
        <v>233</v>
      </c>
      <c r="U429" s="268" t="s">
        <v>233</v>
      </c>
      <c r="V429" s="268" t="s">
        <v>233</v>
      </c>
      <c r="W429" s="214">
        <v>5269</v>
      </c>
      <c r="X429" s="264">
        <v>3</v>
      </c>
      <c r="Y429" s="264">
        <v>4</v>
      </c>
      <c r="Z429" s="264">
        <v>25</v>
      </c>
      <c r="AA429" s="264">
        <v>6</v>
      </c>
      <c r="AB429" s="214">
        <v>310</v>
      </c>
      <c r="AC429" s="214">
        <v>4420</v>
      </c>
      <c r="AD429" s="214">
        <v>1197</v>
      </c>
      <c r="AE429" s="264">
        <v>0</v>
      </c>
      <c r="AF429" s="265">
        <v>46.7</v>
      </c>
      <c r="AG429" s="214">
        <v>620</v>
      </c>
      <c r="AH429" s="214">
        <v>1026</v>
      </c>
      <c r="AI429" s="214">
        <v>1433</v>
      </c>
      <c r="AJ429" s="214">
        <v>1667</v>
      </c>
      <c r="AK429" s="214">
        <v>542</v>
      </c>
      <c r="AL429" s="214">
        <v>255</v>
      </c>
      <c r="AM429" s="214">
        <v>74</v>
      </c>
      <c r="AN429" s="264">
        <v>0</v>
      </c>
      <c r="AO429" s="214"/>
      <c r="AP429" s="214"/>
      <c r="AQ429" s="264"/>
      <c r="AR429" s="264"/>
      <c r="AS429" s="264"/>
      <c r="AT429" s="264"/>
      <c r="AU429" s="214">
        <v>4684</v>
      </c>
      <c r="AV429" s="214">
        <v>359</v>
      </c>
      <c r="AW429" s="264">
        <v>574</v>
      </c>
      <c r="AX429" s="214">
        <v>1898</v>
      </c>
      <c r="AY429" s="214">
        <v>943</v>
      </c>
      <c r="AZ429" s="214">
        <v>1362</v>
      </c>
      <c r="BA429" s="214">
        <v>1414</v>
      </c>
      <c r="BB429" s="264">
        <v>0</v>
      </c>
      <c r="BC429" s="214">
        <v>5269</v>
      </c>
      <c r="BD429" s="214">
        <v>3386</v>
      </c>
      <c r="BE429" s="214">
        <v>1274</v>
      </c>
      <c r="BF429" s="214">
        <v>600</v>
      </c>
      <c r="BG429" s="214">
        <v>9</v>
      </c>
      <c r="BH429" s="214">
        <v>2337</v>
      </c>
      <c r="BI429" s="214">
        <v>1438</v>
      </c>
      <c r="BJ429" s="214">
        <v>861</v>
      </c>
      <c r="BK429" s="214">
        <v>633</v>
      </c>
      <c r="BL429" s="214">
        <v>0</v>
      </c>
      <c r="BM429" s="214">
        <v>4142</v>
      </c>
      <c r="BN429" s="214">
        <v>526</v>
      </c>
      <c r="BO429" s="214">
        <v>600</v>
      </c>
      <c r="BP429" s="214">
        <v>1</v>
      </c>
      <c r="BQ429" s="214">
        <v>4670</v>
      </c>
      <c r="BR429" s="214">
        <v>409</v>
      </c>
      <c r="BS429" s="214">
        <v>172</v>
      </c>
      <c r="BT429" s="264">
        <v>15</v>
      </c>
      <c r="BU429" s="214">
        <v>3</v>
      </c>
      <c r="BV429" s="214">
        <v>4419</v>
      </c>
      <c r="BW429" s="214">
        <v>836</v>
      </c>
      <c r="BX429" s="266">
        <v>14</v>
      </c>
      <c r="BY429" s="261" t="str">
        <f t="shared" si="19"/>
        <v>—</v>
      </c>
      <c r="BZ429" s="261" t="str">
        <f t="shared" si="20"/>
        <v>—</v>
      </c>
      <c r="CA429" s="267"/>
    </row>
    <row r="430" spans="1:79" s="260" customFormat="1" hidden="1" x14ac:dyDescent="0.25">
      <c r="A430" s="257" t="str">
        <f t="shared" si="18"/>
        <v>2014ManitobaRegistered psychiatric nurses</v>
      </c>
      <c r="B430" s="213">
        <v>2014</v>
      </c>
      <c r="C430" s="213"/>
      <c r="D430" s="213"/>
      <c r="E430" s="259" t="s">
        <v>20</v>
      </c>
      <c r="F430" s="209" t="s">
        <v>8</v>
      </c>
      <c r="G430" s="214">
        <v>990</v>
      </c>
      <c r="H430" s="214">
        <v>75</v>
      </c>
      <c r="I430" s="214">
        <v>72</v>
      </c>
      <c r="J430" s="214">
        <v>915</v>
      </c>
      <c r="K430" s="214">
        <v>59</v>
      </c>
      <c r="L430" s="214">
        <v>14</v>
      </c>
      <c r="M430" s="214">
        <v>2</v>
      </c>
      <c r="N430" s="264">
        <v>0</v>
      </c>
      <c r="O430" s="214">
        <v>24</v>
      </c>
      <c r="P430" s="214">
        <v>17</v>
      </c>
      <c r="Q430" s="214">
        <v>31</v>
      </c>
      <c r="R430" s="264">
        <v>0</v>
      </c>
      <c r="S430" s="214">
        <v>173</v>
      </c>
      <c r="T430" s="214">
        <v>431</v>
      </c>
      <c r="U430" s="214">
        <v>311</v>
      </c>
      <c r="V430" s="264">
        <v>0</v>
      </c>
      <c r="W430" s="214">
        <v>947</v>
      </c>
      <c r="X430" s="264">
        <v>0</v>
      </c>
      <c r="Y430" s="264">
        <v>0</v>
      </c>
      <c r="Z430" s="264">
        <v>9</v>
      </c>
      <c r="AA430" s="264">
        <v>5</v>
      </c>
      <c r="AB430" s="214">
        <v>29</v>
      </c>
      <c r="AC430" s="214">
        <v>801</v>
      </c>
      <c r="AD430" s="214">
        <v>189</v>
      </c>
      <c r="AE430" s="264">
        <v>0</v>
      </c>
      <c r="AF430" s="265">
        <v>46.3</v>
      </c>
      <c r="AG430" s="214">
        <v>129</v>
      </c>
      <c r="AH430" s="214">
        <v>191</v>
      </c>
      <c r="AI430" s="214">
        <v>187</v>
      </c>
      <c r="AJ430" s="214">
        <v>341</v>
      </c>
      <c r="AK430" s="214">
        <v>102</v>
      </c>
      <c r="AL430" s="214">
        <v>31</v>
      </c>
      <c r="AM430" s="214">
        <v>9</v>
      </c>
      <c r="AN430" s="264">
        <v>0</v>
      </c>
      <c r="AO430" s="214"/>
      <c r="AP430" s="214"/>
      <c r="AQ430" s="264"/>
      <c r="AR430" s="264"/>
      <c r="AS430" s="264"/>
      <c r="AT430" s="264"/>
      <c r="AU430" s="214">
        <v>979</v>
      </c>
      <c r="AV430" s="214">
        <v>11</v>
      </c>
      <c r="AW430" s="214">
        <v>0</v>
      </c>
      <c r="AX430" s="214">
        <v>338</v>
      </c>
      <c r="AY430" s="214">
        <v>99</v>
      </c>
      <c r="AZ430" s="214">
        <v>262</v>
      </c>
      <c r="BA430" s="214">
        <v>291</v>
      </c>
      <c r="BB430" s="264">
        <v>0</v>
      </c>
      <c r="BC430" s="214">
        <v>947</v>
      </c>
      <c r="BD430" s="214">
        <v>557</v>
      </c>
      <c r="BE430" s="214">
        <v>304</v>
      </c>
      <c r="BF430" s="214">
        <v>85</v>
      </c>
      <c r="BG430" s="214">
        <v>1</v>
      </c>
      <c r="BH430" s="214">
        <v>412</v>
      </c>
      <c r="BI430" s="214">
        <v>252</v>
      </c>
      <c r="BJ430" s="214">
        <v>172</v>
      </c>
      <c r="BK430" s="214">
        <v>111</v>
      </c>
      <c r="BL430" s="214">
        <v>0</v>
      </c>
      <c r="BM430" s="214">
        <v>701</v>
      </c>
      <c r="BN430" s="214">
        <v>86</v>
      </c>
      <c r="BO430" s="214">
        <v>159</v>
      </c>
      <c r="BP430" s="214">
        <v>1</v>
      </c>
      <c r="BQ430" s="214">
        <v>807</v>
      </c>
      <c r="BR430" s="214">
        <v>101</v>
      </c>
      <c r="BS430" s="214">
        <v>38</v>
      </c>
      <c r="BT430" s="264">
        <v>0</v>
      </c>
      <c r="BU430" s="214">
        <v>1</v>
      </c>
      <c r="BV430" s="214">
        <v>648</v>
      </c>
      <c r="BW430" s="214">
        <v>299</v>
      </c>
      <c r="BX430" s="266">
        <v>0</v>
      </c>
      <c r="BY430" s="261">
        <f t="shared" si="19"/>
        <v>7.575757575757576E-2</v>
      </c>
      <c r="BZ430" s="261">
        <f t="shared" si="20"/>
        <v>7.2727272727272724E-2</v>
      </c>
      <c r="CA430" s="267"/>
    </row>
    <row r="431" spans="1:79" s="260" customFormat="1" hidden="1" x14ac:dyDescent="0.25">
      <c r="A431" s="257" t="str">
        <f t="shared" si="18"/>
        <v>2014SaskatchewanRegistered psychiatric nurses</v>
      </c>
      <c r="B431" s="213">
        <v>2014</v>
      </c>
      <c r="C431" s="213"/>
      <c r="D431" s="213"/>
      <c r="E431" s="209" t="s">
        <v>21</v>
      </c>
      <c r="F431" s="209" t="s">
        <v>8</v>
      </c>
      <c r="G431" s="214">
        <v>866</v>
      </c>
      <c r="H431" s="214">
        <v>62</v>
      </c>
      <c r="I431" s="214">
        <v>70</v>
      </c>
      <c r="J431" s="214">
        <v>804</v>
      </c>
      <c r="K431" s="214">
        <v>36</v>
      </c>
      <c r="L431" s="214">
        <v>21</v>
      </c>
      <c r="M431" s="214">
        <v>5</v>
      </c>
      <c r="N431" s="264">
        <v>0</v>
      </c>
      <c r="O431" s="214">
        <v>6</v>
      </c>
      <c r="P431" s="214">
        <v>20</v>
      </c>
      <c r="Q431" s="214">
        <v>44</v>
      </c>
      <c r="R431" s="264">
        <v>0</v>
      </c>
      <c r="S431" s="214">
        <v>80</v>
      </c>
      <c r="T431" s="214">
        <v>443</v>
      </c>
      <c r="U431" s="214">
        <v>281</v>
      </c>
      <c r="V431" s="264">
        <v>0</v>
      </c>
      <c r="W431" s="214">
        <v>826</v>
      </c>
      <c r="X431" s="214">
        <v>0</v>
      </c>
      <c r="Y431" s="264">
        <v>0</v>
      </c>
      <c r="Z431" s="214">
        <v>0</v>
      </c>
      <c r="AA431" s="264">
        <v>1</v>
      </c>
      <c r="AB431" s="264">
        <v>39</v>
      </c>
      <c r="AC431" s="214">
        <v>733</v>
      </c>
      <c r="AD431" s="214">
        <v>133</v>
      </c>
      <c r="AE431" s="264">
        <v>0</v>
      </c>
      <c r="AF431" s="265">
        <v>48.7</v>
      </c>
      <c r="AG431" s="214">
        <v>82</v>
      </c>
      <c r="AH431" s="214">
        <v>81</v>
      </c>
      <c r="AI431" s="214">
        <v>254</v>
      </c>
      <c r="AJ431" s="214">
        <v>305</v>
      </c>
      <c r="AK431" s="214">
        <v>91</v>
      </c>
      <c r="AL431" s="214">
        <v>39</v>
      </c>
      <c r="AM431" s="214">
        <v>14</v>
      </c>
      <c r="AN431" s="264">
        <v>0</v>
      </c>
      <c r="AO431" s="214"/>
      <c r="AP431" s="214"/>
      <c r="AQ431" s="214"/>
      <c r="AR431" s="264"/>
      <c r="AS431" s="264"/>
      <c r="AT431" s="264"/>
      <c r="AU431" s="214">
        <v>851</v>
      </c>
      <c r="AV431" s="214">
        <v>10</v>
      </c>
      <c r="AW431" s="214">
        <v>5</v>
      </c>
      <c r="AX431" s="214">
        <v>150</v>
      </c>
      <c r="AY431" s="214">
        <v>135</v>
      </c>
      <c r="AZ431" s="214">
        <v>297</v>
      </c>
      <c r="BA431" s="214">
        <v>284</v>
      </c>
      <c r="BB431" s="264">
        <v>0</v>
      </c>
      <c r="BC431" s="214">
        <v>826</v>
      </c>
      <c r="BD431" s="214">
        <v>594</v>
      </c>
      <c r="BE431" s="214">
        <v>148</v>
      </c>
      <c r="BF431" s="214">
        <v>82</v>
      </c>
      <c r="BG431" s="264">
        <v>2</v>
      </c>
      <c r="BH431" s="214">
        <v>218</v>
      </c>
      <c r="BI431" s="214">
        <v>200</v>
      </c>
      <c r="BJ431" s="214">
        <v>273</v>
      </c>
      <c r="BK431" s="214">
        <v>135</v>
      </c>
      <c r="BL431" s="214">
        <v>0</v>
      </c>
      <c r="BM431" s="214">
        <v>635</v>
      </c>
      <c r="BN431" s="214">
        <v>94</v>
      </c>
      <c r="BO431" s="214">
        <v>97</v>
      </c>
      <c r="BP431" s="214">
        <v>0</v>
      </c>
      <c r="BQ431" s="214">
        <v>748</v>
      </c>
      <c r="BR431" s="214">
        <v>40</v>
      </c>
      <c r="BS431" s="214">
        <v>38</v>
      </c>
      <c r="BT431" s="214">
        <v>0</v>
      </c>
      <c r="BU431" s="214">
        <v>0</v>
      </c>
      <c r="BV431" s="214">
        <v>705</v>
      </c>
      <c r="BW431" s="214">
        <v>121</v>
      </c>
      <c r="BX431" s="266">
        <v>0</v>
      </c>
      <c r="BY431" s="261">
        <f t="shared" si="19"/>
        <v>7.1593533487297925E-2</v>
      </c>
      <c r="BZ431" s="261">
        <f t="shared" si="20"/>
        <v>8.0831408775981523E-2</v>
      </c>
      <c r="CA431" s="267"/>
    </row>
    <row r="432" spans="1:79" s="260" customFormat="1" hidden="1" x14ac:dyDescent="0.25">
      <c r="A432" s="257" t="str">
        <f t="shared" si="18"/>
        <v>2014AlbertaRegistered psychiatric nurses</v>
      </c>
      <c r="B432" s="213">
        <v>2014</v>
      </c>
      <c r="C432" s="213"/>
      <c r="D432" s="213"/>
      <c r="E432" s="209" t="s">
        <v>22</v>
      </c>
      <c r="F432" s="209" t="s">
        <v>8</v>
      </c>
      <c r="G432" s="214">
        <v>1308</v>
      </c>
      <c r="H432" s="214">
        <v>103</v>
      </c>
      <c r="I432" s="214">
        <v>106</v>
      </c>
      <c r="J432" s="214">
        <v>1205</v>
      </c>
      <c r="K432" s="214">
        <v>68</v>
      </c>
      <c r="L432" s="214">
        <v>29</v>
      </c>
      <c r="M432" s="214">
        <v>6</v>
      </c>
      <c r="N432" s="264">
        <v>0</v>
      </c>
      <c r="O432" s="214">
        <v>52</v>
      </c>
      <c r="P432" s="214">
        <v>14</v>
      </c>
      <c r="Q432" s="214">
        <v>40</v>
      </c>
      <c r="R432" s="264">
        <v>0</v>
      </c>
      <c r="S432" s="214">
        <v>251</v>
      </c>
      <c r="T432" s="214">
        <v>582</v>
      </c>
      <c r="U432" s="214">
        <v>372</v>
      </c>
      <c r="V432" s="264">
        <v>0</v>
      </c>
      <c r="W432" s="214">
        <v>1292</v>
      </c>
      <c r="X432" s="264">
        <v>5</v>
      </c>
      <c r="Y432" s="264">
        <v>3</v>
      </c>
      <c r="Z432" s="214">
        <v>7</v>
      </c>
      <c r="AA432" s="214">
        <v>1</v>
      </c>
      <c r="AB432" s="214">
        <v>0</v>
      </c>
      <c r="AC432" s="214">
        <v>1011</v>
      </c>
      <c r="AD432" s="214">
        <v>297</v>
      </c>
      <c r="AE432" s="264">
        <v>0</v>
      </c>
      <c r="AF432" s="265">
        <v>45.9</v>
      </c>
      <c r="AG432" s="214">
        <v>191</v>
      </c>
      <c r="AH432" s="214">
        <v>242</v>
      </c>
      <c r="AI432" s="214">
        <v>302</v>
      </c>
      <c r="AJ432" s="214">
        <v>372</v>
      </c>
      <c r="AK432" s="214">
        <v>124</v>
      </c>
      <c r="AL432" s="214">
        <v>63</v>
      </c>
      <c r="AM432" s="214">
        <v>14</v>
      </c>
      <c r="AN432" s="264">
        <v>0</v>
      </c>
      <c r="AO432" s="214"/>
      <c r="AP432" s="214"/>
      <c r="AQ432" s="214"/>
      <c r="AR432" s="264"/>
      <c r="AS432" s="264"/>
      <c r="AT432" s="264"/>
      <c r="AU432" s="214">
        <v>1179</v>
      </c>
      <c r="AV432" s="214">
        <v>128</v>
      </c>
      <c r="AW432" s="214">
        <v>1</v>
      </c>
      <c r="AX432" s="214">
        <v>487</v>
      </c>
      <c r="AY432" s="214">
        <v>172</v>
      </c>
      <c r="AZ432" s="214">
        <v>317</v>
      </c>
      <c r="BA432" s="214">
        <v>332</v>
      </c>
      <c r="BB432" s="264">
        <v>0</v>
      </c>
      <c r="BC432" s="214">
        <v>1292</v>
      </c>
      <c r="BD432" s="214">
        <v>687</v>
      </c>
      <c r="BE432" s="214">
        <v>439</v>
      </c>
      <c r="BF432" s="214">
        <v>166</v>
      </c>
      <c r="BG432" s="264">
        <v>0</v>
      </c>
      <c r="BH432" s="214">
        <v>753</v>
      </c>
      <c r="BI432" s="214">
        <v>317</v>
      </c>
      <c r="BJ432" s="214">
        <v>103</v>
      </c>
      <c r="BK432" s="214">
        <v>114</v>
      </c>
      <c r="BL432" s="214">
        <v>5</v>
      </c>
      <c r="BM432" s="214">
        <v>1054</v>
      </c>
      <c r="BN432" s="214">
        <v>104</v>
      </c>
      <c r="BO432" s="214">
        <v>129</v>
      </c>
      <c r="BP432" s="214">
        <v>5</v>
      </c>
      <c r="BQ432" s="214">
        <v>1132</v>
      </c>
      <c r="BR432" s="214">
        <v>121</v>
      </c>
      <c r="BS432" s="214">
        <v>26</v>
      </c>
      <c r="BT432" s="214">
        <v>8</v>
      </c>
      <c r="BU432" s="214">
        <v>5</v>
      </c>
      <c r="BV432" s="214">
        <v>955</v>
      </c>
      <c r="BW432" s="214">
        <v>336</v>
      </c>
      <c r="BX432" s="216">
        <v>1</v>
      </c>
      <c r="BY432" s="261">
        <f t="shared" si="19"/>
        <v>7.8746177370030576E-2</v>
      </c>
      <c r="BZ432" s="261">
        <f t="shared" si="20"/>
        <v>8.1039755351681952E-2</v>
      </c>
      <c r="CA432" s="267"/>
    </row>
    <row r="433" spans="1:79" s="260" customFormat="1" hidden="1" x14ac:dyDescent="0.25">
      <c r="A433" s="257" t="str">
        <f t="shared" si="18"/>
        <v>2014British ColumbiaRegistered psychiatric nurses</v>
      </c>
      <c r="B433" s="213">
        <v>2014</v>
      </c>
      <c r="C433" s="213"/>
      <c r="D433" s="213"/>
      <c r="E433" s="209" t="s">
        <v>23</v>
      </c>
      <c r="F433" s="209" t="s">
        <v>8</v>
      </c>
      <c r="G433" s="214">
        <v>2525</v>
      </c>
      <c r="H433" s="214">
        <v>246</v>
      </c>
      <c r="I433" s="214">
        <v>192</v>
      </c>
      <c r="J433" s="214">
        <v>2279</v>
      </c>
      <c r="K433" s="214">
        <v>126</v>
      </c>
      <c r="L433" s="214">
        <v>104</v>
      </c>
      <c r="M433" s="214">
        <v>16</v>
      </c>
      <c r="N433" s="264">
        <v>0</v>
      </c>
      <c r="O433" s="214">
        <v>51</v>
      </c>
      <c r="P433" s="214">
        <v>55</v>
      </c>
      <c r="Q433" s="214">
        <v>86</v>
      </c>
      <c r="R433" s="264">
        <v>0</v>
      </c>
      <c r="S433" s="214">
        <v>435</v>
      </c>
      <c r="T433" s="214">
        <v>1205</v>
      </c>
      <c r="U433" s="214">
        <v>639</v>
      </c>
      <c r="V433" s="264">
        <v>0</v>
      </c>
      <c r="W433" s="214">
        <v>2401</v>
      </c>
      <c r="X433" s="214">
        <v>0</v>
      </c>
      <c r="Y433" s="264">
        <v>0</v>
      </c>
      <c r="Z433" s="214">
        <v>0</v>
      </c>
      <c r="AA433" s="214">
        <v>17</v>
      </c>
      <c r="AB433" s="214">
        <v>107</v>
      </c>
      <c r="AC433" s="214">
        <v>1953</v>
      </c>
      <c r="AD433" s="214">
        <v>572</v>
      </c>
      <c r="AE433" s="264">
        <v>0</v>
      </c>
      <c r="AF433" s="265">
        <v>45.6</v>
      </c>
      <c r="AG433" s="214">
        <v>287</v>
      </c>
      <c r="AH433" s="214">
        <v>547</v>
      </c>
      <c r="AI433" s="214">
        <v>678</v>
      </c>
      <c r="AJ433" s="214">
        <v>660</v>
      </c>
      <c r="AK433" s="214">
        <v>202</v>
      </c>
      <c r="AL433" s="214">
        <v>119</v>
      </c>
      <c r="AM433" s="214">
        <v>32</v>
      </c>
      <c r="AN433" s="264">
        <v>0</v>
      </c>
      <c r="AO433" s="214"/>
      <c r="AP433" s="214"/>
      <c r="AQ433" s="214"/>
      <c r="AR433" s="264"/>
      <c r="AS433" s="264"/>
      <c r="AT433" s="264"/>
      <c r="AU433" s="214">
        <v>1942</v>
      </c>
      <c r="AV433" s="214">
        <v>252</v>
      </c>
      <c r="AW433" s="214">
        <v>331</v>
      </c>
      <c r="AX433" s="214">
        <v>1106</v>
      </c>
      <c r="AY433" s="214">
        <v>480</v>
      </c>
      <c r="AZ433" s="214">
        <v>455</v>
      </c>
      <c r="BA433" s="214">
        <v>484</v>
      </c>
      <c r="BB433" s="264">
        <v>0</v>
      </c>
      <c r="BC433" s="214">
        <v>2401</v>
      </c>
      <c r="BD433" s="214">
        <v>1547</v>
      </c>
      <c r="BE433" s="214">
        <v>390</v>
      </c>
      <c r="BF433" s="214">
        <v>464</v>
      </c>
      <c r="BG433" s="214">
        <v>0</v>
      </c>
      <c r="BH433" s="214">
        <v>1056</v>
      </c>
      <c r="BI433" s="214">
        <v>908</v>
      </c>
      <c r="BJ433" s="214">
        <v>189</v>
      </c>
      <c r="BK433" s="214">
        <v>248</v>
      </c>
      <c r="BL433" s="214">
        <v>0</v>
      </c>
      <c r="BM433" s="214">
        <v>2014</v>
      </c>
      <c r="BN433" s="214">
        <v>143</v>
      </c>
      <c r="BO433" s="214">
        <v>244</v>
      </c>
      <c r="BP433" s="214">
        <v>0</v>
      </c>
      <c r="BQ433" s="214">
        <v>2129</v>
      </c>
      <c r="BR433" s="214">
        <v>192</v>
      </c>
      <c r="BS433" s="214">
        <v>79</v>
      </c>
      <c r="BT433" s="214">
        <v>1</v>
      </c>
      <c r="BU433" s="214">
        <v>0</v>
      </c>
      <c r="BV433" s="214">
        <v>2315</v>
      </c>
      <c r="BW433" s="214">
        <v>85</v>
      </c>
      <c r="BX433" s="216">
        <v>1</v>
      </c>
      <c r="BY433" s="261">
        <f t="shared" si="19"/>
        <v>9.7425742574257429E-2</v>
      </c>
      <c r="BZ433" s="261">
        <f t="shared" si="20"/>
        <v>7.6039603960396038E-2</v>
      </c>
      <c r="CA433" s="267"/>
    </row>
    <row r="434" spans="1:79" s="260" customFormat="1" hidden="1" x14ac:dyDescent="0.25">
      <c r="A434" s="257" t="str">
        <f t="shared" si="18"/>
        <v>2014YukonRegistered psychiatric nurses</v>
      </c>
      <c r="B434" s="213">
        <v>2014</v>
      </c>
      <c r="C434" s="213"/>
      <c r="D434" s="213"/>
      <c r="E434" s="209" t="s">
        <v>24</v>
      </c>
      <c r="F434" s="209" t="s">
        <v>8</v>
      </c>
      <c r="G434" s="268" t="s">
        <v>233</v>
      </c>
      <c r="H434" s="268" t="s">
        <v>233</v>
      </c>
      <c r="I434" s="268" t="s">
        <v>233</v>
      </c>
      <c r="J434" s="268" t="s">
        <v>233</v>
      </c>
      <c r="K434" s="268" t="s">
        <v>233</v>
      </c>
      <c r="L434" s="268" t="s">
        <v>233</v>
      </c>
      <c r="M434" s="268" t="s">
        <v>233</v>
      </c>
      <c r="N434" s="268" t="s">
        <v>233</v>
      </c>
      <c r="O434" s="268" t="s">
        <v>233</v>
      </c>
      <c r="P434" s="268" t="s">
        <v>233</v>
      </c>
      <c r="Q434" s="268" t="s">
        <v>233</v>
      </c>
      <c r="R434" s="268" t="s">
        <v>233</v>
      </c>
      <c r="S434" s="268" t="s">
        <v>233</v>
      </c>
      <c r="T434" s="268" t="s">
        <v>233</v>
      </c>
      <c r="U434" s="268" t="s">
        <v>233</v>
      </c>
      <c r="V434" s="268" t="s">
        <v>233</v>
      </c>
      <c r="W434" s="268" t="s">
        <v>233</v>
      </c>
      <c r="X434" s="268" t="s">
        <v>233</v>
      </c>
      <c r="Y434" s="268" t="s">
        <v>233</v>
      </c>
      <c r="Z434" s="268" t="s">
        <v>233</v>
      </c>
      <c r="AA434" s="268" t="s">
        <v>233</v>
      </c>
      <c r="AB434" s="268" t="s">
        <v>233</v>
      </c>
      <c r="AC434" s="268" t="s">
        <v>233</v>
      </c>
      <c r="AD434" s="268" t="s">
        <v>233</v>
      </c>
      <c r="AE434" s="268" t="s">
        <v>233</v>
      </c>
      <c r="AF434" s="268" t="s">
        <v>233</v>
      </c>
      <c r="AG434" s="268" t="s">
        <v>233</v>
      </c>
      <c r="AH434" s="268" t="s">
        <v>233</v>
      </c>
      <c r="AI434" s="268" t="s">
        <v>233</v>
      </c>
      <c r="AJ434" s="268" t="s">
        <v>233</v>
      </c>
      <c r="AK434" s="268" t="s">
        <v>233</v>
      </c>
      <c r="AL434" s="268" t="s">
        <v>233</v>
      </c>
      <c r="AM434" s="268" t="s">
        <v>233</v>
      </c>
      <c r="AN434" s="268" t="s">
        <v>233</v>
      </c>
      <c r="AO434" s="214"/>
      <c r="AP434" s="214"/>
      <c r="AQ434" s="214"/>
      <c r="AR434" s="264"/>
      <c r="AS434" s="264"/>
      <c r="AT434" s="264"/>
      <c r="AU434" s="268" t="s">
        <v>233</v>
      </c>
      <c r="AV434" s="268" t="s">
        <v>233</v>
      </c>
      <c r="AW434" s="268" t="s">
        <v>233</v>
      </c>
      <c r="AX434" s="268" t="s">
        <v>233</v>
      </c>
      <c r="AY434" s="268" t="s">
        <v>233</v>
      </c>
      <c r="AZ434" s="268" t="s">
        <v>233</v>
      </c>
      <c r="BA434" s="268" t="s">
        <v>233</v>
      </c>
      <c r="BB434" s="268" t="s">
        <v>233</v>
      </c>
      <c r="BC434" s="268" t="s">
        <v>233</v>
      </c>
      <c r="BD434" s="268" t="s">
        <v>233</v>
      </c>
      <c r="BE434" s="268" t="s">
        <v>233</v>
      </c>
      <c r="BF434" s="268" t="s">
        <v>233</v>
      </c>
      <c r="BG434" s="268" t="s">
        <v>233</v>
      </c>
      <c r="BH434" s="268" t="s">
        <v>233</v>
      </c>
      <c r="BI434" s="268" t="s">
        <v>233</v>
      </c>
      <c r="BJ434" s="268" t="s">
        <v>233</v>
      </c>
      <c r="BK434" s="268" t="s">
        <v>233</v>
      </c>
      <c r="BL434" s="268" t="s">
        <v>233</v>
      </c>
      <c r="BM434" s="268" t="s">
        <v>233</v>
      </c>
      <c r="BN434" s="268" t="s">
        <v>233</v>
      </c>
      <c r="BO434" s="268" t="s">
        <v>233</v>
      </c>
      <c r="BP434" s="268" t="s">
        <v>233</v>
      </c>
      <c r="BQ434" s="268" t="s">
        <v>233</v>
      </c>
      <c r="BR434" s="268" t="s">
        <v>233</v>
      </c>
      <c r="BS434" s="268" t="s">
        <v>233</v>
      </c>
      <c r="BT434" s="268" t="s">
        <v>233</v>
      </c>
      <c r="BU434" s="268" t="s">
        <v>233</v>
      </c>
      <c r="BV434" s="268" t="s">
        <v>233</v>
      </c>
      <c r="BW434" s="268" t="s">
        <v>233</v>
      </c>
      <c r="BX434" s="278" t="s">
        <v>233</v>
      </c>
      <c r="BY434" s="261" t="str">
        <f t="shared" si="19"/>
        <v>—</v>
      </c>
      <c r="BZ434" s="261" t="str">
        <f t="shared" si="20"/>
        <v>—</v>
      </c>
      <c r="CA434" s="267"/>
    </row>
    <row r="435" spans="1:79" s="260" customFormat="1" ht="15.75" hidden="1" x14ac:dyDescent="0.25">
      <c r="A435" s="257" t="str">
        <f t="shared" si="18"/>
        <v>2014Provinces/territories with available dataRegistered psychiatric nurses</v>
      </c>
      <c r="B435" s="213">
        <v>2014</v>
      </c>
      <c r="C435" s="213"/>
      <c r="D435" s="213"/>
      <c r="E435" s="208" t="s">
        <v>357</v>
      </c>
      <c r="F435" s="209" t="s">
        <v>8</v>
      </c>
      <c r="G435" s="214">
        <v>5689</v>
      </c>
      <c r="H435" s="268" t="s">
        <v>233</v>
      </c>
      <c r="I435" s="268" t="s">
        <v>233</v>
      </c>
      <c r="J435" s="268" t="s">
        <v>233</v>
      </c>
      <c r="K435" s="268" t="s">
        <v>233</v>
      </c>
      <c r="L435" s="268" t="s">
        <v>233</v>
      </c>
      <c r="M435" s="268" t="s">
        <v>233</v>
      </c>
      <c r="N435" s="268" t="s">
        <v>233</v>
      </c>
      <c r="O435" s="268" t="s">
        <v>233</v>
      </c>
      <c r="P435" s="268" t="s">
        <v>233</v>
      </c>
      <c r="Q435" s="268" t="s">
        <v>233</v>
      </c>
      <c r="R435" s="268" t="s">
        <v>233</v>
      </c>
      <c r="S435" s="268" t="s">
        <v>233</v>
      </c>
      <c r="T435" s="268" t="s">
        <v>233</v>
      </c>
      <c r="U435" s="268" t="s">
        <v>233</v>
      </c>
      <c r="V435" s="268" t="s">
        <v>233</v>
      </c>
      <c r="W435" s="214">
        <v>5466</v>
      </c>
      <c r="X435" s="214">
        <v>5</v>
      </c>
      <c r="Y435" s="214">
        <v>3</v>
      </c>
      <c r="Z435" s="214">
        <v>16</v>
      </c>
      <c r="AA435" s="264">
        <v>24</v>
      </c>
      <c r="AB435" s="214">
        <v>175</v>
      </c>
      <c r="AC435" s="214">
        <v>4498</v>
      </c>
      <c r="AD435" s="214">
        <v>1191</v>
      </c>
      <c r="AE435" s="264">
        <v>0</v>
      </c>
      <c r="AF435" s="265">
        <v>46.3</v>
      </c>
      <c r="AG435" s="214">
        <v>689</v>
      </c>
      <c r="AH435" s="214">
        <v>1061</v>
      </c>
      <c r="AI435" s="214">
        <v>1421</v>
      </c>
      <c r="AJ435" s="214">
        <v>1678</v>
      </c>
      <c r="AK435" s="214">
        <v>519</v>
      </c>
      <c r="AL435" s="214">
        <v>252</v>
      </c>
      <c r="AM435" s="214">
        <v>69</v>
      </c>
      <c r="AN435" s="264">
        <v>0</v>
      </c>
      <c r="AO435" s="214"/>
      <c r="AP435" s="214"/>
      <c r="AQ435" s="264"/>
      <c r="AR435" s="214"/>
      <c r="AS435" s="264"/>
      <c r="AT435" s="264"/>
      <c r="AU435" s="214">
        <v>4951</v>
      </c>
      <c r="AV435" s="214">
        <v>401</v>
      </c>
      <c r="AW435" s="264">
        <v>337</v>
      </c>
      <c r="AX435" s="214">
        <v>2081</v>
      </c>
      <c r="AY435" s="214">
        <v>886</v>
      </c>
      <c r="AZ435" s="214">
        <v>1331</v>
      </c>
      <c r="BA435" s="214">
        <v>1391</v>
      </c>
      <c r="BB435" s="264">
        <v>0</v>
      </c>
      <c r="BC435" s="214">
        <v>5466</v>
      </c>
      <c r="BD435" s="214">
        <v>3385</v>
      </c>
      <c r="BE435" s="214">
        <v>1281</v>
      </c>
      <c r="BF435" s="214">
        <v>797</v>
      </c>
      <c r="BG435" s="264">
        <v>3</v>
      </c>
      <c r="BH435" s="214">
        <v>2439</v>
      </c>
      <c r="BI435" s="214">
        <v>1677</v>
      </c>
      <c r="BJ435" s="214">
        <v>737</v>
      </c>
      <c r="BK435" s="214">
        <v>608</v>
      </c>
      <c r="BL435" s="264">
        <v>5</v>
      </c>
      <c r="BM435" s="214">
        <v>4404</v>
      </c>
      <c r="BN435" s="214">
        <v>427</v>
      </c>
      <c r="BO435" s="214">
        <v>629</v>
      </c>
      <c r="BP435" s="214">
        <v>6</v>
      </c>
      <c r="BQ435" s="214">
        <v>4816</v>
      </c>
      <c r="BR435" s="214">
        <v>454</v>
      </c>
      <c r="BS435" s="214">
        <v>181</v>
      </c>
      <c r="BT435" s="214">
        <v>9</v>
      </c>
      <c r="BU435" s="214">
        <v>6</v>
      </c>
      <c r="BV435" s="214">
        <v>4623</v>
      </c>
      <c r="BW435" s="214">
        <v>841</v>
      </c>
      <c r="BX435" s="266">
        <v>2</v>
      </c>
      <c r="BY435" s="261" t="str">
        <f t="shared" si="19"/>
        <v>—</v>
      </c>
      <c r="BZ435" s="261" t="str">
        <f t="shared" si="20"/>
        <v>—</v>
      </c>
      <c r="CA435" s="267"/>
    </row>
    <row r="436" spans="1:79" s="260" customFormat="1" hidden="1" x14ac:dyDescent="0.25">
      <c r="A436" s="257" t="str">
        <f t="shared" si="18"/>
        <v>2015ManitobaRegistered psychiatric nurses</v>
      </c>
      <c r="B436" s="213">
        <v>2015</v>
      </c>
      <c r="C436" s="213"/>
      <c r="D436" s="213"/>
      <c r="E436" s="259" t="s">
        <v>20</v>
      </c>
      <c r="F436" s="209" t="s">
        <v>8</v>
      </c>
      <c r="G436" s="214">
        <v>996</v>
      </c>
      <c r="H436" s="214">
        <v>78</v>
      </c>
      <c r="I436" s="214">
        <v>79</v>
      </c>
      <c r="J436" s="214">
        <v>918</v>
      </c>
      <c r="K436" s="214">
        <v>68</v>
      </c>
      <c r="L436" s="214">
        <v>7</v>
      </c>
      <c r="M436" s="214">
        <v>3</v>
      </c>
      <c r="N436" s="264">
        <v>0</v>
      </c>
      <c r="O436" s="214">
        <v>23</v>
      </c>
      <c r="P436" s="214">
        <v>17</v>
      </c>
      <c r="Q436" s="214">
        <v>39</v>
      </c>
      <c r="R436" s="264">
        <v>0</v>
      </c>
      <c r="S436" s="214">
        <v>182</v>
      </c>
      <c r="T436" s="214">
        <v>425</v>
      </c>
      <c r="U436" s="214">
        <v>311</v>
      </c>
      <c r="V436" s="264">
        <v>0</v>
      </c>
      <c r="W436" s="214">
        <v>938</v>
      </c>
      <c r="X436" s="264">
        <v>1</v>
      </c>
      <c r="Y436" s="214">
        <v>9</v>
      </c>
      <c r="Z436" s="264">
        <v>10</v>
      </c>
      <c r="AA436" s="214">
        <v>8</v>
      </c>
      <c r="AB436" s="214">
        <v>30</v>
      </c>
      <c r="AC436" s="214">
        <v>806</v>
      </c>
      <c r="AD436" s="214">
        <v>190</v>
      </c>
      <c r="AE436" s="264">
        <v>0</v>
      </c>
      <c r="AF436" s="265">
        <v>45.9</v>
      </c>
      <c r="AG436" s="214">
        <v>149</v>
      </c>
      <c r="AH436" s="214">
        <v>197</v>
      </c>
      <c r="AI436" s="214">
        <v>175</v>
      </c>
      <c r="AJ436" s="214">
        <v>325</v>
      </c>
      <c r="AK436" s="214">
        <v>110</v>
      </c>
      <c r="AL436" s="214">
        <v>31</v>
      </c>
      <c r="AM436" s="214">
        <v>9</v>
      </c>
      <c r="AN436" s="264">
        <v>0</v>
      </c>
      <c r="AO436" s="214"/>
      <c r="AP436" s="214"/>
      <c r="AQ436" s="264"/>
      <c r="AR436" s="264"/>
      <c r="AS436" s="264"/>
      <c r="AT436" s="264"/>
      <c r="AU436" s="214">
        <v>985</v>
      </c>
      <c r="AV436" s="214">
        <v>10</v>
      </c>
      <c r="AW436" s="214">
        <v>1</v>
      </c>
      <c r="AX436" s="214">
        <v>359</v>
      </c>
      <c r="AY436" s="214">
        <v>112</v>
      </c>
      <c r="AZ436" s="214">
        <v>232</v>
      </c>
      <c r="BA436" s="214">
        <v>293</v>
      </c>
      <c r="BB436" s="264">
        <v>0</v>
      </c>
      <c r="BC436" s="214">
        <v>938</v>
      </c>
      <c r="BD436" s="214">
        <v>564</v>
      </c>
      <c r="BE436" s="214">
        <v>290</v>
      </c>
      <c r="BF436" s="214">
        <v>84</v>
      </c>
      <c r="BG436" s="214">
        <v>0</v>
      </c>
      <c r="BH436" s="214">
        <v>403</v>
      </c>
      <c r="BI436" s="214">
        <v>258</v>
      </c>
      <c r="BJ436" s="214">
        <v>164</v>
      </c>
      <c r="BK436" s="214">
        <v>113</v>
      </c>
      <c r="BL436" s="264">
        <v>0</v>
      </c>
      <c r="BM436" s="214">
        <v>698</v>
      </c>
      <c r="BN436" s="214">
        <v>79</v>
      </c>
      <c r="BO436" s="214">
        <v>161</v>
      </c>
      <c r="BP436" s="264">
        <v>0</v>
      </c>
      <c r="BQ436" s="214">
        <v>802</v>
      </c>
      <c r="BR436" s="214">
        <v>98</v>
      </c>
      <c r="BS436" s="214">
        <v>37</v>
      </c>
      <c r="BT436" s="264">
        <v>1</v>
      </c>
      <c r="BU436" s="264">
        <v>0</v>
      </c>
      <c r="BV436" s="214">
        <v>648</v>
      </c>
      <c r="BW436" s="214">
        <v>290</v>
      </c>
      <c r="BX436" s="266">
        <v>0</v>
      </c>
      <c r="BY436" s="261">
        <f t="shared" si="19"/>
        <v>7.8313253012048195E-2</v>
      </c>
      <c r="BZ436" s="261">
        <f t="shared" si="20"/>
        <v>7.9317269076305222E-2</v>
      </c>
      <c r="CA436" s="267"/>
    </row>
    <row r="437" spans="1:79" s="260" customFormat="1" hidden="1" x14ac:dyDescent="0.25">
      <c r="A437" s="257" t="str">
        <f t="shared" si="18"/>
        <v>2015SaskatchewanRegistered psychiatric nurses</v>
      </c>
      <c r="B437" s="213">
        <v>2015</v>
      </c>
      <c r="C437" s="213"/>
      <c r="D437" s="213"/>
      <c r="E437" s="209" t="s">
        <v>21</v>
      </c>
      <c r="F437" s="209" t="s">
        <v>8</v>
      </c>
      <c r="G437" s="214">
        <v>878</v>
      </c>
      <c r="H437" s="214">
        <v>82</v>
      </c>
      <c r="I437" s="214">
        <v>66</v>
      </c>
      <c r="J437" s="214">
        <v>796</v>
      </c>
      <c r="K437" s="214">
        <v>39</v>
      </c>
      <c r="L437" s="214">
        <v>18</v>
      </c>
      <c r="M437" s="214">
        <v>25</v>
      </c>
      <c r="N437" s="264">
        <v>0</v>
      </c>
      <c r="O437" s="214">
        <v>3</v>
      </c>
      <c r="P437" s="214">
        <v>16</v>
      </c>
      <c r="Q437" s="214">
        <v>47</v>
      </c>
      <c r="R437" s="264">
        <v>0</v>
      </c>
      <c r="S437" s="214">
        <v>105</v>
      </c>
      <c r="T437" s="214">
        <v>422</v>
      </c>
      <c r="U437" s="214">
        <v>269</v>
      </c>
      <c r="V437" s="264">
        <v>0</v>
      </c>
      <c r="W437" s="214">
        <v>841</v>
      </c>
      <c r="X437" s="214">
        <v>3</v>
      </c>
      <c r="Y437" s="214">
        <v>6</v>
      </c>
      <c r="Z437" s="214">
        <v>4</v>
      </c>
      <c r="AA437" s="214">
        <v>18</v>
      </c>
      <c r="AB437" s="214">
        <v>6</v>
      </c>
      <c r="AC437" s="214">
        <v>755</v>
      </c>
      <c r="AD437" s="214">
        <v>123</v>
      </c>
      <c r="AE437" s="264">
        <v>0</v>
      </c>
      <c r="AF437" s="265">
        <v>48.5</v>
      </c>
      <c r="AG437" s="214">
        <v>101</v>
      </c>
      <c r="AH437" s="214">
        <v>80</v>
      </c>
      <c r="AI437" s="214">
        <v>238</v>
      </c>
      <c r="AJ437" s="214">
        <v>302</v>
      </c>
      <c r="AK437" s="214">
        <v>102</v>
      </c>
      <c r="AL437" s="214">
        <v>37</v>
      </c>
      <c r="AM437" s="214">
        <v>18</v>
      </c>
      <c r="AN437" s="264">
        <v>0</v>
      </c>
      <c r="AO437" s="214"/>
      <c r="AP437" s="214"/>
      <c r="AQ437" s="214"/>
      <c r="AR437" s="264"/>
      <c r="AS437" s="264"/>
      <c r="AT437" s="264"/>
      <c r="AU437" s="214">
        <v>816</v>
      </c>
      <c r="AV437" s="214">
        <v>11</v>
      </c>
      <c r="AW437" s="214">
        <v>51</v>
      </c>
      <c r="AX437" s="214">
        <v>192</v>
      </c>
      <c r="AY437" s="214">
        <v>108</v>
      </c>
      <c r="AZ437" s="214">
        <v>287</v>
      </c>
      <c r="BA437" s="214">
        <v>291</v>
      </c>
      <c r="BB437" s="264">
        <v>0</v>
      </c>
      <c r="BC437" s="214">
        <v>841</v>
      </c>
      <c r="BD437" s="214">
        <v>582</v>
      </c>
      <c r="BE437" s="214">
        <v>153</v>
      </c>
      <c r="BF437" s="214">
        <v>99</v>
      </c>
      <c r="BG437" s="264">
        <v>7</v>
      </c>
      <c r="BH437" s="214">
        <v>170</v>
      </c>
      <c r="BI437" s="214">
        <v>205</v>
      </c>
      <c r="BJ437" s="214">
        <v>276</v>
      </c>
      <c r="BK437" s="214">
        <v>163</v>
      </c>
      <c r="BL437" s="264">
        <v>27</v>
      </c>
      <c r="BM437" s="214">
        <v>620</v>
      </c>
      <c r="BN437" s="214">
        <v>98</v>
      </c>
      <c r="BO437" s="214">
        <v>101</v>
      </c>
      <c r="BP437" s="264">
        <v>22</v>
      </c>
      <c r="BQ437" s="214">
        <v>746</v>
      </c>
      <c r="BR437" s="214">
        <v>28</v>
      </c>
      <c r="BS437" s="214">
        <v>44</v>
      </c>
      <c r="BT437" s="214">
        <v>0</v>
      </c>
      <c r="BU437" s="264">
        <v>23</v>
      </c>
      <c r="BV437" s="214">
        <v>730</v>
      </c>
      <c r="BW437" s="214">
        <v>111</v>
      </c>
      <c r="BX437" s="266">
        <v>0</v>
      </c>
      <c r="BY437" s="261">
        <f t="shared" si="19"/>
        <v>9.3394077448747156E-2</v>
      </c>
      <c r="BZ437" s="261">
        <f t="shared" si="20"/>
        <v>7.5170842824601361E-2</v>
      </c>
      <c r="CA437" s="267"/>
    </row>
    <row r="438" spans="1:79" s="260" customFormat="1" hidden="1" x14ac:dyDescent="0.25">
      <c r="A438" s="257" t="str">
        <f t="shared" si="18"/>
        <v>2015AlbertaRegistered psychiatric nurses</v>
      </c>
      <c r="B438" s="213">
        <v>2015</v>
      </c>
      <c r="C438" s="213"/>
      <c r="D438" s="213"/>
      <c r="E438" s="209" t="s">
        <v>22</v>
      </c>
      <c r="F438" s="209" t="s">
        <v>8</v>
      </c>
      <c r="G438" s="214">
        <v>1308</v>
      </c>
      <c r="H438" s="214">
        <v>106</v>
      </c>
      <c r="I438" s="214">
        <v>103</v>
      </c>
      <c r="J438" s="214">
        <v>1202</v>
      </c>
      <c r="K438" s="214">
        <v>76</v>
      </c>
      <c r="L438" s="214">
        <v>23</v>
      </c>
      <c r="M438" s="214">
        <v>7</v>
      </c>
      <c r="N438" s="264">
        <v>0</v>
      </c>
      <c r="O438" s="214">
        <v>39</v>
      </c>
      <c r="P438" s="214">
        <v>18</v>
      </c>
      <c r="Q438" s="214">
        <v>46</v>
      </c>
      <c r="R438" s="264">
        <v>0</v>
      </c>
      <c r="S438" s="214">
        <v>240</v>
      </c>
      <c r="T438" s="214">
        <v>589</v>
      </c>
      <c r="U438" s="214">
        <v>373</v>
      </c>
      <c r="V438" s="264">
        <v>0</v>
      </c>
      <c r="W438" s="214">
        <v>1285</v>
      </c>
      <c r="X438" s="264">
        <v>10</v>
      </c>
      <c r="Y438" s="264">
        <v>6</v>
      </c>
      <c r="Z438" s="264">
        <v>6</v>
      </c>
      <c r="AA438" s="264">
        <v>1</v>
      </c>
      <c r="AB438" s="214">
        <v>0</v>
      </c>
      <c r="AC438" s="214">
        <v>1015</v>
      </c>
      <c r="AD438" s="214">
        <v>293</v>
      </c>
      <c r="AE438" s="264">
        <v>0</v>
      </c>
      <c r="AF438" s="265">
        <v>46</v>
      </c>
      <c r="AG438" s="214">
        <v>189</v>
      </c>
      <c r="AH438" s="214">
        <v>261</v>
      </c>
      <c r="AI438" s="214">
        <v>271</v>
      </c>
      <c r="AJ438" s="214">
        <v>382</v>
      </c>
      <c r="AK438" s="214">
        <v>116</v>
      </c>
      <c r="AL438" s="214">
        <v>70</v>
      </c>
      <c r="AM438" s="214">
        <v>19</v>
      </c>
      <c r="AN438" s="264">
        <v>0</v>
      </c>
      <c r="AO438" s="214"/>
      <c r="AP438" s="214"/>
      <c r="AQ438" s="214"/>
      <c r="AR438" s="264"/>
      <c r="AS438" s="264"/>
      <c r="AT438" s="264"/>
      <c r="AU438" s="214">
        <v>1183</v>
      </c>
      <c r="AV438" s="214">
        <v>125</v>
      </c>
      <c r="AW438" s="214">
        <v>0</v>
      </c>
      <c r="AX438" s="214">
        <v>488</v>
      </c>
      <c r="AY438" s="214">
        <v>181</v>
      </c>
      <c r="AZ438" s="214">
        <v>295</v>
      </c>
      <c r="BA438" s="214">
        <v>344</v>
      </c>
      <c r="BB438" s="264">
        <v>0</v>
      </c>
      <c r="BC438" s="214">
        <v>1285</v>
      </c>
      <c r="BD438" s="214">
        <v>675</v>
      </c>
      <c r="BE438" s="214">
        <v>447</v>
      </c>
      <c r="BF438" s="214">
        <v>163</v>
      </c>
      <c r="BG438" s="214">
        <v>0</v>
      </c>
      <c r="BH438" s="214">
        <v>737</v>
      </c>
      <c r="BI438" s="214">
        <v>323</v>
      </c>
      <c r="BJ438" s="214">
        <v>100</v>
      </c>
      <c r="BK438" s="214">
        <v>113</v>
      </c>
      <c r="BL438" s="264">
        <v>12</v>
      </c>
      <c r="BM438" s="214">
        <v>1036</v>
      </c>
      <c r="BN438" s="214">
        <v>103</v>
      </c>
      <c r="BO438" s="214">
        <v>134</v>
      </c>
      <c r="BP438" s="264">
        <v>12</v>
      </c>
      <c r="BQ438" s="214">
        <v>1114</v>
      </c>
      <c r="BR438" s="214">
        <v>127</v>
      </c>
      <c r="BS438" s="214">
        <v>24</v>
      </c>
      <c r="BT438" s="214">
        <v>8</v>
      </c>
      <c r="BU438" s="214">
        <v>12</v>
      </c>
      <c r="BV438" s="214">
        <v>949</v>
      </c>
      <c r="BW438" s="214">
        <v>336</v>
      </c>
      <c r="BX438" s="216">
        <v>0</v>
      </c>
      <c r="BY438" s="261">
        <f t="shared" si="19"/>
        <v>8.1039755351681952E-2</v>
      </c>
      <c r="BZ438" s="261">
        <f t="shared" si="20"/>
        <v>7.8746177370030576E-2</v>
      </c>
      <c r="CA438" s="267"/>
    </row>
    <row r="439" spans="1:79" s="260" customFormat="1" hidden="1" x14ac:dyDescent="0.25">
      <c r="A439" s="257" t="str">
        <f t="shared" si="18"/>
        <v>2015British ColumbiaRegistered psychiatric nurses</v>
      </c>
      <c r="B439" s="213">
        <v>2015</v>
      </c>
      <c r="C439" s="213"/>
      <c r="D439" s="213"/>
      <c r="E439" s="209" t="s">
        <v>23</v>
      </c>
      <c r="F439" s="209" t="s">
        <v>8</v>
      </c>
      <c r="G439" s="214">
        <v>2584</v>
      </c>
      <c r="H439" s="214">
        <v>251</v>
      </c>
      <c r="I439" s="214">
        <v>172</v>
      </c>
      <c r="J439" s="214">
        <v>2333</v>
      </c>
      <c r="K439" s="214">
        <v>159</v>
      </c>
      <c r="L439" s="214">
        <v>80</v>
      </c>
      <c r="M439" s="214">
        <v>12</v>
      </c>
      <c r="N439" s="264">
        <v>0</v>
      </c>
      <c r="O439" s="214">
        <v>48</v>
      </c>
      <c r="P439" s="214">
        <v>39</v>
      </c>
      <c r="Q439" s="214">
        <v>85</v>
      </c>
      <c r="R439" s="264">
        <v>0</v>
      </c>
      <c r="S439" s="214">
        <v>459</v>
      </c>
      <c r="T439" s="214">
        <v>1240</v>
      </c>
      <c r="U439" s="214">
        <v>634</v>
      </c>
      <c r="V439" s="264">
        <v>0</v>
      </c>
      <c r="W439" s="214">
        <v>2401</v>
      </c>
      <c r="X439" s="214">
        <v>25</v>
      </c>
      <c r="Y439" s="214">
        <v>49</v>
      </c>
      <c r="Z439" s="214">
        <v>30</v>
      </c>
      <c r="AA439" s="214">
        <v>6</v>
      </c>
      <c r="AB439" s="214">
        <v>73</v>
      </c>
      <c r="AC439" s="214">
        <v>2013</v>
      </c>
      <c r="AD439" s="214">
        <v>571</v>
      </c>
      <c r="AE439" s="264">
        <v>0</v>
      </c>
      <c r="AF439" s="265">
        <v>45.1</v>
      </c>
      <c r="AG439" s="214">
        <v>327</v>
      </c>
      <c r="AH439" s="214">
        <v>572</v>
      </c>
      <c r="AI439" s="214">
        <v>684</v>
      </c>
      <c r="AJ439" s="214">
        <v>649</v>
      </c>
      <c r="AK439" s="214">
        <v>201</v>
      </c>
      <c r="AL439" s="214">
        <v>120</v>
      </c>
      <c r="AM439" s="214">
        <v>31</v>
      </c>
      <c r="AN439" s="264">
        <v>0</v>
      </c>
      <c r="AO439" s="214"/>
      <c r="AP439" s="214"/>
      <c r="AQ439" s="214"/>
      <c r="AR439" s="214"/>
      <c r="AS439" s="264"/>
      <c r="AT439" s="264"/>
      <c r="AU439" s="214">
        <v>2025</v>
      </c>
      <c r="AV439" s="214">
        <v>241</v>
      </c>
      <c r="AW439" s="214">
        <v>318</v>
      </c>
      <c r="AX439" s="214">
        <v>1185</v>
      </c>
      <c r="AY439" s="214">
        <v>487</v>
      </c>
      <c r="AZ439" s="214">
        <v>441</v>
      </c>
      <c r="BA439" s="214">
        <v>471</v>
      </c>
      <c r="BB439" s="264">
        <v>0</v>
      </c>
      <c r="BC439" s="214">
        <v>2401</v>
      </c>
      <c r="BD439" s="214">
        <v>1537</v>
      </c>
      <c r="BE439" s="214">
        <v>443</v>
      </c>
      <c r="BF439" s="214">
        <v>404</v>
      </c>
      <c r="BG439" s="214">
        <v>17</v>
      </c>
      <c r="BH439" s="214">
        <v>1067</v>
      </c>
      <c r="BI439" s="214">
        <v>872</v>
      </c>
      <c r="BJ439" s="214">
        <v>162</v>
      </c>
      <c r="BK439" s="214">
        <v>235</v>
      </c>
      <c r="BL439" s="264">
        <v>65</v>
      </c>
      <c r="BM439" s="214">
        <v>1991</v>
      </c>
      <c r="BN439" s="214">
        <v>130</v>
      </c>
      <c r="BO439" s="214">
        <v>219</v>
      </c>
      <c r="BP439" s="214">
        <v>61</v>
      </c>
      <c r="BQ439" s="214">
        <v>2088</v>
      </c>
      <c r="BR439" s="214">
        <v>171</v>
      </c>
      <c r="BS439" s="214">
        <v>80</v>
      </c>
      <c r="BT439" s="214">
        <v>0</v>
      </c>
      <c r="BU439" s="214">
        <v>62</v>
      </c>
      <c r="BV439" s="214">
        <v>2316</v>
      </c>
      <c r="BW439" s="214">
        <v>85</v>
      </c>
      <c r="BX439" s="216">
        <v>0</v>
      </c>
      <c r="BY439" s="261">
        <f t="shared" si="19"/>
        <v>9.7136222910216716E-2</v>
      </c>
      <c r="BZ439" s="261">
        <f t="shared" si="20"/>
        <v>6.6563467492260067E-2</v>
      </c>
      <c r="CA439" s="267"/>
    </row>
    <row r="440" spans="1:79" s="260" customFormat="1" hidden="1" x14ac:dyDescent="0.25">
      <c r="A440" s="257" t="str">
        <f t="shared" si="18"/>
        <v>2015YukonRegistered psychiatric nurses</v>
      </c>
      <c r="B440" s="213">
        <v>2015</v>
      </c>
      <c r="C440" s="213"/>
      <c r="D440" s="213"/>
      <c r="E440" s="209" t="s">
        <v>24</v>
      </c>
      <c r="F440" s="209" t="s">
        <v>8</v>
      </c>
      <c r="G440" s="214">
        <v>5</v>
      </c>
      <c r="H440" s="268" t="s">
        <v>233</v>
      </c>
      <c r="I440" s="268" t="s">
        <v>233</v>
      </c>
      <c r="J440" s="268" t="s">
        <v>233</v>
      </c>
      <c r="K440" s="268" t="s">
        <v>233</v>
      </c>
      <c r="L440" s="268" t="s">
        <v>233</v>
      </c>
      <c r="M440" s="268" t="s">
        <v>233</v>
      </c>
      <c r="N440" s="268" t="s">
        <v>233</v>
      </c>
      <c r="O440" s="268" t="s">
        <v>233</v>
      </c>
      <c r="P440" s="268" t="s">
        <v>233</v>
      </c>
      <c r="Q440" s="268" t="s">
        <v>233</v>
      </c>
      <c r="R440" s="268" t="s">
        <v>233</v>
      </c>
      <c r="S440" s="268" t="s">
        <v>233</v>
      </c>
      <c r="T440" s="268" t="s">
        <v>233</v>
      </c>
      <c r="U440" s="268" t="s">
        <v>233</v>
      </c>
      <c r="V440" s="268" t="s">
        <v>233</v>
      </c>
      <c r="W440" s="268" t="s">
        <v>233</v>
      </c>
      <c r="X440" s="268" t="s">
        <v>233</v>
      </c>
      <c r="Y440" s="268" t="s">
        <v>233</v>
      </c>
      <c r="Z440" s="268" t="s">
        <v>233</v>
      </c>
      <c r="AA440" s="268" t="s">
        <v>233</v>
      </c>
      <c r="AB440" s="268" t="s">
        <v>233</v>
      </c>
      <c r="AC440" s="268" t="s">
        <v>233</v>
      </c>
      <c r="AD440" s="268" t="s">
        <v>233</v>
      </c>
      <c r="AE440" s="268" t="s">
        <v>233</v>
      </c>
      <c r="AF440" s="268" t="s">
        <v>233</v>
      </c>
      <c r="AG440" s="268" t="s">
        <v>233</v>
      </c>
      <c r="AH440" s="268" t="s">
        <v>233</v>
      </c>
      <c r="AI440" s="268" t="s">
        <v>233</v>
      </c>
      <c r="AJ440" s="268" t="s">
        <v>233</v>
      </c>
      <c r="AK440" s="268" t="s">
        <v>233</v>
      </c>
      <c r="AL440" s="268" t="s">
        <v>233</v>
      </c>
      <c r="AM440" s="268" t="s">
        <v>233</v>
      </c>
      <c r="AN440" s="268" t="s">
        <v>233</v>
      </c>
      <c r="AO440" s="214"/>
      <c r="AP440" s="214"/>
      <c r="AQ440" s="214"/>
      <c r="AR440" s="214"/>
      <c r="AS440" s="264"/>
      <c r="AT440" s="264"/>
      <c r="AU440" s="268" t="s">
        <v>233</v>
      </c>
      <c r="AV440" s="268" t="s">
        <v>233</v>
      </c>
      <c r="AW440" s="268" t="s">
        <v>233</v>
      </c>
      <c r="AX440" s="268" t="s">
        <v>233</v>
      </c>
      <c r="AY440" s="268" t="s">
        <v>233</v>
      </c>
      <c r="AZ440" s="268" t="s">
        <v>233</v>
      </c>
      <c r="BA440" s="268" t="s">
        <v>233</v>
      </c>
      <c r="BB440" s="268" t="s">
        <v>233</v>
      </c>
      <c r="BC440" s="268" t="s">
        <v>233</v>
      </c>
      <c r="BD440" s="268" t="s">
        <v>233</v>
      </c>
      <c r="BE440" s="268" t="s">
        <v>233</v>
      </c>
      <c r="BF440" s="268" t="s">
        <v>233</v>
      </c>
      <c r="BG440" s="268" t="s">
        <v>233</v>
      </c>
      <c r="BH440" s="268" t="s">
        <v>233</v>
      </c>
      <c r="BI440" s="268" t="s">
        <v>233</v>
      </c>
      <c r="BJ440" s="268" t="s">
        <v>233</v>
      </c>
      <c r="BK440" s="268" t="s">
        <v>233</v>
      </c>
      <c r="BL440" s="268" t="s">
        <v>233</v>
      </c>
      <c r="BM440" s="268" t="s">
        <v>233</v>
      </c>
      <c r="BN440" s="268" t="s">
        <v>233</v>
      </c>
      <c r="BO440" s="268" t="s">
        <v>233</v>
      </c>
      <c r="BP440" s="268" t="s">
        <v>233</v>
      </c>
      <c r="BQ440" s="268" t="s">
        <v>233</v>
      </c>
      <c r="BR440" s="268" t="s">
        <v>233</v>
      </c>
      <c r="BS440" s="268" t="s">
        <v>233</v>
      </c>
      <c r="BT440" s="268" t="s">
        <v>233</v>
      </c>
      <c r="BU440" s="268" t="s">
        <v>233</v>
      </c>
      <c r="BV440" s="268" t="s">
        <v>233</v>
      </c>
      <c r="BW440" s="268" t="s">
        <v>233</v>
      </c>
      <c r="BX440" s="278" t="s">
        <v>233</v>
      </c>
      <c r="BY440" s="261" t="str">
        <f t="shared" si="19"/>
        <v>—</v>
      </c>
      <c r="BZ440" s="261" t="str">
        <f t="shared" si="20"/>
        <v>—</v>
      </c>
      <c r="CA440" s="267"/>
    </row>
    <row r="441" spans="1:79" s="260" customFormat="1" ht="15.75" hidden="1" x14ac:dyDescent="0.25">
      <c r="A441" s="257" t="str">
        <f t="shared" si="18"/>
        <v>2015Provinces/territories with available dataRegistered psychiatric nurses</v>
      </c>
      <c r="B441" s="213">
        <v>2015</v>
      </c>
      <c r="C441" s="213"/>
      <c r="D441" s="213"/>
      <c r="E441" s="208" t="s">
        <v>357</v>
      </c>
      <c r="F441" s="209" t="s">
        <v>8</v>
      </c>
      <c r="G441" s="214">
        <v>5771</v>
      </c>
      <c r="H441" s="268" t="s">
        <v>233</v>
      </c>
      <c r="I441" s="268" t="s">
        <v>233</v>
      </c>
      <c r="J441" s="268" t="s">
        <v>233</v>
      </c>
      <c r="K441" s="268" t="s">
        <v>233</v>
      </c>
      <c r="L441" s="268" t="s">
        <v>233</v>
      </c>
      <c r="M441" s="268" t="s">
        <v>233</v>
      </c>
      <c r="N441" s="268" t="s">
        <v>233</v>
      </c>
      <c r="O441" s="268" t="s">
        <v>233</v>
      </c>
      <c r="P441" s="268" t="s">
        <v>233</v>
      </c>
      <c r="Q441" s="268" t="s">
        <v>233</v>
      </c>
      <c r="R441" s="268" t="s">
        <v>233</v>
      </c>
      <c r="S441" s="268" t="s">
        <v>233</v>
      </c>
      <c r="T441" s="268" t="s">
        <v>233</v>
      </c>
      <c r="U441" s="268" t="s">
        <v>233</v>
      </c>
      <c r="V441" s="268" t="s">
        <v>233</v>
      </c>
      <c r="W441" s="214">
        <v>5465</v>
      </c>
      <c r="X441" s="264">
        <v>39</v>
      </c>
      <c r="Y441" s="264">
        <v>70</v>
      </c>
      <c r="Z441" s="214">
        <v>50</v>
      </c>
      <c r="AA441" s="214">
        <v>33</v>
      </c>
      <c r="AB441" s="214">
        <v>109</v>
      </c>
      <c r="AC441" s="214">
        <v>4589</v>
      </c>
      <c r="AD441" s="214">
        <v>1177</v>
      </c>
      <c r="AE441" s="264">
        <v>0</v>
      </c>
      <c r="AF441" s="265">
        <v>46</v>
      </c>
      <c r="AG441" s="214">
        <v>766</v>
      </c>
      <c r="AH441" s="214">
        <v>1110</v>
      </c>
      <c r="AI441" s="214">
        <v>1368</v>
      </c>
      <c r="AJ441" s="214">
        <v>1658</v>
      </c>
      <c r="AK441" s="214">
        <v>529</v>
      </c>
      <c r="AL441" s="214">
        <v>258</v>
      </c>
      <c r="AM441" s="214">
        <v>77</v>
      </c>
      <c r="AN441" s="264">
        <v>0</v>
      </c>
      <c r="AO441" s="214"/>
      <c r="AP441" s="214"/>
      <c r="AQ441" s="214"/>
      <c r="AR441" s="214"/>
      <c r="AS441" s="264"/>
      <c r="AT441" s="264"/>
      <c r="AU441" s="214">
        <v>5009</v>
      </c>
      <c r="AV441" s="214">
        <v>387</v>
      </c>
      <c r="AW441" s="264">
        <v>370</v>
      </c>
      <c r="AX441" s="214">
        <v>2224</v>
      </c>
      <c r="AY441" s="214">
        <v>888</v>
      </c>
      <c r="AZ441" s="214">
        <v>1255</v>
      </c>
      <c r="BA441" s="214">
        <v>1399</v>
      </c>
      <c r="BB441" s="264">
        <v>0</v>
      </c>
      <c r="BC441" s="214">
        <v>5465</v>
      </c>
      <c r="BD441" s="214">
        <v>3358</v>
      </c>
      <c r="BE441" s="214">
        <v>1333</v>
      </c>
      <c r="BF441" s="214">
        <v>750</v>
      </c>
      <c r="BG441" s="214">
        <v>24</v>
      </c>
      <c r="BH441" s="214">
        <v>2377</v>
      </c>
      <c r="BI441" s="214">
        <v>1658</v>
      </c>
      <c r="BJ441" s="214">
        <v>702</v>
      </c>
      <c r="BK441" s="214">
        <v>624</v>
      </c>
      <c r="BL441" s="264">
        <v>104</v>
      </c>
      <c r="BM441" s="214">
        <v>4345</v>
      </c>
      <c r="BN441" s="214">
        <v>410</v>
      </c>
      <c r="BO441" s="214">
        <v>615</v>
      </c>
      <c r="BP441" s="214">
        <v>95</v>
      </c>
      <c r="BQ441" s="214">
        <v>4750</v>
      </c>
      <c r="BR441" s="214">
        <v>424</v>
      </c>
      <c r="BS441" s="214">
        <v>185</v>
      </c>
      <c r="BT441" s="264">
        <v>9</v>
      </c>
      <c r="BU441" s="214">
        <v>97</v>
      </c>
      <c r="BV441" s="214">
        <v>4643</v>
      </c>
      <c r="BW441" s="214">
        <v>822</v>
      </c>
      <c r="BX441" s="266">
        <v>0</v>
      </c>
      <c r="BY441" s="261" t="str">
        <f t="shared" si="19"/>
        <v>—</v>
      </c>
      <c r="BZ441" s="261" t="str">
        <f t="shared" si="20"/>
        <v>—</v>
      </c>
      <c r="CA441" s="267"/>
    </row>
    <row r="442" spans="1:79" s="260" customFormat="1" hidden="1" x14ac:dyDescent="0.25">
      <c r="A442" s="257" t="str">
        <f t="shared" si="18"/>
        <v>2016ManitobaRegistered psychiatric nurses</v>
      </c>
      <c r="B442" s="213">
        <v>2016</v>
      </c>
      <c r="C442" s="213"/>
      <c r="D442" s="213"/>
      <c r="E442" s="259" t="s">
        <v>20</v>
      </c>
      <c r="F442" s="209" t="s">
        <v>8</v>
      </c>
      <c r="G442" s="214">
        <v>1022</v>
      </c>
      <c r="H442" s="214">
        <v>105</v>
      </c>
      <c r="I442" s="214">
        <v>75</v>
      </c>
      <c r="J442" s="214">
        <v>917</v>
      </c>
      <c r="K442" s="214">
        <v>78</v>
      </c>
      <c r="L442" s="214">
        <v>17</v>
      </c>
      <c r="M442" s="214">
        <v>10</v>
      </c>
      <c r="N442" s="264">
        <v>0</v>
      </c>
      <c r="O442" s="214">
        <v>20</v>
      </c>
      <c r="P442" s="214">
        <v>9</v>
      </c>
      <c r="Q442" s="214">
        <v>46</v>
      </c>
      <c r="R442" s="264">
        <v>0</v>
      </c>
      <c r="S442" s="214">
        <v>211</v>
      </c>
      <c r="T442" s="214">
        <v>402</v>
      </c>
      <c r="U442" s="214">
        <v>304</v>
      </c>
      <c r="V442" s="264">
        <v>0</v>
      </c>
      <c r="W442" s="214">
        <v>979</v>
      </c>
      <c r="X442" s="264">
        <v>0</v>
      </c>
      <c r="Y442" s="264">
        <v>8</v>
      </c>
      <c r="Z442" s="264">
        <v>9</v>
      </c>
      <c r="AA442" s="214">
        <v>5</v>
      </c>
      <c r="AB442" s="214">
        <v>21</v>
      </c>
      <c r="AC442" s="214">
        <v>830</v>
      </c>
      <c r="AD442" s="214">
        <v>192</v>
      </c>
      <c r="AE442" s="264">
        <v>0</v>
      </c>
      <c r="AF442" s="265">
        <v>45.3</v>
      </c>
      <c r="AG442" s="214">
        <v>179</v>
      </c>
      <c r="AH442" s="214">
        <v>211</v>
      </c>
      <c r="AI442" s="214">
        <v>163</v>
      </c>
      <c r="AJ442" s="214">
        <v>311</v>
      </c>
      <c r="AK442" s="214">
        <v>109</v>
      </c>
      <c r="AL442" s="214">
        <v>38</v>
      </c>
      <c r="AM442" s="214">
        <v>11</v>
      </c>
      <c r="AN442" s="264">
        <v>0</v>
      </c>
      <c r="AO442" s="214"/>
      <c r="AP442" s="214"/>
      <c r="AQ442" s="264"/>
      <c r="AR442" s="264"/>
      <c r="AS442" s="264"/>
      <c r="AT442" s="264"/>
      <c r="AU442" s="214">
        <v>1010</v>
      </c>
      <c r="AV442" s="214">
        <v>10</v>
      </c>
      <c r="AW442" s="214">
        <v>2</v>
      </c>
      <c r="AX442" s="214">
        <v>400</v>
      </c>
      <c r="AY442" s="214">
        <v>112</v>
      </c>
      <c r="AZ442" s="214">
        <v>218</v>
      </c>
      <c r="BA442" s="214">
        <v>292</v>
      </c>
      <c r="BB442" s="264">
        <v>0</v>
      </c>
      <c r="BC442" s="214">
        <v>979</v>
      </c>
      <c r="BD442" s="214">
        <v>570</v>
      </c>
      <c r="BE442" s="214">
        <v>310</v>
      </c>
      <c r="BF442" s="214">
        <v>93</v>
      </c>
      <c r="BG442" s="214">
        <v>6</v>
      </c>
      <c r="BH442" s="214">
        <v>438</v>
      </c>
      <c r="BI442" s="214">
        <v>252</v>
      </c>
      <c r="BJ442" s="214">
        <v>155</v>
      </c>
      <c r="BK442" s="214">
        <v>128</v>
      </c>
      <c r="BL442" s="264">
        <v>6</v>
      </c>
      <c r="BM442" s="214">
        <v>735</v>
      </c>
      <c r="BN442" s="214">
        <v>84</v>
      </c>
      <c r="BO442" s="214">
        <v>154</v>
      </c>
      <c r="BP442" s="264">
        <v>6</v>
      </c>
      <c r="BQ442" s="214">
        <v>829</v>
      </c>
      <c r="BR442" s="214">
        <v>102</v>
      </c>
      <c r="BS442" s="214">
        <v>39</v>
      </c>
      <c r="BT442" s="264">
        <v>3</v>
      </c>
      <c r="BU442" s="264">
        <v>6</v>
      </c>
      <c r="BV442" s="214">
        <v>671</v>
      </c>
      <c r="BW442" s="214">
        <v>308</v>
      </c>
      <c r="BX442" s="266">
        <v>0</v>
      </c>
      <c r="BY442" s="261">
        <f t="shared" si="19"/>
        <v>0.10273972602739725</v>
      </c>
      <c r="BZ442" s="261">
        <f t="shared" si="20"/>
        <v>7.3385518590998039E-2</v>
      </c>
      <c r="CA442" s="267"/>
    </row>
    <row r="443" spans="1:79" s="260" customFormat="1" hidden="1" x14ac:dyDescent="0.25">
      <c r="A443" s="257" t="str">
        <f t="shared" si="18"/>
        <v>2016SaskatchewanRegistered psychiatric nurses</v>
      </c>
      <c r="B443" s="213">
        <v>2016</v>
      </c>
      <c r="C443" s="213"/>
      <c r="D443" s="213"/>
      <c r="E443" s="209" t="s">
        <v>21</v>
      </c>
      <c r="F443" s="209" t="s">
        <v>8</v>
      </c>
      <c r="G443" s="214">
        <v>851</v>
      </c>
      <c r="H443" s="214">
        <v>39</v>
      </c>
      <c r="I443" s="214">
        <v>60</v>
      </c>
      <c r="J443" s="214">
        <v>812</v>
      </c>
      <c r="K443" s="214">
        <v>28</v>
      </c>
      <c r="L443" s="214">
        <v>10</v>
      </c>
      <c r="M443" s="214">
        <v>1</v>
      </c>
      <c r="N443" s="264">
        <v>0</v>
      </c>
      <c r="O443" s="214">
        <v>12</v>
      </c>
      <c r="P443" s="214">
        <v>13</v>
      </c>
      <c r="Q443" s="214">
        <v>35</v>
      </c>
      <c r="R443" s="264">
        <v>0</v>
      </c>
      <c r="S443" s="214">
        <v>135</v>
      </c>
      <c r="T443" s="214">
        <v>403</v>
      </c>
      <c r="U443" s="214">
        <v>274</v>
      </c>
      <c r="V443" s="264">
        <v>0</v>
      </c>
      <c r="W443" s="214">
        <v>825</v>
      </c>
      <c r="X443" s="214">
        <v>1</v>
      </c>
      <c r="Y443" s="214">
        <v>19</v>
      </c>
      <c r="Z443" s="214">
        <v>5</v>
      </c>
      <c r="AA443" s="214">
        <v>0</v>
      </c>
      <c r="AB443" s="264">
        <v>1</v>
      </c>
      <c r="AC443" s="214">
        <v>735</v>
      </c>
      <c r="AD443" s="214">
        <v>116</v>
      </c>
      <c r="AE443" s="264">
        <v>0</v>
      </c>
      <c r="AF443" s="265">
        <v>48</v>
      </c>
      <c r="AG443" s="214">
        <v>104</v>
      </c>
      <c r="AH443" s="214">
        <v>93</v>
      </c>
      <c r="AI443" s="214">
        <v>217</v>
      </c>
      <c r="AJ443" s="214">
        <v>293</v>
      </c>
      <c r="AK443" s="214">
        <v>87</v>
      </c>
      <c r="AL443" s="214">
        <v>41</v>
      </c>
      <c r="AM443" s="214">
        <v>16</v>
      </c>
      <c r="AN443" s="264">
        <v>0</v>
      </c>
      <c r="AO443" s="214"/>
      <c r="AP443" s="214"/>
      <c r="AQ443" s="214"/>
      <c r="AR443" s="264"/>
      <c r="AS443" s="264"/>
      <c r="AT443" s="264"/>
      <c r="AU443" s="214">
        <v>801</v>
      </c>
      <c r="AV443" s="214">
        <v>9</v>
      </c>
      <c r="AW443" s="214">
        <v>41</v>
      </c>
      <c r="AX443" s="214">
        <v>214</v>
      </c>
      <c r="AY443" s="214">
        <v>83</v>
      </c>
      <c r="AZ443" s="214">
        <v>280</v>
      </c>
      <c r="BA443" s="214">
        <v>273</v>
      </c>
      <c r="BB443" s="264">
        <v>1</v>
      </c>
      <c r="BC443" s="214">
        <v>825</v>
      </c>
      <c r="BD443" s="214">
        <v>575</v>
      </c>
      <c r="BE443" s="214">
        <v>157</v>
      </c>
      <c r="BF443" s="214">
        <v>92</v>
      </c>
      <c r="BG443" s="264">
        <v>1</v>
      </c>
      <c r="BH443" s="214">
        <v>211</v>
      </c>
      <c r="BI443" s="214">
        <v>220</v>
      </c>
      <c r="BJ443" s="214">
        <v>216</v>
      </c>
      <c r="BK443" s="214">
        <v>148</v>
      </c>
      <c r="BL443" s="214">
        <v>30</v>
      </c>
      <c r="BM443" s="214">
        <v>625</v>
      </c>
      <c r="BN443" s="214">
        <v>92</v>
      </c>
      <c r="BO443" s="214">
        <v>89</v>
      </c>
      <c r="BP443" s="214">
        <v>19</v>
      </c>
      <c r="BQ443" s="214">
        <v>712</v>
      </c>
      <c r="BR443" s="214">
        <v>29</v>
      </c>
      <c r="BS443" s="214">
        <v>45</v>
      </c>
      <c r="BT443" s="214">
        <v>0</v>
      </c>
      <c r="BU443" s="214">
        <v>39</v>
      </c>
      <c r="BV443" s="214">
        <v>662</v>
      </c>
      <c r="BW443" s="214">
        <v>162</v>
      </c>
      <c r="BX443" s="216">
        <v>1</v>
      </c>
      <c r="BY443" s="261">
        <f t="shared" si="19"/>
        <v>4.5828437132784956E-2</v>
      </c>
      <c r="BZ443" s="261">
        <f t="shared" si="20"/>
        <v>7.0505287896592245E-2</v>
      </c>
      <c r="CA443" s="267"/>
    </row>
    <row r="444" spans="1:79" s="260" customFormat="1" hidden="1" x14ac:dyDescent="0.25">
      <c r="A444" s="257" t="str">
        <f t="shared" si="18"/>
        <v>2016AlbertaRegistered psychiatric nurses</v>
      </c>
      <c r="B444" s="213">
        <v>2016</v>
      </c>
      <c r="C444" s="213"/>
      <c r="D444" s="213"/>
      <c r="E444" s="209" t="s">
        <v>22</v>
      </c>
      <c r="F444" s="209" t="s">
        <v>8</v>
      </c>
      <c r="G444" s="214">
        <v>1314</v>
      </c>
      <c r="H444" s="214">
        <v>109</v>
      </c>
      <c r="I444" s="214">
        <v>102</v>
      </c>
      <c r="J444" s="214">
        <v>1205</v>
      </c>
      <c r="K444" s="214">
        <v>72</v>
      </c>
      <c r="L444" s="214">
        <v>29</v>
      </c>
      <c r="M444" s="214">
        <v>8</v>
      </c>
      <c r="N444" s="264">
        <v>0</v>
      </c>
      <c r="O444" s="214">
        <v>32</v>
      </c>
      <c r="P444" s="214">
        <v>29</v>
      </c>
      <c r="Q444" s="214">
        <v>41</v>
      </c>
      <c r="R444" s="264">
        <v>0</v>
      </c>
      <c r="S444" s="214">
        <v>253</v>
      </c>
      <c r="T444" s="214">
        <v>585</v>
      </c>
      <c r="U444" s="214">
        <v>367</v>
      </c>
      <c r="V444" s="264">
        <v>0</v>
      </c>
      <c r="W444" s="214">
        <v>1265</v>
      </c>
      <c r="X444" s="264">
        <v>16</v>
      </c>
      <c r="Y444" s="264">
        <v>5</v>
      </c>
      <c r="Z444" s="264">
        <v>26</v>
      </c>
      <c r="AA444" s="214">
        <v>1</v>
      </c>
      <c r="AB444" s="214">
        <v>1</v>
      </c>
      <c r="AC444" s="214">
        <v>1021</v>
      </c>
      <c r="AD444" s="214">
        <v>293</v>
      </c>
      <c r="AE444" s="264">
        <v>0</v>
      </c>
      <c r="AF444" s="265">
        <v>45.9</v>
      </c>
      <c r="AG444" s="214">
        <v>194</v>
      </c>
      <c r="AH444" s="214">
        <v>272</v>
      </c>
      <c r="AI444" s="214">
        <v>255</v>
      </c>
      <c r="AJ444" s="214">
        <v>393</v>
      </c>
      <c r="AK444" s="214">
        <v>113</v>
      </c>
      <c r="AL444" s="214">
        <v>66</v>
      </c>
      <c r="AM444" s="214">
        <v>21</v>
      </c>
      <c r="AN444" s="264">
        <v>0</v>
      </c>
      <c r="AO444" s="214"/>
      <c r="AP444" s="214"/>
      <c r="AQ444" s="214"/>
      <c r="AR444" s="264"/>
      <c r="AS444" s="264"/>
      <c r="AT444" s="264"/>
      <c r="AU444" s="214">
        <v>1192</v>
      </c>
      <c r="AV444" s="214">
        <v>122</v>
      </c>
      <c r="AW444" s="214">
        <v>0</v>
      </c>
      <c r="AX444" s="214">
        <v>502</v>
      </c>
      <c r="AY444" s="214">
        <v>186</v>
      </c>
      <c r="AZ444" s="214">
        <v>288</v>
      </c>
      <c r="BA444" s="214">
        <v>338</v>
      </c>
      <c r="BB444" s="264">
        <v>0</v>
      </c>
      <c r="BC444" s="214">
        <v>1265</v>
      </c>
      <c r="BD444" s="214">
        <v>669</v>
      </c>
      <c r="BE444" s="214">
        <v>443</v>
      </c>
      <c r="BF444" s="214">
        <v>153</v>
      </c>
      <c r="BG444" s="264">
        <v>0</v>
      </c>
      <c r="BH444" s="214">
        <v>719</v>
      </c>
      <c r="BI444" s="214">
        <v>337</v>
      </c>
      <c r="BJ444" s="214">
        <v>90</v>
      </c>
      <c r="BK444" s="214">
        <v>119</v>
      </c>
      <c r="BL444" s="264">
        <v>0</v>
      </c>
      <c r="BM444" s="214">
        <v>1028</v>
      </c>
      <c r="BN444" s="214">
        <v>106</v>
      </c>
      <c r="BO444" s="214">
        <v>131</v>
      </c>
      <c r="BP444" s="264">
        <v>0</v>
      </c>
      <c r="BQ444" s="214">
        <v>1084</v>
      </c>
      <c r="BR444" s="214">
        <v>127</v>
      </c>
      <c r="BS444" s="214">
        <v>28</v>
      </c>
      <c r="BT444" s="214">
        <v>8</v>
      </c>
      <c r="BU444" s="264">
        <v>18</v>
      </c>
      <c r="BV444" s="214">
        <v>930</v>
      </c>
      <c r="BW444" s="214">
        <v>335</v>
      </c>
      <c r="BX444" s="216">
        <v>0</v>
      </c>
      <c r="BY444" s="261">
        <f t="shared" si="19"/>
        <v>8.2952815829528154E-2</v>
      </c>
      <c r="BZ444" s="261">
        <f t="shared" si="20"/>
        <v>7.7625570776255703E-2</v>
      </c>
      <c r="CA444" s="267"/>
    </row>
    <row r="445" spans="1:79" s="260" customFormat="1" hidden="1" x14ac:dyDescent="0.25">
      <c r="A445" s="257" t="str">
        <f t="shared" si="18"/>
        <v>2016British ColumbiaRegistered psychiatric nurses</v>
      </c>
      <c r="B445" s="213">
        <v>2016</v>
      </c>
      <c r="C445" s="213"/>
      <c r="D445" s="213"/>
      <c r="E445" s="209" t="s">
        <v>23</v>
      </c>
      <c r="F445" s="209" t="s">
        <v>8</v>
      </c>
      <c r="G445" s="214">
        <v>2672</v>
      </c>
      <c r="H445" s="214">
        <v>260</v>
      </c>
      <c r="I445" s="214">
        <v>198</v>
      </c>
      <c r="J445" s="214">
        <v>2412</v>
      </c>
      <c r="K445" s="214">
        <v>176</v>
      </c>
      <c r="L445" s="214">
        <v>75</v>
      </c>
      <c r="M445" s="214">
        <v>9</v>
      </c>
      <c r="N445" s="264">
        <v>0</v>
      </c>
      <c r="O445" s="214">
        <v>60</v>
      </c>
      <c r="P445" s="214">
        <v>59</v>
      </c>
      <c r="Q445" s="214">
        <v>79</v>
      </c>
      <c r="R445" s="264">
        <v>0</v>
      </c>
      <c r="S445" s="214">
        <v>526</v>
      </c>
      <c r="T445" s="214">
        <v>1259</v>
      </c>
      <c r="U445" s="214">
        <v>627</v>
      </c>
      <c r="V445" s="264">
        <v>0</v>
      </c>
      <c r="W445" s="214">
        <v>2528</v>
      </c>
      <c r="X445" s="214">
        <v>21</v>
      </c>
      <c r="Y445" s="214">
        <v>36</v>
      </c>
      <c r="Z445" s="214">
        <v>29</v>
      </c>
      <c r="AA445" s="214">
        <v>3</v>
      </c>
      <c r="AB445" s="214">
        <v>55</v>
      </c>
      <c r="AC445" s="214">
        <v>2108</v>
      </c>
      <c r="AD445" s="214">
        <v>564</v>
      </c>
      <c r="AE445" s="264">
        <v>0</v>
      </c>
      <c r="AF445" s="265">
        <v>44.6</v>
      </c>
      <c r="AG445" s="214">
        <v>359</v>
      </c>
      <c r="AH445" s="214">
        <v>635</v>
      </c>
      <c r="AI445" s="214">
        <v>695</v>
      </c>
      <c r="AJ445" s="214">
        <v>647</v>
      </c>
      <c r="AK445" s="214">
        <v>170</v>
      </c>
      <c r="AL445" s="214">
        <v>124</v>
      </c>
      <c r="AM445" s="214">
        <v>42</v>
      </c>
      <c r="AN445" s="264">
        <v>0</v>
      </c>
      <c r="AO445" s="214"/>
      <c r="AP445" s="214"/>
      <c r="AQ445" s="214"/>
      <c r="AR445" s="214"/>
      <c r="AS445" s="264"/>
      <c r="AT445" s="264"/>
      <c r="AU445" s="214">
        <v>2149</v>
      </c>
      <c r="AV445" s="214">
        <v>232</v>
      </c>
      <c r="AW445" s="214">
        <v>291</v>
      </c>
      <c r="AX445" s="214">
        <v>1316</v>
      </c>
      <c r="AY445" s="214">
        <v>478</v>
      </c>
      <c r="AZ445" s="214">
        <v>435</v>
      </c>
      <c r="BA445" s="214">
        <v>443</v>
      </c>
      <c r="BB445" s="264">
        <v>0</v>
      </c>
      <c r="BC445" s="214">
        <v>2528</v>
      </c>
      <c r="BD445" s="214">
        <v>1567</v>
      </c>
      <c r="BE445" s="214">
        <v>465</v>
      </c>
      <c r="BF445" s="214">
        <v>466</v>
      </c>
      <c r="BG445" s="214">
        <v>30</v>
      </c>
      <c r="BH445" s="214">
        <v>1162</v>
      </c>
      <c r="BI445" s="214">
        <v>929</v>
      </c>
      <c r="BJ445" s="214">
        <v>157</v>
      </c>
      <c r="BK445" s="214">
        <v>259</v>
      </c>
      <c r="BL445" s="214">
        <v>21</v>
      </c>
      <c r="BM445" s="214">
        <v>2128</v>
      </c>
      <c r="BN445" s="214">
        <v>139</v>
      </c>
      <c r="BO445" s="214">
        <v>238</v>
      </c>
      <c r="BP445" s="214">
        <v>23</v>
      </c>
      <c r="BQ445" s="214">
        <v>2231</v>
      </c>
      <c r="BR445" s="214">
        <v>186</v>
      </c>
      <c r="BS445" s="214">
        <v>86</v>
      </c>
      <c r="BT445" s="214">
        <v>1</v>
      </c>
      <c r="BU445" s="214">
        <v>24</v>
      </c>
      <c r="BV445" s="214">
        <v>2444</v>
      </c>
      <c r="BW445" s="214">
        <v>83</v>
      </c>
      <c r="BX445" s="216">
        <v>1</v>
      </c>
      <c r="BY445" s="261">
        <f t="shared" si="19"/>
        <v>9.730538922155689E-2</v>
      </c>
      <c r="BZ445" s="261">
        <f t="shared" si="20"/>
        <v>7.410179640718563E-2</v>
      </c>
      <c r="CA445" s="267"/>
    </row>
    <row r="446" spans="1:79" s="260" customFormat="1" hidden="1" x14ac:dyDescent="0.25">
      <c r="A446" s="257" t="str">
        <f t="shared" si="18"/>
        <v>2016YukonRegistered psychiatric nurses</v>
      </c>
      <c r="B446" s="213">
        <v>2016</v>
      </c>
      <c r="C446" s="213"/>
      <c r="D446" s="213"/>
      <c r="E446" s="209" t="s">
        <v>24</v>
      </c>
      <c r="F446" s="209" t="s">
        <v>8</v>
      </c>
      <c r="G446" s="214">
        <v>4</v>
      </c>
      <c r="H446" s="268" t="s">
        <v>233</v>
      </c>
      <c r="I446" s="268" t="s">
        <v>233</v>
      </c>
      <c r="J446" s="268" t="s">
        <v>233</v>
      </c>
      <c r="K446" s="268" t="s">
        <v>233</v>
      </c>
      <c r="L446" s="268" t="s">
        <v>233</v>
      </c>
      <c r="M446" s="268" t="s">
        <v>233</v>
      </c>
      <c r="N446" s="268" t="s">
        <v>233</v>
      </c>
      <c r="O446" s="268" t="s">
        <v>233</v>
      </c>
      <c r="P446" s="268" t="s">
        <v>233</v>
      </c>
      <c r="Q446" s="268" t="s">
        <v>233</v>
      </c>
      <c r="R446" s="268" t="s">
        <v>233</v>
      </c>
      <c r="S446" s="268" t="s">
        <v>233</v>
      </c>
      <c r="T446" s="268" t="s">
        <v>233</v>
      </c>
      <c r="U446" s="268" t="s">
        <v>233</v>
      </c>
      <c r="V446" s="268" t="s">
        <v>233</v>
      </c>
      <c r="W446" s="268" t="s">
        <v>233</v>
      </c>
      <c r="X446" s="268" t="s">
        <v>233</v>
      </c>
      <c r="Y446" s="268" t="s">
        <v>233</v>
      </c>
      <c r="Z446" s="268" t="s">
        <v>233</v>
      </c>
      <c r="AA446" s="268" t="s">
        <v>233</v>
      </c>
      <c r="AB446" s="268" t="s">
        <v>233</v>
      </c>
      <c r="AC446" s="268" t="s">
        <v>233</v>
      </c>
      <c r="AD446" s="268" t="s">
        <v>233</v>
      </c>
      <c r="AE446" s="268" t="s">
        <v>233</v>
      </c>
      <c r="AF446" s="268" t="s">
        <v>233</v>
      </c>
      <c r="AG446" s="268" t="s">
        <v>233</v>
      </c>
      <c r="AH446" s="268" t="s">
        <v>233</v>
      </c>
      <c r="AI446" s="268" t="s">
        <v>233</v>
      </c>
      <c r="AJ446" s="268" t="s">
        <v>233</v>
      </c>
      <c r="AK446" s="268" t="s">
        <v>233</v>
      </c>
      <c r="AL446" s="268" t="s">
        <v>233</v>
      </c>
      <c r="AM446" s="268" t="s">
        <v>233</v>
      </c>
      <c r="AN446" s="268" t="s">
        <v>233</v>
      </c>
      <c r="AO446" s="214"/>
      <c r="AP446" s="214"/>
      <c r="AQ446" s="214"/>
      <c r="AR446" s="214"/>
      <c r="AS446" s="264"/>
      <c r="AT446" s="264"/>
      <c r="AU446" s="268" t="s">
        <v>233</v>
      </c>
      <c r="AV446" s="268" t="s">
        <v>233</v>
      </c>
      <c r="AW446" s="268" t="s">
        <v>233</v>
      </c>
      <c r="AX446" s="268" t="s">
        <v>233</v>
      </c>
      <c r="AY446" s="268" t="s">
        <v>233</v>
      </c>
      <c r="AZ446" s="268" t="s">
        <v>233</v>
      </c>
      <c r="BA446" s="268" t="s">
        <v>233</v>
      </c>
      <c r="BB446" s="268" t="s">
        <v>233</v>
      </c>
      <c r="BC446" s="268" t="s">
        <v>233</v>
      </c>
      <c r="BD446" s="268" t="s">
        <v>233</v>
      </c>
      <c r="BE446" s="268" t="s">
        <v>233</v>
      </c>
      <c r="BF446" s="268" t="s">
        <v>233</v>
      </c>
      <c r="BG446" s="268" t="s">
        <v>233</v>
      </c>
      <c r="BH446" s="268" t="s">
        <v>233</v>
      </c>
      <c r="BI446" s="268" t="s">
        <v>233</v>
      </c>
      <c r="BJ446" s="268" t="s">
        <v>233</v>
      </c>
      <c r="BK446" s="268" t="s">
        <v>233</v>
      </c>
      <c r="BL446" s="268" t="s">
        <v>233</v>
      </c>
      <c r="BM446" s="268" t="s">
        <v>233</v>
      </c>
      <c r="BN446" s="268" t="s">
        <v>233</v>
      </c>
      <c r="BO446" s="268" t="s">
        <v>233</v>
      </c>
      <c r="BP446" s="268" t="s">
        <v>233</v>
      </c>
      <c r="BQ446" s="268" t="s">
        <v>233</v>
      </c>
      <c r="BR446" s="268" t="s">
        <v>233</v>
      </c>
      <c r="BS446" s="268" t="s">
        <v>233</v>
      </c>
      <c r="BT446" s="268" t="s">
        <v>233</v>
      </c>
      <c r="BU446" s="268" t="s">
        <v>233</v>
      </c>
      <c r="BV446" s="268" t="s">
        <v>233</v>
      </c>
      <c r="BW446" s="268" t="s">
        <v>233</v>
      </c>
      <c r="BX446" s="278" t="s">
        <v>233</v>
      </c>
      <c r="BY446" s="261" t="str">
        <f t="shared" si="19"/>
        <v>—</v>
      </c>
      <c r="BZ446" s="261" t="str">
        <f t="shared" si="20"/>
        <v>—</v>
      </c>
      <c r="CA446" s="267"/>
    </row>
    <row r="447" spans="1:79" s="260" customFormat="1" ht="15.75" hidden="1" x14ac:dyDescent="0.25">
      <c r="A447" s="257" t="str">
        <f t="shared" si="18"/>
        <v>2016Provinces/territories with available dataRegistered psychiatric nurses</v>
      </c>
      <c r="B447" s="213">
        <v>2016</v>
      </c>
      <c r="C447" s="213"/>
      <c r="D447" s="213"/>
      <c r="E447" s="208" t="s">
        <v>357</v>
      </c>
      <c r="F447" s="209" t="s">
        <v>8</v>
      </c>
      <c r="G447" s="214">
        <v>5863</v>
      </c>
      <c r="H447" s="268" t="s">
        <v>233</v>
      </c>
      <c r="I447" s="268" t="s">
        <v>233</v>
      </c>
      <c r="J447" s="268" t="s">
        <v>233</v>
      </c>
      <c r="K447" s="268" t="s">
        <v>233</v>
      </c>
      <c r="L447" s="268" t="s">
        <v>233</v>
      </c>
      <c r="M447" s="268" t="s">
        <v>233</v>
      </c>
      <c r="N447" s="268" t="s">
        <v>233</v>
      </c>
      <c r="O447" s="268" t="s">
        <v>233</v>
      </c>
      <c r="P447" s="268" t="s">
        <v>233</v>
      </c>
      <c r="Q447" s="268" t="s">
        <v>233</v>
      </c>
      <c r="R447" s="268" t="s">
        <v>233</v>
      </c>
      <c r="S447" s="268" t="s">
        <v>233</v>
      </c>
      <c r="T447" s="268" t="s">
        <v>233</v>
      </c>
      <c r="U447" s="268" t="s">
        <v>233</v>
      </c>
      <c r="V447" s="268" t="s">
        <v>233</v>
      </c>
      <c r="W447" s="214">
        <v>5597</v>
      </c>
      <c r="X447" s="214">
        <v>38</v>
      </c>
      <c r="Y447" s="214">
        <v>68</v>
      </c>
      <c r="Z447" s="214">
        <v>69</v>
      </c>
      <c r="AA447" s="214">
        <v>9</v>
      </c>
      <c r="AB447" s="214">
        <v>78</v>
      </c>
      <c r="AC447" s="214">
        <v>4694</v>
      </c>
      <c r="AD447" s="214">
        <v>1165</v>
      </c>
      <c r="AE447" s="264">
        <v>0</v>
      </c>
      <c r="AF447" s="265">
        <v>45.5</v>
      </c>
      <c r="AG447" s="214">
        <v>836</v>
      </c>
      <c r="AH447" s="214">
        <v>1211</v>
      </c>
      <c r="AI447" s="214">
        <v>1330</v>
      </c>
      <c r="AJ447" s="214">
        <v>1644</v>
      </c>
      <c r="AK447" s="214">
        <v>479</v>
      </c>
      <c r="AL447" s="214">
        <v>269</v>
      </c>
      <c r="AM447" s="214">
        <v>90</v>
      </c>
      <c r="AN447" s="264">
        <v>0</v>
      </c>
      <c r="AO447" s="214"/>
      <c r="AP447" s="214"/>
      <c r="AQ447" s="214"/>
      <c r="AR447" s="214"/>
      <c r="AS447" s="264"/>
      <c r="AT447" s="264"/>
      <c r="AU447" s="214">
        <v>5152</v>
      </c>
      <c r="AV447" s="214">
        <v>373</v>
      </c>
      <c r="AW447" s="214">
        <v>334</v>
      </c>
      <c r="AX447" s="214">
        <v>2432</v>
      </c>
      <c r="AY447" s="214">
        <v>859</v>
      </c>
      <c r="AZ447" s="214">
        <v>1221</v>
      </c>
      <c r="BA447" s="214">
        <v>1346</v>
      </c>
      <c r="BB447" s="264">
        <v>1</v>
      </c>
      <c r="BC447" s="214">
        <v>5597</v>
      </c>
      <c r="BD447" s="214">
        <v>3381</v>
      </c>
      <c r="BE447" s="214">
        <v>1375</v>
      </c>
      <c r="BF447" s="214">
        <v>804</v>
      </c>
      <c r="BG447" s="264">
        <v>37</v>
      </c>
      <c r="BH447" s="214">
        <v>2530</v>
      </c>
      <c r="BI447" s="214">
        <v>1738</v>
      </c>
      <c r="BJ447" s="214">
        <v>618</v>
      </c>
      <c r="BK447" s="214">
        <v>654</v>
      </c>
      <c r="BL447" s="264">
        <v>57</v>
      </c>
      <c r="BM447" s="214">
        <v>4516</v>
      </c>
      <c r="BN447" s="214">
        <v>421</v>
      </c>
      <c r="BO447" s="214">
        <v>612</v>
      </c>
      <c r="BP447" s="264">
        <v>48</v>
      </c>
      <c r="BQ447" s="214">
        <v>4856</v>
      </c>
      <c r="BR447" s="214">
        <v>444</v>
      </c>
      <c r="BS447" s="214">
        <v>198</v>
      </c>
      <c r="BT447" s="214">
        <v>12</v>
      </c>
      <c r="BU447" s="264">
        <v>87</v>
      </c>
      <c r="BV447" s="214">
        <v>4707</v>
      </c>
      <c r="BW447" s="214">
        <v>888</v>
      </c>
      <c r="BX447" s="266">
        <v>2</v>
      </c>
      <c r="BY447" s="261" t="str">
        <f t="shared" si="19"/>
        <v>—</v>
      </c>
      <c r="BZ447" s="261" t="str">
        <f t="shared" si="20"/>
        <v>—</v>
      </c>
      <c r="CA447" s="267"/>
    </row>
    <row r="448" spans="1:79" s="260" customFormat="1" hidden="1" x14ac:dyDescent="0.25">
      <c r="A448" s="257" t="str">
        <f t="shared" si="18"/>
        <v>2017ManitobaRegistered psychiatric nurses</v>
      </c>
      <c r="B448" s="213">
        <v>2017</v>
      </c>
      <c r="C448" s="213"/>
      <c r="D448" s="213"/>
      <c r="E448" s="259" t="s">
        <v>20</v>
      </c>
      <c r="F448" s="209" t="s">
        <v>8</v>
      </c>
      <c r="G448" s="214">
        <v>1054</v>
      </c>
      <c r="H448" s="214">
        <v>107</v>
      </c>
      <c r="I448" s="214">
        <v>85</v>
      </c>
      <c r="J448" s="214">
        <v>947</v>
      </c>
      <c r="K448" s="214">
        <v>77</v>
      </c>
      <c r="L448" s="214">
        <v>28</v>
      </c>
      <c r="M448" s="214">
        <v>2</v>
      </c>
      <c r="N448" s="264">
        <v>0</v>
      </c>
      <c r="O448" s="214">
        <v>22</v>
      </c>
      <c r="P448" s="214">
        <v>18</v>
      </c>
      <c r="Q448" s="214">
        <v>45</v>
      </c>
      <c r="R448" s="264">
        <v>0</v>
      </c>
      <c r="S448" s="214">
        <v>254</v>
      </c>
      <c r="T448" s="214">
        <v>390</v>
      </c>
      <c r="U448" s="214">
        <v>303</v>
      </c>
      <c r="V448" s="264">
        <v>0</v>
      </c>
      <c r="W448" s="214">
        <v>1002</v>
      </c>
      <c r="X448" s="214">
        <v>2</v>
      </c>
      <c r="Y448" s="214">
        <v>9</v>
      </c>
      <c r="Z448" s="214">
        <v>11</v>
      </c>
      <c r="AA448" s="214">
        <v>4</v>
      </c>
      <c r="AB448" s="214">
        <v>26</v>
      </c>
      <c r="AC448" s="214">
        <v>867</v>
      </c>
      <c r="AD448" s="214">
        <v>187</v>
      </c>
      <c r="AE448" s="264">
        <v>0</v>
      </c>
      <c r="AF448" s="265">
        <v>44.4</v>
      </c>
      <c r="AG448" s="214">
        <v>208</v>
      </c>
      <c r="AH448" s="214">
        <v>228</v>
      </c>
      <c r="AI448" s="214">
        <v>173</v>
      </c>
      <c r="AJ448" s="214">
        <v>286</v>
      </c>
      <c r="AK448" s="214">
        <v>108</v>
      </c>
      <c r="AL448" s="214">
        <v>41</v>
      </c>
      <c r="AM448" s="214">
        <v>10</v>
      </c>
      <c r="AN448" s="264">
        <v>0</v>
      </c>
      <c r="AO448" s="214"/>
      <c r="AP448" s="214"/>
      <c r="AQ448" s="214"/>
      <c r="AR448" s="264"/>
      <c r="AS448" s="264"/>
      <c r="AT448" s="264"/>
      <c r="AU448" s="214">
        <v>1042</v>
      </c>
      <c r="AV448" s="214">
        <v>8</v>
      </c>
      <c r="AW448" s="214">
        <v>4</v>
      </c>
      <c r="AX448" s="214">
        <v>445</v>
      </c>
      <c r="AY448" s="214">
        <v>140</v>
      </c>
      <c r="AZ448" s="214">
        <v>185</v>
      </c>
      <c r="BA448" s="214">
        <v>284</v>
      </c>
      <c r="BB448" s="264">
        <v>0</v>
      </c>
      <c r="BC448" s="214">
        <v>1002</v>
      </c>
      <c r="BD448" s="214">
        <v>571</v>
      </c>
      <c r="BE448" s="214">
        <v>333</v>
      </c>
      <c r="BF448" s="214">
        <v>98</v>
      </c>
      <c r="BG448" s="214">
        <v>0</v>
      </c>
      <c r="BH448" s="214">
        <v>457</v>
      </c>
      <c r="BI448" s="214">
        <v>263</v>
      </c>
      <c r="BJ448" s="214">
        <v>155</v>
      </c>
      <c r="BK448" s="214">
        <v>127</v>
      </c>
      <c r="BL448" s="214">
        <v>0</v>
      </c>
      <c r="BM448" s="214">
        <v>774</v>
      </c>
      <c r="BN448" s="214">
        <v>83</v>
      </c>
      <c r="BO448" s="214">
        <v>145</v>
      </c>
      <c r="BP448" s="214">
        <v>0</v>
      </c>
      <c r="BQ448" s="214">
        <v>864</v>
      </c>
      <c r="BR448" s="214">
        <v>96</v>
      </c>
      <c r="BS448" s="214">
        <v>40</v>
      </c>
      <c r="BT448" s="264">
        <v>2</v>
      </c>
      <c r="BU448" s="214">
        <v>0</v>
      </c>
      <c r="BV448" s="214">
        <v>699</v>
      </c>
      <c r="BW448" s="214">
        <v>303</v>
      </c>
      <c r="BX448" s="266">
        <v>0</v>
      </c>
      <c r="BY448" s="261">
        <f t="shared" si="19"/>
        <v>0.10151802656546489</v>
      </c>
      <c r="BZ448" s="261">
        <f t="shared" si="20"/>
        <v>8.0645161290322578E-2</v>
      </c>
      <c r="CA448" s="267"/>
    </row>
    <row r="449" spans="1:79" s="260" customFormat="1" hidden="1" x14ac:dyDescent="0.25">
      <c r="A449" s="257" t="str">
        <f t="shared" si="18"/>
        <v>2017SaskatchewanRegistered psychiatric nurses</v>
      </c>
      <c r="B449" s="213">
        <v>2017</v>
      </c>
      <c r="C449" s="213"/>
      <c r="D449" s="213"/>
      <c r="E449" s="209" t="s">
        <v>21</v>
      </c>
      <c r="F449" s="209" t="s">
        <v>8</v>
      </c>
      <c r="G449" s="214">
        <v>847</v>
      </c>
      <c r="H449" s="214">
        <v>56</v>
      </c>
      <c r="I449" s="214">
        <v>71</v>
      </c>
      <c r="J449" s="214">
        <v>791</v>
      </c>
      <c r="K449" s="214">
        <v>30</v>
      </c>
      <c r="L449" s="214">
        <v>20</v>
      </c>
      <c r="M449" s="214">
        <v>6</v>
      </c>
      <c r="N449" s="264">
        <v>0</v>
      </c>
      <c r="O449" s="214">
        <v>6</v>
      </c>
      <c r="P449" s="214">
        <v>20</v>
      </c>
      <c r="Q449" s="214">
        <v>45</v>
      </c>
      <c r="R449" s="264">
        <v>0</v>
      </c>
      <c r="S449" s="214">
        <v>144</v>
      </c>
      <c r="T449" s="214">
        <v>367</v>
      </c>
      <c r="U449" s="214">
        <v>280</v>
      </c>
      <c r="V449" s="264">
        <v>0</v>
      </c>
      <c r="W449" s="214">
        <v>787</v>
      </c>
      <c r="X449" s="214">
        <v>9</v>
      </c>
      <c r="Y449" s="214">
        <v>37</v>
      </c>
      <c r="Z449" s="214">
        <v>4</v>
      </c>
      <c r="AA449" s="214">
        <v>8</v>
      </c>
      <c r="AB449" s="264">
        <v>2</v>
      </c>
      <c r="AC449" s="214">
        <v>734</v>
      </c>
      <c r="AD449" s="214">
        <v>113</v>
      </c>
      <c r="AE449" s="264">
        <v>0</v>
      </c>
      <c r="AF449" s="265">
        <v>47.9</v>
      </c>
      <c r="AG449" s="214">
        <v>108</v>
      </c>
      <c r="AH449" s="214">
        <v>102</v>
      </c>
      <c r="AI449" s="214">
        <v>207</v>
      </c>
      <c r="AJ449" s="214">
        <v>288</v>
      </c>
      <c r="AK449" s="214">
        <v>85</v>
      </c>
      <c r="AL449" s="214">
        <v>40</v>
      </c>
      <c r="AM449" s="214">
        <v>17</v>
      </c>
      <c r="AN449" s="264">
        <v>0</v>
      </c>
      <c r="AO449" s="214"/>
      <c r="AP449" s="214"/>
      <c r="AQ449" s="214"/>
      <c r="AR449" s="264"/>
      <c r="AS449" s="264"/>
      <c r="AT449" s="264"/>
      <c r="AU449" s="214">
        <v>802</v>
      </c>
      <c r="AV449" s="214">
        <v>13</v>
      </c>
      <c r="AW449" s="264">
        <v>32</v>
      </c>
      <c r="AX449" s="214">
        <v>238</v>
      </c>
      <c r="AY449" s="214">
        <v>69</v>
      </c>
      <c r="AZ449" s="214">
        <v>277</v>
      </c>
      <c r="BA449" s="214">
        <v>263</v>
      </c>
      <c r="BB449" s="264">
        <v>0</v>
      </c>
      <c r="BC449" s="214">
        <v>787</v>
      </c>
      <c r="BD449" s="214">
        <v>498</v>
      </c>
      <c r="BE449" s="214">
        <v>155</v>
      </c>
      <c r="BF449" s="214">
        <v>109</v>
      </c>
      <c r="BG449" s="264">
        <v>25</v>
      </c>
      <c r="BH449" s="214">
        <v>211</v>
      </c>
      <c r="BI449" s="214">
        <v>212</v>
      </c>
      <c r="BJ449" s="214">
        <v>194</v>
      </c>
      <c r="BK449" s="214">
        <v>141</v>
      </c>
      <c r="BL449" s="214">
        <v>29</v>
      </c>
      <c r="BM449" s="214">
        <v>601</v>
      </c>
      <c r="BN449" s="214">
        <v>84</v>
      </c>
      <c r="BO449" s="214">
        <v>80</v>
      </c>
      <c r="BP449" s="214">
        <v>22</v>
      </c>
      <c r="BQ449" s="214">
        <v>687</v>
      </c>
      <c r="BR449" s="214">
        <v>23</v>
      </c>
      <c r="BS449" s="214">
        <v>41</v>
      </c>
      <c r="BT449" s="214">
        <v>0</v>
      </c>
      <c r="BU449" s="214">
        <v>36</v>
      </c>
      <c r="BV449" s="214">
        <v>663</v>
      </c>
      <c r="BW449" s="214">
        <v>123</v>
      </c>
      <c r="BX449" s="266">
        <v>1</v>
      </c>
      <c r="BY449" s="261">
        <f t="shared" si="19"/>
        <v>6.6115702479338845E-2</v>
      </c>
      <c r="BZ449" s="261">
        <f t="shared" si="20"/>
        <v>8.3825265643447458E-2</v>
      </c>
      <c r="CA449" s="267"/>
    </row>
    <row r="450" spans="1:79" s="260" customFormat="1" hidden="1" x14ac:dyDescent="0.25">
      <c r="A450" s="257" t="str">
        <f t="shared" si="18"/>
        <v>2017AlbertaRegistered psychiatric nurses</v>
      </c>
      <c r="B450" s="213">
        <v>2017</v>
      </c>
      <c r="C450" s="213"/>
      <c r="D450" s="213"/>
      <c r="E450" s="209" t="s">
        <v>22</v>
      </c>
      <c r="F450" s="209" t="s">
        <v>8</v>
      </c>
      <c r="G450" s="214">
        <v>1317</v>
      </c>
      <c r="H450" s="214">
        <v>105</v>
      </c>
      <c r="I450" s="214">
        <v>93</v>
      </c>
      <c r="J450" s="214">
        <v>1212</v>
      </c>
      <c r="K450" s="214">
        <v>78</v>
      </c>
      <c r="L450" s="214">
        <v>24</v>
      </c>
      <c r="M450" s="214">
        <v>3</v>
      </c>
      <c r="N450" s="264">
        <v>0</v>
      </c>
      <c r="O450" s="214">
        <v>26</v>
      </c>
      <c r="P450" s="214">
        <v>21</v>
      </c>
      <c r="Q450" s="214">
        <v>46</v>
      </c>
      <c r="R450" s="264">
        <v>0</v>
      </c>
      <c r="S450" s="214">
        <v>275</v>
      </c>
      <c r="T450" s="214">
        <v>561</v>
      </c>
      <c r="U450" s="214">
        <v>376</v>
      </c>
      <c r="V450" s="264">
        <v>0</v>
      </c>
      <c r="W450" s="214">
        <v>1276</v>
      </c>
      <c r="X450" s="214">
        <v>7</v>
      </c>
      <c r="Y450" s="214">
        <v>7</v>
      </c>
      <c r="Z450" s="214">
        <v>14</v>
      </c>
      <c r="AA450" s="214">
        <v>1</v>
      </c>
      <c r="AB450" s="214">
        <v>12</v>
      </c>
      <c r="AC450" s="214">
        <v>1033</v>
      </c>
      <c r="AD450" s="214">
        <v>284</v>
      </c>
      <c r="AE450" s="264">
        <v>0</v>
      </c>
      <c r="AF450" s="265">
        <v>45.4</v>
      </c>
      <c r="AG450" s="214">
        <v>210</v>
      </c>
      <c r="AH450" s="214">
        <v>279</v>
      </c>
      <c r="AI450" s="214">
        <v>243</v>
      </c>
      <c r="AJ450" s="214">
        <v>379</v>
      </c>
      <c r="AK450" s="214">
        <v>125</v>
      </c>
      <c r="AL450" s="214">
        <v>56</v>
      </c>
      <c r="AM450" s="214">
        <v>25</v>
      </c>
      <c r="AN450" s="264">
        <v>0</v>
      </c>
      <c r="AO450" s="214"/>
      <c r="AP450" s="214"/>
      <c r="AQ450" s="214"/>
      <c r="AR450" s="264"/>
      <c r="AS450" s="264"/>
      <c r="AT450" s="264"/>
      <c r="AU450" s="214">
        <v>1206</v>
      </c>
      <c r="AV450" s="214">
        <v>111</v>
      </c>
      <c r="AW450" s="214">
        <v>0</v>
      </c>
      <c r="AX450" s="214">
        <v>523</v>
      </c>
      <c r="AY450" s="214">
        <v>199</v>
      </c>
      <c r="AZ450" s="214">
        <v>267</v>
      </c>
      <c r="BA450" s="214">
        <v>328</v>
      </c>
      <c r="BB450" s="264">
        <v>0</v>
      </c>
      <c r="BC450" s="214">
        <v>1276</v>
      </c>
      <c r="BD450" s="214">
        <v>672</v>
      </c>
      <c r="BE450" s="214">
        <v>443</v>
      </c>
      <c r="BF450" s="214">
        <v>161</v>
      </c>
      <c r="BG450" s="214">
        <v>0</v>
      </c>
      <c r="BH450" s="214">
        <v>746</v>
      </c>
      <c r="BI450" s="214">
        <v>324</v>
      </c>
      <c r="BJ450" s="214">
        <v>87</v>
      </c>
      <c r="BK450" s="214">
        <v>116</v>
      </c>
      <c r="BL450" s="214">
        <v>3</v>
      </c>
      <c r="BM450" s="214">
        <v>1031</v>
      </c>
      <c r="BN450" s="214">
        <v>103</v>
      </c>
      <c r="BO450" s="214">
        <v>140</v>
      </c>
      <c r="BP450" s="214">
        <v>2</v>
      </c>
      <c r="BQ450" s="214">
        <v>1093</v>
      </c>
      <c r="BR450" s="214">
        <v>137</v>
      </c>
      <c r="BS450" s="214">
        <v>33</v>
      </c>
      <c r="BT450" s="264">
        <v>8</v>
      </c>
      <c r="BU450" s="214">
        <v>5</v>
      </c>
      <c r="BV450" s="214">
        <v>941</v>
      </c>
      <c r="BW450" s="214">
        <v>335</v>
      </c>
      <c r="BX450" s="266">
        <v>0</v>
      </c>
      <c r="BY450" s="261">
        <f t="shared" si="19"/>
        <v>7.9726651480637817E-2</v>
      </c>
      <c r="BZ450" s="261">
        <f t="shared" si="20"/>
        <v>7.0615034168564919E-2</v>
      </c>
      <c r="CA450" s="267"/>
    </row>
    <row r="451" spans="1:79" s="260" customFormat="1" hidden="1" x14ac:dyDescent="0.25">
      <c r="A451" s="257" t="str">
        <f t="shared" si="18"/>
        <v>2017British ColumbiaRegistered psychiatric nurses</v>
      </c>
      <c r="B451" s="213">
        <v>2017</v>
      </c>
      <c r="C451" s="213"/>
      <c r="D451" s="213"/>
      <c r="E451" s="209" t="s">
        <v>23</v>
      </c>
      <c r="F451" s="209" t="s">
        <v>8</v>
      </c>
      <c r="G451" s="214">
        <v>2719</v>
      </c>
      <c r="H451" s="214">
        <v>245</v>
      </c>
      <c r="I451" s="214">
        <v>199</v>
      </c>
      <c r="J451" s="214">
        <v>2474</v>
      </c>
      <c r="K451" s="214">
        <v>142</v>
      </c>
      <c r="L451" s="214">
        <v>91</v>
      </c>
      <c r="M451" s="214">
        <v>12</v>
      </c>
      <c r="N451" s="264">
        <v>0</v>
      </c>
      <c r="O451" s="214">
        <v>54</v>
      </c>
      <c r="P451" s="214">
        <v>53</v>
      </c>
      <c r="Q451" s="214">
        <v>92</v>
      </c>
      <c r="R451" s="264">
        <v>0</v>
      </c>
      <c r="S451" s="214">
        <v>586</v>
      </c>
      <c r="T451" s="214">
        <v>1258</v>
      </c>
      <c r="U451" s="214">
        <v>630</v>
      </c>
      <c r="V451" s="264">
        <v>0</v>
      </c>
      <c r="W451" s="214">
        <v>2526</v>
      </c>
      <c r="X451" s="214">
        <v>23</v>
      </c>
      <c r="Y451" s="214">
        <v>30</v>
      </c>
      <c r="Z451" s="214">
        <v>20</v>
      </c>
      <c r="AA451" s="214">
        <v>4</v>
      </c>
      <c r="AB451" s="214">
        <v>116</v>
      </c>
      <c r="AC451" s="214">
        <v>2148</v>
      </c>
      <c r="AD451" s="214">
        <v>571</v>
      </c>
      <c r="AE451" s="264">
        <v>0</v>
      </c>
      <c r="AF451" s="265">
        <v>44.4</v>
      </c>
      <c r="AG451" s="214">
        <v>373</v>
      </c>
      <c r="AH451" s="214">
        <v>663</v>
      </c>
      <c r="AI451" s="214">
        <v>721</v>
      </c>
      <c r="AJ451" s="214">
        <v>622</v>
      </c>
      <c r="AK451" s="214">
        <v>179</v>
      </c>
      <c r="AL451" s="214">
        <v>111</v>
      </c>
      <c r="AM451" s="214">
        <v>50</v>
      </c>
      <c r="AN451" s="264">
        <v>0</v>
      </c>
      <c r="AO451" s="214"/>
      <c r="AP451" s="214"/>
      <c r="AQ451" s="214"/>
      <c r="AR451" s="214"/>
      <c r="AS451" s="264"/>
      <c r="AT451" s="264"/>
      <c r="AU451" s="214">
        <v>2225</v>
      </c>
      <c r="AV451" s="214">
        <v>213</v>
      </c>
      <c r="AW451" s="214">
        <v>281</v>
      </c>
      <c r="AX451" s="214">
        <v>1381</v>
      </c>
      <c r="AY451" s="214">
        <v>487</v>
      </c>
      <c r="AZ451" s="214">
        <v>420</v>
      </c>
      <c r="BA451" s="214">
        <v>431</v>
      </c>
      <c r="BB451" s="264">
        <v>0</v>
      </c>
      <c r="BC451" s="214">
        <v>2526</v>
      </c>
      <c r="BD451" s="214">
        <v>1641</v>
      </c>
      <c r="BE451" s="214">
        <v>433</v>
      </c>
      <c r="BF451" s="214">
        <v>442</v>
      </c>
      <c r="BG451" s="214">
        <v>10</v>
      </c>
      <c r="BH451" s="214">
        <v>1148</v>
      </c>
      <c r="BI451" s="214">
        <v>965</v>
      </c>
      <c r="BJ451" s="214">
        <v>159</v>
      </c>
      <c r="BK451" s="214">
        <v>254</v>
      </c>
      <c r="BL451" s="214">
        <v>0</v>
      </c>
      <c r="BM451" s="214">
        <v>2160</v>
      </c>
      <c r="BN451" s="214">
        <v>143</v>
      </c>
      <c r="BO451" s="214">
        <v>223</v>
      </c>
      <c r="BP451" s="214">
        <v>0</v>
      </c>
      <c r="BQ451" s="214">
        <v>2261</v>
      </c>
      <c r="BR451" s="214">
        <v>183</v>
      </c>
      <c r="BS451" s="214">
        <v>80</v>
      </c>
      <c r="BT451" s="214">
        <v>2</v>
      </c>
      <c r="BU451" s="214">
        <v>0</v>
      </c>
      <c r="BV451" s="214">
        <v>2451</v>
      </c>
      <c r="BW451" s="214">
        <v>75</v>
      </c>
      <c r="BX451" s="266">
        <v>0</v>
      </c>
      <c r="BY451" s="261">
        <f t="shared" si="19"/>
        <v>9.0106656859139392E-2</v>
      </c>
      <c r="BZ451" s="261">
        <f t="shared" si="20"/>
        <v>7.3188672305994851E-2</v>
      </c>
      <c r="CA451" s="267"/>
    </row>
    <row r="452" spans="1:79" s="260" customFormat="1" hidden="1" x14ac:dyDescent="0.25">
      <c r="A452" s="257" t="str">
        <f t="shared" si="18"/>
        <v>2017YukonRegistered psychiatric nurses</v>
      </c>
      <c r="B452" s="213">
        <v>2017</v>
      </c>
      <c r="C452" s="213"/>
      <c r="D452" s="213"/>
      <c r="E452" s="209" t="s">
        <v>24</v>
      </c>
      <c r="F452" s="209" t="s">
        <v>8</v>
      </c>
      <c r="G452" s="268" t="s">
        <v>233</v>
      </c>
      <c r="H452" s="268" t="s">
        <v>233</v>
      </c>
      <c r="I452" s="268" t="s">
        <v>233</v>
      </c>
      <c r="J452" s="268" t="s">
        <v>233</v>
      </c>
      <c r="K452" s="268" t="s">
        <v>233</v>
      </c>
      <c r="L452" s="268" t="s">
        <v>233</v>
      </c>
      <c r="M452" s="268" t="s">
        <v>233</v>
      </c>
      <c r="N452" s="268" t="s">
        <v>233</v>
      </c>
      <c r="O452" s="268" t="s">
        <v>233</v>
      </c>
      <c r="P452" s="268" t="s">
        <v>233</v>
      </c>
      <c r="Q452" s="268" t="s">
        <v>233</v>
      </c>
      <c r="R452" s="268" t="s">
        <v>233</v>
      </c>
      <c r="S452" s="268" t="s">
        <v>233</v>
      </c>
      <c r="T452" s="268" t="s">
        <v>233</v>
      </c>
      <c r="U452" s="268" t="s">
        <v>233</v>
      </c>
      <c r="V452" s="268" t="s">
        <v>233</v>
      </c>
      <c r="W452" s="268" t="s">
        <v>233</v>
      </c>
      <c r="X452" s="268" t="s">
        <v>233</v>
      </c>
      <c r="Y452" s="268" t="s">
        <v>233</v>
      </c>
      <c r="Z452" s="268" t="s">
        <v>233</v>
      </c>
      <c r="AA452" s="268" t="s">
        <v>233</v>
      </c>
      <c r="AB452" s="268" t="s">
        <v>233</v>
      </c>
      <c r="AC452" s="268" t="s">
        <v>233</v>
      </c>
      <c r="AD452" s="268" t="s">
        <v>233</v>
      </c>
      <c r="AE452" s="268" t="s">
        <v>233</v>
      </c>
      <c r="AF452" s="268" t="s">
        <v>233</v>
      </c>
      <c r="AG452" s="268" t="s">
        <v>233</v>
      </c>
      <c r="AH452" s="268" t="s">
        <v>233</v>
      </c>
      <c r="AI452" s="268" t="s">
        <v>233</v>
      </c>
      <c r="AJ452" s="268" t="s">
        <v>233</v>
      </c>
      <c r="AK452" s="268" t="s">
        <v>233</v>
      </c>
      <c r="AL452" s="268" t="s">
        <v>233</v>
      </c>
      <c r="AM452" s="268" t="s">
        <v>233</v>
      </c>
      <c r="AN452" s="268" t="s">
        <v>233</v>
      </c>
      <c r="AO452" s="214"/>
      <c r="AP452" s="214"/>
      <c r="AQ452" s="214"/>
      <c r="AR452" s="214"/>
      <c r="AS452" s="264"/>
      <c r="AT452" s="264"/>
      <c r="AU452" s="268" t="s">
        <v>233</v>
      </c>
      <c r="AV452" s="268" t="s">
        <v>233</v>
      </c>
      <c r="AW452" s="268" t="s">
        <v>233</v>
      </c>
      <c r="AX452" s="268" t="s">
        <v>233</v>
      </c>
      <c r="AY452" s="268" t="s">
        <v>233</v>
      </c>
      <c r="AZ452" s="268" t="s">
        <v>233</v>
      </c>
      <c r="BA452" s="268" t="s">
        <v>233</v>
      </c>
      <c r="BB452" s="268" t="s">
        <v>233</v>
      </c>
      <c r="BC452" s="268" t="s">
        <v>233</v>
      </c>
      <c r="BD452" s="268" t="s">
        <v>233</v>
      </c>
      <c r="BE452" s="268" t="s">
        <v>233</v>
      </c>
      <c r="BF452" s="268" t="s">
        <v>233</v>
      </c>
      <c r="BG452" s="268" t="s">
        <v>233</v>
      </c>
      <c r="BH452" s="268" t="s">
        <v>233</v>
      </c>
      <c r="BI452" s="268" t="s">
        <v>233</v>
      </c>
      <c r="BJ452" s="268" t="s">
        <v>233</v>
      </c>
      <c r="BK452" s="268" t="s">
        <v>233</v>
      </c>
      <c r="BL452" s="268" t="s">
        <v>233</v>
      </c>
      <c r="BM452" s="268" t="s">
        <v>233</v>
      </c>
      <c r="BN452" s="268" t="s">
        <v>233</v>
      </c>
      <c r="BO452" s="268" t="s">
        <v>233</v>
      </c>
      <c r="BP452" s="268" t="s">
        <v>233</v>
      </c>
      <c r="BQ452" s="268" t="s">
        <v>233</v>
      </c>
      <c r="BR452" s="268" t="s">
        <v>233</v>
      </c>
      <c r="BS452" s="268" t="s">
        <v>233</v>
      </c>
      <c r="BT452" s="268" t="s">
        <v>233</v>
      </c>
      <c r="BU452" s="268" t="s">
        <v>233</v>
      </c>
      <c r="BV452" s="268" t="s">
        <v>233</v>
      </c>
      <c r="BW452" s="268" t="s">
        <v>233</v>
      </c>
      <c r="BX452" s="278" t="s">
        <v>233</v>
      </c>
      <c r="BY452" s="261" t="str">
        <f t="shared" si="19"/>
        <v>—</v>
      </c>
      <c r="BZ452" s="261" t="str">
        <f t="shared" si="20"/>
        <v>—</v>
      </c>
      <c r="CA452" s="267"/>
    </row>
    <row r="453" spans="1:79" s="260" customFormat="1" ht="15.75" hidden="1" x14ac:dyDescent="0.25">
      <c r="A453" s="257" t="str">
        <f t="shared" si="18"/>
        <v>2017Provinces/territories with available dataRegistered psychiatric nurses</v>
      </c>
      <c r="B453" s="213">
        <v>2017</v>
      </c>
      <c r="C453" s="213"/>
      <c r="D453" s="213"/>
      <c r="E453" s="208" t="s">
        <v>357</v>
      </c>
      <c r="F453" s="209" t="s">
        <v>8</v>
      </c>
      <c r="G453" s="214">
        <v>5937</v>
      </c>
      <c r="H453" s="268" t="s">
        <v>233</v>
      </c>
      <c r="I453" s="268" t="s">
        <v>233</v>
      </c>
      <c r="J453" s="268" t="s">
        <v>233</v>
      </c>
      <c r="K453" s="268" t="s">
        <v>233</v>
      </c>
      <c r="L453" s="268" t="s">
        <v>233</v>
      </c>
      <c r="M453" s="268" t="s">
        <v>233</v>
      </c>
      <c r="N453" s="268" t="s">
        <v>233</v>
      </c>
      <c r="O453" s="268" t="s">
        <v>233</v>
      </c>
      <c r="P453" s="268" t="s">
        <v>233</v>
      </c>
      <c r="Q453" s="268" t="s">
        <v>233</v>
      </c>
      <c r="R453" s="268" t="s">
        <v>233</v>
      </c>
      <c r="S453" s="268" t="s">
        <v>233</v>
      </c>
      <c r="T453" s="268" t="s">
        <v>233</v>
      </c>
      <c r="U453" s="268" t="s">
        <v>233</v>
      </c>
      <c r="V453" s="268" t="s">
        <v>233</v>
      </c>
      <c r="W453" s="214">
        <v>5591</v>
      </c>
      <c r="X453" s="264">
        <v>41</v>
      </c>
      <c r="Y453" s="214">
        <v>83</v>
      </c>
      <c r="Z453" s="214">
        <v>49</v>
      </c>
      <c r="AA453" s="214">
        <v>17</v>
      </c>
      <c r="AB453" s="214">
        <v>156</v>
      </c>
      <c r="AC453" s="214">
        <v>4782</v>
      </c>
      <c r="AD453" s="214">
        <v>1155</v>
      </c>
      <c r="AE453" s="264">
        <v>0</v>
      </c>
      <c r="AF453" s="265">
        <v>45.1</v>
      </c>
      <c r="AG453" s="214">
        <v>899</v>
      </c>
      <c r="AH453" s="214">
        <v>1272</v>
      </c>
      <c r="AI453" s="214">
        <v>1344</v>
      </c>
      <c r="AJ453" s="214">
        <v>1575</v>
      </c>
      <c r="AK453" s="214">
        <v>497</v>
      </c>
      <c r="AL453" s="214">
        <v>248</v>
      </c>
      <c r="AM453" s="214">
        <v>102</v>
      </c>
      <c r="AN453" s="264">
        <v>0</v>
      </c>
      <c r="AO453" s="214"/>
      <c r="AP453" s="214"/>
      <c r="AQ453" s="214"/>
      <c r="AR453" s="214"/>
      <c r="AS453" s="264"/>
      <c r="AT453" s="264"/>
      <c r="AU453" s="214">
        <v>5275</v>
      </c>
      <c r="AV453" s="214">
        <v>345</v>
      </c>
      <c r="AW453" s="214">
        <v>317</v>
      </c>
      <c r="AX453" s="214">
        <v>2587</v>
      </c>
      <c r="AY453" s="214">
        <v>895</v>
      </c>
      <c r="AZ453" s="214">
        <v>1149</v>
      </c>
      <c r="BA453" s="214">
        <v>1306</v>
      </c>
      <c r="BB453" s="264">
        <v>0</v>
      </c>
      <c r="BC453" s="214">
        <v>5591</v>
      </c>
      <c r="BD453" s="214">
        <v>3382</v>
      </c>
      <c r="BE453" s="214">
        <v>1364</v>
      </c>
      <c r="BF453" s="214">
        <v>810</v>
      </c>
      <c r="BG453" s="214">
        <v>35</v>
      </c>
      <c r="BH453" s="214">
        <v>2562</v>
      </c>
      <c r="BI453" s="214">
        <v>1764</v>
      </c>
      <c r="BJ453" s="214">
        <v>595</v>
      </c>
      <c r="BK453" s="214">
        <v>638</v>
      </c>
      <c r="BL453" s="214">
        <v>32</v>
      </c>
      <c r="BM453" s="214">
        <v>4566</v>
      </c>
      <c r="BN453" s="214">
        <v>413</v>
      </c>
      <c r="BO453" s="214">
        <v>588</v>
      </c>
      <c r="BP453" s="214">
        <v>24</v>
      </c>
      <c r="BQ453" s="214">
        <v>4905</v>
      </c>
      <c r="BR453" s="214">
        <v>439</v>
      </c>
      <c r="BS453" s="214">
        <v>194</v>
      </c>
      <c r="BT453" s="214">
        <v>12</v>
      </c>
      <c r="BU453" s="214">
        <v>41</v>
      </c>
      <c r="BV453" s="214">
        <v>4754</v>
      </c>
      <c r="BW453" s="214">
        <v>836</v>
      </c>
      <c r="BX453" s="266">
        <v>1</v>
      </c>
      <c r="BY453" s="261" t="str">
        <f t="shared" si="19"/>
        <v>—</v>
      </c>
      <c r="BZ453" s="261" t="str">
        <f t="shared" si="20"/>
        <v>—</v>
      </c>
      <c r="CA453" s="267"/>
    </row>
    <row r="454" spans="1:79" s="260" customFormat="1" hidden="1" x14ac:dyDescent="0.25">
      <c r="A454" s="257" t="str">
        <f t="shared" ref="A454:A465" si="21">CONCATENATE(B454,E454,F454)</f>
        <v>2018ManitobaRegistered psychiatric nurses</v>
      </c>
      <c r="B454" s="213">
        <v>2018</v>
      </c>
      <c r="C454" s="213"/>
      <c r="D454" s="213"/>
      <c r="E454" s="259" t="s">
        <v>20</v>
      </c>
      <c r="F454" s="209" t="s">
        <v>8</v>
      </c>
      <c r="G454" s="214">
        <v>1077</v>
      </c>
      <c r="H454" s="214">
        <v>108</v>
      </c>
      <c r="I454" s="214">
        <v>99</v>
      </c>
      <c r="J454" s="214">
        <v>969</v>
      </c>
      <c r="K454" s="214">
        <v>79</v>
      </c>
      <c r="L454" s="214">
        <v>25</v>
      </c>
      <c r="M454" s="214">
        <v>4</v>
      </c>
      <c r="N454" s="264">
        <v>0</v>
      </c>
      <c r="O454" s="214">
        <v>35</v>
      </c>
      <c r="P454" s="214">
        <v>15</v>
      </c>
      <c r="Q454" s="214">
        <v>49</v>
      </c>
      <c r="R454" s="264">
        <v>0</v>
      </c>
      <c r="S454" s="214">
        <v>286</v>
      </c>
      <c r="T454" s="214">
        <v>386</v>
      </c>
      <c r="U454" s="214">
        <v>297</v>
      </c>
      <c r="V454" s="264">
        <v>0</v>
      </c>
      <c r="W454" s="214">
        <v>992</v>
      </c>
      <c r="X454" s="214">
        <v>5</v>
      </c>
      <c r="Y454" s="214">
        <v>11</v>
      </c>
      <c r="Z454" s="214">
        <v>19</v>
      </c>
      <c r="AA454" s="264">
        <v>4</v>
      </c>
      <c r="AB454" s="214">
        <v>46</v>
      </c>
      <c r="AC454" s="214">
        <v>891</v>
      </c>
      <c r="AD454" s="214">
        <v>186</v>
      </c>
      <c r="AE454" s="264">
        <v>0</v>
      </c>
      <c r="AF454" s="265">
        <v>43.7</v>
      </c>
      <c r="AG454" s="214">
        <v>218</v>
      </c>
      <c r="AH454" s="214">
        <v>261</v>
      </c>
      <c r="AI454" s="214">
        <v>175</v>
      </c>
      <c r="AJ454" s="214">
        <v>270</v>
      </c>
      <c r="AK454" s="214">
        <v>88</v>
      </c>
      <c r="AL454" s="214">
        <v>55</v>
      </c>
      <c r="AM454" s="214">
        <v>10</v>
      </c>
      <c r="AN454" s="264">
        <v>0</v>
      </c>
      <c r="AO454" s="214"/>
      <c r="AP454" s="214"/>
      <c r="AQ454" s="214"/>
      <c r="AR454" s="264"/>
      <c r="AS454" s="264"/>
      <c r="AT454" s="264"/>
      <c r="AU454" s="214">
        <v>1063</v>
      </c>
      <c r="AV454" s="214">
        <v>9</v>
      </c>
      <c r="AW454" s="214">
        <v>5</v>
      </c>
      <c r="AX454" s="214">
        <v>494</v>
      </c>
      <c r="AY454" s="214">
        <v>157</v>
      </c>
      <c r="AZ454" s="214">
        <v>163</v>
      </c>
      <c r="BA454" s="214">
        <v>263</v>
      </c>
      <c r="BB454" s="214">
        <v>0</v>
      </c>
      <c r="BC454" s="214">
        <v>992</v>
      </c>
      <c r="BD454" s="214">
        <v>570</v>
      </c>
      <c r="BE454" s="214">
        <v>318</v>
      </c>
      <c r="BF454" s="214">
        <v>104</v>
      </c>
      <c r="BG454" s="214">
        <v>0</v>
      </c>
      <c r="BH454" s="214">
        <v>445</v>
      </c>
      <c r="BI454" s="214">
        <v>265</v>
      </c>
      <c r="BJ454" s="214">
        <v>147</v>
      </c>
      <c r="BK454" s="214">
        <v>132</v>
      </c>
      <c r="BL454" s="214">
        <v>3</v>
      </c>
      <c r="BM454" s="214">
        <v>759</v>
      </c>
      <c r="BN454" s="214">
        <v>77</v>
      </c>
      <c r="BO454" s="214">
        <v>153</v>
      </c>
      <c r="BP454" s="214">
        <v>3</v>
      </c>
      <c r="BQ454" s="214">
        <v>851</v>
      </c>
      <c r="BR454" s="214">
        <v>89</v>
      </c>
      <c r="BS454" s="214">
        <v>43</v>
      </c>
      <c r="BT454" s="264">
        <v>3</v>
      </c>
      <c r="BU454" s="214">
        <v>6</v>
      </c>
      <c r="BV454" s="214">
        <v>696</v>
      </c>
      <c r="BW454" s="214">
        <v>296</v>
      </c>
      <c r="BX454" s="216">
        <v>0</v>
      </c>
      <c r="BY454" s="261">
        <f t="shared" si="19"/>
        <v>0.10027855153203342</v>
      </c>
      <c r="BZ454" s="261">
        <f t="shared" si="20"/>
        <v>9.1922005571030641E-2</v>
      </c>
      <c r="CA454" s="267"/>
    </row>
    <row r="455" spans="1:79" s="260" customFormat="1" hidden="1" x14ac:dyDescent="0.25">
      <c r="A455" s="257" t="str">
        <f t="shared" si="21"/>
        <v>2018SaskatchewanRegistered psychiatric nurses</v>
      </c>
      <c r="B455" s="213">
        <v>2018</v>
      </c>
      <c r="C455" s="213"/>
      <c r="D455" s="213"/>
      <c r="E455" s="209" t="s">
        <v>21</v>
      </c>
      <c r="F455" s="209" t="s">
        <v>8</v>
      </c>
      <c r="G455" s="214">
        <v>825</v>
      </c>
      <c r="H455" s="214">
        <v>49</v>
      </c>
      <c r="I455" s="214">
        <v>58</v>
      </c>
      <c r="J455" s="214">
        <v>776</v>
      </c>
      <c r="K455" s="214">
        <v>37</v>
      </c>
      <c r="L455" s="214">
        <v>10</v>
      </c>
      <c r="M455" s="214">
        <v>2</v>
      </c>
      <c r="N455" s="264">
        <v>0</v>
      </c>
      <c r="O455" s="214">
        <v>8</v>
      </c>
      <c r="P455" s="214">
        <v>12</v>
      </c>
      <c r="Q455" s="214">
        <v>38</v>
      </c>
      <c r="R455" s="264">
        <v>0</v>
      </c>
      <c r="S455" s="214">
        <v>159</v>
      </c>
      <c r="T455" s="214">
        <v>353</v>
      </c>
      <c r="U455" s="214">
        <v>264</v>
      </c>
      <c r="V455" s="264">
        <v>0</v>
      </c>
      <c r="W455" s="214">
        <v>755</v>
      </c>
      <c r="X455" s="214">
        <v>9</v>
      </c>
      <c r="Y455" s="214">
        <v>46</v>
      </c>
      <c r="Z455" s="214">
        <v>2</v>
      </c>
      <c r="AA455" s="214">
        <v>11</v>
      </c>
      <c r="AB455" s="214">
        <v>2</v>
      </c>
      <c r="AC455" s="214">
        <v>715</v>
      </c>
      <c r="AD455" s="214">
        <v>110</v>
      </c>
      <c r="AE455" s="264">
        <v>0</v>
      </c>
      <c r="AF455" s="265">
        <v>47.1</v>
      </c>
      <c r="AG455" s="214">
        <v>119</v>
      </c>
      <c r="AH455" s="214">
        <v>119</v>
      </c>
      <c r="AI455" s="214">
        <v>186</v>
      </c>
      <c r="AJ455" s="214">
        <v>270</v>
      </c>
      <c r="AK455" s="214">
        <v>75</v>
      </c>
      <c r="AL455" s="214">
        <v>43</v>
      </c>
      <c r="AM455" s="214">
        <v>13</v>
      </c>
      <c r="AN455" s="264">
        <v>0</v>
      </c>
      <c r="AO455" s="214"/>
      <c r="AP455" s="214"/>
      <c r="AQ455" s="214"/>
      <c r="AR455" s="264"/>
      <c r="AS455" s="264"/>
      <c r="AT455" s="264"/>
      <c r="AU455" s="214">
        <v>812</v>
      </c>
      <c r="AV455" s="214">
        <v>13</v>
      </c>
      <c r="AW455" s="264">
        <v>0</v>
      </c>
      <c r="AX455" s="214">
        <v>265</v>
      </c>
      <c r="AY455" s="214">
        <v>37</v>
      </c>
      <c r="AZ455" s="214">
        <v>272</v>
      </c>
      <c r="BA455" s="214">
        <v>251</v>
      </c>
      <c r="BB455" s="264">
        <v>0</v>
      </c>
      <c r="BC455" s="214">
        <v>755</v>
      </c>
      <c r="BD455" s="214">
        <v>483</v>
      </c>
      <c r="BE455" s="214">
        <v>156</v>
      </c>
      <c r="BF455" s="214">
        <v>103</v>
      </c>
      <c r="BG455" s="264">
        <v>13</v>
      </c>
      <c r="BH455" s="214">
        <v>209</v>
      </c>
      <c r="BI455" s="214">
        <v>201</v>
      </c>
      <c r="BJ455" s="214">
        <v>184</v>
      </c>
      <c r="BK455" s="214">
        <v>128</v>
      </c>
      <c r="BL455" s="264">
        <v>33</v>
      </c>
      <c r="BM455" s="214">
        <v>575</v>
      </c>
      <c r="BN455" s="214">
        <v>78</v>
      </c>
      <c r="BO455" s="214">
        <v>83</v>
      </c>
      <c r="BP455" s="264">
        <v>19</v>
      </c>
      <c r="BQ455" s="214">
        <v>653</v>
      </c>
      <c r="BR455" s="214">
        <v>20</v>
      </c>
      <c r="BS455" s="214">
        <v>44</v>
      </c>
      <c r="BT455" s="214">
        <v>0</v>
      </c>
      <c r="BU455" s="214">
        <v>38</v>
      </c>
      <c r="BV455" s="214">
        <v>672</v>
      </c>
      <c r="BW455" s="214">
        <v>82</v>
      </c>
      <c r="BX455" s="266">
        <v>1</v>
      </c>
      <c r="BY455" s="261">
        <f t="shared" ref="BY455:BY464" si="22">IF(H455="†", "†", IF(H455="—","—", H455/SUM(H455+J455)))</f>
        <v>5.9393939393939395E-2</v>
      </c>
      <c r="BZ455" s="261">
        <f t="shared" ref="BZ455:BZ464" si="23">IF(I455="†", "†", IF(I455="—","—", I455/SUM(H455+J455)))</f>
        <v>7.0303030303030298E-2</v>
      </c>
      <c r="CA455" s="267"/>
    </row>
    <row r="456" spans="1:79" s="260" customFormat="1" hidden="1" x14ac:dyDescent="0.25">
      <c r="A456" s="257" t="str">
        <f t="shared" si="21"/>
        <v>2018AlbertaRegistered psychiatric nurses</v>
      </c>
      <c r="B456" s="213">
        <v>2018</v>
      </c>
      <c r="C456" s="213"/>
      <c r="D456" s="213"/>
      <c r="E456" s="209" t="s">
        <v>22</v>
      </c>
      <c r="F456" s="209" t="s">
        <v>8</v>
      </c>
      <c r="G456" s="214">
        <v>1334</v>
      </c>
      <c r="H456" s="214">
        <v>110</v>
      </c>
      <c r="I456" s="214">
        <v>90</v>
      </c>
      <c r="J456" s="214">
        <v>1224</v>
      </c>
      <c r="K456" s="214">
        <v>80</v>
      </c>
      <c r="L456" s="214">
        <v>22</v>
      </c>
      <c r="M456" s="214">
        <v>8</v>
      </c>
      <c r="N456" s="264">
        <v>0</v>
      </c>
      <c r="O456" s="214">
        <v>32</v>
      </c>
      <c r="P456" s="214">
        <v>17</v>
      </c>
      <c r="Q456" s="214">
        <v>41</v>
      </c>
      <c r="R456" s="264">
        <v>0</v>
      </c>
      <c r="S456" s="214">
        <v>297</v>
      </c>
      <c r="T456" s="214">
        <v>555</v>
      </c>
      <c r="U456" s="214">
        <v>372</v>
      </c>
      <c r="V456" s="264">
        <v>0</v>
      </c>
      <c r="W456" s="214">
        <v>1295</v>
      </c>
      <c r="X456" s="214">
        <v>10</v>
      </c>
      <c r="Y456" s="214">
        <v>5</v>
      </c>
      <c r="Z456" s="214">
        <v>14</v>
      </c>
      <c r="AA456" s="214">
        <v>1</v>
      </c>
      <c r="AB456" s="214">
        <v>9</v>
      </c>
      <c r="AC456" s="214">
        <v>1055</v>
      </c>
      <c r="AD456" s="214">
        <v>279</v>
      </c>
      <c r="AE456" s="264">
        <v>0</v>
      </c>
      <c r="AF456" s="265">
        <v>45</v>
      </c>
      <c r="AG456" s="214">
        <v>225</v>
      </c>
      <c r="AH456" s="214">
        <v>290</v>
      </c>
      <c r="AI456" s="214">
        <v>243</v>
      </c>
      <c r="AJ456" s="214">
        <v>371</v>
      </c>
      <c r="AK456" s="214">
        <v>129</v>
      </c>
      <c r="AL456" s="214">
        <v>47</v>
      </c>
      <c r="AM456" s="214">
        <v>29</v>
      </c>
      <c r="AN456" s="264">
        <v>0</v>
      </c>
      <c r="AO456" s="214"/>
      <c r="AP456" s="214"/>
      <c r="AQ456" s="214"/>
      <c r="AR456" s="264"/>
      <c r="AS456" s="264"/>
      <c r="AT456" s="264"/>
      <c r="AU456" s="214">
        <v>1228</v>
      </c>
      <c r="AV456" s="214">
        <v>106</v>
      </c>
      <c r="AW456" s="214">
        <v>0</v>
      </c>
      <c r="AX456" s="214">
        <v>560</v>
      </c>
      <c r="AY456" s="214">
        <v>211</v>
      </c>
      <c r="AZ456" s="214">
        <v>244</v>
      </c>
      <c r="BA456" s="214">
        <v>319</v>
      </c>
      <c r="BB456" s="264">
        <v>0</v>
      </c>
      <c r="BC456" s="214">
        <v>1295</v>
      </c>
      <c r="BD456" s="214">
        <v>680</v>
      </c>
      <c r="BE456" s="214">
        <v>448</v>
      </c>
      <c r="BF456" s="214">
        <v>167</v>
      </c>
      <c r="BG456" s="214">
        <v>0</v>
      </c>
      <c r="BH456" s="214">
        <v>752</v>
      </c>
      <c r="BI456" s="214">
        <v>327</v>
      </c>
      <c r="BJ456" s="214">
        <v>84</v>
      </c>
      <c r="BK456" s="214">
        <v>131</v>
      </c>
      <c r="BL456" s="214">
        <v>1</v>
      </c>
      <c r="BM456" s="214">
        <v>1051</v>
      </c>
      <c r="BN456" s="214">
        <v>105</v>
      </c>
      <c r="BO456" s="214">
        <v>139</v>
      </c>
      <c r="BP456" s="214">
        <v>0</v>
      </c>
      <c r="BQ456" s="214">
        <v>1093</v>
      </c>
      <c r="BR456" s="214">
        <v>155</v>
      </c>
      <c r="BS456" s="214">
        <v>35</v>
      </c>
      <c r="BT456" s="214">
        <v>6</v>
      </c>
      <c r="BU456" s="214">
        <v>6</v>
      </c>
      <c r="BV456" s="214">
        <v>953</v>
      </c>
      <c r="BW456" s="214">
        <v>342</v>
      </c>
      <c r="BX456" s="216">
        <v>0</v>
      </c>
      <c r="BY456" s="261">
        <f t="shared" si="22"/>
        <v>8.2458770614692659E-2</v>
      </c>
      <c r="BZ456" s="261">
        <f t="shared" si="23"/>
        <v>6.7466266866566718E-2</v>
      </c>
      <c r="CA456" s="267"/>
    </row>
    <row r="457" spans="1:79" s="260" customFormat="1" hidden="1" x14ac:dyDescent="0.25">
      <c r="A457" s="257" t="str">
        <f t="shared" si="21"/>
        <v>2018British ColumbiaRegistered psychiatric nurses</v>
      </c>
      <c r="B457" s="213">
        <v>2018</v>
      </c>
      <c r="C457" s="213"/>
      <c r="D457" s="213"/>
      <c r="E457" s="209" t="s">
        <v>23</v>
      </c>
      <c r="F457" s="209" t="s">
        <v>8</v>
      </c>
      <c r="G457" s="214">
        <v>2787</v>
      </c>
      <c r="H457" s="214">
        <v>267</v>
      </c>
      <c r="I457" s="268" t="s">
        <v>233</v>
      </c>
      <c r="J457" s="214">
        <v>2520</v>
      </c>
      <c r="K457" s="214">
        <v>156</v>
      </c>
      <c r="L457" s="214">
        <v>98</v>
      </c>
      <c r="M457" s="214">
        <v>13</v>
      </c>
      <c r="N457" s="264">
        <v>0</v>
      </c>
      <c r="O457" s="268" t="s">
        <v>233</v>
      </c>
      <c r="P457" s="268" t="s">
        <v>233</v>
      </c>
      <c r="Q457" s="268" t="s">
        <v>233</v>
      </c>
      <c r="R457" s="268" t="s">
        <v>233</v>
      </c>
      <c r="S457" s="214">
        <v>604</v>
      </c>
      <c r="T457" s="214">
        <v>1307</v>
      </c>
      <c r="U457" s="214">
        <v>609</v>
      </c>
      <c r="V457" s="264">
        <v>0</v>
      </c>
      <c r="W457" s="214">
        <v>2638</v>
      </c>
      <c r="X457" s="214">
        <v>19</v>
      </c>
      <c r="Y457" s="214">
        <v>29</v>
      </c>
      <c r="Z457" s="214">
        <v>14</v>
      </c>
      <c r="AA457" s="214">
        <v>7</v>
      </c>
      <c r="AB457" s="214">
        <v>80</v>
      </c>
      <c r="AC457" s="214">
        <v>2206</v>
      </c>
      <c r="AD457" s="214">
        <v>581</v>
      </c>
      <c r="AE457" s="264">
        <v>0</v>
      </c>
      <c r="AF457" s="265">
        <v>44.1</v>
      </c>
      <c r="AG457" s="214">
        <v>376</v>
      </c>
      <c r="AH457" s="214">
        <v>717</v>
      </c>
      <c r="AI457" s="214">
        <v>738</v>
      </c>
      <c r="AJ457" s="214">
        <v>628</v>
      </c>
      <c r="AK457" s="214">
        <v>180</v>
      </c>
      <c r="AL457" s="214">
        <v>93</v>
      </c>
      <c r="AM457" s="214">
        <v>55</v>
      </c>
      <c r="AN457" s="264">
        <v>0</v>
      </c>
      <c r="AO457" s="214"/>
      <c r="AP457" s="214"/>
      <c r="AQ457" s="214"/>
      <c r="AR457" s="214"/>
      <c r="AS457" s="264"/>
      <c r="AT457" s="264"/>
      <c r="AU457" s="214">
        <v>2519</v>
      </c>
      <c r="AV457" s="214">
        <v>216</v>
      </c>
      <c r="AW457" s="214">
        <v>52</v>
      </c>
      <c r="AX457" s="214">
        <v>1445</v>
      </c>
      <c r="AY457" s="214">
        <v>528</v>
      </c>
      <c r="AZ457" s="214">
        <v>403</v>
      </c>
      <c r="BA457" s="214">
        <v>410</v>
      </c>
      <c r="BB457" s="214">
        <v>1</v>
      </c>
      <c r="BC457" s="214">
        <v>2638</v>
      </c>
      <c r="BD457" s="214">
        <v>1637</v>
      </c>
      <c r="BE457" s="214">
        <v>450</v>
      </c>
      <c r="BF457" s="214">
        <v>402</v>
      </c>
      <c r="BG457" s="214">
        <v>149</v>
      </c>
      <c r="BH457" s="214">
        <v>1097</v>
      </c>
      <c r="BI457" s="214">
        <v>987</v>
      </c>
      <c r="BJ457" s="214">
        <v>156</v>
      </c>
      <c r="BK457" s="214">
        <v>261</v>
      </c>
      <c r="BL457" s="214">
        <v>137</v>
      </c>
      <c r="BM457" s="214">
        <v>2148</v>
      </c>
      <c r="BN457" s="214">
        <v>137</v>
      </c>
      <c r="BO457" s="214">
        <v>216</v>
      </c>
      <c r="BP457" s="214">
        <v>137</v>
      </c>
      <c r="BQ457" s="214">
        <v>2253</v>
      </c>
      <c r="BR457" s="214">
        <v>171</v>
      </c>
      <c r="BS457" s="214">
        <v>75</v>
      </c>
      <c r="BT457" s="214">
        <v>2</v>
      </c>
      <c r="BU457" s="214">
        <v>137</v>
      </c>
      <c r="BV457" s="214">
        <v>2562</v>
      </c>
      <c r="BW457" s="214">
        <v>75</v>
      </c>
      <c r="BX457" s="216">
        <v>1</v>
      </c>
      <c r="BY457" s="261">
        <f t="shared" si="22"/>
        <v>9.5801937567276646E-2</v>
      </c>
      <c r="BZ457" s="261" t="str">
        <f t="shared" si="23"/>
        <v>—</v>
      </c>
      <c r="CA457" s="267"/>
    </row>
    <row r="458" spans="1:79" s="260" customFormat="1" hidden="1" x14ac:dyDescent="0.25">
      <c r="A458" s="257" t="str">
        <f t="shared" si="21"/>
        <v>2018YukonRegistered psychiatric nurses</v>
      </c>
      <c r="B458" s="213">
        <v>2018</v>
      </c>
      <c r="C458" s="213"/>
      <c r="D458" s="213"/>
      <c r="E458" s="209" t="s">
        <v>24</v>
      </c>
      <c r="F458" s="209" t="s">
        <v>8</v>
      </c>
      <c r="G458" s="268">
        <v>5</v>
      </c>
      <c r="H458" s="268" t="s">
        <v>233</v>
      </c>
      <c r="I458" s="268" t="s">
        <v>233</v>
      </c>
      <c r="J458" s="268" t="s">
        <v>233</v>
      </c>
      <c r="K458" s="268" t="s">
        <v>233</v>
      </c>
      <c r="L458" s="268" t="s">
        <v>233</v>
      </c>
      <c r="M458" s="268" t="s">
        <v>233</v>
      </c>
      <c r="N458" s="268" t="s">
        <v>233</v>
      </c>
      <c r="O458" s="268" t="s">
        <v>233</v>
      </c>
      <c r="P458" s="268" t="s">
        <v>233</v>
      </c>
      <c r="Q458" s="268" t="s">
        <v>233</v>
      </c>
      <c r="R458" s="268" t="s">
        <v>233</v>
      </c>
      <c r="S458" s="268" t="s">
        <v>233</v>
      </c>
      <c r="T458" s="268" t="s">
        <v>233</v>
      </c>
      <c r="U458" s="268" t="s">
        <v>233</v>
      </c>
      <c r="V458" s="268" t="s">
        <v>233</v>
      </c>
      <c r="W458" s="268" t="s">
        <v>233</v>
      </c>
      <c r="X458" s="268" t="s">
        <v>233</v>
      </c>
      <c r="Y458" s="268" t="s">
        <v>233</v>
      </c>
      <c r="Z458" s="268" t="s">
        <v>233</v>
      </c>
      <c r="AA458" s="268" t="s">
        <v>233</v>
      </c>
      <c r="AB458" s="268" t="s">
        <v>233</v>
      </c>
      <c r="AC458" s="268" t="s">
        <v>233</v>
      </c>
      <c r="AD458" s="268" t="s">
        <v>233</v>
      </c>
      <c r="AE458" s="268" t="s">
        <v>233</v>
      </c>
      <c r="AF458" s="268" t="s">
        <v>233</v>
      </c>
      <c r="AG458" s="268" t="s">
        <v>233</v>
      </c>
      <c r="AH458" s="268" t="s">
        <v>233</v>
      </c>
      <c r="AI458" s="268" t="s">
        <v>233</v>
      </c>
      <c r="AJ458" s="268" t="s">
        <v>233</v>
      </c>
      <c r="AK458" s="268" t="s">
        <v>233</v>
      </c>
      <c r="AL458" s="268" t="s">
        <v>233</v>
      </c>
      <c r="AM458" s="268" t="s">
        <v>233</v>
      </c>
      <c r="AN458" s="268" t="s">
        <v>233</v>
      </c>
      <c r="AO458" s="214"/>
      <c r="AP458" s="214"/>
      <c r="AQ458" s="214"/>
      <c r="AR458" s="214"/>
      <c r="AS458" s="264"/>
      <c r="AT458" s="264"/>
      <c r="AU458" s="268" t="s">
        <v>233</v>
      </c>
      <c r="AV458" s="268" t="s">
        <v>233</v>
      </c>
      <c r="AW458" s="268" t="s">
        <v>233</v>
      </c>
      <c r="AX458" s="268" t="s">
        <v>233</v>
      </c>
      <c r="AY458" s="268" t="s">
        <v>233</v>
      </c>
      <c r="AZ458" s="268" t="s">
        <v>233</v>
      </c>
      <c r="BA458" s="268" t="s">
        <v>233</v>
      </c>
      <c r="BB458" s="268" t="s">
        <v>233</v>
      </c>
      <c r="BC458" s="268" t="s">
        <v>233</v>
      </c>
      <c r="BD458" s="268" t="s">
        <v>233</v>
      </c>
      <c r="BE458" s="268" t="s">
        <v>233</v>
      </c>
      <c r="BF458" s="268" t="s">
        <v>233</v>
      </c>
      <c r="BG458" s="268" t="s">
        <v>233</v>
      </c>
      <c r="BH458" s="268" t="s">
        <v>233</v>
      </c>
      <c r="BI458" s="268" t="s">
        <v>233</v>
      </c>
      <c r="BJ458" s="268" t="s">
        <v>233</v>
      </c>
      <c r="BK458" s="268" t="s">
        <v>233</v>
      </c>
      <c r="BL458" s="268" t="s">
        <v>233</v>
      </c>
      <c r="BM458" s="268" t="s">
        <v>233</v>
      </c>
      <c r="BN458" s="268" t="s">
        <v>233</v>
      </c>
      <c r="BO458" s="268" t="s">
        <v>233</v>
      </c>
      <c r="BP458" s="268" t="s">
        <v>233</v>
      </c>
      <c r="BQ458" s="268" t="s">
        <v>233</v>
      </c>
      <c r="BR458" s="268" t="s">
        <v>233</v>
      </c>
      <c r="BS458" s="268" t="s">
        <v>233</v>
      </c>
      <c r="BT458" s="268" t="s">
        <v>233</v>
      </c>
      <c r="BU458" s="268" t="s">
        <v>233</v>
      </c>
      <c r="BV458" s="268" t="s">
        <v>233</v>
      </c>
      <c r="BW458" s="268" t="s">
        <v>233</v>
      </c>
      <c r="BX458" s="278" t="s">
        <v>233</v>
      </c>
      <c r="BY458" s="261" t="str">
        <f t="shared" si="22"/>
        <v>—</v>
      </c>
      <c r="BZ458" s="261" t="str">
        <f t="shared" si="23"/>
        <v>—</v>
      </c>
      <c r="CA458" s="267"/>
    </row>
    <row r="459" spans="1:79" s="260" customFormat="1" ht="15.75" hidden="1" x14ac:dyDescent="0.25">
      <c r="A459" s="257" t="str">
        <f t="shared" si="21"/>
        <v>2018Provinces/territories with available dataRegistered psychiatric nurses</v>
      </c>
      <c r="B459" s="213">
        <v>2018</v>
      </c>
      <c r="C459" s="213"/>
      <c r="D459" s="213"/>
      <c r="E459" s="208" t="s">
        <v>357</v>
      </c>
      <c r="F459" s="209" t="s">
        <v>8</v>
      </c>
      <c r="G459" s="214">
        <v>6028</v>
      </c>
      <c r="H459" s="268" t="s">
        <v>233</v>
      </c>
      <c r="I459" s="268" t="s">
        <v>233</v>
      </c>
      <c r="J459" s="268" t="s">
        <v>233</v>
      </c>
      <c r="K459" s="268" t="s">
        <v>233</v>
      </c>
      <c r="L459" s="268" t="s">
        <v>233</v>
      </c>
      <c r="M459" s="268" t="s">
        <v>233</v>
      </c>
      <c r="N459" s="268" t="s">
        <v>233</v>
      </c>
      <c r="O459" s="268" t="s">
        <v>233</v>
      </c>
      <c r="P459" s="268" t="s">
        <v>233</v>
      </c>
      <c r="Q459" s="268" t="s">
        <v>233</v>
      </c>
      <c r="R459" s="268" t="s">
        <v>233</v>
      </c>
      <c r="S459" s="268" t="s">
        <v>233</v>
      </c>
      <c r="T459" s="268" t="s">
        <v>233</v>
      </c>
      <c r="U459" s="268" t="s">
        <v>233</v>
      </c>
      <c r="V459" s="268" t="s">
        <v>233</v>
      </c>
      <c r="W459" s="214">
        <v>5680</v>
      </c>
      <c r="X459" s="214">
        <v>43</v>
      </c>
      <c r="Y459" s="214">
        <v>91</v>
      </c>
      <c r="Z459" s="214">
        <v>49</v>
      </c>
      <c r="AA459" s="214">
        <v>23</v>
      </c>
      <c r="AB459" s="214">
        <v>137</v>
      </c>
      <c r="AC459" s="214">
        <v>4867</v>
      </c>
      <c r="AD459" s="214">
        <v>1156</v>
      </c>
      <c r="AE459" s="264">
        <v>0</v>
      </c>
      <c r="AF459" s="265">
        <v>44.6</v>
      </c>
      <c r="AG459" s="214">
        <v>938</v>
      </c>
      <c r="AH459" s="214">
        <v>1387</v>
      </c>
      <c r="AI459" s="214">
        <v>1342</v>
      </c>
      <c r="AJ459" s="214">
        <v>1539</v>
      </c>
      <c r="AK459" s="214">
        <v>472</v>
      </c>
      <c r="AL459" s="214">
        <v>238</v>
      </c>
      <c r="AM459" s="214">
        <v>107</v>
      </c>
      <c r="AN459" s="264">
        <v>0</v>
      </c>
      <c r="AO459" s="214"/>
      <c r="AP459" s="214"/>
      <c r="AQ459" s="214"/>
      <c r="AR459" s="214"/>
      <c r="AS459" s="264"/>
      <c r="AT459" s="264"/>
      <c r="AU459" s="214">
        <v>5622</v>
      </c>
      <c r="AV459" s="214">
        <v>344</v>
      </c>
      <c r="AW459" s="214">
        <v>57</v>
      </c>
      <c r="AX459" s="214">
        <v>2764</v>
      </c>
      <c r="AY459" s="214">
        <v>933</v>
      </c>
      <c r="AZ459" s="214">
        <v>1082</v>
      </c>
      <c r="BA459" s="214">
        <v>1243</v>
      </c>
      <c r="BB459" s="264">
        <v>1</v>
      </c>
      <c r="BC459" s="214">
        <v>5680</v>
      </c>
      <c r="BD459" s="214">
        <v>3370</v>
      </c>
      <c r="BE459" s="214">
        <v>1372</v>
      </c>
      <c r="BF459" s="214">
        <v>776</v>
      </c>
      <c r="BG459" s="264">
        <v>162</v>
      </c>
      <c r="BH459" s="214">
        <v>2503</v>
      </c>
      <c r="BI459" s="214">
        <v>1780</v>
      </c>
      <c r="BJ459" s="214">
        <v>571</v>
      </c>
      <c r="BK459" s="214">
        <v>652</v>
      </c>
      <c r="BL459" s="264">
        <v>174</v>
      </c>
      <c r="BM459" s="214">
        <v>4533</v>
      </c>
      <c r="BN459" s="214">
        <v>397</v>
      </c>
      <c r="BO459" s="214">
        <v>591</v>
      </c>
      <c r="BP459" s="264">
        <v>159</v>
      </c>
      <c r="BQ459" s="214">
        <v>4850</v>
      </c>
      <c r="BR459" s="214">
        <v>435</v>
      </c>
      <c r="BS459" s="214">
        <v>197</v>
      </c>
      <c r="BT459" s="214">
        <v>11</v>
      </c>
      <c r="BU459" s="264">
        <v>187</v>
      </c>
      <c r="BV459" s="214">
        <v>4883</v>
      </c>
      <c r="BW459" s="214">
        <v>795</v>
      </c>
      <c r="BX459" s="216">
        <v>2</v>
      </c>
      <c r="BY459" s="261" t="str">
        <f t="shared" si="22"/>
        <v>—</v>
      </c>
      <c r="BZ459" s="261" t="str">
        <f t="shared" si="23"/>
        <v>—</v>
      </c>
      <c r="CA459" s="267"/>
    </row>
    <row r="460" spans="1:79" s="260" customFormat="1" hidden="1" x14ac:dyDescent="0.25">
      <c r="A460" s="257" t="str">
        <f t="shared" si="21"/>
        <v>2019ManitobaRegistered psychiatric nurses</v>
      </c>
      <c r="B460" s="213">
        <v>2019</v>
      </c>
      <c r="C460" s="213"/>
      <c r="D460" s="213"/>
      <c r="E460" s="259" t="s">
        <v>20</v>
      </c>
      <c r="F460" s="209" t="s">
        <v>8</v>
      </c>
      <c r="G460" s="214">
        <v>1064</v>
      </c>
      <c r="H460" s="214">
        <v>86</v>
      </c>
      <c r="I460" s="268" t="s">
        <v>233</v>
      </c>
      <c r="J460" s="214">
        <v>978</v>
      </c>
      <c r="K460" s="214">
        <v>66</v>
      </c>
      <c r="L460" s="214">
        <v>13</v>
      </c>
      <c r="M460" s="214">
        <v>7</v>
      </c>
      <c r="N460" s="264">
        <v>0</v>
      </c>
      <c r="O460" s="268" t="s">
        <v>233</v>
      </c>
      <c r="P460" s="268" t="s">
        <v>233</v>
      </c>
      <c r="Q460" s="268" t="s">
        <v>233</v>
      </c>
      <c r="R460" s="268" t="s">
        <v>233</v>
      </c>
      <c r="S460" s="214">
        <v>304</v>
      </c>
      <c r="T460" s="214">
        <v>395</v>
      </c>
      <c r="U460" s="214">
        <v>279</v>
      </c>
      <c r="V460" s="264">
        <v>0</v>
      </c>
      <c r="W460" s="214">
        <v>968</v>
      </c>
      <c r="X460" s="264">
        <v>13</v>
      </c>
      <c r="Y460" s="264">
        <v>9</v>
      </c>
      <c r="Z460" s="264">
        <v>25</v>
      </c>
      <c r="AA460" s="264">
        <v>5</v>
      </c>
      <c r="AB460" s="264">
        <v>44</v>
      </c>
      <c r="AC460" s="214">
        <v>882</v>
      </c>
      <c r="AD460" s="214">
        <v>182</v>
      </c>
      <c r="AE460" s="264">
        <v>0</v>
      </c>
      <c r="AF460" s="265">
        <v>43.4</v>
      </c>
      <c r="AG460" s="214">
        <v>214</v>
      </c>
      <c r="AH460" s="214">
        <v>275</v>
      </c>
      <c r="AI460" s="214">
        <v>177</v>
      </c>
      <c r="AJ460" s="214">
        <v>243</v>
      </c>
      <c r="AK460" s="214">
        <v>92</v>
      </c>
      <c r="AL460" s="214">
        <v>50</v>
      </c>
      <c r="AM460" s="214">
        <v>13</v>
      </c>
      <c r="AN460" s="264">
        <v>0</v>
      </c>
      <c r="AO460" s="214"/>
      <c r="AP460" s="214"/>
      <c r="AQ460" s="264"/>
      <c r="AR460" s="264"/>
      <c r="AS460" s="264"/>
      <c r="AT460" s="264"/>
      <c r="AU460" s="214">
        <v>1046</v>
      </c>
      <c r="AV460" s="214">
        <v>18</v>
      </c>
      <c r="AW460" s="214">
        <v>0</v>
      </c>
      <c r="AX460" s="214">
        <v>490</v>
      </c>
      <c r="AY460" s="214">
        <v>185</v>
      </c>
      <c r="AZ460" s="214">
        <v>148</v>
      </c>
      <c r="BA460" s="214">
        <v>241</v>
      </c>
      <c r="BB460" s="264">
        <v>0</v>
      </c>
      <c r="BC460" s="214">
        <v>968</v>
      </c>
      <c r="BD460" s="264">
        <v>579</v>
      </c>
      <c r="BE460" s="264">
        <v>305</v>
      </c>
      <c r="BF460" s="264">
        <v>84</v>
      </c>
      <c r="BG460" s="214">
        <v>0</v>
      </c>
      <c r="BH460" s="214">
        <v>437</v>
      </c>
      <c r="BI460" s="214">
        <v>259</v>
      </c>
      <c r="BJ460" s="214">
        <v>138</v>
      </c>
      <c r="BK460" s="214">
        <v>134</v>
      </c>
      <c r="BL460" s="214">
        <v>0</v>
      </c>
      <c r="BM460" s="214">
        <v>738</v>
      </c>
      <c r="BN460" s="214">
        <v>80</v>
      </c>
      <c r="BO460" s="214">
        <v>150</v>
      </c>
      <c r="BP460" s="214">
        <v>0</v>
      </c>
      <c r="BQ460" s="214">
        <v>834</v>
      </c>
      <c r="BR460" s="214">
        <v>93</v>
      </c>
      <c r="BS460" s="214">
        <v>41</v>
      </c>
      <c r="BT460" s="264">
        <v>0</v>
      </c>
      <c r="BU460" s="214">
        <v>0</v>
      </c>
      <c r="BV460" s="214">
        <v>679</v>
      </c>
      <c r="BW460" s="214">
        <v>288</v>
      </c>
      <c r="BX460" s="216">
        <v>1</v>
      </c>
      <c r="BY460" s="261">
        <f t="shared" si="22"/>
        <v>8.0827067669172928E-2</v>
      </c>
      <c r="BZ460" s="261" t="str">
        <f t="shared" si="23"/>
        <v>—</v>
      </c>
      <c r="CA460" s="267"/>
    </row>
    <row r="461" spans="1:79" s="260" customFormat="1" hidden="1" x14ac:dyDescent="0.25">
      <c r="A461" s="257" t="str">
        <f t="shared" si="21"/>
        <v>2019SaskatchewanRegistered psychiatric nurses</v>
      </c>
      <c r="B461" s="213">
        <v>2019</v>
      </c>
      <c r="C461" s="213"/>
      <c r="D461" s="213"/>
      <c r="E461" s="209" t="s">
        <v>21</v>
      </c>
      <c r="F461" s="209" t="s">
        <v>8</v>
      </c>
      <c r="G461" s="214">
        <v>802</v>
      </c>
      <c r="H461" s="214">
        <v>35</v>
      </c>
      <c r="I461" s="268" t="s">
        <v>233</v>
      </c>
      <c r="J461" s="214">
        <v>767</v>
      </c>
      <c r="K461" s="214">
        <v>24</v>
      </c>
      <c r="L461" s="214">
        <v>10</v>
      </c>
      <c r="M461" s="214">
        <v>1</v>
      </c>
      <c r="N461" s="264">
        <v>0</v>
      </c>
      <c r="O461" s="268" t="s">
        <v>233</v>
      </c>
      <c r="P461" s="268" t="s">
        <v>233</v>
      </c>
      <c r="Q461" s="268" t="s">
        <v>233</v>
      </c>
      <c r="R461" s="268" t="s">
        <v>233</v>
      </c>
      <c r="S461" s="214">
        <v>180</v>
      </c>
      <c r="T461" s="214">
        <v>329</v>
      </c>
      <c r="U461" s="214">
        <v>258</v>
      </c>
      <c r="V461" s="264">
        <v>0</v>
      </c>
      <c r="W461" s="214">
        <v>712</v>
      </c>
      <c r="X461" s="214">
        <v>10</v>
      </c>
      <c r="Y461" s="214">
        <v>51</v>
      </c>
      <c r="Z461" s="214">
        <v>2</v>
      </c>
      <c r="AA461" s="214">
        <v>1</v>
      </c>
      <c r="AB461" s="214">
        <v>26</v>
      </c>
      <c r="AC461" s="214">
        <v>694</v>
      </c>
      <c r="AD461" s="214">
        <v>108</v>
      </c>
      <c r="AE461" s="264">
        <v>0</v>
      </c>
      <c r="AF461" s="265">
        <v>46.8</v>
      </c>
      <c r="AG461" s="214">
        <v>111</v>
      </c>
      <c r="AH461" s="214">
        <v>136</v>
      </c>
      <c r="AI461" s="214">
        <v>164</v>
      </c>
      <c r="AJ461" s="214">
        <v>263</v>
      </c>
      <c r="AK461" s="214">
        <v>82</v>
      </c>
      <c r="AL461" s="214">
        <v>37</v>
      </c>
      <c r="AM461" s="214">
        <v>9</v>
      </c>
      <c r="AN461" s="264">
        <v>0</v>
      </c>
      <c r="AO461" s="214"/>
      <c r="AP461" s="214"/>
      <c r="AQ461" s="214"/>
      <c r="AR461" s="264"/>
      <c r="AS461" s="264"/>
      <c r="AT461" s="264"/>
      <c r="AU461" s="214">
        <v>789</v>
      </c>
      <c r="AV461" s="214">
        <v>13</v>
      </c>
      <c r="AW461" s="264">
        <v>0</v>
      </c>
      <c r="AX461" s="214">
        <v>268</v>
      </c>
      <c r="AY461" s="214">
        <v>35</v>
      </c>
      <c r="AZ461" s="214">
        <v>244</v>
      </c>
      <c r="BA461" s="214">
        <v>255</v>
      </c>
      <c r="BB461" s="264">
        <v>0</v>
      </c>
      <c r="BC461" s="214">
        <v>712</v>
      </c>
      <c r="BD461" s="214">
        <v>351</v>
      </c>
      <c r="BE461" s="214">
        <v>133</v>
      </c>
      <c r="BF461" s="214">
        <v>93</v>
      </c>
      <c r="BG461" s="264">
        <v>135</v>
      </c>
      <c r="BH461" s="214">
        <v>202</v>
      </c>
      <c r="BI461" s="214">
        <v>197</v>
      </c>
      <c r="BJ461" s="214">
        <v>169</v>
      </c>
      <c r="BK461" s="214">
        <v>131</v>
      </c>
      <c r="BL461" s="214">
        <v>13</v>
      </c>
      <c r="BM461" s="214">
        <v>549</v>
      </c>
      <c r="BN461" s="214">
        <v>64</v>
      </c>
      <c r="BO461" s="214">
        <v>93</v>
      </c>
      <c r="BP461" s="214">
        <v>6</v>
      </c>
      <c r="BQ461" s="214">
        <v>621</v>
      </c>
      <c r="BR461" s="214">
        <v>22</v>
      </c>
      <c r="BS461" s="214">
        <v>46</v>
      </c>
      <c r="BT461" s="214">
        <v>0</v>
      </c>
      <c r="BU461" s="214">
        <v>23</v>
      </c>
      <c r="BV461" s="214">
        <v>631</v>
      </c>
      <c r="BW461" s="214">
        <v>81</v>
      </c>
      <c r="BX461" s="266">
        <v>0</v>
      </c>
      <c r="BY461" s="261">
        <f>IF(H461="†", "†", IF(H461="—","—", H461/SUM(H461+J461)))</f>
        <v>4.3640897755610975E-2</v>
      </c>
      <c r="BZ461" s="261" t="str">
        <f>IF(I461="†", "†", IF(I461="—","—", I461/SUM(I461+K461)))</f>
        <v>—</v>
      </c>
      <c r="CA461" s="267"/>
    </row>
    <row r="462" spans="1:79" s="260" customFormat="1" hidden="1" x14ac:dyDescent="0.25">
      <c r="A462" s="257" t="str">
        <f t="shared" si="21"/>
        <v>2019AlbertaRegistered psychiatric nurses</v>
      </c>
      <c r="B462" s="213">
        <v>2019</v>
      </c>
      <c r="C462" s="213"/>
      <c r="D462" s="213"/>
      <c r="E462" s="209" t="s">
        <v>22</v>
      </c>
      <c r="F462" s="209" t="s">
        <v>8</v>
      </c>
      <c r="G462" s="214">
        <v>1349</v>
      </c>
      <c r="H462" s="214">
        <v>105</v>
      </c>
      <c r="I462" s="268" t="s">
        <v>233</v>
      </c>
      <c r="J462" s="214">
        <v>1244</v>
      </c>
      <c r="K462" s="214">
        <v>74</v>
      </c>
      <c r="L462" s="214">
        <v>25</v>
      </c>
      <c r="M462" s="214">
        <v>6</v>
      </c>
      <c r="N462" s="264">
        <v>0</v>
      </c>
      <c r="O462" s="268" t="s">
        <v>233</v>
      </c>
      <c r="P462" s="268" t="s">
        <v>233</v>
      </c>
      <c r="Q462" s="268" t="s">
        <v>233</v>
      </c>
      <c r="R462" s="268" t="s">
        <v>233</v>
      </c>
      <c r="S462" s="214">
        <v>322</v>
      </c>
      <c r="T462" s="214">
        <v>546</v>
      </c>
      <c r="U462" s="214">
        <v>376</v>
      </c>
      <c r="V462" s="264">
        <v>0</v>
      </c>
      <c r="W462" s="214">
        <v>1308</v>
      </c>
      <c r="X462" s="214">
        <v>12</v>
      </c>
      <c r="Y462" s="214">
        <v>6</v>
      </c>
      <c r="Z462" s="214">
        <v>8</v>
      </c>
      <c r="AA462" s="214">
        <v>0</v>
      </c>
      <c r="AB462" s="214">
        <v>15</v>
      </c>
      <c r="AC462" s="214">
        <v>1069</v>
      </c>
      <c r="AD462" s="214">
        <v>280</v>
      </c>
      <c r="AE462" s="264">
        <v>0</v>
      </c>
      <c r="AF462" s="265">
        <v>44.8</v>
      </c>
      <c r="AG462" s="214">
        <v>223</v>
      </c>
      <c r="AH462" s="214">
        <v>308</v>
      </c>
      <c r="AI462" s="214">
        <v>250</v>
      </c>
      <c r="AJ462" s="214">
        <v>359</v>
      </c>
      <c r="AK462" s="214">
        <v>134</v>
      </c>
      <c r="AL462" s="214">
        <v>50</v>
      </c>
      <c r="AM462" s="214">
        <v>25</v>
      </c>
      <c r="AN462" s="264">
        <v>0</v>
      </c>
      <c r="AO462" s="214"/>
      <c r="AP462" s="214"/>
      <c r="AQ462" s="214"/>
      <c r="AR462" s="264"/>
      <c r="AS462" s="264"/>
      <c r="AT462" s="264"/>
      <c r="AU462" s="214">
        <v>1245</v>
      </c>
      <c r="AV462" s="214">
        <v>104</v>
      </c>
      <c r="AW462" s="214">
        <v>0</v>
      </c>
      <c r="AX462" s="214">
        <v>573</v>
      </c>
      <c r="AY462" s="214">
        <v>236</v>
      </c>
      <c r="AZ462" s="214">
        <v>219</v>
      </c>
      <c r="BA462" s="214">
        <v>321</v>
      </c>
      <c r="BB462" s="264">
        <v>0</v>
      </c>
      <c r="BC462" s="214">
        <v>1308</v>
      </c>
      <c r="BD462" s="214">
        <v>680</v>
      </c>
      <c r="BE462" s="214">
        <v>473</v>
      </c>
      <c r="BF462" s="214">
        <v>155</v>
      </c>
      <c r="BG462" s="214">
        <v>0</v>
      </c>
      <c r="BH462" s="214">
        <v>762</v>
      </c>
      <c r="BI462" s="214">
        <v>340</v>
      </c>
      <c r="BJ462" s="214">
        <v>81</v>
      </c>
      <c r="BK462" s="214">
        <v>124</v>
      </c>
      <c r="BL462" s="264">
        <v>1</v>
      </c>
      <c r="BM462" s="214">
        <v>1054</v>
      </c>
      <c r="BN462" s="214">
        <v>104</v>
      </c>
      <c r="BO462" s="214">
        <v>146</v>
      </c>
      <c r="BP462" s="264">
        <v>4</v>
      </c>
      <c r="BQ462" s="214">
        <v>1087</v>
      </c>
      <c r="BR462" s="214">
        <v>177</v>
      </c>
      <c r="BS462" s="214">
        <v>33</v>
      </c>
      <c r="BT462" s="214">
        <v>6</v>
      </c>
      <c r="BU462" s="264">
        <v>5</v>
      </c>
      <c r="BV462" s="214">
        <v>976</v>
      </c>
      <c r="BW462" s="214">
        <v>332</v>
      </c>
      <c r="BX462" s="266">
        <v>0</v>
      </c>
      <c r="BY462" s="261">
        <f t="shared" si="22"/>
        <v>7.783543365455893E-2</v>
      </c>
      <c r="BZ462" s="261" t="str">
        <f t="shared" si="23"/>
        <v>—</v>
      </c>
      <c r="CA462" s="267"/>
    </row>
    <row r="463" spans="1:79" s="260" customFormat="1" hidden="1" x14ac:dyDescent="0.25">
      <c r="A463" s="257" t="str">
        <f t="shared" si="21"/>
        <v>2019British ColumbiaRegistered psychiatric nurses</v>
      </c>
      <c r="B463" s="213">
        <v>2019</v>
      </c>
      <c r="C463" s="213"/>
      <c r="D463" s="213"/>
      <c r="E463" s="209" t="s">
        <v>23</v>
      </c>
      <c r="F463" s="209" t="s">
        <v>8</v>
      </c>
      <c r="G463" s="214">
        <v>2827</v>
      </c>
      <c r="H463" s="268" t="s">
        <v>233</v>
      </c>
      <c r="I463" s="268" t="s">
        <v>233</v>
      </c>
      <c r="J463" s="268" t="s">
        <v>233</v>
      </c>
      <c r="K463" s="268" t="s">
        <v>233</v>
      </c>
      <c r="L463" s="268" t="s">
        <v>233</v>
      </c>
      <c r="M463" s="268" t="s">
        <v>233</v>
      </c>
      <c r="N463" s="268" t="s">
        <v>233</v>
      </c>
      <c r="O463" s="268" t="s">
        <v>233</v>
      </c>
      <c r="P463" s="268" t="s">
        <v>233</v>
      </c>
      <c r="Q463" s="268" t="s">
        <v>233</v>
      </c>
      <c r="R463" s="268" t="s">
        <v>233</v>
      </c>
      <c r="S463" s="268" t="s">
        <v>233</v>
      </c>
      <c r="T463" s="268" t="s">
        <v>233</v>
      </c>
      <c r="U463" s="268" t="s">
        <v>233</v>
      </c>
      <c r="V463" s="268" t="s">
        <v>233</v>
      </c>
      <c r="W463" s="214">
        <v>2680</v>
      </c>
      <c r="X463" s="214">
        <v>11</v>
      </c>
      <c r="Y463" s="214">
        <v>5</v>
      </c>
      <c r="Z463" s="214">
        <v>9</v>
      </c>
      <c r="AA463" s="214">
        <v>6</v>
      </c>
      <c r="AB463" s="214">
        <v>116</v>
      </c>
      <c r="AC463" s="214">
        <v>2242</v>
      </c>
      <c r="AD463" s="214">
        <v>585</v>
      </c>
      <c r="AE463" s="264">
        <v>0</v>
      </c>
      <c r="AF463" s="265">
        <v>44</v>
      </c>
      <c r="AG463" s="214">
        <v>377</v>
      </c>
      <c r="AH463" s="214">
        <v>750</v>
      </c>
      <c r="AI463" s="214">
        <v>726</v>
      </c>
      <c r="AJ463" s="214">
        <v>650</v>
      </c>
      <c r="AK463" s="214">
        <v>194</v>
      </c>
      <c r="AL463" s="214">
        <v>74</v>
      </c>
      <c r="AM463" s="214">
        <v>56</v>
      </c>
      <c r="AN463" s="264">
        <v>0</v>
      </c>
      <c r="AO463" s="214"/>
      <c r="AP463" s="214"/>
      <c r="AQ463" s="214"/>
      <c r="AR463" s="214"/>
      <c r="AS463" s="264"/>
      <c r="AT463" s="264"/>
      <c r="AU463" s="268" t="s">
        <v>233</v>
      </c>
      <c r="AV463" s="268" t="s">
        <v>233</v>
      </c>
      <c r="AW463" s="268" t="s">
        <v>233</v>
      </c>
      <c r="AX463" s="214">
        <v>1379</v>
      </c>
      <c r="AY463" s="214">
        <v>537</v>
      </c>
      <c r="AZ463" s="214">
        <v>362</v>
      </c>
      <c r="BA463" s="214">
        <v>400</v>
      </c>
      <c r="BB463" s="264">
        <v>148</v>
      </c>
      <c r="BC463" s="214">
        <v>2680</v>
      </c>
      <c r="BD463" s="214">
        <v>1780</v>
      </c>
      <c r="BE463" s="214">
        <v>506</v>
      </c>
      <c r="BF463" s="214">
        <v>391</v>
      </c>
      <c r="BG463" s="214">
        <v>3</v>
      </c>
      <c r="BH463" s="268" t="s">
        <v>233</v>
      </c>
      <c r="BI463" s="268" t="s">
        <v>233</v>
      </c>
      <c r="BJ463" s="268" t="s">
        <v>233</v>
      </c>
      <c r="BK463" s="268" t="s">
        <v>233</v>
      </c>
      <c r="BL463" s="268" t="s">
        <v>233</v>
      </c>
      <c r="BM463" s="268" t="s">
        <v>233</v>
      </c>
      <c r="BN463" s="268" t="s">
        <v>233</v>
      </c>
      <c r="BO463" s="268" t="s">
        <v>233</v>
      </c>
      <c r="BP463" s="268" t="s">
        <v>233</v>
      </c>
      <c r="BQ463" s="268" t="s">
        <v>233</v>
      </c>
      <c r="BR463" s="268" t="s">
        <v>233</v>
      </c>
      <c r="BS463" s="268" t="s">
        <v>233</v>
      </c>
      <c r="BT463" s="268" t="s">
        <v>233</v>
      </c>
      <c r="BU463" s="268" t="s">
        <v>233</v>
      </c>
      <c r="BV463" s="214">
        <v>2586</v>
      </c>
      <c r="BW463" s="214">
        <v>93</v>
      </c>
      <c r="BX463" s="216">
        <v>1</v>
      </c>
      <c r="BY463" s="261" t="str">
        <f t="shared" si="22"/>
        <v>—</v>
      </c>
      <c r="BZ463" s="261" t="str">
        <f t="shared" si="23"/>
        <v>—</v>
      </c>
      <c r="CA463" s="267"/>
    </row>
    <row r="464" spans="1:79" s="260" customFormat="1" hidden="1" x14ac:dyDescent="0.25">
      <c r="A464" s="257" t="str">
        <f t="shared" si="21"/>
        <v>2019YukonRegistered psychiatric nurses</v>
      </c>
      <c r="B464" s="213">
        <v>2019</v>
      </c>
      <c r="C464" s="213"/>
      <c r="D464" s="213"/>
      <c r="E464" s="209" t="s">
        <v>24</v>
      </c>
      <c r="F464" s="209" t="s">
        <v>8</v>
      </c>
      <c r="G464" s="214">
        <v>8</v>
      </c>
      <c r="H464" s="268" t="s">
        <v>233</v>
      </c>
      <c r="I464" s="268" t="s">
        <v>233</v>
      </c>
      <c r="J464" s="268" t="s">
        <v>233</v>
      </c>
      <c r="K464" s="268" t="s">
        <v>233</v>
      </c>
      <c r="L464" s="268" t="s">
        <v>233</v>
      </c>
      <c r="M464" s="268" t="s">
        <v>233</v>
      </c>
      <c r="N464" s="268" t="s">
        <v>233</v>
      </c>
      <c r="O464" s="268" t="s">
        <v>233</v>
      </c>
      <c r="P464" s="268" t="s">
        <v>233</v>
      </c>
      <c r="Q464" s="268" t="s">
        <v>233</v>
      </c>
      <c r="R464" s="268" t="s">
        <v>233</v>
      </c>
      <c r="S464" s="268" t="s">
        <v>233</v>
      </c>
      <c r="T464" s="268" t="s">
        <v>233</v>
      </c>
      <c r="U464" s="268" t="s">
        <v>233</v>
      </c>
      <c r="V464" s="268" t="s">
        <v>233</v>
      </c>
      <c r="W464" s="268" t="s">
        <v>233</v>
      </c>
      <c r="X464" s="268" t="s">
        <v>233</v>
      </c>
      <c r="Y464" s="268" t="s">
        <v>233</v>
      </c>
      <c r="Z464" s="268" t="s">
        <v>233</v>
      </c>
      <c r="AA464" s="268" t="s">
        <v>233</v>
      </c>
      <c r="AB464" s="268" t="s">
        <v>233</v>
      </c>
      <c r="AC464" s="268" t="s">
        <v>233</v>
      </c>
      <c r="AD464" s="268" t="s">
        <v>233</v>
      </c>
      <c r="AE464" s="268" t="s">
        <v>233</v>
      </c>
      <c r="AF464" s="268" t="s">
        <v>233</v>
      </c>
      <c r="AG464" s="268" t="s">
        <v>233</v>
      </c>
      <c r="AH464" s="268" t="s">
        <v>233</v>
      </c>
      <c r="AI464" s="268" t="s">
        <v>233</v>
      </c>
      <c r="AJ464" s="268" t="s">
        <v>233</v>
      </c>
      <c r="AK464" s="268" t="s">
        <v>233</v>
      </c>
      <c r="AL464" s="268" t="s">
        <v>233</v>
      </c>
      <c r="AM464" s="268" t="s">
        <v>233</v>
      </c>
      <c r="AN464" s="268" t="s">
        <v>233</v>
      </c>
      <c r="AO464" s="214"/>
      <c r="AP464" s="214"/>
      <c r="AQ464" s="214"/>
      <c r="AR464" s="214"/>
      <c r="AS464" s="264"/>
      <c r="AT464" s="264"/>
      <c r="AU464" s="268" t="s">
        <v>233</v>
      </c>
      <c r="AV464" s="268" t="s">
        <v>233</v>
      </c>
      <c r="AW464" s="268" t="s">
        <v>233</v>
      </c>
      <c r="AX464" s="268" t="s">
        <v>233</v>
      </c>
      <c r="AY464" s="268" t="s">
        <v>233</v>
      </c>
      <c r="AZ464" s="268" t="s">
        <v>233</v>
      </c>
      <c r="BA464" s="268" t="s">
        <v>233</v>
      </c>
      <c r="BB464" s="268" t="s">
        <v>233</v>
      </c>
      <c r="BC464" s="268" t="s">
        <v>233</v>
      </c>
      <c r="BD464" s="268" t="s">
        <v>233</v>
      </c>
      <c r="BE464" s="268" t="s">
        <v>233</v>
      </c>
      <c r="BF464" s="268" t="s">
        <v>233</v>
      </c>
      <c r="BG464" s="268" t="s">
        <v>233</v>
      </c>
      <c r="BH464" s="268" t="s">
        <v>233</v>
      </c>
      <c r="BI464" s="268" t="s">
        <v>233</v>
      </c>
      <c r="BJ464" s="268" t="s">
        <v>233</v>
      </c>
      <c r="BK464" s="268" t="s">
        <v>233</v>
      </c>
      <c r="BL464" s="268" t="s">
        <v>233</v>
      </c>
      <c r="BM464" s="268" t="s">
        <v>233</v>
      </c>
      <c r="BN464" s="268" t="s">
        <v>233</v>
      </c>
      <c r="BO464" s="268" t="s">
        <v>233</v>
      </c>
      <c r="BP464" s="268" t="s">
        <v>233</v>
      </c>
      <c r="BQ464" s="268" t="s">
        <v>233</v>
      </c>
      <c r="BR464" s="268" t="s">
        <v>233</v>
      </c>
      <c r="BS464" s="268" t="s">
        <v>233</v>
      </c>
      <c r="BT464" s="268" t="s">
        <v>233</v>
      </c>
      <c r="BU464" s="268" t="s">
        <v>233</v>
      </c>
      <c r="BV464" s="268" t="s">
        <v>233</v>
      </c>
      <c r="BW464" s="268" t="s">
        <v>233</v>
      </c>
      <c r="BX464" s="278" t="s">
        <v>233</v>
      </c>
      <c r="BY464" s="261" t="str">
        <f t="shared" si="22"/>
        <v>—</v>
      </c>
      <c r="BZ464" s="261" t="str">
        <f t="shared" si="23"/>
        <v>—</v>
      </c>
      <c r="CA464" s="267"/>
    </row>
    <row r="465" spans="1:79" s="296" customFormat="1" x14ac:dyDescent="0.25">
      <c r="A465" s="257" t="str">
        <f t="shared" si="21"/>
        <v>2019Provinces/territories with available dataRegistered psychiatric nurses</v>
      </c>
      <c r="B465" s="213">
        <v>2019</v>
      </c>
      <c r="C465" s="213"/>
      <c r="D465" s="213"/>
      <c r="E465" s="297" t="s">
        <v>357</v>
      </c>
      <c r="F465" s="289" t="s">
        <v>8</v>
      </c>
      <c r="G465" s="290">
        <v>6050</v>
      </c>
      <c r="H465" s="291" t="s">
        <v>233</v>
      </c>
      <c r="I465" s="291" t="s">
        <v>233</v>
      </c>
      <c r="J465" s="291" t="s">
        <v>233</v>
      </c>
      <c r="K465" s="291" t="s">
        <v>233</v>
      </c>
      <c r="L465" s="291" t="s">
        <v>233</v>
      </c>
      <c r="M465" s="291" t="s">
        <v>233</v>
      </c>
      <c r="N465" s="291" t="s">
        <v>233</v>
      </c>
      <c r="O465" s="291" t="s">
        <v>233</v>
      </c>
      <c r="P465" s="291" t="s">
        <v>233</v>
      </c>
      <c r="Q465" s="291" t="s">
        <v>233</v>
      </c>
      <c r="R465" s="291" t="s">
        <v>233</v>
      </c>
      <c r="S465" s="291" t="s">
        <v>233</v>
      </c>
      <c r="T465" s="291" t="s">
        <v>233</v>
      </c>
      <c r="U465" s="291" t="s">
        <v>233</v>
      </c>
      <c r="V465" s="291" t="s">
        <v>233</v>
      </c>
      <c r="W465" s="290">
        <v>5668</v>
      </c>
      <c r="X465" s="292">
        <v>46</v>
      </c>
      <c r="Y465" s="290">
        <v>71</v>
      </c>
      <c r="Z465" s="290">
        <v>44</v>
      </c>
      <c r="AA465" s="292">
        <v>12</v>
      </c>
      <c r="AB465" s="290">
        <v>201</v>
      </c>
      <c r="AC465" s="290">
        <v>4887</v>
      </c>
      <c r="AD465" s="290">
        <v>1155</v>
      </c>
      <c r="AE465" s="292">
        <v>0</v>
      </c>
      <c r="AF465" s="294">
        <v>44.4</v>
      </c>
      <c r="AG465" s="290">
        <v>925</v>
      </c>
      <c r="AH465" s="290">
        <v>1469</v>
      </c>
      <c r="AI465" s="290">
        <v>1317</v>
      </c>
      <c r="AJ465" s="290">
        <v>1515</v>
      </c>
      <c r="AK465" s="290">
        <v>502</v>
      </c>
      <c r="AL465" s="290">
        <v>211</v>
      </c>
      <c r="AM465" s="290">
        <v>103</v>
      </c>
      <c r="AN465" s="292">
        <v>0</v>
      </c>
      <c r="AO465" s="214"/>
      <c r="AP465" s="214"/>
      <c r="AQ465" s="264"/>
      <c r="AR465" s="264"/>
      <c r="AS465" s="264"/>
      <c r="AT465" s="264"/>
      <c r="AU465" s="290">
        <v>3080</v>
      </c>
      <c r="AV465" s="290">
        <v>135</v>
      </c>
      <c r="AW465" s="292">
        <v>0</v>
      </c>
      <c r="AX465" s="290">
        <v>2710</v>
      </c>
      <c r="AY465" s="290">
        <v>993</v>
      </c>
      <c r="AZ465" s="290">
        <v>973</v>
      </c>
      <c r="BA465" s="290">
        <v>1217</v>
      </c>
      <c r="BB465" s="292">
        <v>148</v>
      </c>
      <c r="BC465" s="290">
        <v>5668</v>
      </c>
      <c r="BD465" s="290">
        <v>3390</v>
      </c>
      <c r="BE465" s="290">
        <v>1417</v>
      </c>
      <c r="BF465" s="290">
        <v>723</v>
      </c>
      <c r="BG465" s="290">
        <v>138</v>
      </c>
      <c r="BH465" s="298">
        <f>SUBTOTAL(9,BH460:BH463)</f>
        <v>0</v>
      </c>
      <c r="BI465" s="298">
        <f t="shared" ref="BI465:BP465" si="24">SUBTOTAL(9,BI460:BI463)</f>
        <v>0</v>
      </c>
      <c r="BJ465" s="298">
        <f t="shared" si="24"/>
        <v>0</v>
      </c>
      <c r="BK465" s="298">
        <f t="shared" si="24"/>
        <v>0</v>
      </c>
      <c r="BL465" s="298">
        <f t="shared" si="24"/>
        <v>0</v>
      </c>
      <c r="BM465" s="298">
        <f t="shared" si="24"/>
        <v>0</v>
      </c>
      <c r="BN465" s="298">
        <f t="shared" si="24"/>
        <v>0</v>
      </c>
      <c r="BO465" s="298">
        <f t="shared" si="24"/>
        <v>0</v>
      </c>
      <c r="BP465" s="298">
        <f t="shared" si="24"/>
        <v>0</v>
      </c>
      <c r="BQ465" s="298">
        <f>SUBTOTAL(9,BQ460:BQ463)</f>
        <v>0</v>
      </c>
      <c r="BR465" s="298">
        <f t="shared" ref="BR465:BS465" si="25">SUBTOTAL(9,BR460:BR463)</f>
        <v>0</v>
      </c>
      <c r="BS465" s="298">
        <f t="shared" si="25"/>
        <v>0</v>
      </c>
      <c r="BT465" s="298">
        <f>SUBTOTAL(9,BT460:BT463)</f>
        <v>0</v>
      </c>
      <c r="BU465" s="298">
        <f t="shared" ref="BU465" si="26">SUBTOTAL(9,BU460:BU463)</f>
        <v>0</v>
      </c>
      <c r="BV465" s="290">
        <v>4872</v>
      </c>
      <c r="BW465" s="290">
        <v>794</v>
      </c>
      <c r="BX465" s="299">
        <v>2</v>
      </c>
      <c r="BY465" s="261" t="str">
        <f>IF(H465="†", "†", IF(H465="—","—", H465/SUM(H465+J465)))</f>
        <v>—</v>
      </c>
      <c r="BZ465" s="261" t="str">
        <f>IF(I465="†", "†", IF(I465="—","—", I465/SUM(I465+K465)))</f>
        <v>—</v>
      </c>
      <c r="CA465" s="295"/>
    </row>
  </sheetData>
  <autoFilter ref="A5:CA464">
    <filterColumn colId="4">
      <filters>
        <filter val="Newfoundland and Labrador"/>
      </filters>
    </filterColumn>
    <filterColumn colId="5">
      <filters>
        <filter val="Registered nurses"/>
      </filters>
    </filterColumn>
  </autoFilter>
  <mergeCells count="1">
    <mergeCell ref="B3:K3"/>
  </mergeCells>
  <hyperlinks>
    <hyperlink ref="B2" location="'Table of contents'!A1" display="Back to Table of contents"/>
    <hyperlink ref="B4:G4" location="'Table 4 notes '!A1" display="Notes for this table are in the next tab, labelled Table 4 notes."/>
  </hyperlinks>
  <pageMargins left="0.75" right="0.75" top="0.75" bottom="0.75" header="0.3" footer="0.3"/>
  <pageSetup orientation="portrait" r:id="rId1"/>
  <headerFooter>
    <oddFooter>&amp;L&amp;"Arial,Regular"&amp;9© 2018 CIHI&amp;R&amp;"Arial,Regular"&amp;9&amp;P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T2469"/>
  <sheetViews>
    <sheetView showGridLines="0" zoomScaleNormal="100" workbookViewId="0">
      <pane ySplit="1" topLeftCell="A2" activePane="bottomLeft" state="frozen"/>
      <selection activeCell="J10" sqref="J10"/>
      <selection pane="bottomLeft"/>
    </sheetView>
  </sheetViews>
  <sheetFormatPr defaultRowHeight="15" x14ac:dyDescent="0.25"/>
  <cols>
    <col min="1" max="1" width="68.5" style="26" customWidth="1"/>
    <col min="3" max="7" width="9" style="8"/>
  </cols>
  <sheetData>
    <row r="1" spans="1:46" ht="40.5" customHeight="1" x14ac:dyDescent="0.2">
      <c r="A1" s="27" t="s">
        <v>186</v>
      </c>
      <c r="B1" s="23" t="s">
        <v>2</v>
      </c>
      <c r="C1" s="2" t="s">
        <v>1</v>
      </c>
      <c r="D1" s="2" t="s">
        <v>176</v>
      </c>
      <c r="E1" s="2" t="s">
        <v>27</v>
      </c>
      <c r="F1" s="2" t="s">
        <v>178</v>
      </c>
      <c r="G1" s="2" t="s">
        <v>28</v>
      </c>
      <c r="H1" s="2" t="s">
        <v>0</v>
      </c>
      <c r="I1" s="3" t="s">
        <v>4</v>
      </c>
      <c r="J1" s="3" t="s">
        <v>6</v>
      </c>
      <c r="K1" s="3" t="s">
        <v>29</v>
      </c>
      <c r="L1" s="4" t="s">
        <v>30</v>
      </c>
      <c r="M1" s="4" t="s">
        <v>31</v>
      </c>
      <c r="N1" s="4" t="s">
        <v>32</v>
      </c>
      <c r="O1" s="4" t="s">
        <v>33</v>
      </c>
      <c r="P1" s="4" t="s">
        <v>34</v>
      </c>
      <c r="Q1" s="4" t="s">
        <v>35</v>
      </c>
      <c r="R1" s="4" t="s">
        <v>36</v>
      </c>
      <c r="S1" s="4" t="s">
        <v>37</v>
      </c>
      <c r="T1" s="4" t="s">
        <v>38</v>
      </c>
      <c r="U1" s="4" t="s">
        <v>39</v>
      </c>
      <c r="V1" s="4" t="s">
        <v>40</v>
      </c>
      <c r="W1" s="3" t="s">
        <v>41</v>
      </c>
      <c r="X1" s="3" t="s">
        <v>42</v>
      </c>
      <c r="Y1" s="3" t="s">
        <v>43</v>
      </c>
      <c r="Z1" s="3" t="s">
        <v>44</v>
      </c>
      <c r="AA1" s="3" t="s">
        <v>45</v>
      </c>
      <c r="AB1" s="3" t="s">
        <v>46</v>
      </c>
      <c r="AC1" s="3" t="s">
        <v>47</v>
      </c>
      <c r="AD1" s="3" t="s">
        <v>48</v>
      </c>
      <c r="AE1" s="3" t="s">
        <v>50</v>
      </c>
      <c r="AF1" s="2" t="s">
        <v>51</v>
      </c>
      <c r="AG1" s="4" t="s">
        <v>52</v>
      </c>
      <c r="AH1" s="4" t="s">
        <v>53</v>
      </c>
      <c r="AI1" s="2" t="s">
        <v>194</v>
      </c>
      <c r="AJ1" s="2" t="s">
        <v>54</v>
      </c>
      <c r="AK1" s="2" t="s">
        <v>55</v>
      </c>
      <c r="AL1" s="2" t="s">
        <v>56</v>
      </c>
      <c r="AM1" s="2" t="s">
        <v>57</v>
      </c>
      <c r="AN1" s="2" t="s">
        <v>58</v>
      </c>
      <c r="AO1" s="2" t="s">
        <v>59</v>
      </c>
      <c r="AP1" s="2" t="s">
        <v>60</v>
      </c>
      <c r="AQ1" s="2" t="s">
        <v>61</v>
      </c>
      <c r="AR1" s="2" t="s">
        <v>62</v>
      </c>
      <c r="AS1" s="2" t="s">
        <v>63</v>
      </c>
      <c r="AT1" s="2" t="s">
        <v>64</v>
      </c>
    </row>
    <row r="2" spans="1:46" ht="57" x14ac:dyDescent="0.25">
      <c r="A2" s="26" t="str">
        <f>CONCATENATE(B2,C2,E2,G2)</f>
        <v>2009Licensed practical nursesNewfoundland and LabradorAll places of work</v>
      </c>
      <c r="B2" s="24">
        <v>2009</v>
      </c>
      <c r="C2" s="9" t="s">
        <v>3</v>
      </c>
      <c r="D2" s="9" t="s">
        <v>162</v>
      </c>
      <c r="E2" s="9" t="str">
        <f>TRIM(MID(D2,3,50))</f>
        <v>Newfoundland and Labrador</v>
      </c>
      <c r="F2" s="9" t="s">
        <v>179</v>
      </c>
      <c r="G2" s="9" t="s">
        <v>9</v>
      </c>
      <c r="H2" s="9">
        <v>2521</v>
      </c>
      <c r="I2" s="9">
        <v>2222</v>
      </c>
      <c r="J2" s="9">
        <v>299</v>
      </c>
      <c r="K2" s="9">
        <v>0</v>
      </c>
      <c r="L2" s="9">
        <v>48</v>
      </c>
      <c r="M2" s="9">
        <v>161</v>
      </c>
      <c r="N2" s="9">
        <v>231</v>
      </c>
      <c r="O2" s="9">
        <v>277</v>
      </c>
      <c r="P2" s="9">
        <v>382</v>
      </c>
      <c r="Q2" s="9">
        <v>500</v>
      </c>
      <c r="R2" s="9">
        <v>445</v>
      </c>
      <c r="S2" s="9">
        <v>309</v>
      </c>
      <c r="T2" s="9">
        <v>158</v>
      </c>
      <c r="U2" s="9">
        <v>9</v>
      </c>
      <c r="V2" s="9">
        <v>1</v>
      </c>
      <c r="W2" s="9">
        <v>0</v>
      </c>
      <c r="X2" s="9">
        <v>2493</v>
      </c>
      <c r="Y2" s="9">
        <v>1</v>
      </c>
      <c r="Z2" s="9">
        <v>27</v>
      </c>
      <c r="AA2" s="9">
        <v>754</v>
      </c>
      <c r="AB2" s="9">
        <v>728</v>
      </c>
      <c r="AC2" s="9">
        <v>472</v>
      </c>
      <c r="AD2" s="9">
        <v>567</v>
      </c>
      <c r="AE2" s="9">
        <v>0</v>
      </c>
      <c r="AF2" s="9">
        <v>1633</v>
      </c>
      <c r="AG2" s="9">
        <v>125</v>
      </c>
      <c r="AH2" s="9">
        <v>763</v>
      </c>
      <c r="AI2" s="9">
        <v>0</v>
      </c>
      <c r="AJ2" s="9">
        <v>2398</v>
      </c>
      <c r="AK2" s="9">
        <v>0</v>
      </c>
      <c r="AL2" s="9">
        <v>120</v>
      </c>
      <c r="AM2" s="9">
        <v>3</v>
      </c>
      <c r="AN2" s="9">
        <v>2482</v>
      </c>
      <c r="AO2" s="9">
        <v>7</v>
      </c>
      <c r="AP2" s="9">
        <v>3</v>
      </c>
      <c r="AQ2" s="9">
        <v>29</v>
      </c>
      <c r="AR2" s="9">
        <v>1359</v>
      </c>
      <c r="AS2" s="9">
        <v>1162</v>
      </c>
      <c r="AT2" s="10">
        <v>0</v>
      </c>
    </row>
    <row r="3" spans="1:46" ht="57" x14ac:dyDescent="0.25">
      <c r="A3" s="26" t="str">
        <f t="shared" ref="A3:A66" si="0">CONCATENATE(B3,C3,E3,G3)</f>
        <v>2009Licensed practical nursesNewfoundland and LabradorHospital</v>
      </c>
      <c r="B3" s="24">
        <v>2009</v>
      </c>
      <c r="C3" s="9" t="s">
        <v>3</v>
      </c>
      <c r="D3" s="9" t="s">
        <v>162</v>
      </c>
      <c r="E3" s="9" t="str">
        <f t="shared" ref="E3:E66" si="1">TRIM(MID(D3,3,50))</f>
        <v>Newfoundland and Labrador</v>
      </c>
      <c r="F3" s="9" t="s">
        <v>180</v>
      </c>
      <c r="G3" s="9" t="s">
        <v>10</v>
      </c>
      <c r="H3" s="9">
        <v>1117</v>
      </c>
      <c r="I3" s="9">
        <v>942</v>
      </c>
      <c r="J3" s="9">
        <v>175</v>
      </c>
      <c r="K3" s="9">
        <v>0</v>
      </c>
      <c r="L3" s="9">
        <v>26</v>
      </c>
      <c r="M3" s="9">
        <v>78</v>
      </c>
      <c r="N3" s="9">
        <v>100</v>
      </c>
      <c r="O3" s="9">
        <v>111</v>
      </c>
      <c r="P3" s="9">
        <v>150</v>
      </c>
      <c r="Q3" s="9">
        <v>203</v>
      </c>
      <c r="R3" s="9">
        <v>227</v>
      </c>
      <c r="S3" s="9">
        <v>141</v>
      </c>
      <c r="T3" s="9">
        <v>76</v>
      </c>
      <c r="U3" s="9">
        <v>4</v>
      </c>
      <c r="V3" s="9">
        <v>1</v>
      </c>
      <c r="W3" s="9">
        <v>0</v>
      </c>
      <c r="X3" s="9">
        <v>1106</v>
      </c>
      <c r="Y3" s="9">
        <v>1</v>
      </c>
      <c r="Z3" s="9">
        <v>10</v>
      </c>
      <c r="AA3" s="9">
        <v>360</v>
      </c>
      <c r="AB3" s="9">
        <v>240</v>
      </c>
      <c r="AC3" s="9">
        <v>209</v>
      </c>
      <c r="AD3" s="9">
        <v>308</v>
      </c>
      <c r="AE3" s="9">
        <v>0</v>
      </c>
      <c r="AF3" s="9">
        <v>698</v>
      </c>
      <c r="AG3" s="9">
        <v>48</v>
      </c>
      <c r="AH3" s="9">
        <v>371</v>
      </c>
      <c r="AI3" s="9">
        <v>0</v>
      </c>
      <c r="AJ3" s="9">
        <v>1020</v>
      </c>
      <c r="AK3" s="9">
        <v>0</v>
      </c>
      <c r="AL3" s="9">
        <v>96</v>
      </c>
      <c r="AM3" s="9">
        <v>1</v>
      </c>
      <c r="AN3" s="9">
        <v>1088</v>
      </c>
      <c r="AO3" s="9">
        <v>5</v>
      </c>
      <c r="AP3" s="9">
        <v>0</v>
      </c>
      <c r="AQ3" s="9">
        <v>24</v>
      </c>
      <c r="AR3" s="9">
        <v>624</v>
      </c>
      <c r="AS3" s="9">
        <v>493</v>
      </c>
      <c r="AT3" s="10">
        <v>0</v>
      </c>
    </row>
    <row r="4" spans="1:46" ht="57" x14ac:dyDescent="0.25">
      <c r="A4" s="26" t="str">
        <f t="shared" si="0"/>
        <v>2009Licensed practical nursesNewfoundland and LabradorCommunity health</v>
      </c>
      <c r="B4" s="24">
        <v>2009</v>
      </c>
      <c r="C4" s="9" t="s">
        <v>3</v>
      </c>
      <c r="D4" s="9" t="s">
        <v>162</v>
      </c>
      <c r="E4" s="9" t="str">
        <f t="shared" si="1"/>
        <v>Newfoundland and Labrador</v>
      </c>
      <c r="F4" s="9" t="s">
        <v>182</v>
      </c>
      <c r="G4" s="9" t="s">
        <v>11</v>
      </c>
      <c r="H4" s="9">
        <v>95</v>
      </c>
      <c r="I4" s="9">
        <v>91</v>
      </c>
      <c r="J4" s="9">
        <v>4</v>
      </c>
      <c r="K4" s="9">
        <v>0</v>
      </c>
      <c r="L4" s="9">
        <v>2</v>
      </c>
      <c r="M4" s="9">
        <v>7</v>
      </c>
      <c r="N4" s="9">
        <v>13</v>
      </c>
      <c r="O4" s="9">
        <v>16</v>
      </c>
      <c r="P4" s="9">
        <v>17</v>
      </c>
      <c r="Q4" s="9">
        <v>11</v>
      </c>
      <c r="R4" s="9">
        <v>13</v>
      </c>
      <c r="S4" s="9">
        <v>8</v>
      </c>
      <c r="T4" s="9">
        <v>8</v>
      </c>
      <c r="U4" s="9">
        <v>0</v>
      </c>
      <c r="V4" s="9">
        <v>0</v>
      </c>
      <c r="W4" s="9">
        <v>0</v>
      </c>
      <c r="X4" s="9">
        <v>94</v>
      </c>
      <c r="Y4" s="9">
        <v>0</v>
      </c>
      <c r="Z4" s="9">
        <v>1</v>
      </c>
      <c r="AA4" s="9">
        <v>49</v>
      </c>
      <c r="AB4" s="9">
        <v>21</v>
      </c>
      <c r="AC4" s="9">
        <v>5</v>
      </c>
      <c r="AD4" s="9">
        <v>20</v>
      </c>
      <c r="AE4" s="9">
        <v>0</v>
      </c>
      <c r="AF4" s="9">
        <v>45</v>
      </c>
      <c r="AG4" s="9">
        <v>7</v>
      </c>
      <c r="AH4" s="9">
        <v>43</v>
      </c>
      <c r="AI4" s="9">
        <v>0</v>
      </c>
      <c r="AJ4" s="9">
        <v>91</v>
      </c>
      <c r="AK4" s="9">
        <v>0</v>
      </c>
      <c r="AL4" s="9">
        <v>4</v>
      </c>
      <c r="AM4" s="9">
        <v>0</v>
      </c>
      <c r="AN4" s="9">
        <v>94</v>
      </c>
      <c r="AO4" s="9">
        <v>0</v>
      </c>
      <c r="AP4" s="9">
        <v>0</v>
      </c>
      <c r="AQ4" s="9">
        <v>1</v>
      </c>
      <c r="AR4" s="9">
        <v>29</v>
      </c>
      <c r="AS4" s="9">
        <v>66</v>
      </c>
      <c r="AT4" s="10">
        <v>0</v>
      </c>
    </row>
    <row r="5" spans="1:46" ht="57" x14ac:dyDescent="0.25">
      <c r="A5" s="26" t="str">
        <f t="shared" si="0"/>
        <v>2009Licensed practical nursesNewfoundland and LabradorNursing home/long-term care</v>
      </c>
      <c r="B5" s="24">
        <v>2009</v>
      </c>
      <c r="C5" s="9" t="s">
        <v>3</v>
      </c>
      <c r="D5" s="9" t="s">
        <v>162</v>
      </c>
      <c r="E5" s="9" t="str">
        <f t="shared" si="1"/>
        <v>Newfoundland and Labrador</v>
      </c>
      <c r="F5" s="9" t="s">
        <v>181</v>
      </c>
      <c r="G5" s="9" t="s">
        <v>12</v>
      </c>
      <c r="H5" s="9">
        <v>1278</v>
      </c>
      <c r="I5" s="9">
        <v>1160</v>
      </c>
      <c r="J5" s="9">
        <v>118</v>
      </c>
      <c r="K5" s="9">
        <v>0</v>
      </c>
      <c r="L5" s="9">
        <v>17</v>
      </c>
      <c r="M5" s="9">
        <v>74</v>
      </c>
      <c r="N5" s="9">
        <v>114</v>
      </c>
      <c r="O5" s="9">
        <v>146</v>
      </c>
      <c r="P5" s="9">
        <v>212</v>
      </c>
      <c r="Q5" s="9">
        <v>282</v>
      </c>
      <c r="R5" s="9">
        <v>201</v>
      </c>
      <c r="S5" s="9">
        <v>153</v>
      </c>
      <c r="T5" s="9">
        <v>74</v>
      </c>
      <c r="U5" s="9">
        <v>5</v>
      </c>
      <c r="V5" s="9">
        <v>0</v>
      </c>
      <c r="W5" s="9">
        <v>0</v>
      </c>
      <c r="X5" s="9">
        <v>1263</v>
      </c>
      <c r="Y5" s="9">
        <v>0</v>
      </c>
      <c r="Z5" s="9">
        <v>15</v>
      </c>
      <c r="AA5" s="9">
        <v>331</v>
      </c>
      <c r="AB5" s="9">
        <v>462</v>
      </c>
      <c r="AC5" s="9">
        <v>254</v>
      </c>
      <c r="AD5" s="9">
        <v>231</v>
      </c>
      <c r="AE5" s="9">
        <v>0</v>
      </c>
      <c r="AF5" s="9">
        <v>868</v>
      </c>
      <c r="AG5" s="9">
        <v>68</v>
      </c>
      <c r="AH5" s="9">
        <v>342</v>
      </c>
      <c r="AI5" s="9">
        <v>0</v>
      </c>
      <c r="AJ5" s="9">
        <v>1261</v>
      </c>
      <c r="AK5" s="9">
        <v>0</v>
      </c>
      <c r="AL5" s="9">
        <v>16</v>
      </c>
      <c r="AM5" s="9">
        <v>1</v>
      </c>
      <c r="AN5" s="9">
        <v>1274</v>
      </c>
      <c r="AO5" s="9">
        <v>1</v>
      </c>
      <c r="AP5" s="9">
        <v>0</v>
      </c>
      <c r="AQ5" s="9">
        <v>3</v>
      </c>
      <c r="AR5" s="9">
        <v>681</v>
      </c>
      <c r="AS5" s="9">
        <v>597</v>
      </c>
      <c r="AT5" s="10">
        <v>0</v>
      </c>
    </row>
    <row r="6" spans="1:46" ht="57" x14ac:dyDescent="0.25">
      <c r="A6" s="26" t="str">
        <f t="shared" si="0"/>
        <v>2009Licensed practical nursesNewfoundland and LabradorOther places of work</v>
      </c>
      <c r="B6" s="24">
        <v>2009</v>
      </c>
      <c r="C6" s="9" t="s">
        <v>3</v>
      </c>
      <c r="D6" s="9" t="s">
        <v>162</v>
      </c>
      <c r="E6" s="9" t="str">
        <f t="shared" si="1"/>
        <v>Newfoundland and Labrador</v>
      </c>
      <c r="F6" s="9" t="s">
        <v>183</v>
      </c>
      <c r="G6" s="9" t="s">
        <v>13</v>
      </c>
      <c r="H6" s="9">
        <v>30</v>
      </c>
      <c r="I6" s="9">
        <v>28</v>
      </c>
      <c r="J6" s="9">
        <v>2</v>
      </c>
      <c r="K6" s="9">
        <v>0</v>
      </c>
      <c r="L6" s="9">
        <v>3</v>
      </c>
      <c r="M6" s="9">
        <v>2</v>
      </c>
      <c r="N6" s="9">
        <v>4</v>
      </c>
      <c r="O6" s="9">
        <v>4</v>
      </c>
      <c r="P6" s="9">
        <v>3</v>
      </c>
      <c r="Q6" s="9">
        <v>4</v>
      </c>
      <c r="R6" s="9">
        <v>4</v>
      </c>
      <c r="S6" s="9">
        <v>6</v>
      </c>
      <c r="T6" s="9">
        <v>0</v>
      </c>
      <c r="U6" s="9">
        <v>0</v>
      </c>
      <c r="V6" s="9">
        <v>0</v>
      </c>
      <c r="W6" s="9">
        <v>0</v>
      </c>
      <c r="X6" s="9">
        <v>29</v>
      </c>
      <c r="Y6" s="9">
        <v>0</v>
      </c>
      <c r="Z6" s="9">
        <v>1</v>
      </c>
      <c r="AA6" s="9">
        <v>13</v>
      </c>
      <c r="AB6" s="9">
        <v>5</v>
      </c>
      <c r="AC6" s="9">
        <v>4</v>
      </c>
      <c r="AD6" s="9">
        <v>8</v>
      </c>
      <c r="AE6" s="9">
        <v>0</v>
      </c>
      <c r="AF6" s="9">
        <v>21</v>
      </c>
      <c r="AG6" s="9">
        <v>2</v>
      </c>
      <c r="AH6" s="9">
        <v>7</v>
      </c>
      <c r="AI6" s="9">
        <v>0</v>
      </c>
      <c r="AJ6" s="9">
        <v>26</v>
      </c>
      <c r="AK6" s="9">
        <v>0</v>
      </c>
      <c r="AL6" s="9">
        <v>4</v>
      </c>
      <c r="AM6" s="9">
        <v>0</v>
      </c>
      <c r="AN6" s="9">
        <v>26</v>
      </c>
      <c r="AO6" s="9">
        <v>1</v>
      </c>
      <c r="AP6" s="9">
        <v>3</v>
      </c>
      <c r="AQ6" s="9">
        <v>0</v>
      </c>
      <c r="AR6" s="9">
        <v>24</v>
      </c>
      <c r="AS6" s="9">
        <v>6</v>
      </c>
      <c r="AT6" s="10">
        <v>0</v>
      </c>
    </row>
    <row r="7" spans="1:46" ht="57" x14ac:dyDescent="0.25">
      <c r="A7" s="26" t="str">
        <f t="shared" si="0"/>
        <v>2009Licensed practical nursesNewfoundland and LabradorUnknown places of work</v>
      </c>
      <c r="B7" s="24">
        <v>2009</v>
      </c>
      <c r="C7" s="9" t="s">
        <v>3</v>
      </c>
      <c r="D7" s="9" t="s">
        <v>162</v>
      </c>
      <c r="E7" s="9" t="str">
        <f t="shared" si="1"/>
        <v>Newfoundland and Labrador</v>
      </c>
      <c r="F7" s="9" t="s">
        <v>184</v>
      </c>
      <c r="G7" s="9" t="s">
        <v>49</v>
      </c>
      <c r="H7" s="9">
        <v>1</v>
      </c>
      <c r="I7" s="9">
        <v>1</v>
      </c>
      <c r="J7" s="9">
        <v>0</v>
      </c>
      <c r="K7" s="9">
        <v>0</v>
      </c>
      <c r="L7" s="9">
        <v>0</v>
      </c>
      <c r="M7" s="9">
        <v>0</v>
      </c>
      <c r="N7" s="9">
        <v>0</v>
      </c>
      <c r="O7" s="9">
        <v>0</v>
      </c>
      <c r="P7" s="9">
        <v>0</v>
      </c>
      <c r="Q7" s="9">
        <v>0</v>
      </c>
      <c r="R7" s="9">
        <v>0</v>
      </c>
      <c r="S7" s="9">
        <v>1</v>
      </c>
      <c r="T7" s="9">
        <v>0</v>
      </c>
      <c r="U7" s="9">
        <v>0</v>
      </c>
      <c r="V7" s="9">
        <v>0</v>
      </c>
      <c r="W7" s="9">
        <v>0</v>
      </c>
      <c r="X7" s="9">
        <v>1</v>
      </c>
      <c r="Y7" s="9">
        <v>0</v>
      </c>
      <c r="Z7" s="9">
        <v>0</v>
      </c>
      <c r="AA7" s="9">
        <v>1</v>
      </c>
      <c r="AB7" s="9">
        <v>0</v>
      </c>
      <c r="AC7" s="9">
        <v>0</v>
      </c>
      <c r="AD7" s="9">
        <v>0</v>
      </c>
      <c r="AE7" s="9">
        <v>0</v>
      </c>
      <c r="AF7" s="9">
        <v>1</v>
      </c>
      <c r="AG7" s="9">
        <v>0</v>
      </c>
      <c r="AH7" s="9">
        <v>0</v>
      </c>
      <c r="AI7" s="9">
        <v>0</v>
      </c>
      <c r="AJ7" s="9">
        <v>0</v>
      </c>
      <c r="AK7" s="9">
        <v>0</v>
      </c>
      <c r="AL7" s="9">
        <v>0</v>
      </c>
      <c r="AM7" s="9">
        <v>1</v>
      </c>
      <c r="AN7" s="9">
        <v>0</v>
      </c>
      <c r="AO7" s="9">
        <v>0</v>
      </c>
      <c r="AP7" s="9">
        <v>0</v>
      </c>
      <c r="AQ7" s="9">
        <v>1</v>
      </c>
      <c r="AR7" s="9">
        <v>1</v>
      </c>
      <c r="AS7" s="9">
        <v>0</v>
      </c>
      <c r="AT7" s="10">
        <v>0</v>
      </c>
    </row>
    <row r="8" spans="1:46" ht="42.75" x14ac:dyDescent="0.25">
      <c r="A8" s="26" t="str">
        <f t="shared" si="0"/>
        <v>2009Licensed practical nursesPrince Edward IslandAll places of work</v>
      </c>
      <c r="B8" s="24">
        <v>2009</v>
      </c>
      <c r="C8" s="9" t="s">
        <v>3</v>
      </c>
      <c r="D8" s="9" t="s">
        <v>163</v>
      </c>
      <c r="E8" s="9" t="str">
        <f t="shared" si="1"/>
        <v>Prince Edward Island</v>
      </c>
      <c r="F8" s="9" t="s">
        <v>179</v>
      </c>
      <c r="G8" s="9" t="s">
        <v>9</v>
      </c>
      <c r="H8" s="9">
        <v>665</v>
      </c>
      <c r="I8" s="9">
        <v>607</v>
      </c>
      <c r="J8" s="9">
        <v>58</v>
      </c>
      <c r="K8" s="9">
        <v>0</v>
      </c>
      <c r="L8" s="9">
        <v>17</v>
      </c>
      <c r="M8" s="9">
        <v>40</v>
      </c>
      <c r="N8" s="9">
        <v>58</v>
      </c>
      <c r="O8" s="9">
        <v>48</v>
      </c>
      <c r="P8" s="9">
        <v>111</v>
      </c>
      <c r="Q8" s="9">
        <v>109</v>
      </c>
      <c r="R8" s="9">
        <v>118</v>
      </c>
      <c r="S8" s="9">
        <v>97</v>
      </c>
      <c r="T8" s="9">
        <v>53</v>
      </c>
      <c r="U8" s="9">
        <v>12</v>
      </c>
      <c r="V8" s="9">
        <v>2</v>
      </c>
      <c r="W8" s="9">
        <v>0</v>
      </c>
      <c r="X8" s="9">
        <v>663</v>
      </c>
      <c r="Y8" s="9">
        <v>1</v>
      </c>
      <c r="Z8" s="9">
        <v>1</v>
      </c>
      <c r="AA8" s="9">
        <v>222</v>
      </c>
      <c r="AB8" s="9">
        <v>166</v>
      </c>
      <c r="AC8" s="9">
        <v>131</v>
      </c>
      <c r="AD8" s="9">
        <v>146</v>
      </c>
      <c r="AE8" s="9">
        <v>0</v>
      </c>
      <c r="AF8" s="9">
        <v>261</v>
      </c>
      <c r="AG8" s="9">
        <v>249</v>
      </c>
      <c r="AH8" s="9">
        <v>155</v>
      </c>
      <c r="AI8" s="9">
        <v>0</v>
      </c>
      <c r="AJ8" s="9">
        <v>606</v>
      </c>
      <c r="AK8" s="9">
        <v>8</v>
      </c>
      <c r="AL8" s="9">
        <v>49</v>
      </c>
      <c r="AM8" s="9">
        <v>2</v>
      </c>
      <c r="AN8" s="9">
        <v>645</v>
      </c>
      <c r="AO8" s="9">
        <v>5</v>
      </c>
      <c r="AP8" s="9">
        <v>1</v>
      </c>
      <c r="AQ8" s="9">
        <v>14</v>
      </c>
      <c r="AR8" s="9">
        <v>515</v>
      </c>
      <c r="AS8" s="9">
        <v>150</v>
      </c>
      <c r="AT8" s="10">
        <v>0</v>
      </c>
    </row>
    <row r="9" spans="1:46" ht="42.75" x14ac:dyDescent="0.25">
      <c r="A9" s="26" t="str">
        <f t="shared" si="0"/>
        <v>2009Licensed practical nursesPrince Edward IslandHospital</v>
      </c>
      <c r="B9" s="24">
        <v>2009</v>
      </c>
      <c r="C9" s="9" t="s">
        <v>3</v>
      </c>
      <c r="D9" s="9" t="s">
        <v>163</v>
      </c>
      <c r="E9" s="9" t="str">
        <f t="shared" si="1"/>
        <v>Prince Edward Island</v>
      </c>
      <c r="F9" s="9" t="s">
        <v>180</v>
      </c>
      <c r="G9" s="9" t="s">
        <v>10</v>
      </c>
      <c r="H9" s="9">
        <v>322</v>
      </c>
      <c r="I9" s="9">
        <v>276</v>
      </c>
      <c r="J9" s="9">
        <v>46</v>
      </c>
      <c r="K9" s="9">
        <v>0</v>
      </c>
      <c r="L9" s="9">
        <v>11</v>
      </c>
      <c r="M9" s="9">
        <v>22</v>
      </c>
      <c r="N9" s="9">
        <v>30</v>
      </c>
      <c r="O9" s="9">
        <v>17</v>
      </c>
      <c r="P9" s="9">
        <v>48</v>
      </c>
      <c r="Q9" s="9">
        <v>49</v>
      </c>
      <c r="R9" s="9">
        <v>59</v>
      </c>
      <c r="S9" s="9">
        <v>51</v>
      </c>
      <c r="T9" s="9">
        <v>29</v>
      </c>
      <c r="U9" s="9">
        <v>5</v>
      </c>
      <c r="V9" s="9">
        <v>1</v>
      </c>
      <c r="W9" s="9">
        <v>0</v>
      </c>
      <c r="X9" s="9">
        <v>320</v>
      </c>
      <c r="Y9" s="9">
        <v>1</v>
      </c>
      <c r="Z9" s="9">
        <v>1</v>
      </c>
      <c r="AA9" s="9">
        <v>125</v>
      </c>
      <c r="AB9" s="9">
        <v>61</v>
      </c>
      <c r="AC9" s="9">
        <v>58</v>
      </c>
      <c r="AD9" s="9">
        <v>78</v>
      </c>
      <c r="AE9" s="9">
        <v>0</v>
      </c>
      <c r="AF9" s="9">
        <v>117</v>
      </c>
      <c r="AG9" s="9">
        <v>99</v>
      </c>
      <c r="AH9" s="9">
        <v>106</v>
      </c>
      <c r="AI9" s="9">
        <v>0</v>
      </c>
      <c r="AJ9" s="9">
        <v>294</v>
      </c>
      <c r="AK9" s="9">
        <v>2</v>
      </c>
      <c r="AL9" s="9">
        <v>25</v>
      </c>
      <c r="AM9" s="9">
        <v>1</v>
      </c>
      <c r="AN9" s="9">
        <v>313</v>
      </c>
      <c r="AO9" s="9">
        <v>1</v>
      </c>
      <c r="AP9" s="9">
        <v>0</v>
      </c>
      <c r="AQ9" s="9">
        <v>8</v>
      </c>
      <c r="AR9" s="9">
        <v>247</v>
      </c>
      <c r="AS9" s="9">
        <v>75</v>
      </c>
      <c r="AT9" s="10">
        <v>0</v>
      </c>
    </row>
    <row r="10" spans="1:46" ht="42.75" x14ac:dyDescent="0.25">
      <c r="A10" s="26" t="str">
        <f t="shared" si="0"/>
        <v>2009Licensed practical nursesPrince Edward IslandCommunity health</v>
      </c>
      <c r="B10" s="24">
        <v>2009</v>
      </c>
      <c r="C10" s="9" t="s">
        <v>3</v>
      </c>
      <c r="D10" s="9" t="s">
        <v>163</v>
      </c>
      <c r="E10" s="9" t="str">
        <f t="shared" si="1"/>
        <v>Prince Edward Island</v>
      </c>
      <c r="F10" s="9" t="s">
        <v>182</v>
      </c>
      <c r="G10" s="9" t="s">
        <v>11</v>
      </c>
      <c r="H10" s="9">
        <v>87</v>
      </c>
      <c r="I10" s="9">
        <v>85</v>
      </c>
      <c r="J10" s="9">
        <v>2</v>
      </c>
      <c r="K10" s="9">
        <v>0</v>
      </c>
      <c r="L10" s="9">
        <v>0</v>
      </c>
      <c r="M10" s="9">
        <v>4</v>
      </c>
      <c r="N10" s="9">
        <v>8</v>
      </c>
      <c r="O10" s="9">
        <v>6</v>
      </c>
      <c r="P10" s="9">
        <v>13</v>
      </c>
      <c r="Q10" s="9">
        <v>12</v>
      </c>
      <c r="R10" s="9">
        <v>22</v>
      </c>
      <c r="S10" s="9">
        <v>15</v>
      </c>
      <c r="T10" s="9">
        <v>4</v>
      </c>
      <c r="U10" s="9">
        <v>2</v>
      </c>
      <c r="V10" s="9">
        <v>1</v>
      </c>
      <c r="W10" s="9">
        <v>0</v>
      </c>
      <c r="X10" s="9">
        <v>87</v>
      </c>
      <c r="Y10" s="9">
        <v>0</v>
      </c>
      <c r="Z10" s="9">
        <v>0</v>
      </c>
      <c r="AA10" s="9">
        <v>25</v>
      </c>
      <c r="AB10" s="9">
        <v>18</v>
      </c>
      <c r="AC10" s="9">
        <v>21</v>
      </c>
      <c r="AD10" s="9">
        <v>23</v>
      </c>
      <c r="AE10" s="9">
        <v>0</v>
      </c>
      <c r="AF10" s="9">
        <v>50</v>
      </c>
      <c r="AG10" s="9">
        <v>22</v>
      </c>
      <c r="AH10" s="9">
        <v>15</v>
      </c>
      <c r="AI10" s="9">
        <v>0</v>
      </c>
      <c r="AJ10" s="9">
        <v>67</v>
      </c>
      <c r="AK10" s="9">
        <v>2</v>
      </c>
      <c r="AL10" s="9">
        <v>17</v>
      </c>
      <c r="AM10" s="9">
        <v>1</v>
      </c>
      <c r="AN10" s="9">
        <v>81</v>
      </c>
      <c r="AO10" s="9">
        <v>0</v>
      </c>
      <c r="AP10" s="9">
        <v>0</v>
      </c>
      <c r="AQ10" s="9">
        <v>6</v>
      </c>
      <c r="AR10" s="9">
        <v>65</v>
      </c>
      <c r="AS10" s="9">
        <v>22</v>
      </c>
      <c r="AT10" s="10">
        <v>0</v>
      </c>
    </row>
    <row r="11" spans="1:46" ht="57" x14ac:dyDescent="0.25">
      <c r="A11" s="26" t="str">
        <f t="shared" si="0"/>
        <v>2009Licensed practical nursesPrince Edward IslandNursing home/long-term care</v>
      </c>
      <c r="B11" s="24">
        <v>2009</v>
      </c>
      <c r="C11" s="9" t="s">
        <v>3</v>
      </c>
      <c r="D11" s="9" t="s">
        <v>163</v>
      </c>
      <c r="E11" s="9" t="str">
        <f t="shared" si="1"/>
        <v>Prince Edward Island</v>
      </c>
      <c r="F11" s="9" t="s">
        <v>181</v>
      </c>
      <c r="G11" s="9" t="s">
        <v>12</v>
      </c>
      <c r="H11" s="9">
        <v>245</v>
      </c>
      <c r="I11" s="9">
        <v>236</v>
      </c>
      <c r="J11" s="9">
        <v>9</v>
      </c>
      <c r="K11" s="9">
        <v>0</v>
      </c>
      <c r="L11" s="9">
        <v>6</v>
      </c>
      <c r="M11" s="9">
        <v>13</v>
      </c>
      <c r="N11" s="9">
        <v>18</v>
      </c>
      <c r="O11" s="9">
        <v>24</v>
      </c>
      <c r="P11" s="9">
        <v>49</v>
      </c>
      <c r="Q11" s="9">
        <v>47</v>
      </c>
      <c r="R11" s="9">
        <v>36</v>
      </c>
      <c r="S11" s="9">
        <v>29</v>
      </c>
      <c r="T11" s="9">
        <v>19</v>
      </c>
      <c r="U11" s="9">
        <v>4</v>
      </c>
      <c r="V11" s="9">
        <v>0</v>
      </c>
      <c r="W11" s="9">
        <v>0</v>
      </c>
      <c r="X11" s="9">
        <v>245</v>
      </c>
      <c r="Y11" s="9">
        <v>0</v>
      </c>
      <c r="Z11" s="9">
        <v>0</v>
      </c>
      <c r="AA11" s="9">
        <v>70</v>
      </c>
      <c r="AB11" s="9">
        <v>84</v>
      </c>
      <c r="AC11" s="9">
        <v>48</v>
      </c>
      <c r="AD11" s="9">
        <v>43</v>
      </c>
      <c r="AE11" s="9">
        <v>0</v>
      </c>
      <c r="AF11" s="9">
        <v>88</v>
      </c>
      <c r="AG11" s="9">
        <v>125</v>
      </c>
      <c r="AH11" s="9">
        <v>32</v>
      </c>
      <c r="AI11" s="9">
        <v>0</v>
      </c>
      <c r="AJ11" s="9">
        <v>240</v>
      </c>
      <c r="AK11" s="9">
        <v>4</v>
      </c>
      <c r="AL11" s="9">
        <v>1</v>
      </c>
      <c r="AM11" s="9">
        <v>0</v>
      </c>
      <c r="AN11" s="9">
        <v>243</v>
      </c>
      <c r="AO11" s="9">
        <v>2</v>
      </c>
      <c r="AP11" s="9">
        <v>0</v>
      </c>
      <c r="AQ11" s="9">
        <v>0</v>
      </c>
      <c r="AR11" s="9">
        <v>193</v>
      </c>
      <c r="AS11" s="9">
        <v>52</v>
      </c>
      <c r="AT11" s="10">
        <v>0</v>
      </c>
    </row>
    <row r="12" spans="1:46" ht="42.75" x14ac:dyDescent="0.25">
      <c r="A12" s="26" t="str">
        <f t="shared" si="0"/>
        <v>2009Licensed practical nursesPrince Edward IslandOther places of work</v>
      </c>
      <c r="B12" s="24">
        <v>2009</v>
      </c>
      <c r="C12" s="9" t="s">
        <v>3</v>
      </c>
      <c r="D12" s="9" t="s">
        <v>163</v>
      </c>
      <c r="E12" s="9" t="str">
        <f t="shared" si="1"/>
        <v>Prince Edward Island</v>
      </c>
      <c r="F12" s="9" t="s">
        <v>183</v>
      </c>
      <c r="G12" s="9" t="s">
        <v>13</v>
      </c>
      <c r="H12" s="9">
        <v>11</v>
      </c>
      <c r="I12" s="9">
        <v>10</v>
      </c>
      <c r="J12" s="9">
        <v>1</v>
      </c>
      <c r="K12" s="9">
        <v>0</v>
      </c>
      <c r="L12" s="9">
        <v>0</v>
      </c>
      <c r="M12" s="9">
        <v>1</v>
      </c>
      <c r="N12" s="9">
        <v>2</v>
      </c>
      <c r="O12" s="9">
        <v>1</v>
      </c>
      <c r="P12" s="9">
        <v>1</v>
      </c>
      <c r="Q12" s="9">
        <v>1</v>
      </c>
      <c r="R12" s="9">
        <v>1</v>
      </c>
      <c r="S12" s="9">
        <v>2</v>
      </c>
      <c r="T12" s="9">
        <v>1</v>
      </c>
      <c r="U12" s="9">
        <v>1</v>
      </c>
      <c r="V12" s="9">
        <v>0</v>
      </c>
      <c r="W12" s="9">
        <v>0</v>
      </c>
      <c r="X12" s="9">
        <v>11</v>
      </c>
      <c r="Y12" s="9">
        <v>0</v>
      </c>
      <c r="Z12" s="9">
        <v>0</v>
      </c>
      <c r="AA12" s="9">
        <v>2</v>
      </c>
      <c r="AB12" s="9">
        <v>3</v>
      </c>
      <c r="AC12" s="9">
        <v>4</v>
      </c>
      <c r="AD12" s="9">
        <v>2</v>
      </c>
      <c r="AE12" s="9">
        <v>0</v>
      </c>
      <c r="AF12" s="9">
        <v>6</v>
      </c>
      <c r="AG12" s="9">
        <v>3</v>
      </c>
      <c r="AH12" s="9">
        <v>2</v>
      </c>
      <c r="AI12" s="9">
        <v>0</v>
      </c>
      <c r="AJ12" s="9">
        <v>5</v>
      </c>
      <c r="AK12" s="9">
        <v>0</v>
      </c>
      <c r="AL12" s="9">
        <v>6</v>
      </c>
      <c r="AM12" s="9">
        <v>0</v>
      </c>
      <c r="AN12" s="9">
        <v>8</v>
      </c>
      <c r="AO12" s="9">
        <v>2</v>
      </c>
      <c r="AP12" s="9">
        <v>1</v>
      </c>
      <c r="AQ12" s="9">
        <v>0</v>
      </c>
      <c r="AR12" s="9">
        <v>10</v>
      </c>
      <c r="AS12" s="9">
        <v>1</v>
      </c>
      <c r="AT12" s="10">
        <v>0</v>
      </c>
    </row>
    <row r="13" spans="1:46" ht="42.75" x14ac:dyDescent="0.25">
      <c r="A13" s="26" t="str">
        <f t="shared" si="0"/>
        <v>2009Licensed practical nursesNova ScotiaAll places of work</v>
      </c>
      <c r="B13" s="24">
        <v>2009</v>
      </c>
      <c r="C13" s="9" t="s">
        <v>3</v>
      </c>
      <c r="D13" s="9" t="s">
        <v>164</v>
      </c>
      <c r="E13" s="9" t="str">
        <f t="shared" si="1"/>
        <v>Nova Scotia</v>
      </c>
      <c r="F13" s="9" t="s">
        <v>179</v>
      </c>
      <c r="G13" s="9" t="s">
        <v>9</v>
      </c>
      <c r="H13" s="9">
        <v>3357</v>
      </c>
      <c r="I13" s="9">
        <v>3187</v>
      </c>
      <c r="J13" s="9">
        <v>170</v>
      </c>
      <c r="K13" s="9">
        <v>0</v>
      </c>
      <c r="L13" s="9">
        <v>94</v>
      </c>
      <c r="M13" s="9">
        <v>217</v>
      </c>
      <c r="N13" s="9">
        <v>337</v>
      </c>
      <c r="O13" s="9">
        <v>445</v>
      </c>
      <c r="P13" s="9">
        <v>479</v>
      </c>
      <c r="Q13" s="9">
        <v>558</v>
      </c>
      <c r="R13" s="9">
        <v>555</v>
      </c>
      <c r="S13" s="9">
        <v>385</v>
      </c>
      <c r="T13" s="9">
        <v>232</v>
      </c>
      <c r="U13" s="9">
        <v>50</v>
      </c>
      <c r="V13" s="9">
        <v>5</v>
      </c>
      <c r="W13" s="9">
        <v>0</v>
      </c>
      <c r="X13" s="9">
        <v>3344</v>
      </c>
      <c r="Y13" s="9">
        <v>12</v>
      </c>
      <c r="Z13" s="9">
        <v>1</v>
      </c>
      <c r="AA13" s="9">
        <v>1067</v>
      </c>
      <c r="AB13" s="9">
        <v>826</v>
      </c>
      <c r="AC13" s="9">
        <v>733</v>
      </c>
      <c r="AD13" s="9">
        <v>731</v>
      </c>
      <c r="AE13" s="9">
        <v>0</v>
      </c>
      <c r="AF13" s="9">
        <v>1780</v>
      </c>
      <c r="AG13" s="9">
        <v>1024</v>
      </c>
      <c r="AH13" s="9">
        <v>551</v>
      </c>
      <c r="AI13" s="9">
        <v>2</v>
      </c>
      <c r="AJ13" s="9">
        <v>3086</v>
      </c>
      <c r="AK13" s="9">
        <v>85</v>
      </c>
      <c r="AL13" s="9">
        <v>155</v>
      </c>
      <c r="AM13" s="9">
        <v>31</v>
      </c>
      <c r="AN13" s="9">
        <v>3284</v>
      </c>
      <c r="AO13" s="9">
        <v>18</v>
      </c>
      <c r="AP13" s="9">
        <v>24</v>
      </c>
      <c r="AQ13" s="9">
        <v>31</v>
      </c>
      <c r="AR13" s="9">
        <v>2179</v>
      </c>
      <c r="AS13" s="9">
        <v>1177</v>
      </c>
      <c r="AT13" s="10">
        <v>1</v>
      </c>
    </row>
    <row r="14" spans="1:46" ht="42.75" x14ac:dyDescent="0.25">
      <c r="A14" s="26" t="str">
        <f t="shared" si="0"/>
        <v>2009Licensed practical nursesNova ScotiaHospital</v>
      </c>
      <c r="B14" s="24">
        <v>2009</v>
      </c>
      <c r="C14" s="9" t="s">
        <v>3</v>
      </c>
      <c r="D14" s="9" t="s">
        <v>164</v>
      </c>
      <c r="E14" s="9" t="str">
        <f t="shared" si="1"/>
        <v>Nova Scotia</v>
      </c>
      <c r="F14" s="9" t="s">
        <v>180</v>
      </c>
      <c r="G14" s="9" t="s">
        <v>10</v>
      </c>
      <c r="H14" s="9">
        <v>1579</v>
      </c>
      <c r="I14" s="9">
        <v>1489</v>
      </c>
      <c r="J14" s="9">
        <v>90</v>
      </c>
      <c r="K14" s="9">
        <v>0</v>
      </c>
      <c r="L14" s="9">
        <v>55</v>
      </c>
      <c r="M14" s="9">
        <v>112</v>
      </c>
      <c r="N14" s="9">
        <v>153</v>
      </c>
      <c r="O14" s="9">
        <v>199</v>
      </c>
      <c r="P14" s="9">
        <v>203</v>
      </c>
      <c r="Q14" s="9">
        <v>254</v>
      </c>
      <c r="R14" s="9">
        <v>288</v>
      </c>
      <c r="S14" s="9">
        <v>195</v>
      </c>
      <c r="T14" s="9">
        <v>100</v>
      </c>
      <c r="U14" s="9">
        <v>18</v>
      </c>
      <c r="V14" s="9">
        <v>2</v>
      </c>
      <c r="W14" s="9">
        <v>0</v>
      </c>
      <c r="X14" s="9">
        <v>1577</v>
      </c>
      <c r="Y14" s="9">
        <v>2</v>
      </c>
      <c r="Z14" s="9">
        <v>0</v>
      </c>
      <c r="AA14" s="9">
        <v>528</v>
      </c>
      <c r="AB14" s="9">
        <v>330</v>
      </c>
      <c r="AC14" s="9">
        <v>339</v>
      </c>
      <c r="AD14" s="9">
        <v>382</v>
      </c>
      <c r="AE14" s="9">
        <v>0</v>
      </c>
      <c r="AF14" s="9">
        <v>906</v>
      </c>
      <c r="AG14" s="9">
        <v>383</v>
      </c>
      <c r="AH14" s="9">
        <v>290</v>
      </c>
      <c r="AI14" s="9">
        <v>0</v>
      </c>
      <c r="AJ14" s="9">
        <v>1508</v>
      </c>
      <c r="AK14" s="9">
        <v>10</v>
      </c>
      <c r="AL14" s="9">
        <v>61</v>
      </c>
      <c r="AM14" s="9">
        <v>0</v>
      </c>
      <c r="AN14" s="9">
        <v>1574</v>
      </c>
      <c r="AO14" s="9">
        <v>2</v>
      </c>
      <c r="AP14" s="9">
        <v>3</v>
      </c>
      <c r="AQ14" s="9">
        <v>0</v>
      </c>
      <c r="AR14" s="9">
        <v>1010</v>
      </c>
      <c r="AS14" s="9">
        <v>568</v>
      </c>
      <c r="AT14" s="10">
        <v>1</v>
      </c>
    </row>
    <row r="15" spans="1:46" ht="42.75" x14ac:dyDescent="0.25">
      <c r="A15" s="26" t="str">
        <f t="shared" si="0"/>
        <v>2009Licensed practical nursesNova ScotiaCommunity health</v>
      </c>
      <c r="B15" s="24">
        <v>2009</v>
      </c>
      <c r="C15" s="9" t="s">
        <v>3</v>
      </c>
      <c r="D15" s="9" t="s">
        <v>164</v>
      </c>
      <c r="E15" s="9" t="str">
        <f t="shared" si="1"/>
        <v>Nova Scotia</v>
      </c>
      <c r="F15" s="9" t="s">
        <v>182</v>
      </c>
      <c r="G15" s="9" t="s">
        <v>11</v>
      </c>
      <c r="H15" s="9">
        <v>397</v>
      </c>
      <c r="I15" s="9">
        <v>383</v>
      </c>
      <c r="J15" s="9">
        <v>14</v>
      </c>
      <c r="K15" s="9">
        <v>0</v>
      </c>
      <c r="L15" s="9">
        <v>1</v>
      </c>
      <c r="M15" s="9">
        <v>15</v>
      </c>
      <c r="N15" s="9">
        <v>33</v>
      </c>
      <c r="O15" s="9">
        <v>75</v>
      </c>
      <c r="P15" s="9">
        <v>75</v>
      </c>
      <c r="Q15" s="9">
        <v>67</v>
      </c>
      <c r="R15" s="9">
        <v>52</v>
      </c>
      <c r="S15" s="9">
        <v>39</v>
      </c>
      <c r="T15" s="9">
        <v>32</v>
      </c>
      <c r="U15" s="9">
        <v>8</v>
      </c>
      <c r="V15" s="9">
        <v>0</v>
      </c>
      <c r="W15" s="9">
        <v>0</v>
      </c>
      <c r="X15" s="9">
        <v>396</v>
      </c>
      <c r="Y15" s="9">
        <v>1</v>
      </c>
      <c r="Z15" s="9">
        <v>0</v>
      </c>
      <c r="AA15" s="9">
        <v>114</v>
      </c>
      <c r="AB15" s="9">
        <v>121</v>
      </c>
      <c r="AC15" s="9">
        <v>90</v>
      </c>
      <c r="AD15" s="9">
        <v>72</v>
      </c>
      <c r="AE15" s="9">
        <v>0</v>
      </c>
      <c r="AF15" s="9">
        <v>168</v>
      </c>
      <c r="AG15" s="9">
        <v>199</v>
      </c>
      <c r="AH15" s="9">
        <v>30</v>
      </c>
      <c r="AI15" s="9">
        <v>0</v>
      </c>
      <c r="AJ15" s="9">
        <v>378</v>
      </c>
      <c r="AK15" s="9">
        <v>4</v>
      </c>
      <c r="AL15" s="9">
        <v>15</v>
      </c>
      <c r="AM15" s="9">
        <v>0</v>
      </c>
      <c r="AN15" s="9">
        <v>389</v>
      </c>
      <c r="AO15" s="9">
        <v>5</v>
      </c>
      <c r="AP15" s="9">
        <v>3</v>
      </c>
      <c r="AQ15" s="9">
        <v>0</v>
      </c>
      <c r="AR15" s="9">
        <v>259</v>
      </c>
      <c r="AS15" s="9">
        <v>138</v>
      </c>
      <c r="AT15" s="10">
        <v>0</v>
      </c>
    </row>
    <row r="16" spans="1:46" ht="57" x14ac:dyDescent="0.25">
      <c r="A16" s="26" t="str">
        <f t="shared" si="0"/>
        <v>2009Licensed practical nursesNova ScotiaNursing home/long-term care</v>
      </c>
      <c r="B16" s="24">
        <v>2009</v>
      </c>
      <c r="C16" s="9" t="s">
        <v>3</v>
      </c>
      <c r="D16" s="9" t="s">
        <v>164</v>
      </c>
      <c r="E16" s="9" t="str">
        <f t="shared" si="1"/>
        <v>Nova Scotia</v>
      </c>
      <c r="F16" s="9" t="s">
        <v>181</v>
      </c>
      <c r="G16" s="9" t="s">
        <v>12</v>
      </c>
      <c r="H16" s="9">
        <v>1204</v>
      </c>
      <c r="I16" s="9">
        <v>1154</v>
      </c>
      <c r="J16" s="9">
        <v>50</v>
      </c>
      <c r="K16" s="9">
        <v>0</v>
      </c>
      <c r="L16" s="9">
        <v>35</v>
      </c>
      <c r="M16" s="9">
        <v>79</v>
      </c>
      <c r="N16" s="9">
        <v>131</v>
      </c>
      <c r="O16" s="9">
        <v>154</v>
      </c>
      <c r="P16" s="9">
        <v>169</v>
      </c>
      <c r="Q16" s="9">
        <v>207</v>
      </c>
      <c r="R16" s="9">
        <v>194</v>
      </c>
      <c r="S16" s="9">
        <v>125</v>
      </c>
      <c r="T16" s="9">
        <v>89</v>
      </c>
      <c r="U16" s="9">
        <v>20</v>
      </c>
      <c r="V16" s="9">
        <v>1</v>
      </c>
      <c r="W16" s="9">
        <v>0</v>
      </c>
      <c r="X16" s="9">
        <v>1194</v>
      </c>
      <c r="Y16" s="9">
        <v>9</v>
      </c>
      <c r="Z16" s="9">
        <v>1</v>
      </c>
      <c r="AA16" s="9">
        <v>377</v>
      </c>
      <c r="AB16" s="9">
        <v>326</v>
      </c>
      <c r="AC16" s="9">
        <v>267</v>
      </c>
      <c r="AD16" s="9">
        <v>234</v>
      </c>
      <c r="AE16" s="9">
        <v>0</v>
      </c>
      <c r="AF16" s="9">
        <v>614</v>
      </c>
      <c r="AG16" s="9">
        <v>400</v>
      </c>
      <c r="AH16" s="9">
        <v>190</v>
      </c>
      <c r="AI16" s="9">
        <v>0</v>
      </c>
      <c r="AJ16" s="9">
        <v>1113</v>
      </c>
      <c r="AK16" s="9">
        <v>59</v>
      </c>
      <c r="AL16" s="9">
        <v>32</v>
      </c>
      <c r="AM16" s="9">
        <v>0</v>
      </c>
      <c r="AN16" s="9">
        <v>1196</v>
      </c>
      <c r="AO16" s="9">
        <v>7</v>
      </c>
      <c r="AP16" s="9">
        <v>1</v>
      </c>
      <c r="AQ16" s="9">
        <v>0</v>
      </c>
      <c r="AR16" s="9">
        <v>779</v>
      </c>
      <c r="AS16" s="9">
        <v>425</v>
      </c>
      <c r="AT16" s="10">
        <v>0</v>
      </c>
    </row>
    <row r="17" spans="1:46" ht="42.75" x14ac:dyDescent="0.25">
      <c r="A17" s="26" t="str">
        <f t="shared" si="0"/>
        <v>2009Licensed practical nursesNova ScotiaOther places of work</v>
      </c>
      <c r="B17" s="24">
        <v>2009</v>
      </c>
      <c r="C17" s="9" t="s">
        <v>3</v>
      </c>
      <c r="D17" s="9" t="s">
        <v>164</v>
      </c>
      <c r="E17" s="9" t="str">
        <f t="shared" si="1"/>
        <v>Nova Scotia</v>
      </c>
      <c r="F17" s="9" t="s">
        <v>183</v>
      </c>
      <c r="G17" s="9" t="s">
        <v>13</v>
      </c>
      <c r="H17" s="9">
        <v>141</v>
      </c>
      <c r="I17" s="9">
        <v>129</v>
      </c>
      <c r="J17" s="9">
        <v>12</v>
      </c>
      <c r="K17" s="9">
        <v>0</v>
      </c>
      <c r="L17" s="9">
        <v>3</v>
      </c>
      <c r="M17" s="9">
        <v>4</v>
      </c>
      <c r="N17" s="9">
        <v>12</v>
      </c>
      <c r="O17" s="9">
        <v>13</v>
      </c>
      <c r="P17" s="9">
        <v>27</v>
      </c>
      <c r="Q17" s="9">
        <v>24</v>
      </c>
      <c r="R17" s="9">
        <v>19</v>
      </c>
      <c r="S17" s="9">
        <v>23</v>
      </c>
      <c r="T17" s="9">
        <v>10</v>
      </c>
      <c r="U17" s="9">
        <v>4</v>
      </c>
      <c r="V17" s="9">
        <v>2</v>
      </c>
      <c r="W17" s="9">
        <v>0</v>
      </c>
      <c r="X17" s="9">
        <v>141</v>
      </c>
      <c r="Y17" s="9">
        <v>0</v>
      </c>
      <c r="Z17" s="9">
        <v>0</v>
      </c>
      <c r="AA17" s="9">
        <v>29</v>
      </c>
      <c r="AB17" s="9">
        <v>42</v>
      </c>
      <c r="AC17" s="9">
        <v>31</v>
      </c>
      <c r="AD17" s="9">
        <v>39</v>
      </c>
      <c r="AE17" s="9">
        <v>0</v>
      </c>
      <c r="AF17" s="9">
        <v>80</v>
      </c>
      <c r="AG17" s="9">
        <v>30</v>
      </c>
      <c r="AH17" s="9">
        <v>31</v>
      </c>
      <c r="AI17" s="9">
        <v>0</v>
      </c>
      <c r="AJ17" s="9">
        <v>81</v>
      </c>
      <c r="AK17" s="9">
        <v>11</v>
      </c>
      <c r="AL17" s="9">
        <v>47</v>
      </c>
      <c r="AM17" s="9">
        <v>2</v>
      </c>
      <c r="AN17" s="9">
        <v>119</v>
      </c>
      <c r="AO17" s="9">
        <v>3</v>
      </c>
      <c r="AP17" s="9">
        <v>17</v>
      </c>
      <c r="AQ17" s="9">
        <v>2</v>
      </c>
      <c r="AR17" s="9">
        <v>107</v>
      </c>
      <c r="AS17" s="9">
        <v>34</v>
      </c>
      <c r="AT17" s="10">
        <v>0</v>
      </c>
    </row>
    <row r="18" spans="1:46" ht="42.75" x14ac:dyDescent="0.25">
      <c r="A18" s="26" t="str">
        <f t="shared" si="0"/>
        <v>2009Licensed practical nursesNova ScotiaUnknown places of work</v>
      </c>
      <c r="B18" s="24">
        <v>2009</v>
      </c>
      <c r="C18" s="9" t="s">
        <v>3</v>
      </c>
      <c r="D18" s="9" t="s">
        <v>164</v>
      </c>
      <c r="E18" s="9" t="str">
        <f t="shared" si="1"/>
        <v>Nova Scotia</v>
      </c>
      <c r="F18" s="9" t="s">
        <v>184</v>
      </c>
      <c r="G18" s="9" t="s">
        <v>49</v>
      </c>
      <c r="H18" s="9">
        <v>36</v>
      </c>
      <c r="I18" s="9">
        <v>32</v>
      </c>
      <c r="J18" s="9">
        <v>4</v>
      </c>
      <c r="K18" s="9">
        <v>0</v>
      </c>
      <c r="L18" s="9">
        <v>0</v>
      </c>
      <c r="M18" s="9">
        <v>7</v>
      </c>
      <c r="N18" s="9">
        <v>8</v>
      </c>
      <c r="O18" s="9">
        <v>4</v>
      </c>
      <c r="P18" s="9">
        <v>5</v>
      </c>
      <c r="Q18" s="9">
        <v>6</v>
      </c>
      <c r="R18" s="9">
        <v>2</v>
      </c>
      <c r="S18" s="9">
        <v>3</v>
      </c>
      <c r="T18" s="9">
        <v>1</v>
      </c>
      <c r="U18" s="9">
        <v>0</v>
      </c>
      <c r="V18" s="9">
        <v>0</v>
      </c>
      <c r="W18" s="9">
        <v>0</v>
      </c>
      <c r="X18" s="9">
        <v>36</v>
      </c>
      <c r="Y18" s="9">
        <v>0</v>
      </c>
      <c r="Z18" s="9">
        <v>0</v>
      </c>
      <c r="AA18" s="9">
        <v>19</v>
      </c>
      <c r="AB18" s="9">
        <v>7</v>
      </c>
      <c r="AC18" s="9">
        <v>6</v>
      </c>
      <c r="AD18" s="9">
        <v>4</v>
      </c>
      <c r="AE18" s="9">
        <v>0</v>
      </c>
      <c r="AF18" s="9">
        <v>12</v>
      </c>
      <c r="AG18" s="9">
        <v>12</v>
      </c>
      <c r="AH18" s="9">
        <v>10</v>
      </c>
      <c r="AI18" s="9">
        <v>2</v>
      </c>
      <c r="AJ18" s="9">
        <v>6</v>
      </c>
      <c r="AK18" s="9">
        <v>1</v>
      </c>
      <c r="AL18" s="9">
        <v>0</v>
      </c>
      <c r="AM18" s="9">
        <v>29</v>
      </c>
      <c r="AN18" s="9">
        <v>6</v>
      </c>
      <c r="AO18" s="9">
        <v>1</v>
      </c>
      <c r="AP18" s="9">
        <v>0</v>
      </c>
      <c r="AQ18" s="9">
        <v>29</v>
      </c>
      <c r="AR18" s="9">
        <v>24</v>
      </c>
      <c r="AS18" s="9">
        <v>12</v>
      </c>
      <c r="AT18" s="10">
        <v>0</v>
      </c>
    </row>
    <row r="19" spans="1:46" ht="42.75" x14ac:dyDescent="0.25">
      <c r="A19" s="26" t="str">
        <f t="shared" si="0"/>
        <v>2009Licensed practical nursesNew BrunswickAll places of work</v>
      </c>
      <c r="B19" s="24">
        <v>2009</v>
      </c>
      <c r="C19" s="9" t="s">
        <v>3</v>
      </c>
      <c r="D19" s="9" t="s">
        <v>165</v>
      </c>
      <c r="E19" s="9" t="str">
        <f t="shared" si="1"/>
        <v>New Brunswick</v>
      </c>
      <c r="F19" s="9" t="s">
        <v>179</v>
      </c>
      <c r="G19" s="9" t="s">
        <v>9</v>
      </c>
      <c r="H19" s="9">
        <v>2729</v>
      </c>
      <c r="I19" s="9">
        <v>2419</v>
      </c>
      <c r="J19" s="9">
        <v>310</v>
      </c>
      <c r="K19" s="9">
        <v>0</v>
      </c>
      <c r="L19" s="9">
        <v>64</v>
      </c>
      <c r="M19" s="9">
        <v>253</v>
      </c>
      <c r="N19" s="9">
        <v>315</v>
      </c>
      <c r="O19" s="9">
        <v>361</v>
      </c>
      <c r="P19" s="9">
        <v>390</v>
      </c>
      <c r="Q19" s="9">
        <v>432</v>
      </c>
      <c r="R19" s="9">
        <v>434</v>
      </c>
      <c r="S19" s="9">
        <v>295</v>
      </c>
      <c r="T19" s="9">
        <v>151</v>
      </c>
      <c r="U19" s="9">
        <v>29</v>
      </c>
      <c r="V19" s="9">
        <v>5</v>
      </c>
      <c r="W19" s="9">
        <v>0</v>
      </c>
      <c r="X19" s="9">
        <v>2713</v>
      </c>
      <c r="Y19" s="9">
        <v>11</v>
      </c>
      <c r="Z19" s="9">
        <v>5</v>
      </c>
      <c r="AA19" s="9">
        <v>1318</v>
      </c>
      <c r="AB19" s="9">
        <v>743</v>
      </c>
      <c r="AC19" s="9">
        <v>260</v>
      </c>
      <c r="AD19" s="9">
        <v>408</v>
      </c>
      <c r="AE19" s="9">
        <v>0</v>
      </c>
      <c r="AF19" s="9">
        <v>1462</v>
      </c>
      <c r="AG19" s="9">
        <v>852</v>
      </c>
      <c r="AH19" s="9">
        <v>415</v>
      </c>
      <c r="AI19" s="9">
        <v>0</v>
      </c>
      <c r="AJ19" s="9">
        <v>2448</v>
      </c>
      <c r="AK19" s="9">
        <v>50</v>
      </c>
      <c r="AL19" s="9">
        <v>231</v>
      </c>
      <c r="AM19" s="9">
        <v>0</v>
      </c>
      <c r="AN19" s="9">
        <v>2587</v>
      </c>
      <c r="AO19" s="9">
        <v>29</v>
      </c>
      <c r="AP19" s="9">
        <v>86</v>
      </c>
      <c r="AQ19" s="9">
        <v>27</v>
      </c>
      <c r="AR19" s="9">
        <v>1797</v>
      </c>
      <c r="AS19" s="9">
        <v>920</v>
      </c>
      <c r="AT19" s="10">
        <v>12</v>
      </c>
    </row>
    <row r="20" spans="1:46" ht="42.75" x14ac:dyDescent="0.25">
      <c r="A20" s="26" t="str">
        <f t="shared" si="0"/>
        <v>2009Licensed practical nursesNew BrunswickHospital</v>
      </c>
      <c r="B20" s="24">
        <v>2009</v>
      </c>
      <c r="C20" s="9" t="s">
        <v>3</v>
      </c>
      <c r="D20" s="9" t="s">
        <v>165</v>
      </c>
      <c r="E20" s="9" t="str">
        <f t="shared" si="1"/>
        <v>New Brunswick</v>
      </c>
      <c r="F20" s="9" t="s">
        <v>180</v>
      </c>
      <c r="G20" s="9" t="s">
        <v>10</v>
      </c>
      <c r="H20" s="9">
        <v>1495</v>
      </c>
      <c r="I20" s="9">
        <v>1286</v>
      </c>
      <c r="J20" s="9">
        <v>209</v>
      </c>
      <c r="K20" s="9">
        <v>0</v>
      </c>
      <c r="L20" s="9">
        <v>42</v>
      </c>
      <c r="M20" s="9">
        <v>160</v>
      </c>
      <c r="N20" s="9">
        <v>181</v>
      </c>
      <c r="O20" s="9">
        <v>216</v>
      </c>
      <c r="P20" s="9">
        <v>219</v>
      </c>
      <c r="Q20" s="9">
        <v>221</v>
      </c>
      <c r="R20" s="9">
        <v>207</v>
      </c>
      <c r="S20" s="9">
        <v>155</v>
      </c>
      <c r="T20" s="9">
        <v>79</v>
      </c>
      <c r="U20" s="9">
        <v>15</v>
      </c>
      <c r="V20" s="9">
        <v>0</v>
      </c>
      <c r="W20" s="9">
        <v>0</v>
      </c>
      <c r="X20" s="9">
        <v>1490</v>
      </c>
      <c r="Y20" s="9">
        <v>4</v>
      </c>
      <c r="Z20" s="9">
        <v>1</v>
      </c>
      <c r="AA20" s="9">
        <v>835</v>
      </c>
      <c r="AB20" s="9">
        <v>301</v>
      </c>
      <c r="AC20" s="9">
        <v>131</v>
      </c>
      <c r="AD20" s="9">
        <v>228</v>
      </c>
      <c r="AE20" s="9">
        <v>0</v>
      </c>
      <c r="AF20" s="9">
        <v>774</v>
      </c>
      <c r="AG20" s="9">
        <v>479</v>
      </c>
      <c r="AH20" s="9">
        <v>242</v>
      </c>
      <c r="AI20" s="9">
        <v>0</v>
      </c>
      <c r="AJ20" s="9">
        <v>1340</v>
      </c>
      <c r="AK20" s="9">
        <v>2</v>
      </c>
      <c r="AL20" s="9">
        <v>153</v>
      </c>
      <c r="AM20" s="9">
        <v>0</v>
      </c>
      <c r="AN20" s="9">
        <v>1390</v>
      </c>
      <c r="AO20" s="9">
        <v>21</v>
      </c>
      <c r="AP20" s="9">
        <v>68</v>
      </c>
      <c r="AQ20" s="9">
        <v>16</v>
      </c>
      <c r="AR20" s="9">
        <v>1155</v>
      </c>
      <c r="AS20" s="9">
        <v>333</v>
      </c>
      <c r="AT20" s="10">
        <v>7</v>
      </c>
    </row>
    <row r="21" spans="1:46" ht="42.75" x14ac:dyDescent="0.25">
      <c r="A21" s="26" t="str">
        <f t="shared" si="0"/>
        <v>2009Licensed practical nursesNew BrunswickCommunity health</v>
      </c>
      <c r="B21" s="24">
        <v>2009</v>
      </c>
      <c r="C21" s="9" t="s">
        <v>3</v>
      </c>
      <c r="D21" s="9" t="s">
        <v>165</v>
      </c>
      <c r="E21" s="9" t="str">
        <f t="shared" si="1"/>
        <v>New Brunswick</v>
      </c>
      <c r="F21" s="9" t="s">
        <v>182</v>
      </c>
      <c r="G21" s="9" t="s">
        <v>11</v>
      </c>
      <c r="H21" s="9">
        <v>173</v>
      </c>
      <c r="I21" s="9">
        <v>165</v>
      </c>
      <c r="J21" s="9">
        <v>8</v>
      </c>
      <c r="K21" s="9">
        <v>0</v>
      </c>
      <c r="L21" s="9">
        <v>1</v>
      </c>
      <c r="M21" s="9">
        <v>10</v>
      </c>
      <c r="N21" s="9">
        <v>29</v>
      </c>
      <c r="O21" s="9">
        <v>20</v>
      </c>
      <c r="P21" s="9">
        <v>22</v>
      </c>
      <c r="Q21" s="9">
        <v>28</v>
      </c>
      <c r="R21" s="9">
        <v>20</v>
      </c>
      <c r="S21" s="9">
        <v>23</v>
      </c>
      <c r="T21" s="9">
        <v>13</v>
      </c>
      <c r="U21" s="9">
        <v>5</v>
      </c>
      <c r="V21" s="9">
        <v>2</v>
      </c>
      <c r="W21" s="9">
        <v>0</v>
      </c>
      <c r="X21" s="9">
        <v>172</v>
      </c>
      <c r="Y21" s="9">
        <v>0</v>
      </c>
      <c r="Z21" s="9">
        <v>1</v>
      </c>
      <c r="AA21" s="9">
        <v>71</v>
      </c>
      <c r="AB21" s="9">
        <v>44</v>
      </c>
      <c r="AC21" s="9">
        <v>23</v>
      </c>
      <c r="AD21" s="9">
        <v>35</v>
      </c>
      <c r="AE21" s="9">
        <v>0</v>
      </c>
      <c r="AF21" s="9">
        <v>88</v>
      </c>
      <c r="AG21" s="9">
        <v>64</v>
      </c>
      <c r="AH21" s="9">
        <v>21</v>
      </c>
      <c r="AI21" s="9">
        <v>0</v>
      </c>
      <c r="AJ21" s="9">
        <v>138</v>
      </c>
      <c r="AK21" s="9">
        <v>4</v>
      </c>
      <c r="AL21" s="9">
        <v>31</v>
      </c>
      <c r="AM21" s="9">
        <v>0</v>
      </c>
      <c r="AN21" s="9">
        <v>150</v>
      </c>
      <c r="AO21" s="9">
        <v>7</v>
      </c>
      <c r="AP21" s="9">
        <v>8</v>
      </c>
      <c r="AQ21" s="9">
        <v>8</v>
      </c>
      <c r="AR21" s="9">
        <v>104</v>
      </c>
      <c r="AS21" s="9">
        <v>68</v>
      </c>
      <c r="AT21" s="10">
        <v>1</v>
      </c>
    </row>
    <row r="22" spans="1:46" ht="57" x14ac:dyDescent="0.25">
      <c r="A22" s="26" t="str">
        <f t="shared" si="0"/>
        <v>2009Licensed practical nursesNew BrunswickNursing home/long-term care</v>
      </c>
      <c r="B22" s="24">
        <v>2009</v>
      </c>
      <c r="C22" s="9" t="s">
        <v>3</v>
      </c>
      <c r="D22" s="9" t="s">
        <v>165</v>
      </c>
      <c r="E22" s="9" t="str">
        <f t="shared" si="1"/>
        <v>New Brunswick</v>
      </c>
      <c r="F22" s="9" t="s">
        <v>181</v>
      </c>
      <c r="G22" s="9" t="s">
        <v>12</v>
      </c>
      <c r="H22" s="9">
        <v>1043</v>
      </c>
      <c r="I22" s="9">
        <v>955</v>
      </c>
      <c r="J22" s="9">
        <v>88</v>
      </c>
      <c r="K22" s="9">
        <v>0</v>
      </c>
      <c r="L22" s="9">
        <v>21</v>
      </c>
      <c r="M22" s="9">
        <v>82</v>
      </c>
      <c r="N22" s="9">
        <v>104</v>
      </c>
      <c r="O22" s="9">
        <v>122</v>
      </c>
      <c r="P22" s="9">
        <v>146</v>
      </c>
      <c r="Q22" s="9">
        <v>178</v>
      </c>
      <c r="R22" s="9">
        <v>205</v>
      </c>
      <c r="S22" s="9">
        <v>116</v>
      </c>
      <c r="T22" s="9">
        <v>57</v>
      </c>
      <c r="U22" s="9">
        <v>9</v>
      </c>
      <c r="V22" s="9">
        <v>3</v>
      </c>
      <c r="W22" s="9">
        <v>0</v>
      </c>
      <c r="X22" s="9">
        <v>1033</v>
      </c>
      <c r="Y22" s="9">
        <v>7</v>
      </c>
      <c r="Z22" s="9">
        <v>3</v>
      </c>
      <c r="AA22" s="9">
        <v>406</v>
      </c>
      <c r="AB22" s="9">
        <v>393</v>
      </c>
      <c r="AC22" s="9">
        <v>103</v>
      </c>
      <c r="AD22" s="9">
        <v>141</v>
      </c>
      <c r="AE22" s="9">
        <v>0</v>
      </c>
      <c r="AF22" s="9">
        <v>586</v>
      </c>
      <c r="AG22" s="9">
        <v>307</v>
      </c>
      <c r="AH22" s="9">
        <v>150</v>
      </c>
      <c r="AI22" s="9">
        <v>0</v>
      </c>
      <c r="AJ22" s="9">
        <v>964</v>
      </c>
      <c r="AK22" s="9">
        <v>44</v>
      </c>
      <c r="AL22" s="9">
        <v>35</v>
      </c>
      <c r="AM22" s="9">
        <v>0</v>
      </c>
      <c r="AN22" s="9">
        <v>1041</v>
      </c>
      <c r="AO22" s="9">
        <v>0</v>
      </c>
      <c r="AP22" s="9">
        <v>0</v>
      </c>
      <c r="AQ22" s="9">
        <v>2</v>
      </c>
      <c r="AR22" s="9">
        <v>523</v>
      </c>
      <c r="AS22" s="9">
        <v>516</v>
      </c>
      <c r="AT22" s="10">
        <v>4</v>
      </c>
    </row>
    <row r="23" spans="1:46" ht="42.75" x14ac:dyDescent="0.25">
      <c r="A23" s="26" t="str">
        <f t="shared" si="0"/>
        <v>2009Licensed practical nursesNew BrunswickOther places of work</v>
      </c>
      <c r="B23" s="24">
        <v>2009</v>
      </c>
      <c r="C23" s="9" t="s">
        <v>3</v>
      </c>
      <c r="D23" s="9" t="s">
        <v>165</v>
      </c>
      <c r="E23" s="9" t="str">
        <f t="shared" si="1"/>
        <v>New Brunswick</v>
      </c>
      <c r="F23" s="9" t="s">
        <v>183</v>
      </c>
      <c r="G23" s="9" t="s">
        <v>13</v>
      </c>
      <c r="H23" s="9">
        <v>18</v>
      </c>
      <c r="I23" s="9">
        <v>13</v>
      </c>
      <c r="J23" s="9">
        <v>5</v>
      </c>
      <c r="K23" s="9">
        <v>0</v>
      </c>
      <c r="L23" s="9">
        <v>0</v>
      </c>
      <c r="M23" s="9">
        <v>1</v>
      </c>
      <c r="N23" s="9">
        <v>1</v>
      </c>
      <c r="O23" s="9">
        <v>3</v>
      </c>
      <c r="P23" s="9">
        <v>3</v>
      </c>
      <c r="Q23" s="9">
        <v>5</v>
      </c>
      <c r="R23" s="9">
        <v>2</v>
      </c>
      <c r="S23" s="9">
        <v>1</v>
      </c>
      <c r="T23" s="9">
        <v>2</v>
      </c>
      <c r="U23" s="9">
        <v>0</v>
      </c>
      <c r="V23" s="9">
        <v>0</v>
      </c>
      <c r="W23" s="9">
        <v>0</v>
      </c>
      <c r="X23" s="9">
        <v>18</v>
      </c>
      <c r="Y23" s="9">
        <v>0</v>
      </c>
      <c r="Z23" s="9">
        <v>0</v>
      </c>
      <c r="AA23" s="9">
        <v>6</v>
      </c>
      <c r="AB23" s="9">
        <v>5</v>
      </c>
      <c r="AC23" s="9">
        <v>3</v>
      </c>
      <c r="AD23" s="9">
        <v>4</v>
      </c>
      <c r="AE23" s="9">
        <v>0</v>
      </c>
      <c r="AF23" s="9">
        <v>14</v>
      </c>
      <c r="AG23" s="9">
        <v>2</v>
      </c>
      <c r="AH23" s="9">
        <v>2</v>
      </c>
      <c r="AI23" s="9">
        <v>0</v>
      </c>
      <c r="AJ23" s="9">
        <v>6</v>
      </c>
      <c r="AK23" s="9">
        <v>0</v>
      </c>
      <c r="AL23" s="9">
        <v>12</v>
      </c>
      <c r="AM23" s="9">
        <v>0</v>
      </c>
      <c r="AN23" s="9">
        <v>6</v>
      </c>
      <c r="AO23" s="9">
        <v>1</v>
      </c>
      <c r="AP23" s="9">
        <v>10</v>
      </c>
      <c r="AQ23" s="9">
        <v>1</v>
      </c>
      <c r="AR23" s="9">
        <v>15</v>
      </c>
      <c r="AS23" s="9">
        <v>3</v>
      </c>
      <c r="AT23" s="10">
        <v>0</v>
      </c>
    </row>
    <row r="24" spans="1:46" ht="42.75" x14ac:dyDescent="0.25">
      <c r="A24" s="26" t="str">
        <f t="shared" si="0"/>
        <v>2009Licensed practical nursesQuebecAll places of work</v>
      </c>
      <c r="B24" s="24">
        <v>2009</v>
      </c>
      <c r="C24" s="9" t="s">
        <v>3</v>
      </c>
      <c r="D24" s="9" t="s">
        <v>166</v>
      </c>
      <c r="E24" s="9" t="str">
        <f t="shared" si="1"/>
        <v>Quebec</v>
      </c>
      <c r="F24" s="9" t="s">
        <v>179</v>
      </c>
      <c r="G24" s="9" t="s">
        <v>9</v>
      </c>
      <c r="H24" s="9">
        <v>19184</v>
      </c>
      <c r="I24" s="9">
        <v>17517</v>
      </c>
      <c r="J24" s="9">
        <v>1667</v>
      </c>
      <c r="K24" s="9">
        <v>0</v>
      </c>
      <c r="L24" s="9">
        <v>1047</v>
      </c>
      <c r="M24" s="9">
        <v>2251</v>
      </c>
      <c r="N24" s="9">
        <v>2328</v>
      </c>
      <c r="O24" s="9">
        <v>2474</v>
      </c>
      <c r="P24" s="9">
        <v>2596</v>
      </c>
      <c r="Q24" s="9">
        <v>2832</v>
      </c>
      <c r="R24" s="9">
        <v>3036</v>
      </c>
      <c r="S24" s="9">
        <v>1805</v>
      </c>
      <c r="T24" s="9">
        <v>650</v>
      </c>
      <c r="U24" s="9">
        <v>130</v>
      </c>
      <c r="V24" s="9">
        <v>35</v>
      </c>
      <c r="W24" s="9">
        <v>0</v>
      </c>
      <c r="X24" s="9">
        <v>19184</v>
      </c>
      <c r="Y24" s="9">
        <v>0</v>
      </c>
      <c r="Z24" s="9">
        <v>0</v>
      </c>
      <c r="AA24" s="9">
        <v>9718</v>
      </c>
      <c r="AB24" s="9">
        <v>2715</v>
      </c>
      <c r="AC24" s="9">
        <v>3033</v>
      </c>
      <c r="AD24" s="9">
        <v>3718</v>
      </c>
      <c r="AE24" s="9">
        <v>0</v>
      </c>
      <c r="AF24" s="9">
        <v>7556</v>
      </c>
      <c r="AG24" s="9">
        <v>8958</v>
      </c>
      <c r="AH24" s="9">
        <v>2670</v>
      </c>
      <c r="AI24" s="9">
        <v>0</v>
      </c>
      <c r="AJ24" s="9">
        <v>18517</v>
      </c>
      <c r="AK24" s="9">
        <v>0</v>
      </c>
      <c r="AL24" s="9">
        <v>633</v>
      </c>
      <c r="AM24" s="9">
        <v>34</v>
      </c>
      <c r="AN24" s="9">
        <v>18867</v>
      </c>
      <c r="AO24" s="9">
        <v>90</v>
      </c>
      <c r="AP24" s="9">
        <v>227</v>
      </c>
      <c r="AQ24" s="9">
        <v>0</v>
      </c>
      <c r="AR24" s="9">
        <v>16109</v>
      </c>
      <c r="AS24" s="9">
        <v>3075</v>
      </c>
      <c r="AT24" s="10">
        <v>0</v>
      </c>
    </row>
    <row r="25" spans="1:46" ht="42.75" x14ac:dyDescent="0.25">
      <c r="A25" s="26" t="str">
        <f t="shared" si="0"/>
        <v>2009Licensed practical nursesQuebecHospital</v>
      </c>
      <c r="B25" s="24">
        <v>2009</v>
      </c>
      <c r="C25" s="9" t="s">
        <v>3</v>
      </c>
      <c r="D25" s="9" t="s">
        <v>166</v>
      </c>
      <c r="E25" s="9" t="str">
        <f t="shared" si="1"/>
        <v>Quebec</v>
      </c>
      <c r="F25" s="9" t="s">
        <v>180</v>
      </c>
      <c r="G25" s="9" t="s">
        <v>10</v>
      </c>
      <c r="H25" s="9">
        <v>5021</v>
      </c>
      <c r="I25" s="9">
        <v>4593</v>
      </c>
      <c r="J25" s="9">
        <v>428</v>
      </c>
      <c r="K25" s="9">
        <v>0</v>
      </c>
      <c r="L25" s="9">
        <v>345</v>
      </c>
      <c r="M25" s="9">
        <v>767</v>
      </c>
      <c r="N25" s="9">
        <v>656</v>
      </c>
      <c r="O25" s="9">
        <v>622</v>
      </c>
      <c r="P25" s="9">
        <v>565</v>
      </c>
      <c r="Q25" s="9">
        <v>625</v>
      </c>
      <c r="R25" s="9">
        <v>868</v>
      </c>
      <c r="S25" s="9">
        <v>458</v>
      </c>
      <c r="T25" s="9">
        <v>105</v>
      </c>
      <c r="U25" s="9">
        <v>9</v>
      </c>
      <c r="V25" s="9">
        <v>1</v>
      </c>
      <c r="W25" s="9">
        <v>0</v>
      </c>
      <c r="X25" s="9">
        <v>5021</v>
      </c>
      <c r="Y25" s="9">
        <v>0</v>
      </c>
      <c r="Z25" s="9">
        <v>0</v>
      </c>
      <c r="AA25" s="9">
        <v>2753</v>
      </c>
      <c r="AB25" s="9">
        <v>486</v>
      </c>
      <c r="AC25" s="9">
        <v>709</v>
      </c>
      <c r="AD25" s="9">
        <v>1073</v>
      </c>
      <c r="AE25" s="9">
        <v>0</v>
      </c>
      <c r="AF25" s="9">
        <v>2019</v>
      </c>
      <c r="AG25" s="9">
        <v>2414</v>
      </c>
      <c r="AH25" s="9">
        <v>588</v>
      </c>
      <c r="AI25" s="9">
        <v>0</v>
      </c>
      <c r="AJ25" s="9">
        <v>4945</v>
      </c>
      <c r="AK25" s="9">
        <v>0</v>
      </c>
      <c r="AL25" s="9">
        <v>72</v>
      </c>
      <c r="AM25" s="9">
        <v>4</v>
      </c>
      <c r="AN25" s="9">
        <v>5001</v>
      </c>
      <c r="AO25" s="9">
        <v>7</v>
      </c>
      <c r="AP25" s="9">
        <v>13</v>
      </c>
      <c r="AQ25" s="9">
        <v>0</v>
      </c>
      <c r="AR25" s="9">
        <v>4210</v>
      </c>
      <c r="AS25" s="9">
        <v>811</v>
      </c>
      <c r="AT25" s="10">
        <v>0</v>
      </c>
    </row>
    <row r="26" spans="1:46" ht="42.75" x14ac:dyDescent="0.25">
      <c r="A26" s="26" t="str">
        <f t="shared" si="0"/>
        <v>2009Licensed practical nursesQuebecCommunity health</v>
      </c>
      <c r="B26" s="24">
        <v>2009</v>
      </c>
      <c r="C26" s="9" t="s">
        <v>3</v>
      </c>
      <c r="D26" s="9" t="s">
        <v>166</v>
      </c>
      <c r="E26" s="9" t="str">
        <f t="shared" si="1"/>
        <v>Quebec</v>
      </c>
      <c r="F26" s="9" t="s">
        <v>182</v>
      </c>
      <c r="G26" s="9" t="s">
        <v>11</v>
      </c>
      <c r="H26" s="9">
        <v>556</v>
      </c>
      <c r="I26" s="9">
        <v>508</v>
      </c>
      <c r="J26" s="9">
        <v>48</v>
      </c>
      <c r="K26" s="9">
        <v>0</v>
      </c>
      <c r="L26" s="9">
        <v>14</v>
      </c>
      <c r="M26" s="9">
        <v>58</v>
      </c>
      <c r="N26" s="9">
        <v>76</v>
      </c>
      <c r="O26" s="9">
        <v>80</v>
      </c>
      <c r="P26" s="9">
        <v>87</v>
      </c>
      <c r="Q26" s="9">
        <v>76</v>
      </c>
      <c r="R26" s="9">
        <v>69</v>
      </c>
      <c r="S26" s="9">
        <v>53</v>
      </c>
      <c r="T26" s="9">
        <v>30</v>
      </c>
      <c r="U26" s="9">
        <v>12</v>
      </c>
      <c r="V26" s="9">
        <v>1</v>
      </c>
      <c r="W26" s="9">
        <v>0</v>
      </c>
      <c r="X26" s="9">
        <v>556</v>
      </c>
      <c r="Y26" s="9">
        <v>0</v>
      </c>
      <c r="Z26" s="9">
        <v>0</v>
      </c>
      <c r="AA26" s="9">
        <v>254</v>
      </c>
      <c r="AB26" s="9">
        <v>67</v>
      </c>
      <c r="AC26" s="9">
        <v>105</v>
      </c>
      <c r="AD26" s="9">
        <v>130</v>
      </c>
      <c r="AE26" s="9">
        <v>0</v>
      </c>
      <c r="AF26" s="9">
        <v>258</v>
      </c>
      <c r="AG26" s="9">
        <v>227</v>
      </c>
      <c r="AH26" s="9">
        <v>71</v>
      </c>
      <c r="AI26" s="9">
        <v>0</v>
      </c>
      <c r="AJ26" s="9">
        <v>534</v>
      </c>
      <c r="AK26" s="9">
        <v>0</v>
      </c>
      <c r="AL26" s="9">
        <v>20</v>
      </c>
      <c r="AM26" s="9">
        <v>2</v>
      </c>
      <c r="AN26" s="9">
        <v>548</v>
      </c>
      <c r="AO26" s="9">
        <v>5</v>
      </c>
      <c r="AP26" s="9">
        <v>3</v>
      </c>
      <c r="AQ26" s="9">
        <v>0</v>
      </c>
      <c r="AR26" s="9">
        <v>479</v>
      </c>
      <c r="AS26" s="9">
        <v>77</v>
      </c>
      <c r="AT26" s="10">
        <v>0</v>
      </c>
    </row>
    <row r="27" spans="1:46" ht="57" x14ac:dyDescent="0.25">
      <c r="A27" s="26" t="str">
        <f t="shared" si="0"/>
        <v>2009Licensed practical nursesQuebecNursing home/long-term care</v>
      </c>
      <c r="B27" s="24">
        <v>2009</v>
      </c>
      <c r="C27" s="9" t="s">
        <v>3</v>
      </c>
      <c r="D27" s="9" t="s">
        <v>166</v>
      </c>
      <c r="E27" s="9" t="str">
        <f t="shared" si="1"/>
        <v>Quebec</v>
      </c>
      <c r="F27" s="9" t="s">
        <v>181</v>
      </c>
      <c r="G27" s="9" t="s">
        <v>12</v>
      </c>
      <c r="H27" s="9">
        <v>7728</v>
      </c>
      <c r="I27" s="9">
        <v>7189</v>
      </c>
      <c r="J27" s="9">
        <v>539</v>
      </c>
      <c r="K27" s="9">
        <v>0</v>
      </c>
      <c r="L27" s="9">
        <v>278</v>
      </c>
      <c r="M27" s="9">
        <v>592</v>
      </c>
      <c r="N27" s="9">
        <v>769</v>
      </c>
      <c r="O27" s="9">
        <v>917</v>
      </c>
      <c r="P27" s="9">
        <v>1099</v>
      </c>
      <c r="Q27" s="9">
        <v>1350</v>
      </c>
      <c r="R27" s="9">
        <v>1418</v>
      </c>
      <c r="S27" s="9">
        <v>874</v>
      </c>
      <c r="T27" s="9">
        <v>340</v>
      </c>
      <c r="U27" s="9">
        <v>70</v>
      </c>
      <c r="V27" s="9">
        <v>21</v>
      </c>
      <c r="W27" s="9">
        <v>0</v>
      </c>
      <c r="X27" s="9">
        <v>7728</v>
      </c>
      <c r="Y27" s="9">
        <v>0</v>
      </c>
      <c r="Z27" s="9">
        <v>0</v>
      </c>
      <c r="AA27" s="9">
        <v>3032</v>
      </c>
      <c r="AB27" s="9">
        <v>1444</v>
      </c>
      <c r="AC27" s="9">
        <v>1544</v>
      </c>
      <c r="AD27" s="9">
        <v>1708</v>
      </c>
      <c r="AE27" s="9">
        <v>0</v>
      </c>
      <c r="AF27" s="9">
        <v>3050</v>
      </c>
      <c r="AG27" s="9">
        <v>3875</v>
      </c>
      <c r="AH27" s="9">
        <v>803</v>
      </c>
      <c r="AI27" s="9">
        <v>0</v>
      </c>
      <c r="AJ27" s="9">
        <v>7519</v>
      </c>
      <c r="AK27" s="9">
        <v>0</v>
      </c>
      <c r="AL27" s="9">
        <v>196</v>
      </c>
      <c r="AM27" s="9">
        <v>13</v>
      </c>
      <c r="AN27" s="9">
        <v>7692</v>
      </c>
      <c r="AO27" s="9">
        <v>9</v>
      </c>
      <c r="AP27" s="9">
        <v>27</v>
      </c>
      <c r="AQ27" s="9">
        <v>0</v>
      </c>
      <c r="AR27" s="9">
        <v>6077</v>
      </c>
      <c r="AS27" s="9">
        <v>1651</v>
      </c>
      <c r="AT27" s="10">
        <v>0</v>
      </c>
    </row>
    <row r="28" spans="1:46" ht="42.75" x14ac:dyDescent="0.25">
      <c r="A28" s="26" t="str">
        <f t="shared" si="0"/>
        <v>2009Licensed practical nursesQuebecOther places of work</v>
      </c>
      <c r="B28" s="24">
        <v>2009</v>
      </c>
      <c r="C28" s="9" t="s">
        <v>3</v>
      </c>
      <c r="D28" s="9" t="s">
        <v>166</v>
      </c>
      <c r="E28" s="9" t="str">
        <f t="shared" si="1"/>
        <v>Quebec</v>
      </c>
      <c r="F28" s="9" t="s">
        <v>183</v>
      </c>
      <c r="G28" s="9" t="s">
        <v>13</v>
      </c>
      <c r="H28" s="9">
        <v>1580</v>
      </c>
      <c r="I28" s="9">
        <v>1377</v>
      </c>
      <c r="J28" s="9">
        <v>203</v>
      </c>
      <c r="K28" s="9">
        <v>0</v>
      </c>
      <c r="L28" s="9">
        <v>52</v>
      </c>
      <c r="M28" s="9">
        <v>227</v>
      </c>
      <c r="N28" s="9">
        <v>260</v>
      </c>
      <c r="O28" s="9">
        <v>281</v>
      </c>
      <c r="P28" s="9">
        <v>249</v>
      </c>
      <c r="Q28" s="9">
        <v>213</v>
      </c>
      <c r="R28" s="9">
        <v>143</v>
      </c>
      <c r="S28" s="9">
        <v>83</v>
      </c>
      <c r="T28" s="9">
        <v>57</v>
      </c>
      <c r="U28" s="9">
        <v>12</v>
      </c>
      <c r="V28" s="9">
        <v>3</v>
      </c>
      <c r="W28" s="9">
        <v>0</v>
      </c>
      <c r="X28" s="9">
        <v>1580</v>
      </c>
      <c r="Y28" s="9">
        <v>0</v>
      </c>
      <c r="Z28" s="9">
        <v>0</v>
      </c>
      <c r="AA28" s="9">
        <v>1064</v>
      </c>
      <c r="AB28" s="9">
        <v>219</v>
      </c>
      <c r="AC28" s="9">
        <v>155</v>
      </c>
      <c r="AD28" s="9">
        <v>142</v>
      </c>
      <c r="AE28" s="9">
        <v>0</v>
      </c>
      <c r="AF28" s="9">
        <v>611</v>
      </c>
      <c r="AG28" s="9">
        <v>465</v>
      </c>
      <c r="AH28" s="9">
        <v>504</v>
      </c>
      <c r="AI28" s="9">
        <v>0</v>
      </c>
      <c r="AJ28" s="9">
        <v>1349</v>
      </c>
      <c r="AK28" s="9">
        <v>0</v>
      </c>
      <c r="AL28" s="9">
        <v>225</v>
      </c>
      <c r="AM28" s="9">
        <v>6</v>
      </c>
      <c r="AN28" s="9">
        <v>1350</v>
      </c>
      <c r="AO28" s="9">
        <v>58</v>
      </c>
      <c r="AP28" s="9">
        <v>172</v>
      </c>
      <c r="AQ28" s="9">
        <v>0</v>
      </c>
      <c r="AR28" s="9">
        <v>1498</v>
      </c>
      <c r="AS28" s="9">
        <v>82</v>
      </c>
      <c r="AT28" s="10">
        <v>0</v>
      </c>
    </row>
    <row r="29" spans="1:46" ht="42.75" x14ac:dyDescent="0.25">
      <c r="A29" s="26" t="str">
        <f t="shared" si="0"/>
        <v>2009Licensed practical nursesQuebecUnknown places of work</v>
      </c>
      <c r="B29" s="24">
        <v>2009</v>
      </c>
      <c r="C29" s="9" t="s">
        <v>3</v>
      </c>
      <c r="D29" s="9" t="s">
        <v>166</v>
      </c>
      <c r="E29" s="9" t="str">
        <f t="shared" si="1"/>
        <v>Quebec</v>
      </c>
      <c r="F29" s="9" t="s">
        <v>184</v>
      </c>
      <c r="G29" s="9" t="s">
        <v>49</v>
      </c>
      <c r="H29" s="9">
        <v>4299</v>
      </c>
      <c r="I29" s="9">
        <v>3850</v>
      </c>
      <c r="J29" s="9">
        <v>449</v>
      </c>
      <c r="K29" s="9">
        <v>0</v>
      </c>
      <c r="L29" s="9">
        <v>358</v>
      </c>
      <c r="M29" s="9">
        <v>607</v>
      </c>
      <c r="N29" s="9">
        <v>567</v>
      </c>
      <c r="O29" s="9">
        <v>574</v>
      </c>
      <c r="P29" s="9">
        <v>596</v>
      </c>
      <c r="Q29" s="9">
        <v>568</v>
      </c>
      <c r="R29" s="9">
        <v>538</v>
      </c>
      <c r="S29" s="9">
        <v>337</v>
      </c>
      <c r="T29" s="9">
        <v>118</v>
      </c>
      <c r="U29" s="9">
        <v>27</v>
      </c>
      <c r="V29" s="9">
        <v>9</v>
      </c>
      <c r="W29" s="9">
        <v>0</v>
      </c>
      <c r="X29" s="9">
        <v>4299</v>
      </c>
      <c r="Y29" s="9">
        <v>0</v>
      </c>
      <c r="Z29" s="9">
        <v>0</v>
      </c>
      <c r="AA29" s="9">
        <v>2615</v>
      </c>
      <c r="AB29" s="9">
        <v>499</v>
      </c>
      <c r="AC29" s="9">
        <v>520</v>
      </c>
      <c r="AD29" s="9">
        <v>665</v>
      </c>
      <c r="AE29" s="9">
        <v>0</v>
      </c>
      <c r="AF29" s="9">
        <v>1618</v>
      </c>
      <c r="AG29" s="9">
        <v>1977</v>
      </c>
      <c r="AH29" s="9">
        <v>704</v>
      </c>
      <c r="AI29" s="9">
        <v>0</v>
      </c>
      <c r="AJ29" s="9">
        <v>4170</v>
      </c>
      <c r="AK29" s="9">
        <v>0</v>
      </c>
      <c r="AL29" s="9">
        <v>120</v>
      </c>
      <c r="AM29" s="9">
        <v>9</v>
      </c>
      <c r="AN29" s="9">
        <v>4276</v>
      </c>
      <c r="AO29" s="9">
        <v>11</v>
      </c>
      <c r="AP29" s="9">
        <v>12</v>
      </c>
      <c r="AQ29" s="9">
        <v>0</v>
      </c>
      <c r="AR29" s="9">
        <v>3845</v>
      </c>
      <c r="AS29" s="9">
        <v>454</v>
      </c>
      <c r="AT29" s="10">
        <v>0</v>
      </c>
    </row>
    <row r="30" spans="1:46" ht="42.75" x14ac:dyDescent="0.25">
      <c r="A30" s="26" t="str">
        <f t="shared" si="0"/>
        <v>2009Licensed practical nursesOntarioAll places of work</v>
      </c>
      <c r="B30" s="24">
        <v>2009</v>
      </c>
      <c r="C30" s="9" t="s">
        <v>3</v>
      </c>
      <c r="D30" s="9" t="s">
        <v>172</v>
      </c>
      <c r="E30" s="9" t="str">
        <f t="shared" si="1"/>
        <v>Ontario</v>
      </c>
      <c r="F30" s="9" t="s">
        <v>179</v>
      </c>
      <c r="G30" s="9" t="s">
        <v>9</v>
      </c>
      <c r="H30" s="9">
        <v>28804</v>
      </c>
      <c r="I30" s="9">
        <v>26949</v>
      </c>
      <c r="J30" s="9">
        <v>1855</v>
      </c>
      <c r="K30" s="9">
        <v>0</v>
      </c>
      <c r="L30" s="9">
        <v>1280</v>
      </c>
      <c r="M30" s="9">
        <v>2889</v>
      </c>
      <c r="N30" s="9">
        <v>2689</v>
      </c>
      <c r="O30" s="9">
        <v>3208</v>
      </c>
      <c r="P30" s="9">
        <v>3562</v>
      </c>
      <c r="Q30" s="9">
        <v>4113</v>
      </c>
      <c r="R30" s="9">
        <v>4297</v>
      </c>
      <c r="S30" s="9">
        <v>3845</v>
      </c>
      <c r="T30" s="9">
        <v>2165</v>
      </c>
      <c r="U30" s="9">
        <v>642</v>
      </c>
      <c r="V30" s="9">
        <v>113</v>
      </c>
      <c r="W30" s="9">
        <v>1</v>
      </c>
      <c r="X30" s="9">
        <v>27591</v>
      </c>
      <c r="Y30" s="9">
        <v>1183</v>
      </c>
      <c r="Z30" s="9">
        <v>30</v>
      </c>
      <c r="AA30" s="9">
        <v>10912</v>
      </c>
      <c r="AB30" s="9">
        <v>7081</v>
      </c>
      <c r="AC30" s="9">
        <v>5069</v>
      </c>
      <c r="AD30" s="9">
        <v>5708</v>
      </c>
      <c r="AE30" s="9">
        <v>34</v>
      </c>
      <c r="AF30" s="9">
        <v>16873</v>
      </c>
      <c r="AG30" s="9">
        <v>9577</v>
      </c>
      <c r="AH30" s="9">
        <v>2354</v>
      </c>
      <c r="AI30" s="9">
        <v>0</v>
      </c>
      <c r="AJ30" s="9">
        <v>25141</v>
      </c>
      <c r="AK30" s="9">
        <v>663</v>
      </c>
      <c r="AL30" s="9">
        <v>2458</v>
      </c>
      <c r="AM30" s="9">
        <v>542</v>
      </c>
      <c r="AN30" s="9">
        <v>27724</v>
      </c>
      <c r="AO30" s="9">
        <v>426</v>
      </c>
      <c r="AP30" s="9">
        <v>119</v>
      </c>
      <c r="AQ30" s="9">
        <v>535</v>
      </c>
      <c r="AR30" s="9">
        <v>25815</v>
      </c>
      <c r="AS30" s="9">
        <v>2989</v>
      </c>
      <c r="AT30" s="10">
        <v>0</v>
      </c>
    </row>
    <row r="31" spans="1:46" ht="42.75" x14ac:dyDescent="0.25">
      <c r="A31" s="26" t="str">
        <f t="shared" si="0"/>
        <v>2009Licensed practical nursesOntarioHospital</v>
      </c>
      <c r="B31" s="24">
        <v>2009</v>
      </c>
      <c r="C31" s="9" t="s">
        <v>3</v>
      </c>
      <c r="D31" s="9" t="s">
        <v>172</v>
      </c>
      <c r="E31" s="9" t="str">
        <f t="shared" si="1"/>
        <v>Ontario</v>
      </c>
      <c r="F31" s="9" t="s">
        <v>180</v>
      </c>
      <c r="G31" s="9" t="s">
        <v>10</v>
      </c>
      <c r="H31" s="9">
        <v>12983</v>
      </c>
      <c r="I31" s="9">
        <v>11899</v>
      </c>
      <c r="J31" s="9">
        <v>1084</v>
      </c>
      <c r="K31" s="9">
        <v>0</v>
      </c>
      <c r="L31" s="9">
        <v>600</v>
      </c>
      <c r="M31" s="9">
        <v>1316</v>
      </c>
      <c r="N31" s="9">
        <v>1194</v>
      </c>
      <c r="O31" s="9">
        <v>1304</v>
      </c>
      <c r="P31" s="9">
        <v>1567</v>
      </c>
      <c r="Q31" s="9">
        <v>1938</v>
      </c>
      <c r="R31" s="9">
        <v>2044</v>
      </c>
      <c r="S31" s="9">
        <v>1866</v>
      </c>
      <c r="T31" s="9">
        <v>908</v>
      </c>
      <c r="U31" s="9">
        <v>227</v>
      </c>
      <c r="V31" s="9">
        <v>19</v>
      </c>
      <c r="W31" s="9">
        <v>0</v>
      </c>
      <c r="X31" s="9">
        <v>12635</v>
      </c>
      <c r="Y31" s="9">
        <v>342</v>
      </c>
      <c r="Z31" s="9">
        <v>6</v>
      </c>
      <c r="AA31" s="9">
        <v>4773</v>
      </c>
      <c r="AB31" s="9">
        <v>2921</v>
      </c>
      <c r="AC31" s="9">
        <v>2567</v>
      </c>
      <c r="AD31" s="9">
        <v>2711</v>
      </c>
      <c r="AE31" s="9">
        <v>11</v>
      </c>
      <c r="AF31" s="9">
        <v>7351</v>
      </c>
      <c r="AG31" s="9">
        <v>4524</v>
      </c>
      <c r="AH31" s="9">
        <v>1108</v>
      </c>
      <c r="AI31" s="9">
        <v>0</v>
      </c>
      <c r="AJ31" s="9">
        <v>12119</v>
      </c>
      <c r="AK31" s="9">
        <v>49</v>
      </c>
      <c r="AL31" s="9">
        <v>680</v>
      </c>
      <c r="AM31" s="9">
        <v>135</v>
      </c>
      <c r="AN31" s="9">
        <v>12777</v>
      </c>
      <c r="AO31" s="9">
        <v>35</v>
      </c>
      <c r="AP31" s="9">
        <v>7</v>
      </c>
      <c r="AQ31" s="9">
        <v>164</v>
      </c>
      <c r="AR31" s="9">
        <v>11797</v>
      </c>
      <c r="AS31" s="9">
        <v>1186</v>
      </c>
      <c r="AT31" s="10">
        <v>0</v>
      </c>
    </row>
    <row r="32" spans="1:46" ht="42.75" x14ac:dyDescent="0.25">
      <c r="A32" s="26" t="str">
        <f t="shared" si="0"/>
        <v>2009Licensed practical nursesOntarioCommunity health</v>
      </c>
      <c r="B32" s="24">
        <v>2009</v>
      </c>
      <c r="C32" s="9" t="s">
        <v>3</v>
      </c>
      <c r="D32" s="9" t="s">
        <v>172</v>
      </c>
      <c r="E32" s="9" t="str">
        <f t="shared" si="1"/>
        <v>Ontario</v>
      </c>
      <c r="F32" s="9" t="s">
        <v>182</v>
      </c>
      <c r="G32" s="9" t="s">
        <v>11</v>
      </c>
      <c r="H32" s="9">
        <v>4109</v>
      </c>
      <c r="I32" s="9">
        <v>3945</v>
      </c>
      <c r="J32" s="9">
        <v>164</v>
      </c>
      <c r="K32" s="9">
        <v>0</v>
      </c>
      <c r="L32" s="9">
        <v>136</v>
      </c>
      <c r="M32" s="9">
        <v>370</v>
      </c>
      <c r="N32" s="9">
        <v>355</v>
      </c>
      <c r="O32" s="9">
        <v>527</v>
      </c>
      <c r="P32" s="9">
        <v>501</v>
      </c>
      <c r="Q32" s="9">
        <v>600</v>
      </c>
      <c r="R32" s="9">
        <v>617</v>
      </c>
      <c r="S32" s="9">
        <v>529</v>
      </c>
      <c r="T32" s="9">
        <v>308</v>
      </c>
      <c r="U32" s="9">
        <v>137</v>
      </c>
      <c r="V32" s="9">
        <v>28</v>
      </c>
      <c r="W32" s="9">
        <v>1</v>
      </c>
      <c r="X32" s="9">
        <v>3961</v>
      </c>
      <c r="Y32" s="9">
        <v>144</v>
      </c>
      <c r="Z32" s="9">
        <v>4</v>
      </c>
      <c r="AA32" s="9">
        <v>1336</v>
      </c>
      <c r="AB32" s="9">
        <v>1115</v>
      </c>
      <c r="AC32" s="9">
        <v>725</v>
      </c>
      <c r="AD32" s="9">
        <v>931</v>
      </c>
      <c r="AE32" s="9">
        <v>2</v>
      </c>
      <c r="AF32" s="9">
        <v>2378</v>
      </c>
      <c r="AG32" s="9">
        <v>1290</v>
      </c>
      <c r="AH32" s="9">
        <v>441</v>
      </c>
      <c r="AI32" s="9">
        <v>0</v>
      </c>
      <c r="AJ32" s="9">
        <v>3341</v>
      </c>
      <c r="AK32" s="9">
        <v>226</v>
      </c>
      <c r="AL32" s="9">
        <v>467</v>
      </c>
      <c r="AM32" s="9">
        <v>75</v>
      </c>
      <c r="AN32" s="9">
        <v>3821</v>
      </c>
      <c r="AO32" s="9">
        <v>186</v>
      </c>
      <c r="AP32" s="9">
        <v>33</v>
      </c>
      <c r="AQ32" s="9">
        <v>69</v>
      </c>
      <c r="AR32" s="9">
        <v>3763</v>
      </c>
      <c r="AS32" s="9">
        <v>346</v>
      </c>
      <c r="AT32" s="10">
        <v>0</v>
      </c>
    </row>
    <row r="33" spans="1:46" ht="57" x14ac:dyDescent="0.25">
      <c r="A33" s="26" t="str">
        <f t="shared" si="0"/>
        <v>2009Licensed practical nursesOntarioNursing home/long-term care</v>
      </c>
      <c r="B33" s="24">
        <v>2009</v>
      </c>
      <c r="C33" s="9" t="s">
        <v>3</v>
      </c>
      <c r="D33" s="9" t="s">
        <v>172</v>
      </c>
      <c r="E33" s="9" t="str">
        <f t="shared" si="1"/>
        <v>Ontario</v>
      </c>
      <c r="F33" s="9" t="s">
        <v>181</v>
      </c>
      <c r="G33" s="9" t="s">
        <v>12</v>
      </c>
      <c r="H33" s="9">
        <v>10184</v>
      </c>
      <c r="I33" s="9">
        <v>9663</v>
      </c>
      <c r="J33" s="9">
        <v>521</v>
      </c>
      <c r="K33" s="9">
        <v>0</v>
      </c>
      <c r="L33" s="9">
        <v>509</v>
      </c>
      <c r="M33" s="9">
        <v>1101</v>
      </c>
      <c r="N33" s="9">
        <v>1056</v>
      </c>
      <c r="O33" s="9">
        <v>1214</v>
      </c>
      <c r="P33" s="9">
        <v>1327</v>
      </c>
      <c r="Q33" s="9">
        <v>1377</v>
      </c>
      <c r="R33" s="9">
        <v>1407</v>
      </c>
      <c r="S33" s="9">
        <v>1184</v>
      </c>
      <c r="T33" s="9">
        <v>766</v>
      </c>
      <c r="U33" s="9">
        <v>206</v>
      </c>
      <c r="V33" s="9">
        <v>37</v>
      </c>
      <c r="W33" s="9">
        <v>0</v>
      </c>
      <c r="X33" s="9">
        <v>9530</v>
      </c>
      <c r="Y33" s="9">
        <v>635</v>
      </c>
      <c r="Z33" s="9">
        <v>19</v>
      </c>
      <c r="AA33" s="9">
        <v>4405</v>
      </c>
      <c r="AB33" s="9">
        <v>2628</v>
      </c>
      <c r="AC33" s="9">
        <v>1493</v>
      </c>
      <c r="AD33" s="9">
        <v>1640</v>
      </c>
      <c r="AE33" s="9">
        <v>18</v>
      </c>
      <c r="AF33" s="9">
        <v>6275</v>
      </c>
      <c r="AG33" s="9">
        <v>3262</v>
      </c>
      <c r="AH33" s="9">
        <v>647</v>
      </c>
      <c r="AI33" s="9">
        <v>0</v>
      </c>
      <c r="AJ33" s="9">
        <v>8789</v>
      </c>
      <c r="AK33" s="9">
        <v>327</v>
      </c>
      <c r="AL33" s="9">
        <v>875</v>
      </c>
      <c r="AM33" s="9">
        <v>193</v>
      </c>
      <c r="AN33" s="9">
        <v>9851</v>
      </c>
      <c r="AO33" s="9">
        <v>148</v>
      </c>
      <c r="AP33" s="9">
        <v>16</v>
      </c>
      <c r="AQ33" s="9">
        <v>169</v>
      </c>
      <c r="AR33" s="9">
        <v>8896</v>
      </c>
      <c r="AS33" s="9">
        <v>1288</v>
      </c>
      <c r="AT33" s="10">
        <v>0</v>
      </c>
    </row>
    <row r="34" spans="1:46" ht="42.75" x14ac:dyDescent="0.25">
      <c r="A34" s="26" t="str">
        <f t="shared" si="0"/>
        <v>2009Licensed practical nursesOntarioOther places of work</v>
      </c>
      <c r="B34" s="24">
        <v>2009</v>
      </c>
      <c r="C34" s="9" t="s">
        <v>3</v>
      </c>
      <c r="D34" s="9" t="s">
        <v>172</v>
      </c>
      <c r="E34" s="9" t="str">
        <f t="shared" si="1"/>
        <v>Ontario</v>
      </c>
      <c r="F34" s="9" t="s">
        <v>183</v>
      </c>
      <c r="G34" s="9" t="s">
        <v>13</v>
      </c>
      <c r="H34" s="9">
        <v>724</v>
      </c>
      <c r="I34" s="9">
        <v>691</v>
      </c>
      <c r="J34" s="9">
        <v>33</v>
      </c>
      <c r="K34" s="9">
        <v>0</v>
      </c>
      <c r="L34" s="9">
        <v>14</v>
      </c>
      <c r="M34" s="9">
        <v>49</v>
      </c>
      <c r="N34" s="9">
        <v>36</v>
      </c>
      <c r="O34" s="9">
        <v>93</v>
      </c>
      <c r="P34" s="9">
        <v>77</v>
      </c>
      <c r="Q34" s="9">
        <v>94</v>
      </c>
      <c r="R34" s="9">
        <v>113</v>
      </c>
      <c r="S34" s="9">
        <v>122</v>
      </c>
      <c r="T34" s="9">
        <v>82</v>
      </c>
      <c r="U34" s="9">
        <v>29</v>
      </c>
      <c r="V34" s="9">
        <v>15</v>
      </c>
      <c r="W34" s="9">
        <v>0</v>
      </c>
      <c r="X34" s="9">
        <v>703</v>
      </c>
      <c r="Y34" s="9">
        <v>20</v>
      </c>
      <c r="Z34" s="9">
        <v>1</v>
      </c>
      <c r="AA34" s="9">
        <v>162</v>
      </c>
      <c r="AB34" s="9">
        <v>212</v>
      </c>
      <c r="AC34" s="9">
        <v>133</v>
      </c>
      <c r="AD34" s="9">
        <v>216</v>
      </c>
      <c r="AE34" s="9">
        <v>1</v>
      </c>
      <c r="AF34" s="9">
        <v>425</v>
      </c>
      <c r="AG34" s="9">
        <v>221</v>
      </c>
      <c r="AH34" s="9">
        <v>78</v>
      </c>
      <c r="AI34" s="9">
        <v>0</v>
      </c>
      <c r="AJ34" s="9">
        <v>319</v>
      </c>
      <c r="AK34" s="9">
        <v>33</v>
      </c>
      <c r="AL34" s="9">
        <v>342</v>
      </c>
      <c r="AM34" s="9">
        <v>30</v>
      </c>
      <c r="AN34" s="9">
        <v>605</v>
      </c>
      <c r="AO34" s="9">
        <v>42</v>
      </c>
      <c r="AP34" s="9">
        <v>56</v>
      </c>
      <c r="AQ34" s="9">
        <v>21</v>
      </c>
      <c r="AR34" s="9">
        <v>651</v>
      </c>
      <c r="AS34" s="9">
        <v>73</v>
      </c>
      <c r="AT34" s="10">
        <v>0</v>
      </c>
    </row>
    <row r="35" spans="1:46" ht="42.75" x14ac:dyDescent="0.25">
      <c r="A35" s="26" t="str">
        <f t="shared" si="0"/>
        <v>2009Licensed practical nursesOntarioUnknown places of work</v>
      </c>
      <c r="B35" s="24">
        <v>2009</v>
      </c>
      <c r="C35" s="9" t="s">
        <v>3</v>
      </c>
      <c r="D35" s="9" t="s">
        <v>172</v>
      </c>
      <c r="E35" s="9" t="str">
        <f t="shared" si="1"/>
        <v>Ontario</v>
      </c>
      <c r="F35" s="9" t="s">
        <v>184</v>
      </c>
      <c r="G35" s="9" t="s">
        <v>49</v>
      </c>
      <c r="H35" s="9">
        <v>804</v>
      </c>
      <c r="I35" s="9">
        <v>751</v>
      </c>
      <c r="J35" s="9">
        <v>53</v>
      </c>
      <c r="K35" s="9">
        <v>0</v>
      </c>
      <c r="L35" s="9">
        <v>21</v>
      </c>
      <c r="M35" s="9">
        <v>53</v>
      </c>
      <c r="N35" s="9">
        <v>48</v>
      </c>
      <c r="O35" s="9">
        <v>70</v>
      </c>
      <c r="P35" s="9">
        <v>90</v>
      </c>
      <c r="Q35" s="9">
        <v>104</v>
      </c>
      <c r="R35" s="9">
        <v>116</v>
      </c>
      <c r="S35" s="9">
        <v>144</v>
      </c>
      <c r="T35" s="9">
        <v>101</v>
      </c>
      <c r="U35" s="9">
        <v>43</v>
      </c>
      <c r="V35" s="9">
        <v>14</v>
      </c>
      <c r="W35" s="9">
        <v>0</v>
      </c>
      <c r="X35" s="9">
        <v>762</v>
      </c>
      <c r="Y35" s="9">
        <v>42</v>
      </c>
      <c r="Z35" s="9">
        <v>0</v>
      </c>
      <c r="AA35" s="9">
        <v>236</v>
      </c>
      <c r="AB35" s="9">
        <v>205</v>
      </c>
      <c r="AC35" s="9">
        <v>151</v>
      </c>
      <c r="AD35" s="9">
        <v>210</v>
      </c>
      <c r="AE35" s="9">
        <v>2</v>
      </c>
      <c r="AF35" s="9">
        <v>444</v>
      </c>
      <c r="AG35" s="9">
        <v>280</v>
      </c>
      <c r="AH35" s="9">
        <v>80</v>
      </c>
      <c r="AI35" s="9">
        <v>0</v>
      </c>
      <c r="AJ35" s="9">
        <v>573</v>
      </c>
      <c r="AK35" s="9">
        <v>28</v>
      </c>
      <c r="AL35" s="9">
        <v>94</v>
      </c>
      <c r="AM35" s="9">
        <v>109</v>
      </c>
      <c r="AN35" s="9">
        <v>670</v>
      </c>
      <c r="AO35" s="9">
        <v>15</v>
      </c>
      <c r="AP35" s="9">
        <v>7</v>
      </c>
      <c r="AQ35" s="9">
        <v>112</v>
      </c>
      <c r="AR35" s="9">
        <v>708</v>
      </c>
      <c r="AS35" s="9">
        <v>96</v>
      </c>
      <c r="AT35" s="10">
        <v>0</v>
      </c>
    </row>
    <row r="36" spans="1:46" ht="42.75" x14ac:dyDescent="0.25">
      <c r="A36" s="26" t="str">
        <f t="shared" si="0"/>
        <v>2009Licensed practical nursesManitobaAll places of work</v>
      </c>
      <c r="B36" s="24">
        <v>2009</v>
      </c>
      <c r="C36" s="9" t="s">
        <v>3</v>
      </c>
      <c r="D36" s="9" t="s">
        <v>173</v>
      </c>
      <c r="E36" s="9" t="str">
        <f t="shared" si="1"/>
        <v>Manitoba</v>
      </c>
      <c r="F36" s="9" t="s">
        <v>179</v>
      </c>
      <c r="G36" s="9" t="s">
        <v>9</v>
      </c>
      <c r="H36" s="9">
        <v>2651</v>
      </c>
      <c r="I36" s="9">
        <v>2509</v>
      </c>
      <c r="J36" s="9">
        <v>142</v>
      </c>
      <c r="K36" s="9">
        <v>0</v>
      </c>
      <c r="L36" s="9">
        <v>58</v>
      </c>
      <c r="M36" s="9">
        <v>187</v>
      </c>
      <c r="N36" s="9">
        <v>257</v>
      </c>
      <c r="O36" s="9">
        <v>311</v>
      </c>
      <c r="P36" s="9">
        <v>327</v>
      </c>
      <c r="Q36" s="9">
        <v>387</v>
      </c>
      <c r="R36" s="9">
        <v>414</v>
      </c>
      <c r="S36" s="9">
        <v>382</v>
      </c>
      <c r="T36" s="9">
        <v>254</v>
      </c>
      <c r="U36" s="9">
        <v>64</v>
      </c>
      <c r="V36" s="9">
        <v>10</v>
      </c>
      <c r="W36" s="9">
        <v>0</v>
      </c>
      <c r="X36" s="9">
        <v>2557</v>
      </c>
      <c r="Y36" s="9">
        <v>94</v>
      </c>
      <c r="Z36" s="9">
        <v>0</v>
      </c>
      <c r="AA36" s="9">
        <v>1158</v>
      </c>
      <c r="AB36" s="9">
        <v>342</v>
      </c>
      <c r="AC36" s="9">
        <v>483</v>
      </c>
      <c r="AD36" s="9">
        <v>668</v>
      </c>
      <c r="AE36" s="9">
        <v>0</v>
      </c>
      <c r="AF36" s="9">
        <v>936</v>
      </c>
      <c r="AG36" s="9">
        <v>1450</v>
      </c>
      <c r="AH36" s="9">
        <v>265</v>
      </c>
      <c r="AI36" s="9">
        <v>0</v>
      </c>
      <c r="AJ36" s="9">
        <v>2468</v>
      </c>
      <c r="AK36" s="9">
        <v>47</v>
      </c>
      <c r="AL36" s="9">
        <v>136</v>
      </c>
      <c r="AM36" s="9">
        <v>0</v>
      </c>
      <c r="AN36" s="9">
        <v>2612</v>
      </c>
      <c r="AO36" s="9">
        <v>20</v>
      </c>
      <c r="AP36" s="9">
        <v>19</v>
      </c>
      <c r="AQ36" s="9">
        <v>0</v>
      </c>
      <c r="AR36" s="9">
        <v>1456</v>
      </c>
      <c r="AS36" s="9">
        <v>1194</v>
      </c>
      <c r="AT36" s="10">
        <v>1</v>
      </c>
    </row>
    <row r="37" spans="1:46" ht="42.75" x14ac:dyDescent="0.25">
      <c r="A37" s="26" t="str">
        <f t="shared" si="0"/>
        <v>2009Licensed practical nursesManitobaHospital</v>
      </c>
      <c r="B37" s="24">
        <v>2009</v>
      </c>
      <c r="C37" s="9" t="s">
        <v>3</v>
      </c>
      <c r="D37" s="9" t="s">
        <v>173</v>
      </c>
      <c r="E37" s="9" t="str">
        <f t="shared" si="1"/>
        <v>Manitoba</v>
      </c>
      <c r="F37" s="9" t="s">
        <v>180</v>
      </c>
      <c r="G37" s="9" t="s">
        <v>10</v>
      </c>
      <c r="H37" s="9">
        <v>1033</v>
      </c>
      <c r="I37" s="9">
        <v>980</v>
      </c>
      <c r="J37" s="9">
        <v>53</v>
      </c>
      <c r="K37" s="9">
        <v>0</v>
      </c>
      <c r="L37" s="9">
        <v>29</v>
      </c>
      <c r="M37" s="9">
        <v>86</v>
      </c>
      <c r="N37" s="9">
        <v>119</v>
      </c>
      <c r="O37" s="9">
        <v>106</v>
      </c>
      <c r="P37" s="9">
        <v>128</v>
      </c>
      <c r="Q37" s="9">
        <v>155</v>
      </c>
      <c r="R37" s="9">
        <v>171</v>
      </c>
      <c r="S37" s="9">
        <v>139</v>
      </c>
      <c r="T37" s="9">
        <v>77</v>
      </c>
      <c r="U37" s="9">
        <v>20</v>
      </c>
      <c r="V37" s="9">
        <v>3</v>
      </c>
      <c r="W37" s="9">
        <v>0</v>
      </c>
      <c r="X37" s="9">
        <v>1023</v>
      </c>
      <c r="Y37" s="9">
        <v>10</v>
      </c>
      <c r="Z37" s="9">
        <v>0</v>
      </c>
      <c r="AA37" s="9">
        <v>490</v>
      </c>
      <c r="AB37" s="9">
        <v>107</v>
      </c>
      <c r="AC37" s="9">
        <v>168</v>
      </c>
      <c r="AD37" s="9">
        <v>268</v>
      </c>
      <c r="AE37" s="9">
        <v>0</v>
      </c>
      <c r="AF37" s="9">
        <v>356</v>
      </c>
      <c r="AG37" s="9">
        <v>569</v>
      </c>
      <c r="AH37" s="9">
        <v>108</v>
      </c>
      <c r="AI37" s="9">
        <v>0</v>
      </c>
      <c r="AJ37" s="9">
        <v>990</v>
      </c>
      <c r="AK37" s="9">
        <v>12</v>
      </c>
      <c r="AL37" s="9">
        <v>31</v>
      </c>
      <c r="AM37" s="9">
        <v>0</v>
      </c>
      <c r="AN37" s="9">
        <v>1030</v>
      </c>
      <c r="AO37" s="9">
        <v>1</v>
      </c>
      <c r="AP37" s="9">
        <v>2</v>
      </c>
      <c r="AQ37" s="9">
        <v>0</v>
      </c>
      <c r="AR37" s="9">
        <v>395</v>
      </c>
      <c r="AS37" s="9">
        <v>638</v>
      </c>
      <c r="AT37" s="10">
        <v>0</v>
      </c>
    </row>
    <row r="38" spans="1:46" ht="42.75" x14ac:dyDescent="0.25">
      <c r="A38" s="26" t="str">
        <f t="shared" si="0"/>
        <v>2009Licensed practical nursesManitobaCommunity health</v>
      </c>
      <c r="B38" s="24">
        <v>2009</v>
      </c>
      <c r="C38" s="9" t="s">
        <v>3</v>
      </c>
      <c r="D38" s="9" t="s">
        <v>173</v>
      </c>
      <c r="E38" s="9" t="str">
        <f t="shared" si="1"/>
        <v>Manitoba</v>
      </c>
      <c r="F38" s="9" t="s">
        <v>182</v>
      </c>
      <c r="G38" s="9" t="s">
        <v>11</v>
      </c>
      <c r="H38" s="9">
        <v>347</v>
      </c>
      <c r="I38" s="9">
        <v>324</v>
      </c>
      <c r="J38" s="9">
        <v>23</v>
      </c>
      <c r="K38" s="9">
        <v>0</v>
      </c>
      <c r="L38" s="9">
        <v>5</v>
      </c>
      <c r="M38" s="9">
        <v>13</v>
      </c>
      <c r="N38" s="9">
        <v>37</v>
      </c>
      <c r="O38" s="9">
        <v>48</v>
      </c>
      <c r="P38" s="9">
        <v>43</v>
      </c>
      <c r="Q38" s="9">
        <v>51</v>
      </c>
      <c r="R38" s="9">
        <v>56</v>
      </c>
      <c r="S38" s="9">
        <v>53</v>
      </c>
      <c r="T38" s="9">
        <v>34</v>
      </c>
      <c r="U38" s="9">
        <v>6</v>
      </c>
      <c r="V38" s="9">
        <v>1</v>
      </c>
      <c r="W38" s="9">
        <v>0</v>
      </c>
      <c r="X38" s="9">
        <v>338</v>
      </c>
      <c r="Y38" s="9">
        <v>9</v>
      </c>
      <c r="Z38" s="9">
        <v>0</v>
      </c>
      <c r="AA38" s="9">
        <v>156</v>
      </c>
      <c r="AB38" s="9">
        <v>42</v>
      </c>
      <c r="AC38" s="9">
        <v>60</v>
      </c>
      <c r="AD38" s="9">
        <v>89</v>
      </c>
      <c r="AE38" s="9">
        <v>0</v>
      </c>
      <c r="AF38" s="9">
        <v>149</v>
      </c>
      <c r="AG38" s="9">
        <v>174</v>
      </c>
      <c r="AH38" s="9">
        <v>24</v>
      </c>
      <c r="AI38" s="9">
        <v>0</v>
      </c>
      <c r="AJ38" s="9">
        <v>299</v>
      </c>
      <c r="AK38" s="9">
        <v>15</v>
      </c>
      <c r="AL38" s="9">
        <v>33</v>
      </c>
      <c r="AM38" s="9">
        <v>0</v>
      </c>
      <c r="AN38" s="9">
        <v>342</v>
      </c>
      <c r="AO38" s="9">
        <v>4</v>
      </c>
      <c r="AP38" s="9">
        <v>1</v>
      </c>
      <c r="AQ38" s="9">
        <v>0</v>
      </c>
      <c r="AR38" s="9">
        <v>195</v>
      </c>
      <c r="AS38" s="9">
        <v>152</v>
      </c>
      <c r="AT38" s="10">
        <v>0</v>
      </c>
    </row>
    <row r="39" spans="1:46" ht="57" x14ac:dyDescent="0.25">
      <c r="A39" s="26" t="str">
        <f t="shared" si="0"/>
        <v>2009Licensed practical nursesManitobaNursing home/long-term care</v>
      </c>
      <c r="B39" s="24">
        <v>2009</v>
      </c>
      <c r="C39" s="9" t="s">
        <v>3</v>
      </c>
      <c r="D39" s="9" t="s">
        <v>173</v>
      </c>
      <c r="E39" s="9" t="str">
        <f t="shared" si="1"/>
        <v>Manitoba</v>
      </c>
      <c r="F39" s="9" t="s">
        <v>181</v>
      </c>
      <c r="G39" s="9" t="s">
        <v>12</v>
      </c>
      <c r="H39" s="9">
        <v>1139</v>
      </c>
      <c r="I39" s="9">
        <v>1081</v>
      </c>
      <c r="J39" s="9">
        <v>58</v>
      </c>
      <c r="K39" s="9">
        <v>0</v>
      </c>
      <c r="L39" s="9">
        <v>22</v>
      </c>
      <c r="M39" s="9">
        <v>78</v>
      </c>
      <c r="N39" s="9">
        <v>91</v>
      </c>
      <c r="O39" s="9">
        <v>134</v>
      </c>
      <c r="P39" s="9">
        <v>141</v>
      </c>
      <c r="Q39" s="9">
        <v>168</v>
      </c>
      <c r="R39" s="9">
        <v>169</v>
      </c>
      <c r="S39" s="9">
        <v>167</v>
      </c>
      <c r="T39" s="9">
        <v>132</v>
      </c>
      <c r="U39" s="9">
        <v>31</v>
      </c>
      <c r="V39" s="9">
        <v>6</v>
      </c>
      <c r="W39" s="9">
        <v>0</v>
      </c>
      <c r="X39" s="9">
        <v>1070</v>
      </c>
      <c r="Y39" s="9">
        <v>69</v>
      </c>
      <c r="Z39" s="9">
        <v>0</v>
      </c>
      <c r="AA39" s="9">
        <v>457</v>
      </c>
      <c r="AB39" s="9">
        <v>175</v>
      </c>
      <c r="AC39" s="9">
        <v>231</v>
      </c>
      <c r="AD39" s="9">
        <v>276</v>
      </c>
      <c r="AE39" s="9">
        <v>0</v>
      </c>
      <c r="AF39" s="9">
        <v>367</v>
      </c>
      <c r="AG39" s="9">
        <v>666</v>
      </c>
      <c r="AH39" s="9">
        <v>106</v>
      </c>
      <c r="AI39" s="9">
        <v>0</v>
      </c>
      <c r="AJ39" s="9">
        <v>1115</v>
      </c>
      <c r="AK39" s="9">
        <v>6</v>
      </c>
      <c r="AL39" s="9">
        <v>18</v>
      </c>
      <c r="AM39" s="9">
        <v>0</v>
      </c>
      <c r="AN39" s="9">
        <v>1130</v>
      </c>
      <c r="AO39" s="9">
        <v>6</v>
      </c>
      <c r="AP39" s="9">
        <v>3</v>
      </c>
      <c r="AQ39" s="9">
        <v>0</v>
      </c>
      <c r="AR39" s="9">
        <v>772</v>
      </c>
      <c r="AS39" s="9">
        <v>367</v>
      </c>
      <c r="AT39" s="10">
        <v>0</v>
      </c>
    </row>
    <row r="40" spans="1:46" ht="42.75" x14ac:dyDescent="0.25">
      <c r="A40" s="26" t="str">
        <f t="shared" si="0"/>
        <v>2009Licensed practical nursesManitobaOther places of work</v>
      </c>
      <c r="B40" s="24">
        <v>2009</v>
      </c>
      <c r="C40" s="9" t="s">
        <v>3</v>
      </c>
      <c r="D40" s="9" t="s">
        <v>173</v>
      </c>
      <c r="E40" s="9" t="str">
        <f t="shared" si="1"/>
        <v>Manitoba</v>
      </c>
      <c r="F40" s="9" t="s">
        <v>183</v>
      </c>
      <c r="G40" s="9" t="s">
        <v>13</v>
      </c>
      <c r="H40" s="9">
        <v>106</v>
      </c>
      <c r="I40" s="9">
        <v>103</v>
      </c>
      <c r="J40" s="9">
        <v>3</v>
      </c>
      <c r="K40" s="9">
        <v>0</v>
      </c>
      <c r="L40" s="9">
        <v>1</v>
      </c>
      <c r="M40" s="9">
        <v>8</v>
      </c>
      <c r="N40" s="9">
        <v>7</v>
      </c>
      <c r="O40" s="9">
        <v>17</v>
      </c>
      <c r="P40" s="9">
        <v>11</v>
      </c>
      <c r="Q40" s="9">
        <v>11</v>
      </c>
      <c r="R40" s="9">
        <v>14</v>
      </c>
      <c r="S40" s="9">
        <v>19</v>
      </c>
      <c r="T40" s="9">
        <v>11</v>
      </c>
      <c r="U40" s="9">
        <v>7</v>
      </c>
      <c r="V40" s="9">
        <v>0</v>
      </c>
      <c r="W40" s="9">
        <v>0</v>
      </c>
      <c r="X40" s="9">
        <v>103</v>
      </c>
      <c r="Y40" s="9">
        <v>3</v>
      </c>
      <c r="Z40" s="9">
        <v>0</v>
      </c>
      <c r="AA40" s="9">
        <v>38</v>
      </c>
      <c r="AB40" s="9">
        <v>14</v>
      </c>
      <c r="AC40" s="9">
        <v>20</v>
      </c>
      <c r="AD40" s="9">
        <v>34</v>
      </c>
      <c r="AE40" s="9">
        <v>0</v>
      </c>
      <c r="AF40" s="9">
        <v>51</v>
      </c>
      <c r="AG40" s="9">
        <v>34</v>
      </c>
      <c r="AH40" s="9">
        <v>21</v>
      </c>
      <c r="AI40" s="9">
        <v>0</v>
      </c>
      <c r="AJ40" s="9">
        <v>44</v>
      </c>
      <c r="AK40" s="9">
        <v>13</v>
      </c>
      <c r="AL40" s="9">
        <v>49</v>
      </c>
      <c r="AM40" s="9">
        <v>0</v>
      </c>
      <c r="AN40" s="9">
        <v>87</v>
      </c>
      <c r="AO40" s="9">
        <v>9</v>
      </c>
      <c r="AP40" s="9">
        <v>10</v>
      </c>
      <c r="AQ40" s="9">
        <v>0</v>
      </c>
      <c r="AR40" s="9">
        <v>78</v>
      </c>
      <c r="AS40" s="9">
        <v>27</v>
      </c>
      <c r="AT40" s="10">
        <v>1</v>
      </c>
    </row>
    <row r="41" spans="1:46" ht="42.75" x14ac:dyDescent="0.25">
      <c r="A41" s="26" t="str">
        <f t="shared" si="0"/>
        <v>2009Licensed practical nursesManitobaUnknown places of work</v>
      </c>
      <c r="B41" s="24">
        <v>2009</v>
      </c>
      <c r="C41" s="9" t="s">
        <v>3</v>
      </c>
      <c r="D41" s="9" t="s">
        <v>173</v>
      </c>
      <c r="E41" s="9" t="str">
        <f t="shared" si="1"/>
        <v>Manitoba</v>
      </c>
      <c r="F41" s="9" t="s">
        <v>184</v>
      </c>
      <c r="G41" s="9" t="s">
        <v>49</v>
      </c>
      <c r="H41" s="9">
        <v>26</v>
      </c>
      <c r="I41" s="9">
        <v>21</v>
      </c>
      <c r="J41" s="9">
        <v>5</v>
      </c>
      <c r="K41" s="9">
        <v>0</v>
      </c>
      <c r="L41" s="9">
        <v>1</v>
      </c>
      <c r="M41" s="9">
        <v>2</v>
      </c>
      <c r="N41" s="9">
        <v>3</v>
      </c>
      <c r="O41" s="9">
        <v>6</v>
      </c>
      <c r="P41" s="9">
        <v>4</v>
      </c>
      <c r="Q41" s="9">
        <v>2</v>
      </c>
      <c r="R41" s="9">
        <v>4</v>
      </c>
      <c r="S41" s="9">
        <v>4</v>
      </c>
      <c r="T41" s="9">
        <v>0</v>
      </c>
      <c r="U41" s="9">
        <v>0</v>
      </c>
      <c r="V41" s="9">
        <v>0</v>
      </c>
      <c r="W41" s="9">
        <v>0</v>
      </c>
      <c r="X41" s="9">
        <v>23</v>
      </c>
      <c r="Y41" s="9">
        <v>3</v>
      </c>
      <c r="Z41" s="9">
        <v>0</v>
      </c>
      <c r="AA41" s="9">
        <v>17</v>
      </c>
      <c r="AB41" s="9">
        <v>4</v>
      </c>
      <c r="AC41" s="9">
        <v>4</v>
      </c>
      <c r="AD41" s="9">
        <v>1</v>
      </c>
      <c r="AE41" s="9">
        <v>0</v>
      </c>
      <c r="AF41" s="9">
        <v>13</v>
      </c>
      <c r="AG41" s="9">
        <v>7</v>
      </c>
      <c r="AH41" s="9">
        <v>6</v>
      </c>
      <c r="AI41" s="9">
        <v>0</v>
      </c>
      <c r="AJ41" s="9">
        <v>20</v>
      </c>
      <c r="AK41" s="9">
        <v>1</v>
      </c>
      <c r="AL41" s="9">
        <v>5</v>
      </c>
      <c r="AM41" s="9">
        <v>0</v>
      </c>
      <c r="AN41" s="9">
        <v>23</v>
      </c>
      <c r="AO41" s="9">
        <v>0</v>
      </c>
      <c r="AP41" s="9">
        <v>3</v>
      </c>
      <c r="AQ41" s="9">
        <v>0</v>
      </c>
      <c r="AR41" s="9">
        <v>16</v>
      </c>
      <c r="AS41" s="9">
        <v>10</v>
      </c>
      <c r="AT41" s="10">
        <v>0</v>
      </c>
    </row>
    <row r="42" spans="1:46" ht="42.75" x14ac:dyDescent="0.25">
      <c r="A42" s="26" t="str">
        <f t="shared" si="0"/>
        <v>2009Licensed practical nursesSaskatchewanAll places of work</v>
      </c>
      <c r="B42" s="24">
        <v>2009</v>
      </c>
      <c r="C42" s="9" t="s">
        <v>3</v>
      </c>
      <c r="D42" s="9" t="s">
        <v>174</v>
      </c>
      <c r="E42" s="9" t="str">
        <f t="shared" si="1"/>
        <v>Saskatchewan</v>
      </c>
      <c r="F42" s="9" t="s">
        <v>179</v>
      </c>
      <c r="G42" s="9" t="s">
        <v>9</v>
      </c>
      <c r="H42" s="9">
        <v>2629</v>
      </c>
      <c r="I42" s="9">
        <v>2538</v>
      </c>
      <c r="J42" s="9">
        <v>91</v>
      </c>
      <c r="K42" s="9">
        <v>0</v>
      </c>
      <c r="L42" s="9">
        <v>147</v>
      </c>
      <c r="M42" s="9">
        <v>367</v>
      </c>
      <c r="N42" s="9">
        <v>324</v>
      </c>
      <c r="O42" s="9">
        <v>256</v>
      </c>
      <c r="P42" s="9">
        <v>234</v>
      </c>
      <c r="Q42" s="9">
        <v>336</v>
      </c>
      <c r="R42" s="9">
        <v>411</v>
      </c>
      <c r="S42" s="9">
        <v>342</v>
      </c>
      <c r="T42" s="9">
        <v>172</v>
      </c>
      <c r="U42" s="9">
        <v>36</v>
      </c>
      <c r="V42" s="9">
        <v>4</v>
      </c>
      <c r="W42" s="9">
        <v>0</v>
      </c>
      <c r="X42" s="9">
        <v>2596</v>
      </c>
      <c r="Y42" s="9">
        <v>33</v>
      </c>
      <c r="Z42" s="9">
        <v>0</v>
      </c>
      <c r="AA42" s="9">
        <v>1306</v>
      </c>
      <c r="AB42" s="9">
        <v>250</v>
      </c>
      <c r="AC42" s="9">
        <v>403</v>
      </c>
      <c r="AD42" s="9">
        <v>670</v>
      </c>
      <c r="AE42" s="9">
        <v>0</v>
      </c>
      <c r="AF42" s="9">
        <v>1471</v>
      </c>
      <c r="AG42" s="9">
        <v>761</v>
      </c>
      <c r="AH42" s="9">
        <v>396</v>
      </c>
      <c r="AI42" s="9">
        <v>1</v>
      </c>
      <c r="AJ42" s="9">
        <v>2301</v>
      </c>
      <c r="AK42" s="9">
        <v>16</v>
      </c>
      <c r="AL42" s="9">
        <v>309</v>
      </c>
      <c r="AM42" s="9">
        <v>3</v>
      </c>
      <c r="AN42" s="9">
        <v>2598</v>
      </c>
      <c r="AO42" s="9">
        <v>18</v>
      </c>
      <c r="AP42" s="9">
        <v>10</v>
      </c>
      <c r="AQ42" s="9">
        <v>3</v>
      </c>
      <c r="AR42" s="9">
        <v>1781</v>
      </c>
      <c r="AS42" s="9">
        <v>848</v>
      </c>
      <c r="AT42" s="10">
        <v>0</v>
      </c>
    </row>
    <row r="43" spans="1:46" ht="42.75" x14ac:dyDescent="0.25">
      <c r="A43" s="26" t="str">
        <f t="shared" si="0"/>
        <v>2009Licensed practical nursesSaskatchewanHospital</v>
      </c>
      <c r="B43" s="24">
        <v>2009</v>
      </c>
      <c r="C43" s="9" t="s">
        <v>3</v>
      </c>
      <c r="D43" s="9" t="s">
        <v>174</v>
      </c>
      <c r="E43" s="9" t="str">
        <f t="shared" si="1"/>
        <v>Saskatchewan</v>
      </c>
      <c r="F43" s="9" t="s">
        <v>180</v>
      </c>
      <c r="G43" s="9" t="s">
        <v>10</v>
      </c>
      <c r="H43" s="9">
        <v>1757</v>
      </c>
      <c r="I43" s="9">
        <v>1692</v>
      </c>
      <c r="J43" s="9">
        <v>65</v>
      </c>
      <c r="K43" s="9">
        <v>0</v>
      </c>
      <c r="L43" s="9">
        <v>95</v>
      </c>
      <c r="M43" s="9">
        <v>249</v>
      </c>
      <c r="N43" s="9">
        <v>218</v>
      </c>
      <c r="O43" s="9">
        <v>173</v>
      </c>
      <c r="P43" s="9">
        <v>139</v>
      </c>
      <c r="Q43" s="9">
        <v>221</v>
      </c>
      <c r="R43" s="9">
        <v>288</v>
      </c>
      <c r="S43" s="9">
        <v>237</v>
      </c>
      <c r="T43" s="9">
        <v>111</v>
      </c>
      <c r="U43" s="9">
        <v>24</v>
      </c>
      <c r="V43" s="9">
        <v>2</v>
      </c>
      <c r="W43" s="9">
        <v>0</v>
      </c>
      <c r="X43" s="9">
        <v>1741</v>
      </c>
      <c r="Y43" s="9">
        <v>16</v>
      </c>
      <c r="Z43" s="9">
        <v>0</v>
      </c>
      <c r="AA43" s="9">
        <v>868</v>
      </c>
      <c r="AB43" s="9">
        <v>155</v>
      </c>
      <c r="AC43" s="9">
        <v>263</v>
      </c>
      <c r="AD43" s="9">
        <v>471</v>
      </c>
      <c r="AE43" s="9">
        <v>0</v>
      </c>
      <c r="AF43" s="9">
        <v>1035</v>
      </c>
      <c r="AG43" s="9">
        <v>462</v>
      </c>
      <c r="AH43" s="9">
        <v>259</v>
      </c>
      <c r="AI43" s="9">
        <v>1</v>
      </c>
      <c r="AJ43" s="9">
        <v>1548</v>
      </c>
      <c r="AK43" s="9">
        <v>1</v>
      </c>
      <c r="AL43" s="9">
        <v>208</v>
      </c>
      <c r="AM43" s="9">
        <v>0</v>
      </c>
      <c r="AN43" s="9">
        <v>1754</v>
      </c>
      <c r="AO43" s="9">
        <v>1</v>
      </c>
      <c r="AP43" s="9">
        <v>2</v>
      </c>
      <c r="AQ43" s="9">
        <v>0</v>
      </c>
      <c r="AR43" s="9">
        <v>1313</v>
      </c>
      <c r="AS43" s="9">
        <v>444</v>
      </c>
      <c r="AT43" s="10">
        <v>0</v>
      </c>
    </row>
    <row r="44" spans="1:46" ht="42.75" x14ac:dyDescent="0.25">
      <c r="A44" s="26" t="str">
        <f t="shared" si="0"/>
        <v>2009Licensed practical nursesSaskatchewanCommunity health</v>
      </c>
      <c r="B44" s="24">
        <v>2009</v>
      </c>
      <c r="C44" s="9" t="s">
        <v>3</v>
      </c>
      <c r="D44" s="9" t="s">
        <v>174</v>
      </c>
      <c r="E44" s="9" t="str">
        <f t="shared" si="1"/>
        <v>Saskatchewan</v>
      </c>
      <c r="F44" s="9" t="s">
        <v>182</v>
      </c>
      <c r="G44" s="9" t="s">
        <v>11</v>
      </c>
      <c r="H44" s="9">
        <v>254</v>
      </c>
      <c r="I44" s="9">
        <v>249</v>
      </c>
      <c r="J44" s="9">
        <v>5</v>
      </c>
      <c r="K44" s="9">
        <v>0</v>
      </c>
      <c r="L44" s="9">
        <v>11</v>
      </c>
      <c r="M44" s="9">
        <v>31</v>
      </c>
      <c r="N44" s="9">
        <v>30</v>
      </c>
      <c r="O44" s="9">
        <v>20</v>
      </c>
      <c r="P44" s="9">
        <v>22</v>
      </c>
      <c r="Q44" s="9">
        <v>37</v>
      </c>
      <c r="R44" s="9">
        <v>39</v>
      </c>
      <c r="S44" s="9">
        <v>33</v>
      </c>
      <c r="T44" s="9">
        <v>25</v>
      </c>
      <c r="U44" s="9">
        <v>6</v>
      </c>
      <c r="V44" s="9">
        <v>0</v>
      </c>
      <c r="W44" s="9">
        <v>0</v>
      </c>
      <c r="X44" s="9">
        <v>249</v>
      </c>
      <c r="Y44" s="9">
        <v>5</v>
      </c>
      <c r="Z44" s="9">
        <v>0</v>
      </c>
      <c r="AA44" s="9">
        <v>114</v>
      </c>
      <c r="AB44" s="9">
        <v>24</v>
      </c>
      <c r="AC44" s="9">
        <v>44</v>
      </c>
      <c r="AD44" s="9">
        <v>72</v>
      </c>
      <c r="AE44" s="9">
        <v>0</v>
      </c>
      <c r="AF44" s="9">
        <v>116</v>
      </c>
      <c r="AG44" s="9">
        <v>100</v>
      </c>
      <c r="AH44" s="9">
        <v>38</v>
      </c>
      <c r="AI44" s="9">
        <v>0</v>
      </c>
      <c r="AJ44" s="9">
        <v>211</v>
      </c>
      <c r="AK44" s="9">
        <v>4</v>
      </c>
      <c r="AL44" s="9">
        <v>39</v>
      </c>
      <c r="AM44" s="9">
        <v>0</v>
      </c>
      <c r="AN44" s="9">
        <v>245</v>
      </c>
      <c r="AO44" s="9">
        <v>6</v>
      </c>
      <c r="AP44" s="9">
        <v>3</v>
      </c>
      <c r="AQ44" s="9">
        <v>0</v>
      </c>
      <c r="AR44" s="9">
        <v>113</v>
      </c>
      <c r="AS44" s="9">
        <v>141</v>
      </c>
      <c r="AT44" s="10">
        <v>0</v>
      </c>
    </row>
    <row r="45" spans="1:46" ht="57" x14ac:dyDescent="0.25">
      <c r="A45" s="26" t="str">
        <f t="shared" si="0"/>
        <v>2009Licensed practical nursesSaskatchewanNursing home/long-term care</v>
      </c>
      <c r="B45" s="24">
        <v>2009</v>
      </c>
      <c r="C45" s="9" t="s">
        <v>3</v>
      </c>
      <c r="D45" s="9" t="s">
        <v>174</v>
      </c>
      <c r="E45" s="9" t="str">
        <f t="shared" si="1"/>
        <v>Saskatchewan</v>
      </c>
      <c r="F45" s="9" t="s">
        <v>181</v>
      </c>
      <c r="G45" s="9" t="s">
        <v>12</v>
      </c>
      <c r="H45" s="9">
        <v>546</v>
      </c>
      <c r="I45" s="9">
        <v>526</v>
      </c>
      <c r="J45" s="9">
        <v>20</v>
      </c>
      <c r="K45" s="9">
        <v>0</v>
      </c>
      <c r="L45" s="9">
        <v>39</v>
      </c>
      <c r="M45" s="9">
        <v>80</v>
      </c>
      <c r="N45" s="9">
        <v>69</v>
      </c>
      <c r="O45" s="9">
        <v>56</v>
      </c>
      <c r="P45" s="9">
        <v>69</v>
      </c>
      <c r="Q45" s="9">
        <v>70</v>
      </c>
      <c r="R45" s="9">
        <v>70</v>
      </c>
      <c r="S45" s="9">
        <v>58</v>
      </c>
      <c r="T45" s="9">
        <v>29</v>
      </c>
      <c r="U45" s="9">
        <v>4</v>
      </c>
      <c r="V45" s="9">
        <v>2</v>
      </c>
      <c r="W45" s="9">
        <v>0</v>
      </c>
      <c r="X45" s="9">
        <v>534</v>
      </c>
      <c r="Y45" s="9">
        <v>12</v>
      </c>
      <c r="Z45" s="9">
        <v>0</v>
      </c>
      <c r="AA45" s="9">
        <v>304</v>
      </c>
      <c r="AB45" s="9">
        <v>61</v>
      </c>
      <c r="AC45" s="9">
        <v>84</v>
      </c>
      <c r="AD45" s="9">
        <v>97</v>
      </c>
      <c r="AE45" s="9">
        <v>0</v>
      </c>
      <c r="AF45" s="9">
        <v>281</v>
      </c>
      <c r="AG45" s="9">
        <v>174</v>
      </c>
      <c r="AH45" s="9">
        <v>91</v>
      </c>
      <c r="AI45" s="9">
        <v>0</v>
      </c>
      <c r="AJ45" s="9">
        <v>508</v>
      </c>
      <c r="AK45" s="9">
        <v>7</v>
      </c>
      <c r="AL45" s="9">
        <v>31</v>
      </c>
      <c r="AM45" s="9">
        <v>0</v>
      </c>
      <c r="AN45" s="9">
        <v>543</v>
      </c>
      <c r="AO45" s="9">
        <v>3</v>
      </c>
      <c r="AP45" s="9">
        <v>0</v>
      </c>
      <c r="AQ45" s="9">
        <v>0</v>
      </c>
      <c r="AR45" s="9">
        <v>305</v>
      </c>
      <c r="AS45" s="9">
        <v>241</v>
      </c>
      <c r="AT45" s="10">
        <v>0</v>
      </c>
    </row>
    <row r="46" spans="1:46" ht="42.75" x14ac:dyDescent="0.25">
      <c r="A46" s="26" t="str">
        <f t="shared" si="0"/>
        <v>2009Licensed practical nursesSaskatchewanOther places of work</v>
      </c>
      <c r="B46" s="24">
        <v>2009</v>
      </c>
      <c r="C46" s="9" t="s">
        <v>3</v>
      </c>
      <c r="D46" s="9" t="s">
        <v>174</v>
      </c>
      <c r="E46" s="9" t="str">
        <f t="shared" si="1"/>
        <v>Saskatchewan</v>
      </c>
      <c r="F46" s="9" t="s">
        <v>183</v>
      </c>
      <c r="G46" s="9" t="s">
        <v>13</v>
      </c>
      <c r="H46" s="9">
        <v>69</v>
      </c>
      <c r="I46" s="9">
        <v>68</v>
      </c>
      <c r="J46" s="9">
        <v>1</v>
      </c>
      <c r="K46" s="9">
        <v>0</v>
      </c>
      <c r="L46" s="9">
        <v>2</v>
      </c>
      <c r="M46" s="9">
        <v>5</v>
      </c>
      <c r="N46" s="9">
        <v>7</v>
      </c>
      <c r="O46" s="9">
        <v>7</v>
      </c>
      <c r="P46" s="9">
        <v>4</v>
      </c>
      <c r="Q46" s="9">
        <v>8</v>
      </c>
      <c r="R46" s="9">
        <v>14</v>
      </c>
      <c r="S46" s="9">
        <v>14</v>
      </c>
      <c r="T46" s="9">
        <v>6</v>
      </c>
      <c r="U46" s="9">
        <v>2</v>
      </c>
      <c r="V46" s="9">
        <v>0</v>
      </c>
      <c r="W46" s="9">
        <v>0</v>
      </c>
      <c r="X46" s="9">
        <v>69</v>
      </c>
      <c r="Y46" s="9">
        <v>0</v>
      </c>
      <c r="Z46" s="9">
        <v>0</v>
      </c>
      <c r="AA46" s="9">
        <v>18</v>
      </c>
      <c r="AB46" s="9">
        <v>10</v>
      </c>
      <c r="AC46" s="9">
        <v>12</v>
      </c>
      <c r="AD46" s="9">
        <v>29</v>
      </c>
      <c r="AE46" s="9">
        <v>0</v>
      </c>
      <c r="AF46" s="9">
        <v>37</v>
      </c>
      <c r="AG46" s="9">
        <v>25</v>
      </c>
      <c r="AH46" s="9">
        <v>7</v>
      </c>
      <c r="AI46" s="9">
        <v>0</v>
      </c>
      <c r="AJ46" s="9">
        <v>34</v>
      </c>
      <c r="AK46" s="9">
        <v>4</v>
      </c>
      <c r="AL46" s="9">
        <v>31</v>
      </c>
      <c r="AM46" s="9">
        <v>0</v>
      </c>
      <c r="AN46" s="9">
        <v>56</v>
      </c>
      <c r="AO46" s="9">
        <v>8</v>
      </c>
      <c r="AP46" s="9">
        <v>5</v>
      </c>
      <c r="AQ46" s="9">
        <v>0</v>
      </c>
      <c r="AR46" s="9">
        <v>48</v>
      </c>
      <c r="AS46" s="9">
        <v>21</v>
      </c>
      <c r="AT46" s="10">
        <v>0</v>
      </c>
    </row>
    <row r="47" spans="1:46" ht="42.75" x14ac:dyDescent="0.25">
      <c r="A47" s="26" t="str">
        <f t="shared" si="0"/>
        <v>2009Licensed practical nursesSaskatchewanUnknown places of work</v>
      </c>
      <c r="B47" s="24">
        <v>2009</v>
      </c>
      <c r="C47" s="9" t="s">
        <v>3</v>
      </c>
      <c r="D47" s="9" t="s">
        <v>174</v>
      </c>
      <c r="E47" s="9" t="str">
        <f t="shared" si="1"/>
        <v>Saskatchewan</v>
      </c>
      <c r="F47" s="9" t="s">
        <v>184</v>
      </c>
      <c r="G47" s="9" t="s">
        <v>49</v>
      </c>
      <c r="H47" s="9">
        <v>3</v>
      </c>
      <c r="I47" s="9">
        <v>3</v>
      </c>
      <c r="J47" s="9">
        <v>0</v>
      </c>
      <c r="K47" s="9">
        <v>0</v>
      </c>
      <c r="L47" s="9">
        <v>0</v>
      </c>
      <c r="M47" s="9">
        <v>2</v>
      </c>
      <c r="N47" s="9">
        <v>0</v>
      </c>
      <c r="O47" s="9">
        <v>0</v>
      </c>
      <c r="P47" s="9">
        <v>0</v>
      </c>
      <c r="Q47" s="9">
        <v>0</v>
      </c>
      <c r="R47" s="9">
        <v>0</v>
      </c>
      <c r="S47" s="9">
        <v>0</v>
      </c>
      <c r="T47" s="9">
        <v>1</v>
      </c>
      <c r="U47" s="9">
        <v>0</v>
      </c>
      <c r="V47" s="9">
        <v>0</v>
      </c>
      <c r="W47" s="9">
        <v>0</v>
      </c>
      <c r="X47" s="9">
        <v>3</v>
      </c>
      <c r="Y47" s="9">
        <v>0</v>
      </c>
      <c r="Z47" s="9">
        <v>0</v>
      </c>
      <c r="AA47" s="9">
        <v>2</v>
      </c>
      <c r="AB47" s="9">
        <v>0</v>
      </c>
      <c r="AC47" s="9">
        <v>0</v>
      </c>
      <c r="AD47" s="9">
        <v>1</v>
      </c>
      <c r="AE47" s="9">
        <v>0</v>
      </c>
      <c r="AF47" s="9">
        <v>2</v>
      </c>
      <c r="AG47" s="9">
        <v>0</v>
      </c>
      <c r="AH47" s="9">
        <v>1</v>
      </c>
      <c r="AI47" s="9">
        <v>0</v>
      </c>
      <c r="AJ47" s="9">
        <v>0</v>
      </c>
      <c r="AK47" s="9">
        <v>0</v>
      </c>
      <c r="AL47" s="9">
        <v>0</v>
      </c>
      <c r="AM47" s="9">
        <v>3</v>
      </c>
      <c r="AN47" s="9">
        <v>0</v>
      </c>
      <c r="AO47" s="9">
        <v>0</v>
      </c>
      <c r="AP47" s="9">
        <v>0</v>
      </c>
      <c r="AQ47" s="9">
        <v>3</v>
      </c>
      <c r="AR47" s="9">
        <v>2</v>
      </c>
      <c r="AS47" s="9">
        <v>1</v>
      </c>
      <c r="AT47" s="10">
        <v>0</v>
      </c>
    </row>
    <row r="48" spans="1:46" ht="42.75" x14ac:dyDescent="0.25">
      <c r="A48" s="26" t="str">
        <f t="shared" si="0"/>
        <v>2009Licensed practical nursesAlbertaAll places of work</v>
      </c>
      <c r="B48" s="24">
        <v>2009</v>
      </c>
      <c r="C48" s="9" t="s">
        <v>3</v>
      </c>
      <c r="D48" s="9" t="s">
        <v>175</v>
      </c>
      <c r="E48" s="9" t="str">
        <f t="shared" si="1"/>
        <v>Alberta</v>
      </c>
      <c r="F48" s="9" t="s">
        <v>179</v>
      </c>
      <c r="G48" s="9" t="s">
        <v>9</v>
      </c>
      <c r="H48" s="9">
        <v>6669</v>
      </c>
      <c r="I48" s="9">
        <v>6322</v>
      </c>
      <c r="J48" s="9">
        <v>347</v>
      </c>
      <c r="K48" s="9">
        <v>0</v>
      </c>
      <c r="L48" s="9">
        <v>383</v>
      </c>
      <c r="M48" s="9">
        <v>1008</v>
      </c>
      <c r="N48" s="9">
        <v>728</v>
      </c>
      <c r="O48" s="9">
        <v>718</v>
      </c>
      <c r="P48" s="9">
        <v>668</v>
      </c>
      <c r="Q48" s="9">
        <v>830</v>
      </c>
      <c r="R48" s="9">
        <v>839</v>
      </c>
      <c r="S48" s="9">
        <v>771</v>
      </c>
      <c r="T48" s="9">
        <v>508</v>
      </c>
      <c r="U48" s="9">
        <v>185</v>
      </c>
      <c r="V48" s="9">
        <v>31</v>
      </c>
      <c r="W48" s="9">
        <v>0</v>
      </c>
      <c r="X48" s="9">
        <v>6392</v>
      </c>
      <c r="Y48" s="9">
        <v>277</v>
      </c>
      <c r="Z48" s="9">
        <v>0</v>
      </c>
      <c r="AA48" s="9">
        <v>3557</v>
      </c>
      <c r="AB48" s="9">
        <v>981</v>
      </c>
      <c r="AC48" s="9">
        <v>830</v>
      </c>
      <c r="AD48" s="9">
        <v>1301</v>
      </c>
      <c r="AE48" s="9">
        <v>0</v>
      </c>
      <c r="AF48" s="9">
        <v>3030</v>
      </c>
      <c r="AG48" s="9">
        <v>2720</v>
      </c>
      <c r="AH48" s="9">
        <v>919</v>
      </c>
      <c r="AI48" s="9">
        <v>0</v>
      </c>
      <c r="AJ48" s="9">
        <v>6127</v>
      </c>
      <c r="AK48" s="9">
        <v>95</v>
      </c>
      <c r="AL48" s="9">
        <v>447</v>
      </c>
      <c r="AM48" s="9">
        <v>0</v>
      </c>
      <c r="AN48" s="9">
        <v>6518</v>
      </c>
      <c r="AO48" s="9">
        <v>35</v>
      </c>
      <c r="AP48" s="9">
        <v>116</v>
      </c>
      <c r="AQ48" s="9">
        <v>0</v>
      </c>
      <c r="AR48" s="9">
        <v>5192</v>
      </c>
      <c r="AS48" s="9">
        <v>1477</v>
      </c>
      <c r="AT48" s="10">
        <v>0</v>
      </c>
    </row>
    <row r="49" spans="1:46" ht="42.75" x14ac:dyDescent="0.25">
      <c r="A49" s="26" t="str">
        <f t="shared" si="0"/>
        <v>2009Licensed practical nursesAlbertaHospital</v>
      </c>
      <c r="B49" s="24">
        <v>2009</v>
      </c>
      <c r="C49" s="9" t="s">
        <v>3</v>
      </c>
      <c r="D49" s="9" t="s">
        <v>175</v>
      </c>
      <c r="E49" s="9" t="str">
        <f t="shared" si="1"/>
        <v>Alberta</v>
      </c>
      <c r="F49" s="9" t="s">
        <v>180</v>
      </c>
      <c r="G49" s="9" t="s">
        <v>10</v>
      </c>
      <c r="H49" s="9">
        <v>3754</v>
      </c>
      <c r="I49" s="9">
        <v>3545</v>
      </c>
      <c r="J49" s="9">
        <v>209</v>
      </c>
      <c r="K49" s="9">
        <v>0</v>
      </c>
      <c r="L49" s="9">
        <v>285</v>
      </c>
      <c r="M49" s="9">
        <v>623</v>
      </c>
      <c r="N49" s="9">
        <v>447</v>
      </c>
      <c r="O49" s="9">
        <v>368</v>
      </c>
      <c r="P49" s="9">
        <v>338</v>
      </c>
      <c r="Q49" s="9">
        <v>424</v>
      </c>
      <c r="R49" s="9">
        <v>441</v>
      </c>
      <c r="S49" s="9">
        <v>428</v>
      </c>
      <c r="T49" s="9">
        <v>286</v>
      </c>
      <c r="U49" s="9">
        <v>98</v>
      </c>
      <c r="V49" s="9">
        <v>16</v>
      </c>
      <c r="W49" s="9">
        <v>0</v>
      </c>
      <c r="X49" s="9">
        <v>3597</v>
      </c>
      <c r="Y49" s="9">
        <v>157</v>
      </c>
      <c r="Z49" s="9">
        <v>0</v>
      </c>
      <c r="AA49" s="9">
        <v>2032</v>
      </c>
      <c r="AB49" s="9">
        <v>485</v>
      </c>
      <c r="AC49" s="9">
        <v>457</v>
      </c>
      <c r="AD49" s="9">
        <v>780</v>
      </c>
      <c r="AE49" s="9">
        <v>0</v>
      </c>
      <c r="AF49" s="9">
        <v>1395</v>
      </c>
      <c r="AG49" s="9">
        <v>1740</v>
      </c>
      <c r="AH49" s="9">
        <v>619</v>
      </c>
      <c r="AI49" s="9">
        <v>0</v>
      </c>
      <c r="AJ49" s="9">
        <v>3467</v>
      </c>
      <c r="AK49" s="9">
        <v>4</v>
      </c>
      <c r="AL49" s="9">
        <v>283</v>
      </c>
      <c r="AM49" s="9">
        <v>0</v>
      </c>
      <c r="AN49" s="9">
        <v>3748</v>
      </c>
      <c r="AO49" s="9">
        <v>4</v>
      </c>
      <c r="AP49" s="9">
        <v>2</v>
      </c>
      <c r="AQ49" s="9">
        <v>0</v>
      </c>
      <c r="AR49" s="9">
        <v>2783</v>
      </c>
      <c r="AS49" s="9">
        <v>971</v>
      </c>
      <c r="AT49" s="10">
        <v>0</v>
      </c>
    </row>
    <row r="50" spans="1:46" ht="42.75" x14ac:dyDescent="0.25">
      <c r="A50" s="26" t="str">
        <f t="shared" si="0"/>
        <v>2009Licensed practical nursesAlbertaCommunity health</v>
      </c>
      <c r="B50" s="24">
        <v>2009</v>
      </c>
      <c r="C50" s="9" t="s">
        <v>3</v>
      </c>
      <c r="D50" s="9" t="s">
        <v>175</v>
      </c>
      <c r="E50" s="9" t="str">
        <f t="shared" si="1"/>
        <v>Alberta</v>
      </c>
      <c r="F50" s="9" t="s">
        <v>182</v>
      </c>
      <c r="G50" s="9" t="s">
        <v>11</v>
      </c>
      <c r="H50" s="9">
        <v>1099</v>
      </c>
      <c r="I50" s="9">
        <v>1062</v>
      </c>
      <c r="J50" s="9">
        <v>37</v>
      </c>
      <c r="K50" s="9">
        <v>0</v>
      </c>
      <c r="L50" s="9">
        <v>40</v>
      </c>
      <c r="M50" s="9">
        <v>187</v>
      </c>
      <c r="N50" s="9">
        <v>118</v>
      </c>
      <c r="O50" s="9">
        <v>132</v>
      </c>
      <c r="P50" s="9">
        <v>103</v>
      </c>
      <c r="Q50" s="9">
        <v>149</v>
      </c>
      <c r="R50" s="9">
        <v>155</v>
      </c>
      <c r="S50" s="9">
        <v>109</v>
      </c>
      <c r="T50" s="9">
        <v>79</v>
      </c>
      <c r="U50" s="9">
        <v>25</v>
      </c>
      <c r="V50" s="9">
        <v>2</v>
      </c>
      <c r="W50" s="9">
        <v>0</v>
      </c>
      <c r="X50" s="9">
        <v>1072</v>
      </c>
      <c r="Y50" s="9">
        <v>27</v>
      </c>
      <c r="Z50" s="9">
        <v>0</v>
      </c>
      <c r="AA50" s="9">
        <v>576</v>
      </c>
      <c r="AB50" s="9">
        <v>186</v>
      </c>
      <c r="AC50" s="9">
        <v>139</v>
      </c>
      <c r="AD50" s="9">
        <v>198</v>
      </c>
      <c r="AE50" s="9">
        <v>0</v>
      </c>
      <c r="AF50" s="9">
        <v>627</v>
      </c>
      <c r="AG50" s="9">
        <v>366</v>
      </c>
      <c r="AH50" s="9">
        <v>106</v>
      </c>
      <c r="AI50" s="9">
        <v>0</v>
      </c>
      <c r="AJ50" s="9">
        <v>1007</v>
      </c>
      <c r="AK50" s="9">
        <v>36</v>
      </c>
      <c r="AL50" s="9">
        <v>56</v>
      </c>
      <c r="AM50" s="9">
        <v>0</v>
      </c>
      <c r="AN50" s="9">
        <v>1078</v>
      </c>
      <c r="AO50" s="9">
        <v>10</v>
      </c>
      <c r="AP50" s="9">
        <v>11</v>
      </c>
      <c r="AQ50" s="9">
        <v>0</v>
      </c>
      <c r="AR50" s="9">
        <v>858</v>
      </c>
      <c r="AS50" s="9">
        <v>241</v>
      </c>
      <c r="AT50" s="10">
        <v>0</v>
      </c>
    </row>
    <row r="51" spans="1:46" ht="57" x14ac:dyDescent="0.25">
      <c r="A51" s="26" t="str">
        <f t="shared" si="0"/>
        <v>2009Licensed practical nursesAlbertaNursing home/long-term care</v>
      </c>
      <c r="B51" s="24">
        <v>2009</v>
      </c>
      <c r="C51" s="9" t="s">
        <v>3</v>
      </c>
      <c r="D51" s="9" t="s">
        <v>175</v>
      </c>
      <c r="E51" s="9" t="str">
        <f t="shared" si="1"/>
        <v>Alberta</v>
      </c>
      <c r="F51" s="9" t="s">
        <v>181</v>
      </c>
      <c r="G51" s="9" t="s">
        <v>12</v>
      </c>
      <c r="H51" s="9">
        <v>1624</v>
      </c>
      <c r="I51" s="9">
        <v>1533</v>
      </c>
      <c r="J51" s="9">
        <v>91</v>
      </c>
      <c r="K51" s="9">
        <v>0</v>
      </c>
      <c r="L51" s="9">
        <v>54</v>
      </c>
      <c r="M51" s="9">
        <v>177</v>
      </c>
      <c r="N51" s="9">
        <v>146</v>
      </c>
      <c r="O51" s="9">
        <v>190</v>
      </c>
      <c r="P51" s="9">
        <v>193</v>
      </c>
      <c r="Q51" s="9">
        <v>235</v>
      </c>
      <c r="R51" s="9">
        <v>211</v>
      </c>
      <c r="S51" s="9">
        <v>218</v>
      </c>
      <c r="T51" s="9">
        <v>133</v>
      </c>
      <c r="U51" s="9">
        <v>56</v>
      </c>
      <c r="V51" s="9">
        <v>11</v>
      </c>
      <c r="W51" s="9">
        <v>0</v>
      </c>
      <c r="X51" s="9">
        <v>1533</v>
      </c>
      <c r="Y51" s="9">
        <v>91</v>
      </c>
      <c r="Z51" s="9">
        <v>0</v>
      </c>
      <c r="AA51" s="9">
        <v>865</v>
      </c>
      <c r="AB51" s="9">
        <v>268</v>
      </c>
      <c r="AC51" s="9">
        <v>203</v>
      </c>
      <c r="AD51" s="9">
        <v>288</v>
      </c>
      <c r="AE51" s="9">
        <v>0</v>
      </c>
      <c r="AF51" s="9">
        <v>869</v>
      </c>
      <c r="AG51" s="9">
        <v>576</v>
      </c>
      <c r="AH51" s="9">
        <v>179</v>
      </c>
      <c r="AI51" s="9">
        <v>0</v>
      </c>
      <c r="AJ51" s="9">
        <v>1548</v>
      </c>
      <c r="AK51" s="9">
        <v>49</v>
      </c>
      <c r="AL51" s="9">
        <v>27</v>
      </c>
      <c r="AM51" s="9">
        <v>0</v>
      </c>
      <c r="AN51" s="9">
        <v>1595</v>
      </c>
      <c r="AO51" s="9">
        <v>11</v>
      </c>
      <c r="AP51" s="9">
        <v>18</v>
      </c>
      <c r="AQ51" s="9">
        <v>0</v>
      </c>
      <c r="AR51" s="9">
        <v>1381</v>
      </c>
      <c r="AS51" s="9">
        <v>243</v>
      </c>
      <c r="AT51" s="10">
        <v>0</v>
      </c>
    </row>
    <row r="52" spans="1:46" ht="42.75" x14ac:dyDescent="0.25">
      <c r="A52" s="26" t="str">
        <f t="shared" si="0"/>
        <v>2009Licensed practical nursesAlbertaOther places of work</v>
      </c>
      <c r="B52" s="24">
        <v>2009</v>
      </c>
      <c r="C52" s="9" t="s">
        <v>3</v>
      </c>
      <c r="D52" s="9" t="s">
        <v>175</v>
      </c>
      <c r="E52" s="9" t="str">
        <f t="shared" si="1"/>
        <v>Alberta</v>
      </c>
      <c r="F52" s="9" t="s">
        <v>183</v>
      </c>
      <c r="G52" s="9" t="s">
        <v>13</v>
      </c>
      <c r="H52" s="9">
        <v>192</v>
      </c>
      <c r="I52" s="9">
        <v>182</v>
      </c>
      <c r="J52" s="9">
        <v>10</v>
      </c>
      <c r="K52" s="9">
        <v>0</v>
      </c>
      <c r="L52" s="9">
        <v>4</v>
      </c>
      <c r="M52" s="9">
        <v>21</v>
      </c>
      <c r="N52" s="9">
        <v>17</v>
      </c>
      <c r="O52" s="9">
        <v>28</v>
      </c>
      <c r="P52" s="9">
        <v>34</v>
      </c>
      <c r="Q52" s="9">
        <v>22</v>
      </c>
      <c r="R52" s="9">
        <v>32</v>
      </c>
      <c r="S52" s="9">
        <v>16</v>
      </c>
      <c r="T52" s="9">
        <v>10</v>
      </c>
      <c r="U52" s="9">
        <v>6</v>
      </c>
      <c r="V52" s="9">
        <v>2</v>
      </c>
      <c r="W52" s="9">
        <v>0</v>
      </c>
      <c r="X52" s="9">
        <v>190</v>
      </c>
      <c r="Y52" s="9">
        <v>2</v>
      </c>
      <c r="Z52" s="9">
        <v>0</v>
      </c>
      <c r="AA52" s="9">
        <v>84</v>
      </c>
      <c r="AB52" s="9">
        <v>42</v>
      </c>
      <c r="AC52" s="9">
        <v>31</v>
      </c>
      <c r="AD52" s="9">
        <v>35</v>
      </c>
      <c r="AE52" s="9">
        <v>0</v>
      </c>
      <c r="AF52" s="9">
        <v>139</v>
      </c>
      <c r="AG52" s="9">
        <v>38</v>
      </c>
      <c r="AH52" s="9">
        <v>15</v>
      </c>
      <c r="AI52" s="9">
        <v>0</v>
      </c>
      <c r="AJ52" s="9">
        <v>105</v>
      </c>
      <c r="AK52" s="9">
        <v>6</v>
      </c>
      <c r="AL52" s="9">
        <v>81</v>
      </c>
      <c r="AM52" s="9">
        <v>0</v>
      </c>
      <c r="AN52" s="9">
        <v>97</v>
      </c>
      <c r="AO52" s="9">
        <v>10</v>
      </c>
      <c r="AP52" s="9">
        <v>85</v>
      </c>
      <c r="AQ52" s="9">
        <v>0</v>
      </c>
      <c r="AR52" s="9">
        <v>170</v>
      </c>
      <c r="AS52" s="9">
        <v>22</v>
      </c>
      <c r="AT52" s="10">
        <v>0</v>
      </c>
    </row>
    <row r="53" spans="1:46" ht="42.75" x14ac:dyDescent="0.25">
      <c r="A53" s="26" t="str">
        <f t="shared" si="0"/>
        <v>2009Licensed practical nursesBritish ColumbiaAll places of work</v>
      </c>
      <c r="B53" s="24">
        <v>2009</v>
      </c>
      <c r="C53" s="9" t="s">
        <v>3</v>
      </c>
      <c r="D53" s="9" t="s">
        <v>167</v>
      </c>
      <c r="E53" s="9" t="str">
        <f t="shared" si="1"/>
        <v>British Columbia</v>
      </c>
      <c r="F53" s="9" t="s">
        <v>179</v>
      </c>
      <c r="G53" s="9" t="s">
        <v>9</v>
      </c>
      <c r="H53" s="9">
        <v>7577</v>
      </c>
      <c r="I53" s="9">
        <v>6912</v>
      </c>
      <c r="J53" s="9">
        <v>665</v>
      </c>
      <c r="K53" s="9">
        <v>0</v>
      </c>
      <c r="L53" s="9">
        <v>502</v>
      </c>
      <c r="M53" s="9">
        <v>1027</v>
      </c>
      <c r="N53" s="9">
        <v>962</v>
      </c>
      <c r="O53" s="9">
        <v>927</v>
      </c>
      <c r="P53" s="9">
        <v>981</v>
      </c>
      <c r="Q53" s="9">
        <v>997</v>
      </c>
      <c r="R53" s="9">
        <v>1037</v>
      </c>
      <c r="S53" s="9">
        <v>734</v>
      </c>
      <c r="T53" s="9">
        <v>362</v>
      </c>
      <c r="U53" s="9">
        <v>45</v>
      </c>
      <c r="V53" s="9">
        <v>3</v>
      </c>
      <c r="W53" s="9">
        <v>0</v>
      </c>
      <c r="X53" s="9">
        <v>7371</v>
      </c>
      <c r="Y53" s="9">
        <v>193</v>
      </c>
      <c r="Z53" s="9">
        <v>13</v>
      </c>
      <c r="AA53" s="9">
        <v>5052</v>
      </c>
      <c r="AB53" s="9">
        <v>832</v>
      </c>
      <c r="AC53" s="9">
        <v>719</v>
      </c>
      <c r="AD53" s="9">
        <v>893</v>
      </c>
      <c r="AE53" s="9">
        <v>81</v>
      </c>
      <c r="AF53" s="9">
        <v>3492</v>
      </c>
      <c r="AG53" s="9">
        <v>222</v>
      </c>
      <c r="AH53" s="9">
        <v>3853</v>
      </c>
      <c r="AI53" s="9">
        <v>10</v>
      </c>
      <c r="AJ53" s="9">
        <v>6959</v>
      </c>
      <c r="AK53" s="9">
        <v>100</v>
      </c>
      <c r="AL53" s="9">
        <v>479</v>
      </c>
      <c r="AM53" s="9">
        <v>39</v>
      </c>
      <c r="AN53" s="9">
        <v>7333</v>
      </c>
      <c r="AO53" s="9">
        <v>94</v>
      </c>
      <c r="AP53" s="9">
        <v>85</v>
      </c>
      <c r="AQ53" s="9">
        <v>65</v>
      </c>
      <c r="AR53" s="9">
        <v>6869</v>
      </c>
      <c r="AS53" s="9">
        <v>708</v>
      </c>
      <c r="AT53" s="10">
        <v>0</v>
      </c>
    </row>
    <row r="54" spans="1:46" ht="42.75" x14ac:dyDescent="0.25">
      <c r="A54" s="26" t="str">
        <f t="shared" si="0"/>
        <v>2009Licensed practical nursesBritish ColumbiaHospital</v>
      </c>
      <c r="B54" s="24">
        <v>2009</v>
      </c>
      <c r="C54" s="9" t="s">
        <v>3</v>
      </c>
      <c r="D54" s="9" t="s">
        <v>167</v>
      </c>
      <c r="E54" s="9" t="str">
        <f t="shared" si="1"/>
        <v>British Columbia</v>
      </c>
      <c r="F54" s="9" t="s">
        <v>180</v>
      </c>
      <c r="G54" s="9" t="s">
        <v>10</v>
      </c>
      <c r="H54" s="9">
        <v>3577</v>
      </c>
      <c r="I54" s="9">
        <v>3217</v>
      </c>
      <c r="J54" s="9">
        <v>360</v>
      </c>
      <c r="K54" s="9">
        <v>0</v>
      </c>
      <c r="L54" s="9">
        <v>227</v>
      </c>
      <c r="M54" s="9">
        <v>459</v>
      </c>
      <c r="N54" s="9">
        <v>466</v>
      </c>
      <c r="O54" s="9">
        <v>418</v>
      </c>
      <c r="P54" s="9">
        <v>453</v>
      </c>
      <c r="Q54" s="9">
        <v>481</v>
      </c>
      <c r="R54" s="9">
        <v>512</v>
      </c>
      <c r="S54" s="9">
        <v>363</v>
      </c>
      <c r="T54" s="9">
        <v>179</v>
      </c>
      <c r="U54" s="9">
        <v>18</v>
      </c>
      <c r="V54" s="9">
        <v>1</v>
      </c>
      <c r="W54" s="9">
        <v>0</v>
      </c>
      <c r="X54" s="9">
        <v>3506</v>
      </c>
      <c r="Y54" s="9">
        <v>64</v>
      </c>
      <c r="Z54" s="9">
        <v>7</v>
      </c>
      <c r="AA54" s="9">
        <v>2270</v>
      </c>
      <c r="AB54" s="9">
        <v>379</v>
      </c>
      <c r="AC54" s="9">
        <v>396</v>
      </c>
      <c r="AD54" s="9">
        <v>495</v>
      </c>
      <c r="AE54" s="9">
        <v>37</v>
      </c>
      <c r="AF54" s="9">
        <v>1596</v>
      </c>
      <c r="AG54" s="9">
        <v>105</v>
      </c>
      <c r="AH54" s="9">
        <v>1870</v>
      </c>
      <c r="AI54" s="9">
        <v>6</v>
      </c>
      <c r="AJ54" s="9">
        <v>3392</v>
      </c>
      <c r="AK54" s="9">
        <v>4</v>
      </c>
      <c r="AL54" s="9">
        <v>174</v>
      </c>
      <c r="AM54" s="9">
        <v>7</v>
      </c>
      <c r="AN54" s="9">
        <v>3540</v>
      </c>
      <c r="AO54" s="9">
        <v>20</v>
      </c>
      <c r="AP54" s="9">
        <v>12</v>
      </c>
      <c r="AQ54" s="9">
        <v>5</v>
      </c>
      <c r="AR54" s="9">
        <v>3291</v>
      </c>
      <c r="AS54" s="9">
        <v>286</v>
      </c>
      <c r="AT54" s="10">
        <v>0</v>
      </c>
    </row>
    <row r="55" spans="1:46" ht="42.75" x14ac:dyDescent="0.25">
      <c r="A55" s="26" t="str">
        <f t="shared" si="0"/>
        <v>2009Licensed practical nursesBritish ColumbiaCommunity health</v>
      </c>
      <c r="B55" s="24">
        <v>2009</v>
      </c>
      <c r="C55" s="9" t="s">
        <v>3</v>
      </c>
      <c r="D55" s="9" t="s">
        <v>167</v>
      </c>
      <c r="E55" s="9" t="str">
        <f t="shared" si="1"/>
        <v>British Columbia</v>
      </c>
      <c r="F55" s="9" t="s">
        <v>182</v>
      </c>
      <c r="G55" s="9" t="s">
        <v>11</v>
      </c>
      <c r="H55" s="9">
        <v>449</v>
      </c>
      <c r="I55" s="9">
        <v>412</v>
      </c>
      <c r="J55" s="9">
        <v>37</v>
      </c>
      <c r="K55" s="9">
        <v>0</v>
      </c>
      <c r="L55" s="9">
        <v>18</v>
      </c>
      <c r="M55" s="9">
        <v>60</v>
      </c>
      <c r="N55" s="9">
        <v>56</v>
      </c>
      <c r="O55" s="9">
        <v>55</v>
      </c>
      <c r="P55" s="9">
        <v>57</v>
      </c>
      <c r="Q55" s="9">
        <v>65</v>
      </c>
      <c r="R55" s="9">
        <v>58</v>
      </c>
      <c r="S55" s="9">
        <v>49</v>
      </c>
      <c r="T55" s="9">
        <v>27</v>
      </c>
      <c r="U55" s="9">
        <v>4</v>
      </c>
      <c r="V55" s="9">
        <v>0</v>
      </c>
      <c r="W55" s="9">
        <v>0</v>
      </c>
      <c r="X55" s="9">
        <v>434</v>
      </c>
      <c r="Y55" s="9">
        <v>15</v>
      </c>
      <c r="Z55" s="9">
        <v>0</v>
      </c>
      <c r="AA55" s="9">
        <v>277</v>
      </c>
      <c r="AB55" s="9">
        <v>67</v>
      </c>
      <c r="AC55" s="9">
        <v>42</v>
      </c>
      <c r="AD55" s="9">
        <v>61</v>
      </c>
      <c r="AE55" s="9">
        <v>2</v>
      </c>
      <c r="AF55" s="9">
        <v>221</v>
      </c>
      <c r="AG55" s="9">
        <v>14</v>
      </c>
      <c r="AH55" s="9">
        <v>214</v>
      </c>
      <c r="AI55" s="9">
        <v>0</v>
      </c>
      <c r="AJ55" s="9">
        <v>364</v>
      </c>
      <c r="AK55" s="9">
        <v>30</v>
      </c>
      <c r="AL55" s="9">
        <v>55</v>
      </c>
      <c r="AM55" s="9">
        <v>0</v>
      </c>
      <c r="AN55" s="9">
        <v>431</v>
      </c>
      <c r="AO55" s="9">
        <v>13</v>
      </c>
      <c r="AP55" s="9">
        <v>5</v>
      </c>
      <c r="AQ55" s="9">
        <v>0</v>
      </c>
      <c r="AR55" s="9">
        <v>397</v>
      </c>
      <c r="AS55" s="9">
        <v>52</v>
      </c>
      <c r="AT55" s="10">
        <v>0</v>
      </c>
    </row>
    <row r="56" spans="1:46" ht="57" x14ac:dyDescent="0.25">
      <c r="A56" s="26" t="str">
        <f t="shared" si="0"/>
        <v>2009Licensed practical nursesBritish ColumbiaNursing home/long-term care</v>
      </c>
      <c r="B56" s="24">
        <v>2009</v>
      </c>
      <c r="C56" s="9" t="s">
        <v>3</v>
      </c>
      <c r="D56" s="9" t="s">
        <v>167</v>
      </c>
      <c r="E56" s="9" t="str">
        <f t="shared" si="1"/>
        <v>British Columbia</v>
      </c>
      <c r="F56" s="9" t="s">
        <v>181</v>
      </c>
      <c r="G56" s="9" t="s">
        <v>12</v>
      </c>
      <c r="H56" s="9">
        <v>3005</v>
      </c>
      <c r="I56" s="9">
        <v>2776</v>
      </c>
      <c r="J56" s="9">
        <v>229</v>
      </c>
      <c r="K56" s="9">
        <v>0</v>
      </c>
      <c r="L56" s="9">
        <v>226</v>
      </c>
      <c r="M56" s="9">
        <v>439</v>
      </c>
      <c r="N56" s="9">
        <v>388</v>
      </c>
      <c r="O56" s="9">
        <v>385</v>
      </c>
      <c r="P56" s="9">
        <v>396</v>
      </c>
      <c r="Q56" s="9">
        <v>378</v>
      </c>
      <c r="R56" s="9">
        <v>392</v>
      </c>
      <c r="S56" s="9">
        <v>262</v>
      </c>
      <c r="T56" s="9">
        <v>122</v>
      </c>
      <c r="U56" s="9">
        <v>16</v>
      </c>
      <c r="V56" s="9">
        <v>1</v>
      </c>
      <c r="W56" s="9">
        <v>0</v>
      </c>
      <c r="X56" s="9">
        <v>2908</v>
      </c>
      <c r="Y56" s="9">
        <v>91</v>
      </c>
      <c r="Z56" s="9">
        <v>6</v>
      </c>
      <c r="AA56" s="9">
        <v>2176</v>
      </c>
      <c r="AB56" s="9">
        <v>307</v>
      </c>
      <c r="AC56" s="9">
        <v>224</v>
      </c>
      <c r="AD56" s="9">
        <v>264</v>
      </c>
      <c r="AE56" s="9">
        <v>34</v>
      </c>
      <c r="AF56" s="9">
        <v>1360</v>
      </c>
      <c r="AG56" s="9">
        <v>93</v>
      </c>
      <c r="AH56" s="9">
        <v>1550</v>
      </c>
      <c r="AI56" s="9">
        <v>2</v>
      </c>
      <c r="AJ56" s="9">
        <v>2857</v>
      </c>
      <c r="AK56" s="9">
        <v>33</v>
      </c>
      <c r="AL56" s="9">
        <v>99</v>
      </c>
      <c r="AM56" s="9">
        <v>16</v>
      </c>
      <c r="AN56" s="9">
        <v>2961</v>
      </c>
      <c r="AO56" s="9">
        <v>20</v>
      </c>
      <c r="AP56" s="9">
        <v>14</v>
      </c>
      <c r="AQ56" s="9">
        <v>10</v>
      </c>
      <c r="AR56" s="9">
        <v>2666</v>
      </c>
      <c r="AS56" s="9">
        <v>339</v>
      </c>
      <c r="AT56" s="10">
        <v>0</v>
      </c>
    </row>
    <row r="57" spans="1:46" ht="42.75" x14ac:dyDescent="0.25">
      <c r="A57" s="26" t="str">
        <f t="shared" si="0"/>
        <v>2009Licensed practical nursesBritish ColumbiaOther places of work</v>
      </c>
      <c r="B57" s="24">
        <v>2009</v>
      </c>
      <c r="C57" s="9" t="s">
        <v>3</v>
      </c>
      <c r="D57" s="9" t="s">
        <v>167</v>
      </c>
      <c r="E57" s="9" t="str">
        <f t="shared" si="1"/>
        <v>British Columbia</v>
      </c>
      <c r="F57" s="9" t="s">
        <v>183</v>
      </c>
      <c r="G57" s="9" t="s">
        <v>13</v>
      </c>
      <c r="H57" s="9">
        <v>463</v>
      </c>
      <c r="I57" s="9">
        <v>432</v>
      </c>
      <c r="J57" s="9">
        <v>31</v>
      </c>
      <c r="K57" s="9">
        <v>0</v>
      </c>
      <c r="L57" s="9">
        <v>24</v>
      </c>
      <c r="M57" s="9">
        <v>54</v>
      </c>
      <c r="N57" s="9">
        <v>46</v>
      </c>
      <c r="O57" s="9">
        <v>58</v>
      </c>
      <c r="P57" s="9">
        <v>64</v>
      </c>
      <c r="Q57" s="9">
        <v>61</v>
      </c>
      <c r="R57" s="9">
        <v>65</v>
      </c>
      <c r="S57" s="9">
        <v>54</v>
      </c>
      <c r="T57" s="9">
        <v>29</v>
      </c>
      <c r="U57" s="9">
        <v>7</v>
      </c>
      <c r="V57" s="9">
        <v>1</v>
      </c>
      <c r="W57" s="9">
        <v>0</v>
      </c>
      <c r="X57" s="9">
        <v>442</v>
      </c>
      <c r="Y57" s="9">
        <v>21</v>
      </c>
      <c r="Z57" s="9">
        <v>0</v>
      </c>
      <c r="AA57" s="9">
        <v>265</v>
      </c>
      <c r="AB57" s="9">
        <v>77</v>
      </c>
      <c r="AC57" s="9">
        <v>53</v>
      </c>
      <c r="AD57" s="9">
        <v>64</v>
      </c>
      <c r="AE57" s="9">
        <v>4</v>
      </c>
      <c r="AF57" s="9">
        <v>266</v>
      </c>
      <c r="AG57" s="9">
        <v>9</v>
      </c>
      <c r="AH57" s="9">
        <v>186</v>
      </c>
      <c r="AI57" s="9">
        <v>2</v>
      </c>
      <c r="AJ57" s="9">
        <v>283</v>
      </c>
      <c r="AK57" s="9">
        <v>32</v>
      </c>
      <c r="AL57" s="9">
        <v>143</v>
      </c>
      <c r="AM57" s="9">
        <v>5</v>
      </c>
      <c r="AN57" s="9">
        <v>356</v>
      </c>
      <c r="AO57" s="9">
        <v>40</v>
      </c>
      <c r="AP57" s="9">
        <v>54</v>
      </c>
      <c r="AQ57" s="9">
        <v>13</v>
      </c>
      <c r="AR57" s="9">
        <v>437</v>
      </c>
      <c r="AS57" s="9">
        <v>26</v>
      </c>
      <c r="AT57" s="10">
        <v>0</v>
      </c>
    </row>
    <row r="58" spans="1:46" ht="42.75" x14ac:dyDescent="0.25">
      <c r="A58" s="26" t="str">
        <f t="shared" si="0"/>
        <v>2009Licensed practical nursesBritish ColumbiaUnknown places of work</v>
      </c>
      <c r="B58" s="24">
        <v>2009</v>
      </c>
      <c r="C58" s="9" t="s">
        <v>3</v>
      </c>
      <c r="D58" s="9" t="s">
        <v>167</v>
      </c>
      <c r="E58" s="9" t="str">
        <f t="shared" si="1"/>
        <v>British Columbia</v>
      </c>
      <c r="F58" s="9" t="s">
        <v>184</v>
      </c>
      <c r="G58" s="9" t="s">
        <v>49</v>
      </c>
      <c r="H58" s="9">
        <v>83</v>
      </c>
      <c r="I58" s="9">
        <v>75</v>
      </c>
      <c r="J58" s="9">
        <v>8</v>
      </c>
      <c r="K58" s="9">
        <v>0</v>
      </c>
      <c r="L58" s="9">
        <v>7</v>
      </c>
      <c r="M58" s="9">
        <v>15</v>
      </c>
      <c r="N58" s="9">
        <v>6</v>
      </c>
      <c r="O58" s="9">
        <v>11</v>
      </c>
      <c r="P58" s="9">
        <v>11</v>
      </c>
      <c r="Q58" s="9">
        <v>12</v>
      </c>
      <c r="R58" s="9">
        <v>10</v>
      </c>
      <c r="S58" s="9">
        <v>6</v>
      </c>
      <c r="T58" s="9">
        <v>5</v>
      </c>
      <c r="U58" s="9">
        <v>0</v>
      </c>
      <c r="V58" s="9">
        <v>0</v>
      </c>
      <c r="W58" s="9">
        <v>0</v>
      </c>
      <c r="X58" s="9">
        <v>81</v>
      </c>
      <c r="Y58" s="9">
        <v>2</v>
      </c>
      <c r="Z58" s="9">
        <v>0</v>
      </c>
      <c r="AA58" s="9">
        <v>64</v>
      </c>
      <c r="AB58" s="9">
        <v>2</v>
      </c>
      <c r="AC58" s="9">
        <v>4</v>
      </c>
      <c r="AD58" s="9">
        <v>9</v>
      </c>
      <c r="AE58" s="9">
        <v>4</v>
      </c>
      <c r="AF58" s="9">
        <v>49</v>
      </c>
      <c r="AG58" s="9">
        <v>1</v>
      </c>
      <c r="AH58" s="9">
        <v>33</v>
      </c>
      <c r="AI58" s="9">
        <v>0</v>
      </c>
      <c r="AJ58" s="9">
        <v>63</v>
      </c>
      <c r="AK58" s="9">
        <v>1</v>
      </c>
      <c r="AL58" s="9">
        <v>8</v>
      </c>
      <c r="AM58" s="9">
        <v>11</v>
      </c>
      <c r="AN58" s="9">
        <v>45</v>
      </c>
      <c r="AO58" s="9">
        <v>1</v>
      </c>
      <c r="AP58" s="9">
        <v>0</v>
      </c>
      <c r="AQ58" s="9">
        <v>37</v>
      </c>
      <c r="AR58" s="9">
        <v>78</v>
      </c>
      <c r="AS58" s="9">
        <v>5</v>
      </c>
      <c r="AT58" s="10">
        <v>0</v>
      </c>
    </row>
    <row r="59" spans="1:46" ht="42.75" x14ac:dyDescent="0.25">
      <c r="A59" s="26" t="str">
        <f t="shared" si="0"/>
        <v>2009Licensed practical nursesYukonAll places of work</v>
      </c>
      <c r="B59" s="24">
        <v>2009</v>
      </c>
      <c r="C59" s="9" t="s">
        <v>3</v>
      </c>
      <c r="D59" s="9" t="s">
        <v>168</v>
      </c>
      <c r="E59" s="9" t="str">
        <f t="shared" si="1"/>
        <v>Yukon</v>
      </c>
      <c r="F59" s="9" t="s">
        <v>179</v>
      </c>
      <c r="G59" s="9" t="s">
        <v>9</v>
      </c>
      <c r="H59" s="9">
        <v>64</v>
      </c>
      <c r="I59" s="9">
        <v>61</v>
      </c>
      <c r="J59" s="9">
        <v>3</v>
      </c>
      <c r="K59" s="9">
        <v>0</v>
      </c>
      <c r="L59" s="9">
        <v>2</v>
      </c>
      <c r="M59" s="9">
        <v>4</v>
      </c>
      <c r="N59" s="9">
        <v>4</v>
      </c>
      <c r="O59" s="9">
        <v>7</v>
      </c>
      <c r="P59" s="9">
        <v>4</v>
      </c>
      <c r="Q59" s="9">
        <v>16</v>
      </c>
      <c r="R59" s="9">
        <v>8</v>
      </c>
      <c r="S59" s="9">
        <v>13</v>
      </c>
      <c r="T59" s="9">
        <v>5</v>
      </c>
      <c r="U59" s="9">
        <v>1</v>
      </c>
      <c r="V59" s="9">
        <v>0</v>
      </c>
      <c r="W59" s="9">
        <v>0</v>
      </c>
      <c r="X59" s="9">
        <v>64</v>
      </c>
      <c r="Y59" s="9">
        <v>0</v>
      </c>
      <c r="Z59" s="9">
        <v>0</v>
      </c>
      <c r="AA59" s="9">
        <v>25</v>
      </c>
      <c r="AB59" s="9">
        <v>16</v>
      </c>
      <c r="AC59" s="9">
        <v>15</v>
      </c>
      <c r="AD59" s="9">
        <v>8</v>
      </c>
      <c r="AE59" s="9">
        <v>0</v>
      </c>
      <c r="AF59" s="9">
        <v>48</v>
      </c>
      <c r="AG59" s="9">
        <v>9</v>
      </c>
      <c r="AH59" s="9">
        <v>7</v>
      </c>
      <c r="AI59" s="9">
        <v>0</v>
      </c>
      <c r="AJ59" s="9">
        <v>0</v>
      </c>
      <c r="AK59" s="9">
        <v>0</v>
      </c>
      <c r="AL59" s="9">
        <v>0</v>
      </c>
      <c r="AM59" s="9">
        <v>64</v>
      </c>
      <c r="AN59" s="9">
        <v>61</v>
      </c>
      <c r="AO59" s="9">
        <v>3</v>
      </c>
      <c r="AP59" s="9">
        <v>0</v>
      </c>
      <c r="AQ59" s="9">
        <v>0</v>
      </c>
      <c r="AR59" s="9">
        <v>63</v>
      </c>
      <c r="AS59" s="9">
        <v>1</v>
      </c>
      <c r="AT59" s="10">
        <v>0</v>
      </c>
    </row>
    <row r="60" spans="1:46" ht="42.75" x14ac:dyDescent="0.25">
      <c r="A60" s="26" t="str">
        <f t="shared" si="0"/>
        <v>2009Licensed practical nursesYukonHospital</v>
      </c>
      <c r="B60" s="24">
        <v>2009</v>
      </c>
      <c r="C60" s="9" t="s">
        <v>3</v>
      </c>
      <c r="D60" s="9" t="s">
        <v>168</v>
      </c>
      <c r="E60" s="9" t="str">
        <f t="shared" si="1"/>
        <v>Yukon</v>
      </c>
      <c r="F60" s="9" t="s">
        <v>180</v>
      </c>
      <c r="G60" s="9" t="s">
        <v>10</v>
      </c>
      <c r="H60" s="9">
        <v>16</v>
      </c>
      <c r="I60" s="9">
        <v>16</v>
      </c>
      <c r="J60" s="9">
        <v>0</v>
      </c>
      <c r="K60" s="9">
        <v>0</v>
      </c>
      <c r="L60" s="9">
        <v>1</v>
      </c>
      <c r="M60" s="9">
        <v>0</v>
      </c>
      <c r="N60" s="9">
        <v>1</v>
      </c>
      <c r="O60" s="9">
        <v>0</v>
      </c>
      <c r="P60" s="9">
        <v>1</v>
      </c>
      <c r="Q60" s="9">
        <v>2</v>
      </c>
      <c r="R60" s="9">
        <v>1</v>
      </c>
      <c r="S60" s="9">
        <v>6</v>
      </c>
      <c r="T60" s="9">
        <v>3</v>
      </c>
      <c r="U60" s="9">
        <v>1</v>
      </c>
      <c r="V60" s="9">
        <v>0</v>
      </c>
      <c r="W60" s="9">
        <v>0</v>
      </c>
      <c r="X60" s="9">
        <v>16</v>
      </c>
      <c r="Y60" s="9">
        <v>0</v>
      </c>
      <c r="Z60" s="9">
        <v>0</v>
      </c>
      <c r="AA60" s="9">
        <v>3</v>
      </c>
      <c r="AB60" s="9">
        <v>4</v>
      </c>
      <c r="AC60" s="9">
        <v>5</v>
      </c>
      <c r="AD60" s="9">
        <v>4</v>
      </c>
      <c r="AE60" s="9">
        <v>0</v>
      </c>
      <c r="AF60" s="9">
        <v>5</v>
      </c>
      <c r="AG60" s="9">
        <v>5</v>
      </c>
      <c r="AH60" s="9">
        <v>6</v>
      </c>
      <c r="AI60" s="9">
        <v>0</v>
      </c>
      <c r="AJ60" s="9">
        <v>0</v>
      </c>
      <c r="AK60" s="9">
        <v>0</v>
      </c>
      <c r="AL60" s="9">
        <v>0</v>
      </c>
      <c r="AM60" s="9">
        <v>16</v>
      </c>
      <c r="AN60" s="9">
        <v>15</v>
      </c>
      <c r="AO60" s="9">
        <v>1</v>
      </c>
      <c r="AP60" s="9">
        <v>0</v>
      </c>
      <c r="AQ60" s="9">
        <v>0</v>
      </c>
      <c r="AR60" s="9">
        <v>15</v>
      </c>
      <c r="AS60" s="9">
        <v>1</v>
      </c>
      <c r="AT60" s="10">
        <v>0</v>
      </c>
    </row>
    <row r="61" spans="1:46" ht="42.75" x14ac:dyDescent="0.25">
      <c r="A61" s="26" t="str">
        <f t="shared" si="0"/>
        <v>2009Licensed practical nursesYukonCommunity health</v>
      </c>
      <c r="B61" s="24">
        <v>2009</v>
      </c>
      <c r="C61" s="9" t="s">
        <v>3</v>
      </c>
      <c r="D61" s="9" t="s">
        <v>168</v>
      </c>
      <c r="E61" s="9" t="str">
        <f t="shared" si="1"/>
        <v>Yukon</v>
      </c>
      <c r="F61" s="9" t="s">
        <v>182</v>
      </c>
      <c r="G61" s="9" t="s">
        <v>11</v>
      </c>
      <c r="H61" s="9">
        <v>10</v>
      </c>
      <c r="I61" s="9">
        <v>10</v>
      </c>
      <c r="J61" s="9">
        <v>0</v>
      </c>
      <c r="K61" s="9">
        <v>0</v>
      </c>
      <c r="L61" s="9">
        <v>0</v>
      </c>
      <c r="M61" s="9">
        <v>0</v>
      </c>
      <c r="N61" s="9">
        <v>1</v>
      </c>
      <c r="O61" s="9">
        <v>1</v>
      </c>
      <c r="P61" s="9">
        <v>2</v>
      </c>
      <c r="Q61" s="9">
        <v>2</v>
      </c>
      <c r="R61" s="9">
        <v>3</v>
      </c>
      <c r="S61" s="9">
        <v>0</v>
      </c>
      <c r="T61" s="9">
        <v>1</v>
      </c>
      <c r="U61" s="9">
        <v>0</v>
      </c>
      <c r="V61" s="9">
        <v>0</v>
      </c>
      <c r="W61" s="9">
        <v>0</v>
      </c>
      <c r="X61" s="9">
        <v>10</v>
      </c>
      <c r="Y61" s="9">
        <v>0</v>
      </c>
      <c r="Z61" s="9">
        <v>0</v>
      </c>
      <c r="AA61" s="9">
        <v>4</v>
      </c>
      <c r="AB61" s="9">
        <v>3</v>
      </c>
      <c r="AC61" s="9">
        <v>3</v>
      </c>
      <c r="AD61" s="9">
        <v>0</v>
      </c>
      <c r="AE61" s="9">
        <v>0</v>
      </c>
      <c r="AF61" s="9">
        <v>9</v>
      </c>
      <c r="AG61" s="9">
        <v>0</v>
      </c>
      <c r="AH61" s="9">
        <v>1</v>
      </c>
      <c r="AI61" s="9">
        <v>0</v>
      </c>
      <c r="AJ61" s="9">
        <v>0</v>
      </c>
      <c r="AK61" s="9">
        <v>0</v>
      </c>
      <c r="AL61" s="9">
        <v>0</v>
      </c>
      <c r="AM61" s="9">
        <v>10</v>
      </c>
      <c r="AN61" s="9">
        <v>10</v>
      </c>
      <c r="AO61" s="9">
        <v>0</v>
      </c>
      <c r="AP61" s="9">
        <v>0</v>
      </c>
      <c r="AQ61" s="9">
        <v>0</v>
      </c>
      <c r="AR61" s="9">
        <v>10</v>
      </c>
      <c r="AS61" s="9">
        <v>0</v>
      </c>
      <c r="AT61" s="10">
        <v>0</v>
      </c>
    </row>
    <row r="62" spans="1:46" ht="57" x14ac:dyDescent="0.25">
      <c r="A62" s="26" t="str">
        <f t="shared" si="0"/>
        <v>2009Licensed practical nursesYukonNursing home/long-term care</v>
      </c>
      <c r="B62" s="24">
        <v>2009</v>
      </c>
      <c r="C62" s="9" t="s">
        <v>3</v>
      </c>
      <c r="D62" s="9" t="s">
        <v>168</v>
      </c>
      <c r="E62" s="9" t="str">
        <f t="shared" si="1"/>
        <v>Yukon</v>
      </c>
      <c r="F62" s="9" t="s">
        <v>181</v>
      </c>
      <c r="G62" s="9" t="s">
        <v>12</v>
      </c>
      <c r="H62" s="9">
        <v>36</v>
      </c>
      <c r="I62" s="9">
        <v>33</v>
      </c>
      <c r="J62" s="9">
        <v>3</v>
      </c>
      <c r="K62" s="9">
        <v>0</v>
      </c>
      <c r="L62" s="9">
        <v>1</v>
      </c>
      <c r="M62" s="9">
        <v>4</v>
      </c>
      <c r="N62" s="9">
        <v>2</v>
      </c>
      <c r="O62" s="9">
        <v>6</v>
      </c>
      <c r="P62" s="9">
        <v>1</v>
      </c>
      <c r="Q62" s="9">
        <v>10</v>
      </c>
      <c r="R62" s="9">
        <v>4</v>
      </c>
      <c r="S62" s="9">
        <v>7</v>
      </c>
      <c r="T62" s="9">
        <v>1</v>
      </c>
      <c r="U62" s="9">
        <v>0</v>
      </c>
      <c r="V62" s="9">
        <v>0</v>
      </c>
      <c r="W62" s="9">
        <v>0</v>
      </c>
      <c r="X62" s="9">
        <v>36</v>
      </c>
      <c r="Y62" s="9">
        <v>0</v>
      </c>
      <c r="Z62" s="9">
        <v>0</v>
      </c>
      <c r="AA62" s="9">
        <v>17</v>
      </c>
      <c r="AB62" s="9">
        <v>9</v>
      </c>
      <c r="AC62" s="9">
        <v>6</v>
      </c>
      <c r="AD62" s="9">
        <v>4</v>
      </c>
      <c r="AE62" s="9">
        <v>0</v>
      </c>
      <c r="AF62" s="9">
        <v>32</v>
      </c>
      <c r="AG62" s="9">
        <v>4</v>
      </c>
      <c r="AH62" s="9">
        <v>0</v>
      </c>
      <c r="AI62" s="9">
        <v>0</v>
      </c>
      <c r="AJ62" s="9">
        <v>0</v>
      </c>
      <c r="AK62" s="9">
        <v>0</v>
      </c>
      <c r="AL62" s="9">
        <v>0</v>
      </c>
      <c r="AM62" s="9">
        <v>36</v>
      </c>
      <c r="AN62" s="9">
        <v>36</v>
      </c>
      <c r="AO62" s="9">
        <v>0</v>
      </c>
      <c r="AP62" s="9">
        <v>0</v>
      </c>
      <c r="AQ62" s="9">
        <v>0</v>
      </c>
      <c r="AR62" s="9">
        <v>36</v>
      </c>
      <c r="AS62" s="9">
        <v>0</v>
      </c>
      <c r="AT62" s="10">
        <v>0</v>
      </c>
    </row>
    <row r="63" spans="1:46" ht="42.75" x14ac:dyDescent="0.25">
      <c r="A63" s="26" t="str">
        <f t="shared" si="0"/>
        <v>2009Licensed practical nursesYukonOther places of work</v>
      </c>
      <c r="B63" s="24">
        <v>2009</v>
      </c>
      <c r="C63" s="9" t="s">
        <v>3</v>
      </c>
      <c r="D63" s="9" t="s">
        <v>168</v>
      </c>
      <c r="E63" s="9" t="str">
        <f t="shared" si="1"/>
        <v>Yukon</v>
      </c>
      <c r="F63" s="9" t="s">
        <v>183</v>
      </c>
      <c r="G63" s="9" t="s">
        <v>13</v>
      </c>
      <c r="H63" s="9">
        <v>2</v>
      </c>
      <c r="I63" s="9">
        <v>2</v>
      </c>
      <c r="J63" s="9">
        <v>0</v>
      </c>
      <c r="K63" s="9">
        <v>0</v>
      </c>
      <c r="L63" s="9">
        <v>0</v>
      </c>
      <c r="M63" s="9">
        <v>0</v>
      </c>
      <c r="N63" s="9">
        <v>0</v>
      </c>
      <c r="O63" s="9">
        <v>0</v>
      </c>
      <c r="P63" s="9">
        <v>0</v>
      </c>
      <c r="Q63" s="9">
        <v>2</v>
      </c>
      <c r="R63" s="9">
        <v>0</v>
      </c>
      <c r="S63" s="9">
        <v>0</v>
      </c>
      <c r="T63" s="9">
        <v>0</v>
      </c>
      <c r="U63" s="9">
        <v>0</v>
      </c>
      <c r="V63" s="9">
        <v>0</v>
      </c>
      <c r="W63" s="9">
        <v>0</v>
      </c>
      <c r="X63" s="9">
        <v>2</v>
      </c>
      <c r="Y63" s="9">
        <v>0</v>
      </c>
      <c r="Z63" s="9">
        <v>0</v>
      </c>
      <c r="AA63" s="9">
        <v>1</v>
      </c>
      <c r="AB63" s="9">
        <v>0</v>
      </c>
      <c r="AC63" s="9">
        <v>1</v>
      </c>
      <c r="AD63" s="9">
        <v>0</v>
      </c>
      <c r="AE63" s="9">
        <v>0</v>
      </c>
      <c r="AF63" s="9">
        <v>2</v>
      </c>
      <c r="AG63" s="9">
        <v>0</v>
      </c>
      <c r="AH63" s="9">
        <v>0</v>
      </c>
      <c r="AI63" s="9">
        <v>0</v>
      </c>
      <c r="AJ63" s="9">
        <v>0</v>
      </c>
      <c r="AK63" s="9">
        <v>0</v>
      </c>
      <c r="AL63" s="9">
        <v>0</v>
      </c>
      <c r="AM63" s="9">
        <v>2</v>
      </c>
      <c r="AN63" s="9">
        <v>0</v>
      </c>
      <c r="AO63" s="9">
        <v>2</v>
      </c>
      <c r="AP63" s="9">
        <v>0</v>
      </c>
      <c r="AQ63" s="9">
        <v>0</v>
      </c>
      <c r="AR63" s="9">
        <v>2</v>
      </c>
      <c r="AS63" s="9">
        <v>0</v>
      </c>
      <c r="AT63" s="10">
        <v>0</v>
      </c>
    </row>
    <row r="64" spans="1:46" ht="57" x14ac:dyDescent="0.25">
      <c r="A64" s="26" t="str">
        <f t="shared" si="0"/>
        <v>2009Licensed practical nursesNorthwest TerritoriesAll places of work</v>
      </c>
      <c r="B64" s="24">
        <v>2009</v>
      </c>
      <c r="C64" s="9" t="s">
        <v>3</v>
      </c>
      <c r="D64" s="9" t="s">
        <v>169</v>
      </c>
      <c r="E64" s="9" t="str">
        <f t="shared" si="1"/>
        <v>Northwest Territories</v>
      </c>
      <c r="F64" s="9" t="s">
        <v>179</v>
      </c>
      <c r="G64" s="9" t="s">
        <v>9</v>
      </c>
      <c r="H64" s="9">
        <v>94</v>
      </c>
      <c r="I64" s="9">
        <v>83</v>
      </c>
      <c r="J64" s="9">
        <v>11</v>
      </c>
      <c r="K64" s="9">
        <v>0</v>
      </c>
      <c r="L64" s="9">
        <v>2</v>
      </c>
      <c r="M64" s="9">
        <v>9</v>
      </c>
      <c r="N64" s="9">
        <v>6</v>
      </c>
      <c r="O64" s="9">
        <v>16</v>
      </c>
      <c r="P64" s="9">
        <v>12</v>
      </c>
      <c r="Q64" s="9">
        <v>10</v>
      </c>
      <c r="R64" s="9">
        <v>20</v>
      </c>
      <c r="S64" s="9">
        <v>9</v>
      </c>
      <c r="T64" s="9">
        <v>10</v>
      </c>
      <c r="U64" s="9">
        <v>0</v>
      </c>
      <c r="V64" s="9">
        <v>0</v>
      </c>
      <c r="W64" s="9">
        <v>0</v>
      </c>
      <c r="X64" s="9">
        <v>94</v>
      </c>
      <c r="Y64" s="9">
        <v>0</v>
      </c>
      <c r="Z64" s="9">
        <v>0</v>
      </c>
      <c r="AA64" s="9">
        <v>35</v>
      </c>
      <c r="AB64" s="9">
        <v>22</v>
      </c>
      <c r="AC64" s="9">
        <v>21</v>
      </c>
      <c r="AD64" s="9">
        <v>16</v>
      </c>
      <c r="AE64" s="9">
        <v>0</v>
      </c>
      <c r="AF64" s="9">
        <v>81</v>
      </c>
      <c r="AG64" s="9">
        <v>5</v>
      </c>
      <c r="AH64" s="9">
        <v>8</v>
      </c>
      <c r="AI64" s="9">
        <v>0</v>
      </c>
      <c r="AJ64" s="9">
        <v>87</v>
      </c>
      <c r="AK64" s="9">
        <v>2</v>
      </c>
      <c r="AL64" s="9">
        <v>5</v>
      </c>
      <c r="AM64" s="9">
        <v>0</v>
      </c>
      <c r="AN64" s="9">
        <v>94</v>
      </c>
      <c r="AO64" s="9">
        <v>0</v>
      </c>
      <c r="AP64" s="9">
        <v>0</v>
      </c>
      <c r="AQ64" s="9">
        <v>0</v>
      </c>
      <c r="AR64" s="9">
        <v>37</v>
      </c>
      <c r="AS64" s="9">
        <v>57</v>
      </c>
      <c r="AT64" s="10">
        <v>0</v>
      </c>
    </row>
    <row r="65" spans="1:46" ht="57" x14ac:dyDescent="0.25">
      <c r="A65" s="26" t="str">
        <f t="shared" si="0"/>
        <v>2009Licensed practical nursesNorthwest TerritoriesHospital</v>
      </c>
      <c r="B65" s="24">
        <v>2009</v>
      </c>
      <c r="C65" s="9" t="s">
        <v>3</v>
      </c>
      <c r="D65" s="9" t="s">
        <v>169</v>
      </c>
      <c r="E65" s="9" t="str">
        <f t="shared" si="1"/>
        <v>Northwest Territories</v>
      </c>
      <c r="F65" s="9" t="s">
        <v>180</v>
      </c>
      <c r="G65" s="9" t="s">
        <v>10</v>
      </c>
      <c r="H65" s="9">
        <v>48</v>
      </c>
      <c r="I65" s="9">
        <v>40</v>
      </c>
      <c r="J65" s="9">
        <v>8</v>
      </c>
      <c r="K65" s="9">
        <v>0</v>
      </c>
      <c r="L65" s="9">
        <v>1</v>
      </c>
      <c r="M65" s="9">
        <v>3</v>
      </c>
      <c r="N65" s="9">
        <v>3</v>
      </c>
      <c r="O65" s="9">
        <v>10</v>
      </c>
      <c r="P65" s="9">
        <v>6</v>
      </c>
      <c r="Q65" s="9">
        <v>6</v>
      </c>
      <c r="R65" s="9">
        <v>10</v>
      </c>
      <c r="S65" s="9">
        <v>5</v>
      </c>
      <c r="T65" s="9">
        <v>4</v>
      </c>
      <c r="U65" s="9">
        <v>0</v>
      </c>
      <c r="V65" s="9">
        <v>0</v>
      </c>
      <c r="W65" s="9">
        <v>0</v>
      </c>
      <c r="X65" s="9">
        <v>48</v>
      </c>
      <c r="Y65" s="9">
        <v>0</v>
      </c>
      <c r="Z65" s="9">
        <v>0</v>
      </c>
      <c r="AA65" s="9">
        <v>14</v>
      </c>
      <c r="AB65" s="9">
        <v>15</v>
      </c>
      <c r="AC65" s="9">
        <v>11</v>
      </c>
      <c r="AD65" s="9">
        <v>8</v>
      </c>
      <c r="AE65" s="9">
        <v>0</v>
      </c>
      <c r="AF65" s="9">
        <v>43</v>
      </c>
      <c r="AG65" s="9">
        <v>1</v>
      </c>
      <c r="AH65" s="9">
        <v>4</v>
      </c>
      <c r="AI65" s="9">
        <v>0</v>
      </c>
      <c r="AJ65" s="9">
        <v>46</v>
      </c>
      <c r="AK65" s="9">
        <v>0</v>
      </c>
      <c r="AL65" s="9">
        <v>2</v>
      </c>
      <c r="AM65" s="9">
        <v>0</v>
      </c>
      <c r="AN65" s="9">
        <v>48</v>
      </c>
      <c r="AO65" s="9">
        <v>0</v>
      </c>
      <c r="AP65" s="9">
        <v>0</v>
      </c>
      <c r="AQ65" s="9">
        <v>0</v>
      </c>
      <c r="AR65" s="9">
        <v>18</v>
      </c>
      <c r="AS65" s="9">
        <v>30</v>
      </c>
      <c r="AT65" s="10">
        <v>0</v>
      </c>
    </row>
    <row r="66" spans="1:46" ht="57" x14ac:dyDescent="0.25">
      <c r="A66" s="26" t="str">
        <f t="shared" si="0"/>
        <v>2009Licensed practical nursesNorthwest TerritoriesCommunity health</v>
      </c>
      <c r="B66" s="24">
        <v>2009</v>
      </c>
      <c r="C66" s="9" t="s">
        <v>3</v>
      </c>
      <c r="D66" s="9" t="s">
        <v>169</v>
      </c>
      <c r="E66" s="9" t="str">
        <f t="shared" si="1"/>
        <v>Northwest Territories</v>
      </c>
      <c r="F66" s="9" t="s">
        <v>182</v>
      </c>
      <c r="G66" s="9" t="s">
        <v>11</v>
      </c>
      <c r="H66" s="9">
        <v>23</v>
      </c>
      <c r="I66" s="9">
        <v>23</v>
      </c>
      <c r="J66" s="9">
        <v>0</v>
      </c>
      <c r="K66" s="9">
        <v>0</v>
      </c>
      <c r="L66" s="9">
        <v>1</v>
      </c>
      <c r="M66" s="9">
        <v>2</v>
      </c>
      <c r="N66" s="9">
        <v>1</v>
      </c>
      <c r="O66" s="9">
        <v>4</v>
      </c>
      <c r="P66" s="9">
        <v>5</v>
      </c>
      <c r="Q66" s="9">
        <v>3</v>
      </c>
      <c r="R66" s="9">
        <v>4</v>
      </c>
      <c r="S66" s="9">
        <v>2</v>
      </c>
      <c r="T66" s="9">
        <v>1</v>
      </c>
      <c r="U66" s="9">
        <v>0</v>
      </c>
      <c r="V66" s="9">
        <v>0</v>
      </c>
      <c r="W66" s="9">
        <v>0</v>
      </c>
      <c r="X66" s="9">
        <v>23</v>
      </c>
      <c r="Y66" s="9">
        <v>0</v>
      </c>
      <c r="Z66" s="9">
        <v>0</v>
      </c>
      <c r="AA66" s="9">
        <v>8</v>
      </c>
      <c r="AB66" s="9">
        <v>3</v>
      </c>
      <c r="AC66" s="9">
        <v>8</v>
      </c>
      <c r="AD66" s="9">
        <v>4</v>
      </c>
      <c r="AE66" s="9">
        <v>0</v>
      </c>
      <c r="AF66" s="9">
        <v>17</v>
      </c>
      <c r="AG66" s="9">
        <v>4</v>
      </c>
      <c r="AH66" s="9">
        <v>2</v>
      </c>
      <c r="AI66" s="9">
        <v>0</v>
      </c>
      <c r="AJ66" s="9">
        <v>20</v>
      </c>
      <c r="AK66" s="9">
        <v>1</v>
      </c>
      <c r="AL66" s="9">
        <v>2</v>
      </c>
      <c r="AM66" s="9">
        <v>0</v>
      </c>
      <c r="AN66" s="9">
        <v>23</v>
      </c>
      <c r="AO66" s="9">
        <v>0</v>
      </c>
      <c r="AP66" s="9">
        <v>0</v>
      </c>
      <c r="AQ66" s="9">
        <v>0</v>
      </c>
      <c r="AR66" s="9">
        <v>17</v>
      </c>
      <c r="AS66" s="9">
        <v>6</v>
      </c>
      <c r="AT66" s="10">
        <v>0</v>
      </c>
    </row>
    <row r="67" spans="1:46" ht="57" x14ac:dyDescent="0.25">
      <c r="A67" s="26" t="str">
        <f t="shared" ref="A67:A130" si="2">CONCATENATE(B67,C67,E67,G67)</f>
        <v>2009Licensed practical nursesNorthwest TerritoriesNursing home/long-term care</v>
      </c>
      <c r="B67" s="24">
        <v>2009</v>
      </c>
      <c r="C67" s="9" t="s">
        <v>3</v>
      </c>
      <c r="D67" s="9" t="s">
        <v>169</v>
      </c>
      <c r="E67" s="9" t="str">
        <f t="shared" ref="E67:E130" si="3">TRIM(MID(D67,3,50))</f>
        <v>Northwest Territories</v>
      </c>
      <c r="F67" s="9" t="s">
        <v>181</v>
      </c>
      <c r="G67" s="9" t="s">
        <v>12</v>
      </c>
      <c r="H67" s="9">
        <v>23</v>
      </c>
      <c r="I67" s="9">
        <v>20</v>
      </c>
      <c r="J67" s="9">
        <v>3</v>
      </c>
      <c r="K67" s="9">
        <v>0</v>
      </c>
      <c r="L67" s="9">
        <v>0</v>
      </c>
      <c r="M67" s="9">
        <v>4</v>
      </c>
      <c r="N67" s="9">
        <v>2</v>
      </c>
      <c r="O67" s="9">
        <v>2</v>
      </c>
      <c r="P67" s="9">
        <v>1</v>
      </c>
      <c r="Q67" s="9">
        <v>1</v>
      </c>
      <c r="R67" s="9">
        <v>6</v>
      </c>
      <c r="S67" s="9">
        <v>2</v>
      </c>
      <c r="T67" s="9">
        <v>5</v>
      </c>
      <c r="U67" s="9">
        <v>0</v>
      </c>
      <c r="V67" s="9">
        <v>0</v>
      </c>
      <c r="W67" s="9">
        <v>0</v>
      </c>
      <c r="X67" s="9">
        <v>23</v>
      </c>
      <c r="Y67" s="9">
        <v>0</v>
      </c>
      <c r="Z67" s="9">
        <v>0</v>
      </c>
      <c r="AA67" s="9">
        <v>13</v>
      </c>
      <c r="AB67" s="9">
        <v>4</v>
      </c>
      <c r="AC67" s="9">
        <v>2</v>
      </c>
      <c r="AD67" s="9">
        <v>4</v>
      </c>
      <c r="AE67" s="9">
        <v>0</v>
      </c>
      <c r="AF67" s="9">
        <v>21</v>
      </c>
      <c r="AG67" s="9">
        <v>0</v>
      </c>
      <c r="AH67" s="9">
        <v>2</v>
      </c>
      <c r="AI67" s="9">
        <v>0</v>
      </c>
      <c r="AJ67" s="9">
        <v>21</v>
      </c>
      <c r="AK67" s="9">
        <v>1</v>
      </c>
      <c r="AL67" s="9">
        <v>1</v>
      </c>
      <c r="AM67" s="9">
        <v>0</v>
      </c>
      <c r="AN67" s="9">
        <v>23</v>
      </c>
      <c r="AO67" s="9">
        <v>0</v>
      </c>
      <c r="AP67" s="9">
        <v>0</v>
      </c>
      <c r="AQ67" s="9">
        <v>0</v>
      </c>
      <c r="AR67" s="9">
        <v>2</v>
      </c>
      <c r="AS67" s="9">
        <v>21</v>
      </c>
      <c r="AT67" s="10">
        <v>0</v>
      </c>
    </row>
    <row r="68" spans="1:46" ht="42.75" x14ac:dyDescent="0.25">
      <c r="A68" s="26" t="str">
        <f t="shared" si="2"/>
        <v>2009Licensed practical nursesCanadaAll places of work</v>
      </c>
      <c r="B68" s="24">
        <v>2009</v>
      </c>
      <c r="C68" s="9" t="s">
        <v>3</v>
      </c>
      <c r="D68" s="9" t="s">
        <v>171</v>
      </c>
      <c r="E68" s="9" t="str">
        <f t="shared" si="3"/>
        <v>Canada</v>
      </c>
      <c r="F68" s="9" t="s">
        <v>179</v>
      </c>
      <c r="G68" s="9" t="s">
        <v>9</v>
      </c>
      <c r="H68" s="9">
        <v>76944</v>
      </c>
      <c r="I68" s="9">
        <v>71326</v>
      </c>
      <c r="J68" s="9">
        <v>5618</v>
      </c>
      <c r="K68" s="9">
        <v>0</v>
      </c>
      <c r="L68" s="9">
        <v>3644</v>
      </c>
      <c r="M68" s="9">
        <v>8413</v>
      </c>
      <c r="N68" s="9">
        <v>8239</v>
      </c>
      <c r="O68" s="9">
        <v>9048</v>
      </c>
      <c r="P68" s="9">
        <v>9746</v>
      </c>
      <c r="Q68" s="9">
        <v>11120</v>
      </c>
      <c r="R68" s="9">
        <v>11614</v>
      </c>
      <c r="S68" s="9">
        <v>8987</v>
      </c>
      <c r="T68" s="9">
        <v>4720</v>
      </c>
      <c r="U68" s="9">
        <v>1203</v>
      </c>
      <c r="V68" s="9">
        <v>209</v>
      </c>
      <c r="W68" s="9">
        <v>1</v>
      </c>
      <c r="X68" s="9">
        <v>75062</v>
      </c>
      <c r="Y68" s="9">
        <v>1805</v>
      </c>
      <c r="Z68" s="9">
        <v>77</v>
      </c>
      <c r="AA68" s="9">
        <v>35124</v>
      </c>
      <c r="AB68" s="9">
        <v>14702</v>
      </c>
      <c r="AC68" s="9">
        <v>12169</v>
      </c>
      <c r="AD68" s="9">
        <v>14834</v>
      </c>
      <c r="AE68" s="9">
        <v>115</v>
      </c>
      <c r="AF68" s="9">
        <v>38623</v>
      </c>
      <c r="AG68" s="9">
        <v>25952</v>
      </c>
      <c r="AH68" s="9">
        <v>12356</v>
      </c>
      <c r="AI68" s="9">
        <v>13</v>
      </c>
      <c r="AJ68" s="9">
        <v>70138</v>
      </c>
      <c r="AK68" s="9">
        <v>1066</v>
      </c>
      <c r="AL68" s="9">
        <v>5022</v>
      </c>
      <c r="AM68" s="9">
        <v>718</v>
      </c>
      <c r="AN68" s="9">
        <v>74805</v>
      </c>
      <c r="AO68" s="9">
        <v>745</v>
      </c>
      <c r="AP68" s="9">
        <v>690</v>
      </c>
      <c r="AQ68" s="9">
        <v>704</v>
      </c>
      <c r="AR68" s="9">
        <v>63172</v>
      </c>
      <c r="AS68" s="9">
        <v>13758</v>
      </c>
      <c r="AT68" s="10">
        <v>14</v>
      </c>
    </row>
    <row r="69" spans="1:46" ht="42.75" x14ac:dyDescent="0.25">
      <c r="A69" s="26" t="str">
        <f t="shared" si="2"/>
        <v>2009Licensed practical nursesCanadaHospital</v>
      </c>
      <c r="B69" s="24">
        <v>2009</v>
      </c>
      <c r="C69" s="9" t="s">
        <v>3</v>
      </c>
      <c r="D69" s="9" t="s">
        <v>171</v>
      </c>
      <c r="E69" s="9" t="str">
        <f t="shared" si="3"/>
        <v>Canada</v>
      </c>
      <c r="F69" s="9" t="s">
        <v>180</v>
      </c>
      <c r="G69" s="9" t="s">
        <v>10</v>
      </c>
      <c r="H69" s="9">
        <v>32702</v>
      </c>
      <c r="I69" s="9">
        <v>29975</v>
      </c>
      <c r="J69" s="9">
        <v>2727</v>
      </c>
      <c r="K69" s="9">
        <v>0</v>
      </c>
      <c r="L69" s="9">
        <v>1717</v>
      </c>
      <c r="M69" s="9">
        <v>3875</v>
      </c>
      <c r="N69" s="9">
        <v>3568</v>
      </c>
      <c r="O69" s="9">
        <v>3544</v>
      </c>
      <c r="P69" s="9">
        <v>3817</v>
      </c>
      <c r="Q69" s="9">
        <v>4579</v>
      </c>
      <c r="R69" s="9">
        <v>5116</v>
      </c>
      <c r="S69" s="9">
        <v>4044</v>
      </c>
      <c r="T69" s="9">
        <v>1957</v>
      </c>
      <c r="U69" s="9">
        <v>439</v>
      </c>
      <c r="V69" s="9">
        <v>46</v>
      </c>
      <c r="W69" s="9">
        <v>0</v>
      </c>
      <c r="X69" s="9">
        <v>32080</v>
      </c>
      <c r="Y69" s="9">
        <v>597</v>
      </c>
      <c r="Z69" s="9">
        <v>25</v>
      </c>
      <c r="AA69" s="9">
        <v>15051</v>
      </c>
      <c r="AB69" s="9">
        <v>5484</v>
      </c>
      <c r="AC69" s="9">
        <v>5313</v>
      </c>
      <c r="AD69" s="9">
        <v>6806</v>
      </c>
      <c r="AE69" s="9">
        <v>48</v>
      </c>
      <c r="AF69" s="9">
        <v>16295</v>
      </c>
      <c r="AG69" s="9">
        <v>10829</v>
      </c>
      <c r="AH69" s="9">
        <v>5571</v>
      </c>
      <c r="AI69" s="9">
        <v>7</v>
      </c>
      <c r="AJ69" s="9">
        <v>30669</v>
      </c>
      <c r="AK69" s="9">
        <v>84</v>
      </c>
      <c r="AL69" s="9">
        <v>1785</v>
      </c>
      <c r="AM69" s="9">
        <v>164</v>
      </c>
      <c r="AN69" s="9">
        <v>32278</v>
      </c>
      <c r="AO69" s="9">
        <v>98</v>
      </c>
      <c r="AP69" s="9">
        <v>109</v>
      </c>
      <c r="AQ69" s="9">
        <v>217</v>
      </c>
      <c r="AR69" s="9">
        <v>26858</v>
      </c>
      <c r="AS69" s="9">
        <v>5836</v>
      </c>
      <c r="AT69" s="10">
        <v>8</v>
      </c>
    </row>
    <row r="70" spans="1:46" ht="42.75" x14ac:dyDescent="0.25">
      <c r="A70" s="26" t="str">
        <f t="shared" si="2"/>
        <v>2009Licensed practical nursesCanadaCommunity health</v>
      </c>
      <c r="B70" s="24">
        <v>2009</v>
      </c>
      <c r="C70" s="9" t="s">
        <v>3</v>
      </c>
      <c r="D70" s="9" t="s">
        <v>171</v>
      </c>
      <c r="E70" s="9" t="str">
        <f t="shared" si="3"/>
        <v>Canada</v>
      </c>
      <c r="F70" s="9" t="s">
        <v>182</v>
      </c>
      <c r="G70" s="9" t="s">
        <v>11</v>
      </c>
      <c r="H70" s="9">
        <v>7599</v>
      </c>
      <c r="I70" s="9">
        <v>7257</v>
      </c>
      <c r="J70" s="9">
        <v>342</v>
      </c>
      <c r="K70" s="9">
        <v>0</v>
      </c>
      <c r="L70" s="9">
        <v>229</v>
      </c>
      <c r="M70" s="9">
        <v>757</v>
      </c>
      <c r="N70" s="9">
        <v>757</v>
      </c>
      <c r="O70" s="9">
        <v>984</v>
      </c>
      <c r="P70" s="9">
        <v>947</v>
      </c>
      <c r="Q70" s="9">
        <v>1101</v>
      </c>
      <c r="R70" s="9">
        <v>1108</v>
      </c>
      <c r="S70" s="9">
        <v>913</v>
      </c>
      <c r="T70" s="9">
        <v>562</v>
      </c>
      <c r="U70" s="9">
        <v>205</v>
      </c>
      <c r="V70" s="9">
        <v>35</v>
      </c>
      <c r="W70" s="9">
        <v>1</v>
      </c>
      <c r="X70" s="9">
        <v>7392</v>
      </c>
      <c r="Y70" s="9">
        <v>201</v>
      </c>
      <c r="Z70" s="9">
        <v>6</v>
      </c>
      <c r="AA70" s="9">
        <v>2984</v>
      </c>
      <c r="AB70" s="9">
        <v>1711</v>
      </c>
      <c r="AC70" s="9">
        <v>1265</v>
      </c>
      <c r="AD70" s="9">
        <v>1635</v>
      </c>
      <c r="AE70" s="9">
        <v>4</v>
      </c>
      <c r="AF70" s="9">
        <v>4126</v>
      </c>
      <c r="AG70" s="9">
        <v>2467</v>
      </c>
      <c r="AH70" s="9">
        <v>1006</v>
      </c>
      <c r="AI70" s="9">
        <v>0</v>
      </c>
      <c r="AJ70" s="9">
        <v>6450</v>
      </c>
      <c r="AK70" s="9">
        <v>322</v>
      </c>
      <c r="AL70" s="9">
        <v>739</v>
      </c>
      <c r="AM70" s="9">
        <v>88</v>
      </c>
      <c r="AN70" s="9">
        <v>7212</v>
      </c>
      <c r="AO70" s="9">
        <v>236</v>
      </c>
      <c r="AP70" s="9">
        <v>67</v>
      </c>
      <c r="AQ70" s="9">
        <v>84</v>
      </c>
      <c r="AR70" s="9">
        <v>6289</v>
      </c>
      <c r="AS70" s="9">
        <v>1309</v>
      </c>
      <c r="AT70" s="10">
        <v>1</v>
      </c>
    </row>
    <row r="71" spans="1:46" ht="57" x14ac:dyDescent="0.25">
      <c r="A71" s="26" t="str">
        <f t="shared" si="2"/>
        <v>2009Licensed practical nursesCanadaNursing home/long-term care</v>
      </c>
      <c r="B71" s="24">
        <v>2009</v>
      </c>
      <c r="C71" s="9" t="s">
        <v>3</v>
      </c>
      <c r="D71" s="9" t="s">
        <v>171</v>
      </c>
      <c r="E71" s="9" t="str">
        <f t="shared" si="3"/>
        <v>Canada</v>
      </c>
      <c r="F71" s="9" t="s">
        <v>181</v>
      </c>
      <c r="G71" s="9" t="s">
        <v>12</v>
      </c>
      <c r="H71" s="9">
        <v>28055</v>
      </c>
      <c r="I71" s="9">
        <v>26326</v>
      </c>
      <c r="J71" s="9">
        <v>1729</v>
      </c>
      <c r="K71" s="9">
        <v>0</v>
      </c>
      <c r="L71" s="9">
        <v>1208</v>
      </c>
      <c r="M71" s="9">
        <v>2723</v>
      </c>
      <c r="N71" s="9">
        <v>2890</v>
      </c>
      <c r="O71" s="9">
        <v>3350</v>
      </c>
      <c r="P71" s="9">
        <v>3803</v>
      </c>
      <c r="Q71" s="9">
        <v>4303</v>
      </c>
      <c r="R71" s="9">
        <v>4313</v>
      </c>
      <c r="S71" s="9">
        <v>3195</v>
      </c>
      <c r="T71" s="9">
        <v>1767</v>
      </c>
      <c r="U71" s="9">
        <v>421</v>
      </c>
      <c r="V71" s="9">
        <v>82</v>
      </c>
      <c r="W71" s="9">
        <v>0</v>
      </c>
      <c r="X71" s="9">
        <v>27097</v>
      </c>
      <c r="Y71" s="9">
        <v>914</v>
      </c>
      <c r="Z71" s="9">
        <v>44</v>
      </c>
      <c r="AA71" s="9">
        <v>12453</v>
      </c>
      <c r="AB71" s="9">
        <v>6161</v>
      </c>
      <c r="AC71" s="9">
        <v>4459</v>
      </c>
      <c r="AD71" s="9">
        <v>4930</v>
      </c>
      <c r="AE71" s="9">
        <v>52</v>
      </c>
      <c r="AF71" s="9">
        <v>14411</v>
      </c>
      <c r="AG71" s="9">
        <v>9550</v>
      </c>
      <c r="AH71" s="9">
        <v>4092</v>
      </c>
      <c r="AI71" s="9">
        <v>2</v>
      </c>
      <c r="AJ71" s="9">
        <v>25935</v>
      </c>
      <c r="AK71" s="9">
        <v>530</v>
      </c>
      <c r="AL71" s="9">
        <v>1331</v>
      </c>
      <c r="AM71" s="9">
        <v>259</v>
      </c>
      <c r="AN71" s="9">
        <v>27585</v>
      </c>
      <c r="AO71" s="9">
        <v>207</v>
      </c>
      <c r="AP71" s="9">
        <v>79</v>
      </c>
      <c r="AQ71" s="9">
        <v>184</v>
      </c>
      <c r="AR71" s="9">
        <v>22311</v>
      </c>
      <c r="AS71" s="9">
        <v>5740</v>
      </c>
      <c r="AT71" s="10">
        <v>4</v>
      </c>
    </row>
    <row r="72" spans="1:46" ht="42.75" x14ac:dyDescent="0.25">
      <c r="A72" s="26" t="str">
        <f t="shared" si="2"/>
        <v>2009Licensed practical nursesCanadaOther places of work</v>
      </c>
      <c r="B72" s="24">
        <v>2009</v>
      </c>
      <c r="C72" s="9" t="s">
        <v>3</v>
      </c>
      <c r="D72" s="9" t="s">
        <v>171</v>
      </c>
      <c r="E72" s="9" t="str">
        <f t="shared" si="3"/>
        <v>Canada</v>
      </c>
      <c r="F72" s="9" t="s">
        <v>183</v>
      </c>
      <c r="G72" s="9" t="s">
        <v>13</v>
      </c>
      <c r="H72" s="9">
        <v>3336</v>
      </c>
      <c r="I72" s="9">
        <v>3035</v>
      </c>
      <c r="J72" s="9">
        <v>301</v>
      </c>
      <c r="K72" s="9">
        <v>0</v>
      </c>
      <c r="L72" s="9">
        <v>103</v>
      </c>
      <c r="M72" s="9">
        <v>372</v>
      </c>
      <c r="N72" s="9">
        <v>392</v>
      </c>
      <c r="O72" s="9">
        <v>505</v>
      </c>
      <c r="P72" s="9">
        <v>473</v>
      </c>
      <c r="Q72" s="9">
        <v>445</v>
      </c>
      <c r="R72" s="9">
        <v>407</v>
      </c>
      <c r="S72" s="9">
        <v>340</v>
      </c>
      <c r="T72" s="9">
        <v>208</v>
      </c>
      <c r="U72" s="9">
        <v>68</v>
      </c>
      <c r="V72" s="9">
        <v>23</v>
      </c>
      <c r="W72" s="9">
        <v>0</v>
      </c>
      <c r="X72" s="9">
        <v>3288</v>
      </c>
      <c r="Y72" s="9">
        <v>46</v>
      </c>
      <c r="Z72" s="9">
        <v>2</v>
      </c>
      <c r="AA72" s="9">
        <v>1682</v>
      </c>
      <c r="AB72" s="9">
        <v>629</v>
      </c>
      <c r="AC72" s="9">
        <v>447</v>
      </c>
      <c r="AD72" s="9">
        <v>573</v>
      </c>
      <c r="AE72" s="9">
        <v>5</v>
      </c>
      <c r="AF72" s="9">
        <v>1652</v>
      </c>
      <c r="AG72" s="9">
        <v>829</v>
      </c>
      <c r="AH72" s="9">
        <v>853</v>
      </c>
      <c r="AI72" s="9">
        <v>2</v>
      </c>
      <c r="AJ72" s="9">
        <v>2252</v>
      </c>
      <c r="AK72" s="9">
        <v>99</v>
      </c>
      <c r="AL72" s="9">
        <v>940</v>
      </c>
      <c r="AM72" s="9">
        <v>45</v>
      </c>
      <c r="AN72" s="9">
        <v>2710</v>
      </c>
      <c r="AO72" s="9">
        <v>176</v>
      </c>
      <c r="AP72" s="9">
        <v>413</v>
      </c>
      <c r="AQ72" s="9">
        <v>37</v>
      </c>
      <c r="AR72" s="9">
        <v>3040</v>
      </c>
      <c r="AS72" s="9">
        <v>295</v>
      </c>
      <c r="AT72" s="10">
        <v>1</v>
      </c>
    </row>
    <row r="73" spans="1:46" ht="42.75" x14ac:dyDescent="0.25">
      <c r="A73" s="26" t="str">
        <f t="shared" si="2"/>
        <v>2009Licensed practical nursesCanadaUnknown places of work</v>
      </c>
      <c r="B73" s="24">
        <v>2009</v>
      </c>
      <c r="C73" s="9" t="s">
        <v>3</v>
      </c>
      <c r="D73" s="9" t="s">
        <v>171</v>
      </c>
      <c r="E73" s="9" t="str">
        <f t="shared" si="3"/>
        <v>Canada</v>
      </c>
      <c r="F73" s="9" t="s">
        <v>184</v>
      </c>
      <c r="G73" s="9" t="s">
        <v>49</v>
      </c>
      <c r="H73" s="9">
        <v>5252</v>
      </c>
      <c r="I73" s="9">
        <v>4733</v>
      </c>
      <c r="J73" s="9">
        <v>519</v>
      </c>
      <c r="K73" s="9">
        <v>0</v>
      </c>
      <c r="L73" s="9">
        <v>387</v>
      </c>
      <c r="M73" s="9">
        <v>686</v>
      </c>
      <c r="N73" s="9">
        <v>632</v>
      </c>
      <c r="O73" s="9">
        <v>665</v>
      </c>
      <c r="P73" s="9">
        <v>706</v>
      </c>
      <c r="Q73" s="9">
        <v>692</v>
      </c>
      <c r="R73" s="9">
        <v>670</v>
      </c>
      <c r="S73" s="9">
        <v>495</v>
      </c>
      <c r="T73" s="9">
        <v>226</v>
      </c>
      <c r="U73" s="9">
        <v>70</v>
      </c>
      <c r="V73" s="9">
        <v>23</v>
      </c>
      <c r="W73" s="9">
        <v>0</v>
      </c>
      <c r="X73" s="9">
        <v>5205</v>
      </c>
      <c r="Y73" s="9">
        <v>47</v>
      </c>
      <c r="Z73" s="9">
        <v>0</v>
      </c>
      <c r="AA73" s="9">
        <v>2954</v>
      </c>
      <c r="AB73" s="9">
        <v>717</v>
      </c>
      <c r="AC73" s="9">
        <v>685</v>
      </c>
      <c r="AD73" s="9">
        <v>890</v>
      </c>
      <c r="AE73" s="9">
        <v>6</v>
      </c>
      <c r="AF73" s="9">
        <v>2139</v>
      </c>
      <c r="AG73" s="9">
        <v>2277</v>
      </c>
      <c r="AH73" s="9">
        <v>834</v>
      </c>
      <c r="AI73" s="9">
        <v>2</v>
      </c>
      <c r="AJ73" s="9">
        <v>4832</v>
      </c>
      <c r="AK73" s="9">
        <v>31</v>
      </c>
      <c r="AL73" s="9">
        <v>227</v>
      </c>
      <c r="AM73" s="9">
        <v>162</v>
      </c>
      <c r="AN73" s="9">
        <v>5020</v>
      </c>
      <c r="AO73" s="9">
        <v>28</v>
      </c>
      <c r="AP73" s="9">
        <v>22</v>
      </c>
      <c r="AQ73" s="9">
        <v>182</v>
      </c>
      <c r="AR73" s="9">
        <v>4674</v>
      </c>
      <c r="AS73" s="9">
        <v>578</v>
      </c>
      <c r="AT73" s="10">
        <v>0</v>
      </c>
    </row>
    <row r="74" spans="1:46" ht="57" x14ac:dyDescent="0.25">
      <c r="A74" s="26" t="str">
        <f t="shared" si="2"/>
        <v>2009Nurse practitionersNewfoundland and LabradorAll places of work</v>
      </c>
      <c r="B74" s="24">
        <v>2009</v>
      </c>
      <c r="C74" s="9" t="s">
        <v>5</v>
      </c>
      <c r="D74" s="9" t="s">
        <v>162</v>
      </c>
      <c r="E74" s="9" t="str">
        <f t="shared" si="3"/>
        <v>Newfoundland and Labrador</v>
      </c>
      <c r="F74" s="9" t="s">
        <v>179</v>
      </c>
      <c r="G74" s="9" t="s">
        <v>9</v>
      </c>
      <c r="H74" s="9">
        <v>94</v>
      </c>
      <c r="I74" s="9">
        <v>82</v>
      </c>
      <c r="J74" s="9">
        <v>12</v>
      </c>
      <c r="K74" s="9">
        <v>0</v>
      </c>
      <c r="L74" s="9">
        <v>0</v>
      </c>
      <c r="M74" s="9">
        <v>1</v>
      </c>
      <c r="N74" s="9">
        <v>8</v>
      </c>
      <c r="O74" s="9">
        <v>13</v>
      </c>
      <c r="P74" s="9">
        <v>23</v>
      </c>
      <c r="Q74" s="9">
        <v>26</v>
      </c>
      <c r="R74" s="9">
        <v>12</v>
      </c>
      <c r="S74" s="9">
        <v>9</v>
      </c>
      <c r="T74" s="9">
        <v>0</v>
      </c>
      <c r="U74" s="9">
        <v>1</v>
      </c>
      <c r="V74" s="9">
        <v>1</v>
      </c>
      <c r="W74" s="9">
        <v>0</v>
      </c>
      <c r="X74" s="9">
        <v>93</v>
      </c>
      <c r="Y74" s="9">
        <v>0</v>
      </c>
      <c r="Z74" s="9">
        <v>1</v>
      </c>
      <c r="AA74" s="9">
        <v>10</v>
      </c>
      <c r="AB74" s="9">
        <v>35</v>
      </c>
      <c r="AC74" s="9">
        <v>32</v>
      </c>
      <c r="AD74" s="9">
        <v>17</v>
      </c>
      <c r="AE74" s="9">
        <v>0</v>
      </c>
      <c r="AF74" s="9">
        <v>82</v>
      </c>
      <c r="AG74" s="9">
        <v>6</v>
      </c>
      <c r="AH74" s="9">
        <v>6</v>
      </c>
      <c r="AI74" s="9">
        <v>0</v>
      </c>
      <c r="AJ74" s="9">
        <v>0</v>
      </c>
      <c r="AK74" s="9">
        <v>1</v>
      </c>
      <c r="AL74" s="9">
        <v>93</v>
      </c>
      <c r="AM74" s="9">
        <v>0</v>
      </c>
      <c r="AN74" s="9">
        <v>83</v>
      </c>
      <c r="AO74" s="9">
        <v>2</v>
      </c>
      <c r="AP74" s="9">
        <v>9</v>
      </c>
      <c r="AQ74" s="9">
        <v>0</v>
      </c>
      <c r="AR74" s="9">
        <v>45</v>
      </c>
      <c r="AS74" s="9">
        <v>49</v>
      </c>
      <c r="AT74" s="10">
        <v>0</v>
      </c>
    </row>
    <row r="75" spans="1:46" ht="57" x14ac:dyDescent="0.25">
      <c r="A75" s="26" t="str">
        <f t="shared" si="2"/>
        <v>2009Nurse practitionersNewfoundland and LabradorHospital</v>
      </c>
      <c r="B75" s="24">
        <v>2009</v>
      </c>
      <c r="C75" s="9" t="s">
        <v>5</v>
      </c>
      <c r="D75" s="9" t="s">
        <v>162</v>
      </c>
      <c r="E75" s="9" t="str">
        <f t="shared" si="3"/>
        <v>Newfoundland and Labrador</v>
      </c>
      <c r="F75" s="9" t="s">
        <v>180</v>
      </c>
      <c r="G75" s="9" t="s">
        <v>10</v>
      </c>
      <c r="H75" s="9">
        <v>39</v>
      </c>
      <c r="I75" s="9">
        <v>35</v>
      </c>
      <c r="J75" s="9">
        <v>4</v>
      </c>
      <c r="K75" s="9">
        <v>0</v>
      </c>
      <c r="L75" s="9">
        <v>0</v>
      </c>
      <c r="M75" s="9">
        <v>0</v>
      </c>
      <c r="N75" s="9">
        <v>4</v>
      </c>
      <c r="O75" s="9">
        <v>6</v>
      </c>
      <c r="P75" s="9">
        <v>11</v>
      </c>
      <c r="Q75" s="9">
        <v>14</v>
      </c>
      <c r="R75" s="9">
        <v>4</v>
      </c>
      <c r="S75" s="9">
        <v>0</v>
      </c>
      <c r="T75" s="9">
        <v>0</v>
      </c>
      <c r="U75" s="9">
        <v>0</v>
      </c>
      <c r="V75" s="9">
        <v>0</v>
      </c>
      <c r="W75" s="9">
        <v>0</v>
      </c>
      <c r="X75" s="9">
        <v>39</v>
      </c>
      <c r="Y75" s="9">
        <v>0</v>
      </c>
      <c r="Z75" s="9">
        <v>0</v>
      </c>
      <c r="AA75" s="9">
        <v>4</v>
      </c>
      <c r="AB75" s="9">
        <v>15</v>
      </c>
      <c r="AC75" s="9">
        <v>18</v>
      </c>
      <c r="AD75" s="9">
        <v>2</v>
      </c>
      <c r="AE75" s="9">
        <v>0</v>
      </c>
      <c r="AF75" s="9">
        <v>35</v>
      </c>
      <c r="AG75" s="9">
        <v>1</v>
      </c>
      <c r="AH75" s="9">
        <v>3</v>
      </c>
      <c r="AI75" s="9">
        <v>0</v>
      </c>
      <c r="AJ75" s="9">
        <v>0</v>
      </c>
      <c r="AK75" s="9">
        <v>0</v>
      </c>
      <c r="AL75" s="9">
        <v>39</v>
      </c>
      <c r="AM75" s="9">
        <v>0</v>
      </c>
      <c r="AN75" s="9">
        <v>37</v>
      </c>
      <c r="AO75" s="9">
        <v>1</v>
      </c>
      <c r="AP75" s="9">
        <v>1</v>
      </c>
      <c r="AQ75" s="9">
        <v>0</v>
      </c>
      <c r="AR75" s="9">
        <v>20</v>
      </c>
      <c r="AS75" s="9">
        <v>19</v>
      </c>
      <c r="AT75" s="10">
        <v>0</v>
      </c>
    </row>
    <row r="76" spans="1:46" ht="57" x14ac:dyDescent="0.25">
      <c r="A76" s="26" t="str">
        <f t="shared" si="2"/>
        <v>2009Nurse practitionersNewfoundland and LabradorCommunity health</v>
      </c>
      <c r="B76" s="24">
        <v>2009</v>
      </c>
      <c r="C76" s="9" t="s">
        <v>5</v>
      </c>
      <c r="D76" s="9" t="s">
        <v>162</v>
      </c>
      <c r="E76" s="9" t="str">
        <f t="shared" si="3"/>
        <v>Newfoundland and Labrador</v>
      </c>
      <c r="F76" s="9" t="s">
        <v>182</v>
      </c>
      <c r="G76" s="9" t="s">
        <v>11</v>
      </c>
      <c r="H76" s="9">
        <v>25</v>
      </c>
      <c r="I76" s="9">
        <v>22</v>
      </c>
      <c r="J76" s="9">
        <v>3</v>
      </c>
      <c r="K76" s="9">
        <v>0</v>
      </c>
      <c r="L76" s="9">
        <v>0</v>
      </c>
      <c r="M76" s="9">
        <v>0</v>
      </c>
      <c r="N76" s="9">
        <v>1</v>
      </c>
      <c r="O76" s="9">
        <v>4</v>
      </c>
      <c r="P76" s="9">
        <v>5</v>
      </c>
      <c r="Q76" s="9">
        <v>5</v>
      </c>
      <c r="R76" s="9">
        <v>3</v>
      </c>
      <c r="S76" s="9">
        <v>6</v>
      </c>
      <c r="T76" s="9">
        <v>0</v>
      </c>
      <c r="U76" s="9">
        <v>1</v>
      </c>
      <c r="V76" s="9">
        <v>0</v>
      </c>
      <c r="W76" s="9">
        <v>0</v>
      </c>
      <c r="X76" s="9">
        <v>24</v>
      </c>
      <c r="Y76" s="9">
        <v>0</v>
      </c>
      <c r="Z76" s="9">
        <v>1</v>
      </c>
      <c r="AA76" s="9">
        <v>2</v>
      </c>
      <c r="AB76" s="9">
        <v>10</v>
      </c>
      <c r="AC76" s="9">
        <v>5</v>
      </c>
      <c r="AD76" s="9">
        <v>8</v>
      </c>
      <c r="AE76" s="9">
        <v>0</v>
      </c>
      <c r="AF76" s="9">
        <v>23</v>
      </c>
      <c r="AG76" s="9">
        <v>2</v>
      </c>
      <c r="AH76" s="9">
        <v>0</v>
      </c>
      <c r="AI76" s="9">
        <v>0</v>
      </c>
      <c r="AJ76" s="9">
        <v>0</v>
      </c>
      <c r="AK76" s="9">
        <v>1</v>
      </c>
      <c r="AL76" s="9">
        <v>24</v>
      </c>
      <c r="AM76" s="9">
        <v>0</v>
      </c>
      <c r="AN76" s="9">
        <v>25</v>
      </c>
      <c r="AO76" s="9">
        <v>0</v>
      </c>
      <c r="AP76" s="9">
        <v>0</v>
      </c>
      <c r="AQ76" s="9">
        <v>0</v>
      </c>
      <c r="AR76" s="9">
        <v>5</v>
      </c>
      <c r="AS76" s="9">
        <v>20</v>
      </c>
      <c r="AT76" s="10">
        <v>0</v>
      </c>
    </row>
    <row r="77" spans="1:46" ht="57" x14ac:dyDescent="0.25">
      <c r="A77" s="26" t="str">
        <f t="shared" si="2"/>
        <v>2009Nurse practitionersNewfoundland and LabradorNursing home/long-term care</v>
      </c>
      <c r="B77" s="24">
        <v>2009</v>
      </c>
      <c r="C77" s="9" t="s">
        <v>5</v>
      </c>
      <c r="D77" s="9" t="s">
        <v>162</v>
      </c>
      <c r="E77" s="9" t="str">
        <f t="shared" si="3"/>
        <v>Newfoundland and Labrador</v>
      </c>
      <c r="F77" s="9" t="s">
        <v>181</v>
      </c>
      <c r="G77" s="9" t="s">
        <v>12</v>
      </c>
      <c r="H77" s="9">
        <v>6</v>
      </c>
      <c r="I77" s="9">
        <v>5</v>
      </c>
      <c r="J77" s="9">
        <v>1</v>
      </c>
      <c r="K77" s="9">
        <v>0</v>
      </c>
      <c r="L77" s="9">
        <v>0</v>
      </c>
      <c r="M77" s="9">
        <v>0</v>
      </c>
      <c r="N77" s="9">
        <v>0</v>
      </c>
      <c r="O77" s="9">
        <v>1</v>
      </c>
      <c r="P77" s="9">
        <v>0</v>
      </c>
      <c r="Q77" s="9">
        <v>2</v>
      </c>
      <c r="R77" s="9">
        <v>2</v>
      </c>
      <c r="S77" s="9">
        <v>1</v>
      </c>
      <c r="T77" s="9">
        <v>0</v>
      </c>
      <c r="U77" s="9">
        <v>0</v>
      </c>
      <c r="V77" s="9">
        <v>0</v>
      </c>
      <c r="W77" s="9">
        <v>0</v>
      </c>
      <c r="X77" s="9">
        <v>6</v>
      </c>
      <c r="Y77" s="9">
        <v>0</v>
      </c>
      <c r="Z77" s="9">
        <v>0</v>
      </c>
      <c r="AA77" s="9">
        <v>0</v>
      </c>
      <c r="AB77" s="9">
        <v>2</v>
      </c>
      <c r="AC77" s="9">
        <v>1</v>
      </c>
      <c r="AD77" s="9">
        <v>3</v>
      </c>
      <c r="AE77" s="9">
        <v>0</v>
      </c>
      <c r="AF77" s="9">
        <v>5</v>
      </c>
      <c r="AG77" s="9">
        <v>0</v>
      </c>
      <c r="AH77" s="9">
        <v>1</v>
      </c>
      <c r="AI77" s="9">
        <v>0</v>
      </c>
      <c r="AJ77" s="9">
        <v>0</v>
      </c>
      <c r="AK77" s="9">
        <v>0</v>
      </c>
      <c r="AL77" s="9">
        <v>6</v>
      </c>
      <c r="AM77" s="9">
        <v>0</v>
      </c>
      <c r="AN77" s="9">
        <v>6</v>
      </c>
      <c r="AO77" s="9">
        <v>0</v>
      </c>
      <c r="AP77" s="9">
        <v>0</v>
      </c>
      <c r="AQ77" s="9">
        <v>0</v>
      </c>
      <c r="AR77" s="9">
        <v>4</v>
      </c>
      <c r="AS77" s="9">
        <v>2</v>
      </c>
      <c r="AT77" s="10">
        <v>0</v>
      </c>
    </row>
    <row r="78" spans="1:46" ht="57" x14ac:dyDescent="0.25">
      <c r="A78" s="26" t="str">
        <f t="shared" si="2"/>
        <v>2009Nurse practitionersNewfoundland and LabradorOther places of work</v>
      </c>
      <c r="B78" s="24">
        <v>2009</v>
      </c>
      <c r="C78" s="9" t="s">
        <v>5</v>
      </c>
      <c r="D78" s="9" t="s">
        <v>162</v>
      </c>
      <c r="E78" s="9" t="str">
        <f t="shared" si="3"/>
        <v>Newfoundland and Labrador</v>
      </c>
      <c r="F78" s="9" t="s">
        <v>183</v>
      </c>
      <c r="G78" s="9" t="s">
        <v>13</v>
      </c>
      <c r="H78" s="9">
        <v>24</v>
      </c>
      <c r="I78" s="9">
        <v>20</v>
      </c>
      <c r="J78" s="9">
        <v>4</v>
      </c>
      <c r="K78" s="9">
        <v>0</v>
      </c>
      <c r="L78" s="9">
        <v>0</v>
      </c>
      <c r="M78" s="9">
        <v>1</v>
      </c>
      <c r="N78" s="9">
        <v>3</v>
      </c>
      <c r="O78" s="9">
        <v>2</v>
      </c>
      <c r="P78" s="9">
        <v>7</v>
      </c>
      <c r="Q78" s="9">
        <v>5</v>
      </c>
      <c r="R78" s="9">
        <v>3</v>
      </c>
      <c r="S78" s="9">
        <v>2</v>
      </c>
      <c r="T78" s="9">
        <v>0</v>
      </c>
      <c r="U78" s="9">
        <v>0</v>
      </c>
      <c r="V78" s="9">
        <v>1</v>
      </c>
      <c r="W78" s="9">
        <v>0</v>
      </c>
      <c r="X78" s="9">
        <v>24</v>
      </c>
      <c r="Y78" s="9">
        <v>0</v>
      </c>
      <c r="Z78" s="9">
        <v>0</v>
      </c>
      <c r="AA78" s="9">
        <v>4</v>
      </c>
      <c r="AB78" s="9">
        <v>8</v>
      </c>
      <c r="AC78" s="9">
        <v>8</v>
      </c>
      <c r="AD78" s="9">
        <v>4</v>
      </c>
      <c r="AE78" s="9">
        <v>0</v>
      </c>
      <c r="AF78" s="9">
        <v>19</v>
      </c>
      <c r="AG78" s="9">
        <v>3</v>
      </c>
      <c r="AH78" s="9">
        <v>2</v>
      </c>
      <c r="AI78" s="9">
        <v>0</v>
      </c>
      <c r="AJ78" s="9">
        <v>0</v>
      </c>
      <c r="AK78" s="9">
        <v>0</v>
      </c>
      <c r="AL78" s="9">
        <v>24</v>
      </c>
      <c r="AM78" s="9">
        <v>0</v>
      </c>
      <c r="AN78" s="9">
        <v>15</v>
      </c>
      <c r="AO78" s="9">
        <v>1</v>
      </c>
      <c r="AP78" s="9">
        <v>8</v>
      </c>
      <c r="AQ78" s="9">
        <v>0</v>
      </c>
      <c r="AR78" s="9">
        <v>16</v>
      </c>
      <c r="AS78" s="9">
        <v>8</v>
      </c>
      <c r="AT78" s="10">
        <v>0</v>
      </c>
    </row>
    <row r="79" spans="1:46" ht="42.75" x14ac:dyDescent="0.25">
      <c r="A79" s="26" t="str">
        <f t="shared" si="2"/>
        <v>2009Nurse practitionersPrince Edward IslandAll places of work</v>
      </c>
      <c r="B79" s="24">
        <v>2009</v>
      </c>
      <c r="C79" s="9" t="s">
        <v>5</v>
      </c>
      <c r="D79" s="9" t="s">
        <v>163</v>
      </c>
      <c r="E79" s="9" t="str">
        <f t="shared" si="3"/>
        <v>Prince Edward Island</v>
      </c>
      <c r="F79" s="9" t="s">
        <v>179</v>
      </c>
      <c r="G79" s="9" t="s">
        <v>9</v>
      </c>
      <c r="H79" s="9">
        <v>3</v>
      </c>
      <c r="I79" s="9">
        <v>3</v>
      </c>
      <c r="J79" s="9">
        <v>0</v>
      </c>
      <c r="K79" s="9">
        <v>0</v>
      </c>
      <c r="L79" s="9">
        <v>0</v>
      </c>
      <c r="M79" s="9">
        <v>0</v>
      </c>
      <c r="N79" s="9">
        <v>0</v>
      </c>
      <c r="O79" s="9">
        <v>1</v>
      </c>
      <c r="P79" s="9">
        <v>1</v>
      </c>
      <c r="Q79" s="9">
        <v>0</v>
      </c>
      <c r="R79" s="9">
        <v>0</v>
      </c>
      <c r="S79" s="9">
        <v>1</v>
      </c>
      <c r="T79" s="9">
        <v>0</v>
      </c>
      <c r="U79" s="9">
        <v>0</v>
      </c>
      <c r="V79" s="9">
        <v>0</v>
      </c>
      <c r="W79" s="9">
        <v>0</v>
      </c>
      <c r="X79" s="9">
        <v>3</v>
      </c>
      <c r="Y79" s="9">
        <v>0</v>
      </c>
      <c r="Z79" s="9">
        <v>0</v>
      </c>
      <c r="AA79" s="9">
        <v>0</v>
      </c>
      <c r="AB79" s="9">
        <v>1</v>
      </c>
      <c r="AC79" s="9">
        <v>1</v>
      </c>
      <c r="AD79" s="9">
        <v>1</v>
      </c>
      <c r="AE79" s="9">
        <v>0</v>
      </c>
      <c r="AF79" s="9">
        <v>2</v>
      </c>
      <c r="AG79" s="9">
        <v>1</v>
      </c>
      <c r="AH79" s="9">
        <v>0</v>
      </c>
      <c r="AI79" s="9">
        <v>0</v>
      </c>
      <c r="AJ79" s="9">
        <v>0</v>
      </c>
      <c r="AK79" s="9">
        <v>0</v>
      </c>
      <c r="AL79" s="9">
        <v>3</v>
      </c>
      <c r="AM79" s="9">
        <v>0</v>
      </c>
      <c r="AN79" s="9">
        <v>3</v>
      </c>
      <c r="AO79" s="9">
        <v>0</v>
      </c>
      <c r="AP79" s="9">
        <v>0</v>
      </c>
      <c r="AQ79" s="9">
        <v>0</v>
      </c>
      <c r="AR79" s="9">
        <v>2</v>
      </c>
      <c r="AS79" s="9">
        <v>1</v>
      </c>
      <c r="AT79" s="10">
        <v>0</v>
      </c>
    </row>
    <row r="80" spans="1:46" ht="42.75" x14ac:dyDescent="0.25">
      <c r="A80" s="26" t="str">
        <f t="shared" si="2"/>
        <v>2009Nurse practitionersPrince Edward IslandHospital</v>
      </c>
      <c r="B80" s="24">
        <v>2009</v>
      </c>
      <c r="C80" s="9" t="s">
        <v>5</v>
      </c>
      <c r="D80" s="9" t="s">
        <v>163</v>
      </c>
      <c r="E80" s="9" t="str">
        <f t="shared" si="3"/>
        <v>Prince Edward Island</v>
      </c>
      <c r="F80" s="9" t="s">
        <v>180</v>
      </c>
      <c r="G80" s="9" t="s">
        <v>10</v>
      </c>
      <c r="H80" s="9">
        <v>1</v>
      </c>
      <c r="I80" s="9">
        <v>1</v>
      </c>
      <c r="J80" s="9">
        <v>0</v>
      </c>
      <c r="K80" s="9">
        <v>0</v>
      </c>
      <c r="L80" s="9">
        <v>0</v>
      </c>
      <c r="M80" s="9">
        <v>0</v>
      </c>
      <c r="N80" s="9">
        <v>0</v>
      </c>
      <c r="O80" s="9">
        <v>0</v>
      </c>
      <c r="P80" s="9">
        <v>0</v>
      </c>
      <c r="Q80" s="9">
        <v>0</v>
      </c>
      <c r="R80" s="9">
        <v>0</v>
      </c>
      <c r="S80" s="9">
        <v>1</v>
      </c>
      <c r="T80" s="9">
        <v>0</v>
      </c>
      <c r="U80" s="9">
        <v>0</v>
      </c>
      <c r="V80" s="9">
        <v>0</v>
      </c>
      <c r="W80" s="9">
        <v>0</v>
      </c>
      <c r="X80" s="9">
        <v>1</v>
      </c>
      <c r="Y80" s="9">
        <v>0</v>
      </c>
      <c r="Z80" s="9">
        <v>0</v>
      </c>
      <c r="AA80" s="9">
        <v>0</v>
      </c>
      <c r="AB80" s="9">
        <v>0</v>
      </c>
      <c r="AC80" s="9">
        <v>0</v>
      </c>
      <c r="AD80" s="9">
        <v>1</v>
      </c>
      <c r="AE80" s="9">
        <v>0</v>
      </c>
      <c r="AF80" s="9">
        <v>0</v>
      </c>
      <c r="AG80" s="9">
        <v>1</v>
      </c>
      <c r="AH80" s="9">
        <v>0</v>
      </c>
      <c r="AI80" s="9">
        <v>0</v>
      </c>
      <c r="AJ80" s="9">
        <v>0</v>
      </c>
      <c r="AK80" s="9">
        <v>0</v>
      </c>
      <c r="AL80" s="9">
        <v>1</v>
      </c>
      <c r="AM80" s="9">
        <v>0</v>
      </c>
      <c r="AN80" s="9">
        <v>1</v>
      </c>
      <c r="AO80" s="9">
        <v>0</v>
      </c>
      <c r="AP80" s="9">
        <v>0</v>
      </c>
      <c r="AQ80" s="9">
        <v>0</v>
      </c>
      <c r="AR80" s="9">
        <v>1</v>
      </c>
      <c r="AS80" s="9">
        <v>0</v>
      </c>
      <c r="AT80" s="10">
        <v>0</v>
      </c>
    </row>
    <row r="81" spans="1:46" ht="42.75" x14ac:dyDescent="0.25">
      <c r="A81" s="26" t="str">
        <f t="shared" si="2"/>
        <v>2009Nurse practitionersPrince Edward IslandCommunity health</v>
      </c>
      <c r="B81" s="24">
        <v>2009</v>
      </c>
      <c r="C81" s="9" t="s">
        <v>5</v>
      </c>
      <c r="D81" s="9" t="s">
        <v>163</v>
      </c>
      <c r="E81" s="9" t="str">
        <f t="shared" si="3"/>
        <v>Prince Edward Island</v>
      </c>
      <c r="F81" s="9" t="s">
        <v>182</v>
      </c>
      <c r="G81" s="9" t="s">
        <v>11</v>
      </c>
      <c r="H81" s="9">
        <v>2</v>
      </c>
      <c r="I81" s="9">
        <v>2</v>
      </c>
      <c r="J81" s="9">
        <v>0</v>
      </c>
      <c r="K81" s="9">
        <v>0</v>
      </c>
      <c r="L81" s="9">
        <v>0</v>
      </c>
      <c r="M81" s="9">
        <v>0</v>
      </c>
      <c r="N81" s="9">
        <v>0</v>
      </c>
      <c r="O81" s="9">
        <v>1</v>
      </c>
      <c r="P81" s="9">
        <v>1</v>
      </c>
      <c r="Q81" s="9">
        <v>0</v>
      </c>
      <c r="R81" s="9">
        <v>0</v>
      </c>
      <c r="S81" s="9">
        <v>0</v>
      </c>
      <c r="T81" s="9">
        <v>0</v>
      </c>
      <c r="U81" s="9">
        <v>0</v>
      </c>
      <c r="V81" s="9">
        <v>0</v>
      </c>
      <c r="W81" s="9">
        <v>0</v>
      </c>
      <c r="X81" s="9">
        <v>2</v>
      </c>
      <c r="Y81" s="9">
        <v>0</v>
      </c>
      <c r="Z81" s="9">
        <v>0</v>
      </c>
      <c r="AA81" s="9">
        <v>0</v>
      </c>
      <c r="AB81" s="9">
        <v>1</v>
      </c>
      <c r="AC81" s="9">
        <v>1</v>
      </c>
      <c r="AD81" s="9">
        <v>0</v>
      </c>
      <c r="AE81" s="9">
        <v>0</v>
      </c>
      <c r="AF81" s="9">
        <v>2</v>
      </c>
      <c r="AG81" s="9">
        <v>0</v>
      </c>
      <c r="AH81" s="9">
        <v>0</v>
      </c>
      <c r="AI81" s="9">
        <v>0</v>
      </c>
      <c r="AJ81" s="9">
        <v>0</v>
      </c>
      <c r="AK81" s="9">
        <v>0</v>
      </c>
      <c r="AL81" s="9">
        <v>2</v>
      </c>
      <c r="AM81" s="9">
        <v>0</v>
      </c>
      <c r="AN81" s="9">
        <v>2</v>
      </c>
      <c r="AO81" s="9">
        <v>0</v>
      </c>
      <c r="AP81" s="9">
        <v>0</v>
      </c>
      <c r="AQ81" s="9">
        <v>0</v>
      </c>
      <c r="AR81" s="9">
        <v>1</v>
      </c>
      <c r="AS81" s="9">
        <v>1</v>
      </c>
      <c r="AT81" s="10">
        <v>0</v>
      </c>
    </row>
    <row r="82" spans="1:46" ht="42.75" x14ac:dyDescent="0.25">
      <c r="A82" s="26" t="str">
        <f t="shared" si="2"/>
        <v>2009Nurse practitionersNova ScotiaAll places of work</v>
      </c>
      <c r="B82" s="24">
        <v>2009</v>
      </c>
      <c r="C82" s="9" t="s">
        <v>5</v>
      </c>
      <c r="D82" s="9" t="s">
        <v>164</v>
      </c>
      <c r="E82" s="9" t="str">
        <f t="shared" si="3"/>
        <v>Nova Scotia</v>
      </c>
      <c r="F82" s="9" t="s">
        <v>179</v>
      </c>
      <c r="G82" s="9" t="s">
        <v>9</v>
      </c>
      <c r="H82" s="9">
        <v>85</v>
      </c>
      <c r="I82" s="9">
        <v>82</v>
      </c>
      <c r="J82" s="9">
        <v>3</v>
      </c>
      <c r="K82" s="9">
        <v>0</v>
      </c>
      <c r="L82" s="9">
        <v>0</v>
      </c>
      <c r="M82" s="9">
        <v>0</v>
      </c>
      <c r="N82" s="9">
        <v>2</v>
      </c>
      <c r="O82" s="9">
        <v>17</v>
      </c>
      <c r="P82" s="9">
        <v>14</v>
      </c>
      <c r="Q82" s="9">
        <v>28</v>
      </c>
      <c r="R82" s="9">
        <v>14</v>
      </c>
      <c r="S82" s="9">
        <v>8</v>
      </c>
      <c r="T82" s="9">
        <v>2</v>
      </c>
      <c r="U82" s="9">
        <v>0</v>
      </c>
      <c r="V82" s="9">
        <v>0</v>
      </c>
      <c r="W82" s="9">
        <v>0</v>
      </c>
      <c r="X82" s="9">
        <v>83</v>
      </c>
      <c r="Y82" s="9">
        <v>2</v>
      </c>
      <c r="Z82" s="9">
        <v>0</v>
      </c>
      <c r="AA82" s="9">
        <v>4</v>
      </c>
      <c r="AB82" s="9">
        <v>26</v>
      </c>
      <c r="AC82" s="9">
        <v>41</v>
      </c>
      <c r="AD82" s="9">
        <v>14</v>
      </c>
      <c r="AE82" s="9">
        <v>0</v>
      </c>
      <c r="AF82" s="9">
        <v>76</v>
      </c>
      <c r="AG82" s="9">
        <v>6</v>
      </c>
      <c r="AH82" s="9">
        <v>3</v>
      </c>
      <c r="AI82" s="9">
        <v>0</v>
      </c>
      <c r="AJ82" s="9">
        <v>3</v>
      </c>
      <c r="AK82" s="9">
        <v>3</v>
      </c>
      <c r="AL82" s="9">
        <v>79</v>
      </c>
      <c r="AM82" s="9">
        <v>0</v>
      </c>
      <c r="AN82" s="9">
        <v>64</v>
      </c>
      <c r="AO82" s="9">
        <v>2</v>
      </c>
      <c r="AP82" s="9">
        <v>5</v>
      </c>
      <c r="AQ82" s="9">
        <v>14</v>
      </c>
      <c r="AR82" s="9">
        <v>59</v>
      </c>
      <c r="AS82" s="9">
        <v>26</v>
      </c>
      <c r="AT82" s="10">
        <v>0</v>
      </c>
    </row>
    <row r="83" spans="1:46" ht="42.75" x14ac:dyDescent="0.25">
      <c r="A83" s="26" t="str">
        <f t="shared" si="2"/>
        <v>2009Nurse practitionersNova ScotiaHospital</v>
      </c>
      <c r="B83" s="24">
        <v>2009</v>
      </c>
      <c r="C83" s="9" t="s">
        <v>5</v>
      </c>
      <c r="D83" s="9" t="s">
        <v>164</v>
      </c>
      <c r="E83" s="9" t="str">
        <f t="shared" si="3"/>
        <v>Nova Scotia</v>
      </c>
      <c r="F83" s="9" t="s">
        <v>180</v>
      </c>
      <c r="G83" s="9" t="s">
        <v>10</v>
      </c>
      <c r="H83" s="9">
        <v>42</v>
      </c>
      <c r="I83" s="9">
        <v>40</v>
      </c>
      <c r="J83" s="9">
        <v>2</v>
      </c>
      <c r="K83" s="9">
        <v>0</v>
      </c>
      <c r="L83" s="9">
        <v>0</v>
      </c>
      <c r="M83" s="9">
        <v>0</v>
      </c>
      <c r="N83" s="9">
        <v>1</v>
      </c>
      <c r="O83" s="9">
        <v>9</v>
      </c>
      <c r="P83" s="9">
        <v>8</v>
      </c>
      <c r="Q83" s="9">
        <v>16</v>
      </c>
      <c r="R83" s="9">
        <v>5</v>
      </c>
      <c r="S83" s="9">
        <v>3</v>
      </c>
      <c r="T83" s="9">
        <v>0</v>
      </c>
      <c r="U83" s="9">
        <v>0</v>
      </c>
      <c r="V83" s="9">
        <v>0</v>
      </c>
      <c r="W83" s="9">
        <v>0</v>
      </c>
      <c r="X83" s="9">
        <v>42</v>
      </c>
      <c r="Y83" s="9">
        <v>0</v>
      </c>
      <c r="Z83" s="9">
        <v>0</v>
      </c>
      <c r="AA83" s="9">
        <v>3</v>
      </c>
      <c r="AB83" s="9">
        <v>12</v>
      </c>
      <c r="AC83" s="9">
        <v>19</v>
      </c>
      <c r="AD83" s="9">
        <v>8</v>
      </c>
      <c r="AE83" s="9">
        <v>0</v>
      </c>
      <c r="AF83" s="9">
        <v>37</v>
      </c>
      <c r="AG83" s="9">
        <v>4</v>
      </c>
      <c r="AH83" s="9">
        <v>1</v>
      </c>
      <c r="AI83" s="9">
        <v>0</v>
      </c>
      <c r="AJ83" s="9">
        <v>2</v>
      </c>
      <c r="AK83" s="9">
        <v>1</v>
      </c>
      <c r="AL83" s="9">
        <v>39</v>
      </c>
      <c r="AM83" s="9">
        <v>0</v>
      </c>
      <c r="AN83" s="9">
        <v>27</v>
      </c>
      <c r="AO83" s="9">
        <v>1</v>
      </c>
      <c r="AP83" s="9">
        <v>0</v>
      </c>
      <c r="AQ83" s="9">
        <v>14</v>
      </c>
      <c r="AR83" s="9">
        <v>39</v>
      </c>
      <c r="AS83" s="9">
        <v>3</v>
      </c>
      <c r="AT83" s="10">
        <v>0</v>
      </c>
    </row>
    <row r="84" spans="1:46" ht="42.75" x14ac:dyDescent="0.25">
      <c r="A84" s="26" t="str">
        <f t="shared" si="2"/>
        <v>2009Nurse practitionersNova ScotiaCommunity health</v>
      </c>
      <c r="B84" s="24">
        <v>2009</v>
      </c>
      <c r="C84" s="9" t="s">
        <v>5</v>
      </c>
      <c r="D84" s="9" t="s">
        <v>164</v>
      </c>
      <c r="E84" s="9" t="str">
        <f t="shared" si="3"/>
        <v>Nova Scotia</v>
      </c>
      <c r="F84" s="9" t="s">
        <v>182</v>
      </c>
      <c r="G84" s="9" t="s">
        <v>11</v>
      </c>
      <c r="H84" s="9">
        <v>33</v>
      </c>
      <c r="I84" s="9">
        <v>32</v>
      </c>
      <c r="J84" s="9">
        <v>1</v>
      </c>
      <c r="K84" s="9">
        <v>0</v>
      </c>
      <c r="L84" s="9">
        <v>0</v>
      </c>
      <c r="M84" s="9">
        <v>0</v>
      </c>
      <c r="N84" s="9">
        <v>1</v>
      </c>
      <c r="O84" s="9">
        <v>8</v>
      </c>
      <c r="P84" s="9">
        <v>6</v>
      </c>
      <c r="Q84" s="9">
        <v>8</v>
      </c>
      <c r="R84" s="9">
        <v>6</v>
      </c>
      <c r="S84" s="9">
        <v>3</v>
      </c>
      <c r="T84" s="9">
        <v>1</v>
      </c>
      <c r="U84" s="9">
        <v>0</v>
      </c>
      <c r="V84" s="9">
        <v>0</v>
      </c>
      <c r="W84" s="9">
        <v>0</v>
      </c>
      <c r="X84" s="9">
        <v>33</v>
      </c>
      <c r="Y84" s="9">
        <v>0</v>
      </c>
      <c r="Z84" s="9">
        <v>0</v>
      </c>
      <c r="AA84" s="9">
        <v>1</v>
      </c>
      <c r="AB84" s="9">
        <v>14</v>
      </c>
      <c r="AC84" s="9">
        <v>15</v>
      </c>
      <c r="AD84" s="9">
        <v>3</v>
      </c>
      <c r="AE84" s="9">
        <v>0</v>
      </c>
      <c r="AF84" s="9">
        <v>29</v>
      </c>
      <c r="AG84" s="9">
        <v>2</v>
      </c>
      <c r="AH84" s="9">
        <v>2</v>
      </c>
      <c r="AI84" s="9">
        <v>0</v>
      </c>
      <c r="AJ84" s="9">
        <v>1</v>
      </c>
      <c r="AK84" s="9">
        <v>2</v>
      </c>
      <c r="AL84" s="9">
        <v>30</v>
      </c>
      <c r="AM84" s="9">
        <v>0</v>
      </c>
      <c r="AN84" s="9">
        <v>32</v>
      </c>
      <c r="AO84" s="9">
        <v>1</v>
      </c>
      <c r="AP84" s="9">
        <v>0</v>
      </c>
      <c r="AQ84" s="9">
        <v>0</v>
      </c>
      <c r="AR84" s="9">
        <v>11</v>
      </c>
      <c r="AS84" s="9">
        <v>22</v>
      </c>
      <c r="AT84" s="10">
        <v>0</v>
      </c>
    </row>
    <row r="85" spans="1:46" ht="57" x14ac:dyDescent="0.25">
      <c r="A85" s="26" t="str">
        <f t="shared" si="2"/>
        <v>2009Nurse practitionersNova ScotiaNursing home/long-term care</v>
      </c>
      <c r="B85" s="24">
        <v>2009</v>
      </c>
      <c r="C85" s="9" t="s">
        <v>5</v>
      </c>
      <c r="D85" s="9" t="s">
        <v>164</v>
      </c>
      <c r="E85" s="9" t="str">
        <f t="shared" si="3"/>
        <v>Nova Scotia</v>
      </c>
      <c r="F85" s="9" t="s">
        <v>181</v>
      </c>
      <c r="G85" s="9" t="s">
        <v>12</v>
      </c>
      <c r="H85" s="9">
        <v>1</v>
      </c>
      <c r="I85" s="9">
        <v>1</v>
      </c>
      <c r="J85" s="9">
        <v>0</v>
      </c>
      <c r="K85" s="9">
        <v>0</v>
      </c>
      <c r="L85" s="9">
        <v>0</v>
      </c>
      <c r="M85" s="9">
        <v>0</v>
      </c>
      <c r="N85" s="9">
        <v>0</v>
      </c>
      <c r="O85" s="9">
        <v>0</v>
      </c>
      <c r="P85" s="9">
        <v>0</v>
      </c>
      <c r="Q85" s="9">
        <v>0</v>
      </c>
      <c r="R85" s="9">
        <v>1</v>
      </c>
      <c r="S85" s="9">
        <v>0</v>
      </c>
      <c r="T85" s="9">
        <v>0</v>
      </c>
      <c r="U85" s="9">
        <v>0</v>
      </c>
      <c r="V85" s="9">
        <v>0</v>
      </c>
      <c r="W85" s="9">
        <v>0</v>
      </c>
      <c r="X85" s="9">
        <v>1</v>
      </c>
      <c r="Y85" s="9">
        <v>0</v>
      </c>
      <c r="Z85" s="9">
        <v>0</v>
      </c>
      <c r="AA85" s="9">
        <v>0</v>
      </c>
      <c r="AB85" s="9">
        <v>0</v>
      </c>
      <c r="AC85" s="9">
        <v>1</v>
      </c>
      <c r="AD85" s="9">
        <v>0</v>
      </c>
      <c r="AE85" s="9">
        <v>0</v>
      </c>
      <c r="AF85" s="9">
        <v>1</v>
      </c>
      <c r="AG85" s="9">
        <v>0</v>
      </c>
      <c r="AH85" s="9">
        <v>0</v>
      </c>
      <c r="AI85" s="9">
        <v>0</v>
      </c>
      <c r="AJ85" s="9">
        <v>0</v>
      </c>
      <c r="AK85" s="9">
        <v>0</v>
      </c>
      <c r="AL85" s="9">
        <v>1</v>
      </c>
      <c r="AM85" s="9">
        <v>0</v>
      </c>
      <c r="AN85" s="9">
        <v>1</v>
      </c>
      <c r="AO85" s="9">
        <v>0</v>
      </c>
      <c r="AP85" s="9">
        <v>0</v>
      </c>
      <c r="AQ85" s="9">
        <v>0</v>
      </c>
      <c r="AR85" s="9">
        <v>1</v>
      </c>
      <c r="AS85" s="9">
        <v>0</v>
      </c>
      <c r="AT85" s="10">
        <v>0</v>
      </c>
    </row>
    <row r="86" spans="1:46" ht="42.75" x14ac:dyDescent="0.25">
      <c r="A86" s="26" t="str">
        <f t="shared" si="2"/>
        <v>2009Nurse practitionersNova ScotiaOther places of work</v>
      </c>
      <c r="B86" s="24">
        <v>2009</v>
      </c>
      <c r="C86" s="9" t="s">
        <v>5</v>
      </c>
      <c r="D86" s="9" t="s">
        <v>164</v>
      </c>
      <c r="E86" s="9" t="str">
        <f t="shared" si="3"/>
        <v>Nova Scotia</v>
      </c>
      <c r="F86" s="9" t="s">
        <v>183</v>
      </c>
      <c r="G86" s="9" t="s">
        <v>13</v>
      </c>
      <c r="H86" s="9">
        <v>9</v>
      </c>
      <c r="I86" s="9">
        <v>9</v>
      </c>
      <c r="J86" s="9">
        <v>0</v>
      </c>
      <c r="K86" s="9">
        <v>0</v>
      </c>
      <c r="L86" s="9">
        <v>0</v>
      </c>
      <c r="M86" s="9">
        <v>0</v>
      </c>
      <c r="N86" s="9">
        <v>0</v>
      </c>
      <c r="O86" s="9">
        <v>0</v>
      </c>
      <c r="P86" s="9">
        <v>0</v>
      </c>
      <c r="Q86" s="9">
        <v>4</v>
      </c>
      <c r="R86" s="9">
        <v>2</v>
      </c>
      <c r="S86" s="9">
        <v>2</v>
      </c>
      <c r="T86" s="9">
        <v>1</v>
      </c>
      <c r="U86" s="9">
        <v>0</v>
      </c>
      <c r="V86" s="9">
        <v>0</v>
      </c>
      <c r="W86" s="9">
        <v>0</v>
      </c>
      <c r="X86" s="9">
        <v>7</v>
      </c>
      <c r="Y86" s="9">
        <v>2</v>
      </c>
      <c r="Z86" s="9">
        <v>0</v>
      </c>
      <c r="AA86" s="9">
        <v>0</v>
      </c>
      <c r="AB86" s="9">
        <v>0</v>
      </c>
      <c r="AC86" s="9">
        <v>6</v>
      </c>
      <c r="AD86" s="9">
        <v>3</v>
      </c>
      <c r="AE86" s="9">
        <v>0</v>
      </c>
      <c r="AF86" s="9">
        <v>9</v>
      </c>
      <c r="AG86" s="9">
        <v>0</v>
      </c>
      <c r="AH86" s="9">
        <v>0</v>
      </c>
      <c r="AI86" s="9">
        <v>0</v>
      </c>
      <c r="AJ86" s="9">
        <v>0</v>
      </c>
      <c r="AK86" s="9">
        <v>0</v>
      </c>
      <c r="AL86" s="9">
        <v>9</v>
      </c>
      <c r="AM86" s="9">
        <v>0</v>
      </c>
      <c r="AN86" s="9">
        <v>4</v>
      </c>
      <c r="AO86" s="9">
        <v>0</v>
      </c>
      <c r="AP86" s="9">
        <v>5</v>
      </c>
      <c r="AQ86" s="9">
        <v>0</v>
      </c>
      <c r="AR86" s="9">
        <v>8</v>
      </c>
      <c r="AS86" s="9">
        <v>1</v>
      </c>
      <c r="AT86" s="10">
        <v>0</v>
      </c>
    </row>
    <row r="87" spans="1:46" ht="42.75" x14ac:dyDescent="0.25">
      <c r="A87" s="26" t="str">
        <f t="shared" si="2"/>
        <v>2009Nurse practitionersNew BrunswickAll places of work</v>
      </c>
      <c r="B87" s="24">
        <v>2009</v>
      </c>
      <c r="C87" s="9" t="s">
        <v>5</v>
      </c>
      <c r="D87" s="9" t="s">
        <v>165</v>
      </c>
      <c r="E87" s="9" t="str">
        <f t="shared" si="3"/>
        <v>New Brunswick</v>
      </c>
      <c r="F87" s="9" t="s">
        <v>179</v>
      </c>
      <c r="G87" s="9" t="s">
        <v>9</v>
      </c>
      <c r="H87" s="9">
        <v>55</v>
      </c>
      <c r="I87" s="9">
        <v>53</v>
      </c>
      <c r="J87" s="9">
        <v>2</v>
      </c>
      <c r="K87" s="9">
        <v>0</v>
      </c>
      <c r="L87" s="9">
        <v>0</v>
      </c>
      <c r="M87" s="9">
        <v>1</v>
      </c>
      <c r="N87" s="9">
        <v>5</v>
      </c>
      <c r="O87" s="9">
        <v>6</v>
      </c>
      <c r="P87" s="9">
        <v>18</v>
      </c>
      <c r="Q87" s="9">
        <v>9</v>
      </c>
      <c r="R87" s="9">
        <v>10</v>
      </c>
      <c r="S87" s="9">
        <v>4</v>
      </c>
      <c r="T87" s="9">
        <v>0</v>
      </c>
      <c r="U87" s="9">
        <v>2</v>
      </c>
      <c r="V87" s="9">
        <v>0</v>
      </c>
      <c r="W87" s="9">
        <v>0</v>
      </c>
      <c r="X87" s="9">
        <v>52</v>
      </c>
      <c r="Y87" s="9">
        <v>3</v>
      </c>
      <c r="Z87" s="9">
        <v>0</v>
      </c>
      <c r="AA87" s="9">
        <v>5</v>
      </c>
      <c r="AB87" s="9">
        <v>25</v>
      </c>
      <c r="AC87" s="9">
        <v>16</v>
      </c>
      <c r="AD87" s="9">
        <v>9</v>
      </c>
      <c r="AE87" s="9">
        <v>0</v>
      </c>
      <c r="AF87" s="9">
        <v>50</v>
      </c>
      <c r="AG87" s="9">
        <v>5</v>
      </c>
      <c r="AH87" s="9">
        <v>0</v>
      </c>
      <c r="AI87" s="9">
        <v>0</v>
      </c>
      <c r="AJ87" s="9">
        <v>3</v>
      </c>
      <c r="AK87" s="9">
        <v>0</v>
      </c>
      <c r="AL87" s="9">
        <v>52</v>
      </c>
      <c r="AM87" s="9">
        <v>0</v>
      </c>
      <c r="AN87" s="9">
        <v>52</v>
      </c>
      <c r="AO87" s="9">
        <v>0</v>
      </c>
      <c r="AP87" s="9">
        <v>3</v>
      </c>
      <c r="AQ87" s="9">
        <v>0</v>
      </c>
      <c r="AR87" s="9">
        <v>34</v>
      </c>
      <c r="AS87" s="9">
        <v>21</v>
      </c>
      <c r="AT87" s="10">
        <v>0</v>
      </c>
    </row>
    <row r="88" spans="1:46" ht="42.75" x14ac:dyDescent="0.25">
      <c r="A88" s="26" t="str">
        <f t="shared" si="2"/>
        <v>2009Nurse practitionersNew BrunswickHospital</v>
      </c>
      <c r="B88" s="24">
        <v>2009</v>
      </c>
      <c r="C88" s="9" t="s">
        <v>5</v>
      </c>
      <c r="D88" s="9" t="s">
        <v>165</v>
      </c>
      <c r="E88" s="9" t="str">
        <f t="shared" si="3"/>
        <v>New Brunswick</v>
      </c>
      <c r="F88" s="9" t="s">
        <v>180</v>
      </c>
      <c r="G88" s="9" t="s">
        <v>10</v>
      </c>
      <c r="H88" s="9">
        <v>21</v>
      </c>
      <c r="I88" s="9">
        <v>19</v>
      </c>
      <c r="J88" s="9">
        <v>2</v>
      </c>
      <c r="K88" s="9">
        <v>0</v>
      </c>
      <c r="L88" s="9">
        <v>0</v>
      </c>
      <c r="M88" s="9">
        <v>0</v>
      </c>
      <c r="N88" s="9">
        <v>3</v>
      </c>
      <c r="O88" s="9">
        <v>0</v>
      </c>
      <c r="P88" s="9">
        <v>6</v>
      </c>
      <c r="Q88" s="9">
        <v>3</v>
      </c>
      <c r="R88" s="9">
        <v>7</v>
      </c>
      <c r="S88" s="9">
        <v>2</v>
      </c>
      <c r="T88" s="9">
        <v>0</v>
      </c>
      <c r="U88" s="9">
        <v>0</v>
      </c>
      <c r="V88" s="9">
        <v>0</v>
      </c>
      <c r="W88" s="9">
        <v>0</v>
      </c>
      <c r="X88" s="9">
        <v>19</v>
      </c>
      <c r="Y88" s="9">
        <v>2</v>
      </c>
      <c r="Z88" s="9">
        <v>0</v>
      </c>
      <c r="AA88" s="9">
        <v>3</v>
      </c>
      <c r="AB88" s="9">
        <v>8</v>
      </c>
      <c r="AC88" s="9">
        <v>6</v>
      </c>
      <c r="AD88" s="9">
        <v>4</v>
      </c>
      <c r="AE88" s="9">
        <v>0</v>
      </c>
      <c r="AF88" s="9">
        <v>18</v>
      </c>
      <c r="AG88" s="9">
        <v>3</v>
      </c>
      <c r="AH88" s="9">
        <v>0</v>
      </c>
      <c r="AI88" s="9">
        <v>0</v>
      </c>
      <c r="AJ88" s="9">
        <v>3</v>
      </c>
      <c r="AK88" s="9">
        <v>0</v>
      </c>
      <c r="AL88" s="9">
        <v>18</v>
      </c>
      <c r="AM88" s="9">
        <v>0</v>
      </c>
      <c r="AN88" s="9">
        <v>21</v>
      </c>
      <c r="AO88" s="9">
        <v>0</v>
      </c>
      <c r="AP88" s="9">
        <v>0</v>
      </c>
      <c r="AQ88" s="9">
        <v>0</v>
      </c>
      <c r="AR88" s="9">
        <v>14</v>
      </c>
      <c r="AS88" s="9">
        <v>7</v>
      </c>
      <c r="AT88" s="10">
        <v>0</v>
      </c>
    </row>
    <row r="89" spans="1:46" ht="42.75" x14ac:dyDescent="0.25">
      <c r="A89" s="26" t="str">
        <f t="shared" si="2"/>
        <v>2009Nurse practitionersNew BrunswickCommunity health</v>
      </c>
      <c r="B89" s="24">
        <v>2009</v>
      </c>
      <c r="C89" s="9" t="s">
        <v>5</v>
      </c>
      <c r="D89" s="9" t="s">
        <v>165</v>
      </c>
      <c r="E89" s="9" t="str">
        <f t="shared" si="3"/>
        <v>New Brunswick</v>
      </c>
      <c r="F89" s="9" t="s">
        <v>182</v>
      </c>
      <c r="G89" s="9" t="s">
        <v>11</v>
      </c>
      <c r="H89" s="9">
        <v>25</v>
      </c>
      <c r="I89" s="9">
        <v>25</v>
      </c>
      <c r="J89" s="9">
        <v>0</v>
      </c>
      <c r="K89" s="9">
        <v>0</v>
      </c>
      <c r="L89" s="9">
        <v>0</v>
      </c>
      <c r="M89" s="9">
        <v>0</v>
      </c>
      <c r="N89" s="9">
        <v>2</v>
      </c>
      <c r="O89" s="9">
        <v>6</v>
      </c>
      <c r="P89" s="9">
        <v>7</v>
      </c>
      <c r="Q89" s="9">
        <v>5</v>
      </c>
      <c r="R89" s="9">
        <v>3</v>
      </c>
      <c r="S89" s="9">
        <v>2</v>
      </c>
      <c r="T89" s="9">
        <v>0</v>
      </c>
      <c r="U89" s="9">
        <v>0</v>
      </c>
      <c r="V89" s="9">
        <v>0</v>
      </c>
      <c r="W89" s="9">
        <v>0</v>
      </c>
      <c r="X89" s="9">
        <v>24</v>
      </c>
      <c r="Y89" s="9">
        <v>1</v>
      </c>
      <c r="Z89" s="9">
        <v>0</v>
      </c>
      <c r="AA89" s="9">
        <v>1</v>
      </c>
      <c r="AB89" s="9">
        <v>13</v>
      </c>
      <c r="AC89" s="9">
        <v>8</v>
      </c>
      <c r="AD89" s="9">
        <v>3</v>
      </c>
      <c r="AE89" s="9">
        <v>0</v>
      </c>
      <c r="AF89" s="9">
        <v>23</v>
      </c>
      <c r="AG89" s="9">
        <v>2</v>
      </c>
      <c r="AH89" s="9">
        <v>0</v>
      </c>
      <c r="AI89" s="9">
        <v>0</v>
      </c>
      <c r="AJ89" s="9">
        <v>0</v>
      </c>
      <c r="AK89" s="9">
        <v>0</v>
      </c>
      <c r="AL89" s="9">
        <v>25</v>
      </c>
      <c r="AM89" s="9">
        <v>0</v>
      </c>
      <c r="AN89" s="9">
        <v>25</v>
      </c>
      <c r="AO89" s="9">
        <v>0</v>
      </c>
      <c r="AP89" s="9">
        <v>0</v>
      </c>
      <c r="AQ89" s="9">
        <v>0</v>
      </c>
      <c r="AR89" s="9">
        <v>13</v>
      </c>
      <c r="AS89" s="9">
        <v>12</v>
      </c>
      <c r="AT89" s="10">
        <v>0</v>
      </c>
    </row>
    <row r="90" spans="1:46" ht="57" x14ac:dyDescent="0.25">
      <c r="A90" s="26" t="str">
        <f t="shared" si="2"/>
        <v>2009Nurse practitionersNew BrunswickNursing home/long-term care</v>
      </c>
      <c r="B90" s="24">
        <v>2009</v>
      </c>
      <c r="C90" s="9" t="s">
        <v>5</v>
      </c>
      <c r="D90" s="9" t="s">
        <v>165</v>
      </c>
      <c r="E90" s="9" t="str">
        <f t="shared" si="3"/>
        <v>New Brunswick</v>
      </c>
      <c r="F90" s="9" t="s">
        <v>181</v>
      </c>
      <c r="G90" s="9" t="s">
        <v>12</v>
      </c>
      <c r="H90" s="9">
        <v>3</v>
      </c>
      <c r="I90" s="9">
        <v>3</v>
      </c>
      <c r="J90" s="9">
        <v>0</v>
      </c>
      <c r="K90" s="9">
        <v>0</v>
      </c>
      <c r="L90" s="9">
        <v>0</v>
      </c>
      <c r="M90" s="9">
        <v>1</v>
      </c>
      <c r="N90" s="9">
        <v>0</v>
      </c>
      <c r="O90" s="9">
        <v>0</v>
      </c>
      <c r="P90" s="9">
        <v>1</v>
      </c>
      <c r="Q90" s="9">
        <v>1</v>
      </c>
      <c r="R90" s="9">
        <v>0</v>
      </c>
      <c r="S90" s="9">
        <v>0</v>
      </c>
      <c r="T90" s="9">
        <v>0</v>
      </c>
      <c r="U90" s="9">
        <v>0</v>
      </c>
      <c r="V90" s="9">
        <v>0</v>
      </c>
      <c r="W90" s="9">
        <v>0</v>
      </c>
      <c r="X90" s="9">
        <v>3</v>
      </c>
      <c r="Y90" s="9">
        <v>0</v>
      </c>
      <c r="Z90" s="9">
        <v>0</v>
      </c>
      <c r="AA90" s="9">
        <v>1</v>
      </c>
      <c r="AB90" s="9">
        <v>0</v>
      </c>
      <c r="AC90" s="9">
        <v>2</v>
      </c>
      <c r="AD90" s="9">
        <v>0</v>
      </c>
      <c r="AE90" s="9">
        <v>0</v>
      </c>
      <c r="AF90" s="9">
        <v>3</v>
      </c>
      <c r="AG90" s="9">
        <v>0</v>
      </c>
      <c r="AH90" s="9">
        <v>0</v>
      </c>
      <c r="AI90" s="9">
        <v>0</v>
      </c>
      <c r="AJ90" s="9">
        <v>0</v>
      </c>
      <c r="AK90" s="9">
        <v>0</v>
      </c>
      <c r="AL90" s="9">
        <v>3</v>
      </c>
      <c r="AM90" s="9">
        <v>0</v>
      </c>
      <c r="AN90" s="9">
        <v>3</v>
      </c>
      <c r="AO90" s="9">
        <v>0</v>
      </c>
      <c r="AP90" s="9">
        <v>0</v>
      </c>
      <c r="AQ90" s="9">
        <v>0</v>
      </c>
      <c r="AR90" s="9">
        <v>3</v>
      </c>
      <c r="AS90" s="9">
        <v>0</v>
      </c>
      <c r="AT90" s="10">
        <v>0</v>
      </c>
    </row>
    <row r="91" spans="1:46" ht="42.75" x14ac:dyDescent="0.25">
      <c r="A91" s="26" t="str">
        <f t="shared" si="2"/>
        <v>2009Nurse practitionersNew BrunswickOther places of work</v>
      </c>
      <c r="B91" s="24">
        <v>2009</v>
      </c>
      <c r="C91" s="9" t="s">
        <v>5</v>
      </c>
      <c r="D91" s="9" t="s">
        <v>165</v>
      </c>
      <c r="E91" s="9" t="str">
        <f t="shared" si="3"/>
        <v>New Brunswick</v>
      </c>
      <c r="F91" s="9" t="s">
        <v>183</v>
      </c>
      <c r="G91" s="9" t="s">
        <v>13</v>
      </c>
      <c r="H91" s="9">
        <v>6</v>
      </c>
      <c r="I91" s="9">
        <v>6</v>
      </c>
      <c r="J91" s="9">
        <v>0</v>
      </c>
      <c r="K91" s="9">
        <v>0</v>
      </c>
      <c r="L91" s="9">
        <v>0</v>
      </c>
      <c r="M91" s="9">
        <v>0</v>
      </c>
      <c r="N91" s="9">
        <v>0</v>
      </c>
      <c r="O91" s="9">
        <v>0</v>
      </c>
      <c r="P91" s="9">
        <v>4</v>
      </c>
      <c r="Q91" s="9">
        <v>0</v>
      </c>
      <c r="R91" s="9">
        <v>0</v>
      </c>
      <c r="S91" s="9">
        <v>0</v>
      </c>
      <c r="T91" s="9">
        <v>0</v>
      </c>
      <c r="U91" s="9">
        <v>2</v>
      </c>
      <c r="V91" s="9">
        <v>0</v>
      </c>
      <c r="W91" s="9">
        <v>0</v>
      </c>
      <c r="X91" s="9">
        <v>6</v>
      </c>
      <c r="Y91" s="9">
        <v>0</v>
      </c>
      <c r="Z91" s="9">
        <v>0</v>
      </c>
      <c r="AA91" s="9">
        <v>0</v>
      </c>
      <c r="AB91" s="9">
        <v>4</v>
      </c>
      <c r="AC91" s="9">
        <v>0</v>
      </c>
      <c r="AD91" s="9">
        <v>2</v>
      </c>
      <c r="AE91" s="9">
        <v>0</v>
      </c>
      <c r="AF91" s="9">
        <v>6</v>
      </c>
      <c r="AG91" s="9">
        <v>0</v>
      </c>
      <c r="AH91" s="9">
        <v>0</v>
      </c>
      <c r="AI91" s="9">
        <v>0</v>
      </c>
      <c r="AJ91" s="9">
        <v>0</v>
      </c>
      <c r="AK91" s="9">
        <v>0</v>
      </c>
      <c r="AL91" s="9">
        <v>6</v>
      </c>
      <c r="AM91" s="9">
        <v>0</v>
      </c>
      <c r="AN91" s="9">
        <v>3</v>
      </c>
      <c r="AO91" s="9">
        <v>0</v>
      </c>
      <c r="AP91" s="9">
        <v>3</v>
      </c>
      <c r="AQ91" s="9">
        <v>0</v>
      </c>
      <c r="AR91" s="9">
        <v>4</v>
      </c>
      <c r="AS91" s="9">
        <v>2</v>
      </c>
      <c r="AT91" s="10">
        <v>0</v>
      </c>
    </row>
    <row r="92" spans="1:46" ht="42.75" x14ac:dyDescent="0.25">
      <c r="A92" s="26" t="str">
        <f t="shared" si="2"/>
        <v>2009Nurse practitionersQuebecAll places of work</v>
      </c>
      <c r="B92" s="24">
        <v>2009</v>
      </c>
      <c r="C92" s="9" t="s">
        <v>5</v>
      </c>
      <c r="D92" s="9" t="s">
        <v>166</v>
      </c>
      <c r="E92" s="9" t="str">
        <f t="shared" si="3"/>
        <v>Quebec</v>
      </c>
      <c r="F92" s="9" t="s">
        <v>179</v>
      </c>
      <c r="G92" s="9" t="s">
        <v>9</v>
      </c>
      <c r="H92" s="9">
        <v>38</v>
      </c>
      <c r="I92" s="9">
        <v>32</v>
      </c>
      <c r="J92" s="9">
        <v>6</v>
      </c>
      <c r="K92" s="9">
        <v>0</v>
      </c>
      <c r="L92" s="9">
        <v>0</v>
      </c>
      <c r="M92" s="9">
        <v>3</v>
      </c>
      <c r="N92" s="9">
        <v>11</v>
      </c>
      <c r="O92" s="9">
        <v>9</v>
      </c>
      <c r="P92" s="9">
        <v>8</v>
      </c>
      <c r="Q92" s="9">
        <v>2</v>
      </c>
      <c r="R92" s="9">
        <v>4</v>
      </c>
      <c r="S92" s="9">
        <v>1</v>
      </c>
      <c r="T92" s="9">
        <v>0</v>
      </c>
      <c r="U92" s="9">
        <v>0</v>
      </c>
      <c r="V92" s="9">
        <v>0</v>
      </c>
      <c r="W92" s="9">
        <v>0</v>
      </c>
      <c r="X92" s="9">
        <v>36</v>
      </c>
      <c r="Y92" s="9">
        <v>2</v>
      </c>
      <c r="Z92" s="9">
        <v>0</v>
      </c>
      <c r="AA92" s="9">
        <v>11</v>
      </c>
      <c r="AB92" s="9">
        <v>16</v>
      </c>
      <c r="AC92" s="9">
        <v>8</v>
      </c>
      <c r="AD92" s="9">
        <v>3</v>
      </c>
      <c r="AE92" s="9">
        <v>0</v>
      </c>
      <c r="AF92" s="9">
        <v>34</v>
      </c>
      <c r="AG92" s="9">
        <v>3</v>
      </c>
      <c r="AH92" s="9">
        <v>1</v>
      </c>
      <c r="AI92" s="9">
        <v>0</v>
      </c>
      <c r="AJ92" s="9">
        <v>0</v>
      </c>
      <c r="AK92" s="9">
        <v>0</v>
      </c>
      <c r="AL92" s="9">
        <v>38</v>
      </c>
      <c r="AM92" s="9">
        <v>0</v>
      </c>
      <c r="AN92" s="9">
        <v>37</v>
      </c>
      <c r="AO92" s="9">
        <v>0</v>
      </c>
      <c r="AP92" s="9">
        <v>1</v>
      </c>
      <c r="AQ92" s="9">
        <v>0</v>
      </c>
      <c r="AR92" s="9">
        <v>35</v>
      </c>
      <c r="AS92" s="9">
        <v>3</v>
      </c>
      <c r="AT92" s="10">
        <v>0</v>
      </c>
    </row>
    <row r="93" spans="1:46" ht="42.75" x14ac:dyDescent="0.25">
      <c r="A93" s="26" t="str">
        <f t="shared" si="2"/>
        <v>2009Nurse practitionersQuebecHospital</v>
      </c>
      <c r="B93" s="24">
        <v>2009</v>
      </c>
      <c r="C93" s="9" t="s">
        <v>5</v>
      </c>
      <c r="D93" s="9" t="s">
        <v>166</v>
      </c>
      <c r="E93" s="9" t="str">
        <f t="shared" si="3"/>
        <v>Quebec</v>
      </c>
      <c r="F93" s="9" t="s">
        <v>180</v>
      </c>
      <c r="G93" s="9" t="s">
        <v>10</v>
      </c>
      <c r="H93" s="9">
        <v>33</v>
      </c>
      <c r="I93" s="9">
        <v>29</v>
      </c>
      <c r="J93" s="9">
        <v>4</v>
      </c>
      <c r="K93" s="9">
        <v>0</v>
      </c>
      <c r="L93" s="9">
        <v>0</v>
      </c>
      <c r="M93" s="9">
        <v>3</v>
      </c>
      <c r="N93" s="9">
        <v>8</v>
      </c>
      <c r="O93" s="9">
        <v>8</v>
      </c>
      <c r="P93" s="9">
        <v>8</v>
      </c>
      <c r="Q93" s="9">
        <v>1</v>
      </c>
      <c r="R93" s="9">
        <v>4</v>
      </c>
      <c r="S93" s="9">
        <v>1</v>
      </c>
      <c r="T93" s="9">
        <v>0</v>
      </c>
      <c r="U93" s="9">
        <v>0</v>
      </c>
      <c r="V93" s="9">
        <v>0</v>
      </c>
      <c r="W93" s="9">
        <v>0</v>
      </c>
      <c r="X93" s="9">
        <v>31</v>
      </c>
      <c r="Y93" s="9">
        <v>2</v>
      </c>
      <c r="Z93" s="9">
        <v>0</v>
      </c>
      <c r="AA93" s="9">
        <v>8</v>
      </c>
      <c r="AB93" s="9">
        <v>15</v>
      </c>
      <c r="AC93" s="9">
        <v>7</v>
      </c>
      <c r="AD93" s="9">
        <v>3</v>
      </c>
      <c r="AE93" s="9">
        <v>0</v>
      </c>
      <c r="AF93" s="9">
        <v>32</v>
      </c>
      <c r="AG93" s="9">
        <v>1</v>
      </c>
      <c r="AH93" s="9">
        <v>0</v>
      </c>
      <c r="AI93" s="9">
        <v>0</v>
      </c>
      <c r="AJ93" s="9">
        <v>0</v>
      </c>
      <c r="AK93" s="9">
        <v>0</v>
      </c>
      <c r="AL93" s="9">
        <v>33</v>
      </c>
      <c r="AM93" s="9">
        <v>0</v>
      </c>
      <c r="AN93" s="9">
        <v>33</v>
      </c>
      <c r="AO93" s="9">
        <v>0</v>
      </c>
      <c r="AP93" s="9">
        <v>0</v>
      </c>
      <c r="AQ93" s="9">
        <v>0</v>
      </c>
      <c r="AR93" s="9">
        <v>32</v>
      </c>
      <c r="AS93" s="9">
        <v>1</v>
      </c>
      <c r="AT93" s="10">
        <v>0</v>
      </c>
    </row>
    <row r="94" spans="1:46" ht="42.75" x14ac:dyDescent="0.25">
      <c r="A94" s="26" t="str">
        <f t="shared" si="2"/>
        <v>2009Nurse practitionersQuebecCommunity health</v>
      </c>
      <c r="B94" s="24">
        <v>2009</v>
      </c>
      <c r="C94" s="9" t="s">
        <v>5</v>
      </c>
      <c r="D94" s="9" t="s">
        <v>166</v>
      </c>
      <c r="E94" s="9" t="str">
        <f t="shared" si="3"/>
        <v>Quebec</v>
      </c>
      <c r="F94" s="9" t="s">
        <v>182</v>
      </c>
      <c r="G94" s="9" t="s">
        <v>11</v>
      </c>
      <c r="H94" s="9">
        <v>3</v>
      </c>
      <c r="I94" s="9">
        <v>1</v>
      </c>
      <c r="J94" s="9">
        <v>2</v>
      </c>
      <c r="K94" s="9">
        <v>0</v>
      </c>
      <c r="L94" s="9">
        <v>0</v>
      </c>
      <c r="M94" s="9">
        <v>0</v>
      </c>
      <c r="N94" s="9">
        <v>1</v>
      </c>
      <c r="O94" s="9">
        <v>1</v>
      </c>
      <c r="P94" s="9">
        <v>0</v>
      </c>
      <c r="Q94" s="9">
        <v>1</v>
      </c>
      <c r="R94" s="9">
        <v>0</v>
      </c>
      <c r="S94" s="9">
        <v>0</v>
      </c>
      <c r="T94" s="9">
        <v>0</v>
      </c>
      <c r="U94" s="9">
        <v>0</v>
      </c>
      <c r="V94" s="9">
        <v>0</v>
      </c>
      <c r="W94" s="9">
        <v>0</v>
      </c>
      <c r="X94" s="9">
        <v>3</v>
      </c>
      <c r="Y94" s="9">
        <v>0</v>
      </c>
      <c r="Z94" s="9">
        <v>0</v>
      </c>
      <c r="AA94" s="9">
        <v>2</v>
      </c>
      <c r="AB94" s="9">
        <v>0</v>
      </c>
      <c r="AC94" s="9">
        <v>1</v>
      </c>
      <c r="AD94" s="9">
        <v>0</v>
      </c>
      <c r="AE94" s="9">
        <v>0</v>
      </c>
      <c r="AF94" s="9">
        <v>1</v>
      </c>
      <c r="AG94" s="9">
        <v>2</v>
      </c>
      <c r="AH94" s="9">
        <v>0</v>
      </c>
      <c r="AI94" s="9">
        <v>0</v>
      </c>
      <c r="AJ94" s="9">
        <v>0</v>
      </c>
      <c r="AK94" s="9">
        <v>0</v>
      </c>
      <c r="AL94" s="9">
        <v>3</v>
      </c>
      <c r="AM94" s="9">
        <v>0</v>
      </c>
      <c r="AN94" s="9">
        <v>3</v>
      </c>
      <c r="AO94" s="9">
        <v>0</v>
      </c>
      <c r="AP94" s="9">
        <v>0</v>
      </c>
      <c r="AQ94" s="9">
        <v>0</v>
      </c>
      <c r="AR94" s="9">
        <v>1</v>
      </c>
      <c r="AS94" s="9">
        <v>2</v>
      </c>
      <c r="AT94" s="10">
        <v>0</v>
      </c>
    </row>
    <row r="95" spans="1:46" ht="42.75" x14ac:dyDescent="0.25">
      <c r="A95" s="26" t="str">
        <f t="shared" si="2"/>
        <v>2009Nurse practitionersQuebecOther places of work</v>
      </c>
      <c r="B95" s="24">
        <v>2009</v>
      </c>
      <c r="C95" s="9" t="s">
        <v>5</v>
      </c>
      <c r="D95" s="9" t="s">
        <v>166</v>
      </c>
      <c r="E95" s="9" t="str">
        <f t="shared" si="3"/>
        <v>Quebec</v>
      </c>
      <c r="F95" s="9" t="s">
        <v>183</v>
      </c>
      <c r="G95" s="9" t="s">
        <v>13</v>
      </c>
      <c r="H95" s="9">
        <v>2</v>
      </c>
      <c r="I95" s="9">
        <v>2</v>
      </c>
      <c r="J95" s="9">
        <v>0</v>
      </c>
      <c r="K95" s="9">
        <v>0</v>
      </c>
      <c r="L95" s="9">
        <v>0</v>
      </c>
      <c r="M95" s="9">
        <v>0</v>
      </c>
      <c r="N95" s="9">
        <v>2</v>
      </c>
      <c r="O95" s="9">
        <v>0</v>
      </c>
      <c r="P95" s="9">
        <v>0</v>
      </c>
      <c r="Q95" s="9">
        <v>0</v>
      </c>
      <c r="R95" s="9">
        <v>0</v>
      </c>
      <c r="S95" s="9">
        <v>0</v>
      </c>
      <c r="T95" s="9">
        <v>0</v>
      </c>
      <c r="U95" s="9">
        <v>0</v>
      </c>
      <c r="V95" s="9">
        <v>0</v>
      </c>
      <c r="W95" s="9">
        <v>0</v>
      </c>
      <c r="X95" s="9">
        <v>2</v>
      </c>
      <c r="Y95" s="9">
        <v>0</v>
      </c>
      <c r="Z95" s="9">
        <v>0</v>
      </c>
      <c r="AA95" s="9">
        <v>1</v>
      </c>
      <c r="AB95" s="9">
        <v>1</v>
      </c>
      <c r="AC95" s="9">
        <v>0</v>
      </c>
      <c r="AD95" s="9">
        <v>0</v>
      </c>
      <c r="AE95" s="9">
        <v>0</v>
      </c>
      <c r="AF95" s="9">
        <v>1</v>
      </c>
      <c r="AG95" s="9">
        <v>0</v>
      </c>
      <c r="AH95" s="9">
        <v>1</v>
      </c>
      <c r="AI95" s="9">
        <v>0</v>
      </c>
      <c r="AJ95" s="9">
        <v>0</v>
      </c>
      <c r="AK95" s="9">
        <v>0</v>
      </c>
      <c r="AL95" s="9">
        <v>2</v>
      </c>
      <c r="AM95" s="9">
        <v>0</v>
      </c>
      <c r="AN95" s="9">
        <v>1</v>
      </c>
      <c r="AO95" s="9">
        <v>0</v>
      </c>
      <c r="AP95" s="9">
        <v>1</v>
      </c>
      <c r="AQ95" s="9">
        <v>0</v>
      </c>
      <c r="AR95" s="9">
        <v>2</v>
      </c>
      <c r="AS95" s="9">
        <v>0</v>
      </c>
      <c r="AT95" s="10">
        <v>0</v>
      </c>
    </row>
    <row r="96" spans="1:46" ht="42.75" x14ac:dyDescent="0.25">
      <c r="A96" s="26" t="str">
        <f t="shared" si="2"/>
        <v>2009Nurse practitionersOntarioAll places of work</v>
      </c>
      <c r="B96" s="24">
        <v>2009</v>
      </c>
      <c r="C96" s="9" t="s">
        <v>5</v>
      </c>
      <c r="D96" s="9" t="s">
        <v>172</v>
      </c>
      <c r="E96" s="9" t="str">
        <f t="shared" si="3"/>
        <v>Ontario</v>
      </c>
      <c r="F96" s="9" t="s">
        <v>179</v>
      </c>
      <c r="G96" s="9" t="s">
        <v>9</v>
      </c>
      <c r="H96" s="9">
        <v>1124</v>
      </c>
      <c r="I96" s="9">
        <v>1069</v>
      </c>
      <c r="J96" s="9">
        <v>55</v>
      </c>
      <c r="K96" s="9">
        <v>0</v>
      </c>
      <c r="L96" s="9">
        <v>0</v>
      </c>
      <c r="M96" s="9">
        <v>25</v>
      </c>
      <c r="N96" s="9">
        <v>111</v>
      </c>
      <c r="O96" s="9">
        <v>133</v>
      </c>
      <c r="P96" s="9">
        <v>204</v>
      </c>
      <c r="Q96" s="9">
        <v>268</v>
      </c>
      <c r="R96" s="9">
        <v>191</v>
      </c>
      <c r="S96" s="9">
        <v>145</v>
      </c>
      <c r="T96" s="9">
        <v>37</v>
      </c>
      <c r="U96" s="9">
        <v>9</v>
      </c>
      <c r="V96" s="9">
        <v>1</v>
      </c>
      <c r="W96" s="9">
        <v>0</v>
      </c>
      <c r="X96" s="9">
        <v>1072</v>
      </c>
      <c r="Y96" s="9">
        <v>52</v>
      </c>
      <c r="Z96" s="9">
        <v>0</v>
      </c>
      <c r="AA96" s="9">
        <v>128</v>
      </c>
      <c r="AB96" s="9">
        <v>370</v>
      </c>
      <c r="AC96" s="9">
        <v>397</v>
      </c>
      <c r="AD96" s="9">
        <v>228</v>
      </c>
      <c r="AE96" s="9">
        <v>1</v>
      </c>
      <c r="AF96" s="9">
        <v>925</v>
      </c>
      <c r="AG96" s="9">
        <v>169</v>
      </c>
      <c r="AH96" s="9">
        <v>30</v>
      </c>
      <c r="AI96" s="9">
        <v>0</v>
      </c>
      <c r="AJ96" s="9">
        <v>57</v>
      </c>
      <c r="AK96" s="9">
        <v>10</v>
      </c>
      <c r="AL96" s="9">
        <v>1041</v>
      </c>
      <c r="AM96" s="9">
        <v>16</v>
      </c>
      <c r="AN96" s="9">
        <v>1066</v>
      </c>
      <c r="AO96" s="9">
        <v>22</v>
      </c>
      <c r="AP96" s="9">
        <v>29</v>
      </c>
      <c r="AQ96" s="9">
        <v>7</v>
      </c>
      <c r="AR96" s="9">
        <v>935</v>
      </c>
      <c r="AS96" s="9">
        <v>189</v>
      </c>
      <c r="AT96" s="10">
        <v>0</v>
      </c>
    </row>
    <row r="97" spans="1:46" ht="42.75" x14ac:dyDescent="0.25">
      <c r="A97" s="26" t="str">
        <f t="shared" si="2"/>
        <v>2009Nurse practitionersOntarioHospital</v>
      </c>
      <c r="B97" s="24">
        <v>2009</v>
      </c>
      <c r="C97" s="9" t="s">
        <v>5</v>
      </c>
      <c r="D97" s="9" t="s">
        <v>172</v>
      </c>
      <c r="E97" s="9" t="str">
        <f t="shared" si="3"/>
        <v>Ontario</v>
      </c>
      <c r="F97" s="9" t="s">
        <v>180</v>
      </c>
      <c r="G97" s="9" t="s">
        <v>10</v>
      </c>
      <c r="H97" s="9">
        <v>340</v>
      </c>
      <c r="I97" s="9">
        <v>320</v>
      </c>
      <c r="J97" s="9">
        <v>20</v>
      </c>
      <c r="K97" s="9">
        <v>0</v>
      </c>
      <c r="L97" s="9">
        <v>0</v>
      </c>
      <c r="M97" s="9">
        <v>7</v>
      </c>
      <c r="N97" s="9">
        <v>35</v>
      </c>
      <c r="O97" s="9">
        <v>45</v>
      </c>
      <c r="P97" s="9">
        <v>75</v>
      </c>
      <c r="Q97" s="9">
        <v>73</v>
      </c>
      <c r="R97" s="9">
        <v>62</v>
      </c>
      <c r="S97" s="9">
        <v>31</v>
      </c>
      <c r="T97" s="9">
        <v>10</v>
      </c>
      <c r="U97" s="9">
        <v>2</v>
      </c>
      <c r="V97" s="9">
        <v>0</v>
      </c>
      <c r="W97" s="9">
        <v>0</v>
      </c>
      <c r="X97" s="9">
        <v>323</v>
      </c>
      <c r="Y97" s="9">
        <v>17</v>
      </c>
      <c r="Z97" s="9">
        <v>0</v>
      </c>
      <c r="AA97" s="9">
        <v>34</v>
      </c>
      <c r="AB97" s="9">
        <v>126</v>
      </c>
      <c r="AC97" s="9">
        <v>125</v>
      </c>
      <c r="AD97" s="9">
        <v>55</v>
      </c>
      <c r="AE97" s="9">
        <v>0</v>
      </c>
      <c r="AF97" s="9">
        <v>301</v>
      </c>
      <c r="AG97" s="9">
        <v>25</v>
      </c>
      <c r="AH97" s="9">
        <v>14</v>
      </c>
      <c r="AI97" s="9">
        <v>0</v>
      </c>
      <c r="AJ97" s="9">
        <v>26</v>
      </c>
      <c r="AK97" s="9">
        <v>2</v>
      </c>
      <c r="AL97" s="9">
        <v>306</v>
      </c>
      <c r="AM97" s="9">
        <v>6</v>
      </c>
      <c r="AN97" s="9">
        <v>331</v>
      </c>
      <c r="AO97" s="9">
        <v>6</v>
      </c>
      <c r="AP97" s="9">
        <v>1</v>
      </c>
      <c r="AQ97" s="9">
        <v>2</v>
      </c>
      <c r="AR97" s="9">
        <v>325</v>
      </c>
      <c r="AS97" s="9">
        <v>15</v>
      </c>
      <c r="AT97" s="10">
        <v>0</v>
      </c>
    </row>
    <row r="98" spans="1:46" ht="42.75" x14ac:dyDescent="0.25">
      <c r="A98" s="26" t="str">
        <f t="shared" si="2"/>
        <v>2009Nurse practitionersOntarioCommunity health</v>
      </c>
      <c r="B98" s="24">
        <v>2009</v>
      </c>
      <c r="C98" s="9" t="s">
        <v>5</v>
      </c>
      <c r="D98" s="9" t="s">
        <v>172</v>
      </c>
      <c r="E98" s="9" t="str">
        <f t="shared" si="3"/>
        <v>Ontario</v>
      </c>
      <c r="F98" s="9" t="s">
        <v>182</v>
      </c>
      <c r="G98" s="9" t="s">
        <v>11</v>
      </c>
      <c r="H98" s="9">
        <v>653</v>
      </c>
      <c r="I98" s="9">
        <v>624</v>
      </c>
      <c r="J98" s="9">
        <v>29</v>
      </c>
      <c r="K98" s="9">
        <v>0</v>
      </c>
      <c r="L98" s="9">
        <v>0</v>
      </c>
      <c r="M98" s="9">
        <v>16</v>
      </c>
      <c r="N98" s="9">
        <v>73</v>
      </c>
      <c r="O98" s="9">
        <v>79</v>
      </c>
      <c r="P98" s="9">
        <v>105</v>
      </c>
      <c r="Q98" s="9">
        <v>162</v>
      </c>
      <c r="R98" s="9">
        <v>105</v>
      </c>
      <c r="S98" s="9">
        <v>88</v>
      </c>
      <c r="T98" s="9">
        <v>19</v>
      </c>
      <c r="U98" s="9">
        <v>6</v>
      </c>
      <c r="V98" s="9">
        <v>0</v>
      </c>
      <c r="W98" s="9">
        <v>0</v>
      </c>
      <c r="X98" s="9">
        <v>621</v>
      </c>
      <c r="Y98" s="9">
        <v>32</v>
      </c>
      <c r="Z98" s="9">
        <v>0</v>
      </c>
      <c r="AA98" s="9">
        <v>86</v>
      </c>
      <c r="AB98" s="9">
        <v>208</v>
      </c>
      <c r="AC98" s="9">
        <v>226</v>
      </c>
      <c r="AD98" s="9">
        <v>132</v>
      </c>
      <c r="AE98" s="9">
        <v>1</v>
      </c>
      <c r="AF98" s="9">
        <v>519</v>
      </c>
      <c r="AG98" s="9">
        <v>122</v>
      </c>
      <c r="AH98" s="9">
        <v>12</v>
      </c>
      <c r="AI98" s="9">
        <v>0</v>
      </c>
      <c r="AJ98" s="9">
        <v>25</v>
      </c>
      <c r="AK98" s="9">
        <v>6</v>
      </c>
      <c r="AL98" s="9">
        <v>617</v>
      </c>
      <c r="AM98" s="9">
        <v>5</v>
      </c>
      <c r="AN98" s="9">
        <v>640</v>
      </c>
      <c r="AO98" s="9">
        <v>11</v>
      </c>
      <c r="AP98" s="9">
        <v>0</v>
      </c>
      <c r="AQ98" s="9">
        <v>2</v>
      </c>
      <c r="AR98" s="9">
        <v>497</v>
      </c>
      <c r="AS98" s="9">
        <v>156</v>
      </c>
      <c r="AT98" s="10">
        <v>0</v>
      </c>
    </row>
    <row r="99" spans="1:46" ht="57" x14ac:dyDescent="0.25">
      <c r="A99" s="26" t="str">
        <f t="shared" si="2"/>
        <v>2009Nurse practitionersOntarioNursing home/long-term care</v>
      </c>
      <c r="B99" s="24">
        <v>2009</v>
      </c>
      <c r="C99" s="9" t="s">
        <v>5</v>
      </c>
      <c r="D99" s="9" t="s">
        <v>172</v>
      </c>
      <c r="E99" s="9" t="str">
        <f t="shared" si="3"/>
        <v>Ontario</v>
      </c>
      <c r="F99" s="9" t="s">
        <v>181</v>
      </c>
      <c r="G99" s="9" t="s">
        <v>12</v>
      </c>
      <c r="H99" s="9">
        <v>27</v>
      </c>
      <c r="I99" s="9">
        <v>26</v>
      </c>
      <c r="J99" s="9">
        <v>1</v>
      </c>
      <c r="K99" s="9">
        <v>0</v>
      </c>
      <c r="L99" s="9">
        <v>0</v>
      </c>
      <c r="M99" s="9">
        <v>1</v>
      </c>
      <c r="N99" s="9">
        <v>0</v>
      </c>
      <c r="O99" s="9">
        <v>3</v>
      </c>
      <c r="P99" s="9">
        <v>8</v>
      </c>
      <c r="Q99" s="9">
        <v>4</v>
      </c>
      <c r="R99" s="9">
        <v>3</v>
      </c>
      <c r="S99" s="9">
        <v>5</v>
      </c>
      <c r="T99" s="9">
        <v>3</v>
      </c>
      <c r="U99" s="9">
        <v>0</v>
      </c>
      <c r="V99" s="9">
        <v>0</v>
      </c>
      <c r="W99" s="9">
        <v>0</v>
      </c>
      <c r="X99" s="9">
        <v>26</v>
      </c>
      <c r="Y99" s="9">
        <v>1</v>
      </c>
      <c r="Z99" s="9">
        <v>0</v>
      </c>
      <c r="AA99" s="9">
        <v>3</v>
      </c>
      <c r="AB99" s="9">
        <v>9</v>
      </c>
      <c r="AC99" s="9">
        <v>7</v>
      </c>
      <c r="AD99" s="9">
        <v>8</v>
      </c>
      <c r="AE99" s="9">
        <v>0</v>
      </c>
      <c r="AF99" s="9">
        <v>22</v>
      </c>
      <c r="AG99" s="9">
        <v>4</v>
      </c>
      <c r="AH99" s="9">
        <v>1</v>
      </c>
      <c r="AI99" s="9">
        <v>0</v>
      </c>
      <c r="AJ99" s="9">
        <v>2</v>
      </c>
      <c r="AK99" s="9">
        <v>0</v>
      </c>
      <c r="AL99" s="9">
        <v>24</v>
      </c>
      <c r="AM99" s="9">
        <v>1</v>
      </c>
      <c r="AN99" s="9">
        <v>27</v>
      </c>
      <c r="AO99" s="9">
        <v>0</v>
      </c>
      <c r="AP99" s="9">
        <v>0</v>
      </c>
      <c r="AQ99" s="9">
        <v>0</v>
      </c>
      <c r="AR99" s="9">
        <v>25</v>
      </c>
      <c r="AS99" s="9">
        <v>2</v>
      </c>
      <c r="AT99" s="10">
        <v>0</v>
      </c>
    </row>
    <row r="100" spans="1:46" ht="42.75" x14ac:dyDescent="0.25">
      <c r="A100" s="26" t="str">
        <f t="shared" si="2"/>
        <v>2009Nurse practitionersOntarioOther places of work</v>
      </c>
      <c r="B100" s="24">
        <v>2009</v>
      </c>
      <c r="C100" s="9" t="s">
        <v>5</v>
      </c>
      <c r="D100" s="9" t="s">
        <v>172</v>
      </c>
      <c r="E100" s="9" t="str">
        <f t="shared" si="3"/>
        <v>Ontario</v>
      </c>
      <c r="F100" s="9" t="s">
        <v>183</v>
      </c>
      <c r="G100" s="9" t="s">
        <v>13</v>
      </c>
      <c r="H100" s="9">
        <v>83</v>
      </c>
      <c r="I100" s="9">
        <v>78</v>
      </c>
      <c r="J100" s="9">
        <v>5</v>
      </c>
      <c r="K100" s="9">
        <v>0</v>
      </c>
      <c r="L100" s="9">
        <v>0</v>
      </c>
      <c r="M100" s="9">
        <v>1</v>
      </c>
      <c r="N100" s="9">
        <v>3</v>
      </c>
      <c r="O100" s="9">
        <v>4</v>
      </c>
      <c r="P100" s="9">
        <v>12</v>
      </c>
      <c r="Q100" s="9">
        <v>26</v>
      </c>
      <c r="R100" s="9">
        <v>16</v>
      </c>
      <c r="S100" s="9">
        <v>16</v>
      </c>
      <c r="T100" s="9">
        <v>4</v>
      </c>
      <c r="U100" s="9">
        <v>1</v>
      </c>
      <c r="V100" s="9">
        <v>0</v>
      </c>
      <c r="W100" s="9">
        <v>0</v>
      </c>
      <c r="X100" s="9">
        <v>81</v>
      </c>
      <c r="Y100" s="9">
        <v>2</v>
      </c>
      <c r="Z100" s="9">
        <v>0</v>
      </c>
      <c r="AA100" s="9">
        <v>3</v>
      </c>
      <c r="AB100" s="9">
        <v>20</v>
      </c>
      <c r="AC100" s="9">
        <v>36</v>
      </c>
      <c r="AD100" s="9">
        <v>24</v>
      </c>
      <c r="AE100" s="9">
        <v>0</v>
      </c>
      <c r="AF100" s="9">
        <v>66</v>
      </c>
      <c r="AG100" s="9">
        <v>15</v>
      </c>
      <c r="AH100" s="9">
        <v>2</v>
      </c>
      <c r="AI100" s="9">
        <v>0</v>
      </c>
      <c r="AJ100" s="9">
        <v>3</v>
      </c>
      <c r="AK100" s="9">
        <v>2</v>
      </c>
      <c r="AL100" s="9">
        <v>77</v>
      </c>
      <c r="AM100" s="9">
        <v>1</v>
      </c>
      <c r="AN100" s="9">
        <v>49</v>
      </c>
      <c r="AO100" s="9">
        <v>5</v>
      </c>
      <c r="AP100" s="9">
        <v>27</v>
      </c>
      <c r="AQ100" s="9">
        <v>2</v>
      </c>
      <c r="AR100" s="9">
        <v>69</v>
      </c>
      <c r="AS100" s="9">
        <v>14</v>
      </c>
      <c r="AT100" s="10">
        <v>0</v>
      </c>
    </row>
    <row r="101" spans="1:46" ht="42.75" x14ac:dyDescent="0.25">
      <c r="A101" s="26" t="str">
        <f t="shared" si="2"/>
        <v>2009Nurse practitionersOntarioUnknown places of work</v>
      </c>
      <c r="B101" s="24">
        <v>2009</v>
      </c>
      <c r="C101" s="9" t="s">
        <v>5</v>
      </c>
      <c r="D101" s="9" t="s">
        <v>172</v>
      </c>
      <c r="E101" s="9" t="str">
        <f t="shared" si="3"/>
        <v>Ontario</v>
      </c>
      <c r="F101" s="9" t="s">
        <v>184</v>
      </c>
      <c r="G101" s="9" t="s">
        <v>49</v>
      </c>
      <c r="H101" s="9">
        <v>21</v>
      </c>
      <c r="I101" s="9">
        <v>21</v>
      </c>
      <c r="J101" s="9">
        <v>0</v>
      </c>
      <c r="K101" s="9">
        <v>0</v>
      </c>
      <c r="L101" s="9">
        <v>0</v>
      </c>
      <c r="M101" s="9">
        <v>0</v>
      </c>
      <c r="N101" s="9">
        <v>0</v>
      </c>
      <c r="O101" s="9">
        <v>2</v>
      </c>
      <c r="P101" s="9">
        <v>4</v>
      </c>
      <c r="Q101" s="9">
        <v>3</v>
      </c>
      <c r="R101" s="9">
        <v>5</v>
      </c>
      <c r="S101" s="9">
        <v>5</v>
      </c>
      <c r="T101" s="9">
        <v>1</v>
      </c>
      <c r="U101" s="9">
        <v>0</v>
      </c>
      <c r="V101" s="9">
        <v>1</v>
      </c>
      <c r="W101" s="9">
        <v>0</v>
      </c>
      <c r="X101" s="9">
        <v>21</v>
      </c>
      <c r="Y101" s="9">
        <v>0</v>
      </c>
      <c r="Z101" s="9">
        <v>0</v>
      </c>
      <c r="AA101" s="9">
        <v>2</v>
      </c>
      <c r="AB101" s="9">
        <v>7</v>
      </c>
      <c r="AC101" s="9">
        <v>3</v>
      </c>
      <c r="AD101" s="9">
        <v>9</v>
      </c>
      <c r="AE101" s="9">
        <v>0</v>
      </c>
      <c r="AF101" s="9">
        <v>17</v>
      </c>
      <c r="AG101" s="9">
        <v>3</v>
      </c>
      <c r="AH101" s="9">
        <v>1</v>
      </c>
      <c r="AI101" s="9">
        <v>0</v>
      </c>
      <c r="AJ101" s="9">
        <v>1</v>
      </c>
      <c r="AK101" s="9">
        <v>0</v>
      </c>
      <c r="AL101" s="9">
        <v>17</v>
      </c>
      <c r="AM101" s="9">
        <v>3</v>
      </c>
      <c r="AN101" s="9">
        <v>19</v>
      </c>
      <c r="AO101" s="9">
        <v>0</v>
      </c>
      <c r="AP101" s="9">
        <v>1</v>
      </c>
      <c r="AQ101" s="9">
        <v>1</v>
      </c>
      <c r="AR101" s="9">
        <v>19</v>
      </c>
      <c r="AS101" s="9">
        <v>2</v>
      </c>
      <c r="AT101" s="10">
        <v>0</v>
      </c>
    </row>
    <row r="102" spans="1:46" ht="42.75" x14ac:dyDescent="0.25">
      <c r="A102" s="26" t="str">
        <f t="shared" si="2"/>
        <v>2009Nurse practitionersManitobaAll places of work</v>
      </c>
      <c r="B102" s="24">
        <v>2009</v>
      </c>
      <c r="C102" s="9" t="s">
        <v>5</v>
      </c>
      <c r="D102" s="9" t="s">
        <v>173</v>
      </c>
      <c r="E102" s="9" t="str">
        <f t="shared" si="3"/>
        <v>Manitoba</v>
      </c>
      <c r="F102" s="9" t="s">
        <v>179</v>
      </c>
      <c r="G102" s="9" t="s">
        <v>9</v>
      </c>
      <c r="H102" s="9">
        <v>64</v>
      </c>
      <c r="I102" s="9">
        <v>0</v>
      </c>
      <c r="J102" s="9">
        <v>0</v>
      </c>
      <c r="K102" s="9">
        <v>64</v>
      </c>
      <c r="L102" s="9">
        <v>0</v>
      </c>
      <c r="M102" s="9">
        <v>1</v>
      </c>
      <c r="N102" s="9">
        <v>18</v>
      </c>
      <c r="O102" s="9">
        <v>7</v>
      </c>
      <c r="P102" s="9">
        <v>15</v>
      </c>
      <c r="Q102" s="9">
        <v>10</v>
      </c>
      <c r="R102" s="9">
        <v>8</v>
      </c>
      <c r="S102" s="9">
        <v>4</v>
      </c>
      <c r="T102" s="9">
        <v>1</v>
      </c>
      <c r="U102" s="9">
        <v>0</v>
      </c>
      <c r="V102" s="9">
        <v>0</v>
      </c>
      <c r="W102" s="9">
        <v>0</v>
      </c>
      <c r="X102" s="9">
        <v>64</v>
      </c>
      <c r="Y102" s="9">
        <v>0</v>
      </c>
      <c r="Z102" s="9">
        <v>0</v>
      </c>
      <c r="AA102" s="9">
        <v>19</v>
      </c>
      <c r="AB102" s="9">
        <v>22</v>
      </c>
      <c r="AC102" s="9">
        <v>16</v>
      </c>
      <c r="AD102" s="9">
        <v>7</v>
      </c>
      <c r="AE102" s="9">
        <v>0</v>
      </c>
      <c r="AF102" s="9">
        <v>43</v>
      </c>
      <c r="AG102" s="9">
        <v>18</v>
      </c>
      <c r="AH102" s="9">
        <v>3</v>
      </c>
      <c r="AI102" s="9">
        <v>0</v>
      </c>
      <c r="AJ102" s="9">
        <v>8</v>
      </c>
      <c r="AK102" s="9">
        <v>1</v>
      </c>
      <c r="AL102" s="9">
        <v>53</v>
      </c>
      <c r="AM102" s="9">
        <v>2</v>
      </c>
      <c r="AN102" s="9">
        <v>48</v>
      </c>
      <c r="AO102" s="9">
        <v>7</v>
      </c>
      <c r="AP102" s="9">
        <v>6</v>
      </c>
      <c r="AQ102" s="9">
        <v>3</v>
      </c>
      <c r="AR102" s="9">
        <v>55</v>
      </c>
      <c r="AS102" s="9">
        <v>9</v>
      </c>
      <c r="AT102" s="10">
        <v>0</v>
      </c>
    </row>
    <row r="103" spans="1:46" ht="42.75" x14ac:dyDescent="0.25">
      <c r="A103" s="26" t="str">
        <f t="shared" si="2"/>
        <v>2009Nurse practitionersManitobaHospital</v>
      </c>
      <c r="B103" s="24">
        <v>2009</v>
      </c>
      <c r="C103" s="9" t="s">
        <v>5</v>
      </c>
      <c r="D103" s="9" t="s">
        <v>173</v>
      </c>
      <c r="E103" s="9" t="str">
        <f t="shared" si="3"/>
        <v>Manitoba</v>
      </c>
      <c r="F103" s="9" t="s">
        <v>180</v>
      </c>
      <c r="G103" s="9" t="s">
        <v>10</v>
      </c>
      <c r="H103" s="9">
        <v>8</v>
      </c>
      <c r="I103" s="9">
        <v>0</v>
      </c>
      <c r="J103" s="9">
        <v>0</v>
      </c>
      <c r="K103" s="9">
        <v>8</v>
      </c>
      <c r="L103" s="9">
        <v>0</v>
      </c>
      <c r="M103" s="9">
        <v>0</v>
      </c>
      <c r="N103" s="9">
        <v>4</v>
      </c>
      <c r="O103" s="9">
        <v>0</v>
      </c>
      <c r="P103" s="9">
        <v>2</v>
      </c>
      <c r="Q103" s="9">
        <v>0</v>
      </c>
      <c r="R103" s="9">
        <v>1</v>
      </c>
      <c r="S103" s="9">
        <v>1</v>
      </c>
      <c r="T103" s="9">
        <v>0</v>
      </c>
      <c r="U103" s="9">
        <v>0</v>
      </c>
      <c r="V103" s="9">
        <v>0</v>
      </c>
      <c r="W103" s="9">
        <v>0</v>
      </c>
      <c r="X103" s="9">
        <v>8</v>
      </c>
      <c r="Y103" s="9">
        <v>0</v>
      </c>
      <c r="Z103" s="9">
        <v>0</v>
      </c>
      <c r="AA103" s="9">
        <v>4</v>
      </c>
      <c r="AB103" s="9">
        <v>3</v>
      </c>
      <c r="AC103" s="9">
        <v>1</v>
      </c>
      <c r="AD103" s="9">
        <v>0</v>
      </c>
      <c r="AE103" s="9">
        <v>0</v>
      </c>
      <c r="AF103" s="9">
        <v>6</v>
      </c>
      <c r="AG103" s="9">
        <v>1</v>
      </c>
      <c r="AH103" s="9">
        <v>1</v>
      </c>
      <c r="AI103" s="9">
        <v>0</v>
      </c>
      <c r="AJ103" s="9">
        <v>0</v>
      </c>
      <c r="AK103" s="9">
        <v>0</v>
      </c>
      <c r="AL103" s="9">
        <v>8</v>
      </c>
      <c r="AM103" s="9">
        <v>0</v>
      </c>
      <c r="AN103" s="9">
        <v>8</v>
      </c>
      <c r="AO103" s="9">
        <v>0</v>
      </c>
      <c r="AP103" s="9">
        <v>0</v>
      </c>
      <c r="AQ103" s="9">
        <v>0</v>
      </c>
      <c r="AR103" s="9">
        <v>8</v>
      </c>
      <c r="AS103" s="9">
        <v>0</v>
      </c>
      <c r="AT103" s="10">
        <v>0</v>
      </c>
    </row>
    <row r="104" spans="1:46" ht="42.75" x14ac:dyDescent="0.25">
      <c r="A104" s="26" t="str">
        <f t="shared" si="2"/>
        <v>2009Nurse practitionersManitobaCommunity health</v>
      </c>
      <c r="B104" s="24">
        <v>2009</v>
      </c>
      <c r="C104" s="9" t="s">
        <v>5</v>
      </c>
      <c r="D104" s="9" t="s">
        <v>173</v>
      </c>
      <c r="E104" s="9" t="str">
        <f t="shared" si="3"/>
        <v>Manitoba</v>
      </c>
      <c r="F104" s="9" t="s">
        <v>182</v>
      </c>
      <c r="G104" s="9" t="s">
        <v>11</v>
      </c>
      <c r="H104" s="9">
        <v>14</v>
      </c>
      <c r="I104" s="9">
        <v>0</v>
      </c>
      <c r="J104" s="9">
        <v>0</v>
      </c>
      <c r="K104" s="9">
        <v>14</v>
      </c>
      <c r="L104" s="9">
        <v>0</v>
      </c>
      <c r="M104" s="9">
        <v>0</v>
      </c>
      <c r="N104" s="9">
        <v>2</v>
      </c>
      <c r="O104" s="9">
        <v>1</v>
      </c>
      <c r="P104" s="9">
        <v>4</v>
      </c>
      <c r="Q104" s="9">
        <v>3</v>
      </c>
      <c r="R104" s="9">
        <v>3</v>
      </c>
      <c r="S104" s="9">
        <v>1</v>
      </c>
      <c r="T104" s="9">
        <v>0</v>
      </c>
      <c r="U104" s="9">
        <v>0</v>
      </c>
      <c r="V104" s="9">
        <v>0</v>
      </c>
      <c r="W104" s="9">
        <v>0</v>
      </c>
      <c r="X104" s="9">
        <v>14</v>
      </c>
      <c r="Y104" s="9">
        <v>0</v>
      </c>
      <c r="Z104" s="9">
        <v>0</v>
      </c>
      <c r="AA104" s="9">
        <v>2</v>
      </c>
      <c r="AB104" s="9">
        <v>5</v>
      </c>
      <c r="AC104" s="9">
        <v>5</v>
      </c>
      <c r="AD104" s="9">
        <v>2</v>
      </c>
      <c r="AE104" s="9">
        <v>0</v>
      </c>
      <c r="AF104" s="9">
        <v>9</v>
      </c>
      <c r="AG104" s="9">
        <v>5</v>
      </c>
      <c r="AH104" s="9">
        <v>0</v>
      </c>
      <c r="AI104" s="9">
        <v>0</v>
      </c>
      <c r="AJ104" s="9">
        <v>2</v>
      </c>
      <c r="AK104" s="9">
        <v>0</v>
      </c>
      <c r="AL104" s="9">
        <v>12</v>
      </c>
      <c r="AM104" s="9">
        <v>0</v>
      </c>
      <c r="AN104" s="9">
        <v>14</v>
      </c>
      <c r="AO104" s="9">
        <v>0</v>
      </c>
      <c r="AP104" s="9">
        <v>0</v>
      </c>
      <c r="AQ104" s="9">
        <v>0</v>
      </c>
      <c r="AR104" s="9">
        <v>13</v>
      </c>
      <c r="AS104" s="9">
        <v>1</v>
      </c>
      <c r="AT104" s="10">
        <v>0</v>
      </c>
    </row>
    <row r="105" spans="1:46" ht="42.75" x14ac:dyDescent="0.25">
      <c r="A105" s="26" t="str">
        <f t="shared" si="2"/>
        <v>2009Nurse practitionersManitobaOther places of work</v>
      </c>
      <c r="B105" s="24">
        <v>2009</v>
      </c>
      <c r="C105" s="9" t="s">
        <v>5</v>
      </c>
      <c r="D105" s="9" t="s">
        <v>173</v>
      </c>
      <c r="E105" s="9" t="str">
        <f t="shared" si="3"/>
        <v>Manitoba</v>
      </c>
      <c r="F105" s="9" t="s">
        <v>183</v>
      </c>
      <c r="G105" s="9" t="s">
        <v>13</v>
      </c>
      <c r="H105" s="9">
        <v>4</v>
      </c>
      <c r="I105" s="9">
        <v>0</v>
      </c>
      <c r="J105" s="9">
        <v>0</v>
      </c>
      <c r="K105" s="9">
        <v>4</v>
      </c>
      <c r="L105" s="9">
        <v>0</v>
      </c>
      <c r="M105" s="9">
        <v>0</v>
      </c>
      <c r="N105" s="9">
        <v>1</v>
      </c>
      <c r="O105" s="9">
        <v>1</v>
      </c>
      <c r="P105" s="9">
        <v>0</v>
      </c>
      <c r="Q105" s="9">
        <v>0</v>
      </c>
      <c r="R105" s="9">
        <v>0</v>
      </c>
      <c r="S105" s="9">
        <v>1</v>
      </c>
      <c r="T105" s="9">
        <v>1</v>
      </c>
      <c r="U105" s="9">
        <v>0</v>
      </c>
      <c r="V105" s="9">
        <v>0</v>
      </c>
      <c r="W105" s="9">
        <v>0</v>
      </c>
      <c r="X105" s="9">
        <v>4</v>
      </c>
      <c r="Y105" s="9">
        <v>0</v>
      </c>
      <c r="Z105" s="9">
        <v>0</v>
      </c>
      <c r="AA105" s="9">
        <v>2</v>
      </c>
      <c r="AB105" s="9">
        <v>0</v>
      </c>
      <c r="AC105" s="9">
        <v>0</v>
      </c>
      <c r="AD105" s="9">
        <v>2</v>
      </c>
      <c r="AE105" s="9">
        <v>0</v>
      </c>
      <c r="AF105" s="9">
        <v>2</v>
      </c>
      <c r="AG105" s="9">
        <v>2</v>
      </c>
      <c r="AH105" s="9">
        <v>0</v>
      </c>
      <c r="AI105" s="9">
        <v>0</v>
      </c>
      <c r="AJ105" s="9">
        <v>0</v>
      </c>
      <c r="AK105" s="9">
        <v>0</v>
      </c>
      <c r="AL105" s="9">
        <v>4</v>
      </c>
      <c r="AM105" s="9">
        <v>0</v>
      </c>
      <c r="AN105" s="9">
        <v>3</v>
      </c>
      <c r="AO105" s="9">
        <v>0</v>
      </c>
      <c r="AP105" s="9">
        <v>1</v>
      </c>
      <c r="AQ105" s="9">
        <v>0</v>
      </c>
      <c r="AR105" s="9">
        <v>3</v>
      </c>
      <c r="AS105" s="9">
        <v>1</v>
      </c>
      <c r="AT105" s="10">
        <v>0</v>
      </c>
    </row>
    <row r="106" spans="1:46" ht="42.75" x14ac:dyDescent="0.25">
      <c r="A106" s="26" t="str">
        <f t="shared" si="2"/>
        <v>2009Nurse practitionersManitobaUnknown places of work</v>
      </c>
      <c r="B106" s="24">
        <v>2009</v>
      </c>
      <c r="C106" s="9" t="s">
        <v>5</v>
      </c>
      <c r="D106" s="9" t="s">
        <v>173</v>
      </c>
      <c r="E106" s="9" t="str">
        <f t="shared" si="3"/>
        <v>Manitoba</v>
      </c>
      <c r="F106" s="9" t="s">
        <v>184</v>
      </c>
      <c r="G106" s="9" t="s">
        <v>49</v>
      </c>
      <c r="H106" s="9">
        <v>38</v>
      </c>
      <c r="I106" s="9">
        <v>0</v>
      </c>
      <c r="J106" s="9">
        <v>0</v>
      </c>
      <c r="K106" s="9">
        <v>38</v>
      </c>
      <c r="L106" s="9">
        <v>0</v>
      </c>
      <c r="M106" s="9">
        <v>1</v>
      </c>
      <c r="N106" s="9">
        <v>11</v>
      </c>
      <c r="O106" s="9">
        <v>5</v>
      </c>
      <c r="P106" s="9">
        <v>9</v>
      </c>
      <c r="Q106" s="9">
        <v>7</v>
      </c>
      <c r="R106" s="9">
        <v>4</v>
      </c>
      <c r="S106" s="9">
        <v>1</v>
      </c>
      <c r="T106" s="9">
        <v>0</v>
      </c>
      <c r="U106" s="9">
        <v>0</v>
      </c>
      <c r="V106" s="9">
        <v>0</v>
      </c>
      <c r="W106" s="9">
        <v>0</v>
      </c>
      <c r="X106" s="9">
        <v>38</v>
      </c>
      <c r="Y106" s="9">
        <v>0</v>
      </c>
      <c r="Z106" s="9">
        <v>0</v>
      </c>
      <c r="AA106" s="9">
        <v>11</v>
      </c>
      <c r="AB106" s="9">
        <v>14</v>
      </c>
      <c r="AC106" s="9">
        <v>10</v>
      </c>
      <c r="AD106" s="9">
        <v>3</v>
      </c>
      <c r="AE106" s="9">
        <v>0</v>
      </c>
      <c r="AF106" s="9">
        <v>26</v>
      </c>
      <c r="AG106" s="9">
        <v>10</v>
      </c>
      <c r="AH106" s="9">
        <v>2</v>
      </c>
      <c r="AI106" s="9">
        <v>0</v>
      </c>
      <c r="AJ106" s="9">
        <v>6</v>
      </c>
      <c r="AK106" s="9">
        <v>1</v>
      </c>
      <c r="AL106" s="9">
        <v>29</v>
      </c>
      <c r="AM106" s="9">
        <v>2</v>
      </c>
      <c r="AN106" s="9">
        <v>23</v>
      </c>
      <c r="AO106" s="9">
        <v>7</v>
      </c>
      <c r="AP106" s="9">
        <v>5</v>
      </c>
      <c r="AQ106" s="9">
        <v>3</v>
      </c>
      <c r="AR106" s="9">
        <v>31</v>
      </c>
      <c r="AS106" s="9">
        <v>7</v>
      </c>
      <c r="AT106" s="10">
        <v>0</v>
      </c>
    </row>
    <row r="107" spans="1:46" ht="42.75" x14ac:dyDescent="0.25">
      <c r="A107" s="26" t="str">
        <f t="shared" si="2"/>
        <v>2009Nurse practitionersSaskatchewanAll places of work</v>
      </c>
      <c r="B107" s="24">
        <v>2009</v>
      </c>
      <c r="C107" s="9" t="s">
        <v>5</v>
      </c>
      <c r="D107" s="9" t="s">
        <v>174</v>
      </c>
      <c r="E107" s="9" t="str">
        <f t="shared" si="3"/>
        <v>Saskatchewan</v>
      </c>
      <c r="F107" s="9" t="s">
        <v>179</v>
      </c>
      <c r="G107" s="9" t="s">
        <v>9</v>
      </c>
      <c r="H107" s="9">
        <v>111</v>
      </c>
      <c r="I107" s="9">
        <v>105</v>
      </c>
      <c r="J107" s="9">
        <v>6</v>
      </c>
      <c r="K107" s="9">
        <v>0</v>
      </c>
      <c r="L107" s="9">
        <v>0</v>
      </c>
      <c r="M107" s="9">
        <v>3</v>
      </c>
      <c r="N107" s="9">
        <v>5</v>
      </c>
      <c r="O107" s="9">
        <v>11</v>
      </c>
      <c r="P107" s="9">
        <v>11</v>
      </c>
      <c r="Q107" s="9">
        <v>26</v>
      </c>
      <c r="R107" s="9">
        <v>26</v>
      </c>
      <c r="S107" s="9">
        <v>23</v>
      </c>
      <c r="T107" s="9">
        <v>5</v>
      </c>
      <c r="U107" s="9">
        <v>1</v>
      </c>
      <c r="V107" s="9">
        <v>0</v>
      </c>
      <c r="W107" s="9">
        <v>0</v>
      </c>
      <c r="X107" s="9">
        <v>104</v>
      </c>
      <c r="Y107" s="9">
        <v>0</v>
      </c>
      <c r="Z107" s="9">
        <v>7</v>
      </c>
      <c r="AA107" s="9">
        <v>8</v>
      </c>
      <c r="AB107" s="9">
        <v>27</v>
      </c>
      <c r="AC107" s="9">
        <v>43</v>
      </c>
      <c r="AD107" s="9">
        <v>33</v>
      </c>
      <c r="AE107" s="9">
        <v>0</v>
      </c>
      <c r="AF107" s="9">
        <v>98</v>
      </c>
      <c r="AG107" s="9">
        <v>0</v>
      </c>
      <c r="AH107" s="9">
        <v>13</v>
      </c>
      <c r="AI107" s="9">
        <v>0</v>
      </c>
      <c r="AJ107" s="9">
        <v>0</v>
      </c>
      <c r="AK107" s="9">
        <v>1</v>
      </c>
      <c r="AL107" s="9">
        <v>110</v>
      </c>
      <c r="AM107" s="9">
        <v>0</v>
      </c>
      <c r="AN107" s="9">
        <v>103</v>
      </c>
      <c r="AO107" s="9">
        <v>4</v>
      </c>
      <c r="AP107" s="9">
        <v>4</v>
      </c>
      <c r="AQ107" s="9">
        <v>0</v>
      </c>
      <c r="AR107" s="9">
        <v>47</v>
      </c>
      <c r="AS107" s="9">
        <v>64</v>
      </c>
      <c r="AT107" s="10">
        <v>0</v>
      </c>
    </row>
    <row r="108" spans="1:46" ht="42.75" x14ac:dyDescent="0.25">
      <c r="A108" s="26" t="str">
        <f t="shared" si="2"/>
        <v>2009Nurse practitionersSaskatchewanHospital</v>
      </c>
      <c r="B108" s="24">
        <v>2009</v>
      </c>
      <c r="C108" s="9" t="s">
        <v>5</v>
      </c>
      <c r="D108" s="9" t="s">
        <v>174</v>
      </c>
      <c r="E108" s="9" t="str">
        <f t="shared" si="3"/>
        <v>Saskatchewan</v>
      </c>
      <c r="F108" s="9" t="s">
        <v>180</v>
      </c>
      <c r="G108" s="9" t="s">
        <v>10</v>
      </c>
      <c r="H108" s="9">
        <v>13</v>
      </c>
      <c r="I108" s="9">
        <v>11</v>
      </c>
      <c r="J108" s="9">
        <v>2</v>
      </c>
      <c r="K108" s="9">
        <v>0</v>
      </c>
      <c r="L108" s="9">
        <v>0</v>
      </c>
      <c r="M108" s="9">
        <v>0</v>
      </c>
      <c r="N108" s="9">
        <v>0</v>
      </c>
      <c r="O108" s="9">
        <v>2</v>
      </c>
      <c r="P108" s="9">
        <v>0</v>
      </c>
      <c r="Q108" s="9">
        <v>3</v>
      </c>
      <c r="R108" s="9">
        <v>4</v>
      </c>
      <c r="S108" s="9">
        <v>4</v>
      </c>
      <c r="T108" s="9">
        <v>0</v>
      </c>
      <c r="U108" s="9">
        <v>0</v>
      </c>
      <c r="V108" s="9">
        <v>0</v>
      </c>
      <c r="W108" s="9">
        <v>0</v>
      </c>
      <c r="X108" s="9">
        <v>11</v>
      </c>
      <c r="Y108" s="9">
        <v>0</v>
      </c>
      <c r="Z108" s="9">
        <v>2</v>
      </c>
      <c r="AA108" s="9">
        <v>1</v>
      </c>
      <c r="AB108" s="9">
        <v>2</v>
      </c>
      <c r="AC108" s="9">
        <v>3</v>
      </c>
      <c r="AD108" s="9">
        <v>7</v>
      </c>
      <c r="AE108" s="9">
        <v>0</v>
      </c>
      <c r="AF108" s="9">
        <v>11</v>
      </c>
      <c r="AG108" s="9">
        <v>0</v>
      </c>
      <c r="AH108" s="9">
        <v>2</v>
      </c>
      <c r="AI108" s="9">
        <v>0</v>
      </c>
      <c r="AJ108" s="9">
        <v>0</v>
      </c>
      <c r="AK108" s="9">
        <v>0</v>
      </c>
      <c r="AL108" s="9">
        <v>13</v>
      </c>
      <c r="AM108" s="9">
        <v>0</v>
      </c>
      <c r="AN108" s="9">
        <v>13</v>
      </c>
      <c r="AO108" s="9">
        <v>0</v>
      </c>
      <c r="AP108" s="9">
        <v>0</v>
      </c>
      <c r="AQ108" s="9">
        <v>0</v>
      </c>
      <c r="AR108" s="9">
        <v>5</v>
      </c>
      <c r="AS108" s="9">
        <v>8</v>
      </c>
      <c r="AT108" s="10">
        <v>0</v>
      </c>
    </row>
    <row r="109" spans="1:46" ht="42.75" x14ac:dyDescent="0.25">
      <c r="A109" s="26" t="str">
        <f t="shared" si="2"/>
        <v>2009Nurse practitionersSaskatchewanCommunity health</v>
      </c>
      <c r="B109" s="24">
        <v>2009</v>
      </c>
      <c r="C109" s="9" t="s">
        <v>5</v>
      </c>
      <c r="D109" s="9" t="s">
        <v>174</v>
      </c>
      <c r="E109" s="9" t="str">
        <f t="shared" si="3"/>
        <v>Saskatchewan</v>
      </c>
      <c r="F109" s="9" t="s">
        <v>182</v>
      </c>
      <c r="G109" s="9" t="s">
        <v>11</v>
      </c>
      <c r="H109" s="9">
        <v>80</v>
      </c>
      <c r="I109" s="9">
        <v>76</v>
      </c>
      <c r="J109" s="9">
        <v>4</v>
      </c>
      <c r="K109" s="9">
        <v>0</v>
      </c>
      <c r="L109" s="9">
        <v>0</v>
      </c>
      <c r="M109" s="9">
        <v>1</v>
      </c>
      <c r="N109" s="9">
        <v>3</v>
      </c>
      <c r="O109" s="9">
        <v>7</v>
      </c>
      <c r="P109" s="9">
        <v>8</v>
      </c>
      <c r="Q109" s="9">
        <v>20</v>
      </c>
      <c r="R109" s="9">
        <v>18</v>
      </c>
      <c r="S109" s="9">
        <v>17</v>
      </c>
      <c r="T109" s="9">
        <v>5</v>
      </c>
      <c r="U109" s="9">
        <v>1</v>
      </c>
      <c r="V109" s="9">
        <v>0</v>
      </c>
      <c r="W109" s="9">
        <v>0</v>
      </c>
      <c r="X109" s="9">
        <v>76</v>
      </c>
      <c r="Y109" s="9">
        <v>0</v>
      </c>
      <c r="Z109" s="9">
        <v>4</v>
      </c>
      <c r="AA109" s="9">
        <v>2</v>
      </c>
      <c r="AB109" s="9">
        <v>21</v>
      </c>
      <c r="AC109" s="9">
        <v>34</v>
      </c>
      <c r="AD109" s="9">
        <v>23</v>
      </c>
      <c r="AE109" s="9">
        <v>0</v>
      </c>
      <c r="AF109" s="9">
        <v>71</v>
      </c>
      <c r="AG109" s="9">
        <v>0</v>
      </c>
      <c r="AH109" s="9">
        <v>9</v>
      </c>
      <c r="AI109" s="9">
        <v>0</v>
      </c>
      <c r="AJ109" s="9">
        <v>0</v>
      </c>
      <c r="AK109" s="9">
        <v>1</v>
      </c>
      <c r="AL109" s="9">
        <v>79</v>
      </c>
      <c r="AM109" s="9">
        <v>0</v>
      </c>
      <c r="AN109" s="9">
        <v>78</v>
      </c>
      <c r="AO109" s="9">
        <v>1</v>
      </c>
      <c r="AP109" s="9">
        <v>1</v>
      </c>
      <c r="AQ109" s="9">
        <v>0</v>
      </c>
      <c r="AR109" s="9">
        <v>28</v>
      </c>
      <c r="AS109" s="9">
        <v>52</v>
      </c>
      <c r="AT109" s="10">
        <v>0</v>
      </c>
    </row>
    <row r="110" spans="1:46" ht="57" x14ac:dyDescent="0.25">
      <c r="A110" s="26" t="str">
        <f t="shared" si="2"/>
        <v>2009Nurse practitionersSaskatchewanNursing home/long-term care</v>
      </c>
      <c r="B110" s="24">
        <v>2009</v>
      </c>
      <c r="C110" s="9" t="s">
        <v>5</v>
      </c>
      <c r="D110" s="9" t="s">
        <v>174</v>
      </c>
      <c r="E110" s="9" t="str">
        <f t="shared" si="3"/>
        <v>Saskatchewan</v>
      </c>
      <c r="F110" s="9" t="s">
        <v>181</v>
      </c>
      <c r="G110" s="9" t="s">
        <v>12</v>
      </c>
      <c r="H110" s="9">
        <v>1</v>
      </c>
      <c r="I110" s="9">
        <v>1</v>
      </c>
      <c r="J110" s="9">
        <v>0</v>
      </c>
      <c r="K110" s="9">
        <v>0</v>
      </c>
      <c r="L110" s="9">
        <v>0</v>
      </c>
      <c r="M110" s="9">
        <v>0</v>
      </c>
      <c r="N110" s="9">
        <v>0</v>
      </c>
      <c r="O110" s="9">
        <v>1</v>
      </c>
      <c r="P110" s="9">
        <v>0</v>
      </c>
      <c r="Q110" s="9">
        <v>0</v>
      </c>
      <c r="R110" s="9">
        <v>0</v>
      </c>
      <c r="S110" s="9">
        <v>0</v>
      </c>
      <c r="T110" s="9">
        <v>0</v>
      </c>
      <c r="U110" s="9">
        <v>0</v>
      </c>
      <c r="V110" s="9">
        <v>0</v>
      </c>
      <c r="W110" s="9">
        <v>0</v>
      </c>
      <c r="X110" s="9">
        <v>1</v>
      </c>
      <c r="Y110" s="9">
        <v>0</v>
      </c>
      <c r="Z110" s="9">
        <v>0</v>
      </c>
      <c r="AA110" s="9">
        <v>0</v>
      </c>
      <c r="AB110" s="9">
        <v>1</v>
      </c>
      <c r="AC110" s="9">
        <v>0</v>
      </c>
      <c r="AD110" s="9">
        <v>0</v>
      </c>
      <c r="AE110" s="9">
        <v>0</v>
      </c>
      <c r="AF110" s="9">
        <v>1</v>
      </c>
      <c r="AG110" s="9">
        <v>0</v>
      </c>
      <c r="AH110" s="9">
        <v>0</v>
      </c>
      <c r="AI110" s="9">
        <v>0</v>
      </c>
      <c r="AJ110" s="9">
        <v>0</v>
      </c>
      <c r="AK110" s="9">
        <v>0</v>
      </c>
      <c r="AL110" s="9">
        <v>1</v>
      </c>
      <c r="AM110" s="9">
        <v>0</v>
      </c>
      <c r="AN110" s="9">
        <v>1</v>
      </c>
      <c r="AO110" s="9">
        <v>0</v>
      </c>
      <c r="AP110" s="9">
        <v>0</v>
      </c>
      <c r="AQ110" s="9">
        <v>0</v>
      </c>
      <c r="AR110" s="9">
        <v>1</v>
      </c>
      <c r="AS110" s="9">
        <v>0</v>
      </c>
      <c r="AT110" s="10">
        <v>0</v>
      </c>
    </row>
    <row r="111" spans="1:46" ht="42.75" x14ac:dyDescent="0.25">
      <c r="A111" s="26" t="str">
        <f t="shared" si="2"/>
        <v>2009Nurse practitionersSaskatchewanOther places of work</v>
      </c>
      <c r="B111" s="24">
        <v>2009</v>
      </c>
      <c r="C111" s="9" t="s">
        <v>5</v>
      </c>
      <c r="D111" s="9" t="s">
        <v>174</v>
      </c>
      <c r="E111" s="9" t="str">
        <f t="shared" si="3"/>
        <v>Saskatchewan</v>
      </c>
      <c r="F111" s="9" t="s">
        <v>183</v>
      </c>
      <c r="G111" s="9" t="s">
        <v>13</v>
      </c>
      <c r="H111" s="9">
        <v>17</v>
      </c>
      <c r="I111" s="9">
        <v>17</v>
      </c>
      <c r="J111" s="9">
        <v>0</v>
      </c>
      <c r="K111" s="9">
        <v>0</v>
      </c>
      <c r="L111" s="9">
        <v>0</v>
      </c>
      <c r="M111" s="9">
        <v>2</v>
      </c>
      <c r="N111" s="9">
        <v>2</v>
      </c>
      <c r="O111" s="9">
        <v>1</v>
      </c>
      <c r="P111" s="9">
        <v>3</v>
      </c>
      <c r="Q111" s="9">
        <v>3</v>
      </c>
      <c r="R111" s="9">
        <v>4</v>
      </c>
      <c r="S111" s="9">
        <v>2</v>
      </c>
      <c r="T111" s="9">
        <v>0</v>
      </c>
      <c r="U111" s="9">
        <v>0</v>
      </c>
      <c r="V111" s="9">
        <v>0</v>
      </c>
      <c r="W111" s="9">
        <v>0</v>
      </c>
      <c r="X111" s="9">
        <v>16</v>
      </c>
      <c r="Y111" s="9">
        <v>0</v>
      </c>
      <c r="Z111" s="9">
        <v>1</v>
      </c>
      <c r="AA111" s="9">
        <v>5</v>
      </c>
      <c r="AB111" s="9">
        <v>3</v>
      </c>
      <c r="AC111" s="9">
        <v>6</v>
      </c>
      <c r="AD111" s="9">
        <v>3</v>
      </c>
      <c r="AE111" s="9">
        <v>0</v>
      </c>
      <c r="AF111" s="9">
        <v>15</v>
      </c>
      <c r="AG111" s="9">
        <v>0</v>
      </c>
      <c r="AH111" s="9">
        <v>2</v>
      </c>
      <c r="AI111" s="9">
        <v>0</v>
      </c>
      <c r="AJ111" s="9">
        <v>0</v>
      </c>
      <c r="AK111" s="9">
        <v>0</v>
      </c>
      <c r="AL111" s="9">
        <v>17</v>
      </c>
      <c r="AM111" s="9">
        <v>0</v>
      </c>
      <c r="AN111" s="9">
        <v>11</v>
      </c>
      <c r="AO111" s="9">
        <v>3</v>
      </c>
      <c r="AP111" s="9">
        <v>3</v>
      </c>
      <c r="AQ111" s="9">
        <v>0</v>
      </c>
      <c r="AR111" s="9">
        <v>13</v>
      </c>
      <c r="AS111" s="9">
        <v>4</v>
      </c>
      <c r="AT111" s="10">
        <v>0</v>
      </c>
    </row>
    <row r="112" spans="1:46" ht="42.75" x14ac:dyDescent="0.25">
      <c r="A112" s="26" t="str">
        <f t="shared" si="2"/>
        <v>2009Nurse practitionersAlbertaAll places of work</v>
      </c>
      <c r="B112" s="24">
        <v>2009</v>
      </c>
      <c r="C112" s="9" t="s">
        <v>5</v>
      </c>
      <c r="D112" s="9" t="s">
        <v>175</v>
      </c>
      <c r="E112" s="9" t="str">
        <f t="shared" si="3"/>
        <v>Alberta</v>
      </c>
      <c r="F112" s="9" t="s">
        <v>179</v>
      </c>
      <c r="G112" s="9" t="s">
        <v>9</v>
      </c>
      <c r="H112" s="9">
        <v>251</v>
      </c>
      <c r="I112" s="9">
        <v>230</v>
      </c>
      <c r="J112" s="9">
        <v>21</v>
      </c>
      <c r="K112" s="9">
        <v>0</v>
      </c>
      <c r="L112" s="9">
        <v>0</v>
      </c>
      <c r="M112" s="9">
        <v>4</v>
      </c>
      <c r="N112" s="9">
        <v>31</v>
      </c>
      <c r="O112" s="9">
        <v>47</v>
      </c>
      <c r="P112" s="9">
        <v>47</v>
      </c>
      <c r="Q112" s="9">
        <v>56</v>
      </c>
      <c r="R112" s="9">
        <v>36</v>
      </c>
      <c r="S112" s="9">
        <v>18</v>
      </c>
      <c r="T112" s="9">
        <v>10</v>
      </c>
      <c r="U112" s="9">
        <v>1</v>
      </c>
      <c r="V112" s="9">
        <v>1</v>
      </c>
      <c r="W112" s="9">
        <v>0</v>
      </c>
      <c r="X112" s="9">
        <v>241</v>
      </c>
      <c r="Y112" s="9">
        <v>10</v>
      </c>
      <c r="Z112" s="9">
        <v>0</v>
      </c>
      <c r="AA112" s="9">
        <v>47</v>
      </c>
      <c r="AB112" s="9">
        <v>93</v>
      </c>
      <c r="AC112" s="9">
        <v>75</v>
      </c>
      <c r="AD112" s="9">
        <v>36</v>
      </c>
      <c r="AE112" s="9">
        <v>0</v>
      </c>
      <c r="AF112" s="9">
        <v>170</v>
      </c>
      <c r="AG112" s="9">
        <v>63</v>
      </c>
      <c r="AH112" s="9">
        <v>18</v>
      </c>
      <c r="AI112" s="9">
        <v>0</v>
      </c>
      <c r="AJ112" s="9">
        <v>25</v>
      </c>
      <c r="AK112" s="9">
        <v>1</v>
      </c>
      <c r="AL112" s="9">
        <v>211</v>
      </c>
      <c r="AM112" s="9">
        <v>14</v>
      </c>
      <c r="AN112" s="9">
        <v>221</v>
      </c>
      <c r="AO112" s="9">
        <v>4</v>
      </c>
      <c r="AP112" s="9">
        <v>10</v>
      </c>
      <c r="AQ112" s="9">
        <v>16</v>
      </c>
      <c r="AR112" s="9">
        <v>232</v>
      </c>
      <c r="AS112" s="9">
        <v>19</v>
      </c>
      <c r="AT112" s="10">
        <v>0</v>
      </c>
    </row>
    <row r="113" spans="1:46" ht="42.75" x14ac:dyDescent="0.25">
      <c r="A113" s="26" t="str">
        <f t="shared" si="2"/>
        <v>2009Nurse practitionersAlbertaHospital</v>
      </c>
      <c r="B113" s="24">
        <v>2009</v>
      </c>
      <c r="C113" s="9" t="s">
        <v>5</v>
      </c>
      <c r="D113" s="9" t="s">
        <v>175</v>
      </c>
      <c r="E113" s="9" t="str">
        <f t="shared" si="3"/>
        <v>Alberta</v>
      </c>
      <c r="F113" s="9" t="s">
        <v>180</v>
      </c>
      <c r="G113" s="9" t="s">
        <v>10</v>
      </c>
      <c r="H113" s="9">
        <v>148</v>
      </c>
      <c r="I113" s="9">
        <v>140</v>
      </c>
      <c r="J113" s="9">
        <v>8</v>
      </c>
      <c r="K113" s="9">
        <v>0</v>
      </c>
      <c r="L113" s="9">
        <v>0</v>
      </c>
      <c r="M113" s="9">
        <v>3</v>
      </c>
      <c r="N113" s="9">
        <v>23</v>
      </c>
      <c r="O113" s="9">
        <v>20</v>
      </c>
      <c r="P113" s="9">
        <v>34</v>
      </c>
      <c r="Q113" s="9">
        <v>34</v>
      </c>
      <c r="R113" s="9">
        <v>22</v>
      </c>
      <c r="S113" s="9">
        <v>10</v>
      </c>
      <c r="T113" s="9">
        <v>2</v>
      </c>
      <c r="U113" s="9">
        <v>0</v>
      </c>
      <c r="V113" s="9">
        <v>0</v>
      </c>
      <c r="W113" s="9">
        <v>0</v>
      </c>
      <c r="X113" s="9">
        <v>142</v>
      </c>
      <c r="Y113" s="9">
        <v>6</v>
      </c>
      <c r="Z113" s="9">
        <v>0</v>
      </c>
      <c r="AA113" s="9">
        <v>32</v>
      </c>
      <c r="AB113" s="9">
        <v>51</v>
      </c>
      <c r="AC113" s="9">
        <v>51</v>
      </c>
      <c r="AD113" s="9">
        <v>14</v>
      </c>
      <c r="AE113" s="9">
        <v>0</v>
      </c>
      <c r="AF113" s="9">
        <v>112</v>
      </c>
      <c r="AG113" s="9">
        <v>28</v>
      </c>
      <c r="AH113" s="9">
        <v>8</v>
      </c>
      <c r="AI113" s="9">
        <v>0</v>
      </c>
      <c r="AJ113" s="9">
        <v>17</v>
      </c>
      <c r="AK113" s="9">
        <v>1</v>
      </c>
      <c r="AL113" s="9">
        <v>129</v>
      </c>
      <c r="AM113" s="9">
        <v>1</v>
      </c>
      <c r="AN113" s="9">
        <v>145</v>
      </c>
      <c r="AO113" s="9">
        <v>2</v>
      </c>
      <c r="AP113" s="9">
        <v>1</v>
      </c>
      <c r="AQ113" s="9">
        <v>0</v>
      </c>
      <c r="AR113" s="9">
        <v>147</v>
      </c>
      <c r="AS113" s="9">
        <v>1</v>
      </c>
      <c r="AT113" s="10">
        <v>0</v>
      </c>
    </row>
    <row r="114" spans="1:46" ht="42.75" x14ac:dyDescent="0.25">
      <c r="A114" s="26" t="str">
        <f t="shared" si="2"/>
        <v>2009Nurse practitionersAlbertaCommunity health</v>
      </c>
      <c r="B114" s="24">
        <v>2009</v>
      </c>
      <c r="C114" s="9" t="s">
        <v>5</v>
      </c>
      <c r="D114" s="9" t="s">
        <v>175</v>
      </c>
      <c r="E114" s="9" t="str">
        <f t="shared" si="3"/>
        <v>Alberta</v>
      </c>
      <c r="F114" s="9" t="s">
        <v>182</v>
      </c>
      <c r="G114" s="9" t="s">
        <v>11</v>
      </c>
      <c r="H114" s="9">
        <v>57</v>
      </c>
      <c r="I114" s="9">
        <v>52</v>
      </c>
      <c r="J114" s="9">
        <v>5</v>
      </c>
      <c r="K114" s="9">
        <v>0</v>
      </c>
      <c r="L114" s="9">
        <v>0</v>
      </c>
      <c r="M114" s="9">
        <v>1</v>
      </c>
      <c r="N114" s="9">
        <v>6</v>
      </c>
      <c r="O114" s="9">
        <v>10</v>
      </c>
      <c r="P114" s="9">
        <v>11</v>
      </c>
      <c r="Q114" s="9">
        <v>10</v>
      </c>
      <c r="R114" s="9">
        <v>8</v>
      </c>
      <c r="S114" s="9">
        <v>5</v>
      </c>
      <c r="T114" s="9">
        <v>5</v>
      </c>
      <c r="U114" s="9">
        <v>1</v>
      </c>
      <c r="V114" s="9">
        <v>0</v>
      </c>
      <c r="W114" s="9">
        <v>0</v>
      </c>
      <c r="X114" s="9">
        <v>55</v>
      </c>
      <c r="Y114" s="9">
        <v>2</v>
      </c>
      <c r="Z114" s="9">
        <v>0</v>
      </c>
      <c r="AA114" s="9">
        <v>9</v>
      </c>
      <c r="AB114" s="9">
        <v>21</v>
      </c>
      <c r="AC114" s="9">
        <v>13</v>
      </c>
      <c r="AD114" s="9">
        <v>14</v>
      </c>
      <c r="AE114" s="9">
        <v>0</v>
      </c>
      <c r="AF114" s="9">
        <v>29</v>
      </c>
      <c r="AG114" s="9">
        <v>24</v>
      </c>
      <c r="AH114" s="9">
        <v>4</v>
      </c>
      <c r="AI114" s="9">
        <v>0</v>
      </c>
      <c r="AJ114" s="9">
        <v>7</v>
      </c>
      <c r="AK114" s="9">
        <v>0</v>
      </c>
      <c r="AL114" s="9">
        <v>50</v>
      </c>
      <c r="AM114" s="9">
        <v>0</v>
      </c>
      <c r="AN114" s="9">
        <v>56</v>
      </c>
      <c r="AO114" s="9">
        <v>0</v>
      </c>
      <c r="AP114" s="9">
        <v>0</v>
      </c>
      <c r="AQ114" s="9">
        <v>1</v>
      </c>
      <c r="AR114" s="9">
        <v>43</v>
      </c>
      <c r="AS114" s="9">
        <v>14</v>
      </c>
      <c r="AT114" s="10">
        <v>0</v>
      </c>
    </row>
    <row r="115" spans="1:46" ht="57" x14ac:dyDescent="0.25">
      <c r="A115" s="26" t="str">
        <f t="shared" si="2"/>
        <v>2009Nurse practitionersAlbertaNursing home/long-term care</v>
      </c>
      <c r="B115" s="24">
        <v>2009</v>
      </c>
      <c r="C115" s="9" t="s">
        <v>5</v>
      </c>
      <c r="D115" s="9" t="s">
        <v>175</v>
      </c>
      <c r="E115" s="9" t="str">
        <f t="shared" si="3"/>
        <v>Alberta</v>
      </c>
      <c r="F115" s="9" t="s">
        <v>181</v>
      </c>
      <c r="G115" s="9" t="s">
        <v>12</v>
      </c>
      <c r="H115" s="9">
        <v>1</v>
      </c>
      <c r="I115" s="9">
        <v>1</v>
      </c>
      <c r="J115" s="9">
        <v>0</v>
      </c>
      <c r="K115" s="9">
        <v>0</v>
      </c>
      <c r="L115" s="9">
        <v>0</v>
      </c>
      <c r="M115" s="9">
        <v>0</v>
      </c>
      <c r="N115" s="9">
        <v>0</v>
      </c>
      <c r="O115" s="9">
        <v>1</v>
      </c>
      <c r="P115" s="9">
        <v>0</v>
      </c>
      <c r="Q115" s="9">
        <v>0</v>
      </c>
      <c r="R115" s="9">
        <v>0</v>
      </c>
      <c r="S115" s="9">
        <v>0</v>
      </c>
      <c r="T115" s="9">
        <v>0</v>
      </c>
      <c r="U115" s="9">
        <v>0</v>
      </c>
      <c r="V115" s="9">
        <v>0</v>
      </c>
      <c r="W115" s="9">
        <v>0</v>
      </c>
      <c r="X115" s="9">
        <v>1</v>
      </c>
      <c r="Y115" s="9">
        <v>0</v>
      </c>
      <c r="Z115" s="9">
        <v>0</v>
      </c>
      <c r="AA115" s="9">
        <v>1</v>
      </c>
      <c r="AB115" s="9">
        <v>0</v>
      </c>
      <c r="AC115" s="9">
        <v>0</v>
      </c>
      <c r="AD115" s="9">
        <v>0</v>
      </c>
      <c r="AE115" s="9">
        <v>0</v>
      </c>
      <c r="AF115" s="9">
        <v>0</v>
      </c>
      <c r="AG115" s="9">
        <v>0</v>
      </c>
      <c r="AH115" s="9">
        <v>1</v>
      </c>
      <c r="AI115" s="9">
        <v>0</v>
      </c>
      <c r="AJ115" s="9">
        <v>0</v>
      </c>
      <c r="AK115" s="9">
        <v>0</v>
      </c>
      <c r="AL115" s="9">
        <v>1</v>
      </c>
      <c r="AM115" s="9">
        <v>0</v>
      </c>
      <c r="AN115" s="9">
        <v>1</v>
      </c>
      <c r="AO115" s="9">
        <v>0</v>
      </c>
      <c r="AP115" s="9">
        <v>0</v>
      </c>
      <c r="AQ115" s="9">
        <v>0</v>
      </c>
      <c r="AR115" s="9">
        <v>1</v>
      </c>
      <c r="AS115" s="9">
        <v>0</v>
      </c>
      <c r="AT115" s="10">
        <v>0</v>
      </c>
    </row>
    <row r="116" spans="1:46" ht="42.75" x14ac:dyDescent="0.25">
      <c r="A116" s="26" t="str">
        <f t="shared" si="2"/>
        <v>2009Nurse practitionersAlbertaOther places of work</v>
      </c>
      <c r="B116" s="24">
        <v>2009</v>
      </c>
      <c r="C116" s="9" t="s">
        <v>5</v>
      </c>
      <c r="D116" s="9" t="s">
        <v>175</v>
      </c>
      <c r="E116" s="9" t="str">
        <f t="shared" si="3"/>
        <v>Alberta</v>
      </c>
      <c r="F116" s="9" t="s">
        <v>183</v>
      </c>
      <c r="G116" s="9" t="s">
        <v>13</v>
      </c>
      <c r="H116" s="9">
        <v>30</v>
      </c>
      <c r="I116" s="9">
        <v>24</v>
      </c>
      <c r="J116" s="9">
        <v>6</v>
      </c>
      <c r="K116" s="9">
        <v>0</v>
      </c>
      <c r="L116" s="9">
        <v>0</v>
      </c>
      <c r="M116" s="9">
        <v>0</v>
      </c>
      <c r="N116" s="9">
        <v>2</v>
      </c>
      <c r="O116" s="9">
        <v>10</v>
      </c>
      <c r="P116" s="9">
        <v>2</v>
      </c>
      <c r="Q116" s="9">
        <v>7</v>
      </c>
      <c r="R116" s="9">
        <v>5</v>
      </c>
      <c r="S116" s="9">
        <v>2</v>
      </c>
      <c r="T116" s="9">
        <v>1</v>
      </c>
      <c r="U116" s="9">
        <v>0</v>
      </c>
      <c r="V116" s="9">
        <v>1</v>
      </c>
      <c r="W116" s="9">
        <v>0</v>
      </c>
      <c r="X116" s="9">
        <v>28</v>
      </c>
      <c r="Y116" s="9">
        <v>2</v>
      </c>
      <c r="Z116" s="9">
        <v>0</v>
      </c>
      <c r="AA116" s="9">
        <v>3</v>
      </c>
      <c r="AB116" s="9">
        <v>15</v>
      </c>
      <c r="AC116" s="9">
        <v>5</v>
      </c>
      <c r="AD116" s="9">
        <v>7</v>
      </c>
      <c r="AE116" s="9">
        <v>0</v>
      </c>
      <c r="AF116" s="9">
        <v>23</v>
      </c>
      <c r="AG116" s="9">
        <v>5</v>
      </c>
      <c r="AH116" s="9">
        <v>2</v>
      </c>
      <c r="AI116" s="9">
        <v>0</v>
      </c>
      <c r="AJ116" s="9">
        <v>1</v>
      </c>
      <c r="AK116" s="9">
        <v>0</v>
      </c>
      <c r="AL116" s="9">
        <v>29</v>
      </c>
      <c r="AM116" s="9">
        <v>0</v>
      </c>
      <c r="AN116" s="9">
        <v>19</v>
      </c>
      <c r="AO116" s="9">
        <v>2</v>
      </c>
      <c r="AP116" s="9">
        <v>9</v>
      </c>
      <c r="AQ116" s="9">
        <v>0</v>
      </c>
      <c r="AR116" s="9">
        <v>28</v>
      </c>
      <c r="AS116" s="9">
        <v>2</v>
      </c>
      <c r="AT116" s="10">
        <v>0</v>
      </c>
    </row>
    <row r="117" spans="1:46" ht="42.75" x14ac:dyDescent="0.25">
      <c r="A117" s="26" t="str">
        <f t="shared" si="2"/>
        <v>2009Nurse practitionersAlbertaUnknown places of work</v>
      </c>
      <c r="B117" s="24">
        <v>2009</v>
      </c>
      <c r="C117" s="9" t="s">
        <v>5</v>
      </c>
      <c r="D117" s="9" t="s">
        <v>175</v>
      </c>
      <c r="E117" s="9" t="str">
        <f t="shared" si="3"/>
        <v>Alberta</v>
      </c>
      <c r="F117" s="9" t="s">
        <v>184</v>
      </c>
      <c r="G117" s="9" t="s">
        <v>49</v>
      </c>
      <c r="H117" s="9">
        <v>15</v>
      </c>
      <c r="I117" s="9">
        <v>13</v>
      </c>
      <c r="J117" s="9">
        <v>2</v>
      </c>
      <c r="K117" s="9">
        <v>0</v>
      </c>
      <c r="L117" s="9">
        <v>0</v>
      </c>
      <c r="M117" s="9">
        <v>0</v>
      </c>
      <c r="N117" s="9">
        <v>0</v>
      </c>
      <c r="O117" s="9">
        <v>6</v>
      </c>
      <c r="P117" s="9">
        <v>0</v>
      </c>
      <c r="Q117" s="9">
        <v>5</v>
      </c>
      <c r="R117" s="9">
        <v>1</v>
      </c>
      <c r="S117" s="9">
        <v>1</v>
      </c>
      <c r="T117" s="9">
        <v>2</v>
      </c>
      <c r="U117" s="9">
        <v>0</v>
      </c>
      <c r="V117" s="9">
        <v>0</v>
      </c>
      <c r="W117" s="9">
        <v>0</v>
      </c>
      <c r="X117" s="9">
        <v>15</v>
      </c>
      <c r="Y117" s="9">
        <v>0</v>
      </c>
      <c r="Z117" s="9">
        <v>0</v>
      </c>
      <c r="AA117" s="9">
        <v>2</v>
      </c>
      <c r="AB117" s="9">
        <v>6</v>
      </c>
      <c r="AC117" s="9">
        <v>6</v>
      </c>
      <c r="AD117" s="9">
        <v>1</v>
      </c>
      <c r="AE117" s="9">
        <v>0</v>
      </c>
      <c r="AF117" s="9">
        <v>6</v>
      </c>
      <c r="AG117" s="9">
        <v>6</v>
      </c>
      <c r="AH117" s="9">
        <v>3</v>
      </c>
      <c r="AI117" s="9">
        <v>0</v>
      </c>
      <c r="AJ117" s="9">
        <v>0</v>
      </c>
      <c r="AK117" s="9">
        <v>0</v>
      </c>
      <c r="AL117" s="9">
        <v>2</v>
      </c>
      <c r="AM117" s="9">
        <v>13</v>
      </c>
      <c r="AN117" s="9">
        <v>0</v>
      </c>
      <c r="AO117" s="9">
        <v>0</v>
      </c>
      <c r="AP117" s="9">
        <v>0</v>
      </c>
      <c r="AQ117" s="9">
        <v>15</v>
      </c>
      <c r="AR117" s="9">
        <v>13</v>
      </c>
      <c r="AS117" s="9">
        <v>2</v>
      </c>
      <c r="AT117" s="10">
        <v>0</v>
      </c>
    </row>
    <row r="118" spans="1:46" ht="42.75" x14ac:dyDescent="0.25">
      <c r="A118" s="26" t="str">
        <f t="shared" si="2"/>
        <v>2009Nurse practitionersBritish ColumbiaAll places of work</v>
      </c>
      <c r="B118" s="24">
        <v>2009</v>
      </c>
      <c r="C118" s="9" t="s">
        <v>5</v>
      </c>
      <c r="D118" s="9" t="s">
        <v>167</v>
      </c>
      <c r="E118" s="9" t="str">
        <f t="shared" si="3"/>
        <v>British Columbia</v>
      </c>
      <c r="F118" s="9" t="s">
        <v>179</v>
      </c>
      <c r="G118" s="9" t="s">
        <v>9</v>
      </c>
      <c r="H118" s="9">
        <v>119</v>
      </c>
      <c r="I118" s="9">
        <v>112</v>
      </c>
      <c r="J118" s="9">
        <v>7</v>
      </c>
      <c r="K118" s="9">
        <v>0</v>
      </c>
      <c r="L118" s="9">
        <v>0</v>
      </c>
      <c r="M118" s="9">
        <v>1</v>
      </c>
      <c r="N118" s="9">
        <v>17</v>
      </c>
      <c r="O118" s="9">
        <v>18</v>
      </c>
      <c r="P118" s="9">
        <v>25</v>
      </c>
      <c r="Q118" s="9">
        <v>27</v>
      </c>
      <c r="R118" s="9">
        <v>20</v>
      </c>
      <c r="S118" s="9">
        <v>7</v>
      </c>
      <c r="T118" s="9">
        <v>4</v>
      </c>
      <c r="U118" s="9">
        <v>0</v>
      </c>
      <c r="V118" s="9">
        <v>0</v>
      </c>
      <c r="W118" s="9">
        <v>0</v>
      </c>
      <c r="X118" s="9">
        <v>109</v>
      </c>
      <c r="Y118" s="9">
        <v>9</v>
      </c>
      <c r="Z118" s="9">
        <v>1</v>
      </c>
      <c r="AA118" s="9">
        <v>23</v>
      </c>
      <c r="AB118" s="9">
        <v>40</v>
      </c>
      <c r="AC118" s="9">
        <v>39</v>
      </c>
      <c r="AD118" s="9">
        <v>17</v>
      </c>
      <c r="AE118" s="9">
        <v>0</v>
      </c>
      <c r="AF118" s="9">
        <v>86</v>
      </c>
      <c r="AG118" s="9">
        <v>27</v>
      </c>
      <c r="AH118" s="9">
        <v>6</v>
      </c>
      <c r="AI118" s="9">
        <v>0</v>
      </c>
      <c r="AJ118" s="9">
        <v>2</v>
      </c>
      <c r="AK118" s="9">
        <v>1</v>
      </c>
      <c r="AL118" s="9">
        <v>113</v>
      </c>
      <c r="AM118" s="9">
        <v>3</v>
      </c>
      <c r="AN118" s="9">
        <v>100</v>
      </c>
      <c r="AO118" s="9">
        <v>3</v>
      </c>
      <c r="AP118" s="9">
        <v>7</v>
      </c>
      <c r="AQ118" s="9">
        <v>9</v>
      </c>
      <c r="AR118" s="9">
        <v>103</v>
      </c>
      <c r="AS118" s="9">
        <v>16</v>
      </c>
      <c r="AT118" s="10">
        <v>0</v>
      </c>
    </row>
    <row r="119" spans="1:46" ht="42.75" x14ac:dyDescent="0.25">
      <c r="A119" s="26" t="str">
        <f t="shared" si="2"/>
        <v>2009Nurse practitionersBritish ColumbiaHospital</v>
      </c>
      <c r="B119" s="24">
        <v>2009</v>
      </c>
      <c r="C119" s="9" t="s">
        <v>5</v>
      </c>
      <c r="D119" s="9" t="s">
        <v>167</v>
      </c>
      <c r="E119" s="9" t="str">
        <f t="shared" si="3"/>
        <v>British Columbia</v>
      </c>
      <c r="F119" s="9" t="s">
        <v>180</v>
      </c>
      <c r="G119" s="9" t="s">
        <v>10</v>
      </c>
      <c r="H119" s="9">
        <v>31</v>
      </c>
      <c r="I119" s="9">
        <v>29</v>
      </c>
      <c r="J119" s="9">
        <v>2</v>
      </c>
      <c r="K119" s="9">
        <v>0</v>
      </c>
      <c r="L119" s="9">
        <v>0</v>
      </c>
      <c r="M119" s="9">
        <v>0</v>
      </c>
      <c r="N119" s="9">
        <v>3</v>
      </c>
      <c r="O119" s="9">
        <v>7</v>
      </c>
      <c r="P119" s="9">
        <v>7</v>
      </c>
      <c r="Q119" s="9">
        <v>5</v>
      </c>
      <c r="R119" s="9">
        <v>6</v>
      </c>
      <c r="S119" s="9">
        <v>1</v>
      </c>
      <c r="T119" s="9">
        <v>2</v>
      </c>
      <c r="U119" s="9">
        <v>0</v>
      </c>
      <c r="V119" s="9">
        <v>0</v>
      </c>
      <c r="W119" s="9">
        <v>0</v>
      </c>
      <c r="X119" s="9">
        <v>29</v>
      </c>
      <c r="Y119" s="9">
        <v>2</v>
      </c>
      <c r="Z119" s="9">
        <v>0</v>
      </c>
      <c r="AA119" s="9">
        <v>5</v>
      </c>
      <c r="AB119" s="9">
        <v>11</v>
      </c>
      <c r="AC119" s="9">
        <v>10</v>
      </c>
      <c r="AD119" s="9">
        <v>5</v>
      </c>
      <c r="AE119" s="9">
        <v>0</v>
      </c>
      <c r="AF119" s="9">
        <v>26</v>
      </c>
      <c r="AG119" s="9">
        <v>3</v>
      </c>
      <c r="AH119" s="9">
        <v>2</v>
      </c>
      <c r="AI119" s="9">
        <v>0</v>
      </c>
      <c r="AJ119" s="9">
        <v>1</v>
      </c>
      <c r="AK119" s="9">
        <v>0</v>
      </c>
      <c r="AL119" s="9">
        <v>30</v>
      </c>
      <c r="AM119" s="9">
        <v>0</v>
      </c>
      <c r="AN119" s="9">
        <v>28</v>
      </c>
      <c r="AO119" s="9">
        <v>0</v>
      </c>
      <c r="AP119" s="9">
        <v>0</v>
      </c>
      <c r="AQ119" s="9">
        <v>3</v>
      </c>
      <c r="AR119" s="9">
        <v>31</v>
      </c>
      <c r="AS119" s="9">
        <v>0</v>
      </c>
      <c r="AT119" s="10">
        <v>0</v>
      </c>
    </row>
    <row r="120" spans="1:46" ht="42.75" x14ac:dyDescent="0.25">
      <c r="A120" s="26" t="str">
        <f t="shared" si="2"/>
        <v>2009Nurse practitionersBritish ColumbiaCommunity health</v>
      </c>
      <c r="B120" s="24">
        <v>2009</v>
      </c>
      <c r="C120" s="9" t="s">
        <v>5</v>
      </c>
      <c r="D120" s="9" t="s">
        <v>167</v>
      </c>
      <c r="E120" s="9" t="str">
        <f t="shared" si="3"/>
        <v>British Columbia</v>
      </c>
      <c r="F120" s="9" t="s">
        <v>182</v>
      </c>
      <c r="G120" s="9" t="s">
        <v>11</v>
      </c>
      <c r="H120" s="9">
        <v>65</v>
      </c>
      <c r="I120" s="9">
        <v>62</v>
      </c>
      <c r="J120" s="9">
        <v>3</v>
      </c>
      <c r="K120" s="9">
        <v>0</v>
      </c>
      <c r="L120" s="9">
        <v>0</v>
      </c>
      <c r="M120" s="9">
        <v>1</v>
      </c>
      <c r="N120" s="9">
        <v>10</v>
      </c>
      <c r="O120" s="9">
        <v>10</v>
      </c>
      <c r="P120" s="9">
        <v>13</v>
      </c>
      <c r="Q120" s="9">
        <v>17</v>
      </c>
      <c r="R120" s="9">
        <v>10</v>
      </c>
      <c r="S120" s="9">
        <v>4</v>
      </c>
      <c r="T120" s="9">
        <v>0</v>
      </c>
      <c r="U120" s="9">
        <v>0</v>
      </c>
      <c r="V120" s="9">
        <v>0</v>
      </c>
      <c r="W120" s="9">
        <v>0</v>
      </c>
      <c r="X120" s="9">
        <v>63</v>
      </c>
      <c r="Y120" s="9">
        <v>2</v>
      </c>
      <c r="Z120" s="9">
        <v>0</v>
      </c>
      <c r="AA120" s="9">
        <v>14</v>
      </c>
      <c r="AB120" s="9">
        <v>24</v>
      </c>
      <c r="AC120" s="9">
        <v>20</v>
      </c>
      <c r="AD120" s="9">
        <v>7</v>
      </c>
      <c r="AE120" s="9">
        <v>0</v>
      </c>
      <c r="AF120" s="9">
        <v>47</v>
      </c>
      <c r="AG120" s="9">
        <v>17</v>
      </c>
      <c r="AH120" s="9">
        <v>1</v>
      </c>
      <c r="AI120" s="9">
        <v>0</v>
      </c>
      <c r="AJ120" s="9">
        <v>1</v>
      </c>
      <c r="AK120" s="9">
        <v>1</v>
      </c>
      <c r="AL120" s="9">
        <v>63</v>
      </c>
      <c r="AM120" s="9">
        <v>0</v>
      </c>
      <c r="AN120" s="9">
        <v>60</v>
      </c>
      <c r="AO120" s="9">
        <v>2</v>
      </c>
      <c r="AP120" s="9">
        <v>2</v>
      </c>
      <c r="AQ120" s="9">
        <v>1</v>
      </c>
      <c r="AR120" s="9">
        <v>51</v>
      </c>
      <c r="AS120" s="9">
        <v>14</v>
      </c>
      <c r="AT120" s="10">
        <v>0</v>
      </c>
    </row>
    <row r="121" spans="1:46" ht="57" x14ac:dyDescent="0.25">
      <c r="A121" s="26" t="str">
        <f t="shared" si="2"/>
        <v>2009Nurse practitionersBritish ColumbiaNursing home/long-term care</v>
      </c>
      <c r="B121" s="24">
        <v>2009</v>
      </c>
      <c r="C121" s="9" t="s">
        <v>5</v>
      </c>
      <c r="D121" s="9" t="s">
        <v>167</v>
      </c>
      <c r="E121" s="9" t="str">
        <f t="shared" si="3"/>
        <v>British Columbia</v>
      </c>
      <c r="F121" s="9" t="s">
        <v>181</v>
      </c>
      <c r="G121" s="9" t="s">
        <v>12</v>
      </c>
      <c r="H121" s="9">
        <v>2</v>
      </c>
      <c r="I121" s="9">
        <v>1</v>
      </c>
      <c r="J121" s="9">
        <v>1</v>
      </c>
      <c r="K121" s="9">
        <v>0</v>
      </c>
      <c r="L121" s="9">
        <v>0</v>
      </c>
      <c r="M121" s="9">
        <v>0</v>
      </c>
      <c r="N121" s="9">
        <v>1</v>
      </c>
      <c r="O121" s="9">
        <v>0</v>
      </c>
      <c r="P121" s="9">
        <v>1</v>
      </c>
      <c r="Q121" s="9">
        <v>0</v>
      </c>
      <c r="R121" s="9">
        <v>0</v>
      </c>
      <c r="S121" s="9">
        <v>0</v>
      </c>
      <c r="T121" s="9">
        <v>0</v>
      </c>
      <c r="U121" s="9">
        <v>0</v>
      </c>
      <c r="V121" s="9">
        <v>0</v>
      </c>
      <c r="W121" s="9">
        <v>0</v>
      </c>
      <c r="X121" s="9">
        <v>1</v>
      </c>
      <c r="Y121" s="9">
        <v>1</v>
      </c>
      <c r="Z121" s="9">
        <v>0</v>
      </c>
      <c r="AA121" s="9">
        <v>0</v>
      </c>
      <c r="AB121" s="9">
        <v>2</v>
      </c>
      <c r="AC121" s="9">
        <v>0</v>
      </c>
      <c r="AD121" s="9">
        <v>0</v>
      </c>
      <c r="AE121" s="9">
        <v>0</v>
      </c>
      <c r="AF121" s="9">
        <v>2</v>
      </c>
      <c r="AG121" s="9">
        <v>0</v>
      </c>
      <c r="AH121" s="9">
        <v>0</v>
      </c>
      <c r="AI121" s="9">
        <v>0</v>
      </c>
      <c r="AJ121" s="9">
        <v>0</v>
      </c>
      <c r="AK121" s="9">
        <v>0</v>
      </c>
      <c r="AL121" s="9">
        <v>2</v>
      </c>
      <c r="AM121" s="9">
        <v>0</v>
      </c>
      <c r="AN121" s="9">
        <v>2</v>
      </c>
      <c r="AO121" s="9">
        <v>0</v>
      </c>
      <c r="AP121" s="9">
        <v>0</v>
      </c>
      <c r="AQ121" s="9">
        <v>0</v>
      </c>
      <c r="AR121" s="9">
        <v>2</v>
      </c>
      <c r="AS121" s="9">
        <v>0</v>
      </c>
      <c r="AT121" s="10">
        <v>0</v>
      </c>
    </row>
    <row r="122" spans="1:46" ht="42.75" x14ac:dyDescent="0.25">
      <c r="A122" s="26" t="str">
        <f t="shared" si="2"/>
        <v>2009Nurse practitionersBritish ColumbiaOther places of work</v>
      </c>
      <c r="B122" s="24">
        <v>2009</v>
      </c>
      <c r="C122" s="9" t="s">
        <v>5</v>
      </c>
      <c r="D122" s="9" t="s">
        <v>167</v>
      </c>
      <c r="E122" s="9" t="str">
        <f t="shared" si="3"/>
        <v>British Columbia</v>
      </c>
      <c r="F122" s="9" t="s">
        <v>183</v>
      </c>
      <c r="G122" s="9" t="s">
        <v>13</v>
      </c>
      <c r="H122" s="9">
        <v>16</v>
      </c>
      <c r="I122" s="9">
        <v>16</v>
      </c>
      <c r="J122" s="9">
        <v>0</v>
      </c>
      <c r="K122" s="9">
        <v>0</v>
      </c>
      <c r="L122" s="9">
        <v>0</v>
      </c>
      <c r="M122" s="9">
        <v>0</v>
      </c>
      <c r="N122" s="9">
        <v>2</v>
      </c>
      <c r="O122" s="9">
        <v>1</v>
      </c>
      <c r="P122" s="9">
        <v>1</v>
      </c>
      <c r="Q122" s="9">
        <v>4</v>
      </c>
      <c r="R122" s="9">
        <v>4</v>
      </c>
      <c r="S122" s="9">
        <v>2</v>
      </c>
      <c r="T122" s="9">
        <v>2</v>
      </c>
      <c r="U122" s="9">
        <v>0</v>
      </c>
      <c r="V122" s="9">
        <v>0</v>
      </c>
      <c r="W122" s="9">
        <v>0</v>
      </c>
      <c r="X122" s="9">
        <v>11</v>
      </c>
      <c r="Y122" s="9">
        <v>4</v>
      </c>
      <c r="Z122" s="9">
        <v>1</v>
      </c>
      <c r="AA122" s="9">
        <v>3</v>
      </c>
      <c r="AB122" s="9">
        <v>2</v>
      </c>
      <c r="AC122" s="9">
        <v>6</v>
      </c>
      <c r="AD122" s="9">
        <v>5</v>
      </c>
      <c r="AE122" s="9">
        <v>0</v>
      </c>
      <c r="AF122" s="9">
        <v>9</v>
      </c>
      <c r="AG122" s="9">
        <v>4</v>
      </c>
      <c r="AH122" s="9">
        <v>3</v>
      </c>
      <c r="AI122" s="9">
        <v>0</v>
      </c>
      <c r="AJ122" s="9">
        <v>0</v>
      </c>
      <c r="AK122" s="9">
        <v>0</v>
      </c>
      <c r="AL122" s="9">
        <v>16</v>
      </c>
      <c r="AM122" s="9">
        <v>0</v>
      </c>
      <c r="AN122" s="9">
        <v>10</v>
      </c>
      <c r="AO122" s="9">
        <v>1</v>
      </c>
      <c r="AP122" s="9">
        <v>5</v>
      </c>
      <c r="AQ122" s="9">
        <v>0</v>
      </c>
      <c r="AR122" s="9">
        <v>16</v>
      </c>
      <c r="AS122" s="9">
        <v>0</v>
      </c>
      <c r="AT122" s="10">
        <v>0</v>
      </c>
    </row>
    <row r="123" spans="1:46" ht="42.75" x14ac:dyDescent="0.25">
      <c r="A123" s="26" t="str">
        <f t="shared" si="2"/>
        <v>2009Nurse practitionersBritish ColumbiaUnknown places of work</v>
      </c>
      <c r="B123" s="24">
        <v>2009</v>
      </c>
      <c r="C123" s="9" t="s">
        <v>5</v>
      </c>
      <c r="D123" s="9" t="s">
        <v>167</v>
      </c>
      <c r="E123" s="9" t="str">
        <f t="shared" si="3"/>
        <v>British Columbia</v>
      </c>
      <c r="F123" s="9" t="s">
        <v>184</v>
      </c>
      <c r="G123" s="9" t="s">
        <v>49</v>
      </c>
      <c r="H123" s="9">
        <v>5</v>
      </c>
      <c r="I123" s="9">
        <v>4</v>
      </c>
      <c r="J123" s="9">
        <v>1</v>
      </c>
      <c r="K123" s="9">
        <v>0</v>
      </c>
      <c r="L123" s="9">
        <v>0</v>
      </c>
      <c r="M123" s="9">
        <v>0</v>
      </c>
      <c r="N123" s="9">
        <v>1</v>
      </c>
      <c r="O123" s="9">
        <v>0</v>
      </c>
      <c r="P123" s="9">
        <v>3</v>
      </c>
      <c r="Q123" s="9">
        <v>1</v>
      </c>
      <c r="R123" s="9">
        <v>0</v>
      </c>
      <c r="S123" s="9">
        <v>0</v>
      </c>
      <c r="T123" s="9">
        <v>0</v>
      </c>
      <c r="U123" s="9">
        <v>0</v>
      </c>
      <c r="V123" s="9">
        <v>0</v>
      </c>
      <c r="W123" s="9">
        <v>0</v>
      </c>
      <c r="X123" s="9">
        <v>5</v>
      </c>
      <c r="Y123" s="9">
        <v>0</v>
      </c>
      <c r="Z123" s="9">
        <v>0</v>
      </c>
      <c r="AA123" s="9">
        <v>1</v>
      </c>
      <c r="AB123" s="9">
        <v>1</v>
      </c>
      <c r="AC123" s="9">
        <v>3</v>
      </c>
      <c r="AD123" s="9">
        <v>0</v>
      </c>
      <c r="AE123" s="9">
        <v>0</v>
      </c>
      <c r="AF123" s="9">
        <v>2</v>
      </c>
      <c r="AG123" s="9">
        <v>3</v>
      </c>
      <c r="AH123" s="9">
        <v>0</v>
      </c>
      <c r="AI123" s="9">
        <v>0</v>
      </c>
      <c r="AJ123" s="9">
        <v>0</v>
      </c>
      <c r="AK123" s="9">
        <v>0</v>
      </c>
      <c r="AL123" s="9">
        <v>2</v>
      </c>
      <c r="AM123" s="9">
        <v>3</v>
      </c>
      <c r="AN123" s="9">
        <v>0</v>
      </c>
      <c r="AO123" s="9">
        <v>0</v>
      </c>
      <c r="AP123" s="9">
        <v>0</v>
      </c>
      <c r="AQ123" s="9">
        <v>5</v>
      </c>
      <c r="AR123" s="9">
        <v>3</v>
      </c>
      <c r="AS123" s="9">
        <v>2</v>
      </c>
      <c r="AT123" s="10">
        <v>0</v>
      </c>
    </row>
    <row r="124" spans="1:46" ht="57" x14ac:dyDescent="0.25">
      <c r="A124" s="26" t="str">
        <f t="shared" si="2"/>
        <v>2009Nurse practitionersNorthwest TerritoriesAll places of work</v>
      </c>
      <c r="B124" s="24">
        <v>2009</v>
      </c>
      <c r="C124" s="9" t="s">
        <v>5</v>
      </c>
      <c r="D124" s="9" t="s">
        <v>169</v>
      </c>
      <c r="E124" s="9" t="str">
        <f t="shared" si="3"/>
        <v>Northwest Territories</v>
      </c>
      <c r="F124" s="9" t="s">
        <v>179</v>
      </c>
      <c r="G124" s="9" t="s">
        <v>9</v>
      </c>
      <c r="H124" s="9">
        <v>38</v>
      </c>
      <c r="I124" s="9">
        <v>36</v>
      </c>
      <c r="J124" s="9">
        <v>2</v>
      </c>
      <c r="K124" s="9">
        <v>0</v>
      </c>
      <c r="L124" s="9">
        <v>0</v>
      </c>
      <c r="M124" s="9">
        <v>0</v>
      </c>
      <c r="N124" s="9">
        <v>3</v>
      </c>
      <c r="O124" s="9">
        <v>4</v>
      </c>
      <c r="P124" s="9">
        <v>4</v>
      </c>
      <c r="Q124" s="9">
        <v>7</v>
      </c>
      <c r="R124" s="9">
        <v>9</v>
      </c>
      <c r="S124" s="9">
        <v>6</v>
      </c>
      <c r="T124" s="9">
        <v>4</v>
      </c>
      <c r="U124" s="9">
        <v>1</v>
      </c>
      <c r="V124" s="9">
        <v>0</v>
      </c>
      <c r="W124" s="9">
        <v>0</v>
      </c>
      <c r="X124" s="9">
        <v>36</v>
      </c>
      <c r="Y124" s="9">
        <v>2</v>
      </c>
      <c r="Z124" s="9">
        <v>0</v>
      </c>
      <c r="AA124" s="9">
        <v>5</v>
      </c>
      <c r="AB124" s="9">
        <v>8</v>
      </c>
      <c r="AC124" s="9">
        <v>13</v>
      </c>
      <c r="AD124" s="9">
        <v>12</v>
      </c>
      <c r="AE124" s="9">
        <v>0</v>
      </c>
      <c r="AF124" s="9">
        <v>26</v>
      </c>
      <c r="AG124" s="9">
        <v>0</v>
      </c>
      <c r="AH124" s="9">
        <v>12</v>
      </c>
      <c r="AI124" s="9">
        <v>0</v>
      </c>
      <c r="AJ124" s="9">
        <v>12</v>
      </c>
      <c r="AK124" s="9">
        <v>2</v>
      </c>
      <c r="AL124" s="9">
        <v>23</v>
      </c>
      <c r="AM124" s="9">
        <v>1</v>
      </c>
      <c r="AN124" s="9">
        <v>32</v>
      </c>
      <c r="AO124" s="9">
        <v>1</v>
      </c>
      <c r="AP124" s="9">
        <v>4</v>
      </c>
      <c r="AQ124" s="9">
        <v>1</v>
      </c>
      <c r="AR124" s="9">
        <v>20</v>
      </c>
      <c r="AS124" s="9">
        <v>17</v>
      </c>
      <c r="AT124" s="10">
        <v>1</v>
      </c>
    </row>
    <row r="125" spans="1:46" ht="57" x14ac:dyDescent="0.25">
      <c r="A125" s="26" t="str">
        <f t="shared" si="2"/>
        <v>2009Nurse practitionersNorthwest TerritoriesHospital</v>
      </c>
      <c r="B125" s="24">
        <v>2009</v>
      </c>
      <c r="C125" s="9" t="s">
        <v>5</v>
      </c>
      <c r="D125" s="9" t="s">
        <v>169</v>
      </c>
      <c r="E125" s="9" t="str">
        <f t="shared" si="3"/>
        <v>Northwest Territories</v>
      </c>
      <c r="F125" s="9" t="s">
        <v>180</v>
      </c>
      <c r="G125" s="9" t="s">
        <v>10</v>
      </c>
      <c r="H125" s="9">
        <v>4</v>
      </c>
      <c r="I125" s="9">
        <v>4</v>
      </c>
      <c r="J125" s="9">
        <v>0</v>
      </c>
      <c r="K125" s="9">
        <v>0</v>
      </c>
      <c r="L125" s="9">
        <v>0</v>
      </c>
      <c r="M125" s="9">
        <v>0</v>
      </c>
      <c r="N125" s="9">
        <v>1</v>
      </c>
      <c r="O125" s="9">
        <v>0</v>
      </c>
      <c r="P125" s="9">
        <v>1</v>
      </c>
      <c r="Q125" s="9">
        <v>0</v>
      </c>
      <c r="R125" s="9">
        <v>1</v>
      </c>
      <c r="S125" s="9">
        <v>1</v>
      </c>
      <c r="T125" s="9">
        <v>0</v>
      </c>
      <c r="U125" s="9">
        <v>0</v>
      </c>
      <c r="V125" s="9">
        <v>0</v>
      </c>
      <c r="W125" s="9">
        <v>0</v>
      </c>
      <c r="X125" s="9">
        <v>4</v>
      </c>
      <c r="Y125" s="9">
        <v>0</v>
      </c>
      <c r="Z125" s="9">
        <v>0</v>
      </c>
      <c r="AA125" s="9">
        <v>1</v>
      </c>
      <c r="AB125" s="9">
        <v>1</v>
      </c>
      <c r="AC125" s="9">
        <v>1</v>
      </c>
      <c r="AD125" s="9">
        <v>1</v>
      </c>
      <c r="AE125" s="9">
        <v>0</v>
      </c>
      <c r="AF125" s="9">
        <v>4</v>
      </c>
      <c r="AG125" s="9">
        <v>0</v>
      </c>
      <c r="AH125" s="9">
        <v>0</v>
      </c>
      <c r="AI125" s="9">
        <v>0</v>
      </c>
      <c r="AJ125" s="9">
        <v>2</v>
      </c>
      <c r="AK125" s="9">
        <v>1</v>
      </c>
      <c r="AL125" s="9">
        <v>1</v>
      </c>
      <c r="AM125" s="9">
        <v>0</v>
      </c>
      <c r="AN125" s="9">
        <v>3</v>
      </c>
      <c r="AO125" s="9">
        <v>1</v>
      </c>
      <c r="AP125" s="9">
        <v>0</v>
      </c>
      <c r="AQ125" s="9">
        <v>0</v>
      </c>
      <c r="AR125" s="9">
        <v>3</v>
      </c>
      <c r="AS125" s="9">
        <v>1</v>
      </c>
      <c r="AT125" s="10">
        <v>0</v>
      </c>
    </row>
    <row r="126" spans="1:46" ht="57" x14ac:dyDescent="0.25">
      <c r="A126" s="26" t="str">
        <f t="shared" si="2"/>
        <v>2009Nurse practitionersNorthwest TerritoriesCommunity health</v>
      </c>
      <c r="B126" s="24">
        <v>2009</v>
      </c>
      <c r="C126" s="9" t="s">
        <v>5</v>
      </c>
      <c r="D126" s="9" t="s">
        <v>169</v>
      </c>
      <c r="E126" s="9" t="str">
        <f t="shared" si="3"/>
        <v>Northwest Territories</v>
      </c>
      <c r="F126" s="9" t="s">
        <v>182</v>
      </c>
      <c r="G126" s="9" t="s">
        <v>11</v>
      </c>
      <c r="H126" s="9">
        <v>24</v>
      </c>
      <c r="I126" s="9">
        <v>22</v>
      </c>
      <c r="J126" s="9">
        <v>2</v>
      </c>
      <c r="K126" s="9">
        <v>0</v>
      </c>
      <c r="L126" s="9">
        <v>0</v>
      </c>
      <c r="M126" s="9">
        <v>0</v>
      </c>
      <c r="N126" s="9">
        <v>2</v>
      </c>
      <c r="O126" s="9">
        <v>4</v>
      </c>
      <c r="P126" s="9">
        <v>3</v>
      </c>
      <c r="Q126" s="9">
        <v>4</v>
      </c>
      <c r="R126" s="9">
        <v>6</v>
      </c>
      <c r="S126" s="9">
        <v>3</v>
      </c>
      <c r="T126" s="9">
        <v>2</v>
      </c>
      <c r="U126" s="9">
        <v>0</v>
      </c>
      <c r="V126" s="9">
        <v>0</v>
      </c>
      <c r="W126" s="9">
        <v>0</v>
      </c>
      <c r="X126" s="9">
        <v>22</v>
      </c>
      <c r="Y126" s="9">
        <v>2</v>
      </c>
      <c r="Z126" s="9">
        <v>0</v>
      </c>
      <c r="AA126" s="9">
        <v>4</v>
      </c>
      <c r="AB126" s="9">
        <v>6</v>
      </c>
      <c r="AC126" s="9">
        <v>7</v>
      </c>
      <c r="AD126" s="9">
        <v>7</v>
      </c>
      <c r="AE126" s="9">
        <v>0</v>
      </c>
      <c r="AF126" s="9">
        <v>15</v>
      </c>
      <c r="AG126" s="9">
        <v>0</v>
      </c>
      <c r="AH126" s="9">
        <v>9</v>
      </c>
      <c r="AI126" s="9">
        <v>0</v>
      </c>
      <c r="AJ126" s="9">
        <v>10</v>
      </c>
      <c r="AK126" s="9">
        <v>1</v>
      </c>
      <c r="AL126" s="9">
        <v>13</v>
      </c>
      <c r="AM126" s="9">
        <v>0</v>
      </c>
      <c r="AN126" s="9">
        <v>24</v>
      </c>
      <c r="AO126" s="9">
        <v>0</v>
      </c>
      <c r="AP126" s="9">
        <v>0</v>
      </c>
      <c r="AQ126" s="9">
        <v>0</v>
      </c>
      <c r="AR126" s="9">
        <v>12</v>
      </c>
      <c r="AS126" s="9">
        <v>11</v>
      </c>
      <c r="AT126" s="10">
        <v>1</v>
      </c>
    </row>
    <row r="127" spans="1:46" ht="57" x14ac:dyDescent="0.25">
      <c r="A127" s="26" t="str">
        <f t="shared" si="2"/>
        <v>2009Nurse practitionersNorthwest TerritoriesOther places of work</v>
      </c>
      <c r="B127" s="24">
        <v>2009</v>
      </c>
      <c r="C127" s="9" t="s">
        <v>5</v>
      </c>
      <c r="D127" s="9" t="s">
        <v>169</v>
      </c>
      <c r="E127" s="9" t="str">
        <f t="shared" si="3"/>
        <v>Northwest Territories</v>
      </c>
      <c r="F127" s="9" t="s">
        <v>183</v>
      </c>
      <c r="G127" s="9" t="s">
        <v>13</v>
      </c>
      <c r="H127" s="9">
        <v>9</v>
      </c>
      <c r="I127" s="9">
        <v>9</v>
      </c>
      <c r="J127" s="9">
        <v>0</v>
      </c>
      <c r="K127" s="9">
        <v>0</v>
      </c>
      <c r="L127" s="9">
        <v>0</v>
      </c>
      <c r="M127" s="9">
        <v>0</v>
      </c>
      <c r="N127" s="9">
        <v>0</v>
      </c>
      <c r="O127" s="9">
        <v>0</v>
      </c>
      <c r="P127" s="9">
        <v>0</v>
      </c>
      <c r="Q127" s="9">
        <v>2</v>
      </c>
      <c r="R127" s="9">
        <v>2</v>
      </c>
      <c r="S127" s="9">
        <v>2</v>
      </c>
      <c r="T127" s="9">
        <v>2</v>
      </c>
      <c r="U127" s="9">
        <v>1</v>
      </c>
      <c r="V127" s="9">
        <v>0</v>
      </c>
      <c r="W127" s="9">
        <v>0</v>
      </c>
      <c r="X127" s="9">
        <v>9</v>
      </c>
      <c r="Y127" s="9">
        <v>0</v>
      </c>
      <c r="Z127" s="9">
        <v>0</v>
      </c>
      <c r="AA127" s="9">
        <v>0</v>
      </c>
      <c r="AB127" s="9">
        <v>1</v>
      </c>
      <c r="AC127" s="9">
        <v>4</v>
      </c>
      <c r="AD127" s="9">
        <v>4</v>
      </c>
      <c r="AE127" s="9">
        <v>0</v>
      </c>
      <c r="AF127" s="9">
        <v>6</v>
      </c>
      <c r="AG127" s="9">
        <v>0</v>
      </c>
      <c r="AH127" s="9">
        <v>3</v>
      </c>
      <c r="AI127" s="9">
        <v>0</v>
      </c>
      <c r="AJ127" s="9">
        <v>0</v>
      </c>
      <c r="AK127" s="9">
        <v>0</v>
      </c>
      <c r="AL127" s="9">
        <v>9</v>
      </c>
      <c r="AM127" s="9">
        <v>0</v>
      </c>
      <c r="AN127" s="9">
        <v>5</v>
      </c>
      <c r="AO127" s="9">
        <v>0</v>
      </c>
      <c r="AP127" s="9">
        <v>4</v>
      </c>
      <c r="AQ127" s="9">
        <v>0</v>
      </c>
      <c r="AR127" s="9">
        <v>4</v>
      </c>
      <c r="AS127" s="9">
        <v>5</v>
      </c>
      <c r="AT127" s="10">
        <v>0</v>
      </c>
    </row>
    <row r="128" spans="1:46" ht="57" x14ac:dyDescent="0.25">
      <c r="A128" s="26" t="str">
        <f t="shared" si="2"/>
        <v>2009Nurse practitionersNorthwest TerritoriesUnknown places of work</v>
      </c>
      <c r="B128" s="24">
        <v>2009</v>
      </c>
      <c r="C128" s="9" t="s">
        <v>5</v>
      </c>
      <c r="D128" s="9" t="s">
        <v>169</v>
      </c>
      <c r="E128" s="9" t="str">
        <f t="shared" si="3"/>
        <v>Northwest Territories</v>
      </c>
      <c r="F128" s="9" t="s">
        <v>184</v>
      </c>
      <c r="G128" s="9" t="s">
        <v>49</v>
      </c>
      <c r="H128" s="9">
        <v>1</v>
      </c>
      <c r="I128" s="9">
        <v>1</v>
      </c>
      <c r="J128" s="9">
        <v>0</v>
      </c>
      <c r="K128" s="9">
        <v>0</v>
      </c>
      <c r="L128" s="9">
        <v>0</v>
      </c>
      <c r="M128" s="9">
        <v>0</v>
      </c>
      <c r="N128" s="9">
        <v>0</v>
      </c>
      <c r="O128" s="9">
        <v>0</v>
      </c>
      <c r="P128" s="9">
        <v>0</v>
      </c>
      <c r="Q128" s="9">
        <v>1</v>
      </c>
      <c r="R128" s="9">
        <v>0</v>
      </c>
      <c r="S128" s="9">
        <v>0</v>
      </c>
      <c r="T128" s="9">
        <v>0</v>
      </c>
      <c r="U128" s="9">
        <v>0</v>
      </c>
      <c r="V128" s="9">
        <v>0</v>
      </c>
      <c r="W128" s="9">
        <v>0</v>
      </c>
      <c r="X128" s="9">
        <v>1</v>
      </c>
      <c r="Y128" s="9">
        <v>0</v>
      </c>
      <c r="Z128" s="9">
        <v>0</v>
      </c>
      <c r="AA128" s="9">
        <v>0</v>
      </c>
      <c r="AB128" s="9">
        <v>0</v>
      </c>
      <c r="AC128" s="9">
        <v>1</v>
      </c>
      <c r="AD128" s="9">
        <v>0</v>
      </c>
      <c r="AE128" s="9">
        <v>0</v>
      </c>
      <c r="AF128" s="9">
        <v>1</v>
      </c>
      <c r="AG128" s="9">
        <v>0</v>
      </c>
      <c r="AH128" s="9">
        <v>0</v>
      </c>
      <c r="AI128" s="9">
        <v>0</v>
      </c>
      <c r="AJ128" s="9">
        <v>0</v>
      </c>
      <c r="AK128" s="9">
        <v>0</v>
      </c>
      <c r="AL128" s="9">
        <v>0</v>
      </c>
      <c r="AM128" s="9">
        <v>1</v>
      </c>
      <c r="AN128" s="9">
        <v>0</v>
      </c>
      <c r="AO128" s="9">
        <v>0</v>
      </c>
      <c r="AP128" s="9">
        <v>0</v>
      </c>
      <c r="AQ128" s="9">
        <v>1</v>
      </c>
      <c r="AR128" s="9">
        <v>1</v>
      </c>
      <c r="AS128" s="9">
        <v>0</v>
      </c>
      <c r="AT128" s="10">
        <v>0</v>
      </c>
    </row>
    <row r="129" spans="1:46" ht="42.75" x14ac:dyDescent="0.25">
      <c r="A129" s="26" t="str">
        <f t="shared" si="2"/>
        <v>2009Nurse practitionersNunavutAll places of work</v>
      </c>
      <c r="B129" s="24">
        <v>2009</v>
      </c>
      <c r="C129" s="9" t="s">
        <v>5</v>
      </c>
      <c r="D129" s="9" t="s">
        <v>170</v>
      </c>
      <c r="E129" s="9" t="str">
        <f t="shared" si="3"/>
        <v>Nunavut</v>
      </c>
      <c r="F129" s="9" t="s">
        <v>179</v>
      </c>
      <c r="G129" s="9" t="s">
        <v>9</v>
      </c>
      <c r="H129" s="9">
        <v>8</v>
      </c>
      <c r="I129" s="9">
        <v>7</v>
      </c>
      <c r="J129" s="9">
        <v>1</v>
      </c>
      <c r="K129" s="9">
        <v>0</v>
      </c>
      <c r="L129" s="9">
        <v>0</v>
      </c>
      <c r="M129" s="9">
        <v>0</v>
      </c>
      <c r="N129" s="9">
        <v>0</v>
      </c>
      <c r="O129" s="9">
        <v>2</v>
      </c>
      <c r="P129" s="9">
        <v>0</v>
      </c>
      <c r="Q129" s="9">
        <v>2</v>
      </c>
      <c r="R129" s="9">
        <v>0</v>
      </c>
      <c r="S129" s="9">
        <v>3</v>
      </c>
      <c r="T129" s="9">
        <v>1</v>
      </c>
      <c r="U129" s="9">
        <v>0</v>
      </c>
      <c r="V129" s="9">
        <v>0</v>
      </c>
      <c r="W129" s="9">
        <v>0</v>
      </c>
      <c r="X129" s="9">
        <v>7</v>
      </c>
      <c r="Y129" s="9">
        <v>1</v>
      </c>
      <c r="Z129" s="9">
        <v>0</v>
      </c>
      <c r="AA129" s="9">
        <v>1</v>
      </c>
      <c r="AB129" s="9">
        <v>1</v>
      </c>
      <c r="AC129" s="9">
        <v>3</v>
      </c>
      <c r="AD129" s="9">
        <v>3</v>
      </c>
      <c r="AE129" s="9">
        <v>0</v>
      </c>
      <c r="AF129" s="9">
        <v>7</v>
      </c>
      <c r="AG129" s="9">
        <v>0</v>
      </c>
      <c r="AH129" s="9">
        <v>1</v>
      </c>
      <c r="AI129" s="9">
        <v>0</v>
      </c>
      <c r="AJ129" s="9">
        <v>2</v>
      </c>
      <c r="AK129" s="9">
        <v>1</v>
      </c>
      <c r="AL129" s="9">
        <v>5</v>
      </c>
      <c r="AM129" s="9">
        <v>0</v>
      </c>
      <c r="AN129" s="9">
        <v>8</v>
      </c>
      <c r="AO129" s="9">
        <v>0</v>
      </c>
      <c r="AP129" s="9">
        <v>0</v>
      </c>
      <c r="AQ129" s="9">
        <v>0</v>
      </c>
      <c r="AR129" s="9">
        <v>3</v>
      </c>
      <c r="AS129" s="9">
        <v>5</v>
      </c>
      <c r="AT129" s="10">
        <v>0</v>
      </c>
    </row>
    <row r="130" spans="1:46" ht="42.75" x14ac:dyDescent="0.25">
      <c r="A130" s="26" t="str">
        <f t="shared" si="2"/>
        <v>2009Nurse practitionersNunavutHospital</v>
      </c>
      <c r="B130" s="24">
        <v>2009</v>
      </c>
      <c r="C130" s="9" t="s">
        <v>5</v>
      </c>
      <c r="D130" s="9" t="s">
        <v>170</v>
      </c>
      <c r="E130" s="9" t="str">
        <f t="shared" si="3"/>
        <v>Nunavut</v>
      </c>
      <c r="F130" s="9" t="s">
        <v>180</v>
      </c>
      <c r="G130" s="9" t="s">
        <v>10</v>
      </c>
      <c r="H130" s="9">
        <v>1</v>
      </c>
      <c r="I130" s="9">
        <v>1</v>
      </c>
      <c r="J130" s="9">
        <v>0</v>
      </c>
      <c r="K130" s="9">
        <v>0</v>
      </c>
      <c r="L130" s="9">
        <v>0</v>
      </c>
      <c r="M130" s="9">
        <v>0</v>
      </c>
      <c r="N130" s="9">
        <v>0</v>
      </c>
      <c r="O130" s="9">
        <v>0</v>
      </c>
      <c r="P130" s="9">
        <v>0</v>
      </c>
      <c r="Q130" s="9">
        <v>1</v>
      </c>
      <c r="R130" s="9">
        <v>0</v>
      </c>
      <c r="S130" s="9">
        <v>0</v>
      </c>
      <c r="T130" s="9">
        <v>0</v>
      </c>
      <c r="U130" s="9">
        <v>0</v>
      </c>
      <c r="V130" s="9">
        <v>0</v>
      </c>
      <c r="W130" s="9">
        <v>0</v>
      </c>
      <c r="X130" s="9">
        <v>1</v>
      </c>
      <c r="Y130" s="9">
        <v>0</v>
      </c>
      <c r="Z130" s="9">
        <v>0</v>
      </c>
      <c r="AA130" s="9">
        <v>0</v>
      </c>
      <c r="AB130" s="9">
        <v>0</v>
      </c>
      <c r="AC130" s="9">
        <v>1</v>
      </c>
      <c r="AD130" s="9">
        <v>0</v>
      </c>
      <c r="AE130" s="9">
        <v>0</v>
      </c>
      <c r="AF130" s="9">
        <v>1</v>
      </c>
      <c r="AG130" s="9">
        <v>0</v>
      </c>
      <c r="AH130" s="9">
        <v>0</v>
      </c>
      <c r="AI130" s="9">
        <v>0</v>
      </c>
      <c r="AJ130" s="9">
        <v>0</v>
      </c>
      <c r="AK130" s="9">
        <v>0</v>
      </c>
      <c r="AL130" s="9">
        <v>1</v>
      </c>
      <c r="AM130" s="9">
        <v>0</v>
      </c>
      <c r="AN130" s="9">
        <v>1</v>
      </c>
      <c r="AO130" s="9">
        <v>0</v>
      </c>
      <c r="AP130" s="9">
        <v>0</v>
      </c>
      <c r="AQ130" s="9">
        <v>0</v>
      </c>
      <c r="AR130" s="9">
        <v>0</v>
      </c>
      <c r="AS130" s="9">
        <v>1</v>
      </c>
      <c r="AT130" s="10">
        <v>0</v>
      </c>
    </row>
    <row r="131" spans="1:46" ht="42.75" x14ac:dyDescent="0.25">
      <c r="A131" s="26" t="str">
        <f t="shared" ref="A131:A194" si="4">CONCATENATE(B131,C131,E131,G131)</f>
        <v>2009Nurse practitionersNunavutCommunity health</v>
      </c>
      <c r="B131" s="24">
        <v>2009</v>
      </c>
      <c r="C131" s="9" t="s">
        <v>5</v>
      </c>
      <c r="D131" s="9" t="s">
        <v>170</v>
      </c>
      <c r="E131" s="9" t="str">
        <f t="shared" ref="E131:E194" si="5">TRIM(MID(D131,3,50))</f>
        <v>Nunavut</v>
      </c>
      <c r="F131" s="9" t="s">
        <v>182</v>
      </c>
      <c r="G131" s="9" t="s">
        <v>11</v>
      </c>
      <c r="H131" s="9">
        <v>7</v>
      </c>
      <c r="I131" s="9">
        <v>6</v>
      </c>
      <c r="J131" s="9">
        <v>1</v>
      </c>
      <c r="K131" s="9">
        <v>0</v>
      </c>
      <c r="L131" s="9">
        <v>0</v>
      </c>
      <c r="M131" s="9">
        <v>0</v>
      </c>
      <c r="N131" s="9">
        <v>0</v>
      </c>
      <c r="O131" s="9">
        <v>2</v>
      </c>
      <c r="P131" s="9">
        <v>0</v>
      </c>
      <c r="Q131" s="9">
        <v>1</v>
      </c>
      <c r="R131" s="9">
        <v>0</v>
      </c>
      <c r="S131" s="9">
        <v>3</v>
      </c>
      <c r="T131" s="9">
        <v>1</v>
      </c>
      <c r="U131" s="9">
        <v>0</v>
      </c>
      <c r="V131" s="9">
        <v>0</v>
      </c>
      <c r="W131" s="9">
        <v>0</v>
      </c>
      <c r="X131" s="9">
        <v>6</v>
      </c>
      <c r="Y131" s="9">
        <v>1</v>
      </c>
      <c r="Z131" s="9">
        <v>0</v>
      </c>
      <c r="AA131" s="9">
        <v>1</v>
      </c>
      <c r="AB131" s="9">
        <v>1</v>
      </c>
      <c r="AC131" s="9">
        <v>2</v>
      </c>
      <c r="AD131" s="9">
        <v>3</v>
      </c>
      <c r="AE131" s="9">
        <v>0</v>
      </c>
      <c r="AF131" s="9">
        <v>6</v>
      </c>
      <c r="AG131" s="9">
        <v>0</v>
      </c>
      <c r="AH131" s="9">
        <v>1</v>
      </c>
      <c r="AI131" s="9">
        <v>0</v>
      </c>
      <c r="AJ131" s="9">
        <v>2</v>
      </c>
      <c r="AK131" s="9">
        <v>1</v>
      </c>
      <c r="AL131" s="9">
        <v>4</v>
      </c>
      <c r="AM131" s="9">
        <v>0</v>
      </c>
      <c r="AN131" s="9">
        <v>7</v>
      </c>
      <c r="AO131" s="9">
        <v>0</v>
      </c>
      <c r="AP131" s="9">
        <v>0</v>
      </c>
      <c r="AQ131" s="9">
        <v>0</v>
      </c>
      <c r="AR131" s="9">
        <v>3</v>
      </c>
      <c r="AS131" s="9">
        <v>4</v>
      </c>
      <c r="AT131" s="10">
        <v>0</v>
      </c>
    </row>
    <row r="132" spans="1:46" ht="42.75" x14ac:dyDescent="0.25">
      <c r="A132" s="26" t="str">
        <f t="shared" si="4"/>
        <v>2009Nurse practitionersCanadaAll places of work</v>
      </c>
      <c r="B132" s="24">
        <v>2009</v>
      </c>
      <c r="C132" s="9" t="s">
        <v>5</v>
      </c>
      <c r="D132" s="9" t="s">
        <v>171</v>
      </c>
      <c r="E132" s="9" t="str">
        <f t="shared" si="5"/>
        <v>Canada</v>
      </c>
      <c r="F132" s="9" t="s">
        <v>179</v>
      </c>
      <c r="G132" s="9" t="s">
        <v>9</v>
      </c>
      <c r="H132" s="9">
        <v>1990</v>
      </c>
      <c r="I132" s="9">
        <v>1811</v>
      </c>
      <c r="J132" s="9">
        <v>115</v>
      </c>
      <c r="K132" s="9">
        <v>64</v>
      </c>
      <c r="L132" s="9">
        <v>0</v>
      </c>
      <c r="M132" s="9">
        <v>39</v>
      </c>
      <c r="N132" s="9">
        <v>211</v>
      </c>
      <c r="O132" s="9">
        <v>268</v>
      </c>
      <c r="P132" s="9">
        <v>370</v>
      </c>
      <c r="Q132" s="9">
        <v>461</v>
      </c>
      <c r="R132" s="9">
        <v>330</v>
      </c>
      <c r="S132" s="9">
        <v>229</v>
      </c>
      <c r="T132" s="9">
        <v>64</v>
      </c>
      <c r="U132" s="9">
        <v>15</v>
      </c>
      <c r="V132" s="9">
        <v>3</v>
      </c>
      <c r="W132" s="9">
        <v>0</v>
      </c>
      <c r="X132" s="9">
        <v>1900</v>
      </c>
      <c r="Y132" s="9">
        <v>81</v>
      </c>
      <c r="Z132" s="9">
        <v>9</v>
      </c>
      <c r="AA132" s="9">
        <v>261</v>
      </c>
      <c r="AB132" s="9">
        <v>664</v>
      </c>
      <c r="AC132" s="9">
        <v>684</v>
      </c>
      <c r="AD132" s="9">
        <v>380</v>
      </c>
      <c r="AE132" s="9">
        <v>1</v>
      </c>
      <c r="AF132" s="9">
        <v>1599</v>
      </c>
      <c r="AG132" s="9">
        <v>298</v>
      </c>
      <c r="AH132" s="9">
        <v>93</v>
      </c>
      <c r="AI132" s="9">
        <v>0</v>
      </c>
      <c r="AJ132" s="9">
        <v>112</v>
      </c>
      <c r="AK132" s="9">
        <v>21</v>
      </c>
      <c r="AL132" s="9">
        <v>1821</v>
      </c>
      <c r="AM132" s="9">
        <v>36</v>
      </c>
      <c r="AN132" s="9">
        <v>1817</v>
      </c>
      <c r="AO132" s="9">
        <v>45</v>
      </c>
      <c r="AP132" s="9">
        <v>78</v>
      </c>
      <c r="AQ132" s="9">
        <v>50</v>
      </c>
      <c r="AR132" s="9">
        <v>1570</v>
      </c>
      <c r="AS132" s="9">
        <v>419</v>
      </c>
      <c r="AT132" s="10">
        <v>1</v>
      </c>
    </row>
    <row r="133" spans="1:46" ht="42.75" x14ac:dyDescent="0.25">
      <c r="A133" s="26" t="str">
        <f t="shared" si="4"/>
        <v>2009Nurse practitionersCanadaHospital</v>
      </c>
      <c r="B133" s="24">
        <v>2009</v>
      </c>
      <c r="C133" s="9" t="s">
        <v>5</v>
      </c>
      <c r="D133" s="9" t="s">
        <v>171</v>
      </c>
      <c r="E133" s="9" t="str">
        <f t="shared" si="5"/>
        <v>Canada</v>
      </c>
      <c r="F133" s="9" t="s">
        <v>180</v>
      </c>
      <c r="G133" s="9" t="s">
        <v>10</v>
      </c>
      <c r="H133" s="9">
        <v>681</v>
      </c>
      <c r="I133" s="9">
        <v>629</v>
      </c>
      <c r="J133" s="9">
        <v>44</v>
      </c>
      <c r="K133" s="9">
        <v>8</v>
      </c>
      <c r="L133" s="9">
        <v>0</v>
      </c>
      <c r="M133" s="9">
        <v>13</v>
      </c>
      <c r="N133" s="9">
        <v>82</v>
      </c>
      <c r="O133" s="9">
        <v>97</v>
      </c>
      <c r="P133" s="9">
        <v>152</v>
      </c>
      <c r="Q133" s="9">
        <v>150</v>
      </c>
      <c r="R133" s="9">
        <v>116</v>
      </c>
      <c r="S133" s="9">
        <v>55</v>
      </c>
      <c r="T133" s="9">
        <v>14</v>
      </c>
      <c r="U133" s="9">
        <v>2</v>
      </c>
      <c r="V133" s="9">
        <v>0</v>
      </c>
      <c r="W133" s="9">
        <v>0</v>
      </c>
      <c r="X133" s="9">
        <v>650</v>
      </c>
      <c r="Y133" s="9">
        <v>29</v>
      </c>
      <c r="Z133" s="9">
        <v>2</v>
      </c>
      <c r="AA133" s="9">
        <v>95</v>
      </c>
      <c r="AB133" s="9">
        <v>244</v>
      </c>
      <c r="AC133" s="9">
        <v>242</v>
      </c>
      <c r="AD133" s="9">
        <v>100</v>
      </c>
      <c r="AE133" s="9">
        <v>0</v>
      </c>
      <c r="AF133" s="9">
        <v>583</v>
      </c>
      <c r="AG133" s="9">
        <v>67</v>
      </c>
      <c r="AH133" s="9">
        <v>31</v>
      </c>
      <c r="AI133" s="9">
        <v>0</v>
      </c>
      <c r="AJ133" s="9">
        <v>51</v>
      </c>
      <c r="AK133" s="9">
        <v>5</v>
      </c>
      <c r="AL133" s="9">
        <v>618</v>
      </c>
      <c r="AM133" s="9">
        <v>7</v>
      </c>
      <c r="AN133" s="9">
        <v>648</v>
      </c>
      <c r="AO133" s="9">
        <v>11</v>
      </c>
      <c r="AP133" s="9">
        <v>3</v>
      </c>
      <c r="AQ133" s="9">
        <v>19</v>
      </c>
      <c r="AR133" s="9">
        <v>625</v>
      </c>
      <c r="AS133" s="9">
        <v>56</v>
      </c>
      <c r="AT133" s="10">
        <v>0</v>
      </c>
    </row>
    <row r="134" spans="1:46" ht="42.75" x14ac:dyDescent="0.25">
      <c r="A134" s="26" t="str">
        <f t="shared" si="4"/>
        <v>2009Nurse practitionersCanadaCommunity health</v>
      </c>
      <c r="B134" s="24">
        <v>2009</v>
      </c>
      <c r="C134" s="9" t="s">
        <v>5</v>
      </c>
      <c r="D134" s="9" t="s">
        <v>171</v>
      </c>
      <c r="E134" s="9" t="str">
        <f t="shared" si="5"/>
        <v>Canada</v>
      </c>
      <c r="F134" s="9" t="s">
        <v>182</v>
      </c>
      <c r="G134" s="9" t="s">
        <v>11</v>
      </c>
      <c r="H134" s="9">
        <v>988</v>
      </c>
      <c r="I134" s="9">
        <v>924</v>
      </c>
      <c r="J134" s="9">
        <v>50</v>
      </c>
      <c r="K134" s="9">
        <v>14</v>
      </c>
      <c r="L134" s="9">
        <v>0</v>
      </c>
      <c r="M134" s="9">
        <v>19</v>
      </c>
      <c r="N134" s="9">
        <v>101</v>
      </c>
      <c r="O134" s="9">
        <v>133</v>
      </c>
      <c r="P134" s="9">
        <v>163</v>
      </c>
      <c r="Q134" s="9">
        <v>236</v>
      </c>
      <c r="R134" s="9">
        <v>162</v>
      </c>
      <c r="S134" s="9">
        <v>132</v>
      </c>
      <c r="T134" s="9">
        <v>33</v>
      </c>
      <c r="U134" s="9">
        <v>9</v>
      </c>
      <c r="V134" s="9">
        <v>0</v>
      </c>
      <c r="W134" s="9">
        <v>0</v>
      </c>
      <c r="X134" s="9">
        <v>943</v>
      </c>
      <c r="Y134" s="9">
        <v>40</v>
      </c>
      <c r="Z134" s="9">
        <v>5</v>
      </c>
      <c r="AA134" s="9">
        <v>124</v>
      </c>
      <c r="AB134" s="9">
        <v>324</v>
      </c>
      <c r="AC134" s="9">
        <v>337</v>
      </c>
      <c r="AD134" s="9">
        <v>202</v>
      </c>
      <c r="AE134" s="9">
        <v>1</v>
      </c>
      <c r="AF134" s="9">
        <v>774</v>
      </c>
      <c r="AG134" s="9">
        <v>176</v>
      </c>
      <c r="AH134" s="9">
        <v>38</v>
      </c>
      <c r="AI134" s="9">
        <v>0</v>
      </c>
      <c r="AJ134" s="9">
        <v>48</v>
      </c>
      <c r="AK134" s="9">
        <v>13</v>
      </c>
      <c r="AL134" s="9">
        <v>922</v>
      </c>
      <c r="AM134" s="9">
        <v>5</v>
      </c>
      <c r="AN134" s="9">
        <v>966</v>
      </c>
      <c r="AO134" s="9">
        <v>15</v>
      </c>
      <c r="AP134" s="9">
        <v>3</v>
      </c>
      <c r="AQ134" s="9">
        <v>4</v>
      </c>
      <c r="AR134" s="9">
        <v>678</v>
      </c>
      <c r="AS134" s="9">
        <v>309</v>
      </c>
      <c r="AT134" s="10">
        <v>1</v>
      </c>
    </row>
    <row r="135" spans="1:46" ht="57" x14ac:dyDescent="0.25">
      <c r="A135" s="26" t="str">
        <f t="shared" si="4"/>
        <v>2009Nurse practitionersCanadaNursing home/long-term care</v>
      </c>
      <c r="B135" s="24">
        <v>2009</v>
      </c>
      <c r="C135" s="9" t="s">
        <v>5</v>
      </c>
      <c r="D135" s="9" t="s">
        <v>171</v>
      </c>
      <c r="E135" s="9" t="str">
        <f t="shared" si="5"/>
        <v>Canada</v>
      </c>
      <c r="F135" s="9" t="s">
        <v>181</v>
      </c>
      <c r="G135" s="9" t="s">
        <v>12</v>
      </c>
      <c r="H135" s="9">
        <v>41</v>
      </c>
      <c r="I135" s="9">
        <v>38</v>
      </c>
      <c r="J135" s="9">
        <v>3</v>
      </c>
      <c r="K135" s="9">
        <v>0</v>
      </c>
      <c r="L135" s="9">
        <v>0</v>
      </c>
      <c r="M135" s="9">
        <v>2</v>
      </c>
      <c r="N135" s="9">
        <v>1</v>
      </c>
      <c r="O135" s="9">
        <v>6</v>
      </c>
      <c r="P135" s="9">
        <v>10</v>
      </c>
      <c r="Q135" s="9">
        <v>7</v>
      </c>
      <c r="R135" s="9">
        <v>6</v>
      </c>
      <c r="S135" s="9">
        <v>6</v>
      </c>
      <c r="T135" s="9">
        <v>3</v>
      </c>
      <c r="U135" s="9">
        <v>0</v>
      </c>
      <c r="V135" s="9">
        <v>0</v>
      </c>
      <c r="W135" s="9">
        <v>0</v>
      </c>
      <c r="X135" s="9">
        <v>39</v>
      </c>
      <c r="Y135" s="9">
        <v>2</v>
      </c>
      <c r="Z135" s="9">
        <v>0</v>
      </c>
      <c r="AA135" s="9">
        <v>5</v>
      </c>
      <c r="AB135" s="9">
        <v>14</v>
      </c>
      <c r="AC135" s="9">
        <v>11</v>
      </c>
      <c r="AD135" s="9">
        <v>11</v>
      </c>
      <c r="AE135" s="9">
        <v>0</v>
      </c>
      <c r="AF135" s="9">
        <v>34</v>
      </c>
      <c r="AG135" s="9">
        <v>4</v>
      </c>
      <c r="AH135" s="9">
        <v>3</v>
      </c>
      <c r="AI135" s="9">
        <v>0</v>
      </c>
      <c r="AJ135" s="9">
        <v>2</v>
      </c>
      <c r="AK135" s="9">
        <v>0</v>
      </c>
      <c r="AL135" s="9">
        <v>38</v>
      </c>
      <c r="AM135" s="9">
        <v>1</v>
      </c>
      <c r="AN135" s="9">
        <v>41</v>
      </c>
      <c r="AO135" s="9">
        <v>0</v>
      </c>
      <c r="AP135" s="9">
        <v>0</v>
      </c>
      <c r="AQ135" s="9">
        <v>0</v>
      </c>
      <c r="AR135" s="9">
        <v>37</v>
      </c>
      <c r="AS135" s="9">
        <v>4</v>
      </c>
      <c r="AT135" s="10">
        <v>0</v>
      </c>
    </row>
    <row r="136" spans="1:46" ht="42.75" x14ac:dyDescent="0.25">
      <c r="A136" s="26" t="str">
        <f t="shared" si="4"/>
        <v>2009Nurse practitionersCanadaOther places of work</v>
      </c>
      <c r="B136" s="24">
        <v>2009</v>
      </c>
      <c r="C136" s="9" t="s">
        <v>5</v>
      </c>
      <c r="D136" s="9" t="s">
        <v>171</v>
      </c>
      <c r="E136" s="9" t="str">
        <f t="shared" si="5"/>
        <v>Canada</v>
      </c>
      <c r="F136" s="9" t="s">
        <v>183</v>
      </c>
      <c r="G136" s="9" t="s">
        <v>13</v>
      </c>
      <c r="H136" s="9">
        <v>200</v>
      </c>
      <c r="I136" s="9">
        <v>181</v>
      </c>
      <c r="J136" s="9">
        <v>15</v>
      </c>
      <c r="K136" s="9">
        <v>4</v>
      </c>
      <c r="L136" s="9">
        <v>0</v>
      </c>
      <c r="M136" s="9">
        <v>4</v>
      </c>
      <c r="N136" s="9">
        <v>15</v>
      </c>
      <c r="O136" s="9">
        <v>19</v>
      </c>
      <c r="P136" s="9">
        <v>29</v>
      </c>
      <c r="Q136" s="9">
        <v>51</v>
      </c>
      <c r="R136" s="9">
        <v>36</v>
      </c>
      <c r="S136" s="9">
        <v>29</v>
      </c>
      <c r="T136" s="9">
        <v>11</v>
      </c>
      <c r="U136" s="9">
        <v>4</v>
      </c>
      <c r="V136" s="9">
        <v>2</v>
      </c>
      <c r="W136" s="9">
        <v>0</v>
      </c>
      <c r="X136" s="9">
        <v>188</v>
      </c>
      <c r="Y136" s="9">
        <v>10</v>
      </c>
      <c r="Z136" s="9">
        <v>2</v>
      </c>
      <c r="AA136" s="9">
        <v>21</v>
      </c>
      <c r="AB136" s="9">
        <v>54</v>
      </c>
      <c r="AC136" s="9">
        <v>71</v>
      </c>
      <c r="AD136" s="9">
        <v>54</v>
      </c>
      <c r="AE136" s="9">
        <v>0</v>
      </c>
      <c r="AF136" s="9">
        <v>156</v>
      </c>
      <c r="AG136" s="9">
        <v>29</v>
      </c>
      <c r="AH136" s="9">
        <v>15</v>
      </c>
      <c r="AI136" s="9">
        <v>0</v>
      </c>
      <c r="AJ136" s="9">
        <v>4</v>
      </c>
      <c r="AK136" s="9">
        <v>2</v>
      </c>
      <c r="AL136" s="9">
        <v>193</v>
      </c>
      <c r="AM136" s="9">
        <v>1</v>
      </c>
      <c r="AN136" s="9">
        <v>120</v>
      </c>
      <c r="AO136" s="9">
        <v>12</v>
      </c>
      <c r="AP136" s="9">
        <v>66</v>
      </c>
      <c r="AQ136" s="9">
        <v>2</v>
      </c>
      <c r="AR136" s="9">
        <v>163</v>
      </c>
      <c r="AS136" s="9">
        <v>37</v>
      </c>
      <c r="AT136" s="10">
        <v>0</v>
      </c>
    </row>
    <row r="137" spans="1:46" ht="42.75" x14ac:dyDescent="0.25">
      <c r="A137" s="26" t="str">
        <f t="shared" si="4"/>
        <v>2009Nurse practitionersCanadaUnknown places of work</v>
      </c>
      <c r="B137" s="24">
        <v>2009</v>
      </c>
      <c r="C137" s="9" t="s">
        <v>5</v>
      </c>
      <c r="D137" s="9" t="s">
        <v>171</v>
      </c>
      <c r="E137" s="9" t="str">
        <f t="shared" si="5"/>
        <v>Canada</v>
      </c>
      <c r="F137" s="9" t="s">
        <v>184</v>
      </c>
      <c r="G137" s="9" t="s">
        <v>49</v>
      </c>
      <c r="H137" s="9">
        <v>80</v>
      </c>
      <c r="I137" s="9">
        <v>39</v>
      </c>
      <c r="J137" s="9">
        <v>3</v>
      </c>
      <c r="K137" s="9">
        <v>38</v>
      </c>
      <c r="L137" s="9">
        <v>0</v>
      </c>
      <c r="M137" s="9">
        <v>1</v>
      </c>
      <c r="N137" s="9">
        <v>12</v>
      </c>
      <c r="O137" s="9">
        <v>13</v>
      </c>
      <c r="P137" s="9">
        <v>16</v>
      </c>
      <c r="Q137" s="9">
        <v>17</v>
      </c>
      <c r="R137" s="9">
        <v>10</v>
      </c>
      <c r="S137" s="9">
        <v>7</v>
      </c>
      <c r="T137" s="9">
        <v>3</v>
      </c>
      <c r="U137" s="9">
        <v>0</v>
      </c>
      <c r="V137" s="9">
        <v>1</v>
      </c>
      <c r="W137" s="9">
        <v>0</v>
      </c>
      <c r="X137" s="9">
        <v>80</v>
      </c>
      <c r="Y137" s="9">
        <v>0</v>
      </c>
      <c r="Z137" s="9">
        <v>0</v>
      </c>
      <c r="AA137" s="9">
        <v>16</v>
      </c>
      <c r="AB137" s="9">
        <v>28</v>
      </c>
      <c r="AC137" s="9">
        <v>23</v>
      </c>
      <c r="AD137" s="9">
        <v>13</v>
      </c>
      <c r="AE137" s="9">
        <v>0</v>
      </c>
      <c r="AF137" s="9">
        <v>52</v>
      </c>
      <c r="AG137" s="9">
        <v>22</v>
      </c>
      <c r="AH137" s="9">
        <v>6</v>
      </c>
      <c r="AI137" s="9">
        <v>0</v>
      </c>
      <c r="AJ137" s="9">
        <v>7</v>
      </c>
      <c r="AK137" s="9">
        <v>1</v>
      </c>
      <c r="AL137" s="9">
        <v>50</v>
      </c>
      <c r="AM137" s="9">
        <v>22</v>
      </c>
      <c r="AN137" s="9">
        <v>42</v>
      </c>
      <c r="AO137" s="9">
        <v>7</v>
      </c>
      <c r="AP137" s="9">
        <v>6</v>
      </c>
      <c r="AQ137" s="9">
        <v>25</v>
      </c>
      <c r="AR137" s="9">
        <v>67</v>
      </c>
      <c r="AS137" s="9">
        <v>13</v>
      </c>
      <c r="AT137" s="10">
        <v>0</v>
      </c>
    </row>
    <row r="138" spans="1:46" ht="57" x14ac:dyDescent="0.25">
      <c r="A138" s="26" t="str">
        <f t="shared" si="4"/>
        <v>2009Registered nursesNewfoundland and LabradorAll places of work</v>
      </c>
      <c r="B138" s="24">
        <v>2009</v>
      </c>
      <c r="C138" s="9" t="s">
        <v>7</v>
      </c>
      <c r="D138" s="9" t="s">
        <v>162</v>
      </c>
      <c r="E138" s="9" t="str">
        <f t="shared" si="5"/>
        <v>Newfoundland and Labrador</v>
      </c>
      <c r="F138" s="9" t="s">
        <v>179</v>
      </c>
      <c r="G138" s="9" t="s">
        <v>9</v>
      </c>
      <c r="H138" s="9">
        <v>5825</v>
      </c>
      <c r="I138" s="9">
        <v>5533</v>
      </c>
      <c r="J138" s="9">
        <v>292</v>
      </c>
      <c r="K138" s="9">
        <v>0</v>
      </c>
      <c r="L138" s="9">
        <v>187</v>
      </c>
      <c r="M138" s="9">
        <v>540</v>
      </c>
      <c r="N138" s="9">
        <v>635</v>
      </c>
      <c r="O138" s="9">
        <v>819</v>
      </c>
      <c r="P138" s="9">
        <v>1012</v>
      </c>
      <c r="Q138" s="9">
        <v>965</v>
      </c>
      <c r="R138" s="9">
        <v>811</v>
      </c>
      <c r="S138" s="9">
        <v>564</v>
      </c>
      <c r="T138" s="9">
        <v>225</v>
      </c>
      <c r="U138" s="9">
        <v>60</v>
      </c>
      <c r="V138" s="9">
        <v>7</v>
      </c>
      <c r="W138" s="9">
        <v>0</v>
      </c>
      <c r="X138" s="9">
        <v>5733</v>
      </c>
      <c r="Y138" s="9">
        <v>91</v>
      </c>
      <c r="Z138" s="9">
        <v>1</v>
      </c>
      <c r="AA138" s="9">
        <v>1436</v>
      </c>
      <c r="AB138" s="9">
        <v>1705</v>
      </c>
      <c r="AC138" s="9">
        <v>1525</v>
      </c>
      <c r="AD138" s="9">
        <v>1159</v>
      </c>
      <c r="AE138" s="9">
        <v>0</v>
      </c>
      <c r="AF138" s="9">
        <v>4362</v>
      </c>
      <c r="AG138" s="9">
        <v>835</v>
      </c>
      <c r="AH138" s="9">
        <v>628</v>
      </c>
      <c r="AI138" s="9">
        <v>0</v>
      </c>
      <c r="AJ138" s="9">
        <v>4464</v>
      </c>
      <c r="AK138" s="9">
        <v>646</v>
      </c>
      <c r="AL138" s="9">
        <v>713</v>
      </c>
      <c r="AM138" s="9">
        <v>2</v>
      </c>
      <c r="AN138" s="9">
        <v>5184</v>
      </c>
      <c r="AO138" s="9">
        <v>317</v>
      </c>
      <c r="AP138" s="9">
        <v>319</v>
      </c>
      <c r="AQ138" s="9">
        <v>5</v>
      </c>
      <c r="AR138" s="9">
        <v>3943</v>
      </c>
      <c r="AS138" s="9">
        <v>1873</v>
      </c>
      <c r="AT138" s="10">
        <v>9</v>
      </c>
    </row>
    <row r="139" spans="1:46" ht="57" x14ac:dyDescent="0.25">
      <c r="A139" s="26" t="str">
        <f t="shared" si="4"/>
        <v>2009Registered nursesNewfoundland and LabradorHospital</v>
      </c>
      <c r="B139" s="24">
        <v>2009</v>
      </c>
      <c r="C139" s="9" t="s">
        <v>7</v>
      </c>
      <c r="D139" s="9" t="s">
        <v>162</v>
      </c>
      <c r="E139" s="9" t="str">
        <f t="shared" si="5"/>
        <v>Newfoundland and Labrador</v>
      </c>
      <c r="F139" s="9" t="s">
        <v>180</v>
      </c>
      <c r="G139" s="9" t="s">
        <v>10</v>
      </c>
      <c r="H139" s="9">
        <v>3930</v>
      </c>
      <c r="I139" s="9">
        <v>3723</v>
      </c>
      <c r="J139" s="9">
        <v>207</v>
      </c>
      <c r="K139" s="9">
        <v>0</v>
      </c>
      <c r="L139" s="9">
        <v>177</v>
      </c>
      <c r="M139" s="9">
        <v>428</v>
      </c>
      <c r="N139" s="9">
        <v>468</v>
      </c>
      <c r="O139" s="9">
        <v>549</v>
      </c>
      <c r="P139" s="9">
        <v>731</v>
      </c>
      <c r="Q139" s="9">
        <v>654</v>
      </c>
      <c r="R139" s="9">
        <v>516</v>
      </c>
      <c r="S139" s="9">
        <v>287</v>
      </c>
      <c r="T139" s="9">
        <v>98</v>
      </c>
      <c r="U139" s="9">
        <v>21</v>
      </c>
      <c r="V139" s="9">
        <v>1</v>
      </c>
      <c r="W139" s="9">
        <v>0</v>
      </c>
      <c r="X139" s="9">
        <v>3877</v>
      </c>
      <c r="Y139" s="9">
        <v>53</v>
      </c>
      <c r="Z139" s="9">
        <v>0</v>
      </c>
      <c r="AA139" s="9">
        <v>1092</v>
      </c>
      <c r="AB139" s="9">
        <v>1211</v>
      </c>
      <c r="AC139" s="9">
        <v>1030</v>
      </c>
      <c r="AD139" s="9">
        <v>597</v>
      </c>
      <c r="AE139" s="9">
        <v>0</v>
      </c>
      <c r="AF139" s="9">
        <v>2996</v>
      </c>
      <c r="AG139" s="9">
        <v>564</v>
      </c>
      <c r="AH139" s="9">
        <v>370</v>
      </c>
      <c r="AI139" s="9">
        <v>0</v>
      </c>
      <c r="AJ139" s="9">
        <v>3340</v>
      </c>
      <c r="AK139" s="9">
        <v>351</v>
      </c>
      <c r="AL139" s="9">
        <v>239</v>
      </c>
      <c r="AM139" s="9">
        <v>0</v>
      </c>
      <c r="AN139" s="9">
        <v>3686</v>
      </c>
      <c r="AO139" s="9">
        <v>138</v>
      </c>
      <c r="AP139" s="9">
        <v>104</v>
      </c>
      <c r="AQ139" s="9">
        <v>2</v>
      </c>
      <c r="AR139" s="9">
        <v>2832</v>
      </c>
      <c r="AS139" s="9">
        <v>1093</v>
      </c>
      <c r="AT139" s="10">
        <v>5</v>
      </c>
    </row>
    <row r="140" spans="1:46" ht="57" x14ac:dyDescent="0.25">
      <c r="A140" s="26" t="str">
        <f t="shared" si="4"/>
        <v>2009Registered nursesNewfoundland and LabradorCommunity health</v>
      </c>
      <c r="B140" s="24">
        <v>2009</v>
      </c>
      <c r="C140" s="9" t="s">
        <v>7</v>
      </c>
      <c r="D140" s="9" t="s">
        <v>162</v>
      </c>
      <c r="E140" s="9" t="str">
        <f t="shared" si="5"/>
        <v>Newfoundland and Labrador</v>
      </c>
      <c r="F140" s="9" t="s">
        <v>182</v>
      </c>
      <c r="G140" s="9" t="s">
        <v>11</v>
      </c>
      <c r="H140" s="9">
        <v>776</v>
      </c>
      <c r="I140" s="9">
        <v>748</v>
      </c>
      <c r="J140" s="9">
        <v>28</v>
      </c>
      <c r="K140" s="9">
        <v>0</v>
      </c>
      <c r="L140" s="9">
        <v>6</v>
      </c>
      <c r="M140" s="9">
        <v>74</v>
      </c>
      <c r="N140" s="9">
        <v>91</v>
      </c>
      <c r="O140" s="9">
        <v>123</v>
      </c>
      <c r="P140" s="9">
        <v>116</v>
      </c>
      <c r="Q140" s="9">
        <v>112</v>
      </c>
      <c r="R140" s="9">
        <v>98</v>
      </c>
      <c r="S140" s="9">
        <v>98</v>
      </c>
      <c r="T140" s="9">
        <v>43</v>
      </c>
      <c r="U140" s="9">
        <v>12</v>
      </c>
      <c r="V140" s="9">
        <v>3</v>
      </c>
      <c r="W140" s="9">
        <v>0</v>
      </c>
      <c r="X140" s="9">
        <v>759</v>
      </c>
      <c r="Y140" s="9">
        <v>16</v>
      </c>
      <c r="Z140" s="9">
        <v>1</v>
      </c>
      <c r="AA140" s="9">
        <v>200</v>
      </c>
      <c r="AB140" s="9">
        <v>205</v>
      </c>
      <c r="AC140" s="9">
        <v>183</v>
      </c>
      <c r="AD140" s="9">
        <v>188</v>
      </c>
      <c r="AE140" s="9">
        <v>0</v>
      </c>
      <c r="AF140" s="9">
        <v>582</v>
      </c>
      <c r="AG140" s="9">
        <v>86</v>
      </c>
      <c r="AH140" s="9">
        <v>108</v>
      </c>
      <c r="AI140" s="9">
        <v>0</v>
      </c>
      <c r="AJ140" s="9">
        <v>564</v>
      </c>
      <c r="AK140" s="9">
        <v>104</v>
      </c>
      <c r="AL140" s="9">
        <v>108</v>
      </c>
      <c r="AM140" s="9">
        <v>0</v>
      </c>
      <c r="AN140" s="9">
        <v>724</v>
      </c>
      <c r="AO140" s="9">
        <v>34</v>
      </c>
      <c r="AP140" s="9">
        <v>18</v>
      </c>
      <c r="AQ140" s="9">
        <v>0</v>
      </c>
      <c r="AR140" s="9">
        <v>341</v>
      </c>
      <c r="AS140" s="9">
        <v>435</v>
      </c>
      <c r="AT140" s="10">
        <v>0</v>
      </c>
    </row>
    <row r="141" spans="1:46" ht="57" x14ac:dyDescent="0.25">
      <c r="A141" s="26" t="str">
        <f t="shared" si="4"/>
        <v>2009Registered nursesNewfoundland and LabradorNursing home/long-term care</v>
      </c>
      <c r="B141" s="24">
        <v>2009</v>
      </c>
      <c r="C141" s="9" t="s">
        <v>7</v>
      </c>
      <c r="D141" s="9" t="s">
        <v>162</v>
      </c>
      <c r="E141" s="9" t="str">
        <f t="shared" si="5"/>
        <v>Newfoundland and Labrador</v>
      </c>
      <c r="F141" s="9" t="s">
        <v>181</v>
      </c>
      <c r="G141" s="9" t="s">
        <v>12</v>
      </c>
      <c r="H141" s="9">
        <v>526</v>
      </c>
      <c r="I141" s="9">
        <v>503</v>
      </c>
      <c r="J141" s="9">
        <v>23</v>
      </c>
      <c r="K141" s="9">
        <v>0</v>
      </c>
      <c r="L141" s="9">
        <v>3</v>
      </c>
      <c r="M141" s="9">
        <v>21</v>
      </c>
      <c r="N141" s="9">
        <v>33</v>
      </c>
      <c r="O141" s="9">
        <v>75</v>
      </c>
      <c r="P141" s="9">
        <v>68</v>
      </c>
      <c r="Q141" s="9">
        <v>81</v>
      </c>
      <c r="R141" s="9">
        <v>91</v>
      </c>
      <c r="S141" s="9">
        <v>90</v>
      </c>
      <c r="T141" s="9">
        <v>45</v>
      </c>
      <c r="U141" s="9">
        <v>17</v>
      </c>
      <c r="V141" s="9">
        <v>2</v>
      </c>
      <c r="W141" s="9">
        <v>0</v>
      </c>
      <c r="X141" s="9">
        <v>520</v>
      </c>
      <c r="Y141" s="9">
        <v>6</v>
      </c>
      <c r="Z141" s="9">
        <v>0</v>
      </c>
      <c r="AA141" s="9">
        <v>71</v>
      </c>
      <c r="AB141" s="9">
        <v>130</v>
      </c>
      <c r="AC141" s="9">
        <v>136</v>
      </c>
      <c r="AD141" s="9">
        <v>189</v>
      </c>
      <c r="AE141" s="9">
        <v>0</v>
      </c>
      <c r="AF141" s="9">
        <v>346</v>
      </c>
      <c r="AG141" s="9">
        <v>86</v>
      </c>
      <c r="AH141" s="9">
        <v>94</v>
      </c>
      <c r="AI141" s="9">
        <v>0</v>
      </c>
      <c r="AJ141" s="9">
        <v>423</v>
      </c>
      <c r="AK141" s="9">
        <v>75</v>
      </c>
      <c r="AL141" s="9">
        <v>28</v>
      </c>
      <c r="AM141" s="9">
        <v>0</v>
      </c>
      <c r="AN141" s="9">
        <v>475</v>
      </c>
      <c r="AO141" s="9">
        <v>43</v>
      </c>
      <c r="AP141" s="9">
        <v>8</v>
      </c>
      <c r="AQ141" s="9">
        <v>0</v>
      </c>
      <c r="AR141" s="9">
        <v>294</v>
      </c>
      <c r="AS141" s="9">
        <v>231</v>
      </c>
      <c r="AT141" s="10">
        <v>1</v>
      </c>
    </row>
    <row r="142" spans="1:46" ht="57" x14ac:dyDescent="0.25">
      <c r="A142" s="26" t="str">
        <f t="shared" si="4"/>
        <v>2009Registered nursesNewfoundland and LabradorOther places of work</v>
      </c>
      <c r="B142" s="24">
        <v>2009</v>
      </c>
      <c r="C142" s="9" t="s">
        <v>7</v>
      </c>
      <c r="D142" s="9" t="s">
        <v>162</v>
      </c>
      <c r="E142" s="9" t="str">
        <f t="shared" si="5"/>
        <v>Newfoundland and Labrador</v>
      </c>
      <c r="F142" s="9" t="s">
        <v>183</v>
      </c>
      <c r="G142" s="9" t="s">
        <v>13</v>
      </c>
      <c r="H142" s="9">
        <v>590</v>
      </c>
      <c r="I142" s="9">
        <v>556</v>
      </c>
      <c r="J142" s="9">
        <v>34</v>
      </c>
      <c r="K142" s="9">
        <v>0</v>
      </c>
      <c r="L142" s="9">
        <v>1</v>
      </c>
      <c r="M142" s="9">
        <v>17</v>
      </c>
      <c r="N142" s="9">
        <v>43</v>
      </c>
      <c r="O142" s="9">
        <v>70</v>
      </c>
      <c r="P142" s="9">
        <v>97</v>
      </c>
      <c r="Q142" s="9">
        <v>117</v>
      </c>
      <c r="R142" s="9">
        <v>106</v>
      </c>
      <c r="S142" s="9">
        <v>89</v>
      </c>
      <c r="T142" s="9">
        <v>39</v>
      </c>
      <c r="U142" s="9">
        <v>10</v>
      </c>
      <c r="V142" s="9">
        <v>1</v>
      </c>
      <c r="W142" s="9">
        <v>0</v>
      </c>
      <c r="X142" s="9">
        <v>574</v>
      </c>
      <c r="Y142" s="9">
        <v>16</v>
      </c>
      <c r="Z142" s="9">
        <v>0</v>
      </c>
      <c r="AA142" s="9">
        <v>73</v>
      </c>
      <c r="AB142" s="9">
        <v>157</v>
      </c>
      <c r="AC142" s="9">
        <v>175</v>
      </c>
      <c r="AD142" s="9">
        <v>185</v>
      </c>
      <c r="AE142" s="9">
        <v>0</v>
      </c>
      <c r="AF142" s="9">
        <v>435</v>
      </c>
      <c r="AG142" s="9">
        <v>99</v>
      </c>
      <c r="AH142" s="9">
        <v>56</v>
      </c>
      <c r="AI142" s="9">
        <v>0</v>
      </c>
      <c r="AJ142" s="9">
        <v>136</v>
      </c>
      <c r="AK142" s="9">
        <v>115</v>
      </c>
      <c r="AL142" s="9">
        <v>338</v>
      </c>
      <c r="AM142" s="9">
        <v>1</v>
      </c>
      <c r="AN142" s="9">
        <v>298</v>
      </c>
      <c r="AO142" s="9">
        <v>102</v>
      </c>
      <c r="AP142" s="9">
        <v>188</v>
      </c>
      <c r="AQ142" s="9">
        <v>2</v>
      </c>
      <c r="AR142" s="9">
        <v>473</v>
      </c>
      <c r="AS142" s="9">
        <v>114</v>
      </c>
      <c r="AT142" s="10">
        <v>3</v>
      </c>
    </row>
    <row r="143" spans="1:46" ht="57" x14ac:dyDescent="0.25">
      <c r="A143" s="26" t="str">
        <f t="shared" si="4"/>
        <v>2009Registered nursesNewfoundland and LabradorUnknown places of work</v>
      </c>
      <c r="B143" s="24">
        <v>2009</v>
      </c>
      <c r="C143" s="9" t="s">
        <v>7</v>
      </c>
      <c r="D143" s="9" t="s">
        <v>162</v>
      </c>
      <c r="E143" s="9" t="str">
        <f t="shared" si="5"/>
        <v>Newfoundland and Labrador</v>
      </c>
      <c r="F143" s="9" t="s">
        <v>184</v>
      </c>
      <c r="G143" s="9" t="s">
        <v>49</v>
      </c>
      <c r="H143" s="9">
        <v>3</v>
      </c>
      <c r="I143" s="9">
        <v>3</v>
      </c>
      <c r="J143" s="9">
        <v>0</v>
      </c>
      <c r="K143" s="9">
        <v>0</v>
      </c>
      <c r="L143" s="9">
        <v>0</v>
      </c>
      <c r="M143" s="9">
        <v>0</v>
      </c>
      <c r="N143" s="9">
        <v>0</v>
      </c>
      <c r="O143" s="9">
        <v>2</v>
      </c>
      <c r="P143" s="9">
        <v>0</v>
      </c>
      <c r="Q143" s="9">
        <v>1</v>
      </c>
      <c r="R143" s="9">
        <v>0</v>
      </c>
      <c r="S143" s="9">
        <v>0</v>
      </c>
      <c r="T143" s="9">
        <v>0</v>
      </c>
      <c r="U143" s="9">
        <v>0</v>
      </c>
      <c r="V143" s="9">
        <v>0</v>
      </c>
      <c r="W143" s="9">
        <v>0</v>
      </c>
      <c r="X143" s="9">
        <v>3</v>
      </c>
      <c r="Y143" s="9">
        <v>0</v>
      </c>
      <c r="Z143" s="9">
        <v>0</v>
      </c>
      <c r="AA143" s="9">
        <v>0</v>
      </c>
      <c r="AB143" s="9">
        <v>2</v>
      </c>
      <c r="AC143" s="9">
        <v>1</v>
      </c>
      <c r="AD143" s="9">
        <v>0</v>
      </c>
      <c r="AE143" s="9">
        <v>0</v>
      </c>
      <c r="AF143" s="9">
        <v>3</v>
      </c>
      <c r="AG143" s="9">
        <v>0</v>
      </c>
      <c r="AH143" s="9">
        <v>0</v>
      </c>
      <c r="AI143" s="9">
        <v>0</v>
      </c>
      <c r="AJ143" s="9">
        <v>1</v>
      </c>
      <c r="AK143" s="9">
        <v>1</v>
      </c>
      <c r="AL143" s="9">
        <v>0</v>
      </c>
      <c r="AM143" s="9">
        <v>1</v>
      </c>
      <c r="AN143" s="9">
        <v>1</v>
      </c>
      <c r="AO143" s="9">
        <v>0</v>
      </c>
      <c r="AP143" s="9">
        <v>1</v>
      </c>
      <c r="AQ143" s="9">
        <v>1</v>
      </c>
      <c r="AR143" s="9">
        <v>3</v>
      </c>
      <c r="AS143" s="9">
        <v>0</v>
      </c>
      <c r="AT143" s="10">
        <v>0</v>
      </c>
    </row>
    <row r="144" spans="1:46" ht="42.75" x14ac:dyDescent="0.25">
      <c r="A144" s="26" t="str">
        <f t="shared" si="4"/>
        <v>2009Registered nursesPrince Edward IslandAll places of work</v>
      </c>
      <c r="B144" s="24">
        <v>2009</v>
      </c>
      <c r="C144" s="9" t="s">
        <v>7</v>
      </c>
      <c r="D144" s="9" t="s">
        <v>163</v>
      </c>
      <c r="E144" s="9" t="str">
        <f t="shared" si="5"/>
        <v>Prince Edward Island</v>
      </c>
      <c r="F144" s="9" t="s">
        <v>179</v>
      </c>
      <c r="G144" s="9" t="s">
        <v>9</v>
      </c>
      <c r="H144" s="9">
        <v>1406</v>
      </c>
      <c r="I144" s="9">
        <v>1372</v>
      </c>
      <c r="J144" s="9">
        <v>34</v>
      </c>
      <c r="K144" s="9">
        <v>0</v>
      </c>
      <c r="L144" s="9">
        <v>11</v>
      </c>
      <c r="M144" s="9">
        <v>93</v>
      </c>
      <c r="N144" s="9">
        <v>98</v>
      </c>
      <c r="O144" s="9">
        <v>155</v>
      </c>
      <c r="P144" s="9">
        <v>193</v>
      </c>
      <c r="Q144" s="9">
        <v>231</v>
      </c>
      <c r="R144" s="9">
        <v>201</v>
      </c>
      <c r="S144" s="9">
        <v>222</v>
      </c>
      <c r="T144" s="9">
        <v>136</v>
      </c>
      <c r="U144" s="9">
        <v>51</v>
      </c>
      <c r="V144" s="9">
        <v>15</v>
      </c>
      <c r="W144" s="9">
        <v>0</v>
      </c>
      <c r="X144" s="9">
        <v>1378</v>
      </c>
      <c r="Y144" s="9">
        <v>26</v>
      </c>
      <c r="Z144" s="9">
        <v>2</v>
      </c>
      <c r="AA144" s="9">
        <v>251</v>
      </c>
      <c r="AB144" s="9">
        <v>313</v>
      </c>
      <c r="AC144" s="9">
        <v>376</v>
      </c>
      <c r="AD144" s="9">
        <v>466</v>
      </c>
      <c r="AE144" s="9">
        <v>0</v>
      </c>
      <c r="AF144" s="9">
        <v>747</v>
      </c>
      <c r="AG144" s="9">
        <v>525</v>
      </c>
      <c r="AH144" s="9">
        <v>134</v>
      </c>
      <c r="AI144" s="9">
        <v>0</v>
      </c>
      <c r="AJ144" s="9">
        <v>1073</v>
      </c>
      <c r="AK144" s="9">
        <v>161</v>
      </c>
      <c r="AL144" s="9">
        <v>172</v>
      </c>
      <c r="AM144" s="9">
        <v>0</v>
      </c>
      <c r="AN144" s="9">
        <v>1248</v>
      </c>
      <c r="AO144" s="9">
        <v>84</v>
      </c>
      <c r="AP144" s="9">
        <v>74</v>
      </c>
      <c r="AQ144" s="9">
        <v>0</v>
      </c>
      <c r="AR144" s="9">
        <v>964</v>
      </c>
      <c r="AS144" s="9">
        <v>442</v>
      </c>
      <c r="AT144" s="10">
        <v>0</v>
      </c>
    </row>
    <row r="145" spans="1:46" ht="42.75" x14ac:dyDescent="0.25">
      <c r="A145" s="26" t="str">
        <f t="shared" si="4"/>
        <v>2009Registered nursesPrince Edward IslandHospital</v>
      </c>
      <c r="B145" s="24">
        <v>2009</v>
      </c>
      <c r="C145" s="9" t="s">
        <v>7</v>
      </c>
      <c r="D145" s="9" t="s">
        <v>163</v>
      </c>
      <c r="E145" s="9" t="str">
        <f t="shared" si="5"/>
        <v>Prince Edward Island</v>
      </c>
      <c r="F145" s="9" t="s">
        <v>180</v>
      </c>
      <c r="G145" s="9" t="s">
        <v>10</v>
      </c>
      <c r="H145" s="9">
        <v>844</v>
      </c>
      <c r="I145" s="9">
        <v>819</v>
      </c>
      <c r="J145" s="9">
        <v>25</v>
      </c>
      <c r="K145" s="9">
        <v>0</v>
      </c>
      <c r="L145" s="9">
        <v>11</v>
      </c>
      <c r="M145" s="9">
        <v>88</v>
      </c>
      <c r="N145" s="9">
        <v>82</v>
      </c>
      <c r="O145" s="9">
        <v>102</v>
      </c>
      <c r="P145" s="9">
        <v>128</v>
      </c>
      <c r="Q145" s="9">
        <v>141</v>
      </c>
      <c r="R145" s="9">
        <v>115</v>
      </c>
      <c r="S145" s="9">
        <v>111</v>
      </c>
      <c r="T145" s="9">
        <v>45</v>
      </c>
      <c r="U145" s="9">
        <v>18</v>
      </c>
      <c r="V145" s="9">
        <v>3</v>
      </c>
      <c r="W145" s="9">
        <v>0</v>
      </c>
      <c r="X145" s="9">
        <v>829</v>
      </c>
      <c r="Y145" s="9">
        <v>14</v>
      </c>
      <c r="Z145" s="9">
        <v>1</v>
      </c>
      <c r="AA145" s="9">
        <v>226</v>
      </c>
      <c r="AB145" s="9">
        <v>196</v>
      </c>
      <c r="AC145" s="9">
        <v>218</v>
      </c>
      <c r="AD145" s="9">
        <v>204</v>
      </c>
      <c r="AE145" s="9">
        <v>0</v>
      </c>
      <c r="AF145" s="9">
        <v>500</v>
      </c>
      <c r="AG145" s="9">
        <v>275</v>
      </c>
      <c r="AH145" s="9">
        <v>69</v>
      </c>
      <c r="AI145" s="9">
        <v>0</v>
      </c>
      <c r="AJ145" s="9">
        <v>739</v>
      </c>
      <c r="AK145" s="9">
        <v>65</v>
      </c>
      <c r="AL145" s="9">
        <v>40</v>
      </c>
      <c r="AM145" s="9">
        <v>0</v>
      </c>
      <c r="AN145" s="9">
        <v>799</v>
      </c>
      <c r="AO145" s="9">
        <v>34</v>
      </c>
      <c r="AP145" s="9">
        <v>11</v>
      </c>
      <c r="AQ145" s="9">
        <v>0</v>
      </c>
      <c r="AR145" s="9">
        <v>578</v>
      </c>
      <c r="AS145" s="9">
        <v>266</v>
      </c>
      <c r="AT145" s="10">
        <v>0</v>
      </c>
    </row>
    <row r="146" spans="1:46" ht="42.75" x14ac:dyDescent="0.25">
      <c r="A146" s="26" t="str">
        <f t="shared" si="4"/>
        <v>2009Registered nursesPrince Edward IslandCommunity health</v>
      </c>
      <c r="B146" s="24">
        <v>2009</v>
      </c>
      <c r="C146" s="9" t="s">
        <v>7</v>
      </c>
      <c r="D146" s="9" t="s">
        <v>163</v>
      </c>
      <c r="E146" s="9" t="str">
        <f t="shared" si="5"/>
        <v>Prince Edward Island</v>
      </c>
      <c r="F146" s="9" t="s">
        <v>182</v>
      </c>
      <c r="G146" s="9" t="s">
        <v>11</v>
      </c>
      <c r="H146" s="9">
        <v>190</v>
      </c>
      <c r="I146" s="9">
        <v>189</v>
      </c>
      <c r="J146" s="9">
        <v>1</v>
      </c>
      <c r="K146" s="9">
        <v>0</v>
      </c>
      <c r="L146" s="9">
        <v>0</v>
      </c>
      <c r="M146" s="9">
        <v>1</v>
      </c>
      <c r="N146" s="9">
        <v>9</v>
      </c>
      <c r="O146" s="9">
        <v>21</v>
      </c>
      <c r="P146" s="9">
        <v>25</v>
      </c>
      <c r="Q146" s="9">
        <v>34</v>
      </c>
      <c r="R146" s="9">
        <v>30</v>
      </c>
      <c r="S146" s="9">
        <v>37</v>
      </c>
      <c r="T146" s="9">
        <v>23</v>
      </c>
      <c r="U146" s="9">
        <v>8</v>
      </c>
      <c r="V146" s="9">
        <v>2</v>
      </c>
      <c r="W146" s="9">
        <v>0</v>
      </c>
      <c r="X146" s="9">
        <v>187</v>
      </c>
      <c r="Y146" s="9">
        <v>3</v>
      </c>
      <c r="Z146" s="9">
        <v>0</v>
      </c>
      <c r="AA146" s="9">
        <v>8</v>
      </c>
      <c r="AB146" s="9">
        <v>45</v>
      </c>
      <c r="AC146" s="9">
        <v>58</v>
      </c>
      <c r="AD146" s="9">
        <v>79</v>
      </c>
      <c r="AE146" s="9">
        <v>0</v>
      </c>
      <c r="AF146" s="9">
        <v>89</v>
      </c>
      <c r="AG146" s="9">
        <v>83</v>
      </c>
      <c r="AH146" s="9">
        <v>18</v>
      </c>
      <c r="AI146" s="9">
        <v>0</v>
      </c>
      <c r="AJ146" s="9">
        <v>157</v>
      </c>
      <c r="AK146" s="9">
        <v>12</v>
      </c>
      <c r="AL146" s="9">
        <v>21</v>
      </c>
      <c r="AM146" s="9">
        <v>0</v>
      </c>
      <c r="AN146" s="9">
        <v>176</v>
      </c>
      <c r="AO146" s="9">
        <v>4</v>
      </c>
      <c r="AP146" s="9">
        <v>10</v>
      </c>
      <c r="AQ146" s="9">
        <v>0</v>
      </c>
      <c r="AR146" s="9">
        <v>108</v>
      </c>
      <c r="AS146" s="9">
        <v>82</v>
      </c>
      <c r="AT146" s="10">
        <v>0</v>
      </c>
    </row>
    <row r="147" spans="1:46" ht="57" x14ac:dyDescent="0.25">
      <c r="A147" s="26" t="str">
        <f t="shared" si="4"/>
        <v>2009Registered nursesPrince Edward IslandNursing home/long-term care</v>
      </c>
      <c r="B147" s="24">
        <v>2009</v>
      </c>
      <c r="C147" s="9" t="s">
        <v>7</v>
      </c>
      <c r="D147" s="9" t="s">
        <v>163</v>
      </c>
      <c r="E147" s="9" t="str">
        <f t="shared" si="5"/>
        <v>Prince Edward Island</v>
      </c>
      <c r="F147" s="9" t="s">
        <v>181</v>
      </c>
      <c r="G147" s="9" t="s">
        <v>12</v>
      </c>
      <c r="H147" s="9">
        <v>212</v>
      </c>
      <c r="I147" s="9">
        <v>206</v>
      </c>
      <c r="J147" s="9">
        <v>6</v>
      </c>
      <c r="K147" s="9">
        <v>0</v>
      </c>
      <c r="L147" s="9">
        <v>0</v>
      </c>
      <c r="M147" s="9">
        <v>3</v>
      </c>
      <c r="N147" s="9">
        <v>4</v>
      </c>
      <c r="O147" s="9">
        <v>13</v>
      </c>
      <c r="P147" s="9">
        <v>24</v>
      </c>
      <c r="Q147" s="9">
        <v>31</v>
      </c>
      <c r="R147" s="9">
        <v>22</v>
      </c>
      <c r="S147" s="9">
        <v>48</v>
      </c>
      <c r="T147" s="9">
        <v>42</v>
      </c>
      <c r="U147" s="9">
        <v>17</v>
      </c>
      <c r="V147" s="9">
        <v>8</v>
      </c>
      <c r="W147" s="9">
        <v>0</v>
      </c>
      <c r="X147" s="9">
        <v>207</v>
      </c>
      <c r="Y147" s="9">
        <v>5</v>
      </c>
      <c r="Z147" s="9">
        <v>0</v>
      </c>
      <c r="AA147" s="9">
        <v>9</v>
      </c>
      <c r="AB147" s="9">
        <v>42</v>
      </c>
      <c r="AC147" s="9">
        <v>52</v>
      </c>
      <c r="AD147" s="9">
        <v>109</v>
      </c>
      <c r="AE147" s="9">
        <v>0</v>
      </c>
      <c r="AF147" s="9">
        <v>72</v>
      </c>
      <c r="AG147" s="9">
        <v>107</v>
      </c>
      <c r="AH147" s="9">
        <v>33</v>
      </c>
      <c r="AI147" s="9">
        <v>0</v>
      </c>
      <c r="AJ147" s="9">
        <v>124</v>
      </c>
      <c r="AK147" s="9">
        <v>67</v>
      </c>
      <c r="AL147" s="9">
        <v>21</v>
      </c>
      <c r="AM147" s="9">
        <v>0</v>
      </c>
      <c r="AN147" s="9">
        <v>203</v>
      </c>
      <c r="AO147" s="9">
        <v>9</v>
      </c>
      <c r="AP147" s="9">
        <v>0</v>
      </c>
      <c r="AQ147" s="9">
        <v>0</v>
      </c>
      <c r="AR147" s="9">
        <v>143</v>
      </c>
      <c r="AS147" s="9">
        <v>69</v>
      </c>
      <c r="AT147" s="10">
        <v>0</v>
      </c>
    </row>
    <row r="148" spans="1:46" ht="42.75" x14ac:dyDescent="0.25">
      <c r="A148" s="26" t="str">
        <f t="shared" si="4"/>
        <v>2009Registered nursesPrince Edward IslandOther places of work</v>
      </c>
      <c r="B148" s="24">
        <v>2009</v>
      </c>
      <c r="C148" s="9" t="s">
        <v>7</v>
      </c>
      <c r="D148" s="9" t="s">
        <v>163</v>
      </c>
      <c r="E148" s="9" t="str">
        <f t="shared" si="5"/>
        <v>Prince Edward Island</v>
      </c>
      <c r="F148" s="9" t="s">
        <v>183</v>
      </c>
      <c r="G148" s="9" t="s">
        <v>13</v>
      </c>
      <c r="H148" s="9">
        <v>160</v>
      </c>
      <c r="I148" s="9">
        <v>158</v>
      </c>
      <c r="J148" s="9">
        <v>2</v>
      </c>
      <c r="K148" s="9">
        <v>0</v>
      </c>
      <c r="L148" s="9">
        <v>0</v>
      </c>
      <c r="M148" s="9">
        <v>1</v>
      </c>
      <c r="N148" s="9">
        <v>3</v>
      </c>
      <c r="O148" s="9">
        <v>19</v>
      </c>
      <c r="P148" s="9">
        <v>16</v>
      </c>
      <c r="Q148" s="9">
        <v>25</v>
      </c>
      <c r="R148" s="9">
        <v>34</v>
      </c>
      <c r="S148" s="9">
        <v>26</v>
      </c>
      <c r="T148" s="9">
        <v>26</v>
      </c>
      <c r="U148" s="9">
        <v>8</v>
      </c>
      <c r="V148" s="9">
        <v>2</v>
      </c>
      <c r="W148" s="9">
        <v>0</v>
      </c>
      <c r="X148" s="9">
        <v>155</v>
      </c>
      <c r="Y148" s="9">
        <v>4</v>
      </c>
      <c r="Z148" s="9">
        <v>1</v>
      </c>
      <c r="AA148" s="9">
        <v>8</v>
      </c>
      <c r="AB148" s="9">
        <v>30</v>
      </c>
      <c r="AC148" s="9">
        <v>48</v>
      </c>
      <c r="AD148" s="9">
        <v>74</v>
      </c>
      <c r="AE148" s="9">
        <v>0</v>
      </c>
      <c r="AF148" s="9">
        <v>86</v>
      </c>
      <c r="AG148" s="9">
        <v>60</v>
      </c>
      <c r="AH148" s="9">
        <v>14</v>
      </c>
      <c r="AI148" s="9">
        <v>0</v>
      </c>
      <c r="AJ148" s="9">
        <v>53</v>
      </c>
      <c r="AK148" s="9">
        <v>17</v>
      </c>
      <c r="AL148" s="9">
        <v>90</v>
      </c>
      <c r="AM148" s="9">
        <v>0</v>
      </c>
      <c r="AN148" s="9">
        <v>70</v>
      </c>
      <c r="AO148" s="9">
        <v>37</v>
      </c>
      <c r="AP148" s="9">
        <v>53</v>
      </c>
      <c r="AQ148" s="9">
        <v>0</v>
      </c>
      <c r="AR148" s="9">
        <v>135</v>
      </c>
      <c r="AS148" s="9">
        <v>25</v>
      </c>
      <c r="AT148" s="10">
        <v>0</v>
      </c>
    </row>
    <row r="149" spans="1:46" ht="42.75" x14ac:dyDescent="0.25">
      <c r="A149" s="26" t="str">
        <f t="shared" si="4"/>
        <v>2009Registered nursesNova ScotiaAll places of work</v>
      </c>
      <c r="B149" s="24">
        <v>2009</v>
      </c>
      <c r="C149" s="9" t="s">
        <v>7</v>
      </c>
      <c r="D149" s="9" t="s">
        <v>164</v>
      </c>
      <c r="E149" s="9" t="str">
        <f t="shared" si="5"/>
        <v>Nova Scotia</v>
      </c>
      <c r="F149" s="9" t="s">
        <v>179</v>
      </c>
      <c r="G149" s="9" t="s">
        <v>9</v>
      </c>
      <c r="H149" s="9">
        <v>8929</v>
      </c>
      <c r="I149" s="9">
        <v>8569</v>
      </c>
      <c r="J149" s="9">
        <v>360</v>
      </c>
      <c r="K149" s="9">
        <v>0</v>
      </c>
      <c r="L149" s="9">
        <v>143</v>
      </c>
      <c r="M149" s="9">
        <v>602</v>
      </c>
      <c r="N149" s="9">
        <v>605</v>
      </c>
      <c r="O149" s="9">
        <v>853</v>
      </c>
      <c r="P149" s="9">
        <v>1205</v>
      </c>
      <c r="Q149" s="9">
        <v>1644</v>
      </c>
      <c r="R149" s="9">
        <v>1627</v>
      </c>
      <c r="S149" s="9">
        <v>1277</v>
      </c>
      <c r="T149" s="9">
        <v>705</v>
      </c>
      <c r="U149" s="9">
        <v>219</v>
      </c>
      <c r="V149" s="9">
        <v>49</v>
      </c>
      <c r="W149" s="9">
        <v>0</v>
      </c>
      <c r="X149" s="9">
        <v>8694</v>
      </c>
      <c r="Y149" s="9">
        <v>235</v>
      </c>
      <c r="Z149" s="9">
        <v>0</v>
      </c>
      <c r="AA149" s="9">
        <v>1671</v>
      </c>
      <c r="AB149" s="9">
        <v>1784</v>
      </c>
      <c r="AC149" s="9">
        <v>2667</v>
      </c>
      <c r="AD149" s="9">
        <v>2807</v>
      </c>
      <c r="AE149" s="9">
        <v>0</v>
      </c>
      <c r="AF149" s="9">
        <v>5797</v>
      </c>
      <c r="AG149" s="9">
        <v>2216</v>
      </c>
      <c r="AH149" s="9">
        <v>916</v>
      </c>
      <c r="AI149" s="9">
        <v>0</v>
      </c>
      <c r="AJ149" s="9">
        <v>6818</v>
      </c>
      <c r="AK149" s="9">
        <v>989</v>
      </c>
      <c r="AL149" s="9">
        <v>1110</v>
      </c>
      <c r="AM149" s="9">
        <v>12</v>
      </c>
      <c r="AN149" s="9">
        <v>7457</v>
      </c>
      <c r="AO149" s="9">
        <v>545</v>
      </c>
      <c r="AP149" s="9">
        <v>551</v>
      </c>
      <c r="AQ149" s="9">
        <v>376</v>
      </c>
      <c r="AR149" s="9">
        <v>6776</v>
      </c>
      <c r="AS149" s="9">
        <v>2151</v>
      </c>
      <c r="AT149" s="10">
        <v>2</v>
      </c>
    </row>
    <row r="150" spans="1:46" ht="28.5" x14ac:dyDescent="0.25">
      <c r="A150" s="26" t="str">
        <f t="shared" si="4"/>
        <v>2009Registered nursesNova ScotiaHospital</v>
      </c>
      <c r="B150" s="24">
        <v>2009</v>
      </c>
      <c r="C150" s="9" t="s">
        <v>7</v>
      </c>
      <c r="D150" s="9" t="s">
        <v>164</v>
      </c>
      <c r="E150" s="9" t="str">
        <f t="shared" si="5"/>
        <v>Nova Scotia</v>
      </c>
      <c r="F150" s="9" t="s">
        <v>180</v>
      </c>
      <c r="G150" s="9" t="s">
        <v>10</v>
      </c>
      <c r="H150" s="9">
        <v>6003</v>
      </c>
      <c r="I150" s="9">
        <v>5719</v>
      </c>
      <c r="J150" s="9">
        <v>284</v>
      </c>
      <c r="K150" s="9">
        <v>0</v>
      </c>
      <c r="L150" s="9">
        <v>135</v>
      </c>
      <c r="M150" s="9">
        <v>536</v>
      </c>
      <c r="N150" s="9">
        <v>489</v>
      </c>
      <c r="O150" s="9">
        <v>575</v>
      </c>
      <c r="P150" s="9">
        <v>856</v>
      </c>
      <c r="Q150" s="9">
        <v>1087</v>
      </c>
      <c r="R150" s="9">
        <v>1085</v>
      </c>
      <c r="S150" s="9">
        <v>785</v>
      </c>
      <c r="T150" s="9">
        <v>352</v>
      </c>
      <c r="U150" s="9">
        <v>86</v>
      </c>
      <c r="V150" s="9">
        <v>17</v>
      </c>
      <c r="W150" s="9">
        <v>0</v>
      </c>
      <c r="X150" s="9">
        <v>5867</v>
      </c>
      <c r="Y150" s="9">
        <v>136</v>
      </c>
      <c r="Z150" s="9">
        <v>0</v>
      </c>
      <c r="AA150" s="9">
        <v>1417</v>
      </c>
      <c r="AB150" s="9">
        <v>1188</v>
      </c>
      <c r="AC150" s="9">
        <v>1754</v>
      </c>
      <c r="AD150" s="9">
        <v>1644</v>
      </c>
      <c r="AE150" s="9">
        <v>0</v>
      </c>
      <c r="AF150" s="9">
        <v>4001</v>
      </c>
      <c r="AG150" s="9">
        <v>1457</v>
      </c>
      <c r="AH150" s="9">
        <v>545</v>
      </c>
      <c r="AI150" s="9">
        <v>0</v>
      </c>
      <c r="AJ150" s="9">
        <v>5194</v>
      </c>
      <c r="AK150" s="9">
        <v>410</v>
      </c>
      <c r="AL150" s="9">
        <v>396</v>
      </c>
      <c r="AM150" s="9">
        <v>3</v>
      </c>
      <c r="AN150" s="9">
        <v>5239</v>
      </c>
      <c r="AO150" s="9">
        <v>212</v>
      </c>
      <c r="AP150" s="9">
        <v>205</v>
      </c>
      <c r="AQ150" s="9">
        <v>347</v>
      </c>
      <c r="AR150" s="9">
        <v>4814</v>
      </c>
      <c r="AS150" s="9">
        <v>1188</v>
      </c>
      <c r="AT150" s="10">
        <v>1</v>
      </c>
    </row>
    <row r="151" spans="1:46" ht="28.5" x14ac:dyDescent="0.25">
      <c r="A151" s="26" t="str">
        <f t="shared" si="4"/>
        <v>2009Registered nursesNova ScotiaCommunity health</v>
      </c>
      <c r="B151" s="24">
        <v>2009</v>
      </c>
      <c r="C151" s="9" t="s">
        <v>7</v>
      </c>
      <c r="D151" s="9" t="s">
        <v>164</v>
      </c>
      <c r="E151" s="9" t="str">
        <f t="shared" si="5"/>
        <v>Nova Scotia</v>
      </c>
      <c r="F151" s="9" t="s">
        <v>182</v>
      </c>
      <c r="G151" s="9" t="s">
        <v>11</v>
      </c>
      <c r="H151" s="9">
        <v>1071</v>
      </c>
      <c r="I151" s="9">
        <v>1047</v>
      </c>
      <c r="J151" s="9">
        <v>24</v>
      </c>
      <c r="K151" s="9">
        <v>0</v>
      </c>
      <c r="L151" s="9">
        <v>1</v>
      </c>
      <c r="M151" s="9">
        <v>30</v>
      </c>
      <c r="N151" s="9">
        <v>53</v>
      </c>
      <c r="O151" s="9">
        <v>119</v>
      </c>
      <c r="P151" s="9">
        <v>159</v>
      </c>
      <c r="Q151" s="9">
        <v>199</v>
      </c>
      <c r="R151" s="9">
        <v>200</v>
      </c>
      <c r="S151" s="9">
        <v>164</v>
      </c>
      <c r="T151" s="9">
        <v>109</v>
      </c>
      <c r="U151" s="9">
        <v>31</v>
      </c>
      <c r="V151" s="9">
        <v>6</v>
      </c>
      <c r="W151" s="9">
        <v>0</v>
      </c>
      <c r="X151" s="9">
        <v>1044</v>
      </c>
      <c r="Y151" s="9">
        <v>27</v>
      </c>
      <c r="Z151" s="9">
        <v>0</v>
      </c>
      <c r="AA151" s="9">
        <v>102</v>
      </c>
      <c r="AB151" s="9">
        <v>233</v>
      </c>
      <c r="AC151" s="9">
        <v>359</v>
      </c>
      <c r="AD151" s="9">
        <v>377</v>
      </c>
      <c r="AE151" s="9">
        <v>0</v>
      </c>
      <c r="AF151" s="9">
        <v>643</v>
      </c>
      <c r="AG151" s="9">
        <v>305</v>
      </c>
      <c r="AH151" s="9">
        <v>123</v>
      </c>
      <c r="AI151" s="9">
        <v>0</v>
      </c>
      <c r="AJ151" s="9">
        <v>738</v>
      </c>
      <c r="AK151" s="9">
        <v>165</v>
      </c>
      <c r="AL151" s="9">
        <v>168</v>
      </c>
      <c r="AM151" s="9">
        <v>0</v>
      </c>
      <c r="AN151" s="9">
        <v>948</v>
      </c>
      <c r="AO151" s="9">
        <v>64</v>
      </c>
      <c r="AP151" s="9">
        <v>48</v>
      </c>
      <c r="AQ151" s="9">
        <v>11</v>
      </c>
      <c r="AR151" s="9">
        <v>706</v>
      </c>
      <c r="AS151" s="9">
        <v>365</v>
      </c>
      <c r="AT151" s="10">
        <v>0</v>
      </c>
    </row>
    <row r="152" spans="1:46" ht="57" x14ac:dyDescent="0.25">
      <c r="A152" s="26" t="str">
        <f t="shared" si="4"/>
        <v>2009Registered nursesNova ScotiaNursing home/long-term care</v>
      </c>
      <c r="B152" s="24">
        <v>2009</v>
      </c>
      <c r="C152" s="9" t="s">
        <v>7</v>
      </c>
      <c r="D152" s="9" t="s">
        <v>164</v>
      </c>
      <c r="E152" s="9" t="str">
        <f t="shared" si="5"/>
        <v>Nova Scotia</v>
      </c>
      <c r="F152" s="9" t="s">
        <v>181</v>
      </c>
      <c r="G152" s="9" t="s">
        <v>12</v>
      </c>
      <c r="H152" s="9">
        <v>963</v>
      </c>
      <c r="I152" s="9">
        <v>944</v>
      </c>
      <c r="J152" s="9">
        <v>19</v>
      </c>
      <c r="K152" s="9">
        <v>0</v>
      </c>
      <c r="L152" s="9">
        <v>4</v>
      </c>
      <c r="M152" s="9">
        <v>19</v>
      </c>
      <c r="N152" s="9">
        <v>21</v>
      </c>
      <c r="O152" s="9">
        <v>96</v>
      </c>
      <c r="P152" s="9">
        <v>92</v>
      </c>
      <c r="Q152" s="9">
        <v>160</v>
      </c>
      <c r="R152" s="9">
        <v>172</v>
      </c>
      <c r="S152" s="9">
        <v>170</v>
      </c>
      <c r="T152" s="9">
        <v>148</v>
      </c>
      <c r="U152" s="9">
        <v>64</v>
      </c>
      <c r="V152" s="9">
        <v>17</v>
      </c>
      <c r="W152" s="9">
        <v>0</v>
      </c>
      <c r="X152" s="9">
        <v>919</v>
      </c>
      <c r="Y152" s="9">
        <v>44</v>
      </c>
      <c r="Z152" s="9">
        <v>0</v>
      </c>
      <c r="AA152" s="9">
        <v>69</v>
      </c>
      <c r="AB152" s="9">
        <v>216</v>
      </c>
      <c r="AC152" s="9">
        <v>244</v>
      </c>
      <c r="AD152" s="9">
        <v>434</v>
      </c>
      <c r="AE152" s="9">
        <v>0</v>
      </c>
      <c r="AF152" s="9">
        <v>505</v>
      </c>
      <c r="AG152" s="9">
        <v>319</v>
      </c>
      <c r="AH152" s="9">
        <v>139</v>
      </c>
      <c r="AI152" s="9">
        <v>0</v>
      </c>
      <c r="AJ152" s="9">
        <v>670</v>
      </c>
      <c r="AK152" s="9">
        <v>239</v>
      </c>
      <c r="AL152" s="9">
        <v>52</v>
      </c>
      <c r="AM152" s="9">
        <v>2</v>
      </c>
      <c r="AN152" s="9">
        <v>850</v>
      </c>
      <c r="AO152" s="9">
        <v>86</v>
      </c>
      <c r="AP152" s="9">
        <v>23</v>
      </c>
      <c r="AQ152" s="9">
        <v>4</v>
      </c>
      <c r="AR152" s="9">
        <v>586</v>
      </c>
      <c r="AS152" s="9">
        <v>377</v>
      </c>
      <c r="AT152" s="10">
        <v>0</v>
      </c>
    </row>
    <row r="153" spans="1:46" ht="42.75" x14ac:dyDescent="0.25">
      <c r="A153" s="26" t="str">
        <f t="shared" si="4"/>
        <v>2009Registered nursesNova ScotiaOther places of work</v>
      </c>
      <c r="B153" s="24">
        <v>2009</v>
      </c>
      <c r="C153" s="9" t="s">
        <v>7</v>
      </c>
      <c r="D153" s="9" t="s">
        <v>164</v>
      </c>
      <c r="E153" s="9" t="str">
        <f t="shared" si="5"/>
        <v>Nova Scotia</v>
      </c>
      <c r="F153" s="9" t="s">
        <v>183</v>
      </c>
      <c r="G153" s="9" t="s">
        <v>13</v>
      </c>
      <c r="H153" s="9">
        <v>891</v>
      </c>
      <c r="I153" s="9">
        <v>858</v>
      </c>
      <c r="J153" s="9">
        <v>33</v>
      </c>
      <c r="K153" s="9">
        <v>0</v>
      </c>
      <c r="L153" s="9">
        <v>3</v>
      </c>
      <c r="M153" s="9">
        <v>17</v>
      </c>
      <c r="N153" s="9">
        <v>42</v>
      </c>
      <c r="O153" s="9">
        <v>63</v>
      </c>
      <c r="P153" s="9">
        <v>98</v>
      </c>
      <c r="Q153" s="9">
        <v>198</v>
      </c>
      <c r="R153" s="9">
        <v>170</v>
      </c>
      <c r="S153" s="9">
        <v>158</v>
      </c>
      <c r="T153" s="9">
        <v>96</v>
      </c>
      <c r="U153" s="9">
        <v>37</v>
      </c>
      <c r="V153" s="9">
        <v>9</v>
      </c>
      <c r="W153" s="9">
        <v>0</v>
      </c>
      <c r="X153" s="9">
        <v>863</v>
      </c>
      <c r="Y153" s="9">
        <v>28</v>
      </c>
      <c r="Z153" s="9">
        <v>0</v>
      </c>
      <c r="AA153" s="9">
        <v>83</v>
      </c>
      <c r="AB153" s="9">
        <v>147</v>
      </c>
      <c r="AC153" s="9">
        <v>310</v>
      </c>
      <c r="AD153" s="9">
        <v>351</v>
      </c>
      <c r="AE153" s="9">
        <v>0</v>
      </c>
      <c r="AF153" s="9">
        <v>648</v>
      </c>
      <c r="AG153" s="9">
        <v>134</v>
      </c>
      <c r="AH153" s="9">
        <v>109</v>
      </c>
      <c r="AI153" s="9">
        <v>0</v>
      </c>
      <c r="AJ153" s="9">
        <v>216</v>
      </c>
      <c r="AK153" s="9">
        <v>175</v>
      </c>
      <c r="AL153" s="9">
        <v>493</v>
      </c>
      <c r="AM153" s="9">
        <v>7</v>
      </c>
      <c r="AN153" s="9">
        <v>420</v>
      </c>
      <c r="AO153" s="9">
        <v>183</v>
      </c>
      <c r="AP153" s="9">
        <v>274</v>
      </c>
      <c r="AQ153" s="9">
        <v>14</v>
      </c>
      <c r="AR153" s="9">
        <v>669</v>
      </c>
      <c r="AS153" s="9">
        <v>221</v>
      </c>
      <c r="AT153" s="10">
        <v>1</v>
      </c>
    </row>
    <row r="154" spans="1:46" ht="42.75" x14ac:dyDescent="0.25">
      <c r="A154" s="26" t="str">
        <f t="shared" si="4"/>
        <v>2009Registered nursesNova ScotiaUnknown places of work</v>
      </c>
      <c r="B154" s="24">
        <v>2009</v>
      </c>
      <c r="C154" s="9" t="s">
        <v>7</v>
      </c>
      <c r="D154" s="9" t="s">
        <v>164</v>
      </c>
      <c r="E154" s="9" t="str">
        <f t="shared" si="5"/>
        <v>Nova Scotia</v>
      </c>
      <c r="F154" s="9" t="s">
        <v>184</v>
      </c>
      <c r="G154" s="9" t="s">
        <v>49</v>
      </c>
      <c r="H154" s="9">
        <v>1</v>
      </c>
      <c r="I154" s="9">
        <v>1</v>
      </c>
      <c r="J154" s="9">
        <v>0</v>
      </c>
      <c r="K154" s="9">
        <v>0</v>
      </c>
      <c r="L154" s="9">
        <v>0</v>
      </c>
      <c r="M154" s="9">
        <v>0</v>
      </c>
      <c r="N154" s="9">
        <v>0</v>
      </c>
      <c r="O154" s="9">
        <v>0</v>
      </c>
      <c r="P154" s="9">
        <v>0</v>
      </c>
      <c r="Q154" s="9">
        <v>0</v>
      </c>
      <c r="R154" s="9">
        <v>0</v>
      </c>
      <c r="S154" s="9">
        <v>0</v>
      </c>
      <c r="T154" s="9">
        <v>0</v>
      </c>
      <c r="U154" s="9">
        <v>1</v>
      </c>
      <c r="V154" s="9">
        <v>0</v>
      </c>
      <c r="W154" s="9">
        <v>0</v>
      </c>
      <c r="X154" s="9">
        <v>1</v>
      </c>
      <c r="Y154" s="9">
        <v>0</v>
      </c>
      <c r="Z154" s="9">
        <v>0</v>
      </c>
      <c r="AA154" s="9">
        <v>0</v>
      </c>
      <c r="AB154" s="9">
        <v>0</v>
      </c>
      <c r="AC154" s="9">
        <v>0</v>
      </c>
      <c r="AD154" s="9">
        <v>1</v>
      </c>
      <c r="AE154" s="9">
        <v>0</v>
      </c>
      <c r="AF154" s="9">
        <v>0</v>
      </c>
      <c r="AG154" s="9">
        <v>1</v>
      </c>
      <c r="AH154" s="9">
        <v>0</v>
      </c>
      <c r="AI154" s="9">
        <v>0</v>
      </c>
      <c r="AJ154" s="9">
        <v>0</v>
      </c>
      <c r="AK154" s="9">
        <v>0</v>
      </c>
      <c r="AL154" s="9">
        <v>1</v>
      </c>
      <c r="AM154" s="9">
        <v>0</v>
      </c>
      <c r="AN154" s="9">
        <v>0</v>
      </c>
      <c r="AO154" s="9">
        <v>0</v>
      </c>
      <c r="AP154" s="9">
        <v>1</v>
      </c>
      <c r="AQ154" s="9">
        <v>0</v>
      </c>
      <c r="AR154" s="9">
        <v>1</v>
      </c>
      <c r="AS154" s="9">
        <v>0</v>
      </c>
      <c r="AT154" s="10">
        <v>0</v>
      </c>
    </row>
    <row r="155" spans="1:46" ht="42.75" x14ac:dyDescent="0.25">
      <c r="A155" s="26" t="str">
        <f t="shared" si="4"/>
        <v>2009Registered nursesNew BrunswickAll places of work</v>
      </c>
      <c r="B155" s="24">
        <v>2009</v>
      </c>
      <c r="C155" s="9" t="s">
        <v>7</v>
      </c>
      <c r="D155" s="9" t="s">
        <v>165</v>
      </c>
      <c r="E155" s="9" t="str">
        <f t="shared" si="5"/>
        <v>New Brunswick</v>
      </c>
      <c r="F155" s="9" t="s">
        <v>179</v>
      </c>
      <c r="G155" s="9" t="s">
        <v>9</v>
      </c>
      <c r="H155" s="9">
        <v>7866</v>
      </c>
      <c r="I155" s="9">
        <v>7513</v>
      </c>
      <c r="J155" s="9">
        <v>353</v>
      </c>
      <c r="K155" s="9">
        <v>0</v>
      </c>
      <c r="L155" s="9">
        <v>176</v>
      </c>
      <c r="M155" s="9">
        <v>668</v>
      </c>
      <c r="N155" s="9">
        <v>658</v>
      </c>
      <c r="O155" s="9">
        <v>854</v>
      </c>
      <c r="P155" s="9">
        <v>1260</v>
      </c>
      <c r="Q155" s="9">
        <v>1363</v>
      </c>
      <c r="R155" s="9">
        <v>1219</v>
      </c>
      <c r="S155" s="9">
        <v>1071</v>
      </c>
      <c r="T155" s="9">
        <v>462</v>
      </c>
      <c r="U155" s="9">
        <v>115</v>
      </c>
      <c r="V155" s="9">
        <v>20</v>
      </c>
      <c r="W155" s="9">
        <v>0</v>
      </c>
      <c r="X155" s="9">
        <v>7748</v>
      </c>
      <c r="Y155" s="9">
        <v>117</v>
      </c>
      <c r="Z155" s="9">
        <v>1</v>
      </c>
      <c r="AA155" s="9">
        <v>1700</v>
      </c>
      <c r="AB155" s="9">
        <v>2016</v>
      </c>
      <c r="AC155" s="9">
        <v>2217</v>
      </c>
      <c r="AD155" s="9">
        <v>1933</v>
      </c>
      <c r="AE155" s="9">
        <v>0</v>
      </c>
      <c r="AF155" s="9">
        <v>5127</v>
      </c>
      <c r="AG155" s="9">
        <v>2135</v>
      </c>
      <c r="AH155" s="9">
        <v>604</v>
      </c>
      <c r="AI155" s="9">
        <v>0</v>
      </c>
      <c r="AJ155" s="9">
        <v>6285</v>
      </c>
      <c r="AK155" s="9">
        <v>934</v>
      </c>
      <c r="AL155" s="9">
        <v>647</v>
      </c>
      <c r="AM155" s="9">
        <v>0</v>
      </c>
      <c r="AN155" s="9">
        <v>7039</v>
      </c>
      <c r="AO155" s="9">
        <v>465</v>
      </c>
      <c r="AP155" s="9">
        <v>362</v>
      </c>
      <c r="AQ155" s="9">
        <v>0</v>
      </c>
      <c r="AR155" s="9">
        <v>6250</v>
      </c>
      <c r="AS155" s="9">
        <v>1616</v>
      </c>
      <c r="AT155" s="10">
        <v>0</v>
      </c>
    </row>
    <row r="156" spans="1:46" ht="42.75" x14ac:dyDescent="0.25">
      <c r="A156" s="26" t="str">
        <f t="shared" si="4"/>
        <v>2009Registered nursesNew BrunswickHospital</v>
      </c>
      <c r="B156" s="24">
        <v>2009</v>
      </c>
      <c r="C156" s="9" t="s">
        <v>7</v>
      </c>
      <c r="D156" s="9" t="s">
        <v>165</v>
      </c>
      <c r="E156" s="9" t="str">
        <f t="shared" si="5"/>
        <v>New Brunswick</v>
      </c>
      <c r="F156" s="9" t="s">
        <v>180</v>
      </c>
      <c r="G156" s="9" t="s">
        <v>10</v>
      </c>
      <c r="H156" s="9">
        <v>5280</v>
      </c>
      <c r="I156" s="9">
        <v>5002</v>
      </c>
      <c r="J156" s="9">
        <v>278</v>
      </c>
      <c r="K156" s="9">
        <v>0</v>
      </c>
      <c r="L156" s="9">
        <v>170</v>
      </c>
      <c r="M156" s="9">
        <v>590</v>
      </c>
      <c r="N156" s="9">
        <v>517</v>
      </c>
      <c r="O156" s="9">
        <v>612</v>
      </c>
      <c r="P156" s="9">
        <v>882</v>
      </c>
      <c r="Q156" s="9">
        <v>901</v>
      </c>
      <c r="R156" s="9">
        <v>749</v>
      </c>
      <c r="S156" s="9">
        <v>623</v>
      </c>
      <c r="T156" s="9">
        <v>197</v>
      </c>
      <c r="U156" s="9">
        <v>36</v>
      </c>
      <c r="V156" s="9">
        <v>3</v>
      </c>
      <c r="W156" s="9">
        <v>0</v>
      </c>
      <c r="X156" s="9">
        <v>5198</v>
      </c>
      <c r="Y156" s="9">
        <v>82</v>
      </c>
      <c r="Z156" s="9">
        <v>0</v>
      </c>
      <c r="AA156" s="9">
        <v>1456</v>
      </c>
      <c r="AB156" s="9">
        <v>1373</v>
      </c>
      <c r="AC156" s="9">
        <v>1446</v>
      </c>
      <c r="AD156" s="9">
        <v>1005</v>
      </c>
      <c r="AE156" s="9">
        <v>0</v>
      </c>
      <c r="AF156" s="9">
        <v>3608</v>
      </c>
      <c r="AG156" s="9">
        <v>1332</v>
      </c>
      <c r="AH156" s="9">
        <v>340</v>
      </c>
      <c r="AI156" s="9">
        <v>0</v>
      </c>
      <c r="AJ156" s="9">
        <v>4571</v>
      </c>
      <c r="AK156" s="9">
        <v>469</v>
      </c>
      <c r="AL156" s="9">
        <v>240</v>
      </c>
      <c r="AM156" s="9">
        <v>0</v>
      </c>
      <c r="AN156" s="9" t="s">
        <v>198</v>
      </c>
      <c r="AO156" s="9">
        <v>248</v>
      </c>
      <c r="AP156" s="9">
        <v>122</v>
      </c>
      <c r="AQ156" s="9">
        <v>0</v>
      </c>
      <c r="AR156" s="9">
        <v>4542</v>
      </c>
      <c r="AS156" s="9">
        <v>738</v>
      </c>
      <c r="AT156" s="10">
        <v>0</v>
      </c>
    </row>
    <row r="157" spans="1:46" ht="42.75" x14ac:dyDescent="0.25">
      <c r="A157" s="26" t="str">
        <f t="shared" si="4"/>
        <v>2009Registered nursesNew BrunswickCommunity health</v>
      </c>
      <c r="B157" s="24">
        <v>2009</v>
      </c>
      <c r="C157" s="9" t="s">
        <v>7</v>
      </c>
      <c r="D157" s="9" t="s">
        <v>165</v>
      </c>
      <c r="E157" s="9" t="str">
        <f t="shared" si="5"/>
        <v>New Brunswick</v>
      </c>
      <c r="F157" s="9" t="s">
        <v>182</v>
      </c>
      <c r="G157" s="9" t="s">
        <v>11</v>
      </c>
      <c r="H157" s="9">
        <v>1116</v>
      </c>
      <c r="I157" s="9">
        <v>1096</v>
      </c>
      <c r="J157" s="9">
        <v>20</v>
      </c>
      <c r="K157" s="9">
        <v>0</v>
      </c>
      <c r="L157" s="9">
        <v>2</v>
      </c>
      <c r="M157" s="9">
        <v>29</v>
      </c>
      <c r="N157" s="9">
        <v>56</v>
      </c>
      <c r="O157" s="9">
        <v>101</v>
      </c>
      <c r="P157" s="9">
        <v>192</v>
      </c>
      <c r="Q157" s="9">
        <v>226</v>
      </c>
      <c r="R157" s="9">
        <v>192</v>
      </c>
      <c r="S157" s="9">
        <v>204</v>
      </c>
      <c r="T157" s="9">
        <v>90</v>
      </c>
      <c r="U157" s="9">
        <v>24</v>
      </c>
      <c r="V157" s="9">
        <v>0</v>
      </c>
      <c r="W157" s="9">
        <v>0</v>
      </c>
      <c r="X157" s="9">
        <v>1103</v>
      </c>
      <c r="Y157" s="9">
        <v>13</v>
      </c>
      <c r="Z157" s="9">
        <v>0</v>
      </c>
      <c r="AA157" s="9">
        <v>83</v>
      </c>
      <c r="AB157" s="9">
        <v>271</v>
      </c>
      <c r="AC157" s="9">
        <v>381</v>
      </c>
      <c r="AD157" s="9">
        <v>381</v>
      </c>
      <c r="AE157" s="9">
        <v>0</v>
      </c>
      <c r="AF157" s="9">
        <v>646</v>
      </c>
      <c r="AG157" s="9">
        <v>364</v>
      </c>
      <c r="AH157" s="9">
        <v>106</v>
      </c>
      <c r="AI157" s="9">
        <v>0</v>
      </c>
      <c r="AJ157" s="9">
        <v>962</v>
      </c>
      <c r="AK157" s="9">
        <v>103</v>
      </c>
      <c r="AL157" s="9">
        <v>51</v>
      </c>
      <c r="AM157" s="9">
        <v>0</v>
      </c>
      <c r="AN157" s="9">
        <v>1057</v>
      </c>
      <c r="AO157" s="9">
        <v>49</v>
      </c>
      <c r="AP157" s="9">
        <v>10</v>
      </c>
      <c r="AQ157" s="9">
        <v>0</v>
      </c>
      <c r="AR157" s="9">
        <v>660</v>
      </c>
      <c r="AS157" s="9">
        <v>456</v>
      </c>
      <c r="AT157" s="10">
        <v>0</v>
      </c>
    </row>
    <row r="158" spans="1:46" ht="57" x14ac:dyDescent="0.25">
      <c r="A158" s="26" t="str">
        <f t="shared" si="4"/>
        <v>2009Registered nursesNew BrunswickNursing home/long-term care</v>
      </c>
      <c r="B158" s="24">
        <v>2009</v>
      </c>
      <c r="C158" s="9" t="s">
        <v>7</v>
      </c>
      <c r="D158" s="9" t="s">
        <v>165</v>
      </c>
      <c r="E158" s="9" t="str">
        <f t="shared" si="5"/>
        <v>New Brunswick</v>
      </c>
      <c r="F158" s="9" t="s">
        <v>181</v>
      </c>
      <c r="G158" s="9" t="s">
        <v>12</v>
      </c>
      <c r="H158" s="9">
        <v>790</v>
      </c>
      <c r="I158" s="9">
        <v>766</v>
      </c>
      <c r="J158" s="9">
        <v>24</v>
      </c>
      <c r="K158" s="9">
        <v>0</v>
      </c>
      <c r="L158" s="9">
        <v>3</v>
      </c>
      <c r="M158" s="9">
        <v>20</v>
      </c>
      <c r="N158" s="9">
        <v>31</v>
      </c>
      <c r="O158" s="9">
        <v>72</v>
      </c>
      <c r="P158" s="9">
        <v>89</v>
      </c>
      <c r="Q158" s="9">
        <v>136</v>
      </c>
      <c r="R158" s="9">
        <v>158</v>
      </c>
      <c r="S158" s="9">
        <v>143</v>
      </c>
      <c r="T158" s="9">
        <v>106</v>
      </c>
      <c r="U158" s="9">
        <v>26</v>
      </c>
      <c r="V158" s="9">
        <v>6</v>
      </c>
      <c r="W158" s="9">
        <v>0</v>
      </c>
      <c r="X158" s="9">
        <v>777</v>
      </c>
      <c r="Y158" s="9">
        <v>13</v>
      </c>
      <c r="Z158" s="9">
        <v>0</v>
      </c>
      <c r="AA158" s="9">
        <v>70</v>
      </c>
      <c r="AB158" s="9">
        <v>202</v>
      </c>
      <c r="AC158" s="9">
        <v>206</v>
      </c>
      <c r="AD158" s="9">
        <v>312</v>
      </c>
      <c r="AE158" s="9">
        <v>0</v>
      </c>
      <c r="AF158" s="9">
        <v>394</v>
      </c>
      <c r="AG158" s="9">
        <v>287</v>
      </c>
      <c r="AH158" s="9">
        <v>109</v>
      </c>
      <c r="AI158" s="9">
        <v>0</v>
      </c>
      <c r="AJ158" s="9">
        <v>510</v>
      </c>
      <c r="AK158" s="9">
        <v>272</v>
      </c>
      <c r="AL158" s="9">
        <v>8</v>
      </c>
      <c r="AM158" s="9">
        <v>0</v>
      </c>
      <c r="AN158" s="9">
        <v>683</v>
      </c>
      <c r="AO158" s="9">
        <v>105</v>
      </c>
      <c r="AP158" s="9">
        <v>2</v>
      </c>
      <c r="AQ158" s="9">
        <v>0</v>
      </c>
      <c r="AR158" s="9">
        <v>435</v>
      </c>
      <c r="AS158" s="9">
        <v>355</v>
      </c>
      <c r="AT158" s="10">
        <v>0</v>
      </c>
    </row>
    <row r="159" spans="1:46" ht="42.75" x14ac:dyDescent="0.25">
      <c r="A159" s="26" t="str">
        <f t="shared" si="4"/>
        <v>2009Registered nursesNew BrunswickOther places of work</v>
      </c>
      <c r="B159" s="24">
        <v>2009</v>
      </c>
      <c r="C159" s="9" t="s">
        <v>7</v>
      </c>
      <c r="D159" s="9" t="s">
        <v>165</v>
      </c>
      <c r="E159" s="9" t="str">
        <f t="shared" si="5"/>
        <v>New Brunswick</v>
      </c>
      <c r="F159" s="9" t="s">
        <v>183</v>
      </c>
      <c r="G159" s="9" t="s">
        <v>13</v>
      </c>
      <c r="H159" s="9">
        <v>680</v>
      </c>
      <c r="I159" s="9">
        <v>649</v>
      </c>
      <c r="J159" s="9">
        <v>31</v>
      </c>
      <c r="K159" s="9">
        <v>0</v>
      </c>
      <c r="L159" s="9">
        <v>1</v>
      </c>
      <c r="M159" s="9">
        <v>29</v>
      </c>
      <c r="N159" s="9">
        <v>54</v>
      </c>
      <c r="O159" s="9">
        <v>69</v>
      </c>
      <c r="P159" s="9">
        <v>97</v>
      </c>
      <c r="Q159" s="9">
        <v>100</v>
      </c>
      <c r="R159" s="9">
        <v>120</v>
      </c>
      <c r="S159" s="9">
        <v>101</v>
      </c>
      <c r="T159" s="9">
        <v>69</v>
      </c>
      <c r="U159" s="9">
        <v>29</v>
      </c>
      <c r="V159" s="9">
        <v>11</v>
      </c>
      <c r="W159" s="9">
        <v>0</v>
      </c>
      <c r="X159" s="9">
        <v>670</v>
      </c>
      <c r="Y159" s="9">
        <v>9</v>
      </c>
      <c r="Z159" s="9">
        <v>1</v>
      </c>
      <c r="AA159" s="9">
        <v>91</v>
      </c>
      <c r="AB159" s="9">
        <v>170</v>
      </c>
      <c r="AC159" s="9">
        <v>184</v>
      </c>
      <c r="AD159" s="9">
        <v>235</v>
      </c>
      <c r="AE159" s="9">
        <v>0</v>
      </c>
      <c r="AF159" s="9">
        <v>479</v>
      </c>
      <c r="AG159" s="9">
        <v>152</v>
      </c>
      <c r="AH159" s="9">
        <v>49</v>
      </c>
      <c r="AI159" s="9">
        <v>0</v>
      </c>
      <c r="AJ159" s="9">
        <v>242</v>
      </c>
      <c r="AK159" s="9">
        <v>90</v>
      </c>
      <c r="AL159" s="9">
        <v>348</v>
      </c>
      <c r="AM159" s="9">
        <v>0</v>
      </c>
      <c r="AN159" s="9">
        <v>389</v>
      </c>
      <c r="AO159" s="9">
        <v>63</v>
      </c>
      <c r="AP159" s="9">
        <v>228</v>
      </c>
      <c r="AQ159" s="9">
        <v>0</v>
      </c>
      <c r="AR159" s="9">
        <v>613</v>
      </c>
      <c r="AS159" s="9">
        <v>67</v>
      </c>
      <c r="AT159" s="10">
        <v>0</v>
      </c>
    </row>
    <row r="160" spans="1:46" ht="42.75" x14ac:dyDescent="0.25">
      <c r="A160" s="26" t="str">
        <f t="shared" si="4"/>
        <v>2009Registered nursesQuebecAll places of work</v>
      </c>
      <c r="B160" s="24">
        <v>2009</v>
      </c>
      <c r="C160" s="9" t="s">
        <v>7</v>
      </c>
      <c r="D160" s="9" t="s">
        <v>166</v>
      </c>
      <c r="E160" s="9" t="str">
        <f t="shared" si="5"/>
        <v>Quebec</v>
      </c>
      <c r="F160" s="9" t="s">
        <v>179</v>
      </c>
      <c r="G160" s="9" t="s">
        <v>9</v>
      </c>
      <c r="H160" s="9">
        <v>66055</v>
      </c>
      <c r="I160" s="9">
        <v>59678</v>
      </c>
      <c r="J160" s="9">
        <v>6377</v>
      </c>
      <c r="K160" s="9">
        <v>0</v>
      </c>
      <c r="L160" s="9">
        <v>2853</v>
      </c>
      <c r="M160" s="9">
        <v>7628</v>
      </c>
      <c r="N160" s="9">
        <v>7386</v>
      </c>
      <c r="O160" s="9">
        <v>7170</v>
      </c>
      <c r="P160" s="9">
        <v>8367</v>
      </c>
      <c r="Q160" s="9">
        <v>9273</v>
      </c>
      <c r="R160" s="9">
        <v>10664</v>
      </c>
      <c r="S160" s="9">
        <v>8272</v>
      </c>
      <c r="T160" s="9">
        <v>3131</v>
      </c>
      <c r="U160" s="9">
        <v>984</v>
      </c>
      <c r="V160" s="9">
        <v>327</v>
      </c>
      <c r="W160" s="9">
        <v>0</v>
      </c>
      <c r="X160" s="9">
        <v>64371</v>
      </c>
      <c r="Y160" s="9">
        <v>1683</v>
      </c>
      <c r="Z160" s="9">
        <v>1</v>
      </c>
      <c r="AA160" s="9">
        <v>19649</v>
      </c>
      <c r="AB160" s="9">
        <v>16190</v>
      </c>
      <c r="AC160" s="9">
        <v>15470</v>
      </c>
      <c r="AD160" s="9">
        <v>14746</v>
      </c>
      <c r="AE160" s="9">
        <v>0</v>
      </c>
      <c r="AF160" s="9">
        <v>37458</v>
      </c>
      <c r="AG160" s="9">
        <v>21403</v>
      </c>
      <c r="AH160" s="9">
        <v>7022</v>
      </c>
      <c r="AI160" s="9">
        <v>172</v>
      </c>
      <c r="AJ160" s="9">
        <v>52847</v>
      </c>
      <c r="AK160" s="9">
        <v>3954</v>
      </c>
      <c r="AL160" s="9">
        <v>8857</v>
      </c>
      <c r="AM160" s="9">
        <v>397</v>
      </c>
      <c r="AN160" s="9">
        <v>56391</v>
      </c>
      <c r="AO160" s="9">
        <v>5224</v>
      </c>
      <c r="AP160" s="9">
        <v>3339</v>
      </c>
      <c r="AQ160" s="9">
        <v>1101</v>
      </c>
      <c r="AR160" s="9">
        <v>58975</v>
      </c>
      <c r="AS160" s="9">
        <v>7080</v>
      </c>
      <c r="AT160" s="10">
        <v>0</v>
      </c>
    </row>
    <row r="161" spans="1:46" ht="28.5" x14ac:dyDescent="0.25">
      <c r="A161" s="26" t="str">
        <f t="shared" si="4"/>
        <v>2009Registered nursesQuebecHospital</v>
      </c>
      <c r="B161" s="24">
        <v>2009</v>
      </c>
      <c r="C161" s="9" t="s">
        <v>7</v>
      </c>
      <c r="D161" s="9" t="s">
        <v>166</v>
      </c>
      <c r="E161" s="9" t="str">
        <f t="shared" si="5"/>
        <v>Quebec</v>
      </c>
      <c r="F161" s="9" t="s">
        <v>180</v>
      </c>
      <c r="G161" s="9" t="s">
        <v>10</v>
      </c>
      <c r="H161" s="9">
        <v>38040</v>
      </c>
      <c r="I161" s="9">
        <v>34159</v>
      </c>
      <c r="J161" s="9">
        <v>3881</v>
      </c>
      <c r="K161" s="9">
        <v>0</v>
      </c>
      <c r="L161" s="9">
        <v>2199</v>
      </c>
      <c r="M161" s="9">
        <v>5361</v>
      </c>
      <c r="N161" s="9">
        <v>4712</v>
      </c>
      <c r="O161" s="9">
        <v>3966</v>
      </c>
      <c r="P161" s="9">
        <v>4808</v>
      </c>
      <c r="Q161" s="9">
        <v>5174</v>
      </c>
      <c r="R161" s="9">
        <v>6128</v>
      </c>
      <c r="S161" s="9">
        <v>4383</v>
      </c>
      <c r="T161" s="9">
        <v>1058</v>
      </c>
      <c r="U161" s="9">
        <v>204</v>
      </c>
      <c r="V161" s="9">
        <v>47</v>
      </c>
      <c r="W161" s="9">
        <v>0</v>
      </c>
      <c r="X161" s="9">
        <v>36983</v>
      </c>
      <c r="Y161" s="9">
        <v>1056</v>
      </c>
      <c r="Z161" s="9">
        <v>1</v>
      </c>
      <c r="AA161" s="9">
        <v>13529</v>
      </c>
      <c r="AB161" s="9">
        <v>8784</v>
      </c>
      <c r="AC161" s="9">
        <v>8589</v>
      </c>
      <c r="AD161" s="9">
        <v>7138</v>
      </c>
      <c r="AE161" s="9">
        <v>0</v>
      </c>
      <c r="AF161" s="9">
        <v>22399</v>
      </c>
      <c r="AG161" s="9">
        <v>13065</v>
      </c>
      <c r="AH161" s="9">
        <v>2521</v>
      </c>
      <c r="AI161" s="9">
        <v>55</v>
      </c>
      <c r="AJ161" s="9">
        <v>33563</v>
      </c>
      <c r="AK161" s="9">
        <v>1590</v>
      </c>
      <c r="AL161" s="9">
        <v>2712</v>
      </c>
      <c r="AM161" s="9">
        <v>175</v>
      </c>
      <c r="AN161" s="9">
        <v>34991</v>
      </c>
      <c r="AO161" s="9">
        <v>1977</v>
      </c>
      <c r="AP161" s="9">
        <v>553</v>
      </c>
      <c r="AQ161" s="9">
        <v>519</v>
      </c>
      <c r="AR161" s="9">
        <v>35831</v>
      </c>
      <c r="AS161" s="9">
        <v>2209</v>
      </c>
      <c r="AT161" s="10">
        <v>0</v>
      </c>
    </row>
    <row r="162" spans="1:46" ht="28.5" x14ac:dyDescent="0.25">
      <c r="A162" s="26" t="str">
        <f t="shared" si="4"/>
        <v>2009Registered nursesQuebecCommunity health</v>
      </c>
      <c r="B162" s="24">
        <v>2009</v>
      </c>
      <c r="C162" s="9" t="s">
        <v>7</v>
      </c>
      <c r="D162" s="9" t="s">
        <v>166</v>
      </c>
      <c r="E162" s="9" t="str">
        <f t="shared" si="5"/>
        <v>Quebec</v>
      </c>
      <c r="F162" s="9" t="s">
        <v>182</v>
      </c>
      <c r="G162" s="9" t="s">
        <v>11</v>
      </c>
      <c r="H162" s="9">
        <v>8027</v>
      </c>
      <c r="I162" s="9">
        <v>7541</v>
      </c>
      <c r="J162" s="9">
        <v>486</v>
      </c>
      <c r="K162" s="9">
        <v>0</v>
      </c>
      <c r="L162" s="9">
        <v>91</v>
      </c>
      <c r="M162" s="9">
        <v>588</v>
      </c>
      <c r="N162" s="9">
        <v>864</v>
      </c>
      <c r="O162" s="9">
        <v>1017</v>
      </c>
      <c r="P162" s="9">
        <v>1049</v>
      </c>
      <c r="Q162" s="9">
        <v>1180</v>
      </c>
      <c r="R162" s="9">
        <v>1262</v>
      </c>
      <c r="S162" s="9">
        <v>1173</v>
      </c>
      <c r="T162" s="9">
        <v>563</v>
      </c>
      <c r="U162" s="9">
        <v>199</v>
      </c>
      <c r="V162" s="9">
        <v>41</v>
      </c>
      <c r="W162" s="9">
        <v>0</v>
      </c>
      <c r="X162" s="9">
        <v>7896</v>
      </c>
      <c r="Y162" s="9">
        <v>131</v>
      </c>
      <c r="Z162" s="9">
        <v>0</v>
      </c>
      <c r="AA162" s="9">
        <v>1477</v>
      </c>
      <c r="AB162" s="9">
        <v>2272</v>
      </c>
      <c r="AC162" s="9">
        <v>1990</v>
      </c>
      <c r="AD162" s="9">
        <v>2288</v>
      </c>
      <c r="AE162" s="9">
        <v>0</v>
      </c>
      <c r="AF162" s="9">
        <v>4717</v>
      </c>
      <c r="AG162" s="9">
        <v>2160</v>
      </c>
      <c r="AH162" s="9">
        <v>1131</v>
      </c>
      <c r="AI162" s="9">
        <v>19</v>
      </c>
      <c r="AJ162" s="9">
        <v>6657</v>
      </c>
      <c r="AK162" s="9">
        <v>370</v>
      </c>
      <c r="AL162" s="9">
        <v>956</v>
      </c>
      <c r="AM162" s="9">
        <v>44</v>
      </c>
      <c r="AN162" s="9">
        <v>7341</v>
      </c>
      <c r="AO162" s="9">
        <v>473</v>
      </c>
      <c r="AP162" s="9">
        <v>94</v>
      </c>
      <c r="AQ162" s="9">
        <v>119</v>
      </c>
      <c r="AR162" s="9">
        <v>6788</v>
      </c>
      <c r="AS162" s="9">
        <v>1239</v>
      </c>
      <c r="AT162" s="10">
        <v>0</v>
      </c>
    </row>
    <row r="163" spans="1:46" ht="57" x14ac:dyDescent="0.25">
      <c r="A163" s="26" t="str">
        <f t="shared" si="4"/>
        <v>2009Registered nursesQuebecNursing home/long-term care</v>
      </c>
      <c r="B163" s="24">
        <v>2009</v>
      </c>
      <c r="C163" s="9" t="s">
        <v>7</v>
      </c>
      <c r="D163" s="9" t="s">
        <v>166</v>
      </c>
      <c r="E163" s="9" t="str">
        <f t="shared" si="5"/>
        <v>Quebec</v>
      </c>
      <c r="F163" s="9" t="s">
        <v>181</v>
      </c>
      <c r="G163" s="9" t="s">
        <v>12</v>
      </c>
      <c r="H163" s="9">
        <v>8529</v>
      </c>
      <c r="I163" s="9">
        <v>7740</v>
      </c>
      <c r="J163" s="9">
        <v>789</v>
      </c>
      <c r="K163" s="9">
        <v>0</v>
      </c>
      <c r="L163" s="9">
        <v>180</v>
      </c>
      <c r="M163" s="9">
        <v>526</v>
      </c>
      <c r="N163" s="9">
        <v>560</v>
      </c>
      <c r="O163" s="9">
        <v>876</v>
      </c>
      <c r="P163" s="9">
        <v>1045</v>
      </c>
      <c r="Q163" s="9">
        <v>1437</v>
      </c>
      <c r="R163" s="9">
        <v>1841</v>
      </c>
      <c r="S163" s="9">
        <v>1349</v>
      </c>
      <c r="T163" s="9">
        <v>534</v>
      </c>
      <c r="U163" s="9">
        <v>154</v>
      </c>
      <c r="V163" s="9">
        <v>27</v>
      </c>
      <c r="W163" s="9">
        <v>0</v>
      </c>
      <c r="X163" s="9">
        <v>8248</v>
      </c>
      <c r="Y163" s="9">
        <v>281</v>
      </c>
      <c r="Z163" s="9">
        <v>0</v>
      </c>
      <c r="AA163" s="9">
        <v>1495</v>
      </c>
      <c r="AB163" s="9">
        <v>2309</v>
      </c>
      <c r="AC163" s="9">
        <v>2430</v>
      </c>
      <c r="AD163" s="9">
        <v>2295</v>
      </c>
      <c r="AE163" s="9">
        <v>0</v>
      </c>
      <c r="AF163" s="9">
        <v>4567</v>
      </c>
      <c r="AG163" s="9">
        <v>3179</v>
      </c>
      <c r="AH163" s="9">
        <v>765</v>
      </c>
      <c r="AI163" s="9">
        <v>18</v>
      </c>
      <c r="AJ163" s="9">
        <v>6709</v>
      </c>
      <c r="AK163" s="9">
        <v>1242</v>
      </c>
      <c r="AL163" s="9">
        <v>494</v>
      </c>
      <c r="AM163" s="9">
        <v>84</v>
      </c>
      <c r="AN163" s="9">
        <v>6994</v>
      </c>
      <c r="AO163" s="9">
        <v>1372</v>
      </c>
      <c r="AP163" s="9">
        <v>22</v>
      </c>
      <c r="AQ163" s="9">
        <v>141</v>
      </c>
      <c r="AR163" s="9">
        <v>6292</v>
      </c>
      <c r="AS163" s="9">
        <v>2237</v>
      </c>
      <c r="AT163" s="10">
        <v>0</v>
      </c>
    </row>
    <row r="164" spans="1:46" ht="42.75" x14ac:dyDescent="0.25">
      <c r="A164" s="26" t="str">
        <f t="shared" si="4"/>
        <v>2009Registered nursesQuebecOther places of work</v>
      </c>
      <c r="B164" s="24">
        <v>2009</v>
      </c>
      <c r="C164" s="9" t="s">
        <v>7</v>
      </c>
      <c r="D164" s="9" t="s">
        <v>166</v>
      </c>
      <c r="E164" s="9" t="str">
        <f t="shared" si="5"/>
        <v>Quebec</v>
      </c>
      <c r="F164" s="9" t="s">
        <v>183</v>
      </c>
      <c r="G164" s="9" t="s">
        <v>13</v>
      </c>
      <c r="H164" s="9">
        <v>11459</v>
      </c>
      <c r="I164" s="9">
        <v>10238</v>
      </c>
      <c r="J164" s="9">
        <v>1221</v>
      </c>
      <c r="K164" s="9">
        <v>0</v>
      </c>
      <c r="L164" s="9">
        <v>383</v>
      </c>
      <c r="M164" s="9">
        <v>1153</v>
      </c>
      <c r="N164" s="9">
        <v>1250</v>
      </c>
      <c r="O164" s="9">
        <v>1311</v>
      </c>
      <c r="P164" s="9">
        <v>1465</v>
      </c>
      <c r="Q164" s="9">
        <v>1482</v>
      </c>
      <c r="R164" s="9">
        <v>1433</v>
      </c>
      <c r="S164" s="9">
        <v>1367</v>
      </c>
      <c r="T164" s="9">
        <v>976</v>
      </c>
      <c r="U164" s="9">
        <v>427</v>
      </c>
      <c r="V164" s="9">
        <v>212</v>
      </c>
      <c r="W164" s="9">
        <v>0</v>
      </c>
      <c r="X164" s="9">
        <v>11244</v>
      </c>
      <c r="Y164" s="9">
        <v>215</v>
      </c>
      <c r="Z164" s="9">
        <v>0</v>
      </c>
      <c r="AA164" s="9">
        <v>3148</v>
      </c>
      <c r="AB164" s="9">
        <v>2825</v>
      </c>
      <c r="AC164" s="9">
        <v>2461</v>
      </c>
      <c r="AD164" s="9">
        <v>3025</v>
      </c>
      <c r="AE164" s="9">
        <v>0</v>
      </c>
      <c r="AF164" s="9">
        <v>5775</v>
      </c>
      <c r="AG164" s="9">
        <v>2999</v>
      </c>
      <c r="AH164" s="9">
        <v>2605</v>
      </c>
      <c r="AI164" s="9">
        <v>80</v>
      </c>
      <c r="AJ164" s="9">
        <v>5918</v>
      </c>
      <c r="AK164" s="9">
        <v>752</v>
      </c>
      <c r="AL164" s="9">
        <v>4695</v>
      </c>
      <c r="AM164" s="9">
        <v>94</v>
      </c>
      <c r="AN164" s="9">
        <v>7065</v>
      </c>
      <c r="AO164" s="9">
        <v>1402</v>
      </c>
      <c r="AP164" s="9">
        <v>2670</v>
      </c>
      <c r="AQ164" s="9">
        <v>322</v>
      </c>
      <c r="AR164" s="9">
        <v>10064</v>
      </c>
      <c r="AS164" s="9">
        <v>1395</v>
      </c>
      <c r="AT164" s="10">
        <v>0</v>
      </c>
    </row>
    <row r="165" spans="1:46" ht="42.75" x14ac:dyDescent="0.25">
      <c r="A165" s="26" t="str">
        <f t="shared" si="4"/>
        <v>2009Registered nursesOntarioAll places of work</v>
      </c>
      <c r="B165" s="24">
        <v>2009</v>
      </c>
      <c r="C165" s="9" t="s">
        <v>7</v>
      </c>
      <c r="D165" s="9" t="s">
        <v>172</v>
      </c>
      <c r="E165" s="9" t="str">
        <f t="shared" si="5"/>
        <v>Ontario</v>
      </c>
      <c r="F165" s="9" t="s">
        <v>179</v>
      </c>
      <c r="G165" s="9" t="s">
        <v>9</v>
      </c>
      <c r="H165" s="9">
        <v>94296</v>
      </c>
      <c r="I165" s="9">
        <v>89753</v>
      </c>
      <c r="J165" s="9">
        <v>4543</v>
      </c>
      <c r="K165" s="9">
        <v>0</v>
      </c>
      <c r="L165" s="9">
        <v>1667</v>
      </c>
      <c r="M165" s="9">
        <v>7107</v>
      </c>
      <c r="N165" s="9">
        <v>8298</v>
      </c>
      <c r="O165" s="9">
        <v>10735</v>
      </c>
      <c r="P165" s="9">
        <v>12241</v>
      </c>
      <c r="Q165" s="9">
        <v>14433</v>
      </c>
      <c r="R165" s="9">
        <v>13870</v>
      </c>
      <c r="S165" s="9">
        <v>14093</v>
      </c>
      <c r="T165" s="9">
        <v>8098</v>
      </c>
      <c r="U165" s="9">
        <v>3068</v>
      </c>
      <c r="V165" s="9">
        <v>686</v>
      </c>
      <c r="W165" s="9">
        <v>0</v>
      </c>
      <c r="X165" s="9">
        <v>82697</v>
      </c>
      <c r="Y165" s="9">
        <v>10850</v>
      </c>
      <c r="Z165" s="9">
        <v>749</v>
      </c>
      <c r="AA165" s="9">
        <v>20401</v>
      </c>
      <c r="AB165" s="9">
        <v>23248</v>
      </c>
      <c r="AC165" s="9">
        <v>22912</v>
      </c>
      <c r="AD165" s="9">
        <v>27700</v>
      </c>
      <c r="AE165" s="9">
        <v>35</v>
      </c>
      <c r="AF165" s="9">
        <v>61840</v>
      </c>
      <c r="AG165" s="9">
        <v>24795</v>
      </c>
      <c r="AH165" s="9">
        <v>7661</v>
      </c>
      <c r="AI165" s="9">
        <v>0</v>
      </c>
      <c r="AJ165" s="9">
        <v>71364</v>
      </c>
      <c r="AK165" s="9">
        <v>5612</v>
      </c>
      <c r="AL165" s="9">
        <v>16431</v>
      </c>
      <c r="AM165" s="9">
        <v>889</v>
      </c>
      <c r="AN165" s="9">
        <v>84285</v>
      </c>
      <c r="AO165" s="9">
        <v>6664</v>
      </c>
      <c r="AP165" s="9">
        <v>2195</v>
      </c>
      <c r="AQ165" s="9">
        <v>1152</v>
      </c>
      <c r="AR165" s="9">
        <v>88785</v>
      </c>
      <c r="AS165" s="9">
        <v>5511</v>
      </c>
      <c r="AT165" s="10">
        <v>0</v>
      </c>
    </row>
    <row r="166" spans="1:46" ht="28.5" x14ac:dyDescent="0.25">
      <c r="A166" s="26" t="str">
        <f t="shared" si="4"/>
        <v>2009Registered nursesOntarioHospital</v>
      </c>
      <c r="B166" s="24">
        <v>2009</v>
      </c>
      <c r="C166" s="9" t="s">
        <v>7</v>
      </c>
      <c r="D166" s="9" t="s">
        <v>172</v>
      </c>
      <c r="E166" s="9" t="str">
        <f t="shared" si="5"/>
        <v>Ontario</v>
      </c>
      <c r="F166" s="9" t="s">
        <v>180</v>
      </c>
      <c r="G166" s="9" t="s">
        <v>10</v>
      </c>
      <c r="H166" s="9">
        <v>60938</v>
      </c>
      <c r="I166" s="9">
        <v>57582</v>
      </c>
      <c r="J166" s="9">
        <v>3356</v>
      </c>
      <c r="K166" s="9">
        <v>0</v>
      </c>
      <c r="L166" s="9">
        <v>1548</v>
      </c>
      <c r="M166" s="9">
        <v>5812</v>
      </c>
      <c r="N166" s="9">
        <v>6124</v>
      </c>
      <c r="O166" s="9">
        <v>7051</v>
      </c>
      <c r="P166" s="9">
        <v>8317</v>
      </c>
      <c r="Q166" s="9">
        <v>9646</v>
      </c>
      <c r="R166" s="9">
        <v>8777</v>
      </c>
      <c r="S166" s="9">
        <v>8220</v>
      </c>
      <c r="T166" s="9">
        <v>4020</v>
      </c>
      <c r="U166" s="9">
        <v>1237</v>
      </c>
      <c r="V166" s="9">
        <v>186</v>
      </c>
      <c r="W166" s="9">
        <v>0</v>
      </c>
      <c r="X166" s="9">
        <v>53231</v>
      </c>
      <c r="Y166" s="9">
        <v>7299</v>
      </c>
      <c r="Z166" s="9">
        <v>408</v>
      </c>
      <c r="AA166" s="9">
        <v>15852</v>
      </c>
      <c r="AB166" s="9">
        <v>14934</v>
      </c>
      <c r="AC166" s="9">
        <v>15278</v>
      </c>
      <c r="AD166" s="9">
        <v>14852</v>
      </c>
      <c r="AE166" s="9">
        <v>22</v>
      </c>
      <c r="AF166" s="9">
        <v>41052</v>
      </c>
      <c r="AG166" s="9">
        <v>15510</v>
      </c>
      <c r="AH166" s="9">
        <v>4376</v>
      </c>
      <c r="AI166" s="9">
        <v>0</v>
      </c>
      <c r="AJ166" s="9">
        <v>52724</v>
      </c>
      <c r="AK166" s="9">
        <v>2302</v>
      </c>
      <c r="AL166" s="9">
        <v>5639</v>
      </c>
      <c r="AM166" s="9">
        <v>273</v>
      </c>
      <c r="AN166" s="9">
        <v>58398</v>
      </c>
      <c r="AO166" s="9">
        <v>1560</v>
      </c>
      <c r="AP166" s="9">
        <v>429</v>
      </c>
      <c r="AQ166" s="9">
        <v>551</v>
      </c>
      <c r="AR166" s="9">
        <v>58305</v>
      </c>
      <c r="AS166" s="9">
        <v>2633</v>
      </c>
      <c r="AT166" s="10">
        <v>0</v>
      </c>
    </row>
    <row r="167" spans="1:46" ht="28.5" x14ac:dyDescent="0.25">
      <c r="A167" s="26" t="str">
        <f t="shared" si="4"/>
        <v>2009Registered nursesOntarioCommunity health</v>
      </c>
      <c r="B167" s="24">
        <v>2009</v>
      </c>
      <c r="C167" s="9" t="s">
        <v>7</v>
      </c>
      <c r="D167" s="9" t="s">
        <v>172</v>
      </c>
      <c r="E167" s="9" t="str">
        <f t="shared" si="5"/>
        <v>Ontario</v>
      </c>
      <c r="F167" s="9" t="s">
        <v>182</v>
      </c>
      <c r="G167" s="9" t="s">
        <v>11</v>
      </c>
      <c r="H167" s="9">
        <v>17845</v>
      </c>
      <c r="I167" s="9">
        <v>17277</v>
      </c>
      <c r="J167" s="9">
        <v>568</v>
      </c>
      <c r="K167" s="9">
        <v>0</v>
      </c>
      <c r="L167" s="9">
        <v>80</v>
      </c>
      <c r="M167" s="9">
        <v>885</v>
      </c>
      <c r="N167" s="9">
        <v>1442</v>
      </c>
      <c r="O167" s="9">
        <v>2062</v>
      </c>
      <c r="P167" s="9">
        <v>2251</v>
      </c>
      <c r="Q167" s="9">
        <v>2603</v>
      </c>
      <c r="R167" s="9">
        <v>2604</v>
      </c>
      <c r="S167" s="9">
        <v>2940</v>
      </c>
      <c r="T167" s="9">
        <v>1934</v>
      </c>
      <c r="U167" s="9">
        <v>836</v>
      </c>
      <c r="V167" s="9">
        <v>208</v>
      </c>
      <c r="W167" s="9">
        <v>0</v>
      </c>
      <c r="X167" s="9">
        <v>16341</v>
      </c>
      <c r="Y167" s="9">
        <v>1373</v>
      </c>
      <c r="Z167" s="9">
        <v>131</v>
      </c>
      <c r="AA167" s="9">
        <v>2966</v>
      </c>
      <c r="AB167" s="9">
        <v>4459</v>
      </c>
      <c r="AC167" s="9">
        <v>4114</v>
      </c>
      <c r="AD167" s="9">
        <v>6300</v>
      </c>
      <c r="AE167" s="9">
        <v>6</v>
      </c>
      <c r="AF167" s="9">
        <v>11100</v>
      </c>
      <c r="AG167" s="9">
        <v>4792</v>
      </c>
      <c r="AH167" s="9">
        <v>1953</v>
      </c>
      <c r="AI167" s="9">
        <v>0</v>
      </c>
      <c r="AJ167" s="9">
        <v>10894</v>
      </c>
      <c r="AK167" s="9">
        <v>1280</v>
      </c>
      <c r="AL167" s="9">
        <v>5466</v>
      </c>
      <c r="AM167" s="9">
        <v>205</v>
      </c>
      <c r="AN167" s="9">
        <v>13906</v>
      </c>
      <c r="AO167" s="9">
        <v>3517</v>
      </c>
      <c r="AP167" s="9">
        <v>219</v>
      </c>
      <c r="AQ167" s="9">
        <v>203</v>
      </c>
      <c r="AR167" s="9">
        <v>16462</v>
      </c>
      <c r="AS167" s="9">
        <v>1383</v>
      </c>
      <c r="AT167" s="10">
        <v>0</v>
      </c>
    </row>
    <row r="168" spans="1:46" ht="57" x14ac:dyDescent="0.25">
      <c r="A168" s="26" t="str">
        <f t="shared" si="4"/>
        <v>2009Registered nursesOntarioNursing home/long-term care</v>
      </c>
      <c r="B168" s="24">
        <v>2009</v>
      </c>
      <c r="C168" s="9" t="s">
        <v>7</v>
      </c>
      <c r="D168" s="9" t="s">
        <v>172</v>
      </c>
      <c r="E168" s="9" t="str">
        <f t="shared" si="5"/>
        <v>Ontario</v>
      </c>
      <c r="F168" s="9" t="s">
        <v>181</v>
      </c>
      <c r="G168" s="9" t="s">
        <v>12</v>
      </c>
      <c r="H168" s="9">
        <v>7645</v>
      </c>
      <c r="I168" s="9">
        <v>7380</v>
      </c>
      <c r="J168" s="9">
        <v>265</v>
      </c>
      <c r="K168" s="9">
        <v>0</v>
      </c>
      <c r="L168" s="9">
        <v>26</v>
      </c>
      <c r="M168" s="9">
        <v>216</v>
      </c>
      <c r="N168" s="9">
        <v>378</v>
      </c>
      <c r="O168" s="9">
        <v>937</v>
      </c>
      <c r="P168" s="9">
        <v>856</v>
      </c>
      <c r="Q168" s="9">
        <v>958</v>
      </c>
      <c r="R168" s="9">
        <v>1232</v>
      </c>
      <c r="S168" s="9">
        <v>1416</v>
      </c>
      <c r="T168" s="9">
        <v>1053</v>
      </c>
      <c r="U168" s="9">
        <v>470</v>
      </c>
      <c r="V168" s="9">
        <v>103</v>
      </c>
      <c r="W168" s="9">
        <v>0</v>
      </c>
      <c r="X168" s="9">
        <v>5919</v>
      </c>
      <c r="Y168" s="9">
        <v>1562</v>
      </c>
      <c r="Z168" s="9">
        <v>164</v>
      </c>
      <c r="AA168" s="9">
        <v>855</v>
      </c>
      <c r="AB168" s="9">
        <v>2197</v>
      </c>
      <c r="AC168" s="9">
        <v>1568</v>
      </c>
      <c r="AD168" s="9">
        <v>3022</v>
      </c>
      <c r="AE168" s="9">
        <v>3</v>
      </c>
      <c r="AF168" s="9">
        <v>4841</v>
      </c>
      <c r="AG168" s="9">
        <v>2251</v>
      </c>
      <c r="AH168" s="9">
        <v>553</v>
      </c>
      <c r="AI168" s="9">
        <v>0</v>
      </c>
      <c r="AJ168" s="9">
        <v>5209</v>
      </c>
      <c r="AK168" s="9">
        <v>1563</v>
      </c>
      <c r="AL168" s="9">
        <v>772</v>
      </c>
      <c r="AM168" s="9">
        <v>101</v>
      </c>
      <c r="AN168" s="9">
        <v>6887</v>
      </c>
      <c r="AO168" s="9">
        <v>607</v>
      </c>
      <c r="AP168" s="9">
        <v>43</v>
      </c>
      <c r="AQ168" s="9">
        <v>108</v>
      </c>
      <c r="AR168" s="9">
        <v>6573</v>
      </c>
      <c r="AS168" s="9">
        <v>1072</v>
      </c>
      <c r="AT168" s="10">
        <v>0</v>
      </c>
    </row>
    <row r="169" spans="1:46" ht="42.75" x14ac:dyDescent="0.25">
      <c r="A169" s="26" t="str">
        <f t="shared" si="4"/>
        <v>2009Registered nursesOntarioOther places of work</v>
      </c>
      <c r="B169" s="24">
        <v>2009</v>
      </c>
      <c r="C169" s="9" t="s">
        <v>7</v>
      </c>
      <c r="D169" s="9" t="s">
        <v>172</v>
      </c>
      <c r="E169" s="9" t="str">
        <f t="shared" si="5"/>
        <v>Ontario</v>
      </c>
      <c r="F169" s="9" t="s">
        <v>183</v>
      </c>
      <c r="G169" s="9" t="s">
        <v>13</v>
      </c>
      <c r="H169" s="9">
        <v>6546</v>
      </c>
      <c r="I169" s="9">
        <v>6240</v>
      </c>
      <c r="J169" s="9">
        <v>306</v>
      </c>
      <c r="K169" s="9">
        <v>0</v>
      </c>
      <c r="L169" s="9">
        <v>9</v>
      </c>
      <c r="M169" s="9">
        <v>159</v>
      </c>
      <c r="N169" s="9">
        <v>299</v>
      </c>
      <c r="O169" s="9">
        <v>583</v>
      </c>
      <c r="P169" s="9">
        <v>676</v>
      </c>
      <c r="Q169" s="9">
        <v>1022</v>
      </c>
      <c r="R169" s="9">
        <v>1047</v>
      </c>
      <c r="S169" s="9">
        <v>1273</v>
      </c>
      <c r="T169" s="9">
        <v>912</v>
      </c>
      <c r="U169" s="9">
        <v>423</v>
      </c>
      <c r="V169" s="9">
        <v>143</v>
      </c>
      <c r="W169" s="9">
        <v>0</v>
      </c>
      <c r="X169" s="9">
        <v>6096</v>
      </c>
      <c r="Y169" s="9">
        <v>424</v>
      </c>
      <c r="Z169" s="9">
        <v>26</v>
      </c>
      <c r="AA169" s="9">
        <v>568</v>
      </c>
      <c r="AB169" s="9">
        <v>1397</v>
      </c>
      <c r="AC169" s="9">
        <v>1616</v>
      </c>
      <c r="AD169" s="9">
        <v>2961</v>
      </c>
      <c r="AE169" s="9">
        <v>4</v>
      </c>
      <c r="AF169" s="9">
        <v>4159</v>
      </c>
      <c r="AG169" s="9">
        <v>1791</v>
      </c>
      <c r="AH169" s="9">
        <v>596</v>
      </c>
      <c r="AI169" s="9">
        <v>0</v>
      </c>
      <c r="AJ169" s="9">
        <v>1730</v>
      </c>
      <c r="AK169" s="9">
        <v>409</v>
      </c>
      <c r="AL169" s="9">
        <v>4281</v>
      </c>
      <c r="AM169" s="9">
        <v>126</v>
      </c>
      <c r="AN169" s="9">
        <v>4053</v>
      </c>
      <c r="AO169" s="9">
        <v>904</v>
      </c>
      <c r="AP169" s="9">
        <v>1479</v>
      </c>
      <c r="AQ169" s="9">
        <v>110</v>
      </c>
      <c r="AR169" s="9">
        <v>6209</v>
      </c>
      <c r="AS169" s="9">
        <v>337</v>
      </c>
      <c r="AT169" s="10">
        <v>0</v>
      </c>
    </row>
    <row r="170" spans="1:46" ht="42.75" x14ac:dyDescent="0.25">
      <c r="A170" s="26" t="str">
        <f t="shared" si="4"/>
        <v>2009Registered nursesOntarioUnknown places of work</v>
      </c>
      <c r="B170" s="24">
        <v>2009</v>
      </c>
      <c r="C170" s="9" t="s">
        <v>7</v>
      </c>
      <c r="D170" s="9" t="s">
        <v>172</v>
      </c>
      <c r="E170" s="9" t="str">
        <f t="shared" si="5"/>
        <v>Ontario</v>
      </c>
      <c r="F170" s="9" t="s">
        <v>184</v>
      </c>
      <c r="G170" s="9" t="s">
        <v>49</v>
      </c>
      <c r="H170" s="9">
        <v>1322</v>
      </c>
      <c r="I170" s="9">
        <v>1274</v>
      </c>
      <c r="J170" s="9">
        <v>48</v>
      </c>
      <c r="K170" s="9">
        <v>0</v>
      </c>
      <c r="L170" s="9">
        <v>4</v>
      </c>
      <c r="M170" s="9">
        <v>35</v>
      </c>
      <c r="N170" s="9">
        <v>55</v>
      </c>
      <c r="O170" s="9">
        <v>102</v>
      </c>
      <c r="P170" s="9">
        <v>141</v>
      </c>
      <c r="Q170" s="9">
        <v>204</v>
      </c>
      <c r="R170" s="9">
        <v>210</v>
      </c>
      <c r="S170" s="9">
        <v>244</v>
      </c>
      <c r="T170" s="9">
        <v>179</v>
      </c>
      <c r="U170" s="9">
        <v>102</v>
      </c>
      <c r="V170" s="9">
        <v>46</v>
      </c>
      <c r="W170" s="9">
        <v>0</v>
      </c>
      <c r="X170" s="9">
        <v>1110</v>
      </c>
      <c r="Y170" s="9">
        <v>192</v>
      </c>
      <c r="Z170" s="9">
        <v>20</v>
      </c>
      <c r="AA170" s="9">
        <v>160</v>
      </c>
      <c r="AB170" s="9">
        <v>261</v>
      </c>
      <c r="AC170" s="9">
        <v>336</v>
      </c>
      <c r="AD170" s="9">
        <v>565</v>
      </c>
      <c r="AE170" s="9">
        <v>0</v>
      </c>
      <c r="AF170" s="9">
        <v>688</v>
      </c>
      <c r="AG170" s="9">
        <v>451</v>
      </c>
      <c r="AH170" s="9">
        <v>183</v>
      </c>
      <c r="AI170" s="9">
        <v>0</v>
      </c>
      <c r="AJ170" s="9">
        <v>807</v>
      </c>
      <c r="AK170" s="9">
        <v>58</v>
      </c>
      <c r="AL170" s="9">
        <v>273</v>
      </c>
      <c r="AM170" s="9">
        <v>184</v>
      </c>
      <c r="AN170" s="9">
        <v>1041</v>
      </c>
      <c r="AO170" s="9">
        <v>76</v>
      </c>
      <c r="AP170" s="9">
        <v>25</v>
      </c>
      <c r="AQ170" s="9">
        <v>180</v>
      </c>
      <c r="AR170" s="9">
        <v>1236</v>
      </c>
      <c r="AS170" s="9">
        <v>86</v>
      </c>
      <c r="AT170" s="10">
        <v>0</v>
      </c>
    </row>
    <row r="171" spans="1:46" ht="42.75" x14ac:dyDescent="0.25">
      <c r="A171" s="26" t="str">
        <f t="shared" si="4"/>
        <v>2009Registered nursesManitobaAll places of work</v>
      </c>
      <c r="B171" s="24">
        <v>2009</v>
      </c>
      <c r="C171" s="9" t="s">
        <v>7</v>
      </c>
      <c r="D171" s="9" t="s">
        <v>173</v>
      </c>
      <c r="E171" s="9" t="str">
        <f t="shared" si="5"/>
        <v>Manitoba</v>
      </c>
      <c r="F171" s="9" t="s">
        <v>179</v>
      </c>
      <c r="G171" s="9" t="s">
        <v>9</v>
      </c>
      <c r="H171" s="9">
        <v>11153</v>
      </c>
      <c r="I171" s="9">
        <v>0</v>
      </c>
      <c r="J171" s="9">
        <v>0</v>
      </c>
      <c r="K171" s="9">
        <v>11153</v>
      </c>
      <c r="L171" s="9">
        <v>82</v>
      </c>
      <c r="M171" s="9">
        <v>806</v>
      </c>
      <c r="N171" s="9">
        <v>1020</v>
      </c>
      <c r="O171" s="9">
        <v>1235</v>
      </c>
      <c r="P171" s="9">
        <v>1511</v>
      </c>
      <c r="Q171" s="9">
        <v>1838</v>
      </c>
      <c r="R171" s="9">
        <v>1833</v>
      </c>
      <c r="S171" s="9">
        <v>1686</v>
      </c>
      <c r="T171" s="9">
        <v>828</v>
      </c>
      <c r="U171" s="9">
        <v>267</v>
      </c>
      <c r="V171" s="9">
        <v>47</v>
      </c>
      <c r="W171" s="9">
        <v>0</v>
      </c>
      <c r="X171" s="9">
        <v>10419</v>
      </c>
      <c r="Y171" s="9">
        <v>734</v>
      </c>
      <c r="Z171" s="9">
        <v>0</v>
      </c>
      <c r="AA171" s="9">
        <v>2633</v>
      </c>
      <c r="AB171" s="9">
        <v>2987</v>
      </c>
      <c r="AC171" s="9">
        <v>2806</v>
      </c>
      <c r="AD171" s="9">
        <v>2727</v>
      </c>
      <c r="AE171" s="9">
        <v>0</v>
      </c>
      <c r="AF171" s="9">
        <v>5263</v>
      </c>
      <c r="AG171" s="9">
        <v>4884</v>
      </c>
      <c r="AH171" s="9">
        <v>992</v>
      </c>
      <c r="AI171" s="9">
        <v>14</v>
      </c>
      <c r="AJ171" s="9">
        <v>8203</v>
      </c>
      <c r="AK171" s="9">
        <v>818</v>
      </c>
      <c r="AL171" s="9">
        <v>1903</v>
      </c>
      <c r="AM171" s="9">
        <v>229</v>
      </c>
      <c r="AN171" s="9">
        <v>9588</v>
      </c>
      <c r="AO171" s="9">
        <v>805</v>
      </c>
      <c r="AP171" s="9">
        <v>529</v>
      </c>
      <c r="AQ171" s="9">
        <v>231</v>
      </c>
      <c r="AR171" s="9">
        <v>8928</v>
      </c>
      <c r="AS171" s="9">
        <v>2219</v>
      </c>
      <c r="AT171" s="10">
        <v>6</v>
      </c>
    </row>
    <row r="172" spans="1:46" ht="28.5" x14ac:dyDescent="0.25">
      <c r="A172" s="26" t="str">
        <f t="shared" si="4"/>
        <v>2009Registered nursesManitobaHospital</v>
      </c>
      <c r="B172" s="24">
        <v>2009</v>
      </c>
      <c r="C172" s="9" t="s">
        <v>7</v>
      </c>
      <c r="D172" s="9" t="s">
        <v>173</v>
      </c>
      <c r="E172" s="9" t="str">
        <f t="shared" si="5"/>
        <v>Manitoba</v>
      </c>
      <c r="F172" s="9" t="s">
        <v>180</v>
      </c>
      <c r="G172" s="9" t="s">
        <v>10</v>
      </c>
      <c r="H172" s="9">
        <v>2621</v>
      </c>
      <c r="I172" s="9">
        <v>0</v>
      </c>
      <c r="J172" s="9">
        <v>0</v>
      </c>
      <c r="K172" s="9">
        <v>2621</v>
      </c>
      <c r="L172" s="9">
        <v>5</v>
      </c>
      <c r="M172" s="9">
        <v>171</v>
      </c>
      <c r="N172" s="9">
        <v>191</v>
      </c>
      <c r="O172" s="9">
        <v>251</v>
      </c>
      <c r="P172" s="9">
        <v>320</v>
      </c>
      <c r="Q172" s="9">
        <v>457</v>
      </c>
      <c r="R172" s="9">
        <v>490</v>
      </c>
      <c r="S172" s="9">
        <v>433</v>
      </c>
      <c r="T172" s="9">
        <v>216</v>
      </c>
      <c r="U172" s="9">
        <v>73</v>
      </c>
      <c r="V172" s="9">
        <v>14</v>
      </c>
      <c r="W172" s="9">
        <v>0</v>
      </c>
      <c r="X172" s="9">
        <v>2451</v>
      </c>
      <c r="Y172" s="9">
        <v>170</v>
      </c>
      <c r="Z172" s="9">
        <v>0</v>
      </c>
      <c r="AA172" s="9">
        <v>537</v>
      </c>
      <c r="AB172" s="9">
        <v>646</v>
      </c>
      <c r="AC172" s="9">
        <v>719</v>
      </c>
      <c r="AD172" s="9">
        <v>719</v>
      </c>
      <c r="AE172" s="9">
        <v>0</v>
      </c>
      <c r="AF172" s="9">
        <v>1101</v>
      </c>
      <c r="AG172" s="9">
        <v>1267</v>
      </c>
      <c r="AH172" s="9">
        <v>252</v>
      </c>
      <c r="AI172" s="9">
        <v>1</v>
      </c>
      <c r="AJ172" s="9">
        <v>2279</v>
      </c>
      <c r="AK172" s="9">
        <v>85</v>
      </c>
      <c r="AL172" s="9">
        <v>252</v>
      </c>
      <c r="AM172" s="9">
        <v>5</v>
      </c>
      <c r="AN172" s="9">
        <v>2498</v>
      </c>
      <c r="AO172" s="9">
        <v>68</v>
      </c>
      <c r="AP172" s="9">
        <v>48</v>
      </c>
      <c r="AQ172" s="9">
        <v>7</v>
      </c>
      <c r="AR172" s="9">
        <v>2173</v>
      </c>
      <c r="AS172" s="9">
        <v>448</v>
      </c>
      <c r="AT172" s="10">
        <v>0</v>
      </c>
    </row>
    <row r="173" spans="1:46" ht="28.5" x14ac:dyDescent="0.25">
      <c r="A173" s="26" t="str">
        <f t="shared" si="4"/>
        <v>2009Registered nursesManitobaCommunity health</v>
      </c>
      <c r="B173" s="24">
        <v>2009</v>
      </c>
      <c r="C173" s="9" t="s">
        <v>7</v>
      </c>
      <c r="D173" s="9" t="s">
        <v>173</v>
      </c>
      <c r="E173" s="9" t="str">
        <f t="shared" si="5"/>
        <v>Manitoba</v>
      </c>
      <c r="F173" s="9" t="s">
        <v>182</v>
      </c>
      <c r="G173" s="9" t="s">
        <v>11</v>
      </c>
      <c r="H173" s="9">
        <v>836</v>
      </c>
      <c r="I173" s="9">
        <v>0</v>
      </c>
      <c r="J173" s="9">
        <v>0</v>
      </c>
      <c r="K173" s="9">
        <v>836</v>
      </c>
      <c r="L173" s="9">
        <v>0</v>
      </c>
      <c r="M173" s="9">
        <v>14</v>
      </c>
      <c r="N173" s="9">
        <v>40</v>
      </c>
      <c r="O173" s="9">
        <v>52</v>
      </c>
      <c r="P173" s="9">
        <v>98</v>
      </c>
      <c r="Q173" s="9">
        <v>141</v>
      </c>
      <c r="R173" s="9">
        <v>163</v>
      </c>
      <c r="S173" s="9">
        <v>194</v>
      </c>
      <c r="T173" s="9">
        <v>96</v>
      </c>
      <c r="U173" s="9">
        <v>31</v>
      </c>
      <c r="V173" s="9">
        <v>7</v>
      </c>
      <c r="W173" s="9">
        <v>0</v>
      </c>
      <c r="X173" s="9">
        <v>804</v>
      </c>
      <c r="Y173" s="9">
        <v>32</v>
      </c>
      <c r="Z173" s="9">
        <v>0</v>
      </c>
      <c r="AA173" s="9">
        <v>83</v>
      </c>
      <c r="AB173" s="9">
        <v>228</v>
      </c>
      <c r="AC173" s="9">
        <v>238</v>
      </c>
      <c r="AD173" s="9">
        <v>287</v>
      </c>
      <c r="AE173" s="9">
        <v>0</v>
      </c>
      <c r="AF173" s="9">
        <v>428</v>
      </c>
      <c r="AG173" s="9">
        <v>321</v>
      </c>
      <c r="AH173" s="9">
        <v>86</v>
      </c>
      <c r="AI173" s="9">
        <v>1</v>
      </c>
      <c r="AJ173" s="9">
        <v>652</v>
      </c>
      <c r="AK173" s="9">
        <v>61</v>
      </c>
      <c r="AL173" s="9">
        <v>123</v>
      </c>
      <c r="AM173" s="9">
        <v>0</v>
      </c>
      <c r="AN173" s="9">
        <v>777</v>
      </c>
      <c r="AO173" s="9">
        <v>41</v>
      </c>
      <c r="AP173" s="9">
        <v>18</v>
      </c>
      <c r="AQ173" s="9">
        <v>0</v>
      </c>
      <c r="AR173" s="9">
        <v>610</v>
      </c>
      <c r="AS173" s="9">
        <v>226</v>
      </c>
      <c r="AT173" s="10">
        <v>0</v>
      </c>
    </row>
    <row r="174" spans="1:46" ht="57" x14ac:dyDescent="0.25">
      <c r="A174" s="26" t="str">
        <f t="shared" si="4"/>
        <v>2009Registered nursesManitobaNursing home/long-term care</v>
      </c>
      <c r="B174" s="24">
        <v>2009</v>
      </c>
      <c r="C174" s="9" t="s">
        <v>7</v>
      </c>
      <c r="D174" s="9" t="s">
        <v>173</v>
      </c>
      <c r="E174" s="9" t="str">
        <f t="shared" si="5"/>
        <v>Manitoba</v>
      </c>
      <c r="F174" s="9" t="s">
        <v>181</v>
      </c>
      <c r="G174" s="9" t="s">
        <v>12</v>
      </c>
      <c r="H174" s="9">
        <v>678</v>
      </c>
      <c r="I174" s="9">
        <v>0</v>
      </c>
      <c r="J174" s="9">
        <v>0</v>
      </c>
      <c r="K174" s="9">
        <v>678</v>
      </c>
      <c r="L174" s="9">
        <v>0</v>
      </c>
      <c r="M174" s="9">
        <v>7</v>
      </c>
      <c r="N174" s="9">
        <v>11</v>
      </c>
      <c r="O174" s="9">
        <v>47</v>
      </c>
      <c r="P174" s="9">
        <v>75</v>
      </c>
      <c r="Q174" s="9">
        <v>110</v>
      </c>
      <c r="R174" s="9">
        <v>124</v>
      </c>
      <c r="S174" s="9">
        <v>136</v>
      </c>
      <c r="T174" s="9">
        <v>115</v>
      </c>
      <c r="U174" s="9">
        <v>42</v>
      </c>
      <c r="V174" s="9">
        <v>11</v>
      </c>
      <c r="W174" s="9">
        <v>0</v>
      </c>
      <c r="X174" s="9">
        <v>585</v>
      </c>
      <c r="Y174" s="9">
        <v>93</v>
      </c>
      <c r="Z174" s="9">
        <v>0</v>
      </c>
      <c r="AA174" s="9">
        <v>46</v>
      </c>
      <c r="AB174" s="9">
        <v>197</v>
      </c>
      <c r="AC174" s="9">
        <v>171</v>
      </c>
      <c r="AD174" s="9">
        <v>264</v>
      </c>
      <c r="AE174" s="9">
        <v>0</v>
      </c>
      <c r="AF174" s="9">
        <v>244</v>
      </c>
      <c r="AG174" s="9">
        <v>348</v>
      </c>
      <c r="AH174" s="9">
        <v>86</v>
      </c>
      <c r="AI174" s="9">
        <v>0</v>
      </c>
      <c r="AJ174" s="9">
        <v>530</v>
      </c>
      <c r="AK174" s="9">
        <v>95</v>
      </c>
      <c r="AL174" s="9">
        <v>52</v>
      </c>
      <c r="AM174" s="9">
        <v>1</v>
      </c>
      <c r="AN174" s="9">
        <v>624</v>
      </c>
      <c r="AO174" s="9">
        <v>42</v>
      </c>
      <c r="AP174" s="9">
        <v>10</v>
      </c>
      <c r="AQ174" s="9">
        <v>2</v>
      </c>
      <c r="AR174" s="9">
        <v>482</v>
      </c>
      <c r="AS174" s="9">
        <v>196</v>
      </c>
      <c r="AT174" s="10">
        <v>0</v>
      </c>
    </row>
    <row r="175" spans="1:46" ht="42.75" x14ac:dyDescent="0.25">
      <c r="A175" s="26" t="str">
        <f t="shared" si="4"/>
        <v>2009Registered nursesManitobaOther places of work</v>
      </c>
      <c r="B175" s="24">
        <v>2009</v>
      </c>
      <c r="C175" s="9" t="s">
        <v>7</v>
      </c>
      <c r="D175" s="9" t="s">
        <v>173</v>
      </c>
      <c r="E175" s="9" t="str">
        <f t="shared" si="5"/>
        <v>Manitoba</v>
      </c>
      <c r="F175" s="9" t="s">
        <v>183</v>
      </c>
      <c r="G175" s="9" t="s">
        <v>13</v>
      </c>
      <c r="H175" s="9">
        <v>445</v>
      </c>
      <c r="I175" s="9">
        <v>0</v>
      </c>
      <c r="J175" s="9">
        <v>0</v>
      </c>
      <c r="K175" s="9">
        <v>445</v>
      </c>
      <c r="L175" s="9">
        <v>0</v>
      </c>
      <c r="M175" s="9">
        <v>1</v>
      </c>
      <c r="N175" s="9">
        <v>11</v>
      </c>
      <c r="O175" s="9">
        <v>34</v>
      </c>
      <c r="P175" s="9">
        <v>47</v>
      </c>
      <c r="Q175" s="9">
        <v>80</v>
      </c>
      <c r="R175" s="9">
        <v>78</v>
      </c>
      <c r="S175" s="9">
        <v>98</v>
      </c>
      <c r="T175" s="9">
        <v>62</v>
      </c>
      <c r="U175" s="9">
        <v>27</v>
      </c>
      <c r="V175" s="9">
        <v>7</v>
      </c>
      <c r="W175" s="9">
        <v>0</v>
      </c>
      <c r="X175" s="9">
        <v>426</v>
      </c>
      <c r="Y175" s="9">
        <v>19</v>
      </c>
      <c r="Z175" s="9">
        <v>0</v>
      </c>
      <c r="AA175" s="9">
        <v>28</v>
      </c>
      <c r="AB175" s="9">
        <v>104</v>
      </c>
      <c r="AC175" s="9">
        <v>126</v>
      </c>
      <c r="AD175" s="9">
        <v>187</v>
      </c>
      <c r="AE175" s="9">
        <v>0</v>
      </c>
      <c r="AF175" s="9">
        <v>258</v>
      </c>
      <c r="AG175" s="9">
        <v>135</v>
      </c>
      <c r="AH175" s="9">
        <v>51</v>
      </c>
      <c r="AI175" s="9">
        <v>1</v>
      </c>
      <c r="AJ175" s="9">
        <v>135</v>
      </c>
      <c r="AK175" s="9">
        <v>54</v>
      </c>
      <c r="AL175" s="9">
        <v>255</v>
      </c>
      <c r="AM175" s="9">
        <v>1</v>
      </c>
      <c r="AN175" s="9">
        <v>222</v>
      </c>
      <c r="AO175" s="9">
        <v>102</v>
      </c>
      <c r="AP175" s="9">
        <v>115</v>
      </c>
      <c r="AQ175" s="9">
        <v>6</v>
      </c>
      <c r="AR175" s="9">
        <v>399</v>
      </c>
      <c r="AS175" s="9">
        <v>46</v>
      </c>
      <c r="AT175" s="10">
        <v>0</v>
      </c>
    </row>
    <row r="176" spans="1:46" ht="42.75" x14ac:dyDescent="0.25">
      <c r="A176" s="26" t="str">
        <f t="shared" si="4"/>
        <v>2009Registered nursesManitobaUnknown places of work</v>
      </c>
      <c r="B176" s="24">
        <v>2009</v>
      </c>
      <c r="C176" s="9" t="s">
        <v>7</v>
      </c>
      <c r="D176" s="9" t="s">
        <v>173</v>
      </c>
      <c r="E176" s="9" t="str">
        <f t="shared" si="5"/>
        <v>Manitoba</v>
      </c>
      <c r="F176" s="9" t="s">
        <v>184</v>
      </c>
      <c r="G176" s="9" t="s">
        <v>49</v>
      </c>
      <c r="H176" s="9">
        <v>6573</v>
      </c>
      <c r="I176" s="9">
        <v>0</v>
      </c>
      <c r="J176" s="9">
        <v>0</v>
      </c>
      <c r="K176" s="9">
        <v>6573</v>
      </c>
      <c r="L176" s="9">
        <v>77</v>
      </c>
      <c r="M176" s="9">
        <v>613</v>
      </c>
      <c r="N176" s="9">
        <v>767</v>
      </c>
      <c r="O176" s="9">
        <v>851</v>
      </c>
      <c r="P176" s="9">
        <v>971</v>
      </c>
      <c r="Q176" s="9">
        <v>1050</v>
      </c>
      <c r="R176" s="9">
        <v>978</v>
      </c>
      <c r="S176" s="9">
        <v>825</v>
      </c>
      <c r="T176" s="9">
        <v>339</v>
      </c>
      <c r="U176" s="9">
        <v>94</v>
      </c>
      <c r="V176" s="9">
        <v>8</v>
      </c>
      <c r="W176" s="9">
        <v>0</v>
      </c>
      <c r="X176" s="9">
        <v>6153</v>
      </c>
      <c r="Y176" s="9">
        <v>420</v>
      </c>
      <c r="Z176" s="9">
        <v>0</v>
      </c>
      <c r="AA176" s="9">
        <v>1939</v>
      </c>
      <c r="AB176" s="9">
        <v>1812</v>
      </c>
      <c r="AC176" s="9">
        <v>1552</v>
      </c>
      <c r="AD176" s="9">
        <v>1270</v>
      </c>
      <c r="AE176" s="9">
        <v>0</v>
      </c>
      <c r="AF176" s="9">
        <v>3232</v>
      </c>
      <c r="AG176" s="9">
        <v>2813</v>
      </c>
      <c r="AH176" s="9">
        <v>517</v>
      </c>
      <c r="AI176" s="9">
        <v>11</v>
      </c>
      <c r="AJ176" s="9">
        <v>4607</v>
      </c>
      <c r="AK176" s="9">
        <v>523</v>
      </c>
      <c r="AL176" s="9">
        <v>1221</v>
      </c>
      <c r="AM176" s="9">
        <v>222</v>
      </c>
      <c r="AN176" s="9">
        <v>5467</v>
      </c>
      <c r="AO176" s="9">
        <v>552</v>
      </c>
      <c r="AP176" s="9">
        <v>338</v>
      </c>
      <c r="AQ176" s="9">
        <v>216</v>
      </c>
      <c r="AR176" s="9">
        <v>5264</v>
      </c>
      <c r="AS176" s="9">
        <v>1303</v>
      </c>
      <c r="AT176" s="10">
        <v>6</v>
      </c>
    </row>
    <row r="177" spans="1:46" ht="42.75" x14ac:dyDescent="0.25">
      <c r="A177" s="26" t="str">
        <f t="shared" si="4"/>
        <v>2009Registered nursesSaskatchewanAll places of work</v>
      </c>
      <c r="B177" s="24">
        <v>2009</v>
      </c>
      <c r="C177" s="9" t="s">
        <v>7</v>
      </c>
      <c r="D177" s="9" t="s">
        <v>174</v>
      </c>
      <c r="E177" s="9" t="str">
        <f t="shared" si="5"/>
        <v>Saskatchewan</v>
      </c>
      <c r="F177" s="9" t="s">
        <v>179</v>
      </c>
      <c r="G177" s="9" t="s">
        <v>9</v>
      </c>
      <c r="H177" s="9">
        <v>9117</v>
      </c>
      <c r="I177" s="9">
        <v>8699</v>
      </c>
      <c r="J177" s="9">
        <v>418</v>
      </c>
      <c r="K177" s="9">
        <v>0</v>
      </c>
      <c r="L177" s="9">
        <v>199</v>
      </c>
      <c r="M177" s="9">
        <v>919</v>
      </c>
      <c r="N177" s="9">
        <v>788</v>
      </c>
      <c r="O177" s="9">
        <v>918</v>
      </c>
      <c r="P177" s="9">
        <v>1006</v>
      </c>
      <c r="Q177" s="9">
        <v>1375</v>
      </c>
      <c r="R177" s="9">
        <v>1487</v>
      </c>
      <c r="S177" s="9">
        <v>1430</v>
      </c>
      <c r="T177" s="9">
        <v>733</v>
      </c>
      <c r="U177" s="9">
        <v>216</v>
      </c>
      <c r="V177" s="9">
        <v>46</v>
      </c>
      <c r="W177" s="9">
        <v>0</v>
      </c>
      <c r="X177" s="9">
        <v>8639</v>
      </c>
      <c r="Y177" s="9">
        <v>180</v>
      </c>
      <c r="Z177" s="9">
        <v>298</v>
      </c>
      <c r="AA177" s="9">
        <v>2164</v>
      </c>
      <c r="AB177" s="9">
        <v>2047</v>
      </c>
      <c r="AC177" s="9">
        <v>2161</v>
      </c>
      <c r="AD177" s="9">
        <v>2740</v>
      </c>
      <c r="AE177" s="9">
        <v>5</v>
      </c>
      <c r="AF177" s="9">
        <v>5350</v>
      </c>
      <c r="AG177" s="9">
        <v>2591</v>
      </c>
      <c r="AH177" s="9">
        <v>1176</v>
      </c>
      <c r="AI177" s="9">
        <v>0</v>
      </c>
      <c r="AJ177" s="9">
        <v>6989</v>
      </c>
      <c r="AK177" s="9">
        <v>673</v>
      </c>
      <c r="AL177" s="9">
        <v>1350</v>
      </c>
      <c r="AM177" s="9">
        <v>105</v>
      </c>
      <c r="AN177" s="9">
        <v>8185</v>
      </c>
      <c r="AO177" s="9">
        <v>375</v>
      </c>
      <c r="AP177" s="9">
        <v>475</v>
      </c>
      <c r="AQ177" s="9">
        <v>82</v>
      </c>
      <c r="AR177" s="9">
        <v>7049</v>
      </c>
      <c r="AS177" s="9">
        <v>2066</v>
      </c>
      <c r="AT177" s="10">
        <v>2</v>
      </c>
    </row>
    <row r="178" spans="1:46" ht="28.5" x14ac:dyDescent="0.25">
      <c r="A178" s="26" t="str">
        <f t="shared" si="4"/>
        <v>2009Registered nursesSaskatchewanHospital</v>
      </c>
      <c r="B178" s="24">
        <v>2009</v>
      </c>
      <c r="C178" s="9" t="s">
        <v>7</v>
      </c>
      <c r="D178" s="9" t="s">
        <v>174</v>
      </c>
      <c r="E178" s="9" t="str">
        <f t="shared" si="5"/>
        <v>Saskatchewan</v>
      </c>
      <c r="F178" s="9" t="s">
        <v>180</v>
      </c>
      <c r="G178" s="9" t="s">
        <v>10</v>
      </c>
      <c r="H178" s="9">
        <v>5093</v>
      </c>
      <c r="I178" s="9">
        <v>4800</v>
      </c>
      <c r="J178" s="9">
        <v>293</v>
      </c>
      <c r="K178" s="9">
        <v>0</v>
      </c>
      <c r="L178" s="9">
        <v>181</v>
      </c>
      <c r="M178" s="9">
        <v>764</v>
      </c>
      <c r="N178" s="9">
        <v>545</v>
      </c>
      <c r="O178" s="9">
        <v>530</v>
      </c>
      <c r="P178" s="9">
        <v>544</v>
      </c>
      <c r="Q178" s="9">
        <v>721</v>
      </c>
      <c r="R178" s="9">
        <v>771</v>
      </c>
      <c r="S178" s="9">
        <v>647</v>
      </c>
      <c r="T178" s="9">
        <v>311</v>
      </c>
      <c r="U178" s="9">
        <v>69</v>
      </c>
      <c r="V178" s="9">
        <v>10</v>
      </c>
      <c r="W178" s="9">
        <v>0</v>
      </c>
      <c r="X178" s="9">
        <v>4768</v>
      </c>
      <c r="Y178" s="9">
        <v>137</v>
      </c>
      <c r="Z178" s="9">
        <v>188</v>
      </c>
      <c r="AA178" s="9">
        <v>1662</v>
      </c>
      <c r="AB178" s="9">
        <v>1078</v>
      </c>
      <c r="AC178" s="9">
        <v>1134</v>
      </c>
      <c r="AD178" s="9">
        <v>1216</v>
      </c>
      <c r="AE178" s="9">
        <v>3</v>
      </c>
      <c r="AF178" s="9">
        <v>3134</v>
      </c>
      <c r="AG178" s="9">
        <v>1305</v>
      </c>
      <c r="AH178" s="9">
        <v>654</v>
      </c>
      <c r="AI178" s="9">
        <v>0</v>
      </c>
      <c r="AJ178" s="9">
        <v>4490</v>
      </c>
      <c r="AK178" s="9">
        <v>226</v>
      </c>
      <c r="AL178" s="9">
        <v>374</v>
      </c>
      <c r="AM178" s="9">
        <v>3</v>
      </c>
      <c r="AN178" s="9">
        <v>4881</v>
      </c>
      <c r="AO178" s="9">
        <v>95</v>
      </c>
      <c r="AP178" s="9">
        <v>114</v>
      </c>
      <c r="AQ178" s="9">
        <v>3</v>
      </c>
      <c r="AR178" s="9">
        <v>4365</v>
      </c>
      <c r="AS178" s="9">
        <v>727</v>
      </c>
      <c r="AT178" s="10">
        <v>1</v>
      </c>
    </row>
    <row r="179" spans="1:46" ht="28.5" x14ac:dyDescent="0.25">
      <c r="A179" s="26" t="str">
        <f t="shared" si="4"/>
        <v>2009Registered nursesSaskatchewanCommunity health</v>
      </c>
      <c r="B179" s="24">
        <v>2009</v>
      </c>
      <c r="C179" s="9" t="s">
        <v>7</v>
      </c>
      <c r="D179" s="9" t="s">
        <v>174</v>
      </c>
      <c r="E179" s="9" t="str">
        <f t="shared" si="5"/>
        <v>Saskatchewan</v>
      </c>
      <c r="F179" s="9" t="s">
        <v>182</v>
      </c>
      <c r="G179" s="9" t="s">
        <v>11</v>
      </c>
      <c r="H179" s="9">
        <v>1766</v>
      </c>
      <c r="I179" s="9">
        <v>1723</v>
      </c>
      <c r="J179" s="9">
        <v>43</v>
      </c>
      <c r="K179" s="9">
        <v>0</v>
      </c>
      <c r="L179" s="9">
        <v>8</v>
      </c>
      <c r="M179" s="9">
        <v>78</v>
      </c>
      <c r="N179" s="9">
        <v>126</v>
      </c>
      <c r="O179" s="9">
        <v>173</v>
      </c>
      <c r="P179" s="9">
        <v>211</v>
      </c>
      <c r="Q179" s="9">
        <v>305</v>
      </c>
      <c r="R179" s="9">
        <v>329</v>
      </c>
      <c r="S179" s="9">
        <v>334</v>
      </c>
      <c r="T179" s="9">
        <v>139</v>
      </c>
      <c r="U179" s="9">
        <v>53</v>
      </c>
      <c r="V179" s="9">
        <v>10</v>
      </c>
      <c r="W179" s="9">
        <v>0</v>
      </c>
      <c r="X179" s="9">
        <v>1714</v>
      </c>
      <c r="Y179" s="9">
        <v>8</v>
      </c>
      <c r="Z179" s="9">
        <v>44</v>
      </c>
      <c r="AA179" s="9">
        <v>245</v>
      </c>
      <c r="AB179" s="9">
        <v>441</v>
      </c>
      <c r="AC179" s="9">
        <v>456</v>
      </c>
      <c r="AD179" s="9">
        <v>623</v>
      </c>
      <c r="AE179" s="9">
        <v>1</v>
      </c>
      <c r="AF179" s="9">
        <v>891</v>
      </c>
      <c r="AG179" s="9">
        <v>617</v>
      </c>
      <c r="AH179" s="9">
        <v>258</v>
      </c>
      <c r="AI179" s="9">
        <v>0</v>
      </c>
      <c r="AJ179" s="9">
        <v>1316</v>
      </c>
      <c r="AK179" s="9">
        <v>168</v>
      </c>
      <c r="AL179" s="9">
        <v>282</v>
      </c>
      <c r="AM179" s="9">
        <v>0</v>
      </c>
      <c r="AN179" s="9">
        <v>1677</v>
      </c>
      <c r="AO179" s="9">
        <v>47</v>
      </c>
      <c r="AP179" s="9">
        <v>39</v>
      </c>
      <c r="AQ179" s="9">
        <v>3</v>
      </c>
      <c r="AR179" s="9">
        <v>1072</v>
      </c>
      <c r="AS179" s="9">
        <v>694</v>
      </c>
      <c r="AT179" s="10">
        <v>0</v>
      </c>
    </row>
    <row r="180" spans="1:46" ht="57" x14ac:dyDescent="0.25">
      <c r="A180" s="26" t="str">
        <f t="shared" si="4"/>
        <v>2009Registered nursesSaskatchewanNursing home/long-term care</v>
      </c>
      <c r="B180" s="24">
        <v>2009</v>
      </c>
      <c r="C180" s="9" t="s">
        <v>7</v>
      </c>
      <c r="D180" s="9" t="s">
        <v>174</v>
      </c>
      <c r="E180" s="9" t="str">
        <f t="shared" si="5"/>
        <v>Saskatchewan</v>
      </c>
      <c r="F180" s="9" t="s">
        <v>181</v>
      </c>
      <c r="G180" s="9" t="s">
        <v>12</v>
      </c>
      <c r="H180" s="9">
        <v>1062</v>
      </c>
      <c r="I180" s="9">
        <v>1039</v>
      </c>
      <c r="J180" s="9">
        <v>23</v>
      </c>
      <c r="K180" s="9">
        <v>0</v>
      </c>
      <c r="L180" s="9">
        <v>6</v>
      </c>
      <c r="M180" s="9">
        <v>30</v>
      </c>
      <c r="N180" s="9">
        <v>37</v>
      </c>
      <c r="O180" s="9">
        <v>101</v>
      </c>
      <c r="P180" s="9">
        <v>107</v>
      </c>
      <c r="Q180" s="9">
        <v>146</v>
      </c>
      <c r="R180" s="9">
        <v>192</v>
      </c>
      <c r="S180" s="9">
        <v>225</v>
      </c>
      <c r="T180" s="9">
        <v>148</v>
      </c>
      <c r="U180" s="9">
        <v>57</v>
      </c>
      <c r="V180" s="9">
        <v>13</v>
      </c>
      <c r="W180" s="9">
        <v>0</v>
      </c>
      <c r="X180" s="9">
        <v>989</v>
      </c>
      <c r="Y180" s="9">
        <v>31</v>
      </c>
      <c r="Z180" s="9">
        <v>42</v>
      </c>
      <c r="AA180" s="9">
        <v>92</v>
      </c>
      <c r="AB180" s="9">
        <v>269</v>
      </c>
      <c r="AC180" s="9">
        <v>239</v>
      </c>
      <c r="AD180" s="9">
        <v>462</v>
      </c>
      <c r="AE180" s="9">
        <v>0</v>
      </c>
      <c r="AF180" s="9">
        <v>501</v>
      </c>
      <c r="AG180" s="9">
        <v>412</v>
      </c>
      <c r="AH180" s="9">
        <v>149</v>
      </c>
      <c r="AI180" s="9">
        <v>0</v>
      </c>
      <c r="AJ180" s="9">
        <v>864</v>
      </c>
      <c r="AK180" s="9">
        <v>147</v>
      </c>
      <c r="AL180" s="9">
        <v>51</v>
      </c>
      <c r="AM180" s="9">
        <v>0</v>
      </c>
      <c r="AN180" s="9">
        <v>1002</v>
      </c>
      <c r="AO180" s="9">
        <v>51</v>
      </c>
      <c r="AP180" s="9">
        <v>8</v>
      </c>
      <c r="AQ180" s="9">
        <v>1</v>
      </c>
      <c r="AR180" s="9">
        <v>548</v>
      </c>
      <c r="AS180" s="9">
        <v>514</v>
      </c>
      <c r="AT180" s="10">
        <v>0</v>
      </c>
    </row>
    <row r="181" spans="1:46" ht="42.75" x14ac:dyDescent="0.25">
      <c r="A181" s="26" t="str">
        <f t="shared" si="4"/>
        <v>2009Registered nursesSaskatchewanOther places of work</v>
      </c>
      <c r="B181" s="24">
        <v>2009</v>
      </c>
      <c r="C181" s="9" t="s">
        <v>7</v>
      </c>
      <c r="D181" s="9" t="s">
        <v>174</v>
      </c>
      <c r="E181" s="9" t="str">
        <f t="shared" si="5"/>
        <v>Saskatchewan</v>
      </c>
      <c r="F181" s="9" t="s">
        <v>183</v>
      </c>
      <c r="G181" s="9" t="s">
        <v>13</v>
      </c>
      <c r="H181" s="9">
        <v>1093</v>
      </c>
      <c r="I181" s="9">
        <v>1038</v>
      </c>
      <c r="J181" s="9">
        <v>55</v>
      </c>
      <c r="K181" s="9">
        <v>0</v>
      </c>
      <c r="L181" s="9">
        <v>4</v>
      </c>
      <c r="M181" s="9">
        <v>38</v>
      </c>
      <c r="N181" s="9">
        <v>76</v>
      </c>
      <c r="O181" s="9">
        <v>109</v>
      </c>
      <c r="P181" s="9">
        <v>135</v>
      </c>
      <c r="Q181" s="9">
        <v>192</v>
      </c>
      <c r="R181" s="9">
        <v>181</v>
      </c>
      <c r="S181" s="9">
        <v>199</v>
      </c>
      <c r="T181" s="9">
        <v>116</v>
      </c>
      <c r="U181" s="9">
        <v>32</v>
      </c>
      <c r="V181" s="9">
        <v>11</v>
      </c>
      <c r="W181" s="9">
        <v>0</v>
      </c>
      <c r="X181" s="9">
        <v>1070</v>
      </c>
      <c r="Y181" s="9">
        <v>1</v>
      </c>
      <c r="Z181" s="9">
        <v>22</v>
      </c>
      <c r="AA181" s="9">
        <v>145</v>
      </c>
      <c r="AB181" s="9">
        <v>245</v>
      </c>
      <c r="AC181" s="9">
        <v>315</v>
      </c>
      <c r="AD181" s="9">
        <v>387</v>
      </c>
      <c r="AE181" s="9">
        <v>1</v>
      </c>
      <c r="AF181" s="9">
        <v>755</v>
      </c>
      <c r="AG181" s="9">
        <v>240</v>
      </c>
      <c r="AH181" s="9">
        <v>98</v>
      </c>
      <c r="AI181" s="9">
        <v>0</v>
      </c>
      <c r="AJ181" s="9">
        <v>318</v>
      </c>
      <c r="AK181" s="9">
        <v>132</v>
      </c>
      <c r="AL181" s="9">
        <v>643</v>
      </c>
      <c r="AM181" s="9">
        <v>0</v>
      </c>
      <c r="AN181" s="9">
        <v>594</v>
      </c>
      <c r="AO181" s="9">
        <v>182</v>
      </c>
      <c r="AP181" s="9">
        <v>313</v>
      </c>
      <c r="AQ181" s="9">
        <v>4</v>
      </c>
      <c r="AR181" s="9">
        <v>1002</v>
      </c>
      <c r="AS181" s="9">
        <v>90</v>
      </c>
      <c r="AT181" s="10">
        <v>1</v>
      </c>
    </row>
    <row r="182" spans="1:46" ht="42.75" x14ac:dyDescent="0.25">
      <c r="A182" s="26" t="str">
        <f t="shared" si="4"/>
        <v>2009Registered nursesSaskatchewanUnknown places of work</v>
      </c>
      <c r="B182" s="24">
        <v>2009</v>
      </c>
      <c r="C182" s="9" t="s">
        <v>7</v>
      </c>
      <c r="D182" s="9" t="s">
        <v>174</v>
      </c>
      <c r="E182" s="9" t="str">
        <f t="shared" si="5"/>
        <v>Saskatchewan</v>
      </c>
      <c r="F182" s="9" t="s">
        <v>184</v>
      </c>
      <c r="G182" s="9" t="s">
        <v>49</v>
      </c>
      <c r="H182" s="9">
        <v>103</v>
      </c>
      <c r="I182" s="9">
        <v>99</v>
      </c>
      <c r="J182" s="9">
        <v>4</v>
      </c>
      <c r="K182" s="9">
        <v>0</v>
      </c>
      <c r="L182" s="9">
        <v>0</v>
      </c>
      <c r="M182" s="9">
        <v>9</v>
      </c>
      <c r="N182" s="9">
        <v>4</v>
      </c>
      <c r="O182" s="9">
        <v>5</v>
      </c>
      <c r="P182" s="9">
        <v>9</v>
      </c>
      <c r="Q182" s="9">
        <v>11</v>
      </c>
      <c r="R182" s="9">
        <v>14</v>
      </c>
      <c r="S182" s="9">
        <v>25</v>
      </c>
      <c r="T182" s="9">
        <v>19</v>
      </c>
      <c r="U182" s="9">
        <v>5</v>
      </c>
      <c r="V182" s="9">
        <v>2</v>
      </c>
      <c r="W182" s="9">
        <v>0</v>
      </c>
      <c r="X182" s="9">
        <v>98</v>
      </c>
      <c r="Y182" s="9">
        <v>3</v>
      </c>
      <c r="Z182" s="9">
        <v>2</v>
      </c>
      <c r="AA182" s="9">
        <v>20</v>
      </c>
      <c r="AB182" s="9">
        <v>14</v>
      </c>
      <c r="AC182" s="9">
        <v>17</v>
      </c>
      <c r="AD182" s="9">
        <v>52</v>
      </c>
      <c r="AE182" s="9">
        <v>0</v>
      </c>
      <c r="AF182" s="9">
        <v>69</v>
      </c>
      <c r="AG182" s="9">
        <v>17</v>
      </c>
      <c r="AH182" s="9">
        <v>17</v>
      </c>
      <c r="AI182" s="9">
        <v>0</v>
      </c>
      <c r="AJ182" s="9">
        <v>1</v>
      </c>
      <c r="AK182" s="9">
        <v>0</v>
      </c>
      <c r="AL182" s="9">
        <v>0</v>
      </c>
      <c r="AM182" s="9">
        <v>102</v>
      </c>
      <c r="AN182" s="9">
        <v>31</v>
      </c>
      <c r="AO182" s="9">
        <v>0</v>
      </c>
      <c r="AP182" s="9">
        <v>1</v>
      </c>
      <c r="AQ182" s="9">
        <v>71</v>
      </c>
      <c r="AR182" s="9">
        <v>62</v>
      </c>
      <c r="AS182" s="9">
        <v>41</v>
      </c>
      <c r="AT182" s="10">
        <v>0</v>
      </c>
    </row>
    <row r="183" spans="1:46" ht="42.75" x14ac:dyDescent="0.25">
      <c r="A183" s="26" t="str">
        <f t="shared" si="4"/>
        <v>2009Registered nursesAlbertaAll places of work</v>
      </c>
      <c r="B183" s="24">
        <v>2009</v>
      </c>
      <c r="C183" s="9" t="s">
        <v>7</v>
      </c>
      <c r="D183" s="9" t="s">
        <v>175</v>
      </c>
      <c r="E183" s="9" t="str">
        <f t="shared" si="5"/>
        <v>Alberta</v>
      </c>
      <c r="F183" s="9" t="s">
        <v>179</v>
      </c>
      <c r="G183" s="9" t="s">
        <v>9</v>
      </c>
      <c r="H183" s="9">
        <v>29405</v>
      </c>
      <c r="I183" s="9">
        <v>28060</v>
      </c>
      <c r="J183" s="9">
        <v>1345</v>
      </c>
      <c r="K183" s="9">
        <v>0</v>
      </c>
      <c r="L183" s="9">
        <v>616</v>
      </c>
      <c r="M183" s="9">
        <v>3533</v>
      </c>
      <c r="N183" s="9">
        <v>3134</v>
      </c>
      <c r="O183" s="9">
        <v>3438</v>
      </c>
      <c r="P183" s="9">
        <v>3594</v>
      </c>
      <c r="Q183" s="9">
        <v>3925</v>
      </c>
      <c r="R183" s="9">
        <v>4075</v>
      </c>
      <c r="S183" s="9">
        <v>3754</v>
      </c>
      <c r="T183" s="9">
        <v>2281</v>
      </c>
      <c r="U183" s="9">
        <v>886</v>
      </c>
      <c r="V183" s="9">
        <v>169</v>
      </c>
      <c r="W183" s="9">
        <v>0</v>
      </c>
      <c r="X183" s="9">
        <v>26374</v>
      </c>
      <c r="Y183" s="9">
        <v>2924</v>
      </c>
      <c r="Z183" s="9">
        <v>107</v>
      </c>
      <c r="AA183" s="9">
        <v>8935</v>
      </c>
      <c r="AB183" s="9">
        <v>6777</v>
      </c>
      <c r="AC183" s="9">
        <v>6225</v>
      </c>
      <c r="AD183" s="9">
        <v>7468</v>
      </c>
      <c r="AE183" s="9">
        <v>0</v>
      </c>
      <c r="AF183" s="9">
        <v>12119</v>
      </c>
      <c r="AG183" s="9">
        <v>13221</v>
      </c>
      <c r="AH183" s="9">
        <v>4065</v>
      </c>
      <c r="AI183" s="9">
        <v>0</v>
      </c>
      <c r="AJ183" s="9">
        <v>22347</v>
      </c>
      <c r="AK183" s="9">
        <v>1997</v>
      </c>
      <c r="AL183" s="9">
        <v>3895</v>
      </c>
      <c r="AM183" s="9">
        <v>1166</v>
      </c>
      <c r="AN183" s="9">
        <v>25962</v>
      </c>
      <c r="AO183" s="9">
        <v>1157</v>
      </c>
      <c r="AP183" s="9">
        <v>1187</v>
      </c>
      <c r="AQ183" s="9">
        <v>1099</v>
      </c>
      <c r="AR183" s="9">
        <v>26002</v>
      </c>
      <c r="AS183" s="9">
        <v>3403</v>
      </c>
      <c r="AT183" s="10">
        <v>0</v>
      </c>
    </row>
    <row r="184" spans="1:46" ht="28.5" x14ac:dyDescent="0.25">
      <c r="A184" s="26" t="str">
        <f t="shared" si="4"/>
        <v>2009Registered nursesAlbertaHospital</v>
      </c>
      <c r="B184" s="24">
        <v>2009</v>
      </c>
      <c r="C184" s="9" t="s">
        <v>7</v>
      </c>
      <c r="D184" s="9" t="s">
        <v>175</v>
      </c>
      <c r="E184" s="9" t="str">
        <f t="shared" si="5"/>
        <v>Alberta</v>
      </c>
      <c r="F184" s="9" t="s">
        <v>180</v>
      </c>
      <c r="G184" s="9" t="s">
        <v>10</v>
      </c>
      <c r="H184" s="9">
        <v>18759</v>
      </c>
      <c r="I184" s="9">
        <v>17767</v>
      </c>
      <c r="J184" s="9">
        <v>992</v>
      </c>
      <c r="K184" s="9">
        <v>0</v>
      </c>
      <c r="L184" s="9">
        <v>553</v>
      </c>
      <c r="M184" s="9">
        <v>2927</v>
      </c>
      <c r="N184" s="9">
        <v>2369</v>
      </c>
      <c r="O184" s="9">
        <v>2222</v>
      </c>
      <c r="P184" s="9">
        <v>2327</v>
      </c>
      <c r="Q184" s="9">
        <v>2405</v>
      </c>
      <c r="R184" s="9">
        <v>2297</v>
      </c>
      <c r="S184" s="9">
        <v>2021</v>
      </c>
      <c r="T184" s="9">
        <v>1159</v>
      </c>
      <c r="U184" s="9">
        <v>409</v>
      </c>
      <c r="V184" s="9">
        <v>70</v>
      </c>
      <c r="W184" s="9">
        <v>0</v>
      </c>
      <c r="X184" s="9">
        <v>16812</v>
      </c>
      <c r="Y184" s="9">
        <v>1884</v>
      </c>
      <c r="Z184" s="9">
        <v>63</v>
      </c>
      <c r="AA184" s="9">
        <v>7098</v>
      </c>
      <c r="AB184" s="9">
        <v>4130</v>
      </c>
      <c r="AC184" s="9">
        <v>3726</v>
      </c>
      <c r="AD184" s="9">
        <v>3805</v>
      </c>
      <c r="AE184" s="9">
        <v>0</v>
      </c>
      <c r="AF184" s="9">
        <v>7217</v>
      </c>
      <c r="AG184" s="9">
        <v>8907</v>
      </c>
      <c r="AH184" s="9">
        <v>2635</v>
      </c>
      <c r="AI184" s="9">
        <v>0</v>
      </c>
      <c r="AJ184" s="9">
        <v>16224</v>
      </c>
      <c r="AK184" s="9">
        <v>904</v>
      </c>
      <c r="AL184" s="9">
        <v>1445</v>
      </c>
      <c r="AM184" s="9">
        <v>186</v>
      </c>
      <c r="AN184" s="9">
        <v>17917</v>
      </c>
      <c r="AO184" s="9">
        <v>462</v>
      </c>
      <c r="AP184" s="9">
        <v>258</v>
      </c>
      <c r="AQ184" s="9">
        <v>122</v>
      </c>
      <c r="AR184" s="9">
        <v>16980</v>
      </c>
      <c r="AS184" s="9">
        <v>1779</v>
      </c>
      <c r="AT184" s="10">
        <v>0</v>
      </c>
    </row>
    <row r="185" spans="1:46" ht="28.5" x14ac:dyDescent="0.25">
      <c r="A185" s="26" t="str">
        <f t="shared" si="4"/>
        <v>2009Registered nursesAlbertaCommunity health</v>
      </c>
      <c r="B185" s="24">
        <v>2009</v>
      </c>
      <c r="C185" s="9" t="s">
        <v>7</v>
      </c>
      <c r="D185" s="9" t="s">
        <v>175</v>
      </c>
      <c r="E185" s="9" t="str">
        <f t="shared" si="5"/>
        <v>Alberta</v>
      </c>
      <c r="F185" s="9" t="s">
        <v>182</v>
      </c>
      <c r="G185" s="9" t="s">
        <v>11</v>
      </c>
      <c r="H185" s="9">
        <v>4587</v>
      </c>
      <c r="I185" s="9">
        <v>4502</v>
      </c>
      <c r="J185" s="9">
        <v>85</v>
      </c>
      <c r="K185" s="9">
        <v>0</v>
      </c>
      <c r="L185" s="9">
        <v>31</v>
      </c>
      <c r="M185" s="9">
        <v>281</v>
      </c>
      <c r="N185" s="9">
        <v>357</v>
      </c>
      <c r="O185" s="9">
        <v>583</v>
      </c>
      <c r="P185" s="9">
        <v>570</v>
      </c>
      <c r="Q185" s="9">
        <v>720</v>
      </c>
      <c r="R185" s="9">
        <v>749</v>
      </c>
      <c r="S185" s="9">
        <v>693</v>
      </c>
      <c r="T185" s="9">
        <v>422</v>
      </c>
      <c r="U185" s="9">
        <v>147</v>
      </c>
      <c r="V185" s="9">
        <v>34</v>
      </c>
      <c r="W185" s="9">
        <v>0</v>
      </c>
      <c r="X185" s="9">
        <v>4336</v>
      </c>
      <c r="Y185" s="9">
        <v>237</v>
      </c>
      <c r="Z185" s="9">
        <v>14</v>
      </c>
      <c r="AA185" s="9">
        <v>869</v>
      </c>
      <c r="AB185" s="9">
        <v>1156</v>
      </c>
      <c r="AC185" s="9">
        <v>1128</v>
      </c>
      <c r="AD185" s="9">
        <v>1434</v>
      </c>
      <c r="AE185" s="9">
        <v>0</v>
      </c>
      <c r="AF185" s="9">
        <v>1736</v>
      </c>
      <c r="AG185" s="9">
        <v>2155</v>
      </c>
      <c r="AH185" s="9">
        <v>696</v>
      </c>
      <c r="AI185" s="9">
        <v>0</v>
      </c>
      <c r="AJ185" s="9">
        <v>3649</v>
      </c>
      <c r="AK185" s="9">
        <v>355</v>
      </c>
      <c r="AL185" s="9">
        <v>518</v>
      </c>
      <c r="AM185" s="9">
        <v>65</v>
      </c>
      <c r="AN185" s="9">
        <v>4318</v>
      </c>
      <c r="AO185" s="9">
        <v>128</v>
      </c>
      <c r="AP185" s="9">
        <v>81</v>
      </c>
      <c r="AQ185" s="9">
        <v>60</v>
      </c>
      <c r="AR185" s="9">
        <v>3725</v>
      </c>
      <c r="AS185" s="9">
        <v>862</v>
      </c>
      <c r="AT185" s="10">
        <v>0</v>
      </c>
    </row>
    <row r="186" spans="1:46" ht="57" x14ac:dyDescent="0.25">
      <c r="A186" s="26" t="str">
        <f t="shared" si="4"/>
        <v>2009Registered nursesAlbertaNursing home/long-term care</v>
      </c>
      <c r="B186" s="24">
        <v>2009</v>
      </c>
      <c r="C186" s="9" t="s">
        <v>7</v>
      </c>
      <c r="D186" s="9" t="s">
        <v>175</v>
      </c>
      <c r="E186" s="9" t="str">
        <f t="shared" si="5"/>
        <v>Alberta</v>
      </c>
      <c r="F186" s="9" t="s">
        <v>181</v>
      </c>
      <c r="G186" s="9" t="s">
        <v>12</v>
      </c>
      <c r="H186" s="9">
        <v>1951</v>
      </c>
      <c r="I186" s="9">
        <v>1882</v>
      </c>
      <c r="J186" s="9">
        <v>69</v>
      </c>
      <c r="K186" s="9">
        <v>0</v>
      </c>
      <c r="L186" s="9">
        <v>5</v>
      </c>
      <c r="M186" s="9">
        <v>53</v>
      </c>
      <c r="N186" s="9">
        <v>97</v>
      </c>
      <c r="O186" s="9">
        <v>231</v>
      </c>
      <c r="P186" s="9">
        <v>215</v>
      </c>
      <c r="Q186" s="9">
        <v>198</v>
      </c>
      <c r="R186" s="9">
        <v>293</v>
      </c>
      <c r="S186" s="9">
        <v>377</v>
      </c>
      <c r="T186" s="9">
        <v>288</v>
      </c>
      <c r="U186" s="9">
        <v>160</v>
      </c>
      <c r="V186" s="9">
        <v>34</v>
      </c>
      <c r="W186" s="9">
        <v>0</v>
      </c>
      <c r="X186" s="9">
        <v>1420</v>
      </c>
      <c r="Y186" s="9">
        <v>516</v>
      </c>
      <c r="Z186" s="9">
        <v>15</v>
      </c>
      <c r="AA186" s="9">
        <v>190</v>
      </c>
      <c r="AB186" s="9">
        <v>585</v>
      </c>
      <c r="AC186" s="9">
        <v>343</v>
      </c>
      <c r="AD186" s="9">
        <v>833</v>
      </c>
      <c r="AE186" s="9">
        <v>0</v>
      </c>
      <c r="AF186" s="9">
        <v>828</v>
      </c>
      <c r="AG186" s="9">
        <v>895</v>
      </c>
      <c r="AH186" s="9">
        <v>228</v>
      </c>
      <c r="AI186" s="9">
        <v>0</v>
      </c>
      <c r="AJ186" s="9">
        <v>1408</v>
      </c>
      <c r="AK186" s="9">
        <v>331</v>
      </c>
      <c r="AL186" s="9">
        <v>170</v>
      </c>
      <c r="AM186" s="9">
        <v>42</v>
      </c>
      <c r="AN186" s="9">
        <v>1777</v>
      </c>
      <c r="AO186" s="9">
        <v>112</v>
      </c>
      <c r="AP186" s="9">
        <v>39</v>
      </c>
      <c r="AQ186" s="9">
        <v>23</v>
      </c>
      <c r="AR186" s="9">
        <v>1453</v>
      </c>
      <c r="AS186" s="9">
        <v>498</v>
      </c>
      <c r="AT186" s="10">
        <v>0</v>
      </c>
    </row>
    <row r="187" spans="1:46" ht="42.75" x14ac:dyDescent="0.25">
      <c r="A187" s="26" t="str">
        <f t="shared" si="4"/>
        <v>2009Registered nursesAlbertaOther places of work</v>
      </c>
      <c r="B187" s="24">
        <v>2009</v>
      </c>
      <c r="C187" s="9" t="s">
        <v>7</v>
      </c>
      <c r="D187" s="9" t="s">
        <v>175</v>
      </c>
      <c r="E187" s="9" t="str">
        <f t="shared" si="5"/>
        <v>Alberta</v>
      </c>
      <c r="F187" s="9" t="s">
        <v>183</v>
      </c>
      <c r="G187" s="9" t="s">
        <v>13</v>
      </c>
      <c r="H187" s="9">
        <v>3224</v>
      </c>
      <c r="I187" s="9">
        <v>3061</v>
      </c>
      <c r="J187" s="9">
        <v>163</v>
      </c>
      <c r="K187" s="9">
        <v>0</v>
      </c>
      <c r="L187" s="9">
        <v>6</v>
      </c>
      <c r="M187" s="9">
        <v>135</v>
      </c>
      <c r="N187" s="9">
        <v>208</v>
      </c>
      <c r="O187" s="9">
        <v>295</v>
      </c>
      <c r="P187" s="9">
        <v>389</v>
      </c>
      <c r="Q187" s="9">
        <v>505</v>
      </c>
      <c r="R187" s="9">
        <v>629</v>
      </c>
      <c r="S187" s="9">
        <v>547</v>
      </c>
      <c r="T187" s="9">
        <v>344</v>
      </c>
      <c r="U187" s="9">
        <v>139</v>
      </c>
      <c r="V187" s="9">
        <v>27</v>
      </c>
      <c r="W187" s="9">
        <v>0</v>
      </c>
      <c r="X187" s="9">
        <v>3013</v>
      </c>
      <c r="Y187" s="9">
        <v>203</v>
      </c>
      <c r="Z187" s="9">
        <v>8</v>
      </c>
      <c r="AA187" s="9">
        <v>464</v>
      </c>
      <c r="AB187" s="9">
        <v>713</v>
      </c>
      <c r="AC187" s="9">
        <v>860</v>
      </c>
      <c r="AD187" s="9">
        <v>1187</v>
      </c>
      <c r="AE187" s="9">
        <v>0</v>
      </c>
      <c r="AF187" s="9">
        <v>1961</v>
      </c>
      <c r="AG187" s="9">
        <v>939</v>
      </c>
      <c r="AH187" s="9">
        <v>324</v>
      </c>
      <c r="AI187" s="9">
        <v>0</v>
      </c>
      <c r="AJ187" s="9">
        <v>1017</v>
      </c>
      <c r="AK187" s="9">
        <v>404</v>
      </c>
      <c r="AL187" s="9">
        <v>1743</v>
      </c>
      <c r="AM187" s="9">
        <v>60</v>
      </c>
      <c r="AN187" s="9">
        <v>1905</v>
      </c>
      <c r="AO187" s="9">
        <v>453</v>
      </c>
      <c r="AP187" s="9">
        <v>808</v>
      </c>
      <c r="AQ187" s="9">
        <v>58</v>
      </c>
      <c r="AR187" s="9">
        <v>3066</v>
      </c>
      <c r="AS187" s="9">
        <v>158</v>
      </c>
      <c r="AT187" s="10">
        <v>0</v>
      </c>
    </row>
    <row r="188" spans="1:46" ht="42.75" x14ac:dyDescent="0.25">
      <c r="A188" s="26" t="str">
        <f t="shared" si="4"/>
        <v>2009Registered nursesAlbertaUnknown places of work</v>
      </c>
      <c r="B188" s="24">
        <v>2009</v>
      </c>
      <c r="C188" s="9" t="s">
        <v>7</v>
      </c>
      <c r="D188" s="9" t="s">
        <v>175</v>
      </c>
      <c r="E188" s="9" t="str">
        <f t="shared" si="5"/>
        <v>Alberta</v>
      </c>
      <c r="F188" s="9" t="s">
        <v>184</v>
      </c>
      <c r="G188" s="9" t="s">
        <v>49</v>
      </c>
      <c r="H188" s="9">
        <v>884</v>
      </c>
      <c r="I188" s="9">
        <v>848</v>
      </c>
      <c r="J188" s="9">
        <v>36</v>
      </c>
      <c r="K188" s="9">
        <v>0</v>
      </c>
      <c r="L188" s="9">
        <v>21</v>
      </c>
      <c r="M188" s="9">
        <v>137</v>
      </c>
      <c r="N188" s="9">
        <v>103</v>
      </c>
      <c r="O188" s="9">
        <v>107</v>
      </c>
      <c r="P188" s="9">
        <v>93</v>
      </c>
      <c r="Q188" s="9">
        <v>97</v>
      </c>
      <c r="R188" s="9">
        <v>107</v>
      </c>
      <c r="S188" s="9">
        <v>116</v>
      </c>
      <c r="T188" s="9">
        <v>68</v>
      </c>
      <c r="U188" s="9">
        <v>31</v>
      </c>
      <c r="V188" s="9">
        <v>4</v>
      </c>
      <c r="W188" s="9">
        <v>0</v>
      </c>
      <c r="X188" s="9">
        <v>793</v>
      </c>
      <c r="Y188" s="9">
        <v>84</v>
      </c>
      <c r="Z188" s="9">
        <v>7</v>
      </c>
      <c r="AA188" s="9">
        <v>314</v>
      </c>
      <c r="AB188" s="9">
        <v>193</v>
      </c>
      <c r="AC188" s="9">
        <v>168</v>
      </c>
      <c r="AD188" s="9">
        <v>209</v>
      </c>
      <c r="AE188" s="9">
        <v>0</v>
      </c>
      <c r="AF188" s="9">
        <v>377</v>
      </c>
      <c r="AG188" s="9">
        <v>325</v>
      </c>
      <c r="AH188" s="9">
        <v>182</v>
      </c>
      <c r="AI188" s="9">
        <v>0</v>
      </c>
      <c r="AJ188" s="9">
        <v>49</v>
      </c>
      <c r="AK188" s="9">
        <v>3</v>
      </c>
      <c r="AL188" s="9">
        <v>19</v>
      </c>
      <c r="AM188" s="9">
        <v>813</v>
      </c>
      <c r="AN188" s="9">
        <v>45</v>
      </c>
      <c r="AO188" s="9">
        <v>2</v>
      </c>
      <c r="AP188" s="9">
        <v>1</v>
      </c>
      <c r="AQ188" s="9">
        <v>836</v>
      </c>
      <c r="AR188" s="9">
        <v>778</v>
      </c>
      <c r="AS188" s="9">
        <v>106</v>
      </c>
      <c r="AT188" s="10">
        <v>0</v>
      </c>
    </row>
    <row r="189" spans="1:46" ht="42.75" x14ac:dyDescent="0.25">
      <c r="A189" s="26" t="str">
        <f t="shared" si="4"/>
        <v>2009Registered nursesBritish ColumbiaAll places of work</v>
      </c>
      <c r="B189" s="24">
        <v>2009</v>
      </c>
      <c r="C189" s="9" t="s">
        <v>7</v>
      </c>
      <c r="D189" s="9" t="s">
        <v>167</v>
      </c>
      <c r="E189" s="9" t="str">
        <f t="shared" si="5"/>
        <v>British Columbia</v>
      </c>
      <c r="F189" s="9" t="s">
        <v>179</v>
      </c>
      <c r="G189" s="9" t="s">
        <v>9</v>
      </c>
      <c r="H189" s="9">
        <v>30900</v>
      </c>
      <c r="I189" s="9">
        <v>28984</v>
      </c>
      <c r="J189" s="9">
        <v>1916</v>
      </c>
      <c r="K189" s="9">
        <v>0</v>
      </c>
      <c r="L189" s="9">
        <v>356</v>
      </c>
      <c r="M189" s="9">
        <v>2533</v>
      </c>
      <c r="N189" s="9">
        <v>2929</v>
      </c>
      <c r="O189" s="9">
        <v>3449</v>
      </c>
      <c r="P189" s="9">
        <v>3559</v>
      </c>
      <c r="Q189" s="9">
        <v>4445</v>
      </c>
      <c r="R189" s="9">
        <v>5052</v>
      </c>
      <c r="S189" s="9">
        <v>4720</v>
      </c>
      <c r="T189" s="9">
        <v>2782</v>
      </c>
      <c r="U189" s="9">
        <v>909</v>
      </c>
      <c r="V189" s="9">
        <v>166</v>
      </c>
      <c r="W189" s="9">
        <v>0</v>
      </c>
      <c r="X189" s="9">
        <v>25731</v>
      </c>
      <c r="Y189" s="9">
        <v>5066</v>
      </c>
      <c r="Z189" s="9">
        <v>103</v>
      </c>
      <c r="AA189" s="9">
        <v>7549</v>
      </c>
      <c r="AB189" s="9">
        <v>7643</v>
      </c>
      <c r="AC189" s="9">
        <v>7325</v>
      </c>
      <c r="AD189" s="9">
        <v>8383</v>
      </c>
      <c r="AE189" s="9">
        <v>0</v>
      </c>
      <c r="AF189" s="9">
        <v>17353</v>
      </c>
      <c r="AG189" s="9">
        <v>8734</v>
      </c>
      <c r="AH189" s="9">
        <v>4813</v>
      </c>
      <c r="AI189" s="9">
        <v>0</v>
      </c>
      <c r="AJ189" s="9">
        <v>23639</v>
      </c>
      <c r="AK189" s="9">
        <v>2611</v>
      </c>
      <c r="AL189" s="9">
        <v>4594</v>
      </c>
      <c r="AM189" s="9">
        <v>56</v>
      </c>
      <c r="AN189" s="9">
        <v>27511</v>
      </c>
      <c r="AO189" s="9">
        <v>1323</v>
      </c>
      <c r="AP189" s="9">
        <v>2012</v>
      </c>
      <c r="AQ189" s="9">
        <v>54</v>
      </c>
      <c r="AR189" s="9">
        <v>29095</v>
      </c>
      <c r="AS189" s="9">
        <v>1805</v>
      </c>
      <c r="AT189" s="10">
        <v>0</v>
      </c>
    </row>
    <row r="190" spans="1:46" ht="28.5" x14ac:dyDescent="0.25">
      <c r="A190" s="26" t="str">
        <f t="shared" si="4"/>
        <v>2009Registered nursesBritish ColumbiaHospital</v>
      </c>
      <c r="B190" s="24">
        <v>2009</v>
      </c>
      <c r="C190" s="9" t="s">
        <v>7</v>
      </c>
      <c r="D190" s="9" t="s">
        <v>167</v>
      </c>
      <c r="E190" s="9" t="str">
        <f t="shared" si="5"/>
        <v>British Columbia</v>
      </c>
      <c r="F190" s="9" t="s">
        <v>180</v>
      </c>
      <c r="G190" s="9" t="s">
        <v>10</v>
      </c>
      <c r="H190" s="9">
        <v>19037</v>
      </c>
      <c r="I190" s="9">
        <v>17664</v>
      </c>
      <c r="J190" s="9">
        <v>1373</v>
      </c>
      <c r="K190" s="9">
        <v>0</v>
      </c>
      <c r="L190" s="9">
        <v>315</v>
      </c>
      <c r="M190" s="9">
        <v>2159</v>
      </c>
      <c r="N190" s="9">
        <v>2178</v>
      </c>
      <c r="O190" s="9">
        <v>2331</v>
      </c>
      <c r="P190" s="9">
        <v>2235</v>
      </c>
      <c r="Q190" s="9">
        <v>2694</v>
      </c>
      <c r="R190" s="9">
        <v>2870</v>
      </c>
      <c r="S190" s="9">
        <v>2551</v>
      </c>
      <c r="T190" s="9">
        <v>1325</v>
      </c>
      <c r="U190" s="9">
        <v>340</v>
      </c>
      <c r="V190" s="9">
        <v>39</v>
      </c>
      <c r="W190" s="9">
        <v>0</v>
      </c>
      <c r="X190" s="9">
        <v>15911</v>
      </c>
      <c r="Y190" s="9">
        <v>3073</v>
      </c>
      <c r="Z190" s="9">
        <v>53</v>
      </c>
      <c r="AA190" s="9">
        <v>5949</v>
      </c>
      <c r="AB190" s="9">
        <v>4715</v>
      </c>
      <c r="AC190" s="9">
        <v>4218</v>
      </c>
      <c r="AD190" s="9">
        <v>4155</v>
      </c>
      <c r="AE190" s="9">
        <v>0</v>
      </c>
      <c r="AF190" s="9">
        <v>11134</v>
      </c>
      <c r="AG190" s="9">
        <v>5089</v>
      </c>
      <c r="AH190" s="9">
        <v>2814</v>
      </c>
      <c r="AI190" s="9">
        <v>0</v>
      </c>
      <c r="AJ190" s="9">
        <v>16421</v>
      </c>
      <c r="AK190" s="9">
        <v>1140</v>
      </c>
      <c r="AL190" s="9">
        <v>1469</v>
      </c>
      <c r="AM190" s="9">
        <v>7</v>
      </c>
      <c r="AN190" s="9">
        <v>18056</v>
      </c>
      <c r="AO190" s="9">
        <v>464</v>
      </c>
      <c r="AP190" s="9">
        <v>509</v>
      </c>
      <c r="AQ190" s="9">
        <v>8</v>
      </c>
      <c r="AR190" s="9">
        <v>18100</v>
      </c>
      <c r="AS190" s="9">
        <v>937</v>
      </c>
      <c r="AT190" s="10">
        <v>0</v>
      </c>
    </row>
    <row r="191" spans="1:46" ht="28.5" x14ac:dyDescent="0.25">
      <c r="A191" s="26" t="str">
        <f t="shared" si="4"/>
        <v>2009Registered nursesBritish ColumbiaCommunity health</v>
      </c>
      <c r="B191" s="24">
        <v>2009</v>
      </c>
      <c r="C191" s="9" t="s">
        <v>7</v>
      </c>
      <c r="D191" s="9" t="s">
        <v>167</v>
      </c>
      <c r="E191" s="9" t="str">
        <f t="shared" si="5"/>
        <v>British Columbia</v>
      </c>
      <c r="F191" s="9" t="s">
        <v>182</v>
      </c>
      <c r="G191" s="9" t="s">
        <v>11</v>
      </c>
      <c r="H191" s="9">
        <v>5255</v>
      </c>
      <c r="I191" s="9">
        <v>5079</v>
      </c>
      <c r="J191" s="9">
        <v>176</v>
      </c>
      <c r="K191" s="9">
        <v>0</v>
      </c>
      <c r="L191" s="9">
        <v>21</v>
      </c>
      <c r="M191" s="9">
        <v>244</v>
      </c>
      <c r="N191" s="9">
        <v>413</v>
      </c>
      <c r="O191" s="9">
        <v>521</v>
      </c>
      <c r="P191" s="9">
        <v>618</v>
      </c>
      <c r="Q191" s="9">
        <v>815</v>
      </c>
      <c r="R191" s="9">
        <v>1010</v>
      </c>
      <c r="S191" s="9">
        <v>925</v>
      </c>
      <c r="T191" s="9">
        <v>484</v>
      </c>
      <c r="U191" s="9">
        <v>176</v>
      </c>
      <c r="V191" s="9">
        <v>28</v>
      </c>
      <c r="W191" s="9">
        <v>0</v>
      </c>
      <c r="X191" s="9">
        <v>4805</v>
      </c>
      <c r="Y191" s="9">
        <v>424</v>
      </c>
      <c r="Z191" s="9">
        <v>26</v>
      </c>
      <c r="AA191" s="9">
        <v>939</v>
      </c>
      <c r="AB191" s="9">
        <v>1272</v>
      </c>
      <c r="AC191" s="9">
        <v>1407</v>
      </c>
      <c r="AD191" s="9">
        <v>1637</v>
      </c>
      <c r="AE191" s="9">
        <v>0</v>
      </c>
      <c r="AF191" s="9">
        <v>2475</v>
      </c>
      <c r="AG191" s="9">
        <v>1893</v>
      </c>
      <c r="AH191" s="9">
        <v>887</v>
      </c>
      <c r="AI191" s="9">
        <v>0</v>
      </c>
      <c r="AJ191" s="9">
        <v>3958</v>
      </c>
      <c r="AK191" s="9">
        <v>545</v>
      </c>
      <c r="AL191" s="9">
        <v>750</v>
      </c>
      <c r="AM191" s="9">
        <v>2</v>
      </c>
      <c r="AN191" s="9">
        <v>4836</v>
      </c>
      <c r="AO191" s="9">
        <v>206</v>
      </c>
      <c r="AP191" s="9">
        <v>211</v>
      </c>
      <c r="AQ191" s="9">
        <v>2</v>
      </c>
      <c r="AR191" s="9">
        <v>4789</v>
      </c>
      <c r="AS191" s="9">
        <v>466</v>
      </c>
      <c r="AT191" s="10">
        <v>0</v>
      </c>
    </row>
    <row r="192" spans="1:46" ht="57" x14ac:dyDescent="0.25">
      <c r="A192" s="26" t="str">
        <f t="shared" si="4"/>
        <v>2009Registered nursesBritish ColumbiaNursing home/long-term care</v>
      </c>
      <c r="B192" s="24">
        <v>2009</v>
      </c>
      <c r="C192" s="9" t="s">
        <v>7</v>
      </c>
      <c r="D192" s="9" t="s">
        <v>167</v>
      </c>
      <c r="E192" s="9" t="str">
        <f t="shared" si="5"/>
        <v>British Columbia</v>
      </c>
      <c r="F192" s="9" t="s">
        <v>181</v>
      </c>
      <c r="G192" s="9" t="s">
        <v>12</v>
      </c>
      <c r="H192" s="9">
        <v>3038</v>
      </c>
      <c r="I192" s="9">
        <v>2865</v>
      </c>
      <c r="J192" s="9">
        <v>173</v>
      </c>
      <c r="K192" s="9">
        <v>0</v>
      </c>
      <c r="L192" s="9">
        <v>15</v>
      </c>
      <c r="M192" s="9">
        <v>42</v>
      </c>
      <c r="N192" s="9">
        <v>144</v>
      </c>
      <c r="O192" s="9">
        <v>295</v>
      </c>
      <c r="P192" s="9">
        <v>322</v>
      </c>
      <c r="Q192" s="9">
        <v>382</v>
      </c>
      <c r="R192" s="9">
        <v>512</v>
      </c>
      <c r="S192" s="9">
        <v>590</v>
      </c>
      <c r="T192" s="9">
        <v>515</v>
      </c>
      <c r="U192" s="9">
        <v>182</v>
      </c>
      <c r="V192" s="9">
        <v>39</v>
      </c>
      <c r="W192" s="9">
        <v>0</v>
      </c>
      <c r="X192" s="9">
        <v>1844</v>
      </c>
      <c r="Y192" s="9">
        <v>1185</v>
      </c>
      <c r="Z192" s="9">
        <v>9</v>
      </c>
      <c r="AA192" s="9">
        <v>254</v>
      </c>
      <c r="AB192" s="9">
        <v>867</v>
      </c>
      <c r="AC192" s="9">
        <v>697</v>
      </c>
      <c r="AD192" s="9">
        <v>1220</v>
      </c>
      <c r="AE192" s="9">
        <v>0</v>
      </c>
      <c r="AF192" s="9">
        <v>1589</v>
      </c>
      <c r="AG192" s="9">
        <v>950</v>
      </c>
      <c r="AH192" s="9">
        <v>499</v>
      </c>
      <c r="AI192" s="9">
        <v>0</v>
      </c>
      <c r="AJ192" s="9">
        <v>2378</v>
      </c>
      <c r="AK192" s="9">
        <v>497</v>
      </c>
      <c r="AL192" s="9">
        <v>160</v>
      </c>
      <c r="AM192" s="9">
        <v>3</v>
      </c>
      <c r="AN192" s="9">
        <v>2826</v>
      </c>
      <c r="AO192" s="9">
        <v>175</v>
      </c>
      <c r="AP192" s="9">
        <v>36</v>
      </c>
      <c r="AQ192" s="9">
        <v>1</v>
      </c>
      <c r="AR192" s="9">
        <v>2804</v>
      </c>
      <c r="AS192" s="9">
        <v>234</v>
      </c>
      <c r="AT192" s="10">
        <v>0</v>
      </c>
    </row>
    <row r="193" spans="1:46" ht="42.75" x14ac:dyDescent="0.25">
      <c r="A193" s="26" t="str">
        <f t="shared" si="4"/>
        <v>2009Registered nursesBritish ColumbiaOther places of work</v>
      </c>
      <c r="B193" s="24">
        <v>2009</v>
      </c>
      <c r="C193" s="9" t="s">
        <v>7</v>
      </c>
      <c r="D193" s="9" t="s">
        <v>167</v>
      </c>
      <c r="E193" s="9" t="str">
        <f t="shared" si="5"/>
        <v>British Columbia</v>
      </c>
      <c r="F193" s="9" t="s">
        <v>183</v>
      </c>
      <c r="G193" s="9" t="s">
        <v>13</v>
      </c>
      <c r="H193" s="9">
        <v>3527</v>
      </c>
      <c r="I193" s="9">
        <v>3337</v>
      </c>
      <c r="J193" s="9">
        <v>190</v>
      </c>
      <c r="K193" s="9">
        <v>0</v>
      </c>
      <c r="L193" s="9">
        <v>5</v>
      </c>
      <c r="M193" s="9">
        <v>87</v>
      </c>
      <c r="N193" s="9">
        <v>190</v>
      </c>
      <c r="O193" s="9">
        <v>299</v>
      </c>
      <c r="P193" s="9">
        <v>381</v>
      </c>
      <c r="Q193" s="9">
        <v>552</v>
      </c>
      <c r="R193" s="9">
        <v>655</v>
      </c>
      <c r="S193" s="9">
        <v>647</v>
      </c>
      <c r="T193" s="9">
        <v>445</v>
      </c>
      <c r="U193" s="9">
        <v>208</v>
      </c>
      <c r="V193" s="9">
        <v>58</v>
      </c>
      <c r="W193" s="9">
        <v>0</v>
      </c>
      <c r="X193" s="9">
        <v>3139</v>
      </c>
      <c r="Y193" s="9">
        <v>373</v>
      </c>
      <c r="Z193" s="9">
        <v>15</v>
      </c>
      <c r="AA193" s="9">
        <v>400</v>
      </c>
      <c r="AB193" s="9">
        <v>786</v>
      </c>
      <c r="AC193" s="9">
        <v>995</v>
      </c>
      <c r="AD193" s="9">
        <v>1346</v>
      </c>
      <c r="AE193" s="9">
        <v>0</v>
      </c>
      <c r="AF193" s="9">
        <v>2136</v>
      </c>
      <c r="AG193" s="9">
        <v>798</v>
      </c>
      <c r="AH193" s="9">
        <v>593</v>
      </c>
      <c r="AI193" s="9">
        <v>0</v>
      </c>
      <c r="AJ193" s="9">
        <v>882</v>
      </c>
      <c r="AK193" s="9">
        <v>428</v>
      </c>
      <c r="AL193" s="9">
        <v>2213</v>
      </c>
      <c r="AM193" s="9">
        <v>4</v>
      </c>
      <c r="AN193" s="9">
        <v>1792</v>
      </c>
      <c r="AO193" s="9">
        <v>478</v>
      </c>
      <c r="AP193" s="9">
        <v>1256</v>
      </c>
      <c r="AQ193" s="9">
        <v>1</v>
      </c>
      <c r="AR193" s="9">
        <v>3362</v>
      </c>
      <c r="AS193" s="9">
        <v>165</v>
      </c>
      <c r="AT193" s="10">
        <v>0</v>
      </c>
    </row>
    <row r="194" spans="1:46" ht="42.75" x14ac:dyDescent="0.25">
      <c r="A194" s="26" t="str">
        <f t="shared" si="4"/>
        <v>2009Registered nursesBritish ColumbiaUnknown places of work</v>
      </c>
      <c r="B194" s="24">
        <v>2009</v>
      </c>
      <c r="C194" s="9" t="s">
        <v>7</v>
      </c>
      <c r="D194" s="9" t="s">
        <v>167</v>
      </c>
      <c r="E194" s="9" t="str">
        <f t="shared" si="5"/>
        <v>British Columbia</v>
      </c>
      <c r="F194" s="9" t="s">
        <v>184</v>
      </c>
      <c r="G194" s="9" t="s">
        <v>49</v>
      </c>
      <c r="H194" s="9">
        <v>43</v>
      </c>
      <c r="I194" s="9">
        <v>39</v>
      </c>
      <c r="J194" s="9">
        <v>4</v>
      </c>
      <c r="K194" s="9">
        <v>0</v>
      </c>
      <c r="L194" s="9">
        <v>0</v>
      </c>
      <c r="M194" s="9">
        <v>1</v>
      </c>
      <c r="N194" s="9">
        <v>4</v>
      </c>
      <c r="O194" s="9">
        <v>3</v>
      </c>
      <c r="P194" s="9">
        <v>3</v>
      </c>
      <c r="Q194" s="9">
        <v>2</v>
      </c>
      <c r="R194" s="9">
        <v>5</v>
      </c>
      <c r="S194" s="9">
        <v>7</v>
      </c>
      <c r="T194" s="9">
        <v>13</v>
      </c>
      <c r="U194" s="9">
        <v>3</v>
      </c>
      <c r="V194" s="9">
        <v>2</v>
      </c>
      <c r="W194" s="9">
        <v>0</v>
      </c>
      <c r="X194" s="9">
        <v>32</v>
      </c>
      <c r="Y194" s="9">
        <v>11</v>
      </c>
      <c r="Z194" s="9">
        <v>0</v>
      </c>
      <c r="AA194" s="9">
        <v>7</v>
      </c>
      <c r="AB194" s="9">
        <v>3</v>
      </c>
      <c r="AC194" s="9">
        <v>8</v>
      </c>
      <c r="AD194" s="9">
        <v>25</v>
      </c>
      <c r="AE194" s="9">
        <v>0</v>
      </c>
      <c r="AF194" s="9">
        <v>19</v>
      </c>
      <c r="AG194" s="9">
        <v>4</v>
      </c>
      <c r="AH194" s="9">
        <v>20</v>
      </c>
      <c r="AI194" s="9">
        <v>0</v>
      </c>
      <c r="AJ194" s="9">
        <v>0</v>
      </c>
      <c r="AK194" s="9">
        <v>1</v>
      </c>
      <c r="AL194" s="9">
        <v>2</v>
      </c>
      <c r="AM194" s="9">
        <v>40</v>
      </c>
      <c r="AN194" s="9">
        <v>1</v>
      </c>
      <c r="AO194" s="9">
        <v>0</v>
      </c>
      <c r="AP194" s="9">
        <v>0</v>
      </c>
      <c r="AQ194" s="9">
        <v>42</v>
      </c>
      <c r="AR194" s="9">
        <v>40</v>
      </c>
      <c r="AS194" s="9">
        <v>3</v>
      </c>
      <c r="AT194" s="10">
        <v>0</v>
      </c>
    </row>
    <row r="195" spans="1:46" ht="42.75" x14ac:dyDescent="0.25">
      <c r="A195" s="26" t="str">
        <f t="shared" ref="A195:A258" si="6">CONCATENATE(B195,C195,E195,G195)</f>
        <v>2009Registered nursesYukonAll places of work</v>
      </c>
      <c r="B195" s="24">
        <v>2009</v>
      </c>
      <c r="C195" s="9" t="s">
        <v>7</v>
      </c>
      <c r="D195" s="9" t="s">
        <v>168</v>
      </c>
      <c r="E195" s="9" t="str">
        <f t="shared" ref="E195:E258" si="7">TRIM(MID(D195,3,50))</f>
        <v>Yukon</v>
      </c>
      <c r="F195" s="9" t="s">
        <v>179</v>
      </c>
      <c r="G195" s="9" t="s">
        <v>9</v>
      </c>
      <c r="H195" s="9">
        <v>367</v>
      </c>
      <c r="I195" s="9">
        <v>328</v>
      </c>
      <c r="J195" s="9">
        <v>39</v>
      </c>
      <c r="K195" s="9">
        <v>0</v>
      </c>
      <c r="L195" s="9">
        <v>8</v>
      </c>
      <c r="M195" s="9">
        <v>41</v>
      </c>
      <c r="N195" s="9">
        <v>43</v>
      </c>
      <c r="O195" s="9">
        <v>37</v>
      </c>
      <c r="P195" s="9">
        <v>42</v>
      </c>
      <c r="Q195" s="9">
        <v>54</v>
      </c>
      <c r="R195" s="9">
        <v>59</v>
      </c>
      <c r="S195" s="9">
        <v>49</v>
      </c>
      <c r="T195" s="9">
        <v>30</v>
      </c>
      <c r="U195" s="9">
        <v>3</v>
      </c>
      <c r="V195" s="9">
        <v>1</v>
      </c>
      <c r="W195" s="9">
        <v>0</v>
      </c>
      <c r="X195" s="9">
        <v>336</v>
      </c>
      <c r="Y195" s="9">
        <v>30</v>
      </c>
      <c r="Z195" s="9">
        <v>1</v>
      </c>
      <c r="AA195" s="9">
        <v>126</v>
      </c>
      <c r="AB195" s="9">
        <v>79</v>
      </c>
      <c r="AC195" s="9">
        <v>81</v>
      </c>
      <c r="AD195" s="9">
        <v>81</v>
      </c>
      <c r="AE195" s="9">
        <v>0</v>
      </c>
      <c r="AF195" s="9">
        <v>185</v>
      </c>
      <c r="AG195" s="9">
        <v>103</v>
      </c>
      <c r="AH195" s="9">
        <v>77</v>
      </c>
      <c r="AI195" s="9">
        <v>2</v>
      </c>
      <c r="AJ195" s="9">
        <v>295</v>
      </c>
      <c r="AK195" s="9">
        <v>41</v>
      </c>
      <c r="AL195" s="9">
        <v>26</v>
      </c>
      <c r="AM195" s="9">
        <v>5</v>
      </c>
      <c r="AN195" s="9">
        <v>284</v>
      </c>
      <c r="AO195" s="9">
        <v>27</v>
      </c>
      <c r="AP195" s="9">
        <v>13</v>
      </c>
      <c r="AQ195" s="9">
        <v>43</v>
      </c>
      <c r="AR195" s="9">
        <v>366</v>
      </c>
      <c r="AS195" s="9">
        <v>1</v>
      </c>
      <c r="AT195" s="10">
        <v>0</v>
      </c>
    </row>
    <row r="196" spans="1:46" ht="28.5" x14ac:dyDescent="0.25">
      <c r="A196" s="26" t="str">
        <f t="shared" si="6"/>
        <v>2009Registered nursesYukonHospital</v>
      </c>
      <c r="B196" s="24">
        <v>2009</v>
      </c>
      <c r="C196" s="9" t="s">
        <v>7</v>
      </c>
      <c r="D196" s="9" t="s">
        <v>168</v>
      </c>
      <c r="E196" s="9" t="str">
        <f t="shared" si="7"/>
        <v>Yukon</v>
      </c>
      <c r="F196" s="9" t="s">
        <v>180</v>
      </c>
      <c r="G196" s="9" t="s">
        <v>10</v>
      </c>
      <c r="H196" s="9">
        <v>169</v>
      </c>
      <c r="I196" s="9">
        <v>155</v>
      </c>
      <c r="J196" s="9">
        <v>14</v>
      </c>
      <c r="K196" s="9">
        <v>0</v>
      </c>
      <c r="L196" s="9">
        <v>8</v>
      </c>
      <c r="M196" s="9">
        <v>30</v>
      </c>
      <c r="N196" s="9">
        <v>19</v>
      </c>
      <c r="O196" s="9">
        <v>16</v>
      </c>
      <c r="P196" s="9">
        <v>20</v>
      </c>
      <c r="Q196" s="9">
        <v>25</v>
      </c>
      <c r="R196" s="9">
        <v>22</v>
      </c>
      <c r="S196" s="9">
        <v>18</v>
      </c>
      <c r="T196" s="9">
        <v>9</v>
      </c>
      <c r="U196" s="9">
        <v>2</v>
      </c>
      <c r="V196" s="9">
        <v>0</v>
      </c>
      <c r="W196" s="9">
        <v>0</v>
      </c>
      <c r="X196" s="9">
        <v>155</v>
      </c>
      <c r="Y196" s="9">
        <v>14</v>
      </c>
      <c r="Z196" s="9">
        <v>0</v>
      </c>
      <c r="AA196" s="9">
        <v>80</v>
      </c>
      <c r="AB196" s="9">
        <v>31</v>
      </c>
      <c r="AC196" s="9">
        <v>32</v>
      </c>
      <c r="AD196" s="9">
        <v>26</v>
      </c>
      <c r="AE196" s="9">
        <v>0</v>
      </c>
      <c r="AF196" s="9">
        <v>94</v>
      </c>
      <c r="AG196" s="9">
        <v>43</v>
      </c>
      <c r="AH196" s="9">
        <v>30</v>
      </c>
      <c r="AI196" s="9">
        <v>2</v>
      </c>
      <c r="AJ196" s="9">
        <v>156</v>
      </c>
      <c r="AK196" s="9">
        <v>7</v>
      </c>
      <c r="AL196" s="9">
        <v>6</v>
      </c>
      <c r="AM196" s="9">
        <v>0</v>
      </c>
      <c r="AN196" s="9">
        <v>124</v>
      </c>
      <c r="AO196" s="9">
        <v>6</v>
      </c>
      <c r="AP196" s="9">
        <v>2</v>
      </c>
      <c r="AQ196" s="9">
        <v>37</v>
      </c>
      <c r="AR196" s="9">
        <v>169</v>
      </c>
      <c r="AS196" s="9">
        <v>0</v>
      </c>
      <c r="AT196" s="10">
        <v>0</v>
      </c>
    </row>
    <row r="197" spans="1:46" ht="28.5" x14ac:dyDescent="0.25">
      <c r="A197" s="26" t="str">
        <f t="shared" si="6"/>
        <v>2009Registered nursesYukonCommunity health</v>
      </c>
      <c r="B197" s="24">
        <v>2009</v>
      </c>
      <c r="C197" s="9" t="s">
        <v>7</v>
      </c>
      <c r="D197" s="9" t="s">
        <v>168</v>
      </c>
      <c r="E197" s="9" t="str">
        <f t="shared" si="7"/>
        <v>Yukon</v>
      </c>
      <c r="F197" s="9" t="s">
        <v>182</v>
      </c>
      <c r="G197" s="9" t="s">
        <v>11</v>
      </c>
      <c r="H197" s="9">
        <v>130</v>
      </c>
      <c r="I197" s="9">
        <v>116</v>
      </c>
      <c r="J197" s="9">
        <v>14</v>
      </c>
      <c r="K197" s="9">
        <v>0</v>
      </c>
      <c r="L197" s="9">
        <v>0</v>
      </c>
      <c r="M197" s="9">
        <v>8</v>
      </c>
      <c r="N197" s="9">
        <v>18</v>
      </c>
      <c r="O197" s="9">
        <v>11</v>
      </c>
      <c r="P197" s="9">
        <v>12</v>
      </c>
      <c r="Q197" s="9">
        <v>18</v>
      </c>
      <c r="R197" s="9">
        <v>27</v>
      </c>
      <c r="S197" s="9">
        <v>17</v>
      </c>
      <c r="T197" s="9">
        <v>18</v>
      </c>
      <c r="U197" s="9">
        <v>1</v>
      </c>
      <c r="V197" s="9">
        <v>0</v>
      </c>
      <c r="W197" s="9">
        <v>0</v>
      </c>
      <c r="X197" s="9">
        <v>121</v>
      </c>
      <c r="Y197" s="9">
        <v>9</v>
      </c>
      <c r="Z197" s="9">
        <v>0</v>
      </c>
      <c r="AA197" s="9">
        <v>31</v>
      </c>
      <c r="AB197" s="9">
        <v>29</v>
      </c>
      <c r="AC197" s="9">
        <v>38</v>
      </c>
      <c r="AD197" s="9">
        <v>32</v>
      </c>
      <c r="AE197" s="9">
        <v>0</v>
      </c>
      <c r="AF197" s="9">
        <v>52</v>
      </c>
      <c r="AG197" s="9">
        <v>42</v>
      </c>
      <c r="AH197" s="9">
        <v>36</v>
      </c>
      <c r="AI197" s="9">
        <v>0</v>
      </c>
      <c r="AJ197" s="9">
        <v>109</v>
      </c>
      <c r="AK197" s="9">
        <v>17</v>
      </c>
      <c r="AL197" s="9">
        <v>4</v>
      </c>
      <c r="AM197" s="9">
        <v>0</v>
      </c>
      <c r="AN197" s="9">
        <v>118</v>
      </c>
      <c r="AO197" s="9">
        <v>9</v>
      </c>
      <c r="AP197" s="9">
        <v>3</v>
      </c>
      <c r="AQ197" s="9">
        <v>0</v>
      </c>
      <c r="AR197" s="9">
        <v>129</v>
      </c>
      <c r="AS197" s="9">
        <v>1</v>
      </c>
      <c r="AT197" s="10">
        <v>0</v>
      </c>
    </row>
    <row r="198" spans="1:46" ht="57" x14ac:dyDescent="0.25">
      <c r="A198" s="26" t="str">
        <f t="shared" si="6"/>
        <v>2009Registered nursesYukonNursing home/long-term care</v>
      </c>
      <c r="B198" s="24">
        <v>2009</v>
      </c>
      <c r="C198" s="9" t="s">
        <v>7</v>
      </c>
      <c r="D198" s="9" t="s">
        <v>168</v>
      </c>
      <c r="E198" s="9" t="str">
        <f t="shared" si="7"/>
        <v>Yukon</v>
      </c>
      <c r="F198" s="9" t="s">
        <v>181</v>
      </c>
      <c r="G198" s="9" t="s">
        <v>12</v>
      </c>
      <c r="H198" s="9">
        <v>26</v>
      </c>
      <c r="I198" s="9">
        <v>24</v>
      </c>
      <c r="J198" s="9">
        <v>2</v>
      </c>
      <c r="K198" s="9">
        <v>0</v>
      </c>
      <c r="L198" s="9">
        <v>0</v>
      </c>
      <c r="M198" s="9">
        <v>2</v>
      </c>
      <c r="N198" s="9">
        <v>5</v>
      </c>
      <c r="O198" s="9">
        <v>5</v>
      </c>
      <c r="P198" s="9">
        <v>6</v>
      </c>
      <c r="Q198" s="9">
        <v>1</v>
      </c>
      <c r="R198" s="9">
        <v>2</v>
      </c>
      <c r="S198" s="9">
        <v>4</v>
      </c>
      <c r="T198" s="9">
        <v>1</v>
      </c>
      <c r="U198" s="9">
        <v>0</v>
      </c>
      <c r="V198" s="9">
        <v>0</v>
      </c>
      <c r="W198" s="9">
        <v>0</v>
      </c>
      <c r="X198" s="9">
        <v>20</v>
      </c>
      <c r="Y198" s="9">
        <v>5</v>
      </c>
      <c r="Z198" s="9">
        <v>1</v>
      </c>
      <c r="AA198" s="9">
        <v>10</v>
      </c>
      <c r="AB198" s="9">
        <v>8</v>
      </c>
      <c r="AC198" s="9">
        <v>2</v>
      </c>
      <c r="AD198" s="9">
        <v>6</v>
      </c>
      <c r="AE198" s="9">
        <v>0</v>
      </c>
      <c r="AF198" s="9">
        <v>22</v>
      </c>
      <c r="AG198" s="9">
        <v>2</v>
      </c>
      <c r="AH198" s="9">
        <v>2</v>
      </c>
      <c r="AI198" s="9">
        <v>0</v>
      </c>
      <c r="AJ198" s="9">
        <v>19</v>
      </c>
      <c r="AK198" s="9">
        <v>7</v>
      </c>
      <c r="AL198" s="9">
        <v>0</v>
      </c>
      <c r="AM198" s="9">
        <v>0</v>
      </c>
      <c r="AN198" s="9">
        <v>25</v>
      </c>
      <c r="AO198" s="9">
        <v>1</v>
      </c>
      <c r="AP198" s="9">
        <v>0</v>
      </c>
      <c r="AQ198" s="9">
        <v>0</v>
      </c>
      <c r="AR198" s="9">
        <v>26</v>
      </c>
      <c r="AS198" s="9">
        <v>0</v>
      </c>
      <c r="AT198" s="10">
        <v>0</v>
      </c>
    </row>
    <row r="199" spans="1:46" ht="42.75" x14ac:dyDescent="0.25">
      <c r="A199" s="26" t="str">
        <f t="shared" si="6"/>
        <v>2009Registered nursesYukonOther places of work</v>
      </c>
      <c r="B199" s="24">
        <v>2009</v>
      </c>
      <c r="C199" s="9" t="s">
        <v>7</v>
      </c>
      <c r="D199" s="9" t="s">
        <v>168</v>
      </c>
      <c r="E199" s="9" t="str">
        <f t="shared" si="7"/>
        <v>Yukon</v>
      </c>
      <c r="F199" s="9" t="s">
        <v>183</v>
      </c>
      <c r="G199" s="9" t="s">
        <v>13</v>
      </c>
      <c r="H199" s="9">
        <v>38</v>
      </c>
      <c r="I199" s="9">
        <v>30</v>
      </c>
      <c r="J199" s="9">
        <v>8</v>
      </c>
      <c r="K199" s="9">
        <v>0</v>
      </c>
      <c r="L199" s="9">
        <v>0</v>
      </c>
      <c r="M199" s="9">
        <v>1</v>
      </c>
      <c r="N199" s="9">
        <v>1</v>
      </c>
      <c r="O199" s="9">
        <v>5</v>
      </c>
      <c r="P199" s="9">
        <v>4</v>
      </c>
      <c r="Q199" s="9">
        <v>10</v>
      </c>
      <c r="R199" s="9">
        <v>7</v>
      </c>
      <c r="S199" s="9">
        <v>8</v>
      </c>
      <c r="T199" s="9">
        <v>1</v>
      </c>
      <c r="U199" s="9">
        <v>0</v>
      </c>
      <c r="V199" s="9">
        <v>1</v>
      </c>
      <c r="W199" s="9">
        <v>0</v>
      </c>
      <c r="X199" s="9">
        <v>36</v>
      </c>
      <c r="Y199" s="9">
        <v>2</v>
      </c>
      <c r="Z199" s="9">
        <v>0</v>
      </c>
      <c r="AA199" s="9">
        <v>5</v>
      </c>
      <c r="AB199" s="9">
        <v>11</v>
      </c>
      <c r="AC199" s="9">
        <v>7</v>
      </c>
      <c r="AD199" s="9">
        <v>15</v>
      </c>
      <c r="AE199" s="9">
        <v>0</v>
      </c>
      <c r="AF199" s="9">
        <v>17</v>
      </c>
      <c r="AG199" s="9">
        <v>14</v>
      </c>
      <c r="AH199" s="9">
        <v>7</v>
      </c>
      <c r="AI199" s="9">
        <v>0</v>
      </c>
      <c r="AJ199" s="9">
        <v>11</v>
      </c>
      <c r="AK199" s="9">
        <v>10</v>
      </c>
      <c r="AL199" s="9">
        <v>16</v>
      </c>
      <c r="AM199" s="9">
        <v>1</v>
      </c>
      <c r="AN199" s="9">
        <v>17</v>
      </c>
      <c r="AO199" s="9">
        <v>11</v>
      </c>
      <c r="AP199" s="9">
        <v>8</v>
      </c>
      <c r="AQ199" s="9">
        <v>2</v>
      </c>
      <c r="AR199" s="9">
        <v>38</v>
      </c>
      <c r="AS199" s="9">
        <v>0</v>
      </c>
      <c r="AT199" s="10">
        <v>0</v>
      </c>
    </row>
    <row r="200" spans="1:46" ht="42.75" x14ac:dyDescent="0.25">
      <c r="A200" s="26" t="str">
        <f t="shared" si="6"/>
        <v>2009Registered nursesYukonUnknown places of work</v>
      </c>
      <c r="B200" s="24">
        <v>2009</v>
      </c>
      <c r="C200" s="9" t="s">
        <v>7</v>
      </c>
      <c r="D200" s="9" t="s">
        <v>168</v>
      </c>
      <c r="E200" s="9" t="str">
        <f t="shared" si="7"/>
        <v>Yukon</v>
      </c>
      <c r="F200" s="9" t="s">
        <v>184</v>
      </c>
      <c r="G200" s="9" t="s">
        <v>49</v>
      </c>
      <c r="H200" s="9">
        <v>4</v>
      </c>
      <c r="I200" s="9">
        <v>3</v>
      </c>
      <c r="J200" s="9">
        <v>1</v>
      </c>
      <c r="K200" s="9">
        <v>0</v>
      </c>
      <c r="L200" s="9">
        <v>0</v>
      </c>
      <c r="M200" s="9">
        <v>0</v>
      </c>
      <c r="N200" s="9">
        <v>0</v>
      </c>
      <c r="O200" s="9">
        <v>0</v>
      </c>
      <c r="P200" s="9">
        <v>0</v>
      </c>
      <c r="Q200" s="9">
        <v>0</v>
      </c>
      <c r="R200" s="9">
        <v>1</v>
      </c>
      <c r="S200" s="9">
        <v>2</v>
      </c>
      <c r="T200" s="9">
        <v>1</v>
      </c>
      <c r="U200" s="9">
        <v>0</v>
      </c>
      <c r="V200" s="9">
        <v>0</v>
      </c>
      <c r="W200" s="9">
        <v>0</v>
      </c>
      <c r="X200" s="9">
        <v>4</v>
      </c>
      <c r="Y200" s="9">
        <v>0</v>
      </c>
      <c r="Z200" s="9">
        <v>0</v>
      </c>
      <c r="AA200" s="9">
        <v>0</v>
      </c>
      <c r="AB200" s="9">
        <v>0</v>
      </c>
      <c r="AC200" s="9">
        <v>2</v>
      </c>
      <c r="AD200" s="9">
        <v>2</v>
      </c>
      <c r="AE200" s="9">
        <v>0</v>
      </c>
      <c r="AF200" s="9">
        <v>0</v>
      </c>
      <c r="AG200" s="9">
        <v>2</v>
      </c>
      <c r="AH200" s="9">
        <v>2</v>
      </c>
      <c r="AI200" s="9">
        <v>0</v>
      </c>
      <c r="AJ200" s="9">
        <v>0</v>
      </c>
      <c r="AK200" s="9">
        <v>0</v>
      </c>
      <c r="AL200" s="9">
        <v>0</v>
      </c>
      <c r="AM200" s="9">
        <v>4</v>
      </c>
      <c r="AN200" s="9">
        <v>0</v>
      </c>
      <c r="AO200" s="9">
        <v>0</v>
      </c>
      <c r="AP200" s="9">
        <v>0</v>
      </c>
      <c r="AQ200" s="9">
        <v>4</v>
      </c>
      <c r="AR200" s="9">
        <v>4</v>
      </c>
      <c r="AS200" s="9">
        <v>0</v>
      </c>
      <c r="AT200" s="10">
        <v>0</v>
      </c>
    </row>
    <row r="201" spans="1:46" ht="57" x14ac:dyDescent="0.25">
      <c r="A201" s="26" t="str">
        <f t="shared" si="6"/>
        <v>2009Registered nursesNorthwest TerritoriesAll places of work</v>
      </c>
      <c r="B201" s="24">
        <v>2009</v>
      </c>
      <c r="C201" s="9" t="s">
        <v>7</v>
      </c>
      <c r="D201" s="9" t="s">
        <v>169</v>
      </c>
      <c r="E201" s="9" t="str">
        <f t="shared" si="7"/>
        <v>Northwest Territories</v>
      </c>
      <c r="F201" s="9" t="s">
        <v>179</v>
      </c>
      <c r="G201" s="9" t="s">
        <v>9</v>
      </c>
      <c r="H201" s="9">
        <v>821</v>
      </c>
      <c r="I201" s="9">
        <v>743</v>
      </c>
      <c r="J201" s="9">
        <v>78</v>
      </c>
      <c r="K201" s="9">
        <v>0</v>
      </c>
      <c r="L201" s="9">
        <v>6</v>
      </c>
      <c r="M201" s="9">
        <v>90</v>
      </c>
      <c r="N201" s="9">
        <v>109</v>
      </c>
      <c r="O201" s="9">
        <v>92</v>
      </c>
      <c r="P201" s="9">
        <v>82</v>
      </c>
      <c r="Q201" s="9">
        <v>115</v>
      </c>
      <c r="R201" s="9">
        <v>105</v>
      </c>
      <c r="S201" s="9">
        <v>115</v>
      </c>
      <c r="T201" s="9">
        <v>76</v>
      </c>
      <c r="U201" s="9">
        <v>23</v>
      </c>
      <c r="V201" s="9">
        <v>8</v>
      </c>
      <c r="W201" s="9">
        <v>0</v>
      </c>
      <c r="X201" s="9">
        <v>766</v>
      </c>
      <c r="Y201" s="9">
        <v>54</v>
      </c>
      <c r="Z201" s="9">
        <v>1</v>
      </c>
      <c r="AA201" s="9">
        <v>288</v>
      </c>
      <c r="AB201" s="9">
        <v>184</v>
      </c>
      <c r="AC201" s="9">
        <v>150</v>
      </c>
      <c r="AD201" s="9">
        <v>199</v>
      </c>
      <c r="AE201" s="9">
        <v>0</v>
      </c>
      <c r="AF201" s="9">
        <v>436</v>
      </c>
      <c r="AG201" s="9">
        <v>0</v>
      </c>
      <c r="AH201" s="9">
        <v>385</v>
      </c>
      <c r="AI201" s="9">
        <v>0</v>
      </c>
      <c r="AJ201" s="9">
        <v>614</v>
      </c>
      <c r="AK201" s="9">
        <v>80</v>
      </c>
      <c r="AL201" s="9">
        <v>110</v>
      </c>
      <c r="AM201" s="9">
        <v>17</v>
      </c>
      <c r="AN201" s="9">
        <v>722</v>
      </c>
      <c r="AO201" s="9">
        <v>41</v>
      </c>
      <c r="AP201" s="9">
        <v>31</v>
      </c>
      <c r="AQ201" s="9">
        <v>27</v>
      </c>
      <c r="AR201" s="9">
        <v>585</v>
      </c>
      <c r="AS201" s="9">
        <v>232</v>
      </c>
      <c r="AT201" s="10">
        <v>4</v>
      </c>
    </row>
    <row r="202" spans="1:46" ht="57" x14ac:dyDescent="0.25">
      <c r="A202" s="26" t="str">
        <f t="shared" si="6"/>
        <v>2009Registered nursesNorthwest TerritoriesHospital</v>
      </c>
      <c r="B202" s="24">
        <v>2009</v>
      </c>
      <c r="C202" s="9" t="s">
        <v>7</v>
      </c>
      <c r="D202" s="9" t="s">
        <v>169</v>
      </c>
      <c r="E202" s="9" t="str">
        <f t="shared" si="7"/>
        <v>Northwest Territories</v>
      </c>
      <c r="F202" s="9" t="s">
        <v>180</v>
      </c>
      <c r="G202" s="9" t="s">
        <v>10</v>
      </c>
      <c r="H202" s="9">
        <v>334</v>
      </c>
      <c r="I202" s="9">
        <v>300</v>
      </c>
      <c r="J202" s="9">
        <v>34</v>
      </c>
      <c r="K202" s="9">
        <v>0</v>
      </c>
      <c r="L202" s="9">
        <v>6</v>
      </c>
      <c r="M202" s="9">
        <v>56</v>
      </c>
      <c r="N202" s="9">
        <v>56</v>
      </c>
      <c r="O202" s="9">
        <v>43</v>
      </c>
      <c r="P202" s="9">
        <v>44</v>
      </c>
      <c r="Q202" s="9">
        <v>45</v>
      </c>
      <c r="R202" s="9">
        <v>40</v>
      </c>
      <c r="S202" s="9">
        <v>24</v>
      </c>
      <c r="T202" s="9">
        <v>15</v>
      </c>
      <c r="U202" s="9">
        <v>3</v>
      </c>
      <c r="V202" s="9">
        <v>2</v>
      </c>
      <c r="W202" s="9">
        <v>0</v>
      </c>
      <c r="X202" s="9">
        <v>314</v>
      </c>
      <c r="Y202" s="9">
        <v>20</v>
      </c>
      <c r="Z202" s="9">
        <v>0</v>
      </c>
      <c r="AA202" s="9">
        <v>168</v>
      </c>
      <c r="AB202" s="9">
        <v>77</v>
      </c>
      <c r="AC202" s="9">
        <v>51</v>
      </c>
      <c r="AD202" s="9">
        <v>38</v>
      </c>
      <c r="AE202" s="9">
        <v>0</v>
      </c>
      <c r="AF202" s="9">
        <v>205</v>
      </c>
      <c r="AG202" s="9">
        <v>0</v>
      </c>
      <c r="AH202" s="9">
        <v>129</v>
      </c>
      <c r="AI202" s="9">
        <v>0</v>
      </c>
      <c r="AJ202" s="9">
        <v>280</v>
      </c>
      <c r="AK202" s="9">
        <v>23</v>
      </c>
      <c r="AL202" s="9">
        <v>26</v>
      </c>
      <c r="AM202" s="9">
        <v>5</v>
      </c>
      <c r="AN202" s="9">
        <v>306</v>
      </c>
      <c r="AO202" s="9">
        <v>9</v>
      </c>
      <c r="AP202" s="9">
        <v>5</v>
      </c>
      <c r="AQ202" s="9">
        <v>14</v>
      </c>
      <c r="AR202" s="9">
        <v>254</v>
      </c>
      <c r="AS202" s="9">
        <v>79</v>
      </c>
      <c r="AT202" s="10">
        <v>1</v>
      </c>
    </row>
    <row r="203" spans="1:46" ht="57" x14ac:dyDescent="0.25">
      <c r="A203" s="26" t="str">
        <f t="shared" si="6"/>
        <v>2009Registered nursesNorthwest TerritoriesCommunity health</v>
      </c>
      <c r="B203" s="24">
        <v>2009</v>
      </c>
      <c r="C203" s="9" t="s">
        <v>7</v>
      </c>
      <c r="D203" s="9" t="s">
        <v>169</v>
      </c>
      <c r="E203" s="9" t="str">
        <f t="shared" si="7"/>
        <v>Northwest Territories</v>
      </c>
      <c r="F203" s="9" t="s">
        <v>182</v>
      </c>
      <c r="G203" s="9" t="s">
        <v>11</v>
      </c>
      <c r="H203" s="9">
        <v>321</v>
      </c>
      <c r="I203" s="9">
        <v>293</v>
      </c>
      <c r="J203" s="9">
        <v>28</v>
      </c>
      <c r="K203" s="9">
        <v>0</v>
      </c>
      <c r="L203" s="9">
        <v>0</v>
      </c>
      <c r="M203" s="9">
        <v>23</v>
      </c>
      <c r="N203" s="9">
        <v>27</v>
      </c>
      <c r="O203" s="9">
        <v>32</v>
      </c>
      <c r="P203" s="9">
        <v>20</v>
      </c>
      <c r="Q203" s="9">
        <v>43</v>
      </c>
      <c r="R203" s="9">
        <v>46</v>
      </c>
      <c r="S203" s="9">
        <v>65</v>
      </c>
      <c r="T203" s="9">
        <v>46</v>
      </c>
      <c r="U203" s="9">
        <v>15</v>
      </c>
      <c r="V203" s="9">
        <v>4</v>
      </c>
      <c r="W203" s="9">
        <v>0</v>
      </c>
      <c r="X203" s="9">
        <v>291</v>
      </c>
      <c r="Y203" s="9">
        <v>29</v>
      </c>
      <c r="Z203" s="9">
        <v>1</v>
      </c>
      <c r="AA203" s="9">
        <v>73</v>
      </c>
      <c r="AB203" s="9">
        <v>66</v>
      </c>
      <c r="AC203" s="9">
        <v>66</v>
      </c>
      <c r="AD203" s="9">
        <v>116</v>
      </c>
      <c r="AE203" s="9">
        <v>0</v>
      </c>
      <c r="AF203" s="9">
        <v>121</v>
      </c>
      <c r="AG203" s="9">
        <v>0</v>
      </c>
      <c r="AH203" s="9">
        <v>200</v>
      </c>
      <c r="AI203" s="9">
        <v>0</v>
      </c>
      <c r="AJ203" s="9">
        <v>253</v>
      </c>
      <c r="AK203" s="9">
        <v>41</v>
      </c>
      <c r="AL203" s="9">
        <v>22</v>
      </c>
      <c r="AM203" s="9">
        <v>5</v>
      </c>
      <c r="AN203" s="9">
        <v>304</v>
      </c>
      <c r="AO203" s="9">
        <v>11</v>
      </c>
      <c r="AP203" s="9">
        <v>1</v>
      </c>
      <c r="AQ203" s="9">
        <v>5</v>
      </c>
      <c r="AR203" s="9">
        <v>212</v>
      </c>
      <c r="AS203" s="9">
        <v>108</v>
      </c>
      <c r="AT203" s="10">
        <v>1</v>
      </c>
    </row>
    <row r="204" spans="1:46" ht="57" x14ac:dyDescent="0.25">
      <c r="A204" s="26" t="str">
        <f t="shared" si="6"/>
        <v>2009Registered nursesNorthwest TerritoriesNursing home/long-term care</v>
      </c>
      <c r="B204" s="24">
        <v>2009</v>
      </c>
      <c r="C204" s="9" t="s">
        <v>7</v>
      </c>
      <c r="D204" s="9" t="s">
        <v>169</v>
      </c>
      <c r="E204" s="9" t="str">
        <f t="shared" si="7"/>
        <v>Northwest Territories</v>
      </c>
      <c r="F204" s="9" t="s">
        <v>181</v>
      </c>
      <c r="G204" s="9" t="s">
        <v>12</v>
      </c>
      <c r="H204" s="9">
        <v>12</v>
      </c>
      <c r="I204" s="9">
        <v>12</v>
      </c>
      <c r="J204" s="9">
        <v>0</v>
      </c>
      <c r="K204" s="9">
        <v>0</v>
      </c>
      <c r="L204" s="9">
        <v>0</v>
      </c>
      <c r="M204" s="9">
        <v>0</v>
      </c>
      <c r="N204" s="9">
        <v>0</v>
      </c>
      <c r="O204" s="9">
        <v>0</v>
      </c>
      <c r="P204" s="9">
        <v>0</v>
      </c>
      <c r="Q204" s="9">
        <v>2</v>
      </c>
      <c r="R204" s="9">
        <v>1</v>
      </c>
      <c r="S204" s="9">
        <v>3</v>
      </c>
      <c r="T204" s="9">
        <v>4</v>
      </c>
      <c r="U204" s="9">
        <v>2</v>
      </c>
      <c r="V204" s="9">
        <v>0</v>
      </c>
      <c r="W204" s="9">
        <v>0</v>
      </c>
      <c r="X204" s="9">
        <v>12</v>
      </c>
      <c r="Y204" s="9">
        <v>0</v>
      </c>
      <c r="Z204" s="9">
        <v>0</v>
      </c>
      <c r="AA204" s="9">
        <v>2</v>
      </c>
      <c r="AB204" s="9">
        <v>1</v>
      </c>
      <c r="AC204" s="9">
        <v>2</v>
      </c>
      <c r="AD204" s="9">
        <v>7</v>
      </c>
      <c r="AE204" s="9">
        <v>0</v>
      </c>
      <c r="AF204" s="9">
        <v>7</v>
      </c>
      <c r="AG204" s="9">
        <v>0</v>
      </c>
      <c r="AH204" s="9">
        <v>5</v>
      </c>
      <c r="AI204" s="9">
        <v>0</v>
      </c>
      <c r="AJ204" s="9">
        <v>5</v>
      </c>
      <c r="AK204" s="9">
        <v>5</v>
      </c>
      <c r="AL204" s="9">
        <v>1</v>
      </c>
      <c r="AM204" s="9">
        <v>1</v>
      </c>
      <c r="AN204" s="9">
        <v>12</v>
      </c>
      <c r="AO204" s="9">
        <v>0</v>
      </c>
      <c r="AP204" s="9">
        <v>0</v>
      </c>
      <c r="AQ204" s="9">
        <v>0</v>
      </c>
      <c r="AR204" s="9">
        <v>6</v>
      </c>
      <c r="AS204" s="9">
        <v>6</v>
      </c>
      <c r="AT204" s="10">
        <v>0</v>
      </c>
    </row>
    <row r="205" spans="1:46" ht="57" x14ac:dyDescent="0.25">
      <c r="A205" s="26" t="str">
        <f t="shared" si="6"/>
        <v>2009Registered nursesNorthwest TerritoriesOther places of work</v>
      </c>
      <c r="B205" s="24">
        <v>2009</v>
      </c>
      <c r="C205" s="9" t="s">
        <v>7</v>
      </c>
      <c r="D205" s="9" t="s">
        <v>169</v>
      </c>
      <c r="E205" s="9" t="str">
        <f t="shared" si="7"/>
        <v>Northwest Territories</v>
      </c>
      <c r="F205" s="9" t="s">
        <v>183</v>
      </c>
      <c r="G205" s="9" t="s">
        <v>13</v>
      </c>
      <c r="H205" s="9">
        <v>147</v>
      </c>
      <c r="I205" s="9">
        <v>131</v>
      </c>
      <c r="J205" s="9">
        <v>16</v>
      </c>
      <c r="K205" s="9">
        <v>0</v>
      </c>
      <c r="L205" s="9">
        <v>0</v>
      </c>
      <c r="M205" s="9">
        <v>10</v>
      </c>
      <c r="N205" s="9">
        <v>25</v>
      </c>
      <c r="O205" s="9">
        <v>17</v>
      </c>
      <c r="P205" s="9">
        <v>18</v>
      </c>
      <c r="Q205" s="9">
        <v>23</v>
      </c>
      <c r="R205" s="9">
        <v>15</v>
      </c>
      <c r="S205" s="9">
        <v>23</v>
      </c>
      <c r="T205" s="9">
        <v>11</v>
      </c>
      <c r="U205" s="9">
        <v>3</v>
      </c>
      <c r="V205" s="9">
        <v>2</v>
      </c>
      <c r="W205" s="9">
        <v>0</v>
      </c>
      <c r="X205" s="9">
        <v>142</v>
      </c>
      <c r="Y205" s="9">
        <v>5</v>
      </c>
      <c r="Z205" s="9">
        <v>0</v>
      </c>
      <c r="AA205" s="9">
        <v>43</v>
      </c>
      <c r="AB205" s="9">
        <v>40</v>
      </c>
      <c r="AC205" s="9">
        <v>28</v>
      </c>
      <c r="AD205" s="9">
        <v>36</v>
      </c>
      <c r="AE205" s="9">
        <v>0</v>
      </c>
      <c r="AF205" s="9">
        <v>100</v>
      </c>
      <c r="AG205" s="9">
        <v>0</v>
      </c>
      <c r="AH205" s="9">
        <v>47</v>
      </c>
      <c r="AI205" s="9">
        <v>0</v>
      </c>
      <c r="AJ205" s="9">
        <v>73</v>
      </c>
      <c r="AK205" s="9">
        <v>11</v>
      </c>
      <c r="AL205" s="9">
        <v>61</v>
      </c>
      <c r="AM205" s="9">
        <v>2</v>
      </c>
      <c r="AN205" s="9">
        <v>97</v>
      </c>
      <c r="AO205" s="9">
        <v>21</v>
      </c>
      <c r="AP205" s="9">
        <v>25</v>
      </c>
      <c r="AQ205" s="9">
        <v>4</v>
      </c>
      <c r="AR205" s="9">
        <v>109</v>
      </c>
      <c r="AS205" s="9">
        <v>36</v>
      </c>
      <c r="AT205" s="10">
        <v>2</v>
      </c>
    </row>
    <row r="206" spans="1:46" ht="57" x14ac:dyDescent="0.25">
      <c r="A206" s="26" t="str">
        <f t="shared" si="6"/>
        <v>2009Registered nursesNorthwest TerritoriesUnknown places of work</v>
      </c>
      <c r="B206" s="24">
        <v>2009</v>
      </c>
      <c r="C206" s="9" t="s">
        <v>7</v>
      </c>
      <c r="D206" s="9" t="s">
        <v>169</v>
      </c>
      <c r="E206" s="9" t="str">
        <f t="shared" si="7"/>
        <v>Northwest Territories</v>
      </c>
      <c r="F206" s="9" t="s">
        <v>184</v>
      </c>
      <c r="G206" s="9" t="s">
        <v>49</v>
      </c>
      <c r="H206" s="9">
        <v>7</v>
      </c>
      <c r="I206" s="9">
        <v>7</v>
      </c>
      <c r="J206" s="9">
        <v>0</v>
      </c>
      <c r="K206" s="9">
        <v>0</v>
      </c>
      <c r="L206" s="9">
        <v>0</v>
      </c>
      <c r="M206" s="9">
        <v>1</v>
      </c>
      <c r="N206" s="9">
        <v>1</v>
      </c>
      <c r="O206" s="9">
        <v>0</v>
      </c>
      <c r="P206" s="9">
        <v>0</v>
      </c>
      <c r="Q206" s="9">
        <v>2</v>
      </c>
      <c r="R206" s="9">
        <v>3</v>
      </c>
      <c r="S206" s="9">
        <v>0</v>
      </c>
      <c r="T206" s="9">
        <v>0</v>
      </c>
      <c r="U206" s="9">
        <v>0</v>
      </c>
      <c r="V206" s="9">
        <v>0</v>
      </c>
      <c r="W206" s="9">
        <v>0</v>
      </c>
      <c r="X206" s="9">
        <v>7</v>
      </c>
      <c r="Y206" s="9">
        <v>0</v>
      </c>
      <c r="Z206" s="9">
        <v>0</v>
      </c>
      <c r="AA206" s="9">
        <v>2</v>
      </c>
      <c r="AB206" s="9">
        <v>0</v>
      </c>
      <c r="AC206" s="9">
        <v>3</v>
      </c>
      <c r="AD206" s="9">
        <v>2</v>
      </c>
      <c r="AE206" s="9">
        <v>0</v>
      </c>
      <c r="AF206" s="9">
        <v>3</v>
      </c>
      <c r="AG206" s="9">
        <v>0</v>
      </c>
      <c r="AH206" s="9">
        <v>4</v>
      </c>
      <c r="AI206" s="9">
        <v>0</v>
      </c>
      <c r="AJ206" s="9">
        <v>3</v>
      </c>
      <c r="AK206" s="9">
        <v>0</v>
      </c>
      <c r="AL206" s="9">
        <v>0</v>
      </c>
      <c r="AM206" s="9">
        <v>4</v>
      </c>
      <c r="AN206" s="9">
        <v>3</v>
      </c>
      <c r="AO206" s="9">
        <v>0</v>
      </c>
      <c r="AP206" s="9">
        <v>0</v>
      </c>
      <c r="AQ206" s="9">
        <v>4</v>
      </c>
      <c r="AR206" s="9">
        <v>4</v>
      </c>
      <c r="AS206" s="9">
        <v>3</v>
      </c>
      <c r="AT206" s="10">
        <v>0</v>
      </c>
    </row>
    <row r="207" spans="1:46" ht="42.75" x14ac:dyDescent="0.25">
      <c r="A207" s="26" t="str">
        <f t="shared" si="6"/>
        <v>2009Registered nursesNunavutAll places of work</v>
      </c>
      <c r="B207" s="24">
        <v>2009</v>
      </c>
      <c r="C207" s="9" t="s">
        <v>7</v>
      </c>
      <c r="D207" s="9" t="s">
        <v>170</v>
      </c>
      <c r="E207" s="9" t="str">
        <f t="shared" si="7"/>
        <v>Nunavut</v>
      </c>
      <c r="F207" s="9" t="s">
        <v>179</v>
      </c>
      <c r="G207" s="9" t="s">
        <v>9</v>
      </c>
      <c r="H207" s="9">
        <v>201</v>
      </c>
      <c r="I207" s="9">
        <v>178</v>
      </c>
      <c r="J207" s="9">
        <v>23</v>
      </c>
      <c r="K207" s="9">
        <v>0</v>
      </c>
      <c r="L207" s="9">
        <v>0</v>
      </c>
      <c r="M207" s="9">
        <v>20</v>
      </c>
      <c r="N207" s="9">
        <v>30</v>
      </c>
      <c r="O207" s="9">
        <v>21</v>
      </c>
      <c r="P207" s="9">
        <v>20</v>
      </c>
      <c r="Q207" s="9">
        <v>25</v>
      </c>
      <c r="R207" s="9">
        <v>31</v>
      </c>
      <c r="S207" s="9">
        <v>24</v>
      </c>
      <c r="T207" s="9">
        <v>21</v>
      </c>
      <c r="U207" s="9">
        <v>6</v>
      </c>
      <c r="V207" s="9">
        <v>3</v>
      </c>
      <c r="W207" s="9">
        <v>0</v>
      </c>
      <c r="X207" s="9">
        <v>168</v>
      </c>
      <c r="Y207" s="9">
        <v>33</v>
      </c>
      <c r="Z207" s="9">
        <v>0</v>
      </c>
      <c r="AA207" s="9">
        <v>67</v>
      </c>
      <c r="AB207" s="9">
        <v>42</v>
      </c>
      <c r="AC207" s="9">
        <v>39</v>
      </c>
      <c r="AD207" s="9">
        <v>53</v>
      </c>
      <c r="AE207" s="9">
        <v>0</v>
      </c>
      <c r="AF207" s="9">
        <v>141</v>
      </c>
      <c r="AG207" s="9">
        <v>0</v>
      </c>
      <c r="AH207" s="9">
        <v>60</v>
      </c>
      <c r="AI207" s="9">
        <v>0</v>
      </c>
      <c r="AJ207" s="9">
        <v>131</v>
      </c>
      <c r="AK207" s="9">
        <v>30</v>
      </c>
      <c r="AL207" s="9">
        <v>32</v>
      </c>
      <c r="AM207" s="9">
        <v>8</v>
      </c>
      <c r="AN207" s="9">
        <v>175</v>
      </c>
      <c r="AO207" s="9">
        <v>12</v>
      </c>
      <c r="AP207" s="9">
        <v>6</v>
      </c>
      <c r="AQ207" s="9">
        <v>8</v>
      </c>
      <c r="AR207" s="9">
        <v>76</v>
      </c>
      <c r="AS207" s="9">
        <v>125</v>
      </c>
      <c r="AT207" s="10">
        <v>0</v>
      </c>
    </row>
    <row r="208" spans="1:46" ht="28.5" x14ac:dyDescent="0.25">
      <c r="A208" s="26" t="str">
        <f t="shared" si="6"/>
        <v>2009Registered nursesNunavutHospital</v>
      </c>
      <c r="B208" s="24">
        <v>2009</v>
      </c>
      <c r="C208" s="9" t="s">
        <v>7</v>
      </c>
      <c r="D208" s="9" t="s">
        <v>170</v>
      </c>
      <c r="E208" s="9" t="str">
        <f t="shared" si="7"/>
        <v>Nunavut</v>
      </c>
      <c r="F208" s="9" t="s">
        <v>180</v>
      </c>
      <c r="G208" s="9" t="s">
        <v>10</v>
      </c>
      <c r="H208" s="9">
        <v>48</v>
      </c>
      <c r="I208" s="9">
        <v>42</v>
      </c>
      <c r="J208" s="9">
        <v>6</v>
      </c>
      <c r="K208" s="9">
        <v>0</v>
      </c>
      <c r="L208" s="9">
        <v>0</v>
      </c>
      <c r="M208" s="9">
        <v>9</v>
      </c>
      <c r="N208" s="9">
        <v>13</v>
      </c>
      <c r="O208" s="9">
        <v>4</v>
      </c>
      <c r="P208" s="9">
        <v>4</v>
      </c>
      <c r="Q208" s="9">
        <v>7</v>
      </c>
      <c r="R208" s="9">
        <v>6</v>
      </c>
      <c r="S208" s="9">
        <v>3</v>
      </c>
      <c r="T208" s="9">
        <v>2</v>
      </c>
      <c r="U208" s="9">
        <v>0</v>
      </c>
      <c r="V208" s="9">
        <v>0</v>
      </c>
      <c r="W208" s="9">
        <v>0</v>
      </c>
      <c r="X208" s="9">
        <v>41</v>
      </c>
      <c r="Y208" s="9">
        <v>7</v>
      </c>
      <c r="Z208" s="9">
        <v>0</v>
      </c>
      <c r="AA208" s="9">
        <v>25</v>
      </c>
      <c r="AB208" s="9">
        <v>6</v>
      </c>
      <c r="AC208" s="9">
        <v>12</v>
      </c>
      <c r="AD208" s="9">
        <v>5</v>
      </c>
      <c r="AE208" s="9">
        <v>0</v>
      </c>
      <c r="AF208" s="9">
        <v>38</v>
      </c>
      <c r="AG208" s="9">
        <v>0</v>
      </c>
      <c r="AH208" s="9">
        <v>10</v>
      </c>
      <c r="AI208" s="9">
        <v>0</v>
      </c>
      <c r="AJ208" s="9">
        <v>40</v>
      </c>
      <c r="AK208" s="9">
        <v>5</v>
      </c>
      <c r="AL208" s="9">
        <v>2</v>
      </c>
      <c r="AM208" s="9">
        <v>1</v>
      </c>
      <c r="AN208" s="9">
        <v>45</v>
      </c>
      <c r="AO208" s="9">
        <v>2</v>
      </c>
      <c r="AP208" s="9">
        <v>0</v>
      </c>
      <c r="AQ208" s="9">
        <v>1</v>
      </c>
      <c r="AR208" s="9">
        <v>31</v>
      </c>
      <c r="AS208" s="9">
        <v>17</v>
      </c>
      <c r="AT208" s="10">
        <v>0</v>
      </c>
    </row>
    <row r="209" spans="1:46" ht="28.5" x14ac:dyDescent="0.25">
      <c r="A209" s="26" t="str">
        <f t="shared" si="6"/>
        <v>2009Registered nursesNunavutCommunity health</v>
      </c>
      <c r="B209" s="24">
        <v>2009</v>
      </c>
      <c r="C209" s="9" t="s">
        <v>7</v>
      </c>
      <c r="D209" s="9" t="s">
        <v>170</v>
      </c>
      <c r="E209" s="9" t="str">
        <f t="shared" si="7"/>
        <v>Nunavut</v>
      </c>
      <c r="F209" s="9" t="s">
        <v>182</v>
      </c>
      <c r="G209" s="9" t="s">
        <v>11</v>
      </c>
      <c r="H209" s="9">
        <v>111</v>
      </c>
      <c r="I209" s="9">
        <v>102</v>
      </c>
      <c r="J209" s="9">
        <v>9</v>
      </c>
      <c r="K209" s="9">
        <v>0</v>
      </c>
      <c r="L209" s="9">
        <v>0</v>
      </c>
      <c r="M209" s="9">
        <v>10</v>
      </c>
      <c r="N209" s="9">
        <v>9</v>
      </c>
      <c r="O209" s="9">
        <v>13</v>
      </c>
      <c r="P209" s="9">
        <v>10</v>
      </c>
      <c r="Q209" s="9">
        <v>13</v>
      </c>
      <c r="R209" s="9">
        <v>15</v>
      </c>
      <c r="S209" s="9">
        <v>16</v>
      </c>
      <c r="T209" s="9">
        <v>17</v>
      </c>
      <c r="U209" s="9">
        <v>5</v>
      </c>
      <c r="V209" s="9">
        <v>3</v>
      </c>
      <c r="W209" s="9">
        <v>0</v>
      </c>
      <c r="X209" s="9">
        <v>87</v>
      </c>
      <c r="Y209" s="9">
        <v>24</v>
      </c>
      <c r="Z209" s="9">
        <v>0</v>
      </c>
      <c r="AA209" s="9">
        <v>28</v>
      </c>
      <c r="AB209" s="9">
        <v>26</v>
      </c>
      <c r="AC209" s="9">
        <v>20</v>
      </c>
      <c r="AD209" s="9">
        <v>37</v>
      </c>
      <c r="AE209" s="9">
        <v>0</v>
      </c>
      <c r="AF209" s="9">
        <v>69</v>
      </c>
      <c r="AG209" s="9">
        <v>0</v>
      </c>
      <c r="AH209" s="9">
        <v>42</v>
      </c>
      <c r="AI209" s="9">
        <v>0</v>
      </c>
      <c r="AJ209" s="9">
        <v>78</v>
      </c>
      <c r="AK209" s="9">
        <v>20</v>
      </c>
      <c r="AL209" s="9">
        <v>9</v>
      </c>
      <c r="AM209" s="9">
        <v>4</v>
      </c>
      <c r="AN209" s="9">
        <v>103</v>
      </c>
      <c r="AO209" s="9">
        <v>3</v>
      </c>
      <c r="AP209" s="9">
        <v>1</v>
      </c>
      <c r="AQ209" s="9">
        <v>4</v>
      </c>
      <c r="AR209" s="9">
        <v>33</v>
      </c>
      <c r="AS209" s="9">
        <v>78</v>
      </c>
      <c r="AT209" s="10">
        <v>0</v>
      </c>
    </row>
    <row r="210" spans="1:46" ht="42.75" x14ac:dyDescent="0.25">
      <c r="A210" s="26" t="str">
        <f t="shared" si="6"/>
        <v>2009Registered nursesNunavutOther places of work</v>
      </c>
      <c r="B210" s="24">
        <v>2009</v>
      </c>
      <c r="C210" s="9" t="s">
        <v>7</v>
      </c>
      <c r="D210" s="9" t="s">
        <v>170</v>
      </c>
      <c r="E210" s="9" t="str">
        <f t="shared" si="7"/>
        <v>Nunavut</v>
      </c>
      <c r="F210" s="9" t="s">
        <v>183</v>
      </c>
      <c r="G210" s="9" t="s">
        <v>13</v>
      </c>
      <c r="H210" s="9">
        <v>40</v>
      </c>
      <c r="I210" s="9">
        <v>32</v>
      </c>
      <c r="J210" s="9">
        <v>8</v>
      </c>
      <c r="K210" s="9">
        <v>0</v>
      </c>
      <c r="L210" s="9">
        <v>0</v>
      </c>
      <c r="M210" s="9">
        <v>1</v>
      </c>
      <c r="N210" s="9">
        <v>7</v>
      </c>
      <c r="O210" s="9">
        <v>4</v>
      </c>
      <c r="P210" s="9">
        <v>6</v>
      </c>
      <c r="Q210" s="9">
        <v>5</v>
      </c>
      <c r="R210" s="9">
        <v>10</v>
      </c>
      <c r="S210" s="9">
        <v>4</v>
      </c>
      <c r="T210" s="9">
        <v>2</v>
      </c>
      <c r="U210" s="9">
        <v>1</v>
      </c>
      <c r="V210" s="9">
        <v>0</v>
      </c>
      <c r="W210" s="9">
        <v>0</v>
      </c>
      <c r="X210" s="9">
        <v>38</v>
      </c>
      <c r="Y210" s="9">
        <v>2</v>
      </c>
      <c r="Z210" s="9">
        <v>0</v>
      </c>
      <c r="AA210" s="9">
        <v>13</v>
      </c>
      <c r="AB210" s="9">
        <v>10</v>
      </c>
      <c r="AC210" s="9">
        <v>6</v>
      </c>
      <c r="AD210" s="9">
        <v>11</v>
      </c>
      <c r="AE210" s="9">
        <v>0</v>
      </c>
      <c r="AF210" s="9">
        <v>33</v>
      </c>
      <c r="AG210" s="9">
        <v>0</v>
      </c>
      <c r="AH210" s="9">
        <v>7</v>
      </c>
      <c r="AI210" s="9">
        <v>0</v>
      </c>
      <c r="AJ210" s="9">
        <v>12</v>
      </c>
      <c r="AK210" s="9">
        <v>5</v>
      </c>
      <c r="AL210" s="9">
        <v>21</v>
      </c>
      <c r="AM210" s="9">
        <v>2</v>
      </c>
      <c r="AN210" s="9">
        <v>27</v>
      </c>
      <c r="AO210" s="9">
        <v>7</v>
      </c>
      <c r="AP210" s="9">
        <v>5</v>
      </c>
      <c r="AQ210" s="9">
        <v>1</v>
      </c>
      <c r="AR210" s="9">
        <v>11</v>
      </c>
      <c r="AS210" s="9">
        <v>29</v>
      </c>
      <c r="AT210" s="10">
        <v>0</v>
      </c>
    </row>
    <row r="211" spans="1:46" ht="42.75" x14ac:dyDescent="0.25">
      <c r="A211" s="26" t="str">
        <f t="shared" si="6"/>
        <v>2009Registered nursesNunavutUnknown places of work</v>
      </c>
      <c r="B211" s="24">
        <v>2009</v>
      </c>
      <c r="C211" s="9" t="s">
        <v>7</v>
      </c>
      <c r="D211" s="9" t="s">
        <v>170</v>
      </c>
      <c r="E211" s="9" t="str">
        <f t="shared" si="7"/>
        <v>Nunavut</v>
      </c>
      <c r="F211" s="9" t="s">
        <v>184</v>
      </c>
      <c r="G211" s="9" t="s">
        <v>49</v>
      </c>
      <c r="H211" s="9">
        <v>2</v>
      </c>
      <c r="I211" s="9">
        <v>2</v>
      </c>
      <c r="J211" s="9">
        <v>0</v>
      </c>
      <c r="K211" s="9">
        <v>0</v>
      </c>
      <c r="L211" s="9">
        <v>0</v>
      </c>
      <c r="M211" s="9">
        <v>0</v>
      </c>
      <c r="N211" s="9">
        <v>1</v>
      </c>
      <c r="O211" s="9">
        <v>0</v>
      </c>
      <c r="P211" s="9">
        <v>0</v>
      </c>
      <c r="Q211" s="9">
        <v>0</v>
      </c>
      <c r="R211" s="9">
        <v>0</v>
      </c>
      <c r="S211" s="9">
        <v>1</v>
      </c>
      <c r="T211" s="9">
        <v>0</v>
      </c>
      <c r="U211" s="9">
        <v>0</v>
      </c>
      <c r="V211" s="9">
        <v>0</v>
      </c>
      <c r="W211" s="9">
        <v>0</v>
      </c>
      <c r="X211" s="9">
        <v>2</v>
      </c>
      <c r="Y211" s="9">
        <v>0</v>
      </c>
      <c r="Z211" s="9">
        <v>0</v>
      </c>
      <c r="AA211" s="9">
        <v>1</v>
      </c>
      <c r="AB211" s="9">
        <v>0</v>
      </c>
      <c r="AC211" s="9">
        <v>1</v>
      </c>
      <c r="AD211" s="9">
        <v>0</v>
      </c>
      <c r="AE211" s="9">
        <v>0</v>
      </c>
      <c r="AF211" s="9">
        <v>1</v>
      </c>
      <c r="AG211" s="9">
        <v>0</v>
      </c>
      <c r="AH211" s="9">
        <v>1</v>
      </c>
      <c r="AI211" s="9">
        <v>0</v>
      </c>
      <c r="AJ211" s="9">
        <v>1</v>
      </c>
      <c r="AK211" s="9">
        <v>0</v>
      </c>
      <c r="AL211" s="9">
        <v>0</v>
      </c>
      <c r="AM211" s="9">
        <v>1</v>
      </c>
      <c r="AN211" s="9">
        <v>0</v>
      </c>
      <c r="AO211" s="9">
        <v>0</v>
      </c>
      <c r="AP211" s="9">
        <v>0</v>
      </c>
      <c r="AQ211" s="9">
        <v>2</v>
      </c>
      <c r="AR211" s="9">
        <v>1</v>
      </c>
      <c r="AS211" s="9">
        <v>1</v>
      </c>
      <c r="AT211" s="10">
        <v>0</v>
      </c>
    </row>
    <row r="212" spans="1:46" ht="42.75" x14ac:dyDescent="0.25">
      <c r="A212" s="26" t="str">
        <f t="shared" si="6"/>
        <v>2009Registered nursesCanadaAll places of work</v>
      </c>
      <c r="B212" s="24">
        <v>2009</v>
      </c>
      <c r="C212" s="9" t="s">
        <v>7</v>
      </c>
      <c r="D212" s="9" t="s">
        <v>171</v>
      </c>
      <c r="E212" s="9" t="str">
        <f t="shared" si="7"/>
        <v>Canada</v>
      </c>
      <c r="F212" s="9" t="s">
        <v>179</v>
      </c>
      <c r="G212" s="9" t="s">
        <v>9</v>
      </c>
      <c r="H212" s="9">
        <v>266341</v>
      </c>
      <c r="I212" s="9">
        <v>239410</v>
      </c>
      <c r="J212" s="9">
        <v>15778</v>
      </c>
      <c r="K212" s="9">
        <v>11153</v>
      </c>
      <c r="L212" s="9">
        <v>6304</v>
      </c>
      <c r="M212" s="9">
        <v>24580</v>
      </c>
      <c r="N212" s="9">
        <v>25733</v>
      </c>
      <c r="O212" s="9">
        <v>29776</v>
      </c>
      <c r="P212" s="9">
        <v>34092</v>
      </c>
      <c r="Q212" s="9">
        <v>39686</v>
      </c>
      <c r="R212" s="9">
        <v>41034</v>
      </c>
      <c r="S212" s="9">
        <v>37277</v>
      </c>
      <c r="T212" s="9">
        <v>19508</v>
      </c>
      <c r="U212" s="9">
        <v>6807</v>
      </c>
      <c r="V212" s="9">
        <v>1544</v>
      </c>
      <c r="W212" s="9">
        <v>0</v>
      </c>
      <c r="X212" s="9">
        <v>243054</v>
      </c>
      <c r="Y212" s="9">
        <v>22023</v>
      </c>
      <c r="Z212" s="9">
        <v>1264</v>
      </c>
      <c r="AA212" s="9">
        <v>66870</v>
      </c>
      <c r="AB212" s="9">
        <v>65015</v>
      </c>
      <c r="AC212" s="9">
        <v>63954</v>
      </c>
      <c r="AD212" s="9">
        <v>70462</v>
      </c>
      <c r="AE212" s="9">
        <v>40</v>
      </c>
      <c r="AF212" s="9">
        <v>156178</v>
      </c>
      <c r="AG212" s="9">
        <v>81442</v>
      </c>
      <c r="AH212" s="9">
        <v>28533</v>
      </c>
      <c r="AI212" s="9">
        <v>188</v>
      </c>
      <c r="AJ212" s="9">
        <v>205069</v>
      </c>
      <c r="AK212" s="9">
        <v>18546</v>
      </c>
      <c r="AL212" s="9">
        <v>39840</v>
      </c>
      <c r="AM212" s="9">
        <v>2886</v>
      </c>
      <c r="AN212" s="9">
        <v>234031</v>
      </c>
      <c r="AO212" s="9">
        <v>17039</v>
      </c>
      <c r="AP212" s="9">
        <v>11093</v>
      </c>
      <c r="AQ212" s="9">
        <v>4178</v>
      </c>
      <c r="AR212" s="9">
        <v>237794</v>
      </c>
      <c r="AS212" s="9">
        <v>28524</v>
      </c>
      <c r="AT212" s="10">
        <v>23</v>
      </c>
    </row>
    <row r="213" spans="1:46" ht="28.5" x14ac:dyDescent="0.25">
      <c r="A213" s="26" t="str">
        <f t="shared" si="6"/>
        <v>2009Registered nursesCanadaHospital</v>
      </c>
      <c r="B213" s="24">
        <v>2009</v>
      </c>
      <c r="C213" s="9" t="s">
        <v>7</v>
      </c>
      <c r="D213" s="9" t="s">
        <v>171</v>
      </c>
      <c r="E213" s="9" t="str">
        <f t="shared" si="7"/>
        <v>Canada</v>
      </c>
      <c r="F213" s="9" t="s">
        <v>180</v>
      </c>
      <c r="G213" s="9" t="s">
        <v>10</v>
      </c>
      <c r="H213" s="9">
        <v>161096</v>
      </c>
      <c r="I213" s="9">
        <v>147732</v>
      </c>
      <c r="J213" s="9">
        <v>10743</v>
      </c>
      <c r="K213" s="9">
        <v>2621</v>
      </c>
      <c r="L213" s="9">
        <v>5308</v>
      </c>
      <c r="M213" s="9">
        <v>18931</v>
      </c>
      <c r="N213" s="9">
        <v>17763</v>
      </c>
      <c r="O213" s="9">
        <v>18252</v>
      </c>
      <c r="P213" s="9">
        <v>21216</v>
      </c>
      <c r="Q213" s="9">
        <v>23957</v>
      </c>
      <c r="R213" s="9">
        <v>23866</v>
      </c>
      <c r="S213" s="9">
        <v>20106</v>
      </c>
      <c r="T213" s="9">
        <v>8807</v>
      </c>
      <c r="U213" s="9">
        <v>2498</v>
      </c>
      <c r="V213" s="9">
        <v>392</v>
      </c>
      <c r="W213" s="9">
        <v>0</v>
      </c>
      <c r="X213" s="9">
        <v>146437</v>
      </c>
      <c r="Y213" s="9">
        <v>13945</v>
      </c>
      <c r="Z213" s="9">
        <v>714</v>
      </c>
      <c r="AA213" s="9">
        <v>49091</v>
      </c>
      <c r="AB213" s="9">
        <v>38369</v>
      </c>
      <c r="AC213" s="9">
        <v>38207</v>
      </c>
      <c r="AD213" s="9">
        <v>35404</v>
      </c>
      <c r="AE213" s="9">
        <v>25</v>
      </c>
      <c r="AF213" s="9">
        <v>97479</v>
      </c>
      <c r="AG213" s="9">
        <v>48814</v>
      </c>
      <c r="AH213" s="9">
        <v>14745</v>
      </c>
      <c r="AI213" s="9">
        <v>58</v>
      </c>
      <c r="AJ213" s="9">
        <v>140021</v>
      </c>
      <c r="AK213" s="9">
        <v>7577</v>
      </c>
      <c r="AL213" s="9">
        <v>12840</v>
      </c>
      <c r="AM213" s="9">
        <v>658</v>
      </c>
      <c r="AN213" s="9">
        <v>151850</v>
      </c>
      <c r="AO213" s="9">
        <v>5275</v>
      </c>
      <c r="AP213" s="9">
        <v>2360</v>
      </c>
      <c r="AQ213" s="9">
        <v>1611</v>
      </c>
      <c r="AR213" s="9">
        <v>148974</v>
      </c>
      <c r="AS213" s="9">
        <v>12114</v>
      </c>
      <c r="AT213" s="10">
        <v>8</v>
      </c>
    </row>
    <row r="214" spans="1:46" ht="28.5" x14ac:dyDescent="0.25">
      <c r="A214" s="26" t="str">
        <f t="shared" si="6"/>
        <v>2009Registered nursesCanadaCommunity health</v>
      </c>
      <c r="B214" s="24">
        <v>2009</v>
      </c>
      <c r="C214" s="9" t="s">
        <v>7</v>
      </c>
      <c r="D214" s="9" t="s">
        <v>171</v>
      </c>
      <c r="E214" s="9" t="str">
        <f t="shared" si="7"/>
        <v>Canada</v>
      </c>
      <c r="F214" s="9" t="s">
        <v>182</v>
      </c>
      <c r="G214" s="9" t="s">
        <v>11</v>
      </c>
      <c r="H214" s="9">
        <v>42031</v>
      </c>
      <c r="I214" s="9">
        <v>39713</v>
      </c>
      <c r="J214" s="9">
        <v>1482</v>
      </c>
      <c r="K214" s="9">
        <v>836</v>
      </c>
      <c r="L214" s="9">
        <v>240</v>
      </c>
      <c r="M214" s="9">
        <v>2265</v>
      </c>
      <c r="N214" s="9">
        <v>3505</v>
      </c>
      <c r="O214" s="9">
        <v>4828</v>
      </c>
      <c r="P214" s="9">
        <v>5331</v>
      </c>
      <c r="Q214" s="9">
        <v>6409</v>
      </c>
      <c r="R214" s="9">
        <v>6725</v>
      </c>
      <c r="S214" s="9">
        <v>6860</v>
      </c>
      <c r="T214" s="9">
        <v>3984</v>
      </c>
      <c r="U214" s="9">
        <v>1538</v>
      </c>
      <c r="V214" s="9">
        <v>346</v>
      </c>
      <c r="W214" s="9">
        <v>0</v>
      </c>
      <c r="X214" s="9">
        <v>39488</v>
      </c>
      <c r="Y214" s="9">
        <v>2326</v>
      </c>
      <c r="Z214" s="9">
        <v>217</v>
      </c>
      <c r="AA214" s="9">
        <v>7104</v>
      </c>
      <c r="AB214" s="9">
        <v>10703</v>
      </c>
      <c r="AC214" s="9">
        <v>10438</v>
      </c>
      <c r="AD214" s="9">
        <v>13779</v>
      </c>
      <c r="AE214" s="9">
        <v>7</v>
      </c>
      <c r="AF214" s="9">
        <v>23549</v>
      </c>
      <c r="AG214" s="9">
        <v>12818</v>
      </c>
      <c r="AH214" s="9">
        <v>5644</v>
      </c>
      <c r="AI214" s="9">
        <v>20</v>
      </c>
      <c r="AJ214" s="9">
        <v>29987</v>
      </c>
      <c r="AK214" s="9">
        <v>3241</v>
      </c>
      <c r="AL214" s="9">
        <v>8478</v>
      </c>
      <c r="AM214" s="9">
        <v>325</v>
      </c>
      <c r="AN214" s="9">
        <v>36285</v>
      </c>
      <c r="AO214" s="9">
        <v>4586</v>
      </c>
      <c r="AP214" s="9">
        <v>753</v>
      </c>
      <c r="AQ214" s="9">
        <v>407</v>
      </c>
      <c r="AR214" s="9">
        <v>35635</v>
      </c>
      <c r="AS214" s="9">
        <v>6395</v>
      </c>
      <c r="AT214" s="10">
        <v>1</v>
      </c>
    </row>
    <row r="215" spans="1:46" ht="57" x14ac:dyDescent="0.25">
      <c r="A215" s="26" t="str">
        <f t="shared" si="6"/>
        <v>2009Registered nursesCanadaNursing home/long-term care</v>
      </c>
      <c r="B215" s="24">
        <v>2009</v>
      </c>
      <c r="C215" s="9" t="s">
        <v>7</v>
      </c>
      <c r="D215" s="9" t="s">
        <v>171</v>
      </c>
      <c r="E215" s="9" t="str">
        <f t="shared" si="7"/>
        <v>Canada</v>
      </c>
      <c r="F215" s="9" t="s">
        <v>181</v>
      </c>
      <c r="G215" s="9" t="s">
        <v>12</v>
      </c>
      <c r="H215" s="9">
        <v>25432</v>
      </c>
      <c r="I215" s="9">
        <v>23361</v>
      </c>
      <c r="J215" s="9">
        <v>1393</v>
      </c>
      <c r="K215" s="9">
        <v>678</v>
      </c>
      <c r="L215" s="9">
        <v>242</v>
      </c>
      <c r="M215" s="9">
        <v>939</v>
      </c>
      <c r="N215" s="9">
        <v>1321</v>
      </c>
      <c r="O215" s="9">
        <v>2748</v>
      </c>
      <c r="P215" s="9">
        <v>2899</v>
      </c>
      <c r="Q215" s="9">
        <v>3642</v>
      </c>
      <c r="R215" s="9">
        <v>4640</v>
      </c>
      <c r="S215" s="9">
        <v>4551</v>
      </c>
      <c r="T215" s="9">
        <v>2999</v>
      </c>
      <c r="U215" s="9">
        <v>1191</v>
      </c>
      <c r="V215" s="9">
        <v>260</v>
      </c>
      <c r="W215" s="9">
        <v>0</v>
      </c>
      <c r="X215" s="9">
        <v>21460</v>
      </c>
      <c r="Y215" s="9">
        <v>3741</v>
      </c>
      <c r="Z215" s="9">
        <v>231</v>
      </c>
      <c r="AA215" s="9">
        <v>3163</v>
      </c>
      <c r="AB215" s="9">
        <v>7023</v>
      </c>
      <c r="AC215" s="9">
        <v>6090</v>
      </c>
      <c r="AD215" s="9">
        <v>9153</v>
      </c>
      <c r="AE215" s="9">
        <v>3</v>
      </c>
      <c r="AF215" s="9">
        <v>13916</v>
      </c>
      <c r="AG215" s="9">
        <v>8836</v>
      </c>
      <c r="AH215" s="9">
        <v>2662</v>
      </c>
      <c r="AI215" s="9">
        <v>18</v>
      </c>
      <c r="AJ215" s="9">
        <v>18849</v>
      </c>
      <c r="AK215" s="9">
        <v>4540</v>
      </c>
      <c r="AL215" s="9">
        <v>1809</v>
      </c>
      <c r="AM215" s="9">
        <v>234</v>
      </c>
      <c r="AN215" s="9">
        <v>22358</v>
      </c>
      <c r="AO215" s="9">
        <v>2603</v>
      </c>
      <c r="AP215" s="9">
        <v>191</v>
      </c>
      <c r="AQ215" s="9">
        <v>280</v>
      </c>
      <c r="AR215" s="9">
        <v>19642</v>
      </c>
      <c r="AS215" s="9">
        <v>5789</v>
      </c>
      <c r="AT215" s="10">
        <v>1</v>
      </c>
    </row>
    <row r="216" spans="1:46" ht="42.75" x14ac:dyDescent="0.25">
      <c r="A216" s="26" t="str">
        <f t="shared" si="6"/>
        <v>2009Registered nursesCanadaOther places of work</v>
      </c>
      <c r="B216" s="24">
        <v>2009</v>
      </c>
      <c r="C216" s="9" t="s">
        <v>7</v>
      </c>
      <c r="D216" s="9" t="s">
        <v>171</v>
      </c>
      <c r="E216" s="9" t="str">
        <f t="shared" si="7"/>
        <v>Canada</v>
      </c>
      <c r="F216" s="9" t="s">
        <v>183</v>
      </c>
      <c r="G216" s="9" t="s">
        <v>13</v>
      </c>
      <c r="H216" s="9">
        <v>28840</v>
      </c>
      <c r="I216" s="9">
        <v>26328</v>
      </c>
      <c r="J216" s="9">
        <v>2067</v>
      </c>
      <c r="K216" s="9">
        <v>445</v>
      </c>
      <c r="L216" s="9">
        <v>412</v>
      </c>
      <c r="M216" s="9">
        <v>1649</v>
      </c>
      <c r="N216" s="9">
        <v>2209</v>
      </c>
      <c r="O216" s="9">
        <v>2878</v>
      </c>
      <c r="P216" s="9">
        <v>3429</v>
      </c>
      <c r="Q216" s="9">
        <v>4311</v>
      </c>
      <c r="R216" s="9">
        <v>4485</v>
      </c>
      <c r="S216" s="9">
        <v>4540</v>
      </c>
      <c r="T216" s="9">
        <v>3099</v>
      </c>
      <c r="U216" s="9">
        <v>1344</v>
      </c>
      <c r="V216" s="9">
        <v>484</v>
      </c>
      <c r="W216" s="9">
        <v>0</v>
      </c>
      <c r="X216" s="9">
        <v>27466</v>
      </c>
      <c r="Y216" s="9">
        <v>1301</v>
      </c>
      <c r="Z216" s="9">
        <v>73</v>
      </c>
      <c r="AA216" s="9">
        <v>5069</v>
      </c>
      <c r="AB216" s="9">
        <v>6635</v>
      </c>
      <c r="AC216" s="9">
        <v>7131</v>
      </c>
      <c r="AD216" s="9">
        <v>10000</v>
      </c>
      <c r="AE216" s="9">
        <v>5</v>
      </c>
      <c r="AF216" s="9">
        <v>16842</v>
      </c>
      <c r="AG216" s="9">
        <v>7361</v>
      </c>
      <c r="AH216" s="9">
        <v>4556</v>
      </c>
      <c r="AI216" s="9">
        <v>81</v>
      </c>
      <c r="AJ216" s="9">
        <v>10743</v>
      </c>
      <c r="AK216" s="9">
        <v>2602</v>
      </c>
      <c r="AL216" s="9">
        <v>15197</v>
      </c>
      <c r="AM216" s="9">
        <v>298</v>
      </c>
      <c r="AN216" s="9">
        <v>16949</v>
      </c>
      <c r="AO216" s="9">
        <v>3945</v>
      </c>
      <c r="AP216" s="9">
        <v>7422</v>
      </c>
      <c r="AQ216" s="9">
        <v>524</v>
      </c>
      <c r="AR216" s="9">
        <v>26150</v>
      </c>
      <c r="AS216" s="9">
        <v>2683</v>
      </c>
      <c r="AT216" s="10">
        <v>7</v>
      </c>
    </row>
    <row r="217" spans="1:46" ht="42.75" x14ac:dyDescent="0.25">
      <c r="A217" s="26" t="str">
        <f t="shared" si="6"/>
        <v>2009Registered nursesCanadaUnknown places of work</v>
      </c>
      <c r="B217" s="24">
        <v>2009</v>
      </c>
      <c r="C217" s="9" t="s">
        <v>7</v>
      </c>
      <c r="D217" s="9" t="s">
        <v>171</v>
      </c>
      <c r="E217" s="9" t="str">
        <f t="shared" si="7"/>
        <v>Canada</v>
      </c>
      <c r="F217" s="9" t="s">
        <v>184</v>
      </c>
      <c r="G217" s="9" t="s">
        <v>49</v>
      </c>
      <c r="H217" s="9">
        <v>8942</v>
      </c>
      <c r="I217" s="9">
        <v>2276</v>
      </c>
      <c r="J217" s="9">
        <v>93</v>
      </c>
      <c r="K217" s="9">
        <v>6573</v>
      </c>
      <c r="L217" s="9">
        <v>102</v>
      </c>
      <c r="M217" s="9">
        <v>796</v>
      </c>
      <c r="N217" s="9">
        <v>935</v>
      </c>
      <c r="O217" s="9">
        <v>1070</v>
      </c>
      <c r="P217" s="9">
        <v>1217</v>
      </c>
      <c r="Q217" s="9">
        <v>1367</v>
      </c>
      <c r="R217" s="9">
        <v>1318</v>
      </c>
      <c r="S217" s="9">
        <v>1220</v>
      </c>
      <c r="T217" s="9">
        <v>619</v>
      </c>
      <c r="U217" s="9">
        <v>236</v>
      </c>
      <c r="V217" s="9">
        <v>62</v>
      </c>
      <c r="W217" s="9">
        <v>0</v>
      </c>
      <c r="X217" s="9">
        <v>8203</v>
      </c>
      <c r="Y217" s="9">
        <v>710</v>
      </c>
      <c r="Z217" s="9">
        <v>29</v>
      </c>
      <c r="AA217" s="9">
        <v>2443</v>
      </c>
      <c r="AB217" s="9">
        <v>2285</v>
      </c>
      <c r="AC217" s="9">
        <v>2088</v>
      </c>
      <c r="AD217" s="9">
        <v>2126</v>
      </c>
      <c r="AE217" s="9">
        <v>0</v>
      </c>
      <c r="AF217" s="9">
        <v>4392</v>
      </c>
      <c r="AG217" s="9">
        <v>3613</v>
      </c>
      <c r="AH217" s="9">
        <v>926</v>
      </c>
      <c r="AI217" s="9">
        <v>11</v>
      </c>
      <c r="AJ217" s="9">
        <v>5469</v>
      </c>
      <c r="AK217" s="9">
        <v>586</v>
      </c>
      <c r="AL217" s="9">
        <v>1516</v>
      </c>
      <c r="AM217" s="9">
        <v>1371</v>
      </c>
      <c r="AN217" s="9">
        <v>6589</v>
      </c>
      <c r="AO217" s="9">
        <v>630</v>
      </c>
      <c r="AP217" s="9">
        <v>367</v>
      </c>
      <c r="AQ217" s="9">
        <v>1356</v>
      </c>
      <c r="AR217" s="9">
        <v>7393</v>
      </c>
      <c r="AS217" s="9">
        <v>1543</v>
      </c>
      <c r="AT217" s="10">
        <v>6</v>
      </c>
    </row>
    <row r="218" spans="1:46" ht="57" x14ac:dyDescent="0.25">
      <c r="A218" s="26" t="str">
        <f t="shared" si="6"/>
        <v>2009Registered psychiatric nursesManitobaAll places of work</v>
      </c>
      <c r="B218" s="24">
        <v>2009</v>
      </c>
      <c r="C218" s="9" t="s">
        <v>8</v>
      </c>
      <c r="D218" s="9" t="s">
        <v>173</v>
      </c>
      <c r="E218" s="9" t="str">
        <f t="shared" si="7"/>
        <v>Manitoba</v>
      </c>
      <c r="F218" s="9" t="s">
        <v>179</v>
      </c>
      <c r="G218" s="9" t="s">
        <v>9</v>
      </c>
      <c r="H218" s="9">
        <v>949</v>
      </c>
      <c r="I218" s="9">
        <v>738</v>
      </c>
      <c r="J218" s="9">
        <v>211</v>
      </c>
      <c r="K218" s="9">
        <v>0</v>
      </c>
      <c r="L218" s="9">
        <v>13</v>
      </c>
      <c r="M218" s="9">
        <v>63</v>
      </c>
      <c r="N218" s="9">
        <v>62</v>
      </c>
      <c r="O218" s="9">
        <v>73</v>
      </c>
      <c r="P218" s="9">
        <v>102</v>
      </c>
      <c r="Q218" s="9">
        <v>177</v>
      </c>
      <c r="R218" s="9">
        <v>210</v>
      </c>
      <c r="S218" s="9">
        <v>160</v>
      </c>
      <c r="T218" s="9">
        <v>62</v>
      </c>
      <c r="U218" s="9">
        <v>18</v>
      </c>
      <c r="V218" s="9">
        <v>9</v>
      </c>
      <c r="W218" s="9">
        <v>0</v>
      </c>
      <c r="X218" s="9">
        <v>939</v>
      </c>
      <c r="Y218" s="9">
        <v>10</v>
      </c>
      <c r="Z218" s="9">
        <v>0</v>
      </c>
      <c r="AA218" s="9">
        <v>203</v>
      </c>
      <c r="AB218" s="9">
        <v>181</v>
      </c>
      <c r="AC218" s="9">
        <v>294</v>
      </c>
      <c r="AD218" s="9">
        <v>271</v>
      </c>
      <c r="AE218" s="9">
        <v>0</v>
      </c>
      <c r="AF218" s="9">
        <v>530</v>
      </c>
      <c r="AG218" s="9">
        <v>254</v>
      </c>
      <c r="AH218" s="9">
        <v>152</v>
      </c>
      <c r="AI218" s="9">
        <v>13</v>
      </c>
      <c r="AJ218" s="9">
        <v>728</v>
      </c>
      <c r="AK218" s="9">
        <v>92</v>
      </c>
      <c r="AL218" s="9">
        <v>129</v>
      </c>
      <c r="AM218" s="9">
        <v>0</v>
      </c>
      <c r="AN218" s="9">
        <v>811</v>
      </c>
      <c r="AO218" s="9">
        <v>100</v>
      </c>
      <c r="AP218" s="9">
        <v>34</v>
      </c>
      <c r="AQ218" s="9">
        <v>4</v>
      </c>
      <c r="AR218" s="9">
        <v>651</v>
      </c>
      <c r="AS218" s="9">
        <v>297</v>
      </c>
      <c r="AT218" s="10">
        <v>1</v>
      </c>
    </row>
    <row r="219" spans="1:46" ht="57" x14ac:dyDescent="0.25">
      <c r="A219" s="26" t="str">
        <f t="shared" si="6"/>
        <v>2009Registered psychiatric nursesManitobaHospital</v>
      </c>
      <c r="B219" s="24">
        <v>2009</v>
      </c>
      <c r="C219" s="9" t="s">
        <v>8</v>
      </c>
      <c r="D219" s="9" t="s">
        <v>173</v>
      </c>
      <c r="E219" s="9" t="str">
        <f t="shared" si="7"/>
        <v>Manitoba</v>
      </c>
      <c r="F219" s="9" t="s">
        <v>180</v>
      </c>
      <c r="G219" s="9" t="s">
        <v>10</v>
      </c>
      <c r="H219" s="9">
        <v>361</v>
      </c>
      <c r="I219" s="9">
        <v>276</v>
      </c>
      <c r="J219" s="9">
        <v>85</v>
      </c>
      <c r="K219" s="9">
        <v>0</v>
      </c>
      <c r="L219" s="9">
        <v>5</v>
      </c>
      <c r="M219" s="9">
        <v>36</v>
      </c>
      <c r="N219" s="9">
        <v>31</v>
      </c>
      <c r="O219" s="9">
        <v>26</v>
      </c>
      <c r="P219" s="9">
        <v>38</v>
      </c>
      <c r="Q219" s="9">
        <v>60</v>
      </c>
      <c r="R219" s="9">
        <v>73</v>
      </c>
      <c r="S219" s="9">
        <v>56</v>
      </c>
      <c r="T219" s="9">
        <v>25</v>
      </c>
      <c r="U219" s="9">
        <v>7</v>
      </c>
      <c r="V219" s="9">
        <v>4</v>
      </c>
      <c r="W219" s="9">
        <v>0</v>
      </c>
      <c r="X219" s="9">
        <v>359</v>
      </c>
      <c r="Y219" s="9">
        <v>2</v>
      </c>
      <c r="Z219" s="9">
        <v>0</v>
      </c>
      <c r="AA219" s="9">
        <v>101</v>
      </c>
      <c r="AB219" s="9">
        <v>55</v>
      </c>
      <c r="AC219" s="9">
        <v>106</v>
      </c>
      <c r="AD219" s="9">
        <v>99</v>
      </c>
      <c r="AE219" s="9">
        <v>0</v>
      </c>
      <c r="AF219" s="9">
        <v>187</v>
      </c>
      <c r="AG219" s="9">
        <v>110</v>
      </c>
      <c r="AH219" s="9">
        <v>57</v>
      </c>
      <c r="AI219" s="9">
        <v>7</v>
      </c>
      <c r="AJ219" s="9">
        <v>314</v>
      </c>
      <c r="AK219" s="9">
        <v>24</v>
      </c>
      <c r="AL219" s="9">
        <v>23</v>
      </c>
      <c r="AM219" s="9">
        <v>0</v>
      </c>
      <c r="AN219" s="9">
        <v>328</v>
      </c>
      <c r="AO219" s="9">
        <v>26</v>
      </c>
      <c r="AP219" s="9">
        <v>5</v>
      </c>
      <c r="AQ219" s="9">
        <v>2</v>
      </c>
      <c r="AR219" s="9">
        <v>208</v>
      </c>
      <c r="AS219" s="9">
        <v>153</v>
      </c>
      <c r="AT219" s="10">
        <v>0</v>
      </c>
    </row>
    <row r="220" spans="1:46" ht="57" x14ac:dyDescent="0.25">
      <c r="A220" s="26" t="str">
        <f t="shared" si="6"/>
        <v>2009Registered psychiatric nursesManitobaCommunity health</v>
      </c>
      <c r="B220" s="24">
        <v>2009</v>
      </c>
      <c r="C220" s="9" t="s">
        <v>8</v>
      </c>
      <c r="D220" s="9" t="s">
        <v>173</v>
      </c>
      <c r="E220" s="9" t="str">
        <f t="shared" si="7"/>
        <v>Manitoba</v>
      </c>
      <c r="F220" s="9" t="s">
        <v>182</v>
      </c>
      <c r="G220" s="9" t="s">
        <v>11</v>
      </c>
      <c r="H220" s="9">
        <v>238</v>
      </c>
      <c r="I220" s="9">
        <v>184</v>
      </c>
      <c r="J220" s="9">
        <v>54</v>
      </c>
      <c r="K220" s="9">
        <v>0</v>
      </c>
      <c r="L220" s="9">
        <v>1</v>
      </c>
      <c r="M220" s="9">
        <v>14</v>
      </c>
      <c r="N220" s="9">
        <v>19</v>
      </c>
      <c r="O220" s="9">
        <v>17</v>
      </c>
      <c r="P220" s="9">
        <v>33</v>
      </c>
      <c r="Q220" s="9">
        <v>54</v>
      </c>
      <c r="R220" s="9">
        <v>54</v>
      </c>
      <c r="S220" s="9">
        <v>32</v>
      </c>
      <c r="T220" s="9">
        <v>10</v>
      </c>
      <c r="U220" s="9">
        <v>4</v>
      </c>
      <c r="V220" s="9">
        <v>0</v>
      </c>
      <c r="W220" s="9">
        <v>0</v>
      </c>
      <c r="X220" s="9">
        <v>236</v>
      </c>
      <c r="Y220" s="9">
        <v>2</v>
      </c>
      <c r="Z220" s="9">
        <v>0</v>
      </c>
      <c r="AA220" s="9">
        <v>48</v>
      </c>
      <c r="AB220" s="9">
        <v>64</v>
      </c>
      <c r="AC220" s="9">
        <v>73</v>
      </c>
      <c r="AD220" s="9">
        <v>53</v>
      </c>
      <c r="AE220" s="9">
        <v>0</v>
      </c>
      <c r="AF220" s="9">
        <v>160</v>
      </c>
      <c r="AG220" s="9">
        <v>46</v>
      </c>
      <c r="AH220" s="9">
        <v>32</v>
      </c>
      <c r="AI220" s="9">
        <v>0</v>
      </c>
      <c r="AJ220" s="9">
        <v>193</v>
      </c>
      <c r="AK220" s="9">
        <v>14</v>
      </c>
      <c r="AL220" s="9">
        <v>31</v>
      </c>
      <c r="AM220" s="9">
        <v>0</v>
      </c>
      <c r="AN220" s="9">
        <v>221</v>
      </c>
      <c r="AO220" s="9">
        <v>13</v>
      </c>
      <c r="AP220" s="9">
        <v>4</v>
      </c>
      <c r="AQ220" s="9">
        <v>0</v>
      </c>
      <c r="AR220" s="9">
        <v>163</v>
      </c>
      <c r="AS220" s="9">
        <v>75</v>
      </c>
      <c r="AT220" s="10">
        <v>0</v>
      </c>
    </row>
    <row r="221" spans="1:46" ht="57" x14ac:dyDescent="0.25">
      <c r="A221" s="26" t="str">
        <f t="shared" si="6"/>
        <v>2009Registered psychiatric nursesManitobaNursing home/long-term care</v>
      </c>
      <c r="B221" s="24">
        <v>2009</v>
      </c>
      <c r="C221" s="9" t="s">
        <v>8</v>
      </c>
      <c r="D221" s="9" t="s">
        <v>173</v>
      </c>
      <c r="E221" s="9" t="str">
        <f t="shared" si="7"/>
        <v>Manitoba</v>
      </c>
      <c r="F221" s="9" t="s">
        <v>181</v>
      </c>
      <c r="G221" s="9" t="s">
        <v>12</v>
      </c>
      <c r="H221" s="9">
        <v>238</v>
      </c>
      <c r="I221" s="9">
        <v>188</v>
      </c>
      <c r="J221" s="9">
        <v>50</v>
      </c>
      <c r="K221" s="9">
        <v>0</v>
      </c>
      <c r="L221" s="9">
        <v>7</v>
      </c>
      <c r="M221" s="9">
        <v>12</v>
      </c>
      <c r="N221" s="9">
        <v>7</v>
      </c>
      <c r="O221" s="9">
        <v>21</v>
      </c>
      <c r="P221" s="9">
        <v>15</v>
      </c>
      <c r="Q221" s="9">
        <v>42</v>
      </c>
      <c r="R221" s="9">
        <v>59</v>
      </c>
      <c r="S221" s="9">
        <v>47</v>
      </c>
      <c r="T221" s="9">
        <v>19</v>
      </c>
      <c r="U221" s="9">
        <v>5</v>
      </c>
      <c r="V221" s="9">
        <v>4</v>
      </c>
      <c r="W221" s="9">
        <v>0</v>
      </c>
      <c r="X221" s="9">
        <v>236</v>
      </c>
      <c r="Y221" s="9">
        <v>2</v>
      </c>
      <c r="Z221" s="9">
        <v>0</v>
      </c>
      <c r="AA221" s="9">
        <v>44</v>
      </c>
      <c r="AB221" s="9">
        <v>34</v>
      </c>
      <c r="AC221" s="9">
        <v>74</v>
      </c>
      <c r="AD221" s="9">
        <v>86</v>
      </c>
      <c r="AE221" s="9">
        <v>0</v>
      </c>
      <c r="AF221" s="9">
        <v>113</v>
      </c>
      <c r="AG221" s="9">
        <v>83</v>
      </c>
      <c r="AH221" s="9">
        <v>38</v>
      </c>
      <c r="AI221" s="9">
        <v>4</v>
      </c>
      <c r="AJ221" s="9">
        <v>185</v>
      </c>
      <c r="AK221" s="9">
        <v>41</v>
      </c>
      <c r="AL221" s="9">
        <v>12</v>
      </c>
      <c r="AM221" s="9">
        <v>0</v>
      </c>
      <c r="AN221" s="9">
        <v>196</v>
      </c>
      <c r="AO221" s="9">
        <v>41</v>
      </c>
      <c r="AP221" s="9">
        <v>1</v>
      </c>
      <c r="AQ221" s="9">
        <v>0</v>
      </c>
      <c r="AR221" s="9">
        <v>185</v>
      </c>
      <c r="AS221" s="9">
        <v>53</v>
      </c>
      <c r="AT221" s="10">
        <v>0</v>
      </c>
    </row>
    <row r="222" spans="1:46" ht="57" x14ac:dyDescent="0.25">
      <c r="A222" s="26" t="str">
        <f t="shared" si="6"/>
        <v>2009Registered psychiatric nursesManitobaOther places of work</v>
      </c>
      <c r="B222" s="24">
        <v>2009</v>
      </c>
      <c r="C222" s="9" t="s">
        <v>8</v>
      </c>
      <c r="D222" s="9" t="s">
        <v>173</v>
      </c>
      <c r="E222" s="9" t="str">
        <f t="shared" si="7"/>
        <v>Manitoba</v>
      </c>
      <c r="F222" s="9" t="s">
        <v>183</v>
      </c>
      <c r="G222" s="9" t="s">
        <v>13</v>
      </c>
      <c r="H222" s="9">
        <v>112</v>
      </c>
      <c r="I222" s="9">
        <v>90</v>
      </c>
      <c r="J222" s="9">
        <v>22</v>
      </c>
      <c r="K222" s="9">
        <v>0</v>
      </c>
      <c r="L222" s="9">
        <v>0</v>
      </c>
      <c r="M222" s="9">
        <v>1</v>
      </c>
      <c r="N222" s="9">
        <v>5</v>
      </c>
      <c r="O222" s="9">
        <v>9</v>
      </c>
      <c r="P222" s="9">
        <v>16</v>
      </c>
      <c r="Q222" s="9">
        <v>21</v>
      </c>
      <c r="R222" s="9">
        <v>24</v>
      </c>
      <c r="S222" s="9">
        <v>25</v>
      </c>
      <c r="T222" s="9">
        <v>8</v>
      </c>
      <c r="U222" s="9">
        <v>2</v>
      </c>
      <c r="V222" s="9">
        <v>1</v>
      </c>
      <c r="W222" s="9">
        <v>0</v>
      </c>
      <c r="X222" s="9">
        <v>108</v>
      </c>
      <c r="Y222" s="9">
        <v>4</v>
      </c>
      <c r="Z222" s="9">
        <v>0</v>
      </c>
      <c r="AA222" s="9">
        <v>10</v>
      </c>
      <c r="AB222" s="9">
        <v>28</v>
      </c>
      <c r="AC222" s="9">
        <v>41</v>
      </c>
      <c r="AD222" s="9">
        <v>33</v>
      </c>
      <c r="AE222" s="9">
        <v>0</v>
      </c>
      <c r="AF222" s="9">
        <v>70</v>
      </c>
      <c r="AG222" s="9">
        <v>15</v>
      </c>
      <c r="AH222" s="9">
        <v>25</v>
      </c>
      <c r="AI222" s="9">
        <v>2</v>
      </c>
      <c r="AJ222" s="9">
        <v>36</v>
      </c>
      <c r="AK222" s="9">
        <v>13</v>
      </c>
      <c r="AL222" s="9">
        <v>63</v>
      </c>
      <c r="AM222" s="9">
        <v>0</v>
      </c>
      <c r="AN222" s="9">
        <v>66</v>
      </c>
      <c r="AO222" s="9">
        <v>20</v>
      </c>
      <c r="AP222" s="9">
        <v>24</v>
      </c>
      <c r="AQ222" s="9">
        <v>2</v>
      </c>
      <c r="AR222" s="9">
        <v>95</v>
      </c>
      <c r="AS222" s="9">
        <v>16</v>
      </c>
      <c r="AT222" s="10">
        <v>1</v>
      </c>
    </row>
    <row r="223" spans="1:46" ht="57" x14ac:dyDescent="0.25">
      <c r="A223" s="26" t="str">
        <f t="shared" si="6"/>
        <v>2009Registered psychiatric nursesSaskatchewanAll places of work</v>
      </c>
      <c r="B223" s="24">
        <v>2009</v>
      </c>
      <c r="C223" s="9" t="s">
        <v>8</v>
      </c>
      <c r="D223" s="9" t="s">
        <v>174</v>
      </c>
      <c r="E223" s="9" t="str">
        <f t="shared" si="7"/>
        <v>Saskatchewan</v>
      </c>
      <c r="F223" s="9" t="s">
        <v>179</v>
      </c>
      <c r="G223" s="9" t="s">
        <v>9</v>
      </c>
      <c r="H223" s="9">
        <v>866</v>
      </c>
      <c r="I223" s="9">
        <v>733</v>
      </c>
      <c r="J223" s="9">
        <v>133</v>
      </c>
      <c r="K223" s="9">
        <v>0</v>
      </c>
      <c r="L223" s="9">
        <v>1</v>
      </c>
      <c r="M223" s="9">
        <v>14</v>
      </c>
      <c r="N223" s="9">
        <v>31</v>
      </c>
      <c r="O223" s="9">
        <v>101</v>
      </c>
      <c r="P223" s="9">
        <v>145</v>
      </c>
      <c r="Q223" s="9">
        <v>169</v>
      </c>
      <c r="R223" s="9">
        <v>162</v>
      </c>
      <c r="S223" s="9">
        <v>127</v>
      </c>
      <c r="T223" s="9">
        <v>78</v>
      </c>
      <c r="U223" s="9">
        <v>30</v>
      </c>
      <c r="V223" s="9">
        <v>5</v>
      </c>
      <c r="W223" s="9">
        <v>3</v>
      </c>
      <c r="X223" s="9">
        <v>856</v>
      </c>
      <c r="Y223" s="9">
        <v>10</v>
      </c>
      <c r="Z223" s="9">
        <v>0</v>
      </c>
      <c r="AA223" s="9">
        <v>36</v>
      </c>
      <c r="AB223" s="9">
        <v>293</v>
      </c>
      <c r="AC223" s="9">
        <v>286</v>
      </c>
      <c r="AD223" s="9">
        <v>251</v>
      </c>
      <c r="AE223" s="9">
        <v>0</v>
      </c>
      <c r="AF223" s="9">
        <v>675</v>
      </c>
      <c r="AG223" s="9">
        <v>126</v>
      </c>
      <c r="AH223" s="9">
        <v>53</v>
      </c>
      <c r="AI223" s="9">
        <v>12</v>
      </c>
      <c r="AJ223" s="9">
        <v>662</v>
      </c>
      <c r="AK223" s="9">
        <v>103</v>
      </c>
      <c r="AL223" s="9">
        <v>89</v>
      </c>
      <c r="AM223" s="9">
        <v>12</v>
      </c>
      <c r="AN223" s="9">
        <v>782</v>
      </c>
      <c r="AO223" s="9">
        <v>40</v>
      </c>
      <c r="AP223" s="9">
        <v>29</v>
      </c>
      <c r="AQ223" s="9">
        <v>15</v>
      </c>
      <c r="AR223" s="9">
        <v>711</v>
      </c>
      <c r="AS223" s="9">
        <v>155</v>
      </c>
      <c r="AT223" s="10">
        <v>0</v>
      </c>
    </row>
    <row r="224" spans="1:46" ht="57" x14ac:dyDescent="0.25">
      <c r="A224" s="26" t="str">
        <f t="shared" si="6"/>
        <v>2009Registered psychiatric nursesSaskatchewanHospital</v>
      </c>
      <c r="B224" s="24">
        <v>2009</v>
      </c>
      <c r="C224" s="9" t="s">
        <v>8</v>
      </c>
      <c r="D224" s="9" t="s">
        <v>174</v>
      </c>
      <c r="E224" s="9" t="str">
        <f t="shared" si="7"/>
        <v>Saskatchewan</v>
      </c>
      <c r="F224" s="9" t="s">
        <v>180</v>
      </c>
      <c r="G224" s="9" t="s">
        <v>10</v>
      </c>
      <c r="H224" s="9">
        <v>225</v>
      </c>
      <c r="I224" s="9">
        <v>188</v>
      </c>
      <c r="J224" s="9">
        <v>37</v>
      </c>
      <c r="K224" s="9">
        <v>0</v>
      </c>
      <c r="L224" s="9">
        <v>1</v>
      </c>
      <c r="M224" s="9">
        <v>8</v>
      </c>
      <c r="N224" s="9">
        <v>17</v>
      </c>
      <c r="O224" s="9">
        <v>26</v>
      </c>
      <c r="P224" s="9">
        <v>46</v>
      </c>
      <c r="Q224" s="9">
        <v>42</v>
      </c>
      <c r="R224" s="9">
        <v>35</v>
      </c>
      <c r="S224" s="9">
        <v>22</v>
      </c>
      <c r="T224" s="9">
        <v>19</v>
      </c>
      <c r="U224" s="9">
        <v>9</v>
      </c>
      <c r="V224" s="9">
        <v>0</v>
      </c>
      <c r="W224" s="9">
        <v>0</v>
      </c>
      <c r="X224" s="9">
        <v>222</v>
      </c>
      <c r="Y224" s="9">
        <v>3</v>
      </c>
      <c r="Z224" s="9">
        <v>0</v>
      </c>
      <c r="AA224" s="9">
        <v>21</v>
      </c>
      <c r="AB224" s="9">
        <v>88</v>
      </c>
      <c r="AC224" s="9">
        <v>63</v>
      </c>
      <c r="AD224" s="9">
        <v>53</v>
      </c>
      <c r="AE224" s="9">
        <v>0</v>
      </c>
      <c r="AF224" s="9">
        <v>177</v>
      </c>
      <c r="AG224" s="9">
        <v>26</v>
      </c>
      <c r="AH224" s="9">
        <v>18</v>
      </c>
      <c r="AI224" s="9">
        <v>4</v>
      </c>
      <c r="AJ224" s="9">
        <v>197</v>
      </c>
      <c r="AK224" s="9">
        <v>13</v>
      </c>
      <c r="AL224" s="9">
        <v>11</v>
      </c>
      <c r="AM224" s="9">
        <v>4</v>
      </c>
      <c r="AN224" s="9">
        <v>215</v>
      </c>
      <c r="AO224" s="9">
        <v>3</v>
      </c>
      <c r="AP224" s="9">
        <v>1</v>
      </c>
      <c r="AQ224" s="9">
        <v>6</v>
      </c>
      <c r="AR224" s="9">
        <v>200</v>
      </c>
      <c r="AS224" s="9">
        <v>25</v>
      </c>
      <c r="AT224" s="10">
        <v>0</v>
      </c>
    </row>
    <row r="225" spans="1:46" ht="57" x14ac:dyDescent="0.25">
      <c r="A225" s="26" t="str">
        <f t="shared" si="6"/>
        <v>2009Registered psychiatric nursesSaskatchewanCommunity health</v>
      </c>
      <c r="B225" s="24">
        <v>2009</v>
      </c>
      <c r="C225" s="9" t="s">
        <v>8</v>
      </c>
      <c r="D225" s="9" t="s">
        <v>174</v>
      </c>
      <c r="E225" s="9" t="str">
        <f t="shared" si="7"/>
        <v>Saskatchewan</v>
      </c>
      <c r="F225" s="9" t="s">
        <v>182</v>
      </c>
      <c r="G225" s="9" t="s">
        <v>11</v>
      </c>
      <c r="H225" s="9">
        <v>178</v>
      </c>
      <c r="I225" s="9">
        <v>148</v>
      </c>
      <c r="J225" s="9">
        <v>30</v>
      </c>
      <c r="K225" s="9">
        <v>0</v>
      </c>
      <c r="L225" s="9">
        <v>0</v>
      </c>
      <c r="M225" s="9">
        <v>2</v>
      </c>
      <c r="N225" s="9">
        <v>5</v>
      </c>
      <c r="O225" s="9">
        <v>26</v>
      </c>
      <c r="P225" s="9">
        <v>27</v>
      </c>
      <c r="Q225" s="9">
        <v>30</v>
      </c>
      <c r="R225" s="9">
        <v>30</v>
      </c>
      <c r="S225" s="9">
        <v>31</v>
      </c>
      <c r="T225" s="9">
        <v>14</v>
      </c>
      <c r="U225" s="9">
        <v>9</v>
      </c>
      <c r="V225" s="9">
        <v>2</v>
      </c>
      <c r="W225" s="9">
        <v>2</v>
      </c>
      <c r="X225" s="9">
        <v>177</v>
      </c>
      <c r="Y225" s="9">
        <v>1</v>
      </c>
      <c r="Z225" s="9">
        <v>0</v>
      </c>
      <c r="AA225" s="9">
        <v>3</v>
      </c>
      <c r="AB225" s="9">
        <v>58</v>
      </c>
      <c r="AC225" s="9">
        <v>56</v>
      </c>
      <c r="AD225" s="9">
        <v>61</v>
      </c>
      <c r="AE225" s="9">
        <v>0</v>
      </c>
      <c r="AF225" s="9">
        <v>135</v>
      </c>
      <c r="AG225" s="9">
        <v>31</v>
      </c>
      <c r="AH225" s="9">
        <v>11</v>
      </c>
      <c r="AI225" s="9">
        <v>1</v>
      </c>
      <c r="AJ225" s="9">
        <v>147</v>
      </c>
      <c r="AK225" s="9">
        <v>17</v>
      </c>
      <c r="AL225" s="9">
        <v>14</v>
      </c>
      <c r="AM225" s="9">
        <v>0</v>
      </c>
      <c r="AN225" s="9">
        <v>171</v>
      </c>
      <c r="AO225" s="9">
        <v>4</v>
      </c>
      <c r="AP225" s="9">
        <v>2</v>
      </c>
      <c r="AQ225" s="9">
        <v>1</v>
      </c>
      <c r="AR225" s="9">
        <v>133</v>
      </c>
      <c r="AS225" s="9">
        <v>45</v>
      </c>
      <c r="AT225" s="10">
        <v>0</v>
      </c>
    </row>
    <row r="226" spans="1:46" ht="57" x14ac:dyDescent="0.25">
      <c r="A226" s="26" t="str">
        <f t="shared" si="6"/>
        <v>2009Registered psychiatric nursesSaskatchewanNursing home/long-term care</v>
      </c>
      <c r="B226" s="24">
        <v>2009</v>
      </c>
      <c r="C226" s="9" t="s">
        <v>8</v>
      </c>
      <c r="D226" s="9" t="s">
        <v>174</v>
      </c>
      <c r="E226" s="9" t="str">
        <f t="shared" si="7"/>
        <v>Saskatchewan</v>
      </c>
      <c r="F226" s="9" t="s">
        <v>181</v>
      </c>
      <c r="G226" s="9" t="s">
        <v>12</v>
      </c>
      <c r="H226" s="9">
        <v>305</v>
      </c>
      <c r="I226" s="9">
        <v>266</v>
      </c>
      <c r="J226" s="9">
        <v>39</v>
      </c>
      <c r="K226" s="9">
        <v>0</v>
      </c>
      <c r="L226" s="9">
        <v>0</v>
      </c>
      <c r="M226" s="9">
        <v>3</v>
      </c>
      <c r="N226" s="9">
        <v>5</v>
      </c>
      <c r="O226" s="9">
        <v>30</v>
      </c>
      <c r="P226" s="9">
        <v>46</v>
      </c>
      <c r="Q226" s="9">
        <v>60</v>
      </c>
      <c r="R226" s="9">
        <v>66</v>
      </c>
      <c r="S226" s="9">
        <v>46</v>
      </c>
      <c r="T226" s="9">
        <v>36</v>
      </c>
      <c r="U226" s="9">
        <v>10</v>
      </c>
      <c r="V226" s="9">
        <v>2</v>
      </c>
      <c r="W226" s="9">
        <v>1</v>
      </c>
      <c r="X226" s="9">
        <v>301</v>
      </c>
      <c r="Y226" s="9">
        <v>4</v>
      </c>
      <c r="Z226" s="9">
        <v>0</v>
      </c>
      <c r="AA226" s="9">
        <v>6</v>
      </c>
      <c r="AB226" s="9">
        <v>95</v>
      </c>
      <c r="AC226" s="9">
        <v>111</v>
      </c>
      <c r="AD226" s="9">
        <v>93</v>
      </c>
      <c r="AE226" s="9">
        <v>0</v>
      </c>
      <c r="AF226" s="9">
        <v>236</v>
      </c>
      <c r="AG226" s="9">
        <v>51</v>
      </c>
      <c r="AH226" s="9">
        <v>17</v>
      </c>
      <c r="AI226" s="9">
        <v>1</v>
      </c>
      <c r="AJ226" s="9">
        <v>246</v>
      </c>
      <c r="AK226" s="9">
        <v>41</v>
      </c>
      <c r="AL226" s="9">
        <v>17</v>
      </c>
      <c r="AM226" s="9">
        <v>1</v>
      </c>
      <c r="AN226" s="9">
        <v>293</v>
      </c>
      <c r="AO226" s="9">
        <v>11</v>
      </c>
      <c r="AP226" s="9">
        <v>0</v>
      </c>
      <c r="AQ226" s="9">
        <v>1</v>
      </c>
      <c r="AR226" s="9">
        <v>232</v>
      </c>
      <c r="AS226" s="9">
        <v>73</v>
      </c>
      <c r="AT226" s="10">
        <v>0</v>
      </c>
    </row>
    <row r="227" spans="1:46" ht="57" x14ac:dyDescent="0.25">
      <c r="A227" s="26" t="str">
        <f t="shared" si="6"/>
        <v>2009Registered psychiatric nursesSaskatchewanOther places of work</v>
      </c>
      <c r="B227" s="24">
        <v>2009</v>
      </c>
      <c r="C227" s="9" t="s">
        <v>8</v>
      </c>
      <c r="D227" s="9" t="s">
        <v>174</v>
      </c>
      <c r="E227" s="9" t="str">
        <f t="shared" si="7"/>
        <v>Saskatchewan</v>
      </c>
      <c r="F227" s="9" t="s">
        <v>183</v>
      </c>
      <c r="G227" s="9" t="s">
        <v>13</v>
      </c>
      <c r="H227" s="9">
        <v>151</v>
      </c>
      <c r="I227" s="9">
        <v>124</v>
      </c>
      <c r="J227" s="9">
        <v>27</v>
      </c>
      <c r="K227" s="9">
        <v>0</v>
      </c>
      <c r="L227" s="9">
        <v>0</v>
      </c>
      <c r="M227" s="9">
        <v>1</v>
      </c>
      <c r="N227" s="9">
        <v>4</v>
      </c>
      <c r="O227" s="9">
        <v>18</v>
      </c>
      <c r="P227" s="9">
        <v>25</v>
      </c>
      <c r="Q227" s="9">
        <v>36</v>
      </c>
      <c r="R227" s="9">
        <v>28</v>
      </c>
      <c r="S227" s="9">
        <v>27</v>
      </c>
      <c r="T227" s="9">
        <v>9</v>
      </c>
      <c r="U227" s="9">
        <v>2</v>
      </c>
      <c r="V227" s="9">
        <v>1</v>
      </c>
      <c r="W227" s="9">
        <v>0</v>
      </c>
      <c r="X227" s="9">
        <v>149</v>
      </c>
      <c r="Y227" s="9">
        <v>2</v>
      </c>
      <c r="Z227" s="9">
        <v>0</v>
      </c>
      <c r="AA227" s="9">
        <v>6</v>
      </c>
      <c r="AB227" s="9">
        <v>50</v>
      </c>
      <c r="AC227" s="9">
        <v>53</v>
      </c>
      <c r="AD227" s="9">
        <v>42</v>
      </c>
      <c r="AE227" s="9">
        <v>0</v>
      </c>
      <c r="AF227" s="9">
        <v>124</v>
      </c>
      <c r="AG227" s="9">
        <v>16</v>
      </c>
      <c r="AH227" s="9">
        <v>7</v>
      </c>
      <c r="AI227" s="9">
        <v>4</v>
      </c>
      <c r="AJ227" s="9">
        <v>71</v>
      </c>
      <c r="AK227" s="9">
        <v>32</v>
      </c>
      <c r="AL227" s="9">
        <v>47</v>
      </c>
      <c r="AM227" s="9">
        <v>1</v>
      </c>
      <c r="AN227" s="9">
        <v>102</v>
      </c>
      <c r="AO227" s="9">
        <v>22</v>
      </c>
      <c r="AP227" s="9">
        <v>26</v>
      </c>
      <c r="AQ227" s="9">
        <v>1</v>
      </c>
      <c r="AR227" s="9">
        <v>140</v>
      </c>
      <c r="AS227" s="9">
        <v>11</v>
      </c>
      <c r="AT227" s="10">
        <v>0</v>
      </c>
    </row>
    <row r="228" spans="1:46" ht="57" x14ac:dyDescent="0.25">
      <c r="A228" s="26" t="str">
        <f t="shared" si="6"/>
        <v>2009Registered psychiatric nursesSaskatchewanUnknown places of work</v>
      </c>
      <c r="B228" s="24">
        <v>2009</v>
      </c>
      <c r="C228" s="9" t="s">
        <v>8</v>
      </c>
      <c r="D228" s="9" t="s">
        <v>174</v>
      </c>
      <c r="E228" s="9" t="str">
        <f t="shared" si="7"/>
        <v>Saskatchewan</v>
      </c>
      <c r="F228" s="9" t="s">
        <v>184</v>
      </c>
      <c r="G228" s="9" t="s">
        <v>49</v>
      </c>
      <c r="H228" s="9">
        <v>7</v>
      </c>
      <c r="I228" s="9">
        <v>7</v>
      </c>
      <c r="J228" s="9">
        <v>0</v>
      </c>
      <c r="K228" s="9">
        <v>0</v>
      </c>
      <c r="L228" s="9">
        <v>0</v>
      </c>
      <c r="M228" s="9">
        <v>0</v>
      </c>
      <c r="N228" s="9">
        <v>0</v>
      </c>
      <c r="O228" s="9">
        <v>1</v>
      </c>
      <c r="P228" s="9">
        <v>1</v>
      </c>
      <c r="Q228" s="9">
        <v>1</v>
      </c>
      <c r="R228" s="9">
        <v>3</v>
      </c>
      <c r="S228" s="9">
        <v>1</v>
      </c>
      <c r="T228" s="9">
        <v>0</v>
      </c>
      <c r="U228" s="9">
        <v>0</v>
      </c>
      <c r="V228" s="9">
        <v>0</v>
      </c>
      <c r="W228" s="9">
        <v>0</v>
      </c>
      <c r="X228" s="9">
        <v>7</v>
      </c>
      <c r="Y228" s="9">
        <v>0</v>
      </c>
      <c r="Z228" s="9">
        <v>0</v>
      </c>
      <c r="AA228" s="9">
        <v>0</v>
      </c>
      <c r="AB228" s="9">
        <v>2</v>
      </c>
      <c r="AC228" s="9">
        <v>3</v>
      </c>
      <c r="AD228" s="9">
        <v>2</v>
      </c>
      <c r="AE228" s="9">
        <v>0</v>
      </c>
      <c r="AF228" s="9">
        <v>3</v>
      </c>
      <c r="AG228" s="9">
        <v>2</v>
      </c>
      <c r="AH228" s="9">
        <v>0</v>
      </c>
      <c r="AI228" s="9">
        <v>2</v>
      </c>
      <c r="AJ228" s="9">
        <v>1</v>
      </c>
      <c r="AK228" s="9">
        <v>0</v>
      </c>
      <c r="AL228" s="9">
        <v>0</v>
      </c>
      <c r="AM228" s="9">
        <v>6</v>
      </c>
      <c r="AN228" s="9">
        <v>1</v>
      </c>
      <c r="AO228" s="9">
        <v>0</v>
      </c>
      <c r="AP228" s="9">
        <v>0</v>
      </c>
      <c r="AQ228" s="9">
        <v>6</v>
      </c>
      <c r="AR228" s="9">
        <v>6</v>
      </c>
      <c r="AS228" s="9">
        <v>1</v>
      </c>
      <c r="AT228" s="10">
        <v>0</v>
      </c>
    </row>
    <row r="229" spans="1:46" ht="57" x14ac:dyDescent="0.25">
      <c r="A229" s="26" t="str">
        <f t="shared" si="6"/>
        <v>2009Registered psychiatric nursesAlbertaAll places of work</v>
      </c>
      <c r="B229" s="24">
        <v>2009</v>
      </c>
      <c r="C229" s="9" t="s">
        <v>8</v>
      </c>
      <c r="D229" s="9" t="s">
        <v>175</v>
      </c>
      <c r="E229" s="9" t="str">
        <f t="shared" si="7"/>
        <v>Alberta</v>
      </c>
      <c r="F229" s="9" t="s">
        <v>179</v>
      </c>
      <c r="G229" s="9" t="s">
        <v>9</v>
      </c>
      <c r="H229" s="9">
        <v>1202</v>
      </c>
      <c r="I229" s="9">
        <v>900</v>
      </c>
      <c r="J229" s="9">
        <v>302</v>
      </c>
      <c r="K229" s="9">
        <v>0</v>
      </c>
      <c r="L229" s="9">
        <v>34</v>
      </c>
      <c r="M229" s="9">
        <v>80</v>
      </c>
      <c r="N229" s="9">
        <v>77</v>
      </c>
      <c r="O229" s="9">
        <v>86</v>
      </c>
      <c r="P229" s="9">
        <v>172</v>
      </c>
      <c r="Q229" s="9">
        <v>190</v>
      </c>
      <c r="R229" s="9">
        <v>197</v>
      </c>
      <c r="S229" s="9">
        <v>171</v>
      </c>
      <c r="T229" s="9">
        <v>141</v>
      </c>
      <c r="U229" s="9">
        <v>50</v>
      </c>
      <c r="V229" s="9">
        <v>4</v>
      </c>
      <c r="W229" s="9">
        <v>0</v>
      </c>
      <c r="X229" s="9">
        <v>1053</v>
      </c>
      <c r="Y229" s="9">
        <v>144</v>
      </c>
      <c r="Z229" s="9">
        <v>5</v>
      </c>
      <c r="AA229" s="9">
        <v>280</v>
      </c>
      <c r="AB229" s="9">
        <v>257</v>
      </c>
      <c r="AC229" s="9">
        <v>338</v>
      </c>
      <c r="AD229" s="9">
        <v>327</v>
      </c>
      <c r="AE229" s="9">
        <v>0</v>
      </c>
      <c r="AF229" s="9">
        <v>706</v>
      </c>
      <c r="AG229" s="9">
        <v>379</v>
      </c>
      <c r="AH229" s="9">
        <v>117</v>
      </c>
      <c r="AI229" s="9">
        <v>0</v>
      </c>
      <c r="AJ229" s="9">
        <v>969</v>
      </c>
      <c r="AK229" s="9">
        <v>88</v>
      </c>
      <c r="AL229" s="9">
        <v>141</v>
      </c>
      <c r="AM229" s="9">
        <v>4</v>
      </c>
      <c r="AN229" s="9">
        <v>1083</v>
      </c>
      <c r="AO229" s="9">
        <v>83</v>
      </c>
      <c r="AP229" s="9">
        <v>33</v>
      </c>
      <c r="AQ229" s="9">
        <v>3</v>
      </c>
      <c r="AR229" s="9">
        <v>860</v>
      </c>
      <c r="AS229" s="9">
        <v>342</v>
      </c>
      <c r="AT229" s="10">
        <v>0</v>
      </c>
    </row>
    <row r="230" spans="1:46" ht="57" x14ac:dyDescent="0.25">
      <c r="A230" s="26" t="str">
        <f t="shared" si="6"/>
        <v>2009Registered psychiatric nursesAlbertaHospital</v>
      </c>
      <c r="B230" s="24">
        <v>2009</v>
      </c>
      <c r="C230" s="9" t="s">
        <v>8</v>
      </c>
      <c r="D230" s="9" t="s">
        <v>175</v>
      </c>
      <c r="E230" s="9" t="str">
        <f t="shared" si="7"/>
        <v>Alberta</v>
      </c>
      <c r="F230" s="9" t="s">
        <v>180</v>
      </c>
      <c r="G230" s="9" t="s">
        <v>10</v>
      </c>
      <c r="H230" s="9">
        <v>711</v>
      </c>
      <c r="I230" s="9">
        <v>520</v>
      </c>
      <c r="J230" s="9">
        <v>191</v>
      </c>
      <c r="K230" s="9">
        <v>0</v>
      </c>
      <c r="L230" s="9">
        <v>32</v>
      </c>
      <c r="M230" s="9">
        <v>63</v>
      </c>
      <c r="N230" s="9">
        <v>53</v>
      </c>
      <c r="O230" s="9">
        <v>48</v>
      </c>
      <c r="P230" s="9">
        <v>88</v>
      </c>
      <c r="Q230" s="9">
        <v>113</v>
      </c>
      <c r="R230" s="9">
        <v>116</v>
      </c>
      <c r="S230" s="9">
        <v>88</v>
      </c>
      <c r="T230" s="9">
        <v>75</v>
      </c>
      <c r="U230" s="9">
        <v>32</v>
      </c>
      <c r="V230" s="9">
        <v>3</v>
      </c>
      <c r="W230" s="9">
        <v>0</v>
      </c>
      <c r="X230" s="9">
        <v>606</v>
      </c>
      <c r="Y230" s="9">
        <v>100</v>
      </c>
      <c r="Z230" s="9">
        <v>5</v>
      </c>
      <c r="AA230" s="9">
        <v>211</v>
      </c>
      <c r="AB230" s="9">
        <v>129</v>
      </c>
      <c r="AC230" s="9">
        <v>202</v>
      </c>
      <c r="AD230" s="9">
        <v>169</v>
      </c>
      <c r="AE230" s="9">
        <v>0</v>
      </c>
      <c r="AF230" s="9">
        <v>377</v>
      </c>
      <c r="AG230" s="9">
        <v>251</v>
      </c>
      <c r="AH230" s="9">
        <v>83</v>
      </c>
      <c r="AI230" s="9">
        <v>0</v>
      </c>
      <c r="AJ230" s="9">
        <v>636</v>
      </c>
      <c r="AK230" s="9">
        <v>38</v>
      </c>
      <c r="AL230" s="9">
        <v>36</v>
      </c>
      <c r="AM230" s="9">
        <v>1</v>
      </c>
      <c r="AN230" s="9">
        <v>670</v>
      </c>
      <c r="AO230" s="9">
        <v>31</v>
      </c>
      <c r="AP230" s="9">
        <v>9</v>
      </c>
      <c r="AQ230" s="9">
        <v>1</v>
      </c>
      <c r="AR230" s="9">
        <v>488</v>
      </c>
      <c r="AS230" s="9">
        <v>223</v>
      </c>
      <c r="AT230" s="10">
        <v>0</v>
      </c>
    </row>
    <row r="231" spans="1:46" ht="57" x14ac:dyDescent="0.25">
      <c r="A231" s="26" t="str">
        <f t="shared" si="6"/>
        <v>2009Registered psychiatric nursesAlbertaCommunity health</v>
      </c>
      <c r="B231" s="24">
        <v>2009</v>
      </c>
      <c r="C231" s="9" t="s">
        <v>8</v>
      </c>
      <c r="D231" s="9" t="s">
        <v>175</v>
      </c>
      <c r="E231" s="9" t="str">
        <f t="shared" si="7"/>
        <v>Alberta</v>
      </c>
      <c r="F231" s="9" t="s">
        <v>182</v>
      </c>
      <c r="G231" s="9" t="s">
        <v>11</v>
      </c>
      <c r="H231" s="9">
        <v>283</v>
      </c>
      <c r="I231" s="9">
        <v>215</v>
      </c>
      <c r="J231" s="9">
        <v>68</v>
      </c>
      <c r="K231" s="9">
        <v>0</v>
      </c>
      <c r="L231" s="9">
        <v>1</v>
      </c>
      <c r="M231" s="9">
        <v>8</v>
      </c>
      <c r="N231" s="9">
        <v>15</v>
      </c>
      <c r="O231" s="9">
        <v>22</v>
      </c>
      <c r="P231" s="9">
        <v>57</v>
      </c>
      <c r="Q231" s="9">
        <v>50</v>
      </c>
      <c r="R231" s="9">
        <v>51</v>
      </c>
      <c r="S231" s="9">
        <v>43</v>
      </c>
      <c r="T231" s="9">
        <v>26</v>
      </c>
      <c r="U231" s="9">
        <v>10</v>
      </c>
      <c r="V231" s="9">
        <v>0</v>
      </c>
      <c r="W231" s="9">
        <v>0</v>
      </c>
      <c r="X231" s="9">
        <v>262</v>
      </c>
      <c r="Y231" s="9">
        <v>21</v>
      </c>
      <c r="Z231" s="9">
        <v>0</v>
      </c>
      <c r="AA231" s="9">
        <v>42</v>
      </c>
      <c r="AB231" s="9">
        <v>80</v>
      </c>
      <c r="AC231" s="9">
        <v>82</v>
      </c>
      <c r="AD231" s="9">
        <v>79</v>
      </c>
      <c r="AE231" s="9">
        <v>0</v>
      </c>
      <c r="AF231" s="9">
        <v>210</v>
      </c>
      <c r="AG231" s="9">
        <v>63</v>
      </c>
      <c r="AH231" s="9">
        <v>10</v>
      </c>
      <c r="AI231" s="9">
        <v>0</v>
      </c>
      <c r="AJ231" s="9">
        <v>226</v>
      </c>
      <c r="AK231" s="9">
        <v>22</v>
      </c>
      <c r="AL231" s="9">
        <v>34</v>
      </c>
      <c r="AM231" s="9">
        <v>1</v>
      </c>
      <c r="AN231" s="9">
        <v>257</v>
      </c>
      <c r="AO231" s="9">
        <v>21</v>
      </c>
      <c r="AP231" s="9">
        <v>5</v>
      </c>
      <c r="AQ231" s="9">
        <v>0</v>
      </c>
      <c r="AR231" s="9">
        <v>229</v>
      </c>
      <c r="AS231" s="9">
        <v>54</v>
      </c>
      <c r="AT231" s="10">
        <v>0</v>
      </c>
    </row>
    <row r="232" spans="1:46" ht="57" x14ac:dyDescent="0.25">
      <c r="A232" s="26" t="str">
        <f t="shared" si="6"/>
        <v>2009Registered psychiatric nursesAlbertaNursing home/long-term care</v>
      </c>
      <c r="B232" s="24">
        <v>2009</v>
      </c>
      <c r="C232" s="9" t="s">
        <v>8</v>
      </c>
      <c r="D232" s="9" t="s">
        <v>175</v>
      </c>
      <c r="E232" s="9" t="str">
        <f t="shared" si="7"/>
        <v>Alberta</v>
      </c>
      <c r="F232" s="9" t="s">
        <v>181</v>
      </c>
      <c r="G232" s="9" t="s">
        <v>12</v>
      </c>
      <c r="H232" s="9">
        <v>105</v>
      </c>
      <c r="I232" s="9">
        <v>87</v>
      </c>
      <c r="J232" s="9">
        <v>18</v>
      </c>
      <c r="K232" s="9">
        <v>0</v>
      </c>
      <c r="L232" s="9">
        <v>0</v>
      </c>
      <c r="M232" s="9">
        <v>6</v>
      </c>
      <c r="N232" s="9">
        <v>3</v>
      </c>
      <c r="O232" s="9">
        <v>9</v>
      </c>
      <c r="P232" s="9">
        <v>12</v>
      </c>
      <c r="Q232" s="9">
        <v>11</v>
      </c>
      <c r="R232" s="9">
        <v>15</v>
      </c>
      <c r="S232" s="9">
        <v>20</v>
      </c>
      <c r="T232" s="9">
        <v>25</v>
      </c>
      <c r="U232" s="9">
        <v>3</v>
      </c>
      <c r="V232" s="9">
        <v>1</v>
      </c>
      <c r="W232" s="9">
        <v>0</v>
      </c>
      <c r="X232" s="9">
        <v>90</v>
      </c>
      <c r="Y232" s="9">
        <v>15</v>
      </c>
      <c r="Z232" s="9">
        <v>0</v>
      </c>
      <c r="AA232" s="9">
        <v>13</v>
      </c>
      <c r="AB232" s="9">
        <v>25</v>
      </c>
      <c r="AC232" s="9">
        <v>27</v>
      </c>
      <c r="AD232" s="9">
        <v>40</v>
      </c>
      <c r="AE232" s="9">
        <v>0</v>
      </c>
      <c r="AF232" s="9">
        <v>47</v>
      </c>
      <c r="AG232" s="9">
        <v>43</v>
      </c>
      <c r="AH232" s="9">
        <v>15</v>
      </c>
      <c r="AI232" s="9">
        <v>0</v>
      </c>
      <c r="AJ232" s="9">
        <v>72</v>
      </c>
      <c r="AK232" s="9">
        <v>16</v>
      </c>
      <c r="AL232" s="9">
        <v>16</v>
      </c>
      <c r="AM232" s="9">
        <v>1</v>
      </c>
      <c r="AN232" s="9">
        <v>90</v>
      </c>
      <c r="AO232" s="9">
        <v>9</v>
      </c>
      <c r="AP232" s="9">
        <v>5</v>
      </c>
      <c r="AQ232" s="9">
        <v>1</v>
      </c>
      <c r="AR232" s="9">
        <v>65</v>
      </c>
      <c r="AS232" s="9">
        <v>40</v>
      </c>
      <c r="AT232" s="10">
        <v>0</v>
      </c>
    </row>
    <row r="233" spans="1:46" ht="57" x14ac:dyDescent="0.25">
      <c r="A233" s="26" t="str">
        <f t="shared" si="6"/>
        <v>2009Registered psychiatric nursesAlbertaOther places of work</v>
      </c>
      <c r="B233" s="24">
        <v>2009</v>
      </c>
      <c r="C233" s="9" t="s">
        <v>8</v>
      </c>
      <c r="D233" s="9" t="s">
        <v>175</v>
      </c>
      <c r="E233" s="9" t="str">
        <f t="shared" si="7"/>
        <v>Alberta</v>
      </c>
      <c r="F233" s="9" t="s">
        <v>183</v>
      </c>
      <c r="G233" s="9" t="s">
        <v>13</v>
      </c>
      <c r="H233" s="9">
        <v>103</v>
      </c>
      <c r="I233" s="9">
        <v>78</v>
      </c>
      <c r="J233" s="9">
        <v>25</v>
      </c>
      <c r="K233" s="9">
        <v>0</v>
      </c>
      <c r="L233" s="9">
        <v>1</v>
      </c>
      <c r="M233" s="9">
        <v>3</v>
      </c>
      <c r="N233" s="9">
        <v>6</v>
      </c>
      <c r="O233" s="9">
        <v>7</v>
      </c>
      <c r="P233" s="9">
        <v>15</v>
      </c>
      <c r="Q233" s="9">
        <v>16</v>
      </c>
      <c r="R233" s="9">
        <v>15</v>
      </c>
      <c r="S233" s="9">
        <v>20</v>
      </c>
      <c r="T233" s="9">
        <v>15</v>
      </c>
      <c r="U233" s="9">
        <v>5</v>
      </c>
      <c r="V233" s="9">
        <v>0</v>
      </c>
      <c r="W233" s="9">
        <v>0</v>
      </c>
      <c r="X233" s="9">
        <v>95</v>
      </c>
      <c r="Y233" s="9">
        <v>8</v>
      </c>
      <c r="Z233" s="9">
        <v>0</v>
      </c>
      <c r="AA233" s="9">
        <v>14</v>
      </c>
      <c r="AB233" s="9">
        <v>23</v>
      </c>
      <c r="AC233" s="9">
        <v>27</v>
      </c>
      <c r="AD233" s="9">
        <v>39</v>
      </c>
      <c r="AE233" s="9">
        <v>0</v>
      </c>
      <c r="AF233" s="9">
        <v>72</v>
      </c>
      <c r="AG233" s="9">
        <v>22</v>
      </c>
      <c r="AH233" s="9">
        <v>9</v>
      </c>
      <c r="AI233" s="9">
        <v>0</v>
      </c>
      <c r="AJ233" s="9">
        <v>35</v>
      </c>
      <c r="AK233" s="9">
        <v>12</v>
      </c>
      <c r="AL233" s="9">
        <v>55</v>
      </c>
      <c r="AM233" s="9">
        <v>1</v>
      </c>
      <c r="AN233" s="9">
        <v>66</v>
      </c>
      <c r="AO233" s="9">
        <v>22</v>
      </c>
      <c r="AP233" s="9">
        <v>14</v>
      </c>
      <c r="AQ233" s="9">
        <v>1</v>
      </c>
      <c r="AR233" s="9">
        <v>78</v>
      </c>
      <c r="AS233" s="9">
        <v>25</v>
      </c>
      <c r="AT233" s="10">
        <v>0</v>
      </c>
    </row>
    <row r="234" spans="1:46" ht="57" x14ac:dyDescent="0.25">
      <c r="A234" s="26" t="str">
        <f t="shared" si="6"/>
        <v>2009Registered psychiatric nursesBritish ColumbiaAll places of work</v>
      </c>
      <c r="B234" s="24">
        <v>2009</v>
      </c>
      <c r="C234" s="9" t="s">
        <v>8</v>
      </c>
      <c r="D234" s="9" t="s">
        <v>167</v>
      </c>
      <c r="E234" s="9" t="str">
        <f t="shared" si="7"/>
        <v>British Columbia</v>
      </c>
      <c r="F234" s="9" t="s">
        <v>179</v>
      </c>
      <c r="G234" s="9" t="s">
        <v>9</v>
      </c>
      <c r="H234" s="9">
        <v>2197</v>
      </c>
      <c r="I234" s="9">
        <v>1669</v>
      </c>
      <c r="J234" s="9">
        <v>528</v>
      </c>
      <c r="K234" s="9">
        <v>0</v>
      </c>
      <c r="L234" s="9">
        <v>16</v>
      </c>
      <c r="M234" s="9">
        <v>118</v>
      </c>
      <c r="N234" s="9">
        <v>181</v>
      </c>
      <c r="O234" s="9">
        <v>263</v>
      </c>
      <c r="P234" s="9">
        <v>306</v>
      </c>
      <c r="Q234" s="9">
        <v>330</v>
      </c>
      <c r="R234" s="9">
        <v>326</v>
      </c>
      <c r="S234" s="9">
        <v>294</v>
      </c>
      <c r="T234" s="9">
        <v>269</v>
      </c>
      <c r="U234" s="9">
        <v>73</v>
      </c>
      <c r="V234" s="9">
        <v>21</v>
      </c>
      <c r="W234" s="9">
        <v>0</v>
      </c>
      <c r="X234" s="9">
        <v>1450</v>
      </c>
      <c r="Y234" s="9">
        <v>202</v>
      </c>
      <c r="Z234" s="9">
        <v>545</v>
      </c>
      <c r="AA234" s="9">
        <v>653</v>
      </c>
      <c r="AB234" s="9">
        <v>497</v>
      </c>
      <c r="AC234" s="9">
        <v>501</v>
      </c>
      <c r="AD234" s="9">
        <v>546</v>
      </c>
      <c r="AE234" s="9">
        <v>0</v>
      </c>
      <c r="AF234" s="9">
        <v>1568</v>
      </c>
      <c r="AG234" s="9">
        <v>212</v>
      </c>
      <c r="AH234" s="9">
        <v>414</v>
      </c>
      <c r="AI234" s="9">
        <v>3</v>
      </c>
      <c r="AJ234" s="9">
        <v>1744</v>
      </c>
      <c r="AK234" s="9">
        <v>264</v>
      </c>
      <c r="AL234" s="9">
        <v>184</v>
      </c>
      <c r="AM234" s="9">
        <v>5</v>
      </c>
      <c r="AN234" s="9">
        <v>1931</v>
      </c>
      <c r="AO234" s="9">
        <v>105</v>
      </c>
      <c r="AP234" s="9">
        <v>65</v>
      </c>
      <c r="AQ234" s="9">
        <v>96</v>
      </c>
      <c r="AR234" s="9">
        <v>2114</v>
      </c>
      <c r="AS234" s="9">
        <v>83</v>
      </c>
      <c r="AT234" s="10">
        <v>0</v>
      </c>
    </row>
    <row r="235" spans="1:46" ht="57" x14ac:dyDescent="0.25">
      <c r="A235" s="26" t="str">
        <f t="shared" si="6"/>
        <v>2009Registered psychiatric nursesBritish ColumbiaHospital</v>
      </c>
      <c r="B235" s="24">
        <v>2009</v>
      </c>
      <c r="C235" s="9" t="s">
        <v>8</v>
      </c>
      <c r="D235" s="9" t="s">
        <v>167</v>
      </c>
      <c r="E235" s="9" t="str">
        <f t="shared" si="7"/>
        <v>British Columbia</v>
      </c>
      <c r="F235" s="9" t="s">
        <v>180</v>
      </c>
      <c r="G235" s="9" t="s">
        <v>10</v>
      </c>
      <c r="H235" s="9">
        <v>978</v>
      </c>
      <c r="I235" s="9">
        <v>733</v>
      </c>
      <c r="J235" s="9">
        <v>245</v>
      </c>
      <c r="K235" s="9">
        <v>0</v>
      </c>
      <c r="L235" s="9">
        <v>9</v>
      </c>
      <c r="M235" s="9">
        <v>77</v>
      </c>
      <c r="N235" s="9">
        <v>107</v>
      </c>
      <c r="O235" s="9">
        <v>138</v>
      </c>
      <c r="P235" s="9">
        <v>144</v>
      </c>
      <c r="Q235" s="9">
        <v>145</v>
      </c>
      <c r="R235" s="9">
        <v>138</v>
      </c>
      <c r="S235" s="9">
        <v>93</v>
      </c>
      <c r="T235" s="9">
        <v>97</v>
      </c>
      <c r="U235" s="9">
        <v>28</v>
      </c>
      <c r="V235" s="9">
        <v>2</v>
      </c>
      <c r="W235" s="9">
        <v>0</v>
      </c>
      <c r="X235" s="9">
        <v>661</v>
      </c>
      <c r="Y235" s="9">
        <v>95</v>
      </c>
      <c r="Z235" s="9">
        <v>222</v>
      </c>
      <c r="AA235" s="9">
        <v>374</v>
      </c>
      <c r="AB235" s="9">
        <v>234</v>
      </c>
      <c r="AC235" s="9">
        <v>198</v>
      </c>
      <c r="AD235" s="9">
        <v>172</v>
      </c>
      <c r="AE235" s="9">
        <v>0</v>
      </c>
      <c r="AF235" s="9">
        <v>673</v>
      </c>
      <c r="AG235" s="9">
        <v>99</v>
      </c>
      <c r="AH235" s="9">
        <v>205</v>
      </c>
      <c r="AI235" s="9">
        <v>1</v>
      </c>
      <c r="AJ235" s="9">
        <v>865</v>
      </c>
      <c r="AK235" s="9">
        <v>60</v>
      </c>
      <c r="AL235" s="9">
        <v>53</v>
      </c>
      <c r="AM235" s="9">
        <v>0</v>
      </c>
      <c r="AN235" s="9">
        <v>888</v>
      </c>
      <c r="AO235" s="9">
        <v>23</v>
      </c>
      <c r="AP235" s="9">
        <v>16</v>
      </c>
      <c r="AQ235" s="9">
        <v>51</v>
      </c>
      <c r="AR235" s="9">
        <v>963</v>
      </c>
      <c r="AS235" s="9">
        <v>15</v>
      </c>
      <c r="AT235" s="10">
        <v>0</v>
      </c>
    </row>
    <row r="236" spans="1:46" ht="57" x14ac:dyDescent="0.25">
      <c r="A236" s="26" t="str">
        <f t="shared" si="6"/>
        <v>2009Registered psychiatric nursesBritish ColumbiaCommunity health</v>
      </c>
      <c r="B236" s="24">
        <v>2009</v>
      </c>
      <c r="C236" s="9" t="s">
        <v>8</v>
      </c>
      <c r="D236" s="9" t="s">
        <v>167</v>
      </c>
      <c r="E236" s="9" t="str">
        <f t="shared" si="7"/>
        <v>British Columbia</v>
      </c>
      <c r="F236" s="9" t="s">
        <v>182</v>
      </c>
      <c r="G236" s="9" t="s">
        <v>11</v>
      </c>
      <c r="H236" s="9">
        <v>559</v>
      </c>
      <c r="I236" s="9">
        <v>434</v>
      </c>
      <c r="J236" s="9">
        <v>125</v>
      </c>
      <c r="K236" s="9">
        <v>0</v>
      </c>
      <c r="L236" s="9">
        <v>4</v>
      </c>
      <c r="M236" s="9">
        <v>21</v>
      </c>
      <c r="N236" s="9">
        <v>44</v>
      </c>
      <c r="O236" s="9">
        <v>64</v>
      </c>
      <c r="P236" s="9">
        <v>78</v>
      </c>
      <c r="Q236" s="9">
        <v>99</v>
      </c>
      <c r="R236" s="9">
        <v>87</v>
      </c>
      <c r="S236" s="9">
        <v>92</v>
      </c>
      <c r="T236" s="9">
        <v>60</v>
      </c>
      <c r="U236" s="9">
        <v>8</v>
      </c>
      <c r="V236" s="9">
        <v>2</v>
      </c>
      <c r="W236" s="9">
        <v>0</v>
      </c>
      <c r="X236" s="9">
        <v>382</v>
      </c>
      <c r="Y236" s="9">
        <v>40</v>
      </c>
      <c r="Z236" s="9">
        <v>137</v>
      </c>
      <c r="AA236" s="9">
        <v>142</v>
      </c>
      <c r="AB236" s="9">
        <v>131</v>
      </c>
      <c r="AC236" s="9">
        <v>146</v>
      </c>
      <c r="AD236" s="9">
        <v>140</v>
      </c>
      <c r="AE236" s="9">
        <v>0</v>
      </c>
      <c r="AF236" s="9">
        <v>425</v>
      </c>
      <c r="AG236" s="9">
        <v>48</v>
      </c>
      <c r="AH236" s="9">
        <v>85</v>
      </c>
      <c r="AI236" s="9">
        <v>1</v>
      </c>
      <c r="AJ236" s="9">
        <v>477</v>
      </c>
      <c r="AK236" s="9">
        <v>55</v>
      </c>
      <c r="AL236" s="9">
        <v>27</v>
      </c>
      <c r="AM236" s="9">
        <v>0</v>
      </c>
      <c r="AN236" s="9">
        <v>512</v>
      </c>
      <c r="AO236" s="9">
        <v>26</v>
      </c>
      <c r="AP236" s="9">
        <v>9</v>
      </c>
      <c r="AQ236" s="9">
        <v>12</v>
      </c>
      <c r="AR236" s="9">
        <v>519</v>
      </c>
      <c r="AS236" s="9">
        <v>40</v>
      </c>
      <c r="AT236" s="10">
        <v>0</v>
      </c>
    </row>
    <row r="237" spans="1:46" ht="57" x14ac:dyDescent="0.25">
      <c r="A237" s="26" t="str">
        <f t="shared" si="6"/>
        <v>2009Registered psychiatric nursesBritish ColumbiaNursing home/long-term care</v>
      </c>
      <c r="B237" s="24">
        <v>2009</v>
      </c>
      <c r="C237" s="9" t="s">
        <v>8</v>
      </c>
      <c r="D237" s="9" t="s">
        <v>167</v>
      </c>
      <c r="E237" s="9" t="str">
        <f t="shared" si="7"/>
        <v>British Columbia</v>
      </c>
      <c r="F237" s="9" t="s">
        <v>181</v>
      </c>
      <c r="G237" s="9" t="s">
        <v>12</v>
      </c>
      <c r="H237" s="9">
        <v>323</v>
      </c>
      <c r="I237" s="9">
        <v>261</v>
      </c>
      <c r="J237" s="9">
        <v>62</v>
      </c>
      <c r="K237" s="9">
        <v>0</v>
      </c>
      <c r="L237" s="9">
        <v>1</v>
      </c>
      <c r="M237" s="9">
        <v>9</v>
      </c>
      <c r="N237" s="9">
        <v>13</v>
      </c>
      <c r="O237" s="9">
        <v>26</v>
      </c>
      <c r="P237" s="9">
        <v>42</v>
      </c>
      <c r="Q237" s="9">
        <v>33</v>
      </c>
      <c r="R237" s="9">
        <v>41</v>
      </c>
      <c r="S237" s="9">
        <v>53</v>
      </c>
      <c r="T237" s="9">
        <v>72</v>
      </c>
      <c r="U237" s="9">
        <v>23</v>
      </c>
      <c r="V237" s="9">
        <v>10</v>
      </c>
      <c r="W237" s="9">
        <v>0</v>
      </c>
      <c r="X237" s="9">
        <v>180</v>
      </c>
      <c r="Y237" s="9">
        <v>33</v>
      </c>
      <c r="Z237" s="9">
        <v>110</v>
      </c>
      <c r="AA237" s="9">
        <v>59</v>
      </c>
      <c r="AB237" s="9">
        <v>62</v>
      </c>
      <c r="AC237" s="9">
        <v>71</v>
      </c>
      <c r="AD237" s="9">
        <v>131</v>
      </c>
      <c r="AE237" s="9">
        <v>0</v>
      </c>
      <c r="AF237" s="9">
        <v>207</v>
      </c>
      <c r="AG237" s="9">
        <v>35</v>
      </c>
      <c r="AH237" s="9">
        <v>81</v>
      </c>
      <c r="AI237" s="9">
        <v>0</v>
      </c>
      <c r="AJ237" s="9">
        <v>221</v>
      </c>
      <c r="AK237" s="9">
        <v>86</v>
      </c>
      <c r="AL237" s="9">
        <v>16</v>
      </c>
      <c r="AM237" s="9">
        <v>0</v>
      </c>
      <c r="AN237" s="9">
        <v>294</v>
      </c>
      <c r="AO237" s="9">
        <v>18</v>
      </c>
      <c r="AP237" s="9">
        <v>5</v>
      </c>
      <c r="AQ237" s="9">
        <v>6</v>
      </c>
      <c r="AR237" s="9">
        <v>309</v>
      </c>
      <c r="AS237" s="9">
        <v>14</v>
      </c>
      <c r="AT237" s="10">
        <v>0</v>
      </c>
    </row>
    <row r="238" spans="1:46" ht="57" x14ac:dyDescent="0.25">
      <c r="A238" s="26" t="str">
        <f t="shared" si="6"/>
        <v>2009Registered psychiatric nursesBritish ColumbiaOther places of work</v>
      </c>
      <c r="B238" s="24">
        <v>2009</v>
      </c>
      <c r="C238" s="9" t="s">
        <v>8</v>
      </c>
      <c r="D238" s="9" t="s">
        <v>167</v>
      </c>
      <c r="E238" s="9" t="str">
        <f t="shared" si="7"/>
        <v>British Columbia</v>
      </c>
      <c r="F238" s="9" t="s">
        <v>183</v>
      </c>
      <c r="G238" s="9" t="s">
        <v>13</v>
      </c>
      <c r="H238" s="9">
        <v>310</v>
      </c>
      <c r="I238" s="9">
        <v>221</v>
      </c>
      <c r="J238" s="9">
        <v>89</v>
      </c>
      <c r="K238" s="9">
        <v>0</v>
      </c>
      <c r="L238" s="9">
        <v>0</v>
      </c>
      <c r="M238" s="9">
        <v>10</v>
      </c>
      <c r="N238" s="9">
        <v>14</v>
      </c>
      <c r="O238" s="9">
        <v>31</v>
      </c>
      <c r="P238" s="9">
        <v>37</v>
      </c>
      <c r="Q238" s="9">
        <v>49</v>
      </c>
      <c r="R238" s="9">
        <v>57</v>
      </c>
      <c r="S238" s="9">
        <v>54</v>
      </c>
      <c r="T238" s="9">
        <v>39</v>
      </c>
      <c r="U238" s="9">
        <v>13</v>
      </c>
      <c r="V238" s="9">
        <v>6</v>
      </c>
      <c r="W238" s="9">
        <v>0</v>
      </c>
      <c r="X238" s="9">
        <v>213</v>
      </c>
      <c r="Y238" s="9">
        <v>24</v>
      </c>
      <c r="Z238" s="9">
        <v>73</v>
      </c>
      <c r="AA238" s="9">
        <v>62</v>
      </c>
      <c r="AB238" s="9">
        <v>66</v>
      </c>
      <c r="AC238" s="9">
        <v>83</v>
      </c>
      <c r="AD238" s="9">
        <v>99</v>
      </c>
      <c r="AE238" s="9">
        <v>0</v>
      </c>
      <c r="AF238" s="9">
        <v>240</v>
      </c>
      <c r="AG238" s="9">
        <v>30</v>
      </c>
      <c r="AH238" s="9">
        <v>40</v>
      </c>
      <c r="AI238" s="9">
        <v>0</v>
      </c>
      <c r="AJ238" s="9">
        <v>160</v>
      </c>
      <c r="AK238" s="9">
        <v>63</v>
      </c>
      <c r="AL238" s="9">
        <v>87</v>
      </c>
      <c r="AM238" s="9">
        <v>0</v>
      </c>
      <c r="AN238" s="9">
        <v>235</v>
      </c>
      <c r="AO238" s="9">
        <v>38</v>
      </c>
      <c r="AP238" s="9">
        <v>35</v>
      </c>
      <c r="AQ238" s="9">
        <v>2</v>
      </c>
      <c r="AR238" s="9">
        <v>297</v>
      </c>
      <c r="AS238" s="9">
        <v>13</v>
      </c>
      <c r="AT238" s="10">
        <v>0</v>
      </c>
    </row>
    <row r="239" spans="1:46" ht="57" x14ac:dyDescent="0.25">
      <c r="A239" s="26" t="str">
        <f t="shared" si="6"/>
        <v>2009Registered psychiatric nursesBritish ColumbiaUnknown places of work</v>
      </c>
      <c r="B239" s="24">
        <v>2009</v>
      </c>
      <c r="C239" s="9" t="s">
        <v>8</v>
      </c>
      <c r="D239" s="9" t="s">
        <v>167</v>
      </c>
      <c r="E239" s="9" t="str">
        <f t="shared" si="7"/>
        <v>British Columbia</v>
      </c>
      <c r="F239" s="9" t="s">
        <v>184</v>
      </c>
      <c r="G239" s="9" t="s">
        <v>49</v>
      </c>
      <c r="H239" s="9">
        <v>27</v>
      </c>
      <c r="I239" s="9">
        <v>20</v>
      </c>
      <c r="J239" s="9">
        <v>7</v>
      </c>
      <c r="K239" s="9">
        <v>0</v>
      </c>
      <c r="L239" s="9">
        <v>2</v>
      </c>
      <c r="M239" s="9">
        <v>1</v>
      </c>
      <c r="N239" s="9">
        <v>3</v>
      </c>
      <c r="O239" s="9">
        <v>4</v>
      </c>
      <c r="P239" s="9">
        <v>5</v>
      </c>
      <c r="Q239" s="9">
        <v>4</v>
      </c>
      <c r="R239" s="9">
        <v>3</v>
      </c>
      <c r="S239" s="9">
        <v>2</v>
      </c>
      <c r="T239" s="9">
        <v>1</v>
      </c>
      <c r="U239" s="9">
        <v>1</v>
      </c>
      <c r="V239" s="9">
        <v>1</v>
      </c>
      <c r="W239" s="9">
        <v>0</v>
      </c>
      <c r="X239" s="9">
        <v>14</v>
      </c>
      <c r="Y239" s="9">
        <v>10</v>
      </c>
      <c r="Z239" s="9">
        <v>3</v>
      </c>
      <c r="AA239" s="9">
        <v>16</v>
      </c>
      <c r="AB239" s="9">
        <v>4</v>
      </c>
      <c r="AC239" s="9">
        <v>3</v>
      </c>
      <c r="AD239" s="9">
        <v>4</v>
      </c>
      <c r="AE239" s="9">
        <v>0</v>
      </c>
      <c r="AF239" s="9">
        <v>23</v>
      </c>
      <c r="AG239" s="9">
        <v>0</v>
      </c>
      <c r="AH239" s="9">
        <v>3</v>
      </c>
      <c r="AI239" s="9">
        <v>1</v>
      </c>
      <c r="AJ239" s="9">
        <v>21</v>
      </c>
      <c r="AK239" s="9">
        <v>0</v>
      </c>
      <c r="AL239" s="9">
        <v>1</v>
      </c>
      <c r="AM239" s="9">
        <v>5</v>
      </c>
      <c r="AN239" s="9">
        <v>2</v>
      </c>
      <c r="AO239" s="9">
        <v>0</v>
      </c>
      <c r="AP239" s="9">
        <v>0</v>
      </c>
      <c r="AQ239" s="9">
        <v>25</v>
      </c>
      <c r="AR239" s="9">
        <v>26</v>
      </c>
      <c r="AS239" s="9">
        <v>1</v>
      </c>
      <c r="AT239" s="10">
        <v>0</v>
      </c>
    </row>
    <row r="240" spans="1:46" ht="57" x14ac:dyDescent="0.25">
      <c r="A240" s="26" t="str">
        <f t="shared" si="6"/>
        <v>2009Registered psychiatric nursesCanadaAll places of work</v>
      </c>
      <c r="B240" s="24">
        <v>2009</v>
      </c>
      <c r="C240" s="9" t="s">
        <v>8</v>
      </c>
      <c r="D240" s="9" t="s">
        <v>171</v>
      </c>
      <c r="E240" s="9" t="str">
        <f t="shared" si="7"/>
        <v>Canada</v>
      </c>
      <c r="F240" s="9" t="s">
        <v>179</v>
      </c>
      <c r="G240" s="9" t="s">
        <v>9</v>
      </c>
      <c r="H240" s="9">
        <v>5214</v>
      </c>
      <c r="I240" s="9">
        <v>4040</v>
      </c>
      <c r="J240" s="9">
        <v>1174</v>
      </c>
      <c r="K240" s="9">
        <v>0</v>
      </c>
      <c r="L240" s="9">
        <v>64</v>
      </c>
      <c r="M240" s="9">
        <v>275</v>
      </c>
      <c r="N240" s="9">
        <v>351</v>
      </c>
      <c r="O240" s="9">
        <v>523</v>
      </c>
      <c r="P240" s="9">
        <v>725</v>
      </c>
      <c r="Q240" s="9">
        <v>866</v>
      </c>
      <c r="R240" s="9">
        <v>895</v>
      </c>
      <c r="S240" s="9">
        <v>752</v>
      </c>
      <c r="T240" s="9">
        <v>550</v>
      </c>
      <c r="U240" s="9">
        <v>171</v>
      </c>
      <c r="V240" s="9">
        <v>39</v>
      </c>
      <c r="W240" s="9">
        <v>3</v>
      </c>
      <c r="X240" s="9">
        <v>4298</v>
      </c>
      <c r="Y240" s="9">
        <v>366</v>
      </c>
      <c r="Z240" s="9">
        <v>550</v>
      </c>
      <c r="AA240" s="9">
        <v>1172</v>
      </c>
      <c r="AB240" s="9">
        <v>1228</v>
      </c>
      <c r="AC240" s="9">
        <v>1419</v>
      </c>
      <c r="AD240" s="9">
        <v>1395</v>
      </c>
      <c r="AE240" s="9">
        <v>0</v>
      </c>
      <c r="AF240" s="9">
        <v>3479</v>
      </c>
      <c r="AG240" s="9">
        <v>971</v>
      </c>
      <c r="AH240" s="9">
        <v>736</v>
      </c>
      <c r="AI240" s="9">
        <v>28</v>
      </c>
      <c r="AJ240" s="9">
        <v>4103</v>
      </c>
      <c r="AK240" s="9">
        <v>547</v>
      </c>
      <c r="AL240" s="9">
        <v>543</v>
      </c>
      <c r="AM240" s="9">
        <v>21</v>
      </c>
      <c r="AN240" s="9">
        <v>4607</v>
      </c>
      <c r="AO240" s="9">
        <v>328</v>
      </c>
      <c r="AP240" s="9">
        <v>161</v>
      </c>
      <c r="AQ240" s="9">
        <v>118</v>
      </c>
      <c r="AR240" s="9">
        <v>4336</v>
      </c>
      <c r="AS240" s="9">
        <v>877</v>
      </c>
      <c r="AT240" s="10">
        <v>1</v>
      </c>
    </row>
    <row r="241" spans="1:46" ht="57" x14ac:dyDescent="0.25">
      <c r="A241" s="26" t="str">
        <f t="shared" si="6"/>
        <v>2009Registered psychiatric nursesCanadaHospital</v>
      </c>
      <c r="B241" s="24">
        <v>2009</v>
      </c>
      <c r="C241" s="9" t="s">
        <v>8</v>
      </c>
      <c r="D241" s="9" t="s">
        <v>171</v>
      </c>
      <c r="E241" s="9" t="str">
        <f t="shared" si="7"/>
        <v>Canada</v>
      </c>
      <c r="F241" s="9" t="s">
        <v>180</v>
      </c>
      <c r="G241" s="9" t="s">
        <v>10</v>
      </c>
      <c r="H241" s="9">
        <v>2275</v>
      </c>
      <c r="I241" s="9">
        <v>1717</v>
      </c>
      <c r="J241" s="9">
        <v>558</v>
      </c>
      <c r="K241" s="9">
        <v>0</v>
      </c>
      <c r="L241" s="9">
        <v>47</v>
      </c>
      <c r="M241" s="9">
        <v>184</v>
      </c>
      <c r="N241" s="9">
        <v>208</v>
      </c>
      <c r="O241" s="9">
        <v>238</v>
      </c>
      <c r="P241" s="9">
        <v>316</v>
      </c>
      <c r="Q241" s="9">
        <v>360</v>
      </c>
      <c r="R241" s="9">
        <v>362</v>
      </c>
      <c r="S241" s="9">
        <v>259</v>
      </c>
      <c r="T241" s="9">
        <v>216</v>
      </c>
      <c r="U241" s="9">
        <v>76</v>
      </c>
      <c r="V241" s="9">
        <v>9</v>
      </c>
      <c r="W241" s="9">
        <v>0</v>
      </c>
      <c r="X241" s="9">
        <v>1848</v>
      </c>
      <c r="Y241" s="9">
        <v>200</v>
      </c>
      <c r="Z241" s="9">
        <v>227</v>
      </c>
      <c r="AA241" s="9">
        <v>707</v>
      </c>
      <c r="AB241" s="9">
        <v>506</v>
      </c>
      <c r="AC241" s="9">
        <v>569</v>
      </c>
      <c r="AD241" s="9">
        <v>493</v>
      </c>
      <c r="AE241" s="9">
        <v>0</v>
      </c>
      <c r="AF241" s="9">
        <v>1414</v>
      </c>
      <c r="AG241" s="9">
        <v>486</v>
      </c>
      <c r="AH241" s="9">
        <v>363</v>
      </c>
      <c r="AI241" s="9">
        <v>12</v>
      </c>
      <c r="AJ241" s="9">
        <v>2012</v>
      </c>
      <c r="AK241" s="9">
        <v>135</v>
      </c>
      <c r="AL241" s="9">
        <v>123</v>
      </c>
      <c r="AM241" s="9">
        <v>5</v>
      </c>
      <c r="AN241" s="9">
        <v>2101</v>
      </c>
      <c r="AO241" s="9">
        <v>83</v>
      </c>
      <c r="AP241" s="9">
        <v>31</v>
      </c>
      <c r="AQ241" s="9">
        <v>60</v>
      </c>
      <c r="AR241" s="9">
        <v>1859</v>
      </c>
      <c r="AS241" s="9">
        <v>416</v>
      </c>
      <c r="AT241" s="10">
        <v>0</v>
      </c>
    </row>
    <row r="242" spans="1:46" ht="57" x14ac:dyDescent="0.25">
      <c r="A242" s="26" t="str">
        <f t="shared" si="6"/>
        <v>2009Registered psychiatric nursesCanadaCommunity health</v>
      </c>
      <c r="B242" s="24">
        <v>2009</v>
      </c>
      <c r="C242" s="9" t="s">
        <v>8</v>
      </c>
      <c r="D242" s="9" t="s">
        <v>171</v>
      </c>
      <c r="E242" s="9" t="str">
        <f t="shared" si="7"/>
        <v>Canada</v>
      </c>
      <c r="F242" s="9" t="s">
        <v>182</v>
      </c>
      <c r="G242" s="9" t="s">
        <v>11</v>
      </c>
      <c r="H242" s="9">
        <v>1258</v>
      </c>
      <c r="I242" s="9">
        <v>981</v>
      </c>
      <c r="J242" s="9">
        <v>277</v>
      </c>
      <c r="K242" s="9">
        <v>0</v>
      </c>
      <c r="L242" s="9">
        <v>6</v>
      </c>
      <c r="M242" s="9">
        <v>45</v>
      </c>
      <c r="N242" s="9">
        <v>83</v>
      </c>
      <c r="O242" s="9">
        <v>129</v>
      </c>
      <c r="P242" s="9">
        <v>195</v>
      </c>
      <c r="Q242" s="9">
        <v>233</v>
      </c>
      <c r="R242" s="9">
        <v>222</v>
      </c>
      <c r="S242" s="9">
        <v>198</v>
      </c>
      <c r="T242" s="9">
        <v>110</v>
      </c>
      <c r="U242" s="9">
        <v>31</v>
      </c>
      <c r="V242" s="9">
        <v>4</v>
      </c>
      <c r="W242" s="9">
        <v>2</v>
      </c>
      <c r="X242" s="9">
        <v>1057</v>
      </c>
      <c r="Y242" s="9">
        <v>64</v>
      </c>
      <c r="Z242" s="9">
        <v>137</v>
      </c>
      <c r="AA242" s="9">
        <v>235</v>
      </c>
      <c r="AB242" s="9">
        <v>333</v>
      </c>
      <c r="AC242" s="9">
        <v>357</v>
      </c>
      <c r="AD242" s="9">
        <v>333</v>
      </c>
      <c r="AE242" s="9">
        <v>0</v>
      </c>
      <c r="AF242" s="9">
        <v>930</v>
      </c>
      <c r="AG242" s="9">
        <v>188</v>
      </c>
      <c r="AH242" s="9">
        <v>138</v>
      </c>
      <c r="AI242" s="9">
        <v>2</v>
      </c>
      <c r="AJ242" s="9">
        <v>1043</v>
      </c>
      <c r="AK242" s="9">
        <v>108</v>
      </c>
      <c r="AL242" s="9">
        <v>106</v>
      </c>
      <c r="AM242" s="9">
        <v>1</v>
      </c>
      <c r="AN242" s="9">
        <v>1161</v>
      </c>
      <c r="AO242" s="9">
        <v>64</v>
      </c>
      <c r="AP242" s="9">
        <v>20</v>
      </c>
      <c r="AQ242" s="9">
        <v>13</v>
      </c>
      <c r="AR242" s="9">
        <v>1044</v>
      </c>
      <c r="AS242" s="9">
        <v>214</v>
      </c>
      <c r="AT242" s="10">
        <v>0</v>
      </c>
    </row>
    <row r="243" spans="1:46" ht="57" x14ac:dyDescent="0.25">
      <c r="A243" s="26" t="str">
        <f t="shared" si="6"/>
        <v>2009Registered psychiatric nursesCanadaNursing home/long-term care</v>
      </c>
      <c r="B243" s="24">
        <v>2009</v>
      </c>
      <c r="C243" s="9" t="s">
        <v>8</v>
      </c>
      <c r="D243" s="9" t="s">
        <v>171</v>
      </c>
      <c r="E243" s="9" t="str">
        <f t="shared" si="7"/>
        <v>Canada</v>
      </c>
      <c r="F243" s="9" t="s">
        <v>181</v>
      </c>
      <c r="G243" s="9" t="s">
        <v>12</v>
      </c>
      <c r="H243" s="9">
        <v>971</v>
      </c>
      <c r="I243" s="9">
        <v>802</v>
      </c>
      <c r="J243" s="9">
        <v>169</v>
      </c>
      <c r="K243" s="9">
        <v>0</v>
      </c>
      <c r="L243" s="9">
        <v>8</v>
      </c>
      <c r="M243" s="9">
        <v>30</v>
      </c>
      <c r="N243" s="9">
        <v>28</v>
      </c>
      <c r="O243" s="9">
        <v>86</v>
      </c>
      <c r="P243" s="9">
        <v>115</v>
      </c>
      <c r="Q243" s="9">
        <v>146</v>
      </c>
      <c r="R243" s="9">
        <v>181</v>
      </c>
      <c r="S243" s="9">
        <v>166</v>
      </c>
      <c r="T243" s="9">
        <v>152</v>
      </c>
      <c r="U243" s="9">
        <v>41</v>
      </c>
      <c r="V243" s="9">
        <v>17</v>
      </c>
      <c r="W243" s="9">
        <v>1</v>
      </c>
      <c r="X243" s="9">
        <v>807</v>
      </c>
      <c r="Y243" s="9">
        <v>54</v>
      </c>
      <c r="Z243" s="9">
        <v>110</v>
      </c>
      <c r="AA243" s="9">
        <v>122</v>
      </c>
      <c r="AB243" s="9">
        <v>216</v>
      </c>
      <c r="AC243" s="9">
        <v>283</v>
      </c>
      <c r="AD243" s="9">
        <v>350</v>
      </c>
      <c r="AE243" s="9">
        <v>0</v>
      </c>
      <c r="AF243" s="9">
        <v>603</v>
      </c>
      <c r="AG243" s="9">
        <v>212</v>
      </c>
      <c r="AH243" s="9">
        <v>151</v>
      </c>
      <c r="AI243" s="9">
        <v>5</v>
      </c>
      <c r="AJ243" s="9">
        <v>724</v>
      </c>
      <c r="AK243" s="9">
        <v>184</v>
      </c>
      <c r="AL243" s="9">
        <v>61</v>
      </c>
      <c r="AM243" s="9">
        <v>2</v>
      </c>
      <c r="AN243" s="9">
        <v>873</v>
      </c>
      <c r="AO243" s="9">
        <v>79</v>
      </c>
      <c r="AP243" s="9">
        <v>11</v>
      </c>
      <c r="AQ243" s="9">
        <v>8</v>
      </c>
      <c r="AR243" s="9">
        <v>791</v>
      </c>
      <c r="AS243" s="9">
        <v>180</v>
      </c>
      <c r="AT243" s="10">
        <v>0</v>
      </c>
    </row>
    <row r="244" spans="1:46" ht="57" x14ac:dyDescent="0.25">
      <c r="A244" s="26" t="str">
        <f t="shared" si="6"/>
        <v>2009Registered psychiatric nursesCanadaOther places of work</v>
      </c>
      <c r="B244" s="24">
        <v>2009</v>
      </c>
      <c r="C244" s="9" t="s">
        <v>8</v>
      </c>
      <c r="D244" s="9" t="s">
        <v>171</v>
      </c>
      <c r="E244" s="9" t="str">
        <f t="shared" si="7"/>
        <v>Canada</v>
      </c>
      <c r="F244" s="9" t="s">
        <v>183</v>
      </c>
      <c r="G244" s="9" t="s">
        <v>13</v>
      </c>
      <c r="H244" s="9">
        <v>676</v>
      </c>
      <c r="I244" s="9">
        <v>513</v>
      </c>
      <c r="J244" s="9">
        <v>163</v>
      </c>
      <c r="K244" s="9">
        <v>0</v>
      </c>
      <c r="L244" s="9">
        <v>1</v>
      </c>
      <c r="M244" s="9">
        <v>15</v>
      </c>
      <c r="N244" s="9">
        <v>29</v>
      </c>
      <c r="O244" s="9">
        <v>65</v>
      </c>
      <c r="P244" s="9">
        <v>93</v>
      </c>
      <c r="Q244" s="9">
        <v>122</v>
      </c>
      <c r="R244" s="9">
        <v>124</v>
      </c>
      <c r="S244" s="9">
        <v>126</v>
      </c>
      <c r="T244" s="9">
        <v>71</v>
      </c>
      <c r="U244" s="9">
        <v>22</v>
      </c>
      <c r="V244" s="9">
        <v>8</v>
      </c>
      <c r="W244" s="9">
        <v>0</v>
      </c>
      <c r="X244" s="9">
        <v>565</v>
      </c>
      <c r="Y244" s="9">
        <v>38</v>
      </c>
      <c r="Z244" s="9">
        <v>73</v>
      </c>
      <c r="AA244" s="9">
        <v>92</v>
      </c>
      <c r="AB244" s="9">
        <v>167</v>
      </c>
      <c r="AC244" s="9">
        <v>204</v>
      </c>
      <c r="AD244" s="9">
        <v>213</v>
      </c>
      <c r="AE244" s="9">
        <v>0</v>
      </c>
      <c r="AF244" s="9">
        <v>506</v>
      </c>
      <c r="AG244" s="9">
        <v>83</v>
      </c>
      <c r="AH244" s="9">
        <v>81</v>
      </c>
      <c r="AI244" s="9">
        <v>6</v>
      </c>
      <c r="AJ244" s="9">
        <v>302</v>
      </c>
      <c r="AK244" s="9">
        <v>120</v>
      </c>
      <c r="AL244" s="9">
        <v>252</v>
      </c>
      <c r="AM244" s="9">
        <v>2</v>
      </c>
      <c r="AN244" s="9">
        <v>469</v>
      </c>
      <c r="AO244" s="9">
        <v>102</v>
      </c>
      <c r="AP244" s="9">
        <v>99</v>
      </c>
      <c r="AQ244" s="9">
        <v>6</v>
      </c>
      <c r="AR244" s="9">
        <v>610</v>
      </c>
      <c r="AS244" s="9">
        <v>65</v>
      </c>
      <c r="AT244" s="10">
        <v>1</v>
      </c>
    </row>
    <row r="245" spans="1:46" ht="57" x14ac:dyDescent="0.25">
      <c r="A245" s="26" t="str">
        <f t="shared" si="6"/>
        <v>2009Registered psychiatric nursesCanadaUnknown places of work</v>
      </c>
      <c r="B245" s="24">
        <v>2009</v>
      </c>
      <c r="C245" s="9" t="s">
        <v>8</v>
      </c>
      <c r="D245" s="9" t="s">
        <v>171</v>
      </c>
      <c r="E245" s="9" t="str">
        <f t="shared" si="7"/>
        <v>Canada</v>
      </c>
      <c r="F245" s="9" t="s">
        <v>184</v>
      </c>
      <c r="G245" s="9" t="s">
        <v>49</v>
      </c>
      <c r="H245" s="9">
        <v>34</v>
      </c>
      <c r="I245" s="9">
        <v>27</v>
      </c>
      <c r="J245" s="9">
        <v>7</v>
      </c>
      <c r="K245" s="9">
        <v>0</v>
      </c>
      <c r="L245" s="9">
        <v>2</v>
      </c>
      <c r="M245" s="9">
        <v>1</v>
      </c>
      <c r="N245" s="9">
        <v>3</v>
      </c>
      <c r="O245" s="9">
        <v>5</v>
      </c>
      <c r="P245" s="9">
        <v>6</v>
      </c>
      <c r="Q245" s="9">
        <v>5</v>
      </c>
      <c r="R245" s="9">
        <v>6</v>
      </c>
      <c r="S245" s="9">
        <v>3</v>
      </c>
      <c r="T245" s="9">
        <v>1</v>
      </c>
      <c r="U245" s="9">
        <v>1</v>
      </c>
      <c r="V245" s="9">
        <v>1</v>
      </c>
      <c r="W245" s="9">
        <v>0</v>
      </c>
      <c r="X245" s="9">
        <v>21</v>
      </c>
      <c r="Y245" s="9">
        <v>10</v>
      </c>
      <c r="Z245" s="9">
        <v>3</v>
      </c>
      <c r="AA245" s="9">
        <v>16</v>
      </c>
      <c r="AB245" s="9">
        <v>6</v>
      </c>
      <c r="AC245" s="9">
        <v>6</v>
      </c>
      <c r="AD245" s="9">
        <v>6</v>
      </c>
      <c r="AE245" s="9">
        <v>0</v>
      </c>
      <c r="AF245" s="9">
        <v>26</v>
      </c>
      <c r="AG245" s="9">
        <v>2</v>
      </c>
      <c r="AH245" s="9">
        <v>3</v>
      </c>
      <c r="AI245" s="9">
        <v>3</v>
      </c>
      <c r="AJ245" s="9">
        <v>22</v>
      </c>
      <c r="AK245" s="9">
        <v>0</v>
      </c>
      <c r="AL245" s="9">
        <v>1</v>
      </c>
      <c r="AM245" s="9">
        <v>11</v>
      </c>
      <c r="AN245" s="9">
        <v>3</v>
      </c>
      <c r="AO245" s="9">
        <v>0</v>
      </c>
      <c r="AP245" s="9">
        <v>0</v>
      </c>
      <c r="AQ245" s="9">
        <v>31</v>
      </c>
      <c r="AR245" s="9">
        <v>32</v>
      </c>
      <c r="AS245" s="9">
        <v>2</v>
      </c>
      <c r="AT245" s="10">
        <v>0</v>
      </c>
    </row>
    <row r="246" spans="1:46" ht="57" x14ac:dyDescent="0.25">
      <c r="A246" s="26" t="str">
        <f t="shared" si="6"/>
        <v>2010Licensed practical nursesNewfoundland and LabradorAll places of work</v>
      </c>
      <c r="B246" s="24">
        <v>2010</v>
      </c>
      <c r="C246" s="9" t="s">
        <v>3</v>
      </c>
      <c r="D246" s="9" t="s">
        <v>162</v>
      </c>
      <c r="E246" s="9" t="str">
        <f t="shared" si="7"/>
        <v>Newfoundland and Labrador</v>
      </c>
      <c r="F246" s="9" t="s">
        <v>179</v>
      </c>
      <c r="G246" s="9" t="s">
        <v>9</v>
      </c>
      <c r="H246" s="9">
        <v>2495</v>
      </c>
      <c r="I246" s="9">
        <v>2205</v>
      </c>
      <c r="J246" s="9">
        <v>290</v>
      </c>
      <c r="K246" s="9">
        <v>0</v>
      </c>
      <c r="L246" s="9">
        <v>60</v>
      </c>
      <c r="M246" s="9">
        <v>150</v>
      </c>
      <c r="N246" s="9">
        <v>264</v>
      </c>
      <c r="O246" s="9">
        <v>263</v>
      </c>
      <c r="P246" s="9">
        <v>366</v>
      </c>
      <c r="Q246" s="9">
        <v>456</v>
      </c>
      <c r="R246" s="9">
        <v>458</v>
      </c>
      <c r="S246" s="9">
        <v>307</v>
      </c>
      <c r="T246" s="9">
        <v>152</v>
      </c>
      <c r="U246" s="9">
        <v>17</v>
      </c>
      <c r="V246" s="9">
        <v>2</v>
      </c>
      <c r="W246" s="9">
        <v>0</v>
      </c>
      <c r="X246" s="9">
        <v>2466</v>
      </c>
      <c r="Y246" s="9">
        <v>1</v>
      </c>
      <c r="Z246" s="9">
        <v>28</v>
      </c>
      <c r="AA246" s="9">
        <v>782</v>
      </c>
      <c r="AB246" s="9">
        <v>718</v>
      </c>
      <c r="AC246" s="9">
        <v>449</v>
      </c>
      <c r="AD246" s="9">
        <v>546</v>
      </c>
      <c r="AE246" s="9">
        <v>0</v>
      </c>
      <c r="AF246" s="9">
        <v>1823</v>
      </c>
      <c r="AG246" s="9">
        <v>107</v>
      </c>
      <c r="AH246" s="9">
        <v>565</v>
      </c>
      <c r="AI246" s="9">
        <v>0</v>
      </c>
      <c r="AJ246" s="9">
        <v>2384</v>
      </c>
      <c r="AK246" s="9">
        <v>0</v>
      </c>
      <c r="AL246" s="9">
        <v>110</v>
      </c>
      <c r="AM246" s="9">
        <v>1</v>
      </c>
      <c r="AN246" s="9">
        <v>2466</v>
      </c>
      <c r="AO246" s="9">
        <v>8</v>
      </c>
      <c r="AP246" s="9">
        <v>3</v>
      </c>
      <c r="AQ246" s="9">
        <v>18</v>
      </c>
      <c r="AR246" s="9">
        <v>1365</v>
      </c>
      <c r="AS246" s="9">
        <v>1130</v>
      </c>
      <c r="AT246" s="10">
        <v>0</v>
      </c>
    </row>
    <row r="247" spans="1:46" ht="57" x14ac:dyDescent="0.25">
      <c r="A247" s="26" t="str">
        <f t="shared" si="6"/>
        <v>2010Licensed practical nursesNewfoundland and LabradorHospital</v>
      </c>
      <c r="B247" s="24">
        <v>2010</v>
      </c>
      <c r="C247" s="9" t="s">
        <v>3</v>
      </c>
      <c r="D247" s="9" t="s">
        <v>162</v>
      </c>
      <c r="E247" s="9" t="str">
        <f t="shared" si="7"/>
        <v>Newfoundland and Labrador</v>
      </c>
      <c r="F247" s="9" t="s">
        <v>180</v>
      </c>
      <c r="G247" s="9" t="s">
        <v>10</v>
      </c>
      <c r="H247" s="9">
        <v>1110</v>
      </c>
      <c r="I247" s="9">
        <v>933</v>
      </c>
      <c r="J247" s="9">
        <v>177</v>
      </c>
      <c r="K247" s="9">
        <v>0</v>
      </c>
      <c r="L247" s="9">
        <v>30</v>
      </c>
      <c r="M247" s="9">
        <v>78</v>
      </c>
      <c r="N247" s="9">
        <v>112</v>
      </c>
      <c r="O247" s="9">
        <v>110</v>
      </c>
      <c r="P247" s="9">
        <v>138</v>
      </c>
      <c r="Q247" s="9">
        <v>184</v>
      </c>
      <c r="R247" s="9">
        <v>234</v>
      </c>
      <c r="S247" s="9">
        <v>143</v>
      </c>
      <c r="T247" s="9">
        <v>72</v>
      </c>
      <c r="U247" s="9">
        <v>8</v>
      </c>
      <c r="V247" s="9">
        <v>1</v>
      </c>
      <c r="W247" s="9">
        <v>0</v>
      </c>
      <c r="X247" s="9">
        <v>1100</v>
      </c>
      <c r="Y247" s="9">
        <v>1</v>
      </c>
      <c r="Z247" s="9">
        <v>9</v>
      </c>
      <c r="AA247" s="9">
        <v>379</v>
      </c>
      <c r="AB247" s="9">
        <v>243</v>
      </c>
      <c r="AC247" s="9">
        <v>189</v>
      </c>
      <c r="AD247" s="9">
        <v>299</v>
      </c>
      <c r="AE247" s="9">
        <v>0</v>
      </c>
      <c r="AF247" s="9">
        <v>762</v>
      </c>
      <c r="AG247" s="9">
        <v>34</v>
      </c>
      <c r="AH247" s="9">
        <v>314</v>
      </c>
      <c r="AI247" s="9">
        <v>0</v>
      </c>
      <c r="AJ247" s="9">
        <v>1019</v>
      </c>
      <c r="AK247" s="9">
        <v>0</v>
      </c>
      <c r="AL247" s="9">
        <v>91</v>
      </c>
      <c r="AM247" s="9">
        <v>0</v>
      </c>
      <c r="AN247" s="9">
        <v>1089</v>
      </c>
      <c r="AO247" s="9">
        <v>3</v>
      </c>
      <c r="AP247" s="9">
        <v>0</v>
      </c>
      <c r="AQ247" s="9">
        <v>18</v>
      </c>
      <c r="AR247" s="9">
        <v>636</v>
      </c>
      <c r="AS247" s="9">
        <v>474</v>
      </c>
      <c r="AT247" s="10">
        <v>0</v>
      </c>
    </row>
    <row r="248" spans="1:46" ht="57" x14ac:dyDescent="0.25">
      <c r="A248" s="26" t="str">
        <f t="shared" si="6"/>
        <v>2010Licensed practical nursesNewfoundland and LabradorCommunity health</v>
      </c>
      <c r="B248" s="24">
        <v>2010</v>
      </c>
      <c r="C248" s="9" t="s">
        <v>3</v>
      </c>
      <c r="D248" s="9" t="s">
        <v>162</v>
      </c>
      <c r="E248" s="9" t="str">
        <f t="shared" si="7"/>
        <v>Newfoundland and Labrador</v>
      </c>
      <c r="F248" s="9" t="s">
        <v>182</v>
      </c>
      <c r="G248" s="9" t="s">
        <v>11</v>
      </c>
      <c r="H248" s="9">
        <v>95</v>
      </c>
      <c r="I248" s="9">
        <v>93</v>
      </c>
      <c r="J248" s="9">
        <v>2</v>
      </c>
      <c r="K248" s="9">
        <v>0</v>
      </c>
      <c r="L248" s="9">
        <v>4</v>
      </c>
      <c r="M248" s="9">
        <v>6</v>
      </c>
      <c r="N248" s="9">
        <v>17</v>
      </c>
      <c r="O248" s="9">
        <v>12</v>
      </c>
      <c r="P248" s="9">
        <v>15</v>
      </c>
      <c r="Q248" s="9">
        <v>12</v>
      </c>
      <c r="R248" s="9">
        <v>13</v>
      </c>
      <c r="S248" s="9">
        <v>9</v>
      </c>
      <c r="T248" s="9">
        <v>5</v>
      </c>
      <c r="U248" s="9">
        <v>2</v>
      </c>
      <c r="V248" s="9">
        <v>0</v>
      </c>
      <c r="W248" s="9">
        <v>0</v>
      </c>
      <c r="X248" s="9">
        <v>94</v>
      </c>
      <c r="Y248" s="9">
        <v>0</v>
      </c>
      <c r="Z248" s="9">
        <v>1</v>
      </c>
      <c r="AA248" s="9">
        <v>49</v>
      </c>
      <c r="AB248" s="9">
        <v>22</v>
      </c>
      <c r="AC248" s="9">
        <v>6</v>
      </c>
      <c r="AD248" s="9">
        <v>18</v>
      </c>
      <c r="AE248" s="9">
        <v>0</v>
      </c>
      <c r="AF248" s="9">
        <v>53</v>
      </c>
      <c r="AG248" s="9">
        <v>7</v>
      </c>
      <c r="AH248" s="9">
        <v>35</v>
      </c>
      <c r="AI248" s="9">
        <v>0</v>
      </c>
      <c r="AJ248" s="9">
        <v>91</v>
      </c>
      <c r="AK248" s="9">
        <v>0</v>
      </c>
      <c r="AL248" s="9">
        <v>4</v>
      </c>
      <c r="AM248" s="9">
        <v>0</v>
      </c>
      <c r="AN248" s="9">
        <v>95</v>
      </c>
      <c r="AO248" s="9">
        <v>0</v>
      </c>
      <c r="AP248" s="9">
        <v>0</v>
      </c>
      <c r="AQ248" s="9">
        <v>0</v>
      </c>
      <c r="AR248" s="9">
        <v>27</v>
      </c>
      <c r="AS248" s="9">
        <v>68</v>
      </c>
      <c r="AT248" s="10">
        <v>0</v>
      </c>
    </row>
    <row r="249" spans="1:46" ht="57" x14ac:dyDescent="0.25">
      <c r="A249" s="26" t="str">
        <f t="shared" si="6"/>
        <v>2010Licensed practical nursesNewfoundland and LabradorNursing home/long-term care</v>
      </c>
      <c r="B249" s="24">
        <v>2010</v>
      </c>
      <c r="C249" s="9" t="s">
        <v>3</v>
      </c>
      <c r="D249" s="9" t="s">
        <v>162</v>
      </c>
      <c r="E249" s="9" t="str">
        <f t="shared" si="7"/>
        <v>Newfoundland and Labrador</v>
      </c>
      <c r="F249" s="9" t="s">
        <v>181</v>
      </c>
      <c r="G249" s="9" t="s">
        <v>12</v>
      </c>
      <c r="H249" s="9">
        <v>1260</v>
      </c>
      <c r="I249" s="9">
        <v>1150</v>
      </c>
      <c r="J249" s="9">
        <v>110</v>
      </c>
      <c r="K249" s="9">
        <v>0</v>
      </c>
      <c r="L249" s="9">
        <v>25</v>
      </c>
      <c r="M249" s="9">
        <v>65</v>
      </c>
      <c r="N249" s="9">
        <v>132</v>
      </c>
      <c r="O249" s="9">
        <v>137</v>
      </c>
      <c r="P249" s="9">
        <v>210</v>
      </c>
      <c r="Q249" s="9">
        <v>256</v>
      </c>
      <c r="R249" s="9">
        <v>207</v>
      </c>
      <c r="S249" s="9">
        <v>148</v>
      </c>
      <c r="T249" s="9">
        <v>72</v>
      </c>
      <c r="U249" s="9">
        <v>7</v>
      </c>
      <c r="V249" s="9">
        <v>1</v>
      </c>
      <c r="W249" s="9">
        <v>0</v>
      </c>
      <c r="X249" s="9">
        <v>1244</v>
      </c>
      <c r="Y249" s="9">
        <v>0</v>
      </c>
      <c r="Z249" s="9">
        <v>16</v>
      </c>
      <c r="AA249" s="9">
        <v>344</v>
      </c>
      <c r="AB249" s="9">
        <v>448</v>
      </c>
      <c r="AC249" s="9">
        <v>250</v>
      </c>
      <c r="AD249" s="9">
        <v>218</v>
      </c>
      <c r="AE249" s="9">
        <v>0</v>
      </c>
      <c r="AF249" s="9">
        <v>986</v>
      </c>
      <c r="AG249" s="9">
        <v>64</v>
      </c>
      <c r="AH249" s="9">
        <v>210</v>
      </c>
      <c r="AI249" s="9">
        <v>0</v>
      </c>
      <c r="AJ249" s="9">
        <v>1245</v>
      </c>
      <c r="AK249" s="9">
        <v>0</v>
      </c>
      <c r="AL249" s="9">
        <v>14</v>
      </c>
      <c r="AM249" s="9">
        <v>1</v>
      </c>
      <c r="AN249" s="9">
        <v>1258</v>
      </c>
      <c r="AO249" s="9">
        <v>2</v>
      </c>
      <c r="AP249" s="9">
        <v>0</v>
      </c>
      <c r="AQ249" s="9">
        <v>0</v>
      </c>
      <c r="AR249" s="9">
        <v>682</v>
      </c>
      <c r="AS249" s="9">
        <v>578</v>
      </c>
      <c r="AT249" s="10">
        <v>0</v>
      </c>
    </row>
    <row r="250" spans="1:46" ht="57" x14ac:dyDescent="0.25">
      <c r="A250" s="26" t="str">
        <f t="shared" si="6"/>
        <v>2010Licensed practical nursesNewfoundland and LabradorOther places of work</v>
      </c>
      <c r="B250" s="24">
        <v>2010</v>
      </c>
      <c r="C250" s="9" t="s">
        <v>3</v>
      </c>
      <c r="D250" s="9" t="s">
        <v>162</v>
      </c>
      <c r="E250" s="9" t="str">
        <f t="shared" si="7"/>
        <v>Newfoundland and Labrador</v>
      </c>
      <c r="F250" s="9" t="s">
        <v>183</v>
      </c>
      <c r="G250" s="9" t="s">
        <v>13</v>
      </c>
      <c r="H250" s="9">
        <v>30</v>
      </c>
      <c r="I250" s="9">
        <v>29</v>
      </c>
      <c r="J250" s="9">
        <v>1</v>
      </c>
      <c r="K250" s="9">
        <v>0</v>
      </c>
      <c r="L250" s="9">
        <v>1</v>
      </c>
      <c r="M250" s="9">
        <v>1</v>
      </c>
      <c r="N250" s="9">
        <v>3</v>
      </c>
      <c r="O250" s="9">
        <v>4</v>
      </c>
      <c r="P250" s="9">
        <v>3</v>
      </c>
      <c r="Q250" s="9">
        <v>4</v>
      </c>
      <c r="R250" s="9">
        <v>4</v>
      </c>
      <c r="S250" s="9">
        <v>7</v>
      </c>
      <c r="T250" s="9">
        <v>3</v>
      </c>
      <c r="U250" s="9">
        <v>0</v>
      </c>
      <c r="V250" s="9">
        <v>0</v>
      </c>
      <c r="W250" s="9">
        <v>0</v>
      </c>
      <c r="X250" s="9">
        <v>28</v>
      </c>
      <c r="Y250" s="9">
        <v>0</v>
      </c>
      <c r="Z250" s="9">
        <v>2</v>
      </c>
      <c r="AA250" s="9">
        <v>10</v>
      </c>
      <c r="AB250" s="9">
        <v>5</v>
      </c>
      <c r="AC250" s="9">
        <v>4</v>
      </c>
      <c r="AD250" s="9">
        <v>11</v>
      </c>
      <c r="AE250" s="9">
        <v>0</v>
      </c>
      <c r="AF250" s="9">
        <v>22</v>
      </c>
      <c r="AG250" s="9">
        <v>2</v>
      </c>
      <c r="AH250" s="9">
        <v>6</v>
      </c>
      <c r="AI250" s="9">
        <v>0</v>
      </c>
      <c r="AJ250" s="9">
        <v>29</v>
      </c>
      <c r="AK250" s="9">
        <v>0</v>
      </c>
      <c r="AL250" s="9">
        <v>1</v>
      </c>
      <c r="AM250" s="9">
        <v>0</v>
      </c>
      <c r="AN250" s="9">
        <v>24</v>
      </c>
      <c r="AO250" s="9">
        <v>3</v>
      </c>
      <c r="AP250" s="9">
        <v>3</v>
      </c>
      <c r="AQ250" s="9">
        <v>0</v>
      </c>
      <c r="AR250" s="9">
        <v>20</v>
      </c>
      <c r="AS250" s="9">
        <v>10</v>
      </c>
      <c r="AT250" s="10">
        <v>0</v>
      </c>
    </row>
    <row r="251" spans="1:46" ht="42.75" x14ac:dyDescent="0.25">
      <c r="A251" s="26" t="str">
        <f t="shared" si="6"/>
        <v>2010Licensed practical nursesPrince Edward IslandAll places of work</v>
      </c>
      <c r="B251" s="24">
        <v>2010</v>
      </c>
      <c r="C251" s="9" t="s">
        <v>3</v>
      </c>
      <c r="D251" s="9" t="s">
        <v>163</v>
      </c>
      <c r="E251" s="9" t="str">
        <f t="shared" si="7"/>
        <v>Prince Edward Island</v>
      </c>
      <c r="F251" s="9" t="s">
        <v>179</v>
      </c>
      <c r="G251" s="9" t="s">
        <v>9</v>
      </c>
      <c r="H251" s="9">
        <v>590</v>
      </c>
      <c r="I251" s="9">
        <v>540</v>
      </c>
      <c r="J251" s="9">
        <v>50</v>
      </c>
      <c r="K251" s="9">
        <v>0</v>
      </c>
      <c r="L251" s="9">
        <v>10</v>
      </c>
      <c r="M251" s="9">
        <v>26</v>
      </c>
      <c r="N251" s="9">
        <v>50</v>
      </c>
      <c r="O251" s="9">
        <v>42</v>
      </c>
      <c r="P251" s="9">
        <v>90</v>
      </c>
      <c r="Q251" s="9">
        <v>102</v>
      </c>
      <c r="R251" s="9">
        <v>103</v>
      </c>
      <c r="S251" s="9">
        <v>93</v>
      </c>
      <c r="T251" s="9">
        <v>55</v>
      </c>
      <c r="U251" s="9">
        <v>18</v>
      </c>
      <c r="V251" s="9">
        <v>1</v>
      </c>
      <c r="W251" s="9">
        <v>0</v>
      </c>
      <c r="X251" s="9">
        <v>588</v>
      </c>
      <c r="Y251" s="9">
        <v>1</v>
      </c>
      <c r="Z251" s="9">
        <v>1</v>
      </c>
      <c r="AA251" s="9">
        <v>169</v>
      </c>
      <c r="AB251" s="9">
        <v>154</v>
      </c>
      <c r="AC251" s="9">
        <v>120</v>
      </c>
      <c r="AD251" s="9">
        <v>147</v>
      </c>
      <c r="AE251" s="9">
        <v>0</v>
      </c>
      <c r="AF251" s="9">
        <v>271</v>
      </c>
      <c r="AG251" s="9">
        <v>225</v>
      </c>
      <c r="AH251" s="9">
        <v>94</v>
      </c>
      <c r="AI251" s="9">
        <v>0</v>
      </c>
      <c r="AJ251" s="9">
        <v>540</v>
      </c>
      <c r="AK251" s="9">
        <v>8</v>
      </c>
      <c r="AL251" s="9">
        <v>42</v>
      </c>
      <c r="AM251" s="9">
        <v>0</v>
      </c>
      <c r="AN251" s="9">
        <v>567</v>
      </c>
      <c r="AO251" s="9">
        <v>5</v>
      </c>
      <c r="AP251" s="9">
        <v>2</v>
      </c>
      <c r="AQ251" s="9">
        <v>16</v>
      </c>
      <c r="AR251" s="9">
        <v>453</v>
      </c>
      <c r="AS251" s="9">
        <v>137</v>
      </c>
      <c r="AT251" s="10">
        <v>0</v>
      </c>
    </row>
    <row r="252" spans="1:46" ht="42.75" x14ac:dyDescent="0.25">
      <c r="A252" s="26" t="str">
        <f t="shared" si="6"/>
        <v>2010Licensed practical nursesPrince Edward IslandHospital</v>
      </c>
      <c r="B252" s="24">
        <v>2010</v>
      </c>
      <c r="C252" s="9" t="s">
        <v>3</v>
      </c>
      <c r="D252" s="9" t="s">
        <v>163</v>
      </c>
      <c r="E252" s="9" t="str">
        <f t="shared" si="7"/>
        <v>Prince Edward Island</v>
      </c>
      <c r="F252" s="9" t="s">
        <v>180</v>
      </c>
      <c r="G252" s="9" t="s">
        <v>10</v>
      </c>
      <c r="H252" s="9">
        <v>288</v>
      </c>
      <c r="I252" s="9">
        <v>251</v>
      </c>
      <c r="J252" s="9">
        <v>37</v>
      </c>
      <c r="K252" s="9">
        <v>0</v>
      </c>
      <c r="L252" s="9">
        <v>5</v>
      </c>
      <c r="M252" s="9">
        <v>15</v>
      </c>
      <c r="N252" s="9">
        <v>28</v>
      </c>
      <c r="O252" s="9">
        <v>17</v>
      </c>
      <c r="P252" s="9">
        <v>38</v>
      </c>
      <c r="Q252" s="9">
        <v>47</v>
      </c>
      <c r="R252" s="9">
        <v>49</v>
      </c>
      <c r="S252" s="9">
        <v>50</v>
      </c>
      <c r="T252" s="9">
        <v>30</v>
      </c>
      <c r="U252" s="9">
        <v>8</v>
      </c>
      <c r="V252" s="9">
        <v>1</v>
      </c>
      <c r="W252" s="9">
        <v>0</v>
      </c>
      <c r="X252" s="9">
        <v>286</v>
      </c>
      <c r="Y252" s="9">
        <v>1</v>
      </c>
      <c r="Z252" s="9">
        <v>1</v>
      </c>
      <c r="AA252" s="9">
        <v>95</v>
      </c>
      <c r="AB252" s="9">
        <v>58</v>
      </c>
      <c r="AC252" s="9">
        <v>56</v>
      </c>
      <c r="AD252" s="9">
        <v>79</v>
      </c>
      <c r="AE252" s="9">
        <v>0</v>
      </c>
      <c r="AF252" s="9">
        <v>128</v>
      </c>
      <c r="AG252" s="9">
        <v>90</v>
      </c>
      <c r="AH252" s="9">
        <v>70</v>
      </c>
      <c r="AI252" s="9">
        <v>0</v>
      </c>
      <c r="AJ252" s="9">
        <v>260</v>
      </c>
      <c r="AK252" s="9">
        <v>3</v>
      </c>
      <c r="AL252" s="9">
        <v>25</v>
      </c>
      <c r="AM252" s="9">
        <v>0</v>
      </c>
      <c r="AN252" s="9">
        <v>277</v>
      </c>
      <c r="AO252" s="9">
        <v>0</v>
      </c>
      <c r="AP252" s="9">
        <v>0</v>
      </c>
      <c r="AQ252" s="9">
        <v>11</v>
      </c>
      <c r="AR252" s="9">
        <v>221</v>
      </c>
      <c r="AS252" s="9">
        <v>67</v>
      </c>
      <c r="AT252" s="10">
        <v>0</v>
      </c>
    </row>
    <row r="253" spans="1:46" ht="42.75" x14ac:dyDescent="0.25">
      <c r="A253" s="26" t="str">
        <f t="shared" si="6"/>
        <v>2010Licensed practical nursesPrince Edward IslandCommunity health</v>
      </c>
      <c r="B253" s="24">
        <v>2010</v>
      </c>
      <c r="C253" s="9" t="s">
        <v>3</v>
      </c>
      <c r="D253" s="9" t="s">
        <v>163</v>
      </c>
      <c r="E253" s="9" t="str">
        <f t="shared" si="7"/>
        <v>Prince Edward Island</v>
      </c>
      <c r="F253" s="9" t="s">
        <v>182</v>
      </c>
      <c r="G253" s="9" t="s">
        <v>11</v>
      </c>
      <c r="H253" s="9">
        <v>79</v>
      </c>
      <c r="I253" s="9">
        <v>78</v>
      </c>
      <c r="J253" s="9">
        <v>1</v>
      </c>
      <c r="K253" s="9">
        <v>0</v>
      </c>
      <c r="L253" s="9">
        <v>0</v>
      </c>
      <c r="M253" s="9">
        <v>4</v>
      </c>
      <c r="N253" s="9">
        <v>6</v>
      </c>
      <c r="O253" s="9">
        <v>7</v>
      </c>
      <c r="P253" s="9">
        <v>10</v>
      </c>
      <c r="Q253" s="9">
        <v>12</v>
      </c>
      <c r="R253" s="9">
        <v>17</v>
      </c>
      <c r="S253" s="9">
        <v>16</v>
      </c>
      <c r="T253" s="9">
        <v>4</v>
      </c>
      <c r="U253" s="9">
        <v>3</v>
      </c>
      <c r="V253" s="9">
        <v>0</v>
      </c>
      <c r="W253" s="9">
        <v>0</v>
      </c>
      <c r="X253" s="9">
        <v>79</v>
      </c>
      <c r="Y253" s="9">
        <v>0</v>
      </c>
      <c r="Z253" s="9">
        <v>0</v>
      </c>
      <c r="AA253" s="9">
        <v>17</v>
      </c>
      <c r="AB253" s="9">
        <v>20</v>
      </c>
      <c r="AC253" s="9">
        <v>21</v>
      </c>
      <c r="AD253" s="9">
        <v>21</v>
      </c>
      <c r="AE253" s="9">
        <v>0</v>
      </c>
      <c r="AF253" s="9">
        <v>56</v>
      </c>
      <c r="AG253" s="9">
        <v>19</v>
      </c>
      <c r="AH253" s="9">
        <v>4</v>
      </c>
      <c r="AI253" s="9">
        <v>0</v>
      </c>
      <c r="AJ253" s="9">
        <v>71</v>
      </c>
      <c r="AK253" s="9">
        <v>2</v>
      </c>
      <c r="AL253" s="9">
        <v>6</v>
      </c>
      <c r="AM253" s="9">
        <v>0</v>
      </c>
      <c r="AN253" s="9">
        <v>73</v>
      </c>
      <c r="AO253" s="9">
        <v>1</v>
      </c>
      <c r="AP253" s="9">
        <v>1</v>
      </c>
      <c r="AQ253" s="9">
        <v>4</v>
      </c>
      <c r="AR253" s="9">
        <v>57</v>
      </c>
      <c r="AS253" s="9">
        <v>22</v>
      </c>
      <c r="AT253" s="10">
        <v>0</v>
      </c>
    </row>
    <row r="254" spans="1:46" ht="57" x14ac:dyDescent="0.25">
      <c r="A254" s="26" t="str">
        <f t="shared" si="6"/>
        <v>2010Licensed practical nursesPrince Edward IslandNursing home/long-term care</v>
      </c>
      <c r="B254" s="24">
        <v>2010</v>
      </c>
      <c r="C254" s="9" t="s">
        <v>3</v>
      </c>
      <c r="D254" s="9" t="s">
        <v>163</v>
      </c>
      <c r="E254" s="9" t="str">
        <f t="shared" si="7"/>
        <v>Prince Edward Island</v>
      </c>
      <c r="F254" s="9" t="s">
        <v>181</v>
      </c>
      <c r="G254" s="9" t="s">
        <v>12</v>
      </c>
      <c r="H254" s="9">
        <v>211</v>
      </c>
      <c r="I254" s="9">
        <v>200</v>
      </c>
      <c r="J254" s="9">
        <v>11</v>
      </c>
      <c r="K254" s="9">
        <v>0</v>
      </c>
      <c r="L254" s="9">
        <v>5</v>
      </c>
      <c r="M254" s="9">
        <v>7</v>
      </c>
      <c r="N254" s="9">
        <v>15</v>
      </c>
      <c r="O254" s="9">
        <v>16</v>
      </c>
      <c r="P254" s="9">
        <v>41</v>
      </c>
      <c r="Q254" s="9">
        <v>43</v>
      </c>
      <c r="R254" s="9">
        <v>35</v>
      </c>
      <c r="S254" s="9">
        <v>25</v>
      </c>
      <c r="T254" s="9">
        <v>17</v>
      </c>
      <c r="U254" s="9">
        <v>7</v>
      </c>
      <c r="V254" s="9">
        <v>0</v>
      </c>
      <c r="W254" s="9">
        <v>0</v>
      </c>
      <c r="X254" s="9">
        <v>211</v>
      </c>
      <c r="Y254" s="9">
        <v>0</v>
      </c>
      <c r="Z254" s="9">
        <v>0</v>
      </c>
      <c r="AA254" s="9">
        <v>55</v>
      </c>
      <c r="AB254" s="9">
        <v>73</v>
      </c>
      <c r="AC254" s="9">
        <v>41</v>
      </c>
      <c r="AD254" s="9">
        <v>42</v>
      </c>
      <c r="AE254" s="9">
        <v>0</v>
      </c>
      <c r="AF254" s="9">
        <v>81</v>
      </c>
      <c r="AG254" s="9">
        <v>112</v>
      </c>
      <c r="AH254" s="9">
        <v>18</v>
      </c>
      <c r="AI254" s="9">
        <v>0</v>
      </c>
      <c r="AJ254" s="9">
        <v>205</v>
      </c>
      <c r="AK254" s="9">
        <v>3</v>
      </c>
      <c r="AL254" s="9">
        <v>3</v>
      </c>
      <c r="AM254" s="9">
        <v>0</v>
      </c>
      <c r="AN254" s="9">
        <v>208</v>
      </c>
      <c r="AO254" s="9">
        <v>2</v>
      </c>
      <c r="AP254" s="9">
        <v>0</v>
      </c>
      <c r="AQ254" s="9">
        <v>1</v>
      </c>
      <c r="AR254" s="9">
        <v>163</v>
      </c>
      <c r="AS254" s="9">
        <v>48</v>
      </c>
      <c r="AT254" s="10">
        <v>0</v>
      </c>
    </row>
    <row r="255" spans="1:46" ht="42.75" x14ac:dyDescent="0.25">
      <c r="A255" s="26" t="str">
        <f t="shared" si="6"/>
        <v>2010Licensed practical nursesPrince Edward IslandOther places of work</v>
      </c>
      <c r="B255" s="24">
        <v>2010</v>
      </c>
      <c r="C255" s="9" t="s">
        <v>3</v>
      </c>
      <c r="D255" s="9" t="s">
        <v>163</v>
      </c>
      <c r="E255" s="9" t="str">
        <f t="shared" si="7"/>
        <v>Prince Edward Island</v>
      </c>
      <c r="F255" s="9" t="s">
        <v>183</v>
      </c>
      <c r="G255" s="9" t="s">
        <v>13</v>
      </c>
      <c r="H255" s="9">
        <v>12</v>
      </c>
      <c r="I255" s="9">
        <v>11</v>
      </c>
      <c r="J255" s="9">
        <v>1</v>
      </c>
      <c r="K255" s="9">
        <v>0</v>
      </c>
      <c r="L255" s="9">
        <v>0</v>
      </c>
      <c r="M255" s="9">
        <v>0</v>
      </c>
      <c r="N255" s="9">
        <v>1</v>
      </c>
      <c r="O255" s="9">
        <v>2</v>
      </c>
      <c r="P255" s="9">
        <v>1</v>
      </c>
      <c r="Q255" s="9">
        <v>0</v>
      </c>
      <c r="R255" s="9">
        <v>2</v>
      </c>
      <c r="S255" s="9">
        <v>2</v>
      </c>
      <c r="T255" s="9">
        <v>4</v>
      </c>
      <c r="U255" s="9">
        <v>0</v>
      </c>
      <c r="V255" s="9">
        <v>0</v>
      </c>
      <c r="W255" s="9">
        <v>0</v>
      </c>
      <c r="X255" s="9">
        <v>12</v>
      </c>
      <c r="Y255" s="9">
        <v>0</v>
      </c>
      <c r="Z255" s="9">
        <v>0</v>
      </c>
      <c r="AA255" s="9">
        <v>2</v>
      </c>
      <c r="AB255" s="9">
        <v>3</v>
      </c>
      <c r="AC255" s="9">
        <v>2</v>
      </c>
      <c r="AD255" s="9">
        <v>5</v>
      </c>
      <c r="AE255" s="9">
        <v>0</v>
      </c>
      <c r="AF255" s="9">
        <v>6</v>
      </c>
      <c r="AG255" s="9">
        <v>4</v>
      </c>
      <c r="AH255" s="9">
        <v>2</v>
      </c>
      <c r="AI255" s="9">
        <v>0</v>
      </c>
      <c r="AJ255" s="9">
        <v>4</v>
      </c>
      <c r="AK255" s="9">
        <v>0</v>
      </c>
      <c r="AL255" s="9">
        <v>8</v>
      </c>
      <c r="AM255" s="9">
        <v>0</v>
      </c>
      <c r="AN255" s="9">
        <v>9</v>
      </c>
      <c r="AO255" s="9">
        <v>2</v>
      </c>
      <c r="AP255" s="9">
        <v>1</v>
      </c>
      <c r="AQ255" s="9">
        <v>0</v>
      </c>
      <c r="AR255" s="9">
        <v>12</v>
      </c>
      <c r="AS255" s="9">
        <v>0</v>
      </c>
      <c r="AT255" s="10">
        <v>0</v>
      </c>
    </row>
    <row r="256" spans="1:46" ht="42.75" x14ac:dyDescent="0.25">
      <c r="A256" s="26" t="str">
        <f t="shared" si="6"/>
        <v>2010Licensed practical nursesNova ScotiaAll places of work</v>
      </c>
      <c r="B256" s="24">
        <v>2010</v>
      </c>
      <c r="C256" s="9" t="s">
        <v>3</v>
      </c>
      <c r="D256" s="9" t="s">
        <v>164</v>
      </c>
      <c r="E256" s="9" t="str">
        <f t="shared" si="7"/>
        <v>Nova Scotia</v>
      </c>
      <c r="F256" s="9" t="s">
        <v>179</v>
      </c>
      <c r="G256" s="9" t="s">
        <v>9</v>
      </c>
      <c r="H256" s="9">
        <v>3530</v>
      </c>
      <c r="I256" s="9">
        <v>3350</v>
      </c>
      <c r="J256" s="9">
        <v>180</v>
      </c>
      <c r="K256" s="9">
        <v>0</v>
      </c>
      <c r="L256" s="9">
        <v>74</v>
      </c>
      <c r="M256" s="9">
        <v>251</v>
      </c>
      <c r="N256" s="9">
        <v>344</v>
      </c>
      <c r="O256" s="9">
        <v>468</v>
      </c>
      <c r="P256" s="9">
        <v>489</v>
      </c>
      <c r="Q256" s="9">
        <v>560</v>
      </c>
      <c r="R256" s="9">
        <v>569</v>
      </c>
      <c r="S256" s="9">
        <v>423</v>
      </c>
      <c r="T256" s="9">
        <v>274</v>
      </c>
      <c r="U256" s="9">
        <v>65</v>
      </c>
      <c r="V256" s="9">
        <v>13</v>
      </c>
      <c r="W256" s="9">
        <v>0</v>
      </c>
      <c r="X256" s="9">
        <v>3505</v>
      </c>
      <c r="Y256" s="9">
        <v>25</v>
      </c>
      <c r="Z256" s="9">
        <v>0</v>
      </c>
      <c r="AA256" s="9">
        <v>1121</v>
      </c>
      <c r="AB256" s="9">
        <v>877</v>
      </c>
      <c r="AC256" s="9">
        <v>730</v>
      </c>
      <c r="AD256" s="9">
        <v>802</v>
      </c>
      <c r="AE256" s="9">
        <v>0</v>
      </c>
      <c r="AF256" s="9">
        <v>1542</v>
      </c>
      <c r="AG256" s="9">
        <v>1157</v>
      </c>
      <c r="AH256" s="9">
        <v>681</v>
      </c>
      <c r="AI256" s="9">
        <v>150</v>
      </c>
      <c r="AJ256" s="9">
        <v>3255</v>
      </c>
      <c r="AK256" s="9">
        <v>88</v>
      </c>
      <c r="AL256" s="9">
        <v>164</v>
      </c>
      <c r="AM256" s="9">
        <v>23</v>
      </c>
      <c r="AN256" s="9">
        <v>3469</v>
      </c>
      <c r="AO256" s="9">
        <v>16</v>
      </c>
      <c r="AP256" s="9">
        <v>22</v>
      </c>
      <c r="AQ256" s="9">
        <v>23</v>
      </c>
      <c r="AR256" s="9">
        <v>2230</v>
      </c>
      <c r="AS256" s="9">
        <v>1299</v>
      </c>
      <c r="AT256" s="10">
        <v>1</v>
      </c>
    </row>
    <row r="257" spans="1:46" ht="42.75" x14ac:dyDescent="0.25">
      <c r="A257" s="26" t="str">
        <f t="shared" si="6"/>
        <v>2010Licensed practical nursesNova ScotiaHospital</v>
      </c>
      <c r="B257" s="24">
        <v>2010</v>
      </c>
      <c r="C257" s="9" t="s">
        <v>3</v>
      </c>
      <c r="D257" s="9" t="s">
        <v>164</v>
      </c>
      <c r="E257" s="9" t="str">
        <f t="shared" si="7"/>
        <v>Nova Scotia</v>
      </c>
      <c r="F257" s="9" t="s">
        <v>180</v>
      </c>
      <c r="G257" s="9" t="s">
        <v>10</v>
      </c>
      <c r="H257" s="9">
        <v>1423</v>
      </c>
      <c r="I257" s="9">
        <v>1339</v>
      </c>
      <c r="J257" s="9">
        <v>84</v>
      </c>
      <c r="K257" s="9">
        <v>0</v>
      </c>
      <c r="L257" s="9">
        <v>40</v>
      </c>
      <c r="M257" s="9">
        <v>120</v>
      </c>
      <c r="N257" s="9">
        <v>124</v>
      </c>
      <c r="O257" s="9">
        <v>185</v>
      </c>
      <c r="P257" s="9">
        <v>184</v>
      </c>
      <c r="Q257" s="9">
        <v>218</v>
      </c>
      <c r="R257" s="9">
        <v>236</v>
      </c>
      <c r="S257" s="9">
        <v>182</v>
      </c>
      <c r="T257" s="9">
        <v>103</v>
      </c>
      <c r="U257" s="9">
        <v>28</v>
      </c>
      <c r="V257" s="9">
        <v>3</v>
      </c>
      <c r="W257" s="9">
        <v>0</v>
      </c>
      <c r="X257" s="9">
        <v>1420</v>
      </c>
      <c r="Y257" s="9">
        <v>3</v>
      </c>
      <c r="Z257" s="9">
        <v>0</v>
      </c>
      <c r="AA257" s="9">
        <v>501</v>
      </c>
      <c r="AB257" s="9">
        <v>300</v>
      </c>
      <c r="AC257" s="9">
        <v>285</v>
      </c>
      <c r="AD257" s="9">
        <v>337</v>
      </c>
      <c r="AE257" s="9">
        <v>0</v>
      </c>
      <c r="AF257" s="9">
        <v>664</v>
      </c>
      <c r="AG257" s="9">
        <v>371</v>
      </c>
      <c r="AH257" s="9">
        <v>330</v>
      </c>
      <c r="AI257" s="9">
        <v>58</v>
      </c>
      <c r="AJ257" s="9">
        <v>1354</v>
      </c>
      <c r="AK257" s="9">
        <v>14</v>
      </c>
      <c r="AL257" s="9">
        <v>54</v>
      </c>
      <c r="AM257" s="9">
        <v>1</v>
      </c>
      <c r="AN257" s="9">
        <v>1417</v>
      </c>
      <c r="AO257" s="9">
        <v>3</v>
      </c>
      <c r="AP257" s="9">
        <v>2</v>
      </c>
      <c r="AQ257" s="9">
        <v>1</v>
      </c>
      <c r="AR257" s="9">
        <v>770</v>
      </c>
      <c r="AS257" s="9">
        <v>652</v>
      </c>
      <c r="AT257" s="10">
        <v>1</v>
      </c>
    </row>
    <row r="258" spans="1:46" ht="42.75" x14ac:dyDescent="0.25">
      <c r="A258" s="26" t="str">
        <f t="shared" si="6"/>
        <v>2010Licensed practical nursesNova ScotiaCommunity health</v>
      </c>
      <c r="B258" s="24">
        <v>2010</v>
      </c>
      <c r="C258" s="9" t="s">
        <v>3</v>
      </c>
      <c r="D258" s="9" t="s">
        <v>164</v>
      </c>
      <c r="E258" s="9" t="str">
        <f t="shared" si="7"/>
        <v>Nova Scotia</v>
      </c>
      <c r="F258" s="9" t="s">
        <v>182</v>
      </c>
      <c r="G258" s="9" t="s">
        <v>11</v>
      </c>
      <c r="H258" s="9">
        <v>459</v>
      </c>
      <c r="I258" s="9">
        <v>440</v>
      </c>
      <c r="J258" s="9">
        <v>19</v>
      </c>
      <c r="K258" s="9">
        <v>0</v>
      </c>
      <c r="L258" s="9">
        <v>6</v>
      </c>
      <c r="M258" s="9">
        <v>32</v>
      </c>
      <c r="N258" s="9">
        <v>59</v>
      </c>
      <c r="O258" s="9">
        <v>72</v>
      </c>
      <c r="P258" s="9">
        <v>71</v>
      </c>
      <c r="Q258" s="9">
        <v>69</v>
      </c>
      <c r="R258" s="9">
        <v>66</v>
      </c>
      <c r="S258" s="9">
        <v>49</v>
      </c>
      <c r="T258" s="9">
        <v>26</v>
      </c>
      <c r="U258" s="9">
        <v>7</v>
      </c>
      <c r="V258" s="9">
        <v>2</v>
      </c>
      <c r="W258" s="9">
        <v>0</v>
      </c>
      <c r="X258" s="9">
        <v>457</v>
      </c>
      <c r="Y258" s="9">
        <v>2</v>
      </c>
      <c r="Z258" s="9">
        <v>0</v>
      </c>
      <c r="AA258" s="9">
        <v>149</v>
      </c>
      <c r="AB258" s="9">
        <v>146</v>
      </c>
      <c r="AC258" s="9">
        <v>85</v>
      </c>
      <c r="AD258" s="9">
        <v>79</v>
      </c>
      <c r="AE258" s="9">
        <v>0</v>
      </c>
      <c r="AF258" s="9">
        <v>164</v>
      </c>
      <c r="AG258" s="9">
        <v>193</v>
      </c>
      <c r="AH258" s="9">
        <v>78</v>
      </c>
      <c r="AI258" s="9">
        <v>24</v>
      </c>
      <c r="AJ258" s="9">
        <v>431</v>
      </c>
      <c r="AK258" s="9">
        <v>5</v>
      </c>
      <c r="AL258" s="9">
        <v>22</v>
      </c>
      <c r="AM258" s="9">
        <v>1</v>
      </c>
      <c r="AN258" s="9">
        <v>449</v>
      </c>
      <c r="AO258" s="9">
        <v>1</v>
      </c>
      <c r="AP258" s="9">
        <v>8</v>
      </c>
      <c r="AQ258" s="9">
        <v>1</v>
      </c>
      <c r="AR258" s="9">
        <v>310</v>
      </c>
      <c r="AS258" s="9">
        <v>149</v>
      </c>
      <c r="AT258" s="10">
        <v>0</v>
      </c>
    </row>
    <row r="259" spans="1:46" ht="57" x14ac:dyDescent="0.25">
      <c r="A259" s="26" t="str">
        <f t="shared" ref="A259:A322" si="8">CONCATENATE(B259,C259,E259,G259)</f>
        <v>2010Licensed practical nursesNova ScotiaNursing home/long-term care</v>
      </c>
      <c r="B259" s="24">
        <v>2010</v>
      </c>
      <c r="C259" s="9" t="s">
        <v>3</v>
      </c>
      <c r="D259" s="9" t="s">
        <v>164</v>
      </c>
      <c r="E259" s="9" t="str">
        <f t="shared" ref="E259:E322" si="9">TRIM(MID(D259,3,50))</f>
        <v>Nova Scotia</v>
      </c>
      <c r="F259" s="9" t="s">
        <v>181</v>
      </c>
      <c r="G259" s="9" t="s">
        <v>12</v>
      </c>
      <c r="H259" s="9">
        <v>1117</v>
      </c>
      <c r="I259" s="9">
        <v>1068</v>
      </c>
      <c r="J259" s="9">
        <v>49</v>
      </c>
      <c r="K259" s="9">
        <v>0</v>
      </c>
      <c r="L259" s="9">
        <v>22</v>
      </c>
      <c r="M259" s="9">
        <v>72</v>
      </c>
      <c r="N259" s="9">
        <v>116</v>
      </c>
      <c r="O259" s="9">
        <v>144</v>
      </c>
      <c r="P259" s="9">
        <v>156</v>
      </c>
      <c r="Q259" s="9">
        <v>194</v>
      </c>
      <c r="R259" s="9">
        <v>176</v>
      </c>
      <c r="S259" s="9">
        <v>118</v>
      </c>
      <c r="T259" s="9">
        <v>98</v>
      </c>
      <c r="U259" s="9">
        <v>17</v>
      </c>
      <c r="V259" s="9">
        <v>4</v>
      </c>
      <c r="W259" s="9">
        <v>0</v>
      </c>
      <c r="X259" s="9">
        <v>1103</v>
      </c>
      <c r="Y259" s="9">
        <v>14</v>
      </c>
      <c r="Z259" s="9">
        <v>0</v>
      </c>
      <c r="AA259" s="9">
        <v>334</v>
      </c>
      <c r="AB259" s="9">
        <v>299</v>
      </c>
      <c r="AC259" s="9">
        <v>251</v>
      </c>
      <c r="AD259" s="9">
        <v>233</v>
      </c>
      <c r="AE259" s="9">
        <v>0</v>
      </c>
      <c r="AF259" s="9">
        <v>484</v>
      </c>
      <c r="AG259" s="9">
        <v>402</v>
      </c>
      <c r="AH259" s="9">
        <v>186</v>
      </c>
      <c r="AI259" s="9">
        <v>45</v>
      </c>
      <c r="AJ259" s="9">
        <v>1028</v>
      </c>
      <c r="AK259" s="9">
        <v>60</v>
      </c>
      <c r="AL259" s="9">
        <v>27</v>
      </c>
      <c r="AM259" s="9">
        <v>2</v>
      </c>
      <c r="AN259" s="9">
        <v>1106</v>
      </c>
      <c r="AO259" s="9">
        <v>8</v>
      </c>
      <c r="AP259" s="9">
        <v>1</v>
      </c>
      <c r="AQ259" s="9">
        <v>2</v>
      </c>
      <c r="AR259" s="9">
        <v>692</v>
      </c>
      <c r="AS259" s="9">
        <v>425</v>
      </c>
      <c r="AT259" s="10">
        <v>0</v>
      </c>
    </row>
    <row r="260" spans="1:46" ht="42.75" x14ac:dyDescent="0.25">
      <c r="A260" s="26" t="str">
        <f t="shared" si="8"/>
        <v>2010Licensed practical nursesNova ScotiaOther places of work</v>
      </c>
      <c r="B260" s="24">
        <v>2010</v>
      </c>
      <c r="C260" s="9" t="s">
        <v>3</v>
      </c>
      <c r="D260" s="9" t="s">
        <v>164</v>
      </c>
      <c r="E260" s="9" t="str">
        <f t="shared" si="9"/>
        <v>Nova Scotia</v>
      </c>
      <c r="F260" s="9" t="s">
        <v>183</v>
      </c>
      <c r="G260" s="9" t="s">
        <v>13</v>
      </c>
      <c r="H260" s="9">
        <v>67</v>
      </c>
      <c r="I260" s="9">
        <v>63</v>
      </c>
      <c r="J260" s="9">
        <v>4</v>
      </c>
      <c r="K260" s="9">
        <v>0</v>
      </c>
      <c r="L260" s="9">
        <v>2</v>
      </c>
      <c r="M260" s="9">
        <v>1</v>
      </c>
      <c r="N260" s="9">
        <v>3</v>
      </c>
      <c r="O260" s="9">
        <v>9</v>
      </c>
      <c r="P260" s="9">
        <v>14</v>
      </c>
      <c r="Q260" s="9">
        <v>6</v>
      </c>
      <c r="R260" s="9">
        <v>8</v>
      </c>
      <c r="S260" s="9">
        <v>8</v>
      </c>
      <c r="T260" s="9">
        <v>12</v>
      </c>
      <c r="U260" s="9">
        <v>4</v>
      </c>
      <c r="V260" s="9">
        <v>0</v>
      </c>
      <c r="W260" s="9">
        <v>0</v>
      </c>
      <c r="X260" s="9">
        <v>66</v>
      </c>
      <c r="Y260" s="9">
        <v>1</v>
      </c>
      <c r="Z260" s="9">
        <v>0</v>
      </c>
      <c r="AA260" s="9">
        <v>11</v>
      </c>
      <c r="AB260" s="9">
        <v>21</v>
      </c>
      <c r="AC260" s="9">
        <v>11</v>
      </c>
      <c r="AD260" s="9">
        <v>24</v>
      </c>
      <c r="AE260" s="9">
        <v>0</v>
      </c>
      <c r="AF260" s="9">
        <v>23</v>
      </c>
      <c r="AG260" s="9">
        <v>18</v>
      </c>
      <c r="AH260" s="9">
        <v>14</v>
      </c>
      <c r="AI260" s="9">
        <v>12</v>
      </c>
      <c r="AJ260" s="9">
        <v>42</v>
      </c>
      <c r="AK260" s="9">
        <v>4</v>
      </c>
      <c r="AL260" s="9">
        <v>21</v>
      </c>
      <c r="AM260" s="9">
        <v>0</v>
      </c>
      <c r="AN260" s="9">
        <v>60</v>
      </c>
      <c r="AO260" s="9">
        <v>2</v>
      </c>
      <c r="AP260" s="9">
        <v>5</v>
      </c>
      <c r="AQ260" s="9">
        <v>0</v>
      </c>
      <c r="AR260" s="9">
        <v>53</v>
      </c>
      <c r="AS260" s="9">
        <v>14</v>
      </c>
      <c r="AT260" s="10">
        <v>0</v>
      </c>
    </row>
    <row r="261" spans="1:46" ht="42.75" x14ac:dyDescent="0.25">
      <c r="A261" s="26" t="str">
        <f t="shared" si="8"/>
        <v>2010Licensed practical nursesNova ScotiaUnknown places of work</v>
      </c>
      <c r="B261" s="24">
        <v>2010</v>
      </c>
      <c r="C261" s="9" t="s">
        <v>3</v>
      </c>
      <c r="D261" s="9" t="s">
        <v>164</v>
      </c>
      <c r="E261" s="9" t="str">
        <f t="shared" si="9"/>
        <v>Nova Scotia</v>
      </c>
      <c r="F261" s="9" t="s">
        <v>184</v>
      </c>
      <c r="G261" s="9" t="s">
        <v>49</v>
      </c>
      <c r="H261" s="9">
        <v>464</v>
      </c>
      <c r="I261" s="9">
        <v>440</v>
      </c>
      <c r="J261" s="9">
        <v>24</v>
      </c>
      <c r="K261" s="9">
        <v>0</v>
      </c>
      <c r="L261" s="9">
        <v>4</v>
      </c>
      <c r="M261" s="9">
        <v>26</v>
      </c>
      <c r="N261" s="9">
        <v>42</v>
      </c>
      <c r="O261" s="9">
        <v>58</v>
      </c>
      <c r="P261" s="9">
        <v>64</v>
      </c>
      <c r="Q261" s="9">
        <v>73</v>
      </c>
      <c r="R261" s="9">
        <v>83</v>
      </c>
      <c r="S261" s="9">
        <v>66</v>
      </c>
      <c r="T261" s="9">
        <v>35</v>
      </c>
      <c r="U261" s="9">
        <v>9</v>
      </c>
      <c r="V261" s="9">
        <v>4</v>
      </c>
      <c r="W261" s="9">
        <v>0</v>
      </c>
      <c r="X261" s="9">
        <v>459</v>
      </c>
      <c r="Y261" s="9">
        <v>5</v>
      </c>
      <c r="Z261" s="9">
        <v>0</v>
      </c>
      <c r="AA261" s="9">
        <v>126</v>
      </c>
      <c r="AB261" s="9">
        <v>111</v>
      </c>
      <c r="AC261" s="9">
        <v>98</v>
      </c>
      <c r="AD261" s="9">
        <v>129</v>
      </c>
      <c r="AE261" s="9">
        <v>0</v>
      </c>
      <c r="AF261" s="9">
        <v>207</v>
      </c>
      <c r="AG261" s="9">
        <v>173</v>
      </c>
      <c r="AH261" s="9">
        <v>73</v>
      </c>
      <c r="AI261" s="9">
        <v>11</v>
      </c>
      <c r="AJ261" s="9">
        <v>400</v>
      </c>
      <c r="AK261" s="9">
        <v>5</v>
      </c>
      <c r="AL261" s="9">
        <v>40</v>
      </c>
      <c r="AM261" s="9">
        <v>19</v>
      </c>
      <c r="AN261" s="9">
        <v>437</v>
      </c>
      <c r="AO261" s="9">
        <v>2</v>
      </c>
      <c r="AP261" s="9">
        <v>6</v>
      </c>
      <c r="AQ261" s="9">
        <v>19</v>
      </c>
      <c r="AR261" s="9">
        <v>405</v>
      </c>
      <c r="AS261" s="9">
        <v>59</v>
      </c>
      <c r="AT261" s="10">
        <v>0</v>
      </c>
    </row>
    <row r="262" spans="1:46" ht="42.75" x14ac:dyDescent="0.25">
      <c r="A262" s="26" t="str">
        <f t="shared" si="8"/>
        <v>2010Licensed practical nursesNew BrunswickAll places of work</v>
      </c>
      <c r="B262" s="24">
        <v>2010</v>
      </c>
      <c r="C262" s="9" t="s">
        <v>3</v>
      </c>
      <c r="D262" s="9" t="s">
        <v>165</v>
      </c>
      <c r="E262" s="9" t="str">
        <f t="shared" si="9"/>
        <v>New Brunswick</v>
      </c>
      <c r="F262" s="9" t="s">
        <v>179</v>
      </c>
      <c r="G262" s="9" t="s">
        <v>9</v>
      </c>
      <c r="H262" s="9">
        <v>2802</v>
      </c>
      <c r="I262" s="9">
        <v>2492</v>
      </c>
      <c r="J262" s="9">
        <v>310</v>
      </c>
      <c r="K262" s="9">
        <v>0</v>
      </c>
      <c r="L262" s="9">
        <v>92</v>
      </c>
      <c r="M262" s="9">
        <v>240</v>
      </c>
      <c r="N262" s="9">
        <v>343</v>
      </c>
      <c r="O262" s="9">
        <v>364</v>
      </c>
      <c r="P262" s="9">
        <v>386</v>
      </c>
      <c r="Q262" s="9">
        <v>444</v>
      </c>
      <c r="R262" s="9">
        <v>410</v>
      </c>
      <c r="S262" s="9">
        <v>329</v>
      </c>
      <c r="T262" s="9">
        <v>145</v>
      </c>
      <c r="U262" s="9">
        <v>44</v>
      </c>
      <c r="V262" s="9">
        <v>5</v>
      </c>
      <c r="W262" s="9">
        <v>0</v>
      </c>
      <c r="X262" s="9">
        <v>2788</v>
      </c>
      <c r="Y262" s="9">
        <v>14</v>
      </c>
      <c r="Z262" s="9">
        <v>0</v>
      </c>
      <c r="AA262" s="9">
        <v>1363</v>
      </c>
      <c r="AB262" s="9">
        <v>781</v>
      </c>
      <c r="AC262" s="9">
        <v>267</v>
      </c>
      <c r="AD262" s="9">
        <v>391</v>
      </c>
      <c r="AE262" s="9">
        <v>0</v>
      </c>
      <c r="AF262" s="9">
        <v>1522</v>
      </c>
      <c r="AG262" s="9">
        <v>884</v>
      </c>
      <c r="AH262" s="9">
        <v>396</v>
      </c>
      <c r="AI262" s="9">
        <v>0</v>
      </c>
      <c r="AJ262" s="9">
        <v>2518</v>
      </c>
      <c r="AK262" s="9">
        <v>52</v>
      </c>
      <c r="AL262" s="9">
        <v>228</v>
      </c>
      <c r="AM262" s="9">
        <v>4</v>
      </c>
      <c r="AN262" s="9">
        <v>2627</v>
      </c>
      <c r="AO262" s="9">
        <v>15</v>
      </c>
      <c r="AP262" s="9">
        <v>117</v>
      </c>
      <c r="AQ262" s="9">
        <v>43</v>
      </c>
      <c r="AR262" s="9">
        <v>1874</v>
      </c>
      <c r="AS262" s="9">
        <v>928</v>
      </c>
      <c r="AT262" s="10">
        <v>0</v>
      </c>
    </row>
    <row r="263" spans="1:46" ht="42.75" x14ac:dyDescent="0.25">
      <c r="A263" s="26" t="str">
        <f t="shared" si="8"/>
        <v>2010Licensed practical nursesNew BrunswickHospital</v>
      </c>
      <c r="B263" s="24">
        <v>2010</v>
      </c>
      <c r="C263" s="9" t="s">
        <v>3</v>
      </c>
      <c r="D263" s="9" t="s">
        <v>165</v>
      </c>
      <c r="E263" s="9" t="str">
        <f t="shared" si="9"/>
        <v>New Brunswick</v>
      </c>
      <c r="F263" s="9" t="s">
        <v>180</v>
      </c>
      <c r="G263" s="9" t="s">
        <v>10</v>
      </c>
      <c r="H263" s="9">
        <v>1552</v>
      </c>
      <c r="I263" s="9">
        <v>1347</v>
      </c>
      <c r="J263" s="9">
        <v>205</v>
      </c>
      <c r="K263" s="9">
        <v>0</v>
      </c>
      <c r="L263" s="9">
        <v>69</v>
      </c>
      <c r="M263" s="9">
        <v>146</v>
      </c>
      <c r="N263" s="9">
        <v>206</v>
      </c>
      <c r="O263" s="9">
        <v>217</v>
      </c>
      <c r="P263" s="9">
        <v>218</v>
      </c>
      <c r="Q263" s="9">
        <v>233</v>
      </c>
      <c r="R263" s="9">
        <v>194</v>
      </c>
      <c r="S263" s="9">
        <v>176</v>
      </c>
      <c r="T263" s="9">
        <v>69</v>
      </c>
      <c r="U263" s="9">
        <v>24</v>
      </c>
      <c r="V263" s="9">
        <v>0</v>
      </c>
      <c r="W263" s="9">
        <v>0</v>
      </c>
      <c r="X263" s="9">
        <v>1546</v>
      </c>
      <c r="Y263" s="9">
        <v>6</v>
      </c>
      <c r="Z263" s="9">
        <v>0</v>
      </c>
      <c r="AA263" s="9">
        <v>882</v>
      </c>
      <c r="AB263" s="9">
        <v>322</v>
      </c>
      <c r="AC263" s="9">
        <v>132</v>
      </c>
      <c r="AD263" s="9">
        <v>216</v>
      </c>
      <c r="AE263" s="9">
        <v>0</v>
      </c>
      <c r="AF263" s="9">
        <v>811</v>
      </c>
      <c r="AG263" s="9">
        <v>510</v>
      </c>
      <c r="AH263" s="9">
        <v>231</v>
      </c>
      <c r="AI263" s="9">
        <v>0</v>
      </c>
      <c r="AJ263" s="9">
        <v>1406</v>
      </c>
      <c r="AK263" s="9">
        <v>1</v>
      </c>
      <c r="AL263" s="9">
        <v>145</v>
      </c>
      <c r="AM263" s="9">
        <v>0</v>
      </c>
      <c r="AN263" s="9">
        <v>1430</v>
      </c>
      <c r="AO263" s="9">
        <v>8</v>
      </c>
      <c r="AP263" s="9">
        <v>89</v>
      </c>
      <c r="AQ263" s="9">
        <v>25</v>
      </c>
      <c r="AR263" s="9">
        <v>1215</v>
      </c>
      <c r="AS263" s="9">
        <v>337</v>
      </c>
      <c r="AT263" s="10">
        <v>0</v>
      </c>
    </row>
    <row r="264" spans="1:46" ht="42.75" x14ac:dyDescent="0.25">
      <c r="A264" s="26" t="str">
        <f t="shared" si="8"/>
        <v>2010Licensed practical nursesNew BrunswickCommunity health</v>
      </c>
      <c r="B264" s="24">
        <v>2010</v>
      </c>
      <c r="C264" s="9" t="s">
        <v>3</v>
      </c>
      <c r="D264" s="9" t="s">
        <v>165</v>
      </c>
      <c r="E264" s="9" t="str">
        <f t="shared" si="9"/>
        <v>New Brunswick</v>
      </c>
      <c r="F264" s="9" t="s">
        <v>182</v>
      </c>
      <c r="G264" s="9" t="s">
        <v>11</v>
      </c>
      <c r="H264" s="9">
        <v>172</v>
      </c>
      <c r="I264" s="9">
        <v>160</v>
      </c>
      <c r="J264" s="9">
        <v>12</v>
      </c>
      <c r="K264" s="9">
        <v>0</v>
      </c>
      <c r="L264" s="9">
        <v>0</v>
      </c>
      <c r="M264" s="9">
        <v>8</v>
      </c>
      <c r="N264" s="9">
        <v>28</v>
      </c>
      <c r="O264" s="9">
        <v>19</v>
      </c>
      <c r="P264" s="9">
        <v>24</v>
      </c>
      <c r="Q264" s="9">
        <v>29</v>
      </c>
      <c r="R264" s="9">
        <v>23</v>
      </c>
      <c r="S264" s="9">
        <v>16</v>
      </c>
      <c r="T264" s="9">
        <v>16</v>
      </c>
      <c r="U264" s="9">
        <v>7</v>
      </c>
      <c r="V264" s="9">
        <v>2</v>
      </c>
      <c r="W264" s="9">
        <v>0</v>
      </c>
      <c r="X264" s="9">
        <v>171</v>
      </c>
      <c r="Y264" s="9">
        <v>1</v>
      </c>
      <c r="Z264" s="9">
        <v>0</v>
      </c>
      <c r="AA264" s="9">
        <v>61</v>
      </c>
      <c r="AB264" s="9">
        <v>48</v>
      </c>
      <c r="AC264" s="9">
        <v>30</v>
      </c>
      <c r="AD264" s="9">
        <v>33</v>
      </c>
      <c r="AE264" s="9">
        <v>0</v>
      </c>
      <c r="AF264" s="9">
        <v>89</v>
      </c>
      <c r="AG264" s="9">
        <v>62</v>
      </c>
      <c r="AH264" s="9">
        <v>21</v>
      </c>
      <c r="AI264" s="9">
        <v>0</v>
      </c>
      <c r="AJ264" s="9">
        <v>139</v>
      </c>
      <c r="AK264" s="9">
        <v>2</v>
      </c>
      <c r="AL264" s="9">
        <v>30</v>
      </c>
      <c r="AM264" s="9">
        <v>1</v>
      </c>
      <c r="AN264" s="9">
        <v>139</v>
      </c>
      <c r="AO264" s="9">
        <v>6</v>
      </c>
      <c r="AP264" s="9">
        <v>12</v>
      </c>
      <c r="AQ264" s="9">
        <v>15</v>
      </c>
      <c r="AR264" s="9">
        <v>102</v>
      </c>
      <c r="AS264" s="9">
        <v>70</v>
      </c>
      <c r="AT264" s="10">
        <v>0</v>
      </c>
    </row>
    <row r="265" spans="1:46" ht="57" x14ac:dyDescent="0.25">
      <c r="A265" s="26" t="str">
        <f t="shared" si="8"/>
        <v>2010Licensed practical nursesNew BrunswickNursing home/long-term care</v>
      </c>
      <c r="B265" s="24">
        <v>2010</v>
      </c>
      <c r="C265" s="9" t="s">
        <v>3</v>
      </c>
      <c r="D265" s="9" t="s">
        <v>165</v>
      </c>
      <c r="E265" s="9" t="str">
        <f t="shared" si="9"/>
        <v>New Brunswick</v>
      </c>
      <c r="F265" s="9" t="s">
        <v>181</v>
      </c>
      <c r="G265" s="9" t="s">
        <v>12</v>
      </c>
      <c r="H265" s="9">
        <v>1055</v>
      </c>
      <c r="I265" s="9">
        <v>967</v>
      </c>
      <c r="J265" s="9">
        <v>88</v>
      </c>
      <c r="K265" s="9">
        <v>0</v>
      </c>
      <c r="L265" s="9">
        <v>22</v>
      </c>
      <c r="M265" s="9">
        <v>85</v>
      </c>
      <c r="N265" s="9">
        <v>108</v>
      </c>
      <c r="O265" s="9">
        <v>125</v>
      </c>
      <c r="P265" s="9">
        <v>140</v>
      </c>
      <c r="Q265" s="9">
        <v>177</v>
      </c>
      <c r="R265" s="9">
        <v>191</v>
      </c>
      <c r="S265" s="9">
        <v>134</v>
      </c>
      <c r="T265" s="9">
        <v>57</v>
      </c>
      <c r="U265" s="9">
        <v>13</v>
      </c>
      <c r="V265" s="9">
        <v>3</v>
      </c>
      <c r="W265" s="9">
        <v>0</v>
      </c>
      <c r="X265" s="9">
        <v>1048</v>
      </c>
      <c r="Y265" s="9">
        <v>7</v>
      </c>
      <c r="Z265" s="9">
        <v>0</v>
      </c>
      <c r="AA265" s="9">
        <v>411</v>
      </c>
      <c r="AB265" s="9">
        <v>405</v>
      </c>
      <c r="AC265" s="9">
        <v>103</v>
      </c>
      <c r="AD265" s="9">
        <v>136</v>
      </c>
      <c r="AE265" s="9">
        <v>0</v>
      </c>
      <c r="AF265" s="9">
        <v>606</v>
      </c>
      <c r="AG265" s="9">
        <v>306</v>
      </c>
      <c r="AH265" s="9">
        <v>143</v>
      </c>
      <c r="AI265" s="9">
        <v>0</v>
      </c>
      <c r="AJ265" s="9">
        <v>968</v>
      </c>
      <c r="AK265" s="9">
        <v>49</v>
      </c>
      <c r="AL265" s="9">
        <v>35</v>
      </c>
      <c r="AM265" s="9">
        <v>3</v>
      </c>
      <c r="AN265" s="9">
        <v>1052</v>
      </c>
      <c r="AO265" s="9">
        <v>0</v>
      </c>
      <c r="AP265" s="9">
        <v>1</v>
      </c>
      <c r="AQ265" s="9">
        <v>2</v>
      </c>
      <c r="AR265" s="9">
        <v>538</v>
      </c>
      <c r="AS265" s="9">
        <v>517</v>
      </c>
      <c r="AT265" s="10">
        <v>0</v>
      </c>
    </row>
    <row r="266" spans="1:46" ht="42.75" x14ac:dyDescent="0.25">
      <c r="A266" s="26" t="str">
        <f t="shared" si="8"/>
        <v>2010Licensed practical nursesNew BrunswickOther places of work</v>
      </c>
      <c r="B266" s="24">
        <v>2010</v>
      </c>
      <c r="C266" s="9" t="s">
        <v>3</v>
      </c>
      <c r="D266" s="9" t="s">
        <v>165</v>
      </c>
      <c r="E266" s="9" t="str">
        <f t="shared" si="9"/>
        <v>New Brunswick</v>
      </c>
      <c r="F266" s="9" t="s">
        <v>183</v>
      </c>
      <c r="G266" s="9" t="s">
        <v>13</v>
      </c>
      <c r="H266" s="9">
        <v>23</v>
      </c>
      <c r="I266" s="9">
        <v>18</v>
      </c>
      <c r="J266" s="9">
        <v>5</v>
      </c>
      <c r="K266" s="9">
        <v>0</v>
      </c>
      <c r="L266" s="9">
        <v>1</v>
      </c>
      <c r="M266" s="9">
        <v>1</v>
      </c>
      <c r="N266" s="9">
        <v>1</v>
      </c>
      <c r="O266" s="9">
        <v>3</v>
      </c>
      <c r="P266" s="9">
        <v>4</v>
      </c>
      <c r="Q266" s="9">
        <v>5</v>
      </c>
      <c r="R266" s="9">
        <v>2</v>
      </c>
      <c r="S266" s="9">
        <v>3</v>
      </c>
      <c r="T266" s="9">
        <v>3</v>
      </c>
      <c r="U266" s="9">
        <v>0</v>
      </c>
      <c r="V266" s="9">
        <v>0</v>
      </c>
      <c r="W266" s="9">
        <v>0</v>
      </c>
      <c r="X266" s="9">
        <v>23</v>
      </c>
      <c r="Y266" s="9">
        <v>0</v>
      </c>
      <c r="Z266" s="9">
        <v>0</v>
      </c>
      <c r="AA266" s="9">
        <v>9</v>
      </c>
      <c r="AB266" s="9">
        <v>6</v>
      </c>
      <c r="AC266" s="9">
        <v>2</v>
      </c>
      <c r="AD266" s="9">
        <v>6</v>
      </c>
      <c r="AE266" s="9">
        <v>0</v>
      </c>
      <c r="AF266" s="9">
        <v>16</v>
      </c>
      <c r="AG266" s="9">
        <v>6</v>
      </c>
      <c r="AH266" s="9">
        <v>1</v>
      </c>
      <c r="AI266" s="9">
        <v>0</v>
      </c>
      <c r="AJ266" s="9">
        <v>5</v>
      </c>
      <c r="AK266" s="9">
        <v>0</v>
      </c>
      <c r="AL266" s="9">
        <v>18</v>
      </c>
      <c r="AM266" s="9">
        <v>0</v>
      </c>
      <c r="AN266" s="9">
        <v>6</v>
      </c>
      <c r="AO266" s="9">
        <v>1</v>
      </c>
      <c r="AP266" s="9">
        <v>15</v>
      </c>
      <c r="AQ266" s="9">
        <v>1</v>
      </c>
      <c r="AR266" s="9">
        <v>19</v>
      </c>
      <c r="AS266" s="9">
        <v>4</v>
      </c>
      <c r="AT266" s="10">
        <v>0</v>
      </c>
    </row>
    <row r="267" spans="1:46" ht="42.75" x14ac:dyDescent="0.25">
      <c r="A267" s="26" t="str">
        <f t="shared" si="8"/>
        <v>2010Licensed practical nursesQuebecAll places of work</v>
      </c>
      <c r="B267" s="24">
        <v>2010</v>
      </c>
      <c r="C267" s="9" t="s">
        <v>3</v>
      </c>
      <c r="D267" s="9" t="s">
        <v>166</v>
      </c>
      <c r="E267" s="9" t="str">
        <f t="shared" si="9"/>
        <v>Quebec</v>
      </c>
      <c r="F267" s="9" t="s">
        <v>179</v>
      </c>
      <c r="G267" s="9" t="s">
        <v>9</v>
      </c>
      <c r="H267" s="9">
        <v>20244</v>
      </c>
      <c r="I267" s="9">
        <v>18425</v>
      </c>
      <c r="J267" s="9">
        <v>1819</v>
      </c>
      <c r="K267" s="9">
        <v>0</v>
      </c>
      <c r="L267" s="9">
        <v>1148</v>
      </c>
      <c r="M267" s="9">
        <v>2404</v>
      </c>
      <c r="N267" s="9">
        <v>2592</v>
      </c>
      <c r="O267" s="9">
        <v>2736</v>
      </c>
      <c r="P267" s="9">
        <v>2748</v>
      </c>
      <c r="Q267" s="9">
        <v>2864</v>
      </c>
      <c r="R267" s="9">
        <v>3071</v>
      </c>
      <c r="S267" s="9">
        <v>1831</v>
      </c>
      <c r="T267" s="9">
        <v>671</v>
      </c>
      <c r="U267" s="9">
        <v>147</v>
      </c>
      <c r="V267" s="9">
        <v>32</v>
      </c>
      <c r="W267" s="9">
        <v>0</v>
      </c>
      <c r="X267" s="9">
        <v>20244</v>
      </c>
      <c r="Y267" s="9">
        <v>0</v>
      </c>
      <c r="Z267" s="9">
        <v>0</v>
      </c>
      <c r="AA267" s="9">
        <v>11247</v>
      </c>
      <c r="AB267" s="9">
        <v>2584</v>
      </c>
      <c r="AC267" s="9">
        <v>2720</v>
      </c>
      <c r="AD267" s="9">
        <v>3692</v>
      </c>
      <c r="AE267" s="9">
        <v>1</v>
      </c>
      <c r="AF267" s="9">
        <v>7944</v>
      </c>
      <c r="AG267" s="9">
        <v>9691</v>
      </c>
      <c r="AH267" s="9">
        <v>2609</v>
      </c>
      <c r="AI267" s="9">
        <v>0</v>
      </c>
      <c r="AJ267" s="9">
        <v>19628</v>
      </c>
      <c r="AK267" s="9">
        <v>0</v>
      </c>
      <c r="AL267" s="9">
        <v>574</v>
      </c>
      <c r="AM267" s="9">
        <v>42</v>
      </c>
      <c r="AN267" s="9">
        <v>19887</v>
      </c>
      <c r="AO267" s="9">
        <v>109</v>
      </c>
      <c r="AP267" s="9">
        <v>223</v>
      </c>
      <c r="AQ267" s="9">
        <v>25</v>
      </c>
      <c r="AR267" s="9">
        <v>17206</v>
      </c>
      <c r="AS267" s="9">
        <v>3038</v>
      </c>
      <c r="AT267" s="10">
        <v>0</v>
      </c>
    </row>
    <row r="268" spans="1:46" ht="42.75" x14ac:dyDescent="0.25">
      <c r="A268" s="26" t="str">
        <f t="shared" si="8"/>
        <v>2010Licensed practical nursesQuebecHospital</v>
      </c>
      <c r="B268" s="24">
        <v>2010</v>
      </c>
      <c r="C268" s="9" t="s">
        <v>3</v>
      </c>
      <c r="D268" s="9" t="s">
        <v>166</v>
      </c>
      <c r="E268" s="9" t="str">
        <f t="shared" si="9"/>
        <v>Quebec</v>
      </c>
      <c r="F268" s="9" t="s">
        <v>180</v>
      </c>
      <c r="G268" s="9" t="s">
        <v>10</v>
      </c>
      <c r="H268" s="9">
        <v>7101</v>
      </c>
      <c r="I268" s="9">
        <v>6453</v>
      </c>
      <c r="J268" s="9">
        <v>648</v>
      </c>
      <c r="K268" s="9">
        <v>0</v>
      </c>
      <c r="L268" s="9">
        <v>604</v>
      </c>
      <c r="M268" s="9">
        <v>1152</v>
      </c>
      <c r="N268" s="9">
        <v>1060</v>
      </c>
      <c r="O268" s="9">
        <v>970</v>
      </c>
      <c r="P268" s="9">
        <v>853</v>
      </c>
      <c r="Q268" s="9">
        <v>809</v>
      </c>
      <c r="R268" s="9">
        <v>978</v>
      </c>
      <c r="S268" s="9">
        <v>540</v>
      </c>
      <c r="T268" s="9">
        <v>116</v>
      </c>
      <c r="U268" s="9">
        <v>17</v>
      </c>
      <c r="V268" s="9">
        <v>2</v>
      </c>
      <c r="W268" s="9">
        <v>0</v>
      </c>
      <c r="X268" s="9">
        <v>7101</v>
      </c>
      <c r="Y268" s="9">
        <v>0</v>
      </c>
      <c r="Z268" s="9">
        <v>0</v>
      </c>
      <c r="AA268" s="9">
        <v>4592</v>
      </c>
      <c r="AB268" s="9">
        <v>566</v>
      </c>
      <c r="AC268" s="9">
        <v>736</v>
      </c>
      <c r="AD268" s="9">
        <v>1207</v>
      </c>
      <c r="AE268" s="9">
        <v>0</v>
      </c>
      <c r="AF268" s="9">
        <v>2620</v>
      </c>
      <c r="AG268" s="9">
        <v>3598</v>
      </c>
      <c r="AH268" s="9">
        <v>883</v>
      </c>
      <c r="AI268" s="9">
        <v>0</v>
      </c>
      <c r="AJ268" s="9">
        <v>7012</v>
      </c>
      <c r="AK268" s="9">
        <v>0</v>
      </c>
      <c r="AL268" s="9">
        <v>83</v>
      </c>
      <c r="AM268" s="9">
        <v>6</v>
      </c>
      <c r="AN268" s="9">
        <v>7087</v>
      </c>
      <c r="AO268" s="9">
        <v>7</v>
      </c>
      <c r="AP268" s="9">
        <v>2</v>
      </c>
      <c r="AQ268" s="9">
        <v>5</v>
      </c>
      <c r="AR268" s="9">
        <v>5937</v>
      </c>
      <c r="AS268" s="9">
        <v>1164</v>
      </c>
      <c r="AT268" s="10">
        <v>0</v>
      </c>
    </row>
    <row r="269" spans="1:46" ht="42.75" x14ac:dyDescent="0.25">
      <c r="A269" s="26" t="str">
        <f t="shared" si="8"/>
        <v>2010Licensed practical nursesQuebecCommunity health</v>
      </c>
      <c r="B269" s="24">
        <v>2010</v>
      </c>
      <c r="C269" s="9" t="s">
        <v>3</v>
      </c>
      <c r="D269" s="9" t="s">
        <v>166</v>
      </c>
      <c r="E269" s="9" t="str">
        <f t="shared" si="9"/>
        <v>Quebec</v>
      </c>
      <c r="F269" s="9" t="s">
        <v>182</v>
      </c>
      <c r="G269" s="9" t="s">
        <v>11</v>
      </c>
      <c r="H269" s="9">
        <v>612</v>
      </c>
      <c r="I269" s="9">
        <v>564</v>
      </c>
      <c r="J269" s="9">
        <v>48</v>
      </c>
      <c r="K269" s="9">
        <v>0</v>
      </c>
      <c r="L269" s="9">
        <v>13</v>
      </c>
      <c r="M269" s="9">
        <v>66</v>
      </c>
      <c r="N269" s="9">
        <v>89</v>
      </c>
      <c r="O269" s="9">
        <v>87</v>
      </c>
      <c r="P269" s="9">
        <v>91</v>
      </c>
      <c r="Q269" s="9">
        <v>79</v>
      </c>
      <c r="R269" s="9">
        <v>81</v>
      </c>
      <c r="S269" s="9">
        <v>59</v>
      </c>
      <c r="T269" s="9">
        <v>32</v>
      </c>
      <c r="U269" s="9">
        <v>11</v>
      </c>
      <c r="V269" s="9">
        <v>4</v>
      </c>
      <c r="W269" s="9">
        <v>0</v>
      </c>
      <c r="X269" s="9">
        <v>612</v>
      </c>
      <c r="Y269" s="9">
        <v>0</v>
      </c>
      <c r="Z269" s="9">
        <v>0</v>
      </c>
      <c r="AA269" s="9">
        <v>283</v>
      </c>
      <c r="AB269" s="9">
        <v>73</v>
      </c>
      <c r="AC269" s="9">
        <v>109</v>
      </c>
      <c r="AD269" s="9">
        <v>146</v>
      </c>
      <c r="AE269" s="9">
        <v>1</v>
      </c>
      <c r="AF269" s="9">
        <v>276</v>
      </c>
      <c r="AG269" s="9">
        <v>269</v>
      </c>
      <c r="AH269" s="9">
        <v>67</v>
      </c>
      <c r="AI269" s="9">
        <v>0</v>
      </c>
      <c r="AJ269" s="9">
        <v>584</v>
      </c>
      <c r="AK269" s="9">
        <v>0</v>
      </c>
      <c r="AL269" s="9">
        <v>24</v>
      </c>
      <c r="AM269" s="9">
        <v>4</v>
      </c>
      <c r="AN269" s="9">
        <v>606</v>
      </c>
      <c r="AO269" s="9">
        <v>4</v>
      </c>
      <c r="AP269" s="9">
        <v>1</v>
      </c>
      <c r="AQ269" s="9">
        <v>1</v>
      </c>
      <c r="AR269" s="9">
        <v>531</v>
      </c>
      <c r="AS269" s="9">
        <v>81</v>
      </c>
      <c r="AT269" s="10">
        <v>0</v>
      </c>
    </row>
    <row r="270" spans="1:46" ht="57" x14ac:dyDescent="0.25">
      <c r="A270" s="26" t="str">
        <f t="shared" si="8"/>
        <v>2010Licensed practical nursesQuebecNursing home/long-term care</v>
      </c>
      <c r="B270" s="24">
        <v>2010</v>
      </c>
      <c r="C270" s="9" t="s">
        <v>3</v>
      </c>
      <c r="D270" s="9" t="s">
        <v>166</v>
      </c>
      <c r="E270" s="9" t="str">
        <f t="shared" si="9"/>
        <v>Quebec</v>
      </c>
      <c r="F270" s="9" t="s">
        <v>181</v>
      </c>
      <c r="G270" s="9" t="s">
        <v>12</v>
      </c>
      <c r="H270" s="9">
        <v>7619</v>
      </c>
      <c r="I270" s="9">
        <v>7066</v>
      </c>
      <c r="J270" s="9">
        <v>553</v>
      </c>
      <c r="K270" s="9">
        <v>0</v>
      </c>
      <c r="L270" s="9">
        <v>277</v>
      </c>
      <c r="M270" s="9">
        <v>558</v>
      </c>
      <c r="N270" s="9">
        <v>749</v>
      </c>
      <c r="O270" s="9">
        <v>944</v>
      </c>
      <c r="P270" s="9">
        <v>1055</v>
      </c>
      <c r="Q270" s="9">
        <v>1312</v>
      </c>
      <c r="R270" s="9">
        <v>1429</v>
      </c>
      <c r="S270" s="9">
        <v>853</v>
      </c>
      <c r="T270" s="9">
        <v>346</v>
      </c>
      <c r="U270" s="9">
        <v>80</v>
      </c>
      <c r="V270" s="9">
        <v>16</v>
      </c>
      <c r="W270" s="9">
        <v>0</v>
      </c>
      <c r="X270" s="9">
        <v>7619</v>
      </c>
      <c r="Y270" s="9">
        <v>0</v>
      </c>
      <c r="Z270" s="9">
        <v>0</v>
      </c>
      <c r="AA270" s="9">
        <v>3224</v>
      </c>
      <c r="AB270" s="9">
        <v>1315</v>
      </c>
      <c r="AC270" s="9">
        <v>1368</v>
      </c>
      <c r="AD270" s="9">
        <v>1712</v>
      </c>
      <c r="AE270" s="9">
        <v>0</v>
      </c>
      <c r="AF270" s="9">
        <v>3061</v>
      </c>
      <c r="AG270" s="9">
        <v>3825</v>
      </c>
      <c r="AH270" s="9">
        <v>733</v>
      </c>
      <c r="AI270" s="9">
        <v>0</v>
      </c>
      <c r="AJ270" s="9">
        <v>7456</v>
      </c>
      <c r="AK270" s="9">
        <v>0</v>
      </c>
      <c r="AL270" s="9">
        <v>152</v>
      </c>
      <c r="AM270" s="9">
        <v>11</v>
      </c>
      <c r="AN270" s="9">
        <v>7595</v>
      </c>
      <c r="AO270" s="9">
        <v>15</v>
      </c>
      <c r="AP270" s="9">
        <v>0</v>
      </c>
      <c r="AQ270" s="9">
        <v>9</v>
      </c>
      <c r="AR270" s="9">
        <v>6054</v>
      </c>
      <c r="AS270" s="9">
        <v>1565</v>
      </c>
      <c r="AT270" s="10">
        <v>0</v>
      </c>
    </row>
    <row r="271" spans="1:46" ht="42.75" x14ac:dyDescent="0.25">
      <c r="A271" s="26" t="str">
        <f t="shared" si="8"/>
        <v>2010Licensed practical nursesQuebecOther places of work</v>
      </c>
      <c r="B271" s="24">
        <v>2010</v>
      </c>
      <c r="C271" s="9" t="s">
        <v>3</v>
      </c>
      <c r="D271" s="9" t="s">
        <v>166</v>
      </c>
      <c r="E271" s="9" t="str">
        <f t="shared" si="9"/>
        <v>Quebec</v>
      </c>
      <c r="F271" s="9" t="s">
        <v>183</v>
      </c>
      <c r="G271" s="9" t="s">
        <v>13</v>
      </c>
      <c r="H271" s="9">
        <v>1729</v>
      </c>
      <c r="I271" s="9">
        <v>1517</v>
      </c>
      <c r="J271" s="9">
        <v>212</v>
      </c>
      <c r="K271" s="9">
        <v>0</v>
      </c>
      <c r="L271" s="9">
        <v>66</v>
      </c>
      <c r="M271" s="9">
        <v>217</v>
      </c>
      <c r="N271" s="9">
        <v>285</v>
      </c>
      <c r="O271" s="9">
        <v>307</v>
      </c>
      <c r="P271" s="9">
        <v>280</v>
      </c>
      <c r="Q271" s="9">
        <v>227</v>
      </c>
      <c r="R271" s="9">
        <v>165</v>
      </c>
      <c r="S271" s="9">
        <v>101</v>
      </c>
      <c r="T271" s="9">
        <v>61</v>
      </c>
      <c r="U271" s="9">
        <v>15</v>
      </c>
      <c r="V271" s="9">
        <v>5</v>
      </c>
      <c r="W271" s="9">
        <v>0</v>
      </c>
      <c r="X271" s="9">
        <v>1729</v>
      </c>
      <c r="Y271" s="9">
        <v>0</v>
      </c>
      <c r="Z271" s="9">
        <v>0</v>
      </c>
      <c r="AA271" s="9">
        <v>1192</v>
      </c>
      <c r="AB271" s="9">
        <v>227</v>
      </c>
      <c r="AC271" s="9">
        <v>151</v>
      </c>
      <c r="AD271" s="9">
        <v>159</v>
      </c>
      <c r="AE271" s="9">
        <v>0</v>
      </c>
      <c r="AF271" s="9">
        <v>575</v>
      </c>
      <c r="AG271" s="9">
        <v>521</v>
      </c>
      <c r="AH271" s="9">
        <v>633</v>
      </c>
      <c r="AI271" s="9">
        <v>0</v>
      </c>
      <c r="AJ271" s="9">
        <v>1471</v>
      </c>
      <c r="AK271" s="9">
        <v>0</v>
      </c>
      <c r="AL271" s="9">
        <v>244</v>
      </c>
      <c r="AM271" s="9">
        <v>14</v>
      </c>
      <c r="AN271" s="9">
        <v>1441</v>
      </c>
      <c r="AO271" s="9">
        <v>66</v>
      </c>
      <c r="AP271" s="9">
        <v>217</v>
      </c>
      <c r="AQ271" s="9">
        <v>5</v>
      </c>
      <c r="AR271" s="9">
        <v>1642</v>
      </c>
      <c r="AS271" s="9">
        <v>87</v>
      </c>
      <c r="AT271" s="10">
        <v>0</v>
      </c>
    </row>
    <row r="272" spans="1:46" ht="42.75" x14ac:dyDescent="0.25">
      <c r="A272" s="26" t="str">
        <f t="shared" si="8"/>
        <v>2010Licensed practical nursesQuebecUnknown places of work</v>
      </c>
      <c r="B272" s="24">
        <v>2010</v>
      </c>
      <c r="C272" s="9" t="s">
        <v>3</v>
      </c>
      <c r="D272" s="9" t="s">
        <v>166</v>
      </c>
      <c r="E272" s="9" t="str">
        <f t="shared" si="9"/>
        <v>Quebec</v>
      </c>
      <c r="F272" s="9" t="s">
        <v>184</v>
      </c>
      <c r="G272" s="9" t="s">
        <v>49</v>
      </c>
      <c r="H272" s="9">
        <v>3183</v>
      </c>
      <c r="I272" s="9">
        <v>2825</v>
      </c>
      <c r="J272" s="9">
        <v>358</v>
      </c>
      <c r="K272" s="9">
        <v>0</v>
      </c>
      <c r="L272" s="9">
        <v>188</v>
      </c>
      <c r="M272" s="9">
        <v>411</v>
      </c>
      <c r="N272" s="9">
        <v>409</v>
      </c>
      <c r="O272" s="9">
        <v>428</v>
      </c>
      <c r="P272" s="9">
        <v>469</v>
      </c>
      <c r="Q272" s="9">
        <v>437</v>
      </c>
      <c r="R272" s="9">
        <v>418</v>
      </c>
      <c r="S272" s="9">
        <v>278</v>
      </c>
      <c r="T272" s="9">
        <v>116</v>
      </c>
      <c r="U272" s="9">
        <v>24</v>
      </c>
      <c r="V272" s="9">
        <v>5</v>
      </c>
      <c r="W272" s="9">
        <v>0</v>
      </c>
      <c r="X272" s="9">
        <v>3183</v>
      </c>
      <c r="Y272" s="9">
        <v>0</v>
      </c>
      <c r="Z272" s="9">
        <v>0</v>
      </c>
      <c r="AA272" s="9">
        <v>1956</v>
      </c>
      <c r="AB272" s="9">
        <v>403</v>
      </c>
      <c r="AC272" s="9">
        <v>356</v>
      </c>
      <c r="AD272" s="9">
        <v>468</v>
      </c>
      <c r="AE272" s="9">
        <v>0</v>
      </c>
      <c r="AF272" s="9">
        <v>1412</v>
      </c>
      <c r="AG272" s="9">
        <v>1478</v>
      </c>
      <c r="AH272" s="9">
        <v>293</v>
      </c>
      <c r="AI272" s="9">
        <v>0</v>
      </c>
      <c r="AJ272" s="9">
        <v>3105</v>
      </c>
      <c r="AK272" s="9">
        <v>0</v>
      </c>
      <c r="AL272" s="9">
        <v>71</v>
      </c>
      <c r="AM272" s="9">
        <v>7</v>
      </c>
      <c r="AN272" s="9">
        <v>3158</v>
      </c>
      <c r="AO272" s="9">
        <v>17</v>
      </c>
      <c r="AP272" s="9">
        <v>3</v>
      </c>
      <c r="AQ272" s="9">
        <v>5</v>
      </c>
      <c r="AR272" s="9">
        <v>3042</v>
      </c>
      <c r="AS272" s="9">
        <v>141</v>
      </c>
      <c r="AT272" s="10">
        <v>0</v>
      </c>
    </row>
    <row r="273" spans="1:46" ht="42.75" x14ac:dyDescent="0.25">
      <c r="A273" s="26" t="str">
        <f t="shared" si="8"/>
        <v>2010Licensed practical nursesOntarioAll places of work</v>
      </c>
      <c r="B273" s="24">
        <v>2010</v>
      </c>
      <c r="C273" s="9" t="s">
        <v>3</v>
      </c>
      <c r="D273" s="9" t="s">
        <v>172</v>
      </c>
      <c r="E273" s="9" t="str">
        <f t="shared" si="9"/>
        <v>Ontario</v>
      </c>
      <c r="F273" s="9" t="s">
        <v>179</v>
      </c>
      <c r="G273" s="9" t="s">
        <v>9</v>
      </c>
      <c r="H273" s="9">
        <v>30423</v>
      </c>
      <c r="I273" s="9">
        <v>28407</v>
      </c>
      <c r="J273" s="9">
        <v>2016</v>
      </c>
      <c r="K273" s="9">
        <v>0</v>
      </c>
      <c r="L273" s="9">
        <v>1438</v>
      </c>
      <c r="M273" s="9">
        <v>3421</v>
      </c>
      <c r="N273" s="9">
        <v>2922</v>
      </c>
      <c r="O273" s="9">
        <v>3353</v>
      </c>
      <c r="P273" s="9">
        <v>3669</v>
      </c>
      <c r="Q273" s="9">
        <v>4173</v>
      </c>
      <c r="R273" s="9">
        <v>4221</v>
      </c>
      <c r="S273" s="9">
        <v>3992</v>
      </c>
      <c r="T273" s="9">
        <v>2388</v>
      </c>
      <c r="U273" s="9">
        <v>720</v>
      </c>
      <c r="V273" s="9">
        <v>126</v>
      </c>
      <c r="W273" s="9">
        <v>0</v>
      </c>
      <c r="X273" s="9">
        <v>29013</v>
      </c>
      <c r="Y273" s="9">
        <v>1401</v>
      </c>
      <c r="Z273" s="9">
        <v>9</v>
      </c>
      <c r="AA273" s="9">
        <v>12494</v>
      </c>
      <c r="AB273" s="9">
        <v>6960</v>
      </c>
      <c r="AC273" s="9">
        <v>5129</v>
      </c>
      <c r="AD273" s="9">
        <v>5808</v>
      </c>
      <c r="AE273" s="9">
        <v>32</v>
      </c>
      <c r="AF273" s="9">
        <v>17636</v>
      </c>
      <c r="AG273" s="9">
        <v>10132</v>
      </c>
      <c r="AH273" s="9">
        <v>2655</v>
      </c>
      <c r="AI273" s="9">
        <v>0</v>
      </c>
      <c r="AJ273" s="9">
        <v>26458</v>
      </c>
      <c r="AK273" s="9">
        <v>704</v>
      </c>
      <c r="AL273" s="9">
        <v>2816</v>
      </c>
      <c r="AM273" s="9">
        <v>445</v>
      </c>
      <c r="AN273" s="9">
        <v>29359</v>
      </c>
      <c r="AO273" s="9">
        <v>445</v>
      </c>
      <c r="AP273" s="9">
        <v>134</v>
      </c>
      <c r="AQ273" s="9">
        <v>485</v>
      </c>
      <c r="AR273" s="9">
        <v>27237</v>
      </c>
      <c r="AS273" s="9">
        <v>3186</v>
      </c>
      <c r="AT273" s="10">
        <v>0</v>
      </c>
    </row>
    <row r="274" spans="1:46" ht="42.75" x14ac:dyDescent="0.25">
      <c r="A274" s="26" t="str">
        <f t="shared" si="8"/>
        <v>2010Licensed practical nursesOntarioHospital</v>
      </c>
      <c r="B274" s="24">
        <v>2010</v>
      </c>
      <c r="C274" s="9" t="s">
        <v>3</v>
      </c>
      <c r="D274" s="9" t="s">
        <v>172</v>
      </c>
      <c r="E274" s="9" t="str">
        <f t="shared" si="9"/>
        <v>Ontario</v>
      </c>
      <c r="F274" s="9" t="s">
        <v>180</v>
      </c>
      <c r="G274" s="9" t="s">
        <v>10</v>
      </c>
      <c r="H274" s="9">
        <v>13373</v>
      </c>
      <c r="I274" s="9">
        <v>12205</v>
      </c>
      <c r="J274" s="9">
        <v>1168</v>
      </c>
      <c r="K274" s="9">
        <v>0</v>
      </c>
      <c r="L274" s="9">
        <v>609</v>
      </c>
      <c r="M274" s="9">
        <v>1514</v>
      </c>
      <c r="N274" s="9">
        <v>1308</v>
      </c>
      <c r="O274" s="9">
        <v>1333</v>
      </c>
      <c r="P274" s="9">
        <v>1574</v>
      </c>
      <c r="Q274" s="9">
        <v>1878</v>
      </c>
      <c r="R274" s="9">
        <v>1989</v>
      </c>
      <c r="S274" s="9">
        <v>1905</v>
      </c>
      <c r="T274" s="9">
        <v>979</v>
      </c>
      <c r="U274" s="9">
        <v>259</v>
      </c>
      <c r="V274" s="9">
        <v>25</v>
      </c>
      <c r="W274" s="9">
        <v>0</v>
      </c>
      <c r="X274" s="9">
        <v>12997</v>
      </c>
      <c r="Y274" s="9">
        <v>374</v>
      </c>
      <c r="Z274" s="9">
        <v>2</v>
      </c>
      <c r="AA274" s="9">
        <v>5342</v>
      </c>
      <c r="AB274" s="9">
        <v>2756</v>
      </c>
      <c r="AC274" s="9">
        <v>2568</v>
      </c>
      <c r="AD274" s="9">
        <v>2696</v>
      </c>
      <c r="AE274" s="9">
        <v>11</v>
      </c>
      <c r="AF274" s="9">
        <v>7543</v>
      </c>
      <c r="AG274" s="9">
        <v>4665</v>
      </c>
      <c r="AH274" s="9">
        <v>1165</v>
      </c>
      <c r="AI274" s="9">
        <v>0</v>
      </c>
      <c r="AJ274" s="9">
        <v>12527</v>
      </c>
      <c r="AK274" s="9">
        <v>48</v>
      </c>
      <c r="AL274" s="9">
        <v>690</v>
      </c>
      <c r="AM274" s="9">
        <v>108</v>
      </c>
      <c r="AN274" s="9">
        <v>13192</v>
      </c>
      <c r="AO274" s="9">
        <v>37</v>
      </c>
      <c r="AP274" s="9">
        <v>7</v>
      </c>
      <c r="AQ274" s="9">
        <v>137</v>
      </c>
      <c r="AR274" s="9">
        <v>12170</v>
      </c>
      <c r="AS274" s="9">
        <v>1203</v>
      </c>
      <c r="AT274" s="10">
        <v>0</v>
      </c>
    </row>
    <row r="275" spans="1:46" ht="42.75" x14ac:dyDescent="0.25">
      <c r="A275" s="26" t="str">
        <f t="shared" si="8"/>
        <v>2010Licensed practical nursesOntarioCommunity health</v>
      </c>
      <c r="B275" s="24">
        <v>2010</v>
      </c>
      <c r="C275" s="9" t="s">
        <v>3</v>
      </c>
      <c r="D275" s="9" t="s">
        <v>172</v>
      </c>
      <c r="E275" s="9" t="str">
        <f t="shared" si="9"/>
        <v>Ontario</v>
      </c>
      <c r="F275" s="9" t="s">
        <v>182</v>
      </c>
      <c r="G275" s="9" t="s">
        <v>11</v>
      </c>
      <c r="H275" s="9">
        <v>4471</v>
      </c>
      <c r="I275" s="9">
        <v>4290</v>
      </c>
      <c r="J275" s="9">
        <v>181</v>
      </c>
      <c r="K275" s="9">
        <v>0</v>
      </c>
      <c r="L275" s="9">
        <v>143</v>
      </c>
      <c r="M275" s="9">
        <v>479</v>
      </c>
      <c r="N275" s="9">
        <v>396</v>
      </c>
      <c r="O275" s="9">
        <v>554</v>
      </c>
      <c r="P275" s="9">
        <v>553</v>
      </c>
      <c r="Q275" s="9">
        <v>639</v>
      </c>
      <c r="R275" s="9">
        <v>600</v>
      </c>
      <c r="S275" s="9">
        <v>583</v>
      </c>
      <c r="T275" s="9">
        <v>343</v>
      </c>
      <c r="U275" s="9">
        <v>151</v>
      </c>
      <c r="V275" s="9">
        <v>30</v>
      </c>
      <c r="W275" s="9">
        <v>0</v>
      </c>
      <c r="X275" s="9">
        <v>4306</v>
      </c>
      <c r="Y275" s="9">
        <v>164</v>
      </c>
      <c r="Z275" s="9">
        <v>1</v>
      </c>
      <c r="AA275" s="9">
        <v>1593</v>
      </c>
      <c r="AB275" s="9">
        <v>1149</v>
      </c>
      <c r="AC275" s="9">
        <v>745</v>
      </c>
      <c r="AD275" s="9">
        <v>982</v>
      </c>
      <c r="AE275" s="9">
        <v>2</v>
      </c>
      <c r="AF275" s="9">
        <v>2600</v>
      </c>
      <c r="AG275" s="9">
        <v>1381</v>
      </c>
      <c r="AH275" s="9">
        <v>490</v>
      </c>
      <c r="AI275" s="9">
        <v>0</v>
      </c>
      <c r="AJ275" s="9">
        <v>3599</v>
      </c>
      <c r="AK275" s="9">
        <v>253</v>
      </c>
      <c r="AL275" s="9">
        <v>553</v>
      </c>
      <c r="AM275" s="9">
        <v>66</v>
      </c>
      <c r="AN275" s="9">
        <v>4168</v>
      </c>
      <c r="AO275" s="9">
        <v>194</v>
      </c>
      <c r="AP275" s="9">
        <v>36</v>
      </c>
      <c r="AQ275" s="9">
        <v>73</v>
      </c>
      <c r="AR275" s="9">
        <v>4096</v>
      </c>
      <c r="AS275" s="9">
        <v>375</v>
      </c>
      <c r="AT275" s="10">
        <v>0</v>
      </c>
    </row>
    <row r="276" spans="1:46" ht="57" x14ac:dyDescent="0.25">
      <c r="A276" s="26" t="str">
        <f t="shared" si="8"/>
        <v>2010Licensed practical nursesOntarioNursing home/long-term care</v>
      </c>
      <c r="B276" s="24">
        <v>2010</v>
      </c>
      <c r="C276" s="9" t="s">
        <v>3</v>
      </c>
      <c r="D276" s="9" t="s">
        <v>172</v>
      </c>
      <c r="E276" s="9" t="str">
        <f t="shared" si="9"/>
        <v>Ontario</v>
      </c>
      <c r="F276" s="9" t="s">
        <v>181</v>
      </c>
      <c r="G276" s="9" t="s">
        <v>12</v>
      </c>
      <c r="H276" s="9">
        <v>11164</v>
      </c>
      <c r="I276" s="9">
        <v>10565</v>
      </c>
      <c r="J276" s="9">
        <v>599</v>
      </c>
      <c r="K276" s="9">
        <v>0</v>
      </c>
      <c r="L276" s="9">
        <v>657</v>
      </c>
      <c r="M276" s="9">
        <v>1333</v>
      </c>
      <c r="N276" s="9">
        <v>1130</v>
      </c>
      <c r="O276" s="9">
        <v>1337</v>
      </c>
      <c r="P276" s="9">
        <v>1399</v>
      </c>
      <c r="Q276" s="9">
        <v>1463</v>
      </c>
      <c r="R276" s="9">
        <v>1431</v>
      </c>
      <c r="S276" s="9">
        <v>1256</v>
      </c>
      <c r="T276" s="9">
        <v>855</v>
      </c>
      <c r="U276" s="9">
        <v>254</v>
      </c>
      <c r="V276" s="9">
        <v>49</v>
      </c>
      <c r="W276" s="9">
        <v>0</v>
      </c>
      <c r="X276" s="9">
        <v>10362</v>
      </c>
      <c r="Y276" s="9">
        <v>797</v>
      </c>
      <c r="Z276" s="9">
        <v>5</v>
      </c>
      <c r="AA276" s="9">
        <v>5179</v>
      </c>
      <c r="AB276" s="9">
        <v>2708</v>
      </c>
      <c r="AC276" s="9">
        <v>1534</v>
      </c>
      <c r="AD276" s="9">
        <v>1725</v>
      </c>
      <c r="AE276" s="9">
        <v>18</v>
      </c>
      <c r="AF276" s="9">
        <v>6724</v>
      </c>
      <c r="AG276" s="9">
        <v>3619</v>
      </c>
      <c r="AH276" s="9">
        <v>821</v>
      </c>
      <c r="AI276" s="9">
        <v>0</v>
      </c>
      <c r="AJ276" s="9">
        <v>9551</v>
      </c>
      <c r="AK276" s="9">
        <v>355</v>
      </c>
      <c r="AL276" s="9">
        <v>1089</v>
      </c>
      <c r="AM276" s="9">
        <v>169</v>
      </c>
      <c r="AN276" s="9">
        <v>10821</v>
      </c>
      <c r="AO276" s="9">
        <v>169</v>
      </c>
      <c r="AP276" s="9">
        <v>21</v>
      </c>
      <c r="AQ276" s="9">
        <v>153</v>
      </c>
      <c r="AR276" s="9">
        <v>9715</v>
      </c>
      <c r="AS276" s="9">
        <v>1449</v>
      </c>
      <c r="AT276" s="10">
        <v>0</v>
      </c>
    </row>
    <row r="277" spans="1:46" ht="42.75" x14ac:dyDescent="0.25">
      <c r="A277" s="26" t="str">
        <f t="shared" si="8"/>
        <v>2010Licensed practical nursesOntarioOther places of work</v>
      </c>
      <c r="B277" s="24">
        <v>2010</v>
      </c>
      <c r="C277" s="9" t="s">
        <v>3</v>
      </c>
      <c r="D277" s="9" t="s">
        <v>172</v>
      </c>
      <c r="E277" s="9" t="str">
        <f t="shared" si="9"/>
        <v>Ontario</v>
      </c>
      <c r="F277" s="9" t="s">
        <v>183</v>
      </c>
      <c r="G277" s="9" t="s">
        <v>13</v>
      </c>
      <c r="H277" s="9">
        <v>802</v>
      </c>
      <c r="I277" s="9">
        <v>770</v>
      </c>
      <c r="J277" s="9">
        <v>32</v>
      </c>
      <c r="K277" s="9">
        <v>0</v>
      </c>
      <c r="L277" s="9">
        <v>20</v>
      </c>
      <c r="M277" s="9">
        <v>60</v>
      </c>
      <c r="N277" s="9">
        <v>51</v>
      </c>
      <c r="O277" s="9">
        <v>86</v>
      </c>
      <c r="P277" s="9">
        <v>77</v>
      </c>
      <c r="Q277" s="9">
        <v>105</v>
      </c>
      <c r="R277" s="9">
        <v>120</v>
      </c>
      <c r="S277" s="9">
        <v>131</v>
      </c>
      <c r="T277" s="9">
        <v>112</v>
      </c>
      <c r="U277" s="9">
        <v>26</v>
      </c>
      <c r="V277" s="9">
        <v>14</v>
      </c>
      <c r="W277" s="9">
        <v>0</v>
      </c>
      <c r="X277" s="9">
        <v>776</v>
      </c>
      <c r="Y277" s="9">
        <v>25</v>
      </c>
      <c r="Z277" s="9">
        <v>1</v>
      </c>
      <c r="AA277" s="9">
        <v>205</v>
      </c>
      <c r="AB277" s="9">
        <v>209</v>
      </c>
      <c r="AC277" s="9">
        <v>163</v>
      </c>
      <c r="AD277" s="9">
        <v>224</v>
      </c>
      <c r="AE277" s="9">
        <v>1</v>
      </c>
      <c r="AF277" s="9">
        <v>455</v>
      </c>
      <c r="AG277" s="9">
        <v>237</v>
      </c>
      <c r="AH277" s="9">
        <v>110</v>
      </c>
      <c r="AI277" s="9">
        <v>0</v>
      </c>
      <c r="AJ277" s="9">
        <v>361</v>
      </c>
      <c r="AK277" s="9">
        <v>27</v>
      </c>
      <c r="AL277" s="9">
        <v>404</v>
      </c>
      <c r="AM277" s="9">
        <v>10</v>
      </c>
      <c r="AN277" s="9">
        <v>681</v>
      </c>
      <c r="AO277" s="9">
        <v>39</v>
      </c>
      <c r="AP277" s="9">
        <v>65</v>
      </c>
      <c r="AQ277" s="9">
        <v>17</v>
      </c>
      <c r="AR277" s="9">
        <v>724</v>
      </c>
      <c r="AS277" s="9">
        <v>78</v>
      </c>
      <c r="AT277" s="10">
        <v>0</v>
      </c>
    </row>
    <row r="278" spans="1:46" ht="42.75" x14ac:dyDescent="0.25">
      <c r="A278" s="26" t="str">
        <f t="shared" si="8"/>
        <v>2010Licensed practical nursesOntarioUnknown places of work</v>
      </c>
      <c r="B278" s="24">
        <v>2010</v>
      </c>
      <c r="C278" s="9" t="s">
        <v>3</v>
      </c>
      <c r="D278" s="9" t="s">
        <v>172</v>
      </c>
      <c r="E278" s="9" t="str">
        <f t="shared" si="9"/>
        <v>Ontario</v>
      </c>
      <c r="F278" s="9" t="s">
        <v>184</v>
      </c>
      <c r="G278" s="9" t="s">
        <v>49</v>
      </c>
      <c r="H278" s="9">
        <v>613</v>
      </c>
      <c r="I278" s="9">
        <v>577</v>
      </c>
      <c r="J278" s="9">
        <v>36</v>
      </c>
      <c r="K278" s="9">
        <v>0</v>
      </c>
      <c r="L278" s="9">
        <v>9</v>
      </c>
      <c r="M278" s="9">
        <v>35</v>
      </c>
      <c r="N278" s="9">
        <v>37</v>
      </c>
      <c r="O278" s="9">
        <v>43</v>
      </c>
      <c r="P278" s="9">
        <v>66</v>
      </c>
      <c r="Q278" s="9">
        <v>88</v>
      </c>
      <c r="R278" s="9">
        <v>81</v>
      </c>
      <c r="S278" s="9">
        <v>117</v>
      </c>
      <c r="T278" s="9">
        <v>99</v>
      </c>
      <c r="U278" s="9">
        <v>30</v>
      </c>
      <c r="V278" s="9">
        <v>8</v>
      </c>
      <c r="W278" s="9">
        <v>0</v>
      </c>
      <c r="X278" s="9">
        <v>572</v>
      </c>
      <c r="Y278" s="9">
        <v>41</v>
      </c>
      <c r="Z278" s="9">
        <v>0</v>
      </c>
      <c r="AA278" s="9">
        <v>175</v>
      </c>
      <c r="AB278" s="9">
        <v>138</v>
      </c>
      <c r="AC278" s="9">
        <v>119</v>
      </c>
      <c r="AD278" s="9">
        <v>181</v>
      </c>
      <c r="AE278" s="9">
        <v>0</v>
      </c>
      <c r="AF278" s="9">
        <v>314</v>
      </c>
      <c r="AG278" s="9">
        <v>230</v>
      </c>
      <c r="AH278" s="9">
        <v>69</v>
      </c>
      <c r="AI278" s="9">
        <v>0</v>
      </c>
      <c r="AJ278" s="9">
        <v>420</v>
      </c>
      <c r="AK278" s="9">
        <v>21</v>
      </c>
      <c r="AL278" s="9">
        <v>80</v>
      </c>
      <c r="AM278" s="9">
        <v>92</v>
      </c>
      <c r="AN278" s="9">
        <v>497</v>
      </c>
      <c r="AO278" s="9">
        <v>6</v>
      </c>
      <c r="AP278" s="9">
        <v>5</v>
      </c>
      <c r="AQ278" s="9">
        <v>105</v>
      </c>
      <c r="AR278" s="9">
        <v>532</v>
      </c>
      <c r="AS278" s="9">
        <v>81</v>
      </c>
      <c r="AT278" s="10">
        <v>0</v>
      </c>
    </row>
    <row r="279" spans="1:46" ht="42.75" x14ac:dyDescent="0.25">
      <c r="A279" s="26" t="str">
        <f t="shared" si="8"/>
        <v>2010Licensed practical nursesManitobaAll places of work</v>
      </c>
      <c r="B279" s="24">
        <v>2010</v>
      </c>
      <c r="C279" s="9" t="s">
        <v>3</v>
      </c>
      <c r="D279" s="9" t="s">
        <v>173</v>
      </c>
      <c r="E279" s="9" t="str">
        <f t="shared" si="9"/>
        <v>Manitoba</v>
      </c>
      <c r="F279" s="9" t="s">
        <v>179</v>
      </c>
      <c r="G279" s="9" t="s">
        <v>9</v>
      </c>
      <c r="H279" s="9">
        <v>2732</v>
      </c>
      <c r="I279" s="9">
        <v>2569</v>
      </c>
      <c r="J279" s="9">
        <v>163</v>
      </c>
      <c r="K279" s="9">
        <v>0</v>
      </c>
      <c r="L279" s="9">
        <v>59</v>
      </c>
      <c r="M279" s="9">
        <v>181</v>
      </c>
      <c r="N279" s="9">
        <v>284</v>
      </c>
      <c r="O279" s="9">
        <v>333</v>
      </c>
      <c r="P279" s="9">
        <v>325</v>
      </c>
      <c r="Q279" s="9">
        <v>372</v>
      </c>
      <c r="R279" s="9">
        <v>436</v>
      </c>
      <c r="S279" s="9">
        <v>381</v>
      </c>
      <c r="T279" s="9">
        <v>274</v>
      </c>
      <c r="U279" s="9">
        <v>78</v>
      </c>
      <c r="V279" s="9">
        <v>9</v>
      </c>
      <c r="W279" s="9">
        <v>0</v>
      </c>
      <c r="X279" s="9">
        <v>2630</v>
      </c>
      <c r="Y279" s="9">
        <v>102</v>
      </c>
      <c r="Z279" s="9">
        <v>0</v>
      </c>
      <c r="AA279" s="9">
        <v>1252</v>
      </c>
      <c r="AB279" s="9">
        <v>358</v>
      </c>
      <c r="AC279" s="9">
        <v>447</v>
      </c>
      <c r="AD279" s="9">
        <v>675</v>
      </c>
      <c r="AE279" s="9">
        <v>0</v>
      </c>
      <c r="AF279" s="9">
        <v>953</v>
      </c>
      <c r="AG279" s="9">
        <v>1498</v>
      </c>
      <c r="AH279" s="9">
        <v>281</v>
      </c>
      <c r="AI279" s="9">
        <v>0</v>
      </c>
      <c r="AJ279" s="9">
        <v>2553</v>
      </c>
      <c r="AK279" s="9">
        <v>43</v>
      </c>
      <c r="AL279" s="9">
        <v>136</v>
      </c>
      <c r="AM279" s="9">
        <v>0</v>
      </c>
      <c r="AN279" s="9">
        <v>2691</v>
      </c>
      <c r="AO279" s="9">
        <v>21</v>
      </c>
      <c r="AP279" s="9">
        <v>18</v>
      </c>
      <c r="AQ279" s="9">
        <v>2</v>
      </c>
      <c r="AR279" s="9">
        <v>1501</v>
      </c>
      <c r="AS279" s="9">
        <v>1230</v>
      </c>
      <c r="AT279" s="10">
        <v>1</v>
      </c>
    </row>
    <row r="280" spans="1:46" ht="42.75" x14ac:dyDescent="0.25">
      <c r="A280" s="26" t="str">
        <f t="shared" si="8"/>
        <v>2010Licensed practical nursesManitobaHospital</v>
      </c>
      <c r="B280" s="24">
        <v>2010</v>
      </c>
      <c r="C280" s="9" t="s">
        <v>3</v>
      </c>
      <c r="D280" s="9" t="s">
        <v>173</v>
      </c>
      <c r="E280" s="9" t="str">
        <f t="shared" si="9"/>
        <v>Manitoba</v>
      </c>
      <c r="F280" s="9" t="s">
        <v>180</v>
      </c>
      <c r="G280" s="9" t="s">
        <v>10</v>
      </c>
      <c r="H280" s="9">
        <v>1100</v>
      </c>
      <c r="I280" s="9">
        <v>1035</v>
      </c>
      <c r="J280" s="9">
        <v>65</v>
      </c>
      <c r="K280" s="9">
        <v>0</v>
      </c>
      <c r="L280" s="9">
        <v>35</v>
      </c>
      <c r="M280" s="9">
        <v>101</v>
      </c>
      <c r="N280" s="9">
        <v>142</v>
      </c>
      <c r="O280" s="9">
        <v>132</v>
      </c>
      <c r="P280" s="9">
        <v>124</v>
      </c>
      <c r="Q280" s="9">
        <v>145</v>
      </c>
      <c r="R280" s="9">
        <v>179</v>
      </c>
      <c r="S280" s="9">
        <v>129</v>
      </c>
      <c r="T280" s="9">
        <v>85</v>
      </c>
      <c r="U280" s="9">
        <v>26</v>
      </c>
      <c r="V280" s="9">
        <v>2</v>
      </c>
      <c r="W280" s="9">
        <v>0</v>
      </c>
      <c r="X280" s="9">
        <v>1085</v>
      </c>
      <c r="Y280" s="9">
        <v>15</v>
      </c>
      <c r="Z280" s="9">
        <v>0</v>
      </c>
      <c r="AA280" s="9">
        <v>577</v>
      </c>
      <c r="AB280" s="9">
        <v>113</v>
      </c>
      <c r="AC280" s="9">
        <v>150</v>
      </c>
      <c r="AD280" s="9">
        <v>260</v>
      </c>
      <c r="AE280" s="9">
        <v>0</v>
      </c>
      <c r="AF280" s="9">
        <v>369</v>
      </c>
      <c r="AG280" s="9">
        <v>609</v>
      </c>
      <c r="AH280" s="9">
        <v>122</v>
      </c>
      <c r="AI280" s="9">
        <v>0</v>
      </c>
      <c r="AJ280" s="9">
        <v>1058</v>
      </c>
      <c r="AK280" s="9">
        <v>10</v>
      </c>
      <c r="AL280" s="9">
        <v>32</v>
      </c>
      <c r="AM280" s="9">
        <v>0</v>
      </c>
      <c r="AN280" s="9">
        <v>1096</v>
      </c>
      <c r="AO280" s="9">
        <v>3</v>
      </c>
      <c r="AP280" s="9">
        <v>1</v>
      </c>
      <c r="AQ280" s="9">
        <v>0</v>
      </c>
      <c r="AR280" s="9">
        <v>424</v>
      </c>
      <c r="AS280" s="9">
        <v>676</v>
      </c>
      <c r="AT280" s="10">
        <v>0</v>
      </c>
    </row>
    <row r="281" spans="1:46" ht="42.75" x14ac:dyDescent="0.25">
      <c r="A281" s="26" t="str">
        <f t="shared" si="8"/>
        <v>2010Licensed practical nursesManitobaCommunity health</v>
      </c>
      <c r="B281" s="24">
        <v>2010</v>
      </c>
      <c r="C281" s="9" t="s">
        <v>3</v>
      </c>
      <c r="D281" s="9" t="s">
        <v>173</v>
      </c>
      <c r="E281" s="9" t="str">
        <f t="shared" si="9"/>
        <v>Manitoba</v>
      </c>
      <c r="F281" s="9" t="s">
        <v>182</v>
      </c>
      <c r="G281" s="9" t="s">
        <v>11</v>
      </c>
      <c r="H281" s="9">
        <v>340</v>
      </c>
      <c r="I281" s="9">
        <v>315</v>
      </c>
      <c r="J281" s="9">
        <v>25</v>
      </c>
      <c r="K281" s="9">
        <v>0</v>
      </c>
      <c r="L281" s="9">
        <v>9</v>
      </c>
      <c r="M281" s="9">
        <v>11</v>
      </c>
      <c r="N281" s="9">
        <v>26</v>
      </c>
      <c r="O281" s="9">
        <v>49</v>
      </c>
      <c r="P281" s="9">
        <v>38</v>
      </c>
      <c r="Q281" s="9">
        <v>50</v>
      </c>
      <c r="R281" s="9">
        <v>50</v>
      </c>
      <c r="S281" s="9">
        <v>60</v>
      </c>
      <c r="T281" s="9">
        <v>36</v>
      </c>
      <c r="U281" s="9">
        <v>10</v>
      </c>
      <c r="V281" s="9">
        <v>1</v>
      </c>
      <c r="W281" s="9">
        <v>0</v>
      </c>
      <c r="X281" s="9">
        <v>331</v>
      </c>
      <c r="Y281" s="9">
        <v>9</v>
      </c>
      <c r="Z281" s="9">
        <v>0</v>
      </c>
      <c r="AA281" s="9">
        <v>154</v>
      </c>
      <c r="AB281" s="9">
        <v>42</v>
      </c>
      <c r="AC281" s="9">
        <v>57</v>
      </c>
      <c r="AD281" s="9">
        <v>87</v>
      </c>
      <c r="AE281" s="9">
        <v>0</v>
      </c>
      <c r="AF281" s="9">
        <v>130</v>
      </c>
      <c r="AG281" s="9">
        <v>182</v>
      </c>
      <c r="AH281" s="9">
        <v>28</v>
      </c>
      <c r="AI281" s="9">
        <v>0</v>
      </c>
      <c r="AJ281" s="9">
        <v>294</v>
      </c>
      <c r="AK281" s="9">
        <v>14</v>
      </c>
      <c r="AL281" s="9">
        <v>32</v>
      </c>
      <c r="AM281" s="9">
        <v>0</v>
      </c>
      <c r="AN281" s="9">
        <v>336</v>
      </c>
      <c r="AO281" s="9">
        <v>3</v>
      </c>
      <c r="AP281" s="9">
        <v>1</v>
      </c>
      <c r="AQ281" s="9">
        <v>0</v>
      </c>
      <c r="AR281" s="9">
        <v>194</v>
      </c>
      <c r="AS281" s="9">
        <v>146</v>
      </c>
      <c r="AT281" s="10">
        <v>0</v>
      </c>
    </row>
    <row r="282" spans="1:46" ht="57" x14ac:dyDescent="0.25">
      <c r="A282" s="26" t="str">
        <f t="shared" si="8"/>
        <v>2010Licensed practical nursesManitobaNursing home/long-term care</v>
      </c>
      <c r="B282" s="24">
        <v>2010</v>
      </c>
      <c r="C282" s="9" t="s">
        <v>3</v>
      </c>
      <c r="D282" s="9" t="s">
        <v>173</v>
      </c>
      <c r="E282" s="9" t="str">
        <f t="shared" si="9"/>
        <v>Manitoba</v>
      </c>
      <c r="F282" s="9" t="s">
        <v>181</v>
      </c>
      <c r="G282" s="9" t="s">
        <v>12</v>
      </c>
      <c r="H282" s="9">
        <v>1165</v>
      </c>
      <c r="I282" s="9">
        <v>1103</v>
      </c>
      <c r="J282" s="9">
        <v>62</v>
      </c>
      <c r="K282" s="9">
        <v>0</v>
      </c>
      <c r="L282" s="9">
        <v>15</v>
      </c>
      <c r="M282" s="9">
        <v>63</v>
      </c>
      <c r="N282" s="9">
        <v>103</v>
      </c>
      <c r="O282" s="9">
        <v>134</v>
      </c>
      <c r="P282" s="9">
        <v>150</v>
      </c>
      <c r="Q282" s="9">
        <v>162</v>
      </c>
      <c r="R282" s="9">
        <v>189</v>
      </c>
      <c r="S282" s="9">
        <v>167</v>
      </c>
      <c r="T282" s="9">
        <v>141</v>
      </c>
      <c r="U282" s="9">
        <v>36</v>
      </c>
      <c r="V282" s="9">
        <v>5</v>
      </c>
      <c r="W282" s="9">
        <v>0</v>
      </c>
      <c r="X282" s="9">
        <v>1091</v>
      </c>
      <c r="Y282" s="9">
        <v>74</v>
      </c>
      <c r="Z282" s="9">
        <v>0</v>
      </c>
      <c r="AA282" s="9">
        <v>472</v>
      </c>
      <c r="AB282" s="9">
        <v>188</v>
      </c>
      <c r="AC282" s="9">
        <v>215</v>
      </c>
      <c r="AD282" s="9">
        <v>290</v>
      </c>
      <c r="AE282" s="9">
        <v>0</v>
      </c>
      <c r="AF282" s="9">
        <v>390</v>
      </c>
      <c r="AG282" s="9">
        <v>663</v>
      </c>
      <c r="AH282" s="9">
        <v>112</v>
      </c>
      <c r="AI282" s="9">
        <v>0</v>
      </c>
      <c r="AJ282" s="9">
        <v>1141</v>
      </c>
      <c r="AK282" s="9">
        <v>7</v>
      </c>
      <c r="AL282" s="9">
        <v>17</v>
      </c>
      <c r="AM282" s="9">
        <v>0</v>
      </c>
      <c r="AN282" s="9">
        <v>1153</v>
      </c>
      <c r="AO282" s="9">
        <v>6</v>
      </c>
      <c r="AP282" s="9">
        <v>4</v>
      </c>
      <c r="AQ282" s="9">
        <v>2</v>
      </c>
      <c r="AR282" s="9">
        <v>791</v>
      </c>
      <c r="AS282" s="9">
        <v>374</v>
      </c>
      <c r="AT282" s="10">
        <v>0</v>
      </c>
    </row>
    <row r="283" spans="1:46" ht="42.75" x14ac:dyDescent="0.25">
      <c r="A283" s="26" t="str">
        <f t="shared" si="8"/>
        <v>2010Licensed practical nursesManitobaOther places of work</v>
      </c>
      <c r="B283" s="24">
        <v>2010</v>
      </c>
      <c r="C283" s="9" t="s">
        <v>3</v>
      </c>
      <c r="D283" s="9" t="s">
        <v>173</v>
      </c>
      <c r="E283" s="9" t="str">
        <f t="shared" si="9"/>
        <v>Manitoba</v>
      </c>
      <c r="F283" s="9" t="s">
        <v>183</v>
      </c>
      <c r="G283" s="9" t="s">
        <v>13</v>
      </c>
      <c r="H283" s="9">
        <v>104</v>
      </c>
      <c r="I283" s="9">
        <v>99</v>
      </c>
      <c r="J283" s="9">
        <v>5</v>
      </c>
      <c r="K283" s="9">
        <v>0</v>
      </c>
      <c r="L283" s="9">
        <v>0</v>
      </c>
      <c r="M283" s="9">
        <v>5</v>
      </c>
      <c r="N283" s="9">
        <v>9</v>
      </c>
      <c r="O283" s="9">
        <v>12</v>
      </c>
      <c r="P283" s="9">
        <v>11</v>
      </c>
      <c r="Q283" s="9">
        <v>13</v>
      </c>
      <c r="R283" s="9">
        <v>14</v>
      </c>
      <c r="S283" s="9">
        <v>21</v>
      </c>
      <c r="T283" s="9">
        <v>12</v>
      </c>
      <c r="U283" s="9">
        <v>6</v>
      </c>
      <c r="V283" s="9">
        <v>1</v>
      </c>
      <c r="W283" s="9">
        <v>0</v>
      </c>
      <c r="X283" s="9">
        <v>102</v>
      </c>
      <c r="Y283" s="9">
        <v>2</v>
      </c>
      <c r="Z283" s="9">
        <v>0</v>
      </c>
      <c r="AA283" s="9">
        <v>35</v>
      </c>
      <c r="AB283" s="9">
        <v>14</v>
      </c>
      <c r="AC283" s="9">
        <v>18</v>
      </c>
      <c r="AD283" s="9">
        <v>37</v>
      </c>
      <c r="AE283" s="9">
        <v>0</v>
      </c>
      <c r="AF283" s="9">
        <v>52</v>
      </c>
      <c r="AG283" s="9">
        <v>34</v>
      </c>
      <c r="AH283" s="9">
        <v>18</v>
      </c>
      <c r="AI283" s="9">
        <v>0</v>
      </c>
      <c r="AJ283" s="9">
        <v>43</v>
      </c>
      <c r="AK283" s="9">
        <v>11</v>
      </c>
      <c r="AL283" s="9">
        <v>50</v>
      </c>
      <c r="AM283" s="9">
        <v>0</v>
      </c>
      <c r="AN283" s="9">
        <v>85</v>
      </c>
      <c r="AO283" s="9">
        <v>9</v>
      </c>
      <c r="AP283" s="9">
        <v>10</v>
      </c>
      <c r="AQ283" s="9">
        <v>0</v>
      </c>
      <c r="AR283" s="9">
        <v>78</v>
      </c>
      <c r="AS283" s="9">
        <v>25</v>
      </c>
      <c r="AT283" s="10">
        <v>1</v>
      </c>
    </row>
    <row r="284" spans="1:46" ht="42.75" x14ac:dyDescent="0.25">
      <c r="A284" s="26" t="str">
        <f t="shared" si="8"/>
        <v>2010Licensed practical nursesManitobaUnknown places of work</v>
      </c>
      <c r="B284" s="24">
        <v>2010</v>
      </c>
      <c r="C284" s="9" t="s">
        <v>3</v>
      </c>
      <c r="D284" s="9" t="s">
        <v>173</v>
      </c>
      <c r="E284" s="9" t="str">
        <f t="shared" si="9"/>
        <v>Manitoba</v>
      </c>
      <c r="F284" s="9" t="s">
        <v>184</v>
      </c>
      <c r="G284" s="9" t="s">
        <v>49</v>
      </c>
      <c r="H284" s="9">
        <v>23</v>
      </c>
      <c r="I284" s="9">
        <v>17</v>
      </c>
      <c r="J284" s="9">
        <v>6</v>
      </c>
      <c r="K284" s="9">
        <v>0</v>
      </c>
      <c r="L284" s="9">
        <v>0</v>
      </c>
      <c r="M284" s="9">
        <v>1</v>
      </c>
      <c r="N284" s="9">
        <v>4</v>
      </c>
      <c r="O284" s="9">
        <v>6</v>
      </c>
      <c r="P284" s="9">
        <v>2</v>
      </c>
      <c r="Q284" s="9">
        <v>2</v>
      </c>
      <c r="R284" s="9">
        <v>4</v>
      </c>
      <c r="S284" s="9">
        <v>4</v>
      </c>
      <c r="T284" s="9">
        <v>0</v>
      </c>
      <c r="U284" s="9">
        <v>0</v>
      </c>
      <c r="V284" s="9">
        <v>0</v>
      </c>
      <c r="W284" s="9">
        <v>0</v>
      </c>
      <c r="X284" s="9">
        <v>21</v>
      </c>
      <c r="Y284" s="9">
        <v>2</v>
      </c>
      <c r="Z284" s="9">
        <v>0</v>
      </c>
      <c r="AA284" s="9">
        <v>14</v>
      </c>
      <c r="AB284" s="9">
        <v>1</v>
      </c>
      <c r="AC284" s="9">
        <v>7</v>
      </c>
      <c r="AD284" s="9">
        <v>1</v>
      </c>
      <c r="AE284" s="9">
        <v>0</v>
      </c>
      <c r="AF284" s="9">
        <v>12</v>
      </c>
      <c r="AG284" s="9">
        <v>10</v>
      </c>
      <c r="AH284" s="9">
        <v>1</v>
      </c>
      <c r="AI284" s="9">
        <v>0</v>
      </c>
      <c r="AJ284" s="9">
        <v>17</v>
      </c>
      <c r="AK284" s="9">
        <v>1</v>
      </c>
      <c r="AL284" s="9">
        <v>5</v>
      </c>
      <c r="AM284" s="9">
        <v>0</v>
      </c>
      <c r="AN284" s="9">
        <v>21</v>
      </c>
      <c r="AO284" s="9">
        <v>0</v>
      </c>
      <c r="AP284" s="9">
        <v>2</v>
      </c>
      <c r="AQ284" s="9">
        <v>0</v>
      </c>
      <c r="AR284" s="9">
        <v>14</v>
      </c>
      <c r="AS284" s="9">
        <v>9</v>
      </c>
      <c r="AT284" s="10">
        <v>0</v>
      </c>
    </row>
    <row r="285" spans="1:46" ht="42.75" x14ac:dyDescent="0.25">
      <c r="A285" s="26" t="str">
        <f t="shared" si="8"/>
        <v>2010Licensed practical nursesSaskatchewanAll places of work</v>
      </c>
      <c r="B285" s="24">
        <v>2010</v>
      </c>
      <c r="C285" s="9" t="s">
        <v>3</v>
      </c>
      <c r="D285" s="9" t="s">
        <v>174</v>
      </c>
      <c r="E285" s="9" t="str">
        <f t="shared" si="9"/>
        <v>Saskatchewan</v>
      </c>
      <c r="F285" s="9" t="s">
        <v>179</v>
      </c>
      <c r="G285" s="9" t="s">
        <v>9</v>
      </c>
      <c r="H285" s="9">
        <v>2723</v>
      </c>
      <c r="I285" s="9">
        <v>2624</v>
      </c>
      <c r="J285" s="9">
        <v>99</v>
      </c>
      <c r="K285" s="9">
        <v>0</v>
      </c>
      <c r="L285" s="9">
        <v>149</v>
      </c>
      <c r="M285" s="9">
        <v>377</v>
      </c>
      <c r="N285" s="9">
        <v>354</v>
      </c>
      <c r="O285" s="9">
        <v>279</v>
      </c>
      <c r="P285" s="9">
        <v>248</v>
      </c>
      <c r="Q285" s="9">
        <v>332</v>
      </c>
      <c r="R285" s="9">
        <v>393</v>
      </c>
      <c r="S285" s="9">
        <v>351</v>
      </c>
      <c r="T285" s="9">
        <v>190</v>
      </c>
      <c r="U285" s="9">
        <v>45</v>
      </c>
      <c r="V285" s="9">
        <v>5</v>
      </c>
      <c r="W285" s="9">
        <v>0</v>
      </c>
      <c r="X285" s="9">
        <v>2689</v>
      </c>
      <c r="Y285" s="9">
        <v>34</v>
      </c>
      <c r="Z285" s="9">
        <v>0</v>
      </c>
      <c r="AA285" s="9">
        <v>1415</v>
      </c>
      <c r="AB285" s="9">
        <v>272</v>
      </c>
      <c r="AC285" s="9">
        <v>363</v>
      </c>
      <c r="AD285" s="9">
        <v>673</v>
      </c>
      <c r="AE285" s="9">
        <v>0</v>
      </c>
      <c r="AF285" s="9">
        <v>1476</v>
      </c>
      <c r="AG285" s="9">
        <v>730</v>
      </c>
      <c r="AH285" s="9">
        <v>510</v>
      </c>
      <c r="AI285" s="9">
        <v>7</v>
      </c>
      <c r="AJ285" s="9">
        <v>2374</v>
      </c>
      <c r="AK285" s="9">
        <v>21</v>
      </c>
      <c r="AL285" s="9">
        <v>323</v>
      </c>
      <c r="AM285" s="9">
        <v>5</v>
      </c>
      <c r="AN285" s="9">
        <v>2690</v>
      </c>
      <c r="AO285" s="9">
        <v>18</v>
      </c>
      <c r="AP285" s="9">
        <v>10</v>
      </c>
      <c r="AQ285" s="9">
        <v>5</v>
      </c>
      <c r="AR285" s="9">
        <v>1852</v>
      </c>
      <c r="AS285" s="9">
        <v>871</v>
      </c>
      <c r="AT285" s="10">
        <v>0</v>
      </c>
    </row>
    <row r="286" spans="1:46" ht="42.75" x14ac:dyDescent="0.25">
      <c r="A286" s="26" t="str">
        <f t="shared" si="8"/>
        <v>2010Licensed practical nursesSaskatchewanHospital</v>
      </c>
      <c r="B286" s="24">
        <v>2010</v>
      </c>
      <c r="C286" s="9" t="s">
        <v>3</v>
      </c>
      <c r="D286" s="9" t="s">
        <v>174</v>
      </c>
      <c r="E286" s="9" t="str">
        <f t="shared" si="9"/>
        <v>Saskatchewan</v>
      </c>
      <c r="F286" s="9" t="s">
        <v>180</v>
      </c>
      <c r="G286" s="9" t="s">
        <v>10</v>
      </c>
      <c r="H286" s="9">
        <v>1805</v>
      </c>
      <c r="I286" s="9">
        <v>1736</v>
      </c>
      <c r="J286" s="9">
        <v>69</v>
      </c>
      <c r="K286" s="9">
        <v>0</v>
      </c>
      <c r="L286" s="9">
        <v>107</v>
      </c>
      <c r="M286" s="9">
        <v>262</v>
      </c>
      <c r="N286" s="9">
        <v>238</v>
      </c>
      <c r="O286" s="9">
        <v>179</v>
      </c>
      <c r="P286" s="9">
        <v>154</v>
      </c>
      <c r="Q286" s="9">
        <v>204</v>
      </c>
      <c r="R286" s="9">
        <v>273</v>
      </c>
      <c r="S286" s="9">
        <v>231</v>
      </c>
      <c r="T286" s="9">
        <v>128</v>
      </c>
      <c r="U286" s="9">
        <v>27</v>
      </c>
      <c r="V286" s="9">
        <v>2</v>
      </c>
      <c r="W286" s="9">
        <v>0</v>
      </c>
      <c r="X286" s="9">
        <v>1790</v>
      </c>
      <c r="Y286" s="9">
        <v>15</v>
      </c>
      <c r="Z286" s="9">
        <v>0</v>
      </c>
      <c r="AA286" s="9">
        <v>934</v>
      </c>
      <c r="AB286" s="9">
        <v>168</v>
      </c>
      <c r="AC286" s="9">
        <v>236</v>
      </c>
      <c r="AD286" s="9">
        <v>467</v>
      </c>
      <c r="AE286" s="9">
        <v>0</v>
      </c>
      <c r="AF286" s="9">
        <v>1031</v>
      </c>
      <c r="AG286" s="9">
        <v>430</v>
      </c>
      <c r="AH286" s="9">
        <v>339</v>
      </c>
      <c r="AI286" s="9">
        <v>5</v>
      </c>
      <c r="AJ286" s="9">
        <v>1574</v>
      </c>
      <c r="AK286" s="9">
        <v>1</v>
      </c>
      <c r="AL286" s="9">
        <v>230</v>
      </c>
      <c r="AM286" s="9">
        <v>0</v>
      </c>
      <c r="AN286" s="9">
        <v>1802</v>
      </c>
      <c r="AO286" s="9">
        <v>1</v>
      </c>
      <c r="AP286" s="9">
        <v>2</v>
      </c>
      <c r="AQ286" s="9">
        <v>0</v>
      </c>
      <c r="AR286" s="9">
        <v>1358</v>
      </c>
      <c r="AS286" s="9">
        <v>447</v>
      </c>
      <c r="AT286" s="10">
        <v>0</v>
      </c>
    </row>
    <row r="287" spans="1:46" ht="42.75" x14ac:dyDescent="0.25">
      <c r="A287" s="26" t="str">
        <f t="shared" si="8"/>
        <v>2010Licensed practical nursesSaskatchewanCommunity health</v>
      </c>
      <c r="B287" s="24">
        <v>2010</v>
      </c>
      <c r="C287" s="9" t="s">
        <v>3</v>
      </c>
      <c r="D287" s="9" t="s">
        <v>174</v>
      </c>
      <c r="E287" s="9" t="str">
        <f t="shared" si="9"/>
        <v>Saskatchewan</v>
      </c>
      <c r="F287" s="9" t="s">
        <v>182</v>
      </c>
      <c r="G287" s="9" t="s">
        <v>11</v>
      </c>
      <c r="H287" s="9">
        <v>267</v>
      </c>
      <c r="I287" s="9">
        <v>262</v>
      </c>
      <c r="J287" s="9">
        <v>5</v>
      </c>
      <c r="K287" s="9">
        <v>0</v>
      </c>
      <c r="L287" s="9">
        <v>10</v>
      </c>
      <c r="M287" s="9">
        <v>29</v>
      </c>
      <c r="N287" s="9">
        <v>38</v>
      </c>
      <c r="O287" s="9">
        <v>27</v>
      </c>
      <c r="P287" s="9">
        <v>26</v>
      </c>
      <c r="Q287" s="9">
        <v>40</v>
      </c>
      <c r="R287" s="9">
        <v>36</v>
      </c>
      <c r="S287" s="9">
        <v>37</v>
      </c>
      <c r="T287" s="9">
        <v>17</v>
      </c>
      <c r="U287" s="9">
        <v>7</v>
      </c>
      <c r="V287" s="9">
        <v>0</v>
      </c>
      <c r="W287" s="9">
        <v>0</v>
      </c>
      <c r="X287" s="9">
        <v>263</v>
      </c>
      <c r="Y287" s="9">
        <v>4</v>
      </c>
      <c r="Z287" s="9">
        <v>0</v>
      </c>
      <c r="AA287" s="9">
        <v>132</v>
      </c>
      <c r="AB287" s="9">
        <v>30</v>
      </c>
      <c r="AC287" s="9">
        <v>37</v>
      </c>
      <c r="AD287" s="9">
        <v>68</v>
      </c>
      <c r="AE287" s="9">
        <v>0</v>
      </c>
      <c r="AF287" s="9">
        <v>120</v>
      </c>
      <c r="AG287" s="9">
        <v>99</v>
      </c>
      <c r="AH287" s="9">
        <v>46</v>
      </c>
      <c r="AI287" s="9">
        <v>2</v>
      </c>
      <c r="AJ287" s="9">
        <v>224</v>
      </c>
      <c r="AK287" s="9">
        <v>8</v>
      </c>
      <c r="AL287" s="9">
        <v>35</v>
      </c>
      <c r="AM287" s="9">
        <v>0</v>
      </c>
      <c r="AN287" s="9">
        <v>259</v>
      </c>
      <c r="AO287" s="9">
        <v>5</v>
      </c>
      <c r="AP287" s="9">
        <v>3</v>
      </c>
      <c r="AQ287" s="9">
        <v>0</v>
      </c>
      <c r="AR287" s="9">
        <v>121</v>
      </c>
      <c r="AS287" s="9">
        <v>146</v>
      </c>
      <c r="AT287" s="10">
        <v>0</v>
      </c>
    </row>
    <row r="288" spans="1:46" ht="57" x14ac:dyDescent="0.25">
      <c r="A288" s="26" t="str">
        <f t="shared" si="8"/>
        <v>2010Licensed practical nursesSaskatchewanNursing home/long-term care</v>
      </c>
      <c r="B288" s="24">
        <v>2010</v>
      </c>
      <c r="C288" s="9" t="s">
        <v>3</v>
      </c>
      <c r="D288" s="9" t="s">
        <v>174</v>
      </c>
      <c r="E288" s="9" t="str">
        <f t="shared" si="9"/>
        <v>Saskatchewan</v>
      </c>
      <c r="F288" s="9" t="s">
        <v>181</v>
      </c>
      <c r="G288" s="9" t="s">
        <v>12</v>
      </c>
      <c r="H288" s="9">
        <v>586</v>
      </c>
      <c r="I288" s="9">
        <v>562</v>
      </c>
      <c r="J288" s="9">
        <v>24</v>
      </c>
      <c r="K288" s="9">
        <v>0</v>
      </c>
      <c r="L288" s="9">
        <v>29</v>
      </c>
      <c r="M288" s="9">
        <v>81</v>
      </c>
      <c r="N288" s="9">
        <v>69</v>
      </c>
      <c r="O288" s="9">
        <v>66</v>
      </c>
      <c r="P288" s="9">
        <v>65</v>
      </c>
      <c r="Q288" s="9">
        <v>83</v>
      </c>
      <c r="R288" s="9">
        <v>73</v>
      </c>
      <c r="S288" s="9">
        <v>69</v>
      </c>
      <c r="T288" s="9">
        <v>38</v>
      </c>
      <c r="U288" s="9">
        <v>10</v>
      </c>
      <c r="V288" s="9">
        <v>3</v>
      </c>
      <c r="W288" s="9">
        <v>0</v>
      </c>
      <c r="X288" s="9">
        <v>571</v>
      </c>
      <c r="Y288" s="9">
        <v>15</v>
      </c>
      <c r="Z288" s="9">
        <v>0</v>
      </c>
      <c r="AA288" s="9">
        <v>327</v>
      </c>
      <c r="AB288" s="9">
        <v>68</v>
      </c>
      <c r="AC288" s="9">
        <v>81</v>
      </c>
      <c r="AD288" s="9">
        <v>110</v>
      </c>
      <c r="AE288" s="9">
        <v>0</v>
      </c>
      <c r="AF288" s="9">
        <v>292</v>
      </c>
      <c r="AG288" s="9">
        <v>181</v>
      </c>
      <c r="AH288" s="9">
        <v>113</v>
      </c>
      <c r="AI288" s="9">
        <v>0</v>
      </c>
      <c r="AJ288" s="9">
        <v>546</v>
      </c>
      <c r="AK288" s="9">
        <v>10</v>
      </c>
      <c r="AL288" s="9">
        <v>30</v>
      </c>
      <c r="AM288" s="9">
        <v>0</v>
      </c>
      <c r="AN288" s="9">
        <v>583</v>
      </c>
      <c r="AO288" s="9">
        <v>3</v>
      </c>
      <c r="AP288" s="9">
        <v>0</v>
      </c>
      <c r="AQ288" s="9">
        <v>0</v>
      </c>
      <c r="AR288" s="9">
        <v>321</v>
      </c>
      <c r="AS288" s="9">
        <v>265</v>
      </c>
      <c r="AT288" s="10">
        <v>0</v>
      </c>
    </row>
    <row r="289" spans="1:46" ht="42.75" x14ac:dyDescent="0.25">
      <c r="A289" s="26" t="str">
        <f t="shared" si="8"/>
        <v>2010Licensed practical nursesSaskatchewanOther places of work</v>
      </c>
      <c r="B289" s="24">
        <v>2010</v>
      </c>
      <c r="C289" s="9" t="s">
        <v>3</v>
      </c>
      <c r="D289" s="9" t="s">
        <v>174</v>
      </c>
      <c r="E289" s="9" t="str">
        <f t="shared" si="9"/>
        <v>Saskatchewan</v>
      </c>
      <c r="F289" s="9" t="s">
        <v>183</v>
      </c>
      <c r="G289" s="9" t="s">
        <v>13</v>
      </c>
      <c r="H289" s="9">
        <v>60</v>
      </c>
      <c r="I289" s="9">
        <v>59</v>
      </c>
      <c r="J289" s="9">
        <v>1</v>
      </c>
      <c r="K289" s="9">
        <v>0</v>
      </c>
      <c r="L289" s="9">
        <v>1</v>
      </c>
      <c r="M289" s="9">
        <v>5</v>
      </c>
      <c r="N289" s="9">
        <v>7</v>
      </c>
      <c r="O289" s="9">
        <v>7</v>
      </c>
      <c r="P289" s="9">
        <v>3</v>
      </c>
      <c r="Q289" s="9">
        <v>5</v>
      </c>
      <c r="R289" s="9">
        <v>10</v>
      </c>
      <c r="S289" s="9">
        <v>14</v>
      </c>
      <c r="T289" s="9">
        <v>7</v>
      </c>
      <c r="U289" s="9">
        <v>1</v>
      </c>
      <c r="V289" s="9">
        <v>0</v>
      </c>
      <c r="W289" s="9">
        <v>0</v>
      </c>
      <c r="X289" s="9">
        <v>60</v>
      </c>
      <c r="Y289" s="9">
        <v>0</v>
      </c>
      <c r="Z289" s="9">
        <v>0</v>
      </c>
      <c r="AA289" s="9">
        <v>18</v>
      </c>
      <c r="AB289" s="9">
        <v>6</v>
      </c>
      <c r="AC289" s="9">
        <v>9</v>
      </c>
      <c r="AD289" s="9">
        <v>27</v>
      </c>
      <c r="AE289" s="9">
        <v>0</v>
      </c>
      <c r="AF289" s="9">
        <v>33</v>
      </c>
      <c r="AG289" s="9">
        <v>19</v>
      </c>
      <c r="AH289" s="9">
        <v>8</v>
      </c>
      <c r="AI289" s="9">
        <v>0</v>
      </c>
      <c r="AJ289" s="9">
        <v>30</v>
      </c>
      <c r="AK289" s="9">
        <v>2</v>
      </c>
      <c r="AL289" s="9">
        <v>28</v>
      </c>
      <c r="AM289" s="9">
        <v>0</v>
      </c>
      <c r="AN289" s="9">
        <v>46</v>
      </c>
      <c r="AO289" s="9">
        <v>9</v>
      </c>
      <c r="AP289" s="9">
        <v>5</v>
      </c>
      <c r="AQ289" s="9">
        <v>0</v>
      </c>
      <c r="AR289" s="9">
        <v>48</v>
      </c>
      <c r="AS289" s="9">
        <v>12</v>
      </c>
      <c r="AT289" s="10">
        <v>0</v>
      </c>
    </row>
    <row r="290" spans="1:46" ht="42.75" x14ac:dyDescent="0.25">
      <c r="A290" s="26" t="str">
        <f t="shared" si="8"/>
        <v>2010Licensed practical nursesSaskatchewanUnknown places of work</v>
      </c>
      <c r="B290" s="24">
        <v>2010</v>
      </c>
      <c r="C290" s="9" t="s">
        <v>3</v>
      </c>
      <c r="D290" s="9" t="s">
        <v>174</v>
      </c>
      <c r="E290" s="9" t="str">
        <f t="shared" si="9"/>
        <v>Saskatchewan</v>
      </c>
      <c r="F290" s="9" t="s">
        <v>184</v>
      </c>
      <c r="G290" s="9" t="s">
        <v>49</v>
      </c>
      <c r="H290" s="9">
        <v>5</v>
      </c>
      <c r="I290" s="9">
        <v>5</v>
      </c>
      <c r="J290" s="9">
        <v>0</v>
      </c>
      <c r="K290" s="9">
        <v>0</v>
      </c>
      <c r="L290" s="9">
        <v>2</v>
      </c>
      <c r="M290" s="9">
        <v>0</v>
      </c>
      <c r="N290" s="9">
        <v>2</v>
      </c>
      <c r="O290" s="9">
        <v>0</v>
      </c>
      <c r="P290" s="9">
        <v>0</v>
      </c>
      <c r="Q290" s="9">
        <v>0</v>
      </c>
      <c r="R290" s="9">
        <v>1</v>
      </c>
      <c r="S290" s="9">
        <v>0</v>
      </c>
      <c r="T290" s="9">
        <v>0</v>
      </c>
      <c r="U290" s="9">
        <v>0</v>
      </c>
      <c r="V290" s="9">
        <v>0</v>
      </c>
      <c r="W290" s="9">
        <v>0</v>
      </c>
      <c r="X290" s="9">
        <v>5</v>
      </c>
      <c r="Y290" s="9">
        <v>0</v>
      </c>
      <c r="Z290" s="9">
        <v>0</v>
      </c>
      <c r="AA290" s="9">
        <v>4</v>
      </c>
      <c r="AB290" s="9">
        <v>0</v>
      </c>
      <c r="AC290" s="9">
        <v>0</v>
      </c>
      <c r="AD290" s="9">
        <v>1</v>
      </c>
      <c r="AE290" s="9">
        <v>0</v>
      </c>
      <c r="AF290" s="9">
        <v>0</v>
      </c>
      <c r="AG290" s="9">
        <v>1</v>
      </c>
      <c r="AH290" s="9">
        <v>4</v>
      </c>
      <c r="AI290" s="9">
        <v>0</v>
      </c>
      <c r="AJ290" s="9">
        <v>0</v>
      </c>
      <c r="AK290" s="9">
        <v>0</v>
      </c>
      <c r="AL290" s="9">
        <v>0</v>
      </c>
      <c r="AM290" s="9">
        <v>5</v>
      </c>
      <c r="AN290" s="9">
        <v>0</v>
      </c>
      <c r="AO290" s="9">
        <v>0</v>
      </c>
      <c r="AP290" s="9">
        <v>0</v>
      </c>
      <c r="AQ290" s="9">
        <v>5</v>
      </c>
      <c r="AR290" s="9">
        <v>4</v>
      </c>
      <c r="AS290" s="9">
        <v>1</v>
      </c>
      <c r="AT290" s="10">
        <v>0</v>
      </c>
    </row>
    <row r="291" spans="1:46" ht="42.75" x14ac:dyDescent="0.25">
      <c r="A291" s="26" t="str">
        <f t="shared" si="8"/>
        <v>2010Licensed practical nursesAlbertaAll places of work</v>
      </c>
      <c r="B291" s="24">
        <v>2010</v>
      </c>
      <c r="C291" s="9" t="s">
        <v>3</v>
      </c>
      <c r="D291" s="9" t="s">
        <v>175</v>
      </c>
      <c r="E291" s="9" t="str">
        <f t="shared" si="9"/>
        <v>Alberta</v>
      </c>
      <c r="F291" s="9" t="s">
        <v>179</v>
      </c>
      <c r="G291" s="9" t="s">
        <v>9</v>
      </c>
      <c r="H291" s="9">
        <v>7301</v>
      </c>
      <c r="I291" s="9">
        <v>6888</v>
      </c>
      <c r="J291" s="9">
        <v>413</v>
      </c>
      <c r="K291" s="9">
        <v>0</v>
      </c>
      <c r="L291" s="9">
        <v>399</v>
      </c>
      <c r="M291" s="9">
        <v>1244</v>
      </c>
      <c r="N291" s="9">
        <v>890</v>
      </c>
      <c r="O291" s="9">
        <v>833</v>
      </c>
      <c r="P291" s="9">
        <v>707</v>
      </c>
      <c r="Q291" s="9">
        <v>819</v>
      </c>
      <c r="R291" s="9">
        <v>884</v>
      </c>
      <c r="S291" s="9">
        <v>742</v>
      </c>
      <c r="T291" s="9">
        <v>539</v>
      </c>
      <c r="U291" s="9">
        <v>205</v>
      </c>
      <c r="V291" s="9">
        <v>39</v>
      </c>
      <c r="W291" s="9">
        <v>0</v>
      </c>
      <c r="X291" s="9">
        <v>6811</v>
      </c>
      <c r="Y291" s="9">
        <v>490</v>
      </c>
      <c r="Z291" s="9">
        <v>0</v>
      </c>
      <c r="AA291" s="9">
        <v>4118</v>
      </c>
      <c r="AB291" s="9">
        <v>1089</v>
      </c>
      <c r="AC291" s="9">
        <v>812</v>
      </c>
      <c r="AD291" s="9">
        <v>1282</v>
      </c>
      <c r="AE291" s="9">
        <v>0</v>
      </c>
      <c r="AF291" s="9">
        <v>3308</v>
      </c>
      <c r="AG291" s="9">
        <v>3004</v>
      </c>
      <c r="AH291" s="9">
        <v>989</v>
      </c>
      <c r="AI291" s="9">
        <v>0</v>
      </c>
      <c r="AJ291" s="9">
        <v>6710</v>
      </c>
      <c r="AK291" s="9">
        <v>100</v>
      </c>
      <c r="AL291" s="9">
        <v>491</v>
      </c>
      <c r="AM291" s="9">
        <v>0</v>
      </c>
      <c r="AN291" s="9">
        <v>7132</v>
      </c>
      <c r="AO291" s="9">
        <v>33</v>
      </c>
      <c r="AP291" s="9">
        <v>136</v>
      </c>
      <c r="AQ291" s="9">
        <v>0</v>
      </c>
      <c r="AR291" s="9">
        <v>5762</v>
      </c>
      <c r="AS291" s="9">
        <v>1539</v>
      </c>
      <c r="AT291" s="10">
        <v>0</v>
      </c>
    </row>
    <row r="292" spans="1:46" ht="42.75" x14ac:dyDescent="0.25">
      <c r="A292" s="26" t="str">
        <f t="shared" si="8"/>
        <v>2010Licensed practical nursesAlbertaHospital</v>
      </c>
      <c r="B292" s="24">
        <v>2010</v>
      </c>
      <c r="C292" s="9" t="s">
        <v>3</v>
      </c>
      <c r="D292" s="9" t="s">
        <v>175</v>
      </c>
      <c r="E292" s="9" t="str">
        <f t="shared" si="9"/>
        <v>Alberta</v>
      </c>
      <c r="F292" s="9" t="s">
        <v>180</v>
      </c>
      <c r="G292" s="9" t="s">
        <v>10</v>
      </c>
      <c r="H292" s="9">
        <v>3030</v>
      </c>
      <c r="I292" s="9">
        <v>2815</v>
      </c>
      <c r="J292" s="9">
        <v>215</v>
      </c>
      <c r="K292" s="9">
        <v>0</v>
      </c>
      <c r="L292" s="9">
        <v>195</v>
      </c>
      <c r="M292" s="9">
        <v>652</v>
      </c>
      <c r="N292" s="9">
        <v>422</v>
      </c>
      <c r="O292" s="9">
        <v>337</v>
      </c>
      <c r="P292" s="9">
        <v>266</v>
      </c>
      <c r="Q292" s="9">
        <v>281</v>
      </c>
      <c r="R292" s="9">
        <v>315</v>
      </c>
      <c r="S292" s="9">
        <v>260</v>
      </c>
      <c r="T292" s="9">
        <v>218</v>
      </c>
      <c r="U292" s="9">
        <v>73</v>
      </c>
      <c r="V292" s="9">
        <v>11</v>
      </c>
      <c r="W292" s="9">
        <v>0</v>
      </c>
      <c r="X292" s="9">
        <v>2737</v>
      </c>
      <c r="Y292" s="9">
        <v>293</v>
      </c>
      <c r="Z292" s="9">
        <v>0</v>
      </c>
      <c r="AA292" s="9">
        <v>1840</v>
      </c>
      <c r="AB292" s="9">
        <v>384</v>
      </c>
      <c r="AC292" s="9">
        <v>297</v>
      </c>
      <c r="AD292" s="9">
        <v>509</v>
      </c>
      <c r="AE292" s="9">
        <v>0</v>
      </c>
      <c r="AF292" s="9">
        <v>1232</v>
      </c>
      <c r="AG292" s="9">
        <v>1355</v>
      </c>
      <c r="AH292" s="9">
        <v>443</v>
      </c>
      <c r="AI292" s="9">
        <v>0</v>
      </c>
      <c r="AJ292" s="9">
        <v>2769</v>
      </c>
      <c r="AK292" s="9">
        <v>4</v>
      </c>
      <c r="AL292" s="9">
        <v>257</v>
      </c>
      <c r="AM292" s="9">
        <v>0</v>
      </c>
      <c r="AN292" s="9">
        <v>3022</v>
      </c>
      <c r="AO292" s="9">
        <v>3</v>
      </c>
      <c r="AP292" s="9">
        <v>5</v>
      </c>
      <c r="AQ292" s="9">
        <v>0</v>
      </c>
      <c r="AR292" s="9">
        <v>2662</v>
      </c>
      <c r="AS292" s="9">
        <v>368</v>
      </c>
      <c r="AT292" s="10">
        <v>0</v>
      </c>
    </row>
    <row r="293" spans="1:46" ht="42.75" x14ac:dyDescent="0.25">
      <c r="A293" s="26" t="str">
        <f t="shared" si="8"/>
        <v>2010Licensed practical nursesAlbertaCommunity health</v>
      </c>
      <c r="B293" s="24">
        <v>2010</v>
      </c>
      <c r="C293" s="9" t="s">
        <v>3</v>
      </c>
      <c r="D293" s="9" t="s">
        <v>175</v>
      </c>
      <c r="E293" s="9" t="str">
        <f t="shared" si="9"/>
        <v>Alberta</v>
      </c>
      <c r="F293" s="9" t="s">
        <v>182</v>
      </c>
      <c r="G293" s="9" t="s">
        <v>11</v>
      </c>
      <c r="H293" s="9">
        <v>2339</v>
      </c>
      <c r="I293" s="9">
        <v>2263</v>
      </c>
      <c r="J293" s="9">
        <v>76</v>
      </c>
      <c r="K293" s="9">
        <v>0</v>
      </c>
      <c r="L293" s="9">
        <v>123</v>
      </c>
      <c r="M293" s="9">
        <v>327</v>
      </c>
      <c r="N293" s="9">
        <v>266</v>
      </c>
      <c r="O293" s="9">
        <v>249</v>
      </c>
      <c r="P293" s="9">
        <v>206</v>
      </c>
      <c r="Q293" s="9">
        <v>282</v>
      </c>
      <c r="R293" s="9">
        <v>321</v>
      </c>
      <c r="S293" s="9">
        <v>289</v>
      </c>
      <c r="T293" s="9">
        <v>184</v>
      </c>
      <c r="U293" s="9">
        <v>78</v>
      </c>
      <c r="V293" s="9">
        <v>14</v>
      </c>
      <c r="W293" s="9">
        <v>0</v>
      </c>
      <c r="X293" s="9">
        <v>2299</v>
      </c>
      <c r="Y293" s="9">
        <v>40</v>
      </c>
      <c r="Z293" s="9">
        <v>0</v>
      </c>
      <c r="AA293" s="9">
        <v>1162</v>
      </c>
      <c r="AB293" s="9">
        <v>367</v>
      </c>
      <c r="AC293" s="9">
        <v>300</v>
      </c>
      <c r="AD293" s="9">
        <v>510</v>
      </c>
      <c r="AE293" s="9">
        <v>0</v>
      </c>
      <c r="AF293" s="9">
        <v>982</v>
      </c>
      <c r="AG293" s="9">
        <v>1008</v>
      </c>
      <c r="AH293" s="9">
        <v>349</v>
      </c>
      <c r="AI293" s="9">
        <v>0</v>
      </c>
      <c r="AJ293" s="9">
        <v>2189</v>
      </c>
      <c r="AK293" s="9">
        <v>38</v>
      </c>
      <c r="AL293" s="9">
        <v>112</v>
      </c>
      <c r="AM293" s="9">
        <v>0</v>
      </c>
      <c r="AN293" s="9">
        <v>2313</v>
      </c>
      <c r="AO293" s="9">
        <v>10</v>
      </c>
      <c r="AP293" s="9">
        <v>16</v>
      </c>
      <c r="AQ293" s="9">
        <v>0</v>
      </c>
      <c r="AR293" s="9">
        <v>1334</v>
      </c>
      <c r="AS293" s="9">
        <v>1005</v>
      </c>
      <c r="AT293" s="10">
        <v>0</v>
      </c>
    </row>
    <row r="294" spans="1:46" ht="57" x14ac:dyDescent="0.25">
      <c r="A294" s="26" t="str">
        <f t="shared" si="8"/>
        <v>2010Licensed practical nursesAlbertaNursing home/long-term care</v>
      </c>
      <c r="B294" s="24">
        <v>2010</v>
      </c>
      <c r="C294" s="9" t="s">
        <v>3</v>
      </c>
      <c r="D294" s="9" t="s">
        <v>175</v>
      </c>
      <c r="E294" s="9" t="str">
        <f t="shared" si="9"/>
        <v>Alberta</v>
      </c>
      <c r="F294" s="9" t="s">
        <v>181</v>
      </c>
      <c r="G294" s="9" t="s">
        <v>12</v>
      </c>
      <c r="H294" s="9">
        <v>1707</v>
      </c>
      <c r="I294" s="9">
        <v>1596</v>
      </c>
      <c r="J294" s="9">
        <v>111</v>
      </c>
      <c r="K294" s="9">
        <v>0</v>
      </c>
      <c r="L294" s="9">
        <v>77</v>
      </c>
      <c r="M294" s="9">
        <v>228</v>
      </c>
      <c r="N294" s="9">
        <v>174</v>
      </c>
      <c r="O294" s="9">
        <v>217</v>
      </c>
      <c r="P294" s="9">
        <v>199</v>
      </c>
      <c r="Q294" s="9">
        <v>230</v>
      </c>
      <c r="R294" s="9">
        <v>214</v>
      </c>
      <c r="S294" s="9">
        <v>179</v>
      </c>
      <c r="T294" s="9">
        <v>128</v>
      </c>
      <c r="U294" s="9">
        <v>48</v>
      </c>
      <c r="V294" s="9">
        <v>13</v>
      </c>
      <c r="W294" s="9">
        <v>0</v>
      </c>
      <c r="X294" s="9">
        <v>1559</v>
      </c>
      <c r="Y294" s="9">
        <v>148</v>
      </c>
      <c r="Z294" s="9">
        <v>0</v>
      </c>
      <c r="AA294" s="9">
        <v>1006</v>
      </c>
      <c r="AB294" s="9">
        <v>286</v>
      </c>
      <c r="AC294" s="9">
        <v>186</v>
      </c>
      <c r="AD294" s="9">
        <v>229</v>
      </c>
      <c r="AE294" s="9">
        <v>0</v>
      </c>
      <c r="AF294" s="9">
        <v>930</v>
      </c>
      <c r="AG294" s="9">
        <v>597</v>
      </c>
      <c r="AH294" s="9">
        <v>180</v>
      </c>
      <c r="AI294" s="9">
        <v>0</v>
      </c>
      <c r="AJ294" s="9">
        <v>1625</v>
      </c>
      <c r="AK294" s="9">
        <v>51</v>
      </c>
      <c r="AL294" s="9">
        <v>31</v>
      </c>
      <c r="AM294" s="9">
        <v>0</v>
      </c>
      <c r="AN294" s="9">
        <v>1680</v>
      </c>
      <c r="AO294" s="9">
        <v>10</v>
      </c>
      <c r="AP294" s="9">
        <v>17</v>
      </c>
      <c r="AQ294" s="9">
        <v>0</v>
      </c>
      <c r="AR294" s="9">
        <v>1565</v>
      </c>
      <c r="AS294" s="9">
        <v>142</v>
      </c>
      <c r="AT294" s="10">
        <v>0</v>
      </c>
    </row>
    <row r="295" spans="1:46" ht="42.75" x14ac:dyDescent="0.25">
      <c r="A295" s="26" t="str">
        <f t="shared" si="8"/>
        <v>2010Licensed practical nursesAlbertaOther places of work</v>
      </c>
      <c r="B295" s="24">
        <v>2010</v>
      </c>
      <c r="C295" s="9" t="s">
        <v>3</v>
      </c>
      <c r="D295" s="9" t="s">
        <v>175</v>
      </c>
      <c r="E295" s="9" t="str">
        <f t="shared" si="9"/>
        <v>Alberta</v>
      </c>
      <c r="F295" s="9" t="s">
        <v>183</v>
      </c>
      <c r="G295" s="9" t="s">
        <v>13</v>
      </c>
      <c r="H295" s="9">
        <v>225</v>
      </c>
      <c r="I295" s="9">
        <v>214</v>
      </c>
      <c r="J295" s="9">
        <v>11</v>
      </c>
      <c r="K295" s="9">
        <v>0</v>
      </c>
      <c r="L295" s="9">
        <v>4</v>
      </c>
      <c r="M295" s="9">
        <v>37</v>
      </c>
      <c r="N295" s="9">
        <v>28</v>
      </c>
      <c r="O295" s="9">
        <v>30</v>
      </c>
      <c r="P295" s="9">
        <v>36</v>
      </c>
      <c r="Q295" s="9">
        <v>26</v>
      </c>
      <c r="R295" s="9">
        <v>34</v>
      </c>
      <c r="S295" s="9">
        <v>14</v>
      </c>
      <c r="T295" s="9">
        <v>9</v>
      </c>
      <c r="U295" s="9">
        <v>6</v>
      </c>
      <c r="V295" s="9">
        <v>1</v>
      </c>
      <c r="W295" s="9">
        <v>0</v>
      </c>
      <c r="X295" s="9">
        <v>216</v>
      </c>
      <c r="Y295" s="9">
        <v>9</v>
      </c>
      <c r="Z295" s="9">
        <v>0</v>
      </c>
      <c r="AA295" s="9">
        <v>110</v>
      </c>
      <c r="AB295" s="9">
        <v>52</v>
      </c>
      <c r="AC295" s="9">
        <v>29</v>
      </c>
      <c r="AD295" s="9">
        <v>34</v>
      </c>
      <c r="AE295" s="9">
        <v>0</v>
      </c>
      <c r="AF295" s="9">
        <v>164</v>
      </c>
      <c r="AG295" s="9">
        <v>44</v>
      </c>
      <c r="AH295" s="9">
        <v>17</v>
      </c>
      <c r="AI295" s="9">
        <v>0</v>
      </c>
      <c r="AJ295" s="9">
        <v>127</v>
      </c>
      <c r="AK295" s="9">
        <v>7</v>
      </c>
      <c r="AL295" s="9">
        <v>91</v>
      </c>
      <c r="AM295" s="9">
        <v>0</v>
      </c>
      <c r="AN295" s="9">
        <v>117</v>
      </c>
      <c r="AO295" s="9">
        <v>10</v>
      </c>
      <c r="AP295" s="9">
        <v>98</v>
      </c>
      <c r="AQ295" s="9">
        <v>0</v>
      </c>
      <c r="AR295" s="9">
        <v>201</v>
      </c>
      <c r="AS295" s="9">
        <v>24</v>
      </c>
      <c r="AT295" s="10">
        <v>0</v>
      </c>
    </row>
    <row r="296" spans="1:46" ht="42.75" x14ac:dyDescent="0.25">
      <c r="A296" s="26" t="str">
        <f t="shared" si="8"/>
        <v>2010Licensed practical nursesBritish ColumbiaAll places of work</v>
      </c>
      <c r="B296" s="24">
        <v>2010</v>
      </c>
      <c r="C296" s="9" t="s">
        <v>3</v>
      </c>
      <c r="D296" s="9" t="s">
        <v>167</v>
      </c>
      <c r="E296" s="9" t="str">
        <f t="shared" si="9"/>
        <v>British Columbia</v>
      </c>
      <c r="F296" s="9" t="s">
        <v>179</v>
      </c>
      <c r="G296" s="9" t="s">
        <v>9</v>
      </c>
      <c r="H296" s="9">
        <v>8235</v>
      </c>
      <c r="I296" s="9">
        <v>7516</v>
      </c>
      <c r="J296" s="9">
        <v>719</v>
      </c>
      <c r="K296" s="9">
        <v>0</v>
      </c>
      <c r="L296" s="9">
        <v>520</v>
      </c>
      <c r="M296" s="9">
        <v>1141</v>
      </c>
      <c r="N296" s="9">
        <v>1128</v>
      </c>
      <c r="O296" s="9">
        <v>1007</v>
      </c>
      <c r="P296" s="9">
        <v>1054</v>
      </c>
      <c r="Q296" s="9">
        <v>1082</v>
      </c>
      <c r="R296" s="9">
        <v>1046</v>
      </c>
      <c r="S296" s="9">
        <v>782</v>
      </c>
      <c r="T296" s="9">
        <v>402</v>
      </c>
      <c r="U296" s="9">
        <v>70</v>
      </c>
      <c r="V296" s="9">
        <v>3</v>
      </c>
      <c r="W296" s="9">
        <v>0</v>
      </c>
      <c r="X296" s="9">
        <v>8044</v>
      </c>
      <c r="Y296" s="9">
        <v>130</v>
      </c>
      <c r="Z296" s="9">
        <v>61</v>
      </c>
      <c r="AA296" s="9">
        <v>5745</v>
      </c>
      <c r="AB296" s="9">
        <v>817</v>
      </c>
      <c r="AC296" s="9">
        <v>650</v>
      </c>
      <c r="AD296" s="9">
        <v>943</v>
      </c>
      <c r="AE296" s="9">
        <v>80</v>
      </c>
      <c r="AF296" s="9">
        <v>3601</v>
      </c>
      <c r="AG296" s="9">
        <v>56</v>
      </c>
      <c r="AH296" s="9">
        <v>4559</v>
      </c>
      <c r="AI296" s="9">
        <v>19</v>
      </c>
      <c r="AJ296" s="9">
        <v>7408</v>
      </c>
      <c r="AK296" s="9">
        <v>118</v>
      </c>
      <c r="AL296" s="9">
        <v>691</v>
      </c>
      <c r="AM296" s="9">
        <v>18</v>
      </c>
      <c r="AN296" s="9">
        <v>7942</v>
      </c>
      <c r="AO296" s="9">
        <v>68</v>
      </c>
      <c r="AP296" s="9">
        <v>82</v>
      </c>
      <c r="AQ296" s="9">
        <v>143</v>
      </c>
      <c r="AR296" s="9">
        <v>7464</v>
      </c>
      <c r="AS296" s="9">
        <v>771</v>
      </c>
      <c r="AT296" s="10">
        <v>0</v>
      </c>
    </row>
    <row r="297" spans="1:46" ht="42.75" x14ac:dyDescent="0.25">
      <c r="A297" s="26" t="str">
        <f t="shared" si="8"/>
        <v>2010Licensed practical nursesBritish ColumbiaHospital</v>
      </c>
      <c r="B297" s="24">
        <v>2010</v>
      </c>
      <c r="C297" s="9" t="s">
        <v>3</v>
      </c>
      <c r="D297" s="9" t="s">
        <v>167</v>
      </c>
      <c r="E297" s="9" t="str">
        <f t="shared" si="9"/>
        <v>British Columbia</v>
      </c>
      <c r="F297" s="9" t="s">
        <v>180</v>
      </c>
      <c r="G297" s="9" t="s">
        <v>10</v>
      </c>
      <c r="H297" s="9">
        <v>3770</v>
      </c>
      <c r="I297" s="9">
        <v>3395</v>
      </c>
      <c r="J297" s="9">
        <v>375</v>
      </c>
      <c r="K297" s="9">
        <v>0</v>
      </c>
      <c r="L297" s="9">
        <v>183</v>
      </c>
      <c r="M297" s="9">
        <v>498</v>
      </c>
      <c r="N297" s="9">
        <v>510</v>
      </c>
      <c r="O297" s="9">
        <v>447</v>
      </c>
      <c r="P297" s="9">
        <v>493</v>
      </c>
      <c r="Q297" s="9">
        <v>508</v>
      </c>
      <c r="R297" s="9">
        <v>514</v>
      </c>
      <c r="S297" s="9">
        <v>388</v>
      </c>
      <c r="T297" s="9">
        <v>202</v>
      </c>
      <c r="U297" s="9">
        <v>27</v>
      </c>
      <c r="V297" s="9">
        <v>0</v>
      </c>
      <c r="W297" s="9">
        <v>0</v>
      </c>
      <c r="X297" s="9">
        <v>3698</v>
      </c>
      <c r="Y297" s="9">
        <v>53</v>
      </c>
      <c r="Z297" s="9">
        <v>19</v>
      </c>
      <c r="AA297" s="9">
        <v>2448</v>
      </c>
      <c r="AB297" s="9">
        <v>392</v>
      </c>
      <c r="AC297" s="9">
        <v>357</v>
      </c>
      <c r="AD297" s="9">
        <v>529</v>
      </c>
      <c r="AE297" s="9">
        <v>44</v>
      </c>
      <c r="AF297" s="9">
        <v>1653</v>
      </c>
      <c r="AG297" s="9">
        <v>22</v>
      </c>
      <c r="AH297" s="9">
        <v>2088</v>
      </c>
      <c r="AI297" s="9">
        <v>7</v>
      </c>
      <c r="AJ297" s="9">
        <v>3487</v>
      </c>
      <c r="AK297" s="9">
        <v>4</v>
      </c>
      <c r="AL297" s="9">
        <v>274</v>
      </c>
      <c r="AM297" s="9">
        <v>5</v>
      </c>
      <c r="AN297" s="9">
        <v>3742</v>
      </c>
      <c r="AO297" s="9">
        <v>8</v>
      </c>
      <c r="AP297" s="9">
        <v>3</v>
      </c>
      <c r="AQ297" s="9">
        <v>17</v>
      </c>
      <c r="AR297" s="9">
        <v>3464</v>
      </c>
      <c r="AS297" s="9">
        <v>306</v>
      </c>
      <c r="AT297" s="10">
        <v>0</v>
      </c>
    </row>
    <row r="298" spans="1:46" ht="42.75" x14ac:dyDescent="0.25">
      <c r="A298" s="26" t="str">
        <f t="shared" si="8"/>
        <v>2010Licensed practical nursesBritish ColumbiaCommunity health</v>
      </c>
      <c r="B298" s="24">
        <v>2010</v>
      </c>
      <c r="C298" s="9" t="s">
        <v>3</v>
      </c>
      <c r="D298" s="9" t="s">
        <v>167</v>
      </c>
      <c r="E298" s="9" t="str">
        <f t="shared" si="9"/>
        <v>British Columbia</v>
      </c>
      <c r="F298" s="9" t="s">
        <v>182</v>
      </c>
      <c r="G298" s="9" t="s">
        <v>11</v>
      </c>
      <c r="H298" s="9">
        <v>523</v>
      </c>
      <c r="I298" s="9">
        <v>485</v>
      </c>
      <c r="J298" s="9">
        <v>38</v>
      </c>
      <c r="K298" s="9">
        <v>0</v>
      </c>
      <c r="L298" s="9">
        <v>39</v>
      </c>
      <c r="M298" s="9">
        <v>59</v>
      </c>
      <c r="N298" s="9">
        <v>73</v>
      </c>
      <c r="O298" s="9">
        <v>72</v>
      </c>
      <c r="P298" s="9">
        <v>63</v>
      </c>
      <c r="Q298" s="9">
        <v>66</v>
      </c>
      <c r="R298" s="9">
        <v>66</v>
      </c>
      <c r="S298" s="9">
        <v>52</v>
      </c>
      <c r="T298" s="9">
        <v>29</v>
      </c>
      <c r="U298" s="9">
        <v>4</v>
      </c>
      <c r="V298" s="9">
        <v>0</v>
      </c>
      <c r="W298" s="9">
        <v>0</v>
      </c>
      <c r="X298" s="9">
        <v>509</v>
      </c>
      <c r="Y298" s="9">
        <v>10</v>
      </c>
      <c r="Z298" s="9">
        <v>4</v>
      </c>
      <c r="AA298" s="9">
        <v>352</v>
      </c>
      <c r="AB298" s="9">
        <v>64</v>
      </c>
      <c r="AC298" s="9">
        <v>41</v>
      </c>
      <c r="AD298" s="9">
        <v>61</v>
      </c>
      <c r="AE298" s="9">
        <v>5</v>
      </c>
      <c r="AF298" s="9">
        <v>235</v>
      </c>
      <c r="AG298" s="9">
        <v>9</v>
      </c>
      <c r="AH298" s="9">
        <v>279</v>
      </c>
      <c r="AI298" s="9">
        <v>0</v>
      </c>
      <c r="AJ298" s="9">
        <v>411</v>
      </c>
      <c r="AK298" s="9">
        <v>28</v>
      </c>
      <c r="AL298" s="9">
        <v>83</v>
      </c>
      <c r="AM298" s="9">
        <v>1</v>
      </c>
      <c r="AN298" s="9">
        <v>497</v>
      </c>
      <c r="AO298" s="9">
        <v>14</v>
      </c>
      <c r="AP298" s="9">
        <v>4</v>
      </c>
      <c r="AQ298" s="9">
        <v>8</v>
      </c>
      <c r="AR298" s="9">
        <v>469</v>
      </c>
      <c r="AS298" s="9">
        <v>54</v>
      </c>
      <c r="AT298" s="10">
        <v>0</v>
      </c>
    </row>
    <row r="299" spans="1:46" ht="57" x14ac:dyDescent="0.25">
      <c r="A299" s="26" t="str">
        <f t="shared" si="8"/>
        <v>2010Licensed practical nursesBritish ColumbiaNursing home/long-term care</v>
      </c>
      <c r="B299" s="24">
        <v>2010</v>
      </c>
      <c r="C299" s="9" t="s">
        <v>3</v>
      </c>
      <c r="D299" s="9" t="s">
        <v>167</v>
      </c>
      <c r="E299" s="9" t="str">
        <f t="shared" si="9"/>
        <v>British Columbia</v>
      </c>
      <c r="F299" s="9" t="s">
        <v>181</v>
      </c>
      <c r="G299" s="9" t="s">
        <v>12</v>
      </c>
      <c r="H299" s="9">
        <v>3352</v>
      </c>
      <c r="I299" s="9">
        <v>3088</v>
      </c>
      <c r="J299" s="9">
        <v>264</v>
      </c>
      <c r="K299" s="9">
        <v>0</v>
      </c>
      <c r="L299" s="9">
        <v>265</v>
      </c>
      <c r="M299" s="9">
        <v>509</v>
      </c>
      <c r="N299" s="9">
        <v>466</v>
      </c>
      <c r="O299" s="9">
        <v>416</v>
      </c>
      <c r="P299" s="9">
        <v>419</v>
      </c>
      <c r="Q299" s="9">
        <v>429</v>
      </c>
      <c r="R299" s="9">
        <v>396</v>
      </c>
      <c r="S299" s="9">
        <v>285</v>
      </c>
      <c r="T299" s="9">
        <v>140</v>
      </c>
      <c r="U299" s="9">
        <v>26</v>
      </c>
      <c r="V299" s="9">
        <v>1</v>
      </c>
      <c r="W299" s="9">
        <v>0</v>
      </c>
      <c r="X299" s="9">
        <v>3266</v>
      </c>
      <c r="Y299" s="9">
        <v>53</v>
      </c>
      <c r="Z299" s="9">
        <v>33</v>
      </c>
      <c r="AA299" s="9">
        <v>2568</v>
      </c>
      <c r="AB299" s="9">
        <v>282</v>
      </c>
      <c r="AC299" s="9">
        <v>200</v>
      </c>
      <c r="AD299" s="9">
        <v>272</v>
      </c>
      <c r="AE299" s="9">
        <v>30</v>
      </c>
      <c r="AF299" s="9">
        <v>1438</v>
      </c>
      <c r="AG299" s="9">
        <v>17</v>
      </c>
      <c r="AH299" s="9">
        <v>1892</v>
      </c>
      <c r="AI299" s="9">
        <v>5</v>
      </c>
      <c r="AJ299" s="9">
        <v>3156</v>
      </c>
      <c r="AK299" s="9">
        <v>54</v>
      </c>
      <c r="AL299" s="9">
        <v>136</v>
      </c>
      <c r="AM299" s="9">
        <v>6</v>
      </c>
      <c r="AN299" s="9">
        <v>3320</v>
      </c>
      <c r="AO299" s="9">
        <v>14</v>
      </c>
      <c r="AP299" s="9">
        <v>11</v>
      </c>
      <c r="AQ299" s="9">
        <v>7</v>
      </c>
      <c r="AR299" s="9">
        <v>2971</v>
      </c>
      <c r="AS299" s="9">
        <v>381</v>
      </c>
      <c r="AT299" s="10">
        <v>0</v>
      </c>
    </row>
    <row r="300" spans="1:46" ht="42.75" x14ac:dyDescent="0.25">
      <c r="A300" s="26" t="str">
        <f t="shared" si="8"/>
        <v>2010Licensed practical nursesBritish ColumbiaOther places of work</v>
      </c>
      <c r="B300" s="24">
        <v>2010</v>
      </c>
      <c r="C300" s="9" t="s">
        <v>3</v>
      </c>
      <c r="D300" s="9" t="s">
        <v>167</v>
      </c>
      <c r="E300" s="9" t="str">
        <f t="shared" si="9"/>
        <v>British Columbia</v>
      </c>
      <c r="F300" s="9" t="s">
        <v>183</v>
      </c>
      <c r="G300" s="9" t="s">
        <v>13</v>
      </c>
      <c r="H300" s="9">
        <v>482</v>
      </c>
      <c r="I300" s="9">
        <v>452</v>
      </c>
      <c r="J300" s="9">
        <v>30</v>
      </c>
      <c r="K300" s="9">
        <v>0</v>
      </c>
      <c r="L300" s="9">
        <v>21</v>
      </c>
      <c r="M300" s="9">
        <v>44</v>
      </c>
      <c r="N300" s="9">
        <v>63</v>
      </c>
      <c r="O300" s="9">
        <v>59</v>
      </c>
      <c r="P300" s="9">
        <v>61</v>
      </c>
      <c r="Q300" s="9">
        <v>68</v>
      </c>
      <c r="R300" s="9">
        <v>66</v>
      </c>
      <c r="S300" s="9">
        <v>55</v>
      </c>
      <c r="T300" s="9">
        <v>30</v>
      </c>
      <c r="U300" s="9">
        <v>13</v>
      </c>
      <c r="V300" s="9">
        <v>2</v>
      </c>
      <c r="W300" s="9">
        <v>0</v>
      </c>
      <c r="X300" s="9">
        <v>464</v>
      </c>
      <c r="Y300" s="9">
        <v>14</v>
      </c>
      <c r="Z300" s="9">
        <v>4</v>
      </c>
      <c r="AA300" s="9">
        <v>278</v>
      </c>
      <c r="AB300" s="9">
        <v>76</v>
      </c>
      <c r="AC300" s="9">
        <v>51</v>
      </c>
      <c r="AD300" s="9">
        <v>77</v>
      </c>
      <c r="AE300" s="9">
        <v>0</v>
      </c>
      <c r="AF300" s="9">
        <v>262</v>
      </c>
      <c r="AG300" s="9">
        <v>6</v>
      </c>
      <c r="AH300" s="9">
        <v>210</v>
      </c>
      <c r="AI300" s="9">
        <v>4</v>
      </c>
      <c r="AJ300" s="9">
        <v>268</v>
      </c>
      <c r="AK300" s="9">
        <v>28</v>
      </c>
      <c r="AL300" s="9">
        <v>185</v>
      </c>
      <c r="AM300" s="9">
        <v>1</v>
      </c>
      <c r="AN300" s="9">
        <v>366</v>
      </c>
      <c r="AO300" s="9">
        <v>31</v>
      </c>
      <c r="AP300" s="9">
        <v>64</v>
      </c>
      <c r="AQ300" s="9">
        <v>21</v>
      </c>
      <c r="AR300" s="9">
        <v>460</v>
      </c>
      <c r="AS300" s="9">
        <v>22</v>
      </c>
      <c r="AT300" s="10">
        <v>0</v>
      </c>
    </row>
    <row r="301" spans="1:46" ht="42.75" x14ac:dyDescent="0.25">
      <c r="A301" s="26" t="str">
        <f t="shared" si="8"/>
        <v>2010Licensed practical nursesBritish ColumbiaUnknown places of work</v>
      </c>
      <c r="B301" s="24">
        <v>2010</v>
      </c>
      <c r="C301" s="9" t="s">
        <v>3</v>
      </c>
      <c r="D301" s="9" t="s">
        <v>167</v>
      </c>
      <c r="E301" s="9" t="str">
        <f t="shared" si="9"/>
        <v>British Columbia</v>
      </c>
      <c r="F301" s="9" t="s">
        <v>184</v>
      </c>
      <c r="G301" s="9" t="s">
        <v>49</v>
      </c>
      <c r="H301" s="9">
        <v>108</v>
      </c>
      <c r="I301" s="9">
        <v>96</v>
      </c>
      <c r="J301" s="9">
        <v>12</v>
      </c>
      <c r="K301" s="9">
        <v>0</v>
      </c>
      <c r="L301" s="9">
        <v>12</v>
      </c>
      <c r="M301" s="9">
        <v>31</v>
      </c>
      <c r="N301" s="9">
        <v>16</v>
      </c>
      <c r="O301" s="9">
        <v>13</v>
      </c>
      <c r="P301" s="9">
        <v>18</v>
      </c>
      <c r="Q301" s="9">
        <v>11</v>
      </c>
      <c r="R301" s="9">
        <v>4</v>
      </c>
      <c r="S301" s="9">
        <v>2</v>
      </c>
      <c r="T301" s="9">
        <v>1</v>
      </c>
      <c r="U301" s="9">
        <v>0</v>
      </c>
      <c r="V301" s="9">
        <v>0</v>
      </c>
      <c r="W301" s="9">
        <v>0</v>
      </c>
      <c r="X301" s="9">
        <v>107</v>
      </c>
      <c r="Y301" s="9">
        <v>0</v>
      </c>
      <c r="Z301" s="9">
        <v>1</v>
      </c>
      <c r="AA301" s="9">
        <v>99</v>
      </c>
      <c r="AB301" s="9">
        <v>3</v>
      </c>
      <c r="AC301" s="9">
        <v>1</v>
      </c>
      <c r="AD301" s="9">
        <v>4</v>
      </c>
      <c r="AE301" s="9">
        <v>1</v>
      </c>
      <c r="AF301" s="9">
        <v>13</v>
      </c>
      <c r="AG301" s="9">
        <v>2</v>
      </c>
      <c r="AH301" s="9">
        <v>90</v>
      </c>
      <c r="AI301" s="9">
        <v>3</v>
      </c>
      <c r="AJ301" s="9">
        <v>86</v>
      </c>
      <c r="AK301" s="9">
        <v>4</v>
      </c>
      <c r="AL301" s="9">
        <v>13</v>
      </c>
      <c r="AM301" s="9">
        <v>5</v>
      </c>
      <c r="AN301" s="9">
        <v>17</v>
      </c>
      <c r="AO301" s="9">
        <v>1</v>
      </c>
      <c r="AP301" s="9">
        <v>0</v>
      </c>
      <c r="AQ301" s="9">
        <v>90</v>
      </c>
      <c r="AR301" s="9">
        <v>100</v>
      </c>
      <c r="AS301" s="9">
        <v>8</v>
      </c>
      <c r="AT301" s="10">
        <v>0</v>
      </c>
    </row>
    <row r="302" spans="1:46" ht="42.75" x14ac:dyDescent="0.25">
      <c r="A302" s="26" t="str">
        <f t="shared" si="8"/>
        <v>2010Licensed practical nursesYukonAll places of work</v>
      </c>
      <c r="B302" s="24">
        <v>2010</v>
      </c>
      <c r="C302" s="9" t="s">
        <v>3</v>
      </c>
      <c r="D302" s="9" t="s">
        <v>168</v>
      </c>
      <c r="E302" s="9" t="str">
        <f t="shared" si="9"/>
        <v>Yukon</v>
      </c>
      <c r="F302" s="9" t="s">
        <v>179</v>
      </c>
      <c r="G302" s="9" t="s">
        <v>9</v>
      </c>
      <c r="H302" s="9">
        <v>63</v>
      </c>
      <c r="I302" s="9">
        <v>60</v>
      </c>
      <c r="J302" s="9">
        <v>3</v>
      </c>
      <c r="K302" s="9">
        <v>0</v>
      </c>
      <c r="L302" s="9">
        <v>2</v>
      </c>
      <c r="M302" s="9">
        <v>5</v>
      </c>
      <c r="N302" s="9">
        <v>3</v>
      </c>
      <c r="O302" s="9">
        <v>8</v>
      </c>
      <c r="P302" s="9">
        <v>3</v>
      </c>
      <c r="Q302" s="9">
        <v>13</v>
      </c>
      <c r="R302" s="9">
        <v>11</v>
      </c>
      <c r="S302" s="9">
        <v>12</v>
      </c>
      <c r="T302" s="9">
        <v>5</v>
      </c>
      <c r="U302" s="9">
        <v>1</v>
      </c>
      <c r="V302" s="9">
        <v>0</v>
      </c>
      <c r="W302" s="9">
        <v>0</v>
      </c>
      <c r="X302" s="9">
        <v>63</v>
      </c>
      <c r="Y302" s="9">
        <v>0</v>
      </c>
      <c r="Z302" s="9">
        <v>0</v>
      </c>
      <c r="AA302" s="9">
        <v>26</v>
      </c>
      <c r="AB302" s="9">
        <v>15</v>
      </c>
      <c r="AC302" s="9">
        <v>14</v>
      </c>
      <c r="AD302" s="9">
        <v>8</v>
      </c>
      <c r="AE302" s="9">
        <v>0</v>
      </c>
      <c r="AF302" s="9">
        <v>47</v>
      </c>
      <c r="AG302" s="9">
        <v>10</v>
      </c>
      <c r="AH302" s="9">
        <v>6</v>
      </c>
      <c r="AI302" s="9">
        <v>0</v>
      </c>
      <c r="AJ302" s="9">
        <v>0</v>
      </c>
      <c r="AK302" s="9">
        <v>0</v>
      </c>
      <c r="AL302" s="9">
        <v>0</v>
      </c>
      <c r="AM302" s="9">
        <v>63</v>
      </c>
      <c r="AN302" s="9">
        <v>61</v>
      </c>
      <c r="AO302" s="9">
        <v>2</v>
      </c>
      <c r="AP302" s="9">
        <v>0</v>
      </c>
      <c r="AQ302" s="9">
        <v>0</v>
      </c>
      <c r="AR302" s="9">
        <v>63</v>
      </c>
      <c r="AS302" s="9">
        <v>0</v>
      </c>
      <c r="AT302" s="10">
        <v>0</v>
      </c>
    </row>
    <row r="303" spans="1:46" ht="42.75" x14ac:dyDescent="0.25">
      <c r="A303" s="26" t="str">
        <f t="shared" si="8"/>
        <v>2010Licensed practical nursesYukonHospital</v>
      </c>
      <c r="B303" s="24">
        <v>2010</v>
      </c>
      <c r="C303" s="9" t="s">
        <v>3</v>
      </c>
      <c r="D303" s="9" t="s">
        <v>168</v>
      </c>
      <c r="E303" s="9" t="str">
        <f t="shared" si="9"/>
        <v>Yukon</v>
      </c>
      <c r="F303" s="9" t="s">
        <v>180</v>
      </c>
      <c r="G303" s="9" t="s">
        <v>10</v>
      </c>
      <c r="H303" s="9">
        <v>21</v>
      </c>
      <c r="I303" s="9">
        <v>21</v>
      </c>
      <c r="J303" s="9">
        <v>0</v>
      </c>
      <c r="K303" s="9">
        <v>0</v>
      </c>
      <c r="L303" s="9">
        <v>1</v>
      </c>
      <c r="M303" s="9">
        <v>0</v>
      </c>
      <c r="N303" s="9">
        <v>1</v>
      </c>
      <c r="O303" s="9">
        <v>1</v>
      </c>
      <c r="P303" s="9">
        <v>1</v>
      </c>
      <c r="Q303" s="9">
        <v>3</v>
      </c>
      <c r="R303" s="9">
        <v>4</v>
      </c>
      <c r="S303" s="9">
        <v>6</v>
      </c>
      <c r="T303" s="9">
        <v>3</v>
      </c>
      <c r="U303" s="9">
        <v>1</v>
      </c>
      <c r="V303" s="9">
        <v>0</v>
      </c>
      <c r="W303" s="9">
        <v>0</v>
      </c>
      <c r="X303" s="9">
        <v>21</v>
      </c>
      <c r="Y303" s="9">
        <v>0</v>
      </c>
      <c r="Z303" s="9">
        <v>0</v>
      </c>
      <c r="AA303" s="9">
        <v>4</v>
      </c>
      <c r="AB303" s="9">
        <v>7</v>
      </c>
      <c r="AC303" s="9">
        <v>7</v>
      </c>
      <c r="AD303" s="9">
        <v>3</v>
      </c>
      <c r="AE303" s="9">
        <v>0</v>
      </c>
      <c r="AF303" s="9">
        <v>10</v>
      </c>
      <c r="AG303" s="9">
        <v>5</v>
      </c>
      <c r="AH303" s="9">
        <v>6</v>
      </c>
      <c r="AI303" s="9">
        <v>0</v>
      </c>
      <c r="AJ303" s="9">
        <v>0</v>
      </c>
      <c r="AK303" s="9">
        <v>0</v>
      </c>
      <c r="AL303" s="9">
        <v>0</v>
      </c>
      <c r="AM303" s="9">
        <v>21</v>
      </c>
      <c r="AN303" s="9">
        <v>20</v>
      </c>
      <c r="AO303" s="9">
        <v>1</v>
      </c>
      <c r="AP303" s="9">
        <v>0</v>
      </c>
      <c r="AQ303" s="9">
        <v>0</v>
      </c>
      <c r="AR303" s="9">
        <v>21</v>
      </c>
      <c r="AS303" s="9">
        <v>0</v>
      </c>
      <c r="AT303" s="10">
        <v>0</v>
      </c>
    </row>
    <row r="304" spans="1:46" ht="42.75" x14ac:dyDescent="0.25">
      <c r="A304" s="26" t="str">
        <f t="shared" si="8"/>
        <v>2010Licensed practical nursesYukonCommunity health</v>
      </c>
      <c r="B304" s="24">
        <v>2010</v>
      </c>
      <c r="C304" s="9" t="s">
        <v>3</v>
      </c>
      <c r="D304" s="9" t="s">
        <v>168</v>
      </c>
      <c r="E304" s="9" t="str">
        <f t="shared" si="9"/>
        <v>Yukon</v>
      </c>
      <c r="F304" s="9" t="s">
        <v>182</v>
      </c>
      <c r="G304" s="9" t="s">
        <v>11</v>
      </c>
      <c r="H304" s="9">
        <v>3</v>
      </c>
      <c r="I304" s="9">
        <v>3</v>
      </c>
      <c r="J304" s="9">
        <v>0</v>
      </c>
      <c r="K304" s="9">
        <v>0</v>
      </c>
      <c r="L304" s="9">
        <v>0</v>
      </c>
      <c r="M304" s="9">
        <v>0</v>
      </c>
      <c r="N304" s="9">
        <v>1</v>
      </c>
      <c r="O304" s="9">
        <v>0</v>
      </c>
      <c r="P304" s="9">
        <v>0</v>
      </c>
      <c r="Q304" s="9">
        <v>1</v>
      </c>
      <c r="R304" s="9">
        <v>0</v>
      </c>
      <c r="S304" s="9">
        <v>1</v>
      </c>
      <c r="T304" s="9">
        <v>0</v>
      </c>
      <c r="U304" s="9">
        <v>0</v>
      </c>
      <c r="V304" s="9">
        <v>0</v>
      </c>
      <c r="W304" s="9">
        <v>0</v>
      </c>
      <c r="X304" s="9">
        <v>3</v>
      </c>
      <c r="Y304" s="9">
        <v>0</v>
      </c>
      <c r="Z304" s="9">
        <v>0</v>
      </c>
      <c r="AA304" s="9">
        <v>2</v>
      </c>
      <c r="AB304" s="9">
        <v>1</v>
      </c>
      <c r="AC304" s="9">
        <v>0</v>
      </c>
      <c r="AD304" s="9">
        <v>0</v>
      </c>
      <c r="AE304" s="9">
        <v>0</v>
      </c>
      <c r="AF304" s="9">
        <v>3</v>
      </c>
      <c r="AG304" s="9">
        <v>0</v>
      </c>
      <c r="AH304" s="9">
        <v>0</v>
      </c>
      <c r="AI304" s="9">
        <v>0</v>
      </c>
      <c r="AJ304" s="9">
        <v>0</v>
      </c>
      <c r="AK304" s="9">
        <v>0</v>
      </c>
      <c r="AL304" s="9">
        <v>0</v>
      </c>
      <c r="AM304" s="9">
        <v>3</v>
      </c>
      <c r="AN304" s="9">
        <v>3</v>
      </c>
      <c r="AO304" s="9">
        <v>0</v>
      </c>
      <c r="AP304" s="9">
        <v>0</v>
      </c>
      <c r="AQ304" s="9">
        <v>0</v>
      </c>
      <c r="AR304" s="9">
        <v>3</v>
      </c>
      <c r="AS304" s="9">
        <v>0</v>
      </c>
      <c r="AT304" s="10">
        <v>0</v>
      </c>
    </row>
    <row r="305" spans="1:46" ht="57" x14ac:dyDescent="0.25">
      <c r="A305" s="26" t="str">
        <f t="shared" si="8"/>
        <v>2010Licensed practical nursesYukonNursing home/long-term care</v>
      </c>
      <c r="B305" s="24">
        <v>2010</v>
      </c>
      <c r="C305" s="9" t="s">
        <v>3</v>
      </c>
      <c r="D305" s="9" t="s">
        <v>168</v>
      </c>
      <c r="E305" s="9" t="str">
        <f t="shared" si="9"/>
        <v>Yukon</v>
      </c>
      <c r="F305" s="9" t="s">
        <v>181</v>
      </c>
      <c r="G305" s="9" t="s">
        <v>12</v>
      </c>
      <c r="H305" s="9">
        <v>39</v>
      </c>
      <c r="I305" s="9">
        <v>36</v>
      </c>
      <c r="J305" s="9">
        <v>3</v>
      </c>
      <c r="K305" s="9">
        <v>0</v>
      </c>
      <c r="L305" s="9">
        <v>1</v>
      </c>
      <c r="M305" s="9">
        <v>5</v>
      </c>
      <c r="N305" s="9">
        <v>1</v>
      </c>
      <c r="O305" s="9">
        <v>7</v>
      </c>
      <c r="P305" s="9">
        <v>2</v>
      </c>
      <c r="Q305" s="9">
        <v>9</v>
      </c>
      <c r="R305" s="9">
        <v>7</v>
      </c>
      <c r="S305" s="9">
        <v>5</v>
      </c>
      <c r="T305" s="9">
        <v>2</v>
      </c>
      <c r="U305" s="9">
        <v>0</v>
      </c>
      <c r="V305" s="9">
        <v>0</v>
      </c>
      <c r="W305" s="9">
        <v>0</v>
      </c>
      <c r="X305" s="9">
        <v>39</v>
      </c>
      <c r="Y305" s="9">
        <v>0</v>
      </c>
      <c r="Z305" s="9">
        <v>0</v>
      </c>
      <c r="AA305" s="9">
        <v>20</v>
      </c>
      <c r="AB305" s="9">
        <v>7</v>
      </c>
      <c r="AC305" s="9">
        <v>7</v>
      </c>
      <c r="AD305" s="9">
        <v>5</v>
      </c>
      <c r="AE305" s="9">
        <v>0</v>
      </c>
      <c r="AF305" s="9">
        <v>34</v>
      </c>
      <c r="AG305" s="9">
        <v>5</v>
      </c>
      <c r="AH305" s="9">
        <v>0</v>
      </c>
      <c r="AI305" s="9">
        <v>0</v>
      </c>
      <c r="AJ305" s="9">
        <v>0</v>
      </c>
      <c r="AK305" s="9">
        <v>0</v>
      </c>
      <c r="AL305" s="9">
        <v>0</v>
      </c>
      <c r="AM305" s="9">
        <v>39</v>
      </c>
      <c r="AN305" s="9">
        <v>38</v>
      </c>
      <c r="AO305" s="9">
        <v>1</v>
      </c>
      <c r="AP305" s="9">
        <v>0</v>
      </c>
      <c r="AQ305" s="9">
        <v>0</v>
      </c>
      <c r="AR305" s="9">
        <v>39</v>
      </c>
      <c r="AS305" s="9">
        <v>0</v>
      </c>
      <c r="AT305" s="10">
        <v>0</v>
      </c>
    </row>
    <row r="306" spans="1:46" ht="57" x14ac:dyDescent="0.25">
      <c r="A306" s="26" t="str">
        <f t="shared" si="8"/>
        <v>2010Licensed practical nursesNorthwest TerritoriesAll places of work</v>
      </c>
      <c r="B306" s="24">
        <v>2010</v>
      </c>
      <c r="C306" s="9" t="s">
        <v>3</v>
      </c>
      <c r="D306" s="9" t="s">
        <v>169</v>
      </c>
      <c r="E306" s="9" t="str">
        <f t="shared" si="9"/>
        <v>Northwest Territories</v>
      </c>
      <c r="F306" s="9" t="s">
        <v>179</v>
      </c>
      <c r="G306" s="9" t="s">
        <v>9</v>
      </c>
      <c r="H306" s="9">
        <v>86</v>
      </c>
      <c r="I306" s="9">
        <v>77</v>
      </c>
      <c r="J306" s="9">
        <v>9</v>
      </c>
      <c r="K306" s="9">
        <v>0</v>
      </c>
      <c r="L306" s="9">
        <v>1</v>
      </c>
      <c r="M306" s="9">
        <v>8</v>
      </c>
      <c r="N306" s="9">
        <v>5</v>
      </c>
      <c r="O306" s="9">
        <v>12</v>
      </c>
      <c r="P306" s="9">
        <v>10</v>
      </c>
      <c r="Q306" s="9">
        <v>10</v>
      </c>
      <c r="R306" s="9">
        <v>21</v>
      </c>
      <c r="S306" s="9">
        <v>12</v>
      </c>
      <c r="T306" s="9">
        <v>6</v>
      </c>
      <c r="U306" s="9">
        <v>1</v>
      </c>
      <c r="V306" s="9">
        <v>0</v>
      </c>
      <c r="W306" s="9">
        <v>0</v>
      </c>
      <c r="X306" s="9">
        <v>86</v>
      </c>
      <c r="Y306" s="9">
        <v>0</v>
      </c>
      <c r="Z306" s="9">
        <v>0</v>
      </c>
      <c r="AA306" s="9">
        <v>31</v>
      </c>
      <c r="AB306" s="9">
        <v>20</v>
      </c>
      <c r="AC306" s="9">
        <v>20</v>
      </c>
      <c r="AD306" s="9">
        <v>15</v>
      </c>
      <c r="AE306" s="9">
        <v>0</v>
      </c>
      <c r="AF306" s="9">
        <v>74</v>
      </c>
      <c r="AG306" s="9">
        <v>3</v>
      </c>
      <c r="AH306" s="9">
        <v>9</v>
      </c>
      <c r="AI306" s="9">
        <v>0</v>
      </c>
      <c r="AJ306" s="9">
        <v>79</v>
      </c>
      <c r="AK306" s="9">
        <v>0</v>
      </c>
      <c r="AL306" s="9">
        <v>7</v>
      </c>
      <c r="AM306" s="9">
        <v>0</v>
      </c>
      <c r="AN306" s="9">
        <v>85</v>
      </c>
      <c r="AO306" s="9">
        <v>0</v>
      </c>
      <c r="AP306" s="9">
        <v>1</v>
      </c>
      <c r="AQ306" s="9">
        <v>0</v>
      </c>
      <c r="AR306" s="9">
        <v>35</v>
      </c>
      <c r="AS306" s="9">
        <v>51</v>
      </c>
      <c r="AT306" s="10">
        <v>0</v>
      </c>
    </row>
    <row r="307" spans="1:46" ht="57" x14ac:dyDescent="0.25">
      <c r="A307" s="26" t="str">
        <f t="shared" si="8"/>
        <v>2010Licensed practical nursesNorthwest TerritoriesHospital</v>
      </c>
      <c r="B307" s="24">
        <v>2010</v>
      </c>
      <c r="C307" s="9" t="s">
        <v>3</v>
      </c>
      <c r="D307" s="9" t="s">
        <v>169</v>
      </c>
      <c r="E307" s="9" t="str">
        <f t="shared" si="9"/>
        <v>Northwest Territories</v>
      </c>
      <c r="F307" s="9" t="s">
        <v>180</v>
      </c>
      <c r="G307" s="9" t="s">
        <v>10</v>
      </c>
      <c r="H307" s="9">
        <v>46</v>
      </c>
      <c r="I307" s="9">
        <v>40</v>
      </c>
      <c r="J307" s="9">
        <v>6</v>
      </c>
      <c r="K307" s="9">
        <v>0</v>
      </c>
      <c r="L307" s="9">
        <v>0</v>
      </c>
      <c r="M307" s="9">
        <v>3</v>
      </c>
      <c r="N307" s="9">
        <v>4</v>
      </c>
      <c r="O307" s="9">
        <v>7</v>
      </c>
      <c r="P307" s="9">
        <v>6</v>
      </c>
      <c r="Q307" s="9">
        <v>6</v>
      </c>
      <c r="R307" s="9">
        <v>10</v>
      </c>
      <c r="S307" s="9">
        <v>7</v>
      </c>
      <c r="T307" s="9">
        <v>2</v>
      </c>
      <c r="U307" s="9">
        <v>1</v>
      </c>
      <c r="V307" s="9">
        <v>0</v>
      </c>
      <c r="W307" s="9">
        <v>0</v>
      </c>
      <c r="X307" s="9">
        <v>46</v>
      </c>
      <c r="Y307" s="9">
        <v>0</v>
      </c>
      <c r="Z307" s="9">
        <v>0</v>
      </c>
      <c r="AA307" s="9">
        <v>14</v>
      </c>
      <c r="AB307" s="9">
        <v>15</v>
      </c>
      <c r="AC307" s="9">
        <v>10</v>
      </c>
      <c r="AD307" s="9">
        <v>7</v>
      </c>
      <c r="AE307" s="9">
        <v>0</v>
      </c>
      <c r="AF307" s="9">
        <v>37</v>
      </c>
      <c r="AG307" s="9">
        <v>3</v>
      </c>
      <c r="AH307" s="9">
        <v>6</v>
      </c>
      <c r="AI307" s="9">
        <v>0</v>
      </c>
      <c r="AJ307" s="9">
        <v>44</v>
      </c>
      <c r="AK307" s="9">
        <v>0</v>
      </c>
      <c r="AL307" s="9">
        <v>2</v>
      </c>
      <c r="AM307" s="9">
        <v>0</v>
      </c>
      <c r="AN307" s="9">
        <v>46</v>
      </c>
      <c r="AO307" s="9">
        <v>0</v>
      </c>
      <c r="AP307" s="9">
        <v>0</v>
      </c>
      <c r="AQ307" s="9">
        <v>0</v>
      </c>
      <c r="AR307" s="9">
        <v>19</v>
      </c>
      <c r="AS307" s="9">
        <v>27</v>
      </c>
      <c r="AT307" s="10">
        <v>0</v>
      </c>
    </row>
    <row r="308" spans="1:46" ht="57" x14ac:dyDescent="0.25">
      <c r="A308" s="26" t="str">
        <f t="shared" si="8"/>
        <v>2010Licensed practical nursesNorthwest TerritoriesCommunity health</v>
      </c>
      <c r="B308" s="24">
        <v>2010</v>
      </c>
      <c r="C308" s="9" t="s">
        <v>3</v>
      </c>
      <c r="D308" s="9" t="s">
        <v>169</v>
      </c>
      <c r="E308" s="9" t="str">
        <f t="shared" si="9"/>
        <v>Northwest Territories</v>
      </c>
      <c r="F308" s="9" t="s">
        <v>182</v>
      </c>
      <c r="G308" s="9" t="s">
        <v>11</v>
      </c>
      <c r="H308" s="9">
        <v>16</v>
      </c>
      <c r="I308" s="9">
        <v>16</v>
      </c>
      <c r="J308" s="9">
        <v>0</v>
      </c>
      <c r="K308" s="9">
        <v>0</v>
      </c>
      <c r="L308" s="9">
        <v>1</v>
      </c>
      <c r="M308" s="9">
        <v>1</v>
      </c>
      <c r="N308" s="9">
        <v>0</v>
      </c>
      <c r="O308" s="9">
        <v>3</v>
      </c>
      <c r="P308" s="9">
        <v>3</v>
      </c>
      <c r="Q308" s="9">
        <v>2</v>
      </c>
      <c r="R308" s="9">
        <v>5</v>
      </c>
      <c r="S308" s="9">
        <v>1</v>
      </c>
      <c r="T308" s="9">
        <v>0</v>
      </c>
      <c r="U308" s="9">
        <v>0</v>
      </c>
      <c r="V308" s="9">
        <v>0</v>
      </c>
      <c r="W308" s="9">
        <v>0</v>
      </c>
      <c r="X308" s="9">
        <v>16</v>
      </c>
      <c r="Y308" s="9">
        <v>0</v>
      </c>
      <c r="Z308" s="9">
        <v>0</v>
      </c>
      <c r="AA308" s="9">
        <v>4</v>
      </c>
      <c r="AB308" s="9">
        <v>3</v>
      </c>
      <c r="AC308" s="9">
        <v>6</v>
      </c>
      <c r="AD308" s="9">
        <v>3</v>
      </c>
      <c r="AE308" s="9">
        <v>0</v>
      </c>
      <c r="AF308" s="9">
        <v>13</v>
      </c>
      <c r="AG308" s="9">
        <v>0</v>
      </c>
      <c r="AH308" s="9">
        <v>3</v>
      </c>
      <c r="AI308" s="9">
        <v>0</v>
      </c>
      <c r="AJ308" s="9">
        <v>15</v>
      </c>
      <c r="AK308" s="9">
        <v>0</v>
      </c>
      <c r="AL308" s="9">
        <v>1</v>
      </c>
      <c r="AM308" s="9">
        <v>0</v>
      </c>
      <c r="AN308" s="9">
        <v>16</v>
      </c>
      <c r="AO308" s="9">
        <v>0</v>
      </c>
      <c r="AP308" s="9">
        <v>0</v>
      </c>
      <c r="AQ308" s="9">
        <v>0</v>
      </c>
      <c r="AR308" s="9">
        <v>11</v>
      </c>
      <c r="AS308" s="9">
        <v>5</v>
      </c>
      <c r="AT308" s="10">
        <v>0</v>
      </c>
    </row>
    <row r="309" spans="1:46" ht="57" x14ac:dyDescent="0.25">
      <c r="A309" s="26" t="str">
        <f t="shared" si="8"/>
        <v>2010Licensed practical nursesNorthwest TerritoriesNursing home/long-term care</v>
      </c>
      <c r="B309" s="24">
        <v>2010</v>
      </c>
      <c r="C309" s="9" t="s">
        <v>3</v>
      </c>
      <c r="D309" s="9" t="s">
        <v>169</v>
      </c>
      <c r="E309" s="9" t="str">
        <f t="shared" si="9"/>
        <v>Northwest Territories</v>
      </c>
      <c r="F309" s="9" t="s">
        <v>181</v>
      </c>
      <c r="G309" s="9" t="s">
        <v>12</v>
      </c>
      <c r="H309" s="9">
        <v>20</v>
      </c>
      <c r="I309" s="9">
        <v>17</v>
      </c>
      <c r="J309" s="9">
        <v>3</v>
      </c>
      <c r="K309" s="9">
        <v>0</v>
      </c>
      <c r="L309" s="9">
        <v>0</v>
      </c>
      <c r="M309" s="9">
        <v>4</v>
      </c>
      <c r="N309" s="9">
        <v>1</v>
      </c>
      <c r="O309" s="9">
        <v>1</v>
      </c>
      <c r="P309" s="9">
        <v>0</v>
      </c>
      <c r="Q309" s="9">
        <v>2</v>
      </c>
      <c r="R309" s="9">
        <v>4</v>
      </c>
      <c r="S309" s="9">
        <v>4</v>
      </c>
      <c r="T309" s="9">
        <v>4</v>
      </c>
      <c r="U309" s="9">
        <v>0</v>
      </c>
      <c r="V309" s="9">
        <v>0</v>
      </c>
      <c r="W309" s="9">
        <v>0</v>
      </c>
      <c r="X309" s="9">
        <v>20</v>
      </c>
      <c r="Y309" s="9">
        <v>0</v>
      </c>
      <c r="Z309" s="9">
        <v>0</v>
      </c>
      <c r="AA309" s="9">
        <v>12</v>
      </c>
      <c r="AB309" s="9">
        <v>1</v>
      </c>
      <c r="AC309" s="9">
        <v>3</v>
      </c>
      <c r="AD309" s="9">
        <v>4</v>
      </c>
      <c r="AE309" s="9">
        <v>0</v>
      </c>
      <c r="AF309" s="9">
        <v>20</v>
      </c>
      <c r="AG309" s="9">
        <v>0</v>
      </c>
      <c r="AH309" s="9">
        <v>0</v>
      </c>
      <c r="AI309" s="9">
        <v>0</v>
      </c>
      <c r="AJ309" s="9">
        <v>18</v>
      </c>
      <c r="AK309" s="9">
        <v>0</v>
      </c>
      <c r="AL309" s="9">
        <v>2</v>
      </c>
      <c r="AM309" s="9">
        <v>0</v>
      </c>
      <c r="AN309" s="9">
        <v>20</v>
      </c>
      <c r="AO309" s="9">
        <v>0</v>
      </c>
      <c r="AP309" s="9">
        <v>0</v>
      </c>
      <c r="AQ309" s="9">
        <v>0</v>
      </c>
      <c r="AR309" s="9">
        <v>3</v>
      </c>
      <c r="AS309" s="9">
        <v>17</v>
      </c>
      <c r="AT309" s="10">
        <v>0</v>
      </c>
    </row>
    <row r="310" spans="1:46" ht="57" x14ac:dyDescent="0.25">
      <c r="A310" s="26" t="str">
        <f t="shared" si="8"/>
        <v>2010Licensed practical nursesNorthwest TerritoriesOther places of work</v>
      </c>
      <c r="B310" s="24">
        <v>2010</v>
      </c>
      <c r="C310" s="9" t="s">
        <v>3</v>
      </c>
      <c r="D310" s="9" t="s">
        <v>169</v>
      </c>
      <c r="E310" s="9" t="str">
        <f t="shared" si="9"/>
        <v>Northwest Territories</v>
      </c>
      <c r="F310" s="9" t="s">
        <v>183</v>
      </c>
      <c r="G310" s="9" t="s">
        <v>13</v>
      </c>
      <c r="H310" s="9">
        <v>4</v>
      </c>
      <c r="I310" s="9">
        <v>4</v>
      </c>
      <c r="J310" s="9">
        <v>0</v>
      </c>
      <c r="K310" s="9">
        <v>0</v>
      </c>
      <c r="L310" s="9">
        <v>0</v>
      </c>
      <c r="M310" s="9">
        <v>0</v>
      </c>
      <c r="N310" s="9">
        <v>0</v>
      </c>
      <c r="O310" s="9">
        <v>1</v>
      </c>
      <c r="P310" s="9">
        <v>1</v>
      </c>
      <c r="Q310" s="9">
        <v>0</v>
      </c>
      <c r="R310" s="9">
        <v>2</v>
      </c>
      <c r="S310" s="9">
        <v>0</v>
      </c>
      <c r="T310" s="9">
        <v>0</v>
      </c>
      <c r="U310" s="9">
        <v>0</v>
      </c>
      <c r="V310" s="9">
        <v>0</v>
      </c>
      <c r="W310" s="9">
        <v>0</v>
      </c>
      <c r="X310" s="9">
        <v>4</v>
      </c>
      <c r="Y310" s="9">
        <v>0</v>
      </c>
      <c r="Z310" s="9">
        <v>0</v>
      </c>
      <c r="AA310" s="9">
        <v>1</v>
      </c>
      <c r="AB310" s="9">
        <v>1</v>
      </c>
      <c r="AC310" s="9">
        <v>1</v>
      </c>
      <c r="AD310" s="9">
        <v>1</v>
      </c>
      <c r="AE310" s="9">
        <v>0</v>
      </c>
      <c r="AF310" s="9">
        <v>4</v>
      </c>
      <c r="AG310" s="9">
        <v>0</v>
      </c>
      <c r="AH310" s="9">
        <v>0</v>
      </c>
      <c r="AI310" s="9">
        <v>0</v>
      </c>
      <c r="AJ310" s="9">
        <v>2</v>
      </c>
      <c r="AK310" s="9">
        <v>0</v>
      </c>
      <c r="AL310" s="9">
        <v>2</v>
      </c>
      <c r="AM310" s="9">
        <v>0</v>
      </c>
      <c r="AN310" s="9">
        <v>3</v>
      </c>
      <c r="AO310" s="9">
        <v>0</v>
      </c>
      <c r="AP310" s="9">
        <v>1</v>
      </c>
      <c r="AQ310" s="9">
        <v>0</v>
      </c>
      <c r="AR310" s="9">
        <v>2</v>
      </c>
      <c r="AS310" s="9">
        <v>2</v>
      </c>
      <c r="AT310" s="10">
        <v>0</v>
      </c>
    </row>
    <row r="311" spans="1:46" ht="42.75" x14ac:dyDescent="0.25">
      <c r="A311" s="26" t="str">
        <f t="shared" si="8"/>
        <v>2010Licensed practical nursesCanadaAll places of work</v>
      </c>
      <c r="B311" s="24">
        <v>2010</v>
      </c>
      <c r="C311" s="9" t="s">
        <v>3</v>
      </c>
      <c r="D311" s="9" t="s">
        <v>171</v>
      </c>
      <c r="E311" s="9" t="str">
        <f t="shared" si="9"/>
        <v>Canada</v>
      </c>
      <c r="F311" s="9" t="s">
        <v>179</v>
      </c>
      <c r="G311" s="9" t="s">
        <v>9</v>
      </c>
      <c r="H311" s="9">
        <v>81224</v>
      </c>
      <c r="I311" s="9">
        <v>75153</v>
      </c>
      <c r="J311" s="9">
        <v>6071</v>
      </c>
      <c r="K311" s="9">
        <v>0</v>
      </c>
      <c r="L311" s="9">
        <v>3952</v>
      </c>
      <c r="M311" s="9">
        <v>9448</v>
      </c>
      <c r="N311" s="9">
        <v>9179</v>
      </c>
      <c r="O311" s="9">
        <v>9698</v>
      </c>
      <c r="P311" s="9">
        <v>10095</v>
      </c>
      <c r="Q311" s="9">
        <v>11227</v>
      </c>
      <c r="R311" s="9">
        <v>11623</v>
      </c>
      <c r="S311" s="9">
        <v>9255</v>
      </c>
      <c r="T311" s="9">
        <v>5101</v>
      </c>
      <c r="U311" s="9">
        <v>1411</v>
      </c>
      <c r="V311" s="9">
        <v>235</v>
      </c>
      <c r="W311" s="9">
        <v>0</v>
      </c>
      <c r="X311" s="9">
        <v>78927</v>
      </c>
      <c r="Y311" s="9">
        <v>2198</v>
      </c>
      <c r="Z311" s="9">
        <v>99</v>
      </c>
      <c r="AA311" s="9">
        <v>39763</v>
      </c>
      <c r="AB311" s="9">
        <v>14645</v>
      </c>
      <c r="AC311" s="9">
        <v>11721</v>
      </c>
      <c r="AD311" s="9">
        <v>14982</v>
      </c>
      <c r="AE311" s="9">
        <v>113</v>
      </c>
      <c r="AF311" s="9">
        <v>40197</v>
      </c>
      <c r="AG311" s="9">
        <v>27497</v>
      </c>
      <c r="AH311" s="9">
        <v>13354</v>
      </c>
      <c r="AI311" s="9">
        <v>176</v>
      </c>
      <c r="AJ311" s="9">
        <v>73907</v>
      </c>
      <c r="AK311" s="9">
        <v>1134</v>
      </c>
      <c r="AL311" s="9">
        <v>5582</v>
      </c>
      <c r="AM311" s="9">
        <v>601</v>
      </c>
      <c r="AN311" s="9">
        <v>78976</v>
      </c>
      <c r="AO311" s="9">
        <v>740</v>
      </c>
      <c r="AP311" s="9">
        <v>748</v>
      </c>
      <c r="AQ311" s="9">
        <v>760</v>
      </c>
      <c r="AR311" s="9">
        <v>67042</v>
      </c>
      <c r="AS311" s="9">
        <v>14180</v>
      </c>
      <c r="AT311" s="10">
        <v>2</v>
      </c>
    </row>
    <row r="312" spans="1:46" ht="42.75" x14ac:dyDescent="0.25">
      <c r="A312" s="26" t="str">
        <f t="shared" si="8"/>
        <v>2010Licensed practical nursesCanadaHospital</v>
      </c>
      <c r="B312" s="24">
        <v>2010</v>
      </c>
      <c r="C312" s="9" t="s">
        <v>3</v>
      </c>
      <c r="D312" s="9" t="s">
        <v>171</v>
      </c>
      <c r="E312" s="9" t="str">
        <f t="shared" si="9"/>
        <v>Canada</v>
      </c>
      <c r="F312" s="9" t="s">
        <v>180</v>
      </c>
      <c r="G312" s="9" t="s">
        <v>10</v>
      </c>
      <c r="H312" s="9">
        <v>34619</v>
      </c>
      <c r="I312" s="9">
        <v>31570</v>
      </c>
      <c r="J312" s="9">
        <v>3049</v>
      </c>
      <c r="K312" s="9">
        <v>0</v>
      </c>
      <c r="L312" s="9">
        <v>1878</v>
      </c>
      <c r="M312" s="9">
        <v>4541</v>
      </c>
      <c r="N312" s="9">
        <v>4155</v>
      </c>
      <c r="O312" s="9">
        <v>3935</v>
      </c>
      <c r="P312" s="9">
        <v>4049</v>
      </c>
      <c r="Q312" s="9">
        <v>4516</v>
      </c>
      <c r="R312" s="9">
        <v>4975</v>
      </c>
      <c r="S312" s="9">
        <v>4017</v>
      </c>
      <c r="T312" s="9">
        <v>2007</v>
      </c>
      <c r="U312" s="9">
        <v>499</v>
      </c>
      <c r="V312" s="9">
        <v>47</v>
      </c>
      <c r="W312" s="9">
        <v>0</v>
      </c>
      <c r="X312" s="9">
        <v>33827</v>
      </c>
      <c r="Y312" s="9">
        <v>761</v>
      </c>
      <c r="Z312" s="9">
        <v>31</v>
      </c>
      <c r="AA312" s="9">
        <v>17608</v>
      </c>
      <c r="AB312" s="9">
        <v>5324</v>
      </c>
      <c r="AC312" s="9">
        <v>5023</v>
      </c>
      <c r="AD312" s="9">
        <v>6609</v>
      </c>
      <c r="AE312" s="9">
        <v>55</v>
      </c>
      <c r="AF312" s="9">
        <v>16860</v>
      </c>
      <c r="AG312" s="9">
        <v>11692</v>
      </c>
      <c r="AH312" s="9">
        <v>5997</v>
      </c>
      <c r="AI312" s="9">
        <v>70</v>
      </c>
      <c r="AJ312" s="9">
        <v>32510</v>
      </c>
      <c r="AK312" s="9">
        <v>85</v>
      </c>
      <c r="AL312" s="9">
        <v>1883</v>
      </c>
      <c r="AM312" s="9">
        <v>141</v>
      </c>
      <c r="AN312" s="9">
        <v>34220</v>
      </c>
      <c r="AO312" s="9">
        <v>74</v>
      </c>
      <c r="AP312" s="9">
        <v>111</v>
      </c>
      <c r="AQ312" s="9">
        <v>214</v>
      </c>
      <c r="AR312" s="9">
        <v>28897</v>
      </c>
      <c r="AS312" s="9">
        <v>5721</v>
      </c>
      <c r="AT312" s="10">
        <v>1</v>
      </c>
    </row>
    <row r="313" spans="1:46" ht="42.75" x14ac:dyDescent="0.25">
      <c r="A313" s="26" t="str">
        <f t="shared" si="8"/>
        <v>2010Licensed practical nursesCanadaCommunity health</v>
      </c>
      <c r="B313" s="24">
        <v>2010</v>
      </c>
      <c r="C313" s="9" t="s">
        <v>3</v>
      </c>
      <c r="D313" s="9" t="s">
        <v>171</v>
      </c>
      <c r="E313" s="9" t="str">
        <f t="shared" si="9"/>
        <v>Canada</v>
      </c>
      <c r="F313" s="9" t="s">
        <v>182</v>
      </c>
      <c r="G313" s="9" t="s">
        <v>11</v>
      </c>
      <c r="H313" s="9">
        <v>9376</v>
      </c>
      <c r="I313" s="9">
        <v>8969</v>
      </c>
      <c r="J313" s="9">
        <v>407</v>
      </c>
      <c r="K313" s="9">
        <v>0</v>
      </c>
      <c r="L313" s="9">
        <v>348</v>
      </c>
      <c r="M313" s="9">
        <v>1022</v>
      </c>
      <c r="N313" s="9">
        <v>999</v>
      </c>
      <c r="O313" s="9">
        <v>1151</v>
      </c>
      <c r="P313" s="9">
        <v>1100</v>
      </c>
      <c r="Q313" s="9">
        <v>1281</v>
      </c>
      <c r="R313" s="9">
        <v>1278</v>
      </c>
      <c r="S313" s="9">
        <v>1172</v>
      </c>
      <c r="T313" s="9">
        <v>692</v>
      </c>
      <c r="U313" s="9">
        <v>280</v>
      </c>
      <c r="V313" s="9">
        <v>53</v>
      </c>
      <c r="W313" s="9">
        <v>0</v>
      </c>
      <c r="X313" s="9">
        <v>9140</v>
      </c>
      <c r="Y313" s="9">
        <v>230</v>
      </c>
      <c r="Z313" s="9">
        <v>6</v>
      </c>
      <c r="AA313" s="9">
        <v>3958</v>
      </c>
      <c r="AB313" s="9">
        <v>1965</v>
      </c>
      <c r="AC313" s="9">
        <v>1437</v>
      </c>
      <c r="AD313" s="9">
        <v>2008</v>
      </c>
      <c r="AE313" s="9">
        <v>8</v>
      </c>
      <c r="AF313" s="9">
        <v>4721</v>
      </c>
      <c r="AG313" s="9">
        <v>3229</v>
      </c>
      <c r="AH313" s="9">
        <v>1400</v>
      </c>
      <c r="AI313" s="9">
        <v>26</v>
      </c>
      <c r="AJ313" s="9">
        <v>8048</v>
      </c>
      <c r="AK313" s="9">
        <v>350</v>
      </c>
      <c r="AL313" s="9">
        <v>902</v>
      </c>
      <c r="AM313" s="9">
        <v>76</v>
      </c>
      <c r="AN313" s="9">
        <v>8954</v>
      </c>
      <c r="AO313" s="9">
        <v>238</v>
      </c>
      <c r="AP313" s="9">
        <v>82</v>
      </c>
      <c r="AQ313" s="9">
        <v>102</v>
      </c>
      <c r="AR313" s="9">
        <v>7255</v>
      </c>
      <c r="AS313" s="9">
        <v>2121</v>
      </c>
      <c r="AT313" s="10">
        <v>0</v>
      </c>
    </row>
    <row r="314" spans="1:46" ht="57" x14ac:dyDescent="0.25">
      <c r="A314" s="26" t="str">
        <f t="shared" si="8"/>
        <v>2010Licensed practical nursesCanadaNursing home/long-term care</v>
      </c>
      <c r="B314" s="24">
        <v>2010</v>
      </c>
      <c r="C314" s="9" t="s">
        <v>3</v>
      </c>
      <c r="D314" s="9" t="s">
        <v>171</v>
      </c>
      <c r="E314" s="9" t="str">
        <f t="shared" si="9"/>
        <v>Canada</v>
      </c>
      <c r="F314" s="9" t="s">
        <v>181</v>
      </c>
      <c r="G314" s="9" t="s">
        <v>12</v>
      </c>
      <c r="H314" s="9">
        <v>29295</v>
      </c>
      <c r="I314" s="9">
        <v>27418</v>
      </c>
      <c r="J314" s="9">
        <v>1877</v>
      </c>
      <c r="K314" s="9">
        <v>0</v>
      </c>
      <c r="L314" s="9">
        <v>1395</v>
      </c>
      <c r="M314" s="9">
        <v>3010</v>
      </c>
      <c r="N314" s="9">
        <v>3064</v>
      </c>
      <c r="O314" s="9">
        <v>3544</v>
      </c>
      <c r="P314" s="9">
        <v>3836</v>
      </c>
      <c r="Q314" s="9">
        <v>4360</v>
      </c>
      <c r="R314" s="9">
        <v>4352</v>
      </c>
      <c r="S314" s="9">
        <v>3243</v>
      </c>
      <c r="T314" s="9">
        <v>1898</v>
      </c>
      <c r="U314" s="9">
        <v>498</v>
      </c>
      <c r="V314" s="9">
        <v>95</v>
      </c>
      <c r="W314" s="9">
        <v>0</v>
      </c>
      <c r="X314" s="9">
        <v>28133</v>
      </c>
      <c r="Y314" s="9">
        <v>1108</v>
      </c>
      <c r="Z314" s="9">
        <v>54</v>
      </c>
      <c r="AA314" s="9">
        <v>13952</v>
      </c>
      <c r="AB314" s="9">
        <v>6080</v>
      </c>
      <c r="AC314" s="9">
        <v>4239</v>
      </c>
      <c r="AD314" s="9">
        <v>4976</v>
      </c>
      <c r="AE314" s="9">
        <v>48</v>
      </c>
      <c r="AF314" s="9">
        <v>15046</v>
      </c>
      <c r="AG314" s="9">
        <v>9791</v>
      </c>
      <c r="AH314" s="9">
        <v>4408</v>
      </c>
      <c r="AI314" s="9">
        <v>50</v>
      </c>
      <c r="AJ314" s="9">
        <v>26939</v>
      </c>
      <c r="AK314" s="9">
        <v>589</v>
      </c>
      <c r="AL314" s="9">
        <v>1536</v>
      </c>
      <c r="AM314" s="9">
        <v>231</v>
      </c>
      <c r="AN314" s="9">
        <v>28834</v>
      </c>
      <c r="AO314" s="9">
        <v>230</v>
      </c>
      <c r="AP314" s="9">
        <v>55</v>
      </c>
      <c r="AQ314" s="9">
        <v>176</v>
      </c>
      <c r="AR314" s="9">
        <v>23534</v>
      </c>
      <c r="AS314" s="9">
        <v>5761</v>
      </c>
      <c r="AT314" s="10">
        <v>0</v>
      </c>
    </row>
    <row r="315" spans="1:46" ht="42.75" x14ac:dyDescent="0.25">
      <c r="A315" s="26" t="str">
        <f t="shared" si="8"/>
        <v>2010Licensed practical nursesCanadaOther places of work</v>
      </c>
      <c r="B315" s="24">
        <v>2010</v>
      </c>
      <c r="C315" s="9" t="s">
        <v>3</v>
      </c>
      <c r="D315" s="9" t="s">
        <v>171</v>
      </c>
      <c r="E315" s="9" t="str">
        <f t="shared" si="9"/>
        <v>Canada</v>
      </c>
      <c r="F315" s="9" t="s">
        <v>183</v>
      </c>
      <c r="G315" s="9" t="s">
        <v>13</v>
      </c>
      <c r="H315" s="9">
        <v>3538</v>
      </c>
      <c r="I315" s="9">
        <v>3236</v>
      </c>
      <c r="J315" s="9">
        <v>302</v>
      </c>
      <c r="K315" s="9">
        <v>0</v>
      </c>
      <c r="L315" s="9">
        <v>116</v>
      </c>
      <c r="M315" s="9">
        <v>371</v>
      </c>
      <c r="N315" s="9">
        <v>451</v>
      </c>
      <c r="O315" s="9">
        <v>520</v>
      </c>
      <c r="P315" s="9">
        <v>491</v>
      </c>
      <c r="Q315" s="9">
        <v>459</v>
      </c>
      <c r="R315" s="9">
        <v>427</v>
      </c>
      <c r="S315" s="9">
        <v>356</v>
      </c>
      <c r="T315" s="9">
        <v>253</v>
      </c>
      <c r="U315" s="9">
        <v>71</v>
      </c>
      <c r="V315" s="9">
        <v>23</v>
      </c>
      <c r="W315" s="9">
        <v>0</v>
      </c>
      <c r="X315" s="9">
        <v>3480</v>
      </c>
      <c r="Y315" s="9">
        <v>51</v>
      </c>
      <c r="Z315" s="9">
        <v>7</v>
      </c>
      <c r="AA315" s="9">
        <v>1871</v>
      </c>
      <c r="AB315" s="9">
        <v>620</v>
      </c>
      <c r="AC315" s="9">
        <v>441</v>
      </c>
      <c r="AD315" s="9">
        <v>605</v>
      </c>
      <c r="AE315" s="9">
        <v>1</v>
      </c>
      <c r="AF315" s="9">
        <v>1612</v>
      </c>
      <c r="AG315" s="9">
        <v>891</v>
      </c>
      <c r="AH315" s="9">
        <v>1019</v>
      </c>
      <c r="AI315" s="9">
        <v>16</v>
      </c>
      <c r="AJ315" s="9">
        <v>2382</v>
      </c>
      <c r="AK315" s="9">
        <v>79</v>
      </c>
      <c r="AL315" s="9">
        <v>1052</v>
      </c>
      <c r="AM315" s="9">
        <v>25</v>
      </c>
      <c r="AN315" s="9">
        <v>2838</v>
      </c>
      <c r="AO315" s="9">
        <v>172</v>
      </c>
      <c r="AP315" s="9">
        <v>484</v>
      </c>
      <c r="AQ315" s="9">
        <v>44</v>
      </c>
      <c r="AR315" s="9">
        <v>3259</v>
      </c>
      <c r="AS315" s="9">
        <v>278</v>
      </c>
      <c r="AT315" s="10">
        <v>1</v>
      </c>
    </row>
    <row r="316" spans="1:46" ht="42.75" x14ac:dyDescent="0.25">
      <c r="A316" s="26" t="str">
        <f t="shared" si="8"/>
        <v>2010Licensed practical nursesCanadaUnknown places of work</v>
      </c>
      <c r="B316" s="24">
        <v>2010</v>
      </c>
      <c r="C316" s="9" t="s">
        <v>3</v>
      </c>
      <c r="D316" s="9" t="s">
        <v>171</v>
      </c>
      <c r="E316" s="9" t="str">
        <f t="shared" si="9"/>
        <v>Canada</v>
      </c>
      <c r="F316" s="9" t="s">
        <v>184</v>
      </c>
      <c r="G316" s="9" t="s">
        <v>49</v>
      </c>
      <c r="H316" s="9">
        <v>4396</v>
      </c>
      <c r="I316" s="9">
        <v>3960</v>
      </c>
      <c r="J316" s="9">
        <v>436</v>
      </c>
      <c r="K316" s="9">
        <v>0</v>
      </c>
      <c r="L316" s="9">
        <v>215</v>
      </c>
      <c r="M316" s="9">
        <v>504</v>
      </c>
      <c r="N316" s="9">
        <v>510</v>
      </c>
      <c r="O316" s="9">
        <v>548</v>
      </c>
      <c r="P316" s="9">
        <v>619</v>
      </c>
      <c r="Q316" s="9">
        <v>611</v>
      </c>
      <c r="R316" s="9">
        <v>591</v>
      </c>
      <c r="S316" s="9">
        <v>467</v>
      </c>
      <c r="T316" s="9">
        <v>251</v>
      </c>
      <c r="U316" s="9">
        <v>63</v>
      </c>
      <c r="V316" s="9">
        <v>17</v>
      </c>
      <c r="W316" s="9">
        <v>0</v>
      </c>
      <c r="X316" s="9">
        <v>4347</v>
      </c>
      <c r="Y316" s="9">
        <v>48</v>
      </c>
      <c r="Z316" s="9">
        <v>1</v>
      </c>
      <c r="AA316" s="9">
        <v>2374</v>
      </c>
      <c r="AB316" s="9">
        <v>656</v>
      </c>
      <c r="AC316" s="9">
        <v>581</v>
      </c>
      <c r="AD316" s="9">
        <v>784</v>
      </c>
      <c r="AE316" s="9">
        <v>1</v>
      </c>
      <c r="AF316" s="9">
        <v>1958</v>
      </c>
      <c r="AG316" s="9">
        <v>1894</v>
      </c>
      <c r="AH316" s="9">
        <v>530</v>
      </c>
      <c r="AI316" s="9">
        <v>14</v>
      </c>
      <c r="AJ316" s="9">
        <v>4028</v>
      </c>
      <c r="AK316" s="9">
        <v>31</v>
      </c>
      <c r="AL316" s="9">
        <v>209</v>
      </c>
      <c r="AM316" s="9">
        <v>128</v>
      </c>
      <c r="AN316" s="9">
        <v>4130</v>
      </c>
      <c r="AO316" s="9">
        <v>26</v>
      </c>
      <c r="AP316" s="9">
        <v>16</v>
      </c>
      <c r="AQ316" s="9">
        <v>224</v>
      </c>
      <c r="AR316" s="9">
        <v>4097</v>
      </c>
      <c r="AS316" s="9">
        <v>299</v>
      </c>
      <c r="AT316" s="10">
        <v>0</v>
      </c>
    </row>
    <row r="317" spans="1:46" ht="57" x14ac:dyDescent="0.25">
      <c r="A317" s="26" t="str">
        <f t="shared" si="8"/>
        <v>2010Nurse practitionersNewfoundland and LabradorAll places of work</v>
      </c>
      <c r="B317" s="24">
        <v>2010</v>
      </c>
      <c r="C317" s="9" t="s">
        <v>5</v>
      </c>
      <c r="D317" s="9" t="s">
        <v>162</v>
      </c>
      <c r="E317" s="9" t="str">
        <f t="shared" si="9"/>
        <v>Newfoundland and Labrador</v>
      </c>
      <c r="F317" s="9" t="s">
        <v>179</v>
      </c>
      <c r="G317" s="9" t="s">
        <v>9</v>
      </c>
      <c r="H317" s="9">
        <v>96</v>
      </c>
      <c r="I317" s="9">
        <v>85</v>
      </c>
      <c r="J317" s="9">
        <v>11</v>
      </c>
      <c r="K317" s="9">
        <v>0</v>
      </c>
      <c r="L317" s="9">
        <v>0</v>
      </c>
      <c r="M317" s="9">
        <v>0</v>
      </c>
      <c r="N317" s="9">
        <v>7</v>
      </c>
      <c r="O317" s="9">
        <v>16</v>
      </c>
      <c r="P317" s="9">
        <v>19</v>
      </c>
      <c r="Q317" s="9">
        <v>27</v>
      </c>
      <c r="R317" s="9">
        <v>14</v>
      </c>
      <c r="S317" s="9">
        <v>10</v>
      </c>
      <c r="T317" s="9">
        <v>1</v>
      </c>
      <c r="U317" s="9">
        <v>1</v>
      </c>
      <c r="V317" s="9">
        <v>1</v>
      </c>
      <c r="W317" s="9">
        <v>0</v>
      </c>
      <c r="X317" s="9">
        <v>96</v>
      </c>
      <c r="Y317" s="9">
        <v>0</v>
      </c>
      <c r="Z317" s="9">
        <v>0</v>
      </c>
      <c r="AA317" s="9">
        <v>11</v>
      </c>
      <c r="AB317" s="9">
        <v>33</v>
      </c>
      <c r="AC317" s="9">
        <v>32</v>
      </c>
      <c r="AD317" s="9">
        <v>20</v>
      </c>
      <c r="AE317" s="9">
        <v>0</v>
      </c>
      <c r="AF317" s="9">
        <v>89</v>
      </c>
      <c r="AG317" s="9">
        <v>3</v>
      </c>
      <c r="AH317" s="9">
        <v>4</v>
      </c>
      <c r="AI317" s="9">
        <v>0</v>
      </c>
      <c r="AJ317" s="9">
        <v>1</v>
      </c>
      <c r="AK317" s="9">
        <v>4</v>
      </c>
      <c r="AL317" s="9">
        <v>91</v>
      </c>
      <c r="AM317" s="9">
        <v>0</v>
      </c>
      <c r="AN317" s="9">
        <v>79</v>
      </c>
      <c r="AO317" s="9">
        <v>7</v>
      </c>
      <c r="AP317" s="9">
        <v>10</v>
      </c>
      <c r="AQ317" s="9">
        <v>0</v>
      </c>
      <c r="AR317" s="9">
        <v>48</v>
      </c>
      <c r="AS317" s="9">
        <v>48</v>
      </c>
      <c r="AT317" s="10">
        <v>0</v>
      </c>
    </row>
    <row r="318" spans="1:46" ht="57" x14ac:dyDescent="0.25">
      <c r="A318" s="26" t="str">
        <f t="shared" si="8"/>
        <v>2010Nurse practitionersNewfoundland and LabradorHospital</v>
      </c>
      <c r="B318" s="24">
        <v>2010</v>
      </c>
      <c r="C318" s="9" t="s">
        <v>5</v>
      </c>
      <c r="D318" s="9" t="s">
        <v>162</v>
      </c>
      <c r="E318" s="9" t="str">
        <f t="shared" si="9"/>
        <v>Newfoundland and Labrador</v>
      </c>
      <c r="F318" s="9" t="s">
        <v>180</v>
      </c>
      <c r="G318" s="9" t="s">
        <v>10</v>
      </c>
      <c r="H318" s="9">
        <v>37</v>
      </c>
      <c r="I318" s="9">
        <v>33</v>
      </c>
      <c r="J318" s="9">
        <v>4</v>
      </c>
      <c r="K318" s="9">
        <v>0</v>
      </c>
      <c r="L318" s="9">
        <v>0</v>
      </c>
      <c r="M318" s="9">
        <v>0</v>
      </c>
      <c r="N318" s="9">
        <v>2</v>
      </c>
      <c r="O318" s="9">
        <v>8</v>
      </c>
      <c r="P318" s="9">
        <v>10</v>
      </c>
      <c r="Q318" s="9">
        <v>10</v>
      </c>
      <c r="R318" s="9">
        <v>6</v>
      </c>
      <c r="S318" s="9">
        <v>1</v>
      </c>
      <c r="T318" s="9">
        <v>0</v>
      </c>
      <c r="U318" s="9">
        <v>0</v>
      </c>
      <c r="V318" s="9">
        <v>0</v>
      </c>
      <c r="W318" s="9">
        <v>0</v>
      </c>
      <c r="X318" s="9">
        <v>37</v>
      </c>
      <c r="Y318" s="9">
        <v>0</v>
      </c>
      <c r="Z318" s="9">
        <v>0</v>
      </c>
      <c r="AA318" s="9">
        <v>3</v>
      </c>
      <c r="AB318" s="9">
        <v>14</v>
      </c>
      <c r="AC318" s="9">
        <v>16</v>
      </c>
      <c r="AD318" s="9">
        <v>4</v>
      </c>
      <c r="AE318" s="9">
        <v>0</v>
      </c>
      <c r="AF318" s="9">
        <v>35</v>
      </c>
      <c r="AG318" s="9">
        <v>2</v>
      </c>
      <c r="AH318" s="9">
        <v>0</v>
      </c>
      <c r="AI318" s="9">
        <v>0</v>
      </c>
      <c r="AJ318" s="9">
        <v>0</v>
      </c>
      <c r="AK318" s="9">
        <v>0</v>
      </c>
      <c r="AL318" s="9">
        <v>37</v>
      </c>
      <c r="AM318" s="9">
        <v>0</v>
      </c>
      <c r="AN318" s="9">
        <v>35</v>
      </c>
      <c r="AO318" s="9">
        <v>1</v>
      </c>
      <c r="AP318" s="9">
        <v>1</v>
      </c>
      <c r="AQ318" s="9">
        <v>0</v>
      </c>
      <c r="AR318" s="9">
        <v>21</v>
      </c>
      <c r="AS318" s="9">
        <v>16</v>
      </c>
      <c r="AT318" s="10">
        <v>0</v>
      </c>
    </row>
    <row r="319" spans="1:46" ht="57" x14ac:dyDescent="0.25">
      <c r="A319" s="26" t="str">
        <f t="shared" si="8"/>
        <v>2010Nurse practitionersNewfoundland and LabradorCommunity health</v>
      </c>
      <c r="B319" s="24">
        <v>2010</v>
      </c>
      <c r="C319" s="9" t="s">
        <v>5</v>
      </c>
      <c r="D319" s="9" t="s">
        <v>162</v>
      </c>
      <c r="E319" s="9" t="str">
        <f t="shared" si="9"/>
        <v>Newfoundland and Labrador</v>
      </c>
      <c r="F319" s="9" t="s">
        <v>182</v>
      </c>
      <c r="G319" s="9" t="s">
        <v>11</v>
      </c>
      <c r="H319" s="9">
        <v>28</v>
      </c>
      <c r="I319" s="9">
        <v>26</v>
      </c>
      <c r="J319" s="9">
        <v>2</v>
      </c>
      <c r="K319" s="9">
        <v>0</v>
      </c>
      <c r="L319" s="9">
        <v>0</v>
      </c>
      <c r="M319" s="9">
        <v>0</v>
      </c>
      <c r="N319" s="9">
        <v>2</v>
      </c>
      <c r="O319" s="9">
        <v>3</v>
      </c>
      <c r="P319" s="9">
        <v>5</v>
      </c>
      <c r="Q319" s="9">
        <v>7</v>
      </c>
      <c r="R319" s="9">
        <v>2</v>
      </c>
      <c r="S319" s="9">
        <v>7</v>
      </c>
      <c r="T319" s="9">
        <v>1</v>
      </c>
      <c r="U319" s="9">
        <v>1</v>
      </c>
      <c r="V319" s="9">
        <v>0</v>
      </c>
      <c r="W319" s="9">
        <v>0</v>
      </c>
      <c r="X319" s="9">
        <v>28</v>
      </c>
      <c r="Y319" s="9">
        <v>0</v>
      </c>
      <c r="Z319" s="9">
        <v>0</v>
      </c>
      <c r="AA319" s="9">
        <v>5</v>
      </c>
      <c r="AB319" s="9">
        <v>9</v>
      </c>
      <c r="AC319" s="9">
        <v>5</v>
      </c>
      <c r="AD319" s="9">
        <v>9</v>
      </c>
      <c r="AE319" s="9">
        <v>0</v>
      </c>
      <c r="AF319" s="9">
        <v>25</v>
      </c>
      <c r="AG319" s="9">
        <v>1</v>
      </c>
      <c r="AH319" s="9">
        <v>2</v>
      </c>
      <c r="AI319" s="9">
        <v>0</v>
      </c>
      <c r="AJ319" s="9">
        <v>1</v>
      </c>
      <c r="AK319" s="9">
        <v>1</v>
      </c>
      <c r="AL319" s="9">
        <v>26</v>
      </c>
      <c r="AM319" s="9">
        <v>0</v>
      </c>
      <c r="AN319" s="9">
        <v>26</v>
      </c>
      <c r="AO319" s="9">
        <v>1</v>
      </c>
      <c r="AP319" s="9">
        <v>1</v>
      </c>
      <c r="AQ319" s="9">
        <v>0</v>
      </c>
      <c r="AR319" s="9">
        <v>4</v>
      </c>
      <c r="AS319" s="9">
        <v>24</v>
      </c>
      <c r="AT319" s="10">
        <v>0</v>
      </c>
    </row>
    <row r="320" spans="1:46" ht="57" x14ac:dyDescent="0.25">
      <c r="A320" s="26" t="str">
        <f t="shared" si="8"/>
        <v>2010Nurse practitionersNewfoundland and LabradorNursing home/long-term care</v>
      </c>
      <c r="B320" s="24">
        <v>2010</v>
      </c>
      <c r="C320" s="9" t="s">
        <v>5</v>
      </c>
      <c r="D320" s="9" t="s">
        <v>162</v>
      </c>
      <c r="E320" s="9" t="str">
        <f t="shared" si="9"/>
        <v>Newfoundland and Labrador</v>
      </c>
      <c r="F320" s="9" t="s">
        <v>181</v>
      </c>
      <c r="G320" s="9" t="s">
        <v>12</v>
      </c>
      <c r="H320" s="9">
        <v>6</v>
      </c>
      <c r="I320" s="9">
        <v>5</v>
      </c>
      <c r="J320" s="9">
        <v>1</v>
      </c>
      <c r="K320" s="9">
        <v>0</v>
      </c>
      <c r="L320" s="9">
        <v>0</v>
      </c>
      <c r="M320" s="9">
        <v>0</v>
      </c>
      <c r="N320" s="9">
        <v>0</v>
      </c>
      <c r="O320" s="9">
        <v>1</v>
      </c>
      <c r="P320" s="9">
        <v>0</v>
      </c>
      <c r="Q320" s="9">
        <v>2</v>
      </c>
      <c r="R320" s="9">
        <v>2</v>
      </c>
      <c r="S320" s="9">
        <v>1</v>
      </c>
      <c r="T320" s="9">
        <v>0</v>
      </c>
      <c r="U320" s="9">
        <v>0</v>
      </c>
      <c r="V320" s="9">
        <v>0</v>
      </c>
      <c r="W320" s="9">
        <v>0</v>
      </c>
      <c r="X320" s="9">
        <v>6</v>
      </c>
      <c r="Y320" s="9">
        <v>0</v>
      </c>
      <c r="Z320" s="9">
        <v>0</v>
      </c>
      <c r="AA320" s="9">
        <v>0</v>
      </c>
      <c r="AB320" s="9">
        <v>2</v>
      </c>
      <c r="AC320" s="9">
        <v>1</v>
      </c>
      <c r="AD320" s="9">
        <v>3</v>
      </c>
      <c r="AE320" s="9">
        <v>0</v>
      </c>
      <c r="AF320" s="9">
        <v>5</v>
      </c>
      <c r="AG320" s="9">
        <v>0</v>
      </c>
      <c r="AH320" s="9">
        <v>1</v>
      </c>
      <c r="AI320" s="9">
        <v>0</v>
      </c>
      <c r="AJ320" s="9">
        <v>0</v>
      </c>
      <c r="AK320" s="9">
        <v>0</v>
      </c>
      <c r="AL320" s="9">
        <v>6</v>
      </c>
      <c r="AM320" s="9">
        <v>0</v>
      </c>
      <c r="AN320" s="9">
        <v>6</v>
      </c>
      <c r="AO320" s="9">
        <v>0</v>
      </c>
      <c r="AP320" s="9">
        <v>0</v>
      </c>
      <c r="AQ320" s="9">
        <v>0</v>
      </c>
      <c r="AR320" s="9">
        <v>5</v>
      </c>
      <c r="AS320" s="9">
        <v>1</v>
      </c>
      <c r="AT320" s="10">
        <v>0</v>
      </c>
    </row>
    <row r="321" spans="1:46" ht="57" x14ac:dyDescent="0.25">
      <c r="A321" s="26" t="str">
        <f t="shared" si="8"/>
        <v>2010Nurse practitionersNewfoundland and LabradorOther places of work</v>
      </c>
      <c r="B321" s="24">
        <v>2010</v>
      </c>
      <c r="C321" s="9" t="s">
        <v>5</v>
      </c>
      <c r="D321" s="9" t="s">
        <v>162</v>
      </c>
      <c r="E321" s="9" t="str">
        <f t="shared" si="9"/>
        <v>Newfoundland and Labrador</v>
      </c>
      <c r="F321" s="9" t="s">
        <v>183</v>
      </c>
      <c r="G321" s="9" t="s">
        <v>13</v>
      </c>
      <c r="H321" s="9">
        <v>25</v>
      </c>
      <c r="I321" s="9">
        <v>21</v>
      </c>
      <c r="J321" s="9">
        <v>4</v>
      </c>
      <c r="K321" s="9">
        <v>0</v>
      </c>
      <c r="L321" s="9">
        <v>0</v>
      </c>
      <c r="M321" s="9">
        <v>0</v>
      </c>
      <c r="N321" s="9">
        <v>3</v>
      </c>
      <c r="O321" s="9">
        <v>4</v>
      </c>
      <c r="P321" s="9">
        <v>4</v>
      </c>
      <c r="Q321" s="9">
        <v>8</v>
      </c>
      <c r="R321" s="9">
        <v>4</v>
      </c>
      <c r="S321" s="9">
        <v>1</v>
      </c>
      <c r="T321" s="9">
        <v>0</v>
      </c>
      <c r="U321" s="9">
        <v>0</v>
      </c>
      <c r="V321" s="9">
        <v>1</v>
      </c>
      <c r="W321" s="9">
        <v>0</v>
      </c>
      <c r="X321" s="9">
        <v>25</v>
      </c>
      <c r="Y321" s="9">
        <v>0</v>
      </c>
      <c r="Z321" s="9">
        <v>0</v>
      </c>
      <c r="AA321" s="9">
        <v>3</v>
      </c>
      <c r="AB321" s="9">
        <v>8</v>
      </c>
      <c r="AC321" s="9">
        <v>10</v>
      </c>
      <c r="AD321" s="9">
        <v>4</v>
      </c>
      <c r="AE321" s="9">
        <v>0</v>
      </c>
      <c r="AF321" s="9">
        <v>24</v>
      </c>
      <c r="AG321" s="9">
        <v>0</v>
      </c>
      <c r="AH321" s="9">
        <v>1</v>
      </c>
      <c r="AI321" s="9">
        <v>0</v>
      </c>
      <c r="AJ321" s="9">
        <v>0</v>
      </c>
      <c r="AK321" s="9">
        <v>3</v>
      </c>
      <c r="AL321" s="9">
        <v>22</v>
      </c>
      <c r="AM321" s="9">
        <v>0</v>
      </c>
      <c r="AN321" s="9">
        <v>12</v>
      </c>
      <c r="AO321" s="9">
        <v>5</v>
      </c>
      <c r="AP321" s="9">
        <v>8</v>
      </c>
      <c r="AQ321" s="9">
        <v>0</v>
      </c>
      <c r="AR321" s="9">
        <v>18</v>
      </c>
      <c r="AS321" s="9">
        <v>7</v>
      </c>
      <c r="AT321" s="10">
        <v>0</v>
      </c>
    </row>
    <row r="322" spans="1:46" ht="42.75" x14ac:dyDescent="0.25">
      <c r="A322" s="26" t="str">
        <f t="shared" si="8"/>
        <v>2010Nurse practitionersPrince Edward IslandAll places of work</v>
      </c>
      <c r="B322" s="24">
        <v>2010</v>
      </c>
      <c r="C322" s="9" t="s">
        <v>5</v>
      </c>
      <c r="D322" s="9" t="s">
        <v>163</v>
      </c>
      <c r="E322" s="9" t="str">
        <f t="shared" si="9"/>
        <v>Prince Edward Island</v>
      </c>
      <c r="F322" s="9" t="s">
        <v>179</v>
      </c>
      <c r="G322" s="9" t="s">
        <v>9</v>
      </c>
      <c r="H322" s="9">
        <v>4</v>
      </c>
      <c r="I322" s="9">
        <v>4</v>
      </c>
      <c r="J322" s="9">
        <v>0</v>
      </c>
      <c r="K322" s="9">
        <v>0</v>
      </c>
      <c r="L322" s="9">
        <v>0</v>
      </c>
      <c r="M322" s="9">
        <v>0</v>
      </c>
      <c r="N322" s="9">
        <v>0</v>
      </c>
      <c r="O322" s="9">
        <v>1</v>
      </c>
      <c r="P322" s="9">
        <v>0</v>
      </c>
      <c r="Q322" s="9">
        <v>1</v>
      </c>
      <c r="R322" s="9">
        <v>0</v>
      </c>
      <c r="S322" s="9">
        <v>2</v>
      </c>
      <c r="T322" s="9">
        <v>0</v>
      </c>
      <c r="U322" s="9">
        <v>0</v>
      </c>
      <c r="V322" s="9">
        <v>0</v>
      </c>
      <c r="W322" s="9">
        <v>0</v>
      </c>
      <c r="X322" s="9">
        <v>3</v>
      </c>
      <c r="Y322" s="9">
        <v>1</v>
      </c>
      <c r="Z322" s="9">
        <v>0</v>
      </c>
      <c r="AA322" s="9">
        <v>0</v>
      </c>
      <c r="AB322" s="9">
        <v>1</v>
      </c>
      <c r="AC322" s="9">
        <v>2</v>
      </c>
      <c r="AD322" s="9">
        <v>1</v>
      </c>
      <c r="AE322" s="9">
        <v>0</v>
      </c>
      <c r="AF322" s="9">
        <v>3</v>
      </c>
      <c r="AG322" s="9">
        <v>0</v>
      </c>
      <c r="AH322" s="9">
        <v>1</v>
      </c>
      <c r="AI322" s="9">
        <v>0</v>
      </c>
      <c r="AJ322" s="9">
        <v>0</v>
      </c>
      <c r="AK322" s="9">
        <v>0</v>
      </c>
      <c r="AL322" s="9">
        <v>0</v>
      </c>
      <c r="AM322" s="9">
        <v>4</v>
      </c>
      <c r="AN322" s="9">
        <v>4</v>
      </c>
      <c r="AO322" s="9">
        <v>0</v>
      </c>
      <c r="AP322" s="9">
        <v>0</v>
      </c>
      <c r="AQ322" s="9">
        <v>0</v>
      </c>
      <c r="AR322" s="9">
        <v>3</v>
      </c>
      <c r="AS322" s="9">
        <v>1</v>
      </c>
      <c r="AT322" s="10">
        <v>0</v>
      </c>
    </row>
    <row r="323" spans="1:46" ht="42.75" x14ac:dyDescent="0.25">
      <c r="A323" s="26" t="str">
        <f t="shared" ref="A323:A386" si="10">CONCATENATE(B323,C323,E323,G323)</f>
        <v>2010Nurse practitionersPrince Edward IslandHospital</v>
      </c>
      <c r="B323" s="24">
        <v>2010</v>
      </c>
      <c r="C323" s="9" t="s">
        <v>5</v>
      </c>
      <c r="D323" s="9" t="s">
        <v>163</v>
      </c>
      <c r="E323" s="9" t="str">
        <f t="shared" ref="E323:E386" si="11">TRIM(MID(D323,3,50))</f>
        <v>Prince Edward Island</v>
      </c>
      <c r="F323" s="9" t="s">
        <v>180</v>
      </c>
      <c r="G323" s="9" t="s">
        <v>10</v>
      </c>
      <c r="H323" s="9">
        <v>1</v>
      </c>
      <c r="I323" s="9">
        <v>1</v>
      </c>
      <c r="J323" s="9">
        <v>0</v>
      </c>
      <c r="K323" s="9">
        <v>0</v>
      </c>
      <c r="L323" s="9">
        <v>0</v>
      </c>
      <c r="M323" s="9">
        <v>0</v>
      </c>
      <c r="N323" s="9">
        <v>0</v>
      </c>
      <c r="O323" s="9">
        <v>0</v>
      </c>
      <c r="P323" s="9">
        <v>0</v>
      </c>
      <c r="Q323" s="9">
        <v>0</v>
      </c>
      <c r="R323" s="9">
        <v>0</v>
      </c>
      <c r="S323" s="9">
        <v>1</v>
      </c>
      <c r="T323" s="9">
        <v>0</v>
      </c>
      <c r="U323" s="9">
        <v>0</v>
      </c>
      <c r="V323" s="9">
        <v>0</v>
      </c>
      <c r="W323" s="9">
        <v>0</v>
      </c>
      <c r="X323" s="9">
        <v>1</v>
      </c>
      <c r="Y323" s="9">
        <v>0</v>
      </c>
      <c r="Z323" s="9">
        <v>0</v>
      </c>
      <c r="AA323" s="9">
        <v>0</v>
      </c>
      <c r="AB323" s="9">
        <v>0</v>
      </c>
      <c r="AC323" s="9">
        <v>0</v>
      </c>
      <c r="AD323" s="9">
        <v>1</v>
      </c>
      <c r="AE323" s="9">
        <v>0</v>
      </c>
      <c r="AF323" s="9">
        <v>1</v>
      </c>
      <c r="AG323" s="9">
        <v>0</v>
      </c>
      <c r="AH323" s="9">
        <v>0</v>
      </c>
      <c r="AI323" s="9">
        <v>0</v>
      </c>
      <c r="AJ323" s="9">
        <v>0</v>
      </c>
      <c r="AK323" s="9">
        <v>0</v>
      </c>
      <c r="AL323" s="9">
        <v>0</v>
      </c>
      <c r="AM323" s="9">
        <v>1</v>
      </c>
      <c r="AN323" s="9">
        <v>1</v>
      </c>
      <c r="AO323" s="9">
        <v>0</v>
      </c>
      <c r="AP323" s="9">
        <v>0</v>
      </c>
      <c r="AQ323" s="9">
        <v>0</v>
      </c>
      <c r="AR323" s="9">
        <v>1</v>
      </c>
      <c r="AS323" s="9">
        <v>0</v>
      </c>
      <c r="AT323" s="10">
        <v>0</v>
      </c>
    </row>
    <row r="324" spans="1:46" ht="42.75" x14ac:dyDescent="0.25">
      <c r="A324" s="26" t="str">
        <f t="shared" si="10"/>
        <v>2010Nurse practitionersPrince Edward IslandCommunity health</v>
      </c>
      <c r="B324" s="24">
        <v>2010</v>
      </c>
      <c r="C324" s="9" t="s">
        <v>5</v>
      </c>
      <c r="D324" s="9" t="s">
        <v>163</v>
      </c>
      <c r="E324" s="9" t="str">
        <f t="shared" si="11"/>
        <v>Prince Edward Island</v>
      </c>
      <c r="F324" s="9" t="s">
        <v>182</v>
      </c>
      <c r="G324" s="9" t="s">
        <v>11</v>
      </c>
      <c r="H324" s="9">
        <v>3</v>
      </c>
      <c r="I324" s="9">
        <v>3</v>
      </c>
      <c r="J324" s="9">
        <v>0</v>
      </c>
      <c r="K324" s="9">
        <v>0</v>
      </c>
      <c r="L324" s="9">
        <v>0</v>
      </c>
      <c r="M324" s="9">
        <v>0</v>
      </c>
      <c r="N324" s="9">
        <v>0</v>
      </c>
      <c r="O324" s="9">
        <v>1</v>
      </c>
      <c r="P324" s="9">
        <v>0</v>
      </c>
      <c r="Q324" s="9">
        <v>1</v>
      </c>
      <c r="R324" s="9">
        <v>0</v>
      </c>
      <c r="S324" s="9">
        <v>1</v>
      </c>
      <c r="T324" s="9">
        <v>0</v>
      </c>
      <c r="U324" s="9">
        <v>0</v>
      </c>
      <c r="V324" s="9">
        <v>0</v>
      </c>
      <c r="W324" s="9">
        <v>0</v>
      </c>
      <c r="X324" s="9">
        <v>2</v>
      </c>
      <c r="Y324" s="9">
        <v>1</v>
      </c>
      <c r="Z324" s="9">
        <v>0</v>
      </c>
      <c r="AA324" s="9">
        <v>0</v>
      </c>
      <c r="AB324" s="9">
        <v>1</v>
      </c>
      <c r="AC324" s="9">
        <v>2</v>
      </c>
      <c r="AD324" s="9">
        <v>0</v>
      </c>
      <c r="AE324" s="9">
        <v>0</v>
      </c>
      <c r="AF324" s="9">
        <v>2</v>
      </c>
      <c r="AG324" s="9">
        <v>0</v>
      </c>
      <c r="AH324" s="9">
        <v>1</v>
      </c>
      <c r="AI324" s="9">
        <v>0</v>
      </c>
      <c r="AJ324" s="9">
        <v>0</v>
      </c>
      <c r="AK324" s="9">
        <v>0</v>
      </c>
      <c r="AL324" s="9">
        <v>0</v>
      </c>
      <c r="AM324" s="9">
        <v>3</v>
      </c>
      <c r="AN324" s="9">
        <v>3</v>
      </c>
      <c r="AO324" s="9">
        <v>0</v>
      </c>
      <c r="AP324" s="9">
        <v>0</v>
      </c>
      <c r="AQ324" s="9">
        <v>0</v>
      </c>
      <c r="AR324" s="9">
        <v>2</v>
      </c>
      <c r="AS324" s="9">
        <v>1</v>
      </c>
      <c r="AT324" s="10">
        <v>0</v>
      </c>
    </row>
    <row r="325" spans="1:46" ht="42.75" x14ac:dyDescent="0.25">
      <c r="A325" s="26" t="str">
        <f t="shared" si="10"/>
        <v>2010Nurse practitionersNova ScotiaAll places of work</v>
      </c>
      <c r="B325" s="24">
        <v>2010</v>
      </c>
      <c r="C325" s="9" t="s">
        <v>5</v>
      </c>
      <c r="D325" s="9" t="s">
        <v>164</v>
      </c>
      <c r="E325" s="9" t="str">
        <f t="shared" si="11"/>
        <v>Nova Scotia</v>
      </c>
      <c r="F325" s="9" t="s">
        <v>179</v>
      </c>
      <c r="G325" s="9" t="s">
        <v>9</v>
      </c>
      <c r="H325" s="9">
        <v>106</v>
      </c>
      <c r="I325" s="9">
        <v>103</v>
      </c>
      <c r="J325" s="9">
        <v>3</v>
      </c>
      <c r="K325" s="9">
        <v>0</v>
      </c>
      <c r="L325" s="9">
        <v>0</v>
      </c>
      <c r="M325" s="9">
        <v>2</v>
      </c>
      <c r="N325" s="9">
        <v>7</v>
      </c>
      <c r="O325" s="9">
        <v>15</v>
      </c>
      <c r="P325" s="9">
        <v>18</v>
      </c>
      <c r="Q325" s="9">
        <v>34</v>
      </c>
      <c r="R325" s="9">
        <v>17</v>
      </c>
      <c r="S325" s="9">
        <v>10</v>
      </c>
      <c r="T325" s="9">
        <v>3</v>
      </c>
      <c r="U325" s="9">
        <v>0</v>
      </c>
      <c r="V325" s="9">
        <v>0</v>
      </c>
      <c r="W325" s="9">
        <v>0</v>
      </c>
      <c r="X325" s="9">
        <v>103</v>
      </c>
      <c r="Y325" s="9">
        <v>3</v>
      </c>
      <c r="Z325" s="9">
        <v>0</v>
      </c>
      <c r="AA325" s="9">
        <v>11</v>
      </c>
      <c r="AB325" s="9">
        <v>32</v>
      </c>
      <c r="AC325" s="9">
        <v>45</v>
      </c>
      <c r="AD325" s="9">
        <v>18</v>
      </c>
      <c r="AE325" s="9">
        <v>0</v>
      </c>
      <c r="AF325" s="9">
        <v>91</v>
      </c>
      <c r="AG325" s="9">
        <v>13</v>
      </c>
      <c r="AH325" s="9">
        <v>2</v>
      </c>
      <c r="AI325" s="9">
        <v>0</v>
      </c>
      <c r="AJ325" s="9">
        <v>9</v>
      </c>
      <c r="AK325" s="9">
        <v>1</v>
      </c>
      <c r="AL325" s="9">
        <v>96</v>
      </c>
      <c r="AM325" s="9">
        <v>0</v>
      </c>
      <c r="AN325" s="9">
        <v>99</v>
      </c>
      <c r="AO325" s="9">
        <v>1</v>
      </c>
      <c r="AP325" s="9">
        <v>6</v>
      </c>
      <c r="AQ325" s="9">
        <v>0</v>
      </c>
      <c r="AR325" s="9">
        <v>75</v>
      </c>
      <c r="AS325" s="9">
        <v>31</v>
      </c>
      <c r="AT325" s="10">
        <v>0</v>
      </c>
    </row>
    <row r="326" spans="1:46" ht="42.75" x14ac:dyDescent="0.25">
      <c r="A326" s="26" t="str">
        <f t="shared" si="10"/>
        <v>2010Nurse practitionersNova ScotiaHospital</v>
      </c>
      <c r="B326" s="24">
        <v>2010</v>
      </c>
      <c r="C326" s="9" t="s">
        <v>5</v>
      </c>
      <c r="D326" s="9" t="s">
        <v>164</v>
      </c>
      <c r="E326" s="9" t="str">
        <f t="shared" si="11"/>
        <v>Nova Scotia</v>
      </c>
      <c r="F326" s="9" t="s">
        <v>180</v>
      </c>
      <c r="G326" s="9" t="s">
        <v>10</v>
      </c>
      <c r="H326" s="9">
        <v>54</v>
      </c>
      <c r="I326" s="9">
        <v>52</v>
      </c>
      <c r="J326" s="9">
        <v>2</v>
      </c>
      <c r="K326" s="9">
        <v>0</v>
      </c>
      <c r="L326" s="9">
        <v>0</v>
      </c>
      <c r="M326" s="9">
        <v>2</v>
      </c>
      <c r="N326" s="9">
        <v>4</v>
      </c>
      <c r="O326" s="9">
        <v>9</v>
      </c>
      <c r="P326" s="9">
        <v>11</v>
      </c>
      <c r="Q326" s="9">
        <v>20</v>
      </c>
      <c r="R326" s="9">
        <v>5</v>
      </c>
      <c r="S326" s="9">
        <v>2</v>
      </c>
      <c r="T326" s="9">
        <v>1</v>
      </c>
      <c r="U326" s="9">
        <v>0</v>
      </c>
      <c r="V326" s="9">
        <v>0</v>
      </c>
      <c r="W326" s="9">
        <v>0</v>
      </c>
      <c r="X326" s="9">
        <v>53</v>
      </c>
      <c r="Y326" s="9">
        <v>1</v>
      </c>
      <c r="Z326" s="9">
        <v>0</v>
      </c>
      <c r="AA326" s="9">
        <v>9</v>
      </c>
      <c r="AB326" s="9">
        <v>15</v>
      </c>
      <c r="AC326" s="9">
        <v>23</v>
      </c>
      <c r="AD326" s="9">
        <v>7</v>
      </c>
      <c r="AE326" s="9">
        <v>0</v>
      </c>
      <c r="AF326" s="9">
        <v>45</v>
      </c>
      <c r="AG326" s="9">
        <v>8</v>
      </c>
      <c r="AH326" s="9">
        <v>1</v>
      </c>
      <c r="AI326" s="9">
        <v>0</v>
      </c>
      <c r="AJ326" s="9">
        <v>7</v>
      </c>
      <c r="AK326" s="9">
        <v>1</v>
      </c>
      <c r="AL326" s="9">
        <v>46</v>
      </c>
      <c r="AM326" s="9">
        <v>0</v>
      </c>
      <c r="AN326" s="9">
        <v>53</v>
      </c>
      <c r="AO326" s="9">
        <v>0</v>
      </c>
      <c r="AP326" s="9">
        <v>1</v>
      </c>
      <c r="AQ326" s="9">
        <v>0</v>
      </c>
      <c r="AR326" s="9">
        <v>52</v>
      </c>
      <c r="AS326" s="9">
        <v>2</v>
      </c>
      <c r="AT326" s="10">
        <v>0</v>
      </c>
    </row>
    <row r="327" spans="1:46" ht="42.75" x14ac:dyDescent="0.25">
      <c r="A327" s="26" t="str">
        <f t="shared" si="10"/>
        <v>2010Nurse practitionersNova ScotiaCommunity health</v>
      </c>
      <c r="B327" s="24">
        <v>2010</v>
      </c>
      <c r="C327" s="9" t="s">
        <v>5</v>
      </c>
      <c r="D327" s="9" t="s">
        <v>164</v>
      </c>
      <c r="E327" s="9" t="str">
        <f t="shared" si="11"/>
        <v>Nova Scotia</v>
      </c>
      <c r="F327" s="9" t="s">
        <v>182</v>
      </c>
      <c r="G327" s="9" t="s">
        <v>11</v>
      </c>
      <c r="H327" s="9">
        <v>42</v>
      </c>
      <c r="I327" s="9">
        <v>41</v>
      </c>
      <c r="J327" s="9">
        <v>1</v>
      </c>
      <c r="K327" s="9">
        <v>0</v>
      </c>
      <c r="L327" s="9">
        <v>0</v>
      </c>
      <c r="M327" s="9">
        <v>0</v>
      </c>
      <c r="N327" s="9">
        <v>3</v>
      </c>
      <c r="O327" s="9">
        <v>5</v>
      </c>
      <c r="P327" s="9">
        <v>6</v>
      </c>
      <c r="Q327" s="9">
        <v>13</v>
      </c>
      <c r="R327" s="9">
        <v>9</v>
      </c>
      <c r="S327" s="9">
        <v>5</v>
      </c>
      <c r="T327" s="9">
        <v>1</v>
      </c>
      <c r="U327" s="9">
        <v>0</v>
      </c>
      <c r="V327" s="9">
        <v>0</v>
      </c>
      <c r="W327" s="9">
        <v>0</v>
      </c>
      <c r="X327" s="9">
        <v>42</v>
      </c>
      <c r="Y327" s="9">
        <v>0</v>
      </c>
      <c r="Z327" s="9">
        <v>0</v>
      </c>
      <c r="AA327" s="9">
        <v>2</v>
      </c>
      <c r="AB327" s="9">
        <v>16</v>
      </c>
      <c r="AC327" s="9">
        <v>17</v>
      </c>
      <c r="AD327" s="9">
        <v>7</v>
      </c>
      <c r="AE327" s="9">
        <v>0</v>
      </c>
      <c r="AF327" s="9">
        <v>37</v>
      </c>
      <c r="AG327" s="9">
        <v>4</v>
      </c>
      <c r="AH327" s="9">
        <v>1</v>
      </c>
      <c r="AI327" s="9">
        <v>0</v>
      </c>
      <c r="AJ327" s="9">
        <v>1</v>
      </c>
      <c r="AK327" s="9">
        <v>0</v>
      </c>
      <c r="AL327" s="9">
        <v>41</v>
      </c>
      <c r="AM327" s="9">
        <v>0</v>
      </c>
      <c r="AN327" s="9">
        <v>41</v>
      </c>
      <c r="AO327" s="9">
        <v>1</v>
      </c>
      <c r="AP327" s="9">
        <v>0</v>
      </c>
      <c r="AQ327" s="9">
        <v>0</v>
      </c>
      <c r="AR327" s="9">
        <v>17</v>
      </c>
      <c r="AS327" s="9">
        <v>25</v>
      </c>
      <c r="AT327" s="10">
        <v>0</v>
      </c>
    </row>
    <row r="328" spans="1:46" ht="57" x14ac:dyDescent="0.25">
      <c r="A328" s="26" t="str">
        <f t="shared" si="10"/>
        <v>2010Nurse practitionersNova ScotiaNursing home/long-term care</v>
      </c>
      <c r="B328" s="24">
        <v>2010</v>
      </c>
      <c r="C328" s="9" t="s">
        <v>5</v>
      </c>
      <c r="D328" s="9" t="s">
        <v>164</v>
      </c>
      <c r="E328" s="9" t="str">
        <f t="shared" si="11"/>
        <v>Nova Scotia</v>
      </c>
      <c r="F328" s="9" t="s">
        <v>181</v>
      </c>
      <c r="G328" s="9" t="s">
        <v>12</v>
      </c>
      <c r="H328" s="9">
        <v>1</v>
      </c>
      <c r="I328" s="9">
        <v>1</v>
      </c>
      <c r="J328" s="9">
        <v>0</v>
      </c>
      <c r="K328" s="9">
        <v>0</v>
      </c>
      <c r="L328" s="9">
        <v>0</v>
      </c>
      <c r="M328" s="9">
        <v>0</v>
      </c>
      <c r="N328" s="9">
        <v>0</v>
      </c>
      <c r="O328" s="9">
        <v>0</v>
      </c>
      <c r="P328" s="9">
        <v>0</v>
      </c>
      <c r="Q328" s="9">
        <v>0</v>
      </c>
      <c r="R328" s="9">
        <v>1</v>
      </c>
      <c r="S328" s="9">
        <v>0</v>
      </c>
      <c r="T328" s="9">
        <v>0</v>
      </c>
      <c r="U328" s="9">
        <v>0</v>
      </c>
      <c r="V328" s="9">
        <v>0</v>
      </c>
      <c r="W328" s="9">
        <v>0</v>
      </c>
      <c r="X328" s="9">
        <v>1</v>
      </c>
      <c r="Y328" s="9">
        <v>0</v>
      </c>
      <c r="Z328" s="9">
        <v>0</v>
      </c>
      <c r="AA328" s="9">
        <v>0</v>
      </c>
      <c r="AB328" s="9">
        <v>0</v>
      </c>
      <c r="AC328" s="9">
        <v>0</v>
      </c>
      <c r="AD328" s="9">
        <v>1</v>
      </c>
      <c r="AE328" s="9">
        <v>0</v>
      </c>
      <c r="AF328" s="9">
        <v>1</v>
      </c>
      <c r="AG328" s="9">
        <v>0</v>
      </c>
      <c r="AH328" s="9">
        <v>0</v>
      </c>
      <c r="AI328" s="9">
        <v>0</v>
      </c>
      <c r="AJ328" s="9">
        <v>0</v>
      </c>
      <c r="AK328" s="9">
        <v>0</v>
      </c>
      <c r="AL328" s="9">
        <v>1</v>
      </c>
      <c r="AM328" s="9">
        <v>0</v>
      </c>
      <c r="AN328" s="9">
        <v>1</v>
      </c>
      <c r="AO328" s="9">
        <v>0</v>
      </c>
      <c r="AP328" s="9">
        <v>0</v>
      </c>
      <c r="AQ328" s="9">
        <v>0</v>
      </c>
      <c r="AR328" s="9">
        <v>1</v>
      </c>
      <c r="AS328" s="9">
        <v>0</v>
      </c>
      <c r="AT328" s="10">
        <v>0</v>
      </c>
    </row>
    <row r="329" spans="1:46" ht="42.75" x14ac:dyDescent="0.25">
      <c r="A329" s="26" t="str">
        <f t="shared" si="10"/>
        <v>2010Nurse practitionersNova ScotiaOther places of work</v>
      </c>
      <c r="B329" s="24">
        <v>2010</v>
      </c>
      <c r="C329" s="9" t="s">
        <v>5</v>
      </c>
      <c r="D329" s="9" t="s">
        <v>164</v>
      </c>
      <c r="E329" s="9" t="str">
        <f t="shared" si="11"/>
        <v>Nova Scotia</v>
      </c>
      <c r="F329" s="9" t="s">
        <v>183</v>
      </c>
      <c r="G329" s="9" t="s">
        <v>13</v>
      </c>
      <c r="H329" s="9">
        <v>9</v>
      </c>
      <c r="I329" s="9">
        <v>9</v>
      </c>
      <c r="J329" s="9">
        <v>0</v>
      </c>
      <c r="K329" s="9">
        <v>0</v>
      </c>
      <c r="L329" s="9">
        <v>0</v>
      </c>
      <c r="M329" s="9">
        <v>0</v>
      </c>
      <c r="N329" s="9">
        <v>0</v>
      </c>
      <c r="O329" s="9">
        <v>1</v>
      </c>
      <c r="P329" s="9">
        <v>1</v>
      </c>
      <c r="Q329" s="9">
        <v>1</v>
      </c>
      <c r="R329" s="9">
        <v>2</v>
      </c>
      <c r="S329" s="9">
        <v>3</v>
      </c>
      <c r="T329" s="9">
        <v>1</v>
      </c>
      <c r="U329" s="9">
        <v>0</v>
      </c>
      <c r="V329" s="9">
        <v>0</v>
      </c>
      <c r="W329" s="9">
        <v>0</v>
      </c>
      <c r="X329" s="9">
        <v>7</v>
      </c>
      <c r="Y329" s="9">
        <v>2</v>
      </c>
      <c r="Z329" s="9">
        <v>0</v>
      </c>
      <c r="AA329" s="9">
        <v>0</v>
      </c>
      <c r="AB329" s="9">
        <v>1</v>
      </c>
      <c r="AC329" s="9">
        <v>5</v>
      </c>
      <c r="AD329" s="9">
        <v>3</v>
      </c>
      <c r="AE329" s="9">
        <v>0</v>
      </c>
      <c r="AF329" s="9">
        <v>8</v>
      </c>
      <c r="AG329" s="9">
        <v>1</v>
      </c>
      <c r="AH329" s="9">
        <v>0</v>
      </c>
      <c r="AI329" s="9">
        <v>0</v>
      </c>
      <c r="AJ329" s="9">
        <v>1</v>
      </c>
      <c r="AK329" s="9">
        <v>0</v>
      </c>
      <c r="AL329" s="9">
        <v>8</v>
      </c>
      <c r="AM329" s="9">
        <v>0</v>
      </c>
      <c r="AN329" s="9">
        <v>4</v>
      </c>
      <c r="AO329" s="9">
        <v>0</v>
      </c>
      <c r="AP329" s="9">
        <v>5</v>
      </c>
      <c r="AQ329" s="9">
        <v>0</v>
      </c>
      <c r="AR329" s="9">
        <v>5</v>
      </c>
      <c r="AS329" s="9">
        <v>4</v>
      </c>
      <c r="AT329" s="10">
        <v>0</v>
      </c>
    </row>
    <row r="330" spans="1:46" ht="42.75" x14ac:dyDescent="0.25">
      <c r="A330" s="26" t="str">
        <f t="shared" si="10"/>
        <v>2010Nurse practitionersNew BrunswickAll places of work</v>
      </c>
      <c r="B330" s="24">
        <v>2010</v>
      </c>
      <c r="C330" s="9" t="s">
        <v>5</v>
      </c>
      <c r="D330" s="9" t="s">
        <v>165</v>
      </c>
      <c r="E330" s="9" t="str">
        <f t="shared" si="11"/>
        <v>New Brunswick</v>
      </c>
      <c r="F330" s="9" t="s">
        <v>179</v>
      </c>
      <c r="G330" s="9" t="s">
        <v>9</v>
      </c>
      <c r="H330" s="9">
        <v>69</v>
      </c>
      <c r="I330" s="9">
        <v>67</v>
      </c>
      <c r="J330" s="9">
        <v>2</v>
      </c>
      <c r="K330" s="9">
        <v>0</v>
      </c>
      <c r="L330" s="9">
        <v>0</v>
      </c>
      <c r="M330" s="9">
        <v>2</v>
      </c>
      <c r="N330" s="9">
        <v>13</v>
      </c>
      <c r="O330" s="9">
        <v>8</v>
      </c>
      <c r="P330" s="9">
        <v>17</v>
      </c>
      <c r="Q330" s="9">
        <v>10</v>
      </c>
      <c r="R330" s="9">
        <v>11</v>
      </c>
      <c r="S330" s="9">
        <v>5</v>
      </c>
      <c r="T330" s="9">
        <v>1</v>
      </c>
      <c r="U330" s="9">
        <v>2</v>
      </c>
      <c r="V330" s="9">
        <v>0</v>
      </c>
      <c r="W330" s="9">
        <v>0</v>
      </c>
      <c r="X330" s="9">
        <v>65</v>
      </c>
      <c r="Y330" s="9">
        <v>4</v>
      </c>
      <c r="Z330" s="9">
        <v>0</v>
      </c>
      <c r="AA330" s="9">
        <v>14</v>
      </c>
      <c r="AB330" s="9">
        <v>23</v>
      </c>
      <c r="AC330" s="9">
        <v>21</v>
      </c>
      <c r="AD330" s="9">
        <v>11</v>
      </c>
      <c r="AE330" s="9">
        <v>0</v>
      </c>
      <c r="AF330" s="9">
        <v>59</v>
      </c>
      <c r="AG330" s="9">
        <v>7</v>
      </c>
      <c r="AH330" s="9">
        <v>3</v>
      </c>
      <c r="AI330" s="9">
        <v>0</v>
      </c>
      <c r="AJ330" s="9">
        <v>5</v>
      </c>
      <c r="AK330" s="9">
        <v>1</v>
      </c>
      <c r="AL330" s="9">
        <v>63</v>
      </c>
      <c r="AM330" s="9">
        <v>0</v>
      </c>
      <c r="AN330" s="9">
        <v>63</v>
      </c>
      <c r="AO330" s="9">
        <v>0</v>
      </c>
      <c r="AP330" s="9">
        <v>6</v>
      </c>
      <c r="AQ330" s="9">
        <v>0</v>
      </c>
      <c r="AR330" s="9">
        <v>42</v>
      </c>
      <c r="AS330" s="9">
        <v>27</v>
      </c>
      <c r="AT330" s="10">
        <v>0</v>
      </c>
    </row>
    <row r="331" spans="1:46" ht="42.75" x14ac:dyDescent="0.25">
      <c r="A331" s="26" t="str">
        <f t="shared" si="10"/>
        <v>2010Nurse practitionersNew BrunswickHospital</v>
      </c>
      <c r="B331" s="24">
        <v>2010</v>
      </c>
      <c r="C331" s="9" t="s">
        <v>5</v>
      </c>
      <c r="D331" s="9" t="s">
        <v>165</v>
      </c>
      <c r="E331" s="9" t="str">
        <f t="shared" si="11"/>
        <v>New Brunswick</v>
      </c>
      <c r="F331" s="9" t="s">
        <v>180</v>
      </c>
      <c r="G331" s="9" t="s">
        <v>10</v>
      </c>
      <c r="H331" s="9">
        <v>25</v>
      </c>
      <c r="I331" s="9">
        <v>23</v>
      </c>
      <c r="J331" s="9">
        <v>2</v>
      </c>
      <c r="K331" s="9">
        <v>0</v>
      </c>
      <c r="L331" s="9">
        <v>0</v>
      </c>
      <c r="M331" s="9">
        <v>1</v>
      </c>
      <c r="N331" s="9">
        <v>7</v>
      </c>
      <c r="O331" s="9">
        <v>1</v>
      </c>
      <c r="P331" s="9">
        <v>5</v>
      </c>
      <c r="Q331" s="9">
        <v>2</v>
      </c>
      <c r="R331" s="9">
        <v>7</v>
      </c>
      <c r="S331" s="9">
        <v>2</v>
      </c>
      <c r="T331" s="9">
        <v>0</v>
      </c>
      <c r="U331" s="9">
        <v>0</v>
      </c>
      <c r="V331" s="9">
        <v>0</v>
      </c>
      <c r="W331" s="9">
        <v>0</v>
      </c>
      <c r="X331" s="9">
        <v>24</v>
      </c>
      <c r="Y331" s="9">
        <v>1</v>
      </c>
      <c r="Z331" s="9">
        <v>0</v>
      </c>
      <c r="AA331" s="9">
        <v>8</v>
      </c>
      <c r="AB331" s="9">
        <v>6</v>
      </c>
      <c r="AC331" s="9">
        <v>7</v>
      </c>
      <c r="AD331" s="9">
        <v>4</v>
      </c>
      <c r="AE331" s="9">
        <v>0</v>
      </c>
      <c r="AF331" s="9">
        <v>20</v>
      </c>
      <c r="AG331" s="9">
        <v>3</v>
      </c>
      <c r="AH331" s="9">
        <v>2</v>
      </c>
      <c r="AI331" s="9">
        <v>0</v>
      </c>
      <c r="AJ331" s="9">
        <v>3</v>
      </c>
      <c r="AK331" s="9">
        <v>1</v>
      </c>
      <c r="AL331" s="9">
        <v>21</v>
      </c>
      <c r="AM331" s="9">
        <v>0</v>
      </c>
      <c r="AN331" s="9">
        <v>23</v>
      </c>
      <c r="AO331" s="9">
        <v>0</v>
      </c>
      <c r="AP331" s="9">
        <v>2</v>
      </c>
      <c r="AQ331" s="9">
        <v>0</v>
      </c>
      <c r="AR331" s="9">
        <v>18</v>
      </c>
      <c r="AS331" s="9">
        <v>7</v>
      </c>
      <c r="AT331" s="10">
        <v>0</v>
      </c>
    </row>
    <row r="332" spans="1:46" ht="42.75" x14ac:dyDescent="0.25">
      <c r="A332" s="26" t="str">
        <f t="shared" si="10"/>
        <v>2010Nurse practitionersNew BrunswickCommunity health</v>
      </c>
      <c r="B332" s="24">
        <v>2010</v>
      </c>
      <c r="C332" s="9" t="s">
        <v>5</v>
      </c>
      <c r="D332" s="9" t="s">
        <v>165</v>
      </c>
      <c r="E332" s="9" t="str">
        <f t="shared" si="11"/>
        <v>New Brunswick</v>
      </c>
      <c r="F332" s="9" t="s">
        <v>182</v>
      </c>
      <c r="G332" s="9" t="s">
        <v>11</v>
      </c>
      <c r="H332" s="9">
        <v>33</v>
      </c>
      <c r="I332" s="9">
        <v>33</v>
      </c>
      <c r="J332" s="9">
        <v>0</v>
      </c>
      <c r="K332" s="9">
        <v>0</v>
      </c>
      <c r="L332" s="9">
        <v>0</v>
      </c>
      <c r="M332" s="9">
        <v>1</v>
      </c>
      <c r="N332" s="9">
        <v>4</v>
      </c>
      <c r="O332" s="9">
        <v>6</v>
      </c>
      <c r="P332" s="9">
        <v>8</v>
      </c>
      <c r="Q332" s="9">
        <v>6</v>
      </c>
      <c r="R332" s="9">
        <v>4</v>
      </c>
      <c r="S332" s="9">
        <v>3</v>
      </c>
      <c r="T332" s="9">
        <v>1</v>
      </c>
      <c r="U332" s="9">
        <v>0</v>
      </c>
      <c r="V332" s="9">
        <v>0</v>
      </c>
      <c r="W332" s="9">
        <v>0</v>
      </c>
      <c r="X332" s="9">
        <v>30</v>
      </c>
      <c r="Y332" s="9">
        <v>3</v>
      </c>
      <c r="Z332" s="9">
        <v>0</v>
      </c>
      <c r="AA332" s="9">
        <v>4</v>
      </c>
      <c r="AB332" s="9">
        <v>13</v>
      </c>
      <c r="AC332" s="9">
        <v>11</v>
      </c>
      <c r="AD332" s="9">
        <v>5</v>
      </c>
      <c r="AE332" s="9">
        <v>0</v>
      </c>
      <c r="AF332" s="9">
        <v>28</v>
      </c>
      <c r="AG332" s="9">
        <v>4</v>
      </c>
      <c r="AH332" s="9">
        <v>1</v>
      </c>
      <c r="AI332" s="9">
        <v>0</v>
      </c>
      <c r="AJ332" s="9">
        <v>2</v>
      </c>
      <c r="AK332" s="9">
        <v>0</v>
      </c>
      <c r="AL332" s="9">
        <v>31</v>
      </c>
      <c r="AM332" s="9">
        <v>0</v>
      </c>
      <c r="AN332" s="9">
        <v>32</v>
      </c>
      <c r="AO332" s="9">
        <v>0</v>
      </c>
      <c r="AP332" s="9">
        <v>1</v>
      </c>
      <c r="AQ332" s="9">
        <v>0</v>
      </c>
      <c r="AR332" s="9">
        <v>16</v>
      </c>
      <c r="AS332" s="9">
        <v>17</v>
      </c>
      <c r="AT332" s="10">
        <v>0</v>
      </c>
    </row>
    <row r="333" spans="1:46" ht="57" x14ac:dyDescent="0.25">
      <c r="A333" s="26" t="str">
        <f t="shared" si="10"/>
        <v>2010Nurse practitionersNew BrunswickNursing home/long-term care</v>
      </c>
      <c r="B333" s="24">
        <v>2010</v>
      </c>
      <c r="C333" s="9" t="s">
        <v>5</v>
      </c>
      <c r="D333" s="9" t="s">
        <v>165</v>
      </c>
      <c r="E333" s="9" t="str">
        <f t="shared" si="11"/>
        <v>New Brunswick</v>
      </c>
      <c r="F333" s="9" t="s">
        <v>181</v>
      </c>
      <c r="G333" s="9" t="s">
        <v>12</v>
      </c>
      <c r="H333" s="9">
        <v>3</v>
      </c>
      <c r="I333" s="9">
        <v>3</v>
      </c>
      <c r="J333" s="9">
        <v>0</v>
      </c>
      <c r="K333" s="9">
        <v>0</v>
      </c>
      <c r="L333" s="9">
        <v>0</v>
      </c>
      <c r="M333" s="9">
        <v>0</v>
      </c>
      <c r="N333" s="9">
        <v>1</v>
      </c>
      <c r="O333" s="9">
        <v>0</v>
      </c>
      <c r="P333" s="9">
        <v>0</v>
      </c>
      <c r="Q333" s="9">
        <v>2</v>
      </c>
      <c r="R333" s="9">
        <v>0</v>
      </c>
      <c r="S333" s="9">
        <v>0</v>
      </c>
      <c r="T333" s="9">
        <v>0</v>
      </c>
      <c r="U333" s="9">
        <v>0</v>
      </c>
      <c r="V333" s="9">
        <v>0</v>
      </c>
      <c r="W333" s="9">
        <v>0</v>
      </c>
      <c r="X333" s="9">
        <v>3</v>
      </c>
      <c r="Y333" s="9">
        <v>0</v>
      </c>
      <c r="Z333" s="9">
        <v>0</v>
      </c>
      <c r="AA333" s="9">
        <v>1</v>
      </c>
      <c r="AB333" s="9">
        <v>0</v>
      </c>
      <c r="AC333" s="9">
        <v>2</v>
      </c>
      <c r="AD333" s="9">
        <v>0</v>
      </c>
      <c r="AE333" s="9">
        <v>0</v>
      </c>
      <c r="AF333" s="9">
        <v>3</v>
      </c>
      <c r="AG333" s="9">
        <v>0</v>
      </c>
      <c r="AH333" s="9">
        <v>0</v>
      </c>
      <c r="AI333" s="9">
        <v>0</v>
      </c>
      <c r="AJ333" s="9">
        <v>0</v>
      </c>
      <c r="AK333" s="9">
        <v>0</v>
      </c>
      <c r="AL333" s="9">
        <v>3</v>
      </c>
      <c r="AM333" s="9">
        <v>0</v>
      </c>
      <c r="AN333" s="9">
        <v>3</v>
      </c>
      <c r="AO333" s="9">
        <v>0</v>
      </c>
      <c r="AP333" s="9">
        <v>0</v>
      </c>
      <c r="AQ333" s="9">
        <v>0</v>
      </c>
      <c r="AR333" s="9">
        <v>3</v>
      </c>
      <c r="AS333" s="9">
        <v>0</v>
      </c>
      <c r="AT333" s="10">
        <v>0</v>
      </c>
    </row>
    <row r="334" spans="1:46" ht="42.75" x14ac:dyDescent="0.25">
      <c r="A334" s="26" t="str">
        <f t="shared" si="10"/>
        <v>2010Nurse practitionersNew BrunswickOther places of work</v>
      </c>
      <c r="B334" s="24">
        <v>2010</v>
      </c>
      <c r="C334" s="9" t="s">
        <v>5</v>
      </c>
      <c r="D334" s="9" t="s">
        <v>165</v>
      </c>
      <c r="E334" s="9" t="str">
        <f t="shared" si="11"/>
        <v>New Brunswick</v>
      </c>
      <c r="F334" s="9" t="s">
        <v>183</v>
      </c>
      <c r="G334" s="9" t="s">
        <v>13</v>
      </c>
      <c r="H334" s="9">
        <v>8</v>
      </c>
      <c r="I334" s="9">
        <v>8</v>
      </c>
      <c r="J334" s="9">
        <v>0</v>
      </c>
      <c r="K334" s="9">
        <v>0</v>
      </c>
      <c r="L334" s="9">
        <v>0</v>
      </c>
      <c r="M334" s="9">
        <v>0</v>
      </c>
      <c r="N334" s="9">
        <v>1</v>
      </c>
      <c r="O334" s="9">
        <v>1</v>
      </c>
      <c r="P334" s="9">
        <v>4</v>
      </c>
      <c r="Q334" s="9">
        <v>0</v>
      </c>
      <c r="R334" s="9">
        <v>0</v>
      </c>
      <c r="S334" s="9">
        <v>0</v>
      </c>
      <c r="T334" s="9">
        <v>0</v>
      </c>
      <c r="U334" s="9">
        <v>2</v>
      </c>
      <c r="V334" s="9">
        <v>0</v>
      </c>
      <c r="W334" s="9">
        <v>0</v>
      </c>
      <c r="X334" s="9">
        <v>8</v>
      </c>
      <c r="Y334" s="9">
        <v>0</v>
      </c>
      <c r="Z334" s="9">
        <v>0</v>
      </c>
      <c r="AA334" s="9">
        <v>1</v>
      </c>
      <c r="AB334" s="9">
        <v>4</v>
      </c>
      <c r="AC334" s="9">
        <v>1</v>
      </c>
      <c r="AD334" s="9">
        <v>2</v>
      </c>
      <c r="AE334" s="9">
        <v>0</v>
      </c>
      <c r="AF334" s="9">
        <v>8</v>
      </c>
      <c r="AG334" s="9">
        <v>0</v>
      </c>
      <c r="AH334" s="9">
        <v>0</v>
      </c>
      <c r="AI334" s="9">
        <v>0</v>
      </c>
      <c r="AJ334" s="9">
        <v>0</v>
      </c>
      <c r="AK334" s="9">
        <v>0</v>
      </c>
      <c r="AL334" s="9">
        <v>8</v>
      </c>
      <c r="AM334" s="9">
        <v>0</v>
      </c>
      <c r="AN334" s="9">
        <v>5</v>
      </c>
      <c r="AO334" s="9">
        <v>0</v>
      </c>
      <c r="AP334" s="9">
        <v>3</v>
      </c>
      <c r="AQ334" s="9">
        <v>0</v>
      </c>
      <c r="AR334" s="9">
        <v>5</v>
      </c>
      <c r="AS334" s="9">
        <v>3</v>
      </c>
      <c r="AT334" s="10">
        <v>0</v>
      </c>
    </row>
    <row r="335" spans="1:46" ht="42.75" x14ac:dyDescent="0.25">
      <c r="A335" s="26" t="str">
        <f t="shared" si="10"/>
        <v>2010Nurse practitionersQuebecAll places of work</v>
      </c>
      <c r="B335" s="24">
        <v>2010</v>
      </c>
      <c r="C335" s="9" t="s">
        <v>5</v>
      </c>
      <c r="D335" s="9" t="s">
        <v>166</v>
      </c>
      <c r="E335" s="9" t="str">
        <f t="shared" si="11"/>
        <v>Quebec</v>
      </c>
      <c r="F335" s="9" t="s">
        <v>179</v>
      </c>
      <c r="G335" s="9" t="s">
        <v>9</v>
      </c>
      <c r="H335" s="9">
        <v>64</v>
      </c>
      <c r="I335" s="9">
        <v>57</v>
      </c>
      <c r="J335" s="9">
        <v>7</v>
      </c>
      <c r="K335" s="9">
        <v>0</v>
      </c>
      <c r="L335" s="9">
        <v>0</v>
      </c>
      <c r="M335" s="9">
        <v>6</v>
      </c>
      <c r="N335" s="9">
        <v>20</v>
      </c>
      <c r="O335" s="9">
        <v>17</v>
      </c>
      <c r="P335" s="9">
        <v>9</v>
      </c>
      <c r="Q335" s="9">
        <v>6</v>
      </c>
      <c r="R335" s="9">
        <v>4</v>
      </c>
      <c r="S335" s="9">
        <v>2</v>
      </c>
      <c r="T335" s="9">
        <v>0</v>
      </c>
      <c r="U335" s="9">
        <v>0</v>
      </c>
      <c r="V335" s="9">
        <v>0</v>
      </c>
      <c r="W335" s="9">
        <v>0</v>
      </c>
      <c r="X335" s="9">
        <v>62</v>
      </c>
      <c r="Y335" s="9">
        <v>2</v>
      </c>
      <c r="Z335" s="9">
        <v>0</v>
      </c>
      <c r="AA335" s="9">
        <v>20</v>
      </c>
      <c r="AB335" s="9">
        <v>28</v>
      </c>
      <c r="AC335" s="9">
        <v>12</v>
      </c>
      <c r="AD335" s="9">
        <v>4</v>
      </c>
      <c r="AE335" s="9">
        <v>0</v>
      </c>
      <c r="AF335" s="9">
        <v>58</v>
      </c>
      <c r="AG335" s="9">
        <v>5</v>
      </c>
      <c r="AH335" s="9">
        <v>1</v>
      </c>
      <c r="AI335" s="9">
        <v>0</v>
      </c>
      <c r="AJ335" s="9">
        <v>0</v>
      </c>
      <c r="AK335" s="9">
        <v>0</v>
      </c>
      <c r="AL335" s="9">
        <v>64</v>
      </c>
      <c r="AM335" s="9">
        <v>0</v>
      </c>
      <c r="AN335" s="9">
        <v>64</v>
      </c>
      <c r="AO335" s="9">
        <v>0</v>
      </c>
      <c r="AP335" s="9">
        <v>0</v>
      </c>
      <c r="AQ335" s="9">
        <v>0</v>
      </c>
      <c r="AR335" s="9">
        <v>57</v>
      </c>
      <c r="AS335" s="9">
        <v>7</v>
      </c>
      <c r="AT335" s="10">
        <v>0</v>
      </c>
    </row>
    <row r="336" spans="1:46" ht="42.75" x14ac:dyDescent="0.25">
      <c r="A336" s="26" t="str">
        <f t="shared" si="10"/>
        <v>2010Nurse practitionersQuebecHospital</v>
      </c>
      <c r="B336" s="24">
        <v>2010</v>
      </c>
      <c r="C336" s="9" t="s">
        <v>5</v>
      </c>
      <c r="D336" s="9" t="s">
        <v>166</v>
      </c>
      <c r="E336" s="9" t="str">
        <f t="shared" si="11"/>
        <v>Quebec</v>
      </c>
      <c r="F336" s="9" t="s">
        <v>180</v>
      </c>
      <c r="G336" s="9" t="s">
        <v>10</v>
      </c>
      <c r="H336" s="9">
        <v>44</v>
      </c>
      <c r="I336" s="9">
        <v>40</v>
      </c>
      <c r="J336" s="9">
        <v>4</v>
      </c>
      <c r="K336" s="9">
        <v>0</v>
      </c>
      <c r="L336" s="9">
        <v>0</v>
      </c>
      <c r="M336" s="9">
        <v>4</v>
      </c>
      <c r="N336" s="9">
        <v>12</v>
      </c>
      <c r="O336" s="9">
        <v>11</v>
      </c>
      <c r="P336" s="9">
        <v>7</v>
      </c>
      <c r="Q336" s="9">
        <v>4</v>
      </c>
      <c r="R336" s="9">
        <v>4</v>
      </c>
      <c r="S336" s="9">
        <v>2</v>
      </c>
      <c r="T336" s="9">
        <v>0</v>
      </c>
      <c r="U336" s="9">
        <v>0</v>
      </c>
      <c r="V336" s="9">
        <v>0</v>
      </c>
      <c r="W336" s="9">
        <v>0</v>
      </c>
      <c r="X336" s="9">
        <v>42</v>
      </c>
      <c r="Y336" s="9">
        <v>2</v>
      </c>
      <c r="Z336" s="9">
        <v>0</v>
      </c>
      <c r="AA336" s="9">
        <v>12</v>
      </c>
      <c r="AB336" s="9">
        <v>18</v>
      </c>
      <c r="AC336" s="9">
        <v>10</v>
      </c>
      <c r="AD336" s="9">
        <v>4</v>
      </c>
      <c r="AE336" s="9">
        <v>0</v>
      </c>
      <c r="AF336" s="9">
        <v>42</v>
      </c>
      <c r="AG336" s="9">
        <v>2</v>
      </c>
      <c r="AH336" s="9">
        <v>0</v>
      </c>
      <c r="AI336" s="9">
        <v>0</v>
      </c>
      <c r="AJ336" s="9">
        <v>0</v>
      </c>
      <c r="AK336" s="9">
        <v>0</v>
      </c>
      <c r="AL336" s="9">
        <v>44</v>
      </c>
      <c r="AM336" s="9">
        <v>0</v>
      </c>
      <c r="AN336" s="9">
        <v>44</v>
      </c>
      <c r="AO336" s="9">
        <v>0</v>
      </c>
      <c r="AP336" s="9">
        <v>0</v>
      </c>
      <c r="AQ336" s="9">
        <v>0</v>
      </c>
      <c r="AR336" s="9">
        <v>43</v>
      </c>
      <c r="AS336" s="9">
        <v>1</v>
      </c>
      <c r="AT336" s="10">
        <v>0</v>
      </c>
    </row>
    <row r="337" spans="1:46" ht="42.75" x14ac:dyDescent="0.25">
      <c r="A337" s="26" t="str">
        <f t="shared" si="10"/>
        <v>2010Nurse practitionersQuebecCommunity health</v>
      </c>
      <c r="B337" s="24">
        <v>2010</v>
      </c>
      <c r="C337" s="9" t="s">
        <v>5</v>
      </c>
      <c r="D337" s="9" t="s">
        <v>166</v>
      </c>
      <c r="E337" s="9" t="str">
        <f t="shared" si="11"/>
        <v>Quebec</v>
      </c>
      <c r="F337" s="9" t="s">
        <v>182</v>
      </c>
      <c r="G337" s="9" t="s">
        <v>11</v>
      </c>
      <c r="H337" s="9">
        <v>12</v>
      </c>
      <c r="I337" s="9">
        <v>10</v>
      </c>
      <c r="J337" s="9">
        <v>2</v>
      </c>
      <c r="K337" s="9">
        <v>0</v>
      </c>
      <c r="L337" s="9">
        <v>0</v>
      </c>
      <c r="M337" s="9">
        <v>1</v>
      </c>
      <c r="N337" s="9">
        <v>4</v>
      </c>
      <c r="O337" s="9">
        <v>4</v>
      </c>
      <c r="P337" s="9">
        <v>1</v>
      </c>
      <c r="Q337" s="9">
        <v>2</v>
      </c>
      <c r="R337" s="9">
        <v>0</v>
      </c>
      <c r="S337" s="9">
        <v>0</v>
      </c>
      <c r="T337" s="9">
        <v>0</v>
      </c>
      <c r="U337" s="9">
        <v>0</v>
      </c>
      <c r="V337" s="9">
        <v>0</v>
      </c>
      <c r="W337" s="9">
        <v>0</v>
      </c>
      <c r="X337" s="9">
        <v>12</v>
      </c>
      <c r="Y337" s="9">
        <v>0</v>
      </c>
      <c r="Z337" s="9">
        <v>0</v>
      </c>
      <c r="AA337" s="9">
        <v>4</v>
      </c>
      <c r="AB337" s="9">
        <v>6</v>
      </c>
      <c r="AC337" s="9">
        <v>2</v>
      </c>
      <c r="AD337" s="9">
        <v>0</v>
      </c>
      <c r="AE337" s="9">
        <v>0</v>
      </c>
      <c r="AF337" s="9">
        <v>8</v>
      </c>
      <c r="AG337" s="9">
        <v>3</v>
      </c>
      <c r="AH337" s="9">
        <v>1</v>
      </c>
      <c r="AI337" s="9">
        <v>0</v>
      </c>
      <c r="AJ337" s="9">
        <v>0</v>
      </c>
      <c r="AK337" s="9">
        <v>0</v>
      </c>
      <c r="AL337" s="9">
        <v>12</v>
      </c>
      <c r="AM337" s="9">
        <v>0</v>
      </c>
      <c r="AN337" s="9">
        <v>12</v>
      </c>
      <c r="AO337" s="9">
        <v>0</v>
      </c>
      <c r="AP337" s="9">
        <v>0</v>
      </c>
      <c r="AQ337" s="9">
        <v>0</v>
      </c>
      <c r="AR337" s="9">
        <v>7</v>
      </c>
      <c r="AS337" s="9">
        <v>5</v>
      </c>
      <c r="AT337" s="10">
        <v>0</v>
      </c>
    </row>
    <row r="338" spans="1:46" ht="42.75" x14ac:dyDescent="0.25">
      <c r="A338" s="26" t="str">
        <f t="shared" si="10"/>
        <v>2010Nurse practitionersQuebecOther places of work</v>
      </c>
      <c r="B338" s="24">
        <v>2010</v>
      </c>
      <c r="C338" s="9" t="s">
        <v>5</v>
      </c>
      <c r="D338" s="9" t="s">
        <v>166</v>
      </c>
      <c r="E338" s="9" t="str">
        <f t="shared" si="11"/>
        <v>Quebec</v>
      </c>
      <c r="F338" s="9" t="s">
        <v>183</v>
      </c>
      <c r="G338" s="9" t="s">
        <v>13</v>
      </c>
      <c r="H338" s="9">
        <v>8</v>
      </c>
      <c r="I338" s="9">
        <v>7</v>
      </c>
      <c r="J338" s="9">
        <v>1</v>
      </c>
      <c r="K338" s="9">
        <v>0</v>
      </c>
      <c r="L338" s="9">
        <v>0</v>
      </c>
      <c r="M338" s="9">
        <v>1</v>
      </c>
      <c r="N338" s="9">
        <v>4</v>
      </c>
      <c r="O338" s="9">
        <v>2</v>
      </c>
      <c r="P338" s="9">
        <v>1</v>
      </c>
      <c r="Q338" s="9">
        <v>0</v>
      </c>
      <c r="R338" s="9">
        <v>0</v>
      </c>
      <c r="S338" s="9">
        <v>0</v>
      </c>
      <c r="T338" s="9">
        <v>0</v>
      </c>
      <c r="U338" s="9">
        <v>0</v>
      </c>
      <c r="V338" s="9">
        <v>0</v>
      </c>
      <c r="W338" s="9">
        <v>0</v>
      </c>
      <c r="X338" s="9">
        <v>8</v>
      </c>
      <c r="Y338" s="9">
        <v>0</v>
      </c>
      <c r="Z338" s="9">
        <v>0</v>
      </c>
      <c r="AA338" s="9">
        <v>4</v>
      </c>
      <c r="AB338" s="9">
        <v>4</v>
      </c>
      <c r="AC338" s="9">
        <v>0</v>
      </c>
      <c r="AD338" s="9">
        <v>0</v>
      </c>
      <c r="AE338" s="9">
        <v>0</v>
      </c>
      <c r="AF338" s="9">
        <v>8</v>
      </c>
      <c r="AG338" s="9">
        <v>0</v>
      </c>
      <c r="AH338" s="9">
        <v>0</v>
      </c>
      <c r="AI338" s="9">
        <v>0</v>
      </c>
      <c r="AJ338" s="9">
        <v>0</v>
      </c>
      <c r="AK338" s="9">
        <v>0</v>
      </c>
      <c r="AL338" s="9">
        <v>8</v>
      </c>
      <c r="AM338" s="9">
        <v>0</v>
      </c>
      <c r="AN338" s="9">
        <v>8</v>
      </c>
      <c r="AO338" s="9">
        <v>0</v>
      </c>
      <c r="AP338" s="9">
        <v>0</v>
      </c>
      <c r="AQ338" s="9">
        <v>0</v>
      </c>
      <c r="AR338" s="9">
        <v>7</v>
      </c>
      <c r="AS338" s="9">
        <v>1</v>
      </c>
      <c r="AT338" s="10">
        <v>0</v>
      </c>
    </row>
    <row r="339" spans="1:46" ht="42.75" x14ac:dyDescent="0.25">
      <c r="A339" s="26" t="str">
        <f t="shared" si="10"/>
        <v>2010Nurse practitionersOntarioAll places of work</v>
      </c>
      <c r="B339" s="24">
        <v>2010</v>
      </c>
      <c r="C339" s="9" t="s">
        <v>5</v>
      </c>
      <c r="D339" s="9" t="s">
        <v>172</v>
      </c>
      <c r="E339" s="9" t="str">
        <f t="shared" si="11"/>
        <v>Ontario</v>
      </c>
      <c r="F339" s="9" t="s">
        <v>179</v>
      </c>
      <c r="G339" s="9" t="s">
        <v>9</v>
      </c>
      <c r="H339" s="9">
        <v>1482</v>
      </c>
      <c r="I339" s="9">
        <v>1417</v>
      </c>
      <c r="J339" s="9">
        <v>65</v>
      </c>
      <c r="K339" s="9">
        <v>0</v>
      </c>
      <c r="L339" s="9">
        <v>0</v>
      </c>
      <c r="M339" s="9">
        <v>26</v>
      </c>
      <c r="N339" s="9">
        <v>169</v>
      </c>
      <c r="O339" s="9">
        <v>176</v>
      </c>
      <c r="P339" s="9">
        <v>270</v>
      </c>
      <c r="Q339" s="9">
        <v>324</v>
      </c>
      <c r="R339" s="9">
        <v>247</v>
      </c>
      <c r="S339" s="9">
        <v>204</v>
      </c>
      <c r="T339" s="9">
        <v>53</v>
      </c>
      <c r="U339" s="9">
        <v>12</v>
      </c>
      <c r="V339" s="9">
        <v>1</v>
      </c>
      <c r="W339" s="9">
        <v>0</v>
      </c>
      <c r="X339" s="9">
        <v>1405</v>
      </c>
      <c r="Y339" s="9">
        <v>77</v>
      </c>
      <c r="Z339" s="9">
        <v>0</v>
      </c>
      <c r="AA339" s="9">
        <v>204</v>
      </c>
      <c r="AB339" s="9">
        <v>467</v>
      </c>
      <c r="AC339" s="9">
        <v>506</v>
      </c>
      <c r="AD339" s="9">
        <v>303</v>
      </c>
      <c r="AE339" s="9">
        <v>2</v>
      </c>
      <c r="AF339" s="9">
        <v>1232</v>
      </c>
      <c r="AG339" s="9">
        <v>209</v>
      </c>
      <c r="AH339" s="9">
        <v>41</v>
      </c>
      <c r="AI339" s="9">
        <v>0</v>
      </c>
      <c r="AJ339" s="9">
        <v>79</v>
      </c>
      <c r="AK339" s="9">
        <v>21</v>
      </c>
      <c r="AL339" s="9">
        <v>1372</v>
      </c>
      <c r="AM339" s="9">
        <v>10</v>
      </c>
      <c r="AN339" s="9">
        <v>1412</v>
      </c>
      <c r="AO339" s="9">
        <v>25</v>
      </c>
      <c r="AP339" s="9">
        <v>30</v>
      </c>
      <c r="AQ339" s="9">
        <v>15</v>
      </c>
      <c r="AR339" s="9">
        <v>1255</v>
      </c>
      <c r="AS339" s="9">
        <v>227</v>
      </c>
      <c r="AT339" s="10">
        <v>0</v>
      </c>
    </row>
    <row r="340" spans="1:46" ht="42.75" x14ac:dyDescent="0.25">
      <c r="A340" s="26" t="str">
        <f t="shared" si="10"/>
        <v>2010Nurse practitionersOntarioHospital</v>
      </c>
      <c r="B340" s="24">
        <v>2010</v>
      </c>
      <c r="C340" s="9" t="s">
        <v>5</v>
      </c>
      <c r="D340" s="9" t="s">
        <v>172</v>
      </c>
      <c r="E340" s="9" t="str">
        <f t="shared" si="11"/>
        <v>Ontario</v>
      </c>
      <c r="F340" s="9" t="s">
        <v>180</v>
      </c>
      <c r="G340" s="9" t="s">
        <v>10</v>
      </c>
      <c r="H340" s="9">
        <v>559</v>
      </c>
      <c r="I340" s="9">
        <v>533</v>
      </c>
      <c r="J340" s="9">
        <v>26</v>
      </c>
      <c r="K340" s="9">
        <v>0</v>
      </c>
      <c r="L340" s="9">
        <v>0</v>
      </c>
      <c r="M340" s="9">
        <v>8</v>
      </c>
      <c r="N340" s="9">
        <v>57</v>
      </c>
      <c r="O340" s="9">
        <v>75</v>
      </c>
      <c r="P340" s="9">
        <v>119</v>
      </c>
      <c r="Q340" s="9">
        <v>126</v>
      </c>
      <c r="R340" s="9">
        <v>92</v>
      </c>
      <c r="S340" s="9">
        <v>62</v>
      </c>
      <c r="T340" s="9">
        <v>16</v>
      </c>
      <c r="U340" s="9">
        <v>4</v>
      </c>
      <c r="V340" s="9">
        <v>0</v>
      </c>
      <c r="W340" s="9">
        <v>0</v>
      </c>
      <c r="X340" s="9">
        <v>520</v>
      </c>
      <c r="Y340" s="9">
        <v>39</v>
      </c>
      <c r="Z340" s="9">
        <v>0</v>
      </c>
      <c r="AA340" s="9">
        <v>75</v>
      </c>
      <c r="AB340" s="9">
        <v>176</v>
      </c>
      <c r="AC340" s="9">
        <v>209</v>
      </c>
      <c r="AD340" s="9">
        <v>98</v>
      </c>
      <c r="AE340" s="9">
        <v>1</v>
      </c>
      <c r="AF340" s="9">
        <v>490</v>
      </c>
      <c r="AG340" s="9">
        <v>48</v>
      </c>
      <c r="AH340" s="9">
        <v>21</v>
      </c>
      <c r="AI340" s="9">
        <v>0</v>
      </c>
      <c r="AJ340" s="9">
        <v>38</v>
      </c>
      <c r="AK340" s="9">
        <v>11</v>
      </c>
      <c r="AL340" s="9">
        <v>506</v>
      </c>
      <c r="AM340" s="9">
        <v>4</v>
      </c>
      <c r="AN340" s="9">
        <v>549</v>
      </c>
      <c r="AO340" s="9">
        <v>7</v>
      </c>
      <c r="AP340" s="9">
        <v>0</v>
      </c>
      <c r="AQ340" s="9">
        <v>3</v>
      </c>
      <c r="AR340" s="9">
        <v>545</v>
      </c>
      <c r="AS340" s="9">
        <v>14</v>
      </c>
      <c r="AT340" s="10">
        <v>0</v>
      </c>
    </row>
    <row r="341" spans="1:46" ht="42.75" x14ac:dyDescent="0.25">
      <c r="A341" s="26" t="str">
        <f t="shared" si="10"/>
        <v>2010Nurse practitionersOntarioCommunity health</v>
      </c>
      <c r="B341" s="24">
        <v>2010</v>
      </c>
      <c r="C341" s="9" t="s">
        <v>5</v>
      </c>
      <c r="D341" s="9" t="s">
        <v>172</v>
      </c>
      <c r="E341" s="9" t="str">
        <f t="shared" si="11"/>
        <v>Ontario</v>
      </c>
      <c r="F341" s="9" t="s">
        <v>182</v>
      </c>
      <c r="G341" s="9" t="s">
        <v>11</v>
      </c>
      <c r="H341" s="9">
        <v>775</v>
      </c>
      <c r="I341" s="9">
        <v>741</v>
      </c>
      <c r="J341" s="9">
        <v>34</v>
      </c>
      <c r="K341" s="9">
        <v>0</v>
      </c>
      <c r="L341" s="9">
        <v>0</v>
      </c>
      <c r="M341" s="9">
        <v>16</v>
      </c>
      <c r="N341" s="9">
        <v>103</v>
      </c>
      <c r="O341" s="9">
        <v>93</v>
      </c>
      <c r="P341" s="9">
        <v>123</v>
      </c>
      <c r="Q341" s="9">
        <v>172</v>
      </c>
      <c r="R341" s="9">
        <v>125</v>
      </c>
      <c r="S341" s="9">
        <v>110</v>
      </c>
      <c r="T341" s="9">
        <v>25</v>
      </c>
      <c r="U341" s="9">
        <v>7</v>
      </c>
      <c r="V341" s="9">
        <v>1</v>
      </c>
      <c r="W341" s="9">
        <v>0</v>
      </c>
      <c r="X341" s="9">
        <v>745</v>
      </c>
      <c r="Y341" s="9">
        <v>30</v>
      </c>
      <c r="Z341" s="9">
        <v>0</v>
      </c>
      <c r="AA341" s="9">
        <v>119</v>
      </c>
      <c r="AB341" s="9">
        <v>252</v>
      </c>
      <c r="AC341" s="9">
        <v>247</v>
      </c>
      <c r="AD341" s="9">
        <v>157</v>
      </c>
      <c r="AE341" s="9">
        <v>0</v>
      </c>
      <c r="AF341" s="9">
        <v>622</v>
      </c>
      <c r="AG341" s="9">
        <v>136</v>
      </c>
      <c r="AH341" s="9">
        <v>17</v>
      </c>
      <c r="AI341" s="9">
        <v>0</v>
      </c>
      <c r="AJ341" s="9">
        <v>35</v>
      </c>
      <c r="AK341" s="9">
        <v>5</v>
      </c>
      <c r="AL341" s="9">
        <v>731</v>
      </c>
      <c r="AM341" s="9">
        <v>4</v>
      </c>
      <c r="AN341" s="9">
        <v>754</v>
      </c>
      <c r="AO341" s="9">
        <v>12</v>
      </c>
      <c r="AP341" s="9">
        <v>0</v>
      </c>
      <c r="AQ341" s="9">
        <v>9</v>
      </c>
      <c r="AR341" s="9">
        <v>583</v>
      </c>
      <c r="AS341" s="9">
        <v>192</v>
      </c>
      <c r="AT341" s="10">
        <v>0</v>
      </c>
    </row>
    <row r="342" spans="1:46" ht="57" x14ac:dyDescent="0.25">
      <c r="A342" s="26" t="str">
        <f t="shared" si="10"/>
        <v>2010Nurse practitionersOntarioNursing home/long-term care</v>
      </c>
      <c r="B342" s="24">
        <v>2010</v>
      </c>
      <c r="C342" s="9" t="s">
        <v>5</v>
      </c>
      <c r="D342" s="9" t="s">
        <v>172</v>
      </c>
      <c r="E342" s="9" t="str">
        <f t="shared" si="11"/>
        <v>Ontario</v>
      </c>
      <c r="F342" s="9" t="s">
        <v>181</v>
      </c>
      <c r="G342" s="9" t="s">
        <v>12</v>
      </c>
      <c r="H342" s="9">
        <v>44</v>
      </c>
      <c r="I342" s="9">
        <v>43</v>
      </c>
      <c r="J342" s="9">
        <v>1</v>
      </c>
      <c r="K342" s="9">
        <v>0</v>
      </c>
      <c r="L342" s="9">
        <v>0</v>
      </c>
      <c r="M342" s="9">
        <v>2</v>
      </c>
      <c r="N342" s="9">
        <v>2</v>
      </c>
      <c r="O342" s="9">
        <v>4</v>
      </c>
      <c r="P342" s="9">
        <v>12</v>
      </c>
      <c r="Q342" s="9">
        <v>2</v>
      </c>
      <c r="R342" s="9">
        <v>10</v>
      </c>
      <c r="S342" s="9">
        <v>10</v>
      </c>
      <c r="T342" s="9">
        <v>2</v>
      </c>
      <c r="U342" s="9">
        <v>0</v>
      </c>
      <c r="V342" s="9">
        <v>0</v>
      </c>
      <c r="W342" s="9">
        <v>0</v>
      </c>
      <c r="X342" s="9">
        <v>42</v>
      </c>
      <c r="Y342" s="9">
        <v>2</v>
      </c>
      <c r="Z342" s="9">
        <v>0</v>
      </c>
      <c r="AA342" s="9">
        <v>3</v>
      </c>
      <c r="AB342" s="9">
        <v>18</v>
      </c>
      <c r="AC342" s="9">
        <v>12</v>
      </c>
      <c r="AD342" s="9">
        <v>10</v>
      </c>
      <c r="AE342" s="9">
        <v>1</v>
      </c>
      <c r="AF342" s="9">
        <v>36</v>
      </c>
      <c r="AG342" s="9">
        <v>6</v>
      </c>
      <c r="AH342" s="9">
        <v>2</v>
      </c>
      <c r="AI342" s="9">
        <v>0</v>
      </c>
      <c r="AJ342" s="9">
        <v>2</v>
      </c>
      <c r="AK342" s="9">
        <v>1</v>
      </c>
      <c r="AL342" s="9">
        <v>41</v>
      </c>
      <c r="AM342" s="9">
        <v>0</v>
      </c>
      <c r="AN342" s="9">
        <v>44</v>
      </c>
      <c r="AO342" s="9">
        <v>0</v>
      </c>
      <c r="AP342" s="9">
        <v>0</v>
      </c>
      <c r="AQ342" s="9">
        <v>0</v>
      </c>
      <c r="AR342" s="9">
        <v>38</v>
      </c>
      <c r="AS342" s="9">
        <v>6</v>
      </c>
      <c r="AT342" s="10">
        <v>0</v>
      </c>
    </row>
    <row r="343" spans="1:46" ht="42.75" x14ac:dyDescent="0.25">
      <c r="A343" s="26" t="str">
        <f t="shared" si="10"/>
        <v>2010Nurse practitionersOntarioOther places of work</v>
      </c>
      <c r="B343" s="24">
        <v>2010</v>
      </c>
      <c r="C343" s="9" t="s">
        <v>5</v>
      </c>
      <c r="D343" s="9" t="s">
        <v>172</v>
      </c>
      <c r="E343" s="9" t="str">
        <f t="shared" si="11"/>
        <v>Ontario</v>
      </c>
      <c r="F343" s="9" t="s">
        <v>183</v>
      </c>
      <c r="G343" s="9" t="s">
        <v>13</v>
      </c>
      <c r="H343" s="9">
        <v>88</v>
      </c>
      <c r="I343" s="9">
        <v>84</v>
      </c>
      <c r="J343" s="9">
        <v>4</v>
      </c>
      <c r="K343" s="9">
        <v>0</v>
      </c>
      <c r="L343" s="9">
        <v>0</v>
      </c>
      <c r="M343" s="9">
        <v>0</v>
      </c>
      <c r="N343" s="9">
        <v>6</v>
      </c>
      <c r="O343" s="9">
        <v>3</v>
      </c>
      <c r="P343" s="9">
        <v>15</v>
      </c>
      <c r="Q343" s="9">
        <v>22</v>
      </c>
      <c r="R343" s="9">
        <v>15</v>
      </c>
      <c r="S343" s="9">
        <v>18</v>
      </c>
      <c r="T343" s="9">
        <v>9</v>
      </c>
      <c r="U343" s="9">
        <v>0</v>
      </c>
      <c r="V343" s="9">
        <v>0</v>
      </c>
      <c r="W343" s="9">
        <v>0</v>
      </c>
      <c r="X343" s="9">
        <v>82</v>
      </c>
      <c r="Y343" s="9">
        <v>6</v>
      </c>
      <c r="Z343" s="9">
        <v>0</v>
      </c>
      <c r="AA343" s="9">
        <v>6</v>
      </c>
      <c r="AB343" s="9">
        <v>19</v>
      </c>
      <c r="AC343" s="9">
        <v>33</v>
      </c>
      <c r="AD343" s="9">
        <v>30</v>
      </c>
      <c r="AE343" s="9">
        <v>0</v>
      </c>
      <c r="AF343" s="9">
        <v>70</v>
      </c>
      <c r="AG343" s="9">
        <v>17</v>
      </c>
      <c r="AH343" s="9">
        <v>1</v>
      </c>
      <c r="AI343" s="9">
        <v>0</v>
      </c>
      <c r="AJ343" s="9">
        <v>3</v>
      </c>
      <c r="AK343" s="9">
        <v>3</v>
      </c>
      <c r="AL343" s="9">
        <v>81</v>
      </c>
      <c r="AM343" s="9">
        <v>1</v>
      </c>
      <c r="AN343" s="9">
        <v>54</v>
      </c>
      <c r="AO343" s="9">
        <v>5</v>
      </c>
      <c r="AP343" s="9">
        <v>29</v>
      </c>
      <c r="AQ343" s="9">
        <v>0</v>
      </c>
      <c r="AR343" s="9">
        <v>75</v>
      </c>
      <c r="AS343" s="9">
        <v>13</v>
      </c>
      <c r="AT343" s="10">
        <v>0</v>
      </c>
    </row>
    <row r="344" spans="1:46" ht="42.75" x14ac:dyDescent="0.25">
      <c r="A344" s="26" t="str">
        <f t="shared" si="10"/>
        <v>2010Nurse practitionersOntarioUnknown places of work</v>
      </c>
      <c r="B344" s="24">
        <v>2010</v>
      </c>
      <c r="C344" s="9" t="s">
        <v>5</v>
      </c>
      <c r="D344" s="9" t="s">
        <v>172</v>
      </c>
      <c r="E344" s="9" t="str">
        <f t="shared" si="11"/>
        <v>Ontario</v>
      </c>
      <c r="F344" s="9" t="s">
        <v>184</v>
      </c>
      <c r="G344" s="9" t="s">
        <v>49</v>
      </c>
      <c r="H344" s="9">
        <v>16</v>
      </c>
      <c r="I344" s="9">
        <v>16</v>
      </c>
      <c r="J344" s="9">
        <v>0</v>
      </c>
      <c r="K344" s="9">
        <v>0</v>
      </c>
      <c r="L344" s="9">
        <v>0</v>
      </c>
      <c r="M344" s="9">
        <v>0</v>
      </c>
      <c r="N344" s="9">
        <v>1</v>
      </c>
      <c r="O344" s="9">
        <v>1</v>
      </c>
      <c r="P344" s="9">
        <v>1</v>
      </c>
      <c r="Q344" s="9">
        <v>2</v>
      </c>
      <c r="R344" s="9">
        <v>5</v>
      </c>
      <c r="S344" s="9">
        <v>4</v>
      </c>
      <c r="T344" s="9">
        <v>1</v>
      </c>
      <c r="U344" s="9">
        <v>1</v>
      </c>
      <c r="V344" s="9">
        <v>0</v>
      </c>
      <c r="W344" s="9">
        <v>0</v>
      </c>
      <c r="X344" s="9">
        <v>16</v>
      </c>
      <c r="Y344" s="9">
        <v>0</v>
      </c>
      <c r="Z344" s="9">
        <v>0</v>
      </c>
      <c r="AA344" s="9">
        <v>1</v>
      </c>
      <c r="AB344" s="9">
        <v>2</v>
      </c>
      <c r="AC344" s="9">
        <v>5</v>
      </c>
      <c r="AD344" s="9">
        <v>8</v>
      </c>
      <c r="AE344" s="9">
        <v>0</v>
      </c>
      <c r="AF344" s="9">
        <v>14</v>
      </c>
      <c r="AG344" s="9">
        <v>2</v>
      </c>
      <c r="AH344" s="9">
        <v>0</v>
      </c>
      <c r="AI344" s="9">
        <v>0</v>
      </c>
      <c r="AJ344" s="9">
        <v>1</v>
      </c>
      <c r="AK344" s="9">
        <v>1</v>
      </c>
      <c r="AL344" s="9">
        <v>13</v>
      </c>
      <c r="AM344" s="9">
        <v>1</v>
      </c>
      <c r="AN344" s="9">
        <v>11</v>
      </c>
      <c r="AO344" s="9">
        <v>1</v>
      </c>
      <c r="AP344" s="9">
        <v>1</v>
      </c>
      <c r="AQ344" s="9">
        <v>3</v>
      </c>
      <c r="AR344" s="9">
        <v>14</v>
      </c>
      <c r="AS344" s="9">
        <v>2</v>
      </c>
      <c r="AT344" s="10">
        <v>0</v>
      </c>
    </row>
    <row r="345" spans="1:46" ht="42.75" x14ac:dyDescent="0.25">
      <c r="A345" s="26" t="str">
        <f t="shared" si="10"/>
        <v>2010Nurse practitionersManitobaAll places of work</v>
      </c>
      <c r="B345" s="24">
        <v>2010</v>
      </c>
      <c r="C345" s="9" t="s">
        <v>5</v>
      </c>
      <c r="D345" s="9" t="s">
        <v>173</v>
      </c>
      <c r="E345" s="9" t="str">
        <f t="shared" si="11"/>
        <v>Manitoba</v>
      </c>
      <c r="F345" s="9" t="s">
        <v>179</v>
      </c>
      <c r="G345" s="9" t="s">
        <v>9</v>
      </c>
      <c r="H345" s="9">
        <v>95</v>
      </c>
      <c r="I345" s="9">
        <v>0</v>
      </c>
      <c r="J345" s="9">
        <v>0</v>
      </c>
      <c r="K345" s="9">
        <v>95</v>
      </c>
      <c r="L345" s="9">
        <v>0</v>
      </c>
      <c r="M345" s="9">
        <v>4</v>
      </c>
      <c r="N345" s="9">
        <v>27</v>
      </c>
      <c r="O345" s="9">
        <v>13</v>
      </c>
      <c r="P345" s="9">
        <v>19</v>
      </c>
      <c r="Q345" s="9">
        <v>16</v>
      </c>
      <c r="R345" s="9">
        <v>7</v>
      </c>
      <c r="S345" s="9">
        <v>7</v>
      </c>
      <c r="T345" s="9">
        <v>0</v>
      </c>
      <c r="U345" s="9">
        <v>2</v>
      </c>
      <c r="V345" s="9">
        <v>0</v>
      </c>
      <c r="W345" s="9">
        <v>0</v>
      </c>
      <c r="X345" s="9">
        <v>95</v>
      </c>
      <c r="Y345" s="9">
        <v>0</v>
      </c>
      <c r="Z345" s="9">
        <v>0</v>
      </c>
      <c r="AA345" s="9">
        <v>30</v>
      </c>
      <c r="AB345" s="9">
        <v>32</v>
      </c>
      <c r="AC345" s="9">
        <v>24</v>
      </c>
      <c r="AD345" s="9">
        <v>9</v>
      </c>
      <c r="AE345" s="9">
        <v>0</v>
      </c>
      <c r="AF345" s="9">
        <v>54</v>
      </c>
      <c r="AG345" s="9">
        <v>32</v>
      </c>
      <c r="AH345" s="9">
        <v>8</v>
      </c>
      <c r="AI345" s="9">
        <v>1</v>
      </c>
      <c r="AJ345" s="9">
        <v>22</v>
      </c>
      <c r="AK345" s="9">
        <v>1</v>
      </c>
      <c r="AL345" s="9">
        <v>71</v>
      </c>
      <c r="AM345" s="9">
        <v>1</v>
      </c>
      <c r="AN345" s="9">
        <v>74</v>
      </c>
      <c r="AO345" s="9">
        <v>16</v>
      </c>
      <c r="AP345" s="9">
        <v>4</v>
      </c>
      <c r="AQ345" s="9">
        <v>1</v>
      </c>
      <c r="AR345" s="9">
        <v>71</v>
      </c>
      <c r="AS345" s="9">
        <v>24</v>
      </c>
      <c r="AT345" s="10">
        <v>0</v>
      </c>
    </row>
    <row r="346" spans="1:46" ht="42.75" x14ac:dyDescent="0.25">
      <c r="A346" s="26" t="str">
        <f t="shared" si="10"/>
        <v>2010Nurse practitionersManitobaHospital</v>
      </c>
      <c r="B346" s="24">
        <v>2010</v>
      </c>
      <c r="C346" s="9" t="s">
        <v>5</v>
      </c>
      <c r="D346" s="9" t="s">
        <v>173</v>
      </c>
      <c r="E346" s="9" t="str">
        <f t="shared" si="11"/>
        <v>Manitoba</v>
      </c>
      <c r="F346" s="9" t="s">
        <v>180</v>
      </c>
      <c r="G346" s="9" t="s">
        <v>10</v>
      </c>
      <c r="H346" s="9">
        <v>32</v>
      </c>
      <c r="I346" s="9">
        <v>0</v>
      </c>
      <c r="J346" s="9">
        <v>0</v>
      </c>
      <c r="K346" s="9">
        <v>32</v>
      </c>
      <c r="L346" s="9">
        <v>0</v>
      </c>
      <c r="M346" s="9">
        <v>3</v>
      </c>
      <c r="N346" s="9">
        <v>11</v>
      </c>
      <c r="O346" s="9">
        <v>5</v>
      </c>
      <c r="P346" s="9">
        <v>8</v>
      </c>
      <c r="Q346" s="9">
        <v>1</v>
      </c>
      <c r="R346" s="9">
        <v>2</v>
      </c>
      <c r="S346" s="9">
        <v>2</v>
      </c>
      <c r="T346" s="9">
        <v>0</v>
      </c>
      <c r="U346" s="9">
        <v>0</v>
      </c>
      <c r="V346" s="9">
        <v>0</v>
      </c>
      <c r="W346" s="9">
        <v>0</v>
      </c>
      <c r="X346" s="9">
        <v>32</v>
      </c>
      <c r="Y346" s="9">
        <v>0</v>
      </c>
      <c r="Z346" s="9">
        <v>0</v>
      </c>
      <c r="AA346" s="9">
        <v>14</v>
      </c>
      <c r="AB346" s="9">
        <v>10</v>
      </c>
      <c r="AC346" s="9">
        <v>7</v>
      </c>
      <c r="AD346" s="9">
        <v>1</v>
      </c>
      <c r="AE346" s="9">
        <v>0</v>
      </c>
      <c r="AF346" s="9">
        <v>18</v>
      </c>
      <c r="AG346" s="9">
        <v>11</v>
      </c>
      <c r="AH346" s="9">
        <v>3</v>
      </c>
      <c r="AI346" s="9">
        <v>0</v>
      </c>
      <c r="AJ346" s="9">
        <v>8</v>
      </c>
      <c r="AK346" s="9">
        <v>0</v>
      </c>
      <c r="AL346" s="9">
        <v>24</v>
      </c>
      <c r="AM346" s="9">
        <v>0</v>
      </c>
      <c r="AN346" s="9">
        <v>31</v>
      </c>
      <c r="AO346" s="9">
        <v>1</v>
      </c>
      <c r="AP346" s="9">
        <v>0</v>
      </c>
      <c r="AQ346" s="9">
        <v>0</v>
      </c>
      <c r="AR346" s="9">
        <v>28</v>
      </c>
      <c r="AS346" s="9">
        <v>4</v>
      </c>
      <c r="AT346" s="10">
        <v>0</v>
      </c>
    </row>
    <row r="347" spans="1:46" ht="42.75" x14ac:dyDescent="0.25">
      <c r="A347" s="26" t="str">
        <f t="shared" si="10"/>
        <v>2010Nurse practitionersManitobaCommunity health</v>
      </c>
      <c r="B347" s="24">
        <v>2010</v>
      </c>
      <c r="C347" s="9" t="s">
        <v>5</v>
      </c>
      <c r="D347" s="9" t="s">
        <v>173</v>
      </c>
      <c r="E347" s="9" t="str">
        <f t="shared" si="11"/>
        <v>Manitoba</v>
      </c>
      <c r="F347" s="9" t="s">
        <v>182</v>
      </c>
      <c r="G347" s="9" t="s">
        <v>11</v>
      </c>
      <c r="H347" s="9">
        <v>47</v>
      </c>
      <c r="I347" s="9">
        <v>0</v>
      </c>
      <c r="J347" s="9">
        <v>0</v>
      </c>
      <c r="K347" s="9">
        <v>47</v>
      </c>
      <c r="L347" s="9">
        <v>0</v>
      </c>
      <c r="M347" s="9">
        <v>1</v>
      </c>
      <c r="N347" s="9">
        <v>11</v>
      </c>
      <c r="O347" s="9">
        <v>7</v>
      </c>
      <c r="P347" s="9">
        <v>8</v>
      </c>
      <c r="Q347" s="9">
        <v>12</v>
      </c>
      <c r="R347" s="9">
        <v>4</v>
      </c>
      <c r="S347" s="9">
        <v>3</v>
      </c>
      <c r="T347" s="9">
        <v>0</v>
      </c>
      <c r="U347" s="9">
        <v>1</v>
      </c>
      <c r="V347" s="9">
        <v>0</v>
      </c>
      <c r="W347" s="9">
        <v>0</v>
      </c>
      <c r="X347" s="9">
        <v>47</v>
      </c>
      <c r="Y347" s="9">
        <v>0</v>
      </c>
      <c r="Z347" s="9">
        <v>0</v>
      </c>
      <c r="AA347" s="9">
        <v>13</v>
      </c>
      <c r="AB347" s="9">
        <v>17</v>
      </c>
      <c r="AC347" s="9">
        <v>12</v>
      </c>
      <c r="AD347" s="9">
        <v>5</v>
      </c>
      <c r="AE347" s="9">
        <v>0</v>
      </c>
      <c r="AF347" s="9">
        <v>26</v>
      </c>
      <c r="AG347" s="9">
        <v>17</v>
      </c>
      <c r="AH347" s="9">
        <v>3</v>
      </c>
      <c r="AI347" s="9">
        <v>1</v>
      </c>
      <c r="AJ347" s="9">
        <v>12</v>
      </c>
      <c r="AK347" s="9">
        <v>0</v>
      </c>
      <c r="AL347" s="9">
        <v>35</v>
      </c>
      <c r="AM347" s="9">
        <v>0</v>
      </c>
      <c r="AN347" s="9">
        <v>35</v>
      </c>
      <c r="AO347" s="9">
        <v>11</v>
      </c>
      <c r="AP347" s="9">
        <v>1</v>
      </c>
      <c r="AQ347" s="9">
        <v>0</v>
      </c>
      <c r="AR347" s="9">
        <v>32</v>
      </c>
      <c r="AS347" s="9">
        <v>15</v>
      </c>
      <c r="AT347" s="10">
        <v>0</v>
      </c>
    </row>
    <row r="348" spans="1:46" ht="57" x14ac:dyDescent="0.25">
      <c r="A348" s="26" t="str">
        <f t="shared" si="10"/>
        <v>2010Nurse practitionersManitobaNursing home/long-term care</v>
      </c>
      <c r="B348" s="24">
        <v>2010</v>
      </c>
      <c r="C348" s="9" t="s">
        <v>5</v>
      </c>
      <c r="D348" s="9" t="s">
        <v>173</v>
      </c>
      <c r="E348" s="9" t="str">
        <f t="shared" si="11"/>
        <v>Manitoba</v>
      </c>
      <c r="F348" s="9" t="s">
        <v>181</v>
      </c>
      <c r="G348" s="9" t="s">
        <v>12</v>
      </c>
      <c r="H348" s="9">
        <v>2</v>
      </c>
      <c r="I348" s="9">
        <v>0</v>
      </c>
      <c r="J348" s="9">
        <v>0</v>
      </c>
      <c r="K348" s="9">
        <v>2</v>
      </c>
      <c r="L348" s="9">
        <v>0</v>
      </c>
      <c r="M348" s="9">
        <v>0</v>
      </c>
      <c r="N348" s="9">
        <v>0</v>
      </c>
      <c r="O348" s="9">
        <v>0</v>
      </c>
      <c r="P348" s="9">
        <v>1</v>
      </c>
      <c r="Q348" s="9">
        <v>1</v>
      </c>
      <c r="R348" s="9">
        <v>0</v>
      </c>
      <c r="S348" s="9">
        <v>0</v>
      </c>
      <c r="T348" s="9">
        <v>0</v>
      </c>
      <c r="U348" s="9">
        <v>0</v>
      </c>
      <c r="V348" s="9">
        <v>0</v>
      </c>
      <c r="W348" s="9">
        <v>0</v>
      </c>
      <c r="X348" s="9">
        <v>2</v>
      </c>
      <c r="Y348" s="9">
        <v>0</v>
      </c>
      <c r="Z348" s="9">
        <v>0</v>
      </c>
      <c r="AA348" s="9">
        <v>1</v>
      </c>
      <c r="AB348" s="9">
        <v>0</v>
      </c>
      <c r="AC348" s="9">
        <v>1</v>
      </c>
      <c r="AD348" s="9">
        <v>0</v>
      </c>
      <c r="AE348" s="9">
        <v>0</v>
      </c>
      <c r="AF348" s="9">
        <v>2</v>
      </c>
      <c r="AG348" s="9">
        <v>0</v>
      </c>
      <c r="AH348" s="9">
        <v>0</v>
      </c>
      <c r="AI348" s="9">
        <v>0</v>
      </c>
      <c r="AJ348" s="9">
        <v>0</v>
      </c>
      <c r="AK348" s="9">
        <v>0</v>
      </c>
      <c r="AL348" s="9">
        <v>2</v>
      </c>
      <c r="AM348" s="9">
        <v>0</v>
      </c>
      <c r="AN348" s="9">
        <v>2</v>
      </c>
      <c r="AO348" s="9">
        <v>0</v>
      </c>
      <c r="AP348" s="9">
        <v>0</v>
      </c>
      <c r="AQ348" s="9">
        <v>0</v>
      </c>
      <c r="AR348" s="9">
        <v>2</v>
      </c>
      <c r="AS348" s="9">
        <v>0</v>
      </c>
      <c r="AT348" s="10">
        <v>0</v>
      </c>
    </row>
    <row r="349" spans="1:46" ht="42.75" x14ac:dyDescent="0.25">
      <c r="A349" s="26" t="str">
        <f t="shared" si="10"/>
        <v>2010Nurse practitionersManitobaOther places of work</v>
      </c>
      <c r="B349" s="24">
        <v>2010</v>
      </c>
      <c r="C349" s="9" t="s">
        <v>5</v>
      </c>
      <c r="D349" s="9" t="s">
        <v>173</v>
      </c>
      <c r="E349" s="9" t="str">
        <f t="shared" si="11"/>
        <v>Manitoba</v>
      </c>
      <c r="F349" s="9" t="s">
        <v>183</v>
      </c>
      <c r="G349" s="9" t="s">
        <v>13</v>
      </c>
      <c r="H349" s="9">
        <v>12</v>
      </c>
      <c r="I349" s="9">
        <v>0</v>
      </c>
      <c r="J349" s="9">
        <v>0</v>
      </c>
      <c r="K349" s="9">
        <v>12</v>
      </c>
      <c r="L349" s="9">
        <v>0</v>
      </c>
      <c r="M349" s="9">
        <v>0</v>
      </c>
      <c r="N349" s="9">
        <v>4</v>
      </c>
      <c r="O349" s="9">
        <v>1</v>
      </c>
      <c r="P349" s="9">
        <v>2</v>
      </c>
      <c r="Q349" s="9">
        <v>1</v>
      </c>
      <c r="R349" s="9">
        <v>1</v>
      </c>
      <c r="S349" s="9">
        <v>2</v>
      </c>
      <c r="T349" s="9">
        <v>0</v>
      </c>
      <c r="U349" s="9">
        <v>1</v>
      </c>
      <c r="V349" s="9">
        <v>0</v>
      </c>
      <c r="W349" s="9">
        <v>0</v>
      </c>
      <c r="X349" s="9">
        <v>12</v>
      </c>
      <c r="Y349" s="9">
        <v>0</v>
      </c>
      <c r="Z349" s="9">
        <v>0</v>
      </c>
      <c r="AA349" s="9">
        <v>2</v>
      </c>
      <c r="AB349" s="9">
        <v>4</v>
      </c>
      <c r="AC349" s="9">
        <v>3</v>
      </c>
      <c r="AD349" s="9">
        <v>3</v>
      </c>
      <c r="AE349" s="9">
        <v>0</v>
      </c>
      <c r="AF349" s="9">
        <v>6</v>
      </c>
      <c r="AG349" s="9">
        <v>4</v>
      </c>
      <c r="AH349" s="9">
        <v>2</v>
      </c>
      <c r="AI349" s="9">
        <v>0</v>
      </c>
      <c r="AJ349" s="9">
        <v>1</v>
      </c>
      <c r="AK349" s="9">
        <v>1</v>
      </c>
      <c r="AL349" s="9">
        <v>10</v>
      </c>
      <c r="AM349" s="9">
        <v>0</v>
      </c>
      <c r="AN349" s="9">
        <v>5</v>
      </c>
      <c r="AO349" s="9">
        <v>4</v>
      </c>
      <c r="AP349" s="9">
        <v>3</v>
      </c>
      <c r="AQ349" s="9">
        <v>0</v>
      </c>
      <c r="AR349" s="9">
        <v>8</v>
      </c>
      <c r="AS349" s="9">
        <v>4</v>
      </c>
      <c r="AT349" s="10">
        <v>0</v>
      </c>
    </row>
    <row r="350" spans="1:46" ht="42.75" x14ac:dyDescent="0.25">
      <c r="A350" s="26" t="str">
        <f t="shared" si="10"/>
        <v>2010Nurse practitionersManitobaUnknown places of work</v>
      </c>
      <c r="B350" s="24">
        <v>2010</v>
      </c>
      <c r="C350" s="9" t="s">
        <v>5</v>
      </c>
      <c r="D350" s="9" t="s">
        <v>173</v>
      </c>
      <c r="E350" s="9" t="str">
        <f t="shared" si="11"/>
        <v>Manitoba</v>
      </c>
      <c r="F350" s="9" t="s">
        <v>184</v>
      </c>
      <c r="G350" s="9" t="s">
        <v>49</v>
      </c>
      <c r="H350" s="9">
        <v>2</v>
      </c>
      <c r="I350" s="9">
        <v>0</v>
      </c>
      <c r="J350" s="9">
        <v>0</v>
      </c>
      <c r="K350" s="9">
        <v>2</v>
      </c>
      <c r="L350" s="9">
        <v>0</v>
      </c>
      <c r="M350" s="9">
        <v>0</v>
      </c>
      <c r="N350" s="9">
        <v>1</v>
      </c>
      <c r="O350" s="9">
        <v>0</v>
      </c>
      <c r="P350" s="9">
        <v>0</v>
      </c>
      <c r="Q350" s="9">
        <v>1</v>
      </c>
      <c r="R350" s="9">
        <v>0</v>
      </c>
      <c r="S350" s="9">
        <v>0</v>
      </c>
      <c r="T350" s="9">
        <v>0</v>
      </c>
      <c r="U350" s="9">
        <v>0</v>
      </c>
      <c r="V350" s="9">
        <v>0</v>
      </c>
      <c r="W350" s="9">
        <v>0</v>
      </c>
      <c r="X350" s="9">
        <v>2</v>
      </c>
      <c r="Y350" s="9">
        <v>0</v>
      </c>
      <c r="Z350" s="9">
        <v>0</v>
      </c>
      <c r="AA350" s="9">
        <v>0</v>
      </c>
      <c r="AB350" s="9">
        <v>1</v>
      </c>
      <c r="AC350" s="9">
        <v>1</v>
      </c>
      <c r="AD350" s="9">
        <v>0</v>
      </c>
      <c r="AE350" s="9">
        <v>0</v>
      </c>
      <c r="AF350" s="9">
        <v>2</v>
      </c>
      <c r="AG350" s="9">
        <v>0</v>
      </c>
      <c r="AH350" s="9">
        <v>0</v>
      </c>
      <c r="AI350" s="9">
        <v>0</v>
      </c>
      <c r="AJ350" s="9">
        <v>1</v>
      </c>
      <c r="AK350" s="9">
        <v>0</v>
      </c>
      <c r="AL350" s="9">
        <v>0</v>
      </c>
      <c r="AM350" s="9">
        <v>1</v>
      </c>
      <c r="AN350" s="9">
        <v>1</v>
      </c>
      <c r="AO350" s="9">
        <v>0</v>
      </c>
      <c r="AP350" s="9">
        <v>0</v>
      </c>
      <c r="AQ350" s="9">
        <v>1</v>
      </c>
      <c r="AR350" s="9">
        <v>1</v>
      </c>
      <c r="AS350" s="9">
        <v>1</v>
      </c>
      <c r="AT350" s="10">
        <v>0</v>
      </c>
    </row>
    <row r="351" spans="1:46" ht="42.75" x14ac:dyDescent="0.25">
      <c r="A351" s="26" t="str">
        <f t="shared" si="10"/>
        <v>2010Nurse practitionersSaskatchewanAll places of work</v>
      </c>
      <c r="B351" s="24">
        <v>2010</v>
      </c>
      <c r="C351" s="9" t="s">
        <v>5</v>
      </c>
      <c r="D351" s="9" t="s">
        <v>174</v>
      </c>
      <c r="E351" s="9" t="str">
        <f t="shared" si="11"/>
        <v>Saskatchewan</v>
      </c>
      <c r="F351" s="9" t="s">
        <v>179</v>
      </c>
      <c r="G351" s="9" t="s">
        <v>9</v>
      </c>
      <c r="H351" s="9">
        <v>122</v>
      </c>
      <c r="I351" s="9">
        <v>116</v>
      </c>
      <c r="J351" s="9">
        <v>6</v>
      </c>
      <c r="K351" s="9">
        <v>0</v>
      </c>
      <c r="L351" s="9">
        <v>0</v>
      </c>
      <c r="M351" s="9">
        <v>4</v>
      </c>
      <c r="N351" s="9">
        <v>5</v>
      </c>
      <c r="O351" s="9">
        <v>12</v>
      </c>
      <c r="P351" s="9">
        <v>11</v>
      </c>
      <c r="Q351" s="9">
        <v>27</v>
      </c>
      <c r="R351" s="9">
        <v>32</v>
      </c>
      <c r="S351" s="9">
        <v>23</v>
      </c>
      <c r="T351" s="9">
        <v>6</v>
      </c>
      <c r="U351" s="9">
        <v>1</v>
      </c>
      <c r="V351" s="9">
        <v>1</v>
      </c>
      <c r="W351" s="9">
        <v>0</v>
      </c>
      <c r="X351" s="9">
        <v>98</v>
      </c>
      <c r="Y351" s="9">
        <v>0</v>
      </c>
      <c r="Z351" s="9">
        <v>24</v>
      </c>
      <c r="AA351" s="9">
        <v>12</v>
      </c>
      <c r="AB351" s="9">
        <v>25</v>
      </c>
      <c r="AC351" s="9">
        <v>49</v>
      </c>
      <c r="AD351" s="9">
        <v>36</v>
      </c>
      <c r="AE351" s="9">
        <v>0</v>
      </c>
      <c r="AF351" s="9">
        <v>99</v>
      </c>
      <c r="AG351" s="9">
        <v>0</v>
      </c>
      <c r="AH351" s="9">
        <v>23</v>
      </c>
      <c r="AI351" s="9">
        <v>0</v>
      </c>
      <c r="AJ351" s="9">
        <v>0</v>
      </c>
      <c r="AK351" s="9">
        <v>0</v>
      </c>
      <c r="AL351" s="9">
        <v>122</v>
      </c>
      <c r="AM351" s="9">
        <v>0</v>
      </c>
      <c r="AN351" s="9">
        <v>113</v>
      </c>
      <c r="AO351" s="9">
        <v>5</v>
      </c>
      <c r="AP351" s="9">
        <v>3</v>
      </c>
      <c r="AQ351" s="9">
        <v>1</v>
      </c>
      <c r="AR351" s="9">
        <v>57</v>
      </c>
      <c r="AS351" s="9">
        <v>65</v>
      </c>
      <c r="AT351" s="10">
        <v>0</v>
      </c>
    </row>
    <row r="352" spans="1:46" ht="42.75" x14ac:dyDescent="0.25">
      <c r="A352" s="26" t="str">
        <f t="shared" si="10"/>
        <v>2010Nurse practitionersSaskatchewanHospital</v>
      </c>
      <c r="B352" s="24">
        <v>2010</v>
      </c>
      <c r="C352" s="9" t="s">
        <v>5</v>
      </c>
      <c r="D352" s="9" t="s">
        <v>174</v>
      </c>
      <c r="E352" s="9" t="str">
        <f t="shared" si="11"/>
        <v>Saskatchewan</v>
      </c>
      <c r="F352" s="9" t="s">
        <v>180</v>
      </c>
      <c r="G352" s="9" t="s">
        <v>10</v>
      </c>
      <c r="H352" s="9">
        <v>12</v>
      </c>
      <c r="I352" s="9">
        <v>10</v>
      </c>
      <c r="J352" s="9">
        <v>2</v>
      </c>
      <c r="K352" s="9">
        <v>0</v>
      </c>
      <c r="L352" s="9">
        <v>0</v>
      </c>
      <c r="M352" s="9">
        <v>1</v>
      </c>
      <c r="N352" s="9">
        <v>0</v>
      </c>
      <c r="O352" s="9">
        <v>2</v>
      </c>
      <c r="P352" s="9">
        <v>1</v>
      </c>
      <c r="Q352" s="9">
        <v>2</v>
      </c>
      <c r="R352" s="9">
        <v>4</v>
      </c>
      <c r="S352" s="9">
        <v>2</v>
      </c>
      <c r="T352" s="9">
        <v>0</v>
      </c>
      <c r="U352" s="9">
        <v>0</v>
      </c>
      <c r="V352" s="9">
        <v>0</v>
      </c>
      <c r="W352" s="9">
        <v>0</v>
      </c>
      <c r="X352" s="9">
        <v>8</v>
      </c>
      <c r="Y352" s="9">
        <v>0</v>
      </c>
      <c r="Z352" s="9">
        <v>4</v>
      </c>
      <c r="AA352" s="9">
        <v>2</v>
      </c>
      <c r="AB352" s="9">
        <v>2</v>
      </c>
      <c r="AC352" s="9">
        <v>3</v>
      </c>
      <c r="AD352" s="9">
        <v>5</v>
      </c>
      <c r="AE352" s="9">
        <v>0</v>
      </c>
      <c r="AF352" s="9">
        <v>11</v>
      </c>
      <c r="AG352" s="9">
        <v>0</v>
      </c>
      <c r="AH352" s="9">
        <v>1</v>
      </c>
      <c r="AI352" s="9">
        <v>0</v>
      </c>
      <c r="AJ352" s="9">
        <v>0</v>
      </c>
      <c r="AK352" s="9">
        <v>0</v>
      </c>
      <c r="AL352" s="9">
        <v>12</v>
      </c>
      <c r="AM352" s="9">
        <v>0</v>
      </c>
      <c r="AN352" s="9">
        <v>12</v>
      </c>
      <c r="AO352" s="9">
        <v>0</v>
      </c>
      <c r="AP352" s="9">
        <v>0</v>
      </c>
      <c r="AQ352" s="9">
        <v>0</v>
      </c>
      <c r="AR352" s="9">
        <v>9</v>
      </c>
      <c r="AS352" s="9">
        <v>3</v>
      </c>
      <c r="AT352" s="10">
        <v>0</v>
      </c>
    </row>
    <row r="353" spans="1:46" ht="42.75" x14ac:dyDescent="0.25">
      <c r="A353" s="26" t="str">
        <f t="shared" si="10"/>
        <v>2010Nurse practitionersSaskatchewanCommunity health</v>
      </c>
      <c r="B353" s="24">
        <v>2010</v>
      </c>
      <c r="C353" s="9" t="s">
        <v>5</v>
      </c>
      <c r="D353" s="9" t="s">
        <v>174</v>
      </c>
      <c r="E353" s="9" t="str">
        <f t="shared" si="11"/>
        <v>Saskatchewan</v>
      </c>
      <c r="F353" s="9" t="s">
        <v>182</v>
      </c>
      <c r="G353" s="9" t="s">
        <v>11</v>
      </c>
      <c r="H353" s="9">
        <v>93</v>
      </c>
      <c r="I353" s="9">
        <v>89</v>
      </c>
      <c r="J353" s="9">
        <v>4</v>
      </c>
      <c r="K353" s="9">
        <v>0</v>
      </c>
      <c r="L353" s="9">
        <v>0</v>
      </c>
      <c r="M353" s="9">
        <v>2</v>
      </c>
      <c r="N353" s="9">
        <v>3</v>
      </c>
      <c r="O353" s="9">
        <v>8</v>
      </c>
      <c r="P353" s="9">
        <v>9</v>
      </c>
      <c r="Q353" s="9">
        <v>20</v>
      </c>
      <c r="R353" s="9">
        <v>23</v>
      </c>
      <c r="S353" s="9">
        <v>20</v>
      </c>
      <c r="T353" s="9">
        <v>6</v>
      </c>
      <c r="U353" s="9">
        <v>1</v>
      </c>
      <c r="V353" s="9">
        <v>1</v>
      </c>
      <c r="W353" s="9">
        <v>0</v>
      </c>
      <c r="X353" s="9">
        <v>75</v>
      </c>
      <c r="Y353" s="9">
        <v>0</v>
      </c>
      <c r="Z353" s="9">
        <v>18</v>
      </c>
      <c r="AA353" s="9">
        <v>6</v>
      </c>
      <c r="AB353" s="9">
        <v>19</v>
      </c>
      <c r="AC353" s="9">
        <v>39</v>
      </c>
      <c r="AD353" s="9">
        <v>29</v>
      </c>
      <c r="AE353" s="9">
        <v>0</v>
      </c>
      <c r="AF353" s="9">
        <v>73</v>
      </c>
      <c r="AG353" s="9">
        <v>0</v>
      </c>
      <c r="AH353" s="9">
        <v>20</v>
      </c>
      <c r="AI353" s="9">
        <v>0</v>
      </c>
      <c r="AJ353" s="9">
        <v>0</v>
      </c>
      <c r="AK353" s="9">
        <v>0</v>
      </c>
      <c r="AL353" s="9">
        <v>93</v>
      </c>
      <c r="AM353" s="9">
        <v>0</v>
      </c>
      <c r="AN353" s="9">
        <v>91</v>
      </c>
      <c r="AO353" s="9">
        <v>1</v>
      </c>
      <c r="AP353" s="9">
        <v>0</v>
      </c>
      <c r="AQ353" s="9">
        <v>1</v>
      </c>
      <c r="AR353" s="9">
        <v>36</v>
      </c>
      <c r="AS353" s="9">
        <v>57</v>
      </c>
      <c r="AT353" s="10">
        <v>0</v>
      </c>
    </row>
    <row r="354" spans="1:46" ht="57" x14ac:dyDescent="0.25">
      <c r="A354" s="26" t="str">
        <f t="shared" si="10"/>
        <v>2010Nurse practitionersSaskatchewanNursing home/long-term care</v>
      </c>
      <c r="B354" s="24">
        <v>2010</v>
      </c>
      <c r="C354" s="9" t="s">
        <v>5</v>
      </c>
      <c r="D354" s="9" t="s">
        <v>174</v>
      </c>
      <c r="E354" s="9" t="str">
        <f t="shared" si="11"/>
        <v>Saskatchewan</v>
      </c>
      <c r="F354" s="9" t="s">
        <v>181</v>
      </c>
      <c r="G354" s="9" t="s">
        <v>12</v>
      </c>
      <c r="H354" s="9">
        <v>1</v>
      </c>
      <c r="I354" s="9">
        <v>1</v>
      </c>
      <c r="J354" s="9">
        <v>0</v>
      </c>
      <c r="K354" s="9">
        <v>0</v>
      </c>
      <c r="L354" s="9">
        <v>0</v>
      </c>
      <c r="M354" s="9">
        <v>0</v>
      </c>
      <c r="N354" s="9">
        <v>0</v>
      </c>
      <c r="O354" s="9">
        <v>0</v>
      </c>
      <c r="P354" s="9">
        <v>1</v>
      </c>
      <c r="Q354" s="9">
        <v>0</v>
      </c>
      <c r="R354" s="9">
        <v>0</v>
      </c>
      <c r="S354" s="9">
        <v>0</v>
      </c>
      <c r="T354" s="9">
        <v>0</v>
      </c>
      <c r="U354" s="9">
        <v>0</v>
      </c>
      <c r="V354" s="9">
        <v>0</v>
      </c>
      <c r="W354" s="9">
        <v>0</v>
      </c>
      <c r="X354" s="9">
        <v>1</v>
      </c>
      <c r="Y354" s="9">
        <v>0</v>
      </c>
      <c r="Z354" s="9">
        <v>0</v>
      </c>
      <c r="AA354" s="9">
        <v>0</v>
      </c>
      <c r="AB354" s="9">
        <v>1</v>
      </c>
      <c r="AC354" s="9">
        <v>0</v>
      </c>
      <c r="AD354" s="9">
        <v>0</v>
      </c>
      <c r="AE354" s="9">
        <v>0</v>
      </c>
      <c r="AF354" s="9">
        <v>1</v>
      </c>
      <c r="AG354" s="9">
        <v>0</v>
      </c>
      <c r="AH354" s="9">
        <v>0</v>
      </c>
      <c r="AI354" s="9">
        <v>0</v>
      </c>
      <c r="AJ354" s="9">
        <v>0</v>
      </c>
      <c r="AK354" s="9">
        <v>0</v>
      </c>
      <c r="AL354" s="9">
        <v>1</v>
      </c>
      <c r="AM354" s="9">
        <v>0</v>
      </c>
      <c r="AN354" s="9">
        <v>1</v>
      </c>
      <c r="AO354" s="9">
        <v>0</v>
      </c>
      <c r="AP354" s="9">
        <v>0</v>
      </c>
      <c r="AQ354" s="9">
        <v>0</v>
      </c>
      <c r="AR354" s="9">
        <v>1</v>
      </c>
      <c r="AS354" s="9">
        <v>0</v>
      </c>
      <c r="AT354" s="10">
        <v>0</v>
      </c>
    </row>
    <row r="355" spans="1:46" ht="42.75" x14ac:dyDescent="0.25">
      <c r="A355" s="26" t="str">
        <f t="shared" si="10"/>
        <v>2010Nurse practitionersSaskatchewanOther places of work</v>
      </c>
      <c r="B355" s="24">
        <v>2010</v>
      </c>
      <c r="C355" s="9" t="s">
        <v>5</v>
      </c>
      <c r="D355" s="9" t="s">
        <v>174</v>
      </c>
      <c r="E355" s="9" t="str">
        <f t="shared" si="11"/>
        <v>Saskatchewan</v>
      </c>
      <c r="F355" s="9" t="s">
        <v>183</v>
      </c>
      <c r="G355" s="9" t="s">
        <v>13</v>
      </c>
      <c r="H355" s="9">
        <v>16</v>
      </c>
      <c r="I355" s="9">
        <v>16</v>
      </c>
      <c r="J355" s="9">
        <v>0</v>
      </c>
      <c r="K355" s="9">
        <v>0</v>
      </c>
      <c r="L355" s="9">
        <v>0</v>
      </c>
      <c r="M355" s="9">
        <v>1</v>
      </c>
      <c r="N355" s="9">
        <v>2</v>
      </c>
      <c r="O355" s="9">
        <v>2</v>
      </c>
      <c r="P355" s="9">
        <v>0</v>
      </c>
      <c r="Q355" s="9">
        <v>5</v>
      </c>
      <c r="R355" s="9">
        <v>5</v>
      </c>
      <c r="S355" s="9">
        <v>1</v>
      </c>
      <c r="T355" s="9">
        <v>0</v>
      </c>
      <c r="U355" s="9">
        <v>0</v>
      </c>
      <c r="V355" s="9">
        <v>0</v>
      </c>
      <c r="W355" s="9">
        <v>0</v>
      </c>
      <c r="X355" s="9">
        <v>14</v>
      </c>
      <c r="Y355" s="9">
        <v>0</v>
      </c>
      <c r="Z355" s="9">
        <v>2</v>
      </c>
      <c r="AA355" s="9">
        <v>4</v>
      </c>
      <c r="AB355" s="9">
        <v>3</v>
      </c>
      <c r="AC355" s="9">
        <v>7</v>
      </c>
      <c r="AD355" s="9">
        <v>2</v>
      </c>
      <c r="AE355" s="9">
        <v>0</v>
      </c>
      <c r="AF355" s="9">
        <v>14</v>
      </c>
      <c r="AG355" s="9">
        <v>0</v>
      </c>
      <c r="AH355" s="9">
        <v>2</v>
      </c>
      <c r="AI355" s="9">
        <v>0</v>
      </c>
      <c r="AJ355" s="9">
        <v>0</v>
      </c>
      <c r="AK355" s="9">
        <v>0</v>
      </c>
      <c r="AL355" s="9">
        <v>16</v>
      </c>
      <c r="AM355" s="9">
        <v>0</v>
      </c>
      <c r="AN355" s="9">
        <v>9</v>
      </c>
      <c r="AO355" s="9">
        <v>4</v>
      </c>
      <c r="AP355" s="9">
        <v>3</v>
      </c>
      <c r="AQ355" s="9">
        <v>0</v>
      </c>
      <c r="AR355" s="9">
        <v>11</v>
      </c>
      <c r="AS355" s="9">
        <v>5</v>
      </c>
      <c r="AT355" s="10">
        <v>0</v>
      </c>
    </row>
    <row r="356" spans="1:46" ht="42.75" x14ac:dyDescent="0.25">
      <c r="A356" s="26" t="str">
        <f t="shared" si="10"/>
        <v>2010Nurse practitionersAlbertaAll places of work</v>
      </c>
      <c r="B356" s="24">
        <v>2010</v>
      </c>
      <c r="C356" s="9" t="s">
        <v>5</v>
      </c>
      <c r="D356" s="9" t="s">
        <v>175</v>
      </c>
      <c r="E356" s="9" t="str">
        <f t="shared" si="11"/>
        <v>Alberta</v>
      </c>
      <c r="F356" s="9" t="s">
        <v>179</v>
      </c>
      <c r="G356" s="9" t="s">
        <v>9</v>
      </c>
      <c r="H356" s="9">
        <v>263</v>
      </c>
      <c r="I356" s="9">
        <v>244</v>
      </c>
      <c r="J356" s="9">
        <v>19</v>
      </c>
      <c r="K356" s="9">
        <v>0</v>
      </c>
      <c r="L356" s="9">
        <v>0</v>
      </c>
      <c r="M356" s="9">
        <v>3</v>
      </c>
      <c r="N356" s="9">
        <v>35</v>
      </c>
      <c r="O356" s="9">
        <v>50</v>
      </c>
      <c r="P356" s="9">
        <v>45</v>
      </c>
      <c r="Q356" s="9">
        <v>56</v>
      </c>
      <c r="R356" s="9">
        <v>34</v>
      </c>
      <c r="S356" s="9">
        <v>26</v>
      </c>
      <c r="T356" s="9">
        <v>12</v>
      </c>
      <c r="U356" s="9">
        <v>1</v>
      </c>
      <c r="V356" s="9">
        <v>1</v>
      </c>
      <c r="W356" s="9">
        <v>0</v>
      </c>
      <c r="X356" s="9">
        <v>253</v>
      </c>
      <c r="Y356" s="9">
        <v>10</v>
      </c>
      <c r="Z356" s="9">
        <v>0</v>
      </c>
      <c r="AA356" s="9">
        <v>40</v>
      </c>
      <c r="AB356" s="9">
        <v>98</v>
      </c>
      <c r="AC356" s="9">
        <v>85</v>
      </c>
      <c r="AD356" s="9">
        <v>40</v>
      </c>
      <c r="AE356" s="9">
        <v>0</v>
      </c>
      <c r="AF356" s="9">
        <v>181</v>
      </c>
      <c r="AG356" s="9">
        <v>67</v>
      </c>
      <c r="AH356" s="9">
        <v>15</v>
      </c>
      <c r="AI356" s="9">
        <v>0</v>
      </c>
      <c r="AJ356" s="9">
        <v>26</v>
      </c>
      <c r="AK356" s="9">
        <v>5</v>
      </c>
      <c r="AL356" s="9">
        <v>231</v>
      </c>
      <c r="AM356" s="9">
        <v>1</v>
      </c>
      <c r="AN356" s="9">
        <v>237</v>
      </c>
      <c r="AO356" s="9">
        <v>8</v>
      </c>
      <c r="AP356" s="9">
        <v>13</v>
      </c>
      <c r="AQ356" s="9">
        <v>5</v>
      </c>
      <c r="AR356" s="9">
        <v>245</v>
      </c>
      <c r="AS356" s="9">
        <v>18</v>
      </c>
      <c r="AT356" s="10">
        <v>0</v>
      </c>
    </row>
    <row r="357" spans="1:46" ht="42.75" x14ac:dyDescent="0.25">
      <c r="A357" s="26" t="str">
        <f t="shared" si="10"/>
        <v>2010Nurse practitionersAlbertaHospital</v>
      </c>
      <c r="B357" s="24">
        <v>2010</v>
      </c>
      <c r="C357" s="9" t="s">
        <v>5</v>
      </c>
      <c r="D357" s="9" t="s">
        <v>175</v>
      </c>
      <c r="E357" s="9" t="str">
        <f t="shared" si="11"/>
        <v>Alberta</v>
      </c>
      <c r="F357" s="9" t="s">
        <v>180</v>
      </c>
      <c r="G357" s="9" t="s">
        <v>10</v>
      </c>
      <c r="H357" s="9">
        <v>162</v>
      </c>
      <c r="I357" s="9">
        <v>155</v>
      </c>
      <c r="J357" s="9">
        <v>7</v>
      </c>
      <c r="K357" s="9">
        <v>0</v>
      </c>
      <c r="L357" s="9">
        <v>0</v>
      </c>
      <c r="M357" s="9">
        <v>3</v>
      </c>
      <c r="N357" s="9">
        <v>27</v>
      </c>
      <c r="O357" s="9">
        <v>28</v>
      </c>
      <c r="P357" s="9">
        <v>30</v>
      </c>
      <c r="Q357" s="9">
        <v>37</v>
      </c>
      <c r="R357" s="9">
        <v>19</v>
      </c>
      <c r="S357" s="9">
        <v>14</v>
      </c>
      <c r="T357" s="9">
        <v>4</v>
      </c>
      <c r="U357" s="9">
        <v>0</v>
      </c>
      <c r="V357" s="9">
        <v>0</v>
      </c>
      <c r="W357" s="9">
        <v>0</v>
      </c>
      <c r="X357" s="9">
        <v>157</v>
      </c>
      <c r="Y357" s="9">
        <v>5</v>
      </c>
      <c r="Z357" s="9">
        <v>0</v>
      </c>
      <c r="AA357" s="9">
        <v>29</v>
      </c>
      <c r="AB357" s="9">
        <v>58</v>
      </c>
      <c r="AC357" s="9">
        <v>59</v>
      </c>
      <c r="AD357" s="9">
        <v>16</v>
      </c>
      <c r="AE357" s="9">
        <v>0</v>
      </c>
      <c r="AF357" s="9">
        <v>124</v>
      </c>
      <c r="AG357" s="9">
        <v>31</v>
      </c>
      <c r="AH357" s="9">
        <v>7</v>
      </c>
      <c r="AI357" s="9">
        <v>0</v>
      </c>
      <c r="AJ357" s="9">
        <v>17</v>
      </c>
      <c r="AK357" s="9">
        <v>3</v>
      </c>
      <c r="AL357" s="9">
        <v>142</v>
      </c>
      <c r="AM357" s="9">
        <v>0</v>
      </c>
      <c r="AN357" s="9">
        <v>157</v>
      </c>
      <c r="AO357" s="9">
        <v>2</v>
      </c>
      <c r="AP357" s="9">
        <v>2</v>
      </c>
      <c r="AQ357" s="9">
        <v>1</v>
      </c>
      <c r="AR357" s="9">
        <v>160</v>
      </c>
      <c r="AS357" s="9">
        <v>2</v>
      </c>
      <c r="AT357" s="10">
        <v>0</v>
      </c>
    </row>
    <row r="358" spans="1:46" ht="42.75" x14ac:dyDescent="0.25">
      <c r="A358" s="26" t="str">
        <f t="shared" si="10"/>
        <v>2010Nurse practitionersAlbertaCommunity health</v>
      </c>
      <c r="B358" s="24">
        <v>2010</v>
      </c>
      <c r="C358" s="9" t="s">
        <v>5</v>
      </c>
      <c r="D358" s="9" t="s">
        <v>175</v>
      </c>
      <c r="E358" s="9" t="str">
        <f t="shared" si="11"/>
        <v>Alberta</v>
      </c>
      <c r="F358" s="9" t="s">
        <v>182</v>
      </c>
      <c r="G358" s="9" t="s">
        <v>11</v>
      </c>
      <c r="H358" s="9">
        <v>58</v>
      </c>
      <c r="I358" s="9">
        <v>54</v>
      </c>
      <c r="J358" s="9">
        <v>4</v>
      </c>
      <c r="K358" s="9">
        <v>0</v>
      </c>
      <c r="L358" s="9">
        <v>0</v>
      </c>
      <c r="M358" s="9">
        <v>0</v>
      </c>
      <c r="N358" s="9">
        <v>5</v>
      </c>
      <c r="O358" s="9">
        <v>13</v>
      </c>
      <c r="P358" s="9">
        <v>9</v>
      </c>
      <c r="Q358" s="9">
        <v>11</v>
      </c>
      <c r="R358" s="9">
        <v>9</v>
      </c>
      <c r="S358" s="9">
        <v>4</v>
      </c>
      <c r="T358" s="9">
        <v>6</v>
      </c>
      <c r="U358" s="9">
        <v>1</v>
      </c>
      <c r="V358" s="9">
        <v>0</v>
      </c>
      <c r="W358" s="9">
        <v>0</v>
      </c>
      <c r="X358" s="9">
        <v>56</v>
      </c>
      <c r="Y358" s="9">
        <v>2</v>
      </c>
      <c r="Z358" s="9">
        <v>0</v>
      </c>
      <c r="AA358" s="9">
        <v>6</v>
      </c>
      <c r="AB358" s="9">
        <v>24</v>
      </c>
      <c r="AC358" s="9">
        <v>15</v>
      </c>
      <c r="AD358" s="9">
        <v>13</v>
      </c>
      <c r="AE358" s="9">
        <v>0</v>
      </c>
      <c r="AF358" s="9">
        <v>30</v>
      </c>
      <c r="AG358" s="9">
        <v>24</v>
      </c>
      <c r="AH358" s="9">
        <v>4</v>
      </c>
      <c r="AI358" s="9">
        <v>0</v>
      </c>
      <c r="AJ358" s="9">
        <v>7</v>
      </c>
      <c r="AK358" s="9">
        <v>1</v>
      </c>
      <c r="AL358" s="9">
        <v>50</v>
      </c>
      <c r="AM358" s="9">
        <v>0</v>
      </c>
      <c r="AN358" s="9">
        <v>54</v>
      </c>
      <c r="AO358" s="9">
        <v>1</v>
      </c>
      <c r="AP358" s="9">
        <v>1</v>
      </c>
      <c r="AQ358" s="9">
        <v>2</v>
      </c>
      <c r="AR358" s="9">
        <v>45</v>
      </c>
      <c r="AS358" s="9">
        <v>13</v>
      </c>
      <c r="AT358" s="10">
        <v>0</v>
      </c>
    </row>
    <row r="359" spans="1:46" ht="57" x14ac:dyDescent="0.25">
      <c r="A359" s="26" t="str">
        <f t="shared" si="10"/>
        <v>2010Nurse practitionersAlbertaNursing home/long-term care</v>
      </c>
      <c r="B359" s="24">
        <v>2010</v>
      </c>
      <c r="C359" s="9" t="s">
        <v>5</v>
      </c>
      <c r="D359" s="9" t="s">
        <v>175</v>
      </c>
      <c r="E359" s="9" t="str">
        <f t="shared" si="11"/>
        <v>Alberta</v>
      </c>
      <c r="F359" s="9" t="s">
        <v>181</v>
      </c>
      <c r="G359" s="9" t="s">
        <v>12</v>
      </c>
      <c r="H359" s="9">
        <v>3</v>
      </c>
      <c r="I359" s="9">
        <v>2</v>
      </c>
      <c r="J359" s="9">
        <v>1</v>
      </c>
      <c r="K359" s="9">
        <v>0</v>
      </c>
      <c r="L359" s="9">
        <v>0</v>
      </c>
      <c r="M359" s="9">
        <v>0</v>
      </c>
      <c r="N359" s="9">
        <v>0</v>
      </c>
      <c r="O359" s="9">
        <v>1</v>
      </c>
      <c r="P359" s="9">
        <v>0</v>
      </c>
      <c r="Q359" s="9">
        <v>0</v>
      </c>
      <c r="R359" s="9">
        <v>0</v>
      </c>
      <c r="S359" s="9">
        <v>1</v>
      </c>
      <c r="T359" s="9">
        <v>1</v>
      </c>
      <c r="U359" s="9">
        <v>0</v>
      </c>
      <c r="V359" s="9">
        <v>0</v>
      </c>
      <c r="W359" s="9">
        <v>0</v>
      </c>
      <c r="X359" s="9">
        <v>3</v>
      </c>
      <c r="Y359" s="9">
        <v>0</v>
      </c>
      <c r="Z359" s="9">
        <v>0</v>
      </c>
      <c r="AA359" s="9">
        <v>0</v>
      </c>
      <c r="AB359" s="9">
        <v>1</v>
      </c>
      <c r="AC359" s="9">
        <v>0</v>
      </c>
      <c r="AD359" s="9">
        <v>2</v>
      </c>
      <c r="AE359" s="9">
        <v>0</v>
      </c>
      <c r="AF359" s="9">
        <v>3</v>
      </c>
      <c r="AG359" s="9">
        <v>0</v>
      </c>
      <c r="AH359" s="9">
        <v>0</v>
      </c>
      <c r="AI359" s="9">
        <v>0</v>
      </c>
      <c r="AJ359" s="9">
        <v>0</v>
      </c>
      <c r="AK359" s="9">
        <v>1</v>
      </c>
      <c r="AL359" s="9">
        <v>2</v>
      </c>
      <c r="AM359" s="9">
        <v>0</v>
      </c>
      <c r="AN359" s="9">
        <v>2</v>
      </c>
      <c r="AO359" s="9">
        <v>1</v>
      </c>
      <c r="AP359" s="9">
        <v>0</v>
      </c>
      <c r="AQ359" s="9">
        <v>0</v>
      </c>
      <c r="AR359" s="9">
        <v>3</v>
      </c>
      <c r="AS359" s="9">
        <v>0</v>
      </c>
      <c r="AT359" s="10">
        <v>0</v>
      </c>
    </row>
    <row r="360" spans="1:46" ht="42.75" x14ac:dyDescent="0.25">
      <c r="A360" s="26" t="str">
        <f t="shared" si="10"/>
        <v>2010Nurse practitionersAlbertaOther places of work</v>
      </c>
      <c r="B360" s="24">
        <v>2010</v>
      </c>
      <c r="C360" s="9" t="s">
        <v>5</v>
      </c>
      <c r="D360" s="9" t="s">
        <v>175</v>
      </c>
      <c r="E360" s="9" t="str">
        <f t="shared" si="11"/>
        <v>Alberta</v>
      </c>
      <c r="F360" s="9" t="s">
        <v>183</v>
      </c>
      <c r="G360" s="9" t="s">
        <v>13</v>
      </c>
      <c r="H360" s="9">
        <v>39</v>
      </c>
      <c r="I360" s="9">
        <v>32</v>
      </c>
      <c r="J360" s="9">
        <v>7</v>
      </c>
      <c r="K360" s="9">
        <v>0</v>
      </c>
      <c r="L360" s="9">
        <v>0</v>
      </c>
      <c r="M360" s="9">
        <v>0</v>
      </c>
      <c r="N360" s="9">
        <v>3</v>
      </c>
      <c r="O360" s="9">
        <v>8</v>
      </c>
      <c r="P360" s="9">
        <v>6</v>
      </c>
      <c r="Q360" s="9">
        <v>7</v>
      </c>
      <c r="R360" s="9">
        <v>6</v>
      </c>
      <c r="S360" s="9">
        <v>7</v>
      </c>
      <c r="T360" s="9">
        <v>1</v>
      </c>
      <c r="U360" s="9">
        <v>0</v>
      </c>
      <c r="V360" s="9">
        <v>1</v>
      </c>
      <c r="W360" s="9">
        <v>0</v>
      </c>
      <c r="X360" s="9">
        <v>36</v>
      </c>
      <c r="Y360" s="9">
        <v>3</v>
      </c>
      <c r="Z360" s="9">
        <v>0</v>
      </c>
      <c r="AA360" s="9">
        <v>5</v>
      </c>
      <c r="AB360" s="9">
        <v>15</v>
      </c>
      <c r="AC360" s="9">
        <v>10</v>
      </c>
      <c r="AD360" s="9">
        <v>9</v>
      </c>
      <c r="AE360" s="9">
        <v>0</v>
      </c>
      <c r="AF360" s="9">
        <v>24</v>
      </c>
      <c r="AG360" s="9">
        <v>11</v>
      </c>
      <c r="AH360" s="9">
        <v>4</v>
      </c>
      <c r="AI360" s="9">
        <v>0</v>
      </c>
      <c r="AJ360" s="9">
        <v>2</v>
      </c>
      <c r="AK360" s="9">
        <v>0</v>
      </c>
      <c r="AL360" s="9">
        <v>36</v>
      </c>
      <c r="AM360" s="9">
        <v>1</v>
      </c>
      <c r="AN360" s="9">
        <v>24</v>
      </c>
      <c r="AO360" s="9">
        <v>4</v>
      </c>
      <c r="AP360" s="9">
        <v>10</v>
      </c>
      <c r="AQ360" s="9">
        <v>1</v>
      </c>
      <c r="AR360" s="9">
        <v>36</v>
      </c>
      <c r="AS360" s="9">
        <v>3</v>
      </c>
      <c r="AT360" s="10">
        <v>0</v>
      </c>
    </row>
    <row r="361" spans="1:46" ht="42.75" x14ac:dyDescent="0.25">
      <c r="A361" s="26" t="str">
        <f t="shared" si="10"/>
        <v>2010Nurse practitionersAlbertaUnknown places of work</v>
      </c>
      <c r="B361" s="24">
        <v>2010</v>
      </c>
      <c r="C361" s="9" t="s">
        <v>5</v>
      </c>
      <c r="D361" s="9" t="s">
        <v>175</v>
      </c>
      <c r="E361" s="9" t="str">
        <f t="shared" si="11"/>
        <v>Alberta</v>
      </c>
      <c r="F361" s="9" t="s">
        <v>184</v>
      </c>
      <c r="G361" s="9" t="s">
        <v>49</v>
      </c>
      <c r="H361" s="9">
        <v>1</v>
      </c>
      <c r="I361" s="9">
        <v>1</v>
      </c>
      <c r="J361" s="9">
        <v>0</v>
      </c>
      <c r="K361" s="9">
        <v>0</v>
      </c>
      <c r="L361" s="9">
        <v>0</v>
      </c>
      <c r="M361" s="9">
        <v>0</v>
      </c>
      <c r="N361" s="9">
        <v>0</v>
      </c>
      <c r="O361" s="9">
        <v>0</v>
      </c>
      <c r="P361" s="9">
        <v>0</v>
      </c>
      <c r="Q361" s="9">
        <v>1</v>
      </c>
      <c r="R361" s="9">
        <v>0</v>
      </c>
      <c r="S361" s="9">
        <v>0</v>
      </c>
      <c r="T361" s="9">
        <v>0</v>
      </c>
      <c r="U361" s="9">
        <v>0</v>
      </c>
      <c r="V361" s="9">
        <v>0</v>
      </c>
      <c r="W361" s="9">
        <v>0</v>
      </c>
      <c r="X361" s="9">
        <v>1</v>
      </c>
      <c r="Y361" s="9">
        <v>0</v>
      </c>
      <c r="Z361" s="9">
        <v>0</v>
      </c>
      <c r="AA361" s="9">
        <v>0</v>
      </c>
      <c r="AB361" s="9">
        <v>0</v>
      </c>
      <c r="AC361" s="9">
        <v>1</v>
      </c>
      <c r="AD361" s="9">
        <v>0</v>
      </c>
      <c r="AE361" s="9">
        <v>0</v>
      </c>
      <c r="AF361" s="9">
        <v>0</v>
      </c>
      <c r="AG361" s="9">
        <v>1</v>
      </c>
      <c r="AH361" s="9">
        <v>0</v>
      </c>
      <c r="AI361" s="9">
        <v>0</v>
      </c>
      <c r="AJ361" s="9">
        <v>0</v>
      </c>
      <c r="AK361" s="9">
        <v>0</v>
      </c>
      <c r="AL361" s="9">
        <v>1</v>
      </c>
      <c r="AM361" s="9">
        <v>0</v>
      </c>
      <c r="AN361" s="9">
        <v>0</v>
      </c>
      <c r="AO361" s="9">
        <v>0</v>
      </c>
      <c r="AP361" s="9">
        <v>0</v>
      </c>
      <c r="AQ361" s="9">
        <v>1</v>
      </c>
      <c r="AR361" s="9">
        <v>1</v>
      </c>
      <c r="AS361" s="9">
        <v>0</v>
      </c>
      <c r="AT361" s="10">
        <v>0</v>
      </c>
    </row>
    <row r="362" spans="1:46" ht="42.75" x14ac:dyDescent="0.25">
      <c r="A362" s="26" t="str">
        <f t="shared" si="10"/>
        <v>2010Nurse practitionersBritish ColumbiaAll places of work</v>
      </c>
      <c r="B362" s="24">
        <v>2010</v>
      </c>
      <c r="C362" s="9" t="s">
        <v>5</v>
      </c>
      <c r="D362" s="9" t="s">
        <v>167</v>
      </c>
      <c r="E362" s="9" t="str">
        <f t="shared" si="11"/>
        <v>British Columbia</v>
      </c>
      <c r="F362" s="9" t="s">
        <v>179</v>
      </c>
      <c r="G362" s="9" t="s">
        <v>9</v>
      </c>
      <c r="H362" s="9">
        <v>129</v>
      </c>
      <c r="I362" s="9">
        <v>122</v>
      </c>
      <c r="J362" s="9">
        <v>7</v>
      </c>
      <c r="K362" s="9">
        <v>0</v>
      </c>
      <c r="L362" s="9">
        <v>0</v>
      </c>
      <c r="M362" s="9">
        <v>0</v>
      </c>
      <c r="N362" s="9">
        <v>17</v>
      </c>
      <c r="O362" s="9">
        <v>24</v>
      </c>
      <c r="P362" s="9">
        <v>21</v>
      </c>
      <c r="Q362" s="9">
        <v>30</v>
      </c>
      <c r="R362" s="9">
        <v>23</v>
      </c>
      <c r="S362" s="9">
        <v>10</v>
      </c>
      <c r="T362" s="9">
        <v>3</v>
      </c>
      <c r="U362" s="9">
        <v>1</v>
      </c>
      <c r="V362" s="9">
        <v>0</v>
      </c>
      <c r="W362" s="9">
        <v>0</v>
      </c>
      <c r="X362" s="9">
        <v>118</v>
      </c>
      <c r="Y362" s="9">
        <v>3</v>
      </c>
      <c r="Z362" s="9">
        <v>8</v>
      </c>
      <c r="AA362" s="9">
        <v>23</v>
      </c>
      <c r="AB362" s="9">
        <v>40</v>
      </c>
      <c r="AC362" s="9">
        <v>46</v>
      </c>
      <c r="AD362" s="9">
        <v>18</v>
      </c>
      <c r="AE362" s="9">
        <v>2</v>
      </c>
      <c r="AF362" s="9">
        <v>75</v>
      </c>
      <c r="AG362" s="9">
        <v>21</v>
      </c>
      <c r="AH362" s="9">
        <v>29</v>
      </c>
      <c r="AI362" s="9">
        <v>4</v>
      </c>
      <c r="AJ362" s="9">
        <v>7</v>
      </c>
      <c r="AK362" s="9">
        <v>1</v>
      </c>
      <c r="AL362" s="9">
        <v>109</v>
      </c>
      <c r="AM362" s="9">
        <v>12</v>
      </c>
      <c r="AN362" s="9">
        <v>105</v>
      </c>
      <c r="AO362" s="9">
        <v>2</v>
      </c>
      <c r="AP362" s="9">
        <v>10</v>
      </c>
      <c r="AQ362" s="9">
        <v>12</v>
      </c>
      <c r="AR362" s="9">
        <v>114</v>
      </c>
      <c r="AS362" s="9">
        <v>15</v>
      </c>
      <c r="AT362" s="10">
        <v>0</v>
      </c>
    </row>
    <row r="363" spans="1:46" ht="42.75" x14ac:dyDescent="0.25">
      <c r="A363" s="26" t="str">
        <f t="shared" si="10"/>
        <v>2010Nurse practitionersBritish ColumbiaHospital</v>
      </c>
      <c r="B363" s="24">
        <v>2010</v>
      </c>
      <c r="C363" s="9" t="s">
        <v>5</v>
      </c>
      <c r="D363" s="9" t="s">
        <v>167</v>
      </c>
      <c r="E363" s="9" t="str">
        <f t="shared" si="11"/>
        <v>British Columbia</v>
      </c>
      <c r="F363" s="9" t="s">
        <v>180</v>
      </c>
      <c r="G363" s="9" t="s">
        <v>10</v>
      </c>
      <c r="H363" s="9">
        <v>55</v>
      </c>
      <c r="I363" s="9">
        <v>54</v>
      </c>
      <c r="J363" s="9">
        <v>1</v>
      </c>
      <c r="K363" s="9">
        <v>0</v>
      </c>
      <c r="L363" s="9">
        <v>0</v>
      </c>
      <c r="M363" s="9">
        <v>0</v>
      </c>
      <c r="N363" s="9">
        <v>5</v>
      </c>
      <c r="O363" s="9">
        <v>15</v>
      </c>
      <c r="P363" s="9">
        <v>8</v>
      </c>
      <c r="Q363" s="9">
        <v>8</v>
      </c>
      <c r="R363" s="9">
        <v>10</v>
      </c>
      <c r="S363" s="9">
        <v>5</v>
      </c>
      <c r="T363" s="9">
        <v>3</v>
      </c>
      <c r="U363" s="9">
        <v>1</v>
      </c>
      <c r="V363" s="9">
        <v>0</v>
      </c>
      <c r="W363" s="9">
        <v>0</v>
      </c>
      <c r="X363" s="9">
        <v>51</v>
      </c>
      <c r="Y363" s="9">
        <v>2</v>
      </c>
      <c r="Z363" s="9">
        <v>2</v>
      </c>
      <c r="AA363" s="9">
        <v>8</v>
      </c>
      <c r="AB363" s="9">
        <v>19</v>
      </c>
      <c r="AC363" s="9">
        <v>14</v>
      </c>
      <c r="AD363" s="9">
        <v>12</v>
      </c>
      <c r="AE363" s="9">
        <v>2</v>
      </c>
      <c r="AF363" s="9">
        <v>34</v>
      </c>
      <c r="AG363" s="9">
        <v>7</v>
      </c>
      <c r="AH363" s="9">
        <v>13</v>
      </c>
      <c r="AI363" s="9">
        <v>1</v>
      </c>
      <c r="AJ363" s="9">
        <v>4</v>
      </c>
      <c r="AK363" s="9">
        <v>1</v>
      </c>
      <c r="AL363" s="9">
        <v>48</v>
      </c>
      <c r="AM363" s="9">
        <v>2</v>
      </c>
      <c r="AN363" s="9">
        <v>49</v>
      </c>
      <c r="AO363" s="9">
        <v>2</v>
      </c>
      <c r="AP363" s="9">
        <v>2</v>
      </c>
      <c r="AQ363" s="9">
        <v>2</v>
      </c>
      <c r="AR363" s="9">
        <v>53</v>
      </c>
      <c r="AS363" s="9">
        <v>2</v>
      </c>
      <c r="AT363" s="10">
        <v>0</v>
      </c>
    </row>
    <row r="364" spans="1:46" ht="42.75" x14ac:dyDescent="0.25">
      <c r="A364" s="26" t="str">
        <f t="shared" si="10"/>
        <v>2010Nurse practitionersBritish ColumbiaCommunity health</v>
      </c>
      <c r="B364" s="24">
        <v>2010</v>
      </c>
      <c r="C364" s="9" t="s">
        <v>5</v>
      </c>
      <c r="D364" s="9" t="s">
        <v>167</v>
      </c>
      <c r="E364" s="9" t="str">
        <f t="shared" si="11"/>
        <v>British Columbia</v>
      </c>
      <c r="F364" s="9" t="s">
        <v>182</v>
      </c>
      <c r="G364" s="9" t="s">
        <v>11</v>
      </c>
      <c r="H364" s="9">
        <v>31</v>
      </c>
      <c r="I364" s="9">
        <v>28</v>
      </c>
      <c r="J364" s="9">
        <v>3</v>
      </c>
      <c r="K364" s="9">
        <v>0</v>
      </c>
      <c r="L364" s="9">
        <v>0</v>
      </c>
      <c r="M364" s="9">
        <v>0</v>
      </c>
      <c r="N364" s="9">
        <v>4</v>
      </c>
      <c r="O364" s="9">
        <v>4</v>
      </c>
      <c r="P364" s="9">
        <v>5</v>
      </c>
      <c r="Q364" s="9">
        <v>10</v>
      </c>
      <c r="R364" s="9">
        <v>7</v>
      </c>
      <c r="S364" s="9">
        <v>1</v>
      </c>
      <c r="T364" s="9">
        <v>0</v>
      </c>
      <c r="U364" s="9">
        <v>0</v>
      </c>
      <c r="V364" s="9">
        <v>0</v>
      </c>
      <c r="W364" s="9">
        <v>0</v>
      </c>
      <c r="X364" s="9">
        <v>30</v>
      </c>
      <c r="Y364" s="9">
        <v>0</v>
      </c>
      <c r="Z364" s="9">
        <v>1</v>
      </c>
      <c r="AA364" s="9">
        <v>6</v>
      </c>
      <c r="AB364" s="9">
        <v>12</v>
      </c>
      <c r="AC364" s="9">
        <v>11</v>
      </c>
      <c r="AD364" s="9">
        <v>2</v>
      </c>
      <c r="AE364" s="9">
        <v>0</v>
      </c>
      <c r="AF364" s="9">
        <v>19</v>
      </c>
      <c r="AG364" s="9">
        <v>5</v>
      </c>
      <c r="AH364" s="9">
        <v>7</v>
      </c>
      <c r="AI364" s="9">
        <v>0</v>
      </c>
      <c r="AJ364" s="9">
        <v>1</v>
      </c>
      <c r="AK364" s="9">
        <v>0</v>
      </c>
      <c r="AL364" s="9">
        <v>30</v>
      </c>
      <c r="AM364" s="9">
        <v>0</v>
      </c>
      <c r="AN364" s="9">
        <v>30</v>
      </c>
      <c r="AO364" s="9">
        <v>0</v>
      </c>
      <c r="AP364" s="9">
        <v>1</v>
      </c>
      <c r="AQ364" s="9">
        <v>0</v>
      </c>
      <c r="AR364" s="9">
        <v>26</v>
      </c>
      <c r="AS364" s="9">
        <v>5</v>
      </c>
      <c r="AT364" s="10">
        <v>0</v>
      </c>
    </row>
    <row r="365" spans="1:46" ht="57" x14ac:dyDescent="0.25">
      <c r="A365" s="26" t="str">
        <f t="shared" si="10"/>
        <v>2010Nurse practitionersBritish ColumbiaNursing home/long-term care</v>
      </c>
      <c r="B365" s="24">
        <v>2010</v>
      </c>
      <c r="C365" s="9" t="s">
        <v>5</v>
      </c>
      <c r="D365" s="9" t="s">
        <v>167</v>
      </c>
      <c r="E365" s="9" t="str">
        <f t="shared" si="11"/>
        <v>British Columbia</v>
      </c>
      <c r="F365" s="9" t="s">
        <v>181</v>
      </c>
      <c r="G365" s="9" t="s">
        <v>12</v>
      </c>
      <c r="H365" s="9">
        <v>1</v>
      </c>
      <c r="I365" s="9">
        <v>0</v>
      </c>
      <c r="J365" s="9">
        <v>1</v>
      </c>
      <c r="K365" s="9">
        <v>0</v>
      </c>
      <c r="L365" s="9">
        <v>0</v>
      </c>
      <c r="M365" s="9">
        <v>0</v>
      </c>
      <c r="N365" s="9">
        <v>0</v>
      </c>
      <c r="O365" s="9">
        <v>0</v>
      </c>
      <c r="P365" s="9">
        <v>0</v>
      </c>
      <c r="Q365" s="9">
        <v>1</v>
      </c>
      <c r="R365" s="9">
        <v>0</v>
      </c>
      <c r="S365" s="9">
        <v>0</v>
      </c>
      <c r="T365" s="9">
        <v>0</v>
      </c>
      <c r="U365" s="9">
        <v>0</v>
      </c>
      <c r="V365" s="9">
        <v>0</v>
      </c>
      <c r="W365" s="9">
        <v>0</v>
      </c>
      <c r="X365" s="9">
        <v>0</v>
      </c>
      <c r="Y365" s="9">
        <v>1</v>
      </c>
      <c r="Z365" s="9">
        <v>0</v>
      </c>
      <c r="AA365" s="9">
        <v>0</v>
      </c>
      <c r="AB365" s="9">
        <v>0</v>
      </c>
      <c r="AC365" s="9">
        <v>1</v>
      </c>
      <c r="AD365" s="9">
        <v>0</v>
      </c>
      <c r="AE365" s="9">
        <v>0</v>
      </c>
      <c r="AF365" s="9">
        <v>1</v>
      </c>
      <c r="AG365" s="9">
        <v>0</v>
      </c>
      <c r="AH365" s="9">
        <v>0</v>
      </c>
      <c r="AI365" s="9">
        <v>0</v>
      </c>
      <c r="AJ365" s="9">
        <v>0</v>
      </c>
      <c r="AK365" s="9">
        <v>0</v>
      </c>
      <c r="AL365" s="9">
        <v>1</v>
      </c>
      <c r="AM365" s="9">
        <v>0</v>
      </c>
      <c r="AN365" s="9">
        <v>1</v>
      </c>
      <c r="AO365" s="9">
        <v>0</v>
      </c>
      <c r="AP365" s="9">
        <v>0</v>
      </c>
      <c r="AQ365" s="9">
        <v>0</v>
      </c>
      <c r="AR365" s="9">
        <v>1</v>
      </c>
      <c r="AS365" s="9">
        <v>0</v>
      </c>
      <c r="AT365" s="10">
        <v>0</v>
      </c>
    </row>
    <row r="366" spans="1:46" ht="42.75" x14ac:dyDescent="0.25">
      <c r="A366" s="26" t="str">
        <f t="shared" si="10"/>
        <v>2010Nurse practitionersBritish ColumbiaOther places of work</v>
      </c>
      <c r="B366" s="24">
        <v>2010</v>
      </c>
      <c r="C366" s="9" t="s">
        <v>5</v>
      </c>
      <c r="D366" s="9" t="s">
        <v>167</v>
      </c>
      <c r="E366" s="9" t="str">
        <f t="shared" si="11"/>
        <v>British Columbia</v>
      </c>
      <c r="F366" s="9" t="s">
        <v>183</v>
      </c>
      <c r="G366" s="9" t="s">
        <v>13</v>
      </c>
      <c r="H366" s="9">
        <v>8</v>
      </c>
      <c r="I366" s="9">
        <v>8</v>
      </c>
      <c r="J366" s="9">
        <v>0</v>
      </c>
      <c r="K366" s="9">
        <v>0</v>
      </c>
      <c r="L366" s="9">
        <v>0</v>
      </c>
      <c r="M366" s="9">
        <v>0</v>
      </c>
      <c r="N366" s="9">
        <v>2</v>
      </c>
      <c r="O366" s="9">
        <v>2</v>
      </c>
      <c r="P366" s="9">
        <v>2</v>
      </c>
      <c r="Q366" s="9">
        <v>1</v>
      </c>
      <c r="R366" s="9">
        <v>1</v>
      </c>
      <c r="S366" s="9">
        <v>0</v>
      </c>
      <c r="T366" s="9">
        <v>0</v>
      </c>
      <c r="U366" s="9">
        <v>0</v>
      </c>
      <c r="V366" s="9">
        <v>0</v>
      </c>
      <c r="W366" s="9">
        <v>0</v>
      </c>
      <c r="X366" s="9">
        <v>7</v>
      </c>
      <c r="Y366" s="9">
        <v>0</v>
      </c>
      <c r="Z366" s="9">
        <v>1</v>
      </c>
      <c r="AA366" s="9">
        <v>3</v>
      </c>
      <c r="AB366" s="9">
        <v>3</v>
      </c>
      <c r="AC366" s="9">
        <v>2</v>
      </c>
      <c r="AD366" s="9">
        <v>0</v>
      </c>
      <c r="AE366" s="9">
        <v>0</v>
      </c>
      <c r="AF366" s="9">
        <v>0</v>
      </c>
      <c r="AG366" s="9">
        <v>5</v>
      </c>
      <c r="AH366" s="9">
        <v>3</v>
      </c>
      <c r="AI366" s="9">
        <v>0</v>
      </c>
      <c r="AJ366" s="9">
        <v>0</v>
      </c>
      <c r="AK366" s="9">
        <v>0</v>
      </c>
      <c r="AL366" s="9">
        <v>8</v>
      </c>
      <c r="AM366" s="9">
        <v>0</v>
      </c>
      <c r="AN366" s="9">
        <v>2</v>
      </c>
      <c r="AO366" s="9">
        <v>0</v>
      </c>
      <c r="AP366" s="9">
        <v>6</v>
      </c>
      <c r="AQ366" s="9">
        <v>0</v>
      </c>
      <c r="AR366" s="9">
        <v>8</v>
      </c>
      <c r="AS366" s="9">
        <v>0</v>
      </c>
      <c r="AT366" s="10">
        <v>0</v>
      </c>
    </row>
    <row r="367" spans="1:46" ht="42.75" x14ac:dyDescent="0.25">
      <c r="A367" s="26" t="str">
        <f t="shared" si="10"/>
        <v>2010Nurse practitionersBritish ColumbiaUnknown places of work</v>
      </c>
      <c r="B367" s="24">
        <v>2010</v>
      </c>
      <c r="C367" s="9" t="s">
        <v>5</v>
      </c>
      <c r="D367" s="9" t="s">
        <v>167</v>
      </c>
      <c r="E367" s="9" t="str">
        <f t="shared" si="11"/>
        <v>British Columbia</v>
      </c>
      <c r="F367" s="9" t="s">
        <v>184</v>
      </c>
      <c r="G367" s="9" t="s">
        <v>49</v>
      </c>
      <c r="H367" s="9">
        <v>34</v>
      </c>
      <c r="I367" s="9">
        <v>32</v>
      </c>
      <c r="J367" s="9">
        <v>2</v>
      </c>
      <c r="K367" s="9">
        <v>0</v>
      </c>
      <c r="L367" s="9">
        <v>0</v>
      </c>
      <c r="M367" s="9">
        <v>0</v>
      </c>
      <c r="N367" s="9">
        <v>6</v>
      </c>
      <c r="O367" s="9">
        <v>3</v>
      </c>
      <c r="P367" s="9">
        <v>6</v>
      </c>
      <c r="Q367" s="9">
        <v>10</v>
      </c>
      <c r="R367" s="9">
        <v>5</v>
      </c>
      <c r="S367" s="9">
        <v>4</v>
      </c>
      <c r="T367" s="9">
        <v>0</v>
      </c>
      <c r="U367" s="9">
        <v>0</v>
      </c>
      <c r="V367" s="9">
        <v>0</v>
      </c>
      <c r="W367" s="9">
        <v>0</v>
      </c>
      <c r="X367" s="9">
        <v>30</v>
      </c>
      <c r="Y367" s="9">
        <v>0</v>
      </c>
      <c r="Z367" s="9">
        <v>4</v>
      </c>
      <c r="AA367" s="9">
        <v>6</v>
      </c>
      <c r="AB367" s="9">
        <v>6</v>
      </c>
      <c r="AC367" s="9">
        <v>18</v>
      </c>
      <c r="AD367" s="9">
        <v>4</v>
      </c>
      <c r="AE367" s="9">
        <v>0</v>
      </c>
      <c r="AF367" s="9">
        <v>21</v>
      </c>
      <c r="AG367" s="9">
        <v>4</v>
      </c>
      <c r="AH367" s="9">
        <v>6</v>
      </c>
      <c r="AI367" s="9">
        <v>3</v>
      </c>
      <c r="AJ367" s="9">
        <v>2</v>
      </c>
      <c r="AK367" s="9">
        <v>0</v>
      </c>
      <c r="AL367" s="9">
        <v>22</v>
      </c>
      <c r="AM367" s="9">
        <v>10</v>
      </c>
      <c r="AN367" s="9">
        <v>23</v>
      </c>
      <c r="AO367" s="9">
        <v>0</v>
      </c>
      <c r="AP367" s="9">
        <v>1</v>
      </c>
      <c r="AQ367" s="9">
        <v>10</v>
      </c>
      <c r="AR367" s="9">
        <v>26</v>
      </c>
      <c r="AS367" s="9">
        <v>8</v>
      </c>
      <c r="AT367" s="10">
        <v>0</v>
      </c>
    </row>
    <row r="368" spans="1:46" ht="57" x14ac:dyDescent="0.25">
      <c r="A368" s="26" t="str">
        <f t="shared" si="10"/>
        <v>2010Nurse practitionersNorthwest TerritoriesAll places of work</v>
      </c>
      <c r="B368" s="24">
        <v>2010</v>
      </c>
      <c r="C368" s="9" t="s">
        <v>5</v>
      </c>
      <c r="D368" s="9" t="s">
        <v>169</v>
      </c>
      <c r="E368" s="9" t="str">
        <f t="shared" si="11"/>
        <v>Northwest Territories</v>
      </c>
      <c r="F368" s="9" t="s">
        <v>179</v>
      </c>
      <c r="G368" s="9" t="s">
        <v>9</v>
      </c>
      <c r="H368" s="9">
        <v>42</v>
      </c>
      <c r="I368" s="9">
        <v>41</v>
      </c>
      <c r="J368" s="9">
        <v>1</v>
      </c>
      <c r="K368" s="9">
        <v>0</v>
      </c>
      <c r="L368" s="9">
        <v>0</v>
      </c>
      <c r="M368" s="9">
        <v>0</v>
      </c>
      <c r="N368" s="9">
        <v>4</v>
      </c>
      <c r="O368" s="9">
        <v>5</v>
      </c>
      <c r="P368" s="9">
        <v>2</v>
      </c>
      <c r="Q368" s="9">
        <v>12</v>
      </c>
      <c r="R368" s="9">
        <v>8</v>
      </c>
      <c r="S368" s="9">
        <v>7</v>
      </c>
      <c r="T368" s="9">
        <v>3</v>
      </c>
      <c r="U368" s="9">
        <v>1</v>
      </c>
      <c r="V368" s="9">
        <v>0</v>
      </c>
      <c r="W368" s="9">
        <v>0</v>
      </c>
      <c r="X368" s="9">
        <v>41</v>
      </c>
      <c r="Y368" s="9">
        <v>1</v>
      </c>
      <c r="Z368" s="9">
        <v>0</v>
      </c>
      <c r="AA368" s="9">
        <v>6</v>
      </c>
      <c r="AB368" s="9">
        <v>11</v>
      </c>
      <c r="AC368" s="9">
        <v>14</v>
      </c>
      <c r="AD368" s="9">
        <v>11</v>
      </c>
      <c r="AE368" s="9">
        <v>0</v>
      </c>
      <c r="AF368" s="9">
        <v>29</v>
      </c>
      <c r="AG368" s="9">
        <v>0</v>
      </c>
      <c r="AH368" s="9">
        <v>13</v>
      </c>
      <c r="AI368" s="9">
        <v>0</v>
      </c>
      <c r="AJ368" s="9">
        <v>7</v>
      </c>
      <c r="AK368" s="9">
        <v>6</v>
      </c>
      <c r="AL368" s="9">
        <v>27</v>
      </c>
      <c r="AM368" s="9">
        <v>2</v>
      </c>
      <c r="AN368" s="9">
        <v>37</v>
      </c>
      <c r="AO368" s="9">
        <v>2</v>
      </c>
      <c r="AP368" s="9">
        <v>3</v>
      </c>
      <c r="AQ368" s="9">
        <v>0</v>
      </c>
      <c r="AR368" s="9">
        <v>23</v>
      </c>
      <c r="AS368" s="9">
        <v>19</v>
      </c>
      <c r="AT368" s="10">
        <v>0</v>
      </c>
    </row>
    <row r="369" spans="1:46" ht="57" x14ac:dyDescent="0.25">
      <c r="A369" s="26" t="str">
        <f t="shared" si="10"/>
        <v>2010Nurse practitionersNorthwest TerritoriesHospital</v>
      </c>
      <c r="B369" s="24">
        <v>2010</v>
      </c>
      <c r="C369" s="9" t="s">
        <v>5</v>
      </c>
      <c r="D369" s="9" t="s">
        <v>169</v>
      </c>
      <c r="E369" s="9" t="str">
        <f t="shared" si="11"/>
        <v>Northwest Territories</v>
      </c>
      <c r="F369" s="9" t="s">
        <v>180</v>
      </c>
      <c r="G369" s="9" t="s">
        <v>10</v>
      </c>
      <c r="H369" s="9">
        <v>8</v>
      </c>
      <c r="I369" s="9">
        <v>8</v>
      </c>
      <c r="J369" s="9">
        <v>0</v>
      </c>
      <c r="K369" s="9">
        <v>0</v>
      </c>
      <c r="L369" s="9">
        <v>0</v>
      </c>
      <c r="M369" s="9">
        <v>0</v>
      </c>
      <c r="N369" s="9">
        <v>1</v>
      </c>
      <c r="O369" s="9">
        <v>1</v>
      </c>
      <c r="P369" s="9">
        <v>1</v>
      </c>
      <c r="Q369" s="9">
        <v>3</v>
      </c>
      <c r="R369" s="9">
        <v>1</v>
      </c>
      <c r="S369" s="9">
        <v>1</v>
      </c>
      <c r="T369" s="9">
        <v>0</v>
      </c>
      <c r="U369" s="9">
        <v>0</v>
      </c>
      <c r="V369" s="9">
        <v>0</v>
      </c>
      <c r="W369" s="9">
        <v>0</v>
      </c>
      <c r="X369" s="9">
        <v>8</v>
      </c>
      <c r="Y369" s="9">
        <v>0</v>
      </c>
      <c r="Z369" s="9">
        <v>0</v>
      </c>
      <c r="AA369" s="9">
        <v>1</v>
      </c>
      <c r="AB369" s="9">
        <v>4</v>
      </c>
      <c r="AC369" s="9">
        <v>2</v>
      </c>
      <c r="AD369" s="9">
        <v>1</v>
      </c>
      <c r="AE369" s="9">
        <v>0</v>
      </c>
      <c r="AF369" s="9">
        <v>4</v>
      </c>
      <c r="AG369" s="9">
        <v>0</v>
      </c>
      <c r="AH369" s="9">
        <v>4</v>
      </c>
      <c r="AI369" s="9">
        <v>0</v>
      </c>
      <c r="AJ369" s="9">
        <v>2</v>
      </c>
      <c r="AK369" s="9">
        <v>2</v>
      </c>
      <c r="AL369" s="9">
        <v>3</v>
      </c>
      <c r="AM369" s="9">
        <v>1</v>
      </c>
      <c r="AN369" s="9">
        <v>7</v>
      </c>
      <c r="AO369" s="9">
        <v>1</v>
      </c>
      <c r="AP369" s="9">
        <v>0</v>
      </c>
      <c r="AQ369" s="9">
        <v>0</v>
      </c>
      <c r="AR369" s="9">
        <v>5</v>
      </c>
      <c r="AS369" s="9">
        <v>3</v>
      </c>
      <c r="AT369" s="10">
        <v>0</v>
      </c>
    </row>
    <row r="370" spans="1:46" ht="57" x14ac:dyDescent="0.25">
      <c r="A370" s="26" t="str">
        <f t="shared" si="10"/>
        <v>2010Nurse practitionersNorthwest TerritoriesCommunity health</v>
      </c>
      <c r="B370" s="24">
        <v>2010</v>
      </c>
      <c r="C370" s="9" t="s">
        <v>5</v>
      </c>
      <c r="D370" s="9" t="s">
        <v>169</v>
      </c>
      <c r="E370" s="9" t="str">
        <f t="shared" si="11"/>
        <v>Northwest Territories</v>
      </c>
      <c r="F370" s="9" t="s">
        <v>182</v>
      </c>
      <c r="G370" s="9" t="s">
        <v>11</v>
      </c>
      <c r="H370" s="9">
        <v>25</v>
      </c>
      <c r="I370" s="9">
        <v>24</v>
      </c>
      <c r="J370" s="9">
        <v>1</v>
      </c>
      <c r="K370" s="9">
        <v>0</v>
      </c>
      <c r="L370" s="9">
        <v>0</v>
      </c>
      <c r="M370" s="9">
        <v>0</v>
      </c>
      <c r="N370" s="9">
        <v>3</v>
      </c>
      <c r="O370" s="9">
        <v>3</v>
      </c>
      <c r="P370" s="9">
        <v>1</v>
      </c>
      <c r="Q370" s="9">
        <v>7</v>
      </c>
      <c r="R370" s="9">
        <v>6</v>
      </c>
      <c r="S370" s="9">
        <v>3</v>
      </c>
      <c r="T370" s="9">
        <v>1</v>
      </c>
      <c r="U370" s="9">
        <v>1</v>
      </c>
      <c r="V370" s="9">
        <v>0</v>
      </c>
      <c r="W370" s="9">
        <v>0</v>
      </c>
      <c r="X370" s="9">
        <v>24</v>
      </c>
      <c r="Y370" s="9">
        <v>1</v>
      </c>
      <c r="Z370" s="9">
        <v>0</v>
      </c>
      <c r="AA370" s="9">
        <v>4</v>
      </c>
      <c r="AB370" s="9">
        <v>7</v>
      </c>
      <c r="AC370" s="9">
        <v>9</v>
      </c>
      <c r="AD370" s="9">
        <v>5</v>
      </c>
      <c r="AE370" s="9">
        <v>0</v>
      </c>
      <c r="AF370" s="9">
        <v>17</v>
      </c>
      <c r="AG370" s="9">
        <v>0</v>
      </c>
      <c r="AH370" s="9">
        <v>8</v>
      </c>
      <c r="AI370" s="9">
        <v>0</v>
      </c>
      <c r="AJ370" s="9">
        <v>5</v>
      </c>
      <c r="AK370" s="9">
        <v>3</v>
      </c>
      <c r="AL370" s="9">
        <v>17</v>
      </c>
      <c r="AM370" s="9">
        <v>0</v>
      </c>
      <c r="AN370" s="9">
        <v>25</v>
      </c>
      <c r="AO370" s="9">
        <v>0</v>
      </c>
      <c r="AP370" s="9">
        <v>0</v>
      </c>
      <c r="AQ370" s="9">
        <v>0</v>
      </c>
      <c r="AR370" s="9">
        <v>13</v>
      </c>
      <c r="AS370" s="9">
        <v>12</v>
      </c>
      <c r="AT370" s="10">
        <v>0</v>
      </c>
    </row>
    <row r="371" spans="1:46" ht="57" x14ac:dyDescent="0.25">
      <c r="A371" s="26" t="str">
        <f t="shared" si="10"/>
        <v>2010Nurse practitionersNorthwest TerritoriesOther places of work</v>
      </c>
      <c r="B371" s="24">
        <v>2010</v>
      </c>
      <c r="C371" s="9" t="s">
        <v>5</v>
      </c>
      <c r="D371" s="9" t="s">
        <v>169</v>
      </c>
      <c r="E371" s="9" t="str">
        <f t="shared" si="11"/>
        <v>Northwest Territories</v>
      </c>
      <c r="F371" s="9" t="s">
        <v>183</v>
      </c>
      <c r="G371" s="9" t="s">
        <v>13</v>
      </c>
      <c r="H371" s="9">
        <v>9</v>
      </c>
      <c r="I371" s="9">
        <v>9</v>
      </c>
      <c r="J371" s="9">
        <v>0</v>
      </c>
      <c r="K371" s="9">
        <v>0</v>
      </c>
      <c r="L371" s="9">
        <v>0</v>
      </c>
      <c r="M371" s="9">
        <v>0</v>
      </c>
      <c r="N371" s="9">
        <v>0</v>
      </c>
      <c r="O371" s="9">
        <v>1</v>
      </c>
      <c r="P371" s="9">
        <v>0</v>
      </c>
      <c r="Q371" s="9">
        <v>2</v>
      </c>
      <c r="R371" s="9">
        <v>1</v>
      </c>
      <c r="S371" s="9">
        <v>3</v>
      </c>
      <c r="T371" s="9">
        <v>2</v>
      </c>
      <c r="U371" s="9">
        <v>0</v>
      </c>
      <c r="V371" s="9">
        <v>0</v>
      </c>
      <c r="W371" s="9">
        <v>0</v>
      </c>
      <c r="X371" s="9">
        <v>9</v>
      </c>
      <c r="Y371" s="9">
        <v>0</v>
      </c>
      <c r="Z371" s="9">
        <v>0</v>
      </c>
      <c r="AA371" s="9">
        <v>1</v>
      </c>
      <c r="AB371" s="9">
        <v>0</v>
      </c>
      <c r="AC371" s="9">
        <v>3</v>
      </c>
      <c r="AD371" s="9">
        <v>5</v>
      </c>
      <c r="AE371" s="9">
        <v>0</v>
      </c>
      <c r="AF371" s="9">
        <v>8</v>
      </c>
      <c r="AG371" s="9">
        <v>0</v>
      </c>
      <c r="AH371" s="9">
        <v>1</v>
      </c>
      <c r="AI371" s="9">
        <v>0</v>
      </c>
      <c r="AJ371" s="9">
        <v>0</v>
      </c>
      <c r="AK371" s="9">
        <v>1</v>
      </c>
      <c r="AL371" s="9">
        <v>7</v>
      </c>
      <c r="AM371" s="9">
        <v>1</v>
      </c>
      <c r="AN371" s="9">
        <v>5</v>
      </c>
      <c r="AO371" s="9">
        <v>1</v>
      </c>
      <c r="AP371" s="9">
        <v>3</v>
      </c>
      <c r="AQ371" s="9">
        <v>0</v>
      </c>
      <c r="AR371" s="9">
        <v>5</v>
      </c>
      <c r="AS371" s="9">
        <v>4</v>
      </c>
      <c r="AT371" s="10">
        <v>0</v>
      </c>
    </row>
    <row r="372" spans="1:46" ht="42.75" x14ac:dyDescent="0.25">
      <c r="A372" s="26" t="str">
        <f t="shared" si="10"/>
        <v>2010Nurse practitionersNunavutAll places of work</v>
      </c>
      <c r="B372" s="24">
        <v>2010</v>
      </c>
      <c r="C372" s="9" t="s">
        <v>5</v>
      </c>
      <c r="D372" s="9" t="s">
        <v>170</v>
      </c>
      <c r="E372" s="9" t="str">
        <f t="shared" si="11"/>
        <v>Nunavut</v>
      </c>
      <c r="F372" s="9" t="s">
        <v>179</v>
      </c>
      <c r="G372" s="9" t="s">
        <v>9</v>
      </c>
      <c r="H372" s="9">
        <v>14</v>
      </c>
      <c r="I372" s="9">
        <v>14</v>
      </c>
      <c r="J372" s="9">
        <v>0</v>
      </c>
      <c r="K372" s="9">
        <v>0</v>
      </c>
      <c r="L372" s="9">
        <v>0</v>
      </c>
      <c r="M372" s="9">
        <v>0</v>
      </c>
      <c r="N372" s="9">
        <v>0</v>
      </c>
      <c r="O372" s="9">
        <v>1</v>
      </c>
      <c r="P372" s="9">
        <v>4</v>
      </c>
      <c r="Q372" s="9">
        <v>0</v>
      </c>
      <c r="R372" s="9">
        <v>3</v>
      </c>
      <c r="S372" s="9">
        <v>2</v>
      </c>
      <c r="T372" s="9">
        <v>4</v>
      </c>
      <c r="U372" s="9">
        <v>0</v>
      </c>
      <c r="V372" s="9">
        <v>0</v>
      </c>
      <c r="W372" s="9">
        <v>0</v>
      </c>
      <c r="X372" s="9">
        <v>13</v>
      </c>
      <c r="Y372" s="9">
        <v>1</v>
      </c>
      <c r="Z372" s="9">
        <v>0</v>
      </c>
      <c r="AA372" s="9">
        <v>1</v>
      </c>
      <c r="AB372" s="9">
        <v>4</v>
      </c>
      <c r="AC372" s="9">
        <v>2</v>
      </c>
      <c r="AD372" s="9">
        <v>7</v>
      </c>
      <c r="AE372" s="9">
        <v>0</v>
      </c>
      <c r="AF372" s="9">
        <v>10</v>
      </c>
      <c r="AG372" s="9">
        <v>0</v>
      </c>
      <c r="AH372" s="9">
        <v>4</v>
      </c>
      <c r="AI372" s="9">
        <v>0</v>
      </c>
      <c r="AJ372" s="9">
        <v>4</v>
      </c>
      <c r="AK372" s="9">
        <v>3</v>
      </c>
      <c r="AL372" s="9">
        <v>7</v>
      </c>
      <c r="AM372" s="9">
        <v>0</v>
      </c>
      <c r="AN372" s="9">
        <v>11</v>
      </c>
      <c r="AO372" s="9">
        <v>1</v>
      </c>
      <c r="AP372" s="9">
        <v>1</v>
      </c>
      <c r="AQ372" s="9">
        <v>1</v>
      </c>
      <c r="AR372" s="9">
        <v>2</v>
      </c>
      <c r="AS372" s="9">
        <v>12</v>
      </c>
      <c r="AT372" s="10">
        <v>0</v>
      </c>
    </row>
    <row r="373" spans="1:46" ht="42.75" x14ac:dyDescent="0.25">
      <c r="A373" s="26" t="str">
        <f t="shared" si="10"/>
        <v>2010Nurse practitionersNunavutCommunity health</v>
      </c>
      <c r="B373" s="24">
        <v>2010</v>
      </c>
      <c r="C373" s="9" t="s">
        <v>5</v>
      </c>
      <c r="D373" s="9" t="s">
        <v>170</v>
      </c>
      <c r="E373" s="9" t="str">
        <f t="shared" si="11"/>
        <v>Nunavut</v>
      </c>
      <c r="F373" s="9" t="s">
        <v>182</v>
      </c>
      <c r="G373" s="9" t="s">
        <v>11</v>
      </c>
      <c r="H373" s="9">
        <v>13</v>
      </c>
      <c r="I373" s="9">
        <v>13</v>
      </c>
      <c r="J373" s="9">
        <v>0</v>
      </c>
      <c r="K373" s="9">
        <v>0</v>
      </c>
      <c r="L373" s="9">
        <v>0</v>
      </c>
      <c r="M373" s="9">
        <v>0</v>
      </c>
      <c r="N373" s="9">
        <v>0</v>
      </c>
      <c r="O373" s="9">
        <v>1</v>
      </c>
      <c r="P373" s="9">
        <v>3</v>
      </c>
      <c r="Q373" s="9">
        <v>0</v>
      </c>
      <c r="R373" s="9">
        <v>3</v>
      </c>
      <c r="S373" s="9">
        <v>2</v>
      </c>
      <c r="T373" s="9">
        <v>4</v>
      </c>
      <c r="U373" s="9">
        <v>0</v>
      </c>
      <c r="V373" s="9">
        <v>0</v>
      </c>
      <c r="W373" s="9">
        <v>0</v>
      </c>
      <c r="X373" s="9">
        <v>12</v>
      </c>
      <c r="Y373" s="9">
        <v>1</v>
      </c>
      <c r="Z373" s="9">
        <v>0</v>
      </c>
      <c r="AA373" s="9">
        <v>1</v>
      </c>
      <c r="AB373" s="9">
        <v>3</v>
      </c>
      <c r="AC373" s="9">
        <v>2</v>
      </c>
      <c r="AD373" s="9">
        <v>7</v>
      </c>
      <c r="AE373" s="9">
        <v>0</v>
      </c>
      <c r="AF373" s="9">
        <v>9</v>
      </c>
      <c r="AG373" s="9">
        <v>0</v>
      </c>
      <c r="AH373" s="9">
        <v>4</v>
      </c>
      <c r="AI373" s="9">
        <v>0</v>
      </c>
      <c r="AJ373" s="9">
        <v>4</v>
      </c>
      <c r="AK373" s="9">
        <v>3</v>
      </c>
      <c r="AL373" s="9">
        <v>6</v>
      </c>
      <c r="AM373" s="9">
        <v>0</v>
      </c>
      <c r="AN373" s="9">
        <v>11</v>
      </c>
      <c r="AO373" s="9">
        <v>0</v>
      </c>
      <c r="AP373" s="9">
        <v>1</v>
      </c>
      <c r="AQ373" s="9">
        <v>1</v>
      </c>
      <c r="AR373" s="9">
        <v>1</v>
      </c>
      <c r="AS373" s="9">
        <v>12</v>
      </c>
      <c r="AT373" s="10">
        <v>0</v>
      </c>
    </row>
    <row r="374" spans="1:46" ht="42.75" x14ac:dyDescent="0.25">
      <c r="A374" s="26" t="str">
        <f t="shared" si="10"/>
        <v>2010Nurse practitionersNunavutOther places of work</v>
      </c>
      <c r="B374" s="24">
        <v>2010</v>
      </c>
      <c r="C374" s="9" t="s">
        <v>5</v>
      </c>
      <c r="D374" s="9" t="s">
        <v>170</v>
      </c>
      <c r="E374" s="9" t="str">
        <f t="shared" si="11"/>
        <v>Nunavut</v>
      </c>
      <c r="F374" s="9" t="s">
        <v>183</v>
      </c>
      <c r="G374" s="9" t="s">
        <v>13</v>
      </c>
      <c r="H374" s="9">
        <v>1</v>
      </c>
      <c r="I374" s="9">
        <v>1</v>
      </c>
      <c r="J374" s="9">
        <v>0</v>
      </c>
      <c r="K374" s="9">
        <v>0</v>
      </c>
      <c r="L374" s="9">
        <v>0</v>
      </c>
      <c r="M374" s="9">
        <v>0</v>
      </c>
      <c r="N374" s="9">
        <v>0</v>
      </c>
      <c r="O374" s="9">
        <v>0</v>
      </c>
      <c r="P374" s="9">
        <v>1</v>
      </c>
      <c r="Q374" s="9">
        <v>0</v>
      </c>
      <c r="R374" s="9">
        <v>0</v>
      </c>
      <c r="S374" s="9">
        <v>0</v>
      </c>
      <c r="T374" s="9">
        <v>0</v>
      </c>
      <c r="U374" s="9">
        <v>0</v>
      </c>
      <c r="V374" s="9">
        <v>0</v>
      </c>
      <c r="W374" s="9">
        <v>0</v>
      </c>
      <c r="X374" s="9">
        <v>1</v>
      </c>
      <c r="Y374" s="9">
        <v>0</v>
      </c>
      <c r="Z374" s="9">
        <v>0</v>
      </c>
      <c r="AA374" s="9">
        <v>0</v>
      </c>
      <c r="AB374" s="9">
        <v>1</v>
      </c>
      <c r="AC374" s="9">
        <v>0</v>
      </c>
      <c r="AD374" s="9">
        <v>0</v>
      </c>
      <c r="AE374" s="9">
        <v>0</v>
      </c>
      <c r="AF374" s="9">
        <v>1</v>
      </c>
      <c r="AG374" s="9">
        <v>0</v>
      </c>
      <c r="AH374" s="9">
        <v>0</v>
      </c>
      <c r="AI374" s="9">
        <v>0</v>
      </c>
      <c r="AJ374" s="9">
        <v>0</v>
      </c>
      <c r="AK374" s="9">
        <v>0</v>
      </c>
      <c r="AL374" s="9">
        <v>1</v>
      </c>
      <c r="AM374" s="9">
        <v>0</v>
      </c>
      <c r="AN374" s="9">
        <v>0</v>
      </c>
      <c r="AO374" s="9">
        <v>1</v>
      </c>
      <c r="AP374" s="9">
        <v>0</v>
      </c>
      <c r="AQ374" s="9">
        <v>0</v>
      </c>
      <c r="AR374" s="9">
        <v>1</v>
      </c>
      <c r="AS374" s="9">
        <v>0</v>
      </c>
      <c r="AT374" s="10">
        <v>0</v>
      </c>
    </row>
    <row r="375" spans="1:46" ht="42.75" x14ac:dyDescent="0.25">
      <c r="A375" s="26" t="str">
        <f t="shared" si="10"/>
        <v>2010Nurse practitionersCanadaAll places of work</v>
      </c>
      <c r="B375" s="24">
        <v>2010</v>
      </c>
      <c r="C375" s="9" t="s">
        <v>5</v>
      </c>
      <c r="D375" s="9" t="s">
        <v>171</v>
      </c>
      <c r="E375" s="9" t="str">
        <f t="shared" si="11"/>
        <v>Canada</v>
      </c>
      <c r="F375" s="9" t="s">
        <v>179</v>
      </c>
      <c r="G375" s="9" t="s">
        <v>9</v>
      </c>
      <c r="H375" s="9">
        <v>2486</v>
      </c>
      <c r="I375" s="9">
        <v>2270</v>
      </c>
      <c r="J375" s="9">
        <v>121</v>
      </c>
      <c r="K375" s="9">
        <v>95</v>
      </c>
      <c r="L375" s="9">
        <v>0</v>
      </c>
      <c r="M375" s="9">
        <v>47</v>
      </c>
      <c r="N375" s="9">
        <v>304</v>
      </c>
      <c r="O375" s="9">
        <v>338</v>
      </c>
      <c r="P375" s="9">
        <v>435</v>
      </c>
      <c r="Q375" s="9">
        <v>543</v>
      </c>
      <c r="R375" s="9">
        <v>400</v>
      </c>
      <c r="S375" s="9">
        <v>308</v>
      </c>
      <c r="T375" s="9">
        <v>86</v>
      </c>
      <c r="U375" s="9">
        <v>21</v>
      </c>
      <c r="V375" s="9">
        <v>4</v>
      </c>
      <c r="W375" s="9">
        <v>0</v>
      </c>
      <c r="X375" s="9">
        <v>2352</v>
      </c>
      <c r="Y375" s="9">
        <v>102</v>
      </c>
      <c r="Z375" s="9">
        <v>32</v>
      </c>
      <c r="AA375" s="9">
        <v>372</v>
      </c>
      <c r="AB375" s="9">
        <v>794</v>
      </c>
      <c r="AC375" s="9">
        <v>838</v>
      </c>
      <c r="AD375" s="9">
        <v>478</v>
      </c>
      <c r="AE375" s="9">
        <v>4</v>
      </c>
      <c r="AF375" s="9">
        <v>1980</v>
      </c>
      <c r="AG375" s="9">
        <v>357</v>
      </c>
      <c r="AH375" s="9">
        <v>144</v>
      </c>
      <c r="AI375" s="9">
        <v>5</v>
      </c>
      <c r="AJ375" s="9">
        <v>160</v>
      </c>
      <c r="AK375" s="9">
        <v>43</v>
      </c>
      <c r="AL375" s="9">
        <v>2253</v>
      </c>
      <c r="AM375" s="9">
        <v>30</v>
      </c>
      <c r="AN375" s="9">
        <v>2298</v>
      </c>
      <c r="AO375" s="9">
        <v>67</v>
      </c>
      <c r="AP375" s="9">
        <v>86</v>
      </c>
      <c r="AQ375" s="9">
        <v>35</v>
      </c>
      <c r="AR375" s="9">
        <v>1992</v>
      </c>
      <c r="AS375" s="9">
        <v>494</v>
      </c>
      <c r="AT375" s="10">
        <v>0</v>
      </c>
    </row>
    <row r="376" spans="1:46" ht="42.75" x14ac:dyDescent="0.25">
      <c r="A376" s="26" t="str">
        <f t="shared" si="10"/>
        <v>2010Nurse practitionersCanadaHospital</v>
      </c>
      <c r="B376" s="24">
        <v>2010</v>
      </c>
      <c r="C376" s="9" t="s">
        <v>5</v>
      </c>
      <c r="D376" s="9" t="s">
        <v>171</v>
      </c>
      <c r="E376" s="9" t="str">
        <f t="shared" si="11"/>
        <v>Canada</v>
      </c>
      <c r="F376" s="9" t="s">
        <v>180</v>
      </c>
      <c r="G376" s="9" t="s">
        <v>10</v>
      </c>
      <c r="H376" s="9">
        <v>989</v>
      </c>
      <c r="I376" s="9">
        <v>909</v>
      </c>
      <c r="J376" s="9">
        <v>48</v>
      </c>
      <c r="K376" s="9">
        <v>32</v>
      </c>
      <c r="L376" s="9">
        <v>0</v>
      </c>
      <c r="M376" s="9">
        <v>22</v>
      </c>
      <c r="N376" s="9">
        <v>126</v>
      </c>
      <c r="O376" s="9">
        <v>155</v>
      </c>
      <c r="P376" s="9">
        <v>200</v>
      </c>
      <c r="Q376" s="9">
        <v>213</v>
      </c>
      <c r="R376" s="9">
        <v>150</v>
      </c>
      <c r="S376" s="9">
        <v>94</v>
      </c>
      <c r="T376" s="9">
        <v>24</v>
      </c>
      <c r="U376" s="9">
        <v>5</v>
      </c>
      <c r="V376" s="9">
        <v>0</v>
      </c>
      <c r="W376" s="9">
        <v>0</v>
      </c>
      <c r="X376" s="9">
        <v>933</v>
      </c>
      <c r="Y376" s="9">
        <v>50</v>
      </c>
      <c r="Z376" s="9">
        <v>6</v>
      </c>
      <c r="AA376" s="9">
        <v>161</v>
      </c>
      <c r="AB376" s="9">
        <v>322</v>
      </c>
      <c r="AC376" s="9">
        <v>350</v>
      </c>
      <c r="AD376" s="9">
        <v>153</v>
      </c>
      <c r="AE376" s="9">
        <v>3</v>
      </c>
      <c r="AF376" s="9">
        <v>824</v>
      </c>
      <c r="AG376" s="9">
        <v>112</v>
      </c>
      <c r="AH376" s="9">
        <v>52</v>
      </c>
      <c r="AI376" s="9">
        <v>1</v>
      </c>
      <c r="AJ376" s="9">
        <v>79</v>
      </c>
      <c r="AK376" s="9">
        <v>19</v>
      </c>
      <c r="AL376" s="9">
        <v>883</v>
      </c>
      <c r="AM376" s="9">
        <v>8</v>
      </c>
      <c r="AN376" s="9">
        <v>961</v>
      </c>
      <c r="AO376" s="9">
        <v>14</v>
      </c>
      <c r="AP376" s="9">
        <v>8</v>
      </c>
      <c r="AQ376" s="9">
        <v>6</v>
      </c>
      <c r="AR376" s="9">
        <v>935</v>
      </c>
      <c r="AS376" s="9">
        <v>54</v>
      </c>
      <c r="AT376" s="10">
        <v>0</v>
      </c>
    </row>
    <row r="377" spans="1:46" ht="42.75" x14ac:dyDescent="0.25">
      <c r="A377" s="26" t="str">
        <f t="shared" si="10"/>
        <v>2010Nurse practitionersCanadaCommunity health</v>
      </c>
      <c r="B377" s="24">
        <v>2010</v>
      </c>
      <c r="C377" s="9" t="s">
        <v>5</v>
      </c>
      <c r="D377" s="9" t="s">
        <v>171</v>
      </c>
      <c r="E377" s="9" t="str">
        <f t="shared" si="11"/>
        <v>Canada</v>
      </c>
      <c r="F377" s="9" t="s">
        <v>182</v>
      </c>
      <c r="G377" s="9" t="s">
        <v>11</v>
      </c>
      <c r="H377" s="9">
        <v>1160</v>
      </c>
      <c r="I377" s="9">
        <v>1062</v>
      </c>
      <c r="J377" s="9">
        <v>51</v>
      </c>
      <c r="K377" s="9">
        <v>47</v>
      </c>
      <c r="L377" s="9">
        <v>0</v>
      </c>
      <c r="M377" s="9">
        <v>21</v>
      </c>
      <c r="N377" s="9">
        <v>142</v>
      </c>
      <c r="O377" s="9">
        <v>148</v>
      </c>
      <c r="P377" s="9">
        <v>178</v>
      </c>
      <c r="Q377" s="9">
        <v>261</v>
      </c>
      <c r="R377" s="9">
        <v>192</v>
      </c>
      <c r="S377" s="9">
        <v>159</v>
      </c>
      <c r="T377" s="9">
        <v>45</v>
      </c>
      <c r="U377" s="9">
        <v>12</v>
      </c>
      <c r="V377" s="9">
        <v>2</v>
      </c>
      <c r="W377" s="9">
        <v>0</v>
      </c>
      <c r="X377" s="9">
        <v>1103</v>
      </c>
      <c r="Y377" s="9">
        <v>38</v>
      </c>
      <c r="Z377" s="9">
        <v>19</v>
      </c>
      <c r="AA377" s="9">
        <v>170</v>
      </c>
      <c r="AB377" s="9">
        <v>379</v>
      </c>
      <c r="AC377" s="9">
        <v>372</v>
      </c>
      <c r="AD377" s="9">
        <v>239</v>
      </c>
      <c r="AE377" s="9">
        <v>0</v>
      </c>
      <c r="AF377" s="9">
        <v>896</v>
      </c>
      <c r="AG377" s="9">
        <v>194</v>
      </c>
      <c r="AH377" s="9">
        <v>69</v>
      </c>
      <c r="AI377" s="9">
        <v>1</v>
      </c>
      <c r="AJ377" s="9">
        <v>68</v>
      </c>
      <c r="AK377" s="9">
        <v>13</v>
      </c>
      <c r="AL377" s="9">
        <v>1072</v>
      </c>
      <c r="AM377" s="9">
        <v>7</v>
      </c>
      <c r="AN377" s="9">
        <v>1114</v>
      </c>
      <c r="AO377" s="9">
        <v>27</v>
      </c>
      <c r="AP377" s="9">
        <v>6</v>
      </c>
      <c r="AQ377" s="9">
        <v>13</v>
      </c>
      <c r="AR377" s="9">
        <v>782</v>
      </c>
      <c r="AS377" s="9">
        <v>378</v>
      </c>
      <c r="AT377" s="10">
        <v>0</v>
      </c>
    </row>
    <row r="378" spans="1:46" ht="57" x14ac:dyDescent="0.25">
      <c r="A378" s="26" t="str">
        <f t="shared" si="10"/>
        <v>2010Nurse practitionersCanadaNursing home/long-term care</v>
      </c>
      <c r="B378" s="24">
        <v>2010</v>
      </c>
      <c r="C378" s="9" t="s">
        <v>5</v>
      </c>
      <c r="D378" s="9" t="s">
        <v>171</v>
      </c>
      <c r="E378" s="9" t="str">
        <f t="shared" si="11"/>
        <v>Canada</v>
      </c>
      <c r="F378" s="9" t="s">
        <v>181</v>
      </c>
      <c r="G378" s="9" t="s">
        <v>12</v>
      </c>
      <c r="H378" s="9">
        <v>61</v>
      </c>
      <c r="I378" s="9">
        <v>55</v>
      </c>
      <c r="J378" s="9">
        <v>4</v>
      </c>
      <c r="K378" s="9">
        <v>2</v>
      </c>
      <c r="L378" s="9">
        <v>0</v>
      </c>
      <c r="M378" s="9">
        <v>2</v>
      </c>
      <c r="N378" s="9">
        <v>3</v>
      </c>
      <c r="O378" s="9">
        <v>6</v>
      </c>
      <c r="P378" s="9">
        <v>14</v>
      </c>
      <c r="Q378" s="9">
        <v>8</v>
      </c>
      <c r="R378" s="9">
        <v>13</v>
      </c>
      <c r="S378" s="9">
        <v>12</v>
      </c>
      <c r="T378" s="9">
        <v>3</v>
      </c>
      <c r="U378" s="9">
        <v>0</v>
      </c>
      <c r="V378" s="9">
        <v>0</v>
      </c>
      <c r="W378" s="9">
        <v>0</v>
      </c>
      <c r="X378" s="9">
        <v>58</v>
      </c>
      <c r="Y378" s="9">
        <v>3</v>
      </c>
      <c r="Z378" s="9">
        <v>0</v>
      </c>
      <c r="AA378" s="9">
        <v>5</v>
      </c>
      <c r="AB378" s="9">
        <v>22</v>
      </c>
      <c r="AC378" s="9">
        <v>17</v>
      </c>
      <c r="AD378" s="9">
        <v>16</v>
      </c>
      <c r="AE378" s="9">
        <v>1</v>
      </c>
      <c r="AF378" s="9">
        <v>52</v>
      </c>
      <c r="AG378" s="9">
        <v>6</v>
      </c>
      <c r="AH378" s="9">
        <v>3</v>
      </c>
      <c r="AI378" s="9">
        <v>0</v>
      </c>
      <c r="AJ378" s="9">
        <v>2</v>
      </c>
      <c r="AK378" s="9">
        <v>2</v>
      </c>
      <c r="AL378" s="9">
        <v>57</v>
      </c>
      <c r="AM378" s="9">
        <v>0</v>
      </c>
      <c r="AN378" s="9">
        <v>60</v>
      </c>
      <c r="AO378" s="9">
        <v>1</v>
      </c>
      <c r="AP378" s="9">
        <v>0</v>
      </c>
      <c r="AQ378" s="9">
        <v>0</v>
      </c>
      <c r="AR378" s="9">
        <v>54</v>
      </c>
      <c r="AS378" s="9">
        <v>7</v>
      </c>
      <c r="AT378" s="10">
        <v>0</v>
      </c>
    </row>
    <row r="379" spans="1:46" ht="42.75" x14ac:dyDescent="0.25">
      <c r="A379" s="26" t="str">
        <f t="shared" si="10"/>
        <v>2010Nurse practitionersCanadaOther places of work</v>
      </c>
      <c r="B379" s="24">
        <v>2010</v>
      </c>
      <c r="C379" s="9" t="s">
        <v>5</v>
      </c>
      <c r="D379" s="9" t="s">
        <v>171</v>
      </c>
      <c r="E379" s="9" t="str">
        <f t="shared" si="11"/>
        <v>Canada</v>
      </c>
      <c r="F379" s="9" t="s">
        <v>183</v>
      </c>
      <c r="G379" s="9" t="s">
        <v>13</v>
      </c>
      <c r="H379" s="9">
        <v>223</v>
      </c>
      <c r="I379" s="9">
        <v>195</v>
      </c>
      <c r="J379" s="9">
        <v>16</v>
      </c>
      <c r="K379" s="9">
        <v>12</v>
      </c>
      <c r="L379" s="9">
        <v>0</v>
      </c>
      <c r="M379" s="9">
        <v>2</v>
      </c>
      <c r="N379" s="9">
        <v>25</v>
      </c>
      <c r="O379" s="9">
        <v>25</v>
      </c>
      <c r="P379" s="9">
        <v>36</v>
      </c>
      <c r="Q379" s="9">
        <v>47</v>
      </c>
      <c r="R379" s="9">
        <v>35</v>
      </c>
      <c r="S379" s="9">
        <v>35</v>
      </c>
      <c r="T379" s="9">
        <v>13</v>
      </c>
      <c r="U379" s="9">
        <v>3</v>
      </c>
      <c r="V379" s="9">
        <v>2</v>
      </c>
      <c r="W379" s="9">
        <v>0</v>
      </c>
      <c r="X379" s="9">
        <v>209</v>
      </c>
      <c r="Y379" s="9">
        <v>11</v>
      </c>
      <c r="Z379" s="9">
        <v>3</v>
      </c>
      <c r="AA379" s="9">
        <v>29</v>
      </c>
      <c r="AB379" s="9">
        <v>62</v>
      </c>
      <c r="AC379" s="9">
        <v>74</v>
      </c>
      <c r="AD379" s="9">
        <v>58</v>
      </c>
      <c r="AE379" s="9">
        <v>0</v>
      </c>
      <c r="AF379" s="9">
        <v>171</v>
      </c>
      <c r="AG379" s="9">
        <v>38</v>
      </c>
      <c r="AH379" s="9">
        <v>14</v>
      </c>
      <c r="AI379" s="9">
        <v>0</v>
      </c>
      <c r="AJ379" s="9">
        <v>7</v>
      </c>
      <c r="AK379" s="9">
        <v>8</v>
      </c>
      <c r="AL379" s="9">
        <v>205</v>
      </c>
      <c r="AM379" s="9">
        <v>3</v>
      </c>
      <c r="AN379" s="9">
        <v>128</v>
      </c>
      <c r="AO379" s="9">
        <v>24</v>
      </c>
      <c r="AP379" s="9">
        <v>70</v>
      </c>
      <c r="AQ379" s="9">
        <v>1</v>
      </c>
      <c r="AR379" s="9">
        <v>179</v>
      </c>
      <c r="AS379" s="9">
        <v>44</v>
      </c>
      <c r="AT379" s="10">
        <v>0</v>
      </c>
    </row>
    <row r="380" spans="1:46" ht="42.75" x14ac:dyDescent="0.25">
      <c r="A380" s="26" t="str">
        <f t="shared" si="10"/>
        <v>2010Nurse practitionersCanadaUnknown places of work</v>
      </c>
      <c r="B380" s="24">
        <v>2010</v>
      </c>
      <c r="C380" s="9" t="s">
        <v>5</v>
      </c>
      <c r="D380" s="9" t="s">
        <v>171</v>
      </c>
      <c r="E380" s="9" t="str">
        <f t="shared" si="11"/>
        <v>Canada</v>
      </c>
      <c r="F380" s="9" t="s">
        <v>184</v>
      </c>
      <c r="G380" s="9" t="s">
        <v>49</v>
      </c>
      <c r="H380" s="9">
        <v>53</v>
      </c>
      <c r="I380" s="9">
        <v>49</v>
      </c>
      <c r="J380" s="9">
        <v>2</v>
      </c>
      <c r="K380" s="9">
        <v>2</v>
      </c>
      <c r="L380" s="9">
        <v>0</v>
      </c>
      <c r="M380" s="9">
        <v>0</v>
      </c>
      <c r="N380" s="9">
        <v>8</v>
      </c>
      <c r="O380" s="9">
        <v>4</v>
      </c>
      <c r="P380" s="9">
        <v>7</v>
      </c>
      <c r="Q380" s="9">
        <v>14</v>
      </c>
      <c r="R380" s="9">
        <v>10</v>
      </c>
      <c r="S380" s="9">
        <v>8</v>
      </c>
      <c r="T380" s="9">
        <v>1</v>
      </c>
      <c r="U380" s="9">
        <v>1</v>
      </c>
      <c r="V380" s="9">
        <v>0</v>
      </c>
      <c r="W380" s="9">
        <v>0</v>
      </c>
      <c r="X380" s="9">
        <v>49</v>
      </c>
      <c r="Y380" s="9">
        <v>0</v>
      </c>
      <c r="Z380" s="9">
        <v>4</v>
      </c>
      <c r="AA380" s="9">
        <v>7</v>
      </c>
      <c r="AB380" s="9">
        <v>9</v>
      </c>
      <c r="AC380" s="9">
        <v>25</v>
      </c>
      <c r="AD380" s="9">
        <v>12</v>
      </c>
      <c r="AE380" s="9">
        <v>0</v>
      </c>
      <c r="AF380" s="9">
        <v>37</v>
      </c>
      <c r="AG380" s="9">
        <v>7</v>
      </c>
      <c r="AH380" s="9">
        <v>6</v>
      </c>
      <c r="AI380" s="9">
        <v>3</v>
      </c>
      <c r="AJ380" s="9">
        <v>4</v>
      </c>
      <c r="AK380" s="9">
        <v>1</v>
      </c>
      <c r="AL380" s="9">
        <v>36</v>
      </c>
      <c r="AM380" s="9">
        <v>12</v>
      </c>
      <c r="AN380" s="9">
        <v>35</v>
      </c>
      <c r="AO380" s="9">
        <v>1</v>
      </c>
      <c r="AP380" s="9">
        <v>2</v>
      </c>
      <c r="AQ380" s="9">
        <v>15</v>
      </c>
      <c r="AR380" s="9">
        <v>42</v>
      </c>
      <c r="AS380" s="9">
        <v>11</v>
      </c>
      <c r="AT380" s="10">
        <v>0</v>
      </c>
    </row>
    <row r="381" spans="1:46" ht="57" x14ac:dyDescent="0.25">
      <c r="A381" s="26" t="str">
        <f t="shared" si="10"/>
        <v>2010Registered nursesNewfoundland and LabradorAll places of work</v>
      </c>
      <c r="B381" s="24">
        <v>2010</v>
      </c>
      <c r="C381" s="9" t="s">
        <v>7</v>
      </c>
      <c r="D381" s="9" t="s">
        <v>162</v>
      </c>
      <c r="E381" s="9" t="str">
        <f t="shared" si="11"/>
        <v>Newfoundland and Labrador</v>
      </c>
      <c r="F381" s="9" t="s">
        <v>179</v>
      </c>
      <c r="G381" s="9" t="s">
        <v>9</v>
      </c>
      <c r="H381" s="9">
        <v>6013</v>
      </c>
      <c r="I381" s="9">
        <v>5699</v>
      </c>
      <c r="J381" s="9">
        <v>314</v>
      </c>
      <c r="K381" s="9">
        <v>0</v>
      </c>
      <c r="L381" s="9">
        <v>217</v>
      </c>
      <c r="M381" s="9">
        <v>587</v>
      </c>
      <c r="N381" s="9">
        <v>662</v>
      </c>
      <c r="O381" s="9">
        <v>787</v>
      </c>
      <c r="P381" s="9">
        <v>991</v>
      </c>
      <c r="Q381" s="9">
        <v>1004</v>
      </c>
      <c r="R381" s="9">
        <v>810</v>
      </c>
      <c r="S381" s="9">
        <v>624</v>
      </c>
      <c r="T381" s="9">
        <v>247</v>
      </c>
      <c r="U381" s="9">
        <v>73</v>
      </c>
      <c r="V381" s="9">
        <v>10</v>
      </c>
      <c r="W381" s="9">
        <v>1</v>
      </c>
      <c r="X381" s="9">
        <v>5913</v>
      </c>
      <c r="Y381" s="9">
        <v>96</v>
      </c>
      <c r="Z381" s="9">
        <v>4</v>
      </c>
      <c r="AA381" s="9">
        <v>1650</v>
      </c>
      <c r="AB381" s="9">
        <v>1581</v>
      </c>
      <c r="AC381" s="9">
        <v>1545</v>
      </c>
      <c r="AD381" s="9">
        <v>1228</v>
      </c>
      <c r="AE381" s="9">
        <v>9</v>
      </c>
      <c r="AF381" s="9">
        <v>4494</v>
      </c>
      <c r="AG381" s="9">
        <v>842</v>
      </c>
      <c r="AH381" s="9">
        <v>677</v>
      </c>
      <c r="AI381" s="9">
        <v>0</v>
      </c>
      <c r="AJ381" s="9">
        <v>4615</v>
      </c>
      <c r="AK381" s="9">
        <v>666</v>
      </c>
      <c r="AL381" s="9">
        <v>730</v>
      </c>
      <c r="AM381" s="9">
        <v>2</v>
      </c>
      <c r="AN381" s="9">
        <v>5296</v>
      </c>
      <c r="AO381" s="9">
        <v>376</v>
      </c>
      <c r="AP381" s="9">
        <v>339</v>
      </c>
      <c r="AQ381" s="9">
        <v>2</v>
      </c>
      <c r="AR381" s="9">
        <v>4142</v>
      </c>
      <c r="AS381" s="9">
        <v>1862</v>
      </c>
      <c r="AT381" s="10">
        <v>9</v>
      </c>
    </row>
    <row r="382" spans="1:46" ht="57" x14ac:dyDescent="0.25">
      <c r="A382" s="26" t="str">
        <f t="shared" si="10"/>
        <v>2010Registered nursesNewfoundland and LabradorHospital</v>
      </c>
      <c r="B382" s="24">
        <v>2010</v>
      </c>
      <c r="C382" s="9" t="s">
        <v>7</v>
      </c>
      <c r="D382" s="9" t="s">
        <v>162</v>
      </c>
      <c r="E382" s="9" t="str">
        <f t="shared" si="11"/>
        <v>Newfoundland and Labrador</v>
      </c>
      <c r="F382" s="9" t="s">
        <v>180</v>
      </c>
      <c r="G382" s="9" t="s">
        <v>10</v>
      </c>
      <c r="H382" s="9">
        <v>4074</v>
      </c>
      <c r="I382" s="9">
        <v>3853</v>
      </c>
      <c r="J382" s="9">
        <v>221</v>
      </c>
      <c r="K382" s="9">
        <v>0</v>
      </c>
      <c r="L382" s="9">
        <v>207</v>
      </c>
      <c r="M382" s="9">
        <v>491</v>
      </c>
      <c r="N382" s="9">
        <v>470</v>
      </c>
      <c r="O382" s="9">
        <v>540</v>
      </c>
      <c r="P382" s="9">
        <v>698</v>
      </c>
      <c r="Q382" s="9">
        <v>676</v>
      </c>
      <c r="R382" s="9">
        <v>512</v>
      </c>
      <c r="S382" s="9">
        <v>342</v>
      </c>
      <c r="T382" s="9">
        <v>110</v>
      </c>
      <c r="U382" s="9">
        <v>24</v>
      </c>
      <c r="V382" s="9">
        <v>3</v>
      </c>
      <c r="W382" s="9">
        <v>1</v>
      </c>
      <c r="X382" s="9">
        <v>4012</v>
      </c>
      <c r="Y382" s="9">
        <v>59</v>
      </c>
      <c r="Z382" s="9">
        <v>3</v>
      </c>
      <c r="AA382" s="9">
        <v>1278</v>
      </c>
      <c r="AB382" s="9">
        <v>1097</v>
      </c>
      <c r="AC382" s="9">
        <v>1054</v>
      </c>
      <c r="AD382" s="9">
        <v>637</v>
      </c>
      <c r="AE382" s="9">
        <v>8</v>
      </c>
      <c r="AF382" s="9">
        <v>3107</v>
      </c>
      <c r="AG382" s="9">
        <v>562</v>
      </c>
      <c r="AH382" s="9">
        <v>405</v>
      </c>
      <c r="AI382" s="9">
        <v>0</v>
      </c>
      <c r="AJ382" s="9">
        <v>3489</v>
      </c>
      <c r="AK382" s="9">
        <v>356</v>
      </c>
      <c r="AL382" s="9">
        <v>229</v>
      </c>
      <c r="AM382" s="9">
        <v>0</v>
      </c>
      <c r="AN382" s="9">
        <v>3814</v>
      </c>
      <c r="AO382" s="9">
        <v>157</v>
      </c>
      <c r="AP382" s="9">
        <v>103</v>
      </c>
      <c r="AQ382" s="9">
        <v>0</v>
      </c>
      <c r="AR382" s="9">
        <v>2964</v>
      </c>
      <c r="AS382" s="9">
        <v>1107</v>
      </c>
      <c r="AT382" s="10">
        <v>3</v>
      </c>
    </row>
    <row r="383" spans="1:46" ht="57" x14ac:dyDescent="0.25">
      <c r="A383" s="26" t="str">
        <f t="shared" si="10"/>
        <v>2010Registered nursesNewfoundland and LabradorCommunity health</v>
      </c>
      <c r="B383" s="24">
        <v>2010</v>
      </c>
      <c r="C383" s="9" t="s">
        <v>7</v>
      </c>
      <c r="D383" s="9" t="s">
        <v>162</v>
      </c>
      <c r="E383" s="9" t="str">
        <f t="shared" si="11"/>
        <v>Newfoundland and Labrador</v>
      </c>
      <c r="F383" s="9" t="s">
        <v>182</v>
      </c>
      <c r="G383" s="9" t="s">
        <v>11</v>
      </c>
      <c r="H383" s="9">
        <v>796</v>
      </c>
      <c r="I383" s="9">
        <v>769</v>
      </c>
      <c r="J383" s="9">
        <v>27</v>
      </c>
      <c r="K383" s="9">
        <v>0</v>
      </c>
      <c r="L383" s="9">
        <v>7</v>
      </c>
      <c r="M383" s="9">
        <v>62</v>
      </c>
      <c r="N383" s="9">
        <v>110</v>
      </c>
      <c r="O383" s="9">
        <v>121</v>
      </c>
      <c r="P383" s="9">
        <v>116</v>
      </c>
      <c r="Q383" s="9">
        <v>126</v>
      </c>
      <c r="R383" s="9">
        <v>98</v>
      </c>
      <c r="S383" s="9">
        <v>98</v>
      </c>
      <c r="T383" s="9">
        <v>41</v>
      </c>
      <c r="U383" s="9">
        <v>14</v>
      </c>
      <c r="V383" s="9">
        <v>3</v>
      </c>
      <c r="W383" s="9">
        <v>0</v>
      </c>
      <c r="X383" s="9">
        <v>783</v>
      </c>
      <c r="Y383" s="9">
        <v>13</v>
      </c>
      <c r="Z383" s="9">
        <v>0</v>
      </c>
      <c r="AA383" s="9">
        <v>220</v>
      </c>
      <c r="AB383" s="9">
        <v>204</v>
      </c>
      <c r="AC383" s="9">
        <v>176</v>
      </c>
      <c r="AD383" s="9">
        <v>195</v>
      </c>
      <c r="AE383" s="9">
        <v>1</v>
      </c>
      <c r="AF383" s="9">
        <v>578</v>
      </c>
      <c r="AG383" s="9">
        <v>93</v>
      </c>
      <c r="AH383" s="9">
        <v>125</v>
      </c>
      <c r="AI383" s="9">
        <v>0</v>
      </c>
      <c r="AJ383" s="9">
        <v>578</v>
      </c>
      <c r="AK383" s="9">
        <v>104</v>
      </c>
      <c r="AL383" s="9">
        <v>113</v>
      </c>
      <c r="AM383" s="9">
        <v>1</v>
      </c>
      <c r="AN383" s="9">
        <v>739</v>
      </c>
      <c r="AO383" s="9">
        <v>41</v>
      </c>
      <c r="AP383" s="9">
        <v>16</v>
      </c>
      <c r="AQ383" s="9">
        <v>0</v>
      </c>
      <c r="AR383" s="9">
        <v>375</v>
      </c>
      <c r="AS383" s="9">
        <v>420</v>
      </c>
      <c r="AT383" s="10">
        <v>1</v>
      </c>
    </row>
    <row r="384" spans="1:46" ht="57" x14ac:dyDescent="0.25">
      <c r="A384" s="26" t="str">
        <f t="shared" si="10"/>
        <v>2010Registered nursesNewfoundland and LabradorNursing home/long-term care</v>
      </c>
      <c r="B384" s="24">
        <v>2010</v>
      </c>
      <c r="C384" s="9" t="s">
        <v>7</v>
      </c>
      <c r="D384" s="9" t="s">
        <v>162</v>
      </c>
      <c r="E384" s="9" t="str">
        <f t="shared" si="11"/>
        <v>Newfoundland and Labrador</v>
      </c>
      <c r="F384" s="9" t="s">
        <v>181</v>
      </c>
      <c r="G384" s="9" t="s">
        <v>12</v>
      </c>
      <c r="H384" s="9">
        <v>509</v>
      </c>
      <c r="I384" s="9">
        <v>483</v>
      </c>
      <c r="J384" s="9">
        <v>26</v>
      </c>
      <c r="K384" s="9">
        <v>0</v>
      </c>
      <c r="L384" s="9">
        <v>3</v>
      </c>
      <c r="M384" s="9">
        <v>15</v>
      </c>
      <c r="N384" s="9">
        <v>28</v>
      </c>
      <c r="O384" s="9">
        <v>59</v>
      </c>
      <c r="P384" s="9">
        <v>75</v>
      </c>
      <c r="Q384" s="9">
        <v>76</v>
      </c>
      <c r="R384" s="9">
        <v>92</v>
      </c>
      <c r="S384" s="9">
        <v>92</v>
      </c>
      <c r="T384" s="9">
        <v>48</v>
      </c>
      <c r="U384" s="9">
        <v>19</v>
      </c>
      <c r="V384" s="9">
        <v>2</v>
      </c>
      <c r="W384" s="9">
        <v>0</v>
      </c>
      <c r="X384" s="9">
        <v>499</v>
      </c>
      <c r="Y384" s="9">
        <v>9</v>
      </c>
      <c r="Z384" s="9">
        <v>1</v>
      </c>
      <c r="AA384" s="9">
        <v>63</v>
      </c>
      <c r="AB384" s="9">
        <v>122</v>
      </c>
      <c r="AC384" s="9">
        <v>129</v>
      </c>
      <c r="AD384" s="9">
        <v>195</v>
      </c>
      <c r="AE384" s="9">
        <v>0</v>
      </c>
      <c r="AF384" s="9">
        <v>334</v>
      </c>
      <c r="AG384" s="9">
        <v>76</v>
      </c>
      <c r="AH384" s="9">
        <v>99</v>
      </c>
      <c r="AI384" s="9">
        <v>0</v>
      </c>
      <c r="AJ384" s="9">
        <v>395</v>
      </c>
      <c r="AK384" s="9">
        <v>82</v>
      </c>
      <c r="AL384" s="9">
        <v>32</v>
      </c>
      <c r="AM384" s="9">
        <v>0</v>
      </c>
      <c r="AN384" s="9">
        <v>445</v>
      </c>
      <c r="AO384" s="9">
        <v>51</v>
      </c>
      <c r="AP384" s="9">
        <v>13</v>
      </c>
      <c r="AQ384" s="9">
        <v>0</v>
      </c>
      <c r="AR384" s="9">
        <v>284</v>
      </c>
      <c r="AS384" s="9">
        <v>225</v>
      </c>
      <c r="AT384" s="10">
        <v>0</v>
      </c>
    </row>
    <row r="385" spans="1:46" ht="57" x14ac:dyDescent="0.25">
      <c r="A385" s="26" t="str">
        <f t="shared" si="10"/>
        <v>2010Registered nursesNewfoundland and LabradorOther places of work</v>
      </c>
      <c r="B385" s="24">
        <v>2010</v>
      </c>
      <c r="C385" s="9" t="s">
        <v>7</v>
      </c>
      <c r="D385" s="9" t="s">
        <v>162</v>
      </c>
      <c r="E385" s="9" t="str">
        <f t="shared" si="11"/>
        <v>Newfoundland and Labrador</v>
      </c>
      <c r="F385" s="9" t="s">
        <v>183</v>
      </c>
      <c r="G385" s="9" t="s">
        <v>13</v>
      </c>
      <c r="H385" s="9">
        <v>632</v>
      </c>
      <c r="I385" s="9">
        <v>592</v>
      </c>
      <c r="J385" s="9">
        <v>40</v>
      </c>
      <c r="K385" s="9">
        <v>0</v>
      </c>
      <c r="L385" s="9">
        <v>0</v>
      </c>
      <c r="M385" s="9">
        <v>19</v>
      </c>
      <c r="N385" s="9">
        <v>54</v>
      </c>
      <c r="O385" s="9">
        <v>66</v>
      </c>
      <c r="P385" s="9">
        <v>101</v>
      </c>
      <c r="Q385" s="9">
        <v>126</v>
      </c>
      <c r="R385" s="9">
        <v>108</v>
      </c>
      <c r="S385" s="9">
        <v>92</v>
      </c>
      <c r="T385" s="9">
        <v>48</v>
      </c>
      <c r="U385" s="9">
        <v>16</v>
      </c>
      <c r="V385" s="9">
        <v>2</v>
      </c>
      <c r="W385" s="9">
        <v>0</v>
      </c>
      <c r="X385" s="9">
        <v>617</v>
      </c>
      <c r="Y385" s="9">
        <v>15</v>
      </c>
      <c r="Z385" s="9">
        <v>0</v>
      </c>
      <c r="AA385" s="9">
        <v>89</v>
      </c>
      <c r="AB385" s="9">
        <v>156</v>
      </c>
      <c r="AC385" s="9">
        <v>186</v>
      </c>
      <c r="AD385" s="9">
        <v>201</v>
      </c>
      <c r="AE385" s="9">
        <v>0</v>
      </c>
      <c r="AF385" s="9">
        <v>473</v>
      </c>
      <c r="AG385" s="9">
        <v>111</v>
      </c>
      <c r="AH385" s="9">
        <v>48</v>
      </c>
      <c r="AI385" s="9">
        <v>0</v>
      </c>
      <c r="AJ385" s="9">
        <v>153</v>
      </c>
      <c r="AK385" s="9">
        <v>123</v>
      </c>
      <c r="AL385" s="9">
        <v>356</v>
      </c>
      <c r="AM385" s="9">
        <v>0</v>
      </c>
      <c r="AN385" s="9">
        <v>297</v>
      </c>
      <c r="AO385" s="9">
        <v>127</v>
      </c>
      <c r="AP385" s="9">
        <v>207</v>
      </c>
      <c r="AQ385" s="9">
        <v>1</v>
      </c>
      <c r="AR385" s="9">
        <v>518</v>
      </c>
      <c r="AS385" s="9">
        <v>109</v>
      </c>
      <c r="AT385" s="10">
        <v>5</v>
      </c>
    </row>
    <row r="386" spans="1:46" ht="57" x14ac:dyDescent="0.25">
      <c r="A386" s="26" t="str">
        <f t="shared" si="10"/>
        <v>2010Registered nursesNewfoundland and LabradorUnknown places of work</v>
      </c>
      <c r="B386" s="24">
        <v>2010</v>
      </c>
      <c r="C386" s="9" t="s">
        <v>7</v>
      </c>
      <c r="D386" s="9" t="s">
        <v>162</v>
      </c>
      <c r="E386" s="9" t="str">
        <f t="shared" si="11"/>
        <v>Newfoundland and Labrador</v>
      </c>
      <c r="F386" s="9" t="s">
        <v>184</v>
      </c>
      <c r="G386" s="9" t="s">
        <v>49</v>
      </c>
      <c r="H386" s="9">
        <v>2</v>
      </c>
      <c r="I386" s="9">
        <v>2</v>
      </c>
      <c r="J386" s="9">
        <v>0</v>
      </c>
      <c r="K386" s="9">
        <v>0</v>
      </c>
      <c r="L386" s="9">
        <v>0</v>
      </c>
      <c r="M386" s="9">
        <v>0</v>
      </c>
      <c r="N386" s="9">
        <v>0</v>
      </c>
      <c r="O386" s="9">
        <v>1</v>
      </c>
      <c r="P386" s="9">
        <v>1</v>
      </c>
      <c r="Q386" s="9">
        <v>0</v>
      </c>
      <c r="R386" s="9">
        <v>0</v>
      </c>
      <c r="S386" s="9">
        <v>0</v>
      </c>
      <c r="T386" s="9">
        <v>0</v>
      </c>
      <c r="U386" s="9">
        <v>0</v>
      </c>
      <c r="V386" s="9">
        <v>0</v>
      </c>
      <c r="W386" s="9">
        <v>0</v>
      </c>
      <c r="X386" s="9">
        <v>2</v>
      </c>
      <c r="Y386" s="9">
        <v>0</v>
      </c>
      <c r="Z386" s="9">
        <v>0</v>
      </c>
      <c r="AA386" s="9">
        <v>0</v>
      </c>
      <c r="AB386" s="9">
        <v>2</v>
      </c>
      <c r="AC386" s="9">
        <v>0</v>
      </c>
      <c r="AD386" s="9">
        <v>0</v>
      </c>
      <c r="AE386" s="9">
        <v>0</v>
      </c>
      <c r="AF386" s="9">
        <v>2</v>
      </c>
      <c r="AG386" s="9">
        <v>0</v>
      </c>
      <c r="AH386" s="9">
        <v>0</v>
      </c>
      <c r="AI386" s="9">
        <v>0</v>
      </c>
      <c r="AJ386" s="9">
        <v>0</v>
      </c>
      <c r="AK386" s="9">
        <v>1</v>
      </c>
      <c r="AL386" s="9">
        <v>0</v>
      </c>
      <c r="AM386" s="9">
        <v>1</v>
      </c>
      <c r="AN386" s="9">
        <v>1</v>
      </c>
      <c r="AO386" s="9">
        <v>0</v>
      </c>
      <c r="AP386" s="9">
        <v>0</v>
      </c>
      <c r="AQ386" s="9">
        <v>1</v>
      </c>
      <c r="AR386" s="9">
        <v>1</v>
      </c>
      <c r="AS386" s="9">
        <v>1</v>
      </c>
      <c r="AT386" s="10">
        <v>0</v>
      </c>
    </row>
    <row r="387" spans="1:46" ht="42.75" x14ac:dyDescent="0.25">
      <c r="A387" s="26" t="str">
        <f t="shared" ref="A387:A450" si="12">CONCATENATE(B387,C387,E387,G387)</f>
        <v>2010Registered nursesPrince Edward IslandAll places of work</v>
      </c>
      <c r="B387" s="24">
        <v>2010</v>
      </c>
      <c r="C387" s="9" t="s">
        <v>7</v>
      </c>
      <c r="D387" s="9" t="s">
        <v>163</v>
      </c>
      <c r="E387" s="9" t="str">
        <f t="shared" ref="E387:E450" si="13">TRIM(MID(D387,3,50))</f>
        <v>Prince Edward Island</v>
      </c>
      <c r="F387" s="9" t="s">
        <v>179</v>
      </c>
      <c r="G387" s="9" t="s">
        <v>9</v>
      </c>
      <c r="H387" s="9">
        <v>1472</v>
      </c>
      <c r="I387" s="9">
        <v>1436</v>
      </c>
      <c r="J387" s="9">
        <v>36</v>
      </c>
      <c r="K387" s="9">
        <v>0</v>
      </c>
      <c r="L387" s="9">
        <v>27</v>
      </c>
      <c r="M387" s="9">
        <v>105</v>
      </c>
      <c r="N387" s="9">
        <v>119</v>
      </c>
      <c r="O387" s="9">
        <v>133</v>
      </c>
      <c r="P387" s="9">
        <v>197</v>
      </c>
      <c r="Q387" s="9">
        <v>238</v>
      </c>
      <c r="R387" s="9">
        <v>196</v>
      </c>
      <c r="S387" s="9">
        <v>225</v>
      </c>
      <c r="T387" s="9">
        <v>158</v>
      </c>
      <c r="U387" s="9">
        <v>53</v>
      </c>
      <c r="V387" s="9">
        <v>21</v>
      </c>
      <c r="W387" s="9">
        <v>0</v>
      </c>
      <c r="X387" s="9">
        <v>1437</v>
      </c>
      <c r="Y387" s="9">
        <v>27</v>
      </c>
      <c r="Z387" s="9">
        <v>8</v>
      </c>
      <c r="AA387" s="9">
        <v>314</v>
      </c>
      <c r="AB387" s="9">
        <v>281</v>
      </c>
      <c r="AC387" s="9">
        <v>394</v>
      </c>
      <c r="AD387" s="9">
        <v>483</v>
      </c>
      <c r="AE387" s="9">
        <v>0</v>
      </c>
      <c r="AF387" s="9">
        <v>744</v>
      </c>
      <c r="AG387" s="9">
        <v>538</v>
      </c>
      <c r="AH387" s="9">
        <v>190</v>
      </c>
      <c r="AI387" s="9">
        <v>0</v>
      </c>
      <c r="AJ387" s="9">
        <v>1092</v>
      </c>
      <c r="AK387" s="9">
        <v>158</v>
      </c>
      <c r="AL387" s="9">
        <v>218</v>
      </c>
      <c r="AM387" s="9">
        <v>4</v>
      </c>
      <c r="AN387" s="9">
        <v>1298</v>
      </c>
      <c r="AO387" s="9">
        <v>101</v>
      </c>
      <c r="AP387" s="9">
        <v>73</v>
      </c>
      <c r="AQ387" s="9">
        <v>0</v>
      </c>
      <c r="AR387" s="9">
        <v>998</v>
      </c>
      <c r="AS387" s="9">
        <v>474</v>
      </c>
      <c r="AT387" s="10">
        <v>0</v>
      </c>
    </row>
    <row r="388" spans="1:46" ht="42.75" x14ac:dyDescent="0.25">
      <c r="A388" s="26" t="str">
        <f t="shared" si="12"/>
        <v>2010Registered nursesPrince Edward IslandHospital</v>
      </c>
      <c r="B388" s="24">
        <v>2010</v>
      </c>
      <c r="C388" s="9" t="s">
        <v>7</v>
      </c>
      <c r="D388" s="9" t="s">
        <v>163</v>
      </c>
      <c r="E388" s="9" t="str">
        <f t="shared" si="13"/>
        <v>Prince Edward Island</v>
      </c>
      <c r="F388" s="9" t="s">
        <v>180</v>
      </c>
      <c r="G388" s="9" t="s">
        <v>10</v>
      </c>
      <c r="H388" s="9">
        <v>854</v>
      </c>
      <c r="I388" s="9">
        <v>834</v>
      </c>
      <c r="J388" s="9">
        <v>20</v>
      </c>
      <c r="K388" s="9">
        <v>0</v>
      </c>
      <c r="L388" s="9">
        <v>27</v>
      </c>
      <c r="M388" s="9">
        <v>101</v>
      </c>
      <c r="N388" s="9">
        <v>94</v>
      </c>
      <c r="O388" s="9">
        <v>81</v>
      </c>
      <c r="P388" s="9">
        <v>122</v>
      </c>
      <c r="Q388" s="9">
        <v>136</v>
      </c>
      <c r="R388" s="9">
        <v>102</v>
      </c>
      <c r="S388" s="9">
        <v>114</v>
      </c>
      <c r="T388" s="9">
        <v>55</v>
      </c>
      <c r="U388" s="9">
        <v>18</v>
      </c>
      <c r="V388" s="9">
        <v>4</v>
      </c>
      <c r="W388" s="9">
        <v>0</v>
      </c>
      <c r="X388" s="9">
        <v>837</v>
      </c>
      <c r="Y388" s="9">
        <v>14</v>
      </c>
      <c r="Z388" s="9">
        <v>3</v>
      </c>
      <c r="AA388" s="9">
        <v>269</v>
      </c>
      <c r="AB388" s="9">
        <v>161</v>
      </c>
      <c r="AC388" s="9">
        <v>215</v>
      </c>
      <c r="AD388" s="9">
        <v>209</v>
      </c>
      <c r="AE388" s="9">
        <v>0</v>
      </c>
      <c r="AF388" s="9">
        <v>474</v>
      </c>
      <c r="AG388" s="9">
        <v>275</v>
      </c>
      <c r="AH388" s="9">
        <v>105</v>
      </c>
      <c r="AI388" s="9">
        <v>0</v>
      </c>
      <c r="AJ388" s="9">
        <v>744</v>
      </c>
      <c r="AK388" s="9">
        <v>63</v>
      </c>
      <c r="AL388" s="9">
        <v>46</v>
      </c>
      <c r="AM388" s="9">
        <v>1</v>
      </c>
      <c r="AN388" s="9">
        <v>808</v>
      </c>
      <c r="AO388" s="9">
        <v>37</v>
      </c>
      <c r="AP388" s="9">
        <v>9</v>
      </c>
      <c r="AQ388" s="9">
        <v>0</v>
      </c>
      <c r="AR388" s="9">
        <v>583</v>
      </c>
      <c r="AS388" s="9">
        <v>271</v>
      </c>
      <c r="AT388" s="10">
        <v>0</v>
      </c>
    </row>
    <row r="389" spans="1:46" ht="42.75" x14ac:dyDescent="0.25">
      <c r="A389" s="26" t="str">
        <f t="shared" si="12"/>
        <v>2010Registered nursesPrince Edward IslandCommunity health</v>
      </c>
      <c r="B389" s="24">
        <v>2010</v>
      </c>
      <c r="C389" s="9" t="s">
        <v>7</v>
      </c>
      <c r="D389" s="9" t="s">
        <v>163</v>
      </c>
      <c r="E389" s="9" t="str">
        <f t="shared" si="13"/>
        <v>Prince Edward Island</v>
      </c>
      <c r="F389" s="9" t="s">
        <v>182</v>
      </c>
      <c r="G389" s="9" t="s">
        <v>11</v>
      </c>
      <c r="H389" s="9">
        <v>58</v>
      </c>
      <c r="I389" s="9">
        <v>58</v>
      </c>
      <c r="J389" s="9">
        <v>0</v>
      </c>
      <c r="K389" s="9">
        <v>0</v>
      </c>
      <c r="L389" s="9">
        <v>0</v>
      </c>
      <c r="M389" s="9">
        <v>0</v>
      </c>
      <c r="N389" s="9">
        <v>1</v>
      </c>
      <c r="O389" s="9">
        <v>4</v>
      </c>
      <c r="P389" s="9">
        <v>7</v>
      </c>
      <c r="Q389" s="9">
        <v>4</v>
      </c>
      <c r="R389" s="9">
        <v>11</v>
      </c>
      <c r="S389" s="9">
        <v>16</v>
      </c>
      <c r="T389" s="9">
        <v>9</v>
      </c>
      <c r="U389" s="9">
        <v>4</v>
      </c>
      <c r="V389" s="9">
        <v>2</v>
      </c>
      <c r="W389" s="9">
        <v>0</v>
      </c>
      <c r="X389" s="9">
        <v>56</v>
      </c>
      <c r="Y389" s="9">
        <v>2</v>
      </c>
      <c r="Z389" s="9">
        <v>0</v>
      </c>
      <c r="AA389" s="9">
        <v>3</v>
      </c>
      <c r="AB389" s="9">
        <v>7</v>
      </c>
      <c r="AC389" s="9">
        <v>15</v>
      </c>
      <c r="AD389" s="9">
        <v>33</v>
      </c>
      <c r="AE389" s="9">
        <v>0</v>
      </c>
      <c r="AF389" s="9">
        <v>27</v>
      </c>
      <c r="AG389" s="9">
        <v>24</v>
      </c>
      <c r="AH389" s="9">
        <v>7</v>
      </c>
      <c r="AI389" s="9">
        <v>0</v>
      </c>
      <c r="AJ389" s="9">
        <v>38</v>
      </c>
      <c r="AK389" s="9">
        <v>7</v>
      </c>
      <c r="AL389" s="9">
        <v>10</v>
      </c>
      <c r="AM389" s="9">
        <v>3</v>
      </c>
      <c r="AN389" s="9">
        <v>55</v>
      </c>
      <c r="AO389" s="9">
        <v>0</v>
      </c>
      <c r="AP389" s="9">
        <v>3</v>
      </c>
      <c r="AQ389" s="9">
        <v>0</v>
      </c>
      <c r="AR389" s="9">
        <v>32</v>
      </c>
      <c r="AS389" s="9">
        <v>26</v>
      </c>
      <c r="AT389" s="10">
        <v>0</v>
      </c>
    </row>
    <row r="390" spans="1:46" ht="57" x14ac:dyDescent="0.25">
      <c r="A390" s="26" t="str">
        <f t="shared" si="12"/>
        <v>2010Registered nursesPrince Edward IslandNursing home/long-term care</v>
      </c>
      <c r="B390" s="24">
        <v>2010</v>
      </c>
      <c r="C390" s="9" t="s">
        <v>7</v>
      </c>
      <c r="D390" s="9" t="s">
        <v>163</v>
      </c>
      <c r="E390" s="9" t="str">
        <f t="shared" si="13"/>
        <v>Prince Edward Island</v>
      </c>
      <c r="F390" s="9" t="s">
        <v>181</v>
      </c>
      <c r="G390" s="9" t="s">
        <v>12</v>
      </c>
      <c r="H390" s="9">
        <v>219</v>
      </c>
      <c r="I390" s="9">
        <v>211</v>
      </c>
      <c r="J390" s="9">
        <v>8</v>
      </c>
      <c r="K390" s="9">
        <v>0</v>
      </c>
      <c r="L390" s="9">
        <v>0</v>
      </c>
      <c r="M390" s="9">
        <v>1</v>
      </c>
      <c r="N390" s="9">
        <v>7</v>
      </c>
      <c r="O390" s="9">
        <v>12</v>
      </c>
      <c r="P390" s="9">
        <v>24</v>
      </c>
      <c r="Q390" s="9">
        <v>35</v>
      </c>
      <c r="R390" s="9">
        <v>25</v>
      </c>
      <c r="S390" s="9">
        <v>41</v>
      </c>
      <c r="T390" s="9">
        <v>45</v>
      </c>
      <c r="U390" s="9">
        <v>20</v>
      </c>
      <c r="V390" s="9">
        <v>9</v>
      </c>
      <c r="W390" s="9">
        <v>0</v>
      </c>
      <c r="X390" s="9">
        <v>210</v>
      </c>
      <c r="Y390" s="9">
        <v>6</v>
      </c>
      <c r="Z390" s="9">
        <v>3</v>
      </c>
      <c r="AA390" s="9">
        <v>14</v>
      </c>
      <c r="AB390" s="9">
        <v>42</v>
      </c>
      <c r="AC390" s="9">
        <v>57</v>
      </c>
      <c r="AD390" s="9">
        <v>106</v>
      </c>
      <c r="AE390" s="9">
        <v>0</v>
      </c>
      <c r="AF390" s="9">
        <v>72</v>
      </c>
      <c r="AG390" s="9">
        <v>108</v>
      </c>
      <c r="AH390" s="9">
        <v>39</v>
      </c>
      <c r="AI390" s="9">
        <v>0</v>
      </c>
      <c r="AJ390" s="9">
        <v>138</v>
      </c>
      <c r="AK390" s="9">
        <v>55</v>
      </c>
      <c r="AL390" s="9">
        <v>26</v>
      </c>
      <c r="AM390" s="9">
        <v>0</v>
      </c>
      <c r="AN390" s="9">
        <v>214</v>
      </c>
      <c r="AO390" s="9">
        <v>5</v>
      </c>
      <c r="AP390" s="9">
        <v>0</v>
      </c>
      <c r="AQ390" s="9">
        <v>0</v>
      </c>
      <c r="AR390" s="9">
        <v>143</v>
      </c>
      <c r="AS390" s="9">
        <v>76</v>
      </c>
      <c r="AT390" s="10">
        <v>0</v>
      </c>
    </row>
    <row r="391" spans="1:46" ht="42.75" x14ac:dyDescent="0.25">
      <c r="A391" s="26" t="str">
        <f t="shared" si="12"/>
        <v>2010Registered nursesPrince Edward IslandOther places of work</v>
      </c>
      <c r="B391" s="24">
        <v>2010</v>
      </c>
      <c r="C391" s="9" t="s">
        <v>7</v>
      </c>
      <c r="D391" s="9" t="s">
        <v>163</v>
      </c>
      <c r="E391" s="9" t="str">
        <f t="shared" si="13"/>
        <v>Prince Edward Island</v>
      </c>
      <c r="F391" s="9" t="s">
        <v>183</v>
      </c>
      <c r="G391" s="9" t="s">
        <v>13</v>
      </c>
      <c r="H391" s="9">
        <v>341</v>
      </c>
      <c r="I391" s="9">
        <v>333</v>
      </c>
      <c r="J391" s="9">
        <v>8</v>
      </c>
      <c r="K391" s="9">
        <v>0</v>
      </c>
      <c r="L391" s="9">
        <v>0</v>
      </c>
      <c r="M391" s="9">
        <v>3</v>
      </c>
      <c r="N391" s="9">
        <v>17</v>
      </c>
      <c r="O391" s="9">
        <v>36</v>
      </c>
      <c r="P391" s="9">
        <v>44</v>
      </c>
      <c r="Q391" s="9">
        <v>63</v>
      </c>
      <c r="R391" s="9">
        <v>58</v>
      </c>
      <c r="S391" s="9">
        <v>54</v>
      </c>
      <c r="T391" s="9">
        <v>49</v>
      </c>
      <c r="U391" s="9">
        <v>11</v>
      </c>
      <c r="V391" s="9">
        <v>6</v>
      </c>
      <c r="W391" s="9">
        <v>0</v>
      </c>
      <c r="X391" s="9">
        <v>334</v>
      </c>
      <c r="Y391" s="9">
        <v>5</v>
      </c>
      <c r="Z391" s="9">
        <v>2</v>
      </c>
      <c r="AA391" s="9">
        <v>28</v>
      </c>
      <c r="AB391" s="9">
        <v>71</v>
      </c>
      <c r="AC391" s="9">
        <v>107</v>
      </c>
      <c r="AD391" s="9">
        <v>135</v>
      </c>
      <c r="AE391" s="9">
        <v>0</v>
      </c>
      <c r="AF391" s="9">
        <v>171</v>
      </c>
      <c r="AG391" s="9">
        <v>131</v>
      </c>
      <c r="AH391" s="9">
        <v>39</v>
      </c>
      <c r="AI391" s="9">
        <v>0</v>
      </c>
      <c r="AJ391" s="9">
        <v>172</v>
      </c>
      <c r="AK391" s="9">
        <v>33</v>
      </c>
      <c r="AL391" s="9">
        <v>136</v>
      </c>
      <c r="AM391" s="9">
        <v>0</v>
      </c>
      <c r="AN391" s="9">
        <v>221</v>
      </c>
      <c r="AO391" s="9">
        <v>59</v>
      </c>
      <c r="AP391" s="9">
        <v>61</v>
      </c>
      <c r="AQ391" s="9">
        <v>0</v>
      </c>
      <c r="AR391" s="9">
        <v>240</v>
      </c>
      <c r="AS391" s="9">
        <v>101</v>
      </c>
      <c r="AT391" s="10">
        <v>0</v>
      </c>
    </row>
    <row r="392" spans="1:46" ht="42.75" x14ac:dyDescent="0.25">
      <c r="A392" s="26" t="str">
        <f t="shared" si="12"/>
        <v>2010Registered nursesNova ScotiaAll places of work</v>
      </c>
      <c r="B392" s="24">
        <v>2010</v>
      </c>
      <c r="C392" s="9" t="s">
        <v>7</v>
      </c>
      <c r="D392" s="9" t="s">
        <v>164</v>
      </c>
      <c r="E392" s="9" t="str">
        <f t="shared" si="13"/>
        <v>Nova Scotia</v>
      </c>
      <c r="F392" s="9" t="s">
        <v>179</v>
      </c>
      <c r="G392" s="9" t="s">
        <v>9</v>
      </c>
      <c r="H392" s="9">
        <v>9173</v>
      </c>
      <c r="I392" s="9">
        <v>8794</v>
      </c>
      <c r="J392" s="9">
        <v>379</v>
      </c>
      <c r="K392" s="9">
        <v>0</v>
      </c>
      <c r="L392" s="9">
        <v>183</v>
      </c>
      <c r="M392" s="9">
        <v>667</v>
      </c>
      <c r="N392" s="9">
        <v>646</v>
      </c>
      <c r="O392" s="9">
        <v>851</v>
      </c>
      <c r="P392" s="9">
        <v>1108</v>
      </c>
      <c r="Q392" s="9">
        <v>1630</v>
      </c>
      <c r="R392" s="9">
        <v>1624</v>
      </c>
      <c r="S392" s="9">
        <v>1394</v>
      </c>
      <c r="T392" s="9">
        <v>748</v>
      </c>
      <c r="U392" s="9">
        <v>252</v>
      </c>
      <c r="V392" s="9">
        <v>70</v>
      </c>
      <c r="W392" s="9">
        <v>0</v>
      </c>
      <c r="X392" s="9">
        <v>8900</v>
      </c>
      <c r="Y392" s="9">
        <v>273</v>
      </c>
      <c r="Z392" s="9">
        <v>0</v>
      </c>
      <c r="AA392" s="9">
        <v>1884</v>
      </c>
      <c r="AB392" s="9">
        <v>1682</v>
      </c>
      <c r="AC392" s="9">
        <v>2681</v>
      </c>
      <c r="AD392" s="9">
        <v>2926</v>
      </c>
      <c r="AE392" s="9">
        <v>0</v>
      </c>
      <c r="AF392" s="9">
        <v>6001</v>
      </c>
      <c r="AG392" s="9">
        <v>2228</v>
      </c>
      <c r="AH392" s="9">
        <v>943</v>
      </c>
      <c r="AI392" s="9">
        <v>1</v>
      </c>
      <c r="AJ392" s="9">
        <v>6938</v>
      </c>
      <c r="AK392" s="9">
        <v>967</v>
      </c>
      <c r="AL392" s="9">
        <v>1248</v>
      </c>
      <c r="AM392" s="9">
        <v>20</v>
      </c>
      <c r="AN392" s="9">
        <v>8057</v>
      </c>
      <c r="AO392" s="9">
        <v>547</v>
      </c>
      <c r="AP392" s="9">
        <v>567</v>
      </c>
      <c r="AQ392" s="9">
        <v>2</v>
      </c>
      <c r="AR392" s="9">
        <v>6849</v>
      </c>
      <c r="AS392" s="9">
        <v>2321</v>
      </c>
      <c r="AT392" s="10">
        <v>3</v>
      </c>
    </row>
    <row r="393" spans="1:46" ht="28.5" x14ac:dyDescent="0.25">
      <c r="A393" s="26" t="str">
        <f t="shared" si="12"/>
        <v>2010Registered nursesNova ScotiaHospital</v>
      </c>
      <c r="B393" s="24">
        <v>2010</v>
      </c>
      <c r="C393" s="9" t="s">
        <v>7</v>
      </c>
      <c r="D393" s="9" t="s">
        <v>164</v>
      </c>
      <c r="E393" s="9" t="str">
        <f t="shared" si="13"/>
        <v>Nova Scotia</v>
      </c>
      <c r="F393" s="9" t="s">
        <v>180</v>
      </c>
      <c r="G393" s="9" t="s">
        <v>10</v>
      </c>
      <c r="H393" s="9">
        <v>6117</v>
      </c>
      <c r="I393" s="9">
        <v>5823</v>
      </c>
      <c r="J393" s="9">
        <v>294</v>
      </c>
      <c r="K393" s="9">
        <v>0</v>
      </c>
      <c r="L393" s="9">
        <v>172</v>
      </c>
      <c r="M393" s="9">
        <v>598</v>
      </c>
      <c r="N393" s="9">
        <v>527</v>
      </c>
      <c r="O393" s="9">
        <v>572</v>
      </c>
      <c r="P393" s="9">
        <v>742</v>
      </c>
      <c r="Q393" s="9">
        <v>1075</v>
      </c>
      <c r="R393" s="9">
        <v>1066</v>
      </c>
      <c r="S393" s="9">
        <v>855</v>
      </c>
      <c r="T393" s="9">
        <v>397</v>
      </c>
      <c r="U393" s="9">
        <v>88</v>
      </c>
      <c r="V393" s="9">
        <v>25</v>
      </c>
      <c r="W393" s="9">
        <v>0</v>
      </c>
      <c r="X393" s="9">
        <v>5970</v>
      </c>
      <c r="Y393" s="9">
        <v>147</v>
      </c>
      <c r="Z393" s="9">
        <v>0</v>
      </c>
      <c r="AA393" s="9">
        <v>1591</v>
      </c>
      <c r="AB393" s="9">
        <v>1081</v>
      </c>
      <c r="AC393" s="9">
        <v>1746</v>
      </c>
      <c r="AD393" s="9">
        <v>1699</v>
      </c>
      <c r="AE393" s="9">
        <v>0</v>
      </c>
      <c r="AF393" s="9">
        <v>4088</v>
      </c>
      <c r="AG393" s="9">
        <v>1455</v>
      </c>
      <c r="AH393" s="9">
        <v>573</v>
      </c>
      <c r="AI393" s="9">
        <v>1</v>
      </c>
      <c r="AJ393" s="9">
        <v>5269</v>
      </c>
      <c r="AK393" s="9">
        <v>408</v>
      </c>
      <c r="AL393" s="9">
        <v>433</v>
      </c>
      <c r="AM393" s="9">
        <v>7</v>
      </c>
      <c r="AN393" s="9">
        <v>5704</v>
      </c>
      <c r="AO393" s="9">
        <v>211</v>
      </c>
      <c r="AP393" s="9">
        <v>202</v>
      </c>
      <c r="AQ393" s="9">
        <v>0</v>
      </c>
      <c r="AR393" s="9">
        <v>4838</v>
      </c>
      <c r="AS393" s="9">
        <v>1278</v>
      </c>
      <c r="AT393" s="10">
        <v>1</v>
      </c>
    </row>
    <row r="394" spans="1:46" ht="28.5" x14ac:dyDescent="0.25">
      <c r="A394" s="26" t="str">
        <f t="shared" si="12"/>
        <v>2010Registered nursesNova ScotiaCommunity health</v>
      </c>
      <c r="B394" s="24">
        <v>2010</v>
      </c>
      <c r="C394" s="9" t="s">
        <v>7</v>
      </c>
      <c r="D394" s="9" t="s">
        <v>164</v>
      </c>
      <c r="E394" s="9" t="str">
        <f t="shared" si="13"/>
        <v>Nova Scotia</v>
      </c>
      <c r="F394" s="9" t="s">
        <v>182</v>
      </c>
      <c r="G394" s="9" t="s">
        <v>11</v>
      </c>
      <c r="H394" s="9">
        <v>1074</v>
      </c>
      <c r="I394" s="9">
        <v>1055</v>
      </c>
      <c r="J394" s="9">
        <v>19</v>
      </c>
      <c r="K394" s="9">
        <v>0</v>
      </c>
      <c r="L394" s="9">
        <v>0</v>
      </c>
      <c r="M394" s="9">
        <v>21</v>
      </c>
      <c r="N394" s="9">
        <v>55</v>
      </c>
      <c r="O394" s="9">
        <v>120</v>
      </c>
      <c r="P394" s="9">
        <v>148</v>
      </c>
      <c r="Q394" s="9">
        <v>204</v>
      </c>
      <c r="R394" s="9">
        <v>202</v>
      </c>
      <c r="S394" s="9">
        <v>168</v>
      </c>
      <c r="T394" s="9">
        <v>106</v>
      </c>
      <c r="U394" s="9">
        <v>40</v>
      </c>
      <c r="V394" s="9">
        <v>10</v>
      </c>
      <c r="W394" s="9">
        <v>0</v>
      </c>
      <c r="X394" s="9">
        <v>1046</v>
      </c>
      <c r="Y394" s="9">
        <v>28</v>
      </c>
      <c r="Z394" s="9">
        <v>0</v>
      </c>
      <c r="AA394" s="9">
        <v>110</v>
      </c>
      <c r="AB394" s="9">
        <v>216</v>
      </c>
      <c r="AC394" s="9">
        <v>359</v>
      </c>
      <c r="AD394" s="9">
        <v>389</v>
      </c>
      <c r="AE394" s="9">
        <v>0</v>
      </c>
      <c r="AF394" s="9">
        <v>654</v>
      </c>
      <c r="AG394" s="9">
        <v>292</v>
      </c>
      <c r="AH394" s="9">
        <v>128</v>
      </c>
      <c r="AI394" s="9">
        <v>0</v>
      </c>
      <c r="AJ394" s="9">
        <v>712</v>
      </c>
      <c r="AK394" s="9">
        <v>163</v>
      </c>
      <c r="AL394" s="9">
        <v>198</v>
      </c>
      <c r="AM394" s="9">
        <v>1</v>
      </c>
      <c r="AN394" s="9">
        <v>966</v>
      </c>
      <c r="AO394" s="9">
        <v>69</v>
      </c>
      <c r="AP394" s="9">
        <v>39</v>
      </c>
      <c r="AQ394" s="9">
        <v>0</v>
      </c>
      <c r="AR394" s="9">
        <v>693</v>
      </c>
      <c r="AS394" s="9">
        <v>381</v>
      </c>
      <c r="AT394" s="10">
        <v>0</v>
      </c>
    </row>
    <row r="395" spans="1:46" ht="57" x14ac:dyDescent="0.25">
      <c r="A395" s="26" t="str">
        <f t="shared" si="12"/>
        <v>2010Registered nursesNova ScotiaNursing home/long-term care</v>
      </c>
      <c r="B395" s="24">
        <v>2010</v>
      </c>
      <c r="C395" s="9" t="s">
        <v>7</v>
      </c>
      <c r="D395" s="9" t="s">
        <v>164</v>
      </c>
      <c r="E395" s="9" t="str">
        <f t="shared" si="13"/>
        <v>Nova Scotia</v>
      </c>
      <c r="F395" s="9" t="s">
        <v>181</v>
      </c>
      <c r="G395" s="9" t="s">
        <v>12</v>
      </c>
      <c r="H395" s="9">
        <v>1007</v>
      </c>
      <c r="I395" s="9">
        <v>978</v>
      </c>
      <c r="J395" s="9">
        <v>29</v>
      </c>
      <c r="K395" s="9">
        <v>0</v>
      </c>
      <c r="L395" s="9">
        <v>6</v>
      </c>
      <c r="M395" s="9">
        <v>27</v>
      </c>
      <c r="N395" s="9">
        <v>21</v>
      </c>
      <c r="O395" s="9">
        <v>92</v>
      </c>
      <c r="P395" s="9">
        <v>98</v>
      </c>
      <c r="Q395" s="9">
        <v>170</v>
      </c>
      <c r="R395" s="9">
        <v>167</v>
      </c>
      <c r="S395" s="9">
        <v>184</v>
      </c>
      <c r="T395" s="9">
        <v>146</v>
      </c>
      <c r="U395" s="9">
        <v>74</v>
      </c>
      <c r="V395" s="9">
        <v>22</v>
      </c>
      <c r="W395" s="9">
        <v>0</v>
      </c>
      <c r="X395" s="9">
        <v>938</v>
      </c>
      <c r="Y395" s="9">
        <v>69</v>
      </c>
      <c r="Z395" s="9">
        <v>0</v>
      </c>
      <c r="AA395" s="9">
        <v>91</v>
      </c>
      <c r="AB395" s="9">
        <v>226</v>
      </c>
      <c r="AC395" s="9">
        <v>253</v>
      </c>
      <c r="AD395" s="9">
        <v>437</v>
      </c>
      <c r="AE395" s="9">
        <v>0</v>
      </c>
      <c r="AF395" s="9">
        <v>542</v>
      </c>
      <c r="AG395" s="9">
        <v>335</v>
      </c>
      <c r="AH395" s="9">
        <v>130</v>
      </c>
      <c r="AI395" s="9">
        <v>0</v>
      </c>
      <c r="AJ395" s="9">
        <v>705</v>
      </c>
      <c r="AK395" s="9">
        <v>237</v>
      </c>
      <c r="AL395" s="9">
        <v>61</v>
      </c>
      <c r="AM395" s="9">
        <v>4</v>
      </c>
      <c r="AN395" s="9">
        <v>899</v>
      </c>
      <c r="AO395" s="9">
        <v>89</v>
      </c>
      <c r="AP395" s="9">
        <v>18</v>
      </c>
      <c r="AQ395" s="9">
        <v>1</v>
      </c>
      <c r="AR395" s="9">
        <v>585</v>
      </c>
      <c r="AS395" s="9">
        <v>421</v>
      </c>
      <c r="AT395" s="10">
        <v>1</v>
      </c>
    </row>
    <row r="396" spans="1:46" ht="42.75" x14ac:dyDescent="0.25">
      <c r="A396" s="26" t="str">
        <f t="shared" si="12"/>
        <v>2010Registered nursesNova ScotiaOther places of work</v>
      </c>
      <c r="B396" s="24">
        <v>2010</v>
      </c>
      <c r="C396" s="9" t="s">
        <v>7</v>
      </c>
      <c r="D396" s="9" t="s">
        <v>164</v>
      </c>
      <c r="E396" s="9" t="str">
        <f t="shared" si="13"/>
        <v>Nova Scotia</v>
      </c>
      <c r="F396" s="9" t="s">
        <v>183</v>
      </c>
      <c r="G396" s="9" t="s">
        <v>13</v>
      </c>
      <c r="H396" s="9">
        <v>969</v>
      </c>
      <c r="I396" s="9">
        <v>932</v>
      </c>
      <c r="J396" s="9">
        <v>37</v>
      </c>
      <c r="K396" s="9">
        <v>0</v>
      </c>
      <c r="L396" s="9">
        <v>5</v>
      </c>
      <c r="M396" s="9">
        <v>21</v>
      </c>
      <c r="N396" s="9">
        <v>43</v>
      </c>
      <c r="O396" s="9">
        <v>67</v>
      </c>
      <c r="P396" s="9">
        <v>120</v>
      </c>
      <c r="Q396" s="9">
        <v>180</v>
      </c>
      <c r="R396" s="9">
        <v>188</v>
      </c>
      <c r="S396" s="9">
        <v>185</v>
      </c>
      <c r="T396" s="9">
        <v>99</v>
      </c>
      <c r="U396" s="9">
        <v>48</v>
      </c>
      <c r="V396" s="9">
        <v>13</v>
      </c>
      <c r="W396" s="9">
        <v>0</v>
      </c>
      <c r="X396" s="9">
        <v>940</v>
      </c>
      <c r="Y396" s="9">
        <v>29</v>
      </c>
      <c r="Z396" s="9">
        <v>0</v>
      </c>
      <c r="AA396" s="9">
        <v>92</v>
      </c>
      <c r="AB396" s="9">
        <v>159</v>
      </c>
      <c r="AC396" s="9">
        <v>321</v>
      </c>
      <c r="AD396" s="9">
        <v>397</v>
      </c>
      <c r="AE396" s="9">
        <v>0</v>
      </c>
      <c r="AF396" s="9">
        <v>712</v>
      </c>
      <c r="AG396" s="9">
        <v>145</v>
      </c>
      <c r="AH396" s="9">
        <v>112</v>
      </c>
      <c r="AI396" s="9">
        <v>0</v>
      </c>
      <c r="AJ396" s="9">
        <v>252</v>
      </c>
      <c r="AK396" s="9">
        <v>159</v>
      </c>
      <c r="AL396" s="9">
        <v>551</v>
      </c>
      <c r="AM396" s="9">
        <v>7</v>
      </c>
      <c r="AN396" s="9">
        <v>485</v>
      </c>
      <c r="AO396" s="9">
        <v>178</v>
      </c>
      <c r="AP396" s="9">
        <v>305</v>
      </c>
      <c r="AQ396" s="9">
        <v>1</v>
      </c>
      <c r="AR396" s="9">
        <v>729</v>
      </c>
      <c r="AS396" s="9">
        <v>239</v>
      </c>
      <c r="AT396" s="10">
        <v>1</v>
      </c>
    </row>
    <row r="397" spans="1:46" ht="42.75" x14ac:dyDescent="0.25">
      <c r="A397" s="26" t="str">
        <f t="shared" si="12"/>
        <v>2010Registered nursesNova ScotiaUnknown places of work</v>
      </c>
      <c r="B397" s="24">
        <v>2010</v>
      </c>
      <c r="C397" s="9" t="s">
        <v>7</v>
      </c>
      <c r="D397" s="9" t="s">
        <v>164</v>
      </c>
      <c r="E397" s="9" t="str">
        <f t="shared" si="13"/>
        <v>Nova Scotia</v>
      </c>
      <c r="F397" s="9" t="s">
        <v>184</v>
      </c>
      <c r="G397" s="9" t="s">
        <v>49</v>
      </c>
      <c r="H397" s="9">
        <v>6</v>
      </c>
      <c r="I397" s="9">
        <v>6</v>
      </c>
      <c r="J397" s="9">
        <v>0</v>
      </c>
      <c r="K397" s="9">
        <v>0</v>
      </c>
      <c r="L397" s="9">
        <v>0</v>
      </c>
      <c r="M397" s="9">
        <v>0</v>
      </c>
      <c r="N397" s="9">
        <v>0</v>
      </c>
      <c r="O397" s="9">
        <v>0</v>
      </c>
      <c r="P397" s="9">
        <v>0</v>
      </c>
      <c r="Q397" s="9">
        <v>1</v>
      </c>
      <c r="R397" s="9">
        <v>1</v>
      </c>
      <c r="S397" s="9">
        <v>2</v>
      </c>
      <c r="T397" s="9">
        <v>0</v>
      </c>
      <c r="U397" s="9">
        <v>2</v>
      </c>
      <c r="V397" s="9">
        <v>0</v>
      </c>
      <c r="W397" s="9">
        <v>0</v>
      </c>
      <c r="X397" s="9">
        <v>6</v>
      </c>
      <c r="Y397" s="9">
        <v>0</v>
      </c>
      <c r="Z397" s="9">
        <v>0</v>
      </c>
      <c r="AA397" s="9">
        <v>0</v>
      </c>
      <c r="AB397" s="9">
        <v>0</v>
      </c>
      <c r="AC397" s="9">
        <v>2</v>
      </c>
      <c r="AD397" s="9">
        <v>4</v>
      </c>
      <c r="AE397" s="9">
        <v>0</v>
      </c>
      <c r="AF397" s="9">
        <v>5</v>
      </c>
      <c r="AG397" s="9">
        <v>1</v>
      </c>
      <c r="AH397" s="9">
        <v>0</v>
      </c>
      <c r="AI397" s="9">
        <v>0</v>
      </c>
      <c r="AJ397" s="9">
        <v>0</v>
      </c>
      <c r="AK397" s="9">
        <v>0</v>
      </c>
      <c r="AL397" s="9">
        <v>5</v>
      </c>
      <c r="AM397" s="9">
        <v>1</v>
      </c>
      <c r="AN397" s="9">
        <v>3</v>
      </c>
      <c r="AO397" s="9">
        <v>0</v>
      </c>
      <c r="AP397" s="9">
        <v>3</v>
      </c>
      <c r="AQ397" s="9">
        <v>0</v>
      </c>
      <c r="AR397" s="9">
        <v>4</v>
      </c>
      <c r="AS397" s="9">
        <v>2</v>
      </c>
      <c r="AT397" s="10">
        <v>0</v>
      </c>
    </row>
    <row r="398" spans="1:46" ht="42.75" x14ac:dyDescent="0.25">
      <c r="A398" s="26" t="str">
        <f t="shared" si="12"/>
        <v>2010Registered nursesNew BrunswickAll places of work</v>
      </c>
      <c r="B398" s="24">
        <v>2010</v>
      </c>
      <c r="C398" s="9" t="s">
        <v>7</v>
      </c>
      <c r="D398" s="9" t="s">
        <v>165</v>
      </c>
      <c r="E398" s="9" t="str">
        <f t="shared" si="13"/>
        <v>New Brunswick</v>
      </c>
      <c r="F398" s="9" t="s">
        <v>179</v>
      </c>
      <c r="G398" s="9" t="s">
        <v>9</v>
      </c>
      <c r="H398" s="9">
        <v>8102</v>
      </c>
      <c r="I398" s="9">
        <v>7731</v>
      </c>
      <c r="J398" s="9">
        <v>371</v>
      </c>
      <c r="K398" s="9">
        <v>0</v>
      </c>
      <c r="L398" s="9">
        <v>175</v>
      </c>
      <c r="M398" s="9">
        <v>719</v>
      </c>
      <c r="N398" s="9">
        <v>710</v>
      </c>
      <c r="O398" s="9">
        <v>851</v>
      </c>
      <c r="P398" s="9">
        <v>1180</v>
      </c>
      <c r="Q398" s="9">
        <v>1371</v>
      </c>
      <c r="R398" s="9">
        <v>1272</v>
      </c>
      <c r="S398" s="9">
        <v>1108</v>
      </c>
      <c r="T398" s="9">
        <v>536</v>
      </c>
      <c r="U398" s="9">
        <v>156</v>
      </c>
      <c r="V398" s="9">
        <v>24</v>
      </c>
      <c r="W398" s="9">
        <v>0</v>
      </c>
      <c r="X398" s="9">
        <v>7970</v>
      </c>
      <c r="Y398" s="9">
        <v>131</v>
      </c>
      <c r="Z398" s="9">
        <v>1</v>
      </c>
      <c r="AA398" s="9">
        <v>1861</v>
      </c>
      <c r="AB398" s="9">
        <v>1922</v>
      </c>
      <c r="AC398" s="9">
        <v>2305</v>
      </c>
      <c r="AD398" s="9">
        <v>2014</v>
      </c>
      <c r="AE398" s="9">
        <v>0</v>
      </c>
      <c r="AF398" s="9">
        <v>5225</v>
      </c>
      <c r="AG398" s="9">
        <v>2093</v>
      </c>
      <c r="AH398" s="9">
        <v>784</v>
      </c>
      <c r="AI398" s="9">
        <v>0</v>
      </c>
      <c r="AJ398" s="9">
        <v>6423</v>
      </c>
      <c r="AK398" s="9">
        <v>941</v>
      </c>
      <c r="AL398" s="9">
        <v>738</v>
      </c>
      <c r="AM398" s="9">
        <v>0</v>
      </c>
      <c r="AN398" s="9">
        <v>7248</v>
      </c>
      <c r="AO398" s="9">
        <v>470</v>
      </c>
      <c r="AP398" s="9">
        <v>384</v>
      </c>
      <c r="AQ398" s="9">
        <v>0</v>
      </c>
      <c r="AR398" s="9">
        <v>6470</v>
      </c>
      <c r="AS398" s="9">
        <v>1632</v>
      </c>
      <c r="AT398" s="10">
        <v>0</v>
      </c>
    </row>
    <row r="399" spans="1:46" ht="42.75" x14ac:dyDescent="0.25">
      <c r="A399" s="26" t="str">
        <f t="shared" si="12"/>
        <v>2010Registered nursesNew BrunswickHospital</v>
      </c>
      <c r="B399" s="24">
        <v>2010</v>
      </c>
      <c r="C399" s="9" t="s">
        <v>7</v>
      </c>
      <c r="D399" s="9" t="s">
        <v>165</v>
      </c>
      <c r="E399" s="9" t="str">
        <f t="shared" si="13"/>
        <v>New Brunswick</v>
      </c>
      <c r="F399" s="9" t="s">
        <v>180</v>
      </c>
      <c r="G399" s="9" t="s">
        <v>10</v>
      </c>
      <c r="H399" s="9">
        <v>5455</v>
      </c>
      <c r="I399" s="9">
        <v>5167</v>
      </c>
      <c r="J399" s="9">
        <v>288</v>
      </c>
      <c r="K399" s="9">
        <v>0</v>
      </c>
      <c r="L399" s="9">
        <v>170</v>
      </c>
      <c r="M399" s="9">
        <v>650</v>
      </c>
      <c r="N399" s="9">
        <v>559</v>
      </c>
      <c r="O399" s="9">
        <v>598</v>
      </c>
      <c r="P399" s="9">
        <v>832</v>
      </c>
      <c r="Q399" s="9">
        <v>903</v>
      </c>
      <c r="R399" s="9">
        <v>795</v>
      </c>
      <c r="S399" s="9">
        <v>645</v>
      </c>
      <c r="T399" s="9">
        <v>245</v>
      </c>
      <c r="U399" s="9">
        <v>55</v>
      </c>
      <c r="V399" s="9">
        <v>3</v>
      </c>
      <c r="W399" s="9">
        <v>0</v>
      </c>
      <c r="X399" s="9">
        <v>5369</v>
      </c>
      <c r="Y399" s="9">
        <v>86</v>
      </c>
      <c r="Z399" s="9">
        <v>0</v>
      </c>
      <c r="AA399" s="9">
        <v>1602</v>
      </c>
      <c r="AB399" s="9">
        <v>1292</v>
      </c>
      <c r="AC399" s="9">
        <v>1515</v>
      </c>
      <c r="AD399" s="9">
        <v>1046</v>
      </c>
      <c r="AE399" s="9">
        <v>0</v>
      </c>
      <c r="AF399" s="9">
        <v>3690</v>
      </c>
      <c r="AG399" s="9">
        <v>1316</v>
      </c>
      <c r="AH399" s="9">
        <v>449</v>
      </c>
      <c r="AI399" s="9">
        <v>0</v>
      </c>
      <c r="AJ399" s="9">
        <v>4717</v>
      </c>
      <c r="AK399" s="9">
        <v>460</v>
      </c>
      <c r="AL399" s="9">
        <v>278</v>
      </c>
      <c r="AM399" s="9">
        <v>0</v>
      </c>
      <c r="AN399" s="9">
        <v>5076</v>
      </c>
      <c r="AO399" s="9">
        <v>242</v>
      </c>
      <c r="AP399" s="9">
        <v>137</v>
      </c>
      <c r="AQ399" s="9">
        <v>0</v>
      </c>
      <c r="AR399" s="9">
        <v>4704</v>
      </c>
      <c r="AS399" s="9">
        <v>751</v>
      </c>
      <c r="AT399" s="10">
        <v>0</v>
      </c>
    </row>
    <row r="400" spans="1:46" ht="42.75" x14ac:dyDescent="0.25">
      <c r="A400" s="26" t="str">
        <f t="shared" si="12"/>
        <v>2010Registered nursesNew BrunswickCommunity health</v>
      </c>
      <c r="B400" s="24">
        <v>2010</v>
      </c>
      <c r="C400" s="9" t="s">
        <v>7</v>
      </c>
      <c r="D400" s="9" t="s">
        <v>165</v>
      </c>
      <c r="E400" s="9" t="str">
        <f t="shared" si="13"/>
        <v>New Brunswick</v>
      </c>
      <c r="F400" s="9" t="s">
        <v>182</v>
      </c>
      <c r="G400" s="9" t="s">
        <v>11</v>
      </c>
      <c r="H400" s="9">
        <v>1126</v>
      </c>
      <c r="I400" s="9">
        <v>1103</v>
      </c>
      <c r="J400" s="9">
        <v>23</v>
      </c>
      <c r="K400" s="9">
        <v>0</v>
      </c>
      <c r="L400" s="9">
        <v>2</v>
      </c>
      <c r="M400" s="9">
        <v>24</v>
      </c>
      <c r="N400" s="9">
        <v>60</v>
      </c>
      <c r="O400" s="9">
        <v>84</v>
      </c>
      <c r="P400" s="9">
        <v>188</v>
      </c>
      <c r="Q400" s="9">
        <v>226</v>
      </c>
      <c r="R400" s="9">
        <v>206</v>
      </c>
      <c r="S400" s="9">
        <v>197</v>
      </c>
      <c r="T400" s="9">
        <v>107</v>
      </c>
      <c r="U400" s="9">
        <v>30</v>
      </c>
      <c r="V400" s="9">
        <v>2</v>
      </c>
      <c r="W400" s="9">
        <v>0</v>
      </c>
      <c r="X400" s="9">
        <v>1110</v>
      </c>
      <c r="Y400" s="9">
        <v>16</v>
      </c>
      <c r="Z400" s="9">
        <v>0</v>
      </c>
      <c r="AA400" s="9">
        <v>86</v>
      </c>
      <c r="AB400" s="9">
        <v>250</v>
      </c>
      <c r="AC400" s="9">
        <v>390</v>
      </c>
      <c r="AD400" s="9">
        <v>400</v>
      </c>
      <c r="AE400" s="9">
        <v>0</v>
      </c>
      <c r="AF400" s="9">
        <v>632</v>
      </c>
      <c r="AG400" s="9">
        <v>355</v>
      </c>
      <c r="AH400" s="9">
        <v>139</v>
      </c>
      <c r="AI400" s="9">
        <v>0</v>
      </c>
      <c r="AJ400" s="9">
        <v>961</v>
      </c>
      <c r="AK400" s="9">
        <v>110</v>
      </c>
      <c r="AL400" s="9">
        <v>55</v>
      </c>
      <c r="AM400" s="9">
        <v>0</v>
      </c>
      <c r="AN400" s="9">
        <v>1075</v>
      </c>
      <c r="AO400" s="9">
        <v>42</v>
      </c>
      <c r="AP400" s="9">
        <v>9</v>
      </c>
      <c r="AQ400" s="9">
        <v>0</v>
      </c>
      <c r="AR400" s="9">
        <v>669</v>
      </c>
      <c r="AS400" s="9">
        <v>457</v>
      </c>
      <c r="AT400" s="10">
        <v>0</v>
      </c>
    </row>
    <row r="401" spans="1:46" ht="57" x14ac:dyDescent="0.25">
      <c r="A401" s="26" t="str">
        <f t="shared" si="12"/>
        <v>2010Registered nursesNew BrunswickNursing home/long-term care</v>
      </c>
      <c r="B401" s="24">
        <v>2010</v>
      </c>
      <c r="C401" s="9" t="s">
        <v>7</v>
      </c>
      <c r="D401" s="9" t="s">
        <v>165</v>
      </c>
      <c r="E401" s="9" t="str">
        <f t="shared" si="13"/>
        <v>New Brunswick</v>
      </c>
      <c r="F401" s="9" t="s">
        <v>181</v>
      </c>
      <c r="G401" s="9" t="s">
        <v>12</v>
      </c>
      <c r="H401" s="9">
        <v>798</v>
      </c>
      <c r="I401" s="9">
        <v>771</v>
      </c>
      <c r="J401" s="9">
        <v>27</v>
      </c>
      <c r="K401" s="9">
        <v>0</v>
      </c>
      <c r="L401" s="9">
        <v>3</v>
      </c>
      <c r="M401" s="9">
        <v>22</v>
      </c>
      <c r="N401" s="9">
        <v>26</v>
      </c>
      <c r="O401" s="9">
        <v>80</v>
      </c>
      <c r="P401" s="9">
        <v>71</v>
      </c>
      <c r="Q401" s="9">
        <v>136</v>
      </c>
      <c r="R401" s="9">
        <v>146</v>
      </c>
      <c r="S401" s="9">
        <v>159</v>
      </c>
      <c r="T401" s="9">
        <v>109</v>
      </c>
      <c r="U401" s="9">
        <v>38</v>
      </c>
      <c r="V401" s="9">
        <v>8</v>
      </c>
      <c r="W401" s="9">
        <v>0</v>
      </c>
      <c r="X401" s="9">
        <v>779</v>
      </c>
      <c r="Y401" s="9">
        <v>18</v>
      </c>
      <c r="Z401" s="9">
        <v>1</v>
      </c>
      <c r="AA401" s="9">
        <v>80</v>
      </c>
      <c r="AB401" s="9">
        <v>187</v>
      </c>
      <c r="AC401" s="9">
        <v>210</v>
      </c>
      <c r="AD401" s="9">
        <v>321</v>
      </c>
      <c r="AE401" s="9">
        <v>0</v>
      </c>
      <c r="AF401" s="9">
        <v>390</v>
      </c>
      <c r="AG401" s="9">
        <v>284</v>
      </c>
      <c r="AH401" s="9">
        <v>124</v>
      </c>
      <c r="AI401" s="9">
        <v>0</v>
      </c>
      <c r="AJ401" s="9">
        <v>514</v>
      </c>
      <c r="AK401" s="9">
        <v>274</v>
      </c>
      <c r="AL401" s="9">
        <v>10</v>
      </c>
      <c r="AM401" s="9">
        <v>0</v>
      </c>
      <c r="AN401" s="9">
        <v>689</v>
      </c>
      <c r="AO401" s="9">
        <v>107</v>
      </c>
      <c r="AP401" s="9">
        <v>2</v>
      </c>
      <c r="AQ401" s="9">
        <v>0</v>
      </c>
      <c r="AR401" s="9">
        <v>446</v>
      </c>
      <c r="AS401" s="9">
        <v>352</v>
      </c>
      <c r="AT401" s="10">
        <v>0</v>
      </c>
    </row>
    <row r="402" spans="1:46" ht="42.75" x14ac:dyDescent="0.25">
      <c r="A402" s="26" t="str">
        <f t="shared" si="12"/>
        <v>2010Registered nursesNew BrunswickOther places of work</v>
      </c>
      <c r="B402" s="24">
        <v>2010</v>
      </c>
      <c r="C402" s="9" t="s">
        <v>7</v>
      </c>
      <c r="D402" s="9" t="s">
        <v>165</v>
      </c>
      <c r="E402" s="9" t="str">
        <f t="shared" si="13"/>
        <v>New Brunswick</v>
      </c>
      <c r="F402" s="9" t="s">
        <v>183</v>
      </c>
      <c r="G402" s="9" t="s">
        <v>13</v>
      </c>
      <c r="H402" s="9">
        <v>723</v>
      </c>
      <c r="I402" s="9">
        <v>690</v>
      </c>
      <c r="J402" s="9">
        <v>33</v>
      </c>
      <c r="K402" s="9">
        <v>0</v>
      </c>
      <c r="L402" s="9">
        <v>0</v>
      </c>
      <c r="M402" s="9">
        <v>23</v>
      </c>
      <c r="N402" s="9">
        <v>65</v>
      </c>
      <c r="O402" s="9">
        <v>89</v>
      </c>
      <c r="P402" s="9">
        <v>89</v>
      </c>
      <c r="Q402" s="9">
        <v>106</v>
      </c>
      <c r="R402" s="9">
        <v>125</v>
      </c>
      <c r="S402" s="9">
        <v>107</v>
      </c>
      <c r="T402" s="9">
        <v>75</v>
      </c>
      <c r="U402" s="9">
        <v>33</v>
      </c>
      <c r="V402" s="9">
        <v>11</v>
      </c>
      <c r="W402" s="9">
        <v>0</v>
      </c>
      <c r="X402" s="9">
        <v>712</v>
      </c>
      <c r="Y402" s="9">
        <v>11</v>
      </c>
      <c r="Z402" s="9">
        <v>0</v>
      </c>
      <c r="AA402" s="9">
        <v>93</v>
      </c>
      <c r="AB402" s="9">
        <v>193</v>
      </c>
      <c r="AC402" s="9">
        <v>190</v>
      </c>
      <c r="AD402" s="9">
        <v>247</v>
      </c>
      <c r="AE402" s="9">
        <v>0</v>
      </c>
      <c r="AF402" s="9">
        <v>513</v>
      </c>
      <c r="AG402" s="9">
        <v>138</v>
      </c>
      <c r="AH402" s="9">
        <v>72</v>
      </c>
      <c r="AI402" s="9">
        <v>0</v>
      </c>
      <c r="AJ402" s="9">
        <v>231</v>
      </c>
      <c r="AK402" s="9">
        <v>97</v>
      </c>
      <c r="AL402" s="9">
        <v>395</v>
      </c>
      <c r="AM402" s="9">
        <v>0</v>
      </c>
      <c r="AN402" s="9">
        <v>408</v>
      </c>
      <c r="AO402" s="9">
        <v>79</v>
      </c>
      <c r="AP402" s="9">
        <v>236</v>
      </c>
      <c r="AQ402" s="9">
        <v>0</v>
      </c>
      <c r="AR402" s="9">
        <v>651</v>
      </c>
      <c r="AS402" s="9">
        <v>72</v>
      </c>
      <c r="AT402" s="10">
        <v>0</v>
      </c>
    </row>
    <row r="403" spans="1:46" ht="42.75" x14ac:dyDescent="0.25">
      <c r="A403" s="26" t="str">
        <f t="shared" si="12"/>
        <v>2010Registered nursesQuebecAll places of work</v>
      </c>
      <c r="B403" s="24">
        <v>2010</v>
      </c>
      <c r="C403" s="9" t="s">
        <v>7</v>
      </c>
      <c r="D403" s="9" t="s">
        <v>166</v>
      </c>
      <c r="E403" s="9" t="str">
        <f t="shared" si="13"/>
        <v>Quebec</v>
      </c>
      <c r="F403" s="9" t="s">
        <v>179</v>
      </c>
      <c r="G403" s="9" t="s">
        <v>9</v>
      </c>
      <c r="H403" s="9">
        <v>66333</v>
      </c>
      <c r="I403" s="9">
        <v>59836</v>
      </c>
      <c r="J403" s="9">
        <v>6497</v>
      </c>
      <c r="K403" s="9">
        <v>0</v>
      </c>
      <c r="L403" s="9">
        <v>2667</v>
      </c>
      <c r="M403" s="9">
        <v>7782</v>
      </c>
      <c r="N403" s="9">
        <v>7607</v>
      </c>
      <c r="O403" s="9">
        <v>7487</v>
      </c>
      <c r="P403" s="9">
        <v>8229</v>
      </c>
      <c r="Q403" s="9">
        <v>9033</v>
      </c>
      <c r="R403" s="9">
        <v>10516</v>
      </c>
      <c r="S403" s="9">
        <v>8102</v>
      </c>
      <c r="T403" s="9">
        <v>3437</v>
      </c>
      <c r="U403" s="9">
        <v>1107</v>
      </c>
      <c r="V403" s="9">
        <v>366</v>
      </c>
      <c r="W403" s="9">
        <v>0</v>
      </c>
      <c r="X403" s="9">
        <v>64553</v>
      </c>
      <c r="Y403" s="9">
        <v>1780</v>
      </c>
      <c r="Z403" s="9">
        <v>0</v>
      </c>
      <c r="AA403" s="9">
        <v>20649</v>
      </c>
      <c r="AB403" s="9">
        <v>15373</v>
      </c>
      <c r="AC403" s="9">
        <v>15334</v>
      </c>
      <c r="AD403" s="9">
        <v>14977</v>
      </c>
      <c r="AE403" s="9">
        <v>0</v>
      </c>
      <c r="AF403" s="9">
        <v>37675</v>
      </c>
      <c r="AG403" s="9">
        <v>21588</v>
      </c>
      <c r="AH403" s="9">
        <v>6925</v>
      </c>
      <c r="AI403" s="9">
        <v>145</v>
      </c>
      <c r="AJ403" s="9">
        <v>52988</v>
      </c>
      <c r="AK403" s="9">
        <v>3897</v>
      </c>
      <c r="AL403" s="9">
        <v>9179</v>
      </c>
      <c r="AM403" s="9">
        <v>269</v>
      </c>
      <c r="AN403" s="9">
        <v>56769</v>
      </c>
      <c r="AO403" s="9">
        <v>5238</v>
      </c>
      <c r="AP403" s="9">
        <v>3474</v>
      </c>
      <c r="AQ403" s="9">
        <v>852</v>
      </c>
      <c r="AR403" s="9">
        <v>59278</v>
      </c>
      <c r="AS403" s="9">
        <v>7055</v>
      </c>
      <c r="AT403" s="10">
        <v>0</v>
      </c>
    </row>
    <row r="404" spans="1:46" ht="28.5" x14ac:dyDescent="0.25">
      <c r="A404" s="26" t="str">
        <f t="shared" si="12"/>
        <v>2010Registered nursesQuebecHospital</v>
      </c>
      <c r="B404" s="24">
        <v>2010</v>
      </c>
      <c r="C404" s="9" t="s">
        <v>7</v>
      </c>
      <c r="D404" s="9" t="s">
        <v>166</v>
      </c>
      <c r="E404" s="9" t="str">
        <f t="shared" si="13"/>
        <v>Quebec</v>
      </c>
      <c r="F404" s="9" t="s">
        <v>180</v>
      </c>
      <c r="G404" s="9" t="s">
        <v>10</v>
      </c>
      <c r="H404" s="9">
        <v>37563</v>
      </c>
      <c r="I404" s="9">
        <v>33692</v>
      </c>
      <c r="J404" s="9">
        <v>3871</v>
      </c>
      <c r="K404" s="9">
        <v>0</v>
      </c>
      <c r="L404" s="9">
        <v>2043</v>
      </c>
      <c r="M404" s="9">
        <v>5392</v>
      </c>
      <c r="N404" s="9">
        <v>4835</v>
      </c>
      <c r="O404" s="9">
        <v>4099</v>
      </c>
      <c r="P404" s="9">
        <v>4579</v>
      </c>
      <c r="Q404" s="9">
        <v>5009</v>
      </c>
      <c r="R404" s="9">
        <v>5893</v>
      </c>
      <c r="S404" s="9">
        <v>4226</v>
      </c>
      <c r="T404" s="9">
        <v>1187</v>
      </c>
      <c r="U404" s="9">
        <v>246</v>
      </c>
      <c r="V404" s="9">
        <v>54</v>
      </c>
      <c r="W404" s="9">
        <v>0</v>
      </c>
      <c r="X404" s="9">
        <v>36447</v>
      </c>
      <c r="Y404" s="9">
        <v>1116</v>
      </c>
      <c r="Z404" s="9">
        <v>0</v>
      </c>
      <c r="AA404" s="9">
        <v>13900</v>
      </c>
      <c r="AB404" s="9">
        <v>8167</v>
      </c>
      <c r="AC404" s="9">
        <v>8412</v>
      </c>
      <c r="AD404" s="9">
        <v>7084</v>
      </c>
      <c r="AE404" s="9">
        <v>0</v>
      </c>
      <c r="AF404" s="9">
        <v>22217</v>
      </c>
      <c r="AG404" s="9">
        <v>12912</v>
      </c>
      <c r="AH404" s="9">
        <v>2394</v>
      </c>
      <c r="AI404" s="9">
        <v>40</v>
      </c>
      <c r="AJ404" s="9">
        <v>33058</v>
      </c>
      <c r="AK404" s="9">
        <v>1574</v>
      </c>
      <c r="AL404" s="9">
        <v>2822</v>
      </c>
      <c r="AM404" s="9">
        <v>109</v>
      </c>
      <c r="AN404" s="9">
        <v>34649</v>
      </c>
      <c r="AO404" s="9">
        <v>1961</v>
      </c>
      <c r="AP404" s="9">
        <v>579</v>
      </c>
      <c r="AQ404" s="9">
        <v>374</v>
      </c>
      <c r="AR404" s="9">
        <v>35425</v>
      </c>
      <c r="AS404" s="9">
        <v>2138</v>
      </c>
      <c r="AT404" s="10">
        <v>0</v>
      </c>
    </row>
    <row r="405" spans="1:46" ht="28.5" x14ac:dyDescent="0.25">
      <c r="A405" s="26" t="str">
        <f t="shared" si="12"/>
        <v>2010Registered nursesQuebecCommunity health</v>
      </c>
      <c r="B405" s="24">
        <v>2010</v>
      </c>
      <c r="C405" s="9" t="s">
        <v>7</v>
      </c>
      <c r="D405" s="9" t="s">
        <v>166</v>
      </c>
      <c r="E405" s="9" t="str">
        <f t="shared" si="13"/>
        <v>Quebec</v>
      </c>
      <c r="F405" s="9" t="s">
        <v>182</v>
      </c>
      <c r="G405" s="9" t="s">
        <v>11</v>
      </c>
      <c r="H405" s="9">
        <v>8020</v>
      </c>
      <c r="I405" s="9">
        <v>7541</v>
      </c>
      <c r="J405" s="9">
        <v>479</v>
      </c>
      <c r="K405" s="9">
        <v>0</v>
      </c>
      <c r="L405" s="9">
        <v>72</v>
      </c>
      <c r="M405" s="9">
        <v>606</v>
      </c>
      <c r="N405" s="9">
        <v>789</v>
      </c>
      <c r="O405" s="9">
        <v>1077</v>
      </c>
      <c r="P405" s="9">
        <v>1057</v>
      </c>
      <c r="Q405" s="9">
        <v>1127</v>
      </c>
      <c r="R405" s="9">
        <v>1268</v>
      </c>
      <c r="S405" s="9">
        <v>1150</v>
      </c>
      <c r="T405" s="9">
        <v>605</v>
      </c>
      <c r="U405" s="9">
        <v>225</v>
      </c>
      <c r="V405" s="9">
        <v>44</v>
      </c>
      <c r="W405" s="9">
        <v>0</v>
      </c>
      <c r="X405" s="9">
        <v>7900</v>
      </c>
      <c r="Y405" s="9">
        <v>120</v>
      </c>
      <c r="Z405" s="9">
        <v>0</v>
      </c>
      <c r="AA405" s="9">
        <v>1550</v>
      </c>
      <c r="AB405" s="9">
        <v>2168</v>
      </c>
      <c r="AC405" s="9">
        <v>1965</v>
      </c>
      <c r="AD405" s="9">
        <v>2337</v>
      </c>
      <c r="AE405" s="9">
        <v>0</v>
      </c>
      <c r="AF405" s="9">
        <v>4736</v>
      </c>
      <c r="AG405" s="9">
        <v>2261</v>
      </c>
      <c r="AH405" s="9">
        <v>1001</v>
      </c>
      <c r="AI405" s="9">
        <v>22</v>
      </c>
      <c r="AJ405" s="9">
        <v>6709</v>
      </c>
      <c r="AK405" s="9">
        <v>338</v>
      </c>
      <c r="AL405" s="9">
        <v>937</v>
      </c>
      <c r="AM405" s="9">
        <v>36</v>
      </c>
      <c r="AN405" s="9">
        <v>7370</v>
      </c>
      <c r="AO405" s="9">
        <v>454</v>
      </c>
      <c r="AP405" s="9">
        <v>89</v>
      </c>
      <c r="AQ405" s="9">
        <v>107</v>
      </c>
      <c r="AR405" s="9">
        <v>6780</v>
      </c>
      <c r="AS405" s="9">
        <v>1240</v>
      </c>
      <c r="AT405" s="10">
        <v>0</v>
      </c>
    </row>
    <row r="406" spans="1:46" ht="57" x14ac:dyDescent="0.25">
      <c r="A406" s="26" t="str">
        <f t="shared" si="12"/>
        <v>2010Registered nursesQuebecNursing home/long-term care</v>
      </c>
      <c r="B406" s="24">
        <v>2010</v>
      </c>
      <c r="C406" s="9" t="s">
        <v>7</v>
      </c>
      <c r="D406" s="9" t="s">
        <v>166</v>
      </c>
      <c r="E406" s="9" t="str">
        <f t="shared" si="13"/>
        <v>Quebec</v>
      </c>
      <c r="F406" s="9" t="s">
        <v>181</v>
      </c>
      <c r="G406" s="9" t="s">
        <v>12</v>
      </c>
      <c r="H406" s="9">
        <v>8103</v>
      </c>
      <c r="I406" s="9">
        <v>7355</v>
      </c>
      <c r="J406" s="9">
        <v>748</v>
      </c>
      <c r="K406" s="9">
        <v>0</v>
      </c>
      <c r="L406" s="9">
        <v>150</v>
      </c>
      <c r="M406" s="9">
        <v>491</v>
      </c>
      <c r="N406" s="9">
        <v>552</v>
      </c>
      <c r="O406" s="9">
        <v>811</v>
      </c>
      <c r="P406" s="9">
        <v>1000</v>
      </c>
      <c r="Q406" s="9">
        <v>1319</v>
      </c>
      <c r="R406" s="9">
        <v>1725</v>
      </c>
      <c r="S406" s="9">
        <v>1286</v>
      </c>
      <c r="T406" s="9">
        <v>582</v>
      </c>
      <c r="U406" s="9">
        <v>160</v>
      </c>
      <c r="V406" s="9">
        <v>27</v>
      </c>
      <c r="W406" s="9">
        <v>0</v>
      </c>
      <c r="X406" s="9">
        <v>7814</v>
      </c>
      <c r="Y406" s="9">
        <v>289</v>
      </c>
      <c r="Z406" s="9">
        <v>0</v>
      </c>
      <c r="AA406" s="9">
        <v>1506</v>
      </c>
      <c r="AB406" s="9">
        <v>2066</v>
      </c>
      <c r="AC406" s="9">
        <v>2257</v>
      </c>
      <c r="AD406" s="9">
        <v>2274</v>
      </c>
      <c r="AE406" s="9">
        <v>0</v>
      </c>
      <c r="AF406" s="9">
        <v>4400</v>
      </c>
      <c r="AG406" s="9">
        <v>3005</v>
      </c>
      <c r="AH406" s="9">
        <v>686</v>
      </c>
      <c r="AI406" s="9">
        <v>12</v>
      </c>
      <c r="AJ406" s="9">
        <v>6374</v>
      </c>
      <c r="AK406" s="9">
        <v>1179</v>
      </c>
      <c r="AL406" s="9">
        <v>498</v>
      </c>
      <c r="AM406" s="9">
        <v>52</v>
      </c>
      <c r="AN406" s="9">
        <v>6668</v>
      </c>
      <c r="AO406" s="9">
        <v>1315</v>
      </c>
      <c r="AP406" s="9">
        <v>26</v>
      </c>
      <c r="AQ406" s="9">
        <v>94</v>
      </c>
      <c r="AR406" s="9">
        <v>5961</v>
      </c>
      <c r="AS406" s="9">
        <v>2142</v>
      </c>
      <c r="AT406" s="10">
        <v>0</v>
      </c>
    </row>
    <row r="407" spans="1:46" ht="42.75" x14ac:dyDescent="0.25">
      <c r="A407" s="26" t="str">
        <f t="shared" si="12"/>
        <v>2010Registered nursesQuebecOther places of work</v>
      </c>
      <c r="B407" s="24">
        <v>2010</v>
      </c>
      <c r="C407" s="9" t="s">
        <v>7</v>
      </c>
      <c r="D407" s="9" t="s">
        <v>166</v>
      </c>
      <c r="E407" s="9" t="str">
        <f t="shared" si="13"/>
        <v>Quebec</v>
      </c>
      <c r="F407" s="9" t="s">
        <v>183</v>
      </c>
      <c r="G407" s="9" t="s">
        <v>13</v>
      </c>
      <c r="H407" s="9">
        <v>12647</v>
      </c>
      <c r="I407" s="9">
        <v>11248</v>
      </c>
      <c r="J407" s="9">
        <v>1399</v>
      </c>
      <c r="K407" s="9">
        <v>0</v>
      </c>
      <c r="L407" s="9">
        <v>402</v>
      </c>
      <c r="M407" s="9">
        <v>1293</v>
      </c>
      <c r="N407" s="9">
        <v>1431</v>
      </c>
      <c r="O407" s="9">
        <v>1500</v>
      </c>
      <c r="P407" s="9">
        <v>1593</v>
      </c>
      <c r="Q407" s="9">
        <v>1578</v>
      </c>
      <c r="R407" s="9">
        <v>1630</v>
      </c>
      <c r="S407" s="9">
        <v>1440</v>
      </c>
      <c r="T407" s="9">
        <v>1063</v>
      </c>
      <c r="U407" s="9">
        <v>476</v>
      </c>
      <c r="V407" s="9">
        <v>241</v>
      </c>
      <c r="W407" s="9">
        <v>0</v>
      </c>
      <c r="X407" s="9">
        <v>12392</v>
      </c>
      <c r="Y407" s="9">
        <v>255</v>
      </c>
      <c r="Z407" s="9">
        <v>0</v>
      </c>
      <c r="AA407" s="9">
        <v>3693</v>
      </c>
      <c r="AB407" s="9">
        <v>2972</v>
      </c>
      <c r="AC407" s="9">
        <v>2700</v>
      </c>
      <c r="AD407" s="9">
        <v>3282</v>
      </c>
      <c r="AE407" s="9">
        <v>0</v>
      </c>
      <c r="AF407" s="9">
        <v>6322</v>
      </c>
      <c r="AG407" s="9">
        <v>3410</v>
      </c>
      <c r="AH407" s="9">
        <v>2844</v>
      </c>
      <c r="AI407" s="9">
        <v>71</v>
      </c>
      <c r="AJ407" s="9">
        <v>6847</v>
      </c>
      <c r="AK407" s="9">
        <v>806</v>
      </c>
      <c r="AL407" s="9">
        <v>4922</v>
      </c>
      <c r="AM407" s="9">
        <v>72</v>
      </c>
      <c r="AN407" s="9">
        <v>8082</v>
      </c>
      <c r="AO407" s="9">
        <v>1508</v>
      </c>
      <c r="AP407" s="9">
        <v>2780</v>
      </c>
      <c r="AQ407" s="9">
        <v>277</v>
      </c>
      <c r="AR407" s="9">
        <v>11112</v>
      </c>
      <c r="AS407" s="9">
        <v>1535</v>
      </c>
      <c r="AT407" s="10">
        <v>0</v>
      </c>
    </row>
    <row r="408" spans="1:46" ht="42.75" x14ac:dyDescent="0.25">
      <c r="A408" s="26" t="str">
        <f t="shared" si="12"/>
        <v>2010Registered nursesOntarioAll places of work</v>
      </c>
      <c r="B408" s="24">
        <v>2010</v>
      </c>
      <c r="C408" s="9" t="s">
        <v>7</v>
      </c>
      <c r="D408" s="9" t="s">
        <v>172</v>
      </c>
      <c r="E408" s="9" t="str">
        <f t="shared" si="13"/>
        <v>Ontario</v>
      </c>
      <c r="F408" s="9" t="s">
        <v>179</v>
      </c>
      <c r="G408" s="9" t="s">
        <v>9</v>
      </c>
      <c r="H408" s="9">
        <v>95185</v>
      </c>
      <c r="I408" s="9">
        <v>90438</v>
      </c>
      <c r="J408" s="9">
        <v>4747</v>
      </c>
      <c r="K408" s="9">
        <v>0</v>
      </c>
      <c r="L408" s="9">
        <v>1673</v>
      </c>
      <c r="M408" s="9">
        <v>7510</v>
      </c>
      <c r="N408" s="9">
        <v>8312</v>
      </c>
      <c r="O408" s="9">
        <v>10505</v>
      </c>
      <c r="P408" s="9">
        <v>11873</v>
      </c>
      <c r="Q408" s="9">
        <v>14487</v>
      </c>
      <c r="R408" s="9">
        <v>13385</v>
      </c>
      <c r="S408" s="9">
        <v>14408</v>
      </c>
      <c r="T408" s="9">
        <v>8762</v>
      </c>
      <c r="U408" s="9">
        <v>3397</v>
      </c>
      <c r="V408" s="9">
        <v>871</v>
      </c>
      <c r="W408" s="9">
        <v>2</v>
      </c>
      <c r="X408" s="9">
        <v>83572</v>
      </c>
      <c r="Y408" s="9">
        <v>11492</v>
      </c>
      <c r="Z408" s="9">
        <v>121</v>
      </c>
      <c r="AA408" s="9">
        <v>21214</v>
      </c>
      <c r="AB408" s="9">
        <v>22721</v>
      </c>
      <c r="AC408" s="9">
        <v>23077</v>
      </c>
      <c r="AD408" s="9">
        <v>28134</v>
      </c>
      <c r="AE408" s="9">
        <v>39</v>
      </c>
      <c r="AF408" s="9">
        <v>62602</v>
      </c>
      <c r="AG408" s="9">
        <v>24742</v>
      </c>
      <c r="AH408" s="9">
        <v>7841</v>
      </c>
      <c r="AI408" s="9">
        <v>0</v>
      </c>
      <c r="AJ408" s="9">
        <v>72249</v>
      </c>
      <c r="AK408" s="9">
        <v>5522</v>
      </c>
      <c r="AL408" s="9">
        <v>16715</v>
      </c>
      <c r="AM408" s="9">
        <v>699</v>
      </c>
      <c r="AN408" s="9">
        <v>85414</v>
      </c>
      <c r="AO408" s="9">
        <v>6586</v>
      </c>
      <c r="AP408" s="9">
        <v>2219</v>
      </c>
      <c r="AQ408" s="9">
        <v>966</v>
      </c>
      <c r="AR408" s="9">
        <v>89486</v>
      </c>
      <c r="AS408" s="9">
        <v>5699</v>
      </c>
      <c r="AT408" s="10">
        <v>0</v>
      </c>
    </row>
    <row r="409" spans="1:46" ht="57" x14ac:dyDescent="0.25">
      <c r="A409" s="26" t="str">
        <f t="shared" si="12"/>
        <v>2010Registered nursesOntarioHospital</v>
      </c>
      <c r="B409" s="24">
        <v>2010</v>
      </c>
      <c r="C409" s="9" t="s">
        <v>7</v>
      </c>
      <c r="D409" s="9" t="s">
        <v>172</v>
      </c>
      <c r="E409" s="9" t="str">
        <f t="shared" si="13"/>
        <v>Ontario</v>
      </c>
      <c r="F409" s="9" t="s">
        <v>180</v>
      </c>
      <c r="G409" s="9" t="s">
        <v>10</v>
      </c>
      <c r="H409" s="9">
        <v>61449</v>
      </c>
      <c r="I409" s="9">
        <v>57920</v>
      </c>
      <c r="J409" s="9">
        <v>3529</v>
      </c>
      <c r="K409" s="9">
        <v>0</v>
      </c>
      <c r="L409" s="9">
        <v>1502</v>
      </c>
      <c r="M409" s="9">
        <v>6199</v>
      </c>
      <c r="N409" s="9">
        <v>6116</v>
      </c>
      <c r="O409" s="9">
        <v>6950</v>
      </c>
      <c r="P409" s="9">
        <v>7930</v>
      </c>
      <c r="Q409" s="9">
        <v>9683</v>
      </c>
      <c r="R409" s="9">
        <v>8543</v>
      </c>
      <c r="S409" s="9">
        <v>8446</v>
      </c>
      <c r="T409" s="9">
        <v>4427</v>
      </c>
      <c r="U409" s="9">
        <v>1399</v>
      </c>
      <c r="V409" s="9">
        <v>253</v>
      </c>
      <c r="W409" s="9">
        <v>1</v>
      </c>
      <c r="X409" s="9">
        <v>53760</v>
      </c>
      <c r="Y409" s="9">
        <v>7625</v>
      </c>
      <c r="Z409" s="9">
        <v>64</v>
      </c>
      <c r="AA409" s="9">
        <v>16441</v>
      </c>
      <c r="AB409" s="9">
        <v>14522</v>
      </c>
      <c r="AC409" s="9">
        <v>15368</v>
      </c>
      <c r="AD409" s="9">
        <v>15097</v>
      </c>
      <c r="AE409" s="9">
        <v>21</v>
      </c>
      <c r="AF409" s="9">
        <v>41489</v>
      </c>
      <c r="AG409" s="9">
        <v>15604</v>
      </c>
      <c r="AH409" s="9">
        <v>4356</v>
      </c>
      <c r="AI409" s="9">
        <v>0</v>
      </c>
      <c r="AJ409" s="9">
        <v>53337</v>
      </c>
      <c r="AK409" s="9">
        <v>2270</v>
      </c>
      <c r="AL409" s="9">
        <v>5630</v>
      </c>
      <c r="AM409" s="9">
        <v>212</v>
      </c>
      <c r="AN409" s="9" t="s">
        <v>199</v>
      </c>
      <c r="AO409" s="9">
        <v>1485</v>
      </c>
      <c r="AP409" s="9">
        <v>422</v>
      </c>
      <c r="AQ409" s="9">
        <v>442</v>
      </c>
      <c r="AR409" s="9">
        <v>58771</v>
      </c>
      <c r="AS409" s="9">
        <v>2678</v>
      </c>
      <c r="AT409" s="10">
        <v>0</v>
      </c>
    </row>
    <row r="410" spans="1:46" ht="28.5" x14ac:dyDescent="0.25">
      <c r="A410" s="26" t="str">
        <f t="shared" si="12"/>
        <v>2010Registered nursesOntarioCommunity health</v>
      </c>
      <c r="B410" s="24">
        <v>2010</v>
      </c>
      <c r="C410" s="9" t="s">
        <v>7</v>
      </c>
      <c r="D410" s="9" t="s">
        <v>172</v>
      </c>
      <c r="E410" s="9" t="str">
        <f t="shared" si="13"/>
        <v>Ontario</v>
      </c>
      <c r="F410" s="9" t="s">
        <v>182</v>
      </c>
      <c r="G410" s="9" t="s">
        <v>11</v>
      </c>
      <c r="H410" s="9">
        <v>18356</v>
      </c>
      <c r="I410" s="9">
        <v>17762</v>
      </c>
      <c r="J410" s="9">
        <v>594</v>
      </c>
      <c r="K410" s="9">
        <v>0</v>
      </c>
      <c r="L410" s="9">
        <v>107</v>
      </c>
      <c r="M410" s="9">
        <v>897</v>
      </c>
      <c r="N410" s="9">
        <v>1470</v>
      </c>
      <c r="O410" s="9">
        <v>2063</v>
      </c>
      <c r="P410" s="9">
        <v>2209</v>
      </c>
      <c r="Q410" s="9">
        <v>2711</v>
      </c>
      <c r="R410" s="9">
        <v>2508</v>
      </c>
      <c r="S410" s="9">
        <v>3057</v>
      </c>
      <c r="T410" s="9">
        <v>2139</v>
      </c>
      <c r="U410" s="9">
        <v>935</v>
      </c>
      <c r="V410" s="9">
        <v>260</v>
      </c>
      <c r="W410" s="9">
        <v>0</v>
      </c>
      <c r="X410" s="9">
        <v>16824</v>
      </c>
      <c r="Y410" s="9">
        <v>1514</v>
      </c>
      <c r="Z410" s="9">
        <v>18</v>
      </c>
      <c r="AA410" s="9">
        <v>3088</v>
      </c>
      <c r="AB410" s="9">
        <v>4461</v>
      </c>
      <c r="AC410" s="9">
        <v>4244</v>
      </c>
      <c r="AD410" s="9">
        <v>6556</v>
      </c>
      <c r="AE410" s="9">
        <v>7</v>
      </c>
      <c r="AF410" s="9">
        <v>11444</v>
      </c>
      <c r="AG410" s="9">
        <v>4809</v>
      </c>
      <c r="AH410" s="9">
        <v>2103</v>
      </c>
      <c r="AI410" s="9">
        <v>0</v>
      </c>
      <c r="AJ410" s="9">
        <v>11127</v>
      </c>
      <c r="AK410" s="9">
        <v>1284</v>
      </c>
      <c r="AL410" s="9">
        <v>5754</v>
      </c>
      <c r="AM410" s="9">
        <v>191</v>
      </c>
      <c r="AN410" s="9">
        <v>14340</v>
      </c>
      <c r="AO410" s="9">
        <v>3588</v>
      </c>
      <c r="AP410" s="9">
        <v>219</v>
      </c>
      <c r="AQ410" s="9">
        <v>209</v>
      </c>
      <c r="AR410" s="9">
        <v>16852</v>
      </c>
      <c r="AS410" s="9">
        <v>1504</v>
      </c>
      <c r="AT410" s="10">
        <v>0</v>
      </c>
    </row>
    <row r="411" spans="1:46" ht="57" x14ac:dyDescent="0.25">
      <c r="A411" s="26" t="str">
        <f t="shared" si="12"/>
        <v>2010Registered nursesOntarioNursing home/long-term care</v>
      </c>
      <c r="B411" s="24">
        <v>2010</v>
      </c>
      <c r="C411" s="9" t="s">
        <v>7</v>
      </c>
      <c r="D411" s="9" t="s">
        <v>172</v>
      </c>
      <c r="E411" s="9" t="str">
        <f t="shared" si="13"/>
        <v>Ontario</v>
      </c>
      <c r="F411" s="9" t="s">
        <v>181</v>
      </c>
      <c r="G411" s="9" t="s">
        <v>12</v>
      </c>
      <c r="H411" s="9">
        <v>7854</v>
      </c>
      <c r="I411" s="9">
        <v>7554</v>
      </c>
      <c r="J411" s="9">
        <v>300</v>
      </c>
      <c r="K411" s="9">
        <v>0</v>
      </c>
      <c r="L411" s="9">
        <v>45</v>
      </c>
      <c r="M411" s="9">
        <v>221</v>
      </c>
      <c r="N411" s="9">
        <v>365</v>
      </c>
      <c r="O411" s="9">
        <v>878</v>
      </c>
      <c r="P411" s="9">
        <v>932</v>
      </c>
      <c r="Q411" s="9">
        <v>994</v>
      </c>
      <c r="R411" s="9">
        <v>1210</v>
      </c>
      <c r="S411" s="9">
        <v>1481</v>
      </c>
      <c r="T411" s="9">
        <v>1083</v>
      </c>
      <c r="U411" s="9">
        <v>509</v>
      </c>
      <c r="V411" s="9">
        <v>135</v>
      </c>
      <c r="W411" s="9">
        <v>1</v>
      </c>
      <c r="X411" s="9">
        <v>6066</v>
      </c>
      <c r="Y411" s="9">
        <v>1760</v>
      </c>
      <c r="Z411" s="9">
        <v>28</v>
      </c>
      <c r="AA411" s="9">
        <v>943</v>
      </c>
      <c r="AB411" s="9">
        <v>2209</v>
      </c>
      <c r="AC411" s="9">
        <v>1620</v>
      </c>
      <c r="AD411" s="9">
        <v>3076</v>
      </c>
      <c r="AE411" s="9">
        <v>6</v>
      </c>
      <c r="AF411" s="9">
        <v>4987</v>
      </c>
      <c r="AG411" s="9">
        <v>2285</v>
      </c>
      <c r="AH411" s="9">
        <v>582</v>
      </c>
      <c r="AI411" s="9">
        <v>0</v>
      </c>
      <c r="AJ411" s="9">
        <v>5376</v>
      </c>
      <c r="AK411" s="9">
        <v>1560</v>
      </c>
      <c r="AL411" s="9">
        <v>843</v>
      </c>
      <c r="AM411" s="9">
        <v>75</v>
      </c>
      <c r="AN411" s="9">
        <v>7085</v>
      </c>
      <c r="AO411" s="9">
        <v>627</v>
      </c>
      <c r="AP411" s="9">
        <v>62</v>
      </c>
      <c r="AQ411" s="9">
        <v>80</v>
      </c>
      <c r="AR411" s="9">
        <v>6725</v>
      </c>
      <c r="AS411" s="9">
        <v>1129</v>
      </c>
      <c r="AT411" s="10">
        <v>0</v>
      </c>
    </row>
    <row r="412" spans="1:46" ht="42.75" x14ac:dyDescent="0.25">
      <c r="A412" s="26" t="str">
        <f t="shared" si="12"/>
        <v>2010Registered nursesOntarioOther places of work</v>
      </c>
      <c r="B412" s="24">
        <v>2010</v>
      </c>
      <c r="C412" s="9" t="s">
        <v>7</v>
      </c>
      <c r="D412" s="9" t="s">
        <v>172</v>
      </c>
      <c r="E412" s="9" t="str">
        <f t="shared" si="13"/>
        <v>Ontario</v>
      </c>
      <c r="F412" s="9" t="s">
        <v>183</v>
      </c>
      <c r="G412" s="9" t="s">
        <v>13</v>
      </c>
      <c r="H412" s="9">
        <v>6483</v>
      </c>
      <c r="I412" s="9">
        <v>6190</v>
      </c>
      <c r="J412" s="9">
        <v>293</v>
      </c>
      <c r="K412" s="9">
        <v>0</v>
      </c>
      <c r="L412" s="9">
        <v>13</v>
      </c>
      <c r="M412" s="9">
        <v>162</v>
      </c>
      <c r="N412" s="9">
        <v>320</v>
      </c>
      <c r="O412" s="9">
        <v>519</v>
      </c>
      <c r="P412" s="9">
        <v>691</v>
      </c>
      <c r="Q412" s="9">
        <v>974</v>
      </c>
      <c r="R412" s="9">
        <v>976</v>
      </c>
      <c r="S412" s="9">
        <v>1217</v>
      </c>
      <c r="T412" s="9">
        <v>984</v>
      </c>
      <c r="U412" s="9">
        <v>453</v>
      </c>
      <c r="V412" s="9">
        <v>174</v>
      </c>
      <c r="W412" s="9">
        <v>0</v>
      </c>
      <c r="X412" s="9">
        <v>6044</v>
      </c>
      <c r="Y412" s="9">
        <v>430</v>
      </c>
      <c r="Z412" s="9">
        <v>9</v>
      </c>
      <c r="AA412" s="9">
        <v>616</v>
      </c>
      <c r="AB412" s="9">
        <v>1316</v>
      </c>
      <c r="AC412" s="9">
        <v>1600</v>
      </c>
      <c r="AD412" s="9">
        <v>2946</v>
      </c>
      <c r="AE412" s="9">
        <v>5</v>
      </c>
      <c r="AF412" s="9">
        <v>4150</v>
      </c>
      <c r="AG412" s="9">
        <v>1690</v>
      </c>
      <c r="AH412" s="9">
        <v>643</v>
      </c>
      <c r="AI412" s="9">
        <v>0</v>
      </c>
      <c r="AJ412" s="9">
        <v>1757</v>
      </c>
      <c r="AK412" s="9">
        <v>371</v>
      </c>
      <c r="AL412" s="9">
        <v>4274</v>
      </c>
      <c r="AM412" s="9">
        <v>81</v>
      </c>
      <c r="AN412" s="9">
        <v>4087</v>
      </c>
      <c r="AO412" s="9">
        <v>840</v>
      </c>
      <c r="AP412" s="9">
        <v>1481</v>
      </c>
      <c r="AQ412" s="9">
        <v>75</v>
      </c>
      <c r="AR412" s="9">
        <v>6162</v>
      </c>
      <c r="AS412" s="9">
        <v>321</v>
      </c>
      <c r="AT412" s="10">
        <v>0</v>
      </c>
    </row>
    <row r="413" spans="1:46" ht="42.75" x14ac:dyDescent="0.25">
      <c r="A413" s="26" t="str">
        <f t="shared" si="12"/>
        <v>2010Registered nursesOntarioUnknown places of work</v>
      </c>
      <c r="B413" s="24">
        <v>2010</v>
      </c>
      <c r="C413" s="9" t="s">
        <v>7</v>
      </c>
      <c r="D413" s="9" t="s">
        <v>172</v>
      </c>
      <c r="E413" s="9" t="str">
        <f t="shared" si="13"/>
        <v>Ontario</v>
      </c>
      <c r="F413" s="9" t="s">
        <v>184</v>
      </c>
      <c r="G413" s="9" t="s">
        <v>49</v>
      </c>
      <c r="H413" s="9">
        <v>1043</v>
      </c>
      <c r="I413" s="9">
        <v>1012</v>
      </c>
      <c r="J413" s="9">
        <v>31</v>
      </c>
      <c r="K413" s="9">
        <v>0</v>
      </c>
      <c r="L413" s="9">
        <v>6</v>
      </c>
      <c r="M413" s="9">
        <v>31</v>
      </c>
      <c r="N413" s="9">
        <v>41</v>
      </c>
      <c r="O413" s="9">
        <v>95</v>
      </c>
      <c r="P413" s="9">
        <v>111</v>
      </c>
      <c r="Q413" s="9">
        <v>125</v>
      </c>
      <c r="R413" s="9">
        <v>148</v>
      </c>
      <c r="S413" s="9">
        <v>207</v>
      </c>
      <c r="T413" s="9">
        <v>129</v>
      </c>
      <c r="U413" s="9">
        <v>101</v>
      </c>
      <c r="V413" s="9">
        <v>49</v>
      </c>
      <c r="W413" s="9">
        <v>0</v>
      </c>
      <c r="X413" s="9">
        <v>878</v>
      </c>
      <c r="Y413" s="9">
        <v>163</v>
      </c>
      <c r="Z413" s="9">
        <v>2</v>
      </c>
      <c r="AA413" s="9">
        <v>126</v>
      </c>
      <c r="AB413" s="9">
        <v>213</v>
      </c>
      <c r="AC413" s="9">
        <v>245</v>
      </c>
      <c r="AD413" s="9">
        <v>459</v>
      </c>
      <c r="AE413" s="9">
        <v>0</v>
      </c>
      <c r="AF413" s="9">
        <v>532</v>
      </c>
      <c r="AG413" s="9">
        <v>354</v>
      </c>
      <c r="AH413" s="9">
        <v>157</v>
      </c>
      <c r="AI413" s="9">
        <v>0</v>
      </c>
      <c r="AJ413" s="9">
        <v>652</v>
      </c>
      <c r="AK413" s="9">
        <v>37</v>
      </c>
      <c r="AL413" s="9">
        <v>214</v>
      </c>
      <c r="AM413" s="9">
        <v>140</v>
      </c>
      <c r="AN413" s="9">
        <v>802</v>
      </c>
      <c r="AO413" s="9">
        <v>46</v>
      </c>
      <c r="AP413" s="9">
        <v>35</v>
      </c>
      <c r="AQ413" s="9">
        <v>160</v>
      </c>
      <c r="AR413" s="9">
        <v>976</v>
      </c>
      <c r="AS413" s="9">
        <v>67</v>
      </c>
      <c r="AT413" s="10">
        <v>0</v>
      </c>
    </row>
    <row r="414" spans="1:46" ht="42.75" x14ac:dyDescent="0.25">
      <c r="A414" s="26" t="str">
        <f t="shared" si="12"/>
        <v>2010Registered nursesManitobaAll places of work</v>
      </c>
      <c r="B414" s="24">
        <v>2010</v>
      </c>
      <c r="C414" s="9" t="s">
        <v>7</v>
      </c>
      <c r="D414" s="9" t="s">
        <v>173</v>
      </c>
      <c r="E414" s="9" t="str">
        <f t="shared" si="13"/>
        <v>Manitoba</v>
      </c>
      <c r="F414" s="9" t="s">
        <v>179</v>
      </c>
      <c r="G414" s="9" t="s">
        <v>9</v>
      </c>
      <c r="H414" s="9">
        <v>11630</v>
      </c>
      <c r="I414" s="9">
        <v>0</v>
      </c>
      <c r="J414" s="9">
        <v>0</v>
      </c>
      <c r="K414" s="9">
        <v>11630</v>
      </c>
      <c r="L414" s="9">
        <v>77</v>
      </c>
      <c r="M414" s="9">
        <v>938</v>
      </c>
      <c r="N414" s="9">
        <v>1077</v>
      </c>
      <c r="O414" s="9">
        <v>1266</v>
      </c>
      <c r="P414" s="9">
        <v>1509</v>
      </c>
      <c r="Q414" s="9">
        <v>1814</v>
      </c>
      <c r="R414" s="9">
        <v>1814</v>
      </c>
      <c r="S414" s="9">
        <v>1809</v>
      </c>
      <c r="T414" s="9">
        <v>962</v>
      </c>
      <c r="U414" s="9">
        <v>304</v>
      </c>
      <c r="V414" s="9">
        <v>60</v>
      </c>
      <c r="W414" s="9">
        <v>0</v>
      </c>
      <c r="X414" s="9">
        <v>10836</v>
      </c>
      <c r="Y414" s="9">
        <v>794</v>
      </c>
      <c r="Z414" s="9">
        <v>0</v>
      </c>
      <c r="AA414" s="9">
        <v>3024</v>
      </c>
      <c r="AB414" s="9">
        <v>2830</v>
      </c>
      <c r="AC414" s="9">
        <v>2894</v>
      </c>
      <c r="AD414" s="9">
        <v>2882</v>
      </c>
      <c r="AE414" s="9">
        <v>0</v>
      </c>
      <c r="AF414" s="9">
        <v>5344</v>
      </c>
      <c r="AG414" s="9">
        <v>5074</v>
      </c>
      <c r="AH414" s="9">
        <v>1086</v>
      </c>
      <c r="AI414" s="9">
        <v>126</v>
      </c>
      <c r="AJ414" s="9">
        <v>8573</v>
      </c>
      <c r="AK414" s="9">
        <v>846</v>
      </c>
      <c r="AL414" s="9">
        <v>2052</v>
      </c>
      <c r="AM414" s="9">
        <v>159</v>
      </c>
      <c r="AN414" s="9">
        <v>10010</v>
      </c>
      <c r="AO414" s="9">
        <v>940</v>
      </c>
      <c r="AP414" s="9">
        <v>577</v>
      </c>
      <c r="AQ414" s="9">
        <v>103</v>
      </c>
      <c r="AR414" s="9">
        <v>9425</v>
      </c>
      <c r="AS414" s="9">
        <v>2197</v>
      </c>
      <c r="AT414" s="10">
        <v>8</v>
      </c>
    </row>
    <row r="415" spans="1:46" ht="28.5" x14ac:dyDescent="0.25">
      <c r="A415" s="26" t="str">
        <f t="shared" si="12"/>
        <v>2010Registered nursesManitobaHospital</v>
      </c>
      <c r="B415" s="24">
        <v>2010</v>
      </c>
      <c r="C415" s="9" t="s">
        <v>7</v>
      </c>
      <c r="D415" s="9" t="s">
        <v>173</v>
      </c>
      <c r="E415" s="9" t="str">
        <f t="shared" si="13"/>
        <v>Manitoba</v>
      </c>
      <c r="F415" s="9" t="s">
        <v>180</v>
      </c>
      <c r="G415" s="9" t="s">
        <v>10</v>
      </c>
      <c r="H415" s="9">
        <v>6878</v>
      </c>
      <c r="I415" s="9">
        <v>0</v>
      </c>
      <c r="J415" s="9">
        <v>0</v>
      </c>
      <c r="K415" s="9">
        <v>6878</v>
      </c>
      <c r="L415" s="9">
        <v>71</v>
      </c>
      <c r="M415" s="9">
        <v>793</v>
      </c>
      <c r="N415" s="9">
        <v>810</v>
      </c>
      <c r="O415" s="9">
        <v>803</v>
      </c>
      <c r="P415" s="9">
        <v>894</v>
      </c>
      <c r="Q415" s="9">
        <v>1036</v>
      </c>
      <c r="R415" s="9">
        <v>981</v>
      </c>
      <c r="S415" s="9">
        <v>921</v>
      </c>
      <c r="T415" s="9">
        <v>426</v>
      </c>
      <c r="U415" s="9">
        <v>124</v>
      </c>
      <c r="V415" s="9">
        <v>19</v>
      </c>
      <c r="W415" s="9">
        <v>0</v>
      </c>
      <c r="X415" s="9">
        <v>6424</v>
      </c>
      <c r="Y415" s="9">
        <v>454</v>
      </c>
      <c r="Z415" s="9">
        <v>0</v>
      </c>
      <c r="AA415" s="9">
        <v>2309</v>
      </c>
      <c r="AB415" s="9">
        <v>1556</v>
      </c>
      <c r="AC415" s="9">
        <v>1652</v>
      </c>
      <c r="AD415" s="9">
        <v>1361</v>
      </c>
      <c r="AE415" s="9">
        <v>0</v>
      </c>
      <c r="AF415" s="9">
        <v>2928</v>
      </c>
      <c r="AG415" s="9">
        <v>3321</v>
      </c>
      <c r="AH415" s="9">
        <v>564</v>
      </c>
      <c r="AI415" s="9">
        <v>65</v>
      </c>
      <c r="AJ415" s="9">
        <v>5706</v>
      </c>
      <c r="AK415" s="9">
        <v>300</v>
      </c>
      <c r="AL415" s="9">
        <v>854</v>
      </c>
      <c r="AM415" s="9">
        <v>18</v>
      </c>
      <c r="AN415" s="9">
        <v>6342</v>
      </c>
      <c r="AO415" s="9">
        <v>355</v>
      </c>
      <c r="AP415" s="9">
        <v>177</v>
      </c>
      <c r="AQ415" s="9">
        <v>4</v>
      </c>
      <c r="AR415" s="9">
        <v>5776</v>
      </c>
      <c r="AS415" s="9">
        <v>1097</v>
      </c>
      <c r="AT415" s="10">
        <v>5</v>
      </c>
    </row>
    <row r="416" spans="1:46" ht="28.5" x14ac:dyDescent="0.25">
      <c r="A416" s="26" t="str">
        <f t="shared" si="12"/>
        <v>2010Registered nursesManitobaCommunity health</v>
      </c>
      <c r="B416" s="24">
        <v>2010</v>
      </c>
      <c r="C416" s="9" t="s">
        <v>7</v>
      </c>
      <c r="D416" s="9" t="s">
        <v>173</v>
      </c>
      <c r="E416" s="9" t="str">
        <f t="shared" si="13"/>
        <v>Manitoba</v>
      </c>
      <c r="F416" s="9" t="s">
        <v>182</v>
      </c>
      <c r="G416" s="9" t="s">
        <v>11</v>
      </c>
      <c r="H416" s="9">
        <v>2139</v>
      </c>
      <c r="I416" s="9">
        <v>0</v>
      </c>
      <c r="J416" s="9">
        <v>0</v>
      </c>
      <c r="K416" s="9">
        <v>2139</v>
      </c>
      <c r="L416" s="9">
        <v>3</v>
      </c>
      <c r="M416" s="9">
        <v>71</v>
      </c>
      <c r="N416" s="9">
        <v>159</v>
      </c>
      <c r="O416" s="9">
        <v>224</v>
      </c>
      <c r="P416" s="9">
        <v>279</v>
      </c>
      <c r="Q416" s="9">
        <v>390</v>
      </c>
      <c r="R416" s="9">
        <v>373</v>
      </c>
      <c r="S416" s="9">
        <v>360</v>
      </c>
      <c r="T416" s="9">
        <v>206</v>
      </c>
      <c r="U416" s="9">
        <v>59</v>
      </c>
      <c r="V416" s="9">
        <v>15</v>
      </c>
      <c r="W416" s="9">
        <v>0</v>
      </c>
      <c r="X416" s="9">
        <v>2068</v>
      </c>
      <c r="Y416" s="9">
        <v>71</v>
      </c>
      <c r="Z416" s="9">
        <v>0</v>
      </c>
      <c r="AA416" s="9">
        <v>395</v>
      </c>
      <c r="AB416" s="9">
        <v>576</v>
      </c>
      <c r="AC416" s="9">
        <v>571</v>
      </c>
      <c r="AD416" s="9">
        <v>597</v>
      </c>
      <c r="AE416" s="9">
        <v>0</v>
      </c>
      <c r="AF416" s="9">
        <v>1070</v>
      </c>
      <c r="AG416" s="9">
        <v>773</v>
      </c>
      <c r="AH416" s="9">
        <v>270</v>
      </c>
      <c r="AI416" s="9">
        <v>26</v>
      </c>
      <c r="AJ416" s="9">
        <v>1627</v>
      </c>
      <c r="AK416" s="9">
        <v>160</v>
      </c>
      <c r="AL416" s="9">
        <v>341</v>
      </c>
      <c r="AM416" s="9">
        <v>11</v>
      </c>
      <c r="AN416" s="9">
        <v>1961</v>
      </c>
      <c r="AO416" s="9">
        <v>137</v>
      </c>
      <c r="AP416" s="9">
        <v>40</v>
      </c>
      <c r="AQ416" s="9">
        <v>1</v>
      </c>
      <c r="AR416" s="9">
        <v>1607</v>
      </c>
      <c r="AS416" s="9">
        <v>531</v>
      </c>
      <c r="AT416" s="10">
        <v>1</v>
      </c>
    </row>
    <row r="417" spans="1:46" ht="57" x14ac:dyDescent="0.25">
      <c r="A417" s="26" t="str">
        <f t="shared" si="12"/>
        <v>2010Registered nursesManitobaNursing home/long-term care</v>
      </c>
      <c r="B417" s="24">
        <v>2010</v>
      </c>
      <c r="C417" s="9" t="s">
        <v>7</v>
      </c>
      <c r="D417" s="9" t="s">
        <v>173</v>
      </c>
      <c r="E417" s="9" t="str">
        <f t="shared" si="13"/>
        <v>Manitoba</v>
      </c>
      <c r="F417" s="9" t="s">
        <v>181</v>
      </c>
      <c r="G417" s="9" t="s">
        <v>12</v>
      </c>
      <c r="H417" s="9">
        <v>1304</v>
      </c>
      <c r="I417" s="9">
        <v>0</v>
      </c>
      <c r="J417" s="9">
        <v>0</v>
      </c>
      <c r="K417" s="9">
        <v>1304</v>
      </c>
      <c r="L417" s="9">
        <v>2</v>
      </c>
      <c r="M417" s="9">
        <v>46</v>
      </c>
      <c r="N417" s="9">
        <v>48</v>
      </c>
      <c r="O417" s="9">
        <v>121</v>
      </c>
      <c r="P417" s="9">
        <v>165</v>
      </c>
      <c r="Q417" s="9">
        <v>178</v>
      </c>
      <c r="R417" s="9">
        <v>231</v>
      </c>
      <c r="S417" s="9">
        <v>251</v>
      </c>
      <c r="T417" s="9">
        <v>186</v>
      </c>
      <c r="U417" s="9">
        <v>64</v>
      </c>
      <c r="V417" s="9">
        <v>12</v>
      </c>
      <c r="W417" s="9">
        <v>0</v>
      </c>
      <c r="X417" s="9">
        <v>1088</v>
      </c>
      <c r="Y417" s="9">
        <v>216</v>
      </c>
      <c r="Z417" s="9">
        <v>0</v>
      </c>
      <c r="AA417" s="9">
        <v>170</v>
      </c>
      <c r="AB417" s="9">
        <v>384</v>
      </c>
      <c r="AC417" s="9">
        <v>298</v>
      </c>
      <c r="AD417" s="9">
        <v>452</v>
      </c>
      <c r="AE417" s="9">
        <v>0</v>
      </c>
      <c r="AF417" s="9">
        <v>531</v>
      </c>
      <c r="AG417" s="9">
        <v>630</v>
      </c>
      <c r="AH417" s="9">
        <v>128</v>
      </c>
      <c r="AI417" s="9">
        <v>15</v>
      </c>
      <c r="AJ417" s="9">
        <v>924</v>
      </c>
      <c r="AK417" s="9">
        <v>223</v>
      </c>
      <c r="AL417" s="9">
        <v>145</v>
      </c>
      <c r="AM417" s="9">
        <v>12</v>
      </c>
      <c r="AN417" s="9">
        <v>1184</v>
      </c>
      <c r="AO417" s="9">
        <v>88</v>
      </c>
      <c r="AP417" s="9">
        <v>30</v>
      </c>
      <c r="AQ417" s="9">
        <v>2</v>
      </c>
      <c r="AR417" s="9">
        <v>936</v>
      </c>
      <c r="AS417" s="9">
        <v>368</v>
      </c>
      <c r="AT417" s="10">
        <v>0</v>
      </c>
    </row>
    <row r="418" spans="1:46" ht="42.75" x14ac:dyDescent="0.25">
      <c r="A418" s="26" t="str">
        <f t="shared" si="12"/>
        <v>2010Registered nursesManitobaOther places of work</v>
      </c>
      <c r="B418" s="24">
        <v>2010</v>
      </c>
      <c r="C418" s="9" t="s">
        <v>7</v>
      </c>
      <c r="D418" s="9" t="s">
        <v>173</v>
      </c>
      <c r="E418" s="9" t="str">
        <f t="shared" si="13"/>
        <v>Manitoba</v>
      </c>
      <c r="F418" s="9" t="s">
        <v>183</v>
      </c>
      <c r="G418" s="9" t="s">
        <v>13</v>
      </c>
      <c r="H418" s="9">
        <v>1178</v>
      </c>
      <c r="I418" s="9">
        <v>0</v>
      </c>
      <c r="J418" s="9">
        <v>0</v>
      </c>
      <c r="K418" s="9">
        <v>1178</v>
      </c>
      <c r="L418" s="9">
        <v>1</v>
      </c>
      <c r="M418" s="9">
        <v>21</v>
      </c>
      <c r="N418" s="9">
        <v>47</v>
      </c>
      <c r="O418" s="9">
        <v>99</v>
      </c>
      <c r="P418" s="9">
        <v>159</v>
      </c>
      <c r="Q418" s="9">
        <v>192</v>
      </c>
      <c r="R418" s="9">
        <v>211</v>
      </c>
      <c r="S418" s="9">
        <v>256</v>
      </c>
      <c r="T418" s="9">
        <v>129</v>
      </c>
      <c r="U418" s="9">
        <v>49</v>
      </c>
      <c r="V418" s="9">
        <v>14</v>
      </c>
      <c r="W418" s="9">
        <v>0</v>
      </c>
      <c r="X418" s="9">
        <v>1141</v>
      </c>
      <c r="Y418" s="9">
        <v>37</v>
      </c>
      <c r="Z418" s="9">
        <v>0</v>
      </c>
      <c r="AA418" s="9">
        <v>124</v>
      </c>
      <c r="AB418" s="9">
        <v>274</v>
      </c>
      <c r="AC418" s="9">
        <v>335</v>
      </c>
      <c r="AD418" s="9">
        <v>445</v>
      </c>
      <c r="AE418" s="9">
        <v>0</v>
      </c>
      <c r="AF418" s="9">
        <v>745</v>
      </c>
      <c r="AG418" s="9">
        <v>302</v>
      </c>
      <c r="AH418" s="9">
        <v>113</v>
      </c>
      <c r="AI418" s="9">
        <v>18</v>
      </c>
      <c r="AJ418" s="9">
        <v>305</v>
      </c>
      <c r="AK418" s="9">
        <v>162</v>
      </c>
      <c r="AL418" s="9">
        <v>708</v>
      </c>
      <c r="AM418" s="9">
        <v>3</v>
      </c>
      <c r="AN418" s="9">
        <v>489</v>
      </c>
      <c r="AO418" s="9">
        <v>360</v>
      </c>
      <c r="AP418" s="9">
        <v>327</v>
      </c>
      <c r="AQ418" s="9">
        <v>2</v>
      </c>
      <c r="AR418" s="9">
        <v>1001</v>
      </c>
      <c r="AS418" s="9">
        <v>175</v>
      </c>
      <c r="AT418" s="10">
        <v>2</v>
      </c>
    </row>
    <row r="419" spans="1:46" ht="42.75" x14ac:dyDescent="0.25">
      <c r="A419" s="26" t="str">
        <f t="shared" si="12"/>
        <v>2010Registered nursesManitobaUnknown places of work</v>
      </c>
      <c r="B419" s="24">
        <v>2010</v>
      </c>
      <c r="C419" s="9" t="s">
        <v>7</v>
      </c>
      <c r="D419" s="9" t="s">
        <v>173</v>
      </c>
      <c r="E419" s="9" t="str">
        <f t="shared" si="13"/>
        <v>Manitoba</v>
      </c>
      <c r="F419" s="9" t="s">
        <v>184</v>
      </c>
      <c r="G419" s="9" t="s">
        <v>49</v>
      </c>
      <c r="H419" s="9">
        <v>131</v>
      </c>
      <c r="I419" s="9">
        <v>0</v>
      </c>
      <c r="J419" s="9">
        <v>0</v>
      </c>
      <c r="K419" s="9">
        <v>131</v>
      </c>
      <c r="L419" s="9">
        <v>0</v>
      </c>
      <c r="M419" s="9">
        <v>7</v>
      </c>
      <c r="N419" s="9">
        <v>13</v>
      </c>
      <c r="O419" s="9">
        <v>19</v>
      </c>
      <c r="P419" s="9">
        <v>12</v>
      </c>
      <c r="Q419" s="9">
        <v>18</v>
      </c>
      <c r="R419" s="9">
        <v>18</v>
      </c>
      <c r="S419" s="9">
        <v>21</v>
      </c>
      <c r="T419" s="9">
        <v>15</v>
      </c>
      <c r="U419" s="9">
        <v>8</v>
      </c>
      <c r="V419" s="9">
        <v>0</v>
      </c>
      <c r="W419" s="9">
        <v>0</v>
      </c>
      <c r="X419" s="9">
        <v>115</v>
      </c>
      <c r="Y419" s="9">
        <v>16</v>
      </c>
      <c r="Z419" s="9">
        <v>0</v>
      </c>
      <c r="AA419" s="9">
        <v>26</v>
      </c>
      <c r="AB419" s="9">
        <v>40</v>
      </c>
      <c r="AC419" s="9">
        <v>38</v>
      </c>
      <c r="AD419" s="9">
        <v>27</v>
      </c>
      <c r="AE419" s="9">
        <v>0</v>
      </c>
      <c r="AF419" s="9">
        <v>70</v>
      </c>
      <c r="AG419" s="9">
        <v>48</v>
      </c>
      <c r="AH419" s="9">
        <v>11</v>
      </c>
      <c r="AI419" s="9">
        <v>2</v>
      </c>
      <c r="AJ419" s="9">
        <v>11</v>
      </c>
      <c r="AK419" s="9">
        <v>1</v>
      </c>
      <c r="AL419" s="9">
        <v>4</v>
      </c>
      <c r="AM419" s="9">
        <v>115</v>
      </c>
      <c r="AN419" s="9">
        <v>34</v>
      </c>
      <c r="AO419" s="9">
        <v>0</v>
      </c>
      <c r="AP419" s="9">
        <v>3</v>
      </c>
      <c r="AQ419" s="9">
        <v>94</v>
      </c>
      <c r="AR419" s="9">
        <v>105</v>
      </c>
      <c r="AS419" s="9">
        <v>26</v>
      </c>
      <c r="AT419" s="10">
        <v>0</v>
      </c>
    </row>
    <row r="420" spans="1:46" ht="42.75" x14ac:dyDescent="0.25">
      <c r="A420" s="26" t="str">
        <f t="shared" si="12"/>
        <v>2010Registered nursesSaskatchewanAll places of work</v>
      </c>
      <c r="B420" s="24">
        <v>2010</v>
      </c>
      <c r="C420" s="9" t="s">
        <v>7</v>
      </c>
      <c r="D420" s="9" t="s">
        <v>174</v>
      </c>
      <c r="E420" s="9" t="str">
        <f t="shared" si="13"/>
        <v>Saskatchewan</v>
      </c>
      <c r="F420" s="9" t="s">
        <v>179</v>
      </c>
      <c r="G420" s="9" t="s">
        <v>9</v>
      </c>
      <c r="H420" s="9">
        <v>9538</v>
      </c>
      <c r="I420" s="9">
        <v>9020</v>
      </c>
      <c r="J420" s="9">
        <v>518</v>
      </c>
      <c r="K420" s="9">
        <v>0</v>
      </c>
      <c r="L420" s="9">
        <v>246</v>
      </c>
      <c r="M420" s="9">
        <v>1134</v>
      </c>
      <c r="N420" s="9">
        <v>888</v>
      </c>
      <c r="O420" s="9">
        <v>941</v>
      </c>
      <c r="P420" s="9">
        <v>1006</v>
      </c>
      <c r="Q420" s="9">
        <v>1278</v>
      </c>
      <c r="R420" s="9">
        <v>1453</v>
      </c>
      <c r="S420" s="9">
        <v>1494</v>
      </c>
      <c r="T420" s="9">
        <v>793</v>
      </c>
      <c r="U420" s="9">
        <v>246</v>
      </c>
      <c r="V420" s="9">
        <v>59</v>
      </c>
      <c r="W420" s="9">
        <v>0</v>
      </c>
      <c r="X420" s="9">
        <v>8786</v>
      </c>
      <c r="Y420" s="9">
        <v>649</v>
      </c>
      <c r="Z420" s="9">
        <v>103</v>
      </c>
      <c r="AA420" s="9">
        <v>2640</v>
      </c>
      <c r="AB420" s="9">
        <v>1966</v>
      </c>
      <c r="AC420" s="9">
        <v>2134</v>
      </c>
      <c r="AD420" s="9">
        <v>2798</v>
      </c>
      <c r="AE420" s="9">
        <v>0</v>
      </c>
      <c r="AF420" s="9">
        <v>5753</v>
      </c>
      <c r="AG420" s="9">
        <v>2612</v>
      </c>
      <c r="AH420" s="9">
        <v>1173</v>
      </c>
      <c r="AI420" s="9">
        <v>0</v>
      </c>
      <c r="AJ420" s="9">
        <v>7369</v>
      </c>
      <c r="AK420" s="9">
        <v>656</v>
      </c>
      <c r="AL420" s="9">
        <v>1402</v>
      </c>
      <c r="AM420" s="9">
        <v>111</v>
      </c>
      <c r="AN420" s="9">
        <v>8553</v>
      </c>
      <c r="AO420" s="9">
        <v>370</v>
      </c>
      <c r="AP420" s="9">
        <v>504</v>
      </c>
      <c r="AQ420" s="9">
        <v>111</v>
      </c>
      <c r="AR420" s="9">
        <v>7478</v>
      </c>
      <c r="AS420" s="9">
        <v>2059</v>
      </c>
      <c r="AT420" s="10">
        <v>1</v>
      </c>
    </row>
    <row r="421" spans="1:46" ht="28.5" x14ac:dyDescent="0.25">
      <c r="A421" s="26" t="str">
        <f t="shared" si="12"/>
        <v>2010Registered nursesSaskatchewanHospital</v>
      </c>
      <c r="B421" s="24">
        <v>2010</v>
      </c>
      <c r="C421" s="9" t="s">
        <v>7</v>
      </c>
      <c r="D421" s="9" t="s">
        <v>174</v>
      </c>
      <c r="E421" s="9" t="str">
        <f t="shared" si="13"/>
        <v>Saskatchewan</v>
      </c>
      <c r="F421" s="9" t="s">
        <v>180</v>
      </c>
      <c r="G421" s="9" t="s">
        <v>10</v>
      </c>
      <c r="H421" s="9">
        <v>5404</v>
      </c>
      <c r="I421" s="9">
        <v>5042</v>
      </c>
      <c r="J421" s="9">
        <v>362</v>
      </c>
      <c r="K421" s="9">
        <v>0</v>
      </c>
      <c r="L421" s="9">
        <v>229</v>
      </c>
      <c r="M421" s="9">
        <v>924</v>
      </c>
      <c r="N421" s="9">
        <v>634</v>
      </c>
      <c r="O421" s="9">
        <v>569</v>
      </c>
      <c r="P421" s="9">
        <v>534</v>
      </c>
      <c r="Q421" s="9">
        <v>647</v>
      </c>
      <c r="R421" s="9">
        <v>752</v>
      </c>
      <c r="S421" s="9">
        <v>698</v>
      </c>
      <c r="T421" s="9">
        <v>326</v>
      </c>
      <c r="U421" s="9">
        <v>76</v>
      </c>
      <c r="V421" s="9">
        <v>15</v>
      </c>
      <c r="W421" s="9">
        <v>0</v>
      </c>
      <c r="X421" s="9">
        <v>4902</v>
      </c>
      <c r="Y421" s="9">
        <v>425</v>
      </c>
      <c r="Z421" s="9">
        <v>77</v>
      </c>
      <c r="AA421" s="9">
        <v>2049</v>
      </c>
      <c r="AB421" s="9">
        <v>1027</v>
      </c>
      <c r="AC421" s="9">
        <v>1083</v>
      </c>
      <c r="AD421" s="9">
        <v>1245</v>
      </c>
      <c r="AE421" s="9">
        <v>0</v>
      </c>
      <c r="AF421" s="9">
        <v>3412</v>
      </c>
      <c r="AG421" s="9">
        <v>1350</v>
      </c>
      <c r="AH421" s="9">
        <v>642</v>
      </c>
      <c r="AI421" s="9">
        <v>0</v>
      </c>
      <c r="AJ421" s="9">
        <v>4770</v>
      </c>
      <c r="AK421" s="9">
        <v>221</v>
      </c>
      <c r="AL421" s="9">
        <v>412</v>
      </c>
      <c r="AM421" s="9">
        <v>1</v>
      </c>
      <c r="AN421" s="9">
        <v>5187</v>
      </c>
      <c r="AO421" s="9">
        <v>99</v>
      </c>
      <c r="AP421" s="9">
        <v>118</v>
      </c>
      <c r="AQ421" s="9">
        <v>0</v>
      </c>
      <c r="AR421" s="9">
        <v>4712</v>
      </c>
      <c r="AS421" s="9">
        <v>691</v>
      </c>
      <c r="AT421" s="10">
        <v>1</v>
      </c>
    </row>
    <row r="422" spans="1:46" ht="28.5" x14ac:dyDescent="0.25">
      <c r="A422" s="26" t="str">
        <f t="shared" si="12"/>
        <v>2010Registered nursesSaskatchewanCommunity health</v>
      </c>
      <c r="B422" s="24">
        <v>2010</v>
      </c>
      <c r="C422" s="9" t="s">
        <v>7</v>
      </c>
      <c r="D422" s="9" t="s">
        <v>174</v>
      </c>
      <c r="E422" s="9" t="str">
        <f t="shared" si="13"/>
        <v>Saskatchewan</v>
      </c>
      <c r="F422" s="9" t="s">
        <v>182</v>
      </c>
      <c r="G422" s="9" t="s">
        <v>11</v>
      </c>
      <c r="H422" s="9">
        <v>1804</v>
      </c>
      <c r="I422" s="9">
        <v>1762</v>
      </c>
      <c r="J422" s="9">
        <v>42</v>
      </c>
      <c r="K422" s="9">
        <v>0</v>
      </c>
      <c r="L422" s="9">
        <v>8</v>
      </c>
      <c r="M422" s="9">
        <v>83</v>
      </c>
      <c r="N422" s="9">
        <v>128</v>
      </c>
      <c r="O422" s="9">
        <v>175</v>
      </c>
      <c r="P422" s="9">
        <v>208</v>
      </c>
      <c r="Q422" s="9">
        <v>284</v>
      </c>
      <c r="R422" s="9">
        <v>336</v>
      </c>
      <c r="S422" s="9">
        <v>335</v>
      </c>
      <c r="T422" s="9">
        <v>180</v>
      </c>
      <c r="U422" s="9">
        <v>54</v>
      </c>
      <c r="V422" s="9">
        <v>13</v>
      </c>
      <c r="W422" s="9">
        <v>0</v>
      </c>
      <c r="X422" s="9">
        <v>1744</v>
      </c>
      <c r="Y422" s="9">
        <v>52</v>
      </c>
      <c r="Z422" s="9">
        <v>8</v>
      </c>
      <c r="AA422" s="9">
        <v>268</v>
      </c>
      <c r="AB422" s="9">
        <v>410</v>
      </c>
      <c r="AC422" s="9">
        <v>481</v>
      </c>
      <c r="AD422" s="9">
        <v>645</v>
      </c>
      <c r="AE422" s="9">
        <v>0</v>
      </c>
      <c r="AF422" s="9">
        <v>960</v>
      </c>
      <c r="AG422" s="9">
        <v>607</v>
      </c>
      <c r="AH422" s="9">
        <v>237</v>
      </c>
      <c r="AI422" s="9">
        <v>0</v>
      </c>
      <c r="AJ422" s="9">
        <v>1353</v>
      </c>
      <c r="AK422" s="9">
        <v>161</v>
      </c>
      <c r="AL422" s="9">
        <v>290</v>
      </c>
      <c r="AM422" s="9">
        <v>0</v>
      </c>
      <c r="AN422" s="9">
        <v>1712</v>
      </c>
      <c r="AO422" s="9">
        <v>47</v>
      </c>
      <c r="AP422" s="9">
        <v>45</v>
      </c>
      <c r="AQ422" s="9">
        <v>0</v>
      </c>
      <c r="AR422" s="9">
        <v>1103</v>
      </c>
      <c r="AS422" s="9">
        <v>701</v>
      </c>
      <c r="AT422" s="10">
        <v>0</v>
      </c>
    </row>
    <row r="423" spans="1:46" ht="57" x14ac:dyDescent="0.25">
      <c r="A423" s="26" t="str">
        <f t="shared" si="12"/>
        <v>2010Registered nursesSaskatchewanNursing home/long-term care</v>
      </c>
      <c r="B423" s="24">
        <v>2010</v>
      </c>
      <c r="C423" s="9" t="s">
        <v>7</v>
      </c>
      <c r="D423" s="9" t="s">
        <v>174</v>
      </c>
      <c r="E423" s="9" t="str">
        <f t="shared" si="13"/>
        <v>Saskatchewan</v>
      </c>
      <c r="F423" s="9" t="s">
        <v>181</v>
      </c>
      <c r="G423" s="9" t="s">
        <v>12</v>
      </c>
      <c r="H423" s="9">
        <v>1108</v>
      </c>
      <c r="I423" s="9">
        <v>1061</v>
      </c>
      <c r="J423" s="9">
        <v>47</v>
      </c>
      <c r="K423" s="9">
        <v>0</v>
      </c>
      <c r="L423" s="9">
        <v>6</v>
      </c>
      <c r="M423" s="9">
        <v>80</v>
      </c>
      <c r="N423" s="9">
        <v>47</v>
      </c>
      <c r="O423" s="9">
        <v>90</v>
      </c>
      <c r="P423" s="9">
        <v>112</v>
      </c>
      <c r="Q423" s="9">
        <v>152</v>
      </c>
      <c r="R423" s="9">
        <v>174</v>
      </c>
      <c r="S423" s="9">
        <v>224</v>
      </c>
      <c r="T423" s="9">
        <v>151</v>
      </c>
      <c r="U423" s="9">
        <v>56</v>
      </c>
      <c r="V423" s="9">
        <v>16</v>
      </c>
      <c r="W423" s="9">
        <v>0</v>
      </c>
      <c r="X423" s="9">
        <v>961</v>
      </c>
      <c r="Y423" s="9">
        <v>134</v>
      </c>
      <c r="Z423" s="9">
        <v>13</v>
      </c>
      <c r="AA423" s="9">
        <v>156</v>
      </c>
      <c r="AB423" s="9">
        <v>265</v>
      </c>
      <c r="AC423" s="9">
        <v>230</v>
      </c>
      <c r="AD423" s="9">
        <v>457</v>
      </c>
      <c r="AE423" s="9">
        <v>0</v>
      </c>
      <c r="AF423" s="9">
        <v>560</v>
      </c>
      <c r="AG423" s="9">
        <v>387</v>
      </c>
      <c r="AH423" s="9">
        <v>161</v>
      </c>
      <c r="AI423" s="9">
        <v>0</v>
      </c>
      <c r="AJ423" s="9">
        <v>901</v>
      </c>
      <c r="AK423" s="9">
        <v>134</v>
      </c>
      <c r="AL423" s="9">
        <v>73</v>
      </c>
      <c r="AM423" s="9">
        <v>0</v>
      </c>
      <c r="AN423" s="9">
        <v>1050</v>
      </c>
      <c r="AO423" s="9">
        <v>44</v>
      </c>
      <c r="AP423" s="9">
        <v>13</v>
      </c>
      <c r="AQ423" s="9">
        <v>1</v>
      </c>
      <c r="AR423" s="9">
        <v>572</v>
      </c>
      <c r="AS423" s="9">
        <v>536</v>
      </c>
      <c r="AT423" s="10">
        <v>0</v>
      </c>
    </row>
    <row r="424" spans="1:46" ht="42.75" x14ac:dyDescent="0.25">
      <c r="A424" s="26" t="str">
        <f t="shared" si="12"/>
        <v>2010Registered nursesSaskatchewanOther places of work</v>
      </c>
      <c r="B424" s="24">
        <v>2010</v>
      </c>
      <c r="C424" s="9" t="s">
        <v>7</v>
      </c>
      <c r="D424" s="9" t="s">
        <v>174</v>
      </c>
      <c r="E424" s="9" t="str">
        <f t="shared" si="13"/>
        <v>Saskatchewan</v>
      </c>
      <c r="F424" s="9" t="s">
        <v>183</v>
      </c>
      <c r="G424" s="9" t="s">
        <v>13</v>
      </c>
      <c r="H424" s="9">
        <v>1112</v>
      </c>
      <c r="I424" s="9">
        <v>1054</v>
      </c>
      <c r="J424" s="9">
        <v>58</v>
      </c>
      <c r="K424" s="9">
        <v>0</v>
      </c>
      <c r="L424" s="9">
        <v>3</v>
      </c>
      <c r="M424" s="9">
        <v>37</v>
      </c>
      <c r="N424" s="9">
        <v>74</v>
      </c>
      <c r="O424" s="9">
        <v>103</v>
      </c>
      <c r="P424" s="9">
        <v>143</v>
      </c>
      <c r="Q424" s="9">
        <v>184</v>
      </c>
      <c r="R424" s="9">
        <v>182</v>
      </c>
      <c r="S424" s="9">
        <v>215</v>
      </c>
      <c r="T424" s="9">
        <v>110</v>
      </c>
      <c r="U424" s="9">
        <v>49</v>
      </c>
      <c r="V424" s="9">
        <v>12</v>
      </c>
      <c r="W424" s="9">
        <v>0</v>
      </c>
      <c r="X424" s="9">
        <v>1083</v>
      </c>
      <c r="Y424" s="9">
        <v>25</v>
      </c>
      <c r="Z424" s="9">
        <v>4</v>
      </c>
      <c r="AA424" s="9">
        <v>147</v>
      </c>
      <c r="AB424" s="9">
        <v>248</v>
      </c>
      <c r="AC424" s="9">
        <v>320</v>
      </c>
      <c r="AD424" s="9">
        <v>397</v>
      </c>
      <c r="AE424" s="9">
        <v>0</v>
      </c>
      <c r="AF424" s="9">
        <v>767</v>
      </c>
      <c r="AG424" s="9">
        <v>251</v>
      </c>
      <c r="AH424" s="9">
        <v>94</v>
      </c>
      <c r="AI424" s="9">
        <v>0</v>
      </c>
      <c r="AJ424" s="9">
        <v>344</v>
      </c>
      <c r="AK424" s="9">
        <v>140</v>
      </c>
      <c r="AL424" s="9">
        <v>627</v>
      </c>
      <c r="AM424" s="9">
        <v>1</v>
      </c>
      <c r="AN424" s="9">
        <v>603</v>
      </c>
      <c r="AO424" s="9">
        <v>180</v>
      </c>
      <c r="AP424" s="9">
        <v>328</v>
      </c>
      <c r="AQ424" s="9">
        <v>1</v>
      </c>
      <c r="AR424" s="9">
        <v>1022</v>
      </c>
      <c r="AS424" s="9">
        <v>90</v>
      </c>
      <c r="AT424" s="10">
        <v>0</v>
      </c>
    </row>
    <row r="425" spans="1:46" ht="42.75" x14ac:dyDescent="0.25">
      <c r="A425" s="26" t="str">
        <f t="shared" si="12"/>
        <v>2010Registered nursesSaskatchewanUnknown places of work</v>
      </c>
      <c r="B425" s="24">
        <v>2010</v>
      </c>
      <c r="C425" s="9" t="s">
        <v>7</v>
      </c>
      <c r="D425" s="9" t="s">
        <v>174</v>
      </c>
      <c r="E425" s="9" t="str">
        <f t="shared" si="13"/>
        <v>Saskatchewan</v>
      </c>
      <c r="F425" s="9" t="s">
        <v>184</v>
      </c>
      <c r="G425" s="9" t="s">
        <v>49</v>
      </c>
      <c r="H425" s="9">
        <v>110</v>
      </c>
      <c r="I425" s="9">
        <v>101</v>
      </c>
      <c r="J425" s="9">
        <v>9</v>
      </c>
      <c r="K425" s="9">
        <v>0</v>
      </c>
      <c r="L425" s="9">
        <v>0</v>
      </c>
      <c r="M425" s="9">
        <v>10</v>
      </c>
      <c r="N425" s="9">
        <v>5</v>
      </c>
      <c r="O425" s="9">
        <v>4</v>
      </c>
      <c r="P425" s="9">
        <v>9</v>
      </c>
      <c r="Q425" s="9">
        <v>11</v>
      </c>
      <c r="R425" s="9">
        <v>9</v>
      </c>
      <c r="S425" s="9">
        <v>22</v>
      </c>
      <c r="T425" s="9">
        <v>26</v>
      </c>
      <c r="U425" s="9">
        <v>11</v>
      </c>
      <c r="V425" s="9">
        <v>3</v>
      </c>
      <c r="W425" s="9">
        <v>0</v>
      </c>
      <c r="X425" s="9">
        <v>96</v>
      </c>
      <c r="Y425" s="9">
        <v>13</v>
      </c>
      <c r="Z425" s="9">
        <v>1</v>
      </c>
      <c r="AA425" s="9">
        <v>20</v>
      </c>
      <c r="AB425" s="9">
        <v>16</v>
      </c>
      <c r="AC425" s="9">
        <v>20</v>
      </c>
      <c r="AD425" s="9">
        <v>54</v>
      </c>
      <c r="AE425" s="9">
        <v>0</v>
      </c>
      <c r="AF425" s="9">
        <v>54</v>
      </c>
      <c r="AG425" s="9">
        <v>17</v>
      </c>
      <c r="AH425" s="9">
        <v>39</v>
      </c>
      <c r="AI425" s="9">
        <v>0</v>
      </c>
      <c r="AJ425" s="9">
        <v>1</v>
      </c>
      <c r="AK425" s="9">
        <v>0</v>
      </c>
      <c r="AL425" s="9">
        <v>0</v>
      </c>
      <c r="AM425" s="9">
        <v>109</v>
      </c>
      <c r="AN425" s="9">
        <v>1</v>
      </c>
      <c r="AO425" s="9">
        <v>0</v>
      </c>
      <c r="AP425" s="9">
        <v>0</v>
      </c>
      <c r="AQ425" s="9">
        <v>109</v>
      </c>
      <c r="AR425" s="9">
        <v>69</v>
      </c>
      <c r="AS425" s="9">
        <v>41</v>
      </c>
      <c r="AT425" s="10">
        <v>0</v>
      </c>
    </row>
    <row r="426" spans="1:46" ht="42.75" x14ac:dyDescent="0.25">
      <c r="A426" s="26" t="str">
        <f t="shared" si="12"/>
        <v>2010Registered nursesAlbertaAll places of work</v>
      </c>
      <c r="B426" s="24">
        <v>2010</v>
      </c>
      <c r="C426" s="9" t="s">
        <v>7</v>
      </c>
      <c r="D426" s="9" t="s">
        <v>175</v>
      </c>
      <c r="E426" s="9" t="str">
        <f t="shared" si="13"/>
        <v>Alberta</v>
      </c>
      <c r="F426" s="9" t="s">
        <v>179</v>
      </c>
      <c r="G426" s="9" t="s">
        <v>9</v>
      </c>
      <c r="H426" s="9">
        <v>28681</v>
      </c>
      <c r="I426" s="9">
        <v>27312</v>
      </c>
      <c r="J426" s="9">
        <v>1369</v>
      </c>
      <c r="K426" s="9">
        <v>0</v>
      </c>
      <c r="L426" s="9">
        <v>413</v>
      </c>
      <c r="M426" s="9">
        <v>3246</v>
      </c>
      <c r="N426" s="9">
        <v>3203</v>
      </c>
      <c r="O426" s="9">
        <v>3369</v>
      </c>
      <c r="P426" s="9">
        <v>3506</v>
      </c>
      <c r="Q426" s="9">
        <v>3790</v>
      </c>
      <c r="R426" s="9">
        <v>3793</v>
      </c>
      <c r="S426" s="9">
        <v>3843</v>
      </c>
      <c r="T426" s="9">
        <v>2394</v>
      </c>
      <c r="U426" s="9">
        <v>920</v>
      </c>
      <c r="V426" s="9">
        <v>204</v>
      </c>
      <c r="W426" s="9">
        <v>0</v>
      </c>
      <c r="X426" s="9">
        <v>25507</v>
      </c>
      <c r="Y426" s="9">
        <v>3076</v>
      </c>
      <c r="Z426" s="9">
        <v>98</v>
      </c>
      <c r="AA426" s="9">
        <v>8678</v>
      </c>
      <c r="AB426" s="9">
        <v>6344</v>
      </c>
      <c r="AC426" s="9">
        <v>6193</v>
      </c>
      <c r="AD426" s="9">
        <v>7466</v>
      </c>
      <c r="AE426" s="9">
        <v>0</v>
      </c>
      <c r="AF426" s="9">
        <v>11593</v>
      </c>
      <c r="AG426" s="9">
        <v>13247</v>
      </c>
      <c r="AH426" s="9">
        <v>3841</v>
      </c>
      <c r="AI426" s="9">
        <v>0</v>
      </c>
      <c r="AJ426" s="9">
        <v>22199</v>
      </c>
      <c r="AK426" s="9">
        <v>2017</v>
      </c>
      <c r="AL426" s="9">
        <v>4029</v>
      </c>
      <c r="AM426" s="9">
        <v>436</v>
      </c>
      <c r="AN426" s="9">
        <v>26010</v>
      </c>
      <c r="AO426" s="9">
        <v>1133</v>
      </c>
      <c r="AP426" s="9">
        <v>1264</v>
      </c>
      <c r="AQ426" s="9">
        <v>274</v>
      </c>
      <c r="AR426" s="9">
        <v>25524</v>
      </c>
      <c r="AS426" s="9">
        <v>3157</v>
      </c>
      <c r="AT426" s="10">
        <v>0</v>
      </c>
    </row>
    <row r="427" spans="1:46" ht="28.5" x14ac:dyDescent="0.25">
      <c r="A427" s="26" t="str">
        <f t="shared" si="12"/>
        <v>2010Registered nursesAlbertaHospital</v>
      </c>
      <c r="B427" s="24">
        <v>2010</v>
      </c>
      <c r="C427" s="9" t="s">
        <v>7</v>
      </c>
      <c r="D427" s="9" t="s">
        <v>175</v>
      </c>
      <c r="E427" s="9" t="str">
        <f t="shared" si="13"/>
        <v>Alberta</v>
      </c>
      <c r="F427" s="9" t="s">
        <v>180</v>
      </c>
      <c r="G427" s="9" t="s">
        <v>10</v>
      </c>
      <c r="H427" s="9">
        <v>18735</v>
      </c>
      <c r="I427" s="9">
        <v>17715</v>
      </c>
      <c r="J427" s="9">
        <v>1020</v>
      </c>
      <c r="K427" s="9">
        <v>0</v>
      </c>
      <c r="L427" s="9">
        <v>366</v>
      </c>
      <c r="M427" s="9">
        <v>2774</v>
      </c>
      <c r="N427" s="9">
        <v>2507</v>
      </c>
      <c r="O427" s="9">
        <v>2297</v>
      </c>
      <c r="P427" s="9">
        <v>2287</v>
      </c>
      <c r="Q427" s="9">
        <v>2368</v>
      </c>
      <c r="R427" s="9">
        <v>2247</v>
      </c>
      <c r="S427" s="9">
        <v>2082</v>
      </c>
      <c r="T427" s="9">
        <v>1289</v>
      </c>
      <c r="U427" s="9">
        <v>429</v>
      </c>
      <c r="V427" s="9">
        <v>89</v>
      </c>
      <c r="W427" s="9">
        <v>0</v>
      </c>
      <c r="X427" s="9">
        <v>16616</v>
      </c>
      <c r="Y427" s="9">
        <v>2062</v>
      </c>
      <c r="Z427" s="9">
        <v>57</v>
      </c>
      <c r="AA427" s="9">
        <v>7030</v>
      </c>
      <c r="AB427" s="9">
        <v>4004</v>
      </c>
      <c r="AC427" s="9">
        <v>3803</v>
      </c>
      <c r="AD427" s="9">
        <v>3898</v>
      </c>
      <c r="AE427" s="9">
        <v>0</v>
      </c>
      <c r="AF427" s="9">
        <v>7006</v>
      </c>
      <c r="AG427" s="9">
        <v>9137</v>
      </c>
      <c r="AH427" s="9">
        <v>2592</v>
      </c>
      <c r="AI427" s="9">
        <v>0</v>
      </c>
      <c r="AJ427" s="9">
        <v>16080</v>
      </c>
      <c r="AK427" s="9">
        <v>892</v>
      </c>
      <c r="AL427" s="9">
        <v>1501</v>
      </c>
      <c r="AM427" s="9">
        <v>262</v>
      </c>
      <c r="AN427" s="9">
        <v>17911</v>
      </c>
      <c r="AO427" s="9">
        <v>423</v>
      </c>
      <c r="AP427" s="9">
        <v>283</v>
      </c>
      <c r="AQ427" s="9">
        <v>118</v>
      </c>
      <c r="AR427" s="9">
        <v>17015</v>
      </c>
      <c r="AS427" s="9">
        <v>1720</v>
      </c>
      <c r="AT427" s="10">
        <v>0</v>
      </c>
    </row>
    <row r="428" spans="1:46" ht="28.5" x14ac:dyDescent="0.25">
      <c r="A428" s="26" t="str">
        <f t="shared" si="12"/>
        <v>2010Registered nursesAlbertaCommunity health</v>
      </c>
      <c r="B428" s="24">
        <v>2010</v>
      </c>
      <c r="C428" s="9" t="s">
        <v>7</v>
      </c>
      <c r="D428" s="9" t="s">
        <v>175</v>
      </c>
      <c r="E428" s="9" t="str">
        <f t="shared" si="13"/>
        <v>Alberta</v>
      </c>
      <c r="F428" s="9" t="s">
        <v>182</v>
      </c>
      <c r="G428" s="9" t="s">
        <v>11</v>
      </c>
      <c r="H428" s="9">
        <v>4571</v>
      </c>
      <c r="I428" s="9">
        <v>4490</v>
      </c>
      <c r="J428" s="9">
        <v>81</v>
      </c>
      <c r="K428" s="9">
        <v>0</v>
      </c>
      <c r="L428" s="9">
        <v>31</v>
      </c>
      <c r="M428" s="9">
        <v>267</v>
      </c>
      <c r="N428" s="9">
        <v>372</v>
      </c>
      <c r="O428" s="9">
        <v>531</v>
      </c>
      <c r="P428" s="9">
        <v>587</v>
      </c>
      <c r="Q428" s="9">
        <v>707</v>
      </c>
      <c r="R428" s="9">
        <v>682</v>
      </c>
      <c r="S428" s="9">
        <v>741</v>
      </c>
      <c r="T428" s="9">
        <v>445</v>
      </c>
      <c r="U428" s="9">
        <v>164</v>
      </c>
      <c r="V428" s="9">
        <v>44</v>
      </c>
      <c r="W428" s="9">
        <v>0</v>
      </c>
      <c r="X428" s="9">
        <v>4326</v>
      </c>
      <c r="Y428" s="9">
        <v>233</v>
      </c>
      <c r="Z428" s="9">
        <v>12</v>
      </c>
      <c r="AA428" s="9">
        <v>891</v>
      </c>
      <c r="AB428" s="9">
        <v>1080</v>
      </c>
      <c r="AC428" s="9">
        <v>1138</v>
      </c>
      <c r="AD428" s="9">
        <v>1462</v>
      </c>
      <c r="AE428" s="9">
        <v>0</v>
      </c>
      <c r="AF428" s="9">
        <v>1716</v>
      </c>
      <c r="AG428" s="9">
        <v>2182</v>
      </c>
      <c r="AH428" s="9">
        <v>673</v>
      </c>
      <c r="AI428" s="9">
        <v>0</v>
      </c>
      <c r="AJ428" s="9">
        <v>3620</v>
      </c>
      <c r="AK428" s="9">
        <v>360</v>
      </c>
      <c r="AL428" s="9">
        <v>533</v>
      </c>
      <c r="AM428" s="9">
        <v>58</v>
      </c>
      <c r="AN428" s="9">
        <v>4287</v>
      </c>
      <c r="AO428" s="9">
        <v>119</v>
      </c>
      <c r="AP428" s="9">
        <v>115</v>
      </c>
      <c r="AQ428" s="9">
        <v>50</v>
      </c>
      <c r="AR428" s="9">
        <v>3749</v>
      </c>
      <c r="AS428" s="9">
        <v>822</v>
      </c>
      <c r="AT428" s="10">
        <v>0</v>
      </c>
    </row>
    <row r="429" spans="1:46" ht="57" x14ac:dyDescent="0.25">
      <c r="A429" s="26" t="str">
        <f t="shared" si="12"/>
        <v>2010Registered nursesAlbertaNursing home/long-term care</v>
      </c>
      <c r="B429" s="24">
        <v>2010</v>
      </c>
      <c r="C429" s="9" t="s">
        <v>7</v>
      </c>
      <c r="D429" s="9" t="s">
        <v>175</v>
      </c>
      <c r="E429" s="9" t="str">
        <f t="shared" si="13"/>
        <v>Alberta</v>
      </c>
      <c r="F429" s="9" t="s">
        <v>181</v>
      </c>
      <c r="G429" s="9" t="s">
        <v>12</v>
      </c>
      <c r="H429" s="9">
        <v>2012</v>
      </c>
      <c r="I429" s="9">
        <v>1920</v>
      </c>
      <c r="J429" s="9">
        <v>92</v>
      </c>
      <c r="K429" s="9">
        <v>0</v>
      </c>
      <c r="L429" s="9">
        <v>9</v>
      </c>
      <c r="M429" s="9">
        <v>70</v>
      </c>
      <c r="N429" s="9">
        <v>102</v>
      </c>
      <c r="O429" s="9">
        <v>239</v>
      </c>
      <c r="P429" s="9">
        <v>234</v>
      </c>
      <c r="Q429" s="9">
        <v>196</v>
      </c>
      <c r="R429" s="9">
        <v>270</v>
      </c>
      <c r="S429" s="9">
        <v>379</v>
      </c>
      <c r="T429" s="9">
        <v>306</v>
      </c>
      <c r="U429" s="9">
        <v>172</v>
      </c>
      <c r="V429" s="9">
        <v>35</v>
      </c>
      <c r="W429" s="9">
        <v>0</v>
      </c>
      <c r="X429" s="9">
        <v>1421</v>
      </c>
      <c r="Y429" s="9">
        <v>573</v>
      </c>
      <c r="Z429" s="9">
        <v>18</v>
      </c>
      <c r="AA429" s="9">
        <v>254</v>
      </c>
      <c r="AB429" s="9">
        <v>549</v>
      </c>
      <c r="AC429" s="9">
        <v>374</v>
      </c>
      <c r="AD429" s="9">
        <v>835</v>
      </c>
      <c r="AE429" s="9">
        <v>0</v>
      </c>
      <c r="AF429" s="9">
        <v>856</v>
      </c>
      <c r="AG429" s="9">
        <v>911</v>
      </c>
      <c r="AH429" s="9">
        <v>245</v>
      </c>
      <c r="AI429" s="9">
        <v>0</v>
      </c>
      <c r="AJ429" s="9">
        <v>1432</v>
      </c>
      <c r="AK429" s="9">
        <v>351</v>
      </c>
      <c r="AL429" s="9">
        <v>180</v>
      </c>
      <c r="AM429" s="9">
        <v>49</v>
      </c>
      <c r="AN429" s="9">
        <v>1845</v>
      </c>
      <c r="AO429" s="9">
        <v>110</v>
      </c>
      <c r="AP429" s="9">
        <v>37</v>
      </c>
      <c r="AQ429" s="9">
        <v>20</v>
      </c>
      <c r="AR429" s="9">
        <v>1542</v>
      </c>
      <c r="AS429" s="9">
        <v>470</v>
      </c>
      <c r="AT429" s="10">
        <v>0</v>
      </c>
    </row>
    <row r="430" spans="1:46" ht="42.75" x14ac:dyDescent="0.25">
      <c r="A430" s="26" t="str">
        <f t="shared" si="12"/>
        <v>2010Registered nursesAlbertaOther places of work</v>
      </c>
      <c r="B430" s="24">
        <v>2010</v>
      </c>
      <c r="C430" s="9" t="s">
        <v>7</v>
      </c>
      <c r="D430" s="9" t="s">
        <v>175</v>
      </c>
      <c r="E430" s="9" t="str">
        <f t="shared" si="13"/>
        <v>Alberta</v>
      </c>
      <c r="F430" s="9" t="s">
        <v>183</v>
      </c>
      <c r="G430" s="9" t="s">
        <v>13</v>
      </c>
      <c r="H430" s="9">
        <v>3312</v>
      </c>
      <c r="I430" s="9">
        <v>3138</v>
      </c>
      <c r="J430" s="9">
        <v>174</v>
      </c>
      <c r="K430" s="9">
        <v>0</v>
      </c>
      <c r="L430" s="9">
        <v>7</v>
      </c>
      <c r="M430" s="9">
        <v>124</v>
      </c>
      <c r="N430" s="9">
        <v>217</v>
      </c>
      <c r="O430" s="9">
        <v>295</v>
      </c>
      <c r="P430" s="9">
        <v>386</v>
      </c>
      <c r="Q430" s="9">
        <v>513</v>
      </c>
      <c r="R430" s="9">
        <v>590</v>
      </c>
      <c r="S430" s="9">
        <v>639</v>
      </c>
      <c r="T430" s="9">
        <v>351</v>
      </c>
      <c r="U430" s="9">
        <v>154</v>
      </c>
      <c r="V430" s="9">
        <v>36</v>
      </c>
      <c r="W430" s="9">
        <v>0</v>
      </c>
      <c r="X430" s="9">
        <v>3102</v>
      </c>
      <c r="Y430" s="9">
        <v>199</v>
      </c>
      <c r="Z430" s="9">
        <v>11</v>
      </c>
      <c r="AA430" s="9">
        <v>481</v>
      </c>
      <c r="AB430" s="9">
        <v>703</v>
      </c>
      <c r="AC430" s="9">
        <v>861</v>
      </c>
      <c r="AD430" s="9">
        <v>1267</v>
      </c>
      <c r="AE430" s="9">
        <v>0</v>
      </c>
      <c r="AF430" s="9">
        <v>2015</v>
      </c>
      <c r="AG430" s="9">
        <v>966</v>
      </c>
      <c r="AH430" s="9">
        <v>331</v>
      </c>
      <c r="AI430" s="9">
        <v>0</v>
      </c>
      <c r="AJ430" s="9">
        <v>1030</v>
      </c>
      <c r="AK430" s="9">
        <v>412</v>
      </c>
      <c r="AL430" s="9">
        <v>1808</v>
      </c>
      <c r="AM430" s="9">
        <v>62</v>
      </c>
      <c r="AN430" s="9">
        <v>1939</v>
      </c>
      <c r="AO430" s="9">
        <v>480</v>
      </c>
      <c r="AP430" s="9">
        <v>828</v>
      </c>
      <c r="AQ430" s="9">
        <v>65</v>
      </c>
      <c r="AR430" s="9">
        <v>3169</v>
      </c>
      <c r="AS430" s="9">
        <v>143</v>
      </c>
      <c r="AT430" s="10">
        <v>0</v>
      </c>
    </row>
    <row r="431" spans="1:46" ht="42.75" x14ac:dyDescent="0.25">
      <c r="A431" s="26" t="str">
        <f t="shared" si="12"/>
        <v>2010Registered nursesAlbertaUnknown places of work</v>
      </c>
      <c r="B431" s="24">
        <v>2010</v>
      </c>
      <c r="C431" s="9" t="s">
        <v>7</v>
      </c>
      <c r="D431" s="9" t="s">
        <v>175</v>
      </c>
      <c r="E431" s="9" t="str">
        <f t="shared" si="13"/>
        <v>Alberta</v>
      </c>
      <c r="F431" s="9" t="s">
        <v>184</v>
      </c>
      <c r="G431" s="9" t="s">
        <v>49</v>
      </c>
      <c r="H431" s="9">
        <v>51</v>
      </c>
      <c r="I431" s="9">
        <v>49</v>
      </c>
      <c r="J431" s="9">
        <v>2</v>
      </c>
      <c r="K431" s="9">
        <v>0</v>
      </c>
      <c r="L431" s="9">
        <v>0</v>
      </c>
      <c r="M431" s="9">
        <v>11</v>
      </c>
      <c r="N431" s="9">
        <v>5</v>
      </c>
      <c r="O431" s="9">
        <v>7</v>
      </c>
      <c r="P431" s="9">
        <v>12</v>
      </c>
      <c r="Q431" s="9">
        <v>6</v>
      </c>
      <c r="R431" s="9">
        <v>4</v>
      </c>
      <c r="S431" s="9">
        <v>2</v>
      </c>
      <c r="T431" s="9">
        <v>3</v>
      </c>
      <c r="U431" s="9">
        <v>1</v>
      </c>
      <c r="V431" s="9">
        <v>0</v>
      </c>
      <c r="W431" s="9">
        <v>0</v>
      </c>
      <c r="X431" s="9">
        <v>42</v>
      </c>
      <c r="Y431" s="9">
        <v>9</v>
      </c>
      <c r="Z431" s="9">
        <v>0</v>
      </c>
      <c r="AA431" s="9">
        <v>22</v>
      </c>
      <c r="AB431" s="9">
        <v>8</v>
      </c>
      <c r="AC431" s="9">
        <v>17</v>
      </c>
      <c r="AD431" s="9">
        <v>4</v>
      </c>
      <c r="AE431" s="9">
        <v>0</v>
      </c>
      <c r="AF431" s="9">
        <v>0</v>
      </c>
      <c r="AG431" s="9">
        <v>51</v>
      </c>
      <c r="AH431" s="9">
        <v>0</v>
      </c>
      <c r="AI431" s="9">
        <v>0</v>
      </c>
      <c r="AJ431" s="9">
        <v>37</v>
      </c>
      <c r="AK431" s="9">
        <v>2</v>
      </c>
      <c r="AL431" s="9">
        <v>7</v>
      </c>
      <c r="AM431" s="9">
        <v>5</v>
      </c>
      <c r="AN431" s="9">
        <v>28</v>
      </c>
      <c r="AO431" s="9">
        <v>1</v>
      </c>
      <c r="AP431" s="9">
        <v>1</v>
      </c>
      <c r="AQ431" s="9">
        <v>21</v>
      </c>
      <c r="AR431" s="9">
        <v>49</v>
      </c>
      <c r="AS431" s="9">
        <v>2</v>
      </c>
      <c r="AT431" s="10">
        <v>0</v>
      </c>
    </row>
    <row r="432" spans="1:46" ht="42.75" x14ac:dyDescent="0.25">
      <c r="A432" s="26" t="str">
        <f t="shared" si="12"/>
        <v>2010Registered nursesBritish ColumbiaAll places of work</v>
      </c>
      <c r="B432" s="24">
        <v>2010</v>
      </c>
      <c r="C432" s="9" t="s">
        <v>7</v>
      </c>
      <c r="D432" s="9" t="s">
        <v>167</v>
      </c>
      <c r="E432" s="9" t="str">
        <f t="shared" si="13"/>
        <v>British Columbia</v>
      </c>
      <c r="F432" s="9" t="s">
        <v>179</v>
      </c>
      <c r="G432" s="9" t="s">
        <v>9</v>
      </c>
      <c r="H432" s="9">
        <v>30919</v>
      </c>
      <c r="I432" s="9">
        <v>28895</v>
      </c>
      <c r="J432" s="9">
        <v>2024</v>
      </c>
      <c r="K432" s="9">
        <v>0</v>
      </c>
      <c r="L432" s="9">
        <v>396</v>
      </c>
      <c r="M432" s="9">
        <v>2719</v>
      </c>
      <c r="N432" s="9">
        <v>3052</v>
      </c>
      <c r="O432" s="9">
        <v>3435</v>
      </c>
      <c r="P432" s="9">
        <v>3546</v>
      </c>
      <c r="Q432" s="9">
        <v>4226</v>
      </c>
      <c r="R432" s="9">
        <v>4772</v>
      </c>
      <c r="S432" s="9">
        <v>4711</v>
      </c>
      <c r="T432" s="9">
        <v>2927</v>
      </c>
      <c r="U432" s="9">
        <v>941</v>
      </c>
      <c r="V432" s="9">
        <v>194</v>
      </c>
      <c r="W432" s="9">
        <v>0</v>
      </c>
      <c r="X432" s="9">
        <v>25385</v>
      </c>
      <c r="Y432" s="9">
        <v>4643</v>
      </c>
      <c r="Z432" s="9">
        <v>891</v>
      </c>
      <c r="AA432" s="9">
        <v>7634</v>
      </c>
      <c r="AB432" s="9">
        <v>7304</v>
      </c>
      <c r="AC432" s="9">
        <v>7095</v>
      </c>
      <c r="AD432" s="9">
        <v>8281</v>
      </c>
      <c r="AE432" s="9">
        <v>605</v>
      </c>
      <c r="AF432" s="9">
        <v>15123</v>
      </c>
      <c r="AG432" s="9">
        <v>7253</v>
      </c>
      <c r="AH432" s="9">
        <v>7926</v>
      </c>
      <c r="AI432" s="9">
        <v>617</v>
      </c>
      <c r="AJ432" s="9">
        <v>21934</v>
      </c>
      <c r="AK432" s="9">
        <v>2296</v>
      </c>
      <c r="AL432" s="9">
        <v>3825</v>
      </c>
      <c r="AM432" s="9">
        <v>2864</v>
      </c>
      <c r="AN432" s="9">
        <v>25072</v>
      </c>
      <c r="AO432" s="9">
        <v>1199</v>
      </c>
      <c r="AP432" s="9">
        <v>1765</v>
      </c>
      <c r="AQ432" s="9">
        <v>2883</v>
      </c>
      <c r="AR432" s="9">
        <v>29017</v>
      </c>
      <c r="AS432" s="9">
        <v>1898</v>
      </c>
      <c r="AT432" s="10">
        <v>4</v>
      </c>
    </row>
    <row r="433" spans="1:46" ht="28.5" x14ac:dyDescent="0.25">
      <c r="A433" s="26" t="str">
        <f t="shared" si="12"/>
        <v>2010Registered nursesBritish ColumbiaHospital</v>
      </c>
      <c r="B433" s="24">
        <v>2010</v>
      </c>
      <c r="C433" s="9" t="s">
        <v>7</v>
      </c>
      <c r="D433" s="9" t="s">
        <v>167</v>
      </c>
      <c r="E433" s="9" t="str">
        <f t="shared" si="13"/>
        <v>British Columbia</v>
      </c>
      <c r="F433" s="9" t="s">
        <v>180</v>
      </c>
      <c r="G433" s="9" t="s">
        <v>10</v>
      </c>
      <c r="H433" s="9">
        <v>16417</v>
      </c>
      <c r="I433" s="9">
        <v>15255</v>
      </c>
      <c r="J433" s="9">
        <v>1162</v>
      </c>
      <c r="K433" s="9">
        <v>0</v>
      </c>
      <c r="L433" s="9">
        <v>108</v>
      </c>
      <c r="M433" s="9">
        <v>1543</v>
      </c>
      <c r="N433" s="9">
        <v>1774</v>
      </c>
      <c r="O433" s="9">
        <v>1943</v>
      </c>
      <c r="P433" s="9">
        <v>1999</v>
      </c>
      <c r="Q433" s="9">
        <v>2358</v>
      </c>
      <c r="R433" s="9">
        <v>2534</v>
      </c>
      <c r="S433" s="9">
        <v>2434</v>
      </c>
      <c r="T433" s="9">
        <v>1317</v>
      </c>
      <c r="U433" s="9">
        <v>366</v>
      </c>
      <c r="V433" s="9">
        <v>41</v>
      </c>
      <c r="W433" s="9">
        <v>0</v>
      </c>
      <c r="X433" s="9">
        <v>13683</v>
      </c>
      <c r="Y433" s="9">
        <v>2314</v>
      </c>
      <c r="Z433" s="9">
        <v>420</v>
      </c>
      <c r="AA433" s="9">
        <v>4390</v>
      </c>
      <c r="AB433" s="9">
        <v>4052</v>
      </c>
      <c r="AC433" s="9">
        <v>3837</v>
      </c>
      <c r="AD433" s="9">
        <v>3891</v>
      </c>
      <c r="AE433" s="9">
        <v>247</v>
      </c>
      <c r="AF433" s="9">
        <v>8454</v>
      </c>
      <c r="AG433" s="9">
        <v>4003</v>
      </c>
      <c r="AH433" s="9">
        <v>3907</v>
      </c>
      <c r="AI433" s="9">
        <v>53</v>
      </c>
      <c r="AJ433" s="9">
        <v>13852</v>
      </c>
      <c r="AK433" s="9">
        <v>1092</v>
      </c>
      <c r="AL433" s="9">
        <v>1467</v>
      </c>
      <c r="AM433" s="9">
        <v>6</v>
      </c>
      <c r="AN433" s="9">
        <v>15296</v>
      </c>
      <c r="AO433" s="9">
        <v>568</v>
      </c>
      <c r="AP433" s="9">
        <v>530</v>
      </c>
      <c r="AQ433" s="9">
        <v>23</v>
      </c>
      <c r="AR433" s="9">
        <v>15654</v>
      </c>
      <c r="AS433" s="9">
        <v>763</v>
      </c>
      <c r="AT433" s="10">
        <v>0</v>
      </c>
    </row>
    <row r="434" spans="1:46" ht="28.5" x14ac:dyDescent="0.25">
      <c r="A434" s="26" t="str">
        <f t="shared" si="12"/>
        <v>2010Registered nursesBritish ColumbiaCommunity health</v>
      </c>
      <c r="B434" s="24">
        <v>2010</v>
      </c>
      <c r="C434" s="9" t="s">
        <v>7</v>
      </c>
      <c r="D434" s="9" t="s">
        <v>167</v>
      </c>
      <c r="E434" s="9" t="str">
        <f t="shared" si="13"/>
        <v>British Columbia</v>
      </c>
      <c r="F434" s="9" t="s">
        <v>182</v>
      </c>
      <c r="G434" s="9" t="s">
        <v>11</v>
      </c>
      <c r="H434" s="9">
        <v>3143</v>
      </c>
      <c r="I434" s="9">
        <v>3009</v>
      </c>
      <c r="J434" s="9">
        <v>134</v>
      </c>
      <c r="K434" s="9">
        <v>0</v>
      </c>
      <c r="L434" s="9">
        <v>6</v>
      </c>
      <c r="M434" s="9">
        <v>150</v>
      </c>
      <c r="N434" s="9">
        <v>259</v>
      </c>
      <c r="O434" s="9">
        <v>321</v>
      </c>
      <c r="P434" s="9">
        <v>360</v>
      </c>
      <c r="Q434" s="9">
        <v>502</v>
      </c>
      <c r="R434" s="9">
        <v>547</v>
      </c>
      <c r="S434" s="9">
        <v>530</v>
      </c>
      <c r="T434" s="9">
        <v>313</v>
      </c>
      <c r="U434" s="9">
        <v>124</v>
      </c>
      <c r="V434" s="9">
        <v>31</v>
      </c>
      <c r="W434" s="9">
        <v>0</v>
      </c>
      <c r="X434" s="9">
        <v>2823</v>
      </c>
      <c r="Y434" s="9">
        <v>238</v>
      </c>
      <c r="Z434" s="9">
        <v>82</v>
      </c>
      <c r="AA434" s="9">
        <v>566</v>
      </c>
      <c r="AB434" s="9">
        <v>721</v>
      </c>
      <c r="AC434" s="9">
        <v>813</v>
      </c>
      <c r="AD434" s="9">
        <v>1003</v>
      </c>
      <c r="AE434" s="9">
        <v>40</v>
      </c>
      <c r="AF434" s="9">
        <v>1278</v>
      </c>
      <c r="AG434" s="9">
        <v>943</v>
      </c>
      <c r="AH434" s="9">
        <v>907</v>
      </c>
      <c r="AI434" s="9">
        <v>15</v>
      </c>
      <c r="AJ434" s="9">
        <v>2380</v>
      </c>
      <c r="AK434" s="9">
        <v>331</v>
      </c>
      <c r="AL434" s="9">
        <v>428</v>
      </c>
      <c r="AM434" s="9">
        <v>4</v>
      </c>
      <c r="AN434" s="9">
        <v>2875</v>
      </c>
      <c r="AO434" s="9">
        <v>129</v>
      </c>
      <c r="AP434" s="9">
        <v>130</v>
      </c>
      <c r="AQ434" s="9">
        <v>9</v>
      </c>
      <c r="AR434" s="9">
        <v>2900</v>
      </c>
      <c r="AS434" s="9">
        <v>243</v>
      </c>
      <c r="AT434" s="10">
        <v>0</v>
      </c>
    </row>
    <row r="435" spans="1:46" ht="57" x14ac:dyDescent="0.25">
      <c r="A435" s="26" t="str">
        <f t="shared" si="12"/>
        <v>2010Registered nursesBritish ColumbiaNursing home/long-term care</v>
      </c>
      <c r="B435" s="24">
        <v>2010</v>
      </c>
      <c r="C435" s="9" t="s">
        <v>7</v>
      </c>
      <c r="D435" s="9" t="s">
        <v>167</v>
      </c>
      <c r="E435" s="9" t="str">
        <f t="shared" si="13"/>
        <v>British Columbia</v>
      </c>
      <c r="F435" s="9" t="s">
        <v>181</v>
      </c>
      <c r="G435" s="9" t="s">
        <v>12</v>
      </c>
      <c r="H435" s="9">
        <v>1936</v>
      </c>
      <c r="I435" s="9">
        <v>1818</v>
      </c>
      <c r="J435" s="9">
        <v>118</v>
      </c>
      <c r="K435" s="9">
        <v>0</v>
      </c>
      <c r="L435" s="9">
        <v>7</v>
      </c>
      <c r="M435" s="9">
        <v>42</v>
      </c>
      <c r="N435" s="9">
        <v>89</v>
      </c>
      <c r="O435" s="9">
        <v>220</v>
      </c>
      <c r="P435" s="9">
        <v>219</v>
      </c>
      <c r="Q435" s="9">
        <v>219</v>
      </c>
      <c r="R435" s="9">
        <v>313</v>
      </c>
      <c r="S435" s="9">
        <v>344</v>
      </c>
      <c r="T435" s="9">
        <v>328</v>
      </c>
      <c r="U435" s="9">
        <v>124</v>
      </c>
      <c r="V435" s="9">
        <v>31</v>
      </c>
      <c r="W435" s="9">
        <v>0</v>
      </c>
      <c r="X435" s="9">
        <v>1055</v>
      </c>
      <c r="Y435" s="9">
        <v>795</v>
      </c>
      <c r="Z435" s="9">
        <v>86</v>
      </c>
      <c r="AA435" s="9">
        <v>176</v>
      </c>
      <c r="AB435" s="9">
        <v>582</v>
      </c>
      <c r="AC435" s="9">
        <v>399</v>
      </c>
      <c r="AD435" s="9">
        <v>765</v>
      </c>
      <c r="AE435" s="9">
        <v>14</v>
      </c>
      <c r="AF435" s="9">
        <v>758</v>
      </c>
      <c r="AG435" s="9">
        <v>467</v>
      </c>
      <c r="AH435" s="9">
        <v>702</v>
      </c>
      <c r="AI435" s="9">
        <v>9</v>
      </c>
      <c r="AJ435" s="9">
        <v>1564</v>
      </c>
      <c r="AK435" s="9">
        <v>304</v>
      </c>
      <c r="AL435" s="9">
        <v>68</v>
      </c>
      <c r="AM435" s="9">
        <v>0</v>
      </c>
      <c r="AN435" s="9">
        <v>1823</v>
      </c>
      <c r="AO435" s="9">
        <v>95</v>
      </c>
      <c r="AP435" s="9">
        <v>16</v>
      </c>
      <c r="AQ435" s="9">
        <v>2</v>
      </c>
      <c r="AR435" s="9">
        <v>1802</v>
      </c>
      <c r="AS435" s="9">
        <v>134</v>
      </c>
      <c r="AT435" s="10">
        <v>0</v>
      </c>
    </row>
    <row r="436" spans="1:46" ht="42.75" x14ac:dyDescent="0.25">
      <c r="A436" s="26" t="str">
        <f t="shared" si="12"/>
        <v>2010Registered nursesBritish ColumbiaOther places of work</v>
      </c>
      <c r="B436" s="24">
        <v>2010</v>
      </c>
      <c r="C436" s="9" t="s">
        <v>7</v>
      </c>
      <c r="D436" s="9" t="s">
        <v>167</v>
      </c>
      <c r="E436" s="9" t="str">
        <f t="shared" si="13"/>
        <v>British Columbia</v>
      </c>
      <c r="F436" s="9" t="s">
        <v>183</v>
      </c>
      <c r="G436" s="9" t="s">
        <v>13</v>
      </c>
      <c r="H436" s="9">
        <v>1772</v>
      </c>
      <c r="I436" s="9">
        <v>1681</v>
      </c>
      <c r="J436" s="9">
        <v>91</v>
      </c>
      <c r="K436" s="9">
        <v>0</v>
      </c>
      <c r="L436" s="9">
        <v>1</v>
      </c>
      <c r="M436" s="9">
        <v>35</v>
      </c>
      <c r="N436" s="9">
        <v>113</v>
      </c>
      <c r="O436" s="9">
        <v>151</v>
      </c>
      <c r="P436" s="9">
        <v>186</v>
      </c>
      <c r="Q436" s="9">
        <v>270</v>
      </c>
      <c r="R436" s="9">
        <v>330</v>
      </c>
      <c r="S436" s="9">
        <v>319</v>
      </c>
      <c r="T436" s="9">
        <v>239</v>
      </c>
      <c r="U436" s="9">
        <v>94</v>
      </c>
      <c r="V436" s="9">
        <v>34</v>
      </c>
      <c r="W436" s="9">
        <v>0</v>
      </c>
      <c r="X436" s="9">
        <v>1557</v>
      </c>
      <c r="Y436" s="9">
        <v>151</v>
      </c>
      <c r="Z436" s="9">
        <v>64</v>
      </c>
      <c r="AA436" s="9">
        <v>198</v>
      </c>
      <c r="AB436" s="9">
        <v>387</v>
      </c>
      <c r="AC436" s="9">
        <v>488</v>
      </c>
      <c r="AD436" s="9">
        <v>678</v>
      </c>
      <c r="AE436" s="9">
        <v>21</v>
      </c>
      <c r="AF436" s="9">
        <v>837</v>
      </c>
      <c r="AG436" s="9">
        <v>331</v>
      </c>
      <c r="AH436" s="9">
        <v>600</v>
      </c>
      <c r="AI436" s="9">
        <v>4</v>
      </c>
      <c r="AJ436" s="9">
        <v>508</v>
      </c>
      <c r="AK436" s="9">
        <v>175</v>
      </c>
      <c r="AL436" s="9">
        <v>1088</v>
      </c>
      <c r="AM436" s="9">
        <v>1</v>
      </c>
      <c r="AN436" s="9">
        <v>789</v>
      </c>
      <c r="AO436" s="9">
        <v>182</v>
      </c>
      <c r="AP436" s="9">
        <v>798</v>
      </c>
      <c r="AQ436" s="9">
        <v>3</v>
      </c>
      <c r="AR436" s="9">
        <v>1731</v>
      </c>
      <c r="AS436" s="9">
        <v>41</v>
      </c>
      <c r="AT436" s="10">
        <v>0</v>
      </c>
    </row>
    <row r="437" spans="1:46" ht="42.75" x14ac:dyDescent="0.25">
      <c r="A437" s="26" t="str">
        <f t="shared" si="12"/>
        <v>2010Registered nursesBritish ColumbiaUnknown places of work</v>
      </c>
      <c r="B437" s="24">
        <v>2010</v>
      </c>
      <c r="C437" s="9" t="s">
        <v>7</v>
      </c>
      <c r="D437" s="9" t="s">
        <v>167</v>
      </c>
      <c r="E437" s="9" t="str">
        <f t="shared" si="13"/>
        <v>British Columbia</v>
      </c>
      <c r="F437" s="9" t="s">
        <v>184</v>
      </c>
      <c r="G437" s="9" t="s">
        <v>49</v>
      </c>
      <c r="H437" s="9">
        <v>7651</v>
      </c>
      <c r="I437" s="9">
        <v>7132</v>
      </c>
      <c r="J437" s="9">
        <v>519</v>
      </c>
      <c r="K437" s="9">
        <v>0</v>
      </c>
      <c r="L437" s="9">
        <v>274</v>
      </c>
      <c r="M437" s="9">
        <v>949</v>
      </c>
      <c r="N437" s="9">
        <v>817</v>
      </c>
      <c r="O437" s="9">
        <v>800</v>
      </c>
      <c r="P437" s="9">
        <v>782</v>
      </c>
      <c r="Q437" s="9">
        <v>877</v>
      </c>
      <c r="R437" s="9">
        <v>1048</v>
      </c>
      <c r="S437" s="9">
        <v>1084</v>
      </c>
      <c r="T437" s="9">
        <v>730</v>
      </c>
      <c r="U437" s="9">
        <v>233</v>
      </c>
      <c r="V437" s="9">
        <v>57</v>
      </c>
      <c r="W437" s="9">
        <v>0</v>
      </c>
      <c r="X437" s="9">
        <v>6267</v>
      </c>
      <c r="Y437" s="9">
        <v>1145</v>
      </c>
      <c r="Z437" s="9">
        <v>239</v>
      </c>
      <c r="AA437" s="9">
        <v>2304</v>
      </c>
      <c r="AB437" s="9">
        <v>1562</v>
      </c>
      <c r="AC437" s="9">
        <v>1558</v>
      </c>
      <c r="AD437" s="9">
        <v>1944</v>
      </c>
      <c r="AE437" s="9">
        <v>283</v>
      </c>
      <c r="AF437" s="9">
        <v>3796</v>
      </c>
      <c r="AG437" s="9">
        <v>1509</v>
      </c>
      <c r="AH437" s="9">
        <v>1810</v>
      </c>
      <c r="AI437" s="9">
        <v>536</v>
      </c>
      <c r="AJ437" s="9">
        <v>3630</v>
      </c>
      <c r="AK437" s="9">
        <v>394</v>
      </c>
      <c r="AL437" s="9">
        <v>774</v>
      </c>
      <c r="AM437" s="9">
        <v>2853</v>
      </c>
      <c r="AN437" s="9">
        <v>4289</v>
      </c>
      <c r="AO437" s="9">
        <v>225</v>
      </c>
      <c r="AP437" s="9">
        <v>291</v>
      </c>
      <c r="AQ437" s="9">
        <v>2846</v>
      </c>
      <c r="AR437" s="9">
        <v>6930</v>
      </c>
      <c r="AS437" s="9">
        <v>717</v>
      </c>
      <c r="AT437" s="10">
        <v>4</v>
      </c>
    </row>
    <row r="438" spans="1:46" ht="42.75" x14ac:dyDescent="0.25">
      <c r="A438" s="26" t="str">
        <f t="shared" si="12"/>
        <v>2010Registered nursesYukonAll places of work</v>
      </c>
      <c r="B438" s="24">
        <v>2010</v>
      </c>
      <c r="C438" s="9" t="s">
        <v>7</v>
      </c>
      <c r="D438" s="9" t="s">
        <v>168</v>
      </c>
      <c r="E438" s="9" t="str">
        <f t="shared" si="13"/>
        <v>Yukon</v>
      </c>
      <c r="F438" s="9" t="s">
        <v>179</v>
      </c>
      <c r="G438" s="9" t="s">
        <v>9</v>
      </c>
      <c r="H438" s="9">
        <v>357</v>
      </c>
      <c r="I438" s="9">
        <v>320</v>
      </c>
      <c r="J438" s="9">
        <v>37</v>
      </c>
      <c r="K438" s="9">
        <v>0</v>
      </c>
      <c r="L438" s="9">
        <v>5</v>
      </c>
      <c r="M438" s="9">
        <v>33</v>
      </c>
      <c r="N438" s="9">
        <v>39</v>
      </c>
      <c r="O438" s="9">
        <v>48</v>
      </c>
      <c r="P438" s="9">
        <v>36</v>
      </c>
      <c r="Q438" s="9">
        <v>54</v>
      </c>
      <c r="R438" s="9">
        <v>56</v>
      </c>
      <c r="S438" s="9">
        <v>50</v>
      </c>
      <c r="T438" s="9">
        <v>32</v>
      </c>
      <c r="U438" s="9">
        <v>4</v>
      </c>
      <c r="V438" s="9">
        <v>0</v>
      </c>
      <c r="W438" s="9">
        <v>0</v>
      </c>
      <c r="X438" s="9">
        <v>331</v>
      </c>
      <c r="Y438" s="9">
        <v>25</v>
      </c>
      <c r="Z438" s="9">
        <v>1</v>
      </c>
      <c r="AA438" s="9">
        <v>110</v>
      </c>
      <c r="AB438" s="9">
        <v>87</v>
      </c>
      <c r="AC438" s="9">
        <v>76</v>
      </c>
      <c r="AD438" s="9">
        <v>84</v>
      </c>
      <c r="AE438" s="9">
        <v>0</v>
      </c>
      <c r="AF438" s="9">
        <v>176</v>
      </c>
      <c r="AG438" s="9">
        <v>114</v>
      </c>
      <c r="AH438" s="9">
        <v>67</v>
      </c>
      <c r="AI438" s="9">
        <v>0</v>
      </c>
      <c r="AJ438" s="9">
        <v>288</v>
      </c>
      <c r="AK438" s="9">
        <v>37</v>
      </c>
      <c r="AL438" s="9">
        <v>28</v>
      </c>
      <c r="AM438" s="9">
        <v>4</v>
      </c>
      <c r="AN438" s="9">
        <v>300</v>
      </c>
      <c r="AO438" s="9">
        <v>25</v>
      </c>
      <c r="AP438" s="9">
        <v>14</v>
      </c>
      <c r="AQ438" s="9">
        <v>18</v>
      </c>
      <c r="AR438" s="9">
        <v>264</v>
      </c>
      <c r="AS438" s="9">
        <v>93</v>
      </c>
      <c r="AT438" s="10">
        <v>0</v>
      </c>
    </row>
    <row r="439" spans="1:46" ht="28.5" x14ac:dyDescent="0.25">
      <c r="A439" s="26" t="str">
        <f t="shared" si="12"/>
        <v>2010Registered nursesYukonHospital</v>
      </c>
      <c r="B439" s="24">
        <v>2010</v>
      </c>
      <c r="C439" s="9" t="s">
        <v>7</v>
      </c>
      <c r="D439" s="9" t="s">
        <v>168</v>
      </c>
      <c r="E439" s="9" t="str">
        <f t="shared" si="13"/>
        <v>Yukon</v>
      </c>
      <c r="F439" s="9" t="s">
        <v>180</v>
      </c>
      <c r="G439" s="9" t="s">
        <v>10</v>
      </c>
      <c r="H439" s="9">
        <v>148</v>
      </c>
      <c r="I439" s="9">
        <v>136</v>
      </c>
      <c r="J439" s="9">
        <v>12</v>
      </c>
      <c r="K439" s="9">
        <v>0</v>
      </c>
      <c r="L439" s="9">
        <v>5</v>
      </c>
      <c r="M439" s="9">
        <v>21</v>
      </c>
      <c r="N439" s="9">
        <v>20</v>
      </c>
      <c r="O439" s="9">
        <v>15</v>
      </c>
      <c r="P439" s="9">
        <v>18</v>
      </c>
      <c r="Q439" s="9">
        <v>21</v>
      </c>
      <c r="R439" s="9">
        <v>23</v>
      </c>
      <c r="S439" s="9">
        <v>13</v>
      </c>
      <c r="T439" s="9">
        <v>10</v>
      </c>
      <c r="U439" s="9">
        <v>2</v>
      </c>
      <c r="V439" s="9">
        <v>0</v>
      </c>
      <c r="W439" s="9">
        <v>0</v>
      </c>
      <c r="X439" s="9">
        <v>138</v>
      </c>
      <c r="Y439" s="9">
        <v>10</v>
      </c>
      <c r="Z439" s="9">
        <v>0</v>
      </c>
      <c r="AA439" s="9">
        <v>61</v>
      </c>
      <c r="AB439" s="9">
        <v>37</v>
      </c>
      <c r="AC439" s="9">
        <v>26</v>
      </c>
      <c r="AD439" s="9">
        <v>24</v>
      </c>
      <c r="AE439" s="9">
        <v>0</v>
      </c>
      <c r="AF439" s="9">
        <v>74</v>
      </c>
      <c r="AG439" s="9">
        <v>55</v>
      </c>
      <c r="AH439" s="9">
        <v>19</v>
      </c>
      <c r="AI439" s="9">
        <v>0</v>
      </c>
      <c r="AJ439" s="9">
        <v>136</v>
      </c>
      <c r="AK439" s="9">
        <v>5</v>
      </c>
      <c r="AL439" s="9">
        <v>6</v>
      </c>
      <c r="AM439" s="9">
        <v>1</v>
      </c>
      <c r="AN439" s="9">
        <v>131</v>
      </c>
      <c r="AO439" s="9">
        <v>7</v>
      </c>
      <c r="AP439" s="9">
        <v>2</v>
      </c>
      <c r="AQ439" s="9">
        <v>8</v>
      </c>
      <c r="AR439" s="9">
        <v>141</v>
      </c>
      <c r="AS439" s="9">
        <v>7</v>
      </c>
      <c r="AT439" s="10">
        <v>0</v>
      </c>
    </row>
    <row r="440" spans="1:46" ht="28.5" x14ac:dyDescent="0.25">
      <c r="A440" s="26" t="str">
        <f t="shared" si="12"/>
        <v>2010Registered nursesYukonCommunity health</v>
      </c>
      <c r="B440" s="24">
        <v>2010</v>
      </c>
      <c r="C440" s="9" t="s">
        <v>7</v>
      </c>
      <c r="D440" s="9" t="s">
        <v>168</v>
      </c>
      <c r="E440" s="9" t="str">
        <f t="shared" si="13"/>
        <v>Yukon</v>
      </c>
      <c r="F440" s="9" t="s">
        <v>182</v>
      </c>
      <c r="G440" s="9" t="s">
        <v>11</v>
      </c>
      <c r="H440" s="9">
        <v>139</v>
      </c>
      <c r="I440" s="9">
        <v>124</v>
      </c>
      <c r="J440" s="9">
        <v>15</v>
      </c>
      <c r="K440" s="9">
        <v>0</v>
      </c>
      <c r="L440" s="9">
        <v>0</v>
      </c>
      <c r="M440" s="9">
        <v>9</v>
      </c>
      <c r="N440" s="9">
        <v>17</v>
      </c>
      <c r="O440" s="9">
        <v>18</v>
      </c>
      <c r="P440" s="9">
        <v>7</v>
      </c>
      <c r="Q440" s="9">
        <v>23</v>
      </c>
      <c r="R440" s="9">
        <v>22</v>
      </c>
      <c r="S440" s="9">
        <v>26</v>
      </c>
      <c r="T440" s="9">
        <v>16</v>
      </c>
      <c r="U440" s="9">
        <v>1</v>
      </c>
      <c r="V440" s="9">
        <v>0</v>
      </c>
      <c r="W440" s="9">
        <v>0</v>
      </c>
      <c r="X440" s="9">
        <v>130</v>
      </c>
      <c r="Y440" s="9">
        <v>8</v>
      </c>
      <c r="Z440" s="9">
        <v>1</v>
      </c>
      <c r="AA440" s="9">
        <v>32</v>
      </c>
      <c r="AB440" s="9">
        <v>33</v>
      </c>
      <c r="AC440" s="9">
        <v>36</v>
      </c>
      <c r="AD440" s="9">
        <v>38</v>
      </c>
      <c r="AE440" s="9">
        <v>0</v>
      </c>
      <c r="AF440" s="9">
        <v>63</v>
      </c>
      <c r="AG440" s="9">
        <v>39</v>
      </c>
      <c r="AH440" s="9">
        <v>37</v>
      </c>
      <c r="AI440" s="9">
        <v>0</v>
      </c>
      <c r="AJ440" s="9">
        <v>120</v>
      </c>
      <c r="AK440" s="9">
        <v>14</v>
      </c>
      <c r="AL440" s="9">
        <v>5</v>
      </c>
      <c r="AM440" s="9">
        <v>0</v>
      </c>
      <c r="AN440" s="9">
        <v>127</v>
      </c>
      <c r="AO440" s="9">
        <v>8</v>
      </c>
      <c r="AP440" s="9">
        <v>4</v>
      </c>
      <c r="AQ440" s="9">
        <v>0</v>
      </c>
      <c r="AR440" s="9">
        <v>61</v>
      </c>
      <c r="AS440" s="9">
        <v>78</v>
      </c>
      <c r="AT440" s="10">
        <v>0</v>
      </c>
    </row>
    <row r="441" spans="1:46" ht="57" x14ac:dyDescent="0.25">
      <c r="A441" s="26" t="str">
        <f t="shared" si="12"/>
        <v>2010Registered nursesYukonNursing home/long-term care</v>
      </c>
      <c r="B441" s="24">
        <v>2010</v>
      </c>
      <c r="C441" s="9" t="s">
        <v>7</v>
      </c>
      <c r="D441" s="9" t="s">
        <v>168</v>
      </c>
      <c r="E441" s="9" t="str">
        <f t="shared" si="13"/>
        <v>Yukon</v>
      </c>
      <c r="F441" s="9" t="s">
        <v>181</v>
      </c>
      <c r="G441" s="9" t="s">
        <v>12</v>
      </c>
      <c r="H441" s="9">
        <v>27</v>
      </c>
      <c r="I441" s="9">
        <v>25</v>
      </c>
      <c r="J441" s="9">
        <v>2</v>
      </c>
      <c r="K441" s="9">
        <v>0</v>
      </c>
      <c r="L441" s="9">
        <v>0</v>
      </c>
      <c r="M441" s="9">
        <v>1</v>
      </c>
      <c r="N441" s="9">
        <v>0</v>
      </c>
      <c r="O441" s="9">
        <v>8</v>
      </c>
      <c r="P441" s="9">
        <v>8</v>
      </c>
      <c r="Q441" s="9">
        <v>2</v>
      </c>
      <c r="R441" s="9">
        <v>3</v>
      </c>
      <c r="S441" s="9">
        <v>3</v>
      </c>
      <c r="T441" s="9">
        <v>2</v>
      </c>
      <c r="U441" s="9">
        <v>0</v>
      </c>
      <c r="V441" s="9">
        <v>0</v>
      </c>
      <c r="W441" s="9">
        <v>0</v>
      </c>
      <c r="X441" s="9">
        <v>22</v>
      </c>
      <c r="Y441" s="9">
        <v>5</v>
      </c>
      <c r="Z441" s="9">
        <v>0</v>
      </c>
      <c r="AA441" s="9">
        <v>9</v>
      </c>
      <c r="AB441" s="9">
        <v>9</v>
      </c>
      <c r="AC441" s="9">
        <v>3</v>
      </c>
      <c r="AD441" s="9">
        <v>6</v>
      </c>
      <c r="AE441" s="9">
        <v>0</v>
      </c>
      <c r="AF441" s="9">
        <v>22</v>
      </c>
      <c r="AG441" s="9">
        <v>4</v>
      </c>
      <c r="AH441" s="9">
        <v>1</v>
      </c>
      <c r="AI441" s="9">
        <v>0</v>
      </c>
      <c r="AJ441" s="9">
        <v>16</v>
      </c>
      <c r="AK441" s="9">
        <v>10</v>
      </c>
      <c r="AL441" s="9">
        <v>1</v>
      </c>
      <c r="AM441" s="9">
        <v>0</v>
      </c>
      <c r="AN441" s="9">
        <v>22</v>
      </c>
      <c r="AO441" s="9">
        <v>4</v>
      </c>
      <c r="AP441" s="9">
        <v>1</v>
      </c>
      <c r="AQ441" s="9">
        <v>0</v>
      </c>
      <c r="AR441" s="9">
        <v>27</v>
      </c>
      <c r="AS441" s="9">
        <v>0</v>
      </c>
      <c r="AT441" s="10">
        <v>0</v>
      </c>
    </row>
    <row r="442" spans="1:46" ht="42.75" x14ac:dyDescent="0.25">
      <c r="A442" s="26" t="str">
        <f t="shared" si="12"/>
        <v>2010Registered nursesYukonOther places of work</v>
      </c>
      <c r="B442" s="24">
        <v>2010</v>
      </c>
      <c r="C442" s="9" t="s">
        <v>7</v>
      </c>
      <c r="D442" s="9" t="s">
        <v>168</v>
      </c>
      <c r="E442" s="9" t="str">
        <f t="shared" si="13"/>
        <v>Yukon</v>
      </c>
      <c r="F442" s="9" t="s">
        <v>183</v>
      </c>
      <c r="G442" s="9" t="s">
        <v>13</v>
      </c>
      <c r="H442" s="9">
        <v>37</v>
      </c>
      <c r="I442" s="9">
        <v>30</v>
      </c>
      <c r="J442" s="9">
        <v>7</v>
      </c>
      <c r="K442" s="9">
        <v>0</v>
      </c>
      <c r="L442" s="9">
        <v>0</v>
      </c>
      <c r="M442" s="9">
        <v>2</v>
      </c>
      <c r="N442" s="9">
        <v>1</v>
      </c>
      <c r="O442" s="9">
        <v>6</v>
      </c>
      <c r="P442" s="9">
        <v>3</v>
      </c>
      <c r="Q442" s="9">
        <v>7</v>
      </c>
      <c r="R442" s="9">
        <v>7</v>
      </c>
      <c r="S442" s="9">
        <v>7</v>
      </c>
      <c r="T442" s="9">
        <v>3</v>
      </c>
      <c r="U442" s="9">
        <v>1</v>
      </c>
      <c r="V442" s="9">
        <v>0</v>
      </c>
      <c r="W442" s="9">
        <v>0</v>
      </c>
      <c r="X442" s="9">
        <v>35</v>
      </c>
      <c r="Y442" s="9">
        <v>2</v>
      </c>
      <c r="Z442" s="9">
        <v>0</v>
      </c>
      <c r="AA442" s="9">
        <v>6</v>
      </c>
      <c r="AB442" s="9">
        <v>8</v>
      </c>
      <c r="AC442" s="9">
        <v>9</v>
      </c>
      <c r="AD442" s="9">
        <v>14</v>
      </c>
      <c r="AE442" s="9">
        <v>0</v>
      </c>
      <c r="AF442" s="9">
        <v>17</v>
      </c>
      <c r="AG442" s="9">
        <v>16</v>
      </c>
      <c r="AH442" s="9">
        <v>4</v>
      </c>
      <c r="AI442" s="9">
        <v>0</v>
      </c>
      <c r="AJ442" s="9">
        <v>13</v>
      </c>
      <c r="AK442" s="9">
        <v>8</v>
      </c>
      <c r="AL442" s="9">
        <v>16</v>
      </c>
      <c r="AM442" s="9">
        <v>0</v>
      </c>
      <c r="AN442" s="9">
        <v>20</v>
      </c>
      <c r="AO442" s="9">
        <v>6</v>
      </c>
      <c r="AP442" s="9">
        <v>7</v>
      </c>
      <c r="AQ442" s="9">
        <v>4</v>
      </c>
      <c r="AR442" s="9">
        <v>34</v>
      </c>
      <c r="AS442" s="9">
        <v>3</v>
      </c>
      <c r="AT442" s="10">
        <v>0</v>
      </c>
    </row>
    <row r="443" spans="1:46" ht="42.75" x14ac:dyDescent="0.25">
      <c r="A443" s="26" t="str">
        <f t="shared" si="12"/>
        <v>2010Registered nursesYukonUnknown places of work</v>
      </c>
      <c r="B443" s="24">
        <v>2010</v>
      </c>
      <c r="C443" s="9" t="s">
        <v>7</v>
      </c>
      <c r="D443" s="9" t="s">
        <v>168</v>
      </c>
      <c r="E443" s="9" t="str">
        <f t="shared" si="13"/>
        <v>Yukon</v>
      </c>
      <c r="F443" s="9" t="s">
        <v>184</v>
      </c>
      <c r="G443" s="9" t="s">
        <v>49</v>
      </c>
      <c r="H443" s="9">
        <v>6</v>
      </c>
      <c r="I443" s="9">
        <v>5</v>
      </c>
      <c r="J443" s="9">
        <v>1</v>
      </c>
      <c r="K443" s="9">
        <v>0</v>
      </c>
      <c r="L443" s="9">
        <v>0</v>
      </c>
      <c r="M443" s="9">
        <v>0</v>
      </c>
      <c r="N443" s="9">
        <v>1</v>
      </c>
      <c r="O443" s="9">
        <v>1</v>
      </c>
      <c r="P443" s="9">
        <v>0</v>
      </c>
      <c r="Q443" s="9">
        <v>1</v>
      </c>
      <c r="R443" s="9">
        <v>1</v>
      </c>
      <c r="S443" s="9">
        <v>1</v>
      </c>
      <c r="T443" s="9">
        <v>1</v>
      </c>
      <c r="U443" s="9">
        <v>0</v>
      </c>
      <c r="V443" s="9">
        <v>0</v>
      </c>
      <c r="W443" s="9">
        <v>0</v>
      </c>
      <c r="X443" s="9">
        <v>6</v>
      </c>
      <c r="Y443" s="9">
        <v>0</v>
      </c>
      <c r="Z443" s="9">
        <v>0</v>
      </c>
      <c r="AA443" s="9">
        <v>2</v>
      </c>
      <c r="AB443" s="9">
        <v>0</v>
      </c>
      <c r="AC443" s="9">
        <v>2</v>
      </c>
      <c r="AD443" s="9">
        <v>2</v>
      </c>
      <c r="AE443" s="9">
        <v>0</v>
      </c>
      <c r="AF443" s="9">
        <v>0</v>
      </c>
      <c r="AG443" s="9">
        <v>0</v>
      </c>
      <c r="AH443" s="9">
        <v>6</v>
      </c>
      <c r="AI443" s="9">
        <v>0</v>
      </c>
      <c r="AJ443" s="9">
        <v>3</v>
      </c>
      <c r="AK443" s="9">
        <v>0</v>
      </c>
      <c r="AL443" s="9">
        <v>0</v>
      </c>
      <c r="AM443" s="9">
        <v>3</v>
      </c>
      <c r="AN443" s="9">
        <v>0</v>
      </c>
      <c r="AO443" s="9">
        <v>0</v>
      </c>
      <c r="AP443" s="9">
        <v>0</v>
      </c>
      <c r="AQ443" s="9">
        <v>6</v>
      </c>
      <c r="AR443" s="9">
        <v>1</v>
      </c>
      <c r="AS443" s="9">
        <v>5</v>
      </c>
      <c r="AT443" s="10">
        <v>0</v>
      </c>
    </row>
    <row r="444" spans="1:46" ht="57" x14ac:dyDescent="0.25">
      <c r="A444" s="26" t="str">
        <f t="shared" si="12"/>
        <v>2010Registered nursesNorthwest TerritoriesAll places of work</v>
      </c>
      <c r="B444" s="24">
        <v>2010</v>
      </c>
      <c r="C444" s="9" t="s">
        <v>7</v>
      </c>
      <c r="D444" s="9" t="s">
        <v>169</v>
      </c>
      <c r="E444" s="9" t="str">
        <f t="shared" si="13"/>
        <v>Northwest Territories</v>
      </c>
      <c r="F444" s="9" t="s">
        <v>179</v>
      </c>
      <c r="G444" s="9" t="s">
        <v>9</v>
      </c>
      <c r="H444" s="9">
        <v>838</v>
      </c>
      <c r="I444" s="9">
        <v>756</v>
      </c>
      <c r="J444" s="9">
        <v>82</v>
      </c>
      <c r="K444" s="9">
        <v>0</v>
      </c>
      <c r="L444" s="9">
        <v>9</v>
      </c>
      <c r="M444" s="9">
        <v>87</v>
      </c>
      <c r="N444" s="9">
        <v>114</v>
      </c>
      <c r="O444" s="9">
        <v>96</v>
      </c>
      <c r="P444" s="9">
        <v>88</v>
      </c>
      <c r="Q444" s="9">
        <v>119</v>
      </c>
      <c r="R444" s="9">
        <v>113</v>
      </c>
      <c r="S444" s="9">
        <v>113</v>
      </c>
      <c r="T444" s="9">
        <v>68</v>
      </c>
      <c r="U444" s="9">
        <v>24</v>
      </c>
      <c r="V444" s="9">
        <v>7</v>
      </c>
      <c r="W444" s="9">
        <v>0</v>
      </c>
      <c r="X444" s="9">
        <v>793</v>
      </c>
      <c r="Y444" s="9">
        <v>44</v>
      </c>
      <c r="Z444" s="9">
        <v>1</v>
      </c>
      <c r="AA444" s="9">
        <v>292</v>
      </c>
      <c r="AB444" s="9">
        <v>200</v>
      </c>
      <c r="AC444" s="9">
        <v>149</v>
      </c>
      <c r="AD444" s="9">
        <v>197</v>
      </c>
      <c r="AE444" s="9">
        <v>0</v>
      </c>
      <c r="AF444" s="9">
        <v>457</v>
      </c>
      <c r="AG444" s="9">
        <v>0</v>
      </c>
      <c r="AH444" s="9">
        <v>381</v>
      </c>
      <c r="AI444" s="9">
        <v>0</v>
      </c>
      <c r="AJ444" s="9">
        <v>620</v>
      </c>
      <c r="AK444" s="9">
        <v>81</v>
      </c>
      <c r="AL444" s="9">
        <v>112</v>
      </c>
      <c r="AM444" s="9">
        <v>25</v>
      </c>
      <c r="AN444" s="9">
        <v>745</v>
      </c>
      <c r="AO444" s="9">
        <v>47</v>
      </c>
      <c r="AP444" s="9">
        <v>24</v>
      </c>
      <c r="AQ444" s="9">
        <v>22</v>
      </c>
      <c r="AR444" s="9">
        <v>617</v>
      </c>
      <c r="AS444" s="9">
        <v>221</v>
      </c>
      <c r="AT444" s="10">
        <v>0</v>
      </c>
    </row>
    <row r="445" spans="1:46" ht="57" x14ac:dyDescent="0.25">
      <c r="A445" s="26" t="str">
        <f t="shared" si="12"/>
        <v>2010Registered nursesNorthwest TerritoriesHospital</v>
      </c>
      <c r="B445" s="24">
        <v>2010</v>
      </c>
      <c r="C445" s="9" t="s">
        <v>7</v>
      </c>
      <c r="D445" s="9" t="s">
        <v>169</v>
      </c>
      <c r="E445" s="9" t="str">
        <f t="shared" si="13"/>
        <v>Northwest Territories</v>
      </c>
      <c r="F445" s="9" t="s">
        <v>180</v>
      </c>
      <c r="G445" s="9" t="s">
        <v>10</v>
      </c>
      <c r="H445" s="9">
        <v>356</v>
      </c>
      <c r="I445" s="9">
        <v>318</v>
      </c>
      <c r="J445" s="9">
        <v>38</v>
      </c>
      <c r="K445" s="9">
        <v>0</v>
      </c>
      <c r="L445" s="9">
        <v>7</v>
      </c>
      <c r="M445" s="9">
        <v>62</v>
      </c>
      <c r="N445" s="9">
        <v>63</v>
      </c>
      <c r="O445" s="9">
        <v>43</v>
      </c>
      <c r="P445" s="9">
        <v>40</v>
      </c>
      <c r="Q445" s="9">
        <v>52</v>
      </c>
      <c r="R445" s="9">
        <v>41</v>
      </c>
      <c r="S445" s="9">
        <v>30</v>
      </c>
      <c r="T445" s="9">
        <v>13</v>
      </c>
      <c r="U445" s="9">
        <v>5</v>
      </c>
      <c r="V445" s="9">
        <v>0</v>
      </c>
      <c r="W445" s="9">
        <v>0</v>
      </c>
      <c r="X445" s="9">
        <v>342</v>
      </c>
      <c r="Y445" s="9">
        <v>14</v>
      </c>
      <c r="Z445" s="9">
        <v>0</v>
      </c>
      <c r="AA445" s="9">
        <v>179</v>
      </c>
      <c r="AB445" s="9">
        <v>82</v>
      </c>
      <c r="AC445" s="9">
        <v>47</v>
      </c>
      <c r="AD445" s="9">
        <v>48</v>
      </c>
      <c r="AE445" s="9">
        <v>0</v>
      </c>
      <c r="AF445" s="9">
        <v>219</v>
      </c>
      <c r="AG445" s="9">
        <v>0</v>
      </c>
      <c r="AH445" s="9">
        <v>137</v>
      </c>
      <c r="AI445" s="9">
        <v>0</v>
      </c>
      <c r="AJ445" s="9">
        <v>301</v>
      </c>
      <c r="AK445" s="9">
        <v>23</v>
      </c>
      <c r="AL445" s="9">
        <v>26</v>
      </c>
      <c r="AM445" s="9">
        <v>6</v>
      </c>
      <c r="AN445" s="9">
        <v>339</v>
      </c>
      <c r="AO445" s="9">
        <v>9</v>
      </c>
      <c r="AP445" s="9">
        <v>4</v>
      </c>
      <c r="AQ445" s="9">
        <v>4</v>
      </c>
      <c r="AR445" s="9">
        <v>271</v>
      </c>
      <c r="AS445" s="9">
        <v>85</v>
      </c>
      <c r="AT445" s="10">
        <v>0</v>
      </c>
    </row>
    <row r="446" spans="1:46" ht="57" x14ac:dyDescent="0.25">
      <c r="A446" s="26" t="str">
        <f t="shared" si="12"/>
        <v>2010Registered nursesNorthwest TerritoriesCommunity health</v>
      </c>
      <c r="B446" s="24">
        <v>2010</v>
      </c>
      <c r="C446" s="9" t="s">
        <v>7</v>
      </c>
      <c r="D446" s="9" t="s">
        <v>169</v>
      </c>
      <c r="E446" s="9" t="str">
        <f t="shared" si="13"/>
        <v>Northwest Territories</v>
      </c>
      <c r="F446" s="9" t="s">
        <v>182</v>
      </c>
      <c r="G446" s="9" t="s">
        <v>11</v>
      </c>
      <c r="H446" s="9">
        <v>308</v>
      </c>
      <c r="I446" s="9">
        <v>284</v>
      </c>
      <c r="J446" s="9">
        <v>24</v>
      </c>
      <c r="K446" s="9">
        <v>0</v>
      </c>
      <c r="L446" s="9">
        <v>2</v>
      </c>
      <c r="M446" s="9">
        <v>14</v>
      </c>
      <c r="N446" s="9">
        <v>32</v>
      </c>
      <c r="O446" s="9">
        <v>31</v>
      </c>
      <c r="P446" s="9">
        <v>25</v>
      </c>
      <c r="Q446" s="9">
        <v>41</v>
      </c>
      <c r="R446" s="9">
        <v>52</v>
      </c>
      <c r="S446" s="9">
        <v>56</v>
      </c>
      <c r="T446" s="9">
        <v>35</v>
      </c>
      <c r="U446" s="9">
        <v>17</v>
      </c>
      <c r="V446" s="9">
        <v>3</v>
      </c>
      <c r="W446" s="9">
        <v>0</v>
      </c>
      <c r="X446" s="9">
        <v>286</v>
      </c>
      <c r="Y446" s="9">
        <v>21</v>
      </c>
      <c r="Z446" s="9">
        <v>1</v>
      </c>
      <c r="AA446" s="9">
        <v>72</v>
      </c>
      <c r="AB446" s="9">
        <v>74</v>
      </c>
      <c r="AC446" s="9">
        <v>67</v>
      </c>
      <c r="AD446" s="9">
        <v>95</v>
      </c>
      <c r="AE446" s="9">
        <v>0</v>
      </c>
      <c r="AF446" s="9">
        <v>126</v>
      </c>
      <c r="AG446" s="9">
        <v>0</v>
      </c>
      <c r="AH446" s="9">
        <v>182</v>
      </c>
      <c r="AI446" s="9">
        <v>0</v>
      </c>
      <c r="AJ446" s="9">
        <v>248</v>
      </c>
      <c r="AK446" s="9">
        <v>34</v>
      </c>
      <c r="AL446" s="9">
        <v>22</v>
      </c>
      <c r="AM446" s="9">
        <v>4</v>
      </c>
      <c r="AN446" s="9">
        <v>298</v>
      </c>
      <c r="AO446" s="9">
        <v>5</v>
      </c>
      <c r="AP446" s="9">
        <v>0</v>
      </c>
      <c r="AQ446" s="9">
        <v>5</v>
      </c>
      <c r="AR446" s="9">
        <v>200</v>
      </c>
      <c r="AS446" s="9">
        <v>108</v>
      </c>
      <c r="AT446" s="10">
        <v>0</v>
      </c>
    </row>
    <row r="447" spans="1:46" ht="57" x14ac:dyDescent="0.25">
      <c r="A447" s="26" t="str">
        <f t="shared" si="12"/>
        <v>2010Registered nursesNorthwest TerritoriesNursing home/long-term care</v>
      </c>
      <c r="B447" s="24">
        <v>2010</v>
      </c>
      <c r="C447" s="9" t="s">
        <v>7</v>
      </c>
      <c r="D447" s="9" t="s">
        <v>169</v>
      </c>
      <c r="E447" s="9" t="str">
        <f t="shared" si="13"/>
        <v>Northwest Territories</v>
      </c>
      <c r="F447" s="9" t="s">
        <v>181</v>
      </c>
      <c r="G447" s="9" t="s">
        <v>12</v>
      </c>
      <c r="H447" s="9">
        <v>12</v>
      </c>
      <c r="I447" s="9">
        <v>12</v>
      </c>
      <c r="J447" s="9">
        <v>0</v>
      </c>
      <c r="K447" s="9">
        <v>0</v>
      </c>
      <c r="L447" s="9">
        <v>0</v>
      </c>
      <c r="M447" s="9">
        <v>1</v>
      </c>
      <c r="N447" s="9">
        <v>0</v>
      </c>
      <c r="O447" s="9">
        <v>0</v>
      </c>
      <c r="P447" s="9">
        <v>0</v>
      </c>
      <c r="Q447" s="9">
        <v>2</v>
      </c>
      <c r="R447" s="9">
        <v>1</v>
      </c>
      <c r="S447" s="9">
        <v>3</v>
      </c>
      <c r="T447" s="9">
        <v>4</v>
      </c>
      <c r="U447" s="9">
        <v>0</v>
      </c>
      <c r="V447" s="9">
        <v>1</v>
      </c>
      <c r="W447" s="9">
        <v>0</v>
      </c>
      <c r="X447" s="9">
        <v>12</v>
      </c>
      <c r="Y447" s="9">
        <v>0</v>
      </c>
      <c r="Z447" s="9">
        <v>0</v>
      </c>
      <c r="AA447" s="9">
        <v>2</v>
      </c>
      <c r="AB447" s="9">
        <v>1</v>
      </c>
      <c r="AC447" s="9">
        <v>4</v>
      </c>
      <c r="AD447" s="9">
        <v>5</v>
      </c>
      <c r="AE447" s="9">
        <v>0</v>
      </c>
      <c r="AF447" s="9">
        <v>7</v>
      </c>
      <c r="AG447" s="9">
        <v>0</v>
      </c>
      <c r="AH447" s="9">
        <v>5</v>
      </c>
      <c r="AI447" s="9">
        <v>0</v>
      </c>
      <c r="AJ447" s="9">
        <v>6</v>
      </c>
      <c r="AK447" s="9">
        <v>5</v>
      </c>
      <c r="AL447" s="9">
        <v>0</v>
      </c>
      <c r="AM447" s="9">
        <v>1</v>
      </c>
      <c r="AN447" s="9">
        <v>10</v>
      </c>
      <c r="AO447" s="9">
        <v>1</v>
      </c>
      <c r="AP447" s="9">
        <v>0</v>
      </c>
      <c r="AQ447" s="9">
        <v>1</v>
      </c>
      <c r="AR447" s="9">
        <v>9</v>
      </c>
      <c r="AS447" s="9">
        <v>3</v>
      </c>
      <c r="AT447" s="10">
        <v>0</v>
      </c>
    </row>
    <row r="448" spans="1:46" ht="57" x14ac:dyDescent="0.25">
      <c r="A448" s="26" t="str">
        <f t="shared" si="12"/>
        <v>2010Registered nursesNorthwest TerritoriesOther places of work</v>
      </c>
      <c r="B448" s="24">
        <v>2010</v>
      </c>
      <c r="C448" s="9" t="s">
        <v>7</v>
      </c>
      <c r="D448" s="9" t="s">
        <v>169</v>
      </c>
      <c r="E448" s="9" t="str">
        <f t="shared" si="13"/>
        <v>Northwest Territories</v>
      </c>
      <c r="F448" s="9" t="s">
        <v>183</v>
      </c>
      <c r="G448" s="9" t="s">
        <v>13</v>
      </c>
      <c r="H448" s="9">
        <v>151</v>
      </c>
      <c r="I448" s="9">
        <v>133</v>
      </c>
      <c r="J448" s="9">
        <v>18</v>
      </c>
      <c r="K448" s="9">
        <v>0</v>
      </c>
      <c r="L448" s="9">
        <v>0</v>
      </c>
      <c r="M448" s="9">
        <v>10</v>
      </c>
      <c r="N448" s="9">
        <v>19</v>
      </c>
      <c r="O448" s="9">
        <v>22</v>
      </c>
      <c r="P448" s="9">
        <v>23</v>
      </c>
      <c r="Q448" s="9">
        <v>21</v>
      </c>
      <c r="R448" s="9">
        <v>16</v>
      </c>
      <c r="S448" s="9">
        <v>21</v>
      </c>
      <c r="T448" s="9">
        <v>16</v>
      </c>
      <c r="U448" s="9">
        <v>1</v>
      </c>
      <c r="V448" s="9">
        <v>2</v>
      </c>
      <c r="W448" s="9">
        <v>0</v>
      </c>
      <c r="X448" s="9">
        <v>143</v>
      </c>
      <c r="Y448" s="9">
        <v>8</v>
      </c>
      <c r="Z448" s="9">
        <v>0</v>
      </c>
      <c r="AA448" s="9">
        <v>38</v>
      </c>
      <c r="AB448" s="9">
        <v>42</v>
      </c>
      <c r="AC448" s="9">
        <v>28</v>
      </c>
      <c r="AD448" s="9">
        <v>43</v>
      </c>
      <c r="AE448" s="9">
        <v>0</v>
      </c>
      <c r="AF448" s="9">
        <v>100</v>
      </c>
      <c r="AG448" s="9">
        <v>0</v>
      </c>
      <c r="AH448" s="9">
        <v>51</v>
      </c>
      <c r="AI448" s="9">
        <v>0</v>
      </c>
      <c r="AJ448" s="9">
        <v>64</v>
      </c>
      <c r="AK448" s="9">
        <v>19</v>
      </c>
      <c r="AL448" s="9">
        <v>63</v>
      </c>
      <c r="AM448" s="9">
        <v>5</v>
      </c>
      <c r="AN448" s="9">
        <v>96</v>
      </c>
      <c r="AO448" s="9">
        <v>32</v>
      </c>
      <c r="AP448" s="9">
        <v>20</v>
      </c>
      <c r="AQ448" s="9">
        <v>3</v>
      </c>
      <c r="AR448" s="9">
        <v>127</v>
      </c>
      <c r="AS448" s="9">
        <v>24</v>
      </c>
      <c r="AT448" s="10">
        <v>0</v>
      </c>
    </row>
    <row r="449" spans="1:46" ht="57" x14ac:dyDescent="0.25">
      <c r="A449" s="26" t="str">
        <f t="shared" si="12"/>
        <v>2010Registered nursesNorthwest TerritoriesUnknown places of work</v>
      </c>
      <c r="B449" s="24">
        <v>2010</v>
      </c>
      <c r="C449" s="9" t="s">
        <v>7</v>
      </c>
      <c r="D449" s="9" t="s">
        <v>169</v>
      </c>
      <c r="E449" s="9" t="str">
        <f t="shared" si="13"/>
        <v>Northwest Territories</v>
      </c>
      <c r="F449" s="9" t="s">
        <v>184</v>
      </c>
      <c r="G449" s="9" t="s">
        <v>49</v>
      </c>
      <c r="H449" s="9">
        <v>11</v>
      </c>
      <c r="I449" s="9">
        <v>9</v>
      </c>
      <c r="J449" s="9">
        <v>2</v>
      </c>
      <c r="K449" s="9">
        <v>0</v>
      </c>
      <c r="L449" s="9">
        <v>0</v>
      </c>
      <c r="M449" s="9">
        <v>0</v>
      </c>
      <c r="N449" s="9">
        <v>0</v>
      </c>
      <c r="O449" s="9">
        <v>0</v>
      </c>
      <c r="P449" s="9">
        <v>0</v>
      </c>
      <c r="Q449" s="9">
        <v>3</v>
      </c>
      <c r="R449" s="9">
        <v>3</v>
      </c>
      <c r="S449" s="9">
        <v>3</v>
      </c>
      <c r="T449" s="9">
        <v>0</v>
      </c>
      <c r="U449" s="9">
        <v>1</v>
      </c>
      <c r="V449" s="9">
        <v>1</v>
      </c>
      <c r="W449" s="9">
        <v>0</v>
      </c>
      <c r="X449" s="9">
        <v>10</v>
      </c>
      <c r="Y449" s="9">
        <v>1</v>
      </c>
      <c r="Z449" s="9">
        <v>0</v>
      </c>
      <c r="AA449" s="9">
        <v>1</v>
      </c>
      <c r="AB449" s="9">
        <v>1</v>
      </c>
      <c r="AC449" s="9">
        <v>3</v>
      </c>
      <c r="AD449" s="9">
        <v>6</v>
      </c>
      <c r="AE449" s="9">
        <v>0</v>
      </c>
      <c r="AF449" s="9">
        <v>5</v>
      </c>
      <c r="AG449" s="9">
        <v>0</v>
      </c>
      <c r="AH449" s="9">
        <v>6</v>
      </c>
      <c r="AI449" s="9">
        <v>0</v>
      </c>
      <c r="AJ449" s="9">
        <v>1</v>
      </c>
      <c r="AK449" s="9">
        <v>0</v>
      </c>
      <c r="AL449" s="9">
        <v>1</v>
      </c>
      <c r="AM449" s="9">
        <v>9</v>
      </c>
      <c r="AN449" s="9">
        <v>2</v>
      </c>
      <c r="AO449" s="9">
        <v>0</v>
      </c>
      <c r="AP449" s="9">
        <v>0</v>
      </c>
      <c r="AQ449" s="9">
        <v>9</v>
      </c>
      <c r="AR449" s="9">
        <v>10</v>
      </c>
      <c r="AS449" s="9">
        <v>1</v>
      </c>
      <c r="AT449" s="10">
        <v>0</v>
      </c>
    </row>
    <row r="450" spans="1:46" ht="42.75" x14ac:dyDescent="0.25">
      <c r="A450" s="26" t="str">
        <f t="shared" si="12"/>
        <v>2010Registered nursesNunavutAll places of work</v>
      </c>
      <c r="B450" s="24">
        <v>2010</v>
      </c>
      <c r="C450" s="9" t="s">
        <v>7</v>
      </c>
      <c r="D450" s="9" t="s">
        <v>170</v>
      </c>
      <c r="E450" s="9" t="str">
        <f t="shared" si="13"/>
        <v>Nunavut</v>
      </c>
      <c r="F450" s="9" t="s">
        <v>179</v>
      </c>
      <c r="G450" s="9" t="s">
        <v>9</v>
      </c>
      <c r="H450" s="9">
        <v>271</v>
      </c>
      <c r="I450" s="9">
        <v>242</v>
      </c>
      <c r="J450" s="9">
        <v>29</v>
      </c>
      <c r="K450" s="9">
        <v>0</v>
      </c>
      <c r="L450" s="9">
        <v>2</v>
      </c>
      <c r="M450" s="9">
        <v>25</v>
      </c>
      <c r="N450" s="9">
        <v>43</v>
      </c>
      <c r="O450" s="9">
        <v>28</v>
      </c>
      <c r="P450" s="9">
        <v>25</v>
      </c>
      <c r="Q450" s="9">
        <v>22</v>
      </c>
      <c r="R450" s="9">
        <v>32</v>
      </c>
      <c r="S450" s="9">
        <v>40</v>
      </c>
      <c r="T450" s="9">
        <v>38</v>
      </c>
      <c r="U450" s="9">
        <v>13</v>
      </c>
      <c r="V450" s="9">
        <v>3</v>
      </c>
      <c r="W450" s="9">
        <v>0</v>
      </c>
      <c r="X450" s="9">
        <v>223</v>
      </c>
      <c r="Y450" s="9">
        <v>46</v>
      </c>
      <c r="Z450" s="9">
        <v>2</v>
      </c>
      <c r="AA450" s="9">
        <v>87</v>
      </c>
      <c r="AB450" s="9">
        <v>61</v>
      </c>
      <c r="AC450" s="9">
        <v>48</v>
      </c>
      <c r="AD450" s="9">
        <v>75</v>
      </c>
      <c r="AE450" s="9">
        <v>0</v>
      </c>
      <c r="AF450" s="9">
        <v>168</v>
      </c>
      <c r="AG450" s="9">
        <v>0</v>
      </c>
      <c r="AH450" s="9">
        <v>103</v>
      </c>
      <c r="AI450" s="9">
        <v>0</v>
      </c>
      <c r="AJ450" s="9">
        <v>183</v>
      </c>
      <c r="AK450" s="9">
        <v>44</v>
      </c>
      <c r="AL450" s="9">
        <v>34</v>
      </c>
      <c r="AM450" s="9">
        <v>10</v>
      </c>
      <c r="AN450" s="9">
        <v>240</v>
      </c>
      <c r="AO450" s="9">
        <v>15</v>
      </c>
      <c r="AP450" s="9">
        <v>6</v>
      </c>
      <c r="AQ450" s="9">
        <v>10</v>
      </c>
      <c r="AR450" s="9">
        <v>34</v>
      </c>
      <c r="AS450" s="9">
        <v>237</v>
      </c>
      <c r="AT450" s="10">
        <v>0</v>
      </c>
    </row>
    <row r="451" spans="1:46" ht="28.5" x14ac:dyDescent="0.25">
      <c r="A451" s="26" t="str">
        <f t="shared" ref="A451:A514" si="14">CONCATENATE(B451,C451,E451,G451)</f>
        <v>2010Registered nursesNunavutHospital</v>
      </c>
      <c r="B451" s="24">
        <v>2010</v>
      </c>
      <c r="C451" s="9" t="s">
        <v>7</v>
      </c>
      <c r="D451" s="9" t="s">
        <v>170</v>
      </c>
      <c r="E451" s="9" t="str">
        <f t="shared" ref="E451:E514" si="15">TRIM(MID(D451,3,50))</f>
        <v>Nunavut</v>
      </c>
      <c r="F451" s="9" t="s">
        <v>180</v>
      </c>
      <c r="G451" s="9" t="s">
        <v>10</v>
      </c>
      <c r="H451" s="9">
        <v>64</v>
      </c>
      <c r="I451" s="9">
        <v>58</v>
      </c>
      <c r="J451" s="9">
        <v>6</v>
      </c>
      <c r="K451" s="9">
        <v>0</v>
      </c>
      <c r="L451" s="9">
        <v>0</v>
      </c>
      <c r="M451" s="9">
        <v>8</v>
      </c>
      <c r="N451" s="9">
        <v>20</v>
      </c>
      <c r="O451" s="9">
        <v>6</v>
      </c>
      <c r="P451" s="9">
        <v>2</v>
      </c>
      <c r="Q451" s="9">
        <v>6</v>
      </c>
      <c r="R451" s="9">
        <v>7</v>
      </c>
      <c r="S451" s="9">
        <v>7</v>
      </c>
      <c r="T451" s="9">
        <v>6</v>
      </c>
      <c r="U451" s="9">
        <v>2</v>
      </c>
      <c r="V451" s="9">
        <v>0</v>
      </c>
      <c r="W451" s="9">
        <v>0</v>
      </c>
      <c r="X451" s="9">
        <v>54</v>
      </c>
      <c r="Y451" s="9">
        <v>9</v>
      </c>
      <c r="Z451" s="9">
        <v>1</v>
      </c>
      <c r="AA451" s="9">
        <v>31</v>
      </c>
      <c r="AB451" s="9">
        <v>12</v>
      </c>
      <c r="AC451" s="9">
        <v>14</v>
      </c>
      <c r="AD451" s="9">
        <v>7</v>
      </c>
      <c r="AE451" s="9">
        <v>0</v>
      </c>
      <c r="AF451" s="9">
        <v>52</v>
      </c>
      <c r="AG451" s="9">
        <v>0</v>
      </c>
      <c r="AH451" s="9">
        <v>12</v>
      </c>
      <c r="AI451" s="9">
        <v>0</v>
      </c>
      <c r="AJ451" s="9">
        <v>53</v>
      </c>
      <c r="AK451" s="9">
        <v>8</v>
      </c>
      <c r="AL451" s="9">
        <v>3</v>
      </c>
      <c r="AM451" s="9">
        <v>0</v>
      </c>
      <c r="AN451" s="9">
        <v>62</v>
      </c>
      <c r="AO451" s="9">
        <v>2</v>
      </c>
      <c r="AP451" s="9">
        <v>0</v>
      </c>
      <c r="AQ451" s="9">
        <v>0</v>
      </c>
      <c r="AR451" s="9">
        <v>8</v>
      </c>
      <c r="AS451" s="9">
        <v>56</v>
      </c>
      <c r="AT451" s="10">
        <v>0</v>
      </c>
    </row>
    <row r="452" spans="1:46" ht="28.5" x14ac:dyDescent="0.25">
      <c r="A452" s="26" t="str">
        <f t="shared" si="14"/>
        <v>2010Registered nursesNunavutCommunity health</v>
      </c>
      <c r="B452" s="24">
        <v>2010</v>
      </c>
      <c r="C452" s="9" t="s">
        <v>7</v>
      </c>
      <c r="D452" s="9" t="s">
        <v>170</v>
      </c>
      <c r="E452" s="9" t="str">
        <f t="shared" si="15"/>
        <v>Nunavut</v>
      </c>
      <c r="F452" s="9" t="s">
        <v>182</v>
      </c>
      <c r="G452" s="9" t="s">
        <v>11</v>
      </c>
      <c r="H452" s="9">
        <v>166</v>
      </c>
      <c r="I452" s="9">
        <v>152</v>
      </c>
      <c r="J452" s="9">
        <v>14</v>
      </c>
      <c r="K452" s="9">
        <v>0</v>
      </c>
      <c r="L452" s="9">
        <v>1</v>
      </c>
      <c r="M452" s="9">
        <v>15</v>
      </c>
      <c r="N452" s="9">
        <v>17</v>
      </c>
      <c r="O452" s="9">
        <v>20</v>
      </c>
      <c r="P452" s="9">
        <v>14</v>
      </c>
      <c r="Q452" s="9">
        <v>14</v>
      </c>
      <c r="R452" s="9">
        <v>16</v>
      </c>
      <c r="S452" s="9">
        <v>29</v>
      </c>
      <c r="T452" s="9">
        <v>27</v>
      </c>
      <c r="U452" s="9">
        <v>10</v>
      </c>
      <c r="V452" s="9">
        <v>3</v>
      </c>
      <c r="W452" s="9">
        <v>0</v>
      </c>
      <c r="X452" s="9">
        <v>131</v>
      </c>
      <c r="Y452" s="9">
        <v>35</v>
      </c>
      <c r="Z452" s="9">
        <v>0</v>
      </c>
      <c r="AA452" s="9">
        <v>45</v>
      </c>
      <c r="AB452" s="9">
        <v>35</v>
      </c>
      <c r="AC452" s="9">
        <v>28</v>
      </c>
      <c r="AD452" s="9">
        <v>58</v>
      </c>
      <c r="AE452" s="9">
        <v>0</v>
      </c>
      <c r="AF452" s="9">
        <v>88</v>
      </c>
      <c r="AG452" s="9">
        <v>0</v>
      </c>
      <c r="AH452" s="9">
        <v>78</v>
      </c>
      <c r="AI452" s="9">
        <v>0</v>
      </c>
      <c r="AJ452" s="9">
        <v>116</v>
      </c>
      <c r="AK452" s="9">
        <v>30</v>
      </c>
      <c r="AL452" s="9">
        <v>16</v>
      </c>
      <c r="AM452" s="9">
        <v>4</v>
      </c>
      <c r="AN452" s="9">
        <v>157</v>
      </c>
      <c r="AO452" s="9">
        <v>4</v>
      </c>
      <c r="AP452" s="9">
        <v>1</v>
      </c>
      <c r="AQ452" s="9">
        <v>4</v>
      </c>
      <c r="AR452" s="9">
        <v>16</v>
      </c>
      <c r="AS452" s="9">
        <v>150</v>
      </c>
      <c r="AT452" s="10">
        <v>0</v>
      </c>
    </row>
    <row r="453" spans="1:46" ht="57" x14ac:dyDescent="0.25">
      <c r="A453" s="26" t="str">
        <f t="shared" si="14"/>
        <v>2010Registered nursesNunavutNursing home/long-term care</v>
      </c>
      <c r="B453" s="24">
        <v>2010</v>
      </c>
      <c r="C453" s="9" t="s">
        <v>7</v>
      </c>
      <c r="D453" s="9" t="s">
        <v>170</v>
      </c>
      <c r="E453" s="9" t="str">
        <f t="shared" si="15"/>
        <v>Nunavut</v>
      </c>
      <c r="F453" s="9" t="s">
        <v>181</v>
      </c>
      <c r="G453" s="9" t="s">
        <v>12</v>
      </c>
      <c r="H453" s="9">
        <v>2</v>
      </c>
      <c r="I453" s="9">
        <v>2</v>
      </c>
      <c r="J453" s="9">
        <v>0</v>
      </c>
      <c r="K453" s="9">
        <v>0</v>
      </c>
      <c r="L453" s="9">
        <v>0</v>
      </c>
      <c r="M453" s="9">
        <v>0</v>
      </c>
      <c r="N453" s="9">
        <v>0</v>
      </c>
      <c r="O453" s="9">
        <v>0</v>
      </c>
      <c r="P453" s="9">
        <v>1</v>
      </c>
      <c r="Q453" s="9">
        <v>0</v>
      </c>
      <c r="R453" s="9">
        <v>0</v>
      </c>
      <c r="S453" s="9">
        <v>0</v>
      </c>
      <c r="T453" s="9">
        <v>1</v>
      </c>
      <c r="U453" s="9">
        <v>0</v>
      </c>
      <c r="V453" s="9">
        <v>0</v>
      </c>
      <c r="W453" s="9">
        <v>0</v>
      </c>
      <c r="X453" s="9">
        <v>2</v>
      </c>
      <c r="Y453" s="9">
        <v>0</v>
      </c>
      <c r="Z453" s="9">
        <v>0</v>
      </c>
      <c r="AA453" s="9">
        <v>0</v>
      </c>
      <c r="AB453" s="9">
        <v>1</v>
      </c>
      <c r="AC453" s="9">
        <v>0</v>
      </c>
      <c r="AD453" s="9">
        <v>1</v>
      </c>
      <c r="AE453" s="9">
        <v>0</v>
      </c>
      <c r="AF453" s="9">
        <v>2</v>
      </c>
      <c r="AG453" s="9">
        <v>0</v>
      </c>
      <c r="AH453" s="9">
        <v>0</v>
      </c>
      <c r="AI453" s="9">
        <v>0</v>
      </c>
      <c r="AJ453" s="9">
        <v>1</v>
      </c>
      <c r="AK453" s="9">
        <v>1</v>
      </c>
      <c r="AL453" s="9">
        <v>0</v>
      </c>
      <c r="AM453" s="9">
        <v>0</v>
      </c>
      <c r="AN453" s="9">
        <v>1</v>
      </c>
      <c r="AO453" s="9">
        <v>1</v>
      </c>
      <c r="AP453" s="9">
        <v>0</v>
      </c>
      <c r="AQ453" s="9">
        <v>0</v>
      </c>
      <c r="AR453" s="9">
        <v>0</v>
      </c>
      <c r="AS453" s="9">
        <v>2</v>
      </c>
      <c r="AT453" s="10">
        <v>0</v>
      </c>
    </row>
    <row r="454" spans="1:46" ht="42.75" x14ac:dyDescent="0.25">
      <c r="A454" s="26" t="str">
        <f t="shared" si="14"/>
        <v>2010Registered nursesNunavutOther places of work</v>
      </c>
      <c r="B454" s="24">
        <v>2010</v>
      </c>
      <c r="C454" s="9" t="s">
        <v>7</v>
      </c>
      <c r="D454" s="9" t="s">
        <v>170</v>
      </c>
      <c r="E454" s="9" t="str">
        <f t="shared" si="15"/>
        <v>Nunavut</v>
      </c>
      <c r="F454" s="9" t="s">
        <v>183</v>
      </c>
      <c r="G454" s="9" t="s">
        <v>13</v>
      </c>
      <c r="H454" s="9">
        <v>34</v>
      </c>
      <c r="I454" s="9">
        <v>25</v>
      </c>
      <c r="J454" s="9">
        <v>9</v>
      </c>
      <c r="K454" s="9">
        <v>0</v>
      </c>
      <c r="L454" s="9">
        <v>0</v>
      </c>
      <c r="M454" s="9">
        <v>1</v>
      </c>
      <c r="N454" s="9">
        <v>6</v>
      </c>
      <c r="O454" s="9">
        <v>2</v>
      </c>
      <c r="P454" s="9">
        <v>8</v>
      </c>
      <c r="Q454" s="9">
        <v>2</v>
      </c>
      <c r="R454" s="9">
        <v>8</v>
      </c>
      <c r="S454" s="9">
        <v>4</v>
      </c>
      <c r="T454" s="9">
        <v>2</v>
      </c>
      <c r="U454" s="9">
        <v>1</v>
      </c>
      <c r="V454" s="9">
        <v>0</v>
      </c>
      <c r="W454" s="9">
        <v>0</v>
      </c>
      <c r="X454" s="9">
        <v>32</v>
      </c>
      <c r="Y454" s="9">
        <v>1</v>
      </c>
      <c r="Z454" s="9">
        <v>1</v>
      </c>
      <c r="AA454" s="9">
        <v>9</v>
      </c>
      <c r="AB454" s="9">
        <v>11</v>
      </c>
      <c r="AC454" s="9">
        <v>6</v>
      </c>
      <c r="AD454" s="9">
        <v>8</v>
      </c>
      <c r="AE454" s="9">
        <v>0</v>
      </c>
      <c r="AF454" s="9">
        <v>23</v>
      </c>
      <c r="AG454" s="9">
        <v>0</v>
      </c>
      <c r="AH454" s="9">
        <v>11</v>
      </c>
      <c r="AI454" s="9">
        <v>0</v>
      </c>
      <c r="AJ454" s="9">
        <v>12</v>
      </c>
      <c r="AK454" s="9">
        <v>5</v>
      </c>
      <c r="AL454" s="9">
        <v>15</v>
      </c>
      <c r="AM454" s="9">
        <v>2</v>
      </c>
      <c r="AN454" s="9">
        <v>20</v>
      </c>
      <c r="AO454" s="9">
        <v>8</v>
      </c>
      <c r="AP454" s="9">
        <v>4</v>
      </c>
      <c r="AQ454" s="9">
        <v>2</v>
      </c>
      <c r="AR454" s="9">
        <v>9</v>
      </c>
      <c r="AS454" s="9">
        <v>25</v>
      </c>
      <c r="AT454" s="10">
        <v>0</v>
      </c>
    </row>
    <row r="455" spans="1:46" ht="42.75" x14ac:dyDescent="0.25">
      <c r="A455" s="26" t="str">
        <f t="shared" si="14"/>
        <v>2010Registered nursesNunavutUnknown places of work</v>
      </c>
      <c r="B455" s="24">
        <v>2010</v>
      </c>
      <c r="C455" s="9" t="s">
        <v>7</v>
      </c>
      <c r="D455" s="9" t="s">
        <v>170</v>
      </c>
      <c r="E455" s="9" t="str">
        <f t="shared" si="15"/>
        <v>Nunavut</v>
      </c>
      <c r="F455" s="9" t="s">
        <v>184</v>
      </c>
      <c r="G455" s="9" t="s">
        <v>49</v>
      </c>
      <c r="H455" s="9">
        <v>5</v>
      </c>
      <c r="I455" s="9">
        <v>5</v>
      </c>
      <c r="J455" s="9">
        <v>0</v>
      </c>
      <c r="K455" s="9">
        <v>0</v>
      </c>
      <c r="L455" s="9">
        <v>1</v>
      </c>
      <c r="M455" s="9">
        <v>1</v>
      </c>
      <c r="N455" s="9">
        <v>0</v>
      </c>
      <c r="O455" s="9">
        <v>0</v>
      </c>
      <c r="P455" s="9">
        <v>0</v>
      </c>
      <c r="Q455" s="9">
        <v>0</v>
      </c>
      <c r="R455" s="9">
        <v>1</v>
      </c>
      <c r="S455" s="9">
        <v>0</v>
      </c>
      <c r="T455" s="9">
        <v>2</v>
      </c>
      <c r="U455" s="9">
        <v>0</v>
      </c>
      <c r="V455" s="9">
        <v>0</v>
      </c>
      <c r="W455" s="9">
        <v>0</v>
      </c>
      <c r="X455" s="9">
        <v>4</v>
      </c>
      <c r="Y455" s="9">
        <v>1</v>
      </c>
      <c r="Z455" s="9">
        <v>0</v>
      </c>
      <c r="AA455" s="9">
        <v>2</v>
      </c>
      <c r="AB455" s="9">
        <v>2</v>
      </c>
      <c r="AC455" s="9">
        <v>0</v>
      </c>
      <c r="AD455" s="9">
        <v>1</v>
      </c>
      <c r="AE455" s="9">
        <v>0</v>
      </c>
      <c r="AF455" s="9">
        <v>3</v>
      </c>
      <c r="AG455" s="9">
        <v>0</v>
      </c>
      <c r="AH455" s="9">
        <v>2</v>
      </c>
      <c r="AI455" s="9">
        <v>0</v>
      </c>
      <c r="AJ455" s="9">
        <v>1</v>
      </c>
      <c r="AK455" s="9">
        <v>0</v>
      </c>
      <c r="AL455" s="9">
        <v>0</v>
      </c>
      <c r="AM455" s="9">
        <v>4</v>
      </c>
      <c r="AN455" s="9">
        <v>0</v>
      </c>
      <c r="AO455" s="9">
        <v>0</v>
      </c>
      <c r="AP455" s="9">
        <v>1</v>
      </c>
      <c r="AQ455" s="9">
        <v>4</v>
      </c>
      <c r="AR455" s="9">
        <v>1</v>
      </c>
      <c r="AS455" s="9">
        <v>4</v>
      </c>
      <c r="AT455" s="10">
        <v>0</v>
      </c>
    </row>
    <row r="456" spans="1:46" ht="42.75" x14ac:dyDescent="0.25">
      <c r="A456" s="26" t="str">
        <f t="shared" si="14"/>
        <v>2010Registered nursesCanadaAll places of work</v>
      </c>
      <c r="B456" s="24">
        <v>2010</v>
      </c>
      <c r="C456" s="9" t="s">
        <v>7</v>
      </c>
      <c r="D456" s="9" t="s">
        <v>171</v>
      </c>
      <c r="E456" s="9" t="str">
        <f t="shared" si="15"/>
        <v>Canada</v>
      </c>
      <c r="F456" s="9" t="s">
        <v>179</v>
      </c>
      <c r="G456" s="9" t="s">
        <v>9</v>
      </c>
      <c r="H456" s="9">
        <v>268512</v>
      </c>
      <c r="I456" s="9">
        <v>240479</v>
      </c>
      <c r="J456" s="9">
        <v>16403</v>
      </c>
      <c r="K456" s="9">
        <v>11630</v>
      </c>
      <c r="L456" s="9">
        <v>6090</v>
      </c>
      <c r="M456" s="9">
        <v>25552</v>
      </c>
      <c r="N456" s="9">
        <v>26472</v>
      </c>
      <c r="O456" s="9">
        <v>29797</v>
      </c>
      <c r="P456" s="9">
        <v>33294</v>
      </c>
      <c r="Q456" s="9">
        <v>39066</v>
      </c>
      <c r="R456" s="9">
        <v>39836</v>
      </c>
      <c r="S456" s="9">
        <v>37921</v>
      </c>
      <c r="T456" s="9">
        <v>21102</v>
      </c>
      <c r="U456" s="9">
        <v>7490</v>
      </c>
      <c r="V456" s="9">
        <v>1889</v>
      </c>
      <c r="W456" s="9">
        <v>3</v>
      </c>
      <c r="X456" s="9">
        <v>244206</v>
      </c>
      <c r="Y456" s="9">
        <v>23076</v>
      </c>
      <c r="Z456" s="9">
        <v>1230</v>
      </c>
      <c r="AA456" s="9">
        <v>70037</v>
      </c>
      <c r="AB456" s="9">
        <v>62352</v>
      </c>
      <c r="AC456" s="9">
        <v>63925</v>
      </c>
      <c r="AD456" s="9">
        <v>71545</v>
      </c>
      <c r="AE456" s="9">
        <v>653</v>
      </c>
      <c r="AF456" s="9">
        <v>155355</v>
      </c>
      <c r="AG456" s="9">
        <v>80331</v>
      </c>
      <c r="AH456" s="9">
        <v>31937</v>
      </c>
      <c r="AI456" s="9">
        <v>889</v>
      </c>
      <c r="AJ456" s="9">
        <v>205471</v>
      </c>
      <c r="AK456" s="9">
        <v>18128</v>
      </c>
      <c r="AL456" s="9">
        <v>40310</v>
      </c>
      <c r="AM456" s="9">
        <v>4603</v>
      </c>
      <c r="AN456" s="9">
        <v>235012</v>
      </c>
      <c r="AO456" s="9">
        <v>17047</v>
      </c>
      <c r="AP456" s="9">
        <v>11210</v>
      </c>
      <c r="AQ456" s="9">
        <v>5243</v>
      </c>
      <c r="AR456" s="9">
        <v>239582</v>
      </c>
      <c r="AS456" s="9">
        <v>28905</v>
      </c>
      <c r="AT456" s="10">
        <v>25</v>
      </c>
    </row>
    <row r="457" spans="1:46" ht="28.5" x14ac:dyDescent="0.25">
      <c r="A457" s="26" t="str">
        <f t="shared" si="14"/>
        <v>2010Registered nursesCanadaHospital</v>
      </c>
      <c r="B457" s="24">
        <v>2010</v>
      </c>
      <c r="C457" s="9" t="s">
        <v>7</v>
      </c>
      <c r="D457" s="9" t="s">
        <v>171</v>
      </c>
      <c r="E457" s="9" t="str">
        <f t="shared" si="15"/>
        <v>Canada</v>
      </c>
      <c r="F457" s="9" t="s">
        <v>180</v>
      </c>
      <c r="G457" s="9" t="s">
        <v>10</v>
      </c>
      <c r="H457" s="9">
        <v>163514</v>
      </c>
      <c r="I457" s="9">
        <v>145813</v>
      </c>
      <c r="J457" s="9">
        <v>10823</v>
      </c>
      <c r="K457" s="9">
        <v>6878</v>
      </c>
      <c r="L457" s="9">
        <v>4907</v>
      </c>
      <c r="M457" s="9">
        <v>19556</v>
      </c>
      <c r="N457" s="9">
        <v>18429</v>
      </c>
      <c r="O457" s="9">
        <v>18516</v>
      </c>
      <c r="P457" s="9">
        <v>20677</v>
      </c>
      <c r="Q457" s="9">
        <v>23970</v>
      </c>
      <c r="R457" s="9">
        <v>23496</v>
      </c>
      <c r="S457" s="9">
        <v>20813</v>
      </c>
      <c r="T457" s="9">
        <v>9808</v>
      </c>
      <c r="U457" s="9">
        <v>2834</v>
      </c>
      <c r="V457" s="9">
        <v>506</v>
      </c>
      <c r="W457" s="9">
        <v>2</v>
      </c>
      <c r="X457" s="9">
        <v>148554</v>
      </c>
      <c r="Y457" s="9">
        <v>14335</v>
      </c>
      <c r="Z457" s="9">
        <v>625</v>
      </c>
      <c r="AA457" s="9">
        <v>51130</v>
      </c>
      <c r="AB457" s="9">
        <v>37090</v>
      </c>
      <c r="AC457" s="9">
        <v>38772</v>
      </c>
      <c r="AD457" s="9">
        <v>36246</v>
      </c>
      <c r="AE457" s="9">
        <v>276</v>
      </c>
      <c r="AF457" s="9">
        <v>97210</v>
      </c>
      <c r="AG457" s="9">
        <v>49990</v>
      </c>
      <c r="AH457" s="9">
        <v>16155</v>
      </c>
      <c r="AI457" s="9">
        <v>159</v>
      </c>
      <c r="AJ457" s="9">
        <v>141512</v>
      </c>
      <c r="AK457" s="9">
        <v>7672</v>
      </c>
      <c r="AL457" s="9">
        <v>13707</v>
      </c>
      <c r="AM457" s="9">
        <v>623</v>
      </c>
      <c r="AN457" s="9">
        <v>154419</v>
      </c>
      <c r="AO457" s="9">
        <v>5556</v>
      </c>
      <c r="AP457" s="9">
        <v>2566</v>
      </c>
      <c r="AQ457" s="9">
        <v>973</v>
      </c>
      <c r="AR457" s="9">
        <v>150862</v>
      </c>
      <c r="AS457" s="9">
        <v>12642</v>
      </c>
      <c r="AT457" s="10">
        <v>10</v>
      </c>
    </row>
    <row r="458" spans="1:46" ht="28.5" x14ac:dyDescent="0.25">
      <c r="A458" s="26" t="str">
        <f t="shared" si="14"/>
        <v>2010Registered nursesCanadaCommunity health</v>
      </c>
      <c r="B458" s="24">
        <v>2010</v>
      </c>
      <c r="C458" s="9" t="s">
        <v>7</v>
      </c>
      <c r="D458" s="9" t="s">
        <v>171</v>
      </c>
      <c r="E458" s="9" t="str">
        <f t="shared" si="15"/>
        <v>Canada</v>
      </c>
      <c r="F458" s="9" t="s">
        <v>182</v>
      </c>
      <c r="G458" s="9" t="s">
        <v>11</v>
      </c>
      <c r="H458" s="9">
        <v>41700</v>
      </c>
      <c r="I458" s="9">
        <v>38109</v>
      </c>
      <c r="J458" s="9">
        <v>1452</v>
      </c>
      <c r="K458" s="9">
        <v>2139</v>
      </c>
      <c r="L458" s="9">
        <v>239</v>
      </c>
      <c r="M458" s="9">
        <v>2219</v>
      </c>
      <c r="N458" s="9">
        <v>3469</v>
      </c>
      <c r="O458" s="9">
        <v>4789</v>
      </c>
      <c r="P458" s="9">
        <v>5205</v>
      </c>
      <c r="Q458" s="9">
        <v>6359</v>
      </c>
      <c r="R458" s="9">
        <v>6321</v>
      </c>
      <c r="S458" s="9">
        <v>6763</v>
      </c>
      <c r="T458" s="9">
        <v>4229</v>
      </c>
      <c r="U458" s="9">
        <v>1677</v>
      </c>
      <c r="V458" s="9">
        <v>430</v>
      </c>
      <c r="W458" s="9">
        <v>0</v>
      </c>
      <c r="X458" s="9">
        <v>39227</v>
      </c>
      <c r="Y458" s="9">
        <v>2351</v>
      </c>
      <c r="Z458" s="9">
        <v>122</v>
      </c>
      <c r="AA458" s="9">
        <v>7326</v>
      </c>
      <c r="AB458" s="9">
        <v>10235</v>
      </c>
      <c r="AC458" s="9">
        <v>10283</v>
      </c>
      <c r="AD458" s="9">
        <v>13808</v>
      </c>
      <c r="AE458" s="9">
        <v>48</v>
      </c>
      <c r="AF458" s="9">
        <v>23372</v>
      </c>
      <c r="AG458" s="9">
        <v>12378</v>
      </c>
      <c r="AH458" s="9">
        <v>5887</v>
      </c>
      <c r="AI458" s="9">
        <v>63</v>
      </c>
      <c r="AJ458" s="9">
        <v>29589</v>
      </c>
      <c r="AK458" s="9">
        <v>3096</v>
      </c>
      <c r="AL458" s="9">
        <v>8702</v>
      </c>
      <c r="AM458" s="9">
        <v>313</v>
      </c>
      <c r="AN458" s="9">
        <v>35962</v>
      </c>
      <c r="AO458" s="9">
        <v>4643</v>
      </c>
      <c r="AP458" s="9">
        <v>710</v>
      </c>
      <c r="AQ458" s="9">
        <v>385</v>
      </c>
      <c r="AR458" s="9">
        <v>35037</v>
      </c>
      <c r="AS458" s="9">
        <v>6661</v>
      </c>
      <c r="AT458" s="10">
        <v>2</v>
      </c>
    </row>
    <row r="459" spans="1:46" ht="57" x14ac:dyDescent="0.25">
      <c r="A459" s="26" t="str">
        <f t="shared" si="14"/>
        <v>2010Registered nursesCanadaNursing home/long-term care</v>
      </c>
      <c r="B459" s="24">
        <v>2010</v>
      </c>
      <c r="C459" s="9" t="s">
        <v>7</v>
      </c>
      <c r="D459" s="9" t="s">
        <v>171</v>
      </c>
      <c r="E459" s="9" t="str">
        <f t="shared" si="15"/>
        <v>Canada</v>
      </c>
      <c r="F459" s="9" t="s">
        <v>181</v>
      </c>
      <c r="G459" s="9" t="s">
        <v>12</v>
      </c>
      <c r="H459" s="9">
        <v>24891</v>
      </c>
      <c r="I459" s="9">
        <v>22190</v>
      </c>
      <c r="J459" s="9">
        <v>1397</v>
      </c>
      <c r="K459" s="9">
        <v>1304</v>
      </c>
      <c r="L459" s="9">
        <v>231</v>
      </c>
      <c r="M459" s="9">
        <v>1017</v>
      </c>
      <c r="N459" s="9">
        <v>1285</v>
      </c>
      <c r="O459" s="9">
        <v>2610</v>
      </c>
      <c r="P459" s="9">
        <v>2939</v>
      </c>
      <c r="Q459" s="9">
        <v>3479</v>
      </c>
      <c r="R459" s="9">
        <v>4357</v>
      </c>
      <c r="S459" s="9">
        <v>4447</v>
      </c>
      <c r="T459" s="9">
        <v>2991</v>
      </c>
      <c r="U459" s="9">
        <v>1236</v>
      </c>
      <c r="V459" s="9">
        <v>298</v>
      </c>
      <c r="W459" s="9">
        <v>1</v>
      </c>
      <c r="X459" s="9">
        <v>20867</v>
      </c>
      <c r="Y459" s="9">
        <v>3874</v>
      </c>
      <c r="Z459" s="9">
        <v>150</v>
      </c>
      <c r="AA459" s="9">
        <v>3464</v>
      </c>
      <c r="AB459" s="9">
        <v>6643</v>
      </c>
      <c r="AC459" s="9">
        <v>5834</v>
      </c>
      <c r="AD459" s="9">
        <v>8930</v>
      </c>
      <c r="AE459" s="9">
        <v>20</v>
      </c>
      <c r="AF459" s="9">
        <v>13461</v>
      </c>
      <c r="AG459" s="9">
        <v>8492</v>
      </c>
      <c r="AH459" s="9">
        <v>2902</v>
      </c>
      <c r="AI459" s="9">
        <v>36</v>
      </c>
      <c r="AJ459" s="9">
        <v>18346</v>
      </c>
      <c r="AK459" s="9">
        <v>4415</v>
      </c>
      <c r="AL459" s="9">
        <v>1937</v>
      </c>
      <c r="AM459" s="9">
        <v>193</v>
      </c>
      <c r="AN459" s="9">
        <v>21935</v>
      </c>
      <c r="AO459" s="9">
        <v>2537</v>
      </c>
      <c r="AP459" s="9">
        <v>218</v>
      </c>
      <c r="AQ459" s="9">
        <v>201</v>
      </c>
      <c r="AR459" s="9">
        <v>19032</v>
      </c>
      <c r="AS459" s="9">
        <v>5858</v>
      </c>
      <c r="AT459" s="10">
        <v>1</v>
      </c>
    </row>
    <row r="460" spans="1:46" ht="42.75" x14ac:dyDescent="0.25">
      <c r="A460" s="26" t="str">
        <f t="shared" si="14"/>
        <v>2010Registered nursesCanadaOther places of work</v>
      </c>
      <c r="B460" s="24">
        <v>2010</v>
      </c>
      <c r="C460" s="9" t="s">
        <v>7</v>
      </c>
      <c r="D460" s="9" t="s">
        <v>171</v>
      </c>
      <c r="E460" s="9" t="str">
        <f t="shared" si="15"/>
        <v>Canada</v>
      </c>
      <c r="F460" s="9" t="s">
        <v>183</v>
      </c>
      <c r="G460" s="9" t="s">
        <v>13</v>
      </c>
      <c r="H460" s="9">
        <v>29391</v>
      </c>
      <c r="I460" s="9">
        <v>26046</v>
      </c>
      <c r="J460" s="9">
        <v>2167</v>
      </c>
      <c r="K460" s="9">
        <v>1178</v>
      </c>
      <c r="L460" s="9">
        <v>432</v>
      </c>
      <c r="M460" s="9">
        <v>1751</v>
      </c>
      <c r="N460" s="9">
        <v>2407</v>
      </c>
      <c r="O460" s="9">
        <v>2955</v>
      </c>
      <c r="P460" s="9">
        <v>3546</v>
      </c>
      <c r="Q460" s="9">
        <v>4216</v>
      </c>
      <c r="R460" s="9">
        <v>4429</v>
      </c>
      <c r="S460" s="9">
        <v>4556</v>
      </c>
      <c r="T460" s="9">
        <v>3168</v>
      </c>
      <c r="U460" s="9">
        <v>1386</v>
      </c>
      <c r="V460" s="9">
        <v>545</v>
      </c>
      <c r="W460" s="9">
        <v>0</v>
      </c>
      <c r="X460" s="9">
        <v>28132</v>
      </c>
      <c r="Y460" s="9">
        <v>1168</v>
      </c>
      <c r="Z460" s="9">
        <v>91</v>
      </c>
      <c r="AA460" s="9">
        <v>5614</v>
      </c>
      <c r="AB460" s="9">
        <v>6540</v>
      </c>
      <c r="AC460" s="9">
        <v>7151</v>
      </c>
      <c r="AD460" s="9">
        <v>10060</v>
      </c>
      <c r="AE460" s="9">
        <v>26</v>
      </c>
      <c r="AF460" s="9">
        <v>16845</v>
      </c>
      <c r="AG460" s="9">
        <v>7491</v>
      </c>
      <c r="AH460" s="9">
        <v>4962</v>
      </c>
      <c r="AI460" s="9">
        <v>93</v>
      </c>
      <c r="AJ460" s="9">
        <v>11688</v>
      </c>
      <c r="AK460" s="9">
        <v>2510</v>
      </c>
      <c r="AL460" s="9">
        <v>14959</v>
      </c>
      <c r="AM460" s="9">
        <v>234</v>
      </c>
      <c r="AN460" s="9">
        <v>17536</v>
      </c>
      <c r="AO460" s="9">
        <v>4039</v>
      </c>
      <c r="AP460" s="9">
        <v>7382</v>
      </c>
      <c r="AQ460" s="9">
        <v>434</v>
      </c>
      <c r="AR460" s="9">
        <v>26505</v>
      </c>
      <c r="AS460" s="9">
        <v>2878</v>
      </c>
      <c r="AT460" s="10">
        <v>8</v>
      </c>
    </row>
    <row r="461" spans="1:46" ht="42.75" x14ac:dyDescent="0.25">
      <c r="A461" s="26" t="str">
        <f t="shared" si="14"/>
        <v>2010Registered nursesCanadaUnknown places of work</v>
      </c>
      <c r="B461" s="24">
        <v>2010</v>
      </c>
      <c r="C461" s="9" t="s">
        <v>7</v>
      </c>
      <c r="D461" s="9" t="s">
        <v>171</v>
      </c>
      <c r="E461" s="9" t="str">
        <f t="shared" si="15"/>
        <v>Canada</v>
      </c>
      <c r="F461" s="9" t="s">
        <v>184</v>
      </c>
      <c r="G461" s="9" t="s">
        <v>49</v>
      </c>
      <c r="H461" s="9">
        <v>9016</v>
      </c>
      <c r="I461" s="9">
        <v>8321</v>
      </c>
      <c r="J461" s="9">
        <v>564</v>
      </c>
      <c r="K461" s="9">
        <v>131</v>
      </c>
      <c r="L461" s="9">
        <v>281</v>
      </c>
      <c r="M461" s="9">
        <v>1009</v>
      </c>
      <c r="N461" s="9">
        <v>882</v>
      </c>
      <c r="O461" s="9">
        <v>927</v>
      </c>
      <c r="P461" s="9">
        <v>927</v>
      </c>
      <c r="Q461" s="9">
        <v>1042</v>
      </c>
      <c r="R461" s="9">
        <v>1233</v>
      </c>
      <c r="S461" s="9">
        <v>1342</v>
      </c>
      <c r="T461" s="9">
        <v>906</v>
      </c>
      <c r="U461" s="9">
        <v>357</v>
      </c>
      <c r="V461" s="9">
        <v>110</v>
      </c>
      <c r="W461" s="9">
        <v>0</v>
      </c>
      <c r="X461" s="9">
        <v>7426</v>
      </c>
      <c r="Y461" s="9">
        <v>1348</v>
      </c>
      <c r="Z461" s="9">
        <v>242</v>
      </c>
      <c r="AA461" s="9">
        <v>2503</v>
      </c>
      <c r="AB461" s="9">
        <v>1844</v>
      </c>
      <c r="AC461" s="9">
        <v>1885</v>
      </c>
      <c r="AD461" s="9">
        <v>2501</v>
      </c>
      <c r="AE461" s="9">
        <v>283</v>
      </c>
      <c r="AF461" s="9">
        <v>4467</v>
      </c>
      <c r="AG461" s="9">
        <v>1980</v>
      </c>
      <c r="AH461" s="9">
        <v>2031</v>
      </c>
      <c r="AI461" s="9">
        <v>538</v>
      </c>
      <c r="AJ461" s="9">
        <v>4336</v>
      </c>
      <c r="AK461" s="9">
        <v>435</v>
      </c>
      <c r="AL461" s="9">
        <v>1005</v>
      </c>
      <c r="AM461" s="9">
        <v>3240</v>
      </c>
      <c r="AN461" s="9">
        <v>5160</v>
      </c>
      <c r="AO461" s="9">
        <v>272</v>
      </c>
      <c r="AP461" s="9">
        <v>334</v>
      </c>
      <c r="AQ461" s="9">
        <v>3250</v>
      </c>
      <c r="AR461" s="9">
        <v>8146</v>
      </c>
      <c r="AS461" s="9">
        <v>866</v>
      </c>
      <c r="AT461" s="10">
        <v>4</v>
      </c>
    </row>
    <row r="462" spans="1:46" ht="57" x14ac:dyDescent="0.25">
      <c r="A462" s="26" t="str">
        <f t="shared" si="14"/>
        <v>2010Registered psychiatric nursesManitobaAll places of work</v>
      </c>
      <c r="B462" s="24">
        <v>2010</v>
      </c>
      <c r="C462" s="9" t="s">
        <v>8</v>
      </c>
      <c r="D462" s="9" t="s">
        <v>173</v>
      </c>
      <c r="E462" s="9" t="str">
        <f t="shared" si="15"/>
        <v>Manitoba</v>
      </c>
      <c r="F462" s="9" t="s">
        <v>179</v>
      </c>
      <c r="G462" s="9" t="s">
        <v>9</v>
      </c>
      <c r="H462" s="9">
        <v>949</v>
      </c>
      <c r="I462" s="9">
        <v>737</v>
      </c>
      <c r="J462" s="9">
        <v>212</v>
      </c>
      <c r="K462" s="9">
        <v>0</v>
      </c>
      <c r="L462" s="9">
        <v>11</v>
      </c>
      <c r="M462" s="9">
        <v>55</v>
      </c>
      <c r="N462" s="9">
        <v>74</v>
      </c>
      <c r="O462" s="9">
        <v>69</v>
      </c>
      <c r="P462" s="9">
        <v>98</v>
      </c>
      <c r="Q462" s="9">
        <v>171</v>
      </c>
      <c r="R462" s="9">
        <v>203</v>
      </c>
      <c r="S462" s="9">
        <v>173</v>
      </c>
      <c r="T462" s="9">
        <v>67</v>
      </c>
      <c r="U462" s="9">
        <v>21</v>
      </c>
      <c r="V462" s="9">
        <v>7</v>
      </c>
      <c r="W462" s="9">
        <v>0</v>
      </c>
      <c r="X462" s="9">
        <v>938</v>
      </c>
      <c r="Y462" s="9">
        <v>11</v>
      </c>
      <c r="Z462" s="9">
        <v>0</v>
      </c>
      <c r="AA462" s="9">
        <v>219</v>
      </c>
      <c r="AB462" s="9">
        <v>163</v>
      </c>
      <c r="AC462" s="9">
        <v>299</v>
      </c>
      <c r="AD462" s="9">
        <v>268</v>
      </c>
      <c r="AE462" s="9">
        <v>0</v>
      </c>
      <c r="AF462" s="9">
        <v>563</v>
      </c>
      <c r="AG462" s="9">
        <v>293</v>
      </c>
      <c r="AH462" s="9">
        <v>80</v>
      </c>
      <c r="AI462" s="9">
        <v>13</v>
      </c>
      <c r="AJ462" s="9">
        <v>706</v>
      </c>
      <c r="AK462" s="9">
        <v>91</v>
      </c>
      <c r="AL462" s="9">
        <v>151</v>
      </c>
      <c r="AM462" s="9">
        <v>1</v>
      </c>
      <c r="AN462" s="9">
        <v>799</v>
      </c>
      <c r="AO462" s="9">
        <v>109</v>
      </c>
      <c r="AP462" s="9">
        <v>36</v>
      </c>
      <c r="AQ462" s="9">
        <v>5</v>
      </c>
      <c r="AR462" s="9">
        <v>651</v>
      </c>
      <c r="AS462" s="9">
        <v>297</v>
      </c>
      <c r="AT462" s="10">
        <v>1</v>
      </c>
    </row>
    <row r="463" spans="1:46" ht="57" x14ac:dyDescent="0.25">
      <c r="A463" s="26" t="str">
        <f t="shared" si="14"/>
        <v>2010Registered psychiatric nursesManitobaHospital</v>
      </c>
      <c r="B463" s="24">
        <v>2010</v>
      </c>
      <c r="C463" s="9" t="s">
        <v>8</v>
      </c>
      <c r="D463" s="9" t="s">
        <v>173</v>
      </c>
      <c r="E463" s="9" t="str">
        <f t="shared" si="15"/>
        <v>Manitoba</v>
      </c>
      <c r="F463" s="9" t="s">
        <v>180</v>
      </c>
      <c r="G463" s="9" t="s">
        <v>10</v>
      </c>
      <c r="H463" s="9">
        <v>367</v>
      </c>
      <c r="I463" s="9">
        <v>280</v>
      </c>
      <c r="J463" s="9">
        <v>87</v>
      </c>
      <c r="K463" s="9">
        <v>0</v>
      </c>
      <c r="L463" s="9">
        <v>8</v>
      </c>
      <c r="M463" s="9">
        <v>31</v>
      </c>
      <c r="N463" s="9">
        <v>33</v>
      </c>
      <c r="O463" s="9">
        <v>28</v>
      </c>
      <c r="P463" s="9">
        <v>37</v>
      </c>
      <c r="Q463" s="9">
        <v>61</v>
      </c>
      <c r="R463" s="9">
        <v>67</v>
      </c>
      <c r="S463" s="9">
        <v>61</v>
      </c>
      <c r="T463" s="9">
        <v>30</v>
      </c>
      <c r="U463" s="9">
        <v>7</v>
      </c>
      <c r="V463" s="9">
        <v>4</v>
      </c>
      <c r="W463" s="9">
        <v>0</v>
      </c>
      <c r="X463" s="9">
        <v>364</v>
      </c>
      <c r="Y463" s="9">
        <v>3</v>
      </c>
      <c r="Z463" s="9">
        <v>0</v>
      </c>
      <c r="AA463" s="9">
        <v>108</v>
      </c>
      <c r="AB463" s="9">
        <v>54</v>
      </c>
      <c r="AC463" s="9">
        <v>105</v>
      </c>
      <c r="AD463" s="9">
        <v>100</v>
      </c>
      <c r="AE463" s="9">
        <v>0</v>
      </c>
      <c r="AF463" s="9">
        <v>194</v>
      </c>
      <c r="AG463" s="9">
        <v>134</v>
      </c>
      <c r="AH463" s="9">
        <v>34</v>
      </c>
      <c r="AI463" s="9">
        <v>5</v>
      </c>
      <c r="AJ463" s="9">
        <v>309</v>
      </c>
      <c r="AK463" s="9">
        <v>27</v>
      </c>
      <c r="AL463" s="9">
        <v>30</v>
      </c>
      <c r="AM463" s="9">
        <v>1</v>
      </c>
      <c r="AN463" s="9">
        <v>330</v>
      </c>
      <c r="AO463" s="9">
        <v>31</v>
      </c>
      <c r="AP463" s="9">
        <v>5</v>
      </c>
      <c r="AQ463" s="9">
        <v>1</v>
      </c>
      <c r="AR463" s="9">
        <v>218</v>
      </c>
      <c r="AS463" s="9">
        <v>149</v>
      </c>
      <c r="AT463" s="10">
        <v>0</v>
      </c>
    </row>
    <row r="464" spans="1:46" ht="57" x14ac:dyDescent="0.25">
      <c r="A464" s="26" t="str">
        <f t="shared" si="14"/>
        <v>2010Registered psychiatric nursesManitobaCommunity health</v>
      </c>
      <c r="B464" s="24">
        <v>2010</v>
      </c>
      <c r="C464" s="9" t="s">
        <v>8</v>
      </c>
      <c r="D464" s="9" t="s">
        <v>173</v>
      </c>
      <c r="E464" s="9" t="str">
        <f t="shared" si="15"/>
        <v>Manitoba</v>
      </c>
      <c r="F464" s="9" t="s">
        <v>182</v>
      </c>
      <c r="G464" s="9" t="s">
        <v>11</v>
      </c>
      <c r="H464" s="9">
        <v>237</v>
      </c>
      <c r="I464" s="9">
        <v>182</v>
      </c>
      <c r="J464" s="9">
        <v>55</v>
      </c>
      <c r="K464" s="9">
        <v>0</v>
      </c>
      <c r="L464" s="9">
        <v>0</v>
      </c>
      <c r="M464" s="9">
        <v>10</v>
      </c>
      <c r="N464" s="9">
        <v>20</v>
      </c>
      <c r="O464" s="9">
        <v>22</v>
      </c>
      <c r="P464" s="9">
        <v>27</v>
      </c>
      <c r="Q464" s="9">
        <v>52</v>
      </c>
      <c r="R464" s="9">
        <v>58</v>
      </c>
      <c r="S464" s="9">
        <v>38</v>
      </c>
      <c r="T464" s="9">
        <v>7</v>
      </c>
      <c r="U464" s="9">
        <v>3</v>
      </c>
      <c r="V464" s="9">
        <v>0</v>
      </c>
      <c r="W464" s="9">
        <v>0</v>
      </c>
      <c r="X464" s="9">
        <v>235</v>
      </c>
      <c r="Y464" s="9">
        <v>2</v>
      </c>
      <c r="Z464" s="9">
        <v>0</v>
      </c>
      <c r="AA464" s="9">
        <v>51</v>
      </c>
      <c r="AB464" s="9">
        <v>56</v>
      </c>
      <c r="AC464" s="9">
        <v>83</v>
      </c>
      <c r="AD464" s="9">
        <v>47</v>
      </c>
      <c r="AE464" s="9">
        <v>0</v>
      </c>
      <c r="AF464" s="9">
        <v>174</v>
      </c>
      <c r="AG464" s="9">
        <v>48</v>
      </c>
      <c r="AH464" s="9">
        <v>13</v>
      </c>
      <c r="AI464" s="9">
        <v>2</v>
      </c>
      <c r="AJ464" s="9">
        <v>183</v>
      </c>
      <c r="AK464" s="9">
        <v>14</v>
      </c>
      <c r="AL464" s="9">
        <v>40</v>
      </c>
      <c r="AM464" s="9">
        <v>0</v>
      </c>
      <c r="AN464" s="9">
        <v>215</v>
      </c>
      <c r="AO464" s="9">
        <v>19</v>
      </c>
      <c r="AP464" s="9">
        <v>2</v>
      </c>
      <c r="AQ464" s="9">
        <v>1</v>
      </c>
      <c r="AR464" s="9">
        <v>155</v>
      </c>
      <c r="AS464" s="9">
        <v>82</v>
      </c>
      <c r="AT464" s="10">
        <v>0</v>
      </c>
    </row>
    <row r="465" spans="1:46" ht="57" x14ac:dyDescent="0.25">
      <c r="A465" s="26" t="str">
        <f t="shared" si="14"/>
        <v>2010Registered psychiatric nursesManitobaNursing home/long-term care</v>
      </c>
      <c r="B465" s="24">
        <v>2010</v>
      </c>
      <c r="C465" s="9" t="s">
        <v>8</v>
      </c>
      <c r="D465" s="9" t="s">
        <v>173</v>
      </c>
      <c r="E465" s="9" t="str">
        <f t="shared" si="15"/>
        <v>Manitoba</v>
      </c>
      <c r="F465" s="9" t="s">
        <v>181</v>
      </c>
      <c r="G465" s="9" t="s">
        <v>12</v>
      </c>
      <c r="H465" s="9">
        <v>226</v>
      </c>
      <c r="I465" s="9">
        <v>180</v>
      </c>
      <c r="J465" s="9">
        <v>46</v>
      </c>
      <c r="K465" s="9">
        <v>0</v>
      </c>
      <c r="L465" s="9">
        <v>2</v>
      </c>
      <c r="M465" s="9">
        <v>13</v>
      </c>
      <c r="N465" s="9">
        <v>14</v>
      </c>
      <c r="O465" s="9">
        <v>10</v>
      </c>
      <c r="P465" s="9">
        <v>21</v>
      </c>
      <c r="Q465" s="9">
        <v>34</v>
      </c>
      <c r="R465" s="9">
        <v>55</v>
      </c>
      <c r="S465" s="9">
        <v>52</v>
      </c>
      <c r="T465" s="9">
        <v>18</v>
      </c>
      <c r="U465" s="9">
        <v>5</v>
      </c>
      <c r="V465" s="9">
        <v>2</v>
      </c>
      <c r="W465" s="9">
        <v>0</v>
      </c>
      <c r="X465" s="9">
        <v>225</v>
      </c>
      <c r="Y465" s="9">
        <v>1</v>
      </c>
      <c r="Z465" s="9">
        <v>0</v>
      </c>
      <c r="AA465" s="9">
        <v>45</v>
      </c>
      <c r="AB465" s="9">
        <v>28</v>
      </c>
      <c r="AC465" s="9">
        <v>70</v>
      </c>
      <c r="AD465" s="9">
        <v>83</v>
      </c>
      <c r="AE465" s="9">
        <v>0</v>
      </c>
      <c r="AF465" s="9">
        <v>116</v>
      </c>
      <c r="AG465" s="9">
        <v>85</v>
      </c>
      <c r="AH465" s="9">
        <v>22</v>
      </c>
      <c r="AI465" s="9">
        <v>3</v>
      </c>
      <c r="AJ465" s="9">
        <v>177</v>
      </c>
      <c r="AK465" s="9">
        <v>40</v>
      </c>
      <c r="AL465" s="9">
        <v>9</v>
      </c>
      <c r="AM465" s="9">
        <v>0</v>
      </c>
      <c r="AN465" s="9">
        <v>182</v>
      </c>
      <c r="AO465" s="9">
        <v>41</v>
      </c>
      <c r="AP465" s="9">
        <v>3</v>
      </c>
      <c r="AQ465" s="9">
        <v>0</v>
      </c>
      <c r="AR465" s="9">
        <v>176</v>
      </c>
      <c r="AS465" s="9">
        <v>50</v>
      </c>
      <c r="AT465" s="10">
        <v>0</v>
      </c>
    </row>
    <row r="466" spans="1:46" ht="57" x14ac:dyDescent="0.25">
      <c r="A466" s="26" t="str">
        <f t="shared" si="14"/>
        <v>2010Registered psychiatric nursesManitobaOther places of work</v>
      </c>
      <c r="B466" s="24">
        <v>2010</v>
      </c>
      <c r="C466" s="9" t="s">
        <v>8</v>
      </c>
      <c r="D466" s="9" t="s">
        <v>173</v>
      </c>
      <c r="E466" s="9" t="str">
        <f t="shared" si="15"/>
        <v>Manitoba</v>
      </c>
      <c r="F466" s="9" t="s">
        <v>183</v>
      </c>
      <c r="G466" s="9" t="s">
        <v>13</v>
      </c>
      <c r="H466" s="9">
        <v>119</v>
      </c>
      <c r="I466" s="9">
        <v>95</v>
      </c>
      <c r="J466" s="9">
        <v>24</v>
      </c>
      <c r="K466" s="9">
        <v>0</v>
      </c>
      <c r="L466" s="9">
        <v>1</v>
      </c>
      <c r="M466" s="9">
        <v>1</v>
      </c>
      <c r="N466" s="9">
        <v>7</v>
      </c>
      <c r="O466" s="9">
        <v>9</v>
      </c>
      <c r="P466" s="9">
        <v>13</v>
      </c>
      <c r="Q466" s="9">
        <v>24</v>
      </c>
      <c r="R466" s="9">
        <v>23</v>
      </c>
      <c r="S466" s="9">
        <v>22</v>
      </c>
      <c r="T466" s="9">
        <v>12</v>
      </c>
      <c r="U466" s="9">
        <v>6</v>
      </c>
      <c r="V466" s="9">
        <v>1</v>
      </c>
      <c r="W466" s="9">
        <v>0</v>
      </c>
      <c r="X466" s="9">
        <v>114</v>
      </c>
      <c r="Y466" s="9">
        <v>5</v>
      </c>
      <c r="Z466" s="9">
        <v>0</v>
      </c>
      <c r="AA466" s="9">
        <v>15</v>
      </c>
      <c r="AB466" s="9">
        <v>25</v>
      </c>
      <c r="AC466" s="9">
        <v>41</v>
      </c>
      <c r="AD466" s="9">
        <v>38</v>
      </c>
      <c r="AE466" s="9">
        <v>0</v>
      </c>
      <c r="AF466" s="9">
        <v>79</v>
      </c>
      <c r="AG466" s="9">
        <v>26</v>
      </c>
      <c r="AH466" s="9">
        <v>11</v>
      </c>
      <c r="AI466" s="9">
        <v>3</v>
      </c>
      <c r="AJ466" s="9">
        <v>37</v>
      </c>
      <c r="AK466" s="9">
        <v>10</v>
      </c>
      <c r="AL466" s="9">
        <v>72</v>
      </c>
      <c r="AM466" s="9">
        <v>0</v>
      </c>
      <c r="AN466" s="9">
        <v>72</v>
      </c>
      <c r="AO466" s="9">
        <v>18</v>
      </c>
      <c r="AP466" s="9">
        <v>26</v>
      </c>
      <c r="AQ466" s="9">
        <v>3</v>
      </c>
      <c r="AR466" s="9">
        <v>102</v>
      </c>
      <c r="AS466" s="9">
        <v>16</v>
      </c>
      <c r="AT466" s="10">
        <v>1</v>
      </c>
    </row>
    <row r="467" spans="1:46" ht="57" x14ac:dyDescent="0.25">
      <c r="A467" s="26" t="str">
        <f t="shared" si="14"/>
        <v>2010Registered psychiatric nursesSaskatchewanAll places of work</v>
      </c>
      <c r="B467" s="24">
        <v>2010</v>
      </c>
      <c r="C467" s="9" t="s">
        <v>8</v>
      </c>
      <c r="D467" s="9" t="s">
        <v>174</v>
      </c>
      <c r="E467" s="9" t="str">
        <f t="shared" si="15"/>
        <v>Saskatchewan</v>
      </c>
      <c r="F467" s="9" t="s">
        <v>179</v>
      </c>
      <c r="G467" s="9" t="s">
        <v>9</v>
      </c>
      <c r="H467" s="9">
        <v>837</v>
      </c>
      <c r="I467" s="9">
        <v>705</v>
      </c>
      <c r="J467" s="9">
        <v>132</v>
      </c>
      <c r="K467" s="9">
        <v>0</v>
      </c>
      <c r="L467" s="9">
        <v>1</v>
      </c>
      <c r="M467" s="9">
        <v>15</v>
      </c>
      <c r="N467" s="9">
        <v>24</v>
      </c>
      <c r="O467" s="9">
        <v>83</v>
      </c>
      <c r="P467" s="9">
        <v>136</v>
      </c>
      <c r="Q467" s="9">
        <v>170</v>
      </c>
      <c r="R467" s="9">
        <v>152</v>
      </c>
      <c r="S467" s="9">
        <v>129</v>
      </c>
      <c r="T467" s="9">
        <v>88</v>
      </c>
      <c r="U467" s="9">
        <v>30</v>
      </c>
      <c r="V467" s="9">
        <v>9</v>
      </c>
      <c r="W467" s="9">
        <v>0</v>
      </c>
      <c r="X467" s="9">
        <v>826</v>
      </c>
      <c r="Y467" s="9">
        <v>11</v>
      </c>
      <c r="Z467" s="9">
        <v>0</v>
      </c>
      <c r="AA467" s="9">
        <v>38</v>
      </c>
      <c r="AB467" s="9">
        <v>260</v>
      </c>
      <c r="AC467" s="9">
        <v>277</v>
      </c>
      <c r="AD467" s="9">
        <v>262</v>
      </c>
      <c r="AE467" s="9">
        <v>0</v>
      </c>
      <c r="AF467" s="9">
        <v>614</v>
      </c>
      <c r="AG467" s="9">
        <v>152</v>
      </c>
      <c r="AH467" s="9">
        <v>70</v>
      </c>
      <c r="AI467" s="9">
        <v>1</v>
      </c>
      <c r="AJ467" s="9">
        <v>629</v>
      </c>
      <c r="AK467" s="9">
        <v>108</v>
      </c>
      <c r="AL467" s="9">
        <v>92</v>
      </c>
      <c r="AM467" s="9">
        <v>8</v>
      </c>
      <c r="AN467" s="9">
        <v>758</v>
      </c>
      <c r="AO467" s="9">
        <v>46</v>
      </c>
      <c r="AP467" s="9">
        <v>28</v>
      </c>
      <c r="AQ467" s="9">
        <v>5</v>
      </c>
      <c r="AR467" s="9">
        <v>703</v>
      </c>
      <c r="AS467" s="9">
        <v>134</v>
      </c>
      <c r="AT467" s="10">
        <v>0</v>
      </c>
    </row>
    <row r="468" spans="1:46" ht="57" x14ac:dyDescent="0.25">
      <c r="A468" s="26" t="str">
        <f t="shared" si="14"/>
        <v>2010Registered psychiatric nursesSaskatchewanHospital</v>
      </c>
      <c r="B468" s="24">
        <v>2010</v>
      </c>
      <c r="C468" s="9" t="s">
        <v>8</v>
      </c>
      <c r="D468" s="9" t="s">
        <v>174</v>
      </c>
      <c r="E468" s="9" t="str">
        <f t="shared" si="15"/>
        <v>Saskatchewan</v>
      </c>
      <c r="F468" s="9" t="s">
        <v>180</v>
      </c>
      <c r="G468" s="9" t="s">
        <v>10</v>
      </c>
      <c r="H468" s="9">
        <v>205</v>
      </c>
      <c r="I468" s="9">
        <v>170</v>
      </c>
      <c r="J468" s="9">
        <v>35</v>
      </c>
      <c r="K468" s="9">
        <v>0</v>
      </c>
      <c r="L468" s="9">
        <v>1</v>
      </c>
      <c r="M468" s="9">
        <v>5</v>
      </c>
      <c r="N468" s="9">
        <v>11</v>
      </c>
      <c r="O468" s="9">
        <v>26</v>
      </c>
      <c r="P468" s="9">
        <v>39</v>
      </c>
      <c r="Q468" s="9">
        <v>37</v>
      </c>
      <c r="R468" s="9">
        <v>33</v>
      </c>
      <c r="S468" s="9">
        <v>27</v>
      </c>
      <c r="T468" s="9">
        <v>19</v>
      </c>
      <c r="U468" s="9">
        <v>6</v>
      </c>
      <c r="V468" s="9">
        <v>1</v>
      </c>
      <c r="W468" s="9">
        <v>0</v>
      </c>
      <c r="X468" s="9">
        <v>202</v>
      </c>
      <c r="Y468" s="9">
        <v>3</v>
      </c>
      <c r="Z468" s="9">
        <v>0</v>
      </c>
      <c r="AA468" s="9">
        <v>18</v>
      </c>
      <c r="AB468" s="9">
        <v>74</v>
      </c>
      <c r="AC468" s="9">
        <v>61</v>
      </c>
      <c r="AD468" s="9">
        <v>52</v>
      </c>
      <c r="AE468" s="9">
        <v>0</v>
      </c>
      <c r="AF468" s="9">
        <v>153</v>
      </c>
      <c r="AG468" s="9">
        <v>32</v>
      </c>
      <c r="AH468" s="9">
        <v>20</v>
      </c>
      <c r="AI468" s="9">
        <v>0</v>
      </c>
      <c r="AJ468" s="9">
        <v>179</v>
      </c>
      <c r="AK468" s="9">
        <v>15</v>
      </c>
      <c r="AL468" s="9">
        <v>11</v>
      </c>
      <c r="AM468" s="9">
        <v>0</v>
      </c>
      <c r="AN468" s="9">
        <v>197</v>
      </c>
      <c r="AO468" s="9">
        <v>8</v>
      </c>
      <c r="AP468" s="9">
        <v>0</v>
      </c>
      <c r="AQ468" s="9">
        <v>0</v>
      </c>
      <c r="AR468" s="9">
        <v>197</v>
      </c>
      <c r="AS468" s="9">
        <v>8</v>
      </c>
      <c r="AT468" s="10">
        <v>0</v>
      </c>
    </row>
    <row r="469" spans="1:46" ht="57" x14ac:dyDescent="0.25">
      <c r="A469" s="26" t="str">
        <f t="shared" si="14"/>
        <v>2010Registered psychiatric nursesSaskatchewanCommunity health</v>
      </c>
      <c r="B469" s="24">
        <v>2010</v>
      </c>
      <c r="C469" s="9" t="s">
        <v>8</v>
      </c>
      <c r="D469" s="9" t="s">
        <v>174</v>
      </c>
      <c r="E469" s="9" t="str">
        <f t="shared" si="15"/>
        <v>Saskatchewan</v>
      </c>
      <c r="F469" s="9" t="s">
        <v>182</v>
      </c>
      <c r="G469" s="9" t="s">
        <v>11</v>
      </c>
      <c r="H469" s="9">
        <v>200</v>
      </c>
      <c r="I469" s="9">
        <v>164</v>
      </c>
      <c r="J469" s="9">
        <v>36</v>
      </c>
      <c r="K469" s="9">
        <v>0</v>
      </c>
      <c r="L469" s="9">
        <v>0</v>
      </c>
      <c r="M469" s="9">
        <v>3</v>
      </c>
      <c r="N469" s="9">
        <v>4</v>
      </c>
      <c r="O469" s="9">
        <v>23</v>
      </c>
      <c r="P469" s="9">
        <v>32</v>
      </c>
      <c r="Q469" s="9">
        <v>36</v>
      </c>
      <c r="R469" s="9">
        <v>40</v>
      </c>
      <c r="S469" s="9">
        <v>31</v>
      </c>
      <c r="T469" s="9">
        <v>20</v>
      </c>
      <c r="U469" s="9">
        <v>9</v>
      </c>
      <c r="V469" s="9">
        <v>2</v>
      </c>
      <c r="W469" s="9">
        <v>0</v>
      </c>
      <c r="X469" s="9">
        <v>199</v>
      </c>
      <c r="Y469" s="9">
        <v>1</v>
      </c>
      <c r="Z469" s="9">
        <v>0</v>
      </c>
      <c r="AA469" s="9">
        <v>8</v>
      </c>
      <c r="AB469" s="9">
        <v>62</v>
      </c>
      <c r="AC469" s="9">
        <v>60</v>
      </c>
      <c r="AD469" s="9">
        <v>70</v>
      </c>
      <c r="AE469" s="9">
        <v>0</v>
      </c>
      <c r="AF469" s="9">
        <v>151</v>
      </c>
      <c r="AG469" s="9">
        <v>37</v>
      </c>
      <c r="AH469" s="9">
        <v>12</v>
      </c>
      <c r="AI469" s="9">
        <v>0</v>
      </c>
      <c r="AJ469" s="9">
        <v>160</v>
      </c>
      <c r="AK469" s="9">
        <v>20</v>
      </c>
      <c r="AL469" s="9">
        <v>18</v>
      </c>
      <c r="AM469" s="9">
        <v>2</v>
      </c>
      <c r="AN469" s="9">
        <v>191</v>
      </c>
      <c r="AO469" s="9">
        <v>6</v>
      </c>
      <c r="AP469" s="9">
        <v>3</v>
      </c>
      <c r="AQ469" s="9">
        <v>0</v>
      </c>
      <c r="AR469" s="9">
        <v>156</v>
      </c>
      <c r="AS469" s="9">
        <v>44</v>
      </c>
      <c r="AT469" s="10">
        <v>0</v>
      </c>
    </row>
    <row r="470" spans="1:46" ht="57" x14ac:dyDescent="0.25">
      <c r="A470" s="26" t="str">
        <f t="shared" si="14"/>
        <v>2010Registered psychiatric nursesSaskatchewanNursing home/long-term care</v>
      </c>
      <c r="B470" s="24">
        <v>2010</v>
      </c>
      <c r="C470" s="9" t="s">
        <v>8</v>
      </c>
      <c r="D470" s="9" t="s">
        <v>174</v>
      </c>
      <c r="E470" s="9" t="str">
        <f t="shared" si="15"/>
        <v>Saskatchewan</v>
      </c>
      <c r="F470" s="9" t="s">
        <v>181</v>
      </c>
      <c r="G470" s="9" t="s">
        <v>12</v>
      </c>
      <c r="H470" s="9">
        <v>300</v>
      </c>
      <c r="I470" s="9">
        <v>263</v>
      </c>
      <c r="J470" s="9">
        <v>37</v>
      </c>
      <c r="K470" s="9">
        <v>0</v>
      </c>
      <c r="L470" s="9">
        <v>0</v>
      </c>
      <c r="M470" s="9">
        <v>5</v>
      </c>
      <c r="N470" s="9">
        <v>5</v>
      </c>
      <c r="O470" s="9">
        <v>22</v>
      </c>
      <c r="P470" s="9">
        <v>46</v>
      </c>
      <c r="Q470" s="9">
        <v>64</v>
      </c>
      <c r="R470" s="9">
        <v>59</v>
      </c>
      <c r="S470" s="9">
        <v>47</v>
      </c>
      <c r="T470" s="9">
        <v>35</v>
      </c>
      <c r="U470" s="9">
        <v>12</v>
      </c>
      <c r="V470" s="9">
        <v>5</v>
      </c>
      <c r="W470" s="9">
        <v>0</v>
      </c>
      <c r="X470" s="9">
        <v>295</v>
      </c>
      <c r="Y470" s="9">
        <v>5</v>
      </c>
      <c r="Z470" s="9">
        <v>0</v>
      </c>
      <c r="AA470" s="9">
        <v>8</v>
      </c>
      <c r="AB470" s="9">
        <v>81</v>
      </c>
      <c r="AC470" s="9">
        <v>116</v>
      </c>
      <c r="AD470" s="9">
        <v>95</v>
      </c>
      <c r="AE470" s="9">
        <v>0</v>
      </c>
      <c r="AF470" s="9">
        <v>207</v>
      </c>
      <c r="AG470" s="9">
        <v>64</v>
      </c>
      <c r="AH470" s="9">
        <v>29</v>
      </c>
      <c r="AI470" s="9">
        <v>0</v>
      </c>
      <c r="AJ470" s="9">
        <v>241</v>
      </c>
      <c r="AK470" s="9">
        <v>42</v>
      </c>
      <c r="AL470" s="9">
        <v>15</v>
      </c>
      <c r="AM470" s="9">
        <v>2</v>
      </c>
      <c r="AN470" s="9">
        <v>289</v>
      </c>
      <c r="AO470" s="9">
        <v>9</v>
      </c>
      <c r="AP470" s="9">
        <v>1</v>
      </c>
      <c r="AQ470" s="9">
        <v>1</v>
      </c>
      <c r="AR470" s="9">
        <v>227</v>
      </c>
      <c r="AS470" s="9">
        <v>73</v>
      </c>
      <c r="AT470" s="10">
        <v>0</v>
      </c>
    </row>
    <row r="471" spans="1:46" ht="57" x14ac:dyDescent="0.25">
      <c r="A471" s="26" t="str">
        <f t="shared" si="14"/>
        <v>2010Registered psychiatric nursesSaskatchewanOther places of work</v>
      </c>
      <c r="B471" s="24">
        <v>2010</v>
      </c>
      <c r="C471" s="9" t="s">
        <v>8</v>
      </c>
      <c r="D471" s="9" t="s">
        <v>174</v>
      </c>
      <c r="E471" s="9" t="str">
        <f t="shared" si="15"/>
        <v>Saskatchewan</v>
      </c>
      <c r="F471" s="9" t="s">
        <v>183</v>
      </c>
      <c r="G471" s="9" t="s">
        <v>13</v>
      </c>
      <c r="H471" s="9">
        <v>128</v>
      </c>
      <c r="I471" s="9">
        <v>104</v>
      </c>
      <c r="J471" s="9">
        <v>24</v>
      </c>
      <c r="K471" s="9">
        <v>0</v>
      </c>
      <c r="L471" s="9">
        <v>0</v>
      </c>
      <c r="M471" s="9">
        <v>0</v>
      </c>
      <c r="N471" s="9">
        <v>4</v>
      </c>
      <c r="O471" s="9">
        <v>11</v>
      </c>
      <c r="P471" s="9">
        <v>19</v>
      </c>
      <c r="Q471" s="9">
        <v>32</v>
      </c>
      <c r="R471" s="9">
        <v>20</v>
      </c>
      <c r="S471" s="9">
        <v>24</v>
      </c>
      <c r="T471" s="9">
        <v>14</v>
      </c>
      <c r="U471" s="9">
        <v>3</v>
      </c>
      <c r="V471" s="9">
        <v>1</v>
      </c>
      <c r="W471" s="9">
        <v>0</v>
      </c>
      <c r="X471" s="9">
        <v>126</v>
      </c>
      <c r="Y471" s="9">
        <v>2</v>
      </c>
      <c r="Z471" s="9">
        <v>0</v>
      </c>
      <c r="AA471" s="9">
        <v>2</v>
      </c>
      <c r="AB471" s="9">
        <v>41</v>
      </c>
      <c r="AC471" s="9">
        <v>40</v>
      </c>
      <c r="AD471" s="9">
        <v>45</v>
      </c>
      <c r="AE471" s="9">
        <v>0</v>
      </c>
      <c r="AF471" s="9">
        <v>100</v>
      </c>
      <c r="AG471" s="9">
        <v>19</v>
      </c>
      <c r="AH471" s="9">
        <v>9</v>
      </c>
      <c r="AI471" s="9">
        <v>0</v>
      </c>
      <c r="AJ471" s="9">
        <v>49</v>
      </c>
      <c r="AK471" s="9">
        <v>31</v>
      </c>
      <c r="AL471" s="9">
        <v>48</v>
      </c>
      <c r="AM471" s="9">
        <v>0</v>
      </c>
      <c r="AN471" s="9">
        <v>81</v>
      </c>
      <c r="AO471" s="9">
        <v>23</v>
      </c>
      <c r="AP471" s="9">
        <v>24</v>
      </c>
      <c r="AQ471" s="9">
        <v>0</v>
      </c>
      <c r="AR471" s="9">
        <v>120</v>
      </c>
      <c r="AS471" s="9">
        <v>8</v>
      </c>
      <c r="AT471" s="10">
        <v>0</v>
      </c>
    </row>
    <row r="472" spans="1:46" ht="57" x14ac:dyDescent="0.25">
      <c r="A472" s="26" t="str">
        <f t="shared" si="14"/>
        <v>2010Registered psychiatric nursesSaskatchewanUnknown places of work</v>
      </c>
      <c r="B472" s="24">
        <v>2010</v>
      </c>
      <c r="C472" s="9" t="s">
        <v>8</v>
      </c>
      <c r="D472" s="9" t="s">
        <v>174</v>
      </c>
      <c r="E472" s="9" t="str">
        <f t="shared" si="15"/>
        <v>Saskatchewan</v>
      </c>
      <c r="F472" s="9" t="s">
        <v>184</v>
      </c>
      <c r="G472" s="9" t="s">
        <v>49</v>
      </c>
      <c r="H472" s="9">
        <v>4</v>
      </c>
      <c r="I472" s="9">
        <v>4</v>
      </c>
      <c r="J472" s="9">
        <v>0</v>
      </c>
      <c r="K472" s="9">
        <v>0</v>
      </c>
      <c r="L472" s="9">
        <v>0</v>
      </c>
      <c r="M472" s="9">
        <v>2</v>
      </c>
      <c r="N472" s="9">
        <v>0</v>
      </c>
      <c r="O472" s="9">
        <v>1</v>
      </c>
      <c r="P472" s="9">
        <v>0</v>
      </c>
      <c r="Q472" s="9">
        <v>1</v>
      </c>
      <c r="R472" s="9">
        <v>0</v>
      </c>
      <c r="S472" s="9">
        <v>0</v>
      </c>
      <c r="T472" s="9">
        <v>0</v>
      </c>
      <c r="U472" s="9">
        <v>0</v>
      </c>
      <c r="V472" s="9">
        <v>0</v>
      </c>
      <c r="W472" s="9">
        <v>0</v>
      </c>
      <c r="X472" s="9">
        <v>4</v>
      </c>
      <c r="Y472" s="9">
        <v>0</v>
      </c>
      <c r="Z472" s="9">
        <v>0</v>
      </c>
      <c r="AA472" s="9">
        <v>2</v>
      </c>
      <c r="AB472" s="9">
        <v>2</v>
      </c>
      <c r="AC472" s="9">
        <v>0</v>
      </c>
      <c r="AD472" s="9">
        <v>0</v>
      </c>
      <c r="AE472" s="9">
        <v>0</v>
      </c>
      <c r="AF472" s="9">
        <v>3</v>
      </c>
      <c r="AG472" s="9">
        <v>0</v>
      </c>
      <c r="AH472" s="9">
        <v>0</v>
      </c>
      <c r="AI472" s="9">
        <v>1</v>
      </c>
      <c r="AJ472" s="9">
        <v>0</v>
      </c>
      <c r="AK472" s="9">
        <v>0</v>
      </c>
      <c r="AL472" s="9">
        <v>0</v>
      </c>
      <c r="AM472" s="9">
        <v>4</v>
      </c>
      <c r="AN472" s="9">
        <v>0</v>
      </c>
      <c r="AO472" s="9">
        <v>0</v>
      </c>
      <c r="AP472" s="9">
        <v>0</v>
      </c>
      <c r="AQ472" s="9">
        <v>4</v>
      </c>
      <c r="AR472" s="9">
        <v>3</v>
      </c>
      <c r="AS472" s="9">
        <v>1</v>
      </c>
      <c r="AT472" s="10">
        <v>0</v>
      </c>
    </row>
    <row r="473" spans="1:46" ht="57" x14ac:dyDescent="0.25">
      <c r="A473" s="26" t="str">
        <f t="shared" si="14"/>
        <v>2010Registered psychiatric nursesAlbertaAll places of work</v>
      </c>
      <c r="B473" s="24">
        <v>2010</v>
      </c>
      <c r="C473" s="9" t="s">
        <v>8</v>
      </c>
      <c r="D473" s="9" t="s">
        <v>175</v>
      </c>
      <c r="E473" s="9" t="str">
        <f t="shared" si="15"/>
        <v>Alberta</v>
      </c>
      <c r="F473" s="9" t="s">
        <v>179</v>
      </c>
      <c r="G473" s="9" t="s">
        <v>9</v>
      </c>
      <c r="H473" s="9">
        <v>1147</v>
      </c>
      <c r="I473" s="9">
        <v>858</v>
      </c>
      <c r="J473" s="9">
        <v>289</v>
      </c>
      <c r="K473" s="9">
        <v>0</v>
      </c>
      <c r="L473" s="9">
        <v>35</v>
      </c>
      <c r="M473" s="9">
        <v>71</v>
      </c>
      <c r="N473" s="9">
        <v>87</v>
      </c>
      <c r="O473" s="9">
        <v>64</v>
      </c>
      <c r="P473" s="9">
        <v>164</v>
      </c>
      <c r="Q473" s="9">
        <v>182</v>
      </c>
      <c r="R473" s="9">
        <v>185</v>
      </c>
      <c r="S473" s="9">
        <v>172</v>
      </c>
      <c r="T473" s="9">
        <v>129</v>
      </c>
      <c r="U473" s="9">
        <v>50</v>
      </c>
      <c r="V473" s="9">
        <v>8</v>
      </c>
      <c r="W473" s="9">
        <v>0</v>
      </c>
      <c r="X473" s="9">
        <v>1011</v>
      </c>
      <c r="Y473" s="9">
        <v>121</v>
      </c>
      <c r="Z473" s="9">
        <v>15</v>
      </c>
      <c r="AA473" s="9">
        <v>276</v>
      </c>
      <c r="AB473" s="9">
        <v>226</v>
      </c>
      <c r="AC473" s="9">
        <v>335</v>
      </c>
      <c r="AD473" s="9">
        <v>310</v>
      </c>
      <c r="AE473" s="9">
        <v>0</v>
      </c>
      <c r="AF473" s="9">
        <v>664</v>
      </c>
      <c r="AG473" s="9">
        <v>346</v>
      </c>
      <c r="AH473" s="9">
        <v>137</v>
      </c>
      <c r="AI473" s="9">
        <v>0</v>
      </c>
      <c r="AJ473" s="9">
        <v>941</v>
      </c>
      <c r="AK473" s="9">
        <v>89</v>
      </c>
      <c r="AL473" s="9">
        <v>114</v>
      </c>
      <c r="AM473" s="9">
        <v>3</v>
      </c>
      <c r="AN473" s="9">
        <v>1043</v>
      </c>
      <c r="AO473" s="9">
        <v>70</v>
      </c>
      <c r="AP473" s="9">
        <v>32</v>
      </c>
      <c r="AQ473" s="9">
        <v>2</v>
      </c>
      <c r="AR473" s="9">
        <v>806</v>
      </c>
      <c r="AS473" s="9">
        <v>341</v>
      </c>
      <c r="AT473" s="10">
        <v>0</v>
      </c>
    </row>
    <row r="474" spans="1:46" ht="57" x14ac:dyDescent="0.25">
      <c r="A474" s="26" t="str">
        <f t="shared" si="14"/>
        <v>2010Registered psychiatric nursesAlbertaHospital</v>
      </c>
      <c r="B474" s="24">
        <v>2010</v>
      </c>
      <c r="C474" s="9" t="s">
        <v>8</v>
      </c>
      <c r="D474" s="9" t="s">
        <v>175</v>
      </c>
      <c r="E474" s="9" t="str">
        <f t="shared" si="15"/>
        <v>Alberta</v>
      </c>
      <c r="F474" s="9" t="s">
        <v>180</v>
      </c>
      <c r="G474" s="9" t="s">
        <v>10</v>
      </c>
      <c r="H474" s="9">
        <v>657</v>
      </c>
      <c r="I474" s="9">
        <v>475</v>
      </c>
      <c r="J474" s="9">
        <v>182</v>
      </c>
      <c r="K474" s="9">
        <v>0</v>
      </c>
      <c r="L474" s="9">
        <v>33</v>
      </c>
      <c r="M474" s="9">
        <v>56</v>
      </c>
      <c r="N474" s="9">
        <v>57</v>
      </c>
      <c r="O474" s="9">
        <v>34</v>
      </c>
      <c r="P474" s="9">
        <v>76</v>
      </c>
      <c r="Q474" s="9">
        <v>106</v>
      </c>
      <c r="R474" s="9">
        <v>106</v>
      </c>
      <c r="S474" s="9">
        <v>83</v>
      </c>
      <c r="T474" s="9">
        <v>71</v>
      </c>
      <c r="U474" s="9">
        <v>28</v>
      </c>
      <c r="V474" s="9">
        <v>7</v>
      </c>
      <c r="W474" s="9">
        <v>0</v>
      </c>
      <c r="X474" s="9">
        <v>572</v>
      </c>
      <c r="Y474" s="9">
        <v>77</v>
      </c>
      <c r="Z474" s="9">
        <v>8</v>
      </c>
      <c r="AA474" s="9">
        <v>206</v>
      </c>
      <c r="AB474" s="9">
        <v>112</v>
      </c>
      <c r="AC474" s="9">
        <v>184</v>
      </c>
      <c r="AD474" s="9">
        <v>155</v>
      </c>
      <c r="AE474" s="9">
        <v>0</v>
      </c>
      <c r="AF474" s="9">
        <v>345</v>
      </c>
      <c r="AG474" s="9">
        <v>218</v>
      </c>
      <c r="AH474" s="9">
        <v>94</v>
      </c>
      <c r="AI474" s="9">
        <v>0</v>
      </c>
      <c r="AJ474" s="9">
        <v>602</v>
      </c>
      <c r="AK474" s="9">
        <v>31</v>
      </c>
      <c r="AL474" s="9">
        <v>23</v>
      </c>
      <c r="AM474" s="9">
        <v>1</v>
      </c>
      <c r="AN474" s="9">
        <v>627</v>
      </c>
      <c r="AO474" s="9">
        <v>22</v>
      </c>
      <c r="AP474" s="9">
        <v>8</v>
      </c>
      <c r="AQ474" s="9">
        <v>0</v>
      </c>
      <c r="AR474" s="9">
        <v>447</v>
      </c>
      <c r="AS474" s="9">
        <v>210</v>
      </c>
      <c r="AT474" s="10">
        <v>0</v>
      </c>
    </row>
    <row r="475" spans="1:46" ht="57" x14ac:dyDescent="0.25">
      <c r="A475" s="26" t="str">
        <f t="shared" si="14"/>
        <v>2010Registered psychiatric nursesAlbertaCommunity health</v>
      </c>
      <c r="B475" s="24">
        <v>2010</v>
      </c>
      <c r="C475" s="9" t="s">
        <v>8</v>
      </c>
      <c r="D475" s="9" t="s">
        <v>175</v>
      </c>
      <c r="E475" s="9" t="str">
        <f t="shared" si="15"/>
        <v>Alberta</v>
      </c>
      <c r="F475" s="9" t="s">
        <v>182</v>
      </c>
      <c r="G475" s="9" t="s">
        <v>11</v>
      </c>
      <c r="H475" s="9">
        <v>285</v>
      </c>
      <c r="I475" s="9">
        <v>220</v>
      </c>
      <c r="J475" s="9">
        <v>65</v>
      </c>
      <c r="K475" s="9">
        <v>0</v>
      </c>
      <c r="L475" s="9">
        <v>2</v>
      </c>
      <c r="M475" s="9">
        <v>8</v>
      </c>
      <c r="N475" s="9">
        <v>19</v>
      </c>
      <c r="O475" s="9">
        <v>20</v>
      </c>
      <c r="P475" s="9">
        <v>53</v>
      </c>
      <c r="Q475" s="9">
        <v>53</v>
      </c>
      <c r="R475" s="9">
        <v>47</v>
      </c>
      <c r="S475" s="9">
        <v>50</v>
      </c>
      <c r="T475" s="9">
        <v>23</v>
      </c>
      <c r="U475" s="9">
        <v>10</v>
      </c>
      <c r="V475" s="9">
        <v>0</v>
      </c>
      <c r="W475" s="9">
        <v>0</v>
      </c>
      <c r="X475" s="9">
        <v>259</v>
      </c>
      <c r="Y475" s="9">
        <v>20</v>
      </c>
      <c r="Z475" s="9">
        <v>6</v>
      </c>
      <c r="AA475" s="9">
        <v>42</v>
      </c>
      <c r="AB475" s="9">
        <v>75</v>
      </c>
      <c r="AC475" s="9">
        <v>88</v>
      </c>
      <c r="AD475" s="9">
        <v>80</v>
      </c>
      <c r="AE475" s="9">
        <v>0</v>
      </c>
      <c r="AF475" s="9">
        <v>198</v>
      </c>
      <c r="AG475" s="9">
        <v>67</v>
      </c>
      <c r="AH475" s="9">
        <v>20</v>
      </c>
      <c r="AI475" s="9">
        <v>0</v>
      </c>
      <c r="AJ475" s="9">
        <v>227</v>
      </c>
      <c r="AK475" s="9">
        <v>22</v>
      </c>
      <c r="AL475" s="9">
        <v>36</v>
      </c>
      <c r="AM475" s="9">
        <v>0</v>
      </c>
      <c r="AN475" s="9">
        <v>261</v>
      </c>
      <c r="AO475" s="9">
        <v>18</v>
      </c>
      <c r="AP475" s="9">
        <v>6</v>
      </c>
      <c r="AQ475" s="9">
        <v>0</v>
      </c>
      <c r="AR475" s="9">
        <v>217</v>
      </c>
      <c r="AS475" s="9">
        <v>68</v>
      </c>
      <c r="AT475" s="10">
        <v>0</v>
      </c>
    </row>
    <row r="476" spans="1:46" ht="57" x14ac:dyDescent="0.25">
      <c r="A476" s="26" t="str">
        <f t="shared" si="14"/>
        <v>2010Registered psychiatric nursesAlbertaNursing home/long-term care</v>
      </c>
      <c r="B476" s="24">
        <v>2010</v>
      </c>
      <c r="C476" s="9" t="s">
        <v>8</v>
      </c>
      <c r="D476" s="9" t="s">
        <v>175</v>
      </c>
      <c r="E476" s="9" t="str">
        <f t="shared" si="15"/>
        <v>Alberta</v>
      </c>
      <c r="F476" s="9" t="s">
        <v>181</v>
      </c>
      <c r="G476" s="9" t="s">
        <v>12</v>
      </c>
      <c r="H476" s="9">
        <v>107</v>
      </c>
      <c r="I476" s="9">
        <v>88</v>
      </c>
      <c r="J476" s="9">
        <v>19</v>
      </c>
      <c r="K476" s="9">
        <v>0</v>
      </c>
      <c r="L476" s="9">
        <v>0</v>
      </c>
      <c r="M476" s="9">
        <v>3</v>
      </c>
      <c r="N476" s="9">
        <v>5</v>
      </c>
      <c r="O476" s="9">
        <v>3</v>
      </c>
      <c r="P476" s="9">
        <v>16</v>
      </c>
      <c r="Q476" s="9">
        <v>10</v>
      </c>
      <c r="R476" s="9">
        <v>18</v>
      </c>
      <c r="S476" s="9">
        <v>22</v>
      </c>
      <c r="T476" s="9">
        <v>21</v>
      </c>
      <c r="U476" s="9">
        <v>8</v>
      </c>
      <c r="V476" s="9">
        <v>1</v>
      </c>
      <c r="W476" s="9">
        <v>0</v>
      </c>
      <c r="X476" s="9">
        <v>91</v>
      </c>
      <c r="Y476" s="9">
        <v>16</v>
      </c>
      <c r="Z476" s="9">
        <v>0</v>
      </c>
      <c r="AA476" s="9">
        <v>11</v>
      </c>
      <c r="AB476" s="9">
        <v>18</v>
      </c>
      <c r="AC476" s="9">
        <v>35</v>
      </c>
      <c r="AD476" s="9">
        <v>43</v>
      </c>
      <c r="AE476" s="9">
        <v>0</v>
      </c>
      <c r="AF476" s="9">
        <v>55</v>
      </c>
      <c r="AG476" s="9">
        <v>39</v>
      </c>
      <c r="AH476" s="9">
        <v>13</v>
      </c>
      <c r="AI476" s="9">
        <v>0</v>
      </c>
      <c r="AJ476" s="9">
        <v>75</v>
      </c>
      <c r="AK476" s="9">
        <v>18</v>
      </c>
      <c r="AL476" s="9">
        <v>13</v>
      </c>
      <c r="AM476" s="9">
        <v>1</v>
      </c>
      <c r="AN476" s="9">
        <v>95</v>
      </c>
      <c r="AO476" s="9">
        <v>8</v>
      </c>
      <c r="AP476" s="9">
        <v>3</v>
      </c>
      <c r="AQ476" s="9">
        <v>1</v>
      </c>
      <c r="AR476" s="9">
        <v>65</v>
      </c>
      <c r="AS476" s="9">
        <v>42</v>
      </c>
      <c r="AT476" s="10">
        <v>0</v>
      </c>
    </row>
    <row r="477" spans="1:46" ht="57" x14ac:dyDescent="0.25">
      <c r="A477" s="26" t="str">
        <f t="shared" si="14"/>
        <v>2010Registered psychiatric nursesAlbertaOther places of work</v>
      </c>
      <c r="B477" s="24">
        <v>2010</v>
      </c>
      <c r="C477" s="9" t="s">
        <v>8</v>
      </c>
      <c r="D477" s="9" t="s">
        <v>175</v>
      </c>
      <c r="E477" s="9" t="str">
        <f t="shared" si="15"/>
        <v>Alberta</v>
      </c>
      <c r="F477" s="9" t="s">
        <v>183</v>
      </c>
      <c r="G477" s="9" t="s">
        <v>13</v>
      </c>
      <c r="H477" s="9">
        <v>97</v>
      </c>
      <c r="I477" s="9">
        <v>74</v>
      </c>
      <c r="J477" s="9">
        <v>23</v>
      </c>
      <c r="K477" s="9">
        <v>0</v>
      </c>
      <c r="L477" s="9">
        <v>0</v>
      </c>
      <c r="M477" s="9">
        <v>3</v>
      </c>
      <c r="N477" s="9">
        <v>6</v>
      </c>
      <c r="O477" s="9">
        <v>7</v>
      </c>
      <c r="P477" s="9">
        <v>19</v>
      </c>
      <c r="Q477" s="9">
        <v>13</v>
      </c>
      <c r="R477" s="9">
        <v>14</v>
      </c>
      <c r="S477" s="9">
        <v>17</v>
      </c>
      <c r="T477" s="9">
        <v>14</v>
      </c>
      <c r="U477" s="9">
        <v>4</v>
      </c>
      <c r="V477" s="9">
        <v>0</v>
      </c>
      <c r="W477" s="9">
        <v>0</v>
      </c>
      <c r="X477" s="9">
        <v>88</v>
      </c>
      <c r="Y477" s="9">
        <v>8</v>
      </c>
      <c r="Z477" s="9">
        <v>1</v>
      </c>
      <c r="AA477" s="9">
        <v>16</v>
      </c>
      <c r="AB477" s="9">
        <v>21</v>
      </c>
      <c r="AC477" s="9">
        <v>28</v>
      </c>
      <c r="AD477" s="9">
        <v>32</v>
      </c>
      <c r="AE477" s="9">
        <v>0</v>
      </c>
      <c r="AF477" s="9">
        <v>66</v>
      </c>
      <c r="AG477" s="9">
        <v>21</v>
      </c>
      <c r="AH477" s="9">
        <v>10</v>
      </c>
      <c r="AI477" s="9">
        <v>0</v>
      </c>
      <c r="AJ477" s="9">
        <v>37</v>
      </c>
      <c r="AK477" s="9">
        <v>18</v>
      </c>
      <c r="AL477" s="9">
        <v>42</v>
      </c>
      <c r="AM477" s="9">
        <v>0</v>
      </c>
      <c r="AN477" s="9">
        <v>60</v>
      </c>
      <c r="AO477" s="9">
        <v>22</v>
      </c>
      <c r="AP477" s="9">
        <v>15</v>
      </c>
      <c r="AQ477" s="9">
        <v>0</v>
      </c>
      <c r="AR477" s="9">
        <v>76</v>
      </c>
      <c r="AS477" s="9">
        <v>21</v>
      </c>
      <c r="AT477" s="10">
        <v>0</v>
      </c>
    </row>
    <row r="478" spans="1:46" ht="57" x14ac:dyDescent="0.25">
      <c r="A478" s="26" t="str">
        <f t="shared" si="14"/>
        <v>2010Registered psychiatric nursesAlbertaUnknown places of work</v>
      </c>
      <c r="B478" s="24">
        <v>2010</v>
      </c>
      <c r="C478" s="9" t="s">
        <v>8</v>
      </c>
      <c r="D478" s="9" t="s">
        <v>175</v>
      </c>
      <c r="E478" s="9" t="str">
        <f t="shared" si="15"/>
        <v>Alberta</v>
      </c>
      <c r="F478" s="9" t="s">
        <v>184</v>
      </c>
      <c r="G478" s="9" t="s">
        <v>49</v>
      </c>
      <c r="H478" s="9">
        <v>1</v>
      </c>
      <c r="I478" s="9">
        <v>1</v>
      </c>
      <c r="J478" s="9">
        <v>0</v>
      </c>
      <c r="K478" s="9">
        <v>0</v>
      </c>
      <c r="L478" s="9">
        <v>0</v>
      </c>
      <c r="M478" s="9">
        <v>1</v>
      </c>
      <c r="N478" s="9">
        <v>0</v>
      </c>
      <c r="O478" s="9">
        <v>0</v>
      </c>
      <c r="P478" s="9">
        <v>0</v>
      </c>
      <c r="Q478" s="9">
        <v>0</v>
      </c>
      <c r="R478" s="9">
        <v>0</v>
      </c>
      <c r="S478" s="9">
        <v>0</v>
      </c>
      <c r="T478" s="9">
        <v>0</v>
      </c>
      <c r="U478" s="9">
        <v>0</v>
      </c>
      <c r="V478" s="9">
        <v>0</v>
      </c>
      <c r="W478" s="9">
        <v>0</v>
      </c>
      <c r="X478" s="9">
        <v>1</v>
      </c>
      <c r="Y478" s="9">
        <v>0</v>
      </c>
      <c r="Z478" s="9">
        <v>0</v>
      </c>
      <c r="AA478" s="9">
        <v>1</v>
      </c>
      <c r="AB478" s="9">
        <v>0</v>
      </c>
      <c r="AC478" s="9">
        <v>0</v>
      </c>
      <c r="AD478" s="9">
        <v>0</v>
      </c>
      <c r="AE478" s="9">
        <v>0</v>
      </c>
      <c r="AF478" s="9">
        <v>0</v>
      </c>
      <c r="AG478" s="9">
        <v>1</v>
      </c>
      <c r="AH478" s="9">
        <v>0</v>
      </c>
      <c r="AI478" s="9">
        <v>0</v>
      </c>
      <c r="AJ478" s="9">
        <v>0</v>
      </c>
      <c r="AK478" s="9">
        <v>0</v>
      </c>
      <c r="AL478" s="9">
        <v>0</v>
      </c>
      <c r="AM478" s="9">
        <v>1</v>
      </c>
      <c r="AN478" s="9">
        <v>0</v>
      </c>
      <c r="AO478" s="9">
        <v>0</v>
      </c>
      <c r="AP478" s="9">
        <v>0</v>
      </c>
      <c r="AQ478" s="9">
        <v>1</v>
      </c>
      <c r="AR478" s="9">
        <v>1</v>
      </c>
      <c r="AS478" s="9">
        <v>0</v>
      </c>
      <c r="AT478" s="10">
        <v>0</v>
      </c>
    </row>
    <row r="479" spans="1:46" ht="57" x14ac:dyDescent="0.25">
      <c r="A479" s="26" t="str">
        <f t="shared" si="14"/>
        <v>2010Registered psychiatric nursesBritish ColumbiaAll places of work</v>
      </c>
      <c r="B479" s="24">
        <v>2010</v>
      </c>
      <c r="C479" s="9" t="s">
        <v>8</v>
      </c>
      <c r="D479" s="9" t="s">
        <v>167</v>
      </c>
      <c r="E479" s="9" t="str">
        <f t="shared" si="15"/>
        <v>British Columbia</v>
      </c>
      <c r="F479" s="9" t="s">
        <v>179</v>
      </c>
      <c r="G479" s="9" t="s">
        <v>9</v>
      </c>
      <c r="H479" s="9">
        <v>2241</v>
      </c>
      <c r="I479" s="9">
        <v>1710</v>
      </c>
      <c r="J479" s="9">
        <v>531</v>
      </c>
      <c r="K479" s="9">
        <v>0</v>
      </c>
      <c r="L479" s="9">
        <v>23</v>
      </c>
      <c r="M479" s="9">
        <v>134</v>
      </c>
      <c r="N479" s="9">
        <v>189</v>
      </c>
      <c r="O479" s="9">
        <v>269</v>
      </c>
      <c r="P479" s="9">
        <v>287</v>
      </c>
      <c r="Q479" s="9">
        <v>348</v>
      </c>
      <c r="R479" s="9">
        <v>333</v>
      </c>
      <c r="S479" s="9">
        <v>304</v>
      </c>
      <c r="T479" s="9">
        <v>253</v>
      </c>
      <c r="U479" s="9">
        <v>79</v>
      </c>
      <c r="V479" s="9">
        <v>22</v>
      </c>
      <c r="W479" s="9">
        <v>0</v>
      </c>
      <c r="X479" s="9">
        <v>1500</v>
      </c>
      <c r="Y479" s="9">
        <v>221</v>
      </c>
      <c r="Z479" s="9">
        <v>520</v>
      </c>
      <c r="AA479" s="9">
        <v>731</v>
      </c>
      <c r="AB479" s="9">
        <v>475</v>
      </c>
      <c r="AC479" s="9">
        <v>486</v>
      </c>
      <c r="AD479" s="9">
        <v>549</v>
      </c>
      <c r="AE479" s="9">
        <v>0</v>
      </c>
      <c r="AF479" s="9">
        <v>1586</v>
      </c>
      <c r="AG479" s="9">
        <v>217</v>
      </c>
      <c r="AH479" s="9">
        <v>427</v>
      </c>
      <c r="AI479" s="9">
        <v>11</v>
      </c>
      <c r="AJ479" s="9">
        <v>1769</v>
      </c>
      <c r="AK479" s="9">
        <v>227</v>
      </c>
      <c r="AL479" s="9">
        <v>236</v>
      </c>
      <c r="AM479" s="9">
        <v>9</v>
      </c>
      <c r="AN479" s="9">
        <v>1986</v>
      </c>
      <c r="AO479" s="9">
        <v>195</v>
      </c>
      <c r="AP479" s="9">
        <v>46</v>
      </c>
      <c r="AQ479" s="9">
        <v>14</v>
      </c>
      <c r="AR479" s="9">
        <v>2165</v>
      </c>
      <c r="AS479" s="9">
        <v>76</v>
      </c>
      <c r="AT479" s="10">
        <v>0</v>
      </c>
    </row>
    <row r="480" spans="1:46" ht="57" x14ac:dyDescent="0.25">
      <c r="A480" s="26" t="str">
        <f t="shared" si="14"/>
        <v>2010Registered psychiatric nursesBritish ColumbiaHospital</v>
      </c>
      <c r="B480" s="24">
        <v>2010</v>
      </c>
      <c r="C480" s="9" t="s">
        <v>8</v>
      </c>
      <c r="D480" s="9" t="s">
        <v>167</v>
      </c>
      <c r="E480" s="9" t="str">
        <f t="shared" si="15"/>
        <v>British Columbia</v>
      </c>
      <c r="F480" s="9" t="s">
        <v>180</v>
      </c>
      <c r="G480" s="9" t="s">
        <v>10</v>
      </c>
      <c r="H480" s="9">
        <v>1105</v>
      </c>
      <c r="I480" s="9">
        <v>838</v>
      </c>
      <c r="J480" s="9">
        <v>267</v>
      </c>
      <c r="K480" s="9">
        <v>0</v>
      </c>
      <c r="L480" s="9">
        <v>16</v>
      </c>
      <c r="M480" s="9">
        <v>104</v>
      </c>
      <c r="N480" s="9">
        <v>128</v>
      </c>
      <c r="O480" s="9">
        <v>157</v>
      </c>
      <c r="P480" s="9">
        <v>151</v>
      </c>
      <c r="Q480" s="9">
        <v>164</v>
      </c>
      <c r="R480" s="9">
        <v>152</v>
      </c>
      <c r="S480" s="9">
        <v>108</v>
      </c>
      <c r="T480" s="9">
        <v>88</v>
      </c>
      <c r="U480" s="9">
        <v>35</v>
      </c>
      <c r="V480" s="9">
        <v>2</v>
      </c>
      <c r="W480" s="9">
        <v>0</v>
      </c>
      <c r="X480" s="9">
        <v>759</v>
      </c>
      <c r="Y480" s="9">
        <v>121</v>
      </c>
      <c r="Z480" s="9">
        <v>225</v>
      </c>
      <c r="AA480" s="9">
        <v>480</v>
      </c>
      <c r="AB480" s="9">
        <v>241</v>
      </c>
      <c r="AC480" s="9">
        <v>194</v>
      </c>
      <c r="AD480" s="9">
        <v>190</v>
      </c>
      <c r="AE480" s="9">
        <v>0</v>
      </c>
      <c r="AF480" s="9">
        <v>753</v>
      </c>
      <c r="AG480" s="9">
        <v>103</v>
      </c>
      <c r="AH480" s="9">
        <v>241</v>
      </c>
      <c r="AI480" s="9">
        <v>8</v>
      </c>
      <c r="AJ480" s="9">
        <v>988</v>
      </c>
      <c r="AK480" s="9">
        <v>52</v>
      </c>
      <c r="AL480" s="9">
        <v>63</v>
      </c>
      <c r="AM480" s="9">
        <v>2</v>
      </c>
      <c r="AN480" s="9">
        <v>1030</v>
      </c>
      <c r="AO480" s="9">
        <v>64</v>
      </c>
      <c r="AP480" s="9">
        <v>8</v>
      </c>
      <c r="AQ480" s="9">
        <v>3</v>
      </c>
      <c r="AR480" s="9">
        <v>1091</v>
      </c>
      <c r="AS480" s="9">
        <v>14</v>
      </c>
      <c r="AT480" s="10">
        <v>0</v>
      </c>
    </row>
    <row r="481" spans="1:46" ht="57" x14ac:dyDescent="0.25">
      <c r="A481" s="26" t="str">
        <f t="shared" si="14"/>
        <v>2010Registered psychiatric nursesBritish ColumbiaCommunity health</v>
      </c>
      <c r="B481" s="24">
        <v>2010</v>
      </c>
      <c r="C481" s="9" t="s">
        <v>8</v>
      </c>
      <c r="D481" s="9" t="s">
        <v>167</v>
      </c>
      <c r="E481" s="9" t="str">
        <f t="shared" si="15"/>
        <v>British Columbia</v>
      </c>
      <c r="F481" s="9" t="s">
        <v>182</v>
      </c>
      <c r="G481" s="9" t="s">
        <v>11</v>
      </c>
      <c r="H481" s="9">
        <v>566</v>
      </c>
      <c r="I481" s="9">
        <v>432</v>
      </c>
      <c r="J481" s="9">
        <v>134</v>
      </c>
      <c r="K481" s="9">
        <v>0</v>
      </c>
      <c r="L481" s="9">
        <v>4</v>
      </c>
      <c r="M481" s="9">
        <v>18</v>
      </c>
      <c r="N481" s="9">
        <v>33</v>
      </c>
      <c r="O481" s="9">
        <v>60</v>
      </c>
      <c r="P481" s="9">
        <v>89</v>
      </c>
      <c r="Q481" s="9">
        <v>97</v>
      </c>
      <c r="R481" s="9">
        <v>93</v>
      </c>
      <c r="S481" s="9">
        <v>92</v>
      </c>
      <c r="T481" s="9">
        <v>62</v>
      </c>
      <c r="U481" s="9">
        <v>11</v>
      </c>
      <c r="V481" s="9">
        <v>7</v>
      </c>
      <c r="W481" s="9">
        <v>0</v>
      </c>
      <c r="X481" s="9">
        <v>369</v>
      </c>
      <c r="Y481" s="9">
        <v>56</v>
      </c>
      <c r="Z481" s="9">
        <v>141</v>
      </c>
      <c r="AA481" s="9">
        <v>136</v>
      </c>
      <c r="AB481" s="9">
        <v>133</v>
      </c>
      <c r="AC481" s="9">
        <v>160</v>
      </c>
      <c r="AD481" s="9">
        <v>137</v>
      </c>
      <c r="AE481" s="9">
        <v>0</v>
      </c>
      <c r="AF481" s="9">
        <v>434</v>
      </c>
      <c r="AG481" s="9">
        <v>54</v>
      </c>
      <c r="AH481" s="9">
        <v>76</v>
      </c>
      <c r="AI481" s="9">
        <v>2</v>
      </c>
      <c r="AJ481" s="9">
        <v>471</v>
      </c>
      <c r="AK481" s="9">
        <v>44</v>
      </c>
      <c r="AL481" s="9">
        <v>50</v>
      </c>
      <c r="AM481" s="9">
        <v>1</v>
      </c>
      <c r="AN481" s="9">
        <v>513</v>
      </c>
      <c r="AO481" s="9">
        <v>48</v>
      </c>
      <c r="AP481" s="9">
        <v>4</v>
      </c>
      <c r="AQ481" s="9">
        <v>1</v>
      </c>
      <c r="AR481" s="9">
        <v>530</v>
      </c>
      <c r="AS481" s="9">
        <v>36</v>
      </c>
      <c r="AT481" s="10">
        <v>0</v>
      </c>
    </row>
    <row r="482" spans="1:46" ht="57" x14ac:dyDescent="0.25">
      <c r="A482" s="26" t="str">
        <f t="shared" si="14"/>
        <v>2010Registered psychiatric nursesBritish ColumbiaNursing home/long-term care</v>
      </c>
      <c r="B482" s="24">
        <v>2010</v>
      </c>
      <c r="C482" s="9" t="s">
        <v>8</v>
      </c>
      <c r="D482" s="9" t="s">
        <v>167</v>
      </c>
      <c r="E482" s="9" t="str">
        <f t="shared" si="15"/>
        <v>British Columbia</v>
      </c>
      <c r="F482" s="9" t="s">
        <v>181</v>
      </c>
      <c r="G482" s="9" t="s">
        <v>12</v>
      </c>
      <c r="H482" s="9">
        <v>276</v>
      </c>
      <c r="I482" s="9">
        <v>229</v>
      </c>
      <c r="J482" s="9">
        <v>47</v>
      </c>
      <c r="K482" s="9">
        <v>0</v>
      </c>
      <c r="L482" s="9">
        <v>1</v>
      </c>
      <c r="M482" s="9">
        <v>7</v>
      </c>
      <c r="N482" s="9">
        <v>14</v>
      </c>
      <c r="O482" s="9">
        <v>22</v>
      </c>
      <c r="P482" s="9">
        <v>18</v>
      </c>
      <c r="Q482" s="9">
        <v>36</v>
      </c>
      <c r="R482" s="9">
        <v>38</v>
      </c>
      <c r="S482" s="9">
        <v>42</v>
      </c>
      <c r="T482" s="9">
        <v>66</v>
      </c>
      <c r="U482" s="9">
        <v>23</v>
      </c>
      <c r="V482" s="9">
        <v>9</v>
      </c>
      <c r="W482" s="9">
        <v>0</v>
      </c>
      <c r="X482" s="9">
        <v>166</v>
      </c>
      <c r="Y482" s="9">
        <v>24</v>
      </c>
      <c r="Z482" s="9">
        <v>86</v>
      </c>
      <c r="AA482" s="9">
        <v>49</v>
      </c>
      <c r="AB482" s="9">
        <v>52</v>
      </c>
      <c r="AC482" s="9">
        <v>49</v>
      </c>
      <c r="AD482" s="9">
        <v>126</v>
      </c>
      <c r="AE482" s="9">
        <v>0</v>
      </c>
      <c r="AF482" s="9">
        <v>174</v>
      </c>
      <c r="AG482" s="9">
        <v>34</v>
      </c>
      <c r="AH482" s="9">
        <v>68</v>
      </c>
      <c r="AI482" s="9">
        <v>0</v>
      </c>
      <c r="AJ482" s="9">
        <v>180</v>
      </c>
      <c r="AK482" s="9">
        <v>72</v>
      </c>
      <c r="AL482" s="9">
        <v>24</v>
      </c>
      <c r="AM482" s="9">
        <v>0</v>
      </c>
      <c r="AN482" s="9">
        <v>245</v>
      </c>
      <c r="AO482" s="9">
        <v>29</v>
      </c>
      <c r="AP482" s="9">
        <v>1</v>
      </c>
      <c r="AQ482" s="9">
        <v>1</v>
      </c>
      <c r="AR482" s="9">
        <v>262</v>
      </c>
      <c r="AS482" s="9">
        <v>14</v>
      </c>
      <c r="AT482" s="10">
        <v>0</v>
      </c>
    </row>
    <row r="483" spans="1:46" ht="57" x14ac:dyDescent="0.25">
      <c r="A483" s="26" t="str">
        <f t="shared" si="14"/>
        <v>2010Registered psychiatric nursesBritish ColumbiaOther places of work</v>
      </c>
      <c r="B483" s="24">
        <v>2010</v>
      </c>
      <c r="C483" s="9" t="s">
        <v>8</v>
      </c>
      <c r="D483" s="9" t="s">
        <v>167</v>
      </c>
      <c r="E483" s="9" t="str">
        <f t="shared" si="15"/>
        <v>British Columbia</v>
      </c>
      <c r="F483" s="9" t="s">
        <v>183</v>
      </c>
      <c r="G483" s="9" t="s">
        <v>13</v>
      </c>
      <c r="H483" s="9">
        <v>286</v>
      </c>
      <c r="I483" s="9">
        <v>204</v>
      </c>
      <c r="J483" s="9">
        <v>82</v>
      </c>
      <c r="K483" s="9">
        <v>0</v>
      </c>
      <c r="L483" s="9">
        <v>1</v>
      </c>
      <c r="M483" s="9">
        <v>4</v>
      </c>
      <c r="N483" s="9">
        <v>13</v>
      </c>
      <c r="O483" s="9">
        <v>30</v>
      </c>
      <c r="P483" s="9">
        <v>29</v>
      </c>
      <c r="Q483" s="9">
        <v>50</v>
      </c>
      <c r="R483" s="9">
        <v>50</v>
      </c>
      <c r="S483" s="9">
        <v>60</v>
      </c>
      <c r="T483" s="9">
        <v>37</v>
      </c>
      <c r="U483" s="9">
        <v>9</v>
      </c>
      <c r="V483" s="9">
        <v>3</v>
      </c>
      <c r="W483" s="9">
        <v>0</v>
      </c>
      <c r="X483" s="9">
        <v>200</v>
      </c>
      <c r="Y483" s="9">
        <v>19</v>
      </c>
      <c r="Z483" s="9">
        <v>67</v>
      </c>
      <c r="AA483" s="9">
        <v>61</v>
      </c>
      <c r="AB483" s="9">
        <v>49</v>
      </c>
      <c r="AC483" s="9">
        <v>83</v>
      </c>
      <c r="AD483" s="9">
        <v>93</v>
      </c>
      <c r="AE483" s="9">
        <v>0</v>
      </c>
      <c r="AF483" s="9">
        <v>223</v>
      </c>
      <c r="AG483" s="9">
        <v>25</v>
      </c>
      <c r="AH483" s="9">
        <v>38</v>
      </c>
      <c r="AI483" s="9">
        <v>0</v>
      </c>
      <c r="AJ483" s="9">
        <v>129</v>
      </c>
      <c r="AK483" s="9">
        <v>59</v>
      </c>
      <c r="AL483" s="9">
        <v>98</v>
      </c>
      <c r="AM483" s="9">
        <v>0</v>
      </c>
      <c r="AN483" s="9">
        <v>198</v>
      </c>
      <c r="AO483" s="9">
        <v>54</v>
      </c>
      <c r="AP483" s="9">
        <v>33</v>
      </c>
      <c r="AQ483" s="9">
        <v>1</v>
      </c>
      <c r="AR483" s="9">
        <v>275</v>
      </c>
      <c r="AS483" s="9">
        <v>11</v>
      </c>
      <c r="AT483" s="10">
        <v>0</v>
      </c>
    </row>
    <row r="484" spans="1:46" ht="57" x14ac:dyDescent="0.25">
      <c r="A484" s="26" t="str">
        <f t="shared" si="14"/>
        <v>2010Registered psychiatric nursesBritish ColumbiaUnknown places of work</v>
      </c>
      <c r="B484" s="24">
        <v>2010</v>
      </c>
      <c r="C484" s="9" t="s">
        <v>8</v>
      </c>
      <c r="D484" s="9" t="s">
        <v>167</v>
      </c>
      <c r="E484" s="9" t="str">
        <f t="shared" si="15"/>
        <v>British Columbia</v>
      </c>
      <c r="F484" s="9" t="s">
        <v>184</v>
      </c>
      <c r="G484" s="9" t="s">
        <v>49</v>
      </c>
      <c r="H484" s="9">
        <v>8</v>
      </c>
      <c r="I484" s="9">
        <v>7</v>
      </c>
      <c r="J484" s="9">
        <v>1</v>
      </c>
      <c r="K484" s="9">
        <v>0</v>
      </c>
      <c r="L484" s="9">
        <v>1</v>
      </c>
      <c r="M484" s="9">
        <v>1</v>
      </c>
      <c r="N484" s="9">
        <v>1</v>
      </c>
      <c r="O484" s="9">
        <v>0</v>
      </c>
      <c r="P484" s="9">
        <v>0</v>
      </c>
      <c r="Q484" s="9">
        <v>1</v>
      </c>
      <c r="R484" s="9">
        <v>0</v>
      </c>
      <c r="S484" s="9">
        <v>2</v>
      </c>
      <c r="T484" s="9">
        <v>0</v>
      </c>
      <c r="U484" s="9">
        <v>1</v>
      </c>
      <c r="V484" s="9">
        <v>1</v>
      </c>
      <c r="W484" s="9">
        <v>0</v>
      </c>
      <c r="X484" s="9">
        <v>6</v>
      </c>
      <c r="Y484" s="9">
        <v>1</v>
      </c>
      <c r="Z484" s="9">
        <v>1</v>
      </c>
      <c r="AA484" s="9">
        <v>5</v>
      </c>
      <c r="AB484" s="9">
        <v>0</v>
      </c>
      <c r="AC484" s="9">
        <v>0</v>
      </c>
      <c r="AD484" s="9">
        <v>3</v>
      </c>
      <c r="AE484" s="9">
        <v>0</v>
      </c>
      <c r="AF484" s="9">
        <v>2</v>
      </c>
      <c r="AG484" s="9">
        <v>1</v>
      </c>
      <c r="AH484" s="9">
        <v>4</v>
      </c>
      <c r="AI484" s="9">
        <v>1</v>
      </c>
      <c r="AJ484" s="9">
        <v>1</v>
      </c>
      <c r="AK484" s="9">
        <v>0</v>
      </c>
      <c r="AL484" s="9">
        <v>1</v>
      </c>
      <c r="AM484" s="9">
        <v>6</v>
      </c>
      <c r="AN484" s="9">
        <v>0</v>
      </c>
      <c r="AO484" s="9">
        <v>0</v>
      </c>
      <c r="AP484" s="9">
        <v>0</v>
      </c>
      <c r="AQ484" s="9">
        <v>8</v>
      </c>
      <c r="AR484" s="9">
        <v>7</v>
      </c>
      <c r="AS484" s="9">
        <v>1</v>
      </c>
      <c r="AT484" s="10">
        <v>0</v>
      </c>
    </row>
    <row r="485" spans="1:46" ht="57" x14ac:dyDescent="0.25">
      <c r="A485" s="26" t="str">
        <f t="shared" si="14"/>
        <v>2010Registered psychiatric nursesCanadaAll places of work</v>
      </c>
      <c r="B485" s="24">
        <v>2010</v>
      </c>
      <c r="C485" s="9" t="s">
        <v>8</v>
      </c>
      <c r="D485" s="9" t="s">
        <v>171</v>
      </c>
      <c r="E485" s="9" t="str">
        <f t="shared" si="15"/>
        <v>Canada</v>
      </c>
      <c r="F485" s="9" t="s">
        <v>179</v>
      </c>
      <c r="G485" s="9" t="s">
        <v>9</v>
      </c>
      <c r="H485" s="9">
        <v>5174</v>
      </c>
      <c r="I485" s="9">
        <v>4010</v>
      </c>
      <c r="J485" s="9">
        <v>1164</v>
      </c>
      <c r="K485" s="9">
        <v>0</v>
      </c>
      <c r="L485" s="9">
        <v>70</v>
      </c>
      <c r="M485" s="9">
        <v>275</v>
      </c>
      <c r="N485" s="9">
        <v>374</v>
      </c>
      <c r="O485" s="9">
        <v>485</v>
      </c>
      <c r="P485" s="9">
        <v>685</v>
      </c>
      <c r="Q485" s="9">
        <v>871</v>
      </c>
      <c r="R485" s="9">
        <v>873</v>
      </c>
      <c r="S485" s="9">
        <v>778</v>
      </c>
      <c r="T485" s="9">
        <v>537</v>
      </c>
      <c r="U485" s="9">
        <v>180</v>
      </c>
      <c r="V485" s="9">
        <v>46</v>
      </c>
      <c r="W485" s="9">
        <v>0</v>
      </c>
      <c r="X485" s="9">
        <v>4275</v>
      </c>
      <c r="Y485" s="9">
        <v>364</v>
      </c>
      <c r="Z485" s="9">
        <v>535</v>
      </c>
      <c r="AA485" s="9">
        <v>1264</v>
      </c>
      <c r="AB485" s="9">
        <v>1124</v>
      </c>
      <c r="AC485" s="9">
        <v>1397</v>
      </c>
      <c r="AD485" s="9">
        <v>1389</v>
      </c>
      <c r="AE485" s="9">
        <v>0</v>
      </c>
      <c r="AF485" s="9">
        <v>3427</v>
      </c>
      <c r="AG485" s="9">
        <v>1008</v>
      </c>
      <c r="AH485" s="9">
        <v>714</v>
      </c>
      <c r="AI485" s="9">
        <v>25</v>
      </c>
      <c r="AJ485" s="9">
        <v>4045</v>
      </c>
      <c r="AK485" s="9">
        <v>515</v>
      </c>
      <c r="AL485" s="9">
        <v>593</v>
      </c>
      <c r="AM485" s="9">
        <v>21</v>
      </c>
      <c r="AN485" s="9">
        <v>4586</v>
      </c>
      <c r="AO485" s="9">
        <v>420</v>
      </c>
      <c r="AP485" s="9">
        <v>142</v>
      </c>
      <c r="AQ485" s="9">
        <v>26</v>
      </c>
      <c r="AR485" s="9">
        <v>4325</v>
      </c>
      <c r="AS485" s="9">
        <v>848</v>
      </c>
      <c r="AT485" s="10">
        <v>1</v>
      </c>
    </row>
    <row r="486" spans="1:46" ht="57" x14ac:dyDescent="0.25">
      <c r="A486" s="26" t="str">
        <f t="shared" si="14"/>
        <v>2010Registered psychiatric nursesCanadaHospital</v>
      </c>
      <c r="B486" s="24">
        <v>2010</v>
      </c>
      <c r="C486" s="9" t="s">
        <v>8</v>
      </c>
      <c r="D486" s="9" t="s">
        <v>171</v>
      </c>
      <c r="E486" s="9" t="str">
        <f t="shared" si="15"/>
        <v>Canada</v>
      </c>
      <c r="F486" s="9" t="s">
        <v>180</v>
      </c>
      <c r="G486" s="9" t="s">
        <v>10</v>
      </c>
      <c r="H486" s="9">
        <v>2334</v>
      </c>
      <c r="I486" s="9">
        <v>1763</v>
      </c>
      <c r="J486" s="9">
        <v>571</v>
      </c>
      <c r="K486" s="9">
        <v>0</v>
      </c>
      <c r="L486" s="9">
        <v>58</v>
      </c>
      <c r="M486" s="9">
        <v>196</v>
      </c>
      <c r="N486" s="9">
        <v>229</v>
      </c>
      <c r="O486" s="9">
        <v>245</v>
      </c>
      <c r="P486" s="9">
        <v>303</v>
      </c>
      <c r="Q486" s="9">
        <v>368</v>
      </c>
      <c r="R486" s="9">
        <v>358</v>
      </c>
      <c r="S486" s="9">
        <v>279</v>
      </c>
      <c r="T486" s="9">
        <v>208</v>
      </c>
      <c r="U486" s="9">
        <v>76</v>
      </c>
      <c r="V486" s="9">
        <v>14</v>
      </c>
      <c r="W486" s="9">
        <v>0</v>
      </c>
      <c r="X486" s="9">
        <v>1897</v>
      </c>
      <c r="Y486" s="9">
        <v>204</v>
      </c>
      <c r="Z486" s="9">
        <v>233</v>
      </c>
      <c r="AA486" s="9">
        <v>812</v>
      </c>
      <c r="AB486" s="9">
        <v>481</v>
      </c>
      <c r="AC486" s="9">
        <v>544</v>
      </c>
      <c r="AD486" s="9">
        <v>497</v>
      </c>
      <c r="AE486" s="9">
        <v>0</v>
      </c>
      <c r="AF486" s="9">
        <v>1445</v>
      </c>
      <c r="AG486" s="9">
        <v>487</v>
      </c>
      <c r="AH486" s="9">
        <v>389</v>
      </c>
      <c r="AI486" s="9">
        <v>13</v>
      </c>
      <c r="AJ486" s="9">
        <v>2078</v>
      </c>
      <c r="AK486" s="9">
        <v>125</v>
      </c>
      <c r="AL486" s="9">
        <v>127</v>
      </c>
      <c r="AM486" s="9">
        <v>4</v>
      </c>
      <c r="AN486" s="9">
        <v>2184</v>
      </c>
      <c r="AO486" s="9">
        <v>125</v>
      </c>
      <c r="AP486" s="9">
        <v>21</v>
      </c>
      <c r="AQ486" s="9">
        <v>4</v>
      </c>
      <c r="AR486" s="9">
        <v>1953</v>
      </c>
      <c r="AS486" s="9">
        <v>381</v>
      </c>
      <c r="AT486" s="10">
        <v>0</v>
      </c>
    </row>
    <row r="487" spans="1:46" ht="57" x14ac:dyDescent="0.25">
      <c r="A487" s="26" t="str">
        <f t="shared" si="14"/>
        <v>2010Registered psychiatric nursesCanadaCommunity health</v>
      </c>
      <c r="B487" s="24">
        <v>2010</v>
      </c>
      <c r="C487" s="9" t="s">
        <v>8</v>
      </c>
      <c r="D487" s="9" t="s">
        <v>171</v>
      </c>
      <c r="E487" s="9" t="str">
        <f t="shared" si="15"/>
        <v>Canada</v>
      </c>
      <c r="F487" s="9" t="s">
        <v>182</v>
      </c>
      <c r="G487" s="9" t="s">
        <v>11</v>
      </c>
      <c r="H487" s="9">
        <v>1288</v>
      </c>
      <c r="I487" s="9">
        <v>998</v>
      </c>
      <c r="J487" s="9">
        <v>290</v>
      </c>
      <c r="K487" s="9">
        <v>0</v>
      </c>
      <c r="L487" s="9">
        <v>6</v>
      </c>
      <c r="M487" s="9">
        <v>39</v>
      </c>
      <c r="N487" s="9">
        <v>76</v>
      </c>
      <c r="O487" s="9">
        <v>125</v>
      </c>
      <c r="P487" s="9">
        <v>201</v>
      </c>
      <c r="Q487" s="9">
        <v>238</v>
      </c>
      <c r="R487" s="9">
        <v>238</v>
      </c>
      <c r="S487" s="9">
        <v>211</v>
      </c>
      <c r="T487" s="9">
        <v>112</v>
      </c>
      <c r="U487" s="9">
        <v>33</v>
      </c>
      <c r="V487" s="9">
        <v>9</v>
      </c>
      <c r="W487" s="9">
        <v>0</v>
      </c>
      <c r="X487" s="9">
        <v>1062</v>
      </c>
      <c r="Y487" s="9">
        <v>79</v>
      </c>
      <c r="Z487" s="9">
        <v>147</v>
      </c>
      <c r="AA487" s="9">
        <v>237</v>
      </c>
      <c r="AB487" s="9">
        <v>326</v>
      </c>
      <c r="AC487" s="9">
        <v>391</v>
      </c>
      <c r="AD487" s="9">
        <v>334</v>
      </c>
      <c r="AE487" s="9">
        <v>0</v>
      </c>
      <c r="AF487" s="9">
        <v>957</v>
      </c>
      <c r="AG487" s="9">
        <v>206</v>
      </c>
      <c r="AH487" s="9">
        <v>121</v>
      </c>
      <c r="AI487" s="9">
        <v>4</v>
      </c>
      <c r="AJ487" s="9">
        <v>1041</v>
      </c>
      <c r="AK487" s="9">
        <v>100</v>
      </c>
      <c r="AL487" s="9">
        <v>144</v>
      </c>
      <c r="AM487" s="9">
        <v>3</v>
      </c>
      <c r="AN487" s="9">
        <v>1180</v>
      </c>
      <c r="AO487" s="9">
        <v>91</v>
      </c>
      <c r="AP487" s="9">
        <v>15</v>
      </c>
      <c r="AQ487" s="9">
        <v>2</v>
      </c>
      <c r="AR487" s="9">
        <v>1058</v>
      </c>
      <c r="AS487" s="9">
        <v>230</v>
      </c>
      <c r="AT487" s="10">
        <v>0</v>
      </c>
    </row>
    <row r="488" spans="1:46" ht="57" x14ac:dyDescent="0.25">
      <c r="A488" s="26" t="str">
        <f t="shared" si="14"/>
        <v>2010Registered psychiatric nursesCanadaNursing home/long-term care</v>
      </c>
      <c r="B488" s="24">
        <v>2010</v>
      </c>
      <c r="C488" s="9" t="s">
        <v>8</v>
      </c>
      <c r="D488" s="9" t="s">
        <v>171</v>
      </c>
      <c r="E488" s="9" t="str">
        <f t="shared" si="15"/>
        <v>Canada</v>
      </c>
      <c r="F488" s="9" t="s">
        <v>181</v>
      </c>
      <c r="G488" s="9" t="s">
        <v>12</v>
      </c>
      <c r="H488" s="9">
        <v>909</v>
      </c>
      <c r="I488" s="9">
        <v>760</v>
      </c>
      <c r="J488" s="9">
        <v>149</v>
      </c>
      <c r="K488" s="9">
        <v>0</v>
      </c>
      <c r="L488" s="9">
        <v>3</v>
      </c>
      <c r="M488" s="9">
        <v>28</v>
      </c>
      <c r="N488" s="9">
        <v>38</v>
      </c>
      <c r="O488" s="9">
        <v>57</v>
      </c>
      <c r="P488" s="9">
        <v>101</v>
      </c>
      <c r="Q488" s="9">
        <v>144</v>
      </c>
      <c r="R488" s="9">
        <v>170</v>
      </c>
      <c r="S488" s="9">
        <v>163</v>
      </c>
      <c r="T488" s="9">
        <v>140</v>
      </c>
      <c r="U488" s="9">
        <v>48</v>
      </c>
      <c r="V488" s="9">
        <v>17</v>
      </c>
      <c r="W488" s="9">
        <v>0</v>
      </c>
      <c r="X488" s="9">
        <v>777</v>
      </c>
      <c r="Y488" s="9">
        <v>46</v>
      </c>
      <c r="Z488" s="9">
        <v>86</v>
      </c>
      <c r="AA488" s="9">
        <v>113</v>
      </c>
      <c r="AB488" s="9">
        <v>179</v>
      </c>
      <c r="AC488" s="9">
        <v>270</v>
      </c>
      <c r="AD488" s="9">
        <v>347</v>
      </c>
      <c r="AE488" s="9">
        <v>0</v>
      </c>
      <c r="AF488" s="9">
        <v>552</v>
      </c>
      <c r="AG488" s="9">
        <v>222</v>
      </c>
      <c r="AH488" s="9">
        <v>132</v>
      </c>
      <c r="AI488" s="9">
        <v>3</v>
      </c>
      <c r="AJ488" s="9">
        <v>673</v>
      </c>
      <c r="AK488" s="9">
        <v>172</v>
      </c>
      <c r="AL488" s="9">
        <v>61</v>
      </c>
      <c r="AM488" s="9">
        <v>3</v>
      </c>
      <c r="AN488" s="9">
        <v>811</v>
      </c>
      <c r="AO488" s="9">
        <v>87</v>
      </c>
      <c r="AP488" s="9">
        <v>8</v>
      </c>
      <c r="AQ488" s="9">
        <v>3</v>
      </c>
      <c r="AR488" s="9">
        <v>730</v>
      </c>
      <c r="AS488" s="9">
        <v>179</v>
      </c>
      <c r="AT488" s="10">
        <v>0</v>
      </c>
    </row>
    <row r="489" spans="1:46" ht="57" x14ac:dyDescent="0.25">
      <c r="A489" s="26" t="str">
        <f t="shared" si="14"/>
        <v>2010Registered psychiatric nursesCanadaOther places of work</v>
      </c>
      <c r="B489" s="24">
        <v>2010</v>
      </c>
      <c r="C489" s="9" t="s">
        <v>8</v>
      </c>
      <c r="D489" s="9" t="s">
        <v>171</v>
      </c>
      <c r="E489" s="9" t="str">
        <f t="shared" si="15"/>
        <v>Canada</v>
      </c>
      <c r="F489" s="9" t="s">
        <v>183</v>
      </c>
      <c r="G489" s="9" t="s">
        <v>13</v>
      </c>
      <c r="H489" s="9">
        <v>630</v>
      </c>
      <c r="I489" s="9">
        <v>477</v>
      </c>
      <c r="J489" s="9">
        <v>153</v>
      </c>
      <c r="K489" s="9">
        <v>0</v>
      </c>
      <c r="L489" s="9">
        <v>2</v>
      </c>
      <c r="M489" s="9">
        <v>8</v>
      </c>
      <c r="N489" s="9">
        <v>30</v>
      </c>
      <c r="O489" s="9">
        <v>57</v>
      </c>
      <c r="P489" s="9">
        <v>80</v>
      </c>
      <c r="Q489" s="9">
        <v>119</v>
      </c>
      <c r="R489" s="9">
        <v>107</v>
      </c>
      <c r="S489" s="9">
        <v>123</v>
      </c>
      <c r="T489" s="9">
        <v>77</v>
      </c>
      <c r="U489" s="9">
        <v>22</v>
      </c>
      <c r="V489" s="9">
        <v>5</v>
      </c>
      <c r="W489" s="9">
        <v>0</v>
      </c>
      <c r="X489" s="9">
        <v>528</v>
      </c>
      <c r="Y489" s="9">
        <v>34</v>
      </c>
      <c r="Z489" s="9">
        <v>68</v>
      </c>
      <c r="AA489" s="9">
        <v>94</v>
      </c>
      <c r="AB489" s="9">
        <v>136</v>
      </c>
      <c r="AC489" s="9">
        <v>192</v>
      </c>
      <c r="AD489" s="9">
        <v>208</v>
      </c>
      <c r="AE489" s="9">
        <v>0</v>
      </c>
      <c r="AF489" s="9">
        <v>468</v>
      </c>
      <c r="AG489" s="9">
        <v>91</v>
      </c>
      <c r="AH489" s="9">
        <v>68</v>
      </c>
      <c r="AI489" s="9">
        <v>3</v>
      </c>
      <c r="AJ489" s="9">
        <v>252</v>
      </c>
      <c r="AK489" s="9">
        <v>118</v>
      </c>
      <c r="AL489" s="9">
        <v>260</v>
      </c>
      <c r="AM489" s="9">
        <v>0</v>
      </c>
      <c r="AN489" s="9">
        <v>411</v>
      </c>
      <c r="AO489" s="9">
        <v>117</v>
      </c>
      <c r="AP489" s="9">
        <v>98</v>
      </c>
      <c r="AQ489" s="9">
        <v>4</v>
      </c>
      <c r="AR489" s="9">
        <v>573</v>
      </c>
      <c r="AS489" s="9">
        <v>56</v>
      </c>
      <c r="AT489" s="10">
        <v>1</v>
      </c>
    </row>
    <row r="490" spans="1:46" ht="57" x14ac:dyDescent="0.25">
      <c r="A490" s="26" t="str">
        <f t="shared" si="14"/>
        <v>2010Registered psychiatric nursesCanadaUnknown places of work</v>
      </c>
      <c r="B490" s="24">
        <v>2010</v>
      </c>
      <c r="C490" s="9" t="s">
        <v>8</v>
      </c>
      <c r="D490" s="9" t="s">
        <v>171</v>
      </c>
      <c r="E490" s="9" t="str">
        <f t="shared" si="15"/>
        <v>Canada</v>
      </c>
      <c r="F490" s="9" t="s">
        <v>184</v>
      </c>
      <c r="G490" s="9" t="s">
        <v>49</v>
      </c>
      <c r="H490" s="9">
        <v>13</v>
      </c>
      <c r="I490" s="9">
        <v>12</v>
      </c>
      <c r="J490" s="9">
        <v>1</v>
      </c>
      <c r="K490" s="9">
        <v>0</v>
      </c>
      <c r="L490" s="9">
        <v>1</v>
      </c>
      <c r="M490" s="9">
        <v>4</v>
      </c>
      <c r="N490" s="9">
        <v>1</v>
      </c>
      <c r="O490" s="9">
        <v>1</v>
      </c>
      <c r="P490" s="9">
        <v>0</v>
      </c>
      <c r="Q490" s="9">
        <v>2</v>
      </c>
      <c r="R490" s="9">
        <v>0</v>
      </c>
      <c r="S490" s="9">
        <v>2</v>
      </c>
      <c r="T490" s="9">
        <v>0</v>
      </c>
      <c r="U490" s="9">
        <v>1</v>
      </c>
      <c r="V490" s="9">
        <v>1</v>
      </c>
      <c r="W490" s="9">
        <v>0</v>
      </c>
      <c r="X490" s="9">
        <v>11</v>
      </c>
      <c r="Y490" s="9">
        <v>1</v>
      </c>
      <c r="Z490" s="9">
        <v>1</v>
      </c>
      <c r="AA490" s="9">
        <v>8</v>
      </c>
      <c r="AB490" s="9">
        <v>2</v>
      </c>
      <c r="AC490" s="9">
        <v>0</v>
      </c>
      <c r="AD490" s="9">
        <v>3</v>
      </c>
      <c r="AE490" s="9">
        <v>0</v>
      </c>
      <c r="AF490" s="9">
        <v>5</v>
      </c>
      <c r="AG490" s="9">
        <v>2</v>
      </c>
      <c r="AH490" s="9">
        <v>4</v>
      </c>
      <c r="AI490" s="9">
        <v>2</v>
      </c>
      <c r="AJ490" s="9">
        <v>1</v>
      </c>
      <c r="AK490" s="9">
        <v>0</v>
      </c>
      <c r="AL490" s="9">
        <v>1</v>
      </c>
      <c r="AM490" s="9">
        <v>11</v>
      </c>
      <c r="AN490" s="9">
        <v>0</v>
      </c>
      <c r="AO490" s="9">
        <v>0</v>
      </c>
      <c r="AP490" s="9">
        <v>0</v>
      </c>
      <c r="AQ490" s="9">
        <v>13</v>
      </c>
      <c r="AR490" s="9">
        <v>11</v>
      </c>
      <c r="AS490" s="9">
        <v>2</v>
      </c>
      <c r="AT490" s="10">
        <v>0</v>
      </c>
    </row>
    <row r="491" spans="1:46" ht="57" x14ac:dyDescent="0.25">
      <c r="A491" s="26" t="str">
        <f t="shared" si="14"/>
        <v>2011Licensed practical nursesNewfoundland and LabradorAll places of work</v>
      </c>
      <c r="B491" s="24">
        <v>2011</v>
      </c>
      <c r="C491" s="9" t="s">
        <v>3</v>
      </c>
      <c r="D491" s="9" t="s">
        <v>162</v>
      </c>
      <c r="E491" s="9" t="str">
        <f t="shared" si="15"/>
        <v>Newfoundland and Labrador</v>
      </c>
      <c r="F491" s="9" t="s">
        <v>179</v>
      </c>
      <c r="G491" s="9" t="s">
        <v>9</v>
      </c>
      <c r="H491" s="9">
        <v>2480</v>
      </c>
      <c r="I491" s="9">
        <v>2202</v>
      </c>
      <c r="J491" s="9">
        <v>278</v>
      </c>
      <c r="K491" s="9">
        <v>0</v>
      </c>
      <c r="L491" s="9">
        <v>80</v>
      </c>
      <c r="M491" s="9">
        <v>166</v>
      </c>
      <c r="N491" s="9">
        <v>267</v>
      </c>
      <c r="O491" s="9">
        <v>263</v>
      </c>
      <c r="P491" s="9">
        <v>389</v>
      </c>
      <c r="Q491" s="9">
        <v>424</v>
      </c>
      <c r="R491" s="9">
        <v>436</v>
      </c>
      <c r="S491" s="9">
        <v>297</v>
      </c>
      <c r="T491" s="9">
        <v>131</v>
      </c>
      <c r="U491" s="9">
        <v>25</v>
      </c>
      <c r="V491" s="9">
        <v>2</v>
      </c>
      <c r="W491" s="9">
        <v>0</v>
      </c>
      <c r="X491" s="9">
        <v>2444</v>
      </c>
      <c r="Y491" s="9">
        <v>1</v>
      </c>
      <c r="Z491" s="9">
        <v>35</v>
      </c>
      <c r="AA491" s="9">
        <v>858</v>
      </c>
      <c r="AB491" s="9">
        <v>641</v>
      </c>
      <c r="AC491" s="9">
        <v>474</v>
      </c>
      <c r="AD491" s="9">
        <v>507</v>
      </c>
      <c r="AE491" s="9">
        <v>0</v>
      </c>
      <c r="AF491" s="9">
        <v>1654</v>
      </c>
      <c r="AG491" s="9">
        <v>110</v>
      </c>
      <c r="AH491" s="9">
        <v>716</v>
      </c>
      <c r="AI491" s="9">
        <v>0</v>
      </c>
      <c r="AJ491" s="9">
        <v>2375</v>
      </c>
      <c r="AK491" s="9">
        <v>0</v>
      </c>
      <c r="AL491" s="9">
        <v>103</v>
      </c>
      <c r="AM491" s="9">
        <v>2</v>
      </c>
      <c r="AN491" s="9">
        <v>2457</v>
      </c>
      <c r="AO491" s="9">
        <v>6</v>
      </c>
      <c r="AP491" s="9">
        <v>2</v>
      </c>
      <c r="AQ491" s="9">
        <v>15</v>
      </c>
      <c r="AR491" s="9">
        <v>1359</v>
      </c>
      <c r="AS491" s="9">
        <v>1121</v>
      </c>
      <c r="AT491" s="10">
        <v>0</v>
      </c>
    </row>
    <row r="492" spans="1:46" ht="57" x14ac:dyDescent="0.25">
      <c r="A492" s="26" t="str">
        <f t="shared" si="14"/>
        <v>2011Licensed practical nursesNewfoundland and LabradorHospital</v>
      </c>
      <c r="B492" s="24">
        <v>2011</v>
      </c>
      <c r="C492" s="9" t="s">
        <v>3</v>
      </c>
      <c r="D492" s="9" t="s">
        <v>162</v>
      </c>
      <c r="E492" s="9" t="str">
        <f t="shared" si="15"/>
        <v>Newfoundland and Labrador</v>
      </c>
      <c r="F492" s="9" t="s">
        <v>180</v>
      </c>
      <c r="G492" s="9" t="s">
        <v>10</v>
      </c>
      <c r="H492" s="9">
        <v>1104</v>
      </c>
      <c r="I492" s="9">
        <v>942</v>
      </c>
      <c r="J492" s="9">
        <v>162</v>
      </c>
      <c r="K492" s="9">
        <v>0</v>
      </c>
      <c r="L492" s="9">
        <v>41</v>
      </c>
      <c r="M492" s="9">
        <v>93</v>
      </c>
      <c r="N492" s="9">
        <v>122</v>
      </c>
      <c r="O492" s="9">
        <v>113</v>
      </c>
      <c r="P492" s="9">
        <v>144</v>
      </c>
      <c r="Q492" s="9">
        <v>170</v>
      </c>
      <c r="R492" s="9">
        <v>213</v>
      </c>
      <c r="S492" s="9">
        <v>134</v>
      </c>
      <c r="T492" s="9">
        <v>62</v>
      </c>
      <c r="U492" s="9">
        <v>12</v>
      </c>
      <c r="V492" s="9">
        <v>0</v>
      </c>
      <c r="W492" s="9">
        <v>0</v>
      </c>
      <c r="X492" s="9">
        <v>1093</v>
      </c>
      <c r="Y492" s="9">
        <v>0</v>
      </c>
      <c r="Z492" s="9">
        <v>11</v>
      </c>
      <c r="AA492" s="9">
        <v>423</v>
      </c>
      <c r="AB492" s="9">
        <v>236</v>
      </c>
      <c r="AC492" s="9">
        <v>174</v>
      </c>
      <c r="AD492" s="9">
        <v>271</v>
      </c>
      <c r="AE492" s="9">
        <v>0</v>
      </c>
      <c r="AF492" s="9">
        <v>674</v>
      </c>
      <c r="AG492" s="9">
        <v>33</v>
      </c>
      <c r="AH492" s="9">
        <v>397</v>
      </c>
      <c r="AI492" s="9">
        <v>0</v>
      </c>
      <c r="AJ492" s="9">
        <v>1020</v>
      </c>
      <c r="AK492" s="9">
        <v>0</v>
      </c>
      <c r="AL492" s="9">
        <v>84</v>
      </c>
      <c r="AM492" s="9">
        <v>0</v>
      </c>
      <c r="AN492" s="9">
        <v>1089</v>
      </c>
      <c r="AO492" s="9">
        <v>1</v>
      </c>
      <c r="AP492" s="9">
        <v>0</v>
      </c>
      <c r="AQ492" s="9">
        <v>14</v>
      </c>
      <c r="AR492" s="9">
        <v>637</v>
      </c>
      <c r="AS492" s="9">
        <v>467</v>
      </c>
      <c r="AT492" s="10">
        <v>0</v>
      </c>
    </row>
    <row r="493" spans="1:46" ht="57" x14ac:dyDescent="0.25">
      <c r="A493" s="26" t="str">
        <f t="shared" si="14"/>
        <v>2011Licensed practical nursesNewfoundland and LabradorCommunity health</v>
      </c>
      <c r="B493" s="24">
        <v>2011</v>
      </c>
      <c r="C493" s="9" t="s">
        <v>3</v>
      </c>
      <c r="D493" s="9" t="s">
        <v>162</v>
      </c>
      <c r="E493" s="9" t="str">
        <f t="shared" si="15"/>
        <v>Newfoundland and Labrador</v>
      </c>
      <c r="F493" s="9" t="s">
        <v>182</v>
      </c>
      <c r="G493" s="9" t="s">
        <v>11</v>
      </c>
      <c r="H493" s="9">
        <v>94</v>
      </c>
      <c r="I493" s="9">
        <v>93</v>
      </c>
      <c r="J493" s="9">
        <v>1</v>
      </c>
      <c r="K493" s="9">
        <v>0</v>
      </c>
      <c r="L493" s="9">
        <v>1</v>
      </c>
      <c r="M493" s="9">
        <v>4</v>
      </c>
      <c r="N493" s="9">
        <v>17</v>
      </c>
      <c r="O493" s="9">
        <v>9</v>
      </c>
      <c r="P493" s="9">
        <v>18</v>
      </c>
      <c r="Q493" s="9">
        <v>16</v>
      </c>
      <c r="R493" s="9">
        <v>11</v>
      </c>
      <c r="S493" s="9">
        <v>11</v>
      </c>
      <c r="T493" s="9">
        <v>3</v>
      </c>
      <c r="U493" s="9">
        <v>4</v>
      </c>
      <c r="V493" s="9">
        <v>0</v>
      </c>
      <c r="W493" s="9">
        <v>0</v>
      </c>
      <c r="X493" s="9">
        <v>93</v>
      </c>
      <c r="Y493" s="9">
        <v>0</v>
      </c>
      <c r="Z493" s="9">
        <v>1</v>
      </c>
      <c r="AA493" s="9">
        <v>45</v>
      </c>
      <c r="AB493" s="9">
        <v>19</v>
      </c>
      <c r="AC493" s="9">
        <v>11</v>
      </c>
      <c r="AD493" s="9">
        <v>19</v>
      </c>
      <c r="AE493" s="9">
        <v>0</v>
      </c>
      <c r="AF493" s="9">
        <v>53</v>
      </c>
      <c r="AG493" s="9">
        <v>7</v>
      </c>
      <c r="AH493" s="9">
        <v>34</v>
      </c>
      <c r="AI493" s="9">
        <v>0</v>
      </c>
      <c r="AJ493" s="9">
        <v>90</v>
      </c>
      <c r="AK493" s="9">
        <v>0</v>
      </c>
      <c r="AL493" s="9">
        <v>4</v>
      </c>
      <c r="AM493" s="9">
        <v>0</v>
      </c>
      <c r="AN493" s="9">
        <v>94</v>
      </c>
      <c r="AO493" s="9">
        <v>0</v>
      </c>
      <c r="AP493" s="9">
        <v>0</v>
      </c>
      <c r="AQ493" s="9">
        <v>0</v>
      </c>
      <c r="AR493" s="9">
        <v>28</v>
      </c>
      <c r="AS493" s="9">
        <v>66</v>
      </c>
      <c r="AT493" s="10">
        <v>0</v>
      </c>
    </row>
    <row r="494" spans="1:46" ht="57" x14ac:dyDescent="0.25">
      <c r="A494" s="26" t="str">
        <f t="shared" si="14"/>
        <v>2011Licensed practical nursesNewfoundland and LabradorNursing home/long-term care</v>
      </c>
      <c r="B494" s="24">
        <v>2011</v>
      </c>
      <c r="C494" s="9" t="s">
        <v>3</v>
      </c>
      <c r="D494" s="9" t="s">
        <v>162</v>
      </c>
      <c r="E494" s="9" t="str">
        <f t="shared" si="15"/>
        <v>Newfoundland and Labrador</v>
      </c>
      <c r="F494" s="9" t="s">
        <v>181</v>
      </c>
      <c r="G494" s="9" t="s">
        <v>12</v>
      </c>
      <c r="H494" s="9">
        <v>1252</v>
      </c>
      <c r="I494" s="9">
        <v>1140</v>
      </c>
      <c r="J494" s="9">
        <v>112</v>
      </c>
      <c r="K494" s="9">
        <v>0</v>
      </c>
      <c r="L494" s="9">
        <v>37</v>
      </c>
      <c r="M494" s="9">
        <v>67</v>
      </c>
      <c r="N494" s="9">
        <v>126</v>
      </c>
      <c r="O494" s="9">
        <v>138</v>
      </c>
      <c r="P494" s="9">
        <v>221</v>
      </c>
      <c r="Q494" s="9">
        <v>235</v>
      </c>
      <c r="R494" s="9">
        <v>208</v>
      </c>
      <c r="S494" s="9">
        <v>147</v>
      </c>
      <c r="T494" s="9">
        <v>62</v>
      </c>
      <c r="U494" s="9">
        <v>9</v>
      </c>
      <c r="V494" s="9">
        <v>2</v>
      </c>
      <c r="W494" s="9">
        <v>0</v>
      </c>
      <c r="X494" s="9">
        <v>1230</v>
      </c>
      <c r="Y494" s="9">
        <v>0</v>
      </c>
      <c r="Z494" s="9">
        <v>22</v>
      </c>
      <c r="AA494" s="9">
        <v>381</v>
      </c>
      <c r="AB494" s="9">
        <v>381</v>
      </c>
      <c r="AC494" s="9">
        <v>282</v>
      </c>
      <c r="AD494" s="9">
        <v>208</v>
      </c>
      <c r="AE494" s="9">
        <v>0</v>
      </c>
      <c r="AF494" s="9">
        <v>905</v>
      </c>
      <c r="AG494" s="9">
        <v>68</v>
      </c>
      <c r="AH494" s="9">
        <v>279</v>
      </c>
      <c r="AI494" s="9">
        <v>0</v>
      </c>
      <c r="AJ494" s="9">
        <v>1238</v>
      </c>
      <c r="AK494" s="9">
        <v>0</v>
      </c>
      <c r="AL494" s="9">
        <v>13</v>
      </c>
      <c r="AM494" s="9">
        <v>1</v>
      </c>
      <c r="AN494" s="9">
        <v>1251</v>
      </c>
      <c r="AO494" s="9">
        <v>1</v>
      </c>
      <c r="AP494" s="9">
        <v>0</v>
      </c>
      <c r="AQ494" s="9">
        <v>0</v>
      </c>
      <c r="AR494" s="9">
        <v>675</v>
      </c>
      <c r="AS494" s="9">
        <v>577</v>
      </c>
      <c r="AT494" s="10">
        <v>0</v>
      </c>
    </row>
    <row r="495" spans="1:46" ht="57" x14ac:dyDescent="0.25">
      <c r="A495" s="26" t="str">
        <f t="shared" si="14"/>
        <v>2011Licensed practical nursesNewfoundland and LabradorOther places of work</v>
      </c>
      <c r="B495" s="24">
        <v>2011</v>
      </c>
      <c r="C495" s="9" t="s">
        <v>3</v>
      </c>
      <c r="D495" s="9" t="s">
        <v>162</v>
      </c>
      <c r="E495" s="9" t="str">
        <f t="shared" si="15"/>
        <v>Newfoundland and Labrador</v>
      </c>
      <c r="F495" s="9" t="s">
        <v>183</v>
      </c>
      <c r="G495" s="9" t="s">
        <v>13</v>
      </c>
      <c r="H495" s="9">
        <v>29</v>
      </c>
      <c r="I495" s="9">
        <v>26</v>
      </c>
      <c r="J495" s="9">
        <v>3</v>
      </c>
      <c r="K495" s="9">
        <v>0</v>
      </c>
      <c r="L495" s="9">
        <v>0</v>
      </c>
      <c r="M495" s="9">
        <v>2</v>
      </c>
      <c r="N495" s="9">
        <v>2</v>
      </c>
      <c r="O495" s="9">
        <v>3</v>
      </c>
      <c r="P495" s="9">
        <v>6</v>
      </c>
      <c r="Q495" s="9">
        <v>3</v>
      </c>
      <c r="R495" s="9">
        <v>4</v>
      </c>
      <c r="S495" s="9">
        <v>5</v>
      </c>
      <c r="T495" s="9">
        <v>4</v>
      </c>
      <c r="U495" s="9">
        <v>0</v>
      </c>
      <c r="V495" s="9">
        <v>0</v>
      </c>
      <c r="W495" s="9">
        <v>0</v>
      </c>
      <c r="X495" s="9">
        <v>27</v>
      </c>
      <c r="Y495" s="9">
        <v>1</v>
      </c>
      <c r="Z495" s="9">
        <v>1</v>
      </c>
      <c r="AA495" s="9">
        <v>8</v>
      </c>
      <c r="AB495" s="9">
        <v>5</v>
      </c>
      <c r="AC495" s="9">
        <v>7</v>
      </c>
      <c r="AD495" s="9">
        <v>9</v>
      </c>
      <c r="AE495" s="9">
        <v>0</v>
      </c>
      <c r="AF495" s="9">
        <v>22</v>
      </c>
      <c r="AG495" s="9">
        <v>2</v>
      </c>
      <c r="AH495" s="9">
        <v>5</v>
      </c>
      <c r="AI495" s="9">
        <v>0</v>
      </c>
      <c r="AJ495" s="9">
        <v>27</v>
      </c>
      <c r="AK495" s="9">
        <v>0</v>
      </c>
      <c r="AL495" s="9">
        <v>2</v>
      </c>
      <c r="AM495" s="9">
        <v>0</v>
      </c>
      <c r="AN495" s="9">
        <v>23</v>
      </c>
      <c r="AO495" s="9">
        <v>4</v>
      </c>
      <c r="AP495" s="9">
        <v>2</v>
      </c>
      <c r="AQ495" s="9">
        <v>0</v>
      </c>
      <c r="AR495" s="9">
        <v>18</v>
      </c>
      <c r="AS495" s="9">
        <v>11</v>
      </c>
      <c r="AT495" s="10">
        <v>0</v>
      </c>
    </row>
    <row r="496" spans="1:46" ht="57" x14ac:dyDescent="0.25">
      <c r="A496" s="26" t="str">
        <f t="shared" si="14"/>
        <v>2011Licensed practical nursesNewfoundland and LabradorUnknown places of work</v>
      </c>
      <c r="B496" s="24">
        <v>2011</v>
      </c>
      <c r="C496" s="9" t="s">
        <v>3</v>
      </c>
      <c r="D496" s="9" t="s">
        <v>162</v>
      </c>
      <c r="E496" s="9" t="str">
        <f t="shared" si="15"/>
        <v>Newfoundland and Labrador</v>
      </c>
      <c r="F496" s="9" t="s">
        <v>184</v>
      </c>
      <c r="G496" s="9" t="s">
        <v>49</v>
      </c>
      <c r="H496" s="9">
        <v>1</v>
      </c>
      <c r="I496" s="9">
        <v>1</v>
      </c>
      <c r="J496" s="9">
        <v>0</v>
      </c>
      <c r="K496" s="9">
        <v>0</v>
      </c>
      <c r="L496" s="9">
        <v>1</v>
      </c>
      <c r="M496" s="9">
        <v>0</v>
      </c>
      <c r="N496" s="9">
        <v>0</v>
      </c>
      <c r="O496" s="9">
        <v>0</v>
      </c>
      <c r="P496" s="9">
        <v>0</v>
      </c>
      <c r="Q496" s="9">
        <v>0</v>
      </c>
      <c r="R496" s="9">
        <v>0</v>
      </c>
      <c r="S496" s="9">
        <v>0</v>
      </c>
      <c r="T496" s="9">
        <v>0</v>
      </c>
      <c r="U496" s="9">
        <v>0</v>
      </c>
      <c r="V496" s="9">
        <v>0</v>
      </c>
      <c r="W496" s="9">
        <v>0</v>
      </c>
      <c r="X496" s="9">
        <v>1</v>
      </c>
      <c r="Y496" s="9">
        <v>0</v>
      </c>
      <c r="Z496" s="9">
        <v>0</v>
      </c>
      <c r="AA496" s="9">
        <v>1</v>
      </c>
      <c r="AB496" s="9">
        <v>0</v>
      </c>
      <c r="AC496" s="9">
        <v>0</v>
      </c>
      <c r="AD496" s="9">
        <v>0</v>
      </c>
      <c r="AE496" s="9">
        <v>0</v>
      </c>
      <c r="AF496" s="9">
        <v>0</v>
      </c>
      <c r="AG496" s="9">
        <v>0</v>
      </c>
      <c r="AH496" s="9">
        <v>1</v>
      </c>
      <c r="AI496" s="9">
        <v>0</v>
      </c>
      <c r="AJ496" s="9">
        <v>0</v>
      </c>
      <c r="AK496" s="9">
        <v>0</v>
      </c>
      <c r="AL496" s="9">
        <v>0</v>
      </c>
      <c r="AM496" s="9">
        <v>1</v>
      </c>
      <c r="AN496" s="9">
        <v>0</v>
      </c>
      <c r="AO496" s="9">
        <v>0</v>
      </c>
      <c r="AP496" s="9">
        <v>0</v>
      </c>
      <c r="AQ496" s="9">
        <v>1</v>
      </c>
      <c r="AR496" s="9">
        <v>1</v>
      </c>
      <c r="AS496" s="9">
        <v>0</v>
      </c>
      <c r="AT496" s="10">
        <v>0</v>
      </c>
    </row>
    <row r="497" spans="1:46" ht="42.75" x14ac:dyDescent="0.25">
      <c r="A497" s="26" t="str">
        <f t="shared" si="14"/>
        <v>2011Licensed practical nursesPrince Edward IslandAll places of work</v>
      </c>
      <c r="B497" s="24">
        <v>2011</v>
      </c>
      <c r="C497" s="9" t="s">
        <v>3</v>
      </c>
      <c r="D497" s="9" t="s">
        <v>163</v>
      </c>
      <c r="E497" s="9" t="str">
        <f t="shared" si="15"/>
        <v>Prince Edward Island</v>
      </c>
      <c r="F497" s="9" t="s">
        <v>179</v>
      </c>
      <c r="G497" s="9" t="s">
        <v>9</v>
      </c>
      <c r="H497" s="9">
        <v>621</v>
      </c>
      <c r="I497" s="9">
        <v>563</v>
      </c>
      <c r="J497" s="9">
        <v>58</v>
      </c>
      <c r="K497" s="9">
        <v>0</v>
      </c>
      <c r="L497" s="9">
        <v>18</v>
      </c>
      <c r="M497" s="9">
        <v>30</v>
      </c>
      <c r="N497" s="9">
        <v>54</v>
      </c>
      <c r="O497" s="9">
        <v>46</v>
      </c>
      <c r="P497" s="9">
        <v>88</v>
      </c>
      <c r="Q497" s="9">
        <v>98</v>
      </c>
      <c r="R497" s="9">
        <v>113</v>
      </c>
      <c r="S497" s="9">
        <v>89</v>
      </c>
      <c r="T497" s="9">
        <v>63</v>
      </c>
      <c r="U497" s="9">
        <v>20</v>
      </c>
      <c r="V497" s="9">
        <v>2</v>
      </c>
      <c r="W497" s="9">
        <v>0</v>
      </c>
      <c r="X497" s="9">
        <v>619</v>
      </c>
      <c r="Y497" s="9">
        <v>1</v>
      </c>
      <c r="Z497" s="9">
        <v>1</v>
      </c>
      <c r="AA497" s="9">
        <v>185</v>
      </c>
      <c r="AB497" s="9">
        <v>156</v>
      </c>
      <c r="AC497" s="9">
        <v>135</v>
      </c>
      <c r="AD497" s="9">
        <v>145</v>
      </c>
      <c r="AE497" s="9">
        <v>0</v>
      </c>
      <c r="AF497" s="9">
        <v>283</v>
      </c>
      <c r="AG497" s="9">
        <v>243</v>
      </c>
      <c r="AH497" s="9">
        <v>95</v>
      </c>
      <c r="AI497" s="9">
        <v>0</v>
      </c>
      <c r="AJ497" s="9">
        <v>544</v>
      </c>
      <c r="AK497" s="9">
        <v>6</v>
      </c>
      <c r="AL497" s="9">
        <v>47</v>
      </c>
      <c r="AM497" s="9">
        <v>24</v>
      </c>
      <c r="AN497" s="9">
        <v>566</v>
      </c>
      <c r="AO497" s="9">
        <v>5</v>
      </c>
      <c r="AP497" s="9">
        <v>3</v>
      </c>
      <c r="AQ497" s="9">
        <v>47</v>
      </c>
      <c r="AR497" s="9">
        <v>482</v>
      </c>
      <c r="AS497" s="9">
        <v>139</v>
      </c>
      <c r="AT497" s="10">
        <v>0</v>
      </c>
    </row>
    <row r="498" spans="1:46" ht="42.75" x14ac:dyDescent="0.25">
      <c r="A498" s="26" t="str">
        <f t="shared" si="14"/>
        <v>2011Licensed practical nursesPrince Edward IslandHospital</v>
      </c>
      <c r="B498" s="24">
        <v>2011</v>
      </c>
      <c r="C498" s="9" t="s">
        <v>3</v>
      </c>
      <c r="D498" s="9" t="s">
        <v>163</v>
      </c>
      <c r="E498" s="9" t="str">
        <f t="shared" si="15"/>
        <v>Prince Edward Island</v>
      </c>
      <c r="F498" s="9" t="s">
        <v>180</v>
      </c>
      <c r="G498" s="9" t="s">
        <v>10</v>
      </c>
      <c r="H498" s="9">
        <v>305</v>
      </c>
      <c r="I498" s="9">
        <v>265</v>
      </c>
      <c r="J498" s="9">
        <v>40</v>
      </c>
      <c r="K498" s="9">
        <v>0</v>
      </c>
      <c r="L498" s="9">
        <v>11</v>
      </c>
      <c r="M498" s="9">
        <v>17</v>
      </c>
      <c r="N498" s="9">
        <v>27</v>
      </c>
      <c r="O498" s="9">
        <v>20</v>
      </c>
      <c r="P498" s="9">
        <v>40</v>
      </c>
      <c r="Q498" s="9">
        <v>45</v>
      </c>
      <c r="R498" s="9">
        <v>55</v>
      </c>
      <c r="S498" s="9">
        <v>47</v>
      </c>
      <c r="T498" s="9">
        <v>31</v>
      </c>
      <c r="U498" s="9">
        <v>11</v>
      </c>
      <c r="V498" s="9">
        <v>1</v>
      </c>
      <c r="W498" s="9">
        <v>0</v>
      </c>
      <c r="X498" s="9">
        <v>304</v>
      </c>
      <c r="Y498" s="9">
        <v>1</v>
      </c>
      <c r="Z498" s="9">
        <v>0</v>
      </c>
      <c r="AA498" s="9">
        <v>105</v>
      </c>
      <c r="AB498" s="9">
        <v>64</v>
      </c>
      <c r="AC498" s="9">
        <v>55</v>
      </c>
      <c r="AD498" s="9">
        <v>81</v>
      </c>
      <c r="AE498" s="9">
        <v>0</v>
      </c>
      <c r="AF498" s="9">
        <v>139</v>
      </c>
      <c r="AG498" s="9">
        <v>105</v>
      </c>
      <c r="AH498" s="9">
        <v>61</v>
      </c>
      <c r="AI498" s="9">
        <v>0</v>
      </c>
      <c r="AJ498" s="9">
        <v>268</v>
      </c>
      <c r="AK498" s="9">
        <v>2</v>
      </c>
      <c r="AL498" s="9">
        <v>26</v>
      </c>
      <c r="AM498" s="9">
        <v>9</v>
      </c>
      <c r="AN498" s="9">
        <v>287</v>
      </c>
      <c r="AO498" s="9">
        <v>0</v>
      </c>
      <c r="AP498" s="9">
        <v>0</v>
      </c>
      <c r="AQ498" s="9">
        <v>18</v>
      </c>
      <c r="AR498" s="9">
        <v>242</v>
      </c>
      <c r="AS498" s="9">
        <v>63</v>
      </c>
      <c r="AT498" s="10">
        <v>0</v>
      </c>
    </row>
    <row r="499" spans="1:46" ht="42.75" x14ac:dyDescent="0.25">
      <c r="A499" s="26" t="str">
        <f t="shared" si="14"/>
        <v>2011Licensed practical nursesPrince Edward IslandCommunity health</v>
      </c>
      <c r="B499" s="24">
        <v>2011</v>
      </c>
      <c r="C499" s="9" t="s">
        <v>3</v>
      </c>
      <c r="D499" s="9" t="s">
        <v>163</v>
      </c>
      <c r="E499" s="9" t="str">
        <f t="shared" si="15"/>
        <v>Prince Edward Island</v>
      </c>
      <c r="F499" s="9" t="s">
        <v>182</v>
      </c>
      <c r="G499" s="9" t="s">
        <v>11</v>
      </c>
      <c r="H499" s="9">
        <v>87</v>
      </c>
      <c r="I499" s="9">
        <v>83</v>
      </c>
      <c r="J499" s="9">
        <v>4</v>
      </c>
      <c r="K499" s="9">
        <v>0</v>
      </c>
      <c r="L499" s="9">
        <v>2</v>
      </c>
      <c r="M499" s="9">
        <v>5</v>
      </c>
      <c r="N499" s="9">
        <v>5</v>
      </c>
      <c r="O499" s="9">
        <v>6</v>
      </c>
      <c r="P499" s="9">
        <v>12</v>
      </c>
      <c r="Q499" s="9">
        <v>15</v>
      </c>
      <c r="R499" s="9">
        <v>14</v>
      </c>
      <c r="S499" s="9">
        <v>17</v>
      </c>
      <c r="T499" s="9">
        <v>8</v>
      </c>
      <c r="U499" s="9">
        <v>3</v>
      </c>
      <c r="V499" s="9">
        <v>0</v>
      </c>
      <c r="W499" s="9">
        <v>0</v>
      </c>
      <c r="X499" s="9">
        <v>86</v>
      </c>
      <c r="Y499" s="9">
        <v>0</v>
      </c>
      <c r="Z499" s="9">
        <v>1</v>
      </c>
      <c r="AA499" s="9">
        <v>22</v>
      </c>
      <c r="AB499" s="9">
        <v>19</v>
      </c>
      <c r="AC499" s="9">
        <v>23</v>
      </c>
      <c r="AD499" s="9">
        <v>23</v>
      </c>
      <c r="AE499" s="9">
        <v>0</v>
      </c>
      <c r="AF499" s="9">
        <v>57</v>
      </c>
      <c r="AG499" s="9">
        <v>22</v>
      </c>
      <c r="AH499" s="9">
        <v>8</v>
      </c>
      <c r="AI499" s="9">
        <v>0</v>
      </c>
      <c r="AJ499" s="9">
        <v>74</v>
      </c>
      <c r="AK499" s="9">
        <v>2</v>
      </c>
      <c r="AL499" s="9">
        <v>9</v>
      </c>
      <c r="AM499" s="9">
        <v>2</v>
      </c>
      <c r="AN499" s="9">
        <v>77</v>
      </c>
      <c r="AO499" s="9">
        <v>2</v>
      </c>
      <c r="AP499" s="9">
        <v>0</v>
      </c>
      <c r="AQ499" s="9">
        <v>8</v>
      </c>
      <c r="AR499" s="9">
        <v>61</v>
      </c>
      <c r="AS499" s="9">
        <v>26</v>
      </c>
      <c r="AT499" s="10">
        <v>0</v>
      </c>
    </row>
    <row r="500" spans="1:46" ht="57" x14ac:dyDescent="0.25">
      <c r="A500" s="26" t="str">
        <f t="shared" si="14"/>
        <v>2011Licensed practical nursesPrince Edward IslandNursing home/long-term care</v>
      </c>
      <c r="B500" s="24">
        <v>2011</v>
      </c>
      <c r="C500" s="9" t="s">
        <v>3</v>
      </c>
      <c r="D500" s="9" t="s">
        <v>163</v>
      </c>
      <c r="E500" s="9" t="str">
        <f t="shared" si="15"/>
        <v>Prince Edward Island</v>
      </c>
      <c r="F500" s="9" t="s">
        <v>181</v>
      </c>
      <c r="G500" s="9" t="s">
        <v>12</v>
      </c>
      <c r="H500" s="9">
        <v>199</v>
      </c>
      <c r="I500" s="9">
        <v>191</v>
      </c>
      <c r="J500" s="9">
        <v>8</v>
      </c>
      <c r="K500" s="9">
        <v>0</v>
      </c>
      <c r="L500" s="9">
        <v>5</v>
      </c>
      <c r="M500" s="9">
        <v>8</v>
      </c>
      <c r="N500" s="9">
        <v>19</v>
      </c>
      <c r="O500" s="9">
        <v>14</v>
      </c>
      <c r="P500" s="9">
        <v>35</v>
      </c>
      <c r="Q500" s="9">
        <v>34</v>
      </c>
      <c r="R500" s="9">
        <v>39</v>
      </c>
      <c r="S500" s="9">
        <v>22</v>
      </c>
      <c r="T500" s="9">
        <v>21</v>
      </c>
      <c r="U500" s="9">
        <v>2</v>
      </c>
      <c r="V500" s="9">
        <v>0</v>
      </c>
      <c r="W500" s="9">
        <v>0</v>
      </c>
      <c r="X500" s="9">
        <v>199</v>
      </c>
      <c r="Y500" s="9">
        <v>0</v>
      </c>
      <c r="Z500" s="9">
        <v>0</v>
      </c>
      <c r="AA500" s="9">
        <v>50</v>
      </c>
      <c r="AB500" s="9">
        <v>64</v>
      </c>
      <c r="AC500" s="9">
        <v>50</v>
      </c>
      <c r="AD500" s="9">
        <v>35</v>
      </c>
      <c r="AE500" s="9">
        <v>0</v>
      </c>
      <c r="AF500" s="9">
        <v>79</v>
      </c>
      <c r="AG500" s="9">
        <v>101</v>
      </c>
      <c r="AH500" s="9">
        <v>19</v>
      </c>
      <c r="AI500" s="9">
        <v>0</v>
      </c>
      <c r="AJ500" s="9">
        <v>184</v>
      </c>
      <c r="AK500" s="9">
        <v>2</v>
      </c>
      <c r="AL500" s="9">
        <v>4</v>
      </c>
      <c r="AM500" s="9">
        <v>9</v>
      </c>
      <c r="AN500" s="9">
        <v>186</v>
      </c>
      <c r="AO500" s="9">
        <v>2</v>
      </c>
      <c r="AP500" s="9">
        <v>0</v>
      </c>
      <c r="AQ500" s="9">
        <v>11</v>
      </c>
      <c r="AR500" s="9">
        <v>155</v>
      </c>
      <c r="AS500" s="9">
        <v>44</v>
      </c>
      <c r="AT500" s="10">
        <v>0</v>
      </c>
    </row>
    <row r="501" spans="1:46" ht="42.75" x14ac:dyDescent="0.25">
      <c r="A501" s="26" t="str">
        <f t="shared" si="14"/>
        <v>2011Licensed practical nursesPrince Edward IslandOther places of work</v>
      </c>
      <c r="B501" s="24">
        <v>2011</v>
      </c>
      <c r="C501" s="9" t="s">
        <v>3</v>
      </c>
      <c r="D501" s="9" t="s">
        <v>163</v>
      </c>
      <c r="E501" s="9" t="str">
        <f t="shared" si="15"/>
        <v>Prince Edward Island</v>
      </c>
      <c r="F501" s="9" t="s">
        <v>183</v>
      </c>
      <c r="G501" s="9" t="s">
        <v>13</v>
      </c>
      <c r="H501" s="9">
        <v>17</v>
      </c>
      <c r="I501" s="9">
        <v>14</v>
      </c>
      <c r="J501" s="9">
        <v>3</v>
      </c>
      <c r="K501" s="9">
        <v>0</v>
      </c>
      <c r="L501" s="9">
        <v>0</v>
      </c>
      <c r="M501" s="9">
        <v>0</v>
      </c>
      <c r="N501" s="9">
        <v>2</v>
      </c>
      <c r="O501" s="9">
        <v>4</v>
      </c>
      <c r="P501" s="9">
        <v>1</v>
      </c>
      <c r="Q501" s="9">
        <v>0</v>
      </c>
      <c r="R501" s="9">
        <v>4</v>
      </c>
      <c r="S501" s="9">
        <v>1</v>
      </c>
      <c r="T501" s="9">
        <v>1</v>
      </c>
      <c r="U501" s="9">
        <v>3</v>
      </c>
      <c r="V501" s="9">
        <v>1</v>
      </c>
      <c r="W501" s="9">
        <v>0</v>
      </c>
      <c r="X501" s="9">
        <v>17</v>
      </c>
      <c r="Y501" s="9">
        <v>0</v>
      </c>
      <c r="Z501" s="9">
        <v>0</v>
      </c>
      <c r="AA501" s="9">
        <v>4</v>
      </c>
      <c r="AB501" s="9">
        <v>6</v>
      </c>
      <c r="AC501" s="9">
        <v>5</v>
      </c>
      <c r="AD501" s="9">
        <v>2</v>
      </c>
      <c r="AE501" s="9">
        <v>0</v>
      </c>
      <c r="AF501" s="9">
        <v>6</v>
      </c>
      <c r="AG501" s="9">
        <v>7</v>
      </c>
      <c r="AH501" s="9">
        <v>4</v>
      </c>
      <c r="AI501" s="9">
        <v>0</v>
      </c>
      <c r="AJ501" s="9">
        <v>9</v>
      </c>
      <c r="AK501" s="9">
        <v>0</v>
      </c>
      <c r="AL501" s="9">
        <v>8</v>
      </c>
      <c r="AM501" s="9">
        <v>0</v>
      </c>
      <c r="AN501" s="9">
        <v>10</v>
      </c>
      <c r="AO501" s="9">
        <v>1</v>
      </c>
      <c r="AP501" s="9">
        <v>3</v>
      </c>
      <c r="AQ501" s="9">
        <v>3</v>
      </c>
      <c r="AR501" s="9">
        <v>13</v>
      </c>
      <c r="AS501" s="9">
        <v>4</v>
      </c>
      <c r="AT501" s="10">
        <v>0</v>
      </c>
    </row>
    <row r="502" spans="1:46" ht="42.75" x14ac:dyDescent="0.25">
      <c r="A502" s="26" t="str">
        <f t="shared" si="14"/>
        <v>2011Licensed practical nursesPrince Edward IslandUnknown places of work</v>
      </c>
      <c r="B502" s="24">
        <v>2011</v>
      </c>
      <c r="C502" s="9" t="s">
        <v>3</v>
      </c>
      <c r="D502" s="9" t="s">
        <v>163</v>
      </c>
      <c r="E502" s="9" t="str">
        <f t="shared" si="15"/>
        <v>Prince Edward Island</v>
      </c>
      <c r="F502" s="9" t="s">
        <v>184</v>
      </c>
      <c r="G502" s="9" t="s">
        <v>49</v>
      </c>
      <c r="H502" s="9">
        <v>13</v>
      </c>
      <c r="I502" s="9">
        <v>10</v>
      </c>
      <c r="J502" s="9">
        <v>3</v>
      </c>
      <c r="K502" s="9">
        <v>0</v>
      </c>
      <c r="L502" s="9">
        <v>0</v>
      </c>
      <c r="M502" s="9">
        <v>0</v>
      </c>
      <c r="N502" s="9">
        <v>1</v>
      </c>
      <c r="O502" s="9">
        <v>2</v>
      </c>
      <c r="P502" s="9">
        <v>0</v>
      </c>
      <c r="Q502" s="9">
        <v>4</v>
      </c>
      <c r="R502" s="9">
        <v>1</v>
      </c>
      <c r="S502" s="9">
        <v>2</v>
      </c>
      <c r="T502" s="9">
        <v>2</v>
      </c>
      <c r="U502" s="9">
        <v>1</v>
      </c>
      <c r="V502" s="9">
        <v>0</v>
      </c>
      <c r="W502" s="9">
        <v>0</v>
      </c>
      <c r="X502" s="9">
        <v>13</v>
      </c>
      <c r="Y502" s="9">
        <v>0</v>
      </c>
      <c r="Z502" s="9">
        <v>0</v>
      </c>
      <c r="AA502" s="9">
        <v>4</v>
      </c>
      <c r="AB502" s="9">
        <v>3</v>
      </c>
      <c r="AC502" s="9">
        <v>2</v>
      </c>
      <c r="AD502" s="9">
        <v>4</v>
      </c>
      <c r="AE502" s="9">
        <v>0</v>
      </c>
      <c r="AF502" s="9">
        <v>2</v>
      </c>
      <c r="AG502" s="9">
        <v>8</v>
      </c>
      <c r="AH502" s="9">
        <v>3</v>
      </c>
      <c r="AI502" s="9">
        <v>0</v>
      </c>
      <c r="AJ502" s="9">
        <v>9</v>
      </c>
      <c r="AK502" s="9">
        <v>0</v>
      </c>
      <c r="AL502" s="9">
        <v>0</v>
      </c>
      <c r="AM502" s="9">
        <v>4</v>
      </c>
      <c r="AN502" s="9">
        <v>6</v>
      </c>
      <c r="AO502" s="9">
        <v>0</v>
      </c>
      <c r="AP502" s="9">
        <v>0</v>
      </c>
      <c r="AQ502" s="9">
        <v>7</v>
      </c>
      <c r="AR502" s="9">
        <v>11</v>
      </c>
      <c r="AS502" s="9">
        <v>2</v>
      </c>
      <c r="AT502" s="10">
        <v>0</v>
      </c>
    </row>
    <row r="503" spans="1:46" ht="42.75" x14ac:dyDescent="0.25">
      <c r="A503" s="26" t="str">
        <f t="shared" si="14"/>
        <v>2011Licensed practical nursesNova ScotiaAll places of work</v>
      </c>
      <c r="B503" s="24">
        <v>2011</v>
      </c>
      <c r="C503" s="9" t="s">
        <v>3</v>
      </c>
      <c r="D503" s="9" t="s">
        <v>164</v>
      </c>
      <c r="E503" s="9" t="str">
        <f t="shared" si="15"/>
        <v>Nova Scotia</v>
      </c>
      <c r="F503" s="9" t="s">
        <v>179</v>
      </c>
      <c r="G503" s="9" t="s">
        <v>9</v>
      </c>
      <c r="H503" s="9">
        <v>3710</v>
      </c>
      <c r="I503" s="9">
        <v>3527</v>
      </c>
      <c r="J503" s="9">
        <v>183</v>
      </c>
      <c r="K503" s="9">
        <v>0</v>
      </c>
      <c r="L503" s="9">
        <v>134</v>
      </c>
      <c r="M503" s="9">
        <v>285</v>
      </c>
      <c r="N503" s="9">
        <v>388</v>
      </c>
      <c r="O503" s="9">
        <v>460</v>
      </c>
      <c r="P503" s="9">
        <v>510</v>
      </c>
      <c r="Q503" s="9">
        <v>559</v>
      </c>
      <c r="R503" s="9">
        <v>577</v>
      </c>
      <c r="S503" s="9">
        <v>433</v>
      </c>
      <c r="T503" s="9">
        <v>262</v>
      </c>
      <c r="U503" s="9">
        <v>86</v>
      </c>
      <c r="V503" s="9">
        <v>16</v>
      </c>
      <c r="W503" s="9">
        <v>0</v>
      </c>
      <c r="X503" s="9">
        <v>3669</v>
      </c>
      <c r="Y503" s="9">
        <v>41</v>
      </c>
      <c r="Z503" s="9">
        <v>0</v>
      </c>
      <c r="AA503" s="9">
        <v>1263</v>
      </c>
      <c r="AB503" s="9">
        <v>905</v>
      </c>
      <c r="AC503" s="9">
        <v>729</v>
      </c>
      <c r="AD503" s="9">
        <v>813</v>
      </c>
      <c r="AE503" s="9">
        <v>0</v>
      </c>
      <c r="AF503" s="9">
        <v>1843</v>
      </c>
      <c r="AG503" s="9">
        <v>970</v>
      </c>
      <c r="AH503" s="9">
        <v>738</v>
      </c>
      <c r="AI503" s="9">
        <v>159</v>
      </c>
      <c r="AJ503" s="9">
        <v>3436</v>
      </c>
      <c r="AK503" s="9">
        <v>87</v>
      </c>
      <c r="AL503" s="9">
        <v>166</v>
      </c>
      <c r="AM503" s="9">
        <v>21</v>
      </c>
      <c r="AN503" s="9">
        <v>3652</v>
      </c>
      <c r="AO503" s="9">
        <v>18</v>
      </c>
      <c r="AP503" s="9">
        <v>19</v>
      </c>
      <c r="AQ503" s="9">
        <v>21</v>
      </c>
      <c r="AR503" s="9">
        <v>2356</v>
      </c>
      <c r="AS503" s="9">
        <v>1354</v>
      </c>
      <c r="AT503" s="10">
        <v>0</v>
      </c>
    </row>
    <row r="504" spans="1:46" ht="42.75" x14ac:dyDescent="0.25">
      <c r="A504" s="26" t="str">
        <f t="shared" si="14"/>
        <v>2011Licensed practical nursesNova ScotiaHospital</v>
      </c>
      <c r="B504" s="24">
        <v>2011</v>
      </c>
      <c r="C504" s="9" t="s">
        <v>3</v>
      </c>
      <c r="D504" s="9" t="s">
        <v>164</v>
      </c>
      <c r="E504" s="9" t="str">
        <f t="shared" si="15"/>
        <v>Nova Scotia</v>
      </c>
      <c r="F504" s="9" t="s">
        <v>180</v>
      </c>
      <c r="G504" s="9" t="s">
        <v>10</v>
      </c>
      <c r="H504" s="9">
        <v>1781</v>
      </c>
      <c r="I504" s="9">
        <v>1681</v>
      </c>
      <c r="J504" s="9">
        <v>100</v>
      </c>
      <c r="K504" s="9">
        <v>0</v>
      </c>
      <c r="L504" s="9">
        <v>72</v>
      </c>
      <c r="M504" s="9">
        <v>150</v>
      </c>
      <c r="N504" s="9">
        <v>162</v>
      </c>
      <c r="O504" s="9">
        <v>216</v>
      </c>
      <c r="P504" s="9">
        <v>219</v>
      </c>
      <c r="Q504" s="9">
        <v>270</v>
      </c>
      <c r="R504" s="9">
        <v>289</v>
      </c>
      <c r="S504" s="9">
        <v>243</v>
      </c>
      <c r="T504" s="9">
        <v>107</v>
      </c>
      <c r="U504" s="9">
        <v>48</v>
      </c>
      <c r="V504" s="9">
        <v>5</v>
      </c>
      <c r="W504" s="9">
        <v>0</v>
      </c>
      <c r="X504" s="9">
        <v>1779</v>
      </c>
      <c r="Y504" s="9">
        <v>2</v>
      </c>
      <c r="Z504" s="9">
        <v>0</v>
      </c>
      <c r="AA504" s="9">
        <v>624</v>
      </c>
      <c r="AB504" s="9">
        <v>388</v>
      </c>
      <c r="AC504" s="9">
        <v>335</v>
      </c>
      <c r="AD504" s="9">
        <v>434</v>
      </c>
      <c r="AE504" s="9">
        <v>0</v>
      </c>
      <c r="AF504" s="9">
        <v>954</v>
      </c>
      <c r="AG504" s="9">
        <v>368</v>
      </c>
      <c r="AH504" s="9">
        <v>380</v>
      </c>
      <c r="AI504" s="9">
        <v>79</v>
      </c>
      <c r="AJ504" s="9">
        <v>1686</v>
      </c>
      <c r="AK504" s="9">
        <v>15</v>
      </c>
      <c r="AL504" s="9">
        <v>77</v>
      </c>
      <c r="AM504" s="9">
        <v>3</v>
      </c>
      <c r="AN504" s="9">
        <v>1771</v>
      </c>
      <c r="AO504" s="9">
        <v>3</v>
      </c>
      <c r="AP504" s="9">
        <v>4</v>
      </c>
      <c r="AQ504" s="9">
        <v>3</v>
      </c>
      <c r="AR504" s="9">
        <v>1108</v>
      </c>
      <c r="AS504" s="9">
        <v>673</v>
      </c>
      <c r="AT504" s="10">
        <v>0</v>
      </c>
    </row>
    <row r="505" spans="1:46" ht="42.75" x14ac:dyDescent="0.25">
      <c r="A505" s="26" t="str">
        <f t="shared" si="14"/>
        <v>2011Licensed practical nursesNova ScotiaCommunity health</v>
      </c>
      <c r="B505" s="24">
        <v>2011</v>
      </c>
      <c r="C505" s="9" t="s">
        <v>3</v>
      </c>
      <c r="D505" s="9" t="s">
        <v>164</v>
      </c>
      <c r="E505" s="9" t="str">
        <f t="shared" si="15"/>
        <v>Nova Scotia</v>
      </c>
      <c r="F505" s="9" t="s">
        <v>182</v>
      </c>
      <c r="G505" s="9" t="s">
        <v>11</v>
      </c>
      <c r="H505" s="9">
        <v>529</v>
      </c>
      <c r="I505" s="9">
        <v>508</v>
      </c>
      <c r="J505" s="9">
        <v>21</v>
      </c>
      <c r="K505" s="9">
        <v>0</v>
      </c>
      <c r="L505" s="9">
        <v>9</v>
      </c>
      <c r="M505" s="9">
        <v>29</v>
      </c>
      <c r="N505" s="9">
        <v>76</v>
      </c>
      <c r="O505" s="9">
        <v>79</v>
      </c>
      <c r="P505" s="9">
        <v>85</v>
      </c>
      <c r="Q505" s="9">
        <v>74</v>
      </c>
      <c r="R505" s="9">
        <v>71</v>
      </c>
      <c r="S505" s="9">
        <v>59</v>
      </c>
      <c r="T505" s="9">
        <v>36</v>
      </c>
      <c r="U505" s="9">
        <v>8</v>
      </c>
      <c r="V505" s="9">
        <v>3</v>
      </c>
      <c r="W505" s="9">
        <v>0</v>
      </c>
      <c r="X505" s="9">
        <v>525</v>
      </c>
      <c r="Y505" s="9">
        <v>4</v>
      </c>
      <c r="Z505" s="9">
        <v>0</v>
      </c>
      <c r="AA505" s="9">
        <v>180</v>
      </c>
      <c r="AB505" s="9">
        <v>159</v>
      </c>
      <c r="AC505" s="9">
        <v>96</v>
      </c>
      <c r="AD505" s="9">
        <v>94</v>
      </c>
      <c r="AE505" s="9">
        <v>0</v>
      </c>
      <c r="AF505" s="9">
        <v>244</v>
      </c>
      <c r="AG505" s="9">
        <v>196</v>
      </c>
      <c r="AH505" s="9">
        <v>76</v>
      </c>
      <c r="AI505" s="9">
        <v>13</v>
      </c>
      <c r="AJ505" s="9">
        <v>494</v>
      </c>
      <c r="AK505" s="9">
        <v>7</v>
      </c>
      <c r="AL505" s="9">
        <v>27</v>
      </c>
      <c r="AM505" s="9">
        <v>1</v>
      </c>
      <c r="AN505" s="9">
        <v>519</v>
      </c>
      <c r="AO505" s="9">
        <v>4</v>
      </c>
      <c r="AP505" s="9">
        <v>5</v>
      </c>
      <c r="AQ505" s="9">
        <v>1</v>
      </c>
      <c r="AR505" s="9">
        <v>393</v>
      </c>
      <c r="AS505" s="9">
        <v>136</v>
      </c>
      <c r="AT505" s="10">
        <v>0</v>
      </c>
    </row>
    <row r="506" spans="1:46" ht="57" x14ac:dyDescent="0.25">
      <c r="A506" s="26" t="str">
        <f t="shared" si="14"/>
        <v>2011Licensed practical nursesNova ScotiaNursing home/long-term care</v>
      </c>
      <c r="B506" s="24">
        <v>2011</v>
      </c>
      <c r="C506" s="9" t="s">
        <v>3</v>
      </c>
      <c r="D506" s="9" t="s">
        <v>164</v>
      </c>
      <c r="E506" s="9" t="str">
        <f t="shared" si="15"/>
        <v>Nova Scotia</v>
      </c>
      <c r="F506" s="9" t="s">
        <v>181</v>
      </c>
      <c r="G506" s="9" t="s">
        <v>12</v>
      </c>
      <c r="H506" s="9">
        <v>1254</v>
      </c>
      <c r="I506" s="9">
        <v>1202</v>
      </c>
      <c r="J506" s="9">
        <v>52</v>
      </c>
      <c r="K506" s="9">
        <v>0</v>
      </c>
      <c r="L506" s="9">
        <v>47</v>
      </c>
      <c r="M506" s="9">
        <v>94</v>
      </c>
      <c r="N506" s="9">
        <v>136</v>
      </c>
      <c r="O506" s="9">
        <v>152</v>
      </c>
      <c r="P506" s="9">
        <v>178</v>
      </c>
      <c r="Q506" s="9">
        <v>199</v>
      </c>
      <c r="R506" s="9">
        <v>195</v>
      </c>
      <c r="S506" s="9">
        <v>120</v>
      </c>
      <c r="T506" s="9">
        <v>101</v>
      </c>
      <c r="U506" s="9">
        <v>27</v>
      </c>
      <c r="V506" s="9">
        <v>5</v>
      </c>
      <c r="W506" s="9">
        <v>0</v>
      </c>
      <c r="X506" s="9">
        <v>1225</v>
      </c>
      <c r="Y506" s="9">
        <v>29</v>
      </c>
      <c r="Z506" s="9">
        <v>0</v>
      </c>
      <c r="AA506" s="9">
        <v>413</v>
      </c>
      <c r="AB506" s="9">
        <v>320</v>
      </c>
      <c r="AC506" s="9">
        <v>274</v>
      </c>
      <c r="AD506" s="9">
        <v>247</v>
      </c>
      <c r="AE506" s="9">
        <v>0</v>
      </c>
      <c r="AF506" s="9">
        <v>581</v>
      </c>
      <c r="AG506" s="9">
        <v>370</v>
      </c>
      <c r="AH506" s="9">
        <v>253</v>
      </c>
      <c r="AI506" s="9">
        <v>50</v>
      </c>
      <c r="AJ506" s="9">
        <v>1166</v>
      </c>
      <c r="AK506" s="9">
        <v>60</v>
      </c>
      <c r="AL506" s="9">
        <v>27</v>
      </c>
      <c r="AM506" s="9">
        <v>1</v>
      </c>
      <c r="AN506" s="9">
        <v>1244</v>
      </c>
      <c r="AO506" s="9">
        <v>8</v>
      </c>
      <c r="AP506" s="9">
        <v>1</v>
      </c>
      <c r="AQ506" s="9">
        <v>1</v>
      </c>
      <c r="AR506" s="9">
        <v>753</v>
      </c>
      <c r="AS506" s="9">
        <v>501</v>
      </c>
      <c r="AT506" s="10">
        <v>0</v>
      </c>
    </row>
    <row r="507" spans="1:46" ht="42.75" x14ac:dyDescent="0.25">
      <c r="A507" s="26" t="str">
        <f t="shared" si="14"/>
        <v>2011Licensed practical nursesNova ScotiaOther places of work</v>
      </c>
      <c r="B507" s="24">
        <v>2011</v>
      </c>
      <c r="C507" s="9" t="s">
        <v>3</v>
      </c>
      <c r="D507" s="9" t="s">
        <v>164</v>
      </c>
      <c r="E507" s="9" t="str">
        <f t="shared" si="15"/>
        <v>Nova Scotia</v>
      </c>
      <c r="F507" s="9" t="s">
        <v>183</v>
      </c>
      <c r="G507" s="9" t="s">
        <v>13</v>
      </c>
      <c r="H507" s="9">
        <v>70</v>
      </c>
      <c r="I507" s="9">
        <v>63</v>
      </c>
      <c r="J507" s="9">
        <v>7</v>
      </c>
      <c r="K507" s="9">
        <v>0</v>
      </c>
      <c r="L507" s="9">
        <v>0</v>
      </c>
      <c r="M507" s="9">
        <v>1</v>
      </c>
      <c r="N507" s="9">
        <v>2</v>
      </c>
      <c r="O507" s="9">
        <v>6</v>
      </c>
      <c r="P507" s="9">
        <v>16</v>
      </c>
      <c r="Q507" s="9">
        <v>12</v>
      </c>
      <c r="R507" s="9">
        <v>8</v>
      </c>
      <c r="S507" s="9">
        <v>9</v>
      </c>
      <c r="T507" s="9">
        <v>11</v>
      </c>
      <c r="U507" s="9">
        <v>2</v>
      </c>
      <c r="V507" s="9">
        <v>3</v>
      </c>
      <c r="W507" s="9">
        <v>0</v>
      </c>
      <c r="X507" s="9">
        <v>69</v>
      </c>
      <c r="Y507" s="9">
        <v>1</v>
      </c>
      <c r="Z507" s="9">
        <v>0</v>
      </c>
      <c r="AA507" s="9">
        <v>8</v>
      </c>
      <c r="AB507" s="9">
        <v>22</v>
      </c>
      <c r="AC507" s="9">
        <v>16</v>
      </c>
      <c r="AD507" s="9">
        <v>24</v>
      </c>
      <c r="AE507" s="9">
        <v>0</v>
      </c>
      <c r="AF507" s="9">
        <v>36</v>
      </c>
      <c r="AG507" s="9">
        <v>16</v>
      </c>
      <c r="AH507" s="9">
        <v>14</v>
      </c>
      <c r="AI507" s="9">
        <v>4</v>
      </c>
      <c r="AJ507" s="9">
        <v>36</v>
      </c>
      <c r="AK507" s="9">
        <v>4</v>
      </c>
      <c r="AL507" s="9">
        <v>30</v>
      </c>
      <c r="AM507" s="9">
        <v>0</v>
      </c>
      <c r="AN507" s="9">
        <v>59</v>
      </c>
      <c r="AO507" s="9">
        <v>3</v>
      </c>
      <c r="AP507" s="9">
        <v>8</v>
      </c>
      <c r="AQ507" s="9">
        <v>0</v>
      </c>
      <c r="AR507" s="9">
        <v>49</v>
      </c>
      <c r="AS507" s="9">
        <v>21</v>
      </c>
      <c r="AT507" s="10">
        <v>0</v>
      </c>
    </row>
    <row r="508" spans="1:46" ht="42.75" x14ac:dyDescent="0.25">
      <c r="A508" s="26" t="str">
        <f t="shared" si="14"/>
        <v>2011Licensed practical nursesNova ScotiaUnknown places of work</v>
      </c>
      <c r="B508" s="24">
        <v>2011</v>
      </c>
      <c r="C508" s="9" t="s">
        <v>3</v>
      </c>
      <c r="D508" s="9" t="s">
        <v>164</v>
      </c>
      <c r="E508" s="9" t="str">
        <f t="shared" si="15"/>
        <v>Nova Scotia</v>
      </c>
      <c r="F508" s="9" t="s">
        <v>184</v>
      </c>
      <c r="G508" s="9" t="s">
        <v>49</v>
      </c>
      <c r="H508" s="9">
        <v>76</v>
      </c>
      <c r="I508" s="9">
        <v>73</v>
      </c>
      <c r="J508" s="9">
        <v>3</v>
      </c>
      <c r="K508" s="9">
        <v>0</v>
      </c>
      <c r="L508" s="9">
        <v>6</v>
      </c>
      <c r="M508" s="9">
        <v>11</v>
      </c>
      <c r="N508" s="9">
        <v>12</v>
      </c>
      <c r="O508" s="9">
        <v>7</v>
      </c>
      <c r="P508" s="9">
        <v>12</v>
      </c>
      <c r="Q508" s="9">
        <v>4</v>
      </c>
      <c r="R508" s="9">
        <v>14</v>
      </c>
      <c r="S508" s="9">
        <v>2</v>
      </c>
      <c r="T508" s="9">
        <v>7</v>
      </c>
      <c r="U508" s="9">
        <v>1</v>
      </c>
      <c r="V508" s="9">
        <v>0</v>
      </c>
      <c r="W508" s="9">
        <v>0</v>
      </c>
      <c r="X508" s="9">
        <v>71</v>
      </c>
      <c r="Y508" s="9">
        <v>5</v>
      </c>
      <c r="Z508" s="9">
        <v>0</v>
      </c>
      <c r="AA508" s="9">
        <v>38</v>
      </c>
      <c r="AB508" s="9">
        <v>16</v>
      </c>
      <c r="AC508" s="9">
        <v>8</v>
      </c>
      <c r="AD508" s="9">
        <v>14</v>
      </c>
      <c r="AE508" s="9">
        <v>0</v>
      </c>
      <c r="AF508" s="9">
        <v>28</v>
      </c>
      <c r="AG508" s="9">
        <v>20</v>
      </c>
      <c r="AH508" s="9">
        <v>15</v>
      </c>
      <c r="AI508" s="9">
        <v>13</v>
      </c>
      <c r="AJ508" s="9">
        <v>54</v>
      </c>
      <c r="AK508" s="9">
        <v>1</v>
      </c>
      <c r="AL508" s="9">
        <v>5</v>
      </c>
      <c r="AM508" s="9">
        <v>16</v>
      </c>
      <c r="AN508" s="9">
        <v>59</v>
      </c>
      <c r="AO508" s="9">
        <v>0</v>
      </c>
      <c r="AP508" s="9">
        <v>1</v>
      </c>
      <c r="AQ508" s="9">
        <v>16</v>
      </c>
      <c r="AR508" s="9">
        <v>53</v>
      </c>
      <c r="AS508" s="9">
        <v>23</v>
      </c>
      <c r="AT508" s="10">
        <v>0</v>
      </c>
    </row>
    <row r="509" spans="1:46" ht="42.75" x14ac:dyDescent="0.25">
      <c r="A509" s="26" t="str">
        <f t="shared" si="14"/>
        <v>2011Licensed practical nursesNew BrunswickAll places of work</v>
      </c>
      <c r="B509" s="24">
        <v>2011</v>
      </c>
      <c r="C509" s="9" t="s">
        <v>3</v>
      </c>
      <c r="D509" s="9" t="s">
        <v>165</v>
      </c>
      <c r="E509" s="9" t="str">
        <f t="shared" si="15"/>
        <v>New Brunswick</v>
      </c>
      <c r="F509" s="9" t="s">
        <v>179</v>
      </c>
      <c r="G509" s="9" t="s">
        <v>9</v>
      </c>
      <c r="H509" s="9">
        <v>2905</v>
      </c>
      <c r="I509" s="9">
        <v>2589</v>
      </c>
      <c r="J509" s="9">
        <v>316</v>
      </c>
      <c r="K509" s="9">
        <v>0</v>
      </c>
      <c r="L509" s="9">
        <v>97</v>
      </c>
      <c r="M509" s="9">
        <v>253</v>
      </c>
      <c r="N509" s="9">
        <v>366</v>
      </c>
      <c r="O509" s="9">
        <v>371</v>
      </c>
      <c r="P509" s="9">
        <v>387</v>
      </c>
      <c r="Q509" s="9">
        <v>459</v>
      </c>
      <c r="R509" s="9">
        <v>413</v>
      </c>
      <c r="S509" s="9">
        <v>342</v>
      </c>
      <c r="T509" s="9">
        <v>158</v>
      </c>
      <c r="U509" s="9">
        <v>53</v>
      </c>
      <c r="V509" s="9">
        <v>6</v>
      </c>
      <c r="W509" s="9">
        <v>0</v>
      </c>
      <c r="X509" s="9">
        <v>2886</v>
      </c>
      <c r="Y509" s="9">
        <v>19</v>
      </c>
      <c r="Z509" s="9">
        <v>0</v>
      </c>
      <c r="AA509" s="9">
        <v>1339</v>
      </c>
      <c r="AB509" s="9">
        <v>912</v>
      </c>
      <c r="AC509" s="9">
        <v>276</v>
      </c>
      <c r="AD509" s="9">
        <v>378</v>
      </c>
      <c r="AE509" s="9">
        <v>0</v>
      </c>
      <c r="AF509" s="9">
        <v>1582</v>
      </c>
      <c r="AG509" s="9">
        <v>934</v>
      </c>
      <c r="AH509" s="9">
        <v>389</v>
      </c>
      <c r="AI509" s="9">
        <v>0</v>
      </c>
      <c r="AJ509" s="9">
        <v>2602</v>
      </c>
      <c r="AK509" s="9">
        <v>61</v>
      </c>
      <c r="AL509" s="9">
        <v>239</v>
      </c>
      <c r="AM509" s="9">
        <v>3</v>
      </c>
      <c r="AN509" s="9">
        <v>2716</v>
      </c>
      <c r="AO509" s="9">
        <v>15</v>
      </c>
      <c r="AP509" s="9">
        <v>123</v>
      </c>
      <c r="AQ509" s="9">
        <v>51</v>
      </c>
      <c r="AR509" s="9">
        <v>2005</v>
      </c>
      <c r="AS509" s="9">
        <v>900</v>
      </c>
      <c r="AT509" s="10">
        <v>0</v>
      </c>
    </row>
    <row r="510" spans="1:46" ht="42.75" x14ac:dyDescent="0.25">
      <c r="A510" s="26" t="str">
        <f t="shared" si="14"/>
        <v>2011Licensed practical nursesNew BrunswickHospital</v>
      </c>
      <c r="B510" s="24">
        <v>2011</v>
      </c>
      <c r="C510" s="9" t="s">
        <v>3</v>
      </c>
      <c r="D510" s="9" t="s">
        <v>165</v>
      </c>
      <c r="E510" s="9" t="str">
        <f t="shared" si="15"/>
        <v>New Brunswick</v>
      </c>
      <c r="F510" s="9" t="s">
        <v>180</v>
      </c>
      <c r="G510" s="9" t="s">
        <v>10</v>
      </c>
      <c r="H510" s="9">
        <v>1585</v>
      </c>
      <c r="I510" s="9">
        <v>1376</v>
      </c>
      <c r="J510" s="9">
        <v>209</v>
      </c>
      <c r="K510" s="9">
        <v>0</v>
      </c>
      <c r="L510" s="9">
        <v>58</v>
      </c>
      <c r="M510" s="9">
        <v>158</v>
      </c>
      <c r="N510" s="9">
        <v>208</v>
      </c>
      <c r="O510" s="9">
        <v>226</v>
      </c>
      <c r="P510" s="9">
        <v>206</v>
      </c>
      <c r="Q510" s="9">
        <v>250</v>
      </c>
      <c r="R510" s="9">
        <v>193</v>
      </c>
      <c r="S510" s="9">
        <v>174</v>
      </c>
      <c r="T510" s="9">
        <v>83</v>
      </c>
      <c r="U510" s="9">
        <v>28</v>
      </c>
      <c r="V510" s="9">
        <v>1</v>
      </c>
      <c r="W510" s="9">
        <v>0</v>
      </c>
      <c r="X510" s="9">
        <v>1576</v>
      </c>
      <c r="Y510" s="9">
        <v>9</v>
      </c>
      <c r="Z510" s="9">
        <v>0</v>
      </c>
      <c r="AA510" s="9">
        <v>845</v>
      </c>
      <c r="AB510" s="9">
        <v>398</v>
      </c>
      <c r="AC510" s="9">
        <v>130</v>
      </c>
      <c r="AD510" s="9">
        <v>212</v>
      </c>
      <c r="AE510" s="9">
        <v>0</v>
      </c>
      <c r="AF510" s="9">
        <v>825</v>
      </c>
      <c r="AG510" s="9">
        <v>529</v>
      </c>
      <c r="AH510" s="9">
        <v>231</v>
      </c>
      <c r="AI510" s="9">
        <v>0</v>
      </c>
      <c r="AJ510" s="9">
        <v>1437</v>
      </c>
      <c r="AK510" s="9">
        <v>2</v>
      </c>
      <c r="AL510" s="9">
        <v>146</v>
      </c>
      <c r="AM510" s="9">
        <v>0</v>
      </c>
      <c r="AN510" s="9">
        <v>1455</v>
      </c>
      <c r="AO510" s="9">
        <v>9</v>
      </c>
      <c r="AP510" s="9">
        <v>91</v>
      </c>
      <c r="AQ510" s="9">
        <v>30</v>
      </c>
      <c r="AR510" s="9">
        <v>1298</v>
      </c>
      <c r="AS510" s="9">
        <v>287</v>
      </c>
      <c r="AT510" s="10">
        <v>0</v>
      </c>
    </row>
    <row r="511" spans="1:46" ht="42.75" x14ac:dyDescent="0.25">
      <c r="A511" s="26" t="str">
        <f t="shared" si="14"/>
        <v>2011Licensed practical nursesNew BrunswickCommunity health</v>
      </c>
      <c r="B511" s="24">
        <v>2011</v>
      </c>
      <c r="C511" s="9" t="s">
        <v>3</v>
      </c>
      <c r="D511" s="9" t="s">
        <v>165</v>
      </c>
      <c r="E511" s="9" t="str">
        <f t="shared" si="15"/>
        <v>New Brunswick</v>
      </c>
      <c r="F511" s="9" t="s">
        <v>182</v>
      </c>
      <c r="G511" s="9" t="s">
        <v>11</v>
      </c>
      <c r="H511" s="9">
        <v>186</v>
      </c>
      <c r="I511" s="9">
        <v>177</v>
      </c>
      <c r="J511" s="9">
        <v>9</v>
      </c>
      <c r="K511" s="9">
        <v>0</v>
      </c>
      <c r="L511" s="9">
        <v>2</v>
      </c>
      <c r="M511" s="9">
        <v>7</v>
      </c>
      <c r="N511" s="9">
        <v>30</v>
      </c>
      <c r="O511" s="9">
        <v>27</v>
      </c>
      <c r="P511" s="9">
        <v>26</v>
      </c>
      <c r="Q511" s="9">
        <v>26</v>
      </c>
      <c r="R511" s="9">
        <v>27</v>
      </c>
      <c r="S511" s="9">
        <v>15</v>
      </c>
      <c r="T511" s="9">
        <v>15</v>
      </c>
      <c r="U511" s="9">
        <v>8</v>
      </c>
      <c r="V511" s="9">
        <v>3</v>
      </c>
      <c r="W511" s="9">
        <v>0</v>
      </c>
      <c r="X511" s="9">
        <v>185</v>
      </c>
      <c r="Y511" s="9">
        <v>1</v>
      </c>
      <c r="Z511" s="9">
        <v>0</v>
      </c>
      <c r="AA511" s="9">
        <v>58</v>
      </c>
      <c r="AB511" s="9">
        <v>64</v>
      </c>
      <c r="AC511" s="9">
        <v>34</v>
      </c>
      <c r="AD511" s="9">
        <v>30</v>
      </c>
      <c r="AE511" s="9">
        <v>0</v>
      </c>
      <c r="AF511" s="9">
        <v>101</v>
      </c>
      <c r="AG511" s="9">
        <v>58</v>
      </c>
      <c r="AH511" s="9">
        <v>27</v>
      </c>
      <c r="AI511" s="9">
        <v>0</v>
      </c>
      <c r="AJ511" s="9">
        <v>149</v>
      </c>
      <c r="AK511" s="9">
        <v>3</v>
      </c>
      <c r="AL511" s="9">
        <v>33</v>
      </c>
      <c r="AM511" s="9">
        <v>1</v>
      </c>
      <c r="AN511" s="9">
        <v>153</v>
      </c>
      <c r="AO511" s="9">
        <v>5</v>
      </c>
      <c r="AP511" s="9">
        <v>11</v>
      </c>
      <c r="AQ511" s="9">
        <v>17</v>
      </c>
      <c r="AR511" s="9">
        <v>109</v>
      </c>
      <c r="AS511" s="9">
        <v>77</v>
      </c>
      <c r="AT511" s="10">
        <v>0</v>
      </c>
    </row>
    <row r="512" spans="1:46" ht="57" x14ac:dyDescent="0.25">
      <c r="A512" s="26" t="str">
        <f t="shared" si="14"/>
        <v>2011Licensed practical nursesNew BrunswickNursing home/long-term care</v>
      </c>
      <c r="B512" s="24">
        <v>2011</v>
      </c>
      <c r="C512" s="9" t="s">
        <v>3</v>
      </c>
      <c r="D512" s="9" t="s">
        <v>165</v>
      </c>
      <c r="E512" s="9" t="str">
        <f t="shared" si="15"/>
        <v>New Brunswick</v>
      </c>
      <c r="F512" s="9" t="s">
        <v>181</v>
      </c>
      <c r="G512" s="9" t="s">
        <v>12</v>
      </c>
      <c r="H512" s="9">
        <v>1109</v>
      </c>
      <c r="I512" s="9">
        <v>1016</v>
      </c>
      <c r="J512" s="9">
        <v>93</v>
      </c>
      <c r="K512" s="9">
        <v>0</v>
      </c>
      <c r="L512" s="9">
        <v>37</v>
      </c>
      <c r="M512" s="9">
        <v>87</v>
      </c>
      <c r="N512" s="9">
        <v>127</v>
      </c>
      <c r="O512" s="9">
        <v>114</v>
      </c>
      <c r="P512" s="9">
        <v>149</v>
      </c>
      <c r="Q512" s="9">
        <v>178</v>
      </c>
      <c r="R512" s="9">
        <v>189</v>
      </c>
      <c r="S512" s="9">
        <v>150</v>
      </c>
      <c r="T512" s="9">
        <v>59</v>
      </c>
      <c r="U512" s="9">
        <v>17</v>
      </c>
      <c r="V512" s="9">
        <v>2</v>
      </c>
      <c r="W512" s="9">
        <v>0</v>
      </c>
      <c r="X512" s="9">
        <v>1101</v>
      </c>
      <c r="Y512" s="9">
        <v>8</v>
      </c>
      <c r="Z512" s="9">
        <v>0</v>
      </c>
      <c r="AA512" s="9">
        <v>426</v>
      </c>
      <c r="AB512" s="9">
        <v>443</v>
      </c>
      <c r="AC512" s="9">
        <v>109</v>
      </c>
      <c r="AD512" s="9">
        <v>131</v>
      </c>
      <c r="AE512" s="9">
        <v>0</v>
      </c>
      <c r="AF512" s="9">
        <v>639</v>
      </c>
      <c r="AG512" s="9">
        <v>339</v>
      </c>
      <c r="AH512" s="9">
        <v>131</v>
      </c>
      <c r="AI512" s="9">
        <v>0</v>
      </c>
      <c r="AJ512" s="9">
        <v>1014</v>
      </c>
      <c r="AK512" s="9">
        <v>56</v>
      </c>
      <c r="AL512" s="9">
        <v>37</v>
      </c>
      <c r="AM512" s="9">
        <v>2</v>
      </c>
      <c r="AN512" s="9">
        <v>1106</v>
      </c>
      <c r="AO512" s="9">
        <v>0</v>
      </c>
      <c r="AP512" s="9">
        <v>1</v>
      </c>
      <c r="AQ512" s="9">
        <v>2</v>
      </c>
      <c r="AR512" s="9">
        <v>580</v>
      </c>
      <c r="AS512" s="9">
        <v>529</v>
      </c>
      <c r="AT512" s="10">
        <v>0</v>
      </c>
    </row>
    <row r="513" spans="1:46" ht="42.75" x14ac:dyDescent="0.25">
      <c r="A513" s="26" t="str">
        <f t="shared" si="14"/>
        <v>2011Licensed practical nursesNew BrunswickOther places of work</v>
      </c>
      <c r="B513" s="24">
        <v>2011</v>
      </c>
      <c r="C513" s="9" t="s">
        <v>3</v>
      </c>
      <c r="D513" s="9" t="s">
        <v>165</v>
      </c>
      <c r="E513" s="9" t="str">
        <f t="shared" si="15"/>
        <v>New Brunswick</v>
      </c>
      <c r="F513" s="9" t="s">
        <v>183</v>
      </c>
      <c r="G513" s="9" t="s">
        <v>13</v>
      </c>
      <c r="H513" s="9">
        <v>25</v>
      </c>
      <c r="I513" s="9">
        <v>20</v>
      </c>
      <c r="J513" s="9">
        <v>5</v>
      </c>
      <c r="K513" s="9">
        <v>0</v>
      </c>
      <c r="L513" s="9">
        <v>0</v>
      </c>
      <c r="M513" s="9">
        <v>1</v>
      </c>
      <c r="N513" s="9">
        <v>1</v>
      </c>
      <c r="O513" s="9">
        <v>4</v>
      </c>
      <c r="P513" s="9">
        <v>6</v>
      </c>
      <c r="Q513" s="9">
        <v>5</v>
      </c>
      <c r="R513" s="9">
        <v>4</v>
      </c>
      <c r="S513" s="9">
        <v>3</v>
      </c>
      <c r="T513" s="9">
        <v>1</v>
      </c>
      <c r="U513" s="9">
        <v>0</v>
      </c>
      <c r="V513" s="9">
        <v>0</v>
      </c>
      <c r="W513" s="9">
        <v>0</v>
      </c>
      <c r="X513" s="9">
        <v>24</v>
      </c>
      <c r="Y513" s="9">
        <v>1</v>
      </c>
      <c r="Z513" s="9">
        <v>0</v>
      </c>
      <c r="AA513" s="9">
        <v>10</v>
      </c>
      <c r="AB513" s="9">
        <v>7</v>
      </c>
      <c r="AC513" s="9">
        <v>3</v>
      </c>
      <c r="AD513" s="9">
        <v>5</v>
      </c>
      <c r="AE513" s="9">
        <v>0</v>
      </c>
      <c r="AF513" s="9">
        <v>17</v>
      </c>
      <c r="AG513" s="9">
        <v>8</v>
      </c>
      <c r="AH513" s="9">
        <v>0</v>
      </c>
      <c r="AI513" s="9">
        <v>0</v>
      </c>
      <c r="AJ513" s="9">
        <v>2</v>
      </c>
      <c r="AK513" s="9">
        <v>0</v>
      </c>
      <c r="AL513" s="9">
        <v>23</v>
      </c>
      <c r="AM513" s="9">
        <v>0</v>
      </c>
      <c r="AN513" s="9">
        <v>2</v>
      </c>
      <c r="AO513" s="9">
        <v>1</v>
      </c>
      <c r="AP513" s="9">
        <v>20</v>
      </c>
      <c r="AQ513" s="9">
        <v>2</v>
      </c>
      <c r="AR513" s="9">
        <v>18</v>
      </c>
      <c r="AS513" s="9">
        <v>7</v>
      </c>
      <c r="AT513" s="10">
        <v>0</v>
      </c>
    </row>
    <row r="514" spans="1:46" ht="42.75" x14ac:dyDescent="0.25">
      <c r="A514" s="26" t="str">
        <f t="shared" si="14"/>
        <v>2011Licensed practical nursesQuebecAll places of work</v>
      </c>
      <c r="B514" s="24">
        <v>2011</v>
      </c>
      <c r="C514" s="9" t="s">
        <v>3</v>
      </c>
      <c r="D514" s="9" t="s">
        <v>166</v>
      </c>
      <c r="E514" s="9" t="str">
        <f t="shared" si="15"/>
        <v>Quebec</v>
      </c>
      <c r="F514" s="9" t="s">
        <v>179</v>
      </c>
      <c r="G514" s="9" t="s">
        <v>9</v>
      </c>
      <c r="H514" s="9">
        <v>21394</v>
      </c>
      <c r="I514" s="9">
        <v>19373</v>
      </c>
      <c r="J514" s="9">
        <v>2021</v>
      </c>
      <c r="K514" s="9">
        <v>0</v>
      </c>
      <c r="L514" s="9">
        <v>1300</v>
      </c>
      <c r="M514" s="9">
        <v>2563</v>
      </c>
      <c r="N514" s="9">
        <v>2867</v>
      </c>
      <c r="O514" s="9">
        <v>2944</v>
      </c>
      <c r="P514" s="9">
        <v>2969</v>
      </c>
      <c r="Q514" s="9">
        <v>2932</v>
      </c>
      <c r="R514" s="9">
        <v>3074</v>
      </c>
      <c r="S514" s="9">
        <v>1873</v>
      </c>
      <c r="T514" s="9">
        <v>676</v>
      </c>
      <c r="U514" s="9">
        <v>161</v>
      </c>
      <c r="V514" s="9">
        <v>35</v>
      </c>
      <c r="W514" s="9">
        <v>0</v>
      </c>
      <c r="X514" s="9">
        <v>21367</v>
      </c>
      <c r="Y514" s="9">
        <v>10</v>
      </c>
      <c r="Z514" s="9">
        <v>17</v>
      </c>
      <c r="AA514" s="9">
        <v>12833</v>
      </c>
      <c r="AB514" s="9">
        <v>2400</v>
      </c>
      <c r="AC514" s="9">
        <v>2550</v>
      </c>
      <c r="AD514" s="9">
        <v>3598</v>
      </c>
      <c r="AE514" s="9">
        <v>13</v>
      </c>
      <c r="AF514" s="9">
        <v>8629</v>
      </c>
      <c r="AG514" s="9">
        <v>10301</v>
      </c>
      <c r="AH514" s="9">
        <v>2464</v>
      </c>
      <c r="AI514" s="9">
        <v>0</v>
      </c>
      <c r="AJ514" s="9">
        <v>20742</v>
      </c>
      <c r="AK514" s="9">
        <v>0</v>
      </c>
      <c r="AL514" s="9">
        <v>602</v>
      </c>
      <c r="AM514" s="9">
        <v>50</v>
      </c>
      <c r="AN514" s="9">
        <v>20996</v>
      </c>
      <c r="AO514" s="9">
        <v>123</v>
      </c>
      <c r="AP514" s="9">
        <v>257</v>
      </c>
      <c r="AQ514" s="9">
        <v>18</v>
      </c>
      <c r="AR514" s="9">
        <v>18262</v>
      </c>
      <c r="AS514" s="9">
        <v>3132</v>
      </c>
      <c r="AT514" s="10">
        <v>0</v>
      </c>
    </row>
    <row r="515" spans="1:46" ht="42.75" x14ac:dyDescent="0.25">
      <c r="A515" s="26" t="str">
        <f t="shared" ref="A515:A578" si="16">CONCATENATE(B515,C515,E515,G515)</f>
        <v>2011Licensed practical nursesQuebecHospital</v>
      </c>
      <c r="B515" s="24">
        <v>2011</v>
      </c>
      <c r="C515" s="9" t="s">
        <v>3</v>
      </c>
      <c r="D515" s="9" t="s">
        <v>166</v>
      </c>
      <c r="E515" s="9" t="str">
        <f t="shared" ref="E515:E578" si="17">TRIM(MID(D515,3,50))</f>
        <v>Quebec</v>
      </c>
      <c r="F515" s="9" t="s">
        <v>180</v>
      </c>
      <c r="G515" s="9" t="s">
        <v>10</v>
      </c>
      <c r="H515" s="9">
        <v>6259</v>
      </c>
      <c r="I515" s="9">
        <v>5657</v>
      </c>
      <c r="J515" s="9">
        <v>602</v>
      </c>
      <c r="K515" s="9">
        <v>0</v>
      </c>
      <c r="L515" s="9">
        <v>470</v>
      </c>
      <c r="M515" s="9">
        <v>1003</v>
      </c>
      <c r="N515" s="9">
        <v>1009</v>
      </c>
      <c r="O515" s="9">
        <v>843</v>
      </c>
      <c r="P515" s="9">
        <v>801</v>
      </c>
      <c r="Q515" s="9">
        <v>723</v>
      </c>
      <c r="R515" s="9">
        <v>791</v>
      </c>
      <c r="S515" s="9">
        <v>499</v>
      </c>
      <c r="T515" s="9">
        <v>101</v>
      </c>
      <c r="U515" s="9">
        <v>15</v>
      </c>
      <c r="V515" s="9">
        <v>4</v>
      </c>
      <c r="W515" s="9">
        <v>0</v>
      </c>
      <c r="X515" s="9">
        <v>6254</v>
      </c>
      <c r="Y515" s="9">
        <v>3</v>
      </c>
      <c r="Z515" s="9">
        <v>2</v>
      </c>
      <c r="AA515" s="9">
        <v>4155</v>
      </c>
      <c r="AB515" s="9">
        <v>494</v>
      </c>
      <c r="AC515" s="9">
        <v>612</v>
      </c>
      <c r="AD515" s="9">
        <v>996</v>
      </c>
      <c r="AE515" s="9">
        <v>2</v>
      </c>
      <c r="AF515" s="9">
        <v>2459</v>
      </c>
      <c r="AG515" s="9">
        <v>3258</v>
      </c>
      <c r="AH515" s="9">
        <v>542</v>
      </c>
      <c r="AI515" s="9">
        <v>0</v>
      </c>
      <c r="AJ515" s="9">
        <v>6185</v>
      </c>
      <c r="AK515" s="9">
        <v>0</v>
      </c>
      <c r="AL515" s="9">
        <v>69</v>
      </c>
      <c r="AM515" s="9">
        <v>5</v>
      </c>
      <c r="AN515" s="9">
        <v>6247</v>
      </c>
      <c r="AO515" s="9">
        <v>6</v>
      </c>
      <c r="AP515" s="9">
        <v>2</v>
      </c>
      <c r="AQ515" s="9">
        <v>4</v>
      </c>
      <c r="AR515" s="9">
        <v>5335</v>
      </c>
      <c r="AS515" s="9">
        <v>924</v>
      </c>
      <c r="AT515" s="10">
        <v>0</v>
      </c>
    </row>
    <row r="516" spans="1:46" ht="42.75" x14ac:dyDescent="0.25">
      <c r="A516" s="26" t="str">
        <f t="shared" si="16"/>
        <v>2011Licensed practical nursesQuebecCommunity health</v>
      </c>
      <c r="B516" s="24">
        <v>2011</v>
      </c>
      <c r="C516" s="9" t="s">
        <v>3</v>
      </c>
      <c r="D516" s="9" t="s">
        <v>166</v>
      </c>
      <c r="E516" s="9" t="str">
        <f t="shared" si="17"/>
        <v>Quebec</v>
      </c>
      <c r="F516" s="9" t="s">
        <v>182</v>
      </c>
      <c r="G516" s="9" t="s">
        <v>11</v>
      </c>
      <c r="H516" s="9">
        <v>753</v>
      </c>
      <c r="I516" s="9">
        <v>689</v>
      </c>
      <c r="J516" s="9">
        <v>64</v>
      </c>
      <c r="K516" s="9">
        <v>0</v>
      </c>
      <c r="L516" s="9">
        <v>23</v>
      </c>
      <c r="M516" s="9">
        <v>74</v>
      </c>
      <c r="N516" s="9">
        <v>107</v>
      </c>
      <c r="O516" s="9">
        <v>115</v>
      </c>
      <c r="P516" s="9">
        <v>116</v>
      </c>
      <c r="Q516" s="9">
        <v>105</v>
      </c>
      <c r="R516" s="9">
        <v>102</v>
      </c>
      <c r="S516" s="9">
        <v>59</v>
      </c>
      <c r="T516" s="9">
        <v>32</v>
      </c>
      <c r="U516" s="9">
        <v>15</v>
      </c>
      <c r="V516" s="9">
        <v>5</v>
      </c>
      <c r="W516" s="9">
        <v>0</v>
      </c>
      <c r="X516" s="9">
        <v>752</v>
      </c>
      <c r="Y516" s="9">
        <v>1</v>
      </c>
      <c r="Z516" s="9">
        <v>0</v>
      </c>
      <c r="AA516" s="9">
        <v>403</v>
      </c>
      <c r="AB516" s="9">
        <v>81</v>
      </c>
      <c r="AC516" s="9">
        <v>104</v>
      </c>
      <c r="AD516" s="9">
        <v>165</v>
      </c>
      <c r="AE516" s="9">
        <v>0</v>
      </c>
      <c r="AF516" s="9">
        <v>337</v>
      </c>
      <c r="AG516" s="9">
        <v>339</v>
      </c>
      <c r="AH516" s="9">
        <v>77</v>
      </c>
      <c r="AI516" s="9">
        <v>0</v>
      </c>
      <c r="AJ516" s="9">
        <v>726</v>
      </c>
      <c r="AK516" s="9">
        <v>0</v>
      </c>
      <c r="AL516" s="9">
        <v>22</v>
      </c>
      <c r="AM516" s="9">
        <v>5</v>
      </c>
      <c r="AN516" s="9">
        <v>749</v>
      </c>
      <c r="AO516" s="9">
        <v>2</v>
      </c>
      <c r="AP516" s="9">
        <v>1</v>
      </c>
      <c r="AQ516" s="9">
        <v>1</v>
      </c>
      <c r="AR516" s="9">
        <v>642</v>
      </c>
      <c r="AS516" s="9">
        <v>111</v>
      </c>
      <c r="AT516" s="10">
        <v>0</v>
      </c>
    </row>
    <row r="517" spans="1:46" ht="57" x14ac:dyDescent="0.25">
      <c r="A517" s="26" t="str">
        <f t="shared" si="16"/>
        <v>2011Licensed practical nursesQuebecNursing home/long-term care</v>
      </c>
      <c r="B517" s="24">
        <v>2011</v>
      </c>
      <c r="C517" s="9" t="s">
        <v>3</v>
      </c>
      <c r="D517" s="9" t="s">
        <v>166</v>
      </c>
      <c r="E517" s="9" t="str">
        <f t="shared" si="17"/>
        <v>Quebec</v>
      </c>
      <c r="F517" s="9" t="s">
        <v>181</v>
      </c>
      <c r="G517" s="9" t="s">
        <v>12</v>
      </c>
      <c r="H517" s="9">
        <v>7678</v>
      </c>
      <c r="I517" s="9">
        <v>7107</v>
      </c>
      <c r="J517" s="9">
        <v>571</v>
      </c>
      <c r="K517" s="9">
        <v>0</v>
      </c>
      <c r="L517" s="9">
        <v>283</v>
      </c>
      <c r="M517" s="9">
        <v>589</v>
      </c>
      <c r="N517" s="9">
        <v>779</v>
      </c>
      <c r="O517" s="9">
        <v>978</v>
      </c>
      <c r="P517" s="9">
        <v>1067</v>
      </c>
      <c r="Q517" s="9">
        <v>1247</v>
      </c>
      <c r="R517" s="9">
        <v>1419</v>
      </c>
      <c r="S517" s="9">
        <v>884</v>
      </c>
      <c r="T517" s="9">
        <v>339</v>
      </c>
      <c r="U517" s="9">
        <v>76</v>
      </c>
      <c r="V517" s="9">
        <v>17</v>
      </c>
      <c r="W517" s="9">
        <v>0</v>
      </c>
      <c r="X517" s="9">
        <v>7669</v>
      </c>
      <c r="Y517" s="9">
        <v>4</v>
      </c>
      <c r="Z517" s="9">
        <v>5</v>
      </c>
      <c r="AA517" s="9">
        <v>3601</v>
      </c>
      <c r="AB517" s="9">
        <v>1160</v>
      </c>
      <c r="AC517" s="9">
        <v>1248</v>
      </c>
      <c r="AD517" s="9">
        <v>1664</v>
      </c>
      <c r="AE517" s="9">
        <v>5</v>
      </c>
      <c r="AF517" s="9">
        <v>3244</v>
      </c>
      <c r="AG517" s="9">
        <v>3768</v>
      </c>
      <c r="AH517" s="9">
        <v>666</v>
      </c>
      <c r="AI517" s="9">
        <v>0</v>
      </c>
      <c r="AJ517" s="9">
        <v>7538</v>
      </c>
      <c r="AK517" s="9">
        <v>0</v>
      </c>
      <c r="AL517" s="9">
        <v>126</v>
      </c>
      <c r="AM517" s="9">
        <v>14</v>
      </c>
      <c r="AN517" s="9">
        <v>7640</v>
      </c>
      <c r="AO517" s="9">
        <v>27</v>
      </c>
      <c r="AP517" s="9">
        <v>1</v>
      </c>
      <c r="AQ517" s="9">
        <v>10</v>
      </c>
      <c r="AR517" s="9">
        <v>6130</v>
      </c>
      <c r="AS517" s="9">
        <v>1548</v>
      </c>
      <c r="AT517" s="10">
        <v>0</v>
      </c>
    </row>
    <row r="518" spans="1:46" ht="42.75" x14ac:dyDescent="0.25">
      <c r="A518" s="26" t="str">
        <f t="shared" si="16"/>
        <v>2011Licensed practical nursesQuebecOther places of work</v>
      </c>
      <c r="B518" s="24">
        <v>2011</v>
      </c>
      <c r="C518" s="9" t="s">
        <v>3</v>
      </c>
      <c r="D518" s="9" t="s">
        <v>166</v>
      </c>
      <c r="E518" s="9" t="str">
        <f t="shared" si="17"/>
        <v>Quebec</v>
      </c>
      <c r="F518" s="9" t="s">
        <v>183</v>
      </c>
      <c r="G518" s="9" t="s">
        <v>13</v>
      </c>
      <c r="H518" s="9">
        <v>1664</v>
      </c>
      <c r="I518" s="9">
        <v>1453</v>
      </c>
      <c r="J518" s="9">
        <v>211</v>
      </c>
      <c r="K518" s="9">
        <v>0</v>
      </c>
      <c r="L518" s="9">
        <v>62</v>
      </c>
      <c r="M518" s="9">
        <v>191</v>
      </c>
      <c r="N518" s="9">
        <v>252</v>
      </c>
      <c r="O518" s="9">
        <v>302</v>
      </c>
      <c r="P518" s="9">
        <v>297</v>
      </c>
      <c r="Q518" s="9">
        <v>224</v>
      </c>
      <c r="R518" s="9">
        <v>167</v>
      </c>
      <c r="S518" s="9">
        <v>88</v>
      </c>
      <c r="T518" s="9">
        <v>55</v>
      </c>
      <c r="U518" s="9">
        <v>22</v>
      </c>
      <c r="V518" s="9">
        <v>4</v>
      </c>
      <c r="W518" s="9">
        <v>0</v>
      </c>
      <c r="X518" s="9">
        <v>1658</v>
      </c>
      <c r="Y518" s="9">
        <v>1</v>
      </c>
      <c r="Z518" s="9">
        <v>5</v>
      </c>
      <c r="AA518" s="9">
        <v>1163</v>
      </c>
      <c r="AB518" s="9">
        <v>195</v>
      </c>
      <c r="AC518" s="9">
        <v>143</v>
      </c>
      <c r="AD518" s="9">
        <v>161</v>
      </c>
      <c r="AE518" s="9">
        <v>2</v>
      </c>
      <c r="AF518" s="9">
        <v>592</v>
      </c>
      <c r="AG518" s="9">
        <v>473</v>
      </c>
      <c r="AH518" s="9">
        <v>599</v>
      </c>
      <c r="AI518" s="9">
        <v>0</v>
      </c>
      <c r="AJ518" s="9">
        <v>1367</v>
      </c>
      <c r="AK518" s="9">
        <v>0</v>
      </c>
      <c r="AL518" s="9">
        <v>280</v>
      </c>
      <c r="AM518" s="9">
        <v>17</v>
      </c>
      <c r="AN518" s="9">
        <v>1354</v>
      </c>
      <c r="AO518" s="9">
        <v>68</v>
      </c>
      <c r="AP518" s="9">
        <v>241</v>
      </c>
      <c r="AQ518" s="9">
        <v>1</v>
      </c>
      <c r="AR518" s="9">
        <v>1580</v>
      </c>
      <c r="AS518" s="9">
        <v>84</v>
      </c>
      <c r="AT518" s="10">
        <v>0</v>
      </c>
    </row>
    <row r="519" spans="1:46" ht="42.75" x14ac:dyDescent="0.25">
      <c r="A519" s="26" t="str">
        <f t="shared" si="16"/>
        <v>2011Licensed practical nursesQuebecUnknown places of work</v>
      </c>
      <c r="B519" s="24">
        <v>2011</v>
      </c>
      <c r="C519" s="9" t="s">
        <v>3</v>
      </c>
      <c r="D519" s="9" t="s">
        <v>166</v>
      </c>
      <c r="E519" s="9" t="str">
        <f t="shared" si="17"/>
        <v>Quebec</v>
      </c>
      <c r="F519" s="9" t="s">
        <v>184</v>
      </c>
      <c r="G519" s="9" t="s">
        <v>49</v>
      </c>
      <c r="H519" s="9">
        <v>5040</v>
      </c>
      <c r="I519" s="9">
        <v>4467</v>
      </c>
      <c r="J519" s="9">
        <v>573</v>
      </c>
      <c r="K519" s="9">
        <v>0</v>
      </c>
      <c r="L519" s="9">
        <v>462</v>
      </c>
      <c r="M519" s="9">
        <v>706</v>
      </c>
      <c r="N519" s="9">
        <v>720</v>
      </c>
      <c r="O519" s="9">
        <v>706</v>
      </c>
      <c r="P519" s="9">
        <v>688</v>
      </c>
      <c r="Q519" s="9">
        <v>633</v>
      </c>
      <c r="R519" s="9">
        <v>595</v>
      </c>
      <c r="S519" s="9">
        <v>343</v>
      </c>
      <c r="T519" s="9">
        <v>149</v>
      </c>
      <c r="U519" s="9">
        <v>33</v>
      </c>
      <c r="V519" s="9">
        <v>5</v>
      </c>
      <c r="W519" s="9">
        <v>0</v>
      </c>
      <c r="X519" s="9">
        <v>5034</v>
      </c>
      <c r="Y519" s="9">
        <v>1</v>
      </c>
      <c r="Z519" s="9">
        <v>5</v>
      </c>
      <c r="AA519" s="9">
        <v>3511</v>
      </c>
      <c r="AB519" s="9">
        <v>470</v>
      </c>
      <c r="AC519" s="9">
        <v>443</v>
      </c>
      <c r="AD519" s="9">
        <v>612</v>
      </c>
      <c r="AE519" s="9">
        <v>4</v>
      </c>
      <c r="AF519" s="9">
        <v>1997</v>
      </c>
      <c r="AG519" s="9">
        <v>2463</v>
      </c>
      <c r="AH519" s="9">
        <v>580</v>
      </c>
      <c r="AI519" s="9">
        <v>0</v>
      </c>
      <c r="AJ519" s="9">
        <v>4926</v>
      </c>
      <c r="AK519" s="9">
        <v>0</v>
      </c>
      <c r="AL519" s="9">
        <v>105</v>
      </c>
      <c r="AM519" s="9">
        <v>9</v>
      </c>
      <c r="AN519" s="9">
        <v>5006</v>
      </c>
      <c r="AO519" s="9">
        <v>20</v>
      </c>
      <c r="AP519" s="9">
        <v>12</v>
      </c>
      <c r="AQ519" s="9">
        <v>2</v>
      </c>
      <c r="AR519" s="9">
        <v>4575</v>
      </c>
      <c r="AS519" s="9">
        <v>465</v>
      </c>
      <c r="AT519" s="10">
        <v>0</v>
      </c>
    </row>
    <row r="520" spans="1:46" ht="42.75" x14ac:dyDescent="0.25">
      <c r="A520" s="26" t="str">
        <f t="shared" si="16"/>
        <v>2011Licensed practical nursesOntarioAll places of work</v>
      </c>
      <c r="B520" s="24">
        <v>2011</v>
      </c>
      <c r="C520" s="9" t="s">
        <v>3</v>
      </c>
      <c r="D520" s="9" t="s">
        <v>172</v>
      </c>
      <c r="E520" s="9" t="str">
        <f t="shared" si="17"/>
        <v>Ontario</v>
      </c>
      <c r="F520" s="9" t="s">
        <v>179</v>
      </c>
      <c r="G520" s="9" t="s">
        <v>9</v>
      </c>
      <c r="H520" s="9">
        <v>31446</v>
      </c>
      <c r="I520" s="9">
        <v>29260</v>
      </c>
      <c r="J520" s="9">
        <v>2186</v>
      </c>
      <c r="K520" s="9">
        <v>0</v>
      </c>
      <c r="L520" s="9">
        <v>1447</v>
      </c>
      <c r="M520" s="9">
        <v>3691</v>
      </c>
      <c r="N520" s="9">
        <v>3130</v>
      </c>
      <c r="O520" s="9">
        <v>3417</v>
      </c>
      <c r="P520" s="9">
        <v>3877</v>
      </c>
      <c r="Q520" s="9">
        <v>4215</v>
      </c>
      <c r="R520" s="9">
        <v>4216</v>
      </c>
      <c r="S520" s="9">
        <v>4049</v>
      </c>
      <c r="T520" s="9">
        <v>2487</v>
      </c>
      <c r="U520" s="9">
        <v>771</v>
      </c>
      <c r="V520" s="9">
        <v>146</v>
      </c>
      <c r="W520" s="9">
        <v>0</v>
      </c>
      <c r="X520" s="9">
        <v>29851</v>
      </c>
      <c r="Y520" s="9">
        <v>1587</v>
      </c>
      <c r="Z520" s="9">
        <v>8</v>
      </c>
      <c r="AA520" s="9">
        <v>13387</v>
      </c>
      <c r="AB520" s="9">
        <v>7008</v>
      </c>
      <c r="AC520" s="9">
        <v>5223</v>
      </c>
      <c r="AD520" s="9">
        <v>5796</v>
      </c>
      <c r="AE520" s="9">
        <v>32</v>
      </c>
      <c r="AF520" s="9">
        <v>19207</v>
      </c>
      <c r="AG520" s="9">
        <v>9569</v>
      </c>
      <c r="AH520" s="9">
        <v>2670</v>
      </c>
      <c r="AI520" s="9">
        <v>0</v>
      </c>
      <c r="AJ520" s="9">
        <v>26904</v>
      </c>
      <c r="AK520" s="9">
        <v>832</v>
      </c>
      <c r="AL520" s="9">
        <v>3035</v>
      </c>
      <c r="AM520" s="9">
        <v>675</v>
      </c>
      <c r="AN520" s="9">
        <v>29872</v>
      </c>
      <c r="AO520" s="9">
        <v>684</v>
      </c>
      <c r="AP520" s="9">
        <v>199</v>
      </c>
      <c r="AQ520" s="9">
        <v>691</v>
      </c>
      <c r="AR520" s="9">
        <v>28123</v>
      </c>
      <c r="AS520" s="9">
        <v>3323</v>
      </c>
      <c r="AT520" s="10">
        <v>0</v>
      </c>
    </row>
    <row r="521" spans="1:46" ht="42.75" x14ac:dyDescent="0.25">
      <c r="A521" s="26" t="str">
        <f t="shared" si="16"/>
        <v>2011Licensed practical nursesOntarioHospital</v>
      </c>
      <c r="B521" s="24">
        <v>2011</v>
      </c>
      <c r="C521" s="9" t="s">
        <v>3</v>
      </c>
      <c r="D521" s="9" t="s">
        <v>172</v>
      </c>
      <c r="E521" s="9" t="str">
        <f t="shared" si="17"/>
        <v>Ontario</v>
      </c>
      <c r="F521" s="9" t="s">
        <v>180</v>
      </c>
      <c r="G521" s="9" t="s">
        <v>10</v>
      </c>
      <c r="H521" s="9">
        <v>13126</v>
      </c>
      <c r="I521" s="9">
        <v>11980</v>
      </c>
      <c r="J521" s="9">
        <v>1146</v>
      </c>
      <c r="K521" s="9">
        <v>0</v>
      </c>
      <c r="L521" s="9">
        <v>551</v>
      </c>
      <c r="M521" s="9">
        <v>1589</v>
      </c>
      <c r="N521" s="9">
        <v>1361</v>
      </c>
      <c r="O521" s="9">
        <v>1320</v>
      </c>
      <c r="P521" s="9">
        <v>1528</v>
      </c>
      <c r="Q521" s="9">
        <v>1827</v>
      </c>
      <c r="R521" s="9">
        <v>1861</v>
      </c>
      <c r="S521" s="9">
        <v>1826</v>
      </c>
      <c r="T521" s="9">
        <v>966</v>
      </c>
      <c r="U521" s="9">
        <v>263</v>
      </c>
      <c r="V521" s="9">
        <v>34</v>
      </c>
      <c r="W521" s="9">
        <v>0</v>
      </c>
      <c r="X521" s="9">
        <v>12746</v>
      </c>
      <c r="Y521" s="9">
        <v>379</v>
      </c>
      <c r="Z521" s="9">
        <v>1</v>
      </c>
      <c r="AA521" s="9">
        <v>5453</v>
      </c>
      <c r="AB521" s="9">
        <v>2681</v>
      </c>
      <c r="AC521" s="9">
        <v>2446</v>
      </c>
      <c r="AD521" s="9">
        <v>2537</v>
      </c>
      <c r="AE521" s="9">
        <v>9</v>
      </c>
      <c r="AF521" s="9">
        <v>7771</v>
      </c>
      <c r="AG521" s="9">
        <v>4313</v>
      </c>
      <c r="AH521" s="9">
        <v>1042</v>
      </c>
      <c r="AI521" s="9">
        <v>0</v>
      </c>
      <c r="AJ521" s="9">
        <v>12504</v>
      </c>
      <c r="AK521" s="9">
        <v>65</v>
      </c>
      <c r="AL521" s="9">
        <v>557</v>
      </c>
      <c r="AM521" s="9">
        <v>0</v>
      </c>
      <c r="AN521" s="9">
        <v>13077</v>
      </c>
      <c r="AO521" s="9">
        <v>42</v>
      </c>
      <c r="AP521" s="9">
        <v>6</v>
      </c>
      <c r="AQ521" s="9">
        <v>1</v>
      </c>
      <c r="AR521" s="9">
        <v>11922</v>
      </c>
      <c r="AS521" s="9">
        <v>1204</v>
      </c>
      <c r="AT521" s="10">
        <v>0</v>
      </c>
    </row>
    <row r="522" spans="1:46" ht="42.75" x14ac:dyDescent="0.25">
      <c r="A522" s="26" t="str">
        <f t="shared" si="16"/>
        <v>2011Licensed practical nursesOntarioCommunity health</v>
      </c>
      <c r="B522" s="24">
        <v>2011</v>
      </c>
      <c r="C522" s="9" t="s">
        <v>3</v>
      </c>
      <c r="D522" s="9" t="s">
        <v>172</v>
      </c>
      <c r="E522" s="9" t="str">
        <f t="shared" si="17"/>
        <v>Ontario</v>
      </c>
      <c r="F522" s="9" t="s">
        <v>182</v>
      </c>
      <c r="G522" s="9" t="s">
        <v>11</v>
      </c>
      <c r="H522" s="9">
        <v>4032</v>
      </c>
      <c r="I522" s="9">
        <v>3852</v>
      </c>
      <c r="J522" s="9">
        <v>180</v>
      </c>
      <c r="K522" s="9">
        <v>0</v>
      </c>
      <c r="L522" s="9">
        <v>135</v>
      </c>
      <c r="M522" s="9">
        <v>411</v>
      </c>
      <c r="N522" s="9">
        <v>364</v>
      </c>
      <c r="O522" s="9">
        <v>460</v>
      </c>
      <c r="P522" s="9">
        <v>502</v>
      </c>
      <c r="Q522" s="9">
        <v>591</v>
      </c>
      <c r="R522" s="9">
        <v>546</v>
      </c>
      <c r="S522" s="9">
        <v>534</v>
      </c>
      <c r="T522" s="9">
        <v>319</v>
      </c>
      <c r="U522" s="9">
        <v>141</v>
      </c>
      <c r="V522" s="9">
        <v>29</v>
      </c>
      <c r="W522" s="9">
        <v>0</v>
      </c>
      <c r="X522" s="9">
        <v>3852</v>
      </c>
      <c r="Y522" s="9">
        <v>178</v>
      </c>
      <c r="Z522" s="9">
        <v>2</v>
      </c>
      <c r="AA522" s="9">
        <v>1457</v>
      </c>
      <c r="AB522" s="9">
        <v>1012</v>
      </c>
      <c r="AC522" s="9">
        <v>690</v>
      </c>
      <c r="AD522" s="9">
        <v>870</v>
      </c>
      <c r="AE522" s="9">
        <v>3</v>
      </c>
      <c r="AF522" s="9">
        <v>2580</v>
      </c>
      <c r="AG522" s="9">
        <v>1024</v>
      </c>
      <c r="AH522" s="9">
        <v>428</v>
      </c>
      <c r="AI522" s="9">
        <v>0</v>
      </c>
      <c r="AJ522" s="9">
        <v>3261</v>
      </c>
      <c r="AK522" s="9">
        <v>256</v>
      </c>
      <c r="AL522" s="9">
        <v>515</v>
      </c>
      <c r="AM522" s="9">
        <v>0</v>
      </c>
      <c r="AN522" s="9">
        <v>3746</v>
      </c>
      <c r="AO522" s="9">
        <v>241</v>
      </c>
      <c r="AP522" s="9">
        <v>38</v>
      </c>
      <c r="AQ522" s="9">
        <v>7</v>
      </c>
      <c r="AR522" s="9">
        <v>3721</v>
      </c>
      <c r="AS522" s="9">
        <v>311</v>
      </c>
      <c r="AT522" s="10">
        <v>0</v>
      </c>
    </row>
    <row r="523" spans="1:46" ht="57" x14ac:dyDescent="0.25">
      <c r="A523" s="26" t="str">
        <f t="shared" si="16"/>
        <v>2011Licensed practical nursesOntarioNursing home/long-term care</v>
      </c>
      <c r="B523" s="24">
        <v>2011</v>
      </c>
      <c r="C523" s="9" t="s">
        <v>3</v>
      </c>
      <c r="D523" s="9" t="s">
        <v>172</v>
      </c>
      <c r="E523" s="9" t="str">
        <f t="shared" si="17"/>
        <v>Ontario</v>
      </c>
      <c r="F523" s="9" t="s">
        <v>181</v>
      </c>
      <c r="G523" s="9" t="s">
        <v>12</v>
      </c>
      <c r="H523" s="9">
        <v>11660</v>
      </c>
      <c r="I523" s="9">
        <v>10966</v>
      </c>
      <c r="J523" s="9">
        <v>694</v>
      </c>
      <c r="K523" s="9">
        <v>0</v>
      </c>
      <c r="L523" s="9">
        <v>690</v>
      </c>
      <c r="M523" s="9">
        <v>1449</v>
      </c>
      <c r="N523" s="9">
        <v>1188</v>
      </c>
      <c r="O523" s="9">
        <v>1338</v>
      </c>
      <c r="P523" s="9">
        <v>1528</v>
      </c>
      <c r="Q523" s="9">
        <v>1486</v>
      </c>
      <c r="R523" s="9">
        <v>1446</v>
      </c>
      <c r="S523" s="9">
        <v>1313</v>
      </c>
      <c r="T523" s="9">
        <v>900</v>
      </c>
      <c r="U523" s="9">
        <v>270</v>
      </c>
      <c r="V523" s="9">
        <v>52</v>
      </c>
      <c r="W523" s="9">
        <v>0</v>
      </c>
      <c r="X523" s="9">
        <v>10777</v>
      </c>
      <c r="Y523" s="9">
        <v>880</v>
      </c>
      <c r="Z523" s="9">
        <v>3</v>
      </c>
      <c r="AA523" s="9">
        <v>5603</v>
      </c>
      <c r="AB523" s="9">
        <v>2694</v>
      </c>
      <c r="AC523" s="9">
        <v>1609</v>
      </c>
      <c r="AD523" s="9">
        <v>1736</v>
      </c>
      <c r="AE523" s="9">
        <v>18</v>
      </c>
      <c r="AF523" s="9">
        <v>7299</v>
      </c>
      <c r="AG523" s="9">
        <v>3487</v>
      </c>
      <c r="AH523" s="9">
        <v>874</v>
      </c>
      <c r="AI523" s="9">
        <v>0</v>
      </c>
      <c r="AJ523" s="9">
        <v>10138</v>
      </c>
      <c r="AK523" s="9">
        <v>382</v>
      </c>
      <c r="AL523" s="9">
        <v>1140</v>
      </c>
      <c r="AM523" s="9">
        <v>0</v>
      </c>
      <c r="AN523" s="9">
        <v>11376</v>
      </c>
      <c r="AO523" s="9">
        <v>262</v>
      </c>
      <c r="AP523" s="9">
        <v>21</v>
      </c>
      <c r="AQ523" s="9">
        <v>1</v>
      </c>
      <c r="AR523" s="9">
        <v>10148</v>
      </c>
      <c r="AS523" s="9">
        <v>1512</v>
      </c>
      <c r="AT523" s="10">
        <v>0</v>
      </c>
    </row>
    <row r="524" spans="1:46" ht="42.75" x14ac:dyDescent="0.25">
      <c r="A524" s="26" t="str">
        <f t="shared" si="16"/>
        <v>2011Licensed practical nursesOntarioOther places of work</v>
      </c>
      <c r="B524" s="24">
        <v>2011</v>
      </c>
      <c r="C524" s="9" t="s">
        <v>3</v>
      </c>
      <c r="D524" s="9" t="s">
        <v>172</v>
      </c>
      <c r="E524" s="9" t="str">
        <f t="shared" si="17"/>
        <v>Ontario</v>
      </c>
      <c r="F524" s="9" t="s">
        <v>183</v>
      </c>
      <c r="G524" s="9" t="s">
        <v>13</v>
      </c>
      <c r="H524" s="9">
        <v>1636</v>
      </c>
      <c r="I524" s="9">
        <v>1558</v>
      </c>
      <c r="J524" s="9">
        <v>78</v>
      </c>
      <c r="K524" s="9">
        <v>0</v>
      </c>
      <c r="L524" s="9">
        <v>29</v>
      </c>
      <c r="M524" s="9">
        <v>139</v>
      </c>
      <c r="N524" s="9">
        <v>116</v>
      </c>
      <c r="O524" s="9">
        <v>191</v>
      </c>
      <c r="P524" s="9">
        <v>215</v>
      </c>
      <c r="Q524" s="9">
        <v>181</v>
      </c>
      <c r="R524" s="9">
        <v>237</v>
      </c>
      <c r="S524" s="9">
        <v>249</v>
      </c>
      <c r="T524" s="9">
        <v>193</v>
      </c>
      <c r="U524" s="9">
        <v>63</v>
      </c>
      <c r="V524" s="9">
        <v>23</v>
      </c>
      <c r="W524" s="9">
        <v>0</v>
      </c>
      <c r="X524" s="9">
        <v>1581</v>
      </c>
      <c r="Y524" s="9">
        <v>53</v>
      </c>
      <c r="Z524" s="9">
        <v>2</v>
      </c>
      <c r="AA524" s="9">
        <v>477</v>
      </c>
      <c r="AB524" s="9">
        <v>422</v>
      </c>
      <c r="AC524" s="9">
        <v>288</v>
      </c>
      <c r="AD524" s="9">
        <v>448</v>
      </c>
      <c r="AE524" s="9">
        <v>1</v>
      </c>
      <c r="AF524" s="9">
        <v>990</v>
      </c>
      <c r="AG524" s="9">
        <v>463</v>
      </c>
      <c r="AH524" s="9">
        <v>183</v>
      </c>
      <c r="AI524" s="9">
        <v>0</v>
      </c>
      <c r="AJ524" s="9">
        <v>859</v>
      </c>
      <c r="AK524" s="9">
        <v>105</v>
      </c>
      <c r="AL524" s="9">
        <v>672</v>
      </c>
      <c r="AM524" s="9">
        <v>0</v>
      </c>
      <c r="AN524" s="9">
        <v>1393</v>
      </c>
      <c r="AO524" s="9">
        <v>114</v>
      </c>
      <c r="AP524" s="9">
        <v>123</v>
      </c>
      <c r="AQ524" s="9">
        <v>6</v>
      </c>
      <c r="AR524" s="9">
        <v>1429</v>
      </c>
      <c r="AS524" s="9">
        <v>207</v>
      </c>
      <c r="AT524" s="10">
        <v>0</v>
      </c>
    </row>
    <row r="525" spans="1:46" ht="42.75" x14ac:dyDescent="0.25">
      <c r="A525" s="26" t="str">
        <f t="shared" si="16"/>
        <v>2011Licensed practical nursesOntarioUnknown places of work</v>
      </c>
      <c r="B525" s="24">
        <v>2011</v>
      </c>
      <c r="C525" s="9" t="s">
        <v>3</v>
      </c>
      <c r="D525" s="9" t="s">
        <v>172</v>
      </c>
      <c r="E525" s="9" t="str">
        <f t="shared" si="17"/>
        <v>Ontario</v>
      </c>
      <c r="F525" s="9" t="s">
        <v>184</v>
      </c>
      <c r="G525" s="9" t="s">
        <v>49</v>
      </c>
      <c r="H525" s="9">
        <v>992</v>
      </c>
      <c r="I525" s="9">
        <v>904</v>
      </c>
      <c r="J525" s="9">
        <v>88</v>
      </c>
      <c r="K525" s="9">
        <v>0</v>
      </c>
      <c r="L525" s="9">
        <v>42</v>
      </c>
      <c r="M525" s="9">
        <v>103</v>
      </c>
      <c r="N525" s="9">
        <v>101</v>
      </c>
      <c r="O525" s="9">
        <v>108</v>
      </c>
      <c r="P525" s="9">
        <v>104</v>
      </c>
      <c r="Q525" s="9">
        <v>130</v>
      </c>
      <c r="R525" s="9">
        <v>126</v>
      </c>
      <c r="S525" s="9">
        <v>127</v>
      </c>
      <c r="T525" s="9">
        <v>109</v>
      </c>
      <c r="U525" s="9">
        <v>34</v>
      </c>
      <c r="V525" s="9">
        <v>8</v>
      </c>
      <c r="W525" s="9">
        <v>0</v>
      </c>
      <c r="X525" s="9">
        <v>895</v>
      </c>
      <c r="Y525" s="9">
        <v>97</v>
      </c>
      <c r="Z525" s="9">
        <v>0</v>
      </c>
      <c r="AA525" s="9">
        <v>397</v>
      </c>
      <c r="AB525" s="9">
        <v>199</v>
      </c>
      <c r="AC525" s="9">
        <v>190</v>
      </c>
      <c r="AD525" s="9">
        <v>205</v>
      </c>
      <c r="AE525" s="9">
        <v>1</v>
      </c>
      <c r="AF525" s="9">
        <v>567</v>
      </c>
      <c r="AG525" s="9">
        <v>282</v>
      </c>
      <c r="AH525" s="9">
        <v>143</v>
      </c>
      <c r="AI525" s="9">
        <v>0</v>
      </c>
      <c r="AJ525" s="9">
        <v>142</v>
      </c>
      <c r="AK525" s="9">
        <v>24</v>
      </c>
      <c r="AL525" s="9">
        <v>151</v>
      </c>
      <c r="AM525" s="9">
        <v>675</v>
      </c>
      <c r="AN525" s="9">
        <v>280</v>
      </c>
      <c r="AO525" s="9">
        <v>25</v>
      </c>
      <c r="AP525" s="9">
        <v>11</v>
      </c>
      <c r="AQ525" s="9">
        <v>676</v>
      </c>
      <c r="AR525" s="9">
        <v>903</v>
      </c>
      <c r="AS525" s="9">
        <v>89</v>
      </c>
      <c r="AT525" s="10">
        <v>0</v>
      </c>
    </row>
    <row r="526" spans="1:46" ht="42.75" x14ac:dyDescent="0.25">
      <c r="A526" s="26" t="str">
        <f t="shared" si="16"/>
        <v>2011Licensed practical nursesManitobaAll places of work</v>
      </c>
      <c r="B526" s="24">
        <v>2011</v>
      </c>
      <c r="C526" s="9" t="s">
        <v>3</v>
      </c>
      <c r="D526" s="9" t="s">
        <v>173</v>
      </c>
      <c r="E526" s="9" t="str">
        <f t="shared" si="17"/>
        <v>Manitoba</v>
      </c>
      <c r="F526" s="9" t="s">
        <v>179</v>
      </c>
      <c r="G526" s="9" t="s">
        <v>9</v>
      </c>
      <c r="H526" s="9">
        <v>2836</v>
      </c>
      <c r="I526" s="9">
        <v>2651</v>
      </c>
      <c r="J526" s="9">
        <v>185</v>
      </c>
      <c r="K526" s="9">
        <v>0</v>
      </c>
      <c r="L526" s="9">
        <v>75</v>
      </c>
      <c r="M526" s="9">
        <v>228</v>
      </c>
      <c r="N526" s="9">
        <v>304</v>
      </c>
      <c r="O526" s="9">
        <v>355</v>
      </c>
      <c r="P526" s="9">
        <v>344</v>
      </c>
      <c r="Q526" s="9">
        <v>374</v>
      </c>
      <c r="R526" s="9">
        <v>411</v>
      </c>
      <c r="S526" s="9">
        <v>382</v>
      </c>
      <c r="T526" s="9">
        <v>261</v>
      </c>
      <c r="U526" s="9">
        <v>92</v>
      </c>
      <c r="V526" s="9">
        <v>10</v>
      </c>
      <c r="W526" s="9">
        <v>0</v>
      </c>
      <c r="X526" s="9">
        <v>2680</v>
      </c>
      <c r="Y526" s="9">
        <v>156</v>
      </c>
      <c r="Z526" s="9">
        <v>0</v>
      </c>
      <c r="AA526" s="9">
        <v>1333</v>
      </c>
      <c r="AB526" s="9">
        <v>422</v>
      </c>
      <c r="AC526" s="9">
        <v>448</v>
      </c>
      <c r="AD526" s="9">
        <v>633</v>
      </c>
      <c r="AE526" s="9">
        <v>0</v>
      </c>
      <c r="AF526" s="9">
        <v>1094</v>
      </c>
      <c r="AG526" s="9">
        <v>980</v>
      </c>
      <c r="AH526" s="9">
        <v>762</v>
      </c>
      <c r="AI526" s="9">
        <v>0</v>
      </c>
      <c r="AJ526" s="9">
        <v>2653</v>
      </c>
      <c r="AK526" s="9">
        <v>36</v>
      </c>
      <c r="AL526" s="9">
        <v>99</v>
      </c>
      <c r="AM526" s="9">
        <v>48</v>
      </c>
      <c r="AN526" s="9">
        <v>2789</v>
      </c>
      <c r="AO526" s="9">
        <v>14</v>
      </c>
      <c r="AP526" s="9">
        <v>29</v>
      </c>
      <c r="AQ526" s="9">
        <v>4</v>
      </c>
      <c r="AR526" s="9">
        <v>1549</v>
      </c>
      <c r="AS526" s="9">
        <v>1287</v>
      </c>
      <c r="AT526" s="10">
        <v>0</v>
      </c>
    </row>
    <row r="527" spans="1:46" ht="42.75" x14ac:dyDescent="0.25">
      <c r="A527" s="26" t="str">
        <f t="shared" si="16"/>
        <v>2011Licensed practical nursesManitobaHospital</v>
      </c>
      <c r="B527" s="24">
        <v>2011</v>
      </c>
      <c r="C527" s="9" t="s">
        <v>3</v>
      </c>
      <c r="D527" s="9" t="s">
        <v>173</v>
      </c>
      <c r="E527" s="9" t="str">
        <f t="shared" si="17"/>
        <v>Manitoba</v>
      </c>
      <c r="F527" s="9" t="s">
        <v>180</v>
      </c>
      <c r="G527" s="9" t="s">
        <v>10</v>
      </c>
      <c r="H527" s="9">
        <v>927</v>
      </c>
      <c r="I527" s="9">
        <v>858</v>
      </c>
      <c r="J527" s="9">
        <v>69</v>
      </c>
      <c r="K527" s="9">
        <v>0</v>
      </c>
      <c r="L527" s="9">
        <v>42</v>
      </c>
      <c r="M527" s="9">
        <v>115</v>
      </c>
      <c r="N527" s="9">
        <v>122</v>
      </c>
      <c r="O527" s="9">
        <v>120</v>
      </c>
      <c r="P527" s="9">
        <v>110</v>
      </c>
      <c r="Q527" s="9">
        <v>110</v>
      </c>
      <c r="R527" s="9">
        <v>118</v>
      </c>
      <c r="S527" s="9">
        <v>105</v>
      </c>
      <c r="T527" s="9">
        <v>65</v>
      </c>
      <c r="U527" s="9">
        <v>19</v>
      </c>
      <c r="V527" s="9">
        <v>1</v>
      </c>
      <c r="W527" s="9">
        <v>0</v>
      </c>
      <c r="X527" s="9">
        <v>895</v>
      </c>
      <c r="Y527" s="9">
        <v>32</v>
      </c>
      <c r="Z527" s="9">
        <v>0</v>
      </c>
      <c r="AA527" s="9">
        <v>526</v>
      </c>
      <c r="AB527" s="9">
        <v>111</v>
      </c>
      <c r="AC527" s="9">
        <v>115</v>
      </c>
      <c r="AD527" s="9">
        <v>175</v>
      </c>
      <c r="AE527" s="9">
        <v>0</v>
      </c>
      <c r="AF527" s="9">
        <v>371</v>
      </c>
      <c r="AG527" s="9">
        <v>322</v>
      </c>
      <c r="AH527" s="9">
        <v>234</v>
      </c>
      <c r="AI527" s="9">
        <v>0</v>
      </c>
      <c r="AJ527" s="9">
        <v>877</v>
      </c>
      <c r="AK527" s="9">
        <v>3</v>
      </c>
      <c r="AL527" s="9">
        <v>46</v>
      </c>
      <c r="AM527" s="9">
        <v>1</v>
      </c>
      <c r="AN527" s="9">
        <v>926</v>
      </c>
      <c r="AO527" s="9">
        <v>0</v>
      </c>
      <c r="AP527" s="9">
        <v>0</v>
      </c>
      <c r="AQ527" s="9">
        <v>1</v>
      </c>
      <c r="AR527" s="9">
        <v>409</v>
      </c>
      <c r="AS527" s="9">
        <v>518</v>
      </c>
      <c r="AT527" s="10">
        <v>0</v>
      </c>
    </row>
    <row r="528" spans="1:46" ht="42.75" x14ac:dyDescent="0.25">
      <c r="A528" s="26" t="str">
        <f t="shared" si="16"/>
        <v>2011Licensed practical nursesManitobaCommunity health</v>
      </c>
      <c r="B528" s="24">
        <v>2011</v>
      </c>
      <c r="C528" s="9" t="s">
        <v>3</v>
      </c>
      <c r="D528" s="9" t="s">
        <v>173</v>
      </c>
      <c r="E528" s="9" t="str">
        <f t="shared" si="17"/>
        <v>Manitoba</v>
      </c>
      <c r="F528" s="9" t="s">
        <v>182</v>
      </c>
      <c r="G528" s="9" t="s">
        <v>11</v>
      </c>
      <c r="H528" s="9">
        <v>362</v>
      </c>
      <c r="I528" s="9">
        <v>337</v>
      </c>
      <c r="J528" s="9">
        <v>25</v>
      </c>
      <c r="K528" s="9">
        <v>0</v>
      </c>
      <c r="L528" s="9">
        <v>0</v>
      </c>
      <c r="M528" s="9">
        <v>20</v>
      </c>
      <c r="N528" s="9">
        <v>24</v>
      </c>
      <c r="O528" s="9">
        <v>55</v>
      </c>
      <c r="P528" s="9">
        <v>46</v>
      </c>
      <c r="Q528" s="9">
        <v>57</v>
      </c>
      <c r="R528" s="9">
        <v>56</v>
      </c>
      <c r="S528" s="9">
        <v>65</v>
      </c>
      <c r="T528" s="9">
        <v>27</v>
      </c>
      <c r="U528" s="9">
        <v>11</v>
      </c>
      <c r="V528" s="9">
        <v>1</v>
      </c>
      <c r="W528" s="9">
        <v>0</v>
      </c>
      <c r="X528" s="9">
        <v>351</v>
      </c>
      <c r="Y528" s="9">
        <v>11</v>
      </c>
      <c r="Z528" s="9">
        <v>0</v>
      </c>
      <c r="AA528" s="9">
        <v>169</v>
      </c>
      <c r="AB528" s="9">
        <v>49</v>
      </c>
      <c r="AC528" s="9">
        <v>62</v>
      </c>
      <c r="AD528" s="9">
        <v>82</v>
      </c>
      <c r="AE528" s="9">
        <v>0</v>
      </c>
      <c r="AF528" s="9">
        <v>166</v>
      </c>
      <c r="AG528" s="9">
        <v>115</v>
      </c>
      <c r="AH528" s="9">
        <v>81</v>
      </c>
      <c r="AI528" s="9">
        <v>0</v>
      </c>
      <c r="AJ528" s="9">
        <v>323</v>
      </c>
      <c r="AK528" s="9">
        <v>18</v>
      </c>
      <c r="AL528" s="9">
        <v>14</v>
      </c>
      <c r="AM528" s="9">
        <v>7</v>
      </c>
      <c r="AN528" s="9">
        <v>353</v>
      </c>
      <c r="AO528" s="9">
        <v>6</v>
      </c>
      <c r="AP528" s="9">
        <v>3</v>
      </c>
      <c r="AQ528" s="9">
        <v>0</v>
      </c>
      <c r="AR528" s="9">
        <v>204</v>
      </c>
      <c r="AS528" s="9">
        <v>158</v>
      </c>
      <c r="AT528" s="10">
        <v>0</v>
      </c>
    </row>
    <row r="529" spans="1:46" ht="57" x14ac:dyDescent="0.25">
      <c r="A529" s="26" t="str">
        <f t="shared" si="16"/>
        <v>2011Licensed practical nursesManitobaNursing home/long-term care</v>
      </c>
      <c r="B529" s="24">
        <v>2011</v>
      </c>
      <c r="C529" s="9" t="s">
        <v>3</v>
      </c>
      <c r="D529" s="9" t="s">
        <v>173</v>
      </c>
      <c r="E529" s="9" t="str">
        <f t="shared" si="17"/>
        <v>Manitoba</v>
      </c>
      <c r="F529" s="9" t="s">
        <v>181</v>
      </c>
      <c r="G529" s="9" t="s">
        <v>12</v>
      </c>
      <c r="H529" s="9">
        <v>1425</v>
      </c>
      <c r="I529" s="9">
        <v>1342</v>
      </c>
      <c r="J529" s="9">
        <v>83</v>
      </c>
      <c r="K529" s="9">
        <v>0</v>
      </c>
      <c r="L529" s="9">
        <v>32</v>
      </c>
      <c r="M529" s="9">
        <v>87</v>
      </c>
      <c r="N529" s="9">
        <v>149</v>
      </c>
      <c r="O529" s="9">
        <v>165</v>
      </c>
      <c r="P529" s="9">
        <v>172</v>
      </c>
      <c r="Q529" s="9">
        <v>192</v>
      </c>
      <c r="R529" s="9">
        <v>225</v>
      </c>
      <c r="S529" s="9">
        <v>186</v>
      </c>
      <c r="T529" s="9">
        <v>155</v>
      </c>
      <c r="U529" s="9">
        <v>56</v>
      </c>
      <c r="V529" s="9">
        <v>6</v>
      </c>
      <c r="W529" s="9">
        <v>0</v>
      </c>
      <c r="X529" s="9">
        <v>1314</v>
      </c>
      <c r="Y529" s="9">
        <v>111</v>
      </c>
      <c r="Z529" s="9">
        <v>0</v>
      </c>
      <c r="AA529" s="9">
        <v>594</v>
      </c>
      <c r="AB529" s="9">
        <v>244</v>
      </c>
      <c r="AC529" s="9">
        <v>253</v>
      </c>
      <c r="AD529" s="9">
        <v>334</v>
      </c>
      <c r="AE529" s="9">
        <v>0</v>
      </c>
      <c r="AF529" s="9">
        <v>505</v>
      </c>
      <c r="AG529" s="9">
        <v>507</v>
      </c>
      <c r="AH529" s="9">
        <v>413</v>
      </c>
      <c r="AI529" s="9">
        <v>0</v>
      </c>
      <c r="AJ529" s="9">
        <v>1403</v>
      </c>
      <c r="AK529" s="9">
        <v>10</v>
      </c>
      <c r="AL529" s="9">
        <v>10</v>
      </c>
      <c r="AM529" s="9">
        <v>2</v>
      </c>
      <c r="AN529" s="9">
        <v>1417</v>
      </c>
      <c r="AO529" s="9">
        <v>0</v>
      </c>
      <c r="AP529" s="9">
        <v>7</v>
      </c>
      <c r="AQ529" s="9">
        <v>1</v>
      </c>
      <c r="AR529" s="9">
        <v>851</v>
      </c>
      <c r="AS529" s="9">
        <v>574</v>
      </c>
      <c r="AT529" s="10">
        <v>0</v>
      </c>
    </row>
    <row r="530" spans="1:46" ht="42.75" x14ac:dyDescent="0.25">
      <c r="A530" s="26" t="str">
        <f t="shared" si="16"/>
        <v>2011Licensed practical nursesManitobaOther places of work</v>
      </c>
      <c r="B530" s="24">
        <v>2011</v>
      </c>
      <c r="C530" s="9" t="s">
        <v>3</v>
      </c>
      <c r="D530" s="9" t="s">
        <v>173</v>
      </c>
      <c r="E530" s="9" t="str">
        <f t="shared" si="17"/>
        <v>Manitoba</v>
      </c>
      <c r="F530" s="9" t="s">
        <v>183</v>
      </c>
      <c r="G530" s="9" t="s">
        <v>13</v>
      </c>
      <c r="H530" s="9">
        <v>118</v>
      </c>
      <c r="I530" s="9">
        <v>110</v>
      </c>
      <c r="J530" s="9">
        <v>8</v>
      </c>
      <c r="K530" s="9">
        <v>0</v>
      </c>
      <c r="L530" s="9">
        <v>1</v>
      </c>
      <c r="M530" s="9">
        <v>6</v>
      </c>
      <c r="N530" s="9">
        <v>9</v>
      </c>
      <c r="O530" s="9">
        <v>15</v>
      </c>
      <c r="P530" s="9">
        <v>16</v>
      </c>
      <c r="Q530" s="9">
        <v>15</v>
      </c>
      <c r="R530" s="9">
        <v>11</v>
      </c>
      <c r="S530" s="9">
        <v>23</v>
      </c>
      <c r="T530" s="9">
        <v>14</v>
      </c>
      <c r="U530" s="9">
        <v>6</v>
      </c>
      <c r="V530" s="9">
        <v>2</v>
      </c>
      <c r="W530" s="9">
        <v>0</v>
      </c>
      <c r="X530" s="9">
        <v>116</v>
      </c>
      <c r="Y530" s="9">
        <v>2</v>
      </c>
      <c r="Z530" s="9">
        <v>0</v>
      </c>
      <c r="AA530" s="9">
        <v>43</v>
      </c>
      <c r="AB530" s="9">
        <v>18</v>
      </c>
      <c r="AC530" s="9">
        <v>18</v>
      </c>
      <c r="AD530" s="9">
        <v>39</v>
      </c>
      <c r="AE530" s="9">
        <v>0</v>
      </c>
      <c r="AF530" s="9">
        <v>51</v>
      </c>
      <c r="AG530" s="9">
        <v>36</v>
      </c>
      <c r="AH530" s="9">
        <v>31</v>
      </c>
      <c r="AI530" s="9">
        <v>0</v>
      </c>
      <c r="AJ530" s="9">
        <v>46</v>
      </c>
      <c r="AK530" s="9">
        <v>5</v>
      </c>
      <c r="AL530" s="9">
        <v>29</v>
      </c>
      <c r="AM530" s="9">
        <v>38</v>
      </c>
      <c r="AN530" s="9">
        <v>89</v>
      </c>
      <c r="AO530" s="9">
        <v>8</v>
      </c>
      <c r="AP530" s="9">
        <v>19</v>
      </c>
      <c r="AQ530" s="9">
        <v>2</v>
      </c>
      <c r="AR530" s="9">
        <v>84</v>
      </c>
      <c r="AS530" s="9">
        <v>34</v>
      </c>
      <c r="AT530" s="10">
        <v>0</v>
      </c>
    </row>
    <row r="531" spans="1:46" ht="42.75" x14ac:dyDescent="0.25">
      <c r="A531" s="26" t="str">
        <f t="shared" si="16"/>
        <v>2011Licensed practical nursesManitobaUnknown places of work</v>
      </c>
      <c r="B531" s="24">
        <v>2011</v>
      </c>
      <c r="C531" s="9" t="s">
        <v>3</v>
      </c>
      <c r="D531" s="9" t="s">
        <v>173</v>
      </c>
      <c r="E531" s="9" t="str">
        <f t="shared" si="17"/>
        <v>Manitoba</v>
      </c>
      <c r="F531" s="9" t="s">
        <v>184</v>
      </c>
      <c r="G531" s="9" t="s">
        <v>49</v>
      </c>
      <c r="H531" s="9">
        <v>4</v>
      </c>
      <c r="I531" s="9">
        <v>4</v>
      </c>
      <c r="J531" s="9">
        <v>0</v>
      </c>
      <c r="K531" s="9">
        <v>0</v>
      </c>
      <c r="L531" s="9">
        <v>0</v>
      </c>
      <c r="M531" s="9">
        <v>0</v>
      </c>
      <c r="N531" s="9">
        <v>0</v>
      </c>
      <c r="O531" s="9">
        <v>0</v>
      </c>
      <c r="P531" s="9">
        <v>0</v>
      </c>
      <c r="Q531" s="9">
        <v>0</v>
      </c>
      <c r="R531" s="9">
        <v>1</v>
      </c>
      <c r="S531" s="9">
        <v>3</v>
      </c>
      <c r="T531" s="9">
        <v>0</v>
      </c>
      <c r="U531" s="9">
        <v>0</v>
      </c>
      <c r="V531" s="9">
        <v>0</v>
      </c>
      <c r="W531" s="9">
        <v>0</v>
      </c>
      <c r="X531" s="9">
        <v>4</v>
      </c>
      <c r="Y531" s="9">
        <v>0</v>
      </c>
      <c r="Z531" s="9">
        <v>0</v>
      </c>
      <c r="AA531" s="9">
        <v>1</v>
      </c>
      <c r="AB531" s="9">
        <v>0</v>
      </c>
      <c r="AC531" s="9">
        <v>0</v>
      </c>
      <c r="AD531" s="9">
        <v>3</v>
      </c>
      <c r="AE531" s="9">
        <v>0</v>
      </c>
      <c r="AF531" s="9">
        <v>1</v>
      </c>
      <c r="AG531" s="9">
        <v>0</v>
      </c>
      <c r="AH531" s="9">
        <v>3</v>
      </c>
      <c r="AI531" s="9">
        <v>0</v>
      </c>
      <c r="AJ531" s="9">
        <v>4</v>
      </c>
      <c r="AK531" s="9">
        <v>0</v>
      </c>
      <c r="AL531" s="9">
        <v>0</v>
      </c>
      <c r="AM531" s="9">
        <v>0</v>
      </c>
      <c r="AN531" s="9">
        <v>4</v>
      </c>
      <c r="AO531" s="9">
        <v>0</v>
      </c>
      <c r="AP531" s="9">
        <v>0</v>
      </c>
      <c r="AQ531" s="9">
        <v>0</v>
      </c>
      <c r="AR531" s="9">
        <v>1</v>
      </c>
      <c r="AS531" s="9">
        <v>3</v>
      </c>
      <c r="AT531" s="10">
        <v>0</v>
      </c>
    </row>
    <row r="532" spans="1:46" ht="42.75" x14ac:dyDescent="0.25">
      <c r="A532" s="26" t="str">
        <f t="shared" si="16"/>
        <v>2011Licensed practical nursesSaskatchewanAll places of work</v>
      </c>
      <c r="B532" s="24">
        <v>2011</v>
      </c>
      <c r="C532" s="9" t="s">
        <v>3</v>
      </c>
      <c r="D532" s="9" t="s">
        <v>174</v>
      </c>
      <c r="E532" s="9" t="str">
        <f t="shared" si="17"/>
        <v>Saskatchewan</v>
      </c>
      <c r="F532" s="9" t="s">
        <v>179</v>
      </c>
      <c r="G532" s="9" t="s">
        <v>9</v>
      </c>
      <c r="H532" s="9">
        <v>2806</v>
      </c>
      <c r="I532" s="9">
        <v>2701</v>
      </c>
      <c r="J532" s="9">
        <v>105</v>
      </c>
      <c r="K532" s="9">
        <v>0</v>
      </c>
      <c r="L532" s="9">
        <v>187</v>
      </c>
      <c r="M532" s="9">
        <v>417</v>
      </c>
      <c r="N532" s="9">
        <v>384</v>
      </c>
      <c r="O532" s="9">
        <v>304</v>
      </c>
      <c r="P532" s="9">
        <v>274</v>
      </c>
      <c r="Q532" s="9">
        <v>317</v>
      </c>
      <c r="R532" s="9">
        <v>355</v>
      </c>
      <c r="S532" s="9">
        <v>363</v>
      </c>
      <c r="T532" s="9">
        <v>161</v>
      </c>
      <c r="U532" s="9">
        <v>42</v>
      </c>
      <c r="V532" s="9">
        <v>2</v>
      </c>
      <c r="W532" s="9">
        <v>0</v>
      </c>
      <c r="X532" s="9">
        <v>2765</v>
      </c>
      <c r="Y532" s="9">
        <v>40</v>
      </c>
      <c r="Z532" s="9">
        <v>1</v>
      </c>
      <c r="AA532" s="9">
        <v>1565</v>
      </c>
      <c r="AB532" s="9">
        <v>326</v>
      </c>
      <c r="AC532" s="9">
        <v>307</v>
      </c>
      <c r="AD532" s="9">
        <v>608</v>
      </c>
      <c r="AE532" s="9">
        <v>0</v>
      </c>
      <c r="AF532" s="9">
        <v>1499</v>
      </c>
      <c r="AG532" s="9">
        <v>718</v>
      </c>
      <c r="AH532" s="9">
        <v>545</v>
      </c>
      <c r="AI532" s="9">
        <v>44</v>
      </c>
      <c r="AJ532" s="9">
        <v>2489</v>
      </c>
      <c r="AK532" s="9">
        <v>20</v>
      </c>
      <c r="AL532" s="9">
        <v>279</v>
      </c>
      <c r="AM532" s="9">
        <v>18</v>
      </c>
      <c r="AN532" s="9">
        <v>2750</v>
      </c>
      <c r="AO532" s="9">
        <v>23</v>
      </c>
      <c r="AP532" s="9">
        <v>17</v>
      </c>
      <c r="AQ532" s="9">
        <v>16</v>
      </c>
      <c r="AR532" s="9">
        <v>1838</v>
      </c>
      <c r="AS532" s="9">
        <v>968</v>
      </c>
      <c r="AT532" s="10">
        <v>0</v>
      </c>
    </row>
    <row r="533" spans="1:46" ht="42.75" x14ac:dyDescent="0.25">
      <c r="A533" s="26" t="str">
        <f t="shared" si="16"/>
        <v>2011Licensed practical nursesSaskatchewanHospital</v>
      </c>
      <c r="B533" s="24">
        <v>2011</v>
      </c>
      <c r="C533" s="9" t="s">
        <v>3</v>
      </c>
      <c r="D533" s="9" t="s">
        <v>174</v>
      </c>
      <c r="E533" s="9" t="str">
        <f t="shared" si="17"/>
        <v>Saskatchewan</v>
      </c>
      <c r="F533" s="9" t="s">
        <v>180</v>
      </c>
      <c r="G533" s="9" t="s">
        <v>10</v>
      </c>
      <c r="H533" s="9">
        <v>1706</v>
      </c>
      <c r="I533" s="9">
        <v>1639</v>
      </c>
      <c r="J533" s="9">
        <v>67</v>
      </c>
      <c r="K533" s="9">
        <v>0</v>
      </c>
      <c r="L533" s="9">
        <v>112</v>
      </c>
      <c r="M533" s="9">
        <v>265</v>
      </c>
      <c r="N533" s="9">
        <v>251</v>
      </c>
      <c r="O533" s="9">
        <v>196</v>
      </c>
      <c r="P533" s="9">
        <v>161</v>
      </c>
      <c r="Q533" s="9">
        <v>189</v>
      </c>
      <c r="R533" s="9">
        <v>212</v>
      </c>
      <c r="S533" s="9">
        <v>213</v>
      </c>
      <c r="T533" s="9">
        <v>84</v>
      </c>
      <c r="U533" s="9">
        <v>23</v>
      </c>
      <c r="V533" s="9">
        <v>0</v>
      </c>
      <c r="W533" s="9">
        <v>0</v>
      </c>
      <c r="X533" s="9">
        <v>1690</v>
      </c>
      <c r="Y533" s="9">
        <v>15</v>
      </c>
      <c r="Z533" s="9">
        <v>1</v>
      </c>
      <c r="AA533" s="9">
        <v>968</v>
      </c>
      <c r="AB533" s="9">
        <v>195</v>
      </c>
      <c r="AC533" s="9">
        <v>184</v>
      </c>
      <c r="AD533" s="9">
        <v>359</v>
      </c>
      <c r="AE533" s="9">
        <v>0</v>
      </c>
      <c r="AF533" s="9">
        <v>991</v>
      </c>
      <c r="AG533" s="9">
        <v>400</v>
      </c>
      <c r="AH533" s="9">
        <v>301</v>
      </c>
      <c r="AI533" s="9">
        <v>14</v>
      </c>
      <c r="AJ533" s="9">
        <v>1511</v>
      </c>
      <c r="AK533" s="9">
        <v>2</v>
      </c>
      <c r="AL533" s="9">
        <v>185</v>
      </c>
      <c r="AM533" s="9">
        <v>8</v>
      </c>
      <c r="AN533" s="9">
        <v>1692</v>
      </c>
      <c r="AO533" s="9">
        <v>3</v>
      </c>
      <c r="AP533" s="9">
        <v>4</v>
      </c>
      <c r="AQ533" s="9">
        <v>7</v>
      </c>
      <c r="AR533" s="9">
        <v>1320</v>
      </c>
      <c r="AS533" s="9">
        <v>386</v>
      </c>
      <c r="AT533" s="10">
        <v>0</v>
      </c>
    </row>
    <row r="534" spans="1:46" ht="42.75" x14ac:dyDescent="0.25">
      <c r="A534" s="26" t="str">
        <f t="shared" si="16"/>
        <v>2011Licensed practical nursesSaskatchewanCommunity health</v>
      </c>
      <c r="B534" s="24">
        <v>2011</v>
      </c>
      <c r="C534" s="9" t="s">
        <v>3</v>
      </c>
      <c r="D534" s="9" t="s">
        <v>174</v>
      </c>
      <c r="E534" s="9" t="str">
        <f t="shared" si="17"/>
        <v>Saskatchewan</v>
      </c>
      <c r="F534" s="9" t="s">
        <v>182</v>
      </c>
      <c r="G534" s="9" t="s">
        <v>11</v>
      </c>
      <c r="H534" s="9">
        <v>576</v>
      </c>
      <c r="I534" s="9">
        <v>562</v>
      </c>
      <c r="J534" s="9">
        <v>14</v>
      </c>
      <c r="K534" s="9">
        <v>0</v>
      </c>
      <c r="L534" s="9">
        <v>38</v>
      </c>
      <c r="M534" s="9">
        <v>79</v>
      </c>
      <c r="N534" s="9">
        <v>63</v>
      </c>
      <c r="O534" s="9">
        <v>46</v>
      </c>
      <c r="P534" s="9">
        <v>50</v>
      </c>
      <c r="Q534" s="9">
        <v>74</v>
      </c>
      <c r="R534" s="9">
        <v>84</v>
      </c>
      <c r="S534" s="9">
        <v>94</v>
      </c>
      <c r="T534" s="9">
        <v>39</v>
      </c>
      <c r="U534" s="9">
        <v>9</v>
      </c>
      <c r="V534" s="9">
        <v>0</v>
      </c>
      <c r="W534" s="9">
        <v>0</v>
      </c>
      <c r="X534" s="9">
        <v>570</v>
      </c>
      <c r="Y534" s="9">
        <v>6</v>
      </c>
      <c r="Z534" s="9">
        <v>0</v>
      </c>
      <c r="AA534" s="9">
        <v>295</v>
      </c>
      <c r="AB534" s="9">
        <v>54</v>
      </c>
      <c r="AC534" s="9">
        <v>71</v>
      </c>
      <c r="AD534" s="9">
        <v>156</v>
      </c>
      <c r="AE534" s="9">
        <v>0</v>
      </c>
      <c r="AF534" s="9">
        <v>264</v>
      </c>
      <c r="AG534" s="9">
        <v>175</v>
      </c>
      <c r="AH534" s="9">
        <v>120</v>
      </c>
      <c r="AI534" s="9">
        <v>17</v>
      </c>
      <c r="AJ534" s="9">
        <v>508</v>
      </c>
      <c r="AK534" s="9">
        <v>7</v>
      </c>
      <c r="AL534" s="9">
        <v>55</v>
      </c>
      <c r="AM534" s="9">
        <v>6</v>
      </c>
      <c r="AN534" s="9">
        <v>551</v>
      </c>
      <c r="AO534" s="9">
        <v>15</v>
      </c>
      <c r="AP534" s="9">
        <v>4</v>
      </c>
      <c r="AQ534" s="9">
        <v>6</v>
      </c>
      <c r="AR534" s="9">
        <v>174</v>
      </c>
      <c r="AS534" s="9">
        <v>402</v>
      </c>
      <c r="AT534" s="10">
        <v>0</v>
      </c>
    </row>
    <row r="535" spans="1:46" ht="57" x14ac:dyDescent="0.25">
      <c r="A535" s="26" t="str">
        <f t="shared" si="16"/>
        <v>2011Licensed practical nursesSaskatchewanNursing home/long-term care</v>
      </c>
      <c r="B535" s="24">
        <v>2011</v>
      </c>
      <c r="C535" s="9" t="s">
        <v>3</v>
      </c>
      <c r="D535" s="9" t="s">
        <v>174</v>
      </c>
      <c r="E535" s="9" t="str">
        <f t="shared" si="17"/>
        <v>Saskatchewan</v>
      </c>
      <c r="F535" s="9" t="s">
        <v>181</v>
      </c>
      <c r="G535" s="9" t="s">
        <v>12</v>
      </c>
      <c r="H535" s="9">
        <v>494</v>
      </c>
      <c r="I535" s="9">
        <v>470</v>
      </c>
      <c r="J535" s="9">
        <v>24</v>
      </c>
      <c r="K535" s="9">
        <v>0</v>
      </c>
      <c r="L535" s="9">
        <v>34</v>
      </c>
      <c r="M535" s="9">
        <v>69</v>
      </c>
      <c r="N535" s="9">
        <v>66</v>
      </c>
      <c r="O535" s="9">
        <v>59</v>
      </c>
      <c r="P535" s="9">
        <v>63</v>
      </c>
      <c r="Q535" s="9">
        <v>52</v>
      </c>
      <c r="R535" s="9">
        <v>55</v>
      </c>
      <c r="S535" s="9">
        <v>49</v>
      </c>
      <c r="T535" s="9">
        <v>35</v>
      </c>
      <c r="U535" s="9">
        <v>10</v>
      </c>
      <c r="V535" s="9">
        <v>2</v>
      </c>
      <c r="W535" s="9">
        <v>0</v>
      </c>
      <c r="X535" s="9">
        <v>475</v>
      </c>
      <c r="Y535" s="9">
        <v>19</v>
      </c>
      <c r="Z535" s="9">
        <v>0</v>
      </c>
      <c r="AA535" s="9">
        <v>289</v>
      </c>
      <c r="AB535" s="9">
        <v>75</v>
      </c>
      <c r="AC535" s="9">
        <v>49</v>
      </c>
      <c r="AD535" s="9">
        <v>81</v>
      </c>
      <c r="AE535" s="9">
        <v>0</v>
      </c>
      <c r="AF535" s="9">
        <v>234</v>
      </c>
      <c r="AG535" s="9">
        <v>134</v>
      </c>
      <c r="AH535" s="9">
        <v>117</v>
      </c>
      <c r="AI535" s="9">
        <v>9</v>
      </c>
      <c r="AJ535" s="9">
        <v>459</v>
      </c>
      <c r="AK535" s="9">
        <v>11</v>
      </c>
      <c r="AL535" s="9">
        <v>23</v>
      </c>
      <c r="AM535" s="9">
        <v>1</v>
      </c>
      <c r="AN535" s="9">
        <v>493</v>
      </c>
      <c r="AO535" s="9">
        <v>1</v>
      </c>
      <c r="AP535" s="9">
        <v>0</v>
      </c>
      <c r="AQ535" s="9">
        <v>0</v>
      </c>
      <c r="AR535" s="9">
        <v>321</v>
      </c>
      <c r="AS535" s="9">
        <v>173</v>
      </c>
      <c r="AT535" s="10">
        <v>0</v>
      </c>
    </row>
    <row r="536" spans="1:46" ht="42.75" x14ac:dyDescent="0.25">
      <c r="A536" s="26" t="str">
        <f t="shared" si="16"/>
        <v>2011Licensed practical nursesSaskatchewanOther places of work</v>
      </c>
      <c r="B536" s="24">
        <v>2011</v>
      </c>
      <c r="C536" s="9" t="s">
        <v>3</v>
      </c>
      <c r="D536" s="9" t="s">
        <v>174</v>
      </c>
      <c r="E536" s="9" t="str">
        <f t="shared" si="17"/>
        <v>Saskatchewan</v>
      </c>
      <c r="F536" s="9" t="s">
        <v>183</v>
      </c>
      <c r="G536" s="9" t="s">
        <v>13</v>
      </c>
      <c r="H536" s="9">
        <v>27</v>
      </c>
      <c r="I536" s="9">
        <v>27</v>
      </c>
      <c r="J536" s="9">
        <v>0</v>
      </c>
      <c r="K536" s="9">
        <v>0</v>
      </c>
      <c r="L536" s="9">
        <v>1</v>
      </c>
      <c r="M536" s="9">
        <v>3</v>
      </c>
      <c r="N536" s="9">
        <v>4</v>
      </c>
      <c r="O536" s="9">
        <v>3</v>
      </c>
      <c r="P536" s="9">
        <v>0</v>
      </c>
      <c r="Q536" s="9">
        <v>2</v>
      </c>
      <c r="R536" s="9">
        <v>4</v>
      </c>
      <c r="S536" s="9">
        <v>7</v>
      </c>
      <c r="T536" s="9">
        <v>3</v>
      </c>
      <c r="U536" s="9">
        <v>0</v>
      </c>
      <c r="V536" s="9">
        <v>0</v>
      </c>
      <c r="W536" s="9">
        <v>0</v>
      </c>
      <c r="X536" s="9">
        <v>27</v>
      </c>
      <c r="Y536" s="9">
        <v>0</v>
      </c>
      <c r="Z536" s="9">
        <v>0</v>
      </c>
      <c r="AA536" s="9">
        <v>10</v>
      </c>
      <c r="AB536" s="9">
        <v>2</v>
      </c>
      <c r="AC536" s="9">
        <v>3</v>
      </c>
      <c r="AD536" s="9">
        <v>12</v>
      </c>
      <c r="AE536" s="9">
        <v>0</v>
      </c>
      <c r="AF536" s="9">
        <v>10</v>
      </c>
      <c r="AG536" s="9">
        <v>9</v>
      </c>
      <c r="AH536" s="9">
        <v>7</v>
      </c>
      <c r="AI536" s="9">
        <v>1</v>
      </c>
      <c r="AJ536" s="9">
        <v>11</v>
      </c>
      <c r="AK536" s="9">
        <v>0</v>
      </c>
      <c r="AL536" s="9">
        <v>16</v>
      </c>
      <c r="AM536" s="9">
        <v>0</v>
      </c>
      <c r="AN536" s="9">
        <v>14</v>
      </c>
      <c r="AO536" s="9">
        <v>4</v>
      </c>
      <c r="AP536" s="9">
        <v>9</v>
      </c>
      <c r="AQ536" s="9">
        <v>0</v>
      </c>
      <c r="AR536" s="9">
        <v>22</v>
      </c>
      <c r="AS536" s="9">
        <v>5</v>
      </c>
      <c r="AT536" s="10">
        <v>0</v>
      </c>
    </row>
    <row r="537" spans="1:46" ht="42.75" x14ac:dyDescent="0.25">
      <c r="A537" s="26" t="str">
        <f t="shared" si="16"/>
        <v>2011Licensed practical nursesSaskatchewanUnknown places of work</v>
      </c>
      <c r="B537" s="24">
        <v>2011</v>
      </c>
      <c r="C537" s="9" t="s">
        <v>3</v>
      </c>
      <c r="D537" s="9" t="s">
        <v>174</v>
      </c>
      <c r="E537" s="9" t="str">
        <f t="shared" si="17"/>
        <v>Saskatchewan</v>
      </c>
      <c r="F537" s="9" t="s">
        <v>184</v>
      </c>
      <c r="G537" s="9" t="s">
        <v>49</v>
      </c>
      <c r="H537" s="9">
        <v>3</v>
      </c>
      <c r="I537" s="9">
        <v>3</v>
      </c>
      <c r="J537" s="9">
        <v>0</v>
      </c>
      <c r="K537" s="9">
        <v>0</v>
      </c>
      <c r="L537" s="9">
        <v>2</v>
      </c>
      <c r="M537" s="9">
        <v>1</v>
      </c>
      <c r="N537" s="9">
        <v>0</v>
      </c>
      <c r="O537" s="9">
        <v>0</v>
      </c>
      <c r="P537" s="9">
        <v>0</v>
      </c>
      <c r="Q537" s="9">
        <v>0</v>
      </c>
      <c r="R537" s="9">
        <v>0</v>
      </c>
      <c r="S537" s="9">
        <v>0</v>
      </c>
      <c r="T537" s="9">
        <v>0</v>
      </c>
      <c r="U537" s="9">
        <v>0</v>
      </c>
      <c r="V537" s="9">
        <v>0</v>
      </c>
      <c r="W537" s="9">
        <v>0</v>
      </c>
      <c r="X537" s="9">
        <v>3</v>
      </c>
      <c r="Y537" s="9">
        <v>0</v>
      </c>
      <c r="Z537" s="9">
        <v>0</v>
      </c>
      <c r="AA537" s="9">
        <v>3</v>
      </c>
      <c r="AB537" s="9">
        <v>0</v>
      </c>
      <c r="AC537" s="9">
        <v>0</v>
      </c>
      <c r="AD537" s="9">
        <v>0</v>
      </c>
      <c r="AE537" s="9">
        <v>0</v>
      </c>
      <c r="AF537" s="9">
        <v>0</v>
      </c>
      <c r="AG537" s="9">
        <v>0</v>
      </c>
      <c r="AH537" s="9">
        <v>0</v>
      </c>
      <c r="AI537" s="9">
        <v>3</v>
      </c>
      <c r="AJ537" s="9">
        <v>0</v>
      </c>
      <c r="AK537" s="9">
        <v>0</v>
      </c>
      <c r="AL537" s="9">
        <v>0</v>
      </c>
      <c r="AM537" s="9">
        <v>3</v>
      </c>
      <c r="AN537" s="9">
        <v>0</v>
      </c>
      <c r="AO537" s="9">
        <v>0</v>
      </c>
      <c r="AP537" s="9">
        <v>0</v>
      </c>
      <c r="AQ537" s="9">
        <v>3</v>
      </c>
      <c r="AR537" s="9">
        <v>1</v>
      </c>
      <c r="AS537" s="9">
        <v>2</v>
      </c>
      <c r="AT537" s="10">
        <v>0</v>
      </c>
    </row>
    <row r="538" spans="1:46" ht="42.75" x14ac:dyDescent="0.25">
      <c r="A538" s="26" t="str">
        <f t="shared" si="16"/>
        <v>2011Licensed practical nursesAlbertaAll places of work</v>
      </c>
      <c r="B538" s="24">
        <v>2011</v>
      </c>
      <c r="C538" s="9" t="s">
        <v>3</v>
      </c>
      <c r="D538" s="9" t="s">
        <v>175</v>
      </c>
      <c r="E538" s="9" t="str">
        <f t="shared" si="17"/>
        <v>Alberta</v>
      </c>
      <c r="F538" s="9" t="s">
        <v>179</v>
      </c>
      <c r="G538" s="9" t="s">
        <v>9</v>
      </c>
      <c r="H538" s="9">
        <v>7720</v>
      </c>
      <c r="I538" s="9">
        <v>7278</v>
      </c>
      <c r="J538" s="9">
        <v>442</v>
      </c>
      <c r="K538" s="9">
        <v>0</v>
      </c>
      <c r="L538" s="9">
        <v>455</v>
      </c>
      <c r="M538" s="9">
        <v>1263</v>
      </c>
      <c r="N538" s="9">
        <v>1035</v>
      </c>
      <c r="O538" s="9">
        <v>867</v>
      </c>
      <c r="P538" s="9">
        <v>823</v>
      </c>
      <c r="Q538" s="9">
        <v>820</v>
      </c>
      <c r="R538" s="9">
        <v>862</v>
      </c>
      <c r="S538" s="9">
        <v>769</v>
      </c>
      <c r="T538" s="9">
        <v>555</v>
      </c>
      <c r="U538" s="9">
        <v>229</v>
      </c>
      <c r="V538" s="9">
        <v>42</v>
      </c>
      <c r="W538" s="9">
        <v>0</v>
      </c>
      <c r="X538" s="9">
        <v>7242</v>
      </c>
      <c r="Y538" s="9">
        <v>478</v>
      </c>
      <c r="Z538" s="9">
        <v>0</v>
      </c>
      <c r="AA538" s="9">
        <v>4636</v>
      </c>
      <c r="AB538" s="9">
        <v>1005</v>
      </c>
      <c r="AC538" s="9">
        <v>827</v>
      </c>
      <c r="AD538" s="9">
        <v>1252</v>
      </c>
      <c r="AE538" s="9">
        <v>0</v>
      </c>
      <c r="AF538" s="9">
        <v>3426</v>
      </c>
      <c r="AG538" s="9">
        <v>3259</v>
      </c>
      <c r="AH538" s="9">
        <v>1035</v>
      </c>
      <c r="AI538" s="9">
        <v>0</v>
      </c>
      <c r="AJ538" s="9">
        <v>7002</v>
      </c>
      <c r="AK538" s="9">
        <v>124</v>
      </c>
      <c r="AL538" s="9">
        <v>594</v>
      </c>
      <c r="AM538" s="9">
        <v>0</v>
      </c>
      <c r="AN538" s="9">
        <v>7491</v>
      </c>
      <c r="AO538" s="9">
        <v>83</v>
      </c>
      <c r="AP538" s="9">
        <v>145</v>
      </c>
      <c r="AQ538" s="9">
        <v>1</v>
      </c>
      <c r="AR538" s="9">
        <v>6095</v>
      </c>
      <c r="AS538" s="9">
        <v>1625</v>
      </c>
      <c r="AT538" s="10">
        <v>0</v>
      </c>
    </row>
    <row r="539" spans="1:46" ht="42.75" x14ac:dyDescent="0.25">
      <c r="A539" s="26" t="str">
        <f t="shared" si="16"/>
        <v>2011Licensed practical nursesAlbertaHospital</v>
      </c>
      <c r="B539" s="24">
        <v>2011</v>
      </c>
      <c r="C539" s="9" t="s">
        <v>3</v>
      </c>
      <c r="D539" s="9" t="s">
        <v>175</v>
      </c>
      <c r="E539" s="9" t="str">
        <f t="shared" si="17"/>
        <v>Alberta</v>
      </c>
      <c r="F539" s="9" t="s">
        <v>180</v>
      </c>
      <c r="G539" s="9" t="s">
        <v>10</v>
      </c>
      <c r="H539" s="9">
        <v>3127</v>
      </c>
      <c r="I539" s="9">
        <v>2912</v>
      </c>
      <c r="J539" s="9">
        <v>215</v>
      </c>
      <c r="K539" s="9">
        <v>0</v>
      </c>
      <c r="L539" s="9">
        <v>207</v>
      </c>
      <c r="M539" s="9">
        <v>644</v>
      </c>
      <c r="N539" s="9">
        <v>470</v>
      </c>
      <c r="O539" s="9">
        <v>327</v>
      </c>
      <c r="P539" s="9">
        <v>312</v>
      </c>
      <c r="Q539" s="9">
        <v>276</v>
      </c>
      <c r="R539" s="9">
        <v>313</v>
      </c>
      <c r="S539" s="9">
        <v>271</v>
      </c>
      <c r="T539" s="9">
        <v>203</v>
      </c>
      <c r="U539" s="9">
        <v>93</v>
      </c>
      <c r="V539" s="9">
        <v>11</v>
      </c>
      <c r="W539" s="9">
        <v>0</v>
      </c>
      <c r="X539" s="9">
        <v>2872</v>
      </c>
      <c r="Y539" s="9">
        <v>255</v>
      </c>
      <c r="Z539" s="9">
        <v>0</v>
      </c>
      <c r="AA539" s="9">
        <v>1998</v>
      </c>
      <c r="AB539" s="9">
        <v>334</v>
      </c>
      <c r="AC539" s="9">
        <v>295</v>
      </c>
      <c r="AD539" s="9">
        <v>500</v>
      </c>
      <c r="AE539" s="9">
        <v>0</v>
      </c>
      <c r="AF539" s="9">
        <v>1221</v>
      </c>
      <c r="AG539" s="9">
        <v>1467</v>
      </c>
      <c r="AH539" s="9">
        <v>439</v>
      </c>
      <c r="AI539" s="9">
        <v>0</v>
      </c>
      <c r="AJ539" s="9">
        <v>2836</v>
      </c>
      <c r="AK539" s="9">
        <v>6</v>
      </c>
      <c r="AL539" s="9">
        <v>285</v>
      </c>
      <c r="AM539" s="9">
        <v>0</v>
      </c>
      <c r="AN539" s="9">
        <v>3107</v>
      </c>
      <c r="AO539" s="9">
        <v>12</v>
      </c>
      <c r="AP539" s="9">
        <v>7</v>
      </c>
      <c r="AQ539" s="9">
        <v>1</v>
      </c>
      <c r="AR539" s="9">
        <v>2745</v>
      </c>
      <c r="AS539" s="9">
        <v>382</v>
      </c>
      <c r="AT539" s="10">
        <v>0</v>
      </c>
    </row>
    <row r="540" spans="1:46" ht="42.75" x14ac:dyDescent="0.25">
      <c r="A540" s="26" t="str">
        <f t="shared" si="16"/>
        <v>2011Licensed practical nursesAlbertaCommunity health</v>
      </c>
      <c r="B540" s="24">
        <v>2011</v>
      </c>
      <c r="C540" s="9" t="s">
        <v>3</v>
      </c>
      <c r="D540" s="9" t="s">
        <v>175</v>
      </c>
      <c r="E540" s="9" t="str">
        <f t="shared" si="17"/>
        <v>Alberta</v>
      </c>
      <c r="F540" s="9" t="s">
        <v>182</v>
      </c>
      <c r="G540" s="9" t="s">
        <v>11</v>
      </c>
      <c r="H540" s="9">
        <v>2433</v>
      </c>
      <c r="I540" s="9">
        <v>2352</v>
      </c>
      <c r="J540" s="9">
        <v>81</v>
      </c>
      <c r="K540" s="9">
        <v>0</v>
      </c>
      <c r="L540" s="9">
        <v>144</v>
      </c>
      <c r="M540" s="9">
        <v>351</v>
      </c>
      <c r="N540" s="9">
        <v>305</v>
      </c>
      <c r="O540" s="9">
        <v>275</v>
      </c>
      <c r="P540" s="9">
        <v>215</v>
      </c>
      <c r="Q540" s="9">
        <v>267</v>
      </c>
      <c r="R540" s="9">
        <v>299</v>
      </c>
      <c r="S540" s="9">
        <v>289</v>
      </c>
      <c r="T540" s="9">
        <v>192</v>
      </c>
      <c r="U540" s="9">
        <v>84</v>
      </c>
      <c r="V540" s="9">
        <v>12</v>
      </c>
      <c r="W540" s="9">
        <v>0</v>
      </c>
      <c r="X540" s="9">
        <v>2390</v>
      </c>
      <c r="Y540" s="9">
        <v>43</v>
      </c>
      <c r="Z540" s="9">
        <v>0</v>
      </c>
      <c r="AA540" s="9">
        <v>1282</v>
      </c>
      <c r="AB540" s="9">
        <v>352</v>
      </c>
      <c r="AC540" s="9">
        <v>314</v>
      </c>
      <c r="AD540" s="9">
        <v>485</v>
      </c>
      <c r="AE540" s="9">
        <v>0</v>
      </c>
      <c r="AF540" s="9">
        <v>1020</v>
      </c>
      <c r="AG540" s="9">
        <v>1052</v>
      </c>
      <c r="AH540" s="9">
        <v>361</v>
      </c>
      <c r="AI540" s="9">
        <v>0</v>
      </c>
      <c r="AJ540" s="9">
        <v>2241</v>
      </c>
      <c r="AK540" s="9">
        <v>43</v>
      </c>
      <c r="AL540" s="9">
        <v>149</v>
      </c>
      <c r="AM540" s="9">
        <v>0</v>
      </c>
      <c r="AN540" s="9">
        <v>2395</v>
      </c>
      <c r="AO540" s="9">
        <v>18</v>
      </c>
      <c r="AP540" s="9">
        <v>20</v>
      </c>
      <c r="AQ540" s="9">
        <v>0</v>
      </c>
      <c r="AR540" s="9">
        <v>1385</v>
      </c>
      <c r="AS540" s="9">
        <v>1048</v>
      </c>
      <c r="AT540" s="10">
        <v>0</v>
      </c>
    </row>
    <row r="541" spans="1:46" ht="57" x14ac:dyDescent="0.25">
      <c r="A541" s="26" t="str">
        <f t="shared" si="16"/>
        <v>2011Licensed practical nursesAlbertaNursing home/long-term care</v>
      </c>
      <c r="B541" s="24">
        <v>2011</v>
      </c>
      <c r="C541" s="9" t="s">
        <v>3</v>
      </c>
      <c r="D541" s="9" t="s">
        <v>175</v>
      </c>
      <c r="E541" s="9" t="str">
        <f t="shared" si="17"/>
        <v>Alberta</v>
      </c>
      <c r="F541" s="9" t="s">
        <v>181</v>
      </c>
      <c r="G541" s="9" t="s">
        <v>12</v>
      </c>
      <c r="H541" s="9">
        <v>1881</v>
      </c>
      <c r="I541" s="9">
        <v>1745</v>
      </c>
      <c r="J541" s="9">
        <v>136</v>
      </c>
      <c r="K541" s="9">
        <v>0</v>
      </c>
      <c r="L541" s="9">
        <v>91</v>
      </c>
      <c r="M541" s="9">
        <v>229</v>
      </c>
      <c r="N541" s="9">
        <v>221</v>
      </c>
      <c r="O541" s="9">
        <v>227</v>
      </c>
      <c r="P541" s="9">
        <v>258</v>
      </c>
      <c r="Q541" s="9">
        <v>241</v>
      </c>
      <c r="R541" s="9">
        <v>216</v>
      </c>
      <c r="S541" s="9">
        <v>188</v>
      </c>
      <c r="T541" s="9">
        <v>149</v>
      </c>
      <c r="U541" s="9">
        <v>44</v>
      </c>
      <c r="V541" s="9">
        <v>17</v>
      </c>
      <c r="W541" s="9">
        <v>0</v>
      </c>
      <c r="X541" s="9">
        <v>1711</v>
      </c>
      <c r="Y541" s="9">
        <v>170</v>
      </c>
      <c r="Z541" s="9">
        <v>0</v>
      </c>
      <c r="AA541" s="9">
        <v>1206</v>
      </c>
      <c r="AB541" s="9">
        <v>263</v>
      </c>
      <c r="AC541" s="9">
        <v>185</v>
      </c>
      <c r="AD541" s="9">
        <v>227</v>
      </c>
      <c r="AE541" s="9">
        <v>0</v>
      </c>
      <c r="AF541" s="9">
        <v>1000</v>
      </c>
      <c r="AG541" s="9">
        <v>678</v>
      </c>
      <c r="AH541" s="9">
        <v>203</v>
      </c>
      <c r="AI541" s="9">
        <v>0</v>
      </c>
      <c r="AJ541" s="9">
        <v>1768</v>
      </c>
      <c r="AK541" s="9">
        <v>63</v>
      </c>
      <c r="AL541" s="9">
        <v>50</v>
      </c>
      <c r="AM541" s="9">
        <v>0</v>
      </c>
      <c r="AN541" s="9">
        <v>1829</v>
      </c>
      <c r="AO541" s="9">
        <v>37</v>
      </c>
      <c r="AP541" s="9">
        <v>15</v>
      </c>
      <c r="AQ541" s="9">
        <v>0</v>
      </c>
      <c r="AR541" s="9">
        <v>1712</v>
      </c>
      <c r="AS541" s="9">
        <v>169</v>
      </c>
      <c r="AT541" s="10">
        <v>0</v>
      </c>
    </row>
    <row r="542" spans="1:46" ht="42.75" x14ac:dyDescent="0.25">
      <c r="A542" s="26" t="str">
        <f t="shared" si="16"/>
        <v>2011Licensed practical nursesAlbertaOther places of work</v>
      </c>
      <c r="B542" s="24">
        <v>2011</v>
      </c>
      <c r="C542" s="9" t="s">
        <v>3</v>
      </c>
      <c r="D542" s="9" t="s">
        <v>175</v>
      </c>
      <c r="E542" s="9" t="str">
        <f t="shared" si="17"/>
        <v>Alberta</v>
      </c>
      <c r="F542" s="9" t="s">
        <v>183</v>
      </c>
      <c r="G542" s="9" t="s">
        <v>13</v>
      </c>
      <c r="H542" s="9">
        <v>279</v>
      </c>
      <c r="I542" s="9">
        <v>269</v>
      </c>
      <c r="J542" s="9">
        <v>10</v>
      </c>
      <c r="K542" s="9">
        <v>0</v>
      </c>
      <c r="L542" s="9">
        <v>13</v>
      </c>
      <c r="M542" s="9">
        <v>39</v>
      </c>
      <c r="N542" s="9">
        <v>39</v>
      </c>
      <c r="O542" s="9">
        <v>38</v>
      </c>
      <c r="P542" s="9">
        <v>38</v>
      </c>
      <c r="Q542" s="9">
        <v>36</v>
      </c>
      <c r="R542" s="9">
        <v>34</v>
      </c>
      <c r="S542" s="9">
        <v>21</v>
      </c>
      <c r="T542" s="9">
        <v>11</v>
      </c>
      <c r="U542" s="9">
        <v>8</v>
      </c>
      <c r="V542" s="9">
        <v>2</v>
      </c>
      <c r="W542" s="9">
        <v>0</v>
      </c>
      <c r="X542" s="9">
        <v>269</v>
      </c>
      <c r="Y542" s="9">
        <v>10</v>
      </c>
      <c r="Z542" s="9">
        <v>0</v>
      </c>
      <c r="AA542" s="9">
        <v>150</v>
      </c>
      <c r="AB542" s="9">
        <v>56</v>
      </c>
      <c r="AC542" s="9">
        <v>33</v>
      </c>
      <c r="AD542" s="9">
        <v>40</v>
      </c>
      <c r="AE542" s="9">
        <v>0</v>
      </c>
      <c r="AF542" s="9">
        <v>185</v>
      </c>
      <c r="AG542" s="9">
        <v>62</v>
      </c>
      <c r="AH542" s="9">
        <v>32</v>
      </c>
      <c r="AI542" s="9">
        <v>0</v>
      </c>
      <c r="AJ542" s="9">
        <v>157</v>
      </c>
      <c r="AK542" s="9">
        <v>12</v>
      </c>
      <c r="AL542" s="9">
        <v>110</v>
      </c>
      <c r="AM542" s="9">
        <v>0</v>
      </c>
      <c r="AN542" s="9">
        <v>160</v>
      </c>
      <c r="AO542" s="9">
        <v>16</v>
      </c>
      <c r="AP542" s="9">
        <v>103</v>
      </c>
      <c r="AQ542" s="9">
        <v>0</v>
      </c>
      <c r="AR542" s="9">
        <v>253</v>
      </c>
      <c r="AS542" s="9">
        <v>26</v>
      </c>
      <c r="AT542" s="10">
        <v>0</v>
      </c>
    </row>
    <row r="543" spans="1:46" ht="42.75" x14ac:dyDescent="0.25">
      <c r="A543" s="26" t="str">
        <f t="shared" si="16"/>
        <v>2011Licensed practical nursesBritish ColumbiaAll places of work</v>
      </c>
      <c r="B543" s="24">
        <v>2011</v>
      </c>
      <c r="C543" s="9" t="s">
        <v>3</v>
      </c>
      <c r="D543" s="9" t="s">
        <v>167</v>
      </c>
      <c r="E543" s="9" t="str">
        <f t="shared" si="17"/>
        <v>British Columbia</v>
      </c>
      <c r="F543" s="9" t="s">
        <v>179</v>
      </c>
      <c r="G543" s="9" t="s">
        <v>9</v>
      </c>
      <c r="H543" s="9">
        <v>8501</v>
      </c>
      <c r="I543" s="9">
        <v>7746</v>
      </c>
      <c r="J543" s="9">
        <v>755</v>
      </c>
      <c r="K543" s="9">
        <v>0</v>
      </c>
      <c r="L543" s="9">
        <v>431</v>
      </c>
      <c r="M543" s="9">
        <v>1149</v>
      </c>
      <c r="N543" s="9">
        <v>1201</v>
      </c>
      <c r="O543" s="9">
        <v>1057</v>
      </c>
      <c r="P543" s="9">
        <v>1125</v>
      </c>
      <c r="Q543" s="9">
        <v>1121</v>
      </c>
      <c r="R543" s="9">
        <v>1036</v>
      </c>
      <c r="S543" s="9">
        <v>857</v>
      </c>
      <c r="T543" s="9">
        <v>415</v>
      </c>
      <c r="U543" s="9">
        <v>101</v>
      </c>
      <c r="V543" s="9">
        <v>8</v>
      </c>
      <c r="W543" s="9">
        <v>0</v>
      </c>
      <c r="X543" s="9">
        <v>8305</v>
      </c>
      <c r="Y543" s="9">
        <v>135</v>
      </c>
      <c r="Z543" s="9">
        <v>61</v>
      </c>
      <c r="AA543" s="9">
        <v>6048</v>
      </c>
      <c r="AB543" s="9">
        <v>824</v>
      </c>
      <c r="AC543" s="9">
        <v>609</v>
      </c>
      <c r="AD543" s="9">
        <v>953</v>
      </c>
      <c r="AE543" s="9">
        <v>67</v>
      </c>
      <c r="AF543" s="9">
        <v>3713</v>
      </c>
      <c r="AG543" s="9">
        <v>2210</v>
      </c>
      <c r="AH543" s="9">
        <v>2469</v>
      </c>
      <c r="AI543" s="9">
        <v>109</v>
      </c>
      <c r="AJ543" s="9">
        <v>7536</v>
      </c>
      <c r="AK543" s="9">
        <v>133</v>
      </c>
      <c r="AL543" s="9">
        <v>793</v>
      </c>
      <c r="AM543" s="9">
        <v>39</v>
      </c>
      <c r="AN543" s="9">
        <v>8225</v>
      </c>
      <c r="AO543" s="9">
        <v>129</v>
      </c>
      <c r="AP543" s="9">
        <v>106</v>
      </c>
      <c r="AQ543" s="9">
        <v>41</v>
      </c>
      <c r="AR543" s="9">
        <v>7743</v>
      </c>
      <c r="AS543" s="9">
        <v>758</v>
      </c>
      <c r="AT543" s="10">
        <v>0</v>
      </c>
    </row>
    <row r="544" spans="1:46" ht="42.75" x14ac:dyDescent="0.25">
      <c r="A544" s="26" t="str">
        <f t="shared" si="16"/>
        <v>2011Licensed practical nursesBritish ColumbiaHospital</v>
      </c>
      <c r="B544" s="24">
        <v>2011</v>
      </c>
      <c r="C544" s="9" t="s">
        <v>3</v>
      </c>
      <c r="D544" s="9" t="s">
        <v>167</v>
      </c>
      <c r="E544" s="9" t="str">
        <f t="shared" si="17"/>
        <v>British Columbia</v>
      </c>
      <c r="F544" s="9" t="s">
        <v>180</v>
      </c>
      <c r="G544" s="9" t="s">
        <v>10</v>
      </c>
      <c r="H544" s="9">
        <v>3688</v>
      </c>
      <c r="I544" s="9">
        <v>3314</v>
      </c>
      <c r="J544" s="9">
        <v>374</v>
      </c>
      <c r="K544" s="9">
        <v>0</v>
      </c>
      <c r="L544" s="9">
        <v>164</v>
      </c>
      <c r="M544" s="9">
        <v>450</v>
      </c>
      <c r="N544" s="9">
        <v>501</v>
      </c>
      <c r="O544" s="9">
        <v>460</v>
      </c>
      <c r="P544" s="9">
        <v>480</v>
      </c>
      <c r="Q544" s="9">
        <v>512</v>
      </c>
      <c r="R544" s="9">
        <v>473</v>
      </c>
      <c r="S544" s="9">
        <v>419</v>
      </c>
      <c r="T544" s="9">
        <v>191</v>
      </c>
      <c r="U544" s="9">
        <v>37</v>
      </c>
      <c r="V544" s="9">
        <v>1</v>
      </c>
      <c r="W544" s="9">
        <v>0</v>
      </c>
      <c r="X544" s="9">
        <v>3625</v>
      </c>
      <c r="Y544" s="9">
        <v>47</v>
      </c>
      <c r="Z544" s="9">
        <v>16</v>
      </c>
      <c r="AA544" s="9">
        <v>2440</v>
      </c>
      <c r="AB544" s="9">
        <v>400</v>
      </c>
      <c r="AC544" s="9">
        <v>306</v>
      </c>
      <c r="AD544" s="9">
        <v>513</v>
      </c>
      <c r="AE544" s="9">
        <v>29</v>
      </c>
      <c r="AF544" s="9">
        <v>1622</v>
      </c>
      <c r="AG544" s="9">
        <v>854</v>
      </c>
      <c r="AH544" s="9">
        <v>1168</v>
      </c>
      <c r="AI544" s="9">
        <v>44</v>
      </c>
      <c r="AJ544" s="9">
        <v>3397</v>
      </c>
      <c r="AK544" s="9">
        <v>6</v>
      </c>
      <c r="AL544" s="9">
        <v>273</v>
      </c>
      <c r="AM544" s="9">
        <v>12</v>
      </c>
      <c r="AN544" s="9">
        <v>3666</v>
      </c>
      <c r="AO544" s="9">
        <v>17</v>
      </c>
      <c r="AP544" s="9">
        <v>3</v>
      </c>
      <c r="AQ544" s="9">
        <v>2</v>
      </c>
      <c r="AR544" s="9">
        <v>3414</v>
      </c>
      <c r="AS544" s="9">
        <v>274</v>
      </c>
      <c r="AT544" s="10">
        <v>0</v>
      </c>
    </row>
    <row r="545" spans="1:46" ht="42.75" x14ac:dyDescent="0.25">
      <c r="A545" s="26" t="str">
        <f t="shared" si="16"/>
        <v>2011Licensed practical nursesBritish ColumbiaCommunity health</v>
      </c>
      <c r="B545" s="24">
        <v>2011</v>
      </c>
      <c r="C545" s="9" t="s">
        <v>3</v>
      </c>
      <c r="D545" s="9" t="s">
        <v>167</v>
      </c>
      <c r="E545" s="9" t="str">
        <f t="shared" si="17"/>
        <v>British Columbia</v>
      </c>
      <c r="F545" s="9" t="s">
        <v>182</v>
      </c>
      <c r="G545" s="9" t="s">
        <v>11</v>
      </c>
      <c r="H545" s="9">
        <v>595</v>
      </c>
      <c r="I545" s="9">
        <v>566</v>
      </c>
      <c r="J545" s="9">
        <v>29</v>
      </c>
      <c r="K545" s="9">
        <v>0</v>
      </c>
      <c r="L545" s="9">
        <v>26</v>
      </c>
      <c r="M545" s="9">
        <v>75</v>
      </c>
      <c r="N545" s="9">
        <v>107</v>
      </c>
      <c r="O545" s="9">
        <v>75</v>
      </c>
      <c r="P545" s="9">
        <v>79</v>
      </c>
      <c r="Q545" s="9">
        <v>82</v>
      </c>
      <c r="R545" s="9">
        <v>67</v>
      </c>
      <c r="S545" s="9">
        <v>48</v>
      </c>
      <c r="T545" s="9">
        <v>22</v>
      </c>
      <c r="U545" s="9">
        <v>10</v>
      </c>
      <c r="V545" s="9">
        <v>4</v>
      </c>
      <c r="W545" s="9">
        <v>0</v>
      </c>
      <c r="X545" s="9">
        <v>583</v>
      </c>
      <c r="Y545" s="9">
        <v>10</v>
      </c>
      <c r="Z545" s="9">
        <v>2</v>
      </c>
      <c r="AA545" s="9">
        <v>421</v>
      </c>
      <c r="AB545" s="9">
        <v>59</v>
      </c>
      <c r="AC545" s="9">
        <v>49</v>
      </c>
      <c r="AD545" s="9">
        <v>62</v>
      </c>
      <c r="AE545" s="9">
        <v>4</v>
      </c>
      <c r="AF545" s="9">
        <v>268</v>
      </c>
      <c r="AG545" s="9">
        <v>178</v>
      </c>
      <c r="AH545" s="9">
        <v>145</v>
      </c>
      <c r="AI545" s="9">
        <v>4</v>
      </c>
      <c r="AJ545" s="9">
        <v>440</v>
      </c>
      <c r="AK545" s="9">
        <v>36</v>
      </c>
      <c r="AL545" s="9">
        <v>115</v>
      </c>
      <c r="AM545" s="9">
        <v>4</v>
      </c>
      <c r="AN545" s="9">
        <v>564</v>
      </c>
      <c r="AO545" s="9">
        <v>23</v>
      </c>
      <c r="AP545" s="9">
        <v>6</v>
      </c>
      <c r="AQ545" s="9">
        <v>2</v>
      </c>
      <c r="AR545" s="9">
        <v>529</v>
      </c>
      <c r="AS545" s="9">
        <v>66</v>
      </c>
      <c r="AT545" s="10">
        <v>0</v>
      </c>
    </row>
    <row r="546" spans="1:46" ht="57" x14ac:dyDescent="0.25">
      <c r="A546" s="26" t="str">
        <f t="shared" si="16"/>
        <v>2011Licensed practical nursesBritish ColumbiaNursing home/long-term care</v>
      </c>
      <c r="B546" s="24">
        <v>2011</v>
      </c>
      <c r="C546" s="9" t="s">
        <v>3</v>
      </c>
      <c r="D546" s="9" t="s">
        <v>167</v>
      </c>
      <c r="E546" s="9" t="str">
        <f t="shared" si="17"/>
        <v>British Columbia</v>
      </c>
      <c r="F546" s="9" t="s">
        <v>181</v>
      </c>
      <c r="G546" s="9" t="s">
        <v>12</v>
      </c>
      <c r="H546" s="9">
        <v>3587</v>
      </c>
      <c r="I546" s="9">
        <v>3281</v>
      </c>
      <c r="J546" s="9">
        <v>306</v>
      </c>
      <c r="K546" s="9">
        <v>0</v>
      </c>
      <c r="L546" s="9">
        <v>213</v>
      </c>
      <c r="M546" s="9">
        <v>564</v>
      </c>
      <c r="N546" s="9">
        <v>510</v>
      </c>
      <c r="O546" s="9">
        <v>437</v>
      </c>
      <c r="P546" s="9">
        <v>493</v>
      </c>
      <c r="Q546" s="9">
        <v>442</v>
      </c>
      <c r="R546" s="9">
        <v>422</v>
      </c>
      <c r="S546" s="9">
        <v>318</v>
      </c>
      <c r="T546" s="9">
        <v>152</v>
      </c>
      <c r="U546" s="9">
        <v>33</v>
      </c>
      <c r="V546" s="9">
        <v>3</v>
      </c>
      <c r="W546" s="9">
        <v>0</v>
      </c>
      <c r="X546" s="9">
        <v>3487</v>
      </c>
      <c r="Y546" s="9">
        <v>62</v>
      </c>
      <c r="Z546" s="9">
        <v>38</v>
      </c>
      <c r="AA546" s="9">
        <v>2808</v>
      </c>
      <c r="AB546" s="9">
        <v>283</v>
      </c>
      <c r="AC546" s="9">
        <v>187</v>
      </c>
      <c r="AD546" s="9">
        <v>282</v>
      </c>
      <c r="AE546" s="9">
        <v>27</v>
      </c>
      <c r="AF546" s="9">
        <v>1518</v>
      </c>
      <c r="AG546" s="9">
        <v>1030</v>
      </c>
      <c r="AH546" s="9">
        <v>1004</v>
      </c>
      <c r="AI546" s="9">
        <v>35</v>
      </c>
      <c r="AJ546" s="9">
        <v>3379</v>
      </c>
      <c r="AK546" s="9">
        <v>57</v>
      </c>
      <c r="AL546" s="9">
        <v>145</v>
      </c>
      <c r="AM546" s="9">
        <v>6</v>
      </c>
      <c r="AN546" s="9">
        <v>3554</v>
      </c>
      <c r="AO546" s="9">
        <v>25</v>
      </c>
      <c r="AP546" s="9">
        <v>8</v>
      </c>
      <c r="AQ546" s="9">
        <v>0</v>
      </c>
      <c r="AR546" s="9">
        <v>3209</v>
      </c>
      <c r="AS546" s="9">
        <v>378</v>
      </c>
      <c r="AT546" s="10">
        <v>0</v>
      </c>
    </row>
    <row r="547" spans="1:46" ht="42.75" x14ac:dyDescent="0.25">
      <c r="A547" s="26" t="str">
        <f t="shared" si="16"/>
        <v>2011Licensed practical nursesBritish ColumbiaOther places of work</v>
      </c>
      <c r="B547" s="24">
        <v>2011</v>
      </c>
      <c r="C547" s="9" t="s">
        <v>3</v>
      </c>
      <c r="D547" s="9" t="s">
        <v>167</v>
      </c>
      <c r="E547" s="9" t="str">
        <f t="shared" si="17"/>
        <v>British Columbia</v>
      </c>
      <c r="F547" s="9" t="s">
        <v>183</v>
      </c>
      <c r="G547" s="9" t="s">
        <v>13</v>
      </c>
      <c r="H547" s="9">
        <v>582</v>
      </c>
      <c r="I547" s="9">
        <v>542</v>
      </c>
      <c r="J547" s="9">
        <v>40</v>
      </c>
      <c r="K547" s="9">
        <v>0</v>
      </c>
      <c r="L547" s="9">
        <v>25</v>
      </c>
      <c r="M547" s="9">
        <v>56</v>
      </c>
      <c r="N547" s="9">
        <v>78</v>
      </c>
      <c r="O547" s="9">
        <v>80</v>
      </c>
      <c r="P547" s="9">
        <v>68</v>
      </c>
      <c r="Q547" s="9">
        <v>76</v>
      </c>
      <c r="R547" s="9">
        <v>66</v>
      </c>
      <c r="S547" s="9">
        <v>68</v>
      </c>
      <c r="T547" s="9">
        <v>45</v>
      </c>
      <c r="U547" s="9">
        <v>20</v>
      </c>
      <c r="V547" s="9">
        <v>0</v>
      </c>
      <c r="W547" s="9">
        <v>0</v>
      </c>
      <c r="X547" s="9">
        <v>562</v>
      </c>
      <c r="Y547" s="9">
        <v>15</v>
      </c>
      <c r="Z547" s="9">
        <v>5</v>
      </c>
      <c r="AA547" s="9">
        <v>344</v>
      </c>
      <c r="AB547" s="9">
        <v>79</v>
      </c>
      <c r="AC547" s="9">
        <v>61</v>
      </c>
      <c r="AD547" s="9">
        <v>92</v>
      </c>
      <c r="AE547" s="9">
        <v>6</v>
      </c>
      <c r="AF547" s="9">
        <v>294</v>
      </c>
      <c r="AG547" s="9">
        <v>141</v>
      </c>
      <c r="AH547" s="9">
        <v>135</v>
      </c>
      <c r="AI547" s="9">
        <v>12</v>
      </c>
      <c r="AJ547" s="9">
        <v>297</v>
      </c>
      <c r="AK547" s="9">
        <v>32</v>
      </c>
      <c r="AL547" s="9">
        <v>252</v>
      </c>
      <c r="AM547" s="9">
        <v>1</v>
      </c>
      <c r="AN547" s="9">
        <v>427</v>
      </c>
      <c r="AO547" s="9">
        <v>64</v>
      </c>
      <c r="AP547" s="9">
        <v>89</v>
      </c>
      <c r="AQ547" s="9">
        <v>2</v>
      </c>
      <c r="AR547" s="9">
        <v>549</v>
      </c>
      <c r="AS547" s="9">
        <v>33</v>
      </c>
      <c r="AT547" s="10">
        <v>0</v>
      </c>
    </row>
    <row r="548" spans="1:46" ht="42.75" x14ac:dyDescent="0.25">
      <c r="A548" s="26" t="str">
        <f t="shared" si="16"/>
        <v>2011Licensed practical nursesBritish ColumbiaUnknown places of work</v>
      </c>
      <c r="B548" s="24">
        <v>2011</v>
      </c>
      <c r="C548" s="9" t="s">
        <v>3</v>
      </c>
      <c r="D548" s="9" t="s">
        <v>167</v>
      </c>
      <c r="E548" s="9" t="str">
        <f t="shared" si="17"/>
        <v>British Columbia</v>
      </c>
      <c r="F548" s="9" t="s">
        <v>184</v>
      </c>
      <c r="G548" s="9" t="s">
        <v>49</v>
      </c>
      <c r="H548" s="9">
        <v>49</v>
      </c>
      <c r="I548" s="9">
        <v>43</v>
      </c>
      <c r="J548" s="9">
        <v>6</v>
      </c>
      <c r="K548" s="9">
        <v>0</v>
      </c>
      <c r="L548" s="9">
        <v>3</v>
      </c>
      <c r="M548" s="9">
        <v>4</v>
      </c>
      <c r="N548" s="9">
        <v>5</v>
      </c>
      <c r="O548" s="9">
        <v>5</v>
      </c>
      <c r="P548" s="9">
        <v>5</v>
      </c>
      <c r="Q548" s="9">
        <v>9</v>
      </c>
      <c r="R548" s="9">
        <v>8</v>
      </c>
      <c r="S548" s="9">
        <v>4</v>
      </c>
      <c r="T548" s="9">
        <v>5</v>
      </c>
      <c r="U548" s="9">
        <v>1</v>
      </c>
      <c r="V548" s="9">
        <v>0</v>
      </c>
      <c r="W548" s="9">
        <v>0</v>
      </c>
      <c r="X548" s="9">
        <v>48</v>
      </c>
      <c r="Y548" s="9">
        <v>1</v>
      </c>
      <c r="Z548" s="9">
        <v>0</v>
      </c>
      <c r="AA548" s="9">
        <v>35</v>
      </c>
      <c r="AB548" s="9">
        <v>3</v>
      </c>
      <c r="AC548" s="9">
        <v>6</v>
      </c>
      <c r="AD548" s="9">
        <v>4</v>
      </c>
      <c r="AE548" s="9">
        <v>1</v>
      </c>
      <c r="AF548" s="9">
        <v>11</v>
      </c>
      <c r="AG548" s="9">
        <v>7</v>
      </c>
      <c r="AH548" s="9">
        <v>17</v>
      </c>
      <c r="AI548" s="9">
        <v>14</v>
      </c>
      <c r="AJ548" s="9">
        <v>23</v>
      </c>
      <c r="AK548" s="9">
        <v>2</v>
      </c>
      <c r="AL548" s="9">
        <v>8</v>
      </c>
      <c r="AM548" s="9">
        <v>16</v>
      </c>
      <c r="AN548" s="9">
        <v>14</v>
      </c>
      <c r="AO548" s="9">
        <v>0</v>
      </c>
      <c r="AP548" s="9">
        <v>0</v>
      </c>
      <c r="AQ548" s="9">
        <v>35</v>
      </c>
      <c r="AR548" s="9">
        <v>42</v>
      </c>
      <c r="AS548" s="9">
        <v>7</v>
      </c>
      <c r="AT548" s="10">
        <v>0</v>
      </c>
    </row>
    <row r="549" spans="1:46" ht="42.75" x14ac:dyDescent="0.25">
      <c r="A549" s="26" t="str">
        <f t="shared" si="16"/>
        <v>2011Licensed practical nursesYukonAll places of work</v>
      </c>
      <c r="B549" s="24">
        <v>2011</v>
      </c>
      <c r="C549" s="9" t="s">
        <v>3</v>
      </c>
      <c r="D549" s="9" t="s">
        <v>168</v>
      </c>
      <c r="E549" s="9" t="str">
        <f t="shared" si="17"/>
        <v>Yukon</v>
      </c>
      <c r="F549" s="9" t="s">
        <v>179</v>
      </c>
      <c r="G549" s="9" t="s">
        <v>9</v>
      </c>
      <c r="H549" s="9">
        <v>76</v>
      </c>
      <c r="I549" s="9">
        <v>73</v>
      </c>
      <c r="J549" s="9">
        <v>3</v>
      </c>
      <c r="K549" s="9">
        <v>0</v>
      </c>
      <c r="L549" s="9">
        <v>2</v>
      </c>
      <c r="M549" s="9">
        <v>6</v>
      </c>
      <c r="N549" s="9">
        <v>6</v>
      </c>
      <c r="O549" s="9">
        <v>7</v>
      </c>
      <c r="P549" s="9">
        <v>5</v>
      </c>
      <c r="Q549" s="9">
        <v>14</v>
      </c>
      <c r="R549" s="9">
        <v>17</v>
      </c>
      <c r="S549" s="9">
        <v>12</v>
      </c>
      <c r="T549" s="9">
        <v>5</v>
      </c>
      <c r="U549" s="9">
        <v>2</v>
      </c>
      <c r="V549" s="9">
        <v>0</v>
      </c>
      <c r="W549" s="9">
        <v>0</v>
      </c>
      <c r="X549" s="9">
        <v>76</v>
      </c>
      <c r="Y549" s="9">
        <v>0</v>
      </c>
      <c r="Z549" s="9">
        <v>0</v>
      </c>
      <c r="AA549" s="9">
        <v>37</v>
      </c>
      <c r="AB549" s="9">
        <v>16</v>
      </c>
      <c r="AC549" s="9">
        <v>12</v>
      </c>
      <c r="AD549" s="9">
        <v>11</v>
      </c>
      <c r="AE549" s="9">
        <v>0</v>
      </c>
      <c r="AF549" s="9">
        <v>52</v>
      </c>
      <c r="AG549" s="9">
        <v>12</v>
      </c>
      <c r="AH549" s="9">
        <v>10</v>
      </c>
      <c r="AI549" s="9">
        <v>2</v>
      </c>
      <c r="AJ549" s="9">
        <v>72</v>
      </c>
      <c r="AK549" s="9">
        <v>3</v>
      </c>
      <c r="AL549" s="9">
        <v>1</v>
      </c>
      <c r="AM549" s="9">
        <v>0</v>
      </c>
      <c r="AN549" s="9">
        <v>73</v>
      </c>
      <c r="AO549" s="9">
        <v>3</v>
      </c>
      <c r="AP549" s="9">
        <v>0</v>
      </c>
      <c r="AQ549" s="9">
        <v>0</v>
      </c>
      <c r="AR549" s="9">
        <v>75</v>
      </c>
      <c r="AS549" s="9">
        <v>1</v>
      </c>
      <c r="AT549" s="10">
        <v>0</v>
      </c>
    </row>
    <row r="550" spans="1:46" ht="42.75" x14ac:dyDescent="0.25">
      <c r="A550" s="26" t="str">
        <f t="shared" si="16"/>
        <v>2011Licensed practical nursesYukonHospital</v>
      </c>
      <c r="B550" s="24">
        <v>2011</v>
      </c>
      <c r="C550" s="9" t="s">
        <v>3</v>
      </c>
      <c r="D550" s="9" t="s">
        <v>168</v>
      </c>
      <c r="E550" s="9" t="str">
        <f t="shared" si="17"/>
        <v>Yukon</v>
      </c>
      <c r="F550" s="9" t="s">
        <v>180</v>
      </c>
      <c r="G550" s="9" t="s">
        <v>10</v>
      </c>
      <c r="H550" s="9">
        <v>24</v>
      </c>
      <c r="I550" s="9">
        <v>24</v>
      </c>
      <c r="J550" s="9">
        <v>0</v>
      </c>
      <c r="K550" s="9">
        <v>0</v>
      </c>
      <c r="L550" s="9">
        <v>1</v>
      </c>
      <c r="M550" s="9">
        <v>1</v>
      </c>
      <c r="N550" s="9">
        <v>2</v>
      </c>
      <c r="O550" s="9">
        <v>0</v>
      </c>
      <c r="P550" s="9">
        <v>3</v>
      </c>
      <c r="Q550" s="9">
        <v>3</v>
      </c>
      <c r="R550" s="9">
        <v>4</v>
      </c>
      <c r="S550" s="9">
        <v>6</v>
      </c>
      <c r="T550" s="9">
        <v>3</v>
      </c>
      <c r="U550" s="9">
        <v>1</v>
      </c>
      <c r="V550" s="9">
        <v>0</v>
      </c>
      <c r="W550" s="9">
        <v>0</v>
      </c>
      <c r="X550" s="9">
        <v>24</v>
      </c>
      <c r="Y550" s="9">
        <v>0</v>
      </c>
      <c r="Z550" s="9">
        <v>0</v>
      </c>
      <c r="AA550" s="9">
        <v>6</v>
      </c>
      <c r="AB550" s="9">
        <v>7</v>
      </c>
      <c r="AC550" s="9">
        <v>6</v>
      </c>
      <c r="AD550" s="9">
        <v>5</v>
      </c>
      <c r="AE550" s="9">
        <v>0</v>
      </c>
      <c r="AF550" s="9">
        <v>13</v>
      </c>
      <c r="AG550" s="9">
        <v>7</v>
      </c>
      <c r="AH550" s="9">
        <v>3</v>
      </c>
      <c r="AI550" s="9">
        <v>1</v>
      </c>
      <c r="AJ550" s="9">
        <v>23</v>
      </c>
      <c r="AK550" s="9">
        <v>1</v>
      </c>
      <c r="AL550" s="9">
        <v>0</v>
      </c>
      <c r="AM550" s="9">
        <v>0</v>
      </c>
      <c r="AN550" s="9">
        <v>23</v>
      </c>
      <c r="AO550" s="9">
        <v>1</v>
      </c>
      <c r="AP550" s="9">
        <v>0</v>
      </c>
      <c r="AQ550" s="9">
        <v>0</v>
      </c>
      <c r="AR550" s="9">
        <v>24</v>
      </c>
      <c r="AS550" s="9">
        <v>0</v>
      </c>
      <c r="AT550" s="10">
        <v>0</v>
      </c>
    </row>
    <row r="551" spans="1:46" ht="42.75" x14ac:dyDescent="0.25">
      <c r="A551" s="26" t="str">
        <f t="shared" si="16"/>
        <v>2011Licensed practical nursesYukonCommunity health</v>
      </c>
      <c r="B551" s="24">
        <v>2011</v>
      </c>
      <c r="C551" s="9" t="s">
        <v>3</v>
      </c>
      <c r="D551" s="9" t="s">
        <v>168</v>
      </c>
      <c r="E551" s="9" t="str">
        <f t="shared" si="17"/>
        <v>Yukon</v>
      </c>
      <c r="F551" s="9" t="s">
        <v>182</v>
      </c>
      <c r="G551" s="9" t="s">
        <v>11</v>
      </c>
      <c r="H551" s="9">
        <v>3</v>
      </c>
      <c r="I551" s="9">
        <v>3</v>
      </c>
      <c r="J551" s="9">
        <v>0</v>
      </c>
      <c r="K551" s="9">
        <v>0</v>
      </c>
      <c r="L551" s="9">
        <v>0</v>
      </c>
      <c r="M551" s="9">
        <v>0</v>
      </c>
      <c r="N551" s="9">
        <v>1</v>
      </c>
      <c r="O551" s="9">
        <v>0</v>
      </c>
      <c r="P551" s="9">
        <v>0</v>
      </c>
      <c r="Q551" s="9">
        <v>0</v>
      </c>
      <c r="R551" s="9">
        <v>1</v>
      </c>
      <c r="S551" s="9">
        <v>1</v>
      </c>
      <c r="T551" s="9">
        <v>0</v>
      </c>
      <c r="U551" s="9">
        <v>0</v>
      </c>
      <c r="V551" s="9">
        <v>0</v>
      </c>
      <c r="W551" s="9">
        <v>0</v>
      </c>
      <c r="X551" s="9">
        <v>3</v>
      </c>
      <c r="Y551" s="9">
        <v>0</v>
      </c>
      <c r="Z551" s="9">
        <v>0</v>
      </c>
      <c r="AA551" s="9">
        <v>3</v>
      </c>
      <c r="AB551" s="9">
        <v>0</v>
      </c>
      <c r="AC551" s="9">
        <v>0</v>
      </c>
      <c r="AD551" s="9">
        <v>0</v>
      </c>
      <c r="AE551" s="9">
        <v>0</v>
      </c>
      <c r="AF551" s="9">
        <v>3</v>
      </c>
      <c r="AG551" s="9">
        <v>0</v>
      </c>
      <c r="AH551" s="9">
        <v>0</v>
      </c>
      <c r="AI551" s="9">
        <v>0</v>
      </c>
      <c r="AJ551" s="9">
        <v>3</v>
      </c>
      <c r="AK551" s="9">
        <v>0</v>
      </c>
      <c r="AL551" s="9">
        <v>0</v>
      </c>
      <c r="AM551" s="9">
        <v>0</v>
      </c>
      <c r="AN551" s="9">
        <v>3</v>
      </c>
      <c r="AO551" s="9">
        <v>0</v>
      </c>
      <c r="AP551" s="9">
        <v>0</v>
      </c>
      <c r="AQ551" s="9">
        <v>0</v>
      </c>
      <c r="AR551" s="9">
        <v>3</v>
      </c>
      <c r="AS551" s="9">
        <v>0</v>
      </c>
      <c r="AT551" s="10">
        <v>0</v>
      </c>
    </row>
    <row r="552" spans="1:46" ht="57" x14ac:dyDescent="0.25">
      <c r="A552" s="26" t="str">
        <f t="shared" si="16"/>
        <v>2011Licensed practical nursesYukonNursing home/long-term care</v>
      </c>
      <c r="B552" s="24">
        <v>2011</v>
      </c>
      <c r="C552" s="9" t="s">
        <v>3</v>
      </c>
      <c r="D552" s="9" t="s">
        <v>168</v>
      </c>
      <c r="E552" s="9" t="str">
        <f t="shared" si="17"/>
        <v>Yukon</v>
      </c>
      <c r="F552" s="9" t="s">
        <v>181</v>
      </c>
      <c r="G552" s="9" t="s">
        <v>12</v>
      </c>
      <c r="H552" s="9">
        <v>48</v>
      </c>
      <c r="I552" s="9">
        <v>45</v>
      </c>
      <c r="J552" s="9">
        <v>3</v>
      </c>
      <c r="K552" s="9">
        <v>0</v>
      </c>
      <c r="L552" s="9">
        <v>1</v>
      </c>
      <c r="M552" s="9">
        <v>5</v>
      </c>
      <c r="N552" s="9">
        <v>3</v>
      </c>
      <c r="O552" s="9">
        <v>7</v>
      </c>
      <c r="P552" s="9">
        <v>2</v>
      </c>
      <c r="Q552" s="9">
        <v>11</v>
      </c>
      <c r="R552" s="9">
        <v>11</v>
      </c>
      <c r="S552" s="9">
        <v>5</v>
      </c>
      <c r="T552" s="9">
        <v>2</v>
      </c>
      <c r="U552" s="9">
        <v>1</v>
      </c>
      <c r="V552" s="9">
        <v>0</v>
      </c>
      <c r="W552" s="9">
        <v>0</v>
      </c>
      <c r="X552" s="9">
        <v>48</v>
      </c>
      <c r="Y552" s="9">
        <v>0</v>
      </c>
      <c r="Z552" s="9">
        <v>0</v>
      </c>
      <c r="AA552" s="9">
        <v>28</v>
      </c>
      <c r="AB552" s="9">
        <v>8</v>
      </c>
      <c r="AC552" s="9">
        <v>6</v>
      </c>
      <c r="AD552" s="9">
        <v>6</v>
      </c>
      <c r="AE552" s="9">
        <v>0</v>
      </c>
      <c r="AF552" s="9">
        <v>35</v>
      </c>
      <c r="AG552" s="9">
        <v>5</v>
      </c>
      <c r="AH552" s="9">
        <v>7</v>
      </c>
      <c r="AI552" s="9">
        <v>1</v>
      </c>
      <c r="AJ552" s="9">
        <v>46</v>
      </c>
      <c r="AK552" s="9">
        <v>2</v>
      </c>
      <c r="AL552" s="9">
        <v>0</v>
      </c>
      <c r="AM552" s="9">
        <v>0</v>
      </c>
      <c r="AN552" s="9">
        <v>47</v>
      </c>
      <c r="AO552" s="9">
        <v>1</v>
      </c>
      <c r="AP552" s="9">
        <v>0</v>
      </c>
      <c r="AQ552" s="9">
        <v>0</v>
      </c>
      <c r="AR552" s="9">
        <v>47</v>
      </c>
      <c r="AS552" s="9">
        <v>1</v>
      </c>
      <c r="AT552" s="10">
        <v>0</v>
      </c>
    </row>
    <row r="553" spans="1:46" ht="42.75" x14ac:dyDescent="0.25">
      <c r="A553" s="26" t="str">
        <f t="shared" si="16"/>
        <v>2011Licensed practical nursesYukonOther places of work</v>
      </c>
      <c r="B553" s="24">
        <v>2011</v>
      </c>
      <c r="C553" s="9" t="s">
        <v>3</v>
      </c>
      <c r="D553" s="9" t="s">
        <v>168</v>
      </c>
      <c r="E553" s="9" t="str">
        <f t="shared" si="17"/>
        <v>Yukon</v>
      </c>
      <c r="F553" s="9" t="s">
        <v>183</v>
      </c>
      <c r="G553" s="9" t="s">
        <v>13</v>
      </c>
      <c r="H553" s="9">
        <v>1</v>
      </c>
      <c r="I553" s="9">
        <v>1</v>
      </c>
      <c r="J553" s="9">
        <v>0</v>
      </c>
      <c r="K553" s="9">
        <v>0</v>
      </c>
      <c r="L553" s="9">
        <v>0</v>
      </c>
      <c r="M553" s="9">
        <v>0</v>
      </c>
      <c r="N553" s="9">
        <v>0</v>
      </c>
      <c r="O553" s="9">
        <v>0</v>
      </c>
      <c r="P553" s="9">
        <v>0</v>
      </c>
      <c r="Q553" s="9">
        <v>0</v>
      </c>
      <c r="R553" s="9">
        <v>1</v>
      </c>
      <c r="S553" s="9">
        <v>0</v>
      </c>
      <c r="T553" s="9">
        <v>0</v>
      </c>
      <c r="U553" s="9">
        <v>0</v>
      </c>
      <c r="V553" s="9">
        <v>0</v>
      </c>
      <c r="W553" s="9">
        <v>0</v>
      </c>
      <c r="X553" s="9">
        <v>1</v>
      </c>
      <c r="Y553" s="9">
        <v>0</v>
      </c>
      <c r="Z553" s="9">
        <v>0</v>
      </c>
      <c r="AA553" s="9">
        <v>0</v>
      </c>
      <c r="AB553" s="9">
        <v>1</v>
      </c>
      <c r="AC553" s="9">
        <v>0</v>
      </c>
      <c r="AD553" s="9">
        <v>0</v>
      </c>
      <c r="AE553" s="9">
        <v>0</v>
      </c>
      <c r="AF553" s="9">
        <v>1</v>
      </c>
      <c r="AG553" s="9">
        <v>0</v>
      </c>
      <c r="AH553" s="9">
        <v>0</v>
      </c>
      <c r="AI553" s="9">
        <v>0</v>
      </c>
      <c r="AJ553" s="9">
        <v>0</v>
      </c>
      <c r="AK553" s="9">
        <v>0</v>
      </c>
      <c r="AL553" s="9">
        <v>1</v>
      </c>
      <c r="AM553" s="9">
        <v>0</v>
      </c>
      <c r="AN553" s="9">
        <v>0</v>
      </c>
      <c r="AO553" s="9">
        <v>1</v>
      </c>
      <c r="AP553" s="9">
        <v>0</v>
      </c>
      <c r="AQ553" s="9">
        <v>0</v>
      </c>
      <c r="AR553" s="9">
        <v>1</v>
      </c>
      <c r="AS553" s="9">
        <v>0</v>
      </c>
      <c r="AT553" s="10">
        <v>0</v>
      </c>
    </row>
    <row r="554" spans="1:46" ht="57" x14ac:dyDescent="0.25">
      <c r="A554" s="26" t="str">
        <f t="shared" si="16"/>
        <v>2011Licensed practical nursesNorthwest TerritoriesAll places of work</v>
      </c>
      <c r="B554" s="24">
        <v>2011</v>
      </c>
      <c r="C554" s="9" t="s">
        <v>3</v>
      </c>
      <c r="D554" s="9" t="s">
        <v>169</v>
      </c>
      <c r="E554" s="9" t="str">
        <f t="shared" si="17"/>
        <v>Northwest Territories</v>
      </c>
      <c r="F554" s="9" t="s">
        <v>179</v>
      </c>
      <c r="G554" s="9" t="s">
        <v>9</v>
      </c>
      <c r="H554" s="9">
        <v>92</v>
      </c>
      <c r="I554" s="9">
        <v>79</v>
      </c>
      <c r="J554" s="9">
        <v>13</v>
      </c>
      <c r="K554" s="9">
        <v>0</v>
      </c>
      <c r="L554" s="9">
        <v>0</v>
      </c>
      <c r="M554" s="9">
        <v>10</v>
      </c>
      <c r="N554" s="9">
        <v>7</v>
      </c>
      <c r="O554" s="9">
        <v>10</v>
      </c>
      <c r="P554" s="9">
        <v>9</v>
      </c>
      <c r="Q554" s="9">
        <v>11</v>
      </c>
      <c r="R554" s="9">
        <v>17</v>
      </c>
      <c r="S554" s="9">
        <v>19</v>
      </c>
      <c r="T554" s="9">
        <v>4</v>
      </c>
      <c r="U554" s="9">
        <v>5</v>
      </c>
      <c r="V554" s="9">
        <v>0</v>
      </c>
      <c r="W554" s="9">
        <v>0</v>
      </c>
      <c r="X554" s="9">
        <v>92</v>
      </c>
      <c r="Y554" s="9">
        <v>0</v>
      </c>
      <c r="Z554" s="9">
        <v>0</v>
      </c>
      <c r="AA554" s="9">
        <v>35</v>
      </c>
      <c r="AB554" s="9">
        <v>20</v>
      </c>
      <c r="AC554" s="9">
        <v>21</v>
      </c>
      <c r="AD554" s="9">
        <v>16</v>
      </c>
      <c r="AE554" s="9">
        <v>0</v>
      </c>
      <c r="AF554" s="9">
        <v>77</v>
      </c>
      <c r="AG554" s="9">
        <v>4</v>
      </c>
      <c r="AH554" s="9">
        <v>11</v>
      </c>
      <c r="AI554" s="9">
        <v>0</v>
      </c>
      <c r="AJ554" s="9">
        <v>83</v>
      </c>
      <c r="AK554" s="9">
        <v>0</v>
      </c>
      <c r="AL554" s="9">
        <v>9</v>
      </c>
      <c r="AM554" s="9">
        <v>0</v>
      </c>
      <c r="AN554" s="9">
        <v>92</v>
      </c>
      <c r="AO554" s="9">
        <v>0</v>
      </c>
      <c r="AP554" s="9">
        <v>0</v>
      </c>
      <c r="AQ554" s="9">
        <v>0</v>
      </c>
      <c r="AR554" s="9">
        <v>34</v>
      </c>
      <c r="AS554" s="9">
        <v>58</v>
      </c>
      <c r="AT554" s="10">
        <v>0</v>
      </c>
    </row>
    <row r="555" spans="1:46" ht="57" x14ac:dyDescent="0.25">
      <c r="A555" s="26" t="str">
        <f t="shared" si="16"/>
        <v>2011Licensed practical nursesNorthwest TerritoriesHospital</v>
      </c>
      <c r="B555" s="24">
        <v>2011</v>
      </c>
      <c r="C555" s="9" t="s">
        <v>3</v>
      </c>
      <c r="D555" s="9" t="s">
        <v>169</v>
      </c>
      <c r="E555" s="9" t="str">
        <f t="shared" si="17"/>
        <v>Northwest Territories</v>
      </c>
      <c r="F555" s="9" t="s">
        <v>180</v>
      </c>
      <c r="G555" s="9" t="s">
        <v>10</v>
      </c>
      <c r="H555" s="9">
        <v>43</v>
      </c>
      <c r="I555" s="9">
        <v>33</v>
      </c>
      <c r="J555" s="9">
        <v>10</v>
      </c>
      <c r="K555" s="9">
        <v>0</v>
      </c>
      <c r="L555" s="9">
        <v>0</v>
      </c>
      <c r="M555" s="9">
        <v>4</v>
      </c>
      <c r="N555" s="9">
        <v>5</v>
      </c>
      <c r="O555" s="9">
        <v>5</v>
      </c>
      <c r="P555" s="9">
        <v>4</v>
      </c>
      <c r="Q555" s="9">
        <v>8</v>
      </c>
      <c r="R555" s="9">
        <v>6</v>
      </c>
      <c r="S555" s="9">
        <v>9</v>
      </c>
      <c r="T555" s="9">
        <v>1</v>
      </c>
      <c r="U555" s="9">
        <v>1</v>
      </c>
      <c r="V555" s="9">
        <v>0</v>
      </c>
      <c r="W555" s="9">
        <v>0</v>
      </c>
      <c r="X555" s="9">
        <v>43</v>
      </c>
      <c r="Y555" s="9">
        <v>0</v>
      </c>
      <c r="Z555" s="9">
        <v>0</v>
      </c>
      <c r="AA555" s="9">
        <v>18</v>
      </c>
      <c r="AB555" s="9">
        <v>12</v>
      </c>
      <c r="AC555" s="9">
        <v>8</v>
      </c>
      <c r="AD555" s="9">
        <v>5</v>
      </c>
      <c r="AE555" s="9">
        <v>0</v>
      </c>
      <c r="AF555" s="9">
        <v>37</v>
      </c>
      <c r="AG555" s="9">
        <v>2</v>
      </c>
      <c r="AH555" s="9">
        <v>4</v>
      </c>
      <c r="AI555" s="9">
        <v>0</v>
      </c>
      <c r="AJ555" s="9">
        <v>40</v>
      </c>
      <c r="AK555" s="9">
        <v>0</v>
      </c>
      <c r="AL555" s="9">
        <v>3</v>
      </c>
      <c r="AM555" s="9">
        <v>0</v>
      </c>
      <c r="AN555" s="9">
        <v>43</v>
      </c>
      <c r="AO555" s="9">
        <v>0</v>
      </c>
      <c r="AP555" s="9">
        <v>0</v>
      </c>
      <c r="AQ555" s="9">
        <v>0</v>
      </c>
      <c r="AR555" s="9">
        <v>16</v>
      </c>
      <c r="AS555" s="9">
        <v>27</v>
      </c>
      <c r="AT555" s="10">
        <v>0</v>
      </c>
    </row>
    <row r="556" spans="1:46" ht="57" x14ac:dyDescent="0.25">
      <c r="A556" s="26" t="str">
        <f t="shared" si="16"/>
        <v>2011Licensed practical nursesNorthwest TerritoriesCommunity health</v>
      </c>
      <c r="B556" s="24">
        <v>2011</v>
      </c>
      <c r="C556" s="9" t="s">
        <v>3</v>
      </c>
      <c r="D556" s="9" t="s">
        <v>169</v>
      </c>
      <c r="E556" s="9" t="str">
        <f t="shared" si="17"/>
        <v>Northwest Territories</v>
      </c>
      <c r="F556" s="9" t="s">
        <v>182</v>
      </c>
      <c r="G556" s="9" t="s">
        <v>11</v>
      </c>
      <c r="H556" s="9">
        <v>18</v>
      </c>
      <c r="I556" s="9">
        <v>18</v>
      </c>
      <c r="J556" s="9">
        <v>0</v>
      </c>
      <c r="K556" s="9">
        <v>0</v>
      </c>
      <c r="L556" s="9">
        <v>0</v>
      </c>
      <c r="M556" s="9">
        <v>2</v>
      </c>
      <c r="N556" s="9">
        <v>1</v>
      </c>
      <c r="O556" s="9">
        <v>2</v>
      </c>
      <c r="P556" s="9">
        <v>4</v>
      </c>
      <c r="Q556" s="9">
        <v>2</v>
      </c>
      <c r="R556" s="9">
        <v>4</v>
      </c>
      <c r="S556" s="9">
        <v>3</v>
      </c>
      <c r="T556" s="9">
        <v>0</v>
      </c>
      <c r="U556" s="9">
        <v>0</v>
      </c>
      <c r="V556" s="9">
        <v>0</v>
      </c>
      <c r="W556" s="9">
        <v>0</v>
      </c>
      <c r="X556" s="9">
        <v>18</v>
      </c>
      <c r="Y556" s="9">
        <v>0</v>
      </c>
      <c r="Z556" s="9">
        <v>0</v>
      </c>
      <c r="AA556" s="9">
        <v>5</v>
      </c>
      <c r="AB556" s="9">
        <v>2</v>
      </c>
      <c r="AC556" s="9">
        <v>7</v>
      </c>
      <c r="AD556" s="9">
        <v>4</v>
      </c>
      <c r="AE556" s="9">
        <v>0</v>
      </c>
      <c r="AF556" s="9">
        <v>14</v>
      </c>
      <c r="AG556" s="9">
        <v>1</v>
      </c>
      <c r="AH556" s="9">
        <v>3</v>
      </c>
      <c r="AI556" s="9">
        <v>0</v>
      </c>
      <c r="AJ556" s="9">
        <v>16</v>
      </c>
      <c r="AK556" s="9">
        <v>0</v>
      </c>
      <c r="AL556" s="9">
        <v>2</v>
      </c>
      <c r="AM556" s="9">
        <v>0</v>
      </c>
      <c r="AN556" s="9">
        <v>18</v>
      </c>
      <c r="AO556" s="9">
        <v>0</v>
      </c>
      <c r="AP556" s="9">
        <v>0</v>
      </c>
      <c r="AQ556" s="9">
        <v>0</v>
      </c>
      <c r="AR556" s="9">
        <v>13</v>
      </c>
      <c r="AS556" s="9">
        <v>5</v>
      </c>
      <c r="AT556" s="10">
        <v>0</v>
      </c>
    </row>
    <row r="557" spans="1:46" ht="57" x14ac:dyDescent="0.25">
      <c r="A557" s="26" t="str">
        <f t="shared" si="16"/>
        <v>2011Licensed practical nursesNorthwest TerritoriesNursing home/long-term care</v>
      </c>
      <c r="B557" s="24">
        <v>2011</v>
      </c>
      <c r="C557" s="9" t="s">
        <v>3</v>
      </c>
      <c r="D557" s="9" t="s">
        <v>169</v>
      </c>
      <c r="E557" s="9" t="str">
        <f t="shared" si="17"/>
        <v>Northwest Territories</v>
      </c>
      <c r="F557" s="9" t="s">
        <v>181</v>
      </c>
      <c r="G557" s="9" t="s">
        <v>12</v>
      </c>
      <c r="H557" s="9">
        <v>27</v>
      </c>
      <c r="I557" s="9">
        <v>24</v>
      </c>
      <c r="J557" s="9">
        <v>3</v>
      </c>
      <c r="K557" s="9">
        <v>0</v>
      </c>
      <c r="L557" s="9">
        <v>0</v>
      </c>
      <c r="M557" s="9">
        <v>4</v>
      </c>
      <c r="N557" s="9">
        <v>1</v>
      </c>
      <c r="O557" s="9">
        <v>2</v>
      </c>
      <c r="P557" s="9">
        <v>1</v>
      </c>
      <c r="Q557" s="9">
        <v>1</v>
      </c>
      <c r="R557" s="9">
        <v>7</v>
      </c>
      <c r="S557" s="9">
        <v>5</v>
      </c>
      <c r="T557" s="9">
        <v>2</v>
      </c>
      <c r="U557" s="9">
        <v>4</v>
      </c>
      <c r="V557" s="9">
        <v>0</v>
      </c>
      <c r="W557" s="9">
        <v>0</v>
      </c>
      <c r="X557" s="9">
        <v>27</v>
      </c>
      <c r="Y557" s="9">
        <v>0</v>
      </c>
      <c r="Z557" s="9">
        <v>0</v>
      </c>
      <c r="AA557" s="9">
        <v>12</v>
      </c>
      <c r="AB557" s="9">
        <v>5</v>
      </c>
      <c r="AC557" s="9">
        <v>6</v>
      </c>
      <c r="AD557" s="9">
        <v>4</v>
      </c>
      <c r="AE557" s="9">
        <v>0</v>
      </c>
      <c r="AF557" s="9">
        <v>24</v>
      </c>
      <c r="AG557" s="9">
        <v>0</v>
      </c>
      <c r="AH557" s="9">
        <v>3</v>
      </c>
      <c r="AI557" s="9">
        <v>0</v>
      </c>
      <c r="AJ557" s="9">
        <v>26</v>
      </c>
      <c r="AK557" s="9">
        <v>0</v>
      </c>
      <c r="AL557" s="9">
        <v>1</v>
      </c>
      <c r="AM557" s="9">
        <v>0</v>
      </c>
      <c r="AN557" s="9">
        <v>27</v>
      </c>
      <c r="AO557" s="9">
        <v>0</v>
      </c>
      <c r="AP557" s="9">
        <v>0</v>
      </c>
      <c r="AQ557" s="9">
        <v>0</v>
      </c>
      <c r="AR557" s="9">
        <v>3</v>
      </c>
      <c r="AS557" s="9">
        <v>24</v>
      </c>
      <c r="AT557" s="10">
        <v>0</v>
      </c>
    </row>
    <row r="558" spans="1:46" ht="57" x14ac:dyDescent="0.25">
      <c r="A558" s="26" t="str">
        <f t="shared" si="16"/>
        <v>2011Licensed practical nursesNorthwest TerritoriesOther places of work</v>
      </c>
      <c r="B558" s="24">
        <v>2011</v>
      </c>
      <c r="C558" s="9" t="s">
        <v>3</v>
      </c>
      <c r="D558" s="9" t="s">
        <v>169</v>
      </c>
      <c r="E558" s="9" t="str">
        <f t="shared" si="17"/>
        <v>Northwest Territories</v>
      </c>
      <c r="F558" s="9" t="s">
        <v>183</v>
      </c>
      <c r="G558" s="9" t="s">
        <v>13</v>
      </c>
      <c r="H558" s="9">
        <v>4</v>
      </c>
      <c r="I558" s="9">
        <v>4</v>
      </c>
      <c r="J558" s="9">
        <v>0</v>
      </c>
      <c r="K558" s="9">
        <v>0</v>
      </c>
      <c r="L558" s="9">
        <v>0</v>
      </c>
      <c r="M558" s="9">
        <v>0</v>
      </c>
      <c r="N558" s="9">
        <v>0</v>
      </c>
      <c r="O558" s="9">
        <v>1</v>
      </c>
      <c r="P558" s="9">
        <v>0</v>
      </c>
      <c r="Q558" s="9">
        <v>0</v>
      </c>
      <c r="R558" s="9">
        <v>0</v>
      </c>
      <c r="S558" s="9">
        <v>2</v>
      </c>
      <c r="T558" s="9">
        <v>1</v>
      </c>
      <c r="U558" s="9">
        <v>0</v>
      </c>
      <c r="V558" s="9">
        <v>0</v>
      </c>
      <c r="W558" s="9">
        <v>0</v>
      </c>
      <c r="X558" s="9">
        <v>4</v>
      </c>
      <c r="Y558" s="9">
        <v>0</v>
      </c>
      <c r="Z558" s="9">
        <v>0</v>
      </c>
      <c r="AA558" s="9">
        <v>0</v>
      </c>
      <c r="AB558" s="9">
        <v>1</v>
      </c>
      <c r="AC558" s="9">
        <v>0</v>
      </c>
      <c r="AD558" s="9">
        <v>3</v>
      </c>
      <c r="AE558" s="9">
        <v>0</v>
      </c>
      <c r="AF558" s="9">
        <v>2</v>
      </c>
      <c r="AG558" s="9">
        <v>1</v>
      </c>
      <c r="AH558" s="9">
        <v>1</v>
      </c>
      <c r="AI558" s="9">
        <v>0</v>
      </c>
      <c r="AJ558" s="9">
        <v>1</v>
      </c>
      <c r="AK558" s="9">
        <v>0</v>
      </c>
      <c r="AL558" s="9">
        <v>3</v>
      </c>
      <c r="AM558" s="9">
        <v>0</v>
      </c>
      <c r="AN558" s="9">
        <v>4</v>
      </c>
      <c r="AO558" s="9">
        <v>0</v>
      </c>
      <c r="AP558" s="9">
        <v>0</v>
      </c>
      <c r="AQ558" s="9">
        <v>0</v>
      </c>
      <c r="AR558" s="9">
        <v>2</v>
      </c>
      <c r="AS558" s="9">
        <v>2</v>
      </c>
      <c r="AT558" s="10">
        <v>0</v>
      </c>
    </row>
    <row r="559" spans="1:46" ht="42.75" x14ac:dyDescent="0.25">
      <c r="A559" s="26" t="str">
        <f t="shared" si="16"/>
        <v>2011Licensed practical nursesCanadaAll places of work</v>
      </c>
      <c r="B559" s="24">
        <v>2011</v>
      </c>
      <c r="C559" s="9" t="s">
        <v>3</v>
      </c>
      <c r="D559" s="9" t="s">
        <v>171</v>
      </c>
      <c r="E559" s="9" t="str">
        <f t="shared" si="17"/>
        <v>Canada</v>
      </c>
      <c r="F559" s="9" t="s">
        <v>179</v>
      </c>
      <c r="G559" s="9" t="s">
        <v>9</v>
      </c>
      <c r="H559" s="9">
        <v>84587</v>
      </c>
      <c r="I559" s="9">
        <v>78042</v>
      </c>
      <c r="J559" s="9">
        <v>6545</v>
      </c>
      <c r="K559" s="9">
        <v>0</v>
      </c>
      <c r="L559" s="9">
        <v>4226</v>
      </c>
      <c r="M559" s="9">
        <v>10061</v>
      </c>
      <c r="N559" s="9">
        <v>10009</v>
      </c>
      <c r="O559" s="9">
        <v>10101</v>
      </c>
      <c r="P559" s="9">
        <v>10800</v>
      </c>
      <c r="Q559" s="9">
        <v>11344</v>
      </c>
      <c r="R559" s="9">
        <v>11527</v>
      </c>
      <c r="S559" s="9">
        <v>9485</v>
      </c>
      <c r="T559" s="9">
        <v>5178</v>
      </c>
      <c r="U559" s="9">
        <v>1587</v>
      </c>
      <c r="V559" s="9">
        <v>269</v>
      </c>
      <c r="W559" s="9">
        <v>0</v>
      </c>
      <c r="X559" s="9">
        <v>81996</v>
      </c>
      <c r="Y559" s="9">
        <v>2468</v>
      </c>
      <c r="Z559" s="9">
        <v>123</v>
      </c>
      <c r="AA559" s="9">
        <v>43519</v>
      </c>
      <c r="AB559" s="9">
        <v>14635</v>
      </c>
      <c r="AC559" s="9">
        <v>11611</v>
      </c>
      <c r="AD559" s="9">
        <v>14710</v>
      </c>
      <c r="AE559" s="9">
        <v>112</v>
      </c>
      <c r="AF559" s="9">
        <v>43059</v>
      </c>
      <c r="AG559" s="9">
        <v>29310</v>
      </c>
      <c r="AH559" s="9">
        <v>11904</v>
      </c>
      <c r="AI559" s="9">
        <v>314</v>
      </c>
      <c r="AJ559" s="9">
        <v>76438</v>
      </c>
      <c r="AK559" s="9">
        <v>1302</v>
      </c>
      <c r="AL559" s="9">
        <v>5967</v>
      </c>
      <c r="AM559" s="9">
        <v>880</v>
      </c>
      <c r="AN559" s="9">
        <v>81679</v>
      </c>
      <c r="AO559" s="9">
        <v>1103</v>
      </c>
      <c r="AP559" s="9">
        <v>900</v>
      </c>
      <c r="AQ559" s="9">
        <v>905</v>
      </c>
      <c r="AR559" s="9">
        <v>69921</v>
      </c>
      <c r="AS559" s="9">
        <v>14666</v>
      </c>
      <c r="AT559" s="10">
        <v>0</v>
      </c>
    </row>
    <row r="560" spans="1:46" ht="42.75" x14ac:dyDescent="0.25">
      <c r="A560" s="26" t="str">
        <f t="shared" si="16"/>
        <v>2011Licensed practical nursesCanadaHospital</v>
      </c>
      <c r="B560" s="24">
        <v>2011</v>
      </c>
      <c r="C560" s="9" t="s">
        <v>3</v>
      </c>
      <c r="D560" s="9" t="s">
        <v>171</v>
      </c>
      <c r="E560" s="9" t="str">
        <f t="shared" si="17"/>
        <v>Canada</v>
      </c>
      <c r="F560" s="9" t="s">
        <v>180</v>
      </c>
      <c r="G560" s="9" t="s">
        <v>10</v>
      </c>
      <c r="H560" s="9">
        <v>33675</v>
      </c>
      <c r="I560" s="9">
        <v>30681</v>
      </c>
      <c r="J560" s="9">
        <v>2994</v>
      </c>
      <c r="K560" s="9">
        <v>0</v>
      </c>
      <c r="L560" s="9">
        <v>1729</v>
      </c>
      <c r="M560" s="9">
        <v>4489</v>
      </c>
      <c r="N560" s="9">
        <v>4240</v>
      </c>
      <c r="O560" s="9">
        <v>3846</v>
      </c>
      <c r="P560" s="9">
        <v>4008</v>
      </c>
      <c r="Q560" s="9">
        <v>4383</v>
      </c>
      <c r="R560" s="9">
        <v>4528</v>
      </c>
      <c r="S560" s="9">
        <v>3946</v>
      </c>
      <c r="T560" s="9">
        <v>1897</v>
      </c>
      <c r="U560" s="9">
        <v>551</v>
      </c>
      <c r="V560" s="9">
        <v>58</v>
      </c>
      <c r="W560" s="9">
        <v>0</v>
      </c>
      <c r="X560" s="9">
        <v>32901</v>
      </c>
      <c r="Y560" s="9">
        <v>743</v>
      </c>
      <c r="Z560" s="9">
        <v>31</v>
      </c>
      <c r="AA560" s="9">
        <v>17561</v>
      </c>
      <c r="AB560" s="9">
        <v>5320</v>
      </c>
      <c r="AC560" s="9">
        <v>4666</v>
      </c>
      <c r="AD560" s="9">
        <v>6088</v>
      </c>
      <c r="AE560" s="9">
        <v>40</v>
      </c>
      <c r="AF560" s="9">
        <v>17077</v>
      </c>
      <c r="AG560" s="9">
        <v>11658</v>
      </c>
      <c r="AH560" s="9">
        <v>4802</v>
      </c>
      <c r="AI560" s="9">
        <v>138</v>
      </c>
      <c r="AJ560" s="9">
        <v>31784</v>
      </c>
      <c r="AK560" s="9">
        <v>102</v>
      </c>
      <c r="AL560" s="9">
        <v>1751</v>
      </c>
      <c r="AM560" s="9">
        <v>38</v>
      </c>
      <c r="AN560" s="9">
        <v>33383</v>
      </c>
      <c r="AO560" s="9">
        <v>94</v>
      </c>
      <c r="AP560" s="9">
        <v>117</v>
      </c>
      <c r="AQ560" s="9">
        <v>81</v>
      </c>
      <c r="AR560" s="9">
        <v>28470</v>
      </c>
      <c r="AS560" s="9">
        <v>5205</v>
      </c>
      <c r="AT560" s="10">
        <v>0</v>
      </c>
    </row>
    <row r="561" spans="1:46" ht="42.75" x14ac:dyDescent="0.25">
      <c r="A561" s="26" t="str">
        <f t="shared" si="16"/>
        <v>2011Licensed practical nursesCanadaCommunity health</v>
      </c>
      <c r="B561" s="24">
        <v>2011</v>
      </c>
      <c r="C561" s="9" t="s">
        <v>3</v>
      </c>
      <c r="D561" s="9" t="s">
        <v>171</v>
      </c>
      <c r="E561" s="9" t="str">
        <f t="shared" si="17"/>
        <v>Canada</v>
      </c>
      <c r="F561" s="9" t="s">
        <v>182</v>
      </c>
      <c r="G561" s="9" t="s">
        <v>11</v>
      </c>
      <c r="H561" s="9">
        <v>9668</v>
      </c>
      <c r="I561" s="9">
        <v>9240</v>
      </c>
      <c r="J561" s="9">
        <v>428</v>
      </c>
      <c r="K561" s="9">
        <v>0</v>
      </c>
      <c r="L561" s="9">
        <v>380</v>
      </c>
      <c r="M561" s="9">
        <v>1057</v>
      </c>
      <c r="N561" s="9">
        <v>1100</v>
      </c>
      <c r="O561" s="9">
        <v>1149</v>
      </c>
      <c r="P561" s="9">
        <v>1153</v>
      </c>
      <c r="Q561" s="9">
        <v>1309</v>
      </c>
      <c r="R561" s="9">
        <v>1282</v>
      </c>
      <c r="S561" s="9">
        <v>1195</v>
      </c>
      <c r="T561" s="9">
        <v>693</v>
      </c>
      <c r="U561" s="9">
        <v>293</v>
      </c>
      <c r="V561" s="9">
        <v>57</v>
      </c>
      <c r="W561" s="9">
        <v>0</v>
      </c>
      <c r="X561" s="9">
        <v>9408</v>
      </c>
      <c r="Y561" s="9">
        <v>254</v>
      </c>
      <c r="Z561" s="9">
        <v>6</v>
      </c>
      <c r="AA561" s="9">
        <v>4340</v>
      </c>
      <c r="AB561" s="9">
        <v>1870</v>
      </c>
      <c r="AC561" s="9">
        <v>1461</v>
      </c>
      <c r="AD561" s="9">
        <v>1990</v>
      </c>
      <c r="AE561" s="9">
        <v>7</v>
      </c>
      <c r="AF561" s="9">
        <v>5107</v>
      </c>
      <c r="AG561" s="9">
        <v>3167</v>
      </c>
      <c r="AH561" s="9">
        <v>1360</v>
      </c>
      <c r="AI561" s="9">
        <v>34</v>
      </c>
      <c r="AJ561" s="9">
        <v>8325</v>
      </c>
      <c r="AK561" s="9">
        <v>372</v>
      </c>
      <c r="AL561" s="9">
        <v>945</v>
      </c>
      <c r="AM561" s="9">
        <v>26</v>
      </c>
      <c r="AN561" s="9">
        <v>9222</v>
      </c>
      <c r="AO561" s="9">
        <v>316</v>
      </c>
      <c r="AP561" s="9">
        <v>88</v>
      </c>
      <c r="AQ561" s="9">
        <v>42</v>
      </c>
      <c r="AR561" s="9">
        <v>7262</v>
      </c>
      <c r="AS561" s="9">
        <v>2406</v>
      </c>
      <c r="AT561" s="10">
        <v>0</v>
      </c>
    </row>
    <row r="562" spans="1:46" ht="57" x14ac:dyDescent="0.25">
      <c r="A562" s="26" t="str">
        <f t="shared" si="16"/>
        <v>2011Licensed practical nursesCanadaNursing home/long-term care</v>
      </c>
      <c r="B562" s="24">
        <v>2011</v>
      </c>
      <c r="C562" s="9" t="s">
        <v>3</v>
      </c>
      <c r="D562" s="9" t="s">
        <v>171</v>
      </c>
      <c r="E562" s="9" t="str">
        <f t="shared" si="17"/>
        <v>Canada</v>
      </c>
      <c r="F562" s="9" t="s">
        <v>181</v>
      </c>
      <c r="G562" s="9" t="s">
        <v>12</v>
      </c>
      <c r="H562" s="9">
        <v>30614</v>
      </c>
      <c r="I562" s="9">
        <v>28529</v>
      </c>
      <c r="J562" s="9">
        <v>2085</v>
      </c>
      <c r="K562" s="9">
        <v>0</v>
      </c>
      <c r="L562" s="9">
        <v>1470</v>
      </c>
      <c r="M562" s="9">
        <v>3252</v>
      </c>
      <c r="N562" s="9">
        <v>3325</v>
      </c>
      <c r="O562" s="9">
        <v>3631</v>
      </c>
      <c r="P562" s="9">
        <v>4167</v>
      </c>
      <c r="Q562" s="9">
        <v>4318</v>
      </c>
      <c r="R562" s="9">
        <v>4432</v>
      </c>
      <c r="S562" s="9">
        <v>3387</v>
      </c>
      <c r="T562" s="9">
        <v>1977</v>
      </c>
      <c r="U562" s="9">
        <v>549</v>
      </c>
      <c r="V562" s="9">
        <v>106</v>
      </c>
      <c r="W562" s="9">
        <v>0</v>
      </c>
      <c r="X562" s="9">
        <v>29263</v>
      </c>
      <c r="Y562" s="9">
        <v>1283</v>
      </c>
      <c r="Z562" s="9">
        <v>68</v>
      </c>
      <c r="AA562" s="9">
        <v>15411</v>
      </c>
      <c r="AB562" s="9">
        <v>5940</v>
      </c>
      <c r="AC562" s="9">
        <v>4258</v>
      </c>
      <c r="AD562" s="9">
        <v>4955</v>
      </c>
      <c r="AE562" s="9">
        <v>50</v>
      </c>
      <c r="AF562" s="9">
        <v>16063</v>
      </c>
      <c r="AG562" s="9">
        <v>10487</v>
      </c>
      <c r="AH562" s="9">
        <v>3969</v>
      </c>
      <c r="AI562" s="9">
        <v>95</v>
      </c>
      <c r="AJ562" s="9">
        <v>28359</v>
      </c>
      <c r="AK562" s="9">
        <v>643</v>
      </c>
      <c r="AL562" s="9">
        <v>1576</v>
      </c>
      <c r="AM562" s="9">
        <v>36</v>
      </c>
      <c r="AN562" s="9">
        <v>30170</v>
      </c>
      <c r="AO562" s="9">
        <v>364</v>
      </c>
      <c r="AP562" s="9">
        <v>54</v>
      </c>
      <c r="AQ562" s="9">
        <v>26</v>
      </c>
      <c r="AR562" s="9">
        <v>24584</v>
      </c>
      <c r="AS562" s="9">
        <v>6030</v>
      </c>
      <c r="AT562" s="10">
        <v>0</v>
      </c>
    </row>
    <row r="563" spans="1:46" ht="42.75" x14ac:dyDescent="0.25">
      <c r="A563" s="26" t="str">
        <f t="shared" si="16"/>
        <v>2011Licensed practical nursesCanadaOther places of work</v>
      </c>
      <c r="B563" s="24">
        <v>2011</v>
      </c>
      <c r="C563" s="9" t="s">
        <v>3</v>
      </c>
      <c r="D563" s="9" t="s">
        <v>171</v>
      </c>
      <c r="E563" s="9" t="str">
        <f t="shared" si="17"/>
        <v>Canada</v>
      </c>
      <c r="F563" s="9" t="s">
        <v>183</v>
      </c>
      <c r="G563" s="9" t="s">
        <v>13</v>
      </c>
      <c r="H563" s="9">
        <v>4452</v>
      </c>
      <c r="I563" s="9">
        <v>4087</v>
      </c>
      <c r="J563" s="9">
        <v>365</v>
      </c>
      <c r="K563" s="9">
        <v>0</v>
      </c>
      <c r="L563" s="9">
        <v>131</v>
      </c>
      <c r="M563" s="9">
        <v>438</v>
      </c>
      <c r="N563" s="9">
        <v>505</v>
      </c>
      <c r="O563" s="9">
        <v>647</v>
      </c>
      <c r="P563" s="9">
        <v>663</v>
      </c>
      <c r="Q563" s="9">
        <v>554</v>
      </c>
      <c r="R563" s="9">
        <v>540</v>
      </c>
      <c r="S563" s="9">
        <v>476</v>
      </c>
      <c r="T563" s="9">
        <v>339</v>
      </c>
      <c r="U563" s="9">
        <v>124</v>
      </c>
      <c r="V563" s="9">
        <v>35</v>
      </c>
      <c r="W563" s="9">
        <v>0</v>
      </c>
      <c r="X563" s="9">
        <v>4355</v>
      </c>
      <c r="Y563" s="9">
        <v>84</v>
      </c>
      <c r="Z563" s="9">
        <v>13</v>
      </c>
      <c r="AA563" s="9">
        <v>2217</v>
      </c>
      <c r="AB563" s="9">
        <v>814</v>
      </c>
      <c r="AC563" s="9">
        <v>577</v>
      </c>
      <c r="AD563" s="9">
        <v>835</v>
      </c>
      <c r="AE563" s="9">
        <v>9</v>
      </c>
      <c r="AF563" s="9">
        <v>2206</v>
      </c>
      <c r="AG563" s="9">
        <v>1218</v>
      </c>
      <c r="AH563" s="9">
        <v>1011</v>
      </c>
      <c r="AI563" s="9">
        <v>17</v>
      </c>
      <c r="AJ563" s="9">
        <v>2812</v>
      </c>
      <c r="AK563" s="9">
        <v>158</v>
      </c>
      <c r="AL563" s="9">
        <v>1426</v>
      </c>
      <c r="AM563" s="9">
        <v>56</v>
      </c>
      <c r="AN563" s="9">
        <v>3535</v>
      </c>
      <c r="AO563" s="9">
        <v>284</v>
      </c>
      <c r="AP563" s="9">
        <v>617</v>
      </c>
      <c r="AQ563" s="9">
        <v>16</v>
      </c>
      <c r="AR563" s="9">
        <v>4018</v>
      </c>
      <c r="AS563" s="9">
        <v>434</v>
      </c>
      <c r="AT563" s="10">
        <v>0</v>
      </c>
    </row>
    <row r="564" spans="1:46" ht="42.75" x14ac:dyDescent="0.25">
      <c r="A564" s="26" t="str">
        <f t="shared" si="16"/>
        <v>2011Licensed practical nursesCanadaUnknown places of work</v>
      </c>
      <c r="B564" s="24">
        <v>2011</v>
      </c>
      <c r="C564" s="9" t="s">
        <v>3</v>
      </c>
      <c r="D564" s="9" t="s">
        <v>171</v>
      </c>
      <c r="E564" s="9" t="str">
        <f t="shared" si="17"/>
        <v>Canada</v>
      </c>
      <c r="F564" s="9" t="s">
        <v>184</v>
      </c>
      <c r="G564" s="9" t="s">
        <v>49</v>
      </c>
      <c r="H564" s="9">
        <v>6178</v>
      </c>
      <c r="I564" s="9">
        <v>5505</v>
      </c>
      <c r="J564" s="9">
        <v>673</v>
      </c>
      <c r="K564" s="9">
        <v>0</v>
      </c>
      <c r="L564" s="9">
        <v>516</v>
      </c>
      <c r="M564" s="9">
        <v>825</v>
      </c>
      <c r="N564" s="9">
        <v>839</v>
      </c>
      <c r="O564" s="9">
        <v>828</v>
      </c>
      <c r="P564" s="9">
        <v>809</v>
      </c>
      <c r="Q564" s="9">
        <v>780</v>
      </c>
      <c r="R564" s="9">
        <v>745</v>
      </c>
      <c r="S564" s="9">
        <v>481</v>
      </c>
      <c r="T564" s="9">
        <v>272</v>
      </c>
      <c r="U564" s="9">
        <v>70</v>
      </c>
      <c r="V564" s="9">
        <v>13</v>
      </c>
      <c r="W564" s="9">
        <v>0</v>
      </c>
      <c r="X564" s="9">
        <v>6069</v>
      </c>
      <c r="Y564" s="9">
        <v>104</v>
      </c>
      <c r="Z564" s="9">
        <v>5</v>
      </c>
      <c r="AA564" s="9">
        <v>3990</v>
      </c>
      <c r="AB564" s="9">
        <v>691</v>
      </c>
      <c r="AC564" s="9">
        <v>649</v>
      </c>
      <c r="AD564" s="9">
        <v>842</v>
      </c>
      <c r="AE564" s="9">
        <v>6</v>
      </c>
      <c r="AF564" s="9">
        <v>2606</v>
      </c>
      <c r="AG564" s="9">
        <v>2780</v>
      </c>
      <c r="AH564" s="9">
        <v>762</v>
      </c>
      <c r="AI564" s="9">
        <v>30</v>
      </c>
      <c r="AJ564" s="9">
        <v>5158</v>
      </c>
      <c r="AK564" s="9">
        <v>27</v>
      </c>
      <c r="AL564" s="9">
        <v>269</v>
      </c>
      <c r="AM564" s="9">
        <v>724</v>
      </c>
      <c r="AN564" s="9">
        <v>5369</v>
      </c>
      <c r="AO564" s="9">
        <v>45</v>
      </c>
      <c r="AP564" s="9">
        <v>24</v>
      </c>
      <c r="AQ564" s="9">
        <v>740</v>
      </c>
      <c r="AR564" s="9">
        <v>5587</v>
      </c>
      <c r="AS564" s="9">
        <v>591</v>
      </c>
      <c r="AT564" s="10">
        <v>0</v>
      </c>
    </row>
    <row r="565" spans="1:46" ht="57" x14ac:dyDescent="0.25">
      <c r="A565" s="26" t="str">
        <f t="shared" si="16"/>
        <v>2011Nurse practitionersNewfoundland and LabradorAll places of work</v>
      </c>
      <c r="B565" s="24">
        <v>2011</v>
      </c>
      <c r="C565" s="9" t="s">
        <v>5</v>
      </c>
      <c r="D565" s="9" t="s">
        <v>162</v>
      </c>
      <c r="E565" s="9" t="str">
        <f t="shared" si="17"/>
        <v>Newfoundland and Labrador</v>
      </c>
      <c r="F565" s="9" t="s">
        <v>179</v>
      </c>
      <c r="G565" s="9" t="s">
        <v>9</v>
      </c>
      <c r="H565" s="9">
        <v>107</v>
      </c>
      <c r="I565" s="9">
        <v>94</v>
      </c>
      <c r="J565" s="9">
        <v>13</v>
      </c>
      <c r="K565" s="9">
        <v>0</v>
      </c>
      <c r="L565" s="9">
        <v>0</v>
      </c>
      <c r="M565" s="9">
        <v>0</v>
      </c>
      <c r="N565" s="9">
        <v>4</v>
      </c>
      <c r="O565" s="9">
        <v>19</v>
      </c>
      <c r="P565" s="9">
        <v>25</v>
      </c>
      <c r="Q565" s="9">
        <v>25</v>
      </c>
      <c r="R565" s="9">
        <v>17</v>
      </c>
      <c r="S565" s="9">
        <v>13</v>
      </c>
      <c r="T565" s="9">
        <v>2</v>
      </c>
      <c r="U565" s="9">
        <v>1</v>
      </c>
      <c r="V565" s="9">
        <v>1</v>
      </c>
      <c r="W565" s="9">
        <v>0</v>
      </c>
      <c r="X565" s="9">
        <v>107</v>
      </c>
      <c r="Y565" s="9">
        <v>0</v>
      </c>
      <c r="Z565" s="9">
        <v>0</v>
      </c>
      <c r="AA565" s="9">
        <v>8</v>
      </c>
      <c r="AB565" s="9">
        <v>40</v>
      </c>
      <c r="AC565" s="9">
        <v>35</v>
      </c>
      <c r="AD565" s="9">
        <v>24</v>
      </c>
      <c r="AE565" s="9">
        <v>0</v>
      </c>
      <c r="AF565" s="9">
        <v>93</v>
      </c>
      <c r="AG565" s="9">
        <v>8</v>
      </c>
      <c r="AH565" s="9">
        <v>6</v>
      </c>
      <c r="AI565" s="9">
        <v>0</v>
      </c>
      <c r="AJ565" s="9">
        <v>0</v>
      </c>
      <c r="AK565" s="9">
        <v>0</v>
      </c>
      <c r="AL565" s="9">
        <v>107</v>
      </c>
      <c r="AM565" s="9">
        <v>0</v>
      </c>
      <c r="AN565" s="9">
        <v>92</v>
      </c>
      <c r="AO565" s="9">
        <v>5</v>
      </c>
      <c r="AP565" s="9">
        <v>10</v>
      </c>
      <c r="AQ565" s="9">
        <v>0</v>
      </c>
      <c r="AR565" s="9">
        <v>56</v>
      </c>
      <c r="AS565" s="9">
        <v>51</v>
      </c>
      <c r="AT565" s="10">
        <v>0</v>
      </c>
    </row>
    <row r="566" spans="1:46" ht="57" x14ac:dyDescent="0.25">
      <c r="A566" s="26" t="str">
        <f t="shared" si="16"/>
        <v>2011Nurse practitionersNewfoundland and LabradorHospital</v>
      </c>
      <c r="B566" s="24">
        <v>2011</v>
      </c>
      <c r="C566" s="9" t="s">
        <v>5</v>
      </c>
      <c r="D566" s="9" t="s">
        <v>162</v>
      </c>
      <c r="E566" s="9" t="str">
        <f t="shared" si="17"/>
        <v>Newfoundland and Labrador</v>
      </c>
      <c r="F566" s="9" t="s">
        <v>180</v>
      </c>
      <c r="G566" s="9" t="s">
        <v>10</v>
      </c>
      <c r="H566" s="9">
        <v>48</v>
      </c>
      <c r="I566" s="9">
        <v>42</v>
      </c>
      <c r="J566" s="9">
        <v>6</v>
      </c>
      <c r="K566" s="9">
        <v>0</v>
      </c>
      <c r="L566" s="9">
        <v>0</v>
      </c>
      <c r="M566" s="9">
        <v>0</v>
      </c>
      <c r="N566" s="9">
        <v>1</v>
      </c>
      <c r="O566" s="9">
        <v>11</v>
      </c>
      <c r="P566" s="9">
        <v>14</v>
      </c>
      <c r="Q566" s="9">
        <v>10</v>
      </c>
      <c r="R566" s="9">
        <v>10</v>
      </c>
      <c r="S566" s="9">
        <v>2</v>
      </c>
      <c r="T566" s="9">
        <v>0</v>
      </c>
      <c r="U566" s="9">
        <v>0</v>
      </c>
      <c r="V566" s="9">
        <v>0</v>
      </c>
      <c r="W566" s="9">
        <v>0</v>
      </c>
      <c r="X566" s="9">
        <v>48</v>
      </c>
      <c r="Y566" s="9">
        <v>0</v>
      </c>
      <c r="Z566" s="9">
        <v>0</v>
      </c>
      <c r="AA566" s="9">
        <v>3</v>
      </c>
      <c r="AB566" s="9">
        <v>20</v>
      </c>
      <c r="AC566" s="9">
        <v>19</v>
      </c>
      <c r="AD566" s="9">
        <v>6</v>
      </c>
      <c r="AE566" s="9">
        <v>0</v>
      </c>
      <c r="AF566" s="9">
        <v>45</v>
      </c>
      <c r="AG566" s="9">
        <v>3</v>
      </c>
      <c r="AH566" s="9">
        <v>0</v>
      </c>
      <c r="AI566" s="9">
        <v>0</v>
      </c>
      <c r="AJ566" s="9">
        <v>0</v>
      </c>
      <c r="AK566" s="9">
        <v>0</v>
      </c>
      <c r="AL566" s="9">
        <v>48</v>
      </c>
      <c r="AM566" s="9">
        <v>0</v>
      </c>
      <c r="AN566" s="9">
        <v>45</v>
      </c>
      <c r="AO566" s="9">
        <v>1</v>
      </c>
      <c r="AP566" s="9">
        <v>2</v>
      </c>
      <c r="AQ566" s="9">
        <v>0</v>
      </c>
      <c r="AR566" s="9">
        <v>32</v>
      </c>
      <c r="AS566" s="9">
        <v>16</v>
      </c>
      <c r="AT566" s="10">
        <v>0</v>
      </c>
    </row>
    <row r="567" spans="1:46" ht="57" x14ac:dyDescent="0.25">
      <c r="A567" s="26" t="str">
        <f t="shared" si="16"/>
        <v>2011Nurse practitionersNewfoundland and LabradorCommunity health</v>
      </c>
      <c r="B567" s="24">
        <v>2011</v>
      </c>
      <c r="C567" s="9" t="s">
        <v>5</v>
      </c>
      <c r="D567" s="9" t="s">
        <v>162</v>
      </c>
      <c r="E567" s="9" t="str">
        <f t="shared" si="17"/>
        <v>Newfoundland and Labrador</v>
      </c>
      <c r="F567" s="9" t="s">
        <v>182</v>
      </c>
      <c r="G567" s="9" t="s">
        <v>11</v>
      </c>
      <c r="H567" s="9">
        <v>32</v>
      </c>
      <c r="I567" s="9">
        <v>30</v>
      </c>
      <c r="J567" s="9">
        <v>2</v>
      </c>
      <c r="K567" s="9">
        <v>0</v>
      </c>
      <c r="L567" s="9">
        <v>0</v>
      </c>
      <c r="M567" s="9">
        <v>0</v>
      </c>
      <c r="N567" s="9">
        <v>1</v>
      </c>
      <c r="O567" s="9">
        <v>3</v>
      </c>
      <c r="P567" s="9">
        <v>7</v>
      </c>
      <c r="Q567" s="9">
        <v>9</v>
      </c>
      <c r="R567" s="9">
        <v>2</v>
      </c>
      <c r="S567" s="9">
        <v>7</v>
      </c>
      <c r="T567" s="9">
        <v>2</v>
      </c>
      <c r="U567" s="9">
        <v>1</v>
      </c>
      <c r="V567" s="9">
        <v>0</v>
      </c>
      <c r="W567" s="9">
        <v>0</v>
      </c>
      <c r="X567" s="9">
        <v>32</v>
      </c>
      <c r="Y567" s="9">
        <v>0</v>
      </c>
      <c r="Z567" s="9">
        <v>0</v>
      </c>
      <c r="AA567" s="9">
        <v>3</v>
      </c>
      <c r="AB567" s="9">
        <v>11</v>
      </c>
      <c r="AC567" s="9">
        <v>9</v>
      </c>
      <c r="AD567" s="9">
        <v>9</v>
      </c>
      <c r="AE567" s="9">
        <v>0</v>
      </c>
      <c r="AF567" s="9">
        <v>26</v>
      </c>
      <c r="AG567" s="9">
        <v>3</v>
      </c>
      <c r="AH567" s="9">
        <v>3</v>
      </c>
      <c r="AI567" s="9">
        <v>0</v>
      </c>
      <c r="AJ567" s="9">
        <v>0</v>
      </c>
      <c r="AK567" s="9">
        <v>0</v>
      </c>
      <c r="AL567" s="9">
        <v>32</v>
      </c>
      <c r="AM567" s="9">
        <v>0</v>
      </c>
      <c r="AN567" s="9">
        <v>29</v>
      </c>
      <c r="AO567" s="9">
        <v>2</v>
      </c>
      <c r="AP567" s="9">
        <v>1</v>
      </c>
      <c r="AQ567" s="9">
        <v>0</v>
      </c>
      <c r="AR567" s="9">
        <v>3</v>
      </c>
      <c r="AS567" s="9">
        <v>29</v>
      </c>
      <c r="AT567" s="10">
        <v>0</v>
      </c>
    </row>
    <row r="568" spans="1:46" ht="57" x14ac:dyDescent="0.25">
      <c r="A568" s="26" t="str">
        <f t="shared" si="16"/>
        <v>2011Nurse practitionersNewfoundland and LabradorNursing home/long-term care</v>
      </c>
      <c r="B568" s="24">
        <v>2011</v>
      </c>
      <c r="C568" s="9" t="s">
        <v>5</v>
      </c>
      <c r="D568" s="9" t="s">
        <v>162</v>
      </c>
      <c r="E568" s="9" t="str">
        <f t="shared" si="17"/>
        <v>Newfoundland and Labrador</v>
      </c>
      <c r="F568" s="9" t="s">
        <v>181</v>
      </c>
      <c r="G568" s="9" t="s">
        <v>12</v>
      </c>
      <c r="H568" s="9">
        <v>6</v>
      </c>
      <c r="I568" s="9">
        <v>5</v>
      </c>
      <c r="J568" s="9">
        <v>1</v>
      </c>
      <c r="K568" s="9">
        <v>0</v>
      </c>
      <c r="L568" s="9">
        <v>0</v>
      </c>
      <c r="M568" s="9">
        <v>0</v>
      </c>
      <c r="N568" s="9">
        <v>0</v>
      </c>
      <c r="O568" s="9">
        <v>1</v>
      </c>
      <c r="P568" s="9">
        <v>1</v>
      </c>
      <c r="Q568" s="9">
        <v>1</v>
      </c>
      <c r="R568" s="9">
        <v>1</v>
      </c>
      <c r="S568" s="9">
        <v>2</v>
      </c>
      <c r="T568" s="9">
        <v>0</v>
      </c>
      <c r="U568" s="9">
        <v>0</v>
      </c>
      <c r="V568" s="9">
        <v>0</v>
      </c>
      <c r="W568" s="9">
        <v>0</v>
      </c>
      <c r="X568" s="9">
        <v>6</v>
      </c>
      <c r="Y568" s="9">
        <v>0</v>
      </c>
      <c r="Z568" s="9">
        <v>0</v>
      </c>
      <c r="AA568" s="9">
        <v>0</v>
      </c>
      <c r="AB568" s="9">
        <v>2</v>
      </c>
      <c r="AC568" s="9">
        <v>1</v>
      </c>
      <c r="AD568" s="9">
        <v>3</v>
      </c>
      <c r="AE568" s="9">
        <v>0</v>
      </c>
      <c r="AF568" s="9">
        <v>5</v>
      </c>
      <c r="AG568" s="9">
        <v>0</v>
      </c>
      <c r="AH568" s="9">
        <v>1</v>
      </c>
      <c r="AI568" s="9">
        <v>0</v>
      </c>
      <c r="AJ568" s="9">
        <v>0</v>
      </c>
      <c r="AK568" s="9">
        <v>0</v>
      </c>
      <c r="AL568" s="9">
        <v>6</v>
      </c>
      <c r="AM568" s="9">
        <v>0</v>
      </c>
      <c r="AN568" s="9">
        <v>6</v>
      </c>
      <c r="AO568" s="9">
        <v>0</v>
      </c>
      <c r="AP568" s="9">
        <v>0</v>
      </c>
      <c r="AQ568" s="9">
        <v>0</v>
      </c>
      <c r="AR568" s="9">
        <v>4</v>
      </c>
      <c r="AS568" s="9">
        <v>2</v>
      </c>
      <c r="AT568" s="10">
        <v>0</v>
      </c>
    </row>
    <row r="569" spans="1:46" ht="57" x14ac:dyDescent="0.25">
      <c r="A569" s="26" t="str">
        <f t="shared" si="16"/>
        <v>2011Nurse practitionersNewfoundland and LabradorOther places of work</v>
      </c>
      <c r="B569" s="24">
        <v>2011</v>
      </c>
      <c r="C569" s="9" t="s">
        <v>5</v>
      </c>
      <c r="D569" s="9" t="s">
        <v>162</v>
      </c>
      <c r="E569" s="9" t="str">
        <f t="shared" si="17"/>
        <v>Newfoundland and Labrador</v>
      </c>
      <c r="F569" s="9" t="s">
        <v>183</v>
      </c>
      <c r="G569" s="9" t="s">
        <v>13</v>
      </c>
      <c r="H569" s="9">
        <v>21</v>
      </c>
      <c r="I569" s="9">
        <v>17</v>
      </c>
      <c r="J569" s="9">
        <v>4</v>
      </c>
      <c r="K569" s="9">
        <v>0</v>
      </c>
      <c r="L569" s="9">
        <v>0</v>
      </c>
      <c r="M569" s="9">
        <v>0</v>
      </c>
      <c r="N569" s="9">
        <v>2</v>
      </c>
      <c r="O569" s="9">
        <v>4</v>
      </c>
      <c r="P569" s="9">
        <v>3</v>
      </c>
      <c r="Q569" s="9">
        <v>5</v>
      </c>
      <c r="R569" s="9">
        <v>4</v>
      </c>
      <c r="S569" s="9">
        <v>2</v>
      </c>
      <c r="T569" s="9">
        <v>0</v>
      </c>
      <c r="U569" s="9">
        <v>0</v>
      </c>
      <c r="V569" s="9">
        <v>1</v>
      </c>
      <c r="W569" s="9">
        <v>0</v>
      </c>
      <c r="X569" s="9">
        <v>21</v>
      </c>
      <c r="Y569" s="9">
        <v>0</v>
      </c>
      <c r="Z569" s="9">
        <v>0</v>
      </c>
      <c r="AA569" s="9">
        <v>2</v>
      </c>
      <c r="AB569" s="9">
        <v>7</v>
      </c>
      <c r="AC569" s="9">
        <v>6</v>
      </c>
      <c r="AD569" s="9">
        <v>6</v>
      </c>
      <c r="AE569" s="9">
        <v>0</v>
      </c>
      <c r="AF569" s="9">
        <v>17</v>
      </c>
      <c r="AG569" s="9">
        <v>2</v>
      </c>
      <c r="AH569" s="9">
        <v>2</v>
      </c>
      <c r="AI569" s="9">
        <v>0</v>
      </c>
      <c r="AJ569" s="9">
        <v>0</v>
      </c>
      <c r="AK569" s="9">
        <v>0</v>
      </c>
      <c r="AL569" s="9">
        <v>21</v>
      </c>
      <c r="AM569" s="9">
        <v>0</v>
      </c>
      <c r="AN569" s="9">
        <v>12</v>
      </c>
      <c r="AO569" s="9">
        <v>2</v>
      </c>
      <c r="AP569" s="9">
        <v>7</v>
      </c>
      <c r="AQ569" s="9">
        <v>0</v>
      </c>
      <c r="AR569" s="9">
        <v>17</v>
      </c>
      <c r="AS569" s="9">
        <v>4</v>
      </c>
      <c r="AT569" s="10">
        <v>0</v>
      </c>
    </row>
    <row r="570" spans="1:46" ht="42.75" x14ac:dyDescent="0.25">
      <c r="A570" s="26" t="str">
        <f t="shared" si="16"/>
        <v>2011Nurse practitionersPrince Edward IslandAll places of work</v>
      </c>
      <c r="B570" s="24">
        <v>2011</v>
      </c>
      <c r="C570" s="9" t="s">
        <v>5</v>
      </c>
      <c r="D570" s="9" t="s">
        <v>163</v>
      </c>
      <c r="E570" s="9" t="str">
        <f t="shared" si="17"/>
        <v>Prince Edward Island</v>
      </c>
      <c r="F570" s="9" t="s">
        <v>179</v>
      </c>
      <c r="G570" s="9" t="s">
        <v>9</v>
      </c>
      <c r="H570" s="9">
        <v>4</v>
      </c>
      <c r="I570" s="9">
        <v>4</v>
      </c>
      <c r="J570" s="9">
        <v>0</v>
      </c>
      <c r="K570" s="9">
        <v>0</v>
      </c>
      <c r="L570" s="9">
        <v>0</v>
      </c>
      <c r="M570" s="9">
        <v>0</v>
      </c>
      <c r="N570" s="9">
        <v>0</v>
      </c>
      <c r="O570" s="9">
        <v>1</v>
      </c>
      <c r="P570" s="9">
        <v>1</v>
      </c>
      <c r="Q570" s="9">
        <v>1</v>
      </c>
      <c r="R570" s="9">
        <v>0</v>
      </c>
      <c r="S570" s="9">
        <v>0</v>
      </c>
      <c r="T570" s="9">
        <v>1</v>
      </c>
      <c r="U570" s="9">
        <v>0</v>
      </c>
      <c r="V570" s="9">
        <v>0</v>
      </c>
      <c r="W570" s="9">
        <v>0</v>
      </c>
      <c r="X570" s="9">
        <v>4</v>
      </c>
      <c r="Y570" s="9">
        <v>0</v>
      </c>
      <c r="Z570" s="9">
        <v>0</v>
      </c>
      <c r="AA570" s="9">
        <v>1</v>
      </c>
      <c r="AB570" s="9">
        <v>1</v>
      </c>
      <c r="AC570" s="9">
        <v>1</v>
      </c>
      <c r="AD570" s="9">
        <v>1</v>
      </c>
      <c r="AE570" s="9">
        <v>0</v>
      </c>
      <c r="AF570" s="9">
        <v>3</v>
      </c>
      <c r="AG570" s="9">
        <v>1</v>
      </c>
      <c r="AH570" s="9">
        <v>0</v>
      </c>
      <c r="AI570" s="9">
        <v>0</v>
      </c>
      <c r="AJ570" s="9">
        <v>1</v>
      </c>
      <c r="AK570" s="9">
        <v>0</v>
      </c>
      <c r="AL570" s="9">
        <v>0</v>
      </c>
      <c r="AM570" s="9">
        <v>3</v>
      </c>
      <c r="AN570" s="9">
        <v>4</v>
      </c>
      <c r="AO570" s="9">
        <v>0</v>
      </c>
      <c r="AP570" s="9">
        <v>0</v>
      </c>
      <c r="AQ570" s="9">
        <v>0</v>
      </c>
      <c r="AR570" s="9">
        <v>3</v>
      </c>
      <c r="AS570" s="9">
        <v>1</v>
      </c>
      <c r="AT570" s="10">
        <v>0</v>
      </c>
    </row>
    <row r="571" spans="1:46" ht="42.75" x14ac:dyDescent="0.25">
      <c r="A571" s="26" t="str">
        <f t="shared" si="16"/>
        <v>2011Nurse practitionersPrince Edward IslandHospital</v>
      </c>
      <c r="B571" s="24">
        <v>2011</v>
      </c>
      <c r="C571" s="9" t="s">
        <v>5</v>
      </c>
      <c r="D571" s="9" t="s">
        <v>163</v>
      </c>
      <c r="E571" s="9" t="str">
        <f t="shared" si="17"/>
        <v>Prince Edward Island</v>
      </c>
      <c r="F571" s="9" t="s">
        <v>180</v>
      </c>
      <c r="G571" s="9" t="s">
        <v>10</v>
      </c>
      <c r="H571" s="9">
        <v>1</v>
      </c>
      <c r="I571" s="9">
        <v>1</v>
      </c>
      <c r="J571" s="9">
        <v>0</v>
      </c>
      <c r="K571" s="9">
        <v>0</v>
      </c>
      <c r="L571" s="9">
        <v>0</v>
      </c>
      <c r="M571" s="9">
        <v>0</v>
      </c>
      <c r="N571" s="9">
        <v>0</v>
      </c>
      <c r="O571" s="9">
        <v>0</v>
      </c>
      <c r="P571" s="9">
        <v>0</v>
      </c>
      <c r="Q571" s="9">
        <v>0</v>
      </c>
      <c r="R571" s="9">
        <v>0</v>
      </c>
      <c r="S571" s="9">
        <v>0</v>
      </c>
      <c r="T571" s="9">
        <v>1</v>
      </c>
      <c r="U571" s="9">
        <v>0</v>
      </c>
      <c r="V571" s="9">
        <v>0</v>
      </c>
      <c r="W571" s="9">
        <v>0</v>
      </c>
      <c r="X571" s="9">
        <v>1</v>
      </c>
      <c r="Y571" s="9">
        <v>0</v>
      </c>
      <c r="Z571" s="9">
        <v>0</v>
      </c>
      <c r="AA571" s="9">
        <v>0</v>
      </c>
      <c r="AB571" s="9">
        <v>0</v>
      </c>
      <c r="AC571" s="9">
        <v>0</v>
      </c>
      <c r="AD571" s="9">
        <v>1</v>
      </c>
      <c r="AE571" s="9">
        <v>0</v>
      </c>
      <c r="AF571" s="9">
        <v>1</v>
      </c>
      <c r="AG571" s="9">
        <v>0</v>
      </c>
      <c r="AH571" s="9">
        <v>0</v>
      </c>
      <c r="AI571" s="9">
        <v>0</v>
      </c>
      <c r="AJ571" s="9">
        <v>0</v>
      </c>
      <c r="AK571" s="9">
        <v>0</v>
      </c>
      <c r="AL571" s="9">
        <v>0</v>
      </c>
      <c r="AM571" s="9">
        <v>1</v>
      </c>
      <c r="AN571" s="9">
        <v>1</v>
      </c>
      <c r="AO571" s="9">
        <v>0</v>
      </c>
      <c r="AP571" s="9">
        <v>0</v>
      </c>
      <c r="AQ571" s="9">
        <v>0</v>
      </c>
      <c r="AR571" s="9">
        <v>1</v>
      </c>
      <c r="AS571" s="9">
        <v>0</v>
      </c>
      <c r="AT571" s="10">
        <v>0</v>
      </c>
    </row>
    <row r="572" spans="1:46" ht="42.75" x14ac:dyDescent="0.25">
      <c r="A572" s="26" t="str">
        <f t="shared" si="16"/>
        <v>2011Nurse practitionersPrince Edward IslandCommunity health</v>
      </c>
      <c r="B572" s="24">
        <v>2011</v>
      </c>
      <c r="C572" s="9" t="s">
        <v>5</v>
      </c>
      <c r="D572" s="9" t="s">
        <v>163</v>
      </c>
      <c r="E572" s="9" t="str">
        <f t="shared" si="17"/>
        <v>Prince Edward Island</v>
      </c>
      <c r="F572" s="9" t="s">
        <v>182</v>
      </c>
      <c r="G572" s="9" t="s">
        <v>11</v>
      </c>
      <c r="H572" s="9">
        <v>2</v>
      </c>
      <c r="I572" s="9">
        <v>2</v>
      </c>
      <c r="J572" s="9">
        <v>0</v>
      </c>
      <c r="K572" s="9">
        <v>0</v>
      </c>
      <c r="L572" s="9">
        <v>0</v>
      </c>
      <c r="M572" s="9">
        <v>0</v>
      </c>
      <c r="N572" s="9">
        <v>0</v>
      </c>
      <c r="O572" s="9">
        <v>1</v>
      </c>
      <c r="P572" s="9">
        <v>0</v>
      </c>
      <c r="Q572" s="9">
        <v>1</v>
      </c>
      <c r="R572" s="9">
        <v>0</v>
      </c>
      <c r="S572" s="9">
        <v>0</v>
      </c>
      <c r="T572" s="9">
        <v>0</v>
      </c>
      <c r="U572" s="9">
        <v>0</v>
      </c>
      <c r="V572" s="9">
        <v>0</v>
      </c>
      <c r="W572" s="9">
        <v>0</v>
      </c>
      <c r="X572" s="9">
        <v>2</v>
      </c>
      <c r="Y572" s="9">
        <v>0</v>
      </c>
      <c r="Z572" s="9">
        <v>0</v>
      </c>
      <c r="AA572" s="9">
        <v>0</v>
      </c>
      <c r="AB572" s="9">
        <v>1</v>
      </c>
      <c r="AC572" s="9">
        <v>1</v>
      </c>
      <c r="AD572" s="9">
        <v>0</v>
      </c>
      <c r="AE572" s="9">
        <v>0</v>
      </c>
      <c r="AF572" s="9">
        <v>2</v>
      </c>
      <c r="AG572" s="9">
        <v>0</v>
      </c>
      <c r="AH572" s="9">
        <v>0</v>
      </c>
      <c r="AI572" s="9">
        <v>0</v>
      </c>
      <c r="AJ572" s="9">
        <v>0</v>
      </c>
      <c r="AK572" s="9">
        <v>0</v>
      </c>
      <c r="AL572" s="9">
        <v>0</v>
      </c>
      <c r="AM572" s="9">
        <v>2</v>
      </c>
      <c r="AN572" s="9">
        <v>2</v>
      </c>
      <c r="AO572" s="9">
        <v>0</v>
      </c>
      <c r="AP572" s="9">
        <v>0</v>
      </c>
      <c r="AQ572" s="9">
        <v>0</v>
      </c>
      <c r="AR572" s="9">
        <v>1</v>
      </c>
      <c r="AS572" s="9">
        <v>1</v>
      </c>
      <c r="AT572" s="10">
        <v>0</v>
      </c>
    </row>
    <row r="573" spans="1:46" ht="42.75" x14ac:dyDescent="0.25">
      <c r="A573" s="26" t="str">
        <f t="shared" si="16"/>
        <v>2011Nurse practitionersPrince Edward IslandOther places of work</v>
      </c>
      <c r="B573" s="24">
        <v>2011</v>
      </c>
      <c r="C573" s="9" t="s">
        <v>5</v>
      </c>
      <c r="D573" s="9" t="s">
        <v>163</v>
      </c>
      <c r="E573" s="9" t="str">
        <f t="shared" si="17"/>
        <v>Prince Edward Island</v>
      </c>
      <c r="F573" s="9" t="s">
        <v>183</v>
      </c>
      <c r="G573" s="9" t="s">
        <v>13</v>
      </c>
      <c r="H573" s="9">
        <v>1</v>
      </c>
      <c r="I573" s="9">
        <v>1</v>
      </c>
      <c r="J573" s="9">
        <v>0</v>
      </c>
      <c r="K573" s="9">
        <v>0</v>
      </c>
      <c r="L573" s="9">
        <v>0</v>
      </c>
      <c r="M573" s="9">
        <v>0</v>
      </c>
      <c r="N573" s="9">
        <v>0</v>
      </c>
      <c r="O573" s="9">
        <v>0</v>
      </c>
      <c r="P573" s="9">
        <v>1</v>
      </c>
      <c r="Q573" s="9">
        <v>0</v>
      </c>
      <c r="R573" s="9">
        <v>0</v>
      </c>
      <c r="S573" s="9">
        <v>0</v>
      </c>
      <c r="T573" s="9">
        <v>0</v>
      </c>
      <c r="U573" s="9">
        <v>0</v>
      </c>
      <c r="V573" s="9">
        <v>0</v>
      </c>
      <c r="W573" s="9">
        <v>0</v>
      </c>
      <c r="X573" s="9">
        <v>1</v>
      </c>
      <c r="Y573" s="9">
        <v>0</v>
      </c>
      <c r="Z573" s="9">
        <v>0</v>
      </c>
      <c r="AA573" s="9">
        <v>1</v>
      </c>
      <c r="AB573" s="9">
        <v>0</v>
      </c>
      <c r="AC573" s="9">
        <v>0</v>
      </c>
      <c r="AD573" s="9">
        <v>0</v>
      </c>
      <c r="AE573" s="9">
        <v>0</v>
      </c>
      <c r="AF573" s="9">
        <v>0</v>
      </c>
      <c r="AG573" s="9">
        <v>1</v>
      </c>
      <c r="AH573" s="9">
        <v>0</v>
      </c>
      <c r="AI573" s="9">
        <v>0</v>
      </c>
      <c r="AJ573" s="9">
        <v>1</v>
      </c>
      <c r="AK573" s="9">
        <v>0</v>
      </c>
      <c r="AL573" s="9">
        <v>0</v>
      </c>
      <c r="AM573" s="9">
        <v>0</v>
      </c>
      <c r="AN573" s="9">
        <v>1</v>
      </c>
      <c r="AO573" s="9">
        <v>0</v>
      </c>
      <c r="AP573" s="9">
        <v>0</v>
      </c>
      <c r="AQ573" s="9">
        <v>0</v>
      </c>
      <c r="AR573" s="9">
        <v>1</v>
      </c>
      <c r="AS573" s="9">
        <v>0</v>
      </c>
      <c r="AT573" s="10">
        <v>0</v>
      </c>
    </row>
    <row r="574" spans="1:46" ht="42.75" x14ac:dyDescent="0.25">
      <c r="A574" s="26" t="str">
        <f t="shared" si="16"/>
        <v>2011Nurse practitionersNova ScotiaAll places of work</v>
      </c>
      <c r="B574" s="24">
        <v>2011</v>
      </c>
      <c r="C574" s="9" t="s">
        <v>5</v>
      </c>
      <c r="D574" s="9" t="s">
        <v>164</v>
      </c>
      <c r="E574" s="9" t="str">
        <f t="shared" si="17"/>
        <v>Nova Scotia</v>
      </c>
      <c r="F574" s="9" t="s">
        <v>179</v>
      </c>
      <c r="G574" s="9" t="s">
        <v>9</v>
      </c>
      <c r="H574" s="9">
        <v>115</v>
      </c>
      <c r="I574" s="9">
        <v>113</v>
      </c>
      <c r="J574" s="9">
        <v>2</v>
      </c>
      <c r="K574" s="9">
        <v>0</v>
      </c>
      <c r="L574" s="9">
        <v>0</v>
      </c>
      <c r="M574" s="9">
        <v>1</v>
      </c>
      <c r="N574" s="9">
        <v>6</v>
      </c>
      <c r="O574" s="9">
        <v>19</v>
      </c>
      <c r="P574" s="9">
        <v>18</v>
      </c>
      <c r="Q574" s="9">
        <v>33</v>
      </c>
      <c r="R574" s="9">
        <v>23</v>
      </c>
      <c r="S574" s="9">
        <v>11</v>
      </c>
      <c r="T574" s="9">
        <v>4</v>
      </c>
      <c r="U574" s="9">
        <v>0</v>
      </c>
      <c r="V574" s="9">
        <v>0</v>
      </c>
      <c r="W574" s="9">
        <v>0</v>
      </c>
      <c r="X574" s="9">
        <v>112</v>
      </c>
      <c r="Y574" s="9">
        <v>3</v>
      </c>
      <c r="Z574" s="9">
        <v>0</v>
      </c>
      <c r="AA574" s="9">
        <v>10</v>
      </c>
      <c r="AB574" s="9">
        <v>34</v>
      </c>
      <c r="AC574" s="9">
        <v>52</v>
      </c>
      <c r="AD574" s="9">
        <v>19</v>
      </c>
      <c r="AE574" s="9">
        <v>0</v>
      </c>
      <c r="AF574" s="9">
        <v>101</v>
      </c>
      <c r="AG574" s="9">
        <v>9</v>
      </c>
      <c r="AH574" s="9">
        <v>5</v>
      </c>
      <c r="AI574" s="9">
        <v>0</v>
      </c>
      <c r="AJ574" s="9">
        <v>8</v>
      </c>
      <c r="AK574" s="9">
        <v>1</v>
      </c>
      <c r="AL574" s="9">
        <v>106</v>
      </c>
      <c r="AM574" s="9">
        <v>0</v>
      </c>
      <c r="AN574" s="9">
        <v>104</v>
      </c>
      <c r="AO574" s="9">
        <v>2</v>
      </c>
      <c r="AP574" s="9">
        <v>9</v>
      </c>
      <c r="AQ574" s="9">
        <v>0</v>
      </c>
      <c r="AR574" s="9">
        <v>80</v>
      </c>
      <c r="AS574" s="9">
        <v>35</v>
      </c>
      <c r="AT574" s="10">
        <v>0</v>
      </c>
    </row>
    <row r="575" spans="1:46" ht="42.75" x14ac:dyDescent="0.25">
      <c r="A575" s="26" t="str">
        <f t="shared" si="16"/>
        <v>2011Nurse practitionersNova ScotiaHospital</v>
      </c>
      <c r="B575" s="24">
        <v>2011</v>
      </c>
      <c r="C575" s="9" t="s">
        <v>5</v>
      </c>
      <c r="D575" s="9" t="s">
        <v>164</v>
      </c>
      <c r="E575" s="9" t="str">
        <f t="shared" si="17"/>
        <v>Nova Scotia</v>
      </c>
      <c r="F575" s="9" t="s">
        <v>180</v>
      </c>
      <c r="G575" s="9" t="s">
        <v>10</v>
      </c>
      <c r="H575" s="9">
        <v>56</v>
      </c>
      <c r="I575" s="9">
        <v>55</v>
      </c>
      <c r="J575" s="9">
        <v>1</v>
      </c>
      <c r="K575" s="9">
        <v>0</v>
      </c>
      <c r="L575" s="9">
        <v>0</v>
      </c>
      <c r="M575" s="9">
        <v>1</v>
      </c>
      <c r="N575" s="9">
        <v>5</v>
      </c>
      <c r="O575" s="9">
        <v>8</v>
      </c>
      <c r="P575" s="9">
        <v>8</v>
      </c>
      <c r="Q575" s="9">
        <v>19</v>
      </c>
      <c r="R575" s="9">
        <v>10</v>
      </c>
      <c r="S575" s="9">
        <v>4</v>
      </c>
      <c r="T575" s="9">
        <v>1</v>
      </c>
      <c r="U575" s="9">
        <v>0</v>
      </c>
      <c r="V575" s="9">
        <v>0</v>
      </c>
      <c r="W575" s="9">
        <v>0</v>
      </c>
      <c r="X575" s="9">
        <v>55</v>
      </c>
      <c r="Y575" s="9">
        <v>1</v>
      </c>
      <c r="Z575" s="9">
        <v>0</v>
      </c>
      <c r="AA575" s="9">
        <v>8</v>
      </c>
      <c r="AB575" s="9">
        <v>11</v>
      </c>
      <c r="AC575" s="9">
        <v>29</v>
      </c>
      <c r="AD575" s="9">
        <v>8</v>
      </c>
      <c r="AE575" s="9">
        <v>0</v>
      </c>
      <c r="AF575" s="9">
        <v>50</v>
      </c>
      <c r="AG575" s="9">
        <v>5</v>
      </c>
      <c r="AH575" s="9">
        <v>1</v>
      </c>
      <c r="AI575" s="9">
        <v>0</v>
      </c>
      <c r="AJ575" s="9">
        <v>7</v>
      </c>
      <c r="AK575" s="9">
        <v>1</v>
      </c>
      <c r="AL575" s="9">
        <v>48</v>
      </c>
      <c r="AM575" s="9">
        <v>0</v>
      </c>
      <c r="AN575" s="9">
        <v>55</v>
      </c>
      <c r="AO575" s="9">
        <v>1</v>
      </c>
      <c r="AP575" s="9">
        <v>0</v>
      </c>
      <c r="AQ575" s="9">
        <v>0</v>
      </c>
      <c r="AR575" s="9">
        <v>53</v>
      </c>
      <c r="AS575" s="9">
        <v>3</v>
      </c>
      <c r="AT575" s="10">
        <v>0</v>
      </c>
    </row>
    <row r="576" spans="1:46" ht="42.75" x14ac:dyDescent="0.25">
      <c r="A576" s="26" t="str">
        <f t="shared" si="16"/>
        <v>2011Nurse practitionersNova ScotiaCommunity health</v>
      </c>
      <c r="B576" s="24">
        <v>2011</v>
      </c>
      <c r="C576" s="9" t="s">
        <v>5</v>
      </c>
      <c r="D576" s="9" t="s">
        <v>164</v>
      </c>
      <c r="E576" s="9" t="str">
        <f t="shared" si="17"/>
        <v>Nova Scotia</v>
      </c>
      <c r="F576" s="9" t="s">
        <v>182</v>
      </c>
      <c r="G576" s="9" t="s">
        <v>11</v>
      </c>
      <c r="H576" s="9">
        <v>44</v>
      </c>
      <c r="I576" s="9">
        <v>43</v>
      </c>
      <c r="J576" s="9">
        <v>1</v>
      </c>
      <c r="K576" s="9">
        <v>0</v>
      </c>
      <c r="L576" s="9">
        <v>0</v>
      </c>
      <c r="M576" s="9">
        <v>0</v>
      </c>
      <c r="N576" s="9">
        <v>1</v>
      </c>
      <c r="O576" s="9">
        <v>8</v>
      </c>
      <c r="P576" s="9">
        <v>8</v>
      </c>
      <c r="Q576" s="9">
        <v>12</v>
      </c>
      <c r="R576" s="9">
        <v>10</v>
      </c>
      <c r="S576" s="9">
        <v>3</v>
      </c>
      <c r="T576" s="9">
        <v>2</v>
      </c>
      <c r="U576" s="9">
        <v>0</v>
      </c>
      <c r="V576" s="9">
        <v>0</v>
      </c>
      <c r="W576" s="9">
        <v>0</v>
      </c>
      <c r="X576" s="9">
        <v>44</v>
      </c>
      <c r="Y576" s="9">
        <v>0</v>
      </c>
      <c r="Z576" s="9">
        <v>0</v>
      </c>
      <c r="AA576" s="9">
        <v>2</v>
      </c>
      <c r="AB576" s="9">
        <v>18</v>
      </c>
      <c r="AC576" s="9">
        <v>18</v>
      </c>
      <c r="AD576" s="9">
        <v>6</v>
      </c>
      <c r="AE576" s="9">
        <v>0</v>
      </c>
      <c r="AF576" s="9">
        <v>39</v>
      </c>
      <c r="AG576" s="9">
        <v>2</v>
      </c>
      <c r="AH576" s="9">
        <v>3</v>
      </c>
      <c r="AI576" s="9">
        <v>0</v>
      </c>
      <c r="AJ576" s="9">
        <v>0</v>
      </c>
      <c r="AK576" s="9">
        <v>0</v>
      </c>
      <c r="AL576" s="9">
        <v>44</v>
      </c>
      <c r="AM576" s="9">
        <v>0</v>
      </c>
      <c r="AN576" s="9">
        <v>42</v>
      </c>
      <c r="AO576" s="9">
        <v>1</v>
      </c>
      <c r="AP576" s="9">
        <v>1</v>
      </c>
      <c r="AQ576" s="9">
        <v>0</v>
      </c>
      <c r="AR576" s="9">
        <v>17</v>
      </c>
      <c r="AS576" s="9">
        <v>27</v>
      </c>
      <c r="AT576" s="10">
        <v>0</v>
      </c>
    </row>
    <row r="577" spans="1:46" ht="57" x14ac:dyDescent="0.25">
      <c r="A577" s="26" t="str">
        <f t="shared" si="16"/>
        <v>2011Nurse practitionersNova ScotiaNursing home/long-term care</v>
      </c>
      <c r="B577" s="24">
        <v>2011</v>
      </c>
      <c r="C577" s="9" t="s">
        <v>5</v>
      </c>
      <c r="D577" s="9" t="s">
        <v>164</v>
      </c>
      <c r="E577" s="9" t="str">
        <f t="shared" si="17"/>
        <v>Nova Scotia</v>
      </c>
      <c r="F577" s="9" t="s">
        <v>181</v>
      </c>
      <c r="G577" s="9" t="s">
        <v>12</v>
      </c>
      <c r="H577" s="9">
        <v>2</v>
      </c>
      <c r="I577" s="9">
        <v>2</v>
      </c>
      <c r="J577" s="9">
        <v>0</v>
      </c>
      <c r="K577" s="9">
        <v>0</v>
      </c>
      <c r="L577" s="9">
        <v>0</v>
      </c>
      <c r="M577" s="9">
        <v>0</v>
      </c>
      <c r="N577" s="9">
        <v>0</v>
      </c>
      <c r="O577" s="9">
        <v>1</v>
      </c>
      <c r="P577" s="9">
        <v>0</v>
      </c>
      <c r="Q577" s="9">
        <v>0</v>
      </c>
      <c r="R577" s="9">
        <v>0</v>
      </c>
      <c r="S577" s="9">
        <v>1</v>
      </c>
      <c r="T577" s="9">
        <v>0</v>
      </c>
      <c r="U577" s="9">
        <v>0</v>
      </c>
      <c r="V577" s="9">
        <v>0</v>
      </c>
      <c r="W577" s="9">
        <v>0</v>
      </c>
      <c r="X577" s="9">
        <v>2</v>
      </c>
      <c r="Y577" s="9">
        <v>0</v>
      </c>
      <c r="Z577" s="9">
        <v>0</v>
      </c>
      <c r="AA577" s="9">
        <v>0</v>
      </c>
      <c r="AB577" s="9">
        <v>1</v>
      </c>
      <c r="AC577" s="9">
        <v>0</v>
      </c>
      <c r="AD577" s="9">
        <v>1</v>
      </c>
      <c r="AE577" s="9">
        <v>0</v>
      </c>
      <c r="AF577" s="9">
        <v>2</v>
      </c>
      <c r="AG577" s="9">
        <v>0</v>
      </c>
      <c r="AH577" s="9">
        <v>0</v>
      </c>
      <c r="AI577" s="9">
        <v>0</v>
      </c>
      <c r="AJ577" s="9">
        <v>0</v>
      </c>
      <c r="AK577" s="9">
        <v>0</v>
      </c>
      <c r="AL577" s="9">
        <v>2</v>
      </c>
      <c r="AM577" s="9">
        <v>0</v>
      </c>
      <c r="AN577" s="9">
        <v>1</v>
      </c>
      <c r="AO577" s="9">
        <v>0</v>
      </c>
      <c r="AP577" s="9">
        <v>1</v>
      </c>
      <c r="AQ577" s="9">
        <v>0</v>
      </c>
      <c r="AR577" s="9">
        <v>2</v>
      </c>
      <c r="AS577" s="9">
        <v>0</v>
      </c>
      <c r="AT577" s="10">
        <v>0</v>
      </c>
    </row>
    <row r="578" spans="1:46" ht="42.75" x14ac:dyDescent="0.25">
      <c r="A578" s="26" t="str">
        <f t="shared" si="16"/>
        <v>2011Nurse practitionersNova ScotiaOther places of work</v>
      </c>
      <c r="B578" s="24">
        <v>2011</v>
      </c>
      <c r="C578" s="9" t="s">
        <v>5</v>
      </c>
      <c r="D578" s="9" t="s">
        <v>164</v>
      </c>
      <c r="E578" s="9" t="str">
        <f t="shared" si="17"/>
        <v>Nova Scotia</v>
      </c>
      <c r="F578" s="9" t="s">
        <v>183</v>
      </c>
      <c r="G578" s="9" t="s">
        <v>13</v>
      </c>
      <c r="H578" s="9">
        <v>13</v>
      </c>
      <c r="I578" s="9">
        <v>13</v>
      </c>
      <c r="J578" s="9">
        <v>0</v>
      </c>
      <c r="K578" s="9">
        <v>0</v>
      </c>
      <c r="L578" s="9">
        <v>0</v>
      </c>
      <c r="M578" s="9">
        <v>0</v>
      </c>
      <c r="N578" s="9">
        <v>0</v>
      </c>
      <c r="O578" s="9">
        <v>2</v>
      </c>
      <c r="P578" s="9">
        <v>2</v>
      </c>
      <c r="Q578" s="9">
        <v>2</v>
      </c>
      <c r="R578" s="9">
        <v>3</v>
      </c>
      <c r="S578" s="9">
        <v>3</v>
      </c>
      <c r="T578" s="9">
        <v>1</v>
      </c>
      <c r="U578" s="9">
        <v>0</v>
      </c>
      <c r="V578" s="9">
        <v>0</v>
      </c>
      <c r="W578" s="9">
        <v>0</v>
      </c>
      <c r="X578" s="9">
        <v>11</v>
      </c>
      <c r="Y578" s="9">
        <v>2</v>
      </c>
      <c r="Z578" s="9">
        <v>0</v>
      </c>
      <c r="AA578" s="9">
        <v>0</v>
      </c>
      <c r="AB578" s="9">
        <v>4</v>
      </c>
      <c r="AC578" s="9">
        <v>5</v>
      </c>
      <c r="AD578" s="9">
        <v>4</v>
      </c>
      <c r="AE578" s="9">
        <v>0</v>
      </c>
      <c r="AF578" s="9">
        <v>10</v>
      </c>
      <c r="AG578" s="9">
        <v>2</v>
      </c>
      <c r="AH578" s="9">
        <v>1</v>
      </c>
      <c r="AI578" s="9">
        <v>0</v>
      </c>
      <c r="AJ578" s="9">
        <v>1</v>
      </c>
      <c r="AK578" s="9">
        <v>0</v>
      </c>
      <c r="AL578" s="9">
        <v>12</v>
      </c>
      <c r="AM578" s="9">
        <v>0</v>
      </c>
      <c r="AN578" s="9">
        <v>6</v>
      </c>
      <c r="AO578" s="9">
        <v>0</v>
      </c>
      <c r="AP578" s="9">
        <v>7</v>
      </c>
      <c r="AQ578" s="9">
        <v>0</v>
      </c>
      <c r="AR578" s="9">
        <v>8</v>
      </c>
      <c r="AS578" s="9">
        <v>5</v>
      </c>
      <c r="AT578" s="10">
        <v>0</v>
      </c>
    </row>
    <row r="579" spans="1:46" ht="42.75" x14ac:dyDescent="0.25">
      <c r="A579" s="26" t="str">
        <f t="shared" ref="A579:A642" si="18">CONCATENATE(B579,C579,E579,G579)</f>
        <v>2011Nurse practitionersNew BrunswickAll places of work</v>
      </c>
      <c r="B579" s="24">
        <v>2011</v>
      </c>
      <c r="C579" s="9" t="s">
        <v>5</v>
      </c>
      <c r="D579" s="9" t="s">
        <v>165</v>
      </c>
      <c r="E579" s="9" t="str">
        <f t="shared" ref="E579:E642" si="19">TRIM(MID(D579,3,50))</f>
        <v>New Brunswick</v>
      </c>
      <c r="F579" s="9" t="s">
        <v>179</v>
      </c>
      <c r="G579" s="9" t="s">
        <v>9</v>
      </c>
      <c r="H579" s="9">
        <v>76</v>
      </c>
      <c r="I579" s="9">
        <v>74</v>
      </c>
      <c r="J579" s="9">
        <v>2</v>
      </c>
      <c r="K579" s="9">
        <v>0</v>
      </c>
      <c r="L579" s="9">
        <v>0</v>
      </c>
      <c r="M579" s="9">
        <v>1</v>
      </c>
      <c r="N579" s="9">
        <v>12</v>
      </c>
      <c r="O579" s="9">
        <v>12</v>
      </c>
      <c r="P579" s="9">
        <v>16</v>
      </c>
      <c r="Q579" s="9">
        <v>14</v>
      </c>
      <c r="R579" s="9">
        <v>12</v>
      </c>
      <c r="S579" s="9">
        <v>6</v>
      </c>
      <c r="T579" s="9">
        <v>1</v>
      </c>
      <c r="U579" s="9">
        <v>2</v>
      </c>
      <c r="V579" s="9">
        <v>0</v>
      </c>
      <c r="W579" s="9">
        <v>0</v>
      </c>
      <c r="X579" s="9">
        <v>72</v>
      </c>
      <c r="Y579" s="9">
        <v>4</v>
      </c>
      <c r="Z579" s="9">
        <v>0</v>
      </c>
      <c r="AA579" s="9">
        <v>12</v>
      </c>
      <c r="AB579" s="9">
        <v>25</v>
      </c>
      <c r="AC579" s="9">
        <v>28</v>
      </c>
      <c r="AD579" s="9">
        <v>11</v>
      </c>
      <c r="AE579" s="9">
        <v>0</v>
      </c>
      <c r="AF579" s="9">
        <v>63</v>
      </c>
      <c r="AG579" s="9">
        <v>12</v>
      </c>
      <c r="AH579" s="9">
        <v>1</v>
      </c>
      <c r="AI579" s="9">
        <v>0</v>
      </c>
      <c r="AJ579" s="9">
        <v>6</v>
      </c>
      <c r="AK579" s="9">
        <v>0</v>
      </c>
      <c r="AL579" s="9">
        <v>70</v>
      </c>
      <c r="AM579" s="9">
        <v>0</v>
      </c>
      <c r="AN579" s="9">
        <v>70</v>
      </c>
      <c r="AO579" s="9">
        <v>0</v>
      </c>
      <c r="AP579" s="9">
        <v>6</v>
      </c>
      <c r="AQ579" s="9">
        <v>0</v>
      </c>
      <c r="AR579" s="9">
        <v>46</v>
      </c>
      <c r="AS579" s="9">
        <v>30</v>
      </c>
      <c r="AT579" s="10">
        <v>0</v>
      </c>
    </row>
    <row r="580" spans="1:46" ht="42.75" x14ac:dyDescent="0.25">
      <c r="A580" s="26" t="str">
        <f t="shared" si="18"/>
        <v>2011Nurse practitionersNew BrunswickHospital</v>
      </c>
      <c r="B580" s="24">
        <v>2011</v>
      </c>
      <c r="C580" s="9" t="s">
        <v>5</v>
      </c>
      <c r="D580" s="9" t="s">
        <v>165</v>
      </c>
      <c r="E580" s="9" t="str">
        <f t="shared" si="19"/>
        <v>New Brunswick</v>
      </c>
      <c r="F580" s="9" t="s">
        <v>180</v>
      </c>
      <c r="G580" s="9" t="s">
        <v>10</v>
      </c>
      <c r="H580" s="9">
        <v>21</v>
      </c>
      <c r="I580" s="9">
        <v>19</v>
      </c>
      <c r="J580" s="9">
        <v>2</v>
      </c>
      <c r="K580" s="9">
        <v>0</v>
      </c>
      <c r="L580" s="9">
        <v>0</v>
      </c>
      <c r="M580" s="9">
        <v>0</v>
      </c>
      <c r="N580" s="9">
        <v>8</v>
      </c>
      <c r="O580" s="9">
        <v>2</v>
      </c>
      <c r="P580" s="9">
        <v>3</v>
      </c>
      <c r="Q580" s="9">
        <v>2</v>
      </c>
      <c r="R580" s="9">
        <v>4</v>
      </c>
      <c r="S580" s="9">
        <v>2</v>
      </c>
      <c r="T580" s="9">
        <v>0</v>
      </c>
      <c r="U580" s="9">
        <v>0</v>
      </c>
      <c r="V580" s="9">
        <v>0</v>
      </c>
      <c r="W580" s="9">
        <v>0</v>
      </c>
      <c r="X580" s="9">
        <v>20</v>
      </c>
      <c r="Y580" s="9">
        <v>1</v>
      </c>
      <c r="Z580" s="9">
        <v>0</v>
      </c>
      <c r="AA580" s="9">
        <v>7</v>
      </c>
      <c r="AB580" s="9">
        <v>6</v>
      </c>
      <c r="AC580" s="9">
        <v>5</v>
      </c>
      <c r="AD580" s="9">
        <v>3</v>
      </c>
      <c r="AE580" s="9">
        <v>0</v>
      </c>
      <c r="AF580" s="9">
        <v>17</v>
      </c>
      <c r="AG580" s="9">
        <v>4</v>
      </c>
      <c r="AH580" s="9">
        <v>0</v>
      </c>
      <c r="AI580" s="9">
        <v>0</v>
      </c>
      <c r="AJ580" s="9">
        <v>4</v>
      </c>
      <c r="AK580" s="9">
        <v>0</v>
      </c>
      <c r="AL580" s="9">
        <v>17</v>
      </c>
      <c r="AM580" s="9">
        <v>0</v>
      </c>
      <c r="AN580" s="9">
        <v>19</v>
      </c>
      <c r="AO580" s="9">
        <v>0</v>
      </c>
      <c r="AP580" s="9">
        <v>2</v>
      </c>
      <c r="AQ580" s="9">
        <v>0</v>
      </c>
      <c r="AR580" s="9">
        <v>16</v>
      </c>
      <c r="AS580" s="9">
        <v>5</v>
      </c>
      <c r="AT580" s="10">
        <v>0</v>
      </c>
    </row>
    <row r="581" spans="1:46" ht="42.75" x14ac:dyDescent="0.25">
      <c r="A581" s="26" t="str">
        <f t="shared" si="18"/>
        <v>2011Nurse practitionersNew BrunswickCommunity health</v>
      </c>
      <c r="B581" s="24">
        <v>2011</v>
      </c>
      <c r="C581" s="9" t="s">
        <v>5</v>
      </c>
      <c r="D581" s="9" t="s">
        <v>165</v>
      </c>
      <c r="E581" s="9" t="str">
        <f t="shared" si="19"/>
        <v>New Brunswick</v>
      </c>
      <c r="F581" s="9" t="s">
        <v>182</v>
      </c>
      <c r="G581" s="9" t="s">
        <v>11</v>
      </c>
      <c r="H581" s="9">
        <v>43</v>
      </c>
      <c r="I581" s="9">
        <v>43</v>
      </c>
      <c r="J581" s="9">
        <v>0</v>
      </c>
      <c r="K581" s="9">
        <v>0</v>
      </c>
      <c r="L581" s="9">
        <v>0</v>
      </c>
      <c r="M581" s="9">
        <v>1</v>
      </c>
      <c r="N581" s="9">
        <v>3</v>
      </c>
      <c r="O581" s="9">
        <v>9</v>
      </c>
      <c r="P581" s="9">
        <v>9</v>
      </c>
      <c r="Q581" s="9">
        <v>10</v>
      </c>
      <c r="R581" s="9">
        <v>6</v>
      </c>
      <c r="S581" s="9">
        <v>4</v>
      </c>
      <c r="T581" s="9">
        <v>1</v>
      </c>
      <c r="U581" s="9">
        <v>0</v>
      </c>
      <c r="V581" s="9">
        <v>0</v>
      </c>
      <c r="W581" s="9">
        <v>0</v>
      </c>
      <c r="X581" s="9">
        <v>40</v>
      </c>
      <c r="Y581" s="9">
        <v>3</v>
      </c>
      <c r="Z581" s="9">
        <v>0</v>
      </c>
      <c r="AA581" s="9">
        <v>4</v>
      </c>
      <c r="AB581" s="9">
        <v>16</v>
      </c>
      <c r="AC581" s="9">
        <v>17</v>
      </c>
      <c r="AD581" s="9">
        <v>6</v>
      </c>
      <c r="AE581" s="9">
        <v>0</v>
      </c>
      <c r="AF581" s="9">
        <v>35</v>
      </c>
      <c r="AG581" s="9">
        <v>7</v>
      </c>
      <c r="AH581" s="9">
        <v>1</v>
      </c>
      <c r="AI581" s="9">
        <v>0</v>
      </c>
      <c r="AJ581" s="9">
        <v>2</v>
      </c>
      <c r="AK581" s="9">
        <v>0</v>
      </c>
      <c r="AL581" s="9">
        <v>41</v>
      </c>
      <c r="AM581" s="9">
        <v>0</v>
      </c>
      <c r="AN581" s="9">
        <v>43</v>
      </c>
      <c r="AO581" s="9">
        <v>0</v>
      </c>
      <c r="AP581" s="9">
        <v>0</v>
      </c>
      <c r="AQ581" s="9">
        <v>0</v>
      </c>
      <c r="AR581" s="9">
        <v>21</v>
      </c>
      <c r="AS581" s="9">
        <v>22</v>
      </c>
      <c r="AT581" s="10">
        <v>0</v>
      </c>
    </row>
    <row r="582" spans="1:46" ht="57" x14ac:dyDescent="0.25">
      <c r="A582" s="26" t="str">
        <f t="shared" si="18"/>
        <v>2011Nurse practitionersNew BrunswickNursing home/long-term care</v>
      </c>
      <c r="B582" s="24">
        <v>2011</v>
      </c>
      <c r="C582" s="9" t="s">
        <v>5</v>
      </c>
      <c r="D582" s="9" t="s">
        <v>165</v>
      </c>
      <c r="E582" s="9" t="str">
        <f t="shared" si="19"/>
        <v>New Brunswick</v>
      </c>
      <c r="F582" s="9" t="s">
        <v>181</v>
      </c>
      <c r="G582" s="9" t="s">
        <v>12</v>
      </c>
      <c r="H582" s="9">
        <v>3</v>
      </c>
      <c r="I582" s="9">
        <v>3</v>
      </c>
      <c r="J582" s="9">
        <v>0</v>
      </c>
      <c r="K582" s="9">
        <v>0</v>
      </c>
      <c r="L582" s="9">
        <v>0</v>
      </c>
      <c r="M582" s="9">
        <v>0</v>
      </c>
      <c r="N582" s="9">
        <v>1</v>
      </c>
      <c r="O582" s="9">
        <v>0</v>
      </c>
      <c r="P582" s="9">
        <v>0</v>
      </c>
      <c r="Q582" s="9">
        <v>1</v>
      </c>
      <c r="R582" s="9">
        <v>1</v>
      </c>
      <c r="S582" s="9">
        <v>0</v>
      </c>
      <c r="T582" s="9">
        <v>0</v>
      </c>
      <c r="U582" s="9">
        <v>0</v>
      </c>
      <c r="V582" s="9">
        <v>0</v>
      </c>
      <c r="W582" s="9">
        <v>0</v>
      </c>
      <c r="X582" s="9">
        <v>3</v>
      </c>
      <c r="Y582" s="9">
        <v>0</v>
      </c>
      <c r="Z582" s="9">
        <v>0</v>
      </c>
      <c r="AA582" s="9">
        <v>1</v>
      </c>
      <c r="AB582" s="9">
        <v>0</v>
      </c>
      <c r="AC582" s="9">
        <v>2</v>
      </c>
      <c r="AD582" s="9">
        <v>0</v>
      </c>
      <c r="AE582" s="9">
        <v>0</v>
      </c>
      <c r="AF582" s="9">
        <v>3</v>
      </c>
      <c r="AG582" s="9">
        <v>0</v>
      </c>
      <c r="AH582" s="9">
        <v>0</v>
      </c>
      <c r="AI582" s="9">
        <v>0</v>
      </c>
      <c r="AJ582" s="9">
        <v>0</v>
      </c>
      <c r="AK582" s="9">
        <v>0</v>
      </c>
      <c r="AL582" s="9">
        <v>3</v>
      </c>
      <c r="AM582" s="9">
        <v>0</v>
      </c>
      <c r="AN582" s="9">
        <v>3</v>
      </c>
      <c r="AO582" s="9">
        <v>0</v>
      </c>
      <c r="AP582" s="9">
        <v>0</v>
      </c>
      <c r="AQ582" s="9">
        <v>0</v>
      </c>
      <c r="AR582" s="9">
        <v>3</v>
      </c>
      <c r="AS582" s="9">
        <v>0</v>
      </c>
      <c r="AT582" s="10">
        <v>0</v>
      </c>
    </row>
    <row r="583" spans="1:46" ht="42.75" x14ac:dyDescent="0.25">
      <c r="A583" s="26" t="str">
        <f t="shared" si="18"/>
        <v>2011Nurse practitionersNew BrunswickOther places of work</v>
      </c>
      <c r="B583" s="24">
        <v>2011</v>
      </c>
      <c r="C583" s="9" t="s">
        <v>5</v>
      </c>
      <c r="D583" s="9" t="s">
        <v>165</v>
      </c>
      <c r="E583" s="9" t="str">
        <f t="shared" si="19"/>
        <v>New Brunswick</v>
      </c>
      <c r="F583" s="9" t="s">
        <v>183</v>
      </c>
      <c r="G583" s="9" t="s">
        <v>13</v>
      </c>
      <c r="H583" s="9">
        <v>9</v>
      </c>
      <c r="I583" s="9">
        <v>9</v>
      </c>
      <c r="J583" s="9">
        <v>0</v>
      </c>
      <c r="K583" s="9">
        <v>0</v>
      </c>
      <c r="L583" s="9">
        <v>0</v>
      </c>
      <c r="M583" s="9">
        <v>0</v>
      </c>
      <c r="N583" s="9">
        <v>0</v>
      </c>
      <c r="O583" s="9">
        <v>1</v>
      </c>
      <c r="P583" s="9">
        <v>4</v>
      </c>
      <c r="Q583" s="9">
        <v>1</v>
      </c>
      <c r="R583" s="9">
        <v>1</v>
      </c>
      <c r="S583" s="9">
        <v>0</v>
      </c>
      <c r="T583" s="9">
        <v>0</v>
      </c>
      <c r="U583" s="9">
        <v>2</v>
      </c>
      <c r="V583" s="9">
        <v>0</v>
      </c>
      <c r="W583" s="9">
        <v>0</v>
      </c>
      <c r="X583" s="9">
        <v>9</v>
      </c>
      <c r="Y583" s="9">
        <v>0</v>
      </c>
      <c r="Z583" s="9">
        <v>0</v>
      </c>
      <c r="AA583" s="9">
        <v>0</v>
      </c>
      <c r="AB583" s="9">
        <v>3</v>
      </c>
      <c r="AC583" s="9">
        <v>4</v>
      </c>
      <c r="AD583" s="9">
        <v>2</v>
      </c>
      <c r="AE583" s="9">
        <v>0</v>
      </c>
      <c r="AF583" s="9">
        <v>8</v>
      </c>
      <c r="AG583" s="9">
        <v>1</v>
      </c>
      <c r="AH583" s="9">
        <v>0</v>
      </c>
      <c r="AI583" s="9">
        <v>0</v>
      </c>
      <c r="AJ583" s="9">
        <v>0</v>
      </c>
      <c r="AK583" s="9">
        <v>0</v>
      </c>
      <c r="AL583" s="9">
        <v>9</v>
      </c>
      <c r="AM583" s="9">
        <v>0</v>
      </c>
      <c r="AN583" s="9">
        <v>5</v>
      </c>
      <c r="AO583" s="9">
        <v>0</v>
      </c>
      <c r="AP583" s="9">
        <v>4</v>
      </c>
      <c r="AQ583" s="9">
        <v>0</v>
      </c>
      <c r="AR583" s="9">
        <v>6</v>
      </c>
      <c r="AS583" s="9">
        <v>3</v>
      </c>
      <c r="AT583" s="10">
        <v>0</v>
      </c>
    </row>
    <row r="584" spans="1:46" ht="42.75" x14ac:dyDescent="0.25">
      <c r="A584" s="26" t="str">
        <f t="shared" si="18"/>
        <v>2011Nurse practitionersQuebecAll places of work</v>
      </c>
      <c r="B584" s="24">
        <v>2011</v>
      </c>
      <c r="C584" s="9" t="s">
        <v>5</v>
      </c>
      <c r="D584" s="9" t="s">
        <v>166</v>
      </c>
      <c r="E584" s="9" t="str">
        <f t="shared" si="19"/>
        <v>Quebec</v>
      </c>
      <c r="F584" s="9" t="s">
        <v>179</v>
      </c>
      <c r="G584" s="9" t="s">
        <v>9</v>
      </c>
      <c r="H584" s="9">
        <v>104</v>
      </c>
      <c r="I584" s="9">
        <v>94</v>
      </c>
      <c r="J584" s="9">
        <v>10</v>
      </c>
      <c r="K584" s="9">
        <v>0</v>
      </c>
      <c r="L584" s="9">
        <v>0</v>
      </c>
      <c r="M584" s="9">
        <v>14</v>
      </c>
      <c r="N584" s="9">
        <v>37</v>
      </c>
      <c r="O584" s="9">
        <v>22</v>
      </c>
      <c r="P584" s="9">
        <v>15</v>
      </c>
      <c r="Q584" s="9">
        <v>9</v>
      </c>
      <c r="R584" s="9">
        <v>4</v>
      </c>
      <c r="S584" s="9">
        <v>3</v>
      </c>
      <c r="T584" s="9">
        <v>0</v>
      </c>
      <c r="U584" s="9">
        <v>0</v>
      </c>
      <c r="V584" s="9">
        <v>0</v>
      </c>
      <c r="W584" s="9">
        <v>0</v>
      </c>
      <c r="X584" s="9">
        <v>102</v>
      </c>
      <c r="Y584" s="9">
        <v>2</v>
      </c>
      <c r="Z584" s="9">
        <v>0</v>
      </c>
      <c r="AA584" s="9">
        <v>41</v>
      </c>
      <c r="AB584" s="9">
        <v>44</v>
      </c>
      <c r="AC584" s="9">
        <v>14</v>
      </c>
      <c r="AD584" s="9">
        <v>5</v>
      </c>
      <c r="AE584" s="9">
        <v>0</v>
      </c>
      <c r="AF584" s="9">
        <v>93</v>
      </c>
      <c r="AG584" s="9">
        <v>9</v>
      </c>
      <c r="AH584" s="9">
        <v>2</v>
      </c>
      <c r="AI584" s="9">
        <v>0</v>
      </c>
      <c r="AJ584" s="9">
        <v>9</v>
      </c>
      <c r="AK584" s="9">
        <v>1</v>
      </c>
      <c r="AL584" s="9">
        <v>94</v>
      </c>
      <c r="AM584" s="9">
        <v>0</v>
      </c>
      <c r="AN584" s="9">
        <v>102</v>
      </c>
      <c r="AO584" s="9">
        <v>1</v>
      </c>
      <c r="AP584" s="9">
        <v>1</v>
      </c>
      <c r="AQ584" s="9">
        <v>0</v>
      </c>
      <c r="AR584" s="9">
        <v>87</v>
      </c>
      <c r="AS584" s="9">
        <v>16</v>
      </c>
      <c r="AT584" s="10">
        <v>1</v>
      </c>
    </row>
    <row r="585" spans="1:46" ht="42.75" x14ac:dyDescent="0.25">
      <c r="A585" s="26" t="str">
        <f t="shared" si="18"/>
        <v>2011Nurse practitionersQuebecHospital</v>
      </c>
      <c r="B585" s="24">
        <v>2011</v>
      </c>
      <c r="C585" s="9" t="s">
        <v>5</v>
      </c>
      <c r="D585" s="9" t="s">
        <v>166</v>
      </c>
      <c r="E585" s="9" t="str">
        <f t="shared" si="19"/>
        <v>Quebec</v>
      </c>
      <c r="F585" s="9" t="s">
        <v>180</v>
      </c>
      <c r="G585" s="9" t="s">
        <v>10</v>
      </c>
      <c r="H585" s="9">
        <v>56</v>
      </c>
      <c r="I585" s="9">
        <v>51</v>
      </c>
      <c r="J585" s="9">
        <v>5</v>
      </c>
      <c r="K585" s="9">
        <v>0</v>
      </c>
      <c r="L585" s="9">
        <v>0</v>
      </c>
      <c r="M585" s="9">
        <v>7</v>
      </c>
      <c r="N585" s="9">
        <v>19</v>
      </c>
      <c r="O585" s="9">
        <v>12</v>
      </c>
      <c r="P585" s="9">
        <v>7</v>
      </c>
      <c r="Q585" s="9">
        <v>5</v>
      </c>
      <c r="R585" s="9">
        <v>3</v>
      </c>
      <c r="S585" s="9">
        <v>3</v>
      </c>
      <c r="T585" s="9">
        <v>0</v>
      </c>
      <c r="U585" s="9">
        <v>0</v>
      </c>
      <c r="V585" s="9">
        <v>0</v>
      </c>
      <c r="W585" s="9">
        <v>0</v>
      </c>
      <c r="X585" s="9">
        <v>54</v>
      </c>
      <c r="Y585" s="9">
        <v>2</v>
      </c>
      <c r="Z585" s="9">
        <v>0</v>
      </c>
      <c r="AA585" s="9">
        <v>21</v>
      </c>
      <c r="AB585" s="9">
        <v>22</v>
      </c>
      <c r="AC585" s="9">
        <v>8</v>
      </c>
      <c r="AD585" s="9">
        <v>5</v>
      </c>
      <c r="AE585" s="9">
        <v>0</v>
      </c>
      <c r="AF585" s="9">
        <v>51</v>
      </c>
      <c r="AG585" s="9">
        <v>3</v>
      </c>
      <c r="AH585" s="9">
        <v>2</v>
      </c>
      <c r="AI585" s="9">
        <v>0</v>
      </c>
      <c r="AJ585" s="9">
        <v>5</v>
      </c>
      <c r="AK585" s="9">
        <v>0</v>
      </c>
      <c r="AL585" s="9">
        <v>51</v>
      </c>
      <c r="AM585" s="9">
        <v>0</v>
      </c>
      <c r="AN585" s="9">
        <v>56</v>
      </c>
      <c r="AO585" s="9">
        <v>0</v>
      </c>
      <c r="AP585" s="9">
        <v>0</v>
      </c>
      <c r="AQ585" s="9">
        <v>0</v>
      </c>
      <c r="AR585" s="9">
        <v>53</v>
      </c>
      <c r="AS585" s="9">
        <v>3</v>
      </c>
      <c r="AT585" s="10">
        <v>0</v>
      </c>
    </row>
    <row r="586" spans="1:46" ht="42.75" x14ac:dyDescent="0.25">
      <c r="A586" s="26" t="str">
        <f t="shared" si="18"/>
        <v>2011Nurse practitionersQuebecCommunity health</v>
      </c>
      <c r="B586" s="24">
        <v>2011</v>
      </c>
      <c r="C586" s="9" t="s">
        <v>5</v>
      </c>
      <c r="D586" s="9" t="s">
        <v>166</v>
      </c>
      <c r="E586" s="9" t="str">
        <f t="shared" si="19"/>
        <v>Quebec</v>
      </c>
      <c r="F586" s="9" t="s">
        <v>182</v>
      </c>
      <c r="G586" s="9" t="s">
        <v>11</v>
      </c>
      <c r="H586" s="9">
        <v>21</v>
      </c>
      <c r="I586" s="9">
        <v>18</v>
      </c>
      <c r="J586" s="9">
        <v>3</v>
      </c>
      <c r="K586" s="9">
        <v>0</v>
      </c>
      <c r="L586" s="9">
        <v>0</v>
      </c>
      <c r="M586" s="9">
        <v>3</v>
      </c>
      <c r="N586" s="9">
        <v>10</v>
      </c>
      <c r="O586" s="9">
        <v>4</v>
      </c>
      <c r="P586" s="9">
        <v>2</v>
      </c>
      <c r="Q586" s="9">
        <v>2</v>
      </c>
      <c r="R586" s="9">
        <v>0</v>
      </c>
      <c r="S586" s="9">
        <v>0</v>
      </c>
      <c r="T586" s="9">
        <v>0</v>
      </c>
      <c r="U586" s="9">
        <v>0</v>
      </c>
      <c r="V586" s="9">
        <v>0</v>
      </c>
      <c r="W586" s="9">
        <v>0</v>
      </c>
      <c r="X586" s="9">
        <v>21</v>
      </c>
      <c r="Y586" s="9">
        <v>0</v>
      </c>
      <c r="Z586" s="9">
        <v>0</v>
      </c>
      <c r="AA586" s="9">
        <v>9</v>
      </c>
      <c r="AB586" s="9">
        <v>11</v>
      </c>
      <c r="AC586" s="9">
        <v>1</v>
      </c>
      <c r="AD586" s="9">
        <v>0</v>
      </c>
      <c r="AE586" s="9">
        <v>0</v>
      </c>
      <c r="AF586" s="9">
        <v>16</v>
      </c>
      <c r="AG586" s="9">
        <v>5</v>
      </c>
      <c r="AH586" s="9">
        <v>0</v>
      </c>
      <c r="AI586" s="9">
        <v>0</v>
      </c>
      <c r="AJ586" s="9">
        <v>3</v>
      </c>
      <c r="AK586" s="9">
        <v>0</v>
      </c>
      <c r="AL586" s="9">
        <v>18</v>
      </c>
      <c r="AM586" s="9">
        <v>0</v>
      </c>
      <c r="AN586" s="9">
        <v>21</v>
      </c>
      <c r="AO586" s="9">
        <v>0</v>
      </c>
      <c r="AP586" s="9">
        <v>0</v>
      </c>
      <c r="AQ586" s="9">
        <v>0</v>
      </c>
      <c r="AR586" s="9">
        <v>12</v>
      </c>
      <c r="AS586" s="9">
        <v>9</v>
      </c>
      <c r="AT586" s="10">
        <v>0</v>
      </c>
    </row>
    <row r="587" spans="1:46" ht="57" x14ac:dyDescent="0.25">
      <c r="A587" s="26" t="str">
        <f t="shared" si="18"/>
        <v>2011Nurse practitionersQuebecNursing home/long-term care</v>
      </c>
      <c r="B587" s="24">
        <v>2011</v>
      </c>
      <c r="C587" s="9" t="s">
        <v>5</v>
      </c>
      <c r="D587" s="9" t="s">
        <v>166</v>
      </c>
      <c r="E587" s="9" t="str">
        <f t="shared" si="19"/>
        <v>Quebec</v>
      </c>
      <c r="F587" s="9" t="s">
        <v>181</v>
      </c>
      <c r="G587" s="9" t="s">
        <v>12</v>
      </c>
      <c r="H587" s="9">
        <v>1</v>
      </c>
      <c r="I587" s="9">
        <v>1</v>
      </c>
      <c r="J587" s="9">
        <v>0</v>
      </c>
      <c r="K587" s="9">
        <v>0</v>
      </c>
      <c r="L587" s="9">
        <v>0</v>
      </c>
      <c r="M587" s="9">
        <v>0</v>
      </c>
      <c r="N587" s="9">
        <v>0</v>
      </c>
      <c r="O587" s="9">
        <v>0</v>
      </c>
      <c r="P587" s="9">
        <v>1</v>
      </c>
      <c r="Q587" s="9">
        <v>0</v>
      </c>
      <c r="R587" s="9">
        <v>0</v>
      </c>
      <c r="S587" s="9">
        <v>0</v>
      </c>
      <c r="T587" s="9">
        <v>0</v>
      </c>
      <c r="U587" s="9">
        <v>0</v>
      </c>
      <c r="V587" s="9">
        <v>0</v>
      </c>
      <c r="W587" s="9">
        <v>0</v>
      </c>
      <c r="X587" s="9">
        <v>1</v>
      </c>
      <c r="Y587" s="9">
        <v>0</v>
      </c>
      <c r="Z587" s="9">
        <v>0</v>
      </c>
      <c r="AA587" s="9">
        <v>0</v>
      </c>
      <c r="AB587" s="9">
        <v>0</v>
      </c>
      <c r="AC587" s="9">
        <v>1</v>
      </c>
      <c r="AD587" s="9">
        <v>0</v>
      </c>
      <c r="AE587" s="9">
        <v>0</v>
      </c>
      <c r="AF587" s="9">
        <v>1</v>
      </c>
      <c r="AG587" s="9">
        <v>0</v>
      </c>
      <c r="AH587" s="9">
        <v>0</v>
      </c>
      <c r="AI587" s="9">
        <v>0</v>
      </c>
      <c r="AJ587" s="9">
        <v>0</v>
      </c>
      <c r="AK587" s="9">
        <v>1</v>
      </c>
      <c r="AL587" s="9">
        <v>0</v>
      </c>
      <c r="AM587" s="9">
        <v>0</v>
      </c>
      <c r="AN587" s="9">
        <v>0</v>
      </c>
      <c r="AO587" s="9">
        <v>1</v>
      </c>
      <c r="AP587" s="9">
        <v>0</v>
      </c>
      <c r="AQ587" s="9">
        <v>0</v>
      </c>
      <c r="AR587" s="9">
        <v>1</v>
      </c>
      <c r="AS587" s="9">
        <v>0</v>
      </c>
      <c r="AT587" s="10">
        <v>0</v>
      </c>
    </row>
    <row r="588" spans="1:46" ht="42.75" x14ac:dyDescent="0.25">
      <c r="A588" s="26" t="str">
        <f t="shared" si="18"/>
        <v>2011Nurse practitionersQuebecOther places of work</v>
      </c>
      <c r="B588" s="24">
        <v>2011</v>
      </c>
      <c r="C588" s="9" t="s">
        <v>5</v>
      </c>
      <c r="D588" s="9" t="s">
        <v>166</v>
      </c>
      <c r="E588" s="9" t="str">
        <f t="shared" si="19"/>
        <v>Quebec</v>
      </c>
      <c r="F588" s="9" t="s">
        <v>183</v>
      </c>
      <c r="G588" s="9" t="s">
        <v>13</v>
      </c>
      <c r="H588" s="9">
        <v>25</v>
      </c>
      <c r="I588" s="9">
        <v>23</v>
      </c>
      <c r="J588" s="9">
        <v>2</v>
      </c>
      <c r="K588" s="9">
        <v>0</v>
      </c>
      <c r="L588" s="9">
        <v>0</v>
      </c>
      <c r="M588" s="9">
        <v>4</v>
      </c>
      <c r="N588" s="9">
        <v>8</v>
      </c>
      <c r="O588" s="9">
        <v>6</v>
      </c>
      <c r="P588" s="9">
        <v>4</v>
      </c>
      <c r="Q588" s="9">
        <v>2</v>
      </c>
      <c r="R588" s="9">
        <v>1</v>
      </c>
      <c r="S588" s="9">
        <v>0</v>
      </c>
      <c r="T588" s="9">
        <v>0</v>
      </c>
      <c r="U588" s="9">
        <v>0</v>
      </c>
      <c r="V588" s="9">
        <v>0</v>
      </c>
      <c r="W588" s="9">
        <v>0</v>
      </c>
      <c r="X588" s="9">
        <v>25</v>
      </c>
      <c r="Y588" s="9">
        <v>0</v>
      </c>
      <c r="Z588" s="9">
        <v>0</v>
      </c>
      <c r="AA588" s="9">
        <v>11</v>
      </c>
      <c r="AB588" s="9">
        <v>10</v>
      </c>
      <c r="AC588" s="9">
        <v>4</v>
      </c>
      <c r="AD588" s="9">
        <v>0</v>
      </c>
      <c r="AE588" s="9">
        <v>0</v>
      </c>
      <c r="AF588" s="9">
        <v>24</v>
      </c>
      <c r="AG588" s="9">
        <v>1</v>
      </c>
      <c r="AH588" s="9">
        <v>0</v>
      </c>
      <c r="AI588" s="9">
        <v>0</v>
      </c>
      <c r="AJ588" s="9">
        <v>1</v>
      </c>
      <c r="AK588" s="9">
        <v>0</v>
      </c>
      <c r="AL588" s="9">
        <v>24</v>
      </c>
      <c r="AM588" s="9">
        <v>0</v>
      </c>
      <c r="AN588" s="9">
        <v>24</v>
      </c>
      <c r="AO588" s="9">
        <v>0</v>
      </c>
      <c r="AP588" s="9">
        <v>1</v>
      </c>
      <c r="AQ588" s="9">
        <v>0</v>
      </c>
      <c r="AR588" s="9">
        <v>21</v>
      </c>
      <c r="AS588" s="9">
        <v>4</v>
      </c>
      <c r="AT588" s="10">
        <v>0</v>
      </c>
    </row>
    <row r="589" spans="1:46" ht="42.75" x14ac:dyDescent="0.25">
      <c r="A589" s="26" t="str">
        <f t="shared" si="18"/>
        <v>2011Nurse practitionersQuebecUnknown places of work</v>
      </c>
      <c r="B589" s="24">
        <v>2011</v>
      </c>
      <c r="C589" s="9" t="s">
        <v>5</v>
      </c>
      <c r="D589" s="9" t="s">
        <v>166</v>
      </c>
      <c r="E589" s="9" t="str">
        <f t="shared" si="19"/>
        <v>Quebec</v>
      </c>
      <c r="F589" s="9" t="s">
        <v>184</v>
      </c>
      <c r="G589" s="9" t="s">
        <v>49</v>
      </c>
      <c r="H589" s="9">
        <v>1</v>
      </c>
      <c r="I589" s="9">
        <v>1</v>
      </c>
      <c r="J589" s="9">
        <v>0</v>
      </c>
      <c r="K589" s="9">
        <v>0</v>
      </c>
      <c r="L589" s="9">
        <v>0</v>
      </c>
      <c r="M589" s="9">
        <v>0</v>
      </c>
      <c r="N589" s="9">
        <v>0</v>
      </c>
      <c r="O589" s="9">
        <v>0</v>
      </c>
      <c r="P589" s="9">
        <v>1</v>
      </c>
      <c r="Q589" s="9">
        <v>0</v>
      </c>
      <c r="R589" s="9">
        <v>0</v>
      </c>
      <c r="S589" s="9">
        <v>0</v>
      </c>
      <c r="T589" s="9">
        <v>0</v>
      </c>
      <c r="U589" s="9">
        <v>0</v>
      </c>
      <c r="V589" s="9">
        <v>0</v>
      </c>
      <c r="W589" s="9">
        <v>0</v>
      </c>
      <c r="X589" s="9">
        <v>1</v>
      </c>
      <c r="Y589" s="9">
        <v>0</v>
      </c>
      <c r="Z589" s="9">
        <v>0</v>
      </c>
      <c r="AA589" s="9">
        <v>0</v>
      </c>
      <c r="AB589" s="9">
        <v>1</v>
      </c>
      <c r="AC589" s="9">
        <v>0</v>
      </c>
      <c r="AD589" s="9">
        <v>0</v>
      </c>
      <c r="AE589" s="9">
        <v>0</v>
      </c>
      <c r="AF589" s="9">
        <v>1</v>
      </c>
      <c r="AG589" s="9">
        <v>0</v>
      </c>
      <c r="AH589" s="9">
        <v>0</v>
      </c>
      <c r="AI589" s="9">
        <v>0</v>
      </c>
      <c r="AJ589" s="9">
        <v>0</v>
      </c>
      <c r="AK589" s="9">
        <v>0</v>
      </c>
      <c r="AL589" s="9">
        <v>1</v>
      </c>
      <c r="AM589" s="9">
        <v>0</v>
      </c>
      <c r="AN589" s="9">
        <v>1</v>
      </c>
      <c r="AO589" s="9">
        <v>0</v>
      </c>
      <c r="AP589" s="9">
        <v>0</v>
      </c>
      <c r="AQ589" s="9">
        <v>0</v>
      </c>
      <c r="AR589" s="9">
        <v>0</v>
      </c>
      <c r="AS589" s="9">
        <v>0</v>
      </c>
      <c r="AT589" s="10">
        <v>1</v>
      </c>
    </row>
    <row r="590" spans="1:46" ht="42.75" x14ac:dyDescent="0.25">
      <c r="A590" s="26" t="str">
        <f t="shared" si="18"/>
        <v>2011Nurse practitionersOntarioAll places of work</v>
      </c>
      <c r="B590" s="24">
        <v>2011</v>
      </c>
      <c r="C590" s="9" t="s">
        <v>5</v>
      </c>
      <c r="D590" s="9" t="s">
        <v>172</v>
      </c>
      <c r="E590" s="9" t="str">
        <f t="shared" si="19"/>
        <v>Ontario</v>
      </c>
      <c r="F590" s="9" t="s">
        <v>179</v>
      </c>
      <c r="G590" s="9" t="s">
        <v>9</v>
      </c>
      <c r="H590" s="9">
        <v>1653</v>
      </c>
      <c r="I590" s="9">
        <v>1574</v>
      </c>
      <c r="J590" s="9">
        <v>79</v>
      </c>
      <c r="K590" s="9">
        <v>0</v>
      </c>
      <c r="L590" s="9">
        <v>0</v>
      </c>
      <c r="M590" s="9">
        <v>39</v>
      </c>
      <c r="N590" s="9">
        <v>197</v>
      </c>
      <c r="O590" s="9">
        <v>206</v>
      </c>
      <c r="P590" s="9">
        <v>273</v>
      </c>
      <c r="Q590" s="9">
        <v>339</v>
      </c>
      <c r="R590" s="9">
        <v>280</v>
      </c>
      <c r="S590" s="9">
        <v>231</v>
      </c>
      <c r="T590" s="9">
        <v>70</v>
      </c>
      <c r="U590" s="9">
        <v>14</v>
      </c>
      <c r="V590" s="9">
        <v>4</v>
      </c>
      <c r="W590" s="9">
        <v>0</v>
      </c>
      <c r="X590" s="9">
        <v>1565</v>
      </c>
      <c r="Y590" s="9">
        <v>88</v>
      </c>
      <c r="Z590" s="9">
        <v>0</v>
      </c>
      <c r="AA590" s="9">
        <v>258</v>
      </c>
      <c r="AB590" s="9">
        <v>473</v>
      </c>
      <c r="AC590" s="9">
        <v>582</v>
      </c>
      <c r="AD590" s="9">
        <v>339</v>
      </c>
      <c r="AE590" s="9">
        <v>1</v>
      </c>
      <c r="AF590" s="9">
        <v>1393</v>
      </c>
      <c r="AG590" s="9">
        <v>227</v>
      </c>
      <c r="AH590" s="9">
        <v>33</v>
      </c>
      <c r="AI590" s="9">
        <v>0</v>
      </c>
      <c r="AJ590" s="9">
        <v>83</v>
      </c>
      <c r="AK590" s="9">
        <v>33</v>
      </c>
      <c r="AL590" s="9">
        <v>1522</v>
      </c>
      <c r="AM590" s="9">
        <v>15</v>
      </c>
      <c r="AN590" s="9">
        <v>1580</v>
      </c>
      <c r="AO590" s="9">
        <v>28</v>
      </c>
      <c r="AP590" s="9">
        <v>30</v>
      </c>
      <c r="AQ590" s="9">
        <v>15</v>
      </c>
      <c r="AR590" s="9">
        <v>1421</v>
      </c>
      <c r="AS590" s="9">
        <v>232</v>
      </c>
      <c r="AT590" s="10">
        <v>0</v>
      </c>
    </row>
    <row r="591" spans="1:46" ht="42.75" x14ac:dyDescent="0.25">
      <c r="A591" s="26" t="str">
        <f t="shared" si="18"/>
        <v>2011Nurse practitionersOntarioHospital</v>
      </c>
      <c r="B591" s="24">
        <v>2011</v>
      </c>
      <c r="C591" s="9" t="s">
        <v>5</v>
      </c>
      <c r="D591" s="9" t="s">
        <v>172</v>
      </c>
      <c r="E591" s="9" t="str">
        <f t="shared" si="19"/>
        <v>Ontario</v>
      </c>
      <c r="F591" s="9" t="s">
        <v>180</v>
      </c>
      <c r="G591" s="9" t="s">
        <v>10</v>
      </c>
      <c r="H591" s="9">
        <v>646</v>
      </c>
      <c r="I591" s="9">
        <v>616</v>
      </c>
      <c r="J591" s="9">
        <v>30</v>
      </c>
      <c r="K591" s="9">
        <v>0</v>
      </c>
      <c r="L591" s="9">
        <v>0</v>
      </c>
      <c r="M591" s="9">
        <v>17</v>
      </c>
      <c r="N591" s="9">
        <v>66</v>
      </c>
      <c r="O591" s="9">
        <v>83</v>
      </c>
      <c r="P591" s="9">
        <v>119</v>
      </c>
      <c r="Q591" s="9">
        <v>143</v>
      </c>
      <c r="R591" s="9">
        <v>123</v>
      </c>
      <c r="S591" s="9">
        <v>74</v>
      </c>
      <c r="T591" s="9">
        <v>16</v>
      </c>
      <c r="U591" s="9">
        <v>5</v>
      </c>
      <c r="V591" s="9">
        <v>0</v>
      </c>
      <c r="W591" s="9">
        <v>0</v>
      </c>
      <c r="X591" s="9">
        <v>601</v>
      </c>
      <c r="Y591" s="9">
        <v>45</v>
      </c>
      <c r="Z591" s="9">
        <v>0</v>
      </c>
      <c r="AA591" s="9">
        <v>95</v>
      </c>
      <c r="AB591" s="9">
        <v>189</v>
      </c>
      <c r="AC591" s="9">
        <v>248</v>
      </c>
      <c r="AD591" s="9">
        <v>114</v>
      </c>
      <c r="AE591" s="9">
        <v>0</v>
      </c>
      <c r="AF591" s="9">
        <v>581</v>
      </c>
      <c r="AG591" s="9">
        <v>53</v>
      </c>
      <c r="AH591" s="9">
        <v>12</v>
      </c>
      <c r="AI591" s="9">
        <v>0</v>
      </c>
      <c r="AJ591" s="9">
        <v>37</v>
      </c>
      <c r="AK591" s="9">
        <v>14</v>
      </c>
      <c r="AL591" s="9">
        <v>595</v>
      </c>
      <c r="AM591" s="9">
        <v>0</v>
      </c>
      <c r="AN591" s="9">
        <v>636</v>
      </c>
      <c r="AO591" s="9">
        <v>9</v>
      </c>
      <c r="AP591" s="9">
        <v>1</v>
      </c>
      <c r="AQ591" s="9">
        <v>0</v>
      </c>
      <c r="AR591" s="9">
        <v>632</v>
      </c>
      <c r="AS591" s="9">
        <v>14</v>
      </c>
      <c r="AT591" s="10">
        <v>0</v>
      </c>
    </row>
    <row r="592" spans="1:46" ht="42.75" x14ac:dyDescent="0.25">
      <c r="A592" s="26" t="str">
        <f t="shared" si="18"/>
        <v>2011Nurse practitionersOntarioCommunity health</v>
      </c>
      <c r="B592" s="24">
        <v>2011</v>
      </c>
      <c r="C592" s="9" t="s">
        <v>5</v>
      </c>
      <c r="D592" s="9" t="s">
        <v>172</v>
      </c>
      <c r="E592" s="9" t="str">
        <f t="shared" si="19"/>
        <v>Ontario</v>
      </c>
      <c r="F592" s="9" t="s">
        <v>182</v>
      </c>
      <c r="G592" s="9" t="s">
        <v>11</v>
      </c>
      <c r="H592" s="9">
        <v>461</v>
      </c>
      <c r="I592" s="9">
        <v>434</v>
      </c>
      <c r="J592" s="9">
        <v>27</v>
      </c>
      <c r="K592" s="9">
        <v>0</v>
      </c>
      <c r="L592" s="9">
        <v>0</v>
      </c>
      <c r="M592" s="9">
        <v>8</v>
      </c>
      <c r="N592" s="9">
        <v>58</v>
      </c>
      <c r="O592" s="9">
        <v>62</v>
      </c>
      <c r="P592" s="9">
        <v>58</v>
      </c>
      <c r="Q592" s="9">
        <v>90</v>
      </c>
      <c r="R592" s="9">
        <v>72</v>
      </c>
      <c r="S592" s="9">
        <v>80</v>
      </c>
      <c r="T592" s="9">
        <v>26</v>
      </c>
      <c r="U592" s="9">
        <v>5</v>
      </c>
      <c r="V592" s="9">
        <v>2</v>
      </c>
      <c r="W592" s="9">
        <v>0</v>
      </c>
      <c r="X592" s="9">
        <v>441</v>
      </c>
      <c r="Y592" s="9">
        <v>20</v>
      </c>
      <c r="Z592" s="9">
        <v>0</v>
      </c>
      <c r="AA592" s="9">
        <v>73</v>
      </c>
      <c r="AB592" s="9">
        <v>123</v>
      </c>
      <c r="AC592" s="9">
        <v>157</v>
      </c>
      <c r="AD592" s="9">
        <v>108</v>
      </c>
      <c r="AE592" s="9">
        <v>0</v>
      </c>
      <c r="AF592" s="9">
        <v>365</v>
      </c>
      <c r="AG592" s="9">
        <v>89</v>
      </c>
      <c r="AH592" s="9">
        <v>7</v>
      </c>
      <c r="AI592" s="9">
        <v>0</v>
      </c>
      <c r="AJ592" s="9">
        <v>22</v>
      </c>
      <c r="AK592" s="9">
        <v>8</v>
      </c>
      <c r="AL592" s="9">
        <v>431</v>
      </c>
      <c r="AM592" s="9">
        <v>0</v>
      </c>
      <c r="AN592" s="9">
        <v>448</v>
      </c>
      <c r="AO592" s="9">
        <v>13</v>
      </c>
      <c r="AP592" s="9">
        <v>0</v>
      </c>
      <c r="AQ592" s="9">
        <v>0</v>
      </c>
      <c r="AR592" s="9">
        <v>374</v>
      </c>
      <c r="AS592" s="9">
        <v>87</v>
      </c>
      <c r="AT592" s="10">
        <v>0</v>
      </c>
    </row>
    <row r="593" spans="1:46" ht="57" x14ac:dyDescent="0.25">
      <c r="A593" s="26" t="str">
        <f t="shared" si="18"/>
        <v>2011Nurse practitionersOntarioNursing home/long-term care</v>
      </c>
      <c r="B593" s="24">
        <v>2011</v>
      </c>
      <c r="C593" s="9" t="s">
        <v>5</v>
      </c>
      <c r="D593" s="9" t="s">
        <v>172</v>
      </c>
      <c r="E593" s="9" t="str">
        <f t="shared" si="19"/>
        <v>Ontario</v>
      </c>
      <c r="F593" s="9" t="s">
        <v>181</v>
      </c>
      <c r="G593" s="9" t="s">
        <v>12</v>
      </c>
      <c r="H593" s="9">
        <v>41</v>
      </c>
      <c r="I593" s="9">
        <v>39</v>
      </c>
      <c r="J593" s="9">
        <v>2</v>
      </c>
      <c r="K593" s="9">
        <v>0</v>
      </c>
      <c r="L593" s="9">
        <v>0</v>
      </c>
      <c r="M593" s="9">
        <v>1</v>
      </c>
      <c r="N593" s="9">
        <v>5</v>
      </c>
      <c r="O593" s="9">
        <v>3</v>
      </c>
      <c r="P593" s="9">
        <v>9</v>
      </c>
      <c r="Q593" s="9">
        <v>2</v>
      </c>
      <c r="R593" s="9">
        <v>11</v>
      </c>
      <c r="S593" s="9">
        <v>7</v>
      </c>
      <c r="T593" s="9">
        <v>1</v>
      </c>
      <c r="U593" s="9">
        <v>2</v>
      </c>
      <c r="V593" s="9">
        <v>0</v>
      </c>
      <c r="W593" s="9">
        <v>0</v>
      </c>
      <c r="X593" s="9">
        <v>40</v>
      </c>
      <c r="Y593" s="9">
        <v>1</v>
      </c>
      <c r="Z593" s="9">
        <v>0</v>
      </c>
      <c r="AA593" s="9">
        <v>7</v>
      </c>
      <c r="AB593" s="9">
        <v>12</v>
      </c>
      <c r="AC593" s="9">
        <v>10</v>
      </c>
      <c r="AD593" s="9">
        <v>12</v>
      </c>
      <c r="AE593" s="9">
        <v>0</v>
      </c>
      <c r="AF593" s="9">
        <v>36</v>
      </c>
      <c r="AG593" s="9">
        <v>4</v>
      </c>
      <c r="AH593" s="9">
        <v>1</v>
      </c>
      <c r="AI593" s="9">
        <v>0</v>
      </c>
      <c r="AJ593" s="9">
        <v>2</v>
      </c>
      <c r="AK593" s="9">
        <v>3</v>
      </c>
      <c r="AL593" s="9">
        <v>36</v>
      </c>
      <c r="AM593" s="9">
        <v>0</v>
      </c>
      <c r="AN593" s="9">
        <v>41</v>
      </c>
      <c r="AO593" s="9">
        <v>0</v>
      </c>
      <c r="AP593" s="9">
        <v>0</v>
      </c>
      <c r="AQ593" s="9">
        <v>0</v>
      </c>
      <c r="AR593" s="9">
        <v>37</v>
      </c>
      <c r="AS593" s="9">
        <v>4</v>
      </c>
      <c r="AT593" s="10">
        <v>0</v>
      </c>
    </row>
    <row r="594" spans="1:46" ht="42.75" x14ac:dyDescent="0.25">
      <c r="A594" s="26" t="str">
        <f t="shared" si="18"/>
        <v>2011Nurse practitionersOntarioOther places of work</v>
      </c>
      <c r="B594" s="24">
        <v>2011</v>
      </c>
      <c r="C594" s="9" t="s">
        <v>5</v>
      </c>
      <c r="D594" s="9" t="s">
        <v>172</v>
      </c>
      <c r="E594" s="9" t="str">
        <f t="shared" si="19"/>
        <v>Ontario</v>
      </c>
      <c r="F594" s="9" t="s">
        <v>183</v>
      </c>
      <c r="G594" s="9" t="s">
        <v>13</v>
      </c>
      <c r="H594" s="9">
        <v>479</v>
      </c>
      <c r="I594" s="9">
        <v>460</v>
      </c>
      <c r="J594" s="9">
        <v>19</v>
      </c>
      <c r="K594" s="9">
        <v>0</v>
      </c>
      <c r="L594" s="9">
        <v>0</v>
      </c>
      <c r="M594" s="9">
        <v>12</v>
      </c>
      <c r="N594" s="9">
        <v>64</v>
      </c>
      <c r="O594" s="9">
        <v>54</v>
      </c>
      <c r="P594" s="9">
        <v>84</v>
      </c>
      <c r="Q594" s="9">
        <v>97</v>
      </c>
      <c r="R594" s="9">
        <v>71</v>
      </c>
      <c r="S594" s="9">
        <v>66</v>
      </c>
      <c r="T594" s="9">
        <v>27</v>
      </c>
      <c r="U594" s="9">
        <v>2</v>
      </c>
      <c r="V594" s="9">
        <v>2</v>
      </c>
      <c r="W594" s="9">
        <v>0</v>
      </c>
      <c r="X594" s="9">
        <v>459</v>
      </c>
      <c r="Y594" s="9">
        <v>20</v>
      </c>
      <c r="Z594" s="9">
        <v>0</v>
      </c>
      <c r="AA594" s="9">
        <v>77</v>
      </c>
      <c r="AB594" s="9">
        <v>142</v>
      </c>
      <c r="AC594" s="9">
        <v>156</v>
      </c>
      <c r="AD594" s="9">
        <v>103</v>
      </c>
      <c r="AE594" s="9">
        <v>1</v>
      </c>
      <c r="AF594" s="9">
        <v>389</v>
      </c>
      <c r="AG594" s="9">
        <v>77</v>
      </c>
      <c r="AH594" s="9">
        <v>13</v>
      </c>
      <c r="AI594" s="9">
        <v>0</v>
      </c>
      <c r="AJ594" s="9">
        <v>20</v>
      </c>
      <c r="AK594" s="9">
        <v>7</v>
      </c>
      <c r="AL594" s="9">
        <v>452</v>
      </c>
      <c r="AM594" s="9">
        <v>0</v>
      </c>
      <c r="AN594" s="9">
        <v>444</v>
      </c>
      <c r="AO594" s="9">
        <v>6</v>
      </c>
      <c r="AP594" s="9">
        <v>29</v>
      </c>
      <c r="AQ594" s="9">
        <v>0</v>
      </c>
      <c r="AR594" s="9">
        <v>357</v>
      </c>
      <c r="AS594" s="9">
        <v>122</v>
      </c>
      <c r="AT594" s="10">
        <v>0</v>
      </c>
    </row>
    <row r="595" spans="1:46" ht="42.75" x14ac:dyDescent="0.25">
      <c r="A595" s="26" t="str">
        <f t="shared" si="18"/>
        <v>2011Nurse practitionersOntarioUnknown places of work</v>
      </c>
      <c r="B595" s="24">
        <v>2011</v>
      </c>
      <c r="C595" s="9" t="s">
        <v>5</v>
      </c>
      <c r="D595" s="9" t="s">
        <v>172</v>
      </c>
      <c r="E595" s="9" t="str">
        <f t="shared" si="19"/>
        <v>Ontario</v>
      </c>
      <c r="F595" s="9" t="s">
        <v>184</v>
      </c>
      <c r="G595" s="9" t="s">
        <v>49</v>
      </c>
      <c r="H595" s="9">
        <v>26</v>
      </c>
      <c r="I595" s="9">
        <v>25</v>
      </c>
      <c r="J595" s="9">
        <v>1</v>
      </c>
      <c r="K595" s="9">
        <v>0</v>
      </c>
      <c r="L595" s="9">
        <v>0</v>
      </c>
      <c r="M595" s="9">
        <v>1</v>
      </c>
      <c r="N595" s="9">
        <v>4</v>
      </c>
      <c r="O595" s="9">
        <v>4</v>
      </c>
      <c r="P595" s="9">
        <v>3</v>
      </c>
      <c r="Q595" s="9">
        <v>7</v>
      </c>
      <c r="R595" s="9">
        <v>3</v>
      </c>
      <c r="S595" s="9">
        <v>4</v>
      </c>
      <c r="T595" s="9">
        <v>0</v>
      </c>
      <c r="U595" s="9">
        <v>0</v>
      </c>
      <c r="V595" s="9">
        <v>0</v>
      </c>
      <c r="W595" s="9">
        <v>0</v>
      </c>
      <c r="X595" s="9">
        <v>24</v>
      </c>
      <c r="Y595" s="9">
        <v>2</v>
      </c>
      <c r="Z595" s="9">
        <v>0</v>
      </c>
      <c r="AA595" s="9">
        <v>6</v>
      </c>
      <c r="AB595" s="9">
        <v>7</v>
      </c>
      <c r="AC595" s="9">
        <v>11</v>
      </c>
      <c r="AD595" s="9">
        <v>2</v>
      </c>
      <c r="AE595" s="9">
        <v>0</v>
      </c>
      <c r="AF595" s="9">
        <v>22</v>
      </c>
      <c r="AG595" s="9">
        <v>4</v>
      </c>
      <c r="AH595" s="9">
        <v>0</v>
      </c>
      <c r="AI595" s="9">
        <v>0</v>
      </c>
      <c r="AJ595" s="9">
        <v>2</v>
      </c>
      <c r="AK595" s="9">
        <v>1</v>
      </c>
      <c r="AL595" s="9">
        <v>8</v>
      </c>
      <c r="AM595" s="9">
        <v>15</v>
      </c>
      <c r="AN595" s="9">
        <v>11</v>
      </c>
      <c r="AO595" s="9">
        <v>0</v>
      </c>
      <c r="AP595" s="9">
        <v>0</v>
      </c>
      <c r="AQ595" s="9">
        <v>15</v>
      </c>
      <c r="AR595" s="9">
        <v>21</v>
      </c>
      <c r="AS595" s="9">
        <v>5</v>
      </c>
      <c r="AT595" s="10">
        <v>0</v>
      </c>
    </row>
    <row r="596" spans="1:46" ht="42.75" x14ac:dyDescent="0.25">
      <c r="A596" s="26" t="str">
        <f t="shared" si="18"/>
        <v>2011Nurse practitionersManitobaAll places of work</v>
      </c>
      <c r="B596" s="24">
        <v>2011</v>
      </c>
      <c r="C596" s="9" t="s">
        <v>5</v>
      </c>
      <c r="D596" s="9" t="s">
        <v>173</v>
      </c>
      <c r="E596" s="9" t="str">
        <f t="shared" si="19"/>
        <v>Manitoba</v>
      </c>
      <c r="F596" s="9" t="s">
        <v>179</v>
      </c>
      <c r="G596" s="9" t="s">
        <v>9</v>
      </c>
      <c r="H596" s="9">
        <v>101</v>
      </c>
      <c r="I596" s="9">
        <v>0</v>
      </c>
      <c r="J596" s="9">
        <v>0</v>
      </c>
      <c r="K596" s="9">
        <v>101</v>
      </c>
      <c r="L596" s="9">
        <v>0</v>
      </c>
      <c r="M596" s="9">
        <v>3</v>
      </c>
      <c r="N596" s="9">
        <v>27</v>
      </c>
      <c r="O596" s="9">
        <v>16</v>
      </c>
      <c r="P596" s="9">
        <v>20</v>
      </c>
      <c r="Q596" s="9">
        <v>16</v>
      </c>
      <c r="R596" s="9">
        <v>9</v>
      </c>
      <c r="S596" s="9">
        <v>7</v>
      </c>
      <c r="T596" s="9">
        <v>1</v>
      </c>
      <c r="U596" s="9">
        <v>2</v>
      </c>
      <c r="V596" s="9">
        <v>0</v>
      </c>
      <c r="W596" s="9">
        <v>0</v>
      </c>
      <c r="X596" s="9">
        <v>101</v>
      </c>
      <c r="Y596" s="9">
        <v>0</v>
      </c>
      <c r="Z596" s="9">
        <v>0</v>
      </c>
      <c r="AA596" s="9">
        <v>29</v>
      </c>
      <c r="AB596" s="9">
        <v>36</v>
      </c>
      <c r="AC596" s="9">
        <v>25</v>
      </c>
      <c r="AD596" s="9">
        <v>11</v>
      </c>
      <c r="AE596" s="9">
        <v>0</v>
      </c>
      <c r="AF596" s="9">
        <v>62</v>
      </c>
      <c r="AG596" s="9">
        <v>32</v>
      </c>
      <c r="AH596" s="9">
        <v>7</v>
      </c>
      <c r="AI596" s="9">
        <v>0</v>
      </c>
      <c r="AJ596" s="9">
        <v>16</v>
      </c>
      <c r="AK596" s="9">
        <v>4</v>
      </c>
      <c r="AL596" s="9">
        <v>80</v>
      </c>
      <c r="AM596" s="9">
        <v>1</v>
      </c>
      <c r="AN596" s="9">
        <v>93</v>
      </c>
      <c r="AO596" s="9">
        <v>3</v>
      </c>
      <c r="AP596" s="9">
        <v>5</v>
      </c>
      <c r="AQ596" s="9">
        <v>0</v>
      </c>
      <c r="AR596" s="9">
        <v>80</v>
      </c>
      <c r="AS596" s="9">
        <v>21</v>
      </c>
      <c r="AT596" s="10">
        <v>0</v>
      </c>
    </row>
    <row r="597" spans="1:46" ht="42.75" x14ac:dyDescent="0.25">
      <c r="A597" s="26" t="str">
        <f t="shared" si="18"/>
        <v>2011Nurse practitionersManitobaHospital</v>
      </c>
      <c r="B597" s="24">
        <v>2011</v>
      </c>
      <c r="C597" s="9" t="s">
        <v>5</v>
      </c>
      <c r="D597" s="9" t="s">
        <v>173</v>
      </c>
      <c r="E597" s="9" t="str">
        <f t="shared" si="19"/>
        <v>Manitoba</v>
      </c>
      <c r="F597" s="9" t="s">
        <v>180</v>
      </c>
      <c r="G597" s="9" t="s">
        <v>10</v>
      </c>
      <c r="H597" s="9">
        <v>36</v>
      </c>
      <c r="I597" s="9">
        <v>0</v>
      </c>
      <c r="J597" s="9">
        <v>0</v>
      </c>
      <c r="K597" s="9">
        <v>36</v>
      </c>
      <c r="L597" s="9">
        <v>0</v>
      </c>
      <c r="M597" s="9">
        <v>2</v>
      </c>
      <c r="N597" s="9">
        <v>14</v>
      </c>
      <c r="O597" s="9">
        <v>5</v>
      </c>
      <c r="P597" s="9">
        <v>7</v>
      </c>
      <c r="Q597" s="9">
        <v>3</v>
      </c>
      <c r="R597" s="9">
        <v>3</v>
      </c>
      <c r="S597" s="9">
        <v>1</v>
      </c>
      <c r="T597" s="9">
        <v>1</v>
      </c>
      <c r="U597" s="9">
        <v>0</v>
      </c>
      <c r="V597" s="9">
        <v>0</v>
      </c>
      <c r="W597" s="9">
        <v>0</v>
      </c>
      <c r="X597" s="9">
        <v>36</v>
      </c>
      <c r="Y597" s="9">
        <v>0</v>
      </c>
      <c r="Z597" s="9">
        <v>0</v>
      </c>
      <c r="AA597" s="9">
        <v>14</v>
      </c>
      <c r="AB597" s="9">
        <v>11</v>
      </c>
      <c r="AC597" s="9">
        <v>10</v>
      </c>
      <c r="AD597" s="9">
        <v>1</v>
      </c>
      <c r="AE597" s="9">
        <v>0</v>
      </c>
      <c r="AF597" s="9">
        <v>23</v>
      </c>
      <c r="AG597" s="9">
        <v>10</v>
      </c>
      <c r="AH597" s="9">
        <v>3</v>
      </c>
      <c r="AI597" s="9">
        <v>0</v>
      </c>
      <c r="AJ597" s="9">
        <v>9</v>
      </c>
      <c r="AK597" s="9">
        <v>2</v>
      </c>
      <c r="AL597" s="9">
        <v>24</v>
      </c>
      <c r="AM597" s="9">
        <v>1</v>
      </c>
      <c r="AN597" s="9">
        <v>35</v>
      </c>
      <c r="AO597" s="9">
        <v>1</v>
      </c>
      <c r="AP597" s="9">
        <v>0</v>
      </c>
      <c r="AQ597" s="9">
        <v>0</v>
      </c>
      <c r="AR597" s="9">
        <v>33</v>
      </c>
      <c r="AS597" s="9">
        <v>3</v>
      </c>
      <c r="AT597" s="10">
        <v>0</v>
      </c>
    </row>
    <row r="598" spans="1:46" ht="42.75" x14ac:dyDescent="0.25">
      <c r="A598" s="26" t="str">
        <f t="shared" si="18"/>
        <v>2011Nurse practitionersManitobaCommunity health</v>
      </c>
      <c r="B598" s="24">
        <v>2011</v>
      </c>
      <c r="C598" s="9" t="s">
        <v>5</v>
      </c>
      <c r="D598" s="9" t="s">
        <v>173</v>
      </c>
      <c r="E598" s="9" t="str">
        <f t="shared" si="19"/>
        <v>Manitoba</v>
      </c>
      <c r="F598" s="9" t="s">
        <v>182</v>
      </c>
      <c r="G598" s="9" t="s">
        <v>11</v>
      </c>
      <c r="H598" s="9">
        <v>49</v>
      </c>
      <c r="I598" s="9">
        <v>0</v>
      </c>
      <c r="J598" s="9">
        <v>0</v>
      </c>
      <c r="K598" s="9">
        <v>49</v>
      </c>
      <c r="L598" s="9">
        <v>0</v>
      </c>
      <c r="M598" s="9">
        <v>1</v>
      </c>
      <c r="N598" s="9">
        <v>11</v>
      </c>
      <c r="O598" s="9">
        <v>7</v>
      </c>
      <c r="P598" s="9">
        <v>9</v>
      </c>
      <c r="Q598" s="9">
        <v>11</v>
      </c>
      <c r="R598" s="9">
        <v>4</v>
      </c>
      <c r="S598" s="9">
        <v>5</v>
      </c>
      <c r="T598" s="9">
        <v>0</v>
      </c>
      <c r="U598" s="9">
        <v>1</v>
      </c>
      <c r="V598" s="9">
        <v>0</v>
      </c>
      <c r="W598" s="9">
        <v>0</v>
      </c>
      <c r="X598" s="9">
        <v>49</v>
      </c>
      <c r="Y598" s="9">
        <v>0</v>
      </c>
      <c r="Z598" s="9">
        <v>0</v>
      </c>
      <c r="AA598" s="9">
        <v>12</v>
      </c>
      <c r="AB598" s="9">
        <v>18</v>
      </c>
      <c r="AC598" s="9">
        <v>11</v>
      </c>
      <c r="AD598" s="9">
        <v>8</v>
      </c>
      <c r="AE598" s="9">
        <v>0</v>
      </c>
      <c r="AF598" s="9">
        <v>28</v>
      </c>
      <c r="AG598" s="9">
        <v>18</v>
      </c>
      <c r="AH598" s="9">
        <v>3</v>
      </c>
      <c r="AI598" s="9">
        <v>0</v>
      </c>
      <c r="AJ598" s="9">
        <v>6</v>
      </c>
      <c r="AK598" s="9">
        <v>1</v>
      </c>
      <c r="AL598" s="9">
        <v>42</v>
      </c>
      <c r="AM598" s="9">
        <v>0</v>
      </c>
      <c r="AN598" s="9">
        <v>47</v>
      </c>
      <c r="AO598" s="9">
        <v>1</v>
      </c>
      <c r="AP598" s="9">
        <v>1</v>
      </c>
      <c r="AQ598" s="9">
        <v>0</v>
      </c>
      <c r="AR598" s="9">
        <v>33</v>
      </c>
      <c r="AS598" s="9">
        <v>16</v>
      </c>
      <c r="AT598" s="10">
        <v>0</v>
      </c>
    </row>
    <row r="599" spans="1:46" ht="57" x14ac:dyDescent="0.25">
      <c r="A599" s="26" t="str">
        <f t="shared" si="18"/>
        <v>2011Nurse practitionersManitobaNursing home/long-term care</v>
      </c>
      <c r="B599" s="24">
        <v>2011</v>
      </c>
      <c r="C599" s="9" t="s">
        <v>5</v>
      </c>
      <c r="D599" s="9" t="s">
        <v>173</v>
      </c>
      <c r="E599" s="9" t="str">
        <f t="shared" si="19"/>
        <v>Manitoba</v>
      </c>
      <c r="F599" s="9" t="s">
        <v>181</v>
      </c>
      <c r="G599" s="9" t="s">
        <v>12</v>
      </c>
      <c r="H599" s="9">
        <v>2</v>
      </c>
      <c r="I599" s="9">
        <v>0</v>
      </c>
      <c r="J599" s="9">
        <v>0</v>
      </c>
      <c r="K599" s="9">
        <v>2</v>
      </c>
      <c r="L599" s="9">
        <v>0</v>
      </c>
      <c r="M599" s="9">
        <v>0</v>
      </c>
      <c r="N599" s="9">
        <v>0</v>
      </c>
      <c r="O599" s="9">
        <v>0</v>
      </c>
      <c r="P599" s="9">
        <v>1</v>
      </c>
      <c r="Q599" s="9">
        <v>1</v>
      </c>
      <c r="R599" s="9">
        <v>0</v>
      </c>
      <c r="S599" s="9">
        <v>0</v>
      </c>
      <c r="T599" s="9">
        <v>0</v>
      </c>
      <c r="U599" s="9">
        <v>0</v>
      </c>
      <c r="V599" s="9">
        <v>0</v>
      </c>
      <c r="W599" s="9">
        <v>0</v>
      </c>
      <c r="X599" s="9">
        <v>2</v>
      </c>
      <c r="Y599" s="9">
        <v>0</v>
      </c>
      <c r="Z599" s="9">
        <v>0</v>
      </c>
      <c r="AA599" s="9">
        <v>1</v>
      </c>
      <c r="AB599" s="9">
        <v>0</v>
      </c>
      <c r="AC599" s="9">
        <v>1</v>
      </c>
      <c r="AD599" s="9">
        <v>0</v>
      </c>
      <c r="AE599" s="9">
        <v>0</v>
      </c>
      <c r="AF599" s="9">
        <v>2</v>
      </c>
      <c r="AG599" s="9">
        <v>0</v>
      </c>
      <c r="AH599" s="9">
        <v>0</v>
      </c>
      <c r="AI599" s="9">
        <v>0</v>
      </c>
      <c r="AJ599" s="9">
        <v>0</v>
      </c>
      <c r="AK599" s="9">
        <v>0</v>
      </c>
      <c r="AL599" s="9">
        <v>2</v>
      </c>
      <c r="AM599" s="9">
        <v>0</v>
      </c>
      <c r="AN599" s="9">
        <v>2</v>
      </c>
      <c r="AO599" s="9">
        <v>0</v>
      </c>
      <c r="AP599" s="9">
        <v>0</v>
      </c>
      <c r="AQ599" s="9">
        <v>0</v>
      </c>
      <c r="AR599" s="9">
        <v>2</v>
      </c>
      <c r="AS599" s="9">
        <v>0</v>
      </c>
      <c r="AT599" s="10">
        <v>0</v>
      </c>
    </row>
    <row r="600" spans="1:46" ht="42.75" x14ac:dyDescent="0.25">
      <c r="A600" s="26" t="str">
        <f t="shared" si="18"/>
        <v>2011Nurse practitionersManitobaOther places of work</v>
      </c>
      <c r="B600" s="24">
        <v>2011</v>
      </c>
      <c r="C600" s="9" t="s">
        <v>5</v>
      </c>
      <c r="D600" s="9" t="s">
        <v>173</v>
      </c>
      <c r="E600" s="9" t="str">
        <f t="shared" si="19"/>
        <v>Manitoba</v>
      </c>
      <c r="F600" s="9" t="s">
        <v>183</v>
      </c>
      <c r="G600" s="9" t="s">
        <v>13</v>
      </c>
      <c r="H600" s="9">
        <v>14</v>
      </c>
      <c r="I600" s="9">
        <v>0</v>
      </c>
      <c r="J600" s="9">
        <v>0</v>
      </c>
      <c r="K600" s="9">
        <v>14</v>
      </c>
      <c r="L600" s="9">
        <v>0</v>
      </c>
      <c r="M600" s="9">
        <v>0</v>
      </c>
      <c r="N600" s="9">
        <v>2</v>
      </c>
      <c r="O600" s="9">
        <v>4</v>
      </c>
      <c r="P600" s="9">
        <v>3</v>
      </c>
      <c r="Q600" s="9">
        <v>1</v>
      </c>
      <c r="R600" s="9">
        <v>2</v>
      </c>
      <c r="S600" s="9">
        <v>1</v>
      </c>
      <c r="T600" s="9">
        <v>0</v>
      </c>
      <c r="U600" s="9">
        <v>1</v>
      </c>
      <c r="V600" s="9">
        <v>0</v>
      </c>
      <c r="W600" s="9">
        <v>0</v>
      </c>
      <c r="X600" s="9">
        <v>14</v>
      </c>
      <c r="Y600" s="9">
        <v>0</v>
      </c>
      <c r="Z600" s="9">
        <v>0</v>
      </c>
      <c r="AA600" s="9">
        <v>2</v>
      </c>
      <c r="AB600" s="9">
        <v>7</v>
      </c>
      <c r="AC600" s="9">
        <v>3</v>
      </c>
      <c r="AD600" s="9">
        <v>2</v>
      </c>
      <c r="AE600" s="9">
        <v>0</v>
      </c>
      <c r="AF600" s="9">
        <v>9</v>
      </c>
      <c r="AG600" s="9">
        <v>4</v>
      </c>
      <c r="AH600" s="9">
        <v>1</v>
      </c>
      <c r="AI600" s="9">
        <v>0</v>
      </c>
      <c r="AJ600" s="9">
        <v>1</v>
      </c>
      <c r="AK600" s="9">
        <v>1</v>
      </c>
      <c r="AL600" s="9">
        <v>12</v>
      </c>
      <c r="AM600" s="9">
        <v>0</v>
      </c>
      <c r="AN600" s="9">
        <v>9</v>
      </c>
      <c r="AO600" s="9">
        <v>1</v>
      </c>
      <c r="AP600" s="9">
        <v>4</v>
      </c>
      <c r="AQ600" s="9">
        <v>0</v>
      </c>
      <c r="AR600" s="9">
        <v>12</v>
      </c>
      <c r="AS600" s="9">
        <v>2</v>
      </c>
      <c r="AT600" s="10">
        <v>0</v>
      </c>
    </row>
    <row r="601" spans="1:46" ht="42.75" x14ac:dyDescent="0.25">
      <c r="A601" s="26" t="str">
        <f t="shared" si="18"/>
        <v>2011Nurse practitionersSaskatchewanAll places of work</v>
      </c>
      <c r="B601" s="24">
        <v>2011</v>
      </c>
      <c r="C601" s="9" t="s">
        <v>5</v>
      </c>
      <c r="D601" s="9" t="s">
        <v>174</v>
      </c>
      <c r="E601" s="9" t="str">
        <f t="shared" si="19"/>
        <v>Saskatchewan</v>
      </c>
      <c r="F601" s="9" t="s">
        <v>179</v>
      </c>
      <c r="G601" s="9" t="s">
        <v>9</v>
      </c>
      <c r="H601" s="9">
        <v>127</v>
      </c>
      <c r="I601" s="9">
        <v>120</v>
      </c>
      <c r="J601" s="9">
        <v>7</v>
      </c>
      <c r="K601" s="9">
        <v>0</v>
      </c>
      <c r="L601" s="9">
        <v>0</v>
      </c>
      <c r="M601" s="9">
        <v>2</v>
      </c>
      <c r="N601" s="9">
        <v>10</v>
      </c>
      <c r="O601" s="9">
        <v>12</v>
      </c>
      <c r="P601" s="9">
        <v>14</v>
      </c>
      <c r="Q601" s="9">
        <v>21</v>
      </c>
      <c r="R601" s="9">
        <v>30</v>
      </c>
      <c r="S601" s="9">
        <v>28</v>
      </c>
      <c r="T601" s="9">
        <v>8</v>
      </c>
      <c r="U601" s="9">
        <v>1</v>
      </c>
      <c r="V601" s="9">
        <v>1</v>
      </c>
      <c r="W601" s="9">
        <v>0</v>
      </c>
      <c r="X601" s="9">
        <v>96</v>
      </c>
      <c r="Y601" s="9">
        <v>0</v>
      </c>
      <c r="Z601" s="9">
        <v>31</v>
      </c>
      <c r="AA601" s="9">
        <v>14</v>
      </c>
      <c r="AB601" s="9">
        <v>27</v>
      </c>
      <c r="AC601" s="9">
        <v>50</v>
      </c>
      <c r="AD601" s="9">
        <v>36</v>
      </c>
      <c r="AE601" s="9">
        <v>0</v>
      </c>
      <c r="AF601" s="9">
        <v>94</v>
      </c>
      <c r="AG601" s="9">
        <v>25</v>
      </c>
      <c r="AH601" s="9">
        <v>8</v>
      </c>
      <c r="AI601" s="9">
        <v>0</v>
      </c>
      <c r="AJ601" s="9">
        <v>0</v>
      </c>
      <c r="AK601" s="9">
        <v>0</v>
      </c>
      <c r="AL601" s="9">
        <v>127</v>
      </c>
      <c r="AM601" s="9">
        <v>0</v>
      </c>
      <c r="AN601" s="9">
        <v>116</v>
      </c>
      <c r="AO601" s="9">
        <v>6</v>
      </c>
      <c r="AP601" s="9">
        <v>5</v>
      </c>
      <c r="AQ601" s="9">
        <v>0</v>
      </c>
      <c r="AR601" s="9">
        <v>55</v>
      </c>
      <c r="AS601" s="9">
        <v>72</v>
      </c>
      <c r="AT601" s="10">
        <v>0</v>
      </c>
    </row>
    <row r="602" spans="1:46" ht="42.75" x14ac:dyDescent="0.25">
      <c r="A602" s="26" t="str">
        <f t="shared" si="18"/>
        <v>2011Nurse practitionersSaskatchewanHospital</v>
      </c>
      <c r="B602" s="24">
        <v>2011</v>
      </c>
      <c r="C602" s="9" t="s">
        <v>5</v>
      </c>
      <c r="D602" s="9" t="s">
        <v>174</v>
      </c>
      <c r="E602" s="9" t="str">
        <f t="shared" si="19"/>
        <v>Saskatchewan</v>
      </c>
      <c r="F602" s="9" t="s">
        <v>180</v>
      </c>
      <c r="G602" s="9" t="s">
        <v>10</v>
      </c>
      <c r="H602" s="9">
        <v>15</v>
      </c>
      <c r="I602" s="9">
        <v>12</v>
      </c>
      <c r="J602" s="9">
        <v>3</v>
      </c>
      <c r="K602" s="9">
        <v>0</v>
      </c>
      <c r="L602" s="9">
        <v>0</v>
      </c>
      <c r="M602" s="9">
        <v>1</v>
      </c>
      <c r="N602" s="9">
        <v>1</v>
      </c>
      <c r="O602" s="9">
        <v>3</v>
      </c>
      <c r="P602" s="9">
        <v>3</v>
      </c>
      <c r="Q602" s="9">
        <v>1</v>
      </c>
      <c r="R602" s="9">
        <v>2</v>
      </c>
      <c r="S602" s="9">
        <v>3</v>
      </c>
      <c r="T602" s="9">
        <v>1</v>
      </c>
      <c r="U602" s="9">
        <v>0</v>
      </c>
      <c r="V602" s="9">
        <v>0</v>
      </c>
      <c r="W602" s="9">
        <v>0</v>
      </c>
      <c r="X602" s="9">
        <v>8</v>
      </c>
      <c r="Y602" s="9">
        <v>0</v>
      </c>
      <c r="Z602" s="9">
        <v>7</v>
      </c>
      <c r="AA602" s="9">
        <v>4</v>
      </c>
      <c r="AB602" s="9">
        <v>4</v>
      </c>
      <c r="AC602" s="9">
        <v>2</v>
      </c>
      <c r="AD602" s="9">
        <v>5</v>
      </c>
      <c r="AE602" s="9">
        <v>0</v>
      </c>
      <c r="AF602" s="9">
        <v>13</v>
      </c>
      <c r="AG602" s="9">
        <v>0</v>
      </c>
      <c r="AH602" s="9">
        <v>2</v>
      </c>
      <c r="AI602" s="9">
        <v>0</v>
      </c>
      <c r="AJ602" s="9">
        <v>0</v>
      </c>
      <c r="AK602" s="9">
        <v>0</v>
      </c>
      <c r="AL602" s="9">
        <v>15</v>
      </c>
      <c r="AM602" s="9">
        <v>0</v>
      </c>
      <c r="AN602" s="9">
        <v>15</v>
      </c>
      <c r="AO602" s="9">
        <v>0</v>
      </c>
      <c r="AP602" s="9">
        <v>0</v>
      </c>
      <c r="AQ602" s="9">
        <v>0</v>
      </c>
      <c r="AR602" s="9">
        <v>9</v>
      </c>
      <c r="AS602" s="9">
        <v>6</v>
      </c>
      <c r="AT602" s="10">
        <v>0</v>
      </c>
    </row>
    <row r="603" spans="1:46" ht="42.75" x14ac:dyDescent="0.25">
      <c r="A603" s="26" t="str">
        <f t="shared" si="18"/>
        <v>2011Nurse practitionersSaskatchewanCommunity health</v>
      </c>
      <c r="B603" s="24">
        <v>2011</v>
      </c>
      <c r="C603" s="9" t="s">
        <v>5</v>
      </c>
      <c r="D603" s="9" t="s">
        <v>174</v>
      </c>
      <c r="E603" s="9" t="str">
        <f t="shared" si="19"/>
        <v>Saskatchewan</v>
      </c>
      <c r="F603" s="9" t="s">
        <v>182</v>
      </c>
      <c r="G603" s="9" t="s">
        <v>11</v>
      </c>
      <c r="H603" s="9">
        <v>92</v>
      </c>
      <c r="I603" s="9">
        <v>88</v>
      </c>
      <c r="J603" s="9">
        <v>4</v>
      </c>
      <c r="K603" s="9">
        <v>0</v>
      </c>
      <c r="L603" s="9">
        <v>0</v>
      </c>
      <c r="M603" s="9">
        <v>1</v>
      </c>
      <c r="N603" s="9">
        <v>7</v>
      </c>
      <c r="O603" s="9">
        <v>9</v>
      </c>
      <c r="P603" s="9">
        <v>9</v>
      </c>
      <c r="Q603" s="9">
        <v>16</v>
      </c>
      <c r="R603" s="9">
        <v>24</v>
      </c>
      <c r="S603" s="9">
        <v>18</v>
      </c>
      <c r="T603" s="9">
        <v>6</v>
      </c>
      <c r="U603" s="9">
        <v>1</v>
      </c>
      <c r="V603" s="9">
        <v>1</v>
      </c>
      <c r="W603" s="9">
        <v>0</v>
      </c>
      <c r="X603" s="9">
        <v>71</v>
      </c>
      <c r="Y603" s="9">
        <v>0</v>
      </c>
      <c r="Z603" s="9">
        <v>21</v>
      </c>
      <c r="AA603" s="9">
        <v>9</v>
      </c>
      <c r="AB603" s="9">
        <v>20</v>
      </c>
      <c r="AC603" s="9">
        <v>38</v>
      </c>
      <c r="AD603" s="9">
        <v>25</v>
      </c>
      <c r="AE603" s="9">
        <v>0</v>
      </c>
      <c r="AF603" s="9">
        <v>66</v>
      </c>
      <c r="AG603" s="9">
        <v>22</v>
      </c>
      <c r="AH603" s="9">
        <v>4</v>
      </c>
      <c r="AI603" s="9">
        <v>0</v>
      </c>
      <c r="AJ603" s="9">
        <v>0</v>
      </c>
      <c r="AK603" s="9">
        <v>0</v>
      </c>
      <c r="AL603" s="9">
        <v>92</v>
      </c>
      <c r="AM603" s="9">
        <v>0</v>
      </c>
      <c r="AN603" s="9">
        <v>88</v>
      </c>
      <c r="AO603" s="9">
        <v>2</v>
      </c>
      <c r="AP603" s="9">
        <v>2</v>
      </c>
      <c r="AQ603" s="9">
        <v>0</v>
      </c>
      <c r="AR603" s="9">
        <v>31</v>
      </c>
      <c r="AS603" s="9">
        <v>61</v>
      </c>
      <c r="AT603" s="10">
        <v>0</v>
      </c>
    </row>
    <row r="604" spans="1:46" ht="57" x14ac:dyDescent="0.25">
      <c r="A604" s="26" t="str">
        <f t="shared" si="18"/>
        <v>2011Nurse practitionersSaskatchewanNursing home/long-term care</v>
      </c>
      <c r="B604" s="24">
        <v>2011</v>
      </c>
      <c r="C604" s="9" t="s">
        <v>5</v>
      </c>
      <c r="D604" s="9" t="s">
        <v>174</v>
      </c>
      <c r="E604" s="9" t="str">
        <f t="shared" si="19"/>
        <v>Saskatchewan</v>
      </c>
      <c r="F604" s="9" t="s">
        <v>181</v>
      </c>
      <c r="G604" s="9" t="s">
        <v>12</v>
      </c>
      <c r="H604" s="9">
        <v>2</v>
      </c>
      <c r="I604" s="9">
        <v>2</v>
      </c>
      <c r="J604" s="9">
        <v>0</v>
      </c>
      <c r="K604" s="9">
        <v>0</v>
      </c>
      <c r="L604" s="9">
        <v>0</v>
      </c>
      <c r="M604" s="9">
        <v>0</v>
      </c>
      <c r="N604" s="9">
        <v>0</v>
      </c>
      <c r="O604" s="9">
        <v>0</v>
      </c>
      <c r="P604" s="9">
        <v>1</v>
      </c>
      <c r="Q604" s="9">
        <v>0</v>
      </c>
      <c r="R604" s="9">
        <v>0</v>
      </c>
      <c r="S604" s="9">
        <v>1</v>
      </c>
      <c r="T604" s="9">
        <v>0</v>
      </c>
      <c r="U604" s="9">
        <v>0</v>
      </c>
      <c r="V604" s="9">
        <v>0</v>
      </c>
      <c r="W604" s="9">
        <v>0</v>
      </c>
      <c r="X604" s="9">
        <v>2</v>
      </c>
      <c r="Y604" s="9">
        <v>0</v>
      </c>
      <c r="Z604" s="9">
        <v>0</v>
      </c>
      <c r="AA604" s="9">
        <v>0</v>
      </c>
      <c r="AB604" s="9">
        <v>1</v>
      </c>
      <c r="AC604" s="9">
        <v>0</v>
      </c>
      <c r="AD604" s="9">
        <v>1</v>
      </c>
      <c r="AE604" s="9">
        <v>0</v>
      </c>
      <c r="AF604" s="9">
        <v>2</v>
      </c>
      <c r="AG604" s="9">
        <v>0</v>
      </c>
      <c r="AH604" s="9">
        <v>0</v>
      </c>
      <c r="AI604" s="9">
        <v>0</v>
      </c>
      <c r="AJ604" s="9">
        <v>0</v>
      </c>
      <c r="AK604" s="9">
        <v>0</v>
      </c>
      <c r="AL604" s="9">
        <v>2</v>
      </c>
      <c r="AM604" s="9">
        <v>0</v>
      </c>
      <c r="AN604" s="9">
        <v>2</v>
      </c>
      <c r="AO604" s="9">
        <v>0</v>
      </c>
      <c r="AP604" s="9">
        <v>0</v>
      </c>
      <c r="AQ604" s="9">
        <v>0</v>
      </c>
      <c r="AR604" s="9">
        <v>2</v>
      </c>
      <c r="AS604" s="9">
        <v>0</v>
      </c>
      <c r="AT604" s="10">
        <v>0</v>
      </c>
    </row>
    <row r="605" spans="1:46" ht="42.75" x14ac:dyDescent="0.25">
      <c r="A605" s="26" t="str">
        <f t="shared" si="18"/>
        <v>2011Nurse practitionersSaskatchewanOther places of work</v>
      </c>
      <c r="B605" s="24">
        <v>2011</v>
      </c>
      <c r="C605" s="9" t="s">
        <v>5</v>
      </c>
      <c r="D605" s="9" t="s">
        <v>174</v>
      </c>
      <c r="E605" s="9" t="str">
        <f t="shared" si="19"/>
        <v>Saskatchewan</v>
      </c>
      <c r="F605" s="9" t="s">
        <v>183</v>
      </c>
      <c r="G605" s="9" t="s">
        <v>13</v>
      </c>
      <c r="H605" s="9">
        <v>18</v>
      </c>
      <c r="I605" s="9">
        <v>18</v>
      </c>
      <c r="J605" s="9">
        <v>0</v>
      </c>
      <c r="K605" s="9">
        <v>0</v>
      </c>
      <c r="L605" s="9">
        <v>0</v>
      </c>
      <c r="M605" s="9">
        <v>0</v>
      </c>
      <c r="N605" s="9">
        <v>2</v>
      </c>
      <c r="O605" s="9">
        <v>0</v>
      </c>
      <c r="P605" s="9">
        <v>1</v>
      </c>
      <c r="Q605" s="9">
        <v>4</v>
      </c>
      <c r="R605" s="9">
        <v>4</v>
      </c>
      <c r="S605" s="9">
        <v>6</v>
      </c>
      <c r="T605" s="9">
        <v>1</v>
      </c>
      <c r="U605" s="9">
        <v>0</v>
      </c>
      <c r="V605" s="9">
        <v>0</v>
      </c>
      <c r="W605" s="9">
        <v>0</v>
      </c>
      <c r="X605" s="9">
        <v>15</v>
      </c>
      <c r="Y605" s="9">
        <v>0</v>
      </c>
      <c r="Z605" s="9">
        <v>3</v>
      </c>
      <c r="AA605" s="9">
        <v>1</v>
      </c>
      <c r="AB605" s="9">
        <v>2</v>
      </c>
      <c r="AC605" s="9">
        <v>10</v>
      </c>
      <c r="AD605" s="9">
        <v>5</v>
      </c>
      <c r="AE605" s="9">
        <v>0</v>
      </c>
      <c r="AF605" s="9">
        <v>13</v>
      </c>
      <c r="AG605" s="9">
        <v>3</v>
      </c>
      <c r="AH605" s="9">
        <v>2</v>
      </c>
      <c r="AI605" s="9">
        <v>0</v>
      </c>
      <c r="AJ605" s="9">
        <v>0</v>
      </c>
      <c r="AK605" s="9">
        <v>0</v>
      </c>
      <c r="AL605" s="9">
        <v>18</v>
      </c>
      <c r="AM605" s="9">
        <v>0</v>
      </c>
      <c r="AN605" s="9">
        <v>11</v>
      </c>
      <c r="AO605" s="9">
        <v>4</v>
      </c>
      <c r="AP605" s="9">
        <v>3</v>
      </c>
      <c r="AQ605" s="9">
        <v>0</v>
      </c>
      <c r="AR605" s="9">
        <v>13</v>
      </c>
      <c r="AS605" s="9">
        <v>5</v>
      </c>
      <c r="AT605" s="10">
        <v>0</v>
      </c>
    </row>
    <row r="606" spans="1:46" ht="42.75" x14ac:dyDescent="0.25">
      <c r="A606" s="26" t="str">
        <f t="shared" si="18"/>
        <v>2011Nurse practitionersAlbertaAll places of work</v>
      </c>
      <c r="B606" s="24">
        <v>2011</v>
      </c>
      <c r="C606" s="9" t="s">
        <v>5</v>
      </c>
      <c r="D606" s="9" t="s">
        <v>175</v>
      </c>
      <c r="E606" s="9" t="str">
        <f t="shared" si="19"/>
        <v>Alberta</v>
      </c>
      <c r="F606" s="9" t="s">
        <v>179</v>
      </c>
      <c r="G606" s="9" t="s">
        <v>9</v>
      </c>
      <c r="H606" s="9">
        <v>283</v>
      </c>
      <c r="I606" s="9">
        <v>263</v>
      </c>
      <c r="J606" s="9">
        <v>20</v>
      </c>
      <c r="K606" s="9">
        <v>0</v>
      </c>
      <c r="L606" s="9">
        <v>0</v>
      </c>
      <c r="M606" s="9">
        <v>7</v>
      </c>
      <c r="N606" s="9">
        <v>33</v>
      </c>
      <c r="O606" s="9">
        <v>54</v>
      </c>
      <c r="P606" s="9">
        <v>45</v>
      </c>
      <c r="Q606" s="9">
        <v>61</v>
      </c>
      <c r="R606" s="9">
        <v>41</v>
      </c>
      <c r="S606" s="9">
        <v>29</v>
      </c>
      <c r="T606" s="9">
        <v>10</v>
      </c>
      <c r="U606" s="9">
        <v>3</v>
      </c>
      <c r="V606" s="9">
        <v>0</v>
      </c>
      <c r="W606" s="9">
        <v>0</v>
      </c>
      <c r="X606" s="9">
        <v>274</v>
      </c>
      <c r="Y606" s="9">
        <v>9</v>
      </c>
      <c r="Z606" s="9">
        <v>0</v>
      </c>
      <c r="AA606" s="9">
        <v>40</v>
      </c>
      <c r="AB606" s="9">
        <v>109</v>
      </c>
      <c r="AC606" s="9">
        <v>93</v>
      </c>
      <c r="AD606" s="9">
        <v>41</v>
      </c>
      <c r="AE606" s="9">
        <v>0</v>
      </c>
      <c r="AF606" s="9">
        <v>190</v>
      </c>
      <c r="AG606" s="9">
        <v>70</v>
      </c>
      <c r="AH606" s="9">
        <v>19</v>
      </c>
      <c r="AI606" s="9">
        <v>4</v>
      </c>
      <c r="AJ606" s="9">
        <v>25</v>
      </c>
      <c r="AK606" s="9">
        <v>6</v>
      </c>
      <c r="AL606" s="9">
        <v>229</v>
      </c>
      <c r="AM606" s="9">
        <v>23</v>
      </c>
      <c r="AN606" s="9">
        <v>236</v>
      </c>
      <c r="AO606" s="9">
        <v>5</v>
      </c>
      <c r="AP606" s="9">
        <v>10</v>
      </c>
      <c r="AQ606" s="9">
        <v>32</v>
      </c>
      <c r="AR606" s="9">
        <v>271</v>
      </c>
      <c r="AS606" s="9">
        <v>12</v>
      </c>
      <c r="AT606" s="10">
        <v>0</v>
      </c>
    </row>
    <row r="607" spans="1:46" ht="42.75" x14ac:dyDescent="0.25">
      <c r="A607" s="26" t="str">
        <f t="shared" si="18"/>
        <v>2011Nurse practitionersAlbertaHospital</v>
      </c>
      <c r="B607" s="24">
        <v>2011</v>
      </c>
      <c r="C607" s="9" t="s">
        <v>5</v>
      </c>
      <c r="D607" s="9" t="s">
        <v>175</v>
      </c>
      <c r="E607" s="9" t="str">
        <f t="shared" si="19"/>
        <v>Alberta</v>
      </c>
      <c r="F607" s="9" t="s">
        <v>180</v>
      </c>
      <c r="G607" s="9" t="s">
        <v>10</v>
      </c>
      <c r="H607" s="9">
        <v>166</v>
      </c>
      <c r="I607" s="9">
        <v>154</v>
      </c>
      <c r="J607" s="9">
        <v>12</v>
      </c>
      <c r="K607" s="9">
        <v>0</v>
      </c>
      <c r="L607" s="9">
        <v>0</v>
      </c>
      <c r="M607" s="9">
        <v>6</v>
      </c>
      <c r="N607" s="9">
        <v>26</v>
      </c>
      <c r="O607" s="9">
        <v>31</v>
      </c>
      <c r="P607" s="9">
        <v>21</v>
      </c>
      <c r="Q607" s="9">
        <v>36</v>
      </c>
      <c r="R607" s="9">
        <v>28</v>
      </c>
      <c r="S607" s="9">
        <v>14</v>
      </c>
      <c r="T607" s="9">
        <v>3</v>
      </c>
      <c r="U607" s="9">
        <v>1</v>
      </c>
      <c r="V607" s="9">
        <v>0</v>
      </c>
      <c r="W607" s="9">
        <v>0</v>
      </c>
      <c r="X607" s="9">
        <v>161</v>
      </c>
      <c r="Y607" s="9">
        <v>5</v>
      </c>
      <c r="Z607" s="9">
        <v>0</v>
      </c>
      <c r="AA607" s="9">
        <v>30</v>
      </c>
      <c r="AB607" s="9">
        <v>59</v>
      </c>
      <c r="AC607" s="9">
        <v>59</v>
      </c>
      <c r="AD607" s="9">
        <v>18</v>
      </c>
      <c r="AE607" s="9">
        <v>0</v>
      </c>
      <c r="AF607" s="9">
        <v>123</v>
      </c>
      <c r="AG607" s="9">
        <v>30</v>
      </c>
      <c r="AH607" s="9">
        <v>11</v>
      </c>
      <c r="AI607" s="9">
        <v>2</v>
      </c>
      <c r="AJ607" s="9">
        <v>16</v>
      </c>
      <c r="AK607" s="9">
        <v>3</v>
      </c>
      <c r="AL607" s="9">
        <v>145</v>
      </c>
      <c r="AM607" s="9">
        <v>2</v>
      </c>
      <c r="AN607" s="9">
        <v>157</v>
      </c>
      <c r="AO607" s="9">
        <v>1</v>
      </c>
      <c r="AP607" s="9">
        <v>1</v>
      </c>
      <c r="AQ607" s="9">
        <v>7</v>
      </c>
      <c r="AR607" s="9">
        <v>165</v>
      </c>
      <c r="AS607" s="9">
        <v>1</v>
      </c>
      <c r="AT607" s="10">
        <v>0</v>
      </c>
    </row>
    <row r="608" spans="1:46" ht="42.75" x14ac:dyDescent="0.25">
      <c r="A608" s="26" t="str">
        <f t="shared" si="18"/>
        <v>2011Nurse practitionersAlbertaCommunity health</v>
      </c>
      <c r="B608" s="24">
        <v>2011</v>
      </c>
      <c r="C608" s="9" t="s">
        <v>5</v>
      </c>
      <c r="D608" s="9" t="s">
        <v>175</v>
      </c>
      <c r="E608" s="9" t="str">
        <f t="shared" si="19"/>
        <v>Alberta</v>
      </c>
      <c r="F608" s="9" t="s">
        <v>182</v>
      </c>
      <c r="G608" s="9" t="s">
        <v>11</v>
      </c>
      <c r="H608" s="9">
        <v>58</v>
      </c>
      <c r="I608" s="9">
        <v>56</v>
      </c>
      <c r="J608" s="9">
        <v>2</v>
      </c>
      <c r="K608" s="9">
        <v>0</v>
      </c>
      <c r="L608" s="9">
        <v>0</v>
      </c>
      <c r="M608" s="9">
        <v>0</v>
      </c>
      <c r="N608" s="9">
        <v>5</v>
      </c>
      <c r="O608" s="9">
        <v>8</v>
      </c>
      <c r="P608" s="9">
        <v>11</v>
      </c>
      <c r="Q608" s="9">
        <v>11</v>
      </c>
      <c r="R608" s="9">
        <v>7</v>
      </c>
      <c r="S608" s="9">
        <v>9</v>
      </c>
      <c r="T608" s="9">
        <v>5</v>
      </c>
      <c r="U608" s="9">
        <v>2</v>
      </c>
      <c r="V608" s="9">
        <v>0</v>
      </c>
      <c r="W608" s="9">
        <v>0</v>
      </c>
      <c r="X608" s="9">
        <v>56</v>
      </c>
      <c r="Y608" s="9">
        <v>2</v>
      </c>
      <c r="Z608" s="9">
        <v>0</v>
      </c>
      <c r="AA608" s="9">
        <v>4</v>
      </c>
      <c r="AB608" s="9">
        <v>23</v>
      </c>
      <c r="AC608" s="9">
        <v>16</v>
      </c>
      <c r="AD608" s="9">
        <v>15</v>
      </c>
      <c r="AE608" s="9">
        <v>0</v>
      </c>
      <c r="AF608" s="9">
        <v>26</v>
      </c>
      <c r="AG608" s="9">
        <v>25</v>
      </c>
      <c r="AH608" s="9">
        <v>6</v>
      </c>
      <c r="AI608" s="9">
        <v>1</v>
      </c>
      <c r="AJ608" s="9">
        <v>9</v>
      </c>
      <c r="AK608" s="9">
        <v>1</v>
      </c>
      <c r="AL608" s="9">
        <v>48</v>
      </c>
      <c r="AM608" s="9">
        <v>0</v>
      </c>
      <c r="AN608" s="9">
        <v>55</v>
      </c>
      <c r="AO608" s="9">
        <v>1</v>
      </c>
      <c r="AP608" s="9">
        <v>0</v>
      </c>
      <c r="AQ608" s="9">
        <v>2</v>
      </c>
      <c r="AR608" s="9">
        <v>49</v>
      </c>
      <c r="AS608" s="9">
        <v>9</v>
      </c>
      <c r="AT608" s="10">
        <v>0</v>
      </c>
    </row>
    <row r="609" spans="1:46" ht="57" x14ac:dyDescent="0.25">
      <c r="A609" s="26" t="str">
        <f t="shared" si="18"/>
        <v>2011Nurse practitionersAlbertaNursing home/long-term care</v>
      </c>
      <c r="B609" s="24">
        <v>2011</v>
      </c>
      <c r="C609" s="9" t="s">
        <v>5</v>
      </c>
      <c r="D609" s="9" t="s">
        <v>175</v>
      </c>
      <c r="E609" s="9" t="str">
        <f t="shared" si="19"/>
        <v>Alberta</v>
      </c>
      <c r="F609" s="9" t="s">
        <v>181</v>
      </c>
      <c r="G609" s="9" t="s">
        <v>12</v>
      </c>
      <c r="H609" s="9">
        <v>4</v>
      </c>
      <c r="I609" s="9">
        <v>4</v>
      </c>
      <c r="J609" s="9">
        <v>0</v>
      </c>
      <c r="K609" s="9">
        <v>0</v>
      </c>
      <c r="L609" s="9">
        <v>0</v>
      </c>
      <c r="M609" s="9">
        <v>0</v>
      </c>
      <c r="N609" s="9">
        <v>0</v>
      </c>
      <c r="O609" s="9">
        <v>2</v>
      </c>
      <c r="P609" s="9">
        <v>1</v>
      </c>
      <c r="Q609" s="9">
        <v>0</v>
      </c>
      <c r="R609" s="9">
        <v>0</v>
      </c>
      <c r="S609" s="9">
        <v>0</v>
      </c>
      <c r="T609" s="9">
        <v>1</v>
      </c>
      <c r="U609" s="9">
        <v>0</v>
      </c>
      <c r="V609" s="9">
        <v>0</v>
      </c>
      <c r="W609" s="9">
        <v>0</v>
      </c>
      <c r="X609" s="9">
        <v>4</v>
      </c>
      <c r="Y609" s="9">
        <v>0</v>
      </c>
      <c r="Z609" s="9">
        <v>0</v>
      </c>
      <c r="AA609" s="9">
        <v>0</v>
      </c>
      <c r="AB609" s="9">
        <v>3</v>
      </c>
      <c r="AC609" s="9">
        <v>0</v>
      </c>
      <c r="AD609" s="9">
        <v>1</v>
      </c>
      <c r="AE609" s="9">
        <v>0</v>
      </c>
      <c r="AF609" s="9">
        <v>4</v>
      </c>
      <c r="AG609" s="9">
        <v>0</v>
      </c>
      <c r="AH609" s="9">
        <v>0</v>
      </c>
      <c r="AI609" s="9">
        <v>0</v>
      </c>
      <c r="AJ609" s="9">
        <v>0</v>
      </c>
      <c r="AK609" s="9">
        <v>1</v>
      </c>
      <c r="AL609" s="9">
        <v>3</v>
      </c>
      <c r="AM609" s="9">
        <v>0</v>
      </c>
      <c r="AN609" s="9">
        <v>3</v>
      </c>
      <c r="AO609" s="9">
        <v>1</v>
      </c>
      <c r="AP609" s="9">
        <v>0</v>
      </c>
      <c r="AQ609" s="9">
        <v>0</v>
      </c>
      <c r="AR609" s="9">
        <v>4</v>
      </c>
      <c r="AS609" s="9">
        <v>0</v>
      </c>
      <c r="AT609" s="10">
        <v>0</v>
      </c>
    </row>
    <row r="610" spans="1:46" ht="42.75" x14ac:dyDescent="0.25">
      <c r="A610" s="26" t="str">
        <f t="shared" si="18"/>
        <v>2011Nurse practitionersAlbertaOther places of work</v>
      </c>
      <c r="B610" s="24">
        <v>2011</v>
      </c>
      <c r="C610" s="9" t="s">
        <v>5</v>
      </c>
      <c r="D610" s="9" t="s">
        <v>175</v>
      </c>
      <c r="E610" s="9" t="str">
        <f t="shared" si="19"/>
        <v>Alberta</v>
      </c>
      <c r="F610" s="9" t="s">
        <v>183</v>
      </c>
      <c r="G610" s="9" t="s">
        <v>13</v>
      </c>
      <c r="H610" s="9">
        <v>32</v>
      </c>
      <c r="I610" s="9">
        <v>26</v>
      </c>
      <c r="J610" s="9">
        <v>6</v>
      </c>
      <c r="K610" s="9">
        <v>0</v>
      </c>
      <c r="L610" s="9">
        <v>0</v>
      </c>
      <c r="M610" s="9">
        <v>0</v>
      </c>
      <c r="N610" s="9">
        <v>1</v>
      </c>
      <c r="O610" s="9">
        <v>9</v>
      </c>
      <c r="P610" s="9">
        <v>7</v>
      </c>
      <c r="Q610" s="9">
        <v>6</v>
      </c>
      <c r="R610" s="9">
        <v>5</v>
      </c>
      <c r="S610" s="9">
        <v>4</v>
      </c>
      <c r="T610" s="9">
        <v>0</v>
      </c>
      <c r="U610" s="9">
        <v>0</v>
      </c>
      <c r="V610" s="9">
        <v>0</v>
      </c>
      <c r="W610" s="9">
        <v>0</v>
      </c>
      <c r="X610" s="9">
        <v>31</v>
      </c>
      <c r="Y610" s="9">
        <v>1</v>
      </c>
      <c r="Z610" s="9">
        <v>0</v>
      </c>
      <c r="AA610" s="9">
        <v>2</v>
      </c>
      <c r="AB610" s="9">
        <v>17</v>
      </c>
      <c r="AC610" s="9">
        <v>9</v>
      </c>
      <c r="AD610" s="9">
        <v>4</v>
      </c>
      <c r="AE610" s="9">
        <v>0</v>
      </c>
      <c r="AF610" s="9">
        <v>22</v>
      </c>
      <c r="AG610" s="9">
        <v>9</v>
      </c>
      <c r="AH610" s="9">
        <v>1</v>
      </c>
      <c r="AI610" s="9">
        <v>0</v>
      </c>
      <c r="AJ610" s="9">
        <v>0</v>
      </c>
      <c r="AK610" s="9">
        <v>1</v>
      </c>
      <c r="AL610" s="9">
        <v>30</v>
      </c>
      <c r="AM610" s="9">
        <v>1</v>
      </c>
      <c r="AN610" s="9">
        <v>19</v>
      </c>
      <c r="AO610" s="9">
        <v>2</v>
      </c>
      <c r="AP610" s="9">
        <v>9</v>
      </c>
      <c r="AQ610" s="9">
        <v>2</v>
      </c>
      <c r="AR610" s="9">
        <v>30</v>
      </c>
      <c r="AS610" s="9">
        <v>2</v>
      </c>
      <c r="AT610" s="10">
        <v>0</v>
      </c>
    </row>
    <row r="611" spans="1:46" ht="42.75" x14ac:dyDescent="0.25">
      <c r="A611" s="26" t="str">
        <f t="shared" si="18"/>
        <v>2011Nurse practitionersAlbertaUnknown places of work</v>
      </c>
      <c r="B611" s="24">
        <v>2011</v>
      </c>
      <c r="C611" s="9" t="s">
        <v>5</v>
      </c>
      <c r="D611" s="9" t="s">
        <v>175</v>
      </c>
      <c r="E611" s="9" t="str">
        <f t="shared" si="19"/>
        <v>Alberta</v>
      </c>
      <c r="F611" s="9" t="s">
        <v>184</v>
      </c>
      <c r="G611" s="9" t="s">
        <v>49</v>
      </c>
      <c r="H611" s="9">
        <v>23</v>
      </c>
      <c r="I611" s="9">
        <v>23</v>
      </c>
      <c r="J611" s="9">
        <v>0</v>
      </c>
      <c r="K611" s="9">
        <v>0</v>
      </c>
      <c r="L611" s="9">
        <v>0</v>
      </c>
      <c r="M611" s="9">
        <v>1</v>
      </c>
      <c r="N611" s="9">
        <v>1</v>
      </c>
      <c r="O611" s="9">
        <v>4</v>
      </c>
      <c r="P611" s="9">
        <v>5</v>
      </c>
      <c r="Q611" s="9">
        <v>8</v>
      </c>
      <c r="R611" s="9">
        <v>1</v>
      </c>
      <c r="S611" s="9">
        <v>2</v>
      </c>
      <c r="T611" s="9">
        <v>1</v>
      </c>
      <c r="U611" s="9">
        <v>0</v>
      </c>
      <c r="V611" s="9">
        <v>0</v>
      </c>
      <c r="W611" s="9">
        <v>0</v>
      </c>
      <c r="X611" s="9">
        <v>22</v>
      </c>
      <c r="Y611" s="9">
        <v>1</v>
      </c>
      <c r="Z611" s="9">
        <v>0</v>
      </c>
      <c r="AA611" s="9">
        <v>4</v>
      </c>
      <c r="AB611" s="9">
        <v>7</v>
      </c>
      <c r="AC611" s="9">
        <v>9</v>
      </c>
      <c r="AD611" s="9">
        <v>3</v>
      </c>
      <c r="AE611" s="9">
        <v>0</v>
      </c>
      <c r="AF611" s="9">
        <v>15</v>
      </c>
      <c r="AG611" s="9">
        <v>6</v>
      </c>
      <c r="AH611" s="9">
        <v>1</v>
      </c>
      <c r="AI611" s="9">
        <v>1</v>
      </c>
      <c r="AJ611" s="9">
        <v>0</v>
      </c>
      <c r="AK611" s="9">
        <v>0</v>
      </c>
      <c r="AL611" s="9">
        <v>3</v>
      </c>
      <c r="AM611" s="9">
        <v>20</v>
      </c>
      <c r="AN611" s="9">
        <v>2</v>
      </c>
      <c r="AO611" s="9">
        <v>0</v>
      </c>
      <c r="AP611" s="9">
        <v>0</v>
      </c>
      <c r="AQ611" s="9">
        <v>21</v>
      </c>
      <c r="AR611" s="9">
        <v>23</v>
      </c>
      <c r="AS611" s="9">
        <v>0</v>
      </c>
      <c r="AT611" s="10">
        <v>0</v>
      </c>
    </row>
    <row r="612" spans="1:46" ht="42.75" x14ac:dyDescent="0.25">
      <c r="A612" s="26" t="str">
        <f t="shared" si="18"/>
        <v>2011Nurse practitionersBritish ColumbiaAll places of work</v>
      </c>
      <c r="B612" s="24">
        <v>2011</v>
      </c>
      <c r="C612" s="9" t="s">
        <v>5</v>
      </c>
      <c r="D612" s="9" t="s">
        <v>167</v>
      </c>
      <c r="E612" s="9" t="str">
        <f t="shared" si="19"/>
        <v>British Columbia</v>
      </c>
      <c r="F612" s="9" t="s">
        <v>179</v>
      </c>
      <c r="G612" s="9" t="s">
        <v>9</v>
      </c>
      <c r="H612" s="9">
        <v>157</v>
      </c>
      <c r="I612" s="9">
        <v>150</v>
      </c>
      <c r="J612" s="9">
        <v>7</v>
      </c>
      <c r="K612" s="9">
        <v>0</v>
      </c>
      <c r="L612" s="9">
        <v>0</v>
      </c>
      <c r="M612" s="9">
        <v>3</v>
      </c>
      <c r="N612" s="9">
        <v>21</v>
      </c>
      <c r="O612" s="9">
        <v>30</v>
      </c>
      <c r="P612" s="9">
        <v>25</v>
      </c>
      <c r="Q612" s="9">
        <v>27</v>
      </c>
      <c r="R612" s="9">
        <v>28</v>
      </c>
      <c r="S612" s="9">
        <v>17</v>
      </c>
      <c r="T612" s="9">
        <v>5</v>
      </c>
      <c r="U612" s="9">
        <v>1</v>
      </c>
      <c r="V612" s="9">
        <v>0</v>
      </c>
      <c r="W612" s="9">
        <v>0</v>
      </c>
      <c r="X612" s="9">
        <v>143</v>
      </c>
      <c r="Y612" s="9">
        <v>4</v>
      </c>
      <c r="Z612" s="9">
        <v>10</v>
      </c>
      <c r="AA612" s="9">
        <v>35</v>
      </c>
      <c r="AB612" s="9">
        <v>51</v>
      </c>
      <c r="AC612" s="9">
        <v>46</v>
      </c>
      <c r="AD612" s="9">
        <v>25</v>
      </c>
      <c r="AE612" s="9">
        <v>0</v>
      </c>
      <c r="AF612" s="9">
        <v>86</v>
      </c>
      <c r="AG612" s="9">
        <v>33</v>
      </c>
      <c r="AH612" s="9">
        <v>38</v>
      </c>
      <c r="AI612" s="9">
        <v>0</v>
      </c>
      <c r="AJ612" s="9">
        <v>16</v>
      </c>
      <c r="AK612" s="9">
        <v>1</v>
      </c>
      <c r="AL612" s="9">
        <v>121</v>
      </c>
      <c r="AM612" s="9">
        <v>19</v>
      </c>
      <c r="AN612" s="9">
        <v>122</v>
      </c>
      <c r="AO612" s="9">
        <v>2</v>
      </c>
      <c r="AP612" s="9">
        <v>14</v>
      </c>
      <c r="AQ612" s="9">
        <v>19</v>
      </c>
      <c r="AR612" s="9">
        <v>145</v>
      </c>
      <c r="AS612" s="9">
        <v>11</v>
      </c>
      <c r="AT612" s="10">
        <v>1</v>
      </c>
    </row>
    <row r="613" spans="1:46" ht="42.75" x14ac:dyDescent="0.25">
      <c r="A613" s="26" t="str">
        <f t="shared" si="18"/>
        <v>2011Nurse practitionersBritish ColumbiaHospital</v>
      </c>
      <c r="B613" s="24">
        <v>2011</v>
      </c>
      <c r="C613" s="9" t="s">
        <v>5</v>
      </c>
      <c r="D613" s="9" t="s">
        <v>167</v>
      </c>
      <c r="E613" s="9" t="str">
        <f t="shared" si="19"/>
        <v>British Columbia</v>
      </c>
      <c r="F613" s="9" t="s">
        <v>180</v>
      </c>
      <c r="G613" s="9" t="s">
        <v>10</v>
      </c>
      <c r="H613" s="9">
        <v>45</v>
      </c>
      <c r="I613" s="9">
        <v>44</v>
      </c>
      <c r="J613" s="9">
        <v>1</v>
      </c>
      <c r="K613" s="9">
        <v>0</v>
      </c>
      <c r="L613" s="9">
        <v>0</v>
      </c>
      <c r="M613" s="9">
        <v>1</v>
      </c>
      <c r="N613" s="9">
        <v>5</v>
      </c>
      <c r="O613" s="9">
        <v>11</v>
      </c>
      <c r="P613" s="9">
        <v>7</v>
      </c>
      <c r="Q613" s="9">
        <v>10</v>
      </c>
      <c r="R613" s="9">
        <v>4</v>
      </c>
      <c r="S613" s="9">
        <v>4</v>
      </c>
      <c r="T613" s="9">
        <v>2</v>
      </c>
      <c r="U613" s="9">
        <v>1</v>
      </c>
      <c r="V613" s="9">
        <v>0</v>
      </c>
      <c r="W613" s="9">
        <v>0</v>
      </c>
      <c r="X613" s="9">
        <v>42</v>
      </c>
      <c r="Y613" s="9">
        <v>2</v>
      </c>
      <c r="Z613" s="9">
        <v>1</v>
      </c>
      <c r="AA613" s="9">
        <v>9</v>
      </c>
      <c r="AB613" s="9">
        <v>16</v>
      </c>
      <c r="AC613" s="9">
        <v>10</v>
      </c>
      <c r="AD613" s="9">
        <v>10</v>
      </c>
      <c r="AE613" s="9">
        <v>0</v>
      </c>
      <c r="AF613" s="9">
        <v>26</v>
      </c>
      <c r="AG613" s="9">
        <v>9</v>
      </c>
      <c r="AH613" s="9">
        <v>10</v>
      </c>
      <c r="AI613" s="9">
        <v>0</v>
      </c>
      <c r="AJ613" s="9">
        <v>8</v>
      </c>
      <c r="AK613" s="9">
        <v>0</v>
      </c>
      <c r="AL613" s="9">
        <v>37</v>
      </c>
      <c r="AM613" s="9">
        <v>0</v>
      </c>
      <c r="AN613" s="9">
        <v>39</v>
      </c>
      <c r="AO613" s="9">
        <v>1</v>
      </c>
      <c r="AP613" s="9">
        <v>5</v>
      </c>
      <c r="AQ613" s="9">
        <v>0</v>
      </c>
      <c r="AR613" s="9">
        <v>44</v>
      </c>
      <c r="AS613" s="9">
        <v>1</v>
      </c>
      <c r="AT613" s="10">
        <v>0</v>
      </c>
    </row>
    <row r="614" spans="1:46" ht="42.75" x14ac:dyDescent="0.25">
      <c r="A614" s="26" t="str">
        <f t="shared" si="18"/>
        <v>2011Nurse practitionersBritish ColumbiaCommunity health</v>
      </c>
      <c r="B614" s="24">
        <v>2011</v>
      </c>
      <c r="C614" s="9" t="s">
        <v>5</v>
      </c>
      <c r="D614" s="9" t="s">
        <v>167</v>
      </c>
      <c r="E614" s="9" t="str">
        <f t="shared" si="19"/>
        <v>British Columbia</v>
      </c>
      <c r="F614" s="9" t="s">
        <v>182</v>
      </c>
      <c r="G614" s="9" t="s">
        <v>11</v>
      </c>
      <c r="H614" s="9">
        <v>33</v>
      </c>
      <c r="I614" s="9">
        <v>30</v>
      </c>
      <c r="J614" s="9">
        <v>3</v>
      </c>
      <c r="K614" s="9">
        <v>0</v>
      </c>
      <c r="L614" s="9">
        <v>0</v>
      </c>
      <c r="M614" s="9">
        <v>1</v>
      </c>
      <c r="N614" s="9">
        <v>5</v>
      </c>
      <c r="O614" s="9">
        <v>5</v>
      </c>
      <c r="P614" s="9">
        <v>6</v>
      </c>
      <c r="Q614" s="9">
        <v>5</v>
      </c>
      <c r="R614" s="9">
        <v>8</v>
      </c>
      <c r="S614" s="9">
        <v>3</v>
      </c>
      <c r="T614" s="9">
        <v>0</v>
      </c>
      <c r="U614" s="9">
        <v>0</v>
      </c>
      <c r="V614" s="9">
        <v>0</v>
      </c>
      <c r="W614" s="9">
        <v>0</v>
      </c>
      <c r="X614" s="9">
        <v>32</v>
      </c>
      <c r="Y614" s="9">
        <v>0</v>
      </c>
      <c r="Z614" s="9">
        <v>1</v>
      </c>
      <c r="AA614" s="9">
        <v>7</v>
      </c>
      <c r="AB614" s="9">
        <v>12</v>
      </c>
      <c r="AC614" s="9">
        <v>11</v>
      </c>
      <c r="AD614" s="9">
        <v>3</v>
      </c>
      <c r="AE614" s="9">
        <v>0</v>
      </c>
      <c r="AF614" s="9">
        <v>16</v>
      </c>
      <c r="AG614" s="9">
        <v>8</v>
      </c>
      <c r="AH614" s="9">
        <v>9</v>
      </c>
      <c r="AI614" s="9">
        <v>0</v>
      </c>
      <c r="AJ614" s="9">
        <v>3</v>
      </c>
      <c r="AK614" s="9">
        <v>0</v>
      </c>
      <c r="AL614" s="9">
        <v>30</v>
      </c>
      <c r="AM614" s="9">
        <v>0</v>
      </c>
      <c r="AN614" s="9">
        <v>33</v>
      </c>
      <c r="AO614" s="9">
        <v>0</v>
      </c>
      <c r="AP614" s="9">
        <v>0</v>
      </c>
      <c r="AQ614" s="9">
        <v>0</v>
      </c>
      <c r="AR614" s="9">
        <v>28</v>
      </c>
      <c r="AS614" s="9">
        <v>5</v>
      </c>
      <c r="AT614" s="10">
        <v>0</v>
      </c>
    </row>
    <row r="615" spans="1:46" ht="57" x14ac:dyDescent="0.25">
      <c r="A615" s="26" t="str">
        <f t="shared" si="18"/>
        <v>2011Nurse practitionersBritish ColumbiaNursing home/long-term care</v>
      </c>
      <c r="B615" s="24">
        <v>2011</v>
      </c>
      <c r="C615" s="9" t="s">
        <v>5</v>
      </c>
      <c r="D615" s="9" t="s">
        <v>167</v>
      </c>
      <c r="E615" s="9" t="str">
        <f t="shared" si="19"/>
        <v>British Columbia</v>
      </c>
      <c r="F615" s="9" t="s">
        <v>181</v>
      </c>
      <c r="G615" s="9" t="s">
        <v>12</v>
      </c>
      <c r="H615" s="9">
        <v>1</v>
      </c>
      <c r="I615" s="9">
        <v>1</v>
      </c>
      <c r="J615" s="9">
        <v>0</v>
      </c>
      <c r="K615" s="9">
        <v>0</v>
      </c>
      <c r="L615" s="9">
        <v>0</v>
      </c>
      <c r="M615" s="9">
        <v>0</v>
      </c>
      <c r="N615" s="9">
        <v>0</v>
      </c>
      <c r="O615" s="9">
        <v>0</v>
      </c>
      <c r="P615" s="9">
        <v>0</v>
      </c>
      <c r="Q615" s="9">
        <v>1</v>
      </c>
      <c r="R615" s="9">
        <v>0</v>
      </c>
      <c r="S615" s="9">
        <v>0</v>
      </c>
      <c r="T615" s="9">
        <v>0</v>
      </c>
      <c r="U615" s="9">
        <v>0</v>
      </c>
      <c r="V615" s="9">
        <v>0</v>
      </c>
      <c r="W615" s="9">
        <v>0</v>
      </c>
      <c r="X615" s="9">
        <v>1</v>
      </c>
      <c r="Y615" s="9">
        <v>0</v>
      </c>
      <c r="Z615" s="9">
        <v>0</v>
      </c>
      <c r="AA615" s="9">
        <v>0</v>
      </c>
      <c r="AB615" s="9">
        <v>0</v>
      </c>
      <c r="AC615" s="9">
        <v>1</v>
      </c>
      <c r="AD615" s="9">
        <v>0</v>
      </c>
      <c r="AE615" s="9">
        <v>0</v>
      </c>
      <c r="AF615" s="9">
        <v>0</v>
      </c>
      <c r="AG615" s="9">
        <v>1</v>
      </c>
      <c r="AH615" s="9">
        <v>0</v>
      </c>
      <c r="AI615" s="9">
        <v>0</v>
      </c>
      <c r="AJ615" s="9">
        <v>0</v>
      </c>
      <c r="AK615" s="9">
        <v>0</v>
      </c>
      <c r="AL615" s="9">
        <v>1</v>
      </c>
      <c r="AM615" s="9">
        <v>0</v>
      </c>
      <c r="AN615" s="9">
        <v>1</v>
      </c>
      <c r="AO615" s="9">
        <v>0</v>
      </c>
      <c r="AP615" s="9">
        <v>0</v>
      </c>
      <c r="AQ615" s="9">
        <v>0</v>
      </c>
      <c r="AR615" s="9">
        <v>1</v>
      </c>
      <c r="AS615" s="9">
        <v>0</v>
      </c>
      <c r="AT615" s="10">
        <v>0</v>
      </c>
    </row>
    <row r="616" spans="1:46" ht="42.75" x14ac:dyDescent="0.25">
      <c r="A616" s="26" t="str">
        <f t="shared" si="18"/>
        <v>2011Nurse practitionersBritish ColumbiaOther places of work</v>
      </c>
      <c r="B616" s="24">
        <v>2011</v>
      </c>
      <c r="C616" s="9" t="s">
        <v>5</v>
      </c>
      <c r="D616" s="9" t="s">
        <v>167</v>
      </c>
      <c r="E616" s="9" t="str">
        <f t="shared" si="19"/>
        <v>British Columbia</v>
      </c>
      <c r="F616" s="9" t="s">
        <v>183</v>
      </c>
      <c r="G616" s="9" t="s">
        <v>13</v>
      </c>
      <c r="H616" s="9">
        <v>10</v>
      </c>
      <c r="I616" s="9">
        <v>10</v>
      </c>
      <c r="J616" s="9">
        <v>0</v>
      </c>
      <c r="K616" s="9">
        <v>0</v>
      </c>
      <c r="L616" s="9">
        <v>0</v>
      </c>
      <c r="M616" s="9">
        <v>0</v>
      </c>
      <c r="N616" s="9">
        <v>1</v>
      </c>
      <c r="O616" s="9">
        <v>1</v>
      </c>
      <c r="P616" s="9">
        <v>3</v>
      </c>
      <c r="Q616" s="9">
        <v>2</v>
      </c>
      <c r="R616" s="9">
        <v>2</v>
      </c>
      <c r="S616" s="9">
        <v>0</v>
      </c>
      <c r="T616" s="9">
        <v>1</v>
      </c>
      <c r="U616" s="9">
        <v>0</v>
      </c>
      <c r="V616" s="9">
        <v>0</v>
      </c>
      <c r="W616" s="9">
        <v>0</v>
      </c>
      <c r="X616" s="9">
        <v>9</v>
      </c>
      <c r="Y616" s="9">
        <v>0</v>
      </c>
      <c r="Z616" s="9">
        <v>1</v>
      </c>
      <c r="AA616" s="9">
        <v>3</v>
      </c>
      <c r="AB616" s="9">
        <v>3</v>
      </c>
      <c r="AC616" s="9">
        <v>3</v>
      </c>
      <c r="AD616" s="9">
        <v>1</v>
      </c>
      <c r="AE616" s="9">
        <v>0</v>
      </c>
      <c r="AF616" s="9">
        <v>1</v>
      </c>
      <c r="AG616" s="9">
        <v>4</v>
      </c>
      <c r="AH616" s="9">
        <v>5</v>
      </c>
      <c r="AI616" s="9">
        <v>0</v>
      </c>
      <c r="AJ616" s="9">
        <v>0</v>
      </c>
      <c r="AK616" s="9">
        <v>0</v>
      </c>
      <c r="AL616" s="9">
        <v>10</v>
      </c>
      <c r="AM616" s="9">
        <v>0</v>
      </c>
      <c r="AN616" s="9">
        <v>2</v>
      </c>
      <c r="AO616" s="9">
        <v>0</v>
      </c>
      <c r="AP616" s="9">
        <v>8</v>
      </c>
      <c r="AQ616" s="9">
        <v>0</v>
      </c>
      <c r="AR616" s="9">
        <v>10</v>
      </c>
      <c r="AS616" s="9">
        <v>0</v>
      </c>
      <c r="AT616" s="10">
        <v>0</v>
      </c>
    </row>
    <row r="617" spans="1:46" ht="42.75" x14ac:dyDescent="0.25">
      <c r="A617" s="26" t="str">
        <f t="shared" si="18"/>
        <v>2011Nurse practitionersBritish ColumbiaUnknown places of work</v>
      </c>
      <c r="B617" s="24">
        <v>2011</v>
      </c>
      <c r="C617" s="9" t="s">
        <v>5</v>
      </c>
      <c r="D617" s="9" t="s">
        <v>167</v>
      </c>
      <c r="E617" s="9" t="str">
        <f t="shared" si="19"/>
        <v>British Columbia</v>
      </c>
      <c r="F617" s="9" t="s">
        <v>184</v>
      </c>
      <c r="G617" s="9" t="s">
        <v>49</v>
      </c>
      <c r="H617" s="9">
        <v>68</v>
      </c>
      <c r="I617" s="9">
        <v>65</v>
      </c>
      <c r="J617" s="9">
        <v>3</v>
      </c>
      <c r="K617" s="9">
        <v>0</v>
      </c>
      <c r="L617" s="9">
        <v>0</v>
      </c>
      <c r="M617" s="9">
        <v>1</v>
      </c>
      <c r="N617" s="9">
        <v>10</v>
      </c>
      <c r="O617" s="9">
        <v>13</v>
      </c>
      <c r="P617" s="9">
        <v>9</v>
      </c>
      <c r="Q617" s="9">
        <v>9</v>
      </c>
      <c r="R617" s="9">
        <v>14</v>
      </c>
      <c r="S617" s="9">
        <v>10</v>
      </c>
      <c r="T617" s="9">
        <v>2</v>
      </c>
      <c r="U617" s="9">
        <v>0</v>
      </c>
      <c r="V617" s="9">
        <v>0</v>
      </c>
      <c r="W617" s="9">
        <v>0</v>
      </c>
      <c r="X617" s="9">
        <v>59</v>
      </c>
      <c r="Y617" s="9">
        <v>2</v>
      </c>
      <c r="Z617" s="9">
        <v>7</v>
      </c>
      <c r="AA617" s="9">
        <v>16</v>
      </c>
      <c r="AB617" s="9">
        <v>20</v>
      </c>
      <c r="AC617" s="9">
        <v>21</v>
      </c>
      <c r="AD617" s="9">
        <v>11</v>
      </c>
      <c r="AE617" s="9">
        <v>0</v>
      </c>
      <c r="AF617" s="9">
        <v>43</v>
      </c>
      <c r="AG617" s="9">
        <v>11</v>
      </c>
      <c r="AH617" s="9">
        <v>14</v>
      </c>
      <c r="AI617" s="9">
        <v>0</v>
      </c>
      <c r="AJ617" s="9">
        <v>5</v>
      </c>
      <c r="AK617" s="9">
        <v>1</v>
      </c>
      <c r="AL617" s="9">
        <v>43</v>
      </c>
      <c r="AM617" s="9">
        <v>19</v>
      </c>
      <c r="AN617" s="9">
        <v>47</v>
      </c>
      <c r="AO617" s="9">
        <v>1</v>
      </c>
      <c r="AP617" s="9">
        <v>1</v>
      </c>
      <c r="AQ617" s="9">
        <v>19</v>
      </c>
      <c r="AR617" s="9">
        <v>62</v>
      </c>
      <c r="AS617" s="9">
        <v>5</v>
      </c>
      <c r="AT617" s="10">
        <v>1</v>
      </c>
    </row>
    <row r="618" spans="1:46" ht="57" x14ac:dyDescent="0.25">
      <c r="A618" s="26" t="str">
        <f t="shared" si="18"/>
        <v>2011Nurse practitionersNorthwest TerritoriesAll places of work</v>
      </c>
      <c r="B618" s="24">
        <v>2011</v>
      </c>
      <c r="C618" s="9" t="s">
        <v>5</v>
      </c>
      <c r="D618" s="9" t="s">
        <v>169</v>
      </c>
      <c r="E618" s="9" t="str">
        <f t="shared" si="19"/>
        <v>Northwest Territories</v>
      </c>
      <c r="F618" s="9" t="s">
        <v>179</v>
      </c>
      <c r="G618" s="9" t="s">
        <v>9</v>
      </c>
      <c r="H618" s="9">
        <v>34</v>
      </c>
      <c r="I618" s="9">
        <v>33</v>
      </c>
      <c r="J618" s="9">
        <v>1</v>
      </c>
      <c r="K618" s="9">
        <v>0</v>
      </c>
      <c r="L618" s="9">
        <v>0</v>
      </c>
      <c r="M618" s="9">
        <v>1</v>
      </c>
      <c r="N618" s="9">
        <v>2</v>
      </c>
      <c r="O618" s="9">
        <v>4</v>
      </c>
      <c r="P618" s="9">
        <v>4</v>
      </c>
      <c r="Q618" s="9">
        <v>9</v>
      </c>
      <c r="R618" s="9">
        <v>6</v>
      </c>
      <c r="S618" s="9">
        <v>6</v>
      </c>
      <c r="T618" s="9">
        <v>2</v>
      </c>
      <c r="U618" s="9">
        <v>0</v>
      </c>
      <c r="V618" s="9">
        <v>0</v>
      </c>
      <c r="W618" s="9">
        <v>0</v>
      </c>
      <c r="X618" s="9">
        <v>31</v>
      </c>
      <c r="Y618" s="9">
        <v>3</v>
      </c>
      <c r="Z618" s="9">
        <v>0</v>
      </c>
      <c r="AA618" s="9">
        <v>5</v>
      </c>
      <c r="AB618" s="9">
        <v>8</v>
      </c>
      <c r="AC618" s="9">
        <v>14</v>
      </c>
      <c r="AD618" s="9">
        <v>7</v>
      </c>
      <c r="AE618" s="9">
        <v>0</v>
      </c>
      <c r="AF618" s="9">
        <v>24</v>
      </c>
      <c r="AG618" s="9">
        <v>0</v>
      </c>
      <c r="AH618" s="9">
        <v>10</v>
      </c>
      <c r="AI618" s="9">
        <v>0</v>
      </c>
      <c r="AJ618" s="9">
        <v>5</v>
      </c>
      <c r="AK618" s="9">
        <v>1</v>
      </c>
      <c r="AL618" s="9">
        <v>28</v>
      </c>
      <c r="AM618" s="9">
        <v>0</v>
      </c>
      <c r="AN618" s="9">
        <v>29</v>
      </c>
      <c r="AO618" s="9">
        <v>0</v>
      </c>
      <c r="AP618" s="9">
        <v>5</v>
      </c>
      <c r="AQ618" s="9">
        <v>0</v>
      </c>
      <c r="AR618" s="9">
        <v>14</v>
      </c>
      <c r="AS618" s="9">
        <v>20</v>
      </c>
      <c r="AT618" s="10">
        <v>0</v>
      </c>
    </row>
    <row r="619" spans="1:46" ht="57" x14ac:dyDescent="0.25">
      <c r="A619" s="26" t="str">
        <f t="shared" si="18"/>
        <v>2011Nurse practitionersNorthwest TerritoriesHospital</v>
      </c>
      <c r="B619" s="24">
        <v>2011</v>
      </c>
      <c r="C619" s="9" t="s">
        <v>5</v>
      </c>
      <c r="D619" s="9" t="s">
        <v>169</v>
      </c>
      <c r="E619" s="9" t="str">
        <f t="shared" si="19"/>
        <v>Northwest Territories</v>
      </c>
      <c r="F619" s="9" t="s">
        <v>180</v>
      </c>
      <c r="G619" s="9" t="s">
        <v>10</v>
      </c>
      <c r="H619" s="9">
        <v>4</v>
      </c>
      <c r="I619" s="9">
        <v>3</v>
      </c>
      <c r="J619" s="9">
        <v>1</v>
      </c>
      <c r="K619" s="9">
        <v>0</v>
      </c>
      <c r="L619" s="9">
        <v>0</v>
      </c>
      <c r="M619" s="9">
        <v>0</v>
      </c>
      <c r="N619" s="9">
        <v>1</v>
      </c>
      <c r="O619" s="9">
        <v>1</v>
      </c>
      <c r="P619" s="9">
        <v>0</v>
      </c>
      <c r="Q619" s="9">
        <v>0</v>
      </c>
      <c r="R619" s="9">
        <v>1</v>
      </c>
      <c r="S619" s="9">
        <v>1</v>
      </c>
      <c r="T619" s="9">
        <v>0</v>
      </c>
      <c r="U619" s="9">
        <v>0</v>
      </c>
      <c r="V619" s="9">
        <v>0</v>
      </c>
      <c r="W619" s="9">
        <v>0</v>
      </c>
      <c r="X619" s="9">
        <v>3</v>
      </c>
      <c r="Y619" s="9">
        <v>1</v>
      </c>
      <c r="Z619" s="9">
        <v>0</v>
      </c>
      <c r="AA619" s="9">
        <v>1</v>
      </c>
      <c r="AB619" s="9">
        <v>1</v>
      </c>
      <c r="AC619" s="9">
        <v>2</v>
      </c>
      <c r="AD619" s="9">
        <v>0</v>
      </c>
      <c r="AE619" s="9">
        <v>0</v>
      </c>
      <c r="AF619" s="9">
        <v>3</v>
      </c>
      <c r="AG619" s="9">
        <v>0</v>
      </c>
      <c r="AH619" s="9">
        <v>1</v>
      </c>
      <c r="AI619" s="9">
        <v>0</v>
      </c>
      <c r="AJ619" s="9">
        <v>1</v>
      </c>
      <c r="AK619" s="9">
        <v>0</v>
      </c>
      <c r="AL619" s="9">
        <v>3</v>
      </c>
      <c r="AM619" s="9">
        <v>0</v>
      </c>
      <c r="AN619" s="9">
        <v>4</v>
      </c>
      <c r="AO619" s="9">
        <v>0</v>
      </c>
      <c r="AP619" s="9">
        <v>0</v>
      </c>
      <c r="AQ619" s="9">
        <v>0</v>
      </c>
      <c r="AR619" s="9">
        <v>2</v>
      </c>
      <c r="AS619" s="9">
        <v>2</v>
      </c>
      <c r="AT619" s="10">
        <v>0</v>
      </c>
    </row>
    <row r="620" spans="1:46" ht="57" x14ac:dyDescent="0.25">
      <c r="A620" s="26" t="str">
        <f t="shared" si="18"/>
        <v>2011Nurse practitionersNorthwest TerritoriesCommunity health</v>
      </c>
      <c r="B620" s="24">
        <v>2011</v>
      </c>
      <c r="C620" s="9" t="s">
        <v>5</v>
      </c>
      <c r="D620" s="9" t="s">
        <v>169</v>
      </c>
      <c r="E620" s="9" t="str">
        <f t="shared" si="19"/>
        <v>Northwest Territories</v>
      </c>
      <c r="F620" s="9" t="s">
        <v>182</v>
      </c>
      <c r="G620" s="9" t="s">
        <v>11</v>
      </c>
      <c r="H620" s="9">
        <v>23</v>
      </c>
      <c r="I620" s="9">
        <v>23</v>
      </c>
      <c r="J620" s="9">
        <v>0</v>
      </c>
      <c r="K620" s="9">
        <v>0</v>
      </c>
      <c r="L620" s="9">
        <v>0</v>
      </c>
      <c r="M620" s="9">
        <v>1</v>
      </c>
      <c r="N620" s="9">
        <v>0</v>
      </c>
      <c r="O620" s="9">
        <v>3</v>
      </c>
      <c r="P620" s="9">
        <v>3</v>
      </c>
      <c r="Q620" s="9">
        <v>7</v>
      </c>
      <c r="R620" s="9">
        <v>5</v>
      </c>
      <c r="S620" s="9">
        <v>3</v>
      </c>
      <c r="T620" s="9">
        <v>1</v>
      </c>
      <c r="U620" s="9">
        <v>0</v>
      </c>
      <c r="V620" s="9">
        <v>0</v>
      </c>
      <c r="W620" s="9">
        <v>0</v>
      </c>
      <c r="X620" s="9">
        <v>21</v>
      </c>
      <c r="Y620" s="9">
        <v>2</v>
      </c>
      <c r="Z620" s="9">
        <v>0</v>
      </c>
      <c r="AA620" s="9">
        <v>3</v>
      </c>
      <c r="AB620" s="9">
        <v>6</v>
      </c>
      <c r="AC620" s="9">
        <v>10</v>
      </c>
      <c r="AD620" s="9">
        <v>4</v>
      </c>
      <c r="AE620" s="9">
        <v>0</v>
      </c>
      <c r="AF620" s="9">
        <v>14</v>
      </c>
      <c r="AG620" s="9">
        <v>0</v>
      </c>
      <c r="AH620" s="9">
        <v>9</v>
      </c>
      <c r="AI620" s="9">
        <v>0</v>
      </c>
      <c r="AJ620" s="9">
        <v>4</v>
      </c>
      <c r="AK620" s="9">
        <v>0</v>
      </c>
      <c r="AL620" s="9">
        <v>19</v>
      </c>
      <c r="AM620" s="9">
        <v>0</v>
      </c>
      <c r="AN620" s="9">
        <v>22</v>
      </c>
      <c r="AO620" s="9">
        <v>0</v>
      </c>
      <c r="AP620" s="9">
        <v>1</v>
      </c>
      <c r="AQ620" s="9">
        <v>0</v>
      </c>
      <c r="AR620" s="9">
        <v>9</v>
      </c>
      <c r="AS620" s="9">
        <v>14</v>
      </c>
      <c r="AT620" s="10">
        <v>0</v>
      </c>
    </row>
    <row r="621" spans="1:46" ht="57" x14ac:dyDescent="0.25">
      <c r="A621" s="26" t="str">
        <f t="shared" si="18"/>
        <v>2011Nurse practitionersNorthwest TerritoriesOther places of work</v>
      </c>
      <c r="B621" s="24">
        <v>2011</v>
      </c>
      <c r="C621" s="9" t="s">
        <v>5</v>
      </c>
      <c r="D621" s="9" t="s">
        <v>169</v>
      </c>
      <c r="E621" s="9" t="str">
        <f t="shared" si="19"/>
        <v>Northwest Territories</v>
      </c>
      <c r="F621" s="9" t="s">
        <v>183</v>
      </c>
      <c r="G621" s="9" t="s">
        <v>13</v>
      </c>
      <c r="H621" s="9">
        <v>7</v>
      </c>
      <c r="I621" s="9">
        <v>7</v>
      </c>
      <c r="J621" s="9">
        <v>0</v>
      </c>
      <c r="K621" s="9">
        <v>0</v>
      </c>
      <c r="L621" s="9">
        <v>0</v>
      </c>
      <c r="M621" s="9">
        <v>0</v>
      </c>
      <c r="N621" s="9">
        <v>1</v>
      </c>
      <c r="O621" s="9">
        <v>0</v>
      </c>
      <c r="P621" s="9">
        <v>1</v>
      </c>
      <c r="Q621" s="9">
        <v>2</v>
      </c>
      <c r="R621" s="9">
        <v>0</v>
      </c>
      <c r="S621" s="9">
        <v>2</v>
      </c>
      <c r="T621" s="9">
        <v>1</v>
      </c>
      <c r="U621" s="9">
        <v>0</v>
      </c>
      <c r="V621" s="9">
        <v>0</v>
      </c>
      <c r="W621" s="9">
        <v>0</v>
      </c>
      <c r="X621" s="9">
        <v>7</v>
      </c>
      <c r="Y621" s="9">
        <v>0</v>
      </c>
      <c r="Z621" s="9">
        <v>0</v>
      </c>
      <c r="AA621" s="9">
        <v>1</v>
      </c>
      <c r="AB621" s="9">
        <v>1</v>
      </c>
      <c r="AC621" s="9">
        <v>2</v>
      </c>
      <c r="AD621" s="9">
        <v>3</v>
      </c>
      <c r="AE621" s="9">
        <v>0</v>
      </c>
      <c r="AF621" s="9">
        <v>7</v>
      </c>
      <c r="AG621" s="9">
        <v>0</v>
      </c>
      <c r="AH621" s="9">
        <v>0</v>
      </c>
      <c r="AI621" s="9">
        <v>0</v>
      </c>
      <c r="AJ621" s="9">
        <v>0</v>
      </c>
      <c r="AK621" s="9">
        <v>1</v>
      </c>
      <c r="AL621" s="9">
        <v>6</v>
      </c>
      <c r="AM621" s="9">
        <v>0</v>
      </c>
      <c r="AN621" s="9">
        <v>3</v>
      </c>
      <c r="AO621" s="9">
        <v>0</v>
      </c>
      <c r="AP621" s="9">
        <v>4</v>
      </c>
      <c r="AQ621" s="9">
        <v>0</v>
      </c>
      <c r="AR621" s="9">
        <v>3</v>
      </c>
      <c r="AS621" s="9">
        <v>4</v>
      </c>
      <c r="AT621" s="10">
        <v>0</v>
      </c>
    </row>
    <row r="622" spans="1:46" ht="42.75" x14ac:dyDescent="0.25">
      <c r="A622" s="26" t="str">
        <f t="shared" si="18"/>
        <v>2011Nurse practitionersNunavutAll places of work</v>
      </c>
      <c r="B622" s="24">
        <v>2011</v>
      </c>
      <c r="C622" s="9" t="s">
        <v>5</v>
      </c>
      <c r="D622" s="9" t="s">
        <v>170</v>
      </c>
      <c r="E622" s="9" t="str">
        <f t="shared" si="19"/>
        <v>Nunavut</v>
      </c>
      <c r="F622" s="9" t="s">
        <v>179</v>
      </c>
      <c r="G622" s="9" t="s">
        <v>9</v>
      </c>
      <c r="H622" s="9">
        <v>16</v>
      </c>
      <c r="I622" s="9">
        <v>15</v>
      </c>
      <c r="J622" s="9">
        <v>1</v>
      </c>
      <c r="K622" s="9">
        <v>0</v>
      </c>
      <c r="L622" s="9">
        <v>0</v>
      </c>
      <c r="M622" s="9">
        <v>0</v>
      </c>
      <c r="N622" s="9">
        <v>0</v>
      </c>
      <c r="O622" s="9">
        <v>1</v>
      </c>
      <c r="P622" s="9">
        <v>1</v>
      </c>
      <c r="Q622" s="9">
        <v>3</v>
      </c>
      <c r="R622" s="9">
        <v>5</v>
      </c>
      <c r="S622" s="9">
        <v>2</v>
      </c>
      <c r="T622" s="9">
        <v>3</v>
      </c>
      <c r="U622" s="9">
        <v>1</v>
      </c>
      <c r="V622" s="9">
        <v>0</v>
      </c>
      <c r="W622" s="9">
        <v>0</v>
      </c>
      <c r="X622" s="9">
        <v>15</v>
      </c>
      <c r="Y622" s="9">
        <v>1</v>
      </c>
      <c r="Z622" s="9">
        <v>0</v>
      </c>
      <c r="AA622" s="9">
        <v>1</v>
      </c>
      <c r="AB622" s="9">
        <v>5</v>
      </c>
      <c r="AC622" s="9">
        <v>4</v>
      </c>
      <c r="AD622" s="9">
        <v>6</v>
      </c>
      <c r="AE622" s="9">
        <v>0</v>
      </c>
      <c r="AF622" s="9">
        <v>12</v>
      </c>
      <c r="AG622" s="9">
        <v>0</v>
      </c>
      <c r="AH622" s="9">
        <v>4</v>
      </c>
      <c r="AI622" s="9">
        <v>0</v>
      </c>
      <c r="AJ622" s="9">
        <v>5</v>
      </c>
      <c r="AK622" s="9">
        <v>3</v>
      </c>
      <c r="AL622" s="9">
        <v>7</v>
      </c>
      <c r="AM622" s="9">
        <v>1</v>
      </c>
      <c r="AN622" s="9">
        <v>15</v>
      </c>
      <c r="AO622" s="9">
        <v>0</v>
      </c>
      <c r="AP622" s="9">
        <v>0</v>
      </c>
      <c r="AQ622" s="9">
        <v>1</v>
      </c>
      <c r="AR622" s="9">
        <v>1</v>
      </c>
      <c r="AS622" s="9">
        <v>15</v>
      </c>
      <c r="AT622" s="10">
        <v>0</v>
      </c>
    </row>
    <row r="623" spans="1:46" ht="42.75" x14ac:dyDescent="0.25">
      <c r="A623" s="26" t="str">
        <f t="shared" si="18"/>
        <v>2011Nurse practitionersNunavutCommunity health</v>
      </c>
      <c r="B623" s="24">
        <v>2011</v>
      </c>
      <c r="C623" s="9" t="s">
        <v>5</v>
      </c>
      <c r="D623" s="9" t="s">
        <v>170</v>
      </c>
      <c r="E623" s="9" t="str">
        <f t="shared" si="19"/>
        <v>Nunavut</v>
      </c>
      <c r="F623" s="9" t="s">
        <v>182</v>
      </c>
      <c r="G623" s="9" t="s">
        <v>11</v>
      </c>
      <c r="H623" s="9">
        <v>16</v>
      </c>
      <c r="I623" s="9">
        <v>15</v>
      </c>
      <c r="J623" s="9">
        <v>1</v>
      </c>
      <c r="K623" s="9">
        <v>0</v>
      </c>
      <c r="L623" s="9">
        <v>0</v>
      </c>
      <c r="M623" s="9">
        <v>0</v>
      </c>
      <c r="N623" s="9">
        <v>0</v>
      </c>
      <c r="O623" s="9">
        <v>1</v>
      </c>
      <c r="P623" s="9">
        <v>1</v>
      </c>
      <c r="Q623" s="9">
        <v>3</v>
      </c>
      <c r="R623" s="9">
        <v>5</v>
      </c>
      <c r="S623" s="9">
        <v>2</v>
      </c>
      <c r="T623" s="9">
        <v>3</v>
      </c>
      <c r="U623" s="9">
        <v>1</v>
      </c>
      <c r="V623" s="9">
        <v>0</v>
      </c>
      <c r="W623" s="9">
        <v>0</v>
      </c>
      <c r="X623" s="9">
        <v>15</v>
      </c>
      <c r="Y623" s="9">
        <v>1</v>
      </c>
      <c r="Z623" s="9">
        <v>0</v>
      </c>
      <c r="AA623" s="9">
        <v>1</v>
      </c>
      <c r="AB623" s="9">
        <v>5</v>
      </c>
      <c r="AC623" s="9">
        <v>4</v>
      </c>
      <c r="AD623" s="9">
        <v>6</v>
      </c>
      <c r="AE623" s="9">
        <v>0</v>
      </c>
      <c r="AF623" s="9">
        <v>12</v>
      </c>
      <c r="AG623" s="9">
        <v>0</v>
      </c>
      <c r="AH623" s="9">
        <v>4</v>
      </c>
      <c r="AI623" s="9">
        <v>0</v>
      </c>
      <c r="AJ623" s="9">
        <v>5</v>
      </c>
      <c r="AK623" s="9">
        <v>3</v>
      </c>
      <c r="AL623" s="9">
        <v>7</v>
      </c>
      <c r="AM623" s="9">
        <v>1</v>
      </c>
      <c r="AN623" s="9">
        <v>15</v>
      </c>
      <c r="AO623" s="9">
        <v>0</v>
      </c>
      <c r="AP623" s="9">
        <v>0</v>
      </c>
      <c r="AQ623" s="9">
        <v>1</v>
      </c>
      <c r="AR623" s="9">
        <v>1</v>
      </c>
      <c r="AS623" s="9">
        <v>15</v>
      </c>
      <c r="AT623" s="10">
        <v>0</v>
      </c>
    </row>
    <row r="624" spans="1:46" ht="42.75" x14ac:dyDescent="0.25">
      <c r="A624" s="26" t="str">
        <f t="shared" si="18"/>
        <v>2011Nurse practitionersCanadaAll places of work</v>
      </c>
      <c r="B624" s="24">
        <v>2011</v>
      </c>
      <c r="C624" s="9" t="s">
        <v>5</v>
      </c>
      <c r="D624" s="9" t="s">
        <v>171</v>
      </c>
      <c r="E624" s="9" t="str">
        <f t="shared" si="19"/>
        <v>Canada</v>
      </c>
      <c r="F624" s="9" t="s">
        <v>179</v>
      </c>
      <c r="G624" s="9" t="s">
        <v>9</v>
      </c>
      <c r="H624" s="9">
        <v>2777</v>
      </c>
      <c r="I624" s="9">
        <v>2534</v>
      </c>
      <c r="J624" s="9">
        <v>142</v>
      </c>
      <c r="K624" s="9">
        <v>101</v>
      </c>
      <c r="L624" s="9">
        <v>0</v>
      </c>
      <c r="M624" s="9">
        <v>71</v>
      </c>
      <c r="N624" s="9">
        <v>349</v>
      </c>
      <c r="O624" s="9">
        <v>396</v>
      </c>
      <c r="P624" s="9">
        <v>457</v>
      </c>
      <c r="Q624" s="9">
        <v>558</v>
      </c>
      <c r="R624" s="9">
        <v>455</v>
      </c>
      <c r="S624" s="9">
        <v>353</v>
      </c>
      <c r="T624" s="9">
        <v>107</v>
      </c>
      <c r="U624" s="9">
        <v>25</v>
      </c>
      <c r="V624" s="9">
        <v>6</v>
      </c>
      <c r="W624" s="9">
        <v>0</v>
      </c>
      <c r="X624" s="9">
        <v>2622</v>
      </c>
      <c r="Y624" s="9">
        <v>114</v>
      </c>
      <c r="Z624" s="9">
        <v>41</v>
      </c>
      <c r="AA624" s="9">
        <v>454</v>
      </c>
      <c r="AB624" s="9">
        <v>853</v>
      </c>
      <c r="AC624" s="9">
        <v>944</v>
      </c>
      <c r="AD624" s="9">
        <v>525</v>
      </c>
      <c r="AE624" s="9">
        <v>1</v>
      </c>
      <c r="AF624" s="9">
        <v>2214</v>
      </c>
      <c r="AG624" s="9">
        <v>426</v>
      </c>
      <c r="AH624" s="9">
        <v>133</v>
      </c>
      <c r="AI624" s="9">
        <v>4</v>
      </c>
      <c r="AJ624" s="9">
        <v>174</v>
      </c>
      <c r="AK624" s="9">
        <v>50</v>
      </c>
      <c r="AL624" s="9">
        <v>2491</v>
      </c>
      <c r="AM624" s="9">
        <v>62</v>
      </c>
      <c r="AN624" s="9">
        <v>2563</v>
      </c>
      <c r="AO624" s="9">
        <v>52</v>
      </c>
      <c r="AP624" s="9">
        <v>95</v>
      </c>
      <c r="AQ624" s="9">
        <v>67</v>
      </c>
      <c r="AR624" s="9">
        <v>2259</v>
      </c>
      <c r="AS624" s="9">
        <v>516</v>
      </c>
      <c r="AT624" s="10">
        <v>2</v>
      </c>
    </row>
    <row r="625" spans="1:46" ht="42.75" x14ac:dyDescent="0.25">
      <c r="A625" s="26" t="str">
        <f t="shared" si="18"/>
        <v>2011Nurse practitionersCanadaHospital</v>
      </c>
      <c r="B625" s="24">
        <v>2011</v>
      </c>
      <c r="C625" s="9" t="s">
        <v>5</v>
      </c>
      <c r="D625" s="9" t="s">
        <v>171</v>
      </c>
      <c r="E625" s="9" t="str">
        <f t="shared" si="19"/>
        <v>Canada</v>
      </c>
      <c r="F625" s="9" t="s">
        <v>180</v>
      </c>
      <c r="G625" s="9" t="s">
        <v>10</v>
      </c>
      <c r="H625" s="9">
        <v>1094</v>
      </c>
      <c r="I625" s="9">
        <v>997</v>
      </c>
      <c r="J625" s="9">
        <v>61</v>
      </c>
      <c r="K625" s="9">
        <v>36</v>
      </c>
      <c r="L625" s="9">
        <v>0</v>
      </c>
      <c r="M625" s="9">
        <v>35</v>
      </c>
      <c r="N625" s="9">
        <v>146</v>
      </c>
      <c r="O625" s="9">
        <v>167</v>
      </c>
      <c r="P625" s="9">
        <v>189</v>
      </c>
      <c r="Q625" s="9">
        <v>229</v>
      </c>
      <c r="R625" s="9">
        <v>188</v>
      </c>
      <c r="S625" s="9">
        <v>108</v>
      </c>
      <c r="T625" s="9">
        <v>25</v>
      </c>
      <c r="U625" s="9">
        <v>7</v>
      </c>
      <c r="V625" s="9">
        <v>0</v>
      </c>
      <c r="W625" s="9">
        <v>0</v>
      </c>
      <c r="X625" s="9">
        <v>1029</v>
      </c>
      <c r="Y625" s="9">
        <v>57</v>
      </c>
      <c r="Z625" s="9">
        <v>8</v>
      </c>
      <c r="AA625" s="9">
        <v>192</v>
      </c>
      <c r="AB625" s="9">
        <v>339</v>
      </c>
      <c r="AC625" s="9">
        <v>392</v>
      </c>
      <c r="AD625" s="9">
        <v>171</v>
      </c>
      <c r="AE625" s="9">
        <v>0</v>
      </c>
      <c r="AF625" s="9">
        <v>933</v>
      </c>
      <c r="AG625" s="9">
        <v>117</v>
      </c>
      <c r="AH625" s="9">
        <v>42</v>
      </c>
      <c r="AI625" s="9">
        <v>2</v>
      </c>
      <c r="AJ625" s="9">
        <v>87</v>
      </c>
      <c r="AK625" s="9">
        <v>20</v>
      </c>
      <c r="AL625" s="9">
        <v>983</v>
      </c>
      <c r="AM625" s="9">
        <v>4</v>
      </c>
      <c r="AN625" s="9">
        <v>1062</v>
      </c>
      <c r="AO625" s="9">
        <v>14</v>
      </c>
      <c r="AP625" s="9">
        <v>11</v>
      </c>
      <c r="AQ625" s="9">
        <v>7</v>
      </c>
      <c r="AR625" s="9">
        <v>1040</v>
      </c>
      <c r="AS625" s="9">
        <v>54</v>
      </c>
      <c r="AT625" s="10">
        <v>0</v>
      </c>
    </row>
    <row r="626" spans="1:46" ht="42.75" x14ac:dyDescent="0.25">
      <c r="A626" s="26" t="str">
        <f t="shared" si="18"/>
        <v>2011Nurse practitionersCanadaCommunity health</v>
      </c>
      <c r="B626" s="24">
        <v>2011</v>
      </c>
      <c r="C626" s="9" t="s">
        <v>5</v>
      </c>
      <c r="D626" s="9" t="s">
        <v>171</v>
      </c>
      <c r="E626" s="9" t="str">
        <f t="shared" si="19"/>
        <v>Canada</v>
      </c>
      <c r="F626" s="9" t="s">
        <v>182</v>
      </c>
      <c r="G626" s="9" t="s">
        <v>11</v>
      </c>
      <c r="H626" s="9">
        <v>874</v>
      </c>
      <c r="I626" s="9">
        <v>782</v>
      </c>
      <c r="J626" s="9">
        <v>43</v>
      </c>
      <c r="K626" s="9">
        <v>49</v>
      </c>
      <c r="L626" s="9">
        <v>0</v>
      </c>
      <c r="M626" s="9">
        <v>16</v>
      </c>
      <c r="N626" s="9">
        <v>101</v>
      </c>
      <c r="O626" s="9">
        <v>120</v>
      </c>
      <c r="P626" s="9">
        <v>123</v>
      </c>
      <c r="Q626" s="9">
        <v>177</v>
      </c>
      <c r="R626" s="9">
        <v>143</v>
      </c>
      <c r="S626" s="9">
        <v>134</v>
      </c>
      <c r="T626" s="9">
        <v>46</v>
      </c>
      <c r="U626" s="9">
        <v>11</v>
      </c>
      <c r="V626" s="9">
        <v>3</v>
      </c>
      <c r="W626" s="9">
        <v>0</v>
      </c>
      <c r="X626" s="9">
        <v>824</v>
      </c>
      <c r="Y626" s="9">
        <v>28</v>
      </c>
      <c r="Z626" s="9">
        <v>22</v>
      </c>
      <c r="AA626" s="9">
        <v>127</v>
      </c>
      <c r="AB626" s="9">
        <v>264</v>
      </c>
      <c r="AC626" s="9">
        <v>293</v>
      </c>
      <c r="AD626" s="9">
        <v>190</v>
      </c>
      <c r="AE626" s="9">
        <v>0</v>
      </c>
      <c r="AF626" s="9">
        <v>645</v>
      </c>
      <c r="AG626" s="9">
        <v>179</v>
      </c>
      <c r="AH626" s="9">
        <v>49</v>
      </c>
      <c r="AI626" s="9">
        <v>1</v>
      </c>
      <c r="AJ626" s="9">
        <v>54</v>
      </c>
      <c r="AK626" s="9">
        <v>13</v>
      </c>
      <c r="AL626" s="9">
        <v>804</v>
      </c>
      <c r="AM626" s="9">
        <v>3</v>
      </c>
      <c r="AN626" s="9">
        <v>845</v>
      </c>
      <c r="AO626" s="9">
        <v>20</v>
      </c>
      <c r="AP626" s="9">
        <v>6</v>
      </c>
      <c r="AQ626" s="9">
        <v>3</v>
      </c>
      <c r="AR626" s="9">
        <v>579</v>
      </c>
      <c r="AS626" s="9">
        <v>295</v>
      </c>
      <c r="AT626" s="10">
        <v>0</v>
      </c>
    </row>
    <row r="627" spans="1:46" ht="57" x14ac:dyDescent="0.25">
      <c r="A627" s="26" t="str">
        <f t="shared" si="18"/>
        <v>2011Nurse practitionersCanadaNursing home/long-term care</v>
      </c>
      <c r="B627" s="24">
        <v>2011</v>
      </c>
      <c r="C627" s="9" t="s">
        <v>5</v>
      </c>
      <c r="D627" s="9" t="s">
        <v>171</v>
      </c>
      <c r="E627" s="9" t="str">
        <f t="shared" si="19"/>
        <v>Canada</v>
      </c>
      <c r="F627" s="9" t="s">
        <v>181</v>
      </c>
      <c r="G627" s="9" t="s">
        <v>12</v>
      </c>
      <c r="H627" s="9">
        <v>62</v>
      </c>
      <c r="I627" s="9">
        <v>57</v>
      </c>
      <c r="J627" s="9">
        <v>3</v>
      </c>
      <c r="K627" s="9">
        <v>2</v>
      </c>
      <c r="L627" s="9">
        <v>0</v>
      </c>
      <c r="M627" s="9">
        <v>1</v>
      </c>
      <c r="N627" s="9">
        <v>6</v>
      </c>
      <c r="O627" s="9">
        <v>7</v>
      </c>
      <c r="P627" s="9">
        <v>14</v>
      </c>
      <c r="Q627" s="9">
        <v>6</v>
      </c>
      <c r="R627" s="9">
        <v>13</v>
      </c>
      <c r="S627" s="9">
        <v>11</v>
      </c>
      <c r="T627" s="9">
        <v>2</v>
      </c>
      <c r="U627" s="9">
        <v>2</v>
      </c>
      <c r="V627" s="9">
        <v>0</v>
      </c>
      <c r="W627" s="9">
        <v>0</v>
      </c>
      <c r="X627" s="9">
        <v>61</v>
      </c>
      <c r="Y627" s="9">
        <v>1</v>
      </c>
      <c r="Z627" s="9">
        <v>0</v>
      </c>
      <c r="AA627" s="9">
        <v>9</v>
      </c>
      <c r="AB627" s="9">
        <v>19</v>
      </c>
      <c r="AC627" s="9">
        <v>16</v>
      </c>
      <c r="AD627" s="9">
        <v>18</v>
      </c>
      <c r="AE627" s="9">
        <v>0</v>
      </c>
      <c r="AF627" s="9">
        <v>55</v>
      </c>
      <c r="AG627" s="9">
        <v>5</v>
      </c>
      <c r="AH627" s="9">
        <v>2</v>
      </c>
      <c r="AI627" s="9">
        <v>0</v>
      </c>
      <c r="AJ627" s="9">
        <v>2</v>
      </c>
      <c r="AK627" s="9">
        <v>5</v>
      </c>
      <c r="AL627" s="9">
        <v>55</v>
      </c>
      <c r="AM627" s="9">
        <v>0</v>
      </c>
      <c r="AN627" s="9">
        <v>59</v>
      </c>
      <c r="AO627" s="9">
        <v>2</v>
      </c>
      <c r="AP627" s="9">
        <v>1</v>
      </c>
      <c r="AQ627" s="9">
        <v>0</v>
      </c>
      <c r="AR627" s="9">
        <v>56</v>
      </c>
      <c r="AS627" s="9">
        <v>6</v>
      </c>
      <c r="AT627" s="10">
        <v>0</v>
      </c>
    </row>
    <row r="628" spans="1:46" ht="42.75" x14ac:dyDescent="0.25">
      <c r="A628" s="26" t="str">
        <f t="shared" si="18"/>
        <v>2011Nurse practitionersCanadaOther places of work</v>
      </c>
      <c r="B628" s="24">
        <v>2011</v>
      </c>
      <c r="C628" s="9" t="s">
        <v>5</v>
      </c>
      <c r="D628" s="9" t="s">
        <v>171</v>
      </c>
      <c r="E628" s="9" t="str">
        <f t="shared" si="19"/>
        <v>Canada</v>
      </c>
      <c r="F628" s="9" t="s">
        <v>183</v>
      </c>
      <c r="G628" s="9" t="s">
        <v>13</v>
      </c>
      <c r="H628" s="9">
        <v>629</v>
      </c>
      <c r="I628" s="9">
        <v>584</v>
      </c>
      <c r="J628" s="9">
        <v>31</v>
      </c>
      <c r="K628" s="9">
        <v>14</v>
      </c>
      <c r="L628" s="9">
        <v>0</v>
      </c>
      <c r="M628" s="9">
        <v>16</v>
      </c>
      <c r="N628" s="9">
        <v>81</v>
      </c>
      <c r="O628" s="9">
        <v>81</v>
      </c>
      <c r="P628" s="9">
        <v>113</v>
      </c>
      <c r="Q628" s="9">
        <v>122</v>
      </c>
      <c r="R628" s="9">
        <v>93</v>
      </c>
      <c r="S628" s="9">
        <v>84</v>
      </c>
      <c r="T628" s="9">
        <v>31</v>
      </c>
      <c r="U628" s="9">
        <v>5</v>
      </c>
      <c r="V628" s="9">
        <v>3</v>
      </c>
      <c r="W628" s="9">
        <v>0</v>
      </c>
      <c r="X628" s="9">
        <v>602</v>
      </c>
      <c r="Y628" s="9">
        <v>23</v>
      </c>
      <c r="Z628" s="9">
        <v>4</v>
      </c>
      <c r="AA628" s="9">
        <v>100</v>
      </c>
      <c r="AB628" s="9">
        <v>196</v>
      </c>
      <c r="AC628" s="9">
        <v>202</v>
      </c>
      <c r="AD628" s="9">
        <v>130</v>
      </c>
      <c r="AE628" s="9">
        <v>1</v>
      </c>
      <c r="AF628" s="9">
        <v>500</v>
      </c>
      <c r="AG628" s="9">
        <v>104</v>
      </c>
      <c r="AH628" s="9">
        <v>25</v>
      </c>
      <c r="AI628" s="9">
        <v>0</v>
      </c>
      <c r="AJ628" s="9">
        <v>24</v>
      </c>
      <c r="AK628" s="9">
        <v>10</v>
      </c>
      <c r="AL628" s="9">
        <v>594</v>
      </c>
      <c r="AM628" s="9">
        <v>1</v>
      </c>
      <c r="AN628" s="9">
        <v>536</v>
      </c>
      <c r="AO628" s="9">
        <v>15</v>
      </c>
      <c r="AP628" s="9">
        <v>76</v>
      </c>
      <c r="AQ628" s="9">
        <v>2</v>
      </c>
      <c r="AR628" s="9">
        <v>478</v>
      </c>
      <c r="AS628" s="9">
        <v>151</v>
      </c>
      <c r="AT628" s="10">
        <v>0</v>
      </c>
    </row>
    <row r="629" spans="1:46" ht="42.75" x14ac:dyDescent="0.25">
      <c r="A629" s="26" t="str">
        <f t="shared" si="18"/>
        <v>2011Nurse practitionersCanadaUnknown places of work</v>
      </c>
      <c r="B629" s="24">
        <v>2011</v>
      </c>
      <c r="C629" s="9" t="s">
        <v>5</v>
      </c>
      <c r="D629" s="9" t="s">
        <v>171</v>
      </c>
      <c r="E629" s="9" t="str">
        <f t="shared" si="19"/>
        <v>Canada</v>
      </c>
      <c r="F629" s="9" t="s">
        <v>184</v>
      </c>
      <c r="G629" s="9" t="s">
        <v>49</v>
      </c>
      <c r="H629" s="9">
        <v>118</v>
      </c>
      <c r="I629" s="9">
        <v>114</v>
      </c>
      <c r="J629" s="9">
        <v>4</v>
      </c>
      <c r="K629" s="9">
        <v>0</v>
      </c>
      <c r="L629" s="9">
        <v>0</v>
      </c>
      <c r="M629" s="9">
        <v>3</v>
      </c>
      <c r="N629" s="9">
        <v>15</v>
      </c>
      <c r="O629" s="9">
        <v>21</v>
      </c>
      <c r="P629" s="9">
        <v>18</v>
      </c>
      <c r="Q629" s="9">
        <v>24</v>
      </c>
      <c r="R629" s="9">
        <v>18</v>
      </c>
      <c r="S629" s="9">
        <v>16</v>
      </c>
      <c r="T629" s="9">
        <v>3</v>
      </c>
      <c r="U629" s="9">
        <v>0</v>
      </c>
      <c r="V629" s="9">
        <v>0</v>
      </c>
      <c r="W629" s="9">
        <v>0</v>
      </c>
      <c r="X629" s="9">
        <v>106</v>
      </c>
      <c r="Y629" s="9">
        <v>5</v>
      </c>
      <c r="Z629" s="9">
        <v>7</v>
      </c>
      <c r="AA629" s="9">
        <v>26</v>
      </c>
      <c r="AB629" s="9">
        <v>35</v>
      </c>
      <c r="AC629" s="9">
        <v>41</v>
      </c>
      <c r="AD629" s="9">
        <v>16</v>
      </c>
      <c r="AE629" s="9">
        <v>0</v>
      </c>
      <c r="AF629" s="9">
        <v>81</v>
      </c>
      <c r="AG629" s="9">
        <v>21</v>
      </c>
      <c r="AH629" s="9">
        <v>15</v>
      </c>
      <c r="AI629" s="9">
        <v>1</v>
      </c>
      <c r="AJ629" s="9">
        <v>7</v>
      </c>
      <c r="AK629" s="9">
        <v>2</v>
      </c>
      <c r="AL629" s="9">
        <v>55</v>
      </c>
      <c r="AM629" s="9">
        <v>54</v>
      </c>
      <c r="AN629" s="9">
        <v>61</v>
      </c>
      <c r="AO629" s="9">
        <v>1</v>
      </c>
      <c r="AP629" s="9">
        <v>1</v>
      </c>
      <c r="AQ629" s="9">
        <v>55</v>
      </c>
      <c r="AR629" s="9">
        <v>106</v>
      </c>
      <c r="AS629" s="9">
        <v>10</v>
      </c>
      <c r="AT629" s="10">
        <v>2</v>
      </c>
    </row>
    <row r="630" spans="1:46" ht="57" x14ac:dyDescent="0.25">
      <c r="A630" s="26" t="str">
        <f t="shared" si="18"/>
        <v>2011Registered nursesNewfoundland and LabradorAll places of work</v>
      </c>
      <c r="B630" s="24">
        <v>2011</v>
      </c>
      <c r="C630" s="9" t="s">
        <v>7</v>
      </c>
      <c r="D630" s="9" t="s">
        <v>162</v>
      </c>
      <c r="E630" s="9" t="str">
        <f t="shared" si="19"/>
        <v>Newfoundland and Labrador</v>
      </c>
      <c r="F630" s="9" t="s">
        <v>179</v>
      </c>
      <c r="G630" s="9" t="s">
        <v>9</v>
      </c>
      <c r="H630" s="9">
        <v>6050</v>
      </c>
      <c r="I630" s="9">
        <v>5710</v>
      </c>
      <c r="J630" s="9">
        <v>340</v>
      </c>
      <c r="K630" s="9">
        <v>0</v>
      </c>
      <c r="L630" s="9">
        <v>220</v>
      </c>
      <c r="M630" s="9">
        <v>630</v>
      </c>
      <c r="N630" s="9">
        <v>681</v>
      </c>
      <c r="O630" s="9">
        <v>726</v>
      </c>
      <c r="P630" s="9">
        <v>968</v>
      </c>
      <c r="Q630" s="9">
        <v>1058</v>
      </c>
      <c r="R630" s="9">
        <v>798</v>
      </c>
      <c r="S630" s="9">
        <v>623</v>
      </c>
      <c r="T630" s="9">
        <v>253</v>
      </c>
      <c r="U630" s="9">
        <v>83</v>
      </c>
      <c r="V630" s="9">
        <v>10</v>
      </c>
      <c r="W630" s="9">
        <v>0</v>
      </c>
      <c r="X630" s="9">
        <v>5945</v>
      </c>
      <c r="Y630" s="9">
        <v>105</v>
      </c>
      <c r="Z630" s="9">
        <v>0</v>
      </c>
      <c r="AA630" s="9">
        <v>1738</v>
      </c>
      <c r="AB630" s="9">
        <v>1495</v>
      </c>
      <c r="AC630" s="9">
        <v>1596</v>
      </c>
      <c r="AD630" s="9">
        <v>1221</v>
      </c>
      <c r="AE630" s="9">
        <v>0</v>
      </c>
      <c r="AF630" s="9">
        <v>4533</v>
      </c>
      <c r="AG630" s="9">
        <v>826</v>
      </c>
      <c r="AH630" s="9">
        <v>691</v>
      </c>
      <c r="AI630" s="9">
        <v>0</v>
      </c>
      <c r="AJ630" s="9">
        <v>4603</v>
      </c>
      <c r="AK630" s="9">
        <v>677</v>
      </c>
      <c r="AL630" s="9">
        <v>770</v>
      </c>
      <c r="AM630" s="9">
        <v>0</v>
      </c>
      <c r="AN630" s="9">
        <v>5312</v>
      </c>
      <c r="AO630" s="9">
        <v>391</v>
      </c>
      <c r="AP630" s="9">
        <v>345</v>
      </c>
      <c r="AQ630" s="9">
        <v>2</v>
      </c>
      <c r="AR630" s="9">
        <v>4219</v>
      </c>
      <c r="AS630" s="9">
        <v>1831</v>
      </c>
      <c r="AT630" s="10">
        <v>0</v>
      </c>
    </row>
    <row r="631" spans="1:46" ht="57" x14ac:dyDescent="0.25">
      <c r="A631" s="26" t="str">
        <f t="shared" si="18"/>
        <v>2011Registered nursesNewfoundland and LabradorHospital</v>
      </c>
      <c r="B631" s="24">
        <v>2011</v>
      </c>
      <c r="C631" s="9" t="s">
        <v>7</v>
      </c>
      <c r="D631" s="9" t="s">
        <v>162</v>
      </c>
      <c r="E631" s="9" t="str">
        <f t="shared" si="19"/>
        <v>Newfoundland and Labrador</v>
      </c>
      <c r="F631" s="9" t="s">
        <v>180</v>
      </c>
      <c r="G631" s="9" t="s">
        <v>10</v>
      </c>
      <c r="H631" s="9">
        <v>4069</v>
      </c>
      <c r="I631" s="9">
        <v>3834</v>
      </c>
      <c r="J631" s="9">
        <v>235</v>
      </c>
      <c r="K631" s="9">
        <v>0</v>
      </c>
      <c r="L631" s="9">
        <v>204</v>
      </c>
      <c r="M631" s="9">
        <v>543</v>
      </c>
      <c r="N631" s="9">
        <v>479</v>
      </c>
      <c r="O631" s="9">
        <v>469</v>
      </c>
      <c r="P631" s="9">
        <v>655</v>
      </c>
      <c r="Q631" s="9">
        <v>709</v>
      </c>
      <c r="R631" s="9">
        <v>516</v>
      </c>
      <c r="S631" s="9">
        <v>350</v>
      </c>
      <c r="T631" s="9">
        <v>114</v>
      </c>
      <c r="U631" s="9">
        <v>26</v>
      </c>
      <c r="V631" s="9">
        <v>4</v>
      </c>
      <c r="W631" s="9">
        <v>0</v>
      </c>
      <c r="X631" s="9">
        <v>3998</v>
      </c>
      <c r="Y631" s="9">
        <v>71</v>
      </c>
      <c r="Z631" s="9">
        <v>0</v>
      </c>
      <c r="AA631" s="9">
        <v>1345</v>
      </c>
      <c r="AB631" s="9">
        <v>976</v>
      </c>
      <c r="AC631" s="9">
        <v>1103</v>
      </c>
      <c r="AD631" s="9">
        <v>645</v>
      </c>
      <c r="AE631" s="9">
        <v>0</v>
      </c>
      <c r="AF631" s="9">
        <v>3130</v>
      </c>
      <c r="AG631" s="9">
        <v>542</v>
      </c>
      <c r="AH631" s="9">
        <v>397</v>
      </c>
      <c r="AI631" s="9">
        <v>0</v>
      </c>
      <c r="AJ631" s="9">
        <v>3477</v>
      </c>
      <c r="AK631" s="9">
        <v>349</v>
      </c>
      <c r="AL631" s="9">
        <v>243</v>
      </c>
      <c r="AM631" s="9">
        <v>0</v>
      </c>
      <c r="AN631" s="9">
        <v>3817</v>
      </c>
      <c r="AO631" s="9">
        <v>153</v>
      </c>
      <c r="AP631" s="9">
        <v>98</v>
      </c>
      <c r="AQ631" s="9">
        <v>1</v>
      </c>
      <c r="AR631" s="9">
        <v>3023</v>
      </c>
      <c r="AS631" s="9">
        <v>1046</v>
      </c>
      <c r="AT631" s="10">
        <v>0</v>
      </c>
    </row>
    <row r="632" spans="1:46" ht="57" x14ac:dyDescent="0.25">
      <c r="A632" s="26" t="str">
        <f t="shared" si="18"/>
        <v>2011Registered nursesNewfoundland and LabradorCommunity health</v>
      </c>
      <c r="B632" s="24">
        <v>2011</v>
      </c>
      <c r="C632" s="9" t="s">
        <v>7</v>
      </c>
      <c r="D632" s="9" t="s">
        <v>162</v>
      </c>
      <c r="E632" s="9" t="str">
        <f t="shared" si="19"/>
        <v>Newfoundland and Labrador</v>
      </c>
      <c r="F632" s="9" t="s">
        <v>182</v>
      </c>
      <c r="G632" s="9" t="s">
        <v>11</v>
      </c>
      <c r="H632" s="9">
        <v>823</v>
      </c>
      <c r="I632" s="9">
        <v>792</v>
      </c>
      <c r="J632" s="9">
        <v>31</v>
      </c>
      <c r="K632" s="9">
        <v>0</v>
      </c>
      <c r="L632" s="9">
        <v>13</v>
      </c>
      <c r="M632" s="9">
        <v>58</v>
      </c>
      <c r="N632" s="9">
        <v>112</v>
      </c>
      <c r="O632" s="9">
        <v>127</v>
      </c>
      <c r="P632" s="9">
        <v>133</v>
      </c>
      <c r="Q632" s="9">
        <v>136</v>
      </c>
      <c r="R632" s="9">
        <v>84</v>
      </c>
      <c r="S632" s="9">
        <v>100</v>
      </c>
      <c r="T632" s="9">
        <v>39</v>
      </c>
      <c r="U632" s="9">
        <v>19</v>
      </c>
      <c r="V632" s="9">
        <v>2</v>
      </c>
      <c r="W632" s="9">
        <v>0</v>
      </c>
      <c r="X632" s="9">
        <v>811</v>
      </c>
      <c r="Y632" s="9">
        <v>12</v>
      </c>
      <c r="Z632" s="9">
        <v>0</v>
      </c>
      <c r="AA632" s="9">
        <v>231</v>
      </c>
      <c r="AB632" s="9">
        <v>228</v>
      </c>
      <c r="AC632" s="9">
        <v>182</v>
      </c>
      <c r="AD632" s="9">
        <v>182</v>
      </c>
      <c r="AE632" s="9">
        <v>0</v>
      </c>
      <c r="AF632" s="9">
        <v>590</v>
      </c>
      <c r="AG632" s="9">
        <v>105</v>
      </c>
      <c r="AH632" s="9">
        <v>128</v>
      </c>
      <c r="AI632" s="9">
        <v>0</v>
      </c>
      <c r="AJ632" s="9">
        <v>586</v>
      </c>
      <c r="AK632" s="9">
        <v>116</v>
      </c>
      <c r="AL632" s="9">
        <v>121</v>
      </c>
      <c r="AM632" s="9">
        <v>0</v>
      </c>
      <c r="AN632" s="9">
        <v>764</v>
      </c>
      <c r="AO632" s="9">
        <v>36</v>
      </c>
      <c r="AP632" s="9">
        <v>23</v>
      </c>
      <c r="AQ632" s="9">
        <v>0</v>
      </c>
      <c r="AR632" s="9">
        <v>375</v>
      </c>
      <c r="AS632" s="9">
        <v>448</v>
      </c>
      <c r="AT632" s="10">
        <v>0</v>
      </c>
    </row>
    <row r="633" spans="1:46" ht="57" x14ac:dyDescent="0.25">
      <c r="A633" s="26" t="str">
        <f t="shared" si="18"/>
        <v>2011Registered nursesNewfoundland and LabradorNursing home/long-term care</v>
      </c>
      <c r="B633" s="24">
        <v>2011</v>
      </c>
      <c r="C633" s="9" t="s">
        <v>7</v>
      </c>
      <c r="D633" s="9" t="s">
        <v>162</v>
      </c>
      <c r="E633" s="9" t="str">
        <f t="shared" si="19"/>
        <v>Newfoundland and Labrador</v>
      </c>
      <c r="F633" s="9" t="s">
        <v>181</v>
      </c>
      <c r="G633" s="9" t="s">
        <v>12</v>
      </c>
      <c r="H633" s="9">
        <v>485</v>
      </c>
      <c r="I633" s="9">
        <v>457</v>
      </c>
      <c r="J633" s="9">
        <v>28</v>
      </c>
      <c r="K633" s="9">
        <v>0</v>
      </c>
      <c r="L633" s="9">
        <v>2</v>
      </c>
      <c r="M633" s="9">
        <v>15</v>
      </c>
      <c r="N633" s="9">
        <v>31</v>
      </c>
      <c r="O633" s="9">
        <v>56</v>
      </c>
      <c r="P633" s="9">
        <v>75</v>
      </c>
      <c r="Q633" s="9">
        <v>72</v>
      </c>
      <c r="R633" s="9">
        <v>84</v>
      </c>
      <c r="S633" s="9">
        <v>79</v>
      </c>
      <c r="T633" s="9">
        <v>49</v>
      </c>
      <c r="U633" s="9">
        <v>20</v>
      </c>
      <c r="V633" s="9">
        <v>2</v>
      </c>
      <c r="W633" s="9">
        <v>0</v>
      </c>
      <c r="X633" s="9">
        <v>476</v>
      </c>
      <c r="Y633" s="9">
        <v>9</v>
      </c>
      <c r="Z633" s="9">
        <v>0</v>
      </c>
      <c r="AA633" s="9">
        <v>73</v>
      </c>
      <c r="AB633" s="9">
        <v>124</v>
      </c>
      <c r="AC633" s="9">
        <v>106</v>
      </c>
      <c r="AD633" s="9">
        <v>182</v>
      </c>
      <c r="AE633" s="9">
        <v>0</v>
      </c>
      <c r="AF633" s="9">
        <v>321</v>
      </c>
      <c r="AG633" s="9">
        <v>66</v>
      </c>
      <c r="AH633" s="9">
        <v>98</v>
      </c>
      <c r="AI633" s="9">
        <v>0</v>
      </c>
      <c r="AJ633" s="9">
        <v>381</v>
      </c>
      <c r="AK633" s="9">
        <v>74</v>
      </c>
      <c r="AL633" s="9">
        <v>30</v>
      </c>
      <c r="AM633" s="9">
        <v>0</v>
      </c>
      <c r="AN633" s="9">
        <v>434</v>
      </c>
      <c r="AO633" s="9">
        <v>45</v>
      </c>
      <c r="AP633" s="9">
        <v>6</v>
      </c>
      <c r="AQ633" s="9">
        <v>0</v>
      </c>
      <c r="AR633" s="9">
        <v>272</v>
      </c>
      <c r="AS633" s="9">
        <v>213</v>
      </c>
      <c r="AT633" s="10">
        <v>0</v>
      </c>
    </row>
    <row r="634" spans="1:46" ht="57" x14ac:dyDescent="0.25">
      <c r="A634" s="26" t="str">
        <f t="shared" si="18"/>
        <v>2011Registered nursesNewfoundland and LabradorOther places of work</v>
      </c>
      <c r="B634" s="24">
        <v>2011</v>
      </c>
      <c r="C634" s="9" t="s">
        <v>7</v>
      </c>
      <c r="D634" s="9" t="s">
        <v>162</v>
      </c>
      <c r="E634" s="9" t="str">
        <f t="shared" si="19"/>
        <v>Newfoundland and Labrador</v>
      </c>
      <c r="F634" s="9" t="s">
        <v>183</v>
      </c>
      <c r="G634" s="9" t="s">
        <v>13</v>
      </c>
      <c r="H634" s="9">
        <v>673</v>
      </c>
      <c r="I634" s="9">
        <v>627</v>
      </c>
      <c r="J634" s="9">
        <v>46</v>
      </c>
      <c r="K634" s="9">
        <v>0</v>
      </c>
      <c r="L634" s="9">
        <v>1</v>
      </c>
      <c r="M634" s="9">
        <v>14</v>
      </c>
      <c r="N634" s="9">
        <v>59</v>
      </c>
      <c r="O634" s="9">
        <v>74</v>
      </c>
      <c r="P634" s="9">
        <v>105</v>
      </c>
      <c r="Q634" s="9">
        <v>141</v>
      </c>
      <c r="R634" s="9">
        <v>114</v>
      </c>
      <c r="S634" s="9">
        <v>94</v>
      </c>
      <c r="T634" s="9">
        <v>51</v>
      </c>
      <c r="U634" s="9">
        <v>18</v>
      </c>
      <c r="V634" s="9">
        <v>2</v>
      </c>
      <c r="W634" s="9">
        <v>0</v>
      </c>
      <c r="X634" s="9">
        <v>660</v>
      </c>
      <c r="Y634" s="9">
        <v>13</v>
      </c>
      <c r="Z634" s="9">
        <v>0</v>
      </c>
      <c r="AA634" s="9">
        <v>89</v>
      </c>
      <c r="AB634" s="9">
        <v>167</v>
      </c>
      <c r="AC634" s="9">
        <v>205</v>
      </c>
      <c r="AD634" s="9">
        <v>212</v>
      </c>
      <c r="AE634" s="9">
        <v>0</v>
      </c>
      <c r="AF634" s="9">
        <v>492</v>
      </c>
      <c r="AG634" s="9">
        <v>113</v>
      </c>
      <c r="AH634" s="9">
        <v>68</v>
      </c>
      <c r="AI634" s="9">
        <v>0</v>
      </c>
      <c r="AJ634" s="9">
        <v>159</v>
      </c>
      <c r="AK634" s="9">
        <v>138</v>
      </c>
      <c r="AL634" s="9">
        <v>376</v>
      </c>
      <c r="AM634" s="9">
        <v>0</v>
      </c>
      <c r="AN634" s="9">
        <v>297</v>
      </c>
      <c r="AO634" s="9">
        <v>157</v>
      </c>
      <c r="AP634" s="9">
        <v>218</v>
      </c>
      <c r="AQ634" s="9">
        <v>1</v>
      </c>
      <c r="AR634" s="9">
        <v>549</v>
      </c>
      <c r="AS634" s="9">
        <v>124</v>
      </c>
      <c r="AT634" s="10">
        <v>0</v>
      </c>
    </row>
    <row r="635" spans="1:46" ht="42.75" x14ac:dyDescent="0.25">
      <c r="A635" s="26" t="str">
        <f t="shared" si="18"/>
        <v>2011Registered nursesPrince Edward IslandAll places of work</v>
      </c>
      <c r="B635" s="24">
        <v>2011</v>
      </c>
      <c r="C635" s="9" t="s">
        <v>7</v>
      </c>
      <c r="D635" s="9" t="s">
        <v>163</v>
      </c>
      <c r="E635" s="9" t="str">
        <f t="shared" si="19"/>
        <v>Prince Edward Island</v>
      </c>
      <c r="F635" s="9" t="s">
        <v>179</v>
      </c>
      <c r="G635" s="9" t="s">
        <v>9</v>
      </c>
      <c r="H635" s="9">
        <v>1517</v>
      </c>
      <c r="I635" s="9">
        <v>1476</v>
      </c>
      <c r="J635" s="9">
        <v>41</v>
      </c>
      <c r="K635" s="9">
        <v>0</v>
      </c>
      <c r="L635" s="9">
        <v>37</v>
      </c>
      <c r="M635" s="9">
        <v>110</v>
      </c>
      <c r="N635" s="9">
        <v>130</v>
      </c>
      <c r="O635" s="9">
        <v>128</v>
      </c>
      <c r="P635" s="9">
        <v>197</v>
      </c>
      <c r="Q635" s="9">
        <v>231</v>
      </c>
      <c r="R635" s="9">
        <v>221</v>
      </c>
      <c r="S635" s="9">
        <v>201</v>
      </c>
      <c r="T635" s="9">
        <v>182</v>
      </c>
      <c r="U635" s="9">
        <v>55</v>
      </c>
      <c r="V635" s="9">
        <v>25</v>
      </c>
      <c r="W635" s="9">
        <v>0</v>
      </c>
      <c r="X635" s="9">
        <v>1478</v>
      </c>
      <c r="Y635" s="9">
        <v>29</v>
      </c>
      <c r="Z635" s="9">
        <v>10</v>
      </c>
      <c r="AA635" s="9">
        <v>347</v>
      </c>
      <c r="AB635" s="9">
        <v>273</v>
      </c>
      <c r="AC635" s="9">
        <v>402</v>
      </c>
      <c r="AD635" s="9">
        <v>495</v>
      </c>
      <c r="AE635" s="9">
        <v>0</v>
      </c>
      <c r="AF635" s="9">
        <v>768</v>
      </c>
      <c r="AG635" s="9">
        <v>543</v>
      </c>
      <c r="AH635" s="9">
        <v>206</v>
      </c>
      <c r="AI635" s="9">
        <v>0</v>
      </c>
      <c r="AJ635" s="9">
        <v>1137</v>
      </c>
      <c r="AK635" s="9">
        <v>146</v>
      </c>
      <c r="AL635" s="9">
        <v>231</v>
      </c>
      <c r="AM635" s="9">
        <v>3</v>
      </c>
      <c r="AN635" s="9">
        <v>1326</v>
      </c>
      <c r="AO635" s="9">
        <v>108</v>
      </c>
      <c r="AP635" s="9">
        <v>83</v>
      </c>
      <c r="AQ635" s="9">
        <v>0</v>
      </c>
      <c r="AR635" s="9">
        <v>1025</v>
      </c>
      <c r="AS635" s="9">
        <v>491</v>
      </c>
      <c r="AT635" s="10">
        <v>1</v>
      </c>
    </row>
    <row r="636" spans="1:46" ht="42.75" x14ac:dyDescent="0.25">
      <c r="A636" s="26" t="str">
        <f t="shared" si="18"/>
        <v>2011Registered nursesPrince Edward IslandHospital</v>
      </c>
      <c r="B636" s="24">
        <v>2011</v>
      </c>
      <c r="C636" s="9" t="s">
        <v>7</v>
      </c>
      <c r="D636" s="9" t="s">
        <v>163</v>
      </c>
      <c r="E636" s="9" t="str">
        <f t="shared" si="19"/>
        <v>Prince Edward Island</v>
      </c>
      <c r="F636" s="9" t="s">
        <v>180</v>
      </c>
      <c r="G636" s="9" t="s">
        <v>10</v>
      </c>
      <c r="H636" s="9">
        <v>866</v>
      </c>
      <c r="I636" s="9">
        <v>840</v>
      </c>
      <c r="J636" s="9">
        <v>26</v>
      </c>
      <c r="K636" s="9">
        <v>0</v>
      </c>
      <c r="L636" s="9">
        <v>36</v>
      </c>
      <c r="M636" s="9">
        <v>99</v>
      </c>
      <c r="N636" s="9">
        <v>105</v>
      </c>
      <c r="O636" s="9">
        <v>72</v>
      </c>
      <c r="P636" s="9">
        <v>113</v>
      </c>
      <c r="Q636" s="9">
        <v>134</v>
      </c>
      <c r="R636" s="9">
        <v>116</v>
      </c>
      <c r="S636" s="9">
        <v>101</v>
      </c>
      <c r="T636" s="9">
        <v>67</v>
      </c>
      <c r="U636" s="9">
        <v>14</v>
      </c>
      <c r="V636" s="9">
        <v>9</v>
      </c>
      <c r="W636" s="9">
        <v>0</v>
      </c>
      <c r="X636" s="9">
        <v>849</v>
      </c>
      <c r="Y636" s="9">
        <v>12</v>
      </c>
      <c r="Z636" s="9">
        <v>5</v>
      </c>
      <c r="AA636" s="9">
        <v>291</v>
      </c>
      <c r="AB636" s="9">
        <v>151</v>
      </c>
      <c r="AC636" s="9">
        <v>211</v>
      </c>
      <c r="AD636" s="9">
        <v>213</v>
      </c>
      <c r="AE636" s="9">
        <v>0</v>
      </c>
      <c r="AF636" s="9">
        <v>490</v>
      </c>
      <c r="AG636" s="9">
        <v>269</v>
      </c>
      <c r="AH636" s="9">
        <v>107</v>
      </c>
      <c r="AI636" s="9">
        <v>0</v>
      </c>
      <c r="AJ636" s="9">
        <v>756</v>
      </c>
      <c r="AK636" s="9">
        <v>57</v>
      </c>
      <c r="AL636" s="9">
        <v>52</v>
      </c>
      <c r="AM636" s="9">
        <v>1</v>
      </c>
      <c r="AN636" s="9">
        <v>813</v>
      </c>
      <c r="AO636" s="9">
        <v>43</v>
      </c>
      <c r="AP636" s="9">
        <v>10</v>
      </c>
      <c r="AQ636" s="9">
        <v>0</v>
      </c>
      <c r="AR636" s="9">
        <v>596</v>
      </c>
      <c r="AS636" s="9">
        <v>269</v>
      </c>
      <c r="AT636" s="10">
        <v>1</v>
      </c>
    </row>
    <row r="637" spans="1:46" ht="42.75" x14ac:dyDescent="0.25">
      <c r="A637" s="26" t="str">
        <f t="shared" si="18"/>
        <v>2011Registered nursesPrince Edward IslandCommunity health</v>
      </c>
      <c r="B637" s="24">
        <v>2011</v>
      </c>
      <c r="C637" s="9" t="s">
        <v>7</v>
      </c>
      <c r="D637" s="9" t="s">
        <v>163</v>
      </c>
      <c r="E637" s="9" t="str">
        <f t="shared" si="19"/>
        <v>Prince Edward Island</v>
      </c>
      <c r="F637" s="9" t="s">
        <v>182</v>
      </c>
      <c r="G637" s="9" t="s">
        <v>11</v>
      </c>
      <c r="H637" s="9">
        <v>60</v>
      </c>
      <c r="I637" s="9">
        <v>60</v>
      </c>
      <c r="J637" s="9">
        <v>0</v>
      </c>
      <c r="K637" s="9">
        <v>0</v>
      </c>
      <c r="L637" s="9">
        <v>0</v>
      </c>
      <c r="M637" s="9">
        <v>2</v>
      </c>
      <c r="N637" s="9">
        <v>3</v>
      </c>
      <c r="O637" s="9">
        <v>5</v>
      </c>
      <c r="P637" s="9">
        <v>7</v>
      </c>
      <c r="Q637" s="9">
        <v>6</v>
      </c>
      <c r="R637" s="9">
        <v>10</v>
      </c>
      <c r="S637" s="9">
        <v>10</v>
      </c>
      <c r="T637" s="9">
        <v>12</v>
      </c>
      <c r="U637" s="9">
        <v>4</v>
      </c>
      <c r="V637" s="9">
        <v>1</v>
      </c>
      <c r="W637" s="9">
        <v>0</v>
      </c>
      <c r="X637" s="9">
        <v>58</v>
      </c>
      <c r="Y637" s="9">
        <v>2</v>
      </c>
      <c r="Z637" s="9">
        <v>0</v>
      </c>
      <c r="AA637" s="9">
        <v>4</v>
      </c>
      <c r="AB637" s="9">
        <v>11</v>
      </c>
      <c r="AC637" s="9">
        <v>17</v>
      </c>
      <c r="AD637" s="9">
        <v>28</v>
      </c>
      <c r="AE637" s="9">
        <v>0</v>
      </c>
      <c r="AF637" s="9">
        <v>29</v>
      </c>
      <c r="AG637" s="9">
        <v>24</v>
      </c>
      <c r="AH637" s="9">
        <v>7</v>
      </c>
      <c r="AI637" s="9">
        <v>0</v>
      </c>
      <c r="AJ637" s="9">
        <v>42</v>
      </c>
      <c r="AK637" s="9">
        <v>6</v>
      </c>
      <c r="AL637" s="9">
        <v>10</v>
      </c>
      <c r="AM637" s="9">
        <v>2</v>
      </c>
      <c r="AN637" s="9">
        <v>56</v>
      </c>
      <c r="AO637" s="9">
        <v>0</v>
      </c>
      <c r="AP637" s="9">
        <v>4</v>
      </c>
      <c r="AQ637" s="9">
        <v>0</v>
      </c>
      <c r="AR637" s="9">
        <v>29</v>
      </c>
      <c r="AS637" s="9">
        <v>31</v>
      </c>
      <c r="AT637" s="10">
        <v>0</v>
      </c>
    </row>
    <row r="638" spans="1:46" ht="57" x14ac:dyDescent="0.25">
      <c r="A638" s="26" t="str">
        <f t="shared" si="18"/>
        <v>2011Registered nursesPrince Edward IslandNursing home/long-term care</v>
      </c>
      <c r="B638" s="24">
        <v>2011</v>
      </c>
      <c r="C638" s="9" t="s">
        <v>7</v>
      </c>
      <c r="D638" s="9" t="s">
        <v>163</v>
      </c>
      <c r="E638" s="9" t="str">
        <f t="shared" si="19"/>
        <v>Prince Edward Island</v>
      </c>
      <c r="F638" s="9" t="s">
        <v>181</v>
      </c>
      <c r="G638" s="9" t="s">
        <v>12</v>
      </c>
      <c r="H638" s="9">
        <v>224</v>
      </c>
      <c r="I638" s="9">
        <v>216</v>
      </c>
      <c r="J638" s="9">
        <v>8</v>
      </c>
      <c r="K638" s="9">
        <v>0</v>
      </c>
      <c r="L638" s="9">
        <v>1</v>
      </c>
      <c r="M638" s="9">
        <v>4</v>
      </c>
      <c r="N638" s="9">
        <v>8</v>
      </c>
      <c r="O638" s="9">
        <v>10</v>
      </c>
      <c r="P638" s="9">
        <v>24</v>
      </c>
      <c r="Q638" s="9">
        <v>37</v>
      </c>
      <c r="R638" s="9">
        <v>25</v>
      </c>
      <c r="S638" s="9">
        <v>31</v>
      </c>
      <c r="T638" s="9">
        <v>56</v>
      </c>
      <c r="U638" s="9">
        <v>21</v>
      </c>
      <c r="V638" s="9">
        <v>7</v>
      </c>
      <c r="W638" s="9">
        <v>0</v>
      </c>
      <c r="X638" s="9">
        <v>215</v>
      </c>
      <c r="Y638" s="9">
        <v>6</v>
      </c>
      <c r="Z638" s="9">
        <v>3</v>
      </c>
      <c r="AA638" s="9">
        <v>18</v>
      </c>
      <c r="AB638" s="9">
        <v>37</v>
      </c>
      <c r="AC638" s="9">
        <v>61</v>
      </c>
      <c r="AD638" s="9">
        <v>108</v>
      </c>
      <c r="AE638" s="9">
        <v>0</v>
      </c>
      <c r="AF638" s="9">
        <v>75</v>
      </c>
      <c r="AG638" s="9">
        <v>105</v>
      </c>
      <c r="AH638" s="9">
        <v>44</v>
      </c>
      <c r="AI638" s="9">
        <v>0</v>
      </c>
      <c r="AJ638" s="9">
        <v>149</v>
      </c>
      <c r="AK638" s="9">
        <v>50</v>
      </c>
      <c r="AL638" s="9">
        <v>25</v>
      </c>
      <c r="AM638" s="9">
        <v>0</v>
      </c>
      <c r="AN638" s="9">
        <v>217</v>
      </c>
      <c r="AO638" s="9">
        <v>7</v>
      </c>
      <c r="AP638" s="9">
        <v>0</v>
      </c>
      <c r="AQ638" s="9">
        <v>0</v>
      </c>
      <c r="AR638" s="9">
        <v>144</v>
      </c>
      <c r="AS638" s="9">
        <v>80</v>
      </c>
      <c r="AT638" s="10">
        <v>0</v>
      </c>
    </row>
    <row r="639" spans="1:46" ht="42.75" x14ac:dyDescent="0.25">
      <c r="A639" s="26" t="str">
        <f t="shared" si="18"/>
        <v>2011Registered nursesPrince Edward IslandOther places of work</v>
      </c>
      <c r="B639" s="24">
        <v>2011</v>
      </c>
      <c r="C639" s="9" t="s">
        <v>7</v>
      </c>
      <c r="D639" s="9" t="s">
        <v>163</v>
      </c>
      <c r="E639" s="9" t="str">
        <f t="shared" si="19"/>
        <v>Prince Edward Island</v>
      </c>
      <c r="F639" s="9" t="s">
        <v>183</v>
      </c>
      <c r="G639" s="9" t="s">
        <v>13</v>
      </c>
      <c r="H639" s="9">
        <v>367</v>
      </c>
      <c r="I639" s="9">
        <v>360</v>
      </c>
      <c r="J639" s="9">
        <v>7</v>
      </c>
      <c r="K639" s="9">
        <v>0</v>
      </c>
      <c r="L639" s="9">
        <v>0</v>
      </c>
      <c r="M639" s="9">
        <v>5</v>
      </c>
      <c r="N639" s="9">
        <v>14</v>
      </c>
      <c r="O639" s="9">
        <v>41</v>
      </c>
      <c r="P639" s="9">
        <v>53</v>
      </c>
      <c r="Q639" s="9">
        <v>54</v>
      </c>
      <c r="R639" s="9">
        <v>70</v>
      </c>
      <c r="S639" s="9">
        <v>59</v>
      </c>
      <c r="T639" s="9">
        <v>47</v>
      </c>
      <c r="U639" s="9">
        <v>16</v>
      </c>
      <c r="V639" s="9">
        <v>8</v>
      </c>
      <c r="W639" s="9">
        <v>0</v>
      </c>
      <c r="X639" s="9">
        <v>356</v>
      </c>
      <c r="Y639" s="9">
        <v>9</v>
      </c>
      <c r="Z639" s="9">
        <v>2</v>
      </c>
      <c r="AA639" s="9">
        <v>34</v>
      </c>
      <c r="AB639" s="9">
        <v>74</v>
      </c>
      <c r="AC639" s="9">
        <v>113</v>
      </c>
      <c r="AD639" s="9">
        <v>146</v>
      </c>
      <c r="AE639" s="9">
        <v>0</v>
      </c>
      <c r="AF639" s="9">
        <v>174</v>
      </c>
      <c r="AG639" s="9">
        <v>145</v>
      </c>
      <c r="AH639" s="9">
        <v>48</v>
      </c>
      <c r="AI639" s="9">
        <v>0</v>
      </c>
      <c r="AJ639" s="9">
        <v>190</v>
      </c>
      <c r="AK639" s="9">
        <v>33</v>
      </c>
      <c r="AL639" s="9">
        <v>144</v>
      </c>
      <c r="AM639" s="9">
        <v>0</v>
      </c>
      <c r="AN639" s="9">
        <v>240</v>
      </c>
      <c r="AO639" s="9">
        <v>58</v>
      </c>
      <c r="AP639" s="9">
        <v>69</v>
      </c>
      <c r="AQ639" s="9">
        <v>0</v>
      </c>
      <c r="AR639" s="9">
        <v>256</v>
      </c>
      <c r="AS639" s="9">
        <v>111</v>
      </c>
      <c r="AT639" s="10">
        <v>0</v>
      </c>
    </row>
    <row r="640" spans="1:46" ht="42.75" x14ac:dyDescent="0.25">
      <c r="A640" s="26" t="str">
        <f t="shared" si="18"/>
        <v>2011Registered nursesNova ScotiaAll places of work</v>
      </c>
      <c r="B640" s="24">
        <v>2011</v>
      </c>
      <c r="C640" s="9" t="s">
        <v>7</v>
      </c>
      <c r="D640" s="9" t="s">
        <v>164</v>
      </c>
      <c r="E640" s="9" t="str">
        <f t="shared" si="19"/>
        <v>Nova Scotia</v>
      </c>
      <c r="F640" s="9" t="s">
        <v>179</v>
      </c>
      <c r="G640" s="9" t="s">
        <v>9</v>
      </c>
      <c r="H640" s="9">
        <v>9285</v>
      </c>
      <c r="I640" s="9">
        <v>8877</v>
      </c>
      <c r="J640" s="9">
        <v>408</v>
      </c>
      <c r="K640" s="9">
        <v>0</v>
      </c>
      <c r="L640" s="9">
        <v>183</v>
      </c>
      <c r="M640" s="9">
        <v>726</v>
      </c>
      <c r="N640" s="9">
        <v>691</v>
      </c>
      <c r="O640" s="9">
        <v>815</v>
      </c>
      <c r="P640" s="9">
        <v>1048</v>
      </c>
      <c r="Q640" s="9">
        <v>1596</v>
      </c>
      <c r="R640" s="9">
        <v>1592</v>
      </c>
      <c r="S640" s="9">
        <v>1475</v>
      </c>
      <c r="T640" s="9">
        <v>793</v>
      </c>
      <c r="U640" s="9">
        <v>294</v>
      </c>
      <c r="V640" s="9">
        <v>72</v>
      </c>
      <c r="W640" s="9">
        <v>0</v>
      </c>
      <c r="X640" s="9">
        <v>8981</v>
      </c>
      <c r="Y640" s="9">
        <v>304</v>
      </c>
      <c r="Z640" s="9">
        <v>0</v>
      </c>
      <c r="AA640" s="9">
        <v>2056</v>
      </c>
      <c r="AB640" s="9">
        <v>1594</v>
      </c>
      <c r="AC640" s="9">
        <v>2637</v>
      </c>
      <c r="AD640" s="9">
        <v>2998</v>
      </c>
      <c r="AE640" s="9">
        <v>0</v>
      </c>
      <c r="AF640" s="9">
        <v>6005</v>
      </c>
      <c r="AG640" s="9">
        <v>2224</v>
      </c>
      <c r="AH640" s="9">
        <v>1056</v>
      </c>
      <c r="AI640" s="9">
        <v>0</v>
      </c>
      <c r="AJ640" s="9">
        <v>7075</v>
      </c>
      <c r="AK640" s="9">
        <v>964</v>
      </c>
      <c r="AL640" s="9">
        <v>1238</v>
      </c>
      <c r="AM640" s="9">
        <v>8</v>
      </c>
      <c r="AN640" s="9">
        <v>8216</v>
      </c>
      <c r="AO640" s="9">
        <v>547</v>
      </c>
      <c r="AP640" s="9">
        <v>522</v>
      </c>
      <c r="AQ640" s="9">
        <v>0</v>
      </c>
      <c r="AR640" s="9">
        <v>6922</v>
      </c>
      <c r="AS640" s="9">
        <v>2355</v>
      </c>
      <c r="AT640" s="10">
        <v>8</v>
      </c>
    </row>
    <row r="641" spans="1:46" ht="28.5" x14ac:dyDescent="0.25">
      <c r="A641" s="26" t="str">
        <f t="shared" si="18"/>
        <v>2011Registered nursesNova ScotiaHospital</v>
      </c>
      <c r="B641" s="24">
        <v>2011</v>
      </c>
      <c r="C641" s="9" t="s">
        <v>7</v>
      </c>
      <c r="D641" s="9" t="s">
        <v>164</v>
      </c>
      <c r="E641" s="9" t="str">
        <f t="shared" si="19"/>
        <v>Nova Scotia</v>
      </c>
      <c r="F641" s="9" t="s">
        <v>180</v>
      </c>
      <c r="G641" s="9" t="s">
        <v>10</v>
      </c>
      <c r="H641" s="9">
        <v>6137</v>
      </c>
      <c r="I641" s="9">
        <v>5826</v>
      </c>
      <c r="J641" s="9">
        <v>311</v>
      </c>
      <c r="K641" s="9">
        <v>0</v>
      </c>
      <c r="L641" s="9">
        <v>170</v>
      </c>
      <c r="M641" s="9">
        <v>626</v>
      </c>
      <c r="N641" s="9">
        <v>549</v>
      </c>
      <c r="O641" s="9">
        <v>563</v>
      </c>
      <c r="P641" s="9">
        <v>676</v>
      </c>
      <c r="Q641" s="9">
        <v>1049</v>
      </c>
      <c r="R641" s="9">
        <v>1040</v>
      </c>
      <c r="S641" s="9">
        <v>908</v>
      </c>
      <c r="T641" s="9">
        <v>415</v>
      </c>
      <c r="U641" s="9">
        <v>117</v>
      </c>
      <c r="V641" s="9">
        <v>24</v>
      </c>
      <c r="W641" s="9">
        <v>0</v>
      </c>
      <c r="X641" s="9">
        <v>5990</v>
      </c>
      <c r="Y641" s="9">
        <v>147</v>
      </c>
      <c r="Z641" s="9">
        <v>0</v>
      </c>
      <c r="AA641" s="9">
        <v>1695</v>
      </c>
      <c r="AB641" s="9">
        <v>991</v>
      </c>
      <c r="AC641" s="9">
        <v>1736</v>
      </c>
      <c r="AD641" s="9">
        <v>1715</v>
      </c>
      <c r="AE641" s="9">
        <v>0</v>
      </c>
      <c r="AF641" s="9">
        <v>4058</v>
      </c>
      <c r="AG641" s="9">
        <v>1445</v>
      </c>
      <c r="AH641" s="9">
        <v>634</v>
      </c>
      <c r="AI641" s="9">
        <v>0</v>
      </c>
      <c r="AJ641" s="9">
        <v>5300</v>
      </c>
      <c r="AK641" s="9">
        <v>396</v>
      </c>
      <c r="AL641" s="9">
        <v>438</v>
      </c>
      <c r="AM641" s="9">
        <v>3</v>
      </c>
      <c r="AN641" s="9">
        <v>5757</v>
      </c>
      <c r="AO641" s="9">
        <v>203</v>
      </c>
      <c r="AP641" s="9">
        <v>177</v>
      </c>
      <c r="AQ641" s="9">
        <v>0</v>
      </c>
      <c r="AR641" s="9">
        <v>4870</v>
      </c>
      <c r="AS641" s="9">
        <v>1263</v>
      </c>
      <c r="AT641" s="10">
        <v>4</v>
      </c>
    </row>
    <row r="642" spans="1:46" ht="28.5" x14ac:dyDescent="0.25">
      <c r="A642" s="26" t="str">
        <f t="shared" si="18"/>
        <v>2011Registered nursesNova ScotiaCommunity health</v>
      </c>
      <c r="B642" s="24">
        <v>2011</v>
      </c>
      <c r="C642" s="9" t="s">
        <v>7</v>
      </c>
      <c r="D642" s="9" t="s">
        <v>164</v>
      </c>
      <c r="E642" s="9" t="str">
        <f t="shared" si="19"/>
        <v>Nova Scotia</v>
      </c>
      <c r="F642" s="9" t="s">
        <v>182</v>
      </c>
      <c r="G642" s="9" t="s">
        <v>11</v>
      </c>
      <c r="H642" s="9">
        <v>1121</v>
      </c>
      <c r="I642" s="9">
        <v>1098</v>
      </c>
      <c r="J642" s="9">
        <v>23</v>
      </c>
      <c r="K642" s="9">
        <v>0</v>
      </c>
      <c r="L642" s="9">
        <v>2</v>
      </c>
      <c r="M642" s="9">
        <v>29</v>
      </c>
      <c r="N642" s="9">
        <v>63</v>
      </c>
      <c r="O642" s="9">
        <v>108</v>
      </c>
      <c r="P642" s="9">
        <v>150</v>
      </c>
      <c r="Q642" s="9">
        <v>215</v>
      </c>
      <c r="R642" s="9">
        <v>189</v>
      </c>
      <c r="S642" s="9">
        <v>185</v>
      </c>
      <c r="T642" s="9">
        <v>114</v>
      </c>
      <c r="U642" s="9">
        <v>52</v>
      </c>
      <c r="V642" s="9">
        <v>14</v>
      </c>
      <c r="W642" s="9">
        <v>0</v>
      </c>
      <c r="X642" s="9">
        <v>1090</v>
      </c>
      <c r="Y642" s="9">
        <v>31</v>
      </c>
      <c r="Z642" s="9">
        <v>0</v>
      </c>
      <c r="AA642" s="9">
        <v>132</v>
      </c>
      <c r="AB642" s="9">
        <v>223</v>
      </c>
      <c r="AC642" s="9">
        <v>342</v>
      </c>
      <c r="AD642" s="9">
        <v>424</v>
      </c>
      <c r="AE642" s="9">
        <v>0</v>
      </c>
      <c r="AF642" s="9">
        <v>669</v>
      </c>
      <c r="AG642" s="9">
        <v>311</v>
      </c>
      <c r="AH642" s="9">
        <v>141</v>
      </c>
      <c r="AI642" s="9">
        <v>0</v>
      </c>
      <c r="AJ642" s="9">
        <v>760</v>
      </c>
      <c r="AK642" s="9">
        <v>169</v>
      </c>
      <c r="AL642" s="9">
        <v>192</v>
      </c>
      <c r="AM642" s="9">
        <v>0</v>
      </c>
      <c r="AN642" s="9">
        <v>1022</v>
      </c>
      <c r="AO642" s="9">
        <v>68</v>
      </c>
      <c r="AP642" s="9">
        <v>31</v>
      </c>
      <c r="AQ642" s="9">
        <v>0</v>
      </c>
      <c r="AR642" s="9">
        <v>731</v>
      </c>
      <c r="AS642" s="9">
        <v>388</v>
      </c>
      <c r="AT642" s="10">
        <v>2</v>
      </c>
    </row>
    <row r="643" spans="1:46" ht="57" x14ac:dyDescent="0.25">
      <c r="A643" s="26" t="str">
        <f t="shared" ref="A643:A706" si="20">CONCATENATE(B643,C643,E643,G643)</f>
        <v>2011Registered nursesNova ScotiaNursing home/long-term care</v>
      </c>
      <c r="B643" s="24">
        <v>2011</v>
      </c>
      <c r="C643" s="9" t="s">
        <v>7</v>
      </c>
      <c r="D643" s="9" t="s">
        <v>164</v>
      </c>
      <c r="E643" s="9" t="str">
        <f t="shared" ref="E643:E706" si="21">TRIM(MID(D643,3,50))</f>
        <v>Nova Scotia</v>
      </c>
      <c r="F643" s="9" t="s">
        <v>181</v>
      </c>
      <c r="G643" s="9" t="s">
        <v>12</v>
      </c>
      <c r="H643" s="9">
        <v>1091</v>
      </c>
      <c r="I643" s="9">
        <v>1055</v>
      </c>
      <c r="J643" s="9">
        <v>36</v>
      </c>
      <c r="K643" s="9">
        <v>0</v>
      </c>
      <c r="L643" s="9">
        <v>7</v>
      </c>
      <c r="M643" s="9">
        <v>48</v>
      </c>
      <c r="N643" s="9">
        <v>34</v>
      </c>
      <c r="O643" s="9">
        <v>88</v>
      </c>
      <c r="P643" s="9">
        <v>116</v>
      </c>
      <c r="Q643" s="9">
        <v>168</v>
      </c>
      <c r="R643" s="9">
        <v>171</v>
      </c>
      <c r="S643" s="9">
        <v>200</v>
      </c>
      <c r="T643" s="9">
        <v>163</v>
      </c>
      <c r="U643" s="9">
        <v>76</v>
      </c>
      <c r="V643" s="9">
        <v>20</v>
      </c>
      <c r="W643" s="9">
        <v>0</v>
      </c>
      <c r="X643" s="9">
        <v>990</v>
      </c>
      <c r="Y643" s="9">
        <v>101</v>
      </c>
      <c r="Z643" s="9">
        <v>0</v>
      </c>
      <c r="AA643" s="9">
        <v>135</v>
      </c>
      <c r="AB643" s="9">
        <v>228</v>
      </c>
      <c r="AC643" s="9">
        <v>261</v>
      </c>
      <c r="AD643" s="9">
        <v>467</v>
      </c>
      <c r="AE643" s="9">
        <v>0</v>
      </c>
      <c r="AF643" s="9">
        <v>610</v>
      </c>
      <c r="AG643" s="9">
        <v>320</v>
      </c>
      <c r="AH643" s="9">
        <v>161</v>
      </c>
      <c r="AI643" s="9">
        <v>0</v>
      </c>
      <c r="AJ643" s="9">
        <v>775</v>
      </c>
      <c r="AK643" s="9">
        <v>243</v>
      </c>
      <c r="AL643" s="9">
        <v>72</v>
      </c>
      <c r="AM643" s="9">
        <v>1</v>
      </c>
      <c r="AN643" s="9">
        <v>971</v>
      </c>
      <c r="AO643" s="9">
        <v>101</v>
      </c>
      <c r="AP643" s="9">
        <v>19</v>
      </c>
      <c r="AQ643" s="9">
        <v>0</v>
      </c>
      <c r="AR643" s="9">
        <v>641</v>
      </c>
      <c r="AS643" s="9">
        <v>449</v>
      </c>
      <c r="AT643" s="10">
        <v>1</v>
      </c>
    </row>
    <row r="644" spans="1:46" ht="42.75" x14ac:dyDescent="0.25">
      <c r="A644" s="26" t="str">
        <f t="shared" si="20"/>
        <v>2011Registered nursesNova ScotiaOther places of work</v>
      </c>
      <c r="B644" s="24">
        <v>2011</v>
      </c>
      <c r="C644" s="9" t="s">
        <v>7</v>
      </c>
      <c r="D644" s="9" t="s">
        <v>164</v>
      </c>
      <c r="E644" s="9" t="str">
        <f t="shared" si="21"/>
        <v>Nova Scotia</v>
      </c>
      <c r="F644" s="9" t="s">
        <v>183</v>
      </c>
      <c r="G644" s="9" t="s">
        <v>13</v>
      </c>
      <c r="H644" s="9">
        <v>927</v>
      </c>
      <c r="I644" s="9">
        <v>889</v>
      </c>
      <c r="J644" s="9">
        <v>38</v>
      </c>
      <c r="K644" s="9">
        <v>0</v>
      </c>
      <c r="L644" s="9">
        <v>4</v>
      </c>
      <c r="M644" s="9">
        <v>23</v>
      </c>
      <c r="N644" s="9">
        <v>44</v>
      </c>
      <c r="O644" s="9">
        <v>56</v>
      </c>
      <c r="P644" s="9">
        <v>106</v>
      </c>
      <c r="Q644" s="9">
        <v>162</v>
      </c>
      <c r="R644" s="9">
        <v>190</v>
      </c>
      <c r="S644" s="9">
        <v>178</v>
      </c>
      <c r="T644" s="9">
        <v>101</v>
      </c>
      <c r="U644" s="9">
        <v>49</v>
      </c>
      <c r="V644" s="9">
        <v>14</v>
      </c>
      <c r="W644" s="9">
        <v>0</v>
      </c>
      <c r="X644" s="9">
        <v>902</v>
      </c>
      <c r="Y644" s="9">
        <v>25</v>
      </c>
      <c r="Z644" s="9">
        <v>0</v>
      </c>
      <c r="AA644" s="9">
        <v>94</v>
      </c>
      <c r="AB644" s="9">
        <v>151</v>
      </c>
      <c r="AC644" s="9">
        <v>295</v>
      </c>
      <c r="AD644" s="9">
        <v>387</v>
      </c>
      <c r="AE644" s="9">
        <v>0</v>
      </c>
      <c r="AF644" s="9">
        <v>663</v>
      </c>
      <c r="AG644" s="9">
        <v>146</v>
      </c>
      <c r="AH644" s="9">
        <v>118</v>
      </c>
      <c r="AI644" s="9">
        <v>0</v>
      </c>
      <c r="AJ644" s="9">
        <v>238</v>
      </c>
      <c r="AK644" s="9">
        <v>155</v>
      </c>
      <c r="AL644" s="9">
        <v>532</v>
      </c>
      <c r="AM644" s="9">
        <v>2</v>
      </c>
      <c r="AN644" s="9">
        <v>461</v>
      </c>
      <c r="AO644" s="9">
        <v>174</v>
      </c>
      <c r="AP644" s="9">
        <v>292</v>
      </c>
      <c r="AQ644" s="9">
        <v>0</v>
      </c>
      <c r="AR644" s="9">
        <v>674</v>
      </c>
      <c r="AS644" s="9">
        <v>252</v>
      </c>
      <c r="AT644" s="10">
        <v>1</v>
      </c>
    </row>
    <row r="645" spans="1:46" ht="42.75" x14ac:dyDescent="0.25">
      <c r="A645" s="26" t="str">
        <f t="shared" si="20"/>
        <v>2011Registered nursesNova ScotiaUnknown places of work</v>
      </c>
      <c r="B645" s="24">
        <v>2011</v>
      </c>
      <c r="C645" s="9" t="s">
        <v>7</v>
      </c>
      <c r="D645" s="9" t="s">
        <v>164</v>
      </c>
      <c r="E645" s="9" t="str">
        <f t="shared" si="21"/>
        <v>Nova Scotia</v>
      </c>
      <c r="F645" s="9" t="s">
        <v>184</v>
      </c>
      <c r="G645" s="9" t="s">
        <v>49</v>
      </c>
      <c r="H645" s="9">
        <v>9</v>
      </c>
      <c r="I645" s="9">
        <v>9</v>
      </c>
      <c r="J645" s="9">
        <v>0</v>
      </c>
      <c r="K645" s="9">
        <v>0</v>
      </c>
      <c r="L645" s="9">
        <v>0</v>
      </c>
      <c r="M645" s="9">
        <v>0</v>
      </c>
      <c r="N645" s="9">
        <v>1</v>
      </c>
      <c r="O645" s="9">
        <v>0</v>
      </c>
      <c r="P645" s="9">
        <v>0</v>
      </c>
      <c r="Q645" s="9">
        <v>2</v>
      </c>
      <c r="R645" s="9">
        <v>2</v>
      </c>
      <c r="S645" s="9">
        <v>4</v>
      </c>
      <c r="T645" s="9">
        <v>0</v>
      </c>
      <c r="U645" s="9">
        <v>0</v>
      </c>
      <c r="V645" s="9">
        <v>0</v>
      </c>
      <c r="W645" s="9">
        <v>0</v>
      </c>
      <c r="X645" s="9">
        <v>9</v>
      </c>
      <c r="Y645" s="9">
        <v>0</v>
      </c>
      <c r="Z645" s="9">
        <v>0</v>
      </c>
      <c r="AA645" s="9">
        <v>0</v>
      </c>
      <c r="AB645" s="9">
        <v>1</v>
      </c>
      <c r="AC645" s="9">
        <v>3</v>
      </c>
      <c r="AD645" s="9">
        <v>5</v>
      </c>
      <c r="AE645" s="9">
        <v>0</v>
      </c>
      <c r="AF645" s="9">
        <v>5</v>
      </c>
      <c r="AG645" s="9">
        <v>2</v>
      </c>
      <c r="AH645" s="9">
        <v>2</v>
      </c>
      <c r="AI645" s="9">
        <v>0</v>
      </c>
      <c r="AJ645" s="9">
        <v>2</v>
      </c>
      <c r="AK645" s="9">
        <v>1</v>
      </c>
      <c r="AL645" s="9">
        <v>4</v>
      </c>
      <c r="AM645" s="9">
        <v>2</v>
      </c>
      <c r="AN645" s="9">
        <v>5</v>
      </c>
      <c r="AO645" s="9">
        <v>1</v>
      </c>
      <c r="AP645" s="9">
        <v>3</v>
      </c>
      <c r="AQ645" s="9">
        <v>0</v>
      </c>
      <c r="AR645" s="9">
        <v>6</v>
      </c>
      <c r="AS645" s="9">
        <v>3</v>
      </c>
      <c r="AT645" s="10">
        <v>0</v>
      </c>
    </row>
    <row r="646" spans="1:46" ht="42.75" x14ac:dyDescent="0.25">
      <c r="A646" s="26" t="str">
        <f t="shared" si="20"/>
        <v>2011Registered nursesNew BrunswickAll places of work</v>
      </c>
      <c r="B646" s="24">
        <v>2011</v>
      </c>
      <c r="C646" s="9" t="s">
        <v>7</v>
      </c>
      <c r="D646" s="9" t="s">
        <v>165</v>
      </c>
      <c r="E646" s="9" t="str">
        <f t="shared" si="21"/>
        <v>New Brunswick</v>
      </c>
      <c r="F646" s="9" t="s">
        <v>179</v>
      </c>
      <c r="G646" s="9" t="s">
        <v>9</v>
      </c>
      <c r="H646" s="9">
        <v>8218</v>
      </c>
      <c r="I646" s="9">
        <v>7832</v>
      </c>
      <c r="J646" s="9">
        <v>386</v>
      </c>
      <c r="K646" s="9">
        <v>0</v>
      </c>
      <c r="L646" s="9">
        <v>206</v>
      </c>
      <c r="M646" s="9">
        <v>757</v>
      </c>
      <c r="N646" s="9">
        <v>761</v>
      </c>
      <c r="O646" s="9">
        <v>814</v>
      </c>
      <c r="P646" s="9">
        <v>1135</v>
      </c>
      <c r="Q646" s="9">
        <v>1352</v>
      </c>
      <c r="R646" s="9">
        <v>1276</v>
      </c>
      <c r="S646" s="9">
        <v>1124</v>
      </c>
      <c r="T646" s="9">
        <v>581</v>
      </c>
      <c r="U646" s="9">
        <v>183</v>
      </c>
      <c r="V646" s="9">
        <v>29</v>
      </c>
      <c r="W646" s="9">
        <v>0</v>
      </c>
      <c r="X646" s="9">
        <v>8078</v>
      </c>
      <c r="Y646" s="9">
        <v>139</v>
      </c>
      <c r="Z646" s="9">
        <v>1</v>
      </c>
      <c r="AA646" s="9">
        <v>2041</v>
      </c>
      <c r="AB646" s="9">
        <v>1784</v>
      </c>
      <c r="AC646" s="9">
        <v>2341</v>
      </c>
      <c r="AD646" s="9">
        <v>2052</v>
      </c>
      <c r="AE646" s="9">
        <v>0</v>
      </c>
      <c r="AF646" s="9">
        <v>5363</v>
      </c>
      <c r="AG646" s="9">
        <v>2080</v>
      </c>
      <c r="AH646" s="9">
        <v>775</v>
      </c>
      <c r="AI646" s="9">
        <v>0</v>
      </c>
      <c r="AJ646" s="9">
        <v>6494</v>
      </c>
      <c r="AK646" s="9">
        <v>997</v>
      </c>
      <c r="AL646" s="9">
        <v>727</v>
      </c>
      <c r="AM646" s="9">
        <v>0</v>
      </c>
      <c r="AN646" s="9">
        <v>7320</v>
      </c>
      <c r="AO646" s="9">
        <v>509</v>
      </c>
      <c r="AP646" s="9">
        <v>389</v>
      </c>
      <c r="AQ646" s="9">
        <v>0</v>
      </c>
      <c r="AR646" s="9">
        <v>6560</v>
      </c>
      <c r="AS646" s="9">
        <v>1658</v>
      </c>
      <c r="AT646" s="10">
        <v>0</v>
      </c>
    </row>
    <row r="647" spans="1:46" ht="42.75" x14ac:dyDescent="0.25">
      <c r="A647" s="26" t="str">
        <f t="shared" si="20"/>
        <v>2011Registered nursesNew BrunswickHospital</v>
      </c>
      <c r="B647" s="24">
        <v>2011</v>
      </c>
      <c r="C647" s="9" t="s">
        <v>7</v>
      </c>
      <c r="D647" s="9" t="s">
        <v>165</v>
      </c>
      <c r="E647" s="9" t="str">
        <f t="shared" si="21"/>
        <v>New Brunswick</v>
      </c>
      <c r="F647" s="9" t="s">
        <v>180</v>
      </c>
      <c r="G647" s="9" t="s">
        <v>10</v>
      </c>
      <c r="H647" s="9">
        <v>5538</v>
      </c>
      <c r="I647" s="9">
        <v>5238</v>
      </c>
      <c r="J647" s="9">
        <v>300</v>
      </c>
      <c r="K647" s="9">
        <v>0</v>
      </c>
      <c r="L647" s="9">
        <v>198</v>
      </c>
      <c r="M647" s="9">
        <v>684</v>
      </c>
      <c r="N647" s="9">
        <v>600</v>
      </c>
      <c r="O647" s="9">
        <v>577</v>
      </c>
      <c r="P647" s="9">
        <v>779</v>
      </c>
      <c r="Q647" s="9">
        <v>899</v>
      </c>
      <c r="R647" s="9">
        <v>792</v>
      </c>
      <c r="S647" s="9">
        <v>660</v>
      </c>
      <c r="T647" s="9">
        <v>283</v>
      </c>
      <c r="U647" s="9">
        <v>60</v>
      </c>
      <c r="V647" s="9">
        <v>6</v>
      </c>
      <c r="W647" s="9">
        <v>0</v>
      </c>
      <c r="X647" s="9">
        <v>5445</v>
      </c>
      <c r="Y647" s="9">
        <v>93</v>
      </c>
      <c r="Z647" s="9">
        <v>0</v>
      </c>
      <c r="AA647" s="9">
        <v>1746</v>
      </c>
      <c r="AB647" s="9">
        <v>1172</v>
      </c>
      <c r="AC647" s="9">
        <v>1548</v>
      </c>
      <c r="AD647" s="9">
        <v>1072</v>
      </c>
      <c r="AE647" s="9">
        <v>0</v>
      </c>
      <c r="AF647" s="9">
        <v>3799</v>
      </c>
      <c r="AG647" s="9">
        <v>1278</v>
      </c>
      <c r="AH647" s="9">
        <v>461</v>
      </c>
      <c r="AI647" s="9">
        <v>0</v>
      </c>
      <c r="AJ647" s="9">
        <v>4787</v>
      </c>
      <c r="AK647" s="9">
        <v>492</v>
      </c>
      <c r="AL647" s="9">
        <v>259</v>
      </c>
      <c r="AM647" s="9">
        <v>0</v>
      </c>
      <c r="AN647" s="9">
        <v>5155</v>
      </c>
      <c r="AO647" s="9">
        <v>252</v>
      </c>
      <c r="AP647" s="9">
        <v>131</v>
      </c>
      <c r="AQ647" s="9">
        <v>0</v>
      </c>
      <c r="AR647" s="9">
        <v>4769</v>
      </c>
      <c r="AS647" s="9">
        <v>769</v>
      </c>
      <c r="AT647" s="10">
        <v>0</v>
      </c>
    </row>
    <row r="648" spans="1:46" ht="42.75" x14ac:dyDescent="0.25">
      <c r="A648" s="26" t="str">
        <f t="shared" si="20"/>
        <v>2011Registered nursesNew BrunswickCommunity health</v>
      </c>
      <c r="B648" s="24">
        <v>2011</v>
      </c>
      <c r="C648" s="9" t="s">
        <v>7</v>
      </c>
      <c r="D648" s="9" t="s">
        <v>165</v>
      </c>
      <c r="E648" s="9" t="str">
        <f t="shared" si="21"/>
        <v>New Brunswick</v>
      </c>
      <c r="F648" s="9" t="s">
        <v>182</v>
      </c>
      <c r="G648" s="9" t="s">
        <v>11</v>
      </c>
      <c r="H648" s="9">
        <v>1114</v>
      </c>
      <c r="I648" s="9">
        <v>1091</v>
      </c>
      <c r="J648" s="9">
        <v>23</v>
      </c>
      <c r="K648" s="9">
        <v>0</v>
      </c>
      <c r="L648" s="9">
        <v>1</v>
      </c>
      <c r="M648" s="9">
        <v>22</v>
      </c>
      <c r="N648" s="9">
        <v>65</v>
      </c>
      <c r="O648" s="9">
        <v>87</v>
      </c>
      <c r="P648" s="9">
        <v>174</v>
      </c>
      <c r="Q648" s="9">
        <v>217</v>
      </c>
      <c r="R648" s="9">
        <v>213</v>
      </c>
      <c r="S648" s="9">
        <v>188</v>
      </c>
      <c r="T648" s="9">
        <v>112</v>
      </c>
      <c r="U648" s="9">
        <v>33</v>
      </c>
      <c r="V648" s="9">
        <v>2</v>
      </c>
      <c r="W648" s="9">
        <v>0</v>
      </c>
      <c r="X648" s="9">
        <v>1097</v>
      </c>
      <c r="Y648" s="9">
        <v>17</v>
      </c>
      <c r="Z648" s="9">
        <v>0</v>
      </c>
      <c r="AA648" s="9">
        <v>92</v>
      </c>
      <c r="AB648" s="9">
        <v>233</v>
      </c>
      <c r="AC648" s="9">
        <v>383</v>
      </c>
      <c r="AD648" s="9">
        <v>406</v>
      </c>
      <c r="AE648" s="9">
        <v>0</v>
      </c>
      <c r="AF648" s="9">
        <v>629</v>
      </c>
      <c r="AG648" s="9">
        <v>358</v>
      </c>
      <c r="AH648" s="9">
        <v>127</v>
      </c>
      <c r="AI648" s="9">
        <v>0</v>
      </c>
      <c r="AJ648" s="9">
        <v>939</v>
      </c>
      <c r="AK648" s="9">
        <v>113</v>
      </c>
      <c r="AL648" s="9">
        <v>62</v>
      </c>
      <c r="AM648" s="9">
        <v>0</v>
      </c>
      <c r="AN648" s="9">
        <v>1064</v>
      </c>
      <c r="AO648" s="9">
        <v>42</v>
      </c>
      <c r="AP648" s="9">
        <v>8</v>
      </c>
      <c r="AQ648" s="9">
        <v>0</v>
      </c>
      <c r="AR648" s="9">
        <v>648</v>
      </c>
      <c r="AS648" s="9">
        <v>466</v>
      </c>
      <c r="AT648" s="10">
        <v>0</v>
      </c>
    </row>
    <row r="649" spans="1:46" ht="57" x14ac:dyDescent="0.25">
      <c r="A649" s="26" t="str">
        <f t="shared" si="20"/>
        <v>2011Registered nursesNew BrunswickNursing home/long-term care</v>
      </c>
      <c r="B649" s="24">
        <v>2011</v>
      </c>
      <c r="C649" s="9" t="s">
        <v>7</v>
      </c>
      <c r="D649" s="9" t="s">
        <v>165</v>
      </c>
      <c r="E649" s="9" t="str">
        <f t="shared" si="21"/>
        <v>New Brunswick</v>
      </c>
      <c r="F649" s="9" t="s">
        <v>181</v>
      </c>
      <c r="G649" s="9" t="s">
        <v>12</v>
      </c>
      <c r="H649" s="9">
        <v>816</v>
      </c>
      <c r="I649" s="9">
        <v>789</v>
      </c>
      <c r="J649" s="9">
        <v>27</v>
      </c>
      <c r="K649" s="9">
        <v>0</v>
      </c>
      <c r="L649" s="9">
        <v>7</v>
      </c>
      <c r="M649" s="9">
        <v>25</v>
      </c>
      <c r="N649" s="9">
        <v>29</v>
      </c>
      <c r="O649" s="9">
        <v>67</v>
      </c>
      <c r="P649" s="9">
        <v>87</v>
      </c>
      <c r="Q649" s="9">
        <v>126</v>
      </c>
      <c r="R649" s="9">
        <v>146</v>
      </c>
      <c r="S649" s="9">
        <v>154</v>
      </c>
      <c r="T649" s="9">
        <v>117</v>
      </c>
      <c r="U649" s="9">
        <v>47</v>
      </c>
      <c r="V649" s="9">
        <v>11</v>
      </c>
      <c r="W649" s="9">
        <v>0</v>
      </c>
      <c r="X649" s="9">
        <v>796</v>
      </c>
      <c r="Y649" s="9">
        <v>19</v>
      </c>
      <c r="Z649" s="9">
        <v>1</v>
      </c>
      <c r="AA649" s="9">
        <v>97</v>
      </c>
      <c r="AB649" s="9">
        <v>192</v>
      </c>
      <c r="AC649" s="9">
        <v>204</v>
      </c>
      <c r="AD649" s="9">
        <v>323</v>
      </c>
      <c r="AE649" s="9">
        <v>0</v>
      </c>
      <c r="AF649" s="9">
        <v>392</v>
      </c>
      <c r="AG649" s="9">
        <v>308</v>
      </c>
      <c r="AH649" s="9">
        <v>116</v>
      </c>
      <c r="AI649" s="9">
        <v>0</v>
      </c>
      <c r="AJ649" s="9">
        <v>525</v>
      </c>
      <c r="AK649" s="9">
        <v>284</v>
      </c>
      <c r="AL649" s="9">
        <v>7</v>
      </c>
      <c r="AM649" s="9">
        <v>0</v>
      </c>
      <c r="AN649" s="9">
        <v>702</v>
      </c>
      <c r="AO649" s="9">
        <v>111</v>
      </c>
      <c r="AP649" s="9">
        <v>3</v>
      </c>
      <c r="AQ649" s="9">
        <v>0</v>
      </c>
      <c r="AR649" s="9">
        <v>472</v>
      </c>
      <c r="AS649" s="9">
        <v>344</v>
      </c>
      <c r="AT649" s="10">
        <v>0</v>
      </c>
    </row>
    <row r="650" spans="1:46" ht="42.75" x14ac:dyDescent="0.25">
      <c r="A650" s="26" t="str">
        <f t="shared" si="20"/>
        <v>2011Registered nursesNew BrunswickOther places of work</v>
      </c>
      <c r="B650" s="24">
        <v>2011</v>
      </c>
      <c r="C650" s="9" t="s">
        <v>7</v>
      </c>
      <c r="D650" s="9" t="s">
        <v>165</v>
      </c>
      <c r="E650" s="9" t="str">
        <f t="shared" si="21"/>
        <v>New Brunswick</v>
      </c>
      <c r="F650" s="9" t="s">
        <v>183</v>
      </c>
      <c r="G650" s="9" t="s">
        <v>13</v>
      </c>
      <c r="H650" s="9">
        <v>750</v>
      </c>
      <c r="I650" s="9">
        <v>714</v>
      </c>
      <c r="J650" s="9">
        <v>36</v>
      </c>
      <c r="K650" s="9">
        <v>0</v>
      </c>
      <c r="L650" s="9">
        <v>0</v>
      </c>
      <c r="M650" s="9">
        <v>26</v>
      </c>
      <c r="N650" s="9">
        <v>67</v>
      </c>
      <c r="O650" s="9">
        <v>83</v>
      </c>
      <c r="P650" s="9">
        <v>95</v>
      </c>
      <c r="Q650" s="9">
        <v>110</v>
      </c>
      <c r="R650" s="9">
        <v>125</v>
      </c>
      <c r="S650" s="9">
        <v>122</v>
      </c>
      <c r="T650" s="9">
        <v>69</v>
      </c>
      <c r="U650" s="9">
        <v>43</v>
      </c>
      <c r="V650" s="9">
        <v>10</v>
      </c>
      <c r="W650" s="9">
        <v>0</v>
      </c>
      <c r="X650" s="9">
        <v>740</v>
      </c>
      <c r="Y650" s="9">
        <v>10</v>
      </c>
      <c r="Z650" s="9">
        <v>0</v>
      </c>
      <c r="AA650" s="9">
        <v>106</v>
      </c>
      <c r="AB650" s="9">
        <v>187</v>
      </c>
      <c r="AC650" s="9">
        <v>206</v>
      </c>
      <c r="AD650" s="9">
        <v>251</v>
      </c>
      <c r="AE650" s="9">
        <v>0</v>
      </c>
      <c r="AF650" s="9">
        <v>543</v>
      </c>
      <c r="AG650" s="9">
        <v>136</v>
      </c>
      <c r="AH650" s="9">
        <v>71</v>
      </c>
      <c r="AI650" s="9">
        <v>0</v>
      </c>
      <c r="AJ650" s="9">
        <v>243</v>
      </c>
      <c r="AK650" s="9">
        <v>108</v>
      </c>
      <c r="AL650" s="9">
        <v>399</v>
      </c>
      <c r="AM650" s="9">
        <v>0</v>
      </c>
      <c r="AN650" s="9">
        <v>399</v>
      </c>
      <c r="AO650" s="9">
        <v>104</v>
      </c>
      <c r="AP650" s="9">
        <v>247</v>
      </c>
      <c r="AQ650" s="9">
        <v>0</v>
      </c>
      <c r="AR650" s="9">
        <v>671</v>
      </c>
      <c r="AS650" s="9">
        <v>79</v>
      </c>
      <c r="AT650" s="10">
        <v>0</v>
      </c>
    </row>
    <row r="651" spans="1:46" ht="42.75" x14ac:dyDescent="0.25">
      <c r="A651" s="26" t="str">
        <f t="shared" si="20"/>
        <v>2011Registered nursesQuebecAll places of work</v>
      </c>
      <c r="B651" s="24">
        <v>2011</v>
      </c>
      <c r="C651" s="9" t="s">
        <v>7</v>
      </c>
      <c r="D651" s="9" t="s">
        <v>166</v>
      </c>
      <c r="E651" s="9" t="str">
        <f t="shared" si="21"/>
        <v>Quebec</v>
      </c>
      <c r="F651" s="9" t="s">
        <v>179</v>
      </c>
      <c r="G651" s="9" t="s">
        <v>9</v>
      </c>
      <c r="H651" s="9">
        <v>67111</v>
      </c>
      <c r="I651" s="9">
        <v>60413</v>
      </c>
      <c r="J651" s="9">
        <v>6698</v>
      </c>
      <c r="K651" s="9">
        <v>0</v>
      </c>
      <c r="L651" s="9">
        <v>2680</v>
      </c>
      <c r="M651" s="9">
        <v>7761</v>
      </c>
      <c r="N651" s="9">
        <v>7967</v>
      </c>
      <c r="O651" s="9">
        <v>7885</v>
      </c>
      <c r="P651" s="9">
        <v>8104</v>
      </c>
      <c r="Q651" s="9">
        <v>9005</v>
      </c>
      <c r="R651" s="9">
        <v>10291</v>
      </c>
      <c r="S651" s="9">
        <v>8069</v>
      </c>
      <c r="T651" s="9">
        <v>3732</v>
      </c>
      <c r="U651" s="9">
        <v>1207</v>
      </c>
      <c r="V651" s="9">
        <v>410</v>
      </c>
      <c r="W651" s="9">
        <v>0</v>
      </c>
      <c r="X651" s="9">
        <v>65082</v>
      </c>
      <c r="Y651" s="9">
        <v>2029</v>
      </c>
      <c r="Z651" s="9">
        <v>0</v>
      </c>
      <c r="AA651" s="9">
        <v>21935</v>
      </c>
      <c r="AB651" s="9">
        <v>14563</v>
      </c>
      <c r="AC651" s="9">
        <v>15158</v>
      </c>
      <c r="AD651" s="9">
        <v>15455</v>
      </c>
      <c r="AE651" s="9">
        <v>0</v>
      </c>
      <c r="AF651" s="9">
        <v>38486</v>
      </c>
      <c r="AG651" s="9">
        <v>21795</v>
      </c>
      <c r="AH651" s="9">
        <v>6718</v>
      </c>
      <c r="AI651" s="9">
        <v>112</v>
      </c>
      <c r="AJ651" s="9">
        <v>53515</v>
      </c>
      <c r="AK651" s="9">
        <v>3855</v>
      </c>
      <c r="AL651" s="9">
        <v>9504</v>
      </c>
      <c r="AM651" s="9">
        <v>237</v>
      </c>
      <c r="AN651" s="9">
        <v>57542</v>
      </c>
      <c r="AO651" s="9">
        <v>5311</v>
      </c>
      <c r="AP651" s="9">
        <v>3508</v>
      </c>
      <c r="AQ651" s="9">
        <v>750</v>
      </c>
      <c r="AR651" s="9">
        <v>59914</v>
      </c>
      <c r="AS651" s="9">
        <v>7102</v>
      </c>
      <c r="AT651" s="10">
        <v>95</v>
      </c>
    </row>
    <row r="652" spans="1:46" ht="28.5" x14ac:dyDescent="0.25">
      <c r="A652" s="26" t="str">
        <f t="shared" si="20"/>
        <v>2011Registered nursesQuebecHospital</v>
      </c>
      <c r="B652" s="24">
        <v>2011</v>
      </c>
      <c r="C652" s="9" t="s">
        <v>7</v>
      </c>
      <c r="D652" s="9" t="s">
        <v>166</v>
      </c>
      <c r="E652" s="9" t="str">
        <f t="shared" si="21"/>
        <v>Quebec</v>
      </c>
      <c r="F652" s="9" t="s">
        <v>180</v>
      </c>
      <c r="G652" s="9" t="s">
        <v>10</v>
      </c>
      <c r="H652" s="9">
        <v>37050</v>
      </c>
      <c r="I652" s="9">
        <v>33130</v>
      </c>
      <c r="J652" s="9">
        <v>3920</v>
      </c>
      <c r="K652" s="9">
        <v>0</v>
      </c>
      <c r="L652" s="9">
        <v>1968</v>
      </c>
      <c r="M652" s="9">
        <v>5155</v>
      </c>
      <c r="N652" s="9">
        <v>4941</v>
      </c>
      <c r="O652" s="9">
        <v>4311</v>
      </c>
      <c r="P652" s="9">
        <v>4378</v>
      </c>
      <c r="Q652" s="9">
        <v>4898</v>
      </c>
      <c r="R652" s="9">
        <v>5566</v>
      </c>
      <c r="S652" s="9">
        <v>4136</v>
      </c>
      <c r="T652" s="9">
        <v>1345</v>
      </c>
      <c r="U652" s="9">
        <v>286</v>
      </c>
      <c r="V652" s="9">
        <v>66</v>
      </c>
      <c r="W652" s="9">
        <v>0</v>
      </c>
      <c r="X652" s="9">
        <v>35730</v>
      </c>
      <c r="Y652" s="9">
        <v>1320</v>
      </c>
      <c r="Z652" s="9">
        <v>0</v>
      </c>
      <c r="AA652" s="9">
        <v>14205</v>
      </c>
      <c r="AB652" s="9">
        <v>7578</v>
      </c>
      <c r="AC652" s="9">
        <v>8105</v>
      </c>
      <c r="AD652" s="9">
        <v>7162</v>
      </c>
      <c r="AE652" s="9">
        <v>0</v>
      </c>
      <c r="AF652" s="9">
        <v>22145</v>
      </c>
      <c r="AG652" s="9">
        <v>12547</v>
      </c>
      <c r="AH652" s="9">
        <v>2316</v>
      </c>
      <c r="AI652" s="9">
        <v>42</v>
      </c>
      <c r="AJ652" s="9">
        <v>32484</v>
      </c>
      <c r="AK652" s="9">
        <v>1544</v>
      </c>
      <c r="AL652" s="9">
        <v>2915</v>
      </c>
      <c r="AM652" s="9">
        <v>107</v>
      </c>
      <c r="AN652" s="9">
        <v>34236</v>
      </c>
      <c r="AO652" s="9">
        <v>1950</v>
      </c>
      <c r="AP652" s="9">
        <v>548</v>
      </c>
      <c r="AQ652" s="9">
        <v>316</v>
      </c>
      <c r="AR652" s="9">
        <v>34883</v>
      </c>
      <c r="AS652" s="9">
        <v>2167</v>
      </c>
      <c r="AT652" s="10">
        <v>0</v>
      </c>
    </row>
    <row r="653" spans="1:46" ht="28.5" x14ac:dyDescent="0.25">
      <c r="A653" s="26" t="str">
        <f t="shared" si="20"/>
        <v>2011Registered nursesQuebecCommunity health</v>
      </c>
      <c r="B653" s="24">
        <v>2011</v>
      </c>
      <c r="C653" s="9" t="s">
        <v>7</v>
      </c>
      <c r="D653" s="9" t="s">
        <v>166</v>
      </c>
      <c r="E653" s="9" t="str">
        <f t="shared" si="21"/>
        <v>Quebec</v>
      </c>
      <c r="F653" s="9" t="s">
        <v>182</v>
      </c>
      <c r="G653" s="9" t="s">
        <v>11</v>
      </c>
      <c r="H653" s="9">
        <v>8028</v>
      </c>
      <c r="I653" s="9">
        <v>7530</v>
      </c>
      <c r="J653" s="9">
        <v>498</v>
      </c>
      <c r="K653" s="9">
        <v>0</v>
      </c>
      <c r="L653" s="9">
        <v>61</v>
      </c>
      <c r="M653" s="9">
        <v>573</v>
      </c>
      <c r="N653" s="9">
        <v>786</v>
      </c>
      <c r="O653" s="9">
        <v>1109</v>
      </c>
      <c r="P653" s="9">
        <v>1067</v>
      </c>
      <c r="Q653" s="9">
        <v>1123</v>
      </c>
      <c r="R653" s="9">
        <v>1235</v>
      </c>
      <c r="S653" s="9">
        <v>1121</v>
      </c>
      <c r="T653" s="9">
        <v>668</v>
      </c>
      <c r="U653" s="9">
        <v>233</v>
      </c>
      <c r="V653" s="9">
        <v>52</v>
      </c>
      <c r="W653" s="9">
        <v>0</v>
      </c>
      <c r="X653" s="9">
        <v>7897</v>
      </c>
      <c r="Y653" s="9">
        <v>131</v>
      </c>
      <c r="Z653" s="9">
        <v>0</v>
      </c>
      <c r="AA653" s="9">
        <v>1642</v>
      </c>
      <c r="AB653" s="9">
        <v>2054</v>
      </c>
      <c r="AC653" s="9">
        <v>1957</v>
      </c>
      <c r="AD653" s="9">
        <v>2375</v>
      </c>
      <c r="AE653" s="9">
        <v>0</v>
      </c>
      <c r="AF653" s="9">
        <v>4721</v>
      </c>
      <c r="AG653" s="9">
        <v>2346</v>
      </c>
      <c r="AH653" s="9">
        <v>950</v>
      </c>
      <c r="AI653" s="9">
        <v>11</v>
      </c>
      <c r="AJ653" s="9">
        <v>6762</v>
      </c>
      <c r="AK653" s="9">
        <v>326</v>
      </c>
      <c r="AL653" s="9">
        <v>911</v>
      </c>
      <c r="AM653" s="9">
        <v>29</v>
      </c>
      <c r="AN653" s="9">
        <v>7431</v>
      </c>
      <c r="AO653" s="9">
        <v>455</v>
      </c>
      <c r="AP653" s="9">
        <v>65</v>
      </c>
      <c r="AQ653" s="9">
        <v>77</v>
      </c>
      <c r="AR653" s="9">
        <v>6836</v>
      </c>
      <c r="AS653" s="9">
        <v>1192</v>
      </c>
      <c r="AT653" s="10">
        <v>0</v>
      </c>
    </row>
    <row r="654" spans="1:46" ht="57" x14ac:dyDescent="0.25">
      <c r="A654" s="26" t="str">
        <f t="shared" si="20"/>
        <v>2011Registered nursesQuebecNursing home/long-term care</v>
      </c>
      <c r="B654" s="24">
        <v>2011</v>
      </c>
      <c r="C654" s="9" t="s">
        <v>7</v>
      </c>
      <c r="D654" s="9" t="s">
        <v>166</v>
      </c>
      <c r="E654" s="9" t="str">
        <f t="shared" si="21"/>
        <v>Quebec</v>
      </c>
      <c r="F654" s="9" t="s">
        <v>181</v>
      </c>
      <c r="G654" s="9" t="s">
        <v>12</v>
      </c>
      <c r="H654" s="9">
        <v>8772</v>
      </c>
      <c r="I654" s="9">
        <v>7931</v>
      </c>
      <c r="J654" s="9">
        <v>841</v>
      </c>
      <c r="K654" s="9">
        <v>0</v>
      </c>
      <c r="L654" s="9">
        <v>205</v>
      </c>
      <c r="M654" s="9">
        <v>622</v>
      </c>
      <c r="N654" s="9">
        <v>708</v>
      </c>
      <c r="O654" s="9">
        <v>879</v>
      </c>
      <c r="P654" s="9">
        <v>1028</v>
      </c>
      <c r="Q654" s="9">
        <v>1298</v>
      </c>
      <c r="R654" s="9">
        <v>1797</v>
      </c>
      <c r="S654" s="9">
        <v>1370</v>
      </c>
      <c r="T654" s="9">
        <v>649</v>
      </c>
      <c r="U654" s="9">
        <v>179</v>
      </c>
      <c r="V654" s="9">
        <v>37</v>
      </c>
      <c r="W654" s="9">
        <v>0</v>
      </c>
      <c r="X654" s="9">
        <v>8470</v>
      </c>
      <c r="Y654" s="9">
        <v>302</v>
      </c>
      <c r="Z654" s="9">
        <v>0</v>
      </c>
      <c r="AA654" s="9">
        <v>1947</v>
      </c>
      <c r="AB654" s="9">
        <v>2009</v>
      </c>
      <c r="AC654" s="9">
        <v>2301</v>
      </c>
      <c r="AD654" s="9">
        <v>2515</v>
      </c>
      <c r="AE654" s="9">
        <v>0</v>
      </c>
      <c r="AF654" s="9">
        <v>4845</v>
      </c>
      <c r="AG654" s="9">
        <v>3195</v>
      </c>
      <c r="AH654" s="9">
        <v>719</v>
      </c>
      <c r="AI654" s="9">
        <v>13</v>
      </c>
      <c r="AJ654" s="9">
        <v>7045</v>
      </c>
      <c r="AK654" s="9">
        <v>1162</v>
      </c>
      <c r="AL654" s="9">
        <v>526</v>
      </c>
      <c r="AM654" s="9">
        <v>39</v>
      </c>
      <c r="AN654" s="9">
        <v>7336</v>
      </c>
      <c r="AO654" s="9">
        <v>1317</v>
      </c>
      <c r="AP654" s="9">
        <v>29</v>
      </c>
      <c r="AQ654" s="9">
        <v>90</v>
      </c>
      <c r="AR654" s="9">
        <v>6645</v>
      </c>
      <c r="AS654" s="9">
        <v>2127</v>
      </c>
      <c r="AT654" s="10">
        <v>0</v>
      </c>
    </row>
    <row r="655" spans="1:46" ht="42.75" x14ac:dyDescent="0.25">
      <c r="A655" s="26" t="str">
        <f t="shared" si="20"/>
        <v>2011Registered nursesQuebecOther places of work</v>
      </c>
      <c r="B655" s="24">
        <v>2011</v>
      </c>
      <c r="C655" s="9" t="s">
        <v>7</v>
      </c>
      <c r="D655" s="9" t="s">
        <v>166</v>
      </c>
      <c r="E655" s="9" t="str">
        <f t="shared" si="21"/>
        <v>Quebec</v>
      </c>
      <c r="F655" s="9" t="s">
        <v>183</v>
      </c>
      <c r="G655" s="9" t="s">
        <v>13</v>
      </c>
      <c r="H655" s="9">
        <v>13162</v>
      </c>
      <c r="I655" s="9">
        <v>11735</v>
      </c>
      <c r="J655" s="9">
        <v>1427</v>
      </c>
      <c r="K655" s="9">
        <v>0</v>
      </c>
      <c r="L655" s="9">
        <v>435</v>
      </c>
      <c r="M655" s="9">
        <v>1397</v>
      </c>
      <c r="N655" s="9">
        <v>1511</v>
      </c>
      <c r="O655" s="9">
        <v>1568</v>
      </c>
      <c r="P655" s="9">
        <v>1613</v>
      </c>
      <c r="Q655" s="9">
        <v>1678</v>
      </c>
      <c r="R655" s="9">
        <v>1689</v>
      </c>
      <c r="S655" s="9">
        <v>1439</v>
      </c>
      <c r="T655" s="9">
        <v>1069</v>
      </c>
      <c r="U655" s="9">
        <v>508</v>
      </c>
      <c r="V655" s="9">
        <v>255</v>
      </c>
      <c r="W655" s="9">
        <v>0</v>
      </c>
      <c r="X655" s="9">
        <v>12891</v>
      </c>
      <c r="Y655" s="9">
        <v>271</v>
      </c>
      <c r="Z655" s="9">
        <v>0</v>
      </c>
      <c r="AA655" s="9">
        <v>4089</v>
      </c>
      <c r="AB655" s="9">
        <v>2889</v>
      </c>
      <c r="AC655" s="9">
        <v>2787</v>
      </c>
      <c r="AD655" s="9">
        <v>3397</v>
      </c>
      <c r="AE655" s="9">
        <v>0</v>
      </c>
      <c r="AF655" s="9">
        <v>6728</v>
      </c>
      <c r="AG655" s="9">
        <v>3668</v>
      </c>
      <c r="AH655" s="9">
        <v>2720</v>
      </c>
      <c r="AI655" s="9">
        <v>46</v>
      </c>
      <c r="AJ655" s="9">
        <v>7162</v>
      </c>
      <c r="AK655" s="9">
        <v>817</v>
      </c>
      <c r="AL655" s="9">
        <v>5121</v>
      </c>
      <c r="AM655" s="9">
        <v>62</v>
      </c>
      <c r="AN655" s="9">
        <v>8467</v>
      </c>
      <c r="AO655" s="9">
        <v>1576</v>
      </c>
      <c r="AP655" s="9">
        <v>2853</v>
      </c>
      <c r="AQ655" s="9">
        <v>266</v>
      </c>
      <c r="AR655" s="9">
        <v>11546</v>
      </c>
      <c r="AS655" s="9">
        <v>1616</v>
      </c>
      <c r="AT655" s="10">
        <v>0</v>
      </c>
    </row>
    <row r="656" spans="1:46" ht="42.75" x14ac:dyDescent="0.25">
      <c r="A656" s="26" t="str">
        <f t="shared" si="20"/>
        <v>2011Registered nursesQuebecUnknown places of work</v>
      </c>
      <c r="B656" s="24">
        <v>2011</v>
      </c>
      <c r="C656" s="9" t="s">
        <v>7</v>
      </c>
      <c r="D656" s="9" t="s">
        <v>166</v>
      </c>
      <c r="E656" s="9" t="str">
        <f t="shared" si="21"/>
        <v>Quebec</v>
      </c>
      <c r="F656" s="9" t="s">
        <v>184</v>
      </c>
      <c r="G656" s="9" t="s">
        <v>49</v>
      </c>
      <c r="H656" s="9">
        <v>99</v>
      </c>
      <c r="I656" s="9">
        <v>87</v>
      </c>
      <c r="J656" s="9">
        <v>12</v>
      </c>
      <c r="K656" s="9">
        <v>0</v>
      </c>
      <c r="L656" s="9">
        <v>11</v>
      </c>
      <c r="M656" s="9">
        <v>14</v>
      </c>
      <c r="N656" s="9">
        <v>21</v>
      </c>
      <c r="O656" s="9">
        <v>18</v>
      </c>
      <c r="P656" s="9">
        <v>18</v>
      </c>
      <c r="Q656" s="9">
        <v>8</v>
      </c>
      <c r="R656" s="9">
        <v>4</v>
      </c>
      <c r="S656" s="9">
        <v>3</v>
      </c>
      <c r="T656" s="9">
        <v>1</v>
      </c>
      <c r="U656" s="9">
        <v>1</v>
      </c>
      <c r="V656" s="9">
        <v>0</v>
      </c>
      <c r="W656" s="9">
        <v>0</v>
      </c>
      <c r="X656" s="9">
        <v>94</v>
      </c>
      <c r="Y656" s="9">
        <v>5</v>
      </c>
      <c r="Z656" s="9">
        <v>0</v>
      </c>
      <c r="AA656" s="9">
        <v>52</v>
      </c>
      <c r="AB656" s="9">
        <v>33</v>
      </c>
      <c r="AC656" s="9">
        <v>8</v>
      </c>
      <c r="AD656" s="9">
        <v>6</v>
      </c>
      <c r="AE656" s="9">
        <v>0</v>
      </c>
      <c r="AF656" s="9">
        <v>47</v>
      </c>
      <c r="AG656" s="9">
        <v>39</v>
      </c>
      <c r="AH656" s="9">
        <v>13</v>
      </c>
      <c r="AI656" s="9">
        <v>0</v>
      </c>
      <c r="AJ656" s="9">
        <v>62</v>
      </c>
      <c r="AK656" s="9">
        <v>6</v>
      </c>
      <c r="AL656" s="9">
        <v>31</v>
      </c>
      <c r="AM656" s="9">
        <v>0</v>
      </c>
      <c r="AN656" s="9">
        <v>72</v>
      </c>
      <c r="AO656" s="9">
        <v>13</v>
      </c>
      <c r="AP656" s="9">
        <v>13</v>
      </c>
      <c r="AQ656" s="9">
        <v>1</v>
      </c>
      <c r="AR656" s="9">
        <v>4</v>
      </c>
      <c r="AS656" s="9">
        <v>0</v>
      </c>
      <c r="AT656" s="10">
        <v>95</v>
      </c>
    </row>
    <row r="657" spans="1:46" ht="42.75" x14ac:dyDescent="0.25">
      <c r="A657" s="26" t="str">
        <f t="shared" si="20"/>
        <v>2011Registered nursesOntarioAll places of work</v>
      </c>
      <c r="B657" s="24">
        <v>2011</v>
      </c>
      <c r="C657" s="9" t="s">
        <v>7</v>
      </c>
      <c r="D657" s="9" t="s">
        <v>172</v>
      </c>
      <c r="E657" s="9" t="str">
        <f t="shared" si="21"/>
        <v>Ontario</v>
      </c>
      <c r="F657" s="9" t="s">
        <v>179</v>
      </c>
      <c r="G657" s="9" t="s">
        <v>9</v>
      </c>
      <c r="H657" s="9">
        <v>94723</v>
      </c>
      <c r="I657" s="9">
        <v>89752</v>
      </c>
      <c r="J657" s="9">
        <v>4971</v>
      </c>
      <c r="K657" s="9">
        <v>0</v>
      </c>
      <c r="L657" s="9">
        <v>1619</v>
      </c>
      <c r="M657" s="9">
        <v>7560</v>
      </c>
      <c r="N657" s="9">
        <v>8331</v>
      </c>
      <c r="O657" s="9">
        <v>9977</v>
      </c>
      <c r="P657" s="9">
        <v>11677</v>
      </c>
      <c r="Q657" s="9">
        <v>14320</v>
      </c>
      <c r="R657" s="9">
        <v>13207</v>
      </c>
      <c r="S657" s="9">
        <v>14251</v>
      </c>
      <c r="T657" s="9">
        <v>9130</v>
      </c>
      <c r="U657" s="9">
        <v>3639</v>
      </c>
      <c r="V657" s="9">
        <v>1010</v>
      </c>
      <c r="W657" s="9">
        <v>2</v>
      </c>
      <c r="X657" s="9">
        <v>83375</v>
      </c>
      <c r="Y657" s="9">
        <v>11230</v>
      </c>
      <c r="Z657" s="9">
        <v>118</v>
      </c>
      <c r="AA657" s="9">
        <v>21584</v>
      </c>
      <c r="AB657" s="9">
        <v>21723</v>
      </c>
      <c r="AC657" s="9">
        <v>23176</v>
      </c>
      <c r="AD657" s="9">
        <v>28200</v>
      </c>
      <c r="AE657" s="9">
        <v>40</v>
      </c>
      <c r="AF657" s="9">
        <v>64630</v>
      </c>
      <c r="AG657" s="9">
        <v>22689</v>
      </c>
      <c r="AH657" s="9">
        <v>7404</v>
      </c>
      <c r="AI657" s="9">
        <v>0</v>
      </c>
      <c r="AJ657" s="9">
        <v>68965</v>
      </c>
      <c r="AK657" s="9">
        <v>5507</v>
      </c>
      <c r="AL657" s="9">
        <v>18403</v>
      </c>
      <c r="AM657" s="9">
        <v>1848</v>
      </c>
      <c r="AN657" s="9">
        <v>83840</v>
      </c>
      <c r="AO657" s="9">
        <v>6911</v>
      </c>
      <c r="AP657" s="9">
        <v>2045</v>
      </c>
      <c r="AQ657" s="9">
        <v>1927</v>
      </c>
      <c r="AR657" s="9">
        <v>88985</v>
      </c>
      <c r="AS657" s="9">
        <v>5738</v>
      </c>
      <c r="AT657" s="10">
        <v>0</v>
      </c>
    </row>
    <row r="658" spans="1:46" ht="28.5" x14ac:dyDescent="0.25">
      <c r="A658" s="26" t="str">
        <f t="shared" si="20"/>
        <v>2011Registered nursesOntarioHospital</v>
      </c>
      <c r="B658" s="24">
        <v>2011</v>
      </c>
      <c r="C658" s="9" t="s">
        <v>7</v>
      </c>
      <c r="D658" s="9" t="s">
        <v>172</v>
      </c>
      <c r="E658" s="9" t="str">
        <f t="shared" si="21"/>
        <v>Ontario</v>
      </c>
      <c r="F658" s="9" t="s">
        <v>180</v>
      </c>
      <c r="G658" s="9" t="s">
        <v>10</v>
      </c>
      <c r="H658" s="9">
        <v>58699</v>
      </c>
      <c r="I658" s="9">
        <v>55217</v>
      </c>
      <c r="J658" s="9">
        <v>3482</v>
      </c>
      <c r="K658" s="9">
        <v>0</v>
      </c>
      <c r="L658" s="9">
        <v>1268</v>
      </c>
      <c r="M658" s="9">
        <v>6090</v>
      </c>
      <c r="N658" s="9">
        <v>5883</v>
      </c>
      <c r="O658" s="9">
        <v>6405</v>
      </c>
      <c r="P658" s="9">
        <v>7313</v>
      </c>
      <c r="Q658" s="9">
        <v>9228</v>
      </c>
      <c r="R658" s="9">
        <v>8251</v>
      </c>
      <c r="S658" s="9">
        <v>8092</v>
      </c>
      <c r="T658" s="9">
        <v>4451</v>
      </c>
      <c r="U658" s="9">
        <v>1451</v>
      </c>
      <c r="V658" s="9">
        <v>266</v>
      </c>
      <c r="W658" s="9">
        <v>1</v>
      </c>
      <c r="X658" s="9">
        <v>51753</v>
      </c>
      <c r="Y658" s="9">
        <v>6881</v>
      </c>
      <c r="Z658" s="9">
        <v>65</v>
      </c>
      <c r="AA658" s="9">
        <v>15951</v>
      </c>
      <c r="AB658" s="9">
        <v>13297</v>
      </c>
      <c r="AC658" s="9">
        <v>14833</v>
      </c>
      <c r="AD658" s="9">
        <v>14598</v>
      </c>
      <c r="AE658" s="9">
        <v>20</v>
      </c>
      <c r="AF658" s="9">
        <v>40752</v>
      </c>
      <c r="AG658" s="9">
        <v>14027</v>
      </c>
      <c r="AH658" s="9">
        <v>3920</v>
      </c>
      <c r="AI658" s="9">
        <v>0</v>
      </c>
      <c r="AJ658" s="9">
        <v>50383</v>
      </c>
      <c r="AK658" s="9">
        <v>2215</v>
      </c>
      <c r="AL658" s="9">
        <v>6101</v>
      </c>
      <c r="AM658" s="9">
        <v>0</v>
      </c>
      <c r="AN658" s="9">
        <v>56989</v>
      </c>
      <c r="AO658" s="9">
        <v>1443</v>
      </c>
      <c r="AP658" s="9">
        <v>266</v>
      </c>
      <c r="AQ658" s="9">
        <v>1</v>
      </c>
      <c r="AR658" s="9">
        <v>56073</v>
      </c>
      <c r="AS658" s="9">
        <v>2626</v>
      </c>
      <c r="AT658" s="10">
        <v>0</v>
      </c>
    </row>
    <row r="659" spans="1:46" ht="28.5" x14ac:dyDescent="0.25">
      <c r="A659" s="26" t="str">
        <f t="shared" si="20"/>
        <v>2011Registered nursesOntarioCommunity health</v>
      </c>
      <c r="B659" s="24">
        <v>2011</v>
      </c>
      <c r="C659" s="9" t="s">
        <v>7</v>
      </c>
      <c r="D659" s="9" t="s">
        <v>172</v>
      </c>
      <c r="E659" s="9" t="str">
        <f t="shared" si="21"/>
        <v>Ontario</v>
      </c>
      <c r="F659" s="9" t="s">
        <v>182</v>
      </c>
      <c r="G659" s="9" t="s">
        <v>11</v>
      </c>
      <c r="H659" s="9">
        <v>15634</v>
      </c>
      <c r="I659" s="9">
        <v>15094</v>
      </c>
      <c r="J659" s="9">
        <v>540</v>
      </c>
      <c r="K659" s="9">
        <v>0</v>
      </c>
      <c r="L659" s="9">
        <v>144</v>
      </c>
      <c r="M659" s="9">
        <v>739</v>
      </c>
      <c r="N659" s="9">
        <v>1252</v>
      </c>
      <c r="O659" s="9">
        <v>1697</v>
      </c>
      <c r="P659" s="9">
        <v>1900</v>
      </c>
      <c r="Q659" s="9">
        <v>2305</v>
      </c>
      <c r="R659" s="9">
        <v>2093</v>
      </c>
      <c r="S659" s="9">
        <v>2517</v>
      </c>
      <c r="T659" s="9">
        <v>1916</v>
      </c>
      <c r="U659" s="9">
        <v>831</v>
      </c>
      <c r="V659" s="9">
        <v>240</v>
      </c>
      <c r="W659" s="9">
        <v>0</v>
      </c>
      <c r="X659" s="9">
        <v>14331</v>
      </c>
      <c r="Y659" s="9">
        <v>1285</v>
      </c>
      <c r="Z659" s="9">
        <v>18</v>
      </c>
      <c r="AA659" s="9">
        <v>2725</v>
      </c>
      <c r="AB659" s="9">
        <v>3682</v>
      </c>
      <c r="AC659" s="9">
        <v>3689</v>
      </c>
      <c r="AD659" s="9">
        <v>5532</v>
      </c>
      <c r="AE659" s="9">
        <v>6</v>
      </c>
      <c r="AF659" s="9">
        <v>10513</v>
      </c>
      <c r="AG659" s="9">
        <v>3587</v>
      </c>
      <c r="AH659" s="9">
        <v>1534</v>
      </c>
      <c r="AI659" s="9">
        <v>0</v>
      </c>
      <c r="AJ659" s="9">
        <v>9365</v>
      </c>
      <c r="AK659" s="9">
        <v>1172</v>
      </c>
      <c r="AL659" s="9">
        <v>5097</v>
      </c>
      <c r="AM659" s="9">
        <v>0</v>
      </c>
      <c r="AN659" s="9">
        <v>11907</v>
      </c>
      <c r="AO659" s="9">
        <v>3570</v>
      </c>
      <c r="AP659" s="9">
        <v>153</v>
      </c>
      <c r="AQ659" s="9">
        <v>4</v>
      </c>
      <c r="AR659" s="9">
        <v>14577</v>
      </c>
      <c r="AS659" s="9">
        <v>1057</v>
      </c>
      <c r="AT659" s="10">
        <v>0</v>
      </c>
    </row>
    <row r="660" spans="1:46" ht="57" x14ac:dyDescent="0.25">
      <c r="A660" s="26" t="str">
        <f t="shared" si="20"/>
        <v>2011Registered nursesOntarioNursing home/long-term care</v>
      </c>
      <c r="B660" s="24">
        <v>2011</v>
      </c>
      <c r="C660" s="9" t="s">
        <v>7</v>
      </c>
      <c r="D660" s="9" t="s">
        <v>172</v>
      </c>
      <c r="E660" s="9" t="str">
        <f t="shared" si="21"/>
        <v>Ontario</v>
      </c>
      <c r="F660" s="9" t="s">
        <v>181</v>
      </c>
      <c r="G660" s="9" t="s">
        <v>12</v>
      </c>
      <c r="H660" s="9">
        <v>7888</v>
      </c>
      <c r="I660" s="9">
        <v>7566</v>
      </c>
      <c r="J660" s="9">
        <v>322</v>
      </c>
      <c r="K660" s="9">
        <v>0</v>
      </c>
      <c r="L660" s="9">
        <v>119</v>
      </c>
      <c r="M660" s="9">
        <v>289</v>
      </c>
      <c r="N660" s="9">
        <v>403</v>
      </c>
      <c r="O660" s="9">
        <v>745</v>
      </c>
      <c r="P660" s="9">
        <v>999</v>
      </c>
      <c r="Q660" s="9">
        <v>986</v>
      </c>
      <c r="R660" s="9">
        <v>1103</v>
      </c>
      <c r="S660" s="9">
        <v>1457</v>
      </c>
      <c r="T660" s="9">
        <v>1084</v>
      </c>
      <c r="U660" s="9">
        <v>544</v>
      </c>
      <c r="V660" s="9">
        <v>158</v>
      </c>
      <c r="W660" s="9">
        <v>1</v>
      </c>
      <c r="X660" s="9">
        <v>6187</v>
      </c>
      <c r="Y660" s="9">
        <v>1677</v>
      </c>
      <c r="Z660" s="9">
        <v>24</v>
      </c>
      <c r="AA660" s="9">
        <v>1206</v>
      </c>
      <c r="AB660" s="9">
        <v>2077</v>
      </c>
      <c r="AC660" s="9">
        <v>1601</v>
      </c>
      <c r="AD660" s="9">
        <v>3000</v>
      </c>
      <c r="AE660" s="9">
        <v>4</v>
      </c>
      <c r="AF660" s="9">
        <v>5166</v>
      </c>
      <c r="AG660" s="9">
        <v>2132</v>
      </c>
      <c r="AH660" s="9">
        <v>590</v>
      </c>
      <c r="AI660" s="9">
        <v>0</v>
      </c>
      <c r="AJ660" s="9">
        <v>5325</v>
      </c>
      <c r="AK660" s="9">
        <v>1411</v>
      </c>
      <c r="AL660" s="9">
        <v>1152</v>
      </c>
      <c r="AM660" s="9">
        <v>0</v>
      </c>
      <c r="AN660" s="9">
        <v>7137</v>
      </c>
      <c r="AO660" s="9">
        <v>680</v>
      </c>
      <c r="AP660" s="9">
        <v>70</v>
      </c>
      <c r="AQ660" s="9">
        <v>1</v>
      </c>
      <c r="AR660" s="9">
        <v>6743</v>
      </c>
      <c r="AS660" s="9">
        <v>1145</v>
      </c>
      <c r="AT660" s="10">
        <v>0</v>
      </c>
    </row>
    <row r="661" spans="1:46" ht="42.75" x14ac:dyDescent="0.25">
      <c r="A661" s="26" t="str">
        <f t="shared" si="20"/>
        <v>2011Registered nursesOntarioOther places of work</v>
      </c>
      <c r="B661" s="24">
        <v>2011</v>
      </c>
      <c r="C661" s="9" t="s">
        <v>7</v>
      </c>
      <c r="D661" s="9" t="s">
        <v>172</v>
      </c>
      <c r="E661" s="9" t="str">
        <f t="shared" si="21"/>
        <v>Ontario</v>
      </c>
      <c r="F661" s="9" t="s">
        <v>183</v>
      </c>
      <c r="G661" s="9" t="s">
        <v>13</v>
      </c>
      <c r="H661" s="9">
        <v>10072</v>
      </c>
      <c r="I661" s="9">
        <v>9607</v>
      </c>
      <c r="J661" s="9">
        <v>465</v>
      </c>
      <c r="K661" s="9">
        <v>0</v>
      </c>
      <c r="L661" s="9">
        <v>41</v>
      </c>
      <c r="M661" s="9">
        <v>328</v>
      </c>
      <c r="N661" s="9">
        <v>615</v>
      </c>
      <c r="O661" s="9">
        <v>857</v>
      </c>
      <c r="P661" s="9">
        <v>1147</v>
      </c>
      <c r="Q661" s="9">
        <v>1469</v>
      </c>
      <c r="R661" s="9">
        <v>1441</v>
      </c>
      <c r="S661" s="9">
        <v>1840</v>
      </c>
      <c r="T661" s="9">
        <v>1398</v>
      </c>
      <c r="U661" s="9">
        <v>663</v>
      </c>
      <c r="V661" s="9">
        <v>273</v>
      </c>
      <c r="W661" s="9">
        <v>0</v>
      </c>
      <c r="X661" s="9">
        <v>9305</v>
      </c>
      <c r="Y661" s="9">
        <v>760</v>
      </c>
      <c r="Z661" s="9">
        <v>7</v>
      </c>
      <c r="AA661" s="9">
        <v>1240</v>
      </c>
      <c r="AB661" s="9">
        <v>2105</v>
      </c>
      <c r="AC661" s="9">
        <v>2495</v>
      </c>
      <c r="AD661" s="9">
        <v>4224</v>
      </c>
      <c r="AE661" s="9">
        <v>8</v>
      </c>
      <c r="AF661" s="9">
        <v>6627</v>
      </c>
      <c r="AG661" s="9">
        <v>2389</v>
      </c>
      <c r="AH661" s="9">
        <v>1056</v>
      </c>
      <c r="AI661" s="9">
        <v>0</v>
      </c>
      <c r="AJ661" s="9">
        <v>3677</v>
      </c>
      <c r="AK661" s="9">
        <v>653</v>
      </c>
      <c r="AL661" s="9">
        <v>5742</v>
      </c>
      <c r="AM661" s="9">
        <v>0</v>
      </c>
      <c r="AN661" s="9">
        <v>7346</v>
      </c>
      <c r="AO661" s="9">
        <v>1138</v>
      </c>
      <c r="AP661" s="9">
        <v>1527</v>
      </c>
      <c r="AQ661" s="9">
        <v>61</v>
      </c>
      <c r="AR661" s="9">
        <v>9297</v>
      </c>
      <c r="AS661" s="9">
        <v>775</v>
      </c>
      <c r="AT661" s="10">
        <v>0</v>
      </c>
    </row>
    <row r="662" spans="1:46" ht="42.75" x14ac:dyDescent="0.25">
      <c r="A662" s="26" t="str">
        <f t="shared" si="20"/>
        <v>2011Registered nursesOntarioUnknown places of work</v>
      </c>
      <c r="B662" s="24">
        <v>2011</v>
      </c>
      <c r="C662" s="9" t="s">
        <v>7</v>
      </c>
      <c r="D662" s="9" t="s">
        <v>172</v>
      </c>
      <c r="E662" s="9" t="str">
        <f t="shared" si="21"/>
        <v>Ontario</v>
      </c>
      <c r="F662" s="9" t="s">
        <v>184</v>
      </c>
      <c r="G662" s="9" t="s">
        <v>49</v>
      </c>
      <c r="H662" s="9">
        <v>2430</v>
      </c>
      <c r="I662" s="9">
        <v>2268</v>
      </c>
      <c r="J662" s="9">
        <v>162</v>
      </c>
      <c r="K662" s="9">
        <v>0</v>
      </c>
      <c r="L662" s="9">
        <v>47</v>
      </c>
      <c r="M662" s="9">
        <v>114</v>
      </c>
      <c r="N662" s="9">
        <v>178</v>
      </c>
      <c r="O662" s="9">
        <v>273</v>
      </c>
      <c r="P662" s="9">
        <v>318</v>
      </c>
      <c r="Q662" s="9">
        <v>332</v>
      </c>
      <c r="R662" s="9">
        <v>319</v>
      </c>
      <c r="S662" s="9">
        <v>345</v>
      </c>
      <c r="T662" s="9">
        <v>281</v>
      </c>
      <c r="U662" s="9">
        <v>150</v>
      </c>
      <c r="V662" s="9">
        <v>73</v>
      </c>
      <c r="W662" s="9">
        <v>0</v>
      </c>
      <c r="X662" s="9">
        <v>1799</v>
      </c>
      <c r="Y662" s="9">
        <v>627</v>
      </c>
      <c r="Z662" s="9">
        <v>4</v>
      </c>
      <c r="AA662" s="9">
        <v>462</v>
      </c>
      <c r="AB662" s="9">
        <v>562</v>
      </c>
      <c r="AC662" s="9">
        <v>558</v>
      </c>
      <c r="AD662" s="9">
        <v>846</v>
      </c>
      <c r="AE662" s="9">
        <v>2</v>
      </c>
      <c r="AF662" s="9">
        <v>1572</v>
      </c>
      <c r="AG662" s="9">
        <v>554</v>
      </c>
      <c r="AH662" s="9">
        <v>304</v>
      </c>
      <c r="AI662" s="9">
        <v>0</v>
      </c>
      <c r="AJ662" s="9">
        <v>215</v>
      </c>
      <c r="AK662" s="9">
        <v>56</v>
      </c>
      <c r="AL662" s="9">
        <v>311</v>
      </c>
      <c r="AM662" s="9">
        <v>1848</v>
      </c>
      <c r="AN662" s="9">
        <v>461</v>
      </c>
      <c r="AO662" s="9">
        <v>80</v>
      </c>
      <c r="AP662" s="9">
        <v>29</v>
      </c>
      <c r="AQ662" s="9">
        <v>1860</v>
      </c>
      <c r="AR662" s="9">
        <v>2295</v>
      </c>
      <c r="AS662" s="9">
        <v>135</v>
      </c>
      <c r="AT662" s="10">
        <v>0</v>
      </c>
    </row>
    <row r="663" spans="1:46" ht="42.75" x14ac:dyDescent="0.25">
      <c r="A663" s="26" t="str">
        <f t="shared" si="20"/>
        <v>2011Registered nursesManitobaAll places of work</v>
      </c>
      <c r="B663" s="24">
        <v>2011</v>
      </c>
      <c r="C663" s="9" t="s">
        <v>7</v>
      </c>
      <c r="D663" s="9" t="s">
        <v>173</v>
      </c>
      <c r="E663" s="9" t="str">
        <f t="shared" si="21"/>
        <v>Manitoba</v>
      </c>
      <c r="F663" s="9" t="s">
        <v>179</v>
      </c>
      <c r="G663" s="9" t="s">
        <v>9</v>
      </c>
      <c r="H663" s="9">
        <v>12090</v>
      </c>
      <c r="I663" s="9">
        <v>0</v>
      </c>
      <c r="J663" s="9">
        <v>0</v>
      </c>
      <c r="K663" s="9">
        <v>12090</v>
      </c>
      <c r="L663" s="9">
        <v>154</v>
      </c>
      <c r="M663" s="9">
        <v>1140</v>
      </c>
      <c r="N663" s="9">
        <v>1223</v>
      </c>
      <c r="O663" s="9">
        <v>1260</v>
      </c>
      <c r="P663" s="9">
        <v>1528</v>
      </c>
      <c r="Q663" s="9">
        <v>1755</v>
      </c>
      <c r="R663" s="9">
        <v>1786</v>
      </c>
      <c r="S663" s="9">
        <v>1811</v>
      </c>
      <c r="T663" s="9">
        <v>1019</v>
      </c>
      <c r="U663" s="9">
        <v>331</v>
      </c>
      <c r="V663" s="9">
        <v>83</v>
      </c>
      <c r="W663" s="9">
        <v>0</v>
      </c>
      <c r="X663" s="9">
        <v>11134</v>
      </c>
      <c r="Y663" s="9">
        <v>956</v>
      </c>
      <c r="Z663" s="9">
        <v>0</v>
      </c>
      <c r="AA663" s="9">
        <v>3659</v>
      </c>
      <c r="AB663" s="9">
        <v>2606</v>
      </c>
      <c r="AC663" s="9">
        <v>2938</v>
      </c>
      <c r="AD663" s="9">
        <v>2887</v>
      </c>
      <c r="AE663" s="9">
        <v>0</v>
      </c>
      <c r="AF663" s="9">
        <v>5607</v>
      </c>
      <c r="AG663" s="9">
        <v>5310</v>
      </c>
      <c r="AH663" s="9">
        <v>1173</v>
      </c>
      <c r="AI663" s="9">
        <v>0</v>
      </c>
      <c r="AJ663" s="9">
        <v>9038</v>
      </c>
      <c r="AK663" s="9">
        <v>862</v>
      </c>
      <c r="AL663" s="9">
        <v>2060</v>
      </c>
      <c r="AM663" s="9">
        <v>130</v>
      </c>
      <c r="AN663" s="9">
        <v>10280</v>
      </c>
      <c r="AO663" s="9">
        <v>1002</v>
      </c>
      <c r="AP663" s="9">
        <v>779</v>
      </c>
      <c r="AQ663" s="9">
        <v>29</v>
      </c>
      <c r="AR663" s="9">
        <v>9792</v>
      </c>
      <c r="AS663" s="9">
        <v>2291</v>
      </c>
      <c r="AT663" s="10">
        <v>7</v>
      </c>
    </row>
    <row r="664" spans="1:46" ht="28.5" x14ac:dyDescent="0.25">
      <c r="A664" s="26" t="str">
        <f t="shared" si="20"/>
        <v>2011Registered nursesManitobaHospital</v>
      </c>
      <c r="B664" s="24">
        <v>2011</v>
      </c>
      <c r="C664" s="9" t="s">
        <v>7</v>
      </c>
      <c r="D664" s="9" t="s">
        <v>173</v>
      </c>
      <c r="E664" s="9" t="str">
        <f t="shared" si="21"/>
        <v>Manitoba</v>
      </c>
      <c r="F664" s="9" t="s">
        <v>180</v>
      </c>
      <c r="G664" s="9" t="s">
        <v>10</v>
      </c>
      <c r="H664" s="9">
        <v>7326</v>
      </c>
      <c r="I664" s="9">
        <v>0</v>
      </c>
      <c r="J664" s="9">
        <v>0</v>
      </c>
      <c r="K664" s="9">
        <v>7326</v>
      </c>
      <c r="L664" s="9">
        <v>145</v>
      </c>
      <c r="M664" s="9">
        <v>985</v>
      </c>
      <c r="N664" s="9">
        <v>948</v>
      </c>
      <c r="O664" s="9">
        <v>847</v>
      </c>
      <c r="P664" s="9">
        <v>900</v>
      </c>
      <c r="Q664" s="9">
        <v>1022</v>
      </c>
      <c r="R664" s="9">
        <v>965</v>
      </c>
      <c r="S664" s="9">
        <v>930</v>
      </c>
      <c r="T664" s="9">
        <v>432</v>
      </c>
      <c r="U664" s="9">
        <v>124</v>
      </c>
      <c r="V664" s="9">
        <v>28</v>
      </c>
      <c r="W664" s="9">
        <v>0</v>
      </c>
      <c r="X664" s="9">
        <v>6761</v>
      </c>
      <c r="Y664" s="9">
        <v>565</v>
      </c>
      <c r="Z664" s="9">
        <v>0</v>
      </c>
      <c r="AA664" s="9">
        <v>2867</v>
      </c>
      <c r="AB664" s="9">
        <v>1430</v>
      </c>
      <c r="AC664" s="9">
        <v>1682</v>
      </c>
      <c r="AD664" s="9">
        <v>1347</v>
      </c>
      <c r="AE664" s="9">
        <v>0</v>
      </c>
      <c r="AF664" s="9">
        <v>3167</v>
      </c>
      <c r="AG664" s="9">
        <v>3555</v>
      </c>
      <c r="AH664" s="9">
        <v>604</v>
      </c>
      <c r="AI664" s="9">
        <v>0</v>
      </c>
      <c r="AJ664" s="9">
        <v>6115</v>
      </c>
      <c r="AK664" s="9">
        <v>308</v>
      </c>
      <c r="AL664" s="9">
        <v>858</v>
      </c>
      <c r="AM664" s="9">
        <v>45</v>
      </c>
      <c r="AN664" s="9">
        <v>6717</v>
      </c>
      <c r="AO664" s="9">
        <v>338</v>
      </c>
      <c r="AP664" s="9">
        <v>265</v>
      </c>
      <c r="AQ664" s="9">
        <v>6</v>
      </c>
      <c r="AR664" s="9">
        <v>6150</v>
      </c>
      <c r="AS664" s="9">
        <v>1173</v>
      </c>
      <c r="AT664" s="10">
        <v>3</v>
      </c>
    </row>
    <row r="665" spans="1:46" ht="28.5" x14ac:dyDescent="0.25">
      <c r="A665" s="26" t="str">
        <f t="shared" si="20"/>
        <v>2011Registered nursesManitobaCommunity health</v>
      </c>
      <c r="B665" s="24">
        <v>2011</v>
      </c>
      <c r="C665" s="9" t="s">
        <v>7</v>
      </c>
      <c r="D665" s="9" t="s">
        <v>173</v>
      </c>
      <c r="E665" s="9" t="str">
        <f t="shared" si="21"/>
        <v>Manitoba</v>
      </c>
      <c r="F665" s="9" t="s">
        <v>182</v>
      </c>
      <c r="G665" s="9" t="s">
        <v>11</v>
      </c>
      <c r="H665" s="9">
        <v>2159</v>
      </c>
      <c r="I665" s="9">
        <v>0</v>
      </c>
      <c r="J665" s="9">
        <v>0</v>
      </c>
      <c r="K665" s="9">
        <v>2159</v>
      </c>
      <c r="L665" s="9">
        <v>4</v>
      </c>
      <c r="M665" s="9">
        <v>78</v>
      </c>
      <c r="N665" s="9">
        <v>164</v>
      </c>
      <c r="O665" s="9">
        <v>214</v>
      </c>
      <c r="P665" s="9">
        <v>290</v>
      </c>
      <c r="Q665" s="9">
        <v>376</v>
      </c>
      <c r="R665" s="9">
        <v>370</v>
      </c>
      <c r="S665" s="9">
        <v>363</v>
      </c>
      <c r="T665" s="9">
        <v>213</v>
      </c>
      <c r="U665" s="9">
        <v>68</v>
      </c>
      <c r="V665" s="9">
        <v>19</v>
      </c>
      <c r="W665" s="9">
        <v>0</v>
      </c>
      <c r="X665" s="9">
        <v>2076</v>
      </c>
      <c r="Y665" s="9">
        <v>83</v>
      </c>
      <c r="Z665" s="9">
        <v>0</v>
      </c>
      <c r="AA665" s="9">
        <v>430</v>
      </c>
      <c r="AB665" s="9">
        <v>543</v>
      </c>
      <c r="AC665" s="9">
        <v>594</v>
      </c>
      <c r="AD665" s="9">
        <v>592</v>
      </c>
      <c r="AE665" s="9">
        <v>0</v>
      </c>
      <c r="AF665" s="9">
        <v>1083</v>
      </c>
      <c r="AG665" s="9">
        <v>792</v>
      </c>
      <c r="AH665" s="9">
        <v>284</v>
      </c>
      <c r="AI665" s="9">
        <v>0</v>
      </c>
      <c r="AJ665" s="9">
        <v>1641</v>
      </c>
      <c r="AK665" s="9">
        <v>160</v>
      </c>
      <c r="AL665" s="9">
        <v>345</v>
      </c>
      <c r="AM665" s="9">
        <v>13</v>
      </c>
      <c r="AN665" s="9">
        <v>1879</v>
      </c>
      <c r="AO665" s="9">
        <v>188</v>
      </c>
      <c r="AP665" s="9">
        <v>89</v>
      </c>
      <c r="AQ665" s="9">
        <v>3</v>
      </c>
      <c r="AR665" s="9">
        <v>1619</v>
      </c>
      <c r="AS665" s="9">
        <v>538</v>
      </c>
      <c r="AT665" s="10">
        <v>2</v>
      </c>
    </row>
    <row r="666" spans="1:46" ht="57" x14ac:dyDescent="0.25">
      <c r="A666" s="26" t="str">
        <f t="shared" si="20"/>
        <v>2011Registered nursesManitobaNursing home/long-term care</v>
      </c>
      <c r="B666" s="24">
        <v>2011</v>
      </c>
      <c r="C666" s="9" t="s">
        <v>7</v>
      </c>
      <c r="D666" s="9" t="s">
        <v>173</v>
      </c>
      <c r="E666" s="9" t="str">
        <f t="shared" si="21"/>
        <v>Manitoba</v>
      </c>
      <c r="F666" s="9" t="s">
        <v>181</v>
      </c>
      <c r="G666" s="9" t="s">
        <v>12</v>
      </c>
      <c r="H666" s="9">
        <v>1371</v>
      </c>
      <c r="I666" s="9">
        <v>0</v>
      </c>
      <c r="J666" s="9">
        <v>0</v>
      </c>
      <c r="K666" s="9">
        <v>1371</v>
      </c>
      <c r="L666" s="9">
        <v>4</v>
      </c>
      <c r="M666" s="9">
        <v>57</v>
      </c>
      <c r="N666" s="9">
        <v>59</v>
      </c>
      <c r="O666" s="9">
        <v>117</v>
      </c>
      <c r="P666" s="9">
        <v>175</v>
      </c>
      <c r="Q666" s="9">
        <v>176</v>
      </c>
      <c r="R666" s="9">
        <v>237</v>
      </c>
      <c r="S666" s="9">
        <v>255</v>
      </c>
      <c r="T666" s="9">
        <v>197</v>
      </c>
      <c r="U666" s="9">
        <v>77</v>
      </c>
      <c r="V666" s="9">
        <v>17</v>
      </c>
      <c r="W666" s="9">
        <v>0</v>
      </c>
      <c r="X666" s="9">
        <v>1109</v>
      </c>
      <c r="Y666" s="9">
        <v>262</v>
      </c>
      <c r="Z666" s="9">
        <v>0</v>
      </c>
      <c r="AA666" s="9">
        <v>226</v>
      </c>
      <c r="AB666" s="9">
        <v>373</v>
      </c>
      <c r="AC666" s="9">
        <v>304</v>
      </c>
      <c r="AD666" s="9">
        <v>468</v>
      </c>
      <c r="AE666" s="9">
        <v>0</v>
      </c>
      <c r="AF666" s="9">
        <v>582</v>
      </c>
      <c r="AG666" s="9">
        <v>624</v>
      </c>
      <c r="AH666" s="9">
        <v>165</v>
      </c>
      <c r="AI666" s="9">
        <v>0</v>
      </c>
      <c r="AJ666" s="9">
        <v>971</v>
      </c>
      <c r="AK666" s="9">
        <v>239</v>
      </c>
      <c r="AL666" s="9">
        <v>151</v>
      </c>
      <c r="AM666" s="9">
        <v>10</v>
      </c>
      <c r="AN666" s="9">
        <v>1130</v>
      </c>
      <c r="AO666" s="9">
        <v>191</v>
      </c>
      <c r="AP666" s="9">
        <v>46</v>
      </c>
      <c r="AQ666" s="9">
        <v>4</v>
      </c>
      <c r="AR666" s="9">
        <v>964</v>
      </c>
      <c r="AS666" s="9">
        <v>407</v>
      </c>
      <c r="AT666" s="10">
        <v>0</v>
      </c>
    </row>
    <row r="667" spans="1:46" ht="42.75" x14ac:dyDescent="0.25">
      <c r="A667" s="26" t="str">
        <f t="shared" si="20"/>
        <v>2011Registered nursesManitobaOther places of work</v>
      </c>
      <c r="B667" s="24">
        <v>2011</v>
      </c>
      <c r="C667" s="9" t="s">
        <v>7</v>
      </c>
      <c r="D667" s="9" t="s">
        <v>173</v>
      </c>
      <c r="E667" s="9" t="str">
        <f t="shared" si="21"/>
        <v>Manitoba</v>
      </c>
      <c r="F667" s="9" t="s">
        <v>183</v>
      </c>
      <c r="G667" s="9" t="s">
        <v>13</v>
      </c>
      <c r="H667" s="9">
        <v>1164</v>
      </c>
      <c r="I667" s="9">
        <v>0</v>
      </c>
      <c r="J667" s="9">
        <v>0</v>
      </c>
      <c r="K667" s="9">
        <v>1164</v>
      </c>
      <c r="L667" s="9">
        <v>1</v>
      </c>
      <c r="M667" s="9">
        <v>19</v>
      </c>
      <c r="N667" s="9">
        <v>48</v>
      </c>
      <c r="O667" s="9">
        <v>80</v>
      </c>
      <c r="P667" s="9">
        <v>160</v>
      </c>
      <c r="Q667" s="9">
        <v>171</v>
      </c>
      <c r="R667" s="9">
        <v>199</v>
      </c>
      <c r="S667" s="9">
        <v>249</v>
      </c>
      <c r="T667" s="9">
        <v>163</v>
      </c>
      <c r="U667" s="9">
        <v>58</v>
      </c>
      <c r="V667" s="9">
        <v>16</v>
      </c>
      <c r="W667" s="9">
        <v>0</v>
      </c>
      <c r="X667" s="9">
        <v>1126</v>
      </c>
      <c r="Y667" s="9">
        <v>38</v>
      </c>
      <c r="Z667" s="9">
        <v>0</v>
      </c>
      <c r="AA667" s="9">
        <v>126</v>
      </c>
      <c r="AB667" s="9">
        <v>246</v>
      </c>
      <c r="AC667" s="9">
        <v>338</v>
      </c>
      <c r="AD667" s="9">
        <v>454</v>
      </c>
      <c r="AE667" s="9">
        <v>0</v>
      </c>
      <c r="AF667" s="9">
        <v>748</v>
      </c>
      <c r="AG667" s="9">
        <v>305</v>
      </c>
      <c r="AH667" s="9">
        <v>111</v>
      </c>
      <c r="AI667" s="9">
        <v>0</v>
      </c>
      <c r="AJ667" s="9">
        <v>299</v>
      </c>
      <c r="AK667" s="9">
        <v>153</v>
      </c>
      <c r="AL667" s="9">
        <v>705</v>
      </c>
      <c r="AM667" s="9">
        <v>7</v>
      </c>
      <c r="AN667" s="9">
        <v>502</v>
      </c>
      <c r="AO667" s="9">
        <v>284</v>
      </c>
      <c r="AP667" s="9">
        <v>375</v>
      </c>
      <c r="AQ667" s="9">
        <v>3</v>
      </c>
      <c r="AR667" s="9">
        <v>1000</v>
      </c>
      <c r="AS667" s="9">
        <v>162</v>
      </c>
      <c r="AT667" s="10">
        <v>2</v>
      </c>
    </row>
    <row r="668" spans="1:46" ht="42.75" x14ac:dyDescent="0.25">
      <c r="A668" s="26" t="str">
        <f t="shared" si="20"/>
        <v>2011Registered nursesManitobaUnknown places of work</v>
      </c>
      <c r="B668" s="24">
        <v>2011</v>
      </c>
      <c r="C668" s="9" t="s">
        <v>7</v>
      </c>
      <c r="D668" s="9" t="s">
        <v>173</v>
      </c>
      <c r="E668" s="9" t="str">
        <f t="shared" si="21"/>
        <v>Manitoba</v>
      </c>
      <c r="F668" s="9" t="s">
        <v>184</v>
      </c>
      <c r="G668" s="9" t="s">
        <v>49</v>
      </c>
      <c r="H668" s="9">
        <v>70</v>
      </c>
      <c r="I668" s="9">
        <v>0</v>
      </c>
      <c r="J668" s="9">
        <v>0</v>
      </c>
      <c r="K668" s="9">
        <v>70</v>
      </c>
      <c r="L668" s="9">
        <v>0</v>
      </c>
      <c r="M668" s="9">
        <v>1</v>
      </c>
      <c r="N668" s="9">
        <v>4</v>
      </c>
      <c r="O668" s="9">
        <v>2</v>
      </c>
      <c r="P668" s="9">
        <v>3</v>
      </c>
      <c r="Q668" s="9">
        <v>10</v>
      </c>
      <c r="R668" s="9">
        <v>15</v>
      </c>
      <c r="S668" s="9">
        <v>14</v>
      </c>
      <c r="T668" s="9">
        <v>14</v>
      </c>
      <c r="U668" s="9">
        <v>4</v>
      </c>
      <c r="V668" s="9">
        <v>3</v>
      </c>
      <c r="W668" s="9">
        <v>0</v>
      </c>
      <c r="X668" s="9">
        <v>62</v>
      </c>
      <c r="Y668" s="9">
        <v>8</v>
      </c>
      <c r="Z668" s="9">
        <v>0</v>
      </c>
      <c r="AA668" s="9">
        <v>10</v>
      </c>
      <c r="AB668" s="9">
        <v>14</v>
      </c>
      <c r="AC668" s="9">
        <v>20</v>
      </c>
      <c r="AD668" s="9">
        <v>26</v>
      </c>
      <c r="AE668" s="9">
        <v>0</v>
      </c>
      <c r="AF668" s="9">
        <v>27</v>
      </c>
      <c r="AG668" s="9">
        <v>34</v>
      </c>
      <c r="AH668" s="9">
        <v>9</v>
      </c>
      <c r="AI668" s="9">
        <v>0</v>
      </c>
      <c r="AJ668" s="9">
        <v>12</v>
      </c>
      <c r="AK668" s="9">
        <v>2</v>
      </c>
      <c r="AL668" s="9">
        <v>1</v>
      </c>
      <c r="AM668" s="9">
        <v>55</v>
      </c>
      <c r="AN668" s="9">
        <v>52</v>
      </c>
      <c r="AO668" s="9">
        <v>1</v>
      </c>
      <c r="AP668" s="9">
        <v>4</v>
      </c>
      <c r="AQ668" s="9">
        <v>13</v>
      </c>
      <c r="AR668" s="9">
        <v>59</v>
      </c>
      <c r="AS668" s="9">
        <v>11</v>
      </c>
      <c r="AT668" s="10">
        <v>0</v>
      </c>
    </row>
    <row r="669" spans="1:46" ht="42.75" x14ac:dyDescent="0.25">
      <c r="A669" s="26" t="str">
        <f t="shared" si="20"/>
        <v>2011Registered nursesSaskatchewanAll places of work</v>
      </c>
      <c r="B669" s="24">
        <v>2011</v>
      </c>
      <c r="C669" s="9" t="s">
        <v>7</v>
      </c>
      <c r="D669" s="9" t="s">
        <v>174</v>
      </c>
      <c r="E669" s="9" t="str">
        <f t="shared" si="21"/>
        <v>Saskatchewan</v>
      </c>
      <c r="F669" s="9" t="s">
        <v>179</v>
      </c>
      <c r="G669" s="9" t="s">
        <v>9</v>
      </c>
      <c r="H669" s="9">
        <v>9896</v>
      </c>
      <c r="I669" s="9">
        <v>9342</v>
      </c>
      <c r="J669" s="9">
        <v>554</v>
      </c>
      <c r="K669" s="9">
        <v>0</v>
      </c>
      <c r="L669" s="9">
        <v>249</v>
      </c>
      <c r="M669" s="9">
        <v>1288</v>
      </c>
      <c r="N669" s="9">
        <v>1040</v>
      </c>
      <c r="O669" s="9">
        <v>926</v>
      </c>
      <c r="P669" s="9">
        <v>1023</v>
      </c>
      <c r="Q669" s="9">
        <v>1218</v>
      </c>
      <c r="R669" s="9">
        <v>1428</v>
      </c>
      <c r="S669" s="9">
        <v>1538</v>
      </c>
      <c r="T669" s="9">
        <v>862</v>
      </c>
      <c r="U669" s="9">
        <v>253</v>
      </c>
      <c r="V669" s="9">
        <v>71</v>
      </c>
      <c r="W669" s="9">
        <v>0</v>
      </c>
      <c r="X669" s="9">
        <v>9067</v>
      </c>
      <c r="Y669" s="9">
        <v>683</v>
      </c>
      <c r="Z669" s="9">
        <v>146</v>
      </c>
      <c r="AA669" s="9">
        <v>3037</v>
      </c>
      <c r="AB669" s="9">
        <v>1856</v>
      </c>
      <c r="AC669" s="9">
        <v>2172</v>
      </c>
      <c r="AD669" s="9">
        <v>2828</v>
      </c>
      <c r="AE669" s="9">
        <v>3</v>
      </c>
      <c r="AF669" s="9">
        <v>5874</v>
      </c>
      <c r="AG669" s="9">
        <v>2773</v>
      </c>
      <c r="AH669" s="9">
        <v>1249</v>
      </c>
      <c r="AI669" s="9">
        <v>0</v>
      </c>
      <c r="AJ669" s="9">
        <v>7675</v>
      </c>
      <c r="AK669" s="9">
        <v>639</v>
      </c>
      <c r="AL669" s="9">
        <v>1474</v>
      </c>
      <c r="AM669" s="9">
        <v>108</v>
      </c>
      <c r="AN669" s="9">
        <v>8807</v>
      </c>
      <c r="AO669" s="9">
        <v>455</v>
      </c>
      <c r="AP669" s="9">
        <v>525</v>
      </c>
      <c r="AQ669" s="9">
        <v>109</v>
      </c>
      <c r="AR669" s="9">
        <v>7766</v>
      </c>
      <c r="AS669" s="9">
        <v>2130</v>
      </c>
      <c r="AT669" s="10">
        <v>0</v>
      </c>
    </row>
    <row r="670" spans="1:46" ht="28.5" x14ac:dyDescent="0.25">
      <c r="A670" s="26" t="str">
        <f t="shared" si="20"/>
        <v>2011Registered nursesSaskatchewanHospital</v>
      </c>
      <c r="B670" s="24">
        <v>2011</v>
      </c>
      <c r="C670" s="9" t="s">
        <v>7</v>
      </c>
      <c r="D670" s="9" t="s">
        <v>174</v>
      </c>
      <c r="E670" s="9" t="str">
        <f t="shared" si="21"/>
        <v>Saskatchewan</v>
      </c>
      <c r="F670" s="9" t="s">
        <v>180</v>
      </c>
      <c r="G670" s="9" t="s">
        <v>10</v>
      </c>
      <c r="H670" s="9">
        <v>5660</v>
      </c>
      <c r="I670" s="9">
        <v>5265</v>
      </c>
      <c r="J670" s="9">
        <v>395</v>
      </c>
      <c r="K670" s="9">
        <v>0</v>
      </c>
      <c r="L670" s="9">
        <v>226</v>
      </c>
      <c r="M670" s="9">
        <v>1077</v>
      </c>
      <c r="N670" s="9">
        <v>754</v>
      </c>
      <c r="O670" s="9">
        <v>558</v>
      </c>
      <c r="P670" s="9">
        <v>539</v>
      </c>
      <c r="Q670" s="9">
        <v>608</v>
      </c>
      <c r="R670" s="9">
        <v>734</v>
      </c>
      <c r="S670" s="9">
        <v>706</v>
      </c>
      <c r="T670" s="9">
        <v>361</v>
      </c>
      <c r="U670" s="9">
        <v>85</v>
      </c>
      <c r="V670" s="9">
        <v>12</v>
      </c>
      <c r="W670" s="9">
        <v>0</v>
      </c>
      <c r="X670" s="9">
        <v>5102</v>
      </c>
      <c r="Y670" s="9">
        <v>459</v>
      </c>
      <c r="Z670" s="9">
        <v>99</v>
      </c>
      <c r="AA670" s="9">
        <v>2374</v>
      </c>
      <c r="AB670" s="9">
        <v>942</v>
      </c>
      <c r="AC670" s="9">
        <v>1088</v>
      </c>
      <c r="AD670" s="9">
        <v>1253</v>
      </c>
      <c r="AE670" s="9">
        <v>3</v>
      </c>
      <c r="AF670" s="9">
        <v>3500</v>
      </c>
      <c r="AG670" s="9">
        <v>1446</v>
      </c>
      <c r="AH670" s="9">
        <v>714</v>
      </c>
      <c r="AI670" s="9">
        <v>0</v>
      </c>
      <c r="AJ670" s="9">
        <v>4997</v>
      </c>
      <c r="AK670" s="9">
        <v>217</v>
      </c>
      <c r="AL670" s="9">
        <v>446</v>
      </c>
      <c r="AM670" s="9">
        <v>0</v>
      </c>
      <c r="AN670" s="9">
        <v>5367</v>
      </c>
      <c r="AO670" s="9">
        <v>173</v>
      </c>
      <c r="AP670" s="9">
        <v>119</v>
      </c>
      <c r="AQ670" s="9">
        <v>1</v>
      </c>
      <c r="AR670" s="9">
        <v>4953</v>
      </c>
      <c r="AS670" s="9">
        <v>707</v>
      </c>
      <c r="AT670" s="10">
        <v>0</v>
      </c>
    </row>
    <row r="671" spans="1:46" ht="28.5" x14ac:dyDescent="0.25">
      <c r="A671" s="26" t="str">
        <f t="shared" si="20"/>
        <v>2011Registered nursesSaskatchewanCommunity health</v>
      </c>
      <c r="B671" s="24">
        <v>2011</v>
      </c>
      <c r="C671" s="9" t="s">
        <v>7</v>
      </c>
      <c r="D671" s="9" t="s">
        <v>174</v>
      </c>
      <c r="E671" s="9" t="str">
        <f t="shared" si="21"/>
        <v>Saskatchewan</v>
      </c>
      <c r="F671" s="9" t="s">
        <v>182</v>
      </c>
      <c r="G671" s="9" t="s">
        <v>11</v>
      </c>
      <c r="H671" s="9">
        <v>1843</v>
      </c>
      <c r="I671" s="9">
        <v>1799</v>
      </c>
      <c r="J671" s="9">
        <v>44</v>
      </c>
      <c r="K671" s="9">
        <v>0</v>
      </c>
      <c r="L671" s="9">
        <v>9</v>
      </c>
      <c r="M671" s="9">
        <v>93</v>
      </c>
      <c r="N671" s="9">
        <v>144</v>
      </c>
      <c r="O671" s="9">
        <v>174</v>
      </c>
      <c r="P671" s="9">
        <v>224</v>
      </c>
      <c r="Q671" s="9">
        <v>271</v>
      </c>
      <c r="R671" s="9">
        <v>330</v>
      </c>
      <c r="S671" s="9">
        <v>350</v>
      </c>
      <c r="T671" s="9">
        <v>190</v>
      </c>
      <c r="U671" s="9">
        <v>42</v>
      </c>
      <c r="V671" s="9">
        <v>16</v>
      </c>
      <c r="W671" s="9">
        <v>0</v>
      </c>
      <c r="X671" s="9">
        <v>1764</v>
      </c>
      <c r="Y671" s="9">
        <v>52</v>
      </c>
      <c r="Z671" s="9">
        <v>27</v>
      </c>
      <c r="AA671" s="9">
        <v>311</v>
      </c>
      <c r="AB671" s="9">
        <v>412</v>
      </c>
      <c r="AC671" s="9">
        <v>490</v>
      </c>
      <c r="AD671" s="9">
        <v>630</v>
      </c>
      <c r="AE671" s="9">
        <v>0</v>
      </c>
      <c r="AF671" s="9">
        <v>952</v>
      </c>
      <c r="AG671" s="9">
        <v>659</v>
      </c>
      <c r="AH671" s="9">
        <v>232</v>
      </c>
      <c r="AI671" s="9">
        <v>0</v>
      </c>
      <c r="AJ671" s="9">
        <v>1384</v>
      </c>
      <c r="AK671" s="9">
        <v>151</v>
      </c>
      <c r="AL671" s="9">
        <v>308</v>
      </c>
      <c r="AM671" s="9">
        <v>0</v>
      </c>
      <c r="AN671" s="9">
        <v>1741</v>
      </c>
      <c r="AO671" s="9">
        <v>45</v>
      </c>
      <c r="AP671" s="9">
        <v>57</v>
      </c>
      <c r="AQ671" s="9">
        <v>0</v>
      </c>
      <c r="AR671" s="9">
        <v>1115</v>
      </c>
      <c r="AS671" s="9">
        <v>728</v>
      </c>
      <c r="AT671" s="10">
        <v>0</v>
      </c>
    </row>
    <row r="672" spans="1:46" ht="57" x14ac:dyDescent="0.25">
      <c r="A672" s="26" t="str">
        <f t="shared" si="20"/>
        <v>2011Registered nursesSaskatchewanNursing home/long-term care</v>
      </c>
      <c r="B672" s="24">
        <v>2011</v>
      </c>
      <c r="C672" s="9" t="s">
        <v>7</v>
      </c>
      <c r="D672" s="9" t="s">
        <v>174</v>
      </c>
      <c r="E672" s="9" t="str">
        <f t="shared" si="21"/>
        <v>Saskatchewan</v>
      </c>
      <c r="F672" s="9" t="s">
        <v>181</v>
      </c>
      <c r="G672" s="9" t="s">
        <v>12</v>
      </c>
      <c r="H672" s="9">
        <v>1099</v>
      </c>
      <c r="I672" s="9">
        <v>1049</v>
      </c>
      <c r="J672" s="9">
        <v>50</v>
      </c>
      <c r="K672" s="9">
        <v>0</v>
      </c>
      <c r="L672" s="9">
        <v>4</v>
      </c>
      <c r="M672" s="9">
        <v>71</v>
      </c>
      <c r="N672" s="9">
        <v>57</v>
      </c>
      <c r="O672" s="9">
        <v>84</v>
      </c>
      <c r="P672" s="9">
        <v>116</v>
      </c>
      <c r="Q672" s="9">
        <v>141</v>
      </c>
      <c r="R672" s="9">
        <v>159</v>
      </c>
      <c r="S672" s="9">
        <v>235</v>
      </c>
      <c r="T672" s="9">
        <v>151</v>
      </c>
      <c r="U672" s="9">
        <v>61</v>
      </c>
      <c r="V672" s="9">
        <v>20</v>
      </c>
      <c r="W672" s="9">
        <v>0</v>
      </c>
      <c r="X672" s="9">
        <v>957</v>
      </c>
      <c r="Y672" s="9">
        <v>135</v>
      </c>
      <c r="Z672" s="9">
        <v>7</v>
      </c>
      <c r="AA672" s="9">
        <v>167</v>
      </c>
      <c r="AB672" s="9">
        <v>244</v>
      </c>
      <c r="AC672" s="9">
        <v>239</v>
      </c>
      <c r="AD672" s="9">
        <v>449</v>
      </c>
      <c r="AE672" s="9">
        <v>0</v>
      </c>
      <c r="AF672" s="9">
        <v>570</v>
      </c>
      <c r="AG672" s="9">
        <v>373</v>
      </c>
      <c r="AH672" s="9">
        <v>156</v>
      </c>
      <c r="AI672" s="9">
        <v>0</v>
      </c>
      <c r="AJ672" s="9">
        <v>898</v>
      </c>
      <c r="AK672" s="9">
        <v>125</v>
      </c>
      <c r="AL672" s="9">
        <v>76</v>
      </c>
      <c r="AM672" s="9">
        <v>0</v>
      </c>
      <c r="AN672" s="9">
        <v>1040</v>
      </c>
      <c r="AO672" s="9">
        <v>45</v>
      </c>
      <c r="AP672" s="9">
        <v>14</v>
      </c>
      <c r="AQ672" s="9">
        <v>0</v>
      </c>
      <c r="AR672" s="9">
        <v>552</v>
      </c>
      <c r="AS672" s="9">
        <v>547</v>
      </c>
      <c r="AT672" s="10">
        <v>0</v>
      </c>
    </row>
    <row r="673" spans="1:46" ht="42.75" x14ac:dyDescent="0.25">
      <c r="A673" s="26" t="str">
        <f t="shared" si="20"/>
        <v>2011Registered nursesSaskatchewanOther places of work</v>
      </c>
      <c r="B673" s="24">
        <v>2011</v>
      </c>
      <c r="C673" s="9" t="s">
        <v>7</v>
      </c>
      <c r="D673" s="9" t="s">
        <v>174</v>
      </c>
      <c r="E673" s="9" t="str">
        <f t="shared" si="21"/>
        <v>Saskatchewan</v>
      </c>
      <c r="F673" s="9" t="s">
        <v>183</v>
      </c>
      <c r="G673" s="9" t="s">
        <v>13</v>
      </c>
      <c r="H673" s="9">
        <v>1186</v>
      </c>
      <c r="I673" s="9">
        <v>1125</v>
      </c>
      <c r="J673" s="9">
        <v>61</v>
      </c>
      <c r="K673" s="9">
        <v>0</v>
      </c>
      <c r="L673" s="9">
        <v>7</v>
      </c>
      <c r="M673" s="9">
        <v>44</v>
      </c>
      <c r="N673" s="9">
        <v>83</v>
      </c>
      <c r="O673" s="9">
        <v>103</v>
      </c>
      <c r="P673" s="9">
        <v>140</v>
      </c>
      <c r="Q673" s="9">
        <v>192</v>
      </c>
      <c r="R673" s="9">
        <v>196</v>
      </c>
      <c r="S673" s="9">
        <v>222</v>
      </c>
      <c r="T673" s="9">
        <v>131</v>
      </c>
      <c r="U673" s="9">
        <v>54</v>
      </c>
      <c r="V673" s="9">
        <v>14</v>
      </c>
      <c r="W673" s="9">
        <v>0</v>
      </c>
      <c r="X673" s="9">
        <v>1142</v>
      </c>
      <c r="Y673" s="9">
        <v>31</v>
      </c>
      <c r="Z673" s="9">
        <v>13</v>
      </c>
      <c r="AA673" s="9">
        <v>175</v>
      </c>
      <c r="AB673" s="9">
        <v>243</v>
      </c>
      <c r="AC673" s="9">
        <v>337</v>
      </c>
      <c r="AD673" s="9">
        <v>431</v>
      </c>
      <c r="AE673" s="9">
        <v>0</v>
      </c>
      <c r="AF673" s="9">
        <v>807</v>
      </c>
      <c r="AG673" s="9">
        <v>265</v>
      </c>
      <c r="AH673" s="9">
        <v>114</v>
      </c>
      <c r="AI673" s="9">
        <v>0</v>
      </c>
      <c r="AJ673" s="9">
        <v>396</v>
      </c>
      <c r="AK673" s="9">
        <v>146</v>
      </c>
      <c r="AL673" s="9">
        <v>644</v>
      </c>
      <c r="AM673" s="9">
        <v>0</v>
      </c>
      <c r="AN673" s="9">
        <v>659</v>
      </c>
      <c r="AO673" s="9">
        <v>192</v>
      </c>
      <c r="AP673" s="9">
        <v>335</v>
      </c>
      <c r="AQ673" s="9">
        <v>0</v>
      </c>
      <c r="AR673" s="9">
        <v>1081</v>
      </c>
      <c r="AS673" s="9">
        <v>105</v>
      </c>
      <c r="AT673" s="10">
        <v>0</v>
      </c>
    </row>
    <row r="674" spans="1:46" ht="42.75" x14ac:dyDescent="0.25">
      <c r="A674" s="26" t="str">
        <f t="shared" si="20"/>
        <v>2011Registered nursesSaskatchewanUnknown places of work</v>
      </c>
      <c r="B674" s="24">
        <v>2011</v>
      </c>
      <c r="C674" s="9" t="s">
        <v>7</v>
      </c>
      <c r="D674" s="9" t="s">
        <v>174</v>
      </c>
      <c r="E674" s="9" t="str">
        <f t="shared" si="21"/>
        <v>Saskatchewan</v>
      </c>
      <c r="F674" s="9" t="s">
        <v>184</v>
      </c>
      <c r="G674" s="9" t="s">
        <v>49</v>
      </c>
      <c r="H674" s="9">
        <v>108</v>
      </c>
      <c r="I674" s="9">
        <v>104</v>
      </c>
      <c r="J674" s="9">
        <v>4</v>
      </c>
      <c r="K674" s="9">
        <v>0</v>
      </c>
      <c r="L674" s="9">
        <v>3</v>
      </c>
      <c r="M674" s="9">
        <v>3</v>
      </c>
      <c r="N674" s="9">
        <v>2</v>
      </c>
      <c r="O674" s="9">
        <v>7</v>
      </c>
      <c r="P674" s="9">
        <v>4</v>
      </c>
      <c r="Q674" s="9">
        <v>6</v>
      </c>
      <c r="R674" s="9">
        <v>9</v>
      </c>
      <c r="S674" s="9">
        <v>25</v>
      </c>
      <c r="T674" s="9">
        <v>29</v>
      </c>
      <c r="U674" s="9">
        <v>11</v>
      </c>
      <c r="V674" s="9">
        <v>9</v>
      </c>
      <c r="W674" s="9">
        <v>0</v>
      </c>
      <c r="X674" s="9">
        <v>102</v>
      </c>
      <c r="Y674" s="9">
        <v>6</v>
      </c>
      <c r="Z674" s="9">
        <v>0</v>
      </c>
      <c r="AA674" s="9">
        <v>10</v>
      </c>
      <c r="AB674" s="9">
        <v>15</v>
      </c>
      <c r="AC674" s="9">
        <v>18</v>
      </c>
      <c r="AD674" s="9">
        <v>65</v>
      </c>
      <c r="AE674" s="9">
        <v>0</v>
      </c>
      <c r="AF674" s="9">
        <v>45</v>
      </c>
      <c r="AG674" s="9">
        <v>30</v>
      </c>
      <c r="AH674" s="9">
        <v>33</v>
      </c>
      <c r="AI674" s="9">
        <v>0</v>
      </c>
      <c r="AJ674" s="9">
        <v>0</v>
      </c>
      <c r="AK674" s="9">
        <v>0</v>
      </c>
      <c r="AL674" s="9">
        <v>0</v>
      </c>
      <c r="AM674" s="9">
        <v>108</v>
      </c>
      <c r="AN674" s="9">
        <v>0</v>
      </c>
      <c r="AO674" s="9">
        <v>0</v>
      </c>
      <c r="AP674" s="9">
        <v>0</v>
      </c>
      <c r="AQ674" s="9">
        <v>108</v>
      </c>
      <c r="AR674" s="9">
        <v>65</v>
      </c>
      <c r="AS674" s="9">
        <v>43</v>
      </c>
      <c r="AT674" s="10">
        <v>0</v>
      </c>
    </row>
    <row r="675" spans="1:46" ht="42.75" x14ac:dyDescent="0.25">
      <c r="A675" s="26" t="str">
        <f t="shared" si="20"/>
        <v>2011Registered nursesAlbertaAll places of work</v>
      </c>
      <c r="B675" s="24">
        <v>2011</v>
      </c>
      <c r="C675" s="9" t="s">
        <v>7</v>
      </c>
      <c r="D675" s="9" t="s">
        <v>175</v>
      </c>
      <c r="E675" s="9" t="str">
        <f t="shared" si="21"/>
        <v>Alberta</v>
      </c>
      <c r="F675" s="9" t="s">
        <v>179</v>
      </c>
      <c r="G675" s="9" t="s">
        <v>9</v>
      </c>
      <c r="H675" s="9">
        <v>30221</v>
      </c>
      <c r="I675" s="9">
        <v>28708</v>
      </c>
      <c r="J675" s="9">
        <v>1513</v>
      </c>
      <c r="K675" s="9">
        <v>0</v>
      </c>
      <c r="L675" s="9">
        <v>546</v>
      </c>
      <c r="M675" s="9">
        <v>3594</v>
      </c>
      <c r="N675" s="9">
        <v>3670</v>
      </c>
      <c r="O675" s="9">
        <v>3470</v>
      </c>
      <c r="P675" s="9">
        <v>3606</v>
      </c>
      <c r="Q675" s="9">
        <v>3925</v>
      </c>
      <c r="R675" s="9">
        <v>3821</v>
      </c>
      <c r="S675" s="9">
        <v>3985</v>
      </c>
      <c r="T675" s="9">
        <v>2451</v>
      </c>
      <c r="U675" s="9">
        <v>925</v>
      </c>
      <c r="V675" s="9">
        <v>228</v>
      </c>
      <c r="W675" s="9">
        <v>0</v>
      </c>
      <c r="X675" s="9">
        <v>26944</v>
      </c>
      <c r="Y675" s="9">
        <v>3149</v>
      </c>
      <c r="Z675" s="9">
        <v>128</v>
      </c>
      <c r="AA675" s="9">
        <v>9928</v>
      </c>
      <c r="AB675" s="9">
        <v>6339</v>
      </c>
      <c r="AC675" s="9">
        <v>6517</v>
      </c>
      <c r="AD675" s="9">
        <v>7437</v>
      </c>
      <c r="AE675" s="9">
        <v>0</v>
      </c>
      <c r="AF675" s="9">
        <v>11548</v>
      </c>
      <c r="AG675" s="9">
        <v>13555</v>
      </c>
      <c r="AH675" s="9">
        <v>4720</v>
      </c>
      <c r="AI675" s="9">
        <v>398</v>
      </c>
      <c r="AJ675" s="9">
        <v>20701</v>
      </c>
      <c r="AK675" s="9">
        <v>2025</v>
      </c>
      <c r="AL675" s="9">
        <v>4040</v>
      </c>
      <c r="AM675" s="9">
        <v>3455</v>
      </c>
      <c r="AN675" s="9">
        <v>24345</v>
      </c>
      <c r="AO675" s="9">
        <v>1109</v>
      </c>
      <c r="AP675" s="9">
        <v>1254</v>
      </c>
      <c r="AQ675" s="9">
        <v>3513</v>
      </c>
      <c r="AR675" s="9">
        <v>26906</v>
      </c>
      <c r="AS675" s="9">
        <v>3315</v>
      </c>
      <c r="AT675" s="10">
        <v>0</v>
      </c>
    </row>
    <row r="676" spans="1:46" ht="28.5" x14ac:dyDescent="0.25">
      <c r="A676" s="26" t="str">
        <f t="shared" si="20"/>
        <v>2011Registered nursesAlbertaHospital</v>
      </c>
      <c r="B676" s="24">
        <v>2011</v>
      </c>
      <c r="C676" s="9" t="s">
        <v>7</v>
      </c>
      <c r="D676" s="9" t="s">
        <v>175</v>
      </c>
      <c r="E676" s="9" t="str">
        <f t="shared" si="21"/>
        <v>Alberta</v>
      </c>
      <c r="F676" s="9" t="s">
        <v>180</v>
      </c>
      <c r="G676" s="9" t="s">
        <v>10</v>
      </c>
      <c r="H676" s="9">
        <v>17414</v>
      </c>
      <c r="I676" s="9">
        <v>16419</v>
      </c>
      <c r="J676" s="9">
        <v>995</v>
      </c>
      <c r="K676" s="9">
        <v>0</v>
      </c>
      <c r="L676" s="9">
        <v>163</v>
      </c>
      <c r="M676" s="9">
        <v>2265</v>
      </c>
      <c r="N676" s="9">
        <v>2545</v>
      </c>
      <c r="O676" s="9">
        <v>2139</v>
      </c>
      <c r="P676" s="9">
        <v>2128</v>
      </c>
      <c r="Q676" s="9">
        <v>2284</v>
      </c>
      <c r="R676" s="9">
        <v>2141</v>
      </c>
      <c r="S676" s="9">
        <v>2061</v>
      </c>
      <c r="T676" s="9">
        <v>1198</v>
      </c>
      <c r="U676" s="9">
        <v>400</v>
      </c>
      <c r="V676" s="9">
        <v>90</v>
      </c>
      <c r="W676" s="9">
        <v>0</v>
      </c>
      <c r="X676" s="9">
        <v>15417</v>
      </c>
      <c r="Y676" s="9">
        <v>1937</v>
      </c>
      <c r="Z676" s="9">
        <v>60</v>
      </c>
      <c r="AA676" s="9">
        <v>6314</v>
      </c>
      <c r="AB676" s="9">
        <v>3663</v>
      </c>
      <c r="AC676" s="9">
        <v>3794</v>
      </c>
      <c r="AD676" s="9">
        <v>3643</v>
      </c>
      <c r="AE676" s="9">
        <v>0</v>
      </c>
      <c r="AF676" s="9">
        <v>6142</v>
      </c>
      <c r="AG676" s="9">
        <v>8434</v>
      </c>
      <c r="AH676" s="9">
        <v>2647</v>
      </c>
      <c r="AI676" s="9">
        <v>191</v>
      </c>
      <c r="AJ676" s="9">
        <v>14747</v>
      </c>
      <c r="AK676" s="9">
        <v>874</v>
      </c>
      <c r="AL676" s="9">
        <v>1516</v>
      </c>
      <c r="AM676" s="9">
        <v>277</v>
      </c>
      <c r="AN676" s="9">
        <v>16514</v>
      </c>
      <c r="AO676" s="9">
        <v>411</v>
      </c>
      <c r="AP676" s="9">
        <v>269</v>
      </c>
      <c r="AQ676" s="9">
        <v>220</v>
      </c>
      <c r="AR676" s="9">
        <v>15822</v>
      </c>
      <c r="AS676" s="9">
        <v>1592</v>
      </c>
      <c r="AT676" s="10">
        <v>0</v>
      </c>
    </row>
    <row r="677" spans="1:46" ht="28.5" x14ac:dyDescent="0.25">
      <c r="A677" s="26" t="str">
        <f t="shared" si="20"/>
        <v>2011Registered nursesAlbertaCommunity health</v>
      </c>
      <c r="B677" s="24">
        <v>2011</v>
      </c>
      <c r="C677" s="9" t="s">
        <v>7</v>
      </c>
      <c r="D677" s="9" t="s">
        <v>175</v>
      </c>
      <c r="E677" s="9" t="str">
        <f t="shared" si="21"/>
        <v>Alberta</v>
      </c>
      <c r="F677" s="9" t="s">
        <v>182</v>
      </c>
      <c r="G677" s="9" t="s">
        <v>11</v>
      </c>
      <c r="H677" s="9">
        <v>4444</v>
      </c>
      <c r="I677" s="9">
        <v>4359</v>
      </c>
      <c r="J677" s="9">
        <v>85</v>
      </c>
      <c r="K677" s="9">
        <v>0</v>
      </c>
      <c r="L677" s="9">
        <v>15</v>
      </c>
      <c r="M677" s="9">
        <v>229</v>
      </c>
      <c r="N677" s="9">
        <v>367</v>
      </c>
      <c r="O677" s="9">
        <v>481</v>
      </c>
      <c r="P677" s="9">
        <v>590</v>
      </c>
      <c r="Q677" s="9">
        <v>707</v>
      </c>
      <c r="R677" s="9">
        <v>669</v>
      </c>
      <c r="S677" s="9">
        <v>720</v>
      </c>
      <c r="T677" s="9">
        <v>448</v>
      </c>
      <c r="U677" s="9">
        <v>176</v>
      </c>
      <c r="V677" s="9">
        <v>42</v>
      </c>
      <c r="W677" s="9">
        <v>0</v>
      </c>
      <c r="X677" s="9">
        <v>4202</v>
      </c>
      <c r="Y677" s="9">
        <v>229</v>
      </c>
      <c r="Z677" s="9">
        <v>13</v>
      </c>
      <c r="AA677" s="9">
        <v>845</v>
      </c>
      <c r="AB677" s="9">
        <v>1059</v>
      </c>
      <c r="AC677" s="9">
        <v>1133</v>
      </c>
      <c r="AD677" s="9">
        <v>1407</v>
      </c>
      <c r="AE677" s="9">
        <v>0</v>
      </c>
      <c r="AF677" s="9">
        <v>1579</v>
      </c>
      <c r="AG677" s="9">
        <v>2129</v>
      </c>
      <c r="AH677" s="9">
        <v>699</v>
      </c>
      <c r="AI677" s="9">
        <v>37</v>
      </c>
      <c r="AJ677" s="9">
        <v>3524</v>
      </c>
      <c r="AK677" s="9">
        <v>353</v>
      </c>
      <c r="AL677" s="9">
        <v>514</v>
      </c>
      <c r="AM677" s="9">
        <v>53</v>
      </c>
      <c r="AN677" s="9">
        <v>4155</v>
      </c>
      <c r="AO677" s="9">
        <v>106</v>
      </c>
      <c r="AP677" s="9">
        <v>119</v>
      </c>
      <c r="AQ677" s="9">
        <v>64</v>
      </c>
      <c r="AR677" s="9">
        <v>3682</v>
      </c>
      <c r="AS677" s="9">
        <v>762</v>
      </c>
      <c r="AT677" s="10">
        <v>0</v>
      </c>
    </row>
    <row r="678" spans="1:46" ht="57" x14ac:dyDescent="0.25">
      <c r="A678" s="26" t="str">
        <f t="shared" si="20"/>
        <v>2011Registered nursesAlbertaNursing home/long-term care</v>
      </c>
      <c r="B678" s="24">
        <v>2011</v>
      </c>
      <c r="C678" s="9" t="s">
        <v>7</v>
      </c>
      <c r="D678" s="9" t="s">
        <v>175</v>
      </c>
      <c r="E678" s="9" t="str">
        <f t="shared" si="21"/>
        <v>Alberta</v>
      </c>
      <c r="F678" s="9" t="s">
        <v>181</v>
      </c>
      <c r="G678" s="9" t="s">
        <v>12</v>
      </c>
      <c r="H678" s="9">
        <v>1913</v>
      </c>
      <c r="I678" s="9">
        <v>1825</v>
      </c>
      <c r="J678" s="9">
        <v>88</v>
      </c>
      <c r="K678" s="9">
        <v>0</v>
      </c>
      <c r="L678" s="9">
        <v>10</v>
      </c>
      <c r="M678" s="9">
        <v>66</v>
      </c>
      <c r="N678" s="9">
        <v>95</v>
      </c>
      <c r="O678" s="9">
        <v>216</v>
      </c>
      <c r="P678" s="9">
        <v>238</v>
      </c>
      <c r="Q678" s="9">
        <v>207</v>
      </c>
      <c r="R678" s="9">
        <v>219</v>
      </c>
      <c r="S678" s="9">
        <v>364</v>
      </c>
      <c r="T678" s="9">
        <v>300</v>
      </c>
      <c r="U678" s="9">
        <v>152</v>
      </c>
      <c r="V678" s="9">
        <v>46</v>
      </c>
      <c r="W678" s="9">
        <v>0</v>
      </c>
      <c r="X678" s="9">
        <v>1314</v>
      </c>
      <c r="Y678" s="9">
        <v>585</v>
      </c>
      <c r="Z678" s="9">
        <v>14</v>
      </c>
      <c r="AA678" s="9">
        <v>258</v>
      </c>
      <c r="AB678" s="9">
        <v>516</v>
      </c>
      <c r="AC678" s="9">
        <v>353</v>
      </c>
      <c r="AD678" s="9">
        <v>786</v>
      </c>
      <c r="AE678" s="9">
        <v>0</v>
      </c>
      <c r="AF678" s="9">
        <v>799</v>
      </c>
      <c r="AG678" s="9">
        <v>838</v>
      </c>
      <c r="AH678" s="9">
        <v>267</v>
      </c>
      <c r="AI678" s="9">
        <v>9</v>
      </c>
      <c r="AJ678" s="9">
        <v>1348</v>
      </c>
      <c r="AK678" s="9">
        <v>337</v>
      </c>
      <c r="AL678" s="9">
        <v>186</v>
      </c>
      <c r="AM678" s="9">
        <v>42</v>
      </c>
      <c r="AN678" s="9">
        <v>1744</v>
      </c>
      <c r="AO678" s="9">
        <v>113</v>
      </c>
      <c r="AP678" s="9">
        <v>36</v>
      </c>
      <c r="AQ678" s="9">
        <v>20</v>
      </c>
      <c r="AR678" s="9">
        <v>1495</v>
      </c>
      <c r="AS678" s="9">
        <v>418</v>
      </c>
      <c r="AT678" s="10">
        <v>0</v>
      </c>
    </row>
    <row r="679" spans="1:46" ht="42.75" x14ac:dyDescent="0.25">
      <c r="A679" s="26" t="str">
        <f t="shared" si="20"/>
        <v>2011Registered nursesAlbertaOther places of work</v>
      </c>
      <c r="B679" s="24">
        <v>2011</v>
      </c>
      <c r="C679" s="9" t="s">
        <v>7</v>
      </c>
      <c r="D679" s="9" t="s">
        <v>175</v>
      </c>
      <c r="E679" s="9" t="str">
        <f t="shared" si="21"/>
        <v>Alberta</v>
      </c>
      <c r="F679" s="9" t="s">
        <v>183</v>
      </c>
      <c r="G679" s="9" t="s">
        <v>13</v>
      </c>
      <c r="H679" s="9">
        <v>3369</v>
      </c>
      <c r="I679" s="9">
        <v>3187</v>
      </c>
      <c r="J679" s="9">
        <v>182</v>
      </c>
      <c r="K679" s="9">
        <v>0</v>
      </c>
      <c r="L679" s="9">
        <v>9</v>
      </c>
      <c r="M679" s="9">
        <v>107</v>
      </c>
      <c r="N679" s="9">
        <v>223</v>
      </c>
      <c r="O679" s="9">
        <v>303</v>
      </c>
      <c r="P679" s="9">
        <v>379</v>
      </c>
      <c r="Q679" s="9">
        <v>513</v>
      </c>
      <c r="R679" s="9">
        <v>598</v>
      </c>
      <c r="S679" s="9">
        <v>646</v>
      </c>
      <c r="T679" s="9">
        <v>395</v>
      </c>
      <c r="U679" s="9">
        <v>157</v>
      </c>
      <c r="V679" s="9">
        <v>39</v>
      </c>
      <c r="W679" s="9">
        <v>0</v>
      </c>
      <c r="X679" s="9">
        <v>3189</v>
      </c>
      <c r="Y679" s="9">
        <v>171</v>
      </c>
      <c r="Z679" s="9">
        <v>9</v>
      </c>
      <c r="AA679" s="9">
        <v>502</v>
      </c>
      <c r="AB679" s="9">
        <v>690</v>
      </c>
      <c r="AC679" s="9">
        <v>902</v>
      </c>
      <c r="AD679" s="9">
        <v>1275</v>
      </c>
      <c r="AE679" s="9">
        <v>0</v>
      </c>
      <c r="AF679" s="9">
        <v>1971</v>
      </c>
      <c r="AG679" s="9">
        <v>963</v>
      </c>
      <c r="AH679" s="9">
        <v>399</v>
      </c>
      <c r="AI679" s="9">
        <v>36</v>
      </c>
      <c r="AJ679" s="9">
        <v>1037</v>
      </c>
      <c r="AK679" s="9">
        <v>457</v>
      </c>
      <c r="AL679" s="9">
        <v>1810</v>
      </c>
      <c r="AM679" s="9">
        <v>65</v>
      </c>
      <c r="AN679" s="9">
        <v>1890</v>
      </c>
      <c r="AO679" s="9">
        <v>478</v>
      </c>
      <c r="AP679" s="9">
        <v>828</v>
      </c>
      <c r="AQ679" s="9">
        <v>173</v>
      </c>
      <c r="AR679" s="9">
        <v>3225</v>
      </c>
      <c r="AS679" s="9">
        <v>144</v>
      </c>
      <c r="AT679" s="10">
        <v>0</v>
      </c>
    </row>
    <row r="680" spans="1:46" ht="42.75" x14ac:dyDescent="0.25">
      <c r="A680" s="26" t="str">
        <f t="shared" si="20"/>
        <v>2011Registered nursesAlbertaUnknown places of work</v>
      </c>
      <c r="B680" s="24">
        <v>2011</v>
      </c>
      <c r="C680" s="9" t="s">
        <v>7</v>
      </c>
      <c r="D680" s="9" t="s">
        <v>175</v>
      </c>
      <c r="E680" s="9" t="str">
        <f t="shared" si="21"/>
        <v>Alberta</v>
      </c>
      <c r="F680" s="9" t="s">
        <v>184</v>
      </c>
      <c r="G680" s="9" t="s">
        <v>49</v>
      </c>
      <c r="H680" s="9">
        <v>3081</v>
      </c>
      <c r="I680" s="9">
        <v>2918</v>
      </c>
      <c r="J680" s="9">
        <v>163</v>
      </c>
      <c r="K680" s="9">
        <v>0</v>
      </c>
      <c r="L680" s="9">
        <v>349</v>
      </c>
      <c r="M680" s="9">
        <v>927</v>
      </c>
      <c r="N680" s="9">
        <v>440</v>
      </c>
      <c r="O680" s="9">
        <v>331</v>
      </c>
      <c r="P680" s="9">
        <v>271</v>
      </c>
      <c r="Q680" s="9">
        <v>214</v>
      </c>
      <c r="R680" s="9">
        <v>194</v>
      </c>
      <c r="S680" s="9">
        <v>194</v>
      </c>
      <c r="T680" s="9">
        <v>110</v>
      </c>
      <c r="U680" s="9">
        <v>40</v>
      </c>
      <c r="V680" s="9">
        <v>11</v>
      </c>
      <c r="W680" s="9">
        <v>0</v>
      </c>
      <c r="X680" s="9">
        <v>2822</v>
      </c>
      <c r="Y680" s="9">
        <v>227</v>
      </c>
      <c r="Z680" s="9">
        <v>32</v>
      </c>
      <c r="AA680" s="9">
        <v>2009</v>
      </c>
      <c r="AB680" s="9">
        <v>411</v>
      </c>
      <c r="AC680" s="9">
        <v>335</v>
      </c>
      <c r="AD680" s="9">
        <v>326</v>
      </c>
      <c r="AE680" s="9">
        <v>0</v>
      </c>
      <c r="AF680" s="9">
        <v>1057</v>
      </c>
      <c r="AG680" s="9">
        <v>1191</v>
      </c>
      <c r="AH680" s="9">
        <v>708</v>
      </c>
      <c r="AI680" s="9">
        <v>125</v>
      </c>
      <c r="AJ680" s="9">
        <v>45</v>
      </c>
      <c r="AK680" s="9">
        <v>4</v>
      </c>
      <c r="AL680" s="9">
        <v>14</v>
      </c>
      <c r="AM680" s="9">
        <v>3018</v>
      </c>
      <c r="AN680" s="9">
        <v>42</v>
      </c>
      <c r="AO680" s="9">
        <v>1</v>
      </c>
      <c r="AP680" s="9">
        <v>2</v>
      </c>
      <c r="AQ680" s="9">
        <v>3036</v>
      </c>
      <c r="AR680" s="9">
        <v>2682</v>
      </c>
      <c r="AS680" s="9">
        <v>399</v>
      </c>
      <c r="AT680" s="10">
        <v>0</v>
      </c>
    </row>
    <row r="681" spans="1:46" ht="42.75" x14ac:dyDescent="0.25">
      <c r="A681" s="26" t="str">
        <f t="shared" si="20"/>
        <v>2011Registered nursesBritish ColumbiaAll places of work</v>
      </c>
      <c r="B681" s="24">
        <v>2011</v>
      </c>
      <c r="C681" s="9" t="s">
        <v>7</v>
      </c>
      <c r="D681" s="9" t="s">
        <v>167</v>
      </c>
      <c r="E681" s="9" t="str">
        <f t="shared" si="21"/>
        <v>British Columbia</v>
      </c>
      <c r="F681" s="9" t="s">
        <v>179</v>
      </c>
      <c r="G681" s="9" t="s">
        <v>9</v>
      </c>
      <c r="H681" s="9">
        <v>30151</v>
      </c>
      <c r="I681" s="9">
        <v>28126</v>
      </c>
      <c r="J681" s="9">
        <v>2025</v>
      </c>
      <c r="K681" s="9">
        <v>0</v>
      </c>
      <c r="L681" s="9">
        <v>380</v>
      </c>
      <c r="M681" s="9">
        <v>2832</v>
      </c>
      <c r="N681" s="9">
        <v>3227</v>
      </c>
      <c r="O681" s="9">
        <v>3302</v>
      </c>
      <c r="P681" s="9">
        <v>3605</v>
      </c>
      <c r="Q681" s="9">
        <v>3867</v>
      </c>
      <c r="R681" s="9">
        <v>4363</v>
      </c>
      <c r="S681" s="9">
        <v>4520</v>
      </c>
      <c r="T681" s="9">
        <v>2804</v>
      </c>
      <c r="U681" s="9">
        <v>1023</v>
      </c>
      <c r="V681" s="9">
        <v>228</v>
      </c>
      <c r="W681" s="9">
        <v>0</v>
      </c>
      <c r="X681" s="9">
        <v>24865</v>
      </c>
      <c r="Y681" s="9">
        <v>4444</v>
      </c>
      <c r="Z681" s="9">
        <v>842</v>
      </c>
      <c r="AA681" s="9">
        <v>8082</v>
      </c>
      <c r="AB681" s="9">
        <v>6868</v>
      </c>
      <c r="AC681" s="9">
        <v>6851</v>
      </c>
      <c r="AD681" s="9">
        <v>7945</v>
      </c>
      <c r="AE681" s="9">
        <v>405</v>
      </c>
      <c r="AF681" s="9">
        <v>14766</v>
      </c>
      <c r="AG681" s="9">
        <v>7064</v>
      </c>
      <c r="AH681" s="9">
        <v>8279</v>
      </c>
      <c r="AI681" s="9">
        <v>42</v>
      </c>
      <c r="AJ681" s="9">
        <v>21346</v>
      </c>
      <c r="AK681" s="9">
        <v>2177</v>
      </c>
      <c r="AL681" s="9">
        <v>3806</v>
      </c>
      <c r="AM681" s="9">
        <v>2822</v>
      </c>
      <c r="AN681" s="9">
        <v>24461</v>
      </c>
      <c r="AO681" s="9">
        <v>1153</v>
      </c>
      <c r="AP681" s="9">
        <v>1717</v>
      </c>
      <c r="AQ681" s="9">
        <v>2820</v>
      </c>
      <c r="AR681" s="9">
        <v>28086</v>
      </c>
      <c r="AS681" s="9">
        <v>2050</v>
      </c>
      <c r="AT681" s="10">
        <v>15</v>
      </c>
    </row>
    <row r="682" spans="1:46" ht="28.5" x14ac:dyDescent="0.25">
      <c r="A682" s="26" t="str">
        <f t="shared" si="20"/>
        <v>2011Registered nursesBritish ColumbiaHospital</v>
      </c>
      <c r="B682" s="24">
        <v>2011</v>
      </c>
      <c r="C682" s="9" t="s">
        <v>7</v>
      </c>
      <c r="D682" s="9" t="s">
        <v>167</v>
      </c>
      <c r="E682" s="9" t="str">
        <f t="shared" si="21"/>
        <v>British Columbia</v>
      </c>
      <c r="F682" s="9" t="s">
        <v>180</v>
      </c>
      <c r="G682" s="9" t="s">
        <v>10</v>
      </c>
      <c r="H682" s="9">
        <v>12987</v>
      </c>
      <c r="I682" s="9">
        <v>12051</v>
      </c>
      <c r="J682" s="9">
        <v>936</v>
      </c>
      <c r="K682" s="9">
        <v>0</v>
      </c>
      <c r="L682" s="9">
        <v>39</v>
      </c>
      <c r="M682" s="9">
        <v>983</v>
      </c>
      <c r="N682" s="9">
        <v>1449</v>
      </c>
      <c r="O682" s="9">
        <v>1477</v>
      </c>
      <c r="P682" s="9">
        <v>1698</v>
      </c>
      <c r="Q682" s="9">
        <v>1850</v>
      </c>
      <c r="R682" s="9">
        <v>2023</v>
      </c>
      <c r="S682" s="9">
        <v>1976</v>
      </c>
      <c r="T682" s="9">
        <v>1106</v>
      </c>
      <c r="U682" s="9">
        <v>337</v>
      </c>
      <c r="V682" s="9">
        <v>49</v>
      </c>
      <c r="W682" s="9">
        <v>0</v>
      </c>
      <c r="X682" s="9">
        <v>10821</v>
      </c>
      <c r="Y682" s="9">
        <v>1845</v>
      </c>
      <c r="Z682" s="9">
        <v>321</v>
      </c>
      <c r="AA682" s="9">
        <v>3294</v>
      </c>
      <c r="AB682" s="9">
        <v>3171</v>
      </c>
      <c r="AC682" s="9">
        <v>3225</v>
      </c>
      <c r="AD682" s="9">
        <v>3194</v>
      </c>
      <c r="AE682" s="9">
        <v>103</v>
      </c>
      <c r="AF682" s="9">
        <v>6691</v>
      </c>
      <c r="AG682" s="9">
        <v>3246</v>
      </c>
      <c r="AH682" s="9">
        <v>3045</v>
      </c>
      <c r="AI682" s="9">
        <v>5</v>
      </c>
      <c r="AJ682" s="9">
        <v>11025</v>
      </c>
      <c r="AK682" s="9">
        <v>851</v>
      </c>
      <c r="AL682" s="9">
        <v>1104</v>
      </c>
      <c r="AM682" s="9">
        <v>7</v>
      </c>
      <c r="AN682" s="9">
        <v>12195</v>
      </c>
      <c r="AO682" s="9">
        <v>392</v>
      </c>
      <c r="AP682" s="9">
        <v>390</v>
      </c>
      <c r="AQ682" s="9">
        <v>10</v>
      </c>
      <c r="AR682" s="9">
        <v>12364</v>
      </c>
      <c r="AS682" s="9">
        <v>621</v>
      </c>
      <c r="AT682" s="10">
        <v>2</v>
      </c>
    </row>
    <row r="683" spans="1:46" ht="28.5" x14ac:dyDescent="0.25">
      <c r="A683" s="26" t="str">
        <f t="shared" si="20"/>
        <v>2011Registered nursesBritish ColumbiaCommunity health</v>
      </c>
      <c r="B683" s="24">
        <v>2011</v>
      </c>
      <c r="C683" s="9" t="s">
        <v>7</v>
      </c>
      <c r="D683" s="9" t="s">
        <v>167</v>
      </c>
      <c r="E683" s="9" t="str">
        <f t="shared" si="21"/>
        <v>British Columbia</v>
      </c>
      <c r="F683" s="9" t="s">
        <v>182</v>
      </c>
      <c r="G683" s="9" t="s">
        <v>11</v>
      </c>
      <c r="H683" s="9">
        <v>2626</v>
      </c>
      <c r="I683" s="9">
        <v>2518</v>
      </c>
      <c r="J683" s="9">
        <v>108</v>
      </c>
      <c r="K683" s="9">
        <v>0</v>
      </c>
      <c r="L683" s="9">
        <v>5</v>
      </c>
      <c r="M683" s="9">
        <v>104</v>
      </c>
      <c r="N683" s="9">
        <v>208</v>
      </c>
      <c r="O683" s="9">
        <v>257</v>
      </c>
      <c r="P683" s="9">
        <v>313</v>
      </c>
      <c r="Q683" s="9">
        <v>382</v>
      </c>
      <c r="R683" s="9">
        <v>452</v>
      </c>
      <c r="S683" s="9">
        <v>485</v>
      </c>
      <c r="T683" s="9">
        <v>267</v>
      </c>
      <c r="U683" s="9">
        <v>124</v>
      </c>
      <c r="V683" s="9">
        <v>29</v>
      </c>
      <c r="W683" s="9">
        <v>0</v>
      </c>
      <c r="X683" s="9">
        <v>2365</v>
      </c>
      <c r="Y683" s="9">
        <v>202</v>
      </c>
      <c r="Z683" s="9">
        <v>59</v>
      </c>
      <c r="AA683" s="9">
        <v>439</v>
      </c>
      <c r="AB683" s="9">
        <v>599</v>
      </c>
      <c r="AC683" s="9">
        <v>714</v>
      </c>
      <c r="AD683" s="9">
        <v>854</v>
      </c>
      <c r="AE683" s="9">
        <v>20</v>
      </c>
      <c r="AF683" s="9">
        <v>1052</v>
      </c>
      <c r="AG683" s="9">
        <v>835</v>
      </c>
      <c r="AH683" s="9">
        <v>739</v>
      </c>
      <c r="AI683" s="9">
        <v>0</v>
      </c>
      <c r="AJ683" s="9">
        <v>1993</v>
      </c>
      <c r="AK683" s="9">
        <v>260</v>
      </c>
      <c r="AL683" s="9">
        <v>368</v>
      </c>
      <c r="AM683" s="9">
        <v>5</v>
      </c>
      <c r="AN683" s="9">
        <v>2414</v>
      </c>
      <c r="AO683" s="9">
        <v>108</v>
      </c>
      <c r="AP683" s="9">
        <v>100</v>
      </c>
      <c r="AQ683" s="9">
        <v>4</v>
      </c>
      <c r="AR683" s="9">
        <v>2364</v>
      </c>
      <c r="AS683" s="9">
        <v>262</v>
      </c>
      <c r="AT683" s="10">
        <v>0</v>
      </c>
    </row>
    <row r="684" spans="1:46" ht="57" x14ac:dyDescent="0.25">
      <c r="A684" s="26" t="str">
        <f t="shared" si="20"/>
        <v>2011Registered nursesBritish ColumbiaNursing home/long-term care</v>
      </c>
      <c r="B684" s="24">
        <v>2011</v>
      </c>
      <c r="C684" s="9" t="s">
        <v>7</v>
      </c>
      <c r="D684" s="9" t="s">
        <v>167</v>
      </c>
      <c r="E684" s="9" t="str">
        <f t="shared" si="21"/>
        <v>British Columbia</v>
      </c>
      <c r="F684" s="9" t="s">
        <v>181</v>
      </c>
      <c r="G684" s="9" t="s">
        <v>12</v>
      </c>
      <c r="H684" s="9">
        <v>1704</v>
      </c>
      <c r="I684" s="9">
        <v>1598</v>
      </c>
      <c r="J684" s="9">
        <v>106</v>
      </c>
      <c r="K684" s="9">
        <v>0</v>
      </c>
      <c r="L684" s="9">
        <v>8</v>
      </c>
      <c r="M684" s="9">
        <v>50</v>
      </c>
      <c r="N684" s="9">
        <v>61</v>
      </c>
      <c r="O684" s="9">
        <v>183</v>
      </c>
      <c r="P684" s="9">
        <v>224</v>
      </c>
      <c r="Q684" s="9">
        <v>201</v>
      </c>
      <c r="R684" s="9">
        <v>251</v>
      </c>
      <c r="S684" s="9">
        <v>279</v>
      </c>
      <c r="T684" s="9">
        <v>287</v>
      </c>
      <c r="U684" s="9">
        <v>126</v>
      </c>
      <c r="V684" s="9">
        <v>34</v>
      </c>
      <c r="W684" s="9">
        <v>0</v>
      </c>
      <c r="X684" s="9">
        <v>917</v>
      </c>
      <c r="Y684" s="9">
        <v>712</v>
      </c>
      <c r="Z684" s="9">
        <v>75</v>
      </c>
      <c r="AA684" s="9">
        <v>169</v>
      </c>
      <c r="AB684" s="9">
        <v>504</v>
      </c>
      <c r="AC684" s="9">
        <v>350</v>
      </c>
      <c r="AD684" s="9">
        <v>678</v>
      </c>
      <c r="AE684" s="9">
        <v>3</v>
      </c>
      <c r="AF684" s="9">
        <v>672</v>
      </c>
      <c r="AG684" s="9">
        <v>409</v>
      </c>
      <c r="AH684" s="9">
        <v>623</v>
      </c>
      <c r="AI684" s="9">
        <v>0</v>
      </c>
      <c r="AJ684" s="9">
        <v>1360</v>
      </c>
      <c r="AK684" s="9">
        <v>274</v>
      </c>
      <c r="AL684" s="9">
        <v>70</v>
      </c>
      <c r="AM684" s="9">
        <v>0</v>
      </c>
      <c r="AN684" s="9">
        <v>1604</v>
      </c>
      <c r="AO684" s="9">
        <v>87</v>
      </c>
      <c r="AP684" s="9">
        <v>13</v>
      </c>
      <c r="AQ684" s="9">
        <v>0</v>
      </c>
      <c r="AR684" s="9">
        <v>1612</v>
      </c>
      <c r="AS684" s="9">
        <v>92</v>
      </c>
      <c r="AT684" s="10">
        <v>0</v>
      </c>
    </row>
    <row r="685" spans="1:46" ht="42.75" x14ac:dyDescent="0.25">
      <c r="A685" s="26" t="str">
        <f t="shared" si="20"/>
        <v>2011Registered nursesBritish ColumbiaOther places of work</v>
      </c>
      <c r="B685" s="24">
        <v>2011</v>
      </c>
      <c r="C685" s="9" t="s">
        <v>7</v>
      </c>
      <c r="D685" s="9" t="s">
        <v>167</v>
      </c>
      <c r="E685" s="9" t="str">
        <f t="shared" si="21"/>
        <v>British Columbia</v>
      </c>
      <c r="F685" s="9" t="s">
        <v>183</v>
      </c>
      <c r="G685" s="9" t="s">
        <v>13</v>
      </c>
      <c r="H685" s="9">
        <v>1700</v>
      </c>
      <c r="I685" s="9">
        <v>1616</v>
      </c>
      <c r="J685" s="9">
        <v>84</v>
      </c>
      <c r="K685" s="9">
        <v>0</v>
      </c>
      <c r="L685" s="9">
        <v>3</v>
      </c>
      <c r="M685" s="9">
        <v>31</v>
      </c>
      <c r="N685" s="9">
        <v>99</v>
      </c>
      <c r="O685" s="9">
        <v>141</v>
      </c>
      <c r="P685" s="9">
        <v>193</v>
      </c>
      <c r="Q685" s="9">
        <v>229</v>
      </c>
      <c r="R685" s="9">
        <v>274</v>
      </c>
      <c r="S685" s="9">
        <v>339</v>
      </c>
      <c r="T685" s="9">
        <v>236</v>
      </c>
      <c r="U685" s="9">
        <v>117</v>
      </c>
      <c r="V685" s="9">
        <v>38</v>
      </c>
      <c r="W685" s="9">
        <v>0</v>
      </c>
      <c r="X685" s="9">
        <v>1511</v>
      </c>
      <c r="Y685" s="9">
        <v>130</v>
      </c>
      <c r="Z685" s="9">
        <v>59</v>
      </c>
      <c r="AA685" s="9">
        <v>193</v>
      </c>
      <c r="AB685" s="9">
        <v>358</v>
      </c>
      <c r="AC685" s="9">
        <v>466</v>
      </c>
      <c r="AD685" s="9">
        <v>677</v>
      </c>
      <c r="AE685" s="9">
        <v>6</v>
      </c>
      <c r="AF685" s="9">
        <v>796</v>
      </c>
      <c r="AG685" s="9">
        <v>319</v>
      </c>
      <c r="AH685" s="9">
        <v>585</v>
      </c>
      <c r="AI685" s="9">
        <v>0</v>
      </c>
      <c r="AJ685" s="9">
        <v>484</v>
      </c>
      <c r="AK685" s="9">
        <v>151</v>
      </c>
      <c r="AL685" s="9">
        <v>1062</v>
      </c>
      <c r="AM685" s="9">
        <v>3</v>
      </c>
      <c r="AN685" s="9">
        <v>730</v>
      </c>
      <c r="AO685" s="9">
        <v>169</v>
      </c>
      <c r="AP685" s="9">
        <v>799</v>
      </c>
      <c r="AQ685" s="9">
        <v>2</v>
      </c>
      <c r="AR685" s="9">
        <v>1637</v>
      </c>
      <c r="AS685" s="9">
        <v>63</v>
      </c>
      <c r="AT685" s="10">
        <v>0</v>
      </c>
    </row>
    <row r="686" spans="1:46" ht="42.75" x14ac:dyDescent="0.25">
      <c r="A686" s="26" t="str">
        <f t="shared" si="20"/>
        <v>2011Registered nursesBritish ColumbiaUnknown places of work</v>
      </c>
      <c r="B686" s="24">
        <v>2011</v>
      </c>
      <c r="C686" s="9" t="s">
        <v>7</v>
      </c>
      <c r="D686" s="9" t="s">
        <v>167</v>
      </c>
      <c r="E686" s="9" t="str">
        <f t="shared" si="21"/>
        <v>British Columbia</v>
      </c>
      <c r="F686" s="9" t="s">
        <v>184</v>
      </c>
      <c r="G686" s="9" t="s">
        <v>49</v>
      </c>
      <c r="H686" s="9">
        <v>11134</v>
      </c>
      <c r="I686" s="9">
        <v>10343</v>
      </c>
      <c r="J686" s="9">
        <v>791</v>
      </c>
      <c r="K686" s="9">
        <v>0</v>
      </c>
      <c r="L686" s="9">
        <v>325</v>
      </c>
      <c r="M686" s="9">
        <v>1664</v>
      </c>
      <c r="N686" s="9">
        <v>1410</v>
      </c>
      <c r="O686" s="9">
        <v>1244</v>
      </c>
      <c r="P686" s="9">
        <v>1177</v>
      </c>
      <c r="Q686" s="9">
        <v>1205</v>
      </c>
      <c r="R686" s="9">
        <v>1363</v>
      </c>
      <c r="S686" s="9">
        <v>1441</v>
      </c>
      <c r="T686" s="9">
        <v>908</v>
      </c>
      <c r="U686" s="9">
        <v>319</v>
      </c>
      <c r="V686" s="9">
        <v>78</v>
      </c>
      <c r="W686" s="9">
        <v>0</v>
      </c>
      <c r="X686" s="9">
        <v>9251</v>
      </c>
      <c r="Y686" s="9">
        <v>1555</v>
      </c>
      <c r="Z686" s="9">
        <v>328</v>
      </c>
      <c r="AA686" s="9">
        <v>3987</v>
      </c>
      <c r="AB686" s="9">
        <v>2236</v>
      </c>
      <c r="AC686" s="9">
        <v>2096</v>
      </c>
      <c r="AD686" s="9">
        <v>2542</v>
      </c>
      <c r="AE686" s="9">
        <v>273</v>
      </c>
      <c r="AF686" s="9">
        <v>5555</v>
      </c>
      <c r="AG686" s="9">
        <v>2255</v>
      </c>
      <c r="AH686" s="9">
        <v>3287</v>
      </c>
      <c r="AI686" s="9">
        <v>37</v>
      </c>
      <c r="AJ686" s="9">
        <v>6484</v>
      </c>
      <c r="AK686" s="9">
        <v>641</v>
      </c>
      <c r="AL686" s="9">
        <v>1202</v>
      </c>
      <c r="AM686" s="9">
        <v>2807</v>
      </c>
      <c r="AN686" s="9">
        <v>7518</v>
      </c>
      <c r="AO686" s="9">
        <v>397</v>
      </c>
      <c r="AP686" s="9">
        <v>415</v>
      </c>
      <c r="AQ686" s="9">
        <v>2804</v>
      </c>
      <c r="AR686" s="9">
        <v>10109</v>
      </c>
      <c r="AS686" s="9">
        <v>1012</v>
      </c>
      <c r="AT686" s="10">
        <v>13</v>
      </c>
    </row>
    <row r="687" spans="1:46" ht="42.75" x14ac:dyDescent="0.25">
      <c r="A687" s="26" t="str">
        <f t="shared" si="20"/>
        <v>2011Registered nursesYukonAll places of work</v>
      </c>
      <c r="B687" s="24">
        <v>2011</v>
      </c>
      <c r="C687" s="9" t="s">
        <v>7</v>
      </c>
      <c r="D687" s="9" t="s">
        <v>168</v>
      </c>
      <c r="E687" s="9" t="str">
        <f t="shared" si="21"/>
        <v>Yukon</v>
      </c>
      <c r="F687" s="9" t="s">
        <v>179</v>
      </c>
      <c r="G687" s="9" t="s">
        <v>9</v>
      </c>
      <c r="H687" s="9">
        <v>384</v>
      </c>
      <c r="I687" s="9">
        <v>345</v>
      </c>
      <c r="J687" s="9">
        <v>39</v>
      </c>
      <c r="K687" s="9">
        <v>0</v>
      </c>
      <c r="L687" s="9">
        <v>7</v>
      </c>
      <c r="M687" s="9">
        <v>39</v>
      </c>
      <c r="N687" s="9">
        <v>43</v>
      </c>
      <c r="O687" s="9">
        <v>52</v>
      </c>
      <c r="P687" s="9">
        <v>41</v>
      </c>
      <c r="Q687" s="9">
        <v>42</v>
      </c>
      <c r="R687" s="9">
        <v>65</v>
      </c>
      <c r="S687" s="9">
        <v>53</v>
      </c>
      <c r="T687" s="9">
        <v>35</v>
      </c>
      <c r="U687" s="9">
        <v>7</v>
      </c>
      <c r="V687" s="9">
        <v>0</v>
      </c>
      <c r="W687" s="9">
        <v>0</v>
      </c>
      <c r="X687" s="9">
        <v>356</v>
      </c>
      <c r="Y687" s="9">
        <v>27</v>
      </c>
      <c r="Z687" s="9">
        <v>1</v>
      </c>
      <c r="AA687" s="9">
        <v>119</v>
      </c>
      <c r="AB687" s="9">
        <v>101</v>
      </c>
      <c r="AC687" s="9">
        <v>71</v>
      </c>
      <c r="AD687" s="9">
        <v>93</v>
      </c>
      <c r="AE687" s="9">
        <v>0</v>
      </c>
      <c r="AF687" s="9">
        <v>186</v>
      </c>
      <c r="AG687" s="9">
        <v>121</v>
      </c>
      <c r="AH687" s="9">
        <v>77</v>
      </c>
      <c r="AI687" s="9">
        <v>0</v>
      </c>
      <c r="AJ687" s="9">
        <v>311</v>
      </c>
      <c r="AK687" s="9">
        <v>43</v>
      </c>
      <c r="AL687" s="9">
        <v>25</v>
      </c>
      <c r="AM687" s="9">
        <v>5</v>
      </c>
      <c r="AN687" s="9">
        <v>336</v>
      </c>
      <c r="AO687" s="9">
        <v>21</v>
      </c>
      <c r="AP687" s="9">
        <v>15</v>
      </c>
      <c r="AQ687" s="9">
        <v>12</v>
      </c>
      <c r="AR687" s="9">
        <v>291</v>
      </c>
      <c r="AS687" s="9">
        <v>93</v>
      </c>
      <c r="AT687" s="10">
        <v>0</v>
      </c>
    </row>
    <row r="688" spans="1:46" ht="28.5" x14ac:dyDescent="0.25">
      <c r="A688" s="26" t="str">
        <f t="shared" si="20"/>
        <v>2011Registered nursesYukonHospital</v>
      </c>
      <c r="B688" s="24">
        <v>2011</v>
      </c>
      <c r="C688" s="9" t="s">
        <v>7</v>
      </c>
      <c r="D688" s="9" t="s">
        <v>168</v>
      </c>
      <c r="E688" s="9" t="str">
        <f t="shared" si="21"/>
        <v>Yukon</v>
      </c>
      <c r="F688" s="9" t="s">
        <v>180</v>
      </c>
      <c r="G688" s="9" t="s">
        <v>10</v>
      </c>
      <c r="H688" s="9">
        <v>180</v>
      </c>
      <c r="I688" s="9">
        <v>163</v>
      </c>
      <c r="J688" s="9">
        <v>17</v>
      </c>
      <c r="K688" s="9">
        <v>0</v>
      </c>
      <c r="L688" s="9">
        <v>7</v>
      </c>
      <c r="M688" s="9">
        <v>28</v>
      </c>
      <c r="N688" s="9">
        <v>21</v>
      </c>
      <c r="O688" s="9">
        <v>24</v>
      </c>
      <c r="P688" s="9">
        <v>18</v>
      </c>
      <c r="Q688" s="9">
        <v>17</v>
      </c>
      <c r="R688" s="9">
        <v>29</v>
      </c>
      <c r="S688" s="9">
        <v>20</v>
      </c>
      <c r="T688" s="9">
        <v>12</v>
      </c>
      <c r="U688" s="9">
        <v>4</v>
      </c>
      <c r="V688" s="9">
        <v>0</v>
      </c>
      <c r="W688" s="9">
        <v>0</v>
      </c>
      <c r="X688" s="9">
        <v>167</v>
      </c>
      <c r="Y688" s="9">
        <v>12</v>
      </c>
      <c r="Z688" s="9">
        <v>1</v>
      </c>
      <c r="AA688" s="9">
        <v>74</v>
      </c>
      <c r="AB688" s="9">
        <v>44</v>
      </c>
      <c r="AC688" s="9">
        <v>30</v>
      </c>
      <c r="AD688" s="9">
        <v>32</v>
      </c>
      <c r="AE688" s="9">
        <v>0</v>
      </c>
      <c r="AF688" s="9">
        <v>80</v>
      </c>
      <c r="AG688" s="9">
        <v>66</v>
      </c>
      <c r="AH688" s="9">
        <v>34</v>
      </c>
      <c r="AI688" s="9">
        <v>0</v>
      </c>
      <c r="AJ688" s="9">
        <v>168</v>
      </c>
      <c r="AK688" s="9">
        <v>7</v>
      </c>
      <c r="AL688" s="9">
        <v>4</v>
      </c>
      <c r="AM688" s="9">
        <v>1</v>
      </c>
      <c r="AN688" s="9">
        <v>162</v>
      </c>
      <c r="AO688" s="9">
        <v>8</v>
      </c>
      <c r="AP688" s="9">
        <v>3</v>
      </c>
      <c r="AQ688" s="9">
        <v>7</v>
      </c>
      <c r="AR688" s="9">
        <v>168</v>
      </c>
      <c r="AS688" s="9">
        <v>12</v>
      </c>
      <c r="AT688" s="10">
        <v>0</v>
      </c>
    </row>
    <row r="689" spans="1:46" ht="28.5" x14ac:dyDescent="0.25">
      <c r="A689" s="26" t="str">
        <f t="shared" si="20"/>
        <v>2011Registered nursesYukonCommunity health</v>
      </c>
      <c r="B689" s="24">
        <v>2011</v>
      </c>
      <c r="C689" s="9" t="s">
        <v>7</v>
      </c>
      <c r="D689" s="9" t="s">
        <v>168</v>
      </c>
      <c r="E689" s="9" t="str">
        <f t="shared" si="21"/>
        <v>Yukon</v>
      </c>
      <c r="F689" s="9" t="s">
        <v>182</v>
      </c>
      <c r="G689" s="9" t="s">
        <v>11</v>
      </c>
      <c r="H689" s="9">
        <v>139</v>
      </c>
      <c r="I689" s="9">
        <v>125</v>
      </c>
      <c r="J689" s="9">
        <v>14</v>
      </c>
      <c r="K689" s="9">
        <v>0</v>
      </c>
      <c r="L689" s="9">
        <v>0</v>
      </c>
      <c r="M689" s="9">
        <v>6</v>
      </c>
      <c r="N689" s="9">
        <v>20</v>
      </c>
      <c r="O689" s="9">
        <v>16</v>
      </c>
      <c r="P689" s="9">
        <v>15</v>
      </c>
      <c r="Q689" s="9">
        <v>16</v>
      </c>
      <c r="R689" s="9">
        <v>25</v>
      </c>
      <c r="S689" s="9">
        <v>22</v>
      </c>
      <c r="T689" s="9">
        <v>16</v>
      </c>
      <c r="U689" s="9">
        <v>3</v>
      </c>
      <c r="V689" s="9">
        <v>0</v>
      </c>
      <c r="W689" s="9">
        <v>0</v>
      </c>
      <c r="X689" s="9">
        <v>132</v>
      </c>
      <c r="Y689" s="9">
        <v>7</v>
      </c>
      <c r="Z689" s="9">
        <v>0</v>
      </c>
      <c r="AA689" s="9">
        <v>29</v>
      </c>
      <c r="AB689" s="9">
        <v>38</v>
      </c>
      <c r="AC689" s="9">
        <v>32</v>
      </c>
      <c r="AD689" s="9">
        <v>40</v>
      </c>
      <c r="AE689" s="9">
        <v>0</v>
      </c>
      <c r="AF689" s="9">
        <v>55</v>
      </c>
      <c r="AG689" s="9">
        <v>43</v>
      </c>
      <c r="AH689" s="9">
        <v>41</v>
      </c>
      <c r="AI689" s="9">
        <v>0</v>
      </c>
      <c r="AJ689" s="9">
        <v>117</v>
      </c>
      <c r="AK689" s="9">
        <v>17</v>
      </c>
      <c r="AL689" s="9">
        <v>5</v>
      </c>
      <c r="AM689" s="9">
        <v>0</v>
      </c>
      <c r="AN689" s="9">
        <v>133</v>
      </c>
      <c r="AO689" s="9">
        <v>2</v>
      </c>
      <c r="AP689" s="9">
        <v>4</v>
      </c>
      <c r="AQ689" s="9">
        <v>0</v>
      </c>
      <c r="AR689" s="9">
        <v>61</v>
      </c>
      <c r="AS689" s="9">
        <v>78</v>
      </c>
      <c r="AT689" s="10">
        <v>0</v>
      </c>
    </row>
    <row r="690" spans="1:46" ht="57" x14ac:dyDescent="0.25">
      <c r="A690" s="26" t="str">
        <f t="shared" si="20"/>
        <v>2011Registered nursesYukonNursing home/long-term care</v>
      </c>
      <c r="B690" s="24">
        <v>2011</v>
      </c>
      <c r="C690" s="9" t="s">
        <v>7</v>
      </c>
      <c r="D690" s="9" t="s">
        <v>168</v>
      </c>
      <c r="E690" s="9" t="str">
        <f t="shared" si="21"/>
        <v>Yukon</v>
      </c>
      <c r="F690" s="9" t="s">
        <v>181</v>
      </c>
      <c r="G690" s="9" t="s">
        <v>12</v>
      </c>
      <c r="H690" s="9">
        <v>28</v>
      </c>
      <c r="I690" s="9">
        <v>26</v>
      </c>
      <c r="J690" s="9">
        <v>2</v>
      </c>
      <c r="K690" s="9">
        <v>0</v>
      </c>
      <c r="L690" s="9">
        <v>0</v>
      </c>
      <c r="M690" s="9">
        <v>2</v>
      </c>
      <c r="N690" s="9">
        <v>1</v>
      </c>
      <c r="O690" s="9">
        <v>8</v>
      </c>
      <c r="P690" s="9">
        <v>6</v>
      </c>
      <c r="Q690" s="9">
        <v>3</v>
      </c>
      <c r="R690" s="9">
        <v>4</v>
      </c>
      <c r="S690" s="9">
        <v>2</v>
      </c>
      <c r="T690" s="9">
        <v>2</v>
      </c>
      <c r="U690" s="9">
        <v>0</v>
      </c>
      <c r="V690" s="9">
        <v>0</v>
      </c>
      <c r="W690" s="9">
        <v>0</v>
      </c>
      <c r="X690" s="9">
        <v>22</v>
      </c>
      <c r="Y690" s="9">
        <v>6</v>
      </c>
      <c r="Z690" s="9">
        <v>0</v>
      </c>
      <c r="AA690" s="9">
        <v>10</v>
      </c>
      <c r="AB690" s="9">
        <v>10</v>
      </c>
      <c r="AC690" s="9">
        <v>2</v>
      </c>
      <c r="AD690" s="9">
        <v>6</v>
      </c>
      <c r="AE690" s="9">
        <v>0</v>
      </c>
      <c r="AF690" s="9">
        <v>23</v>
      </c>
      <c r="AG690" s="9">
        <v>4</v>
      </c>
      <c r="AH690" s="9">
        <v>1</v>
      </c>
      <c r="AI690" s="9">
        <v>0</v>
      </c>
      <c r="AJ690" s="9">
        <v>16</v>
      </c>
      <c r="AK690" s="9">
        <v>10</v>
      </c>
      <c r="AL690" s="9">
        <v>2</v>
      </c>
      <c r="AM690" s="9">
        <v>0</v>
      </c>
      <c r="AN690" s="9">
        <v>26</v>
      </c>
      <c r="AO690" s="9">
        <v>1</v>
      </c>
      <c r="AP690" s="9">
        <v>1</v>
      </c>
      <c r="AQ690" s="9">
        <v>0</v>
      </c>
      <c r="AR690" s="9">
        <v>27</v>
      </c>
      <c r="AS690" s="9">
        <v>1</v>
      </c>
      <c r="AT690" s="10">
        <v>0</v>
      </c>
    </row>
    <row r="691" spans="1:46" ht="42.75" x14ac:dyDescent="0.25">
      <c r="A691" s="26" t="str">
        <f t="shared" si="20"/>
        <v>2011Registered nursesYukonOther places of work</v>
      </c>
      <c r="B691" s="24">
        <v>2011</v>
      </c>
      <c r="C691" s="9" t="s">
        <v>7</v>
      </c>
      <c r="D691" s="9" t="s">
        <v>168</v>
      </c>
      <c r="E691" s="9" t="str">
        <f t="shared" si="21"/>
        <v>Yukon</v>
      </c>
      <c r="F691" s="9" t="s">
        <v>183</v>
      </c>
      <c r="G691" s="9" t="s">
        <v>13</v>
      </c>
      <c r="H691" s="9">
        <v>32</v>
      </c>
      <c r="I691" s="9">
        <v>26</v>
      </c>
      <c r="J691" s="9">
        <v>6</v>
      </c>
      <c r="K691" s="9">
        <v>0</v>
      </c>
      <c r="L691" s="9">
        <v>0</v>
      </c>
      <c r="M691" s="9">
        <v>2</v>
      </c>
      <c r="N691" s="9">
        <v>1</v>
      </c>
      <c r="O691" s="9">
        <v>4</v>
      </c>
      <c r="P691" s="9">
        <v>2</v>
      </c>
      <c r="Q691" s="9">
        <v>6</v>
      </c>
      <c r="R691" s="9">
        <v>7</v>
      </c>
      <c r="S691" s="9">
        <v>7</v>
      </c>
      <c r="T691" s="9">
        <v>3</v>
      </c>
      <c r="U691" s="9">
        <v>0</v>
      </c>
      <c r="V691" s="9">
        <v>0</v>
      </c>
      <c r="W691" s="9">
        <v>0</v>
      </c>
      <c r="X691" s="9">
        <v>30</v>
      </c>
      <c r="Y691" s="9">
        <v>2</v>
      </c>
      <c r="Z691" s="9">
        <v>0</v>
      </c>
      <c r="AA691" s="9">
        <v>5</v>
      </c>
      <c r="AB691" s="9">
        <v>9</v>
      </c>
      <c r="AC691" s="9">
        <v>6</v>
      </c>
      <c r="AD691" s="9">
        <v>12</v>
      </c>
      <c r="AE691" s="9">
        <v>0</v>
      </c>
      <c r="AF691" s="9">
        <v>24</v>
      </c>
      <c r="AG691" s="9">
        <v>8</v>
      </c>
      <c r="AH691" s="9">
        <v>0</v>
      </c>
      <c r="AI691" s="9">
        <v>0</v>
      </c>
      <c r="AJ691" s="9">
        <v>9</v>
      </c>
      <c r="AK691" s="9">
        <v>9</v>
      </c>
      <c r="AL691" s="9">
        <v>14</v>
      </c>
      <c r="AM691" s="9">
        <v>0</v>
      </c>
      <c r="AN691" s="9">
        <v>15</v>
      </c>
      <c r="AO691" s="9">
        <v>10</v>
      </c>
      <c r="AP691" s="9">
        <v>7</v>
      </c>
      <c r="AQ691" s="9">
        <v>0</v>
      </c>
      <c r="AR691" s="9">
        <v>31</v>
      </c>
      <c r="AS691" s="9">
        <v>1</v>
      </c>
      <c r="AT691" s="10">
        <v>0</v>
      </c>
    </row>
    <row r="692" spans="1:46" ht="42.75" x14ac:dyDescent="0.25">
      <c r="A692" s="26" t="str">
        <f t="shared" si="20"/>
        <v>2011Registered nursesYukonUnknown places of work</v>
      </c>
      <c r="B692" s="24">
        <v>2011</v>
      </c>
      <c r="C692" s="9" t="s">
        <v>7</v>
      </c>
      <c r="D692" s="9" t="s">
        <v>168</v>
      </c>
      <c r="E692" s="9" t="str">
        <f t="shared" si="21"/>
        <v>Yukon</v>
      </c>
      <c r="F692" s="9" t="s">
        <v>184</v>
      </c>
      <c r="G692" s="9" t="s">
        <v>49</v>
      </c>
      <c r="H692" s="9">
        <v>5</v>
      </c>
      <c r="I692" s="9">
        <v>5</v>
      </c>
      <c r="J692" s="9">
        <v>0</v>
      </c>
      <c r="K692" s="9">
        <v>0</v>
      </c>
      <c r="L692" s="9">
        <v>0</v>
      </c>
      <c r="M692" s="9">
        <v>1</v>
      </c>
      <c r="N692" s="9">
        <v>0</v>
      </c>
      <c r="O692" s="9">
        <v>0</v>
      </c>
      <c r="P692" s="9">
        <v>0</v>
      </c>
      <c r="Q692" s="9">
        <v>0</v>
      </c>
      <c r="R692" s="9">
        <v>0</v>
      </c>
      <c r="S692" s="9">
        <v>2</v>
      </c>
      <c r="T692" s="9">
        <v>2</v>
      </c>
      <c r="U692" s="9">
        <v>0</v>
      </c>
      <c r="V692" s="9">
        <v>0</v>
      </c>
      <c r="W692" s="9">
        <v>0</v>
      </c>
      <c r="X692" s="9">
        <v>5</v>
      </c>
      <c r="Y692" s="9">
        <v>0</v>
      </c>
      <c r="Z692" s="9">
        <v>0</v>
      </c>
      <c r="AA692" s="9">
        <v>1</v>
      </c>
      <c r="AB692" s="9">
        <v>0</v>
      </c>
      <c r="AC692" s="9">
        <v>1</v>
      </c>
      <c r="AD692" s="9">
        <v>3</v>
      </c>
      <c r="AE692" s="9">
        <v>0</v>
      </c>
      <c r="AF692" s="9">
        <v>4</v>
      </c>
      <c r="AG692" s="9">
        <v>0</v>
      </c>
      <c r="AH692" s="9">
        <v>1</v>
      </c>
      <c r="AI692" s="9">
        <v>0</v>
      </c>
      <c r="AJ692" s="9">
        <v>1</v>
      </c>
      <c r="AK692" s="9">
        <v>0</v>
      </c>
      <c r="AL692" s="9">
        <v>0</v>
      </c>
      <c r="AM692" s="9">
        <v>4</v>
      </c>
      <c r="AN692" s="9">
        <v>0</v>
      </c>
      <c r="AO692" s="9">
        <v>0</v>
      </c>
      <c r="AP692" s="9">
        <v>0</v>
      </c>
      <c r="AQ692" s="9">
        <v>5</v>
      </c>
      <c r="AR692" s="9">
        <v>4</v>
      </c>
      <c r="AS692" s="9">
        <v>1</v>
      </c>
      <c r="AT692" s="10">
        <v>0</v>
      </c>
    </row>
    <row r="693" spans="1:46" ht="57" x14ac:dyDescent="0.25">
      <c r="A693" s="26" t="str">
        <f t="shared" si="20"/>
        <v>2011Registered nursesNorthwest TerritoriesAll places of work</v>
      </c>
      <c r="B693" s="24">
        <v>2011</v>
      </c>
      <c r="C693" s="9" t="s">
        <v>7</v>
      </c>
      <c r="D693" s="9" t="s">
        <v>169</v>
      </c>
      <c r="E693" s="9" t="str">
        <f t="shared" si="21"/>
        <v>Northwest Territories</v>
      </c>
      <c r="F693" s="9" t="s">
        <v>179</v>
      </c>
      <c r="G693" s="9" t="s">
        <v>9</v>
      </c>
      <c r="H693" s="9">
        <v>720</v>
      </c>
      <c r="I693" s="9">
        <v>639</v>
      </c>
      <c r="J693" s="9">
        <v>81</v>
      </c>
      <c r="K693" s="9">
        <v>0</v>
      </c>
      <c r="L693" s="9">
        <v>9</v>
      </c>
      <c r="M693" s="9">
        <v>79</v>
      </c>
      <c r="N693" s="9">
        <v>95</v>
      </c>
      <c r="O693" s="9">
        <v>91</v>
      </c>
      <c r="P693" s="9">
        <v>76</v>
      </c>
      <c r="Q693" s="9">
        <v>100</v>
      </c>
      <c r="R693" s="9">
        <v>89</v>
      </c>
      <c r="S693" s="9">
        <v>93</v>
      </c>
      <c r="T693" s="9">
        <v>61</v>
      </c>
      <c r="U693" s="9">
        <v>19</v>
      </c>
      <c r="V693" s="9">
        <v>8</v>
      </c>
      <c r="W693" s="9">
        <v>0</v>
      </c>
      <c r="X693" s="9">
        <v>685</v>
      </c>
      <c r="Y693" s="9">
        <v>35</v>
      </c>
      <c r="Z693" s="9">
        <v>0</v>
      </c>
      <c r="AA693" s="9">
        <v>265</v>
      </c>
      <c r="AB693" s="9">
        <v>163</v>
      </c>
      <c r="AC693" s="9">
        <v>134</v>
      </c>
      <c r="AD693" s="9">
        <v>158</v>
      </c>
      <c r="AE693" s="9">
        <v>0</v>
      </c>
      <c r="AF693" s="9">
        <v>440</v>
      </c>
      <c r="AG693" s="9">
        <v>0</v>
      </c>
      <c r="AH693" s="9">
        <v>280</v>
      </c>
      <c r="AI693" s="9">
        <v>0</v>
      </c>
      <c r="AJ693" s="9">
        <v>510</v>
      </c>
      <c r="AK693" s="9">
        <v>81</v>
      </c>
      <c r="AL693" s="9">
        <v>115</v>
      </c>
      <c r="AM693" s="9">
        <v>14</v>
      </c>
      <c r="AN693" s="9">
        <v>639</v>
      </c>
      <c r="AO693" s="9">
        <v>33</v>
      </c>
      <c r="AP693" s="9">
        <v>32</v>
      </c>
      <c r="AQ693" s="9">
        <v>16</v>
      </c>
      <c r="AR693" s="9">
        <v>483</v>
      </c>
      <c r="AS693" s="9">
        <v>237</v>
      </c>
      <c r="AT693" s="10">
        <v>0</v>
      </c>
    </row>
    <row r="694" spans="1:46" ht="57" x14ac:dyDescent="0.25">
      <c r="A694" s="26" t="str">
        <f t="shared" si="20"/>
        <v>2011Registered nursesNorthwest TerritoriesHospital</v>
      </c>
      <c r="B694" s="24">
        <v>2011</v>
      </c>
      <c r="C694" s="9" t="s">
        <v>7</v>
      </c>
      <c r="D694" s="9" t="s">
        <v>169</v>
      </c>
      <c r="E694" s="9" t="str">
        <f t="shared" si="21"/>
        <v>Northwest Territories</v>
      </c>
      <c r="F694" s="9" t="s">
        <v>180</v>
      </c>
      <c r="G694" s="9" t="s">
        <v>10</v>
      </c>
      <c r="H694" s="9">
        <v>308</v>
      </c>
      <c r="I694" s="9">
        <v>273</v>
      </c>
      <c r="J694" s="9">
        <v>35</v>
      </c>
      <c r="K694" s="9">
        <v>0</v>
      </c>
      <c r="L694" s="9">
        <v>6</v>
      </c>
      <c r="M694" s="9">
        <v>56</v>
      </c>
      <c r="N694" s="9">
        <v>52</v>
      </c>
      <c r="O694" s="9">
        <v>48</v>
      </c>
      <c r="P694" s="9">
        <v>37</v>
      </c>
      <c r="Q694" s="9">
        <v>42</v>
      </c>
      <c r="R694" s="9">
        <v>30</v>
      </c>
      <c r="S694" s="9">
        <v>20</v>
      </c>
      <c r="T694" s="9">
        <v>14</v>
      </c>
      <c r="U694" s="9">
        <v>2</v>
      </c>
      <c r="V694" s="9">
        <v>1</v>
      </c>
      <c r="W694" s="9">
        <v>0</v>
      </c>
      <c r="X694" s="9">
        <v>298</v>
      </c>
      <c r="Y694" s="9">
        <v>10</v>
      </c>
      <c r="Z694" s="9">
        <v>0</v>
      </c>
      <c r="AA694" s="9">
        <v>166</v>
      </c>
      <c r="AB694" s="9">
        <v>67</v>
      </c>
      <c r="AC694" s="9">
        <v>46</v>
      </c>
      <c r="AD694" s="9">
        <v>29</v>
      </c>
      <c r="AE694" s="9">
        <v>0</v>
      </c>
      <c r="AF694" s="9">
        <v>209</v>
      </c>
      <c r="AG694" s="9">
        <v>0</v>
      </c>
      <c r="AH694" s="9">
        <v>99</v>
      </c>
      <c r="AI694" s="9">
        <v>0</v>
      </c>
      <c r="AJ694" s="9">
        <v>262</v>
      </c>
      <c r="AK694" s="9">
        <v>24</v>
      </c>
      <c r="AL694" s="9">
        <v>20</v>
      </c>
      <c r="AM694" s="9">
        <v>2</v>
      </c>
      <c r="AN694" s="9">
        <v>294</v>
      </c>
      <c r="AO694" s="9">
        <v>7</v>
      </c>
      <c r="AP694" s="9">
        <v>2</v>
      </c>
      <c r="AQ694" s="9">
        <v>5</v>
      </c>
      <c r="AR694" s="9">
        <v>235</v>
      </c>
      <c r="AS694" s="9">
        <v>73</v>
      </c>
      <c r="AT694" s="10">
        <v>0</v>
      </c>
    </row>
    <row r="695" spans="1:46" ht="57" x14ac:dyDescent="0.25">
      <c r="A695" s="26" t="str">
        <f t="shared" si="20"/>
        <v>2011Registered nursesNorthwest TerritoriesCommunity health</v>
      </c>
      <c r="B695" s="24">
        <v>2011</v>
      </c>
      <c r="C695" s="9" t="s">
        <v>7</v>
      </c>
      <c r="D695" s="9" t="s">
        <v>169</v>
      </c>
      <c r="E695" s="9" t="str">
        <f t="shared" si="21"/>
        <v>Northwest Territories</v>
      </c>
      <c r="F695" s="9" t="s">
        <v>182</v>
      </c>
      <c r="G695" s="9" t="s">
        <v>11</v>
      </c>
      <c r="H695" s="9">
        <v>279</v>
      </c>
      <c r="I695" s="9">
        <v>258</v>
      </c>
      <c r="J695" s="9">
        <v>21</v>
      </c>
      <c r="K695" s="9">
        <v>0</v>
      </c>
      <c r="L695" s="9">
        <v>2</v>
      </c>
      <c r="M695" s="9">
        <v>18</v>
      </c>
      <c r="N695" s="9">
        <v>27</v>
      </c>
      <c r="O695" s="9">
        <v>19</v>
      </c>
      <c r="P695" s="9">
        <v>24</v>
      </c>
      <c r="Q695" s="9">
        <v>43</v>
      </c>
      <c r="R695" s="9">
        <v>44</v>
      </c>
      <c r="S695" s="9">
        <v>49</v>
      </c>
      <c r="T695" s="9">
        <v>34</v>
      </c>
      <c r="U695" s="9">
        <v>15</v>
      </c>
      <c r="V695" s="9">
        <v>4</v>
      </c>
      <c r="W695" s="9">
        <v>0</v>
      </c>
      <c r="X695" s="9">
        <v>259</v>
      </c>
      <c r="Y695" s="9">
        <v>20</v>
      </c>
      <c r="Z695" s="9">
        <v>0</v>
      </c>
      <c r="AA695" s="9">
        <v>66</v>
      </c>
      <c r="AB695" s="9">
        <v>60</v>
      </c>
      <c r="AC695" s="9">
        <v>61</v>
      </c>
      <c r="AD695" s="9">
        <v>92</v>
      </c>
      <c r="AE695" s="9">
        <v>0</v>
      </c>
      <c r="AF695" s="9">
        <v>142</v>
      </c>
      <c r="AG695" s="9">
        <v>0</v>
      </c>
      <c r="AH695" s="9">
        <v>137</v>
      </c>
      <c r="AI695" s="9">
        <v>0</v>
      </c>
      <c r="AJ695" s="9">
        <v>210</v>
      </c>
      <c r="AK695" s="9">
        <v>33</v>
      </c>
      <c r="AL695" s="9">
        <v>35</v>
      </c>
      <c r="AM695" s="9">
        <v>1</v>
      </c>
      <c r="AN695" s="9">
        <v>272</v>
      </c>
      <c r="AO695" s="9">
        <v>5</v>
      </c>
      <c r="AP695" s="9">
        <v>1</v>
      </c>
      <c r="AQ695" s="9">
        <v>1</v>
      </c>
      <c r="AR695" s="9">
        <v>157</v>
      </c>
      <c r="AS695" s="9">
        <v>122</v>
      </c>
      <c r="AT695" s="10">
        <v>0</v>
      </c>
    </row>
    <row r="696" spans="1:46" ht="57" x14ac:dyDescent="0.25">
      <c r="A696" s="26" t="str">
        <f t="shared" si="20"/>
        <v>2011Registered nursesNorthwest TerritoriesNursing home/long-term care</v>
      </c>
      <c r="B696" s="24">
        <v>2011</v>
      </c>
      <c r="C696" s="9" t="s">
        <v>7</v>
      </c>
      <c r="D696" s="9" t="s">
        <v>169</v>
      </c>
      <c r="E696" s="9" t="str">
        <f t="shared" si="21"/>
        <v>Northwest Territories</v>
      </c>
      <c r="F696" s="9" t="s">
        <v>181</v>
      </c>
      <c r="G696" s="9" t="s">
        <v>12</v>
      </c>
      <c r="H696" s="9">
        <v>15</v>
      </c>
      <c r="I696" s="9">
        <v>14</v>
      </c>
      <c r="J696" s="9">
        <v>1</v>
      </c>
      <c r="K696" s="9">
        <v>0</v>
      </c>
      <c r="L696" s="9">
        <v>1</v>
      </c>
      <c r="M696" s="9">
        <v>0</v>
      </c>
      <c r="N696" s="9">
        <v>0</v>
      </c>
      <c r="O696" s="9">
        <v>0</v>
      </c>
      <c r="P696" s="9">
        <v>0</v>
      </c>
      <c r="Q696" s="9">
        <v>2</v>
      </c>
      <c r="R696" s="9">
        <v>3</v>
      </c>
      <c r="S696" s="9">
        <v>5</v>
      </c>
      <c r="T696" s="9">
        <v>2</v>
      </c>
      <c r="U696" s="9">
        <v>0</v>
      </c>
      <c r="V696" s="9">
        <v>2</v>
      </c>
      <c r="W696" s="9">
        <v>0</v>
      </c>
      <c r="X696" s="9">
        <v>15</v>
      </c>
      <c r="Y696" s="9">
        <v>0</v>
      </c>
      <c r="Z696" s="9">
        <v>0</v>
      </c>
      <c r="AA696" s="9">
        <v>3</v>
      </c>
      <c r="AB696" s="9">
        <v>1</v>
      </c>
      <c r="AC696" s="9">
        <v>5</v>
      </c>
      <c r="AD696" s="9">
        <v>6</v>
      </c>
      <c r="AE696" s="9">
        <v>0</v>
      </c>
      <c r="AF696" s="9">
        <v>9</v>
      </c>
      <c r="AG696" s="9">
        <v>0</v>
      </c>
      <c r="AH696" s="9">
        <v>6</v>
      </c>
      <c r="AI696" s="9">
        <v>0</v>
      </c>
      <c r="AJ696" s="9">
        <v>8</v>
      </c>
      <c r="AK696" s="9">
        <v>5</v>
      </c>
      <c r="AL696" s="9">
        <v>2</v>
      </c>
      <c r="AM696" s="9">
        <v>0</v>
      </c>
      <c r="AN696" s="9">
        <v>15</v>
      </c>
      <c r="AO696" s="9">
        <v>0</v>
      </c>
      <c r="AP696" s="9">
        <v>0</v>
      </c>
      <c r="AQ696" s="9">
        <v>0</v>
      </c>
      <c r="AR696" s="9">
        <v>9</v>
      </c>
      <c r="AS696" s="9">
        <v>6</v>
      </c>
      <c r="AT696" s="10">
        <v>0</v>
      </c>
    </row>
    <row r="697" spans="1:46" ht="57" x14ac:dyDescent="0.25">
      <c r="A697" s="26" t="str">
        <f t="shared" si="20"/>
        <v>2011Registered nursesNorthwest TerritoriesOther places of work</v>
      </c>
      <c r="B697" s="24">
        <v>2011</v>
      </c>
      <c r="C697" s="9" t="s">
        <v>7</v>
      </c>
      <c r="D697" s="9" t="s">
        <v>169</v>
      </c>
      <c r="E697" s="9" t="str">
        <f t="shared" si="21"/>
        <v>Northwest Territories</v>
      </c>
      <c r="F697" s="9" t="s">
        <v>183</v>
      </c>
      <c r="G697" s="9" t="s">
        <v>13</v>
      </c>
      <c r="H697" s="9">
        <v>108</v>
      </c>
      <c r="I697" s="9">
        <v>86</v>
      </c>
      <c r="J697" s="9">
        <v>22</v>
      </c>
      <c r="K697" s="9">
        <v>0</v>
      </c>
      <c r="L697" s="9">
        <v>0</v>
      </c>
      <c r="M697" s="9">
        <v>4</v>
      </c>
      <c r="N697" s="9">
        <v>15</v>
      </c>
      <c r="O697" s="9">
        <v>24</v>
      </c>
      <c r="P697" s="9">
        <v>15</v>
      </c>
      <c r="Q697" s="9">
        <v>13</v>
      </c>
      <c r="R697" s="9">
        <v>9</v>
      </c>
      <c r="S697" s="9">
        <v>14</v>
      </c>
      <c r="T697" s="9">
        <v>11</v>
      </c>
      <c r="U697" s="9">
        <v>2</v>
      </c>
      <c r="V697" s="9">
        <v>1</v>
      </c>
      <c r="W697" s="9">
        <v>0</v>
      </c>
      <c r="X697" s="9">
        <v>104</v>
      </c>
      <c r="Y697" s="9">
        <v>4</v>
      </c>
      <c r="Z697" s="9">
        <v>0</v>
      </c>
      <c r="AA697" s="9">
        <v>27</v>
      </c>
      <c r="AB697" s="9">
        <v>34</v>
      </c>
      <c r="AC697" s="9">
        <v>19</v>
      </c>
      <c r="AD697" s="9">
        <v>28</v>
      </c>
      <c r="AE697" s="9">
        <v>0</v>
      </c>
      <c r="AF697" s="9">
        <v>76</v>
      </c>
      <c r="AG697" s="9">
        <v>0</v>
      </c>
      <c r="AH697" s="9">
        <v>32</v>
      </c>
      <c r="AI697" s="9">
        <v>0</v>
      </c>
      <c r="AJ697" s="9">
        <v>30</v>
      </c>
      <c r="AK697" s="9">
        <v>19</v>
      </c>
      <c r="AL697" s="9">
        <v>58</v>
      </c>
      <c r="AM697" s="9">
        <v>1</v>
      </c>
      <c r="AN697" s="9">
        <v>58</v>
      </c>
      <c r="AO697" s="9">
        <v>21</v>
      </c>
      <c r="AP697" s="9">
        <v>29</v>
      </c>
      <c r="AQ697" s="9">
        <v>0</v>
      </c>
      <c r="AR697" s="9">
        <v>74</v>
      </c>
      <c r="AS697" s="9">
        <v>34</v>
      </c>
      <c r="AT697" s="10">
        <v>0</v>
      </c>
    </row>
    <row r="698" spans="1:46" ht="57" x14ac:dyDescent="0.25">
      <c r="A698" s="26" t="str">
        <f t="shared" si="20"/>
        <v>2011Registered nursesNorthwest TerritoriesUnknown places of work</v>
      </c>
      <c r="B698" s="24">
        <v>2011</v>
      </c>
      <c r="C698" s="9" t="s">
        <v>7</v>
      </c>
      <c r="D698" s="9" t="s">
        <v>169</v>
      </c>
      <c r="E698" s="9" t="str">
        <f t="shared" si="21"/>
        <v>Northwest Territories</v>
      </c>
      <c r="F698" s="9" t="s">
        <v>184</v>
      </c>
      <c r="G698" s="9" t="s">
        <v>49</v>
      </c>
      <c r="H698" s="9">
        <v>10</v>
      </c>
      <c r="I698" s="9">
        <v>8</v>
      </c>
      <c r="J698" s="9">
        <v>2</v>
      </c>
      <c r="K698" s="9">
        <v>0</v>
      </c>
      <c r="L698" s="9">
        <v>0</v>
      </c>
      <c r="M698" s="9">
        <v>1</v>
      </c>
      <c r="N698" s="9">
        <v>1</v>
      </c>
      <c r="O698" s="9">
        <v>0</v>
      </c>
      <c r="P698" s="9">
        <v>0</v>
      </c>
      <c r="Q698" s="9">
        <v>0</v>
      </c>
      <c r="R698" s="9">
        <v>3</v>
      </c>
      <c r="S698" s="9">
        <v>5</v>
      </c>
      <c r="T698" s="9">
        <v>0</v>
      </c>
      <c r="U698" s="9">
        <v>0</v>
      </c>
      <c r="V698" s="9">
        <v>0</v>
      </c>
      <c r="W698" s="9">
        <v>0</v>
      </c>
      <c r="X698" s="9">
        <v>9</v>
      </c>
      <c r="Y698" s="9">
        <v>1</v>
      </c>
      <c r="Z698" s="9">
        <v>0</v>
      </c>
      <c r="AA698" s="9">
        <v>3</v>
      </c>
      <c r="AB698" s="9">
        <v>1</v>
      </c>
      <c r="AC698" s="9">
        <v>3</v>
      </c>
      <c r="AD698" s="9">
        <v>3</v>
      </c>
      <c r="AE698" s="9">
        <v>0</v>
      </c>
      <c r="AF698" s="9">
        <v>4</v>
      </c>
      <c r="AG698" s="9">
        <v>0</v>
      </c>
      <c r="AH698" s="9">
        <v>6</v>
      </c>
      <c r="AI698" s="9">
        <v>0</v>
      </c>
      <c r="AJ698" s="9">
        <v>0</v>
      </c>
      <c r="AK698" s="9">
        <v>0</v>
      </c>
      <c r="AL698" s="9">
        <v>0</v>
      </c>
      <c r="AM698" s="9">
        <v>10</v>
      </c>
      <c r="AN698" s="9">
        <v>0</v>
      </c>
      <c r="AO698" s="9">
        <v>0</v>
      </c>
      <c r="AP698" s="9">
        <v>0</v>
      </c>
      <c r="AQ698" s="9">
        <v>10</v>
      </c>
      <c r="AR698" s="9">
        <v>8</v>
      </c>
      <c r="AS698" s="9">
        <v>2</v>
      </c>
      <c r="AT698" s="10">
        <v>0</v>
      </c>
    </row>
    <row r="699" spans="1:46" ht="42.75" x14ac:dyDescent="0.25">
      <c r="A699" s="26" t="str">
        <f t="shared" si="20"/>
        <v>2011Registered nursesNunavutAll places of work</v>
      </c>
      <c r="B699" s="24">
        <v>2011</v>
      </c>
      <c r="C699" s="9" t="s">
        <v>7</v>
      </c>
      <c r="D699" s="9" t="s">
        <v>170</v>
      </c>
      <c r="E699" s="9" t="str">
        <f t="shared" si="21"/>
        <v>Nunavut</v>
      </c>
      <c r="F699" s="9" t="s">
        <v>179</v>
      </c>
      <c r="G699" s="9" t="s">
        <v>9</v>
      </c>
      <c r="H699" s="9">
        <v>358</v>
      </c>
      <c r="I699" s="9">
        <v>323</v>
      </c>
      <c r="J699" s="9">
        <v>35</v>
      </c>
      <c r="K699" s="9">
        <v>0</v>
      </c>
      <c r="L699" s="9">
        <v>1</v>
      </c>
      <c r="M699" s="9">
        <v>42</v>
      </c>
      <c r="N699" s="9">
        <v>49</v>
      </c>
      <c r="O699" s="9">
        <v>33</v>
      </c>
      <c r="P699" s="9">
        <v>30</v>
      </c>
      <c r="Q699" s="9">
        <v>43</v>
      </c>
      <c r="R699" s="9">
        <v>43</v>
      </c>
      <c r="S699" s="9">
        <v>55</v>
      </c>
      <c r="T699" s="9">
        <v>41</v>
      </c>
      <c r="U699" s="9">
        <v>15</v>
      </c>
      <c r="V699" s="9">
        <v>6</v>
      </c>
      <c r="W699" s="9">
        <v>0</v>
      </c>
      <c r="X699" s="9">
        <v>310</v>
      </c>
      <c r="Y699" s="9">
        <v>46</v>
      </c>
      <c r="Z699" s="9">
        <v>2</v>
      </c>
      <c r="AA699" s="9">
        <v>116</v>
      </c>
      <c r="AB699" s="9">
        <v>82</v>
      </c>
      <c r="AC699" s="9">
        <v>55</v>
      </c>
      <c r="AD699" s="9">
        <v>105</v>
      </c>
      <c r="AE699" s="9">
        <v>0</v>
      </c>
      <c r="AF699" s="9">
        <v>219</v>
      </c>
      <c r="AG699" s="9">
        <v>0</v>
      </c>
      <c r="AH699" s="9">
        <v>139</v>
      </c>
      <c r="AI699" s="9">
        <v>0</v>
      </c>
      <c r="AJ699" s="9">
        <v>268</v>
      </c>
      <c r="AK699" s="9">
        <v>45</v>
      </c>
      <c r="AL699" s="9">
        <v>39</v>
      </c>
      <c r="AM699" s="9">
        <v>6</v>
      </c>
      <c r="AN699" s="9">
        <v>327</v>
      </c>
      <c r="AO699" s="9">
        <v>18</v>
      </c>
      <c r="AP699" s="9">
        <v>9</v>
      </c>
      <c r="AQ699" s="9">
        <v>4</v>
      </c>
      <c r="AR699" s="9">
        <v>46</v>
      </c>
      <c r="AS699" s="9">
        <v>312</v>
      </c>
      <c r="AT699" s="10">
        <v>0</v>
      </c>
    </row>
    <row r="700" spans="1:46" ht="28.5" x14ac:dyDescent="0.25">
      <c r="A700" s="26" t="str">
        <f t="shared" si="20"/>
        <v>2011Registered nursesNunavutHospital</v>
      </c>
      <c r="B700" s="24">
        <v>2011</v>
      </c>
      <c r="C700" s="9" t="s">
        <v>7</v>
      </c>
      <c r="D700" s="9" t="s">
        <v>170</v>
      </c>
      <c r="E700" s="9" t="str">
        <f t="shared" si="21"/>
        <v>Nunavut</v>
      </c>
      <c r="F700" s="9" t="s">
        <v>180</v>
      </c>
      <c r="G700" s="9" t="s">
        <v>10</v>
      </c>
      <c r="H700" s="9">
        <v>84</v>
      </c>
      <c r="I700" s="9">
        <v>73</v>
      </c>
      <c r="J700" s="9">
        <v>11</v>
      </c>
      <c r="K700" s="9">
        <v>0</v>
      </c>
      <c r="L700" s="9">
        <v>1</v>
      </c>
      <c r="M700" s="9">
        <v>16</v>
      </c>
      <c r="N700" s="9">
        <v>18</v>
      </c>
      <c r="O700" s="9">
        <v>11</v>
      </c>
      <c r="P700" s="9">
        <v>4</v>
      </c>
      <c r="Q700" s="9">
        <v>10</v>
      </c>
      <c r="R700" s="9">
        <v>9</v>
      </c>
      <c r="S700" s="9">
        <v>8</v>
      </c>
      <c r="T700" s="9">
        <v>5</v>
      </c>
      <c r="U700" s="9">
        <v>1</v>
      </c>
      <c r="V700" s="9">
        <v>1</v>
      </c>
      <c r="W700" s="9">
        <v>0</v>
      </c>
      <c r="X700" s="9">
        <v>76</v>
      </c>
      <c r="Y700" s="9">
        <v>8</v>
      </c>
      <c r="Z700" s="9">
        <v>0</v>
      </c>
      <c r="AA700" s="9">
        <v>44</v>
      </c>
      <c r="AB700" s="9">
        <v>14</v>
      </c>
      <c r="AC700" s="9">
        <v>13</v>
      </c>
      <c r="AD700" s="9">
        <v>13</v>
      </c>
      <c r="AE700" s="9">
        <v>0</v>
      </c>
      <c r="AF700" s="9">
        <v>61</v>
      </c>
      <c r="AG700" s="9">
        <v>0</v>
      </c>
      <c r="AH700" s="9">
        <v>23</v>
      </c>
      <c r="AI700" s="9">
        <v>0</v>
      </c>
      <c r="AJ700" s="9">
        <v>77</v>
      </c>
      <c r="AK700" s="9">
        <v>7</v>
      </c>
      <c r="AL700" s="9">
        <v>0</v>
      </c>
      <c r="AM700" s="9">
        <v>0</v>
      </c>
      <c r="AN700" s="9">
        <v>82</v>
      </c>
      <c r="AO700" s="9">
        <v>1</v>
      </c>
      <c r="AP700" s="9">
        <v>1</v>
      </c>
      <c r="AQ700" s="9">
        <v>0</v>
      </c>
      <c r="AR700" s="9">
        <v>10</v>
      </c>
      <c r="AS700" s="9">
        <v>74</v>
      </c>
      <c r="AT700" s="10">
        <v>0</v>
      </c>
    </row>
    <row r="701" spans="1:46" ht="28.5" x14ac:dyDescent="0.25">
      <c r="A701" s="26" t="str">
        <f t="shared" si="20"/>
        <v>2011Registered nursesNunavutCommunity health</v>
      </c>
      <c r="B701" s="24">
        <v>2011</v>
      </c>
      <c r="C701" s="9" t="s">
        <v>7</v>
      </c>
      <c r="D701" s="9" t="s">
        <v>170</v>
      </c>
      <c r="E701" s="9" t="str">
        <f t="shared" si="21"/>
        <v>Nunavut</v>
      </c>
      <c r="F701" s="9" t="s">
        <v>182</v>
      </c>
      <c r="G701" s="9" t="s">
        <v>11</v>
      </c>
      <c r="H701" s="9">
        <v>227</v>
      </c>
      <c r="I701" s="9">
        <v>214</v>
      </c>
      <c r="J701" s="9">
        <v>13</v>
      </c>
      <c r="K701" s="9">
        <v>0</v>
      </c>
      <c r="L701" s="9">
        <v>0</v>
      </c>
      <c r="M701" s="9">
        <v>21</v>
      </c>
      <c r="N701" s="9">
        <v>23</v>
      </c>
      <c r="O701" s="9">
        <v>20</v>
      </c>
      <c r="P701" s="9">
        <v>20</v>
      </c>
      <c r="Q701" s="9">
        <v>30</v>
      </c>
      <c r="R701" s="9">
        <v>25</v>
      </c>
      <c r="S701" s="9">
        <v>39</v>
      </c>
      <c r="T701" s="9">
        <v>32</v>
      </c>
      <c r="U701" s="9">
        <v>12</v>
      </c>
      <c r="V701" s="9">
        <v>5</v>
      </c>
      <c r="W701" s="9">
        <v>0</v>
      </c>
      <c r="X701" s="9">
        <v>190</v>
      </c>
      <c r="Y701" s="9">
        <v>36</v>
      </c>
      <c r="Z701" s="9">
        <v>1</v>
      </c>
      <c r="AA701" s="9">
        <v>58</v>
      </c>
      <c r="AB701" s="9">
        <v>57</v>
      </c>
      <c r="AC701" s="9">
        <v>34</v>
      </c>
      <c r="AD701" s="9">
        <v>78</v>
      </c>
      <c r="AE701" s="9">
        <v>0</v>
      </c>
      <c r="AF701" s="9">
        <v>121</v>
      </c>
      <c r="AG701" s="9">
        <v>0</v>
      </c>
      <c r="AH701" s="9">
        <v>106</v>
      </c>
      <c r="AI701" s="9">
        <v>0</v>
      </c>
      <c r="AJ701" s="9">
        <v>174</v>
      </c>
      <c r="AK701" s="9">
        <v>30</v>
      </c>
      <c r="AL701" s="9">
        <v>17</v>
      </c>
      <c r="AM701" s="9">
        <v>6</v>
      </c>
      <c r="AN701" s="9">
        <v>215</v>
      </c>
      <c r="AO701" s="9">
        <v>8</v>
      </c>
      <c r="AP701" s="9">
        <v>0</v>
      </c>
      <c r="AQ701" s="9">
        <v>4</v>
      </c>
      <c r="AR701" s="9">
        <v>24</v>
      </c>
      <c r="AS701" s="9">
        <v>203</v>
      </c>
      <c r="AT701" s="10">
        <v>0</v>
      </c>
    </row>
    <row r="702" spans="1:46" ht="57" x14ac:dyDescent="0.25">
      <c r="A702" s="26" t="str">
        <f t="shared" si="20"/>
        <v>2011Registered nursesNunavutNursing home/long-term care</v>
      </c>
      <c r="B702" s="24">
        <v>2011</v>
      </c>
      <c r="C702" s="9" t="s">
        <v>7</v>
      </c>
      <c r="D702" s="9" t="s">
        <v>170</v>
      </c>
      <c r="E702" s="9" t="str">
        <f t="shared" si="21"/>
        <v>Nunavut</v>
      </c>
      <c r="F702" s="9" t="s">
        <v>181</v>
      </c>
      <c r="G702" s="9" t="s">
        <v>12</v>
      </c>
      <c r="H702" s="9">
        <v>4</v>
      </c>
      <c r="I702" s="9">
        <v>4</v>
      </c>
      <c r="J702" s="9">
        <v>0</v>
      </c>
      <c r="K702" s="9">
        <v>0</v>
      </c>
      <c r="L702" s="9">
        <v>0</v>
      </c>
      <c r="M702" s="9">
        <v>1</v>
      </c>
      <c r="N702" s="9">
        <v>0</v>
      </c>
      <c r="O702" s="9">
        <v>0</v>
      </c>
      <c r="P702" s="9">
        <v>1</v>
      </c>
      <c r="Q702" s="9">
        <v>0</v>
      </c>
      <c r="R702" s="9">
        <v>1</v>
      </c>
      <c r="S702" s="9">
        <v>0</v>
      </c>
      <c r="T702" s="9">
        <v>1</v>
      </c>
      <c r="U702" s="9">
        <v>0</v>
      </c>
      <c r="V702" s="9">
        <v>0</v>
      </c>
      <c r="W702" s="9">
        <v>0</v>
      </c>
      <c r="X702" s="9">
        <v>4</v>
      </c>
      <c r="Y702" s="9">
        <v>0</v>
      </c>
      <c r="Z702" s="9">
        <v>0</v>
      </c>
      <c r="AA702" s="9">
        <v>1</v>
      </c>
      <c r="AB702" s="9">
        <v>2</v>
      </c>
      <c r="AC702" s="9">
        <v>0</v>
      </c>
      <c r="AD702" s="9">
        <v>1</v>
      </c>
      <c r="AE702" s="9">
        <v>0</v>
      </c>
      <c r="AF702" s="9">
        <v>2</v>
      </c>
      <c r="AG702" s="9">
        <v>0</v>
      </c>
      <c r="AH702" s="9">
        <v>2</v>
      </c>
      <c r="AI702" s="9">
        <v>0</v>
      </c>
      <c r="AJ702" s="9">
        <v>1</v>
      </c>
      <c r="AK702" s="9">
        <v>3</v>
      </c>
      <c r="AL702" s="9">
        <v>0</v>
      </c>
      <c r="AM702" s="9">
        <v>0</v>
      </c>
      <c r="AN702" s="9">
        <v>2</v>
      </c>
      <c r="AO702" s="9">
        <v>2</v>
      </c>
      <c r="AP702" s="9">
        <v>0</v>
      </c>
      <c r="AQ702" s="9">
        <v>0</v>
      </c>
      <c r="AR702" s="9">
        <v>1</v>
      </c>
      <c r="AS702" s="9">
        <v>3</v>
      </c>
      <c r="AT702" s="10">
        <v>0</v>
      </c>
    </row>
    <row r="703" spans="1:46" ht="42.75" x14ac:dyDescent="0.25">
      <c r="A703" s="26" t="str">
        <f t="shared" si="20"/>
        <v>2011Registered nursesNunavutOther places of work</v>
      </c>
      <c r="B703" s="24">
        <v>2011</v>
      </c>
      <c r="C703" s="9" t="s">
        <v>7</v>
      </c>
      <c r="D703" s="9" t="s">
        <v>170</v>
      </c>
      <c r="E703" s="9" t="str">
        <f t="shared" si="21"/>
        <v>Nunavut</v>
      </c>
      <c r="F703" s="9" t="s">
        <v>183</v>
      </c>
      <c r="G703" s="9" t="s">
        <v>13</v>
      </c>
      <c r="H703" s="9">
        <v>42</v>
      </c>
      <c r="I703" s="9">
        <v>32</v>
      </c>
      <c r="J703" s="9">
        <v>10</v>
      </c>
      <c r="K703" s="9">
        <v>0</v>
      </c>
      <c r="L703" s="9">
        <v>0</v>
      </c>
      <c r="M703" s="9">
        <v>4</v>
      </c>
      <c r="N703" s="9">
        <v>8</v>
      </c>
      <c r="O703" s="9">
        <v>2</v>
      </c>
      <c r="P703" s="9">
        <v>4</v>
      </c>
      <c r="Q703" s="9">
        <v>3</v>
      </c>
      <c r="R703" s="9">
        <v>8</v>
      </c>
      <c r="S703" s="9">
        <v>8</v>
      </c>
      <c r="T703" s="9">
        <v>3</v>
      </c>
      <c r="U703" s="9">
        <v>2</v>
      </c>
      <c r="V703" s="9">
        <v>0</v>
      </c>
      <c r="W703" s="9">
        <v>0</v>
      </c>
      <c r="X703" s="9">
        <v>39</v>
      </c>
      <c r="Y703" s="9">
        <v>2</v>
      </c>
      <c r="Z703" s="9">
        <v>1</v>
      </c>
      <c r="AA703" s="9">
        <v>12</v>
      </c>
      <c r="AB703" s="9">
        <v>9</v>
      </c>
      <c r="AC703" s="9">
        <v>8</v>
      </c>
      <c r="AD703" s="9">
        <v>13</v>
      </c>
      <c r="AE703" s="9">
        <v>0</v>
      </c>
      <c r="AF703" s="9">
        <v>34</v>
      </c>
      <c r="AG703" s="9">
        <v>0</v>
      </c>
      <c r="AH703" s="9">
        <v>8</v>
      </c>
      <c r="AI703" s="9">
        <v>0</v>
      </c>
      <c r="AJ703" s="9">
        <v>15</v>
      </c>
      <c r="AK703" s="9">
        <v>5</v>
      </c>
      <c r="AL703" s="9">
        <v>22</v>
      </c>
      <c r="AM703" s="9">
        <v>0</v>
      </c>
      <c r="AN703" s="9">
        <v>27</v>
      </c>
      <c r="AO703" s="9">
        <v>7</v>
      </c>
      <c r="AP703" s="9">
        <v>8</v>
      </c>
      <c r="AQ703" s="9">
        <v>0</v>
      </c>
      <c r="AR703" s="9">
        <v>11</v>
      </c>
      <c r="AS703" s="9">
        <v>31</v>
      </c>
      <c r="AT703" s="10">
        <v>0</v>
      </c>
    </row>
    <row r="704" spans="1:46" ht="42.75" x14ac:dyDescent="0.25">
      <c r="A704" s="26" t="str">
        <f t="shared" si="20"/>
        <v>2011Registered nursesNunavutUnknown places of work</v>
      </c>
      <c r="B704" s="24">
        <v>2011</v>
      </c>
      <c r="C704" s="9" t="s">
        <v>7</v>
      </c>
      <c r="D704" s="9" t="s">
        <v>170</v>
      </c>
      <c r="E704" s="9" t="str">
        <f t="shared" si="21"/>
        <v>Nunavut</v>
      </c>
      <c r="F704" s="9" t="s">
        <v>184</v>
      </c>
      <c r="G704" s="9" t="s">
        <v>49</v>
      </c>
      <c r="H704" s="9">
        <v>1</v>
      </c>
      <c r="I704" s="9">
        <v>0</v>
      </c>
      <c r="J704" s="9">
        <v>1</v>
      </c>
      <c r="K704" s="9">
        <v>0</v>
      </c>
      <c r="L704" s="9">
        <v>0</v>
      </c>
      <c r="M704" s="9">
        <v>0</v>
      </c>
      <c r="N704" s="9">
        <v>0</v>
      </c>
      <c r="O704" s="9">
        <v>0</v>
      </c>
      <c r="P704" s="9">
        <v>1</v>
      </c>
      <c r="Q704" s="9">
        <v>0</v>
      </c>
      <c r="R704" s="9">
        <v>0</v>
      </c>
      <c r="S704" s="9">
        <v>0</v>
      </c>
      <c r="T704" s="9">
        <v>0</v>
      </c>
      <c r="U704" s="9">
        <v>0</v>
      </c>
      <c r="V704" s="9">
        <v>0</v>
      </c>
      <c r="W704" s="9">
        <v>0</v>
      </c>
      <c r="X704" s="9">
        <v>1</v>
      </c>
      <c r="Y704" s="9">
        <v>0</v>
      </c>
      <c r="Z704" s="9">
        <v>0</v>
      </c>
      <c r="AA704" s="9">
        <v>1</v>
      </c>
      <c r="AB704" s="9">
        <v>0</v>
      </c>
      <c r="AC704" s="9">
        <v>0</v>
      </c>
      <c r="AD704" s="9">
        <v>0</v>
      </c>
      <c r="AE704" s="9">
        <v>0</v>
      </c>
      <c r="AF704" s="9">
        <v>1</v>
      </c>
      <c r="AG704" s="9">
        <v>0</v>
      </c>
      <c r="AH704" s="9">
        <v>0</v>
      </c>
      <c r="AI704" s="9">
        <v>0</v>
      </c>
      <c r="AJ704" s="9">
        <v>1</v>
      </c>
      <c r="AK704" s="9">
        <v>0</v>
      </c>
      <c r="AL704" s="9">
        <v>0</v>
      </c>
      <c r="AM704" s="9">
        <v>0</v>
      </c>
      <c r="AN704" s="9">
        <v>1</v>
      </c>
      <c r="AO704" s="9">
        <v>0</v>
      </c>
      <c r="AP704" s="9">
        <v>0</v>
      </c>
      <c r="AQ704" s="9">
        <v>0</v>
      </c>
      <c r="AR704" s="9">
        <v>0</v>
      </c>
      <c r="AS704" s="9">
        <v>1</v>
      </c>
      <c r="AT704" s="10">
        <v>0</v>
      </c>
    </row>
    <row r="705" spans="1:46" ht="42.75" x14ac:dyDescent="0.25">
      <c r="A705" s="26" t="str">
        <f t="shared" si="20"/>
        <v>2011Registered nursesCanadaAll places of work</v>
      </c>
      <c r="B705" s="24">
        <v>2011</v>
      </c>
      <c r="C705" s="9" t="s">
        <v>7</v>
      </c>
      <c r="D705" s="9" t="s">
        <v>171</v>
      </c>
      <c r="E705" s="9" t="str">
        <f t="shared" si="21"/>
        <v>Canada</v>
      </c>
      <c r="F705" s="9" t="s">
        <v>179</v>
      </c>
      <c r="G705" s="9" t="s">
        <v>9</v>
      </c>
      <c r="H705" s="9">
        <v>270724</v>
      </c>
      <c r="I705" s="9">
        <v>241543</v>
      </c>
      <c r="J705" s="9">
        <v>17091</v>
      </c>
      <c r="K705" s="9">
        <v>12090</v>
      </c>
      <c r="L705" s="9">
        <v>6291</v>
      </c>
      <c r="M705" s="9">
        <v>26558</v>
      </c>
      <c r="N705" s="9">
        <v>27908</v>
      </c>
      <c r="O705" s="9">
        <v>29479</v>
      </c>
      <c r="P705" s="9">
        <v>33038</v>
      </c>
      <c r="Q705" s="9">
        <v>38512</v>
      </c>
      <c r="R705" s="9">
        <v>38980</v>
      </c>
      <c r="S705" s="9">
        <v>37798</v>
      </c>
      <c r="T705" s="9">
        <v>21944</v>
      </c>
      <c r="U705" s="9">
        <v>8034</v>
      </c>
      <c r="V705" s="9">
        <v>2180</v>
      </c>
      <c r="W705" s="9">
        <v>2</v>
      </c>
      <c r="X705" s="9">
        <v>246300</v>
      </c>
      <c r="Y705" s="9">
        <v>23176</v>
      </c>
      <c r="Z705" s="9">
        <v>1248</v>
      </c>
      <c r="AA705" s="9">
        <v>74907</v>
      </c>
      <c r="AB705" s="9">
        <v>59447</v>
      </c>
      <c r="AC705" s="9">
        <v>64048</v>
      </c>
      <c r="AD705" s="9">
        <v>71874</v>
      </c>
      <c r="AE705" s="9">
        <v>448</v>
      </c>
      <c r="AF705" s="9">
        <v>158425</v>
      </c>
      <c r="AG705" s="9">
        <v>78980</v>
      </c>
      <c r="AH705" s="9">
        <v>32767</v>
      </c>
      <c r="AI705" s="9">
        <v>552</v>
      </c>
      <c r="AJ705" s="9">
        <v>201638</v>
      </c>
      <c r="AK705" s="9">
        <v>18018</v>
      </c>
      <c r="AL705" s="9">
        <v>42432</v>
      </c>
      <c r="AM705" s="9">
        <v>8636</v>
      </c>
      <c r="AN705" s="9">
        <v>232751</v>
      </c>
      <c r="AO705" s="9">
        <v>17568</v>
      </c>
      <c r="AP705" s="9">
        <v>11223</v>
      </c>
      <c r="AQ705" s="9">
        <v>9182</v>
      </c>
      <c r="AR705" s="9">
        <v>240995</v>
      </c>
      <c r="AS705" s="9">
        <v>29603</v>
      </c>
      <c r="AT705" s="10">
        <v>126</v>
      </c>
    </row>
    <row r="706" spans="1:46" ht="28.5" x14ac:dyDescent="0.25">
      <c r="A706" s="26" t="str">
        <f t="shared" si="20"/>
        <v>2011Registered nursesCanadaHospital</v>
      </c>
      <c r="B706" s="24">
        <v>2011</v>
      </c>
      <c r="C706" s="9" t="s">
        <v>7</v>
      </c>
      <c r="D706" s="9" t="s">
        <v>171</v>
      </c>
      <c r="E706" s="9" t="str">
        <f t="shared" si="21"/>
        <v>Canada</v>
      </c>
      <c r="F706" s="9" t="s">
        <v>180</v>
      </c>
      <c r="G706" s="9" t="s">
        <v>10</v>
      </c>
      <c r="H706" s="9">
        <v>156318</v>
      </c>
      <c r="I706" s="9">
        <v>138329</v>
      </c>
      <c r="J706" s="9">
        <v>10663</v>
      </c>
      <c r="K706" s="9">
        <v>7326</v>
      </c>
      <c r="L706" s="9">
        <v>4431</v>
      </c>
      <c r="M706" s="9">
        <v>18607</v>
      </c>
      <c r="N706" s="9">
        <v>18344</v>
      </c>
      <c r="O706" s="9">
        <v>17501</v>
      </c>
      <c r="P706" s="9">
        <v>19238</v>
      </c>
      <c r="Q706" s="9">
        <v>22750</v>
      </c>
      <c r="R706" s="9">
        <v>22212</v>
      </c>
      <c r="S706" s="9">
        <v>19968</v>
      </c>
      <c r="T706" s="9">
        <v>9803</v>
      </c>
      <c r="U706" s="9">
        <v>2907</v>
      </c>
      <c r="V706" s="9">
        <v>556</v>
      </c>
      <c r="W706" s="9">
        <v>1</v>
      </c>
      <c r="X706" s="9">
        <v>142407</v>
      </c>
      <c r="Y706" s="9">
        <v>13360</v>
      </c>
      <c r="Z706" s="9">
        <v>551</v>
      </c>
      <c r="AA706" s="9">
        <v>50366</v>
      </c>
      <c r="AB706" s="9">
        <v>33496</v>
      </c>
      <c r="AC706" s="9">
        <v>37414</v>
      </c>
      <c r="AD706" s="9">
        <v>34916</v>
      </c>
      <c r="AE706" s="9">
        <v>126</v>
      </c>
      <c r="AF706" s="9">
        <v>94224</v>
      </c>
      <c r="AG706" s="9">
        <v>46855</v>
      </c>
      <c r="AH706" s="9">
        <v>15001</v>
      </c>
      <c r="AI706" s="9">
        <v>238</v>
      </c>
      <c r="AJ706" s="9">
        <v>134578</v>
      </c>
      <c r="AK706" s="9">
        <v>7341</v>
      </c>
      <c r="AL706" s="9">
        <v>13956</v>
      </c>
      <c r="AM706" s="9">
        <v>443</v>
      </c>
      <c r="AN706" s="9">
        <v>148098</v>
      </c>
      <c r="AO706" s="9">
        <v>5374</v>
      </c>
      <c r="AP706" s="9">
        <v>2279</v>
      </c>
      <c r="AQ706" s="9">
        <v>567</v>
      </c>
      <c r="AR706" s="9">
        <v>143916</v>
      </c>
      <c r="AS706" s="9">
        <v>12392</v>
      </c>
      <c r="AT706" s="10">
        <v>10</v>
      </c>
    </row>
    <row r="707" spans="1:46" ht="28.5" x14ac:dyDescent="0.25">
      <c r="A707" s="26" t="str">
        <f t="shared" ref="A707:A770" si="22">CONCATENATE(B707,C707,E707,G707)</f>
        <v>2011Registered nursesCanadaCommunity health</v>
      </c>
      <c r="B707" s="24">
        <v>2011</v>
      </c>
      <c r="C707" s="9" t="s">
        <v>7</v>
      </c>
      <c r="D707" s="9" t="s">
        <v>171</v>
      </c>
      <c r="E707" s="9" t="str">
        <f t="shared" ref="E707:E770" si="23">TRIM(MID(D707,3,50))</f>
        <v>Canada</v>
      </c>
      <c r="F707" s="9" t="s">
        <v>182</v>
      </c>
      <c r="G707" s="9" t="s">
        <v>11</v>
      </c>
      <c r="H707" s="9">
        <v>38497</v>
      </c>
      <c r="I707" s="9">
        <v>34938</v>
      </c>
      <c r="J707" s="9">
        <v>1400</v>
      </c>
      <c r="K707" s="9">
        <v>2159</v>
      </c>
      <c r="L707" s="9">
        <v>256</v>
      </c>
      <c r="M707" s="9">
        <v>1972</v>
      </c>
      <c r="N707" s="9">
        <v>3234</v>
      </c>
      <c r="O707" s="9">
        <v>4314</v>
      </c>
      <c r="P707" s="9">
        <v>4907</v>
      </c>
      <c r="Q707" s="9">
        <v>5827</v>
      </c>
      <c r="R707" s="9">
        <v>5739</v>
      </c>
      <c r="S707" s="9">
        <v>6149</v>
      </c>
      <c r="T707" s="9">
        <v>4061</v>
      </c>
      <c r="U707" s="9">
        <v>1612</v>
      </c>
      <c r="V707" s="9">
        <v>426</v>
      </c>
      <c r="W707" s="9">
        <v>0</v>
      </c>
      <c r="X707" s="9">
        <v>36272</v>
      </c>
      <c r="Y707" s="9">
        <v>2107</v>
      </c>
      <c r="Z707" s="9">
        <v>118</v>
      </c>
      <c r="AA707" s="9">
        <v>7004</v>
      </c>
      <c r="AB707" s="9">
        <v>9199</v>
      </c>
      <c r="AC707" s="9">
        <v>9628</v>
      </c>
      <c r="AD707" s="9">
        <v>12640</v>
      </c>
      <c r="AE707" s="9">
        <v>26</v>
      </c>
      <c r="AF707" s="9">
        <v>22135</v>
      </c>
      <c r="AG707" s="9">
        <v>11189</v>
      </c>
      <c r="AH707" s="9">
        <v>5125</v>
      </c>
      <c r="AI707" s="9">
        <v>48</v>
      </c>
      <c r="AJ707" s="9">
        <v>27497</v>
      </c>
      <c r="AK707" s="9">
        <v>2906</v>
      </c>
      <c r="AL707" s="9">
        <v>7985</v>
      </c>
      <c r="AM707" s="9">
        <v>109</v>
      </c>
      <c r="AN707" s="9">
        <v>33053</v>
      </c>
      <c r="AO707" s="9">
        <v>4633</v>
      </c>
      <c r="AP707" s="9">
        <v>654</v>
      </c>
      <c r="AQ707" s="9">
        <v>157</v>
      </c>
      <c r="AR707" s="9">
        <v>32218</v>
      </c>
      <c r="AS707" s="9">
        <v>6275</v>
      </c>
      <c r="AT707" s="10">
        <v>4</v>
      </c>
    </row>
    <row r="708" spans="1:46" ht="57" x14ac:dyDescent="0.25">
      <c r="A708" s="26" t="str">
        <f t="shared" si="22"/>
        <v>2011Registered nursesCanadaNursing home/long-term care</v>
      </c>
      <c r="B708" s="24">
        <v>2011</v>
      </c>
      <c r="C708" s="9" t="s">
        <v>7</v>
      </c>
      <c r="D708" s="9" t="s">
        <v>171</v>
      </c>
      <c r="E708" s="9" t="str">
        <f t="shared" si="23"/>
        <v>Canada</v>
      </c>
      <c r="F708" s="9" t="s">
        <v>181</v>
      </c>
      <c r="G708" s="9" t="s">
        <v>12</v>
      </c>
      <c r="H708" s="9">
        <v>25410</v>
      </c>
      <c r="I708" s="9">
        <v>22530</v>
      </c>
      <c r="J708" s="9">
        <v>1509</v>
      </c>
      <c r="K708" s="9">
        <v>1371</v>
      </c>
      <c r="L708" s="9">
        <v>368</v>
      </c>
      <c r="M708" s="9">
        <v>1250</v>
      </c>
      <c r="N708" s="9">
        <v>1486</v>
      </c>
      <c r="O708" s="9">
        <v>2453</v>
      </c>
      <c r="P708" s="9">
        <v>3089</v>
      </c>
      <c r="Q708" s="9">
        <v>3417</v>
      </c>
      <c r="R708" s="9">
        <v>4200</v>
      </c>
      <c r="S708" s="9">
        <v>4431</v>
      </c>
      <c r="T708" s="9">
        <v>3058</v>
      </c>
      <c r="U708" s="9">
        <v>1303</v>
      </c>
      <c r="V708" s="9">
        <v>354</v>
      </c>
      <c r="W708" s="9">
        <v>1</v>
      </c>
      <c r="X708" s="9">
        <v>21472</v>
      </c>
      <c r="Y708" s="9">
        <v>3814</v>
      </c>
      <c r="Z708" s="9">
        <v>124</v>
      </c>
      <c r="AA708" s="9">
        <v>4310</v>
      </c>
      <c r="AB708" s="9">
        <v>6317</v>
      </c>
      <c r="AC708" s="9">
        <v>5787</v>
      </c>
      <c r="AD708" s="9">
        <v>8989</v>
      </c>
      <c r="AE708" s="9">
        <v>7</v>
      </c>
      <c r="AF708" s="9">
        <v>14066</v>
      </c>
      <c r="AG708" s="9">
        <v>8374</v>
      </c>
      <c r="AH708" s="9">
        <v>2948</v>
      </c>
      <c r="AI708" s="9">
        <v>22</v>
      </c>
      <c r="AJ708" s="9">
        <v>18802</v>
      </c>
      <c r="AK708" s="9">
        <v>4217</v>
      </c>
      <c r="AL708" s="9">
        <v>2299</v>
      </c>
      <c r="AM708" s="9">
        <v>92</v>
      </c>
      <c r="AN708" s="9">
        <v>22358</v>
      </c>
      <c r="AO708" s="9">
        <v>2700</v>
      </c>
      <c r="AP708" s="9">
        <v>237</v>
      </c>
      <c r="AQ708" s="9">
        <v>115</v>
      </c>
      <c r="AR708" s="9">
        <v>19577</v>
      </c>
      <c r="AS708" s="9">
        <v>5832</v>
      </c>
      <c r="AT708" s="10">
        <v>1</v>
      </c>
    </row>
    <row r="709" spans="1:46" ht="42.75" x14ac:dyDescent="0.25">
      <c r="A709" s="26" t="str">
        <f t="shared" si="22"/>
        <v>2011Registered nursesCanadaOther places of work</v>
      </c>
      <c r="B709" s="24">
        <v>2011</v>
      </c>
      <c r="C709" s="9" t="s">
        <v>7</v>
      </c>
      <c r="D709" s="9" t="s">
        <v>171</v>
      </c>
      <c r="E709" s="9" t="str">
        <f t="shared" si="23"/>
        <v>Canada</v>
      </c>
      <c r="F709" s="9" t="s">
        <v>183</v>
      </c>
      <c r="G709" s="9" t="s">
        <v>13</v>
      </c>
      <c r="H709" s="9">
        <v>33552</v>
      </c>
      <c r="I709" s="9">
        <v>30004</v>
      </c>
      <c r="J709" s="9">
        <v>2384</v>
      </c>
      <c r="K709" s="9">
        <v>1164</v>
      </c>
      <c r="L709" s="9">
        <v>501</v>
      </c>
      <c r="M709" s="9">
        <v>2004</v>
      </c>
      <c r="N709" s="9">
        <v>2787</v>
      </c>
      <c r="O709" s="9">
        <v>3336</v>
      </c>
      <c r="P709" s="9">
        <v>4012</v>
      </c>
      <c r="Q709" s="9">
        <v>4741</v>
      </c>
      <c r="R709" s="9">
        <v>4920</v>
      </c>
      <c r="S709" s="9">
        <v>5217</v>
      </c>
      <c r="T709" s="9">
        <v>3677</v>
      </c>
      <c r="U709" s="9">
        <v>1687</v>
      </c>
      <c r="V709" s="9">
        <v>670</v>
      </c>
      <c r="W709" s="9">
        <v>0</v>
      </c>
      <c r="X709" s="9">
        <v>31995</v>
      </c>
      <c r="Y709" s="9">
        <v>1466</v>
      </c>
      <c r="Z709" s="9">
        <v>91</v>
      </c>
      <c r="AA709" s="9">
        <v>6692</v>
      </c>
      <c r="AB709" s="9">
        <v>7162</v>
      </c>
      <c r="AC709" s="9">
        <v>8177</v>
      </c>
      <c r="AD709" s="9">
        <v>11507</v>
      </c>
      <c r="AE709" s="9">
        <v>14</v>
      </c>
      <c r="AF709" s="9">
        <v>19683</v>
      </c>
      <c r="AG709" s="9">
        <v>8457</v>
      </c>
      <c r="AH709" s="9">
        <v>5330</v>
      </c>
      <c r="AI709" s="9">
        <v>82</v>
      </c>
      <c r="AJ709" s="9">
        <v>13939</v>
      </c>
      <c r="AK709" s="9">
        <v>2844</v>
      </c>
      <c r="AL709" s="9">
        <v>16629</v>
      </c>
      <c r="AM709" s="9">
        <v>140</v>
      </c>
      <c r="AN709" s="9">
        <v>21091</v>
      </c>
      <c r="AO709" s="9">
        <v>4368</v>
      </c>
      <c r="AP709" s="9">
        <v>7587</v>
      </c>
      <c r="AQ709" s="9">
        <v>506</v>
      </c>
      <c r="AR709" s="9">
        <v>30052</v>
      </c>
      <c r="AS709" s="9">
        <v>3497</v>
      </c>
      <c r="AT709" s="10">
        <v>3</v>
      </c>
    </row>
    <row r="710" spans="1:46" ht="42.75" x14ac:dyDescent="0.25">
      <c r="A710" s="26" t="str">
        <f t="shared" si="22"/>
        <v>2011Registered nursesCanadaUnknown places of work</v>
      </c>
      <c r="B710" s="24">
        <v>2011</v>
      </c>
      <c r="C710" s="9" t="s">
        <v>7</v>
      </c>
      <c r="D710" s="9" t="s">
        <v>171</v>
      </c>
      <c r="E710" s="9" t="str">
        <f t="shared" si="23"/>
        <v>Canada</v>
      </c>
      <c r="F710" s="9" t="s">
        <v>184</v>
      </c>
      <c r="G710" s="9" t="s">
        <v>49</v>
      </c>
      <c r="H710" s="9">
        <v>16947</v>
      </c>
      <c r="I710" s="9">
        <v>15742</v>
      </c>
      <c r="J710" s="9">
        <v>1135</v>
      </c>
      <c r="K710" s="9">
        <v>70</v>
      </c>
      <c r="L710" s="9">
        <v>735</v>
      </c>
      <c r="M710" s="9">
        <v>2725</v>
      </c>
      <c r="N710" s="9">
        <v>2057</v>
      </c>
      <c r="O710" s="9">
        <v>1875</v>
      </c>
      <c r="P710" s="9">
        <v>1792</v>
      </c>
      <c r="Q710" s="9">
        <v>1777</v>
      </c>
      <c r="R710" s="9">
        <v>1909</v>
      </c>
      <c r="S710" s="9">
        <v>2033</v>
      </c>
      <c r="T710" s="9">
        <v>1345</v>
      </c>
      <c r="U710" s="9">
        <v>525</v>
      </c>
      <c r="V710" s="9">
        <v>174</v>
      </c>
      <c r="W710" s="9">
        <v>0</v>
      </c>
      <c r="X710" s="9">
        <v>14154</v>
      </c>
      <c r="Y710" s="9">
        <v>2429</v>
      </c>
      <c r="Z710" s="9">
        <v>364</v>
      </c>
      <c r="AA710" s="9">
        <v>6535</v>
      </c>
      <c r="AB710" s="9">
        <v>3273</v>
      </c>
      <c r="AC710" s="9">
        <v>3042</v>
      </c>
      <c r="AD710" s="9">
        <v>3822</v>
      </c>
      <c r="AE710" s="9">
        <v>275</v>
      </c>
      <c r="AF710" s="9">
        <v>8317</v>
      </c>
      <c r="AG710" s="9">
        <v>4105</v>
      </c>
      <c r="AH710" s="9">
        <v>4363</v>
      </c>
      <c r="AI710" s="9">
        <v>162</v>
      </c>
      <c r="AJ710" s="9">
        <v>6822</v>
      </c>
      <c r="AK710" s="9">
        <v>710</v>
      </c>
      <c r="AL710" s="9">
        <v>1563</v>
      </c>
      <c r="AM710" s="9">
        <v>7852</v>
      </c>
      <c r="AN710" s="9">
        <v>8151</v>
      </c>
      <c r="AO710" s="9">
        <v>493</v>
      </c>
      <c r="AP710" s="9">
        <v>466</v>
      </c>
      <c r="AQ710" s="9">
        <v>7837</v>
      </c>
      <c r="AR710" s="9">
        <v>15232</v>
      </c>
      <c r="AS710" s="9">
        <v>1607</v>
      </c>
      <c r="AT710" s="10">
        <v>108</v>
      </c>
    </row>
    <row r="711" spans="1:46" ht="57" x14ac:dyDescent="0.25">
      <c r="A711" s="26" t="str">
        <f t="shared" si="22"/>
        <v>2011Registered psychiatric nursesManitobaAll places of work</v>
      </c>
      <c r="B711" s="24">
        <v>2011</v>
      </c>
      <c r="C711" s="9" t="s">
        <v>8</v>
      </c>
      <c r="D711" s="9" t="s">
        <v>173</v>
      </c>
      <c r="E711" s="9" t="str">
        <f t="shared" si="23"/>
        <v>Manitoba</v>
      </c>
      <c r="F711" s="9" t="s">
        <v>179</v>
      </c>
      <c r="G711" s="9" t="s">
        <v>9</v>
      </c>
      <c r="H711" s="9">
        <v>954</v>
      </c>
      <c r="I711" s="9">
        <v>746</v>
      </c>
      <c r="J711" s="9">
        <v>208</v>
      </c>
      <c r="K711" s="9">
        <v>0</v>
      </c>
      <c r="L711" s="9">
        <v>18</v>
      </c>
      <c r="M711" s="9">
        <v>60</v>
      </c>
      <c r="N711" s="9">
        <v>90</v>
      </c>
      <c r="O711" s="9">
        <v>61</v>
      </c>
      <c r="P711" s="9">
        <v>95</v>
      </c>
      <c r="Q711" s="9">
        <v>159</v>
      </c>
      <c r="R711" s="9">
        <v>201</v>
      </c>
      <c r="S711" s="9">
        <v>161</v>
      </c>
      <c r="T711" s="9">
        <v>79</v>
      </c>
      <c r="U711" s="9">
        <v>22</v>
      </c>
      <c r="V711" s="9">
        <v>8</v>
      </c>
      <c r="W711" s="9">
        <v>0</v>
      </c>
      <c r="X711" s="9">
        <v>943</v>
      </c>
      <c r="Y711" s="9">
        <v>11</v>
      </c>
      <c r="Z711" s="9">
        <v>0</v>
      </c>
      <c r="AA711" s="9">
        <v>257</v>
      </c>
      <c r="AB711" s="9">
        <v>148</v>
      </c>
      <c r="AC711" s="9">
        <v>286</v>
      </c>
      <c r="AD711" s="9">
        <v>263</v>
      </c>
      <c r="AE711" s="9">
        <v>0</v>
      </c>
      <c r="AF711" s="9">
        <v>563</v>
      </c>
      <c r="AG711" s="9">
        <v>304</v>
      </c>
      <c r="AH711" s="9">
        <v>83</v>
      </c>
      <c r="AI711" s="9">
        <v>4</v>
      </c>
      <c r="AJ711" s="9">
        <v>717</v>
      </c>
      <c r="AK711" s="9">
        <v>93</v>
      </c>
      <c r="AL711" s="9">
        <v>143</v>
      </c>
      <c r="AM711" s="9">
        <v>1</v>
      </c>
      <c r="AN711" s="9">
        <v>805</v>
      </c>
      <c r="AO711" s="9">
        <v>111</v>
      </c>
      <c r="AP711" s="9">
        <v>35</v>
      </c>
      <c r="AQ711" s="9">
        <v>3</v>
      </c>
      <c r="AR711" s="9">
        <v>660</v>
      </c>
      <c r="AS711" s="9">
        <v>294</v>
      </c>
      <c r="AT711" s="10">
        <v>0</v>
      </c>
    </row>
    <row r="712" spans="1:46" ht="57" x14ac:dyDescent="0.25">
      <c r="A712" s="26" t="str">
        <f t="shared" si="22"/>
        <v>2011Registered psychiatric nursesManitobaHospital</v>
      </c>
      <c r="B712" s="24">
        <v>2011</v>
      </c>
      <c r="C712" s="9" t="s">
        <v>8</v>
      </c>
      <c r="D712" s="9" t="s">
        <v>173</v>
      </c>
      <c r="E712" s="9" t="str">
        <f t="shared" si="23"/>
        <v>Manitoba</v>
      </c>
      <c r="F712" s="9" t="s">
        <v>180</v>
      </c>
      <c r="G712" s="9" t="s">
        <v>10</v>
      </c>
      <c r="H712" s="9">
        <v>378</v>
      </c>
      <c r="I712" s="9">
        <v>285</v>
      </c>
      <c r="J712" s="9">
        <v>93</v>
      </c>
      <c r="K712" s="9">
        <v>0</v>
      </c>
      <c r="L712" s="9">
        <v>14</v>
      </c>
      <c r="M712" s="9">
        <v>36</v>
      </c>
      <c r="N712" s="9">
        <v>42</v>
      </c>
      <c r="O712" s="9">
        <v>28</v>
      </c>
      <c r="P712" s="9">
        <v>34</v>
      </c>
      <c r="Q712" s="9">
        <v>54</v>
      </c>
      <c r="R712" s="9">
        <v>68</v>
      </c>
      <c r="S712" s="9">
        <v>55</v>
      </c>
      <c r="T712" s="9">
        <v>36</v>
      </c>
      <c r="U712" s="9">
        <v>9</v>
      </c>
      <c r="V712" s="9">
        <v>2</v>
      </c>
      <c r="W712" s="9">
        <v>0</v>
      </c>
      <c r="X712" s="9">
        <v>374</v>
      </c>
      <c r="Y712" s="9">
        <v>4</v>
      </c>
      <c r="Z712" s="9">
        <v>0</v>
      </c>
      <c r="AA712" s="9">
        <v>133</v>
      </c>
      <c r="AB712" s="9">
        <v>54</v>
      </c>
      <c r="AC712" s="9">
        <v>94</v>
      </c>
      <c r="AD712" s="9">
        <v>97</v>
      </c>
      <c r="AE712" s="9">
        <v>0</v>
      </c>
      <c r="AF712" s="9">
        <v>188</v>
      </c>
      <c r="AG712" s="9">
        <v>148</v>
      </c>
      <c r="AH712" s="9">
        <v>40</v>
      </c>
      <c r="AI712" s="9">
        <v>2</v>
      </c>
      <c r="AJ712" s="9">
        <v>325</v>
      </c>
      <c r="AK712" s="9">
        <v>28</v>
      </c>
      <c r="AL712" s="9">
        <v>24</v>
      </c>
      <c r="AM712" s="9">
        <v>1</v>
      </c>
      <c r="AN712" s="9">
        <v>340</v>
      </c>
      <c r="AO712" s="9">
        <v>33</v>
      </c>
      <c r="AP712" s="9">
        <v>4</v>
      </c>
      <c r="AQ712" s="9">
        <v>1</v>
      </c>
      <c r="AR712" s="9">
        <v>226</v>
      </c>
      <c r="AS712" s="9">
        <v>152</v>
      </c>
      <c r="AT712" s="10">
        <v>0</v>
      </c>
    </row>
    <row r="713" spans="1:46" ht="57" x14ac:dyDescent="0.25">
      <c r="A713" s="26" t="str">
        <f t="shared" si="22"/>
        <v>2011Registered psychiatric nursesManitobaCommunity health</v>
      </c>
      <c r="B713" s="24">
        <v>2011</v>
      </c>
      <c r="C713" s="9" t="s">
        <v>8</v>
      </c>
      <c r="D713" s="9" t="s">
        <v>173</v>
      </c>
      <c r="E713" s="9" t="str">
        <f t="shared" si="23"/>
        <v>Manitoba</v>
      </c>
      <c r="F713" s="9" t="s">
        <v>182</v>
      </c>
      <c r="G713" s="9" t="s">
        <v>11</v>
      </c>
      <c r="H713" s="9">
        <v>253</v>
      </c>
      <c r="I713" s="9">
        <v>200</v>
      </c>
      <c r="J713" s="9">
        <v>53</v>
      </c>
      <c r="K713" s="9">
        <v>0</v>
      </c>
      <c r="L713" s="9">
        <v>1</v>
      </c>
      <c r="M713" s="9">
        <v>12</v>
      </c>
      <c r="N713" s="9">
        <v>27</v>
      </c>
      <c r="O713" s="9">
        <v>20</v>
      </c>
      <c r="P713" s="9">
        <v>30</v>
      </c>
      <c r="Q713" s="9">
        <v>50</v>
      </c>
      <c r="R713" s="9">
        <v>58</v>
      </c>
      <c r="S713" s="9">
        <v>39</v>
      </c>
      <c r="T713" s="9">
        <v>12</v>
      </c>
      <c r="U713" s="9">
        <v>3</v>
      </c>
      <c r="V713" s="9">
        <v>1</v>
      </c>
      <c r="W713" s="9">
        <v>0</v>
      </c>
      <c r="X713" s="9">
        <v>251</v>
      </c>
      <c r="Y713" s="9">
        <v>2</v>
      </c>
      <c r="Z713" s="9">
        <v>0</v>
      </c>
      <c r="AA713" s="9">
        <v>65</v>
      </c>
      <c r="AB713" s="9">
        <v>44</v>
      </c>
      <c r="AC713" s="9">
        <v>91</v>
      </c>
      <c r="AD713" s="9">
        <v>53</v>
      </c>
      <c r="AE713" s="9">
        <v>0</v>
      </c>
      <c r="AF713" s="9">
        <v>190</v>
      </c>
      <c r="AG713" s="9">
        <v>50</v>
      </c>
      <c r="AH713" s="9">
        <v>13</v>
      </c>
      <c r="AI713" s="9">
        <v>0</v>
      </c>
      <c r="AJ713" s="9">
        <v>199</v>
      </c>
      <c r="AK713" s="9">
        <v>18</v>
      </c>
      <c r="AL713" s="9">
        <v>36</v>
      </c>
      <c r="AM713" s="9">
        <v>0</v>
      </c>
      <c r="AN713" s="9">
        <v>230</v>
      </c>
      <c r="AO713" s="9">
        <v>20</v>
      </c>
      <c r="AP713" s="9">
        <v>3</v>
      </c>
      <c r="AQ713" s="9">
        <v>0</v>
      </c>
      <c r="AR713" s="9">
        <v>171</v>
      </c>
      <c r="AS713" s="9">
        <v>82</v>
      </c>
      <c r="AT713" s="10">
        <v>0</v>
      </c>
    </row>
    <row r="714" spans="1:46" ht="57" x14ac:dyDescent="0.25">
      <c r="A714" s="26" t="str">
        <f t="shared" si="22"/>
        <v>2011Registered psychiatric nursesManitobaNursing home/long-term care</v>
      </c>
      <c r="B714" s="24">
        <v>2011</v>
      </c>
      <c r="C714" s="9" t="s">
        <v>8</v>
      </c>
      <c r="D714" s="9" t="s">
        <v>173</v>
      </c>
      <c r="E714" s="9" t="str">
        <f t="shared" si="23"/>
        <v>Manitoba</v>
      </c>
      <c r="F714" s="9" t="s">
        <v>181</v>
      </c>
      <c r="G714" s="9" t="s">
        <v>12</v>
      </c>
      <c r="H714" s="9">
        <v>199</v>
      </c>
      <c r="I714" s="9">
        <v>164</v>
      </c>
      <c r="J714" s="9">
        <v>35</v>
      </c>
      <c r="K714" s="9">
        <v>0</v>
      </c>
      <c r="L714" s="9">
        <v>1</v>
      </c>
      <c r="M714" s="9">
        <v>10</v>
      </c>
      <c r="N714" s="9">
        <v>14</v>
      </c>
      <c r="O714" s="9">
        <v>6</v>
      </c>
      <c r="P714" s="9">
        <v>21</v>
      </c>
      <c r="Q714" s="9">
        <v>31</v>
      </c>
      <c r="R714" s="9">
        <v>47</v>
      </c>
      <c r="S714" s="9">
        <v>44</v>
      </c>
      <c r="T714" s="9">
        <v>17</v>
      </c>
      <c r="U714" s="9">
        <v>4</v>
      </c>
      <c r="V714" s="9">
        <v>4</v>
      </c>
      <c r="W714" s="9">
        <v>0</v>
      </c>
      <c r="X714" s="9">
        <v>198</v>
      </c>
      <c r="Y714" s="9">
        <v>1</v>
      </c>
      <c r="Z714" s="9">
        <v>0</v>
      </c>
      <c r="AA714" s="9">
        <v>39</v>
      </c>
      <c r="AB714" s="9">
        <v>28</v>
      </c>
      <c r="AC714" s="9">
        <v>58</v>
      </c>
      <c r="AD714" s="9">
        <v>74</v>
      </c>
      <c r="AE714" s="9">
        <v>0</v>
      </c>
      <c r="AF714" s="9">
        <v>106</v>
      </c>
      <c r="AG714" s="9">
        <v>76</v>
      </c>
      <c r="AH714" s="9">
        <v>16</v>
      </c>
      <c r="AI714" s="9">
        <v>1</v>
      </c>
      <c r="AJ714" s="9">
        <v>150</v>
      </c>
      <c r="AK714" s="9">
        <v>38</v>
      </c>
      <c r="AL714" s="9">
        <v>11</v>
      </c>
      <c r="AM714" s="9">
        <v>0</v>
      </c>
      <c r="AN714" s="9">
        <v>156</v>
      </c>
      <c r="AO714" s="9">
        <v>41</v>
      </c>
      <c r="AP714" s="9">
        <v>2</v>
      </c>
      <c r="AQ714" s="9">
        <v>0</v>
      </c>
      <c r="AR714" s="9">
        <v>155</v>
      </c>
      <c r="AS714" s="9">
        <v>44</v>
      </c>
      <c r="AT714" s="10">
        <v>0</v>
      </c>
    </row>
    <row r="715" spans="1:46" ht="57" x14ac:dyDescent="0.25">
      <c r="A715" s="26" t="str">
        <f t="shared" si="22"/>
        <v>2011Registered psychiatric nursesManitobaOther places of work</v>
      </c>
      <c r="B715" s="24">
        <v>2011</v>
      </c>
      <c r="C715" s="9" t="s">
        <v>8</v>
      </c>
      <c r="D715" s="9" t="s">
        <v>173</v>
      </c>
      <c r="E715" s="9" t="str">
        <f t="shared" si="23"/>
        <v>Manitoba</v>
      </c>
      <c r="F715" s="9" t="s">
        <v>183</v>
      </c>
      <c r="G715" s="9" t="s">
        <v>13</v>
      </c>
      <c r="H715" s="9">
        <v>124</v>
      </c>
      <c r="I715" s="9">
        <v>97</v>
      </c>
      <c r="J715" s="9">
        <v>27</v>
      </c>
      <c r="K715" s="9">
        <v>0</v>
      </c>
      <c r="L715" s="9">
        <v>2</v>
      </c>
      <c r="M715" s="9">
        <v>2</v>
      </c>
      <c r="N715" s="9">
        <v>7</v>
      </c>
      <c r="O715" s="9">
        <v>7</v>
      </c>
      <c r="P715" s="9">
        <v>10</v>
      </c>
      <c r="Q715" s="9">
        <v>24</v>
      </c>
      <c r="R715" s="9">
        <v>28</v>
      </c>
      <c r="S715" s="9">
        <v>23</v>
      </c>
      <c r="T715" s="9">
        <v>14</v>
      </c>
      <c r="U715" s="9">
        <v>6</v>
      </c>
      <c r="V715" s="9">
        <v>1</v>
      </c>
      <c r="W715" s="9">
        <v>0</v>
      </c>
      <c r="X715" s="9">
        <v>120</v>
      </c>
      <c r="Y715" s="9">
        <v>4</v>
      </c>
      <c r="Z715" s="9">
        <v>0</v>
      </c>
      <c r="AA715" s="9">
        <v>20</v>
      </c>
      <c r="AB715" s="9">
        <v>22</v>
      </c>
      <c r="AC715" s="9">
        <v>43</v>
      </c>
      <c r="AD715" s="9">
        <v>39</v>
      </c>
      <c r="AE715" s="9">
        <v>0</v>
      </c>
      <c r="AF715" s="9">
        <v>79</v>
      </c>
      <c r="AG715" s="9">
        <v>30</v>
      </c>
      <c r="AH715" s="9">
        <v>14</v>
      </c>
      <c r="AI715" s="9">
        <v>1</v>
      </c>
      <c r="AJ715" s="9">
        <v>43</v>
      </c>
      <c r="AK715" s="9">
        <v>9</v>
      </c>
      <c r="AL715" s="9">
        <v>72</v>
      </c>
      <c r="AM715" s="9">
        <v>0</v>
      </c>
      <c r="AN715" s="9">
        <v>79</v>
      </c>
      <c r="AO715" s="9">
        <v>17</v>
      </c>
      <c r="AP715" s="9">
        <v>26</v>
      </c>
      <c r="AQ715" s="9">
        <v>2</v>
      </c>
      <c r="AR715" s="9">
        <v>108</v>
      </c>
      <c r="AS715" s="9">
        <v>16</v>
      </c>
      <c r="AT715" s="10">
        <v>0</v>
      </c>
    </row>
    <row r="716" spans="1:46" ht="57" x14ac:dyDescent="0.25">
      <c r="A716" s="26" t="str">
        <f t="shared" si="22"/>
        <v>2011Registered psychiatric nursesSaskatchewanAll places of work</v>
      </c>
      <c r="B716" s="24">
        <v>2011</v>
      </c>
      <c r="C716" s="9" t="s">
        <v>8</v>
      </c>
      <c r="D716" s="9" t="s">
        <v>174</v>
      </c>
      <c r="E716" s="9" t="str">
        <f t="shared" si="23"/>
        <v>Saskatchewan</v>
      </c>
      <c r="F716" s="9" t="s">
        <v>179</v>
      </c>
      <c r="G716" s="9" t="s">
        <v>9</v>
      </c>
      <c r="H716" s="9">
        <v>808</v>
      </c>
      <c r="I716" s="9">
        <v>678</v>
      </c>
      <c r="J716" s="9">
        <v>130</v>
      </c>
      <c r="K716" s="9">
        <v>0</v>
      </c>
      <c r="L716" s="9">
        <v>1</v>
      </c>
      <c r="M716" s="9">
        <v>15</v>
      </c>
      <c r="N716" s="9">
        <v>18</v>
      </c>
      <c r="O716" s="9">
        <v>65</v>
      </c>
      <c r="P716" s="9">
        <v>136</v>
      </c>
      <c r="Q716" s="9">
        <v>169</v>
      </c>
      <c r="R716" s="9">
        <v>145</v>
      </c>
      <c r="S716" s="9">
        <v>123</v>
      </c>
      <c r="T716" s="9">
        <v>91</v>
      </c>
      <c r="U716" s="9">
        <v>32</v>
      </c>
      <c r="V716" s="9">
        <v>13</v>
      </c>
      <c r="W716" s="9">
        <v>0</v>
      </c>
      <c r="X716" s="9">
        <v>798</v>
      </c>
      <c r="Y716" s="9">
        <v>10</v>
      </c>
      <c r="Z716" s="9">
        <v>0</v>
      </c>
      <c r="AA716" s="9">
        <v>38</v>
      </c>
      <c r="AB716" s="9">
        <v>243</v>
      </c>
      <c r="AC716" s="9">
        <v>266</v>
      </c>
      <c r="AD716" s="9">
        <v>261</v>
      </c>
      <c r="AE716" s="9">
        <v>0</v>
      </c>
      <c r="AF716" s="9">
        <v>598</v>
      </c>
      <c r="AG716" s="9">
        <v>138</v>
      </c>
      <c r="AH716" s="9">
        <v>71</v>
      </c>
      <c r="AI716" s="9">
        <v>1</v>
      </c>
      <c r="AJ716" s="9">
        <v>601</v>
      </c>
      <c r="AK716" s="9">
        <v>100</v>
      </c>
      <c r="AL716" s="9">
        <v>98</v>
      </c>
      <c r="AM716" s="9">
        <v>9</v>
      </c>
      <c r="AN716" s="9">
        <v>713</v>
      </c>
      <c r="AO716" s="9">
        <v>40</v>
      </c>
      <c r="AP716" s="9">
        <v>39</v>
      </c>
      <c r="AQ716" s="9">
        <v>16</v>
      </c>
      <c r="AR716" s="9">
        <v>690</v>
      </c>
      <c r="AS716" s="9">
        <v>118</v>
      </c>
      <c r="AT716" s="10">
        <v>0</v>
      </c>
    </row>
    <row r="717" spans="1:46" ht="57" x14ac:dyDescent="0.25">
      <c r="A717" s="26" t="str">
        <f t="shared" si="22"/>
        <v>2011Registered psychiatric nursesSaskatchewanHospital</v>
      </c>
      <c r="B717" s="24">
        <v>2011</v>
      </c>
      <c r="C717" s="9" t="s">
        <v>8</v>
      </c>
      <c r="D717" s="9" t="s">
        <v>174</v>
      </c>
      <c r="E717" s="9" t="str">
        <f t="shared" si="23"/>
        <v>Saskatchewan</v>
      </c>
      <c r="F717" s="9" t="s">
        <v>180</v>
      </c>
      <c r="G717" s="9" t="s">
        <v>10</v>
      </c>
      <c r="H717" s="9">
        <v>217</v>
      </c>
      <c r="I717" s="9">
        <v>180</v>
      </c>
      <c r="J717" s="9">
        <v>37</v>
      </c>
      <c r="K717" s="9">
        <v>0</v>
      </c>
      <c r="L717" s="9">
        <v>1</v>
      </c>
      <c r="M717" s="9">
        <v>11</v>
      </c>
      <c r="N717" s="9">
        <v>8</v>
      </c>
      <c r="O717" s="9">
        <v>20</v>
      </c>
      <c r="P717" s="9">
        <v>44</v>
      </c>
      <c r="Q717" s="9">
        <v>36</v>
      </c>
      <c r="R717" s="9">
        <v>34</v>
      </c>
      <c r="S717" s="9">
        <v>30</v>
      </c>
      <c r="T717" s="9">
        <v>23</v>
      </c>
      <c r="U717" s="9">
        <v>7</v>
      </c>
      <c r="V717" s="9">
        <v>3</v>
      </c>
      <c r="W717" s="9">
        <v>0</v>
      </c>
      <c r="X717" s="9">
        <v>213</v>
      </c>
      <c r="Y717" s="9">
        <v>4</v>
      </c>
      <c r="Z717" s="9">
        <v>0</v>
      </c>
      <c r="AA717" s="9">
        <v>26</v>
      </c>
      <c r="AB717" s="9">
        <v>67</v>
      </c>
      <c r="AC717" s="9">
        <v>60</v>
      </c>
      <c r="AD717" s="9">
        <v>64</v>
      </c>
      <c r="AE717" s="9">
        <v>0</v>
      </c>
      <c r="AF717" s="9">
        <v>164</v>
      </c>
      <c r="AG717" s="9">
        <v>29</v>
      </c>
      <c r="AH717" s="9">
        <v>24</v>
      </c>
      <c r="AI717" s="9">
        <v>0</v>
      </c>
      <c r="AJ717" s="9">
        <v>182</v>
      </c>
      <c r="AK717" s="9">
        <v>20</v>
      </c>
      <c r="AL717" s="9">
        <v>14</v>
      </c>
      <c r="AM717" s="9">
        <v>1</v>
      </c>
      <c r="AN717" s="9">
        <v>204</v>
      </c>
      <c r="AO717" s="9">
        <v>8</v>
      </c>
      <c r="AP717" s="9">
        <v>0</v>
      </c>
      <c r="AQ717" s="9">
        <v>5</v>
      </c>
      <c r="AR717" s="9">
        <v>206</v>
      </c>
      <c r="AS717" s="9">
        <v>11</v>
      </c>
      <c r="AT717" s="10">
        <v>0</v>
      </c>
    </row>
    <row r="718" spans="1:46" ht="57" x14ac:dyDescent="0.25">
      <c r="A718" s="26" t="str">
        <f t="shared" si="22"/>
        <v>2011Registered psychiatric nursesSaskatchewanCommunity health</v>
      </c>
      <c r="B718" s="24">
        <v>2011</v>
      </c>
      <c r="C718" s="9" t="s">
        <v>8</v>
      </c>
      <c r="D718" s="9" t="s">
        <v>174</v>
      </c>
      <c r="E718" s="9" t="str">
        <f t="shared" si="23"/>
        <v>Saskatchewan</v>
      </c>
      <c r="F718" s="9" t="s">
        <v>182</v>
      </c>
      <c r="G718" s="9" t="s">
        <v>11</v>
      </c>
      <c r="H718" s="9">
        <v>164</v>
      </c>
      <c r="I718" s="9">
        <v>132</v>
      </c>
      <c r="J718" s="9">
        <v>32</v>
      </c>
      <c r="K718" s="9">
        <v>0</v>
      </c>
      <c r="L718" s="9">
        <v>0</v>
      </c>
      <c r="M718" s="9">
        <v>1</v>
      </c>
      <c r="N718" s="9">
        <v>2</v>
      </c>
      <c r="O718" s="9">
        <v>16</v>
      </c>
      <c r="P718" s="9">
        <v>28</v>
      </c>
      <c r="Q718" s="9">
        <v>29</v>
      </c>
      <c r="R718" s="9">
        <v>36</v>
      </c>
      <c r="S718" s="9">
        <v>28</v>
      </c>
      <c r="T718" s="9">
        <v>15</v>
      </c>
      <c r="U718" s="9">
        <v>7</v>
      </c>
      <c r="V718" s="9">
        <v>2</v>
      </c>
      <c r="W718" s="9">
        <v>0</v>
      </c>
      <c r="X718" s="9">
        <v>163</v>
      </c>
      <c r="Y718" s="9">
        <v>1</v>
      </c>
      <c r="Z718" s="9">
        <v>0</v>
      </c>
      <c r="AA718" s="9">
        <v>1</v>
      </c>
      <c r="AB718" s="9">
        <v>49</v>
      </c>
      <c r="AC718" s="9">
        <v>51</v>
      </c>
      <c r="AD718" s="9">
        <v>63</v>
      </c>
      <c r="AE718" s="9">
        <v>0</v>
      </c>
      <c r="AF718" s="9">
        <v>123</v>
      </c>
      <c r="AG718" s="9">
        <v>33</v>
      </c>
      <c r="AH718" s="9">
        <v>8</v>
      </c>
      <c r="AI718" s="9">
        <v>0</v>
      </c>
      <c r="AJ718" s="9">
        <v>138</v>
      </c>
      <c r="AK718" s="9">
        <v>15</v>
      </c>
      <c r="AL718" s="9">
        <v>11</v>
      </c>
      <c r="AM718" s="9">
        <v>0</v>
      </c>
      <c r="AN718" s="9">
        <v>156</v>
      </c>
      <c r="AO718" s="9">
        <v>5</v>
      </c>
      <c r="AP718" s="9">
        <v>2</v>
      </c>
      <c r="AQ718" s="9">
        <v>1</v>
      </c>
      <c r="AR718" s="9">
        <v>134</v>
      </c>
      <c r="AS718" s="9">
        <v>30</v>
      </c>
      <c r="AT718" s="10">
        <v>0</v>
      </c>
    </row>
    <row r="719" spans="1:46" ht="57" x14ac:dyDescent="0.25">
      <c r="A719" s="26" t="str">
        <f t="shared" si="22"/>
        <v>2011Registered psychiatric nursesSaskatchewanNursing home/long-term care</v>
      </c>
      <c r="B719" s="24">
        <v>2011</v>
      </c>
      <c r="C719" s="9" t="s">
        <v>8</v>
      </c>
      <c r="D719" s="9" t="s">
        <v>174</v>
      </c>
      <c r="E719" s="9" t="str">
        <f t="shared" si="23"/>
        <v>Saskatchewan</v>
      </c>
      <c r="F719" s="9" t="s">
        <v>181</v>
      </c>
      <c r="G719" s="9" t="s">
        <v>12</v>
      </c>
      <c r="H719" s="9">
        <v>275</v>
      </c>
      <c r="I719" s="9">
        <v>243</v>
      </c>
      <c r="J719" s="9">
        <v>32</v>
      </c>
      <c r="K719" s="9">
        <v>0</v>
      </c>
      <c r="L719" s="9">
        <v>0</v>
      </c>
      <c r="M719" s="9">
        <v>2</v>
      </c>
      <c r="N719" s="9">
        <v>3</v>
      </c>
      <c r="O719" s="9">
        <v>18</v>
      </c>
      <c r="P719" s="9">
        <v>39</v>
      </c>
      <c r="Q719" s="9">
        <v>68</v>
      </c>
      <c r="R719" s="9">
        <v>48</v>
      </c>
      <c r="S719" s="9">
        <v>39</v>
      </c>
      <c r="T719" s="9">
        <v>37</v>
      </c>
      <c r="U719" s="9">
        <v>16</v>
      </c>
      <c r="V719" s="9">
        <v>5</v>
      </c>
      <c r="W719" s="9">
        <v>0</v>
      </c>
      <c r="X719" s="9">
        <v>272</v>
      </c>
      <c r="Y719" s="9">
        <v>3</v>
      </c>
      <c r="Z719" s="9">
        <v>0</v>
      </c>
      <c r="AA719" s="9">
        <v>6</v>
      </c>
      <c r="AB719" s="9">
        <v>76</v>
      </c>
      <c r="AC719" s="9">
        <v>105</v>
      </c>
      <c r="AD719" s="9">
        <v>88</v>
      </c>
      <c r="AE719" s="9">
        <v>0</v>
      </c>
      <c r="AF719" s="9">
        <v>194</v>
      </c>
      <c r="AG719" s="9">
        <v>56</v>
      </c>
      <c r="AH719" s="9">
        <v>24</v>
      </c>
      <c r="AI719" s="9">
        <v>1</v>
      </c>
      <c r="AJ719" s="9">
        <v>218</v>
      </c>
      <c r="AK719" s="9">
        <v>37</v>
      </c>
      <c r="AL719" s="9">
        <v>14</v>
      </c>
      <c r="AM719" s="9">
        <v>6</v>
      </c>
      <c r="AN719" s="9">
        <v>258</v>
      </c>
      <c r="AO719" s="9">
        <v>9</v>
      </c>
      <c r="AP719" s="9">
        <v>2</v>
      </c>
      <c r="AQ719" s="9">
        <v>6</v>
      </c>
      <c r="AR719" s="9">
        <v>214</v>
      </c>
      <c r="AS719" s="9">
        <v>61</v>
      </c>
      <c r="AT719" s="10">
        <v>0</v>
      </c>
    </row>
    <row r="720" spans="1:46" ht="57" x14ac:dyDescent="0.25">
      <c r="A720" s="26" t="str">
        <f t="shared" si="22"/>
        <v>2011Registered psychiatric nursesSaskatchewanOther places of work</v>
      </c>
      <c r="B720" s="24">
        <v>2011</v>
      </c>
      <c r="C720" s="9" t="s">
        <v>8</v>
      </c>
      <c r="D720" s="9" t="s">
        <v>174</v>
      </c>
      <c r="E720" s="9" t="str">
        <f t="shared" si="23"/>
        <v>Saskatchewan</v>
      </c>
      <c r="F720" s="9" t="s">
        <v>183</v>
      </c>
      <c r="G720" s="9" t="s">
        <v>13</v>
      </c>
      <c r="H720" s="9">
        <v>152</v>
      </c>
      <c r="I720" s="9">
        <v>123</v>
      </c>
      <c r="J720" s="9">
        <v>29</v>
      </c>
      <c r="K720" s="9">
        <v>0</v>
      </c>
      <c r="L720" s="9">
        <v>0</v>
      </c>
      <c r="M720" s="9">
        <v>1</v>
      </c>
      <c r="N720" s="9">
        <v>5</v>
      </c>
      <c r="O720" s="9">
        <v>11</v>
      </c>
      <c r="P720" s="9">
        <v>25</v>
      </c>
      <c r="Q720" s="9">
        <v>36</v>
      </c>
      <c r="R720" s="9">
        <v>27</v>
      </c>
      <c r="S720" s="9">
        <v>26</v>
      </c>
      <c r="T720" s="9">
        <v>16</v>
      </c>
      <c r="U720" s="9">
        <v>2</v>
      </c>
      <c r="V720" s="9">
        <v>3</v>
      </c>
      <c r="W720" s="9">
        <v>0</v>
      </c>
      <c r="X720" s="9">
        <v>150</v>
      </c>
      <c r="Y720" s="9">
        <v>2</v>
      </c>
      <c r="Z720" s="9">
        <v>0</v>
      </c>
      <c r="AA720" s="9">
        <v>5</v>
      </c>
      <c r="AB720" s="9">
        <v>51</v>
      </c>
      <c r="AC720" s="9">
        <v>50</v>
      </c>
      <c r="AD720" s="9">
        <v>46</v>
      </c>
      <c r="AE720" s="9">
        <v>0</v>
      </c>
      <c r="AF720" s="9">
        <v>117</v>
      </c>
      <c r="AG720" s="9">
        <v>20</v>
      </c>
      <c r="AH720" s="9">
        <v>15</v>
      </c>
      <c r="AI720" s="9">
        <v>0</v>
      </c>
      <c r="AJ720" s="9">
        <v>63</v>
      </c>
      <c r="AK720" s="9">
        <v>28</v>
      </c>
      <c r="AL720" s="9">
        <v>59</v>
      </c>
      <c r="AM720" s="9">
        <v>2</v>
      </c>
      <c r="AN720" s="9">
        <v>95</v>
      </c>
      <c r="AO720" s="9">
        <v>18</v>
      </c>
      <c r="AP720" s="9">
        <v>35</v>
      </c>
      <c r="AQ720" s="9">
        <v>4</v>
      </c>
      <c r="AR720" s="9">
        <v>136</v>
      </c>
      <c r="AS720" s="9">
        <v>16</v>
      </c>
      <c r="AT720" s="10">
        <v>0</v>
      </c>
    </row>
    <row r="721" spans="1:46" ht="57" x14ac:dyDescent="0.25">
      <c r="A721" s="26" t="str">
        <f t="shared" si="22"/>
        <v>2011Registered psychiatric nursesAlbertaAll places of work</v>
      </c>
      <c r="B721" s="24">
        <v>2011</v>
      </c>
      <c r="C721" s="9" t="s">
        <v>8</v>
      </c>
      <c r="D721" s="9" t="s">
        <v>175</v>
      </c>
      <c r="E721" s="9" t="str">
        <f t="shared" si="23"/>
        <v>Alberta</v>
      </c>
      <c r="F721" s="9" t="s">
        <v>179</v>
      </c>
      <c r="G721" s="9" t="s">
        <v>9</v>
      </c>
      <c r="H721" s="9">
        <v>1218</v>
      </c>
      <c r="I721" s="9">
        <v>922</v>
      </c>
      <c r="J721" s="9">
        <v>296</v>
      </c>
      <c r="K721" s="9">
        <v>0</v>
      </c>
      <c r="L721" s="9">
        <v>54</v>
      </c>
      <c r="M721" s="9">
        <v>97</v>
      </c>
      <c r="N721" s="9">
        <v>102</v>
      </c>
      <c r="O721" s="9">
        <v>71</v>
      </c>
      <c r="P721" s="9">
        <v>149</v>
      </c>
      <c r="Q721" s="9">
        <v>196</v>
      </c>
      <c r="R721" s="9">
        <v>187</v>
      </c>
      <c r="S721" s="9">
        <v>171</v>
      </c>
      <c r="T721" s="9">
        <v>126</v>
      </c>
      <c r="U721" s="9">
        <v>55</v>
      </c>
      <c r="V721" s="9">
        <v>10</v>
      </c>
      <c r="W721" s="9">
        <v>0</v>
      </c>
      <c r="X721" s="9">
        <v>1091</v>
      </c>
      <c r="Y721" s="9">
        <v>123</v>
      </c>
      <c r="Z721" s="9">
        <v>4</v>
      </c>
      <c r="AA721" s="9">
        <v>348</v>
      </c>
      <c r="AB721" s="9">
        <v>209</v>
      </c>
      <c r="AC721" s="9">
        <v>330</v>
      </c>
      <c r="AD721" s="9">
        <v>331</v>
      </c>
      <c r="AE721" s="9">
        <v>0</v>
      </c>
      <c r="AF721" s="9">
        <v>662</v>
      </c>
      <c r="AG721" s="9">
        <v>422</v>
      </c>
      <c r="AH721" s="9">
        <v>134</v>
      </c>
      <c r="AI721" s="9">
        <v>0</v>
      </c>
      <c r="AJ721" s="9">
        <v>991</v>
      </c>
      <c r="AK721" s="9">
        <v>98</v>
      </c>
      <c r="AL721" s="9">
        <v>122</v>
      </c>
      <c r="AM721" s="9">
        <v>7</v>
      </c>
      <c r="AN721" s="9">
        <v>1029</v>
      </c>
      <c r="AO721" s="9">
        <v>75</v>
      </c>
      <c r="AP721" s="9">
        <v>37</v>
      </c>
      <c r="AQ721" s="9">
        <v>77</v>
      </c>
      <c r="AR721" s="9">
        <v>865</v>
      </c>
      <c r="AS721" s="9">
        <v>353</v>
      </c>
      <c r="AT721" s="10">
        <v>0</v>
      </c>
    </row>
    <row r="722" spans="1:46" ht="57" x14ac:dyDescent="0.25">
      <c r="A722" s="26" t="str">
        <f t="shared" si="22"/>
        <v>2011Registered psychiatric nursesAlbertaHospital</v>
      </c>
      <c r="B722" s="24">
        <v>2011</v>
      </c>
      <c r="C722" s="9" t="s">
        <v>8</v>
      </c>
      <c r="D722" s="9" t="s">
        <v>175</v>
      </c>
      <c r="E722" s="9" t="str">
        <f t="shared" si="23"/>
        <v>Alberta</v>
      </c>
      <c r="F722" s="9" t="s">
        <v>180</v>
      </c>
      <c r="G722" s="9" t="s">
        <v>10</v>
      </c>
      <c r="H722" s="9">
        <v>697</v>
      </c>
      <c r="I722" s="9">
        <v>506</v>
      </c>
      <c r="J722" s="9">
        <v>191</v>
      </c>
      <c r="K722" s="9">
        <v>0</v>
      </c>
      <c r="L722" s="9">
        <v>46</v>
      </c>
      <c r="M722" s="9">
        <v>72</v>
      </c>
      <c r="N722" s="9">
        <v>66</v>
      </c>
      <c r="O722" s="9">
        <v>46</v>
      </c>
      <c r="P722" s="9">
        <v>74</v>
      </c>
      <c r="Q722" s="9">
        <v>105</v>
      </c>
      <c r="R722" s="9">
        <v>109</v>
      </c>
      <c r="S722" s="9">
        <v>80</v>
      </c>
      <c r="T722" s="9">
        <v>67</v>
      </c>
      <c r="U722" s="9">
        <v>26</v>
      </c>
      <c r="V722" s="9">
        <v>6</v>
      </c>
      <c r="W722" s="9">
        <v>0</v>
      </c>
      <c r="X722" s="9">
        <v>621</v>
      </c>
      <c r="Y722" s="9">
        <v>74</v>
      </c>
      <c r="Z722" s="9">
        <v>2</v>
      </c>
      <c r="AA722" s="9">
        <v>254</v>
      </c>
      <c r="AB722" s="9">
        <v>111</v>
      </c>
      <c r="AC722" s="9">
        <v>171</v>
      </c>
      <c r="AD722" s="9">
        <v>161</v>
      </c>
      <c r="AE722" s="9">
        <v>0</v>
      </c>
      <c r="AF722" s="9">
        <v>342</v>
      </c>
      <c r="AG722" s="9">
        <v>268</v>
      </c>
      <c r="AH722" s="9">
        <v>87</v>
      </c>
      <c r="AI722" s="9">
        <v>0</v>
      </c>
      <c r="AJ722" s="9">
        <v>635</v>
      </c>
      <c r="AK722" s="9">
        <v>38</v>
      </c>
      <c r="AL722" s="9">
        <v>22</v>
      </c>
      <c r="AM722" s="9">
        <v>2</v>
      </c>
      <c r="AN722" s="9">
        <v>630</v>
      </c>
      <c r="AO722" s="9">
        <v>23</v>
      </c>
      <c r="AP722" s="9">
        <v>7</v>
      </c>
      <c r="AQ722" s="9">
        <v>37</v>
      </c>
      <c r="AR722" s="9">
        <v>483</v>
      </c>
      <c r="AS722" s="9">
        <v>214</v>
      </c>
      <c r="AT722" s="10">
        <v>0</v>
      </c>
    </row>
    <row r="723" spans="1:46" ht="57" x14ac:dyDescent="0.25">
      <c r="A723" s="26" t="str">
        <f t="shared" si="22"/>
        <v>2011Registered psychiatric nursesAlbertaCommunity health</v>
      </c>
      <c r="B723" s="24">
        <v>2011</v>
      </c>
      <c r="C723" s="9" t="s">
        <v>8</v>
      </c>
      <c r="D723" s="9" t="s">
        <v>175</v>
      </c>
      <c r="E723" s="9" t="str">
        <f t="shared" si="23"/>
        <v>Alberta</v>
      </c>
      <c r="F723" s="9" t="s">
        <v>182</v>
      </c>
      <c r="G723" s="9" t="s">
        <v>11</v>
      </c>
      <c r="H723" s="9">
        <v>298</v>
      </c>
      <c r="I723" s="9">
        <v>233</v>
      </c>
      <c r="J723" s="9">
        <v>65</v>
      </c>
      <c r="K723" s="9">
        <v>0</v>
      </c>
      <c r="L723" s="9">
        <v>2</v>
      </c>
      <c r="M723" s="9">
        <v>15</v>
      </c>
      <c r="N723" s="9">
        <v>21</v>
      </c>
      <c r="O723" s="9">
        <v>19</v>
      </c>
      <c r="P723" s="9">
        <v>47</v>
      </c>
      <c r="Q723" s="9">
        <v>63</v>
      </c>
      <c r="R723" s="9">
        <v>43</v>
      </c>
      <c r="S723" s="9">
        <v>55</v>
      </c>
      <c r="T723" s="9">
        <v>19</v>
      </c>
      <c r="U723" s="9">
        <v>13</v>
      </c>
      <c r="V723" s="9">
        <v>1</v>
      </c>
      <c r="W723" s="9">
        <v>0</v>
      </c>
      <c r="X723" s="9">
        <v>271</v>
      </c>
      <c r="Y723" s="9">
        <v>26</v>
      </c>
      <c r="Z723" s="9">
        <v>1</v>
      </c>
      <c r="AA723" s="9">
        <v>49</v>
      </c>
      <c r="AB723" s="9">
        <v>71</v>
      </c>
      <c r="AC723" s="9">
        <v>92</v>
      </c>
      <c r="AD723" s="9">
        <v>86</v>
      </c>
      <c r="AE723" s="9">
        <v>0</v>
      </c>
      <c r="AF723" s="9">
        <v>203</v>
      </c>
      <c r="AG723" s="9">
        <v>80</v>
      </c>
      <c r="AH723" s="9">
        <v>15</v>
      </c>
      <c r="AI723" s="9">
        <v>0</v>
      </c>
      <c r="AJ723" s="9">
        <v>238</v>
      </c>
      <c r="AK723" s="9">
        <v>24</v>
      </c>
      <c r="AL723" s="9">
        <v>36</v>
      </c>
      <c r="AM723" s="9">
        <v>0</v>
      </c>
      <c r="AN723" s="9">
        <v>256</v>
      </c>
      <c r="AO723" s="9">
        <v>18</v>
      </c>
      <c r="AP723" s="9">
        <v>9</v>
      </c>
      <c r="AQ723" s="9">
        <v>15</v>
      </c>
      <c r="AR723" s="9">
        <v>229</v>
      </c>
      <c r="AS723" s="9">
        <v>69</v>
      </c>
      <c r="AT723" s="10">
        <v>0</v>
      </c>
    </row>
    <row r="724" spans="1:46" ht="57" x14ac:dyDescent="0.25">
      <c r="A724" s="26" t="str">
        <f t="shared" si="22"/>
        <v>2011Registered psychiatric nursesAlbertaNursing home/long-term care</v>
      </c>
      <c r="B724" s="24">
        <v>2011</v>
      </c>
      <c r="C724" s="9" t="s">
        <v>8</v>
      </c>
      <c r="D724" s="9" t="s">
        <v>175</v>
      </c>
      <c r="E724" s="9" t="str">
        <f t="shared" si="23"/>
        <v>Alberta</v>
      </c>
      <c r="F724" s="9" t="s">
        <v>181</v>
      </c>
      <c r="G724" s="9" t="s">
        <v>12</v>
      </c>
      <c r="H724" s="9">
        <v>109</v>
      </c>
      <c r="I724" s="9">
        <v>92</v>
      </c>
      <c r="J724" s="9">
        <v>17</v>
      </c>
      <c r="K724" s="9">
        <v>0</v>
      </c>
      <c r="L724" s="9">
        <v>5</v>
      </c>
      <c r="M724" s="9">
        <v>4</v>
      </c>
      <c r="N724" s="9">
        <v>6</v>
      </c>
      <c r="O724" s="9">
        <v>3</v>
      </c>
      <c r="P724" s="9">
        <v>12</v>
      </c>
      <c r="Q724" s="9">
        <v>10</v>
      </c>
      <c r="R724" s="9">
        <v>18</v>
      </c>
      <c r="S724" s="9">
        <v>16</v>
      </c>
      <c r="T724" s="9">
        <v>23</v>
      </c>
      <c r="U724" s="9">
        <v>10</v>
      </c>
      <c r="V724" s="9">
        <v>2</v>
      </c>
      <c r="W724" s="9">
        <v>0</v>
      </c>
      <c r="X724" s="9">
        <v>95</v>
      </c>
      <c r="Y724" s="9">
        <v>14</v>
      </c>
      <c r="Z724" s="9">
        <v>0</v>
      </c>
      <c r="AA724" s="9">
        <v>19</v>
      </c>
      <c r="AB724" s="9">
        <v>11</v>
      </c>
      <c r="AC724" s="9">
        <v>34</v>
      </c>
      <c r="AD724" s="9">
        <v>45</v>
      </c>
      <c r="AE724" s="9">
        <v>0</v>
      </c>
      <c r="AF724" s="9">
        <v>46</v>
      </c>
      <c r="AG724" s="9">
        <v>44</v>
      </c>
      <c r="AH724" s="9">
        <v>19</v>
      </c>
      <c r="AI724" s="9">
        <v>0</v>
      </c>
      <c r="AJ724" s="9">
        <v>78</v>
      </c>
      <c r="AK724" s="9">
        <v>17</v>
      </c>
      <c r="AL724" s="9">
        <v>14</v>
      </c>
      <c r="AM724" s="9">
        <v>0</v>
      </c>
      <c r="AN724" s="9">
        <v>80</v>
      </c>
      <c r="AO724" s="9">
        <v>10</v>
      </c>
      <c r="AP724" s="9">
        <v>2</v>
      </c>
      <c r="AQ724" s="9">
        <v>17</v>
      </c>
      <c r="AR724" s="9">
        <v>63</v>
      </c>
      <c r="AS724" s="9">
        <v>46</v>
      </c>
      <c r="AT724" s="10">
        <v>0</v>
      </c>
    </row>
    <row r="725" spans="1:46" ht="57" x14ac:dyDescent="0.25">
      <c r="A725" s="26" t="str">
        <f t="shared" si="22"/>
        <v>2011Registered psychiatric nursesAlbertaOther places of work</v>
      </c>
      <c r="B725" s="24">
        <v>2011</v>
      </c>
      <c r="C725" s="9" t="s">
        <v>8</v>
      </c>
      <c r="D725" s="9" t="s">
        <v>175</v>
      </c>
      <c r="E725" s="9" t="str">
        <f t="shared" si="23"/>
        <v>Alberta</v>
      </c>
      <c r="F725" s="9" t="s">
        <v>183</v>
      </c>
      <c r="G725" s="9" t="s">
        <v>13</v>
      </c>
      <c r="H725" s="9">
        <v>107</v>
      </c>
      <c r="I725" s="9">
        <v>86</v>
      </c>
      <c r="J725" s="9">
        <v>21</v>
      </c>
      <c r="K725" s="9">
        <v>0</v>
      </c>
      <c r="L725" s="9">
        <v>1</v>
      </c>
      <c r="M725" s="9">
        <v>5</v>
      </c>
      <c r="N725" s="9">
        <v>6</v>
      </c>
      <c r="O725" s="9">
        <v>3</v>
      </c>
      <c r="P725" s="9">
        <v>15</v>
      </c>
      <c r="Q725" s="9">
        <v>17</v>
      </c>
      <c r="R725" s="9">
        <v>17</v>
      </c>
      <c r="S725" s="9">
        <v>19</v>
      </c>
      <c r="T725" s="9">
        <v>17</v>
      </c>
      <c r="U725" s="9">
        <v>6</v>
      </c>
      <c r="V725" s="9">
        <v>1</v>
      </c>
      <c r="W725" s="9">
        <v>0</v>
      </c>
      <c r="X725" s="9">
        <v>98</v>
      </c>
      <c r="Y725" s="9">
        <v>8</v>
      </c>
      <c r="Z725" s="9">
        <v>1</v>
      </c>
      <c r="AA725" s="9">
        <v>21</v>
      </c>
      <c r="AB725" s="9">
        <v>16</v>
      </c>
      <c r="AC725" s="9">
        <v>32</v>
      </c>
      <c r="AD725" s="9">
        <v>38</v>
      </c>
      <c r="AE725" s="9">
        <v>0</v>
      </c>
      <c r="AF725" s="9">
        <v>69</v>
      </c>
      <c r="AG725" s="9">
        <v>30</v>
      </c>
      <c r="AH725" s="9">
        <v>8</v>
      </c>
      <c r="AI725" s="9">
        <v>0</v>
      </c>
      <c r="AJ725" s="9">
        <v>38</v>
      </c>
      <c r="AK725" s="9">
        <v>19</v>
      </c>
      <c r="AL725" s="9">
        <v>50</v>
      </c>
      <c r="AM725" s="9">
        <v>0</v>
      </c>
      <c r="AN725" s="9">
        <v>61</v>
      </c>
      <c r="AO725" s="9">
        <v>24</v>
      </c>
      <c r="AP725" s="9">
        <v>19</v>
      </c>
      <c r="AQ725" s="9">
        <v>3</v>
      </c>
      <c r="AR725" s="9">
        <v>85</v>
      </c>
      <c r="AS725" s="9">
        <v>22</v>
      </c>
      <c r="AT725" s="10">
        <v>0</v>
      </c>
    </row>
    <row r="726" spans="1:46" ht="57" x14ac:dyDescent="0.25">
      <c r="A726" s="26" t="str">
        <f t="shared" si="22"/>
        <v>2011Registered psychiatric nursesAlbertaUnknown places of work</v>
      </c>
      <c r="B726" s="24">
        <v>2011</v>
      </c>
      <c r="C726" s="9" t="s">
        <v>8</v>
      </c>
      <c r="D726" s="9" t="s">
        <v>175</v>
      </c>
      <c r="E726" s="9" t="str">
        <f t="shared" si="23"/>
        <v>Alberta</v>
      </c>
      <c r="F726" s="9" t="s">
        <v>184</v>
      </c>
      <c r="G726" s="9" t="s">
        <v>49</v>
      </c>
      <c r="H726" s="9">
        <v>7</v>
      </c>
      <c r="I726" s="9">
        <v>5</v>
      </c>
      <c r="J726" s="9">
        <v>2</v>
      </c>
      <c r="K726" s="9">
        <v>0</v>
      </c>
      <c r="L726" s="9">
        <v>0</v>
      </c>
      <c r="M726" s="9">
        <v>1</v>
      </c>
      <c r="N726" s="9">
        <v>3</v>
      </c>
      <c r="O726" s="9">
        <v>0</v>
      </c>
      <c r="P726" s="9">
        <v>1</v>
      </c>
      <c r="Q726" s="9">
        <v>1</v>
      </c>
      <c r="R726" s="9">
        <v>0</v>
      </c>
      <c r="S726" s="9">
        <v>1</v>
      </c>
      <c r="T726" s="9">
        <v>0</v>
      </c>
      <c r="U726" s="9">
        <v>0</v>
      </c>
      <c r="V726" s="9">
        <v>0</v>
      </c>
      <c r="W726" s="9">
        <v>0</v>
      </c>
      <c r="X726" s="9">
        <v>6</v>
      </c>
      <c r="Y726" s="9">
        <v>1</v>
      </c>
      <c r="Z726" s="9">
        <v>0</v>
      </c>
      <c r="AA726" s="9">
        <v>5</v>
      </c>
      <c r="AB726" s="9">
        <v>0</v>
      </c>
      <c r="AC726" s="9">
        <v>1</v>
      </c>
      <c r="AD726" s="9">
        <v>1</v>
      </c>
      <c r="AE726" s="9">
        <v>0</v>
      </c>
      <c r="AF726" s="9">
        <v>2</v>
      </c>
      <c r="AG726" s="9">
        <v>0</v>
      </c>
      <c r="AH726" s="9">
        <v>5</v>
      </c>
      <c r="AI726" s="9">
        <v>0</v>
      </c>
      <c r="AJ726" s="9">
        <v>2</v>
      </c>
      <c r="AK726" s="9">
        <v>0</v>
      </c>
      <c r="AL726" s="9">
        <v>0</v>
      </c>
      <c r="AM726" s="9">
        <v>5</v>
      </c>
      <c r="AN726" s="9">
        <v>2</v>
      </c>
      <c r="AO726" s="9">
        <v>0</v>
      </c>
      <c r="AP726" s="9">
        <v>0</v>
      </c>
      <c r="AQ726" s="9">
        <v>5</v>
      </c>
      <c r="AR726" s="9">
        <v>5</v>
      </c>
      <c r="AS726" s="9">
        <v>2</v>
      </c>
      <c r="AT726" s="10">
        <v>0</v>
      </c>
    </row>
    <row r="727" spans="1:46" ht="57" x14ac:dyDescent="0.25">
      <c r="A727" s="26" t="str">
        <f t="shared" si="22"/>
        <v>2011Registered psychiatric nursesBritish ColumbiaAll places of work</v>
      </c>
      <c r="B727" s="24">
        <v>2011</v>
      </c>
      <c r="C727" s="9" t="s">
        <v>8</v>
      </c>
      <c r="D727" s="9" t="s">
        <v>167</v>
      </c>
      <c r="E727" s="9" t="str">
        <f t="shared" si="23"/>
        <v>British Columbia</v>
      </c>
      <c r="F727" s="9" t="s">
        <v>179</v>
      </c>
      <c r="G727" s="9" t="s">
        <v>9</v>
      </c>
      <c r="H727" s="9">
        <v>2281</v>
      </c>
      <c r="I727" s="9">
        <v>1757</v>
      </c>
      <c r="J727" s="9">
        <v>524</v>
      </c>
      <c r="K727" s="9">
        <v>0</v>
      </c>
      <c r="L727" s="9">
        <v>32</v>
      </c>
      <c r="M727" s="9">
        <v>164</v>
      </c>
      <c r="N727" s="9">
        <v>187</v>
      </c>
      <c r="O727" s="9">
        <v>277</v>
      </c>
      <c r="P727" s="9">
        <v>283</v>
      </c>
      <c r="Q727" s="9">
        <v>338</v>
      </c>
      <c r="R727" s="9">
        <v>337</v>
      </c>
      <c r="S727" s="9">
        <v>276</v>
      </c>
      <c r="T727" s="9">
        <v>267</v>
      </c>
      <c r="U727" s="9">
        <v>94</v>
      </c>
      <c r="V727" s="9">
        <v>26</v>
      </c>
      <c r="W727" s="9">
        <v>0</v>
      </c>
      <c r="X727" s="9">
        <v>1568</v>
      </c>
      <c r="Y727" s="9">
        <v>217</v>
      </c>
      <c r="Z727" s="9">
        <v>496</v>
      </c>
      <c r="AA727" s="9">
        <v>792</v>
      </c>
      <c r="AB727" s="9">
        <v>495</v>
      </c>
      <c r="AC727" s="9">
        <v>481</v>
      </c>
      <c r="AD727" s="9">
        <v>513</v>
      </c>
      <c r="AE727" s="9">
        <v>0</v>
      </c>
      <c r="AF727" s="9">
        <v>1427</v>
      </c>
      <c r="AG727" s="9">
        <v>322</v>
      </c>
      <c r="AH727" s="9">
        <v>504</v>
      </c>
      <c r="AI727" s="9">
        <v>28</v>
      </c>
      <c r="AJ727" s="9">
        <v>1804</v>
      </c>
      <c r="AK727" s="9">
        <v>203</v>
      </c>
      <c r="AL727" s="9">
        <v>255</v>
      </c>
      <c r="AM727" s="9">
        <v>19</v>
      </c>
      <c r="AN727" s="9">
        <v>2067</v>
      </c>
      <c r="AO727" s="9">
        <v>130</v>
      </c>
      <c r="AP727" s="9">
        <v>64</v>
      </c>
      <c r="AQ727" s="9">
        <v>20</v>
      </c>
      <c r="AR727" s="9">
        <v>2206</v>
      </c>
      <c r="AS727" s="9">
        <v>74</v>
      </c>
      <c r="AT727" s="10">
        <v>1</v>
      </c>
    </row>
    <row r="728" spans="1:46" ht="57" x14ac:dyDescent="0.25">
      <c r="A728" s="26" t="str">
        <f t="shared" si="22"/>
        <v>2011Registered psychiatric nursesBritish ColumbiaHospital</v>
      </c>
      <c r="B728" s="24">
        <v>2011</v>
      </c>
      <c r="C728" s="9" t="s">
        <v>8</v>
      </c>
      <c r="D728" s="9" t="s">
        <v>167</v>
      </c>
      <c r="E728" s="9" t="str">
        <f t="shared" si="23"/>
        <v>British Columbia</v>
      </c>
      <c r="F728" s="9" t="s">
        <v>180</v>
      </c>
      <c r="G728" s="9" t="s">
        <v>10</v>
      </c>
      <c r="H728" s="9">
        <v>1096</v>
      </c>
      <c r="I728" s="9">
        <v>845</v>
      </c>
      <c r="J728" s="9">
        <v>251</v>
      </c>
      <c r="K728" s="9">
        <v>0</v>
      </c>
      <c r="L728" s="9">
        <v>26</v>
      </c>
      <c r="M728" s="9">
        <v>126</v>
      </c>
      <c r="N728" s="9">
        <v>108</v>
      </c>
      <c r="O728" s="9">
        <v>163</v>
      </c>
      <c r="P728" s="9">
        <v>145</v>
      </c>
      <c r="Q728" s="9">
        <v>145</v>
      </c>
      <c r="R728" s="9">
        <v>150</v>
      </c>
      <c r="S728" s="9">
        <v>100</v>
      </c>
      <c r="T728" s="9">
        <v>93</v>
      </c>
      <c r="U728" s="9">
        <v>37</v>
      </c>
      <c r="V728" s="9">
        <v>3</v>
      </c>
      <c r="W728" s="9">
        <v>0</v>
      </c>
      <c r="X728" s="9">
        <v>774</v>
      </c>
      <c r="Y728" s="9">
        <v>116</v>
      </c>
      <c r="Z728" s="9">
        <v>206</v>
      </c>
      <c r="AA728" s="9">
        <v>508</v>
      </c>
      <c r="AB728" s="9">
        <v>236</v>
      </c>
      <c r="AC728" s="9">
        <v>184</v>
      </c>
      <c r="AD728" s="9">
        <v>168</v>
      </c>
      <c r="AE728" s="9">
        <v>0</v>
      </c>
      <c r="AF728" s="9">
        <v>639</v>
      </c>
      <c r="AG728" s="9">
        <v>155</v>
      </c>
      <c r="AH728" s="9">
        <v>286</v>
      </c>
      <c r="AI728" s="9">
        <v>16</v>
      </c>
      <c r="AJ728" s="9">
        <v>968</v>
      </c>
      <c r="AK728" s="9">
        <v>53</v>
      </c>
      <c r="AL728" s="9">
        <v>62</v>
      </c>
      <c r="AM728" s="9">
        <v>13</v>
      </c>
      <c r="AN728" s="9">
        <v>1046</v>
      </c>
      <c r="AO728" s="9">
        <v>25</v>
      </c>
      <c r="AP728" s="9">
        <v>13</v>
      </c>
      <c r="AQ728" s="9">
        <v>12</v>
      </c>
      <c r="AR728" s="9">
        <v>1077</v>
      </c>
      <c r="AS728" s="9">
        <v>19</v>
      </c>
      <c r="AT728" s="10">
        <v>0</v>
      </c>
    </row>
    <row r="729" spans="1:46" ht="57" x14ac:dyDescent="0.25">
      <c r="A729" s="26" t="str">
        <f t="shared" si="22"/>
        <v>2011Registered psychiatric nursesBritish ColumbiaCommunity health</v>
      </c>
      <c r="B729" s="24">
        <v>2011</v>
      </c>
      <c r="C729" s="9" t="s">
        <v>8</v>
      </c>
      <c r="D729" s="9" t="s">
        <v>167</v>
      </c>
      <c r="E729" s="9" t="str">
        <f t="shared" si="23"/>
        <v>British Columbia</v>
      </c>
      <c r="F729" s="9" t="s">
        <v>182</v>
      </c>
      <c r="G729" s="9" t="s">
        <v>11</v>
      </c>
      <c r="H729" s="9">
        <v>615</v>
      </c>
      <c r="I729" s="9">
        <v>473</v>
      </c>
      <c r="J729" s="9">
        <v>142</v>
      </c>
      <c r="K729" s="9">
        <v>0</v>
      </c>
      <c r="L729" s="9">
        <v>5</v>
      </c>
      <c r="M729" s="9">
        <v>24</v>
      </c>
      <c r="N729" s="9">
        <v>48</v>
      </c>
      <c r="O729" s="9">
        <v>64</v>
      </c>
      <c r="P729" s="9">
        <v>84</v>
      </c>
      <c r="Q729" s="9">
        <v>99</v>
      </c>
      <c r="R729" s="9">
        <v>113</v>
      </c>
      <c r="S729" s="9">
        <v>88</v>
      </c>
      <c r="T729" s="9">
        <v>69</v>
      </c>
      <c r="U729" s="9">
        <v>18</v>
      </c>
      <c r="V729" s="9">
        <v>3</v>
      </c>
      <c r="W729" s="9">
        <v>0</v>
      </c>
      <c r="X729" s="9">
        <v>410</v>
      </c>
      <c r="Y729" s="9">
        <v>61</v>
      </c>
      <c r="Z729" s="9">
        <v>144</v>
      </c>
      <c r="AA729" s="9">
        <v>163</v>
      </c>
      <c r="AB729" s="9">
        <v>154</v>
      </c>
      <c r="AC729" s="9">
        <v>162</v>
      </c>
      <c r="AD729" s="9">
        <v>136</v>
      </c>
      <c r="AE729" s="9">
        <v>0</v>
      </c>
      <c r="AF729" s="9">
        <v>438</v>
      </c>
      <c r="AG729" s="9">
        <v>70</v>
      </c>
      <c r="AH729" s="9">
        <v>104</v>
      </c>
      <c r="AI729" s="9">
        <v>3</v>
      </c>
      <c r="AJ729" s="9">
        <v>524</v>
      </c>
      <c r="AK729" s="9">
        <v>47</v>
      </c>
      <c r="AL729" s="9">
        <v>42</v>
      </c>
      <c r="AM729" s="9">
        <v>2</v>
      </c>
      <c r="AN729" s="9">
        <v>570</v>
      </c>
      <c r="AO729" s="9">
        <v>37</v>
      </c>
      <c r="AP729" s="9">
        <v>6</v>
      </c>
      <c r="AQ729" s="9">
        <v>2</v>
      </c>
      <c r="AR729" s="9">
        <v>581</v>
      </c>
      <c r="AS729" s="9">
        <v>33</v>
      </c>
      <c r="AT729" s="10">
        <v>1</v>
      </c>
    </row>
    <row r="730" spans="1:46" ht="57" x14ac:dyDescent="0.25">
      <c r="A730" s="26" t="str">
        <f t="shared" si="22"/>
        <v>2011Registered psychiatric nursesBritish ColumbiaNursing home/long-term care</v>
      </c>
      <c r="B730" s="24">
        <v>2011</v>
      </c>
      <c r="C730" s="9" t="s">
        <v>8</v>
      </c>
      <c r="D730" s="9" t="s">
        <v>167</v>
      </c>
      <c r="E730" s="9" t="str">
        <f t="shared" si="23"/>
        <v>British Columbia</v>
      </c>
      <c r="F730" s="9" t="s">
        <v>181</v>
      </c>
      <c r="G730" s="9" t="s">
        <v>12</v>
      </c>
      <c r="H730" s="9">
        <v>259</v>
      </c>
      <c r="I730" s="9">
        <v>216</v>
      </c>
      <c r="J730" s="9">
        <v>43</v>
      </c>
      <c r="K730" s="9">
        <v>0</v>
      </c>
      <c r="L730" s="9">
        <v>0</v>
      </c>
      <c r="M730" s="9">
        <v>7</v>
      </c>
      <c r="N730" s="9">
        <v>11</v>
      </c>
      <c r="O730" s="9">
        <v>15</v>
      </c>
      <c r="P730" s="9">
        <v>18</v>
      </c>
      <c r="Q730" s="9">
        <v>41</v>
      </c>
      <c r="R730" s="9">
        <v>33</v>
      </c>
      <c r="S730" s="9">
        <v>34</v>
      </c>
      <c r="T730" s="9">
        <v>62</v>
      </c>
      <c r="U730" s="9">
        <v>25</v>
      </c>
      <c r="V730" s="9">
        <v>13</v>
      </c>
      <c r="W730" s="9">
        <v>0</v>
      </c>
      <c r="X730" s="9">
        <v>157</v>
      </c>
      <c r="Y730" s="9">
        <v>24</v>
      </c>
      <c r="Z730" s="9">
        <v>78</v>
      </c>
      <c r="AA730" s="9">
        <v>44</v>
      </c>
      <c r="AB730" s="9">
        <v>43</v>
      </c>
      <c r="AC730" s="9">
        <v>55</v>
      </c>
      <c r="AD730" s="9">
        <v>117</v>
      </c>
      <c r="AE730" s="9">
        <v>0</v>
      </c>
      <c r="AF730" s="9">
        <v>132</v>
      </c>
      <c r="AG730" s="9">
        <v>57</v>
      </c>
      <c r="AH730" s="9">
        <v>66</v>
      </c>
      <c r="AI730" s="9">
        <v>4</v>
      </c>
      <c r="AJ730" s="9">
        <v>170</v>
      </c>
      <c r="AK730" s="9">
        <v>54</v>
      </c>
      <c r="AL730" s="9">
        <v>34</v>
      </c>
      <c r="AM730" s="9">
        <v>1</v>
      </c>
      <c r="AN730" s="9">
        <v>235</v>
      </c>
      <c r="AO730" s="9">
        <v>18</v>
      </c>
      <c r="AP730" s="9">
        <v>5</v>
      </c>
      <c r="AQ730" s="9">
        <v>1</v>
      </c>
      <c r="AR730" s="9">
        <v>244</v>
      </c>
      <c r="AS730" s="9">
        <v>15</v>
      </c>
      <c r="AT730" s="10">
        <v>0</v>
      </c>
    </row>
    <row r="731" spans="1:46" ht="57" x14ac:dyDescent="0.25">
      <c r="A731" s="26" t="str">
        <f t="shared" si="22"/>
        <v>2011Registered psychiatric nursesBritish ColumbiaOther places of work</v>
      </c>
      <c r="B731" s="24">
        <v>2011</v>
      </c>
      <c r="C731" s="9" t="s">
        <v>8</v>
      </c>
      <c r="D731" s="9" t="s">
        <v>167</v>
      </c>
      <c r="E731" s="9" t="str">
        <f t="shared" si="23"/>
        <v>British Columbia</v>
      </c>
      <c r="F731" s="9" t="s">
        <v>183</v>
      </c>
      <c r="G731" s="9" t="s">
        <v>13</v>
      </c>
      <c r="H731" s="9">
        <v>299</v>
      </c>
      <c r="I731" s="9">
        <v>212</v>
      </c>
      <c r="J731" s="9">
        <v>87</v>
      </c>
      <c r="K731" s="9">
        <v>0</v>
      </c>
      <c r="L731" s="9">
        <v>1</v>
      </c>
      <c r="M731" s="9">
        <v>6</v>
      </c>
      <c r="N731" s="9">
        <v>19</v>
      </c>
      <c r="O731" s="9">
        <v>33</v>
      </c>
      <c r="P731" s="9">
        <v>34</v>
      </c>
      <c r="Q731" s="9">
        <v>51</v>
      </c>
      <c r="R731" s="9">
        <v>41</v>
      </c>
      <c r="S731" s="9">
        <v>53</v>
      </c>
      <c r="T731" s="9">
        <v>40</v>
      </c>
      <c r="U731" s="9">
        <v>14</v>
      </c>
      <c r="V731" s="9">
        <v>7</v>
      </c>
      <c r="W731" s="9">
        <v>0</v>
      </c>
      <c r="X731" s="9">
        <v>216</v>
      </c>
      <c r="Y731" s="9">
        <v>16</v>
      </c>
      <c r="Z731" s="9">
        <v>67</v>
      </c>
      <c r="AA731" s="9">
        <v>73</v>
      </c>
      <c r="AB731" s="9">
        <v>59</v>
      </c>
      <c r="AC731" s="9">
        <v>77</v>
      </c>
      <c r="AD731" s="9">
        <v>90</v>
      </c>
      <c r="AE731" s="9">
        <v>0</v>
      </c>
      <c r="AF731" s="9">
        <v>213</v>
      </c>
      <c r="AG731" s="9">
        <v>37</v>
      </c>
      <c r="AH731" s="9">
        <v>46</v>
      </c>
      <c r="AI731" s="9">
        <v>3</v>
      </c>
      <c r="AJ731" s="9">
        <v>133</v>
      </c>
      <c r="AK731" s="9">
        <v>49</v>
      </c>
      <c r="AL731" s="9">
        <v>115</v>
      </c>
      <c r="AM731" s="9">
        <v>2</v>
      </c>
      <c r="AN731" s="9">
        <v>207</v>
      </c>
      <c r="AO731" s="9">
        <v>48</v>
      </c>
      <c r="AP731" s="9">
        <v>40</v>
      </c>
      <c r="AQ731" s="9">
        <v>4</v>
      </c>
      <c r="AR731" s="9">
        <v>292</v>
      </c>
      <c r="AS731" s="9">
        <v>7</v>
      </c>
      <c r="AT731" s="10">
        <v>0</v>
      </c>
    </row>
    <row r="732" spans="1:46" ht="57" x14ac:dyDescent="0.25">
      <c r="A732" s="26" t="str">
        <f t="shared" si="22"/>
        <v>2011Registered psychiatric nursesBritish ColumbiaUnknown places of work</v>
      </c>
      <c r="B732" s="24">
        <v>2011</v>
      </c>
      <c r="C732" s="9" t="s">
        <v>8</v>
      </c>
      <c r="D732" s="9" t="s">
        <v>167</v>
      </c>
      <c r="E732" s="9" t="str">
        <f t="shared" si="23"/>
        <v>British Columbia</v>
      </c>
      <c r="F732" s="9" t="s">
        <v>184</v>
      </c>
      <c r="G732" s="9" t="s">
        <v>49</v>
      </c>
      <c r="H732" s="9">
        <v>12</v>
      </c>
      <c r="I732" s="9">
        <v>11</v>
      </c>
      <c r="J732" s="9">
        <v>1</v>
      </c>
      <c r="K732" s="9">
        <v>0</v>
      </c>
      <c r="L732" s="9">
        <v>0</v>
      </c>
      <c r="M732" s="9">
        <v>1</v>
      </c>
      <c r="N732" s="9">
        <v>1</v>
      </c>
      <c r="O732" s="9">
        <v>2</v>
      </c>
      <c r="P732" s="9">
        <v>2</v>
      </c>
      <c r="Q732" s="9">
        <v>2</v>
      </c>
      <c r="R732" s="9">
        <v>0</v>
      </c>
      <c r="S732" s="9">
        <v>1</v>
      </c>
      <c r="T732" s="9">
        <v>3</v>
      </c>
      <c r="U732" s="9">
        <v>0</v>
      </c>
      <c r="V732" s="9">
        <v>0</v>
      </c>
      <c r="W732" s="9">
        <v>0</v>
      </c>
      <c r="X732" s="9">
        <v>11</v>
      </c>
      <c r="Y732" s="9">
        <v>0</v>
      </c>
      <c r="Z732" s="9">
        <v>1</v>
      </c>
      <c r="AA732" s="9">
        <v>4</v>
      </c>
      <c r="AB732" s="9">
        <v>3</v>
      </c>
      <c r="AC732" s="9">
        <v>3</v>
      </c>
      <c r="AD732" s="9">
        <v>2</v>
      </c>
      <c r="AE732" s="9">
        <v>0</v>
      </c>
      <c r="AF732" s="9">
        <v>5</v>
      </c>
      <c r="AG732" s="9">
        <v>3</v>
      </c>
      <c r="AH732" s="9">
        <v>2</v>
      </c>
      <c r="AI732" s="9">
        <v>2</v>
      </c>
      <c r="AJ732" s="9">
        <v>9</v>
      </c>
      <c r="AK732" s="9">
        <v>0</v>
      </c>
      <c r="AL732" s="9">
        <v>2</v>
      </c>
      <c r="AM732" s="9">
        <v>1</v>
      </c>
      <c r="AN732" s="9">
        <v>9</v>
      </c>
      <c r="AO732" s="9">
        <v>2</v>
      </c>
      <c r="AP732" s="9">
        <v>0</v>
      </c>
      <c r="AQ732" s="9">
        <v>1</v>
      </c>
      <c r="AR732" s="9">
        <v>12</v>
      </c>
      <c r="AS732" s="9">
        <v>0</v>
      </c>
      <c r="AT732" s="10">
        <v>0</v>
      </c>
    </row>
    <row r="733" spans="1:46" ht="57" x14ac:dyDescent="0.25">
      <c r="A733" s="26" t="str">
        <f t="shared" si="22"/>
        <v>2011Registered psychiatric nursesCanadaAll places of work</v>
      </c>
      <c r="B733" s="24">
        <v>2011</v>
      </c>
      <c r="C733" s="9" t="s">
        <v>8</v>
      </c>
      <c r="D733" s="9" t="s">
        <v>171</v>
      </c>
      <c r="E733" s="9" t="str">
        <f t="shared" si="23"/>
        <v>Canada</v>
      </c>
      <c r="F733" s="9" t="s">
        <v>179</v>
      </c>
      <c r="G733" s="9" t="s">
        <v>9</v>
      </c>
      <c r="H733" s="9">
        <v>5261</v>
      </c>
      <c r="I733" s="9">
        <v>4103</v>
      </c>
      <c r="J733" s="9">
        <v>1158</v>
      </c>
      <c r="K733" s="9">
        <v>0</v>
      </c>
      <c r="L733" s="9">
        <v>105</v>
      </c>
      <c r="M733" s="9">
        <v>336</v>
      </c>
      <c r="N733" s="9">
        <v>397</v>
      </c>
      <c r="O733" s="9">
        <v>474</v>
      </c>
      <c r="P733" s="9">
        <v>663</v>
      </c>
      <c r="Q733" s="9">
        <v>862</v>
      </c>
      <c r="R733" s="9">
        <v>870</v>
      </c>
      <c r="S733" s="9">
        <v>731</v>
      </c>
      <c r="T733" s="9">
        <v>563</v>
      </c>
      <c r="U733" s="9">
        <v>203</v>
      </c>
      <c r="V733" s="9">
        <v>57</v>
      </c>
      <c r="W733" s="9">
        <v>0</v>
      </c>
      <c r="X733" s="9">
        <v>4400</v>
      </c>
      <c r="Y733" s="9">
        <v>361</v>
      </c>
      <c r="Z733" s="9">
        <v>500</v>
      </c>
      <c r="AA733" s="9">
        <v>1435</v>
      </c>
      <c r="AB733" s="9">
        <v>1095</v>
      </c>
      <c r="AC733" s="9">
        <v>1363</v>
      </c>
      <c r="AD733" s="9">
        <v>1368</v>
      </c>
      <c r="AE733" s="9">
        <v>0</v>
      </c>
      <c r="AF733" s="9">
        <v>3250</v>
      </c>
      <c r="AG733" s="9">
        <v>1186</v>
      </c>
      <c r="AH733" s="9">
        <v>792</v>
      </c>
      <c r="AI733" s="9">
        <v>33</v>
      </c>
      <c r="AJ733" s="9">
        <v>4113</v>
      </c>
      <c r="AK733" s="9">
        <v>494</v>
      </c>
      <c r="AL733" s="9">
        <v>618</v>
      </c>
      <c r="AM733" s="9">
        <v>36</v>
      </c>
      <c r="AN733" s="9">
        <v>4614</v>
      </c>
      <c r="AO733" s="9">
        <v>356</v>
      </c>
      <c r="AP733" s="9">
        <v>175</v>
      </c>
      <c r="AQ733" s="9">
        <v>116</v>
      </c>
      <c r="AR733" s="9">
        <v>4421</v>
      </c>
      <c r="AS733" s="9">
        <v>839</v>
      </c>
      <c r="AT733" s="10">
        <v>1</v>
      </c>
    </row>
    <row r="734" spans="1:46" ht="57" x14ac:dyDescent="0.25">
      <c r="A734" s="26" t="str">
        <f t="shared" si="22"/>
        <v>2011Registered psychiatric nursesCanadaHospital</v>
      </c>
      <c r="B734" s="24">
        <v>2011</v>
      </c>
      <c r="C734" s="9" t="s">
        <v>8</v>
      </c>
      <c r="D734" s="9" t="s">
        <v>171</v>
      </c>
      <c r="E734" s="9" t="str">
        <f t="shared" si="23"/>
        <v>Canada</v>
      </c>
      <c r="F734" s="9" t="s">
        <v>180</v>
      </c>
      <c r="G734" s="9" t="s">
        <v>10</v>
      </c>
      <c r="H734" s="9">
        <v>2388</v>
      </c>
      <c r="I734" s="9">
        <v>1816</v>
      </c>
      <c r="J734" s="9">
        <v>572</v>
      </c>
      <c r="K734" s="9">
        <v>0</v>
      </c>
      <c r="L734" s="9">
        <v>87</v>
      </c>
      <c r="M734" s="9">
        <v>245</v>
      </c>
      <c r="N734" s="9">
        <v>224</v>
      </c>
      <c r="O734" s="9">
        <v>257</v>
      </c>
      <c r="P734" s="9">
        <v>297</v>
      </c>
      <c r="Q734" s="9">
        <v>340</v>
      </c>
      <c r="R734" s="9">
        <v>361</v>
      </c>
      <c r="S734" s="9">
        <v>265</v>
      </c>
      <c r="T734" s="9">
        <v>219</v>
      </c>
      <c r="U734" s="9">
        <v>79</v>
      </c>
      <c r="V734" s="9">
        <v>14</v>
      </c>
      <c r="W734" s="9">
        <v>0</v>
      </c>
      <c r="X734" s="9">
        <v>1982</v>
      </c>
      <c r="Y734" s="9">
        <v>198</v>
      </c>
      <c r="Z734" s="9">
        <v>208</v>
      </c>
      <c r="AA734" s="9">
        <v>921</v>
      </c>
      <c r="AB734" s="9">
        <v>468</v>
      </c>
      <c r="AC734" s="9">
        <v>509</v>
      </c>
      <c r="AD734" s="9">
        <v>490</v>
      </c>
      <c r="AE734" s="9">
        <v>0</v>
      </c>
      <c r="AF734" s="9">
        <v>1333</v>
      </c>
      <c r="AG734" s="9">
        <v>600</v>
      </c>
      <c r="AH734" s="9">
        <v>437</v>
      </c>
      <c r="AI734" s="9">
        <v>18</v>
      </c>
      <c r="AJ734" s="9">
        <v>2110</v>
      </c>
      <c r="AK734" s="9">
        <v>139</v>
      </c>
      <c r="AL734" s="9">
        <v>122</v>
      </c>
      <c r="AM734" s="9">
        <v>17</v>
      </c>
      <c r="AN734" s="9">
        <v>2220</v>
      </c>
      <c r="AO734" s="9">
        <v>89</v>
      </c>
      <c r="AP734" s="9">
        <v>24</v>
      </c>
      <c r="AQ734" s="9">
        <v>55</v>
      </c>
      <c r="AR734" s="9">
        <v>1992</v>
      </c>
      <c r="AS734" s="9">
        <v>396</v>
      </c>
      <c r="AT734" s="10">
        <v>0</v>
      </c>
    </row>
    <row r="735" spans="1:46" ht="57" x14ac:dyDescent="0.25">
      <c r="A735" s="26" t="str">
        <f t="shared" si="22"/>
        <v>2011Registered psychiatric nursesCanadaCommunity health</v>
      </c>
      <c r="B735" s="24">
        <v>2011</v>
      </c>
      <c r="C735" s="9" t="s">
        <v>8</v>
      </c>
      <c r="D735" s="9" t="s">
        <v>171</v>
      </c>
      <c r="E735" s="9" t="str">
        <f t="shared" si="23"/>
        <v>Canada</v>
      </c>
      <c r="F735" s="9" t="s">
        <v>182</v>
      </c>
      <c r="G735" s="9" t="s">
        <v>11</v>
      </c>
      <c r="H735" s="9">
        <v>1330</v>
      </c>
      <c r="I735" s="9">
        <v>1038</v>
      </c>
      <c r="J735" s="9">
        <v>292</v>
      </c>
      <c r="K735" s="9">
        <v>0</v>
      </c>
      <c r="L735" s="9">
        <v>8</v>
      </c>
      <c r="M735" s="9">
        <v>52</v>
      </c>
      <c r="N735" s="9">
        <v>98</v>
      </c>
      <c r="O735" s="9">
        <v>119</v>
      </c>
      <c r="P735" s="9">
        <v>189</v>
      </c>
      <c r="Q735" s="9">
        <v>241</v>
      </c>
      <c r="R735" s="9">
        <v>250</v>
      </c>
      <c r="S735" s="9">
        <v>210</v>
      </c>
      <c r="T735" s="9">
        <v>115</v>
      </c>
      <c r="U735" s="9">
        <v>41</v>
      </c>
      <c r="V735" s="9">
        <v>7</v>
      </c>
      <c r="W735" s="9">
        <v>0</v>
      </c>
      <c r="X735" s="9">
        <v>1095</v>
      </c>
      <c r="Y735" s="9">
        <v>90</v>
      </c>
      <c r="Z735" s="9">
        <v>145</v>
      </c>
      <c r="AA735" s="9">
        <v>278</v>
      </c>
      <c r="AB735" s="9">
        <v>318</v>
      </c>
      <c r="AC735" s="9">
        <v>396</v>
      </c>
      <c r="AD735" s="9">
        <v>338</v>
      </c>
      <c r="AE735" s="9">
        <v>0</v>
      </c>
      <c r="AF735" s="9">
        <v>954</v>
      </c>
      <c r="AG735" s="9">
        <v>233</v>
      </c>
      <c r="AH735" s="9">
        <v>140</v>
      </c>
      <c r="AI735" s="9">
        <v>3</v>
      </c>
      <c r="AJ735" s="9">
        <v>1099</v>
      </c>
      <c r="AK735" s="9">
        <v>104</v>
      </c>
      <c r="AL735" s="9">
        <v>125</v>
      </c>
      <c r="AM735" s="9">
        <v>2</v>
      </c>
      <c r="AN735" s="9">
        <v>1212</v>
      </c>
      <c r="AO735" s="9">
        <v>80</v>
      </c>
      <c r="AP735" s="9">
        <v>20</v>
      </c>
      <c r="AQ735" s="9">
        <v>18</v>
      </c>
      <c r="AR735" s="9">
        <v>1115</v>
      </c>
      <c r="AS735" s="9">
        <v>214</v>
      </c>
      <c r="AT735" s="10">
        <v>1</v>
      </c>
    </row>
    <row r="736" spans="1:46" ht="57" x14ac:dyDescent="0.25">
      <c r="A736" s="26" t="str">
        <f t="shared" si="22"/>
        <v>2011Registered psychiatric nursesCanadaNursing home/long-term care</v>
      </c>
      <c r="B736" s="24">
        <v>2011</v>
      </c>
      <c r="C736" s="9" t="s">
        <v>8</v>
      </c>
      <c r="D736" s="9" t="s">
        <v>171</v>
      </c>
      <c r="E736" s="9" t="str">
        <f t="shared" si="23"/>
        <v>Canada</v>
      </c>
      <c r="F736" s="9" t="s">
        <v>181</v>
      </c>
      <c r="G736" s="9" t="s">
        <v>12</v>
      </c>
      <c r="H736" s="9">
        <v>842</v>
      </c>
      <c r="I736" s="9">
        <v>715</v>
      </c>
      <c r="J736" s="9">
        <v>127</v>
      </c>
      <c r="K736" s="9">
        <v>0</v>
      </c>
      <c r="L736" s="9">
        <v>6</v>
      </c>
      <c r="M736" s="9">
        <v>23</v>
      </c>
      <c r="N736" s="9">
        <v>34</v>
      </c>
      <c r="O736" s="9">
        <v>42</v>
      </c>
      <c r="P736" s="9">
        <v>90</v>
      </c>
      <c r="Q736" s="9">
        <v>150</v>
      </c>
      <c r="R736" s="9">
        <v>146</v>
      </c>
      <c r="S736" s="9">
        <v>133</v>
      </c>
      <c r="T736" s="9">
        <v>139</v>
      </c>
      <c r="U736" s="9">
        <v>55</v>
      </c>
      <c r="V736" s="9">
        <v>24</v>
      </c>
      <c r="W736" s="9">
        <v>0</v>
      </c>
      <c r="X736" s="9">
        <v>722</v>
      </c>
      <c r="Y736" s="9">
        <v>42</v>
      </c>
      <c r="Z736" s="9">
        <v>78</v>
      </c>
      <c r="AA736" s="9">
        <v>108</v>
      </c>
      <c r="AB736" s="9">
        <v>158</v>
      </c>
      <c r="AC736" s="9">
        <v>252</v>
      </c>
      <c r="AD736" s="9">
        <v>324</v>
      </c>
      <c r="AE736" s="9">
        <v>0</v>
      </c>
      <c r="AF736" s="9">
        <v>478</v>
      </c>
      <c r="AG736" s="9">
        <v>233</v>
      </c>
      <c r="AH736" s="9">
        <v>125</v>
      </c>
      <c r="AI736" s="9">
        <v>6</v>
      </c>
      <c r="AJ736" s="9">
        <v>616</v>
      </c>
      <c r="AK736" s="9">
        <v>146</v>
      </c>
      <c r="AL736" s="9">
        <v>73</v>
      </c>
      <c r="AM736" s="9">
        <v>7</v>
      </c>
      <c r="AN736" s="9">
        <v>729</v>
      </c>
      <c r="AO736" s="9">
        <v>78</v>
      </c>
      <c r="AP736" s="9">
        <v>11</v>
      </c>
      <c r="AQ736" s="9">
        <v>24</v>
      </c>
      <c r="AR736" s="9">
        <v>676</v>
      </c>
      <c r="AS736" s="9">
        <v>166</v>
      </c>
      <c r="AT736" s="10">
        <v>0</v>
      </c>
    </row>
    <row r="737" spans="1:46" ht="57" x14ac:dyDescent="0.25">
      <c r="A737" s="26" t="str">
        <f t="shared" si="22"/>
        <v>2011Registered psychiatric nursesCanadaOther places of work</v>
      </c>
      <c r="B737" s="24">
        <v>2011</v>
      </c>
      <c r="C737" s="9" t="s">
        <v>8</v>
      </c>
      <c r="D737" s="9" t="s">
        <v>171</v>
      </c>
      <c r="E737" s="9" t="str">
        <f t="shared" si="23"/>
        <v>Canada</v>
      </c>
      <c r="F737" s="9" t="s">
        <v>183</v>
      </c>
      <c r="G737" s="9" t="s">
        <v>13</v>
      </c>
      <c r="H737" s="9">
        <v>682</v>
      </c>
      <c r="I737" s="9">
        <v>518</v>
      </c>
      <c r="J737" s="9">
        <v>164</v>
      </c>
      <c r="K737" s="9">
        <v>0</v>
      </c>
      <c r="L737" s="9">
        <v>4</v>
      </c>
      <c r="M737" s="9">
        <v>14</v>
      </c>
      <c r="N737" s="9">
        <v>37</v>
      </c>
      <c r="O737" s="9">
        <v>54</v>
      </c>
      <c r="P737" s="9">
        <v>84</v>
      </c>
      <c r="Q737" s="9">
        <v>128</v>
      </c>
      <c r="R737" s="9">
        <v>113</v>
      </c>
      <c r="S737" s="9">
        <v>121</v>
      </c>
      <c r="T737" s="9">
        <v>87</v>
      </c>
      <c r="U737" s="9">
        <v>28</v>
      </c>
      <c r="V737" s="9">
        <v>12</v>
      </c>
      <c r="W737" s="9">
        <v>0</v>
      </c>
      <c r="X737" s="9">
        <v>584</v>
      </c>
      <c r="Y737" s="9">
        <v>30</v>
      </c>
      <c r="Z737" s="9">
        <v>68</v>
      </c>
      <c r="AA737" s="9">
        <v>119</v>
      </c>
      <c r="AB737" s="9">
        <v>148</v>
      </c>
      <c r="AC737" s="9">
        <v>202</v>
      </c>
      <c r="AD737" s="9">
        <v>213</v>
      </c>
      <c r="AE737" s="9">
        <v>0</v>
      </c>
      <c r="AF737" s="9">
        <v>478</v>
      </c>
      <c r="AG737" s="9">
        <v>117</v>
      </c>
      <c r="AH737" s="9">
        <v>83</v>
      </c>
      <c r="AI737" s="9">
        <v>4</v>
      </c>
      <c r="AJ737" s="9">
        <v>277</v>
      </c>
      <c r="AK737" s="9">
        <v>105</v>
      </c>
      <c r="AL737" s="9">
        <v>296</v>
      </c>
      <c r="AM737" s="9">
        <v>4</v>
      </c>
      <c r="AN737" s="9">
        <v>442</v>
      </c>
      <c r="AO737" s="9">
        <v>107</v>
      </c>
      <c r="AP737" s="9">
        <v>120</v>
      </c>
      <c r="AQ737" s="9">
        <v>13</v>
      </c>
      <c r="AR737" s="9">
        <v>621</v>
      </c>
      <c r="AS737" s="9">
        <v>61</v>
      </c>
      <c r="AT737" s="10">
        <v>0</v>
      </c>
    </row>
    <row r="738" spans="1:46" ht="57" x14ac:dyDescent="0.25">
      <c r="A738" s="26" t="str">
        <f t="shared" si="22"/>
        <v>2011Registered psychiatric nursesCanadaUnknown places of work</v>
      </c>
      <c r="B738" s="24">
        <v>2011</v>
      </c>
      <c r="C738" s="9" t="s">
        <v>8</v>
      </c>
      <c r="D738" s="9" t="s">
        <v>171</v>
      </c>
      <c r="E738" s="9" t="str">
        <f t="shared" si="23"/>
        <v>Canada</v>
      </c>
      <c r="F738" s="9" t="s">
        <v>184</v>
      </c>
      <c r="G738" s="9" t="s">
        <v>49</v>
      </c>
      <c r="H738" s="9">
        <v>19</v>
      </c>
      <c r="I738" s="9">
        <v>16</v>
      </c>
      <c r="J738" s="9">
        <v>3</v>
      </c>
      <c r="K738" s="9">
        <v>0</v>
      </c>
      <c r="L738" s="9">
        <v>0</v>
      </c>
      <c r="M738" s="9">
        <v>2</v>
      </c>
      <c r="N738" s="9">
        <v>4</v>
      </c>
      <c r="O738" s="9">
        <v>2</v>
      </c>
      <c r="P738" s="9">
        <v>3</v>
      </c>
      <c r="Q738" s="9">
        <v>3</v>
      </c>
      <c r="R738" s="9">
        <v>0</v>
      </c>
      <c r="S738" s="9">
        <v>2</v>
      </c>
      <c r="T738" s="9">
        <v>3</v>
      </c>
      <c r="U738" s="9">
        <v>0</v>
      </c>
      <c r="V738" s="9">
        <v>0</v>
      </c>
      <c r="W738" s="9">
        <v>0</v>
      </c>
      <c r="X738" s="9">
        <v>17</v>
      </c>
      <c r="Y738" s="9">
        <v>1</v>
      </c>
      <c r="Z738" s="9">
        <v>1</v>
      </c>
      <c r="AA738" s="9">
        <v>9</v>
      </c>
      <c r="AB738" s="9">
        <v>3</v>
      </c>
      <c r="AC738" s="9">
        <v>4</v>
      </c>
      <c r="AD738" s="9">
        <v>3</v>
      </c>
      <c r="AE738" s="9">
        <v>0</v>
      </c>
      <c r="AF738" s="9">
        <v>7</v>
      </c>
      <c r="AG738" s="9">
        <v>3</v>
      </c>
      <c r="AH738" s="9">
        <v>7</v>
      </c>
      <c r="AI738" s="9">
        <v>2</v>
      </c>
      <c r="AJ738" s="9">
        <v>11</v>
      </c>
      <c r="AK738" s="9">
        <v>0</v>
      </c>
      <c r="AL738" s="9">
        <v>2</v>
      </c>
      <c r="AM738" s="9">
        <v>6</v>
      </c>
      <c r="AN738" s="9">
        <v>11</v>
      </c>
      <c r="AO738" s="9">
        <v>2</v>
      </c>
      <c r="AP738" s="9">
        <v>0</v>
      </c>
      <c r="AQ738" s="9">
        <v>6</v>
      </c>
      <c r="AR738" s="9">
        <v>17</v>
      </c>
      <c r="AS738" s="9">
        <v>2</v>
      </c>
      <c r="AT738" s="10">
        <v>0</v>
      </c>
    </row>
    <row r="739" spans="1:46" ht="57" x14ac:dyDescent="0.25">
      <c r="A739" s="26" t="str">
        <f t="shared" si="22"/>
        <v>2012Licensed practical nursesNewfoundland and LabradorAll places of work</v>
      </c>
      <c r="B739" s="24">
        <v>2012</v>
      </c>
      <c r="C739" s="9" t="s">
        <v>3</v>
      </c>
      <c r="D739" s="9" t="s">
        <v>162</v>
      </c>
      <c r="E739" s="9" t="str">
        <f t="shared" si="23"/>
        <v>Newfoundland and Labrador</v>
      </c>
      <c r="F739" s="9" t="s">
        <v>179</v>
      </c>
      <c r="G739" s="9" t="s">
        <v>9</v>
      </c>
      <c r="H739" s="9">
        <v>2230</v>
      </c>
      <c r="I739" s="9">
        <v>1991</v>
      </c>
      <c r="J739" s="9">
        <v>239</v>
      </c>
      <c r="K739" s="9">
        <v>0</v>
      </c>
      <c r="L739" s="9">
        <v>92</v>
      </c>
      <c r="M739" s="9">
        <v>164</v>
      </c>
      <c r="N739" s="9">
        <v>271</v>
      </c>
      <c r="O739" s="9">
        <v>255</v>
      </c>
      <c r="P739" s="9">
        <v>382</v>
      </c>
      <c r="Q739" s="9">
        <v>407</v>
      </c>
      <c r="R739" s="9">
        <v>383</v>
      </c>
      <c r="S739" s="9">
        <v>220</v>
      </c>
      <c r="T739" s="9">
        <v>53</v>
      </c>
      <c r="U739" s="9">
        <v>3</v>
      </c>
      <c r="V739" s="9">
        <v>0</v>
      </c>
      <c r="W739" s="9">
        <v>0</v>
      </c>
      <c r="X739" s="9">
        <v>2185</v>
      </c>
      <c r="Y739" s="9">
        <v>0</v>
      </c>
      <c r="Z739" s="9">
        <v>45</v>
      </c>
      <c r="AA739" s="9">
        <v>871</v>
      </c>
      <c r="AB739" s="9">
        <v>583</v>
      </c>
      <c r="AC739" s="9">
        <v>467</v>
      </c>
      <c r="AD739" s="9">
        <v>309</v>
      </c>
      <c r="AE739" s="9">
        <v>0</v>
      </c>
      <c r="AF739" s="9">
        <v>1426</v>
      </c>
      <c r="AG739" s="9">
        <v>100</v>
      </c>
      <c r="AH739" s="9">
        <v>704</v>
      </c>
      <c r="AI739" s="9">
        <v>0</v>
      </c>
      <c r="AJ739" s="9">
        <v>2145</v>
      </c>
      <c r="AK739" s="9">
        <v>0</v>
      </c>
      <c r="AL739" s="9">
        <v>85</v>
      </c>
      <c r="AM739" s="9">
        <v>0</v>
      </c>
      <c r="AN739" s="9">
        <v>2219</v>
      </c>
      <c r="AO739" s="9">
        <v>6</v>
      </c>
      <c r="AP739" s="9">
        <v>5</v>
      </c>
      <c r="AQ739" s="9">
        <v>0</v>
      </c>
      <c r="AR739" s="9">
        <v>1206</v>
      </c>
      <c r="AS739" s="9">
        <v>1024</v>
      </c>
      <c r="AT739" s="10">
        <v>0</v>
      </c>
    </row>
    <row r="740" spans="1:46" ht="57" x14ac:dyDescent="0.25">
      <c r="A740" s="26" t="str">
        <f t="shared" si="22"/>
        <v>2012Licensed practical nursesNewfoundland and LabradorHospital</v>
      </c>
      <c r="B740" s="24">
        <v>2012</v>
      </c>
      <c r="C740" s="9" t="s">
        <v>3</v>
      </c>
      <c r="D740" s="9" t="s">
        <v>162</v>
      </c>
      <c r="E740" s="9" t="str">
        <f t="shared" si="23"/>
        <v>Newfoundland and Labrador</v>
      </c>
      <c r="F740" s="9" t="s">
        <v>180</v>
      </c>
      <c r="G740" s="9" t="s">
        <v>10</v>
      </c>
      <c r="H740" s="9">
        <v>938</v>
      </c>
      <c r="I740" s="9">
        <v>794</v>
      </c>
      <c r="J740" s="9">
        <v>144</v>
      </c>
      <c r="K740" s="9">
        <v>0</v>
      </c>
      <c r="L740" s="9">
        <v>35</v>
      </c>
      <c r="M740" s="9">
        <v>74</v>
      </c>
      <c r="N740" s="9">
        <v>112</v>
      </c>
      <c r="O740" s="9">
        <v>102</v>
      </c>
      <c r="P740" s="9">
        <v>149</v>
      </c>
      <c r="Q740" s="9">
        <v>157</v>
      </c>
      <c r="R740" s="9">
        <v>188</v>
      </c>
      <c r="S740" s="9">
        <v>98</v>
      </c>
      <c r="T740" s="9">
        <v>22</v>
      </c>
      <c r="U740" s="9">
        <v>1</v>
      </c>
      <c r="V740" s="9">
        <v>0</v>
      </c>
      <c r="W740" s="9">
        <v>0</v>
      </c>
      <c r="X740" s="9">
        <v>914</v>
      </c>
      <c r="Y740" s="9">
        <v>0</v>
      </c>
      <c r="Z740" s="9">
        <v>24</v>
      </c>
      <c r="AA740" s="9">
        <v>386</v>
      </c>
      <c r="AB740" s="9">
        <v>215</v>
      </c>
      <c r="AC740" s="9">
        <v>174</v>
      </c>
      <c r="AD740" s="9">
        <v>163</v>
      </c>
      <c r="AE740" s="9">
        <v>0</v>
      </c>
      <c r="AF740" s="9">
        <v>578</v>
      </c>
      <c r="AG740" s="9">
        <v>29</v>
      </c>
      <c r="AH740" s="9">
        <v>331</v>
      </c>
      <c r="AI740" s="9">
        <v>0</v>
      </c>
      <c r="AJ740" s="9">
        <v>864</v>
      </c>
      <c r="AK740" s="9">
        <v>0</v>
      </c>
      <c r="AL740" s="9">
        <v>74</v>
      </c>
      <c r="AM740" s="9">
        <v>0</v>
      </c>
      <c r="AN740" s="9">
        <v>937</v>
      </c>
      <c r="AO740" s="9">
        <v>0</v>
      </c>
      <c r="AP740" s="9">
        <v>1</v>
      </c>
      <c r="AQ740" s="9">
        <v>0</v>
      </c>
      <c r="AR740" s="9">
        <v>515</v>
      </c>
      <c r="AS740" s="9">
        <v>423</v>
      </c>
      <c r="AT740" s="10">
        <v>0</v>
      </c>
    </row>
    <row r="741" spans="1:46" ht="57" x14ac:dyDescent="0.25">
      <c r="A741" s="26" t="str">
        <f t="shared" si="22"/>
        <v>2012Licensed practical nursesNewfoundland and LabradorCommunity health</v>
      </c>
      <c r="B741" s="24">
        <v>2012</v>
      </c>
      <c r="C741" s="9" t="s">
        <v>3</v>
      </c>
      <c r="D741" s="9" t="s">
        <v>162</v>
      </c>
      <c r="E741" s="9" t="str">
        <f t="shared" si="23"/>
        <v>Newfoundland and Labrador</v>
      </c>
      <c r="F741" s="9" t="s">
        <v>182</v>
      </c>
      <c r="G741" s="9" t="s">
        <v>11</v>
      </c>
      <c r="H741" s="9">
        <v>95</v>
      </c>
      <c r="I741" s="9">
        <v>93</v>
      </c>
      <c r="J741" s="9">
        <v>2</v>
      </c>
      <c r="K741" s="9">
        <v>0</v>
      </c>
      <c r="L741" s="9">
        <v>2</v>
      </c>
      <c r="M741" s="9">
        <v>5</v>
      </c>
      <c r="N741" s="9">
        <v>17</v>
      </c>
      <c r="O741" s="9">
        <v>11</v>
      </c>
      <c r="P741" s="9">
        <v>16</v>
      </c>
      <c r="Q741" s="9">
        <v>17</v>
      </c>
      <c r="R741" s="9">
        <v>17</v>
      </c>
      <c r="S741" s="9">
        <v>9</v>
      </c>
      <c r="T741" s="9">
        <v>1</v>
      </c>
      <c r="U741" s="9">
        <v>0</v>
      </c>
      <c r="V741" s="9">
        <v>0</v>
      </c>
      <c r="W741" s="9">
        <v>0</v>
      </c>
      <c r="X741" s="9">
        <v>93</v>
      </c>
      <c r="Y741" s="9">
        <v>0</v>
      </c>
      <c r="Z741" s="9">
        <v>2</v>
      </c>
      <c r="AA741" s="9">
        <v>46</v>
      </c>
      <c r="AB741" s="9">
        <v>23</v>
      </c>
      <c r="AC741" s="9">
        <v>14</v>
      </c>
      <c r="AD741" s="9">
        <v>12</v>
      </c>
      <c r="AE741" s="9">
        <v>0</v>
      </c>
      <c r="AF741" s="9">
        <v>59</v>
      </c>
      <c r="AG741" s="9">
        <v>7</v>
      </c>
      <c r="AH741" s="9">
        <v>29</v>
      </c>
      <c r="AI741" s="9">
        <v>0</v>
      </c>
      <c r="AJ741" s="9">
        <v>91</v>
      </c>
      <c r="AK741" s="9">
        <v>0</v>
      </c>
      <c r="AL741" s="9">
        <v>4</v>
      </c>
      <c r="AM741" s="9">
        <v>0</v>
      </c>
      <c r="AN741" s="9">
        <v>95</v>
      </c>
      <c r="AO741" s="9">
        <v>0</v>
      </c>
      <c r="AP741" s="9">
        <v>0</v>
      </c>
      <c r="AQ741" s="9">
        <v>0</v>
      </c>
      <c r="AR741" s="9">
        <v>29</v>
      </c>
      <c r="AS741" s="9">
        <v>66</v>
      </c>
      <c r="AT741" s="10">
        <v>0</v>
      </c>
    </row>
    <row r="742" spans="1:46" ht="57" x14ac:dyDescent="0.25">
      <c r="A742" s="26" t="str">
        <f t="shared" si="22"/>
        <v>2012Licensed practical nursesNewfoundland and LabradorNursing home/long-term care</v>
      </c>
      <c r="B742" s="24">
        <v>2012</v>
      </c>
      <c r="C742" s="9" t="s">
        <v>3</v>
      </c>
      <c r="D742" s="9" t="s">
        <v>162</v>
      </c>
      <c r="E742" s="9" t="str">
        <f t="shared" si="23"/>
        <v>Newfoundland and Labrador</v>
      </c>
      <c r="F742" s="9" t="s">
        <v>181</v>
      </c>
      <c r="G742" s="9" t="s">
        <v>12</v>
      </c>
      <c r="H742" s="9">
        <v>1166</v>
      </c>
      <c r="I742" s="9">
        <v>1075</v>
      </c>
      <c r="J742" s="9">
        <v>91</v>
      </c>
      <c r="K742" s="9">
        <v>0</v>
      </c>
      <c r="L742" s="9">
        <v>54</v>
      </c>
      <c r="M742" s="9">
        <v>85</v>
      </c>
      <c r="N742" s="9">
        <v>137</v>
      </c>
      <c r="O742" s="9">
        <v>135</v>
      </c>
      <c r="P742" s="9">
        <v>212</v>
      </c>
      <c r="Q742" s="9">
        <v>231</v>
      </c>
      <c r="R742" s="9">
        <v>175</v>
      </c>
      <c r="S742" s="9">
        <v>107</v>
      </c>
      <c r="T742" s="9">
        <v>28</v>
      </c>
      <c r="U742" s="9">
        <v>2</v>
      </c>
      <c r="V742" s="9">
        <v>0</v>
      </c>
      <c r="W742" s="9">
        <v>0</v>
      </c>
      <c r="X742" s="9">
        <v>1147</v>
      </c>
      <c r="Y742" s="9">
        <v>0</v>
      </c>
      <c r="Z742" s="9">
        <v>19</v>
      </c>
      <c r="AA742" s="9">
        <v>429</v>
      </c>
      <c r="AB742" s="9">
        <v>337</v>
      </c>
      <c r="AC742" s="9">
        <v>273</v>
      </c>
      <c r="AD742" s="9">
        <v>127</v>
      </c>
      <c r="AE742" s="9">
        <v>0</v>
      </c>
      <c r="AF742" s="9">
        <v>769</v>
      </c>
      <c r="AG742" s="9">
        <v>62</v>
      </c>
      <c r="AH742" s="9">
        <v>335</v>
      </c>
      <c r="AI742" s="9">
        <v>0</v>
      </c>
      <c r="AJ742" s="9">
        <v>1160</v>
      </c>
      <c r="AK742" s="9">
        <v>0</v>
      </c>
      <c r="AL742" s="9">
        <v>6</v>
      </c>
      <c r="AM742" s="9">
        <v>0</v>
      </c>
      <c r="AN742" s="9">
        <v>1163</v>
      </c>
      <c r="AO742" s="9">
        <v>3</v>
      </c>
      <c r="AP742" s="9">
        <v>0</v>
      </c>
      <c r="AQ742" s="9">
        <v>0</v>
      </c>
      <c r="AR742" s="9">
        <v>644</v>
      </c>
      <c r="AS742" s="9">
        <v>522</v>
      </c>
      <c r="AT742" s="10">
        <v>0</v>
      </c>
    </row>
    <row r="743" spans="1:46" ht="57" x14ac:dyDescent="0.25">
      <c r="A743" s="26" t="str">
        <f t="shared" si="22"/>
        <v>2012Licensed practical nursesNewfoundland and LabradorOther places of work</v>
      </c>
      <c r="B743" s="24">
        <v>2012</v>
      </c>
      <c r="C743" s="9" t="s">
        <v>3</v>
      </c>
      <c r="D743" s="9" t="s">
        <v>162</v>
      </c>
      <c r="E743" s="9" t="str">
        <f t="shared" si="23"/>
        <v>Newfoundland and Labrador</v>
      </c>
      <c r="F743" s="9" t="s">
        <v>183</v>
      </c>
      <c r="G743" s="9" t="s">
        <v>13</v>
      </c>
      <c r="H743" s="9">
        <v>31</v>
      </c>
      <c r="I743" s="9">
        <v>29</v>
      </c>
      <c r="J743" s="9">
        <v>2</v>
      </c>
      <c r="K743" s="9">
        <v>0</v>
      </c>
      <c r="L743" s="9">
        <v>1</v>
      </c>
      <c r="M743" s="9">
        <v>0</v>
      </c>
      <c r="N743" s="9">
        <v>5</v>
      </c>
      <c r="O743" s="9">
        <v>7</v>
      </c>
      <c r="P743" s="9">
        <v>5</v>
      </c>
      <c r="Q743" s="9">
        <v>2</v>
      </c>
      <c r="R743" s="9">
        <v>3</v>
      </c>
      <c r="S743" s="9">
        <v>6</v>
      </c>
      <c r="T743" s="9">
        <v>2</v>
      </c>
      <c r="U743" s="9">
        <v>0</v>
      </c>
      <c r="V743" s="9">
        <v>0</v>
      </c>
      <c r="W743" s="9">
        <v>0</v>
      </c>
      <c r="X743" s="9">
        <v>31</v>
      </c>
      <c r="Y743" s="9">
        <v>0</v>
      </c>
      <c r="Z743" s="9">
        <v>0</v>
      </c>
      <c r="AA743" s="9">
        <v>10</v>
      </c>
      <c r="AB743" s="9">
        <v>8</v>
      </c>
      <c r="AC743" s="9">
        <v>6</v>
      </c>
      <c r="AD743" s="9">
        <v>7</v>
      </c>
      <c r="AE743" s="9">
        <v>0</v>
      </c>
      <c r="AF743" s="9">
        <v>20</v>
      </c>
      <c r="AG743" s="9">
        <v>2</v>
      </c>
      <c r="AH743" s="9">
        <v>9</v>
      </c>
      <c r="AI743" s="9">
        <v>0</v>
      </c>
      <c r="AJ743" s="9">
        <v>30</v>
      </c>
      <c r="AK743" s="9">
        <v>0</v>
      </c>
      <c r="AL743" s="9">
        <v>1</v>
      </c>
      <c r="AM743" s="9">
        <v>0</v>
      </c>
      <c r="AN743" s="9">
        <v>24</v>
      </c>
      <c r="AO743" s="9">
        <v>3</v>
      </c>
      <c r="AP743" s="9">
        <v>4</v>
      </c>
      <c r="AQ743" s="9">
        <v>0</v>
      </c>
      <c r="AR743" s="9">
        <v>18</v>
      </c>
      <c r="AS743" s="9">
        <v>13</v>
      </c>
      <c r="AT743" s="10">
        <v>0</v>
      </c>
    </row>
    <row r="744" spans="1:46" ht="42.75" x14ac:dyDescent="0.25">
      <c r="A744" s="26" t="str">
        <f t="shared" si="22"/>
        <v>2012Licensed practical nursesPrince Edward IslandAll places of work</v>
      </c>
      <c r="B744" s="24">
        <v>2012</v>
      </c>
      <c r="C744" s="9" t="s">
        <v>3</v>
      </c>
      <c r="D744" s="9" t="s">
        <v>163</v>
      </c>
      <c r="E744" s="9" t="str">
        <f t="shared" si="23"/>
        <v>Prince Edward Island</v>
      </c>
      <c r="F744" s="9" t="s">
        <v>179</v>
      </c>
      <c r="G744" s="9" t="s">
        <v>9</v>
      </c>
      <c r="H744" s="9">
        <v>639</v>
      </c>
      <c r="I744" s="9">
        <v>583</v>
      </c>
      <c r="J744" s="9">
        <v>56</v>
      </c>
      <c r="K744" s="9">
        <v>0</v>
      </c>
      <c r="L744" s="9">
        <v>22</v>
      </c>
      <c r="M744" s="9">
        <v>34</v>
      </c>
      <c r="N744" s="9">
        <v>63</v>
      </c>
      <c r="O744" s="9">
        <v>52</v>
      </c>
      <c r="P744" s="9">
        <v>76</v>
      </c>
      <c r="Q744" s="9">
        <v>101</v>
      </c>
      <c r="R744" s="9">
        <v>107</v>
      </c>
      <c r="S744" s="9">
        <v>91</v>
      </c>
      <c r="T744" s="9">
        <v>65</v>
      </c>
      <c r="U744" s="9">
        <v>22</v>
      </c>
      <c r="V744" s="9">
        <v>6</v>
      </c>
      <c r="W744" s="9">
        <v>0</v>
      </c>
      <c r="X744" s="9">
        <v>637</v>
      </c>
      <c r="Y744" s="9">
        <v>1</v>
      </c>
      <c r="Z744" s="9">
        <v>1</v>
      </c>
      <c r="AA744" s="9">
        <v>208</v>
      </c>
      <c r="AB744" s="9">
        <v>151</v>
      </c>
      <c r="AC744" s="9">
        <v>132</v>
      </c>
      <c r="AD744" s="9">
        <v>148</v>
      </c>
      <c r="AE744" s="9">
        <v>0</v>
      </c>
      <c r="AF744" s="9">
        <v>297</v>
      </c>
      <c r="AG744" s="9">
        <v>247</v>
      </c>
      <c r="AH744" s="9">
        <v>95</v>
      </c>
      <c r="AI744" s="9">
        <v>0</v>
      </c>
      <c r="AJ744" s="9">
        <v>573</v>
      </c>
      <c r="AK744" s="9">
        <v>4</v>
      </c>
      <c r="AL744" s="9">
        <v>56</v>
      </c>
      <c r="AM744" s="9">
        <v>6</v>
      </c>
      <c r="AN744" s="9">
        <v>614</v>
      </c>
      <c r="AO744" s="9">
        <v>2</v>
      </c>
      <c r="AP744" s="9">
        <v>9</v>
      </c>
      <c r="AQ744" s="9">
        <v>14</v>
      </c>
      <c r="AR744" s="9">
        <v>493</v>
      </c>
      <c r="AS744" s="9">
        <v>146</v>
      </c>
      <c r="AT744" s="10">
        <v>0</v>
      </c>
    </row>
    <row r="745" spans="1:46" ht="42.75" x14ac:dyDescent="0.25">
      <c r="A745" s="26" t="str">
        <f t="shared" si="22"/>
        <v>2012Licensed practical nursesPrince Edward IslandHospital</v>
      </c>
      <c r="B745" s="24">
        <v>2012</v>
      </c>
      <c r="C745" s="9" t="s">
        <v>3</v>
      </c>
      <c r="D745" s="9" t="s">
        <v>163</v>
      </c>
      <c r="E745" s="9" t="str">
        <f t="shared" si="23"/>
        <v>Prince Edward Island</v>
      </c>
      <c r="F745" s="9" t="s">
        <v>180</v>
      </c>
      <c r="G745" s="9" t="s">
        <v>10</v>
      </c>
      <c r="H745" s="9">
        <v>311</v>
      </c>
      <c r="I745" s="9">
        <v>271</v>
      </c>
      <c r="J745" s="9">
        <v>40</v>
      </c>
      <c r="K745" s="9">
        <v>0</v>
      </c>
      <c r="L745" s="9">
        <v>16</v>
      </c>
      <c r="M745" s="9">
        <v>16</v>
      </c>
      <c r="N745" s="9">
        <v>34</v>
      </c>
      <c r="O745" s="9">
        <v>28</v>
      </c>
      <c r="P745" s="9">
        <v>32</v>
      </c>
      <c r="Q745" s="9">
        <v>44</v>
      </c>
      <c r="R745" s="9">
        <v>50</v>
      </c>
      <c r="S745" s="9">
        <v>46</v>
      </c>
      <c r="T745" s="9">
        <v>29</v>
      </c>
      <c r="U745" s="9">
        <v>12</v>
      </c>
      <c r="V745" s="9">
        <v>4</v>
      </c>
      <c r="W745" s="9">
        <v>0</v>
      </c>
      <c r="X745" s="9">
        <v>309</v>
      </c>
      <c r="Y745" s="9">
        <v>1</v>
      </c>
      <c r="Z745" s="9">
        <v>1</v>
      </c>
      <c r="AA745" s="9">
        <v>125</v>
      </c>
      <c r="AB745" s="9">
        <v>57</v>
      </c>
      <c r="AC745" s="9">
        <v>51</v>
      </c>
      <c r="AD745" s="9">
        <v>78</v>
      </c>
      <c r="AE745" s="9">
        <v>0</v>
      </c>
      <c r="AF745" s="9">
        <v>147</v>
      </c>
      <c r="AG745" s="9">
        <v>109</v>
      </c>
      <c r="AH745" s="9">
        <v>55</v>
      </c>
      <c r="AI745" s="9">
        <v>0</v>
      </c>
      <c r="AJ745" s="9">
        <v>282</v>
      </c>
      <c r="AK745" s="9">
        <v>1</v>
      </c>
      <c r="AL745" s="9">
        <v>28</v>
      </c>
      <c r="AM745" s="9">
        <v>0</v>
      </c>
      <c r="AN745" s="9">
        <v>304</v>
      </c>
      <c r="AO745" s="9">
        <v>0</v>
      </c>
      <c r="AP745" s="9">
        <v>0</v>
      </c>
      <c r="AQ745" s="9">
        <v>7</v>
      </c>
      <c r="AR745" s="9">
        <v>246</v>
      </c>
      <c r="AS745" s="9">
        <v>65</v>
      </c>
      <c r="AT745" s="10">
        <v>0</v>
      </c>
    </row>
    <row r="746" spans="1:46" ht="42.75" x14ac:dyDescent="0.25">
      <c r="A746" s="26" t="str">
        <f t="shared" si="22"/>
        <v>2012Licensed practical nursesPrince Edward IslandCommunity health</v>
      </c>
      <c r="B746" s="24">
        <v>2012</v>
      </c>
      <c r="C746" s="9" t="s">
        <v>3</v>
      </c>
      <c r="D746" s="9" t="s">
        <v>163</v>
      </c>
      <c r="E746" s="9" t="str">
        <f t="shared" si="23"/>
        <v>Prince Edward Island</v>
      </c>
      <c r="F746" s="9" t="s">
        <v>182</v>
      </c>
      <c r="G746" s="9" t="s">
        <v>11</v>
      </c>
      <c r="H746" s="9">
        <v>96</v>
      </c>
      <c r="I746" s="9">
        <v>95</v>
      </c>
      <c r="J746" s="9">
        <v>1</v>
      </c>
      <c r="K746" s="9">
        <v>0</v>
      </c>
      <c r="L746" s="9">
        <v>0</v>
      </c>
      <c r="M746" s="9">
        <v>4</v>
      </c>
      <c r="N746" s="9">
        <v>9</v>
      </c>
      <c r="O746" s="9">
        <v>4</v>
      </c>
      <c r="P746" s="9">
        <v>13</v>
      </c>
      <c r="Q746" s="9">
        <v>21</v>
      </c>
      <c r="R746" s="9">
        <v>17</v>
      </c>
      <c r="S746" s="9">
        <v>15</v>
      </c>
      <c r="T746" s="9">
        <v>9</v>
      </c>
      <c r="U746" s="9">
        <v>3</v>
      </c>
      <c r="V746" s="9">
        <v>1</v>
      </c>
      <c r="W746" s="9">
        <v>0</v>
      </c>
      <c r="X746" s="9">
        <v>96</v>
      </c>
      <c r="Y746" s="9">
        <v>0</v>
      </c>
      <c r="Z746" s="9">
        <v>0</v>
      </c>
      <c r="AA746" s="9">
        <v>20</v>
      </c>
      <c r="AB746" s="9">
        <v>26</v>
      </c>
      <c r="AC746" s="9">
        <v>25</v>
      </c>
      <c r="AD746" s="9">
        <v>25</v>
      </c>
      <c r="AE746" s="9">
        <v>0</v>
      </c>
      <c r="AF746" s="9">
        <v>60</v>
      </c>
      <c r="AG746" s="9">
        <v>24</v>
      </c>
      <c r="AH746" s="9">
        <v>12</v>
      </c>
      <c r="AI746" s="9">
        <v>0</v>
      </c>
      <c r="AJ746" s="9">
        <v>76</v>
      </c>
      <c r="AK746" s="9">
        <v>2</v>
      </c>
      <c r="AL746" s="9">
        <v>17</v>
      </c>
      <c r="AM746" s="9">
        <v>1</v>
      </c>
      <c r="AN746" s="9">
        <v>91</v>
      </c>
      <c r="AO746" s="9">
        <v>1</v>
      </c>
      <c r="AP746" s="9">
        <v>3</v>
      </c>
      <c r="AQ746" s="9">
        <v>1</v>
      </c>
      <c r="AR746" s="9">
        <v>70</v>
      </c>
      <c r="AS746" s="9">
        <v>26</v>
      </c>
      <c r="AT746" s="10">
        <v>0</v>
      </c>
    </row>
    <row r="747" spans="1:46" ht="57" x14ac:dyDescent="0.25">
      <c r="A747" s="26" t="str">
        <f t="shared" si="22"/>
        <v>2012Licensed practical nursesPrince Edward IslandNursing home/long-term care</v>
      </c>
      <c r="B747" s="24">
        <v>2012</v>
      </c>
      <c r="C747" s="9" t="s">
        <v>3</v>
      </c>
      <c r="D747" s="9" t="s">
        <v>163</v>
      </c>
      <c r="E747" s="9" t="str">
        <f t="shared" si="23"/>
        <v>Prince Edward Island</v>
      </c>
      <c r="F747" s="9" t="s">
        <v>181</v>
      </c>
      <c r="G747" s="9" t="s">
        <v>12</v>
      </c>
      <c r="H747" s="9">
        <v>210</v>
      </c>
      <c r="I747" s="9">
        <v>197</v>
      </c>
      <c r="J747" s="9">
        <v>13</v>
      </c>
      <c r="K747" s="9">
        <v>0</v>
      </c>
      <c r="L747" s="9">
        <v>6</v>
      </c>
      <c r="M747" s="9">
        <v>13</v>
      </c>
      <c r="N747" s="9">
        <v>19</v>
      </c>
      <c r="O747" s="9">
        <v>17</v>
      </c>
      <c r="P747" s="9">
        <v>29</v>
      </c>
      <c r="Q747" s="9">
        <v>35</v>
      </c>
      <c r="R747" s="9">
        <v>36</v>
      </c>
      <c r="S747" s="9">
        <v>24</v>
      </c>
      <c r="T747" s="9">
        <v>24</v>
      </c>
      <c r="U747" s="9">
        <v>6</v>
      </c>
      <c r="V747" s="9">
        <v>1</v>
      </c>
      <c r="W747" s="9">
        <v>0</v>
      </c>
      <c r="X747" s="9">
        <v>210</v>
      </c>
      <c r="Y747" s="9">
        <v>0</v>
      </c>
      <c r="Z747" s="9">
        <v>0</v>
      </c>
      <c r="AA747" s="9">
        <v>57</v>
      </c>
      <c r="AB747" s="9">
        <v>65</v>
      </c>
      <c r="AC747" s="9">
        <v>50</v>
      </c>
      <c r="AD747" s="9">
        <v>38</v>
      </c>
      <c r="AE747" s="9">
        <v>0</v>
      </c>
      <c r="AF747" s="9">
        <v>82</v>
      </c>
      <c r="AG747" s="9">
        <v>105</v>
      </c>
      <c r="AH747" s="9">
        <v>23</v>
      </c>
      <c r="AI747" s="9">
        <v>0</v>
      </c>
      <c r="AJ747" s="9">
        <v>208</v>
      </c>
      <c r="AK747" s="9">
        <v>1</v>
      </c>
      <c r="AL747" s="9">
        <v>1</v>
      </c>
      <c r="AM747" s="9">
        <v>0</v>
      </c>
      <c r="AN747" s="9">
        <v>209</v>
      </c>
      <c r="AO747" s="9">
        <v>0</v>
      </c>
      <c r="AP747" s="9">
        <v>1</v>
      </c>
      <c r="AQ747" s="9">
        <v>0</v>
      </c>
      <c r="AR747" s="9">
        <v>160</v>
      </c>
      <c r="AS747" s="9">
        <v>50</v>
      </c>
      <c r="AT747" s="10">
        <v>0</v>
      </c>
    </row>
    <row r="748" spans="1:46" ht="42.75" x14ac:dyDescent="0.25">
      <c r="A748" s="26" t="str">
        <f t="shared" si="22"/>
        <v>2012Licensed practical nursesPrince Edward IslandOther places of work</v>
      </c>
      <c r="B748" s="24">
        <v>2012</v>
      </c>
      <c r="C748" s="9" t="s">
        <v>3</v>
      </c>
      <c r="D748" s="9" t="s">
        <v>163</v>
      </c>
      <c r="E748" s="9" t="str">
        <f t="shared" si="23"/>
        <v>Prince Edward Island</v>
      </c>
      <c r="F748" s="9" t="s">
        <v>183</v>
      </c>
      <c r="G748" s="9" t="s">
        <v>13</v>
      </c>
      <c r="H748" s="9">
        <v>15</v>
      </c>
      <c r="I748" s="9">
        <v>13</v>
      </c>
      <c r="J748" s="9">
        <v>2</v>
      </c>
      <c r="K748" s="9">
        <v>0</v>
      </c>
      <c r="L748" s="9">
        <v>0</v>
      </c>
      <c r="M748" s="9">
        <v>0</v>
      </c>
      <c r="N748" s="9">
        <v>1</v>
      </c>
      <c r="O748" s="9">
        <v>3</v>
      </c>
      <c r="P748" s="9">
        <v>2</v>
      </c>
      <c r="Q748" s="9">
        <v>1</v>
      </c>
      <c r="R748" s="9">
        <v>3</v>
      </c>
      <c r="S748" s="9">
        <v>3</v>
      </c>
      <c r="T748" s="9">
        <v>1</v>
      </c>
      <c r="U748" s="9">
        <v>1</v>
      </c>
      <c r="V748" s="9">
        <v>0</v>
      </c>
      <c r="W748" s="9">
        <v>0</v>
      </c>
      <c r="X748" s="9">
        <v>15</v>
      </c>
      <c r="Y748" s="9">
        <v>0</v>
      </c>
      <c r="Z748" s="9">
        <v>0</v>
      </c>
      <c r="AA748" s="9">
        <v>5</v>
      </c>
      <c r="AB748" s="9">
        <v>3</v>
      </c>
      <c r="AC748" s="9">
        <v>4</v>
      </c>
      <c r="AD748" s="9">
        <v>3</v>
      </c>
      <c r="AE748" s="9">
        <v>0</v>
      </c>
      <c r="AF748" s="9">
        <v>6</v>
      </c>
      <c r="AG748" s="9">
        <v>5</v>
      </c>
      <c r="AH748" s="9">
        <v>4</v>
      </c>
      <c r="AI748" s="9">
        <v>0</v>
      </c>
      <c r="AJ748" s="9">
        <v>5</v>
      </c>
      <c r="AK748" s="9">
        <v>0</v>
      </c>
      <c r="AL748" s="9">
        <v>10</v>
      </c>
      <c r="AM748" s="9">
        <v>0</v>
      </c>
      <c r="AN748" s="9">
        <v>8</v>
      </c>
      <c r="AO748" s="9">
        <v>1</v>
      </c>
      <c r="AP748" s="9">
        <v>5</v>
      </c>
      <c r="AQ748" s="9">
        <v>1</v>
      </c>
      <c r="AR748" s="9">
        <v>12</v>
      </c>
      <c r="AS748" s="9">
        <v>3</v>
      </c>
      <c r="AT748" s="10">
        <v>0</v>
      </c>
    </row>
    <row r="749" spans="1:46" ht="42.75" x14ac:dyDescent="0.25">
      <c r="A749" s="26" t="str">
        <f t="shared" si="22"/>
        <v>2012Licensed practical nursesPrince Edward IslandUnknown places of work</v>
      </c>
      <c r="B749" s="24">
        <v>2012</v>
      </c>
      <c r="C749" s="9" t="s">
        <v>3</v>
      </c>
      <c r="D749" s="9" t="s">
        <v>163</v>
      </c>
      <c r="E749" s="9" t="str">
        <f t="shared" si="23"/>
        <v>Prince Edward Island</v>
      </c>
      <c r="F749" s="9" t="s">
        <v>184</v>
      </c>
      <c r="G749" s="9" t="s">
        <v>49</v>
      </c>
      <c r="H749" s="9">
        <v>7</v>
      </c>
      <c r="I749" s="9">
        <v>7</v>
      </c>
      <c r="J749" s="9">
        <v>0</v>
      </c>
      <c r="K749" s="9">
        <v>0</v>
      </c>
      <c r="L749" s="9">
        <v>0</v>
      </c>
      <c r="M749" s="9">
        <v>1</v>
      </c>
      <c r="N749" s="9">
        <v>0</v>
      </c>
      <c r="O749" s="9">
        <v>0</v>
      </c>
      <c r="P749" s="9">
        <v>0</v>
      </c>
      <c r="Q749" s="9">
        <v>0</v>
      </c>
      <c r="R749" s="9">
        <v>1</v>
      </c>
      <c r="S749" s="9">
        <v>3</v>
      </c>
      <c r="T749" s="9">
        <v>2</v>
      </c>
      <c r="U749" s="9">
        <v>0</v>
      </c>
      <c r="V749" s="9">
        <v>0</v>
      </c>
      <c r="W749" s="9">
        <v>0</v>
      </c>
      <c r="X749" s="9">
        <v>7</v>
      </c>
      <c r="Y749" s="9">
        <v>0</v>
      </c>
      <c r="Z749" s="9">
        <v>0</v>
      </c>
      <c r="AA749" s="9">
        <v>1</v>
      </c>
      <c r="AB749" s="9">
        <v>0</v>
      </c>
      <c r="AC749" s="9">
        <v>2</v>
      </c>
      <c r="AD749" s="9">
        <v>4</v>
      </c>
      <c r="AE749" s="9">
        <v>0</v>
      </c>
      <c r="AF749" s="9">
        <v>2</v>
      </c>
      <c r="AG749" s="9">
        <v>4</v>
      </c>
      <c r="AH749" s="9">
        <v>1</v>
      </c>
      <c r="AI749" s="9">
        <v>0</v>
      </c>
      <c r="AJ749" s="9">
        <v>2</v>
      </c>
      <c r="AK749" s="9">
        <v>0</v>
      </c>
      <c r="AL749" s="9">
        <v>0</v>
      </c>
      <c r="AM749" s="9">
        <v>5</v>
      </c>
      <c r="AN749" s="9">
        <v>2</v>
      </c>
      <c r="AO749" s="9">
        <v>0</v>
      </c>
      <c r="AP749" s="9">
        <v>0</v>
      </c>
      <c r="AQ749" s="9">
        <v>5</v>
      </c>
      <c r="AR749" s="9">
        <v>5</v>
      </c>
      <c r="AS749" s="9">
        <v>2</v>
      </c>
      <c r="AT749" s="10">
        <v>0</v>
      </c>
    </row>
    <row r="750" spans="1:46" ht="42.75" x14ac:dyDescent="0.25">
      <c r="A750" s="26" t="str">
        <f t="shared" si="22"/>
        <v>2012Licensed practical nursesNova ScotiaAll places of work</v>
      </c>
      <c r="B750" s="24">
        <v>2012</v>
      </c>
      <c r="C750" s="9" t="s">
        <v>3</v>
      </c>
      <c r="D750" s="9" t="s">
        <v>164</v>
      </c>
      <c r="E750" s="9" t="str">
        <f t="shared" si="23"/>
        <v>Nova Scotia</v>
      </c>
      <c r="F750" s="9" t="s">
        <v>179</v>
      </c>
      <c r="G750" s="9" t="s">
        <v>9</v>
      </c>
      <c r="H750" s="9">
        <v>3652</v>
      </c>
      <c r="I750" s="9">
        <v>3472</v>
      </c>
      <c r="J750" s="9">
        <v>180</v>
      </c>
      <c r="K750" s="9">
        <v>0</v>
      </c>
      <c r="L750" s="9">
        <v>124</v>
      </c>
      <c r="M750" s="9">
        <v>274</v>
      </c>
      <c r="N750" s="9">
        <v>359</v>
      </c>
      <c r="O750" s="9">
        <v>473</v>
      </c>
      <c r="P750" s="9">
        <v>494</v>
      </c>
      <c r="Q750" s="9">
        <v>518</v>
      </c>
      <c r="R750" s="9">
        <v>586</v>
      </c>
      <c r="S750" s="9">
        <v>459</v>
      </c>
      <c r="T750" s="9">
        <v>250</v>
      </c>
      <c r="U750" s="9">
        <v>98</v>
      </c>
      <c r="V750" s="9">
        <v>17</v>
      </c>
      <c r="W750" s="9">
        <v>0</v>
      </c>
      <c r="X750" s="9">
        <v>3598</v>
      </c>
      <c r="Y750" s="9">
        <v>54</v>
      </c>
      <c r="Z750" s="9">
        <v>0</v>
      </c>
      <c r="AA750" s="9">
        <v>1211</v>
      </c>
      <c r="AB750" s="9">
        <v>923</v>
      </c>
      <c r="AC750" s="9">
        <v>707</v>
      </c>
      <c r="AD750" s="9">
        <v>811</v>
      </c>
      <c r="AE750" s="9">
        <v>0</v>
      </c>
      <c r="AF750" s="9">
        <v>1906</v>
      </c>
      <c r="AG750" s="9">
        <v>975</v>
      </c>
      <c r="AH750" s="9">
        <v>768</v>
      </c>
      <c r="AI750" s="9">
        <v>3</v>
      </c>
      <c r="AJ750" s="9">
        <v>3404</v>
      </c>
      <c r="AK750" s="9">
        <v>87</v>
      </c>
      <c r="AL750" s="9">
        <v>158</v>
      </c>
      <c r="AM750" s="9">
        <v>3</v>
      </c>
      <c r="AN750" s="9">
        <v>3614</v>
      </c>
      <c r="AO750" s="9">
        <v>17</v>
      </c>
      <c r="AP750" s="9">
        <v>18</v>
      </c>
      <c r="AQ750" s="9">
        <v>3</v>
      </c>
      <c r="AR750" s="9">
        <v>2352</v>
      </c>
      <c r="AS750" s="9">
        <v>1300</v>
      </c>
      <c r="AT750" s="10">
        <v>0</v>
      </c>
    </row>
    <row r="751" spans="1:46" ht="42.75" x14ac:dyDescent="0.25">
      <c r="A751" s="26" t="str">
        <f t="shared" si="22"/>
        <v>2012Licensed practical nursesNova ScotiaHospital</v>
      </c>
      <c r="B751" s="24">
        <v>2012</v>
      </c>
      <c r="C751" s="9" t="s">
        <v>3</v>
      </c>
      <c r="D751" s="9" t="s">
        <v>164</v>
      </c>
      <c r="E751" s="9" t="str">
        <f t="shared" si="23"/>
        <v>Nova Scotia</v>
      </c>
      <c r="F751" s="9" t="s">
        <v>180</v>
      </c>
      <c r="G751" s="9" t="s">
        <v>10</v>
      </c>
      <c r="H751" s="9">
        <v>1776</v>
      </c>
      <c r="I751" s="9">
        <v>1679</v>
      </c>
      <c r="J751" s="9">
        <v>97</v>
      </c>
      <c r="K751" s="9">
        <v>0</v>
      </c>
      <c r="L751" s="9">
        <v>60</v>
      </c>
      <c r="M751" s="9">
        <v>155</v>
      </c>
      <c r="N751" s="9">
        <v>161</v>
      </c>
      <c r="O751" s="9">
        <v>225</v>
      </c>
      <c r="P751" s="9">
        <v>219</v>
      </c>
      <c r="Q751" s="9">
        <v>258</v>
      </c>
      <c r="R751" s="9">
        <v>284</v>
      </c>
      <c r="S751" s="9">
        <v>245</v>
      </c>
      <c r="T751" s="9">
        <v>117</v>
      </c>
      <c r="U751" s="9">
        <v>45</v>
      </c>
      <c r="V751" s="9">
        <v>7</v>
      </c>
      <c r="W751" s="9">
        <v>0</v>
      </c>
      <c r="X751" s="9">
        <v>1775</v>
      </c>
      <c r="Y751" s="9">
        <v>1</v>
      </c>
      <c r="Z751" s="9">
        <v>0</v>
      </c>
      <c r="AA751" s="9">
        <v>629</v>
      </c>
      <c r="AB751" s="9">
        <v>394</v>
      </c>
      <c r="AC751" s="9">
        <v>332</v>
      </c>
      <c r="AD751" s="9">
        <v>421</v>
      </c>
      <c r="AE751" s="9">
        <v>0</v>
      </c>
      <c r="AF751" s="9">
        <v>988</v>
      </c>
      <c r="AG751" s="9">
        <v>387</v>
      </c>
      <c r="AH751" s="9">
        <v>401</v>
      </c>
      <c r="AI751" s="9">
        <v>0</v>
      </c>
      <c r="AJ751" s="9">
        <v>1685</v>
      </c>
      <c r="AK751" s="9">
        <v>15</v>
      </c>
      <c r="AL751" s="9">
        <v>76</v>
      </c>
      <c r="AM751" s="9">
        <v>0</v>
      </c>
      <c r="AN751" s="9">
        <v>1768</v>
      </c>
      <c r="AO751" s="9">
        <v>3</v>
      </c>
      <c r="AP751" s="9">
        <v>5</v>
      </c>
      <c r="AQ751" s="9">
        <v>0</v>
      </c>
      <c r="AR751" s="9">
        <v>1119</v>
      </c>
      <c r="AS751" s="9">
        <v>657</v>
      </c>
      <c r="AT751" s="10">
        <v>0</v>
      </c>
    </row>
    <row r="752" spans="1:46" ht="42.75" x14ac:dyDescent="0.25">
      <c r="A752" s="26" t="str">
        <f t="shared" si="22"/>
        <v>2012Licensed practical nursesNova ScotiaCommunity health</v>
      </c>
      <c r="B752" s="24">
        <v>2012</v>
      </c>
      <c r="C752" s="9" t="s">
        <v>3</v>
      </c>
      <c r="D752" s="9" t="s">
        <v>164</v>
      </c>
      <c r="E752" s="9" t="str">
        <f t="shared" si="23"/>
        <v>Nova Scotia</v>
      </c>
      <c r="F752" s="9" t="s">
        <v>182</v>
      </c>
      <c r="G752" s="9" t="s">
        <v>11</v>
      </c>
      <c r="H752" s="9">
        <v>503</v>
      </c>
      <c r="I752" s="9">
        <v>481</v>
      </c>
      <c r="J752" s="9">
        <v>22</v>
      </c>
      <c r="K752" s="9">
        <v>0</v>
      </c>
      <c r="L752" s="9">
        <v>9</v>
      </c>
      <c r="M752" s="9">
        <v>24</v>
      </c>
      <c r="N752" s="9">
        <v>62</v>
      </c>
      <c r="O752" s="9">
        <v>73</v>
      </c>
      <c r="P752" s="9">
        <v>85</v>
      </c>
      <c r="Q752" s="9">
        <v>67</v>
      </c>
      <c r="R752" s="9">
        <v>77</v>
      </c>
      <c r="S752" s="9">
        <v>58</v>
      </c>
      <c r="T752" s="9">
        <v>33</v>
      </c>
      <c r="U752" s="9">
        <v>12</v>
      </c>
      <c r="V752" s="9">
        <v>3</v>
      </c>
      <c r="W752" s="9">
        <v>0</v>
      </c>
      <c r="X752" s="9">
        <v>498</v>
      </c>
      <c r="Y752" s="9">
        <v>5</v>
      </c>
      <c r="Z752" s="9">
        <v>0</v>
      </c>
      <c r="AA752" s="9">
        <v>152</v>
      </c>
      <c r="AB752" s="9">
        <v>170</v>
      </c>
      <c r="AC752" s="9">
        <v>85</v>
      </c>
      <c r="AD752" s="9">
        <v>96</v>
      </c>
      <c r="AE752" s="9">
        <v>0</v>
      </c>
      <c r="AF752" s="9">
        <v>246</v>
      </c>
      <c r="AG752" s="9">
        <v>182</v>
      </c>
      <c r="AH752" s="9">
        <v>75</v>
      </c>
      <c r="AI752" s="9">
        <v>0</v>
      </c>
      <c r="AJ752" s="9">
        <v>472</v>
      </c>
      <c r="AK752" s="9">
        <v>7</v>
      </c>
      <c r="AL752" s="9">
        <v>24</v>
      </c>
      <c r="AM752" s="9">
        <v>0</v>
      </c>
      <c r="AN752" s="9">
        <v>495</v>
      </c>
      <c r="AO752" s="9">
        <v>4</v>
      </c>
      <c r="AP752" s="9">
        <v>4</v>
      </c>
      <c r="AQ752" s="9">
        <v>0</v>
      </c>
      <c r="AR752" s="9">
        <v>376</v>
      </c>
      <c r="AS752" s="9">
        <v>127</v>
      </c>
      <c r="AT752" s="10">
        <v>0</v>
      </c>
    </row>
    <row r="753" spans="1:46" ht="57" x14ac:dyDescent="0.25">
      <c r="A753" s="26" t="str">
        <f t="shared" si="22"/>
        <v>2012Licensed practical nursesNova ScotiaNursing home/long-term care</v>
      </c>
      <c r="B753" s="24">
        <v>2012</v>
      </c>
      <c r="C753" s="9" t="s">
        <v>3</v>
      </c>
      <c r="D753" s="9" t="s">
        <v>164</v>
      </c>
      <c r="E753" s="9" t="str">
        <f t="shared" si="23"/>
        <v>Nova Scotia</v>
      </c>
      <c r="F753" s="9" t="s">
        <v>181</v>
      </c>
      <c r="G753" s="9" t="s">
        <v>12</v>
      </c>
      <c r="H753" s="9">
        <v>1292</v>
      </c>
      <c r="I753" s="9">
        <v>1237</v>
      </c>
      <c r="J753" s="9">
        <v>55</v>
      </c>
      <c r="K753" s="9">
        <v>0</v>
      </c>
      <c r="L753" s="9">
        <v>54</v>
      </c>
      <c r="M753" s="9">
        <v>95</v>
      </c>
      <c r="N753" s="9">
        <v>133</v>
      </c>
      <c r="O753" s="9">
        <v>167</v>
      </c>
      <c r="P753" s="9">
        <v>176</v>
      </c>
      <c r="Q753" s="9">
        <v>176</v>
      </c>
      <c r="R753" s="9">
        <v>215</v>
      </c>
      <c r="S753" s="9">
        <v>146</v>
      </c>
      <c r="T753" s="9">
        <v>86</v>
      </c>
      <c r="U753" s="9">
        <v>39</v>
      </c>
      <c r="V753" s="9">
        <v>5</v>
      </c>
      <c r="W753" s="9">
        <v>0</v>
      </c>
      <c r="X753" s="9">
        <v>1245</v>
      </c>
      <c r="Y753" s="9">
        <v>47</v>
      </c>
      <c r="Z753" s="9">
        <v>0</v>
      </c>
      <c r="AA753" s="9">
        <v>419</v>
      </c>
      <c r="AB753" s="9">
        <v>331</v>
      </c>
      <c r="AC753" s="9">
        <v>274</v>
      </c>
      <c r="AD753" s="9">
        <v>268</v>
      </c>
      <c r="AE753" s="9">
        <v>0</v>
      </c>
      <c r="AF753" s="9">
        <v>629</v>
      </c>
      <c r="AG753" s="9">
        <v>389</v>
      </c>
      <c r="AH753" s="9">
        <v>274</v>
      </c>
      <c r="AI753" s="9">
        <v>0</v>
      </c>
      <c r="AJ753" s="9">
        <v>1202</v>
      </c>
      <c r="AK753" s="9">
        <v>61</v>
      </c>
      <c r="AL753" s="9">
        <v>29</v>
      </c>
      <c r="AM753" s="9">
        <v>0</v>
      </c>
      <c r="AN753" s="9">
        <v>1283</v>
      </c>
      <c r="AO753" s="9">
        <v>7</v>
      </c>
      <c r="AP753" s="9">
        <v>2</v>
      </c>
      <c r="AQ753" s="9">
        <v>0</v>
      </c>
      <c r="AR753" s="9">
        <v>796</v>
      </c>
      <c r="AS753" s="9">
        <v>496</v>
      </c>
      <c r="AT753" s="10">
        <v>0</v>
      </c>
    </row>
    <row r="754" spans="1:46" ht="42.75" x14ac:dyDescent="0.25">
      <c r="A754" s="26" t="str">
        <f t="shared" si="22"/>
        <v>2012Licensed practical nursesNova ScotiaOther places of work</v>
      </c>
      <c r="B754" s="24">
        <v>2012</v>
      </c>
      <c r="C754" s="9" t="s">
        <v>3</v>
      </c>
      <c r="D754" s="9" t="s">
        <v>164</v>
      </c>
      <c r="E754" s="9" t="str">
        <f t="shared" si="23"/>
        <v>Nova Scotia</v>
      </c>
      <c r="F754" s="9" t="s">
        <v>183</v>
      </c>
      <c r="G754" s="9" t="s">
        <v>13</v>
      </c>
      <c r="H754" s="9">
        <v>77</v>
      </c>
      <c r="I754" s="9">
        <v>72</v>
      </c>
      <c r="J754" s="9">
        <v>5</v>
      </c>
      <c r="K754" s="9">
        <v>0</v>
      </c>
      <c r="L754" s="9">
        <v>0</v>
      </c>
      <c r="M754" s="9">
        <v>0</v>
      </c>
      <c r="N754" s="9">
        <v>3</v>
      </c>
      <c r="O754" s="9">
        <v>8</v>
      </c>
      <c r="P754" s="9">
        <v>14</v>
      </c>
      <c r="Q754" s="9">
        <v>15</v>
      </c>
      <c r="R754" s="9">
        <v>10</v>
      </c>
      <c r="S754" s="9">
        <v>10</v>
      </c>
      <c r="T754" s="9">
        <v>14</v>
      </c>
      <c r="U754" s="9">
        <v>2</v>
      </c>
      <c r="V754" s="9">
        <v>1</v>
      </c>
      <c r="W754" s="9">
        <v>0</v>
      </c>
      <c r="X754" s="9">
        <v>76</v>
      </c>
      <c r="Y754" s="9">
        <v>1</v>
      </c>
      <c r="Z754" s="9">
        <v>0</v>
      </c>
      <c r="AA754" s="9">
        <v>9</v>
      </c>
      <c r="AB754" s="9">
        <v>28</v>
      </c>
      <c r="AC754" s="9">
        <v>15</v>
      </c>
      <c r="AD754" s="9">
        <v>25</v>
      </c>
      <c r="AE754" s="9">
        <v>0</v>
      </c>
      <c r="AF754" s="9">
        <v>42</v>
      </c>
      <c r="AG754" s="9">
        <v>17</v>
      </c>
      <c r="AH754" s="9">
        <v>18</v>
      </c>
      <c r="AI754" s="9">
        <v>0</v>
      </c>
      <c r="AJ754" s="9">
        <v>44</v>
      </c>
      <c r="AK754" s="9">
        <v>4</v>
      </c>
      <c r="AL754" s="9">
        <v>29</v>
      </c>
      <c r="AM754" s="9">
        <v>0</v>
      </c>
      <c r="AN754" s="9">
        <v>67</v>
      </c>
      <c r="AO754" s="9">
        <v>3</v>
      </c>
      <c r="AP754" s="9">
        <v>7</v>
      </c>
      <c r="AQ754" s="9">
        <v>0</v>
      </c>
      <c r="AR754" s="9">
        <v>58</v>
      </c>
      <c r="AS754" s="9">
        <v>19</v>
      </c>
      <c r="AT754" s="10">
        <v>0</v>
      </c>
    </row>
    <row r="755" spans="1:46" ht="42.75" x14ac:dyDescent="0.25">
      <c r="A755" s="26" t="str">
        <f t="shared" si="22"/>
        <v>2012Licensed practical nursesNova ScotiaUnknown places of work</v>
      </c>
      <c r="B755" s="24">
        <v>2012</v>
      </c>
      <c r="C755" s="9" t="s">
        <v>3</v>
      </c>
      <c r="D755" s="9" t="s">
        <v>164</v>
      </c>
      <c r="E755" s="9" t="str">
        <f t="shared" si="23"/>
        <v>Nova Scotia</v>
      </c>
      <c r="F755" s="9" t="s">
        <v>184</v>
      </c>
      <c r="G755" s="9" t="s">
        <v>49</v>
      </c>
      <c r="H755" s="9">
        <v>4</v>
      </c>
      <c r="I755" s="9">
        <v>3</v>
      </c>
      <c r="J755" s="9">
        <v>1</v>
      </c>
      <c r="K755" s="9">
        <v>0</v>
      </c>
      <c r="L755" s="9">
        <v>1</v>
      </c>
      <c r="M755" s="9">
        <v>0</v>
      </c>
      <c r="N755" s="9">
        <v>0</v>
      </c>
      <c r="O755" s="9">
        <v>0</v>
      </c>
      <c r="P755" s="9">
        <v>0</v>
      </c>
      <c r="Q755" s="9">
        <v>2</v>
      </c>
      <c r="R755" s="9">
        <v>0</v>
      </c>
      <c r="S755" s="9">
        <v>0</v>
      </c>
      <c r="T755" s="9">
        <v>0</v>
      </c>
      <c r="U755" s="9">
        <v>0</v>
      </c>
      <c r="V755" s="9">
        <v>1</v>
      </c>
      <c r="W755" s="9">
        <v>0</v>
      </c>
      <c r="X755" s="9">
        <v>4</v>
      </c>
      <c r="Y755" s="9">
        <v>0</v>
      </c>
      <c r="Z755" s="9">
        <v>0</v>
      </c>
      <c r="AA755" s="9">
        <v>2</v>
      </c>
      <c r="AB755" s="9">
        <v>0</v>
      </c>
      <c r="AC755" s="9">
        <v>1</v>
      </c>
      <c r="AD755" s="9">
        <v>1</v>
      </c>
      <c r="AE755" s="9">
        <v>0</v>
      </c>
      <c r="AF755" s="9">
        <v>1</v>
      </c>
      <c r="AG755" s="9">
        <v>0</v>
      </c>
      <c r="AH755" s="9">
        <v>0</v>
      </c>
      <c r="AI755" s="9">
        <v>3</v>
      </c>
      <c r="AJ755" s="9">
        <v>1</v>
      </c>
      <c r="AK755" s="9">
        <v>0</v>
      </c>
      <c r="AL755" s="9">
        <v>0</v>
      </c>
      <c r="AM755" s="9">
        <v>3</v>
      </c>
      <c r="AN755" s="9">
        <v>1</v>
      </c>
      <c r="AO755" s="9">
        <v>0</v>
      </c>
      <c r="AP755" s="9">
        <v>0</v>
      </c>
      <c r="AQ755" s="9">
        <v>3</v>
      </c>
      <c r="AR755" s="9">
        <v>3</v>
      </c>
      <c r="AS755" s="9">
        <v>1</v>
      </c>
      <c r="AT755" s="10">
        <v>0</v>
      </c>
    </row>
    <row r="756" spans="1:46" ht="42.75" x14ac:dyDescent="0.25">
      <c r="A756" s="26" t="str">
        <f t="shared" si="22"/>
        <v>2012Licensed practical nursesNew BrunswickAll places of work</v>
      </c>
      <c r="B756" s="24">
        <v>2012</v>
      </c>
      <c r="C756" s="9" t="s">
        <v>3</v>
      </c>
      <c r="D756" s="9" t="s">
        <v>165</v>
      </c>
      <c r="E756" s="9" t="str">
        <f t="shared" si="23"/>
        <v>New Brunswick</v>
      </c>
      <c r="F756" s="9" t="s">
        <v>179</v>
      </c>
      <c r="G756" s="9" t="s">
        <v>9</v>
      </c>
      <c r="H756" s="9">
        <v>2927</v>
      </c>
      <c r="I756" s="9">
        <v>2615</v>
      </c>
      <c r="J756" s="9">
        <v>312</v>
      </c>
      <c r="K756" s="9">
        <v>0</v>
      </c>
      <c r="L756" s="9">
        <v>117</v>
      </c>
      <c r="M756" s="9">
        <v>266</v>
      </c>
      <c r="N756" s="9">
        <v>360</v>
      </c>
      <c r="O756" s="9">
        <v>374</v>
      </c>
      <c r="P756" s="9">
        <v>419</v>
      </c>
      <c r="Q756" s="9">
        <v>438</v>
      </c>
      <c r="R756" s="9">
        <v>414</v>
      </c>
      <c r="S756" s="9">
        <v>344</v>
      </c>
      <c r="T756" s="9">
        <v>145</v>
      </c>
      <c r="U756" s="9">
        <v>46</v>
      </c>
      <c r="V756" s="9">
        <v>4</v>
      </c>
      <c r="W756" s="9">
        <v>0</v>
      </c>
      <c r="X756" s="9">
        <v>2905</v>
      </c>
      <c r="Y756" s="9">
        <v>22</v>
      </c>
      <c r="Z756" s="9">
        <v>0</v>
      </c>
      <c r="AA756" s="9">
        <v>1384</v>
      </c>
      <c r="AB756" s="9">
        <v>952</v>
      </c>
      <c r="AC756" s="9">
        <v>260</v>
      </c>
      <c r="AD756" s="9">
        <v>331</v>
      </c>
      <c r="AE756" s="9">
        <v>0</v>
      </c>
      <c r="AF756" s="9">
        <v>1595</v>
      </c>
      <c r="AG756" s="9">
        <v>946</v>
      </c>
      <c r="AH756" s="9">
        <v>386</v>
      </c>
      <c r="AI756" s="9">
        <v>0</v>
      </c>
      <c r="AJ756" s="9">
        <v>2641</v>
      </c>
      <c r="AK756" s="9">
        <v>61</v>
      </c>
      <c r="AL756" s="9">
        <v>218</v>
      </c>
      <c r="AM756" s="9">
        <v>7</v>
      </c>
      <c r="AN756" s="9">
        <v>2730</v>
      </c>
      <c r="AO756" s="9">
        <v>16</v>
      </c>
      <c r="AP756" s="9">
        <v>131</v>
      </c>
      <c r="AQ756" s="9">
        <v>50</v>
      </c>
      <c r="AR756" s="9">
        <v>2044</v>
      </c>
      <c r="AS756" s="9">
        <v>883</v>
      </c>
      <c r="AT756" s="10">
        <v>0</v>
      </c>
    </row>
    <row r="757" spans="1:46" ht="42.75" x14ac:dyDescent="0.25">
      <c r="A757" s="26" t="str">
        <f t="shared" si="22"/>
        <v>2012Licensed practical nursesNew BrunswickHospital</v>
      </c>
      <c r="B757" s="24">
        <v>2012</v>
      </c>
      <c r="C757" s="9" t="s">
        <v>3</v>
      </c>
      <c r="D757" s="9" t="s">
        <v>165</v>
      </c>
      <c r="E757" s="9" t="str">
        <f t="shared" si="23"/>
        <v>New Brunswick</v>
      </c>
      <c r="F757" s="9" t="s">
        <v>180</v>
      </c>
      <c r="G757" s="9" t="s">
        <v>10</v>
      </c>
      <c r="H757" s="9">
        <v>1580</v>
      </c>
      <c r="I757" s="9">
        <v>1373</v>
      </c>
      <c r="J757" s="9">
        <v>207</v>
      </c>
      <c r="K757" s="9">
        <v>0</v>
      </c>
      <c r="L757" s="9">
        <v>59</v>
      </c>
      <c r="M757" s="9">
        <v>159</v>
      </c>
      <c r="N757" s="9">
        <v>194</v>
      </c>
      <c r="O757" s="9">
        <v>214</v>
      </c>
      <c r="P757" s="9">
        <v>237</v>
      </c>
      <c r="Q757" s="9">
        <v>228</v>
      </c>
      <c r="R757" s="9">
        <v>207</v>
      </c>
      <c r="S757" s="9">
        <v>179</v>
      </c>
      <c r="T757" s="9">
        <v>76</v>
      </c>
      <c r="U757" s="9">
        <v>24</v>
      </c>
      <c r="V757" s="9">
        <v>3</v>
      </c>
      <c r="W757" s="9">
        <v>0</v>
      </c>
      <c r="X757" s="9">
        <v>1570</v>
      </c>
      <c r="Y757" s="9">
        <v>10</v>
      </c>
      <c r="Z757" s="9">
        <v>0</v>
      </c>
      <c r="AA757" s="9">
        <v>817</v>
      </c>
      <c r="AB757" s="9">
        <v>448</v>
      </c>
      <c r="AC757" s="9">
        <v>124</v>
      </c>
      <c r="AD757" s="9">
        <v>191</v>
      </c>
      <c r="AE757" s="9">
        <v>0</v>
      </c>
      <c r="AF757" s="9">
        <v>822</v>
      </c>
      <c r="AG757" s="9">
        <v>537</v>
      </c>
      <c r="AH757" s="9">
        <v>221</v>
      </c>
      <c r="AI757" s="9">
        <v>0</v>
      </c>
      <c r="AJ757" s="9">
        <v>1445</v>
      </c>
      <c r="AK757" s="9">
        <v>2</v>
      </c>
      <c r="AL757" s="9">
        <v>133</v>
      </c>
      <c r="AM757" s="9">
        <v>0</v>
      </c>
      <c r="AN757" s="9">
        <v>1438</v>
      </c>
      <c r="AO757" s="9">
        <v>11</v>
      </c>
      <c r="AP757" s="9">
        <v>100</v>
      </c>
      <c r="AQ757" s="9">
        <v>31</v>
      </c>
      <c r="AR757" s="9">
        <v>1308</v>
      </c>
      <c r="AS757" s="9">
        <v>272</v>
      </c>
      <c r="AT757" s="10">
        <v>0</v>
      </c>
    </row>
    <row r="758" spans="1:46" ht="42.75" x14ac:dyDescent="0.25">
      <c r="A758" s="26" t="str">
        <f t="shared" si="22"/>
        <v>2012Licensed practical nursesNew BrunswickCommunity health</v>
      </c>
      <c r="B758" s="24">
        <v>2012</v>
      </c>
      <c r="C758" s="9" t="s">
        <v>3</v>
      </c>
      <c r="D758" s="9" t="s">
        <v>165</v>
      </c>
      <c r="E758" s="9" t="str">
        <f t="shared" si="23"/>
        <v>New Brunswick</v>
      </c>
      <c r="F758" s="9" t="s">
        <v>182</v>
      </c>
      <c r="G758" s="9" t="s">
        <v>11</v>
      </c>
      <c r="H758" s="9">
        <v>166</v>
      </c>
      <c r="I758" s="9">
        <v>155</v>
      </c>
      <c r="J758" s="9">
        <v>11</v>
      </c>
      <c r="K758" s="9">
        <v>0</v>
      </c>
      <c r="L758" s="9">
        <v>3</v>
      </c>
      <c r="M758" s="9">
        <v>8</v>
      </c>
      <c r="N758" s="9">
        <v>26</v>
      </c>
      <c r="O758" s="9">
        <v>20</v>
      </c>
      <c r="P758" s="9">
        <v>30</v>
      </c>
      <c r="Q758" s="9">
        <v>22</v>
      </c>
      <c r="R758" s="9">
        <v>24</v>
      </c>
      <c r="S758" s="9">
        <v>18</v>
      </c>
      <c r="T758" s="9">
        <v>8</v>
      </c>
      <c r="U758" s="9">
        <v>6</v>
      </c>
      <c r="V758" s="9">
        <v>1</v>
      </c>
      <c r="W758" s="9">
        <v>0</v>
      </c>
      <c r="X758" s="9">
        <v>166</v>
      </c>
      <c r="Y758" s="9">
        <v>0</v>
      </c>
      <c r="Z758" s="9">
        <v>0</v>
      </c>
      <c r="AA758" s="9">
        <v>58</v>
      </c>
      <c r="AB758" s="9">
        <v>61</v>
      </c>
      <c r="AC758" s="9">
        <v>27</v>
      </c>
      <c r="AD758" s="9">
        <v>20</v>
      </c>
      <c r="AE758" s="9">
        <v>0</v>
      </c>
      <c r="AF758" s="9">
        <v>99</v>
      </c>
      <c r="AG758" s="9">
        <v>48</v>
      </c>
      <c r="AH758" s="9">
        <v>19</v>
      </c>
      <c r="AI758" s="9">
        <v>0</v>
      </c>
      <c r="AJ758" s="9">
        <v>136</v>
      </c>
      <c r="AK758" s="9">
        <v>2</v>
      </c>
      <c r="AL758" s="9">
        <v>24</v>
      </c>
      <c r="AM758" s="9">
        <v>4</v>
      </c>
      <c r="AN758" s="9">
        <v>132</v>
      </c>
      <c r="AO758" s="9">
        <v>4</v>
      </c>
      <c r="AP758" s="9">
        <v>14</v>
      </c>
      <c r="AQ758" s="9">
        <v>16</v>
      </c>
      <c r="AR758" s="9">
        <v>95</v>
      </c>
      <c r="AS758" s="9">
        <v>71</v>
      </c>
      <c r="AT758" s="10">
        <v>0</v>
      </c>
    </row>
    <row r="759" spans="1:46" ht="57" x14ac:dyDescent="0.25">
      <c r="A759" s="26" t="str">
        <f t="shared" si="22"/>
        <v>2012Licensed practical nursesNew BrunswickNursing home/long-term care</v>
      </c>
      <c r="B759" s="24">
        <v>2012</v>
      </c>
      <c r="C759" s="9" t="s">
        <v>3</v>
      </c>
      <c r="D759" s="9" t="s">
        <v>165</v>
      </c>
      <c r="E759" s="9" t="str">
        <f t="shared" si="23"/>
        <v>New Brunswick</v>
      </c>
      <c r="F759" s="9" t="s">
        <v>181</v>
      </c>
      <c r="G759" s="9" t="s">
        <v>12</v>
      </c>
      <c r="H759" s="9">
        <v>1153</v>
      </c>
      <c r="I759" s="9">
        <v>1063</v>
      </c>
      <c r="J759" s="9">
        <v>90</v>
      </c>
      <c r="K759" s="9">
        <v>0</v>
      </c>
      <c r="L759" s="9">
        <v>54</v>
      </c>
      <c r="M759" s="9">
        <v>98</v>
      </c>
      <c r="N759" s="9">
        <v>138</v>
      </c>
      <c r="O759" s="9">
        <v>136</v>
      </c>
      <c r="P759" s="9">
        <v>146</v>
      </c>
      <c r="Q759" s="9">
        <v>182</v>
      </c>
      <c r="R759" s="9">
        <v>181</v>
      </c>
      <c r="S759" s="9">
        <v>144</v>
      </c>
      <c r="T759" s="9">
        <v>59</v>
      </c>
      <c r="U759" s="9">
        <v>15</v>
      </c>
      <c r="V759" s="9">
        <v>0</v>
      </c>
      <c r="W759" s="9">
        <v>0</v>
      </c>
      <c r="X759" s="9">
        <v>1142</v>
      </c>
      <c r="Y759" s="9">
        <v>11</v>
      </c>
      <c r="Z759" s="9">
        <v>0</v>
      </c>
      <c r="AA759" s="9">
        <v>500</v>
      </c>
      <c r="AB759" s="9">
        <v>434</v>
      </c>
      <c r="AC759" s="9">
        <v>105</v>
      </c>
      <c r="AD759" s="9">
        <v>114</v>
      </c>
      <c r="AE759" s="9">
        <v>0</v>
      </c>
      <c r="AF759" s="9">
        <v>658</v>
      </c>
      <c r="AG759" s="9">
        <v>350</v>
      </c>
      <c r="AH759" s="9">
        <v>145</v>
      </c>
      <c r="AI759" s="9">
        <v>0</v>
      </c>
      <c r="AJ759" s="9">
        <v>1053</v>
      </c>
      <c r="AK759" s="9">
        <v>56</v>
      </c>
      <c r="AL759" s="9">
        <v>41</v>
      </c>
      <c r="AM759" s="9">
        <v>3</v>
      </c>
      <c r="AN759" s="9">
        <v>1152</v>
      </c>
      <c r="AO759" s="9">
        <v>0</v>
      </c>
      <c r="AP759" s="9">
        <v>0</v>
      </c>
      <c r="AQ759" s="9">
        <v>1</v>
      </c>
      <c r="AR759" s="9">
        <v>621</v>
      </c>
      <c r="AS759" s="9">
        <v>532</v>
      </c>
      <c r="AT759" s="10">
        <v>0</v>
      </c>
    </row>
    <row r="760" spans="1:46" ht="42.75" x14ac:dyDescent="0.25">
      <c r="A760" s="26" t="str">
        <f t="shared" si="22"/>
        <v>2012Licensed practical nursesNew BrunswickOther places of work</v>
      </c>
      <c r="B760" s="24">
        <v>2012</v>
      </c>
      <c r="C760" s="9" t="s">
        <v>3</v>
      </c>
      <c r="D760" s="9" t="s">
        <v>165</v>
      </c>
      <c r="E760" s="9" t="str">
        <f t="shared" si="23"/>
        <v>New Brunswick</v>
      </c>
      <c r="F760" s="9" t="s">
        <v>183</v>
      </c>
      <c r="G760" s="9" t="s">
        <v>13</v>
      </c>
      <c r="H760" s="9">
        <v>23</v>
      </c>
      <c r="I760" s="9">
        <v>19</v>
      </c>
      <c r="J760" s="9">
        <v>4</v>
      </c>
      <c r="K760" s="9">
        <v>0</v>
      </c>
      <c r="L760" s="9">
        <v>0</v>
      </c>
      <c r="M760" s="9">
        <v>1</v>
      </c>
      <c r="N760" s="9">
        <v>1</v>
      </c>
      <c r="O760" s="9">
        <v>2</v>
      </c>
      <c r="P760" s="9">
        <v>5</v>
      </c>
      <c r="Q760" s="9">
        <v>6</v>
      </c>
      <c r="R760" s="9">
        <v>2</v>
      </c>
      <c r="S760" s="9">
        <v>3</v>
      </c>
      <c r="T760" s="9">
        <v>2</v>
      </c>
      <c r="U760" s="9">
        <v>1</v>
      </c>
      <c r="V760" s="9">
        <v>0</v>
      </c>
      <c r="W760" s="9">
        <v>0</v>
      </c>
      <c r="X760" s="9">
        <v>22</v>
      </c>
      <c r="Y760" s="9">
        <v>1</v>
      </c>
      <c r="Z760" s="9">
        <v>0</v>
      </c>
      <c r="AA760" s="9">
        <v>8</v>
      </c>
      <c r="AB760" s="9">
        <v>5</v>
      </c>
      <c r="AC760" s="9">
        <v>4</v>
      </c>
      <c r="AD760" s="9">
        <v>6</v>
      </c>
      <c r="AE760" s="9">
        <v>0</v>
      </c>
      <c r="AF760" s="9">
        <v>14</v>
      </c>
      <c r="AG760" s="9">
        <v>8</v>
      </c>
      <c r="AH760" s="9">
        <v>1</v>
      </c>
      <c r="AI760" s="9">
        <v>0</v>
      </c>
      <c r="AJ760" s="9">
        <v>2</v>
      </c>
      <c r="AK760" s="9">
        <v>1</v>
      </c>
      <c r="AL760" s="9">
        <v>20</v>
      </c>
      <c r="AM760" s="9">
        <v>0</v>
      </c>
      <c r="AN760" s="9">
        <v>3</v>
      </c>
      <c r="AO760" s="9">
        <v>1</v>
      </c>
      <c r="AP760" s="9">
        <v>17</v>
      </c>
      <c r="AQ760" s="9">
        <v>2</v>
      </c>
      <c r="AR760" s="9">
        <v>17</v>
      </c>
      <c r="AS760" s="9">
        <v>6</v>
      </c>
      <c r="AT760" s="10">
        <v>0</v>
      </c>
    </row>
    <row r="761" spans="1:46" ht="42.75" x14ac:dyDescent="0.25">
      <c r="A761" s="26" t="str">
        <f t="shared" si="22"/>
        <v>2012Licensed practical nursesNew BrunswickUnknown places of work</v>
      </c>
      <c r="B761" s="24">
        <v>2012</v>
      </c>
      <c r="C761" s="9" t="s">
        <v>3</v>
      </c>
      <c r="D761" s="9" t="s">
        <v>165</v>
      </c>
      <c r="E761" s="9" t="str">
        <f t="shared" si="23"/>
        <v>New Brunswick</v>
      </c>
      <c r="F761" s="9" t="s">
        <v>184</v>
      </c>
      <c r="G761" s="9" t="s">
        <v>49</v>
      </c>
      <c r="H761" s="9">
        <v>5</v>
      </c>
      <c r="I761" s="9">
        <v>5</v>
      </c>
      <c r="J761" s="9">
        <v>0</v>
      </c>
      <c r="K761" s="9">
        <v>0</v>
      </c>
      <c r="L761" s="9">
        <v>1</v>
      </c>
      <c r="M761" s="9">
        <v>0</v>
      </c>
      <c r="N761" s="9">
        <v>1</v>
      </c>
      <c r="O761" s="9">
        <v>2</v>
      </c>
      <c r="P761" s="9">
        <v>1</v>
      </c>
      <c r="Q761" s="9">
        <v>0</v>
      </c>
      <c r="R761" s="9">
        <v>0</v>
      </c>
      <c r="S761" s="9">
        <v>0</v>
      </c>
      <c r="T761" s="9">
        <v>0</v>
      </c>
      <c r="U761" s="9">
        <v>0</v>
      </c>
      <c r="V761" s="9">
        <v>0</v>
      </c>
      <c r="W761" s="9">
        <v>0</v>
      </c>
      <c r="X761" s="9">
        <v>5</v>
      </c>
      <c r="Y761" s="9">
        <v>0</v>
      </c>
      <c r="Z761" s="9">
        <v>0</v>
      </c>
      <c r="AA761" s="9">
        <v>1</v>
      </c>
      <c r="AB761" s="9">
        <v>4</v>
      </c>
      <c r="AC761" s="9">
        <v>0</v>
      </c>
      <c r="AD761" s="9">
        <v>0</v>
      </c>
      <c r="AE761" s="9">
        <v>0</v>
      </c>
      <c r="AF761" s="9">
        <v>2</v>
      </c>
      <c r="AG761" s="9">
        <v>3</v>
      </c>
      <c r="AH761" s="9">
        <v>0</v>
      </c>
      <c r="AI761" s="9">
        <v>0</v>
      </c>
      <c r="AJ761" s="9">
        <v>5</v>
      </c>
      <c r="AK761" s="9">
        <v>0</v>
      </c>
      <c r="AL761" s="9">
        <v>0</v>
      </c>
      <c r="AM761" s="9">
        <v>0</v>
      </c>
      <c r="AN761" s="9">
        <v>5</v>
      </c>
      <c r="AO761" s="9">
        <v>0</v>
      </c>
      <c r="AP761" s="9">
        <v>0</v>
      </c>
      <c r="AQ761" s="9">
        <v>0</v>
      </c>
      <c r="AR761" s="9">
        <v>3</v>
      </c>
      <c r="AS761" s="9">
        <v>2</v>
      </c>
      <c r="AT761" s="10">
        <v>0</v>
      </c>
    </row>
    <row r="762" spans="1:46" ht="42.75" x14ac:dyDescent="0.25">
      <c r="A762" s="26" t="str">
        <f t="shared" si="22"/>
        <v>2012Licensed practical nursesQuebecAll places of work</v>
      </c>
      <c r="B762" s="24">
        <v>2012</v>
      </c>
      <c r="C762" s="9" t="s">
        <v>3</v>
      </c>
      <c r="D762" s="9" t="s">
        <v>166</v>
      </c>
      <c r="E762" s="9" t="str">
        <f t="shared" si="23"/>
        <v>Quebec</v>
      </c>
      <c r="F762" s="9" t="s">
        <v>179</v>
      </c>
      <c r="G762" s="9" t="s">
        <v>9</v>
      </c>
      <c r="H762" s="9">
        <v>22633</v>
      </c>
      <c r="I762" s="9">
        <v>20455</v>
      </c>
      <c r="J762" s="9">
        <v>2178</v>
      </c>
      <c r="K762" s="9">
        <v>0</v>
      </c>
      <c r="L762" s="9">
        <v>1369</v>
      </c>
      <c r="M762" s="9">
        <v>2719</v>
      </c>
      <c r="N762" s="9">
        <v>3204</v>
      </c>
      <c r="O762" s="9">
        <v>3131</v>
      </c>
      <c r="P762" s="9">
        <v>3161</v>
      </c>
      <c r="Q762" s="9">
        <v>3062</v>
      </c>
      <c r="R762" s="9">
        <v>3049</v>
      </c>
      <c r="S762" s="9">
        <v>1979</v>
      </c>
      <c r="T762" s="9">
        <v>747</v>
      </c>
      <c r="U762" s="9">
        <v>171</v>
      </c>
      <c r="V762" s="9">
        <v>41</v>
      </c>
      <c r="W762" s="9">
        <v>0</v>
      </c>
      <c r="X762" s="9">
        <v>22609</v>
      </c>
      <c r="Y762" s="9">
        <v>7</v>
      </c>
      <c r="Z762" s="9">
        <v>17</v>
      </c>
      <c r="AA762" s="9">
        <v>14207</v>
      </c>
      <c r="AB762" s="9">
        <v>2447</v>
      </c>
      <c r="AC762" s="9">
        <v>2434</v>
      </c>
      <c r="AD762" s="9">
        <v>3545</v>
      </c>
      <c r="AE762" s="9">
        <v>0</v>
      </c>
      <c r="AF762" s="9">
        <v>9009</v>
      </c>
      <c r="AG762" s="9">
        <v>11077</v>
      </c>
      <c r="AH762" s="9">
        <v>2547</v>
      </c>
      <c r="AI762" s="9">
        <v>0</v>
      </c>
      <c r="AJ762" s="9">
        <v>21960</v>
      </c>
      <c r="AK762" s="9">
        <v>0</v>
      </c>
      <c r="AL762" s="9">
        <v>663</v>
      </c>
      <c r="AM762" s="9">
        <v>10</v>
      </c>
      <c r="AN762" s="9">
        <v>22200</v>
      </c>
      <c r="AO762" s="9">
        <v>131</v>
      </c>
      <c r="AP762" s="9">
        <v>273</v>
      </c>
      <c r="AQ762" s="9">
        <v>29</v>
      </c>
      <c r="AR762" s="9">
        <v>19449</v>
      </c>
      <c r="AS762" s="9">
        <v>3184</v>
      </c>
      <c r="AT762" s="10">
        <v>0</v>
      </c>
    </row>
    <row r="763" spans="1:46" ht="42.75" x14ac:dyDescent="0.25">
      <c r="A763" s="26" t="str">
        <f t="shared" si="22"/>
        <v>2012Licensed practical nursesQuebecHospital</v>
      </c>
      <c r="B763" s="24">
        <v>2012</v>
      </c>
      <c r="C763" s="9" t="s">
        <v>3</v>
      </c>
      <c r="D763" s="9" t="s">
        <v>166</v>
      </c>
      <c r="E763" s="9" t="str">
        <f t="shared" si="23"/>
        <v>Quebec</v>
      </c>
      <c r="F763" s="9" t="s">
        <v>180</v>
      </c>
      <c r="G763" s="9" t="s">
        <v>10</v>
      </c>
      <c r="H763" s="9">
        <v>10535</v>
      </c>
      <c r="I763" s="9">
        <v>9403</v>
      </c>
      <c r="J763" s="9">
        <v>1132</v>
      </c>
      <c r="K763" s="9">
        <v>0</v>
      </c>
      <c r="L763" s="9">
        <v>846</v>
      </c>
      <c r="M763" s="9">
        <v>1670</v>
      </c>
      <c r="N763" s="9">
        <v>1782</v>
      </c>
      <c r="O763" s="9">
        <v>1503</v>
      </c>
      <c r="P763" s="9">
        <v>1390</v>
      </c>
      <c r="Q763" s="9">
        <v>1244</v>
      </c>
      <c r="R763" s="9">
        <v>1124</v>
      </c>
      <c r="S763" s="9">
        <v>745</v>
      </c>
      <c r="T763" s="9">
        <v>197</v>
      </c>
      <c r="U763" s="9">
        <v>24</v>
      </c>
      <c r="V763" s="9">
        <v>10</v>
      </c>
      <c r="W763" s="9">
        <v>0</v>
      </c>
      <c r="X763" s="9">
        <v>10527</v>
      </c>
      <c r="Y763" s="9">
        <v>3</v>
      </c>
      <c r="Z763" s="9">
        <v>5</v>
      </c>
      <c r="AA763" s="9">
        <v>7525</v>
      </c>
      <c r="AB763" s="9">
        <v>879</v>
      </c>
      <c r="AC763" s="9">
        <v>839</v>
      </c>
      <c r="AD763" s="9">
        <v>1292</v>
      </c>
      <c r="AE763" s="9">
        <v>0</v>
      </c>
      <c r="AF763" s="9">
        <v>3966</v>
      </c>
      <c r="AG763" s="9">
        <v>5633</v>
      </c>
      <c r="AH763" s="9">
        <v>936</v>
      </c>
      <c r="AI763" s="9">
        <v>0</v>
      </c>
      <c r="AJ763" s="9">
        <v>10394</v>
      </c>
      <c r="AK763" s="9">
        <v>0</v>
      </c>
      <c r="AL763" s="9">
        <v>139</v>
      </c>
      <c r="AM763" s="9">
        <v>2</v>
      </c>
      <c r="AN763" s="9">
        <v>10505</v>
      </c>
      <c r="AO763" s="9">
        <v>18</v>
      </c>
      <c r="AP763" s="9">
        <v>5</v>
      </c>
      <c r="AQ763" s="9">
        <v>7</v>
      </c>
      <c r="AR763" s="9">
        <v>9275</v>
      </c>
      <c r="AS763" s="9">
        <v>1260</v>
      </c>
      <c r="AT763" s="10">
        <v>0</v>
      </c>
    </row>
    <row r="764" spans="1:46" ht="42.75" x14ac:dyDescent="0.25">
      <c r="A764" s="26" t="str">
        <f t="shared" si="22"/>
        <v>2012Licensed practical nursesQuebecCommunity health</v>
      </c>
      <c r="B764" s="24">
        <v>2012</v>
      </c>
      <c r="C764" s="9" t="s">
        <v>3</v>
      </c>
      <c r="D764" s="9" t="s">
        <v>166</v>
      </c>
      <c r="E764" s="9" t="str">
        <f t="shared" si="23"/>
        <v>Quebec</v>
      </c>
      <c r="F764" s="9" t="s">
        <v>182</v>
      </c>
      <c r="G764" s="9" t="s">
        <v>11</v>
      </c>
      <c r="H764" s="9">
        <v>816</v>
      </c>
      <c r="I764" s="9">
        <v>746</v>
      </c>
      <c r="J764" s="9">
        <v>70</v>
      </c>
      <c r="K764" s="9">
        <v>0</v>
      </c>
      <c r="L764" s="9">
        <v>31</v>
      </c>
      <c r="M764" s="9">
        <v>81</v>
      </c>
      <c r="N764" s="9">
        <v>113</v>
      </c>
      <c r="O764" s="9">
        <v>124</v>
      </c>
      <c r="P764" s="9">
        <v>124</v>
      </c>
      <c r="Q764" s="9">
        <v>119</v>
      </c>
      <c r="R764" s="9">
        <v>111</v>
      </c>
      <c r="S764" s="9">
        <v>54</v>
      </c>
      <c r="T764" s="9">
        <v>36</v>
      </c>
      <c r="U764" s="9">
        <v>16</v>
      </c>
      <c r="V764" s="9">
        <v>7</v>
      </c>
      <c r="W764" s="9">
        <v>0</v>
      </c>
      <c r="X764" s="9">
        <v>816</v>
      </c>
      <c r="Y764" s="9">
        <v>0</v>
      </c>
      <c r="Z764" s="9">
        <v>0</v>
      </c>
      <c r="AA764" s="9">
        <v>471</v>
      </c>
      <c r="AB764" s="9">
        <v>70</v>
      </c>
      <c r="AC764" s="9">
        <v>109</v>
      </c>
      <c r="AD764" s="9">
        <v>166</v>
      </c>
      <c r="AE764" s="9">
        <v>0</v>
      </c>
      <c r="AF764" s="9">
        <v>375</v>
      </c>
      <c r="AG764" s="9">
        <v>370</v>
      </c>
      <c r="AH764" s="9">
        <v>71</v>
      </c>
      <c r="AI764" s="9">
        <v>0</v>
      </c>
      <c r="AJ764" s="9">
        <v>794</v>
      </c>
      <c r="AK764" s="9">
        <v>0</v>
      </c>
      <c r="AL764" s="9">
        <v>22</v>
      </c>
      <c r="AM764" s="9">
        <v>0</v>
      </c>
      <c r="AN764" s="9">
        <v>812</v>
      </c>
      <c r="AO764" s="9">
        <v>2</v>
      </c>
      <c r="AP764" s="9">
        <v>1</v>
      </c>
      <c r="AQ764" s="9">
        <v>1</v>
      </c>
      <c r="AR764" s="9">
        <v>707</v>
      </c>
      <c r="AS764" s="9">
        <v>109</v>
      </c>
      <c r="AT764" s="10">
        <v>0</v>
      </c>
    </row>
    <row r="765" spans="1:46" ht="57" x14ac:dyDescent="0.25">
      <c r="A765" s="26" t="str">
        <f t="shared" si="22"/>
        <v>2012Licensed practical nursesQuebecNursing home/long-term care</v>
      </c>
      <c r="B765" s="24">
        <v>2012</v>
      </c>
      <c r="C765" s="9" t="s">
        <v>3</v>
      </c>
      <c r="D765" s="9" t="s">
        <v>166</v>
      </c>
      <c r="E765" s="9" t="str">
        <f t="shared" si="23"/>
        <v>Quebec</v>
      </c>
      <c r="F765" s="9" t="s">
        <v>181</v>
      </c>
      <c r="G765" s="9" t="s">
        <v>12</v>
      </c>
      <c r="H765" s="9">
        <v>8271</v>
      </c>
      <c r="I765" s="9">
        <v>7654</v>
      </c>
      <c r="J765" s="9">
        <v>617</v>
      </c>
      <c r="K765" s="9">
        <v>0</v>
      </c>
      <c r="L765" s="9">
        <v>355</v>
      </c>
      <c r="M765" s="9">
        <v>633</v>
      </c>
      <c r="N765" s="9">
        <v>850</v>
      </c>
      <c r="O765" s="9">
        <v>1048</v>
      </c>
      <c r="P765" s="9">
        <v>1166</v>
      </c>
      <c r="Q765" s="9">
        <v>1266</v>
      </c>
      <c r="R765" s="9">
        <v>1478</v>
      </c>
      <c r="S765" s="9">
        <v>965</v>
      </c>
      <c r="T765" s="9">
        <v>404</v>
      </c>
      <c r="U765" s="9">
        <v>87</v>
      </c>
      <c r="V765" s="9">
        <v>19</v>
      </c>
      <c r="W765" s="9">
        <v>0</v>
      </c>
      <c r="X765" s="9">
        <v>8262</v>
      </c>
      <c r="Y765" s="9">
        <v>3</v>
      </c>
      <c r="Z765" s="9">
        <v>6</v>
      </c>
      <c r="AA765" s="9">
        <v>4151</v>
      </c>
      <c r="AB765" s="9">
        <v>1182</v>
      </c>
      <c r="AC765" s="9">
        <v>1199</v>
      </c>
      <c r="AD765" s="9">
        <v>1739</v>
      </c>
      <c r="AE765" s="9">
        <v>0</v>
      </c>
      <c r="AF765" s="9">
        <v>3525</v>
      </c>
      <c r="AG765" s="9">
        <v>4034</v>
      </c>
      <c r="AH765" s="9">
        <v>712</v>
      </c>
      <c r="AI765" s="9">
        <v>0</v>
      </c>
      <c r="AJ765" s="9">
        <v>8129</v>
      </c>
      <c r="AK765" s="9">
        <v>0</v>
      </c>
      <c r="AL765" s="9">
        <v>142</v>
      </c>
      <c r="AM765" s="9">
        <v>0</v>
      </c>
      <c r="AN765" s="9">
        <v>8243</v>
      </c>
      <c r="AO765" s="9">
        <v>22</v>
      </c>
      <c r="AP765" s="9">
        <v>0</v>
      </c>
      <c r="AQ765" s="9">
        <v>6</v>
      </c>
      <c r="AR765" s="9">
        <v>6751</v>
      </c>
      <c r="AS765" s="9">
        <v>1520</v>
      </c>
      <c r="AT765" s="10">
        <v>0</v>
      </c>
    </row>
    <row r="766" spans="1:46" ht="42.75" x14ac:dyDescent="0.25">
      <c r="A766" s="26" t="str">
        <f t="shared" si="22"/>
        <v>2012Licensed practical nursesQuebecOther places of work</v>
      </c>
      <c r="B766" s="24">
        <v>2012</v>
      </c>
      <c r="C766" s="9" t="s">
        <v>3</v>
      </c>
      <c r="D766" s="9" t="s">
        <v>166</v>
      </c>
      <c r="E766" s="9" t="str">
        <f t="shared" si="23"/>
        <v>Quebec</v>
      </c>
      <c r="F766" s="9" t="s">
        <v>183</v>
      </c>
      <c r="G766" s="9" t="s">
        <v>13</v>
      </c>
      <c r="H766" s="9">
        <v>2831</v>
      </c>
      <c r="I766" s="9">
        <v>2492</v>
      </c>
      <c r="J766" s="9">
        <v>339</v>
      </c>
      <c r="K766" s="9">
        <v>0</v>
      </c>
      <c r="L766" s="9">
        <v>129</v>
      </c>
      <c r="M766" s="9">
        <v>315</v>
      </c>
      <c r="N766" s="9">
        <v>431</v>
      </c>
      <c r="O766" s="9">
        <v>432</v>
      </c>
      <c r="P766" s="9">
        <v>455</v>
      </c>
      <c r="Q766" s="9">
        <v>402</v>
      </c>
      <c r="R766" s="9">
        <v>320</v>
      </c>
      <c r="S766" s="9">
        <v>195</v>
      </c>
      <c r="T766" s="9">
        <v>105</v>
      </c>
      <c r="U766" s="9">
        <v>43</v>
      </c>
      <c r="V766" s="9">
        <v>4</v>
      </c>
      <c r="W766" s="9">
        <v>0</v>
      </c>
      <c r="X766" s="9">
        <v>2824</v>
      </c>
      <c r="Y766" s="9">
        <v>1</v>
      </c>
      <c r="Z766" s="9">
        <v>6</v>
      </c>
      <c r="AA766" s="9">
        <v>1926</v>
      </c>
      <c r="AB766" s="9">
        <v>299</v>
      </c>
      <c r="AC766" s="9">
        <v>275</v>
      </c>
      <c r="AD766" s="9">
        <v>331</v>
      </c>
      <c r="AE766" s="9">
        <v>0</v>
      </c>
      <c r="AF766" s="9">
        <v>1117</v>
      </c>
      <c r="AG766" s="9">
        <v>941</v>
      </c>
      <c r="AH766" s="9">
        <v>773</v>
      </c>
      <c r="AI766" s="9">
        <v>0</v>
      </c>
      <c r="AJ766" s="9">
        <v>2476</v>
      </c>
      <c r="AK766" s="9">
        <v>0</v>
      </c>
      <c r="AL766" s="9">
        <v>347</v>
      </c>
      <c r="AM766" s="9">
        <v>8</v>
      </c>
      <c r="AN766" s="9">
        <v>2461</v>
      </c>
      <c r="AO766" s="9">
        <v>89</v>
      </c>
      <c r="AP766" s="9">
        <v>267</v>
      </c>
      <c r="AQ766" s="9">
        <v>14</v>
      </c>
      <c r="AR766" s="9">
        <v>2558</v>
      </c>
      <c r="AS766" s="9">
        <v>273</v>
      </c>
      <c r="AT766" s="10">
        <v>0</v>
      </c>
    </row>
    <row r="767" spans="1:46" ht="42.75" x14ac:dyDescent="0.25">
      <c r="A767" s="26" t="str">
        <f t="shared" si="22"/>
        <v>2012Licensed practical nursesQuebecUnknown places of work</v>
      </c>
      <c r="B767" s="24">
        <v>2012</v>
      </c>
      <c r="C767" s="9" t="s">
        <v>3</v>
      </c>
      <c r="D767" s="9" t="s">
        <v>166</v>
      </c>
      <c r="E767" s="9" t="str">
        <f t="shared" si="23"/>
        <v>Quebec</v>
      </c>
      <c r="F767" s="9" t="s">
        <v>184</v>
      </c>
      <c r="G767" s="9" t="s">
        <v>49</v>
      </c>
      <c r="H767" s="9">
        <v>180</v>
      </c>
      <c r="I767" s="9">
        <v>160</v>
      </c>
      <c r="J767" s="9">
        <v>20</v>
      </c>
      <c r="K767" s="9">
        <v>0</v>
      </c>
      <c r="L767" s="9">
        <v>8</v>
      </c>
      <c r="M767" s="9">
        <v>20</v>
      </c>
      <c r="N767" s="9">
        <v>28</v>
      </c>
      <c r="O767" s="9">
        <v>24</v>
      </c>
      <c r="P767" s="9">
        <v>26</v>
      </c>
      <c r="Q767" s="9">
        <v>31</v>
      </c>
      <c r="R767" s="9">
        <v>16</v>
      </c>
      <c r="S767" s="9">
        <v>20</v>
      </c>
      <c r="T767" s="9">
        <v>5</v>
      </c>
      <c r="U767" s="9">
        <v>1</v>
      </c>
      <c r="V767" s="9">
        <v>1</v>
      </c>
      <c r="W767" s="9">
        <v>0</v>
      </c>
      <c r="X767" s="9">
        <v>180</v>
      </c>
      <c r="Y767" s="9">
        <v>0</v>
      </c>
      <c r="Z767" s="9">
        <v>0</v>
      </c>
      <c r="AA767" s="9">
        <v>134</v>
      </c>
      <c r="AB767" s="9">
        <v>17</v>
      </c>
      <c r="AC767" s="9">
        <v>12</v>
      </c>
      <c r="AD767" s="9">
        <v>17</v>
      </c>
      <c r="AE767" s="9">
        <v>0</v>
      </c>
      <c r="AF767" s="9">
        <v>26</v>
      </c>
      <c r="AG767" s="9">
        <v>99</v>
      </c>
      <c r="AH767" s="9">
        <v>55</v>
      </c>
      <c r="AI767" s="9">
        <v>0</v>
      </c>
      <c r="AJ767" s="9">
        <v>167</v>
      </c>
      <c r="AK767" s="9">
        <v>0</v>
      </c>
      <c r="AL767" s="9">
        <v>13</v>
      </c>
      <c r="AM767" s="9">
        <v>0</v>
      </c>
      <c r="AN767" s="9">
        <v>179</v>
      </c>
      <c r="AO767" s="9">
        <v>0</v>
      </c>
      <c r="AP767" s="9">
        <v>0</v>
      </c>
      <c r="AQ767" s="9">
        <v>1</v>
      </c>
      <c r="AR767" s="9">
        <v>158</v>
      </c>
      <c r="AS767" s="9">
        <v>22</v>
      </c>
      <c r="AT767" s="10">
        <v>0</v>
      </c>
    </row>
    <row r="768" spans="1:46" ht="42.75" x14ac:dyDescent="0.25">
      <c r="A768" s="26" t="str">
        <f t="shared" si="22"/>
        <v>2012Licensed practical nursesOntarioAll places of work</v>
      </c>
      <c r="B768" s="24">
        <v>2012</v>
      </c>
      <c r="C768" s="9" t="s">
        <v>3</v>
      </c>
      <c r="D768" s="9" t="s">
        <v>172</v>
      </c>
      <c r="E768" s="9" t="str">
        <f t="shared" si="23"/>
        <v>Ontario</v>
      </c>
      <c r="F768" s="9" t="s">
        <v>179</v>
      </c>
      <c r="G768" s="9" t="s">
        <v>9</v>
      </c>
      <c r="H768" s="9">
        <v>32839</v>
      </c>
      <c r="I768" s="9">
        <v>30422</v>
      </c>
      <c r="J768" s="9">
        <v>2417</v>
      </c>
      <c r="K768" s="9">
        <v>0</v>
      </c>
      <c r="L768" s="9">
        <v>1559</v>
      </c>
      <c r="M768" s="9">
        <v>4214</v>
      </c>
      <c r="N768" s="9">
        <v>3635</v>
      </c>
      <c r="O768" s="9">
        <v>3553</v>
      </c>
      <c r="P768" s="9">
        <v>4097</v>
      </c>
      <c r="Q768" s="9">
        <v>4237</v>
      </c>
      <c r="R768" s="9">
        <v>4113</v>
      </c>
      <c r="S768" s="9">
        <v>3897</v>
      </c>
      <c r="T768" s="9">
        <v>2484</v>
      </c>
      <c r="U768" s="9">
        <v>868</v>
      </c>
      <c r="V768" s="9">
        <v>182</v>
      </c>
      <c r="W768" s="9">
        <v>0</v>
      </c>
      <c r="X768" s="9">
        <v>31037</v>
      </c>
      <c r="Y768" s="9">
        <v>1795</v>
      </c>
      <c r="Z768" s="9">
        <v>7</v>
      </c>
      <c r="AA768" s="9">
        <v>15322</v>
      </c>
      <c r="AB768" s="9">
        <v>6605</v>
      </c>
      <c r="AC768" s="9">
        <v>5331</v>
      </c>
      <c r="AD768" s="9">
        <v>5554</v>
      </c>
      <c r="AE768" s="9">
        <v>27</v>
      </c>
      <c r="AF768" s="9">
        <v>20018</v>
      </c>
      <c r="AG768" s="9">
        <v>10083</v>
      </c>
      <c r="AH768" s="9">
        <v>2738</v>
      </c>
      <c r="AI768" s="9">
        <v>0</v>
      </c>
      <c r="AJ768" s="9">
        <v>28730</v>
      </c>
      <c r="AK768" s="9">
        <v>848</v>
      </c>
      <c r="AL768" s="9">
        <v>3253</v>
      </c>
      <c r="AM768" s="9">
        <v>8</v>
      </c>
      <c r="AN768" s="9">
        <v>31937</v>
      </c>
      <c r="AO768" s="9">
        <v>683</v>
      </c>
      <c r="AP768" s="9">
        <v>199</v>
      </c>
      <c r="AQ768" s="9">
        <v>20</v>
      </c>
      <c r="AR768" s="9">
        <v>29435</v>
      </c>
      <c r="AS768" s="9">
        <v>3404</v>
      </c>
      <c r="AT768" s="10">
        <v>0</v>
      </c>
    </row>
    <row r="769" spans="1:46" ht="42.75" x14ac:dyDescent="0.25">
      <c r="A769" s="26" t="str">
        <f t="shared" si="22"/>
        <v>2012Licensed practical nursesOntarioHospital</v>
      </c>
      <c r="B769" s="24">
        <v>2012</v>
      </c>
      <c r="C769" s="9" t="s">
        <v>3</v>
      </c>
      <c r="D769" s="9" t="s">
        <v>172</v>
      </c>
      <c r="E769" s="9" t="str">
        <f t="shared" si="23"/>
        <v>Ontario</v>
      </c>
      <c r="F769" s="9" t="s">
        <v>180</v>
      </c>
      <c r="G769" s="9" t="s">
        <v>10</v>
      </c>
      <c r="H769" s="9">
        <v>13954</v>
      </c>
      <c r="I769" s="9">
        <v>12701</v>
      </c>
      <c r="J769" s="9">
        <v>1253</v>
      </c>
      <c r="K769" s="9">
        <v>0</v>
      </c>
      <c r="L769" s="9">
        <v>631</v>
      </c>
      <c r="M769" s="9">
        <v>1902</v>
      </c>
      <c r="N769" s="9">
        <v>1634</v>
      </c>
      <c r="O769" s="9">
        <v>1416</v>
      </c>
      <c r="P769" s="9">
        <v>1633</v>
      </c>
      <c r="Q769" s="9">
        <v>1820</v>
      </c>
      <c r="R769" s="9">
        <v>1798</v>
      </c>
      <c r="S769" s="9">
        <v>1769</v>
      </c>
      <c r="T769" s="9">
        <v>990</v>
      </c>
      <c r="U769" s="9">
        <v>307</v>
      </c>
      <c r="V769" s="9">
        <v>54</v>
      </c>
      <c r="W769" s="9">
        <v>0</v>
      </c>
      <c r="X769" s="9">
        <v>13508</v>
      </c>
      <c r="Y769" s="9">
        <v>443</v>
      </c>
      <c r="Z769" s="9">
        <v>3</v>
      </c>
      <c r="AA769" s="9">
        <v>6454</v>
      </c>
      <c r="AB769" s="9">
        <v>2556</v>
      </c>
      <c r="AC769" s="9">
        <v>2490</v>
      </c>
      <c r="AD769" s="9">
        <v>2445</v>
      </c>
      <c r="AE769" s="9">
        <v>9</v>
      </c>
      <c r="AF769" s="9">
        <v>8282</v>
      </c>
      <c r="AG769" s="9">
        <v>4629</v>
      </c>
      <c r="AH769" s="9">
        <v>1043</v>
      </c>
      <c r="AI769" s="9">
        <v>0</v>
      </c>
      <c r="AJ769" s="9">
        <v>13307</v>
      </c>
      <c r="AK769" s="9">
        <v>55</v>
      </c>
      <c r="AL769" s="9">
        <v>592</v>
      </c>
      <c r="AM769" s="9">
        <v>0</v>
      </c>
      <c r="AN769" s="9">
        <v>13892</v>
      </c>
      <c r="AO769" s="9">
        <v>51</v>
      </c>
      <c r="AP769" s="9">
        <v>8</v>
      </c>
      <c r="AQ769" s="9">
        <v>3</v>
      </c>
      <c r="AR769" s="9">
        <v>12722</v>
      </c>
      <c r="AS769" s="9">
        <v>1232</v>
      </c>
      <c r="AT769" s="10">
        <v>0</v>
      </c>
    </row>
    <row r="770" spans="1:46" ht="42.75" x14ac:dyDescent="0.25">
      <c r="A770" s="26" t="str">
        <f t="shared" si="22"/>
        <v>2012Licensed practical nursesOntarioCommunity health</v>
      </c>
      <c r="B770" s="24">
        <v>2012</v>
      </c>
      <c r="C770" s="9" t="s">
        <v>3</v>
      </c>
      <c r="D770" s="9" t="s">
        <v>172</v>
      </c>
      <c r="E770" s="9" t="str">
        <f t="shared" si="23"/>
        <v>Ontario</v>
      </c>
      <c r="F770" s="9" t="s">
        <v>182</v>
      </c>
      <c r="G770" s="9" t="s">
        <v>11</v>
      </c>
      <c r="H770" s="9">
        <v>4628</v>
      </c>
      <c r="I770" s="9">
        <v>4372</v>
      </c>
      <c r="J770" s="9">
        <v>256</v>
      </c>
      <c r="K770" s="9">
        <v>0</v>
      </c>
      <c r="L770" s="9">
        <v>164</v>
      </c>
      <c r="M770" s="9">
        <v>524</v>
      </c>
      <c r="N770" s="9">
        <v>489</v>
      </c>
      <c r="O770" s="9">
        <v>530</v>
      </c>
      <c r="P770" s="9">
        <v>587</v>
      </c>
      <c r="Q770" s="9">
        <v>612</v>
      </c>
      <c r="R770" s="9">
        <v>597</v>
      </c>
      <c r="S770" s="9">
        <v>540</v>
      </c>
      <c r="T770" s="9">
        <v>389</v>
      </c>
      <c r="U770" s="9">
        <v>157</v>
      </c>
      <c r="V770" s="9">
        <v>39</v>
      </c>
      <c r="W770" s="9">
        <v>0</v>
      </c>
      <c r="X770" s="9">
        <v>4387</v>
      </c>
      <c r="Y770" s="9">
        <v>239</v>
      </c>
      <c r="Z770" s="9">
        <v>2</v>
      </c>
      <c r="AA770" s="9">
        <v>1883</v>
      </c>
      <c r="AB770" s="9">
        <v>1002</v>
      </c>
      <c r="AC770" s="9">
        <v>807</v>
      </c>
      <c r="AD770" s="9">
        <v>934</v>
      </c>
      <c r="AE770" s="9">
        <v>2</v>
      </c>
      <c r="AF770" s="9">
        <v>2946</v>
      </c>
      <c r="AG770" s="9">
        <v>1167</v>
      </c>
      <c r="AH770" s="9">
        <v>515</v>
      </c>
      <c r="AI770" s="9">
        <v>0</v>
      </c>
      <c r="AJ770" s="9">
        <v>3647</v>
      </c>
      <c r="AK770" s="9">
        <v>285</v>
      </c>
      <c r="AL770" s="9">
        <v>696</v>
      </c>
      <c r="AM770" s="9">
        <v>0</v>
      </c>
      <c r="AN770" s="9">
        <v>4306</v>
      </c>
      <c r="AO770" s="9">
        <v>282</v>
      </c>
      <c r="AP770" s="9">
        <v>37</v>
      </c>
      <c r="AQ770" s="9">
        <v>3</v>
      </c>
      <c r="AR770" s="9">
        <v>4257</v>
      </c>
      <c r="AS770" s="9">
        <v>371</v>
      </c>
      <c r="AT770" s="10">
        <v>0</v>
      </c>
    </row>
    <row r="771" spans="1:46" ht="57" x14ac:dyDescent="0.25">
      <c r="A771" s="26" t="str">
        <f t="shared" ref="A771:A834" si="24">CONCATENATE(B771,C771,E771,G771)</f>
        <v>2012Licensed practical nursesOntarioNursing home/long-term care</v>
      </c>
      <c r="B771" s="24">
        <v>2012</v>
      </c>
      <c r="C771" s="9" t="s">
        <v>3</v>
      </c>
      <c r="D771" s="9" t="s">
        <v>172</v>
      </c>
      <c r="E771" s="9" t="str">
        <f t="shared" ref="E771:E834" si="25">TRIM(MID(D771,3,50))</f>
        <v>Ontario</v>
      </c>
      <c r="F771" s="9" t="s">
        <v>181</v>
      </c>
      <c r="G771" s="9" t="s">
        <v>12</v>
      </c>
      <c r="H771" s="9">
        <v>12502</v>
      </c>
      <c r="I771" s="9">
        <v>11686</v>
      </c>
      <c r="J771" s="9">
        <v>816</v>
      </c>
      <c r="K771" s="9">
        <v>0</v>
      </c>
      <c r="L771" s="9">
        <v>720</v>
      </c>
      <c r="M771" s="9">
        <v>1641</v>
      </c>
      <c r="N771" s="9">
        <v>1369</v>
      </c>
      <c r="O771" s="9">
        <v>1435</v>
      </c>
      <c r="P771" s="9">
        <v>1631</v>
      </c>
      <c r="Q771" s="9">
        <v>1578</v>
      </c>
      <c r="R771" s="9">
        <v>1495</v>
      </c>
      <c r="S771" s="9">
        <v>1351</v>
      </c>
      <c r="T771" s="9">
        <v>892</v>
      </c>
      <c r="U771" s="9">
        <v>325</v>
      </c>
      <c r="V771" s="9">
        <v>65</v>
      </c>
      <c r="W771" s="9">
        <v>0</v>
      </c>
      <c r="X771" s="9">
        <v>11469</v>
      </c>
      <c r="Y771" s="9">
        <v>1032</v>
      </c>
      <c r="Z771" s="9">
        <v>1</v>
      </c>
      <c r="AA771" s="9">
        <v>6421</v>
      </c>
      <c r="AB771" s="9">
        <v>2628</v>
      </c>
      <c r="AC771" s="9">
        <v>1699</v>
      </c>
      <c r="AD771" s="9">
        <v>1739</v>
      </c>
      <c r="AE771" s="9">
        <v>15</v>
      </c>
      <c r="AF771" s="9">
        <v>7697</v>
      </c>
      <c r="AG771" s="9">
        <v>3845</v>
      </c>
      <c r="AH771" s="9">
        <v>960</v>
      </c>
      <c r="AI771" s="9">
        <v>0</v>
      </c>
      <c r="AJ771" s="9">
        <v>10821</v>
      </c>
      <c r="AK771" s="9">
        <v>406</v>
      </c>
      <c r="AL771" s="9">
        <v>1275</v>
      </c>
      <c r="AM771" s="9">
        <v>0</v>
      </c>
      <c r="AN771" s="9">
        <v>12244</v>
      </c>
      <c r="AO771" s="9">
        <v>234</v>
      </c>
      <c r="AP771" s="9">
        <v>24</v>
      </c>
      <c r="AQ771" s="9">
        <v>0</v>
      </c>
      <c r="AR771" s="9">
        <v>10920</v>
      </c>
      <c r="AS771" s="9">
        <v>1582</v>
      </c>
      <c r="AT771" s="10">
        <v>0</v>
      </c>
    </row>
    <row r="772" spans="1:46" ht="42.75" x14ac:dyDescent="0.25">
      <c r="A772" s="26" t="str">
        <f t="shared" si="24"/>
        <v>2012Licensed practical nursesOntarioOther places of work</v>
      </c>
      <c r="B772" s="24">
        <v>2012</v>
      </c>
      <c r="C772" s="9" t="s">
        <v>3</v>
      </c>
      <c r="D772" s="9" t="s">
        <v>172</v>
      </c>
      <c r="E772" s="9" t="str">
        <f t="shared" si="25"/>
        <v>Ontario</v>
      </c>
      <c r="F772" s="9" t="s">
        <v>183</v>
      </c>
      <c r="G772" s="9" t="s">
        <v>13</v>
      </c>
      <c r="H772" s="9">
        <v>1747</v>
      </c>
      <c r="I772" s="9">
        <v>1656</v>
      </c>
      <c r="J772" s="9">
        <v>91</v>
      </c>
      <c r="K772" s="9">
        <v>0</v>
      </c>
      <c r="L772" s="9">
        <v>41</v>
      </c>
      <c r="M772" s="9">
        <v>146</v>
      </c>
      <c r="N772" s="9">
        <v>143</v>
      </c>
      <c r="O772" s="9">
        <v>172</v>
      </c>
      <c r="P772" s="9">
        <v>245</v>
      </c>
      <c r="Q772" s="9">
        <v>226</v>
      </c>
      <c r="R772" s="9">
        <v>221</v>
      </c>
      <c r="S772" s="9">
        <v>237</v>
      </c>
      <c r="T772" s="9">
        <v>213</v>
      </c>
      <c r="U772" s="9">
        <v>79</v>
      </c>
      <c r="V772" s="9">
        <v>24</v>
      </c>
      <c r="W772" s="9">
        <v>0</v>
      </c>
      <c r="X772" s="9">
        <v>1665</v>
      </c>
      <c r="Y772" s="9">
        <v>81</v>
      </c>
      <c r="Z772" s="9">
        <v>1</v>
      </c>
      <c r="AA772" s="9">
        <v>559</v>
      </c>
      <c r="AB772" s="9">
        <v>417</v>
      </c>
      <c r="AC772" s="9">
        <v>334</v>
      </c>
      <c r="AD772" s="9">
        <v>436</v>
      </c>
      <c r="AE772" s="9">
        <v>1</v>
      </c>
      <c r="AF772" s="9">
        <v>1090</v>
      </c>
      <c r="AG772" s="9">
        <v>439</v>
      </c>
      <c r="AH772" s="9">
        <v>218</v>
      </c>
      <c r="AI772" s="9">
        <v>0</v>
      </c>
      <c r="AJ772" s="9">
        <v>955</v>
      </c>
      <c r="AK772" s="9">
        <v>102</v>
      </c>
      <c r="AL772" s="9">
        <v>690</v>
      </c>
      <c r="AM772" s="9">
        <v>0</v>
      </c>
      <c r="AN772" s="9">
        <v>1495</v>
      </c>
      <c r="AO772" s="9">
        <v>116</v>
      </c>
      <c r="AP772" s="9">
        <v>130</v>
      </c>
      <c r="AQ772" s="9">
        <v>6</v>
      </c>
      <c r="AR772" s="9">
        <v>1530</v>
      </c>
      <c r="AS772" s="9">
        <v>217</v>
      </c>
      <c r="AT772" s="10">
        <v>0</v>
      </c>
    </row>
    <row r="773" spans="1:46" ht="42.75" x14ac:dyDescent="0.25">
      <c r="A773" s="26" t="str">
        <f t="shared" si="24"/>
        <v>2012Licensed practical nursesOntarioUnknown places of work</v>
      </c>
      <c r="B773" s="24">
        <v>2012</v>
      </c>
      <c r="C773" s="9" t="s">
        <v>3</v>
      </c>
      <c r="D773" s="9" t="s">
        <v>172</v>
      </c>
      <c r="E773" s="9" t="str">
        <f t="shared" si="25"/>
        <v>Ontario</v>
      </c>
      <c r="F773" s="9" t="s">
        <v>184</v>
      </c>
      <c r="G773" s="9" t="s">
        <v>49</v>
      </c>
      <c r="H773" s="9">
        <v>8</v>
      </c>
      <c r="I773" s="9">
        <v>7</v>
      </c>
      <c r="J773" s="9">
        <v>1</v>
      </c>
      <c r="K773" s="9">
        <v>0</v>
      </c>
      <c r="L773" s="9">
        <v>3</v>
      </c>
      <c r="M773" s="9">
        <v>1</v>
      </c>
      <c r="N773" s="9">
        <v>0</v>
      </c>
      <c r="O773" s="9">
        <v>0</v>
      </c>
      <c r="P773" s="9">
        <v>1</v>
      </c>
      <c r="Q773" s="9">
        <v>1</v>
      </c>
      <c r="R773" s="9">
        <v>2</v>
      </c>
      <c r="S773" s="9">
        <v>0</v>
      </c>
      <c r="T773" s="9">
        <v>0</v>
      </c>
      <c r="U773" s="9">
        <v>0</v>
      </c>
      <c r="V773" s="9">
        <v>0</v>
      </c>
      <c r="W773" s="9">
        <v>0</v>
      </c>
      <c r="X773" s="9">
        <v>8</v>
      </c>
      <c r="Y773" s="9">
        <v>0</v>
      </c>
      <c r="Z773" s="9">
        <v>0</v>
      </c>
      <c r="AA773" s="9">
        <v>5</v>
      </c>
      <c r="AB773" s="9">
        <v>2</v>
      </c>
      <c r="AC773" s="9">
        <v>1</v>
      </c>
      <c r="AD773" s="9">
        <v>0</v>
      </c>
      <c r="AE773" s="9">
        <v>0</v>
      </c>
      <c r="AF773" s="9">
        <v>3</v>
      </c>
      <c r="AG773" s="9">
        <v>3</v>
      </c>
      <c r="AH773" s="9">
        <v>2</v>
      </c>
      <c r="AI773" s="9">
        <v>0</v>
      </c>
      <c r="AJ773" s="9">
        <v>0</v>
      </c>
      <c r="AK773" s="9">
        <v>0</v>
      </c>
      <c r="AL773" s="9">
        <v>0</v>
      </c>
      <c r="AM773" s="9">
        <v>8</v>
      </c>
      <c r="AN773" s="9">
        <v>0</v>
      </c>
      <c r="AO773" s="9">
        <v>0</v>
      </c>
      <c r="AP773" s="9">
        <v>0</v>
      </c>
      <c r="AQ773" s="9">
        <v>8</v>
      </c>
      <c r="AR773" s="9">
        <v>6</v>
      </c>
      <c r="AS773" s="9">
        <v>2</v>
      </c>
      <c r="AT773" s="10">
        <v>0</v>
      </c>
    </row>
    <row r="774" spans="1:46" ht="42.75" x14ac:dyDescent="0.25">
      <c r="A774" s="26" t="str">
        <f t="shared" si="24"/>
        <v>2012Licensed practical nursesManitobaAll places of work</v>
      </c>
      <c r="B774" s="24">
        <v>2012</v>
      </c>
      <c r="C774" s="9" t="s">
        <v>3</v>
      </c>
      <c r="D774" s="9" t="s">
        <v>173</v>
      </c>
      <c r="E774" s="9" t="str">
        <f t="shared" si="25"/>
        <v>Manitoba</v>
      </c>
      <c r="F774" s="9" t="s">
        <v>179</v>
      </c>
      <c r="G774" s="9" t="s">
        <v>9</v>
      </c>
      <c r="H774" s="9">
        <v>2935</v>
      </c>
      <c r="I774" s="9">
        <v>2729</v>
      </c>
      <c r="J774" s="9">
        <v>206</v>
      </c>
      <c r="K774" s="9">
        <v>0</v>
      </c>
      <c r="L774" s="9">
        <v>56</v>
      </c>
      <c r="M774" s="9">
        <v>236</v>
      </c>
      <c r="N774" s="9">
        <v>328</v>
      </c>
      <c r="O774" s="9">
        <v>358</v>
      </c>
      <c r="P774" s="9">
        <v>386</v>
      </c>
      <c r="Q774" s="9">
        <v>365</v>
      </c>
      <c r="R774" s="9">
        <v>399</v>
      </c>
      <c r="S774" s="9">
        <v>391</v>
      </c>
      <c r="T774" s="9">
        <v>279</v>
      </c>
      <c r="U774" s="9">
        <v>118</v>
      </c>
      <c r="V774" s="9">
        <v>19</v>
      </c>
      <c r="W774" s="9">
        <v>0</v>
      </c>
      <c r="X774" s="9">
        <v>2734</v>
      </c>
      <c r="Y774" s="9">
        <v>201</v>
      </c>
      <c r="Z774" s="9">
        <v>0</v>
      </c>
      <c r="AA774" s="9">
        <v>1372</v>
      </c>
      <c r="AB774" s="9">
        <v>446</v>
      </c>
      <c r="AC774" s="9">
        <v>430</v>
      </c>
      <c r="AD774" s="9">
        <v>686</v>
      </c>
      <c r="AE774" s="9">
        <v>1</v>
      </c>
      <c r="AF774" s="9">
        <v>1012</v>
      </c>
      <c r="AG774" s="9">
        <v>404</v>
      </c>
      <c r="AH774" s="9">
        <v>1519</v>
      </c>
      <c r="AI774" s="9">
        <v>0</v>
      </c>
      <c r="AJ774" s="9">
        <v>2748</v>
      </c>
      <c r="AK774" s="9">
        <v>34</v>
      </c>
      <c r="AL774" s="9">
        <v>153</v>
      </c>
      <c r="AM774" s="9">
        <v>0</v>
      </c>
      <c r="AN774" s="9">
        <v>2890</v>
      </c>
      <c r="AO774" s="9">
        <v>18</v>
      </c>
      <c r="AP774" s="9">
        <v>27</v>
      </c>
      <c r="AQ774" s="9">
        <v>0</v>
      </c>
      <c r="AR774" s="9">
        <v>1622</v>
      </c>
      <c r="AS774" s="9">
        <v>1313</v>
      </c>
      <c r="AT774" s="10">
        <v>0</v>
      </c>
    </row>
    <row r="775" spans="1:46" ht="42.75" x14ac:dyDescent="0.25">
      <c r="A775" s="26" t="str">
        <f t="shared" si="24"/>
        <v>2012Licensed practical nursesManitobaHospital</v>
      </c>
      <c r="B775" s="24">
        <v>2012</v>
      </c>
      <c r="C775" s="9" t="s">
        <v>3</v>
      </c>
      <c r="D775" s="9" t="s">
        <v>173</v>
      </c>
      <c r="E775" s="9" t="str">
        <f t="shared" si="25"/>
        <v>Manitoba</v>
      </c>
      <c r="F775" s="9" t="s">
        <v>180</v>
      </c>
      <c r="G775" s="9" t="s">
        <v>10</v>
      </c>
      <c r="H775" s="9">
        <v>1131</v>
      </c>
      <c r="I775" s="9">
        <v>1058</v>
      </c>
      <c r="J775" s="9">
        <v>73</v>
      </c>
      <c r="K775" s="9">
        <v>0</v>
      </c>
      <c r="L775" s="9">
        <v>27</v>
      </c>
      <c r="M775" s="9">
        <v>125</v>
      </c>
      <c r="N775" s="9">
        <v>153</v>
      </c>
      <c r="O775" s="9">
        <v>158</v>
      </c>
      <c r="P775" s="9">
        <v>134</v>
      </c>
      <c r="Q775" s="9">
        <v>130</v>
      </c>
      <c r="R775" s="9">
        <v>148</v>
      </c>
      <c r="S775" s="9">
        <v>133</v>
      </c>
      <c r="T775" s="9">
        <v>85</v>
      </c>
      <c r="U775" s="9">
        <v>36</v>
      </c>
      <c r="V775" s="9">
        <v>2</v>
      </c>
      <c r="W775" s="9">
        <v>0</v>
      </c>
      <c r="X775" s="9">
        <v>1090</v>
      </c>
      <c r="Y775" s="9">
        <v>41</v>
      </c>
      <c r="Z775" s="9">
        <v>0</v>
      </c>
      <c r="AA775" s="9">
        <v>604</v>
      </c>
      <c r="AB775" s="9">
        <v>154</v>
      </c>
      <c r="AC775" s="9">
        <v>128</v>
      </c>
      <c r="AD775" s="9">
        <v>245</v>
      </c>
      <c r="AE775" s="9">
        <v>0</v>
      </c>
      <c r="AF775" s="9">
        <v>377</v>
      </c>
      <c r="AG775" s="9">
        <v>164</v>
      </c>
      <c r="AH775" s="9">
        <v>590</v>
      </c>
      <c r="AI775" s="9">
        <v>0</v>
      </c>
      <c r="AJ775" s="9">
        <v>1079</v>
      </c>
      <c r="AK775" s="9">
        <v>6</v>
      </c>
      <c r="AL775" s="9">
        <v>46</v>
      </c>
      <c r="AM775" s="9">
        <v>0</v>
      </c>
      <c r="AN775" s="9">
        <v>1130</v>
      </c>
      <c r="AO775" s="9">
        <v>1</v>
      </c>
      <c r="AP775" s="9">
        <v>0</v>
      </c>
      <c r="AQ775" s="9">
        <v>0</v>
      </c>
      <c r="AR775" s="9">
        <v>474</v>
      </c>
      <c r="AS775" s="9">
        <v>657</v>
      </c>
      <c r="AT775" s="10">
        <v>0</v>
      </c>
    </row>
    <row r="776" spans="1:46" ht="42.75" x14ac:dyDescent="0.25">
      <c r="A776" s="26" t="str">
        <f t="shared" si="24"/>
        <v>2012Licensed practical nursesManitobaCommunity health</v>
      </c>
      <c r="B776" s="24">
        <v>2012</v>
      </c>
      <c r="C776" s="9" t="s">
        <v>3</v>
      </c>
      <c r="D776" s="9" t="s">
        <v>173</v>
      </c>
      <c r="E776" s="9" t="str">
        <f t="shared" si="25"/>
        <v>Manitoba</v>
      </c>
      <c r="F776" s="9" t="s">
        <v>182</v>
      </c>
      <c r="G776" s="9" t="s">
        <v>11</v>
      </c>
      <c r="H776" s="9">
        <v>413</v>
      </c>
      <c r="I776" s="9">
        <v>382</v>
      </c>
      <c r="J776" s="9">
        <v>31</v>
      </c>
      <c r="K776" s="9">
        <v>0</v>
      </c>
      <c r="L776" s="9">
        <v>5</v>
      </c>
      <c r="M776" s="9">
        <v>29</v>
      </c>
      <c r="N776" s="9">
        <v>28</v>
      </c>
      <c r="O776" s="9">
        <v>57</v>
      </c>
      <c r="P776" s="9">
        <v>56</v>
      </c>
      <c r="Q776" s="9">
        <v>48</v>
      </c>
      <c r="R776" s="9">
        <v>69</v>
      </c>
      <c r="S776" s="9">
        <v>67</v>
      </c>
      <c r="T776" s="9">
        <v>38</v>
      </c>
      <c r="U776" s="9">
        <v>12</v>
      </c>
      <c r="V776" s="9">
        <v>4</v>
      </c>
      <c r="W776" s="9">
        <v>0</v>
      </c>
      <c r="X776" s="9">
        <v>397</v>
      </c>
      <c r="Y776" s="9">
        <v>16</v>
      </c>
      <c r="Z776" s="9">
        <v>0</v>
      </c>
      <c r="AA776" s="9">
        <v>192</v>
      </c>
      <c r="AB776" s="9">
        <v>61</v>
      </c>
      <c r="AC776" s="9">
        <v>60</v>
      </c>
      <c r="AD776" s="9">
        <v>100</v>
      </c>
      <c r="AE776" s="9">
        <v>0</v>
      </c>
      <c r="AF776" s="9">
        <v>174</v>
      </c>
      <c r="AG776" s="9">
        <v>41</v>
      </c>
      <c r="AH776" s="9">
        <v>198</v>
      </c>
      <c r="AI776" s="9">
        <v>0</v>
      </c>
      <c r="AJ776" s="9">
        <v>376</v>
      </c>
      <c r="AK776" s="9">
        <v>14</v>
      </c>
      <c r="AL776" s="9">
        <v>23</v>
      </c>
      <c r="AM776" s="9">
        <v>0</v>
      </c>
      <c r="AN776" s="9">
        <v>404</v>
      </c>
      <c r="AO776" s="9">
        <v>7</v>
      </c>
      <c r="AP776" s="9">
        <v>2</v>
      </c>
      <c r="AQ776" s="9">
        <v>0</v>
      </c>
      <c r="AR776" s="9">
        <v>201</v>
      </c>
      <c r="AS776" s="9">
        <v>212</v>
      </c>
      <c r="AT776" s="10">
        <v>0</v>
      </c>
    </row>
    <row r="777" spans="1:46" ht="57" x14ac:dyDescent="0.25">
      <c r="A777" s="26" t="str">
        <f t="shared" si="24"/>
        <v>2012Licensed practical nursesManitobaNursing home/long-term care</v>
      </c>
      <c r="B777" s="24">
        <v>2012</v>
      </c>
      <c r="C777" s="9" t="s">
        <v>3</v>
      </c>
      <c r="D777" s="9" t="s">
        <v>173</v>
      </c>
      <c r="E777" s="9" t="str">
        <f t="shared" si="25"/>
        <v>Manitoba</v>
      </c>
      <c r="F777" s="9" t="s">
        <v>181</v>
      </c>
      <c r="G777" s="9" t="s">
        <v>12</v>
      </c>
      <c r="H777" s="9">
        <v>1240</v>
      </c>
      <c r="I777" s="9">
        <v>1150</v>
      </c>
      <c r="J777" s="9">
        <v>90</v>
      </c>
      <c r="K777" s="9">
        <v>0</v>
      </c>
      <c r="L777" s="9">
        <v>24</v>
      </c>
      <c r="M777" s="9">
        <v>74</v>
      </c>
      <c r="N777" s="9">
        <v>132</v>
      </c>
      <c r="O777" s="9">
        <v>124</v>
      </c>
      <c r="P777" s="9">
        <v>175</v>
      </c>
      <c r="Q777" s="9">
        <v>167</v>
      </c>
      <c r="R777" s="9">
        <v>167</v>
      </c>
      <c r="S777" s="9">
        <v>163</v>
      </c>
      <c r="T777" s="9">
        <v>141</v>
      </c>
      <c r="U777" s="9">
        <v>63</v>
      </c>
      <c r="V777" s="9">
        <v>10</v>
      </c>
      <c r="W777" s="9">
        <v>0</v>
      </c>
      <c r="X777" s="9">
        <v>1106</v>
      </c>
      <c r="Y777" s="9">
        <v>134</v>
      </c>
      <c r="Z777" s="9">
        <v>0</v>
      </c>
      <c r="AA777" s="9">
        <v>516</v>
      </c>
      <c r="AB777" s="9">
        <v>205</v>
      </c>
      <c r="AC777" s="9">
        <v>216</v>
      </c>
      <c r="AD777" s="9">
        <v>302</v>
      </c>
      <c r="AE777" s="9">
        <v>1</v>
      </c>
      <c r="AF777" s="9">
        <v>395</v>
      </c>
      <c r="AG777" s="9">
        <v>179</v>
      </c>
      <c r="AH777" s="9">
        <v>666</v>
      </c>
      <c r="AI777" s="9">
        <v>0</v>
      </c>
      <c r="AJ777" s="9">
        <v>1215</v>
      </c>
      <c r="AK777" s="9">
        <v>9</v>
      </c>
      <c r="AL777" s="9">
        <v>16</v>
      </c>
      <c r="AM777" s="9">
        <v>0</v>
      </c>
      <c r="AN777" s="9">
        <v>1232</v>
      </c>
      <c r="AO777" s="9">
        <v>0</v>
      </c>
      <c r="AP777" s="9">
        <v>8</v>
      </c>
      <c r="AQ777" s="9">
        <v>0</v>
      </c>
      <c r="AR777" s="9">
        <v>833</v>
      </c>
      <c r="AS777" s="9">
        <v>407</v>
      </c>
      <c r="AT777" s="10">
        <v>0</v>
      </c>
    </row>
    <row r="778" spans="1:46" ht="42.75" x14ac:dyDescent="0.25">
      <c r="A778" s="26" t="str">
        <f t="shared" si="24"/>
        <v>2012Licensed practical nursesManitobaOther places of work</v>
      </c>
      <c r="B778" s="24">
        <v>2012</v>
      </c>
      <c r="C778" s="9" t="s">
        <v>3</v>
      </c>
      <c r="D778" s="9" t="s">
        <v>173</v>
      </c>
      <c r="E778" s="9" t="str">
        <f t="shared" si="25"/>
        <v>Manitoba</v>
      </c>
      <c r="F778" s="9" t="s">
        <v>183</v>
      </c>
      <c r="G778" s="9" t="s">
        <v>13</v>
      </c>
      <c r="H778" s="9">
        <v>140</v>
      </c>
      <c r="I778" s="9">
        <v>129</v>
      </c>
      <c r="J778" s="9">
        <v>11</v>
      </c>
      <c r="K778" s="9">
        <v>0</v>
      </c>
      <c r="L778" s="9">
        <v>0</v>
      </c>
      <c r="M778" s="9">
        <v>5</v>
      </c>
      <c r="N778" s="9">
        <v>12</v>
      </c>
      <c r="O778" s="9">
        <v>18</v>
      </c>
      <c r="P778" s="9">
        <v>20</v>
      </c>
      <c r="Q778" s="9">
        <v>20</v>
      </c>
      <c r="R778" s="9">
        <v>14</v>
      </c>
      <c r="S778" s="9">
        <v>27</v>
      </c>
      <c r="T778" s="9">
        <v>14</v>
      </c>
      <c r="U778" s="9">
        <v>7</v>
      </c>
      <c r="V778" s="9">
        <v>3</v>
      </c>
      <c r="W778" s="9">
        <v>0</v>
      </c>
      <c r="X778" s="9">
        <v>133</v>
      </c>
      <c r="Y778" s="9">
        <v>7</v>
      </c>
      <c r="Z778" s="9">
        <v>0</v>
      </c>
      <c r="AA778" s="9">
        <v>52</v>
      </c>
      <c r="AB778" s="9">
        <v>26</v>
      </c>
      <c r="AC778" s="9">
        <v>24</v>
      </c>
      <c r="AD778" s="9">
        <v>38</v>
      </c>
      <c r="AE778" s="9">
        <v>0</v>
      </c>
      <c r="AF778" s="9">
        <v>61</v>
      </c>
      <c r="AG778" s="9">
        <v>18</v>
      </c>
      <c r="AH778" s="9">
        <v>61</v>
      </c>
      <c r="AI778" s="9">
        <v>0</v>
      </c>
      <c r="AJ778" s="9">
        <v>68</v>
      </c>
      <c r="AK778" s="9">
        <v>5</v>
      </c>
      <c r="AL778" s="9">
        <v>67</v>
      </c>
      <c r="AM778" s="9">
        <v>0</v>
      </c>
      <c r="AN778" s="9">
        <v>114</v>
      </c>
      <c r="AO778" s="9">
        <v>10</v>
      </c>
      <c r="AP778" s="9">
        <v>16</v>
      </c>
      <c r="AQ778" s="9">
        <v>0</v>
      </c>
      <c r="AR778" s="9">
        <v>106</v>
      </c>
      <c r="AS778" s="9">
        <v>34</v>
      </c>
      <c r="AT778" s="10">
        <v>0</v>
      </c>
    </row>
    <row r="779" spans="1:46" ht="42.75" x14ac:dyDescent="0.25">
      <c r="A779" s="26" t="str">
        <f t="shared" si="24"/>
        <v>2012Licensed practical nursesManitobaUnknown places of work</v>
      </c>
      <c r="B779" s="24">
        <v>2012</v>
      </c>
      <c r="C779" s="9" t="s">
        <v>3</v>
      </c>
      <c r="D779" s="9" t="s">
        <v>173</v>
      </c>
      <c r="E779" s="9" t="str">
        <f t="shared" si="25"/>
        <v>Manitoba</v>
      </c>
      <c r="F779" s="9" t="s">
        <v>184</v>
      </c>
      <c r="G779" s="9" t="s">
        <v>49</v>
      </c>
      <c r="H779" s="9">
        <v>11</v>
      </c>
      <c r="I779" s="9">
        <v>10</v>
      </c>
      <c r="J779" s="9">
        <v>1</v>
      </c>
      <c r="K779" s="9">
        <v>0</v>
      </c>
      <c r="L779" s="9">
        <v>0</v>
      </c>
      <c r="M779" s="9">
        <v>3</v>
      </c>
      <c r="N779" s="9">
        <v>3</v>
      </c>
      <c r="O779" s="9">
        <v>1</v>
      </c>
      <c r="P779" s="9">
        <v>1</v>
      </c>
      <c r="Q779" s="9">
        <v>0</v>
      </c>
      <c r="R779" s="9">
        <v>1</v>
      </c>
      <c r="S779" s="9">
        <v>1</v>
      </c>
      <c r="T779" s="9">
        <v>1</v>
      </c>
      <c r="U779" s="9">
        <v>0</v>
      </c>
      <c r="V779" s="9">
        <v>0</v>
      </c>
      <c r="W779" s="9">
        <v>0</v>
      </c>
      <c r="X779" s="9">
        <v>8</v>
      </c>
      <c r="Y779" s="9">
        <v>3</v>
      </c>
      <c r="Z779" s="9">
        <v>0</v>
      </c>
      <c r="AA779" s="9">
        <v>8</v>
      </c>
      <c r="AB779" s="9">
        <v>0</v>
      </c>
      <c r="AC779" s="9">
        <v>2</v>
      </c>
      <c r="AD779" s="9">
        <v>1</v>
      </c>
      <c r="AE779" s="9">
        <v>0</v>
      </c>
      <c r="AF779" s="9">
        <v>5</v>
      </c>
      <c r="AG779" s="9">
        <v>2</v>
      </c>
      <c r="AH779" s="9">
        <v>4</v>
      </c>
      <c r="AI779" s="9">
        <v>0</v>
      </c>
      <c r="AJ779" s="9">
        <v>10</v>
      </c>
      <c r="AK779" s="9">
        <v>0</v>
      </c>
      <c r="AL779" s="9">
        <v>1</v>
      </c>
      <c r="AM779" s="9">
        <v>0</v>
      </c>
      <c r="AN779" s="9">
        <v>10</v>
      </c>
      <c r="AO779" s="9">
        <v>0</v>
      </c>
      <c r="AP779" s="9">
        <v>1</v>
      </c>
      <c r="AQ779" s="9">
        <v>0</v>
      </c>
      <c r="AR779" s="9">
        <v>8</v>
      </c>
      <c r="AS779" s="9">
        <v>3</v>
      </c>
      <c r="AT779" s="10">
        <v>0</v>
      </c>
    </row>
    <row r="780" spans="1:46" ht="42.75" x14ac:dyDescent="0.25">
      <c r="A780" s="26" t="str">
        <f t="shared" si="24"/>
        <v>2012Licensed practical nursesSaskatchewanAll places of work</v>
      </c>
      <c r="B780" s="24">
        <v>2012</v>
      </c>
      <c r="C780" s="9" t="s">
        <v>3</v>
      </c>
      <c r="D780" s="9" t="s">
        <v>174</v>
      </c>
      <c r="E780" s="9" t="str">
        <f t="shared" si="25"/>
        <v>Saskatchewan</v>
      </c>
      <c r="F780" s="9" t="s">
        <v>179</v>
      </c>
      <c r="G780" s="9" t="s">
        <v>9</v>
      </c>
      <c r="H780" s="9">
        <v>2816</v>
      </c>
      <c r="I780" s="9">
        <v>2706</v>
      </c>
      <c r="J780" s="9">
        <v>110</v>
      </c>
      <c r="K780" s="9">
        <v>0</v>
      </c>
      <c r="L780" s="9">
        <v>136</v>
      </c>
      <c r="M780" s="9">
        <v>433</v>
      </c>
      <c r="N780" s="9">
        <v>409</v>
      </c>
      <c r="O780" s="9">
        <v>337</v>
      </c>
      <c r="P780" s="9">
        <v>271</v>
      </c>
      <c r="Q780" s="9">
        <v>308</v>
      </c>
      <c r="R780" s="9">
        <v>342</v>
      </c>
      <c r="S780" s="9">
        <v>370</v>
      </c>
      <c r="T780" s="9">
        <v>161</v>
      </c>
      <c r="U780" s="9">
        <v>48</v>
      </c>
      <c r="V780" s="9">
        <v>1</v>
      </c>
      <c r="W780" s="9">
        <v>0</v>
      </c>
      <c r="X780" s="9">
        <v>2752</v>
      </c>
      <c r="Y780" s="9">
        <v>64</v>
      </c>
      <c r="Z780" s="9">
        <v>0</v>
      </c>
      <c r="AA780" s="9">
        <v>1554</v>
      </c>
      <c r="AB780" s="9">
        <v>382</v>
      </c>
      <c r="AC780" s="9">
        <v>278</v>
      </c>
      <c r="AD780" s="9">
        <v>602</v>
      </c>
      <c r="AE780" s="9">
        <v>0</v>
      </c>
      <c r="AF780" s="9">
        <v>1458</v>
      </c>
      <c r="AG780" s="9">
        <v>774</v>
      </c>
      <c r="AH780" s="9">
        <v>531</v>
      </c>
      <c r="AI780" s="9">
        <v>53</v>
      </c>
      <c r="AJ780" s="9">
        <v>2476</v>
      </c>
      <c r="AK780" s="9">
        <v>22</v>
      </c>
      <c r="AL780" s="9">
        <v>269</v>
      </c>
      <c r="AM780" s="9">
        <v>49</v>
      </c>
      <c r="AN780" s="9">
        <v>2722</v>
      </c>
      <c r="AO780" s="9">
        <v>32</v>
      </c>
      <c r="AP780" s="9">
        <v>17</v>
      </c>
      <c r="AQ780" s="9">
        <v>45</v>
      </c>
      <c r="AR780" s="9">
        <v>1873</v>
      </c>
      <c r="AS780" s="9">
        <v>943</v>
      </c>
      <c r="AT780" s="10">
        <v>0</v>
      </c>
    </row>
    <row r="781" spans="1:46" ht="42.75" x14ac:dyDescent="0.25">
      <c r="A781" s="26" t="str">
        <f t="shared" si="24"/>
        <v>2012Licensed practical nursesSaskatchewanHospital</v>
      </c>
      <c r="B781" s="24">
        <v>2012</v>
      </c>
      <c r="C781" s="9" t="s">
        <v>3</v>
      </c>
      <c r="D781" s="9" t="s">
        <v>174</v>
      </c>
      <c r="E781" s="9" t="str">
        <f t="shared" si="25"/>
        <v>Saskatchewan</v>
      </c>
      <c r="F781" s="9" t="s">
        <v>180</v>
      </c>
      <c r="G781" s="9" t="s">
        <v>10</v>
      </c>
      <c r="H781" s="9">
        <v>1667</v>
      </c>
      <c r="I781" s="9">
        <v>1601</v>
      </c>
      <c r="J781" s="9">
        <v>66</v>
      </c>
      <c r="K781" s="9">
        <v>0</v>
      </c>
      <c r="L781" s="9">
        <v>85</v>
      </c>
      <c r="M781" s="9">
        <v>257</v>
      </c>
      <c r="N781" s="9">
        <v>256</v>
      </c>
      <c r="O781" s="9">
        <v>216</v>
      </c>
      <c r="P781" s="9">
        <v>155</v>
      </c>
      <c r="Q781" s="9">
        <v>174</v>
      </c>
      <c r="R781" s="9">
        <v>207</v>
      </c>
      <c r="S781" s="9">
        <v>212</v>
      </c>
      <c r="T781" s="9">
        <v>81</v>
      </c>
      <c r="U781" s="9">
        <v>24</v>
      </c>
      <c r="V781" s="9">
        <v>0</v>
      </c>
      <c r="W781" s="9">
        <v>0</v>
      </c>
      <c r="X781" s="9">
        <v>1644</v>
      </c>
      <c r="Y781" s="9">
        <v>23</v>
      </c>
      <c r="Z781" s="9">
        <v>0</v>
      </c>
      <c r="AA781" s="9">
        <v>929</v>
      </c>
      <c r="AB781" s="9">
        <v>230</v>
      </c>
      <c r="AC781" s="9">
        <v>167</v>
      </c>
      <c r="AD781" s="9">
        <v>341</v>
      </c>
      <c r="AE781" s="9">
        <v>0</v>
      </c>
      <c r="AF781" s="9">
        <v>959</v>
      </c>
      <c r="AG781" s="9">
        <v>430</v>
      </c>
      <c r="AH781" s="9">
        <v>269</v>
      </c>
      <c r="AI781" s="9">
        <v>9</v>
      </c>
      <c r="AJ781" s="9">
        <v>1489</v>
      </c>
      <c r="AK781" s="9">
        <v>2</v>
      </c>
      <c r="AL781" s="9">
        <v>170</v>
      </c>
      <c r="AM781" s="9">
        <v>6</v>
      </c>
      <c r="AN781" s="9">
        <v>1654</v>
      </c>
      <c r="AO781" s="9">
        <v>6</v>
      </c>
      <c r="AP781" s="9">
        <v>4</v>
      </c>
      <c r="AQ781" s="9">
        <v>3</v>
      </c>
      <c r="AR781" s="9">
        <v>1319</v>
      </c>
      <c r="AS781" s="9">
        <v>348</v>
      </c>
      <c r="AT781" s="10">
        <v>0</v>
      </c>
    </row>
    <row r="782" spans="1:46" ht="42.75" x14ac:dyDescent="0.25">
      <c r="A782" s="26" t="str">
        <f t="shared" si="24"/>
        <v>2012Licensed practical nursesSaskatchewanCommunity health</v>
      </c>
      <c r="B782" s="24">
        <v>2012</v>
      </c>
      <c r="C782" s="9" t="s">
        <v>3</v>
      </c>
      <c r="D782" s="9" t="s">
        <v>174</v>
      </c>
      <c r="E782" s="9" t="str">
        <f t="shared" si="25"/>
        <v>Saskatchewan</v>
      </c>
      <c r="F782" s="9" t="s">
        <v>182</v>
      </c>
      <c r="G782" s="9" t="s">
        <v>11</v>
      </c>
      <c r="H782" s="9">
        <v>607</v>
      </c>
      <c r="I782" s="9">
        <v>591</v>
      </c>
      <c r="J782" s="9">
        <v>16</v>
      </c>
      <c r="K782" s="9">
        <v>0</v>
      </c>
      <c r="L782" s="9">
        <v>34</v>
      </c>
      <c r="M782" s="9">
        <v>76</v>
      </c>
      <c r="N782" s="9">
        <v>77</v>
      </c>
      <c r="O782" s="9">
        <v>54</v>
      </c>
      <c r="P782" s="9">
        <v>51</v>
      </c>
      <c r="Q782" s="9">
        <v>78</v>
      </c>
      <c r="R782" s="9">
        <v>87</v>
      </c>
      <c r="S782" s="9">
        <v>93</v>
      </c>
      <c r="T782" s="9">
        <v>42</v>
      </c>
      <c r="U782" s="9">
        <v>15</v>
      </c>
      <c r="V782" s="9">
        <v>0</v>
      </c>
      <c r="W782" s="9">
        <v>0</v>
      </c>
      <c r="X782" s="9">
        <v>597</v>
      </c>
      <c r="Y782" s="9">
        <v>10</v>
      </c>
      <c r="Z782" s="9">
        <v>0</v>
      </c>
      <c r="AA782" s="9">
        <v>305</v>
      </c>
      <c r="AB782" s="9">
        <v>73</v>
      </c>
      <c r="AC782" s="9">
        <v>65</v>
      </c>
      <c r="AD782" s="9">
        <v>164</v>
      </c>
      <c r="AE782" s="9">
        <v>0</v>
      </c>
      <c r="AF782" s="9">
        <v>269</v>
      </c>
      <c r="AG782" s="9">
        <v>190</v>
      </c>
      <c r="AH782" s="9">
        <v>133</v>
      </c>
      <c r="AI782" s="9">
        <v>15</v>
      </c>
      <c r="AJ782" s="9">
        <v>535</v>
      </c>
      <c r="AK782" s="9">
        <v>11</v>
      </c>
      <c r="AL782" s="9">
        <v>56</v>
      </c>
      <c r="AM782" s="9">
        <v>5</v>
      </c>
      <c r="AN782" s="9">
        <v>581</v>
      </c>
      <c r="AO782" s="9">
        <v>15</v>
      </c>
      <c r="AP782" s="9">
        <v>6</v>
      </c>
      <c r="AQ782" s="9">
        <v>5</v>
      </c>
      <c r="AR782" s="9">
        <v>197</v>
      </c>
      <c r="AS782" s="9">
        <v>410</v>
      </c>
      <c r="AT782" s="10">
        <v>0</v>
      </c>
    </row>
    <row r="783" spans="1:46" ht="57" x14ac:dyDescent="0.25">
      <c r="A783" s="26" t="str">
        <f t="shared" si="24"/>
        <v>2012Licensed practical nursesSaskatchewanNursing home/long-term care</v>
      </c>
      <c r="B783" s="24">
        <v>2012</v>
      </c>
      <c r="C783" s="9" t="s">
        <v>3</v>
      </c>
      <c r="D783" s="9" t="s">
        <v>174</v>
      </c>
      <c r="E783" s="9" t="str">
        <f t="shared" si="25"/>
        <v>Saskatchewan</v>
      </c>
      <c r="F783" s="9" t="s">
        <v>181</v>
      </c>
      <c r="G783" s="9" t="s">
        <v>12</v>
      </c>
      <c r="H783" s="9">
        <v>478</v>
      </c>
      <c r="I783" s="9">
        <v>453</v>
      </c>
      <c r="J783" s="9">
        <v>25</v>
      </c>
      <c r="K783" s="9">
        <v>0</v>
      </c>
      <c r="L783" s="9">
        <v>13</v>
      </c>
      <c r="M783" s="9">
        <v>88</v>
      </c>
      <c r="N783" s="9">
        <v>60</v>
      </c>
      <c r="O783" s="9">
        <v>58</v>
      </c>
      <c r="P783" s="9">
        <v>62</v>
      </c>
      <c r="Q783" s="9">
        <v>53</v>
      </c>
      <c r="R783" s="9">
        <v>45</v>
      </c>
      <c r="S783" s="9">
        <v>55</v>
      </c>
      <c r="T783" s="9">
        <v>34</v>
      </c>
      <c r="U783" s="9">
        <v>9</v>
      </c>
      <c r="V783" s="9">
        <v>1</v>
      </c>
      <c r="W783" s="9">
        <v>0</v>
      </c>
      <c r="X783" s="9">
        <v>449</v>
      </c>
      <c r="Y783" s="9">
        <v>29</v>
      </c>
      <c r="Z783" s="9">
        <v>0</v>
      </c>
      <c r="AA783" s="9">
        <v>279</v>
      </c>
      <c r="AB783" s="9">
        <v>71</v>
      </c>
      <c r="AC783" s="9">
        <v>43</v>
      </c>
      <c r="AD783" s="9">
        <v>85</v>
      </c>
      <c r="AE783" s="9">
        <v>0</v>
      </c>
      <c r="AF783" s="9">
        <v>217</v>
      </c>
      <c r="AG783" s="9">
        <v>146</v>
      </c>
      <c r="AH783" s="9">
        <v>108</v>
      </c>
      <c r="AI783" s="9">
        <v>7</v>
      </c>
      <c r="AJ783" s="9">
        <v>441</v>
      </c>
      <c r="AK783" s="9">
        <v>8</v>
      </c>
      <c r="AL783" s="9">
        <v>26</v>
      </c>
      <c r="AM783" s="9">
        <v>3</v>
      </c>
      <c r="AN783" s="9">
        <v>470</v>
      </c>
      <c r="AO783" s="9">
        <v>5</v>
      </c>
      <c r="AP783" s="9">
        <v>0</v>
      </c>
      <c r="AQ783" s="9">
        <v>3</v>
      </c>
      <c r="AR783" s="9">
        <v>308</v>
      </c>
      <c r="AS783" s="9">
        <v>170</v>
      </c>
      <c r="AT783" s="10">
        <v>0</v>
      </c>
    </row>
    <row r="784" spans="1:46" ht="42.75" x14ac:dyDescent="0.25">
      <c r="A784" s="26" t="str">
        <f t="shared" si="24"/>
        <v>2012Licensed practical nursesSaskatchewanOther places of work</v>
      </c>
      <c r="B784" s="24">
        <v>2012</v>
      </c>
      <c r="C784" s="9" t="s">
        <v>3</v>
      </c>
      <c r="D784" s="9" t="s">
        <v>174</v>
      </c>
      <c r="E784" s="9" t="str">
        <f t="shared" si="25"/>
        <v>Saskatchewan</v>
      </c>
      <c r="F784" s="9" t="s">
        <v>183</v>
      </c>
      <c r="G784" s="9" t="s">
        <v>13</v>
      </c>
      <c r="H784" s="9">
        <v>31</v>
      </c>
      <c r="I784" s="9">
        <v>29</v>
      </c>
      <c r="J784" s="9">
        <v>2</v>
      </c>
      <c r="K784" s="9">
        <v>0</v>
      </c>
      <c r="L784" s="9">
        <v>0</v>
      </c>
      <c r="M784" s="9">
        <v>2</v>
      </c>
      <c r="N784" s="9">
        <v>5</v>
      </c>
      <c r="O784" s="9">
        <v>6</v>
      </c>
      <c r="P784" s="9">
        <v>0</v>
      </c>
      <c r="Q784" s="9">
        <v>3</v>
      </c>
      <c r="R784" s="9">
        <v>2</v>
      </c>
      <c r="S784" s="9">
        <v>9</v>
      </c>
      <c r="T784" s="9">
        <v>4</v>
      </c>
      <c r="U784" s="9">
        <v>0</v>
      </c>
      <c r="V784" s="9">
        <v>0</v>
      </c>
      <c r="W784" s="9">
        <v>0</v>
      </c>
      <c r="X784" s="9">
        <v>31</v>
      </c>
      <c r="Y784" s="9">
        <v>0</v>
      </c>
      <c r="Z784" s="9">
        <v>0</v>
      </c>
      <c r="AA784" s="9">
        <v>11</v>
      </c>
      <c r="AB784" s="9">
        <v>6</v>
      </c>
      <c r="AC784" s="9">
        <v>3</v>
      </c>
      <c r="AD784" s="9">
        <v>11</v>
      </c>
      <c r="AE784" s="9">
        <v>0</v>
      </c>
      <c r="AF784" s="9">
        <v>13</v>
      </c>
      <c r="AG784" s="9">
        <v>8</v>
      </c>
      <c r="AH784" s="9">
        <v>6</v>
      </c>
      <c r="AI784" s="9">
        <v>4</v>
      </c>
      <c r="AJ784" s="9">
        <v>11</v>
      </c>
      <c r="AK784" s="9">
        <v>1</v>
      </c>
      <c r="AL784" s="9">
        <v>17</v>
      </c>
      <c r="AM784" s="9">
        <v>2</v>
      </c>
      <c r="AN784" s="9">
        <v>17</v>
      </c>
      <c r="AO784" s="9">
        <v>6</v>
      </c>
      <c r="AP784" s="9">
        <v>7</v>
      </c>
      <c r="AQ784" s="9">
        <v>1</v>
      </c>
      <c r="AR784" s="9">
        <v>29</v>
      </c>
      <c r="AS784" s="9">
        <v>2</v>
      </c>
      <c r="AT784" s="10">
        <v>0</v>
      </c>
    </row>
    <row r="785" spans="1:46" ht="42.75" x14ac:dyDescent="0.25">
      <c r="A785" s="26" t="str">
        <f t="shared" si="24"/>
        <v>2012Licensed practical nursesSaskatchewanUnknown places of work</v>
      </c>
      <c r="B785" s="24">
        <v>2012</v>
      </c>
      <c r="C785" s="9" t="s">
        <v>3</v>
      </c>
      <c r="D785" s="9" t="s">
        <v>174</v>
      </c>
      <c r="E785" s="9" t="str">
        <f t="shared" si="25"/>
        <v>Saskatchewan</v>
      </c>
      <c r="F785" s="9" t="s">
        <v>184</v>
      </c>
      <c r="G785" s="9" t="s">
        <v>49</v>
      </c>
      <c r="H785" s="9">
        <v>33</v>
      </c>
      <c r="I785" s="9">
        <v>32</v>
      </c>
      <c r="J785" s="9">
        <v>1</v>
      </c>
      <c r="K785" s="9">
        <v>0</v>
      </c>
      <c r="L785" s="9">
        <v>4</v>
      </c>
      <c r="M785" s="9">
        <v>10</v>
      </c>
      <c r="N785" s="9">
        <v>11</v>
      </c>
      <c r="O785" s="9">
        <v>3</v>
      </c>
      <c r="P785" s="9">
        <v>3</v>
      </c>
      <c r="Q785" s="9">
        <v>0</v>
      </c>
      <c r="R785" s="9">
        <v>1</v>
      </c>
      <c r="S785" s="9">
        <v>1</v>
      </c>
      <c r="T785" s="9">
        <v>0</v>
      </c>
      <c r="U785" s="9">
        <v>0</v>
      </c>
      <c r="V785" s="9">
        <v>0</v>
      </c>
      <c r="W785" s="9">
        <v>0</v>
      </c>
      <c r="X785" s="9">
        <v>31</v>
      </c>
      <c r="Y785" s="9">
        <v>2</v>
      </c>
      <c r="Z785" s="9">
        <v>0</v>
      </c>
      <c r="AA785" s="9">
        <v>30</v>
      </c>
      <c r="AB785" s="9">
        <v>2</v>
      </c>
      <c r="AC785" s="9">
        <v>0</v>
      </c>
      <c r="AD785" s="9">
        <v>1</v>
      </c>
      <c r="AE785" s="9">
        <v>0</v>
      </c>
      <c r="AF785" s="9">
        <v>0</v>
      </c>
      <c r="AG785" s="9">
        <v>0</v>
      </c>
      <c r="AH785" s="9">
        <v>15</v>
      </c>
      <c r="AI785" s="9">
        <v>18</v>
      </c>
      <c r="AJ785" s="9">
        <v>0</v>
      </c>
      <c r="AK785" s="9">
        <v>0</v>
      </c>
      <c r="AL785" s="9">
        <v>0</v>
      </c>
      <c r="AM785" s="9">
        <v>33</v>
      </c>
      <c r="AN785" s="9">
        <v>0</v>
      </c>
      <c r="AO785" s="9">
        <v>0</v>
      </c>
      <c r="AP785" s="9">
        <v>0</v>
      </c>
      <c r="AQ785" s="9">
        <v>33</v>
      </c>
      <c r="AR785" s="9">
        <v>20</v>
      </c>
      <c r="AS785" s="9">
        <v>13</v>
      </c>
      <c r="AT785" s="10">
        <v>0</v>
      </c>
    </row>
    <row r="786" spans="1:46" ht="42.75" x14ac:dyDescent="0.25">
      <c r="A786" s="26" t="str">
        <f t="shared" si="24"/>
        <v>2012Licensed practical nursesAlbertaAll places of work</v>
      </c>
      <c r="B786" s="24">
        <v>2012</v>
      </c>
      <c r="C786" s="9" t="s">
        <v>3</v>
      </c>
      <c r="D786" s="9" t="s">
        <v>175</v>
      </c>
      <c r="E786" s="9" t="str">
        <f t="shared" si="25"/>
        <v>Alberta</v>
      </c>
      <c r="F786" s="9" t="s">
        <v>179</v>
      </c>
      <c r="G786" s="9" t="s">
        <v>9</v>
      </c>
      <c r="H786" s="9">
        <v>8342</v>
      </c>
      <c r="I786" s="9">
        <v>7852</v>
      </c>
      <c r="J786" s="9">
        <v>490</v>
      </c>
      <c r="K786" s="9">
        <v>0</v>
      </c>
      <c r="L786" s="9">
        <v>528</v>
      </c>
      <c r="M786" s="9">
        <v>1350</v>
      </c>
      <c r="N786" s="9">
        <v>1213</v>
      </c>
      <c r="O786" s="9">
        <v>961</v>
      </c>
      <c r="P786" s="9">
        <v>934</v>
      </c>
      <c r="Q786" s="9">
        <v>820</v>
      </c>
      <c r="R786" s="9">
        <v>883</v>
      </c>
      <c r="S786" s="9">
        <v>793</v>
      </c>
      <c r="T786" s="9">
        <v>562</v>
      </c>
      <c r="U786" s="9">
        <v>256</v>
      </c>
      <c r="V786" s="9">
        <v>42</v>
      </c>
      <c r="W786" s="9">
        <v>0</v>
      </c>
      <c r="X786" s="9">
        <v>7865</v>
      </c>
      <c r="Y786" s="9">
        <v>477</v>
      </c>
      <c r="Z786" s="9">
        <v>0</v>
      </c>
      <c r="AA786" s="9">
        <v>5189</v>
      </c>
      <c r="AB786" s="9">
        <v>1101</v>
      </c>
      <c r="AC786" s="9">
        <v>839</v>
      </c>
      <c r="AD786" s="9">
        <v>1213</v>
      </c>
      <c r="AE786" s="9">
        <v>0</v>
      </c>
      <c r="AF786" s="9">
        <v>3625</v>
      </c>
      <c r="AG786" s="9">
        <v>3614</v>
      </c>
      <c r="AH786" s="9">
        <v>1103</v>
      </c>
      <c r="AI786" s="9">
        <v>0</v>
      </c>
      <c r="AJ786" s="9">
        <v>7506</v>
      </c>
      <c r="AK786" s="9">
        <v>139</v>
      </c>
      <c r="AL786" s="9">
        <v>697</v>
      </c>
      <c r="AM786" s="9">
        <v>0</v>
      </c>
      <c r="AN786" s="9">
        <v>8041</v>
      </c>
      <c r="AO786" s="9">
        <v>148</v>
      </c>
      <c r="AP786" s="9">
        <v>153</v>
      </c>
      <c r="AQ786" s="9">
        <v>0</v>
      </c>
      <c r="AR786" s="9">
        <v>6647</v>
      </c>
      <c r="AS786" s="9">
        <v>1695</v>
      </c>
      <c r="AT786" s="10">
        <v>0</v>
      </c>
    </row>
    <row r="787" spans="1:46" ht="42.75" x14ac:dyDescent="0.25">
      <c r="A787" s="26" t="str">
        <f t="shared" si="24"/>
        <v>2012Licensed practical nursesAlbertaHospital</v>
      </c>
      <c r="B787" s="24">
        <v>2012</v>
      </c>
      <c r="C787" s="9" t="s">
        <v>3</v>
      </c>
      <c r="D787" s="9" t="s">
        <v>175</v>
      </c>
      <c r="E787" s="9" t="str">
        <f t="shared" si="25"/>
        <v>Alberta</v>
      </c>
      <c r="F787" s="9" t="s">
        <v>180</v>
      </c>
      <c r="G787" s="9" t="s">
        <v>10</v>
      </c>
      <c r="H787" s="9">
        <v>3515</v>
      </c>
      <c r="I787" s="9">
        <v>3281</v>
      </c>
      <c r="J787" s="9">
        <v>234</v>
      </c>
      <c r="K787" s="9">
        <v>0</v>
      </c>
      <c r="L787" s="9">
        <v>248</v>
      </c>
      <c r="M787" s="9">
        <v>678</v>
      </c>
      <c r="N787" s="9">
        <v>586</v>
      </c>
      <c r="O787" s="9">
        <v>373</v>
      </c>
      <c r="P787" s="9">
        <v>368</v>
      </c>
      <c r="Q787" s="9">
        <v>303</v>
      </c>
      <c r="R787" s="9">
        <v>332</v>
      </c>
      <c r="S787" s="9">
        <v>294</v>
      </c>
      <c r="T787" s="9">
        <v>211</v>
      </c>
      <c r="U787" s="9">
        <v>113</v>
      </c>
      <c r="V787" s="9">
        <v>9</v>
      </c>
      <c r="W787" s="9">
        <v>0</v>
      </c>
      <c r="X787" s="9">
        <v>3278</v>
      </c>
      <c r="Y787" s="9">
        <v>237</v>
      </c>
      <c r="Z787" s="9">
        <v>0</v>
      </c>
      <c r="AA787" s="9">
        <v>2271</v>
      </c>
      <c r="AB787" s="9">
        <v>407</v>
      </c>
      <c r="AC787" s="9">
        <v>319</v>
      </c>
      <c r="AD787" s="9">
        <v>518</v>
      </c>
      <c r="AE787" s="9">
        <v>0</v>
      </c>
      <c r="AF787" s="9">
        <v>1266</v>
      </c>
      <c r="AG787" s="9">
        <v>1779</v>
      </c>
      <c r="AH787" s="9">
        <v>470</v>
      </c>
      <c r="AI787" s="9">
        <v>0</v>
      </c>
      <c r="AJ787" s="9">
        <v>3193</v>
      </c>
      <c r="AK787" s="9">
        <v>10</v>
      </c>
      <c r="AL787" s="9">
        <v>312</v>
      </c>
      <c r="AM787" s="9">
        <v>0</v>
      </c>
      <c r="AN787" s="9">
        <v>3479</v>
      </c>
      <c r="AO787" s="9">
        <v>30</v>
      </c>
      <c r="AP787" s="9">
        <v>6</v>
      </c>
      <c r="AQ787" s="9">
        <v>0</v>
      </c>
      <c r="AR787" s="9">
        <v>3133</v>
      </c>
      <c r="AS787" s="9">
        <v>382</v>
      </c>
      <c r="AT787" s="10">
        <v>0</v>
      </c>
    </row>
    <row r="788" spans="1:46" ht="42.75" x14ac:dyDescent="0.25">
      <c r="A788" s="26" t="str">
        <f t="shared" si="24"/>
        <v>2012Licensed practical nursesAlbertaCommunity health</v>
      </c>
      <c r="B788" s="24">
        <v>2012</v>
      </c>
      <c r="C788" s="9" t="s">
        <v>3</v>
      </c>
      <c r="D788" s="9" t="s">
        <v>175</v>
      </c>
      <c r="E788" s="9" t="str">
        <f t="shared" si="25"/>
        <v>Alberta</v>
      </c>
      <c r="F788" s="9" t="s">
        <v>182</v>
      </c>
      <c r="G788" s="9" t="s">
        <v>11</v>
      </c>
      <c r="H788" s="9">
        <v>2493</v>
      </c>
      <c r="I788" s="9">
        <v>2419</v>
      </c>
      <c r="J788" s="9">
        <v>74</v>
      </c>
      <c r="K788" s="9">
        <v>0</v>
      </c>
      <c r="L788" s="9">
        <v>157</v>
      </c>
      <c r="M788" s="9">
        <v>392</v>
      </c>
      <c r="N788" s="9">
        <v>333</v>
      </c>
      <c r="O788" s="9">
        <v>288</v>
      </c>
      <c r="P788" s="9">
        <v>248</v>
      </c>
      <c r="Q788" s="9">
        <v>246</v>
      </c>
      <c r="R788" s="9">
        <v>261</v>
      </c>
      <c r="S788" s="9">
        <v>282</v>
      </c>
      <c r="T788" s="9">
        <v>192</v>
      </c>
      <c r="U788" s="9">
        <v>82</v>
      </c>
      <c r="V788" s="9">
        <v>12</v>
      </c>
      <c r="W788" s="9">
        <v>0</v>
      </c>
      <c r="X788" s="9">
        <v>2442</v>
      </c>
      <c r="Y788" s="9">
        <v>51</v>
      </c>
      <c r="Z788" s="9">
        <v>0</v>
      </c>
      <c r="AA788" s="9">
        <v>1419</v>
      </c>
      <c r="AB788" s="9">
        <v>359</v>
      </c>
      <c r="AC788" s="9">
        <v>282</v>
      </c>
      <c r="AD788" s="9">
        <v>433</v>
      </c>
      <c r="AE788" s="9">
        <v>0</v>
      </c>
      <c r="AF788" s="9">
        <v>1097</v>
      </c>
      <c r="AG788" s="9">
        <v>1004</v>
      </c>
      <c r="AH788" s="9">
        <v>392</v>
      </c>
      <c r="AI788" s="9">
        <v>0</v>
      </c>
      <c r="AJ788" s="9">
        <v>2265</v>
      </c>
      <c r="AK788" s="9">
        <v>55</v>
      </c>
      <c r="AL788" s="9">
        <v>173</v>
      </c>
      <c r="AM788" s="9">
        <v>0</v>
      </c>
      <c r="AN788" s="9">
        <v>2437</v>
      </c>
      <c r="AO788" s="9">
        <v>40</v>
      </c>
      <c r="AP788" s="9">
        <v>16</v>
      </c>
      <c r="AQ788" s="9">
        <v>0</v>
      </c>
      <c r="AR788" s="9">
        <v>1402</v>
      </c>
      <c r="AS788" s="9">
        <v>1091</v>
      </c>
      <c r="AT788" s="10">
        <v>0</v>
      </c>
    </row>
    <row r="789" spans="1:46" ht="57" x14ac:dyDescent="0.25">
      <c r="A789" s="26" t="str">
        <f t="shared" si="24"/>
        <v>2012Licensed practical nursesAlbertaNursing home/long-term care</v>
      </c>
      <c r="B789" s="24">
        <v>2012</v>
      </c>
      <c r="C789" s="9" t="s">
        <v>3</v>
      </c>
      <c r="D789" s="9" t="s">
        <v>175</v>
      </c>
      <c r="E789" s="9" t="str">
        <f t="shared" si="25"/>
        <v>Alberta</v>
      </c>
      <c r="F789" s="9" t="s">
        <v>181</v>
      </c>
      <c r="G789" s="9" t="s">
        <v>12</v>
      </c>
      <c r="H789" s="9">
        <v>2062</v>
      </c>
      <c r="I789" s="9">
        <v>1888</v>
      </c>
      <c r="J789" s="9">
        <v>174</v>
      </c>
      <c r="K789" s="9">
        <v>0</v>
      </c>
      <c r="L789" s="9">
        <v>121</v>
      </c>
      <c r="M789" s="9">
        <v>248</v>
      </c>
      <c r="N789" s="9">
        <v>256</v>
      </c>
      <c r="O789" s="9">
        <v>265</v>
      </c>
      <c r="P789" s="9">
        <v>284</v>
      </c>
      <c r="Q789" s="9">
        <v>236</v>
      </c>
      <c r="R789" s="9">
        <v>250</v>
      </c>
      <c r="S789" s="9">
        <v>190</v>
      </c>
      <c r="T789" s="9">
        <v>142</v>
      </c>
      <c r="U789" s="9">
        <v>53</v>
      </c>
      <c r="V789" s="9">
        <v>17</v>
      </c>
      <c r="W789" s="9">
        <v>0</v>
      </c>
      <c r="X789" s="9">
        <v>1878</v>
      </c>
      <c r="Y789" s="9">
        <v>184</v>
      </c>
      <c r="Z789" s="9">
        <v>0</v>
      </c>
      <c r="AA789" s="9">
        <v>1370</v>
      </c>
      <c r="AB789" s="9">
        <v>283</v>
      </c>
      <c r="AC789" s="9">
        <v>192</v>
      </c>
      <c r="AD789" s="9">
        <v>217</v>
      </c>
      <c r="AE789" s="9">
        <v>0</v>
      </c>
      <c r="AF789" s="9">
        <v>1087</v>
      </c>
      <c r="AG789" s="9">
        <v>762</v>
      </c>
      <c r="AH789" s="9">
        <v>213</v>
      </c>
      <c r="AI789" s="9">
        <v>0</v>
      </c>
      <c r="AJ789" s="9">
        <v>1932</v>
      </c>
      <c r="AK789" s="9">
        <v>62</v>
      </c>
      <c r="AL789" s="9">
        <v>68</v>
      </c>
      <c r="AM789" s="9">
        <v>0</v>
      </c>
      <c r="AN789" s="9">
        <v>1995</v>
      </c>
      <c r="AO789" s="9">
        <v>54</v>
      </c>
      <c r="AP789" s="9">
        <v>13</v>
      </c>
      <c r="AQ789" s="9">
        <v>0</v>
      </c>
      <c r="AR789" s="9">
        <v>1873</v>
      </c>
      <c r="AS789" s="9">
        <v>189</v>
      </c>
      <c r="AT789" s="10">
        <v>0</v>
      </c>
    </row>
    <row r="790" spans="1:46" ht="42.75" x14ac:dyDescent="0.25">
      <c r="A790" s="26" t="str">
        <f t="shared" si="24"/>
        <v>2012Licensed practical nursesAlbertaOther places of work</v>
      </c>
      <c r="B790" s="24">
        <v>2012</v>
      </c>
      <c r="C790" s="9" t="s">
        <v>3</v>
      </c>
      <c r="D790" s="9" t="s">
        <v>175</v>
      </c>
      <c r="E790" s="9" t="str">
        <f t="shared" si="25"/>
        <v>Alberta</v>
      </c>
      <c r="F790" s="9" t="s">
        <v>183</v>
      </c>
      <c r="G790" s="9" t="s">
        <v>13</v>
      </c>
      <c r="H790" s="9">
        <v>272</v>
      </c>
      <c r="I790" s="9">
        <v>264</v>
      </c>
      <c r="J790" s="9">
        <v>8</v>
      </c>
      <c r="K790" s="9">
        <v>0</v>
      </c>
      <c r="L790" s="9">
        <v>2</v>
      </c>
      <c r="M790" s="9">
        <v>32</v>
      </c>
      <c r="N790" s="9">
        <v>38</v>
      </c>
      <c r="O790" s="9">
        <v>35</v>
      </c>
      <c r="P790" s="9">
        <v>34</v>
      </c>
      <c r="Q790" s="9">
        <v>35</v>
      </c>
      <c r="R790" s="9">
        <v>40</v>
      </c>
      <c r="S790" s="9">
        <v>27</v>
      </c>
      <c r="T790" s="9">
        <v>17</v>
      </c>
      <c r="U790" s="9">
        <v>8</v>
      </c>
      <c r="V790" s="9">
        <v>4</v>
      </c>
      <c r="W790" s="9">
        <v>0</v>
      </c>
      <c r="X790" s="9">
        <v>267</v>
      </c>
      <c r="Y790" s="9">
        <v>5</v>
      </c>
      <c r="Z790" s="9">
        <v>0</v>
      </c>
      <c r="AA790" s="9">
        <v>129</v>
      </c>
      <c r="AB790" s="9">
        <v>52</v>
      </c>
      <c r="AC790" s="9">
        <v>46</v>
      </c>
      <c r="AD790" s="9">
        <v>45</v>
      </c>
      <c r="AE790" s="9">
        <v>0</v>
      </c>
      <c r="AF790" s="9">
        <v>175</v>
      </c>
      <c r="AG790" s="9">
        <v>69</v>
      </c>
      <c r="AH790" s="9">
        <v>28</v>
      </c>
      <c r="AI790" s="9">
        <v>0</v>
      </c>
      <c r="AJ790" s="9">
        <v>116</v>
      </c>
      <c r="AK790" s="9">
        <v>12</v>
      </c>
      <c r="AL790" s="9">
        <v>144</v>
      </c>
      <c r="AM790" s="9">
        <v>0</v>
      </c>
      <c r="AN790" s="9">
        <v>130</v>
      </c>
      <c r="AO790" s="9">
        <v>24</v>
      </c>
      <c r="AP790" s="9">
        <v>118</v>
      </c>
      <c r="AQ790" s="9">
        <v>0</v>
      </c>
      <c r="AR790" s="9">
        <v>239</v>
      </c>
      <c r="AS790" s="9">
        <v>33</v>
      </c>
      <c r="AT790" s="10">
        <v>0</v>
      </c>
    </row>
    <row r="791" spans="1:46" ht="42.75" x14ac:dyDescent="0.25">
      <c r="A791" s="26" t="str">
        <f t="shared" si="24"/>
        <v>2012Licensed practical nursesBritish ColumbiaAll places of work</v>
      </c>
      <c r="B791" s="24">
        <v>2012</v>
      </c>
      <c r="C791" s="9" t="s">
        <v>3</v>
      </c>
      <c r="D791" s="9" t="s">
        <v>167</v>
      </c>
      <c r="E791" s="9" t="str">
        <f t="shared" si="25"/>
        <v>British Columbia</v>
      </c>
      <c r="F791" s="9" t="s">
        <v>179</v>
      </c>
      <c r="G791" s="9" t="s">
        <v>9</v>
      </c>
      <c r="H791" s="9">
        <v>9015</v>
      </c>
      <c r="I791" s="9">
        <v>8170</v>
      </c>
      <c r="J791" s="9">
        <v>845</v>
      </c>
      <c r="K791" s="9">
        <v>0</v>
      </c>
      <c r="L791" s="9">
        <v>457</v>
      </c>
      <c r="M791" s="9">
        <v>1227</v>
      </c>
      <c r="N791" s="9">
        <v>1301</v>
      </c>
      <c r="O791" s="9">
        <v>1176</v>
      </c>
      <c r="P791" s="9">
        <v>1206</v>
      </c>
      <c r="Q791" s="9">
        <v>1121</v>
      </c>
      <c r="R791" s="9">
        <v>1099</v>
      </c>
      <c r="S791" s="9">
        <v>887</v>
      </c>
      <c r="T791" s="9">
        <v>408</v>
      </c>
      <c r="U791" s="9">
        <v>120</v>
      </c>
      <c r="V791" s="9">
        <v>13</v>
      </c>
      <c r="W791" s="9">
        <v>0</v>
      </c>
      <c r="X791" s="9">
        <v>8791</v>
      </c>
      <c r="Y791" s="9">
        <v>216</v>
      </c>
      <c r="Z791" s="9">
        <v>8</v>
      </c>
      <c r="AA791" s="9">
        <v>6637</v>
      </c>
      <c r="AB791" s="9">
        <v>858</v>
      </c>
      <c r="AC791" s="9">
        <v>545</v>
      </c>
      <c r="AD791" s="9">
        <v>914</v>
      </c>
      <c r="AE791" s="9">
        <v>61</v>
      </c>
      <c r="AF791" s="9">
        <v>3393</v>
      </c>
      <c r="AG791" s="9">
        <v>2975</v>
      </c>
      <c r="AH791" s="9">
        <v>2637</v>
      </c>
      <c r="AI791" s="9">
        <v>10</v>
      </c>
      <c r="AJ791" s="9">
        <v>8184</v>
      </c>
      <c r="AK791" s="9">
        <v>124</v>
      </c>
      <c r="AL791" s="9">
        <v>537</v>
      </c>
      <c r="AM791" s="9">
        <v>170</v>
      </c>
      <c r="AN791" s="9">
        <v>8594</v>
      </c>
      <c r="AO791" s="9">
        <v>188</v>
      </c>
      <c r="AP791" s="9">
        <v>100</v>
      </c>
      <c r="AQ791" s="9">
        <v>133</v>
      </c>
      <c r="AR791" s="9">
        <v>8201</v>
      </c>
      <c r="AS791" s="9">
        <v>814</v>
      </c>
      <c r="AT791" s="10">
        <v>0</v>
      </c>
    </row>
    <row r="792" spans="1:46" ht="42.75" x14ac:dyDescent="0.25">
      <c r="A792" s="26" t="str">
        <f t="shared" si="24"/>
        <v>2012Licensed practical nursesBritish ColumbiaHospital</v>
      </c>
      <c r="B792" s="24">
        <v>2012</v>
      </c>
      <c r="C792" s="9" t="s">
        <v>3</v>
      </c>
      <c r="D792" s="9" t="s">
        <v>167</v>
      </c>
      <c r="E792" s="9" t="str">
        <f t="shared" si="25"/>
        <v>British Columbia</v>
      </c>
      <c r="F792" s="9" t="s">
        <v>180</v>
      </c>
      <c r="G792" s="9" t="s">
        <v>10</v>
      </c>
      <c r="H792" s="9">
        <v>3837</v>
      </c>
      <c r="I792" s="9">
        <v>3425</v>
      </c>
      <c r="J792" s="9">
        <v>412</v>
      </c>
      <c r="K792" s="9">
        <v>0</v>
      </c>
      <c r="L792" s="9">
        <v>153</v>
      </c>
      <c r="M792" s="9">
        <v>492</v>
      </c>
      <c r="N792" s="9">
        <v>526</v>
      </c>
      <c r="O792" s="9">
        <v>498</v>
      </c>
      <c r="P792" s="9">
        <v>511</v>
      </c>
      <c r="Q792" s="9">
        <v>513</v>
      </c>
      <c r="R792" s="9">
        <v>492</v>
      </c>
      <c r="S792" s="9">
        <v>418</v>
      </c>
      <c r="T792" s="9">
        <v>178</v>
      </c>
      <c r="U792" s="9">
        <v>53</v>
      </c>
      <c r="V792" s="9">
        <v>3</v>
      </c>
      <c r="W792" s="9">
        <v>0</v>
      </c>
      <c r="X792" s="9">
        <v>3780</v>
      </c>
      <c r="Y792" s="9">
        <v>52</v>
      </c>
      <c r="Z792" s="9">
        <v>5</v>
      </c>
      <c r="AA792" s="9">
        <v>2673</v>
      </c>
      <c r="AB792" s="9">
        <v>394</v>
      </c>
      <c r="AC792" s="9">
        <v>266</v>
      </c>
      <c r="AD792" s="9">
        <v>477</v>
      </c>
      <c r="AE792" s="9">
        <v>27</v>
      </c>
      <c r="AF792" s="9">
        <v>1549</v>
      </c>
      <c r="AG792" s="9">
        <v>1105</v>
      </c>
      <c r="AH792" s="9">
        <v>1179</v>
      </c>
      <c r="AI792" s="9">
        <v>4</v>
      </c>
      <c r="AJ792" s="9">
        <v>3623</v>
      </c>
      <c r="AK792" s="9">
        <v>8</v>
      </c>
      <c r="AL792" s="9">
        <v>183</v>
      </c>
      <c r="AM792" s="9">
        <v>23</v>
      </c>
      <c r="AN792" s="9">
        <v>3796</v>
      </c>
      <c r="AO792" s="9">
        <v>31</v>
      </c>
      <c r="AP792" s="9">
        <v>8</v>
      </c>
      <c r="AQ792" s="9">
        <v>2</v>
      </c>
      <c r="AR792" s="9">
        <v>3555</v>
      </c>
      <c r="AS792" s="9">
        <v>282</v>
      </c>
      <c r="AT792" s="10">
        <v>0</v>
      </c>
    </row>
    <row r="793" spans="1:46" ht="42.75" x14ac:dyDescent="0.25">
      <c r="A793" s="26" t="str">
        <f t="shared" si="24"/>
        <v>2012Licensed practical nursesBritish ColumbiaCommunity health</v>
      </c>
      <c r="B793" s="24">
        <v>2012</v>
      </c>
      <c r="C793" s="9" t="s">
        <v>3</v>
      </c>
      <c r="D793" s="9" t="s">
        <v>167</v>
      </c>
      <c r="E793" s="9" t="str">
        <f t="shared" si="25"/>
        <v>British Columbia</v>
      </c>
      <c r="F793" s="9" t="s">
        <v>182</v>
      </c>
      <c r="G793" s="9" t="s">
        <v>11</v>
      </c>
      <c r="H793" s="9">
        <v>666</v>
      </c>
      <c r="I793" s="9">
        <v>628</v>
      </c>
      <c r="J793" s="9">
        <v>38</v>
      </c>
      <c r="K793" s="9">
        <v>0</v>
      </c>
      <c r="L793" s="9">
        <v>31</v>
      </c>
      <c r="M793" s="9">
        <v>95</v>
      </c>
      <c r="N793" s="9">
        <v>92</v>
      </c>
      <c r="O793" s="9">
        <v>98</v>
      </c>
      <c r="P793" s="9">
        <v>96</v>
      </c>
      <c r="Q793" s="9">
        <v>75</v>
      </c>
      <c r="R793" s="9">
        <v>72</v>
      </c>
      <c r="S793" s="9">
        <v>58</v>
      </c>
      <c r="T793" s="9">
        <v>33</v>
      </c>
      <c r="U793" s="9">
        <v>12</v>
      </c>
      <c r="V793" s="9">
        <v>4</v>
      </c>
      <c r="W793" s="9">
        <v>0</v>
      </c>
      <c r="X793" s="9">
        <v>648</v>
      </c>
      <c r="Y793" s="9">
        <v>17</v>
      </c>
      <c r="Z793" s="9">
        <v>1</v>
      </c>
      <c r="AA793" s="9">
        <v>483</v>
      </c>
      <c r="AB793" s="9">
        <v>74</v>
      </c>
      <c r="AC793" s="9">
        <v>41</v>
      </c>
      <c r="AD793" s="9">
        <v>64</v>
      </c>
      <c r="AE793" s="9">
        <v>4</v>
      </c>
      <c r="AF793" s="9">
        <v>247</v>
      </c>
      <c r="AG793" s="9">
        <v>207</v>
      </c>
      <c r="AH793" s="9">
        <v>212</v>
      </c>
      <c r="AI793" s="9">
        <v>0</v>
      </c>
      <c r="AJ793" s="9">
        <v>563</v>
      </c>
      <c r="AK793" s="9">
        <v>23</v>
      </c>
      <c r="AL793" s="9">
        <v>78</v>
      </c>
      <c r="AM793" s="9">
        <v>2</v>
      </c>
      <c r="AN793" s="9">
        <v>627</v>
      </c>
      <c r="AO793" s="9">
        <v>30</v>
      </c>
      <c r="AP793" s="9">
        <v>9</v>
      </c>
      <c r="AQ793" s="9">
        <v>0</v>
      </c>
      <c r="AR793" s="9">
        <v>604</v>
      </c>
      <c r="AS793" s="9">
        <v>62</v>
      </c>
      <c r="AT793" s="10">
        <v>0</v>
      </c>
    </row>
    <row r="794" spans="1:46" ht="57" x14ac:dyDescent="0.25">
      <c r="A794" s="26" t="str">
        <f t="shared" si="24"/>
        <v>2012Licensed practical nursesBritish ColumbiaNursing home/long-term care</v>
      </c>
      <c r="B794" s="24">
        <v>2012</v>
      </c>
      <c r="C794" s="9" t="s">
        <v>3</v>
      </c>
      <c r="D794" s="9" t="s">
        <v>167</v>
      </c>
      <c r="E794" s="9" t="str">
        <f t="shared" si="25"/>
        <v>British Columbia</v>
      </c>
      <c r="F794" s="9" t="s">
        <v>181</v>
      </c>
      <c r="G794" s="9" t="s">
        <v>12</v>
      </c>
      <c r="H794" s="9">
        <v>3817</v>
      </c>
      <c r="I794" s="9">
        <v>3462</v>
      </c>
      <c r="J794" s="9">
        <v>355</v>
      </c>
      <c r="K794" s="9">
        <v>0</v>
      </c>
      <c r="L794" s="9">
        <v>253</v>
      </c>
      <c r="M794" s="9">
        <v>563</v>
      </c>
      <c r="N794" s="9">
        <v>584</v>
      </c>
      <c r="O794" s="9">
        <v>490</v>
      </c>
      <c r="P794" s="9">
        <v>521</v>
      </c>
      <c r="Q794" s="9">
        <v>447</v>
      </c>
      <c r="R794" s="9">
        <v>446</v>
      </c>
      <c r="S794" s="9">
        <v>329</v>
      </c>
      <c r="T794" s="9">
        <v>144</v>
      </c>
      <c r="U794" s="9">
        <v>39</v>
      </c>
      <c r="V794" s="9">
        <v>1</v>
      </c>
      <c r="W794" s="9">
        <v>0</v>
      </c>
      <c r="X794" s="9">
        <v>3695</v>
      </c>
      <c r="Y794" s="9">
        <v>120</v>
      </c>
      <c r="Z794" s="9">
        <v>2</v>
      </c>
      <c r="AA794" s="9">
        <v>3059</v>
      </c>
      <c r="AB794" s="9">
        <v>300</v>
      </c>
      <c r="AC794" s="9">
        <v>169</v>
      </c>
      <c r="AD794" s="9">
        <v>265</v>
      </c>
      <c r="AE794" s="9">
        <v>24</v>
      </c>
      <c r="AF794" s="9">
        <v>1333</v>
      </c>
      <c r="AG794" s="9">
        <v>1427</v>
      </c>
      <c r="AH794" s="9">
        <v>1056</v>
      </c>
      <c r="AI794" s="9">
        <v>1</v>
      </c>
      <c r="AJ794" s="9">
        <v>3662</v>
      </c>
      <c r="AK794" s="9">
        <v>61</v>
      </c>
      <c r="AL794" s="9">
        <v>82</v>
      </c>
      <c r="AM794" s="9">
        <v>12</v>
      </c>
      <c r="AN794" s="9">
        <v>3740</v>
      </c>
      <c r="AO794" s="9">
        <v>66</v>
      </c>
      <c r="AP794" s="9">
        <v>9</v>
      </c>
      <c r="AQ794" s="9">
        <v>2</v>
      </c>
      <c r="AR794" s="9">
        <v>3382</v>
      </c>
      <c r="AS794" s="9">
        <v>435</v>
      </c>
      <c r="AT794" s="10">
        <v>0</v>
      </c>
    </row>
    <row r="795" spans="1:46" ht="42.75" x14ac:dyDescent="0.25">
      <c r="A795" s="26" t="str">
        <f t="shared" si="24"/>
        <v>2012Licensed practical nursesBritish ColumbiaOther places of work</v>
      </c>
      <c r="B795" s="24">
        <v>2012</v>
      </c>
      <c r="C795" s="9" t="s">
        <v>3</v>
      </c>
      <c r="D795" s="9" t="s">
        <v>167</v>
      </c>
      <c r="E795" s="9" t="str">
        <f t="shared" si="25"/>
        <v>British Columbia</v>
      </c>
      <c r="F795" s="9" t="s">
        <v>183</v>
      </c>
      <c r="G795" s="9" t="s">
        <v>13</v>
      </c>
      <c r="H795" s="9">
        <v>575</v>
      </c>
      <c r="I795" s="9">
        <v>543</v>
      </c>
      <c r="J795" s="9">
        <v>32</v>
      </c>
      <c r="K795" s="9">
        <v>0</v>
      </c>
      <c r="L795" s="9">
        <v>18</v>
      </c>
      <c r="M795" s="9">
        <v>60</v>
      </c>
      <c r="N795" s="9">
        <v>78</v>
      </c>
      <c r="O795" s="9">
        <v>75</v>
      </c>
      <c r="P795" s="9">
        <v>68</v>
      </c>
      <c r="Q795" s="9">
        <v>70</v>
      </c>
      <c r="R795" s="9">
        <v>74</v>
      </c>
      <c r="S795" s="9">
        <v>70</v>
      </c>
      <c r="T795" s="9">
        <v>47</v>
      </c>
      <c r="U795" s="9">
        <v>10</v>
      </c>
      <c r="V795" s="9">
        <v>5</v>
      </c>
      <c r="W795" s="9">
        <v>0</v>
      </c>
      <c r="X795" s="9">
        <v>556</v>
      </c>
      <c r="Y795" s="9">
        <v>19</v>
      </c>
      <c r="Z795" s="9">
        <v>0</v>
      </c>
      <c r="AA795" s="9">
        <v>345</v>
      </c>
      <c r="AB795" s="9">
        <v>84</v>
      </c>
      <c r="AC795" s="9">
        <v>52</v>
      </c>
      <c r="AD795" s="9">
        <v>89</v>
      </c>
      <c r="AE795" s="9">
        <v>5</v>
      </c>
      <c r="AF795" s="9">
        <v>243</v>
      </c>
      <c r="AG795" s="9">
        <v>199</v>
      </c>
      <c r="AH795" s="9">
        <v>131</v>
      </c>
      <c r="AI795" s="9">
        <v>2</v>
      </c>
      <c r="AJ795" s="9">
        <v>335</v>
      </c>
      <c r="AK795" s="9">
        <v>32</v>
      </c>
      <c r="AL795" s="9">
        <v>194</v>
      </c>
      <c r="AM795" s="9">
        <v>14</v>
      </c>
      <c r="AN795" s="9">
        <v>430</v>
      </c>
      <c r="AO795" s="9">
        <v>61</v>
      </c>
      <c r="AP795" s="9">
        <v>74</v>
      </c>
      <c r="AQ795" s="9">
        <v>10</v>
      </c>
      <c r="AR795" s="9">
        <v>549</v>
      </c>
      <c r="AS795" s="9">
        <v>26</v>
      </c>
      <c r="AT795" s="10">
        <v>0</v>
      </c>
    </row>
    <row r="796" spans="1:46" ht="42.75" x14ac:dyDescent="0.25">
      <c r="A796" s="26" t="str">
        <f t="shared" si="24"/>
        <v>2012Licensed practical nursesBritish ColumbiaUnknown places of work</v>
      </c>
      <c r="B796" s="24">
        <v>2012</v>
      </c>
      <c r="C796" s="9" t="s">
        <v>3</v>
      </c>
      <c r="D796" s="9" t="s">
        <v>167</v>
      </c>
      <c r="E796" s="9" t="str">
        <f t="shared" si="25"/>
        <v>British Columbia</v>
      </c>
      <c r="F796" s="9" t="s">
        <v>184</v>
      </c>
      <c r="G796" s="9" t="s">
        <v>49</v>
      </c>
      <c r="H796" s="9">
        <v>120</v>
      </c>
      <c r="I796" s="9">
        <v>112</v>
      </c>
      <c r="J796" s="9">
        <v>8</v>
      </c>
      <c r="K796" s="9">
        <v>0</v>
      </c>
      <c r="L796" s="9">
        <v>2</v>
      </c>
      <c r="M796" s="9">
        <v>17</v>
      </c>
      <c r="N796" s="9">
        <v>21</v>
      </c>
      <c r="O796" s="9">
        <v>15</v>
      </c>
      <c r="P796" s="9">
        <v>10</v>
      </c>
      <c r="Q796" s="9">
        <v>16</v>
      </c>
      <c r="R796" s="9">
        <v>15</v>
      </c>
      <c r="S796" s="9">
        <v>12</v>
      </c>
      <c r="T796" s="9">
        <v>6</v>
      </c>
      <c r="U796" s="9">
        <v>6</v>
      </c>
      <c r="V796" s="9">
        <v>0</v>
      </c>
      <c r="W796" s="9">
        <v>0</v>
      </c>
      <c r="X796" s="9">
        <v>112</v>
      </c>
      <c r="Y796" s="9">
        <v>8</v>
      </c>
      <c r="Z796" s="9">
        <v>0</v>
      </c>
      <c r="AA796" s="9">
        <v>77</v>
      </c>
      <c r="AB796" s="9">
        <v>6</v>
      </c>
      <c r="AC796" s="9">
        <v>17</v>
      </c>
      <c r="AD796" s="9">
        <v>19</v>
      </c>
      <c r="AE796" s="9">
        <v>1</v>
      </c>
      <c r="AF796" s="9">
        <v>21</v>
      </c>
      <c r="AG796" s="9">
        <v>37</v>
      </c>
      <c r="AH796" s="9">
        <v>59</v>
      </c>
      <c r="AI796" s="9">
        <v>3</v>
      </c>
      <c r="AJ796" s="9">
        <v>1</v>
      </c>
      <c r="AK796" s="9">
        <v>0</v>
      </c>
      <c r="AL796" s="9">
        <v>0</v>
      </c>
      <c r="AM796" s="9">
        <v>119</v>
      </c>
      <c r="AN796" s="9">
        <v>1</v>
      </c>
      <c r="AO796" s="9">
        <v>0</v>
      </c>
      <c r="AP796" s="9">
        <v>0</v>
      </c>
      <c r="AQ796" s="9">
        <v>119</v>
      </c>
      <c r="AR796" s="9">
        <v>111</v>
      </c>
      <c r="AS796" s="9">
        <v>9</v>
      </c>
      <c r="AT796" s="10">
        <v>0</v>
      </c>
    </row>
    <row r="797" spans="1:46" ht="42.75" x14ac:dyDescent="0.25">
      <c r="A797" s="26" t="str">
        <f t="shared" si="24"/>
        <v>2012Licensed practical nursesYukonAll places of work</v>
      </c>
      <c r="B797" s="24">
        <v>2012</v>
      </c>
      <c r="C797" s="9" t="s">
        <v>3</v>
      </c>
      <c r="D797" s="9" t="s">
        <v>168</v>
      </c>
      <c r="E797" s="9" t="str">
        <f t="shared" si="25"/>
        <v>Yukon</v>
      </c>
      <c r="F797" s="9" t="s">
        <v>179</v>
      </c>
      <c r="G797" s="9" t="s">
        <v>9</v>
      </c>
      <c r="H797" s="9">
        <v>92</v>
      </c>
      <c r="I797" s="9">
        <v>87</v>
      </c>
      <c r="J797" s="9">
        <v>5</v>
      </c>
      <c r="K797" s="9">
        <v>0</v>
      </c>
      <c r="L797" s="9">
        <v>5</v>
      </c>
      <c r="M797" s="9">
        <v>10</v>
      </c>
      <c r="N797" s="9">
        <v>5</v>
      </c>
      <c r="O797" s="9">
        <v>13</v>
      </c>
      <c r="P797" s="9">
        <v>8</v>
      </c>
      <c r="Q797" s="9">
        <v>13</v>
      </c>
      <c r="R797" s="9">
        <v>17</v>
      </c>
      <c r="S797" s="9">
        <v>11</v>
      </c>
      <c r="T797" s="9">
        <v>8</v>
      </c>
      <c r="U797" s="9">
        <v>2</v>
      </c>
      <c r="V797" s="9">
        <v>0</v>
      </c>
      <c r="W797" s="9">
        <v>0</v>
      </c>
      <c r="X797" s="9">
        <v>91</v>
      </c>
      <c r="Y797" s="9">
        <v>1</v>
      </c>
      <c r="Z797" s="9">
        <v>0</v>
      </c>
      <c r="AA797" s="9">
        <v>47</v>
      </c>
      <c r="AB797" s="9">
        <v>23</v>
      </c>
      <c r="AC797" s="9">
        <v>10</v>
      </c>
      <c r="AD797" s="9">
        <v>12</v>
      </c>
      <c r="AE797" s="9">
        <v>0</v>
      </c>
      <c r="AF797" s="9">
        <v>62</v>
      </c>
      <c r="AG797" s="9">
        <v>14</v>
      </c>
      <c r="AH797" s="9">
        <v>16</v>
      </c>
      <c r="AI797" s="9">
        <v>0</v>
      </c>
      <c r="AJ797" s="9">
        <v>72</v>
      </c>
      <c r="AK797" s="9">
        <v>6</v>
      </c>
      <c r="AL797" s="9">
        <v>3</v>
      </c>
      <c r="AM797" s="9">
        <v>11</v>
      </c>
      <c r="AN797" s="9">
        <v>77</v>
      </c>
      <c r="AO797" s="9">
        <v>4</v>
      </c>
      <c r="AP797" s="9">
        <v>0</v>
      </c>
      <c r="AQ797" s="9">
        <v>11</v>
      </c>
      <c r="AR797" s="9">
        <v>88</v>
      </c>
      <c r="AS797" s="9">
        <v>4</v>
      </c>
      <c r="AT797" s="10">
        <v>0</v>
      </c>
    </row>
    <row r="798" spans="1:46" ht="42.75" x14ac:dyDescent="0.25">
      <c r="A798" s="26" t="str">
        <f t="shared" si="24"/>
        <v>2012Licensed practical nursesYukonHospital</v>
      </c>
      <c r="B798" s="24">
        <v>2012</v>
      </c>
      <c r="C798" s="9" t="s">
        <v>3</v>
      </c>
      <c r="D798" s="9" t="s">
        <v>168</v>
      </c>
      <c r="E798" s="9" t="str">
        <f t="shared" si="25"/>
        <v>Yukon</v>
      </c>
      <c r="F798" s="9" t="s">
        <v>180</v>
      </c>
      <c r="G798" s="9" t="s">
        <v>10</v>
      </c>
      <c r="H798" s="9">
        <v>28</v>
      </c>
      <c r="I798" s="9">
        <v>28</v>
      </c>
      <c r="J798" s="9">
        <v>0</v>
      </c>
      <c r="K798" s="9">
        <v>0</v>
      </c>
      <c r="L798" s="9">
        <v>1</v>
      </c>
      <c r="M798" s="9">
        <v>4</v>
      </c>
      <c r="N798" s="9">
        <v>0</v>
      </c>
      <c r="O798" s="9">
        <v>4</v>
      </c>
      <c r="P798" s="9">
        <v>2</v>
      </c>
      <c r="Q798" s="9">
        <v>3</v>
      </c>
      <c r="R798" s="9">
        <v>4</v>
      </c>
      <c r="S798" s="9">
        <v>4</v>
      </c>
      <c r="T798" s="9">
        <v>5</v>
      </c>
      <c r="U798" s="9">
        <v>1</v>
      </c>
      <c r="V798" s="9">
        <v>0</v>
      </c>
      <c r="W798" s="9">
        <v>0</v>
      </c>
      <c r="X798" s="9">
        <v>27</v>
      </c>
      <c r="Y798" s="9">
        <v>1</v>
      </c>
      <c r="Z798" s="9">
        <v>0</v>
      </c>
      <c r="AA798" s="9">
        <v>9</v>
      </c>
      <c r="AB798" s="9">
        <v>9</v>
      </c>
      <c r="AC798" s="9">
        <v>5</v>
      </c>
      <c r="AD798" s="9">
        <v>5</v>
      </c>
      <c r="AE798" s="9">
        <v>0</v>
      </c>
      <c r="AF798" s="9">
        <v>14</v>
      </c>
      <c r="AG798" s="9">
        <v>8</v>
      </c>
      <c r="AH798" s="9">
        <v>6</v>
      </c>
      <c r="AI798" s="9">
        <v>0</v>
      </c>
      <c r="AJ798" s="9">
        <v>27</v>
      </c>
      <c r="AK798" s="9">
        <v>0</v>
      </c>
      <c r="AL798" s="9">
        <v>1</v>
      </c>
      <c r="AM798" s="9">
        <v>0</v>
      </c>
      <c r="AN798" s="9">
        <v>28</v>
      </c>
      <c r="AO798" s="9">
        <v>0</v>
      </c>
      <c r="AP798" s="9">
        <v>0</v>
      </c>
      <c r="AQ798" s="9">
        <v>0</v>
      </c>
      <c r="AR798" s="9">
        <v>26</v>
      </c>
      <c r="AS798" s="9">
        <v>2</v>
      </c>
      <c r="AT798" s="10">
        <v>0</v>
      </c>
    </row>
    <row r="799" spans="1:46" ht="42.75" x14ac:dyDescent="0.25">
      <c r="A799" s="26" t="str">
        <f t="shared" si="24"/>
        <v>2012Licensed practical nursesYukonCommunity health</v>
      </c>
      <c r="B799" s="24">
        <v>2012</v>
      </c>
      <c r="C799" s="9" t="s">
        <v>3</v>
      </c>
      <c r="D799" s="9" t="s">
        <v>168</v>
      </c>
      <c r="E799" s="9" t="str">
        <f t="shared" si="25"/>
        <v>Yukon</v>
      </c>
      <c r="F799" s="9" t="s">
        <v>182</v>
      </c>
      <c r="G799" s="9" t="s">
        <v>11</v>
      </c>
      <c r="H799" s="9">
        <v>6</v>
      </c>
      <c r="I799" s="9">
        <v>6</v>
      </c>
      <c r="J799" s="9">
        <v>0</v>
      </c>
      <c r="K799" s="9">
        <v>0</v>
      </c>
      <c r="L799" s="9">
        <v>0</v>
      </c>
      <c r="M799" s="9">
        <v>0</v>
      </c>
      <c r="N799" s="9">
        <v>1</v>
      </c>
      <c r="O799" s="9">
        <v>2</v>
      </c>
      <c r="P799" s="9">
        <v>0</v>
      </c>
      <c r="Q799" s="9">
        <v>0</v>
      </c>
      <c r="R799" s="9">
        <v>2</v>
      </c>
      <c r="S799" s="9">
        <v>1</v>
      </c>
      <c r="T799" s="9">
        <v>0</v>
      </c>
      <c r="U799" s="9">
        <v>0</v>
      </c>
      <c r="V799" s="9">
        <v>0</v>
      </c>
      <c r="W799" s="9">
        <v>0</v>
      </c>
      <c r="X799" s="9">
        <v>6</v>
      </c>
      <c r="Y799" s="9">
        <v>0</v>
      </c>
      <c r="Z799" s="9">
        <v>0</v>
      </c>
      <c r="AA799" s="9">
        <v>5</v>
      </c>
      <c r="AB799" s="9">
        <v>0</v>
      </c>
      <c r="AC799" s="9">
        <v>0</v>
      </c>
      <c r="AD799" s="9">
        <v>1</v>
      </c>
      <c r="AE799" s="9">
        <v>0</v>
      </c>
      <c r="AF799" s="9">
        <v>4</v>
      </c>
      <c r="AG799" s="9">
        <v>1</v>
      </c>
      <c r="AH799" s="9">
        <v>1</v>
      </c>
      <c r="AI799" s="9">
        <v>0</v>
      </c>
      <c r="AJ799" s="9">
        <v>6</v>
      </c>
      <c r="AK799" s="9">
        <v>0</v>
      </c>
      <c r="AL799" s="9">
        <v>0</v>
      </c>
      <c r="AM799" s="9">
        <v>0</v>
      </c>
      <c r="AN799" s="9">
        <v>5</v>
      </c>
      <c r="AO799" s="9">
        <v>1</v>
      </c>
      <c r="AP799" s="9">
        <v>0</v>
      </c>
      <c r="AQ799" s="9">
        <v>0</v>
      </c>
      <c r="AR799" s="9">
        <v>6</v>
      </c>
      <c r="AS799" s="9">
        <v>0</v>
      </c>
      <c r="AT799" s="10">
        <v>0</v>
      </c>
    </row>
    <row r="800" spans="1:46" ht="57" x14ac:dyDescent="0.25">
      <c r="A800" s="26" t="str">
        <f t="shared" si="24"/>
        <v>2012Licensed practical nursesYukonNursing home/long-term care</v>
      </c>
      <c r="B800" s="24">
        <v>2012</v>
      </c>
      <c r="C800" s="9" t="s">
        <v>3</v>
      </c>
      <c r="D800" s="9" t="s">
        <v>168</v>
      </c>
      <c r="E800" s="9" t="str">
        <f t="shared" si="25"/>
        <v>Yukon</v>
      </c>
      <c r="F800" s="9" t="s">
        <v>181</v>
      </c>
      <c r="G800" s="9" t="s">
        <v>12</v>
      </c>
      <c r="H800" s="9">
        <v>46</v>
      </c>
      <c r="I800" s="9">
        <v>43</v>
      </c>
      <c r="J800" s="9">
        <v>3</v>
      </c>
      <c r="K800" s="9">
        <v>0</v>
      </c>
      <c r="L800" s="9">
        <v>2</v>
      </c>
      <c r="M800" s="9">
        <v>3</v>
      </c>
      <c r="N800" s="9">
        <v>2</v>
      </c>
      <c r="O800" s="9">
        <v>7</v>
      </c>
      <c r="P800" s="9">
        <v>3</v>
      </c>
      <c r="Q800" s="9">
        <v>9</v>
      </c>
      <c r="R800" s="9">
        <v>10</v>
      </c>
      <c r="S800" s="9">
        <v>6</v>
      </c>
      <c r="T800" s="9">
        <v>3</v>
      </c>
      <c r="U800" s="9">
        <v>1</v>
      </c>
      <c r="V800" s="9">
        <v>0</v>
      </c>
      <c r="W800" s="9">
        <v>0</v>
      </c>
      <c r="X800" s="9">
        <v>46</v>
      </c>
      <c r="Y800" s="9">
        <v>0</v>
      </c>
      <c r="Z800" s="9">
        <v>0</v>
      </c>
      <c r="AA800" s="9">
        <v>22</v>
      </c>
      <c r="AB800" s="9">
        <v>13</v>
      </c>
      <c r="AC800" s="9">
        <v>5</v>
      </c>
      <c r="AD800" s="9">
        <v>6</v>
      </c>
      <c r="AE800" s="9">
        <v>0</v>
      </c>
      <c r="AF800" s="9">
        <v>37</v>
      </c>
      <c r="AG800" s="9">
        <v>5</v>
      </c>
      <c r="AH800" s="9">
        <v>4</v>
      </c>
      <c r="AI800" s="9">
        <v>0</v>
      </c>
      <c r="AJ800" s="9">
        <v>39</v>
      </c>
      <c r="AK800" s="9">
        <v>6</v>
      </c>
      <c r="AL800" s="9">
        <v>1</v>
      </c>
      <c r="AM800" s="9">
        <v>0</v>
      </c>
      <c r="AN800" s="9">
        <v>44</v>
      </c>
      <c r="AO800" s="9">
        <v>2</v>
      </c>
      <c r="AP800" s="9">
        <v>0</v>
      </c>
      <c r="AQ800" s="9">
        <v>0</v>
      </c>
      <c r="AR800" s="9">
        <v>45</v>
      </c>
      <c r="AS800" s="9">
        <v>1</v>
      </c>
      <c r="AT800" s="10">
        <v>0</v>
      </c>
    </row>
    <row r="801" spans="1:46" ht="42.75" x14ac:dyDescent="0.25">
      <c r="A801" s="26" t="str">
        <f t="shared" si="24"/>
        <v>2012Licensed practical nursesYukonOther places of work</v>
      </c>
      <c r="B801" s="24">
        <v>2012</v>
      </c>
      <c r="C801" s="9" t="s">
        <v>3</v>
      </c>
      <c r="D801" s="9" t="s">
        <v>168</v>
      </c>
      <c r="E801" s="9" t="str">
        <f t="shared" si="25"/>
        <v>Yukon</v>
      </c>
      <c r="F801" s="9" t="s">
        <v>183</v>
      </c>
      <c r="G801" s="9" t="s">
        <v>13</v>
      </c>
      <c r="H801" s="9">
        <v>1</v>
      </c>
      <c r="I801" s="9">
        <v>1</v>
      </c>
      <c r="J801" s="9">
        <v>0</v>
      </c>
      <c r="K801" s="9">
        <v>0</v>
      </c>
      <c r="L801" s="9">
        <v>0</v>
      </c>
      <c r="M801" s="9">
        <v>0</v>
      </c>
      <c r="N801" s="9">
        <v>0</v>
      </c>
      <c r="O801" s="9">
        <v>0</v>
      </c>
      <c r="P801" s="9">
        <v>0</v>
      </c>
      <c r="Q801" s="9">
        <v>0</v>
      </c>
      <c r="R801" s="9">
        <v>1</v>
      </c>
      <c r="S801" s="9">
        <v>0</v>
      </c>
      <c r="T801" s="9">
        <v>0</v>
      </c>
      <c r="U801" s="9">
        <v>0</v>
      </c>
      <c r="V801" s="9">
        <v>0</v>
      </c>
      <c r="W801" s="9">
        <v>0</v>
      </c>
      <c r="X801" s="9">
        <v>1</v>
      </c>
      <c r="Y801" s="9">
        <v>0</v>
      </c>
      <c r="Z801" s="9">
        <v>0</v>
      </c>
      <c r="AA801" s="9">
        <v>0</v>
      </c>
      <c r="AB801" s="9">
        <v>1</v>
      </c>
      <c r="AC801" s="9">
        <v>0</v>
      </c>
      <c r="AD801" s="9">
        <v>0</v>
      </c>
      <c r="AE801" s="9">
        <v>0</v>
      </c>
      <c r="AF801" s="9">
        <v>1</v>
      </c>
      <c r="AG801" s="9">
        <v>0</v>
      </c>
      <c r="AH801" s="9">
        <v>0</v>
      </c>
      <c r="AI801" s="9">
        <v>0</v>
      </c>
      <c r="AJ801" s="9">
        <v>0</v>
      </c>
      <c r="AK801" s="9">
        <v>0</v>
      </c>
      <c r="AL801" s="9">
        <v>1</v>
      </c>
      <c r="AM801" s="9">
        <v>0</v>
      </c>
      <c r="AN801" s="9">
        <v>0</v>
      </c>
      <c r="AO801" s="9">
        <v>1</v>
      </c>
      <c r="AP801" s="9">
        <v>0</v>
      </c>
      <c r="AQ801" s="9">
        <v>0</v>
      </c>
      <c r="AR801" s="9">
        <v>1</v>
      </c>
      <c r="AS801" s="9">
        <v>0</v>
      </c>
      <c r="AT801" s="10">
        <v>0</v>
      </c>
    </row>
    <row r="802" spans="1:46" ht="42.75" x14ac:dyDescent="0.25">
      <c r="A802" s="26" t="str">
        <f t="shared" si="24"/>
        <v>2012Licensed practical nursesYukonUnknown places of work</v>
      </c>
      <c r="B802" s="24">
        <v>2012</v>
      </c>
      <c r="C802" s="9" t="s">
        <v>3</v>
      </c>
      <c r="D802" s="9" t="s">
        <v>168</v>
      </c>
      <c r="E802" s="9" t="str">
        <f t="shared" si="25"/>
        <v>Yukon</v>
      </c>
      <c r="F802" s="9" t="s">
        <v>184</v>
      </c>
      <c r="G802" s="9" t="s">
        <v>49</v>
      </c>
      <c r="H802" s="9">
        <v>11</v>
      </c>
      <c r="I802" s="9">
        <v>9</v>
      </c>
      <c r="J802" s="9">
        <v>2</v>
      </c>
      <c r="K802" s="9">
        <v>0</v>
      </c>
      <c r="L802" s="9">
        <v>2</v>
      </c>
      <c r="M802" s="9">
        <v>3</v>
      </c>
      <c r="N802" s="9">
        <v>2</v>
      </c>
      <c r="O802" s="9">
        <v>0</v>
      </c>
      <c r="P802" s="9">
        <v>3</v>
      </c>
      <c r="Q802" s="9">
        <v>1</v>
      </c>
      <c r="R802" s="9">
        <v>0</v>
      </c>
      <c r="S802" s="9">
        <v>0</v>
      </c>
      <c r="T802" s="9">
        <v>0</v>
      </c>
      <c r="U802" s="9">
        <v>0</v>
      </c>
      <c r="V802" s="9">
        <v>0</v>
      </c>
      <c r="W802" s="9">
        <v>0</v>
      </c>
      <c r="X802" s="9">
        <v>11</v>
      </c>
      <c r="Y802" s="9">
        <v>0</v>
      </c>
      <c r="Z802" s="9">
        <v>0</v>
      </c>
      <c r="AA802" s="9">
        <v>11</v>
      </c>
      <c r="AB802" s="9">
        <v>0</v>
      </c>
      <c r="AC802" s="9">
        <v>0</v>
      </c>
      <c r="AD802" s="9">
        <v>0</v>
      </c>
      <c r="AE802" s="9">
        <v>0</v>
      </c>
      <c r="AF802" s="9">
        <v>6</v>
      </c>
      <c r="AG802" s="9">
        <v>0</v>
      </c>
      <c r="AH802" s="9">
        <v>5</v>
      </c>
      <c r="AI802" s="9">
        <v>0</v>
      </c>
      <c r="AJ802" s="9">
        <v>0</v>
      </c>
      <c r="AK802" s="9">
        <v>0</v>
      </c>
      <c r="AL802" s="9">
        <v>0</v>
      </c>
      <c r="AM802" s="9">
        <v>11</v>
      </c>
      <c r="AN802" s="9">
        <v>0</v>
      </c>
      <c r="AO802" s="9">
        <v>0</v>
      </c>
      <c r="AP802" s="9">
        <v>0</v>
      </c>
      <c r="AQ802" s="9">
        <v>11</v>
      </c>
      <c r="AR802" s="9">
        <v>10</v>
      </c>
      <c r="AS802" s="9">
        <v>1</v>
      </c>
      <c r="AT802" s="10">
        <v>0</v>
      </c>
    </row>
    <row r="803" spans="1:46" ht="57" x14ac:dyDescent="0.25">
      <c r="A803" s="26" t="str">
        <f t="shared" si="24"/>
        <v>2012Licensed practical nursesNorthwest TerritoriesAll places of work</v>
      </c>
      <c r="B803" s="24">
        <v>2012</v>
      </c>
      <c r="C803" s="9" t="s">
        <v>3</v>
      </c>
      <c r="D803" s="9" t="s">
        <v>169</v>
      </c>
      <c r="E803" s="9" t="str">
        <f t="shared" si="25"/>
        <v>Northwest Territories</v>
      </c>
      <c r="F803" s="9" t="s">
        <v>179</v>
      </c>
      <c r="G803" s="9" t="s">
        <v>9</v>
      </c>
      <c r="H803" s="9">
        <v>91</v>
      </c>
      <c r="I803" s="9">
        <v>79</v>
      </c>
      <c r="J803" s="9">
        <v>12</v>
      </c>
      <c r="K803" s="9">
        <v>0</v>
      </c>
      <c r="L803" s="9">
        <v>0</v>
      </c>
      <c r="M803" s="9">
        <v>9</v>
      </c>
      <c r="N803" s="9">
        <v>9</v>
      </c>
      <c r="O803" s="9">
        <v>7</v>
      </c>
      <c r="P803" s="9">
        <v>12</v>
      </c>
      <c r="Q803" s="9">
        <v>10</v>
      </c>
      <c r="R803" s="9">
        <v>17</v>
      </c>
      <c r="S803" s="9">
        <v>15</v>
      </c>
      <c r="T803" s="9">
        <v>7</v>
      </c>
      <c r="U803" s="9">
        <v>5</v>
      </c>
      <c r="V803" s="9">
        <v>0</v>
      </c>
      <c r="W803" s="9">
        <v>0</v>
      </c>
      <c r="X803" s="9">
        <v>91</v>
      </c>
      <c r="Y803" s="9">
        <v>0</v>
      </c>
      <c r="Z803" s="9">
        <v>0</v>
      </c>
      <c r="AA803" s="9">
        <v>38</v>
      </c>
      <c r="AB803" s="9">
        <v>19</v>
      </c>
      <c r="AC803" s="9">
        <v>19</v>
      </c>
      <c r="AD803" s="9">
        <v>15</v>
      </c>
      <c r="AE803" s="9">
        <v>0</v>
      </c>
      <c r="AF803" s="9">
        <v>83</v>
      </c>
      <c r="AG803" s="9">
        <v>4</v>
      </c>
      <c r="AH803" s="9">
        <v>4</v>
      </c>
      <c r="AI803" s="9">
        <v>0</v>
      </c>
      <c r="AJ803" s="9">
        <v>81</v>
      </c>
      <c r="AK803" s="9">
        <v>2</v>
      </c>
      <c r="AL803" s="9">
        <v>8</v>
      </c>
      <c r="AM803" s="9">
        <v>0</v>
      </c>
      <c r="AN803" s="9">
        <v>91</v>
      </c>
      <c r="AO803" s="9">
        <v>0</v>
      </c>
      <c r="AP803" s="9">
        <v>0</v>
      </c>
      <c r="AQ803" s="9">
        <v>0</v>
      </c>
      <c r="AR803" s="9">
        <v>32</v>
      </c>
      <c r="AS803" s="9">
        <v>59</v>
      </c>
      <c r="AT803" s="10">
        <v>0</v>
      </c>
    </row>
    <row r="804" spans="1:46" ht="57" x14ac:dyDescent="0.25">
      <c r="A804" s="26" t="str">
        <f t="shared" si="24"/>
        <v>2012Licensed practical nursesNorthwest TerritoriesHospital</v>
      </c>
      <c r="B804" s="24">
        <v>2012</v>
      </c>
      <c r="C804" s="9" t="s">
        <v>3</v>
      </c>
      <c r="D804" s="9" t="s">
        <v>169</v>
      </c>
      <c r="E804" s="9" t="str">
        <f t="shared" si="25"/>
        <v>Northwest Territories</v>
      </c>
      <c r="F804" s="9" t="s">
        <v>180</v>
      </c>
      <c r="G804" s="9" t="s">
        <v>10</v>
      </c>
      <c r="H804" s="9">
        <v>35</v>
      </c>
      <c r="I804" s="9">
        <v>26</v>
      </c>
      <c r="J804" s="9">
        <v>9</v>
      </c>
      <c r="K804" s="9">
        <v>0</v>
      </c>
      <c r="L804" s="9">
        <v>0</v>
      </c>
      <c r="M804" s="9">
        <v>3</v>
      </c>
      <c r="N804" s="9">
        <v>2</v>
      </c>
      <c r="O804" s="9">
        <v>2</v>
      </c>
      <c r="P804" s="9">
        <v>7</v>
      </c>
      <c r="Q804" s="9">
        <v>6</v>
      </c>
      <c r="R804" s="9">
        <v>6</v>
      </c>
      <c r="S804" s="9">
        <v>6</v>
      </c>
      <c r="T804" s="9">
        <v>3</v>
      </c>
      <c r="U804" s="9">
        <v>0</v>
      </c>
      <c r="V804" s="9">
        <v>0</v>
      </c>
      <c r="W804" s="9">
        <v>0</v>
      </c>
      <c r="X804" s="9">
        <v>35</v>
      </c>
      <c r="Y804" s="9">
        <v>0</v>
      </c>
      <c r="Z804" s="9">
        <v>0</v>
      </c>
      <c r="AA804" s="9">
        <v>12</v>
      </c>
      <c r="AB804" s="9">
        <v>10</v>
      </c>
      <c r="AC804" s="9">
        <v>7</v>
      </c>
      <c r="AD804" s="9">
        <v>6</v>
      </c>
      <c r="AE804" s="9">
        <v>0</v>
      </c>
      <c r="AF804" s="9">
        <v>32</v>
      </c>
      <c r="AG804" s="9">
        <v>3</v>
      </c>
      <c r="AH804" s="9">
        <v>0</v>
      </c>
      <c r="AI804" s="9">
        <v>0</v>
      </c>
      <c r="AJ804" s="9">
        <v>31</v>
      </c>
      <c r="AK804" s="9">
        <v>0</v>
      </c>
      <c r="AL804" s="9">
        <v>4</v>
      </c>
      <c r="AM804" s="9">
        <v>0</v>
      </c>
      <c r="AN804" s="9">
        <v>35</v>
      </c>
      <c r="AO804" s="9">
        <v>0</v>
      </c>
      <c r="AP804" s="9">
        <v>0</v>
      </c>
      <c r="AQ804" s="9">
        <v>0</v>
      </c>
      <c r="AR804" s="9">
        <v>15</v>
      </c>
      <c r="AS804" s="9">
        <v>20</v>
      </c>
      <c r="AT804" s="10">
        <v>0</v>
      </c>
    </row>
    <row r="805" spans="1:46" ht="57" x14ac:dyDescent="0.25">
      <c r="A805" s="26" t="str">
        <f t="shared" si="24"/>
        <v>2012Licensed practical nursesNorthwest TerritoriesCommunity health</v>
      </c>
      <c r="B805" s="24">
        <v>2012</v>
      </c>
      <c r="C805" s="9" t="s">
        <v>3</v>
      </c>
      <c r="D805" s="9" t="s">
        <v>169</v>
      </c>
      <c r="E805" s="9" t="str">
        <f t="shared" si="25"/>
        <v>Northwest Territories</v>
      </c>
      <c r="F805" s="9" t="s">
        <v>182</v>
      </c>
      <c r="G805" s="9" t="s">
        <v>11</v>
      </c>
      <c r="H805" s="9">
        <v>16</v>
      </c>
      <c r="I805" s="9">
        <v>16</v>
      </c>
      <c r="J805" s="9">
        <v>0</v>
      </c>
      <c r="K805" s="9">
        <v>0</v>
      </c>
      <c r="L805" s="9">
        <v>0</v>
      </c>
      <c r="M805" s="9">
        <v>1</v>
      </c>
      <c r="N805" s="9">
        <v>1</v>
      </c>
      <c r="O805" s="9">
        <v>1</v>
      </c>
      <c r="P805" s="9">
        <v>4</v>
      </c>
      <c r="Q805" s="9">
        <v>2</v>
      </c>
      <c r="R805" s="9">
        <v>4</v>
      </c>
      <c r="S805" s="9">
        <v>3</v>
      </c>
      <c r="T805" s="9">
        <v>0</v>
      </c>
      <c r="U805" s="9">
        <v>0</v>
      </c>
      <c r="V805" s="9">
        <v>0</v>
      </c>
      <c r="W805" s="9">
        <v>0</v>
      </c>
      <c r="X805" s="9">
        <v>16</v>
      </c>
      <c r="Y805" s="9">
        <v>0</v>
      </c>
      <c r="Z805" s="9">
        <v>0</v>
      </c>
      <c r="AA805" s="9">
        <v>5</v>
      </c>
      <c r="AB805" s="9">
        <v>4</v>
      </c>
      <c r="AC805" s="9">
        <v>5</v>
      </c>
      <c r="AD805" s="9">
        <v>2</v>
      </c>
      <c r="AE805" s="9">
        <v>0</v>
      </c>
      <c r="AF805" s="9">
        <v>13</v>
      </c>
      <c r="AG805" s="9">
        <v>1</v>
      </c>
      <c r="AH805" s="9">
        <v>2</v>
      </c>
      <c r="AI805" s="9">
        <v>0</v>
      </c>
      <c r="AJ805" s="9">
        <v>16</v>
      </c>
      <c r="AK805" s="9">
        <v>0</v>
      </c>
      <c r="AL805" s="9">
        <v>0</v>
      </c>
      <c r="AM805" s="9">
        <v>0</v>
      </c>
      <c r="AN805" s="9">
        <v>16</v>
      </c>
      <c r="AO805" s="9">
        <v>0</v>
      </c>
      <c r="AP805" s="9">
        <v>0</v>
      </c>
      <c r="AQ805" s="9">
        <v>0</v>
      </c>
      <c r="AR805" s="9">
        <v>11</v>
      </c>
      <c r="AS805" s="9">
        <v>5</v>
      </c>
      <c r="AT805" s="10">
        <v>0</v>
      </c>
    </row>
    <row r="806" spans="1:46" ht="57" x14ac:dyDescent="0.25">
      <c r="A806" s="26" t="str">
        <f t="shared" si="24"/>
        <v>2012Licensed practical nursesNorthwest TerritoriesNursing home/long-term care</v>
      </c>
      <c r="B806" s="24">
        <v>2012</v>
      </c>
      <c r="C806" s="9" t="s">
        <v>3</v>
      </c>
      <c r="D806" s="9" t="s">
        <v>169</v>
      </c>
      <c r="E806" s="9" t="str">
        <f t="shared" si="25"/>
        <v>Northwest Territories</v>
      </c>
      <c r="F806" s="9" t="s">
        <v>181</v>
      </c>
      <c r="G806" s="9" t="s">
        <v>12</v>
      </c>
      <c r="H806" s="9">
        <v>36</v>
      </c>
      <c r="I806" s="9">
        <v>33</v>
      </c>
      <c r="J806" s="9">
        <v>3</v>
      </c>
      <c r="K806" s="9">
        <v>0</v>
      </c>
      <c r="L806" s="9">
        <v>0</v>
      </c>
      <c r="M806" s="9">
        <v>5</v>
      </c>
      <c r="N806" s="9">
        <v>6</v>
      </c>
      <c r="O806" s="9">
        <v>3</v>
      </c>
      <c r="P806" s="9">
        <v>1</v>
      </c>
      <c r="Q806" s="9">
        <v>2</v>
      </c>
      <c r="R806" s="9">
        <v>6</v>
      </c>
      <c r="S806" s="9">
        <v>4</v>
      </c>
      <c r="T806" s="9">
        <v>4</v>
      </c>
      <c r="U806" s="9">
        <v>5</v>
      </c>
      <c r="V806" s="9">
        <v>0</v>
      </c>
      <c r="W806" s="9">
        <v>0</v>
      </c>
      <c r="X806" s="9">
        <v>36</v>
      </c>
      <c r="Y806" s="9">
        <v>0</v>
      </c>
      <c r="Z806" s="9">
        <v>0</v>
      </c>
      <c r="AA806" s="9">
        <v>21</v>
      </c>
      <c r="AB806" s="9">
        <v>4</v>
      </c>
      <c r="AC806" s="9">
        <v>7</v>
      </c>
      <c r="AD806" s="9">
        <v>4</v>
      </c>
      <c r="AE806" s="9">
        <v>0</v>
      </c>
      <c r="AF806" s="9">
        <v>34</v>
      </c>
      <c r="AG806" s="9">
        <v>0</v>
      </c>
      <c r="AH806" s="9">
        <v>2</v>
      </c>
      <c r="AI806" s="9">
        <v>0</v>
      </c>
      <c r="AJ806" s="9">
        <v>33</v>
      </c>
      <c r="AK806" s="9">
        <v>2</v>
      </c>
      <c r="AL806" s="9">
        <v>1</v>
      </c>
      <c r="AM806" s="9">
        <v>0</v>
      </c>
      <c r="AN806" s="9">
        <v>36</v>
      </c>
      <c r="AO806" s="9">
        <v>0</v>
      </c>
      <c r="AP806" s="9">
        <v>0</v>
      </c>
      <c r="AQ806" s="9">
        <v>0</v>
      </c>
      <c r="AR806" s="9">
        <v>3</v>
      </c>
      <c r="AS806" s="9">
        <v>33</v>
      </c>
      <c r="AT806" s="10">
        <v>0</v>
      </c>
    </row>
    <row r="807" spans="1:46" ht="57" x14ac:dyDescent="0.25">
      <c r="A807" s="26" t="str">
        <f t="shared" si="24"/>
        <v>2012Licensed practical nursesNorthwest TerritoriesOther places of work</v>
      </c>
      <c r="B807" s="24">
        <v>2012</v>
      </c>
      <c r="C807" s="9" t="s">
        <v>3</v>
      </c>
      <c r="D807" s="9" t="s">
        <v>169</v>
      </c>
      <c r="E807" s="9" t="str">
        <f t="shared" si="25"/>
        <v>Northwest Territories</v>
      </c>
      <c r="F807" s="9" t="s">
        <v>183</v>
      </c>
      <c r="G807" s="9" t="s">
        <v>13</v>
      </c>
      <c r="H807" s="9">
        <v>4</v>
      </c>
      <c r="I807" s="9">
        <v>4</v>
      </c>
      <c r="J807" s="9">
        <v>0</v>
      </c>
      <c r="K807" s="9">
        <v>0</v>
      </c>
      <c r="L807" s="9">
        <v>0</v>
      </c>
      <c r="M807" s="9">
        <v>0</v>
      </c>
      <c r="N807" s="9">
        <v>0</v>
      </c>
      <c r="O807" s="9">
        <v>1</v>
      </c>
      <c r="P807" s="9">
        <v>0</v>
      </c>
      <c r="Q807" s="9">
        <v>0</v>
      </c>
      <c r="R807" s="9">
        <v>1</v>
      </c>
      <c r="S807" s="9">
        <v>2</v>
      </c>
      <c r="T807" s="9">
        <v>0</v>
      </c>
      <c r="U807" s="9">
        <v>0</v>
      </c>
      <c r="V807" s="9">
        <v>0</v>
      </c>
      <c r="W807" s="9">
        <v>0</v>
      </c>
      <c r="X807" s="9">
        <v>4</v>
      </c>
      <c r="Y807" s="9">
        <v>0</v>
      </c>
      <c r="Z807" s="9">
        <v>0</v>
      </c>
      <c r="AA807" s="9">
        <v>0</v>
      </c>
      <c r="AB807" s="9">
        <v>1</v>
      </c>
      <c r="AC807" s="9">
        <v>0</v>
      </c>
      <c r="AD807" s="9">
        <v>3</v>
      </c>
      <c r="AE807" s="9">
        <v>0</v>
      </c>
      <c r="AF807" s="9">
        <v>4</v>
      </c>
      <c r="AG807" s="9">
        <v>0</v>
      </c>
      <c r="AH807" s="9">
        <v>0</v>
      </c>
      <c r="AI807" s="9">
        <v>0</v>
      </c>
      <c r="AJ807" s="9">
        <v>1</v>
      </c>
      <c r="AK807" s="9">
        <v>0</v>
      </c>
      <c r="AL807" s="9">
        <v>3</v>
      </c>
      <c r="AM807" s="9">
        <v>0</v>
      </c>
      <c r="AN807" s="9">
        <v>4</v>
      </c>
      <c r="AO807" s="9">
        <v>0</v>
      </c>
      <c r="AP807" s="9">
        <v>0</v>
      </c>
      <c r="AQ807" s="9">
        <v>0</v>
      </c>
      <c r="AR807" s="9">
        <v>3</v>
      </c>
      <c r="AS807" s="9">
        <v>1</v>
      </c>
      <c r="AT807" s="10">
        <v>0</v>
      </c>
    </row>
    <row r="808" spans="1:46" ht="42.75" x14ac:dyDescent="0.25">
      <c r="A808" s="26" t="str">
        <f t="shared" si="24"/>
        <v>2012Licensed practical nursesCanadaAll places of work</v>
      </c>
      <c r="B808" s="24">
        <v>2012</v>
      </c>
      <c r="C808" s="9" t="s">
        <v>3</v>
      </c>
      <c r="D808" s="9" t="s">
        <v>171</v>
      </c>
      <c r="E808" s="9" t="str">
        <f t="shared" si="25"/>
        <v>Canada</v>
      </c>
      <c r="F808" s="9" t="s">
        <v>179</v>
      </c>
      <c r="G808" s="9" t="s">
        <v>9</v>
      </c>
      <c r="H808" s="9">
        <v>88211</v>
      </c>
      <c r="I808" s="9">
        <v>81161</v>
      </c>
      <c r="J808" s="9">
        <v>7050</v>
      </c>
      <c r="K808" s="9">
        <v>0</v>
      </c>
      <c r="L808" s="9">
        <v>4465</v>
      </c>
      <c r="M808" s="9">
        <v>10936</v>
      </c>
      <c r="N808" s="9">
        <v>11157</v>
      </c>
      <c r="O808" s="9">
        <v>10690</v>
      </c>
      <c r="P808" s="9">
        <v>11446</v>
      </c>
      <c r="Q808" s="9">
        <v>11400</v>
      </c>
      <c r="R808" s="9">
        <v>11409</v>
      </c>
      <c r="S808" s="9">
        <v>9457</v>
      </c>
      <c r="T808" s="9">
        <v>5169</v>
      </c>
      <c r="U808" s="9">
        <v>1757</v>
      </c>
      <c r="V808" s="9">
        <v>325</v>
      </c>
      <c r="W808" s="9">
        <v>0</v>
      </c>
      <c r="X808" s="9">
        <v>85295</v>
      </c>
      <c r="Y808" s="9">
        <v>2838</v>
      </c>
      <c r="Z808" s="9">
        <v>78</v>
      </c>
      <c r="AA808" s="9">
        <v>48040</v>
      </c>
      <c r="AB808" s="9">
        <v>14490</v>
      </c>
      <c r="AC808" s="9">
        <v>11452</v>
      </c>
      <c r="AD808" s="9">
        <v>14140</v>
      </c>
      <c r="AE808" s="9">
        <v>89</v>
      </c>
      <c r="AF808" s="9">
        <v>43884</v>
      </c>
      <c r="AG808" s="9">
        <v>31213</v>
      </c>
      <c r="AH808" s="9">
        <v>13048</v>
      </c>
      <c r="AI808" s="9">
        <v>66</v>
      </c>
      <c r="AJ808" s="9">
        <v>80520</v>
      </c>
      <c r="AK808" s="9">
        <v>1327</v>
      </c>
      <c r="AL808" s="9">
        <v>6100</v>
      </c>
      <c r="AM808" s="9">
        <v>264</v>
      </c>
      <c r="AN808" s="9">
        <v>85729</v>
      </c>
      <c r="AO808" s="9">
        <v>1245</v>
      </c>
      <c r="AP808" s="9">
        <v>932</v>
      </c>
      <c r="AQ808" s="9">
        <v>305</v>
      </c>
      <c r="AR808" s="9">
        <v>73442</v>
      </c>
      <c r="AS808" s="9">
        <v>14769</v>
      </c>
      <c r="AT808" s="10">
        <v>0</v>
      </c>
    </row>
    <row r="809" spans="1:46" ht="42.75" x14ac:dyDescent="0.25">
      <c r="A809" s="26" t="str">
        <f t="shared" si="24"/>
        <v>2012Licensed practical nursesCanadaHospital</v>
      </c>
      <c r="B809" s="24">
        <v>2012</v>
      </c>
      <c r="C809" s="9" t="s">
        <v>3</v>
      </c>
      <c r="D809" s="9" t="s">
        <v>171</v>
      </c>
      <c r="E809" s="9" t="str">
        <f t="shared" si="25"/>
        <v>Canada</v>
      </c>
      <c r="F809" s="9" t="s">
        <v>180</v>
      </c>
      <c r="G809" s="9" t="s">
        <v>10</v>
      </c>
      <c r="H809" s="9">
        <v>39307</v>
      </c>
      <c r="I809" s="9">
        <v>35640</v>
      </c>
      <c r="J809" s="9">
        <v>3667</v>
      </c>
      <c r="K809" s="9">
        <v>0</v>
      </c>
      <c r="L809" s="9">
        <v>2161</v>
      </c>
      <c r="M809" s="9">
        <v>5535</v>
      </c>
      <c r="N809" s="9">
        <v>5440</v>
      </c>
      <c r="O809" s="9">
        <v>4739</v>
      </c>
      <c r="P809" s="9">
        <v>4837</v>
      </c>
      <c r="Q809" s="9">
        <v>4880</v>
      </c>
      <c r="R809" s="9">
        <v>4840</v>
      </c>
      <c r="S809" s="9">
        <v>4149</v>
      </c>
      <c r="T809" s="9">
        <v>1994</v>
      </c>
      <c r="U809" s="9">
        <v>640</v>
      </c>
      <c r="V809" s="9">
        <v>92</v>
      </c>
      <c r="W809" s="9">
        <v>0</v>
      </c>
      <c r="X809" s="9">
        <v>38457</v>
      </c>
      <c r="Y809" s="9">
        <v>812</v>
      </c>
      <c r="Z809" s="9">
        <v>38</v>
      </c>
      <c r="AA809" s="9">
        <v>22434</v>
      </c>
      <c r="AB809" s="9">
        <v>5753</v>
      </c>
      <c r="AC809" s="9">
        <v>4902</v>
      </c>
      <c r="AD809" s="9">
        <v>6182</v>
      </c>
      <c r="AE809" s="9">
        <v>36</v>
      </c>
      <c r="AF809" s="9">
        <v>18980</v>
      </c>
      <c r="AG809" s="9">
        <v>14813</v>
      </c>
      <c r="AH809" s="9">
        <v>5501</v>
      </c>
      <c r="AI809" s="9">
        <v>13</v>
      </c>
      <c r="AJ809" s="9">
        <v>37419</v>
      </c>
      <c r="AK809" s="9">
        <v>99</v>
      </c>
      <c r="AL809" s="9">
        <v>1758</v>
      </c>
      <c r="AM809" s="9">
        <v>31</v>
      </c>
      <c r="AN809" s="9">
        <v>38966</v>
      </c>
      <c r="AO809" s="9">
        <v>151</v>
      </c>
      <c r="AP809" s="9">
        <v>137</v>
      </c>
      <c r="AQ809" s="9">
        <v>53</v>
      </c>
      <c r="AR809" s="9">
        <v>33707</v>
      </c>
      <c r="AS809" s="9">
        <v>5600</v>
      </c>
      <c r="AT809" s="10">
        <v>0</v>
      </c>
    </row>
    <row r="810" spans="1:46" ht="42.75" x14ac:dyDescent="0.25">
      <c r="A810" s="26" t="str">
        <f t="shared" si="24"/>
        <v>2012Licensed practical nursesCanadaCommunity health</v>
      </c>
      <c r="B810" s="24">
        <v>2012</v>
      </c>
      <c r="C810" s="9" t="s">
        <v>3</v>
      </c>
      <c r="D810" s="9" t="s">
        <v>171</v>
      </c>
      <c r="E810" s="9" t="str">
        <f t="shared" si="25"/>
        <v>Canada</v>
      </c>
      <c r="F810" s="9" t="s">
        <v>182</v>
      </c>
      <c r="G810" s="9" t="s">
        <v>11</v>
      </c>
      <c r="H810" s="9">
        <v>10505</v>
      </c>
      <c r="I810" s="9">
        <v>9984</v>
      </c>
      <c r="J810" s="9">
        <v>521</v>
      </c>
      <c r="K810" s="9">
        <v>0</v>
      </c>
      <c r="L810" s="9">
        <v>436</v>
      </c>
      <c r="M810" s="9">
        <v>1239</v>
      </c>
      <c r="N810" s="9">
        <v>1248</v>
      </c>
      <c r="O810" s="9">
        <v>1262</v>
      </c>
      <c r="P810" s="9">
        <v>1310</v>
      </c>
      <c r="Q810" s="9">
        <v>1307</v>
      </c>
      <c r="R810" s="9">
        <v>1338</v>
      </c>
      <c r="S810" s="9">
        <v>1198</v>
      </c>
      <c r="T810" s="9">
        <v>781</v>
      </c>
      <c r="U810" s="9">
        <v>315</v>
      </c>
      <c r="V810" s="9">
        <v>71</v>
      </c>
      <c r="W810" s="9">
        <v>0</v>
      </c>
      <c r="X810" s="9">
        <v>10162</v>
      </c>
      <c r="Y810" s="9">
        <v>338</v>
      </c>
      <c r="Z810" s="9">
        <v>5</v>
      </c>
      <c r="AA810" s="9">
        <v>5039</v>
      </c>
      <c r="AB810" s="9">
        <v>1923</v>
      </c>
      <c r="AC810" s="9">
        <v>1520</v>
      </c>
      <c r="AD810" s="9">
        <v>2017</v>
      </c>
      <c r="AE810" s="9">
        <v>6</v>
      </c>
      <c r="AF810" s="9">
        <v>5589</v>
      </c>
      <c r="AG810" s="9">
        <v>3242</v>
      </c>
      <c r="AH810" s="9">
        <v>1659</v>
      </c>
      <c r="AI810" s="9">
        <v>15</v>
      </c>
      <c r="AJ810" s="9">
        <v>8977</v>
      </c>
      <c r="AK810" s="9">
        <v>399</v>
      </c>
      <c r="AL810" s="9">
        <v>1117</v>
      </c>
      <c r="AM810" s="9">
        <v>12</v>
      </c>
      <c r="AN810" s="9">
        <v>10001</v>
      </c>
      <c r="AO810" s="9">
        <v>386</v>
      </c>
      <c r="AP810" s="9">
        <v>92</v>
      </c>
      <c r="AQ810" s="9">
        <v>26</v>
      </c>
      <c r="AR810" s="9">
        <v>7955</v>
      </c>
      <c r="AS810" s="9">
        <v>2550</v>
      </c>
      <c r="AT810" s="10">
        <v>0</v>
      </c>
    </row>
    <row r="811" spans="1:46" ht="57" x14ac:dyDescent="0.25">
      <c r="A811" s="26" t="str">
        <f t="shared" si="24"/>
        <v>2012Licensed practical nursesCanadaNursing home/long-term care</v>
      </c>
      <c r="B811" s="24">
        <v>2012</v>
      </c>
      <c r="C811" s="9" t="s">
        <v>3</v>
      </c>
      <c r="D811" s="9" t="s">
        <v>171</v>
      </c>
      <c r="E811" s="9" t="str">
        <f t="shared" si="25"/>
        <v>Canada</v>
      </c>
      <c r="F811" s="9" t="s">
        <v>181</v>
      </c>
      <c r="G811" s="9" t="s">
        <v>12</v>
      </c>
      <c r="H811" s="9">
        <v>32273</v>
      </c>
      <c r="I811" s="9">
        <v>29941</v>
      </c>
      <c r="J811" s="9">
        <v>2332</v>
      </c>
      <c r="K811" s="9">
        <v>0</v>
      </c>
      <c r="L811" s="9">
        <v>1656</v>
      </c>
      <c r="M811" s="9">
        <v>3546</v>
      </c>
      <c r="N811" s="9">
        <v>3686</v>
      </c>
      <c r="O811" s="9">
        <v>3885</v>
      </c>
      <c r="P811" s="9">
        <v>4406</v>
      </c>
      <c r="Q811" s="9">
        <v>4382</v>
      </c>
      <c r="R811" s="9">
        <v>4504</v>
      </c>
      <c r="S811" s="9">
        <v>3484</v>
      </c>
      <c r="T811" s="9">
        <v>1961</v>
      </c>
      <c r="U811" s="9">
        <v>644</v>
      </c>
      <c r="V811" s="9">
        <v>119</v>
      </c>
      <c r="W811" s="9">
        <v>0</v>
      </c>
      <c r="X811" s="9">
        <v>30685</v>
      </c>
      <c r="Y811" s="9">
        <v>1560</v>
      </c>
      <c r="Z811" s="9">
        <v>28</v>
      </c>
      <c r="AA811" s="9">
        <v>17244</v>
      </c>
      <c r="AB811" s="9">
        <v>5853</v>
      </c>
      <c r="AC811" s="9">
        <v>4232</v>
      </c>
      <c r="AD811" s="9">
        <v>4904</v>
      </c>
      <c r="AE811" s="9">
        <v>40</v>
      </c>
      <c r="AF811" s="9">
        <v>16463</v>
      </c>
      <c r="AG811" s="9">
        <v>11304</v>
      </c>
      <c r="AH811" s="9">
        <v>4498</v>
      </c>
      <c r="AI811" s="9">
        <v>8</v>
      </c>
      <c r="AJ811" s="9">
        <v>29895</v>
      </c>
      <c r="AK811" s="9">
        <v>672</v>
      </c>
      <c r="AL811" s="9">
        <v>1688</v>
      </c>
      <c r="AM811" s="9">
        <v>18</v>
      </c>
      <c r="AN811" s="9">
        <v>31811</v>
      </c>
      <c r="AO811" s="9">
        <v>393</v>
      </c>
      <c r="AP811" s="9">
        <v>57</v>
      </c>
      <c r="AQ811" s="9">
        <v>12</v>
      </c>
      <c r="AR811" s="9">
        <v>26336</v>
      </c>
      <c r="AS811" s="9">
        <v>5937</v>
      </c>
      <c r="AT811" s="10">
        <v>0</v>
      </c>
    </row>
    <row r="812" spans="1:46" ht="42.75" x14ac:dyDescent="0.25">
      <c r="A812" s="26" t="str">
        <f t="shared" si="24"/>
        <v>2012Licensed practical nursesCanadaOther places of work</v>
      </c>
      <c r="B812" s="24">
        <v>2012</v>
      </c>
      <c r="C812" s="9" t="s">
        <v>3</v>
      </c>
      <c r="D812" s="9" t="s">
        <v>171</v>
      </c>
      <c r="E812" s="9" t="str">
        <f t="shared" si="25"/>
        <v>Canada</v>
      </c>
      <c r="F812" s="9" t="s">
        <v>183</v>
      </c>
      <c r="G812" s="9" t="s">
        <v>13</v>
      </c>
      <c r="H812" s="9">
        <v>5747</v>
      </c>
      <c r="I812" s="9">
        <v>5251</v>
      </c>
      <c r="J812" s="9">
        <v>496</v>
      </c>
      <c r="K812" s="9">
        <v>0</v>
      </c>
      <c r="L812" s="9">
        <v>191</v>
      </c>
      <c r="M812" s="9">
        <v>561</v>
      </c>
      <c r="N812" s="9">
        <v>717</v>
      </c>
      <c r="O812" s="9">
        <v>759</v>
      </c>
      <c r="P812" s="9">
        <v>848</v>
      </c>
      <c r="Q812" s="9">
        <v>780</v>
      </c>
      <c r="R812" s="9">
        <v>691</v>
      </c>
      <c r="S812" s="9">
        <v>589</v>
      </c>
      <c r="T812" s="9">
        <v>419</v>
      </c>
      <c r="U812" s="9">
        <v>151</v>
      </c>
      <c r="V812" s="9">
        <v>41</v>
      </c>
      <c r="W812" s="9">
        <v>0</v>
      </c>
      <c r="X812" s="9">
        <v>5625</v>
      </c>
      <c r="Y812" s="9">
        <v>115</v>
      </c>
      <c r="Z812" s="9">
        <v>7</v>
      </c>
      <c r="AA812" s="9">
        <v>3054</v>
      </c>
      <c r="AB812" s="9">
        <v>930</v>
      </c>
      <c r="AC812" s="9">
        <v>763</v>
      </c>
      <c r="AD812" s="9">
        <v>994</v>
      </c>
      <c r="AE812" s="9">
        <v>6</v>
      </c>
      <c r="AF812" s="9">
        <v>2786</v>
      </c>
      <c r="AG812" s="9">
        <v>1706</v>
      </c>
      <c r="AH812" s="9">
        <v>1249</v>
      </c>
      <c r="AI812" s="9">
        <v>6</v>
      </c>
      <c r="AJ812" s="9">
        <v>4043</v>
      </c>
      <c r="AK812" s="9">
        <v>157</v>
      </c>
      <c r="AL812" s="9">
        <v>1523</v>
      </c>
      <c r="AM812" s="9">
        <v>24</v>
      </c>
      <c r="AN812" s="9">
        <v>4753</v>
      </c>
      <c r="AO812" s="9">
        <v>315</v>
      </c>
      <c r="AP812" s="9">
        <v>645</v>
      </c>
      <c r="AQ812" s="9">
        <v>34</v>
      </c>
      <c r="AR812" s="9">
        <v>5120</v>
      </c>
      <c r="AS812" s="9">
        <v>627</v>
      </c>
      <c r="AT812" s="10">
        <v>0</v>
      </c>
    </row>
    <row r="813" spans="1:46" ht="42.75" x14ac:dyDescent="0.25">
      <c r="A813" s="26" t="str">
        <f t="shared" si="24"/>
        <v>2012Licensed practical nursesCanadaUnknown places of work</v>
      </c>
      <c r="B813" s="24">
        <v>2012</v>
      </c>
      <c r="C813" s="9" t="s">
        <v>3</v>
      </c>
      <c r="D813" s="9" t="s">
        <v>171</v>
      </c>
      <c r="E813" s="9" t="str">
        <f t="shared" si="25"/>
        <v>Canada</v>
      </c>
      <c r="F813" s="9" t="s">
        <v>184</v>
      </c>
      <c r="G813" s="9" t="s">
        <v>49</v>
      </c>
      <c r="H813" s="9">
        <v>379</v>
      </c>
      <c r="I813" s="9">
        <v>345</v>
      </c>
      <c r="J813" s="9">
        <v>34</v>
      </c>
      <c r="K813" s="9">
        <v>0</v>
      </c>
      <c r="L813" s="9">
        <v>21</v>
      </c>
      <c r="M813" s="9">
        <v>55</v>
      </c>
      <c r="N813" s="9">
        <v>66</v>
      </c>
      <c r="O813" s="9">
        <v>45</v>
      </c>
      <c r="P813" s="9">
        <v>45</v>
      </c>
      <c r="Q813" s="9">
        <v>51</v>
      </c>
      <c r="R813" s="9">
        <v>36</v>
      </c>
      <c r="S813" s="9">
        <v>37</v>
      </c>
      <c r="T813" s="9">
        <v>14</v>
      </c>
      <c r="U813" s="9">
        <v>7</v>
      </c>
      <c r="V813" s="9">
        <v>2</v>
      </c>
      <c r="W813" s="9">
        <v>0</v>
      </c>
      <c r="X813" s="9">
        <v>366</v>
      </c>
      <c r="Y813" s="9">
        <v>13</v>
      </c>
      <c r="Z813" s="9">
        <v>0</v>
      </c>
      <c r="AA813" s="9">
        <v>269</v>
      </c>
      <c r="AB813" s="9">
        <v>31</v>
      </c>
      <c r="AC813" s="9">
        <v>35</v>
      </c>
      <c r="AD813" s="9">
        <v>43</v>
      </c>
      <c r="AE813" s="9">
        <v>1</v>
      </c>
      <c r="AF813" s="9">
        <v>66</v>
      </c>
      <c r="AG813" s="9">
        <v>148</v>
      </c>
      <c r="AH813" s="9">
        <v>141</v>
      </c>
      <c r="AI813" s="9">
        <v>24</v>
      </c>
      <c r="AJ813" s="9">
        <v>186</v>
      </c>
      <c r="AK813" s="9">
        <v>0</v>
      </c>
      <c r="AL813" s="9">
        <v>14</v>
      </c>
      <c r="AM813" s="9">
        <v>179</v>
      </c>
      <c r="AN813" s="9">
        <v>198</v>
      </c>
      <c r="AO813" s="9">
        <v>0</v>
      </c>
      <c r="AP813" s="9">
        <v>1</v>
      </c>
      <c r="AQ813" s="9">
        <v>180</v>
      </c>
      <c r="AR813" s="9">
        <v>324</v>
      </c>
      <c r="AS813" s="9">
        <v>55</v>
      </c>
      <c r="AT813" s="10">
        <v>0</v>
      </c>
    </row>
    <row r="814" spans="1:46" ht="57" x14ac:dyDescent="0.25">
      <c r="A814" s="26" t="str">
        <f t="shared" si="24"/>
        <v>2012Nurse practitionersNewfoundland and LabradorAll places of work</v>
      </c>
      <c r="B814" s="24">
        <v>2012</v>
      </c>
      <c r="C814" s="9" t="s">
        <v>5</v>
      </c>
      <c r="D814" s="9" t="s">
        <v>162</v>
      </c>
      <c r="E814" s="9" t="str">
        <f t="shared" si="25"/>
        <v>Newfoundland and Labrador</v>
      </c>
      <c r="F814" s="9" t="s">
        <v>179</v>
      </c>
      <c r="G814" s="9" t="s">
        <v>9</v>
      </c>
      <c r="H814" s="9">
        <v>120</v>
      </c>
      <c r="I814" s="9">
        <v>103</v>
      </c>
      <c r="J814" s="9">
        <v>17</v>
      </c>
      <c r="K814" s="9">
        <v>0</v>
      </c>
      <c r="L814" s="9">
        <v>0</v>
      </c>
      <c r="M814" s="9">
        <v>0</v>
      </c>
      <c r="N814" s="9">
        <v>8</v>
      </c>
      <c r="O814" s="9">
        <v>15</v>
      </c>
      <c r="P814" s="9">
        <v>29</v>
      </c>
      <c r="Q814" s="9">
        <v>31</v>
      </c>
      <c r="R814" s="9">
        <v>18</v>
      </c>
      <c r="S814" s="9">
        <v>13</v>
      </c>
      <c r="T814" s="9">
        <v>4</v>
      </c>
      <c r="U814" s="9">
        <v>1</v>
      </c>
      <c r="V814" s="9">
        <v>1</v>
      </c>
      <c r="W814" s="9">
        <v>0</v>
      </c>
      <c r="X814" s="9">
        <v>120</v>
      </c>
      <c r="Y814" s="9">
        <v>0</v>
      </c>
      <c r="Z814" s="9">
        <v>0</v>
      </c>
      <c r="AA814" s="9">
        <v>8</v>
      </c>
      <c r="AB814" s="9">
        <v>44</v>
      </c>
      <c r="AC814" s="9">
        <v>43</v>
      </c>
      <c r="AD814" s="9">
        <v>25</v>
      </c>
      <c r="AE814" s="9">
        <v>0</v>
      </c>
      <c r="AF814" s="9">
        <v>100</v>
      </c>
      <c r="AG814" s="9">
        <v>13</v>
      </c>
      <c r="AH814" s="9">
        <v>7</v>
      </c>
      <c r="AI814" s="9">
        <v>0</v>
      </c>
      <c r="AJ814" s="9">
        <v>0</v>
      </c>
      <c r="AK814" s="9">
        <v>0</v>
      </c>
      <c r="AL814" s="9">
        <v>119</v>
      </c>
      <c r="AM814" s="9">
        <v>1</v>
      </c>
      <c r="AN814" s="9">
        <v>105</v>
      </c>
      <c r="AO814" s="9">
        <v>6</v>
      </c>
      <c r="AP814" s="9">
        <v>8</v>
      </c>
      <c r="AQ814" s="9">
        <v>1</v>
      </c>
      <c r="AR814" s="9">
        <v>64</v>
      </c>
      <c r="AS814" s="9">
        <v>56</v>
      </c>
      <c r="AT814" s="10">
        <v>0</v>
      </c>
    </row>
    <row r="815" spans="1:46" ht="57" x14ac:dyDescent="0.25">
      <c r="A815" s="26" t="str">
        <f t="shared" si="24"/>
        <v>2012Nurse practitionersNewfoundland and LabradorHospital</v>
      </c>
      <c r="B815" s="24">
        <v>2012</v>
      </c>
      <c r="C815" s="9" t="s">
        <v>5</v>
      </c>
      <c r="D815" s="9" t="s">
        <v>162</v>
      </c>
      <c r="E815" s="9" t="str">
        <f t="shared" si="25"/>
        <v>Newfoundland and Labrador</v>
      </c>
      <c r="F815" s="9" t="s">
        <v>180</v>
      </c>
      <c r="G815" s="9" t="s">
        <v>10</v>
      </c>
      <c r="H815" s="9">
        <v>53</v>
      </c>
      <c r="I815" s="9">
        <v>46</v>
      </c>
      <c r="J815" s="9">
        <v>7</v>
      </c>
      <c r="K815" s="9">
        <v>0</v>
      </c>
      <c r="L815" s="9">
        <v>0</v>
      </c>
      <c r="M815" s="9">
        <v>0</v>
      </c>
      <c r="N815" s="9">
        <v>6</v>
      </c>
      <c r="O815" s="9">
        <v>10</v>
      </c>
      <c r="P815" s="9">
        <v>12</v>
      </c>
      <c r="Q815" s="9">
        <v>12</v>
      </c>
      <c r="R815" s="9">
        <v>10</v>
      </c>
      <c r="S815" s="9">
        <v>3</v>
      </c>
      <c r="T815" s="9">
        <v>0</v>
      </c>
      <c r="U815" s="9">
        <v>0</v>
      </c>
      <c r="V815" s="9">
        <v>0</v>
      </c>
      <c r="W815" s="9">
        <v>0</v>
      </c>
      <c r="X815" s="9">
        <v>53</v>
      </c>
      <c r="Y815" s="9">
        <v>0</v>
      </c>
      <c r="Z815" s="9">
        <v>0</v>
      </c>
      <c r="AA815" s="9">
        <v>6</v>
      </c>
      <c r="AB815" s="9">
        <v>19</v>
      </c>
      <c r="AC815" s="9">
        <v>20</v>
      </c>
      <c r="AD815" s="9">
        <v>8</v>
      </c>
      <c r="AE815" s="9">
        <v>0</v>
      </c>
      <c r="AF815" s="9">
        <v>50</v>
      </c>
      <c r="AG815" s="9">
        <v>3</v>
      </c>
      <c r="AH815" s="9">
        <v>0</v>
      </c>
      <c r="AI815" s="9">
        <v>0</v>
      </c>
      <c r="AJ815" s="9">
        <v>0</v>
      </c>
      <c r="AK815" s="9">
        <v>0</v>
      </c>
      <c r="AL815" s="9">
        <v>53</v>
      </c>
      <c r="AM815" s="9">
        <v>0</v>
      </c>
      <c r="AN815" s="9">
        <v>52</v>
      </c>
      <c r="AO815" s="9">
        <v>0</v>
      </c>
      <c r="AP815" s="9">
        <v>1</v>
      </c>
      <c r="AQ815" s="9">
        <v>0</v>
      </c>
      <c r="AR815" s="9">
        <v>35</v>
      </c>
      <c r="AS815" s="9">
        <v>18</v>
      </c>
      <c r="AT815" s="10">
        <v>0</v>
      </c>
    </row>
    <row r="816" spans="1:46" ht="57" x14ac:dyDescent="0.25">
      <c r="A816" s="26" t="str">
        <f t="shared" si="24"/>
        <v>2012Nurse practitionersNewfoundland and LabradorCommunity health</v>
      </c>
      <c r="B816" s="24">
        <v>2012</v>
      </c>
      <c r="C816" s="9" t="s">
        <v>5</v>
      </c>
      <c r="D816" s="9" t="s">
        <v>162</v>
      </c>
      <c r="E816" s="9" t="str">
        <f t="shared" si="25"/>
        <v>Newfoundland and Labrador</v>
      </c>
      <c r="F816" s="9" t="s">
        <v>182</v>
      </c>
      <c r="G816" s="9" t="s">
        <v>11</v>
      </c>
      <c r="H816" s="9">
        <v>36</v>
      </c>
      <c r="I816" s="9">
        <v>34</v>
      </c>
      <c r="J816" s="9">
        <v>2</v>
      </c>
      <c r="K816" s="9">
        <v>0</v>
      </c>
      <c r="L816" s="9">
        <v>0</v>
      </c>
      <c r="M816" s="9">
        <v>0</v>
      </c>
      <c r="N816" s="9">
        <v>1</v>
      </c>
      <c r="O816" s="9">
        <v>2</v>
      </c>
      <c r="P816" s="9">
        <v>9</v>
      </c>
      <c r="Q816" s="9">
        <v>12</v>
      </c>
      <c r="R816" s="9">
        <v>1</v>
      </c>
      <c r="S816" s="9">
        <v>6</v>
      </c>
      <c r="T816" s="9">
        <v>3</v>
      </c>
      <c r="U816" s="9">
        <v>1</v>
      </c>
      <c r="V816" s="9">
        <v>1</v>
      </c>
      <c r="W816" s="9">
        <v>0</v>
      </c>
      <c r="X816" s="9">
        <v>36</v>
      </c>
      <c r="Y816" s="9">
        <v>0</v>
      </c>
      <c r="Z816" s="9">
        <v>0</v>
      </c>
      <c r="AA816" s="9">
        <v>2</v>
      </c>
      <c r="AB816" s="9">
        <v>12</v>
      </c>
      <c r="AC816" s="9">
        <v>14</v>
      </c>
      <c r="AD816" s="9">
        <v>8</v>
      </c>
      <c r="AE816" s="9">
        <v>0</v>
      </c>
      <c r="AF816" s="9">
        <v>29</v>
      </c>
      <c r="AG816" s="9">
        <v>4</v>
      </c>
      <c r="AH816" s="9">
        <v>3</v>
      </c>
      <c r="AI816" s="9">
        <v>0</v>
      </c>
      <c r="AJ816" s="9">
        <v>0</v>
      </c>
      <c r="AK816" s="9">
        <v>0</v>
      </c>
      <c r="AL816" s="9">
        <v>36</v>
      </c>
      <c r="AM816" s="9">
        <v>0</v>
      </c>
      <c r="AN816" s="9">
        <v>35</v>
      </c>
      <c r="AO816" s="9">
        <v>1</v>
      </c>
      <c r="AP816" s="9">
        <v>0</v>
      </c>
      <c r="AQ816" s="9">
        <v>0</v>
      </c>
      <c r="AR816" s="9">
        <v>5</v>
      </c>
      <c r="AS816" s="9">
        <v>31</v>
      </c>
      <c r="AT816" s="10">
        <v>0</v>
      </c>
    </row>
    <row r="817" spans="1:46" ht="57" x14ac:dyDescent="0.25">
      <c r="A817" s="26" t="str">
        <f t="shared" si="24"/>
        <v>2012Nurse practitionersNewfoundland and LabradorNursing home/long-term care</v>
      </c>
      <c r="B817" s="24">
        <v>2012</v>
      </c>
      <c r="C817" s="9" t="s">
        <v>5</v>
      </c>
      <c r="D817" s="9" t="s">
        <v>162</v>
      </c>
      <c r="E817" s="9" t="str">
        <f t="shared" si="25"/>
        <v>Newfoundland and Labrador</v>
      </c>
      <c r="F817" s="9" t="s">
        <v>181</v>
      </c>
      <c r="G817" s="9" t="s">
        <v>12</v>
      </c>
      <c r="H817" s="9">
        <v>5</v>
      </c>
      <c r="I817" s="9">
        <v>5</v>
      </c>
      <c r="J817" s="9">
        <v>0</v>
      </c>
      <c r="K817" s="9">
        <v>0</v>
      </c>
      <c r="L817" s="9">
        <v>0</v>
      </c>
      <c r="M817" s="9">
        <v>0</v>
      </c>
      <c r="N817" s="9">
        <v>0</v>
      </c>
      <c r="O817" s="9">
        <v>0</v>
      </c>
      <c r="P817" s="9">
        <v>2</v>
      </c>
      <c r="Q817" s="9">
        <v>1</v>
      </c>
      <c r="R817" s="9">
        <v>0</v>
      </c>
      <c r="S817" s="9">
        <v>2</v>
      </c>
      <c r="T817" s="9">
        <v>0</v>
      </c>
      <c r="U817" s="9">
        <v>0</v>
      </c>
      <c r="V817" s="9">
        <v>0</v>
      </c>
      <c r="W817" s="9">
        <v>0</v>
      </c>
      <c r="X817" s="9">
        <v>5</v>
      </c>
      <c r="Y817" s="9">
        <v>0</v>
      </c>
      <c r="Z817" s="9">
        <v>0</v>
      </c>
      <c r="AA817" s="9">
        <v>0</v>
      </c>
      <c r="AB817" s="9">
        <v>2</v>
      </c>
      <c r="AC817" s="9">
        <v>1</v>
      </c>
      <c r="AD817" s="9">
        <v>2</v>
      </c>
      <c r="AE817" s="9">
        <v>0</v>
      </c>
      <c r="AF817" s="9">
        <v>5</v>
      </c>
      <c r="AG817" s="9">
        <v>0</v>
      </c>
      <c r="AH817" s="9">
        <v>0</v>
      </c>
      <c r="AI817" s="9">
        <v>0</v>
      </c>
      <c r="AJ817" s="9">
        <v>0</v>
      </c>
      <c r="AK817" s="9">
        <v>0</v>
      </c>
      <c r="AL817" s="9">
        <v>5</v>
      </c>
      <c r="AM817" s="9">
        <v>0</v>
      </c>
      <c r="AN817" s="9">
        <v>5</v>
      </c>
      <c r="AO817" s="9">
        <v>0</v>
      </c>
      <c r="AP817" s="9">
        <v>0</v>
      </c>
      <c r="AQ817" s="9">
        <v>0</v>
      </c>
      <c r="AR817" s="9">
        <v>3</v>
      </c>
      <c r="AS817" s="9">
        <v>2</v>
      </c>
      <c r="AT817" s="10">
        <v>0</v>
      </c>
    </row>
    <row r="818" spans="1:46" ht="57" x14ac:dyDescent="0.25">
      <c r="A818" s="26" t="str">
        <f t="shared" si="24"/>
        <v>2012Nurse practitionersNewfoundland and LabradorOther places of work</v>
      </c>
      <c r="B818" s="24">
        <v>2012</v>
      </c>
      <c r="C818" s="9" t="s">
        <v>5</v>
      </c>
      <c r="D818" s="9" t="s">
        <v>162</v>
      </c>
      <c r="E818" s="9" t="str">
        <f t="shared" si="25"/>
        <v>Newfoundland and Labrador</v>
      </c>
      <c r="F818" s="9" t="s">
        <v>183</v>
      </c>
      <c r="G818" s="9" t="s">
        <v>13</v>
      </c>
      <c r="H818" s="9">
        <v>25</v>
      </c>
      <c r="I818" s="9">
        <v>17</v>
      </c>
      <c r="J818" s="9">
        <v>8</v>
      </c>
      <c r="K818" s="9">
        <v>0</v>
      </c>
      <c r="L818" s="9">
        <v>0</v>
      </c>
      <c r="M818" s="9">
        <v>0</v>
      </c>
      <c r="N818" s="9">
        <v>1</v>
      </c>
      <c r="O818" s="9">
        <v>2</v>
      </c>
      <c r="P818" s="9">
        <v>6</v>
      </c>
      <c r="Q818" s="9">
        <v>6</v>
      </c>
      <c r="R818" s="9">
        <v>7</v>
      </c>
      <c r="S818" s="9">
        <v>2</v>
      </c>
      <c r="T818" s="9">
        <v>1</v>
      </c>
      <c r="U818" s="9">
        <v>0</v>
      </c>
      <c r="V818" s="9">
        <v>0</v>
      </c>
      <c r="W818" s="9">
        <v>0</v>
      </c>
      <c r="X818" s="9">
        <v>25</v>
      </c>
      <c r="Y818" s="9">
        <v>0</v>
      </c>
      <c r="Z818" s="9">
        <v>0</v>
      </c>
      <c r="AA818" s="9">
        <v>0</v>
      </c>
      <c r="AB818" s="9">
        <v>10</v>
      </c>
      <c r="AC818" s="9">
        <v>8</v>
      </c>
      <c r="AD818" s="9">
        <v>7</v>
      </c>
      <c r="AE818" s="9">
        <v>0</v>
      </c>
      <c r="AF818" s="9">
        <v>15</v>
      </c>
      <c r="AG818" s="9">
        <v>6</v>
      </c>
      <c r="AH818" s="9">
        <v>4</v>
      </c>
      <c r="AI818" s="9">
        <v>0</v>
      </c>
      <c r="AJ818" s="9">
        <v>0</v>
      </c>
      <c r="AK818" s="9">
        <v>0</v>
      </c>
      <c r="AL818" s="9">
        <v>25</v>
      </c>
      <c r="AM818" s="9">
        <v>0</v>
      </c>
      <c r="AN818" s="9">
        <v>13</v>
      </c>
      <c r="AO818" s="9">
        <v>5</v>
      </c>
      <c r="AP818" s="9">
        <v>7</v>
      </c>
      <c r="AQ818" s="9">
        <v>0</v>
      </c>
      <c r="AR818" s="9">
        <v>20</v>
      </c>
      <c r="AS818" s="9">
        <v>5</v>
      </c>
      <c r="AT818" s="10">
        <v>0</v>
      </c>
    </row>
    <row r="819" spans="1:46" ht="57" x14ac:dyDescent="0.25">
      <c r="A819" s="26" t="str">
        <f t="shared" si="24"/>
        <v>2012Nurse practitionersNewfoundland and LabradorUnknown places of work</v>
      </c>
      <c r="B819" s="24">
        <v>2012</v>
      </c>
      <c r="C819" s="9" t="s">
        <v>5</v>
      </c>
      <c r="D819" s="9" t="s">
        <v>162</v>
      </c>
      <c r="E819" s="9" t="str">
        <f t="shared" si="25"/>
        <v>Newfoundland and Labrador</v>
      </c>
      <c r="F819" s="9" t="s">
        <v>184</v>
      </c>
      <c r="G819" s="9" t="s">
        <v>49</v>
      </c>
      <c r="H819" s="9">
        <v>1</v>
      </c>
      <c r="I819" s="9">
        <v>1</v>
      </c>
      <c r="J819" s="9">
        <v>0</v>
      </c>
      <c r="K819" s="9">
        <v>0</v>
      </c>
      <c r="L819" s="9">
        <v>0</v>
      </c>
      <c r="M819" s="9">
        <v>0</v>
      </c>
      <c r="N819" s="9">
        <v>0</v>
      </c>
      <c r="O819" s="9">
        <v>1</v>
      </c>
      <c r="P819" s="9">
        <v>0</v>
      </c>
      <c r="Q819" s="9">
        <v>0</v>
      </c>
      <c r="R819" s="9">
        <v>0</v>
      </c>
      <c r="S819" s="9">
        <v>0</v>
      </c>
      <c r="T819" s="9">
        <v>0</v>
      </c>
      <c r="U819" s="9">
        <v>0</v>
      </c>
      <c r="V819" s="9">
        <v>0</v>
      </c>
      <c r="W819" s="9">
        <v>0</v>
      </c>
      <c r="X819" s="9">
        <v>1</v>
      </c>
      <c r="Y819" s="9">
        <v>0</v>
      </c>
      <c r="Z819" s="9">
        <v>0</v>
      </c>
      <c r="AA819" s="9">
        <v>0</v>
      </c>
      <c r="AB819" s="9">
        <v>1</v>
      </c>
      <c r="AC819" s="9">
        <v>0</v>
      </c>
      <c r="AD819" s="9">
        <v>0</v>
      </c>
      <c r="AE819" s="9">
        <v>0</v>
      </c>
      <c r="AF819" s="9">
        <v>1</v>
      </c>
      <c r="AG819" s="9">
        <v>0</v>
      </c>
      <c r="AH819" s="9">
        <v>0</v>
      </c>
      <c r="AI819" s="9">
        <v>0</v>
      </c>
      <c r="AJ819" s="9">
        <v>0</v>
      </c>
      <c r="AK819" s="9">
        <v>0</v>
      </c>
      <c r="AL819" s="9">
        <v>0</v>
      </c>
      <c r="AM819" s="9">
        <v>1</v>
      </c>
      <c r="AN819" s="9">
        <v>0</v>
      </c>
      <c r="AO819" s="9">
        <v>0</v>
      </c>
      <c r="AP819" s="9">
        <v>0</v>
      </c>
      <c r="AQ819" s="9">
        <v>1</v>
      </c>
      <c r="AR819" s="9">
        <v>1</v>
      </c>
      <c r="AS819" s="9">
        <v>0</v>
      </c>
      <c r="AT819" s="10">
        <v>0</v>
      </c>
    </row>
    <row r="820" spans="1:46" ht="42.75" x14ac:dyDescent="0.25">
      <c r="A820" s="26" t="str">
        <f t="shared" si="24"/>
        <v>2012Nurse practitionersPrince Edward IslandAll places of work</v>
      </c>
      <c r="B820" s="24">
        <v>2012</v>
      </c>
      <c r="C820" s="9" t="s">
        <v>5</v>
      </c>
      <c r="D820" s="9" t="s">
        <v>163</v>
      </c>
      <c r="E820" s="9" t="str">
        <f t="shared" si="25"/>
        <v>Prince Edward Island</v>
      </c>
      <c r="F820" s="9" t="s">
        <v>179</v>
      </c>
      <c r="G820" s="9" t="s">
        <v>9</v>
      </c>
      <c r="H820" s="9">
        <v>5</v>
      </c>
      <c r="I820" s="9">
        <v>5</v>
      </c>
      <c r="J820" s="9">
        <v>0</v>
      </c>
      <c r="K820" s="9">
        <v>0</v>
      </c>
      <c r="L820" s="9">
        <v>0</v>
      </c>
      <c r="M820" s="9">
        <v>0</v>
      </c>
      <c r="N820" s="9">
        <v>0</v>
      </c>
      <c r="O820" s="9">
        <v>1</v>
      </c>
      <c r="P820" s="9">
        <v>1</v>
      </c>
      <c r="Q820" s="9">
        <v>2</v>
      </c>
      <c r="R820" s="9">
        <v>0</v>
      </c>
      <c r="S820" s="9">
        <v>0</v>
      </c>
      <c r="T820" s="9">
        <v>1</v>
      </c>
      <c r="U820" s="9">
        <v>0</v>
      </c>
      <c r="V820" s="9">
        <v>0</v>
      </c>
      <c r="W820" s="9">
        <v>0</v>
      </c>
      <c r="X820" s="9">
        <v>1</v>
      </c>
      <c r="Y820" s="9">
        <v>0</v>
      </c>
      <c r="Z820" s="9">
        <v>4</v>
      </c>
      <c r="AA820" s="9">
        <v>1</v>
      </c>
      <c r="AB820" s="9">
        <v>1</v>
      </c>
      <c r="AC820" s="9">
        <v>2</v>
      </c>
      <c r="AD820" s="9">
        <v>1</v>
      </c>
      <c r="AE820" s="9">
        <v>0</v>
      </c>
      <c r="AF820" s="9">
        <v>5</v>
      </c>
      <c r="AG820" s="9">
        <v>0</v>
      </c>
      <c r="AH820" s="9">
        <v>0</v>
      </c>
      <c r="AI820" s="9">
        <v>0</v>
      </c>
      <c r="AJ820" s="9">
        <v>0</v>
      </c>
      <c r="AK820" s="9">
        <v>0</v>
      </c>
      <c r="AL820" s="9">
        <v>4</v>
      </c>
      <c r="AM820" s="9">
        <v>1</v>
      </c>
      <c r="AN820" s="9">
        <v>4</v>
      </c>
      <c r="AO820" s="9">
        <v>0</v>
      </c>
      <c r="AP820" s="9">
        <v>1</v>
      </c>
      <c r="AQ820" s="9">
        <v>0</v>
      </c>
      <c r="AR820" s="9">
        <v>4</v>
      </c>
      <c r="AS820" s="9">
        <v>1</v>
      </c>
      <c r="AT820" s="10">
        <v>0</v>
      </c>
    </row>
    <row r="821" spans="1:46" ht="42.75" x14ac:dyDescent="0.25">
      <c r="A821" s="26" t="str">
        <f t="shared" si="24"/>
        <v>2012Nurse practitionersPrince Edward IslandHospital</v>
      </c>
      <c r="B821" s="24">
        <v>2012</v>
      </c>
      <c r="C821" s="9" t="s">
        <v>5</v>
      </c>
      <c r="D821" s="9" t="s">
        <v>163</v>
      </c>
      <c r="E821" s="9" t="str">
        <f t="shared" si="25"/>
        <v>Prince Edward Island</v>
      </c>
      <c r="F821" s="9" t="s">
        <v>180</v>
      </c>
      <c r="G821" s="9" t="s">
        <v>10</v>
      </c>
      <c r="H821" s="9">
        <v>1</v>
      </c>
      <c r="I821" s="9">
        <v>1</v>
      </c>
      <c r="J821" s="9">
        <v>0</v>
      </c>
      <c r="K821" s="9">
        <v>0</v>
      </c>
      <c r="L821" s="9">
        <v>0</v>
      </c>
      <c r="M821" s="9">
        <v>0</v>
      </c>
      <c r="N821" s="9">
        <v>0</v>
      </c>
      <c r="O821" s="9">
        <v>0</v>
      </c>
      <c r="P821" s="9">
        <v>0</v>
      </c>
      <c r="Q821" s="9">
        <v>0</v>
      </c>
      <c r="R821" s="9">
        <v>0</v>
      </c>
      <c r="S821" s="9">
        <v>0</v>
      </c>
      <c r="T821" s="9">
        <v>1</v>
      </c>
      <c r="U821" s="9">
        <v>0</v>
      </c>
      <c r="V821" s="9">
        <v>0</v>
      </c>
      <c r="W821" s="9">
        <v>0</v>
      </c>
      <c r="X821" s="9">
        <v>0</v>
      </c>
      <c r="Y821" s="9">
        <v>0</v>
      </c>
      <c r="Z821" s="9">
        <v>1</v>
      </c>
      <c r="AA821" s="9">
        <v>0</v>
      </c>
      <c r="AB821" s="9">
        <v>0</v>
      </c>
      <c r="AC821" s="9">
        <v>0</v>
      </c>
      <c r="AD821" s="9">
        <v>1</v>
      </c>
      <c r="AE821" s="9">
        <v>0</v>
      </c>
      <c r="AF821" s="9">
        <v>1</v>
      </c>
      <c r="AG821" s="9">
        <v>0</v>
      </c>
      <c r="AH821" s="9">
        <v>0</v>
      </c>
      <c r="AI821" s="9">
        <v>0</v>
      </c>
      <c r="AJ821" s="9">
        <v>0</v>
      </c>
      <c r="AK821" s="9">
        <v>0</v>
      </c>
      <c r="AL821" s="9">
        <v>1</v>
      </c>
      <c r="AM821" s="9">
        <v>0</v>
      </c>
      <c r="AN821" s="9">
        <v>1</v>
      </c>
      <c r="AO821" s="9">
        <v>0</v>
      </c>
      <c r="AP821" s="9">
        <v>0</v>
      </c>
      <c r="AQ821" s="9">
        <v>0</v>
      </c>
      <c r="AR821" s="9">
        <v>1</v>
      </c>
      <c r="AS821" s="9">
        <v>0</v>
      </c>
      <c r="AT821" s="10">
        <v>0</v>
      </c>
    </row>
    <row r="822" spans="1:46" ht="42.75" x14ac:dyDescent="0.25">
      <c r="A822" s="26" t="str">
        <f t="shared" si="24"/>
        <v>2012Nurse practitionersPrince Edward IslandCommunity health</v>
      </c>
      <c r="B822" s="24">
        <v>2012</v>
      </c>
      <c r="C822" s="9" t="s">
        <v>5</v>
      </c>
      <c r="D822" s="9" t="s">
        <v>163</v>
      </c>
      <c r="E822" s="9" t="str">
        <f t="shared" si="25"/>
        <v>Prince Edward Island</v>
      </c>
      <c r="F822" s="9" t="s">
        <v>182</v>
      </c>
      <c r="G822" s="9" t="s">
        <v>11</v>
      </c>
      <c r="H822" s="9">
        <v>3</v>
      </c>
      <c r="I822" s="9">
        <v>3</v>
      </c>
      <c r="J822" s="9">
        <v>0</v>
      </c>
      <c r="K822" s="9">
        <v>0</v>
      </c>
      <c r="L822" s="9">
        <v>0</v>
      </c>
      <c r="M822" s="9">
        <v>0</v>
      </c>
      <c r="N822" s="9">
        <v>0</v>
      </c>
      <c r="O822" s="9">
        <v>1</v>
      </c>
      <c r="P822" s="9">
        <v>1</v>
      </c>
      <c r="Q822" s="9">
        <v>1</v>
      </c>
      <c r="R822" s="9">
        <v>0</v>
      </c>
      <c r="S822" s="9">
        <v>0</v>
      </c>
      <c r="T822" s="9">
        <v>0</v>
      </c>
      <c r="U822" s="9">
        <v>0</v>
      </c>
      <c r="V822" s="9">
        <v>0</v>
      </c>
      <c r="W822" s="9">
        <v>0</v>
      </c>
      <c r="X822" s="9">
        <v>0</v>
      </c>
      <c r="Y822" s="9">
        <v>0</v>
      </c>
      <c r="Z822" s="9">
        <v>3</v>
      </c>
      <c r="AA822" s="9">
        <v>1</v>
      </c>
      <c r="AB822" s="9">
        <v>1</v>
      </c>
      <c r="AC822" s="9">
        <v>1</v>
      </c>
      <c r="AD822" s="9">
        <v>0</v>
      </c>
      <c r="AE822" s="9">
        <v>0</v>
      </c>
      <c r="AF822" s="9">
        <v>3</v>
      </c>
      <c r="AG822" s="9">
        <v>0</v>
      </c>
      <c r="AH822" s="9">
        <v>0</v>
      </c>
      <c r="AI822" s="9">
        <v>0</v>
      </c>
      <c r="AJ822" s="9">
        <v>0</v>
      </c>
      <c r="AK822" s="9">
        <v>0</v>
      </c>
      <c r="AL822" s="9">
        <v>2</v>
      </c>
      <c r="AM822" s="9">
        <v>1</v>
      </c>
      <c r="AN822" s="9">
        <v>3</v>
      </c>
      <c r="AO822" s="9">
        <v>0</v>
      </c>
      <c r="AP822" s="9">
        <v>0</v>
      </c>
      <c r="AQ822" s="9">
        <v>0</v>
      </c>
      <c r="AR822" s="9">
        <v>2</v>
      </c>
      <c r="AS822" s="9">
        <v>1</v>
      </c>
      <c r="AT822" s="10">
        <v>0</v>
      </c>
    </row>
    <row r="823" spans="1:46" ht="42.75" x14ac:dyDescent="0.25">
      <c r="A823" s="26" t="str">
        <f t="shared" si="24"/>
        <v>2012Nurse practitionersPrince Edward IslandOther places of work</v>
      </c>
      <c r="B823" s="24">
        <v>2012</v>
      </c>
      <c r="C823" s="9" t="s">
        <v>5</v>
      </c>
      <c r="D823" s="9" t="s">
        <v>163</v>
      </c>
      <c r="E823" s="9" t="str">
        <f t="shared" si="25"/>
        <v>Prince Edward Island</v>
      </c>
      <c r="F823" s="9" t="s">
        <v>183</v>
      </c>
      <c r="G823" s="9" t="s">
        <v>13</v>
      </c>
      <c r="H823" s="9">
        <v>1</v>
      </c>
      <c r="I823" s="9">
        <v>1</v>
      </c>
      <c r="J823" s="9">
        <v>0</v>
      </c>
      <c r="K823" s="9">
        <v>0</v>
      </c>
      <c r="L823" s="9">
        <v>0</v>
      </c>
      <c r="M823" s="9">
        <v>0</v>
      </c>
      <c r="N823" s="9">
        <v>0</v>
      </c>
      <c r="O823" s="9">
        <v>0</v>
      </c>
      <c r="P823" s="9">
        <v>0</v>
      </c>
      <c r="Q823" s="9">
        <v>1</v>
      </c>
      <c r="R823" s="9">
        <v>0</v>
      </c>
      <c r="S823" s="9">
        <v>0</v>
      </c>
      <c r="T823" s="9">
        <v>0</v>
      </c>
      <c r="U823" s="9">
        <v>0</v>
      </c>
      <c r="V823" s="9">
        <v>0</v>
      </c>
      <c r="W823" s="9">
        <v>0</v>
      </c>
      <c r="X823" s="9">
        <v>1</v>
      </c>
      <c r="Y823" s="9">
        <v>0</v>
      </c>
      <c r="Z823" s="9">
        <v>0</v>
      </c>
      <c r="AA823" s="9">
        <v>0</v>
      </c>
      <c r="AB823" s="9">
        <v>0</v>
      </c>
      <c r="AC823" s="9">
        <v>1</v>
      </c>
      <c r="AD823" s="9">
        <v>0</v>
      </c>
      <c r="AE823" s="9">
        <v>0</v>
      </c>
      <c r="AF823" s="9">
        <v>1</v>
      </c>
      <c r="AG823" s="9">
        <v>0</v>
      </c>
      <c r="AH823" s="9">
        <v>0</v>
      </c>
      <c r="AI823" s="9">
        <v>0</v>
      </c>
      <c r="AJ823" s="9">
        <v>0</v>
      </c>
      <c r="AK823" s="9">
        <v>0</v>
      </c>
      <c r="AL823" s="9">
        <v>1</v>
      </c>
      <c r="AM823" s="9">
        <v>0</v>
      </c>
      <c r="AN823" s="9">
        <v>0</v>
      </c>
      <c r="AO823" s="9">
        <v>0</v>
      </c>
      <c r="AP823" s="9">
        <v>1</v>
      </c>
      <c r="AQ823" s="9">
        <v>0</v>
      </c>
      <c r="AR823" s="9">
        <v>1</v>
      </c>
      <c r="AS823" s="9">
        <v>0</v>
      </c>
      <c r="AT823" s="10">
        <v>0</v>
      </c>
    </row>
    <row r="824" spans="1:46" ht="42.75" x14ac:dyDescent="0.25">
      <c r="A824" s="26" t="str">
        <f t="shared" si="24"/>
        <v>2012Nurse practitionersNova ScotiaAll places of work</v>
      </c>
      <c r="B824" s="24">
        <v>2012</v>
      </c>
      <c r="C824" s="9" t="s">
        <v>5</v>
      </c>
      <c r="D824" s="9" t="s">
        <v>164</v>
      </c>
      <c r="E824" s="9" t="str">
        <f t="shared" si="25"/>
        <v>Nova Scotia</v>
      </c>
      <c r="F824" s="9" t="s">
        <v>179</v>
      </c>
      <c r="G824" s="9" t="s">
        <v>9</v>
      </c>
      <c r="H824" s="9">
        <v>133</v>
      </c>
      <c r="I824" s="9">
        <v>128</v>
      </c>
      <c r="J824" s="9">
        <v>5</v>
      </c>
      <c r="K824" s="9">
        <v>0</v>
      </c>
      <c r="L824" s="9">
        <v>0</v>
      </c>
      <c r="M824" s="9">
        <v>2</v>
      </c>
      <c r="N824" s="9">
        <v>7</v>
      </c>
      <c r="O824" s="9">
        <v>24</v>
      </c>
      <c r="P824" s="9">
        <v>22</v>
      </c>
      <c r="Q824" s="9">
        <v>33</v>
      </c>
      <c r="R824" s="9">
        <v>25</v>
      </c>
      <c r="S824" s="9">
        <v>15</v>
      </c>
      <c r="T824" s="9">
        <v>4</v>
      </c>
      <c r="U824" s="9">
        <v>1</v>
      </c>
      <c r="V824" s="9">
        <v>0</v>
      </c>
      <c r="W824" s="9">
        <v>0</v>
      </c>
      <c r="X824" s="9">
        <v>129</v>
      </c>
      <c r="Y824" s="9">
        <v>4</v>
      </c>
      <c r="Z824" s="9">
        <v>0</v>
      </c>
      <c r="AA824" s="9">
        <v>16</v>
      </c>
      <c r="AB824" s="9">
        <v>40</v>
      </c>
      <c r="AC824" s="9">
        <v>55</v>
      </c>
      <c r="AD824" s="9">
        <v>22</v>
      </c>
      <c r="AE824" s="9">
        <v>0</v>
      </c>
      <c r="AF824" s="9">
        <v>108</v>
      </c>
      <c r="AG824" s="9">
        <v>13</v>
      </c>
      <c r="AH824" s="9">
        <v>12</v>
      </c>
      <c r="AI824" s="9">
        <v>0</v>
      </c>
      <c r="AJ824" s="9">
        <v>13</v>
      </c>
      <c r="AK824" s="9">
        <v>0</v>
      </c>
      <c r="AL824" s="9">
        <v>120</v>
      </c>
      <c r="AM824" s="9">
        <v>0</v>
      </c>
      <c r="AN824" s="9">
        <v>122</v>
      </c>
      <c r="AO824" s="9">
        <v>1</v>
      </c>
      <c r="AP824" s="9">
        <v>10</v>
      </c>
      <c r="AQ824" s="9">
        <v>0</v>
      </c>
      <c r="AR824" s="9">
        <v>91</v>
      </c>
      <c r="AS824" s="9">
        <v>42</v>
      </c>
      <c r="AT824" s="10">
        <v>0</v>
      </c>
    </row>
    <row r="825" spans="1:46" ht="42.75" x14ac:dyDescent="0.25">
      <c r="A825" s="26" t="str">
        <f t="shared" si="24"/>
        <v>2012Nurse practitionersNova ScotiaHospital</v>
      </c>
      <c r="B825" s="24">
        <v>2012</v>
      </c>
      <c r="C825" s="9" t="s">
        <v>5</v>
      </c>
      <c r="D825" s="9" t="s">
        <v>164</v>
      </c>
      <c r="E825" s="9" t="str">
        <f t="shared" si="25"/>
        <v>Nova Scotia</v>
      </c>
      <c r="F825" s="9" t="s">
        <v>180</v>
      </c>
      <c r="G825" s="9" t="s">
        <v>10</v>
      </c>
      <c r="H825" s="9">
        <v>58</v>
      </c>
      <c r="I825" s="9">
        <v>57</v>
      </c>
      <c r="J825" s="9">
        <v>1</v>
      </c>
      <c r="K825" s="9">
        <v>0</v>
      </c>
      <c r="L825" s="9">
        <v>0</v>
      </c>
      <c r="M825" s="9">
        <v>1</v>
      </c>
      <c r="N825" s="9">
        <v>4</v>
      </c>
      <c r="O825" s="9">
        <v>10</v>
      </c>
      <c r="P825" s="9">
        <v>9</v>
      </c>
      <c r="Q825" s="9">
        <v>17</v>
      </c>
      <c r="R825" s="9">
        <v>10</v>
      </c>
      <c r="S825" s="9">
        <v>5</v>
      </c>
      <c r="T825" s="9">
        <v>2</v>
      </c>
      <c r="U825" s="9">
        <v>0</v>
      </c>
      <c r="V825" s="9">
        <v>0</v>
      </c>
      <c r="W825" s="9">
        <v>0</v>
      </c>
      <c r="X825" s="9">
        <v>58</v>
      </c>
      <c r="Y825" s="9">
        <v>0</v>
      </c>
      <c r="Z825" s="9">
        <v>0</v>
      </c>
      <c r="AA825" s="9">
        <v>8</v>
      </c>
      <c r="AB825" s="9">
        <v>13</v>
      </c>
      <c r="AC825" s="9">
        <v>29</v>
      </c>
      <c r="AD825" s="9">
        <v>8</v>
      </c>
      <c r="AE825" s="9">
        <v>0</v>
      </c>
      <c r="AF825" s="9">
        <v>47</v>
      </c>
      <c r="AG825" s="9">
        <v>6</v>
      </c>
      <c r="AH825" s="9">
        <v>5</v>
      </c>
      <c r="AI825" s="9">
        <v>0</v>
      </c>
      <c r="AJ825" s="9">
        <v>7</v>
      </c>
      <c r="AK825" s="9">
        <v>0</v>
      </c>
      <c r="AL825" s="9">
        <v>51</v>
      </c>
      <c r="AM825" s="9">
        <v>0</v>
      </c>
      <c r="AN825" s="9">
        <v>56</v>
      </c>
      <c r="AO825" s="9">
        <v>0</v>
      </c>
      <c r="AP825" s="9">
        <v>2</v>
      </c>
      <c r="AQ825" s="9">
        <v>0</v>
      </c>
      <c r="AR825" s="9">
        <v>56</v>
      </c>
      <c r="AS825" s="9">
        <v>2</v>
      </c>
      <c r="AT825" s="10">
        <v>0</v>
      </c>
    </row>
    <row r="826" spans="1:46" ht="42.75" x14ac:dyDescent="0.25">
      <c r="A826" s="26" t="str">
        <f t="shared" si="24"/>
        <v>2012Nurse practitionersNova ScotiaCommunity health</v>
      </c>
      <c r="B826" s="24">
        <v>2012</v>
      </c>
      <c r="C826" s="9" t="s">
        <v>5</v>
      </c>
      <c r="D826" s="9" t="s">
        <v>164</v>
      </c>
      <c r="E826" s="9" t="str">
        <f t="shared" si="25"/>
        <v>Nova Scotia</v>
      </c>
      <c r="F826" s="9" t="s">
        <v>182</v>
      </c>
      <c r="G826" s="9" t="s">
        <v>11</v>
      </c>
      <c r="H826" s="9">
        <v>54</v>
      </c>
      <c r="I826" s="9">
        <v>51</v>
      </c>
      <c r="J826" s="9">
        <v>3</v>
      </c>
      <c r="K826" s="9">
        <v>0</v>
      </c>
      <c r="L826" s="9">
        <v>0</v>
      </c>
      <c r="M826" s="9">
        <v>1</v>
      </c>
      <c r="N826" s="9">
        <v>1</v>
      </c>
      <c r="O826" s="9">
        <v>9</v>
      </c>
      <c r="P826" s="9">
        <v>12</v>
      </c>
      <c r="Q826" s="9">
        <v>12</v>
      </c>
      <c r="R826" s="9">
        <v>12</v>
      </c>
      <c r="S826" s="9">
        <v>5</v>
      </c>
      <c r="T826" s="9">
        <v>2</v>
      </c>
      <c r="U826" s="9">
        <v>0</v>
      </c>
      <c r="V826" s="9">
        <v>0</v>
      </c>
      <c r="W826" s="9">
        <v>0</v>
      </c>
      <c r="X826" s="9">
        <v>53</v>
      </c>
      <c r="Y826" s="9">
        <v>1</v>
      </c>
      <c r="Z826" s="9">
        <v>0</v>
      </c>
      <c r="AA826" s="9">
        <v>4</v>
      </c>
      <c r="AB826" s="9">
        <v>21</v>
      </c>
      <c r="AC826" s="9">
        <v>21</v>
      </c>
      <c r="AD826" s="9">
        <v>8</v>
      </c>
      <c r="AE826" s="9">
        <v>0</v>
      </c>
      <c r="AF826" s="9">
        <v>43</v>
      </c>
      <c r="AG826" s="9">
        <v>6</v>
      </c>
      <c r="AH826" s="9">
        <v>5</v>
      </c>
      <c r="AI826" s="9">
        <v>0</v>
      </c>
      <c r="AJ826" s="9">
        <v>4</v>
      </c>
      <c r="AK826" s="9">
        <v>0</v>
      </c>
      <c r="AL826" s="9">
        <v>50</v>
      </c>
      <c r="AM826" s="9">
        <v>0</v>
      </c>
      <c r="AN826" s="9">
        <v>53</v>
      </c>
      <c r="AO826" s="9">
        <v>0</v>
      </c>
      <c r="AP826" s="9">
        <v>1</v>
      </c>
      <c r="AQ826" s="9">
        <v>0</v>
      </c>
      <c r="AR826" s="9">
        <v>22</v>
      </c>
      <c r="AS826" s="9">
        <v>32</v>
      </c>
      <c r="AT826" s="10">
        <v>0</v>
      </c>
    </row>
    <row r="827" spans="1:46" ht="57" x14ac:dyDescent="0.25">
      <c r="A827" s="26" t="str">
        <f t="shared" si="24"/>
        <v>2012Nurse practitionersNova ScotiaNursing home/long-term care</v>
      </c>
      <c r="B827" s="24">
        <v>2012</v>
      </c>
      <c r="C827" s="9" t="s">
        <v>5</v>
      </c>
      <c r="D827" s="9" t="s">
        <v>164</v>
      </c>
      <c r="E827" s="9" t="str">
        <f t="shared" si="25"/>
        <v>Nova Scotia</v>
      </c>
      <c r="F827" s="9" t="s">
        <v>181</v>
      </c>
      <c r="G827" s="9" t="s">
        <v>12</v>
      </c>
      <c r="H827" s="9">
        <v>4</v>
      </c>
      <c r="I827" s="9">
        <v>4</v>
      </c>
      <c r="J827" s="9">
        <v>0</v>
      </c>
      <c r="K827" s="9">
        <v>0</v>
      </c>
      <c r="L827" s="9">
        <v>0</v>
      </c>
      <c r="M827" s="9">
        <v>0</v>
      </c>
      <c r="N827" s="9">
        <v>0</v>
      </c>
      <c r="O827" s="9">
        <v>0</v>
      </c>
      <c r="P827" s="9">
        <v>0</v>
      </c>
      <c r="Q827" s="9">
        <v>2</v>
      </c>
      <c r="R827" s="9">
        <v>1</v>
      </c>
      <c r="S827" s="9">
        <v>1</v>
      </c>
      <c r="T827" s="9">
        <v>0</v>
      </c>
      <c r="U827" s="9">
        <v>0</v>
      </c>
      <c r="V827" s="9">
        <v>0</v>
      </c>
      <c r="W827" s="9">
        <v>0</v>
      </c>
      <c r="X827" s="9">
        <v>3</v>
      </c>
      <c r="Y827" s="9">
        <v>1</v>
      </c>
      <c r="Z827" s="9">
        <v>0</v>
      </c>
      <c r="AA827" s="9">
        <v>0</v>
      </c>
      <c r="AB827" s="9">
        <v>1</v>
      </c>
      <c r="AC827" s="9">
        <v>1</v>
      </c>
      <c r="AD827" s="9">
        <v>2</v>
      </c>
      <c r="AE827" s="9">
        <v>0</v>
      </c>
      <c r="AF827" s="9">
        <v>4</v>
      </c>
      <c r="AG827" s="9">
        <v>0</v>
      </c>
      <c r="AH827" s="9">
        <v>0</v>
      </c>
      <c r="AI827" s="9">
        <v>0</v>
      </c>
      <c r="AJ827" s="9">
        <v>1</v>
      </c>
      <c r="AK827" s="9">
        <v>0</v>
      </c>
      <c r="AL827" s="9">
        <v>3</v>
      </c>
      <c r="AM827" s="9">
        <v>0</v>
      </c>
      <c r="AN827" s="9">
        <v>4</v>
      </c>
      <c r="AO827" s="9">
        <v>0</v>
      </c>
      <c r="AP827" s="9">
        <v>0</v>
      </c>
      <c r="AQ827" s="9">
        <v>0</v>
      </c>
      <c r="AR827" s="9">
        <v>2</v>
      </c>
      <c r="AS827" s="9">
        <v>2</v>
      </c>
      <c r="AT827" s="10">
        <v>0</v>
      </c>
    </row>
    <row r="828" spans="1:46" ht="42.75" x14ac:dyDescent="0.25">
      <c r="A828" s="26" t="str">
        <f t="shared" si="24"/>
        <v>2012Nurse practitionersNova ScotiaOther places of work</v>
      </c>
      <c r="B828" s="24">
        <v>2012</v>
      </c>
      <c r="C828" s="9" t="s">
        <v>5</v>
      </c>
      <c r="D828" s="9" t="s">
        <v>164</v>
      </c>
      <c r="E828" s="9" t="str">
        <f t="shared" si="25"/>
        <v>Nova Scotia</v>
      </c>
      <c r="F828" s="9" t="s">
        <v>183</v>
      </c>
      <c r="G828" s="9" t="s">
        <v>13</v>
      </c>
      <c r="H828" s="9">
        <v>17</v>
      </c>
      <c r="I828" s="9">
        <v>16</v>
      </c>
      <c r="J828" s="9">
        <v>1</v>
      </c>
      <c r="K828" s="9">
        <v>0</v>
      </c>
      <c r="L828" s="9">
        <v>0</v>
      </c>
      <c r="M828" s="9">
        <v>0</v>
      </c>
      <c r="N828" s="9">
        <v>2</v>
      </c>
      <c r="O828" s="9">
        <v>5</v>
      </c>
      <c r="P828" s="9">
        <v>1</v>
      </c>
      <c r="Q828" s="9">
        <v>2</v>
      </c>
      <c r="R828" s="9">
        <v>2</v>
      </c>
      <c r="S828" s="9">
        <v>4</v>
      </c>
      <c r="T828" s="9">
        <v>0</v>
      </c>
      <c r="U828" s="9">
        <v>1</v>
      </c>
      <c r="V828" s="9">
        <v>0</v>
      </c>
      <c r="W828" s="9">
        <v>0</v>
      </c>
      <c r="X828" s="9">
        <v>15</v>
      </c>
      <c r="Y828" s="9">
        <v>2</v>
      </c>
      <c r="Z828" s="9">
        <v>0</v>
      </c>
      <c r="AA828" s="9">
        <v>4</v>
      </c>
      <c r="AB828" s="9">
        <v>5</v>
      </c>
      <c r="AC828" s="9">
        <v>4</v>
      </c>
      <c r="AD828" s="9">
        <v>4</v>
      </c>
      <c r="AE828" s="9">
        <v>0</v>
      </c>
      <c r="AF828" s="9">
        <v>14</v>
      </c>
      <c r="AG828" s="9">
        <v>1</v>
      </c>
      <c r="AH828" s="9">
        <v>2</v>
      </c>
      <c r="AI828" s="9">
        <v>0</v>
      </c>
      <c r="AJ828" s="9">
        <v>1</v>
      </c>
      <c r="AK828" s="9">
        <v>0</v>
      </c>
      <c r="AL828" s="9">
        <v>16</v>
      </c>
      <c r="AM828" s="9">
        <v>0</v>
      </c>
      <c r="AN828" s="9">
        <v>9</v>
      </c>
      <c r="AO828" s="9">
        <v>1</v>
      </c>
      <c r="AP828" s="9">
        <v>7</v>
      </c>
      <c r="AQ828" s="9">
        <v>0</v>
      </c>
      <c r="AR828" s="9">
        <v>11</v>
      </c>
      <c r="AS828" s="9">
        <v>6</v>
      </c>
      <c r="AT828" s="10">
        <v>0</v>
      </c>
    </row>
    <row r="829" spans="1:46" ht="42.75" x14ac:dyDescent="0.25">
      <c r="A829" s="26" t="str">
        <f t="shared" si="24"/>
        <v>2012Nurse practitionersNew BrunswickAll places of work</v>
      </c>
      <c r="B829" s="24">
        <v>2012</v>
      </c>
      <c r="C829" s="9" t="s">
        <v>5</v>
      </c>
      <c r="D829" s="9" t="s">
        <v>165</v>
      </c>
      <c r="E829" s="9" t="str">
        <f t="shared" si="25"/>
        <v>New Brunswick</v>
      </c>
      <c r="F829" s="9" t="s">
        <v>179</v>
      </c>
      <c r="G829" s="9" t="s">
        <v>9</v>
      </c>
      <c r="H829" s="9">
        <v>105</v>
      </c>
      <c r="I829" s="9">
        <v>101</v>
      </c>
      <c r="J829" s="9">
        <v>4</v>
      </c>
      <c r="K829" s="9">
        <v>0</v>
      </c>
      <c r="L829" s="9">
        <v>0</v>
      </c>
      <c r="M829" s="9">
        <v>8</v>
      </c>
      <c r="N829" s="9">
        <v>17</v>
      </c>
      <c r="O829" s="9">
        <v>20</v>
      </c>
      <c r="P829" s="9">
        <v>16</v>
      </c>
      <c r="Q829" s="9">
        <v>20</v>
      </c>
      <c r="R829" s="9">
        <v>12</v>
      </c>
      <c r="S829" s="9">
        <v>9</v>
      </c>
      <c r="T829" s="9">
        <v>1</v>
      </c>
      <c r="U829" s="9">
        <v>2</v>
      </c>
      <c r="V829" s="9">
        <v>0</v>
      </c>
      <c r="W829" s="9">
        <v>0</v>
      </c>
      <c r="X829" s="9">
        <v>101</v>
      </c>
      <c r="Y829" s="9">
        <v>4</v>
      </c>
      <c r="Z829" s="9">
        <v>0</v>
      </c>
      <c r="AA829" s="9">
        <v>28</v>
      </c>
      <c r="AB829" s="9">
        <v>30</v>
      </c>
      <c r="AC829" s="9">
        <v>34</v>
      </c>
      <c r="AD829" s="9">
        <v>13</v>
      </c>
      <c r="AE829" s="9">
        <v>0</v>
      </c>
      <c r="AF829" s="9">
        <v>84</v>
      </c>
      <c r="AG829" s="9">
        <v>17</v>
      </c>
      <c r="AH829" s="9">
        <v>4</v>
      </c>
      <c r="AI829" s="9">
        <v>0</v>
      </c>
      <c r="AJ829" s="9">
        <v>27</v>
      </c>
      <c r="AK829" s="9">
        <v>2</v>
      </c>
      <c r="AL829" s="9">
        <v>76</v>
      </c>
      <c r="AM829" s="9">
        <v>0</v>
      </c>
      <c r="AN829" s="9">
        <v>100</v>
      </c>
      <c r="AO829" s="9">
        <v>0</v>
      </c>
      <c r="AP829" s="9">
        <v>5</v>
      </c>
      <c r="AQ829" s="9">
        <v>0</v>
      </c>
      <c r="AR829" s="9">
        <v>67</v>
      </c>
      <c r="AS829" s="9">
        <v>38</v>
      </c>
      <c r="AT829" s="10">
        <v>0</v>
      </c>
    </row>
    <row r="830" spans="1:46" ht="42.75" x14ac:dyDescent="0.25">
      <c r="A830" s="26" t="str">
        <f t="shared" si="24"/>
        <v>2012Nurse practitionersNew BrunswickHospital</v>
      </c>
      <c r="B830" s="24">
        <v>2012</v>
      </c>
      <c r="C830" s="9" t="s">
        <v>5</v>
      </c>
      <c r="D830" s="9" t="s">
        <v>165</v>
      </c>
      <c r="E830" s="9" t="str">
        <f t="shared" si="25"/>
        <v>New Brunswick</v>
      </c>
      <c r="F830" s="9" t="s">
        <v>180</v>
      </c>
      <c r="G830" s="9" t="s">
        <v>10</v>
      </c>
      <c r="H830" s="9">
        <v>44</v>
      </c>
      <c r="I830" s="9">
        <v>41</v>
      </c>
      <c r="J830" s="9">
        <v>3</v>
      </c>
      <c r="K830" s="9">
        <v>0</v>
      </c>
      <c r="L830" s="9">
        <v>0</v>
      </c>
      <c r="M830" s="9">
        <v>7</v>
      </c>
      <c r="N830" s="9">
        <v>11</v>
      </c>
      <c r="O830" s="9">
        <v>9</v>
      </c>
      <c r="P830" s="9">
        <v>5</v>
      </c>
      <c r="Q830" s="9">
        <v>6</v>
      </c>
      <c r="R830" s="9">
        <v>3</v>
      </c>
      <c r="S830" s="9">
        <v>3</v>
      </c>
      <c r="T830" s="9">
        <v>0</v>
      </c>
      <c r="U830" s="9">
        <v>0</v>
      </c>
      <c r="V830" s="9">
        <v>0</v>
      </c>
      <c r="W830" s="9">
        <v>0</v>
      </c>
      <c r="X830" s="9">
        <v>42</v>
      </c>
      <c r="Y830" s="9">
        <v>2</v>
      </c>
      <c r="Z830" s="9">
        <v>0</v>
      </c>
      <c r="AA830" s="9">
        <v>21</v>
      </c>
      <c r="AB830" s="9">
        <v>10</v>
      </c>
      <c r="AC830" s="9">
        <v>9</v>
      </c>
      <c r="AD830" s="9">
        <v>4</v>
      </c>
      <c r="AE830" s="9">
        <v>0</v>
      </c>
      <c r="AF830" s="9">
        <v>29</v>
      </c>
      <c r="AG830" s="9">
        <v>12</v>
      </c>
      <c r="AH830" s="9">
        <v>3</v>
      </c>
      <c r="AI830" s="9">
        <v>0</v>
      </c>
      <c r="AJ830" s="9">
        <v>22</v>
      </c>
      <c r="AK830" s="9">
        <v>1</v>
      </c>
      <c r="AL830" s="9">
        <v>21</v>
      </c>
      <c r="AM830" s="9">
        <v>0</v>
      </c>
      <c r="AN830" s="9">
        <v>43</v>
      </c>
      <c r="AO830" s="9">
        <v>0</v>
      </c>
      <c r="AP830" s="9">
        <v>1</v>
      </c>
      <c r="AQ830" s="9">
        <v>0</v>
      </c>
      <c r="AR830" s="9">
        <v>35</v>
      </c>
      <c r="AS830" s="9">
        <v>9</v>
      </c>
      <c r="AT830" s="10">
        <v>0</v>
      </c>
    </row>
    <row r="831" spans="1:46" ht="42.75" x14ac:dyDescent="0.25">
      <c r="A831" s="26" t="str">
        <f t="shared" si="24"/>
        <v>2012Nurse practitionersNew BrunswickCommunity health</v>
      </c>
      <c r="B831" s="24">
        <v>2012</v>
      </c>
      <c r="C831" s="9" t="s">
        <v>5</v>
      </c>
      <c r="D831" s="9" t="s">
        <v>165</v>
      </c>
      <c r="E831" s="9" t="str">
        <f t="shared" si="25"/>
        <v>New Brunswick</v>
      </c>
      <c r="F831" s="9" t="s">
        <v>182</v>
      </c>
      <c r="G831" s="9" t="s">
        <v>11</v>
      </c>
      <c r="H831" s="9">
        <v>44</v>
      </c>
      <c r="I831" s="9">
        <v>44</v>
      </c>
      <c r="J831" s="9">
        <v>0</v>
      </c>
      <c r="K831" s="9">
        <v>0</v>
      </c>
      <c r="L831" s="9">
        <v>0</v>
      </c>
      <c r="M831" s="9">
        <v>1</v>
      </c>
      <c r="N831" s="9">
        <v>2</v>
      </c>
      <c r="O831" s="9">
        <v>10</v>
      </c>
      <c r="P831" s="9">
        <v>9</v>
      </c>
      <c r="Q831" s="9">
        <v>11</v>
      </c>
      <c r="R831" s="9">
        <v>6</v>
      </c>
      <c r="S831" s="9">
        <v>4</v>
      </c>
      <c r="T831" s="9">
        <v>1</v>
      </c>
      <c r="U831" s="9">
        <v>0</v>
      </c>
      <c r="V831" s="9">
        <v>0</v>
      </c>
      <c r="W831" s="9">
        <v>0</v>
      </c>
      <c r="X831" s="9">
        <v>42</v>
      </c>
      <c r="Y831" s="9">
        <v>2</v>
      </c>
      <c r="Z831" s="9">
        <v>0</v>
      </c>
      <c r="AA831" s="9">
        <v>3</v>
      </c>
      <c r="AB831" s="9">
        <v>17</v>
      </c>
      <c r="AC831" s="9">
        <v>18</v>
      </c>
      <c r="AD831" s="9">
        <v>6</v>
      </c>
      <c r="AE831" s="9">
        <v>0</v>
      </c>
      <c r="AF831" s="9">
        <v>41</v>
      </c>
      <c r="AG831" s="9">
        <v>3</v>
      </c>
      <c r="AH831" s="9">
        <v>0</v>
      </c>
      <c r="AI831" s="9">
        <v>0</v>
      </c>
      <c r="AJ831" s="9">
        <v>2</v>
      </c>
      <c r="AK831" s="9">
        <v>1</v>
      </c>
      <c r="AL831" s="9">
        <v>41</v>
      </c>
      <c r="AM831" s="9">
        <v>0</v>
      </c>
      <c r="AN831" s="9">
        <v>44</v>
      </c>
      <c r="AO831" s="9">
        <v>0</v>
      </c>
      <c r="AP831" s="9">
        <v>0</v>
      </c>
      <c r="AQ831" s="9">
        <v>0</v>
      </c>
      <c r="AR831" s="9">
        <v>23</v>
      </c>
      <c r="AS831" s="9">
        <v>21</v>
      </c>
      <c r="AT831" s="10">
        <v>0</v>
      </c>
    </row>
    <row r="832" spans="1:46" ht="57" x14ac:dyDescent="0.25">
      <c r="A832" s="26" t="str">
        <f t="shared" si="24"/>
        <v>2012Nurse practitionersNew BrunswickNursing home/long-term care</v>
      </c>
      <c r="B832" s="24">
        <v>2012</v>
      </c>
      <c r="C832" s="9" t="s">
        <v>5</v>
      </c>
      <c r="D832" s="9" t="s">
        <v>165</v>
      </c>
      <c r="E832" s="9" t="str">
        <f t="shared" si="25"/>
        <v>New Brunswick</v>
      </c>
      <c r="F832" s="9" t="s">
        <v>181</v>
      </c>
      <c r="G832" s="9" t="s">
        <v>12</v>
      </c>
      <c r="H832" s="9">
        <v>5</v>
      </c>
      <c r="I832" s="9">
        <v>5</v>
      </c>
      <c r="J832" s="9">
        <v>0</v>
      </c>
      <c r="K832" s="9">
        <v>0</v>
      </c>
      <c r="L832" s="9">
        <v>0</v>
      </c>
      <c r="M832" s="9">
        <v>0</v>
      </c>
      <c r="N832" s="9">
        <v>2</v>
      </c>
      <c r="O832" s="9">
        <v>0</v>
      </c>
      <c r="P832" s="9">
        <v>0</v>
      </c>
      <c r="Q832" s="9">
        <v>1</v>
      </c>
      <c r="R832" s="9">
        <v>1</v>
      </c>
      <c r="S832" s="9">
        <v>1</v>
      </c>
      <c r="T832" s="9">
        <v>0</v>
      </c>
      <c r="U832" s="9">
        <v>0</v>
      </c>
      <c r="V832" s="9">
        <v>0</v>
      </c>
      <c r="W832" s="9">
        <v>0</v>
      </c>
      <c r="X832" s="9">
        <v>5</v>
      </c>
      <c r="Y832" s="9">
        <v>0</v>
      </c>
      <c r="Z832" s="9">
        <v>0</v>
      </c>
      <c r="AA832" s="9">
        <v>2</v>
      </c>
      <c r="AB832" s="9">
        <v>0</v>
      </c>
      <c r="AC832" s="9">
        <v>2</v>
      </c>
      <c r="AD832" s="9">
        <v>1</v>
      </c>
      <c r="AE832" s="9">
        <v>0</v>
      </c>
      <c r="AF832" s="9">
        <v>4</v>
      </c>
      <c r="AG832" s="9">
        <v>0</v>
      </c>
      <c r="AH832" s="9">
        <v>1</v>
      </c>
      <c r="AI832" s="9">
        <v>0</v>
      </c>
      <c r="AJ832" s="9">
        <v>1</v>
      </c>
      <c r="AK832" s="9">
        <v>0</v>
      </c>
      <c r="AL832" s="9">
        <v>4</v>
      </c>
      <c r="AM832" s="9">
        <v>0</v>
      </c>
      <c r="AN832" s="9">
        <v>5</v>
      </c>
      <c r="AO832" s="9">
        <v>0</v>
      </c>
      <c r="AP832" s="9">
        <v>0</v>
      </c>
      <c r="AQ832" s="9">
        <v>0</v>
      </c>
      <c r="AR832" s="9">
        <v>3</v>
      </c>
      <c r="AS832" s="9">
        <v>2</v>
      </c>
      <c r="AT832" s="10">
        <v>0</v>
      </c>
    </row>
    <row r="833" spans="1:46" ht="42.75" x14ac:dyDescent="0.25">
      <c r="A833" s="26" t="str">
        <f t="shared" si="24"/>
        <v>2012Nurse practitionersNew BrunswickOther places of work</v>
      </c>
      <c r="B833" s="24">
        <v>2012</v>
      </c>
      <c r="C833" s="9" t="s">
        <v>5</v>
      </c>
      <c r="D833" s="9" t="s">
        <v>165</v>
      </c>
      <c r="E833" s="9" t="str">
        <f t="shared" si="25"/>
        <v>New Brunswick</v>
      </c>
      <c r="F833" s="9" t="s">
        <v>183</v>
      </c>
      <c r="G833" s="9" t="s">
        <v>13</v>
      </c>
      <c r="H833" s="9">
        <v>12</v>
      </c>
      <c r="I833" s="9">
        <v>11</v>
      </c>
      <c r="J833" s="9">
        <v>1</v>
      </c>
      <c r="K833" s="9">
        <v>0</v>
      </c>
      <c r="L833" s="9">
        <v>0</v>
      </c>
      <c r="M833" s="9">
        <v>0</v>
      </c>
      <c r="N833" s="9">
        <v>2</v>
      </c>
      <c r="O833" s="9">
        <v>1</v>
      </c>
      <c r="P833" s="9">
        <v>2</v>
      </c>
      <c r="Q833" s="9">
        <v>2</v>
      </c>
      <c r="R833" s="9">
        <v>2</v>
      </c>
      <c r="S833" s="9">
        <v>1</v>
      </c>
      <c r="T833" s="9">
        <v>0</v>
      </c>
      <c r="U833" s="9">
        <v>2</v>
      </c>
      <c r="V833" s="9">
        <v>0</v>
      </c>
      <c r="W833" s="9">
        <v>0</v>
      </c>
      <c r="X833" s="9">
        <v>12</v>
      </c>
      <c r="Y833" s="9">
        <v>0</v>
      </c>
      <c r="Z833" s="9">
        <v>0</v>
      </c>
      <c r="AA833" s="9">
        <v>2</v>
      </c>
      <c r="AB833" s="9">
        <v>3</v>
      </c>
      <c r="AC833" s="9">
        <v>5</v>
      </c>
      <c r="AD833" s="9">
        <v>2</v>
      </c>
      <c r="AE833" s="9">
        <v>0</v>
      </c>
      <c r="AF833" s="9">
        <v>10</v>
      </c>
      <c r="AG833" s="9">
        <v>2</v>
      </c>
      <c r="AH833" s="9">
        <v>0</v>
      </c>
      <c r="AI833" s="9">
        <v>0</v>
      </c>
      <c r="AJ833" s="9">
        <v>2</v>
      </c>
      <c r="AK833" s="9">
        <v>0</v>
      </c>
      <c r="AL833" s="9">
        <v>10</v>
      </c>
      <c r="AM833" s="9">
        <v>0</v>
      </c>
      <c r="AN833" s="9">
        <v>8</v>
      </c>
      <c r="AO833" s="9">
        <v>0</v>
      </c>
      <c r="AP833" s="9">
        <v>4</v>
      </c>
      <c r="AQ833" s="9">
        <v>0</v>
      </c>
      <c r="AR833" s="9">
        <v>6</v>
      </c>
      <c r="AS833" s="9">
        <v>6</v>
      </c>
      <c r="AT833" s="10">
        <v>0</v>
      </c>
    </row>
    <row r="834" spans="1:46" ht="42.75" x14ac:dyDescent="0.25">
      <c r="A834" s="26" t="str">
        <f t="shared" si="24"/>
        <v>2012Nurse practitionersQuebecAll places of work</v>
      </c>
      <c r="B834" s="24">
        <v>2012</v>
      </c>
      <c r="C834" s="9" t="s">
        <v>5</v>
      </c>
      <c r="D834" s="9" t="s">
        <v>166</v>
      </c>
      <c r="E834" s="9" t="str">
        <f t="shared" si="25"/>
        <v>Quebec</v>
      </c>
      <c r="F834" s="9" t="s">
        <v>179</v>
      </c>
      <c r="G834" s="9" t="s">
        <v>9</v>
      </c>
      <c r="H834" s="9">
        <v>149</v>
      </c>
      <c r="I834" s="9">
        <v>136</v>
      </c>
      <c r="J834" s="9">
        <v>13</v>
      </c>
      <c r="K834" s="9">
        <v>0</v>
      </c>
      <c r="L834" s="9">
        <v>0</v>
      </c>
      <c r="M834" s="9">
        <v>18</v>
      </c>
      <c r="N834" s="9">
        <v>54</v>
      </c>
      <c r="O834" s="9">
        <v>35</v>
      </c>
      <c r="P834" s="9">
        <v>20</v>
      </c>
      <c r="Q834" s="9">
        <v>13</v>
      </c>
      <c r="R834" s="9">
        <v>4</v>
      </c>
      <c r="S834" s="9">
        <v>5</v>
      </c>
      <c r="T834" s="9">
        <v>0</v>
      </c>
      <c r="U834" s="9">
        <v>0</v>
      </c>
      <c r="V834" s="9">
        <v>0</v>
      </c>
      <c r="W834" s="9">
        <v>0</v>
      </c>
      <c r="X834" s="9">
        <v>147</v>
      </c>
      <c r="Y834" s="9">
        <v>2</v>
      </c>
      <c r="Z834" s="9">
        <v>0</v>
      </c>
      <c r="AA834" s="9">
        <v>61</v>
      </c>
      <c r="AB834" s="9">
        <v>60</v>
      </c>
      <c r="AC834" s="9">
        <v>22</v>
      </c>
      <c r="AD834" s="9">
        <v>6</v>
      </c>
      <c r="AE834" s="9">
        <v>0</v>
      </c>
      <c r="AF834" s="9">
        <v>142</v>
      </c>
      <c r="AG834" s="9">
        <v>7</v>
      </c>
      <c r="AH834" s="9">
        <v>0</v>
      </c>
      <c r="AI834" s="9">
        <v>0</v>
      </c>
      <c r="AJ834" s="9">
        <v>3</v>
      </c>
      <c r="AK834" s="9">
        <v>0</v>
      </c>
      <c r="AL834" s="9">
        <v>145</v>
      </c>
      <c r="AM834" s="9">
        <v>1</v>
      </c>
      <c r="AN834" s="9">
        <v>146</v>
      </c>
      <c r="AO834" s="9">
        <v>1</v>
      </c>
      <c r="AP834" s="9">
        <v>2</v>
      </c>
      <c r="AQ834" s="9">
        <v>0</v>
      </c>
      <c r="AR834" s="9">
        <v>125</v>
      </c>
      <c r="AS834" s="9">
        <v>24</v>
      </c>
      <c r="AT834" s="10">
        <v>0</v>
      </c>
    </row>
    <row r="835" spans="1:46" ht="42.75" x14ac:dyDescent="0.25">
      <c r="A835" s="26" t="str">
        <f t="shared" ref="A835:A898" si="26">CONCATENATE(B835,C835,E835,G835)</f>
        <v>2012Nurse practitionersQuebecHospital</v>
      </c>
      <c r="B835" s="24">
        <v>2012</v>
      </c>
      <c r="C835" s="9" t="s">
        <v>5</v>
      </c>
      <c r="D835" s="9" t="s">
        <v>166</v>
      </c>
      <c r="E835" s="9" t="str">
        <f t="shared" ref="E835:E898" si="27">TRIM(MID(D835,3,50))</f>
        <v>Quebec</v>
      </c>
      <c r="F835" s="9" t="s">
        <v>180</v>
      </c>
      <c r="G835" s="9" t="s">
        <v>10</v>
      </c>
      <c r="H835" s="9">
        <v>70</v>
      </c>
      <c r="I835" s="9">
        <v>65</v>
      </c>
      <c r="J835" s="9">
        <v>5</v>
      </c>
      <c r="K835" s="9">
        <v>0</v>
      </c>
      <c r="L835" s="9">
        <v>0</v>
      </c>
      <c r="M835" s="9">
        <v>4</v>
      </c>
      <c r="N835" s="9">
        <v>27</v>
      </c>
      <c r="O835" s="9">
        <v>15</v>
      </c>
      <c r="P835" s="9">
        <v>12</v>
      </c>
      <c r="Q835" s="9">
        <v>5</v>
      </c>
      <c r="R835" s="9">
        <v>2</v>
      </c>
      <c r="S835" s="9">
        <v>5</v>
      </c>
      <c r="T835" s="9">
        <v>0</v>
      </c>
      <c r="U835" s="9">
        <v>0</v>
      </c>
      <c r="V835" s="9">
        <v>0</v>
      </c>
      <c r="W835" s="9">
        <v>0</v>
      </c>
      <c r="X835" s="9">
        <v>68</v>
      </c>
      <c r="Y835" s="9">
        <v>2</v>
      </c>
      <c r="Z835" s="9">
        <v>0</v>
      </c>
      <c r="AA835" s="9">
        <v>23</v>
      </c>
      <c r="AB835" s="9">
        <v>31</v>
      </c>
      <c r="AC835" s="9">
        <v>10</v>
      </c>
      <c r="AD835" s="9">
        <v>6</v>
      </c>
      <c r="AE835" s="9">
        <v>0</v>
      </c>
      <c r="AF835" s="9">
        <v>68</v>
      </c>
      <c r="AG835" s="9">
        <v>2</v>
      </c>
      <c r="AH835" s="9">
        <v>0</v>
      </c>
      <c r="AI835" s="9">
        <v>0</v>
      </c>
      <c r="AJ835" s="9">
        <v>0</v>
      </c>
      <c r="AK835" s="9">
        <v>0</v>
      </c>
      <c r="AL835" s="9">
        <v>70</v>
      </c>
      <c r="AM835" s="9">
        <v>0</v>
      </c>
      <c r="AN835" s="9">
        <v>70</v>
      </c>
      <c r="AO835" s="9">
        <v>0</v>
      </c>
      <c r="AP835" s="9">
        <v>0</v>
      </c>
      <c r="AQ835" s="9">
        <v>0</v>
      </c>
      <c r="AR835" s="9">
        <v>65</v>
      </c>
      <c r="AS835" s="9">
        <v>5</v>
      </c>
      <c r="AT835" s="10">
        <v>0</v>
      </c>
    </row>
    <row r="836" spans="1:46" ht="42.75" x14ac:dyDescent="0.25">
      <c r="A836" s="26" t="str">
        <f t="shared" si="26"/>
        <v>2012Nurse practitionersQuebecCommunity health</v>
      </c>
      <c r="B836" s="24">
        <v>2012</v>
      </c>
      <c r="C836" s="9" t="s">
        <v>5</v>
      </c>
      <c r="D836" s="9" t="s">
        <v>166</v>
      </c>
      <c r="E836" s="9" t="str">
        <f t="shared" si="27"/>
        <v>Quebec</v>
      </c>
      <c r="F836" s="9" t="s">
        <v>182</v>
      </c>
      <c r="G836" s="9" t="s">
        <v>11</v>
      </c>
      <c r="H836" s="9">
        <v>38</v>
      </c>
      <c r="I836" s="9">
        <v>33</v>
      </c>
      <c r="J836" s="9">
        <v>5</v>
      </c>
      <c r="K836" s="9">
        <v>0</v>
      </c>
      <c r="L836" s="9">
        <v>0</v>
      </c>
      <c r="M836" s="9">
        <v>7</v>
      </c>
      <c r="N836" s="9">
        <v>10</v>
      </c>
      <c r="O836" s="9">
        <v>13</v>
      </c>
      <c r="P836" s="9">
        <v>3</v>
      </c>
      <c r="Q836" s="9">
        <v>4</v>
      </c>
      <c r="R836" s="9">
        <v>1</v>
      </c>
      <c r="S836" s="9">
        <v>0</v>
      </c>
      <c r="T836" s="9">
        <v>0</v>
      </c>
      <c r="U836" s="9">
        <v>0</v>
      </c>
      <c r="V836" s="9">
        <v>0</v>
      </c>
      <c r="W836" s="9">
        <v>0</v>
      </c>
      <c r="X836" s="9">
        <v>38</v>
      </c>
      <c r="Y836" s="9">
        <v>0</v>
      </c>
      <c r="Z836" s="9">
        <v>0</v>
      </c>
      <c r="AA836" s="9">
        <v>19</v>
      </c>
      <c r="AB836" s="9">
        <v>14</v>
      </c>
      <c r="AC836" s="9">
        <v>5</v>
      </c>
      <c r="AD836" s="9">
        <v>0</v>
      </c>
      <c r="AE836" s="9">
        <v>0</v>
      </c>
      <c r="AF836" s="9">
        <v>34</v>
      </c>
      <c r="AG836" s="9">
        <v>4</v>
      </c>
      <c r="AH836" s="9">
        <v>0</v>
      </c>
      <c r="AI836" s="9">
        <v>0</v>
      </c>
      <c r="AJ836" s="9">
        <v>1</v>
      </c>
      <c r="AK836" s="9">
        <v>0</v>
      </c>
      <c r="AL836" s="9">
        <v>37</v>
      </c>
      <c r="AM836" s="9">
        <v>0</v>
      </c>
      <c r="AN836" s="9">
        <v>38</v>
      </c>
      <c r="AO836" s="9">
        <v>0</v>
      </c>
      <c r="AP836" s="9">
        <v>0</v>
      </c>
      <c r="AQ836" s="9">
        <v>0</v>
      </c>
      <c r="AR836" s="9">
        <v>25</v>
      </c>
      <c r="AS836" s="9">
        <v>13</v>
      </c>
      <c r="AT836" s="10">
        <v>0</v>
      </c>
    </row>
    <row r="837" spans="1:46" ht="57" x14ac:dyDescent="0.25">
      <c r="A837" s="26" t="str">
        <f t="shared" si="26"/>
        <v>2012Nurse practitionersQuebecNursing home/long-term care</v>
      </c>
      <c r="B837" s="24">
        <v>2012</v>
      </c>
      <c r="C837" s="9" t="s">
        <v>5</v>
      </c>
      <c r="D837" s="9" t="s">
        <v>166</v>
      </c>
      <c r="E837" s="9" t="str">
        <f t="shared" si="27"/>
        <v>Quebec</v>
      </c>
      <c r="F837" s="9" t="s">
        <v>181</v>
      </c>
      <c r="G837" s="9" t="s">
        <v>12</v>
      </c>
      <c r="H837" s="9">
        <v>2</v>
      </c>
      <c r="I837" s="9">
        <v>2</v>
      </c>
      <c r="J837" s="9">
        <v>0</v>
      </c>
      <c r="K837" s="9">
        <v>0</v>
      </c>
      <c r="L837" s="9">
        <v>0</v>
      </c>
      <c r="M837" s="9">
        <v>0</v>
      </c>
      <c r="N837" s="9">
        <v>1</v>
      </c>
      <c r="O837" s="9">
        <v>0</v>
      </c>
      <c r="P837" s="9">
        <v>1</v>
      </c>
      <c r="Q837" s="9">
        <v>0</v>
      </c>
      <c r="R837" s="9">
        <v>0</v>
      </c>
      <c r="S837" s="9">
        <v>0</v>
      </c>
      <c r="T837" s="9">
        <v>0</v>
      </c>
      <c r="U837" s="9">
        <v>0</v>
      </c>
      <c r="V837" s="9">
        <v>0</v>
      </c>
      <c r="W837" s="9">
        <v>0</v>
      </c>
      <c r="X837" s="9">
        <v>2</v>
      </c>
      <c r="Y837" s="9">
        <v>0</v>
      </c>
      <c r="Z837" s="9">
        <v>0</v>
      </c>
      <c r="AA837" s="9">
        <v>1</v>
      </c>
      <c r="AB837" s="9">
        <v>0</v>
      </c>
      <c r="AC837" s="9">
        <v>1</v>
      </c>
      <c r="AD837" s="9">
        <v>0</v>
      </c>
      <c r="AE837" s="9">
        <v>0</v>
      </c>
      <c r="AF837" s="9">
        <v>2</v>
      </c>
      <c r="AG837" s="9">
        <v>0</v>
      </c>
      <c r="AH837" s="9">
        <v>0</v>
      </c>
      <c r="AI837" s="9">
        <v>0</v>
      </c>
      <c r="AJ837" s="9">
        <v>1</v>
      </c>
      <c r="AK837" s="9">
        <v>0</v>
      </c>
      <c r="AL837" s="9">
        <v>1</v>
      </c>
      <c r="AM837" s="9">
        <v>0</v>
      </c>
      <c r="AN837" s="9">
        <v>1</v>
      </c>
      <c r="AO837" s="9">
        <v>1</v>
      </c>
      <c r="AP837" s="9">
        <v>0</v>
      </c>
      <c r="AQ837" s="9">
        <v>0</v>
      </c>
      <c r="AR837" s="9">
        <v>2</v>
      </c>
      <c r="AS837" s="9">
        <v>0</v>
      </c>
      <c r="AT837" s="10">
        <v>0</v>
      </c>
    </row>
    <row r="838" spans="1:46" ht="42.75" x14ac:dyDescent="0.25">
      <c r="A838" s="26" t="str">
        <f t="shared" si="26"/>
        <v>2012Nurse practitionersQuebecOther places of work</v>
      </c>
      <c r="B838" s="24">
        <v>2012</v>
      </c>
      <c r="C838" s="9" t="s">
        <v>5</v>
      </c>
      <c r="D838" s="9" t="s">
        <v>166</v>
      </c>
      <c r="E838" s="9" t="str">
        <f t="shared" si="27"/>
        <v>Quebec</v>
      </c>
      <c r="F838" s="9" t="s">
        <v>183</v>
      </c>
      <c r="G838" s="9" t="s">
        <v>13</v>
      </c>
      <c r="H838" s="9">
        <v>39</v>
      </c>
      <c r="I838" s="9">
        <v>36</v>
      </c>
      <c r="J838" s="9">
        <v>3</v>
      </c>
      <c r="K838" s="9">
        <v>0</v>
      </c>
      <c r="L838" s="9">
        <v>0</v>
      </c>
      <c r="M838" s="9">
        <v>7</v>
      </c>
      <c r="N838" s="9">
        <v>16</v>
      </c>
      <c r="O838" s="9">
        <v>7</v>
      </c>
      <c r="P838" s="9">
        <v>4</v>
      </c>
      <c r="Q838" s="9">
        <v>4</v>
      </c>
      <c r="R838" s="9">
        <v>1</v>
      </c>
      <c r="S838" s="9">
        <v>0</v>
      </c>
      <c r="T838" s="9">
        <v>0</v>
      </c>
      <c r="U838" s="9">
        <v>0</v>
      </c>
      <c r="V838" s="9">
        <v>0</v>
      </c>
      <c r="W838" s="9">
        <v>0</v>
      </c>
      <c r="X838" s="9">
        <v>39</v>
      </c>
      <c r="Y838" s="9">
        <v>0</v>
      </c>
      <c r="Z838" s="9">
        <v>0</v>
      </c>
      <c r="AA838" s="9">
        <v>18</v>
      </c>
      <c r="AB838" s="9">
        <v>15</v>
      </c>
      <c r="AC838" s="9">
        <v>6</v>
      </c>
      <c r="AD838" s="9">
        <v>0</v>
      </c>
      <c r="AE838" s="9">
        <v>0</v>
      </c>
      <c r="AF838" s="9">
        <v>38</v>
      </c>
      <c r="AG838" s="9">
        <v>1</v>
      </c>
      <c r="AH838" s="9">
        <v>0</v>
      </c>
      <c r="AI838" s="9">
        <v>0</v>
      </c>
      <c r="AJ838" s="9">
        <v>1</v>
      </c>
      <c r="AK838" s="9">
        <v>0</v>
      </c>
      <c r="AL838" s="9">
        <v>37</v>
      </c>
      <c r="AM838" s="9">
        <v>1</v>
      </c>
      <c r="AN838" s="9">
        <v>37</v>
      </c>
      <c r="AO838" s="9">
        <v>0</v>
      </c>
      <c r="AP838" s="9">
        <v>2</v>
      </c>
      <c r="AQ838" s="9">
        <v>0</v>
      </c>
      <c r="AR838" s="9">
        <v>33</v>
      </c>
      <c r="AS838" s="9">
        <v>6</v>
      </c>
      <c r="AT838" s="10">
        <v>0</v>
      </c>
    </row>
    <row r="839" spans="1:46" ht="42.75" x14ac:dyDescent="0.25">
      <c r="A839" s="26" t="str">
        <f t="shared" si="26"/>
        <v>2012Nurse practitionersOntarioAll places of work</v>
      </c>
      <c r="B839" s="24">
        <v>2012</v>
      </c>
      <c r="C839" s="9" t="s">
        <v>5</v>
      </c>
      <c r="D839" s="9" t="s">
        <v>172</v>
      </c>
      <c r="E839" s="9" t="str">
        <f t="shared" si="27"/>
        <v>Ontario</v>
      </c>
      <c r="F839" s="9" t="s">
        <v>179</v>
      </c>
      <c r="G839" s="9" t="s">
        <v>9</v>
      </c>
      <c r="H839" s="9">
        <v>1867</v>
      </c>
      <c r="I839" s="9">
        <v>1766</v>
      </c>
      <c r="J839" s="9">
        <v>101</v>
      </c>
      <c r="K839" s="9">
        <v>0</v>
      </c>
      <c r="L839" s="9">
        <v>0</v>
      </c>
      <c r="M839" s="9">
        <v>56</v>
      </c>
      <c r="N839" s="9">
        <v>248</v>
      </c>
      <c r="O839" s="9">
        <v>245</v>
      </c>
      <c r="P839" s="9">
        <v>283</v>
      </c>
      <c r="Q839" s="9">
        <v>346</v>
      </c>
      <c r="R839" s="9">
        <v>326</v>
      </c>
      <c r="S839" s="9">
        <v>246</v>
      </c>
      <c r="T839" s="9">
        <v>96</v>
      </c>
      <c r="U839" s="9">
        <v>16</v>
      </c>
      <c r="V839" s="9">
        <v>5</v>
      </c>
      <c r="W839" s="9">
        <v>0</v>
      </c>
      <c r="X839" s="9">
        <v>1767</v>
      </c>
      <c r="Y839" s="9">
        <v>100</v>
      </c>
      <c r="Z839" s="9">
        <v>0</v>
      </c>
      <c r="AA839" s="9">
        <v>348</v>
      </c>
      <c r="AB839" s="9">
        <v>500</v>
      </c>
      <c r="AC839" s="9">
        <v>632</v>
      </c>
      <c r="AD839" s="9">
        <v>386</v>
      </c>
      <c r="AE839" s="9">
        <v>1</v>
      </c>
      <c r="AF839" s="9">
        <v>1586</v>
      </c>
      <c r="AG839" s="9">
        <v>252</v>
      </c>
      <c r="AH839" s="9">
        <v>29</v>
      </c>
      <c r="AI839" s="9">
        <v>0</v>
      </c>
      <c r="AJ839" s="9">
        <v>83</v>
      </c>
      <c r="AK839" s="9">
        <v>31</v>
      </c>
      <c r="AL839" s="9">
        <v>1753</v>
      </c>
      <c r="AM839" s="9">
        <v>0</v>
      </c>
      <c r="AN839" s="9">
        <v>1801</v>
      </c>
      <c r="AO839" s="9">
        <v>32</v>
      </c>
      <c r="AP839" s="9">
        <v>34</v>
      </c>
      <c r="AQ839" s="9">
        <v>0</v>
      </c>
      <c r="AR839" s="9">
        <v>1602</v>
      </c>
      <c r="AS839" s="9">
        <v>265</v>
      </c>
      <c r="AT839" s="10">
        <v>0</v>
      </c>
    </row>
    <row r="840" spans="1:46" ht="42.75" x14ac:dyDescent="0.25">
      <c r="A840" s="26" t="str">
        <f t="shared" si="26"/>
        <v>2012Nurse practitionersOntarioHospital</v>
      </c>
      <c r="B840" s="24">
        <v>2012</v>
      </c>
      <c r="C840" s="9" t="s">
        <v>5</v>
      </c>
      <c r="D840" s="9" t="s">
        <v>172</v>
      </c>
      <c r="E840" s="9" t="str">
        <f t="shared" si="27"/>
        <v>Ontario</v>
      </c>
      <c r="F840" s="9" t="s">
        <v>180</v>
      </c>
      <c r="G840" s="9" t="s">
        <v>10</v>
      </c>
      <c r="H840" s="9">
        <v>723</v>
      </c>
      <c r="I840" s="9">
        <v>683</v>
      </c>
      <c r="J840" s="9">
        <v>40</v>
      </c>
      <c r="K840" s="9">
        <v>0</v>
      </c>
      <c r="L840" s="9">
        <v>0</v>
      </c>
      <c r="M840" s="9">
        <v>20</v>
      </c>
      <c r="N840" s="9">
        <v>89</v>
      </c>
      <c r="O840" s="9">
        <v>95</v>
      </c>
      <c r="P840" s="9">
        <v>124</v>
      </c>
      <c r="Q840" s="9">
        <v>143</v>
      </c>
      <c r="R840" s="9">
        <v>136</v>
      </c>
      <c r="S840" s="9">
        <v>90</v>
      </c>
      <c r="T840" s="9">
        <v>20</v>
      </c>
      <c r="U840" s="9">
        <v>6</v>
      </c>
      <c r="V840" s="9">
        <v>0</v>
      </c>
      <c r="W840" s="9">
        <v>0</v>
      </c>
      <c r="X840" s="9">
        <v>671</v>
      </c>
      <c r="Y840" s="9">
        <v>52</v>
      </c>
      <c r="Z840" s="9">
        <v>0</v>
      </c>
      <c r="AA840" s="9">
        <v>125</v>
      </c>
      <c r="AB840" s="9">
        <v>196</v>
      </c>
      <c r="AC840" s="9">
        <v>265</v>
      </c>
      <c r="AD840" s="9">
        <v>136</v>
      </c>
      <c r="AE840" s="9">
        <v>1</v>
      </c>
      <c r="AF840" s="9">
        <v>643</v>
      </c>
      <c r="AG840" s="9">
        <v>67</v>
      </c>
      <c r="AH840" s="9">
        <v>13</v>
      </c>
      <c r="AI840" s="9">
        <v>0</v>
      </c>
      <c r="AJ840" s="9">
        <v>43</v>
      </c>
      <c r="AK840" s="9">
        <v>12</v>
      </c>
      <c r="AL840" s="9">
        <v>668</v>
      </c>
      <c r="AM840" s="9">
        <v>0</v>
      </c>
      <c r="AN840" s="9">
        <v>705</v>
      </c>
      <c r="AO840" s="9">
        <v>17</v>
      </c>
      <c r="AP840" s="9">
        <v>1</v>
      </c>
      <c r="AQ840" s="9">
        <v>0</v>
      </c>
      <c r="AR840" s="9">
        <v>705</v>
      </c>
      <c r="AS840" s="9">
        <v>18</v>
      </c>
      <c r="AT840" s="10">
        <v>0</v>
      </c>
    </row>
    <row r="841" spans="1:46" ht="42.75" x14ac:dyDescent="0.25">
      <c r="A841" s="26" t="str">
        <f t="shared" si="26"/>
        <v>2012Nurse practitionersOntarioCommunity health</v>
      </c>
      <c r="B841" s="24">
        <v>2012</v>
      </c>
      <c r="C841" s="9" t="s">
        <v>5</v>
      </c>
      <c r="D841" s="9" t="s">
        <v>172</v>
      </c>
      <c r="E841" s="9" t="str">
        <f t="shared" si="27"/>
        <v>Ontario</v>
      </c>
      <c r="F841" s="9" t="s">
        <v>182</v>
      </c>
      <c r="G841" s="9" t="s">
        <v>11</v>
      </c>
      <c r="H841" s="9">
        <v>527</v>
      </c>
      <c r="I841" s="9">
        <v>494</v>
      </c>
      <c r="J841" s="9">
        <v>33</v>
      </c>
      <c r="K841" s="9">
        <v>0</v>
      </c>
      <c r="L841" s="9">
        <v>0</v>
      </c>
      <c r="M841" s="9">
        <v>13</v>
      </c>
      <c r="N841" s="9">
        <v>71</v>
      </c>
      <c r="O841" s="9">
        <v>67</v>
      </c>
      <c r="P841" s="9">
        <v>54</v>
      </c>
      <c r="Q841" s="9">
        <v>99</v>
      </c>
      <c r="R841" s="9">
        <v>96</v>
      </c>
      <c r="S841" s="9">
        <v>79</v>
      </c>
      <c r="T841" s="9">
        <v>41</v>
      </c>
      <c r="U841" s="9">
        <v>3</v>
      </c>
      <c r="V841" s="9">
        <v>4</v>
      </c>
      <c r="W841" s="9">
        <v>0</v>
      </c>
      <c r="X841" s="9">
        <v>502</v>
      </c>
      <c r="Y841" s="9">
        <v>25</v>
      </c>
      <c r="Z841" s="9">
        <v>0</v>
      </c>
      <c r="AA841" s="9">
        <v>96</v>
      </c>
      <c r="AB841" s="9">
        <v>123</v>
      </c>
      <c r="AC841" s="9">
        <v>179</v>
      </c>
      <c r="AD841" s="9">
        <v>129</v>
      </c>
      <c r="AE841" s="9">
        <v>0</v>
      </c>
      <c r="AF841" s="9">
        <v>427</v>
      </c>
      <c r="AG841" s="9">
        <v>91</v>
      </c>
      <c r="AH841" s="9">
        <v>9</v>
      </c>
      <c r="AI841" s="9">
        <v>0</v>
      </c>
      <c r="AJ841" s="9">
        <v>24</v>
      </c>
      <c r="AK841" s="9">
        <v>8</v>
      </c>
      <c r="AL841" s="9">
        <v>495</v>
      </c>
      <c r="AM841" s="9">
        <v>0</v>
      </c>
      <c r="AN841" s="9">
        <v>518</v>
      </c>
      <c r="AO841" s="9">
        <v>8</v>
      </c>
      <c r="AP841" s="9">
        <v>1</v>
      </c>
      <c r="AQ841" s="9">
        <v>0</v>
      </c>
      <c r="AR841" s="9">
        <v>431</v>
      </c>
      <c r="AS841" s="9">
        <v>96</v>
      </c>
      <c r="AT841" s="10">
        <v>0</v>
      </c>
    </row>
    <row r="842" spans="1:46" ht="57" x14ac:dyDescent="0.25">
      <c r="A842" s="26" t="str">
        <f t="shared" si="26"/>
        <v>2012Nurse practitionersOntarioNursing home/long-term care</v>
      </c>
      <c r="B842" s="24">
        <v>2012</v>
      </c>
      <c r="C842" s="9" t="s">
        <v>5</v>
      </c>
      <c r="D842" s="9" t="s">
        <v>172</v>
      </c>
      <c r="E842" s="9" t="str">
        <f t="shared" si="27"/>
        <v>Ontario</v>
      </c>
      <c r="F842" s="9" t="s">
        <v>181</v>
      </c>
      <c r="G842" s="9" t="s">
        <v>12</v>
      </c>
      <c r="H842" s="9">
        <v>39</v>
      </c>
      <c r="I842" s="9">
        <v>39</v>
      </c>
      <c r="J842" s="9">
        <v>0</v>
      </c>
      <c r="K842" s="9">
        <v>0</v>
      </c>
      <c r="L842" s="9">
        <v>0</v>
      </c>
      <c r="M842" s="9">
        <v>1</v>
      </c>
      <c r="N842" s="9">
        <v>6</v>
      </c>
      <c r="O842" s="9">
        <v>4</v>
      </c>
      <c r="P842" s="9">
        <v>9</v>
      </c>
      <c r="Q842" s="9">
        <v>4</v>
      </c>
      <c r="R842" s="9">
        <v>6</v>
      </c>
      <c r="S842" s="9">
        <v>6</v>
      </c>
      <c r="T842" s="9">
        <v>2</v>
      </c>
      <c r="U842" s="9">
        <v>1</v>
      </c>
      <c r="V842" s="9">
        <v>0</v>
      </c>
      <c r="W842" s="9">
        <v>0</v>
      </c>
      <c r="X842" s="9">
        <v>37</v>
      </c>
      <c r="Y842" s="9">
        <v>2</v>
      </c>
      <c r="Z842" s="9">
        <v>0</v>
      </c>
      <c r="AA842" s="9">
        <v>8</v>
      </c>
      <c r="AB842" s="9">
        <v>14</v>
      </c>
      <c r="AC842" s="9">
        <v>5</v>
      </c>
      <c r="AD842" s="9">
        <v>12</v>
      </c>
      <c r="AE842" s="9">
        <v>0</v>
      </c>
      <c r="AF842" s="9">
        <v>32</v>
      </c>
      <c r="AG842" s="9">
        <v>6</v>
      </c>
      <c r="AH842" s="9">
        <v>1</v>
      </c>
      <c r="AI842" s="9">
        <v>0</v>
      </c>
      <c r="AJ842" s="9">
        <v>1</v>
      </c>
      <c r="AK842" s="9">
        <v>1</v>
      </c>
      <c r="AL842" s="9">
        <v>37</v>
      </c>
      <c r="AM842" s="9">
        <v>0</v>
      </c>
      <c r="AN842" s="9">
        <v>39</v>
      </c>
      <c r="AO842" s="9">
        <v>0</v>
      </c>
      <c r="AP842" s="9">
        <v>0</v>
      </c>
      <c r="AQ842" s="9">
        <v>0</v>
      </c>
      <c r="AR842" s="9">
        <v>35</v>
      </c>
      <c r="AS842" s="9">
        <v>4</v>
      </c>
      <c r="AT842" s="10">
        <v>0</v>
      </c>
    </row>
    <row r="843" spans="1:46" ht="42.75" x14ac:dyDescent="0.25">
      <c r="A843" s="26" t="str">
        <f t="shared" si="26"/>
        <v>2012Nurse practitionersOntarioOther places of work</v>
      </c>
      <c r="B843" s="24">
        <v>2012</v>
      </c>
      <c r="C843" s="9" t="s">
        <v>5</v>
      </c>
      <c r="D843" s="9" t="s">
        <v>172</v>
      </c>
      <c r="E843" s="9" t="str">
        <f t="shared" si="27"/>
        <v>Ontario</v>
      </c>
      <c r="F843" s="9" t="s">
        <v>183</v>
      </c>
      <c r="G843" s="9" t="s">
        <v>13</v>
      </c>
      <c r="H843" s="9">
        <v>578</v>
      </c>
      <c r="I843" s="9">
        <v>550</v>
      </c>
      <c r="J843" s="9">
        <v>28</v>
      </c>
      <c r="K843" s="9">
        <v>0</v>
      </c>
      <c r="L843" s="9">
        <v>0</v>
      </c>
      <c r="M843" s="9">
        <v>22</v>
      </c>
      <c r="N843" s="9">
        <v>82</v>
      </c>
      <c r="O843" s="9">
        <v>79</v>
      </c>
      <c r="P843" s="9">
        <v>96</v>
      </c>
      <c r="Q843" s="9">
        <v>100</v>
      </c>
      <c r="R843" s="9">
        <v>88</v>
      </c>
      <c r="S843" s="9">
        <v>71</v>
      </c>
      <c r="T843" s="9">
        <v>33</v>
      </c>
      <c r="U843" s="9">
        <v>6</v>
      </c>
      <c r="V843" s="9">
        <v>1</v>
      </c>
      <c r="W843" s="9">
        <v>0</v>
      </c>
      <c r="X843" s="9">
        <v>557</v>
      </c>
      <c r="Y843" s="9">
        <v>21</v>
      </c>
      <c r="Z843" s="9">
        <v>0</v>
      </c>
      <c r="AA843" s="9">
        <v>119</v>
      </c>
      <c r="AB843" s="9">
        <v>167</v>
      </c>
      <c r="AC843" s="9">
        <v>183</v>
      </c>
      <c r="AD843" s="9">
        <v>109</v>
      </c>
      <c r="AE843" s="9">
        <v>0</v>
      </c>
      <c r="AF843" s="9">
        <v>484</v>
      </c>
      <c r="AG843" s="9">
        <v>88</v>
      </c>
      <c r="AH843" s="9">
        <v>6</v>
      </c>
      <c r="AI843" s="9">
        <v>0</v>
      </c>
      <c r="AJ843" s="9">
        <v>15</v>
      </c>
      <c r="AK843" s="9">
        <v>10</v>
      </c>
      <c r="AL843" s="9">
        <v>553</v>
      </c>
      <c r="AM843" s="9">
        <v>0</v>
      </c>
      <c r="AN843" s="9">
        <v>539</v>
      </c>
      <c r="AO843" s="9">
        <v>7</v>
      </c>
      <c r="AP843" s="9">
        <v>32</v>
      </c>
      <c r="AQ843" s="9">
        <v>0</v>
      </c>
      <c r="AR843" s="9">
        <v>431</v>
      </c>
      <c r="AS843" s="9">
        <v>147</v>
      </c>
      <c r="AT843" s="10">
        <v>0</v>
      </c>
    </row>
    <row r="844" spans="1:46" ht="42.75" x14ac:dyDescent="0.25">
      <c r="A844" s="26" t="str">
        <f t="shared" si="26"/>
        <v>2012Nurse practitionersManitobaAll places of work</v>
      </c>
      <c r="B844" s="24">
        <v>2012</v>
      </c>
      <c r="C844" s="9" t="s">
        <v>5</v>
      </c>
      <c r="D844" s="9" t="s">
        <v>173</v>
      </c>
      <c r="E844" s="9" t="str">
        <f t="shared" si="27"/>
        <v>Manitoba</v>
      </c>
      <c r="F844" s="9" t="s">
        <v>179</v>
      </c>
      <c r="G844" s="9" t="s">
        <v>9</v>
      </c>
      <c r="H844" s="9">
        <v>98</v>
      </c>
      <c r="I844" s="9">
        <v>0</v>
      </c>
      <c r="J844" s="9">
        <v>0</v>
      </c>
      <c r="K844" s="9">
        <v>98</v>
      </c>
      <c r="L844" s="9">
        <v>0</v>
      </c>
      <c r="M844" s="9">
        <v>2</v>
      </c>
      <c r="N844" s="9">
        <v>23</v>
      </c>
      <c r="O844" s="9">
        <v>20</v>
      </c>
      <c r="P844" s="9">
        <v>16</v>
      </c>
      <c r="Q844" s="9">
        <v>16</v>
      </c>
      <c r="R844" s="9">
        <v>12</v>
      </c>
      <c r="S844" s="9">
        <v>5</v>
      </c>
      <c r="T844" s="9">
        <v>3</v>
      </c>
      <c r="U844" s="9">
        <v>1</v>
      </c>
      <c r="V844" s="9">
        <v>0</v>
      </c>
      <c r="W844" s="9">
        <v>0</v>
      </c>
      <c r="X844" s="9">
        <v>98</v>
      </c>
      <c r="Y844" s="9">
        <v>0</v>
      </c>
      <c r="Z844" s="9">
        <v>0</v>
      </c>
      <c r="AA844" s="9">
        <v>25</v>
      </c>
      <c r="AB844" s="9">
        <v>36</v>
      </c>
      <c r="AC844" s="9">
        <v>27</v>
      </c>
      <c r="AD844" s="9">
        <v>10</v>
      </c>
      <c r="AE844" s="9">
        <v>0</v>
      </c>
      <c r="AF844" s="9">
        <v>64</v>
      </c>
      <c r="AG844" s="9">
        <v>30</v>
      </c>
      <c r="AH844" s="9">
        <v>4</v>
      </c>
      <c r="AI844" s="9">
        <v>0</v>
      </c>
      <c r="AJ844" s="9">
        <v>6</v>
      </c>
      <c r="AK844" s="9">
        <v>3</v>
      </c>
      <c r="AL844" s="9">
        <v>89</v>
      </c>
      <c r="AM844" s="9">
        <v>0</v>
      </c>
      <c r="AN844" s="9">
        <v>81</v>
      </c>
      <c r="AO844" s="9">
        <v>3</v>
      </c>
      <c r="AP844" s="9">
        <v>13</v>
      </c>
      <c r="AQ844" s="9">
        <v>1</v>
      </c>
      <c r="AR844" s="9">
        <v>75</v>
      </c>
      <c r="AS844" s="9">
        <v>23</v>
      </c>
      <c r="AT844" s="10">
        <v>0</v>
      </c>
    </row>
    <row r="845" spans="1:46" ht="42.75" x14ac:dyDescent="0.25">
      <c r="A845" s="26" t="str">
        <f t="shared" si="26"/>
        <v>2012Nurse practitionersManitobaHospital</v>
      </c>
      <c r="B845" s="24">
        <v>2012</v>
      </c>
      <c r="C845" s="9" t="s">
        <v>5</v>
      </c>
      <c r="D845" s="9" t="s">
        <v>173</v>
      </c>
      <c r="E845" s="9" t="str">
        <f t="shared" si="27"/>
        <v>Manitoba</v>
      </c>
      <c r="F845" s="9" t="s">
        <v>180</v>
      </c>
      <c r="G845" s="9" t="s">
        <v>10</v>
      </c>
      <c r="H845" s="9">
        <v>31</v>
      </c>
      <c r="I845" s="9">
        <v>0</v>
      </c>
      <c r="J845" s="9">
        <v>0</v>
      </c>
      <c r="K845" s="9">
        <v>31</v>
      </c>
      <c r="L845" s="9">
        <v>0</v>
      </c>
      <c r="M845" s="9">
        <v>2</v>
      </c>
      <c r="N845" s="9">
        <v>8</v>
      </c>
      <c r="O845" s="9">
        <v>7</v>
      </c>
      <c r="P845" s="9">
        <v>5</v>
      </c>
      <c r="Q845" s="9">
        <v>4</v>
      </c>
      <c r="R845" s="9">
        <v>3</v>
      </c>
      <c r="S845" s="9">
        <v>1</v>
      </c>
      <c r="T845" s="9">
        <v>1</v>
      </c>
      <c r="U845" s="9">
        <v>0</v>
      </c>
      <c r="V845" s="9">
        <v>0</v>
      </c>
      <c r="W845" s="9">
        <v>0</v>
      </c>
      <c r="X845" s="9">
        <v>31</v>
      </c>
      <c r="Y845" s="9">
        <v>0</v>
      </c>
      <c r="Z845" s="9">
        <v>0</v>
      </c>
      <c r="AA845" s="9">
        <v>10</v>
      </c>
      <c r="AB845" s="9">
        <v>10</v>
      </c>
      <c r="AC845" s="9">
        <v>9</v>
      </c>
      <c r="AD845" s="9">
        <v>2</v>
      </c>
      <c r="AE845" s="9">
        <v>0</v>
      </c>
      <c r="AF845" s="9">
        <v>24</v>
      </c>
      <c r="AG845" s="9">
        <v>6</v>
      </c>
      <c r="AH845" s="9">
        <v>1</v>
      </c>
      <c r="AI845" s="9">
        <v>0</v>
      </c>
      <c r="AJ845" s="9">
        <v>3</v>
      </c>
      <c r="AK845" s="9">
        <v>2</v>
      </c>
      <c r="AL845" s="9">
        <v>26</v>
      </c>
      <c r="AM845" s="9">
        <v>0</v>
      </c>
      <c r="AN845" s="9">
        <v>24</v>
      </c>
      <c r="AO845" s="9">
        <v>1</v>
      </c>
      <c r="AP845" s="9">
        <v>5</v>
      </c>
      <c r="AQ845" s="9">
        <v>1</v>
      </c>
      <c r="AR845" s="9">
        <v>28</v>
      </c>
      <c r="AS845" s="9">
        <v>3</v>
      </c>
      <c r="AT845" s="10">
        <v>0</v>
      </c>
    </row>
    <row r="846" spans="1:46" ht="42.75" x14ac:dyDescent="0.25">
      <c r="A846" s="26" t="str">
        <f t="shared" si="26"/>
        <v>2012Nurse practitionersManitobaCommunity health</v>
      </c>
      <c r="B846" s="24">
        <v>2012</v>
      </c>
      <c r="C846" s="9" t="s">
        <v>5</v>
      </c>
      <c r="D846" s="9" t="s">
        <v>173</v>
      </c>
      <c r="E846" s="9" t="str">
        <f t="shared" si="27"/>
        <v>Manitoba</v>
      </c>
      <c r="F846" s="9" t="s">
        <v>182</v>
      </c>
      <c r="G846" s="9" t="s">
        <v>11</v>
      </c>
      <c r="H846" s="9">
        <v>48</v>
      </c>
      <c r="I846" s="9">
        <v>0</v>
      </c>
      <c r="J846" s="9">
        <v>0</v>
      </c>
      <c r="K846" s="9">
        <v>48</v>
      </c>
      <c r="L846" s="9">
        <v>0</v>
      </c>
      <c r="M846" s="9">
        <v>0</v>
      </c>
      <c r="N846" s="9">
        <v>12</v>
      </c>
      <c r="O846" s="9">
        <v>7</v>
      </c>
      <c r="P846" s="9">
        <v>9</v>
      </c>
      <c r="Q846" s="9">
        <v>10</v>
      </c>
      <c r="R846" s="9">
        <v>6</v>
      </c>
      <c r="S846" s="9">
        <v>3</v>
      </c>
      <c r="T846" s="9">
        <v>1</v>
      </c>
      <c r="U846" s="9">
        <v>0</v>
      </c>
      <c r="V846" s="9">
        <v>0</v>
      </c>
      <c r="W846" s="9">
        <v>0</v>
      </c>
      <c r="X846" s="9">
        <v>48</v>
      </c>
      <c r="Y846" s="9">
        <v>0</v>
      </c>
      <c r="Z846" s="9">
        <v>0</v>
      </c>
      <c r="AA846" s="9">
        <v>11</v>
      </c>
      <c r="AB846" s="9">
        <v>18</v>
      </c>
      <c r="AC846" s="9">
        <v>14</v>
      </c>
      <c r="AD846" s="9">
        <v>5</v>
      </c>
      <c r="AE846" s="9">
        <v>0</v>
      </c>
      <c r="AF846" s="9">
        <v>28</v>
      </c>
      <c r="AG846" s="9">
        <v>18</v>
      </c>
      <c r="AH846" s="9">
        <v>2</v>
      </c>
      <c r="AI846" s="9">
        <v>0</v>
      </c>
      <c r="AJ846" s="9">
        <v>3</v>
      </c>
      <c r="AK846" s="9">
        <v>0</v>
      </c>
      <c r="AL846" s="9">
        <v>45</v>
      </c>
      <c r="AM846" s="9">
        <v>0</v>
      </c>
      <c r="AN846" s="9">
        <v>44</v>
      </c>
      <c r="AO846" s="9">
        <v>0</v>
      </c>
      <c r="AP846" s="9">
        <v>4</v>
      </c>
      <c r="AQ846" s="9">
        <v>0</v>
      </c>
      <c r="AR846" s="9">
        <v>32</v>
      </c>
      <c r="AS846" s="9">
        <v>16</v>
      </c>
      <c r="AT846" s="10">
        <v>0</v>
      </c>
    </row>
    <row r="847" spans="1:46" ht="57" x14ac:dyDescent="0.25">
      <c r="A847" s="26" t="str">
        <f t="shared" si="26"/>
        <v>2012Nurse practitionersManitobaNursing home/long-term care</v>
      </c>
      <c r="B847" s="24">
        <v>2012</v>
      </c>
      <c r="C847" s="9" t="s">
        <v>5</v>
      </c>
      <c r="D847" s="9" t="s">
        <v>173</v>
      </c>
      <c r="E847" s="9" t="str">
        <f t="shared" si="27"/>
        <v>Manitoba</v>
      </c>
      <c r="F847" s="9" t="s">
        <v>181</v>
      </c>
      <c r="G847" s="9" t="s">
        <v>12</v>
      </c>
      <c r="H847" s="9">
        <v>5</v>
      </c>
      <c r="I847" s="9">
        <v>0</v>
      </c>
      <c r="J847" s="9">
        <v>0</v>
      </c>
      <c r="K847" s="9">
        <v>5</v>
      </c>
      <c r="L847" s="9">
        <v>0</v>
      </c>
      <c r="M847" s="9">
        <v>0</v>
      </c>
      <c r="N847" s="9">
        <v>2</v>
      </c>
      <c r="O847" s="9">
        <v>0</v>
      </c>
      <c r="P847" s="9">
        <v>2</v>
      </c>
      <c r="Q847" s="9">
        <v>0</v>
      </c>
      <c r="R847" s="9">
        <v>1</v>
      </c>
      <c r="S847" s="9">
        <v>0</v>
      </c>
      <c r="T847" s="9">
        <v>0</v>
      </c>
      <c r="U847" s="9">
        <v>0</v>
      </c>
      <c r="V847" s="9">
        <v>0</v>
      </c>
      <c r="W847" s="9">
        <v>0</v>
      </c>
      <c r="X847" s="9">
        <v>5</v>
      </c>
      <c r="Y847" s="9">
        <v>0</v>
      </c>
      <c r="Z847" s="9">
        <v>0</v>
      </c>
      <c r="AA847" s="9">
        <v>2</v>
      </c>
      <c r="AB847" s="9">
        <v>2</v>
      </c>
      <c r="AC847" s="9">
        <v>1</v>
      </c>
      <c r="AD847" s="9">
        <v>0</v>
      </c>
      <c r="AE847" s="9">
        <v>0</v>
      </c>
      <c r="AF847" s="9">
        <v>4</v>
      </c>
      <c r="AG847" s="9">
        <v>1</v>
      </c>
      <c r="AH847" s="9">
        <v>0</v>
      </c>
      <c r="AI847" s="9">
        <v>0</v>
      </c>
      <c r="AJ847" s="9">
        <v>0</v>
      </c>
      <c r="AK847" s="9">
        <v>0</v>
      </c>
      <c r="AL847" s="9">
        <v>5</v>
      </c>
      <c r="AM847" s="9">
        <v>0</v>
      </c>
      <c r="AN847" s="9">
        <v>5</v>
      </c>
      <c r="AO847" s="9">
        <v>0</v>
      </c>
      <c r="AP847" s="9">
        <v>0</v>
      </c>
      <c r="AQ847" s="9">
        <v>0</v>
      </c>
      <c r="AR847" s="9">
        <v>2</v>
      </c>
      <c r="AS847" s="9">
        <v>3</v>
      </c>
      <c r="AT847" s="10">
        <v>0</v>
      </c>
    </row>
    <row r="848" spans="1:46" ht="42.75" x14ac:dyDescent="0.25">
      <c r="A848" s="26" t="str">
        <f t="shared" si="26"/>
        <v>2012Nurse practitionersManitobaOther places of work</v>
      </c>
      <c r="B848" s="24">
        <v>2012</v>
      </c>
      <c r="C848" s="9" t="s">
        <v>5</v>
      </c>
      <c r="D848" s="9" t="s">
        <v>173</v>
      </c>
      <c r="E848" s="9" t="str">
        <f t="shared" si="27"/>
        <v>Manitoba</v>
      </c>
      <c r="F848" s="9" t="s">
        <v>183</v>
      </c>
      <c r="G848" s="9" t="s">
        <v>13</v>
      </c>
      <c r="H848" s="9">
        <v>14</v>
      </c>
      <c r="I848" s="9">
        <v>0</v>
      </c>
      <c r="J848" s="9">
        <v>0</v>
      </c>
      <c r="K848" s="9">
        <v>14</v>
      </c>
      <c r="L848" s="9">
        <v>0</v>
      </c>
      <c r="M848" s="9">
        <v>0</v>
      </c>
      <c r="N848" s="9">
        <v>1</v>
      </c>
      <c r="O848" s="9">
        <v>6</v>
      </c>
      <c r="P848" s="9">
        <v>0</v>
      </c>
      <c r="Q848" s="9">
        <v>2</v>
      </c>
      <c r="R848" s="9">
        <v>2</v>
      </c>
      <c r="S848" s="9">
        <v>1</v>
      </c>
      <c r="T848" s="9">
        <v>1</v>
      </c>
      <c r="U848" s="9">
        <v>1</v>
      </c>
      <c r="V848" s="9">
        <v>0</v>
      </c>
      <c r="W848" s="9">
        <v>0</v>
      </c>
      <c r="X848" s="9">
        <v>14</v>
      </c>
      <c r="Y848" s="9">
        <v>0</v>
      </c>
      <c r="Z848" s="9">
        <v>0</v>
      </c>
      <c r="AA848" s="9">
        <v>2</v>
      </c>
      <c r="AB848" s="9">
        <v>6</v>
      </c>
      <c r="AC848" s="9">
        <v>3</v>
      </c>
      <c r="AD848" s="9">
        <v>3</v>
      </c>
      <c r="AE848" s="9">
        <v>0</v>
      </c>
      <c r="AF848" s="9">
        <v>8</v>
      </c>
      <c r="AG848" s="9">
        <v>5</v>
      </c>
      <c r="AH848" s="9">
        <v>1</v>
      </c>
      <c r="AI848" s="9">
        <v>0</v>
      </c>
      <c r="AJ848" s="9">
        <v>0</v>
      </c>
      <c r="AK848" s="9">
        <v>1</v>
      </c>
      <c r="AL848" s="9">
        <v>13</v>
      </c>
      <c r="AM848" s="9">
        <v>0</v>
      </c>
      <c r="AN848" s="9">
        <v>8</v>
      </c>
      <c r="AO848" s="9">
        <v>2</v>
      </c>
      <c r="AP848" s="9">
        <v>4</v>
      </c>
      <c r="AQ848" s="9">
        <v>0</v>
      </c>
      <c r="AR848" s="9">
        <v>13</v>
      </c>
      <c r="AS848" s="9">
        <v>1</v>
      </c>
      <c r="AT848" s="10">
        <v>0</v>
      </c>
    </row>
    <row r="849" spans="1:46" ht="42.75" x14ac:dyDescent="0.25">
      <c r="A849" s="26" t="str">
        <f t="shared" si="26"/>
        <v>2012Nurse practitionersSaskatchewanAll places of work</v>
      </c>
      <c r="B849" s="24">
        <v>2012</v>
      </c>
      <c r="C849" s="9" t="s">
        <v>5</v>
      </c>
      <c r="D849" s="9" t="s">
        <v>174</v>
      </c>
      <c r="E849" s="9" t="str">
        <f t="shared" si="27"/>
        <v>Saskatchewan</v>
      </c>
      <c r="F849" s="9" t="s">
        <v>179</v>
      </c>
      <c r="G849" s="9" t="s">
        <v>9</v>
      </c>
      <c r="H849" s="9">
        <v>136</v>
      </c>
      <c r="I849" s="9">
        <v>127</v>
      </c>
      <c r="J849" s="9">
        <v>9</v>
      </c>
      <c r="K849" s="9">
        <v>0</v>
      </c>
      <c r="L849" s="9">
        <v>0</v>
      </c>
      <c r="M849" s="9">
        <v>4</v>
      </c>
      <c r="N849" s="9">
        <v>7</v>
      </c>
      <c r="O849" s="9">
        <v>16</v>
      </c>
      <c r="P849" s="9">
        <v>19</v>
      </c>
      <c r="Q849" s="9">
        <v>18</v>
      </c>
      <c r="R849" s="9">
        <v>31</v>
      </c>
      <c r="S849" s="9">
        <v>31</v>
      </c>
      <c r="T849" s="9">
        <v>9</v>
      </c>
      <c r="U849" s="9">
        <v>1</v>
      </c>
      <c r="V849" s="9">
        <v>0</v>
      </c>
      <c r="W849" s="9">
        <v>0</v>
      </c>
      <c r="X849" s="9">
        <v>97</v>
      </c>
      <c r="Y849" s="9">
        <v>0</v>
      </c>
      <c r="Z849" s="9">
        <v>39</v>
      </c>
      <c r="AA849" s="9">
        <v>15</v>
      </c>
      <c r="AB849" s="9">
        <v>32</v>
      </c>
      <c r="AC849" s="9">
        <v>53</v>
      </c>
      <c r="AD849" s="9">
        <v>36</v>
      </c>
      <c r="AE849" s="9">
        <v>0</v>
      </c>
      <c r="AF849" s="9">
        <v>108</v>
      </c>
      <c r="AG849" s="9">
        <v>1</v>
      </c>
      <c r="AH849" s="9">
        <v>27</v>
      </c>
      <c r="AI849" s="9">
        <v>0</v>
      </c>
      <c r="AJ849" s="9">
        <v>1</v>
      </c>
      <c r="AK849" s="9">
        <v>3</v>
      </c>
      <c r="AL849" s="9">
        <v>132</v>
      </c>
      <c r="AM849" s="9">
        <v>0</v>
      </c>
      <c r="AN849" s="9">
        <v>125</v>
      </c>
      <c r="AO849" s="9">
        <v>4</v>
      </c>
      <c r="AP849" s="9">
        <v>7</v>
      </c>
      <c r="AQ849" s="9">
        <v>0</v>
      </c>
      <c r="AR849" s="9">
        <v>60</v>
      </c>
      <c r="AS849" s="9">
        <v>76</v>
      </c>
      <c r="AT849" s="10">
        <v>0</v>
      </c>
    </row>
    <row r="850" spans="1:46" ht="42.75" x14ac:dyDescent="0.25">
      <c r="A850" s="26" t="str">
        <f t="shared" si="26"/>
        <v>2012Nurse practitionersSaskatchewanHospital</v>
      </c>
      <c r="B850" s="24">
        <v>2012</v>
      </c>
      <c r="C850" s="9" t="s">
        <v>5</v>
      </c>
      <c r="D850" s="9" t="s">
        <v>174</v>
      </c>
      <c r="E850" s="9" t="str">
        <f t="shared" si="27"/>
        <v>Saskatchewan</v>
      </c>
      <c r="F850" s="9" t="s">
        <v>180</v>
      </c>
      <c r="G850" s="9" t="s">
        <v>10</v>
      </c>
      <c r="H850" s="9">
        <v>19</v>
      </c>
      <c r="I850" s="9">
        <v>16</v>
      </c>
      <c r="J850" s="9">
        <v>3</v>
      </c>
      <c r="K850" s="9">
        <v>0</v>
      </c>
      <c r="L850" s="9">
        <v>0</v>
      </c>
      <c r="M850" s="9">
        <v>3</v>
      </c>
      <c r="N850" s="9">
        <v>0</v>
      </c>
      <c r="O850" s="9">
        <v>4</v>
      </c>
      <c r="P850" s="9">
        <v>3</v>
      </c>
      <c r="Q850" s="9">
        <v>2</v>
      </c>
      <c r="R850" s="9">
        <v>1</v>
      </c>
      <c r="S850" s="9">
        <v>5</v>
      </c>
      <c r="T850" s="9">
        <v>1</v>
      </c>
      <c r="U850" s="9">
        <v>0</v>
      </c>
      <c r="V850" s="9">
        <v>0</v>
      </c>
      <c r="W850" s="9">
        <v>0</v>
      </c>
      <c r="X850" s="9">
        <v>10</v>
      </c>
      <c r="Y850" s="9">
        <v>0</v>
      </c>
      <c r="Z850" s="9">
        <v>9</v>
      </c>
      <c r="AA850" s="9">
        <v>4</v>
      </c>
      <c r="AB850" s="9">
        <v>6</v>
      </c>
      <c r="AC850" s="9">
        <v>4</v>
      </c>
      <c r="AD850" s="9">
        <v>5</v>
      </c>
      <c r="AE850" s="9">
        <v>0</v>
      </c>
      <c r="AF850" s="9">
        <v>17</v>
      </c>
      <c r="AG850" s="9">
        <v>0</v>
      </c>
      <c r="AH850" s="9">
        <v>2</v>
      </c>
      <c r="AI850" s="9">
        <v>0</v>
      </c>
      <c r="AJ850" s="9">
        <v>1</v>
      </c>
      <c r="AK850" s="9">
        <v>1</v>
      </c>
      <c r="AL850" s="9">
        <v>17</v>
      </c>
      <c r="AM850" s="9">
        <v>0</v>
      </c>
      <c r="AN850" s="9">
        <v>18</v>
      </c>
      <c r="AO850" s="9">
        <v>1</v>
      </c>
      <c r="AP850" s="9">
        <v>0</v>
      </c>
      <c r="AQ850" s="9">
        <v>0</v>
      </c>
      <c r="AR850" s="9">
        <v>12</v>
      </c>
      <c r="AS850" s="9">
        <v>7</v>
      </c>
      <c r="AT850" s="10">
        <v>0</v>
      </c>
    </row>
    <row r="851" spans="1:46" ht="42.75" x14ac:dyDescent="0.25">
      <c r="A851" s="26" t="str">
        <f t="shared" si="26"/>
        <v>2012Nurse practitionersSaskatchewanCommunity health</v>
      </c>
      <c r="B851" s="24">
        <v>2012</v>
      </c>
      <c r="C851" s="9" t="s">
        <v>5</v>
      </c>
      <c r="D851" s="9" t="s">
        <v>174</v>
      </c>
      <c r="E851" s="9" t="str">
        <f t="shared" si="27"/>
        <v>Saskatchewan</v>
      </c>
      <c r="F851" s="9" t="s">
        <v>182</v>
      </c>
      <c r="G851" s="9" t="s">
        <v>11</v>
      </c>
      <c r="H851" s="9">
        <v>93</v>
      </c>
      <c r="I851" s="9">
        <v>89</v>
      </c>
      <c r="J851" s="9">
        <v>4</v>
      </c>
      <c r="K851" s="9">
        <v>0</v>
      </c>
      <c r="L851" s="9">
        <v>0</v>
      </c>
      <c r="M851" s="9">
        <v>1</v>
      </c>
      <c r="N851" s="9">
        <v>5</v>
      </c>
      <c r="O851" s="9">
        <v>9</v>
      </c>
      <c r="P851" s="9">
        <v>13</v>
      </c>
      <c r="Q851" s="9">
        <v>12</v>
      </c>
      <c r="R851" s="9">
        <v>27</v>
      </c>
      <c r="S851" s="9">
        <v>18</v>
      </c>
      <c r="T851" s="9">
        <v>8</v>
      </c>
      <c r="U851" s="9">
        <v>0</v>
      </c>
      <c r="V851" s="9">
        <v>0</v>
      </c>
      <c r="W851" s="9">
        <v>0</v>
      </c>
      <c r="X851" s="9">
        <v>69</v>
      </c>
      <c r="Y851" s="9">
        <v>0</v>
      </c>
      <c r="Z851" s="9">
        <v>24</v>
      </c>
      <c r="AA851" s="9">
        <v>9</v>
      </c>
      <c r="AB851" s="9">
        <v>20</v>
      </c>
      <c r="AC851" s="9">
        <v>39</v>
      </c>
      <c r="AD851" s="9">
        <v>25</v>
      </c>
      <c r="AE851" s="9">
        <v>0</v>
      </c>
      <c r="AF851" s="9">
        <v>72</v>
      </c>
      <c r="AG851" s="9">
        <v>1</v>
      </c>
      <c r="AH851" s="9">
        <v>20</v>
      </c>
      <c r="AI851" s="9">
        <v>0</v>
      </c>
      <c r="AJ851" s="9">
        <v>0</v>
      </c>
      <c r="AK851" s="9">
        <v>1</v>
      </c>
      <c r="AL851" s="9">
        <v>92</v>
      </c>
      <c r="AM851" s="9">
        <v>0</v>
      </c>
      <c r="AN851" s="9">
        <v>92</v>
      </c>
      <c r="AO851" s="9">
        <v>0</v>
      </c>
      <c r="AP851" s="9">
        <v>1</v>
      </c>
      <c r="AQ851" s="9">
        <v>0</v>
      </c>
      <c r="AR851" s="9">
        <v>32</v>
      </c>
      <c r="AS851" s="9">
        <v>61</v>
      </c>
      <c r="AT851" s="10">
        <v>0</v>
      </c>
    </row>
    <row r="852" spans="1:46" ht="57" x14ac:dyDescent="0.25">
      <c r="A852" s="26" t="str">
        <f t="shared" si="26"/>
        <v>2012Nurse practitionersSaskatchewanNursing home/long-term care</v>
      </c>
      <c r="B852" s="24">
        <v>2012</v>
      </c>
      <c r="C852" s="9" t="s">
        <v>5</v>
      </c>
      <c r="D852" s="9" t="s">
        <v>174</v>
      </c>
      <c r="E852" s="9" t="str">
        <f t="shared" si="27"/>
        <v>Saskatchewan</v>
      </c>
      <c r="F852" s="9" t="s">
        <v>181</v>
      </c>
      <c r="G852" s="9" t="s">
        <v>12</v>
      </c>
      <c r="H852" s="9">
        <v>3</v>
      </c>
      <c r="I852" s="9">
        <v>3</v>
      </c>
      <c r="J852" s="9">
        <v>0</v>
      </c>
      <c r="K852" s="9">
        <v>0</v>
      </c>
      <c r="L852" s="9">
        <v>0</v>
      </c>
      <c r="M852" s="9">
        <v>0</v>
      </c>
      <c r="N852" s="9">
        <v>0</v>
      </c>
      <c r="O852" s="9">
        <v>0</v>
      </c>
      <c r="P852" s="9">
        <v>1</v>
      </c>
      <c r="Q852" s="9">
        <v>0</v>
      </c>
      <c r="R852" s="9">
        <v>0</v>
      </c>
      <c r="S852" s="9">
        <v>1</v>
      </c>
      <c r="T852" s="9">
        <v>0</v>
      </c>
      <c r="U852" s="9">
        <v>1</v>
      </c>
      <c r="V852" s="9">
        <v>0</v>
      </c>
      <c r="W852" s="9">
        <v>0</v>
      </c>
      <c r="X852" s="9">
        <v>2</v>
      </c>
      <c r="Y852" s="9">
        <v>0</v>
      </c>
      <c r="Z852" s="9">
        <v>1</v>
      </c>
      <c r="AA852" s="9">
        <v>0</v>
      </c>
      <c r="AB852" s="9">
        <v>1</v>
      </c>
      <c r="AC852" s="9">
        <v>0</v>
      </c>
      <c r="AD852" s="9">
        <v>2</v>
      </c>
      <c r="AE852" s="9">
        <v>0</v>
      </c>
      <c r="AF852" s="9">
        <v>3</v>
      </c>
      <c r="AG852" s="9">
        <v>0</v>
      </c>
      <c r="AH852" s="9">
        <v>0</v>
      </c>
      <c r="AI852" s="9">
        <v>0</v>
      </c>
      <c r="AJ852" s="9">
        <v>0</v>
      </c>
      <c r="AK852" s="9">
        <v>1</v>
      </c>
      <c r="AL852" s="9">
        <v>2</v>
      </c>
      <c r="AM852" s="9">
        <v>0</v>
      </c>
      <c r="AN852" s="9">
        <v>3</v>
      </c>
      <c r="AO852" s="9">
        <v>0</v>
      </c>
      <c r="AP852" s="9">
        <v>0</v>
      </c>
      <c r="AQ852" s="9">
        <v>0</v>
      </c>
      <c r="AR852" s="9">
        <v>2</v>
      </c>
      <c r="AS852" s="9">
        <v>1</v>
      </c>
      <c r="AT852" s="10">
        <v>0</v>
      </c>
    </row>
    <row r="853" spans="1:46" ht="42.75" x14ac:dyDescent="0.25">
      <c r="A853" s="26" t="str">
        <f t="shared" si="26"/>
        <v>2012Nurse practitionersSaskatchewanOther places of work</v>
      </c>
      <c r="B853" s="24">
        <v>2012</v>
      </c>
      <c r="C853" s="9" t="s">
        <v>5</v>
      </c>
      <c r="D853" s="9" t="s">
        <v>174</v>
      </c>
      <c r="E853" s="9" t="str">
        <f t="shared" si="27"/>
        <v>Saskatchewan</v>
      </c>
      <c r="F853" s="9" t="s">
        <v>183</v>
      </c>
      <c r="G853" s="9" t="s">
        <v>13</v>
      </c>
      <c r="H853" s="9">
        <v>21</v>
      </c>
      <c r="I853" s="9">
        <v>19</v>
      </c>
      <c r="J853" s="9">
        <v>2</v>
      </c>
      <c r="K853" s="9">
        <v>0</v>
      </c>
      <c r="L853" s="9">
        <v>0</v>
      </c>
      <c r="M853" s="9">
        <v>0</v>
      </c>
      <c r="N853" s="9">
        <v>2</v>
      </c>
      <c r="O853" s="9">
        <v>3</v>
      </c>
      <c r="P853" s="9">
        <v>2</v>
      </c>
      <c r="Q853" s="9">
        <v>4</v>
      </c>
      <c r="R853" s="9">
        <v>3</v>
      </c>
      <c r="S853" s="9">
        <v>7</v>
      </c>
      <c r="T853" s="9">
        <v>0</v>
      </c>
      <c r="U853" s="9">
        <v>0</v>
      </c>
      <c r="V853" s="9">
        <v>0</v>
      </c>
      <c r="W853" s="9">
        <v>0</v>
      </c>
      <c r="X853" s="9">
        <v>16</v>
      </c>
      <c r="Y853" s="9">
        <v>0</v>
      </c>
      <c r="Z853" s="9">
        <v>5</v>
      </c>
      <c r="AA853" s="9">
        <v>2</v>
      </c>
      <c r="AB853" s="9">
        <v>5</v>
      </c>
      <c r="AC853" s="9">
        <v>10</v>
      </c>
      <c r="AD853" s="9">
        <v>4</v>
      </c>
      <c r="AE853" s="9">
        <v>0</v>
      </c>
      <c r="AF853" s="9">
        <v>16</v>
      </c>
      <c r="AG853" s="9">
        <v>0</v>
      </c>
      <c r="AH853" s="9">
        <v>5</v>
      </c>
      <c r="AI853" s="9">
        <v>0</v>
      </c>
      <c r="AJ853" s="9">
        <v>0</v>
      </c>
      <c r="AK853" s="9">
        <v>0</v>
      </c>
      <c r="AL853" s="9">
        <v>21</v>
      </c>
      <c r="AM853" s="9">
        <v>0</v>
      </c>
      <c r="AN853" s="9">
        <v>12</v>
      </c>
      <c r="AO853" s="9">
        <v>3</v>
      </c>
      <c r="AP853" s="9">
        <v>6</v>
      </c>
      <c r="AQ853" s="9">
        <v>0</v>
      </c>
      <c r="AR853" s="9">
        <v>14</v>
      </c>
      <c r="AS853" s="9">
        <v>7</v>
      </c>
      <c r="AT853" s="10">
        <v>0</v>
      </c>
    </row>
    <row r="854" spans="1:46" ht="42.75" x14ac:dyDescent="0.25">
      <c r="A854" s="26" t="str">
        <f t="shared" si="26"/>
        <v>2012Nurse practitionersAlbertaAll places of work</v>
      </c>
      <c r="B854" s="24">
        <v>2012</v>
      </c>
      <c r="C854" s="9" t="s">
        <v>5</v>
      </c>
      <c r="D854" s="9" t="s">
        <v>175</v>
      </c>
      <c r="E854" s="9" t="str">
        <f t="shared" si="27"/>
        <v>Alberta</v>
      </c>
      <c r="F854" s="9" t="s">
        <v>179</v>
      </c>
      <c r="G854" s="9" t="s">
        <v>9</v>
      </c>
      <c r="H854" s="9">
        <v>305</v>
      </c>
      <c r="I854" s="9">
        <v>282</v>
      </c>
      <c r="J854" s="9">
        <v>23</v>
      </c>
      <c r="K854" s="9">
        <v>0</v>
      </c>
      <c r="L854" s="9">
        <v>0</v>
      </c>
      <c r="M854" s="9">
        <v>7</v>
      </c>
      <c r="N854" s="9">
        <v>33</v>
      </c>
      <c r="O854" s="9">
        <v>58</v>
      </c>
      <c r="P854" s="9">
        <v>52</v>
      </c>
      <c r="Q854" s="9">
        <v>58</v>
      </c>
      <c r="R854" s="9">
        <v>48</v>
      </c>
      <c r="S854" s="9">
        <v>33</v>
      </c>
      <c r="T854" s="9">
        <v>12</v>
      </c>
      <c r="U854" s="9">
        <v>4</v>
      </c>
      <c r="V854" s="9">
        <v>0</v>
      </c>
      <c r="W854" s="9">
        <v>0</v>
      </c>
      <c r="X854" s="9">
        <v>296</v>
      </c>
      <c r="Y854" s="9">
        <v>9</v>
      </c>
      <c r="Z854" s="9">
        <v>0</v>
      </c>
      <c r="AA854" s="9">
        <v>40</v>
      </c>
      <c r="AB854" s="9">
        <v>120</v>
      </c>
      <c r="AC854" s="9">
        <v>94</v>
      </c>
      <c r="AD854" s="9">
        <v>51</v>
      </c>
      <c r="AE854" s="9">
        <v>0</v>
      </c>
      <c r="AF854" s="9">
        <v>209</v>
      </c>
      <c r="AG854" s="9">
        <v>83</v>
      </c>
      <c r="AH854" s="9">
        <v>13</v>
      </c>
      <c r="AI854" s="9">
        <v>0</v>
      </c>
      <c r="AJ854" s="9">
        <v>16</v>
      </c>
      <c r="AK854" s="9">
        <v>4</v>
      </c>
      <c r="AL854" s="9">
        <v>248</v>
      </c>
      <c r="AM854" s="9">
        <v>37</v>
      </c>
      <c r="AN854" s="9">
        <v>236</v>
      </c>
      <c r="AO854" s="9">
        <v>9</v>
      </c>
      <c r="AP854" s="9">
        <v>7</v>
      </c>
      <c r="AQ854" s="9">
        <v>53</v>
      </c>
      <c r="AR854" s="9">
        <v>292</v>
      </c>
      <c r="AS854" s="9">
        <v>13</v>
      </c>
      <c r="AT854" s="10">
        <v>0</v>
      </c>
    </row>
    <row r="855" spans="1:46" ht="42.75" x14ac:dyDescent="0.25">
      <c r="A855" s="26" t="str">
        <f t="shared" si="26"/>
        <v>2012Nurse practitionersAlbertaHospital</v>
      </c>
      <c r="B855" s="24">
        <v>2012</v>
      </c>
      <c r="C855" s="9" t="s">
        <v>5</v>
      </c>
      <c r="D855" s="9" t="s">
        <v>175</v>
      </c>
      <c r="E855" s="9" t="str">
        <f t="shared" si="27"/>
        <v>Alberta</v>
      </c>
      <c r="F855" s="9" t="s">
        <v>180</v>
      </c>
      <c r="G855" s="9" t="s">
        <v>10</v>
      </c>
      <c r="H855" s="9">
        <v>168</v>
      </c>
      <c r="I855" s="9">
        <v>155</v>
      </c>
      <c r="J855" s="9">
        <v>13</v>
      </c>
      <c r="K855" s="9">
        <v>0</v>
      </c>
      <c r="L855" s="9">
        <v>0</v>
      </c>
      <c r="M855" s="9">
        <v>4</v>
      </c>
      <c r="N855" s="9">
        <v>24</v>
      </c>
      <c r="O855" s="9">
        <v>36</v>
      </c>
      <c r="P855" s="9">
        <v>22</v>
      </c>
      <c r="Q855" s="9">
        <v>33</v>
      </c>
      <c r="R855" s="9">
        <v>30</v>
      </c>
      <c r="S855" s="9">
        <v>15</v>
      </c>
      <c r="T855" s="9">
        <v>4</v>
      </c>
      <c r="U855" s="9">
        <v>0</v>
      </c>
      <c r="V855" s="9">
        <v>0</v>
      </c>
      <c r="W855" s="9">
        <v>0</v>
      </c>
      <c r="X855" s="9">
        <v>164</v>
      </c>
      <c r="Y855" s="9">
        <v>4</v>
      </c>
      <c r="Z855" s="9">
        <v>0</v>
      </c>
      <c r="AA855" s="9">
        <v>26</v>
      </c>
      <c r="AB855" s="9">
        <v>66</v>
      </c>
      <c r="AC855" s="9">
        <v>53</v>
      </c>
      <c r="AD855" s="9">
        <v>23</v>
      </c>
      <c r="AE855" s="9">
        <v>0</v>
      </c>
      <c r="AF855" s="9">
        <v>131</v>
      </c>
      <c r="AG855" s="9">
        <v>34</v>
      </c>
      <c r="AH855" s="9">
        <v>3</v>
      </c>
      <c r="AI855" s="9">
        <v>0</v>
      </c>
      <c r="AJ855" s="9">
        <v>14</v>
      </c>
      <c r="AK855" s="9">
        <v>1</v>
      </c>
      <c r="AL855" s="9">
        <v>151</v>
      </c>
      <c r="AM855" s="9">
        <v>2</v>
      </c>
      <c r="AN855" s="9">
        <v>154</v>
      </c>
      <c r="AO855" s="9">
        <v>2</v>
      </c>
      <c r="AP855" s="9">
        <v>1</v>
      </c>
      <c r="AQ855" s="9">
        <v>11</v>
      </c>
      <c r="AR855" s="9">
        <v>166</v>
      </c>
      <c r="AS855" s="9">
        <v>2</v>
      </c>
      <c r="AT855" s="10">
        <v>0</v>
      </c>
    </row>
    <row r="856" spans="1:46" ht="42.75" x14ac:dyDescent="0.25">
      <c r="A856" s="26" t="str">
        <f t="shared" si="26"/>
        <v>2012Nurse practitionersAlbertaCommunity health</v>
      </c>
      <c r="B856" s="24">
        <v>2012</v>
      </c>
      <c r="C856" s="9" t="s">
        <v>5</v>
      </c>
      <c r="D856" s="9" t="s">
        <v>175</v>
      </c>
      <c r="E856" s="9" t="str">
        <f t="shared" si="27"/>
        <v>Alberta</v>
      </c>
      <c r="F856" s="9" t="s">
        <v>182</v>
      </c>
      <c r="G856" s="9" t="s">
        <v>11</v>
      </c>
      <c r="H856" s="9">
        <v>55</v>
      </c>
      <c r="I856" s="9">
        <v>52</v>
      </c>
      <c r="J856" s="9">
        <v>3</v>
      </c>
      <c r="K856" s="9">
        <v>0</v>
      </c>
      <c r="L856" s="9">
        <v>0</v>
      </c>
      <c r="M856" s="9">
        <v>1</v>
      </c>
      <c r="N856" s="9">
        <v>2</v>
      </c>
      <c r="O856" s="9">
        <v>7</v>
      </c>
      <c r="P856" s="9">
        <v>9</v>
      </c>
      <c r="Q856" s="9">
        <v>11</v>
      </c>
      <c r="R856" s="9">
        <v>8</v>
      </c>
      <c r="S856" s="9">
        <v>7</v>
      </c>
      <c r="T856" s="9">
        <v>7</v>
      </c>
      <c r="U856" s="9">
        <v>3</v>
      </c>
      <c r="V856" s="9">
        <v>0</v>
      </c>
      <c r="W856" s="9">
        <v>0</v>
      </c>
      <c r="X856" s="9">
        <v>53</v>
      </c>
      <c r="Y856" s="9">
        <v>2</v>
      </c>
      <c r="Z856" s="9">
        <v>0</v>
      </c>
      <c r="AA856" s="9">
        <v>4</v>
      </c>
      <c r="AB856" s="9">
        <v>17</v>
      </c>
      <c r="AC856" s="9">
        <v>18</v>
      </c>
      <c r="AD856" s="9">
        <v>16</v>
      </c>
      <c r="AE856" s="9">
        <v>0</v>
      </c>
      <c r="AF856" s="9">
        <v>27</v>
      </c>
      <c r="AG856" s="9">
        <v>26</v>
      </c>
      <c r="AH856" s="9">
        <v>2</v>
      </c>
      <c r="AI856" s="9">
        <v>0</v>
      </c>
      <c r="AJ856" s="9">
        <v>2</v>
      </c>
      <c r="AK856" s="9">
        <v>0</v>
      </c>
      <c r="AL856" s="9">
        <v>53</v>
      </c>
      <c r="AM856" s="9">
        <v>0</v>
      </c>
      <c r="AN856" s="9">
        <v>52</v>
      </c>
      <c r="AO856" s="9">
        <v>1</v>
      </c>
      <c r="AP856" s="9">
        <v>0</v>
      </c>
      <c r="AQ856" s="9">
        <v>2</v>
      </c>
      <c r="AR856" s="9">
        <v>46</v>
      </c>
      <c r="AS856" s="9">
        <v>9</v>
      </c>
      <c r="AT856" s="10">
        <v>0</v>
      </c>
    </row>
    <row r="857" spans="1:46" ht="57" x14ac:dyDescent="0.25">
      <c r="A857" s="26" t="str">
        <f t="shared" si="26"/>
        <v>2012Nurse practitionersAlbertaNursing home/long-term care</v>
      </c>
      <c r="B857" s="24">
        <v>2012</v>
      </c>
      <c r="C857" s="9" t="s">
        <v>5</v>
      </c>
      <c r="D857" s="9" t="s">
        <v>175</v>
      </c>
      <c r="E857" s="9" t="str">
        <f t="shared" si="27"/>
        <v>Alberta</v>
      </c>
      <c r="F857" s="9" t="s">
        <v>181</v>
      </c>
      <c r="G857" s="9" t="s">
        <v>12</v>
      </c>
      <c r="H857" s="9">
        <v>5</v>
      </c>
      <c r="I857" s="9">
        <v>5</v>
      </c>
      <c r="J857" s="9">
        <v>0</v>
      </c>
      <c r="K857" s="9">
        <v>0</v>
      </c>
      <c r="L857" s="9">
        <v>0</v>
      </c>
      <c r="M857" s="9">
        <v>0</v>
      </c>
      <c r="N857" s="9">
        <v>0</v>
      </c>
      <c r="O857" s="9">
        <v>2</v>
      </c>
      <c r="P857" s="9">
        <v>1</v>
      </c>
      <c r="Q857" s="9">
        <v>1</v>
      </c>
      <c r="R857" s="9">
        <v>0</v>
      </c>
      <c r="S857" s="9">
        <v>0</v>
      </c>
      <c r="T857" s="9">
        <v>1</v>
      </c>
      <c r="U857" s="9">
        <v>0</v>
      </c>
      <c r="V857" s="9">
        <v>0</v>
      </c>
      <c r="W857" s="9">
        <v>0</v>
      </c>
      <c r="X857" s="9">
        <v>5</v>
      </c>
      <c r="Y857" s="9">
        <v>0</v>
      </c>
      <c r="Z857" s="9">
        <v>0</v>
      </c>
      <c r="AA857" s="9">
        <v>0</v>
      </c>
      <c r="AB857" s="9">
        <v>4</v>
      </c>
      <c r="AC857" s="9">
        <v>0</v>
      </c>
      <c r="AD857" s="9">
        <v>1</v>
      </c>
      <c r="AE857" s="9">
        <v>0</v>
      </c>
      <c r="AF857" s="9">
        <v>5</v>
      </c>
      <c r="AG857" s="9">
        <v>0</v>
      </c>
      <c r="AH857" s="9">
        <v>0</v>
      </c>
      <c r="AI857" s="9">
        <v>0</v>
      </c>
      <c r="AJ857" s="9">
        <v>0</v>
      </c>
      <c r="AK857" s="9">
        <v>1</v>
      </c>
      <c r="AL857" s="9">
        <v>4</v>
      </c>
      <c r="AM857" s="9">
        <v>0</v>
      </c>
      <c r="AN857" s="9">
        <v>3</v>
      </c>
      <c r="AO857" s="9">
        <v>1</v>
      </c>
      <c r="AP857" s="9">
        <v>0</v>
      </c>
      <c r="AQ857" s="9">
        <v>1</v>
      </c>
      <c r="AR857" s="9">
        <v>5</v>
      </c>
      <c r="AS857" s="9">
        <v>0</v>
      </c>
      <c r="AT857" s="10">
        <v>0</v>
      </c>
    </row>
    <row r="858" spans="1:46" ht="42.75" x14ac:dyDescent="0.25">
      <c r="A858" s="26" t="str">
        <f t="shared" si="26"/>
        <v>2012Nurse practitionersAlbertaOther places of work</v>
      </c>
      <c r="B858" s="24">
        <v>2012</v>
      </c>
      <c r="C858" s="9" t="s">
        <v>5</v>
      </c>
      <c r="D858" s="9" t="s">
        <v>175</v>
      </c>
      <c r="E858" s="9" t="str">
        <f t="shared" si="27"/>
        <v>Alberta</v>
      </c>
      <c r="F858" s="9" t="s">
        <v>183</v>
      </c>
      <c r="G858" s="9" t="s">
        <v>13</v>
      </c>
      <c r="H858" s="9">
        <v>39</v>
      </c>
      <c r="I858" s="9">
        <v>34</v>
      </c>
      <c r="J858" s="9">
        <v>5</v>
      </c>
      <c r="K858" s="9">
        <v>0</v>
      </c>
      <c r="L858" s="9">
        <v>0</v>
      </c>
      <c r="M858" s="9">
        <v>0</v>
      </c>
      <c r="N858" s="9">
        <v>1</v>
      </c>
      <c r="O858" s="9">
        <v>8</v>
      </c>
      <c r="P858" s="9">
        <v>12</v>
      </c>
      <c r="Q858" s="9">
        <v>5</v>
      </c>
      <c r="R858" s="9">
        <v>7</v>
      </c>
      <c r="S858" s="9">
        <v>6</v>
      </c>
      <c r="T858" s="9">
        <v>0</v>
      </c>
      <c r="U858" s="9">
        <v>0</v>
      </c>
      <c r="V858" s="9">
        <v>0</v>
      </c>
      <c r="W858" s="9">
        <v>0</v>
      </c>
      <c r="X858" s="9">
        <v>37</v>
      </c>
      <c r="Y858" s="9">
        <v>2</v>
      </c>
      <c r="Z858" s="9">
        <v>0</v>
      </c>
      <c r="AA858" s="9">
        <v>2</v>
      </c>
      <c r="AB858" s="9">
        <v>21</v>
      </c>
      <c r="AC858" s="9">
        <v>10</v>
      </c>
      <c r="AD858" s="9">
        <v>6</v>
      </c>
      <c r="AE858" s="9">
        <v>0</v>
      </c>
      <c r="AF858" s="9">
        <v>21</v>
      </c>
      <c r="AG858" s="9">
        <v>15</v>
      </c>
      <c r="AH858" s="9">
        <v>3</v>
      </c>
      <c r="AI858" s="9">
        <v>0</v>
      </c>
      <c r="AJ858" s="9">
        <v>0</v>
      </c>
      <c r="AK858" s="9">
        <v>2</v>
      </c>
      <c r="AL858" s="9">
        <v>36</v>
      </c>
      <c r="AM858" s="9">
        <v>1</v>
      </c>
      <c r="AN858" s="9">
        <v>24</v>
      </c>
      <c r="AO858" s="9">
        <v>5</v>
      </c>
      <c r="AP858" s="9">
        <v>6</v>
      </c>
      <c r="AQ858" s="9">
        <v>4</v>
      </c>
      <c r="AR858" s="9">
        <v>38</v>
      </c>
      <c r="AS858" s="9">
        <v>1</v>
      </c>
      <c r="AT858" s="10">
        <v>0</v>
      </c>
    </row>
    <row r="859" spans="1:46" ht="42.75" x14ac:dyDescent="0.25">
      <c r="A859" s="26" t="str">
        <f t="shared" si="26"/>
        <v>2012Nurse practitionersAlbertaUnknown places of work</v>
      </c>
      <c r="B859" s="24">
        <v>2012</v>
      </c>
      <c r="C859" s="9" t="s">
        <v>5</v>
      </c>
      <c r="D859" s="9" t="s">
        <v>175</v>
      </c>
      <c r="E859" s="9" t="str">
        <f t="shared" si="27"/>
        <v>Alberta</v>
      </c>
      <c r="F859" s="9" t="s">
        <v>184</v>
      </c>
      <c r="G859" s="9" t="s">
        <v>49</v>
      </c>
      <c r="H859" s="9">
        <v>38</v>
      </c>
      <c r="I859" s="9">
        <v>36</v>
      </c>
      <c r="J859" s="9">
        <v>2</v>
      </c>
      <c r="K859" s="9">
        <v>0</v>
      </c>
      <c r="L859" s="9">
        <v>0</v>
      </c>
      <c r="M859" s="9">
        <v>2</v>
      </c>
      <c r="N859" s="9">
        <v>6</v>
      </c>
      <c r="O859" s="9">
        <v>5</v>
      </c>
      <c r="P859" s="9">
        <v>8</v>
      </c>
      <c r="Q859" s="9">
        <v>8</v>
      </c>
      <c r="R859" s="9">
        <v>3</v>
      </c>
      <c r="S859" s="9">
        <v>5</v>
      </c>
      <c r="T859" s="9">
        <v>0</v>
      </c>
      <c r="U859" s="9">
        <v>1</v>
      </c>
      <c r="V859" s="9">
        <v>0</v>
      </c>
      <c r="W859" s="9">
        <v>0</v>
      </c>
      <c r="X859" s="9">
        <v>37</v>
      </c>
      <c r="Y859" s="9">
        <v>1</v>
      </c>
      <c r="Z859" s="9">
        <v>0</v>
      </c>
      <c r="AA859" s="9">
        <v>8</v>
      </c>
      <c r="AB859" s="9">
        <v>12</v>
      </c>
      <c r="AC859" s="9">
        <v>13</v>
      </c>
      <c r="AD859" s="9">
        <v>5</v>
      </c>
      <c r="AE859" s="9">
        <v>0</v>
      </c>
      <c r="AF859" s="9">
        <v>25</v>
      </c>
      <c r="AG859" s="9">
        <v>8</v>
      </c>
      <c r="AH859" s="9">
        <v>5</v>
      </c>
      <c r="AI859" s="9">
        <v>0</v>
      </c>
      <c r="AJ859" s="9">
        <v>0</v>
      </c>
      <c r="AK859" s="9">
        <v>0</v>
      </c>
      <c r="AL859" s="9">
        <v>4</v>
      </c>
      <c r="AM859" s="9">
        <v>34</v>
      </c>
      <c r="AN859" s="9">
        <v>3</v>
      </c>
      <c r="AO859" s="9">
        <v>0</v>
      </c>
      <c r="AP859" s="9">
        <v>0</v>
      </c>
      <c r="AQ859" s="9">
        <v>35</v>
      </c>
      <c r="AR859" s="9">
        <v>37</v>
      </c>
      <c r="AS859" s="9">
        <v>1</v>
      </c>
      <c r="AT859" s="10">
        <v>0</v>
      </c>
    </row>
    <row r="860" spans="1:46" ht="42.75" x14ac:dyDescent="0.25">
      <c r="A860" s="26" t="str">
        <f t="shared" si="26"/>
        <v>2012Nurse practitionersBritish ColumbiaAll places of work</v>
      </c>
      <c r="B860" s="24">
        <v>2012</v>
      </c>
      <c r="C860" s="9" t="s">
        <v>5</v>
      </c>
      <c r="D860" s="9" t="s">
        <v>167</v>
      </c>
      <c r="E860" s="9" t="str">
        <f t="shared" si="27"/>
        <v>British Columbia</v>
      </c>
      <c r="F860" s="9" t="s">
        <v>179</v>
      </c>
      <c r="G860" s="9" t="s">
        <v>9</v>
      </c>
      <c r="H860" s="9">
        <v>185</v>
      </c>
      <c r="I860" s="9">
        <v>176</v>
      </c>
      <c r="J860" s="9">
        <v>9</v>
      </c>
      <c r="K860" s="9">
        <v>0</v>
      </c>
      <c r="L860" s="9">
        <v>0</v>
      </c>
      <c r="M860" s="9">
        <v>9</v>
      </c>
      <c r="N860" s="9">
        <v>21</v>
      </c>
      <c r="O860" s="9">
        <v>38</v>
      </c>
      <c r="P860" s="9">
        <v>30</v>
      </c>
      <c r="Q860" s="9">
        <v>27</v>
      </c>
      <c r="R860" s="9">
        <v>31</v>
      </c>
      <c r="S860" s="9">
        <v>20</v>
      </c>
      <c r="T860" s="9">
        <v>8</v>
      </c>
      <c r="U860" s="9">
        <v>1</v>
      </c>
      <c r="V860" s="9">
        <v>0</v>
      </c>
      <c r="W860" s="9">
        <v>0</v>
      </c>
      <c r="X860" s="9">
        <v>177</v>
      </c>
      <c r="Y860" s="9">
        <v>1</v>
      </c>
      <c r="Z860" s="9">
        <v>7</v>
      </c>
      <c r="AA860" s="9">
        <v>49</v>
      </c>
      <c r="AB860" s="9">
        <v>58</v>
      </c>
      <c r="AC860" s="9">
        <v>51</v>
      </c>
      <c r="AD860" s="9">
        <v>27</v>
      </c>
      <c r="AE860" s="9">
        <v>0</v>
      </c>
      <c r="AF860" s="9">
        <v>105</v>
      </c>
      <c r="AG860" s="9">
        <v>40</v>
      </c>
      <c r="AH860" s="9">
        <v>40</v>
      </c>
      <c r="AI860" s="9">
        <v>0</v>
      </c>
      <c r="AJ860" s="9">
        <v>28</v>
      </c>
      <c r="AK860" s="9">
        <v>1</v>
      </c>
      <c r="AL860" s="9">
        <v>156</v>
      </c>
      <c r="AM860" s="9">
        <v>0</v>
      </c>
      <c r="AN860" s="9">
        <v>165</v>
      </c>
      <c r="AO860" s="9">
        <v>4</v>
      </c>
      <c r="AP860" s="9">
        <v>15</v>
      </c>
      <c r="AQ860" s="9">
        <v>1</v>
      </c>
      <c r="AR860" s="9">
        <v>167</v>
      </c>
      <c r="AS860" s="9">
        <v>18</v>
      </c>
      <c r="AT860" s="10">
        <v>0</v>
      </c>
    </row>
    <row r="861" spans="1:46" ht="42.75" x14ac:dyDescent="0.25">
      <c r="A861" s="26" t="str">
        <f t="shared" si="26"/>
        <v>2012Nurse practitionersBritish ColumbiaHospital</v>
      </c>
      <c r="B861" s="24">
        <v>2012</v>
      </c>
      <c r="C861" s="9" t="s">
        <v>5</v>
      </c>
      <c r="D861" s="9" t="s">
        <v>167</v>
      </c>
      <c r="E861" s="9" t="str">
        <f t="shared" si="27"/>
        <v>British Columbia</v>
      </c>
      <c r="F861" s="9" t="s">
        <v>180</v>
      </c>
      <c r="G861" s="9" t="s">
        <v>10</v>
      </c>
      <c r="H861" s="9">
        <v>76</v>
      </c>
      <c r="I861" s="9">
        <v>72</v>
      </c>
      <c r="J861" s="9">
        <v>4</v>
      </c>
      <c r="K861" s="9">
        <v>0</v>
      </c>
      <c r="L861" s="9">
        <v>0</v>
      </c>
      <c r="M861" s="9">
        <v>8</v>
      </c>
      <c r="N861" s="9">
        <v>8</v>
      </c>
      <c r="O861" s="9">
        <v>18</v>
      </c>
      <c r="P861" s="9">
        <v>14</v>
      </c>
      <c r="Q861" s="9">
        <v>10</v>
      </c>
      <c r="R861" s="9">
        <v>8</v>
      </c>
      <c r="S861" s="9">
        <v>5</v>
      </c>
      <c r="T861" s="9">
        <v>4</v>
      </c>
      <c r="U861" s="9">
        <v>1</v>
      </c>
      <c r="V861" s="9">
        <v>0</v>
      </c>
      <c r="W861" s="9">
        <v>0</v>
      </c>
      <c r="X861" s="9">
        <v>72</v>
      </c>
      <c r="Y861" s="9">
        <v>1</v>
      </c>
      <c r="Z861" s="9">
        <v>3</v>
      </c>
      <c r="AA861" s="9">
        <v>25</v>
      </c>
      <c r="AB861" s="9">
        <v>27</v>
      </c>
      <c r="AC861" s="9">
        <v>13</v>
      </c>
      <c r="AD861" s="9">
        <v>11</v>
      </c>
      <c r="AE861" s="9">
        <v>0</v>
      </c>
      <c r="AF861" s="9">
        <v>46</v>
      </c>
      <c r="AG861" s="9">
        <v>15</v>
      </c>
      <c r="AH861" s="9">
        <v>15</v>
      </c>
      <c r="AI861" s="9">
        <v>0</v>
      </c>
      <c r="AJ861" s="9">
        <v>21</v>
      </c>
      <c r="AK861" s="9">
        <v>0</v>
      </c>
      <c r="AL861" s="9">
        <v>55</v>
      </c>
      <c r="AM861" s="9">
        <v>0</v>
      </c>
      <c r="AN861" s="9">
        <v>72</v>
      </c>
      <c r="AO861" s="9">
        <v>0</v>
      </c>
      <c r="AP861" s="9">
        <v>4</v>
      </c>
      <c r="AQ861" s="9">
        <v>0</v>
      </c>
      <c r="AR861" s="9">
        <v>73</v>
      </c>
      <c r="AS861" s="9">
        <v>3</v>
      </c>
      <c r="AT861" s="10">
        <v>0</v>
      </c>
    </row>
    <row r="862" spans="1:46" ht="42.75" x14ac:dyDescent="0.25">
      <c r="A862" s="26" t="str">
        <f t="shared" si="26"/>
        <v>2012Nurse practitionersBritish ColumbiaCommunity health</v>
      </c>
      <c r="B862" s="24">
        <v>2012</v>
      </c>
      <c r="C862" s="9" t="s">
        <v>5</v>
      </c>
      <c r="D862" s="9" t="s">
        <v>167</v>
      </c>
      <c r="E862" s="9" t="str">
        <f t="shared" si="27"/>
        <v>British Columbia</v>
      </c>
      <c r="F862" s="9" t="s">
        <v>182</v>
      </c>
      <c r="G862" s="9" t="s">
        <v>11</v>
      </c>
      <c r="H862" s="9">
        <v>80</v>
      </c>
      <c r="I862" s="9">
        <v>76</v>
      </c>
      <c r="J862" s="9">
        <v>4</v>
      </c>
      <c r="K862" s="9">
        <v>0</v>
      </c>
      <c r="L862" s="9">
        <v>0</v>
      </c>
      <c r="M862" s="9">
        <v>1</v>
      </c>
      <c r="N862" s="9">
        <v>9</v>
      </c>
      <c r="O862" s="9">
        <v>17</v>
      </c>
      <c r="P862" s="9">
        <v>11</v>
      </c>
      <c r="Q862" s="9">
        <v>11</v>
      </c>
      <c r="R862" s="9">
        <v>19</v>
      </c>
      <c r="S862" s="9">
        <v>9</v>
      </c>
      <c r="T862" s="9">
        <v>3</v>
      </c>
      <c r="U862" s="9">
        <v>0</v>
      </c>
      <c r="V862" s="9">
        <v>0</v>
      </c>
      <c r="W862" s="9">
        <v>0</v>
      </c>
      <c r="X862" s="9">
        <v>78</v>
      </c>
      <c r="Y862" s="9">
        <v>0</v>
      </c>
      <c r="Z862" s="9">
        <v>2</v>
      </c>
      <c r="AA862" s="9">
        <v>20</v>
      </c>
      <c r="AB862" s="9">
        <v>22</v>
      </c>
      <c r="AC862" s="9">
        <v>26</v>
      </c>
      <c r="AD862" s="9">
        <v>12</v>
      </c>
      <c r="AE862" s="9">
        <v>0</v>
      </c>
      <c r="AF862" s="9">
        <v>44</v>
      </c>
      <c r="AG862" s="9">
        <v>18</v>
      </c>
      <c r="AH862" s="9">
        <v>18</v>
      </c>
      <c r="AI862" s="9">
        <v>0</v>
      </c>
      <c r="AJ862" s="9">
        <v>6</v>
      </c>
      <c r="AK862" s="9">
        <v>0</v>
      </c>
      <c r="AL862" s="9">
        <v>74</v>
      </c>
      <c r="AM862" s="9">
        <v>0</v>
      </c>
      <c r="AN862" s="9">
        <v>77</v>
      </c>
      <c r="AO862" s="9">
        <v>2</v>
      </c>
      <c r="AP862" s="9">
        <v>1</v>
      </c>
      <c r="AQ862" s="9">
        <v>0</v>
      </c>
      <c r="AR862" s="9">
        <v>66</v>
      </c>
      <c r="AS862" s="9">
        <v>14</v>
      </c>
      <c r="AT862" s="10">
        <v>0</v>
      </c>
    </row>
    <row r="863" spans="1:46" ht="57" x14ac:dyDescent="0.25">
      <c r="A863" s="26" t="str">
        <f t="shared" si="26"/>
        <v>2012Nurse practitionersBritish ColumbiaNursing home/long-term care</v>
      </c>
      <c r="B863" s="24">
        <v>2012</v>
      </c>
      <c r="C863" s="9" t="s">
        <v>5</v>
      </c>
      <c r="D863" s="9" t="s">
        <v>167</v>
      </c>
      <c r="E863" s="9" t="str">
        <f t="shared" si="27"/>
        <v>British Columbia</v>
      </c>
      <c r="F863" s="9" t="s">
        <v>181</v>
      </c>
      <c r="G863" s="9" t="s">
        <v>12</v>
      </c>
      <c r="H863" s="9">
        <v>1</v>
      </c>
      <c r="I863" s="9">
        <v>1</v>
      </c>
      <c r="J863" s="9">
        <v>0</v>
      </c>
      <c r="K863" s="9">
        <v>0</v>
      </c>
      <c r="L863" s="9">
        <v>0</v>
      </c>
      <c r="M863" s="9">
        <v>0</v>
      </c>
      <c r="N863" s="9">
        <v>0</v>
      </c>
      <c r="O863" s="9">
        <v>0</v>
      </c>
      <c r="P863" s="9">
        <v>0</v>
      </c>
      <c r="Q863" s="9">
        <v>1</v>
      </c>
      <c r="R863" s="9">
        <v>0</v>
      </c>
      <c r="S863" s="9">
        <v>0</v>
      </c>
      <c r="T863" s="9">
        <v>0</v>
      </c>
      <c r="U863" s="9">
        <v>0</v>
      </c>
      <c r="V863" s="9">
        <v>0</v>
      </c>
      <c r="W863" s="9">
        <v>0</v>
      </c>
      <c r="X863" s="9">
        <v>1</v>
      </c>
      <c r="Y863" s="9">
        <v>0</v>
      </c>
      <c r="Z863" s="9">
        <v>0</v>
      </c>
      <c r="AA863" s="9">
        <v>0</v>
      </c>
      <c r="AB863" s="9">
        <v>1</v>
      </c>
      <c r="AC863" s="9">
        <v>0</v>
      </c>
      <c r="AD863" s="9">
        <v>0</v>
      </c>
      <c r="AE863" s="9">
        <v>0</v>
      </c>
      <c r="AF863" s="9">
        <v>1</v>
      </c>
      <c r="AG863" s="9">
        <v>0</v>
      </c>
      <c r="AH863" s="9">
        <v>0</v>
      </c>
      <c r="AI863" s="9">
        <v>0</v>
      </c>
      <c r="AJ863" s="9">
        <v>0</v>
      </c>
      <c r="AK863" s="9">
        <v>0</v>
      </c>
      <c r="AL863" s="9">
        <v>1</v>
      </c>
      <c r="AM863" s="9">
        <v>0</v>
      </c>
      <c r="AN863" s="9">
        <v>1</v>
      </c>
      <c r="AO863" s="9">
        <v>0</v>
      </c>
      <c r="AP863" s="9">
        <v>0</v>
      </c>
      <c r="AQ863" s="9">
        <v>0</v>
      </c>
      <c r="AR863" s="9">
        <v>1</v>
      </c>
      <c r="AS863" s="9">
        <v>0</v>
      </c>
      <c r="AT863" s="10">
        <v>0</v>
      </c>
    </row>
    <row r="864" spans="1:46" ht="42.75" x14ac:dyDescent="0.25">
      <c r="A864" s="26" t="str">
        <f t="shared" si="26"/>
        <v>2012Nurse practitionersBritish ColumbiaOther places of work</v>
      </c>
      <c r="B864" s="24">
        <v>2012</v>
      </c>
      <c r="C864" s="9" t="s">
        <v>5</v>
      </c>
      <c r="D864" s="9" t="s">
        <v>167</v>
      </c>
      <c r="E864" s="9" t="str">
        <f t="shared" si="27"/>
        <v>British Columbia</v>
      </c>
      <c r="F864" s="9" t="s">
        <v>183</v>
      </c>
      <c r="G864" s="9" t="s">
        <v>13</v>
      </c>
      <c r="H864" s="9">
        <v>19</v>
      </c>
      <c r="I864" s="9">
        <v>18</v>
      </c>
      <c r="J864" s="9">
        <v>1</v>
      </c>
      <c r="K864" s="9">
        <v>0</v>
      </c>
      <c r="L864" s="9">
        <v>0</v>
      </c>
      <c r="M864" s="9">
        <v>0</v>
      </c>
      <c r="N864" s="9">
        <v>4</v>
      </c>
      <c r="O864" s="9">
        <v>2</v>
      </c>
      <c r="P864" s="9">
        <v>5</v>
      </c>
      <c r="Q864" s="9">
        <v>3</v>
      </c>
      <c r="R864" s="9">
        <v>1</v>
      </c>
      <c r="S864" s="9">
        <v>4</v>
      </c>
      <c r="T864" s="9">
        <v>0</v>
      </c>
      <c r="U864" s="9">
        <v>0</v>
      </c>
      <c r="V864" s="9">
        <v>0</v>
      </c>
      <c r="W864" s="9">
        <v>0</v>
      </c>
      <c r="X864" s="9">
        <v>17</v>
      </c>
      <c r="Y864" s="9">
        <v>0</v>
      </c>
      <c r="Z864" s="9">
        <v>2</v>
      </c>
      <c r="AA864" s="9">
        <v>3</v>
      </c>
      <c r="AB864" s="9">
        <v>7</v>
      </c>
      <c r="AC864" s="9">
        <v>6</v>
      </c>
      <c r="AD864" s="9">
        <v>3</v>
      </c>
      <c r="AE864" s="9">
        <v>0</v>
      </c>
      <c r="AF864" s="9">
        <v>7</v>
      </c>
      <c r="AG864" s="9">
        <v>6</v>
      </c>
      <c r="AH864" s="9">
        <v>6</v>
      </c>
      <c r="AI864" s="9">
        <v>0</v>
      </c>
      <c r="AJ864" s="9">
        <v>1</v>
      </c>
      <c r="AK864" s="9">
        <v>1</v>
      </c>
      <c r="AL864" s="9">
        <v>17</v>
      </c>
      <c r="AM864" s="9">
        <v>0</v>
      </c>
      <c r="AN864" s="9">
        <v>7</v>
      </c>
      <c r="AO864" s="9">
        <v>2</v>
      </c>
      <c r="AP864" s="9">
        <v>9</v>
      </c>
      <c r="AQ864" s="9">
        <v>1</v>
      </c>
      <c r="AR864" s="9">
        <v>19</v>
      </c>
      <c r="AS864" s="9">
        <v>0</v>
      </c>
      <c r="AT864" s="10">
        <v>0</v>
      </c>
    </row>
    <row r="865" spans="1:46" ht="42.75" x14ac:dyDescent="0.25">
      <c r="A865" s="26" t="str">
        <f t="shared" si="26"/>
        <v>2012Nurse practitionersBritish ColumbiaUnknown places of work</v>
      </c>
      <c r="B865" s="24">
        <v>2012</v>
      </c>
      <c r="C865" s="9" t="s">
        <v>5</v>
      </c>
      <c r="D865" s="9" t="s">
        <v>167</v>
      </c>
      <c r="E865" s="9" t="str">
        <f t="shared" si="27"/>
        <v>British Columbia</v>
      </c>
      <c r="F865" s="9" t="s">
        <v>184</v>
      </c>
      <c r="G865" s="9" t="s">
        <v>49</v>
      </c>
      <c r="H865" s="9">
        <v>9</v>
      </c>
      <c r="I865" s="9">
        <v>9</v>
      </c>
      <c r="J865" s="9">
        <v>0</v>
      </c>
      <c r="K865" s="9">
        <v>0</v>
      </c>
      <c r="L865" s="9">
        <v>0</v>
      </c>
      <c r="M865" s="9">
        <v>0</v>
      </c>
      <c r="N865" s="9">
        <v>0</v>
      </c>
      <c r="O865" s="9">
        <v>1</v>
      </c>
      <c r="P865" s="9">
        <v>0</v>
      </c>
      <c r="Q865" s="9">
        <v>2</v>
      </c>
      <c r="R865" s="9">
        <v>3</v>
      </c>
      <c r="S865" s="9">
        <v>2</v>
      </c>
      <c r="T865" s="9">
        <v>1</v>
      </c>
      <c r="U865" s="9">
        <v>0</v>
      </c>
      <c r="V865" s="9">
        <v>0</v>
      </c>
      <c r="W865" s="9">
        <v>0</v>
      </c>
      <c r="X865" s="9">
        <v>9</v>
      </c>
      <c r="Y865" s="9">
        <v>0</v>
      </c>
      <c r="Z865" s="9">
        <v>0</v>
      </c>
      <c r="AA865" s="9">
        <v>1</v>
      </c>
      <c r="AB865" s="9">
        <v>1</v>
      </c>
      <c r="AC865" s="9">
        <v>6</v>
      </c>
      <c r="AD865" s="9">
        <v>1</v>
      </c>
      <c r="AE865" s="9">
        <v>0</v>
      </c>
      <c r="AF865" s="9">
        <v>7</v>
      </c>
      <c r="AG865" s="9">
        <v>1</v>
      </c>
      <c r="AH865" s="9">
        <v>1</v>
      </c>
      <c r="AI865" s="9">
        <v>0</v>
      </c>
      <c r="AJ865" s="9">
        <v>0</v>
      </c>
      <c r="AK865" s="9">
        <v>0</v>
      </c>
      <c r="AL865" s="9">
        <v>9</v>
      </c>
      <c r="AM865" s="9">
        <v>0</v>
      </c>
      <c r="AN865" s="9">
        <v>8</v>
      </c>
      <c r="AO865" s="9">
        <v>0</v>
      </c>
      <c r="AP865" s="9">
        <v>1</v>
      </c>
      <c r="AQ865" s="9">
        <v>0</v>
      </c>
      <c r="AR865" s="9">
        <v>8</v>
      </c>
      <c r="AS865" s="9">
        <v>1</v>
      </c>
      <c r="AT865" s="10">
        <v>0</v>
      </c>
    </row>
    <row r="866" spans="1:46" ht="57" x14ac:dyDescent="0.25">
      <c r="A866" s="26" t="str">
        <f t="shared" si="26"/>
        <v>2012Nurse practitionersNorthwest TerritoriesAll places of work</v>
      </c>
      <c r="B866" s="24">
        <v>2012</v>
      </c>
      <c r="C866" s="9" t="s">
        <v>5</v>
      </c>
      <c r="D866" s="9" t="s">
        <v>169</v>
      </c>
      <c r="E866" s="9" t="str">
        <f t="shared" si="27"/>
        <v>Northwest Territories</v>
      </c>
      <c r="F866" s="9" t="s">
        <v>179</v>
      </c>
      <c r="G866" s="9" t="s">
        <v>9</v>
      </c>
      <c r="H866" s="9">
        <v>40</v>
      </c>
      <c r="I866" s="9">
        <v>39</v>
      </c>
      <c r="J866" s="9">
        <v>1</v>
      </c>
      <c r="K866" s="9">
        <v>0</v>
      </c>
      <c r="L866" s="9">
        <v>0</v>
      </c>
      <c r="M866" s="9">
        <v>2</v>
      </c>
      <c r="N866" s="9">
        <v>2</v>
      </c>
      <c r="O866" s="9">
        <v>6</v>
      </c>
      <c r="P866" s="9">
        <v>3</v>
      </c>
      <c r="Q866" s="9">
        <v>11</v>
      </c>
      <c r="R866" s="9">
        <v>5</v>
      </c>
      <c r="S866" s="9">
        <v>8</v>
      </c>
      <c r="T866" s="9">
        <v>3</v>
      </c>
      <c r="U866" s="9">
        <v>0</v>
      </c>
      <c r="V866" s="9">
        <v>0</v>
      </c>
      <c r="W866" s="9">
        <v>0</v>
      </c>
      <c r="X866" s="9">
        <v>37</v>
      </c>
      <c r="Y866" s="9">
        <v>3</v>
      </c>
      <c r="Z866" s="9">
        <v>0</v>
      </c>
      <c r="AA866" s="9">
        <v>4</v>
      </c>
      <c r="AB866" s="9">
        <v>12</v>
      </c>
      <c r="AC866" s="9">
        <v>14</v>
      </c>
      <c r="AD866" s="9">
        <v>10</v>
      </c>
      <c r="AE866" s="9">
        <v>0</v>
      </c>
      <c r="AF866" s="9">
        <v>31</v>
      </c>
      <c r="AG866" s="9">
        <v>0</v>
      </c>
      <c r="AH866" s="9">
        <v>9</v>
      </c>
      <c r="AI866" s="9">
        <v>0</v>
      </c>
      <c r="AJ866" s="9">
        <v>8</v>
      </c>
      <c r="AK866" s="9">
        <v>1</v>
      </c>
      <c r="AL866" s="9">
        <v>31</v>
      </c>
      <c r="AM866" s="9">
        <v>0</v>
      </c>
      <c r="AN866" s="9">
        <v>35</v>
      </c>
      <c r="AO866" s="9">
        <v>2</v>
      </c>
      <c r="AP866" s="9">
        <v>3</v>
      </c>
      <c r="AQ866" s="9">
        <v>0</v>
      </c>
      <c r="AR866" s="9">
        <v>19</v>
      </c>
      <c r="AS866" s="9">
        <v>21</v>
      </c>
      <c r="AT866" s="10">
        <v>0</v>
      </c>
    </row>
    <row r="867" spans="1:46" ht="57" x14ac:dyDescent="0.25">
      <c r="A867" s="26" t="str">
        <f t="shared" si="26"/>
        <v>2012Nurse practitionersNorthwest TerritoriesHospital</v>
      </c>
      <c r="B867" s="24">
        <v>2012</v>
      </c>
      <c r="C867" s="9" t="s">
        <v>5</v>
      </c>
      <c r="D867" s="9" t="s">
        <v>169</v>
      </c>
      <c r="E867" s="9" t="str">
        <f t="shared" si="27"/>
        <v>Northwest Territories</v>
      </c>
      <c r="F867" s="9" t="s">
        <v>180</v>
      </c>
      <c r="G867" s="9" t="s">
        <v>10</v>
      </c>
      <c r="H867" s="9">
        <v>7</v>
      </c>
      <c r="I867" s="9">
        <v>7</v>
      </c>
      <c r="J867" s="9">
        <v>0</v>
      </c>
      <c r="K867" s="9">
        <v>0</v>
      </c>
      <c r="L867" s="9">
        <v>0</v>
      </c>
      <c r="M867" s="9">
        <v>1</v>
      </c>
      <c r="N867" s="9">
        <v>1</v>
      </c>
      <c r="O867" s="9">
        <v>2</v>
      </c>
      <c r="P867" s="9">
        <v>0</v>
      </c>
      <c r="Q867" s="9">
        <v>1</v>
      </c>
      <c r="R867" s="9">
        <v>1</v>
      </c>
      <c r="S867" s="9">
        <v>0</v>
      </c>
      <c r="T867" s="9">
        <v>1</v>
      </c>
      <c r="U867" s="9">
        <v>0</v>
      </c>
      <c r="V867" s="9">
        <v>0</v>
      </c>
      <c r="W867" s="9">
        <v>0</v>
      </c>
      <c r="X867" s="9">
        <v>7</v>
      </c>
      <c r="Y867" s="9">
        <v>0</v>
      </c>
      <c r="Z867" s="9">
        <v>0</v>
      </c>
      <c r="AA867" s="9">
        <v>1</v>
      </c>
      <c r="AB867" s="9">
        <v>4</v>
      </c>
      <c r="AC867" s="9">
        <v>0</v>
      </c>
      <c r="AD867" s="9">
        <v>2</v>
      </c>
      <c r="AE867" s="9">
        <v>0</v>
      </c>
      <c r="AF867" s="9">
        <v>4</v>
      </c>
      <c r="AG867" s="9">
        <v>0</v>
      </c>
      <c r="AH867" s="9">
        <v>3</v>
      </c>
      <c r="AI867" s="9">
        <v>0</v>
      </c>
      <c r="AJ867" s="9">
        <v>5</v>
      </c>
      <c r="AK867" s="9">
        <v>1</v>
      </c>
      <c r="AL867" s="9">
        <v>1</v>
      </c>
      <c r="AM867" s="9">
        <v>0</v>
      </c>
      <c r="AN867" s="9">
        <v>6</v>
      </c>
      <c r="AO867" s="9">
        <v>1</v>
      </c>
      <c r="AP867" s="9">
        <v>0</v>
      </c>
      <c r="AQ867" s="9">
        <v>0</v>
      </c>
      <c r="AR867" s="9">
        <v>5</v>
      </c>
      <c r="AS867" s="9">
        <v>2</v>
      </c>
      <c r="AT867" s="10">
        <v>0</v>
      </c>
    </row>
    <row r="868" spans="1:46" ht="57" x14ac:dyDescent="0.25">
      <c r="A868" s="26" t="str">
        <f t="shared" si="26"/>
        <v>2012Nurse practitionersNorthwest TerritoriesCommunity health</v>
      </c>
      <c r="B868" s="24">
        <v>2012</v>
      </c>
      <c r="C868" s="9" t="s">
        <v>5</v>
      </c>
      <c r="D868" s="9" t="s">
        <v>169</v>
      </c>
      <c r="E868" s="9" t="str">
        <f t="shared" si="27"/>
        <v>Northwest Territories</v>
      </c>
      <c r="F868" s="9" t="s">
        <v>182</v>
      </c>
      <c r="G868" s="9" t="s">
        <v>11</v>
      </c>
      <c r="H868" s="9">
        <v>22</v>
      </c>
      <c r="I868" s="9">
        <v>22</v>
      </c>
      <c r="J868" s="9">
        <v>0</v>
      </c>
      <c r="K868" s="9">
        <v>0</v>
      </c>
      <c r="L868" s="9">
        <v>0</v>
      </c>
      <c r="M868" s="9">
        <v>0</v>
      </c>
      <c r="N868" s="9">
        <v>1</v>
      </c>
      <c r="O868" s="9">
        <v>3</v>
      </c>
      <c r="P868" s="9">
        <v>2</v>
      </c>
      <c r="Q868" s="9">
        <v>9</v>
      </c>
      <c r="R868" s="9">
        <v>2</v>
      </c>
      <c r="S868" s="9">
        <v>4</v>
      </c>
      <c r="T868" s="9">
        <v>1</v>
      </c>
      <c r="U868" s="9">
        <v>0</v>
      </c>
      <c r="V868" s="9">
        <v>0</v>
      </c>
      <c r="W868" s="9">
        <v>0</v>
      </c>
      <c r="X868" s="9">
        <v>19</v>
      </c>
      <c r="Y868" s="9">
        <v>3</v>
      </c>
      <c r="Z868" s="9">
        <v>0</v>
      </c>
      <c r="AA868" s="9">
        <v>2</v>
      </c>
      <c r="AB868" s="9">
        <v>6</v>
      </c>
      <c r="AC868" s="9">
        <v>11</v>
      </c>
      <c r="AD868" s="9">
        <v>3</v>
      </c>
      <c r="AE868" s="9">
        <v>0</v>
      </c>
      <c r="AF868" s="9">
        <v>17</v>
      </c>
      <c r="AG868" s="9">
        <v>0</v>
      </c>
      <c r="AH868" s="9">
        <v>5</v>
      </c>
      <c r="AI868" s="9">
        <v>0</v>
      </c>
      <c r="AJ868" s="9">
        <v>3</v>
      </c>
      <c r="AK868" s="9">
        <v>0</v>
      </c>
      <c r="AL868" s="9">
        <v>19</v>
      </c>
      <c r="AM868" s="9">
        <v>0</v>
      </c>
      <c r="AN868" s="9">
        <v>22</v>
      </c>
      <c r="AO868" s="9">
        <v>0</v>
      </c>
      <c r="AP868" s="9">
        <v>0</v>
      </c>
      <c r="AQ868" s="9">
        <v>0</v>
      </c>
      <c r="AR868" s="9">
        <v>9</v>
      </c>
      <c r="AS868" s="9">
        <v>13</v>
      </c>
      <c r="AT868" s="10">
        <v>0</v>
      </c>
    </row>
    <row r="869" spans="1:46" ht="57" x14ac:dyDescent="0.25">
      <c r="A869" s="26" t="str">
        <f t="shared" si="26"/>
        <v>2012Nurse practitionersNorthwest TerritoriesOther places of work</v>
      </c>
      <c r="B869" s="24">
        <v>2012</v>
      </c>
      <c r="C869" s="9" t="s">
        <v>5</v>
      </c>
      <c r="D869" s="9" t="s">
        <v>169</v>
      </c>
      <c r="E869" s="9" t="str">
        <f t="shared" si="27"/>
        <v>Northwest Territories</v>
      </c>
      <c r="F869" s="9" t="s">
        <v>183</v>
      </c>
      <c r="G869" s="9" t="s">
        <v>13</v>
      </c>
      <c r="H869" s="9">
        <v>11</v>
      </c>
      <c r="I869" s="9">
        <v>10</v>
      </c>
      <c r="J869" s="9">
        <v>1</v>
      </c>
      <c r="K869" s="9">
        <v>0</v>
      </c>
      <c r="L869" s="9">
        <v>0</v>
      </c>
      <c r="M869" s="9">
        <v>1</v>
      </c>
      <c r="N869" s="9">
        <v>0</v>
      </c>
      <c r="O869" s="9">
        <v>1</v>
      </c>
      <c r="P869" s="9">
        <v>1</v>
      </c>
      <c r="Q869" s="9">
        <v>1</v>
      </c>
      <c r="R869" s="9">
        <v>2</v>
      </c>
      <c r="S869" s="9">
        <v>4</v>
      </c>
      <c r="T869" s="9">
        <v>1</v>
      </c>
      <c r="U869" s="9">
        <v>0</v>
      </c>
      <c r="V869" s="9">
        <v>0</v>
      </c>
      <c r="W869" s="9">
        <v>0</v>
      </c>
      <c r="X869" s="9">
        <v>11</v>
      </c>
      <c r="Y869" s="9">
        <v>0</v>
      </c>
      <c r="Z869" s="9">
        <v>0</v>
      </c>
      <c r="AA869" s="9">
        <v>1</v>
      </c>
      <c r="AB869" s="9">
        <v>2</v>
      </c>
      <c r="AC869" s="9">
        <v>3</v>
      </c>
      <c r="AD869" s="9">
        <v>5</v>
      </c>
      <c r="AE869" s="9">
        <v>0</v>
      </c>
      <c r="AF869" s="9">
        <v>10</v>
      </c>
      <c r="AG869" s="9">
        <v>0</v>
      </c>
      <c r="AH869" s="9">
        <v>1</v>
      </c>
      <c r="AI869" s="9">
        <v>0</v>
      </c>
      <c r="AJ869" s="9">
        <v>0</v>
      </c>
      <c r="AK869" s="9">
        <v>0</v>
      </c>
      <c r="AL869" s="9">
        <v>11</v>
      </c>
      <c r="AM869" s="9">
        <v>0</v>
      </c>
      <c r="AN869" s="9">
        <v>7</v>
      </c>
      <c r="AO869" s="9">
        <v>1</v>
      </c>
      <c r="AP869" s="9">
        <v>3</v>
      </c>
      <c r="AQ869" s="9">
        <v>0</v>
      </c>
      <c r="AR869" s="9">
        <v>5</v>
      </c>
      <c r="AS869" s="9">
        <v>6</v>
      </c>
      <c r="AT869" s="10">
        <v>0</v>
      </c>
    </row>
    <row r="870" spans="1:46" ht="42.75" x14ac:dyDescent="0.25">
      <c r="A870" s="26" t="str">
        <f t="shared" si="26"/>
        <v>2012Nurse practitionersNunavutAll places of work</v>
      </c>
      <c r="B870" s="24">
        <v>2012</v>
      </c>
      <c r="C870" s="9" t="s">
        <v>5</v>
      </c>
      <c r="D870" s="9" t="s">
        <v>170</v>
      </c>
      <c r="E870" s="9" t="str">
        <f t="shared" si="27"/>
        <v>Nunavut</v>
      </c>
      <c r="F870" s="9" t="s">
        <v>179</v>
      </c>
      <c r="G870" s="9" t="s">
        <v>9</v>
      </c>
      <c r="H870" s="9">
        <v>14</v>
      </c>
      <c r="I870" s="9">
        <v>13</v>
      </c>
      <c r="J870" s="9">
        <v>1</v>
      </c>
      <c r="K870" s="9">
        <v>0</v>
      </c>
      <c r="L870" s="9">
        <v>0</v>
      </c>
      <c r="M870" s="9">
        <v>0</v>
      </c>
      <c r="N870" s="9">
        <v>0</v>
      </c>
      <c r="O870" s="9">
        <v>1</v>
      </c>
      <c r="P870" s="9">
        <v>0</v>
      </c>
      <c r="Q870" s="9">
        <v>3</v>
      </c>
      <c r="R870" s="9">
        <v>3</v>
      </c>
      <c r="S870" s="9">
        <v>3</v>
      </c>
      <c r="T870" s="9">
        <v>2</v>
      </c>
      <c r="U870" s="9">
        <v>2</v>
      </c>
      <c r="V870" s="9">
        <v>0</v>
      </c>
      <c r="W870" s="9">
        <v>0</v>
      </c>
      <c r="X870" s="9">
        <v>14</v>
      </c>
      <c r="Y870" s="9">
        <v>0</v>
      </c>
      <c r="Z870" s="9">
        <v>0</v>
      </c>
      <c r="AA870" s="9">
        <v>1</v>
      </c>
      <c r="AB870" s="9">
        <v>1</v>
      </c>
      <c r="AC870" s="9">
        <v>6</v>
      </c>
      <c r="AD870" s="9">
        <v>6</v>
      </c>
      <c r="AE870" s="9">
        <v>0</v>
      </c>
      <c r="AF870" s="9">
        <v>7</v>
      </c>
      <c r="AG870" s="9">
        <v>0</v>
      </c>
      <c r="AH870" s="9">
        <v>7</v>
      </c>
      <c r="AI870" s="9">
        <v>0</v>
      </c>
      <c r="AJ870" s="9">
        <v>3</v>
      </c>
      <c r="AK870" s="9">
        <v>3</v>
      </c>
      <c r="AL870" s="9">
        <v>8</v>
      </c>
      <c r="AM870" s="9">
        <v>0</v>
      </c>
      <c r="AN870" s="9">
        <v>14</v>
      </c>
      <c r="AO870" s="9">
        <v>0</v>
      </c>
      <c r="AP870" s="9">
        <v>0</v>
      </c>
      <c r="AQ870" s="9">
        <v>0</v>
      </c>
      <c r="AR870" s="9">
        <v>1</v>
      </c>
      <c r="AS870" s="9">
        <v>13</v>
      </c>
      <c r="AT870" s="10">
        <v>0</v>
      </c>
    </row>
    <row r="871" spans="1:46" ht="42.75" x14ac:dyDescent="0.25">
      <c r="A871" s="26" t="str">
        <f t="shared" si="26"/>
        <v>2012Nurse practitionersNunavutHospital</v>
      </c>
      <c r="B871" s="24">
        <v>2012</v>
      </c>
      <c r="C871" s="9" t="s">
        <v>5</v>
      </c>
      <c r="D871" s="9" t="s">
        <v>170</v>
      </c>
      <c r="E871" s="9" t="str">
        <f t="shared" si="27"/>
        <v>Nunavut</v>
      </c>
      <c r="F871" s="9" t="s">
        <v>180</v>
      </c>
      <c r="G871" s="9" t="s">
        <v>10</v>
      </c>
      <c r="H871" s="9">
        <v>1</v>
      </c>
      <c r="I871" s="9">
        <v>1</v>
      </c>
      <c r="J871" s="9">
        <v>0</v>
      </c>
      <c r="K871" s="9">
        <v>0</v>
      </c>
      <c r="L871" s="9">
        <v>0</v>
      </c>
      <c r="M871" s="9">
        <v>0</v>
      </c>
      <c r="N871" s="9">
        <v>0</v>
      </c>
      <c r="O871" s="9">
        <v>0</v>
      </c>
      <c r="P871" s="9">
        <v>0</v>
      </c>
      <c r="Q871" s="9">
        <v>0</v>
      </c>
      <c r="R871" s="9">
        <v>0</v>
      </c>
      <c r="S871" s="9">
        <v>1</v>
      </c>
      <c r="T871" s="9">
        <v>0</v>
      </c>
      <c r="U871" s="9">
        <v>0</v>
      </c>
      <c r="V871" s="9">
        <v>0</v>
      </c>
      <c r="W871" s="9">
        <v>0</v>
      </c>
      <c r="X871" s="9">
        <v>1</v>
      </c>
      <c r="Y871" s="9">
        <v>0</v>
      </c>
      <c r="Z871" s="9">
        <v>0</v>
      </c>
      <c r="AA871" s="9">
        <v>0</v>
      </c>
      <c r="AB871" s="9">
        <v>0</v>
      </c>
      <c r="AC871" s="9">
        <v>0</v>
      </c>
      <c r="AD871" s="9">
        <v>1</v>
      </c>
      <c r="AE871" s="9">
        <v>0</v>
      </c>
      <c r="AF871" s="9">
        <v>0</v>
      </c>
      <c r="AG871" s="9">
        <v>0</v>
      </c>
      <c r="AH871" s="9">
        <v>1</v>
      </c>
      <c r="AI871" s="9">
        <v>0</v>
      </c>
      <c r="AJ871" s="9">
        <v>0</v>
      </c>
      <c r="AK871" s="9">
        <v>0</v>
      </c>
      <c r="AL871" s="9">
        <v>1</v>
      </c>
      <c r="AM871" s="9">
        <v>0</v>
      </c>
      <c r="AN871" s="9">
        <v>1</v>
      </c>
      <c r="AO871" s="9">
        <v>0</v>
      </c>
      <c r="AP871" s="9">
        <v>0</v>
      </c>
      <c r="AQ871" s="9">
        <v>0</v>
      </c>
      <c r="AR871" s="9">
        <v>0</v>
      </c>
      <c r="AS871" s="9">
        <v>1</v>
      </c>
      <c r="AT871" s="10">
        <v>0</v>
      </c>
    </row>
    <row r="872" spans="1:46" ht="42.75" x14ac:dyDescent="0.25">
      <c r="A872" s="26" t="str">
        <f t="shared" si="26"/>
        <v>2012Nurse practitionersNunavutCommunity health</v>
      </c>
      <c r="B872" s="24">
        <v>2012</v>
      </c>
      <c r="C872" s="9" t="s">
        <v>5</v>
      </c>
      <c r="D872" s="9" t="s">
        <v>170</v>
      </c>
      <c r="E872" s="9" t="str">
        <f t="shared" si="27"/>
        <v>Nunavut</v>
      </c>
      <c r="F872" s="9" t="s">
        <v>182</v>
      </c>
      <c r="G872" s="9" t="s">
        <v>11</v>
      </c>
      <c r="H872" s="9">
        <v>13</v>
      </c>
      <c r="I872" s="9">
        <v>12</v>
      </c>
      <c r="J872" s="9">
        <v>1</v>
      </c>
      <c r="K872" s="9">
        <v>0</v>
      </c>
      <c r="L872" s="9">
        <v>0</v>
      </c>
      <c r="M872" s="9">
        <v>0</v>
      </c>
      <c r="N872" s="9">
        <v>0</v>
      </c>
      <c r="O872" s="9">
        <v>1</v>
      </c>
      <c r="P872" s="9">
        <v>0</v>
      </c>
      <c r="Q872" s="9">
        <v>3</v>
      </c>
      <c r="R872" s="9">
        <v>3</v>
      </c>
      <c r="S872" s="9">
        <v>2</v>
      </c>
      <c r="T872" s="9">
        <v>2</v>
      </c>
      <c r="U872" s="9">
        <v>2</v>
      </c>
      <c r="V872" s="9">
        <v>0</v>
      </c>
      <c r="W872" s="9">
        <v>0</v>
      </c>
      <c r="X872" s="9">
        <v>13</v>
      </c>
      <c r="Y872" s="9">
        <v>0</v>
      </c>
      <c r="Z872" s="9">
        <v>0</v>
      </c>
      <c r="AA872" s="9">
        <v>1</v>
      </c>
      <c r="AB872" s="9">
        <v>1</v>
      </c>
      <c r="AC872" s="9">
        <v>6</v>
      </c>
      <c r="AD872" s="9">
        <v>5</v>
      </c>
      <c r="AE872" s="9">
        <v>0</v>
      </c>
      <c r="AF872" s="9">
        <v>7</v>
      </c>
      <c r="AG872" s="9">
        <v>0</v>
      </c>
      <c r="AH872" s="9">
        <v>6</v>
      </c>
      <c r="AI872" s="9">
        <v>0</v>
      </c>
      <c r="AJ872" s="9">
        <v>3</v>
      </c>
      <c r="AK872" s="9">
        <v>3</v>
      </c>
      <c r="AL872" s="9">
        <v>7</v>
      </c>
      <c r="AM872" s="9">
        <v>0</v>
      </c>
      <c r="AN872" s="9">
        <v>13</v>
      </c>
      <c r="AO872" s="9">
        <v>0</v>
      </c>
      <c r="AP872" s="9">
        <v>0</v>
      </c>
      <c r="AQ872" s="9">
        <v>0</v>
      </c>
      <c r="AR872" s="9">
        <v>1</v>
      </c>
      <c r="AS872" s="9">
        <v>12</v>
      </c>
      <c r="AT872" s="10">
        <v>0</v>
      </c>
    </row>
    <row r="873" spans="1:46" ht="42.75" x14ac:dyDescent="0.25">
      <c r="A873" s="26" t="str">
        <f t="shared" si="26"/>
        <v>2012Nurse practitionersCanadaAll places of work</v>
      </c>
      <c r="B873" s="24">
        <v>2012</v>
      </c>
      <c r="C873" s="9" t="s">
        <v>5</v>
      </c>
      <c r="D873" s="9" t="s">
        <v>171</v>
      </c>
      <c r="E873" s="9" t="str">
        <f t="shared" si="27"/>
        <v>Canada</v>
      </c>
      <c r="F873" s="9" t="s">
        <v>179</v>
      </c>
      <c r="G873" s="9" t="s">
        <v>9</v>
      </c>
      <c r="H873" s="9">
        <v>3157</v>
      </c>
      <c r="I873" s="9">
        <v>2876</v>
      </c>
      <c r="J873" s="9">
        <v>183</v>
      </c>
      <c r="K873" s="9">
        <v>98</v>
      </c>
      <c r="L873" s="9">
        <v>0</v>
      </c>
      <c r="M873" s="9">
        <v>108</v>
      </c>
      <c r="N873" s="9">
        <v>420</v>
      </c>
      <c r="O873" s="9">
        <v>479</v>
      </c>
      <c r="P873" s="9">
        <v>491</v>
      </c>
      <c r="Q873" s="9">
        <v>578</v>
      </c>
      <c r="R873" s="9">
        <v>515</v>
      </c>
      <c r="S873" s="9">
        <v>388</v>
      </c>
      <c r="T873" s="9">
        <v>143</v>
      </c>
      <c r="U873" s="9">
        <v>29</v>
      </c>
      <c r="V873" s="9">
        <v>6</v>
      </c>
      <c r="W873" s="9">
        <v>0</v>
      </c>
      <c r="X873" s="9">
        <v>2984</v>
      </c>
      <c r="Y873" s="9">
        <v>123</v>
      </c>
      <c r="Z873" s="9">
        <v>50</v>
      </c>
      <c r="AA873" s="9">
        <v>596</v>
      </c>
      <c r="AB873" s="9">
        <v>934</v>
      </c>
      <c r="AC873" s="9">
        <v>1033</v>
      </c>
      <c r="AD873" s="9">
        <v>593</v>
      </c>
      <c r="AE873" s="9">
        <v>1</v>
      </c>
      <c r="AF873" s="9">
        <v>2549</v>
      </c>
      <c r="AG873" s="9">
        <v>456</v>
      </c>
      <c r="AH873" s="9">
        <v>152</v>
      </c>
      <c r="AI873" s="9">
        <v>0</v>
      </c>
      <c r="AJ873" s="9">
        <v>188</v>
      </c>
      <c r="AK873" s="9">
        <v>48</v>
      </c>
      <c r="AL873" s="9">
        <v>2881</v>
      </c>
      <c r="AM873" s="9">
        <v>40</v>
      </c>
      <c r="AN873" s="9">
        <v>2934</v>
      </c>
      <c r="AO873" s="9">
        <v>62</v>
      </c>
      <c r="AP873" s="9">
        <v>105</v>
      </c>
      <c r="AQ873" s="9">
        <v>56</v>
      </c>
      <c r="AR873" s="9">
        <v>2567</v>
      </c>
      <c r="AS873" s="9">
        <v>590</v>
      </c>
      <c r="AT873" s="10">
        <v>0</v>
      </c>
    </row>
    <row r="874" spans="1:46" ht="42.75" x14ac:dyDescent="0.25">
      <c r="A874" s="26" t="str">
        <f t="shared" si="26"/>
        <v>2012Nurse practitionersCanadaHospital</v>
      </c>
      <c r="B874" s="24">
        <v>2012</v>
      </c>
      <c r="C874" s="9" t="s">
        <v>5</v>
      </c>
      <c r="D874" s="9" t="s">
        <v>171</v>
      </c>
      <c r="E874" s="9" t="str">
        <f t="shared" si="27"/>
        <v>Canada</v>
      </c>
      <c r="F874" s="9" t="s">
        <v>180</v>
      </c>
      <c r="G874" s="9" t="s">
        <v>10</v>
      </c>
      <c r="H874" s="9">
        <v>1251</v>
      </c>
      <c r="I874" s="9">
        <v>1144</v>
      </c>
      <c r="J874" s="9">
        <v>76</v>
      </c>
      <c r="K874" s="9">
        <v>31</v>
      </c>
      <c r="L874" s="9">
        <v>0</v>
      </c>
      <c r="M874" s="9">
        <v>50</v>
      </c>
      <c r="N874" s="9">
        <v>178</v>
      </c>
      <c r="O874" s="9">
        <v>206</v>
      </c>
      <c r="P874" s="9">
        <v>206</v>
      </c>
      <c r="Q874" s="9">
        <v>233</v>
      </c>
      <c r="R874" s="9">
        <v>204</v>
      </c>
      <c r="S874" s="9">
        <v>133</v>
      </c>
      <c r="T874" s="9">
        <v>34</v>
      </c>
      <c r="U874" s="9">
        <v>7</v>
      </c>
      <c r="V874" s="9">
        <v>0</v>
      </c>
      <c r="W874" s="9">
        <v>0</v>
      </c>
      <c r="X874" s="9">
        <v>1177</v>
      </c>
      <c r="Y874" s="9">
        <v>61</v>
      </c>
      <c r="Z874" s="9">
        <v>13</v>
      </c>
      <c r="AA874" s="9">
        <v>249</v>
      </c>
      <c r="AB874" s="9">
        <v>382</v>
      </c>
      <c r="AC874" s="9">
        <v>412</v>
      </c>
      <c r="AD874" s="9">
        <v>207</v>
      </c>
      <c r="AE874" s="9">
        <v>1</v>
      </c>
      <c r="AF874" s="9">
        <v>1060</v>
      </c>
      <c r="AG874" s="9">
        <v>145</v>
      </c>
      <c r="AH874" s="9">
        <v>46</v>
      </c>
      <c r="AI874" s="9">
        <v>0</v>
      </c>
      <c r="AJ874" s="9">
        <v>116</v>
      </c>
      <c r="AK874" s="9">
        <v>18</v>
      </c>
      <c r="AL874" s="9">
        <v>1115</v>
      </c>
      <c r="AM874" s="9">
        <v>2</v>
      </c>
      <c r="AN874" s="9">
        <v>1202</v>
      </c>
      <c r="AO874" s="9">
        <v>22</v>
      </c>
      <c r="AP874" s="9">
        <v>15</v>
      </c>
      <c r="AQ874" s="9">
        <v>12</v>
      </c>
      <c r="AR874" s="9">
        <v>1181</v>
      </c>
      <c r="AS874" s="9">
        <v>70</v>
      </c>
      <c r="AT874" s="10">
        <v>0</v>
      </c>
    </row>
    <row r="875" spans="1:46" ht="42.75" x14ac:dyDescent="0.25">
      <c r="A875" s="26" t="str">
        <f t="shared" si="26"/>
        <v>2012Nurse practitionersCanadaCommunity health</v>
      </c>
      <c r="B875" s="24">
        <v>2012</v>
      </c>
      <c r="C875" s="9" t="s">
        <v>5</v>
      </c>
      <c r="D875" s="9" t="s">
        <v>171</v>
      </c>
      <c r="E875" s="9" t="str">
        <f t="shared" si="27"/>
        <v>Canada</v>
      </c>
      <c r="F875" s="9" t="s">
        <v>182</v>
      </c>
      <c r="G875" s="9" t="s">
        <v>11</v>
      </c>
      <c r="H875" s="9">
        <v>1013</v>
      </c>
      <c r="I875" s="9" t="s">
        <v>14</v>
      </c>
      <c r="J875" s="9">
        <v>55</v>
      </c>
      <c r="K875" s="9">
        <v>48</v>
      </c>
      <c r="L875" s="9">
        <v>0</v>
      </c>
      <c r="M875" s="9">
        <v>25</v>
      </c>
      <c r="N875" s="9">
        <v>114</v>
      </c>
      <c r="O875" s="9">
        <v>146</v>
      </c>
      <c r="P875" s="9">
        <v>132</v>
      </c>
      <c r="Q875" s="9">
        <v>195</v>
      </c>
      <c r="R875" s="9">
        <v>181</v>
      </c>
      <c r="S875" s="9">
        <v>137</v>
      </c>
      <c r="T875" s="9">
        <v>69</v>
      </c>
      <c r="U875" s="9">
        <v>9</v>
      </c>
      <c r="V875" s="9">
        <v>5</v>
      </c>
      <c r="W875" s="9">
        <v>0</v>
      </c>
      <c r="X875" s="9">
        <v>951</v>
      </c>
      <c r="Y875" s="9">
        <v>33</v>
      </c>
      <c r="Z875" s="9">
        <v>29</v>
      </c>
      <c r="AA875" s="9">
        <v>172</v>
      </c>
      <c r="AB875" s="9">
        <v>272</v>
      </c>
      <c r="AC875" s="9">
        <v>352</v>
      </c>
      <c r="AD875" s="9">
        <v>217</v>
      </c>
      <c r="AE875" s="9">
        <v>0</v>
      </c>
      <c r="AF875" s="9">
        <v>772</v>
      </c>
      <c r="AG875" s="9">
        <v>171</v>
      </c>
      <c r="AH875" s="9">
        <v>70</v>
      </c>
      <c r="AI875" s="9">
        <v>0</v>
      </c>
      <c r="AJ875" s="9">
        <v>48</v>
      </c>
      <c r="AK875" s="9">
        <v>13</v>
      </c>
      <c r="AL875" s="9">
        <v>951</v>
      </c>
      <c r="AM875" s="9">
        <v>1</v>
      </c>
      <c r="AN875" s="9">
        <v>991</v>
      </c>
      <c r="AO875" s="9">
        <v>12</v>
      </c>
      <c r="AP875" s="9">
        <v>8</v>
      </c>
      <c r="AQ875" s="9">
        <v>2</v>
      </c>
      <c r="AR875" s="9">
        <v>694</v>
      </c>
      <c r="AS875" s="9">
        <v>319</v>
      </c>
      <c r="AT875" s="10">
        <v>0</v>
      </c>
    </row>
    <row r="876" spans="1:46" ht="57" x14ac:dyDescent="0.25">
      <c r="A876" s="26" t="str">
        <f t="shared" si="26"/>
        <v>2012Nurse practitionersCanadaNursing home/long-term care</v>
      </c>
      <c r="B876" s="24">
        <v>2012</v>
      </c>
      <c r="C876" s="9" t="s">
        <v>5</v>
      </c>
      <c r="D876" s="9" t="s">
        <v>171</v>
      </c>
      <c r="E876" s="9" t="str">
        <f t="shared" si="27"/>
        <v>Canada</v>
      </c>
      <c r="F876" s="9" t="s">
        <v>181</v>
      </c>
      <c r="G876" s="9" t="s">
        <v>12</v>
      </c>
      <c r="H876" s="9">
        <v>69</v>
      </c>
      <c r="I876" s="9">
        <v>64</v>
      </c>
      <c r="J876" s="9">
        <v>0</v>
      </c>
      <c r="K876" s="9">
        <v>5</v>
      </c>
      <c r="L876" s="9">
        <v>0</v>
      </c>
      <c r="M876" s="9">
        <v>1</v>
      </c>
      <c r="N876" s="9">
        <v>11</v>
      </c>
      <c r="O876" s="9">
        <v>6</v>
      </c>
      <c r="P876" s="9">
        <v>16</v>
      </c>
      <c r="Q876" s="9">
        <v>10</v>
      </c>
      <c r="R876" s="9">
        <v>9</v>
      </c>
      <c r="S876" s="9">
        <v>11</v>
      </c>
      <c r="T876" s="9">
        <v>3</v>
      </c>
      <c r="U876" s="9">
        <v>2</v>
      </c>
      <c r="V876" s="9">
        <v>0</v>
      </c>
      <c r="W876" s="9">
        <v>0</v>
      </c>
      <c r="X876" s="9">
        <v>65</v>
      </c>
      <c r="Y876" s="9">
        <v>3</v>
      </c>
      <c r="Z876" s="9">
        <v>1</v>
      </c>
      <c r="AA876" s="9">
        <v>13</v>
      </c>
      <c r="AB876" s="9">
        <v>25</v>
      </c>
      <c r="AC876" s="9">
        <v>11</v>
      </c>
      <c r="AD876" s="9">
        <v>20</v>
      </c>
      <c r="AE876" s="9">
        <v>0</v>
      </c>
      <c r="AF876" s="9">
        <v>60</v>
      </c>
      <c r="AG876" s="9">
        <v>7</v>
      </c>
      <c r="AH876" s="9">
        <v>2</v>
      </c>
      <c r="AI876" s="9">
        <v>0</v>
      </c>
      <c r="AJ876" s="9">
        <v>4</v>
      </c>
      <c r="AK876" s="9">
        <v>3</v>
      </c>
      <c r="AL876" s="9">
        <v>62</v>
      </c>
      <c r="AM876" s="9">
        <v>0</v>
      </c>
      <c r="AN876" s="9">
        <v>66</v>
      </c>
      <c r="AO876" s="9">
        <v>2</v>
      </c>
      <c r="AP876" s="9">
        <v>0</v>
      </c>
      <c r="AQ876" s="9">
        <v>1</v>
      </c>
      <c r="AR876" s="9">
        <v>55</v>
      </c>
      <c r="AS876" s="9">
        <v>14</v>
      </c>
      <c r="AT876" s="10">
        <v>0</v>
      </c>
    </row>
    <row r="877" spans="1:46" ht="42.75" x14ac:dyDescent="0.25">
      <c r="A877" s="26" t="str">
        <f t="shared" si="26"/>
        <v>2012Nurse practitionersCanadaOther places of work</v>
      </c>
      <c r="B877" s="24">
        <v>2012</v>
      </c>
      <c r="C877" s="9" t="s">
        <v>5</v>
      </c>
      <c r="D877" s="9" t="s">
        <v>171</v>
      </c>
      <c r="E877" s="9" t="str">
        <f t="shared" si="27"/>
        <v>Canada</v>
      </c>
      <c r="F877" s="9" t="s">
        <v>183</v>
      </c>
      <c r="G877" s="9" t="s">
        <v>13</v>
      </c>
      <c r="H877" s="9">
        <v>776</v>
      </c>
      <c r="I877" s="9">
        <v>712</v>
      </c>
      <c r="J877" s="9">
        <v>50</v>
      </c>
      <c r="K877" s="9">
        <v>14</v>
      </c>
      <c r="L877" s="9">
        <v>0</v>
      </c>
      <c r="M877" s="9">
        <v>30</v>
      </c>
      <c r="N877" s="9">
        <v>111</v>
      </c>
      <c r="O877" s="9">
        <v>114</v>
      </c>
      <c r="P877" s="9">
        <v>129</v>
      </c>
      <c r="Q877" s="9">
        <v>130</v>
      </c>
      <c r="R877" s="9">
        <v>115</v>
      </c>
      <c r="S877" s="9">
        <v>100</v>
      </c>
      <c r="T877" s="9">
        <v>36</v>
      </c>
      <c r="U877" s="9">
        <v>10</v>
      </c>
      <c r="V877" s="9">
        <v>1</v>
      </c>
      <c r="W877" s="9">
        <v>0</v>
      </c>
      <c r="X877" s="9">
        <v>744</v>
      </c>
      <c r="Y877" s="9">
        <v>25</v>
      </c>
      <c r="Z877" s="9">
        <v>7</v>
      </c>
      <c r="AA877" s="9">
        <v>153</v>
      </c>
      <c r="AB877" s="9">
        <v>241</v>
      </c>
      <c r="AC877" s="9">
        <v>239</v>
      </c>
      <c r="AD877" s="9">
        <v>143</v>
      </c>
      <c r="AE877" s="9">
        <v>0</v>
      </c>
      <c r="AF877" s="9">
        <v>624</v>
      </c>
      <c r="AG877" s="9">
        <v>124</v>
      </c>
      <c r="AH877" s="9">
        <v>28</v>
      </c>
      <c r="AI877" s="9">
        <v>0</v>
      </c>
      <c r="AJ877" s="9">
        <v>20</v>
      </c>
      <c r="AK877" s="9">
        <v>14</v>
      </c>
      <c r="AL877" s="9">
        <v>740</v>
      </c>
      <c r="AM877" s="9">
        <v>2</v>
      </c>
      <c r="AN877" s="9">
        <v>664</v>
      </c>
      <c r="AO877" s="9">
        <v>26</v>
      </c>
      <c r="AP877" s="9">
        <v>81</v>
      </c>
      <c r="AQ877" s="9">
        <v>5</v>
      </c>
      <c r="AR877" s="9">
        <v>591</v>
      </c>
      <c r="AS877" s="9">
        <v>185</v>
      </c>
      <c r="AT877" s="10">
        <v>0</v>
      </c>
    </row>
    <row r="878" spans="1:46" ht="42.75" x14ac:dyDescent="0.25">
      <c r="A878" s="26" t="str">
        <f t="shared" si="26"/>
        <v>2012Nurse practitionersCanadaUnknown places of work</v>
      </c>
      <c r="B878" s="24">
        <v>2012</v>
      </c>
      <c r="C878" s="9" t="s">
        <v>5</v>
      </c>
      <c r="D878" s="9" t="s">
        <v>171</v>
      </c>
      <c r="E878" s="9" t="str">
        <f t="shared" si="27"/>
        <v>Canada</v>
      </c>
      <c r="F878" s="9" t="s">
        <v>184</v>
      </c>
      <c r="G878" s="9" t="s">
        <v>49</v>
      </c>
      <c r="H878" s="9">
        <v>48</v>
      </c>
      <c r="I878" s="9">
        <v>46</v>
      </c>
      <c r="J878" s="9">
        <v>2</v>
      </c>
      <c r="K878" s="9">
        <v>0</v>
      </c>
      <c r="L878" s="9">
        <v>0</v>
      </c>
      <c r="M878" s="9">
        <v>2</v>
      </c>
      <c r="N878" s="9">
        <v>6</v>
      </c>
      <c r="O878" s="9">
        <v>7</v>
      </c>
      <c r="P878" s="9">
        <v>8</v>
      </c>
      <c r="Q878" s="9">
        <v>10</v>
      </c>
      <c r="R878" s="9">
        <v>6</v>
      </c>
      <c r="S878" s="9">
        <v>7</v>
      </c>
      <c r="T878" s="9">
        <v>1</v>
      </c>
      <c r="U878" s="9">
        <v>1</v>
      </c>
      <c r="V878" s="9">
        <v>0</v>
      </c>
      <c r="W878" s="9">
        <v>0</v>
      </c>
      <c r="X878" s="9">
        <v>47</v>
      </c>
      <c r="Y878" s="9">
        <v>1</v>
      </c>
      <c r="Z878" s="9">
        <v>0</v>
      </c>
      <c r="AA878" s="9">
        <v>9</v>
      </c>
      <c r="AB878" s="9">
        <v>14</v>
      </c>
      <c r="AC878" s="9">
        <v>19</v>
      </c>
      <c r="AD878" s="9">
        <v>6</v>
      </c>
      <c r="AE878" s="9">
        <v>0</v>
      </c>
      <c r="AF878" s="9">
        <v>33</v>
      </c>
      <c r="AG878" s="9">
        <v>9</v>
      </c>
      <c r="AH878" s="9">
        <v>6</v>
      </c>
      <c r="AI878" s="9">
        <v>0</v>
      </c>
      <c r="AJ878" s="9">
        <v>0</v>
      </c>
      <c r="AK878" s="9">
        <v>0</v>
      </c>
      <c r="AL878" s="9">
        <v>13</v>
      </c>
      <c r="AM878" s="9">
        <v>35</v>
      </c>
      <c r="AN878" s="9">
        <v>11</v>
      </c>
      <c r="AO878" s="9">
        <v>0</v>
      </c>
      <c r="AP878" s="9">
        <v>1</v>
      </c>
      <c r="AQ878" s="9">
        <v>36</v>
      </c>
      <c r="AR878" s="9">
        <v>46</v>
      </c>
      <c r="AS878" s="9">
        <v>2</v>
      </c>
      <c r="AT878" s="10">
        <v>0</v>
      </c>
    </row>
    <row r="879" spans="1:46" ht="57" x14ac:dyDescent="0.25">
      <c r="A879" s="26" t="str">
        <f t="shared" si="26"/>
        <v>2012Registered nursesNewfoundland and LabradorAll places of work</v>
      </c>
      <c r="B879" s="24">
        <v>2012</v>
      </c>
      <c r="C879" s="9" t="s">
        <v>7</v>
      </c>
      <c r="D879" s="9" t="s">
        <v>162</v>
      </c>
      <c r="E879" s="9" t="str">
        <f t="shared" si="27"/>
        <v>Newfoundland and Labrador</v>
      </c>
      <c r="F879" s="9" t="s">
        <v>179</v>
      </c>
      <c r="G879" s="9" t="s">
        <v>9</v>
      </c>
      <c r="H879" s="9">
        <v>6114</v>
      </c>
      <c r="I879" s="9">
        <v>5760</v>
      </c>
      <c r="J879" s="9">
        <v>354</v>
      </c>
      <c r="K879" s="9">
        <v>0</v>
      </c>
      <c r="L879" s="9">
        <v>241</v>
      </c>
      <c r="M879" s="9">
        <v>697</v>
      </c>
      <c r="N879" s="9">
        <v>679</v>
      </c>
      <c r="O879" s="9">
        <v>725</v>
      </c>
      <c r="P879" s="9">
        <v>904</v>
      </c>
      <c r="Q879" s="9">
        <v>1063</v>
      </c>
      <c r="R879" s="9">
        <v>846</v>
      </c>
      <c r="S879" s="9">
        <v>607</v>
      </c>
      <c r="T879" s="9">
        <v>256</v>
      </c>
      <c r="U879" s="9">
        <v>80</v>
      </c>
      <c r="V879" s="9">
        <v>16</v>
      </c>
      <c r="W879" s="9">
        <v>0</v>
      </c>
      <c r="X879" s="9">
        <v>5996</v>
      </c>
      <c r="Y879" s="9">
        <v>115</v>
      </c>
      <c r="Z879" s="9">
        <v>3</v>
      </c>
      <c r="AA879" s="9">
        <v>1843</v>
      </c>
      <c r="AB879" s="9">
        <v>1424</v>
      </c>
      <c r="AC879" s="9">
        <v>1652</v>
      </c>
      <c r="AD879" s="9">
        <v>1187</v>
      </c>
      <c r="AE879" s="9">
        <v>8</v>
      </c>
      <c r="AF879" s="9">
        <v>4548</v>
      </c>
      <c r="AG879" s="9">
        <v>816</v>
      </c>
      <c r="AH879" s="9">
        <v>750</v>
      </c>
      <c r="AI879" s="9">
        <v>0</v>
      </c>
      <c r="AJ879" s="9">
        <v>4628</v>
      </c>
      <c r="AK879" s="9">
        <v>670</v>
      </c>
      <c r="AL879" s="9">
        <v>808</v>
      </c>
      <c r="AM879" s="9">
        <v>8</v>
      </c>
      <c r="AN879" s="9">
        <v>5382</v>
      </c>
      <c r="AO879" s="9">
        <v>378</v>
      </c>
      <c r="AP879" s="9">
        <v>344</v>
      </c>
      <c r="AQ879" s="9">
        <v>10</v>
      </c>
      <c r="AR879" s="9">
        <v>4251</v>
      </c>
      <c r="AS879" s="9">
        <v>1863</v>
      </c>
      <c r="AT879" s="10">
        <v>0</v>
      </c>
    </row>
    <row r="880" spans="1:46" ht="57" x14ac:dyDescent="0.25">
      <c r="A880" s="26" t="str">
        <f t="shared" si="26"/>
        <v>2012Registered nursesNewfoundland and LabradorHospital</v>
      </c>
      <c r="B880" s="24">
        <v>2012</v>
      </c>
      <c r="C880" s="9" t="s">
        <v>7</v>
      </c>
      <c r="D880" s="9" t="s">
        <v>162</v>
      </c>
      <c r="E880" s="9" t="str">
        <f t="shared" si="27"/>
        <v>Newfoundland and Labrador</v>
      </c>
      <c r="F880" s="9" t="s">
        <v>180</v>
      </c>
      <c r="G880" s="9" t="s">
        <v>10</v>
      </c>
      <c r="H880" s="9">
        <v>4047</v>
      </c>
      <c r="I880" s="9">
        <v>3802</v>
      </c>
      <c r="J880" s="9">
        <v>245</v>
      </c>
      <c r="K880" s="9">
        <v>0</v>
      </c>
      <c r="L880" s="9">
        <v>208</v>
      </c>
      <c r="M880" s="9">
        <v>607</v>
      </c>
      <c r="N880" s="9">
        <v>463</v>
      </c>
      <c r="O880" s="9">
        <v>468</v>
      </c>
      <c r="P880" s="9">
        <v>581</v>
      </c>
      <c r="Q880" s="9">
        <v>702</v>
      </c>
      <c r="R880" s="9">
        <v>540</v>
      </c>
      <c r="S880" s="9">
        <v>331</v>
      </c>
      <c r="T880" s="9">
        <v>109</v>
      </c>
      <c r="U880" s="9">
        <v>33</v>
      </c>
      <c r="V880" s="9">
        <v>5</v>
      </c>
      <c r="W880" s="9">
        <v>0</v>
      </c>
      <c r="X880" s="9">
        <v>3967</v>
      </c>
      <c r="Y880" s="9">
        <v>79</v>
      </c>
      <c r="Z880" s="9">
        <v>1</v>
      </c>
      <c r="AA880" s="9">
        <v>1413</v>
      </c>
      <c r="AB880" s="9">
        <v>904</v>
      </c>
      <c r="AC880" s="9">
        <v>1103</v>
      </c>
      <c r="AD880" s="9">
        <v>621</v>
      </c>
      <c r="AE880" s="9">
        <v>6</v>
      </c>
      <c r="AF880" s="9">
        <v>3063</v>
      </c>
      <c r="AG880" s="9">
        <v>535</v>
      </c>
      <c r="AH880" s="9">
        <v>449</v>
      </c>
      <c r="AI880" s="9">
        <v>0</v>
      </c>
      <c r="AJ880" s="9">
        <v>3461</v>
      </c>
      <c r="AK880" s="9">
        <v>326</v>
      </c>
      <c r="AL880" s="9">
        <v>257</v>
      </c>
      <c r="AM880" s="9">
        <v>3</v>
      </c>
      <c r="AN880" s="9">
        <v>3809</v>
      </c>
      <c r="AO880" s="9">
        <v>139</v>
      </c>
      <c r="AP880" s="9">
        <v>96</v>
      </c>
      <c r="AQ880" s="9">
        <v>3</v>
      </c>
      <c r="AR880" s="9">
        <v>2996</v>
      </c>
      <c r="AS880" s="9">
        <v>1051</v>
      </c>
      <c r="AT880" s="10">
        <v>0</v>
      </c>
    </row>
    <row r="881" spans="1:46" ht="57" x14ac:dyDescent="0.25">
      <c r="A881" s="26" t="str">
        <f t="shared" si="26"/>
        <v>2012Registered nursesNewfoundland and LabradorCommunity health</v>
      </c>
      <c r="B881" s="24">
        <v>2012</v>
      </c>
      <c r="C881" s="9" t="s">
        <v>7</v>
      </c>
      <c r="D881" s="9" t="s">
        <v>162</v>
      </c>
      <c r="E881" s="9" t="str">
        <f t="shared" si="27"/>
        <v>Newfoundland and Labrador</v>
      </c>
      <c r="F881" s="9" t="s">
        <v>182</v>
      </c>
      <c r="G881" s="9" t="s">
        <v>11</v>
      </c>
      <c r="H881" s="9">
        <v>851</v>
      </c>
      <c r="I881" s="9">
        <v>822</v>
      </c>
      <c r="J881" s="9">
        <v>29</v>
      </c>
      <c r="K881" s="9">
        <v>0</v>
      </c>
      <c r="L881" s="9">
        <v>14</v>
      </c>
      <c r="M881" s="9">
        <v>51</v>
      </c>
      <c r="N881" s="9">
        <v>112</v>
      </c>
      <c r="O881" s="9">
        <v>125</v>
      </c>
      <c r="P881" s="9">
        <v>152</v>
      </c>
      <c r="Q881" s="9">
        <v>141</v>
      </c>
      <c r="R881" s="9">
        <v>88</v>
      </c>
      <c r="S881" s="9">
        <v>97</v>
      </c>
      <c r="T881" s="9">
        <v>54</v>
      </c>
      <c r="U881" s="9">
        <v>13</v>
      </c>
      <c r="V881" s="9">
        <v>4</v>
      </c>
      <c r="W881" s="9">
        <v>0</v>
      </c>
      <c r="X881" s="9">
        <v>838</v>
      </c>
      <c r="Y881" s="9">
        <v>13</v>
      </c>
      <c r="Z881" s="9">
        <v>0</v>
      </c>
      <c r="AA881" s="9">
        <v>219</v>
      </c>
      <c r="AB881" s="9">
        <v>240</v>
      </c>
      <c r="AC881" s="9">
        <v>211</v>
      </c>
      <c r="AD881" s="9">
        <v>181</v>
      </c>
      <c r="AE881" s="9">
        <v>0</v>
      </c>
      <c r="AF881" s="9">
        <v>623</v>
      </c>
      <c r="AG881" s="9">
        <v>106</v>
      </c>
      <c r="AH881" s="9">
        <v>122</v>
      </c>
      <c r="AI881" s="9">
        <v>0</v>
      </c>
      <c r="AJ881" s="9">
        <v>603</v>
      </c>
      <c r="AK881" s="9">
        <v>122</v>
      </c>
      <c r="AL881" s="9">
        <v>126</v>
      </c>
      <c r="AM881" s="9">
        <v>0</v>
      </c>
      <c r="AN881" s="9">
        <v>791</v>
      </c>
      <c r="AO881" s="9">
        <v>33</v>
      </c>
      <c r="AP881" s="9">
        <v>27</v>
      </c>
      <c r="AQ881" s="9">
        <v>0</v>
      </c>
      <c r="AR881" s="9">
        <v>391</v>
      </c>
      <c r="AS881" s="9">
        <v>460</v>
      </c>
      <c r="AT881" s="10">
        <v>0</v>
      </c>
    </row>
    <row r="882" spans="1:46" ht="57" x14ac:dyDescent="0.25">
      <c r="A882" s="26" t="str">
        <f t="shared" si="26"/>
        <v>2012Registered nursesNewfoundland and LabradorNursing home/long-term care</v>
      </c>
      <c r="B882" s="24">
        <v>2012</v>
      </c>
      <c r="C882" s="9" t="s">
        <v>7</v>
      </c>
      <c r="D882" s="9" t="s">
        <v>162</v>
      </c>
      <c r="E882" s="9" t="str">
        <f t="shared" si="27"/>
        <v>Newfoundland and Labrador</v>
      </c>
      <c r="F882" s="9" t="s">
        <v>181</v>
      </c>
      <c r="G882" s="9" t="s">
        <v>12</v>
      </c>
      <c r="H882" s="9">
        <v>499</v>
      </c>
      <c r="I882" s="9">
        <v>471</v>
      </c>
      <c r="J882" s="9">
        <v>28</v>
      </c>
      <c r="K882" s="9">
        <v>0</v>
      </c>
      <c r="L882" s="9">
        <v>13</v>
      </c>
      <c r="M882" s="9">
        <v>19</v>
      </c>
      <c r="N882" s="9">
        <v>38</v>
      </c>
      <c r="O882" s="9">
        <v>57</v>
      </c>
      <c r="P882" s="9">
        <v>73</v>
      </c>
      <c r="Q882" s="9">
        <v>76</v>
      </c>
      <c r="R882" s="9">
        <v>82</v>
      </c>
      <c r="S882" s="9">
        <v>75</v>
      </c>
      <c r="T882" s="9">
        <v>45</v>
      </c>
      <c r="U882" s="9">
        <v>17</v>
      </c>
      <c r="V882" s="9">
        <v>4</v>
      </c>
      <c r="W882" s="9">
        <v>0</v>
      </c>
      <c r="X882" s="9">
        <v>488</v>
      </c>
      <c r="Y882" s="9">
        <v>11</v>
      </c>
      <c r="Z882" s="9">
        <v>0</v>
      </c>
      <c r="AA882" s="9">
        <v>101</v>
      </c>
      <c r="AB882" s="9">
        <v>112</v>
      </c>
      <c r="AC882" s="9">
        <v>122</v>
      </c>
      <c r="AD882" s="9">
        <v>164</v>
      </c>
      <c r="AE882" s="9">
        <v>0</v>
      </c>
      <c r="AF882" s="9">
        <v>328</v>
      </c>
      <c r="AG882" s="9">
        <v>62</v>
      </c>
      <c r="AH882" s="9">
        <v>109</v>
      </c>
      <c r="AI882" s="9">
        <v>0</v>
      </c>
      <c r="AJ882" s="9">
        <v>395</v>
      </c>
      <c r="AK882" s="9">
        <v>77</v>
      </c>
      <c r="AL882" s="9">
        <v>27</v>
      </c>
      <c r="AM882" s="9">
        <v>0</v>
      </c>
      <c r="AN882" s="9">
        <v>451</v>
      </c>
      <c r="AO882" s="9">
        <v>42</v>
      </c>
      <c r="AP882" s="9">
        <v>6</v>
      </c>
      <c r="AQ882" s="9">
        <v>0</v>
      </c>
      <c r="AR882" s="9">
        <v>277</v>
      </c>
      <c r="AS882" s="9">
        <v>222</v>
      </c>
      <c r="AT882" s="10">
        <v>0</v>
      </c>
    </row>
    <row r="883" spans="1:46" ht="57" x14ac:dyDescent="0.25">
      <c r="A883" s="26" t="str">
        <f t="shared" si="26"/>
        <v>2012Registered nursesNewfoundland and LabradorOther places of work</v>
      </c>
      <c r="B883" s="24">
        <v>2012</v>
      </c>
      <c r="C883" s="9" t="s">
        <v>7</v>
      </c>
      <c r="D883" s="9" t="s">
        <v>162</v>
      </c>
      <c r="E883" s="9" t="str">
        <f t="shared" si="27"/>
        <v>Newfoundland and Labrador</v>
      </c>
      <c r="F883" s="9" t="s">
        <v>183</v>
      </c>
      <c r="G883" s="9" t="s">
        <v>13</v>
      </c>
      <c r="H883" s="9">
        <v>712</v>
      </c>
      <c r="I883" s="9">
        <v>661</v>
      </c>
      <c r="J883" s="9">
        <v>51</v>
      </c>
      <c r="K883" s="9">
        <v>0</v>
      </c>
      <c r="L883" s="9">
        <v>5</v>
      </c>
      <c r="M883" s="9">
        <v>20</v>
      </c>
      <c r="N883" s="9">
        <v>66</v>
      </c>
      <c r="O883" s="9">
        <v>73</v>
      </c>
      <c r="P883" s="9">
        <v>98</v>
      </c>
      <c r="Q883" s="9">
        <v>143</v>
      </c>
      <c r="R883" s="9">
        <v>136</v>
      </c>
      <c r="S883" s="9">
        <v>103</v>
      </c>
      <c r="T883" s="9">
        <v>48</v>
      </c>
      <c r="U883" s="9">
        <v>17</v>
      </c>
      <c r="V883" s="9">
        <v>3</v>
      </c>
      <c r="W883" s="9">
        <v>0</v>
      </c>
      <c r="X883" s="9">
        <v>700</v>
      </c>
      <c r="Y883" s="9">
        <v>12</v>
      </c>
      <c r="Z883" s="9">
        <v>0</v>
      </c>
      <c r="AA883" s="9">
        <v>109</v>
      </c>
      <c r="AB883" s="9">
        <v>167</v>
      </c>
      <c r="AC883" s="9">
        <v>216</v>
      </c>
      <c r="AD883" s="9">
        <v>220</v>
      </c>
      <c r="AE883" s="9">
        <v>0</v>
      </c>
      <c r="AF883" s="9">
        <v>530</v>
      </c>
      <c r="AG883" s="9">
        <v>113</v>
      </c>
      <c r="AH883" s="9">
        <v>69</v>
      </c>
      <c r="AI883" s="9">
        <v>0</v>
      </c>
      <c r="AJ883" s="9">
        <v>169</v>
      </c>
      <c r="AK883" s="9">
        <v>145</v>
      </c>
      <c r="AL883" s="9">
        <v>397</v>
      </c>
      <c r="AM883" s="9">
        <v>1</v>
      </c>
      <c r="AN883" s="9">
        <v>331</v>
      </c>
      <c r="AO883" s="9">
        <v>163</v>
      </c>
      <c r="AP883" s="9">
        <v>215</v>
      </c>
      <c r="AQ883" s="9">
        <v>3</v>
      </c>
      <c r="AR883" s="9">
        <v>585</v>
      </c>
      <c r="AS883" s="9">
        <v>127</v>
      </c>
      <c r="AT883" s="10">
        <v>0</v>
      </c>
    </row>
    <row r="884" spans="1:46" ht="57" x14ac:dyDescent="0.25">
      <c r="A884" s="26" t="str">
        <f t="shared" si="26"/>
        <v>2012Registered nursesNewfoundland and LabradorUnknown places of work</v>
      </c>
      <c r="B884" s="24">
        <v>2012</v>
      </c>
      <c r="C884" s="9" t="s">
        <v>7</v>
      </c>
      <c r="D884" s="9" t="s">
        <v>162</v>
      </c>
      <c r="E884" s="9" t="str">
        <f t="shared" si="27"/>
        <v>Newfoundland and Labrador</v>
      </c>
      <c r="F884" s="9" t="s">
        <v>184</v>
      </c>
      <c r="G884" s="9" t="s">
        <v>49</v>
      </c>
      <c r="H884" s="9">
        <v>5</v>
      </c>
      <c r="I884" s="9">
        <v>4</v>
      </c>
      <c r="J884" s="9">
        <v>1</v>
      </c>
      <c r="K884" s="9">
        <v>0</v>
      </c>
      <c r="L884" s="9">
        <v>1</v>
      </c>
      <c r="M884" s="9">
        <v>0</v>
      </c>
      <c r="N884" s="9">
        <v>0</v>
      </c>
      <c r="O884" s="9">
        <v>2</v>
      </c>
      <c r="P884" s="9">
        <v>0</v>
      </c>
      <c r="Q884" s="9">
        <v>1</v>
      </c>
      <c r="R884" s="9">
        <v>0</v>
      </c>
      <c r="S884" s="9">
        <v>1</v>
      </c>
      <c r="T884" s="9">
        <v>0</v>
      </c>
      <c r="U884" s="9">
        <v>0</v>
      </c>
      <c r="V884" s="9">
        <v>0</v>
      </c>
      <c r="W884" s="9">
        <v>0</v>
      </c>
      <c r="X884" s="9">
        <v>3</v>
      </c>
      <c r="Y884" s="9">
        <v>0</v>
      </c>
      <c r="Z884" s="9">
        <v>2</v>
      </c>
      <c r="AA884" s="9">
        <v>1</v>
      </c>
      <c r="AB884" s="9">
        <v>1</v>
      </c>
      <c r="AC884" s="9">
        <v>0</v>
      </c>
      <c r="AD884" s="9">
        <v>1</v>
      </c>
      <c r="AE884" s="9">
        <v>2</v>
      </c>
      <c r="AF884" s="9">
        <v>4</v>
      </c>
      <c r="AG884" s="9">
        <v>0</v>
      </c>
      <c r="AH884" s="9">
        <v>1</v>
      </c>
      <c r="AI884" s="9">
        <v>0</v>
      </c>
      <c r="AJ884" s="9">
        <v>0</v>
      </c>
      <c r="AK884" s="9">
        <v>0</v>
      </c>
      <c r="AL884" s="9">
        <v>1</v>
      </c>
      <c r="AM884" s="9">
        <v>4</v>
      </c>
      <c r="AN884" s="9">
        <v>0</v>
      </c>
      <c r="AO884" s="9">
        <v>1</v>
      </c>
      <c r="AP884" s="9">
        <v>0</v>
      </c>
      <c r="AQ884" s="9">
        <v>4</v>
      </c>
      <c r="AR884" s="9">
        <v>2</v>
      </c>
      <c r="AS884" s="9">
        <v>3</v>
      </c>
      <c r="AT884" s="10">
        <v>0</v>
      </c>
    </row>
    <row r="885" spans="1:46" ht="42.75" x14ac:dyDescent="0.25">
      <c r="A885" s="26" t="str">
        <f t="shared" si="26"/>
        <v>2012Registered nursesPrince Edward IslandAll places of work</v>
      </c>
      <c r="B885" s="24">
        <v>2012</v>
      </c>
      <c r="C885" s="9" t="s">
        <v>7</v>
      </c>
      <c r="D885" s="9" t="s">
        <v>163</v>
      </c>
      <c r="E885" s="9" t="str">
        <f t="shared" si="27"/>
        <v>Prince Edward Island</v>
      </c>
      <c r="F885" s="9" t="s">
        <v>179</v>
      </c>
      <c r="G885" s="9" t="s">
        <v>9</v>
      </c>
      <c r="H885" s="9">
        <v>1555</v>
      </c>
      <c r="I885" s="9">
        <v>1505</v>
      </c>
      <c r="J885" s="9">
        <v>50</v>
      </c>
      <c r="K885" s="9">
        <v>0</v>
      </c>
      <c r="L885" s="9">
        <v>39</v>
      </c>
      <c r="M885" s="9">
        <v>144</v>
      </c>
      <c r="N885" s="9">
        <v>131</v>
      </c>
      <c r="O885" s="9">
        <v>127</v>
      </c>
      <c r="P885" s="9">
        <v>190</v>
      </c>
      <c r="Q885" s="9">
        <v>214</v>
      </c>
      <c r="R885" s="9">
        <v>236</v>
      </c>
      <c r="S885" s="9">
        <v>204</v>
      </c>
      <c r="T885" s="9">
        <v>179</v>
      </c>
      <c r="U885" s="9">
        <v>61</v>
      </c>
      <c r="V885" s="9">
        <v>30</v>
      </c>
      <c r="W885" s="9">
        <v>0</v>
      </c>
      <c r="X885" s="9">
        <v>1488</v>
      </c>
      <c r="Y885" s="9">
        <v>35</v>
      </c>
      <c r="Z885" s="9">
        <v>32</v>
      </c>
      <c r="AA885" s="9">
        <v>396</v>
      </c>
      <c r="AB885" s="9">
        <v>248</v>
      </c>
      <c r="AC885" s="9">
        <v>407</v>
      </c>
      <c r="AD885" s="9">
        <v>504</v>
      </c>
      <c r="AE885" s="9">
        <v>0</v>
      </c>
      <c r="AF885" s="9">
        <v>831</v>
      </c>
      <c r="AG885" s="9">
        <v>515</v>
      </c>
      <c r="AH885" s="9">
        <v>209</v>
      </c>
      <c r="AI885" s="9">
        <v>0</v>
      </c>
      <c r="AJ885" s="9">
        <v>1160</v>
      </c>
      <c r="AK885" s="9">
        <v>147</v>
      </c>
      <c r="AL885" s="9">
        <v>247</v>
      </c>
      <c r="AM885" s="9">
        <v>1</v>
      </c>
      <c r="AN885" s="9">
        <v>1361</v>
      </c>
      <c r="AO885" s="9">
        <v>106</v>
      </c>
      <c r="AP885" s="9">
        <v>88</v>
      </c>
      <c r="AQ885" s="9">
        <v>0</v>
      </c>
      <c r="AR885" s="9">
        <v>1048</v>
      </c>
      <c r="AS885" s="9">
        <v>504</v>
      </c>
      <c r="AT885" s="10">
        <v>3</v>
      </c>
    </row>
    <row r="886" spans="1:46" ht="42.75" x14ac:dyDescent="0.25">
      <c r="A886" s="26" t="str">
        <f t="shared" si="26"/>
        <v>2012Registered nursesPrince Edward IslandHospital</v>
      </c>
      <c r="B886" s="24">
        <v>2012</v>
      </c>
      <c r="C886" s="9" t="s">
        <v>7</v>
      </c>
      <c r="D886" s="9" t="s">
        <v>163</v>
      </c>
      <c r="E886" s="9" t="str">
        <f t="shared" si="27"/>
        <v>Prince Edward Island</v>
      </c>
      <c r="F886" s="9" t="s">
        <v>180</v>
      </c>
      <c r="G886" s="9" t="s">
        <v>10</v>
      </c>
      <c r="H886" s="9">
        <v>908</v>
      </c>
      <c r="I886" s="9">
        <v>874</v>
      </c>
      <c r="J886" s="9">
        <v>34</v>
      </c>
      <c r="K886" s="9">
        <v>0</v>
      </c>
      <c r="L886" s="9">
        <v>39</v>
      </c>
      <c r="M886" s="9">
        <v>133</v>
      </c>
      <c r="N886" s="9">
        <v>112</v>
      </c>
      <c r="O886" s="9">
        <v>74</v>
      </c>
      <c r="P886" s="9">
        <v>106</v>
      </c>
      <c r="Q886" s="9">
        <v>123</v>
      </c>
      <c r="R886" s="9">
        <v>121</v>
      </c>
      <c r="S886" s="9">
        <v>105</v>
      </c>
      <c r="T886" s="9">
        <v>72</v>
      </c>
      <c r="U886" s="9">
        <v>16</v>
      </c>
      <c r="V886" s="9">
        <v>7</v>
      </c>
      <c r="W886" s="9">
        <v>0</v>
      </c>
      <c r="X886" s="9">
        <v>875</v>
      </c>
      <c r="Y886" s="9">
        <v>16</v>
      </c>
      <c r="Z886" s="9">
        <v>17</v>
      </c>
      <c r="AA886" s="9">
        <v>345</v>
      </c>
      <c r="AB886" s="9">
        <v>131</v>
      </c>
      <c r="AC886" s="9">
        <v>219</v>
      </c>
      <c r="AD886" s="9">
        <v>213</v>
      </c>
      <c r="AE886" s="9">
        <v>0</v>
      </c>
      <c r="AF886" s="9">
        <v>535</v>
      </c>
      <c r="AG886" s="9">
        <v>263</v>
      </c>
      <c r="AH886" s="9">
        <v>110</v>
      </c>
      <c r="AI886" s="9">
        <v>0</v>
      </c>
      <c r="AJ886" s="9">
        <v>797</v>
      </c>
      <c r="AK886" s="9">
        <v>56</v>
      </c>
      <c r="AL886" s="9">
        <v>55</v>
      </c>
      <c r="AM886" s="9">
        <v>0</v>
      </c>
      <c r="AN886" s="9">
        <v>855</v>
      </c>
      <c r="AO886" s="9">
        <v>44</v>
      </c>
      <c r="AP886" s="9">
        <v>9</v>
      </c>
      <c r="AQ886" s="9">
        <v>0</v>
      </c>
      <c r="AR886" s="9">
        <v>619</v>
      </c>
      <c r="AS886" s="9">
        <v>287</v>
      </c>
      <c r="AT886" s="10">
        <v>2</v>
      </c>
    </row>
    <row r="887" spans="1:46" ht="42.75" x14ac:dyDescent="0.25">
      <c r="A887" s="26" t="str">
        <f t="shared" si="26"/>
        <v>2012Registered nursesPrince Edward IslandCommunity health</v>
      </c>
      <c r="B887" s="24">
        <v>2012</v>
      </c>
      <c r="C887" s="9" t="s">
        <v>7</v>
      </c>
      <c r="D887" s="9" t="s">
        <v>163</v>
      </c>
      <c r="E887" s="9" t="str">
        <f t="shared" si="27"/>
        <v>Prince Edward Island</v>
      </c>
      <c r="F887" s="9" t="s">
        <v>182</v>
      </c>
      <c r="G887" s="9" t="s">
        <v>11</v>
      </c>
      <c r="H887" s="9">
        <v>62</v>
      </c>
      <c r="I887" s="9">
        <v>62</v>
      </c>
      <c r="J887" s="9">
        <v>0</v>
      </c>
      <c r="K887" s="9">
        <v>0</v>
      </c>
      <c r="L887" s="9">
        <v>0</v>
      </c>
      <c r="M887" s="9">
        <v>3</v>
      </c>
      <c r="N887" s="9">
        <v>5</v>
      </c>
      <c r="O887" s="9">
        <v>3</v>
      </c>
      <c r="P887" s="9">
        <v>8</v>
      </c>
      <c r="Q887" s="9">
        <v>7</v>
      </c>
      <c r="R887" s="9">
        <v>7</v>
      </c>
      <c r="S887" s="9">
        <v>11</v>
      </c>
      <c r="T887" s="9">
        <v>11</v>
      </c>
      <c r="U887" s="9">
        <v>4</v>
      </c>
      <c r="V887" s="9">
        <v>3</v>
      </c>
      <c r="W887" s="9">
        <v>0</v>
      </c>
      <c r="X887" s="9">
        <v>58</v>
      </c>
      <c r="Y887" s="9">
        <v>0</v>
      </c>
      <c r="Z887" s="9">
        <v>4</v>
      </c>
      <c r="AA887" s="9">
        <v>7</v>
      </c>
      <c r="AB887" s="9">
        <v>12</v>
      </c>
      <c r="AC887" s="9">
        <v>12</v>
      </c>
      <c r="AD887" s="9">
        <v>31</v>
      </c>
      <c r="AE887" s="9">
        <v>0</v>
      </c>
      <c r="AF887" s="9">
        <v>29</v>
      </c>
      <c r="AG887" s="9">
        <v>22</v>
      </c>
      <c r="AH887" s="9">
        <v>11</v>
      </c>
      <c r="AI887" s="9">
        <v>0</v>
      </c>
      <c r="AJ887" s="9">
        <v>43</v>
      </c>
      <c r="AK887" s="9">
        <v>6</v>
      </c>
      <c r="AL887" s="9">
        <v>12</v>
      </c>
      <c r="AM887" s="9">
        <v>1</v>
      </c>
      <c r="AN887" s="9">
        <v>58</v>
      </c>
      <c r="AO887" s="9">
        <v>1</v>
      </c>
      <c r="AP887" s="9">
        <v>3</v>
      </c>
      <c r="AQ887" s="9">
        <v>0</v>
      </c>
      <c r="AR887" s="9">
        <v>31</v>
      </c>
      <c r="AS887" s="9">
        <v>30</v>
      </c>
      <c r="AT887" s="10">
        <v>1</v>
      </c>
    </row>
    <row r="888" spans="1:46" ht="57" x14ac:dyDescent="0.25">
      <c r="A888" s="26" t="str">
        <f t="shared" si="26"/>
        <v>2012Registered nursesPrince Edward IslandNursing home/long-term care</v>
      </c>
      <c r="B888" s="24">
        <v>2012</v>
      </c>
      <c r="C888" s="9" t="s">
        <v>7</v>
      </c>
      <c r="D888" s="9" t="s">
        <v>163</v>
      </c>
      <c r="E888" s="9" t="str">
        <f t="shared" si="27"/>
        <v>Prince Edward Island</v>
      </c>
      <c r="F888" s="9" t="s">
        <v>181</v>
      </c>
      <c r="G888" s="9" t="s">
        <v>12</v>
      </c>
      <c r="H888" s="9">
        <v>216</v>
      </c>
      <c r="I888" s="9">
        <v>206</v>
      </c>
      <c r="J888" s="9">
        <v>10</v>
      </c>
      <c r="K888" s="9">
        <v>0</v>
      </c>
      <c r="L888" s="9">
        <v>0</v>
      </c>
      <c r="M888" s="9">
        <v>2</v>
      </c>
      <c r="N888" s="9">
        <v>5</v>
      </c>
      <c r="O888" s="9">
        <v>11</v>
      </c>
      <c r="P888" s="9">
        <v>21</v>
      </c>
      <c r="Q888" s="9">
        <v>29</v>
      </c>
      <c r="R888" s="9">
        <v>35</v>
      </c>
      <c r="S888" s="9">
        <v>26</v>
      </c>
      <c r="T888" s="9">
        <v>53</v>
      </c>
      <c r="U888" s="9">
        <v>23</v>
      </c>
      <c r="V888" s="9">
        <v>11</v>
      </c>
      <c r="W888" s="9">
        <v>0</v>
      </c>
      <c r="X888" s="9">
        <v>200</v>
      </c>
      <c r="Y888" s="9">
        <v>10</v>
      </c>
      <c r="Z888" s="9">
        <v>6</v>
      </c>
      <c r="AA888" s="9">
        <v>13</v>
      </c>
      <c r="AB888" s="9">
        <v>33</v>
      </c>
      <c r="AC888" s="9">
        <v>60</v>
      </c>
      <c r="AD888" s="9">
        <v>110</v>
      </c>
      <c r="AE888" s="9">
        <v>0</v>
      </c>
      <c r="AF888" s="9">
        <v>80</v>
      </c>
      <c r="AG888" s="9">
        <v>94</v>
      </c>
      <c r="AH888" s="9">
        <v>42</v>
      </c>
      <c r="AI888" s="9">
        <v>0</v>
      </c>
      <c r="AJ888" s="9">
        <v>140</v>
      </c>
      <c r="AK888" s="9">
        <v>46</v>
      </c>
      <c r="AL888" s="9">
        <v>30</v>
      </c>
      <c r="AM888" s="9">
        <v>0</v>
      </c>
      <c r="AN888" s="9">
        <v>209</v>
      </c>
      <c r="AO888" s="9">
        <v>6</v>
      </c>
      <c r="AP888" s="9">
        <v>1</v>
      </c>
      <c r="AQ888" s="9">
        <v>0</v>
      </c>
      <c r="AR888" s="9">
        <v>137</v>
      </c>
      <c r="AS888" s="9">
        <v>79</v>
      </c>
      <c r="AT888" s="10">
        <v>0</v>
      </c>
    </row>
    <row r="889" spans="1:46" ht="42.75" x14ac:dyDescent="0.25">
      <c r="A889" s="26" t="str">
        <f t="shared" si="26"/>
        <v>2012Registered nursesPrince Edward IslandOther places of work</v>
      </c>
      <c r="B889" s="24">
        <v>2012</v>
      </c>
      <c r="C889" s="9" t="s">
        <v>7</v>
      </c>
      <c r="D889" s="9" t="s">
        <v>163</v>
      </c>
      <c r="E889" s="9" t="str">
        <f t="shared" si="27"/>
        <v>Prince Edward Island</v>
      </c>
      <c r="F889" s="9" t="s">
        <v>183</v>
      </c>
      <c r="G889" s="9" t="s">
        <v>13</v>
      </c>
      <c r="H889" s="9">
        <v>369</v>
      </c>
      <c r="I889" s="9">
        <v>363</v>
      </c>
      <c r="J889" s="9">
        <v>6</v>
      </c>
      <c r="K889" s="9">
        <v>0</v>
      </c>
      <c r="L889" s="9">
        <v>0</v>
      </c>
      <c r="M889" s="9">
        <v>6</v>
      </c>
      <c r="N889" s="9">
        <v>9</v>
      </c>
      <c r="O889" s="9">
        <v>39</v>
      </c>
      <c r="P889" s="9">
        <v>55</v>
      </c>
      <c r="Q889" s="9">
        <v>55</v>
      </c>
      <c r="R889" s="9">
        <v>73</v>
      </c>
      <c r="S889" s="9">
        <v>62</v>
      </c>
      <c r="T889" s="9">
        <v>43</v>
      </c>
      <c r="U889" s="9">
        <v>18</v>
      </c>
      <c r="V889" s="9">
        <v>9</v>
      </c>
      <c r="W889" s="9">
        <v>0</v>
      </c>
      <c r="X889" s="9">
        <v>355</v>
      </c>
      <c r="Y889" s="9">
        <v>9</v>
      </c>
      <c r="Z889" s="9">
        <v>5</v>
      </c>
      <c r="AA889" s="9">
        <v>31</v>
      </c>
      <c r="AB889" s="9">
        <v>72</v>
      </c>
      <c r="AC889" s="9">
        <v>116</v>
      </c>
      <c r="AD889" s="9">
        <v>150</v>
      </c>
      <c r="AE889" s="9">
        <v>0</v>
      </c>
      <c r="AF889" s="9">
        <v>187</v>
      </c>
      <c r="AG889" s="9">
        <v>136</v>
      </c>
      <c r="AH889" s="9">
        <v>46</v>
      </c>
      <c r="AI889" s="9">
        <v>0</v>
      </c>
      <c r="AJ889" s="9">
        <v>180</v>
      </c>
      <c r="AK889" s="9">
        <v>39</v>
      </c>
      <c r="AL889" s="9">
        <v>150</v>
      </c>
      <c r="AM889" s="9">
        <v>0</v>
      </c>
      <c r="AN889" s="9">
        <v>239</v>
      </c>
      <c r="AO889" s="9">
        <v>55</v>
      </c>
      <c r="AP889" s="9">
        <v>75</v>
      </c>
      <c r="AQ889" s="9">
        <v>0</v>
      </c>
      <c r="AR889" s="9">
        <v>261</v>
      </c>
      <c r="AS889" s="9">
        <v>108</v>
      </c>
      <c r="AT889" s="10">
        <v>0</v>
      </c>
    </row>
    <row r="890" spans="1:46" ht="42.75" x14ac:dyDescent="0.25">
      <c r="A890" s="26" t="str">
        <f t="shared" si="26"/>
        <v>2012Registered nursesNova ScotiaAll places of work</v>
      </c>
      <c r="B890" s="24">
        <v>2012</v>
      </c>
      <c r="C890" s="9" t="s">
        <v>7</v>
      </c>
      <c r="D890" s="9" t="s">
        <v>164</v>
      </c>
      <c r="E890" s="9" t="str">
        <f t="shared" si="27"/>
        <v>Nova Scotia</v>
      </c>
      <c r="F890" s="9" t="s">
        <v>179</v>
      </c>
      <c r="G890" s="9" t="s">
        <v>9</v>
      </c>
      <c r="H890" s="9">
        <v>9252</v>
      </c>
      <c r="I890" s="9">
        <v>8831</v>
      </c>
      <c r="J890" s="9">
        <v>421</v>
      </c>
      <c r="K890" s="9">
        <v>0</v>
      </c>
      <c r="L890" s="9">
        <v>191</v>
      </c>
      <c r="M890" s="9">
        <v>764</v>
      </c>
      <c r="N890" s="9">
        <v>743</v>
      </c>
      <c r="O890" s="9">
        <v>789</v>
      </c>
      <c r="P890" s="9">
        <v>988</v>
      </c>
      <c r="Q890" s="9">
        <v>1501</v>
      </c>
      <c r="R890" s="9">
        <v>1572</v>
      </c>
      <c r="S890" s="9">
        <v>1495</v>
      </c>
      <c r="T890" s="9">
        <v>824</v>
      </c>
      <c r="U890" s="9">
        <v>306</v>
      </c>
      <c r="V890" s="9">
        <v>79</v>
      </c>
      <c r="W890" s="9">
        <v>0</v>
      </c>
      <c r="X890" s="9">
        <v>8940</v>
      </c>
      <c r="Y890" s="9">
        <v>312</v>
      </c>
      <c r="Z890" s="9">
        <v>0</v>
      </c>
      <c r="AA890" s="9">
        <v>2197</v>
      </c>
      <c r="AB890" s="9">
        <v>1482</v>
      </c>
      <c r="AC890" s="9">
        <v>2592</v>
      </c>
      <c r="AD890" s="9">
        <v>2981</v>
      </c>
      <c r="AE890" s="9">
        <v>0</v>
      </c>
      <c r="AF890" s="9">
        <v>5965</v>
      </c>
      <c r="AG890" s="9">
        <v>2232</v>
      </c>
      <c r="AH890" s="9">
        <v>1055</v>
      </c>
      <c r="AI890" s="9">
        <v>0</v>
      </c>
      <c r="AJ890" s="9">
        <v>7017</v>
      </c>
      <c r="AK890" s="9">
        <v>902</v>
      </c>
      <c r="AL890" s="9">
        <v>1320</v>
      </c>
      <c r="AM890" s="9">
        <v>13</v>
      </c>
      <c r="AN890" s="9">
        <v>8210</v>
      </c>
      <c r="AO890" s="9">
        <v>548</v>
      </c>
      <c r="AP890" s="9">
        <v>494</v>
      </c>
      <c r="AQ890" s="9">
        <v>0</v>
      </c>
      <c r="AR890" s="9">
        <v>6895</v>
      </c>
      <c r="AS890" s="9">
        <v>2349</v>
      </c>
      <c r="AT890" s="10">
        <v>8</v>
      </c>
    </row>
    <row r="891" spans="1:46" ht="42.75" x14ac:dyDescent="0.25">
      <c r="A891" s="26" t="str">
        <f t="shared" si="26"/>
        <v>2012Registered nursesNova ScotiaHospital</v>
      </c>
      <c r="B891" s="24">
        <v>2012</v>
      </c>
      <c r="C891" s="9" t="s">
        <v>7</v>
      </c>
      <c r="D891" s="9" t="s">
        <v>164</v>
      </c>
      <c r="E891" s="9" t="str">
        <f t="shared" si="27"/>
        <v>Nova Scotia</v>
      </c>
      <c r="F891" s="9" t="s">
        <v>180</v>
      </c>
      <c r="G891" s="9" t="s">
        <v>10</v>
      </c>
      <c r="H891" s="9">
        <v>6053</v>
      </c>
      <c r="I891" s="9">
        <v>5755</v>
      </c>
      <c r="J891" s="9">
        <v>298</v>
      </c>
      <c r="K891" s="9">
        <v>0</v>
      </c>
      <c r="L891" s="9">
        <v>166</v>
      </c>
      <c r="M891" s="9">
        <v>642</v>
      </c>
      <c r="N891" s="9">
        <v>603</v>
      </c>
      <c r="O891" s="9">
        <v>547</v>
      </c>
      <c r="P891" s="9">
        <v>624</v>
      </c>
      <c r="Q891" s="9">
        <v>993</v>
      </c>
      <c r="R891" s="9">
        <v>982</v>
      </c>
      <c r="S891" s="9" t="s">
        <v>14</v>
      </c>
      <c r="T891" s="9">
        <v>429</v>
      </c>
      <c r="U891" s="9">
        <v>131</v>
      </c>
      <c r="V891" s="9">
        <v>26</v>
      </c>
      <c r="W891" s="9">
        <v>0</v>
      </c>
      <c r="X891" s="9">
        <v>5911</v>
      </c>
      <c r="Y891" s="9">
        <v>142</v>
      </c>
      <c r="Z891" s="9">
        <v>0</v>
      </c>
      <c r="AA891" s="9">
        <v>1780</v>
      </c>
      <c r="AB891" s="9">
        <v>923</v>
      </c>
      <c r="AC891" s="9">
        <v>1663</v>
      </c>
      <c r="AD891" s="9">
        <v>1687</v>
      </c>
      <c r="AE891" s="9">
        <v>0</v>
      </c>
      <c r="AF891" s="9">
        <v>3948</v>
      </c>
      <c r="AG891" s="9">
        <v>1427</v>
      </c>
      <c r="AH891" s="9">
        <v>678</v>
      </c>
      <c r="AI891" s="9">
        <v>0</v>
      </c>
      <c r="AJ891" s="9">
        <v>5223</v>
      </c>
      <c r="AK891" s="9">
        <v>363</v>
      </c>
      <c r="AL891" s="9">
        <v>460</v>
      </c>
      <c r="AM891" s="9">
        <v>7</v>
      </c>
      <c r="AN891" s="9">
        <v>5670</v>
      </c>
      <c r="AO891" s="9">
        <v>204</v>
      </c>
      <c r="AP891" s="9">
        <v>179</v>
      </c>
      <c r="AQ891" s="9">
        <v>0</v>
      </c>
      <c r="AR891" s="9">
        <v>4806</v>
      </c>
      <c r="AS891" s="9">
        <v>1241</v>
      </c>
      <c r="AT891" s="10">
        <v>6</v>
      </c>
    </row>
    <row r="892" spans="1:46" ht="28.5" x14ac:dyDescent="0.25">
      <c r="A892" s="26" t="str">
        <f t="shared" si="26"/>
        <v>2012Registered nursesNova ScotiaCommunity health</v>
      </c>
      <c r="B892" s="24">
        <v>2012</v>
      </c>
      <c r="C892" s="9" t="s">
        <v>7</v>
      </c>
      <c r="D892" s="9" t="s">
        <v>164</v>
      </c>
      <c r="E892" s="9" t="str">
        <f t="shared" si="27"/>
        <v>Nova Scotia</v>
      </c>
      <c r="F892" s="9" t="s">
        <v>182</v>
      </c>
      <c r="G892" s="9" t="s">
        <v>11</v>
      </c>
      <c r="H892" s="9">
        <v>1131</v>
      </c>
      <c r="I892" s="9">
        <v>1099</v>
      </c>
      <c r="J892" s="9">
        <v>32</v>
      </c>
      <c r="K892" s="9">
        <v>0</v>
      </c>
      <c r="L892" s="9">
        <v>4</v>
      </c>
      <c r="M892" s="9">
        <v>31</v>
      </c>
      <c r="N892" s="9">
        <v>62</v>
      </c>
      <c r="O892" s="9">
        <v>103</v>
      </c>
      <c r="P892" s="9">
        <v>134</v>
      </c>
      <c r="Q892" s="9">
        <v>211</v>
      </c>
      <c r="R892" s="9">
        <v>207</v>
      </c>
      <c r="S892" s="9">
        <v>188</v>
      </c>
      <c r="T892" s="9">
        <v>128</v>
      </c>
      <c r="U892" s="9">
        <v>48</v>
      </c>
      <c r="V892" s="9">
        <v>15</v>
      </c>
      <c r="W892" s="9">
        <v>0</v>
      </c>
      <c r="X892" s="9">
        <v>1097</v>
      </c>
      <c r="Y892" s="9">
        <v>34</v>
      </c>
      <c r="Z892" s="9">
        <v>0</v>
      </c>
      <c r="AA892" s="9">
        <v>135</v>
      </c>
      <c r="AB892" s="9">
        <v>214</v>
      </c>
      <c r="AC892" s="9">
        <v>360</v>
      </c>
      <c r="AD892" s="9">
        <v>422</v>
      </c>
      <c r="AE892" s="9">
        <v>0</v>
      </c>
      <c r="AF892" s="9">
        <v>686</v>
      </c>
      <c r="AG892" s="9">
        <v>328</v>
      </c>
      <c r="AH892" s="9">
        <v>117</v>
      </c>
      <c r="AI892" s="9">
        <v>0</v>
      </c>
      <c r="AJ892" s="9">
        <v>740</v>
      </c>
      <c r="AK892" s="9">
        <v>165</v>
      </c>
      <c r="AL892" s="9">
        <v>226</v>
      </c>
      <c r="AM892" s="9">
        <v>0</v>
      </c>
      <c r="AN892" s="9">
        <v>1036</v>
      </c>
      <c r="AO892" s="9">
        <v>70</v>
      </c>
      <c r="AP892" s="9">
        <v>25</v>
      </c>
      <c r="AQ892" s="9">
        <v>0</v>
      </c>
      <c r="AR892" s="9">
        <v>734</v>
      </c>
      <c r="AS892" s="9">
        <v>397</v>
      </c>
      <c r="AT892" s="10">
        <v>0</v>
      </c>
    </row>
    <row r="893" spans="1:46" ht="57" x14ac:dyDescent="0.25">
      <c r="A893" s="26" t="str">
        <f t="shared" si="26"/>
        <v>2012Registered nursesNova ScotiaNursing home/long-term care</v>
      </c>
      <c r="B893" s="24">
        <v>2012</v>
      </c>
      <c r="C893" s="9" t="s">
        <v>7</v>
      </c>
      <c r="D893" s="9" t="s">
        <v>164</v>
      </c>
      <c r="E893" s="9" t="str">
        <f t="shared" si="27"/>
        <v>Nova Scotia</v>
      </c>
      <c r="F893" s="9" t="s">
        <v>181</v>
      </c>
      <c r="G893" s="9" t="s">
        <v>12</v>
      </c>
      <c r="H893" s="9">
        <v>1125</v>
      </c>
      <c r="I893" s="9">
        <v>1080</v>
      </c>
      <c r="J893" s="9">
        <v>45</v>
      </c>
      <c r="K893" s="9">
        <v>0</v>
      </c>
      <c r="L893" s="9">
        <v>14</v>
      </c>
      <c r="M893" s="9">
        <v>60</v>
      </c>
      <c r="N893" s="9">
        <v>40</v>
      </c>
      <c r="O893" s="9">
        <v>79</v>
      </c>
      <c r="P893" s="9">
        <v>129</v>
      </c>
      <c r="Q893" s="9">
        <v>140</v>
      </c>
      <c r="R893" s="9">
        <v>186</v>
      </c>
      <c r="S893" s="9">
        <v>217</v>
      </c>
      <c r="T893" s="9">
        <v>161</v>
      </c>
      <c r="U893" s="9">
        <v>74</v>
      </c>
      <c r="V893" s="9">
        <v>25</v>
      </c>
      <c r="W893" s="9">
        <v>0</v>
      </c>
      <c r="X893" s="9">
        <v>1017</v>
      </c>
      <c r="Y893" s="9">
        <v>108</v>
      </c>
      <c r="Z893" s="9">
        <v>0</v>
      </c>
      <c r="AA893" s="9">
        <v>179</v>
      </c>
      <c r="AB893" s="9">
        <v>197</v>
      </c>
      <c r="AC893" s="9">
        <v>282</v>
      </c>
      <c r="AD893" s="9">
        <v>467</v>
      </c>
      <c r="AE893" s="9">
        <v>0</v>
      </c>
      <c r="AF893" s="9">
        <v>647</v>
      </c>
      <c r="AG893" s="9">
        <v>337</v>
      </c>
      <c r="AH893" s="9">
        <v>141</v>
      </c>
      <c r="AI893" s="9">
        <v>0</v>
      </c>
      <c r="AJ893" s="9">
        <v>796</v>
      </c>
      <c r="AK893" s="9">
        <v>231</v>
      </c>
      <c r="AL893" s="9">
        <v>98</v>
      </c>
      <c r="AM893" s="9">
        <v>0</v>
      </c>
      <c r="AN893" s="9">
        <v>998</v>
      </c>
      <c r="AO893" s="9">
        <v>106</v>
      </c>
      <c r="AP893" s="9">
        <v>21</v>
      </c>
      <c r="AQ893" s="9">
        <v>0</v>
      </c>
      <c r="AR893" s="9">
        <v>658</v>
      </c>
      <c r="AS893" s="9">
        <v>467</v>
      </c>
      <c r="AT893" s="10">
        <v>0</v>
      </c>
    </row>
    <row r="894" spans="1:46" ht="42.75" x14ac:dyDescent="0.25">
      <c r="A894" s="26" t="str">
        <f t="shared" si="26"/>
        <v>2012Registered nursesNova ScotiaOther places of work</v>
      </c>
      <c r="B894" s="24">
        <v>2012</v>
      </c>
      <c r="C894" s="9" t="s">
        <v>7</v>
      </c>
      <c r="D894" s="9" t="s">
        <v>164</v>
      </c>
      <c r="E894" s="9" t="str">
        <f t="shared" si="27"/>
        <v>Nova Scotia</v>
      </c>
      <c r="F894" s="9" t="s">
        <v>183</v>
      </c>
      <c r="G894" s="9" t="s">
        <v>13</v>
      </c>
      <c r="H894" s="9">
        <v>930</v>
      </c>
      <c r="I894" s="9">
        <v>884</v>
      </c>
      <c r="J894" s="9">
        <v>46</v>
      </c>
      <c r="K894" s="9">
        <v>0</v>
      </c>
      <c r="L894" s="9">
        <v>7</v>
      </c>
      <c r="M894" s="9">
        <v>30</v>
      </c>
      <c r="N894" s="9">
        <v>38</v>
      </c>
      <c r="O894" s="9">
        <v>60</v>
      </c>
      <c r="P894" s="9">
        <v>98</v>
      </c>
      <c r="Q894" s="9">
        <v>156</v>
      </c>
      <c r="R894" s="9">
        <v>195</v>
      </c>
      <c r="S894" s="9">
        <v>177</v>
      </c>
      <c r="T894" s="9">
        <v>104</v>
      </c>
      <c r="U894" s="9">
        <v>52</v>
      </c>
      <c r="V894" s="9">
        <v>13</v>
      </c>
      <c r="W894" s="9">
        <v>0</v>
      </c>
      <c r="X894" s="9">
        <v>903</v>
      </c>
      <c r="Y894" s="9">
        <v>27</v>
      </c>
      <c r="Z894" s="9">
        <v>0</v>
      </c>
      <c r="AA894" s="9">
        <v>101</v>
      </c>
      <c r="AB894" s="9">
        <v>146</v>
      </c>
      <c r="AC894" s="9">
        <v>284</v>
      </c>
      <c r="AD894" s="9">
        <v>399</v>
      </c>
      <c r="AE894" s="9">
        <v>0</v>
      </c>
      <c r="AF894" s="9">
        <v>679</v>
      </c>
      <c r="AG894" s="9">
        <v>138</v>
      </c>
      <c r="AH894" s="9">
        <v>113</v>
      </c>
      <c r="AI894" s="9">
        <v>0</v>
      </c>
      <c r="AJ894" s="9">
        <v>251</v>
      </c>
      <c r="AK894" s="9">
        <v>143</v>
      </c>
      <c r="AL894" s="9">
        <v>531</v>
      </c>
      <c r="AM894" s="9">
        <v>5</v>
      </c>
      <c r="AN894" s="9">
        <v>497</v>
      </c>
      <c r="AO894" s="9">
        <v>167</v>
      </c>
      <c r="AP894" s="9">
        <v>266</v>
      </c>
      <c r="AQ894" s="9">
        <v>0</v>
      </c>
      <c r="AR894" s="9">
        <v>687</v>
      </c>
      <c r="AS894" s="9">
        <v>241</v>
      </c>
      <c r="AT894" s="10">
        <v>2</v>
      </c>
    </row>
    <row r="895" spans="1:46" ht="42.75" x14ac:dyDescent="0.25">
      <c r="A895" s="26" t="str">
        <f t="shared" si="26"/>
        <v>2012Registered nursesNova ScotiaUnknown places of work</v>
      </c>
      <c r="B895" s="24">
        <v>2012</v>
      </c>
      <c r="C895" s="9" t="s">
        <v>7</v>
      </c>
      <c r="D895" s="9" t="s">
        <v>164</v>
      </c>
      <c r="E895" s="9" t="str">
        <f t="shared" si="27"/>
        <v>Nova Scotia</v>
      </c>
      <c r="F895" s="9" t="s">
        <v>184</v>
      </c>
      <c r="G895" s="9" t="s">
        <v>49</v>
      </c>
      <c r="H895" s="9">
        <v>13</v>
      </c>
      <c r="I895" s="9">
        <v>13</v>
      </c>
      <c r="J895" s="9">
        <v>0</v>
      </c>
      <c r="K895" s="9">
        <v>0</v>
      </c>
      <c r="L895" s="9">
        <v>0</v>
      </c>
      <c r="M895" s="9">
        <v>1</v>
      </c>
      <c r="N895" s="9">
        <v>0</v>
      </c>
      <c r="O895" s="9">
        <v>0</v>
      </c>
      <c r="P895" s="9">
        <v>3</v>
      </c>
      <c r="Q895" s="9">
        <v>1</v>
      </c>
      <c r="R895" s="9">
        <v>2</v>
      </c>
      <c r="S895" s="9">
        <v>3</v>
      </c>
      <c r="T895" s="9">
        <v>2</v>
      </c>
      <c r="U895" s="9">
        <v>1</v>
      </c>
      <c r="V895" s="9">
        <v>0</v>
      </c>
      <c r="W895" s="9">
        <v>0</v>
      </c>
      <c r="X895" s="9">
        <v>12</v>
      </c>
      <c r="Y895" s="9">
        <v>1</v>
      </c>
      <c r="Z895" s="9">
        <v>0</v>
      </c>
      <c r="AA895" s="9">
        <v>2</v>
      </c>
      <c r="AB895" s="9">
        <v>2</v>
      </c>
      <c r="AC895" s="9">
        <v>3</v>
      </c>
      <c r="AD895" s="9">
        <v>6</v>
      </c>
      <c r="AE895" s="9">
        <v>0</v>
      </c>
      <c r="AF895" s="9">
        <v>5</v>
      </c>
      <c r="AG895" s="9">
        <v>2</v>
      </c>
      <c r="AH895" s="9">
        <v>6</v>
      </c>
      <c r="AI895" s="9">
        <v>0</v>
      </c>
      <c r="AJ895" s="9">
        <v>7</v>
      </c>
      <c r="AK895" s="9">
        <v>0</v>
      </c>
      <c r="AL895" s="9">
        <v>5</v>
      </c>
      <c r="AM895" s="9">
        <v>1</v>
      </c>
      <c r="AN895" s="9">
        <v>9</v>
      </c>
      <c r="AO895" s="9">
        <v>1</v>
      </c>
      <c r="AP895" s="9">
        <v>3</v>
      </c>
      <c r="AQ895" s="9">
        <v>0</v>
      </c>
      <c r="AR895" s="9">
        <v>10</v>
      </c>
      <c r="AS895" s="9">
        <v>3</v>
      </c>
      <c r="AT895" s="10">
        <v>0</v>
      </c>
    </row>
    <row r="896" spans="1:46" ht="42.75" x14ac:dyDescent="0.25">
      <c r="A896" s="26" t="str">
        <f t="shared" si="26"/>
        <v>2012Registered nursesNew BrunswickAll places of work</v>
      </c>
      <c r="B896" s="24">
        <v>2012</v>
      </c>
      <c r="C896" s="9" t="s">
        <v>7</v>
      </c>
      <c r="D896" s="9" t="s">
        <v>165</v>
      </c>
      <c r="E896" s="9" t="str">
        <f t="shared" si="27"/>
        <v>New Brunswick</v>
      </c>
      <c r="F896" s="9" t="s">
        <v>179</v>
      </c>
      <c r="G896" s="9" t="s">
        <v>9</v>
      </c>
      <c r="H896" s="9">
        <v>8294</v>
      </c>
      <c r="I896" s="9">
        <v>7890</v>
      </c>
      <c r="J896" s="9">
        <v>404</v>
      </c>
      <c r="K896" s="9">
        <v>0</v>
      </c>
      <c r="L896" s="9">
        <v>202</v>
      </c>
      <c r="M896" s="9">
        <v>760</v>
      </c>
      <c r="N896" s="9">
        <v>833</v>
      </c>
      <c r="O896" s="9">
        <v>839</v>
      </c>
      <c r="P896" s="9">
        <v>1057</v>
      </c>
      <c r="Q896" s="9">
        <v>1361</v>
      </c>
      <c r="R896" s="9">
        <v>1266</v>
      </c>
      <c r="S896" s="9">
        <v>1114</v>
      </c>
      <c r="T896" s="9">
        <v>609</v>
      </c>
      <c r="U896" s="9">
        <v>219</v>
      </c>
      <c r="V896" s="9">
        <v>34</v>
      </c>
      <c r="W896" s="9">
        <v>0</v>
      </c>
      <c r="X896" s="9">
        <v>8140</v>
      </c>
      <c r="Y896" s="9">
        <v>152</v>
      </c>
      <c r="Z896" s="9">
        <v>2</v>
      </c>
      <c r="AA896" s="9">
        <v>2178</v>
      </c>
      <c r="AB896" s="9">
        <v>1653</v>
      </c>
      <c r="AC896" s="9">
        <v>2371</v>
      </c>
      <c r="AD896" s="9">
        <v>2092</v>
      </c>
      <c r="AE896" s="9">
        <v>0</v>
      </c>
      <c r="AF896" s="9">
        <v>5398</v>
      </c>
      <c r="AG896" s="9">
        <v>2101</v>
      </c>
      <c r="AH896" s="9">
        <v>795</v>
      </c>
      <c r="AI896" s="9">
        <v>0</v>
      </c>
      <c r="AJ896" s="9">
        <v>6532</v>
      </c>
      <c r="AK896" s="9">
        <v>959</v>
      </c>
      <c r="AL896" s="9">
        <v>803</v>
      </c>
      <c r="AM896" s="9">
        <v>0</v>
      </c>
      <c r="AN896" s="9">
        <v>7383</v>
      </c>
      <c r="AO896" s="9">
        <v>523</v>
      </c>
      <c r="AP896" s="9">
        <v>388</v>
      </c>
      <c r="AQ896" s="9">
        <v>0</v>
      </c>
      <c r="AR896" s="9">
        <v>6620</v>
      </c>
      <c r="AS896" s="9">
        <v>1674</v>
      </c>
      <c r="AT896" s="10">
        <v>0</v>
      </c>
    </row>
    <row r="897" spans="1:46" ht="42.75" x14ac:dyDescent="0.25">
      <c r="A897" s="26" t="str">
        <f t="shared" si="26"/>
        <v>2012Registered nursesNew BrunswickHospital</v>
      </c>
      <c r="B897" s="24">
        <v>2012</v>
      </c>
      <c r="C897" s="9" t="s">
        <v>7</v>
      </c>
      <c r="D897" s="9" t="s">
        <v>165</v>
      </c>
      <c r="E897" s="9" t="str">
        <f t="shared" si="27"/>
        <v>New Brunswick</v>
      </c>
      <c r="F897" s="9" t="s">
        <v>180</v>
      </c>
      <c r="G897" s="9" t="s">
        <v>10</v>
      </c>
      <c r="H897" s="9">
        <v>5593</v>
      </c>
      <c r="I897" s="9">
        <v>5280</v>
      </c>
      <c r="J897" s="9">
        <v>313</v>
      </c>
      <c r="K897" s="9">
        <v>0</v>
      </c>
      <c r="L897" s="9">
        <v>188</v>
      </c>
      <c r="M897" s="9">
        <v>700</v>
      </c>
      <c r="N897" s="9">
        <v>663</v>
      </c>
      <c r="O897" s="9">
        <v>598</v>
      </c>
      <c r="P897" s="9">
        <v>701</v>
      </c>
      <c r="Q897" s="9">
        <v>922</v>
      </c>
      <c r="R897" s="9">
        <v>786</v>
      </c>
      <c r="S897" s="9">
        <v>645</v>
      </c>
      <c r="T897" s="9">
        <v>305</v>
      </c>
      <c r="U897" s="9">
        <v>77</v>
      </c>
      <c r="V897" s="9">
        <v>8</v>
      </c>
      <c r="W897" s="9">
        <v>0</v>
      </c>
      <c r="X897" s="9">
        <v>5492</v>
      </c>
      <c r="Y897" s="9">
        <v>101</v>
      </c>
      <c r="Z897" s="9">
        <v>0</v>
      </c>
      <c r="AA897" s="9">
        <v>1862</v>
      </c>
      <c r="AB897" s="9">
        <v>1104</v>
      </c>
      <c r="AC897" s="9">
        <v>1534</v>
      </c>
      <c r="AD897" s="9">
        <v>1093</v>
      </c>
      <c r="AE897" s="9">
        <v>0</v>
      </c>
      <c r="AF897" s="9">
        <v>3836</v>
      </c>
      <c r="AG897" s="9">
        <v>1288</v>
      </c>
      <c r="AH897" s="9">
        <v>469</v>
      </c>
      <c r="AI897" s="9">
        <v>0</v>
      </c>
      <c r="AJ897" s="9">
        <v>4839</v>
      </c>
      <c r="AK897" s="9">
        <v>469</v>
      </c>
      <c r="AL897" s="9">
        <v>285</v>
      </c>
      <c r="AM897" s="9">
        <v>0</v>
      </c>
      <c r="AN897" s="9">
        <v>5217</v>
      </c>
      <c r="AO897" s="9">
        <v>251</v>
      </c>
      <c r="AP897" s="9">
        <v>125</v>
      </c>
      <c r="AQ897" s="9">
        <v>0</v>
      </c>
      <c r="AR897" s="9">
        <v>4823</v>
      </c>
      <c r="AS897" s="9">
        <v>770</v>
      </c>
      <c r="AT897" s="10">
        <v>0</v>
      </c>
    </row>
    <row r="898" spans="1:46" ht="42.75" x14ac:dyDescent="0.25">
      <c r="A898" s="26" t="str">
        <f t="shared" si="26"/>
        <v>2012Registered nursesNew BrunswickCommunity health</v>
      </c>
      <c r="B898" s="24">
        <v>2012</v>
      </c>
      <c r="C898" s="9" t="s">
        <v>7</v>
      </c>
      <c r="D898" s="9" t="s">
        <v>165</v>
      </c>
      <c r="E898" s="9" t="str">
        <f t="shared" si="27"/>
        <v>New Brunswick</v>
      </c>
      <c r="F898" s="9" t="s">
        <v>182</v>
      </c>
      <c r="G898" s="9" t="s">
        <v>11</v>
      </c>
      <c r="H898" s="9">
        <v>1102</v>
      </c>
      <c r="I898" s="9">
        <v>1078</v>
      </c>
      <c r="J898" s="9">
        <v>24</v>
      </c>
      <c r="K898" s="9">
        <v>0</v>
      </c>
      <c r="L898" s="9">
        <v>2</v>
      </c>
      <c r="M898" s="9">
        <v>14</v>
      </c>
      <c r="N898" s="9">
        <v>62</v>
      </c>
      <c r="O898" s="9">
        <v>102</v>
      </c>
      <c r="P898" s="9">
        <v>160</v>
      </c>
      <c r="Q898" s="9">
        <v>210</v>
      </c>
      <c r="R898" s="9">
        <v>213</v>
      </c>
      <c r="S898" s="9">
        <v>188</v>
      </c>
      <c r="T898" s="9">
        <v>115</v>
      </c>
      <c r="U898" s="9">
        <v>32</v>
      </c>
      <c r="V898" s="9">
        <v>4</v>
      </c>
      <c r="W898" s="9">
        <v>0</v>
      </c>
      <c r="X898" s="9">
        <v>1087</v>
      </c>
      <c r="Y898" s="9">
        <v>15</v>
      </c>
      <c r="Z898" s="9">
        <v>0</v>
      </c>
      <c r="AA898" s="9">
        <v>85</v>
      </c>
      <c r="AB898" s="9">
        <v>216</v>
      </c>
      <c r="AC898" s="9">
        <v>391</v>
      </c>
      <c r="AD898" s="9">
        <v>410</v>
      </c>
      <c r="AE898" s="9">
        <v>0</v>
      </c>
      <c r="AF898" s="9">
        <v>630</v>
      </c>
      <c r="AG898" s="9">
        <v>349</v>
      </c>
      <c r="AH898" s="9">
        <v>123</v>
      </c>
      <c r="AI898" s="9">
        <v>0</v>
      </c>
      <c r="AJ898" s="9">
        <v>929</v>
      </c>
      <c r="AK898" s="9">
        <v>101</v>
      </c>
      <c r="AL898" s="9">
        <v>72</v>
      </c>
      <c r="AM898" s="9">
        <v>0</v>
      </c>
      <c r="AN898" s="9">
        <v>1050</v>
      </c>
      <c r="AO898" s="9">
        <v>46</v>
      </c>
      <c r="AP898" s="9">
        <v>6</v>
      </c>
      <c r="AQ898" s="9">
        <v>0</v>
      </c>
      <c r="AR898" s="9">
        <v>637</v>
      </c>
      <c r="AS898" s="9">
        <v>465</v>
      </c>
      <c r="AT898" s="10">
        <v>0</v>
      </c>
    </row>
    <row r="899" spans="1:46" ht="57" x14ac:dyDescent="0.25">
      <c r="A899" s="26" t="str">
        <f t="shared" ref="A899:A962" si="28">CONCATENATE(B899,C899,E899,G899)</f>
        <v>2012Registered nursesNew BrunswickNursing home/long-term care</v>
      </c>
      <c r="B899" s="24">
        <v>2012</v>
      </c>
      <c r="C899" s="9" t="s">
        <v>7</v>
      </c>
      <c r="D899" s="9" t="s">
        <v>165</v>
      </c>
      <c r="E899" s="9" t="str">
        <f t="shared" ref="E899:E962" si="29">TRIM(MID(D899,3,50))</f>
        <v>New Brunswick</v>
      </c>
      <c r="F899" s="9" t="s">
        <v>181</v>
      </c>
      <c r="G899" s="9" t="s">
        <v>12</v>
      </c>
      <c r="H899" s="9">
        <v>830</v>
      </c>
      <c r="I899" s="9">
        <v>802</v>
      </c>
      <c r="J899" s="9">
        <v>28</v>
      </c>
      <c r="K899" s="9">
        <v>0</v>
      </c>
      <c r="L899" s="9">
        <v>12</v>
      </c>
      <c r="M899" s="9">
        <v>30</v>
      </c>
      <c r="N899" s="9">
        <v>36</v>
      </c>
      <c r="O899" s="9">
        <v>59</v>
      </c>
      <c r="P899" s="9">
        <v>99</v>
      </c>
      <c r="Q899" s="9">
        <v>120</v>
      </c>
      <c r="R899" s="9">
        <v>144</v>
      </c>
      <c r="S899" s="9">
        <v>150</v>
      </c>
      <c r="T899" s="9">
        <v>106</v>
      </c>
      <c r="U899" s="9">
        <v>62</v>
      </c>
      <c r="V899" s="9">
        <v>12</v>
      </c>
      <c r="W899" s="9">
        <v>0</v>
      </c>
      <c r="X899" s="9">
        <v>804</v>
      </c>
      <c r="Y899" s="9">
        <v>26</v>
      </c>
      <c r="Z899" s="9">
        <v>0</v>
      </c>
      <c r="AA899" s="9">
        <v>125</v>
      </c>
      <c r="AB899" s="9">
        <v>165</v>
      </c>
      <c r="AC899" s="9">
        <v>216</v>
      </c>
      <c r="AD899" s="9">
        <v>324</v>
      </c>
      <c r="AE899" s="9">
        <v>0</v>
      </c>
      <c r="AF899" s="9">
        <v>387</v>
      </c>
      <c r="AG899" s="9">
        <v>312</v>
      </c>
      <c r="AH899" s="9">
        <v>131</v>
      </c>
      <c r="AI899" s="9">
        <v>0</v>
      </c>
      <c r="AJ899" s="9">
        <v>531</v>
      </c>
      <c r="AK899" s="9">
        <v>286</v>
      </c>
      <c r="AL899" s="9">
        <v>13</v>
      </c>
      <c r="AM899" s="9">
        <v>0</v>
      </c>
      <c r="AN899" s="9">
        <v>725</v>
      </c>
      <c r="AO899" s="9">
        <v>103</v>
      </c>
      <c r="AP899" s="9">
        <v>2</v>
      </c>
      <c r="AQ899" s="9">
        <v>0</v>
      </c>
      <c r="AR899" s="9">
        <v>475</v>
      </c>
      <c r="AS899" s="9">
        <v>355</v>
      </c>
      <c r="AT899" s="10">
        <v>0</v>
      </c>
    </row>
    <row r="900" spans="1:46" ht="42.75" x14ac:dyDescent="0.25">
      <c r="A900" s="26" t="str">
        <f t="shared" si="28"/>
        <v>2012Registered nursesNew BrunswickOther places of work</v>
      </c>
      <c r="B900" s="24">
        <v>2012</v>
      </c>
      <c r="C900" s="9" t="s">
        <v>7</v>
      </c>
      <c r="D900" s="9" t="s">
        <v>165</v>
      </c>
      <c r="E900" s="9" t="str">
        <f t="shared" si="29"/>
        <v>New Brunswick</v>
      </c>
      <c r="F900" s="9" t="s">
        <v>183</v>
      </c>
      <c r="G900" s="9" t="s">
        <v>13</v>
      </c>
      <c r="H900" s="9">
        <v>769</v>
      </c>
      <c r="I900" s="9">
        <v>730</v>
      </c>
      <c r="J900" s="9">
        <v>39</v>
      </c>
      <c r="K900" s="9">
        <v>0</v>
      </c>
      <c r="L900" s="9">
        <v>0</v>
      </c>
      <c r="M900" s="9">
        <v>16</v>
      </c>
      <c r="N900" s="9">
        <v>72</v>
      </c>
      <c r="O900" s="9">
        <v>80</v>
      </c>
      <c r="P900" s="9">
        <v>97</v>
      </c>
      <c r="Q900" s="9">
        <v>109</v>
      </c>
      <c r="R900" s="9">
        <v>123</v>
      </c>
      <c r="S900" s="9">
        <v>131</v>
      </c>
      <c r="T900" s="9">
        <v>83</v>
      </c>
      <c r="U900" s="9">
        <v>48</v>
      </c>
      <c r="V900" s="9">
        <v>10</v>
      </c>
      <c r="W900" s="9">
        <v>0</v>
      </c>
      <c r="X900" s="9">
        <v>757</v>
      </c>
      <c r="Y900" s="9">
        <v>10</v>
      </c>
      <c r="Z900" s="9">
        <v>2</v>
      </c>
      <c r="AA900" s="9">
        <v>106</v>
      </c>
      <c r="AB900" s="9">
        <v>168</v>
      </c>
      <c r="AC900" s="9">
        <v>230</v>
      </c>
      <c r="AD900" s="9">
        <v>265</v>
      </c>
      <c r="AE900" s="9">
        <v>0</v>
      </c>
      <c r="AF900" s="9">
        <v>545</v>
      </c>
      <c r="AG900" s="9">
        <v>152</v>
      </c>
      <c r="AH900" s="9">
        <v>72</v>
      </c>
      <c r="AI900" s="9">
        <v>0</v>
      </c>
      <c r="AJ900" s="9">
        <v>233</v>
      </c>
      <c r="AK900" s="9">
        <v>103</v>
      </c>
      <c r="AL900" s="9">
        <v>433</v>
      </c>
      <c r="AM900" s="9">
        <v>0</v>
      </c>
      <c r="AN900" s="9">
        <v>391</v>
      </c>
      <c r="AO900" s="9">
        <v>123</v>
      </c>
      <c r="AP900" s="9">
        <v>255</v>
      </c>
      <c r="AQ900" s="9">
        <v>0</v>
      </c>
      <c r="AR900" s="9">
        <v>685</v>
      </c>
      <c r="AS900" s="9">
        <v>84</v>
      </c>
      <c r="AT900" s="10">
        <v>0</v>
      </c>
    </row>
    <row r="901" spans="1:46" ht="42.75" x14ac:dyDescent="0.25">
      <c r="A901" s="26" t="str">
        <f t="shared" si="28"/>
        <v>2012Registered nursesQuebecAll places of work</v>
      </c>
      <c r="B901" s="24">
        <v>2012</v>
      </c>
      <c r="C901" s="9" t="s">
        <v>7</v>
      </c>
      <c r="D901" s="9" t="s">
        <v>166</v>
      </c>
      <c r="E901" s="9" t="str">
        <f t="shared" si="29"/>
        <v>Quebec</v>
      </c>
      <c r="F901" s="9" t="s">
        <v>179</v>
      </c>
      <c r="G901" s="9" t="s">
        <v>9</v>
      </c>
      <c r="H901" s="9">
        <v>67424</v>
      </c>
      <c r="I901" s="9">
        <v>60557</v>
      </c>
      <c r="J901" s="9">
        <v>6867</v>
      </c>
      <c r="K901" s="9">
        <v>0</v>
      </c>
      <c r="L901" s="9">
        <v>2861</v>
      </c>
      <c r="M901" s="9">
        <v>7609</v>
      </c>
      <c r="N901" s="9">
        <v>8437</v>
      </c>
      <c r="O901" s="9">
        <v>8216</v>
      </c>
      <c r="P901" s="9">
        <v>7971</v>
      </c>
      <c r="Q901" s="9">
        <v>8946</v>
      </c>
      <c r="R901" s="9">
        <v>9761</v>
      </c>
      <c r="S901" s="9">
        <v>8194</v>
      </c>
      <c r="T901" s="9">
        <v>3745</v>
      </c>
      <c r="U901" s="9">
        <v>1295</v>
      </c>
      <c r="V901" s="9">
        <v>389</v>
      </c>
      <c r="W901" s="9">
        <v>0</v>
      </c>
      <c r="X901" s="9">
        <v>65178</v>
      </c>
      <c r="Y901" s="9">
        <v>2246</v>
      </c>
      <c r="Z901" s="9">
        <v>0</v>
      </c>
      <c r="AA901" s="9">
        <v>23049</v>
      </c>
      <c r="AB901" s="9">
        <v>14174</v>
      </c>
      <c r="AC901" s="9">
        <v>14969</v>
      </c>
      <c r="AD901" s="9">
        <v>15232</v>
      </c>
      <c r="AE901" s="9">
        <v>0</v>
      </c>
      <c r="AF901" s="9">
        <v>39282</v>
      </c>
      <c r="AG901" s="9">
        <v>21811</v>
      </c>
      <c r="AH901" s="9">
        <v>6261</v>
      </c>
      <c r="AI901" s="9">
        <v>70</v>
      </c>
      <c r="AJ901" s="9">
        <v>53745</v>
      </c>
      <c r="AK901" s="9">
        <v>3788</v>
      </c>
      <c r="AL901" s="9">
        <v>9721</v>
      </c>
      <c r="AM901" s="9">
        <v>170</v>
      </c>
      <c r="AN901" s="9">
        <v>58093</v>
      </c>
      <c r="AO901" s="9">
        <v>5217</v>
      </c>
      <c r="AP901" s="9">
        <v>3551</v>
      </c>
      <c r="AQ901" s="9">
        <v>563</v>
      </c>
      <c r="AR901" s="9">
        <v>60396</v>
      </c>
      <c r="AS901" s="9">
        <v>6990</v>
      </c>
      <c r="AT901" s="10">
        <v>38</v>
      </c>
    </row>
    <row r="902" spans="1:46" ht="28.5" x14ac:dyDescent="0.25">
      <c r="A902" s="26" t="str">
        <f t="shared" si="28"/>
        <v>2012Registered nursesQuebecHospital</v>
      </c>
      <c r="B902" s="24">
        <v>2012</v>
      </c>
      <c r="C902" s="9" t="s">
        <v>7</v>
      </c>
      <c r="D902" s="9" t="s">
        <v>166</v>
      </c>
      <c r="E902" s="9" t="str">
        <f t="shared" si="29"/>
        <v>Quebec</v>
      </c>
      <c r="F902" s="9" t="s">
        <v>180</v>
      </c>
      <c r="G902" s="9" t="s">
        <v>10</v>
      </c>
      <c r="H902" s="9">
        <v>37487</v>
      </c>
      <c r="I902" s="9">
        <v>33409</v>
      </c>
      <c r="J902" s="9">
        <v>4078</v>
      </c>
      <c r="K902" s="9">
        <v>0</v>
      </c>
      <c r="L902" s="9">
        <v>2229</v>
      </c>
      <c r="M902" s="9">
        <v>5133</v>
      </c>
      <c r="N902" s="9">
        <v>5271</v>
      </c>
      <c r="O902" s="9">
        <v>4568</v>
      </c>
      <c r="P902" s="9">
        <v>4231</v>
      </c>
      <c r="Q902" s="9">
        <v>4846</v>
      </c>
      <c r="R902" s="9">
        <v>5213</v>
      </c>
      <c r="S902" s="9">
        <v>4211</v>
      </c>
      <c r="T902" s="9">
        <v>1394</v>
      </c>
      <c r="U902" s="9">
        <v>314</v>
      </c>
      <c r="V902" s="9">
        <v>77</v>
      </c>
      <c r="W902" s="9">
        <v>0</v>
      </c>
      <c r="X902" s="9">
        <v>36000</v>
      </c>
      <c r="Y902" s="9">
        <v>1487</v>
      </c>
      <c r="Z902" s="9">
        <v>0</v>
      </c>
      <c r="AA902" s="9">
        <v>15072</v>
      </c>
      <c r="AB902" s="9">
        <v>7444</v>
      </c>
      <c r="AC902" s="9">
        <v>7903</v>
      </c>
      <c r="AD902" s="9">
        <v>7068</v>
      </c>
      <c r="AE902" s="9">
        <v>0</v>
      </c>
      <c r="AF902" s="9">
        <v>22718</v>
      </c>
      <c r="AG902" s="9">
        <v>12553</v>
      </c>
      <c r="AH902" s="9">
        <v>2186</v>
      </c>
      <c r="AI902" s="9">
        <v>30</v>
      </c>
      <c r="AJ902" s="9">
        <v>32795</v>
      </c>
      <c r="AK902" s="9">
        <v>1517</v>
      </c>
      <c r="AL902" s="9">
        <v>3079</v>
      </c>
      <c r="AM902" s="9">
        <v>96</v>
      </c>
      <c r="AN902" s="9">
        <v>34763</v>
      </c>
      <c r="AO902" s="9">
        <v>1924</v>
      </c>
      <c r="AP902" s="9">
        <v>542</v>
      </c>
      <c r="AQ902" s="9">
        <v>258</v>
      </c>
      <c r="AR902" s="9">
        <v>35303</v>
      </c>
      <c r="AS902" s="9">
        <v>2184</v>
      </c>
      <c r="AT902" s="10">
        <v>0</v>
      </c>
    </row>
    <row r="903" spans="1:46" ht="28.5" x14ac:dyDescent="0.25">
      <c r="A903" s="26" t="str">
        <f t="shared" si="28"/>
        <v>2012Registered nursesQuebecCommunity health</v>
      </c>
      <c r="B903" s="24">
        <v>2012</v>
      </c>
      <c r="C903" s="9" t="s">
        <v>7</v>
      </c>
      <c r="D903" s="9" t="s">
        <v>166</v>
      </c>
      <c r="E903" s="9" t="str">
        <f t="shared" si="29"/>
        <v>Quebec</v>
      </c>
      <c r="F903" s="9" t="s">
        <v>182</v>
      </c>
      <c r="G903" s="9" t="s">
        <v>11</v>
      </c>
      <c r="H903" s="9">
        <v>7891</v>
      </c>
      <c r="I903" s="9">
        <v>7408</v>
      </c>
      <c r="J903" s="9">
        <v>483</v>
      </c>
      <c r="K903" s="9">
        <v>0</v>
      </c>
      <c r="L903" s="9">
        <v>58</v>
      </c>
      <c r="M903" s="9">
        <v>485</v>
      </c>
      <c r="N903" s="9">
        <v>801</v>
      </c>
      <c r="O903" s="9">
        <v>1083</v>
      </c>
      <c r="P903" s="9">
        <v>1067</v>
      </c>
      <c r="Q903" s="9">
        <v>1162</v>
      </c>
      <c r="R903" s="9">
        <v>1160</v>
      </c>
      <c r="S903" s="9">
        <v>1090</v>
      </c>
      <c r="T903" s="9">
        <v>683</v>
      </c>
      <c r="U903" s="9">
        <v>243</v>
      </c>
      <c r="V903" s="9">
        <v>59</v>
      </c>
      <c r="W903" s="9">
        <v>0</v>
      </c>
      <c r="X903" s="9">
        <v>7763</v>
      </c>
      <c r="Y903" s="9">
        <v>128</v>
      </c>
      <c r="Z903" s="9">
        <v>0</v>
      </c>
      <c r="AA903" s="9">
        <v>1653</v>
      </c>
      <c r="AB903" s="9">
        <v>1946</v>
      </c>
      <c r="AC903" s="9">
        <v>1962</v>
      </c>
      <c r="AD903" s="9">
        <v>2330</v>
      </c>
      <c r="AE903" s="9">
        <v>0</v>
      </c>
      <c r="AF903" s="9">
        <v>4680</v>
      </c>
      <c r="AG903" s="9">
        <v>2315</v>
      </c>
      <c r="AH903" s="9">
        <v>891</v>
      </c>
      <c r="AI903" s="9">
        <v>5</v>
      </c>
      <c r="AJ903" s="9">
        <v>6658</v>
      </c>
      <c r="AK903" s="9">
        <v>310</v>
      </c>
      <c r="AL903" s="9">
        <v>903</v>
      </c>
      <c r="AM903" s="9">
        <v>20</v>
      </c>
      <c r="AN903" s="9">
        <v>7347</v>
      </c>
      <c r="AO903" s="9">
        <v>429</v>
      </c>
      <c r="AP903" s="9">
        <v>63</v>
      </c>
      <c r="AQ903" s="9">
        <v>52</v>
      </c>
      <c r="AR903" s="9">
        <v>6838</v>
      </c>
      <c r="AS903" s="9">
        <v>1053</v>
      </c>
      <c r="AT903" s="10">
        <v>0</v>
      </c>
    </row>
    <row r="904" spans="1:46" ht="57" x14ac:dyDescent="0.25">
      <c r="A904" s="26" t="str">
        <f t="shared" si="28"/>
        <v>2012Registered nursesQuebecNursing home/long-term care</v>
      </c>
      <c r="B904" s="24">
        <v>2012</v>
      </c>
      <c r="C904" s="9" t="s">
        <v>7</v>
      </c>
      <c r="D904" s="9" t="s">
        <v>166</v>
      </c>
      <c r="E904" s="9" t="str">
        <f t="shared" si="29"/>
        <v>Quebec</v>
      </c>
      <c r="F904" s="9" t="s">
        <v>181</v>
      </c>
      <c r="G904" s="9" t="s">
        <v>12</v>
      </c>
      <c r="H904" s="9">
        <v>8683</v>
      </c>
      <c r="I904" s="9">
        <v>7828</v>
      </c>
      <c r="J904" s="9">
        <v>855</v>
      </c>
      <c r="K904" s="9">
        <v>0</v>
      </c>
      <c r="L904" s="9">
        <v>213</v>
      </c>
      <c r="M904" s="9">
        <v>608</v>
      </c>
      <c r="N904" s="9">
        <v>749</v>
      </c>
      <c r="O904" s="9">
        <v>873</v>
      </c>
      <c r="P904" s="9">
        <v>1018</v>
      </c>
      <c r="Q904" s="9">
        <v>1246</v>
      </c>
      <c r="R904" s="9">
        <v>1689</v>
      </c>
      <c r="S904" s="9">
        <v>1437</v>
      </c>
      <c r="T904" s="9">
        <v>612</v>
      </c>
      <c r="U904" s="9">
        <v>200</v>
      </c>
      <c r="V904" s="9">
        <v>38</v>
      </c>
      <c r="W904" s="9">
        <v>0</v>
      </c>
      <c r="X904" s="9">
        <v>8357</v>
      </c>
      <c r="Y904" s="9">
        <v>326</v>
      </c>
      <c r="Z904" s="9">
        <v>0</v>
      </c>
      <c r="AA904" s="9">
        <v>2074</v>
      </c>
      <c r="AB904" s="9">
        <v>1880</v>
      </c>
      <c r="AC904" s="9">
        <v>2240</v>
      </c>
      <c r="AD904" s="9">
        <v>2489</v>
      </c>
      <c r="AE904" s="9">
        <v>0</v>
      </c>
      <c r="AF904" s="9">
        <v>4851</v>
      </c>
      <c r="AG904" s="9">
        <v>3136</v>
      </c>
      <c r="AH904" s="9">
        <v>690</v>
      </c>
      <c r="AI904" s="9">
        <v>6</v>
      </c>
      <c r="AJ904" s="9">
        <v>6988</v>
      </c>
      <c r="AK904" s="9">
        <v>1141</v>
      </c>
      <c r="AL904" s="9">
        <v>538</v>
      </c>
      <c r="AM904" s="9">
        <v>16</v>
      </c>
      <c r="AN904" s="9">
        <v>7295</v>
      </c>
      <c r="AO904" s="9">
        <v>1297</v>
      </c>
      <c r="AP904" s="9">
        <v>34</v>
      </c>
      <c r="AQ904" s="9">
        <v>57</v>
      </c>
      <c r="AR904" s="9">
        <v>6580</v>
      </c>
      <c r="AS904" s="9">
        <v>2103</v>
      </c>
      <c r="AT904" s="10">
        <v>0</v>
      </c>
    </row>
    <row r="905" spans="1:46" ht="42.75" x14ac:dyDescent="0.25">
      <c r="A905" s="26" t="str">
        <f t="shared" si="28"/>
        <v>2012Registered nursesQuebecOther places of work</v>
      </c>
      <c r="B905" s="24">
        <v>2012</v>
      </c>
      <c r="C905" s="9" t="s">
        <v>7</v>
      </c>
      <c r="D905" s="9" t="s">
        <v>166</v>
      </c>
      <c r="E905" s="9" t="str">
        <f t="shared" si="29"/>
        <v>Quebec</v>
      </c>
      <c r="F905" s="9" t="s">
        <v>183</v>
      </c>
      <c r="G905" s="9" t="s">
        <v>13</v>
      </c>
      <c r="H905" s="9">
        <v>13324</v>
      </c>
      <c r="I905" s="9">
        <v>11879</v>
      </c>
      <c r="J905" s="9">
        <v>1445</v>
      </c>
      <c r="K905" s="9">
        <v>0</v>
      </c>
      <c r="L905" s="9">
        <v>356</v>
      </c>
      <c r="M905" s="9">
        <v>1380</v>
      </c>
      <c r="N905" s="9">
        <v>1607</v>
      </c>
      <c r="O905" s="9">
        <v>1689</v>
      </c>
      <c r="P905" s="9">
        <v>1649</v>
      </c>
      <c r="Q905" s="9">
        <v>1687</v>
      </c>
      <c r="R905" s="9">
        <v>1696</v>
      </c>
      <c r="S905" s="9">
        <v>1452</v>
      </c>
      <c r="T905" s="9">
        <v>1055</v>
      </c>
      <c r="U905" s="9">
        <v>538</v>
      </c>
      <c r="V905" s="9">
        <v>215</v>
      </c>
      <c r="W905" s="9">
        <v>0</v>
      </c>
      <c r="X905" s="9">
        <v>13022</v>
      </c>
      <c r="Y905" s="9">
        <v>302</v>
      </c>
      <c r="Z905" s="9">
        <v>0</v>
      </c>
      <c r="AA905" s="9">
        <v>4228</v>
      </c>
      <c r="AB905" s="9">
        <v>2894</v>
      </c>
      <c r="AC905" s="9">
        <v>2861</v>
      </c>
      <c r="AD905" s="9">
        <v>3341</v>
      </c>
      <c r="AE905" s="9">
        <v>0</v>
      </c>
      <c r="AF905" s="9">
        <v>7012</v>
      </c>
      <c r="AG905" s="9">
        <v>3793</v>
      </c>
      <c r="AH905" s="9">
        <v>2490</v>
      </c>
      <c r="AI905" s="9">
        <v>29</v>
      </c>
      <c r="AJ905" s="9">
        <v>7278</v>
      </c>
      <c r="AK905" s="9">
        <v>819</v>
      </c>
      <c r="AL905" s="9">
        <v>5189</v>
      </c>
      <c r="AM905" s="9">
        <v>38</v>
      </c>
      <c r="AN905" s="9">
        <v>8657</v>
      </c>
      <c r="AO905" s="9">
        <v>1560</v>
      </c>
      <c r="AP905" s="9">
        <v>2912</v>
      </c>
      <c r="AQ905" s="9">
        <v>195</v>
      </c>
      <c r="AR905" s="9">
        <v>11674</v>
      </c>
      <c r="AS905" s="9">
        <v>1650</v>
      </c>
      <c r="AT905" s="10">
        <v>0</v>
      </c>
    </row>
    <row r="906" spans="1:46" ht="42.75" x14ac:dyDescent="0.25">
      <c r="A906" s="26" t="str">
        <f t="shared" si="28"/>
        <v>2012Registered nursesQuebecUnknown places of work</v>
      </c>
      <c r="B906" s="24">
        <v>2012</v>
      </c>
      <c r="C906" s="9" t="s">
        <v>7</v>
      </c>
      <c r="D906" s="9" t="s">
        <v>166</v>
      </c>
      <c r="E906" s="9" t="str">
        <f t="shared" si="29"/>
        <v>Quebec</v>
      </c>
      <c r="F906" s="9" t="s">
        <v>184</v>
      </c>
      <c r="G906" s="9" t="s">
        <v>49</v>
      </c>
      <c r="H906" s="9">
        <v>39</v>
      </c>
      <c r="I906" s="9">
        <v>33</v>
      </c>
      <c r="J906" s="9">
        <v>6</v>
      </c>
      <c r="K906" s="9">
        <v>0</v>
      </c>
      <c r="L906" s="9">
        <v>5</v>
      </c>
      <c r="M906" s="9">
        <v>3</v>
      </c>
      <c r="N906" s="9">
        <v>9</v>
      </c>
      <c r="O906" s="9">
        <v>3</v>
      </c>
      <c r="P906" s="9">
        <v>6</v>
      </c>
      <c r="Q906" s="9">
        <v>5</v>
      </c>
      <c r="R906" s="9">
        <v>3</v>
      </c>
      <c r="S906" s="9">
        <v>4</v>
      </c>
      <c r="T906" s="9">
        <v>1</v>
      </c>
      <c r="U906" s="9">
        <v>0</v>
      </c>
      <c r="V906" s="9">
        <v>0</v>
      </c>
      <c r="W906" s="9">
        <v>0</v>
      </c>
      <c r="X906" s="9">
        <v>36</v>
      </c>
      <c r="Y906" s="9">
        <v>3</v>
      </c>
      <c r="Z906" s="9">
        <v>0</v>
      </c>
      <c r="AA906" s="9">
        <v>22</v>
      </c>
      <c r="AB906" s="9">
        <v>10</v>
      </c>
      <c r="AC906" s="9">
        <v>3</v>
      </c>
      <c r="AD906" s="9">
        <v>4</v>
      </c>
      <c r="AE906" s="9">
        <v>0</v>
      </c>
      <c r="AF906" s="9">
        <v>21</v>
      </c>
      <c r="AG906" s="9">
        <v>14</v>
      </c>
      <c r="AH906" s="9">
        <v>4</v>
      </c>
      <c r="AI906" s="9">
        <v>0</v>
      </c>
      <c r="AJ906" s="9">
        <v>26</v>
      </c>
      <c r="AK906" s="9">
        <v>1</v>
      </c>
      <c r="AL906" s="9">
        <v>12</v>
      </c>
      <c r="AM906" s="9">
        <v>0</v>
      </c>
      <c r="AN906" s="9">
        <v>31</v>
      </c>
      <c r="AO906" s="9">
        <v>7</v>
      </c>
      <c r="AP906" s="9">
        <v>0</v>
      </c>
      <c r="AQ906" s="9">
        <v>1</v>
      </c>
      <c r="AR906" s="9">
        <v>1</v>
      </c>
      <c r="AS906" s="9">
        <v>0</v>
      </c>
      <c r="AT906" s="10">
        <v>38</v>
      </c>
    </row>
    <row r="907" spans="1:46" ht="42.75" x14ac:dyDescent="0.25">
      <c r="A907" s="26" t="str">
        <f t="shared" si="28"/>
        <v>2012Registered nursesOntarioAll places of work</v>
      </c>
      <c r="B907" s="24">
        <v>2012</v>
      </c>
      <c r="C907" s="9" t="s">
        <v>7</v>
      </c>
      <c r="D907" s="9" t="s">
        <v>172</v>
      </c>
      <c r="E907" s="9" t="str">
        <f t="shared" si="29"/>
        <v>Ontario</v>
      </c>
      <c r="F907" s="9" t="s">
        <v>179</v>
      </c>
      <c r="G907" s="9" t="s">
        <v>9</v>
      </c>
      <c r="H907" s="9">
        <v>94467</v>
      </c>
      <c r="I907" s="9">
        <v>89386</v>
      </c>
      <c r="J907" s="9">
        <v>5081</v>
      </c>
      <c r="K907" s="9">
        <v>0</v>
      </c>
      <c r="L907" s="9">
        <v>1821</v>
      </c>
      <c r="M907" s="9">
        <v>8216</v>
      </c>
      <c r="N907" s="9">
        <v>8673</v>
      </c>
      <c r="O907" s="9">
        <v>9607</v>
      </c>
      <c r="P907" s="9">
        <v>11552</v>
      </c>
      <c r="Q907" s="9">
        <v>13633</v>
      </c>
      <c r="R907" s="9">
        <v>13097</v>
      </c>
      <c r="S907" s="9">
        <v>13553</v>
      </c>
      <c r="T907" s="9">
        <v>9349</v>
      </c>
      <c r="U907" s="9">
        <v>3799</v>
      </c>
      <c r="V907" s="9">
        <v>1165</v>
      </c>
      <c r="W907" s="9">
        <v>2</v>
      </c>
      <c r="X907" s="9">
        <v>83512</v>
      </c>
      <c r="Y907" s="9">
        <v>10838</v>
      </c>
      <c r="Z907" s="9">
        <v>117</v>
      </c>
      <c r="AA907" s="9">
        <v>23082</v>
      </c>
      <c r="AB907" s="9">
        <v>20831</v>
      </c>
      <c r="AC907" s="9">
        <v>22820</v>
      </c>
      <c r="AD907" s="9">
        <v>27700</v>
      </c>
      <c r="AE907" s="9">
        <v>34</v>
      </c>
      <c r="AF907" s="9">
        <v>64817</v>
      </c>
      <c r="AG907" s="9">
        <v>22558</v>
      </c>
      <c r="AH907" s="9">
        <v>7091</v>
      </c>
      <c r="AI907" s="9">
        <v>1</v>
      </c>
      <c r="AJ907" s="9">
        <v>70324</v>
      </c>
      <c r="AK907" s="9">
        <v>5529</v>
      </c>
      <c r="AL907" s="9">
        <v>18604</v>
      </c>
      <c r="AM907" s="9">
        <v>10</v>
      </c>
      <c r="AN907" s="9">
        <v>85595</v>
      </c>
      <c r="AO907" s="9">
        <v>6781</v>
      </c>
      <c r="AP907" s="9">
        <v>2018</v>
      </c>
      <c r="AQ907" s="9">
        <v>73</v>
      </c>
      <c r="AR907" s="9">
        <v>88685</v>
      </c>
      <c r="AS907" s="9">
        <v>5782</v>
      </c>
      <c r="AT907" s="10">
        <v>0</v>
      </c>
    </row>
    <row r="908" spans="1:46" ht="28.5" x14ac:dyDescent="0.25">
      <c r="A908" s="26" t="str">
        <f t="shared" si="28"/>
        <v>2012Registered nursesOntarioHospital</v>
      </c>
      <c r="B908" s="24">
        <v>2012</v>
      </c>
      <c r="C908" s="9" t="s">
        <v>7</v>
      </c>
      <c r="D908" s="9" t="s">
        <v>172</v>
      </c>
      <c r="E908" s="9" t="str">
        <f t="shared" si="29"/>
        <v>Ontario</v>
      </c>
      <c r="F908" s="9" t="s">
        <v>180</v>
      </c>
      <c r="G908" s="9" t="s">
        <v>10</v>
      </c>
      <c r="H908" s="9">
        <v>59915</v>
      </c>
      <c r="I908" s="9">
        <v>56247</v>
      </c>
      <c r="J908" s="9">
        <v>3668</v>
      </c>
      <c r="K908" s="9">
        <v>0</v>
      </c>
      <c r="L908" s="9">
        <v>1505</v>
      </c>
      <c r="M908" s="9">
        <v>6606</v>
      </c>
      <c r="N908" s="9">
        <v>6263</v>
      </c>
      <c r="O908" s="9">
        <v>6367</v>
      </c>
      <c r="P908" s="9">
        <v>7260</v>
      </c>
      <c r="Q908" s="9">
        <v>8972</v>
      </c>
      <c r="R908" s="9">
        <v>8338</v>
      </c>
      <c r="S908" s="9">
        <v>7891</v>
      </c>
      <c r="T908" s="9">
        <v>4780</v>
      </c>
      <c r="U908" s="9">
        <v>1562</v>
      </c>
      <c r="V908" s="9">
        <v>370</v>
      </c>
      <c r="W908" s="9">
        <v>1</v>
      </c>
      <c r="X908" s="9">
        <v>52875</v>
      </c>
      <c r="Y908" s="9">
        <v>6981</v>
      </c>
      <c r="Z908" s="9">
        <v>59</v>
      </c>
      <c r="AA908" s="9">
        <v>17279</v>
      </c>
      <c r="AB908" s="9">
        <v>13099</v>
      </c>
      <c r="AC908" s="9">
        <v>14739</v>
      </c>
      <c r="AD908" s="9">
        <v>14779</v>
      </c>
      <c r="AE908" s="9">
        <v>19</v>
      </c>
      <c r="AF908" s="9">
        <v>41738</v>
      </c>
      <c r="AG908" s="9">
        <v>14272</v>
      </c>
      <c r="AH908" s="9">
        <v>3904</v>
      </c>
      <c r="AI908" s="9">
        <v>1</v>
      </c>
      <c r="AJ908" s="9">
        <v>51517</v>
      </c>
      <c r="AK908" s="9">
        <v>2265</v>
      </c>
      <c r="AL908" s="9">
        <v>6133</v>
      </c>
      <c r="AM908" s="9">
        <v>0</v>
      </c>
      <c r="AN908" s="9">
        <v>58278</v>
      </c>
      <c r="AO908" s="9">
        <v>1381</v>
      </c>
      <c r="AP908" s="9">
        <v>255</v>
      </c>
      <c r="AQ908" s="9">
        <v>1</v>
      </c>
      <c r="AR908" s="9">
        <v>57216</v>
      </c>
      <c r="AS908" s="9">
        <v>2699</v>
      </c>
      <c r="AT908" s="10">
        <v>0</v>
      </c>
    </row>
    <row r="909" spans="1:46" ht="28.5" x14ac:dyDescent="0.25">
      <c r="A909" s="26" t="str">
        <f t="shared" si="28"/>
        <v>2012Registered nursesOntarioCommunity health</v>
      </c>
      <c r="B909" s="24">
        <v>2012</v>
      </c>
      <c r="C909" s="9" t="s">
        <v>7</v>
      </c>
      <c r="D909" s="9" t="s">
        <v>172</v>
      </c>
      <c r="E909" s="9" t="str">
        <f t="shared" si="29"/>
        <v>Ontario</v>
      </c>
      <c r="F909" s="9" t="s">
        <v>182</v>
      </c>
      <c r="G909" s="9" t="s">
        <v>11</v>
      </c>
      <c r="H909" s="9">
        <v>16290</v>
      </c>
      <c r="I909" s="9">
        <v>15703</v>
      </c>
      <c r="J909" s="9">
        <v>587</v>
      </c>
      <c r="K909" s="9">
        <v>0</v>
      </c>
      <c r="L909" s="9">
        <v>140</v>
      </c>
      <c r="M909" s="9">
        <v>835</v>
      </c>
      <c r="N909" s="9">
        <v>1337</v>
      </c>
      <c r="O909" s="9">
        <v>1762</v>
      </c>
      <c r="P909" s="9">
        <v>2001</v>
      </c>
      <c r="Q909" s="9">
        <v>2266</v>
      </c>
      <c r="R909" s="9">
        <v>2231</v>
      </c>
      <c r="S909" s="9">
        <v>2510</v>
      </c>
      <c r="T909" s="9">
        <v>1990</v>
      </c>
      <c r="U909" s="9">
        <v>918</v>
      </c>
      <c r="V909" s="9">
        <v>300</v>
      </c>
      <c r="W909" s="9">
        <v>0</v>
      </c>
      <c r="X909" s="9">
        <v>14892</v>
      </c>
      <c r="Y909" s="9">
        <v>1380</v>
      </c>
      <c r="Z909" s="9">
        <v>18</v>
      </c>
      <c r="AA909" s="9">
        <v>3052</v>
      </c>
      <c r="AB909" s="9">
        <v>3722</v>
      </c>
      <c r="AC909" s="9">
        <v>3851</v>
      </c>
      <c r="AD909" s="9">
        <v>5661</v>
      </c>
      <c r="AE909" s="9">
        <v>4</v>
      </c>
      <c r="AF909" s="9">
        <v>11081</v>
      </c>
      <c r="AG909" s="9">
        <v>3709</v>
      </c>
      <c r="AH909" s="9">
        <v>1500</v>
      </c>
      <c r="AI909" s="9">
        <v>0</v>
      </c>
      <c r="AJ909" s="9">
        <v>9702</v>
      </c>
      <c r="AK909" s="9">
        <v>1236</v>
      </c>
      <c r="AL909" s="9">
        <v>5352</v>
      </c>
      <c r="AM909" s="9">
        <v>0</v>
      </c>
      <c r="AN909" s="9">
        <v>12547</v>
      </c>
      <c r="AO909" s="9">
        <v>3567</v>
      </c>
      <c r="AP909" s="9">
        <v>168</v>
      </c>
      <c r="AQ909" s="9">
        <v>8</v>
      </c>
      <c r="AR909" s="9">
        <v>15226</v>
      </c>
      <c r="AS909" s="9">
        <v>1064</v>
      </c>
      <c r="AT909" s="10">
        <v>0</v>
      </c>
    </row>
    <row r="910" spans="1:46" ht="57" x14ac:dyDescent="0.25">
      <c r="A910" s="26" t="e">
        <f>CONCATENATE(BNewfoundland and Labrador,CNewfoundland and Labrador,ENewfoundland and Labrador,GNewfoundland and Labrador)</f>
        <v>#NAME?</v>
      </c>
      <c r="B910" s="24">
        <v>2012</v>
      </c>
      <c r="C910" s="9" t="s">
        <v>7</v>
      </c>
      <c r="D910" s="9" t="s">
        <v>172</v>
      </c>
      <c r="E910" s="9" t="e">
        <f>TRIM(MID(DNewfoundland and Labrador,3,50))</f>
        <v>#NAME?</v>
      </c>
      <c r="F910" s="9" t="s">
        <v>181</v>
      </c>
      <c r="G910" s="9" t="s">
        <v>12</v>
      </c>
      <c r="H910" s="9">
        <v>7853</v>
      </c>
      <c r="I910" s="9">
        <v>7522</v>
      </c>
      <c r="J910" s="9">
        <v>331</v>
      </c>
      <c r="K910" s="9">
        <v>0</v>
      </c>
      <c r="L910" s="9">
        <v>118</v>
      </c>
      <c r="M910" s="9">
        <v>371</v>
      </c>
      <c r="N910" s="9">
        <v>415</v>
      </c>
      <c r="O910" s="9">
        <v>655</v>
      </c>
      <c r="P910" s="9">
        <v>1065</v>
      </c>
      <c r="Q910" s="9">
        <v>956</v>
      </c>
      <c r="R910" s="9">
        <v>1043</v>
      </c>
      <c r="S910" s="9">
        <v>1380</v>
      </c>
      <c r="T910" s="9">
        <v>1102</v>
      </c>
      <c r="U910" s="9">
        <v>577</v>
      </c>
      <c r="V910" s="9">
        <v>170</v>
      </c>
      <c r="W910" s="9">
        <v>1</v>
      </c>
      <c r="X910" s="9">
        <v>6124</v>
      </c>
      <c r="Y910" s="9">
        <v>1703</v>
      </c>
      <c r="Z910" s="9">
        <v>26</v>
      </c>
      <c r="AA910" s="9">
        <v>1333</v>
      </c>
      <c r="AB910" s="9">
        <v>1913</v>
      </c>
      <c r="AC910" s="9">
        <v>1673</v>
      </c>
      <c r="AD910" s="9">
        <v>2930</v>
      </c>
      <c r="AE910" s="9">
        <v>4</v>
      </c>
      <c r="AF910" s="9">
        <v>5158</v>
      </c>
      <c r="AG910" s="9">
        <v>2111</v>
      </c>
      <c r="AH910" s="9">
        <v>584</v>
      </c>
      <c r="AI910" s="9">
        <v>0</v>
      </c>
      <c r="AJ910" s="9">
        <v>5269</v>
      </c>
      <c r="AK910" s="9">
        <v>1364</v>
      </c>
      <c r="AL910" s="9">
        <v>1220</v>
      </c>
      <c r="AM910" s="9">
        <v>0</v>
      </c>
      <c r="AN910" s="9">
        <v>7164</v>
      </c>
      <c r="AO910" s="9">
        <v>632</v>
      </c>
      <c r="AP910" s="9">
        <v>57</v>
      </c>
      <c r="AQ910" s="9">
        <v>0</v>
      </c>
      <c r="AR910" s="9">
        <v>6681</v>
      </c>
      <c r="AS910" s="9">
        <v>1172</v>
      </c>
      <c r="AT910" s="10">
        <v>0</v>
      </c>
    </row>
    <row r="911" spans="1:46" ht="42.75" x14ac:dyDescent="0.25">
      <c r="A911" s="26" t="str">
        <f t="shared" si="28"/>
        <v>2012Registered nursesOntarioOther places of work</v>
      </c>
      <c r="B911" s="24">
        <v>2012</v>
      </c>
      <c r="C911" s="9" t="s">
        <v>7</v>
      </c>
      <c r="D911" s="9" t="s">
        <v>172</v>
      </c>
      <c r="E911" s="9" t="str">
        <f t="shared" si="29"/>
        <v>Ontario</v>
      </c>
      <c r="F911" s="9" t="s">
        <v>183</v>
      </c>
      <c r="G911" s="9" t="s">
        <v>13</v>
      </c>
      <c r="H911" s="9">
        <v>10397</v>
      </c>
      <c r="I911" s="9">
        <v>9902</v>
      </c>
      <c r="J911" s="9">
        <v>495</v>
      </c>
      <c r="K911" s="9">
        <v>0</v>
      </c>
      <c r="L911" s="9">
        <v>57</v>
      </c>
      <c r="M911" s="9">
        <v>402</v>
      </c>
      <c r="N911" s="9">
        <v>657</v>
      </c>
      <c r="O911" s="9">
        <v>822</v>
      </c>
      <c r="P911" s="9">
        <v>1225</v>
      </c>
      <c r="Q911" s="9">
        <v>1438</v>
      </c>
      <c r="R911" s="9">
        <v>1485</v>
      </c>
      <c r="S911" s="9">
        <v>1768</v>
      </c>
      <c r="T911" s="9">
        <v>1477</v>
      </c>
      <c r="U911" s="9">
        <v>741</v>
      </c>
      <c r="V911" s="9">
        <v>325</v>
      </c>
      <c r="W911" s="9">
        <v>0</v>
      </c>
      <c r="X911" s="9">
        <v>9611</v>
      </c>
      <c r="Y911" s="9">
        <v>772</v>
      </c>
      <c r="Z911" s="9">
        <v>14</v>
      </c>
      <c r="AA911" s="9">
        <v>1414</v>
      </c>
      <c r="AB911" s="9">
        <v>2093</v>
      </c>
      <c r="AC911" s="9">
        <v>2557</v>
      </c>
      <c r="AD911" s="9">
        <v>4326</v>
      </c>
      <c r="AE911" s="9">
        <v>7</v>
      </c>
      <c r="AF911" s="9">
        <v>6834</v>
      </c>
      <c r="AG911" s="9">
        <v>2463</v>
      </c>
      <c r="AH911" s="9">
        <v>1100</v>
      </c>
      <c r="AI911" s="9">
        <v>0</v>
      </c>
      <c r="AJ911" s="9">
        <v>3834</v>
      </c>
      <c r="AK911" s="9">
        <v>664</v>
      </c>
      <c r="AL911" s="9">
        <v>5899</v>
      </c>
      <c r="AM911" s="9">
        <v>0</v>
      </c>
      <c r="AN911" s="9">
        <v>7604</v>
      </c>
      <c r="AO911" s="9">
        <v>1201</v>
      </c>
      <c r="AP911" s="9">
        <v>1538</v>
      </c>
      <c r="AQ911" s="9">
        <v>54</v>
      </c>
      <c r="AR911" s="9">
        <v>9551</v>
      </c>
      <c r="AS911" s="9">
        <v>846</v>
      </c>
      <c r="AT911" s="10">
        <v>0</v>
      </c>
    </row>
    <row r="912" spans="1:46" ht="42.75" x14ac:dyDescent="0.25">
      <c r="A912" s="26" t="str">
        <f t="shared" si="28"/>
        <v>2012Registered nursesOntarioUnknown places of work</v>
      </c>
      <c r="B912" s="24">
        <v>2012</v>
      </c>
      <c r="C912" s="9" t="s">
        <v>7</v>
      </c>
      <c r="D912" s="9" t="s">
        <v>172</v>
      </c>
      <c r="E912" s="9" t="str">
        <f t="shared" si="29"/>
        <v>Ontario</v>
      </c>
      <c r="F912" s="9" t="s">
        <v>184</v>
      </c>
      <c r="G912" s="9" t="s">
        <v>49</v>
      </c>
      <c r="H912" s="9">
        <v>12</v>
      </c>
      <c r="I912" s="9">
        <v>12</v>
      </c>
      <c r="J912" s="9">
        <v>0</v>
      </c>
      <c r="K912" s="9">
        <v>0</v>
      </c>
      <c r="L912" s="9">
        <v>1</v>
      </c>
      <c r="M912" s="9">
        <v>2</v>
      </c>
      <c r="N912" s="9">
        <v>1</v>
      </c>
      <c r="O912" s="9">
        <v>1</v>
      </c>
      <c r="P912" s="9">
        <v>1</v>
      </c>
      <c r="Q912" s="9">
        <v>1</v>
      </c>
      <c r="R912" s="9">
        <v>0</v>
      </c>
      <c r="S912" s="9">
        <v>4</v>
      </c>
      <c r="T912" s="9">
        <v>0</v>
      </c>
      <c r="U912" s="9">
        <v>1</v>
      </c>
      <c r="V912" s="9">
        <v>0</v>
      </c>
      <c r="W912" s="9">
        <v>0</v>
      </c>
      <c r="X912" s="9">
        <v>10</v>
      </c>
      <c r="Y912" s="9">
        <v>2</v>
      </c>
      <c r="Z912" s="9">
        <v>0</v>
      </c>
      <c r="AA912" s="9">
        <v>4</v>
      </c>
      <c r="AB912" s="9">
        <v>4</v>
      </c>
      <c r="AC912" s="9">
        <v>0</v>
      </c>
      <c r="AD912" s="9">
        <v>4</v>
      </c>
      <c r="AE912" s="9">
        <v>0</v>
      </c>
      <c r="AF912" s="9">
        <v>6</v>
      </c>
      <c r="AG912" s="9">
        <v>3</v>
      </c>
      <c r="AH912" s="9">
        <v>3</v>
      </c>
      <c r="AI912" s="9">
        <v>0</v>
      </c>
      <c r="AJ912" s="9">
        <v>2</v>
      </c>
      <c r="AK912" s="9">
        <v>0</v>
      </c>
      <c r="AL912" s="9">
        <v>0</v>
      </c>
      <c r="AM912" s="9">
        <v>10</v>
      </c>
      <c r="AN912" s="9">
        <v>2</v>
      </c>
      <c r="AO912" s="9">
        <v>0</v>
      </c>
      <c r="AP912" s="9">
        <v>0</v>
      </c>
      <c r="AQ912" s="9">
        <v>10</v>
      </c>
      <c r="AR912" s="9">
        <v>11</v>
      </c>
      <c r="AS912" s="9">
        <v>1</v>
      </c>
      <c r="AT912" s="10">
        <v>0</v>
      </c>
    </row>
    <row r="913" spans="1:46" ht="42.75" x14ac:dyDescent="0.25">
      <c r="A913" s="26" t="str">
        <f t="shared" si="28"/>
        <v>2012Registered nursesManitobaAll places of work</v>
      </c>
      <c r="B913" s="24">
        <v>2012</v>
      </c>
      <c r="C913" s="9" t="s">
        <v>7</v>
      </c>
      <c r="D913" s="9" t="s">
        <v>173</v>
      </c>
      <c r="E913" s="9" t="str">
        <f t="shared" si="29"/>
        <v>Manitoba</v>
      </c>
      <c r="F913" s="9" t="s">
        <v>179</v>
      </c>
      <c r="G913" s="9" t="s">
        <v>9</v>
      </c>
      <c r="H913" s="9">
        <v>12140</v>
      </c>
      <c r="I913" s="9">
        <v>0</v>
      </c>
      <c r="J913" s="9">
        <v>0</v>
      </c>
      <c r="K913" s="9">
        <v>12140</v>
      </c>
      <c r="L913" s="9">
        <v>160</v>
      </c>
      <c r="M913" s="9">
        <v>1172</v>
      </c>
      <c r="N913" s="9">
        <v>1262</v>
      </c>
      <c r="O913" s="9">
        <v>1277</v>
      </c>
      <c r="P913" s="9">
        <v>1490</v>
      </c>
      <c r="Q913" s="9">
        <v>1681</v>
      </c>
      <c r="R913" s="9">
        <v>1764</v>
      </c>
      <c r="S913" s="9">
        <v>1788</v>
      </c>
      <c r="T913" s="9">
        <v>1084</v>
      </c>
      <c r="U913" s="9">
        <v>371</v>
      </c>
      <c r="V913" s="9">
        <v>91</v>
      </c>
      <c r="W913" s="9">
        <v>0</v>
      </c>
      <c r="X913" s="9">
        <v>11130</v>
      </c>
      <c r="Y913" s="9">
        <v>1010</v>
      </c>
      <c r="Z913" s="9">
        <v>0</v>
      </c>
      <c r="AA913" s="9">
        <v>3867</v>
      </c>
      <c r="AB913" s="9">
        <v>2361</v>
      </c>
      <c r="AC913" s="9">
        <v>3036</v>
      </c>
      <c r="AD913" s="9">
        <v>2876</v>
      </c>
      <c r="AE913" s="9">
        <v>0</v>
      </c>
      <c r="AF913" s="9">
        <v>5628</v>
      </c>
      <c r="AG913" s="9">
        <v>5357</v>
      </c>
      <c r="AH913" s="9">
        <v>1024</v>
      </c>
      <c r="AI913" s="9">
        <v>131</v>
      </c>
      <c r="AJ913" s="9">
        <v>9121</v>
      </c>
      <c r="AK913" s="9">
        <v>842</v>
      </c>
      <c r="AL913" s="9">
        <v>2177</v>
      </c>
      <c r="AM913" s="9">
        <v>0</v>
      </c>
      <c r="AN913" s="9">
        <v>9540</v>
      </c>
      <c r="AO913" s="9">
        <v>894</v>
      </c>
      <c r="AP913" s="9">
        <v>1662</v>
      </c>
      <c r="AQ913" s="9">
        <v>44</v>
      </c>
      <c r="AR913" s="9">
        <v>8719</v>
      </c>
      <c r="AS913" s="9">
        <v>3421</v>
      </c>
      <c r="AT913" s="10">
        <v>0</v>
      </c>
    </row>
    <row r="914" spans="1:46" ht="28.5" x14ac:dyDescent="0.25">
      <c r="A914" s="26" t="str">
        <f t="shared" si="28"/>
        <v>2012Registered nursesManitobaHospital</v>
      </c>
      <c r="B914" s="24">
        <v>2012</v>
      </c>
      <c r="C914" s="9" t="s">
        <v>7</v>
      </c>
      <c r="D914" s="9" t="s">
        <v>173</v>
      </c>
      <c r="E914" s="9" t="str">
        <f t="shared" si="29"/>
        <v>Manitoba</v>
      </c>
      <c r="F914" s="9" t="s">
        <v>180</v>
      </c>
      <c r="G914" s="9" t="s">
        <v>10</v>
      </c>
      <c r="H914" s="9">
        <v>7376</v>
      </c>
      <c r="I914" s="9">
        <v>0</v>
      </c>
      <c r="J914" s="9">
        <v>0</v>
      </c>
      <c r="K914" s="9">
        <v>7376</v>
      </c>
      <c r="L914" s="9">
        <v>145</v>
      </c>
      <c r="M914" s="9">
        <v>1026</v>
      </c>
      <c r="N914" s="9">
        <v>973</v>
      </c>
      <c r="O914" s="9">
        <v>848</v>
      </c>
      <c r="P914" s="9">
        <v>851</v>
      </c>
      <c r="Q914" s="9">
        <v>995</v>
      </c>
      <c r="R914" s="9">
        <v>966</v>
      </c>
      <c r="S914" s="9">
        <v>926</v>
      </c>
      <c r="T914" s="9">
        <v>454</v>
      </c>
      <c r="U914" s="9">
        <v>153</v>
      </c>
      <c r="V914" s="9">
        <v>39</v>
      </c>
      <c r="W914" s="9">
        <v>0</v>
      </c>
      <c r="X914" s="9">
        <v>6761</v>
      </c>
      <c r="Y914" s="9">
        <v>615</v>
      </c>
      <c r="Z914" s="9">
        <v>0</v>
      </c>
      <c r="AA914" s="9">
        <v>3025</v>
      </c>
      <c r="AB914" s="9">
        <v>1292</v>
      </c>
      <c r="AC914" s="9">
        <v>1704</v>
      </c>
      <c r="AD914" s="9">
        <v>1355</v>
      </c>
      <c r="AE914" s="9">
        <v>0</v>
      </c>
      <c r="AF914" s="9">
        <v>3179</v>
      </c>
      <c r="AG914" s="9">
        <v>3592</v>
      </c>
      <c r="AH914" s="9">
        <v>537</v>
      </c>
      <c r="AI914" s="9">
        <v>68</v>
      </c>
      <c r="AJ914" s="9">
        <v>6224</v>
      </c>
      <c r="AK914" s="9">
        <v>293</v>
      </c>
      <c r="AL914" s="9">
        <v>859</v>
      </c>
      <c r="AM914" s="9">
        <v>0</v>
      </c>
      <c r="AN914" s="9">
        <v>6282</v>
      </c>
      <c r="AO914" s="9">
        <v>309</v>
      </c>
      <c r="AP914" s="9">
        <v>757</v>
      </c>
      <c r="AQ914" s="9">
        <v>28</v>
      </c>
      <c r="AR914" s="9">
        <v>5474</v>
      </c>
      <c r="AS914" s="9">
        <v>1902</v>
      </c>
      <c r="AT914" s="10">
        <v>0</v>
      </c>
    </row>
    <row r="915" spans="1:46" ht="28.5" x14ac:dyDescent="0.25">
      <c r="A915" s="26" t="str">
        <f t="shared" si="28"/>
        <v>2012Registered nursesManitobaCommunity health</v>
      </c>
      <c r="B915" s="24">
        <v>2012</v>
      </c>
      <c r="C915" s="9" t="s">
        <v>7</v>
      </c>
      <c r="D915" s="9" t="s">
        <v>173</v>
      </c>
      <c r="E915" s="9" t="str">
        <f t="shared" si="29"/>
        <v>Manitoba</v>
      </c>
      <c r="F915" s="9" t="s">
        <v>182</v>
      </c>
      <c r="G915" s="9" t="s">
        <v>11</v>
      </c>
      <c r="H915" s="9">
        <v>1987</v>
      </c>
      <c r="I915" s="9">
        <v>0</v>
      </c>
      <c r="J915" s="9">
        <v>0</v>
      </c>
      <c r="K915" s="9">
        <v>1987</v>
      </c>
      <c r="L915" s="9">
        <v>5</v>
      </c>
      <c r="M915" s="9">
        <v>70</v>
      </c>
      <c r="N915" s="9">
        <v>163</v>
      </c>
      <c r="O915" s="9">
        <v>214</v>
      </c>
      <c r="P915" s="9">
        <v>254</v>
      </c>
      <c r="Q915" s="9">
        <v>317</v>
      </c>
      <c r="R915" s="9">
        <v>341</v>
      </c>
      <c r="S915" s="9">
        <v>316</v>
      </c>
      <c r="T915" s="9">
        <v>221</v>
      </c>
      <c r="U915" s="9">
        <v>68</v>
      </c>
      <c r="V915" s="9">
        <v>18</v>
      </c>
      <c r="W915" s="9">
        <v>0</v>
      </c>
      <c r="X915" s="9">
        <v>1912</v>
      </c>
      <c r="Y915" s="9">
        <v>75</v>
      </c>
      <c r="Z915" s="9">
        <v>0</v>
      </c>
      <c r="AA915" s="9">
        <v>420</v>
      </c>
      <c r="AB915" s="9">
        <v>461</v>
      </c>
      <c r="AC915" s="9">
        <v>573</v>
      </c>
      <c r="AD915" s="9">
        <v>533</v>
      </c>
      <c r="AE915" s="9">
        <v>0</v>
      </c>
      <c r="AF915" s="9">
        <v>1023</v>
      </c>
      <c r="AG915" s="9">
        <v>747</v>
      </c>
      <c r="AH915" s="9">
        <v>198</v>
      </c>
      <c r="AI915" s="9">
        <v>19</v>
      </c>
      <c r="AJ915" s="9">
        <v>1516</v>
      </c>
      <c r="AK915" s="9">
        <v>146</v>
      </c>
      <c r="AL915" s="9">
        <v>325</v>
      </c>
      <c r="AM915" s="9">
        <v>0</v>
      </c>
      <c r="AN915" s="9">
        <v>1575</v>
      </c>
      <c r="AO915" s="9">
        <v>150</v>
      </c>
      <c r="AP915" s="9">
        <v>254</v>
      </c>
      <c r="AQ915" s="9">
        <v>8</v>
      </c>
      <c r="AR915" s="9">
        <v>1272</v>
      </c>
      <c r="AS915" s="9">
        <v>715</v>
      </c>
      <c r="AT915" s="10">
        <v>0</v>
      </c>
    </row>
    <row r="916" spans="1:46" ht="57" x14ac:dyDescent="0.25">
      <c r="A916" s="26" t="str">
        <f t="shared" si="28"/>
        <v>2012Registered nursesManitobaNursing home/long-term care</v>
      </c>
      <c r="B916" s="24">
        <v>2012</v>
      </c>
      <c r="C916" s="9" t="s">
        <v>7</v>
      </c>
      <c r="D916" s="9" t="s">
        <v>173</v>
      </c>
      <c r="E916" s="9" t="str">
        <f t="shared" si="29"/>
        <v>Manitoba</v>
      </c>
      <c r="F916" s="9" t="s">
        <v>181</v>
      </c>
      <c r="G916" s="9" t="s">
        <v>12</v>
      </c>
      <c r="H916" s="9">
        <v>1368</v>
      </c>
      <c r="I916" s="9">
        <v>0</v>
      </c>
      <c r="J916" s="9">
        <v>0</v>
      </c>
      <c r="K916" s="9">
        <v>1368</v>
      </c>
      <c r="L916" s="9">
        <v>8</v>
      </c>
      <c r="M916" s="9">
        <v>48</v>
      </c>
      <c r="N916" s="9">
        <v>66</v>
      </c>
      <c r="O916" s="9">
        <v>98</v>
      </c>
      <c r="P916" s="9">
        <v>197</v>
      </c>
      <c r="Q916" s="9">
        <v>156</v>
      </c>
      <c r="R916" s="9">
        <v>218</v>
      </c>
      <c r="S916" s="9">
        <v>274</v>
      </c>
      <c r="T916" s="9">
        <v>205</v>
      </c>
      <c r="U916" s="9">
        <v>82</v>
      </c>
      <c r="V916" s="9">
        <v>16</v>
      </c>
      <c r="W916" s="9">
        <v>0</v>
      </c>
      <c r="X916" s="9">
        <v>1103</v>
      </c>
      <c r="Y916" s="9">
        <v>265</v>
      </c>
      <c r="Z916" s="9">
        <v>0</v>
      </c>
      <c r="AA916" s="9">
        <v>234</v>
      </c>
      <c r="AB916" s="9">
        <v>337</v>
      </c>
      <c r="AC916" s="9">
        <v>327</v>
      </c>
      <c r="AD916" s="9">
        <v>470</v>
      </c>
      <c r="AE916" s="9">
        <v>0</v>
      </c>
      <c r="AF916" s="9">
        <v>567</v>
      </c>
      <c r="AG916" s="9">
        <v>634</v>
      </c>
      <c r="AH916" s="9">
        <v>155</v>
      </c>
      <c r="AI916" s="9">
        <v>12</v>
      </c>
      <c r="AJ916" s="9">
        <v>1004</v>
      </c>
      <c r="AK916" s="9">
        <v>223</v>
      </c>
      <c r="AL916" s="9">
        <v>141</v>
      </c>
      <c r="AM916" s="9">
        <v>0</v>
      </c>
      <c r="AN916" s="9">
        <v>1114</v>
      </c>
      <c r="AO916" s="9">
        <v>132</v>
      </c>
      <c r="AP916" s="9">
        <v>115</v>
      </c>
      <c r="AQ916" s="9">
        <v>7</v>
      </c>
      <c r="AR916" s="9">
        <v>895</v>
      </c>
      <c r="AS916" s="9">
        <v>473</v>
      </c>
      <c r="AT916" s="10">
        <v>0</v>
      </c>
    </row>
    <row r="917" spans="1:46" ht="42.75" x14ac:dyDescent="0.25">
      <c r="A917" s="26" t="str">
        <f t="shared" si="28"/>
        <v>2012Registered nursesManitobaOther places of work</v>
      </c>
      <c r="B917" s="24">
        <v>2012</v>
      </c>
      <c r="C917" s="9" t="s">
        <v>7</v>
      </c>
      <c r="D917" s="9" t="s">
        <v>173</v>
      </c>
      <c r="E917" s="9" t="str">
        <f t="shared" si="29"/>
        <v>Manitoba</v>
      </c>
      <c r="F917" s="9" t="s">
        <v>183</v>
      </c>
      <c r="G917" s="9" t="s">
        <v>13</v>
      </c>
      <c r="H917" s="9">
        <v>1409</v>
      </c>
      <c r="I917" s="9">
        <v>0</v>
      </c>
      <c r="J917" s="9">
        <v>0</v>
      </c>
      <c r="K917" s="9">
        <v>1409</v>
      </c>
      <c r="L917" s="9">
        <v>2</v>
      </c>
      <c r="M917" s="9">
        <v>28</v>
      </c>
      <c r="N917" s="9">
        <v>60</v>
      </c>
      <c r="O917" s="9">
        <v>117</v>
      </c>
      <c r="P917" s="9">
        <v>188</v>
      </c>
      <c r="Q917" s="9">
        <v>213</v>
      </c>
      <c r="R917" s="9">
        <v>239</v>
      </c>
      <c r="S917" s="9">
        <v>272</v>
      </c>
      <c r="T917" s="9">
        <v>204</v>
      </c>
      <c r="U917" s="9">
        <v>68</v>
      </c>
      <c r="V917" s="9">
        <v>18</v>
      </c>
      <c r="W917" s="9">
        <v>0</v>
      </c>
      <c r="X917" s="9">
        <v>1354</v>
      </c>
      <c r="Y917" s="9">
        <v>55</v>
      </c>
      <c r="Z917" s="9">
        <v>0</v>
      </c>
      <c r="AA917" s="9">
        <v>188</v>
      </c>
      <c r="AB917" s="9">
        <v>271</v>
      </c>
      <c r="AC917" s="9">
        <v>432</v>
      </c>
      <c r="AD917" s="9">
        <v>518</v>
      </c>
      <c r="AE917" s="9">
        <v>0</v>
      </c>
      <c r="AF917" s="9">
        <v>859</v>
      </c>
      <c r="AG917" s="9">
        <v>384</v>
      </c>
      <c r="AH917" s="9">
        <v>134</v>
      </c>
      <c r="AI917" s="9">
        <v>32</v>
      </c>
      <c r="AJ917" s="9">
        <v>377</v>
      </c>
      <c r="AK917" s="9">
        <v>180</v>
      </c>
      <c r="AL917" s="9">
        <v>852</v>
      </c>
      <c r="AM917" s="9">
        <v>0</v>
      </c>
      <c r="AN917" s="9">
        <v>569</v>
      </c>
      <c r="AO917" s="9">
        <v>303</v>
      </c>
      <c r="AP917" s="9">
        <v>536</v>
      </c>
      <c r="AQ917" s="9">
        <v>1</v>
      </c>
      <c r="AR917" s="9">
        <v>1078</v>
      </c>
      <c r="AS917" s="9">
        <v>331</v>
      </c>
      <c r="AT917" s="10">
        <v>0</v>
      </c>
    </row>
    <row r="918" spans="1:46" ht="42.75" x14ac:dyDescent="0.25">
      <c r="A918" s="26" t="str">
        <f t="shared" si="28"/>
        <v>2012Registered nursesSaskatchewanAll places of work</v>
      </c>
      <c r="B918" s="24">
        <v>2012</v>
      </c>
      <c r="C918" s="9" t="s">
        <v>7</v>
      </c>
      <c r="D918" s="9" t="s">
        <v>174</v>
      </c>
      <c r="E918" s="9" t="str">
        <f t="shared" si="29"/>
        <v>Saskatchewan</v>
      </c>
      <c r="F918" s="9" t="s">
        <v>179</v>
      </c>
      <c r="G918" s="9" t="s">
        <v>9</v>
      </c>
      <c r="H918" s="9">
        <v>9918</v>
      </c>
      <c r="I918" s="9">
        <v>9346</v>
      </c>
      <c r="J918" s="9">
        <v>572</v>
      </c>
      <c r="K918" s="9">
        <v>0</v>
      </c>
      <c r="L918" s="9">
        <v>260</v>
      </c>
      <c r="M918" s="9">
        <v>1265</v>
      </c>
      <c r="N918" s="9">
        <v>1194</v>
      </c>
      <c r="O918" s="9">
        <v>884</v>
      </c>
      <c r="P918" s="9">
        <v>1060</v>
      </c>
      <c r="Q918" s="9">
        <v>1136</v>
      </c>
      <c r="R918" s="9">
        <v>1375</v>
      </c>
      <c r="S918" s="9">
        <v>1487</v>
      </c>
      <c r="T918" s="9">
        <v>913</v>
      </c>
      <c r="U918" s="9">
        <v>269</v>
      </c>
      <c r="V918" s="9">
        <v>75</v>
      </c>
      <c r="W918" s="9">
        <v>0</v>
      </c>
      <c r="X918" s="9">
        <v>8595</v>
      </c>
      <c r="Y918" s="9">
        <v>674</v>
      </c>
      <c r="Z918" s="9">
        <v>649</v>
      </c>
      <c r="AA918" s="9">
        <v>3249</v>
      </c>
      <c r="AB918" s="9">
        <v>1735</v>
      </c>
      <c r="AC918" s="9">
        <v>2147</v>
      </c>
      <c r="AD918" s="9">
        <v>2787</v>
      </c>
      <c r="AE918" s="9">
        <v>0</v>
      </c>
      <c r="AF918" s="9">
        <v>5983</v>
      </c>
      <c r="AG918" s="9">
        <v>2693</v>
      </c>
      <c r="AH918" s="9">
        <v>1242</v>
      </c>
      <c r="AI918" s="9">
        <v>0</v>
      </c>
      <c r="AJ918" s="9">
        <v>7802</v>
      </c>
      <c r="AK918" s="9">
        <v>628</v>
      </c>
      <c r="AL918" s="9">
        <v>1451</v>
      </c>
      <c r="AM918" s="9">
        <v>37</v>
      </c>
      <c r="AN918" s="9">
        <v>8916</v>
      </c>
      <c r="AO918" s="9">
        <v>448</v>
      </c>
      <c r="AP918" s="9">
        <v>516</v>
      </c>
      <c r="AQ918" s="9">
        <v>38</v>
      </c>
      <c r="AR918" s="9">
        <v>7811</v>
      </c>
      <c r="AS918" s="9">
        <v>2106</v>
      </c>
      <c r="AT918" s="10">
        <v>1</v>
      </c>
    </row>
    <row r="919" spans="1:46" ht="28.5" x14ac:dyDescent="0.25">
      <c r="A919" s="26" t="str">
        <f t="shared" si="28"/>
        <v>2012Registered nursesSaskatchewanHospital</v>
      </c>
      <c r="B919" s="24">
        <v>2012</v>
      </c>
      <c r="C919" s="9" t="s">
        <v>7</v>
      </c>
      <c r="D919" s="9" t="s">
        <v>174</v>
      </c>
      <c r="E919" s="9" t="str">
        <f t="shared" si="29"/>
        <v>Saskatchewan</v>
      </c>
      <c r="F919" s="9" t="s">
        <v>180</v>
      </c>
      <c r="G919" s="9" t="s">
        <v>10</v>
      </c>
      <c r="H919" s="9">
        <v>5827</v>
      </c>
      <c r="I919" s="9">
        <v>5417</v>
      </c>
      <c r="J919" s="9">
        <v>410</v>
      </c>
      <c r="K919" s="9">
        <v>0</v>
      </c>
      <c r="L919" s="9">
        <v>240</v>
      </c>
      <c r="M919" s="9">
        <v>1068</v>
      </c>
      <c r="N919" s="9">
        <v>889</v>
      </c>
      <c r="O919" s="9">
        <v>558</v>
      </c>
      <c r="P919" s="9">
        <v>572</v>
      </c>
      <c r="Q919" s="9">
        <v>568</v>
      </c>
      <c r="R919" s="9">
        <v>723</v>
      </c>
      <c r="S919" s="9">
        <v>694</v>
      </c>
      <c r="T919" s="9">
        <v>398</v>
      </c>
      <c r="U919" s="9">
        <v>94</v>
      </c>
      <c r="V919" s="9">
        <v>23</v>
      </c>
      <c r="W919" s="9">
        <v>0</v>
      </c>
      <c r="X919" s="9">
        <v>4869</v>
      </c>
      <c r="Y919" s="9">
        <v>456</v>
      </c>
      <c r="Z919" s="9">
        <v>502</v>
      </c>
      <c r="AA919" s="9">
        <v>2570</v>
      </c>
      <c r="AB919" s="9">
        <v>905</v>
      </c>
      <c r="AC919" s="9">
        <v>1064</v>
      </c>
      <c r="AD919" s="9">
        <v>1288</v>
      </c>
      <c r="AE919" s="9">
        <v>0</v>
      </c>
      <c r="AF919" s="9">
        <v>3614</v>
      </c>
      <c r="AG919" s="9">
        <v>1455</v>
      </c>
      <c r="AH919" s="9">
        <v>758</v>
      </c>
      <c r="AI919" s="9">
        <v>0</v>
      </c>
      <c r="AJ919" s="9">
        <v>5182</v>
      </c>
      <c r="AK919" s="9">
        <v>220</v>
      </c>
      <c r="AL919" s="9">
        <v>425</v>
      </c>
      <c r="AM919" s="9">
        <v>0</v>
      </c>
      <c r="AN919" s="9">
        <v>5537</v>
      </c>
      <c r="AO919" s="9">
        <v>175</v>
      </c>
      <c r="AP919" s="9">
        <v>114</v>
      </c>
      <c r="AQ919" s="9">
        <v>1</v>
      </c>
      <c r="AR919" s="9">
        <v>5095</v>
      </c>
      <c r="AS919" s="9">
        <v>731</v>
      </c>
      <c r="AT919" s="10">
        <v>1</v>
      </c>
    </row>
    <row r="920" spans="1:46" ht="28.5" x14ac:dyDescent="0.25">
      <c r="A920" s="26" t="str">
        <f t="shared" si="28"/>
        <v>2012Registered nursesSaskatchewanCommunity health</v>
      </c>
      <c r="B920" s="24">
        <v>2012</v>
      </c>
      <c r="C920" s="9" t="s">
        <v>7</v>
      </c>
      <c r="D920" s="9" t="s">
        <v>174</v>
      </c>
      <c r="E920" s="9" t="str">
        <f t="shared" si="29"/>
        <v>Saskatchewan</v>
      </c>
      <c r="F920" s="9" t="s">
        <v>182</v>
      </c>
      <c r="G920" s="9" t="s">
        <v>11</v>
      </c>
      <c r="H920" s="9">
        <v>1805</v>
      </c>
      <c r="I920" s="9">
        <v>1762</v>
      </c>
      <c r="J920" s="9">
        <v>43</v>
      </c>
      <c r="K920" s="9">
        <v>0</v>
      </c>
      <c r="L920" s="9">
        <v>11</v>
      </c>
      <c r="M920" s="9">
        <v>73</v>
      </c>
      <c r="N920" s="9">
        <v>149</v>
      </c>
      <c r="O920" s="9">
        <v>161</v>
      </c>
      <c r="P920" s="9">
        <v>217</v>
      </c>
      <c r="Q920" s="9">
        <v>265</v>
      </c>
      <c r="R920" s="9">
        <v>294</v>
      </c>
      <c r="S920" s="9">
        <v>350</v>
      </c>
      <c r="T920" s="9">
        <v>213</v>
      </c>
      <c r="U920" s="9">
        <v>57</v>
      </c>
      <c r="V920" s="9">
        <v>15</v>
      </c>
      <c r="W920" s="9">
        <v>0</v>
      </c>
      <c r="X920" s="9">
        <v>1704</v>
      </c>
      <c r="Y920" s="9">
        <v>48</v>
      </c>
      <c r="Z920" s="9">
        <v>53</v>
      </c>
      <c r="AA920" s="9">
        <v>310</v>
      </c>
      <c r="AB920" s="9">
        <v>374</v>
      </c>
      <c r="AC920" s="9">
        <v>485</v>
      </c>
      <c r="AD920" s="9">
        <v>636</v>
      </c>
      <c r="AE920" s="9">
        <v>0</v>
      </c>
      <c r="AF920" s="9">
        <v>970</v>
      </c>
      <c r="AG920" s="9">
        <v>618</v>
      </c>
      <c r="AH920" s="9">
        <v>217</v>
      </c>
      <c r="AI920" s="9">
        <v>0</v>
      </c>
      <c r="AJ920" s="9">
        <v>1353</v>
      </c>
      <c r="AK920" s="9">
        <v>149</v>
      </c>
      <c r="AL920" s="9">
        <v>303</v>
      </c>
      <c r="AM920" s="9">
        <v>0</v>
      </c>
      <c r="AN920" s="9">
        <v>1706</v>
      </c>
      <c r="AO920" s="9">
        <v>44</v>
      </c>
      <c r="AP920" s="9">
        <v>55</v>
      </c>
      <c r="AQ920" s="9">
        <v>0</v>
      </c>
      <c r="AR920" s="9">
        <v>1081</v>
      </c>
      <c r="AS920" s="9">
        <v>724</v>
      </c>
      <c r="AT920" s="10">
        <v>0</v>
      </c>
    </row>
    <row r="921" spans="1:46" ht="57" x14ac:dyDescent="0.25">
      <c r="A921" s="26" t="str">
        <f t="shared" si="28"/>
        <v>2012Registered nursesSaskatchewanNursing home/long-term care</v>
      </c>
      <c r="B921" s="24">
        <v>2012</v>
      </c>
      <c r="C921" s="9" t="s">
        <v>7</v>
      </c>
      <c r="D921" s="9" t="s">
        <v>174</v>
      </c>
      <c r="E921" s="9" t="str">
        <f t="shared" si="29"/>
        <v>Saskatchewan</v>
      </c>
      <c r="F921" s="9" t="s">
        <v>181</v>
      </c>
      <c r="G921" s="9" t="s">
        <v>12</v>
      </c>
      <c r="H921" s="9">
        <v>1095</v>
      </c>
      <c r="I921" s="9">
        <v>1042</v>
      </c>
      <c r="J921" s="9">
        <v>53</v>
      </c>
      <c r="K921" s="9">
        <v>0</v>
      </c>
      <c r="L921" s="9">
        <v>4</v>
      </c>
      <c r="M921" s="9">
        <v>74</v>
      </c>
      <c r="N921" s="9">
        <v>74</v>
      </c>
      <c r="O921" s="9">
        <v>73</v>
      </c>
      <c r="P921" s="9">
        <v>132</v>
      </c>
      <c r="Q921" s="9">
        <v>126</v>
      </c>
      <c r="R921" s="9">
        <v>156</v>
      </c>
      <c r="S921" s="9">
        <v>222</v>
      </c>
      <c r="T921" s="9">
        <v>153</v>
      </c>
      <c r="U921" s="9">
        <v>59</v>
      </c>
      <c r="V921" s="9">
        <v>22</v>
      </c>
      <c r="W921" s="9">
        <v>0</v>
      </c>
      <c r="X921" s="9">
        <v>905</v>
      </c>
      <c r="Y921" s="9">
        <v>137</v>
      </c>
      <c r="Z921" s="9">
        <v>53</v>
      </c>
      <c r="AA921" s="9">
        <v>192</v>
      </c>
      <c r="AB921" s="9">
        <v>227</v>
      </c>
      <c r="AC921" s="9">
        <v>256</v>
      </c>
      <c r="AD921" s="9">
        <v>420</v>
      </c>
      <c r="AE921" s="9">
        <v>0</v>
      </c>
      <c r="AF921" s="9">
        <v>575</v>
      </c>
      <c r="AG921" s="9">
        <v>367</v>
      </c>
      <c r="AH921" s="9">
        <v>153</v>
      </c>
      <c r="AI921" s="9">
        <v>0</v>
      </c>
      <c r="AJ921" s="9">
        <v>890</v>
      </c>
      <c r="AK921" s="9">
        <v>124</v>
      </c>
      <c r="AL921" s="9">
        <v>81</v>
      </c>
      <c r="AM921" s="9">
        <v>0</v>
      </c>
      <c r="AN921" s="9">
        <v>1038</v>
      </c>
      <c r="AO921" s="9">
        <v>44</v>
      </c>
      <c r="AP921" s="9">
        <v>13</v>
      </c>
      <c r="AQ921" s="9">
        <v>0</v>
      </c>
      <c r="AR921" s="9">
        <v>561</v>
      </c>
      <c r="AS921" s="9">
        <v>534</v>
      </c>
      <c r="AT921" s="10">
        <v>0</v>
      </c>
    </row>
    <row r="922" spans="1:46" ht="42.75" x14ac:dyDescent="0.25">
      <c r="A922" s="26" t="str">
        <f t="shared" si="28"/>
        <v>2012Registered nursesSaskatchewanOther places of work</v>
      </c>
      <c r="B922" s="24">
        <v>2012</v>
      </c>
      <c r="C922" s="9" t="s">
        <v>7</v>
      </c>
      <c r="D922" s="9" t="s">
        <v>174</v>
      </c>
      <c r="E922" s="9" t="str">
        <f t="shared" si="29"/>
        <v>Saskatchewan</v>
      </c>
      <c r="F922" s="9" t="s">
        <v>183</v>
      </c>
      <c r="G922" s="9" t="s">
        <v>13</v>
      </c>
      <c r="H922" s="9">
        <v>1154</v>
      </c>
      <c r="I922" s="9">
        <v>1090</v>
      </c>
      <c r="J922" s="9">
        <v>64</v>
      </c>
      <c r="K922" s="9">
        <v>0</v>
      </c>
      <c r="L922" s="9">
        <v>5</v>
      </c>
      <c r="M922" s="9">
        <v>44</v>
      </c>
      <c r="N922" s="9">
        <v>80</v>
      </c>
      <c r="O922" s="9">
        <v>89</v>
      </c>
      <c r="P922" s="9">
        <v>134</v>
      </c>
      <c r="Q922" s="9">
        <v>175</v>
      </c>
      <c r="R922" s="9">
        <v>197</v>
      </c>
      <c r="S922" s="9">
        <v>216</v>
      </c>
      <c r="T922" s="9">
        <v>143</v>
      </c>
      <c r="U922" s="9">
        <v>57</v>
      </c>
      <c r="V922" s="9">
        <v>14</v>
      </c>
      <c r="W922" s="9">
        <v>0</v>
      </c>
      <c r="X922" s="9">
        <v>1088</v>
      </c>
      <c r="Y922" s="9">
        <v>32</v>
      </c>
      <c r="Z922" s="9">
        <v>34</v>
      </c>
      <c r="AA922" s="9">
        <v>166</v>
      </c>
      <c r="AB922" s="9">
        <v>223</v>
      </c>
      <c r="AC922" s="9">
        <v>334</v>
      </c>
      <c r="AD922" s="9">
        <v>431</v>
      </c>
      <c r="AE922" s="9">
        <v>0</v>
      </c>
      <c r="AF922" s="9">
        <v>807</v>
      </c>
      <c r="AG922" s="9">
        <v>249</v>
      </c>
      <c r="AH922" s="9">
        <v>98</v>
      </c>
      <c r="AI922" s="9">
        <v>0</v>
      </c>
      <c r="AJ922" s="9">
        <v>377</v>
      </c>
      <c r="AK922" s="9">
        <v>135</v>
      </c>
      <c r="AL922" s="9">
        <v>642</v>
      </c>
      <c r="AM922" s="9">
        <v>0</v>
      </c>
      <c r="AN922" s="9">
        <v>635</v>
      </c>
      <c r="AO922" s="9">
        <v>185</v>
      </c>
      <c r="AP922" s="9">
        <v>334</v>
      </c>
      <c r="AQ922" s="9">
        <v>0</v>
      </c>
      <c r="AR922" s="9">
        <v>1051</v>
      </c>
      <c r="AS922" s="9">
        <v>103</v>
      </c>
      <c r="AT922" s="10">
        <v>0</v>
      </c>
    </row>
    <row r="923" spans="1:46" ht="42.75" x14ac:dyDescent="0.25">
      <c r="A923" s="26" t="str">
        <f t="shared" si="28"/>
        <v>2012Registered nursesSaskatchewanUnknown places of work</v>
      </c>
      <c r="B923" s="24">
        <v>2012</v>
      </c>
      <c r="C923" s="9" t="s">
        <v>7</v>
      </c>
      <c r="D923" s="9" t="s">
        <v>174</v>
      </c>
      <c r="E923" s="9" t="str">
        <f t="shared" si="29"/>
        <v>Saskatchewan</v>
      </c>
      <c r="F923" s="9" t="s">
        <v>184</v>
      </c>
      <c r="G923" s="9" t="s">
        <v>49</v>
      </c>
      <c r="H923" s="9">
        <v>37</v>
      </c>
      <c r="I923" s="9">
        <v>35</v>
      </c>
      <c r="J923" s="9">
        <v>2</v>
      </c>
      <c r="K923" s="9">
        <v>0</v>
      </c>
      <c r="L923" s="9">
        <v>0</v>
      </c>
      <c r="M923" s="9">
        <v>6</v>
      </c>
      <c r="N923" s="9">
        <v>2</v>
      </c>
      <c r="O923" s="9">
        <v>3</v>
      </c>
      <c r="P923" s="9">
        <v>5</v>
      </c>
      <c r="Q923" s="9">
        <v>2</v>
      </c>
      <c r="R923" s="9">
        <v>5</v>
      </c>
      <c r="S923" s="9">
        <v>5</v>
      </c>
      <c r="T923" s="9">
        <v>6</v>
      </c>
      <c r="U923" s="9">
        <v>2</v>
      </c>
      <c r="V923" s="9">
        <v>1</v>
      </c>
      <c r="W923" s="9">
        <v>0</v>
      </c>
      <c r="X923" s="9">
        <v>29</v>
      </c>
      <c r="Y923" s="9">
        <v>1</v>
      </c>
      <c r="Z923" s="9">
        <v>7</v>
      </c>
      <c r="AA923" s="9">
        <v>11</v>
      </c>
      <c r="AB923" s="9">
        <v>6</v>
      </c>
      <c r="AC923" s="9">
        <v>8</v>
      </c>
      <c r="AD923" s="9">
        <v>12</v>
      </c>
      <c r="AE923" s="9">
        <v>0</v>
      </c>
      <c r="AF923" s="9">
        <v>17</v>
      </c>
      <c r="AG923" s="9">
        <v>4</v>
      </c>
      <c r="AH923" s="9">
        <v>16</v>
      </c>
      <c r="AI923" s="9">
        <v>0</v>
      </c>
      <c r="AJ923" s="9">
        <v>0</v>
      </c>
      <c r="AK923" s="9">
        <v>0</v>
      </c>
      <c r="AL923" s="9">
        <v>0</v>
      </c>
      <c r="AM923" s="9">
        <v>37</v>
      </c>
      <c r="AN923" s="9">
        <v>0</v>
      </c>
      <c r="AO923" s="9">
        <v>0</v>
      </c>
      <c r="AP923" s="9">
        <v>0</v>
      </c>
      <c r="AQ923" s="9">
        <v>37</v>
      </c>
      <c r="AR923" s="9">
        <v>23</v>
      </c>
      <c r="AS923" s="9">
        <v>14</v>
      </c>
      <c r="AT923" s="10">
        <v>0</v>
      </c>
    </row>
    <row r="924" spans="1:46" ht="42.75" x14ac:dyDescent="0.25">
      <c r="A924" s="26" t="str">
        <f t="shared" si="28"/>
        <v>2012Registered nursesAlbertaAll places of work</v>
      </c>
      <c r="B924" s="24">
        <v>2012</v>
      </c>
      <c r="C924" s="9" t="s">
        <v>7</v>
      </c>
      <c r="D924" s="9" t="s">
        <v>175</v>
      </c>
      <c r="E924" s="9" t="str">
        <f t="shared" si="29"/>
        <v>Alberta</v>
      </c>
      <c r="F924" s="9" t="s">
        <v>179</v>
      </c>
      <c r="G924" s="9" t="s">
        <v>9</v>
      </c>
      <c r="H924" s="9">
        <v>31135</v>
      </c>
      <c r="I924" s="9">
        <v>29504</v>
      </c>
      <c r="J924" s="9">
        <v>1631</v>
      </c>
      <c r="K924" s="9">
        <v>0</v>
      </c>
      <c r="L924" s="9">
        <v>636</v>
      </c>
      <c r="M924" s="9">
        <v>3720</v>
      </c>
      <c r="N924" s="9">
        <v>4044</v>
      </c>
      <c r="O924" s="9">
        <v>3519</v>
      </c>
      <c r="P924" s="9">
        <v>3721</v>
      </c>
      <c r="Q924" s="9">
        <v>3898</v>
      </c>
      <c r="R924" s="9">
        <v>3771</v>
      </c>
      <c r="S924" s="9">
        <v>3970</v>
      </c>
      <c r="T924" s="9">
        <v>2565</v>
      </c>
      <c r="U924" s="9">
        <v>1031</v>
      </c>
      <c r="V924" s="9">
        <v>260</v>
      </c>
      <c r="W924" s="9">
        <v>0</v>
      </c>
      <c r="X924" s="9">
        <v>27786</v>
      </c>
      <c r="Y924" s="9">
        <v>3252</v>
      </c>
      <c r="Z924" s="9">
        <v>97</v>
      </c>
      <c r="AA924" s="9">
        <v>10775</v>
      </c>
      <c r="AB924" s="9">
        <v>6203</v>
      </c>
      <c r="AC924" s="9">
        <v>6675</v>
      </c>
      <c r="AD924" s="9">
        <v>7482</v>
      </c>
      <c r="AE924" s="9">
        <v>0</v>
      </c>
      <c r="AF924" s="9">
        <v>12344</v>
      </c>
      <c r="AG924" s="9">
        <v>14264</v>
      </c>
      <c r="AH924" s="9">
        <v>4527</v>
      </c>
      <c r="AI924" s="9">
        <v>0</v>
      </c>
      <c r="AJ924" s="9">
        <v>19438</v>
      </c>
      <c r="AK924" s="9">
        <v>2072</v>
      </c>
      <c r="AL924" s="9">
        <v>4057</v>
      </c>
      <c r="AM924" s="9">
        <v>5568</v>
      </c>
      <c r="AN924" s="9">
        <v>23182</v>
      </c>
      <c r="AO924" s="9">
        <v>1101</v>
      </c>
      <c r="AP924" s="9">
        <v>1196</v>
      </c>
      <c r="AQ924" s="9">
        <v>5656</v>
      </c>
      <c r="AR924" s="9">
        <v>27879</v>
      </c>
      <c r="AS924" s="9">
        <v>3256</v>
      </c>
      <c r="AT924" s="10">
        <v>0</v>
      </c>
    </row>
    <row r="925" spans="1:46" ht="28.5" x14ac:dyDescent="0.25">
      <c r="A925" s="26" t="str">
        <f t="shared" si="28"/>
        <v>2012Registered nursesAlbertaHospital</v>
      </c>
      <c r="B925" s="24">
        <v>2012</v>
      </c>
      <c r="C925" s="9" t="s">
        <v>7</v>
      </c>
      <c r="D925" s="9" t="s">
        <v>175</v>
      </c>
      <c r="E925" s="9" t="str">
        <f t="shared" si="29"/>
        <v>Alberta</v>
      </c>
      <c r="F925" s="9" t="s">
        <v>180</v>
      </c>
      <c r="G925" s="9" t="s">
        <v>10</v>
      </c>
      <c r="H925" s="9">
        <v>16635</v>
      </c>
      <c r="I925" s="9">
        <v>15658</v>
      </c>
      <c r="J925" s="9">
        <v>977</v>
      </c>
      <c r="K925" s="9">
        <v>0</v>
      </c>
      <c r="L925" s="9">
        <v>153</v>
      </c>
      <c r="M925" s="9">
        <v>1812</v>
      </c>
      <c r="N925" s="9">
        <v>2417</v>
      </c>
      <c r="O925" s="9">
        <v>2080</v>
      </c>
      <c r="P925" s="9">
        <v>2056</v>
      </c>
      <c r="Q925" s="9">
        <v>2244</v>
      </c>
      <c r="R925" s="9">
        <v>2034</v>
      </c>
      <c r="S925" s="9">
        <v>2050</v>
      </c>
      <c r="T925" s="9">
        <v>1236</v>
      </c>
      <c r="U925" s="9">
        <v>450</v>
      </c>
      <c r="V925" s="9">
        <v>103</v>
      </c>
      <c r="W925" s="9">
        <v>0</v>
      </c>
      <c r="X925" s="9">
        <v>14738</v>
      </c>
      <c r="Y925" s="9">
        <v>1853</v>
      </c>
      <c r="Z925" s="9">
        <v>44</v>
      </c>
      <c r="AA925" s="9">
        <v>5767</v>
      </c>
      <c r="AB925" s="9">
        <v>3469</v>
      </c>
      <c r="AC925" s="9">
        <v>3768</v>
      </c>
      <c r="AD925" s="9">
        <v>3631</v>
      </c>
      <c r="AE925" s="9">
        <v>0</v>
      </c>
      <c r="AF925" s="9">
        <v>6052</v>
      </c>
      <c r="AG925" s="9">
        <v>8338</v>
      </c>
      <c r="AH925" s="9">
        <v>2245</v>
      </c>
      <c r="AI925" s="9">
        <v>0</v>
      </c>
      <c r="AJ925" s="9">
        <v>13784</v>
      </c>
      <c r="AK925" s="9">
        <v>914</v>
      </c>
      <c r="AL925" s="9">
        <v>1569</v>
      </c>
      <c r="AM925" s="9">
        <v>368</v>
      </c>
      <c r="AN925" s="9">
        <v>15701</v>
      </c>
      <c r="AO925" s="9">
        <v>400</v>
      </c>
      <c r="AP925" s="9">
        <v>250</v>
      </c>
      <c r="AQ925" s="9">
        <v>284</v>
      </c>
      <c r="AR925" s="9">
        <v>15206</v>
      </c>
      <c r="AS925" s="9">
        <v>1429</v>
      </c>
      <c r="AT925" s="10">
        <v>0</v>
      </c>
    </row>
    <row r="926" spans="1:46" ht="28.5" x14ac:dyDescent="0.25">
      <c r="A926" s="26" t="str">
        <f t="shared" si="28"/>
        <v>2012Registered nursesAlbertaCommunity health</v>
      </c>
      <c r="B926" s="24">
        <v>2012</v>
      </c>
      <c r="C926" s="9" t="s">
        <v>7</v>
      </c>
      <c r="D926" s="9" t="s">
        <v>175</v>
      </c>
      <c r="E926" s="9" t="str">
        <f t="shared" si="29"/>
        <v>Alberta</v>
      </c>
      <c r="F926" s="9" t="s">
        <v>182</v>
      </c>
      <c r="G926" s="9" t="s">
        <v>11</v>
      </c>
      <c r="H926" s="9">
        <v>4320</v>
      </c>
      <c r="I926" s="9">
        <v>4227</v>
      </c>
      <c r="J926" s="9">
        <v>93</v>
      </c>
      <c r="K926" s="9">
        <v>0</v>
      </c>
      <c r="L926" s="9">
        <v>13</v>
      </c>
      <c r="M926" s="9">
        <v>195</v>
      </c>
      <c r="N926" s="9">
        <v>387</v>
      </c>
      <c r="O926" s="9">
        <v>435</v>
      </c>
      <c r="P926" s="9">
        <v>603</v>
      </c>
      <c r="Q926" s="9">
        <v>646</v>
      </c>
      <c r="R926" s="9">
        <v>667</v>
      </c>
      <c r="S926" s="9">
        <v>688</v>
      </c>
      <c r="T926" s="9">
        <v>464</v>
      </c>
      <c r="U926" s="9">
        <v>179</v>
      </c>
      <c r="V926" s="9">
        <v>43</v>
      </c>
      <c r="W926" s="9">
        <v>0</v>
      </c>
      <c r="X926" s="9">
        <v>4074</v>
      </c>
      <c r="Y926" s="9">
        <v>237</v>
      </c>
      <c r="Z926" s="9">
        <v>9</v>
      </c>
      <c r="AA926" s="9">
        <v>858</v>
      </c>
      <c r="AB926" s="9">
        <v>990</v>
      </c>
      <c r="AC926" s="9">
        <v>1127</v>
      </c>
      <c r="AD926" s="9">
        <v>1345</v>
      </c>
      <c r="AE926" s="9">
        <v>0</v>
      </c>
      <c r="AF926" s="9">
        <v>1634</v>
      </c>
      <c r="AG926" s="9">
        <v>2119</v>
      </c>
      <c r="AH926" s="9">
        <v>567</v>
      </c>
      <c r="AI926" s="9">
        <v>0</v>
      </c>
      <c r="AJ926" s="9">
        <v>3365</v>
      </c>
      <c r="AK926" s="9">
        <v>371</v>
      </c>
      <c r="AL926" s="9">
        <v>517</v>
      </c>
      <c r="AM926" s="9">
        <v>67</v>
      </c>
      <c r="AN926" s="9">
        <v>4012</v>
      </c>
      <c r="AO926" s="9">
        <v>112</v>
      </c>
      <c r="AP926" s="9">
        <v>113</v>
      </c>
      <c r="AQ926" s="9">
        <v>83</v>
      </c>
      <c r="AR926" s="9">
        <v>3612</v>
      </c>
      <c r="AS926" s="9">
        <v>708</v>
      </c>
      <c r="AT926" s="10">
        <v>0</v>
      </c>
    </row>
    <row r="927" spans="1:46" ht="57" x14ac:dyDescent="0.25">
      <c r="A927" s="26" t="str">
        <f t="shared" si="28"/>
        <v>2012Registered nursesAlbertaNursing home/long-term care</v>
      </c>
      <c r="B927" s="24">
        <v>2012</v>
      </c>
      <c r="C927" s="9" t="s">
        <v>7</v>
      </c>
      <c r="D927" s="9" t="s">
        <v>175</v>
      </c>
      <c r="E927" s="9" t="str">
        <f t="shared" si="29"/>
        <v>Alberta</v>
      </c>
      <c r="F927" s="9" t="s">
        <v>181</v>
      </c>
      <c r="G927" s="9" t="s">
        <v>12</v>
      </c>
      <c r="H927" s="9">
        <v>1773</v>
      </c>
      <c r="I927" s="9">
        <v>1685</v>
      </c>
      <c r="J927" s="9">
        <v>88</v>
      </c>
      <c r="K927" s="9">
        <v>0</v>
      </c>
      <c r="L927" s="9">
        <v>4</v>
      </c>
      <c r="M927" s="9">
        <v>60</v>
      </c>
      <c r="N927" s="9">
        <v>79</v>
      </c>
      <c r="O927" s="9">
        <v>174</v>
      </c>
      <c r="P927" s="9">
        <v>254</v>
      </c>
      <c r="Q927" s="9">
        <v>201</v>
      </c>
      <c r="R927" s="9">
        <v>210</v>
      </c>
      <c r="S927" s="9">
        <v>299</v>
      </c>
      <c r="T927" s="9">
        <v>304</v>
      </c>
      <c r="U927" s="9">
        <v>134</v>
      </c>
      <c r="V927" s="9">
        <v>54</v>
      </c>
      <c r="W927" s="9">
        <v>0</v>
      </c>
      <c r="X927" s="9">
        <v>1174</v>
      </c>
      <c r="Y927" s="9">
        <v>587</v>
      </c>
      <c r="Z927" s="9">
        <v>12</v>
      </c>
      <c r="AA927" s="9">
        <v>227</v>
      </c>
      <c r="AB927" s="9">
        <v>445</v>
      </c>
      <c r="AC927" s="9">
        <v>383</v>
      </c>
      <c r="AD927" s="9">
        <v>718</v>
      </c>
      <c r="AE927" s="9">
        <v>0</v>
      </c>
      <c r="AF927" s="9">
        <v>776</v>
      </c>
      <c r="AG927" s="9">
        <v>800</v>
      </c>
      <c r="AH927" s="9">
        <v>197</v>
      </c>
      <c r="AI927" s="9">
        <v>0</v>
      </c>
      <c r="AJ927" s="9">
        <v>1221</v>
      </c>
      <c r="AK927" s="9">
        <v>330</v>
      </c>
      <c r="AL927" s="9">
        <v>188</v>
      </c>
      <c r="AM927" s="9">
        <v>34</v>
      </c>
      <c r="AN927" s="9">
        <v>1598</v>
      </c>
      <c r="AO927" s="9">
        <v>116</v>
      </c>
      <c r="AP927" s="9">
        <v>36</v>
      </c>
      <c r="AQ927" s="9">
        <v>23</v>
      </c>
      <c r="AR927" s="9">
        <v>1415</v>
      </c>
      <c r="AS927" s="9">
        <v>358</v>
      </c>
      <c r="AT927" s="10">
        <v>0</v>
      </c>
    </row>
    <row r="928" spans="1:46" ht="42.75" x14ac:dyDescent="0.25">
      <c r="A928" s="26" t="str">
        <f t="shared" si="28"/>
        <v>2012Registered nursesAlbertaOther places of work</v>
      </c>
      <c r="B928" s="24">
        <v>2012</v>
      </c>
      <c r="C928" s="9" t="s">
        <v>7</v>
      </c>
      <c r="D928" s="9" t="s">
        <v>175</v>
      </c>
      <c r="E928" s="9" t="str">
        <f t="shared" si="29"/>
        <v>Alberta</v>
      </c>
      <c r="F928" s="9" t="s">
        <v>183</v>
      </c>
      <c r="G928" s="9" t="s">
        <v>13</v>
      </c>
      <c r="H928" s="9">
        <v>3306</v>
      </c>
      <c r="I928" s="9">
        <v>3119</v>
      </c>
      <c r="J928" s="9">
        <v>187</v>
      </c>
      <c r="K928" s="9">
        <v>0</v>
      </c>
      <c r="L928" s="9">
        <v>7</v>
      </c>
      <c r="M928" s="9">
        <v>105</v>
      </c>
      <c r="N928" s="9">
        <v>249</v>
      </c>
      <c r="O928" s="9">
        <v>293</v>
      </c>
      <c r="P928" s="9">
        <v>384</v>
      </c>
      <c r="Q928" s="9">
        <v>480</v>
      </c>
      <c r="R928" s="9">
        <v>574</v>
      </c>
      <c r="S928" s="9">
        <v>623</v>
      </c>
      <c r="T928" s="9">
        <v>383</v>
      </c>
      <c r="U928" s="9">
        <v>169</v>
      </c>
      <c r="V928" s="9">
        <v>39</v>
      </c>
      <c r="W928" s="9">
        <v>0</v>
      </c>
      <c r="X928" s="9">
        <v>3112</v>
      </c>
      <c r="Y928" s="9">
        <v>186</v>
      </c>
      <c r="Z928" s="9">
        <v>8</v>
      </c>
      <c r="AA928" s="9">
        <v>529</v>
      </c>
      <c r="AB928" s="9">
        <v>662</v>
      </c>
      <c r="AC928" s="9">
        <v>874</v>
      </c>
      <c r="AD928" s="9">
        <v>1241</v>
      </c>
      <c r="AE928" s="9">
        <v>0</v>
      </c>
      <c r="AF928" s="9">
        <v>2003</v>
      </c>
      <c r="AG928" s="9">
        <v>998</v>
      </c>
      <c r="AH928" s="9">
        <v>305</v>
      </c>
      <c r="AI928" s="9">
        <v>0</v>
      </c>
      <c r="AJ928" s="9">
        <v>1025</v>
      </c>
      <c r="AK928" s="9">
        <v>452</v>
      </c>
      <c r="AL928" s="9">
        <v>1760</v>
      </c>
      <c r="AM928" s="9">
        <v>69</v>
      </c>
      <c r="AN928" s="9">
        <v>1828</v>
      </c>
      <c r="AO928" s="9">
        <v>472</v>
      </c>
      <c r="AP928" s="9">
        <v>793</v>
      </c>
      <c r="AQ928" s="9">
        <v>213</v>
      </c>
      <c r="AR928" s="9">
        <v>3183</v>
      </c>
      <c r="AS928" s="9">
        <v>123</v>
      </c>
      <c r="AT928" s="10">
        <v>0</v>
      </c>
    </row>
    <row r="929" spans="1:46" ht="42.75" x14ac:dyDescent="0.25">
      <c r="A929" s="26" t="str">
        <f t="shared" si="28"/>
        <v>2012Registered nursesAlbertaUnknown places of work</v>
      </c>
      <c r="B929" s="24">
        <v>2012</v>
      </c>
      <c r="C929" s="9" t="s">
        <v>7</v>
      </c>
      <c r="D929" s="9" t="s">
        <v>175</v>
      </c>
      <c r="E929" s="9" t="str">
        <f t="shared" si="29"/>
        <v>Alberta</v>
      </c>
      <c r="F929" s="9" t="s">
        <v>184</v>
      </c>
      <c r="G929" s="9" t="s">
        <v>49</v>
      </c>
      <c r="H929" s="9">
        <v>5101</v>
      </c>
      <c r="I929" s="9">
        <v>4815</v>
      </c>
      <c r="J929" s="9">
        <v>286</v>
      </c>
      <c r="K929" s="9">
        <v>0</v>
      </c>
      <c r="L929" s="9">
        <v>459</v>
      </c>
      <c r="M929" s="9">
        <v>1548</v>
      </c>
      <c r="N929" s="9">
        <v>912</v>
      </c>
      <c r="O929" s="9">
        <v>537</v>
      </c>
      <c r="P929" s="9">
        <v>424</v>
      </c>
      <c r="Q929" s="9">
        <v>327</v>
      </c>
      <c r="R929" s="9">
        <v>286</v>
      </c>
      <c r="S929" s="9">
        <v>310</v>
      </c>
      <c r="T929" s="9">
        <v>178</v>
      </c>
      <c r="U929" s="9">
        <v>99</v>
      </c>
      <c r="V929" s="9">
        <v>21</v>
      </c>
      <c r="W929" s="9">
        <v>0</v>
      </c>
      <c r="X929" s="9">
        <v>4688</v>
      </c>
      <c r="Y929" s="9">
        <v>389</v>
      </c>
      <c r="Z929" s="9">
        <v>24</v>
      </c>
      <c r="AA929" s="9">
        <v>3394</v>
      </c>
      <c r="AB929" s="9">
        <v>637</v>
      </c>
      <c r="AC929" s="9">
        <v>523</v>
      </c>
      <c r="AD929" s="9">
        <v>547</v>
      </c>
      <c r="AE929" s="9">
        <v>0</v>
      </c>
      <c r="AF929" s="9">
        <v>1879</v>
      </c>
      <c r="AG929" s="9">
        <v>2009</v>
      </c>
      <c r="AH929" s="9">
        <v>1213</v>
      </c>
      <c r="AI929" s="9">
        <v>0</v>
      </c>
      <c r="AJ929" s="9">
        <v>43</v>
      </c>
      <c r="AK929" s="9">
        <v>5</v>
      </c>
      <c r="AL929" s="9">
        <v>23</v>
      </c>
      <c r="AM929" s="9">
        <v>5030</v>
      </c>
      <c r="AN929" s="9">
        <v>43</v>
      </c>
      <c r="AO929" s="9">
        <v>1</v>
      </c>
      <c r="AP929" s="9">
        <v>4</v>
      </c>
      <c r="AQ929" s="9">
        <v>5053</v>
      </c>
      <c r="AR929" s="9">
        <v>4463</v>
      </c>
      <c r="AS929" s="9">
        <v>638</v>
      </c>
      <c r="AT929" s="10">
        <v>0</v>
      </c>
    </row>
    <row r="930" spans="1:46" ht="42.75" x14ac:dyDescent="0.25">
      <c r="A930" s="26" t="str">
        <f t="shared" si="28"/>
        <v>2012Registered nursesBritish ColumbiaAll places of work</v>
      </c>
      <c r="B930" s="24">
        <v>2012</v>
      </c>
      <c r="C930" s="9" t="s">
        <v>7</v>
      </c>
      <c r="D930" s="9" t="s">
        <v>167</v>
      </c>
      <c r="E930" s="9" t="str">
        <f t="shared" si="29"/>
        <v>British Columbia</v>
      </c>
      <c r="F930" s="9" t="s">
        <v>179</v>
      </c>
      <c r="G930" s="9" t="s">
        <v>9</v>
      </c>
      <c r="H930" s="9">
        <v>30050</v>
      </c>
      <c r="I930" s="9">
        <v>27915</v>
      </c>
      <c r="J930" s="9">
        <v>2135</v>
      </c>
      <c r="K930" s="9">
        <v>0</v>
      </c>
      <c r="L930" s="9">
        <v>407</v>
      </c>
      <c r="M930" s="9">
        <v>3066</v>
      </c>
      <c r="N930" s="9">
        <v>3424</v>
      </c>
      <c r="O930" s="9">
        <v>3285</v>
      </c>
      <c r="P930" s="9">
        <v>3640</v>
      </c>
      <c r="Q930" s="9">
        <v>3669</v>
      </c>
      <c r="R930" s="9">
        <v>4096</v>
      </c>
      <c r="S930" s="9">
        <v>4445</v>
      </c>
      <c r="T930" s="9">
        <v>2756</v>
      </c>
      <c r="U930" s="9">
        <v>1004</v>
      </c>
      <c r="V930" s="9">
        <v>258</v>
      </c>
      <c r="W930" s="9">
        <v>0</v>
      </c>
      <c r="X930" s="9">
        <v>25307</v>
      </c>
      <c r="Y930" s="9">
        <v>3394</v>
      </c>
      <c r="Z930" s="9">
        <v>1349</v>
      </c>
      <c r="AA930" s="9">
        <v>8829</v>
      </c>
      <c r="AB930" s="9">
        <v>6443</v>
      </c>
      <c r="AC930" s="9">
        <v>6783</v>
      </c>
      <c r="AD930" s="9">
        <v>7604</v>
      </c>
      <c r="AE930" s="9">
        <v>391</v>
      </c>
      <c r="AF930" s="9">
        <v>14915</v>
      </c>
      <c r="AG930" s="9">
        <v>7232</v>
      </c>
      <c r="AH930" s="9">
        <v>7898</v>
      </c>
      <c r="AI930" s="9">
        <v>5</v>
      </c>
      <c r="AJ930" s="9">
        <v>23444</v>
      </c>
      <c r="AK930" s="9">
        <v>2279</v>
      </c>
      <c r="AL930" s="9">
        <v>4289</v>
      </c>
      <c r="AM930" s="9">
        <v>38</v>
      </c>
      <c r="AN930" s="9">
        <v>26786</v>
      </c>
      <c r="AO930" s="9">
        <v>1254</v>
      </c>
      <c r="AP930" s="9">
        <v>1902</v>
      </c>
      <c r="AQ930" s="9">
        <v>108</v>
      </c>
      <c r="AR930" s="9">
        <v>27794</v>
      </c>
      <c r="AS930" s="9">
        <v>2242</v>
      </c>
      <c r="AT930" s="10">
        <v>14</v>
      </c>
    </row>
    <row r="931" spans="1:46" ht="28.5" x14ac:dyDescent="0.25">
      <c r="A931" s="26" t="str">
        <f t="shared" si="28"/>
        <v>2012Registered nursesBritish ColumbiaHospital</v>
      </c>
      <c r="B931" s="24">
        <v>2012</v>
      </c>
      <c r="C931" s="9" t="s">
        <v>7</v>
      </c>
      <c r="D931" s="9" t="s">
        <v>167</v>
      </c>
      <c r="E931" s="9" t="str">
        <f t="shared" si="29"/>
        <v>British Columbia</v>
      </c>
      <c r="F931" s="9" t="s">
        <v>180</v>
      </c>
      <c r="G931" s="9" t="s">
        <v>10</v>
      </c>
      <c r="H931" s="9">
        <v>19257</v>
      </c>
      <c r="I931" s="9">
        <v>17693</v>
      </c>
      <c r="J931" s="9">
        <v>1564</v>
      </c>
      <c r="K931" s="9">
        <v>0</v>
      </c>
      <c r="L931" s="9">
        <v>357</v>
      </c>
      <c r="M931" s="9">
        <v>2574</v>
      </c>
      <c r="N931" s="9">
        <v>2641</v>
      </c>
      <c r="O931" s="9">
        <v>2326</v>
      </c>
      <c r="P931" s="9">
        <v>2368</v>
      </c>
      <c r="Q931" s="9">
        <v>2225</v>
      </c>
      <c r="R931" s="9">
        <v>2420</v>
      </c>
      <c r="S931" s="9">
        <v>2461</v>
      </c>
      <c r="T931" s="9">
        <v>1382</v>
      </c>
      <c r="U931" s="9">
        <v>432</v>
      </c>
      <c r="V931" s="9">
        <v>71</v>
      </c>
      <c r="W931" s="9">
        <v>0</v>
      </c>
      <c r="X931" s="9">
        <v>16249</v>
      </c>
      <c r="Y931" s="9">
        <v>2176</v>
      </c>
      <c r="Z931" s="9">
        <v>832</v>
      </c>
      <c r="AA931" s="9">
        <v>6939</v>
      </c>
      <c r="AB931" s="9">
        <v>4148</v>
      </c>
      <c r="AC931" s="9">
        <v>3972</v>
      </c>
      <c r="AD931" s="9">
        <v>3875</v>
      </c>
      <c r="AE931" s="9">
        <v>323</v>
      </c>
      <c r="AF931" s="9">
        <v>10185</v>
      </c>
      <c r="AG931" s="9">
        <v>4377</v>
      </c>
      <c r="AH931" s="9">
        <v>4694</v>
      </c>
      <c r="AI931" s="9">
        <v>1</v>
      </c>
      <c r="AJ931" s="9">
        <v>16573</v>
      </c>
      <c r="AK931" s="9">
        <v>1076</v>
      </c>
      <c r="AL931" s="9">
        <v>1606</v>
      </c>
      <c r="AM931" s="9">
        <v>2</v>
      </c>
      <c r="AN931" s="9">
        <v>18216</v>
      </c>
      <c r="AO931" s="9">
        <v>542</v>
      </c>
      <c r="AP931" s="9">
        <v>493</v>
      </c>
      <c r="AQ931" s="9">
        <v>6</v>
      </c>
      <c r="AR931" s="9">
        <v>17969</v>
      </c>
      <c r="AS931" s="9">
        <v>1279</v>
      </c>
      <c r="AT931" s="10">
        <v>9</v>
      </c>
    </row>
    <row r="932" spans="1:46" ht="42.75" x14ac:dyDescent="0.25">
      <c r="A932" s="26" t="str">
        <f t="shared" si="28"/>
        <v>2012Registered nursesBritish ColumbiaCommunity health</v>
      </c>
      <c r="B932" s="24">
        <v>2012</v>
      </c>
      <c r="C932" s="9" t="s">
        <v>7</v>
      </c>
      <c r="D932" s="9" t="s">
        <v>167</v>
      </c>
      <c r="E932" s="9" t="str">
        <f t="shared" si="29"/>
        <v>British Columbia</v>
      </c>
      <c r="F932" s="9" t="s">
        <v>182</v>
      </c>
      <c r="G932" s="9" t="s">
        <v>11</v>
      </c>
      <c r="H932" s="9">
        <v>4844</v>
      </c>
      <c r="I932" s="9">
        <v>4667</v>
      </c>
      <c r="J932" s="9">
        <v>177</v>
      </c>
      <c r="K932" s="9">
        <v>0</v>
      </c>
      <c r="L932" s="9">
        <v>18</v>
      </c>
      <c r="M932" s="9">
        <v>225</v>
      </c>
      <c r="N932" s="9">
        <v>399</v>
      </c>
      <c r="O932" s="9">
        <v>452</v>
      </c>
      <c r="P932" s="9">
        <v>585</v>
      </c>
      <c r="Q932" s="9">
        <v>676</v>
      </c>
      <c r="R932" s="9">
        <v>793</v>
      </c>
      <c r="S932" s="9">
        <v>913</v>
      </c>
      <c r="T932" s="9">
        <v>545</v>
      </c>
      <c r="U932" s="9">
        <v>190</v>
      </c>
      <c r="V932" s="9">
        <v>48</v>
      </c>
      <c r="W932" s="9">
        <v>0</v>
      </c>
      <c r="X932" s="9">
        <v>4397</v>
      </c>
      <c r="Y932" s="9">
        <v>234</v>
      </c>
      <c r="Z932" s="9">
        <v>213</v>
      </c>
      <c r="AA932" s="9" t="s">
        <v>14</v>
      </c>
      <c r="AB932" s="9">
        <v>1004</v>
      </c>
      <c r="AC932" s="9">
        <v>1336</v>
      </c>
      <c r="AD932" s="9">
        <v>1559</v>
      </c>
      <c r="AE932" s="9">
        <v>35</v>
      </c>
      <c r="AF932" s="9">
        <v>1990</v>
      </c>
      <c r="AG932" s="9">
        <v>1492</v>
      </c>
      <c r="AH932" s="9">
        <v>1360</v>
      </c>
      <c r="AI932" s="9">
        <v>2</v>
      </c>
      <c r="AJ932" s="9">
        <v>3803</v>
      </c>
      <c r="AK932" s="9">
        <v>387</v>
      </c>
      <c r="AL932" s="9">
        <v>653</v>
      </c>
      <c r="AM932" s="9">
        <v>1</v>
      </c>
      <c r="AN932" s="9">
        <v>4509</v>
      </c>
      <c r="AO932" s="9">
        <v>144</v>
      </c>
      <c r="AP932" s="9">
        <v>185</v>
      </c>
      <c r="AQ932" s="9">
        <v>6</v>
      </c>
      <c r="AR932" s="9">
        <v>4232</v>
      </c>
      <c r="AS932" s="9">
        <v>610</v>
      </c>
      <c r="AT932" s="10">
        <v>2</v>
      </c>
    </row>
    <row r="933" spans="1:46" ht="57" x14ac:dyDescent="0.25">
      <c r="A933" s="26" t="str">
        <f t="shared" si="28"/>
        <v>2012Registered nursesBritish ColumbiaNursing home/long-term care</v>
      </c>
      <c r="B933" s="24">
        <v>2012</v>
      </c>
      <c r="C933" s="9" t="s">
        <v>7</v>
      </c>
      <c r="D933" s="9" t="s">
        <v>167</v>
      </c>
      <c r="E933" s="9" t="str">
        <f t="shared" si="29"/>
        <v>British Columbia</v>
      </c>
      <c r="F933" s="9" t="s">
        <v>181</v>
      </c>
      <c r="G933" s="9" t="s">
        <v>12</v>
      </c>
      <c r="H933" s="9">
        <v>2137</v>
      </c>
      <c r="I933" s="9">
        <v>2007</v>
      </c>
      <c r="J933" s="9">
        <v>130</v>
      </c>
      <c r="K933" s="9">
        <v>0</v>
      </c>
      <c r="L933" s="9">
        <v>12</v>
      </c>
      <c r="M933" s="9">
        <v>114</v>
      </c>
      <c r="N933" s="9">
        <v>108</v>
      </c>
      <c r="O933" s="9">
        <v>196</v>
      </c>
      <c r="P933" s="9">
        <v>282</v>
      </c>
      <c r="Q933" s="9">
        <v>246</v>
      </c>
      <c r="R933" s="9">
        <v>284</v>
      </c>
      <c r="S933" s="9">
        <v>378</v>
      </c>
      <c r="T933" s="9">
        <v>321</v>
      </c>
      <c r="U933" s="9">
        <v>145</v>
      </c>
      <c r="V933" s="9">
        <v>51</v>
      </c>
      <c r="W933" s="9">
        <v>0</v>
      </c>
      <c r="X933" s="9">
        <v>1288</v>
      </c>
      <c r="Y933" s="9">
        <v>729</v>
      </c>
      <c r="Z933" s="9">
        <v>120</v>
      </c>
      <c r="AA933" s="9">
        <v>343</v>
      </c>
      <c r="AB933" s="9">
        <v>523</v>
      </c>
      <c r="AC933" s="9">
        <v>485</v>
      </c>
      <c r="AD933" s="9">
        <v>779</v>
      </c>
      <c r="AE933" s="9">
        <v>7</v>
      </c>
      <c r="AF933" s="9">
        <v>893</v>
      </c>
      <c r="AG933" s="9">
        <v>536</v>
      </c>
      <c r="AH933" s="9">
        <v>708</v>
      </c>
      <c r="AI933" s="9">
        <v>0</v>
      </c>
      <c r="AJ933" s="9">
        <v>1627</v>
      </c>
      <c r="AK933" s="9">
        <v>368</v>
      </c>
      <c r="AL933" s="9">
        <v>142</v>
      </c>
      <c r="AM933" s="9">
        <v>0</v>
      </c>
      <c r="AN933" s="9">
        <v>2020</v>
      </c>
      <c r="AO933" s="9">
        <v>92</v>
      </c>
      <c r="AP933" s="9">
        <v>24</v>
      </c>
      <c r="AQ933" s="9">
        <v>1</v>
      </c>
      <c r="AR933" s="9">
        <v>1992</v>
      </c>
      <c r="AS933" s="9">
        <v>143</v>
      </c>
      <c r="AT933" s="10">
        <v>2</v>
      </c>
    </row>
    <row r="934" spans="1:46" ht="42.75" x14ac:dyDescent="0.25">
      <c r="A934" s="26" t="str">
        <f t="shared" si="28"/>
        <v>2012Registered nursesBritish ColumbiaOther places of work</v>
      </c>
      <c r="B934" s="24">
        <v>2012</v>
      </c>
      <c r="C934" s="9" t="s">
        <v>7</v>
      </c>
      <c r="D934" s="9" t="s">
        <v>167</v>
      </c>
      <c r="E934" s="9" t="str">
        <f t="shared" si="29"/>
        <v>British Columbia</v>
      </c>
      <c r="F934" s="9" t="s">
        <v>183</v>
      </c>
      <c r="G934" s="9" t="s">
        <v>13</v>
      </c>
      <c r="H934" s="9">
        <v>2851</v>
      </c>
      <c r="I934" s="9">
        <v>2644</v>
      </c>
      <c r="J934" s="9">
        <v>207</v>
      </c>
      <c r="K934" s="9">
        <v>0</v>
      </c>
      <c r="L934" s="9">
        <v>10</v>
      </c>
      <c r="M934" s="9">
        <v>106</v>
      </c>
      <c r="N934" s="9">
        <v>204</v>
      </c>
      <c r="O934" s="9">
        <v>236</v>
      </c>
      <c r="P934" s="9">
        <v>308</v>
      </c>
      <c r="Q934" s="9">
        <v>404</v>
      </c>
      <c r="R934" s="9">
        <v>444</v>
      </c>
      <c r="S934" s="9">
        <v>529</v>
      </c>
      <c r="T934" s="9">
        <v>375</v>
      </c>
      <c r="U934" s="9">
        <v>175</v>
      </c>
      <c r="V934" s="9">
        <v>60</v>
      </c>
      <c r="W934" s="9">
        <v>0</v>
      </c>
      <c r="X934" s="9">
        <v>2538</v>
      </c>
      <c r="Y934" s="9">
        <v>178</v>
      </c>
      <c r="Z934" s="9">
        <v>135</v>
      </c>
      <c r="AA934" s="9">
        <v>443</v>
      </c>
      <c r="AB934" s="9">
        <v>594</v>
      </c>
      <c r="AC934" s="9">
        <v>752</v>
      </c>
      <c r="AD934" s="9">
        <v>1040</v>
      </c>
      <c r="AE934" s="9">
        <v>22</v>
      </c>
      <c r="AF934" s="9">
        <v>1409</v>
      </c>
      <c r="AG934" s="9">
        <v>562</v>
      </c>
      <c r="AH934" s="9">
        <v>879</v>
      </c>
      <c r="AI934" s="9">
        <v>1</v>
      </c>
      <c r="AJ934" s="9">
        <v>945</v>
      </c>
      <c r="AK934" s="9">
        <v>322</v>
      </c>
      <c r="AL934" s="9">
        <v>1568</v>
      </c>
      <c r="AM934" s="9">
        <v>16</v>
      </c>
      <c r="AN934" s="9">
        <v>1367</v>
      </c>
      <c r="AO934" s="9">
        <v>382</v>
      </c>
      <c r="AP934" s="9">
        <v>1082</v>
      </c>
      <c r="AQ934" s="9">
        <v>20</v>
      </c>
      <c r="AR934" s="9">
        <v>2750</v>
      </c>
      <c r="AS934" s="9">
        <v>101</v>
      </c>
      <c r="AT934" s="10">
        <v>0</v>
      </c>
    </row>
    <row r="935" spans="1:46" ht="42.75" x14ac:dyDescent="0.25">
      <c r="A935" s="26" t="str">
        <f t="shared" si="28"/>
        <v>2012Registered nursesBritish ColumbiaUnknown places of work</v>
      </c>
      <c r="B935" s="24">
        <v>2012</v>
      </c>
      <c r="C935" s="9" t="s">
        <v>7</v>
      </c>
      <c r="D935" s="9" t="s">
        <v>167</v>
      </c>
      <c r="E935" s="9" t="str">
        <f t="shared" si="29"/>
        <v>British Columbia</v>
      </c>
      <c r="F935" s="9" t="s">
        <v>184</v>
      </c>
      <c r="G935" s="9" t="s">
        <v>49</v>
      </c>
      <c r="H935" s="9">
        <v>961</v>
      </c>
      <c r="I935" s="9">
        <v>904</v>
      </c>
      <c r="J935" s="9">
        <v>57</v>
      </c>
      <c r="K935" s="9">
        <v>0</v>
      </c>
      <c r="L935" s="9">
        <v>10</v>
      </c>
      <c r="M935" s="9">
        <v>47</v>
      </c>
      <c r="N935" s="9">
        <v>72</v>
      </c>
      <c r="O935" s="9">
        <v>75</v>
      </c>
      <c r="P935" s="9">
        <v>97</v>
      </c>
      <c r="Q935" s="9">
        <v>118</v>
      </c>
      <c r="R935" s="9">
        <v>155</v>
      </c>
      <c r="S935" s="9">
        <v>164</v>
      </c>
      <c r="T935" s="9">
        <v>133</v>
      </c>
      <c r="U935" s="9">
        <v>62</v>
      </c>
      <c r="V935" s="9">
        <v>28</v>
      </c>
      <c r="W935" s="9">
        <v>0</v>
      </c>
      <c r="X935" s="9">
        <v>835</v>
      </c>
      <c r="Y935" s="9">
        <v>77</v>
      </c>
      <c r="Z935" s="9">
        <v>49</v>
      </c>
      <c r="AA935" s="9">
        <v>194</v>
      </c>
      <c r="AB935" s="9">
        <v>174</v>
      </c>
      <c r="AC935" s="9">
        <v>238</v>
      </c>
      <c r="AD935" s="9">
        <v>351</v>
      </c>
      <c r="AE935" s="9">
        <v>4</v>
      </c>
      <c r="AF935" s="9">
        <v>438</v>
      </c>
      <c r="AG935" s="9">
        <v>265</v>
      </c>
      <c r="AH935" s="9">
        <v>257</v>
      </c>
      <c r="AI935" s="9">
        <v>1</v>
      </c>
      <c r="AJ935" s="9">
        <v>496</v>
      </c>
      <c r="AK935" s="9">
        <v>126</v>
      </c>
      <c r="AL935" s="9">
        <v>320</v>
      </c>
      <c r="AM935" s="9">
        <v>19</v>
      </c>
      <c r="AN935" s="9">
        <v>674</v>
      </c>
      <c r="AO935" s="9">
        <v>94</v>
      </c>
      <c r="AP935" s="9">
        <v>118</v>
      </c>
      <c r="AQ935" s="9">
        <v>75</v>
      </c>
      <c r="AR935" s="9">
        <v>851</v>
      </c>
      <c r="AS935" s="9">
        <v>109</v>
      </c>
      <c r="AT935" s="10">
        <v>1</v>
      </c>
    </row>
    <row r="936" spans="1:46" ht="42.75" x14ac:dyDescent="0.25">
      <c r="A936" s="26" t="str">
        <f t="shared" si="28"/>
        <v>2012Registered nursesYukonAll places of work</v>
      </c>
      <c r="B936" s="24">
        <v>2012</v>
      </c>
      <c r="C936" s="9" t="s">
        <v>7</v>
      </c>
      <c r="D936" s="9" t="s">
        <v>168</v>
      </c>
      <c r="E936" s="9" t="str">
        <f t="shared" si="29"/>
        <v>Yukon</v>
      </c>
      <c r="F936" s="9" t="s">
        <v>179</v>
      </c>
      <c r="G936" s="9" t="s">
        <v>9</v>
      </c>
      <c r="H936" s="9">
        <v>374</v>
      </c>
      <c r="I936" s="9">
        <v>339</v>
      </c>
      <c r="J936" s="9">
        <v>35</v>
      </c>
      <c r="K936" s="9">
        <v>0</v>
      </c>
      <c r="L936" s="9">
        <v>4</v>
      </c>
      <c r="M936" s="9">
        <v>44</v>
      </c>
      <c r="N936" s="9">
        <v>48</v>
      </c>
      <c r="O936" s="9">
        <v>49</v>
      </c>
      <c r="P936" s="9">
        <v>43</v>
      </c>
      <c r="Q936" s="9">
        <v>39</v>
      </c>
      <c r="R936" s="9">
        <v>53</v>
      </c>
      <c r="S936" s="9">
        <v>53</v>
      </c>
      <c r="T936" s="9">
        <v>36</v>
      </c>
      <c r="U936" s="9">
        <v>5</v>
      </c>
      <c r="V936" s="9">
        <v>0</v>
      </c>
      <c r="W936" s="9">
        <v>0</v>
      </c>
      <c r="X936" s="9">
        <v>346</v>
      </c>
      <c r="Y936" s="9">
        <v>27</v>
      </c>
      <c r="Z936" s="9">
        <v>1</v>
      </c>
      <c r="AA936" s="9">
        <v>127</v>
      </c>
      <c r="AB936" s="9">
        <v>85</v>
      </c>
      <c r="AC936" s="9">
        <v>78</v>
      </c>
      <c r="AD936" s="9">
        <v>84</v>
      </c>
      <c r="AE936" s="9">
        <v>0</v>
      </c>
      <c r="AF936" s="9">
        <v>169</v>
      </c>
      <c r="AG936" s="9">
        <v>135</v>
      </c>
      <c r="AH936" s="9">
        <v>70</v>
      </c>
      <c r="AI936" s="9">
        <v>0</v>
      </c>
      <c r="AJ936" s="9">
        <v>294</v>
      </c>
      <c r="AK936" s="9">
        <v>53</v>
      </c>
      <c r="AL936" s="9">
        <v>24</v>
      </c>
      <c r="AM936" s="9">
        <v>3</v>
      </c>
      <c r="AN936" s="9">
        <v>321</v>
      </c>
      <c r="AO936" s="9">
        <v>29</v>
      </c>
      <c r="AP936" s="9">
        <v>15</v>
      </c>
      <c r="AQ936" s="9">
        <v>9</v>
      </c>
      <c r="AR936" s="9">
        <v>276</v>
      </c>
      <c r="AS936" s="9">
        <v>98</v>
      </c>
      <c r="AT936" s="10">
        <v>0</v>
      </c>
    </row>
    <row r="937" spans="1:46" ht="28.5" x14ac:dyDescent="0.25">
      <c r="A937" s="26" t="str">
        <f t="shared" si="28"/>
        <v>2012Registered nursesYukonHospital</v>
      </c>
      <c r="B937" s="24">
        <v>2012</v>
      </c>
      <c r="C937" s="9" t="s">
        <v>7</v>
      </c>
      <c r="D937" s="9" t="s">
        <v>168</v>
      </c>
      <c r="E937" s="9" t="str">
        <f t="shared" si="29"/>
        <v>Yukon</v>
      </c>
      <c r="F937" s="9" t="s">
        <v>180</v>
      </c>
      <c r="G937" s="9" t="s">
        <v>10</v>
      </c>
      <c r="H937" s="9">
        <v>170</v>
      </c>
      <c r="I937" s="9">
        <v>154</v>
      </c>
      <c r="J937" s="9">
        <v>16</v>
      </c>
      <c r="K937" s="9">
        <v>0</v>
      </c>
      <c r="L937" s="9">
        <v>2</v>
      </c>
      <c r="M937" s="9">
        <v>32</v>
      </c>
      <c r="N937" s="9">
        <v>23</v>
      </c>
      <c r="O937" s="9">
        <v>20</v>
      </c>
      <c r="P937" s="9">
        <v>19</v>
      </c>
      <c r="Q937" s="9">
        <v>17</v>
      </c>
      <c r="R937" s="9">
        <v>23</v>
      </c>
      <c r="S937" s="9">
        <v>21</v>
      </c>
      <c r="T937" s="9">
        <v>10</v>
      </c>
      <c r="U937" s="9">
        <v>3</v>
      </c>
      <c r="V937" s="9">
        <v>0</v>
      </c>
      <c r="W937" s="9">
        <v>0</v>
      </c>
      <c r="X937" s="9">
        <v>157</v>
      </c>
      <c r="Y937" s="9">
        <v>12</v>
      </c>
      <c r="Z937" s="9">
        <v>1</v>
      </c>
      <c r="AA937" s="9">
        <v>73</v>
      </c>
      <c r="AB937" s="9">
        <v>34</v>
      </c>
      <c r="AC937" s="9">
        <v>34</v>
      </c>
      <c r="AD937" s="9">
        <v>29</v>
      </c>
      <c r="AE937" s="9">
        <v>0</v>
      </c>
      <c r="AF937" s="9">
        <v>71</v>
      </c>
      <c r="AG937" s="9">
        <v>72</v>
      </c>
      <c r="AH937" s="9">
        <v>27</v>
      </c>
      <c r="AI937" s="9">
        <v>0</v>
      </c>
      <c r="AJ937" s="9">
        <v>155</v>
      </c>
      <c r="AK937" s="9">
        <v>11</v>
      </c>
      <c r="AL937" s="9">
        <v>4</v>
      </c>
      <c r="AM937" s="9">
        <v>0</v>
      </c>
      <c r="AN937" s="9">
        <v>152</v>
      </c>
      <c r="AO937" s="9">
        <v>10</v>
      </c>
      <c r="AP937" s="9">
        <v>4</v>
      </c>
      <c r="AQ937" s="9">
        <v>4</v>
      </c>
      <c r="AR937" s="9">
        <v>158</v>
      </c>
      <c r="AS937" s="9">
        <v>12</v>
      </c>
      <c r="AT937" s="10">
        <v>0</v>
      </c>
    </row>
    <row r="938" spans="1:46" ht="28.5" x14ac:dyDescent="0.25">
      <c r="A938" s="26" t="str">
        <f t="shared" si="28"/>
        <v>2012Registered nursesYukonCommunity health</v>
      </c>
      <c r="B938" s="24">
        <v>2012</v>
      </c>
      <c r="C938" s="9" t="s">
        <v>7</v>
      </c>
      <c r="D938" s="9" t="s">
        <v>168</v>
      </c>
      <c r="E938" s="9" t="str">
        <f t="shared" si="29"/>
        <v>Yukon</v>
      </c>
      <c r="F938" s="9" t="s">
        <v>182</v>
      </c>
      <c r="G938" s="9" t="s">
        <v>11</v>
      </c>
      <c r="H938" s="9">
        <v>145</v>
      </c>
      <c r="I938" s="9">
        <v>131</v>
      </c>
      <c r="J938" s="9">
        <v>14</v>
      </c>
      <c r="K938" s="9">
        <v>0</v>
      </c>
      <c r="L938" s="9">
        <v>2</v>
      </c>
      <c r="M938" s="9">
        <v>8</v>
      </c>
      <c r="N938" s="9">
        <v>23</v>
      </c>
      <c r="O938" s="9">
        <v>22</v>
      </c>
      <c r="P938" s="9">
        <v>17</v>
      </c>
      <c r="Q938" s="9">
        <v>12</v>
      </c>
      <c r="R938" s="9">
        <v>21</v>
      </c>
      <c r="S938" s="9">
        <v>21</v>
      </c>
      <c r="T938" s="9">
        <v>17</v>
      </c>
      <c r="U938" s="9">
        <v>2</v>
      </c>
      <c r="V938" s="9">
        <v>0</v>
      </c>
      <c r="W938" s="9">
        <v>0</v>
      </c>
      <c r="X938" s="9">
        <v>138</v>
      </c>
      <c r="Y938" s="9">
        <v>7</v>
      </c>
      <c r="Z938" s="9">
        <v>0</v>
      </c>
      <c r="AA938" s="9">
        <v>41</v>
      </c>
      <c r="AB938" s="9">
        <v>37</v>
      </c>
      <c r="AC938" s="9">
        <v>31</v>
      </c>
      <c r="AD938" s="9">
        <v>36</v>
      </c>
      <c r="AE938" s="9">
        <v>0</v>
      </c>
      <c r="AF938" s="9">
        <v>59</v>
      </c>
      <c r="AG938" s="9">
        <v>48</v>
      </c>
      <c r="AH938" s="9">
        <v>38</v>
      </c>
      <c r="AI938" s="9">
        <v>0</v>
      </c>
      <c r="AJ938" s="9">
        <v>119</v>
      </c>
      <c r="AK938" s="9">
        <v>22</v>
      </c>
      <c r="AL938" s="9">
        <v>2</v>
      </c>
      <c r="AM938" s="9">
        <v>2</v>
      </c>
      <c r="AN938" s="9">
        <v>134</v>
      </c>
      <c r="AO938" s="9">
        <v>6</v>
      </c>
      <c r="AP938" s="9">
        <v>1</v>
      </c>
      <c r="AQ938" s="9">
        <v>4</v>
      </c>
      <c r="AR938" s="9">
        <v>63</v>
      </c>
      <c r="AS938" s="9">
        <v>82</v>
      </c>
      <c r="AT938" s="10">
        <v>0</v>
      </c>
    </row>
    <row r="939" spans="1:46" ht="57" x14ac:dyDescent="0.25">
      <c r="A939" s="26" t="str">
        <f t="shared" si="28"/>
        <v>2012Registered nursesYukonNursing home/long-term care</v>
      </c>
      <c r="B939" s="24">
        <v>2012</v>
      </c>
      <c r="C939" s="9" t="s">
        <v>7</v>
      </c>
      <c r="D939" s="9" t="s">
        <v>168</v>
      </c>
      <c r="E939" s="9" t="str">
        <f t="shared" si="29"/>
        <v>Yukon</v>
      </c>
      <c r="F939" s="9" t="s">
        <v>181</v>
      </c>
      <c r="G939" s="9" t="s">
        <v>12</v>
      </c>
      <c r="H939" s="9">
        <v>27</v>
      </c>
      <c r="I939" s="9">
        <v>25</v>
      </c>
      <c r="J939" s="9">
        <v>2</v>
      </c>
      <c r="K939" s="9">
        <v>0</v>
      </c>
      <c r="L939" s="9">
        <v>0</v>
      </c>
      <c r="M939" s="9">
        <v>2</v>
      </c>
      <c r="N939" s="9">
        <v>2</v>
      </c>
      <c r="O939" s="9">
        <v>7</v>
      </c>
      <c r="P939" s="9">
        <v>4</v>
      </c>
      <c r="Q939" s="9">
        <v>3</v>
      </c>
      <c r="R939" s="9">
        <v>4</v>
      </c>
      <c r="S939" s="9">
        <v>2</v>
      </c>
      <c r="T939" s="9">
        <v>3</v>
      </c>
      <c r="U939" s="9">
        <v>0</v>
      </c>
      <c r="V939" s="9">
        <v>0</v>
      </c>
      <c r="W939" s="9">
        <v>0</v>
      </c>
      <c r="X939" s="9">
        <v>21</v>
      </c>
      <c r="Y939" s="9">
        <v>6</v>
      </c>
      <c r="Z939" s="9">
        <v>0</v>
      </c>
      <c r="AA939" s="9">
        <v>9</v>
      </c>
      <c r="AB939" s="9">
        <v>9</v>
      </c>
      <c r="AC939" s="9">
        <v>3</v>
      </c>
      <c r="AD939" s="9">
        <v>6</v>
      </c>
      <c r="AE939" s="9">
        <v>0</v>
      </c>
      <c r="AF939" s="9">
        <v>22</v>
      </c>
      <c r="AG939" s="9">
        <v>4</v>
      </c>
      <c r="AH939" s="9">
        <v>1</v>
      </c>
      <c r="AI939" s="9">
        <v>0</v>
      </c>
      <c r="AJ939" s="9">
        <v>14</v>
      </c>
      <c r="AK939" s="9">
        <v>12</v>
      </c>
      <c r="AL939" s="9">
        <v>1</v>
      </c>
      <c r="AM939" s="9">
        <v>0</v>
      </c>
      <c r="AN939" s="9">
        <v>24</v>
      </c>
      <c r="AO939" s="9">
        <v>2</v>
      </c>
      <c r="AP939" s="9">
        <v>1</v>
      </c>
      <c r="AQ939" s="9">
        <v>0</v>
      </c>
      <c r="AR939" s="9">
        <v>26</v>
      </c>
      <c r="AS939" s="9">
        <v>1</v>
      </c>
      <c r="AT939" s="10">
        <v>0</v>
      </c>
    </row>
    <row r="940" spans="1:46" ht="42.75" x14ac:dyDescent="0.25">
      <c r="A940" s="26" t="str">
        <f t="shared" si="28"/>
        <v>2012Registered nursesYukonOther places of work</v>
      </c>
      <c r="B940" s="24">
        <v>2012</v>
      </c>
      <c r="C940" s="9" t="s">
        <v>7</v>
      </c>
      <c r="D940" s="9" t="s">
        <v>168</v>
      </c>
      <c r="E940" s="9" t="str">
        <f t="shared" si="29"/>
        <v>Yukon</v>
      </c>
      <c r="F940" s="9" t="s">
        <v>183</v>
      </c>
      <c r="G940" s="9" t="s">
        <v>13</v>
      </c>
      <c r="H940" s="9">
        <v>31</v>
      </c>
      <c r="I940" s="9">
        <v>29</v>
      </c>
      <c r="J940" s="9">
        <v>2</v>
      </c>
      <c r="K940" s="9">
        <v>0</v>
      </c>
      <c r="L940" s="9">
        <v>0</v>
      </c>
      <c r="M940" s="9">
        <v>2</v>
      </c>
      <c r="N940" s="9">
        <v>0</v>
      </c>
      <c r="O940" s="9">
        <v>0</v>
      </c>
      <c r="P940" s="9">
        <v>3</v>
      </c>
      <c r="Q940" s="9">
        <v>6</v>
      </c>
      <c r="R940" s="9">
        <v>5</v>
      </c>
      <c r="S940" s="9">
        <v>9</v>
      </c>
      <c r="T940" s="9">
        <v>6</v>
      </c>
      <c r="U940" s="9">
        <v>0</v>
      </c>
      <c r="V940" s="9">
        <v>0</v>
      </c>
      <c r="W940" s="9">
        <v>0</v>
      </c>
      <c r="X940" s="9">
        <v>29</v>
      </c>
      <c r="Y940" s="9">
        <v>2</v>
      </c>
      <c r="Z940" s="9">
        <v>0</v>
      </c>
      <c r="AA940" s="9">
        <v>3</v>
      </c>
      <c r="AB940" s="9">
        <v>5</v>
      </c>
      <c r="AC940" s="9">
        <v>10</v>
      </c>
      <c r="AD940" s="9">
        <v>13</v>
      </c>
      <c r="AE940" s="9">
        <v>0</v>
      </c>
      <c r="AF940" s="9">
        <v>17</v>
      </c>
      <c r="AG940" s="9">
        <v>11</v>
      </c>
      <c r="AH940" s="9">
        <v>3</v>
      </c>
      <c r="AI940" s="9">
        <v>0</v>
      </c>
      <c r="AJ940" s="9">
        <v>6</v>
      </c>
      <c r="AK940" s="9">
        <v>8</v>
      </c>
      <c r="AL940" s="9">
        <v>17</v>
      </c>
      <c r="AM940" s="9">
        <v>0</v>
      </c>
      <c r="AN940" s="9">
        <v>11</v>
      </c>
      <c r="AO940" s="9">
        <v>11</v>
      </c>
      <c r="AP940" s="9">
        <v>9</v>
      </c>
      <c r="AQ940" s="9">
        <v>0</v>
      </c>
      <c r="AR940" s="9">
        <v>29</v>
      </c>
      <c r="AS940" s="9">
        <v>2</v>
      </c>
      <c r="AT940" s="10">
        <v>0</v>
      </c>
    </row>
    <row r="941" spans="1:46" ht="42.75" x14ac:dyDescent="0.25">
      <c r="A941" s="26" t="str">
        <f t="shared" si="28"/>
        <v>2012Registered nursesYukonUnknown places of work</v>
      </c>
      <c r="B941" s="24">
        <v>2012</v>
      </c>
      <c r="C941" s="9" t="s">
        <v>7</v>
      </c>
      <c r="D941" s="9" t="s">
        <v>168</v>
      </c>
      <c r="E941" s="9" t="str">
        <f t="shared" si="29"/>
        <v>Yukon</v>
      </c>
      <c r="F941" s="9" t="s">
        <v>184</v>
      </c>
      <c r="G941" s="9" t="s">
        <v>49</v>
      </c>
      <c r="H941" s="9">
        <v>1</v>
      </c>
      <c r="I941" s="9">
        <v>0</v>
      </c>
      <c r="J941" s="9">
        <v>1</v>
      </c>
      <c r="K941" s="9">
        <v>0</v>
      </c>
      <c r="L941" s="9">
        <v>0</v>
      </c>
      <c r="M941" s="9">
        <v>0</v>
      </c>
      <c r="N941" s="9">
        <v>0</v>
      </c>
      <c r="O941" s="9">
        <v>0</v>
      </c>
      <c r="P941" s="9">
        <v>0</v>
      </c>
      <c r="Q941" s="9">
        <v>1</v>
      </c>
      <c r="R941" s="9">
        <v>0</v>
      </c>
      <c r="S941" s="9">
        <v>0</v>
      </c>
      <c r="T941" s="9">
        <v>0</v>
      </c>
      <c r="U941" s="9">
        <v>0</v>
      </c>
      <c r="V941" s="9">
        <v>0</v>
      </c>
      <c r="W941" s="9">
        <v>0</v>
      </c>
      <c r="X941" s="9">
        <v>1</v>
      </c>
      <c r="Y941" s="9">
        <v>0</v>
      </c>
      <c r="Z941" s="9">
        <v>0</v>
      </c>
      <c r="AA941" s="9">
        <v>1</v>
      </c>
      <c r="AB941" s="9">
        <v>0</v>
      </c>
      <c r="AC941" s="9">
        <v>0</v>
      </c>
      <c r="AD941" s="9">
        <v>0</v>
      </c>
      <c r="AE941" s="9">
        <v>0</v>
      </c>
      <c r="AF941" s="9">
        <v>0</v>
      </c>
      <c r="AG941" s="9">
        <v>0</v>
      </c>
      <c r="AH941" s="9">
        <v>1</v>
      </c>
      <c r="AI941" s="9">
        <v>0</v>
      </c>
      <c r="AJ941" s="9">
        <v>0</v>
      </c>
      <c r="AK941" s="9">
        <v>0</v>
      </c>
      <c r="AL941" s="9">
        <v>0</v>
      </c>
      <c r="AM941" s="9">
        <v>1</v>
      </c>
      <c r="AN941" s="9">
        <v>0</v>
      </c>
      <c r="AO941" s="9">
        <v>0</v>
      </c>
      <c r="AP941" s="9">
        <v>0</v>
      </c>
      <c r="AQ941" s="9">
        <v>1</v>
      </c>
      <c r="AR941" s="9">
        <v>0</v>
      </c>
      <c r="AS941" s="9">
        <v>1</v>
      </c>
      <c r="AT941" s="10">
        <v>0</v>
      </c>
    </row>
    <row r="942" spans="1:46" ht="57" x14ac:dyDescent="0.25">
      <c r="A942" s="26" t="str">
        <f t="shared" si="28"/>
        <v>2012Registered nursesNorthwest TerritoriesAll places of work</v>
      </c>
      <c r="B942" s="24">
        <v>2012</v>
      </c>
      <c r="C942" s="9" t="s">
        <v>7</v>
      </c>
      <c r="D942" s="9" t="s">
        <v>169</v>
      </c>
      <c r="E942" s="9" t="str">
        <f t="shared" si="29"/>
        <v>Northwest Territories</v>
      </c>
      <c r="F942" s="9" t="s">
        <v>179</v>
      </c>
      <c r="G942" s="9" t="s">
        <v>9</v>
      </c>
      <c r="H942" s="9">
        <v>714</v>
      </c>
      <c r="I942" s="9">
        <v>636</v>
      </c>
      <c r="J942" s="9">
        <v>78</v>
      </c>
      <c r="K942" s="9">
        <v>0</v>
      </c>
      <c r="L942" s="9">
        <v>6</v>
      </c>
      <c r="M942" s="9">
        <v>79</v>
      </c>
      <c r="N942" s="9">
        <v>92</v>
      </c>
      <c r="O942" s="9">
        <v>93</v>
      </c>
      <c r="P942" s="9">
        <v>78</v>
      </c>
      <c r="Q942" s="9">
        <v>79</v>
      </c>
      <c r="R942" s="9">
        <v>90</v>
      </c>
      <c r="S942" s="9">
        <v>95</v>
      </c>
      <c r="T942" s="9">
        <v>67</v>
      </c>
      <c r="U942" s="9">
        <v>24</v>
      </c>
      <c r="V942" s="9">
        <v>11</v>
      </c>
      <c r="W942" s="9">
        <v>0</v>
      </c>
      <c r="X942" s="9">
        <v>667</v>
      </c>
      <c r="Y942" s="9">
        <v>47</v>
      </c>
      <c r="Z942" s="9">
        <v>0</v>
      </c>
      <c r="AA942" s="9">
        <v>262</v>
      </c>
      <c r="AB942" s="9">
        <v>161</v>
      </c>
      <c r="AC942" s="9">
        <v>128</v>
      </c>
      <c r="AD942" s="9">
        <v>163</v>
      </c>
      <c r="AE942" s="9">
        <v>0</v>
      </c>
      <c r="AF942" s="9">
        <v>440</v>
      </c>
      <c r="AG942" s="9">
        <v>0</v>
      </c>
      <c r="AH942" s="9">
        <v>274</v>
      </c>
      <c r="AI942" s="9">
        <v>0</v>
      </c>
      <c r="AJ942" s="9">
        <v>495</v>
      </c>
      <c r="AK942" s="9">
        <v>86</v>
      </c>
      <c r="AL942" s="9">
        <v>124</v>
      </c>
      <c r="AM942" s="9">
        <v>9</v>
      </c>
      <c r="AN942" s="9">
        <v>641</v>
      </c>
      <c r="AO942" s="9">
        <v>44</v>
      </c>
      <c r="AP942" s="9">
        <v>20</v>
      </c>
      <c r="AQ942" s="9">
        <v>9</v>
      </c>
      <c r="AR942" s="9">
        <v>473</v>
      </c>
      <c r="AS942" s="9">
        <v>241</v>
      </c>
      <c r="AT942" s="10">
        <v>0</v>
      </c>
    </row>
    <row r="943" spans="1:46" ht="57" x14ac:dyDescent="0.25">
      <c r="A943" s="26" t="str">
        <f t="shared" si="28"/>
        <v>2012Registered nursesNorthwest TerritoriesHospital</v>
      </c>
      <c r="B943" s="24">
        <v>2012</v>
      </c>
      <c r="C943" s="9" t="s">
        <v>7</v>
      </c>
      <c r="D943" s="9" t="s">
        <v>169</v>
      </c>
      <c r="E943" s="9" t="str">
        <f t="shared" si="29"/>
        <v>Northwest Territories</v>
      </c>
      <c r="F943" s="9" t="s">
        <v>180</v>
      </c>
      <c r="G943" s="9" t="s">
        <v>10</v>
      </c>
      <c r="H943" s="9">
        <v>322</v>
      </c>
      <c r="I943" s="9">
        <v>294</v>
      </c>
      <c r="J943" s="9">
        <v>28</v>
      </c>
      <c r="K943" s="9">
        <v>0</v>
      </c>
      <c r="L943" s="9">
        <v>3</v>
      </c>
      <c r="M943" s="9">
        <v>55</v>
      </c>
      <c r="N943" s="9">
        <v>59</v>
      </c>
      <c r="O943" s="9">
        <v>53</v>
      </c>
      <c r="P943" s="9">
        <v>41</v>
      </c>
      <c r="Q943" s="9">
        <v>35</v>
      </c>
      <c r="R943" s="9">
        <v>33</v>
      </c>
      <c r="S943" s="9">
        <v>21</v>
      </c>
      <c r="T943" s="9">
        <v>15</v>
      </c>
      <c r="U943" s="9">
        <v>4</v>
      </c>
      <c r="V943" s="9">
        <v>3</v>
      </c>
      <c r="W943" s="9">
        <v>0</v>
      </c>
      <c r="X943" s="9">
        <v>312</v>
      </c>
      <c r="Y943" s="9">
        <v>10</v>
      </c>
      <c r="Z943" s="9">
        <v>0</v>
      </c>
      <c r="AA943" s="9">
        <v>167</v>
      </c>
      <c r="AB943" s="9">
        <v>80</v>
      </c>
      <c r="AC943" s="9">
        <v>41</v>
      </c>
      <c r="AD943" s="9">
        <v>34</v>
      </c>
      <c r="AE943" s="9">
        <v>0</v>
      </c>
      <c r="AF943" s="9">
        <v>217</v>
      </c>
      <c r="AG943" s="9">
        <v>0</v>
      </c>
      <c r="AH943" s="9">
        <v>105</v>
      </c>
      <c r="AI943" s="9">
        <v>0</v>
      </c>
      <c r="AJ943" s="9">
        <v>265</v>
      </c>
      <c r="AK943" s="9">
        <v>30</v>
      </c>
      <c r="AL943" s="9">
        <v>26</v>
      </c>
      <c r="AM943" s="9">
        <v>1</v>
      </c>
      <c r="AN943" s="9">
        <v>303</v>
      </c>
      <c r="AO943" s="9">
        <v>15</v>
      </c>
      <c r="AP943" s="9">
        <v>2</v>
      </c>
      <c r="AQ943" s="9">
        <v>2</v>
      </c>
      <c r="AR943" s="9">
        <v>243</v>
      </c>
      <c r="AS943" s="9">
        <v>79</v>
      </c>
      <c r="AT943" s="10">
        <v>0</v>
      </c>
    </row>
    <row r="944" spans="1:46" ht="57" x14ac:dyDescent="0.25">
      <c r="A944" s="26" t="str">
        <f t="shared" si="28"/>
        <v>2012Registered nursesNorthwest TerritoriesCommunity health</v>
      </c>
      <c r="B944" s="24">
        <v>2012</v>
      </c>
      <c r="C944" s="9" t="s">
        <v>7</v>
      </c>
      <c r="D944" s="9" t="s">
        <v>169</v>
      </c>
      <c r="E944" s="9" t="str">
        <f t="shared" si="29"/>
        <v>Northwest Territories</v>
      </c>
      <c r="F944" s="9" t="s">
        <v>182</v>
      </c>
      <c r="G944" s="9" t="s">
        <v>11</v>
      </c>
      <c r="H944" s="9">
        <v>248</v>
      </c>
      <c r="I944" s="9">
        <v>223</v>
      </c>
      <c r="J944" s="9">
        <v>25</v>
      </c>
      <c r="K944" s="9">
        <v>0</v>
      </c>
      <c r="L944" s="9">
        <v>1</v>
      </c>
      <c r="M944" s="9">
        <v>13</v>
      </c>
      <c r="N944" s="9">
        <v>19</v>
      </c>
      <c r="O944" s="9">
        <v>17</v>
      </c>
      <c r="P944" s="9">
        <v>24</v>
      </c>
      <c r="Q944" s="9">
        <v>31</v>
      </c>
      <c r="R944" s="9">
        <v>38</v>
      </c>
      <c r="S944" s="9">
        <v>47</v>
      </c>
      <c r="T944" s="9">
        <v>36</v>
      </c>
      <c r="U944" s="9">
        <v>17</v>
      </c>
      <c r="V944" s="9">
        <v>5</v>
      </c>
      <c r="W944" s="9">
        <v>0</v>
      </c>
      <c r="X944" s="9">
        <v>218</v>
      </c>
      <c r="Y944" s="9">
        <v>30</v>
      </c>
      <c r="Z944" s="9">
        <v>0</v>
      </c>
      <c r="AA944" s="9">
        <v>53</v>
      </c>
      <c r="AB944" s="9">
        <v>50</v>
      </c>
      <c r="AC944" s="9">
        <v>60</v>
      </c>
      <c r="AD944" s="9">
        <v>85</v>
      </c>
      <c r="AE944" s="9">
        <v>0</v>
      </c>
      <c r="AF944" s="9">
        <v>128</v>
      </c>
      <c r="AG944" s="9">
        <v>0</v>
      </c>
      <c r="AH944" s="9">
        <v>120</v>
      </c>
      <c r="AI944" s="9">
        <v>0</v>
      </c>
      <c r="AJ944" s="9">
        <v>184</v>
      </c>
      <c r="AK944" s="9">
        <v>34</v>
      </c>
      <c r="AL944" s="9">
        <v>30</v>
      </c>
      <c r="AM944" s="9">
        <v>0</v>
      </c>
      <c r="AN944" s="9">
        <v>243</v>
      </c>
      <c r="AO944" s="9">
        <v>5</v>
      </c>
      <c r="AP944" s="9">
        <v>0</v>
      </c>
      <c r="AQ944" s="9">
        <v>0</v>
      </c>
      <c r="AR944" s="9">
        <v>131</v>
      </c>
      <c r="AS944" s="9">
        <v>117</v>
      </c>
      <c r="AT944" s="10">
        <v>0</v>
      </c>
    </row>
    <row r="945" spans="1:46" ht="57" x14ac:dyDescent="0.25">
      <c r="A945" s="26" t="str">
        <f t="shared" si="28"/>
        <v>2012Registered nursesNorthwest TerritoriesNursing home/long-term care</v>
      </c>
      <c r="B945" s="24">
        <v>2012</v>
      </c>
      <c r="C945" s="9" t="s">
        <v>7</v>
      </c>
      <c r="D945" s="9" t="s">
        <v>169</v>
      </c>
      <c r="E945" s="9" t="str">
        <f t="shared" si="29"/>
        <v>Northwest Territories</v>
      </c>
      <c r="F945" s="9" t="s">
        <v>181</v>
      </c>
      <c r="G945" s="9" t="s">
        <v>12</v>
      </c>
      <c r="H945" s="9">
        <v>23</v>
      </c>
      <c r="I945" s="9">
        <v>20</v>
      </c>
      <c r="J945" s="9">
        <v>3</v>
      </c>
      <c r="K945" s="9">
        <v>0</v>
      </c>
      <c r="L945" s="9">
        <v>1</v>
      </c>
      <c r="M945" s="9">
        <v>2</v>
      </c>
      <c r="N945" s="9">
        <v>1</v>
      </c>
      <c r="O945" s="9">
        <v>1</v>
      </c>
      <c r="P945" s="9">
        <v>0</v>
      </c>
      <c r="Q945" s="9">
        <v>1</v>
      </c>
      <c r="R945" s="9">
        <v>4</v>
      </c>
      <c r="S945" s="9">
        <v>3</v>
      </c>
      <c r="T945" s="9">
        <v>6</v>
      </c>
      <c r="U945" s="9">
        <v>2</v>
      </c>
      <c r="V945" s="9">
        <v>2</v>
      </c>
      <c r="W945" s="9">
        <v>0</v>
      </c>
      <c r="X945" s="9">
        <v>23</v>
      </c>
      <c r="Y945" s="9">
        <v>0</v>
      </c>
      <c r="Z945" s="9">
        <v>0</v>
      </c>
      <c r="AA945" s="9">
        <v>5</v>
      </c>
      <c r="AB945" s="9">
        <v>3</v>
      </c>
      <c r="AC945" s="9">
        <v>5</v>
      </c>
      <c r="AD945" s="9">
        <v>10</v>
      </c>
      <c r="AE945" s="9">
        <v>0</v>
      </c>
      <c r="AF945" s="9">
        <v>11</v>
      </c>
      <c r="AG945" s="9">
        <v>0</v>
      </c>
      <c r="AH945" s="9">
        <v>12</v>
      </c>
      <c r="AI945" s="9">
        <v>0</v>
      </c>
      <c r="AJ945" s="9">
        <v>10</v>
      </c>
      <c r="AK945" s="9">
        <v>8</v>
      </c>
      <c r="AL945" s="9">
        <v>4</v>
      </c>
      <c r="AM945" s="9">
        <v>1</v>
      </c>
      <c r="AN945" s="9">
        <v>19</v>
      </c>
      <c r="AO945" s="9">
        <v>3</v>
      </c>
      <c r="AP945" s="9">
        <v>0</v>
      </c>
      <c r="AQ945" s="9">
        <v>1</v>
      </c>
      <c r="AR945" s="9">
        <v>14</v>
      </c>
      <c r="AS945" s="9">
        <v>9</v>
      </c>
      <c r="AT945" s="10">
        <v>0</v>
      </c>
    </row>
    <row r="946" spans="1:46" ht="57" x14ac:dyDescent="0.25">
      <c r="A946" s="26" t="str">
        <f t="shared" si="28"/>
        <v>2012Registered nursesNorthwest TerritoriesOther places of work</v>
      </c>
      <c r="B946" s="24">
        <v>2012</v>
      </c>
      <c r="C946" s="9" t="s">
        <v>7</v>
      </c>
      <c r="D946" s="9" t="s">
        <v>169</v>
      </c>
      <c r="E946" s="9" t="str">
        <f t="shared" si="29"/>
        <v>Northwest Territories</v>
      </c>
      <c r="F946" s="9" t="s">
        <v>183</v>
      </c>
      <c r="G946" s="9" t="s">
        <v>13</v>
      </c>
      <c r="H946" s="9">
        <v>117</v>
      </c>
      <c r="I946" s="9">
        <v>96</v>
      </c>
      <c r="J946" s="9">
        <v>21</v>
      </c>
      <c r="K946" s="9">
        <v>0</v>
      </c>
      <c r="L946" s="9">
        <v>0</v>
      </c>
      <c r="M946" s="9">
        <v>8</v>
      </c>
      <c r="N946" s="9">
        <v>13</v>
      </c>
      <c r="O946" s="9">
        <v>22</v>
      </c>
      <c r="P946" s="9">
        <v>13</v>
      </c>
      <c r="Q946" s="9">
        <v>12</v>
      </c>
      <c r="R946" s="9">
        <v>14</v>
      </c>
      <c r="S946" s="9">
        <v>23</v>
      </c>
      <c r="T946" s="9">
        <v>10</v>
      </c>
      <c r="U946" s="9">
        <v>1</v>
      </c>
      <c r="V946" s="9">
        <v>1</v>
      </c>
      <c r="W946" s="9">
        <v>0</v>
      </c>
      <c r="X946" s="9">
        <v>110</v>
      </c>
      <c r="Y946" s="9">
        <v>7</v>
      </c>
      <c r="Z946" s="9">
        <v>0</v>
      </c>
      <c r="AA946" s="9">
        <v>35</v>
      </c>
      <c r="AB946" s="9">
        <v>28</v>
      </c>
      <c r="AC946" s="9">
        <v>21</v>
      </c>
      <c r="AD946" s="9">
        <v>33</v>
      </c>
      <c r="AE946" s="9">
        <v>0</v>
      </c>
      <c r="AF946" s="9">
        <v>82</v>
      </c>
      <c r="AG946" s="9">
        <v>0</v>
      </c>
      <c r="AH946" s="9">
        <v>35</v>
      </c>
      <c r="AI946" s="9">
        <v>0</v>
      </c>
      <c r="AJ946" s="9">
        <v>36</v>
      </c>
      <c r="AK946" s="9">
        <v>14</v>
      </c>
      <c r="AL946" s="9">
        <v>64</v>
      </c>
      <c r="AM946" s="9">
        <v>3</v>
      </c>
      <c r="AN946" s="9">
        <v>76</v>
      </c>
      <c r="AO946" s="9">
        <v>21</v>
      </c>
      <c r="AP946" s="9">
        <v>18</v>
      </c>
      <c r="AQ946" s="9">
        <v>2</v>
      </c>
      <c r="AR946" s="9">
        <v>82</v>
      </c>
      <c r="AS946" s="9">
        <v>35</v>
      </c>
      <c r="AT946" s="10">
        <v>0</v>
      </c>
    </row>
    <row r="947" spans="1:46" ht="57" x14ac:dyDescent="0.25">
      <c r="A947" s="26" t="str">
        <f t="shared" si="28"/>
        <v>2012Registered nursesNorthwest TerritoriesUnknown places of work</v>
      </c>
      <c r="B947" s="24">
        <v>2012</v>
      </c>
      <c r="C947" s="9" t="s">
        <v>7</v>
      </c>
      <c r="D947" s="9" t="s">
        <v>169</v>
      </c>
      <c r="E947" s="9" t="str">
        <f t="shared" si="29"/>
        <v>Northwest Territories</v>
      </c>
      <c r="F947" s="9" t="s">
        <v>184</v>
      </c>
      <c r="G947" s="9" t="s">
        <v>49</v>
      </c>
      <c r="H947" s="9">
        <v>4</v>
      </c>
      <c r="I947" s="9">
        <v>3</v>
      </c>
      <c r="J947" s="9">
        <v>1</v>
      </c>
      <c r="K947" s="9">
        <v>0</v>
      </c>
      <c r="L947" s="9">
        <v>1</v>
      </c>
      <c r="M947" s="9">
        <v>1</v>
      </c>
      <c r="N947" s="9">
        <v>0</v>
      </c>
      <c r="O947" s="9">
        <v>0</v>
      </c>
      <c r="P947" s="9">
        <v>0</v>
      </c>
      <c r="Q947" s="9">
        <v>0</v>
      </c>
      <c r="R947" s="9">
        <v>1</v>
      </c>
      <c r="S947" s="9">
        <v>1</v>
      </c>
      <c r="T947" s="9">
        <v>0</v>
      </c>
      <c r="U947" s="9">
        <v>0</v>
      </c>
      <c r="V947" s="9">
        <v>0</v>
      </c>
      <c r="W947" s="9">
        <v>0</v>
      </c>
      <c r="X947" s="9">
        <v>4</v>
      </c>
      <c r="Y947" s="9">
        <v>0</v>
      </c>
      <c r="Z947" s="9">
        <v>0</v>
      </c>
      <c r="AA947" s="9">
        <v>2</v>
      </c>
      <c r="AB947" s="9">
        <v>0</v>
      </c>
      <c r="AC947" s="9">
        <v>1</v>
      </c>
      <c r="AD947" s="9">
        <v>1</v>
      </c>
      <c r="AE947" s="9">
        <v>0</v>
      </c>
      <c r="AF947" s="9">
        <v>2</v>
      </c>
      <c r="AG947" s="9">
        <v>0</v>
      </c>
      <c r="AH947" s="9">
        <v>2</v>
      </c>
      <c r="AI947" s="9">
        <v>0</v>
      </c>
      <c r="AJ947" s="9">
        <v>0</v>
      </c>
      <c r="AK947" s="9">
        <v>0</v>
      </c>
      <c r="AL947" s="9">
        <v>0</v>
      </c>
      <c r="AM947" s="9">
        <v>4</v>
      </c>
      <c r="AN947" s="9">
        <v>0</v>
      </c>
      <c r="AO947" s="9">
        <v>0</v>
      </c>
      <c r="AP947" s="9">
        <v>0</v>
      </c>
      <c r="AQ947" s="9">
        <v>4</v>
      </c>
      <c r="AR947" s="9">
        <v>3</v>
      </c>
      <c r="AS947" s="9">
        <v>1</v>
      </c>
      <c r="AT947" s="10">
        <v>0</v>
      </c>
    </row>
    <row r="948" spans="1:46" ht="42.75" x14ac:dyDescent="0.25">
      <c r="A948" s="26" t="str">
        <f t="shared" si="28"/>
        <v>2012Registered nursesNunavutAll places of work</v>
      </c>
      <c r="B948" s="24">
        <v>2012</v>
      </c>
      <c r="C948" s="9" t="s">
        <v>7</v>
      </c>
      <c r="D948" s="9" t="s">
        <v>170</v>
      </c>
      <c r="E948" s="9" t="str">
        <f t="shared" si="29"/>
        <v>Nunavut</v>
      </c>
      <c r="F948" s="9" t="s">
        <v>179</v>
      </c>
      <c r="G948" s="9" t="s">
        <v>9</v>
      </c>
      <c r="H948" s="9">
        <v>370</v>
      </c>
      <c r="I948" s="9">
        <v>332</v>
      </c>
      <c r="J948" s="9">
        <v>38</v>
      </c>
      <c r="K948" s="9">
        <v>0</v>
      </c>
      <c r="L948" s="9">
        <v>2</v>
      </c>
      <c r="M948" s="9">
        <v>38</v>
      </c>
      <c r="N948" s="9">
        <v>44</v>
      </c>
      <c r="O948" s="9">
        <v>42</v>
      </c>
      <c r="P948" s="9">
        <v>29</v>
      </c>
      <c r="Q948" s="9">
        <v>45</v>
      </c>
      <c r="R948" s="9">
        <v>45</v>
      </c>
      <c r="S948" s="9">
        <v>61</v>
      </c>
      <c r="T948" s="9">
        <v>36</v>
      </c>
      <c r="U948" s="9">
        <v>23</v>
      </c>
      <c r="V948" s="9">
        <v>5</v>
      </c>
      <c r="W948" s="9">
        <v>0</v>
      </c>
      <c r="X948" s="9">
        <v>326</v>
      </c>
      <c r="Y948" s="9">
        <v>42</v>
      </c>
      <c r="Z948" s="9">
        <v>2</v>
      </c>
      <c r="AA948" s="9">
        <v>120</v>
      </c>
      <c r="AB948" s="9">
        <v>82</v>
      </c>
      <c r="AC948" s="9">
        <v>66</v>
      </c>
      <c r="AD948" s="9">
        <v>102</v>
      </c>
      <c r="AE948" s="9">
        <v>0</v>
      </c>
      <c r="AF948" s="9">
        <v>211</v>
      </c>
      <c r="AG948" s="9">
        <v>0</v>
      </c>
      <c r="AH948" s="9">
        <v>159</v>
      </c>
      <c r="AI948" s="9">
        <v>0</v>
      </c>
      <c r="AJ948" s="9">
        <v>260</v>
      </c>
      <c r="AK948" s="9">
        <v>51</v>
      </c>
      <c r="AL948" s="9">
        <v>58</v>
      </c>
      <c r="AM948" s="9">
        <v>1</v>
      </c>
      <c r="AN948" s="9">
        <v>344</v>
      </c>
      <c r="AO948" s="9">
        <v>14</v>
      </c>
      <c r="AP948" s="9">
        <v>11</v>
      </c>
      <c r="AQ948" s="9">
        <v>1</v>
      </c>
      <c r="AR948" s="9">
        <v>94</v>
      </c>
      <c r="AS948" s="9">
        <v>276</v>
      </c>
      <c r="AT948" s="10">
        <v>0</v>
      </c>
    </row>
    <row r="949" spans="1:46" ht="28.5" x14ac:dyDescent="0.25">
      <c r="A949" s="26" t="str">
        <f t="shared" si="28"/>
        <v>2012Registered nursesNunavutHospital</v>
      </c>
      <c r="B949" s="24">
        <v>2012</v>
      </c>
      <c r="C949" s="9" t="s">
        <v>7</v>
      </c>
      <c r="D949" s="9" t="s">
        <v>170</v>
      </c>
      <c r="E949" s="9" t="str">
        <f t="shared" si="29"/>
        <v>Nunavut</v>
      </c>
      <c r="F949" s="9" t="s">
        <v>180</v>
      </c>
      <c r="G949" s="9" t="s">
        <v>10</v>
      </c>
      <c r="H949" s="9">
        <v>100</v>
      </c>
      <c r="I949" s="9">
        <v>92</v>
      </c>
      <c r="J949" s="9">
        <v>8</v>
      </c>
      <c r="K949" s="9">
        <v>0</v>
      </c>
      <c r="L949" s="9">
        <v>1</v>
      </c>
      <c r="M949" s="9">
        <v>17</v>
      </c>
      <c r="N949" s="9">
        <v>21</v>
      </c>
      <c r="O949" s="9">
        <v>14</v>
      </c>
      <c r="P949" s="9">
        <v>6</v>
      </c>
      <c r="Q949" s="9">
        <v>11</v>
      </c>
      <c r="R949" s="9">
        <v>11</v>
      </c>
      <c r="S949" s="9">
        <v>9</v>
      </c>
      <c r="T949" s="9">
        <v>7</v>
      </c>
      <c r="U949" s="9">
        <v>3</v>
      </c>
      <c r="V949" s="9">
        <v>0</v>
      </c>
      <c r="W949" s="9">
        <v>0</v>
      </c>
      <c r="X949" s="9">
        <v>91</v>
      </c>
      <c r="Y949" s="9">
        <v>9</v>
      </c>
      <c r="Z949" s="9">
        <v>0</v>
      </c>
      <c r="AA949" s="9">
        <v>51</v>
      </c>
      <c r="AB949" s="9">
        <v>18</v>
      </c>
      <c r="AC949" s="9">
        <v>16</v>
      </c>
      <c r="AD949" s="9">
        <v>15</v>
      </c>
      <c r="AE949" s="9">
        <v>0</v>
      </c>
      <c r="AF949" s="9">
        <v>68</v>
      </c>
      <c r="AG949" s="9">
        <v>0</v>
      </c>
      <c r="AH949" s="9">
        <v>32</v>
      </c>
      <c r="AI949" s="9">
        <v>0</v>
      </c>
      <c r="AJ949" s="9">
        <v>82</v>
      </c>
      <c r="AK949" s="9">
        <v>8</v>
      </c>
      <c r="AL949" s="9">
        <v>9</v>
      </c>
      <c r="AM949" s="9">
        <v>1</v>
      </c>
      <c r="AN949" s="9">
        <v>94</v>
      </c>
      <c r="AO949" s="9">
        <v>5</v>
      </c>
      <c r="AP949" s="9">
        <v>0</v>
      </c>
      <c r="AQ949" s="9">
        <v>1</v>
      </c>
      <c r="AR949" s="9">
        <v>26</v>
      </c>
      <c r="AS949" s="9">
        <v>74</v>
      </c>
      <c r="AT949" s="10">
        <v>0</v>
      </c>
    </row>
    <row r="950" spans="1:46" ht="28.5" x14ac:dyDescent="0.25">
      <c r="A950" s="26" t="str">
        <f t="shared" si="28"/>
        <v>2012Registered nursesNunavutCommunity health</v>
      </c>
      <c r="B950" s="24">
        <v>2012</v>
      </c>
      <c r="C950" s="9" t="s">
        <v>7</v>
      </c>
      <c r="D950" s="9" t="s">
        <v>170</v>
      </c>
      <c r="E950" s="9" t="str">
        <f t="shared" si="29"/>
        <v>Nunavut</v>
      </c>
      <c r="F950" s="9" t="s">
        <v>182</v>
      </c>
      <c r="G950" s="9" t="s">
        <v>11</v>
      </c>
      <c r="H950" s="9">
        <v>214</v>
      </c>
      <c r="I950" s="9">
        <v>198</v>
      </c>
      <c r="J950" s="9">
        <v>16</v>
      </c>
      <c r="K950" s="9">
        <v>0</v>
      </c>
      <c r="L950" s="9">
        <v>0</v>
      </c>
      <c r="M950" s="9">
        <v>17</v>
      </c>
      <c r="N950" s="9">
        <v>15</v>
      </c>
      <c r="O950" s="9">
        <v>22</v>
      </c>
      <c r="P950" s="9">
        <v>17</v>
      </c>
      <c r="Q950" s="9">
        <v>25</v>
      </c>
      <c r="R950" s="9">
        <v>28</v>
      </c>
      <c r="S950" s="9">
        <v>42</v>
      </c>
      <c r="T950" s="9">
        <v>25</v>
      </c>
      <c r="U950" s="9">
        <v>18</v>
      </c>
      <c r="V950" s="9">
        <v>5</v>
      </c>
      <c r="W950" s="9">
        <v>0</v>
      </c>
      <c r="X950" s="9">
        <v>182</v>
      </c>
      <c r="Y950" s="9">
        <v>31</v>
      </c>
      <c r="Z950" s="9">
        <v>1</v>
      </c>
      <c r="AA950" s="9">
        <v>51</v>
      </c>
      <c r="AB950" s="9">
        <v>50</v>
      </c>
      <c r="AC950" s="9">
        <v>39</v>
      </c>
      <c r="AD950" s="9">
        <v>74</v>
      </c>
      <c r="AE950" s="9">
        <v>0</v>
      </c>
      <c r="AF950" s="9">
        <v>104</v>
      </c>
      <c r="AG950" s="9">
        <v>0</v>
      </c>
      <c r="AH950" s="9">
        <v>110</v>
      </c>
      <c r="AI950" s="9">
        <v>0</v>
      </c>
      <c r="AJ950" s="9">
        <v>160</v>
      </c>
      <c r="AK950" s="9">
        <v>34</v>
      </c>
      <c r="AL950" s="9">
        <v>20</v>
      </c>
      <c r="AM950" s="9">
        <v>0</v>
      </c>
      <c r="AN950" s="9">
        <v>211</v>
      </c>
      <c r="AO950" s="9">
        <v>3</v>
      </c>
      <c r="AP950" s="9">
        <v>0</v>
      </c>
      <c r="AQ950" s="9">
        <v>0</v>
      </c>
      <c r="AR950" s="9">
        <v>51</v>
      </c>
      <c r="AS950" s="9">
        <v>163</v>
      </c>
      <c r="AT950" s="10">
        <v>0</v>
      </c>
    </row>
    <row r="951" spans="1:46" ht="57" x14ac:dyDescent="0.25">
      <c r="A951" s="26" t="str">
        <f t="shared" si="28"/>
        <v>2012Registered nursesNunavutNursing home/long-term care</v>
      </c>
      <c r="B951" s="24">
        <v>2012</v>
      </c>
      <c r="C951" s="9" t="s">
        <v>7</v>
      </c>
      <c r="D951" s="9" t="s">
        <v>170</v>
      </c>
      <c r="E951" s="9" t="str">
        <f t="shared" si="29"/>
        <v>Nunavut</v>
      </c>
      <c r="F951" s="9" t="s">
        <v>181</v>
      </c>
      <c r="G951" s="9" t="s">
        <v>12</v>
      </c>
      <c r="H951" s="9">
        <v>2</v>
      </c>
      <c r="I951" s="9">
        <v>2</v>
      </c>
      <c r="J951" s="9">
        <v>0</v>
      </c>
      <c r="K951" s="9">
        <v>0</v>
      </c>
      <c r="L951" s="9">
        <v>0</v>
      </c>
      <c r="M951" s="9">
        <v>0</v>
      </c>
      <c r="N951" s="9">
        <v>0</v>
      </c>
      <c r="O951" s="9">
        <v>0</v>
      </c>
      <c r="P951" s="9">
        <v>0</v>
      </c>
      <c r="Q951" s="9">
        <v>2</v>
      </c>
      <c r="R951" s="9">
        <v>0</v>
      </c>
      <c r="S951" s="9">
        <v>0</v>
      </c>
      <c r="T951" s="9">
        <v>0</v>
      </c>
      <c r="U951" s="9">
        <v>0</v>
      </c>
      <c r="V951" s="9">
        <v>0</v>
      </c>
      <c r="W951" s="9">
        <v>0</v>
      </c>
      <c r="X951" s="9">
        <v>2</v>
      </c>
      <c r="Y951" s="9">
        <v>0</v>
      </c>
      <c r="Z951" s="9">
        <v>0</v>
      </c>
      <c r="AA951" s="9">
        <v>0</v>
      </c>
      <c r="AB951" s="9">
        <v>1</v>
      </c>
      <c r="AC951" s="9">
        <v>1</v>
      </c>
      <c r="AD951" s="9">
        <v>0</v>
      </c>
      <c r="AE951" s="9">
        <v>0</v>
      </c>
      <c r="AF951" s="9">
        <v>1</v>
      </c>
      <c r="AG951" s="9">
        <v>0</v>
      </c>
      <c r="AH951" s="9">
        <v>1</v>
      </c>
      <c r="AI951" s="9">
        <v>0</v>
      </c>
      <c r="AJ951" s="9">
        <v>1</v>
      </c>
      <c r="AK951" s="9">
        <v>1</v>
      </c>
      <c r="AL951" s="9">
        <v>0</v>
      </c>
      <c r="AM951" s="9">
        <v>0</v>
      </c>
      <c r="AN951" s="9">
        <v>1</v>
      </c>
      <c r="AO951" s="9">
        <v>1</v>
      </c>
      <c r="AP951" s="9">
        <v>0</v>
      </c>
      <c r="AQ951" s="9">
        <v>0</v>
      </c>
      <c r="AR951" s="9">
        <v>0</v>
      </c>
      <c r="AS951" s="9">
        <v>2</v>
      </c>
      <c r="AT951" s="10">
        <v>0</v>
      </c>
    </row>
    <row r="952" spans="1:46" ht="42.75" x14ac:dyDescent="0.25">
      <c r="A952" s="26" t="str">
        <f t="shared" si="28"/>
        <v>2012Registered nursesNunavutOther places of work</v>
      </c>
      <c r="B952" s="24">
        <v>2012</v>
      </c>
      <c r="C952" s="9" t="s">
        <v>7</v>
      </c>
      <c r="D952" s="9" t="s">
        <v>170</v>
      </c>
      <c r="E952" s="9" t="str">
        <f t="shared" si="29"/>
        <v>Nunavut</v>
      </c>
      <c r="F952" s="9" t="s">
        <v>183</v>
      </c>
      <c r="G952" s="9" t="s">
        <v>13</v>
      </c>
      <c r="H952" s="9">
        <v>54</v>
      </c>
      <c r="I952" s="9">
        <v>40</v>
      </c>
      <c r="J952" s="9">
        <v>14</v>
      </c>
      <c r="K952" s="9">
        <v>0</v>
      </c>
      <c r="L952" s="9">
        <v>1</v>
      </c>
      <c r="M952" s="9">
        <v>4</v>
      </c>
      <c r="N952" s="9">
        <v>8</v>
      </c>
      <c r="O952" s="9">
        <v>6</v>
      </c>
      <c r="P952" s="9">
        <v>6</v>
      </c>
      <c r="Q952" s="9">
        <v>7</v>
      </c>
      <c r="R952" s="9">
        <v>6</v>
      </c>
      <c r="S952" s="9">
        <v>10</v>
      </c>
      <c r="T952" s="9">
        <v>4</v>
      </c>
      <c r="U952" s="9">
        <v>2</v>
      </c>
      <c r="V952" s="9">
        <v>0</v>
      </c>
      <c r="W952" s="9">
        <v>0</v>
      </c>
      <c r="X952" s="9">
        <v>51</v>
      </c>
      <c r="Y952" s="9">
        <v>2</v>
      </c>
      <c r="Z952" s="9">
        <v>1</v>
      </c>
      <c r="AA952" s="9">
        <v>18</v>
      </c>
      <c r="AB952" s="9">
        <v>13</v>
      </c>
      <c r="AC952" s="9">
        <v>10</v>
      </c>
      <c r="AD952" s="9">
        <v>13</v>
      </c>
      <c r="AE952" s="9">
        <v>0</v>
      </c>
      <c r="AF952" s="9">
        <v>38</v>
      </c>
      <c r="AG952" s="9">
        <v>0</v>
      </c>
      <c r="AH952" s="9">
        <v>16</v>
      </c>
      <c r="AI952" s="9">
        <v>0</v>
      </c>
      <c r="AJ952" s="9">
        <v>17</v>
      </c>
      <c r="AK952" s="9">
        <v>8</v>
      </c>
      <c r="AL952" s="9">
        <v>29</v>
      </c>
      <c r="AM952" s="9">
        <v>0</v>
      </c>
      <c r="AN952" s="9">
        <v>38</v>
      </c>
      <c r="AO952" s="9">
        <v>5</v>
      </c>
      <c r="AP952" s="9">
        <v>11</v>
      </c>
      <c r="AQ952" s="9">
        <v>0</v>
      </c>
      <c r="AR952" s="9">
        <v>17</v>
      </c>
      <c r="AS952" s="9">
        <v>37</v>
      </c>
      <c r="AT952" s="10">
        <v>0</v>
      </c>
    </row>
    <row r="953" spans="1:46" ht="42.75" x14ac:dyDescent="0.25">
      <c r="A953" s="26" t="str">
        <f t="shared" si="28"/>
        <v>2012Registered nursesCanadaAll places of work</v>
      </c>
      <c r="B953" s="24">
        <v>2012</v>
      </c>
      <c r="C953" s="9" t="s">
        <v>7</v>
      </c>
      <c r="D953" s="9" t="s">
        <v>171</v>
      </c>
      <c r="E953" s="9" t="str">
        <f t="shared" si="29"/>
        <v>Canada</v>
      </c>
      <c r="F953" s="9" t="s">
        <v>179</v>
      </c>
      <c r="G953" s="9" t="s">
        <v>9</v>
      </c>
      <c r="H953" s="9">
        <v>271807</v>
      </c>
      <c r="I953" s="9">
        <v>242001</v>
      </c>
      <c r="J953" s="9">
        <v>17666</v>
      </c>
      <c r="K953" s="9">
        <v>12140</v>
      </c>
      <c r="L953" s="9">
        <v>6830</v>
      </c>
      <c r="M953" s="9">
        <v>27574</v>
      </c>
      <c r="N953" s="9">
        <v>29604</v>
      </c>
      <c r="O953" s="9">
        <v>29452</v>
      </c>
      <c r="P953" s="9">
        <v>32723</v>
      </c>
      <c r="Q953" s="9">
        <v>37265</v>
      </c>
      <c r="R953" s="9">
        <v>37972</v>
      </c>
      <c r="S953" s="9">
        <v>37066</v>
      </c>
      <c r="T953" s="9">
        <v>22419</v>
      </c>
      <c r="U953" s="9">
        <v>8487</v>
      </c>
      <c r="V953" s="9">
        <v>2413</v>
      </c>
      <c r="W953" s="9">
        <v>2</v>
      </c>
      <c r="X953" s="9">
        <v>247411</v>
      </c>
      <c r="Y953" s="9">
        <v>22144</v>
      </c>
      <c r="Z953" s="9">
        <v>2252</v>
      </c>
      <c r="AA953" s="9">
        <v>79974</v>
      </c>
      <c r="AB953" s="9">
        <v>56882</v>
      </c>
      <c r="AC953" s="9">
        <v>63724</v>
      </c>
      <c r="AD953" s="9">
        <v>70794</v>
      </c>
      <c r="AE953" s="9">
        <v>433</v>
      </c>
      <c r="AF953" s="9">
        <v>160531</v>
      </c>
      <c r="AG953" s="9">
        <v>79714</v>
      </c>
      <c r="AH953" s="9">
        <v>31355</v>
      </c>
      <c r="AI953" s="9">
        <v>207</v>
      </c>
      <c r="AJ953" s="9">
        <v>204260</v>
      </c>
      <c r="AK953" s="9">
        <v>18006</v>
      </c>
      <c r="AL953" s="9">
        <v>43683</v>
      </c>
      <c r="AM953" s="9">
        <v>5858</v>
      </c>
      <c r="AN953" s="9">
        <v>235754</v>
      </c>
      <c r="AO953" s="9">
        <v>17337</v>
      </c>
      <c r="AP953" s="9">
        <v>12205</v>
      </c>
      <c r="AQ953" s="9">
        <v>6511</v>
      </c>
      <c r="AR953" s="9">
        <v>240941</v>
      </c>
      <c r="AS953" s="9">
        <v>30802</v>
      </c>
      <c r="AT953" s="10">
        <v>64</v>
      </c>
    </row>
    <row r="954" spans="1:46" ht="28.5" x14ac:dyDescent="0.25">
      <c r="A954" s="26" t="str">
        <f t="shared" si="28"/>
        <v>2012Registered nursesCanadaHospital</v>
      </c>
      <c r="B954" s="24">
        <v>2012</v>
      </c>
      <c r="C954" s="9" t="s">
        <v>7</v>
      </c>
      <c r="D954" s="9" t="s">
        <v>171</v>
      </c>
      <c r="E954" s="9" t="str">
        <f t="shared" si="29"/>
        <v>Canada</v>
      </c>
      <c r="F954" s="9" t="s">
        <v>180</v>
      </c>
      <c r="G954" s="9" t="s">
        <v>10</v>
      </c>
      <c r="H954" s="9">
        <v>163690</v>
      </c>
      <c r="I954" s="9">
        <v>144675</v>
      </c>
      <c r="J954" s="9">
        <v>11639</v>
      </c>
      <c r="K954" s="9">
        <v>7376</v>
      </c>
      <c r="L954" s="9">
        <v>5236</v>
      </c>
      <c r="M954" s="9">
        <v>20405</v>
      </c>
      <c r="N954" s="9">
        <v>20398</v>
      </c>
      <c r="O954" s="9">
        <v>18521</v>
      </c>
      <c r="P954" s="9">
        <v>19416</v>
      </c>
      <c r="Q954" s="9">
        <v>22653</v>
      </c>
      <c r="R954" s="9">
        <v>22190</v>
      </c>
      <c r="S954" s="9">
        <v>20275</v>
      </c>
      <c r="T954" s="9">
        <v>10591</v>
      </c>
      <c r="U954" s="9">
        <v>3272</v>
      </c>
      <c r="V954" s="9">
        <v>732</v>
      </c>
      <c r="W954" s="9">
        <v>1</v>
      </c>
      <c r="X954" s="9">
        <v>148297</v>
      </c>
      <c r="Y954" s="9">
        <v>13937</v>
      </c>
      <c r="Z954" s="9">
        <v>1456</v>
      </c>
      <c r="AA954" s="9">
        <v>56343</v>
      </c>
      <c r="AB954" s="9">
        <v>33551</v>
      </c>
      <c r="AC954" s="9">
        <v>37760</v>
      </c>
      <c r="AD954" s="9">
        <v>35688</v>
      </c>
      <c r="AE954" s="9">
        <v>348</v>
      </c>
      <c r="AF954" s="9">
        <v>99224</v>
      </c>
      <c r="AG954" s="9">
        <v>48172</v>
      </c>
      <c r="AH954" s="9">
        <v>16194</v>
      </c>
      <c r="AI954" s="9">
        <v>100</v>
      </c>
      <c r="AJ954" s="9">
        <v>140897</v>
      </c>
      <c r="AK954" s="9">
        <v>7548</v>
      </c>
      <c r="AL954" s="9">
        <v>14767</v>
      </c>
      <c r="AM954" s="9">
        <v>478</v>
      </c>
      <c r="AN954" s="9">
        <v>154877</v>
      </c>
      <c r="AO954" s="9">
        <v>5399</v>
      </c>
      <c r="AP954" s="9">
        <v>2826</v>
      </c>
      <c r="AQ954" s="9">
        <v>588</v>
      </c>
      <c r="AR954" s="9">
        <v>149934</v>
      </c>
      <c r="AS954" s="9">
        <v>13738</v>
      </c>
      <c r="AT954" s="10">
        <v>18</v>
      </c>
    </row>
    <row r="955" spans="1:46" ht="28.5" x14ac:dyDescent="0.25">
      <c r="A955" s="26" t="str">
        <f t="shared" si="28"/>
        <v>2012Registered nursesCanadaCommunity health</v>
      </c>
      <c r="B955" s="24">
        <v>2012</v>
      </c>
      <c r="C955" s="9" t="s">
        <v>7</v>
      </c>
      <c r="D955" s="9" t="s">
        <v>171</v>
      </c>
      <c r="E955" s="9" t="str">
        <f t="shared" si="29"/>
        <v>Canada</v>
      </c>
      <c r="F955" s="9" t="s">
        <v>182</v>
      </c>
      <c r="G955" s="9" t="s">
        <v>11</v>
      </c>
      <c r="H955" s="9">
        <v>40890</v>
      </c>
      <c r="I955" s="9">
        <v>37380</v>
      </c>
      <c r="J955" s="9">
        <v>1523</v>
      </c>
      <c r="K955" s="9">
        <v>1987</v>
      </c>
      <c r="L955" s="9">
        <v>268</v>
      </c>
      <c r="M955" s="9">
        <v>2020</v>
      </c>
      <c r="N955" s="9">
        <v>3534</v>
      </c>
      <c r="O955" s="9">
        <v>4501</v>
      </c>
      <c r="P955" s="9">
        <v>5239</v>
      </c>
      <c r="Q955" s="9">
        <v>5969</v>
      </c>
      <c r="R955" s="9">
        <v>6088</v>
      </c>
      <c r="S955" s="9">
        <v>6461</v>
      </c>
      <c r="T955" s="9">
        <v>4502</v>
      </c>
      <c r="U955" s="9">
        <v>1789</v>
      </c>
      <c r="V955" s="9">
        <v>519</v>
      </c>
      <c r="W955" s="9">
        <v>0</v>
      </c>
      <c r="X955" s="9">
        <v>38360</v>
      </c>
      <c r="Y955" s="9">
        <v>2232</v>
      </c>
      <c r="Z955" s="9">
        <v>298</v>
      </c>
      <c r="AA955" s="9">
        <v>7794</v>
      </c>
      <c r="AB955" s="9">
        <v>9316</v>
      </c>
      <c r="AC955" s="9">
        <v>10438</v>
      </c>
      <c r="AD955" s="9">
        <v>13303</v>
      </c>
      <c r="AE955" s="9">
        <v>39</v>
      </c>
      <c r="AF955" s="9">
        <v>23637</v>
      </c>
      <c r="AG955" s="9">
        <v>11853</v>
      </c>
      <c r="AH955" s="9">
        <v>5374</v>
      </c>
      <c r="AI955" s="9">
        <v>26</v>
      </c>
      <c r="AJ955" s="9">
        <v>29175</v>
      </c>
      <c r="AK955" s="9">
        <v>3083</v>
      </c>
      <c r="AL955" s="9">
        <v>8541</v>
      </c>
      <c r="AM955" s="9">
        <v>91</v>
      </c>
      <c r="AN955" s="9">
        <v>35219</v>
      </c>
      <c r="AO955" s="9">
        <v>4610</v>
      </c>
      <c r="AP955" s="9">
        <v>900</v>
      </c>
      <c r="AQ955" s="9">
        <v>161</v>
      </c>
      <c r="AR955" s="9">
        <v>34299</v>
      </c>
      <c r="AS955" s="9">
        <v>6588</v>
      </c>
      <c r="AT955" s="10">
        <v>3</v>
      </c>
    </row>
    <row r="956" spans="1:46" ht="57" x14ac:dyDescent="0.25">
      <c r="A956" s="26" t="str">
        <f t="shared" si="28"/>
        <v>2012Registered nursesCanadaNursing home/long-term care</v>
      </c>
      <c r="B956" s="24">
        <v>2012</v>
      </c>
      <c r="C956" s="9" t="s">
        <v>7</v>
      </c>
      <c r="D956" s="9" t="s">
        <v>171</v>
      </c>
      <c r="E956" s="9" t="str">
        <f t="shared" si="29"/>
        <v>Canada</v>
      </c>
      <c r="F956" s="9" t="s">
        <v>181</v>
      </c>
      <c r="G956" s="9" t="s">
        <v>12</v>
      </c>
      <c r="H956" s="9">
        <v>25631</v>
      </c>
      <c r="I956" s="9">
        <v>22690</v>
      </c>
      <c r="J956" s="9">
        <v>1573</v>
      </c>
      <c r="K956" s="9">
        <v>1368</v>
      </c>
      <c r="L956" s="9">
        <v>399</v>
      </c>
      <c r="M956" s="9">
        <v>1390</v>
      </c>
      <c r="N956" s="9">
        <v>1613</v>
      </c>
      <c r="O956" s="9">
        <v>2283</v>
      </c>
      <c r="P956" s="9">
        <v>3274</v>
      </c>
      <c r="Q956" s="9">
        <v>3302</v>
      </c>
      <c r="R956" s="9">
        <v>4055</v>
      </c>
      <c r="S956" s="9">
        <v>4463</v>
      </c>
      <c r="T956" s="9">
        <v>3071</v>
      </c>
      <c r="U956" s="9">
        <v>1375</v>
      </c>
      <c r="V956" s="9">
        <v>405</v>
      </c>
      <c r="W956" s="9">
        <v>1</v>
      </c>
      <c r="X956" s="9">
        <v>21506</v>
      </c>
      <c r="Y956" s="9">
        <v>3908</v>
      </c>
      <c r="Z956" s="9">
        <v>217</v>
      </c>
      <c r="AA956" s="9">
        <v>4835</v>
      </c>
      <c r="AB956" s="9">
        <v>5845</v>
      </c>
      <c r="AC956" s="9">
        <v>6053</v>
      </c>
      <c r="AD956" s="9">
        <v>8887</v>
      </c>
      <c r="AE956" s="9">
        <v>11</v>
      </c>
      <c r="AF956" s="9">
        <v>14296</v>
      </c>
      <c r="AG956" s="9">
        <v>8393</v>
      </c>
      <c r="AH956" s="9">
        <v>2924</v>
      </c>
      <c r="AI956" s="9">
        <v>18</v>
      </c>
      <c r="AJ956" s="9">
        <v>18886</v>
      </c>
      <c r="AK956" s="9">
        <v>4211</v>
      </c>
      <c r="AL956" s="9">
        <v>2483</v>
      </c>
      <c r="AM956" s="9">
        <v>51</v>
      </c>
      <c r="AN956" s="9">
        <v>22656</v>
      </c>
      <c r="AO956" s="9">
        <v>2576</v>
      </c>
      <c r="AP956" s="9">
        <v>310</v>
      </c>
      <c r="AQ956" s="9">
        <v>89</v>
      </c>
      <c r="AR956" s="9">
        <v>19711</v>
      </c>
      <c r="AS956" s="9">
        <v>5918</v>
      </c>
      <c r="AT956" s="10">
        <v>2</v>
      </c>
    </row>
    <row r="957" spans="1:46" ht="42.75" x14ac:dyDescent="0.25">
      <c r="A957" s="26" t="str">
        <f t="shared" si="28"/>
        <v>2012Registered nursesCanadaOther places of work</v>
      </c>
      <c r="B957" s="24">
        <v>2012</v>
      </c>
      <c r="C957" s="9" t="s">
        <v>7</v>
      </c>
      <c r="D957" s="9" t="s">
        <v>171</v>
      </c>
      <c r="E957" s="9" t="str">
        <f t="shared" si="29"/>
        <v>Canada</v>
      </c>
      <c r="F957" s="9" t="s">
        <v>183</v>
      </c>
      <c r="G957" s="9" t="s">
        <v>13</v>
      </c>
      <c r="H957" s="9">
        <v>35423</v>
      </c>
      <c r="I957" s="9">
        <v>31437</v>
      </c>
      <c r="J957" s="9">
        <v>2577</v>
      </c>
      <c r="K957" s="9">
        <v>1409</v>
      </c>
      <c r="L957" s="9">
        <v>450</v>
      </c>
      <c r="M957" s="9">
        <v>2151</v>
      </c>
      <c r="N957" s="9">
        <v>3063</v>
      </c>
      <c r="O957" s="9">
        <v>3526</v>
      </c>
      <c r="P957" s="9">
        <v>4258</v>
      </c>
      <c r="Q957" s="9">
        <v>4885</v>
      </c>
      <c r="R957" s="9">
        <v>5187</v>
      </c>
      <c r="S957" s="9">
        <v>5375</v>
      </c>
      <c r="T957" s="9">
        <v>3935</v>
      </c>
      <c r="U957" s="9">
        <v>1886</v>
      </c>
      <c r="V957" s="9">
        <v>707</v>
      </c>
      <c r="W957" s="9">
        <v>0</v>
      </c>
      <c r="X957" s="9">
        <v>33630</v>
      </c>
      <c r="Y957" s="9">
        <v>1594</v>
      </c>
      <c r="Z957" s="9">
        <v>199</v>
      </c>
      <c r="AA957" s="9">
        <v>7371</v>
      </c>
      <c r="AB957" s="9">
        <v>7336</v>
      </c>
      <c r="AC957" s="9">
        <v>8697</v>
      </c>
      <c r="AD957" s="9">
        <v>11990</v>
      </c>
      <c r="AE957" s="9">
        <v>29</v>
      </c>
      <c r="AF957" s="9">
        <v>21002</v>
      </c>
      <c r="AG957" s="9">
        <v>8999</v>
      </c>
      <c r="AH957" s="9">
        <v>5360</v>
      </c>
      <c r="AI957" s="9">
        <v>62</v>
      </c>
      <c r="AJ957" s="9">
        <v>14728</v>
      </c>
      <c r="AK957" s="9">
        <v>3032</v>
      </c>
      <c r="AL957" s="9">
        <v>17531</v>
      </c>
      <c r="AM957" s="9">
        <v>132</v>
      </c>
      <c r="AN957" s="9">
        <v>22243</v>
      </c>
      <c r="AO957" s="9">
        <v>4648</v>
      </c>
      <c r="AP957" s="9">
        <v>8044</v>
      </c>
      <c r="AQ957" s="9">
        <v>488</v>
      </c>
      <c r="AR957" s="9">
        <v>31633</v>
      </c>
      <c r="AS957" s="9">
        <v>3788</v>
      </c>
      <c r="AT957" s="10">
        <v>2</v>
      </c>
    </row>
    <row r="958" spans="1:46" ht="42.75" x14ac:dyDescent="0.25">
      <c r="A958" s="26" t="str">
        <f t="shared" si="28"/>
        <v>2012Registered nursesCanadaUnknown places of work</v>
      </c>
      <c r="B958" s="24">
        <v>2012</v>
      </c>
      <c r="C958" s="9" t="s">
        <v>7</v>
      </c>
      <c r="D958" s="9" t="s">
        <v>171</v>
      </c>
      <c r="E958" s="9" t="str">
        <f t="shared" si="29"/>
        <v>Canada</v>
      </c>
      <c r="F958" s="9" t="s">
        <v>184</v>
      </c>
      <c r="G958" s="9" t="s">
        <v>49</v>
      </c>
      <c r="H958" s="9">
        <v>6173</v>
      </c>
      <c r="I958" s="9">
        <v>5819</v>
      </c>
      <c r="J958" s="9">
        <v>354</v>
      </c>
      <c r="K958" s="9">
        <v>0</v>
      </c>
      <c r="L958" s="9">
        <v>477</v>
      </c>
      <c r="M958" s="9">
        <v>1608</v>
      </c>
      <c r="N958" s="9">
        <v>996</v>
      </c>
      <c r="O958" s="9">
        <v>621</v>
      </c>
      <c r="P958" s="9">
        <v>536</v>
      </c>
      <c r="Q958" s="9">
        <v>456</v>
      </c>
      <c r="R958" s="9">
        <v>452</v>
      </c>
      <c r="S958" s="9">
        <v>492</v>
      </c>
      <c r="T958" s="9">
        <v>320</v>
      </c>
      <c r="U958" s="9">
        <v>165</v>
      </c>
      <c r="V958" s="9">
        <v>50</v>
      </c>
      <c r="W958" s="9">
        <v>0</v>
      </c>
      <c r="X958" s="9">
        <v>5618</v>
      </c>
      <c r="Y958" s="9">
        <v>473</v>
      </c>
      <c r="Z958" s="9">
        <v>82</v>
      </c>
      <c r="AA958" s="9">
        <v>3631</v>
      </c>
      <c r="AB958" s="9">
        <v>834</v>
      </c>
      <c r="AC958" s="9">
        <v>776</v>
      </c>
      <c r="AD958" s="9">
        <v>926</v>
      </c>
      <c r="AE958" s="9">
        <v>6</v>
      </c>
      <c r="AF958" s="9">
        <v>2372</v>
      </c>
      <c r="AG958" s="9">
        <v>2297</v>
      </c>
      <c r="AH958" s="9">
        <v>1503</v>
      </c>
      <c r="AI958" s="9">
        <v>1</v>
      </c>
      <c r="AJ958" s="9">
        <v>574</v>
      </c>
      <c r="AK958" s="9">
        <v>132</v>
      </c>
      <c r="AL958" s="9">
        <v>361</v>
      </c>
      <c r="AM958" s="9">
        <v>5106</v>
      </c>
      <c r="AN958" s="9">
        <v>759</v>
      </c>
      <c r="AO958" s="9">
        <v>104</v>
      </c>
      <c r="AP958" s="9">
        <v>125</v>
      </c>
      <c r="AQ958" s="9">
        <v>5185</v>
      </c>
      <c r="AR958" s="9">
        <v>5364</v>
      </c>
      <c r="AS958" s="9">
        <v>770</v>
      </c>
      <c r="AT958" s="10">
        <v>39</v>
      </c>
    </row>
    <row r="959" spans="1:46" ht="57" x14ac:dyDescent="0.25">
      <c r="A959" s="26" t="str">
        <f t="shared" si="28"/>
        <v>2012Registered psychiatric nursesManitobaAll places of work</v>
      </c>
      <c r="B959" s="24">
        <v>2012</v>
      </c>
      <c r="C959" s="9" t="s">
        <v>8</v>
      </c>
      <c r="D959" s="9" t="s">
        <v>173</v>
      </c>
      <c r="E959" s="9" t="str">
        <f t="shared" si="29"/>
        <v>Manitoba</v>
      </c>
      <c r="F959" s="9" t="s">
        <v>179</v>
      </c>
      <c r="G959" s="9" t="s">
        <v>9</v>
      </c>
      <c r="H959" s="9">
        <v>958</v>
      </c>
      <c r="I959" s="9">
        <v>756</v>
      </c>
      <c r="J959" s="9">
        <v>202</v>
      </c>
      <c r="K959" s="9">
        <v>0</v>
      </c>
      <c r="L959" s="9">
        <v>20</v>
      </c>
      <c r="M959" s="9">
        <v>68</v>
      </c>
      <c r="N959" s="9">
        <v>84</v>
      </c>
      <c r="O959" s="9">
        <v>74</v>
      </c>
      <c r="P959" s="9">
        <v>87</v>
      </c>
      <c r="Q959" s="9">
        <v>141</v>
      </c>
      <c r="R959" s="9">
        <v>187</v>
      </c>
      <c r="S959" s="9">
        <v>181</v>
      </c>
      <c r="T959" s="9">
        <v>88</v>
      </c>
      <c r="U959" s="9">
        <v>19</v>
      </c>
      <c r="V959" s="9">
        <v>9</v>
      </c>
      <c r="W959" s="9">
        <v>0</v>
      </c>
      <c r="X959" s="9">
        <v>946</v>
      </c>
      <c r="Y959" s="9">
        <v>12</v>
      </c>
      <c r="Z959" s="9">
        <v>0</v>
      </c>
      <c r="AA959" s="9">
        <v>270</v>
      </c>
      <c r="AB959" s="9">
        <v>129</v>
      </c>
      <c r="AC959" s="9">
        <v>294</v>
      </c>
      <c r="AD959" s="9">
        <v>265</v>
      </c>
      <c r="AE959" s="9">
        <v>0</v>
      </c>
      <c r="AF959" s="9">
        <v>540</v>
      </c>
      <c r="AG959" s="9">
        <v>319</v>
      </c>
      <c r="AH959" s="9">
        <v>87</v>
      </c>
      <c r="AI959" s="9">
        <v>12</v>
      </c>
      <c r="AJ959" s="9">
        <v>712</v>
      </c>
      <c r="AK959" s="9">
        <v>87</v>
      </c>
      <c r="AL959" s="9">
        <v>147</v>
      </c>
      <c r="AM959" s="9">
        <v>12</v>
      </c>
      <c r="AN959" s="9">
        <v>807</v>
      </c>
      <c r="AO959" s="9">
        <v>105</v>
      </c>
      <c r="AP959" s="9">
        <v>33</v>
      </c>
      <c r="AQ959" s="9">
        <v>13</v>
      </c>
      <c r="AR959" s="9">
        <v>660</v>
      </c>
      <c r="AS959" s="9">
        <v>298</v>
      </c>
      <c r="AT959" s="10">
        <v>0</v>
      </c>
    </row>
    <row r="960" spans="1:46" ht="57" x14ac:dyDescent="0.25">
      <c r="A960" s="26" t="str">
        <f t="shared" si="28"/>
        <v>2012Registered psychiatric nursesManitobaHospital</v>
      </c>
      <c r="B960" s="24">
        <v>2012</v>
      </c>
      <c r="C960" s="9" t="s">
        <v>8</v>
      </c>
      <c r="D960" s="9" t="s">
        <v>173</v>
      </c>
      <c r="E960" s="9" t="str">
        <f t="shared" si="29"/>
        <v>Manitoba</v>
      </c>
      <c r="F960" s="9" t="s">
        <v>180</v>
      </c>
      <c r="G960" s="9" t="s">
        <v>10</v>
      </c>
      <c r="H960" s="9">
        <v>370</v>
      </c>
      <c r="I960" s="9">
        <v>280</v>
      </c>
      <c r="J960" s="9">
        <v>90</v>
      </c>
      <c r="K960" s="9">
        <v>0</v>
      </c>
      <c r="L960" s="9">
        <v>16</v>
      </c>
      <c r="M960" s="9">
        <v>38</v>
      </c>
      <c r="N960" s="9">
        <v>36</v>
      </c>
      <c r="O960" s="9">
        <v>31</v>
      </c>
      <c r="P960" s="9">
        <v>34</v>
      </c>
      <c r="Q960" s="9">
        <v>47</v>
      </c>
      <c r="R960" s="9">
        <v>55</v>
      </c>
      <c r="S960" s="9">
        <v>65</v>
      </c>
      <c r="T960" s="9">
        <v>39</v>
      </c>
      <c r="U960" s="9">
        <v>7</v>
      </c>
      <c r="V960" s="9">
        <v>2</v>
      </c>
      <c r="W960" s="9">
        <v>0</v>
      </c>
      <c r="X960" s="9">
        <v>365</v>
      </c>
      <c r="Y960" s="9">
        <v>5</v>
      </c>
      <c r="Z960" s="9">
        <v>0</v>
      </c>
      <c r="AA960" s="9">
        <v>131</v>
      </c>
      <c r="AB960" s="9">
        <v>49</v>
      </c>
      <c r="AC960" s="9">
        <v>91</v>
      </c>
      <c r="AD960" s="9">
        <v>99</v>
      </c>
      <c r="AE960" s="9">
        <v>0</v>
      </c>
      <c r="AF960" s="9">
        <v>176</v>
      </c>
      <c r="AG960" s="9">
        <v>153</v>
      </c>
      <c r="AH960" s="9">
        <v>41</v>
      </c>
      <c r="AI960" s="9">
        <v>0</v>
      </c>
      <c r="AJ960" s="9">
        <v>318</v>
      </c>
      <c r="AK960" s="9">
        <v>23</v>
      </c>
      <c r="AL960" s="9">
        <v>29</v>
      </c>
      <c r="AM960" s="9">
        <v>0</v>
      </c>
      <c r="AN960" s="9">
        <v>338</v>
      </c>
      <c r="AO960" s="9">
        <v>27</v>
      </c>
      <c r="AP960" s="9">
        <v>5</v>
      </c>
      <c r="AQ960" s="9">
        <v>0</v>
      </c>
      <c r="AR960" s="9">
        <v>219</v>
      </c>
      <c r="AS960" s="9">
        <v>151</v>
      </c>
      <c r="AT960" s="10">
        <v>0</v>
      </c>
    </row>
    <row r="961" spans="1:46" ht="57" x14ac:dyDescent="0.25">
      <c r="A961" s="26" t="str">
        <f t="shared" si="28"/>
        <v>2012Registered psychiatric nursesManitobaCommunity health</v>
      </c>
      <c r="B961" s="24">
        <v>2012</v>
      </c>
      <c r="C961" s="9" t="s">
        <v>8</v>
      </c>
      <c r="D961" s="9" t="s">
        <v>173</v>
      </c>
      <c r="E961" s="9" t="str">
        <f t="shared" si="29"/>
        <v>Manitoba</v>
      </c>
      <c r="F961" s="9" t="s">
        <v>182</v>
      </c>
      <c r="G961" s="9" t="s">
        <v>11</v>
      </c>
      <c r="H961" s="9">
        <v>260</v>
      </c>
      <c r="I961" s="9">
        <v>210</v>
      </c>
      <c r="J961" s="9">
        <v>50</v>
      </c>
      <c r="K961" s="9">
        <v>0</v>
      </c>
      <c r="L961" s="9">
        <v>3</v>
      </c>
      <c r="M961" s="9">
        <v>20</v>
      </c>
      <c r="N961" s="9">
        <v>23</v>
      </c>
      <c r="O961" s="9">
        <v>23</v>
      </c>
      <c r="P961" s="9">
        <v>22</v>
      </c>
      <c r="Q961" s="9">
        <v>45</v>
      </c>
      <c r="R961" s="9">
        <v>58</v>
      </c>
      <c r="S961" s="9">
        <v>47</v>
      </c>
      <c r="T961" s="9">
        <v>14</v>
      </c>
      <c r="U961" s="9">
        <v>3</v>
      </c>
      <c r="V961" s="9">
        <v>2</v>
      </c>
      <c r="W961" s="9">
        <v>0</v>
      </c>
      <c r="X961" s="9">
        <v>258</v>
      </c>
      <c r="Y961" s="9">
        <v>2</v>
      </c>
      <c r="Z961" s="9">
        <v>0</v>
      </c>
      <c r="AA961" s="9">
        <v>73</v>
      </c>
      <c r="AB961" s="9">
        <v>37</v>
      </c>
      <c r="AC961" s="9">
        <v>91</v>
      </c>
      <c r="AD961" s="9">
        <v>59</v>
      </c>
      <c r="AE961" s="9">
        <v>0</v>
      </c>
      <c r="AF961" s="9">
        <v>191</v>
      </c>
      <c r="AG961" s="9">
        <v>58</v>
      </c>
      <c r="AH961" s="9">
        <v>11</v>
      </c>
      <c r="AI961" s="9">
        <v>0</v>
      </c>
      <c r="AJ961" s="9">
        <v>203</v>
      </c>
      <c r="AK961" s="9">
        <v>16</v>
      </c>
      <c r="AL961" s="9">
        <v>41</v>
      </c>
      <c r="AM961" s="9">
        <v>0</v>
      </c>
      <c r="AN961" s="9">
        <v>240</v>
      </c>
      <c r="AO961" s="9">
        <v>18</v>
      </c>
      <c r="AP961" s="9">
        <v>2</v>
      </c>
      <c r="AQ961" s="9">
        <v>0</v>
      </c>
      <c r="AR961" s="9">
        <v>178</v>
      </c>
      <c r="AS961" s="9">
        <v>82</v>
      </c>
      <c r="AT961" s="10">
        <v>0</v>
      </c>
    </row>
    <row r="962" spans="1:46" ht="57" x14ac:dyDescent="0.25">
      <c r="A962" s="26" t="str">
        <f t="shared" si="28"/>
        <v>2012Registered psychiatric nursesManitobaNursing home/long-term care</v>
      </c>
      <c r="B962" s="24">
        <v>2012</v>
      </c>
      <c r="C962" s="9" t="s">
        <v>8</v>
      </c>
      <c r="D962" s="9" t="s">
        <v>173</v>
      </c>
      <c r="E962" s="9" t="str">
        <f t="shared" si="29"/>
        <v>Manitoba</v>
      </c>
      <c r="F962" s="9" t="s">
        <v>181</v>
      </c>
      <c r="G962" s="9" t="s">
        <v>12</v>
      </c>
      <c r="H962" s="9">
        <v>192</v>
      </c>
      <c r="I962" s="9">
        <v>159</v>
      </c>
      <c r="J962" s="9">
        <v>33</v>
      </c>
      <c r="K962" s="9">
        <v>0</v>
      </c>
      <c r="L962" s="9">
        <v>0</v>
      </c>
      <c r="M962" s="9">
        <v>8</v>
      </c>
      <c r="N962" s="9">
        <v>16</v>
      </c>
      <c r="O962" s="9">
        <v>11</v>
      </c>
      <c r="P962" s="9">
        <v>17</v>
      </c>
      <c r="Q962" s="9">
        <v>27</v>
      </c>
      <c r="R962" s="9">
        <v>42</v>
      </c>
      <c r="S962" s="9">
        <v>46</v>
      </c>
      <c r="T962" s="9">
        <v>16</v>
      </c>
      <c r="U962" s="9">
        <v>5</v>
      </c>
      <c r="V962" s="9">
        <v>4</v>
      </c>
      <c r="W962" s="9">
        <v>0</v>
      </c>
      <c r="X962" s="9">
        <v>191</v>
      </c>
      <c r="Y962" s="9">
        <v>1</v>
      </c>
      <c r="Z962" s="9">
        <v>0</v>
      </c>
      <c r="AA962" s="9">
        <v>39</v>
      </c>
      <c r="AB962" s="9">
        <v>18</v>
      </c>
      <c r="AC962" s="9">
        <v>66</v>
      </c>
      <c r="AD962" s="9">
        <v>69</v>
      </c>
      <c r="AE962" s="9">
        <v>0</v>
      </c>
      <c r="AF962" s="9">
        <v>94</v>
      </c>
      <c r="AG962" s="9">
        <v>78</v>
      </c>
      <c r="AH962" s="9">
        <v>20</v>
      </c>
      <c r="AI962" s="9">
        <v>0</v>
      </c>
      <c r="AJ962" s="9">
        <v>145</v>
      </c>
      <c r="AK962" s="9">
        <v>36</v>
      </c>
      <c r="AL962" s="9">
        <v>11</v>
      </c>
      <c r="AM962" s="9">
        <v>0</v>
      </c>
      <c r="AN962" s="9">
        <v>150</v>
      </c>
      <c r="AO962" s="9">
        <v>39</v>
      </c>
      <c r="AP962" s="9">
        <v>3</v>
      </c>
      <c r="AQ962" s="9">
        <v>0</v>
      </c>
      <c r="AR962" s="9">
        <v>150</v>
      </c>
      <c r="AS962" s="9">
        <v>42</v>
      </c>
      <c r="AT962" s="10">
        <v>0</v>
      </c>
    </row>
    <row r="963" spans="1:46" ht="57" x14ac:dyDescent="0.25">
      <c r="A963" s="26" t="str">
        <f t="shared" ref="A963:A1026" si="30">CONCATENATE(B963,C963,E963,G963)</f>
        <v>2012Registered psychiatric nursesManitobaOther places of work</v>
      </c>
      <c r="B963" s="24">
        <v>2012</v>
      </c>
      <c r="C963" s="9" t="s">
        <v>8</v>
      </c>
      <c r="D963" s="9" t="s">
        <v>173</v>
      </c>
      <c r="E963" s="9" t="str">
        <f t="shared" ref="E963:E1026" si="31">TRIM(MID(D963,3,50))</f>
        <v>Manitoba</v>
      </c>
      <c r="F963" s="9" t="s">
        <v>183</v>
      </c>
      <c r="G963" s="9" t="s">
        <v>13</v>
      </c>
      <c r="H963" s="9">
        <v>124</v>
      </c>
      <c r="I963" s="9">
        <v>97</v>
      </c>
      <c r="J963" s="9">
        <v>27</v>
      </c>
      <c r="K963" s="9">
        <v>0</v>
      </c>
      <c r="L963" s="9">
        <v>1</v>
      </c>
      <c r="M963" s="9">
        <v>2</v>
      </c>
      <c r="N963" s="9">
        <v>5</v>
      </c>
      <c r="O963" s="9">
        <v>9</v>
      </c>
      <c r="P963" s="9">
        <v>14</v>
      </c>
      <c r="Q963" s="9">
        <v>21</v>
      </c>
      <c r="R963" s="9">
        <v>26</v>
      </c>
      <c r="S963" s="9">
        <v>23</v>
      </c>
      <c r="T963" s="9">
        <v>18</v>
      </c>
      <c r="U963" s="9">
        <v>4</v>
      </c>
      <c r="V963" s="9">
        <v>1</v>
      </c>
      <c r="W963" s="9">
        <v>0</v>
      </c>
      <c r="X963" s="9">
        <v>122</v>
      </c>
      <c r="Y963" s="9">
        <v>2</v>
      </c>
      <c r="Z963" s="9">
        <v>0</v>
      </c>
      <c r="AA963" s="9">
        <v>22</v>
      </c>
      <c r="AB963" s="9">
        <v>20</v>
      </c>
      <c r="AC963" s="9">
        <v>44</v>
      </c>
      <c r="AD963" s="9">
        <v>38</v>
      </c>
      <c r="AE963" s="9">
        <v>0</v>
      </c>
      <c r="AF963" s="9">
        <v>79</v>
      </c>
      <c r="AG963" s="9">
        <v>30</v>
      </c>
      <c r="AH963" s="9">
        <v>15</v>
      </c>
      <c r="AI963" s="9">
        <v>0</v>
      </c>
      <c r="AJ963" s="9">
        <v>46</v>
      </c>
      <c r="AK963" s="9">
        <v>12</v>
      </c>
      <c r="AL963" s="9">
        <v>66</v>
      </c>
      <c r="AM963" s="9">
        <v>0</v>
      </c>
      <c r="AN963" s="9">
        <v>79</v>
      </c>
      <c r="AO963" s="9">
        <v>21</v>
      </c>
      <c r="AP963" s="9">
        <v>23</v>
      </c>
      <c r="AQ963" s="9">
        <v>1</v>
      </c>
      <c r="AR963" s="9">
        <v>104</v>
      </c>
      <c r="AS963" s="9">
        <v>20</v>
      </c>
      <c r="AT963" s="10">
        <v>0</v>
      </c>
    </row>
    <row r="964" spans="1:46" ht="57" x14ac:dyDescent="0.25">
      <c r="A964" s="26" t="str">
        <f t="shared" si="30"/>
        <v>2012Registered psychiatric nursesManitobaUnknown places of work</v>
      </c>
      <c r="B964" s="24">
        <v>2012</v>
      </c>
      <c r="C964" s="9" t="s">
        <v>8</v>
      </c>
      <c r="D964" s="9" t="s">
        <v>173</v>
      </c>
      <c r="E964" s="9" t="str">
        <f t="shared" si="31"/>
        <v>Manitoba</v>
      </c>
      <c r="F964" s="9" t="s">
        <v>184</v>
      </c>
      <c r="G964" s="9" t="s">
        <v>49</v>
      </c>
      <c r="H964" s="9">
        <v>12</v>
      </c>
      <c r="I964" s="9">
        <v>10</v>
      </c>
      <c r="J964" s="9">
        <v>2</v>
      </c>
      <c r="K964" s="9">
        <v>0</v>
      </c>
      <c r="L964" s="9">
        <v>0</v>
      </c>
      <c r="M964" s="9">
        <v>0</v>
      </c>
      <c r="N964" s="9">
        <v>4</v>
      </c>
      <c r="O964" s="9">
        <v>0</v>
      </c>
      <c r="P964" s="9">
        <v>0</v>
      </c>
      <c r="Q964" s="9">
        <v>1</v>
      </c>
      <c r="R964" s="9">
        <v>6</v>
      </c>
      <c r="S964" s="9">
        <v>0</v>
      </c>
      <c r="T964" s="9">
        <v>1</v>
      </c>
      <c r="U964" s="9">
        <v>0</v>
      </c>
      <c r="V964" s="9">
        <v>0</v>
      </c>
      <c r="W964" s="9">
        <v>0</v>
      </c>
      <c r="X964" s="9">
        <v>10</v>
      </c>
      <c r="Y964" s="9">
        <v>2</v>
      </c>
      <c r="Z964" s="9">
        <v>0</v>
      </c>
      <c r="AA964" s="9">
        <v>5</v>
      </c>
      <c r="AB964" s="9">
        <v>5</v>
      </c>
      <c r="AC964" s="9">
        <v>2</v>
      </c>
      <c r="AD964" s="9">
        <v>0</v>
      </c>
      <c r="AE964" s="9">
        <v>0</v>
      </c>
      <c r="AF964" s="9">
        <v>0</v>
      </c>
      <c r="AG964" s="9">
        <v>0</v>
      </c>
      <c r="AH964" s="9">
        <v>0</v>
      </c>
      <c r="AI964" s="9">
        <v>12</v>
      </c>
      <c r="AJ964" s="9">
        <v>0</v>
      </c>
      <c r="AK964" s="9">
        <v>0</v>
      </c>
      <c r="AL964" s="9">
        <v>0</v>
      </c>
      <c r="AM964" s="9">
        <v>12</v>
      </c>
      <c r="AN964" s="9">
        <v>0</v>
      </c>
      <c r="AO964" s="9">
        <v>0</v>
      </c>
      <c r="AP964" s="9">
        <v>0</v>
      </c>
      <c r="AQ964" s="9">
        <v>12</v>
      </c>
      <c r="AR964" s="9">
        <v>9</v>
      </c>
      <c r="AS964" s="9">
        <v>3</v>
      </c>
      <c r="AT964" s="10">
        <v>0</v>
      </c>
    </row>
    <row r="965" spans="1:46" ht="57" x14ac:dyDescent="0.25">
      <c r="A965" s="26" t="str">
        <f t="shared" si="30"/>
        <v>2012Registered psychiatric nursesSaskatchewanAll places of work</v>
      </c>
      <c r="B965" s="24">
        <v>2012</v>
      </c>
      <c r="C965" s="9" t="s">
        <v>8</v>
      </c>
      <c r="D965" s="9" t="s">
        <v>174</v>
      </c>
      <c r="E965" s="9" t="str">
        <f t="shared" si="31"/>
        <v>Saskatchewan</v>
      </c>
      <c r="F965" s="9" t="s">
        <v>179</v>
      </c>
      <c r="G965" s="9" t="s">
        <v>9</v>
      </c>
      <c r="H965" s="9">
        <v>828</v>
      </c>
      <c r="I965" s="9">
        <v>700</v>
      </c>
      <c r="J965" s="9">
        <v>128</v>
      </c>
      <c r="K965" s="9">
        <v>0</v>
      </c>
      <c r="L965" s="9">
        <v>6</v>
      </c>
      <c r="M965" s="9">
        <v>27</v>
      </c>
      <c r="N965" s="9">
        <v>20</v>
      </c>
      <c r="O965" s="9">
        <v>56</v>
      </c>
      <c r="P965" s="9">
        <v>135</v>
      </c>
      <c r="Q965" s="9">
        <v>152</v>
      </c>
      <c r="R965" s="9">
        <v>162</v>
      </c>
      <c r="S965" s="9">
        <v>128</v>
      </c>
      <c r="T965" s="9">
        <v>94</v>
      </c>
      <c r="U965" s="9">
        <v>32</v>
      </c>
      <c r="V965" s="9">
        <v>16</v>
      </c>
      <c r="W965" s="9">
        <v>0</v>
      </c>
      <c r="X965" s="9">
        <v>815</v>
      </c>
      <c r="Y965" s="9">
        <v>10</v>
      </c>
      <c r="Z965" s="9">
        <v>3</v>
      </c>
      <c r="AA965" s="9">
        <v>72</v>
      </c>
      <c r="AB965" s="9">
        <v>204</v>
      </c>
      <c r="AC965" s="9">
        <v>277</v>
      </c>
      <c r="AD965" s="9">
        <v>275</v>
      </c>
      <c r="AE965" s="9">
        <v>0</v>
      </c>
      <c r="AF965" s="9">
        <v>593</v>
      </c>
      <c r="AG965" s="9">
        <v>133</v>
      </c>
      <c r="AH965" s="9">
        <v>59</v>
      </c>
      <c r="AI965" s="9">
        <v>43</v>
      </c>
      <c r="AJ965" s="9">
        <v>581</v>
      </c>
      <c r="AK965" s="9">
        <v>98</v>
      </c>
      <c r="AL965" s="9">
        <v>103</v>
      </c>
      <c r="AM965" s="9">
        <v>46</v>
      </c>
      <c r="AN965" s="9">
        <v>703</v>
      </c>
      <c r="AO965" s="9">
        <v>50</v>
      </c>
      <c r="AP965" s="9">
        <v>28</v>
      </c>
      <c r="AQ965" s="9">
        <v>47</v>
      </c>
      <c r="AR965" s="9">
        <v>709</v>
      </c>
      <c r="AS965" s="9">
        <v>119</v>
      </c>
      <c r="AT965" s="10">
        <v>0</v>
      </c>
    </row>
    <row r="966" spans="1:46" ht="57" x14ac:dyDescent="0.25">
      <c r="A966" s="26" t="str">
        <f t="shared" si="30"/>
        <v>2012Registered psychiatric nursesSaskatchewanHospital</v>
      </c>
      <c r="B966" s="24">
        <v>2012</v>
      </c>
      <c r="C966" s="9" t="s">
        <v>8</v>
      </c>
      <c r="D966" s="9" t="s">
        <v>174</v>
      </c>
      <c r="E966" s="9" t="str">
        <f t="shared" si="31"/>
        <v>Saskatchewan</v>
      </c>
      <c r="F966" s="9" t="s">
        <v>180</v>
      </c>
      <c r="G966" s="9" t="s">
        <v>10</v>
      </c>
      <c r="H966" s="9">
        <v>193</v>
      </c>
      <c r="I966" s="9">
        <v>158</v>
      </c>
      <c r="J966" s="9">
        <v>35</v>
      </c>
      <c r="K966" s="9">
        <v>0</v>
      </c>
      <c r="L966" s="9">
        <v>0</v>
      </c>
      <c r="M966" s="9">
        <v>7</v>
      </c>
      <c r="N966" s="9">
        <v>12</v>
      </c>
      <c r="O966" s="9">
        <v>15</v>
      </c>
      <c r="P966" s="9">
        <v>32</v>
      </c>
      <c r="Q966" s="9">
        <v>38</v>
      </c>
      <c r="R966" s="9">
        <v>35</v>
      </c>
      <c r="S966" s="9">
        <v>27</v>
      </c>
      <c r="T966" s="9">
        <v>19</v>
      </c>
      <c r="U966" s="9">
        <v>5</v>
      </c>
      <c r="V966" s="9">
        <v>3</v>
      </c>
      <c r="W966" s="9">
        <v>0</v>
      </c>
      <c r="X966" s="9">
        <v>191</v>
      </c>
      <c r="Y966" s="9">
        <v>2</v>
      </c>
      <c r="Z966" s="9">
        <v>0</v>
      </c>
      <c r="AA966" s="9">
        <v>23</v>
      </c>
      <c r="AB966" s="9">
        <v>55</v>
      </c>
      <c r="AC966" s="9">
        <v>62</v>
      </c>
      <c r="AD966" s="9">
        <v>53</v>
      </c>
      <c r="AE966" s="9">
        <v>0</v>
      </c>
      <c r="AF966" s="9">
        <v>147</v>
      </c>
      <c r="AG966" s="9">
        <v>29</v>
      </c>
      <c r="AH966" s="9">
        <v>16</v>
      </c>
      <c r="AI966" s="9">
        <v>1</v>
      </c>
      <c r="AJ966" s="9">
        <v>166</v>
      </c>
      <c r="AK966" s="9">
        <v>11</v>
      </c>
      <c r="AL966" s="9">
        <v>15</v>
      </c>
      <c r="AM966" s="9">
        <v>1</v>
      </c>
      <c r="AN966" s="9">
        <v>185</v>
      </c>
      <c r="AO966" s="9">
        <v>5</v>
      </c>
      <c r="AP966" s="9">
        <v>2</v>
      </c>
      <c r="AQ966" s="9">
        <v>1</v>
      </c>
      <c r="AR966" s="9">
        <v>188</v>
      </c>
      <c r="AS966" s="9">
        <v>5</v>
      </c>
      <c r="AT966" s="10">
        <v>0</v>
      </c>
    </row>
    <row r="967" spans="1:46" ht="57" x14ac:dyDescent="0.25">
      <c r="A967" s="26" t="str">
        <f t="shared" si="30"/>
        <v>2012Registered psychiatric nursesSaskatchewanCommunity health</v>
      </c>
      <c r="B967" s="24">
        <v>2012</v>
      </c>
      <c r="C967" s="9" t="s">
        <v>8</v>
      </c>
      <c r="D967" s="9" t="s">
        <v>174</v>
      </c>
      <c r="E967" s="9" t="str">
        <f t="shared" si="31"/>
        <v>Saskatchewan</v>
      </c>
      <c r="F967" s="9" t="s">
        <v>182</v>
      </c>
      <c r="G967" s="9" t="s">
        <v>11</v>
      </c>
      <c r="H967" s="9">
        <v>176</v>
      </c>
      <c r="I967" s="9">
        <v>147</v>
      </c>
      <c r="J967" s="9">
        <v>29</v>
      </c>
      <c r="K967" s="9">
        <v>0</v>
      </c>
      <c r="L967" s="9">
        <v>0</v>
      </c>
      <c r="M967" s="9">
        <v>4</v>
      </c>
      <c r="N967" s="9">
        <v>2</v>
      </c>
      <c r="O967" s="9">
        <v>11</v>
      </c>
      <c r="P967" s="9">
        <v>38</v>
      </c>
      <c r="Q967" s="9">
        <v>23</v>
      </c>
      <c r="R967" s="9">
        <v>41</v>
      </c>
      <c r="S967" s="9">
        <v>26</v>
      </c>
      <c r="T967" s="9">
        <v>20</v>
      </c>
      <c r="U967" s="9">
        <v>6</v>
      </c>
      <c r="V967" s="9">
        <v>5</v>
      </c>
      <c r="W967" s="9">
        <v>0</v>
      </c>
      <c r="X967" s="9">
        <v>176</v>
      </c>
      <c r="Y967" s="9">
        <v>0</v>
      </c>
      <c r="Z967" s="9">
        <v>0</v>
      </c>
      <c r="AA967" s="9">
        <v>6</v>
      </c>
      <c r="AB967" s="9">
        <v>44</v>
      </c>
      <c r="AC967" s="9">
        <v>61</v>
      </c>
      <c r="AD967" s="9">
        <v>65</v>
      </c>
      <c r="AE967" s="9">
        <v>0</v>
      </c>
      <c r="AF967" s="9">
        <v>132</v>
      </c>
      <c r="AG967" s="9">
        <v>31</v>
      </c>
      <c r="AH967" s="9">
        <v>13</v>
      </c>
      <c r="AI967" s="9">
        <v>0</v>
      </c>
      <c r="AJ967" s="9">
        <v>152</v>
      </c>
      <c r="AK967" s="9">
        <v>14</v>
      </c>
      <c r="AL967" s="9">
        <v>10</v>
      </c>
      <c r="AM967" s="9">
        <v>0</v>
      </c>
      <c r="AN967" s="9">
        <v>167</v>
      </c>
      <c r="AO967" s="9">
        <v>7</v>
      </c>
      <c r="AP967" s="9">
        <v>2</v>
      </c>
      <c r="AQ967" s="9">
        <v>0</v>
      </c>
      <c r="AR967" s="9">
        <v>139</v>
      </c>
      <c r="AS967" s="9">
        <v>37</v>
      </c>
      <c r="AT967" s="10">
        <v>0</v>
      </c>
    </row>
    <row r="968" spans="1:46" ht="57" x14ac:dyDescent="0.25">
      <c r="A968" s="26" t="str">
        <f t="shared" si="30"/>
        <v>2012Registered psychiatric nursesSaskatchewanNursing home/long-term care</v>
      </c>
      <c r="B968" s="24">
        <v>2012</v>
      </c>
      <c r="C968" s="9" t="s">
        <v>8</v>
      </c>
      <c r="D968" s="9" t="s">
        <v>174</v>
      </c>
      <c r="E968" s="9" t="str">
        <f t="shared" si="31"/>
        <v>Saskatchewan</v>
      </c>
      <c r="F968" s="9" t="s">
        <v>181</v>
      </c>
      <c r="G968" s="9" t="s">
        <v>12</v>
      </c>
      <c r="H968" s="9">
        <v>264</v>
      </c>
      <c r="I968" s="9">
        <v>233</v>
      </c>
      <c r="J968" s="9">
        <v>31</v>
      </c>
      <c r="K968" s="9">
        <v>0</v>
      </c>
      <c r="L968" s="9">
        <v>0</v>
      </c>
      <c r="M968" s="9">
        <v>1</v>
      </c>
      <c r="N968" s="9">
        <v>1</v>
      </c>
      <c r="O968" s="9">
        <v>12</v>
      </c>
      <c r="P968" s="9">
        <v>39</v>
      </c>
      <c r="Q968" s="9">
        <v>55</v>
      </c>
      <c r="R968" s="9">
        <v>58</v>
      </c>
      <c r="S968" s="9">
        <v>41</v>
      </c>
      <c r="T968" s="9">
        <v>34</v>
      </c>
      <c r="U968" s="9">
        <v>18</v>
      </c>
      <c r="V968" s="9">
        <v>5</v>
      </c>
      <c r="W968" s="9">
        <v>0</v>
      </c>
      <c r="X968" s="9">
        <v>259</v>
      </c>
      <c r="Y968" s="9">
        <v>4</v>
      </c>
      <c r="Z968" s="9">
        <v>1</v>
      </c>
      <c r="AA968" s="9">
        <v>4</v>
      </c>
      <c r="AB968" s="9">
        <v>63</v>
      </c>
      <c r="AC968" s="9">
        <v>100</v>
      </c>
      <c r="AD968" s="9">
        <v>97</v>
      </c>
      <c r="AE968" s="9">
        <v>0</v>
      </c>
      <c r="AF968" s="9">
        <v>190</v>
      </c>
      <c r="AG968" s="9">
        <v>52</v>
      </c>
      <c r="AH968" s="9">
        <v>22</v>
      </c>
      <c r="AI968" s="9">
        <v>0</v>
      </c>
      <c r="AJ968" s="9">
        <v>207</v>
      </c>
      <c r="AK968" s="9">
        <v>37</v>
      </c>
      <c r="AL968" s="9">
        <v>20</v>
      </c>
      <c r="AM968" s="9">
        <v>0</v>
      </c>
      <c r="AN968" s="9">
        <v>250</v>
      </c>
      <c r="AO968" s="9">
        <v>13</v>
      </c>
      <c r="AP968" s="9">
        <v>0</v>
      </c>
      <c r="AQ968" s="9">
        <v>1</v>
      </c>
      <c r="AR968" s="9">
        <v>208</v>
      </c>
      <c r="AS968" s="9">
        <v>56</v>
      </c>
      <c r="AT968" s="10">
        <v>0</v>
      </c>
    </row>
    <row r="969" spans="1:46" ht="57" x14ac:dyDescent="0.25">
      <c r="A969" s="26" t="str">
        <f t="shared" si="30"/>
        <v>2012Registered psychiatric nursesSaskatchewanOther places of work</v>
      </c>
      <c r="B969" s="24">
        <v>2012</v>
      </c>
      <c r="C969" s="9" t="s">
        <v>8</v>
      </c>
      <c r="D969" s="9" t="s">
        <v>174</v>
      </c>
      <c r="E969" s="9" t="str">
        <f t="shared" si="31"/>
        <v>Saskatchewan</v>
      </c>
      <c r="F969" s="9" t="s">
        <v>183</v>
      </c>
      <c r="G969" s="9" t="s">
        <v>13</v>
      </c>
      <c r="H969" s="9">
        <v>151</v>
      </c>
      <c r="I969" s="9">
        <v>123</v>
      </c>
      <c r="J969" s="9">
        <v>28</v>
      </c>
      <c r="K969" s="9">
        <v>0</v>
      </c>
      <c r="L969" s="9">
        <v>0</v>
      </c>
      <c r="M969" s="9">
        <v>0</v>
      </c>
      <c r="N969" s="9">
        <v>1</v>
      </c>
      <c r="O969" s="9">
        <v>11</v>
      </c>
      <c r="P969" s="9">
        <v>19</v>
      </c>
      <c r="Q969" s="9">
        <v>35</v>
      </c>
      <c r="R969" s="9">
        <v>27</v>
      </c>
      <c r="S969" s="9">
        <v>32</v>
      </c>
      <c r="T969" s="9">
        <v>20</v>
      </c>
      <c r="U969" s="9">
        <v>3</v>
      </c>
      <c r="V969" s="9">
        <v>3</v>
      </c>
      <c r="W969" s="9">
        <v>0</v>
      </c>
      <c r="X969" s="9">
        <v>150</v>
      </c>
      <c r="Y969" s="9">
        <v>1</v>
      </c>
      <c r="Z969" s="9">
        <v>0</v>
      </c>
      <c r="AA969" s="9">
        <v>3</v>
      </c>
      <c r="AB969" s="9">
        <v>37</v>
      </c>
      <c r="AC969" s="9">
        <v>54</v>
      </c>
      <c r="AD969" s="9">
        <v>57</v>
      </c>
      <c r="AE969" s="9">
        <v>0</v>
      </c>
      <c r="AF969" s="9">
        <v>123</v>
      </c>
      <c r="AG969" s="9">
        <v>20</v>
      </c>
      <c r="AH969" s="9">
        <v>8</v>
      </c>
      <c r="AI969" s="9">
        <v>0</v>
      </c>
      <c r="AJ969" s="9">
        <v>56</v>
      </c>
      <c r="AK969" s="9">
        <v>36</v>
      </c>
      <c r="AL969" s="9">
        <v>58</v>
      </c>
      <c r="AM969" s="9">
        <v>1</v>
      </c>
      <c r="AN969" s="9">
        <v>101</v>
      </c>
      <c r="AO969" s="9">
        <v>25</v>
      </c>
      <c r="AP969" s="9">
        <v>24</v>
      </c>
      <c r="AQ969" s="9">
        <v>1</v>
      </c>
      <c r="AR969" s="9">
        <v>139</v>
      </c>
      <c r="AS969" s="9">
        <v>12</v>
      </c>
      <c r="AT969" s="10">
        <v>0</v>
      </c>
    </row>
    <row r="970" spans="1:46" ht="57" x14ac:dyDescent="0.25">
      <c r="A970" s="26" t="str">
        <f t="shared" si="30"/>
        <v>2012Registered psychiatric nursesSaskatchewanUnknown places of work</v>
      </c>
      <c r="B970" s="24">
        <v>2012</v>
      </c>
      <c r="C970" s="9" t="s">
        <v>8</v>
      </c>
      <c r="D970" s="9" t="s">
        <v>174</v>
      </c>
      <c r="E970" s="9" t="str">
        <f t="shared" si="31"/>
        <v>Saskatchewan</v>
      </c>
      <c r="F970" s="9" t="s">
        <v>184</v>
      </c>
      <c r="G970" s="9" t="s">
        <v>49</v>
      </c>
      <c r="H970" s="9">
        <v>44</v>
      </c>
      <c r="I970" s="9">
        <v>39</v>
      </c>
      <c r="J970" s="9">
        <v>5</v>
      </c>
      <c r="K970" s="9">
        <v>0</v>
      </c>
      <c r="L970" s="9">
        <v>6</v>
      </c>
      <c r="M970" s="9">
        <v>15</v>
      </c>
      <c r="N970" s="9">
        <v>4</v>
      </c>
      <c r="O970" s="9">
        <v>7</v>
      </c>
      <c r="P970" s="9">
        <v>7</v>
      </c>
      <c r="Q970" s="9">
        <v>1</v>
      </c>
      <c r="R970" s="9">
        <v>1</v>
      </c>
      <c r="S970" s="9">
        <v>2</v>
      </c>
      <c r="T970" s="9">
        <v>1</v>
      </c>
      <c r="U970" s="9">
        <v>0</v>
      </c>
      <c r="V970" s="9">
        <v>0</v>
      </c>
      <c r="W970" s="9">
        <v>0</v>
      </c>
      <c r="X970" s="9">
        <v>39</v>
      </c>
      <c r="Y970" s="9">
        <v>3</v>
      </c>
      <c r="Z970" s="9">
        <v>2</v>
      </c>
      <c r="AA970" s="9">
        <v>36</v>
      </c>
      <c r="AB970" s="9">
        <v>5</v>
      </c>
      <c r="AC970" s="9">
        <v>0</v>
      </c>
      <c r="AD970" s="9">
        <v>3</v>
      </c>
      <c r="AE970" s="9">
        <v>0</v>
      </c>
      <c r="AF970" s="9">
        <v>1</v>
      </c>
      <c r="AG970" s="9">
        <v>1</v>
      </c>
      <c r="AH970" s="9">
        <v>0</v>
      </c>
      <c r="AI970" s="9">
        <v>42</v>
      </c>
      <c r="AJ970" s="9">
        <v>0</v>
      </c>
      <c r="AK970" s="9">
        <v>0</v>
      </c>
      <c r="AL970" s="9">
        <v>0</v>
      </c>
      <c r="AM970" s="9">
        <v>44</v>
      </c>
      <c r="AN970" s="9">
        <v>0</v>
      </c>
      <c r="AO970" s="9">
        <v>0</v>
      </c>
      <c r="AP970" s="9">
        <v>0</v>
      </c>
      <c r="AQ970" s="9">
        <v>44</v>
      </c>
      <c r="AR970" s="9">
        <v>35</v>
      </c>
      <c r="AS970" s="9">
        <v>9</v>
      </c>
      <c r="AT970" s="10">
        <v>0</v>
      </c>
    </row>
    <row r="971" spans="1:46" ht="57" x14ac:dyDescent="0.25">
      <c r="A971" s="26" t="str">
        <f t="shared" si="30"/>
        <v>2012Registered psychiatric nursesAlbertaAll places of work</v>
      </c>
      <c r="B971" s="24">
        <v>2012</v>
      </c>
      <c r="C971" s="9" t="s">
        <v>8</v>
      </c>
      <c r="D971" s="9" t="s">
        <v>175</v>
      </c>
      <c r="E971" s="9" t="str">
        <f t="shared" si="31"/>
        <v>Alberta</v>
      </c>
      <c r="F971" s="9" t="s">
        <v>179</v>
      </c>
      <c r="G971" s="9" t="s">
        <v>9</v>
      </c>
      <c r="H971" s="9">
        <v>1277</v>
      </c>
      <c r="I971" s="9">
        <v>974</v>
      </c>
      <c r="J971" s="9">
        <v>303</v>
      </c>
      <c r="K971" s="9">
        <v>0</v>
      </c>
      <c r="L971" s="9">
        <v>50</v>
      </c>
      <c r="M971" s="9">
        <v>120</v>
      </c>
      <c r="N971" s="9">
        <v>113</v>
      </c>
      <c r="O971" s="9">
        <v>88</v>
      </c>
      <c r="P971" s="9">
        <v>141</v>
      </c>
      <c r="Q971" s="9">
        <v>196</v>
      </c>
      <c r="R971" s="9">
        <v>191</v>
      </c>
      <c r="S971" s="9">
        <v>184</v>
      </c>
      <c r="T971" s="9">
        <v>117</v>
      </c>
      <c r="U971" s="9">
        <v>62</v>
      </c>
      <c r="V971" s="9">
        <v>15</v>
      </c>
      <c r="W971" s="9">
        <v>0</v>
      </c>
      <c r="X971" s="9">
        <v>1142</v>
      </c>
      <c r="Y971" s="9">
        <v>132</v>
      </c>
      <c r="Z971" s="9">
        <v>3</v>
      </c>
      <c r="AA971" s="9">
        <v>411</v>
      </c>
      <c r="AB971" s="9">
        <v>196</v>
      </c>
      <c r="AC971" s="9">
        <v>326</v>
      </c>
      <c r="AD971" s="9">
        <v>344</v>
      </c>
      <c r="AE971" s="9">
        <v>0</v>
      </c>
      <c r="AF971" s="9">
        <v>695</v>
      </c>
      <c r="AG971" s="9">
        <v>434</v>
      </c>
      <c r="AH971" s="9">
        <v>148</v>
      </c>
      <c r="AI971" s="9">
        <v>0</v>
      </c>
      <c r="AJ971" s="9">
        <v>1033</v>
      </c>
      <c r="AK971" s="9">
        <v>104</v>
      </c>
      <c r="AL971" s="9">
        <v>130</v>
      </c>
      <c r="AM971" s="9">
        <v>10</v>
      </c>
      <c r="AN971" s="9">
        <v>1144</v>
      </c>
      <c r="AO971" s="9">
        <v>76</v>
      </c>
      <c r="AP971" s="9">
        <v>43</v>
      </c>
      <c r="AQ971" s="9">
        <v>14</v>
      </c>
      <c r="AR971" s="9">
        <v>914</v>
      </c>
      <c r="AS971" s="9">
        <v>363</v>
      </c>
      <c r="AT971" s="10">
        <v>0</v>
      </c>
    </row>
    <row r="972" spans="1:46" ht="57" x14ac:dyDescent="0.25">
      <c r="A972" s="26" t="str">
        <f t="shared" si="30"/>
        <v>2012Registered psychiatric nursesAlbertaHospital</v>
      </c>
      <c r="B972" s="24">
        <v>2012</v>
      </c>
      <c r="C972" s="9" t="s">
        <v>8</v>
      </c>
      <c r="D972" s="9" t="s">
        <v>175</v>
      </c>
      <c r="E972" s="9" t="str">
        <f t="shared" si="31"/>
        <v>Alberta</v>
      </c>
      <c r="F972" s="9" t="s">
        <v>180</v>
      </c>
      <c r="G972" s="9" t="s">
        <v>10</v>
      </c>
      <c r="H972" s="9">
        <v>717</v>
      </c>
      <c r="I972" s="9">
        <v>523</v>
      </c>
      <c r="J972" s="9">
        <v>194</v>
      </c>
      <c r="K972" s="9">
        <v>0</v>
      </c>
      <c r="L972" s="9">
        <v>42</v>
      </c>
      <c r="M972" s="9">
        <v>84</v>
      </c>
      <c r="N972" s="9">
        <v>75</v>
      </c>
      <c r="O972" s="9">
        <v>52</v>
      </c>
      <c r="P972" s="9">
        <v>74</v>
      </c>
      <c r="Q972" s="9">
        <v>99</v>
      </c>
      <c r="R972" s="9">
        <v>101</v>
      </c>
      <c r="S972" s="9">
        <v>93</v>
      </c>
      <c r="T972" s="9">
        <v>58</v>
      </c>
      <c r="U972" s="9">
        <v>31</v>
      </c>
      <c r="V972" s="9">
        <v>8</v>
      </c>
      <c r="W972" s="9">
        <v>0</v>
      </c>
      <c r="X972" s="9">
        <v>642</v>
      </c>
      <c r="Y972" s="9">
        <v>73</v>
      </c>
      <c r="Z972" s="9">
        <v>2</v>
      </c>
      <c r="AA972" s="9">
        <v>295</v>
      </c>
      <c r="AB972" s="9">
        <v>99</v>
      </c>
      <c r="AC972" s="9">
        <v>161</v>
      </c>
      <c r="AD972" s="9">
        <v>162</v>
      </c>
      <c r="AE972" s="9">
        <v>0</v>
      </c>
      <c r="AF972" s="9">
        <v>345</v>
      </c>
      <c r="AG972" s="9">
        <v>277</v>
      </c>
      <c r="AH972" s="9">
        <v>95</v>
      </c>
      <c r="AI972" s="9">
        <v>0</v>
      </c>
      <c r="AJ972" s="9">
        <v>651</v>
      </c>
      <c r="AK972" s="9">
        <v>40</v>
      </c>
      <c r="AL972" s="9">
        <v>26</v>
      </c>
      <c r="AM972" s="9">
        <v>0</v>
      </c>
      <c r="AN972" s="9">
        <v>682</v>
      </c>
      <c r="AO972" s="9">
        <v>24</v>
      </c>
      <c r="AP972" s="9">
        <v>11</v>
      </c>
      <c r="AQ972" s="9">
        <v>0</v>
      </c>
      <c r="AR972" s="9">
        <v>500</v>
      </c>
      <c r="AS972" s="9">
        <v>217</v>
      </c>
      <c r="AT972" s="10">
        <v>0</v>
      </c>
    </row>
    <row r="973" spans="1:46" ht="57" x14ac:dyDescent="0.25">
      <c r="A973" s="26" t="str">
        <f t="shared" si="30"/>
        <v>2012Registered psychiatric nursesAlbertaCommunity health</v>
      </c>
      <c r="B973" s="24">
        <v>2012</v>
      </c>
      <c r="C973" s="9" t="s">
        <v>8</v>
      </c>
      <c r="D973" s="9" t="s">
        <v>175</v>
      </c>
      <c r="E973" s="9" t="str">
        <f t="shared" si="31"/>
        <v>Alberta</v>
      </c>
      <c r="F973" s="9" t="s">
        <v>182</v>
      </c>
      <c r="G973" s="9" t="s">
        <v>11</v>
      </c>
      <c r="H973" s="9">
        <v>330</v>
      </c>
      <c r="I973" s="9">
        <v>260</v>
      </c>
      <c r="J973" s="9">
        <v>70</v>
      </c>
      <c r="K973" s="9">
        <v>0</v>
      </c>
      <c r="L973" s="9">
        <v>3</v>
      </c>
      <c r="M973" s="9">
        <v>24</v>
      </c>
      <c r="N973" s="9">
        <v>28</v>
      </c>
      <c r="O973" s="9">
        <v>27</v>
      </c>
      <c r="P973" s="9">
        <v>40</v>
      </c>
      <c r="Q973" s="9">
        <v>65</v>
      </c>
      <c r="R973" s="9">
        <v>50</v>
      </c>
      <c r="S973" s="9">
        <v>54</v>
      </c>
      <c r="T973" s="9">
        <v>23</v>
      </c>
      <c r="U973" s="9">
        <v>15</v>
      </c>
      <c r="V973" s="9">
        <v>1</v>
      </c>
      <c r="W973" s="9">
        <v>0</v>
      </c>
      <c r="X973" s="9">
        <v>298</v>
      </c>
      <c r="Y973" s="9">
        <v>32</v>
      </c>
      <c r="Z973" s="9">
        <v>0</v>
      </c>
      <c r="AA973" s="9">
        <v>73</v>
      </c>
      <c r="AB973" s="9">
        <v>66</v>
      </c>
      <c r="AC973" s="9">
        <v>99</v>
      </c>
      <c r="AD973" s="9">
        <v>92</v>
      </c>
      <c r="AE973" s="9">
        <v>0</v>
      </c>
      <c r="AF973" s="9">
        <v>225</v>
      </c>
      <c r="AG973" s="9">
        <v>87</v>
      </c>
      <c r="AH973" s="9">
        <v>18</v>
      </c>
      <c r="AI973" s="9">
        <v>0</v>
      </c>
      <c r="AJ973" s="9">
        <v>265</v>
      </c>
      <c r="AK973" s="9">
        <v>26</v>
      </c>
      <c r="AL973" s="9">
        <v>39</v>
      </c>
      <c r="AM973" s="9">
        <v>0</v>
      </c>
      <c r="AN973" s="9">
        <v>295</v>
      </c>
      <c r="AO973" s="9">
        <v>21</v>
      </c>
      <c r="AP973" s="9">
        <v>11</v>
      </c>
      <c r="AQ973" s="9">
        <v>3</v>
      </c>
      <c r="AR973" s="9">
        <v>252</v>
      </c>
      <c r="AS973" s="9">
        <v>78</v>
      </c>
      <c r="AT973" s="10">
        <v>0</v>
      </c>
    </row>
    <row r="974" spans="1:46" ht="57" x14ac:dyDescent="0.25">
      <c r="A974" s="26" t="str">
        <f t="shared" si="30"/>
        <v>2012Registered psychiatric nursesAlbertaNursing home/long-term care</v>
      </c>
      <c r="B974" s="24">
        <v>2012</v>
      </c>
      <c r="C974" s="9" t="s">
        <v>8</v>
      </c>
      <c r="D974" s="9" t="s">
        <v>175</v>
      </c>
      <c r="E974" s="9" t="str">
        <f t="shared" si="31"/>
        <v>Alberta</v>
      </c>
      <c r="F974" s="9" t="s">
        <v>181</v>
      </c>
      <c r="G974" s="9" t="s">
        <v>12</v>
      </c>
      <c r="H974" s="9">
        <v>107</v>
      </c>
      <c r="I974" s="9">
        <v>92</v>
      </c>
      <c r="J974" s="9">
        <v>15</v>
      </c>
      <c r="K974" s="9">
        <v>0</v>
      </c>
      <c r="L974" s="9">
        <v>4</v>
      </c>
      <c r="M974" s="9">
        <v>7</v>
      </c>
      <c r="N974" s="9">
        <v>4</v>
      </c>
      <c r="O974" s="9">
        <v>2</v>
      </c>
      <c r="P974" s="9">
        <v>11</v>
      </c>
      <c r="Q974" s="9">
        <v>11</v>
      </c>
      <c r="R974" s="9">
        <v>18</v>
      </c>
      <c r="S974" s="9">
        <v>15</v>
      </c>
      <c r="T974" s="9">
        <v>20</v>
      </c>
      <c r="U974" s="9">
        <v>12</v>
      </c>
      <c r="V974" s="9">
        <v>3</v>
      </c>
      <c r="W974" s="9">
        <v>0</v>
      </c>
      <c r="X974" s="9">
        <v>93</v>
      </c>
      <c r="Y974" s="9">
        <v>14</v>
      </c>
      <c r="Z974" s="9">
        <v>0</v>
      </c>
      <c r="AA974" s="9">
        <v>20</v>
      </c>
      <c r="AB974" s="9">
        <v>9</v>
      </c>
      <c r="AC974" s="9">
        <v>31</v>
      </c>
      <c r="AD974" s="9">
        <v>47</v>
      </c>
      <c r="AE974" s="9">
        <v>0</v>
      </c>
      <c r="AF974" s="9">
        <v>49</v>
      </c>
      <c r="AG974" s="9">
        <v>39</v>
      </c>
      <c r="AH974" s="9">
        <v>19</v>
      </c>
      <c r="AI974" s="9">
        <v>0</v>
      </c>
      <c r="AJ974" s="9">
        <v>76</v>
      </c>
      <c r="AK974" s="9">
        <v>17</v>
      </c>
      <c r="AL974" s="9">
        <v>14</v>
      </c>
      <c r="AM974" s="9">
        <v>0</v>
      </c>
      <c r="AN974" s="9">
        <v>97</v>
      </c>
      <c r="AO974" s="9">
        <v>8</v>
      </c>
      <c r="AP974" s="9">
        <v>2</v>
      </c>
      <c r="AQ974" s="9">
        <v>0</v>
      </c>
      <c r="AR974" s="9">
        <v>61</v>
      </c>
      <c r="AS974" s="9">
        <v>46</v>
      </c>
      <c r="AT974" s="10">
        <v>0</v>
      </c>
    </row>
    <row r="975" spans="1:46" ht="57" x14ac:dyDescent="0.25">
      <c r="A975" s="26" t="str">
        <f t="shared" si="30"/>
        <v>2012Registered psychiatric nursesAlbertaOther places of work</v>
      </c>
      <c r="B975" s="24">
        <v>2012</v>
      </c>
      <c r="C975" s="9" t="s">
        <v>8</v>
      </c>
      <c r="D975" s="9" t="s">
        <v>175</v>
      </c>
      <c r="E975" s="9" t="str">
        <f t="shared" si="31"/>
        <v>Alberta</v>
      </c>
      <c r="F975" s="9" t="s">
        <v>183</v>
      </c>
      <c r="G975" s="9" t="s">
        <v>13</v>
      </c>
      <c r="H975" s="9">
        <v>113</v>
      </c>
      <c r="I975" s="9">
        <v>91</v>
      </c>
      <c r="J975" s="9">
        <v>22</v>
      </c>
      <c r="K975" s="9">
        <v>0</v>
      </c>
      <c r="L975" s="9">
        <v>1</v>
      </c>
      <c r="M975" s="9">
        <v>5</v>
      </c>
      <c r="N975" s="9">
        <v>6</v>
      </c>
      <c r="O975" s="9">
        <v>4</v>
      </c>
      <c r="P975" s="9">
        <v>14</v>
      </c>
      <c r="Q975" s="9">
        <v>20</v>
      </c>
      <c r="R975" s="9">
        <v>20</v>
      </c>
      <c r="S975" s="9">
        <v>20</v>
      </c>
      <c r="T975" s="9">
        <v>16</v>
      </c>
      <c r="U975" s="9">
        <v>4</v>
      </c>
      <c r="V975" s="9">
        <v>3</v>
      </c>
      <c r="W975" s="9">
        <v>0</v>
      </c>
      <c r="X975" s="9">
        <v>103</v>
      </c>
      <c r="Y975" s="9">
        <v>9</v>
      </c>
      <c r="Z975" s="9">
        <v>1</v>
      </c>
      <c r="AA975" s="9">
        <v>21</v>
      </c>
      <c r="AB975" s="9">
        <v>17</v>
      </c>
      <c r="AC975" s="9">
        <v>34</v>
      </c>
      <c r="AD975" s="9">
        <v>41</v>
      </c>
      <c r="AE975" s="9">
        <v>0</v>
      </c>
      <c r="AF975" s="9">
        <v>76</v>
      </c>
      <c r="AG975" s="9">
        <v>31</v>
      </c>
      <c r="AH975" s="9">
        <v>6</v>
      </c>
      <c r="AI975" s="9">
        <v>0</v>
      </c>
      <c r="AJ975" s="9">
        <v>41</v>
      </c>
      <c r="AK975" s="9">
        <v>21</v>
      </c>
      <c r="AL975" s="9">
        <v>51</v>
      </c>
      <c r="AM975" s="9">
        <v>0</v>
      </c>
      <c r="AN975" s="9">
        <v>70</v>
      </c>
      <c r="AO975" s="9">
        <v>23</v>
      </c>
      <c r="AP975" s="9">
        <v>19</v>
      </c>
      <c r="AQ975" s="9">
        <v>1</v>
      </c>
      <c r="AR975" s="9">
        <v>93</v>
      </c>
      <c r="AS975" s="9">
        <v>20</v>
      </c>
      <c r="AT975" s="10">
        <v>0</v>
      </c>
    </row>
    <row r="976" spans="1:46" ht="57" x14ac:dyDescent="0.25">
      <c r="A976" s="26" t="str">
        <f t="shared" si="30"/>
        <v>2012Registered psychiatric nursesAlbertaUnknown places of work</v>
      </c>
      <c r="B976" s="24">
        <v>2012</v>
      </c>
      <c r="C976" s="9" t="s">
        <v>8</v>
      </c>
      <c r="D976" s="9" t="s">
        <v>175</v>
      </c>
      <c r="E976" s="9" t="str">
        <f t="shared" si="31"/>
        <v>Alberta</v>
      </c>
      <c r="F976" s="9" t="s">
        <v>184</v>
      </c>
      <c r="G976" s="9" t="s">
        <v>49</v>
      </c>
      <c r="H976" s="9">
        <v>10</v>
      </c>
      <c r="I976" s="9">
        <v>8</v>
      </c>
      <c r="J976" s="9">
        <v>2</v>
      </c>
      <c r="K976" s="9">
        <v>0</v>
      </c>
      <c r="L976" s="9">
        <v>0</v>
      </c>
      <c r="M976" s="9">
        <v>0</v>
      </c>
      <c r="N976" s="9">
        <v>0</v>
      </c>
      <c r="O976" s="9">
        <v>3</v>
      </c>
      <c r="P976" s="9">
        <v>2</v>
      </c>
      <c r="Q976" s="9">
        <v>1</v>
      </c>
      <c r="R976" s="9">
        <v>2</v>
      </c>
      <c r="S976" s="9">
        <v>2</v>
      </c>
      <c r="T976" s="9">
        <v>0</v>
      </c>
      <c r="U976" s="9">
        <v>0</v>
      </c>
      <c r="V976" s="9">
        <v>0</v>
      </c>
      <c r="W976" s="9">
        <v>0</v>
      </c>
      <c r="X976" s="9">
        <v>6</v>
      </c>
      <c r="Y976" s="9">
        <v>4</v>
      </c>
      <c r="Z976" s="9">
        <v>0</v>
      </c>
      <c r="AA976" s="9">
        <v>2</v>
      </c>
      <c r="AB976" s="9">
        <v>5</v>
      </c>
      <c r="AC976" s="9">
        <v>1</v>
      </c>
      <c r="AD976" s="9">
        <v>2</v>
      </c>
      <c r="AE976" s="9">
        <v>0</v>
      </c>
      <c r="AF976" s="9">
        <v>0</v>
      </c>
      <c r="AG976" s="9">
        <v>0</v>
      </c>
      <c r="AH976" s="9">
        <v>10</v>
      </c>
      <c r="AI976" s="9">
        <v>0</v>
      </c>
      <c r="AJ976" s="9">
        <v>0</v>
      </c>
      <c r="AK976" s="9">
        <v>0</v>
      </c>
      <c r="AL976" s="9">
        <v>0</v>
      </c>
      <c r="AM976" s="9">
        <v>10</v>
      </c>
      <c r="AN976" s="9">
        <v>0</v>
      </c>
      <c r="AO976" s="9">
        <v>0</v>
      </c>
      <c r="AP976" s="9">
        <v>0</v>
      </c>
      <c r="AQ976" s="9">
        <v>10</v>
      </c>
      <c r="AR976" s="9">
        <v>8</v>
      </c>
      <c r="AS976" s="9">
        <v>2</v>
      </c>
      <c r="AT976" s="10">
        <v>0</v>
      </c>
    </row>
    <row r="977" spans="1:46" ht="57" x14ac:dyDescent="0.25">
      <c r="A977" s="26" t="str">
        <f t="shared" si="30"/>
        <v>2012Registered psychiatric nursesBritish ColumbiaAll places of work</v>
      </c>
      <c r="B977" s="24">
        <v>2012</v>
      </c>
      <c r="C977" s="9" t="s">
        <v>8</v>
      </c>
      <c r="D977" s="9" t="s">
        <v>167</v>
      </c>
      <c r="E977" s="9" t="str">
        <f t="shared" si="31"/>
        <v>British Columbia</v>
      </c>
      <c r="F977" s="9" t="s">
        <v>179</v>
      </c>
      <c r="G977" s="9" t="s">
        <v>9</v>
      </c>
      <c r="H977" s="9">
        <v>2341</v>
      </c>
      <c r="I977" s="9">
        <v>1809</v>
      </c>
      <c r="J977" s="9">
        <v>532</v>
      </c>
      <c r="K977" s="9">
        <v>0</v>
      </c>
      <c r="L977" s="9">
        <v>31</v>
      </c>
      <c r="M977" s="9">
        <v>199</v>
      </c>
      <c r="N977" s="9">
        <v>203</v>
      </c>
      <c r="O977" s="9">
        <v>289</v>
      </c>
      <c r="P977" s="9">
        <v>301</v>
      </c>
      <c r="Q977" s="9">
        <v>314</v>
      </c>
      <c r="R977" s="9">
        <v>359</v>
      </c>
      <c r="S977" s="9">
        <v>276</v>
      </c>
      <c r="T977" s="9">
        <v>231</v>
      </c>
      <c r="U977" s="9">
        <v>109</v>
      </c>
      <c r="V977" s="9">
        <v>29</v>
      </c>
      <c r="W977" s="9">
        <v>0</v>
      </c>
      <c r="X977" s="9">
        <v>1643</v>
      </c>
      <c r="Y977" s="9">
        <v>210</v>
      </c>
      <c r="Z977" s="9">
        <v>488</v>
      </c>
      <c r="AA977" s="9">
        <v>875</v>
      </c>
      <c r="AB977" s="9">
        <v>489</v>
      </c>
      <c r="AC977" s="9">
        <v>481</v>
      </c>
      <c r="AD977" s="9">
        <v>496</v>
      </c>
      <c r="AE977" s="9">
        <v>0</v>
      </c>
      <c r="AF977" s="9">
        <v>1558</v>
      </c>
      <c r="AG977" s="9">
        <v>410</v>
      </c>
      <c r="AH977" s="9">
        <v>373</v>
      </c>
      <c r="AI977" s="9">
        <v>0</v>
      </c>
      <c r="AJ977" s="9">
        <v>1869</v>
      </c>
      <c r="AK977" s="9">
        <v>227</v>
      </c>
      <c r="AL977" s="9">
        <v>234</v>
      </c>
      <c r="AM977" s="9">
        <v>11</v>
      </c>
      <c r="AN977" s="9">
        <v>2102</v>
      </c>
      <c r="AO977" s="9">
        <v>147</v>
      </c>
      <c r="AP977" s="9">
        <v>85</v>
      </c>
      <c r="AQ977" s="9">
        <v>7</v>
      </c>
      <c r="AR977" s="9">
        <v>2264</v>
      </c>
      <c r="AS977" s="9">
        <v>65</v>
      </c>
      <c r="AT977" s="10">
        <v>12</v>
      </c>
    </row>
    <row r="978" spans="1:46" ht="57" x14ac:dyDescent="0.25">
      <c r="A978" s="26" t="str">
        <f t="shared" si="30"/>
        <v>2012Registered psychiatric nursesBritish ColumbiaHospital</v>
      </c>
      <c r="B978" s="24">
        <v>2012</v>
      </c>
      <c r="C978" s="9" t="s">
        <v>8</v>
      </c>
      <c r="D978" s="9" t="s">
        <v>167</v>
      </c>
      <c r="E978" s="9" t="str">
        <f t="shared" si="31"/>
        <v>British Columbia</v>
      </c>
      <c r="F978" s="9" t="s">
        <v>180</v>
      </c>
      <c r="G978" s="9" t="s">
        <v>10</v>
      </c>
      <c r="H978" s="9">
        <v>1102</v>
      </c>
      <c r="I978" s="9">
        <v>829</v>
      </c>
      <c r="J978" s="9">
        <v>273</v>
      </c>
      <c r="K978" s="9">
        <v>0</v>
      </c>
      <c r="L978" s="9">
        <v>26</v>
      </c>
      <c r="M978" s="9">
        <v>146</v>
      </c>
      <c r="N978" s="9">
        <v>131</v>
      </c>
      <c r="O978" s="9">
        <v>167</v>
      </c>
      <c r="P978" s="9">
        <v>161</v>
      </c>
      <c r="Q978" s="9">
        <v>127</v>
      </c>
      <c r="R978" s="9">
        <v>143</v>
      </c>
      <c r="S978" s="9">
        <v>90</v>
      </c>
      <c r="T978" s="9">
        <v>76</v>
      </c>
      <c r="U978" s="9">
        <v>32</v>
      </c>
      <c r="V978" s="9">
        <v>3</v>
      </c>
      <c r="W978" s="9">
        <v>0</v>
      </c>
      <c r="X978" s="9">
        <v>800</v>
      </c>
      <c r="Y978" s="9">
        <v>116</v>
      </c>
      <c r="Z978" s="9">
        <v>186</v>
      </c>
      <c r="AA978" s="9">
        <v>565</v>
      </c>
      <c r="AB978" s="9">
        <v>231</v>
      </c>
      <c r="AC978" s="9">
        <v>165</v>
      </c>
      <c r="AD978" s="9">
        <v>141</v>
      </c>
      <c r="AE978" s="9">
        <v>0</v>
      </c>
      <c r="AF978" s="9">
        <v>691</v>
      </c>
      <c r="AG978" s="9">
        <v>177</v>
      </c>
      <c r="AH978" s="9">
        <v>234</v>
      </c>
      <c r="AI978" s="9">
        <v>0</v>
      </c>
      <c r="AJ978" s="9">
        <v>976</v>
      </c>
      <c r="AK978" s="9">
        <v>62</v>
      </c>
      <c r="AL978" s="9">
        <v>62</v>
      </c>
      <c r="AM978" s="9">
        <v>2</v>
      </c>
      <c r="AN978" s="9">
        <v>1045</v>
      </c>
      <c r="AO978" s="9">
        <v>35</v>
      </c>
      <c r="AP978" s="9">
        <v>19</v>
      </c>
      <c r="AQ978" s="9">
        <v>3</v>
      </c>
      <c r="AR978" s="9">
        <v>1086</v>
      </c>
      <c r="AS978" s="9">
        <v>13</v>
      </c>
      <c r="AT978" s="10">
        <v>3</v>
      </c>
    </row>
    <row r="979" spans="1:46" ht="57" x14ac:dyDescent="0.25">
      <c r="A979" s="26" t="str">
        <f t="shared" si="30"/>
        <v>2012Registered psychiatric nursesBritish ColumbiaCommunity health</v>
      </c>
      <c r="B979" s="24">
        <v>2012</v>
      </c>
      <c r="C979" s="9" t="s">
        <v>8</v>
      </c>
      <c r="D979" s="9" t="s">
        <v>167</v>
      </c>
      <c r="E979" s="9" t="str">
        <f t="shared" si="31"/>
        <v>British Columbia</v>
      </c>
      <c r="F979" s="9" t="s">
        <v>182</v>
      </c>
      <c r="G979" s="9" t="s">
        <v>11</v>
      </c>
      <c r="H979" s="9">
        <v>667</v>
      </c>
      <c r="I979" s="9">
        <v>524</v>
      </c>
      <c r="J979" s="9">
        <v>143</v>
      </c>
      <c r="K979" s="9">
        <v>0</v>
      </c>
      <c r="L979" s="9">
        <v>2</v>
      </c>
      <c r="M979" s="9">
        <v>27</v>
      </c>
      <c r="N979" s="9">
        <v>45</v>
      </c>
      <c r="O979" s="9">
        <v>72</v>
      </c>
      <c r="P979" s="9">
        <v>94</v>
      </c>
      <c r="Q979" s="9">
        <v>102</v>
      </c>
      <c r="R979" s="9">
        <v>122</v>
      </c>
      <c r="S979" s="9">
        <v>102</v>
      </c>
      <c r="T979" s="9">
        <v>69</v>
      </c>
      <c r="U979" s="9">
        <v>28</v>
      </c>
      <c r="V979" s="9">
        <v>4</v>
      </c>
      <c r="W979" s="9">
        <v>0</v>
      </c>
      <c r="X979" s="9">
        <v>456</v>
      </c>
      <c r="Y979" s="9">
        <v>59</v>
      </c>
      <c r="Z979" s="9">
        <v>152</v>
      </c>
      <c r="AA979" s="9">
        <v>178</v>
      </c>
      <c r="AB979" s="9">
        <v>159</v>
      </c>
      <c r="AC979" s="9">
        <v>173</v>
      </c>
      <c r="AD979" s="9">
        <v>157</v>
      </c>
      <c r="AE979" s="9">
        <v>0</v>
      </c>
      <c r="AF979" s="9">
        <v>497</v>
      </c>
      <c r="AG979" s="9">
        <v>107</v>
      </c>
      <c r="AH979" s="9">
        <v>63</v>
      </c>
      <c r="AI979" s="9">
        <v>0</v>
      </c>
      <c r="AJ979" s="9">
        <v>574</v>
      </c>
      <c r="AK979" s="9">
        <v>48</v>
      </c>
      <c r="AL979" s="9">
        <v>44</v>
      </c>
      <c r="AM979" s="9">
        <v>1</v>
      </c>
      <c r="AN979" s="9">
        <v>616</v>
      </c>
      <c r="AO979" s="9">
        <v>40</v>
      </c>
      <c r="AP979" s="9">
        <v>11</v>
      </c>
      <c r="AQ979" s="9">
        <v>0</v>
      </c>
      <c r="AR979" s="9">
        <v>626</v>
      </c>
      <c r="AS979" s="9">
        <v>35</v>
      </c>
      <c r="AT979" s="10">
        <v>6</v>
      </c>
    </row>
    <row r="980" spans="1:46" ht="57" x14ac:dyDescent="0.25">
      <c r="A980" s="26" t="str">
        <f t="shared" si="30"/>
        <v>2012Registered psychiatric nursesBritish ColumbiaNursing home/long-term care</v>
      </c>
      <c r="B980" s="24">
        <v>2012</v>
      </c>
      <c r="C980" s="9" t="s">
        <v>8</v>
      </c>
      <c r="D980" s="9" t="s">
        <v>167</v>
      </c>
      <c r="E980" s="9" t="str">
        <f t="shared" si="31"/>
        <v>British Columbia</v>
      </c>
      <c r="F980" s="9" t="s">
        <v>181</v>
      </c>
      <c r="G980" s="9" t="s">
        <v>12</v>
      </c>
      <c r="H980" s="9">
        <v>295</v>
      </c>
      <c r="I980" s="9">
        <v>247</v>
      </c>
      <c r="J980" s="9">
        <v>48</v>
      </c>
      <c r="K980" s="9">
        <v>0</v>
      </c>
      <c r="L980" s="9">
        <v>1</v>
      </c>
      <c r="M980" s="9">
        <v>13</v>
      </c>
      <c r="N980" s="9">
        <v>14</v>
      </c>
      <c r="O980" s="9">
        <v>18</v>
      </c>
      <c r="P980" s="9">
        <v>21</v>
      </c>
      <c r="Q980" s="9">
        <v>45</v>
      </c>
      <c r="R980" s="9">
        <v>45</v>
      </c>
      <c r="S980" s="9">
        <v>39</v>
      </c>
      <c r="T980" s="9">
        <v>52</v>
      </c>
      <c r="U980" s="9">
        <v>34</v>
      </c>
      <c r="V980" s="9">
        <v>13</v>
      </c>
      <c r="W980" s="9">
        <v>0</v>
      </c>
      <c r="X980" s="9">
        <v>193</v>
      </c>
      <c r="Y980" s="9">
        <v>21</v>
      </c>
      <c r="Z980" s="9">
        <v>81</v>
      </c>
      <c r="AA980" s="9">
        <v>63</v>
      </c>
      <c r="AB980" s="9">
        <v>48</v>
      </c>
      <c r="AC980" s="9">
        <v>70</v>
      </c>
      <c r="AD980" s="9">
        <v>114</v>
      </c>
      <c r="AE980" s="9">
        <v>0</v>
      </c>
      <c r="AF980" s="9">
        <v>157</v>
      </c>
      <c r="AG980" s="9">
        <v>81</v>
      </c>
      <c r="AH980" s="9">
        <v>57</v>
      </c>
      <c r="AI980" s="9">
        <v>0</v>
      </c>
      <c r="AJ980" s="9">
        <v>203</v>
      </c>
      <c r="AK980" s="9">
        <v>68</v>
      </c>
      <c r="AL980" s="9">
        <v>23</v>
      </c>
      <c r="AM980" s="9">
        <v>1</v>
      </c>
      <c r="AN980" s="9">
        <v>261</v>
      </c>
      <c r="AO980" s="9">
        <v>28</v>
      </c>
      <c r="AP980" s="9">
        <v>5</v>
      </c>
      <c r="AQ980" s="9">
        <v>1</v>
      </c>
      <c r="AR980" s="9">
        <v>282</v>
      </c>
      <c r="AS980" s="9">
        <v>13</v>
      </c>
      <c r="AT980" s="10">
        <v>0</v>
      </c>
    </row>
    <row r="981" spans="1:46" ht="57" x14ac:dyDescent="0.25">
      <c r="A981" s="26" t="str">
        <f t="shared" si="30"/>
        <v>2012Registered psychiatric nursesBritish ColumbiaOther places of work</v>
      </c>
      <c r="B981" s="24">
        <v>2012</v>
      </c>
      <c r="C981" s="9" t="s">
        <v>8</v>
      </c>
      <c r="D981" s="9" t="s">
        <v>167</v>
      </c>
      <c r="E981" s="9" t="str">
        <f t="shared" si="31"/>
        <v>British Columbia</v>
      </c>
      <c r="F981" s="9" t="s">
        <v>183</v>
      </c>
      <c r="G981" s="9" t="s">
        <v>13</v>
      </c>
      <c r="H981" s="9">
        <v>273</v>
      </c>
      <c r="I981" s="9">
        <v>205</v>
      </c>
      <c r="J981" s="9">
        <v>68</v>
      </c>
      <c r="K981" s="9">
        <v>0</v>
      </c>
      <c r="L981" s="9">
        <v>2</v>
      </c>
      <c r="M981" s="9">
        <v>13</v>
      </c>
      <c r="N981" s="9">
        <v>12</v>
      </c>
      <c r="O981" s="9">
        <v>31</v>
      </c>
      <c r="P981" s="9">
        <v>25</v>
      </c>
      <c r="Q981" s="9">
        <v>40</v>
      </c>
      <c r="R981" s="9">
        <v>48</v>
      </c>
      <c r="S981" s="9">
        <v>44</v>
      </c>
      <c r="T981" s="9">
        <v>34</v>
      </c>
      <c r="U981" s="9">
        <v>15</v>
      </c>
      <c r="V981" s="9">
        <v>9</v>
      </c>
      <c r="W981" s="9">
        <v>0</v>
      </c>
      <c r="X981" s="9">
        <v>190</v>
      </c>
      <c r="Y981" s="9">
        <v>14</v>
      </c>
      <c r="Z981" s="9">
        <v>69</v>
      </c>
      <c r="AA981" s="9">
        <v>66</v>
      </c>
      <c r="AB981" s="9">
        <v>51</v>
      </c>
      <c r="AC981" s="9">
        <v>72</v>
      </c>
      <c r="AD981" s="9">
        <v>84</v>
      </c>
      <c r="AE981" s="9">
        <v>0</v>
      </c>
      <c r="AF981" s="9">
        <v>210</v>
      </c>
      <c r="AG981" s="9">
        <v>44</v>
      </c>
      <c r="AH981" s="9">
        <v>19</v>
      </c>
      <c r="AI981" s="9">
        <v>0</v>
      </c>
      <c r="AJ981" s="9">
        <v>114</v>
      </c>
      <c r="AK981" s="9">
        <v>49</v>
      </c>
      <c r="AL981" s="9">
        <v>105</v>
      </c>
      <c r="AM981" s="9">
        <v>5</v>
      </c>
      <c r="AN981" s="9">
        <v>178</v>
      </c>
      <c r="AO981" s="9">
        <v>43</v>
      </c>
      <c r="AP981" s="9">
        <v>50</v>
      </c>
      <c r="AQ981" s="9">
        <v>2</v>
      </c>
      <c r="AR981" s="9">
        <v>266</v>
      </c>
      <c r="AS981" s="9">
        <v>4</v>
      </c>
      <c r="AT981" s="10">
        <v>3</v>
      </c>
    </row>
    <row r="982" spans="1:46" ht="57" x14ac:dyDescent="0.25">
      <c r="A982" s="26" t="str">
        <f t="shared" si="30"/>
        <v>2012Registered psychiatric nursesBritish ColumbiaUnknown places of work</v>
      </c>
      <c r="B982" s="24">
        <v>2012</v>
      </c>
      <c r="C982" s="9" t="s">
        <v>8</v>
      </c>
      <c r="D982" s="9" t="s">
        <v>167</v>
      </c>
      <c r="E982" s="9" t="str">
        <f t="shared" si="31"/>
        <v>British Columbia</v>
      </c>
      <c r="F982" s="9" t="s">
        <v>184</v>
      </c>
      <c r="G982" s="9" t="s">
        <v>49</v>
      </c>
      <c r="H982" s="9">
        <v>4</v>
      </c>
      <c r="I982" s="9">
        <v>4</v>
      </c>
      <c r="J982" s="9">
        <v>0</v>
      </c>
      <c r="K982" s="9">
        <v>0</v>
      </c>
      <c r="L982" s="9">
        <v>0</v>
      </c>
      <c r="M982" s="9">
        <v>0</v>
      </c>
      <c r="N982" s="9">
        <v>1</v>
      </c>
      <c r="O982" s="9">
        <v>1</v>
      </c>
      <c r="P982" s="9">
        <v>0</v>
      </c>
      <c r="Q982" s="9">
        <v>0</v>
      </c>
      <c r="R982" s="9">
        <v>1</v>
      </c>
      <c r="S982" s="9">
        <v>1</v>
      </c>
      <c r="T982" s="9">
        <v>0</v>
      </c>
      <c r="U982" s="9">
        <v>0</v>
      </c>
      <c r="V982" s="9">
        <v>0</v>
      </c>
      <c r="W982" s="9">
        <v>0</v>
      </c>
      <c r="X982" s="9">
        <v>4</v>
      </c>
      <c r="Y982" s="9">
        <v>0</v>
      </c>
      <c r="Z982" s="9">
        <v>0</v>
      </c>
      <c r="AA982" s="9">
        <v>3</v>
      </c>
      <c r="AB982" s="9">
        <v>0</v>
      </c>
      <c r="AC982" s="9">
        <v>1</v>
      </c>
      <c r="AD982" s="9">
        <v>0</v>
      </c>
      <c r="AE982" s="9">
        <v>0</v>
      </c>
      <c r="AF982" s="9">
        <v>3</v>
      </c>
      <c r="AG982" s="9">
        <v>1</v>
      </c>
      <c r="AH982" s="9">
        <v>0</v>
      </c>
      <c r="AI982" s="9">
        <v>0</v>
      </c>
      <c r="AJ982" s="9">
        <v>2</v>
      </c>
      <c r="AK982" s="9">
        <v>0</v>
      </c>
      <c r="AL982" s="9">
        <v>0</v>
      </c>
      <c r="AM982" s="9">
        <v>2</v>
      </c>
      <c r="AN982" s="9">
        <v>2</v>
      </c>
      <c r="AO982" s="9">
        <v>1</v>
      </c>
      <c r="AP982" s="9">
        <v>0</v>
      </c>
      <c r="AQ982" s="9">
        <v>1</v>
      </c>
      <c r="AR982" s="9">
        <v>4</v>
      </c>
      <c r="AS982" s="9">
        <v>0</v>
      </c>
      <c r="AT982" s="10">
        <v>0</v>
      </c>
    </row>
    <row r="983" spans="1:46" ht="57" x14ac:dyDescent="0.25">
      <c r="A983" s="26" t="str">
        <f t="shared" si="30"/>
        <v>2012Registered psychiatric nursesCanadaAll places of work</v>
      </c>
      <c r="B983" s="24">
        <v>2012</v>
      </c>
      <c r="C983" s="9" t="s">
        <v>8</v>
      </c>
      <c r="D983" s="9" t="s">
        <v>171</v>
      </c>
      <c r="E983" s="9" t="str">
        <f t="shared" si="31"/>
        <v>Canada</v>
      </c>
      <c r="F983" s="9" t="s">
        <v>179</v>
      </c>
      <c r="G983" s="9" t="s">
        <v>9</v>
      </c>
      <c r="H983" s="9">
        <v>5404</v>
      </c>
      <c r="I983" s="9">
        <v>4239</v>
      </c>
      <c r="J983" s="9">
        <v>1165</v>
      </c>
      <c r="K983" s="9">
        <v>0</v>
      </c>
      <c r="L983" s="9">
        <v>107</v>
      </c>
      <c r="M983" s="9">
        <v>414</v>
      </c>
      <c r="N983" s="9">
        <v>420</v>
      </c>
      <c r="O983" s="9">
        <v>507</v>
      </c>
      <c r="P983" s="9">
        <v>664</v>
      </c>
      <c r="Q983" s="9">
        <v>803</v>
      </c>
      <c r="R983" s="9">
        <v>899</v>
      </c>
      <c r="S983" s="9">
        <v>769</v>
      </c>
      <c r="T983" s="9">
        <v>530</v>
      </c>
      <c r="U983" s="9">
        <v>222</v>
      </c>
      <c r="V983" s="9">
        <v>69</v>
      </c>
      <c r="W983" s="9">
        <v>0</v>
      </c>
      <c r="X983" s="9">
        <v>4546</v>
      </c>
      <c r="Y983" s="9">
        <v>364</v>
      </c>
      <c r="Z983" s="9">
        <v>494</v>
      </c>
      <c r="AA983" s="9">
        <v>1628</v>
      </c>
      <c r="AB983" s="9">
        <v>1018</v>
      </c>
      <c r="AC983" s="9">
        <v>1378</v>
      </c>
      <c r="AD983" s="9">
        <v>1380</v>
      </c>
      <c r="AE983" s="9">
        <v>0</v>
      </c>
      <c r="AF983" s="9">
        <v>3386</v>
      </c>
      <c r="AG983" s="9">
        <v>1296</v>
      </c>
      <c r="AH983" s="9">
        <v>667</v>
      </c>
      <c r="AI983" s="9">
        <v>55</v>
      </c>
      <c r="AJ983" s="9">
        <v>4195</v>
      </c>
      <c r="AK983" s="9">
        <v>516</v>
      </c>
      <c r="AL983" s="9">
        <v>614</v>
      </c>
      <c r="AM983" s="9">
        <v>79</v>
      </c>
      <c r="AN983" s="9">
        <v>4756</v>
      </c>
      <c r="AO983" s="9">
        <v>378</v>
      </c>
      <c r="AP983" s="9">
        <v>189</v>
      </c>
      <c r="AQ983" s="9">
        <v>81</v>
      </c>
      <c r="AR983" s="9">
        <v>4547</v>
      </c>
      <c r="AS983" s="9">
        <v>845</v>
      </c>
      <c r="AT983" s="10">
        <v>12</v>
      </c>
    </row>
    <row r="984" spans="1:46" ht="57" x14ac:dyDescent="0.25">
      <c r="A984" s="26" t="str">
        <f t="shared" si="30"/>
        <v>2012Registered psychiatric nursesCanadaHospital</v>
      </c>
      <c r="B984" s="24">
        <v>2012</v>
      </c>
      <c r="C984" s="9" t="s">
        <v>8</v>
      </c>
      <c r="D984" s="9" t="s">
        <v>171</v>
      </c>
      <c r="E984" s="9" t="str">
        <f t="shared" si="31"/>
        <v>Canada</v>
      </c>
      <c r="F984" s="9" t="s">
        <v>180</v>
      </c>
      <c r="G984" s="9" t="s">
        <v>10</v>
      </c>
      <c r="H984" s="9">
        <v>2382</v>
      </c>
      <c r="I984" s="9">
        <v>1790</v>
      </c>
      <c r="J984" s="9">
        <v>592</v>
      </c>
      <c r="K984" s="9">
        <v>0</v>
      </c>
      <c r="L984" s="9">
        <v>84</v>
      </c>
      <c r="M984" s="9">
        <v>275</v>
      </c>
      <c r="N984" s="9">
        <v>254</v>
      </c>
      <c r="O984" s="9">
        <v>265</v>
      </c>
      <c r="P984" s="9">
        <v>301</v>
      </c>
      <c r="Q984" s="9">
        <v>311</v>
      </c>
      <c r="R984" s="9">
        <v>334</v>
      </c>
      <c r="S984" s="9">
        <v>275</v>
      </c>
      <c r="T984" s="9">
        <v>192</v>
      </c>
      <c r="U984" s="9">
        <v>75</v>
      </c>
      <c r="V984" s="9">
        <v>16</v>
      </c>
      <c r="W984" s="9">
        <v>0</v>
      </c>
      <c r="X984" s="9">
        <v>1998</v>
      </c>
      <c r="Y984" s="9">
        <v>196</v>
      </c>
      <c r="Z984" s="9">
        <v>188</v>
      </c>
      <c r="AA984" s="9">
        <v>1014</v>
      </c>
      <c r="AB984" s="9">
        <v>434</v>
      </c>
      <c r="AC984" s="9">
        <v>479</v>
      </c>
      <c r="AD984" s="9">
        <v>455</v>
      </c>
      <c r="AE984" s="9">
        <v>0</v>
      </c>
      <c r="AF984" s="9">
        <v>1359</v>
      </c>
      <c r="AG984" s="9">
        <v>636</v>
      </c>
      <c r="AH984" s="9">
        <v>386</v>
      </c>
      <c r="AI984" s="9">
        <v>1</v>
      </c>
      <c r="AJ984" s="9">
        <v>2111</v>
      </c>
      <c r="AK984" s="9">
        <v>136</v>
      </c>
      <c r="AL984" s="9">
        <v>132</v>
      </c>
      <c r="AM984" s="9">
        <v>3</v>
      </c>
      <c r="AN984" s="9">
        <v>2250</v>
      </c>
      <c r="AO984" s="9">
        <v>91</v>
      </c>
      <c r="AP984" s="9">
        <v>37</v>
      </c>
      <c r="AQ984" s="9">
        <v>4</v>
      </c>
      <c r="AR984" s="9">
        <v>1993</v>
      </c>
      <c r="AS984" s="9">
        <v>386</v>
      </c>
      <c r="AT984" s="10">
        <v>3</v>
      </c>
    </row>
    <row r="985" spans="1:46" ht="57" x14ac:dyDescent="0.25">
      <c r="A985" s="26" t="str">
        <f t="shared" si="30"/>
        <v>2012Registered psychiatric nursesCanadaCommunity health</v>
      </c>
      <c r="B985" s="24">
        <v>2012</v>
      </c>
      <c r="C985" s="9" t="s">
        <v>8</v>
      </c>
      <c r="D985" s="9" t="s">
        <v>171</v>
      </c>
      <c r="E985" s="9" t="str">
        <f t="shared" si="31"/>
        <v>Canada</v>
      </c>
      <c r="F985" s="9" t="s">
        <v>182</v>
      </c>
      <c r="G985" s="9" t="s">
        <v>11</v>
      </c>
      <c r="H985" s="9">
        <v>1433</v>
      </c>
      <c r="I985" s="9">
        <v>1141</v>
      </c>
      <c r="J985" s="9">
        <v>292</v>
      </c>
      <c r="K985" s="9">
        <v>0</v>
      </c>
      <c r="L985" s="9">
        <v>8</v>
      </c>
      <c r="M985" s="9">
        <v>75</v>
      </c>
      <c r="N985" s="9">
        <v>98</v>
      </c>
      <c r="O985" s="9">
        <v>133</v>
      </c>
      <c r="P985" s="9">
        <v>194</v>
      </c>
      <c r="Q985" s="9">
        <v>235</v>
      </c>
      <c r="R985" s="9">
        <v>271</v>
      </c>
      <c r="S985" s="9">
        <v>229</v>
      </c>
      <c r="T985" s="9">
        <v>126</v>
      </c>
      <c r="U985" s="9">
        <v>52</v>
      </c>
      <c r="V985" s="9">
        <v>12</v>
      </c>
      <c r="W985" s="9">
        <v>0</v>
      </c>
      <c r="X985" s="9">
        <v>1188</v>
      </c>
      <c r="Y985" s="9">
        <v>93</v>
      </c>
      <c r="Z985" s="9">
        <v>152</v>
      </c>
      <c r="AA985" s="9">
        <v>330</v>
      </c>
      <c r="AB985" s="9">
        <v>306</v>
      </c>
      <c r="AC985" s="9">
        <v>424</v>
      </c>
      <c r="AD985" s="9">
        <v>373</v>
      </c>
      <c r="AE985" s="9">
        <v>0</v>
      </c>
      <c r="AF985" s="9">
        <v>1045</v>
      </c>
      <c r="AG985" s="9">
        <v>283</v>
      </c>
      <c r="AH985" s="9">
        <v>105</v>
      </c>
      <c r="AI985" s="9">
        <v>0</v>
      </c>
      <c r="AJ985" s="9">
        <v>1194</v>
      </c>
      <c r="AK985" s="9">
        <v>104</v>
      </c>
      <c r="AL985" s="9">
        <v>134</v>
      </c>
      <c r="AM985" s="9">
        <v>1</v>
      </c>
      <c r="AN985" s="9">
        <v>1318</v>
      </c>
      <c r="AO985" s="9">
        <v>86</v>
      </c>
      <c r="AP985" s="9">
        <v>26</v>
      </c>
      <c r="AQ985" s="9">
        <v>3</v>
      </c>
      <c r="AR985" s="9">
        <v>1195</v>
      </c>
      <c r="AS985" s="9">
        <v>232</v>
      </c>
      <c r="AT985" s="10">
        <v>6</v>
      </c>
    </row>
    <row r="986" spans="1:46" ht="57" x14ac:dyDescent="0.25">
      <c r="A986" s="26" t="str">
        <f t="shared" si="30"/>
        <v>2012Registered psychiatric nursesCanadaNursing home/long-term care</v>
      </c>
      <c r="B986" s="24">
        <v>2012</v>
      </c>
      <c r="C986" s="9" t="s">
        <v>8</v>
      </c>
      <c r="D986" s="9" t="s">
        <v>171</v>
      </c>
      <c r="E986" s="9" t="str">
        <f t="shared" si="31"/>
        <v>Canada</v>
      </c>
      <c r="F986" s="9" t="s">
        <v>181</v>
      </c>
      <c r="G986" s="9" t="s">
        <v>12</v>
      </c>
      <c r="H986" s="9">
        <v>858</v>
      </c>
      <c r="I986" s="9">
        <v>731</v>
      </c>
      <c r="J986" s="9">
        <v>127</v>
      </c>
      <c r="K986" s="9">
        <v>0</v>
      </c>
      <c r="L986" s="9">
        <v>5</v>
      </c>
      <c r="M986" s="9">
        <v>29</v>
      </c>
      <c r="N986" s="9">
        <v>35</v>
      </c>
      <c r="O986" s="9">
        <v>43</v>
      </c>
      <c r="P986" s="9">
        <v>88</v>
      </c>
      <c r="Q986" s="9">
        <v>138</v>
      </c>
      <c r="R986" s="9">
        <v>163</v>
      </c>
      <c r="S986" s="9">
        <v>141</v>
      </c>
      <c r="T986" s="9">
        <v>122</v>
      </c>
      <c r="U986" s="9">
        <v>69</v>
      </c>
      <c r="V986" s="9">
        <v>25</v>
      </c>
      <c r="W986" s="9">
        <v>0</v>
      </c>
      <c r="X986" s="9">
        <v>736</v>
      </c>
      <c r="Y986" s="9">
        <v>40</v>
      </c>
      <c r="Z986" s="9">
        <v>82</v>
      </c>
      <c r="AA986" s="9">
        <v>126</v>
      </c>
      <c r="AB986" s="9">
        <v>138</v>
      </c>
      <c r="AC986" s="9">
        <v>267</v>
      </c>
      <c r="AD986" s="9">
        <v>327</v>
      </c>
      <c r="AE986" s="9">
        <v>0</v>
      </c>
      <c r="AF986" s="9">
        <v>490</v>
      </c>
      <c r="AG986" s="9">
        <v>250</v>
      </c>
      <c r="AH986" s="9">
        <v>118</v>
      </c>
      <c r="AI986" s="9">
        <v>0</v>
      </c>
      <c r="AJ986" s="9">
        <v>631</v>
      </c>
      <c r="AK986" s="9">
        <v>158</v>
      </c>
      <c r="AL986" s="9">
        <v>68</v>
      </c>
      <c r="AM986" s="9">
        <v>1</v>
      </c>
      <c r="AN986" s="9">
        <v>758</v>
      </c>
      <c r="AO986" s="9">
        <v>88</v>
      </c>
      <c r="AP986" s="9">
        <v>10</v>
      </c>
      <c r="AQ986" s="9">
        <v>2</v>
      </c>
      <c r="AR986" s="9">
        <v>701</v>
      </c>
      <c r="AS986" s="9">
        <v>157</v>
      </c>
      <c r="AT986" s="10">
        <v>0</v>
      </c>
    </row>
    <row r="987" spans="1:46" ht="57" x14ac:dyDescent="0.25">
      <c r="A987" s="26" t="str">
        <f t="shared" si="30"/>
        <v>2012Registered psychiatric nursesCanadaOther places of work</v>
      </c>
      <c r="B987" s="24">
        <v>2012</v>
      </c>
      <c r="C987" s="9" t="s">
        <v>8</v>
      </c>
      <c r="D987" s="9" t="s">
        <v>171</v>
      </c>
      <c r="E987" s="9" t="str">
        <f t="shared" si="31"/>
        <v>Canada</v>
      </c>
      <c r="F987" s="9" t="s">
        <v>183</v>
      </c>
      <c r="G987" s="9" t="s">
        <v>13</v>
      </c>
      <c r="H987" s="9">
        <v>661</v>
      </c>
      <c r="I987" s="9">
        <v>516</v>
      </c>
      <c r="J987" s="9">
        <v>145</v>
      </c>
      <c r="K987" s="9">
        <v>0</v>
      </c>
      <c r="L987" s="9">
        <v>4</v>
      </c>
      <c r="M987" s="9">
        <v>20</v>
      </c>
      <c r="N987" s="9">
        <v>24</v>
      </c>
      <c r="O987" s="9">
        <v>55</v>
      </c>
      <c r="P987" s="9">
        <v>72</v>
      </c>
      <c r="Q987" s="9">
        <v>116</v>
      </c>
      <c r="R987" s="9">
        <v>121</v>
      </c>
      <c r="S987" s="9">
        <v>119</v>
      </c>
      <c r="T987" s="9">
        <v>88</v>
      </c>
      <c r="U987" s="9">
        <v>26</v>
      </c>
      <c r="V987" s="9">
        <v>16</v>
      </c>
      <c r="W987" s="9">
        <v>0</v>
      </c>
      <c r="X987" s="9">
        <v>565</v>
      </c>
      <c r="Y987" s="9">
        <v>26</v>
      </c>
      <c r="Z987" s="9">
        <v>70</v>
      </c>
      <c r="AA987" s="9">
        <v>112</v>
      </c>
      <c r="AB987" s="9">
        <v>125</v>
      </c>
      <c r="AC987" s="9">
        <v>204</v>
      </c>
      <c r="AD987" s="9">
        <v>220</v>
      </c>
      <c r="AE987" s="9">
        <v>0</v>
      </c>
      <c r="AF987" s="9">
        <v>488</v>
      </c>
      <c r="AG987" s="9">
        <v>125</v>
      </c>
      <c r="AH987" s="9">
        <v>48</v>
      </c>
      <c r="AI987" s="9">
        <v>0</v>
      </c>
      <c r="AJ987" s="9">
        <v>257</v>
      </c>
      <c r="AK987" s="9">
        <v>118</v>
      </c>
      <c r="AL987" s="9">
        <v>280</v>
      </c>
      <c r="AM987" s="9">
        <v>6</v>
      </c>
      <c r="AN987" s="9">
        <v>428</v>
      </c>
      <c r="AO987" s="9">
        <v>112</v>
      </c>
      <c r="AP987" s="9">
        <v>116</v>
      </c>
      <c r="AQ987" s="9">
        <v>5</v>
      </c>
      <c r="AR987" s="9">
        <v>602</v>
      </c>
      <c r="AS987" s="9">
        <v>56</v>
      </c>
      <c r="AT987" s="10">
        <v>3</v>
      </c>
    </row>
    <row r="988" spans="1:46" ht="57" x14ac:dyDescent="0.25">
      <c r="A988" s="26" t="str">
        <f t="shared" si="30"/>
        <v>2012Registered psychiatric nursesCanadaUnknown places of work</v>
      </c>
      <c r="B988" s="24">
        <v>2012</v>
      </c>
      <c r="C988" s="9" t="s">
        <v>8</v>
      </c>
      <c r="D988" s="9" t="s">
        <v>171</v>
      </c>
      <c r="E988" s="9" t="str">
        <f t="shared" si="31"/>
        <v>Canada</v>
      </c>
      <c r="F988" s="9" t="s">
        <v>184</v>
      </c>
      <c r="G988" s="9" t="s">
        <v>49</v>
      </c>
      <c r="H988" s="9">
        <v>70</v>
      </c>
      <c r="I988" s="9">
        <v>61</v>
      </c>
      <c r="J988" s="9">
        <v>9</v>
      </c>
      <c r="K988" s="9">
        <v>0</v>
      </c>
      <c r="L988" s="9">
        <v>6</v>
      </c>
      <c r="M988" s="9">
        <v>15</v>
      </c>
      <c r="N988" s="9">
        <v>9</v>
      </c>
      <c r="O988" s="9">
        <v>11</v>
      </c>
      <c r="P988" s="9">
        <v>9</v>
      </c>
      <c r="Q988" s="9">
        <v>3</v>
      </c>
      <c r="R988" s="9">
        <v>10</v>
      </c>
      <c r="S988" s="9">
        <v>5</v>
      </c>
      <c r="T988" s="9">
        <v>2</v>
      </c>
      <c r="U988" s="9">
        <v>0</v>
      </c>
      <c r="V988" s="9">
        <v>0</v>
      </c>
      <c r="W988" s="9">
        <v>0</v>
      </c>
      <c r="X988" s="9">
        <v>59</v>
      </c>
      <c r="Y988" s="9">
        <v>9</v>
      </c>
      <c r="Z988" s="9">
        <v>2</v>
      </c>
      <c r="AA988" s="9">
        <v>46</v>
      </c>
      <c r="AB988" s="9">
        <v>15</v>
      </c>
      <c r="AC988" s="9">
        <v>4</v>
      </c>
      <c r="AD988" s="9">
        <v>5</v>
      </c>
      <c r="AE988" s="9">
        <v>0</v>
      </c>
      <c r="AF988" s="9">
        <v>4</v>
      </c>
      <c r="AG988" s="9">
        <v>2</v>
      </c>
      <c r="AH988" s="9">
        <v>10</v>
      </c>
      <c r="AI988" s="9">
        <v>54</v>
      </c>
      <c r="AJ988" s="9">
        <v>2</v>
      </c>
      <c r="AK988" s="9">
        <v>0</v>
      </c>
      <c r="AL988" s="9">
        <v>0</v>
      </c>
      <c r="AM988" s="9">
        <v>68</v>
      </c>
      <c r="AN988" s="9">
        <v>2</v>
      </c>
      <c r="AO988" s="9">
        <v>1</v>
      </c>
      <c r="AP988" s="9">
        <v>0</v>
      </c>
      <c r="AQ988" s="9">
        <v>67</v>
      </c>
      <c r="AR988" s="9">
        <v>56</v>
      </c>
      <c r="AS988" s="9">
        <v>14</v>
      </c>
      <c r="AT988" s="10">
        <v>0</v>
      </c>
    </row>
    <row r="989" spans="1:46" ht="57" x14ac:dyDescent="0.25">
      <c r="A989" s="26" t="str">
        <f t="shared" si="30"/>
        <v>2013Licensed practical nursesNewfoundland and LabradorAll places of work</v>
      </c>
      <c r="B989" s="24">
        <v>2013</v>
      </c>
      <c r="C989" s="9" t="s">
        <v>3</v>
      </c>
      <c r="D989" s="9" t="s">
        <v>162</v>
      </c>
      <c r="E989" s="9" t="str">
        <f t="shared" si="31"/>
        <v>Newfoundland and Labrador</v>
      </c>
      <c r="F989" s="9" t="s">
        <v>179</v>
      </c>
      <c r="G989" s="9" t="s">
        <v>9</v>
      </c>
      <c r="H989" s="9">
        <v>2223</v>
      </c>
      <c r="I989" s="9">
        <v>1993</v>
      </c>
      <c r="J989" s="9">
        <v>230</v>
      </c>
      <c r="K989" s="9">
        <v>0</v>
      </c>
      <c r="L989" s="9">
        <v>100</v>
      </c>
      <c r="M989" s="9">
        <v>159</v>
      </c>
      <c r="N989" s="9">
        <v>255</v>
      </c>
      <c r="O989" s="9">
        <v>267</v>
      </c>
      <c r="P989" s="9">
        <v>335</v>
      </c>
      <c r="Q989" s="9">
        <v>410</v>
      </c>
      <c r="R989" s="9">
        <v>385</v>
      </c>
      <c r="S989" s="9">
        <v>243</v>
      </c>
      <c r="T989" s="9">
        <v>63</v>
      </c>
      <c r="U989" s="9">
        <v>6</v>
      </c>
      <c r="V989" s="9">
        <v>0</v>
      </c>
      <c r="W989" s="9">
        <v>0</v>
      </c>
      <c r="X989" s="9">
        <v>2191</v>
      </c>
      <c r="Y989" s="9">
        <v>0</v>
      </c>
      <c r="Z989" s="9">
        <v>32</v>
      </c>
      <c r="AA989" s="9">
        <v>839</v>
      </c>
      <c r="AB989" s="9">
        <v>602</v>
      </c>
      <c r="AC989" s="9">
        <v>451</v>
      </c>
      <c r="AD989" s="9">
        <v>331</v>
      </c>
      <c r="AE989" s="9">
        <v>0</v>
      </c>
      <c r="AF989" s="9">
        <v>1446</v>
      </c>
      <c r="AG989" s="9">
        <v>93</v>
      </c>
      <c r="AH989" s="9">
        <v>684</v>
      </c>
      <c r="AI989" s="9">
        <v>0</v>
      </c>
      <c r="AJ989" s="9">
        <v>2125</v>
      </c>
      <c r="AK989" s="9">
        <v>0</v>
      </c>
      <c r="AL989" s="9">
        <v>98</v>
      </c>
      <c r="AM989" s="9">
        <v>0</v>
      </c>
      <c r="AN989" s="9">
        <v>2208</v>
      </c>
      <c r="AO989" s="9">
        <v>7</v>
      </c>
      <c r="AP989" s="9">
        <v>8</v>
      </c>
      <c r="AQ989" s="9">
        <v>0</v>
      </c>
      <c r="AR989" s="9">
        <v>1206</v>
      </c>
      <c r="AS989" s="9">
        <v>1017</v>
      </c>
      <c r="AT989" s="10">
        <v>0</v>
      </c>
    </row>
    <row r="990" spans="1:46" ht="57" x14ac:dyDescent="0.25">
      <c r="A990" s="26" t="str">
        <f t="shared" si="30"/>
        <v>2013Licensed practical nursesNewfoundland and LabradorHospital</v>
      </c>
      <c r="B990" s="24">
        <v>2013</v>
      </c>
      <c r="C990" s="9" t="s">
        <v>3</v>
      </c>
      <c r="D990" s="9" t="s">
        <v>162</v>
      </c>
      <c r="E990" s="9" t="str">
        <f t="shared" si="31"/>
        <v>Newfoundland and Labrador</v>
      </c>
      <c r="F990" s="9" t="s">
        <v>180</v>
      </c>
      <c r="G990" s="9" t="s">
        <v>10</v>
      </c>
      <c r="H990" s="9">
        <v>917</v>
      </c>
      <c r="I990" s="9">
        <v>779</v>
      </c>
      <c r="J990" s="9">
        <v>138</v>
      </c>
      <c r="K990" s="9">
        <v>0</v>
      </c>
      <c r="L990" s="9">
        <v>32</v>
      </c>
      <c r="M990" s="9">
        <v>71</v>
      </c>
      <c r="N990" s="9">
        <v>105</v>
      </c>
      <c r="O990" s="9">
        <v>94</v>
      </c>
      <c r="P990" s="9">
        <v>133</v>
      </c>
      <c r="Q990" s="9">
        <v>154</v>
      </c>
      <c r="R990" s="9">
        <v>186</v>
      </c>
      <c r="S990" s="9">
        <v>116</v>
      </c>
      <c r="T990" s="9">
        <v>23</v>
      </c>
      <c r="U990" s="9">
        <v>3</v>
      </c>
      <c r="V990" s="9">
        <v>0</v>
      </c>
      <c r="W990" s="9">
        <v>0</v>
      </c>
      <c r="X990" s="9">
        <v>908</v>
      </c>
      <c r="Y990" s="9">
        <v>0</v>
      </c>
      <c r="Z990" s="9">
        <v>9</v>
      </c>
      <c r="AA990" s="9">
        <v>357</v>
      </c>
      <c r="AB990" s="9">
        <v>216</v>
      </c>
      <c r="AC990" s="9">
        <v>170</v>
      </c>
      <c r="AD990" s="9">
        <v>174</v>
      </c>
      <c r="AE990" s="9">
        <v>0</v>
      </c>
      <c r="AF990" s="9">
        <v>578</v>
      </c>
      <c r="AG990" s="9">
        <v>25</v>
      </c>
      <c r="AH990" s="9">
        <v>314</v>
      </c>
      <c r="AI990" s="9">
        <v>0</v>
      </c>
      <c r="AJ990" s="9">
        <v>843</v>
      </c>
      <c r="AK990" s="9">
        <v>0</v>
      </c>
      <c r="AL990" s="9">
        <v>74</v>
      </c>
      <c r="AM990" s="9">
        <v>0</v>
      </c>
      <c r="AN990" s="9">
        <v>915</v>
      </c>
      <c r="AO990" s="9">
        <v>0</v>
      </c>
      <c r="AP990" s="9">
        <v>2</v>
      </c>
      <c r="AQ990" s="9">
        <v>0</v>
      </c>
      <c r="AR990" s="9">
        <v>501</v>
      </c>
      <c r="AS990" s="9">
        <v>416</v>
      </c>
      <c r="AT990" s="10">
        <v>0</v>
      </c>
    </row>
    <row r="991" spans="1:46" ht="57" x14ac:dyDescent="0.25">
      <c r="A991" s="26" t="str">
        <f t="shared" si="30"/>
        <v>2013Licensed practical nursesNewfoundland and LabradorCommunity health</v>
      </c>
      <c r="B991" s="24">
        <v>2013</v>
      </c>
      <c r="C991" s="9" t="s">
        <v>3</v>
      </c>
      <c r="D991" s="9" t="s">
        <v>162</v>
      </c>
      <c r="E991" s="9" t="str">
        <f t="shared" si="31"/>
        <v>Newfoundland and Labrador</v>
      </c>
      <c r="F991" s="9" t="s">
        <v>182</v>
      </c>
      <c r="G991" s="9" t="s">
        <v>11</v>
      </c>
      <c r="H991" s="9">
        <v>94</v>
      </c>
      <c r="I991" s="9">
        <v>91</v>
      </c>
      <c r="J991" s="9">
        <v>3</v>
      </c>
      <c r="K991" s="9">
        <v>0</v>
      </c>
      <c r="L991" s="9">
        <v>1</v>
      </c>
      <c r="M991" s="9">
        <v>3</v>
      </c>
      <c r="N991" s="9">
        <v>16</v>
      </c>
      <c r="O991" s="9">
        <v>13</v>
      </c>
      <c r="P991" s="9">
        <v>20</v>
      </c>
      <c r="Q991" s="9">
        <v>14</v>
      </c>
      <c r="R991" s="9">
        <v>16</v>
      </c>
      <c r="S991" s="9">
        <v>8</v>
      </c>
      <c r="T991" s="9">
        <v>3</v>
      </c>
      <c r="U991" s="9">
        <v>0</v>
      </c>
      <c r="V991" s="9">
        <v>0</v>
      </c>
      <c r="W991" s="9">
        <v>0</v>
      </c>
      <c r="X991" s="9">
        <v>93</v>
      </c>
      <c r="Y991" s="9">
        <v>0</v>
      </c>
      <c r="Z991" s="9">
        <v>1</v>
      </c>
      <c r="AA991" s="9">
        <v>42</v>
      </c>
      <c r="AB991" s="9">
        <v>25</v>
      </c>
      <c r="AC991" s="9">
        <v>16</v>
      </c>
      <c r="AD991" s="9">
        <v>11</v>
      </c>
      <c r="AE991" s="9">
        <v>0</v>
      </c>
      <c r="AF991" s="9">
        <v>66</v>
      </c>
      <c r="AG991" s="9">
        <v>6</v>
      </c>
      <c r="AH991" s="9">
        <v>22</v>
      </c>
      <c r="AI991" s="9">
        <v>0</v>
      </c>
      <c r="AJ991" s="9">
        <v>87</v>
      </c>
      <c r="AK991" s="9">
        <v>0</v>
      </c>
      <c r="AL991" s="9">
        <v>7</v>
      </c>
      <c r="AM991" s="9">
        <v>0</v>
      </c>
      <c r="AN991" s="9">
        <v>93</v>
      </c>
      <c r="AO991" s="9">
        <v>1</v>
      </c>
      <c r="AP991" s="9">
        <v>0</v>
      </c>
      <c r="AQ991" s="9">
        <v>0</v>
      </c>
      <c r="AR991" s="9">
        <v>28</v>
      </c>
      <c r="AS991" s="9">
        <v>66</v>
      </c>
      <c r="AT991" s="10">
        <v>0</v>
      </c>
    </row>
    <row r="992" spans="1:46" ht="57" x14ac:dyDescent="0.25">
      <c r="A992" s="26" t="str">
        <f t="shared" si="30"/>
        <v>2013Licensed practical nursesNewfoundland and LabradorNursing home/long-term care</v>
      </c>
      <c r="B992" s="24">
        <v>2013</v>
      </c>
      <c r="C992" s="9" t="s">
        <v>3</v>
      </c>
      <c r="D992" s="9" t="s">
        <v>162</v>
      </c>
      <c r="E992" s="9" t="str">
        <f t="shared" si="31"/>
        <v>Newfoundland and Labrador</v>
      </c>
      <c r="F992" s="9" t="s">
        <v>181</v>
      </c>
      <c r="G992" s="9" t="s">
        <v>12</v>
      </c>
      <c r="H992" s="9">
        <v>1177</v>
      </c>
      <c r="I992" s="9">
        <v>1089</v>
      </c>
      <c r="J992" s="9">
        <v>88</v>
      </c>
      <c r="K992" s="9">
        <v>0</v>
      </c>
      <c r="L992" s="9">
        <v>67</v>
      </c>
      <c r="M992" s="9">
        <v>85</v>
      </c>
      <c r="N992" s="9">
        <v>129</v>
      </c>
      <c r="O992" s="9">
        <v>152</v>
      </c>
      <c r="P992" s="9">
        <v>178</v>
      </c>
      <c r="Q992" s="9">
        <v>238</v>
      </c>
      <c r="R992" s="9">
        <v>177</v>
      </c>
      <c r="S992" s="9">
        <v>114</v>
      </c>
      <c r="T992" s="9">
        <v>34</v>
      </c>
      <c r="U992" s="9">
        <v>3</v>
      </c>
      <c r="V992" s="9">
        <v>0</v>
      </c>
      <c r="W992" s="9">
        <v>0</v>
      </c>
      <c r="X992" s="9">
        <v>1155</v>
      </c>
      <c r="Y992" s="9">
        <v>0</v>
      </c>
      <c r="Z992" s="9">
        <v>22</v>
      </c>
      <c r="AA992" s="9">
        <v>427</v>
      </c>
      <c r="AB992" s="9">
        <v>353</v>
      </c>
      <c r="AC992" s="9">
        <v>261</v>
      </c>
      <c r="AD992" s="9">
        <v>136</v>
      </c>
      <c r="AE992" s="9">
        <v>0</v>
      </c>
      <c r="AF992" s="9">
        <v>778</v>
      </c>
      <c r="AG992" s="9">
        <v>60</v>
      </c>
      <c r="AH992" s="9">
        <v>339</v>
      </c>
      <c r="AI992" s="9">
        <v>0</v>
      </c>
      <c r="AJ992" s="9">
        <v>1163</v>
      </c>
      <c r="AK992" s="9">
        <v>0</v>
      </c>
      <c r="AL992" s="9">
        <v>14</v>
      </c>
      <c r="AM992" s="9">
        <v>0</v>
      </c>
      <c r="AN992" s="9">
        <v>1175</v>
      </c>
      <c r="AO992" s="9">
        <v>2</v>
      </c>
      <c r="AP992" s="9">
        <v>0</v>
      </c>
      <c r="AQ992" s="9">
        <v>0</v>
      </c>
      <c r="AR992" s="9">
        <v>656</v>
      </c>
      <c r="AS992" s="9">
        <v>521</v>
      </c>
      <c r="AT992" s="10">
        <v>0</v>
      </c>
    </row>
    <row r="993" spans="1:46" ht="57" x14ac:dyDescent="0.25">
      <c r="A993" s="26" t="str">
        <f t="shared" si="30"/>
        <v>2013Licensed practical nursesNewfoundland and LabradorOther places of work</v>
      </c>
      <c r="B993" s="24">
        <v>2013</v>
      </c>
      <c r="C993" s="9" t="s">
        <v>3</v>
      </c>
      <c r="D993" s="9" t="s">
        <v>162</v>
      </c>
      <c r="E993" s="9" t="str">
        <f t="shared" si="31"/>
        <v>Newfoundland and Labrador</v>
      </c>
      <c r="F993" s="9" t="s">
        <v>183</v>
      </c>
      <c r="G993" s="9" t="s">
        <v>13</v>
      </c>
      <c r="H993" s="9">
        <v>35</v>
      </c>
      <c r="I993" s="9">
        <v>34</v>
      </c>
      <c r="J993" s="9">
        <v>1</v>
      </c>
      <c r="K993" s="9">
        <v>0</v>
      </c>
      <c r="L993" s="9">
        <v>0</v>
      </c>
      <c r="M993" s="9">
        <v>0</v>
      </c>
      <c r="N993" s="9">
        <v>5</v>
      </c>
      <c r="O993" s="9">
        <v>8</v>
      </c>
      <c r="P993" s="9">
        <v>4</v>
      </c>
      <c r="Q993" s="9">
        <v>4</v>
      </c>
      <c r="R993" s="9">
        <v>6</v>
      </c>
      <c r="S993" s="9">
        <v>5</v>
      </c>
      <c r="T993" s="9">
        <v>3</v>
      </c>
      <c r="U993" s="9">
        <v>0</v>
      </c>
      <c r="V993" s="9">
        <v>0</v>
      </c>
      <c r="W993" s="9">
        <v>0</v>
      </c>
      <c r="X993" s="9">
        <v>35</v>
      </c>
      <c r="Y993" s="9">
        <v>0</v>
      </c>
      <c r="Z993" s="9">
        <v>0</v>
      </c>
      <c r="AA993" s="9">
        <v>13</v>
      </c>
      <c r="AB993" s="9">
        <v>8</v>
      </c>
      <c r="AC993" s="9">
        <v>4</v>
      </c>
      <c r="AD993" s="9">
        <v>10</v>
      </c>
      <c r="AE993" s="9">
        <v>0</v>
      </c>
      <c r="AF993" s="9">
        <v>24</v>
      </c>
      <c r="AG993" s="9">
        <v>2</v>
      </c>
      <c r="AH993" s="9">
        <v>9</v>
      </c>
      <c r="AI993" s="9">
        <v>0</v>
      </c>
      <c r="AJ993" s="9">
        <v>32</v>
      </c>
      <c r="AK993" s="9">
        <v>0</v>
      </c>
      <c r="AL993" s="9">
        <v>3</v>
      </c>
      <c r="AM993" s="9">
        <v>0</v>
      </c>
      <c r="AN993" s="9">
        <v>25</v>
      </c>
      <c r="AO993" s="9">
        <v>4</v>
      </c>
      <c r="AP993" s="9">
        <v>6</v>
      </c>
      <c r="AQ993" s="9">
        <v>0</v>
      </c>
      <c r="AR993" s="9">
        <v>21</v>
      </c>
      <c r="AS993" s="9">
        <v>14</v>
      </c>
      <c r="AT993" s="10">
        <v>0</v>
      </c>
    </row>
    <row r="994" spans="1:46" ht="42.75" x14ac:dyDescent="0.25">
      <c r="A994" s="26" t="str">
        <f t="shared" si="30"/>
        <v>2013Licensed practical nursesPrince Edward IslandAll places of work</v>
      </c>
      <c r="B994" s="24">
        <v>2013</v>
      </c>
      <c r="C994" s="9" t="s">
        <v>3</v>
      </c>
      <c r="D994" s="9" t="s">
        <v>163</v>
      </c>
      <c r="E994" s="9" t="str">
        <f t="shared" si="31"/>
        <v>Prince Edward Island</v>
      </c>
      <c r="F994" s="9" t="s">
        <v>179</v>
      </c>
      <c r="G994" s="9" t="s">
        <v>9</v>
      </c>
      <c r="H994" s="9">
        <v>609</v>
      </c>
      <c r="I994" s="9">
        <v>549</v>
      </c>
      <c r="J994" s="9">
        <v>60</v>
      </c>
      <c r="K994" s="9">
        <v>0</v>
      </c>
      <c r="L994" s="9">
        <v>20</v>
      </c>
      <c r="M994" s="9">
        <v>40</v>
      </c>
      <c r="N994" s="9">
        <v>53</v>
      </c>
      <c r="O994" s="9">
        <v>56</v>
      </c>
      <c r="P994" s="9">
        <v>62</v>
      </c>
      <c r="Q994" s="9">
        <v>94</v>
      </c>
      <c r="R994" s="9">
        <v>106</v>
      </c>
      <c r="S994" s="9">
        <v>96</v>
      </c>
      <c r="T994" s="9">
        <v>51</v>
      </c>
      <c r="U994" s="9">
        <v>25</v>
      </c>
      <c r="V994" s="9">
        <v>6</v>
      </c>
      <c r="W994" s="9">
        <v>0</v>
      </c>
      <c r="X994" s="9">
        <v>598</v>
      </c>
      <c r="Y994" s="9">
        <v>10</v>
      </c>
      <c r="Z994" s="9">
        <v>1</v>
      </c>
      <c r="AA994" s="9">
        <v>190</v>
      </c>
      <c r="AB994" s="9">
        <v>154</v>
      </c>
      <c r="AC994" s="9">
        <v>133</v>
      </c>
      <c r="AD994" s="9">
        <v>132</v>
      </c>
      <c r="AE994" s="9">
        <v>0</v>
      </c>
      <c r="AF994" s="9">
        <v>299</v>
      </c>
      <c r="AG994" s="9">
        <v>237</v>
      </c>
      <c r="AH994" s="9">
        <v>73</v>
      </c>
      <c r="AI994" s="9">
        <v>0</v>
      </c>
      <c r="AJ994" s="9">
        <v>536</v>
      </c>
      <c r="AK994" s="9">
        <v>7</v>
      </c>
      <c r="AL994" s="9">
        <v>66</v>
      </c>
      <c r="AM994" s="9">
        <v>0</v>
      </c>
      <c r="AN994" s="9">
        <v>591</v>
      </c>
      <c r="AO994" s="9">
        <v>8</v>
      </c>
      <c r="AP994" s="9">
        <v>8</v>
      </c>
      <c r="AQ994" s="9">
        <v>2</v>
      </c>
      <c r="AR994" s="9">
        <v>480</v>
      </c>
      <c r="AS994" s="9">
        <v>129</v>
      </c>
      <c r="AT994" s="10">
        <v>0</v>
      </c>
    </row>
    <row r="995" spans="1:46" ht="42.75" x14ac:dyDescent="0.25">
      <c r="A995" s="26" t="str">
        <f t="shared" si="30"/>
        <v>2013Licensed practical nursesPrince Edward IslandHospital</v>
      </c>
      <c r="B995" s="24">
        <v>2013</v>
      </c>
      <c r="C995" s="9" t="s">
        <v>3</v>
      </c>
      <c r="D995" s="9" t="s">
        <v>163</v>
      </c>
      <c r="E995" s="9" t="str">
        <f t="shared" si="31"/>
        <v>Prince Edward Island</v>
      </c>
      <c r="F995" s="9" t="s">
        <v>180</v>
      </c>
      <c r="G995" s="9" t="s">
        <v>10</v>
      </c>
      <c r="H995" s="9">
        <v>303</v>
      </c>
      <c r="I995" s="9">
        <v>263</v>
      </c>
      <c r="J995" s="9">
        <v>40</v>
      </c>
      <c r="K995" s="9">
        <v>0</v>
      </c>
      <c r="L995" s="9">
        <v>14</v>
      </c>
      <c r="M995" s="9">
        <v>24</v>
      </c>
      <c r="N995" s="9">
        <v>29</v>
      </c>
      <c r="O995" s="9">
        <v>32</v>
      </c>
      <c r="P995" s="9">
        <v>23</v>
      </c>
      <c r="Q995" s="9">
        <v>41</v>
      </c>
      <c r="R995" s="9">
        <v>56</v>
      </c>
      <c r="S995" s="9">
        <v>45</v>
      </c>
      <c r="T995" s="9">
        <v>24</v>
      </c>
      <c r="U995" s="9">
        <v>11</v>
      </c>
      <c r="V995" s="9">
        <v>4</v>
      </c>
      <c r="W995" s="9">
        <v>0</v>
      </c>
      <c r="X995" s="9">
        <v>298</v>
      </c>
      <c r="Y995" s="9">
        <v>4</v>
      </c>
      <c r="Z995" s="9">
        <v>1</v>
      </c>
      <c r="AA995" s="9">
        <v>113</v>
      </c>
      <c r="AB995" s="9">
        <v>67</v>
      </c>
      <c r="AC995" s="9">
        <v>53</v>
      </c>
      <c r="AD995" s="9">
        <v>70</v>
      </c>
      <c r="AE995" s="9">
        <v>0</v>
      </c>
      <c r="AF995" s="9">
        <v>145</v>
      </c>
      <c r="AG995" s="9">
        <v>112</v>
      </c>
      <c r="AH995" s="9">
        <v>46</v>
      </c>
      <c r="AI995" s="9">
        <v>0</v>
      </c>
      <c r="AJ995" s="9">
        <v>265</v>
      </c>
      <c r="AK995" s="9">
        <v>0</v>
      </c>
      <c r="AL995" s="9">
        <v>38</v>
      </c>
      <c r="AM995" s="9">
        <v>0</v>
      </c>
      <c r="AN995" s="9">
        <v>296</v>
      </c>
      <c r="AO995" s="9">
        <v>2</v>
      </c>
      <c r="AP995" s="9">
        <v>3</v>
      </c>
      <c r="AQ995" s="9">
        <v>2</v>
      </c>
      <c r="AR995" s="9">
        <v>238</v>
      </c>
      <c r="AS995" s="9">
        <v>65</v>
      </c>
      <c r="AT995" s="10">
        <v>0</v>
      </c>
    </row>
    <row r="996" spans="1:46" ht="42.75" x14ac:dyDescent="0.25">
      <c r="A996" s="26" t="str">
        <f t="shared" si="30"/>
        <v>2013Licensed practical nursesPrince Edward IslandCommunity health</v>
      </c>
      <c r="B996" s="24">
        <v>2013</v>
      </c>
      <c r="C996" s="9" t="s">
        <v>3</v>
      </c>
      <c r="D996" s="9" t="s">
        <v>163</v>
      </c>
      <c r="E996" s="9" t="str">
        <f t="shared" si="31"/>
        <v>Prince Edward Island</v>
      </c>
      <c r="F996" s="9" t="s">
        <v>182</v>
      </c>
      <c r="G996" s="9" t="s">
        <v>11</v>
      </c>
      <c r="H996" s="9">
        <v>93</v>
      </c>
      <c r="I996" s="9">
        <v>91</v>
      </c>
      <c r="J996" s="9">
        <v>2</v>
      </c>
      <c r="K996" s="9">
        <v>0</v>
      </c>
      <c r="L996" s="9">
        <v>1</v>
      </c>
      <c r="M996" s="9">
        <v>2</v>
      </c>
      <c r="N996" s="9">
        <v>4</v>
      </c>
      <c r="O996" s="9">
        <v>7</v>
      </c>
      <c r="P996" s="9">
        <v>14</v>
      </c>
      <c r="Q996" s="9">
        <v>21</v>
      </c>
      <c r="R996" s="9">
        <v>16</v>
      </c>
      <c r="S996" s="9">
        <v>15</v>
      </c>
      <c r="T996" s="9">
        <v>10</v>
      </c>
      <c r="U996" s="9">
        <v>1</v>
      </c>
      <c r="V996" s="9">
        <v>2</v>
      </c>
      <c r="W996" s="9">
        <v>0</v>
      </c>
      <c r="X996" s="9">
        <v>93</v>
      </c>
      <c r="Y996" s="9">
        <v>0</v>
      </c>
      <c r="Z996" s="9">
        <v>0</v>
      </c>
      <c r="AA996" s="9">
        <v>15</v>
      </c>
      <c r="AB996" s="9">
        <v>31</v>
      </c>
      <c r="AC996" s="9">
        <v>27</v>
      </c>
      <c r="AD996" s="9">
        <v>20</v>
      </c>
      <c r="AE996" s="9">
        <v>0</v>
      </c>
      <c r="AF996" s="9">
        <v>60</v>
      </c>
      <c r="AG996" s="9">
        <v>24</v>
      </c>
      <c r="AH996" s="9">
        <v>9</v>
      </c>
      <c r="AI996" s="9">
        <v>0</v>
      </c>
      <c r="AJ996" s="9">
        <v>77</v>
      </c>
      <c r="AK996" s="9">
        <v>3</v>
      </c>
      <c r="AL996" s="9">
        <v>13</v>
      </c>
      <c r="AM996" s="9">
        <v>0</v>
      </c>
      <c r="AN996" s="9">
        <v>88</v>
      </c>
      <c r="AO996" s="9">
        <v>3</v>
      </c>
      <c r="AP996" s="9">
        <v>2</v>
      </c>
      <c r="AQ996" s="9">
        <v>0</v>
      </c>
      <c r="AR996" s="9">
        <v>69</v>
      </c>
      <c r="AS996" s="9">
        <v>24</v>
      </c>
      <c r="AT996" s="10">
        <v>0</v>
      </c>
    </row>
    <row r="997" spans="1:46" ht="57" x14ac:dyDescent="0.25">
      <c r="A997" s="26" t="str">
        <f t="shared" si="30"/>
        <v>2013Licensed practical nursesPrince Edward IslandNursing home/long-term care</v>
      </c>
      <c r="B997" s="24">
        <v>2013</v>
      </c>
      <c r="C997" s="9" t="s">
        <v>3</v>
      </c>
      <c r="D997" s="9" t="s">
        <v>163</v>
      </c>
      <c r="E997" s="9" t="str">
        <f t="shared" si="31"/>
        <v>Prince Edward Island</v>
      </c>
      <c r="F997" s="9" t="s">
        <v>181</v>
      </c>
      <c r="G997" s="9" t="s">
        <v>12</v>
      </c>
      <c r="H997" s="9">
        <v>199</v>
      </c>
      <c r="I997" s="9">
        <v>183</v>
      </c>
      <c r="J997" s="9">
        <v>16</v>
      </c>
      <c r="K997" s="9">
        <v>0</v>
      </c>
      <c r="L997" s="9">
        <v>5</v>
      </c>
      <c r="M997" s="9">
        <v>14</v>
      </c>
      <c r="N997" s="9">
        <v>19</v>
      </c>
      <c r="O997" s="9">
        <v>14</v>
      </c>
      <c r="P997" s="9">
        <v>24</v>
      </c>
      <c r="Q997" s="9">
        <v>31</v>
      </c>
      <c r="R997" s="9">
        <v>31</v>
      </c>
      <c r="S997" s="9">
        <v>33</v>
      </c>
      <c r="T997" s="9">
        <v>16</v>
      </c>
      <c r="U997" s="9">
        <v>12</v>
      </c>
      <c r="V997" s="9">
        <v>0</v>
      </c>
      <c r="W997" s="9">
        <v>0</v>
      </c>
      <c r="X997" s="9">
        <v>193</v>
      </c>
      <c r="Y997" s="9">
        <v>6</v>
      </c>
      <c r="Z997" s="9">
        <v>0</v>
      </c>
      <c r="AA997" s="9">
        <v>58</v>
      </c>
      <c r="AB997" s="9">
        <v>53</v>
      </c>
      <c r="AC997" s="9">
        <v>49</v>
      </c>
      <c r="AD997" s="9">
        <v>39</v>
      </c>
      <c r="AE997" s="9">
        <v>0</v>
      </c>
      <c r="AF997" s="9">
        <v>85</v>
      </c>
      <c r="AG997" s="9">
        <v>97</v>
      </c>
      <c r="AH997" s="9">
        <v>17</v>
      </c>
      <c r="AI997" s="9">
        <v>0</v>
      </c>
      <c r="AJ997" s="9">
        <v>189</v>
      </c>
      <c r="AK997" s="9">
        <v>4</v>
      </c>
      <c r="AL997" s="9">
        <v>6</v>
      </c>
      <c r="AM997" s="9">
        <v>0</v>
      </c>
      <c r="AN997" s="9">
        <v>198</v>
      </c>
      <c r="AO997" s="9">
        <v>1</v>
      </c>
      <c r="AP997" s="9">
        <v>0</v>
      </c>
      <c r="AQ997" s="9">
        <v>0</v>
      </c>
      <c r="AR997" s="9">
        <v>162</v>
      </c>
      <c r="AS997" s="9">
        <v>37</v>
      </c>
      <c r="AT997" s="10">
        <v>0</v>
      </c>
    </row>
    <row r="998" spans="1:46" ht="42.75" x14ac:dyDescent="0.25">
      <c r="A998" s="26" t="str">
        <f t="shared" si="30"/>
        <v>2013Licensed practical nursesPrince Edward IslandOther places of work</v>
      </c>
      <c r="B998" s="24">
        <v>2013</v>
      </c>
      <c r="C998" s="9" t="s">
        <v>3</v>
      </c>
      <c r="D998" s="9" t="s">
        <v>163</v>
      </c>
      <c r="E998" s="9" t="str">
        <f t="shared" si="31"/>
        <v>Prince Edward Island</v>
      </c>
      <c r="F998" s="9" t="s">
        <v>183</v>
      </c>
      <c r="G998" s="9" t="s">
        <v>13</v>
      </c>
      <c r="H998" s="9">
        <v>14</v>
      </c>
      <c r="I998" s="9">
        <v>12</v>
      </c>
      <c r="J998" s="9">
        <v>2</v>
      </c>
      <c r="K998" s="9">
        <v>0</v>
      </c>
      <c r="L998" s="9">
        <v>0</v>
      </c>
      <c r="M998" s="9">
        <v>0</v>
      </c>
      <c r="N998" s="9">
        <v>1</v>
      </c>
      <c r="O998" s="9">
        <v>3</v>
      </c>
      <c r="P998" s="9">
        <v>1</v>
      </c>
      <c r="Q998" s="9">
        <v>1</v>
      </c>
      <c r="R998" s="9">
        <v>3</v>
      </c>
      <c r="S998" s="9">
        <v>3</v>
      </c>
      <c r="T998" s="9">
        <v>1</v>
      </c>
      <c r="U998" s="9">
        <v>1</v>
      </c>
      <c r="V998" s="9">
        <v>0</v>
      </c>
      <c r="W998" s="9">
        <v>0</v>
      </c>
      <c r="X998" s="9">
        <v>14</v>
      </c>
      <c r="Y998" s="9">
        <v>0</v>
      </c>
      <c r="Z998" s="9">
        <v>0</v>
      </c>
      <c r="AA998" s="9">
        <v>4</v>
      </c>
      <c r="AB998" s="9">
        <v>3</v>
      </c>
      <c r="AC998" s="9">
        <v>4</v>
      </c>
      <c r="AD998" s="9">
        <v>3</v>
      </c>
      <c r="AE998" s="9">
        <v>0</v>
      </c>
      <c r="AF998" s="9">
        <v>9</v>
      </c>
      <c r="AG998" s="9">
        <v>4</v>
      </c>
      <c r="AH998" s="9">
        <v>1</v>
      </c>
      <c r="AI998" s="9">
        <v>0</v>
      </c>
      <c r="AJ998" s="9">
        <v>5</v>
      </c>
      <c r="AK998" s="9">
        <v>0</v>
      </c>
      <c r="AL998" s="9">
        <v>9</v>
      </c>
      <c r="AM998" s="9">
        <v>0</v>
      </c>
      <c r="AN998" s="9">
        <v>9</v>
      </c>
      <c r="AO998" s="9">
        <v>2</v>
      </c>
      <c r="AP998" s="9">
        <v>3</v>
      </c>
      <c r="AQ998" s="9">
        <v>0</v>
      </c>
      <c r="AR998" s="9">
        <v>11</v>
      </c>
      <c r="AS998" s="9">
        <v>3</v>
      </c>
      <c r="AT998" s="10">
        <v>0</v>
      </c>
    </row>
    <row r="999" spans="1:46" ht="42.75" x14ac:dyDescent="0.25">
      <c r="A999" s="26" t="str">
        <f t="shared" si="30"/>
        <v>2013Licensed practical nursesNova ScotiaAll places of work</v>
      </c>
      <c r="B999" s="24">
        <v>2013</v>
      </c>
      <c r="C999" s="9" t="s">
        <v>3</v>
      </c>
      <c r="D999" s="9" t="s">
        <v>164</v>
      </c>
      <c r="E999" s="9" t="str">
        <f t="shared" si="31"/>
        <v>Nova Scotia</v>
      </c>
      <c r="F999" s="9" t="s">
        <v>179</v>
      </c>
      <c r="G999" s="9" t="s">
        <v>9</v>
      </c>
      <c r="H999" s="9">
        <v>3707</v>
      </c>
      <c r="I999" s="9">
        <v>3527</v>
      </c>
      <c r="J999" s="9">
        <v>180</v>
      </c>
      <c r="K999" s="9">
        <v>0</v>
      </c>
      <c r="L999" s="9">
        <v>131</v>
      </c>
      <c r="M999" s="9">
        <v>301</v>
      </c>
      <c r="N999" s="9">
        <v>365</v>
      </c>
      <c r="O999" s="9">
        <v>472</v>
      </c>
      <c r="P999" s="9">
        <v>495</v>
      </c>
      <c r="Q999" s="9">
        <v>523</v>
      </c>
      <c r="R999" s="9">
        <v>580</v>
      </c>
      <c r="S999" s="9">
        <v>463</v>
      </c>
      <c r="T999" s="9">
        <v>258</v>
      </c>
      <c r="U999" s="9">
        <v>99</v>
      </c>
      <c r="V999" s="9">
        <v>20</v>
      </c>
      <c r="W999" s="9">
        <v>0</v>
      </c>
      <c r="X999" s="9">
        <v>3651</v>
      </c>
      <c r="Y999" s="9">
        <v>56</v>
      </c>
      <c r="Z999" s="9">
        <v>0</v>
      </c>
      <c r="AA999" s="9">
        <v>1309</v>
      </c>
      <c r="AB999" s="9">
        <v>890</v>
      </c>
      <c r="AC999" s="9">
        <v>712</v>
      </c>
      <c r="AD999" s="9">
        <v>796</v>
      </c>
      <c r="AE999" s="9">
        <v>0</v>
      </c>
      <c r="AF999" s="9">
        <v>1921</v>
      </c>
      <c r="AG999" s="9">
        <v>978</v>
      </c>
      <c r="AH999" s="9">
        <v>781</v>
      </c>
      <c r="AI999" s="9">
        <v>27</v>
      </c>
      <c r="AJ999" s="9">
        <v>3481</v>
      </c>
      <c r="AK999" s="9">
        <v>85</v>
      </c>
      <c r="AL999" s="9">
        <v>141</v>
      </c>
      <c r="AM999" s="9">
        <v>0</v>
      </c>
      <c r="AN999" s="9">
        <v>3676</v>
      </c>
      <c r="AO999" s="9">
        <v>15</v>
      </c>
      <c r="AP999" s="9">
        <v>16</v>
      </c>
      <c r="AQ999" s="9">
        <v>0</v>
      </c>
      <c r="AR999" s="9">
        <v>2432</v>
      </c>
      <c r="AS999" s="9">
        <v>1275</v>
      </c>
      <c r="AT999" s="10">
        <v>0</v>
      </c>
    </row>
    <row r="1000" spans="1:46" ht="42.75" x14ac:dyDescent="0.25">
      <c r="A1000" s="26" t="str">
        <f t="shared" si="30"/>
        <v>2013Licensed practical nursesNova ScotiaHospital</v>
      </c>
      <c r="B1000" s="24">
        <v>2013</v>
      </c>
      <c r="C1000" s="9" t="s">
        <v>3</v>
      </c>
      <c r="D1000" s="9" t="s">
        <v>164</v>
      </c>
      <c r="E1000" s="9" t="str">
        <f t="shared" si="31"/>
        <v>Nova Scotia</v>
      </c>
      <c r="F1000" s="9" t="s">
        <v>180</v>
      </c>
      <c r="G1000" s="9" t="s">
        <v>10</v>
      </c>
      <c r="H1000" s="9">
        <v>1849</v>
      </c>
      <c r="I1000" s="9">
        <v>1751</v>
      </c>
      <c r="J1000" s="9">
        <v>98</v>
      </c>
      <c r="K1000" s="9">
        <v>0</v>
      </c>
      <c r="L1000" s="9">
        <v>77</v>
      </c>
      <c r="M1000" s="9">
        <v>166</v>
      </c>
      <c r="N1000" s="9">
        <v>182</v>
      </c>
      <c r="O1000" s="9">
        <v>225</v>
      </c>
      <c r="P1000" s="9">
        <v>229</v>
      </c>
      <c r="Q1000" s="9">
        <v>255</v>
      </c>
      <c r="R1000" s="9">
        <v>283</v>
      </c>
      <c r="S1000" s="9">
        <v>249</v>
      </c>
      <c r="T1000" s="9">
        <v>128</v>
      </c>
      <c r="U1000" s="9">
        <v>45</v>
      </c>
      <c r="V1000" s="9">
        <v>10</v>
      </c>
      <c r="W1000" s="9">
        <v>0</v>
      </c>
      <c r="X1000" s="9">
        <v>1846</v>
      </c>
      <c r="Y1000" s="9">
        <v>3</v>
      </c>
      <c r="Z1000" s="9">
        <v>0</v>
      </c>
      <c r="AA1000" s="9">
        <v>708</v>
      </c>
      <c r="AB1000" s="9">
        <v>391</v>
      </c>
      <c r="AC1000" s="9">
        <v>332</v>
      </c>
      <c r="AD1000" s="9">
        <v>418</v>
      </c>
      <c r="AE1000" s="9">
        <v>0</v>
      </c>
      <c r="AF1000" s="9">
        <v>1021</v>
      </c>
      <c r="AG1000" s="9">
        <v>378</v>
      </c>
      <c r="AH1000" s="9">
        <v>432</v>
      </c>
      <c r="AI1000" s="9">
        <v>18</v>
      </c>
      <c r="AJ1000" s="9">
        <v>1759</v>
      </c>
      <c r="AK1000" s="9">
        <v>16</v>
      </c>
      <c r="AL1000" s="9">
        <v>74</v>
      </c>
      <c r="AM1000" s="9">
        <v>0</v>
      </c>
      <c r="AN1000" s="9">
        <v>1842</v>
      </c>
      <c r="AO1000" s="9">
        <v>3</v>
      </c>
      <c r="AP1000" s="9">
        <v>4</v>
      </c>
      <c r="AQ1000" s="9">
        <v>0</v>
      </c>
      <c r="AR1000" s="9">
        <v>1166</v>
      </c>
      <c r="AS1000" s="9">
        <v>683</v>
      </c>
      <c r="AT1000" s="10">
        <v>0</v>
      </c>
    </row>
    <row r="1001" spans="1:46" ht="42.75" x14ac:dyDescent="0.25">
      <c r="A1001" s="26" t="str">
        <f t="shared" si="30"/>
        <v>2013Licensed practical nursesNova ScotiaCommunity health</v>
      </c>
      <c r="B1001" s="24">
        <v>2013</v>
      </c>
      <c r="C1001" s="9" t="s">
        <v>3</v>
      </c>
      <c r="D1001" s="9" t="s">
        <v>164</v>
      </c>
      <c r="E1001" s="9" t="str">
        <f t="shared" si="31"/>
        <v>Nova Scotia</v>
      </c>
      <c r="F1001" s="9" t="s">
        <v>182</v>
      </c>
      <c r="G1001" s="9" t="s">
        <v>11</v>
      </c>
      <c r="H1001" s="9">
        <v>514</v>
      </c>
      <c r="I1001" s="9">
        <v>490</v>
      </c>
      <c r="J1001" s="9">
        <v>24</v>
      </c>
      <c r="K1001" s="9">
        <v>0</v>
      </c>
      <c r="L1001" s="9">
        <v>9</v>
      </c>
      <c r="M1001" s="9">
        <v>30</v>
      </c>
      <c r="N1001" s="9">
        <v>61</v>
      </c>
      <c r="O1001" s="9">
        <v>74</v>
      </c>
      <c r="P1001" s="9">
        <v>91</v>
      </c>
      <c r="Q1001" s="9">
        <v>76</v>
      </c>
      <c r="R1001" s="9">
        <v>71</v>
      </c>
      <c r="S1001" s="9">
        <v>56</v>
      </c>
      <c r="T1001" s="9">
        <v>31</v>
      </c>
      <c r="U1001" s="9">
        <v>13</v>
      </c>
      <c r="V1001" s="9">
        <v>2</v>
      </c>
      <c r="W1001" s="9">
        <v>0</v>
      </c>
      <c r="X1001" s="9">
        <v>508</v>
      </c>
      <c r="Y1001" s="9">
        <v>6</v>
      </c>
      <c r="Z1001" s="9">
        <v>0</v>
      </c>
      <c r="AA1001" s="9">
        <v>163</v>
      </c>
      <c r="AB1001" s="9">
        <v>166</v>
      </c>
      <c r="AC1001" s="9">
        <v>99</v>
      </c>
      <c r="AD1001" s="9">
        <v>86</v>
      </c>
      <c r="AE1001" s="9">
        <v>0</v>
      </c>
      <c r="AF1001" s="9">
        <v>249</v>
      </c>
      <c r="AG1001" s="9">
        <v>185</v>
      </c>
      <c r="AH1001" s="9">
        <v>79</v>
      </c>
      <c r="AI1001" s="9">
        <v>1</v>
      </c>
      <c r="AJ1001" s="9">
        <v>490</v>
      </c>
      <c r="AK1001" s="9">
        <v>6</v>
      </c>
      <c r="AL1001" s="9">
        <v>18</v>
      </c>
      <c r="AM1001" s="9">
        <v>0</v>
      </c>
      <c r="AN1001" s="9">
        <v>509</v>
      </c>
      <c r="AO1001" s="9">
        <v>3</v>
      </c>
      <c r="AP1001" s="9">
        <v>2</v>
      </c>
      <c r="AQ1001" s="9">
        <v>0</v>
      </c>
      <c r="AR1001" s="9">
        <v>386</v>
      </c>
      <c r="AS1001" s="9">
        <v>128</v>
      </c>
      <c r="AT1001" s="10">
        <v>0</v>
      </c>
    </row>
    <row r="1002" spans="1:46" ht="57" x14ac:dyDescent="0.25">
      <c r="A1002" s="26" t="str">
        <f t="shared" si="30"/>
        <v>2013Licensed practical nursesNova ScotiaNursing home/long-term care</v>
      </c>
      <c r="B1002" s="24">
        <v>2013</v>
      </c>
      <c r="C1002" s="9" t="s">
        <v>3</v>
      </c>
      <c r="D1002" s="9" t="s">
        <v>164</v>
      </c>
      <c r="E1002" s="9" t="str">
        <f t="shared" si="31"/>
        <v>Nova Scotia</v>
      </c>
      <c r="F1002" s="9" t="s">
        <v>181</v>
      </c>
      <c r="G1002" s="9" t="s">
        <v>12</v>
      </c>
      <c r="H1002" s="9">
        <v>1273</v>
      </c>
      <c r="I1002" s="9">
        <v>1219</v>
      </c>
      <c r="J1002" s="9">
        <v>54</v>
      </c>
      <c r="K1002" s="9">
        <v>0</v>
      </c>
      <c r="L1002" s="9">
        <v>45</v>
      </c>
      <c r="M1002" s="9">
        <v>105</v>
      </c>
      <c r="N1002" s="9">
        <v>118</v>
      </c>
      <c r="O1002" s="9">
        <v>168</v>
      </c>
      <c r="P1002" s="9">
        <v>167</v>
      </c>
      <c r="Q1002" s="9">
        <v>173</v>
      </c>
      <c r="R1002" s="9">
        <v>217</v>
      </c>
      <c r="S1002" s="9">
        <v>148</v>
      </c>
      <c r="T1002" s="9">
        <v>89</v>
      </c>
      <c r="U1002" s="9">
        <v>37</v>
      </c>
      <c r="V1002" s="9">
        <v>6</v>
      </c>
      <c r="W1002" s="9">
        <v>0</v>
      </c>
      <c r="X1002" s="9">
        <v>1227</v>
      </c>
      <c r="Y1002" s="9">
        <v>46</v>
      </c>
      <c r="Z1002" s="9">
        <v>0</v>
      </c>
      <c r="AA1002" s="9">
        <v>431</v>
      </c>
      <c r="AB1002" s="9">
        <v>308</v>
      </c>
      <c r="AC1002" s="9">
        <v>267</v>
      </c>
      <c r="AD1002" s="9">
        <v>267</v>
      </c>
      <c r="AE1002" s="9">
        <v>0</v>
      </c>
      <c r="AF1002" s="9">
        <v>614</v>
      </c>
      <c r="AG1002" s="9">
        <v>400</v>
      </c>
      <c r="AH1002" s="9">
        <v>252</v>
      </c>
      <c r="AI1002" s="9">
        <v>7</v>
      </c>
      <c r="AJ1002" s="9">
        <v>1191</v>
      </c>
      <c r="AK1002" s="9">
        <v>60</v>
      </c>
      <c r="AL1002" s="9">
        <v>22</v>
      </c>
      <c r="AM1002" s="9">
        <v>0</v>
      </c>
      <c r="AN1002" s="9">
        <v>1266</v>
      </c>
      <c r="AO1002" s="9">
        <v>6</v>
      </c>
      <c r="AP1002" s="9">
        <v>1</v>
      </c>
      <c r="AQ1002" s="9">
        <v>0</v>
      </c>
      <c r="AR1002" s="9">
        <v>829</v>
      </c>
      <c r="AS1002" s="9">
        <v>444</v>
      </c>
      <c r="AT1002" s="10">
        <v>0</v>
      </c>
    </row>
    <row r="1003" spans="1:46" ht="42.75" x14ac:dyDescent="0.25">
      <c r="A1003" s="26" t="str">
        <f t="shared" si="30"/>
        <v>2013Licensed practical nursesNova ScotiaOther places of work</v>
      </c>
      <c r="B1003" s="24">
        <v>2013</v>
      </c>
      <c r="C1003" s="9" t="s">
        <v>3</v>
      </c>
      <c r="D1003" s="9" t="s">
        <v>164</v>
      </c>
      <c r="E1003" s="9" t="str">
        <f t="shared" si="31"/>
        <v>Nova Scotia</v>
      </c>
      <c r="F1003" s="9" t="s">
        <v>183</v>
      </c>
      <c r="G1003" s="9" t="s">
        <v>13</v>
      </c>
      <c r="H1003" s="9">
        <v>71</v>
      </c>
      <c r="I1003" s="9">
        <v>67</v>
      </c>
      <c r="J1003" s="9">
        <v>4</v>
      </c>
      <c r="K1003" s="9">
        <v>0</v>
      </c>
      <c r="L1003" s="9">
        <v>0</v>
      </c>
      <c r="M1003" s="9">
        <v>0</v>
      </c>
      <c r="N1003" s="9">
        <v>4</v>
      </c>
      <c r="O1003" s="9">
        <v>5</v>
      </c>
      <c r="P1003" s="9">
        <v>8</v>
      </c>
      <c r="Q1003" s="9">
        <v>19</v>
      </c>
      <c r="R1003" s="9">
        <v>9</v>
      </c>
      <c r="S1003" s="9">
        <v>10</v>
      </c>
      <c r="T1003" s="9">
        <v>10</v>
      </c>
      <c r="U1003" s="9">
        <v>4</v>
      </c>
      <c r="V1003" s="9">
        <v>2</v>
      </c>
      <c r="W1003" s="9">
        <v>0</v>
      </c>
      <c r="X1003" s="9">
        <v>70</v>
      </c>
      <c r="Y1003" s="9">
        <v>1</v>
      </c>
      <c r="Z1003" s="9">
        <v>0</v>
      </c>
      <c r="AA1003" s="9">
        <v>7</v>
      </c>
      <c r="AB1003" s="9">
        <v>25</v>
      </c>
      <c r="AC1003" s="9">
        <v>14</v>
      </c>
      <c r="AD1003" s="9">
        <v>25</v>
      </c>
      <c r="AE1003" s="9">
        <v>0</v>
      </c>
      <c r="AF1003" s="9">
        <v>37</v>
      </c>
      <c r="AG1003" s="9">
        <v>15</v>
      </c>
      <c r="AH1003" s="9">
        <v>18</v>
      </c>
      <c r="AI1003" s="9">
        <v>1</v>
      </c>
      <c r="AJ1003" s="9">
        <v>41</v>
      </c>
      <c r="AK1003" s="9">
        <v>3</v>
      </c>
      <c r="AL1003" s="9">
        <v>27</v>
      </c>
      <c r="AM1003" s="9">
        <v>0</v>
      </c>
      <c r="AN1003" s="9">
        <v>59</v>
      </c>
      <c r="AO1003" s="9">
        <v>3</v>
      </c>
      <c r="AP1003" s="9">
        <v>9</v>
      </c>
      <c r="AQ1003" s="9">
        <v>0</v>
      </c>
      <c r="AR1003" s="9">
        <v>51</v>
      </c>
      <c r="AS1003" s="9">
        <v>20</v>
      </c>
      <c r="AT1003" s="10">
        <v>0</v>
      </c>
    </row>
    <row r="1004" spans="1:46" ht="42.75" x14ac:dyDescent="0.25">
      <c r="A1004" s="26" t="str">
        <f t="shared" si="30"/>
        <v>2013Licensed practical nursesNew BrunswickAll places of work</v>
      </c>
      <c r="B1004" s="24">
        <v>2013</v>
      </c>
      <c r="C1004" s="9" t="s">
        <v>3</v>
      </c>
      <c r="D1004" s="9" t="s">
        <v>165</v>
      </c>
      <c r="E1004" s="9" t="str">
        <f t="shared" si="31"/>
        <v>New Brunswick</v>
      </c>
      <c r="F1004" s="9" t="s">
        <v>179</v>
      </c>
      <c r="G1004" s="9" t="s">
        <v>9</v>
      </c>
      <c r="H1004" s="9">
        <v>2995</v>
      </c>
      <c r="I1004" s="9">
        <v>2679</v>
      </c>
      <c r="J1004" s="9">
        <v>316</v>
      </c>
      <c r="K1004" s="9">
        <v>0</v>
      </c>
      <c r="L1004" s="9">
        <v>126</v>
      </c>
      <c r="M1004" s="9">
        <v>268</v>
      </c>
      <c r="N1004" s="9">
        <v>353</v>
      </c>
      <c r="O1004" s="9">
        <v>397</v>
      </c>
      <c r="P1004" s="9">
        <v>418</v>
      </c>
      <c r="Q1004" s="9">
        <v>439</v>
      </c>
      <c r="R1004" s="9">
        <v>419</v>
      </c>
      <c r="S1004" s="9">
        <v>371</v>
      </c>
      <c r="T1004" s="9">
        <v>150</v>
      </c>
      <c r="U1004" s="9">
        <v>47</v>
      </c>
      <c r="V1004" s="9">
        <v>7</v>
      </c>
      <c r="W1004" s="9">
        <v>0</v>
      </c>
      <c r="X1004" s="9">
        <v>2971</v>
      </c>
      <c r="Y1004" s="9">
        <v>22</v>
      </c>
      <c r="Z1004" s="9">
        <v>2</v>
      </c>
      <c r="AA1004" s="9">
        <v>1388</v>
      </c>
      <c r="AB1004" s="9">
        <v>1007</v>
      </c>
      <c r="AC1004" s="9">
        <v>274</v>
      </c>
      <c r="AD1004" s="9">
        <v>324</v>
      </c>
      <c r="AE1004" s="9">
        <v>2</v>
      </c>
      <c r="AF1004" s="9">
        <v>1630</v>
      </c>
      <c r="AG1004" s="9">
        <v>980</v>
      </c>
      <c r="AH1004" s="9">
        <v>385</v>
      </c>
      <c r="AI1004" s="9">
        <v>0</v>
      </c>
      <c r="AJ1004" s="9">
        <v>2660</v>
      </c>
      <c r="AK1004" s="9">
        <v>77</v>
      </c>
      <c r="AL1004" s="9">
        <v>246</v>
      </c>
      <c r="AM1004" s="9">
        <v>12</v>
      </c>
      <c r="AN1004" s="9">
        <v>2760</v>
      </c>
      <c r="AO1004" s="9">
        <v>34</v>
      </c>
      <c r="AP1004" s="9">
        <v>142</v>
      </c>
      <c r="AQ1004" s="9">
        <v>59</v>
      </c>
      <c r="AR1004" s="9">
        <v>2100</v>
      </c>
      <c r="AS1004" s="9">
        <v>895</v>
      </c>
      <c r="AT1004" s="10">
        <v>0</v>
      </c>
    </row>
    <row r="1005" spans="1:46" ht="42.75" x14ac:dyDescent="0.25">
      <c r="A1005" s="26" t="str">
        <f t="shared" si="30"/>
        <v>2013Licensed practical nursesNew BrunswickHospital</v>
      </c>
      <c r="B1005" s="24">
        <v>2013</v>
      </c>
      <c r="C1005" s="9" t="s">
        <v>3</v>
      </c>
      <c r="D1005" s="9" t="s">
        <v>165</v>
      </c>
      <c r="E1005" s="9" t="str">
        <f t="shared" si="31"/>
        <v>New Brunswick</v>
      </c>
      <c r="F1005" s="9" t="s">
        <v>180</v>
      </c>
      <c r="G1005" s="9" t="s">
        <v>10</v>
      </c>
      <c r="H1005" s="9">
        <v>1600</v>
      </c>
      <c r="I1005" s="9">
        <v>1389</v>
      </c>
      <c r="J1005" s="9">
        <v>211</v>
      </c>
      <c r="K1005" s="9">
        <v>0</v>
      </c>
      <c r="L1005" s="9">
        <v>59</v>
      </c>
      <c r="M1005" s="9">
        <v>164</v>
      </c>
      <c r="N1005" s="9">
        <v>190</v>
      </c>
      <c r="O1005" s="9">
        <v>218</v>
      </c>
      <c r="P1005" s="9">
        <v>230</v>
      </c>
      <c r="Q1005" s="9">
        <v>239</v>
      </c>
      <c r="R1005" s="9">
        <v>206</v>
      </c>
      <c r="S1005" s="9">
        <v>185</v>
      </c>
      <c r="T1005" s="9">
        <v>78</v>
      </c>
      <c r="U1005" s="9">
        <v>27</v>
      </c>
      <c r="V1005" s="9">
        <v>4</v>
      </c>
      <c r="W1005" s="9">
        <v>0</v>
      </c>
      <c r="X1005" s="9">
        <v>1588</v>
      </c>
      <c r="Y1005" s="9">
        <v>10</v>
      </c>
      <c r="Z1005" s="9">
        <v>2</v>
      </c>
      <c r="AA1005" s="9">
        <v>797</v>
      </c>
      <c r="AB1005" s="9">
        <v>494</v>
      </c>
      <c r="AC1005" s="9">
        <v>126</v>
      </c>
      <c r="AD1005" s="9">
        <v>181</v>
      </c>
      <c r="AE1005" s="9">
        <v>2</v>
      </c>
      <c r="AF1005" s="9">
        <v>837</v>
      </c>
      <c r="AG1005" s="9">
        <v>557</v>
      </c>
      <c r="AH1005" s="9">
        <v>206</v>
      </c>
      <c r="AI1005" s="9">
        <v>0</v>
      </c>
      <c r="AJ1005" s="9">
        <v>1457</v>
      </c>
      <c r="AK1005" s="9">
        <v>5</v>
      </c>
      <c r="AL1005" s="9">
        <v>138</v>
      </c>
      <c r="AM1005" s="9">
        <v>0</v>
      </c>
      <c r="AN1005" s="9">
        <v>1436</v>
      </c>
      <c r="AO1005" s="9">
        <v>25</v>
      </c>
      <c r="AP1005" s="9">
        <v>108</v>
      </c>
      <c r="AQ1005" s="9">
        <v>31</v>
      </c>
      <c r="AR1005" s="9">
        <v>1331</v>
      </c>
      <c r="AS1005" s="9">
        <v>269</v>
      </c>
      <c r="AT1005" s="10">
        <v>0</v>
      </c>
    </row>
    <row r="1006" spans="1:46" ht="42.75" x14ac:dyDescent="0.25">
      <c r="A1006" s="26" t="str">
        <f t="shared" si="30"/>
        <v>2013Licensed practical nursesNew BrunswickCommunity health</v>
      </c>
      <c r="B1006" s="24">
        <v>2013</v>
      </c>
      <c r="C1006" s="9" t="s">
        <v>3</v>
      </c>
      <c r="D1006" s="9" t="s">
        <v>165</v>
      </c>
      <c r="E1006" s="9" t="str">
        <f t="shared" si="31"/>
        <v>New Brunswick</v>
      </c>
      <c r="F1006" s="9" t="s">
        <v>182</v>
      </c>
      <c r="G1006" s="9" t="s">
        <v>11</v>
      </c>
      <c r="H1006" s="9">
        <v>164</v>
      </c>
      <c r="I1006" s="9">
        <v>150</v>
      </c>
      <c r="J1006" s="9">
        <v>14</v>
      </c>
      <c r="K1006" s="9">
        <v>0</v>
      </c>
      <c r="L1006" s="9">
        <v>3</v>
      </c>
      <c r="M1006" s="9">
        <v>7</v>
      </c>
      <c r="N1006" s="9">
        <v>20</v>
      </c>
      <c r="O1006" s="9">
        <v>21</v>
      </c>
      <c r="P1006" s="9">
        <v>26</v>
      </c>
      <c r="Q1006" s="9">
        <v>25</v>
      </c>
      <c r="R1006" s="9">
        <v>23</v>
      </c>
      <c r="S1006" s="9">
        <v>23</v>
      </c>
      <c r="T1006" s="9">
        <v>11</v>
      </c>
      <c r="U1006" s="9">
        <v>4</v>
      </c>
      <c r="V1006" s="9">
        <v>1</v>
      </c>
      <c r="W1006" s="9">
        <v>0</v>
      </c>
      <c r="X1006" s="9">
        <v>164</v>
      </c>
      <c r="Y1006" s="9">
        <v>0</v>
      </c>
      <c r="Z1006" s="9">
        <v>0</v>
      </c>
      <c r="AA1006" s="9">
        <v>54</v>
      </c>
      <c r="AB1006" s="9">
        <v>58</v>
      </c>
      <c r="AC1006" s="9">
        <v>29</v>
      </c>
      <c r="AD1006" s="9">
        <v>23</v>
      </c>
      <c r="AE1006" s="9">
        <v>0</v>
      </c>
      <c r="AF1006" s="9">
        <v>93</v>
      </c>
      <c r="AG1006" s="9">
        <v>53</v>
      </c>
      <c r="AH1006" s="9">
        <v>18</v>
      </c>
      <c r="AI1006" s="9">
        <v>0</v>
      </c>
      <c r="AJ1006" s="9">
        <v>129</v>
      </c>
      <c r="AK1006" s="9">
        <v>1</v>
      </c>
      <c r="AL1006" s="9">
        <v>26</v>
      </c>
      <c r="AM1006" s="9">
        <v>8</v>
      </c>
      <c r="AN1006" s="9">
        <v>126</v>
      </c>
      <c r="AO1006" s="9">
        <v>3</v>
      </c>
      <c r="AP1006" s="9">
        <v>12</v>
      </c>
      <c r="AQ1006" s="9">
        <v>23</v>
      </c>
      <c r="AR1006" s="9">
        <v>92</v>
      </c>
      <c r="AS1006" s="9">
        <v>72</v>
      </c>
      <c r="AT1006" s="10">
        <v>0</v>
      </c>
    </row>
    <row r="1007" spans="1:46" ht="57" x14ac:dyDescent="0.25">
      <c r="A1007" s="26" t="str">
        <f t="shared" si="30"/>
        <v>2013Licensed practical nursesNew BrunswickNursing home/long-term care</v>
      </c>
      <c r="B1007" s="24">
        <v>2013</v>
      </c>
      <c r="C1007" s="9" t="s">
        <v>3</v>
      </c>
      <c r="D1007" s="9" t="s">
        <v>165</v>
      </c>
      <c r="E1007" s="9" t="str">
        <f t="shared" si="31"/>
        <v>New Brunswick</v>
      </c>
      <c r="F1007" s="9" t="s">
        <v>181</v>
      </c>
      <c r="G1007" s="9" t="s">
        <v>12</v>
      </c>
      <c r="H1007" s="9">
        <v>1187</v>
      </c>
      <c r="I1007" s="9">
        <v>1101</v>
      </c>
      <c r="J1007" s="9">
        <v>86</v>
      </c>
      <c r="K1007" s="9">
        <v>0</v>
      </c>
      <c r="L1007" s="9">
        <v>63</v>
      </c>
      <c r="M1007" s="9">
        <v>97</v>
      </c>
      <c r="N1007" s="9">
        <v>133</v>
      </c>
      <c r="O1007" s="9">
        <v>152</v>
      </c>
      <c r="P1007" s="9">
        <v>155</v>
      </c>
      <c r="Q1007" s="9">
        <v>166</v>
      </c>
      <c r="R1007" s="9">
        <v>185</v>
      </c>
      <c r="S1007" s="9">
        <v>160</v>
      </c>
      <c r="T1007" s="9">
        <v>59</v>
      </c>
      <c r="U1007" s="9">
        <v>15</v>
      </c>
      <c r="V1007" s="9">
        <v>2</v>
      </c>
      <c r="W1007" s="9">
        <v>0</v>
      </c>
      <c r="X1007" s="9">
        <v>1176</v>
      </c>
      <c r="Y1007" s="9">
        <v>11</v>
      </c>
      <c r="Z1007" s="9">
        <v>0</v>
      </c>
      <c r="AA1007" s="9">
        <v>519</v>
      </c>
      <c r="AB1007" s="9">
        <v>441</v>
      </c>
      <c r="AC1007" s="9">
        <v>115</v>
      </c>
      <c r="AD1007" s="9">
        <v>112</v>
      </c>
      <c r="AE1007" s="9">
        <v>0</v>
      </c>
      <c r="AF1007" s="9">
        <v>672</v>
      </c>
      <c r="AG1007" s="9">
        <v>359</v>
      </c>
      <c r="AH1007" s="9">
        <v>156</v>
      </c>
      <c r="AI1007" s="9">
        <v>0</v>
      </c>
      <c r="AJ1007" s="9">
        <v>1065</v>
      </c>
      <c r="AK1007" s="9">
        <v>70</v>
      </c>
      <c r="AL1007" s="9">
        <v>48</v>
      </c>
      <c r="AM1007" s="9">
        <v>4</v>
      </c>
      <c r="AN1007" s="9">
        <v>1185</v>
      </c>
      <c r="AO1007" s="9">
        <v>1</v>
      </c>
      <c r="AP1007" s="9">
        <v>0</v>
      </c>
      <c r="AQ1007" s="9">
        <v>1</v>
      </c>
      <c r="AR1007" s="9">
        <v>642</v>
      </c>
      <c r="AS1007" s="9">
        <v>545</v>
      </c>
      <c r="AT1007" s="10">
        <v>0</v>
      </c>
    </row>
    <row r="1008" spans="1:46" ht="42.75" x14ac:dyDescent="0.25">
      <c r="A1008" s="26" t="str">
        <f t="shared" si="30"/>
        <v>2013Licensed practical nursesNew BrunswickOther places of work</v>
      </c>
      <c r="B1008" s="24">
        <v>2013</v>
      </c>
      <c r="C1008" s="9" t="s">
        <v>3</v>
      </c>
      <c r="D1008" s="9" t="s">
        <v>165</v>
      </c>
      <c r="E1008" s="9" t="str">
        <f t="shared" si="31"/>
        <v>New Brunswick</v>
      </c>
      <c r="F1008" s="9" t="s">
        <v>183</v>
      </c>
      <c r="G1008" s="9" t="s">
        <v>13</v>
      </c>
      <c r="H1008" s="9">
        <v>43</v>
      </c>
      <c r="I1008" s="9">
        <v>38</v>
      </c>
      <c r="J1008" s="9">
        <v>5</v>
      </c>
      <c r="K1008" s="9">
        <v>0</v>
      </c>
      <c r="L1008" s="9">
        <v>1</v>
      </c>
      <c r="M1008" s="9">
        <v>0</v>
      </c>
      <c r="N1008" s="9">
        <v>9</v>
      </c>
      <c r="O1008" s="9">
        <v>6</v>
      </c>
      <c r="P1008" s="9">
        <v>7</v>
      </c>
      <c r="Q1008" s="9">
        <v>9</v>
      </c>
      <c r="R1008" s="9">
        <v>5</v>
      </c>
      <c r="S1008" s="9">
        <v>3</v>
      </c>
      <c r="T1008" s="9">
        <v>2</v>
      </c>
      <c r="U1008" s="9">
        <v>1</v>
      </c>
      <c r="V1008" s="9">
        <v>0</v>
      </c>
      <c r="W1008" s="9">
        <v>0</v>
      </c>
      <c r="X1008" s="9">
        <v>42</v>
      </c>
      <c r="Y1008" s="9">
        <v>1</v>
      </c>
      <c r="Z1008" s="9">
        <v>0</v>
      </c>
      <c r="AA1008" s="9">
        <v>18</v>
      </c>
      <c r="AB1008" s="9">
        <v>13</v>
      </c>
      <c r="AC1008" s="9">
        <v>4</v>
      </c>
      <c r="AD1008" s="9">
        <v>8</v>
      </c>
      <c r="AE1008" s="9">
        <v>0</v>
      </c>
      <c r="AF1008" s="9">
        <v>27</v>
      </c>
      <c r="AG1008" s="9">
        <v>11</v>
      </c>
      <c r="AH1008" s="9">
        <v>5</v>
      </c>
      <c r="AI1008" s="9">
        <v>0</v>
      </c>
      <c r="AJ1008" s="9">
        <v>8</v>
      </c>
      <c r="AK1008" s="9">
        <v>1</v>
      </c>
      <c r="AL1008" s="9">
        <v>34</v>
      </c>
      <c r="AM1008" s="9">
        <v>0</v>
      </c>
      <c r="AN1008" s="9">
        <v>12</v>
      </c>
      <c r="AO1008" s="9">
        <v>5</v>
      </c>
      <c r="AP1008" s="9">
        <v>22</v>
      </c>
      <c r="AQ1008" s="9">
        <v>4</v>
      </c>
      <c r="AR1008" s="9">
        <v>34</v>
      </c>
      <c r="AS1008" s="9">
        <v>9</v>
      </c>
      <c r="AT1008" s="10">
        <v>0</v>
      </c>
    </row>
    <row r="1009" spans="1:46" ht="42.75" x14ac:dyDescent="0.25">
      <c r="A1009" s="26" t="str">
        <f t="shared" si="30"/>
        <v>2013Licensed practical nursesNew BrunswickUnknown places of work</v>
      </c>
      <c r="B1009" s="24">
        <v>2013</v>
      </c>
      <c r="C1009" s="9" t="s">
        <v>3</v>
      </c>
      <c r="D1009" s="9" t="s">
        <v>165</v>
      </c>
      <c r="E1009" s="9" t="str">
        <f t="shared" si="31"/>
        <v>New Brunswick</v>
      </c>
      <c r="F1009" s="9" t="s">
        <v>184</v>
      </c>
      <c r="G1009" s="9" t="s">
        <v>49</v>
      </c>
      <c r="H1009" s="9">
        <v>1</v>
      </c>
      <c r="I1009" s="9">
        <v>1</v>
      </c>
      <c r="J1009" s="9">
        <v>0</v>
      </c>
      <c r="K1009" s="9">
        <v>0</v>
      </c>
      <c r="L1009" s="9">
        <v>0</v>
      </c>
      <c r="M1009" s="9">
        <v>0</v>
      </c>
      <c r="N1009" s="9">
        <v>1</v>
      </c>
      <c r="O1009" s="9">
        <v>0</v>
      </c>
      <c r="P1009" s="9">
        <v>0</v>
      </c>
      <c r="Q1009" s="9">
        <v>0</v>
      </c>
      <c r="R1009" s="9">
        <v>0</v>
      </c>
      <c r="S1009" s="9">
        <v>0</v>
      </c>
      <c r="T1009" s="9">
        <v>0</v>
      </c>
      <c r="U1009" s="9">
        <v>0</v>
      </c>
      <c r="V1009" s="9">
        <v>0</v>
      </c>
      <c r="W1009" s="9">
        <v>0</v>
      </c>
      <c r="X1009" s="9">
        <v>1</v>
      </c>
      <c r="Y1009" s="9">
        <v>0</v>
      </c>
      <c r="Z1009" s="9">
        <v>0</v>
      </c>
      <c r="AA1009" s="9">
        <v>0</v>
      </c>
      <c r="AB1009" s="9">
        <v>1</v>
      </c>
      <c r="AC1009" s="9">
        <v>0</v>
      </c>
      <c r="AD1009" s="9">
        <v>0</v>
      </c>
      <c r="AE1009" s="9">
        <v>0</v>
      </c>
      <c r="AF1009" s="9">
        <v>1</v>
      </c>
      <c r="AG1009" s="9">
        <v>0</v>
      </c>
      <c r="AH1009" s="9">
        <v>0</v>
      </c>
      <c r="AI1009" s="9">
        <v>0</v>
      </c>
      <c r="AJ1009" s="9">
        <v>1</v>
      </c>
      <c r="AK1009" s="9">
        <v>0</v>
      </c>
      <c r="AL1009" s="9">
        <v>0</v>
      </c>
      <c r="AM1009" s="9">
        <v>0</v>
      </c>
      <c r="AN1009" s="9">
        <v>1</v>
      </c>
      <c r="AO1009" s="9">
        <v>0</v>
      </c>
      <c r="AP1009" s="9">
        <v>0</v>
      </c>
      <c r="AQ1009" s="9">
        <v>0</v>
      </c>
      <c r="AR1009" s="9">
        <v>1</v>
      </c>
      <c r="AS1009" s="9">
        <v>0</v>
      </c>
      <c r="AT1009" s="10">
        <v>0</v>
      </c>
    </row>
    <row r="1010" spans="1:46" ht="42.75" x14ac:dyDescent="0.25">
      <c r="A1010" s="26" t="str">
        <f t="shared" si="30"/>
        <v>2013Licensed practical nursesQuebecAll places of work</v>
      </c>
      <c r="B1010" s="24">
        <v>2013</v>
      </c>
      <c r="C1010" s="9" t="s">
        <v>3</v>
      </c>
      <c r="D1010" s="9" t="s">
        <v>166</v>
      </c>
      <c r="E1010" s="9" t="str">
        <f t="shared" si="31"/>
        <v>Quebec</v>
      </c>
      <c r="F1010" s="9" t="s">
        <v>179</v>
      </c>
      <c r="G1010" s="9" t="s">
        <v>9</v>
      </c>
      <c r="H1010" s="9">
        <v>23873</v>
      </c>
      <c r="I1010" s="9">
        <v>21533</v>
      </c>
      <c r="J1010" s="9">
        <v>2340</v>
      </c>
      <c r="K1010" s="9">
        <v>0</v>
      </c>
      <c r="L1010" s="9">
        <v>1483</v>
      </c>
      <c r="M1010" s="9">
        <v>2982</v>
      </c>
      <c r="N1010" s="9">
        <v>3394</v>
      </c>
      <c r="O1010" s="9">
        <v>3450</v>
      </c>
      <c r="P1010" s="9">
        <v>3298</v>
      </c>
      <c r="Q1010" s="9">
        <v>3219</v>
      </c>
      <c r="R1010" s="9">
        <v>3002</v>
      </c>
      <c r="S1010" s="9">
        <v>2098</v>
      </c>
      <c r="T1010" s="9">
        <v>722</v>
      </c>
      <c r="U1010" s="9">
        <v>182</v>
      </c>
      <c r="V1010" s="9">
        <v>43</v>
      </c>
      <c r="W1010" s="9">
        <v>0</v>
      </c>
      <c r="X1010" s="9">
        <v>23845</v>
      </c>
      <c r="Y1010" s="9">
        <v>9</v>
      </c>
      <c r="Z1010" s="9">
        <v>19</v>
      </c>
      <c r="AA1010" s="9">
        <v>15636</v>
      </c>
      <c r="AB1010" s="9">
        <v>2624</v>
      </c>
      <c r="AC1010" s="9">
        <v>2325</v>
      </c>
      <c r="AD1010" s="9">
        <v>3288</v>
      </c>
      <c r="AE1010" s="9">
        <v>0</v>
      </c>
      <c r="AF1010" s="9">
        <v>9476</v>
      </c>
      <c r="AG1010" s="9">
        <v>11888</v>
      </c>
      <c r="AH1010" s="9">
        <v>2509</v>
      </c>
      <c r="AI1010" s="9">
        <v>0</v>
      </c>
      <c r="AJ1010" s="9">
        <v>23099</v>
      </c>
      <c r="AK1010" s="9">
        <v>0</v>
      </c>
      <c r="AL1010" s="9">
        <v>770</v>
      </c>
      <c r="AM1010" s="9">
        <v>4</v>
      </c>
      <c r="AN1010" s="9">
        <v>23401</v>
      </c>
      <c r="AO1010" s="9">
        <v>141</v>
      </c>
      <c r="AP1010" s="9">
        <v>311</v>
      </c>
      <c r="AQ1010" s="9">
        <v>20</v>
      </c>
      <c r="AR1010" s="9">
        <v>21036</v>
      </c>
      <c r="AS1010" s="9">
        <v>2837</v>
      </c>
      <c r="AT1010" s="10">
        <v>0</v>
      </c>
    </row>
    <row r="1011" spans="1:46" ht="42.75" x14ac:dyDescent="0.25">
      <c r="A1011" s="26" t="str">
        <f t="shared" si="30"/>
        <v>2013Licensed practical nursesQuebecHospital</v>
      </c>
      <c r="B1011" s="24">
        <v>2013</v>
      </c>
      <c r="C1011" s="9" t="s">
        <v>3</v>
      </c>
      <c r="D1011" s="9" t="s">
        <v>166</v>
      </c>
      <c r="E1011" s="9" t="str">
        <f t="shared" si="31"/>
        <v>Quebec</v>
      </c>
      <c r="F1011" s="9" t="s">
        <v>180</v>
      </c>
      <c r="G1011" s="9" t="s">
        <v>10</v>
      </c>
      <c r="H1011" s="9">
        <v>16246</v>
      </c>
      <c r="I1011" s="9">
        <v>14659</v>
      </c>
      <c r="J1011" s="9">
        <v>1587</v>
      </c>
      <c r="K1011" s="9">
        <v>0</v>
      </c>
      <c r="L1011" s="9">
        <v>1101</v>
      </c>
      <c r="M1011" s="9">
        <v>2171</v>
      </c>
      <c r="N1011" s="9">
        <v>2402</v>
      </c>
      <c r="O1011" s="9">
        <v>2305</v>
      </c>
      <c r="P1011" s="9">
        <v>2127</v>
      </c>
      <c r="Q1011" s="9">
        <v>2123</v>
      </c>
      <c r="R1011" s="9">
        <v>2119</v>
      </c>
      <c r="S1011" s="9">
        <v>1462</v>
      </c>
      <c r="T1011" s="9">
        <v>366</v>
      </c>
      <c r="U1011" s="9">
        <v>61</v>
      </c>
      <c r="V1011" s="9">
        <v>9</v>
      </c>
      <c r="W1011" s="9">
        <v>0</v>
      </c>
      <c r="X1011" s="9">
        <v>16235</v>
      </c>
      <c r="Y1011" s="9">
        <v>5</v>
      </c>
      <c r="Z1011" s="9">
        <v>6</v>
      </c>
      <c r="AA1011" s="9">
        <v>10432</v>
      </c>
      <c r="AB1011" s="9">
        <v>1789</v>
      </c>
      <c r="AC1011" s="9">
        <v>1677</v>
      </c>
      <c r="AD1011" s="9">
        <v>2348</v>
      </c>
      <c r="AE1011" s="9">
        <v>0</v>
      </c>
      <c r="AF1011" s="9">
        <v>6413</v>
      </c>
      <c r="AG1011" s="9">
        <v>8634</v>
      </c>
      <c r="AH1011" s="9">
        <v>1199</v>
      </c>
      <c r="AI1011" s="9">
        <v>0</v>
      </c>
      <c r="AJ1011" s="9">
        <v>16040</v>
      </c>
      <c r="AK1011" s="9">
        <v>0</v>
      </c>
      <c r="AL1011" s="9">
        <v>203</v>
      </c>
      <c r="AM1011" s="9">
        <v>3</v>
      </c>
      <c r="AN1011" s="9">
        <v>16212</v>
      </c>
      <c r="AO1011" s="9">
        <v>16</v>
      </c>
      <c r="AP1011" s="9">
        <v>4</v>
      </c>
      <c r="AQ1011" s="9">
        <v>14</v>
      </c>
      <c r="AR1011" s="9">
        <v>14083</v>
      </c>
      <c r="AS1011" s="9">
        <v>2163</v>
      </c>
      <c r="AT1011" s="10">
        <v>0</v>
      </c>
    </row>
    <row r="1012" spans="1:46" ht="42.75" x14ac:dyDescent="0.25">
      <c r="A1012" s="26" t="str">
        <f t="shared" si="30"/>
        <v>2013Licensed practical nursesQuebecCommunity health</v>
      </c>
      <c r="B1012" s="24">
        <v>2013</v>
      </c>
      <c r="C1012" s="9" t="s">
        <v>3</v>
      </c>
      <c r="D1012" s="9" t="s">
        <v>166</v>
      </c>
      <c r="E1012" s="9" t="str">
        <f t="shared" si="31"/>
        <v>Quebec</v>
      </c>
      <c r="F1012" s="9" t="s">
        <v>182</v>
      </c>
      <c r="G1012" s="9" t="s">
        <v>11</v>
      </c>
      <c r="H1012" s="9">
        <v>365</v>
      </c>
      <c r="I1012" s="9">
        <v>348</v>
      </c>
      <c r="J1012" s="9">
        <v>17</v>
      </c>
      <c r="K1012" s="9">
        <v>0</v>
      </c>
      <c r="L1012" s="9">
        <v>12</v>
      </c>
      <c r="M1012" s="9">
        <v>39</v>
      </c>
      <c r="N1012" s="9">
        <v>55</v>
      </c>
      <c r="O1012" s="9">
        <v>66</v>
      </c>
      <c r="P1012" s="9">
        <v>48</v>
      </c>
      <c r="Q1012" s="9">
        <v>51</v>
      </c>
      <c r="R1012" s="9">
        <v>32</v>
      </c>
      <c r="S1012" s="9">
        <v>22</v>
      </c>
      <c r="T1012" s="9">
        <v>26</v>
      </c>
      <c r="U1012" s="9">
        <v>8</v>
      </c>
      <c r="V1012" s="9">
        <v>6</v>
      </c>
      <c r="W1012" s="9">
        <v>0</v>
      </c>
      <c r="X1012" s="9">
        <v>364</v>
      </c>
      <c r="Y1012" s="9">
        <v>0</v>
      </c>
      <c r="Z1012" s="9">
        <v>1</v>
      </c>
      <c r="AA1012" s="9">
        <v>228</v>
      </c>
      <c r="AB1012" s="9">
        <v>39</v>
      </c>
      <c r="AC1012" s="9">
        <v>34</v>
      </c>
      <c r="AD1012" s="9">
        <v>64</v>
      </c>
      <c r="AE1012" s="9">
        <v>0</v>
      </c>
      <c r="AF1012" s="9">
        <v>178</v>
      </c>
      <c r="AG1012" s="9">
        <v>159</v>
      </c>
      <c r="AH1012" s="9">
        <v>28</v>
      </c>
      <c r="AI1012" s="9">
        <v>0</v>
      </c>
      <c r="AJ1012" s="9">
        <v>354</v>
      </c>
      <c r="AK1012" s="9">
        <v>0</v>
      </c>
      <c r="AL1012" s="9">
        <v>11</v>
      </c>
      <c r="AM1012" s="9">
        <v>0</v>
      </c>
      <c r="AN1012" s="9">
        <v>363</v>
      </c>
      <c r="AO1012" s="9">
        <v>2</v>
      </c>
      <c r="AP1012" s="9">
        <v>0</v>
      </c>
      <c r="AQ1012" s="9">
        <v>0</v>
      </c>
      <c r="AR1012" s="9">
        <v>351</v>
      </c>
      <c r="AS1012" s="9">
        <v>14</v>
      </c>
      <c r="AT1012" s="10">
        <v>0</v>
      </c>
    </row>
    <row r="1013" spans="1:46" ht="57" x14ac:dyDescent="0.25">
      <c r="A1013" s="26" t="str">
        <f t="shared" si="30"/>
        <v>2013Licensed practical nursesQuebecNursing home/long-term care</v>
      </c>
      <c r="B1013" s="24">
        <v>2013</v>
      </c>
      <c r="C1013" s="9" t="s">
        <v>3</v>
      </c>
      <c r="D1013" s="9" t="s">
        <v>166</v>
      </c>
      <c r="E1013" s="9" t="str">
        <f t="shared" si="31"/>
        <v>Quebec</v>
      </c>
      <c r="F1013" s="9" t="s">
        <v>181</v>
      </c>
      <c r="G1013" s="9" t="s">
        <v>12</v>
      </c>
      <c r="H1013" s="9">
        <v>3444</v>
      </c>
      <c r="I1013" s="9">
        <v>3150</v>
      </c>
      <c r="J1013" s="9">
        <v>294</v>
      </c>
      <c r="K1013" s="9">
        <v>0</v>
      </c>
      <c r="L1013" s="9">
        <v>194</v>
      </c>
      <c r="M1013" s="9">
        <v>345</v>
      </c>
      <c r="N1013" s="9">
        <v>398</v>
      </c>
      <c r="O1013" s="9">
        <v>482</v>
      </c>
      <c r="P1013" s="9">
        <v>515</v>
      </c>
      <c r="Q1013" s="9">
        <v>473</v>
      </c>
      <c r="R1013" s="9">
        <v>432</v>
      </c>
      <c r="S1013" s="9">
        <v>319</v>
      </c>
      <c r="T1013" s="9">
        <v>201</v>
      </c>
      <c r="U1013" s="9">
        <v>65</v>
      </c>
      <c r="V1013" s="9">
        <v>20</v>
      </c>
      <c r="W1013" s="9">
        <v>0</v>
      </c>
      <c r="X1013" s="9">
        <v>3437</v>
      </c>
      <c r="Y1013" s="9">
        <v>2</v>
      </c>
      <c r="Z1013" s="9">
        <v>5</v>
      </c>
      <c r="AA1013" s="9">
        <v>2286</v>
      </c>
      <c r="AB1013" s="9">
        <v>392</v>
      </c>
      <c r="AC1013" s="9">
        <v>297</v>
      </c>
      <c r="AD1013" s="9">
        <v>469</v>
      </c>
      <c r="AE1013" s="9">
        <v>0</v>
      </c>
      <c r="AF1013" s="9">
        <v>1396</v>
      </c>
      <c r="AG1013" s="9">
        <v>1701</v>
      </c>
      <c r="AH1013" s="9">
        <v>347</v>
      </c>
      <c r="AI1013" s="9">
        <v>0</v>
      </c>
      <c r="AJ1013" s="9">
        <v>3354</v>
      </c>
      <c r="AK1013" s="9">
        <v>0</v>
      </c>
      <c r="AL1013" s="9">
        <v>89</v>
      </c>
      <c r="AM1013" s="9">
        <v>1</v>
      </c>
      <c r="AN1013" s="9">
        <v>3417</v>
      </c>
      <c r="AO1013" s="9">
        <v>24</v>
      </c>
      <c r="AP1013" s="9">
        <v>0</v>
      </c>
      <c r="AQ1013" s="9">
        <v>3</v>
      </c>
      <c r="AR1013" s="9">
        <v>3081</v>
      </c>
      <c r="AS1013" s="9">
        <v>363</v>
      </c>
      <c r="AT1013" s="10">
        <v>0</v>
      </c>
    </row>
    <row r="1014" spans="1:46" ht="42.75" x14ac:dyDescent="0.25">
      <c r="A1014" s="26" t="str">
        <f t="shared" si="30"/>
        <v>2013Licensed practical nursesQuebecOther places of work</v>
      </c>
      <c r="B1014" s="24">
        <v>2013</v>
      </c>
      <c r="C1014" s="9" t="s">
        <v>3</v>
      </c>
      <c r="D1014" s="9" t="s">
        <v>166</v>
      </c>
      <c r="E1014" s="9" t="str">
        <f t="shared" si="31"/>
        <v>Quebec</v>
      </c>
      <c r="F1014" s="9" t="s">
        <v>183</v>
      </c>
      <c r="G1014" s="9" t="s">
        <v>13</v>
      </c>
      <c r="H1014" s="9">
        <v>3818</v>
      </c>
      <c r="I1014" s="9">
        <v>3376</v>
      </c>
      <c r="J1014" s="9">
        <v>442</v>
      </c>
      <c r="K1014" s="9">
        <v>0</v>
      </c>
      <c r="L1014" s="9">
        <v>176</v>
      </c>
      <c r="M1014" s="9">
        <v>427</v>
      </c>
      <c r="N1014" s="9">
        <v>539</v>
      </c>
      <c r="O1014" s="9">
        <v>597</v>
      </c>
      <c r="P1014" s="9">
        <v>608</v>
      </c>
      <c r="Q1014" s="9">
        <v>572</v>
      </c>
      <c r="R1014" s="9">
        <v>419</v>
      </c>
      <c r="S1014" s="9">
        <v>295</v>
      </c>
      <c r="T1014" s="9">
        <v>129</v>
      </c>
      <c r="U1014" s="9">
        <v>48</v>
      </c>
      <c r="V1014" s="9">
        <v>8</v>
      </c>
      <c r="W1014" s="9">
        <v>0</v>
      </c>
      <c r="X1014" s="9">
        <v>3809</v>
      </c>
      <c r="Y1014" s="9">
        <v>2</v>
      </c>
      <c r="Z1014" s="9">
        <v>7</v>
      </c>
      <c r="AA1014" s="9">
        <v>2690</v>
      </c>
      <c r="AB1014" s="9">
        <v>404</v>
      </c>
      <c r="AC1014" s="9">
        <v>317</v>
      </c>
      <c r="AD1014" s="9">
        <v>407</v>
      </c>
      <c r="AE1014" s="9">
        <v>0</v>
      </c>
      <c r="AF1014" s="9">
        <v>1489</v>
      </c>
      <c r="AG1014" s="9">
        <v>1394</v>
      </c>
      <c r="AH1014" s="9">
        <v>935</v>
      </c>
      <c r="AI1014" s="9">
        <v>0</v>
      </c>
      <c r="AJ1014" s="9">
        <v>3351</v>
      </c>
      <c r="AK1014" s="9">
        <v>0</v>
      </c>
      <c r="AL1014" s="9">
        <v>467</v>
      </c>
      <c r="AM1014" s="9">
        <v>0</v>
      </c>
      <c r="AN1014" s="9">
        <v>3409</v>
      </c>
      <c r="AO1014" s="9">
        <v>99</v>
      </c>
      <c r="AP1014" s="9">
        <v>307</v>
      </c>
      <c r="AQ1014" s="9">
        <v>3</v>
      </c>
      <c r="AR1014" s="9">
        <v>3521</v>
      </c>
      <c r="AS1014" s="9">
        <v>297</v>
      </c>
      <c r="AT1014" s="10">
        <v>0</v>
      </c>
    </row>
    <row r="1015" spans="1:46" ht="42.75" x14ac:dyDescent="0.25">
      <c r="A1015" s="26" t="str">
        <f t="shared" si="30"/>
        <v>2013Licensed practical nursesOntarioAll places of work</v>
      </c>
      <c r="B1015" s="24">
        <v>2013</v>
      </c>
      <c r="C1015" s="9" t="s">
        <v>3</v>
      </c>
      <c r="D1015" s="9" t="s">
        <v>172</v>
      </c>
      <c r="E1015" s="9" t="str">
        <f t="shared" si="31"/>
        <v>Ontario</v>
      </c>
      <c r="F1015" s="9" t="s">
        <v>179</v>
      </c>
      <c r="G1015" s="9" t="s">
        <v>9</v>
      </c>
      <c r="H1015" s="9">
        <v>35260</v>
      </c>
      <c r="I1015" s="9">
        <v>32472</v>
      </c>
      <c r="J1015" s="9">
        <v>2788</v>
      </c>
      <c r="K1015" s="9">
        <v>0</v>
      </c>
      <c r="L1015" s="9">
        <v>1708</v>
      </c>
      <c r="M1015" s="9">
        <v>4688</v>
      </c>
      <c r="N1015" s="9">
        <v>4179</v>
      </c>
      <c r="O1015" s="9">
        <v>3915</v>
      </c>
      <c r="P1015" s="9">
        <v>4461</v>
      </c>
      <c r="Q1015" s="9">
        <v>4375</v>
      </c>
      <c r="R1015" s="9">
        <v>4262</v>
      </c>
      <c r="S1015" s="9">
        <v>3936</v>
      </c>
      <c r="T1015" s="9">
        <v>2580</v>
      </c>
      <c r="U1015" s="9">
        <v>956</v>
      </c>
      <c r="V1015" s="9">
        <v>200</v>
      </c>
      <c r="W1015" s="9">
        <v>0</v>
      </c>
      <c r="X1015" s="9">
        <v>32856</v>
      </c>
      <c r="Y1015" s="9">
        <v>2394</v>
      </c>
      <c r="Z1015" s="9">
        <v>10</v>
      </c>
      <c r="AA1015" s="9">
        <v>17355</v>
      </c>
      <c r="AB1015" s="9">
        <v>6731</v>
      </c>
      <c r="AC1015" s="9">
        <v>5625</v>
      </c>
      <c r="AD1015" s="9">
        <v>5526</v>
      </c>
      <c r="AE1015" s="9">
        <v>23</v>
      </c>
      <c r="AF1015" s="9">
        <v>20029</v>
      </c>
      <c r="AG1015" s="9">
        <v>12191</v>
      </c>
      <c r="AH1015" s="9">
        <v>3040</v>
      </c>
      <c r="AI1015" s="9">
        <v>0</v>
      </c>
      <c r="AJ1015" s="9">
        <v>30399</v>
      </c>
      <c r="AK1015" s="9">
        <v>836</v>
      </c>
      <c r="AL1015" s="9">
        <v>4025</v>
      </c>
      <c r="AM1015" s="9">
        <v>0</v>
      </c>
      <c r="AN1015" s="9">
        <v>34284</v>
      </c>
      <c r="AO1015" s="9">
        <v>731</v>
      </c>
      <c r="AP1015" s="9">
        <v>229</v>
      </c>
      <c r="AQ1015" s="9">
        <v>16</v>
      </c>
      <c r="AR1015" s="9">
        <v>31744</v>
      </c>
      <c r="AS1015" s="9">
        <v>3516</v>
      </c>
      <c r="AT1015" s="10">
        <v>0</v>
      </c>
    </row>
    <row r="1016" spans="1:46" ht="42.75" x14ac:dyDescent="0.25">
      <c r="A1016" s="26" t="str">
        <f t="shared" si="30"/>
        <v>2013Licensed practical nursesOntarioHospital</v>
      </c>
      <c r="B1016" s="24">
        <v>2013</v>
      </c>
      <c r="C1016" s="9" t="s">
        <v>3</v>
      </c>
      <c r="D1016" s="9" t="s">
        <v>172</v>
      </c>
      <c r="E1016" s="9" t="str">
        <f t="shared" si="31"/>
        <v>Ontario</v>
      </c>
      <c r="F1016" s="9" t="s">
        <v>180</v>
      </c>
      <c r="G1016" s="9" t="s">
        <v>10</v>
      </c>
      <c r="H1016" s="9">
        <v>14899</v>
      </c>
      <c r="I1016" s="9">
        <v>13470</v>
      </c>
      <c r="J1016" s="9">
        <v>1429</v>
      </c>
      <c r="K1016" s="9">
        <v>0</v>
      </c>
      <c r="L1016" s="9">
        <v>680</v>
      </c>
      <c r="M1016" s="9">
        <v>2126</v>
      </c>
      <c r="N1016" s="9">
        <v>1911</v>
      </c>
      <c r="O1016" s="9">
        <v>1609</v>
      </c>
      <c r="P1016" s="9">
        <v>1705</v>
      </c>
      <c r="Q1016" s="9">
        <v>1823</v>
      </c>
      <c r="R1016" s="9">
        <v>1867</v>
      </c>
      <c r="S1016" s="9">
        <v>1720</v>
      </c>
      <c r="T1016" s="9">
        <v>1048</v>
      </c>
      <c r="U1016" s="9">
        <v>342</v>
      </c>
      <c r="V1016" s="9">
        <v>68</v>
      </c>
      <c r="W1016" s="9">
        <v>0</v>
      </c>
      <c r="X1016" s="9">
        <v>14294</v>
      </c>
      <c r="Y1016" s="9">
        <v>601</v>
      </c>
      <c r="Z1016" s="9">
        <v>4</v>
      </c>
      <c r="AA1016" s="9">
        <v>7378</v>
      </c>
      <c r="AB1016" s="9">
        <v>2590</v>
      </c>
      <c r="AC1016" s="9">
        <v>2492</v>
      </c>
      <c r="AD1016" s="9">
        <v>2431</v>
      </c>
      <c r="AE1016" s="9">
        <v>8</v>
      </c>
      <c r="AF1016" s="9">
        <v>8253</v>
      </c>
      <c r="AG1016" s="9">
        <v>5516</v>
      </c>
      <c r="AH1016" s="9">
        <v>1130</v>
      </c>
      <c r="AI1016" s="9">
        <v>0</v>
      </c>
      <c r="AJ1016" s="9">
        <v>14017</v>
      </c>
      <c r="AK1016" s="9">
        <v>57</v>
      </c>
      <c r="AL1016" s="9">
        <v>825</v>
      </c>
      <c r="AM1016" s="9">
        <v>0</v>
      </c>
      <c r="AN1016" s="9">
        <v>14840</v>
      </c>
      <c r="AO1016" s="9">
        <v>46</v>
      </c>
      <c r="AP1016" s="9">
        <v>12</v>
      </c>
      <c r="AQ1016" s="9">
        <v>1</v>
      </c>
      <c r="AR1016" s="9">
        <v>13659</v>
      </c>
      <c r="AS1016" s="9">
        <v>1240</v>
      </c>
      <c r="AT1016" s="10">
        <v>0</v>
      </c>
    </row>
    <row r="1017" spans="1:46" ht="42.75" x14ac:dyDescent="0.25">
      <c r="A1017" s="26" t="str">
        <f t="shared" si="30"/>
        <v>2013Licensed practical nursesOntarioCommunity health</v>
      </c>
      <c r="B1017" s="24">
        <v>2013</v>
      </c>
      <c r="C1017" s="9" t="s">
        <v>3</v>
      </c>
      <c r="D1017" s="9" t="s">
        <v>172</v>
      </c>
      <c r="E1017" s="9" t="str">
        <f t="shared" si="31"/>
        <v>Ontario</v>
      </c>
      <c r="F1017" s="9" t="s">
        <v>182</v>
      </c>
      <c r="G1017" s="9" t="s">
        <v>11</v>
      </c>
      <c r="H1017" s="9">
        <v>5199</v>
      </c>
      <c r="I1017" s="9">
        <v>4909</v>
      </c>
      <c r="J1017" s="9">
        <v>290</v>
      </c>
      <c r="K1017" s="9">
        <v>0</v>
      </c>
      <c r="L1017" s="9">
        <v>217</v>
      </c>
      <c r="M1017" s="9">
        <v>601</v>
      </c>
      <c r="N1017" s="9">
        <v>591</v>
      </c>
      <c r="O1017" s="9">
        <v>576</v>
      </c>
      <c r="P1017" s="9">
        <v>728</v>
      </c>
      <c r="Q1017" s="9">
        <v>666</v>
      </c>
      <c r="R1017" s="9">
        <v>638</v>
      </c>
      <c r="S1017" s="9">
        <v>563</v>
      </c>
      <c r="T1017" s="9">
        <v>407</v>
      </c>
      <c r="U1017" s="9">
        <v>173</v>
      </c>
      <c r="V1017" s="9">
        <v>39</v>
      </c>
      <c r="W1017" s="9">
        <v>0</v>
      </c>
      <c r="X1017" s="9">
        <v>4836</v>
      </c>
      <c r="Y1017" s="9">
        <v>360</v>
      </c>
      <c r="Z1017" s="9">
        <v>3</v>
      </c>
      <c r="AA1017" s="9">
        <v>2302</v>
      </c>
      <c r="AB1017" s="9">
        <v>1069</v>
      </c>
      <c r="AC1017" s="9">
        <v>892</v>
      </c>
      <c r="AD1017" s="9">
        <v>935</v>
      </c>
      <c r="AE1017" s="9">
        <v>1</v>
      </c>
      <c r="AF1017" s="9">
        <v>3026</v>
      </c>
      <c r="AG1017" s="9">
        <v>1575</v>
      </c>
      <c r="AH1017" s="9">
        <v>598</v>
      </c>
      <c r="AI1017" s="9">
        <v>0</v>
      </c>
      <c r="AJ1017" s="9">
        <v>4070</v>
      </c>
      <c r="AK1017" s="9">
        <v>294</v>
      </c>
      <c r="AL1017" s="9">
        <v>835</v>
      </c>
      <c r="AM1017" s="9">
        <v>0</v>
      </c>
      <c r="AN1017" s="9">
        <v>4866</v>
      </c>
      <c r="AO1017" s="9">
        <v>297</v>
      </c>
      <c r="AP1017" s="9">
        <v>34</v>
      </c>
      <c r="AQ1017" s="9">
        <v>2</v>
      </c>
      <c r="AR1017" s="9">
        <v>4803</v>
      </c>
      <c r="AS1017" s="9">
        <v>396</v>
      </c>
      <c r="AT1017" s="10">
        <v>0</v>
      </c>
    </row>
    <row r="1018" spans="1:46" ht="57" x14ac:dyDescent="0.25">
      <c r="A1018" s="26" t="str">
        <f t="shared" si="30"/>
        <v>2013Licensed practical nursesOntarioNursing home/long-term care</v>
      </c>
      <c r="B1018" s="24">
        <v>2013</v>
      </c>
      <c r="C1018" s="9" t="s">
        <v>3</v>
      </c>
      <c r="D1018" s="9" t="s">
        <v>172</v>
      </c>
      <c r="E1018" s="9" t="str">
        <f t="shared" si="31"/>
        <v>Ontario</v>
      </c>
      <c r="F1018" s="9" t="s">
        <v>181</v>
      </c>
      <c r="G1018" s="9" t="s">
        <v>12</v>
      </c>
      <c r="H1018" s="9">
        <v>13225</v>
      </c>
      <c r="I1018" s="9">
        <v>12269</v>
      </c>
      <c r="J1018" s="9">
        <v>956</v>
      </c>
      <c r="K1018" s="9">
        <v>0</v>
      </c>
      <c r="L1018" s="9">
        <v>765</v>
      </c>
      <c r="M1018" s="9">
        <v>1771</v>
      </c>
      <c r="N1018" s="9">
        <v>1506</v>
      </c>
      <c r="O1018" s="9">
        <v>1519</v>
      </c>
      <c r="P1018" s="9">
        <v>1740</v>
      </c>
      <c r="Q1018" s="9">
        <v>1671</v>
      </c>
      <c r="R1018" s="9">
        <v>1532</v>
      </c>
      <c r="S1018" s="9">
        <v>1395</v>
      </c>
      <c r="T1018" s="9">
        <v>923</v>
      </c>
      <c r="U1018" s="9">
        <v>342</v>
      </c>
      <c r="V1018" s="9">
        <v>61</v>
      </c>
      <c r="W1018" s="9">
        <v>0</v>
      </c>
      <c r="X1018" s="9">
        <v>11934</v>
      </c>
      <c r="Y1018" s="9">
        <v>1289</v>
      </c>
      <c r="Z1018" s="9">
        <v>2</v>
      </c>
      <c r="AA1018" s="9">
        <v>7011</v>
      </c>
      <c r="AB1018" s="9">
        <v>2647</v>
      </c>
      <c r="AC1018" s="9">
        <v>1869</v>
      </c>
      <c r="AD1018" s="9">
        <v>1685</v>
      </c>
      <c r="AE1018" s="9">
        <v>13</v>
      </c>
      <c r="AF1018" s="9">
        <v>7575</v>
      </c>
      <c r="AG1018" s="9">
        <v>4556</v>
      </c>
      <c r="AH1018" s="9">
        <v>1094</v>
      </c>
      <c r="AI1018" s="9">
        <v>0</v>
      </c>
      <c r="AJ1018" s="9">
        <v>11261</v>
      </c>
      <c r="AK1018" s="9">
        <v>380</v>
      </c>
      <c r="AL1018" s="9">
        <v>1584</v>
      </c>
      <c r="AM1018" s="9">
        <v>0</v>
      </c>
      <c r="AN1018" s="9">
        <v>12947</v>
      </c>
      <c r="AO1018" s="9">
        <v>256</v>
      </c>
      <c r="AP1018" s="9">
        <v>21</v>
      </c>
      <c r="AQ1018" s="9">
        <v>1</v>
      </c>
      <c r="AR1018" s="9">
        <v>11580</v>
      </c>
      <c r="AS1018" s="9">
        <v>1645</v>
      </c>
      <c r="AT1018" s="10">
        <v>0</v>
      </c>
    </row>
    <row r="1019" spans="1:46" ht="42.75" x14ac:dyDescent="0.25">
      <c r="A1019" s="26" t="str">
        <f t="shared" si="30"/>
        <v>2013Licensed practical nursesOntarioOther places of work</v>
      </c>
      <c r="B1019" s="24">
        <v>2013</v>
      </c>
      <c r="C1019" s="9" t="s">
        <v>3</v>
      </c>
      <c r="D1019" s="9" t="s">
        <v>172</v>
      </c>
      <c r="E1019" s="9" t="str">
        <f t="shared" si="31"/>
        <v>Ontario</v>
      </c>
      <c r="F1019" s="9" t="s">
        <v>183</v>
      </c>
      <c r="G1019" s="9" t="s">
        <v>13</v>
      </c>
      <c r="H1019" s="9">
        <v>1937</v>
      </c>
      <c r="I1019" s="9">
        <v>1824</v>
      </c>
      <c r="J1019" s="9">
        <v>113</v>
      </c>
      <c r="K1019" s="9">
        <v>0</v>
      </c>
      <c r="L1019" s="9">
        <v>46</v>
      </c>
      <c r="M1019" s="9">
        <v>190</v>
      </c>
      <c r="N1019" s="9">
        <v>171</v>
      </c>
      <c r="O1019" s="9">
        <v>211</v>
      </c>
      <c r="P1019" s="9">
        <v>288</v>
      </c>
      <c r="Q1019" s="9">
        <v>215</v>
      </c>
      <c r="R1019" s="9">
        <v>225</v>
      </c>
      <c r="S1019" s="9">
        <v>258</v>
      </c>
      <c r="T1019" s="9">
        <v>202</v>
      </c>
      <c r="U1019" s="9">
        <v>99</v>
      </c>
      <c r="V1019" s="9">
        <v>32</v>
      </c>
      <c r="W1019" s="9">
        <v>0</v>
      </c>
      <c r="X1019" s="9">
        <v>1792</v>
      </c>
      <c r="Y1019" s="9">
        <v>144</v>
      </c>
      <c r="Z1019" s="9">
        <v>1</v>
      </c>
      <c r="AA1019" s="9">
        <v>664</v>
      </c>
      <c r="AB1019" s="9">
        <v>425</v>
      </c>
      <c r="AC1019" s="9">
        <v>372</v>
      </c>
      <c r="AD1019" s="9">
        <v>475</v>
      </c>
      <c r="AE1019" s="9">
        <v>1</v>
      </c>
      <c r="AF1019" s="9">
        <v>1175</v>
      </c>
      <c r="AG1019" s="9">
        <v>544</v>
      </c>
      <c r="AH1019" s="9">
        <v>218</v>
      </c>
      <c r="AI1019" s="9">
        <v>0</v>
      </c>
      <c r="AJ1019" s="9">
        <v>1051</v>
      </c>
      <c r="AK1019" s="9">
        <v>105</v>
      </c>
      <c r="AL1019" s="9">
        <v>781</v>
      </c>
      <c r="AM1019" s="9">
        <v>0</v>
      </c>
      <c r="AN1019" s="9">
        <v>1631</v>
      </c>
      <c r="AO1019" s="9">
        <v>132</v>
      </c>
      <c r="AP1019" s="9">
        <v>162</v>
      </c>
      <c r="AQ1019" s="9">
        <v>12</v>
      </c>
      <c r="AR1019" s="9">
        <v>1702</v>
      </c>
      <c r="AS1019" s="9">
        <v>235</v>
      </c>
      <c r="AT1019" s="10">
        <v>0</v>
      </c>
    </row>
    <row r="1020" spans="1:46" ht="42.75" x14ac:dyDescent="0.25">
      <c r="A1020" s="26" t="str">
        <f t="shared" si="30"/>
        <v>2013Licensed practical nursesManitobaAll places of work</v>
      </c>
      <c r="B1020" s="24">
        <v>2013</v>
      </c>
      <c r="C1020" s="9" t="s">
        <v>3</v>
      </c>
      <c r="D1020" s="9" t="s">
        <v>173</v>
      </c>
      <c r="E1020" s="9" t="str">
        <f t="shared" si="31"/>
        <v>Manitoba</v>
      </c>
      <c r="F1020" s="9" t="s">
        <v>179</v>
      </c>
      <c r="G1020" s="9" t="s">
        <v>9</v>
      </c>
      <c r="H1020" s="9">
        <v>2952</v>
      </c>
      <c r="I1020" s="9">
        <v>2723</v>
      </c>
      <c r="J1020" s="9">
        <v>229</v>
      </c>
      <c r="K1020" s="9">
        <v>0</v>
      </c>
      <c r="L1020" s="9">
        <v>59</v>
      </c>
      <c r="M1020" s="9">
        <v>238</v>
      </c>
      <c r="N1020" s="9">
        <v>320</v>
      </c>
      <c r="O1020" s="9">
        <v>375</v>
      </c>
      <c r="P1020" s="9">
        <v>382</v>
      </c>
      <c r="Q1020" s="9">
        <v>382</v>
      </c>
      <c r="R1020" s="9">
        <v>367</v>
      </c>
      <c r="S1020" s="9">
        <v>400</v>
      </c>
      <c r="T1020" s="9">
        <v>282</v>
      </c>
      <c r="U1020" s="9">
        <v>124</v>
      </c>
      <c r="V1020" s="9">
        <v>23</v>
      </c>
      <c r="W1020" s="9">
        <v>0</v>
      </c>
      <c r="X1020" s="9">
        <v>2726</v>
      </c>
      <c r="Y1020" s="9">
        <v>225</v>
      </c>
      <c r="Z1020" s="9">
        <v>1</v>
      </c>
      <c r="AA1020" s="9">
        <v>1325</v>
      </c>
      <c r="AB1020" s="9">
        <v>535</v>
      </c>
      <c r="AC1020" s="9">
        <v>425</v>
      </c>
      <c r="AD1020" s="9">
        <v>667</v>
      </c>
      <c r="AE1020" s="9">
        <v>0</v>
      </c>
      <c r="AF1020" s="9">
        <v>1006</v>
      </c>
      <c r="AG1020" s="9">
        <v>1521</v>
      </c>
      <c r="AH1020" s="9">
        <v>425</v>
      </c>
      <c r="AI1020" s="9">
        <v>0</v>
      </c>
      <c r="AJ1020" s="9">
        <v>2856</v>
      </c>
      <c r="AK1020" s="9">
        <v>28</v>
      </c>
      <c r="AL1020" s="9">
        <v>68</v>
      </c>
      <c r="AM1020" s="9">
        <v>0</v>
      </c>
      <c r="AN1020" s="9">
        <v>2887</v>
      </c>
      <c r="AO1020" s="9">
        <v>38</v>
      </c>
      <c r="AP1020" s="9">
        <v>27</v>
      </c>
      <c r="AQ1020" s="9">
        <v>0</v>
      </c>
      <c r="AR1020" s="9">
        <v>1675</v>
      </c>
      <c r="AS1020" s="9">
        <v>1277</v>
      </c>
      <c r="AT1020" s="10">
        <v>0</v>
      </c>
    </row>
    <row r="1021" spans="1:46" ht="42.75" x14ac:dyDescent="0.25">
      <c r="A1021" s="26" t="str">
        <f t="shared" si="30"/>
        <v>2013Licensed practical nursesManitobaHospital</v>
      </c>
      <c r="B1021" s="24">
        <v>2013</v>
      </c>
      <c r="C1021" s="9" t="s">
        <v>3</v>
      </c>
      <c r="D1021" s="9" t="s">
        <v>173</v>
      </c>
      <c r="E1021" s="9" t="str">
        <f t="shared" si="31"/>
        <v>Manitoba</v>
      </c>
      <c r="F1021" s="9" t="s">
        <v>180</v>
      </c>
      <c r="G1021" s="9" t="s">
        <v>10</v>
      </c>
      <c r="H1021" s="9">
        <v>1142</v>
      </c>
      <c r="I1021" s="9">
        <v>1063</v>
      </c>
      <c r="J1021" s="9">
        <v>79</v>
      </c>
      <c r="K1021" s="9">
        <v>0</v>
      </c>
      <c r="L1021" s="9">
        <v>31</v>
      </c>
      <c r="M1021" s="9">
        <v>127</v>
      </c>
      <c r="N1021" s="9">
        <v>143</v>
      </c>
      <c r="O1021" s="9">
        <v>174</v>
      </c>
      <c r="P1021" s="9">
        <v>129</v>
      </c>
      <c r="Q1021" s="9">
        <v>135</v>
      </c>
      <c r="R1021" s="9">
        <v>130</v>
      </c>
      <c r="S1021" s="9">
        <v>146</v>
      </c>
      <c r="T1021" s="9">
        <v>82</v>
      </c>
      <c r="U1021" s="9">
        <v>41</v>
      </c>
      <c r="V1021" s="9">
        <v>4</v>
      </c>
      <c r="W1021" s="9">
        <v>0</v>
      </c>
      <c r="X1021" s="9">
        <v>1093</v>
      </c>
      <c r="Y1021" s="9">
        <v>49</v>
      </c>
      <c r="Z1021" s="9">
        <v>0</v>
      </c>
      <c r="AA1021" s="9">
        <v>583</v>
      </c>
      <c r="AB1021" s="9">
        <v>196</v>
      </c>
      <c r="AC1021" s="9">
        <v>127</v>
      </c>
      <c r="AD1021" s="9">
        <v>236</v>
      </c>
      <c r="AE1021" s="9">
        <v>0</v>
      </c>
      <c r="AF1021" s="9">
        <v>383</v>
      </c>
      <c r="AG1021" s="9">
        <v>609</v>
      </c>
      <c r="AH1021" s="9">
        <v>150</v>
      </c>
      <c r="AI1021" s="9">
        <v>0</v>
      </c>
      <c r="AJ1021" s="9">
        <v>1133</v>
      </c>
      <c r="AK1021" s="9">
        <v>9</v>
      </c>
      <c r="AL1021" s="9">
        <v>0</v>
      </c>
      <c r="AM1021" s="9">
        <v>0</v>
      </c>
      <c r="AN1021" s="9">
        <v>1133</v>
      </c>
      <c r="AO1021" s="9">
        <v>9</v>
      </c>
      <c r="AP1021" s="9">
        <v>0</v>
      </c>
      <c r="AQ1021" s="9">
        <v>0</v>
      </c>
      <c r="AR1021" s="9">
        <v>496</v>
      </c>
      <c r="AS1021" s="9">
        <v>646</v>
      </c>
      <c r="AT1021" s="10">
        <v>0</v>
      </c>
    </row>
    <row r="1022" spans="1:46" ht="42.75" x14ac:dyDescent="0.25">
      <c r="A1022" s="26" t="str">
        <f t="shared" si="30"/>
        <v>2013Licensed practical nursesManitobaCommunity health</v>
      </c>
      <c r="B1022" s="24">
        <v>2013</v>
      </c>
      <c r="C1022" s="9" t="s">
        <v>3</v>
      </c>
      <c r="D1022" s="9" t="s">
        <v>173</v>
      </c>
      <c r="E1022" s="9" t="str">
        <f t="shared" si="31"/>
        <v>Manitoba</v>
      </c>
      <c r="F1022" s="9" t="s">
        <v>182</v>
      </c>
      <c r="G1022" s="9" t="s">
        <v>11</v>
      </c>
      <c r="H1022" s="9">
        <v>416</v>
      </c>
      <c r="I1022" s="9">
        <v>384</v>
      </c>
      <c r="J1022" s="9">
        <v>32</v>
      </c>
      <c r="K1022" s="9">
        <v>0</v>
      </c>
      <c r="L1022" s="9">
        <v>4</v>
      </c>
      <c r="M1022" s="9">
        <v>18</v>
      </c>
      <c r="N1022" s="9">
        <v>35</v>
      </c>
      <c r="O1022" s="9">
        <v>51</v>
      </c>
      <c r="P1022" s="9">
        <v>62</v>
      </c>
      <c r="Q1022" s="9">
        <v>59</v>
      </c>
      <c r="R1022" s="9">
        <v>59</v>
      </c>
      <c r="S1022" s="9">
        <v>68</v>
      </c>
      <c r="T1022" s="9">
        <v>46</v>
      </c>
      <c r="U1022" s="9">
        <v>10</v>
      </c>
      <c r="V1022" s="9">
        <v>4</v>
      </c>
      <c r="W1022" s="9">
        <v>0</v>
      </c>
      <c r="X1022" s="9">
        <v>396</v>
      </c>
      <c r="Y1022" s="9">
        <v>20</v>
      </c>
      <c r="Z1022" s="9">
        <v>0</v>
      </c>
      <c r="AA1022" s="9">
        <v>173</v>
      </c>
      <c r="AB1022" s="9">
        <v>84</v>
      </c>
      <c r="AC1022" s="9">
        <v>60</v>
      </c>
      <c r="AD1022" s="9">
        <v>99</v>
      </c>
      <c r="AE1022" s="9">
        <v>0</v>
      </c>
      <c r="AF1022" s="9">
        <v>169</v>
      </c>
      <c r="AG1022" s="9">
        <v>179</v>
      </c>
      <c r="AH1022" s="9">
        <v>68</v>
      </c>
      <c r="AI1022" s="9">
        <v>0</v>
      </c>
      <c r="AJ1022" s="9">
        <v>404</v>
      </c>
      <c r="AK1022" s="9">
        <v>6</v>
      </c>
      <c r="AL1022" s="9">
        <v>6</v>
      </c>
      <c r="AM1022" s="9">
        <v>0</v>
      </c>
      <c r="AN1022" s="9">
        <v>403</v>
      </c>
      <c r="AO1022" s="9">
        <v>9</v>
      </c>
      <c r="AP1022" s="9">
        <v>4</v>
      </c>
      <c r="AQ1022" s="9">
        <v>0</v>
      </c>
      <c r="AR1022" s="9">
        <v>225</v>
      </c>
      <c r="AS1022" s="9">
        <v>191</v>
      </c>
      <c r="AT1022" s="10">
        <v>0</v>
      </c>
    </row>
    <row r="1023" spans="1:46" ht="57" x14ac:dyDescent="0.25">
      <c r="A1023" s="26" t="str">
        <f t="shared" si="30"/>
        <v>2013Licensed practical nursesManitobaNursing home/long-term care</v>
      </c>
      <c r="B1023" s="24">
        <v>2013</v>
      </c>
      <c r="C1023" s="9" t="s">
        <v>3</v>
      </c>
      <c r="D1023" s="9" t="s">
        <v>173</v>
      </c>
      <c r="E1023" s="9" t="str">
        <f t="shared" si="31"/>
        <v>Manitoba</v>
      </c>
      <c r="F1023" s="9" t="s">
        <v>181</v>
      </c>
      <c r="G1023" s="9" t="s">
        <v>12</v>
      </c>
      <c r="H1023" s="9">
        <v>1254</v>
      </c>
      <c r="I1023" s="9">
        <v>1150</v>
      </c>
      <c r="J1023" s="9">
        <v>104</v>
      </c>
      <c r="K1023" s="9">
        <v>0</v>
      </c>
      <c r="L1023" s="9">
        <v>22</v>
      </c>
      <c r="M1023" s="9">
        <v>90</v>
      </c>
      <c r="N1023" s="9">
        <v>128</v>
      </c>
      <c r="O1023" s="9">
        <v>136</v>
      </c>
      <c r="P1023" s="9">
        <v>170</v>
      </c>
      <c r="Q1023" s="9">
        <v>167</v>
      </c>
      <c r="R1023" s="9">
        <v>162</v>
      </c>
      <c r="S1023" s="9">
        <v>166</v>
      </c>
      <c r="T1023" s="9">
        <v>137</v>
      </c>
      <c r="U1023" s="9">
        <v>65</v>
      </c>
      <c r="V1023" s="9">
        <v>11</v>
      </c>
      <c r="W1023" s="9">
        <v>0</v>
      </c>
      <c r="X1023" s="9">
        <v>1102</v>
      </c>
      <c r="Y1023" s="9">
        <v>151</v>
      </c>
      <c r="Z1023" s="9">
        <v>1</v>
      </c>
      <c r="AA1023" s="9">
        <v>519</v>
      </c>
      <c r="AB1023" s="9">
        <v>226</v>
      </c>
      <c r="AC1023" s="9">
        <v>215</v>
      </c>
      <c r="AD1023" s="9">
        <v>294</v>
      </c>
      <c r="AE1023" s="9">
        <v>0</v>
      </c>
      <c r="AF1023" s="9">
        <v>388</v>
      </c>
      <c r="AG1023" s="9">
        <v>687</v>
      </c>
      <c r="AH1023" s="9">
        <v>179</v>
      </c>
      <c r="AI1023" s="9">
        <v>0</v>
      </c>
      <c r="AJ1023" s="9">
        <v>1243</v>
      </c>
      <c r="AK1023" s="9">
        <v>5</v>
      </c>
      <c r="AL1023" s="9">
        <v>6</v>
      </c>
      <c r="AM1023" s="9">
        <v>0</v>
      </c>
      <c r="AN1023" s="9">
        <v>1242</v>
      </c>
      <c r="AO1023" s="9">
        <v>5</v>
      </c>
      <c r="AP1023" s="9">
        <v>7</v>
      </c>
      <c r="AQ1023" s="9">
        <v>0</v>
      </c>
      <c r="AR1023" s="9">
        <v>863</v>
      </c>
      <c r="AS1023" s="9">
        <v>391</v>
      </c>
      <c r="AT1023" s="10">
        <v>0</v>
      </c>
    </row>
    <row r="1024" spans="1:46" ht="42.75" x14ac:dyDescent="0.25">
      <c r="A1024" s="26" t="str">
        <f t="shared" si="30"/>
        <v>2013Licensed practical nursesManitobaOther places of work</v>
      </c>
      <c r="B1024" s="24">
        <v>2013</v>
      </c>
      <c r="C1024" s="9" t="s">
        <v>3</v>
      </c>
      <c r="D1024" s="9" t="s">
        <v>173</v>
      </c>
      <c r="E1024" s="9" t="str">
        <f t="shared" si="31"/>
        <v>Manitoba</v>
      </c>
      <c r="F1024" s="9" t="s">
        <v>183</v>
      </c>
      <c r="G1024" s="9" t="s">
        <v>13</v>
      </c>
      <c r="H1024" s="9">
        <v>140</v>
      </c>
      <c r="I1024" s="9">
        <v>126</v>
      </c>
      <c r="J1024" s="9">
        <v>14</v>
      </c>
      <c r="K1024" s="9">
        <v>0</v>
      </c>
      <c r="L1024" s="9">
        <v>2</v>
      </c>
      <c r="M1024" s="9">
        <v>3</v>
      </c>
      <c r="N1024" s="9">
        <v>14</v>
      </c>
      <c r="O1024" s="9">
        <v>14</v>
      </c>
      <c r="P1024" s="9">
        <v>21</v>
      </c>
      <c r="Q1024" s="9">
        <v>21</v>
      </c>
      <c r="R1024" s="9">
        <v>16</v>
      </c>
      <c r="S1024" s="9">
        <v>20</v>
      </c>
      <c r="T1024" s="9">
        <v>17</v>
      </c>
      <c r="U1024" s="9">
        <v>8</v>
      </c>
      <c r="V1024" s="9">
        <v>4</v>
      </c>
      <c r="W1024" s="9">
        <v>0</v>
      </c>
      <c r="X1024" s="9">
        <v>135</v>
      </c>
      <c r="Y1024" s="9">
        <v>5</v>
      </c>
      <c r="Z1024" s="9">
        <v>0</v>
      </c>
      <c r="AA1024" s="9">
        <v>50</v>
      </c>
      <c r="AB1024" s="9">
        <v>29</v>
      </c>
      <c r="AC1024" s="9">
        <v>23</v>
      </c>
      <c r="AD1024" s="9">
        <v>38</v>
      </c>
      <c r="AE1024" s="9">
        <v>0</v>
      </c>
      <c r="AF1024" s="9">
        <v>66</v>
      </c>
      <c r="AG1024" s="9">
        <v>46</v>
      </c>
      <c r="AH1024" s="9">
        <v>28</v>
      </c>
      <c r="AI1024" s="9">
        <v>0</v>
      </c>
      <c r="AJ1024" s="9">
        <v>76</v>
      </c>
      <c r="AK1024" s="9">
        <v>8</v>
      </c>
      <c r="AL1024" s="9">
        <v>56</v>
      </c>
      <c r="AM1024" s="9">
        <v>0</v>
      </c>
      <c r="AN1024" s="9">
        <v>109</v>
      </c>
      <c r="AO1024" s="9">
        <v>15</v>
      </c>
      <c r="AP1024" s="9">
        <v>16</v>
      </c>
      <c r="AQ1024" s="9">
        <v>0</v>
      </c>
      <c r="AR1024" s="9">
        <v>91</v>
      </c>
      <c r="AS1024" s="9">
        <v>49</v>
      </c>
      <c r="AT1024" s="10">
        <v>0</v>
      </c>
    </row>
    <row r="1025" spans="1:46" ht="42.75" x14ac:dyDescent="0.25">
      <c r="A1025" s="26" t="str">
        <f t="shared" si="30"/>
        <v>2013Licensed practical nursesSaskatchewanAll places of work</v>
      </c>
      <c r="B1025" s="24">
        <v>2013</v>
      </c>
      <c r="C1025" s="9" t="s">
        <v>3</v>
      </c>
      <c r="D1025" s="9" t="s">
        <v>174</v>
      </c>
      <c r="E1025" s="9" t="str">
        <f t="shared" si="31"/>
        <v>Saskatchewan</v>
      </c>
      <c r="F1025" s="9" t="s">
        <v>179</v>
      </c>
      <c r="G1025" s="9" t="s">
        <v>9</v>
      </c>
      <c r="H1025" s="9">
        <v>2842</v>
      </c>
      <c r="I1025" s="9">
        <v>2708</v>
      </c>
      <c r="J1025" s="9">
        <v>134</v>
      </c>
      <c r="K1025" s="9">
        <v>0</v>
      </c>
      <c r="L1025" s="9">
        <v>131</v>
      </c>
      <c r="M1025" s="9">
        <v>423</v>
      </c>
      <c r="N1025" s="9">
        <v>442</v>
      </c>
      <c r="O1025" s="9">
        <v>356</v>
      </c>
      <c r="P1025" s="9">
        <v>312</v>
      </c>
      <c r="Q1025" s="9">
        <v>277</v>
      </c>
      <c r="R1025" s="9">
        <v>362</v>
      </c>
      <c r="S1025" s="9">
        <v>348</v>
      </c>
      <c r="T1025" s="9">
        <v>156</v>
      </c>
      <c r="U1025" s="9">
        <v>31</v>
      </c>
      <c r="V1025" s="9">
        <v>4</v>
      </c>
      <c r="W1025" s="9">
        <v>0</v>
      </c>
      <c r="X1025" s="9">
        <v>2731</v>
      </c>
      <c r="Y1025" s="9">
        <v>111</v>
      </c>
      <c r="Z1025" s="9">
        <v>0</v>
      </c>
      <c r="AA1025" s="9">
        <v>1621</v>
      </c>
      <c r="AB1025" s="9">
        <v>416</v>
      </c>
      <c r="AC1025" s="9">
        <v>270</v>
      </c>
      <c r="AD1025" s="9">
        <v>535</v>
      </c>
      <c r="AE1025" s="9">
        <v>0</v>
      </c>
      <c r="AF1025" s="9">
        <v>1493</v>
      </c>
      <c r="AG1025" s="9">
        <v>780</v>
      </c>
      <c r="AH1025" s="9">
        <v>530</v>
      </c>
      <c r="AI1025" s="9">
        <v>39</v>
      </c>
      <c r="AJ1025" s="9">
        <v>2523</v>
      </c>
      <c r="AK1025" s="9">
        <v>28</v>
      </c>
      <c r="AL1025" s="9">
        <v>285</v>
      </c>
      <c r="AM1025" s="9">
        <v>6</v>
      </c>
      <c r="AN1025" s="9">
        <v>2774</v>
      </c>
      <c r="AO1025" s="9">
        <v>48</v>
      </c>
      <c r="AP1025" s="9">
        <v>14</v>
      </c>
      <c r="AQ1025" s="9">
        <v>6</v>
      </c>
      <c r="AR1025" s="9">
        <v>1927</v>
      </c>
      <c r="AS1025" s="9">
        <v>915</v>
      </c>
      <c r="AT1025" s="10">
        <v>0</v>
      </c>
    </row>
    <row r="1026" spans="1:46" ht="42.75" x14ac:dyDescent="0.25">
      <c r="A1026" s="26" t="str">
        <f t="shared" si="30"/>
        <v>2013Licensed practical nursesSaskatchewanHospital</v>
      </c>
      <c r="B1026" s="24">
        <v>2013</v>
      </c>
      <c r="C1026" s="9" t="s">
        <v>3</v>
      </c>
      <c r="D1026" s="9" t="s">
        <v>174</v>
      </c>
      <c r="E1026" s="9" t="str">
        <f t="shared" si="31"/>
        <v>Saskatchewan</v>
      </c>
      <c r="F1026" s="9" t="s">
        <v>180</v>
      </c>
      <c r="G1026" s="9" t="s">
        <v>10</v>
      </c>
      <c r="H1026" s="9">
        <v>1672</v>
      </c>
      <c r="I1026" s="9">
        <v>1600</v>
      </c>
      <c r="J1026" s="9">
        <v>72</v>
      </c>
      <c r="K1026" s="9">
        <v>0</v>
      </c>
      <c r="L1026" s="9">
        <v>71</v>
      </c>
      <c r="M1026" s="9">
        <v>256</v>
      </c>
      <c r="N1026" s="9">
        <v>278</v>
      </c>
      <c r="O1026" s="9">
        <v>233</v>
      </c>
      <c r="P1026" s="9">
        <v>173</v>
      </c>
      <c r="Q1026" s="9">
        <v>156</v>
      </c>
      <c r="R1026" s="9">
        <v>221</v>
      </c>
      <c r="S1026" s="9">
        <v>195</v>
      </c>
      <c r="T1026" s="9">
        <v>74</v>
      </c>
      <c r="U1026" s="9">
        <v>14</v>
      </c>
      <c r="V1026" s="9">
        <v>1</v>
      </c>
      <c r="W1026" s="9">
        <v>0</v>
      </c>
      <c r="X1026" s="9">
        <v>1628</v>
      </c>
      <c r="Y1026" s="9">
        <v>44</v>
      </c>
      <c r="Z1026" s="9">
        <v>0</v>
      </c>
      <c r="AA1026" s="9">
        <v>969</v>
      </c>
      <c r="AB1026" s="9">
        <v>251</v>
      </c>
      <c r="AC1026" s="9">
        <v>158</v>
      </c>
      <c r="AD1026" s="9">
        <v>294</v>
      </c>
      <c r="AE1026" s="9">
        <v>0</v>
      </c>
      <c r="AF1026" s="9">
        <v>961</v>
      </c>
      <c r="AG1026" s="9">
        <v>418</v>
      </c>
      <c r="AH1026" s="9">
        <v>276</v>
      </c>
      <c r="AI1026" s="9">
        <v>17</v>
      </c>
      <c r="AJ1026" s="9">
        <v>1491</v>
      </c>
      <c r="AK1026" s="9">
        <v>3</v>
      </c>
      <c r="AL1026" s="9">
        <v>178</v>
      </c>
      <c r="AM1026" s="9">
        <v>0</v>
      </c>
      <c r="AN1026" s="9">
        <v>1651</v>
      </c>
      <c r="AO1026" s="9">
        <v>17</v>
      </c>
      <c r="AP1026" s="9">
        <v>4</v>
      </c>
      <c r="AQ1026" s="9">
        <v>0</v>
      </c>
      <c r="AR1026" s="9">
        <v>1333</v>
      </c>
      <c r="AS1026" s="9">
        <v>339</v>
      </c>
      <c r="AT1026" s="10">
        <v>0</v>
      </c>
    </row>
    <row r="1027" spans="1:46" ht="42.75" x14ac:dyDescent="0.25">
      <c r="A1027" s="26" t="str">
        <f t="shared" ref="A1027:A1090" si="32">CONCATENATE(B1027,C1027,E1027,G1027)</f>
        <v>2013Licensed practical nursesSaskatchewanCommunity health</v>
      </c>
      <c r="B1027" s="24">
        <v>2013</v>
      </c>
      <c r="C1027" s="9" t="s">
        <v>3</v>
      </c>
      <c r="D1027" s="9" t="s">
        <v>174</v>
      </c>
      <c r="E1027" s="9" t="str">
        <f t="shared" ref="E1027:E1090" si="33">TRIM(MID(D1027,3,50))</f>
        <v>Saskatchewan</v>
      </c>
      <c r="F1027" s="9" t="s">
        <v>182</v>
      </c>
      <c r="G1027" s="9" t="s">
        <v>11</v>
      </c>
      <c r="H1027" s="9">
        <v>619</v>
      </c>
      <c r="I1027" s="9">
        <v>591</v>
      </c>
      <c r="J1027" s="9">
        <v>28</v>
      </c>
      <c r="K1027" s="9">
        <v>0</v>
      </c>
      <c r="L1027" s="9">
        <v>38</v>
      </c>
      <c r="M1027" s="9">
        <v>76</v>
      </c>
      <c r="N1027" s="9">
        <v>90</v>
      </c>
      <c r="O1027" s="9">
        <v>61</v>
      </c>
      <c r="P1027" s="9">
        <v>60</v>
      </c>
      <c r="Q1027" s="9">
        <v>62</v>
      </c>
      <c r="R1027" s="9">
        <v>93</v>
      </c>
      <c r="S1027" s="9">
        <v>88</v>
      </c>
      <c r="T1027" s="9">
        <v>43</v>
      </c>
      <c r="U1027" s="9">
        <v>8</v>
      </c>
      <c r="V1027" s="9">
        <v>0</v>
      </c>
      <c r="W1027" s="9">
        <v>0</v>
      </c>
      <c r="X1027" s="9">
        <v>604</v>
      </c>
      <c r="Y1027" s="9">
        <v>15</v>
      </c>
      <c r="Z1027" s="9">
        <v>0</v>
      </c>
      <c r="AA1027" s="9">
        <v>336</v>
      </c>
      <c r="AB1027" s="9">
        <v>80</v>
      </c>
      <c r="AC1027" s="9">
        <v>57</v>
      </c>
      <c r="AD1027" s="9">
        <v>146</v>
      </c>
      <c r="AE1027" s="9">
        <v>0</v>
      </c>
      <c r="AF1027" s="9">
        <v>289</v>
      </c>
      <c r="AG1027" s="9">
        <v>187</v>
      </c>
      <c r="AH1027" s="9">
        <v>129</v>
      </c>
      <c r="AI1027" s="9">
        <v>14</v>
      </c>
      <c r="AJ1027" s="9">
        <v>539</v>
      </c>
      <c r="AK1027" s="9">
        <v>17</v>
      </c>
      <c r="AL1027" s="9">
        <v>63</v>
      </c>
      <c r="AM1027" s="9">
        <v>0</v>
      </c>
      <c r="AN1027" s="9">
        <v>599</v>
      </c>
      <c r="AO1027" s="9">
        <v>16</v>
      </c>
      <c r="AP1027" s="9">
        <v>4</v>
      </c>
      <c r="AQ1027" s="9">
        <v>0</v>
      </c>
      <c r="AR1027" s="9">
        <v>229</v>
      </c>
      <c r="AS1027" s="9">
        <v>390</v>
      </c>
      <c r="AT1027" s="10">
        <v>0</v>
      </c>
    </row>
    <row r="1028" spans="1:46" ht="57" x14ac:dyDescent="0.25">
      <c r="A1028" s="26" t="str">
        <f t="shared" si="32"/>
        <v>2013Licensed practical nursesSaskatchewanNursing home/long-term care</v>
      </c>
      <c r="B1028" s="24">
        <v>2013</v>
      </c>
      <c r="C1028" s="9" t="s">
        <v>3</v>
      </c>
      <c r="D1028" s="9" t="s">
        <v>174</v>
      </c>
      <c r="E1028" s="9" t="str">
        <f t="shared" si="33"/>
        <v>Saskatchewan</v>
      </c>
      <c r="F1028" s="9" t="s">
        <v>181</v>
      </c>
      <c r="G1028" s="9" t="s">
        <v>12</v>
      </c>
      <c r="H1028" s="9">
        <v>515</v>
      </c>
      <c r="I1028" s="9">
        <v>486</v>
      </c>
      <c r="J1028" s="9">
        <v>29</v>
      </c>
      <c r="K1028" s="9">
        <v>0</v>
      </c>
      <c r="L1028" s="9">
        <v>22</v>
      </c>
      <c r="M1028" s="9">
        <v>86</v>
      </c>
      <c r="N1028" s="9">
        <v>68</v>
      </c>
      <c r="O1028" s="9">
        <v>57</v>
      </c>
      <c r="P1028" s="9">
        <v>76</v>
      </c>
      <c r="Q1028" s="9">
        <v>54</v>
      </c>
      <c r="R1028" s="9">
        <v>46</v>
      </c>
      <c r="S1028" s="9">
        <v>58</v>
      </c>
      <c r="T1028" s="9">
        <v>36</v>
      </c>
      <c r="U1028" s="9">
        <v>9</v>
      </c>
      <c r="V1028" s="9">
        <v>3</v>
      </c>
      <c r="W1028" s="9">
        <v>0</v>
      </c>
      <c r="X1028" s="9">
        <v>466</v>
      </c>
      <c r="Y1028" s="9">
        <v>49</v>
      </c>
      <c r="Z1028" s="9">
        <v>0</v>
      </c>
      <c r="AA1028" s="9">
        <v>299</v>
      </c>
      <c r="AB1028" s="9">
        <v>78</v>
      </c>
      <c r="AC1028" s="9">
        <v>52</v>
      </c>
      <c r="AD1028" s="9">
        <v>86</v>
      </c>
      <c r="AE1028" s="9">
        <v>0</v>
      </c>
      <c r="AF1028" s="9">
        <v>227</v>
      </c>
      <c r="AG1028" s="9">
        <v>166</v>
      </c>
      <c r="AH1028" s="9">
        <v>116</v>
      </c>
      <c r="AI1028" s="9">
        <v>6</v>
      </c>
      <c r="AJ1028" s="9">
        <v>482</v>
      </c>
      <c r="AK1028" s="9">
        <v>7</v>
      </c>
      <c r="AL1028" s="9">
        <v>26</v>
      </c>
      <c r="AM1028" s="9">
        <v>0</v>
      </c>
      <c r="AN1028" s="9">
        <v>507</v>
      </c>
      <c r="AO1028" s="9">
        <v>8</v>
      </c>
      <c r="AP1028" s="9">
        <v>0</v>
      </c>
      <c r="AQ1028" s="9">
        <v>0</v>
      </c>
      <c r="AR1028" s="9">
        <v>334</v>
      </c>
      <c r="AS1028" s="9">
        <v>181</v>
      </c>
      <c r="AT1028" s="10">
        <v>0</v>
      </c>
    </row>
    <row r="1029" spans="1:46" ht="42.75" x14ac:dyDescent="0.25">
      <c r="A1029" s="26" t="str">
        <f t="shared" si="32"/>
        <v>2013Licensed practical nursesSaskatchewanOther places of work</v>
      </c>
      <c r="B1029" s="24">
        <v>2013</v>
      </c>
      <c r="C1029" s="9" t="s">
        <v>3</v>
      </c>
      <c r="D1029" s="9" t="s">
        <v>174</v>
      </c>
      <c r="E1029" s="9" t="str">
        <f t="shared" si="33"/>
        <v>Saskatchewan</v>
      </c>
      <c r="F1029" s="9" t="s">
        <v>183</v>
      </c>
      <c r="G1029" s="9" t="s">
        <v>13</v>
      </c>
      <c r="H1029" s="9">
        <v>29</v>
      </c>
      <c r="I1029" s="9">
        <v>27</v>
      </c>
      <c r="J1029" s="9">
        <v>2</v>
      </c>
      <c r="K1029" s="9">
        <v>0</v>
      </c>
      <c r="L1029" s="9">
        <v>0</v>
      </c>
      <c r="M1029" s="9">
        <v>3</v>
      </c>
      <c r="N1029" s="9">
        <v>5</v>
      </c>
      <c r="O1029" s="9">
        <v>3</v>
      </c>
      <c r="P1029" s="9">
        <v>2</v>
      </c>
      <c r="Q1029" s="9">
        <v>5</v>
      </c>
      <c r="R1029" s="9">
        <v>2</v>
      </c>
      <c r="S1029" s="9">
        <v>6</v>
      </c>
      <c r="T1029" s="9">
        <v>3</v>
      </c>
      <c r="U1029" s="9">
        <v>0</v>
      </c>
      <c r="V1029" s="9">
        <v>0</v>
      </c>
      <c r="W1029" s="9">
        <v>0</v>
      </c>
      <c r="X1029" s="9">
        <v>29</v>
      </c>
      <c r="Y1029" s="9">
        <v>0</v>
      </c>
      <c r="Z1029" s="9">
        <v>0</v>
      </c>
      <c r="AA1029" s="9">
        <v>12</v>
      </c>
      <c r="AB1029" s="9">
        <v>6</v>
      </c>
      <c r="AC1029" s="9">
        <v>3</v>
      </c>
      <c r="AD1029" s="9">
        <v>8</v>
      </c>
      <c r="AE1029" s="9">
        <v>0</v>
      </c>
      <c r="AF1029" s="9">
        <v>16</v>
      </c>
      <c r="AG1029" s="9">
        <v>8</v>
      </c>
      <c r="AH1029" s="9">
        <v>4</v>
      </c>
      <c r="AI1029" s="9">
        <v>1</v>
      </c>
      <c r="AJ1029" s="9">
        <v>11</v>
      </c>
      <c r="AK1029" s="9">
        <v>1</v>
      </c>
      <c r="AL1029" s="9">
        <v>17</v>
      </c>
      <c r="AM1029" s="9">
        <v>0</v>
      </c>
      <c r="AN1029" s="9">
        <v>17</v>
      </c>
      <c r="AO1029" s="9">
        <v>6</v>
      </c>
      <c r="AP1029" s="9">
        <v>6</v>
      </c>
      <c r="AQ1029" s="9">
        <v>0</v>
      </c>
      <c r="AR1029" s="9">
        <v>26</v>
      </c>
      <c r="AS1029" s="9">
        <v>3</v>
      </c>
      <c r="AT1029" s="10">
        <v>0</v>
      </c>
    </row>
    <row r="1030" spans="1:46" ht="42.75" x14ac:dyDescent="0.25">
      <c r="A1030" s="26" t="str">
        <f t="shared" si="32"/>
        <v>2013Licensed practical nursesSaskatchewanUnknown places of work</v>
      </c>
      <c r="B1030" s="24">
        <v>2013</v>
      </c>
      <c r="C1030" s="9" t="s">
        <v>3</v>
      </c>
      <c r="D1030" s="9" t="s">
        <v>174</v>
      </c>
      <c r="E1030" s="9" t="str">
        <f t="shared" si="33"/>
        <v>Saskatchewan</v>
      </c>
      <c r="F1030" s="9" t="s">
        <v>184</v>
      </c>
      <c r="G1030" s="9" t="s">
        <v>49</v>
      </c>
      <c r="H1030" s="9">
        <v>7</v>
      </c>
      <c r="I1030" s="9">
        <v>4</v>
      </c>
      <c r="J1030" s="9">
        <v>3</v>
      </c>
      <c r="K1030" s="9">
        <v>0</v>
      </c>
      <c r="L1030" s="9">
        <v>0</v>
      </c>
      <c r="M1030" s="9">
        <v>2</v>
      </c>
      <c r="N1030" s="9">
        <v>1</v>
      </c>
      <c r="O1030" s="9">
        <v>2</v>
      </c>
      <c r="P1030" s="9">
        <v>1</v>
      </c>
      <c r="Q1030" s="9">
        <v>0</v>
      </c>
      <c r="R1030" s="9">
        <v>0</v>
      </c>
      <c r="S1030" s="9">
        <v>1</v>
      </c>
      <c r="T1030" s="9">
        <v>0</v>
      </c>
      <c r="U1030" s="9">
        <v>0</v>
      </c>
      <c r="V1030" s="9">
        <v>0</v>
      </c>
      <c r="W1030" s="9">
        <v>0</v>
      </c>
      <c r="X1030" s="9">
        <v>4</v>
      </c>
      <c r="Y1030" s="9">
        <v>3</v>
      </c>
      <c r="Z1030" s="9">
        <v>0</v>
      </c>
      <c r="AA1030" s="9">
        <v>5</v>
      </c>
      <c r="AB1030" s="9">
        <v>1</v>
      </c>
      <c r="AC1030" s="9">
        <v>0</v>
      </c>
      <c r="AD1030" s="9">
        <v>1</v>
      </c>
      <c r="AE1030" s="9">
        <v>0</v>
      </c>
      <c r="AF1030" s="9">
        <v>0</v>
      </c>
      <c r="AG1030" s="9">
        <v>1</v>
      </c>
      <c r="AH1030" s="9">
        <v>5</v>
      </c>
      <c r="AI1030" s="9">
        <v>1</v>
      </c>
      <c r="AJ1030" s="9">
        <v>0</v>
      </c>
      <c r="AK1030" s="9">
        <v>0</v>
      </c>
      <c r="AL1030" s="9">
        <v>1</v>
      </c>
      <c r="AM1030" s="9">
        <v>6</v>
      </c>
      <c r="AN1030" s="9">
        <v>0</v>
      </c>
      <c r="AO1030" s="9">
        <v>1</v>
      </c>
      <c r="AP1030" s="9">
        <v>0</v>
      </c>
      <c r="AQ1030" s="9">
        <v>6</v>
      </c>
      <c r="AR1030" s="9">
        <v>5</v>
      </c>
      <c r="AS1030" s="9">
        <v>2</v>
      </c>
      <c r="AT1030" s="10">
        <v>0</v>
      </c>
    </row>
    <row r="1031" spans="1:46" ht="42.75" x14ac:dyDescent="0.25">
      <c r="A1031" s="26" t="str">
        <f t="shared" si="32"/>
        <v>2013Licensed practical nursesAlbertaAll places of work</v>
      </c>
      <c r="B1031" s="24">
        <v>2013</v>
      </c>
      <c r="C1031" s="9" t="s">
        <v>3</v>
      </c>
      <c r="D1031" s="9" t="s">
        <v>175</v>
      </c>
      <c r="E1031" s="9" t="str">
        <f t="shared" si="33"/>
        <v>Alberta</v>
      </c>
      <c r="F1031" s="9" t="s">
        <v>179</v>
      </c>
      <c r="G1031" s="9" t="s">
        <v>9</v>
      </c>
      <c r="H1031" s="9">
        <v>8948</v>
      </c>
      <c r="I1031" s="9">
        <v>8402</v>
      </c>
      <c r="J1031" s="9">
        <v>546</v>
      </c>
      <c r="K1031" s="9">
        <v>0</v>
      </c>
      <c r="L1031" s="9">
        <v>570</v>
      </c>
      <c r="M1031" s="9">
        <v>1452</v>
      </c>
      <c r="N1031" s="9">
        <v>1404</v>
      </c>
      <c r="O1031" s="9">
        <v>1091</v>
      </c>
      <c r="P1031" s="9">
        <v>1000</v>
      </c>
      <c r="Q1031" s="9">
        <v>863</v>
      </c>
      <c r="R1031" s="9">
        <v>904</v>
      </c>
      <c r="S1031" s="9">
        <v>786</v>
      </c>
      <c r="T1031" s="9">
        <v>562</v>
      </c>
      <c r="U1031" s="9">
        <v>255</v>
      </c>
      <c r="V1031" s="9">
        <v>61</v>
      </c>
      <c r="W1031" s="9">
        <v>0</v>
      </c>
      <c r="X1031" s="9">
        <v>8512</v>
      </c>
      <c r="Y1031" s="9">
        <v>436</v>
      </c>
      <c r="Z1031" s="9">
        <v>0</v>
      </c>
      <c r="AA1031" s="9">
        <v>5720</v>
      </c>
      <c r="AB1031" s="9">
        <v>1226</v>
      </c>
      <c r="AC1031" s="9">
        <v>833</v>
      </c>
      <c r="AD1031" s="9">
        <v>1169</v>
      </c>
      <c r="AE1031" s="9">
        <v>0</v>
      </c>
      <c r="AF1031" s="9">
        <v>3867</v>
      </c>
      <c r="AG1031" s="9">
        <v>3832</v>
      </c>
      <c r="AH1031" s="9">
        <v>1249</v>
      </c>
      <c r="AI1031" s="9">
        <v>0</v>
      </c>
      <c r="AJ1031" s="9">
        <v>7951</v>
      </c>
      <c r="AK1031" s="9">
        <v>166</v>
      </c>
      <c r="AL1031" s="9">
        <v>831</v>
      </c>
      <c r="AM1031" s="9">
        <v>0</v>
      </c>
      <c r="AN1031" s="9">
        <v>8549</v>
      </c>
      <c r="AO1031" s="9">
        <v>216</v>
      </c>
      <c r="AP1031" s="9">
        <v>183</v>
      </c>
      <c r="AQ1031" s="9">
        <v>0</v>
      </c>
      <c r="AR1031" s="9">
        <v>7293</v>
      </c>
      <c r="AS1031" s="9">
        <v>1655</v>
      </c>
      <c r="AT1031" s="10">
        <v>0</v>
      </c>
    </row>
    <row r="1032" spans="1:46" ht="42.75" x14ac:dyDescent="0.25">
      <c r="A1032" s="26" t="str">
        <f t="shared" si="32"/>
        <v>2013Licensed practical nursesAlbertaHospital</v>
      </c>
      <c r="B1032" s="24">
        <v>2013</v>
      </c>
      <c r="C1032" s="9" t="s">
        <v>3</v>
      </c>
      <c r="D1032" s="9" t="s">
        <v>175</v>
      </c>
      <c r="E1032" s="9" t="str">
        <f t="shared" si="33"/>
        <v>Alberta</v>
      </c>
      <c r="F1032" s="9" t="s">
        <v>180</v>
      </c>
      <c r="G1032" s="9" t="s">
        <v>10</v>
      </c>
      <c r="H1032" s="9">
        <v>3972</v>
      </c>
      <c r="I1032" s="9">
        <v>3713</v>
      </c>
      <c r="J1032" s="9">
        <v>259</v>
      </c>
      <c r="K1032" s="9">
        <v>0</v>
      </c>
      <c r="L1032" s="9">
        <v>289</v>
      </c>
      <c r="M1032" s="9">
        <v>776</v>
      </c>
      <c r="N1032" s="9">
        <v>685</v>
      </c>
      <c r="O1032" s="9">
        <v>462</v>
      </c>
      <c r="P1032" s="9">
        <v>379</v>
      </c>
      <c r="Q1032" s="9">
        <v>345</v>
      </c>
      <c r="R1032" s="9">
        <v>365</v>
      </c>
      <c r="S1032" s="9">
        <v>305</v>
      </c>
      <c r="T1032" s="9">
        <v>230</v>
      </c>
      <c r="U1032" s="9">
        <v>118</v>
      </c>
      <c r="V1032" s="9">
        <v>18</v>
      </c>
      <c r="W1032" s="9">
        <v>0</v>
      </c>
      <c r="X1032" s="9">
        <v>3769</v>
      </c>
      <c r="Y1032" s="9">
        <v>203</v>
      </c>
      <c r="Z1032" s="9">
        <v>0</v>
      </c>
      <c r="AA1032" s="9">
        <v>2639</v>
      </c>
      <c r="AB1032" s="9">
        <v>462</v>
      </c>
      <c r="AC1032" s="9">
        <v>329</v>
      </c>
      <c r="AD1032" s="9">
        <v>542</v>
      </c>
      <c r="AE1032" s="9">
        <v>0</v>
      </c>
      <c r="AF1032" s="9">
        <v>1412</v>
      </c>
      <c r="AG1032" s="9">
        <v>2000</v>
      </c>
      <c r="AH1032" s="9">
        <v>560</v>
      </c>
      <c r="AI1032" s="9">
        <v>0</v>
      </c>
      <c r="AJ1032" s="9">
        <v>3597</v>
      </c>
      <c r="AK1032" s="9">
        <v>10</v>
      </c>
      <c r="AL1032" s="9">
        <v>365</v>
      </c>
      <c r="AM1032" s="9">
        <v>0</v>
      </c>
      <c r="AN1032" s="9">
        <v>3908</v>
      </c>
      <c r="AO1032" s="9">
        <v>54</v>
      </c>
      <c r="AP1032" s="9">
        <v>10</v>
      </c>
      <c r="AQ1032" s="9">
        <v>0</v>
      </c>
      <c r="AR1032" s="9">
        <v>3529</v>
      </c>
      <c r="AS1032" s="9">
        <v>443</v>
      </c>
      <c r="AT1032" s="10">
        <v>0</v>
      </c>
    </row>
    <row r="1033" spans="1:46" ht="42.75" x14ac:dyDescent="0.25">
      <c r="A1033" s="26" t="str">
        <f t="shared" si="32"/>
        <v>2013Licensed practical nursesAlbertaCommunity health</v>
      </c>
      <c r="B1033" s="24">
        <v>2013</v>
      </c>
      <c r="C1033" s="9" t="s">
        <v>3</v>
      </c>
      <c r="D1033" s="9" t="s">
        <v>175</v>
      </c>
      <c r="E1033" s="9" t="str">
        <f t="shared" si="33"/>
        <v>Alberta</v>
      </c>
      <c r="F1033" s="9" t="s">
        <v>182</v>
      </c>
      <c r="G1033" s="9" t="s">
        <v>11</v>
      </c>
      <c r="H1033" s="9">
        <v>2351</v>
      </c>
      <c r="I1033" s="9">
        <v>2279</v>
      </c>
      <c r="J1033" s="9">
        <v>72</v>
      </c>
      <c r="K1033" s="9">
        <v>0</v>
      </c>
      <c r="L1033" s="9">
        <v>156</v>
      </c>
      <c r="M1033" s="9">
        <v>343</v>
      </c>
      <c r="N1033" s="9">
        <v>364</v>
      </c>
      <c r="O1033" s="9">
        <v>286</v>
      </c>
      <c r="P1033" s="9">
        <v>265</v>
      </c>
      <c r="Q1033" s="9">
        <v>212</v>
      </c>
      <c r="R1033" s="9">
        <v>223</v>
      </c>
      <c r="S1033" s="9">
        <v>242</v>
      </c>
      <c r="T1033" s="9">
        <v>175</v>
      </c>
      <c r="U1033" s="9">
        <v>65</v>
      </c>
      <c r="V1033" s="9">
        <v>20</v>
      </c>
      <c r="W1033" s="9">
        <v>0</v>
      </c>
      <c r="X1033" s="9">
        <v>2307</v>
      </c>
      <c r="Y1033" s="9">
        <v>44</v>
      </c>
      <c r="Z1033" s="9">
        <v>0</v>
      </c>
      <c r="AA1033" s="9">
        <v>1365</v>
      </c>
      <c r="AB1033" s="9">
        <v>376</v>
      </c>
      <c r="AC1033" s="9">
        <v>250</v>
      </c>
      <c r="AD1033" s="9">
        <v>360</v>
      </c>
      <c r="AE1033" s="9">
        <v>0</v>
      </c>
      <c r="AF1033" s="9">
        <v>1102</v>
      </c>
      <c r="AG1033" s="9">
        <v>882</v>
      </c>
      <c r="AH1033" s="9">
        <v>367</v>
      </c>
      <c r="AI1033" s="9">
        <v>0</v>
      </c>
      <c r="AJ1033" s="9">
        <v>2092</v>
      </c>
      <c r="AK1033" s="9">
        <v>74</v>
      </c>
      <c r="AL1033" s="9">
        <v>185</v>
      </c>
      <c r="AM1033" s="9">
        <v>0</v>
      </c>
      <c r="AN1033" s="9">
        <v>2285</v>
      </c>
      <c r="AO1033" s="9">
        <v>48</v>
      </c>
      <c r="AP1033" s="9">
        <v>18</v>
      </c>
      <c r="AQ1033" s="9">
        <v>0</v>
      </c>
      <c r="AR1033" s="9">
        <v>1385</v>
      </c>
      <c r="AS1033" s="9">
        <v>966</v>
      </c>
      <c r="AT1033" s="10">
        <v>0</v>
      </c>
    </row>
    <row r="1034" spans="1:46" ht="57" x14ac:dyDescent="0.25">
      <c r="A1034" s="26" t="str">
        <f t="shared" si="32"/>
        <v>2013Licensed practical nursesAlbertaNursing home/long-term care</v>
      </c>
      <c r="B1034" s="24">
        <v>2013</v>
      </c>
      <c r="C1034" s="9" t="s">
        <v>3</v>
      </c>
      <c r="D1034" s="9" t="s">
        <v>175</v>
      </c>
      <c r="E1034" s="9" t="str">
        <f t="shared" si="33"/>
        <v>Alberta</v>
      </c>
      <c r="F1034" s="9" t="s">
        <v>181</v>
      </c>
      <c r="G1034" s="9" t="s">
        <v>12</v>
      </c>
      <c r="H1034" s="9">
        <v>2303</v>
      </c>
      <c r="I1034" s="9">
        <v>2099</v>
      </c>
      <c r="J1034" s="9">
        <v>204</v>
      </c>
      <c r="K1034" s="9">
        <v>0</v>
      </c>
      <c r="L1034" s="9">
        <v>120</v>
      </c>
      <c r="M1034" s="9">
        <v>291</v>
      </c>
      <c r="N1034" s="9">
        <v>294</v>
      </c>
      <c r="O1034" s="9">
        <v>295</v>
      </c>
      <c r="P1034" s="9">
        <v>322</v>
      </c>
      <c r="Q1034" s="9">
        <v>270</v>
      </c>
      <c r="R1034" s="9">
        <v>275</v>
      </c>
      <c r="S1034" s="9">
        <v>210</v>
      </c>
      <c r="T1034" s="9">
        <v>140</v>
      </c>
      <c r="U1034" s="9">
        <v>66</v>
      </c>
      <c r="V1034" s="9">
        <v>20</v>
      </c>
      <c r="W1034" s="9">
        <v>0</v>
      </c>
      <c r="X1034" s="9">
        <v>2118</v>
      </c>
      <c r="Y1034" s="9">
        <v>185</v>
      </c>
      <c r="Z1034" s="9">
        <v>0</v>
      </c>
      <c r="AA1034" s="9">
        <v>1556</v>
      </c>
      <c r="AB1034" s="9">
        <v>313</v>
      </c>
      <c r="AC1034" s="9">
        <v>206</v>
      </c>
      <c r="AD1034" s="9">
        <v>228</v>
      </c>
      <c r="AE1034" s="9">
        <v>0</v>
      </c>
      <c r="AF1034" s="9">
        <v>1149</v>
      </c>
      <c r="AG1034" s="9">
        <v>876</v>
      </c>
      <c r="AH1034" s="9">
        <v>278</v>
      </c>
      <c r="AI1034" s="9">
        <v>0</v>
      </c>
      <c r="AJ1034" s="9">
        <v>2133</v>
      </c>
      <c r="AK1034" s="9">
        <v>71</v>
      </c>
      <c r="AL1034" s="9">
        <v>99</v>
      </c>
      <c r="AM1034" s="9">
        <v>0</v>
      </c>
      <c r="AN1034" s="9">
        <v>2204</v>
      </c>
      <c r="AO1034" s="9">
        <v>83</v>
      </c>
      <c r="AP1034" s="9">
        <v>16</v>
      </c>
      <c r="AQ1034" s="9">
        <v>0</v>
      </c>
      <c r="AR1034" s="9">
        <v>2090</v>
      </c>
      <c r="AS1034" s="9">
        <v>213</v>
      </c>
      <c r="AT1034" s="10">
        <v>0</v>
      </c>
    </row>
    <row r="1035" spans="1:46" ht="42.75" x14ac:dyDescent="0.25">
      <c r="A1035" s="26" t="str">
        <f t="shared" si="32"/>
        <v>2013Licensed practical nursesAlbertaOther places of work</v>
      </c>
      <c r="B1035" s="24">
        <v>2013</v>
      </c>
      <c r="C1035" s="9" t="s">
        <v>3</v>
      </c>
      <c r="D1035" s="9" t="s">
        <v>175</v>
      </c>
      <c r="E1035" s="9" t="str">
        <f t="shared" si="33"/>
        <v>Alberta</v>
      </c>
      <c r="F1035" s="9" t="s">
        <v>183</v>
      </c>
      <c r="G1035" s="9" t="s">
        <v>13</v>
      </c>
      <c r="H1035" s="9">
        <v>322</v>
      </c>
      <c r="I1035" s="9">
        <v>311</v>
      </c>
      <c r="J1035" s="9">
        <v>11</v>
      </c>
      <c r="K1035" s="9">
        <v>0</v>
      </c>
      <c r="L1035" s="9">
        <v>5</v>
      </c>
      <c r="M1035" s="9">
        <v>42</v>
      </c>
      <c r="N1035" s="9">
        <v>61</v>
      </c>
      <c r="O1035" s="9">
        <v>48</v>
      </c>
      <c r="P1035" s="9">
        <v>34</v>
      </c>
      <c r="Q1035" s="9">
        <v>36</v>
      </c>
      <c r="R1035" s="9">
        <v>41</v>
      </c>
      <c r="S1035" s="9">
        <v>29</v>
      </c>
      <c r="T1035" s="9">
        <v>17</v>
      </c>
      <c r="U1035" s="9">
        <v>6</v>
      </c>
      <c r="V1035" s="9">
        <v>3</v>
      </c>
      <c r="W1035" s="9">
        <v>0</v>
      </c>
      <c r="X1035" s="9">
        <v>318</v>
      </c>
      <c r="Y1035" s="9">
        <v>4</v>
      </c>
      <c r="Z1035" s="9">
        <v>0</v>
      </c>
      <c r="AA1035" s="9">
        <v>160</v>
      </c>
      <c r="AB1035" s="9">
        <v>75</v>
      </c>
      <c r="AC1035" s="9">
        <v>48</v>
      </c>
      <c r="AD1035" s="9">
        <v>39</v>
      </c>
      <c r="AE1035" s="9">
        <v>0</v>
      </c>
      <c r="AF1035" s="9">
        <v>204</v>
      </c>
      <c r="AG1035" s="9">
        <v>74</v>
      </c>
      <c r="AH1035" s="9">
        <v>44</v>
      </c>
      <c r="AI1035" s="9">
        <v>0</v>
      </c>
      <c r="AJ1035" s="9">
        <v>129</v>
      </c>
      <c r="AK1035" s="9">
        <v>11</v>
      </c>
      <c r="AL1035" s="9">
        <v>182</v>
      </c>
      <c r="AM1035" s="9">
        <v>0</v>
      </c>
      <c r="AN1035" s="9">
        <v>152</v>
      </c>
      <c r="AO1035" s="9">
        <v>31</v>
      </c>
      <c r="AP1035" s="9">
        <v>139</v>
      </c>
      <c r="AQ1035" s="9">
        <v>0</v>
      </c>
      <c r="AR1035" s="9">
        <v>289</v>
      </c>
      <c r="AS1035" s="9">
        <v>33</v>
      </c>
      <c r="AT1035" s="10">
        <v>0</v>
      </c>
    </row>
    <row r="1036" spans="1:46" ht="42.75" x14ac:dyDescent="0.25">
      <c r="A1036" s="26" t="str">
        <f t="shared" si="32"/>
        <v>2013Licensed practical nursesBritish ColumbiaAll places of work</v>
      </c>
      <c r="B1036" s="24">
        <v>2013</v>
      </c>
      <c r="C1036" s="9" t="s">
        <v>3</v>
      </c>
      <c r="D1036" s="9" t="s">
        <v>167</v>
      </c>
      <c r="E1036" s="9" t="str">
        <f t="shared" si="33"/>
        <v>British Columbia</v>
      </c>
      <c r="F1036" s="9" t="s">
        <v>179</v>
      </c>
      <c r="G1036" s="9" t="s">
        <v>9</v>
      </c>
      <c r="H1036" s="9">
        <v>9985</v>
      </c>
      <c r="I1036" s="9">
        <v>8999</v>
      </c>
      <c r="J1036" s="9">
        <v>986</v>
      </c>
      <c r="K1036" s="9">
        <v>0</v>
      </c>
      <c r="L1036" s="9">
        <v>545</v>
      </c>
      <c r="M1036" s="9">
        <v>1404</v>
      </c>
      <c r="N1036" s="9">
        <v>1491</v>
      </c>
      <c r="O1036" s="9">
        <v>1331</v>
      </c>
      <c r="P1036" s="9">
        <v>1299</v>
      </c>
      <c r="Q1036" s="9">
        <v>1210</v>
      </c>
      <c r="R1036" s="9">
        <v>1122</v>
      </c>
      <c r="S1036" s="9">
        <v>993</v>
      </c>
      <c r="T1036" s="9">
        <v>443</v>
      </c>
      <c r="U1036" s="9">
        <v>133</v>
      </c>
      <c r="V1036" s="9">
        <v>14</v>
      </c>
      <c r="W1036" s="9">
        <v>0</v>
      </c>
      <c r="X1036" s="9">
        <v>9723</v>
      </c>
      <c r="Y1036" s="9">
        <v>248</v>
      </c>
      <c r="Z1036" s="9">
        <v>14</v>
      </c>
      <c r="AA1036" s="9">
        <v>7461</v>
      </c>
      <c r="AB1036" s="9">
        <v>1017</v>
      </c>
      <c r="AC1036" s="9">
        <v>537</v>
      </c>
      <c r="AD1036" s="9">
        <v>915</v>
      </c>
      <c r="AE1036" s="9">
        <v>55</v>
      </c>
      <c r="AF1036" s="9">
        <v>4352</v>
      </c>
      <c r="AG1036" s="9">
        <v>2391</v>
      </c>
      <c r="AH1036" s="9">
        <v>3234</v>
      </c>
      <c r="AI1036" s="9">
        <v>8</v>
      </c>
      <c r="AJ1036" s="9">
        <v>8660</v>
      </c>
      <c r="AK1036" s="9">
        <v>245</v>
      </c>
      <c r="AL1036" s="9">
        <v>1077</v>
      </c>
      <c r="AM1036" s="9">
        <v>3</v>
      </c>
      <c r="AN1036" s="9">
        <v>9507</v>
      </c>
      <c r="AO1036" s="9">
        <v>320</v>
      </c>
      <c r="AP1036" s="9">
        <v>155</v>
      </c>
      <c r="AQ1036" s="9">
        <v>3</v>
      </c>
      <c r="AR1036" s="9">
        <v>9092</v>
      </c>
      <c r="AS1036" s="9">
        <v>893</v>
      </c>
      <c r="AT1036" s="10">
        <v>0</v>
      </c>
    </row>
    <row r="1037" spans="1:46" ht="42.75" x14ac:dyDescent="0.25">
      <c r="A1037" s="26" t="str">
        <f t="shared" si="32"/>
        <v>2013Licensed practical nursesBritish ColumbiaHospital</v>
      </c>
      <c r="B1037" s="24">
        <v>2013</v>
      </c>
      <c r="C1037" s="9" t="s">
        <v>3</v>
      </c>
      <c r="D1037" s="9" t="s">
        <v>167</v>
      </c>
      <c r="E1037" s="9" t="str">
        <f t="shared" si="33"/>
        <v>British Columbia</v>
      </c>
      <c r="F1037" s="9" t="s">
        <v>180</v>
      </c>
      <c r="G1037" s="9" t="s">
        <v>10</v>
      </c>
      <c r="H1037" s="9">
        <v>3979</v>
      </c>
      <c r="I1037" s="9">
        <v>3531</v>
      </c>
      <c r="J1037" s="9">
        <v>448</v>
      </c>
      <c r="K1037" s="9">
        <v>0</v>
      </c>
      <c r="L1037" s="9">
        <v>173</v>
      </c>
      <c r="M1037" s="9">
        <v>505</v>
      </c>
      <c r="N1037" s="9">
        <v>593</v>
      </c>
      <c r="O1037" s="9">
        <v>525</v>
      </c>
      <c r="P1037" s="9">
        <v>503</v>
      </c>
      <c r="Q1037" s="9">
        <v>515</v>
      </c>
      <c r="R1037" s="9">
        <v>472</v>
      </c>
      <c r="S1037" s="9">
        <v>446</v>
      </c>
      <c r="T1037" s="9">
        <v>192</v>
      </c>
      <c r="U1037" s="9">
        <v>52</v>
      </c>
      <c r="V1037" s="9">
        <v>3</v>
      </c>
      <c r="W1037" s="9">
        <v>0</v>
      </c>
      <c r="X1037" s="9">
        <v>3916</v>
      </c>
      <c r="Y1037" s="9">
        <v>58</v>
      </c>
      <c r="Z1037" s="9">
        <v>5</v>
      </c>
      <c r="AA1037" s="9">
        <v>2801</v>
      </c>
      <c r="AB1037" s="9">
        <v>444</v>
      </c>
      <c r="AC1037" s="9">
        <v>253</v>
      </c>
      <c r="AD1037" s="9">
        <v>465</v>
      </c>
      <c r="AE1037" s="9">
        <v>16</v>
      </c>
      <c r="AF1037" s="9">
        <v>1793</v>
      </c>
      <c r="AG1037" s="9">
        <v>861</v>
      </c>
      <c r="AH1037" s="9">
        <v>1320</v>
      </c>
      <c r="AI1037" s="9">
        <v>5</v>
      </c>
      <c r="AJ1037" s="9">
        <v>3699</v>
      </c>
      <c r="AK1037" s="9">
        <v>29</v>
      </c>
      <c r="AL1037" s="9">
        <v>251</v>
      </c>
      <c r="AM1037" s="9">
        <v>0</v>
      </c>
      <c r="AN1037" s="9">
        <v>3930</v>
      </c>
      <c r="AO1037" s="9">
        <v>42</v>
      </c>
      <c r="AP1037" s="9">
        <v>7</v>
      </c>
      <c r="AQ1037" s="9">
        <v>0</v>
      </c>
      <c r="AR1037" s="9">
        <v>3681</v>
      </c>
      <c r="AS1037" s="9">
        <v>298</v>
      </c>
      <c r="AT1037" s="10">
        <v>0</v>
      </c>
    </row>
    <row r="1038" spans="1:46" ht="42.75" x14ac:dyDescent="0.25">
      <c r="A1038" s="26" t="str">
        <f t="shared" si="32"/>
        <v>2013Licensed practical nursesBritish ColumbiaCommunity health</v>
      </c>
      <c r="B1038" s="24">
        <v>2013</v>
      </c>
      <c r="C1038" s="9" t="s">
        <v>3</v>
      </c>
      <c r="D1038" s="9" t="s">
        <v>167</v>
      </c>
      <c r="E1038" s="9" t="str">
        <f t="shared" si="33"/>
        <v>British Columbia</v>
      </c>
      <c r="F1038" s="9" t="s">
        <v>182</v>
      </c>
      <c r="G1038" s="9" t="s">
        <v>11</v>
      </c>
      <c r="H1038" s="9">
        <v>885</v>
      </c>
      <c r="I1038" s="9">
        <v>829</v>
      </c>
      <c r="J1038" s="9">
        <v>56</v>
      </c>
      <c r="K1038" s="9">
        <v>0</v>
      </c>
      <c r="L1038" s="9">
        <v>48</v>
      </c>
      <c r="M1038" s="9">
        <v>135</v>
      </c>
      <c r="N1038" s="9">
        <v>126</v>
      </c>
      <c r="O1038" s="9">
        <v>136</v>
      </c>
      <c r="P1038" s="9">
        <v>119</v>
      </c>
      <c r="Q1038" s="9">
        <v>112</v>
      </c>
      <c r="R1038" s="9">
        <v>86</v>
      </c>
      <c r="S1038" s="9">
        <v>70</v>
      </c>
      <c r="T1038" s="9">
        <v>37</v>
      </c>
      <c r="U1038" s="9">
        <v>11</v>
      </c>
      <c r="V1038" s="9">
        <v>5</v>
      </c>
      <c r="W1038" s="9">
        <v>0</v>
      </c>
      <c r="X1038" s="9">
        <v>859</v>
      </c>
      <c r="Y1038" s="9">
        <v>25</v>
      </c>
      <c r="Z1038" s="9">
        <v>1</v>
      </c>
      <c r="AA1038" s="9">
        <v>648</v>
      </c>
      <c r="AB1038" s="9">
        <v>103</v>
      </c>
      <c r="AC1038" s="9">
        <v>55</v>
      </c>
      <c r="AD1038" s="9">
        <v>71</v>
      </c>
      <c r="AE1038" s="9">
        <v>8</v>
      </c>
      <c r="AF1038" s="9">
        <v>368</v>
      </c>
      <c r="AG1038" s="9">
        <v>179</v>
      </c>
      <c r="AH1038" s="9">
        <v>337</v>
      </c>
      <c r="AI1038" s="9">
        <v>1</v>
      </c>
      <c r="AJ1038" s="9">
        <v>646</v>
      </c>
      <c r="AK1038" s="9">
        <v>46</v>
      </c>
      <c r="AL1038" s="9">
        <v>192</v>
      </c>
      <c r="AM1038" s="9">
        <v>1</v>
      </c>
      <c r="AN1038" s="9">
        <v>783</v>
      </c>
      <c r="AO1038" s="9">
        <v>82</v>
      </c>
      <c r="AP1038" s="9">
        <v>19</v>
      </c>
      <c r="AQ1038" s="9">
        <v>1</v>
      </c>
      <c r="AR1038" s="9">
        <v>811</v>
      </c>
      <c r="AS1038" s="9">
        <v>74</v>
      </c>
      <c r="AT1038" s="10">
        <v>0</v>
      </c>
    </row>
    <row r="1039" spans="1:46" ht="57" x14ac:dyDescent="0.25">
      <c r="A1039" s="26" t="str">
        <f t="shared" si="32"/>
        <v>2013Licensed practical nursesBritish ColumbiaNursing home/long-term care</v>
      </c>
      <c r="B1039" s="24">
        <v>2013</v>
      </c>
      <c r="C1039" s="9" t="s">
        <v>3</v>
      </c>
      <c r="D1039" s="9" t="s">
        <v>167</v>
      </c>
      <c r="E1039" s="9" t="str">
        <f t="shared" si="33"/>
        <v>British Columbia</v>
      </c>
      <c r="F1039" s="9" t="s">
        <v>181</v>
      </c>
      <c r="G1039" s="9" t="s">
        <v>12</v>
      </c>
      <c r="H1039" s="9">
        <v>4353</v>
      </c>
      <c r="I1039" s="9">
        <v>3920</v>
      </c>
      <c r="J1039" s="9">
        <v>433</v>
      </c>
      <c r="K1039" s="9">
        <v>0</v>
      </c>
      <c r="L1039" s="9">
        <v>282</v>
      </c>
      <c r="M1039" s="9">
        <v>680</v>
      </c>
      <c r="N1039" s="9">
        <v>660</v>
      </c>
      <c r="O1039" s="9">
        <v>573</v>
      </c>
      <c r="P1039" s="9">
        <v>583</v>
      </c>
      <c r="Q1039" s="9">
        <v>484</v>
      </c>
      <c r="R1039" s="9">
        <v>481</v>
      </c>
      <c r="S1039" s="9">
        <v>395</v>
      </c>
      <c r="T1039" s="9">
        <v>160</v>
      </c>
      <c r="U1039" s="9">
        <v>53</v>
      </c>
      <c r="V1039" s="9">
        <v>2</v>
      </c>
      <c r="W1039" s="9">
        <v>0</v>
      </c>
      <c r="X1039" s="9">
        <v>4215</v>
      </c>
      <c r="Y1039" s="9">
        <v>132</v>
      </c>
      <c r="Z1039" s="9">
        <v>6</v>
      </c>
      <c r="AA1039" s="9">
        <v>3510</v>
      </c>
      <c r="AB1039" s="9">
        <v>367</v>
      </c>
      <c r="AC1039" s="9">
        <v>173</v>
      </c>
      <c r="AD1039" s="9">
        <v>278</v>
      </c>
      <c r="AE1039" s="9">
        <v>25</v>
      </c>
      <c r="AF1039" s="9">
        <v>1837</v>
      </c>
      <c r="AG1039" s="9">
        <v>1207</v>
      </c>
      <c r="AH1039" s="9">
        <v>1307</v>
      </c>
      <c r="AI1039" s="9">
        <v>2</v>
      </c>
      <c r="AJ1039" s="9">
        <v>3966</v>
      </c>
      <c r="AK1039" s="9">
        <v>115</v>
      </c>
      <c r="AL1039" s="9">
        <v>272</v>
      </c>
      <c r="AM1039" s="9">
        <v>0</v>
      </c>
      <c r="AN1039" s="9">
        <v>4243</v>
      </c>
      <c r="AO1039" s="9">
        <v>103</v>
      </c>
      <c r="AP1039" s="9">
        <v>7</v>
      </c>
      <c r="AQ1039" s="9">
        <v>0</v>
      </c>
      <c r="AR1039" s="9">
        <v>3873</v>
      </c>
      <c r="AS1039" s="9">
        <v>480</v>
      </c>
      <c r="AT1039" s="10">
        <v>0</v>
      </c>
    </row>
    <row r="1040" spans="1:46" ht="42.75" x14ac:dyDescent="0.25">
      <c r="A1040" s="26" t="str">
        <f t="shared" si="32"/>
        <v>2013Licensed practical nursesBritish ColumbiaOther places of work</v>
      </c>
      <c r="B1040" s="24">
        <v>2013</v>
      </c>
      <c r="C1040" s="9" t="s">
        <v>3</v>
      </c>
      <c r="D1040" s="9" t="s">
        <v>167</v>
      </c>
      <c r="E1040" s="9" t="str">
        <f t="shared" si="33"/>
        <v>British Columbia</v>
      </c>
      <c r="F1040" s="9" t="s">
        <v>183</v>
      </c>
      <c r="G1040" s="9" t="s">
        <v>13</v>
      </c>
      <c r="H1040" s="9">
        <v>767</v>
      </c>
      <c r="I1040" s="9">
        <v>718</v>
      </c>
      <c r="J1040" s="9">
        <v>49</v>
      </c>
      <c r="K1040" s="9">
        <v>0</v>
      </c>
      <c r="L1040" s="9">
        <v>41</v>
      </c>
      <c r="M1040" s="9">
        <v>84</v>
      </c>
      <c r="N1040" s="9">
        <v>112</v>
      </c>
      <c r="O1040" s="9">
        <v>97</v>
      </c>
      <c r="P1040" s="9">
        <v>94</v>
      </c>
      <c r="Q1040" s="9">
        <v>99</v>
      </c>
      <c r="R1040" s="9">
        <v>83</v>
      </c>
      <c r="S1040" s="9">
        <v>82</v>
      </c>
      <c r="T1040" s="9">
        <v>54</v>
      </c>
      <c r="U1040" s="9">
        <v>17</v>
      </c>
      <c r="V1040" s="9">
        <v>4</v>
      </c>
      <c r="W1040" s="9">
        <v>0</v>
      </c>
      <c r="X1040" s="9">
        <v>732</v>
      </c>
      <c r="Y1040" s="9">
        <v>33</v>
      </c>
      <c r="Z1040" s="9">
        <v>2</v>
      </c>
      <c r="AA1040" s="9">
        <v>501</v>
      </c>
      <c r="AB1040" s="9">
        <v>103</v>
      </c>
      <c r="AC1040" s="9">
        <v>56</v>
      </c>
      <c r="AD1040" s="9">
        <v>101</v>
      </c>
      <c r="AE1040" s="9">
        <v>6</v>
      </c>
      <c r="AF1040" s="9">
        <v>354</v>
      </c>
      <c r="AG1040" s="9">
        <v>144</v>
      </c>
      <c r="AH1040" s="9">
        <v>269</v>
      </c>
      <c r="AI1040" s="9">
        <v>0</v>
      </c>
      <c r="AJ1040" s="9">
        <v>349</v>
      </c>
      <c r="AK1040" s="9">
        <v>55</v>
      </c>
      <c r="AL1040" s="9">
        <v>362</v>
      </c>
      <c r="AM1040" s="9">
        <v>1</v>
      </c>
      <c r="AN1040" s="9">
        <v>551</v>
      </c>
      <c r="AO1040" s="9">
        <v>93</v>
      </c>
      <c r="AP1040" s="9">
        <v>122</v>
      </c>
      <c r="AQ1040" s="9">
        <v>1</v>
      </c>
      <c r="AR1040" s="9">
        <v>726</v>
      </c>
      <c r="AS1040" s="9">
        <v>41</v>
      </c>
      <c r="AT1040" s="10">
        <v>0</v>
      </c>
    </row>
    <row r="1041" spans="1:46" ht="42.75" x14ac:dyDescent="0.25">
      <c r="A1041" s="26" t="str">
        <f t="shared" si="32"/>
        <v>2013Licensed practical nursesBritish ColumbiaUnknown places of work</v>
      </c>
      <c r="B1041" s="24">
        <v>2013</v>
      </c>
      <c r="C1041" s="9" t="s">
        <v>3</v>
      </c>
      <c r="D1041" s="9" t="s">
        <v>167</v>
      </c>
      <c r="E1041" s="9" t="str">
        <f t="shared" si="33"/>
        <v>British Columbia</v>
      </c>
      <c r="F1041" s="9" t="s">
        <v>184</v>
      </c>
      <c r="G1041" s="9" t="s">
        <v>49</v>
      </c>
      <c r="H1041" s="9">
        <v>1</v>
      </c>
      <c r="I1041" s="9">
        <v>1</v>
      </c>
      <c r="J1041" s="9">
        <v>0</v>
      </c>
      <c r="K1041" s="9">
        <v>0</v>
      </c>
      <c r="L1041" s="9">
        <v>1</v>
      </c>
      <c r="M1041" s="9">
        <v>0</v>
      </c>
      <c r="N1041" s="9">
        <v>0</v>
      </c>
      <c r="O1041" s="9">
        <v>0</v>
      </c>
      <c r="P1041" s="9">
        <v>0</v>
      </c>
      <c r="Q1041" s="9">
        <v>0</v>
      </c>
      <c r="R1041" s="9">
        <v>0</v>
      </c>
      <c r="S1041" s="9">
        <v>0</v>
      </c>
      <c r="T1041" s="9">
        <v>0</v>
      </c>
      <c r="U1041" s="9">
        <v>0</v>
      </c>
      <c r="V1041" s="9">
        <v>0</v>
      </c>
      <c r="W1041" s="9">
        <v>0</v>
      </c>
      <c r="X1041" s="9">
        <v>1</v>
      </c>
      <c r="Y1041" s="9">
        <v>0</v>
      </c>
      <c r="Z1041" s="9">
        <v>0</v>
      </c>
      <c r="AA1041" s="9">
        <v>1</v>
      </c>
      <c r="AB1041" s="9">
        <v>0</v>
      </c>
      <c r="AC1041" s="9">
        <v>0</v>
      </c>
      <c r="AD1041" s="9">
        <v>0</v>
      </c>
      <c r="AE1041" s="9">
        <v>0</v>
      </c>
      <c r="AF1041" s="9">
        <v>0</v>
      </c>
      <c r="AG1041" s="9">
        <v>0</v>
      </c>
      <c r="AH1041" s="9">
        <v>1</v>
      </c>
      <c r="AI1041" s="9">
        <v>0</v>
      </c>
      <c r="AJ1041" s="9">
        <v>0</v>
      </c>
      <c r="AK1041" s="9">
        <v>0</v>
      </c>
      <c r="AL1041" s="9">
        <v>0</v>
      </c>
      <c r="AM1041" s="9">
        <v>1</v>
      </c>
      <c r="AN1041" s="9">
        <v>0</v>
      </c>
      <c r="AO1041" s="9">
        <v>0</v>
      </c>
      <c r="AP1041" s="9">
        <v>0</v>
      </c>
      <c r="AQ1041" s="9">
        <v>1</v>
      </c>
      <c r="AR1041" s="9">
        <v>1</v>
      </c>
      <c r="AS1041" s="9">
        <v>0</v>
      </c>
      <c r="AT1041" s="10">
        <v>0</v>
      </c>
    </row>
    <row r="1042" spans="1:46" ht="42.75" x14ac:dyDescent="0.25">
      <c r="A1042" s="26" t="str">
        <f t="shared" si="32"/>
        <v>2013Licensed practical nursesYukonAll places of work</v>
      </c>
      <c r="B1042" s="24">
        <v>2013</v>
      </c>
      <c r="C1042" s="9" t="s">
        <v>3</v>
      </c>
      <c r="D1042" s="9" t="s">
        <v>168</v>
      </c>
      <c r="E1042" s="9" t="str">
        <f t="shared" si="33"/>
        <v>Yukon</v>
      </c>
      <c r="F1042" s="9" t="s">
        <v>179</v>
      </c>
      <c r="G1042" s="9" t="s">
        <v>9</v>
      </c>
      <c r="H1042" s="9">
        <v>100</v>
      </c>
      <c r="I1042" s="9">
        <v>94</v>
      </c>
      <c r="J1042" s="9">
        <v>6</v>
      </c>
      <c r="K1042" s="9">
        <v>0</v>
      </c>
      <c r="L1042" s="9">
        <v>6</v>
      </c>
      <c r="M1042" s="9">
        <v>11</v>
      </c>
      <c r="N1042" s="9">
        <v>11</v>
      </c>
      <c r="O1042" s="9">
        <v>13</v>
      </c>
      <c r="P1042" s="9">
        <v>10</v>
      </c>
      <c r="Q1042" s="9">
        <v>11</v>
      </c>
      <c r="R1042" s="9">
        <v>15</v>
      </c>
      <c r="S1042" s="9">
        <v>15</v>
      </c>
      <c r="T1042" s="9">
        <v>5</v>
      </c>
      <c r="U1042" s="9">
        <v>3</v>
      </c>
      <c r="V1042" s="9">
        <v>0</v>
      </c>
      <c r="W1042" s="9">
        <v>0</v>
      </c>
      <c r="X1042" s="9">
        <v>97</v>
      </c>
      <c r="Y1042" s="9">
        <v>3</v>
      </c>
      <c r="Z1042" s="9">
        <v>0</v>
      </c>
      <c r="AA1042" s="9">
        <v>56</v>
      </c>
      <c r="AB1042" s="9">
        <v>20</v>
      </c>
      <c r="AC1042" s="9">
        <v>10</v>
      </c>
      <c r="AD1042" s="9">
        <v>14</v>
      </c>
      <c r="AE1042" s="9">
        <v>0</v>
      </c>
      <c r="AF1042" s="9">
        <v>73</v>
      </c>
      <c r="AG1042" s="9">
        <v>16</v>
      </c>
      <c r="AH1042" s="9">
        <v>11</v>
      </c>
      <c r="AI1042" s="9">
        <v>0</v>
      </c>
      <c r="AJ1042" s="9">
        <v>91</v>
      </c>
      <c r="AK1042" s="9">
        <v>3</v>
      </c>
      <c r="AL1042" s="9">
        <v>6</v>
      </c>
      <c r="AM1042" s="9">
        <v>0</v>
      </c>
      <c r="AN1042" s="9">
        <v>95</v>
      </c>
      <c r="AO1042" s="9">
        <v>5</v>
      </c>
      <c r="AP1042" s="9">
        <v>0</v>
      </c>
      <c r="AQ1042" s="9">
        <v>0</v>
      </c>
      <c r="AR1042" s="9">
        <v>96</v>
      </c>
      <c r="AS1042" s="9">
        <v>4</v>
      </c>
      <c r="AT1042" s="10">
        <v>0</v>
      </c>
    </row>
    <row r="1043" spans="1:46" ht="42.75" x14ac:dyDescent="0.25">
      <c r="A1043" s="26" t="str">
        <f t="shared" si="32"/>
        <v>2013Licensed practical nursesYukonHospital</v>
      </c>
      <c r="B1043" s="24">
        <v>2013</v>
      </c>
      <c r="C1043" s="9" t="s">
        <v>3</v>
      </c>
      <c r="D1043" s="9" t="s">
        <v>168</v>
      </c>
      <c r="E1043" s="9" t="str">
        <f t="shared" si="33"/>
        <v>Yukon</v>
      </c>
      <c r="F1043" s="9" t="s">
        <v>180</v>
      </c>
      <c r="G1043" s="9" t="s">
        <v>10</v>
      </c>
      <c r="H1043" s="9">
        <v>32</v>
      </c>
      <c r="I1043" s="9">
        <v>31</v>
      </c>
      <c r="J1043" s="9">
        <v>1</v>
      </c>
      <c r="K1043" s="9">
        <v>0</v>
      </c>
      <c r="L1043" s="9">
        <v>2</v>
      </c>
      <c r="M1043" s="9">
        <v>5</v>
      </c>
      <c r="N1043" s="9">
        <v>3</v>
      </c>
      <c r="O1043" s="9">
        <v>5</v>
      </c>
      <c r="P1043" s="9">
        <v>1</v>
      </c>
      <c r="Q1043" s="9">
        <v>4</v>
      </c>
      <c r="R1043" s="9">
        <v>3</v>
      </c>
      <c r="S1043" s="9">
        <v>4</v>
      </c>
      <c r="T1043" s="9">
        <v>3</v>
      </c>
      <c r="U1043" s="9">
        <v>2</v>
      </c>
      <c r="V1043" s="9">
        <v>0</v>
      </c>
      <c r="W1043" s="9">
        <v>0</v>
      </c>
      <c r="X1043" s="9">
        <v>31</v>
      </c>
      <c r="Y1043" s="9">
        <v>1</v>
      </c>
      <c r="Z1043" s="9">
        <v>0</v>
      </c>
      <c r="AA1043" s="9">
        <v>15</v>
      </c>
      <c r="AB1043" s="9">
        <v>6</v>
      </c>
      <c r="AC1043" s="9">
        <v>6</v>
      </c>
      <c r="AD1043" s="9">
        <v>5</v>
      </c>
      <c r="AE1043" s="9">
        <v>0</v>
      </c>
      <c r="AF1043" s="9">
        <v>19</v>
      </c>
      <c r="AG1043" s="9">
        <v>8</v>
      </c>
      <c r="AH1043" s="9">
        <v>5</v>
      </c>
      <c r="AI1043" s="9">
        <v>0</v>
      </c>
      <c r="AJ1043" s="9">
        <v>32</v>
      </c>
      <c r="AK1043" s="9">
        <v>0</v>
      </c>
      <c r="AL1043" s="9">
        <v>0</v>
      </c>
      <c r="AM1043" s="9">
        <v>0</v>
      </c>
      <c r="AN1043" s="9">
        <v>32</v>
      </c>
      <c r="AO1043" s="9">
        <v>0</v>
      </c>
      <c r="AP1043" s="9">
        <v>0</v>
      </c>
      <c r="AQ1043" s="9">
        <v>0</v>
      </c>
      <c r="AR1043" s="9">
        <v>29</v>
      </c>
      <c r="AS1043" s="9">
        <v>3</v>
      </c>
      <c r="AT1043" s="10">
        <v>0</v>
      </c>
    </row>
    <row r="1044" spans="1:46" ht="42.75" x14ac:dyDescent="0.25">
      <c r="A1044" s="26" t="str">
        <f t="shared" si="32"/>
        <v>2013Licensed practical nursesYukonCommunity health</v>
      </c>
      <c r="B1044" s="24">
        <v>2013</v>
      </c>
      <c r="C1044" s="9" t="s">
        <v>3</v>
      </c>
      <c r="D1044" s="9" t="s">
        <v>168</v>
      </c>
      <c r="E1044" s="9" t="str">
        <f t="shared" si="33"/>
        <v>Yukon</v>
      </c>
      <c r="F1044" s="9" t="s">
        <v>182</v>
      </c>
      <c r="G1044" s="9" t="s">
        <v>11</v>
      </c>
      <c r="H1044" s="9">
        <v>5</v>
      </c>
      <c r="I1044" s="9">
        <v>5</v>
      </c>
      <c r="J1044" s="9">
        <v>0</v>
      </c>
      <c r="K1044" s="9">
        <v>0</v>
      </c>
      <c r="L1044" s="9">
        <v>0</v>
      </c>
      <c r="M1044" s="9">
        <v>0</v>
      </c>
      <c r="N1044" s="9">
        <v>1</v>
      </c>
      <c r="O1044" s="9">
        <v>2</v>
      </c>
      <c r="P1044" s="9">
        <v>0</v>
      </c>
      <c r="Q1044" s="9">
        <v>0</v>
      </c>
      <c r="R1044" s="9">
        <v>1</v>
      </c>
      <c r="S1044" s="9">
        <v>1</v>
      </c>
      <c r="T1044" s="9">
        <v>0</v>
      </c>
      <c r="U1044" s="9">
        <v>0</v>
      </c>
      <c r="V1044" s="9">
        <v>0</v>
      </c>
      <c r="W1044" s="9">
        <v>0</v>
      </c>
      <c r="X1044" s="9">
        <v>5</v>
      </c>
      <c r="Y1044" s="9">
        <v>0</v>
      </c>
      <c r="Z1044" s="9">
        <v>0</v>
      </c>
      <c r="AA1044" s="9">
        <v>4</v>
      </c>
      <c r="AB1044" s="9">
        <v>0</v>
      </c>
      <c r="AC1044" s="9">
        <v>0</v>
      </c>
      <c r="AD1044" s="9">
        <v>1</v>
      </c>
      <c r="AE1044" s="9">
        <v>0</v>
      </c>
      <c r="AF1044" s="9">
        <v>3</v>
      </c>
      <c r="AG1044" s="9">
        <v>1</v>
      </c>
      <c r="AH1044" s="9">
        <v>1</v>
      </c>
      <c r="AI1044" s="9">
        <v>0</v>
      </c>
      <c r="AJ1044" s="9">
        <v>4</v>
      </c>
      <c r="AK1044" s="9">
        <v>0</v>
      </c>
      <c r="AL1044" s="9">
        <v>1</v>
      </c>
      <c r="AM1044" s="9">
        <v>0</v>
      </c>
      <c r="AN1044" s="9">
        <v>3</v>
      </c>
      <c r="AO1044" s="9">
        <v>2</v>
      </c>
      <c r="AP1044" s="9">
        <v>0</v>
      </c>
      <c r="AQ1044" s="9">
        <v>0</v>
      </c>
      <c r="AR1044" s="9">
        <v>5</v>
      </c>
      <c r="AS1044" s="9">
        <v>0</v>
      </c>
      <c r="AT1044" s="10">
        <v>0</v>
      </c>
    </row>
    <row r="1045" spans="1:46" ht="57" x14ac:dyDescent="0.25">
      <c r="A1045" s="26" t="str">
        <f t="shared" si="32"/>
        <v>2013Licensed practical nursesYukonNursing home/long-term care</v>
      </c>
      <c r="B1045" s="24">
        <v>2013</v>
      </c>
      <c r="C1045" s="9" t="s">
        <v>3</v>
      </c>
      <c r="D1045" s="9" t="s">
        <v>168</v>
      </c>
      <c r="E1045" s="9" t="str">
        <f t="shared" si="33"/>
        <v>Yukon</v>
      </c>
      <c r="F1045" s="9" t="s">
        <v>181</v>
      </c>
      <c r="G1045" s="9" t="s">
        <v>12</v>
      </c>
      <c r="H1045" s="9">
        <v>58</v>
      </c>
      <c r="I1045" s="9">
        <v>53</v>
      </c>
      <c r="J1045" s="9">
        <v>5</v>
      </c>
      <c r="K1045" s="9">
        <v>0</v>
      </c>
      <c r="L1045" s="9">
        <v>4</v>
      </c>
      <c r="M1045" s="9">
        <v>5</v>
      </c>
      <c r="N1045" s="9">
        <v>7</v>
      </c>
      <c r="O1045" s="9">
        <v>6</v>
      </c>
      <c r="P1045" s="9">
        <v>8</v>
      </c>
      <c r="Q1045" s="9">
        <v>7</v>
      </c>
      <c r="R1045" s="9">
        <v>10</v>
      </c>
      <c r="S1045" s="9">
        <v>9</v>
      </c>
      <c r="T1045" s="9">
        <v>1</v>
      </c>
      <c r="U1045" s="9">
        <v>1</v>
      </c>
      <c r="V1045" s="9">
        <v>0</v>
      </c>
      <c r="W1045" s="9">
        <v>0</v>
      </c>
      <c r="X1045" s="9">
        <v>56</v>
      </c>
      <c r="Y1045" s="9">
        <v>2</v>
      </c>
      <c r="Z1045" s="9">
        <v>0</v>
      </c>
      <c r="AA1045" s="9">
        <v>35</v>
      </c>
      <c r="AB1045" s="9">
        <v>12</v>
      </c>
      <c r="AC1045" s="9">
        <v>4</v>
      </c>
      <c r="AD1045" s="9">
        <v>7</v>
      </c>
      <c r="AE1045" s="9">
        <v>0</v>
      </c>
      <c r="AF1045" s="9">
        <v>47</v>
      </c>
      <c r="AG1045" s="9">
        <v>6</v>
      </c>
      <c r="AH1045" s="9">
        <v>5</v>
      </c>
      <c r="AI1045" s="9">
        <v>0</v>
      </c>
      <c r="AJ1045" s="9">
        <v>53</v>
      </c>
      <c r="AK1045" s="9">
        <v>3</v>
      </c>
      <c r="AL1045" s="9">
        <v>2</v>
      </c>
      <c r="AM1045" s="9">
        <v>0</v>
      </c>
      <c r="AN1045" s="9">
        <v>57</v>
      </c>
      <c r="AO1045" s="9">
        <v>1</v>
      </c>
      <c r="AP1045" s="9">
        <v>0</v>
      </c>
      <c r="AQ1045" s="9">
        <v>0</v>
      </c>
      <c r="AR1045" s="9">
        <v>57</v>
      </c>
      <c r="AS1045" s="9">
        <v>1</v>
      </c>
      <c r="AT1045" s="10">
        <v>0</v>
      </c>
    </row>
    <row r="1046" spans="1:46" ht="42.75" x14ac:dyDescent="0.25">
      <c r="A1046" s="26" t="str">
        <f t="shared" si="32"/>
        <v>2013Licensed practical nursesYukonOther places of work</v>
      </c>
      <c r="B1046" s="24">
        <v>2013</v>
      </c>
      <c r="C1046" s="9" t="s">
        <v>3</v>
      </c>
      <c r="D1046" s="9" t="s">
        <v>168</v>
      </c>
      <c r="E1046" s="9" t="str">
        <f t="shared" si="33"/>
        <v>Yukon</v>
      </c>
      <c r="F1046" s="9" t="s">
        <v>183</v>
      </c>
      <c r="G1046" s="9" t="s">
        <v>13</v>
      </c>
      <c r="H1046" s="9">
        <v>5</v>
      </c>
      <c r="I1046" s="9">
        <v>5</v>
      </c>
      <c r="J1046" s="9">
        <v>0</v>
      </c>
      <c r="K1046" s="9">
        <v>0</v>
      </c>
      <c r="L1046" s="9">
        <v>0</v>
      </c>
      <c r="M1046" s="9">
        <v>1</v>
      </c>
      <c r="N1046" s="9">
        <v>0</v>
      </c>
      <c r="O1046" s="9">
        <v>0</v>
      </c>
      <c r="P1046" s="9">
        <v>1</v>
      </c>
      <c r="Q1046" s="9">
        <v>0</v>
      </c>
      <c r="R1046" s="9">
        <v>1</v>
      </c>
      <c r="S1046" s="9">
        <v>1</v>
      </c>
      <c r="T1046" s="9">
        <v>1</v>
      </c>
      <c r="U1046" s="9">
        <v>0</v>
      </c>
      <c r="V1046" s="9">
        <v>0</v>
      </c>
      <c r="W1046" s="9">
        <v>0</v>
      </c>
      <c r="X1046" s="9">
        <v>5</v>
      </c>
      <c r="Y1046" s="9">
        <v>0</v>
      </c>
      <c r="Z1046" s="9">
        <v>0</v>
      </c>
      <c r="AA1046" s="9">
        <v>2</v>
      </c>
      <c r="AB1046" s="9">
        <v>2</v>
      </c>
      <c r="AC1046" s="9">
        <v>0</v>
      </c>
      <c r="AD1046" s="9">
        <v>1</v>
      </c>
      <c r="AE1046" s="9">
        <v>0</v>
      </c>
      <c r="AF1046" s="9">
        <v>4</v>
      </c>
      <c r="AG1046" s="9">
        <v>1</v>
      </c>
      <c r="AH1046" s="9">
        <v>0</v>
      </c>
      <c r="AI1046" s="9">
        <v>0</v>
      </c>
      <c r="AJ1046" s="9">
        <v>2</v>
      </c>
      <c r="AK1046" s="9">
        <v>0</v>
      </c>
      <c r="AL1046" s="9">
        <v>3</v>
      </c>
      <c r="AM1046" s="9">
        <v>0</v>
      </c>
      <c r="AN1046" s="9">
        <v>3</v>
      </c>
      <c r="AO1046" s="9">
        <v>2</v>
      </c>
      <c r="AP1046" s="9">
        <v>0</v>
      </c>
      <c r="AQ1046" s="9">
        <v>0</v>
      </c>
      <c r="AR1046" s="9">
        <v>5</v>
      </c>
      <c r="AS1046" s="9">
        <v>0</v>
      </c>
      <c r="AT1046" s="10">
        <v>0</v>
      </c>
    </row>
    <row r="1047" spans="1:46" ht="57" x14ac:dyDescent="0.25">
      <c r="A1047" s="26" t="str">
        <f t="shared" si="32"/>
        <v>2013Licensed practical nursesNorthwest TerritoriesAll places of work</v>
      </c>
      <c r="B1047" s="24">
        <v>2013</v>
      </c>
      <c r="C1047" s="9" t="s">
        <v>3</v>
      </c>
      <c r="D1047" s="9" t="s">
        <v>169</v>
      </c>
      <c r="E1047" s="9" t="str">
        <f t="shared" si="33"/>
        <v>Northwest Territories</v>
      </c>
      <c r="F1047" s="9" t="s">
        <v>179</v>
      </c>
      <c r="G1047" s="9" t="s">
        <v>9</v>
      </c>
      <c r="H1047" s="9">
        <v>91</v>
      </c>
      <c r="I1047" s="9">
        <v>82</v>
      </c>
      <c r="J1047" s="9">
        <v>9</v>
      </c>
      <c r="K1047" s="9">
        <v>0</v>
      </c>
      <c r="L1047" s="9">
        <v>0</v>
      </c>
      <c r="M1047" s="9">
        <v>7</v>
      </c>
      <c r="N1047" s="9">
        <v>11</v>
      </c>
      <c r="O1047" s="9">
        <v>10</v>
      </c>
      <c r="P1047" s="9">
        <v>11</v>
      </c>
      <c r="Q1047" s="9">
        <v>12</v>
      </c>
      <c r="R1047" s="9">
        <v>11</v>
      </c>
      <c r="S1047" s="9">
        <v>17</v>
      </c>
      <c r="T1047" s="9">
        <v>5</v>
      </c>
      <c r="U1047" s="9">
        <v>7</v>
      </c>
      <c r="V1047" s="9">
        <v>0</v>
      </c>
      <c r="W1047" s="9">
        <v>0</v>
      </c>
      <c r="X1047" s="9">
        <v>90</v>
      </c>
      <c r="Y1047" s="9">
        <v>0</v>
      </c>
      <c r="Z1047" s="9">
        <v>1</v>
      </c>
      <c r="AA1047" s="9">
        <v>34</v>
      </c>
      <c r="AB1047" s="9">
        <v>22</v>
      </c>
      <c r="AC1047" s="9">
        <v>18</v>
      </c>
      <c r="AD1047" s="9">
        <v>17</v>
      </c>
      <c r="AE1047" s="9">
        <v>0</v>
      </c>
      <c r="AF1047" s="9">
        <v>74</v>
      </c>
      <c r="AG1047" s="9">
        <v>8</v>
      </c>
      <c r="AH1047" s="9">
        <v>8</v>
      </c>
      <c r="AI1047" s="9">
        <v>1</v>
      </c>
      <c r="AJ1047" s="9">
        <v>80</v>
      </c>
      <c r="AK1047" s="9">
        <v>2</v>
      </c>
      <c r="AL1047" s="9">
        <v>8</v>
      </c>
      <c r="AM1047" s="9">
        <v>1</v>
      </c>
      <c r="AN1047" s="9">
        <v>90</v>
      </c>
      <c r="AO1047" s="9">
        <v>0</v>
      </c>
      <c r="AP1047" s="9">
        <v>0</v>
      </c>
      <c r="AQ1047" s="9">
        <v>1</v>
      </c>
      <c r="AR1047" s="9">
        <v>32</v>
      </c>
      <c r="AS1047" s="9">
        <v>59</v>
      </c>
      <c r="AT1047" s="10">
        <v>0</v>
      </c>
    </row>
    <row r="1048" spans="1:46" ht="57" x14ac:dyDescent="0.25">
      <c r="A1048" s="26" t="str">
        <f t="shared" si="32"/>
        <v>2013Licensed practical nursesNorthwest TerritoriesHospital</v>
      </c>
      <c r="B1048" s="24">
        <v>2013</v>
      </c>
      <c r="C1048" s="9" t="s">
        <v>3</v>
      </c>
      <c r="D1048" s="9" t="s">
        <v>169</v>
      </c>
      <c r="E1048" s="9" t="str">
        <f t="shared" si="33"/>
        <v>Northwest Territories</v>
      </c>
      <c r="F1048" s="9" t="s">
        <v>180</v>
      </c>
      <c r="G1048" s="9" t="s">
        <v>10</v>
      </c>
      <c r="H1048" s="9">
        <v>34</v>
      </c>
      <c r="I1048" s="9">
        <v>31</v>
      </c>
      <c r="J1048" s="9">
        <v>3</v>
      </c>
      <c r="K1048" s="9">
        <v>0</v>
      </c>
      <c r="L1048" s="9">
        <v>0</v>
      </c>
      <c r="M1048" s="9">
        <v>3</v>
      </c>
      <c r="N1048" s="9">
        <v>5</v>
      </c>
      <c r="O1048" s="9">
        <v>3</v>
      </c>
      <c r="P1048" s="9">
        <v>6</v>
      </c>
      <c r="Q1048" s="9">
        <v>5</v>
      </c>
      <c r="R1048" s="9">
        <v>2</v>
      </c>
      <c r="S1048" s="9">
        <v>5</v>
      </c>
      <c r="T1048" s="9">
        <v>3</v>
      </c>
      <c r="U1048" s="9">
        <v>2</v>
      </c>
      <c r="V1048" s="9">
        <v>0</v>
      </c>
      <c r="W1048" s="9">
        <v>0</v>
      </c>
      <c r="X1048" s="9">
        <v>33</v>
      </c>
      <c r="Y1048" s="9">
        <v>0</v>
      </c>
      <c r="Z1048" s="9">
        <v>1</v>
      </c>
      <c r="AA1048" s="9">
        <v>13</v>
      </c>
      <c r="AB1048" s="9">
        <v>10</v>
      </c>
      <c r="AC1048" s="9">
        <v>6</v>
      </c>
      <c r="AD1048" s="9">
        <v>5</v>
      </c>
      <c r="AE1048" s="9">
        <v>0</v>
      </c>
      <c r="AF1048" s="9">
        <v>23</v>
      </c>
      <c r="AG1048" s="9">
        <v>6</v>
      </c>
      <c r="AH1048" s="9">
        <v>4</v>
      </c>
      <c r="AI1048" s="9">
        <v>1</v>
      </c>
      <c r="AJ1048" s="9">
        <v>30</v>
      </c>
      <c r="AK1048" s="9">
        <v>0</v>
      </c>
      <c r="AL1048" s="9">
        <v>4</v>
      </c>
      <c r="AM1048" s="9">
        <v>0</v>
      </c>
      <c r="AN1048" s="9">
        <v>34</v>
      </c>
      <c r="AO1048" s="9">
        <v>0</v>
      </c>
      <c r="AP1048" s="9">
        <v>0</v>
      </c>
      <c r="AQ1048" s="9">
        <v>0</v>
      </c>
      <c r="AR1048" s="9">
        <v>15</v>
      </c>
      <c r="AS1048" s="9">
        <v>19</v>
      </c>
      <c r="AT1048" s="10">
        <v>0</v>
      </c>
    </row>
    <row r="1049" spans="1:46" ht="57" x14ac:dyDescent="0.25">
      <c r="A1049" s="26" t="str">
        <f t="shared" si="32"/>
        <v>2013Licensed practical nursesNorthwest TerritoriesCommunity health</v>
      </c>
      <c r="B1049" s="24">
        <v>2013</v>
      </c>
      <c r="C1049" s="9" t="s">
        <v>3</v>
      </c>
      <c r="D1049" s="9" t="s">
        <v>169</v>
      </c>
      <c r="E1049" s="9" t="str">
        <f t="shared" si="33"/>
        <v>Northwest Territories</v>
      </c>
      <c r="F1049" s="9" t="s">
        <v>182</v>
      </c>
      <c r="G1049" s="9" t="s">
        <v>11</v>
      </c>
      <c r="H1049" s="9">
        <v>14</v>
      </c>
      <c r="I1049" s="9">
        <v>13</v>
      </c>
      <c r="J1049" s="9">
        <v>1</v>
      </c>
      <c r="K1049" s="9">
        <v>0</v>
      </c>
      <c r="L1049" s="9">
        <v>0</v>
      </c>
      <c r="M1049" s="9">
        <v>1</v>
      </c>
      <c r="N1049" s="9">
        <v>1</v>
      </c>
      <c r="O1049" s="9">
        <v>3</v>
      </c>
      <c r="P1049" s="9">
        <v>1</v>
      </c>
      <c r="Q1049" s="9">
        <v>2</v>
      </c>
      <c r="R1049" s="9">
        <v>2</v>
      </c>
      <c r="S1049" s="9">
        <v>4</v>
      </c>
      <c r="T1049" s="9">
        <v>0</v>
      </c>
      <c r="U1049" s="9">
        <v>0</v>
      </c>
      <c r="V1049" s="9">
        <v>0</v>
      </c>
      <c r="W1049" s="9">
        <v>0</v>
      </c>
      <c r="X1049" s="9">
        <v>14</v>
      </c>
      <c r="Y1049" s="9">
        <v>0</v>
      </c>
      <c r="Z1049" s="9">
        <v>0</v>
      </c>
      <c r="AA1049" s="9">
        <v>2</v>
      </c>
      <c r="AB1049" s="9">
        <v>3</v>
      </c>
      <c r="AC1049" s="9">
        <v>5</v>
      </c>
      <c r="AD1049" s="9">
        <v>4</v>
      </c>
      <c r="AE1049" s="9">
        <v>0</v>
      </c>
      <c r="AF1049" s="9">
        <v>14</v>
      </c>
      <c r="AG1049" s="9">
        <v>0</v>
      </c>
      <c r="AH1049" s="9">
        <v>0</v>
      </c>
      <c r="AI1049" s="9">
        <v>0</v>
      </c>
      <c r="AJ1049" s="9">
        <v>12</v>
      </c>
      <c r="AK1049" s="9">
        <v>0</v>
      </c>
      <c r="AL1049" s="9">
        <v>2</v>
      </c>
      <c r="AM1049" s="9">
        <v>0</v>
      </c>
      <c r="AN1049" s="9">
        <v>14</v>
      </c>
      <c r="AO1049" s="9">
        <v>0</v>
      </c>
      <c r="AP1049" s="9">
        <v>0</v>
      </c>
      <c r="AQ1049" s="9">
        <v>0</v>
      </c>
      <c r="AR1049" s="9">
        <v>10</v>
      </c>
      <c r="AS1049" s="9">
        <v>4</v>
      </c>
      <c r="AT1049" s="10">
        <v>0</v>
      </c>
    </row>
    <row r="1050" spans="1:46" ht="57" x14ac:dyDescent="0.25">
      <c r="A1050" s="26" t="str">
        <f t="shared" si="32"/>
        <v>2013Licensed practical nursesNorthwest TerritoriesNursing home/long-term care</v>
      </c>
      <c r="B1050" s="24">
        <v>2013</v>
      </c>
      <c r="C1050" s="9" t="s">
        <v>3</v>
      </c>
      <c r="D1050" s="9" t="s">
        <v>169</v>
      </c>
      <c r="E1050" s="9" t="str">
        <f t="shared" si="33"/>
        <v>Northwest Territories</v>
      </c>
      <c r="F1050" s="9" t="s">
        <v>181</v>
      </c>
      <c r="G1050" s="9" t="s">
        <v>12</v>
      </c>
      <c r="H1050" s="9">
        <v>34</v>
      </c>
      <c r="I1050" s="9">
        <v>30</v>
      </c>
      <c r="J1050" s="9">
        <v>4</v>
      </c>
      <c r="K1050" s="9">
        <v>0</v>
      </c>
      <c r="L1050" s="9">
        <v>0</v>
      </c>
      <c r="M1050" s="9">
        <v>1</v>
      </c>
      <c r="N1050" s="9">
        <v>5</v>
      </c>
      <c r="O1050" s="9">
        <v>3</v>
      </c>
      <c r="P1050" s="9">
        <v>2</v>
      </c>
      <c r="Q1050" s="9">
        <v>4</v>
      </c>
      <c r="R1050" s="9">
        <v>6</v>
      </c>
      <c r="S1050" s="9">
        <v>6</v>
      </c>
      <c r="T1050" s="9">
        <v>2</v>
      </c>
      <c r="U1050" s="9">
        <v>5</v>
      </c>
      <c r="V1050" s="9">
        <v>0</v>
      </c>
      <c r="W1050" s="9">
        <v>0</v>
      </c>
      <c r="X1050" s="9">
        <v>34</v>
      </c>
      <c r="Y1050" s="9">
        <v>0</v>
      </c>
      <c r="Z1050" s="9">
        <v>0</v>
      </c>
      <c r="AA1050" s="9">
        <v>16</v>
      </c>
      <c r="AB1050" s="9">
        <v>6</v>
      </c>
      <c r="AC1050" s="9">
        <v>6</v>
      </c>
      <c r="AD1050" s="9">
        <v>6</v>
      </c>
      <c r="AE1050" s="9">
        <v>0</v>
      </c>
      <c r="AF1050" s="9">
        <v>31</v>
      </c>
      <c r="AG1050" s="9">
        <v>1</v>
      </c>
      <c r="AH1050" s="9">
        <v>2</v>
      </c>
      <c r="AI1050" s="9">
        <v>0</v>
      </c>
      <c r="AJ1050" s="9">
        <v>32</v>
      </c>
      <c r="AK1050" s="9">
        <v>2</v>
      </c>
      <c r="AL1050" s="9">
        <v>0</v>
      </c>
      <c r="AM1050" s="9">
        <v>0</v>
      </c>
      <c r="AN1050" s="9">
        <v>34</v>
      </c>
      <c r="AO1050" s="9">
        <v>0</v>
      </c>
      <c r="AP1050" s="9">
        <v>0</v>
      </c>
      <c r="AQ1050" s="9">
        <v>0</v>
      </c>
      <c r="AR1050" s="9">
        <v>2</v>
      </c>
      <c r="AS1050" s="9">
        <v>32</v>
      </c>
      <c r="AT1050" s="10">
        <v>0</v>
      </c>
    </row>
    <row r="1051" spans="1:46" ht="57" x14ac:dyDescent="0.25">
      <c r="A1051" s="26" t="str">
        <f t="shared" si="32"/>
        <v>2013Licensed practical nursesNorthwest TerritoriesOther places of work</v>
      </c>
      <c r="B1051" s="24">
        <v>2013</v>
      </c>
      <c r="C1051" s="9" t="s">
        <v>3</v>
      </c>
      <c r="D1051" s="9" t="s">
        <v>169</v>
      </c>
      <c r="E1051" s="9" t="str">
        <f t="shared" si="33"/>
        <v>Northwest Territories</v>
      </c>
      <c r="F1051" s="9" t="s">
        <v>183</v>
      </c>
      <c r="G1051" s="9" t="s">
        <v>13</v>
      </c>
      <c r="H1051" s="9">
        <v>7</v>
      </c>
      <c r="I1051" s="9">
        <v>7</v>
      </c>
      <c r="J1051" s="9">
        <v>0</v>
      </c>
      <c r="K1051" s="9">
        <v>0</v>
      </c>
      <c r="L1051" s="9">
        <v>0</v>
      </c>
      <c r="M1051" s="9">
        <v>2</v>
      </c>
      <c r="N1051" s="9">
        <v>0</v>
      </c>
      <c r="O1051" s="9">
        <v>1</v>
      </c>
      <c r="P1051" s="9">
        <v>1</v>
      </c>
      <c r="Q1051" s="9">
        <v>1</v>
      </c>
      <c r="R1051" s="9">
        <v>0</v>
      </c>
      <c r="S1051" s="9">
        <v>2</v>
      </c>
      <c r="T1051" s="9">
        <v>0</v>
      </c>
      <c r="U1051" s="9">
        <v>0</v>
      </c>
      <c r="V1051" s="9">
        <v>0</v>
      </c>
      <c r="W1051" s="9">
        <v>0</v>
      </c>
      <c r="X1051" s="9">
        <v>7</v>
      </c>
      <c r="Y1051" s="9">
        <v>0</v>
      </c>
      <c r="Z1051" s="9">
        <v>0</v>
      </c>
      <c r="AA1051" s="9">
        <v>3</v>
      </c>
      <c r="AB1051" s="9">
        <v>2</v>
      </c>
      <c r="AC1051" s="9">
        <v>1</v>
      </c>
      <c r="AD1051" s="9">
        <v>1</v>
      </c>
      <c r="AE1051" s="9">
        <v>0</v>
      </c>
      <c r="AF1051" s="9">
        <v>5</v>
      </c>
      <c r="AG1051" s="9">
        <v>0</v>
      </c>
      <c r="AH1051" s="9">
        <v>2</v>
      </c>
      <c r="AI1051" s="9">
        <v>0</v>
      </c>
      <c r="AJ1051" s="9">
        <v>5</v>
      </c>
      <c r="AK1051" s="9">
        <v>0</v>
      </c>
      <c r="AL1051" s="9">
        <v>2</v>
      </c>
      <c r="AM1051" s="9">
        <v>0</v>
      </c>
      <c r="AN1051" s="9">
        <v>7</v>
      </c>
      <c r="AO1051" s="9">
        <v>0</v>
      </c>
      <c r="AP1051" s="9">
        <v>0</v>
      </c>
      <c r="AQ1051" s="9">
        <v>0</v>
      </c>
      <c r="AR1051" s="9">
        <v>4</v>
      </c>
      <c r="AS1051" s="9">
        <v>3</v>
      </c>
      <c r="AT1051" s="10">
        <v>0</v>
      </c>
    </row>
    <row r="1052" spans="1:46" ht="57" x14ac:dyDescent="0.25">
      <c r="A1052" s="26" t="str">
        <f t="shared" si="32"/>
        <v>2013Licensed practical nursesNorthwest TerritoriesUnknown places of work</v>
      </c>
      <c r="B1052" s="24">
        <v>2013</v>
      </c>
      <c r="C1052" s="9" t="s">
        <v>3</v>
      </c>
      <c r="D1052" s="9" t="s">
        <v>169</v>
      </c>
      <c r="E1052" s="9" t="str">
        <f t="shared" si="33"/>
        <v>Northwest Territories</v>
      </c>
      <c r="F1052" s="9" t="s">
        <v>184</v>
      </c>
      <c r="G1052" s="9" t="s">
        <v>49</v>
      </c>
      <c r="H1052" s="9">
        <v>2</v>
      </c>
      <c r="I1052" s="9">
        <v>1</v>
      </c>
      <c r="J1052" s="9">
        <v>1</v>
      </c>
      <c r="K1052" s="9">
        <v>0</v>
      </c>
      <c r="L1052" s="9">
        <v>0</v>
      </c>
      <c r="M1052" s="9">
        <v>0</v>
      </c>
      <c r="N1052" s="9">
        <v>0</v>
      </c>
      <c r="O1052" s="9">
        <v>0</v>
      </c>
      <c r="P1052" s="9">
        <v>1</v>
      </c>
      <c r="Q1052" s="9">
        <v>0</v>
      </c>
      <c r="R1052" s="9">
        <v>1</v>
      </c>
      <c r="S1052" s="9">
        <v>0</v>
      </c>
      <c r="T1052" s="9">
        <v>0</v>
      </c>
      <c r="U1052" s="9">
        <v>0</v>
      </c>
      <c r="V1052" s="9">
        <v>0</v>
      </c>
      <c r="W1052" s="9">
        <v>0</v>
      </c>
      <c r="X1052" s="9">
        <v>2</v>
      </c>
      <c r="Y1052" s="9">
        <v>0</v>
      </c>
      <c r="Z1052" s="9">
        <v>0</v>
      </c>
      <c r="AA1052" s="9">
        <v>0</v>
      </c>
      <c r="AB1052" s="9">
        <v>1</v>
      </c>
      <c r="AC1052" s="9">
        <v>0</v>
      </c>
      <c r="AD1052" s="9">
        <v>1</v>
      </c>
      <c r="AE1052" s="9">
        <v>0</v>
      </c>
      <c r="AF1052" s="9">
        <v>1</v>
      </c>
      <c r="AG1052" s="9">
        <v>1</v>
      </c>
      <c r="AH1052" s="9">
        <v>0</v>
      </c>
      <c r="AI1052" s="9">
        <v>0</v>
      </c>
      <c r="AJ1052" s="9">
        <v>1</v>
      </c>
      <c r="AK1052" s="9">
        <v>0</v>
      </c>
      <c r="AL1052" s="9">
        <v>0</v>
      </c>
      <c r="AM1052" s="9">
        <v>1</v>
      </c>
      <c r="AN1052" s="9">
        <v>1</v>
      </c>
      <c r="AO1052" s="9">
        <v>0</v>
      </c>
      <c r="AP1052" s="9">
        <v>0</v>
      </c>
      <c r="AQ1052" s="9">
        <v>1</v>
      </c>
      <c r="AR1052" s="9">
        <v>1</v>
      </c>
      <c r="AS1052" s="9">
        <v>1</v>
      </c>
      <c r="AT1052" s="10">
        <v>0</v>
      </c>
    </row>
    <row r="1053" spans="1:46" ht="42.75" x14ac:dyDescent="0.25">
      <c r="A1053" s="26" t="str">
        <f t="shared" si="32"/>
        <v>2013Licensed practical nursesCanadaAll places of work</v>
      </c>
      <c r="B1053" s="24">
        <v>2013</v>
      </c>
      <c r="C1053" s="9" t="s">
        <v>3</v>
      </c>
      <c r="D1053" s="9" t="s">
        <v>171</v>
      </c>
      <c r="E1053" s="9" t="str">
        <f t="shared" si="33"/>
        <v>Canada</v>
      </c>
      <c r="F1053" s="9" t="s">
        <v>179</v>
      </c>
      <c r="G1053" s="9" t="s">
        <v>9</v>
      </c>
      <c r="H1053" s="9">
        <v>93585</v>
      </c>
      <c r="I1053" s="9">
        <v>85761</v>
      </c>
      <c r="J1053" s="9">
        <v>7824</v>
      </c>
      <c r="K1053" s="9">
        <v>0</v>
      </c>
      <c r="L1053" s="9">
        <v>4879</v>
      </c>
      <c r="M1053" s="9">
        <v>11973</v>
      </c>
      <c r="N1053" s="9">
        <v>12278</v>
      </c>
      <c r="O1053" s="9">
        <v>11733</v>
      </c>
      <c r="P1053" s="9">
        <v>12083</v>
      </c>
      <c r="Q1053" s="9">
        <v>11815</v>
      </c>
      <c r="R1053" s="9">
        <v>11535</v>
      </c>
      <c r="S1053" s="9">
        <v>9766</v>
      </c>
      <c r="T1053" s="9">
        <v>5277</v>
      </c>
      <c r="U1053" s="9">
        <v>1868</v>
      </c>
      <c r="V1053" s="9">
        <v>378</v>
      </c>
      <c r="W1053" s="9">
        <v>0</v>
      </c>
      <c r="X1053" s="9">
        <v>89991</v>
      </c>
      <c r="Y1053" s="9">
        <v>3514</v>
      </c>
      <c r="Z1053" s="9">
        <v>80</v>
      </c>
      <c r="AA1053" s="9">
        <v>52934</v>
      </c>
      <c r="AB1053" s="9">
        <v>15244</v>
      </c>
      <c r="AC1053" s="9">
        <v>11613</v>
      </c>
      <c r="AD1053" s="9">
        <v>13714</v>
      </c>
      <c r="AE1053" s="9">
        <v>80</v>
      </c>
      <c r="AF1053" s="9">
        <v>45666</v>
      </c>
      <c r="AG1053" s="9">
        <v>34915</v>
      </c>
      <c r="AH1053" s="9">
        <v>12929</v>
      </c>
      <c r="AI1053" s="9">
        <v>75</v>
      </c>
      <c r="AJ1053" s="9">
        <v>84461</v>
      </c>
      <c r="AK1053" s="9">
        <v>1477</v>
      </c>
      <c r="AL1053" s="9">
        <v>7621</v>
      </c>
      <c r="AM1053" s="9">
        <v>26</v>
      </c>
      <c r="AN1053" s="9">
        <v>90822</v>
      </c>
      <c r="AO1053" s="9">
        <v>1563</v>
      </c>
      <c r="AP1053" s="9">
        <v>1093</v>
      </c>
      <c r="AQ1053" s="9">
        <v>107</v>
      </c>
      <c r="AR1053" s="9">
        <v>79113</v>
      </c>
      <c r="AS1053" s="9">
        <v>14472</v>
      </c>
      <c r="AT1053" s="10">
        <v>0</v>
      </c>
    </row>
    <row r="1054" spans="1:46" ht="42.75" x14ac:dyDescent="0.25">
      <c r="A1054" s="26" t="str">
        <f t="shared" si="32"/>
        <v>2013Licensed practical nursesCanadaHospital</v>
      </c>
      <c r="B1054" s="24">
        <v>2013</v>
      </c>
      <c r="C1054" s="9" t="s">
        <v>3</v>
      </c>
      <c r="D1054" s="9" t="s">
        <v>171</v>
      </c>
      <c r="E1054" s="9" t="str">
        <f t="shared" si="33"/>
        <v>Canada</v>
      </c>
      <c r="F1054" s="9" t="s">
        <v>180</v>
      </c>
      <c r="G1054" s="9" t="s">
        <v>10</v>
      </c>
      <c r="H1054" s="9">
        <v>46645</v>
      </c>
      <c r="I1054" s="9">
        <v>42280</v>
      </c>
      <c r="J1054" s="9">
        <v>4365</v>
      </c>
      <c r="K1054" s="9">
        <v>0</v>
      </c>
      <c r="L1054" s="9">
        <v>2529</v>
      </c>
      <c r="M1054" s="9">
        <v>6394</v>
      </c>
      <c r="N1054" s="9">
        <v>6526</v>
      </c>
      <c r="O1054" s="9">
        <v>5885</v>
      </c>
      <c r="P1054" s="9">
        <v>5638</v>
      </c>
      <c r="Q1054" s="9">
        <v>5795</v>
      </c>
      <c r="R1054" s="9" t="s">
        <v>200</v>
      </c>
      <c r="S1054" s="9">
        <v>4878</v>
      </c>
      <c r="T1054" s="9">
        <v>2251</v>
      </c>
      <c r="U1054" s="9">
        <v>718</v>
      </c>
      <c r="V1054" s="9">
        <v>121</v>
      </c>
      <c r="W1054" s="9">
        <v>0</v>
      </c>
      <c r="X1054" s="9">
        <v>45639</v>
      </c>
      <c r="Y1054" s="9">
        <v>978</v>
      </c>
      <c r="Z1054" s="9">
        <v>28</v>
      </c>
      <c r="AA1054" s="9">
        <v>26805</v>
      </c>
      <c r="AB1054" s="9">
        <v>6916</v>
      </c>
      <c r="AC1054" s="9">
        <v>5729</v>
      </c>
      <c r="AD1054" s="9">
        <v>7169</v>
      </c>
      <c r="AE1054" s="9">
        <v>26</v>
      </c>
      <c r="AF1054" s="9">
        <v>21838</v>
      </c>
      <c r="AG1054" s="9">
        <v>19124</v>
      </c>
      <c r="AH1054" s="9">
        <v>5642</v>
      </c>
      <c r="AI1054" s="9">
        <v>41</v>
      </c>
      <c r="AJ1054" s="9">
        <v>44363</v>
      </c>
      <c r="AK1054" s="9">
        <v>129</v>
      </c>
      <c r="AL1054" s="9">
        <v>2150</v>
      </c>
      <c r="AM1054" s="9">
        <v>3</v>
      </c>
      <c r="AN1054" s="9">
        <v>46229</v>
      </c>
      <c r="AO1054" s="9">
        <v>214</v>
      </c>
      <c r="AP1054" s="9">
        <v>154</v>
      </c>
      <c r="AQ1054" s="9">
        <v>48</v>
      </c>
      <c r="AR1054" s="9">
        <v>40061</v>
      </c>
      <c r="AS1054" s="9">
        <v>6584</v>
      </c>
      <c r="AT1054" s="10">
        <v>0</v>
      </c>
    </row>
    <row r="1055" spans="1:46" ht="42.75" x14ac:dyDescent="0.25">
      <c r="A1055" s="26" t="str">
        <f t="shared" si="32"/>
        <v>2013Licensed practical nursesCanadaCommunity health</v>
      </c>
      <c r="B1055" s="24">
        <v>2013</v>
      </c>
      <c r="C1055" s="9" t="s">
        <v>3</v>
      </c>
      <c r="D1055" s="9" t="s">
        <v>171</v>
      </c>
      <c r="E1055" s="9" t="str">
        <f t="shared" si="33"/>
        <v>Canada</v>
      </c>
      <c r="F1055" s="9" t="s">
        <v>182</v>
      </c>
      <c r="G1055" s="9" t="s">
        <v>11</v>
      </c>
      <c r="H1055" s="9">
        <v>10719</v>
      </c>
      <c r="I1055" s="9">
        <v>10180</v>
      </c>
      <c r="J1055" s="9">
        <v>539</v>
      </c>
      <c r="K1055" s="9">
        <v>0</v>
      </c>
      <c r="L1055" s="9">
        <v>489</v>
      </c>
      <c r="M1055" s="9">
        <v>1255</v>
      </c>
      <c r="N1055" s="9">
        <v>1364</v>
      </c>
      <c r="O1055" s="9">
        <v>1296</v>
      </c>
      <c r="P1055" s="9">
        <v>1434</v>
      </c>
      <c r="Q1055" s="9">
        <v>1300</v>
      </c>
      <c r="R1055" s="9">
        <v>1260</v>
      </c>
      <c r="S1055" s="9">
        <v>1160</v>
      </c>
      <c r="T1055" s="9">
        <v>789</v>
      </c>
      <c r="U1055" s="9">
        <v>293</v>
      </c>
      <c r="V1055" s="9">
        <v>79</v>
      </c>
      <c r="W1055" s="9">
        <v>0</v>
      </c>
      <c r="X1055" s="9">
        <v>10243</v>
      </c>
      <c r="Y1055" s="9">
        <v>470</v>
      </c>
      <c r="Z1055" s="9">
        <v>6</v>
      </c>
      <c r="AA1055" s="9">
        <v>5332</v>
      </c>
      <c r="AB1055" s="9">
        <v>2034</v>
      </c>
      <c r="AC1055" s="9">
        <v>1524</v>
      </c>
      <c r="AD1055" s="9">
        <v>1820</v>
      </c>
      <c r="AE1055" s="9">
        <v>9</v>
      </c>
      <c r="AF1055" s="9">
        <v>5617</v>
      </c>
      <c r="AG1055" s="9">
        <v>3430</v>
      </c>
      <c r="AH1055" s="9">
        <v>1656</v>
      </c>
      <c r="AI1055" s="9">
        <v>16</v>
      </c>
      <c r="AJ1055" s="9">
        <v>8904</v>
      </c>
      <c r="AK1055" s="9">
        <v>447</v>
      </c>
      <c r="AL1055" s="9">
        <v>1359</v>
      </c>
      <c r="AM1055" s="9">
        <v>9</v>
      </c>
      <c r="AN1055" s="9">
        <v>10132</v>
      </c>
      <c r="AO1055" s="9">
        <v>466</v>
      </c>
      <c r="AP1055" s="9">
        <v>95</v>
      </c>
      <c r="AQ1055" s="9">
        <v>26</v>
      </c>
      <c r="AR1055" s="9">
        <v>8394</v>
      </c>
      <c r="AS1055" s="9">
        <v>2325</v>
      </c>
      <c r="AT1055" s="10">
        <v>0</v>
      </c>
    </row>
    <row r="1056" spans="1:46" ht="57" x14ac:dyDescent="0.25">
      <c r="A1056" s="26" t="str">
        <f t="shared" si="32"/>
        <v>2013Licensed practical nursesCanadaNursing home/long-term care</v>
      </c>
      <c r="B1056" s="24">
        <v>2013</v>
      </c>
      <c r="C1056" s="9" t="s">
        <v>3</v>
      </c>
      <c r="D1056" s="9" t="s">
        <v>171</v>
      </c>
      <c r="E1056" s="9" t="str">
        <f t="shared" si="33"/>
        <v>Canada</v>
      </c>
      <c r="F1056" s="9" t="s">
        <v>181</v>
      </c>
      <c r="G1056" s="9" t="s">
        <v>12</v>
      </c>
      <c r="H1056" s="9">
        <v>29022</v>
      </c>
      <c r="I1056" s="9">
        <v>26749</v>
      </c>
      <c r="J1056" s="9">
        <v>2273</v>
      </c>
      <c r="K1056" s="9">
        <v>0</v>
      </c>
      <c r="L1056" s="9">
        <v>1589</v>
      </c>
      <c r="M1056" s="9">
        <v>3570</v>
      </c>
      <c r="N1056" s="9">
        <v>3465</v>
      </c>
      <c r="O1056" s="9">
        <v>3557</v>
      </c>
      <c r="P1056" s="9">
        <v>3940</v>
      </c>
      <c r="Q1056" s="9">
        <v>3738</v>
      </c>
      <c r="R1056" s="9">
        <v>3554</v>
      </c>
      <c r="S1056" s="9">
        <v>3013</v>
      </c>
      <c r="T1056" s="9">
        <v>1798</v>
      </c>
      <c r="U1056" s="9">
        <v>673</v>
      </c>
      <c r="V1056" s="9">
        <v>125</v>
      </c>
      <c r="W1056" s="9">
        <v>0</v>
      </c>
      <c r="X1056" s="9">
        <v>27113</v>
      </c>
      <c r="Y1056" s="9">
        <v>1873</v>
      </c>
      <c r="Z1056" s="9">
        <v>36</v>
      </c>
      <c r="AA1056" s="9">
        <v>16667</v>
      </c>
      <c r="AB1056" s="9">
        <v>5196</v>
      </c>
      <c r="AC1056" s="9">
        <v>3514</v>
      </c>
      <c r="AD1056" s="9">
        <v>3607</v>
      </c>
      <c r="AE1056" s="9">
        <v>38</v>
      </c>
      <c r="AF1056" s="9">
        <v>14799</v>
      </c>
      <c r="AG1056" s="9">
        <v>10116</v>
      </c>
      <c r="AH1056" s="9">
        <v>4092</v>
      </c>
      <c r="AI1056" s="9">
        <v>15</v>
      </c>
      <c r="AJ1056" s="9">
        <v>26132</v>
      </c>
      <c r="AK1056" s="9">
        <v>717</v>
      </c>
      <c r="AL1056" s="9">
        <v>2168</v>
      </c>
      <c r="AM1056" s="9">
        <v>5</v>
      </c>
      <c r="AN1056" s="9">
        <v>28475</v>
      </c>
      <c r="AO1056" s="9">
        <v>490</v>
      </c>
      <c r="AP1056" s="9">
        <v>52</v>
      </c>
      <c r="AQ1056" s="9">
        <v>5</v>
      </c>
      <c r="AR1056" s="9">
        <v>24169</v>
      </c>
      <c r="AS1056" s="9">
        <v>4853</v>
      </c>
      <c r="AT1056" s="10">
        <v>0</v>
      </c>
    </row>
    <row r="1057" spans="1:46" ht="42.75" x14ac:dyDescent="0.25">
      <c r="A1057" s="26" t="str">
        <f t="shared" si="32"/>
        <v>2013Licensed practical nursesCanadaOther places of work</v>
      </c>
      <c r="B1057" s="24">
        <v>2013</v>
      </c>
      <c r="C1057" s="9" t="s">
        <v>3</v>
      </c>
      <c r="D1057" s="9" t="s">
        <v>171</v>
      </c>
      <c r="E1057" s="9" t="str">
        <f t="shared" si="33"/>
        <v>Canada</v>
      </c>
      <c r="F1057" s="9" t="s">
        <v>183</v>
      </c>
      <c r="G1057" s="9" t="s">
        <v>13</v>
      </c>
      <c r="H1057" s="9">
        <v>7188</v>
      </c>
      <c r="I1057" s="9">
        <v>6545</v>
      </c>
      <c r="J1057" s="9">
        <v>643</v>
      </c>
      <c r="K1057" s="9">
        <v>0</v>
      </c>
      <c r="L1057" s="9">
        <v>271</v>
      </c>
      <c r="M1057" s="9">
        <v>752</v>
      </c>
      <c r="N1057" s="9">
        <v>921</v>
      </c>
      <c r="O1057" s="9">
        <v>993</v>
      </c>
      <c r="P1057" s="9">
        <v>1069</v>
      </c>
      <c r="Q1057" s="9">
        <v>982</v>
      </c>
      <c r="R1057" s="9">
        <v>810</v>
      </c>
      <c r="S1057" s="9">
        <v>714</v>
      </c>
      <c r="T1057" s="9">
        <v>439</v>
      </c>
      <c r="U1057" s="9">
        <v>184</v>
      </c>
      <c r="V1057" s="9">
        <v>53</v>
      </c>
      <c r="W1057" s="9">
        <v>0</v>
      </c>
      <c r="X1057" s="9">
        <v>6988</v>
      </c>
      <c r="Y1057" s="9">
        <v>190</v>
      </c>
      <c r="Z1057" s="9">
        <v>10</v>
      </c>
      <c r="AA1057" s="9">
        <v>4124</v>
      </c>
      <c r="AB1057" s="9">
        <v>1095</v>
      </c>
      <c r="AC1057" s="9">
        <v>846</v>
      </c>
      <c r="AD1057" s="9">
        <v>1116</v>
      </c>
      <c r="AE1057" s="9">
        <v>7</v>
      </c>
      <c r="AF1057" s="9">
        <v>3410</v>
      </c>
      <c r="AG1057" s="9">
        <v>2243</v>
      </c>
      <c r="AH1057" s="9">
        <v>1533</v>
      </c>
      <c r="AI1057" s="9">
        <v>2</v>
      </c>
      <c r="AJ1057" s="9">
        <v>5060</v>
      </c>
      <c r="AK1057" s="9">
        <v>184</v>
      </c>
      <c r="AL1057" s="9">
        <v>1943</v>
      </c>
      <c r="AM1057" s="9">
        <v>1</v>
      </c>
      <c r="AN1057" s="9">
        <v>5984</v>
      </c>
      <c r="AO1057" s="9">
        <v>392</v>
      </c>
      <c r="AP1057" s="9">
        <v>792</v>
      </c>
      <c r="AQ1057" s="9">
        <v>20</v>
      </c>
      <c r="AR1057" s="9">
        <v>6481</v>
      </c>
      <c r="AS1057" s="9">
        <v>707</v>
      </c>
      <c r="AT1057" s="10">
        <v>0</v>
      </c>
    </row>
    <row r="1058" spans="1:46" ht="42.75" x14ac:dyDescent="0.25">
      <c r="A1058" s="26" t="str">
        <f t="shared" si="32"/>
        <v>2013Licensed practical nursesCanadaUnknown places of work</v>
      </c>
      <c r="B1058" s="24">
        <v>2013</v>
      </c>
      <c r="C1058" s="9" t="s">
        <v>3</v>
      </c>
      <c r="D1058" s="9" t="s">
        <v>171</v>
      </c>
      <c r="E1058" s="9" t="str">
        <f t="shared" si="33"/>
        <v>Canada</v>
      </c>
      <c r="F1058" s="9" t="s">
        <v>184</v>
      </c>
      <c r="G1058" s="9" t="s">
        <v>49</v>
      </c>
      <c r="H1058" s="9">
        <v>11</v>
      </c>
      <c r="I1058" s="9">
        <v>7</v>
      </c>
      <c r="J1058" s="9">
        <v>4</v>
      </c>
      <c r="K1058" s="9">
        <v>0</v>
      </c>
      <c r="L1058" s="9">
        <v>1</v>
      </c>
      <c r="M1058" s="9">
        <v>2</v>
      </c>
      <c r="N1058" s="9">
        <v>2</v>
      </c>
      <c r="O1058" s="9">
        <v>2</v>
      </c>
      <c r="P1058" s="9">
        <v>2</v>
      </c>
      <c r="Q1058" s="9">
        <v>0</v>
      </c>
      <c r="R1058" s="9">
        <v>1</v>
      </c>
      <c r="S1058" s="9">
        <v>1</v>
      </c>
      <c r="T1058" s="9">
        <v>0</v>
      </c>
      <c r="U1058" s="9">
        <v>0</v>
      </c>
      <c r="V1058" s="9">
        <v>0</v>
      </c>
      <c r="W1058" s="9">
        <v>0</v>
      </c>
      <c r="X1058" s="9">
        <v>8</v>
      </c>
      <c r="Y1058" s="9">
        <v>3</v>
      </c>
      <c r="Z1058" s="9">
        <v>0</v>
      </c>
      <c r="AA1058" s="9">
        <v>6</v>
      </c>
      <c r="AB1058" s="9">
        <v>3</v>
      </c>
      <c r="AC1058" s="9">
        <v>0</v>
      </c>
      <c r="AD1058" s="9">
        <v>2</v>
      </c>
      <c r="AE1058" s="9">
        <v>0</v>
      </c>
      <c r="AF1058" s="9">
        <v>2</v>
      </c>
      <c r="AG1058" s="9">
        <v>2</v>
      </c>
      <c r="AH1058" s="9">
        <v>6</v>
      </c>
      <c r="AI1058" s="9">
        <v>1</v>
      </c>
      <c r="AJ1058" s="9">
        <v>2</v>
      </c>
      <c r="AK1058" s="9">
        <v>0</v>
      </c>
      <c r="AL1058" s="9">
        <v>1</v>
      </c>
      <c r="AM1058" s="9">
        <v>8</v>
      </c>
      <c r="AN1058" s="9">
        <v>2</v>
      </c>
      <c r="AO1058" s="9">
        <v>1</v>
      </c>
      <c r="AP1058" s="9">
        <v>0</v>
      </c>
      <c r="AQ1058" s="9">
        <v>8</v>
      </c>
      <c r="AR1058" s="9">
        <v>8</v>
      </c>
      <c r="AS1058" s="9">
        <v>3</v>
      </c>
      <c r="AT1058" s="10">
        <v>0</v>
      </c>
    </row>
    <row r="1059" spans="1:46" ht="57" x14ac:dyDescent="0.25">
      <c r="A1059" s="26" t="str">
        <f t="shared" si="32"/>
        <v>2013Nurse practitionersNewfoundland and LabradorAll places of work</v>
      </c>
      <c r="B1059" s="24">
        <v>2013</v>
      </c>
      <c r="C1059" s="9" t="s">
        <v>5</v>
      </c>
      <c r="D1059" s="9" t="s">
        <v>162</v>
      </c>
      <c r="E1059" s="9" t="str">
        <f t="shared" si="33"/>
        <v>Newfoundland and Labrador</v>
      </c>
      <c r="F1059" s="9" t="s">
        <v>179</v>
      </c>
      <c r="G1059" s="9" t="s">
        <v>9</v>
      </c>
      <c r="H1059" s="9">
        <v>124</v>
      </c>
      <c r="I1059" s="9">
        <v>106</v>
      </c>
      <c r="J1059" s="9">
        <v>18</v>
      </c>
      <c r="K1059" s="9">
        <v>0</v>
      </c>
      <c r="L1059" s="9">
        <v>0</v>
      </c>
      <c r="M1059" s="9">
        <v>0</v>
      </c>
      <c r="N1059" s="9">
        <v>6</v>
      </c>
      <c r="O1059" s="9">
        <v>14</v>
      </c>
      <c r="P1059" s="9">
        <v>31</v>
      </c>
      <c r="Q1059" s="9">
        <v>31</v>
      </c>
      <c r="R1059" s="9">
        <v>22</v>
      </c>
      <c r="S1059" s="9">
        <v>11</v>
      </c>
      <c r="T1059" s="9">
        <v>7</v>
      </c>
      <c r="U1059" s="9">
        <v>0</v>
      </c>
      <c r="V1059" s="9">
        <v>2</v>
      </c>
      <c r="W1059" s="9">
        <v>0</v>
      </c>
      <c r="X1059" s="9">
        <v>124</v>
      </c>
      <c r="Y1059" s="9">
        <v>0</v>
      </c>
      <c r="Z1059" s="9">
        <v>0</v>
      </c>
      <c r="AA1059" s="9">
        <v>6</v>
      </c>
      <c r="AB1059" s="9">
        <v>43</v>
      </c>
      <c r="AC1059" s="9">
        <v>48</v>
      </c>
      <c r="AD1059" s="9">
        <v>27</v>
      </c>
      <c r="AE1059" s="9">
        <v>0</v>
      </c>
      <c r="AF1059" s="9">
        <v>110</v>
      </c>
      <c r="AG1059" s="9">
        <v>7</v>
      </c>
      <c r="AH1059" s="9">
        <v>7</v>
      </c>
      <c r="AI1059" s="9">
        <v>0</v>
      </c>
      <c r="AJ1059" s="9">
        <v>3</v>
      </c>
      <c r="AK1059" s="9">
        <v>9</v>
      </c>
      <c r="AL1059" s="9">
        <v>112</v>
      </c>
      <c r="AM1059" s="9">
        <v>0</v>
      </c>
      <c r="AN1059" s="9">
        <v>111</v>
      </c>
      <c r="AO1059" s="9">
        <v>6</v>
      </c>
      <c r="AP1059" s="9">
        <v>7</v>
      </c>
      <c r="AQ1059" s="9">
        <v>0</v>
      </c>
      <c r="AR1059" s="9">
        <v>67</v>
      </c>
      <c r="AS1059" s="9">
        <v>57</v>
      </c>
      <c r="AT1059" s="10">
        <v>0</v>
      </c>
    </row>
    <row r="1060" spans="1:46" ht="57" x14ac:dyDescent="0.25">
      <c r="A1060" s="26" t="str">
        <f t="shared" si="32"/>
        <v>2013Nurse practitionersNewfoundland and LabradorHospital</v>
      </c>
      <c r="B1060" s="24">
        <v>2013</v>
      </c>
      <c r="C1060" s="9" t="s">
        <v>5</v>
      </c>
      <c r="D1060" s="9" t="s">
        <v>162</v>
      </c>
      <c r="E1060" s="9" t="str">
        <f t="shared" si="33"/>
        <v>Newfoundland and Labrador</v>
      </c>
      <c r="F1060" s="9" t="s">
        <v>180</v>
      </c>
      <c r="G1060" s="9" t="s">
        <v>10</v>
      </c>
      <c r="H1060" s="9">
        <v>56</v>
      </c>
      <c r="I1060" s="9">
        <v>48</v>
      </c>
      <c r="J1060" s="9">
        <v>8</v>
      </c>
      <c r="K1060" s="9">
        <v>0</v>
      </c>
      <c r="L1060" s="9">
        <v>0</v>
      </c>
      <c r="M1060" s="9">
        <v>0</v>
      </c>
      <c r="N1060" s="9">
        <v>3</v>
      </c>
      <c r="O1060" s="9">
        <v>9</v>
      </c>
      <c r="P1060" s="9">
        <v>16</v>
      </c>
      <c r="Q1060" s="9">
        <v>13</v>
      </c>
      <c r="R1060" s="9">
        <v>11</v>
      </c>
      <c r="S1060" s="9">
        <v>3</v>
      </c>
      <c r="T1060" s="9">
        <v>1</v>
      </c>
      <c r="U1060" s="9">
        <v>0</v>
      </c>
      <c r="V1060" s="9">
        <v>0</v>
      </c>
      <c r="W1060" s="9">
        <v>0</v>
      </c>
      <c r="X1060" s="9">
        <v>56</v>
      </c>
      <c r="Y1060" s="9">
        <v>0</v>
      </c>
      <c r="Z1060" s="9">
        <v>0</v>
      </c>
      <c r="AA1060" s="9">
        <v>4</v>
      </c>
      <c r="AB1060" s="9">
        <v>22</v>
      </c>
      <c r="AC1060" s="9">
        <v>22</v>
      </c>
      <c r="AD1060" s="9">
        <v>8</v>
      </c>
      <c r="AE1060" s="9">
        <v>0</v>
      </c>
      <c r="AF1060" s="9">
        <v>51</v>
      </c>
      <c r="AG1060" s="9">
        <v>3</v>
      </c>
      <c r="AH1060" s="9">
        <v>2</v>
      </c>
      <c r="AI1060" s="9">
        <v>0</v>
      </c>
      <c r="AJ1060" s="9">
        <v>2</v>
      </c>
      <c r="AK1060" s="9">
        <v>3</v>
      </c>
      <c r="AL1060" s="9">
        <v>51</v>
      </c>
      <c r="AM1060" s="9">
        <v>0</v>
      </c>
      <c r="AN1060" s="9">
        <v>55</v>
      </c>
      <c r="AO1060" s="9">
        <v>1</v>
      </c>
      <c r="AP1060" s="9">
        <v>0</v>
      </c>
      <c r="AQ1060" s="9">
        <v>0</v>
      </c>
      <c r="AR1060" s="9">
        <v>32</v>
      </c>
      <c r="AS1060" s="9">
        <v>24</v>
      </c>
      <c r="AT1060" s="10">
        <v>0</v>
      </c>
    </row>
    <row r="1061" spans="1:46" ht="57" x14ac:dyDescent="0.25">
      <c r="A1061" s="26" t="str">
        <f t="shared" si="32"/>
        <v>2013Nurse practitionersNewfoundland and LabradorCommunity health</v>
      </c>
      <c r="B1061" s="24">
        <v>2013</v>
      </c>
      <c r="C1061" s="9" t="s">
        <v>5</v>
      </c>
      <c r="D1061" s="9" t="s">
        <v>162</v>
      </c>
      <c r="E1061" s="9" t="str">
        <f t="shared" si="33"/>
        <v>Newfoundland and Labrador</v>
      </c>
      <c r="F1061" s="9" t="s">
        <v>182</v>
      </c>
      <c r="G1061" s="9" t="s">
        <v>11</v>
      </c>
      <c r="H1061" s="9">
        <v>30</v>
      </c>
      <c r="I1061" s="9">
        <v>28</v>
      </c>
      <c r="J1061" s="9">
        <v>2</v>
      </c>
      <c r="K1061" s="9">
        <v>0</v>
      </c>
      <c r="L1061" s="9">
        <v>0</v>
      </c>
      <c r="M1061" s="9">
        <v>0</v>
      </c>
      <c r="N1061" s="9">
        <v>0</v>
      </c>
      <c r="O1061" s="9">
        <v>3</v>
      </c>
      <c r="P1061" s="9">
        <v>7</v>
      </c>
      <c r="Q1061" s="9">
        <v>11</v>
      </c>
      <c r="R1061" s="9">
        <v>3</v>
      </c>
      <c r="S1061" s="9">
        <v>3</v>
      </c>
      <c r="T1061" s="9">
        <v>2</v>
      </c>
      <c r="U1061" s="9">
        <v>0</v>
      </c>
      <c r="V1061" s="9">
        <v>1</v>
      </c>
      <c r="W1061" s="9">
        <v>0</v>
      </c>
      <c r="X1061" s="9">
        <v>30</v>
      </c>
      <c r="Y1061" s="9">
        <v>0</v>
      </c>
      <c r="Z1061" s="9">
        <v>0</v>
      </c>
      <c r="AA1061" s="9">
        <v>1</v>
      </c>
      <c r="AB1061" s="9">
        <v>11</v>
      </c>
      <c r="AC1061" s="9">
        <v>13</v>
      </c>
      <c r="AD1061" s="9">
        <v>5</v>
      </c>
      <c r="AE1061" s="9">
        <v>0</v>
      </c>
      <c r="AF1061" s="9">
        <v>26</v>
      </c>
      <c r="AG1061" s="9">
        <v>2</v>
      </c>
      <c r="AH1061" s="9">
        <v>2</v>
      </c>
      <c r="AI1061" s="9">
        <v>0</v>
      </c>
      <c r="AJ1061" s="9">
        <v>1</v>
      </c>
      <c r="AK1061" s="9">
        <v>1</v>
      </c>
      <c r="AL1061" s="9">
        <v>28</v>
      </c>
      <c r="AM1061" s="9">
        <v>0</v>
      </c>
      <c r="AN1061" s="9">
        <v>29</v>
      </c>
      <c r="AO1061" s="9">
        <v>1</v>
      </c>
      <c r="AP1061" s="9">
        <v>0</v>
      </c>
      <c r="AQ1061" s="9">
        <v>0</v>
      </c>
      <c r="AR1061" s="9">
        <v>4</v>
      </c>
      <c r="AS1061" s="9">
        <v>26</v>
      </c>
      <c r="AT1061" s="10">
        <v>0</v>
      </c>
    </row>
    <row r="1062" spans="1:46" ht="57" x14ac:dyDescent="0.25">
      <c r="A1062" s="26" t="str">
        <f t="shared" si="32"/>
        <v>2013Nurse practitionersNewfoundland and LabradorNursing home/long-term care</v>
      </c>
      <c r="B1062" s="24">
        <v>2013</v>
      </c>
      <c r="C1062" s="9" t="s">
        <v>5</v>
      </c>
      <c r="D1062" s="9" t="s">
        <v>162</v>
      </c>
      <c r="E1062" s="9" t="str">
        <f t="shared" si="33"/>
        <v>Newfoundland and Labrador</v>
      </c>
      <c r="F1062" s="9" t="s">
        <v>181</v>
      </c>
      <c r="G1062" s="9" t="s">
        <v>12</v>
      </c>
      <c r="H1062" s="9">
        <v>9</v>
      </c>
      <c r="I1062" s="9">
        <v>8</v>
      </c>
      <c r="J1062" s="9">
        <v>1</v>
      </c>
      <c r="K1062" s="9">
        <v>0</v>
      </c>
      <c r="L1062" s="9">
        <v>0</v>
      </c>
      <c r="M1062" s="9">
        <v>0</v>
      </c>
      <c r="N1062" s="9">
        <v>0</v>
      </c>
      <c r="O1062" s="9">
        <v>1</v>
      </c>
      <c r="P1062" s="9">
        <v>2</v>
      </c>
      <c r="Q1062" s="9">
        <v>1</v>
      </c>
      <c r="R1062" s="9">
        <v>2</v>
      </c>
      <c r="S1062" s="9">
        <v>2</v>
      </c>
      <c r="T1062" s="9">
        <v>1</v>
      </c>
      <c r="U1062" s="9">
        <v>0</v>
      </c>
      <c r="V1062" s="9">
        <v>0</v>
      </c>
      <c r="W1062" s="9">
        <v>0</v>
      </c>
      <c r="X1062" s="9">
        <v>9</v>
      </c>
      <c r="Y1062" s="9">
        <v>0</v>
      </c>
      <c r="Z1062" s="9">
        <v>0</v>
      </c>
      <c r="AA1062" s="9">
        <v>0</v>
      </c>
      <c r="AB1062" s="9">
        <v>2</v>
      </c>
      <c r="AC1062" s="9">
        <v>3</v>
      </c>
      <c r="AD1062" s="9">
        <v>4</v>
      </c>
      <c r="AE1062" s="9">
        <v>0</v>
      </c>
      <c r="AF1062" s="9">
        <v>8</v>
      </c>
      <c r="AG1062" s="9">
        <v>0</v>
      </c>
      <c r="AH1062" s="9">
        <v>1</v>
      </c>
      <c r="AI1062" s="9">
        <v>0</v>
      </c>
      <c r="AJ1062" s="9">
        <v>0</v>
      </c>
      <c r="AK1062" s="9">
        <v>1</v>
      </c>
      <c r="AL1062" s="9">
        <v>8</v>
      </c>
      <c r="AM1062" s="9">
        <v>0</v>
      </c>
      <c r="AN1062" s="9">
        <v>8</v>
      </c>
      <c r="AO1062" s="9">
        <v>1</v>
      </c>
      <c r="AP1062" s="9">
        <v>0</v>
      </c>
      <c r="AQ1062" s="9">
        <v>0</v>
      </c>
      <c r="AR1062" s="9">
        <v>5</v>
      </c>
      <c r="AS1062" s="9">
        <v>4</v>
      </c>
      <c r="AT1062" s="10">
        <v>0</v>
      </c>
    </row>
    <row r="1063" spans="1:46" ht="57" x14ac:dyDescent="0.25">
      <c r="A1063" s="26" t="str">
        <f t="shared" si="32"/>
        <v>2013Nurse practitionersNewfoundland and LabradorOther places of work</v>
      </c>
      <c r="B1063" s="24">
        <v>2013</v>
      </c>
      <c r="C1063" s="9" t="s">
        <v>5</v>
      </c>
      <c r="D1063" s="9" t="s">
        <v>162</v>
      </c>
      <c r="E1063" s="9" t="str">
        <f t="shared" si="33"/>
        <v>Newfoundland and Labrador</v>
      </c>
      <c r="F1063" s="9" t="s">
        <v>183</v>
      </c>
      <c r="G1063" s="9" t="s">
        <v>13</v>
      </c>
      <c r="H1063" s="9">
        <v>29</v>
      </c>
      <c r="I1063" s="9">
        <v>22</v>
      </c>
      <c r="J1063" s="9">
        <v>7</v>
      </c>
      <c r="K1063" s="9">
        <v>0</v>
      </c>
      <c r="L1063" s="9">
        <v>0</v>
      </c>
      <c r="M1063" s="9">
        <v>0</v>
      </c>
      <c r="N1063" s="9">
        <v>3</v>
      </c>
      <c r="O1063" s="9">
        <v>1</v>
      </c>
      <c r="P1063" s="9">
        <v>6</v>
      </c>
      <c r="Q1063" s="9">
        <v>6</v>
      </c>
      <c r="R1063" s="9">
        <v>6</v>
      </c>
      <c r="S1063" s="9">
        <v>3</v>
      </c>
      <c r="T1063" s="9">
        <v>3</v>
      </c>
      <c r="U1063" s="9">
        <v>0</v>
      </c>
      <c r="V1063" s="9">
        <v>1</v>
      </c>
      <c r="W1063" s="9">
        <v>0</v>
      </c>
      <c r="X1063" s="9">
        <v>29</v>
      </c>
      <c r="Y1063" s="9">
        <v>0</v>
      </c>
      <c r="Z1063" s="9">
        <v>0</v>
      </c>
      <c r="AA1063" s="9">
        <v>1</v>
      </c>
      <c r="AB1063" s="9">
        <v>8</v>
      </c>
      <c r="AC1063" s="9">
        <v>10</v>
      </c>
      <c r="AD1063" s="9">
        <v>10</v>
      </c>
      <c r="AE1063" s="9">
        <v>0</v>
      </c>
      <c r="AF1063" s="9">
        <v>25</v>
      </c>
      <c r="AG1063" s="9">
        <v>2</v>
      </c>
      <c r="AH1063" s="9">
        <v>2</v>
      </c>
      <c r="AI1063" s="9">
        <v>0</v>
      </c>
      <c r="AJ1063" s="9">
        <v>0</v>
      </c>
      <c r="AK1063" s="9">
        <v>4</v>
      </c>
      <c r="AL1063" s="9">
        <v>25</v>
      </c>
      <c r="AM1063" s="9">
        <v>0</v>
      </c>
      <c r="AN1063" s="9">
        <v>19</v>
      </c>
      <c r="AO1063" s="9">
        <v>3</v>
      </c>
      <c r="AP1063" s="9">
        <v>7</v>
      </c>
      <c r="AQ1063" s="9">
        <v>0</v>
      </c>
      <c r="AR1063" s="9">
        <v>26</v>
      </c>
      <c r="AS1063" s="9">
        <v>3</v>
      </c>
      <c r="AT1063" s="10">
        <v>0</v>
      </c>
    </row>
    <row r="1064" spans="1:46" ht="42.75" x14ac:dyDescent="0.25">
      <c r="A1064" s="26" t="str">
        <f t="shared" si="32"/>
        <v>2013Nurse practitionersPrince Edward IslandAll places of work</v>
      </c>
      <c r="B1064" s="24">
        <v>2013</v>
      </c>
      <c r="C1064" s="9" t="s">
        <v>5</v>
      </c>
      <c r="D1064" s="9" t="s">
        <v>163</v>
      </c>
      <c r="E1064" s="9" t="str">
        <f t="shared" si="33"/>
        <v>Prince Edward Island</v>
      </c>
      <c r="F1064" s="9" t="s">
        <v>179</v>
      </c>
      <c r="G1064" s="9" t="s">
        <v>9</v>
      </c>
      <c r="H1064" s="9">
        <v>5</v>
      </c>
      <c r="I1064" s="9">
        <v>5</v>
      </c>
      <c r="J1064" s="9">
        <v>0</v>
      </c>
      <c r="K1064" s="9">
        <v>0</v>
      </c>
      <c r="L1064" s="9">
        <v>0</v>
      </c>
      <c r="M1064" s="9">
        <v>0</v>
      </c>
      <c r="N1064" s="9">
        <v>1</v>
      </c>
      <c r="O1064" s="9">
        <v>0</v>
      </c>
      <c r="P1064" s="9">
        <v>2</v>
      </c>
      <c r="Q1064" s="9">
        <v>1</v>
      </c>
      <c r="R1064" s="9">
        <v>0</v>
      </c>
      <c r="S1064" s="9">
        <v>1</v>
      </c>
      <c r="T1064" s="9">
        <v>0</v>
      </c>
      <c r="U1064" s="9">
        <v>0</v>
      </c>
      <c r="V1064" s="9">
        <v>0</v>
      </c>
      <c r="W1064" s="9">
        <v>0</v>
      </c>
      <c r="X1064" s="9">
        <v>2</v>
      </c>
      <c r="Y1064" s="9">
        <v>1</v>
      </c>
      <c r="Z1064" s="9">
        <v>2</v>
      </c>
      <c r="AA1064" s="9">
        <v>2</v>
      </c>
      <c r="AB1064" s="9">
        <v>1</v>
      </c>
      <c r="AC1064" s="9">
        <v>2</v>
      </c>
      <c r="AD1064" s="9">
        <v>0</v>
      </c>
      <c r="AE1064" s="9">
        <v>0</v>
      </c>
      <c r="AF1064" s="9">
        <v>5</v>
      </c>
      <c r="AG1064" s="9">
        <v>0</v>
      </c>
      <c r="AH1064" s="9">
        <v>0</v>
      </c>
      <c r="AI1064" s="9">
        <v>0</v>
      </c>
      <c r="AJ1064" s="9">
        <v>0</v>
      </c>
      <c r="AK1064" s="9">
        <v>0</v>
      </c>
      <c r="AL1064" s="9">
        <v>5</v>
      </c>
      <c r="AM1064" s="9">
        <v>0</v>
      </c>
      <c r="AN1064" s="9">
        <v>4</v>
      </c>
      <c r="AO1064" s="9">
        <v>0</v>
      </c>
      <c r="AP1064" s="9">
        <v>1</v>
      </c>
      <c r="AQ1064" s="9">
        <v>0</v>
      </c>
      <c r="AR1064" s="9">
        <v>3</v>
      </c>
      <c r="AS1064" s="9">
        <v>2</v>
      </c>
      <c r="AT1064" s="10">
        <v>0</v>
      </c>
    </row>
    <row r="1065" spans="1:46" ht="42.75" x14ac:dyDescent="0.25">
      <c r="A1065" s="26" t="str">
        <f t="shared" si="32"/>
        <v>2013Nurse practitionersPrince Edward IslandCommunity health</v>
      </c>
      <c r="B1065" s="24">
        <v>2013</v>
      </c>
      <c r="C1065" s="9" t="s">
        <v>5</v>
      </c>
      <c r="D1065" s="9" t="s">
        <v>163</v>
      </c>
      <c r="E1065" s="9" t="str">
        <f t="shared" si="33"/>
        <v>Prince Edward Island</v>
      </c>
      <c r="F1065" s="9" t="s">
        <v>182</v>
      </c>
      <c r="G1065" s="9" t="s">
        <v>11</v>
      </c>
      <c r="H1065" s="9">
        <v>4</v>
      </c>
      <c r="I1065" s="9">
        <v>4</v>
      </c>
      <c r="J1065" s="9">
        <v>0</v>
      </c>
      <c r="K1065" s="9">
        <v>0</v>
      </c>
      <c r="L1065" s="9">
        <v>0</v>
      </c>
      <c r="M1065" s="9">
        <v>0</v>
      </c>
      <c r="N1065" s="9">
        <v>1</v>
      </c>
      <c r="O1065" s="9">
        <v>0</v>
      </c>
      <c r="P1065" s="9">
        <v>2</v>
      </c>
      <c r="Q1065" s="9">
        <v>0</v>
      </c>
      <c r="R1065" s="9">
        <v>0</v>
      </c>
      <c r="S1065" s="9">
        <v>1</v>
      </c>
      <c r="T1065" s="9">
        <v>0</v>
      </c>
      <c r="U1065" s="9">
        <v>0</v>
      </c>
      <c r="V1065" s="9">
        <v>0</v>
      </c>
      <c r="W1065" s="9">
        <v>0</v>
      </c>
      <c r="X1065" s="9">
        <v>1</v>
      </c>
      <c r="Y1065" s="9">
        <v>1</v>
      </c>
      <c r="Z1065" s="9">
        <v>2</v>
      </c>
      <c r="AA1065" s="9">
        <v>2</v>
      </c>
      <c r="AB1065" s="9">
        <v>1</v>
      </c>
      <c r="AC1065" s="9">
        <v>1</v>
      </c>
      <c r="AD1065" s="9">
        <v>0</v>
      </c>
      <c r="AE1065" s="9">
        <v>0</v>
      </c>
      <c r="AF1065" s="9">
        <v>4</v>
      </c>
      <c r="AG1065" s="9">
        <v>0</v>
      </c>
      <c r="AH1065" s="9">
        <v>0</v>
      </c>
      <c r="AI1065" s="9">
        <v>0</v>
      </c>
      <c r="AJ1065" s="9">
        <v>0</v>
      </c>
      <c r="AK1065" s="9">
        <v>0</v>
      </c>
      <c r="AL1065" s="9">
        <v>4</v>
      </c>
      <c r="AM1065" s="9">
        <v>0</v>
      </c>
      <c r="AN1065" s="9">
        <v>4</v>
      </c>
      <c r="AO1065" s="9">
        <v>0</v>
      </c>
      <c r="AP1065" s="9">
        <v>0</v>
      </c>
      <c r="AQ1065" s="9">
        <v>0</v>
      </c>
      <c r="AR1065" s="9">
        <v>2</v>
      </c>
      <c r="AS1065" s="9">
        <v>2</v>
      </c>
      <c r="AT1065" s="10">
        <v>0</v>
      </c>
    </row>
    <row r="1066" spans="1:46" ht="42.75" x14ac:dyDescent="0.25">
      <c r="A1066" s="26" t="str">
        <f t="shared" si="32"/>
        <v>2013Nurse practitionersPrince Edward IslandOther places of work</v>
      </c>
      <c r="B1066" s="24">
        <v>2013</v>
      </c>
      <c r="C1066" s="9" t="s">
        <v>5</v>
      </c>
      <c r="D1066" s="9" t="s">
        <v>163</v>
      </c>
      <c r="E1066" s="9" t="str">
        <f t="shared" si="33"/>
        <v>Prince Edward Island</v>
      </c>
      <c r="F1066" s="9" t="s">
        <v>183</v>
      </c>
      <c r="G1066" s="9" t="s">
        <v>13</v>
      </c>
      <c r="H1066" s="9">
        <v>1</v>
      </c>
      <c r="I1066" s="9">
        <v>1</v>
      </c>
      <c r="J1066" s="9">
        <v>0</v>
      </c>
      <c r="K1066" s="9">
        <v>0</v>
      </c>
      <c r="L1066" s="9">
        <v>0</v>
      </c>
      <c r="M1066" s="9">
        <v>0</v>
      </c>
      <c r="N1066" s="9">
        <v>0</v>
      </c>
      <c r="O1066" s="9">
        <v>0</v>
      </c>
      <c r="P1066" s="9">
        <v>0</v>
      </c>
      <c r="Q1066" s="9">
        <v>1</v>
      </c>
      <c r="R1066" s="9">
        <v>0</v>
      </c>
      <c r="S1066" s="9">
        <v>0</v>
      </c>
      <c r="T1066" s="9">
        <v>0</v>
      </c>
      <c r="U1066" s="9">
        <v>0</v>
      </c>
      <c r="V1066" s="9">
        <v>0</v>
      </c>
      <c r="W1066" s="9">
        <v>0</v>
      </c>
      <c r="X1066" s="9">
        <v>1</v>
      </c>
      <c r="Y1066" s="9">
        <v>0</v>
      </c>
      <c r="Z1066" s="9">
        <v>0</v>
      </c>
      <c r="AA1066" s="9">
        <v>0</v>
      </c>
      <c r="AB1066" s="9">
        <v>0</v>
      </c>
      <c r="AC1066" s="9">
        <v>1</v>
      </c>
      <c r="AD1066" s="9">
        <v>0</v>
      </c>
      <c r="AE1066" s="9">
        <v>0</v>
      </c>
      <c r="AF1066" s="9">
        <v>1</v>
      </c>
      <c r="AG1066" s="9">
        <v>0</v>
      </c>
      <c r="AH1066" s="9">
        <v>0</v>
      </c>
      <c r="AI1066" s="9">
        <v>0</v>
      </c>
      <c r="AJ1066" s="9">
        <v>0</v>
      </c>
      <c r="AK1066" s="9">
        <v>0</v>
      </c>
      <c r="AL1066" s="9">
        <v>1</v>
      </c>
      <c r="AM1066" s="9">
        <v>0</v>
      </c>
      <c r="AN1066" s="9">
        <v>0</v>
      </c>
      <c r="AO1066" s="9">
        <v>0</v>
      </c>
      <c r="AP1066" s="9">
        <v>1</v>
      </c>
      <c r="AQ1066" s="9">
        <v>0</v>
      </c>
      <c r="AR1066" s="9">
        <v>1</v>
      </c>
      <c r="AS1066" s="9">
        <v>0</v>
      </c>
      <c r="AT1066" s="10">
        <v>0</v>
      </c>
    </row>
    <row r="1067" spans="1:46" ht="42.75" x14ac:dyDescent="0.25">
      <c r="A1067" s="26" t="str">
        <f t="shared" si="32"/>
        <v>2013Nurse practitionersNova ScotiaAll places of work</v>
      </c>
      <c r="B1067" s="24">
        <v>2013</v>
      </c>
      <c r="C1067" s="9" t="s">
        <v>5</v>
      </c>
      <c r="D1067" s="9" t="s">
        <v>164</v>
      </c>
      <c r="E1067" s="9" t="str">
        <f t="shared" si="33"/>
        <v>Nova Scotia</v>
      </c>
      <c r="F1067" s="9" t="s">
        <v>179</v>
      </c>
      <c r="G1067" s="9" t="s">
        <v>9</v>
      </c>
      <c r="H1067" s="9">
        <v>132</v>
      </c>
      <c r="I1067" s="9">
        <v>127</v>
      </c>
      <c r="J1067" s="9">
        <v>5</v>
      </c>
      <c r="K1067" s="9">
        <v>0</v>
      </c>
      <c r="L1067" s="9">
        <v>0</v>
      </c>
      <c r="M1067" s="9">
        <v>1</v>
      </c>
      <c r="N1067" s="9">
        <v>9</v>
      </c>
      <c r="O1067" s="9">
        <v>15</v>
      </c>
      <c r="P1067" s="9">
        <v>27</v>
      </c>
      <c r="Q1067" s="9">
        <v>30</v>
      </c>
      <c r="R1067" s="9">
        <v>28</v>
      </c>
      <c r="S1067" s="9">
        <v>14</v>
      </c>
      <c r="T1067" s="9">
        <v>7</v>
      </c>
      <c r="U1067" s="9">
        <v>1</v>
      </c>
      <c r="V1067" s="9">
        <v>0</v>
      </c>
      <c r="W1067" s="9">
        <v>0</v>
      </c>
      <c r="X1067" s="9">
        <v>129</v>
      </c>
      <c r="Y1067" s="9">
        <v>3</v>
      </c>
      <c r="Z1067" s="9">
        <v>0</v>
      </c>
      <c r="AA1067" s="9">
        <v>12</v>
      </c>
      <c r="AB1067" s="9">
        <v>38</v>
      </c>
      <c r="AC1067" s="9">
        <v>54</v>
      </c>
      <c r="AD1067" s="9">
        <v>28</v>
      </c>
      <c r="AE1067" s="9">
        <v>0</v>
      </c>
      <c r="AF1067" s="9">
        <v>112</v>
      </c>
      <c r="AG1067" s="9">
        <v>12</v>
      </c>
      <c r="AH1067" s="9">
        <v>8</v>
      </c>
      <c r="AI1067" s="9">
        <v>0</v>
      </c>
      <c r="AJ1067" s="9">
        <v>8</v>
      </c>
      <c r="AK1067" s="9">
        <v>0</v>
      </c>
      <c r="AL1067" s="9">
        <v>124</v>
      </c>
      <c r="AM1067" s="9">
        <v>0</v>
      </c>
      <c r="AN1067" s="9">
        <v>125</v>
      </c>
      <c r="AO1067" s="9">
        <v>1</v>
      </c>
      <c r="AP1067" s="9">
        <v>6</v>
      </c>
      <c r="AQ1067" s="9">
        <v>0</v>
      </c>
      <c r="AR1067" s="9">
        <v>87</v>
      </c>
      <c r="AS1067" s="9">
        <v>45</v>
      </c>
      <c r="AT1067" s="10">
        <v>0</v>
      </c>
    </row>
    <row r="1068" spans="1:46" ht="42.75" x14ac:dyDescent="0.25">
      <c r="A1068" s="26" t="str">
        <f t="shared" si="32"/>
        <v>2013Nurse practitionersNova ScotiaHospital</v>
      </c>
      <c r="B1068" s="24">
        <v>2013</v>
      </c>
      <c r="C1068" s="9" t="s">
        <v>5</v>
      </c>
      <c r="D1068" s="9" t="s">
        <v>164</v>
      </c>
      <c r="E1068" s="9" t="str">
        <f t="shared" si="33"/>
        <v>Nova Scotia</v>
      </c>
      <c r="F1068" s="9" t="s">
        <v>180</v>
      </c>
      <c r="G1068" s="9" t="s">
        <v>10</v>
      </c>
      <c r="H1068" s="9">
        <v>57</v>
      </c>
      <c r="I1068" s="9">
        <v>56</v>
      </c>
      <c r="J1068" s="9">
        <v>1</v>
      </c>
      <c r="K1068" s="9">
        <v>0</v>
      </c>
      <c r="L1068" s="9">
        <v>0</v>
      </c>
      <c r="M1068" s="9">
        <v>0</v>
      </c>
      <c r="N1068" s="9">
        <v>6</v>
      </c>
      <c r="O1068" s="9">
        <v>5</v>
      </c>
      <c r="P1068" s="9">
        <v>12</v>
      </c>
      <c r="Q1068" s="9">
        <v>14</v>
      </c>
      <c r="R1068" s="9">
        <v>13</v>
      </c>
      <c r="S1068" s="9">
        <v>5</v>
      </c>
      <c r="T1068" s="9">
        <v>2</v>
      </c>
      <c r="U1068" s="9">
        <v>0</v>
      </c>
      <c r="V1068" s="9">
        <v>0</v>
      </c>
      <c r="W1068" s="9">
        <v>0</v>
      </c>
      <c r="X1068" s="9">
        <v>57</v>
      </c>
      <c r="Y1068" s="9">
        <v>0</v>
      </c>
      <c r="Z1068" s="9">
        <v>0</v>
      </c>
      <c r="AA1068" s="9">
        <v>7</v>
      </c>
      <c r="AB1068" s="9">
        <v>11</v>
      </c>
      <c r="AC1068" s="9">
        <v>29</v>
      </c>
      <c r="AD1068" s="9">
        <v>10</v>
      </c>
      <c r="AE1068" s="9">
        <v>0</v>
      </c>
      <c r="AF1068" s="9">
        <v>50</v>
      </c>
      <c r="AG1068" s="9">
        <v>5</v>
      </c>
      <c r="AH1068" s="9">
        <v>2</v>
      </c>
      <c r="AI1068" s="9">
        <v>0</v>
      </c>
      <c r="AJ1068" s="9">
        <v>5</v>
      </c>
      <c r="AK1068" s="9">
        <v>0</v>
      </c>
      <c r="AL1068" s="9">
        <v>52</v>
      </c>
      <c r="AM1068" s="9">
        <v>0</v>
      </c>
      <c r="AN1068" s="9">
        <v>56</v>
      </c>
      <c r="AO1068" s="9">
        <v>1</v>
      </c>
      <c r="AP1068" s="9">
        <v>0</v>
      </c>
      <c r="AQ1068" s="9">
        <v>0</v>
      </c>
      <c r="AR1068" s="9">
        <v>56</v>
      </c>
      <c r="AS1068" s="9">
        <v>1</v>
      </c>
      <c r="AT1068" s="10">
        <v>0</v>
      </c>
    </row>
    <row r="1069" spans="1:46" ht="42.75" x14ac:dyDescent="0.25">
      <c r="A1069" s="26" t="str">
        <f t="shared" si="32"/>
        <v>2013Nurse practitionersNova ScotiaCommunity health</v>
      </c>
      <c r="B1069" s="24">
        <v>2013</v>
      </c>
      <c r="C1069" s="9" t="s">
        <v>5</v>
      </c>
      <c r="D1069" s="9" t="s">
        <v>164</v>
      </c>
      <c r="E1069" s="9" t="str">
        <f t="shared" si="33"/>
        <v>Nova Scotia</v>
      </c>
      <c r="F1069" s="9" t="s">
        <v>182</v>
      </c>
      <c r="G1069" s="9" t="s">
        <v>11</v>
      </c>
      <c r="H1069" s="9">
        <v>60</v>
      </c>
      <c r="I1069" s="9">
        <v>56</v>
      </c>
      <c r="J1069" s="9">
        <v>4</v>
      </c>
      <c r="K1069" s="9">
        <v>0</v>
      </c>
      <c r="L1069" s="9">
        <v>0</v>
      </c>
      <c r="M1069" s="9">
        <v>1</v>
      </c>
      <c r="N1069" s="9">
        <v>3</v>
      </c>
      <c r="O1069" s="9">
        <v>9</v>
      </c>
      <c r="P1069" s="9">
        <v>13</v>
      </c>
      <c r="Q1069" s="9">
        <v>13</v>
      </c>
      <c r="R1069" s="9">
        <v>12</v>
      </c>
      <c r="S1069" s="9">
        <v>5</v>
      </c>
      <c r="T1069" s="9">
        <v>3</v>
      </c>
      <c r="U1069" s="9">
        <v>1</v>
      </c>
      <c r="V1069" s="9">
        <v>0</v>
      </c>
      <c r="W1069" s="9">
        <v>0</v>
      </c>
      <c r="X1069" s="9">
        <v>58</v>
      </c>
      <c r="Y1069" s="9">
        <v>2</v>
      </c>
      <c r="Z1069" s="9">
        <v>0</v>
      </c>
      <c r="AA1069" s="9">
        <v>5</v>
      </c>
      <c r="AB1069" s="9">
        <v>23</v>
      </c>
      <c r="AC1069" s="9">
        <v>21</v>
      </c>
      <c r="AD1069" s="9">
        <v>11</v>
      </c>
      <c r="AE1069" s="9">
        <v>0</v>
      </c>
      <c r="AF1069" s="9">
        <v>50</v>
      </c>
      <c r="AG1069" s="9">
        <v>6</v>
      </c>
      <c r="AH1069" s="9">
        <v>4</v>
      </c>
      <c r="AI1069" s="9">
        <v>0</v>
      </c>
      <c r="AJ1069" s="9">
        <v>2</v>
      </c>
      <c r="AK1069" s="9">
        <v>0</v>
      </c>
      <c r="AL1069" s="9">
        <v>58</v>
      </c>
      <c r="AM1069" s="9">
        <v>0</v>
      </c>
      <c r="AN1069" s="9">
        <v>59</v>
      </c>
      <c r="AO1069" s="9">
        <v>0</v>
      </c>
      <c r="AP1069" s="9">
        <v>1</v>
      </c>
      <c r="AQ1069" s="9">
        <v>0</v>
      </c>
      <c r="AR1069" s="9">
        <v>24</v>
      </c>
      <c r="AS1069" s="9">
        <v>36</v>
      </c>
      <c r="AT1069" s="10">
        <v>0</v>
      </c>
    </row>
    <row r="1070" spans="1:46" ht="57" x14ac:dyDescent="0.25">
      <c r="A1070" s="26" t="str">
        <f t="shared" si="32"/>
        <v>2013Nurse practitionersNova ScotiaNursing home/long-term care</v>
      </c>
      <c r="B1070" s="24">
        <v>2013</v>
      </c>
      <c r="C1070" s="9" t="s">
        <v>5</v>
      </c>
      <c r="D1070" s="9" t="s">
        <v>164</v>
      </c>
      <c r="E1070" s="9" t="str">
        <f t="shared" si="33"/>
        <v>Nova Scotia</v>
      </c>
      <c r="F1070" s="9" t="s">
        <v>181</v>
      </c>
      <c r="G1070" s="9" t="s">
        <v>12</v>
      </c>
      <c r="H1070" s="9">
        <v>3</v>
      </c>
      <c r="I1070" s="9">
        <v>3</v>
      </c>
      <c r="J1070" s="9">
        <v>0</v>
      </c>
      <c r="K1070" s="9">
        <v>0</v>
      </c>
      <c r="L1070" s="9">
        <v>0</v>
      </c>
      <c r="M1070" s="9">
        <v>0</v>
      </c>
      <c r="N1070" s="9">
        <v>0</v>
      </c>
      <c r="O1070" s="9">
        <v>0</v>
      </c>
      <c r="P1070" s="9">
        <v>0</v>
      </c>
      <c r="Q1070" s="9">
        <v>0</v>
      </c>
      <c r="R1070" s="9">
        <v>1</v>
      </c>
      <c r="S1070" s="9">
        <v>1</v>
      </c>
      <c r="T1070" s="9">
        <v>1</v>
      </c>
      <c r="U1070" s="9">
        <v>0</v>
      </c>
      <c r="V1070" s="9">
        <v>0</v>
      </c>
      <c r="W1070" s="9">
        <v>0</v>
      </c>
      <c r="X1070" s="9">
        <v>3</v>
      </c>
      <c r="Y1070" s="9">
        <v>0</v>
      </c>
      <c r="Z1070" s="9">
        <v>0</v>
      </c>
      <c r="AA1070" s="9">
        <v>0</v>
      </c>
      <c r="AB1070" s="9">
        <v>0</v>
      </c>
      <c r="AC1070" s="9">
        <v>0</v>
      </c>
      <c r="AD1070" s="9">
        <v>3</v>
      </c>
      <c r="AE1070" s="9">
        <v>0</v>
      </c>
      <c r="AF1070" s="9">
        <v>2</v>
      </c>
      <c r="AG1070" s="9">
        <v>0</v>
      </c>
      <c r="AH1070" s="9">
        <v>1</v>
      </c>
      <c r="AI1070" s="9">
        <v>0</v>
      </c>
      <c r="AJ1070" s="9">
        <v>1</v>
      </c>
      <c r="AK1070" s="9">
        <v>0</v>
      </c>
      <c r="AL1070" s="9">
        <v>2</v>
      </c>
      <c r="AM1070" s="9">
        <v>0</v>
      </c>
      <c r="AN1070" s="9">
        <v>3</v>
      </c>
      <c r="AO1070" s="9">
        <v>0</v>
      </c>
      <c r="AP1070" s="9">
        <v>0</v>
      </c>
      <c r="AQ1070" s="9">
        <v>0</v>
      </c>
      <c r="AR1070" s="9">
        <v>1</v>
      </c>
      <c r="AS1070" s="9">
        <v>2</v>
      </c>
      <c r="AT1070" s="10">
        <v>0</v>
      </c>
    </row>
    <row r="1071" spans="1:46" ht="42.75" x14ac:dyDescent="0.25">
      <c r="A1071" s="26" t="str">
        <f t="shared" si="32"/>
        <v>2013Nurse practitionersNova ScotiaOther places of work</v>
      </c>
      <c r="B1071" s="24">
        <v>2013</v>
      </c>
      <c r="C1071" s="9" t="s">
        <v>5</v>
      </c>
      <c r="D1071" s="9" t="s">
        <v>164</v>
      </c>
      <c r="E1071" s="9" t="str">
        <f t="shared" si="33"/>
        <v>Nova Scotia</v>
      </c>
      <c r="F1071" s="9" t="s">
        <v>183</v>
      </c>
      <c r="G1071" s="9" t="s">
        <v>13</v>
      </c>
      <c r="H1071" s="9">
        <v>12</v>
      </c>
      <c r="I1071" s="9">
        <v>12</v>
      </c>
      <c r="J1071" s="9">
        <v>0</v>
      </c>
      <c r="K1071" s="9">
        <v>0</v>
      </c>
      <c r="L1071" s="9">
        <v>0</v>
      </c>
      <c r="M1071" s="9">
        <v>0</v>
      </c>
      <c r="N1071" s="9">
        <v>0</v>
      </c>
      <c r="O1071" s="9">
        <v>1</v>
      </c>
      <c r="P1071" s="9">
        <v>2</v>
      </c>
      <c r="Q1071" s="9">
        <v>3</v>
      </c>
      <c r="R1071" s="9">
        <v>2</v>
      </c>
      <c r="S1071" s="9">
        <v>3</v>
      </c>
      <c r="T1071" s="9">
        <v>1</v>
      </c>
      <c r="U1071" s="9">
        <v>0</v>
      </c>
      <c r="V1071" s="9">
        <v>0</v>
      </c>
      <c r="W1071" s="9">
        <v>0</v>
      </c>
      <c r="X1071" s="9">
        <v>11</v>
      </c>
      <c r="Y1071" s="9">
        <v>1</v>
      </c>
      <c r="Z1071" s="9">
        <v>0</v>
      </c>
      <c r="AA1071" s="9">
        <v>0</v>
      </c>
      <c r="AB1071" s="9">
        <v>4</v>
      </c>
      <c r="AC1071" s="9">
        <v>4</v>
      </c>
      <c r="AD1071" s="9">
        <v>4</v>
      </c>
      <c r="AE1071" s="9">
        <v>0</v>
      </c>
      <c r="AF1071" s="9">
        <v>10</v>
      </c>
      <c r="AG1071" s="9">
        <v>1</v>
      </c>
      <c r="AH1071" s="9">
        <v>1</v>
      </c>
      <c r="AI1071" s="9">
        <v>0</v>
      </c>
      <c r="AJ1071" s="9">
        <v>0</v>
      </c>
      <c r="AK1071" s="9">
        <v>0</v>
      </c>
      <c r="AL1071" s="9">
        <v>12</v>
      </c>
      <c r="AM1071" s="9">
        <v>0</v>
      </c>
      <c r="AN1071" s="9">
        <v>7</v>
      </c>
      <c r="AO1071" s="9">
        <v>0</v>
      </c>
      <c r="AP1071" s="9">
        <v>5</v>
      </c>
      <c r="AQ1071" s="9">
        <v>0</v>
      </c>
      <c r="AR1071" s="9">
        <v>6</v>
      </c>
      <c r="AS1071" s="9">
        <v>6</v>
      </c>
      <c r="AT1071" s="10">
        <v>0</v>
      </c>
    </row>
    <row r="1072" spans="1:46" ht="42.75" x14ac:dyDescent="0.25">
      <c r="A1072" s="26" t="str">
        <f t="shared" si="32"/>
        <v>2013Nurse practitionersNew BrunswickAll places of work</v>
      </c>
      <c r="B1072" s="24">
        <v>2013</v>
      </c>
      <c r="C1072" s="9" t="s">
        <v>5</v>
      </c>
      <c r="D1072" s="9" t="s">
        <v>165</v>
      </c>
      <c r="E1072" s="9" t="str">
        <f t="shared" si="33"/>
        <v>New Brunswick</v>
      </c>
      <c r="F1072" s="9" t="s">
        <v>179</v>
      </c>
      <c r="G1072" s="9" t="s">
        <v>9</v>
      </c>
      <c r="H1072" s="9">
        <v>102</v>
      </c>
      <c r="I1072" s="9">
        <v>99</v>
      </c>
      <c r="J1072" s="9">
        <v>3</v>
      </c>
      <c r="K1072" s="9">
        <v>0</v>
      </c>
      <c r="L1072" s="9">
        <v>0</v>
      </c>
      <c r="M1072" s="9">
        <v>4</v>
      </c>
      <c r="N1072" s="9">
        <v>22</v>
      </c>
      <c r="O1072" s="9">
        <v>18</v>
      </c>
      <c r="P1072" s="9">
        <v>14</v>
      </c>
      <c r="Q1072" s="9">
        <v>21</v>
      </c>
      <c r="R1072" s="9">
        <v>11</v>
      </c>
      <c r="S1072" s="9">
        <v>9</v>
      </c>
      <c r="T1072" s="9">
        <v>3</v>
      </c>
      <c r="U1072" s="9">
        <v>0</v>
      </c>
      <c r="V1072" s="9">
        <v>0</v>
      </c>
      <c r="W1072" s="9">
        <v>0</v>
      </c>
      <c r="X1072" s="9">
        <v>98</v>
      </c>
      <c r="Y1072" s="9">
        <v>4</v>
      </c>
      <c r="Z1072" s="9">
        <v>0</v>
      </c>
      <c r="AA1072" s="9">
        <v>23</v>
      </c>
      <c r="AB1072" s="9">
        <v>34</v>
      </c>
      <c r="AC1072" s="9">
        <v>34</v>
      </c>
      <c r="AD1072" s="9">
        <v>11</v>
      </c>
      <c r="AE1072" s="9">
        <v>0</v>
      </c>
      <c r="AF1072" s="9">
        <v>83</v>
      </c>
      <c r="AG1072" s="9">
        <v>16</v>
      </c>
      <c r="AH1072" s="9">
        <v>3</v>
      </c>
      <c r="AI1072" s="9">
        <v>0</v>
      </c>
      <c r="AJ1072" s="9">
        <v>16</v>
      </c>
      <c r="AK1072" s="9">
        <v>0</v>
      </c>
      <c r="AL1072" s="9">
        <v>86</v>
      </c>
      <c r="AM1072" s="9">
        <v>0</v>
      </c>
      <c r="AN1072" s="9">
        <v>98</v>
      </c>
      <c r="AO1072" s="9">
        <v>0</v>
      </c>
      <c r="AP1072" s="9">
        <v>4</v>
      </c>
      <c r="AQ1072" s="9">
        <v>0</v>
      </c>
      <c r="AR1072" s="9">
        <v>63</v>
      </c>
      <c r="AS1072" s="9">
        <v>39</v>
      </c>
      <c r="AT1072" s="10">
        <v>0</v>
      </c>
    </row>
    <row r="1073" spans="1:46" ht="42.75" x14ac:dyDescent="0.25">
      <c r="A1073" s="26" t="str">
        <f t="shared" si="32"/>
        <v>2013Nurse practitionersNew BrunswickHospital</v>
      </c>
      <c r="B1073" s="24">
        <v>2013</v>
      </c>
      <c r="C1073" s="9" t="s">
        <v>5</v>
      </c>
      <c r="D1073" s="9" t="s">
        <v>165</v>
      </c>
      <c r="E1073" s="9" t="str">
        <f t="shared" si="33"/>
        <v>New Brunswick</v>
      </c>
      <c r="F1073" s="9" t="s">
        <v>180</v>
      </c>
      <c r="G1073" s="9" t="s">
        <v>10</v>
      </c>
      <c r="H1073" s="9">
        <v>33</v>
      </c>
      <c r="I1073" s="9">
        <v>31</v>
      </c>
      <c r="J1073" s="9">
        <v>2</v>
      </c>
      <c r="K1073" s="9">
        <v>0</v>
      </c>
      <c r="L1073" s="9">
        <v>0</v>
      </c>
      <c r="M1073" s="9">
        <v>3</v>
      </c>
      <c r="N1073" s="9">
        <v>12</v>
      </c>
      <c r="O1073" s="9">
        <v>5</v>
      </c>
      <c r="P1073" s="9">
        <v>2</v>
      </c>
      <c r="Q1073" s="9">
        <v>6</v>
      </c>
      <c r="R1073" s="9">
        <v>3</v>
      </c>
      <c r="S1073" s="9">
        <v>2</v>
      </c>
      <c r="T1073" s="9">
        <v>0</v>
      </c>
      <c r="U1073" s="9">
        <v>0</v>
      </c>
      <c r="V1073" s="9">
        <v>0</v>
      </c>
      <c r="W1073" s="9">
        <v>0</v>
      </c>
      <c r="X1073" s="9">
        <v>31</v>
      </c>
      <c r="Y1073" s="9">
        <v>2</v>
      </c>
      <c r="Z1073" s="9">
        <v>0</v>
      </c>
      <c r="AA1073" s="9">
        <v>14</v>
      </c>
      <c r="AB1073" s="9">
        <v>8</v>
      </c>
      <c r="AC1073" s="9">
        <v>8</v>
      </c>
      <c r="AD1073" s="9">
        <v>3</v>
      </c>
      <c r="AE1073" s="9">
        <v>0</v>
      </c>
      <c r="AF1073" s="9">
        <v>21</v>
      </c>
      <c r="AG1073" s="9">
        <v>11</v>
      </c>
      <c r="AH1073" s="9">
        <v>1</v>
      </c>
      <c r="AI1073" s="9">
        <v>0</v>
      </c>
      <c r="AJ1073" s="9">
        <v>13</v>
      </c>
      <c r="AK1073" s="9">
        <v>0</v>
      </c>
      <c r="AL1073" s="9">
        <v>20</v>
      </c>
      <c r="AM1073" s="9">
        <v>0</v>
      </c>
      <c r="AN1073" s="9">
        <v>33</v>
      </c>
      <c r="AO1073" s="9">
        <v>0</v>
      </c>
      <c r="AP1073" s="9">
        <v>0</v>
      </c>
      <c r="AQ1073" s="9">
        <v>0</v>
      </c>
      <c r="AR1073" s="9">
        <v>26</v>
      </c>
      <c r="AS1073" s="9">
        <v>7</v>
      </c>
      <c r="AT1073" s="10">
        <v>0</v>
      </c>
    </row>
    <row r="1074" spans="1:46" ht="42.75" x14ac:dyDescent="0.25">
      <c r="A1074" s="26" t="str">
        <f t="shared" si="32"/>
        <v>2013Nurse practitionersNew BrunswickCommunity health</v>
      </c>
      <c r="B1074" s="24">
        <v>2013</v>
      </c>
      <c r="C1074" s="9" t="s">
        <v>5</v>
      </c>
      <c r="D1074" s="9" t="s">
        <v>165</v>
      </c>
      <c r="E1074" s="9" t="str">
        <f t="shared" si="33"/>
        <v>New Brunswick</v>
      </c>
      <c r="F1074" s="9" t="s">
        <v>182</v>
      </c>
      <c r="G1074" s="9" t="s">
        <v>11</v>
      </c>
      <c r="H1074" s="9">
        <v>52</v>
      </c>
      <c r="I1074" s="9">
        <v>52</v>
      </c>
      <c r="J1074" s="9">
        <v>0</v>
      </c>
      <c r="K1074" s="9">
        <v>0</v>
      </c>
      <c r="L1074" s="9">
        <v>0</v>
      </c>
      <c r="M1074" s="9">
        <v>0</v>
      </c>
      <c r="N1074" s="9">
        <v>6</v>
      </c>
      <c r="O1074" s="9">
        <v>11</v>
      </c>
      <c r="P1074" s="9">
        <v>12</v>
      </c>
      <c r="Q1074" s="9">
        <v>10</v>
      </c>
      <c r="R1074" s="9">
        <v>5</v>
      </c>
      <c r="S1074" s="9">
        <v>6</v>
      </c>
      <c r="T1074" s="9">
        <v>2</v>
      </c>
      <c r="U1074" s="9">
        <v>0</v>
      </c>
      <c r="V1074" s="9">
        <v>0</v>
      </c>
      <c r="W1074" s="9">
        <v>0</v>
      </c>
      <c r="X1074" s="9">
        <v>50</v>
      </c>
      <c r="Y1074" s="9">
        <v>2</v>
      </c>
      <c r="Z1074" s="9">
        <v>0</v>
      </c>
      <c r="AA1074" s="9">
        <v>5</v>
      </c>
      <c r="AB1074" s="9">
        <v>21</v>
      </c>
      <c r="AC1074" s="9">
        <v>19</v>
      </c>
      <c r="AD1074" s="9">
        <v>7</v>
      </c>
      <c r="AE1074" s="9">
        <v>0</v>
      </c>
      <c r="AF1074" s="9">
        <v>46</v>
      </c>
      <c r="AG1074" s="9">
        <v>5</v>
      </c>
      <c r="AH1074" s="9">
        <v>1</v>
      </c>
      <c r="AI1074" s="9">
        <v>0</v>
      </c>
      <c r="AJ1074" s="9">
        <v>1</v>
      </c>
      <c r="AK1074" s="9">
        <v>0</v>
      </c>
      <c r="AL1074" s="9">
        <v>51</v>
      </c>
      <c r="AM1074" s="9">
        <v>0</v>
      </c>
      <c r="AN1074" s="9">
        <v>52</v>
      </c>
      <c r="AO1074" s="9">
        <v>0</v>
      </c>
      <c r="AP1074" s="9">
        <v>0</v>
      </c>
      <c r="AQ1074" s="9">
        <v>0</v>
      </c>
      <c r="AR1074" s="9">
        <v>27</v>
      </c>
      <c r="AS1074" s="9">
        <v>25</v>
      </c>
      <c r="AT1074" s="10">
        <v>0</v>
      </c>
    </row>
    <row r="1075" spans="1:46" ht="57" x14ac:dyDescent="0.25">
      <c r="A1075" s="26" t="str">
        <f t="shared" si="32"/>
        <v>2013Nurse practitionersNew BrunswickNursing home/long-term care</v>
      </c>
      <c r="B1075" s="24">
        <v>2013</v>
      </c>
      <c r="C1075" s="9" t="s">
        <v>5</v>
      </c>
      <c r="D1075" s="9" t="s">
        <v>165</v>
      </c>
      <c r="E1075" s="9" t="str">
        <f t="shared" si="33"/>
        <v>New Brunswick</v>
      </c>
      <c r="F1075" s="9" t="s">
        <v>181</v>
      </c>
      <c r="G1075" s="9" t="s">
        <v>12</v>
      </c>
      <c r="H1075" s="9">
        <v>5</v>
      </c>
      <c r="I1075" s="9">
        <v>5</v>
      </c>
      <c r="J1075" s="9">
        <v>0</v>
      </c>
      <c r="K1075" s="9">
        <v>0</v>
      </c>
      <c r="L1075" s="9">
        <v>0</v>
      </c>
      <c r="M1075" s="9">
        <v>1</v>
      </c>
      <c r="N1075" s="9">
        <v>1</v>
      </c>
      <c r="O1075" s="9">
        <v>0</v>
      </c>
      <c r="P1075" s="9">
        <v>0</v>
      </c>
      <c r="Q1075" s="9">
        <v>1</v>
      </c>
      <c r="R1075" s="9">
        <v>1</v>
      </c>
      <c r="S1075" s="9">
        <v>0</v>
      </c>
      <c r="T1075" s="9">
        <v>1</v>
      </c>
      <c r="U1075" s="9">
        <v>0</v>
      </c>
      <c r="V1075" s="9">
        <v>0</v>
      </c>
      <c r="W1075" s="9">
        <v>0</v>
      </c>
      <c r="X1075" s="9">
        <v>5</v>
      </c>
      <c r="Y1075" s="9">
        <v>0</v>
      </c>
      <c r="Z1075" s="9">
        <v>0</v>
      </c>
      <c r="AA1075" s="9">
        <v>1</v>
      </c>
      <c r="AB1075" s="9">
        <v>1</v>
      </c>
      <c r="AC1075" s="9">
        <v>2</v>
      </c>
      <c r="AD1075" s="9">
        <v>1</v>
      </c>
      <c r="AE1075" s="9">
        <v>0</v>
      </c>
      <c r="AF1075" s="9">
        <v>4</v>
      </c>
      <c r="AG1075" s="9">
        <v>0</v>
      </c>
      <c r="AH1075" s="9">
        <v>1</v>
      </c>
      <c r="AI1075" s="9">
        <v>0</v>
      </c>
      <c r="AJ1075" s="9">
        <v>1</v>
      </c>
      <c r="AK1075" s="9">
        <v>0</v>
      </c>
      <c r="AL1075" s="9">
        <v>4</v>
      </c>
      <c r="AM1075" s="9">
        <v>0</v>
      </c>
      <c r="AN1075" s="9">
        <v>5</v>
      </c>
      <c r="AO1075" s="9">
        <v>0</v>
      </c>
      <c r="AP1075" s="9">
        <v>0</v>
      </c>
      <c r="AQ1075" s="9">
        <v>0</v>
      </c>
      <c r="AR1075" s="9">
        <v>4</v>
      </c>
      <c r="AS1075" s="9">
        <v>1</v>
      </c>
      <c r="AT1075" s="10">
        <v>0</v>
      </c>
    </row>
    <row r="1076" spans="1:46" ht="42.75" x14ac:dyDescent="0.25">
      <c r="A1076" s="26" t="str">
        <f t="shared" si="32"/>
        <v>2013Nurse practitionersNew BrunswickOther places of work</v>
      </c>
      <c r="B1076" s="24">
        <v>2013</v>
      </c>
      <c r="C1076" s="9" t="s">
        <v>5</v>
      </c>
      <c r="D1076" s="9" t="s">
        <v>165</v>
      </c>
      <c r="E1076" s="9" t="str">
        <f t="shared" si="33"/>
        <v>New Brunswick</v>
      </c>
      <c r="F1076" s="9" t="s">
        <v>183</v>
      </c>
      <c r="G1076" s="9" t="s">
        <v>13</v>
      </c>
      <c r="H1076" s="9">
        <v>12</v>
      </c>
      <c r="I1076" s="9">
        <v>11</v>
      </c>
      <c r="J1076" s="9">
        <v>1</v>
      </c>
      <c r="K1076" s="9">
        <v>0</v>
      </c>
      <c r="L1076" s="9">
        <v>0</v>
      </c>
      <c r="M1076" s="9">
        <v>0</v>
      </c>
      <c r="N1076" s="9">
        <v>3</v>
      </c>
      <c r="O1076" s="9">
        <v>2</v>
      </c>
      <c r="P1076" s="9">
        <v>0</v>
      </c>
      <c r="Q1076" s="9">
        <v>4</v>
      </c>
      <c r="R1076" s="9">
        <v>2</v>
      </c>
      <c r="S1076" s="9">
        <v>1</v>
      </c>
      <c r="T1076" s="9">
        <v>0</v>
      </c>
      <c r="U1076" s="9">
        <v>0</v>
      </c>
      <c r="V1076" s="9">
        <v>0</v>
      </c>
      <c r="W1076" s="9">
        <v>0</v>
      </c>
      <c r="X1076" s="9">
        <v>12</v>
      </c>
      <c r="Y1076" s="9">
        <v>0</v>
      </c>
      <c r="Z1076" s="9">
        <v>0</v>
      </c>
      <c r="AA1076" s="9">
        <v>3</v>
      </c>
      <c r="AB1076" s="9">
        <v>4</v>
      </c>
      <c r="AC1076" s="9">
        <v>5</v>
      </c>
      <c r="AD1076" s="9">
        <v>0</v>
      </c>
      <c r="AE1076" s="9">
        <v>0</v>
      </c>
      <c r="AF1076" s="9">
        <v>12</v>
      </c>
      <c r="AG1076" s="9">
        <v>0</v>
      </c>
      <c r="AH1076" s="9">
        <v>0</v>
      </c>
      <c r="AI1076" s="9">
        <v>0</v>
      </c>
      <c r="AJ1076" s="9">
        <v>1</v>
      </c>
      <c r="AK1076" s="9">
        <v>0</v>
      </c>
      <c r="AL1076" s="9">
        <v>11</v>
      </c>
      <c r="AM1076" s="9">
        <v>0</v>
      </c>
      <c r="AN1076" s="9">
        <v>8</v>
      </c>
      <c r="AO1076" s="9">
        <v>0</v>
      </c>
      <c r="AP1076" s="9">
        <v>4</v>
      </c>
      <c r="AQ1076" s="9">
        <v>0</v>
      </c>
      <c r="AR1076" s="9">
        <v>6</v>
      </c>
      <c r="AS1076" s="9">
        <v>6</v>
      </c>
      <c r="AT1076" s="10">
        <v>0</v>
      </c>
    </row>
    <row r="1077" spans="1:46" ht="42.75" x14ac:dyDescent="0.25">
      <c r="A1077" s="26" t="str">
        <f t="shared" si="32"/>
        <v>2013Nurse practitionersQuebecAll places of work</v>
      </c>
      <c r="B1077" s="24">
        <v>2013</v>
      </c>
      <c r="C1077" s="9" t="s">
        <v>5</v>
      </c>
      <c r="D1077" s="9" t="s">
        <v>166</v>
      </c>
      <c r="E1077" s="9" t="str">
        <f t="shared" si="33"/>
        <v>Quebec</v>
      </c>
      <c r="F1077" s="9" t="s">
        <v>179</v>
      </c>
      <c r="G1077" s="9" t="s">
        <v>9</v>
      </c>
      <c r="H1077" s="9">
        <v>201</v>
      </c>
      <c r="I1077" s="9">
        <v>182</v>
      </c>
      <c r="J1077" s="9">
        <v>19</v>
      </c>
      <c r="K1077" s="9">
        <v>0</v>
      </c>
      <c r="L1077" s="9">
        <v>0</v>
      </c>
      <c r="M1077" s="9">
        <v>18</v>
      </c>
      <c r="N1077" s="9">
        <v>77</v>
      </c>
      <c r="O1077" s="9">
        <v>49</v>
      </c>
      <c r="P1077" s="9">
        <v>25</v>
      </c>
      <c r="Q1077" s="9">
        <v>18</v>
      </c>
      <c r="R1077" s="9">
        <v>9</v>
      </c>
      <c r="S1077" s="9">
        <v>4</v>
      </c>
      <c r="T1077" s="9">
        <v>1</v>
      </c>
      <c r="U1077" s="9">
        <v>0</v>
      </c>
      <c r="V1077" s="9">
        <v>0</v>
      </c>
      <c r="W1077" s="9">
        <v>0</v>
      </c>
      <c r="X1077" s="9">
        <v>199</v>
      </c>
      <c r="Y1077" s="9">
        <v>2</v>
      </c>
      <c r="Z1077" s="9">
        <v>0</v>
      </c>
      <c r="AA1077" s="9">
        <v>82</v>
      </c>
      <c r="AB1077" s="9">
        <v>86</v>
      </c>
      <c r="AC1077" s="9">
        <v>24</v>
      </c>
      <c r="AD1077" s="9">
        <v>9</v>
      </c>
      <c r="AE1077" s="9">
        <v>0</v>
      </c>
      <c r="AF1077" s="9">
        <v>190</v>
      </c>
      <c r="AG1077" s="9">
        <v>10</v>
      </c>
      <c r="AH1077" s="9">
        <v>1</v>
      </c>
      <c r="AI1077" s="9">
        <v>0</v>
      </c>
      <c r="AJ1077" s="9">
        <v>8</v>
      </c>
      <c r="AK1077" s="9">
        <v>1</v>
      </c>
      <c r="AL1077" s="9">
        <v>192</v>
      </c>
      <c r="AM1077" s="9">
        <v>0</v>
      </c>
      <c r="AN1077" s="9">
        <v>200</v>
      </c>
      <c r="AO1077" s="9">
        <v>1</v>
      </c>
      <c r="AP1077" s="9">
        <v>0</v>
      </c>
      <c r="AQ1077" s="9">
        <v>0</v>
      </c>
      <c r="AR1077" s="9">
        <v>164</v>
      </c>
      <c r="AS1077" s="9">
        <v>37</v>
      </c>
      <c r="AT1077" s="10">
        <v>0</v>
      </c>
    </row>
    <row r="1078" spans="1:46" ht="42.75" x14ac:dyDescent="0.25">
      <c r="A1078" s="26" t="str">
        <f t="shared" si="32"/>
        <v>2013Nurse practitionersQuebecHospital</v>
      </c>
      <c r="B1078" s="24">
        <v>2013</v>
      </c>
      <c r="C1078" s="9" t="s">
        <v>5</v>
      </c>
      <c r="D1078" s="9" t="s">
        <v>166</v>
      </c>
      <c r="E1078" s="9" t="str">
        <f t="shared" si="33"/>
        <v>Quebec</v>
      </c>
      <c r="F1078" s="9" t="s">
        <v>180</v>
      </c>
      <c r="G1078" s="9" t="s">
        <v>10</v>
      </c>
      <c r="H1078" s="9">
        <v>85</v>
      </c>
      <c r="I1078" s="9">
        <v>79</v>
      </c>
      <c r="J1078" s="9">
        <v>6</v>
      </c>
      <c r="K1078" s="9">
        <v>0</v>
      </c>
      <c r="L1078" s="9">
        <v>0</v>
      </c>
      <c r="M1078" s="9">
        <v>6</v>
      </c>
      <c r="N1078" s="9">
        <v>29</v>
      </c>
      <c r="O1078" s="9">
        <v>22</v>
      </c>
      <c r="P1078" s="9">
        <v>13</v>
      </c>
      <c r="Q1078" s="9">
        <v>8</v>
      </c>
      <c r="R1078" s="9">
        <v>3</v>
      </c>
      <c r="S1078" s="9">
        <v>3</v>
      </c>
      <c r="T1078" s="9">
        <v>1</v>
      </c>
      <c r="U1078" s="9">
        <v>0</v>
      </c>
      <c r="V1078" s="9">
        <v>0</v>
      </c>
      <c r="W1078" s="9">
        <v>0</v>
      </c>
      <c r="X1078" s="9">
        <v>83</v>
      </c>
      <c r="Y1078" s="9">
        <v>2</v>
      </c>
      <c r="Z1078" s="9">
        <v>0</v>
      </c>
      <c r="AA1078" s="9">
        <v>30</v>
      </c>
      <c r="AB1078" s="9">
        <v>39</v>
      </c>
      <c r="AC1078" s="9">
        <v>10</v>
      </c>
      <c r="AD1078" s="9">
        <v>6</v>
      </c>
      <c r="AE1078" s="9">
        <v>0</v>
      </c>
      <c r="AF1078" s="9">
        <v>81</v>
      </c>
      <c r="AG1078" s="9">
        <v>4</v>
      </c>
      <c r="AH1078" s="9">
        <v>0</v>
      </c>
      <c r="AI1078" s="9">
        <v>0</v>
      </c>
      <c r="AJ1078" s="9">
        <v>2</v>
      </c>
      <c r="AK1078" s="9">
        <v>0</v>
      </c>
      <c r="AL1078" s="9">
        <v>83</v>
      </c>
      <c r="AM1078" s="9">
        <v>0</v>
      </c>
      <c r="AN1078" s="9">
        <v>85</v>
      </c>
      <c r="AO1078" s="9">
        <v>0</v>
      </c>
      <c r="AP1078" s="9">
        <v>0</v>
      </c>
      <c r="AQ1078" s="9">
        <v>0</v>
      </c>
      <c r="AR1078" s="9">
        <v>77</v>
      </c>
      <c r="AS1078" s="9">
        <v>8</v>
      </c>
      <c r="AT1078" s="10">
        <v>0</v>
      </c>
    </row>
    <row r="1079" spans="1:46" ht="42.75" x14ac:dyDescent="0.25">
      <c r="A1079" s="26" t="str">
        <f t="shared" si="32"/>
        <v>2013Nurse practitionersQuebecCommunity health</v>
      </c>
      <c r="B1079" s="24">
        <v>2013</v>
      </c>
      <c r="C1079" s="9" t="s">
        <v>5</v>
      </c>
      <c r="D1079" s="9" t="s">
        <v>166</v>
      </c>
      <c r="E1079" s="9" t="str">
        <f t="shared" si="33"/>
        <v>Quebec</v>
      </c>
      <c r="F1079" s="9" t="s">
        <v>182</v>
      </c>
      <c r="G1079" s="9" t="s">
        <v>11</v>
      </c>
      <c r="H1079" s="9">
        <v>55</v>
      </c>
      <c r="I1079" s="9">
        <v>47</v>
      </c>
      <c r="J1079" s="9">
        <v>8</v>
      </c>
      <c r="K1079" s="9">
        <v>0</v>
      </c>
      <c r="L1079" s="9">
        <v>0</v>
      </c>
      <c r="M1079" s="9">
        <v>3</v>
      </c>
      <c r="N1079" s="9">
        <v>19</v>
      </c>
      <c r="O1079" s="9">
        <v>15</v>
      </c>
      <c r="P1079" s="9">
        <v>6</v>
      </c>
      <c r="Q1079" s="9">
        <v>6</v>
      </c>
      <c r="R1079" s="9">
        <v>5</v>
      </c>
      <c r="S1079" s="9">
        <v>1</v>
      </c>
      <c r="T1079" s="9">
        <v>0</v>
      </c>
      <c r="U1079" s="9">
        <v>0</v>
      </c>
      <c r="V1079" s="9">
        <v>0</v>
      </c>
      <c r="W1079" s="9">
        <v>0</v>
      </c>
      <c r="X1079" s="9">
        <v>55</v>
      </c>
      <c r="Y1079" s="9">
        <v>0</v>
      </c>
      <c r="Z1079" s="9">
        <v>0</v>
      </c>
      <c r="AA1079" s="9">
        <v>20</v>
      </c>
      <c r="AB1079" s="9">
        <v>25</v>
      </c>
      <c r="AC1079" s="9">
        <v>7</v>
      </c>
      <c r="AD1079" s="9">
        <v>3</v>
      </c>
      <c r="AE1079" s="9">
        <v>0</v>
      </c>
      <c r="AF1079" s="9">
        <v>51</v>
      </c>
      <c r="AG1079" s="9">
        <v>4</v>
      </c>
      <c r="AH1079" s="9">
        <v>0</v>
      </c>
      <c r="AI1079" s="9">
        <v>0</v>
      </c>
      <c r="AJ1079" s="9">
        <v>1</v>
      </c>
      <c r="AK1079" s="9">
        <v>0</v>
      </c>
      <c r="AL1079" s="9">
        <v>54</v>
      </c>
      <c r="AM1079" s="9">
        <v>0</v>
      </c>
      <c r="AN1079" s="9">
        <v>55</v>
      </c>
      <c r="AO1079" s="9">
        <v>0</v>
      </c>
      <c r="AP1079" s="9">
        <v>0</v>
      </c>
      <c r="AQ1079" s="9">
        <v>0</v>
      </c>
      <c r="AR1079" s="9">
        <v>41</v>
      </c>
      <c r="AS1079" s="9">
        <v>14</v>
      </c>
      <c r="AT1079" s="10">
        <v>0</v>
      </c>
    </row>
    <row r="1080" spans="1:46" ht="57" x14ac:dyDescent="0.25">
      <c r="A1080" s="26" t="str">
        <f t="shared" si="32"/>
        <v>2013Nurse practitionersQuebecNursing home/long-term care</v>
      </c>
      <c r="B1080" s="24">
        <v>2013</v>
      </c>
      <c r="C1080" s="9" t="s">
        <v>5</v>
      </c>
      <c r="D1080" s="9" t="s">
        <v>166</v>
      </c>
      <c r="E1080" s="9" t="str">
        <f t="shared" si="33"/>
        <v>Quebec</v>
      </c>
      <c r="F1080" s="9" t="s">
        <v>181</v>
      </c>
      <c r="G1080" s="9" t="s">
        <v>12</v>
      </c>
      <c r="H1080" s="9">
        <v>2</v>
      </c>
      <c r="I1080" s="9">
        <v>2</v>
      </c>
      <c r="J1080" s="9">
        <v>0</v>
      </c>
      <c r="K1080" s="9">
        <v>0</v>
      </c>
      <c r="L1080" s="9">
        <v>0</v>
      </c>
      <c r="M1080" s="9">
        <v>0</v>
      </c>
      <c r="N1080" s="9">
        <v>0</v>
      </c>
      <c r="O1080" s="9">
        <v>1</v>
      </c>
      <c r="P1080" s="9">
        <v>1</v>
      </c>
      <c r="Q1080" s="9">
        <v>0</v>
      </c>
      <c r="R1080" s="9">
        <v>0</v>
      </c>
      <c r="S1080" s="9">
        <v>0</v>
      </c>
      <c r="T1080" s="9">
        <v>0</v>
      </c>
      <c r="U1080" s="9">
        <v>0</v>
      </c>
      <c r="V1080" s="9">
        <v>0</v>
      </c>
      <c r="W1080" s="9">
        <v>0</v>
      </c>
      <c r="X1080" s="9">
        <v>2</v>
      </c>
      <c r="Y1080" s="9">
        <v>0</v>
      </c>
      <c r="Z1080" s="9">
        <v>0</v>
      </c>
      <c r="AA1080" s="9">
        <v>0</v>
      </c>
      <c r="AB1080" s="9">
        <v>1</v>
      </c>
      <c r="AC1080" s="9">
        <v>1</v>
      </c>
      <c r="AD1080" s="9">
        <v>0</v>
      </c>
      <c r="AE1080" s="9">
        <v>0</v>
      </c>
      <c r="AF1080" s="9">
        <v>2</v>
      </c>
      <c r="AG1080" s="9">
        <v>0</v>
      </c>
      <c r="AH1080" s="9">
        <v>0</v>
      </c>
      <c r="AI1080" s="9">
        <v>0</v>
      </c>
      <c r="AJ1080" s="9">
        <v>1</v>
      </c>
      <c r="AK1080" s="9">
        <v>1</v>
      </c>
      <c r="AL1080" s="9">
        <v>0</v>
      </c>
      <c r="AM1080" s="9">
        <v>0</v>
      </c>
      <c r="AN1080" s="9">
        <v>1</v>
      </c>
      <c r="AO1080" s="9">
        <v>1</v>
      </c>
      <c r="AP1080" s="9">
        <v>0</v>
      </c>
      <c r="AQ1080" s="9">
        <v>0</v>
      </c>
      <c r="AR1080" s="9">
        <v>1</v>
      </c>
      <c r="AS1080" s="9">
        <v>1</v>
      </c>
      <c r="AT1080" s="10">
        <v>0</v>
      </c>
    </row>
    <row r="1081" spans="1:46" ht="42.75" x14ac:dyDescent="0.25">
      <c r="A1081" s="26" t="str">
        <f t="shared" si="32"/>
        <v>2013Nurse practitionersQuebecOther places of work</v>
      </c>
      <c r="B1081" s="24">
        <v>2013</v>
      </c>
      <c r="C1081" s="9" t="s">
        <v>5</v>
      </c>
      <c r="D1081" s="9" t="s">
        <v>166</v>
      </c>
      <c r="E1081" s="9" t="str">
        <f t="shared" si="33"/>
        <v>Quebec</v>
      </c>
      <c r="F1081" s="9" t="s">
        <v>183</v>
      </c>
      <c r="G1081" s="9" t="s">
        <v>13</v>
      </c>
      <c r="H1081" s="9">
        <v>59</v>
      </c>
      <c r="I1081" s="9">
        <v>54</v>
      </c>
      <c r="J1081" s="9">
        <v>5</v>
      </c>
      <c r="K1081" s="9">
        <v>0</v>
      </c>
      <c r="L1081" s="9">
        <v>0</v>
      </c>
      <c r="M1081" s="9">
        <v>9</v>
      </c>
      <c r="N1081" s="9">
        <v>29</v>
      </c>
      <c r="O1081" s="9">
        <v>11</v>
      </c>
      <c r="P1081" s="9">
        <v>5</v>
      </c>
      <c r="Q1081" s="9">
        <v>4</v>
      </c>
      <c r="R1081" s="9">
        <v>1</v>
      </c>
      <c r="S1081" s="9">
        <v>0</v>
      </c>
      <c r="T1081" s="9">
        <v>0</v>
      </c>
      <c r="U1081" s="9">
        <v>0</v>
      </c>
      <c r="V1081" s="9">
        <v>0</v>
      </c>
      <c r="W1081" s="9">
        <v>0</v>
      </c>
      <c r="X1081" s="9">
        <v>59</v>
      </c>
      <c r="Y1081" s="9">
        <v>0</v>
      </c>
      <c r="Z1081" s="9">
        <v>0</v>
      </c>
      <c r="AA1081" s="9">
        <v>32</v>
      </c>
      <c r="AB1081" s="9">
        <v>21</v>
      </c>
      <c r="AC1081" s="9">
        <v>6</v>
      </c>
      <c r="AD1081" s="9">
        <v>0</v>
      </c>
      <c r="AE1081" s="9">
        <v>0</v>
      </c>
      <c r="AF1081" s="9">
        <v>56</v>
      </c>
      <c r="AG1081" s="9">
        <v>2</v>
      </c>
      <c r="AH1081" s="9">
        <v>1</v>
      </c>
      <c r="AI1081" s="9">
        <v>0</v>
      </c>
      <c r="AJ1081" s="9">
        <v>4</v>
      </c>
      <c r="AK1081" s="9">
        <v>0</v>
      </c>
      <c r="AL1081" s="9">
        <v>55</v>
      </c>
      <c r="AM1081" s="9">
        <v>0</v>
      </c>
      <c r="AN1081" s="9">
        <v>59</v>
      </c>
      <c r="AO1081" s="9">
        <v>0</v>
      </c>
      <c r="AP1081" s="9">
        <v>0</v>
      </c>
      <c r="AQ1081" s="9">
        <v>0</v>
      </c>
      <c r="AR1081" s="9">
        <v>45</v>
      </c>
      <c r="AS1081" s="9">
        <v>14</v>
      </c>
      <c r="AT1081" s="10">
        <v>0</v>
      </c>
    </row>
    <row r="1082" spans="1:46" ht="42.75" x14ac:dyDescent="0.25">
      <c r="A1082" s="26" t="str">
        <f t="shared" si="32"/>
        <v>2013Nurse practitionersOntarioAll places of work</v>
      </c>
      <c r="B1082" s="24">
        <v>2013</v>
      </c>
      <c r="C1082" s="9" t="s">
        <v>5</v>
      </c>
      <c r="D1082" s="9" t="s">
        <v>172</v>
      </c>
      <c r="E1082" s="9" t="str">
        <f t="shared" si="33"/>
        <v>Ontario</v>
      </c>
      <c r="F1082" s="9" t="s">
        <v>179</v>
      </c>
      <c r="G1082" s="9" t="s">
        <v>9</v>
      </c>
      <c r="H1082" s="9">
        <v>2049</v>
      </c>
      <c r="I1082" s="9">
        <v>1934</v>
      </c>
      <c r="J1082" s="9">
        <v>115</v>
      </c>
      <c r="K1082" s="9">
        <v>0</v>
      </c>
      <c r="L1082" s="9">
        <v>0</v>
      </c>
      <c r="M1082" s="9">
        <v>66</v>
      </c>
      <c r="N1082" s="9">
        <v>296</v>
      </c>
      <c r="O1082" s="9">
        <v>261</v>
      </c>
      <c r="P1082" s="9">
        <v>290</v>
      </c>
      <c r="Q1082" s="9">
        <v>356</v>
      </c>
      <c r="R1082" s="9">
        <v>368</v>
      </c>
      <c r="S1082" s="9">
        <v>270</v>
      </c>
      <c r="T1082" s="9">
        <v>119</v>
      </c>
      <c r="U1082" s="9">
        <v>19</v>
      </c>
      <c r="V1082" s="9">
        <v>4</v>
      </c>
      <c r="W1082" s="9">
        <v>0</v>
      </c>
      <c r="X1082" s="9">
        <v>1930</v>
      </c>
      <c r="Y1082" s="9">
        <v>119</v>
      </c>
      <c r="Z1082" s="9">
        <v>0</v>
      </c>
      <c r="AA1082" s="9">
        <v>405</v>
      </c>
      <c r="AB1082" s="9">
        <v>550</v>
      </c>
      <c r="AC1082" s="9">
        <v>670</v>
      </c>
      <c r="AD1082" s="9">
        <v>424</v>
      </c>
      <c r="AE1082" s="9">
        <v>0</v>
      </c>
      <c r="AF1082" s="9">
        <v>1706</v>
      </c>
      <c r="AG1082" s="9">
        <v>300</v>
      </c>
      <c r="AH1082" s="9">
        <v>43</v>
      </c>
      <c r="AI1082" s="9">
        <v>0</v>
      </c>
      <c r="AJ1082" s="9">
        <v>159</v>
      </c>
      <c r="AK1082" s="9">
        <v>26</v>
      </c>
      <c r="AL1082" s="9">
        <v>1864</v>
      </c>
      <c r="AM1082" s="9">
        <v>0</v>
      </c>
      <c r="AN1082" s="9">
        <v>1988</v>
      </c>
      <c r="AO1082" s="9">
        <v>29</v>
      </c>
      <c r="AP1082" s="9">
        <v>32</v>
      </c>
      <c r="AQ1082" s="9">
        <v>0</v>
      </c>
      <c r="AR1082" s="9">
        <v>1762</v>
      </c>
      <c r="AS1082" s="9">
        <v>287</v>
      </c>
      <c r="AT1082" s="10">
        <v>0</v>
      </c>
    </row>
    <row r="1083" spans="1:46" ht="42.75" x14ac:dyDescent="0.25">
      <c r="A1083" s="26" t="str">
        <f t="shared" si="32"/>
        <v>2013Nurse practitionersOntarioHospital</v>
      </c>
      <c r="B1083" s="24">
        <v>2013</v>
      </c>
      <c r="C1083" s="9" t="s">
        <v>5</v>
      </c>
      <c r="D1083" s="9" t="s">
        <v>172</v>
      </c>
      <c r="E1083" s="9" t="str">
        <f t="shared" si="33"/>
        <v>Ontario</v>
      </c>
      <c r="F1083" s="9" t="s">
        <v>180</v>
      </c>
      <c r="G1083" s="9" t="s">
        <v>10</v>
      </c>
      <c r="H1083" s="9">
        <v>785</v>
      </c>
      <c r="I1083" s="9">
        <v>745</v>
      </c>
      <c r="J1083" s="9">
        <v>40</v>
      </c>
      <c r="K1083" s="9">
        <v>0</v>
      </c>
      <c r="L1083" s="9">
        <v>0</v>
      </c>
      <c r="M1083" s="9">
        <v>22</v>
      </c>
      <c r="N1083" s="9">
        <v>99</v>
      </c>
      <c r="O1083" s="9">
        <v>106</v>
      </c>
      <c r="P1083" s="9">
        <v>124</v>
      </c>
      <c r="Q1083" s="9">
        <v>141</v>
      </c>
      <c r="R1083" s="9">
        <v>153</v>
      </c>
      <c r="S1083" s="9">
        <v>109</v>
      </c>
      <c r="T1083" s="9">
        <v>25</v>
      </c>
      <c r="U1083" s="9">
        <v>5</v>
      </c>
      <c r="V1083" s="9">
        <v>1</v>
      </c>
      <c r="W1083" s="9">
        <v>0</v>
      </c>
      <c r="X1083" s="9">
        <v>723</v>
      </c>
      <c r="Y1083" s="9">
        <v>62</v>
      </c>
      <c r="Z1083" s="9">
        <v>0</v>
      </c>
      <c r="AA1083" s="9">
        <v>152</v>
      </c>
      <c r="AB1083" s="9">
        <v>206</v>
      </c>
      <c r="AC1083" s="9">
        <v>269</v>
      </c>
      <c r="AD1083" s="9">
        <v>158</v>
      </c>
      <c r="AE1083" s="9">
        <v>0</v>
      </c>
      <c r="AF1083" s="9">
        <v>686</v>
      </c>
      <c r="AG1083" s="9">
        <v>80</v>
      </c>
      <c r="AH1083" s="9">
        <v>19</v>
      </c>
      <c r="AI1083" s="9">
        <v>0</v>
      </c>
      <c r="AJ1083" s="9">
        <v>73</v>
      </c>
      <c r="AK1083" s="9">
        <v>13</v>
      </c>
      <c r="AL1083" s="9">
        <v>699</v>
      </c>
      <c r="AM1083" s="9">
        <v>0</v>
      </c>
      <c r="AN1083" s="9">
        <v>772</v>
      </c>
      <c r="AO1083" s="9">
        <v>13</v>
      </c>
      <c r="AP1083" s="9">
        <v>0</v>
      </c>
      <c r="AQ1083" s="9">
        <v>0</v>
      </c>
      <c r="AR1083" s="9">
        <v>768</v>
      </c>
      <c r="AS1083" s="9">
        <v>17</v>
      </c>
      <c r="AT1083" s="10">
        <v>0</v>
      </c>
    </row>
    <row r="1084" spans="1:46" ht="42.75" x14ac:dyDescent="0.25">
      <c r="A1084" s="26" t="str">
        <f t="shared" si="32"/>
        <v>2013Nurse practitionersOntarioCommunity health</v>
      </c>
      <c r="B1084" s="24">
        <v>2013</v>
      </c>
      <c r="C1084" s="9" t="s">
        <v>5</v>
      </c>
      <c r="D1084" s="9" t="s">
        <v>172</v>
      </c>
      <c r="E1084" s="9" t="str">
        <f t="shared" si="33"/>
        <v>Ontario</v>
      </c>
      <c r="F1084" s="9" t="s">
        <v>182</v>
      </c>
      <c r="G1084" s="9" t="s">
        <v>11</v>
      </c>
      <c r="H1084" s="9">
        <v>549</v>
      </c>
      <c r="I1084" s="9">
        <v>512</v>
      </c>
      <c r="J1084" s="9">
        <v>37</v>
      </c>
      <c r="K1084" s="9">
        <v>0</v>
      </c>
      <c r="L1084" s="9">
        <v>0</v>
      </c>
      <c r="M1084" s="9">
        <v>17</v>
      </c>
      <c r="N1084" s="9">
        <v>75</v>
      </c>
      <c r="O1084" s="9">
        <v>69</v>
      </c>
      <c r="P1084" s="9">
        <v>65</v>
      </c>
      <c r="Q1084" s="9">
        <v>89</v>
      </c>
      <c r="R1084" s="9">
        <v>105</v>
      </c>
      <c r="S1084" s="9">
        <v>74</v>
      </c>
      <c r="T1084" s="9">
        <v>47</v>
      </c>
      <c r="U1084" s="9">
        <v>6</v>
      </c>
      <c r="V1084" s="9">
        <v>2</v>
      </c>
      <c r="W1084" s="9">
        <v>0</v>
      </c>
      <c r="X1084" s="9">
        <v>524</v>
      </c>
      <c r="Y1084" s="9">
        <v>25</v>
      </c>
      <c r="Z1084" s="9">
        <v>0</v>
      </c>
      <c r="AA1084" s="9">
        <v>96</v>
      </c>
      <c r="AB1084" s="9">
        <v>146</v>
      </c>
      <c r="AC1084" s="9">
        <v>182</v>
      </c>
      <c r="AD1084" s="9">
        <v>125</v>
      </c>
      <c r="AE1084" s="9">
        <v>0</v>
      </c>
      <c r="AF1084" s="9">
        <v>435</v>
      </c>
      <c r="AG1084" s="9">
        <v>105</v>
      </c>
      <c r="AH1084" s="9">
        <v>9</v>
      </c>
      <c r="AI1084" s="9">
        <v>0</v>
      </c>
      <c r="AJ1084" s="9">
        <v>29</v>
      </c>
      <c r="AK1084" s="9">
        <v>7</v>
      </c>
      <c r="AL1084" s="9">
        <v>513</v>
      </c>
      <c r="AM1084" s="9">
        <v>0</v>
      </c>
      <c r="AN1084" s="9">
        <v>541</v>
      </c>
      <c r="AO1084" s="9">
        <v>7</v>
      </c>
      <c r="AP1084" s="9">
        <v>1</v>
      </c>
      <c r="AQ1084" s="9">
        <v>0</v>
      </c>
      <c r="AR1084" s="9">
        <v>448</v>
      </c>
      <c r="AS1084" s="9">
        <v>101</v>
      </c>
      <c r="AT1084" s="10">
        <v>0</v>
      </c>
    </row>
    <row r="1085" spans="1:46" ht="57" x14ac:dyDescent="0.25">
      <c r="A1085" s="26" t="str">
        <f t="shared" si="32"/>
        <v>2013Nurse practitionersOntarioNursing home/long-term care</v>
      </c>
      <c r="B1085" s="24">
        <v>2013</v>
      </c>
      <c r="C1085" s="9" t="s">
        <v>5</v>
      </c>
      <c r="D1085" s="9" t="s">
        <v>172</v>
      </c>
      <c r="E1085" s="9" t="str">
        <f t="shared" si="33"/>
        <v>Ontario</v>
      </c>
      <c r="F1085" s="9" t="s">
        <v>181</v>
      </c>
      <c r="G1085" s="9" t="s">
        <v>12</v>
      </c>
      <c r="H1085" s="9">
        <v>42</v>
      </c>
      <c r="I1085" s="9">
        <v>41</v>
      </c>
      <c r="J1085" s="9">
        <v>1</v>
      </c>
      <c r="K1085" s="9">
        <v>0</v>
      </c>
      <c r="L1085" s="9">
        <v>0</v>
      </c>
      <c r="M1085" s="9">
        <v>2</v>
      </c>
      <c r="N1085" s="9">
        <v>9</v>
      </c>
      <c r="O1085" s="9">
        <v>1</v>
      </c>
      <c r="P1085" s="9">
        <v>5</v>
      </c>
      <c r="Q1085" s="9">
        <v>9</v>
      </c>
      <c r="R1085" s="9">
        <v>2</v>
      </c>
      <c r="S1085" s="9">
        <v>8</v>
      </c>
      <c r="T1085" s="9">
        <v>4</v>
      </c>
      <c r="U1085" s="9">
        <v>2</v>
      </c>
      <c r="V1085" s="9">
        <v>0</v>
      </c>
      <c r="W1085" s="9">
        <v>0</v>
      </c>
      <c r="X1085" s="9">
        <v>41</v>
      </c>
      <c r="Y1085" s="9">
        <v>1</v>
      </c>
      <c r="Z1085" s="9">
        <v>0</v>
      </c>
      <c r="AA1085" s="9">
        <v>9</v>
      </c>
      <c r="AB1085" s="9">
        <v>11</v>
      </c>
      <c r="AC1085" s="9">
        <v>8</v>
      </c>
      <c r="AD1085" s="9">
        <v>14</v>
      </c>
      <c r="AE1085" s="9">
        <v>0</v>
      </c>
      <c r="AF1085" s="9">
        <v>36</v>
      </c>
      <c r="AG1085" s="9">
        <v>5</v>
      </c>
      <c r="AH1085" s="9">
        <v>1</v>
      </c>
      <c r="AI1085" s="9">
        <v>0</v>
      </c>
      <c r="AJ1085" s="9">
        <v>3</v>
      </c>
      <c r="AK1085" s="9">
        <v>0</v>
      </c>
      <c r="AL1085" s="9">
        <v>39</v>
      </c>
      <c r="AM1085" s="9">
        <v>0</v>
      </c>
      <c r="AN1085" s="9">
        <v>42</v>
      </c>
      <c r="AO1085" s="9">
        <v>0</v>
      </c>
      <c r="AP1085" s="9">
        <v>0</v>
      </c>
      <c r="AQ1085" s="9">
        <v>0</v>
      </c>
      <c r="AR1085" s="9">
        <v>35</v>
      </c>
      <c r="AS1085" s="9">
        <v>7</v>
      </c>
      <c r="AT1085" s="10">
        <v>0</v>
      </c>
    </row>
    <row r="1086" spans="1:46" ht="42.75" x14ac:dyDescent="0.25">
      <c r="A1086" s="26" t="str">
        <f t="shared" si="32"/>
        <v>2013Nurse practitionersOntarioOther places of work</v>
      </c>
      <c r="B1086" s="24">
        <v>2013</v>
      </c>
      <c r="C1086" s="9" t="s">
        <v>5</v>
      </c>
      <c r="D1086" s="9" t="s">
        <v>172</v>
      </c>
      <c r="E1086" s="9" t="str">
        <f t="shared" si="33"/>
        <v>Ontario</v>
      </c>
      <c r="F1086" s="9" t="s">
        <v>183</v>
      </c>
      <c r="G1086" s="9" t="s">
        <v>13</v>
      </c>
      <c r="H1086" s="9">
        <v>673</v>
      </c>
      <c r="I1086" s="9">
        <v>636</v>
      </c>
      <c r="J1086" s="9">
        <v>37</v>
      </c>
      <c r="K1086" s="9">
        <v>0</v>
      </c>
      <c r="L1086" s="9">
        <v>0</v>
      </c>
      <c r="M1086" s="9">
        <v>25</v>
      </c>
      <c r="N1086" s="9">
        <v>113</v>
      </c>
      <c r="O1086" s="9">
        <v>85</v>
      </c>
      <c r="P1086" s="9">
        <v>96</v>
      </c>
      <c r="Q1086" s="9">
        <v>117</v>
      </c>
      <c r="R1086" s="9">
        <v>108</v>
      </c>
      <c r="S1086" s="9">
        <v>79</v>
      </c>
      <c r="T1086" s="9">
        <v>43</v>
      </c>
      <c r="U1086" s="9">
        <v>6</v>
      </c>
      <c r="V1086" s="9">
        <v>1</v>
      </c>
      <c r="W1086" s="9">
        <v>0</v>
      </c>
      <c r="X1086" s="9">
        <v>642</v>
      </c>
      <c r="Y1086" s="9">
        <v>31</v>
      </c>
      <c r="Z1086" s="9">
        <v>0</v>
      </c>
      <c r="AA1086" s="9">
        <v>148</v>
      </c>
      <c r="AB1086" s="9">
        <v>187</v>
      </c>
      <c r="AC1086" s="9">
        <v>211</v>
      </c>
      <c r="AD1086" s="9">
        <v>127</v>
      </c>
      <c r="AE1086" s="9">
        <v>0</v>
      </c>
      <c r="AF1086" s="9">
        <v>549</v>
      </c>
      <c r="AG1086" s="9">
        <v>110</v>
      </c>
      <c r="AH1086" s="9">
        <v>14</v>
      </c>
      <c r="AI1086" s="9">
        <v>0</v>
      </c>
      <c r="AJ1086" s="9">
        <v>54</v>
      </c>
      <c r="AK1086" s="9">
        <v>6</v>
      </c>
      <c r="AL1086" s="9">
        <v>613</v>
      </c>
      <c r="AM1086" s="9">
        <v>0</v>
      </c>
      <c r="AN1086" s="9">
        <v>633</v>
      </c>
      <c r="AO1086" s="9">
        <v>9</v>
      </c>
      <c r="AP1086" s="9">
        <v>31</v>
      </c>
      <c r="AQ1086" s="9">
        <v>0</v>
      </c>
      <c r="AR1086" s="9">
        <v>511</v>
      </c>
      <c r="AS1086" s="9">
        <v>162</v>
      </c>
      <c r="AT1086" s="10">
        <v>0</v>
      </c>
    </row>
    <row r="1087" spans="1:46" ht="42.75" x14ac:dyDescent="0.25">
      <c r="A1087" s="26" t="str">
        <f t="shared" si="32"/>
        <v>2013Nurse practitionersManitobaAll places of work</v>
      </c>
      <c r="B1087" s="24">
        <v>2013</v>
      </c>
      <c r="C1087" s="9" t="s">
        <v>5</v>
      </c>
      <c r="D1087" s="9" t="s">
        <v>173</v>
      </c>
      <c r="E1087" s="9" t="str">
        <f t="shared" si="33"/>
        <v>Manitoba</v>
      </c>
      <c r="F1087" s="9" t="s">
        <v>179</v>
      </c>
      <c r="G1087" s="9" t="s">
        <v>9</v>
      </c>
      <c r="H1087" s="9">
        <v>104</v>
      </c>
      <c r="I1087" s="9">
        <v>0</v>
      </c>
      <c r="J1087" s="9">
        <v>0</v>
      </c>
      <c r="K1087" s="9">
        <v>104</v>
      </c>
      <c r="L1087" s="9">
        <v>0</v>
      </c>
      <c r="M1087" s="9">
        <v>2</v>
      </c>
      <c r="N1087" s="9">
        <v>20</v>
      </c>
      <c r="O1087" s="9">
        <v>23</v>
      </c>
      <c r="P1087" s="9">
        <v>18</v>
      </c>
      <c r="Q1087" s="9">
        <v>16</v>
      </c>
      <c r="R1087" s="9">
        <v>15</v>
      </c>
      <c r="S1087" s="9">
        <v>6</v>
      </c>
      <c r="T1087" s="9">
        <v>3</v>
      </c>
      <c r="U1087" s="9">
        <v>1</v>
      </c>
      <c r="V1087" s="9">
        <v>0</v>
      </c>
      <c r="W1087" s="9">
        <v>0</v>
      </c>
      <c r="X1087" s="9">
        <v>104</v>
      </c>
      <c r="Y1087" s="9">
        <v>0</v>
      </c>
      <c r="Z1087" s="9">
        <v>0</v>
      </c>
      <c r="AA1087" s="9">
        <v>23</v>
      </c>
      <c r="AB1087" s="9">
        <v>39</v>
      </c>
      <c r="AC1087" s="9">
        <v>30</v>
      </c>
      <c r="AD1087" s="9">
        <v>12</v>
      </c>
      <c r="AE1087" s="9">
        <v>0</v>
      </c>
      <c r="AF1087" s="9">
        <v>57</v>
      </c>
      <c r="AG1087" s="9">
        <v>42</v>
      </c>
      <c r="AH1087" s="9">
        <v>4</v>
      </c>
      <c r="AI1087" s="9">
        <v>1</v>
      </c>
      <c r="AJ1087" s="9">
        <v>2</v>
      </c>
      <c r="AK1087" s="9">
        <v>3</v>
      </c>
      <c r="AL1087" s="9">
        <v>99</v>
      </c>
      <c r="AM1087" s="9">
        <v>0</v>
      </c>
      <c r="AN1087" s="9">
        <v>89</v>
      </c>
      <c r="AO1087" s="9">
        <v>4</v>
      </c>
      <c r="AP1087" s="9">
        <v>11</v>
      </c>
      <c r="AQ1087" s="9">
        <v>0</v>
      </c>
      <c r="AR1087" s="9">
        <v>86</v>
      </c>
      <c r="AS1087" s="9">
        <v>18</v>
      </c>
      <c r="AT1087" s="10">
        <v>0</v>
      </c>
    </row>
    <row r="1088" spans="1:46" ht="42.75" x14ac:dyDescent="0.25">
      <c r="A1088" s="26" t="str">
        <f t="shared" si="32"/>
        <v>2013Nurse practitionersManitobaHospital</v>
      </c>
      <c r="B1088" s="24">
        <v>2013</v>
      </c>
      <c r="C1088" s="9" t="s">
        <v>5</v>
      </c>
      <c r="D1088" s="9" t="s">
        <v>173</v>
      </c>
      <c r="E1088" s="9" t="str">
        <f t="shared" si="33"/>
        <v>Manitoba</v>
      </c>
      <c r="F1088" s="9" t="s">
        <v>180</v>
      </c>
      <c r="G1088" s="9" t="s">
        <v>10</v>
      </c>
      <c r="H1088" s="9">
        <v>36</v>
      </c>
      <c r="I1088" s="9">
        <v>0</v>
      </c>
      <c r="J1088" s="9">
        <v>0</v>
      </c>
      <c r="K1088" s="9">
        <v>36</v>
      </c>
      <c r="L1088" s="9">
        <v>0</v>
      </c>
      <c r="M1088" s="9">
        <v>2</v>
      </c>
      <c r="N1088" s="9">
        <v>8</v>
      </c>
      <c r="O1088" s="9">
        <v>8</v>
      </c>
      <c r="P1088" s="9">
        <v>4</v>
      </c>
      <c r="Q1088" s="9">
        <v>7</v>
      </c>
      <c r="R1088" s="9">
        <v>4</v>
      </c>
      <c r="S1088" s="9">
        <v>2</v>
      </c>
      <c r="T1088" s="9">
        <v>1</v>
      </c>
      <c r="U1088" s="9">
        <v>0</v>
      </c>
      <c r="V1088" s="9">
        <v>0</v>
      </c>
      <c r="W1088" s="9">
        <v>0</v>
      </c>
      <c r="X1088" s="9">
        <v>36</v>
      </c>
      <c r="Y1088" s="9">
        <v>0</v>
      </c>
      <c r="Z1088" s="9">
        <v>0</v>
      </c>
      <c r="AA1088" s="9">
        <v>10</v>
      </c>
      <c r="AB1088" s="9">
        <v>12</v>
      </c>
      <c r="AC1088" s="9">
        <v>11</v>
      </c>
      <c r="AD1088" s="9">
        <v>3</v>
      </c>
      <c r="AE1088" s="9">
        <v>0</v>
      </c>
      <c r="AF1088" s="9">
        <v>22</v>
      </c>
      <c r="AG1088" s="9">
        <v>11</v>
      </c>
      <c r="AH1088" s="9">
        <v>2</v>
      </c>
      <c r="AI1088" s="9">
        <v>1</v>
      </c>
      <c r="AJ1088" s="9">
        <v>1</v>
      </c>
      <c r="AK1088" s="9">
        <v>3</v>
      </c>
      <c r="AL1088" s="9">
        <v>32</v>
      </c>
      <c r="AM1088" s="9">
        <v>0</v>
      </c>
      <c r="AN1088" s="9">
        <v>30</v>
      </c>
      <c r="AO1088" s="9">
        <v>3</v>
      </c>
      <c r="AP1088" s="9">
        <v>3</v>
      </c>
      <c r="AQ1088" s="9">
        <v>0</v>
      </c>
      <c r="AR1088" s="9">
        <v>32</v>
      </c>
      <c r="AS1088" s="9">
        <v>4</v>
      </c>
      <c r="AT1088" s="10">
        <v>0</v>
      </c>
    </row>
    <row r="1089" spans="1:46" ht="42.75" x14ac:dyDescent="0.25">
      <c r="A1089" s="26" t="str">
        <f t="shared" si="32"/>
        <v>2013Nurse practitionersManitobaCommunity health</v>
      </c>
      <c r="B1089" s="24">
        <v>2013</v>
      </c>
      <c r="C1089" s="9" t="s">
        <v>5</v>
      </c>
      <c r="D1089" s="9" t="s">
        <v>173</v>
      </c>
      <c r="E1089" s="9" t="str">
        <f t="shared" si="33"/>
        <v>Manitoba</v>
      </c>
      <c r="F1089" s="9" t="s">
        <v>182</v>
      </c>
      <c r="G1089" s="9" t="s">
        <v>11</v>
      </c>
      <c r="H1089" s="9">
        <v>49</v>
      </c>
      <c r="I1089" s="9">
        <v>0</v>
      </c>
      <c r="J1089" s="9">
        <v>0</v>
      </c>
      <c r="K1089" s="9">
        <v>49</v>
      </c>
      <c r="L1089" s="9">
        <v>0</v>
      </c>
      <c r="M1089" s="9">
        <v>0</v>
      </c>
      <c r="N1089" s="9">
        <v>9</v>
      </c>
      <c r="O1089" s="9">
        <v>10</v>
      </c>
      <c r="P1089" s="9">
        <v>11</v>
      </c>
      <c r="Q1089" s="9">
        <v>7</v>
      </c>
      <c r="R1089" s="9">
        <v>8</v>
      </c>
      <c r="S1089" s="9">
        <v>3</v>
      </c>
      <c r="T1089" s="9">
        <v>1</v>
      </c>
      <c r="U1089" s="9">
        <v>0</v>
      </c>
      <c r="V1089" s="9">
        <v>0</v>
      </c>
      <c r="W1089" s="9">
        <v>0</v>
      </c>
      <c r="X1089" s="9">
        <v>49</v>
      </c>
      <c r="Y1089" s="9">
        <v>0</v>
      </c>
      <c r="Z1089" s="9">
        <v>0</v>
      </c>
      <c r="AA1089" s="9">
        <v>10</v>
      </c>
      <c r="AB1089" s="9">
        <v>17</v>
      </c>
      <c r="AC1089" s="9">
        <v>17</v>
      </c>
      <c r="AD1089" s="9">
        <v>5</v>
      </c>
      <c r="AE1089" s="9">
        <v>0</v>
      </c>
      <c r="AF1089" s="9">
        <v>25</v>
      </c>
      <c r="AG1089" s="9">
        <v>22</v>
      </c>
      <c r="AH1089" s="9">
        <v>2</v>
      </c>
      <c r="AI1089" s="9">
        <v>0</v>
      </c>
      <c r="AJ1089" s="9">
        <v>1</v>
      </c>
      <c r="AK1089" s="9">
        <v>0</v>
      </c>
      <c r="AL1089" s="9">
        <v>48</v>
      </c>
      <c r="AM1089" s="9">
        <v>0</v>
      </c>
      <c r="AN1089" s="9">
        <v>46</v>
      </c>
      <c r="AO1089" s="9">
        <v>1</v>
      </c>
      <c r="AP1089" s="9">
        <v>2</v>
      </c>
      <c r="AQ1089" s="9">
        <v>0</v>
      </c>
      <c r="AR1089" s="9">
        <v>39</v>
      </c>
      <c r="AS1089" s="9">
        <v>10</v>
      </c>
      <c r="AT1089" s="10">
        <v>0</v>
      </c>
    </row>
    <row r="1090" spans="1:46" ht="57" x14ac:dyDescent="0.25">
      <c r="A1090" s="26" t="str">
        <f t="shared" si="32"/>
        <v>2013Nurse practitionersManitobaNursing home/long-term care</v>
      </c>
      <c r="B1090" s="24">
        <v>2013</v>
      </c>
      <c r="C1090" s="9" t="s">
        <v>5</v>
      </c>
      <c r="D1090" s="9" t="s">
        <v>173</v>
      </c>
      <c r="E1090" s="9" t="str">
        <f t="shared" si="33"/>
        <v>Manitoba</v>
      </c>
      <c r="F1090" s="9" t="s">
        <v>181</v>
      </c>
      <c r="G1090" s="9" t="s">
        <v>12</v>
      </c>
      <c r="H1090" s="9">
        <v>5</v>
      </c>
      <c r="I1090" s="9">
        <v>0</v>
      </c>
      <c r="J1090" s="9">
        <v>0</v>
      </c>
      <c r="K1090" s="9">
        <v>5</v>
      </c>
      <c r="L1090" s="9">
        <v>0</v>
      </c>
      <c r="M1090" s="9">
        <v>0</v>
      </c>
      <c r="N1090" s="9">
        <v>1</v>
      </c>
      <c r="O1090" s="9">
        <v>0</v>
      </c>
      <c r="P1090" s="9">
        <v>2</v>
      </c>
      <c r="Q1090" s="9">
        <v>1</v>
      </c>
      <c r="R1090" s="9">
        <v>1</v>
      </c>
      <c r="S1090" s="9">
        <v>0</v>
      </c>
      <c r="T1090" s="9">
        <v>0</v>
      </c>
      <c r="U1090" s="9">
        <v>0</v>
      </c>
      <c r="V1090" s="9">
        <v>0</v>
      </c>
      <c r="W1090" s="9">
        <v>0</v>
      </c>
      <c r="X1090" s="9">
        <v>5</v>
      </c>
      <c r="Y1090" s="9">
        <v>0</v>
      </c>
      <c r="Z1090" s="9">
        <v>0</v>
      </c>
      <c r="AA1090" s="9">
        <v>1</v>
      </c>
      <c r="AB1090" s="9">
        <v>3</v>
      </c>
      <c r="AC1090" s="9">
        <v>1</v>
      </c>
      <c r="AD1090" s="9">
        <v>0</v>
      </c>
      <c r="AE1090" s="9">
        <v>0</v>
      </c>
      <c r="AF1090" s="9">
        <v>4</v>
      </c>
      <c r="AG1090" s="9">
        <v>1</v>
      </c>
      <c r="AH1090" s="9">
        <v>0</v>
      </c>
      <c r="AI1090" s="9">
        <v>0</v>
      </c>
      <c r="AJ1090" s="9">
        <v>0</v>
      </c>
      <c r="AK1090" s="9">
        <v>0</v>
      </c>
      <c r="AL1090" s="9">
        <v>5</v>
      </c>
      <c r="AM1090" s="9">
        <v>0</v>
      </c>
      <c r="AN1090" s="9">
        <v>3</v>
      </c>
      <c r="AO1090" s="9">
        <v>0</v>
      </c>
      <c r="AP1090" s="9">
        <v>2</v>
      </c>
      <c r="AQ1090" s="9">
        <v>0</v>
      </c>
      <c r="AR1090" s="9">
        <v>3</v>
      </c>
      <c r="AS1090" s="9">
        <v>2</v>
      </c>
      <c r="AT1090" s="10">
        <v>0</v>
      </c>
    </row>
    <row r="1091" spans="1:46" ht="42.75" x14ac:dyDescent="0.25">
      <c r="A1091" s="26" t="str">
        <f t="shared" ref="A1091:A1154" si="34">CONCATENATE(B1091,C1091,E1091,G1091)</f>
        <v>2013Nurse practitionersManitobaOther places of work</v>
      </c>
      <c r="B1091" s="24">
        <v>2013</v>
      </c>
      <c r="C1091" s="9" t="s">
        <v>5</v>
      </c>
      <c r="D1091" s="9" t="s">
        <v>173</v>
      </c>
      <c r="E1091" s="9" t="str">
        <f t="shared" ref="E1091:E1154" si="35">TRIM(MID(D1091,3,50))</f>
        <v>Manitoba</v>
      </c>
      <c r="F1091" s="9" t="s">
        <v>183</v>
      </c>
      <c r="G1091" s="9" t="s">
        <v>13</v>
      </c>
      <c r="H1091" s="9">
        <v>14</v>
      </c>
      <c r="I1091" s="9">
        <v>0</v>
      </c>
      <c r="J1091" s="9">
        <v>0</v>
      </c>
      <c r="K1091" s="9">
        <v>14</v>
      </c>
      <c r="L1091" s="9">
        <v>0</v>
      </c>
      <c r="M1091" s="9">
        <v>0</v>
      </c>
      <c r="N1091" s="9">
        <v>2</v>
      </c>
      <c r="O1091" s="9">
        <v>5</v>
      </c>
      <c r="P1091" s="9">
        <v>1</v>
      </c>
      <c r="Q1091" s="9">
        <v>1</v>
      </c>
      <c r="R1091" s="9">
        <v>2</v>
      </c>
      <c r="S1091" s="9">
        <v>1</v>
      </c>
      <c r="T1091" s="9">
        <v>1</v>
      </c>
      <c r="U1091" s="9">
        <v>1</v>
      </c>
      <c r="V1091" s="9">
        <v>0</v>
      </c>
      <c r="W1091" s="9">
        <v>0</v>
      </c>
      <c r="X1091" s="9">
        <v>14</v>
      </c>
      <c r="Y1091" s="9">
        <v>0</v>
      </c>
      <c r="Z1091" s="9">
        <v>0</v>
      </c>
      <c r="AA1091" s="9">
        <v>2</v>
      </c>
      <c r="AB1091" s="9">
        <v>7</v>
      </c>
      <c r="AC1091" s="9">
        <v>1</v>
      </c>
      <c r="AD1091" s="9">
        <v>4</v>
      </c>
      <c r="AE1091" s="9">
        <v>0</v>
      </c>
      <c r="AF1091" s="9">
        <v>6</v>
      </c>
      <c r="AG1091" s="9">
        <v>8</v>
      </c>
      <c r="AH1091" s="9">
        <v>0</v>
      </c>
      <c r="AI1091" s="9">
        <v>0</v>
      </c>
      <c r="AJ1091" s="9">
        <v>0</v>
      </c>
      <c r="AK1091" s="9">
        <v>0</v>
      </c>
      <c r="AL1091" s="9">
        <v>14</v>
      </c>
      <c r="AM1091" s="9">
        <v>0</v>
      </c>
      <c r="AN1091" s="9">
        <v>10</v>
      </c>
      <c r="AO1091" s="9">
        <v>0</v>
      </c>
      <c r="AP1091" s="9">
        <v>4</v>
      </c>
      <c r="AQ1091" s="9">
        <v>0</v>
      </c>
      <c r="AR1091" s="9">
        <v>12</v>
      </c>
      <c r="AS1091" s="9">
        <v>2</v>
      </c>
      <c r="AT1091" s="10">
        <v>0</v>
      </c>
    </row>
    <row r="1092" spans="1:46" ht="42.75" x14ac:dyDescent="0.25">
      <c r="A1092" s="26" t="str">
        <f t="shared" si="34"/>
        <v>2013Nurse practitionersSaskatchewanAll places of work</v>
      </c>
      <c r="B1092" s="24">
        <v>2013</v>
      </c>
      <c r="C1092" s="9" t="s">
        <v>5</v>
      </c>
      <c r="D1092" s="9" t="s">
        <v>174</v>
      </c>
      <c r="E1092" s="9" t="str">
        <f t="shared" si="35"/>
        <v>Saskatchewan</v>
      </c>
      <c r="F1092" s="9" t="s">
        <v>179</v>
      </c>
      <c r="G1092" s="9" t="s">
        <v>9</v>
      </c>
      <c r="H1092" s="9">
        <v>157</v>
      </c>
      <c r="I1092" s="9">
        <v>147</v>
      </c>
      <c r="J1092" s="9">
        <v>10</v>
      </c>
      <c r="K1092" s="9">
        <v>0</v>
      </c>
      <c r="L1092" s="9">
        <v>0</v>
      </c>
      <c r="M1092" s="9">
        <v>6</v>
      </c>
      <c r="N1092" s="9">
        <v>12</v>
      </c>
      <c r="O1092" s="9">
        <v>12</v>
      </c>
      <c r="P1092" s="9">
        <v>25</v>
      </c>
      <c r="Q1092" s="9">
        <v>19</v>
      </c>
      <c r="R1092" s="9">
        <v>33</v>
      </c>
      <c r="S1092" s="9">
        <v>31</v>
      </c>
      <c r="T1092" s="9">
        <v>17</v>
      </c>
      <c r="U1092" s="9">
        <v>2</v>
      </c>
      <c r="V1092" s="9">
        <v>0</v>
      </c>
      <c r="W1092" s="9">
        <v>0</v>
      </c>
      <c r="X1092" s="9">
        <v>150</v>
      </c>
      <c r="Y1092" s="9">
        <v>7</v>
      </c>
      <c r="Z1092" s="9">
        <v>0</v>
      </c>
      <c r="AA1092" s="9">
        <v>22</v>
      </c>
      <c r="AB1092" s="9">
        <v>35</v>
      </c>
      <c r="AC1092" s="9">
        <v>55</v>
      </c>
      <c r="AD1092" s="9">
        <v>45</v>
      </c>
      <c r="AE1092" s="9">
        <v>0</v>
      </c>
      <c r="AF1092" s="9">
        <v>69</v>
      </c>
      <c r="AG1092" s="9">
        <v>44</v>
      </c>
      <c r="AH1092" s="9">
        <v>36</v>
      </c>
      <c r="AI1092" s="9">
        <v>8</v>
      </c>
      <c r="AJ1092" s="9">
        <v>0</v>
      </c>
      <c r="AK1092" s="9">
        <v>0</v>
      </c>
      <c r="AL1092" s="9">
        <v>146</v>
      </c>
      <c r="AM1092" s="9">
        <v>11</v>
      </c>
      <c r="AN1092" s="9">
        <v>141</v>
      </c>
      <c r="AO1092" s="9">
        <v>2</v>
      </c>
      <c r="AP1092" s="9">
        <v>3</v>
      </c>
      <c r="AQ1092" s="9">
        <v>11</v>
      </c>
      <c r="AR1092" s="9">
        <v>68</v>
      </c>
      <c r="AS1092" s="9">
        <v>89</v>
      </c>
      <c r="AT1092" s="10">
        <v>0</v>
      </c>
    </row>
    <row r="1093" spans="1:46" ht="42.75" x14ac:dyDescent="0.25">
      <c r="A1093" s="26" t="str">
        <f t="shared" si="34"/>
        <v>2013Nurse practitionersSaskatchewanHospital</v>
      </c>
      <c r="B1093" s="24">
        <v>2013</v>
      </c>
      <c r="C1093" s="9" t="s">
        <v>5</v>
      </c>
      <c r="D1093" s="9" t="s">
        <v>174</v>
      </c>
      <c r="E1093" s="9" t="str">
        <f t="shared" si="35"/>
        <v>Saskatchewan</v>
      </c>
      <c r="F1093" s="9" t="s">
        <v>180</v>
      </c>
      <c r="G1093" s="9" t="s">
        <v>10</v>
      </c>
      <c r="H1093" s="9">
        <v>21</v>
      </c>
      <c r="I1093" s="9">
        <v>20</v>
      </c>
      <c r="J1093" s="9">
        <v>1</v>
      </c>
      <c r="K1093" s="9">
        <v>0</v>
      </c>
      <c r="L1093" s="9">
        <v>0</v>
      </c>
      <c r="M1093" s="9">
        <v>1</v>
      </c>
      <c r="N1093" s="9">
        <v>2</v>
      </c>
      <c r="O1093" s="9">
        <v>2</v>
      </c>
      <c r="P1093" s="9">
        <v>3</v>
      </c>
      <c r="Q1093" s="9">
        <v>2</v>
      </c>
      <c r="R1093" s="9">
        <v>3</v>
      </c>
      <c r="S1093" s="9">
        <v>6</v>
      </c>
      <c r="T1093" s="9">
        <v>2</v>
      </c>
      <c r="U1093" s="9">
        <v>0</v>
      </c>
      <c r="V1093" s="9">
        <v>0</v>
      </c>
      <c r="W1093" s="9">
        <v>0</v>
      </c>
      <c r="X1093" s="9">
        <v>20</v>
      </c>
      <c r="Y1093" s="9">
        <v>1</v>
      </c>
      <c r="Z1093" s="9">
        <v>0</v>
      </c>
      <c r="AA1093" s="9">
        <v>3</v>
      </c>
      <c r="AB1093" s="9">
        <v>5</v>
      </c>
      <c r="AC1093" s="9">
        <v>5</v>
      </c>
      <c r="AD1093" s="9">
        <v>8</v>
      </c>
      <c r="AE1093" s="9">
        <v>0</v>
      </c>
      <c r="AF1093" s="9">
        <v>9</v>
      </c>
      <c r="AG1093" s="9">
        <v>8</v>
      </c>
      <c r="AH1093" s="9">
        <v>4</v>
      </c>
      <c r="AI1093" s="9">
        <v>0</v>
      </c>
      <c r="AJ1093" s="9">
        <v>0</v>
      </c>
      <c r="AK1093" s="9">
        <v>0</v>
      </c>
      <c r="AL1093" s="9">
        <v>21</v>
      </c>
      <c r="AM1093" s="9">
        <v>0</v>
      </c>
      <c r="AN1093" s="9">
        <v>21</v>
      </c>
      <c r="AO1093" s="9">
        <v>0</v>
      </c>
      <c r="AP1093" s="9">
        <v>0</v>
      </c>
      <c r="AQ1093" s="9">
        <v>0</v>
      </c>
      <c r="AR1093" s="9">
        <v>14</v>
      </c>
      <c r="AS1093" s="9">
        <v>7</v>
      </c>
      <c r="AT1093" s="10">
        <v>0</v>
      </c>
    </row>
    <row r="1094" spans="1:46" ht="42.75" x14ac:dyDescent="0.25">
      <c r="A1094" s="26" t="str">
        <f t="shared" si="34"/>
        <v>2013Nurse practitionersSaskatchewanCommunity health</v>
      </c>
      <c r="B1094" s="24">
        <v>2013</v>
      </c>
      <c r="C1094" s="9" t="s">
        <v>5</v>
      </c>
      <c r="D1094" s="9" t="s">
        <v>174</v>
      </c>
      <c r="E1094" s="9" t="str">
        <f t="shared" si="35"/>
        <v>Saskatchewan</v>
      </c>
      <c r="F1094" s="9" t="s">
        <v>182</v>
      </c>
      <c r="G1094" s="9" t="s">
        <v>11</v>
      </c>
      <c r="H1094" s="9">
        <v>107</v>
      </c>
      <c r="I1094" s="9">
        <v>101</v>
      </c>
      <c r="J1094" s="9">
        <v>6</v>
      </c>
      <c r="K1094" s="9">
        <v>0</v>
      </c>
      <c r="L1094" s="9">
        <v>0</v>
      </c>
      <c r="M1094" s="9">
        <v>3</v>
      </c>
      <c r="N1094" s="9">
        <v>8</v>
      </c>
      <c r="O1094" s="9">
        <v>7</v>
      </c>
      <c r="P1094" s="9">
        <v>18</v>
      </c>
      <c r="Q1094" s="9">
        <v>14</v>
      </c>
      <c r="R1094" s="9">
        <v>25</v>
      </c>
      <c r="S1094" s="9">
        <v>16</v>
      </c>
      <c r="T1094" s="9">
        <v>14</v>
      </c>
      <c r="U1094" s="9">
        <v>2</v>
      </c>
      <c r="V1094" s="9">
        <v>0</v>
      </c>
      <c r="W1094" s="9">
        <v>0</v>
      </c>
      <c r="X1094" s="9">
        <v>102</v>
      </c>
      <c r="Y1094" s="9">
        <v>5</v>
      </c>
      <c r="Z1094" s="9">
        <v>0</v>
      </c>
      <c r="AA1094" s="9">
        <v>14</v>
      </c>
      <c r="AB1094" s="9">
        <v>25</v>
      </c>
      <c r="AC1094" s="9">
        <v>42</v>
      </c>
      <c r="AD1094" s="9">
        <v>26</v>
      </c>
      <c r="AE1094" s="9">
        <v>0</v>
      </c>
      <c r="AF1094" s="9">
        <v>47</v>
      </c>
      <c r="AG1094" s="9">
        <v>31</v>
      </c>
      <c r="AH1094" s="9">
        <v>26</v>
      </c>
      <c r="AI1094" s="9">
        <v>3</v>
      </c>
      <c r="AJ1094" s="9">
        <v>0</v>
      </c>
      <c r="AK1094" s="9">
        <v>0</v>
      </c>
      <c r="AL1094" s="9">
        <v>107</v>
      </c>
      <c r="AM1094" s="9">
        <v>0</v>
      </c>
      <c r="AN1094" s="9">
        <v>106</v>
      </c>
      <c r="AO1094" s="9">
        <v>0</v>
      </c>
      <c r="AP1094" s="9">
        <v>1</v>
      </c>
      <c r="AQ1094" s="9">
        <v>0</v>
      </c>
      <c r="AR1094" s="9">
        <v>37</v>
      </c>
      <c r="AS1094" s="9">
        <v>70</v>
      </c>
      <c r="AT1094" s="10">
        <v>0</v>
      </c>
    </row>
    <row r="1095" spans="1:46" ht="57" x14ac:dyDescent="0.25">
      <c r="A1095" s="26" t="str">
        <f t="shared" si="34"/>
        <v>2013Nurse practitionersSaskatchewanNursing home/long-term care</v>
      </c>
      <c r="B1095" s="24">
        <v>2013</v>
      </c>
      <c r="C1095" s="9" t="s">
        <v>5</v>
      </c>
      <c r="D1095" s="9" t="s">
        <v>174</v>
      </c>
      <c r="E1095" s="9" t="str">
        <f t="shared" si="35"/>
        <v>Saskatchewan</v>
      </c>
      <c r="F1095" s="9" t="s">
        <v>181</v>
      </c>
      <c r="G1095" s="9" t="s">
        <v>12</v>
      </c>
      <c r="H1095" s="9">
        <v>3</v>
      </c>
      <c r="I1095" s="9">
        <v>2</v>
      </c>
      <c r="J1095" s="9">
        <v>1</v>
      </c>
      <c r="K1095" s="9">
        <v>0</v>
      </c>
      <c r="L1095" s="9">
        <v>0</v>
      </c>
      <c r="M1095" s="9">
        <v>0</v>
      </c>
      <c r="N1095" s="9">
        <v>0</v>
      </c>
      <c r="O1095" s="9">
        <v>1</v>
      </c>
      <c r="P1095" s="9">
        <v>1</v>
      </c>
      <c r="Q1095" s="9">
        <v>0</v>
      </c>
      <c r="R1095" s="9">
        <v>0</v>
      </c>
      <c r="S1095" s="9">
        <v>0</v>
      </c>
      <c r="T1095" s="9">
        <v>1</v>
      </c>
      <c r="U1095" s="9">
        <v>0</v>
      </c>
      <c r="V1095" s="9">
        <v>0</v>
      </c>
      <c r="W1095" s="9">
        <v>0</v>
      </c>
      <c r="X1095" s="9">
        <v>3</v>
      </c>
      <c r="Y1095" s="9">
        <v>0</v>
      </c>
      <c r="Z1095" s="9">
        <v>0</v>
      </c>
      <c r="AA1095" s="9">
        <v>1</v>
      </c>
      <c r="AB1095" s="9">
        <v>0</v>
      </c>
      <c r="AC1095" s="9">
        <v>1</v>
      </c>
      <c r="AD1095" s="9">
        <v>1</v>
      </c>
      <c r="AE1095" s="9">
        <v>0</v>
      </c>
      <c r="AF1095" s="9">
        <v>2</v>
      </c>
      <c r="AG1095" s="9">
        <v>0</v>
      </c>
      <c r="AH1095" s="9">
        <v>1</v>
      </c>
      <c r="AI1095" s="9">
        <v>0</v>
      </c>
      <c r="AJ1095" s="9">
        <v>0</v>
      </c>
      <c r="AK1095" s="9">
        <v>0</v>
      </c>
      <c r="AL1095" s="9">
        <v>3</v>
      </c>
      <c r="AM1095" s="9">
        <v>0</v>
      </c>
      <c r="AN1095" s="9">
        <v>3</v>
      </c>
      <c r="AO1095" s="9">
        <v>0</v>
      </c>
      <c r="AP1095" s="9">
        <v>0</v>
      </c>
      <c r="AQ1095" s="9">
        <v>0</v>
      </c>
      <c r="AR1095" s="9">
        <v>3</v>
      </c>
      <c r="AS1095" s="9">
        <v>0</v>
      </c>
      <c r="AT1095" s="10">
        <v>0</v>
      </c>
    </row>
    <row r="1096" spans="1:46" ht="42.75" x14ac:dyDescent="0.25">
      <c r="A1096" s="26" t="str">
        <f t="shared" si="34"/>
        <v>2013Nurse practitionersSaskatchewanOther places of work</v>
      </c>
      <c r="B1096" s="24">
        <v>2013</v>
      </c>
      <c r="C1096" s="9" t="s">
        <v>5</v>
      </c>
      <c r="D1096" s="9" t="s">
        <v>174</v>
      </c>
      <c r="E1096" s="9" t="str">
        <f t="shared" si="35"/>
        <v>Saskatchewan</v>
      </c>
      <c r="F1096" s="9" t="s">
        <v>183</v>
      </c>
      <c r="G1096" s="9" t="s">
        <v>13</v>
      </c>
      <c r="H1096" s="9">
        <v>15</v>
      </c>
      <c r="I1096" s="9">
        <v>15</v>
      </c>
      <c r="J1096" s="9">
        <v>0</v>
      </c>
      <c r="K1096" s="9">
        <v>0</v>
      </c>
      <c r="L1096" s="9">
        <v>0</v>
      </c>
      <c r="M1096" s="9">
        <v>1</v>
      </c>
      <c r="N1096" s="9">
        <v>2</v>
      </c>
      <c r="O1096" s="9">
        <v>0</v>
      </c>
      <c r="P1096" s="9">
        <v>1</v>
      </c>
      <c r="Q1096" s="9">
        <v>3</v>
      </c>
      <c r="R1096" s="9">
        <v>2</v>
      </c>
      <c r="S1096" s="9">
        <v>6</v>
      </c>
      <c r="T1096" s="9">
        <v>0</v>
      </c>
      <c r="U1096" s="9">
        <v>0</v>
      </c>
      <c r="V1096" s="9">
        <v>0</v>
      </c>
      <c r="W1096" s="9">
        <v>0</v>
      </c>
      <c r="X1096" s="9">
        <v>15</v>
      </c>
      <c r="Y1096" s="9">
        <v>0</v>
      </c>
      <c r="Z1096" s="9">
        <v>0</v>
      </c>
      <c r="AA1096" s="9">
        <v>3</v>
      </c>
      <c r="AB1096" s="9">
        <v>2</v>
      </c>
      <c r="AC1096" s="9">
        <v>4</v>
      </c>
      <c r="AD1096" s="9">
        <v>6</v>
      </c>
      <c r="AE1096" s="9">
        <v>0</v>
      </c>
      <c r="AF1096" s="9">
        <v>7</v>
      </c>
      <c r="AG1096" s="9">
        <v>5</v>
      </c>
      <c r="AH1096" s="9">
        <v>2</v>
      </c>
      <c r="AI1096" s="9">
        <v>1</v>
      </c>
      <c r="AJ1096" s="9">
        <v>0</v>
      </c>
      <c r="AK1096" s="9">
        <v>0</v>
      </c>
      <c r="AL1096" s="9">
        <v>15</v>
      </c>
      <c r="AM1096" s="9">
        <v>0</v>
      </c>
      <c r="AN1096" s="9">
        <v>11</v>
      </c>
      <c r="AO1096" s="9">
        <v>2</v>
      </c>
      <c r="AP1096" s="9">
        <v>2</v>
      </c>
      <c r="AQ1096" s="9">
        <v>0</v>
      </c>
      <c r="AR1096" s="9">
        <v>10</v>
      </c>
      <c r="AS1096" s="9">
        <v>5</v>
      </c>
      <c r="AT1096" s="10">
        <v>0</v>
      </c>
    </row>
    <row r="1097" spans="1:46" ht="42.75" x14ac:dyDescent="0.25">
      <c r="A1097" s="26" t="str">
        <f t="shared" si="34"/>
        <v>2013Nurse practitionersSaskatchewanUnknown places of work</v>
      </c>
      <c r="B1097" s="24">
        <v>2013</v>
      </c>
      <c r="C1097" s="9" t="s">
        <v>5</v>
      </c>
      <c r="D1097" s="9" t="s">
        <v>174</v>
      </c>
      <c r="E1097" s="9" t="str">
        <f t="shared" si="35"/>
        <v>Saskatchewan</v>
      </c>
      <c r="F1097" s="9" t="s">
        <v>184</v>
      </c>
      <c r="G1097" s="9" t="s">
        <v>49</v>
      </c>
      <c r="H1097" s="9">
        <v>11</v>
      </c>
      <c r="I1097" s="9">
        <v>9</v>
      </c>
      <c r="J1097" s="9">
        <v>2</v>
      </c>
      <c r="K1097" s="9">
        <v>0</v>
      </c>
      <c r="L1097" s="9">
        <v>0</v>
      </c>
      <c r="M1097" s="9">
        <v>1</v>
      </c>
      <c r="N1097" s="9">
        <v>0</v>
      </c>
      <c r="O1097" s="9">
        <v>2</v>
      </c>
      <c r="P1097" s="9">
        <v>2</v>
      </c>
      <c r="Q1097" s="9">
        <v>0</v>
      </c>
      <c r="R1097" s="9">
        <v>3</v>
      </c>
      <c r="S1097" s="9">
        <v>3</v>
      </c>
      <c r="T1097" s="9">
        <v>0</v>
      </c>
      <c r="U1097" s="9">
        <v>0</v>
      </c>
      <c r="V1097" s="9">
        <v>0</v>
      </c>
      <c r="W1097" s="9">
        <v>0</v>
      </c>
      <c r="X1097" s="9">
        <v>10</v>
      </c>
      <c r="Y1097" s="9">
        <v>1</v>
      </c>
      <c r="Z1097" s="9">
        <v>0</v>
      </c>
      <c r="AA1097" s="9">
        <v>1</v>
      </c>
      <c r="AB1097" s="9">
        <v>3</v>
      </c>
      <c r="AC1097" s="9">
        <v>3</v>
      </c>
      <c r="AD1097" s="9">
        <v>4</v>
      </c>
      <c r="AE1097" s="9">
        <v>0</v>
      </c>
      <c r="AF1097" s="9">
        <v>4</v>
      </c>
      <c r="AG1097" s="9">
        <v>0</v>
      </c>
      <c r="AH1097" s="9">
        <v>3</v>
      </c>
      <c r="AI1097" s="9">
        <v>4</v>
      </c>
      <c r="AJ1097" s="9">
        <v>0</v>
      </c>
      <c r="AK1097" s="9">
        <v>0</v>
      </c>
      <c r="AL1097" s="9">
        <v>0</v>
      </c>
      <c r="AM1097" s="9">
        <v>11</v>
      </c>
      <c r="AN1097" s="9">
        <v>0</v>
      </c>
      <c r="AO1097" s="9">
        <v>0</v>
      </c>
      <c r="AP1097" s="9">
        <v>0</v>
      </c>
      <c r="AQ1097" s="9">
        <v>11</v>
      </c>
      <c r="AR1097" s="9">
        <v>4</v>
      </c>
      <c r="AS1097" s="9">
        <v>7</v>
      </c>
      <c r="AT1097" s="10">
        <v>0</v>
      </c>
    </row>
    <row r="1098" spans="1:46" ht="42.75" x14ac:dyDescent="0.25">
      <c r="A1098" s="26" t="str">
        <f t="shared" si="34"/>
        <v>2013Nurse practitionersAlbertaAll places of work</v>
      </c>
      <c r="B1098" s="24">
        <v>2013</v>
      </c>
      <c r="C1098" s="9" t="s">
        <v>5</v>
      </c>
      <c r="D1098" s="9" t="s">
        <v>175</v>
      </c>
      <c r="E1098" s="9" t="str">
        <f t="shared" si="35"/>
        <v>Alberta</v>
      </c>
      <c r="F1098" s="9" t="s">
        <v>179</v>
      </c>
      <c r="G1098" s="9" t="s">
        <v>9</v>
      </c>
      <c r="H1098" s="9">
        <v>331</v>
      </c>
      <c r="I1098" s="9">
        <v>307</v>
      </c>
      <c r="J1098" s="9">
        <v>24</v>
      </c>
      <c r="K1098" s="9">
        <v>0</v>
      </c>
      <c r="L1098" s="9">
        <v>0</v>
      </c>
      <c r="M1098" s="9">
        <v>6</v>
      </c>
      <c r="N1098" s="9">
        <v>43</v>
      </c>
      <c r="O1098" s="9">
        <v>49</v>
      </c>
      <c r="P1098" s="9">
        <v>64</v>
      </c>
      <c r="Q1098" s="9">
        <v>61</v>
      </c>
      <c r="R1098" s="9">
        <v>54</v>
      </c>
      <c r="S1098" s="9">
        <v>33</v>
      </c>
      <c r="T1098" s="9">
        <v>15</v>
      </c>
      <c r="U1098" s="9">
        <v>6</v>
      </c>
      <c r="V1098" s="9">
        <v>0</v>
      </c>
      <c r="W1098" s="9">
        <v>0</v>
      </c>
      <c r="X1098" s="9">
        <v>320</v>
      </c>
      <c r="Y1098" s="9">
        <v>11</v>
      </c>
      <c r="Z1098" s="9">
        <v>0</v>
      </c>
      <c r="AA1098" s="9">
        <v>46</v>
      </c>
      <c r="AB1098" s="9">
        <v>125</v>
      </c>
      <c r="AC1098" s="9">
        <v>100</v>
      </c>
      <c r="AD1098" s="9">
        <v>60</v>
      </c>
      <c r="AE1098" s="9">
        <v>0</v>
      </c>
      <c r="AF1098" s="9">
        <v>223</v>
      </c>
      <c r="AG1098" s="9">
        <v>85</v>
      </c>
      <c r="AH1098" s="9">
        <v>23</v>
      </c>
      <c r="AI1098" s="9">
        <v>0</v>
      </c>
      <c r="AJ1098" s="9">
        <v>22</v>
      </c>
      <c r="AK1098" s="9">
        <v>5</v>
      </c>
      <c r="AL1098" s="9">
        <v>254</v>
      </c>
      <c r="AM1098" s="9">
        <v>50</v>
      </c>
      <c r="AN1098" s="9">
        <v>242</v>
      </c>
      <c r="AO1098" s="9">
        <v>7</v>
      </c>
      <c r="AP1098" s="9">
        <v>9</v>
      </c>
      <c r="AQ1098" s="9">
        <v>73</v>
      </c>
      <c r="AR1098" s="9">
        <v>312</v>
      </c>
      <c r="AS1098" s="9">
        <v>19</v>
      </c>
      <c r="AT1098" s="10">
        <v>0</v>
      </c>
    </row>
    <row r="1099" spans="1:46" ht="42.75" x14ac:dyDescent="0.25">
      <c r="A1099" s="26" t="str">
        <f t="shared" si="34"/>
        <v>2013Nurse practitionersAlbertaHospital</v>
      </c>
      <c r="B1099" s="24">
        <v>2013</v>
      </c>
      <c r="C1099" s="9" t="s">
        <v>5</v>
      </c>
      <c r="D1099" s="9" t="s">
        <v>175</v>
      </c>
      <c r="E1099" s="9" t="str">
        <f t="shared" si="35"/>
        <v>Alberta</v>
      </c>
      <c r="F1099" s="9" t="s">
        <v>180</v>
      </c>
      <c r="G1099" s="9" t="s">
        <v>10</v>
      </c>
      <c r="H1099" s="9">
        <v>171</v>
      </c>
      <c r="I1099" s="9">
        <v>159</v>
      </c>
      <c r="J1099" s="9">
        <v>12</v>
      </c>
      <c r="K1099" s="9">
        <v>0</v>
      </c>
      <c r="L1099" s="9">
        <v>0</v>
      </c>
      <c r="M1099" s="9">
        <v>5</v>
      </c>
      <c r="N1099" s="9">
        <v>23</v>
      </c>
      <c r="O1099" s="9">
        <v>35</v>
      </c>
      <c r="P1099" s="9">
        <v>26</v>
      </c>
      <c r="Q1099" s="9">
        <v>29</v>
      </c>
      <c r="R1099" s="9">
        <v>31</v>
      </c>
      <c r="S1099" s="9">
        <v>17</v>
      </c>
      <c r="T1099" s="9">
        <v>5</v>
      </c>
      <c r="U1099" s="9">
        <v>0</v>
      </c>
      <c r="V1099" s="9">
        <v>0</v>
      </c>
      <c r="W1099" s="9">
        <v>0</v>
      </c>
      <c r="X1099" s="9">
        <v>167</v>
      </c>
      <c r="Y1099" s="9">
        <v>4</v>
      </c>
      <c r="Z1099" s="9">
        <v>0</v>
      </c>
      <c r="AA1099" s="9">
        <v>25</v>
      </c>
      <c r="AB1099" s="9">
        <v>68</v>
      </c>
      <c r="AC1099" s="9">
        <v>51</v>
      </c>
      <c r="AD1099" s="9">
        <v>27</v>
      </c>
      <c r="AE1099" s="9">
        <v>0</v>
      </c>
      <c r="AF1099" s="9">
        <v>128</v>
      </c>
      <c r="AG1099" s="9">
        <v>33</v>
      </c>
      <c r="AH1099" s="9">
        <v>10</v>
      </c>
      <c r="AI1099" s="9">
        <v>0</v>
      </c>
      <c r="AJ1099" s="9">
        <v>18</v>
      </c>
      <c r="AK1099" s="9">
        <v>2</v>
      </c>
      <c r="AL1099" s="9">
        <v>151</v>
      </c>
      <c r="AM1099" s="9">
        <v>0</v>
      </c>
      <c r="AN1099" s="9">
        <v>159</v>
      </c>
      <c r="AO1099" s="9">
        <v>2</v>
      </c>
      <c r="AP1099" s="9">
        <v>1</v>
      </c>
      <c r="AQ1099" s="9">
        <v>9</v>
      </c>
      <c r="AR1099" s="9">
        <v>170</v>
      </c>
      <c r="AS1099" s="9">
        <v>1</v>
      </c>
      <c r="AT1099" s="10">
        <v>0</v>
      </c>
    </row>
    <row r="1100" spans="1:46" ht="42.75" x14ac:dyDescent="0.25">
      <c r="A1100" s="26" t="str">
        <f t="shared" si="34"/>
        <v>2013Nurse practitionersAlbertaCommunity health</v>
      </c>
      <c r="B1100" s="24">
        <v>2013</v>
      </c>
      <c r="C1100" s="9" t="s">
        <v>5</v>
      </c>
      <c r="D1100" s="9" t="s">
        <v>175</v>
      </c>
      <c r="E1100" s="9" t="str">
        <f t="shared" si="35"/>
        <v>Alberta</v>
      </c>
      <c r="F1100" s="9" t="s">
        <v>182</v>
      </c>
      <c r="G1100" s="9" t="s">
        <v>11</v>
      </c>
      <c r="H1100" s="9">
        <v>55</v>
      </c>
      <c r="I1100" s="9">
        <v>50</v>
      </c>
      <c r="J1100" s="9">
        <v>5</v>
      </c>
      <c r="K1100" s="9">
        <v>0</v>
      </c>
      <c r="L1100" s="9">
        <v>0</v>
      </c>
      <c r="M1100" s="9">
        <v>0</v>
      </c>
      <c r="N1100" s="9">
        <v>7</v>
      </c>
      <c r="O1100" s="9">
        <v>3</v>
      </c>
      <c r="P1100" s="9">
        <v>11</v>
      </c>
      <c r="Q1100" s="9">
        <v>9</v>
      </c>
      <c r="R1100" s="9">
        <v>7</v>
      </c>
      <c r="S1100" s="9">
        <v>7</v>
      </c>
      <c r="T1100" s="9">
        <v>6</v>
      </c>
      <c r="U1100" s="9">
        <v>5</v>
      </c>
      <c r="V1100" s="9">
        <v>0</v>
      </c>
      <c r="W1100" s="9">
        <v>0</v>
      </c>
      <c r="X1100" s="9">
        <v>53</v>
      </c>
      <c r="Y1100" s="9">
        <v>2</v>
      </c>
      <c r="Z1100" s="9">
        <v>0</v>
      </c>
      <c r="AA1100" s="9">
        <v>6</v>
      </c>
      <c r="AB1100" s="9">
        <v>15</v>
      </c>
      <c r="AC1100" s="9">
        <v>16</v>
      </c>
      <c r="AD1100" s="9">
        <v>18</v>
      </c>
      <c r="AE1100" s="9">
        <v>0</v>
      </c>
      <c r="AF1100" s="9">
        <v>27</v>
      </c>
      <c r="AG1100" s="9">
        <v>24</v>
      </c>
      <c r="AH1100" s="9">
        <v>4</v>
      </c>
      <c r="AI1100" s="9">
        <v>0</v>
      </c>
      <c r="AJ1100" s="9">
        <v>3</v>
      </c>
      <c r="AK1100" s="9">
        <v>0</v>
      </c>
      <c r="AL1100" s="9">
        <v>52</v>
      </c>
      <c r="AM1100" s="9">
        <v>0</v>
      </c>
      <c r="AN1100" s="9">
        <v>50</v>
      </c>
      <c r="AO1100" s="9">
        <v>1</v>
      </c>
      <c r="AP1100" s="9">
        <v>0</v>
      </c>
      <c r="AQ1100" s="9">
        <v>4</v>
      </c>
      <c r="AR1100" s="9">
        <v>46</v>
      </c>
      <c r="AS1100" s="9">
        <v>9</v>
      </c>
      <c r="AT1100" s="10">
        <v>0</v>
      </c>
    </row>
    <row r="1101" spans="1:46" ht="57" x14ac:dyDescent="0.25">
      <c r="A1101" s="26" t="str">
        <f t="shared" si="34"/>
        <v>2013Nurse practitionersAlbertaNursing home/long-term care</v>
      </c>
      <c r="B1101" s="24">
        <v>2013</v>
      </c>
      <c r="C1101" s="9" t="s">
        <v>5</v>
      </c>
      <c r="D1101" s="9" t="s">
        <v>175</v>
      </c>
      <c r="E1101" s="9" t="str">
        <f t="shared" si="35"/>
        <v>Alberta</v>
      </c>
      <c r="F1101" s="9" t="s">
        <v>181</v>
      </c>
      <c r="G1101" s="9" t="s">
        <v>12</v>
      </c>
      <c r="H1101" s="9">
        <v>5</v>
      </c>
      <c r="I1101" s="9">
        <v>5</v>
      </c>
      <c r="J1101" s="9">
        <v>0</v>
      </c>
      <c r="K1101" s="9">
        <v>0</v>
      </c>
      <c r="L1101" s="9">
        <v>0</v>
      </c>
      <c r="M1101" s="9">
        <v>0</v>
      </c>
      <c r="N1101" s="9">
        <v>0</v>
      </c>
      <c r="O1101" s="9">
        <v>1</v>
      </c>
      <c r="P1101" s="9">
        <v>1</v>
      </c>
      <c r="Q1101" s="9">
        <v>2</v>
      </c>
      <c r="R1101" s="9">
        <v>1</v>
      </c>
      <c r="S1101" s="9">
        <v>0</v>
      </c>
      <c r="T1101" s="9">
        <v>0</v>
      </c>
      <c r="U1101" s="9">
        <v>0</v>
      </c>
      <c r="V1101" s="9">
        <v>0</v>
      </c>
      <c r="W1101" s="9">
        <v>0</v>
      </c>
      <c r="X1101" s="9">
        <v>5</v>
      </c>
      <c r="Y1101" s="9">
        <v>0</v>
      </c>
      <c r="Z1101" s="9">
        <v>0</v>
      </c>
      <c r="AA1101" s="9">
        <v>0</v>
      </c>
      <c r="AB1101" s="9">
        <v>4</v>
      </c>
      <c r="AC1101" s="9">
        <v>1</v>
      </c>
      <c r="AD1101" s="9">
        <v>0</v>
      </c>
      <c r="AE1101" s="9">
        <v>0</v>
      </c>
      <c r="AF1101" s="9">
        <v>5</v>
      </c>
      <c r="AG1101" s="9">
        <v>0</v>
      </c>
      <c r="AH1101" s="9">
        <v>0</v>
      </c>
      <c r="AI1101" s="9">
        <v>0</v>
      </c>
      <c r="AJ1101" s="9">
        <v>0</v>
      </c>
      <c r="AK1101" s="9">
        <v>0</v>
      </c>
      <c r="AL1101" s="9">
        <v>5</v>
      </c>
      <c r="AM1101" s="9">
        <v>0</v>
      </c>
      <c r="AN1101" s="9">
        <v>4</v>
      </c>
      <c r="AO1101" s="9">
        <v>0</v>
      </c>
      <c r="AP1101" s="9">
        <v>0</v>
      </c>
      <c r="AQ1101" s="9">
        <v>1</v>
      </c>
      <c r="AR1101" s="9">
        <v>5</v>
      </c>
      <c r="AS1101" s="9">
        <v>0</v>
      </c>
      <c r="AT1101" s="10">
        <v>0</v>
      </c>
    </row>
    <row r="1102" spans="1:46" ht="42.75" x14ac:dyDescent="0.25">
      <c r="A1102" s="26" t="str">
        <f t="shared" si="34"/>
        <v>2013Nurse practitionersAlbertaOther places of work</v>
      </c>
      <c r="B1102" s="24">
        <v>2013</v>
      </c>
      <c r="C1102" s="9" t="s">
        <v>5</v>
      </c>
      <c r="D1102" s="9" t="s">
        <v>175</v>
      </c>
      <c r="E1102" s="9" t="str">
        <f t="shared" si="35"/>
        <v>Alberta</v>
      </c>
      <c r="F1102" s="9" t="s">
        <v>183</v>
      </c>
      <c r="G1102" s="9" t="s">
        <v>13</v>
      </c>
      <c r="H1102" s="9">
        <v>49</v>
      </c>
      <c r="I1102" s="9">
        <v>44</v>
      </c>
      <c r="J1102" s="9">
        <v>5</v>
      </c>
      <c r="K1102" s="9">
        <v>0</v>
      </c>
      <c r="L1102" s="9">
        <v>0</v>
      </c>
      <c r="M1102" s="9">
        <v>0</v>
      </c>
      <c r="N1102" s="9">
        <v>3</v>
      </c>
      <c r="O1102" s="9">
        <v>4</v>
      </c>
      <c r="P1102" s="9">
        <v>15</v>
      </c>
      <c r="Q1102" s="9">
        <v>9</v>
      </c>
      <c r="R1102" s="9">
        <v>10</v>
      </c>
      <c r="S1102" s="9">
        <v>4</v>
      </c>
      <c r="T1102" s="9">
        <v>4</v>
      </c>
      <c r="U1102" s="9">
        <v>0</v>
      </c>
      <c r="V1102" s="9">
        <v>0</v>
      </c>
      <c r="W1102" s="9">
        <v>0</v>
      </c>
      <c r="X1102" s="9">
        <v>47</v>
      </c>
      <c r="Y1102" s="9">
        <v>2</v>
      </c>
      <c r="Z1102" s="9">
        <v>0</v>
      </c>
      <c r="AA1102" s="9">
        <v>4</v>
      </c>
      <c r="AB1102" s="9">
        <v>18</v>
      </c>
      <c r="AC1102" s="9">
        <v>18</v>
      </c>
      <c r="AD1102" s="9">
        <v>9</v>
      </c>
      <c r="AE1102" s="9">
        <v>0</v>
      </c>
      <c r="AF1102" s="9">
        <v>29</v>
      </c>
      <c r="AG1102" s="9">
        <v>18</v>
      </c>
      <c r="AH1102" s="9">
        <v>2</v>
      </c>
      <c r="AI1102" s="9">
        <v>0</v>
      </c>
      <c r="AJ1102" s="9">
        <v>1</v>
      </c>
      <c r="AK1102" s="9">
        <v>3</v>
      </c>
      <c r="AL1102" s="9">
        <v>43</v>
      </c>
      <c r="AM1102" s="9">
        <v>2</v>
      </c>
      <c r="AN1102" s="9">
        <v>27</v>
      </c>
      <c r="AO1102" s="9">
        <v>4</v>
      </c>
      <c r="AP1102" s="9">
        <v>8</v>
      </c>
      <c r="AQ1102" s="9">
        <v>10</v>
      </c>
      <c r="AR1102" s="9">
        <v>43</v>
      </c>
      <c r="AS1102" s="9">
        <v>6</v>
      </c>
      <c r="AT1102" s="10">
        <v>0</v>
      </c>
    </row>
    <row r="1103" spans="1:46" ht="42.75" x14ac:dyDescent="0.25">
      <c r="A1103" s="26" t="str">
        <f t="shared" si="34"/>
        <v>2013Nurse practitionersAlbertaUnknown places of work</v>
      </c>
      <c r="B1103" s="24">
        <v>2013</v>
      </c>
      <c r="C1103" s="9" t="s">
        <v>5</v>
      </c>
      <c r="D1103" s="9" t="s">
        <v>175</v>
      </c>
      <c r="E1103" s="9" t="str">
        <f t="shared" si="35"/>
        <v>Alberta</v>
      </c>
      <c r="F1103" s="9" t="s">
        <v>184</v>
      </c>
      <c r="G1103" s="9" t="s">
        <v>49</v>
      </c>
      <c r="H1103" s="9">
        <v>51</v>
      </c>
      <c r="I1103" s="9">
        <v>49</v>
      </c>
      <c r="J1103" s="9">
        <v>2</v>
      </c>
      <c r="K1103" s="9">
        <v>0</v>
      </c>
      <c r="L1103" s="9">
        <v>0</v>
      </c>
      <c r="M1103" s="9">
        <v>1</v>
      </c>
      <c r="N1103" s="9">
        <v>10</v>
      </c>
      <c r="O1103" s="9">
        <v>6</v>
      </c>
      <c r="P1103" s="9">
        <v>11</v>
      </c>
      <c r="Q1103" s="9">
        <v>12</v>
      </c>
      <c r="R1103" s="9">
        <v>5</v>
      </c>
      <c r="S1103" s="9">
        <v>5</v>
      </c>
      <c r="T1103" s="9">
        <v>0</v>
      </c>
      <c r="U1103" s="9">
        <v>1</v>
      </c>
      <c r="V1103" s="9">
        <v>0</v>
      </c>
      <c r="W1103" s="9">
        <v>0</v>
      </c>
      <c r="X1103" s="9">
        <v>48</v>
      </c>
      <c r="Y1103" s="9">
        <v>3</v>
      </c>
      <c r="Z1103" s="9">
        <v>0</v>
      </c>
      <c r="AA1103" s="9">
        <v>11</v>
      </c>
      <c r="AB1103" s="9">
        <v>20</v>
      </c>
      <c r="AC1103" s="9">
        <v>14</v>
      </c>
      <c r="AD1103" s="9">
        <v>6</v>
      </c>
      <c r="AE1103" s="9">
        <v>0</v>
      </c>
      <c r="AF1103" s="9">
        <v>34</v>
      </c>
      <c r="AG1103" s="9">
        <v>10</v>
      </c>
      <c r="AH1103" s="9">
        <v>7</v>
      </c>
      <c r="AI1103" s="9">
        <v>0</v>
      </c>
      <c r="AJ1103" s="9">
        <v>0</v>
      </c>
      <c r="AK1103" s="9">
        <v>0</v>
      </c>
      <c r="AL1103" s="9">
        <v>3</v>
      </c>
      <c r="AM1103" s="9">
        <v>48</v>
      </c>
      <c r="AN1103" s="9">
        <v>2</v>
      </c>
      <c r="AO1103" s="9">
        <v>0</v>
      </c>
      <c r="AP1103" s="9">
        <v>0</v>
      </c>
      <c r="AQ1103" s="9">
        <v>49</v>
      </c>
      <c r="AR1103" s="9">
        <v>48</v>
      </c>
      <c r="AS1103" s="9">
        <v>3</v>
      </c>
      <c r="AT1103" s="10">
        <v>0</v>
      </c>
    </row>
    <row r="1104" spans="1:46" ht="42.75" x14ac:dyDescent="0.25">
      <c r="A1104" s="26" t="str">
        <f t="shared" si="34"/>
        <v>2013Nurse practitionersBritish ColumbiaAll places of work</v>
      </c>
      <c r="B1104" s="24">
        <v>2013</v>
      </c>
      <c r="C1104" s="9" t="s">
        <v>5</v>
      </c>
      <c r="D1104" s="9" t="s">
        <v>167</v>
      </c>
      <c r="E1104" s="9" t="str">
        <f t="shared" si="35"/>
        <v>British Columbia</v>
      </c>
      <c r="F1104" s="9" t="s">
        <v>179</v>
      </c>
      <c r="G1104" s="9" t="s">
        <v>9</v>
      </c>
      <c r="H1104" s="9">
        <v>206</v>
      </c>
      <c r="I1104" s="9">
        <v>197</v>
      </c>
      <c r="J1104" s="9">
        <v>9</v>
      </c>
      <c r="K1104" s="9">
        <v>0</v>
      </c>
      <c r="L1104" s="9">
        <v>0</v>
      </c>
      <c r="M1104" s="9">
        <v>7</v>
      </c>
      <c r="N1104" s="9">
        <v>24</v>
      </c>
      <c r="O1104" s="9">
        <v>41</v>
      </c>
      <c r="P1104" s="9">
        <v>33</v>
      </c>
      <c r="Q1104" s="9">
        <v>32</v>
      </c>
      <c r="R1104" s="9">
        <v>32</v>
      </c>
      <c r="S1104" s="9">
        <v>26</v>
      </c>
      <c r="T1104" s="9">
        <v>9</v>
      </c>
      <c r="U1104" s="9">
        <v>2</v>
      </c>
      <c r="V1104" s="9">
        <v>0</v>
      </c>
      <c r="W1104" s="9">
        <v>0</v>
      </c>
      <c r="X1104" s="9">
        <v>190</v>
      </c>
      <c r="Y1104" s="9">
        <v>16</v>
      </c>
      <c r="Z1104" s="9">
        <v>0</v>
      </c>
      <c r="AA1104" s="9">
        <v>43</v>
      </c>
      <c r="AB1104" s="9">
        <v>70</v>
      </c>
      <c r="AC1104" s="9">
        <v>58</v>
      </c>
      <c r="AD1104" s="9">
        <v>35</v>
      </c>
      <c r="AE1104" s="9">
        <v>0</v>
      </c>
      <c r="AF1104" s="9">
        <v>104</v>
      </c>
      <c r="AG1104" s="9">
        <v>47</v>
      </c>
      <c r="AH1104" s="9">
        <v>55</v>
      </c>
      <c r="AI1104" s="9">
        <v>0</v>
      </c>
      <c r="AJ1104" s="9">
        <v>35</v>
      </c>
      <c r="AK1104" s="9">
        <v>3</v>
      </c>
      <c r="AL1104" s="9">
        <v>168</v>
      </c>
      <c r="AM1104" s="9">
        <v>0</v>
      </c>
      <c r="AN1104" s="9">
        <v>186</v>
      </c>
      <c r="AO1104" s="9">
        <v>6</v>
      </c>
      <c r="AP1104" s="9">
        <v>14</v>
      </c>
      <c r="AQ1104" s="9">
        <v>0</v>
      </c>
      <c r="AR1104" s="9">
        <v>185</v>
      </c>
      <c r="AS1104" s="9">
        <v>21</v>
      </c>
      <c r="AT1104" s="10">
        <v>0</v>
      </c>
    </row>
    <row r="1105" spans="1:46" ht="42.75" x14ac:dyDescent="0.25">
      <c r="A1105" s="26" t="str">
        <f t="shared" si="34"/>
        <v>2013Nurse practitionersBritish ColumbiaHospital</v>
      </c>
      <c r="B1105" s="24">
        <v>2013</v>
      </c>
      <c r="C1105" s="9" t="s">
        <v>5</v>
      </c>
      <c r="D1105" s="9" t="s">
        <v>167</v>
      </c>
      <c r="E1105" s="9" t="str">
        <f t="shared" si="35"/>
        <v>British Columbia</v>
      </c>
      <c r="F1105" s="9" t="s">
        <v>180</v>
      </c>
      <c r="G1105" s="9" t="s">
        <v>10</v>
      </c>
      <c r="H1105" s="9">
        <v>87</v>
      </c>
      <c r="I1105" s="9">
        <v>80</v>
      </c>
      <c r="J1105" s="9">
        <v>7</v>
      </c>
      <c r="K1105" s="9">
        <v>0</v>
      </c>
      <c r="L1105" s="9">
        <v>0</v>
      </c>
      <c r="M1105" s="9">
        <v>5</v>
      </c>
      <c r="N1105" s="9">
        <v>13</v>
      </c>
      <c r="O1105" s="9">
        <v>19</v>
      </c>
      <c r="P1105" s="9">
        <v>18</v>
      </c>
      <c r="Q1105" s="9">
        <v>8</v>
      </c>
      <c r="R1105" s="9">
        <v>12</v>
      </c>
      <c r="S1105" s="9">
        <v>7</v>
      </c>
      <c r="T1105" s="9">
        <v>3</v>
      </c>
      <c r="U1105" s="9">
        <v>2</v>
      </c>
      <c r="V1105" s="9">
        <v>0</v>
      </c>
      <c r="W1105" s="9">
        <v>0</v>
      </c>
      <c r="X1105" s="9">
        <v>75</v>
      </c>
      <c r="Y1105" s="9">
        <v>12</v>
      </c>
      <c r="Z1105" s="9">
        <v>0</v>
      </c>
      <c r="AA1105" s="9">
        <v>24</v>
      </c>
      <c r="AB1105" s="9">
        <v>34</v>
      </c>
      <c r="AC1105" s="9">
        <v>17</v>
      </c>
      <c r="AD1105" s="9">
        <v>12</v>
      </c>
      <c r="AE1105" s="9">
        <v>0</v>
      </c>
      <c r="AF1105" s="9">
        <v>45</v>
      </c>
      <c r="AG1105" s="9">
        <v>18</v>
      </c>
      <c r="AH1105" s="9">
        <v>24</v>
      </c>
      <c r="AI1105" s="9">
        <v>0</v>
      </c>
      <c r="AJ1105" s="9">
        <v>26</v>
      </c>
      <c r="AK1105" s="9">
        <v>3</v>
      </c>
      <c r="AL1105" s="9">
        <v>58</v>
      </c>
      <c r="AM1105" s="9">
        <v>0</v>
      </c>
      <c r="AN1105" s="9">
        <v>81</v>
      </c>
      <c r="AO1105" s="9">
        <v>4</v>
      </c>
      <c r="AP1105" s="9">
        <v>2</v>
      </c>
      <c r="AQ1105" s="9">
        <v>0</v>
      </c>
      <c r="AR1105" s="9">
        <v>84</v>
      </c>
      <c r="AS1105" s="9">
        <v>3</v>
      </c>
      <c r="AT1105" s="10">
        <v>0</v>
      </c>
    </row>
    <row r="1106" spans="1:46" ht="42.75" x14ac:dyDescent="0.25">
      <c r="A1106" s="26" t="str">
        <f t="shared" si="34"/>
        <v>2013Nurse practitionersBritish ColumbiaCommunity health</v>
      </c>
      <c r="B1106" s="24">
        <v>2013</v>
      </c>
      <c r="C1106" s="9" t="s">
        <v>5</v>
      </c>
      <c r="D1106" s="9" t="s">
        <v>167</v>
      </c>
      <c r="E1106" s="9" t="str">
        <f t="shared" si="35"/>
        <v>British Columbia</v>
      </c>
      <c r="F1106" s="9" t="s">
        <v>182</v>
      </c>
      <c r="G1106" s="9" t="s">
        <v>11</v>
      </c>
      <c r="H1106" s="9">
        <v>81</v>
      </c>
      <c r="I1106" s="9">
        <v>79</v>
      </c>
      <c r="J1106" s="9">
        <v>2</v>
      </c>
      <c r="K1106" s="9">
        <v>0</v>
      </c>
      <c r="L1106" s="9">
        <v>0</v>
      </c>
      <c r="M1106" s="9">
        <v>2</v>
      </c>
      <c r="N1106" s="9">
        <v>5</v>
      </c>
      <c r="O1106" s="9">
        <v>18</v>
      </c>
      <c r="P1106" s="9">
        <v>9</v>
      </c>
      <c r="Q1106" s="9">
        <v>16</v>
      </c>
      <c r="R1106" s="9">
        <v>15</v>
      </c>
      <c r="S1106" s="9">
        <v>11</v>
      </c>
      <c r="T1106" s="9">
        <v>5</v>
      </c>
      <c r="U1106" s="9">
        <v>0</v>
      </c>
      <c r="V1106" s="9">
        <v>0</v>
      </c>
      <c r="W1106" s="9">
        <v>0</v>
      </c>
      <c r="X1106" s="9">
        <v>79</v>
      </c>
      <c r="Y1106" s="9">
        <v>2</v>
      </c>
      <c r="Z1106" s="9">
        <v>0</v>
      </c>
      <c r="AA1106" s="9">
        <v>13</v>
      </c>
      <c r="AB1106" s="9">
        <v>25</v>
      </c>
      <c r="AC1106" s="9">
        <v>26</v>
      </c>
      <c r="AD1106" s="9">
        <v>17</v>
      </c>
      <c r="AE1106" s="9">
        <v>0</v>
      </c>
      <c r="AF1106" s="9">
        <v>43</v>
      </c>
      <c r="AG1106" s="9">
        <v>19</v>
      </c>
      <c r="AH1106" s="9">
        <v>19</v>
      </c>
      <c r="AI1106" s="9">
        <v>0</v>
      </c>
      <c r="AJ1106" s="9">
        <v>8</v>
      </c>
      <c r="AK1106" s="9">
        <v>0</v>
      </c>
      <c r="AL1106" s="9">
        <v>73</v>
      </c>
      <c r="AM1106" s="9">
        <v>0</v>
      </c>
      <c r="AN1106" s="9">
        <v>80</v>
      </c>
      <c r="AO1106" s="9">
        <v>0</v>
      </c>
      <c r="AP1106" s="9">
        <v>1</v>
      </c>
      <c r="AQ1106" s="9">
        <v>0</v>
      </c>
      <c r="AR1106" s="9">
        <v>66</v>
      </c>
      <c r="AS1106" s="9">
        <v>15</v>
      </c>
      <c r="AT1106" s="10">
        <v>0</v>
      </c>
    </row>
    <row r="1107" spans="1:46" ht="57" x14ac:dyDescent="0.25">
      <c r="A1107" s="26" t="str">
        <f t="shared" si="34"/>
        <v>2013Nurse practitionersBritish ColumbiaNursing home/long-term care</v>
      </c>
      <c r="B1107" s="24">
        <v>2013</v>
      </c>
      <c r="C1107" s="9" t="s">
        <v>5</v>
      </c>
      <c r="D1107" s="9" t="s">
        <v>167</v>
      </c>
      <c r="E1107" s="9" t="str">
        <f t="shared" si="35"/>
        <v>British Columbia</v>
      </c>
      <c r="F1107" s="9" t="s">
        <v>181</v>
      </c>
      <c r="G1107" s="9" t="s">
        <v>12</v>
      </c>
      <c r="H1107" s="9">
        <v>2</v>
      </c>
      <c r="I1107" s="9">
        <v>2</v>
      </c>
      <c r="J1107" s="9">
        <v>0</v>
      </c>
      <c r="K1107" s="9">
        <v>0</v>
      </c>
      <c r="L1107" s="9">
        <v>0</v>
      </c>
      <c r="M1107" s="9">
        <v>0</v>
      </c>
      <c r="N1107" s="9">
        <v>0</v>
      </c>
      <c r="O1107" s="9">
        <v>0</v>
      </c>
      <c r="P1107" s="9">
        <v>0</v>
      </c>
      <c r="Q1107" s="9">
        <v>2</v>
      </c>
      <c r="R1107" s="9">
        <v>0</v>
      </c>
      <c r="S1107" s="9">
        <v>0</v>
      </c>
      <c r="T1107" s="9">
        <v>0</v>
      </c>
      <c r="U1107" s="9">
        <v>0</v>
      </c>
      <c r="V1107" s="9">
        <v>0</v>
      </c>
      <c r="W1107" s="9">
        <v>0</v>
      </c>
      <c r="X1107" s="9">
        <v>2</v>
      </c>
      <c r="Y1107" s="9">
        <v>0</v>
      </c>
      <c r="Z1107" s="9">
        <v>0</v>
      </c>
      <c r="AA1107" s="9">
        <v>0</v>
      </c>
      <c r="AB1107" s="9">
        <v>0</v>
      </c>
      <c r="AC1107" s="9">
        <v>2</v>
      </c>
      <c r="AD1107" s="9">
        <v>0</v>
      </c>
      <c r="AE1107" s="9">
        <v>0</v>
      </c>
      <c r="AF1107" s="9">
        <v>1</v>
      </c>
      <c r="AG1107" s="9">
        <v>1</v>
      </c>
      <c r="AH1107" s="9">
        <v>0</v>
      </c>
      <c r="AI1107" s="9">
        <v>0</v>
      </c>
      <c r="AJ1107" s="9">
        <v>0</v>
      </c>
      <c r="AK1107" s="9">
        <v>0</v>
      </c>
      <c r="AL1107" s="9">
        <v>2</v>
      </c>
      <c r="AM1107" s="9">
        <v>0</v>
      </c>
      <c r="AN1107" s="9">
        <v>2</v>
      </c>
      <c r="AO1107" s="9">
        <v>0</v>
      </c>
      <c r="AP1107" s="9">
        <v>0</v>
      </c>
      <c r="AQ1107" s="9">
        <v>0</v>
      </c>
      <c r="AR1107" s="9">
        <v>2</v>
      </c>
      <c r="AS1107" s="9">
        <v>0</v>
      </c>
      <c r="AT1107" s="10">
        <v>0</v>
      </c>
    </row>
    <row r="1108" spans="1:46" ht="42.75" x14ac:dyDescent="0.25">
      <c r="A1108" s="26" t="str">
        <f t="shared" si="34"/>
        <v>2013Nurse practitionersBritish ColumbiaOther places of work</v>
      </c>
      <c r="B1108" s="24">
        <v>2013</v>
      </c>
      <c r="C1108" s="9" t="s">
        <v>5</v>
      </c>
      <c r="D1108" s="9" t="s">
        <v>167</v>
      </c>
      <c r="E1108" s="9" t="str">
        <f t="shared" si="35"/>
        <v>British Columbia</v>
      </c>
      <c r="F1108" s="9" t="s">
        <v>183</v>
      </c>
      <c r="G1108" s="9" t="s">
        <v>13</v>
      </c>
      <c r="H1108" s="9">
        <v>20</v>
      </c>
      <c r="I1108" s="9">
        <v>20</v>
      </c>
      <c r="J1108" s="9">
        <v>0</v>
      </c>
      <c r="K1108" s="9">
        <v>0</v>
      </c>
      <c r="L1108" s="9">
        <v>0</v>
      </c>
      <c r="M1108" s="9">
        <v>0</v>
      </c>
      <c r="N1108" s="9">
        <v>4</v>
      </c>
      <c r="O1108" s="9">
        <v>3</v>
      </c>
      <c r="P1108" s="9">
        <v>5</v>
      </c>
      <c r="Q1108" s="9">
        <v>3</v>
      </c>
      <c r="R1108" s="9">
        <v>1</v>
      </c>
      <c r="S1108" s="9">
        <v>4</v>
      </c>
      <c r="T1108" s="9">
        <v>0</v>
      </c>
      <c r="U1108" s="9">
        <v>0</v>
      </c>
      <c r="V1108" s="9">
        <v>0</v>
      </c>
      <c r="W1108" s="9">
        <v>0</v>
      </c>
      <c r="X1108" s="9">
        <v>19</v>
      </c>
      <c r="Y1108" s="9">
        <v>1</v>
      </c>
      <c r="Z1108" s="9">
        <v>0</v>
      </c>
      <c r="AA1108" s="9">
        <v>2</v>
      </c>
      <c r="AB1108" s="9">
        <v>10</v>
      </c>
      <c r="AC1108" s="9">
        <v>3</v>
      </c>
      <c r="AD1108" s="9">
        <v>5</v>
      </c>
      <c r="AE1108" s="9">
        <v>0</v>
      </c>
      <c r="AF1108" s="9">
        <v>5</v>
      </c>
      <c r="AG1108" s="9">
        <v>6</v>
      </c>
      <c r="AH1108" s="9">
        <v>9</v>
      </c>
      <c r="AI1108" s="9">
        <v>0</v>
      </c>
      <c r="AJ1108" s="9">
        <v>1</v>
      </c>
      <c r="AK1108" s="9">
        <v>0</v>
      </c>
      <c r="AL1108" s="9">
        <v>19</v>
      </c>
      <c r="AM1108" s="9">
        <v>0</v>
      </c>
      <c r="AN1108" s="9">
        <v>7</v>
      </c>
      <c r="AO1108" s="9">
        <v>2</v>
      </c>
      <c r="AP1108" s="9">
        <v>11</v>
      </c>
      <c r="AQ1108" s="9">
        <v>0</v>
      </c>
      <c r="AR1108" s="9">
        <v>19</v>
      </c>
      <c r="AS1108" s="9">
        <v>1</v>
      </c>
      <c r="AT1108" s="10">
        <v>0</v>
      </c>
    </row>
    <row r="1109" spans="1:46" ht="42.75" x14ac:dyDescent="0.25">
      <c r="A1109" s="26" t="str">
        <f t="shared" si="34"/>
        <v>2013Nurse practitionersBritish ColumbiaUnknown places of work</v>
      </c>
      <c r="B1109" s="24">
        <v>2013</v>
      </c>
      <c r="C1109" s="9" t="s">
        <v>5</v>
      </c>
      <c r="D1109" s="9" t="s">
        <v>167</v>
      </c>
      <c r="E1109" s="9" t="str">
        <f t="shared" si="35"/>
        <v>British Columbia</v>
      </c>
      <c r="F1109" s="9" t="s">
        <v>184</v>
      </c>
      <c r="G1109" s="9" t="s">
        <v>49</v>
      </c>
      <c r="H1109" s="9">
        <v>16</v>
      </c>
      <c r="I1109" s="9">
        <v>16</v>
      </c>
      <c r="J1109" s="9">
        <v>0</v>
      </c>
      <c r="K1109" s="9">
        <v>0</v>
      </c>
      <c r="L1109" s="9">
        <v>0</v>
      </c>
      <c r="M1109" s="9">
        <v>0</v>
      </c>
      <c r="N1109" s="9">
        <v>2</v>
      </c>
      <c r="O1109" s="9">
        <v>1</v>
      </c>
      <c r="P1109" s="9">
        <v>1</v>
      </c>
      <c r="Q1109" s="9">
        <v>3</v>
      </c>
      <c r="R1109" s="9">
        <v>4</v>
      </c>
      <c r="S1109" s="9">
        <v>4</v>
      </c>
      <c r="T1109" s="9">
        <v>1</v>
      </c>
      <c r="U1109" s="9">
        <v>0</v>
      </c>
      <c r="V1109" s="9">
        <v>0</v>
      </c>
      <c r="W1109" s="9">
        <v>0</v>
      </c>
      <c r="X1109" s="9">
        <v>15</v>
      </c>
      <c r="Y1109" s="9">
        <v>1</v>
      </c>
      <c r="Z1109" s="9">
        <v>0</v>
      </c>
      <c r="AA1109" s="9">
        <v>4</v>
      </c>
      <c r="AB1109" s="9">
        <v>1</v>
      </c>
      <c r="AC1109" s="9">
        <v>10</v>
      </c>
      <c r="AD1109" s="9">
        <v>1</v>
      </c>
      <c r="AE1109" s="9">
        <v>0</v>
      </c>
      <c r="AF1109" s="9">
        <v>10</v>
      </c>
      <c r="AG1109" s="9">
        <v>3</v>
      </c>
      <c r="AH1109" s="9">
        <v>3</v>
      </c>
      <c r="AI1109" s="9">
        <v>0</v>
      </c>
      <c r="AJ1109" s="9">
        <v>0</v>
      </c>
      <c r="AK1109" s="9">
        <v>0</v>
      </c>
      <c r="AL1109" s="9">
        <v>16</v>
      </c>
      <c r="AM1109" s="9">
        <v>0</v>
      </c>
      <c r="AN1109" s="9">
        <v>16</v>
      </c>
      <c r="AO1109" s="9">
        <v>0</v>
      </c>
      <c r="AP1109" s="9">
        <v>0</v>
      </c>
      <c r="AQ1109" s="9">
        <v>0</v>
      </c>
      <c r="AR1109" s="9">
        <v>14</v>
      </c>
      <c r="AS1109" s="9">
        <v>2</v>
      </c>
      <c r="AT1109" s="10">
        <v>0</v>
      </c>
    </row>
    <row r="1110" spans="1:46" ht="42.75" x14ac:dyDescent="0.25">
      <c r="A1110" s="26" t="str">
        <f t="shared" si="34"/>
        <v>2013Nurse practitionersYukonAll places of work</v>
      </c>
      <c r="B1110" s="24">
        <v>2013</v>
      </c>
      <c r="C1110" s="9" t="s">
        <v>5</v>
      </c>
      <c r="D1110" s="9" t="s">
        <v>168</v>
      </c>
      <c r="E1110" s="9" t="str">
        <f t="shared" si="35"/>
        <v>Yukon</v>
      </c>
      <c r="F1110" s="9" t="s">
        <v>179</v>
      </c>
      <c r="G1110" s="9" t="s">
        <v>9</v>
      </c>
      <c r="H1110" s="9">
        <v>5</v>
      </c>
      <c r="I1110" s="9">
        <v>4</v>
      </c>
      <c r="J1110" s="9">
        <v>1</v>
      </c>
      <c r="K1110" s="9">
        <v>0</v>
      </c>
      <c r="L1110" s="9">
        <v>0</v>
      </c>
      <c r="M1110" s="9">
        <v>0</v>
      </c>
      <c r="N1110" s="9">
        <v>0</v>
      </c>
      <c r="O1110" s="9">
        <v>3</v>
      </c>
      <c r="P1110" s="9">
        <v>1</v>
      </c>
      <c r="Q1110" s="9">
        <v>0</v>
      </c>
      <c r="R1110" s="9">
        <v>0</v>
      </c>
      <c r="S1110" s="9">
        <v>1</v>
      </c>
      <c r="T1110" s="9">
        <v>0</v>
      </c>
      <c r="U1110" s="9">
        <v>0</v>
      </c>
      <c r="V1110" s="9">
        <v>0</v>
      </c>
      <c r="W1110" s="9">
        <v>0</v>
      </c>
      <c r="X1110" s="9">
        <v>5</v>
      </c>
      <c r="Y1110" s="9">
        <v>0</v>
      </c>
      <c r="Z1110" s="9">
        <v>0</v>
      </c>
      <c r="AA1110" s="9">
        <v>0</v>
      </c>
      <c r="AB1110" s="9">
        <v>4</v>
      </c>
      <c r="AC1110" s="9">
        <v>0</v>
      </c>
      <c r="AD1110" s="9">
        <v>1</v>
      </c>
      <c r="AE1110" s="9">
        <v>0</v>
      </c>
      <c r="AF1110" s="9">
        <v>3</v>
      </c>
      <c r="AG1110" s="9">
        <v>2</v>
      </c>
      <c r="AH1110" s="9">
        <v>0</v>
      </c>
      <c r="AI1110" s="9">
        <v>0</v>
      </c>
      <c r="AJ1110" s="9">
        <v>3</v>
      </c>
      <c r="AK1110" s="9">
        <v>0</v>
      </c>
      <c r="AL1110" s="9">
        <v>2</v>
      </c>
      <c r="AM1110" s="9">
        <v>0</v>
      </c>
      <c r="AN1110" s="9">
        <v>4</v>
      </c>
      <c r="AO1110" s="9">
        <v>1</v>
      </c>
      <c r="AP1110" s="9">
        <v>0</v>
      </c>
      <c r="AQ1110" s="9">
        <v>0</v>
      </c>
      <c r="AR1110" s="9">
        <v>3</v>
      </c>
      <c r="AS1110" s="9">
        <v>2</v>
      </c>
      <c r="AT1110" s="10">
        <v>0</v>
      </c>
    </row>
    <row r="1111" spans="1:46" ht="42.75" x14ac:dyDescent="0.25">
      <c r="A1111" s="26" t="str">
        <f t="shared" si="34"/>
        <v>2013Nurse practitionersYukonHospital</v>
      </c>
      <c r="B1111" s="24">
        <v>2013</v>
      </c>
      <c r="C1111" s="9" t="s">
        <v>5</v>
      </c>
      <c r="D1111" s="9" t="s">
        <v>168</v>
      </c>
      <c r="E1111" s="9" t="str">
        <f t="shared" si="35"/>
        <v>Yukon</v>
      </c>
      <c r="F1111" s="9" t="s">
        <v>180</v>
      </c>
      <c r="G1111" s="9" t="s">
        <v>10</v>
      </c>
      <c r="H1111" s="9">
        <v>1</v>
      </c>
      <c r="I1111" s="9">
        <v>0</v>
      </c>
      <c r="J1111" s="9">
        <v>1</v>
      </c>
      <c r="K1111" s="9">
        <v>0</v>
      </c>
      <c r="L1111" s="9">
        <v>0</v>
      </c>
      <c r="M1111" s="9">
        <v>0</v>
      </c>
      <c r="N1111" s="9">
        <v>0</v>
      </c>
      <c r="O1111" s="9">
        <v>0</v>
      </c>
      <c r="P1111" s="9">
        <v>1</v>
      </c>
      <c r="Q1111" s="9">
        <v>0</v>
      </c>
      <c r="R1111" s="9">
        <v>0</v>
      </c>
      <c r="S1111" s="9">
        <v>0</v>
      </c>
      <c r="T1111" s="9">
        <v>0</v>
      </c>
      <c r="U1111" s="9">
        <v>0</v>
      </c>
      <c r="V1111" s="9">
        <v>0</v>
      </c>
      <c r="W1111" s="9">
        <v>0</v>
      </c>
      <c r="X1111" s="9">
        <v>1</v>
      </c>
      <c r="Y1111" s="9">
        <v>0</v>
      </c>
      <c r="Z1111" s="9">
        <v>0</v>
      </c>
      <c r="AA1111" s="9">
        <v>0</v>
      </c>
      <c r="AB1111" s="9">
        <v>1</v>
      </c>
      <c r="AC1111" s="9">
        <v>0</v>
      </c>
      <c r="AD1111" s="9">
        <v>0</v>
      </c>
      <c r="AE1111" s="9">
        <v>0</v>
      </c>
      <c r="AF1111" s="9">
        <v>1</v>
      </c>
      <c r="AG1111" s="9">
        <v>0</v>
      </c>
      <c r="AH1111" s="9">
        <v>0</v>
      </c>
      <c r="AI1111" s="9">
        <v>0</v>
      </c>
      <c r="AJ1111" s="9">
        <v>0</v>
      </c>
      <c r="AK1111" s="9">
        <v>0</v>
      </c>
      <c r="AL1111" s="9">
        <v>1</v>
      </c>
      <c r="AM1111" s="9">
        <v>0</v>
      </c>
      <c r="AN1111" s="9">
        <v>0</v>
      </c>
      <c r="AO1111" s="9">
        <v>1</v>
      </c>
      <c r="AP1111" s="9">
        <v>0</v>
      </c>
      <c r="AQ1111" s="9">
        <v>0</v>
      </c>
      <c r="AR1111" s="9">
        <v>1</v>
      </c>
      <c r="AS1111" s="9">
        <v>0</v>
      </c>
      <c r="AT1111" s="10">
        <v>0</v>
      </c>
    </row>
    <row r="1112" spans="1:46" ht="42.75" x14ac:dyDescent="0.25">
      <c r="A1112" s="26" t="str">
        <f t="shared" si="34"/>
        <v>2013Nurse practitionersYukonCommunity health</v>
      </c>
      <c r="B1112" s="24">
        <v>2013</v>
      </c>
      <c r="C1112" s="9" t="s">
        <v>5</v>
      </c>
      <c r="D1112" s="9" t="s">
        <v>168</v>
      </c>
      <c r="E1112" s="9" t="str">
        <f t="shared" si="35"/>
        <v>Yukon</v>
      </c>
      <c r="F1112" s="9" t="s">
        <v>182</v>
      </c>
      <c r="G1112" s="9" t="s">
        <v>11</v>
      </c>
      <c r="H1112" s="9">
        <v>3</v>
      </c>
      <c r="I1112" s="9">
        <v>3</v>
      </c>
      <c r="J1112" s="9">
        <v>0</v>
      </c>
      <c r="K1112" s="9">
        <v>0</v>
      </c>
      <c r="L1112" s="9">
        <v>0</v>
      </c>
      <c r="M1112" s="9">
        <v>0</v>
      </c>
      <c r="N1112" s="9">
        <v>0</v>
      </c>
      <c r="O1112" s="9">
        <v>2</v>
      </c>
      <c r="P1112" s="9">
        <v>0</v>
      </c>
      <c r="Q1112" s="9">
        <v>0</v>
      </c>
      <c r="R1112" s="9">
        <v>0</v>
      </c>
      <c r="S1112" s="9">
        <v>1</v>
      </c>
      <c r="T1112" s="9">
        <v>0</v>
      </c>
      <c r="U1112" s="9">
        <v>0</v>
      </c>
      <c r="V1112" s="9">
        <v>0</v>
      </c>
      <c r="W1112" s="9">
        <v>0</v>
      </c>
      <c r="X1112" s="9">
        <v>3</v>
      </c>
      <c r="Y1112" s="9">
        <v>0</v>
      </c>
      <c r="Z1112" s="9">
        <v>0</v>
      </c>
      <c r="AA1112" s="9">
        <v>0</v>
      </c>
      <c r="AB1112" s="9">
        <v>2</v>
      </c>
      <c r="AC1112" s="9">
        <v>0</v>
      </c>
      <c r="AD1112" s="9">
        <v>1</v>
      </c>
      <c r="AE1112" s="9">
        <v>0</v>
      </c>
      <c r="AF1112" s="9">
        <v>1</v>
      </c>
      <c r="AG1112" s="9">
        <v>2</v>
      </c>
      <c r="AH1112" s="9">
        <v>0</v>
      </c>
      <c r="AI1112" s="9">
        <v>0</v>
      </c>
      <c r="AJ1112" s="9">
        <v>3</v>
      </c>
      <c r="AK1112" s="9">
        <v>0</v>
      </c>
      <c r="AL1112" s="9">
        <v>0</v>
      </c>
      <c r="AM1112" s="9">
        <v>0</v>
      </c>
      <c r="AN1112" s="9">
        <v>3</v>
      </c>
      <c r="AO1112" s="9">
        <v>0</v>
      </c>
      <c r="AP1112" s="9">
        <v>0</v>
      </c>
      <c r="AQ1112" s="9">
        <v>0</v>
      </c>
      <c r="AR1112" s="9">
        <v>1</v>
      </c>
      <c r="AS1112" s="9">
        <v>2</v>
      </c>
      <c r="AT1112" s="10">
        <v>0</v>
      </c>
    </row>
    <row r="1113" spans="1:46" ht="57" x14ac:dyDescent="0.25">
      <c r="A1113" s="26" t="str">
        <f t="shared" si="34"/>
        <v>2013Nurse practitionersYukonNursing home/long-term care</v>
      </c>
      <c r="B1113" s="24">
        <v>2013</v>
      </c>
      <c r="C1113" s="9" t="s">
        <v>5</v>
      </c>
      <c r="D1113" s="9" t="s">
        <v>168</v>
      </c>
      <c r="E1113" s="9" t="str">
        <f t="shared" si="35"/>
        <v>Yukon</v>
      </c>
      <c r="F1113" s="9" t="s">
        <v>181</v>
      </c>
      <c r="G1113" s="9" t="s">
        <v>12</v>
      </c>
      <c r="H1113" s="9">
        <v>1</v>
      </c>
      <c r="I1113" s="9">
        <v>1</v>
      </c>
      <c r="J1113" s="9">
        <v>0</v>
      </c>
      <c r="K1113" s="9">
        <v>0</v>
      </c>
      <c r="L1113" s="9">
        <v>0</v>
      </c>
      <c r="M1113" s="9">
        <v>0</v>
      </c>
      <c r="N1113" s="9">
        <v>0</v>
      </c>
      <c r="O1113" s="9">
        <v>1</v>
      </c>
      <c r="P1113" s="9">
        <v>0</v>
      </c>
      <c r="Q1113" s="9">
        <v>0</v>
      </c>
      <c r="R1113" s="9">
        <v>0</v>
      </c>
      <c r="S1113" s="9">
        <v>0</v>
      </c>
      <c r="T1113" s="9">
        <v>0</v>
      </c>
      <c r="U1113" s="9">
        <v>0</v>
      </c>
      <c r="V1113" s="9">
        <v>0</v>
      </c>
      <c r="W1113" s="9">
        <v>0</v>
      </c>
      <c r="X1113" s="9">
        <v>1</v>
      </c>
      <c r="Y1113" s="9">
        <v>0</v>
      </c>
      <c r="Z1113" s="9">
        <v>0</v>
      </c>
      <c r="AA1113" s="9">
        <v>0</v>
      </c>
      <c r="AB1113" s="9">
        <v>1</v>
      </c>
      <c r="AC1113" s="9">
        <v>0</v>
      </c>
      <c r="AD1113" s="9">
        <v>0</v>
      </c>
      <c r="AE1113" s="9">
        <v>0</v>
      </c>
      <c r="AF1113" s="9">
        <v>1</v>
      </c>
      <c r="AG1113" s="9">
        <v>0</v>
      </c>
      <c r="AH1113" s="9">
        <v>0</v>
      </c>
      <c r="AI1113" s="9">
        <v>0</v>
      </c>
      <c r="AJ1113" s="9">
        <v>0</v>
      </c>
      <c r="AK1113" s="9">
        <v>0</v>
      </c>
      <c r="AL1113" s="9">
        <v>1</v>
      </c>
      <c r="AM1113" s="9">
        <v>0</v>
      </c>
      <c r="AN1113" s="9">
        <v>1</v>
      </c>
      <c r="AO1113" s="9">
        <v>0</v>
      </c>
      <c r="AP1113" s="9">
        <v>0</v>
      </c>
      <c r="AQ1113" s="9">
        <v>0</v>
      </c>
      <c r="AR1113" s="9">
        <v>1</v>
      </c>
      <c r="AS1113" s="9">
        <v>0</v>
      </c>
      <c r="AT1113" s="10">
        <v>0</v>
      </c>
    </row>
    <row r="1114" spans="1:46" ht="57" x14ac:dyDescent="0.25">
      <c r="A1114" s="26" t="str">
        <f t="shared" si="34"/>
        <v>2013Nurse practitionersNorthwest TerritoriesAll places of work</v>
      </c>
      <c r="B1114" s="24">
        <v>2013</v>
      </c>
      <c r="C1114" s="9" t="s">
        <v>5</v>
      </c>
      <c r="D1114" s="9" t="s">
        <v>169</v>
      </c>
      <c r="E1114" s="9" t="str">
        <f t="shared" si="35"/>
        <v>Northwest Territories</v>
      </c>
      <c r="F1114" s="9" t="s">
        <v>179</v>
      </c>
      <c r="G1114" s="9" t="s">
        <v>9</v>
      </c>
      <c r="H1114" s="9">
        <v>47</v>
      </c>
      <c r="I1114" s="9">
        <v>44</v>
      </c>
      <c r="J1114" s="9">
        <v>3</v>
      </c>
      <c r="K1114" s="9">
        <v>0</v>
      </c>
      <c r="L1114" s="9">
        <v>0</v>
      </c>
      <c r="M1114" s="9">
        <v>2</v>
      </c>
      <c r="N1114" s="9">
        <v>3</v>
      </c>
      <c r="O1114" s="9">
        <v>4</v>
      </c>
      <c r="P1114" s="9">
        <v>5</v>
      </c>
      <c r="Q1114" s="9">
        <v>10</v>
      </c>
      <c r="R1114" s="9">
        <v>12</v>
      </c>
      <c r="S1114" s="9">
        <v>8</v>
      </c>
      <c r="T1114" s="9">
        <v>2</v>
      </c>
      <c r="U1114" s="9">
        <v>1</v>
      </c>
      <c r="V1114" s="9">
        <v>0</v>
      </c>
      <c r="W1114" s="9">
        <v>0</v>
      </c>
      <c r="X1114" s="9">
        <v>44</v>
      </c>
      <c r="Y1114" s="9">
        <v>3</v>
      </c>
      <c r="Z1114" s="9">
        <v>0</v>
      </c>
      <c r="AA1114" s="9">
        <v>6</v>
      </c>
      <c r="AB1114" s="9">
        <v>14</v>
      </c>
      <c r="AC1114" s="9">
        <v>16</v>
      </c>
      <c r="AD1114" s="9">
        <v>11</v>
      </c>
      <c r="AE1114" s="9">
        <v>0</v>
      </c>
      <c r="AF1114" s="9">
        <v>23</v>
      </c>
      <c r="AG1114" s="9">
        <v>0</v>
      </c>
      <c r="AH1114" s="9">
        <v>16</v>
      </c>
      <c r="AI1114" s="9">
        <v>8</v>
      </c>
      <c r="AJ1114" s="9">
        <v>10</v>
      </c>
      <c r="AK1114" s="9">
        <v>2</v>
      </c>
      <c r="AL1114" s="9">
        <v>34</v>
      </c>
      <c r="AM1114" s="9">
        <v>1</v>
      </c>
      <c r="AN1114" s="9">
        <v>39</v>
      </c>
      <c r="AO1114" s="9">
        <v>3</v>
      </c>
      <c r="AP1114" s="9">
        <v>4</v>
      </c>
      <c r="AQ1114" s="9">
        <v>1</v>
      </c>
      <c r="AR1114" s="9">
        <v>23</v>
      </c>
      <c r="AS1114" s="9">
        <v>23</v>
      </c>
      <c r="AT1114" s="10">
        <v>1</v>
      </c>
    </row>
    <row r="1115" spans="1:46" ht="57" x14ac:dyDescent="0.25">
      <c r="A1115" s="26" t="str">
        <f t="shared" si="34"/>
        <v>2013Nurse practitionersNorthwest TerritoriesHospital</v>
      </c>
      <c r="B1115" s="24">
        <v>2013</v>
      </c>
      <c r="C1115" s="9" t="s">
        <v>5</v>
      </c>
      <c r="D1115" s="9" t="s">
        <v>169</v>
      </c>
      <c r="E1115" s="9" t="str">
        <f t="shared" si="35"/>
        <v>Northwest Territories</v>
      </c>
      <c r="F1115" s="9" t="s">
        <v>180</v>
      </c>
      <c r="G1115" s="9" t="s">
        <v>10</v>
      </c>
      <c r="H1115" s="9">
        <v>6</v>
      </c>
      <c r="I1115" s="9">
        <v>6</v>
      </c>
      <c r="J1115" s="9">
        <v>0</v>
      </c>
      <c r="K1115" s="9">
        <v>0</v>
      </c>
      <c r="L1115" s="9">
        <v>0</v>
      </c>
      <c r="M1115" s="9">
        <v>0</v>
      </c>
      <c r="N1115" s="9">
        <v>1</v>
      </c>
      <c r="O1115" s="9">
        <v>0</v>
      </c>
      <c r="P1115" s="9">
        <v>1</v>
      </c>
      <c r="Q1115" s="9">
        <v>1</v>
      </c>
      <c r="R1115" s="9">
        <v>2</v>
      </c>
      <c r="S1115" s="9">
        <v>1</v>
      </c>
      <c r="T1115" s="9">
        <v>0</v>
      </c>
      <c r="U1115" s="9">
        <v>0</v>
      </c>
      <c r="V1115" s="9">
        <v>0</v>
      </c>
      <c r="W1115" s="9">
        <v>0</v>
      </c>
      <c r="X1115" s="9">
        <v>6</v>
      </c>
      <c r="Y1115" s="9">
        <v>0</v>
      </c>
      <c r="Z1115" s="9">
        <v>0</v>
      </c>
      <c r="AA1115" s="9">
        <v>1</v>
      </c>
      <c r="AB1115" s="9">
        <v>3</v>
      </c>
      <c r="AC1115" s="9">
        <v>0</v>
      </c>
      <c r="AD1115" s="9">
        <v>2</v>
      </c>
      <c r="AE1115" s="9">
        <v>0</v>
      </c>
      <c r="AF1115" s="9">
        <v>2</v>
      </c>
      <c r="AG1115" s="9">
        <v>0</v>
      </c>
      <c r="AH1115" s="9">
        <v>3</v>
      </c>
      <c r="AI1115" s="9">
        <v>1</v>
      </c>
      <c r="AJ1115" s="9">
        <v>4</v>
      </c>
      <c r="AK1115" s="9">
        <v>0</v>
      </c>
      <c r="AL1115" s="9">
        <v>2</v>
      </c>
      <c r="AM1115" s="9">
        <v>0</v>
      </c>
      <c r="AN1115" s="9">
        <v>6</v>
      </c>
      <c r="AO1115" s="9">
        <v>0</v>
      </c>
      <c r="AP1115" s="9">
        <v>0</v>
      </c>
      <c r="AQ1115" s="9">
        <v>0</v>
      </c>
      <c r="AR1115" s="9">
        <v>4</v>
      </c>
      <c r="AS1115" s="9">
        <v>2</v>
      </c>
      <c r="AT1115" s="10">
        <v>0</v>
      </c>
    </row>
    <row r="1116" spans="1:46" ht="57" x14ac:dyDescent="0.25">
      <c r="A1116" s="26" t="str">
        <f t="shared" si="34"/>
        <v>2013Nurse practitionersNorthwest TerritoriesCommunity health</v>
      </c>
      <c r="B1116" s="24">
        <v>2013</v>
      </c>
      <c r="C1116" s="9" t="s">
        <v>5</v>
      </c>
      <c r="D1116" s="9" t="s">
        <v>169</v>
      </c>
      <c r="E1116" s="9" t="str">
        <f t="shared" si="35"/>
        <v>Northwest Territories</v>
      </c>
      <c r="F1116" s="9" t="s">
        <v>182</v>
      </c>
      <c r="G1116" s="9" t="s">
        <v>11</v>
      </c>
      <c r="H1116" s="9">
        <v>28</v>
      </c>
      <c r="I1116" s="9">
        <v>26</v>
      </c>
      <c r="J1116" s="9">
        <v>2</v>
      </c>
      <c r="K1116" s="9">
        <v>0</v>
      </c>
      <c r="L1116" s="9">
        <v>0</v>
      </c>
      <c r="M1116" s="9">
        <v>1</v>
      </c>
      <c r="N1116" s="9">
        <v>2</v>
      </c>
      <c r="O1116" s="9">
        <v>3</v>
      </c>
      <c r="P1116" s="9">
        <v>3</v>
      </c>
      <c r="Q1116" s="9">
        <v>6</v>
      </c>
      <c r="R1116" s="9">
        <v>9</v>
      </c>
      <c r="S1116" s="9">
        <v>3</v>
      </c>
      <c r="T1116" s="9">
        <v>0</v>
      </c>
      <c r="U1116" s="9">
        <v>1</v>
      </c>
      <c r="V1116" s="9">
        <v>0</v>
      </c>
      <c r="W1116" s="9">
        <v>0</v>
      </c>
      <c r="X1116" s="9">
        <v>25</v>
      </c>
      <c r="Y1116" s="9">
        <v>3</v>
      </c>
      <c r="Z1116" s="9">
        <v>0</v>
      </c>
      <c r="AA1116" s="9">
        <v>4</v>
      </c>
      <c r="AB1116" s="9">
        <v>7</v>
      </c>
      <c r="AC1116" s="9">
        <v>14</v>
      </c>
      <c r="AD1116" s="9">
        <v>3</v>
      </c>
      <c r="AE1116" s="9">
        <v>0</v>
      </c>
      <c r="AF1116" s="9">
        <v>11</v>
      </c>
      <c r="AG1116" s="9">
        <v>0</v>
      </c>
      <c r="AH1116" s="9">
        <v>12</v>
      </c>
      <c r="AI1116" s="9">
        <v>5</v>
      </c>
      <c r="AJ1116" s="9">
        <v>5</v>
      </c>
      <c r="AK1116" s="9">
        <v>1</v>
      </c>
      <c r="AL1116" s="9">
        <v>22</v>
      </c>
      <c r="AM1116" s="9">
        <v>0</v>
      </c>
      <c r="AN1116" s="9">
        <v>25</v>
      </c>
      <c r="AO1116" s="9">
        <v>2</v>
      </c>
      <c r="AP1116" s="9">
        <v>1</v>
      </c>
      <c r="AQ1116" s="9">
        <v>0</v>
      </c>
      <c r="AR1116" s="9">
        <v>13</v>
      </c>
      <c r="AS1116" s="9">
        <v>15</v>
      </c>
      <c r="AT1116" s="10">
        <v>0</v>
      </c>
    </row>
    <row r="1117" spans="1:46" ht="57" x14ac:dyDescent="0.25">
      <c r="A1117" s="26" t="str">
        <f t="shared" si="34"/>
        <v>2013Nurse practitionersNorthwest TerritoriesOther places of work</v>
      </c>
      <c r="B1117" s="24">
        <v>2013</v>
      </c>
      <c r="C1117" s="9" t="s">
        <v>5</v>
      </c>
      <c r="D1117" s="9" t="s">
        <v>169</v>
      </c>
      <c r="E1117" s="9" t="str">
        <f t="shared" si="35"/>
        <v>Northwest Territories</v>
      </c>
      <c r="F1117" s="9" t="s">
        <v>183</v>
      </c>
      <c r="G1117" s="9" t="s">
        <v>13</v>
      </c>
      <c r="H1117" s="9">
        <v>12</v>
      </c>
      <c r="I1117" s="9">
        <v>11</v>
      </c>
      <c r="J1117" s="9">
        <v>1</v>
      </c>
      <c r="K1117" s="9">
        <v>0</v>
      </c>
      <c r="L1117" s="9">
        <v>0</v>
      </c>
      <c r="M1117" s="9">
        <v>0</v>
      </c>
      <c r="N1117" s="9">
        <v>0</v>
      </c>
      <c r="O1117" s="9">
        <v>1</v>
      </c>
      <c r="P1117" s="9">
        <v>1</v>
      </c>
      <c r="Q1117" s="9">
        <v>3</v>
      </c>
      <c r="R1117" s="9">
        <v>1</v>
      </c>
      <c r="S1117" s="9">
        <v>4</v>
      </c>
      <c r="T1117" s="9">
        <v>2</v>
      </c>
      <c r="U1117" s="9">
        <v>0</v>
      </c>
      <c r="V1117" s="9">
        <v>0</v>
      </c>
      <c r="W1117" s="9">
        <v>0</v>
      </c>
      <c r="X1117" s="9">
        <v>12</v>
      </c>
      <c r="Y1117" s="9">
        <v>0</v>
      </c>
      <c r="Z1117" s="9">
        <v>0</v>
      </c>
      <c r="AA1117" s="9">
        <v>0</v>
      </c>
      <c r="AB1117" s="9">
        <v>4</v>
      </c>
      <c r="AC1117" s="9">
        <v>2</v>
      </c>
      <c r="AD1117" s="9">
        <v>6</v>
      </c>
      <c r="AE1117" s="9">
        <v>0</v>
      </c>
      <c r="AF1117" s="9">
        <v>10</v>
      </c>
      <c r="AG1117" s="9">
        <v>0</v>
      </c>
      <c r="AH1117" s="9">
        <v>0</v>
      </c>
      <c r="AI1117" s="9">
        <v>2</v>
      </c>
      <c r="AJ1117" s="9">
        <v>1</v>
      </c>
      <c r="AK1117" s="9">
        <v>1</v>
      </c>
      <c r="AL1117" s="9">
        <v>10</v>
      </c>
      <c r="AM1117" s="9">
        <v>0</v>
      </c>
      <c r="AN1117" s="9">
        <v>8</v>
      </c>
      <c r="AO1117" s="9">
        <v>1</v>
      </c>
      <c r="AP1117" s="9">
        <v>3</v>
      </c>
      <c r="AQ1117" s="9">
        <v>0</v>
      </c>
      <c r="AR1117" s="9">
        <v>6</v>
      </c>
      <c r="AS1117" s="9">
        <v>6</v>
      </c>
      <c r="AT1117" s="10">
        <v>0</v>
      </c>
    </row>
    <row r="1118" spans="1:46" ht="57" x14ac:dyDescent="0.25">
      <c r="A1118" s="26" t="str">
        <f t="shared" si="34"/>
        <v>2013Nurse practitionersNorthwest TerritoriesUnknown places of work</v>
      </c>
      <c r="B1118" s="24">
        <v>2013</v>
      </c>
      <c r="C1118" s="9" t="s">
        <v>5</v>
      </c>
      <c r="D1118" s="9" t="s">
        <v>169</v>
      </c>
      <c r="E1118" s="9" t="str">
        <f t="shared" si="35"/>
        <v>Northwest Territories</v>
      </c>
      <c r="F1118" s="9" t="s">
        <v>184</v>
      </c>
      <c r="G1118" s="9" t="s">
        <v>49</v>
      </c>
      <c r="H1118" s="9">
        <v>1</v>
      </c>
      <c r="I1118" s="9">
        <v>1</v>
      </c>
      <c r="J1118" s="9">
        <v>0</v>
      </c>
      <c r="K1118" s="9">
        <v>0</v>
      </c>
      <c r="L1118" s="9">
        <v>0</v>
      </c>
      <c r="M1118" s="9">
        <v>1</v>
      </c>
      <c r="N1118" s="9">
        <v>0</v>
      </c>
      <c r="O1118" s="9">
        <v>0</v>
      </c>
      <c r="P1118" s="9">
        <v>0</v>
      </c>
      <c r="Q1118" s="9">
        <v>0</v>
      </c>
      <c r="R1118" s="9">
        <v>0</v>
      </c>
      <c r="S1118" s="9">
        <v>0</v>
      </c>
      <c r="T1118" s="9">
        <v>0</v>
      </c>
      <c r="U1118" s="9">
        <v>0</v>
      </c>
      <c r="V1118" s="9">
        <v>0</v>
      </c>
      <c r="W1118" s="9">
        <v>0</v>
      </c>
      <c r="X1118" s="9">
        <v>1</v>
      </c>
      <c r="Y1118" s="9">
        <v>0</v>
      </c>
      <c r="Z1118" s="9">
        <v>0</v>
      </c>
      <c r="AA1118" s="9">
        <v>1</v>
      </c>
      <c r="AB1118" s="9">
        <v>0</v>
      </c>
      <c r="AC1118" s="9">
        <v>0</v>
      </c>
      <c r="AD1118" s="9">
        <v>0</v>
      </c>
      <c r="AE1118" s="9">
        <v>0</v>
      </c>
      <c r="AF1118" s="9">
        <v>0</v>
      </c>
      <c r="AG1118" s="9">
        <v>0</v>
      </c>
      <c r="AH1118" s="9">
        <v>1</v>
      </c>
      <c r="AI1118" s="9">
        <v>0</v>
      </c>
      <c r="AJ1118" s="9">
        <v>0</v>
      </c>
      <c r="AK1118" s="9">
        <v>0</v>
      </c>
      <c r="AL1118" s="9">
        <v>0</v>
      </c>
      <c r="AM1118" s="9">
        <v>1</v>
      </c>
      <c r="AN1118" s="9">
        <v>0</v>
      </c>
      <c r="AO1118" s="9">
        <v>0</v>
      </c>
      <c r="AP1118" s="9">
        <v>0</v>
      </c>
      <c r="AQ1118" s="9">
        <v>1</v>
      </c>
      <c r="AR1118" s="9">
        <v>0</v>
      </c>
      <c r="AS1118" s="9">
        <v>0</v>
      </c>
      <c r="AT1118" s="10">
        <v>1</v>
      </c>
    </row>
    <row r="1119" spans="1:46" ht="42.75" x14ac:dyDescent="0.25">
      <c r="A1119" s="26" t="str">
        <f t="shared" si="34"/>
        <v>2013Nurse practitionersNunavutAll places of work</v>
      </c>
      <c r="B1119" s="24">
        <v>2013</v>
      </c>
      <c r="C1119" s="9" t="s">
        <v>5</v>
      </c>
      <c r="D1119" s="9" t="s">
        <v>170</v>
      </c>
      <c r="E1119" s="9" t="str">
        <f t="shared" si="35"/>
        <v>Nunavut</v>
      </c>
      <c r="F1119" s="9" t="s">
        <v>179</v>
      </c>
      <c r="G1119" s="9" t="s">
        <v>9</v>
      </c>
      <c r="H1119" s="9">
        <v>14</v>
      </c>
      <c r="I1119" s="9">
        <v>13</v>
      </c>
      <c r="J1119" s="9">
        <v>1</v>
      </c>
      <c r="K1119" s="9">
        <v>0</v>
      </c>
      <c r="L1119" s="9">
        <v>0</v>
      </c>
      <c r="M1119" s="9">
        <v>0</v>
      </c>
      <c r="N1119" s="9">
        <v>0</v>
      </c>
      <c r="O1119" s="9">
        <v>2</v>
      </c>
      <c r="P1119" s="9">
        <v>0</v>
      </c>
      <c r="Q1119" s="9">
        <v>2</v>
      </c>
      <c r="R1119" s="9">
        <v>3</v>
      </c>
      <c r="S1119" s="9">
        <v>3</v>
      </c>
      <c r="T1119" s="9">
        <v>2</v>
      </c>
      <c r="U1119" s="9">
        <v>1</v>
      </c>
      <c r="V1119" s="9">
        <v>1</v>
      </c>
      <c r="W1119" s="9">
        <v>0</v>
      </c>
      <c r="X1119" s="9">
        <v>14</v>
      </c>
      <c r="Y1119" s="9">
        <v>0</v>
      </c>
      <c r="Z1119" s="9">
        <v>0</v>
      </c>
      <c r="AA1119" s="9">
        <v>1</v>
      </c>
      <c r="AB1119" s="9">
        <v>2</v>
      </c>
      <c r="AC1119" s="9">
        <v>3</v>
      </c>
      <c r="AD1119" s="9">
        <v>8</v>
      </c>
      <c r="AE1119" s="9">
        <v>0</v>
      </c>
      <c r="AF1119" s="9">
        <v>5</v>
      </c>
      <c r="AG1119" s="9">
        <v>0</v>
      </c>
      <c r="AH1119" s="9">
        <v>6</v>
      </c>
      <c r="AI1119" s="9">
        <v>3</v>
      </c>
      <c r="AJ1119" s="9">
        <v>2</v>
      </c>
      <c r="AK1119" s="9">
        <v>5</v>
      </c>
      <c r="AL1119" s="9">
        <v>7</v>
      </c>
      <c r="AM1119" s="9">
        <v>0</v>
      </c>
      <c r="AN1119" s="9">
        <v>12</v>
      </c>
      <c r="AO1119" s="9">
        <v>2</v>
      </c>
      <c r="AP1119" s="9">
        <v>0</v>
      </c>
      <c r="AQ1119" s="9">
        <v>0</v>
      </c>
      <c r="AR1119" s="9">
        <v>0</v>
      </c>
      <c r="AS1119" s="9">
        <v>14</v>
      </c>
      <c r="AT1119" s="10">
        <v>0</v>
      </c>
    </row>
    <row r="1120" spans="1:46" ht="42.75" x14ac:dyDescent="0.25">
      <c r="A1120" s="26" t="str">
        <f t="shared" si="34"/>
        <v>2013Nurse practitionersNunavutHospital</v>
      </c>
      <c r="B1120" s="24">
        <v>2013</v>
      </c>
      <c r="C1120" s="9" t="s">
        <v>5</v>
      </c>
      <c r="D1120" s="9" t="s">
        <v>170</v>
      </c>
      <c r="E1120" s="9" t="str">
        <f t="shared" si="35"/>
        <v>Nunavut</v>
      </c>
      <c r="F1120" s="9" t="s">
        <v>180</v>
      </c>
      <c r="G1120" s="9" t="s">
        <v>10</v>
      </c>
      <c r="H1120" s="9">
        <v>1</v>
      </c>
      <c r="I1120" s="9">
        <v>1</v>
      </c>
      <c r="J1120" s="9">
        <v>0</v>
      </c>
      <c r="K1120" s="9">
        <v>0</v>
      </c>
      <c r="L1120" s="9">
        <v>0</v>
      </c>
      <c r="M1120" s="9">
        <v>0</v>
      </c>
      <c r="N1120" s="9">
        <v>0</v>
      </c>
      <c r="O1120" s="9">
        <v>0</v>
      </c>
      <c r="P1120" s="9">
        <v>0</v>
      </c>
      <c r="Q1120" s="9">
        <v>0</v>
      </c>
      <c r="R1120" s="9">
        <v>0</v>
      </c>
      <c r="S1120" s="9">
        <v>1</v>
      </c>
      <c r="T1120" s="9">
        <v>0</v>
      </c>
      <c r="U1120" s="9">
        <v>0</v>
      </c>
      <c r="V1120" s="9">
        <v>0</v>
      </c>
      <c r="W1120" s="9">
        <v>0</v>
      </c>
      <c r="X1120" s="9">
        <v>1</v>
      </c>
      <c r="Y1120" s="9">
        <v>0</v>
      </c>
      <c r="Z1120" s="9">
        <v>0</v>
      </c>
      <c r="AA1120" s="9">
        <v>0</v>
      </c>
      <c r="AB1120" s="9">
        <v>0</v>
      </c>
      <c r="AC1120" s="9">
        <v>0</v>
      </c>
      <c r="AD1120" s="9">
        <v>1</v>
      </c>
      <c r="AE1120" s="9">
        <v>0</v>
      </c>
      <c r="AF1120" s="9">
        <v>0</v>
      </c>
      <c r="AG1120" s="9">
        <v>0</v>
      </c>
      <c r="AH1120" s="9">
        <v>1</v>
      </c>
      <c r="AI1120" s="9">
        <v>0</v>
      </c>
      <c r="AJ1120" s="9">
        <v>0</v>
      </c>
      <c r="AK1120" s="9">
        <v>1</v>
      </c>
      <c r="AL1120" s="9">
        <v>0</v>
      </c>
      <c r="AM1120" s="9">
        <v>0</v>
      </c>
      <c r="AN1120" s="9">
        <v>1</v>
      </c>
      <c r="AO1120" s="9">
        <v>0</v>
      </c>
      <c r="AP1120" s="9">
        <v>0</v>
      </c>
      <c r="AQ1120" s="9">
        <v>0</v>
      </c>
      <c r="AR1120" s="9">
        <v>0</v>
      </c>
      <c r="AS1120" s="9">
        <v>1</v>
      </c>
      <c r="AT1120" s="10">
        <v>0</v>
      </c>
    </row>
    <row r="1121" spans="1:46" ht="42.75" x14ac:dyDescent="0.25">
      <c r="A1121" s="26" t="str">
        <f t="shared" si="34"/>
        <v>2013Nurse practitionersNunavutCommunity health</v>
      </c>
      <c r="B1121" s="24">
        <v>2013</v>
      </c>
      <c r="C1121" s="9" t="s">
        <v>5</v>
      </c>
      <c r="D1121" s="9" t="s">
        <v>170</v>
      </c>
      <c r="E1121" s="9" t="str">
        <f t="shared" si="35"/>
        <v>Nunavut</v>
      </c>
      <c r="F1121" s="9" t="s">
        <v>182</v>
      </c>
      <c r="G1121" s="9" t="s">
        <v>11</v>
      </c>
      <c r="H1121" s="9">
        <v>11</v>
      </c>
      <c r="I1121" s="9">
        <v>10</v>
      </c>
      <c r="J1121" s="9">
        <v>1</v>
      </c>
      <c r="K1121" s="9">
        <v>0</v>
      </c>
      <c r="L1121" s="9">
        <v>0</v>
      </c>
      <c r="M1121" s="9">
        <v>0</v>
      </c>
      <c r="N1121" s="9">
        <v>0</v>
      </c>
      <c r="O1121" s="9">
        <v>2</v>
      </c>
      <c r="P1121" s="9">
        <v>0</v>
      </c>
      <c r="Q1121" s="9">
        <v>2</v>
      </c>
      <c r="R1121" s="9">
        <v>3</v>
      </c>
      <c r="S1121" s="9">
        <v>1</v>
      </c>
      <c r="T1121" s="9">
        <v>1</v>
      </c>
      <c r="U1121" s="9">
        <v>1</v>
      </c>
      <c r="V1121" s="9">
        <v>1</v>
      </c>
      <c r="W1121" s="9">
        <v>0</v>
      </c>
      <c r="X1121" s="9">
        <v>11</v>
      </c>
      <c r="Y1121" s="9">
        <v>0</v>
      </c>
      <c r="Z1121" s="9">
        <v>0</v>
      </c>
      <c r="AA1121" s="9">
        <v>1</v>
      </c>
      <c r="AB1121" s="9">
        <v>2</v>
      </c>
      <c r="AC1121" s="9">
        <v>3</v>
      </c>
      <c r="AD1121" s="9">
        <v>5</v>
      </c>
      <c r="AE1121" s="9">
        <v>0</v>
      </c>
      <c r="AF1121" s="9">
        <v>5</v>
      </c>
      <c r="AG1121" s="9">
        <v>0</v>
      </c>
      <c r="AH1121" s="9">
        <v>5</v>
      </c>
      <c r="AI1121" s="9">
        <v>1</v>
      </c>
      <c r="AJ1121" s="9">
        <v>2</v>
      </c>
      <c r="AK1121" s="9">
        <v>3</v>
      </c>
      <c r="AL1121" s="9">
        <v>6</v>
      </c>
      <c r="AM1121" s="9">
        <v>0</v>
      </c>
      <c r="AN1121" s="9">
        <v>10</v>
      </c>
      <c r="AO1121" s="9">
        <v>1</v>
      </c>
      <c r="AP1121" s="9">
        <v>0</v>
      </c>
      <c r="AQ1121" s="9">
        <v>0</v>
      </c>
      <c r="AR1121" s="9">
        <v>0</v>
      </c>
      <c r="AS1121" s="9">
        <v>11</v>
      </c>
      <c r="AT1121" s="10">
        <v>0</v>
      </c>
    </row>
    <row r="1122" spans="1:46" ht="42.75" x14ac:dyDescent="0.25">
      <c r="A1122" s="26" t="str">
        <f t="shared" si="34"/>
        <v>2013Nurse practitionersNunavutOther places of work</v>
      </c>
      <c r="B1122" s="24">
        <v>2013</v>
      </c>
      <c r="C1122" s="9" t="s">
        <v>5</v>
      </c>
      <c r="D1122" s="9" t="s">
        <v>170</v>
      </c>
      <c r="E1122" s="9" t="str">
        <f t="shared" si="35"/>
        <v>Nunavut</v>
      </c>
      <c r="F1122" s="9" t="s">
        <v>183</v>
      </c>
      <c r="G1122" s="9" t="s">
        <v>13</v>
      </c>
      <c r="H1122" s="9">
        <v>2</v>
      </c>
      <c r="I1122" s="9">
        <v>2</v>
      </c>
      <c r="J1122" s="9">
        <v>0</v>
      </c>
      <c r="K1122" s="9">
        <v>0</v>
      </c>
      <c r="L1122" s="9">
        <v>0</v>
      </c>
      <c r="M1122" s="9">
        <v>0</v>
      </c>
      <c r="N1122" s="9">
        <v>0</v>
      </c>
      <c r="O1122" s="9">
        <v>0</v>
      </c>
      <c r="P1122" s="9">
        <v>0</v>
      </c>
      <c r="Q1122" s="9">
        <v>0</v>
      </c>
      <c r="R1122" s="9">
        <v>0</v>
      </c>
      <c r="S1122" s="9">
        <v>1</v>
      </c>
      <c r="T1122" s="9">
        <v>1</v>
      </c>
      <c r="U1122" s="9">
        <v>0</v>
      </c>
      <c r="V1122" s="9">
        <v>0</v>
      </c>
      <c r="W1122" s="9">
        <v>0</v>
      </c>
      <c r="X1122" s="9">
        <v>2</v>
      </c>
      <c r="Y1122" s="9">
        <v>0</v>
      </c>
      <c r="Z1122" s="9">
        <v>0</v>
      </c>
      <c r="AA1122" s="9">
        <v>0</v>
      </c>
      <c r="AB1122" s="9">
        <v>0</v>
      </c>
      <c r="AC1122" s="9">
        <v>0</v>
      </c>
      <c r="AD1122" s="9">
        <v>2</v>
      </c>
      <c r="AE1122" s="9">
        <v>0</v>
      </c>
      <c r="AF1122" s="9">
        <v>0</v>
      </c>
      <c r="AG1122" s="9">
        <v>0</v>
      </c>
      <c r="AH1122" s="9">
        <v>0</v>
      </c>
      <c r="AI1122" s="9">
        <v>2</v>
      </c>
      <c r="AJ1122" s="9">
        <v>0</v>
      </c>
      <c r="AK1122" s="9">
        <v>1</v>
      </c>
      <c r="AL1122" s="9">
        <v>1</v>
      </c>
      <c r="AM1122" s="9">
        <v>0</v>
      </c>
      <c r="AN1122" s="9">
        <v>1</v>
      </c>
      <c r="AO1122" s="9">
        <v>1</v>
      </c>
      <c r="AP1122" s="9">
        <v>0</v>
      </c>
      <c r="AQ1122" s="9">
        <v>0</v>
      </c>
      <c r="AR1122" s="9">
        <v>0</v>
      </c>
      <c r="AS1122" s="9">
        <v>2</v>
      </c>
      <c r="AT1122" s="10">
        <v>0</v>
      </c>
    </row>
    <row r="1123" spans="1:46" ht="42.75" x14ac:dyDescent="0.25">
      <c r="A1123" s="26" t="str">
        <f t="shared" si="34"/>
        <v>2013Nurse practitionersCanadaAll places of work</v>
      </c>
      <c r="B1123" s="24">
        <v>2013</v>
      </c>
      <c r="C1123" s="9" t="s">
        <v>5</v>
      </c>
      <c r="D1123" s="9" t="s">
        <v>171</v>
      </c>
      <c r="E1123" s="9" t="str">
        <f t="shared" si="35"/>
        <v>Canada</v>
      </c>
      <c r="F1123" s="9" t="s">
        <v>179</v>
      </c>
      <c r="G1123" s="9" t="s">
        <v>9</v>
      </c>
      <c r="H1123" s="9">
        <v>3477</v>
      </c>
      <c r="I1123" s="9">
        <v>3165</v>
      </c>
      <c r="J1123" s="9">
        <v>208</v>
      </c>
      <c r="K1123" s="9">
        <v>104</v>
      </c>
      <c r="L1123" s="9">
        <v>0</v>
      </c>
      <c r="M1123" s="9">
        <v>112</v>
      </c>
      <c r="N1123" s="9">
        <v>513</v>
      </c>
      <c r="O1123" s="9">
        <v>491</v>
      </c>
      <c r="P1123" s="9">
        <v>535</v>
      </c>
      <c r="Q1123" s="9">
        <v>597</v>
      </c>
      <c r="R1123" s="9">
        <v>587</v>
      </c>
      <c r="S1123" s="9">
        <v>417</v>
      </c>
      <c r="T1123" s="9">
        <v>185</v>
      </c>
      <c r="U1123" s="9">
        <v>33</v>
      </c>
      <c r="V1123" s="9">
        <v>7</v>
      </c>
      <c r="W1123" s="9">
        <v>0</v>
      </c>
      <c r="X1123" s="9">
        <v>3309</v>
      </c>
      <c r="Y1123" s="9">
        <v>166</v>
      </c>
      <c r="Z1123" s="9">
        <v>2</v>
      </c>
      <c r="AA1123" s="9">
        <v>671</v>
      </c>
      <c r="AB1123" s="9">
        <v>1041</v>
      </c>
      <c r="AC1123" s="9">
        <v>1094</v>
      </c>
      <c r="AD1123" s="9">
        <v>671</v>
      </c>
      <c r="AE1123" s="9">
        <v>0</v>
      </c>
      <c r="AF1123" s="9">
        <v>2690</v>
      </c>
      <c r="AG1123" s="9">
        <v>565</v>
      </c>
      <c r="AH1123" s="9">
        <v>202</v>
      </c>
      <c r="AI1123" s="9">
        <v>20</v>
      </c>
      <c r="AJ1123" s="9">
        <v>268</v>
      </c>
      <c r="AK1123" s="9">
        <v>54</v>
      </c>
      <c r="AL1123" s="9">
        <v>3093</v>
      </c>
      <c r="AM1123" s="9">
        <v>62</v>
      </c>
      <c r="AN1123" s="9">
        <v>3239</v>
      </c>
      <c r="AO1123" s="9">
        <v>62</v>
      </c>
      <c r="AP1123" s="9">
        <v>91</v>
      </c>
      <c r="AQ1123" s="9">
        <v>85</v>
      </c>
      <c r="AR1123" s="9">
        <v>2823</v>
      </c>
      <c r="AS1123" s="9">
        <v>653</v>
      </c>
      <c r="AT1123" s="10">
        <v>1</v>
      </c>
    </row>
    <row r="1124" spans="1:46" ht="42.75" x14ac:dyDescent="0.25">
      <c r="A1124" s="26" t="str">
        <f t="shared" si="34"/>
        <v>2013Nurse practitionersCanadaHospital</v>
      </c>
      <c r="B1124" s="24">
        <v>2013</v>
      </c>
      <c r="C1124" s="9" t="s">
        <v>5</v>
      </c>
      <c r="D1124" s="9" t="s">
        <v>171</v>
      </c>
      <c r="E1124" s="9" t="str">
        <f t="shared" si="35"/>
        <v>Canada</v>
      </c>
      <c r="F1124" s="9" t="s">
        <v>180</v>
      </c>
      <c r="G1124" s="9" t="s">
        <v>10</v>
      </c>
      <c r="H1124" s="9">
        <v>1339</v>
      </c>
      <c r="I1124" s="9">
        <v>1225</v>
      </c>
      <c r="J1124" s="9">
        <v>78</v>
      </c>
      <c r="K1124" s="9">
        <v>36</v>
      </c>
      <c r="L1124" s="9">
        <v>0</v>
      </c>
      <c r="M1124" s="9">
        <v>44</v>
      </c>
      <c r="N1124" s="9">
        <v>196</v>
      </c>
      <c r="O1124" s="9">
        <v>211</v>
      </c>
      <c r="P1124" s="9">
        <v>220</v>
      </c>
      <c r="Q1124" s="9">
        <v>229</v>
      </c>
      <c r="R1124" s="9">
        <v>235</v>
      </c>
      <c r="S1124" s="9">
        <v>156</v>
      </c>
      <c r="T1124" s="9">
        <v>40</v>
      </c>
      <c r="U1124" s="9">
        <v>7</v>
      </c>
      <c r="V1124" s="9">
        <v>1</v>
      </c>
      <c r="W1124" s="9">
        <v>0</v>
      </c>
      <c r="X1124" s="9">
        <v>1256</v>
      </c>
      <c r="Y1124" s="9">
        <v>83</v>
      </c>
      <c r="Z1124" s="9">
        <v>0</v>
      </c>
      <c r="AA1124" s="9">
        <v>270</v>
      </c>
      <c r="AB1124" s="9">
        <v>409</v>
      </c>
      <c r="AC1124" s="9">
        <v>422</v>
      </c>
      <c r="AD1124" s="9">
        <v>238</v>
      </c>
      <c r="AE1124" s="9">
        <v>0</v>
      </c>
      <c r="AF1124" s="9">
        <v>1096</v>
      </c>
      <c r="AG1124" s="9">
        <v>173</v>
      </c>
      <c r="AH1124" s="9">
        <v>68</v>
      </c>
      <c r="AI1124" s="9">
        <v>2</v>
      </c>
      <c r="AJ1124" s="9">
        <v>144</v>
      </c>
      <c r="AK1124" s="9">
        <v>25</v>
      </c>
      <c r="AL1124" s="9">
        <v>1170</v>
      </c>
      <c r="AM1124" s="9">
        <v>0</v>
      </c>
      <c r="AN1124" s="9">
        <v>1299</v>
      </c>
      <c r="AO1124" s="9">
        <v>25</v>
      </c>
      <c r="AP1124" s="9">
        <v>6</v>
      </c>
      <c r="AQ1124" s="9">
        <v>9</v>
      </c>
      <c r="AR1124" s="9">
        <v>1264</v>
      </c>
      <c r="AS1124" s="9">
        <v>75</v>
      </c>
      <c r="AT1124" s="10">
        <v>0</v>
      </c>
    </row>
    <row r="1125" spans="1:46" ht="42.75" x14ac:dyDescent="0.25">
      <c r="A1125" s="26" t="str">
        <f t="shared" si="34"/>
        <v>2013Nurse practitionersCanadaCommunity health</v>
      </c>
      <c r="B1125" s="24">
        <v>2013</v>
      </c>
      <c r="C1125" s="9" t="s">
        <v>5</v>
      </c>
      <c r="D1125" s="9" t="s">
        <v>171</v>
      </c>
      <c r="E1125" s="9" t="str">
        <f t="shared" si="35"/>
        <v>Canada</v>
      </c>
      <c r="F1125" s="9" t="s">
        <v>182</v>
      </c>
      <c r="G1125" s="9" t="s">
        <v>11</v>
      </c>
      <c r="H1125" s="9">
        <v>1084</v>
      </c>
      <c r="I1125" s="9">
        <v>968</v>
      </c>
      <c r="J1125" s="9">
        <v>67</v>
      </c>
      <c r="K1125" s="9">
        <v>49</v>
      </c>
      <c r="L1125" s="9">
        <v>0</v>
      </c>
      <c r="M1125" s="9">
        <v>27</v>
      </c>
      <c r="N1125" s="9">
        <v>135</v>
      </c>
      <c r="O1125" s="9">
        <v>152</v>
      </c>
      <c r="P1125" s="9">
        <v>157</v>
      </c>
      <c r="Q1125" s="9">
        <v>183</v>
      </c>
      <c r="R1125" s="9">
        <v>197</v>
      </c>
      <c r="S1125" s="9">
        <v>132</v>
      </c>
      <c r="T1125" s="9">
        <v>81</v>
      </c>
      <c r="U1125" s="9">
        <v>16</v>
      </c>
      <c r="V1125" s="9">
        <v>4</v>
      </c>
      <c r="W1125" s="9">
        <v>0</v>
      </c>
      <c r="X1125" s="9">
        <v>1040</v>
      </c>
      <c r="Y1125" s="9">
        <v>42</v>
      </c>
      <c r="Z1125" s="9">
        <v>2</v>
      </c>
      <c r="AA1125" s="9">
        <v>177</v>
      </c>
      <c r="AB1125" s="9">
        <v>320</v>
      </c>
      <c r="AC1125" s="9">
        <v>361</v>
      </c>
      <c r="AD1125" s="9">
        <v>226</v>
      </c>
      <c r="AE1125" s="9">
        <v>0</v>
      </c>
      <c r="AF1125" s="9">
        <v>771</v>
      </c>
      <c r="AG1125" s="9">
        <v>220</v>
      </c>
      <c r="AH1125" s="9">
        <v>84</v>
      </c>
      <c r="AI1125" s="9">
        <v>9</v>
      </c>
      <c r="AJ1125" s="9">
        <v>56</v>
      </c>
      <c r="AK1125" s="9">
        <v>12</v>
      </c>
      <c r="AL1125" s="9">
        <v>1016</v>
      </c>
      <c r="AM1125" s="9">
        <v>0</v>
      </c>
      <c r="AN1125" s="9">
        <v>1060</v>
      </c>
      <c r="AO1125" s="9">
        <v>13</v>
      </c>
      <c r="AP1125" s="9">
        <v>7</v>
      </c>
      <c r="AQ1125" s="9">
        <v>4</v>
      </c>
      <c r="AR1125" s="9">
        <v>748</v>
      </c>
      <c r="AS1125" s="9">
        <v>336</v>
      </c>
      <c r="AT1125" s="10">
        <v>0</v>
      </c>
    </row>
    <row r="1126" spans="1:46" ht="57" x14ac:dyDescent="0.25">
      <c r="A1126" s="26" t="str">
        <f t="shared" si="34"/>
        <v>2013Nurse practitionersCanadaNursing home/long-term care</v>
      </c>
      <c r="B1126" s="24">
        <v>2013</v>
      </c>
      <c r="C1126" s="9" t="s">
        <v>5</v>
      </c>
      <c r="D1126" s="9" t="s">
        <v>171</v>
      </c>
      <c r="E1126" s="9" t="str">
        <f t="shared" si="35"/>
        <v>Canada</v>
      </c>
      <c r="F1126" s="9" t="s">
        <v>181</v>
      </c>
      <c r="G1126" s="9" t="s">
        <v>12</v>
      </c>
      <c r="H1126" s="9">
        <v>77</v>
      </c>
      <c r="I1126" s="9">
        <v>69</v>
      </c>
      <c r="J1126" s="9">
        <v>3</v>
      </c>
      <c r="K1126" s="9">
        <v>5</v>
      </c>
      <c r="L1126" s="9">
        <v>0</v>
      </c>
      <c r="M1126" s="9">
        <v>3</v>
      </c>
      <c r="N1126" s="9">
        <v>11</v>
      </c>
      <c r="O1126" s="9">
        <v>6</v>
      </c>
      <c r="P1126" s="9">
        <v>12</v>
      </c>
      <c r="Q1126" s="9">
        <v>16</v>
      </c>
      <c r="R1126" s="9">
        <v>8</v>
      </c>
      <c r="S1126" s="9">
        <v>11</v>
      </c>
      <c r="T1126" s="9">
        <v>8</v>
      </c>
      <c r="U1126" s="9">
        <v>2</v>
      </c>
      <c r="V1126" s="9">
        <v>0</v>
      </c>
      <c r="W1126" s="9">
        <v>0</v>
      </c>
      <c r="X1126" s="9">
        <v>76</v>
      </c>
      <c r="Y1126" s="9">
        <v>1</v>
      </c>
      <c r="Z1126" s="9">
        <v>0</v>
      </c>
      <c r="AA1126" s="9">
        <v>12</v>
      </c>
      <c r="AB1126" s="9">
        <v>23</v>
      </c>
      <c r="AC1126" s="9">
        <v>19</v>
      </c>
      <c r="AD1126" s="9">
        <v>23</v>
      </c>
      <c r="AE1126" s="9">
        <v>0</v>
      </c>
      <c r="AF1126" s="9">
        <v>65</v>
      </c>
      <c r="AG1126" s="9">
        <v>7</v>
      </c>
      <c r="AH1126" s="9">
        <v>5</v>
      </c>
      <c r="AI1126" s="9">
        <v>0</v>
      </c>
      <c r="AJ1126" s="9">
        <v>6</v>
      </c>
      <c r="AK1126" s="9">
        <v>2</v>
      </c>
      <c r="AL1126" s="9">
        <v>69</v>
      </c>
      <c r="AM1126" s="9">
        <v>0</v>
      </c>
      <c r="AN1126" s="9">
        <v>72</v>
      </c>
      <c r="AO1126" s="9">
        <v>2</v>
      </c>
      <c r="AP1126" s="9">
        <v>2</v>
      </c>
      <c r="AQ1126" s="9">
        <v>1</v>
      </c>
      <c r="AR1126" s="9">
        <v>60</v>
      </c>
      <c r="AS1126" s="9">
        <v>17</v>
      </c>
      <c r="AT1126" s="10">
        <v>0</v>
      </c>
    </row>
    <row r="1127" spans="1:46" ht="42.75" x14ac:dyDescent="0.25">
      <c r="A1127" s="26" t="str">
        <f t="shared" si="34"/>
        <v>2013Nurse practitionersCanadaOther places of work</v>
      </c>
      <c r="B1127" s="24">
        <v>2013</v>
      </c>
      <c r="C1127" s="9" t="s">
        <v>5</v>
      </c>
      <c r="D1127" s="9" t="s">
        <v>171</v>
      </c>
      <c r="E1127" s="9" t="str">
        <f t="shared" si="35"/>
        <v>Canada</v>
      </c>
      <c r="F1127" s="9" t="s">
        <v>183</v>
      </c>
      <c r="G1127" s="9" t="s">
        <v>13</v>
      </c>
      <c r="H1127" s="9">
        <v>898</v>
      </c>
      <c r="I1127" s="9">
        <v>828</v>
      </c>
      <c r="J1127" s="9">
        <v>56</v>
      </c>
      <c r="K1127" s="9">
        <v>14</v>
      </c>
      <c r="L1127" s="9">
        <v>0</v>
      </c>
      <c r="M1127" s="9">
        <v>35</v>
      </c>
      <c r="N1127" s="9">
        <v>159</v>
      </c>
      <c r="O1127" s="9">
        <v>113</v>
      </c>
      <c r="P1127" s="9">
        <v>132</v>
      </c>
      <c r="Q1127" s="9">
        <v>154</v>
      </c>
      <c r="R1127" s="9">
        <v>135</v>
      </c>
      <c r="S1127" s="9">
        <v>106</v>
      </c>
      <c r="T1127" s="9">
        <v>55</v>
      </c>
      <c r="U1127" s="9">
        <v>7</v>
      </c>
      <c r="V1127" s="9">
        <v>2</v>
      </c>
      <c r="W1127" s="9">
        <v>0</v>
      </c>
      <c r="X1127" s="9">
        <v>863</v>
      </c>
      <c r="Y1127" s="9">
        <v>35</v>
      </c>
      <c r="Z1127" s="9">
        <v>0</v>
      </c>
      <c r="AA1127" s="9">
        <v>195</v>
      </c>
      <c r="AB1127" s="9">
        <v>265</v>
      </c>
      <c r="AC1127" s="9">
        <v>265</v>
      </c>
      <c r="AD1127" s="9">
        <v>173</v>
      </c>
      <c r="AE1127" s="9">
        <v>0</v>
      </c>
      <c r="AF1127" s="9">
        <v>710</v>
      </c>
      <c r="AG1127" s="9">
        <v>152</v>
      </c>
      <c r="AH1127" s="9">
        <v>31</v>
      </c>
      <c r="AI1127" s="9">
        <v>5</v>
      </c>
      <c r="AJ1127" s="9">
        <v>62</v>
      </c>
      <c r="AK1127" s="9">
        <v>15</v>
      </c>
      <c r="AL1127" s="9">
        <v>819</v>
      </c>
      <c r="AM1127" s="9">
        <v>2</v>
      </c>
      <c r="AN1127" s="9">
        <v>790</v>
      </c>
      <c r="AO1127" s="9">
        <v>22</v>
      </c>
      <c r="AP1127" s="9">
        <v>76</v>
      </c>
      <c r="AQ1127" s="9">
        <v>10</v>
      </c>
      <c r="AR1127" s="9">
        <v>685</v>
      </c>
      <c r="AS1127" s="9">
        <v>213</v>
      </c>
      <c r="AT1127" s="10">
        <v>0</v>
      </c>
    </row>
    <row r="1128" spans="1:46" ht="42.75" x14ac:dyDescent="0.25">
      <c r="A1128" s="26" t="str">
        <f t="shared" si="34"/>
        <v>2013Nurse practitionersCanadaUnknown places of work</v>
      </c>
      <c r="B1128" s="24">
        <v>2013</v>
      </c>
      <c r="C1128" s="9" t="s">
        <v>5</v>
      </c>
      <c r="D1128" s="9" t="s">
        <v>171</v>
      </c>
      <c r="E1128" s="9" t="str">
        <f t="shared" si="35"/>
        <v>Canada</v>
      </c>
      <c r="F1128" s="9" t="s">
        <v>184</v>
      </c>
      <c r="G1128" s="9" t="s">
        <v>49</v>
      </c>
      <c r="H1128" s="9">
        <v>79</v>
      </c>
      <c r="I1128" s="9">
        <v>75</v>
      </c>
      <c r="J1128" s="9">
        <v>4</v>
      </c>
      <c r="K1128" s="9">
        <v>0</v>
      </c>
      <c r="L1128" s="9">
        <v>0</v>
      </c>
      <c r="M1128" s="9">
        <v>3</v>
      </c>
      <c r="N1128" s="9">
        <v>12</v>
      </c>
      <c r="O1128" s="9">
        <v>9</v>
      </c>
      <c r="P1128" s="9">
        <v>14</v>
      </c>
      <c r="Q1128" s="9">
        <v>15</v>
      </c>
      <c r="R1128" s="9">
        <v>12</v>
      </c>
      <c r="S1128" s="9">
        <v>12</v>
      </c>
      <c r="T1128" s="9">
        <v>1</v>
      </c>
      <c r="U1128" s="9">
        <v>1</v>
      </c>
      <c r="V1128" s="9">
        <v>0</v>
      </c>
      <c r="W1128" s="9">
        <v>0</v>
      </c>
      <c r="X1128" s="9">
        <v>74</v>
      </c>
      <c r="Y1128" s="9">
        <v>5</v>
      </c>
      <c r="Z1128" s="9">
        <v>0</v>
      </c>
      <c r="AA1128" s="9">
        <v>17</v>
      </c>
      <c r="AB1128" s="9">
        <v>24</v>
      </c>
      <c r="AC1128" s="9">
        <v>27</v>
      </c>
      <c r="AD1128" s="9">
        <v>11</v>
      </c>
      <c r="AE1128" s="9">
        <v>0</v>
      </c>
      <c r="AF1128" s="9">
        <v>48</v>
      </c>
      <c r="AG1128" s="9">
        <v>13</v>
      </c>
      <c r="AH1128" s="9">
        <v>14</v>
      </c>
      <c r="AI1128" s="9">
        <v>4</v>
      </c>
      <c r="AJ1128" s="9">
        <v>0</v>
      </c>
      <c r="AK1128" s="9">
        <v>0</v>
      </c>
      <c r="AL1128" s="9">
        <v>19</v>
      </c>
      <c r="AM1128" s="9">
        <v>60</v>
      </c>
      <c r="AN1128" s="9">
        <v>18</v>
      </c>
      <c r="AO1128" s="9">
        <v>0</v>
      </c>
      <c r="AP1128" s="9">
        <v>0</v>
      </c>
      <c r="AQ1128" s="9">
        <v>61</v>
      </c>
      <c r="AR1128" s="9">
        <v>66</v>
      </c>
      <c r="AS1128" s="9">
        <v>12</v>
      </c>
      <c r="AT1128" s="10">
        <v>1</v>
      </c>
    </row>
    <row r="1129" spans="1:46" ht="57" x14ac:dyDescent="0.25">
      <c r="A1129" s="26" t="str">
        <f t="shared" si="34"/>
        <v>2013Registered nursesNewfoundland and LabradorAll places of work</v>
      </c>
      <c r="B1129" s="24">
        <v>2013</v>
      </c>
      <c r="C1129" s="9" t="s">
        <v>7</v>
      </c>
      <c r="D1129" s="9" t="s">
        <v>162</v>
      </c>
      <c r="E1129" s="9" t="str">
        <f t="shared" si="35"/>
        <v>Newfoundland and Labrador</v>
      </c>
      <c r="F1129" s="9" t="s">
        <v>179</v>
      </c>
      <c r="G1129" s="9" t="s">
        <v>9</v>
      </c>
      <c r="H1129" s="9">
        <v>6071</v>
      </c>
      <c r="I1129" s="9">
        <v>5722</v>
      </c>
      <c r="J1129" s="9">
        <v>349</v>
      </c>
      <c r="K1129" s="9">
        <v>0</v>
      </c>
      <c r="L1129" s="9">
        <v>235</v>
      </c>
      <c r="M1129" s="9">
        <v>702</v>
      </c>
      <c r="N1129" s="9">
        <v>684</v>
      </c>
      <c r="O1129" s="9">
        <v>701</v>
      </c>
      <c r="P1129" s="9">
        <v>885</v>
      </c>
      <c r="Q1129" s="9">
        <v>1016</v>
      </c>
      <c r="R1129" s="9">
        <v>872</v>
      </c>
      <c r="S1129" s="9">
        <v>612</v>
      </c>
      <c r="T1129" s="9">
        <v>262</v>
      </c>
      <c r="U1129" s="9">
        <v>87</v>
      </c>
      <c r="V1129" s="9">
        <v>15</v>
      </c>
      <c r="W1129" s="9">
        <v>0</v>
      </c>
      <c r="X1129" s="9">
        <v>5970</v>
      </c>
      <c r="Y1129" s="9">
        <v>101</v>
      </c>
      <c r="Z1129" s="9">
        <v>0</v>
      </c>
      <c r="AA1129" s="9">
        <v>1847</v>
      </c>
      <c r="AB1129" s="9">
        <v>1370</v>
      </c>
      <c r="AC1129" s="9">
        <v>1658</v>
      </c>
      <c r="AD1129" s="9">
        <v>1196</v>
      </c>
      <c r="AE1129" s="9">
        <v>0</v>
      </c>
      <c r="AF1129" s="9">
        <v>4396</v>
      </c>
      <c r="AG1129" s="9">
        <v>818</v>
      </c>
      <c r="AH1129" s="9">
        <v>857</v>
      </c>
      <c r="AI1129" s="9">
        <v>0</v>
      </c>
      <c r="AJ1129" s="9">
        <v>4608</v>
      </c>
      <c r="AK1129" s="9">
        <v>820</v>
      </c>
      <c r="AL1129" s="9">
        <v>618</v>
      </c>
      <c r="AM1129" s="9">
        <v>25</v>
      </c>
      <c r="AN1129" s="9">
        <v>5360</v>
      </c>
      <c r="AO1129" s="9">
        <v>349</v>
      </c>
      <c r="AP1129" s="9">
        <v>310</v>
      </c>
      <c r="AQ1129" s="9">
        <v>52</v>
      </c>
      <c r="AR1129" s="9">
        <v>4220</v>
      </c>
      <c r="AS1129" s="9">
        <v>1851</v>
      </c>
      <c r="AT1129" s="10">
        <v>0</v>
      </c>
    </row>
    <row r="1130" spans="1:46" ht="57" x14ac:dyDescent="0.25">
      <c r="A1130" s="26" t="str">
        <f t="shared" si="34"/>
        <v>2013Registered nursesNewfoundland and LabradorHospital</v>
      </c>
      <c r="B1130" s="24">
        <v>2013</v>
      </c>
      <c r="C1130" s="9" t="s">
        <v>7</v>
      </c>
      <c r="D1130" s="9" t="s">
        <v>162</v>
      </c>
      <c r="E1130" s="9" t="str">
        <f t="shared" si="35"/>
        <v>Newfoundland and Labrador</v>
      </c>
      <c r="F1130" s="9" t="s">
        <v>180</v>
      </c>
      <c r="G1130" s="9" t="s">
        <v>10</v>
      </c>
      <c r="H1130" s="9">
        <v>4088</v>
      </c>
      <c r="I1130" s="9">
        <v>3845</v>
      </c>
      <c r="J1130" s="9">
        <v>243</v>
      </c>
      <c r="K1130" s="9">
        <v>0</v>
      </c>
      <c r="L1130" s="9">
        <v>214</v>
      </c>
      <c r="M1130" s="9">
        <v>614</v>
      </c>
      <c r="N1130" s="9">
        <v>500</v>
      </c>
      <c r="O1130" s="9">
        <v>457</v>
      </c>
      <c r="P1130" s="9">
        <v>557</v>
      </c>
      <c r="Q1130" s="9">
        <v>694</v>
      </c>
      <c r="R1130" s="9">
        <v>550</v>
      </c>
      <c r="S1130" s="9">
        <v>358</v>
      </c>
      <c r="T1130" s="9">
        <v>108</v>
      </c>
      <c r="U1130" s="9">
        <v>33</v>
      </c>
      <c r="V1130" s="9">
        <v>3</v>
      </c>
      <c r="W1130" s="9">
        <v>0</v>
      </c>
      <c r="X1130" s="9">
        <v>4017</v>
      </c>
      <c r="Y1130" s="9">
        <v>71</v>
      </c>
      <c r="Z1130" s="9">
        <v>0</v>
      </c>
      <c r="AA1130" s="9">
        <v>1479</v>
      </c>
      <c r="AB1130" s="9">
        <v>867</v>
      </c>
      <c r="AC1130" s="9">
        <v>1108</v>
      </c>
      <c r="AD1130" s="9">
        <v>634</v>
      </c>
      <c r="AE1130" s="9">
        <v>0</v>
      </c>
      <c r="AF1130" s="9">
        <v>2960</v>
      </c>
      <c r="AG1130" s="9">
        <v>539</v>
      </c>
      <c r="AH1130" s="9">
        <v>589</v>
      </c>
      <c r="AI1130" s="9">
        <v>0</v>
      </c>
      <c r="AJ1130" s="9">
        <v>3460</v>
      </c>
      <c r="AK1130" s="9">
        <v>408</v>
      </c>
      <c r="AL1130" s="9">
        <v>206</v>
      </c>
      <c r="AM1130" s="9">
        <v>14</v>
      </c>
      <c r="AN1130" s="9">
        <v>3865</v>
      </c>
      <c r="AO1130" s="9">
        <v>95</v>
      </c>
      <c r="AP1130" s="9">
        <v>103</v>
      </c>
      <c r="AQ1130" s="9">
        <v>25</v>
      </c>
      <c r="AR1130" s="9">
        <v>3046</v>
      </c>
      <c r="AS1130" s="9">
        <v>1042</v>
      </c>
      <c r="AT1130" s="10">
        <v>0</v>
      </c>
    </row>
    <row r="1131" spans="1:46" ht="57" x14ac:dyDescent="0.25">
      <c r="A1131" s="26" t="str">
        <f t="shared" si="34"/>
        <v>2013Registered nursesNewfoundland and LabradorCommunity health</v>
      </c>
      <c r="B1131" s="24">
        <v>2013</v>
      </c>
      <c r="C1131" s="9" t="s">
        <v>7</v>
      </c>
      <c r="D1131" s="9" t="s">
        <v>162</v>
      </c>
      <c r="E1131" s="9" t="str">
        <f t="shared" si="35"/>
        <v>Newfoundland and Labrador</v>
      </c>
      <c r="F1131" s="9" t="s">
        <v>182</v>
      </c>
      <c r="G1131" s="9" t="s">
        <v>11</v>
      </c>
      <c r="H1131" s="9">
        <v>824</v>
      </c>
      <c r="I1131" s="9">
        <v>799</v>
      </c>
      <c r="J1131" s="9">
        <v>25</v>
      </c>
      <c r="K1131" s="9">
        <v>0</v>
      </c>
      <c r="L1131" s="9">
        <v>8</v>
      </c>
      <c r="M1131" s="9">
        <v>51</v>
      </c>
      <c r="N1131" s="9">
        <v>96</v>
      </c>
      <c r="O1131" s="9">
        <v>124</v>
      </c>
      <c r="P1131" s="9">
        <v>159</v>
      </c>
      <c r="Q1131" s="9">
        <v>136</v>
      </c>
      <c r="R1131" s="9">
        <v>99</v>
      </c>
      <c r="S1131" s="9">
        <v>77</v>
      </c>
      <c r="T1131" s="9">
        <v>52</v>
      </c>
      <c r="U1131" s="9">
        <v>18</v>
      </c>
      <c r="V1131" s="9">
        <v>4</v>
      </c>
      <c r="W1131" s="9">
        <v>0</v>
      </c>
      <c r="X1131" s="9">
        <v>814</v>
      </c>
      <c r="Y1131" s="9">
        <v>10</v>
      </c>
      <c r="Z1131" s="9">
        <v>0</v>
      </c>
      <c r="AA1131" s="9">
        <v>191</v>
      </c>
      <c r="AB1131" s="9">
        <v>242</v>
      </c>
      <c r="AC1131" s="9">
        <v>223</v>
      </c>
      <c r="AD1131" s="9">
        <v>168</v>
      </c>
      <c r="AE1131" s="9">
        <v>0</v>
      </c>
      <c r="AF1131" s="9">
        <v>604</v>
      </c>
      <c r="AG1131" s="9">
        <v>122</v>
      </c>
      <c r="AH1131" s="9">
        <v>98</v>
      </c>
      <c r="AI1131" s="9">
        <v>0</v>
      </c>
      <c r="AJ1131" s="9">
        <v>614</v>
      </c>
      <c r="AK1131" s="9">
        <v>131</v>
      </c>
      <c r="AL1131" s="9">
        <v>75</v>
      </c>
      <c r="AM1131" s="9">
        <v>4</v>
      </c>
      <c r="AN1131" s="9">
        <v>754</v>
      </c>
      <c r="AO1131" s="9">
        <v>36</v>
      </c>
      <c r="AP1131" s="9">
        <v>29</v>
      </c>
      <c r="AQ1131" s="9">
        <v>5</v>
      </c>
      <c r="AR1131" s="9">
        <v>346</v>
      </c>
      <c r="AS1131" s="9">
        <v>478</v>
      </c>
      <c r="AT1131" s="10">
        <v>0</v>
      </c>
    </row>
    <row r="1132" spans="1:46" ht="57" x14ac:dyDescent="0.25">
      <c r="A1132" s="26" t="str">
        <f t="shared" si="34"/>
        <v>2013Registered nursesNewfoundland and LabradorNursing home/long-term care</v>
      </c>
      <c r="B1132" s="24">
        <v>2013</v>
      </c>
      <c r="C1132" s="9" t="s">
        <v>7</v>
      </c>
      <c r="D1132" s="9" t="s">
        <v>162</v>
      </c>
      <c r="E1132" s="9" t="str">
        <f t="shared" si="35"/>
        <v>Newfoundland and Labrador</v>
      </c>
      <c r="F1132" s="9" t="s">
        <v>181</v>
      </c>
      <c r="G1132" s="9" t="s">
        <v>12</v>
      </c>
      <c r="H1132" s="9">
        <v>494</v>
      </c>
      <c r="I1132" s="9">
        <v>468</v>
      </c>
      <c r="J1132" s="9">
        <v>26</v>
      </c>
      <c r="K1132" s="9">
        <v>0</v>
      </c>
      <c r="L1132" s="9">
        <v>13</v>
      </c>
      <c r="M1132" s="9">
        <v>24</v>
      </c>
      <c r="N1132" s="9">
        <v>33</v>
      </c>
      <c r="O1132" s="9">
        <v>49</v>
      </c>
      <c r="P1132" s="9">
        <v>71</v>
      </c>
      <c r="Q1132" s="9">
        <v>70</v>
      </c>
      <c r="R1132" s="9">
        <v>85</v>
      </c>
      <c r="S1132" s="9">
        <v>77</v>
      </c>
      <c r="T1132" s="9">
        <v>46</v>
      </c>
      <c r="U1132" s="9">
        <v>21</v>
      </c>
      <c r="V1132" s="9">
        <v>5</v>
      </c>
      <c r="W1132" s="9">
        <v>0</v>
      </c>
      <c r="X1132" s="9">
        <v>482</v>
      </c>
      <c r="Y1132" s="9">
        <v>12</v>
      </c>
      <c r="Z1132" s="9">
        <v>0</v>
      </c>
      <c r="AA1132" s="9">
        <v>94</v>
      </c>
      <c r="AB1132" s="9">
        <v>100</v>
      </c>
      <c r="AC1132" s="9">
        <v>124</v>
      </c>
      <c r="AD1132" s="9">
        <v>176</v>
      </c>
      <c r="AE1132" s="9">
        <v>0</v>
      </c>
      <c r="AF1132" s="9">
        <v>317</v>
      </c>
      <c r="AG1132" s="9">
        <v>72</v>
      </c>
      <c r="AH1132" s="9">
        <v>105</v>
      </c>
      <c r="AI1132" s="9">
        <v>0</v>
      </c>
      <c r="AJ1132" s="9">
        <v>373</v>
      </c>
      <c r="AK1132" s="9">
        <v>96</v>
      </c>
      <c r="AL1132" s="9">
        <v>23</v>
      </c>
      <c r="AM1132" s="9">
        <v>2</v>
      </c>
      <c r="AN1132" s="9">
        <v>445</v>
      </c>
      <c r="AO1132" s="9">
        <v>42</v>
      </c>
      <c r="AP1132" s="9">
        <v>5</v>
      </c>
      <c r="AQ1132" s="9">
        <v>2</v>
      </c>
      <c r="AR1132" s="9">
        <v>285</v>
      </c>
      <c r="AS1132" s="9">
        <v>209</v>
      </c>
      <c r="AT1132" s="10">
        <v>0</v>
      </c>
    </row>
    <row r="1133" spans="1:46" ht="57" x14ac:dyDescent="0.25">
      <c r="A1133" s="26" t="str">
        <f t="shared" si="34"/>
        <v>2013Registered nursesNewfoundland and LabradorOther places of work</v>
      </c>
      <c r="B1133" s="24">
        <v>2013</v>
      </c>
      <c r="C1133" s="9" t="s">
        <v>7</v>
      </c>
      <c r="D1133" s="9" t="s">
        <v>162</v>
      </c>
      <c r="E1133" s="9" t="str">
        <f t="shared" si="35"/>
        <v>Newfoundland and Labrador</v>
      </c>
      <c r="F1133" s="9" t="s">
        <v>183</v>
      </c>
      <c r="G1133" s="9" t="s">
        <v>13</v>
      </c>
      <c r="H1133" s="9">
        <v>665</v>
      </c>
      <c r="I1133" s="9">
        <v>610</v>
      </c>
      <c r="J1133" s="9">
        <v>55</v>
      </c>
      <c r="K1133" s="9">
        <v>0</v>
      </c>
      <c r="L1133" s="9">
        <v>0</v>
      </c>
      <c r="M1133" s="9">
        <v>13</v>
      </c>
      <c r="N1133" s="9">
        <v>55</v>
      </c>
      <c r="O1133" s="9">
        <v>71</v>
      </c>
      <c r="P1133" s="9">
        <v>98</v>
      </c>
      <c r="Q1133" s="9">
        <v>116</v>
      </c>
      <c r="R1133" s="9">
        <v>138</v>
      </c>
      <c r="S1133" s="9">
        <v>100</v>
      </c>
      <c r="T1133" s="9">
        <v>56</v>
      </c>
      <c r="U1133" s="9">
        <v>15</v>
      </c>
      <c r="V1133" s="9">
        <v>3</v>
      </c>
      <c r="W1133" s="9">
        <v>0</v>
      </c>
      <c r="X1133" s="9">
        <v>657</v>
      </c>
      <c r="Y1133" s="9">
        <v>8</v>
      </c>
      <c r="Z1133" s="9">
        <v>0</v>
      </c>
      <c r="AA1133" s="9">
        <v>83</v>
      </c>
      <c r="AB1133" s="9">
        <v>161</v>
      </c>
      <c r="AC1133" s="9">
        <v>203</v>
      </c>
      <c r="AD1133" s="9">
        <v>218</v>
      </c>
      <c r="AE1133" s="9">
        <v>0</v>
      </c>
      <c r="AF1133" s="9">
        <v>515</v>
      </c>
      <c r="AG1133" s="9">
        <v>85</v>
      </c>
      <c r="AH1133" s="9">
        <v>65</v>
      </c>
      <c r="AI1133" s="9">
        <v>0</v>
      </c>
      <c r="AJ1133" s="9">
        <v>161</v>
      </c>
      <c r="AK1133" s="9">
        <v>185</v>
      </c>
      <c r="AL1133" s="9">
        <v>314</v>
      </c>
      <c r="AM1133" s="9">
        <v>5</v>
      </c>
      <c r="AN1133" s="9">
        <v>296</v>
      </c>
      <c r="AO1133" s="9">
        <v>176</v>
      </c>
      <c r="AP1133" s="9">
        <v>173</v>
      </c>
      <c r="AQ1133" s="9">
        <v>20</v>
      </c>
      <c r="AR1133" s="9">
        <v>543</v>
      </c>
      <c r="AS1133" s="9">
        <v>122</v>
      </c>
      <c r="AT1133" s="10">
        <v>0</v>
      </c>
    </row>
    <row r="1134" spans="1:46" ht="42.75" x14ac:dyDescent="0.25">
      <c r="A1134" s="26" t="str">
        <f t="shared" si="34"/>
        <v>2013Registered nursesPrince Edward IslandAll places of work</v>
      </c>
      <c r="B1134" s="24">
        <v>2013</v>
      </c>
      <c r="C1134" s="9" t="s">
        <v>7</v>
      </c>
      <c r="D1134" s="9" t="s">
        <v>163</v>
      </c>
      <c r="E1134" s="9" t="str">
        <f t="shared" si="35"/>
        <v>Prince Edward Island</v>
      </c>
      <c r="F1134" s="9" t="s">
        <v>179</v>
      </c>
      <c r="G1134" s="9" t="s">
        <v>9</v>
      </c>
      <c r="H1134" s="9">
        <v>1571</v>
      </c>
      <c r="I1134" s="9">
        <v>1517</v>
      </c>
      <c r="J1134" s="9">
        <v>54</v>
      </c>
      <c r="K1134" s="9">
        <v>0</v>
      </c>
      <c r="L1134" s="9">
        <v>43</v>
      </c>
      <c r="M1134" s="9">
        <v>150</v>
      </c>
      <c r="N1134" s="9">
        <v>150</v>
      </c>
      <c r="O1134" s="9">
        <v>123</v>
      </c>
      <c r="P1134" s="9">
        <v>174</v>
      </c>
      <c r="Q1134" s="9">
        <v>214</v>
      </c>
      <c r="R1134" s="9">
        <v>243</v>
      </c>
      <c r="S1134" s="9">
        <v>198</v>
      </c>
      <c r="T1134" s="9">
        <v>174</v>
      </c>
      <c r="U1134" s="9">
        <v>68</v>
      </c>
      <c r="V1134" s="9">
        <v>34</v>
      </c>
      <c r="W1134" s="9">
        <v>0</v>
      </c>
      <c r="X1134" s="9">
        <v>1530</v>
      </c>
      <c r="Y1134" s="9">
        <v>38</v>
      </c>
      <c r="Z1134" s="9">
        <v>3</v>
      </c>
      <c r="AA1134" s="9">
        <v>441</v>
      </c>
      <c r="AB1134" s="9">
        <v>222</v>
      </c>
      <c r="AC1134" s="9">
        <v>403</v>
      </c>
      <c r="AD1134" s="9">
        <v>505</v>
      </c>
      <c r="AE1134" s="9">
        <v>0</v>
      </c>
      <c r="AF1134" s="9">
        <v>832</v>
      </c>
      <c r="AG1134" s="9">
        <v>529</v>
      </c>
      <c r="AH1134" s="9">
        <v>210</v>
      </c>
      <c r="AI1134" s="9">
        <v>0</v>
      </c>
      <c r="AJ1134" s="9">
        <v>1158</v>
      </c>
      <c r="AK1134" s="9">
        <v>142</v>
      </c>
      <c r="AL1134" s="9">
        <v>271</v>
      </c>
      <c r="AM1134" s="9">
        <v>0</v>
      </c>
      <c r="AN1134" s="9">
        <v>1368</v>
      </c>
      <c r="AO1134" s="9">
        <v>113</v>
      </c>
      <c r="AP1134" s="9">
        <v>90</v>
      </c>
      <c r="AQ1134" s="9">
        <v>0</v>
      </c>
      <c r="AR1134" s="9">
        <v>1058</v>
      </c>
      <c r="AS1134" s="9">
        <v>511</v>
      </c>
      <c r="AT1134" s="10">
        <v>2</v>
      </c>
    </row>
    <row r="1135" spans="1:46" ht="42.75" x14ac:dyDescent="0.25">
      <c r="A1135" s="26" t="str">
        <f t="shared" si="34"/>
        <v>2013Registered nursesPrince Edward IslandHospital</v>
      </c>
      <c r="B1135" s="24">
        <v>2013</v>
      </c>
      <c r="C1135" s="9" t="s">
        <v>7</v>
      </c>
      <c r="D1135" s="9" t="s">
        <v>163</v>
      </c>
      <c r="E1135" s="9" t="str">
        <f t="shared" si="35"/>
        <v>Prince Edward Island</v>
      </c>
      <c r="F1135" s="9" t="s">
        <v>180</v>
      </c>
      <c r="G1135" s="9" t="s">
        <v>10</v>
      </c>
      <c r="H1135" s="9">
        <v>920</v>
      </c>
      <c r="I1135" s="9">
        <v>885</v>
      </c>
      <c r="J1135" s="9">
        <v>35</v>
      </c>
      <c r="K1135" s="9">
        <v>0</v>
      </c>
      <c r="L1135" s="9">
        <v>42</v>
      </c>
      <c r="M1135" s="9">
        <v>130</v>
      </c>
      <c r="N1135" s="9">
        <v>124</v>
      </c>
      <c r="O1135" s="9">
        <v>78</v>
      </c>
      <c r="P1135" s="9">
        <v>95</v>
      </c>
      <c r="Q1135" s="9">
        <v>133</v>
      </c>
      <c r="R1135" s="9">
        <v>123</v>
      </c>
      <c r="S1135" s="9">
        <v>96</v>
      </c>
      <c r="T1135" s="9">
        <v>77</v>
      </c>
      <c r="U1135" s="9">
        <v>15</v>
      </c>
      <c r="V1135" s="9">
        <v>7</v>
      </c>
      <c r="W1135" s="9">
        <v>0</v>
      </c>
      <c r="X1135" s="9">
        <v>903</v>
      </c>
      <c r="Y1135" s="9">
        <v>16</v>
      </c>
      <c r="Z1135" s="9">
        <v>1</v>
      </c>
      <c r="AA1135" s="9">
        <v>364</v>
      </c>
      <c r="AB1135" s="9">
        <v>128</v>
      </c>
      <c r="AC1135" s="9">
        <v>215</v>
      </c>
      <c r="AD1135" s="9">
        <v>213</v>
      </c>
      <c r="AE1135" s="9">
        <v>0</v>
      </c>
      <c r="AF1135" s="9">
        <v>526</v>
      </c>
      <c r="AG1135" s="9">
        <v>279</v>
      </c>
      <c r="AH1135" s="9">
        <v>115</v>
      </c>
      <c r="AI1135" s="9">
        <v>0</v>
      </c>
      <c r="AJ1135" s="9">
        <v>802</v>
      </c>
      <c r="AK1135" s="9">
        <v>55</v>
      </c>
      <c r="AL1135" s="9">
        <v>63</v>
      </c>
      <c r="AM1135" s="9">
        <v>0</v>
      </c>
      <c r="AN1135" s="9">
        <v>862</v>
      </c>
      <c r="AO1135" s="9">
        <v>47</v>
      </c>
      <c r="AP1135" s="9">
        <v>11</v>
      </c>
      <c r="AQ1135" s="9">
        <v>0</v>
      </c>
      <c r="AR1135" s="9">
        <v>629</v>
      </c>
      <c r="AS1135" s="9">
        <v>290</v>
      </c>
      <c r="AT1135" s="10">
        <v>1</v>
      </c>
    </row>
    <row r="1136" spans="1:46" ht="42.75" x14ac:dyDescent="0.25">
      <c r="A1136" s="26" t="str">
        <f t="shared" si="34"/>
        <v>2013Registered nursesPrince Edward IslandCommunity health</v>
      </c>
      <c r="B1136" s="24">
        <v>2013</v>
      </c>
      <c r="C1136" s="9" t="s">
        <v>7</v>
      </c>
      <c r="D1136" s="9" t="s">
        <v>163</v>
      </c>
      <c r="E1136" s="9" t="str">
        <f t="shared" si="35"/>
        <v>Prince Edward Island</v>
      </c>
      <c r="F1136" s="9" t="s">
        <v>182</v>
      </c>
      <c r="G1136" s="9" t="s">
        <v>11</v>
      </c>
      <c r="H1136" s="9">
        <v>64</v>
      </c>
      <c r="I1136" s="9">
        <v>63</v>
      </c>
      <c r="J1136" s="9">
        <v>1</v>
      </c>
      <c r="K1136" s="9">
        <v>0</v>
      </c>
      <c r="L1136" s="9">
        <v>0</v>
      </c>
      <c r="M1136" s="9">
        <v>4</v>
      </c>
      <c r="N1136" s="9">
        <v>5</v>
      </c>
      <c r="O1136" s="9">
        <v>2</v>
      </c>
      <c r="P1136" s="9">
        <v>8</v>
      </c>
      <c r="Q1136" s="9">
        <v>8</v>
      </c>
      <c r="R1136" s="9">
        <v>4</v>
      </c>
      <c r="S1136" s="9">
        <v>12</v>
      </c>
      <c r="T1136" s="9">
        <v>11</v>
      </c>
      <c r="U1136" s="9">
        <v>6</v>
      </c>
      <c r="V1136" s="9">
        <v>4</v>
      </c>
      <c r="W1136" s="9">
        <v>0</v>
      </c>
      <c r="X1136" s="9">
        <v>61</v>
      </c>
      <c r="Y1136" s="9">
        <v>1</v>
      </c>
      <c r="Z1136" s="9">
        <v>2</v>
      </c>
      <c r="AA1136" s="9">
        <v>12</v>
      </c>
      <c r="AB1136" s="9">
        <v>6</v>
      </c>
      <c r="AC1136" s="9">
        <v>14</v>
      </c>
      <c r="AD1136" s="9">
        <v>32</v>
      </c>
      <c r="AE1136" s="9">
        <v>0</v>
      </c>
      <c r="AF1136" s="9">
        <v>38</v>
      </c>
      <c r="AG1136" s="9">
        <v>21</v>
      </c>
      <c r="AH1136" s="9">
        <v>5</v>
      </c>
      <c r="AI1136" s="9">
        <v>0</v>
      </c>
      <c r="AJ1136" s="9">
        <v>42</v>
      </c>
      <c r="AK1136" s="9">
        <v>5</v>
      </c>
      <c r="AL1136" s="9">
        <v>17</v>
      </c>
      <c r="AM1136" s="9">
        <v>0</v>
      </c>
      <c r="AN1136" s="9">
        <v>59</v>
      </c>
      <c r="AO1136" s="9">
        <v>2</v>
      </c>
      <c r="AP1136" s="9">
        <v>3</v>
      </c>
      <c r="AQ1136" s="9">
        <v>0</v>
      </c>
      <c r="AR1136" s="9">
        <v>33</v>
      </c>
      <c r="AS1136" s="9">
        <v>30</v>
      </c>
      <c r="AT1136" s="10">
        <v>1</v>
      </c>
    </row>
    <row r="1137" spans="1:46" ht="57" x14ac:dyDescent="0.25">
      <c r="A1137" s="26" t="str">
        <f t="shared" si="34"/>
        <v>2013Registered nursesPrince Edward IslandNursing home/long-term care</v>
      </c>
      <c r="B1137" s="24">
        <v>2013</v>
      </c>
      <c r="C1137" s="9" t="s">
        <v>7</v>
      </c>
      <c r="D1137" s="9" t="s">
        <v>163</v>
      </c>
      <c r="E1137" s="9" t="str">
        <f t="shared" si="35"/>
        <v>Prince Edward Island</v>
      </c>
      <c r="F1137" s="9" t="s">
        <v>181</v>
      </c>
      <c r="G1137" s="9" t="s">
        <v>12</v>
      </c>
      <c r="H1137" s="9">
        <v>221</v>
      </c>
      <c r="I1137" s="9">
        <v>210</v>
      </c>
      <c r="J1137" s="9">
        <v>11</v>
      </c>
      <c r="K1137" s="9">
        <v>0</v>
      </c>
      <c r="L1137" s="9">
        <v>0</v>
      </c>
      <c r="M1137" s="9">
        <v>5</v>
      </c>
      <c r="N1137" s="9">
        <v>11</v>
      </c>
      <c r="O1137" s="9">
        <v>11</v>
      </c>
      <c r="P1137" s="9">
        <v>18</v>
      </c>
      <c r="Q1137" s="9">
        <v>30</v>
      </c>
      <c r="R1137" s="9">
        <v>32</v>
      </c>
      <c r="S1137" s="9">
        <v>31</v>
      </c>
      <c r="T1137" s="9">
        <v>43</v>
      </c>
      <c r="U1137" s="9">
        <v>26</v>
      </c>
      <c r="V1137" s="9">
        <v>14</v>
      </c>
      <c r="W1137" s="9">
        <v>0</v>
      </c>
      <c r="X1137" s="9">
        <v>211</v>
      </c>
      <c r="Y1137" s="9">
        <v>10</v>
      </c>
      <c r="Z1137" s="9">
        <v>0</v>
      </c>
      <c r="AA1137" s="9">
        <v>26</v>
      </c>
      <c r="AB1137" s="9">
        <v>25</v>
      </c>
      <c r="AC1137" s="9">
        <v>63</v>
      </c>
      <c r="AD1137" s="9">
        <v>107</v>
      </c>
      <c r="AE1137" s="9">
        <v>0</v>
      </c>
      <c r="AF1137" s="9">
        <v>77</v>
      </c>
      <c r="AG1137" s="9">
        <v>96</v>
      </c>
      <c r="AH1137" s="9">
        <v>48</v>
      </c>
      <c r="AI1137" s="9">
        <v>0</v>
      </c>
      <c r="AJ1137" s="9">
        <v>143</v>
      </c>
      <c r="AK1137" s="9">
        <v>44</v>
      </c>
      <c r="AL1137" s="9">
        <v>34</v>
      </c>
      <c r="AM1137" s="9">
        <v>0</v>
      </c>
      <c r="AN1137" s="9">
        <v>214</v>
      </c>
      <c r="AO1137" s="9">
        <v>5</v>
      </c>
      <c r="AP1137" s="9">
        <v>2</v>
      </c>
      <c r="AQ1137" s="9">
        <v>0</v>
      </c>
      <c r="AR1137" s="9">
        <v>146</v>
      </c>
      <c r="AS1137" s="9">
        <v>75</v>
      </c>
      <c r="AT1137" s="10">
        <v>0</v>
      </c>
    </row>
    <row r="1138" spans="1:46" ht="42.75" x14ac:dyDescent="0.25">
      <c r="A1138" s="26" t="str">
        <f t="shared" si="34"/>
        <v>2013Registered nursesPrince Edward IslandOther places of work</v>
      </c>
      <c r="B1138" s="24">
        <v>2013</v>
      </c>
      <c r="C1138" s="9" t="s">
        <v>7</v>
      </c>
      <c r="D1138" s="9" t="s">
        <v>163</v>
      </c>
      <c r="E1138" s="9" t="str">
        <f t="shared" si="35"/>
        <v>Prince Edward Island</v>
      </c>
      <c r="F1138" s="9" t="s">
        <v>183</v>
      </c>
      <c r="G1138" s="9" t="s">
        <v>13</v>
      </c>
      <c r="H1138" s="9">
        <v>366</v>
      </c>
      <c r="I1138" s="9">
        <v>359</v>
      </c>
      <c r="J1138" s="9">
        <v>7</v>
      </c>
      <c r="K1138" s="9">
        <v>0</v>
      </c>
      <c r="L1138" s="9">
        <v>1</v>
      </c>
      <c r="M1138" s="9">
        <v>11</v>
      </c>
      <c r="N1138" s="9">
        <v>10</v>
      </c>
      <c r="O1138" s="9">
        <v>32</v>
      </c>
      <c r="P1138" s="9">
        <v>53</v>
      </c>
      <c r="Q1138" s="9">
        <v>43</v>
      </c>
      <c r="R1138" s="9">
        <v>84</v>
      </c>
      <c r="S1138" s="9">
        <v>59</v>
      </c>
      <c r="T1138" s="9">
        <v>43</v>
      </c>
      <c r="U1138" s="9">
        <v>21</v>
      </c>
      <c r="V1138" s="9">
        <v>9</v>
      </c>
      <c r="W1138" s="9">
        <v>0</v>
      </c>
      <c r="X1138" s="9">
        <v>355</v>
      </c>
      <c r="Y1138" s="9">
        <v>11</v>
      </c>
      <c r="Z1138" s="9">
        <v>0</v>
      </c>
      <c r="AA1138" s="9">
        <v>39</v>
      </c>
      <c r="AB1138" s="9">
        <v>63</v>
      </c>
      <c r="AC1138" s="9">
        <v>111</v>
      </c>
      <c r="AD1138" s="9">
        <v>153</v>
      </c>
      <c r="AE1138" s="9">
        <v>0</v>
      </c>
      <c r="AF1138" s="9">
        <v>191</v>
      </c>
      <c r="AG1138" s="9">
        <v>133</v>
      </c>
      <c r="AH1138" s="9">
        <v>42</v>
      </c>
      <c r="AI1138" s="9">
        <v>0</v>
      </c>
      <c r="AJ1138" s="9">
        <v>171</v>
      </c>
      <c r="AK1138" s="9">
        <v>38</v>
      </c>
      <c r="AL1138" s="9">
        <v>157</v>
      </c>
      <c r="AM1138" s="9">
        <v>0</v>
      </c>
      <c r="AN1138" s="9">
        <v>233</v>
      </c>
      <c r="AO1138" s="9">
        <v>59</v>
      </c>
      <c r="AP1138" s="9">
        <v>74</v>
      </c>
      <c r="AQ1138" s="9">
        <v>0</v>
      </c>
      <c r="AR1138" s="9">
        <v>250</v>
      </c>
      <c r="AS1138" s="9">
        <v>116</v>
      </c>
      <c r="AT1138" s="10">
        <v>0</v>
      </c>
    </row>
    <row r="1139" spans="1:46" ht="42.75" x14ac:dyDescent="0.25">
      <c r="A1139" s="26" t="str">
        <f t="shared" si="34"/>
        <v>2013Registered nursesNova ScotiaAll places of work</v>
      </c>
      <c r="B1139" s="24">
        <v>2013</v>
      </c>
      <c r="C1139" s="9" t="s">
        <v>7</v>
      </c>
      <c r="D1139" s="9" t="s">
        <v>164</v>
      </c>
      <c r="E1139" s="9" t="str">
        <f t="shared" si="35"/>
        <v>Nova Scotia</v>
      </c>
      <c r="F1139" s="9" t="s">
        <v>179</v>
      </c>
      <c r="G1139" s="9" t="s">
        <v>9</v>
      </c>
      <c r="H1139" s="9">
        <v>9151</v>
      </c>
      <c r="I1139" s="9">
        <v>8721</v>
      </c>
      <c r="J1139" s="9">
        <v>430</v>
      </c>
      <c r="K1139" s="9">
        <v>0</v>
      </c>
      <c r="L1139" s="9">
        <v>183</v>
      </c>
      <c r="M1139" s="9">
        <v>787</v>
      </c>
      <c r="N1139" s="9">
        <v>807</v>
      </c>
      <c r="O1139" s="9">
        <v>750</v>
      </c>
      <c r="P1139" s="9">
        <v>966</v>
      </c>
      <c r="Q1139" s="9">
        <v>1320</v>
      </c>
      <c r="R1139" s="9">
        <v>1607</v>
      </c>
      <c r="S1139" s="9">
        <v>1470</v>
      </c>
      <c r="T1139" s="9">
        <v>862</v>
      </c>
      <c r="U1139" s="9">
        <v>314</v>
      </c>
      <c r="V1139" s="9">
        <v>85</v>
      </c>
      <c r="W1139" s="9">
        <v>0</v>
      </c>
      <c r="X1139" s="9">
        <v>8832</v>
      </c>
      <c r="Y1139" s="9">
        <v>319</v>
      </c>
      <c r="Z1139" s="9">
        <v>0</v>
      </c>
      <c r="AA1139" s="9">
        <v>2298</v>
      </c>
      <c r="AB1139" s="9">
        <v>1389</v>
      </c>
      <c r="AC1139" s="9">
        <v>2490</v>
      </c>
      <c r="AD1139" s="9">
        <v>2974</v>
      </c>
      <c r="AE1139" s="9">
        <v>0</v>
      </c>
      <c r="AF1139" s="9">
        <v>5889</v>
      </c>
      <c r="AG1139" s="9">
        <v>2189</v>
      </c>
      <c r="AH1139" s="9">
        <v>1072</v>
      </c>
      <c r="AI1139" s="9">
        <v>1</v>
      </c>
      <c r="AJ1139" s="9">
        <v>6949</v>
      </c>
      <c r="AK1139" s="9" t="s">
        <v>14</v>
      </c>
      <c r="AL1139" s="9">
        <v>1269</v>
      </c>
      <c r="AM1139" s="9">
        <v>23</v>
      </c>
      <c r="AN1139" s="9">
        <v>8056</v>
      </c>
      <c r="AO1139" s="9">
        <v>595</v>
      </c>
      <c r="AP1139" s="9">
        <v>499</v>
      </c>
      <c r="AQ1139" s="9">
        <v>1</v>
      </c>
      <c r="AR1139" s="9">
        <v>6861</v>
      </c>
      <c r="AS1139" s="9">
        <v>2289</v>
      </c>
      <c r="AT1139" s="10">
        <v>1</v>
      </c>
    </row>
    <row r="1140" spans="1:46" ht="28.5" x14ac:dyDescent="0.25">
      <c r="A1140" s="26" t="str">
        <f t="shared" si="34"/>
        <v>2013Registered nursesNova ScotiaHospital</v>
      </c>
      <c r="B1140" s="24">
        <v>2013</v>
      </c>
      <c r="C1140" s="9" t="s">
        <v>7</v>
      </c>
      <c r="D1140" s="9" t="s">
        <v>164</v>
      </c>
      <c r="E1140" s="9" t="str">
        <f t="shared" si="35"/>
        <v>Nova Scotia</v>
      </c>
      <c r="F1140" s="9" t="s">
        <v>180</v>
      </c>
      <c r="G1140" s="9" t="s">
        <v>10</v>
      </c>
      <c r="H1140" s="9">
        <v>5967</v>
      </c>
      <c r="I1140" s="9">
        <v>5658</v>
      </c>
      <c r="J1140" s="9">
        <v>309</v>
      </c>
      <c r="K1140" s="9">
        <v>0</v>
      </c>
      <c r="L1140" s="9">
        <v>160</v>
      </c>
      <c r="M1140" s="9">
        <v>671</v>
      </c>
      <c r="N1140" s="9">
        <v>662</v>
      </c>
      <c r="O1140" s="9">
        <v>520</v>
      </c>
      <c r="P1140" s="9">
        <v>596</v>
      </c>
      <c r="Q1140" s="9">
        <v>880</v>
      </c>
      <c r="R1140" s="9">
        <v>984</v>
      </c>
      <c r="S1140" s="9">
        <v>889</v>
      </c>
      <c r="T1140" s="9">
        <v>441</v>
      </c>
      <c r="U1140" s="9">
        <v>137</v>
      </c>
      <c r="V1140" s="9">
        <v>27</v>
      </c>
      <c r="W1140" s="9">
        <v>0</v>
      </c>
      <c r="X1140" s="9">
        <v>5819</v>
      </c>
      <c r="Y1140" s="9">
        <v>148</v>
      </c>
      <c r="Z1140" s="9">
        <v>0</v>
      </c>
      <c r="AA1140" s="9">
        <v>1867</v>
      </c>
      <c r="AB1140" s="9">
        <v>879</v>
      </c>
      <c r="AC1140" s="9">
        <v>1569</v>
      </c>
      <c r="AD1140" s="9">
        <v>1652</v>
      </c>
      <c r="AE1140" s="9">
        <v>0</v>
      </c>
      <c r="AF1140" s="9">
        <v>3912</v>
      </c>
      <c r="AG1140" s="9">
        <v>1382</v>
      </c>
      <c r="AH1140" s="9">
        <v>672</v>
      </c>
      <c r="AI1140" s="9">
        <v>1</v>
      </c>
      <c r="AJ1140" s="9">
        <v>5172</v>
      </c>
      <c r="AK1140" s="9">
        <v>348</v>
      </c>
      <c r="AL1140" s="9">
        <v>435</v>
      </c>
      <c r="AM1140" s="9">
        <v>12</v>
      </c>
      <c r="AN1140" s="9">
        <v>5508</v>
      </c>
      <c r="AO1140" s="9">
        <v>284</v>
      </c>
      <c r="AP1140" s="9">
        <v>175</v>
      </c>
      <c r="AQ1140" s="9">
        <v>0</v>
      </c>
      <c r="AR1140" s="9">
        <v>4763</v>
      </c>
      <c r="AS1140" s="9">
        <v>1204</v>
      </c>
      <c r="AT1140" s="10">
        <v>0</v>
      </c>
    </row>
    <row r="1141" spans="1:46" ht="28.5" x14ac:dyDescent="0.25">
      <c r="A1141" s="26" t="str">
        <f t="shared" si="34"/>
        <v>2013Registered nursesNova ScotiaCommunity health</v>
      </c>
      <c r="B1141" s="24">
        <v>2013</v>
      </c>
      <c r="C1141" s="9" t="s">
        <v>7</v>
      </c>
      <c r="D1141" s="9" t="s">
        <v>164</v>
      </c>
      <c r="E1141" s="9" t="str">
        <f t="shared" si="35"/>
        <v>Nova Scotia</v>
      </c>
      <c r="F1141" s="9" t="s">
        <v>182</v>
      </c>
      <c r="G1141" s="9" t="s">
        <v>11</v>
      </c>
      <c r="H1141" s="9">
        <v>1130</v>
      </c>
      <c r="I1141" s="9">
        <v>1098</v>
      </c>
      <c r="J1141" s="9">
        <v>32</v>
      </c>
      <c r="K1141" s="9">
        <v>0</v>
      </c>
      <c r="L1141" s="9">
        <v>4</v>
      </c>
      <c r="M1141" s="9">
        <v>27</v>
      </c>
      <c r="N1141" s="9">
        <v>70</v>
      </c>
      <c r="O1141" s="9">
        <v>99</v>
      </c>
      <c r="P1141" s="9">
        <v>137</v>
      </c>
      <c r="Q1141" s="9">
        <v>184</v>
      </c>
      <c r="R1141" s="9">
        <v>220</v>
      </c>
      <c r="S1141" s="9">
        <v>190</v>
      </c>
      <c r="T1141" s="9">
        <v>129</v>
      </c>
      <c r="U1141" s="9">
        <v>51</v>
      </c>
      <c r="V1141" s="9">
        <v>19</v>
      </c>
      <c r="W1141" s="9">
        <v>0</v>
      </c>
      <c r="X1141" s="9">
        <v>1096</v>
      </c>
      <c r="Y1141" s="9">
        <v>34</v>
      </c>
      <c r="Z1141" s="9">
        <v>0</v>
      </c>
      <c r="AA1141" s="9">
        <v>146</v>
      </c>
      <c r="AB1141" s="9">
        <v>198</v>
      </c>
      <c r="AC1141" s="9">
        <v>355</v>
      </c>
      <c r="AD1141" s="9">
        <v>431</v>
      </c>
      <c r="AE1141" s="9">
        <v>0</v>
      </c>
      <c r="AF1141" s="9">
        <v>680</v>
      </c>
      <c r="AG1141" s="9">
        <v>323</v>
      </c>
      <c r="AH1141" s="9">
        <v>127</v>
      </c>
      <c r="AI1141" s="9">
        <v>0</v>
      </c>
      <c r="AJ1141" s="9">
        <v>734</v>
      </c>
      <c r="AK1141" s="9">
        <v>173</v>
      </c>
      <c r="AL1141" s="9">
        <v>223</v>
      </c>
      <c r="AM1141" s="9">
        <v>0</v>
      </c>
      <c r="AN1141" s="9">
        <v>1036</v>
      </c>
      <c r="AO1141" s="9">
        <v>57</v>
      </c>
      <c r="AP1141" s="9">
        <v>37</v>
      </c>
      <c r="AQ1141" s="9">
        <v>0</v>
      </c>
      <c r="AR1141" s="9">
        <v>735</v>
      </c>
      <c r="AS1141" s="9">
        <v>395</v>
      </c>
      <c r="AT1141" s="10">
        <v>0</v>
      </c>
    </row>
    <row r="1142" spans="1:46" ht="57" x14ac:dyDescent="0.25">
      <c r="A1142" s="26" t="str">
        <f t="shared" si="34"/>
        <v>2013Registered nursesNova ScotiaNursing home/long-term care</v>
      </c>
      <c r="B1142" s="24">
        <v>2013</v>
      </c>
      <c r="C1142" s="9" t="s">
        <v>7</v>
      </c>
      <c r="D1142" s="9" t="s">
        <v>164</v>
      </c>
      <c r="E1142" s="9" t="str">
        <f t="shared" si="35"/>
        <v>Nova Scotia</v>
      </c>
      <c r="F1142" s="9" t="s">
        <v>181</v>
      </c>
      <c r="G1142" s="9" t="s">
        <v>12</v>
      </c>
      <c r="H1142" s="9">
        <v>1119</v>
      </c>
      <c r="I1142" s="9">
        <v>1072</v>
      </c>
      <c r="J1142" s="9">
        <v>47</v>
      </c>
      <c r="K1142" s="9">
        <v>0</v>
      </c>
      <c r="L1142" s="9">
        <v>16</v>
      </c>
      <c r="M1142" s="9">
        <v>63</v>
      </c>
      <c r="N1142" s="9">
        <v>45</v>
      </c>
      <c r="O1142" s="9">
        <v>61</v>
      </c>
      <c r="P1142" s="9">
        <v>135</v>
      </c>
      <c r="Q1142" s="9">
        <v>126</v>
      </c>
      <c r="R1142" s="9">
        <v>199</v>
      </c>
      <c r="S1142" s="9">
        <v>215</v>
      </c>
      <c r="T1142" s="9">
        <v>149</v>
      </c>
      <c r="U1142" s="9">
        <v>87</v>
      </c>
      <c r="V1142" s="9">
        <v>23</v>
      </c>
      <c r="W1142" s="9">
        <v>0</v>
      </c>
      <c r="X1142" s="9">
        <v>1010</v>
      </c>
      <c r="Y1142" s="9">
        <v>109</v>
      </c>
      <c r="Z1142" s="9">
        <v>0</v>
      </c>
      <c r="AA1142" s="9">
        <v>194</v>
      </c>
      <c r="AB1142" s="9">
        <v>164</v>
      </c>
      <c r="AC1142" s="9">
        <v>292</v>
      </c>
      <c r="AD1142" s="9">
        <v>469</v>
      </c>
      <c r="AE1142" s="9">
        <v>0</v>
      </c>
      <c r="AF1142" s="9">
        <v>644</v>
      </c>
      <c r="AG1142" s="9">
        <v>339</v>
      </c>
      <c r="AH1142" s="9">
        <v>136</v>
      </c>
      <c r="AI1142" s="9">
        <v>0</v>
      </c>
      <c r="AJ1142" s="9">
        <v>792</v>
      </c>
      <c r="AK1142" s="9">
        <v>234</v>
      </c>
      <c r="AL1142" s="9">
        <v>91</v>
      </c>
      <c r="AM1142" s="9">
        <v>2</v>
      </c>
      <c r="AN1142" s="9">
        <v>1010</v>
      </c>
      <c r="AO1142" s="9">
        <v>93</v>
      </c>
      <c r="AP1142" s="9">
        <v>16</v>
      </c>
      <c r="AQ1142" s="9">
        <v>0</v>
      </c>
      <c r="AR1142" s="9">
        <v>676</v>
      </c>
      <c r="AS1142" s="9">
        <v>442</v>
      </c>
      <c r="AT1142" s="10">
        <v>1</v>
      </c>
    </row>
    <row r="1143" spans="1:46" ht="42.75" x14ac:dyDescent="0.25">
      <c r="A1143" s="26" t="str">
        <f t="shared" si="34"/>
        <v>2013Registered nursesNova ScotiaOther places of work</v>
      </c>
      <c r="B1143" s="24">
        <v>2013</v>
      </c>
      <c r="C1143" s="9" t="s">
        <v>7</v>
      </c>
      <c r="D1143" s="9" t="s">
        <v>164</v>
      </c>
      <c r="E1143" s="9" t="str">
        <f t="shared" si="35"/>
        <v>Nova Scotia</v>
      </c>
      <c r="F1143" s="9" t="s">
        <v>183</v>
      </c>
      <c r="G1143" s="9" t="s">
        <v>13</v>
      </c>
      <c r="H1143" s="9">
        <v>922</v>
      </c>
      <c r="I1143" s="9">
        <v>880</v>
      </c>
      <c r="J1143" s="9">
        <v>42</v>
      </c>
      <c r="K1143" s="9">
        <v>0</v>
      </c>
      <c r="L1143" s="9">
        <v>3</v>
      </c>
      <c r="M1143" s="9">
        <v>25</v>
      </c>
      <c r="N1143" s="9">
        <v>29</v>
      </c>
      <c r="O1143" s="9">
        <v>70</v>
      </c>
      <c r="P1143" s="9">
        <v>97</v>
      </c>
      <c r="Q1143" s="9">
        <v>128</v>
      </c>
      <c r="R1143" s="9">
        <v>204</v>
      </c>
      <c r="S1143" s="9">
        <v>171</v>
      </c>
      <c r="T1143" s="9">
        <v>141</v>
      </c>
      <c r="U1143" s="9">
        <v>38</v>
      </c>
      <c r="V1143" s="9">
        <v>16</v>
      </c>
      <c r="W1143" s="9">
        <v>0</v>
      </c>
      <c r="X1143" s="9">
        <v>894</v>
      </c>
      <c r="Y1143" s="9">
        <v>28</v>
      </c>
      <c r="Z1143" s="9">
        <v>0</v>
      </c>
      <c r="AA1143" s="9">
        <v>89</v>
      </c>
      <c r="AB1143" s="9">
        <v>148</v>
      </c>
      <c r="AC1143" s="9">
        <v>269</v>
      </c>
      <c r="AD1143" s="9">
        <v>416</v>
      </c>
      <c r="AE1143" s="9">
        <v>0</v>
      </c>
      <c r="AF1143" s="9">
        <v>646</v>
      </c>
      <c r="AG1143" s="9">
        <v>141</v>
      </c>
      <c r="AH1143" s="9">
        <v>135</v>
      </c>
      <c r="AI1143" s="9">
        <v>0</v>
      </c>
      <c r="AJ1143" s="9">
        <v>246</v>
      </c>
      <c r="AK1143" s="9">
        <v>153</v>
      </c>
      <c r="AL1143" s="9">
        <v>516</v>
      </c>
      <c r="AM1143" s="9">
        <v>7</v>
      </c>
      <c r="AN1143" s="9">
        <v>491</v>
      </c>
      <c r="AO1143" s="9">
        <v>161</v>
      </c>
      <c r="AP1143" s="9">
        <v>270</v>
      </c>
      <c r="AQ1143" s="9">
        <v>0</v>
      </c>
      <c r="AR1143" s="9">
        <v>678</v>
      </c>
      <c r="AS1143" s="9">
        <v>244</v>
      </c>
      <c r="AT1143" s="10">
        <v>0</v>
      </c>
    </row>
    <row r="1144" spans="1:46" ht="42.75" x14ac:dyDescent="0.25">
      <c r="A1144" s="26" t="str">
        <f t="shared" si="34"/>
        <v>2013Registered nursesNova ScotiaUnknown places of work</v>
      </c>
      <c r="B1144" s="24">
        <v>2013</v>
      </c>
      <c r="C1144" s="9" t="s">
        <v>7</v>
      </c>
      <c r="D1144" s="9" t="s">
        <v>164</v>
      </c>
      <c r="E1144" s="9" t="str">
        <f t="shared" si="35"/>
        <v>Nova Scotia</v>
      </c>
      <c r="F1144" s="9" t="s">
        <v>184</v>
      </c>
      <c r="G1144" s="9" t="s">
        <v>49</v>
      </c>
      <c r="H1144" s="9">
        <v>13</v>
      </c>
      <c r="I1144" s="9">
        <v>13</v>
      </c>
      <c r="J1144" s="9">
        <v>0</v>
      </c>
      <c r="K1144" s="9">
        <v>0</v>
      </c>
      <c r="L1144" s="9">
        <v>0</v>
      </c>
      <c r="M1144" s="9">
        <v>1</v>
      </c>
      <c r="N1144" s="9">
        <v>1</v>
      </c>
      <c r="O1144" s="9">
        <v>0</v>
      </c>
      <c r="P1144" s="9">
        <v>1</v>
      </c>
      <c r="Q1144" s="9">
        <v>2</v>
      </c>
      <c r="R1144" s="9">
        <v>0</v>
      </c>
      <c r="S1144" s="9">
        <v>5</v>
      </c>
      <c r="T1144" s="9">
        <v>2</v>
      </c>
      <c r="U1144" s="9">
        <v>1</v>
      </c>
      <c r="V1144" s="9">
        <v>0</v>
      </c>
      <c r="W1144" s="9">
        <v>0</v>
      </c>
      <c r="X1144" s="9">
        <v>13</v>
      </c>
      <c r="Y1144" s="9">
        <v>0</v>
      </c>
      <c r="Z1144" s="9">
        <v>0</v>
      </c>
      <c r="AA1144" s="9">
        <v>2</v>
      </c>
      <c r="AB1144" s="9">
        <v>0</v>
      </c>
      <c r="AC1144" s="9">
        <v>5</v>
      </c>
      <c r="AD1144" s="9">
        <v>6</v>
      </c>
      <c r="AE1144" s="9">
        <v>0</v>
      </c>
      <c r="AF1144" s="9">
        <v>7</v>
      </c>
      <c r="AG1144" s="9">
        <v>4</v>
      </c>
      <c r="AH1144" s="9">
        <v>2</v>
      </c>
      <c r="AI1144" s="9">
        <v>0</v>
      </c>
      <c r="AJ1144" s="9">
        <v>5</v>
      </c>
      <c r="AK1144" s="9">
        <v>2</v>
      </c>
      <c r="AL1144" s="9">
        <v>4</v>
      </c>
      <c r="AM1144" s="9">
        <v>2</v>
      </c>
      <c r="AN1144" s="9">
        <v>11</v>
      </c>
      <c r="AO1144" s="9">
        <v>0</v>
      </c>
      <c r="AP1144" s="9">
        <v>1</v>
      </c>
      <c r="AQ1144" s="9">
        <v>1</v>
      </c>
      <c r="AR1144" s="9">
        <v>9</v>
      </c>
      <c r="AS1144" s="9">
        <v>4</v>
      </c>
      <c r="AT1144" s="10">
        <v>0</v>
      </c>
    </row>
    <row r="1145" spans="1:46" ht="42.75" x14ac:dyDescent="0.25">
      <c r="A1145" s="26" t="str">
        <f t="shared" si="34"/>
        <v>2013Registered nursesNew BrunswickAll places of work</v>
      </c>
      <c r="B1145" s="24">
        <v>2013</v>
      </c>
      <c r="C1145" s="9" t="s">
        <v>7</v>
      </c>
      <c r="D1145" s="9" t="s">
        <v>165</v>
      </c>
      <c r="E1145" s="9" t="str">
        <f t="shared" si="35"/>
        <v>New Brunswick</v>
      </c>
      <c r="F1145" s="9" t="s">
        <v>179</v>
      </c>
      <c r="G1145" s="9" t="s">
        <v>9</v>
      </c>
      <c r="H1145" s="9">
        <v>8190</v>
      </c>
      <c r="I1145" s="9">
        <v>7780</v>
      </c>
      <c r="J1145" s="9">
        <v>410</v>
      </c>
      <c r="K1145" s="9">
        <v>0</v>
      </c>
      <c r="L1145" s="9">
        <v>196</v>
      </c>
      <c r="M1145" s="9">
        <v>764</v>
      </c>
      <c r="N1145" s="9">
        <v>839</v>
      </c>
      <c r="O1145" s="9">
        <v>801</v>
      </c>
      <c r="P1145" s="9">
        <v>1017</v>
      </c>
      <c r="Q1145" s="9">
        <v>1322</v>
      </c>
      <c r="R1145" s="9">
        <v>1267</v>
      </c>
      <c r="S1145" s="9">
        <v>1077</v>
      </c>
      <c r="T1145" s="9">
        <v>647</v>
      </c>
      <c r="U1145" s="9">
        <v>217</v>
      </c>
      <c r="V1145" s="9">
        <v>43</v>
      </c>
      <c r="W1145" s="9">
        <v>0</v>
      </c>
      <c r="X1145" s="9">
        <v>8040</v>
      </c>
      <c r="Y1145" s="9">
        <v>149</v>
      </c>
      <c r="Z1145" s="9">
        <v>1</v>
      </c>
      <c r="AA1145" s="9">
        <v>2176</v>
      </c>
      <c r="AB1145" s="9">
        <v>1596</v>
      </c>
      <c r="AC1145" s="9">
        <v>2339</v>
      </c>
      <c r="AD1145" s="9">
        <v>2079</v>
      </c>
      <c r="AE1145" s="9">
        <v>0</v>
      </c>
      <c r="AF1145" s="9">
        <v>5307</v>
      </c>
      <c r="AG1145" s="9">
        <v>2054</v>
      </c>
      <c r="AH1145" s="9">
        <v>829</v>
      </c>
      <c r="AI1145" s="9">
        <v>0</v>
      </c>
      <c r="AJ1145" s="9">
        <v>6509</v>
      </c>
      <c r="AK1145" s="9">
        <v>1001</v>
      </c>
      <c r="AL1145" s="9">
        <v>680</v>
      </c>
      <c r="AM1145" s="9">
        <v>0</v>
      </c>
      <c r="AN1145" s="9">
        <v>7188</v>
      </c>
      <c r="AO1145" s="9">
        <v>588</v>
      </c>
      <c r="AP1145" s="9">
        <v>414</v>
      </c>
      <c r="AQ1145" s="9">
        <v>0</v>
      </c>
      <c r="AR1145" s="9">
        <v>6532</v>
      </c>
      <c r="AS1145" s="9">
        <v>1658</v>
      </c>
      <c r="AT1145" s="10">
        <v>0</v>
      </c>
    </row>
    <row r="1146" spans="1:46" ht="42.75" x14ac:dyDescent="0.25">
      <c r="A1146" s="26" t="str">
        <f t="shared" si="34"/>
        <v>2013Registered nursesNew BrunswickHospital</v>
      </c>
      <c r="B1146" s="24">
        <v>2013</v>
      </c>
      <c r="C1146" s="9" t="s">
        <v>7</v>
      </c>
      <c r="D1146" s="9" t="s">
        <v>165</v>
      </c>
      <c r="E1146" s="9" t="str">
        <f t="shared" si="35"/>
        <v>New Brunswick</v>
      </c>
      <c r="F1146" s="9" t="s">
        <v>180</v>
      </c>
      <c r="G1146" s="9" t="s">
        <v>10</v>
      </c>
      <c r="H1146" s="9">
        <v>5458</v>
      </c>
      <c r="I1146" s="9">
        <v>5141</v>
      </c>
      <c r="J1146" s="9">
        <v>317</v>
      </c>
      <c r="K1146" s="9">
        <v>0</v>
      </c>
      <c r="L1146" s="9">
        <v>174</v>
      </c>
      <c r="M1146" s="9">
        <v>687</v>
      </c>
      <c r="N1146" s="9">
        <v>671</v>
      </c>
      <c r="O1146" s="9">
        <v>570</v>
      </c>
      <c r="P1146" s="9">
        <v>664</v>
      </c>
      <c r="Q1146" s="9">
        <v>887</v>
      </c>
      <c r="R1146" s="9">
        <v>783</v>
      </c>
      <c r="S1146" s="9">
        <v>613</v>
      </c>
      <c r="T1146" s="9">
        <v>323</v>
      </c>
      <c r="U1146" s="9">
        <v>70</v>
      </c>
      <c r="V1146" s="9">
        <v>16</v>
      </c>
      <c r="W1146" s="9">
        <v>0</v>
      </c>
      <c r="X1146" s="9">
        <v>5358</v>
      </c>
      <c r="Y1146" s="9">
        <v>100</v>
      </c>
      <c r="Z1146" s="9">
        <v>0</v>
      </c>
      <c r="AA1146" s="9">
        <v>1834</v>
      </c>
      <c r="AB1146" s="9">
        <v>1038</v>
      </c>
      <c r="AC1146" s="9">
        <v>1510</v>
      </c>
      <c r="AD1146" s="9">
        <v>1076</v>
      </c>
      <c r="AE1146" s="9">
        <v>0</v>
      </c>
      <c r="AF1146" s="9">
        <v>3712</v>
      </c>
      <c r="AG1146" s="9">
        <v>1249</v>
      </c>
      <c r="AH1146" s="9">
        <v>497</v>
      </c>
      <c r="AI1146" s="9">
        <v>0</v>
      </c>
      <c r="AJ1146" s="9">
        <v>4767</v>
      </c>
      <c r="AK1146" s="9">
        <v>503</v>
      </c>
      <c r="AL1146" s="9">
        <v>188</v>
      </c>
      <c r="AM1146" s="9">
        <v>0</v>
      </c>
      <c r="AN1146" s="9">
        <v>5069</v>
      </c>
      <c r="AO1146" s="9">
        <v>256</v>
      </c>
      <c r="AP1146" s="9">
        <v>133</v>
      </c>
      <c r="AQ1146" s="9">
        <v>0</v>
      </c>
      <c r="AR1146" s="9">
        <v>4727</v>
      </c>
      <c r="AS1146" s="9">
        <v>731</v>
      </c>
      <c r="AT1146" s="10">
        <v>0</v>
      </c>
    </row>
    <row r="1147" spans="1:46" ht="42.75" x14ac:dyDescent="0.25">
      <c r="A1147" s="26" t="str">
        <f t="shared" si="34"/>
        <v>2013Registered nursesNew BrunswickCommunity health</v>
      </c>
      <c r="B1147" s="24">
        <v>2013</v>
      </c>
      <c r="C1147" s="9" t="s">
        <v>7</v>
      </c>
      <c r="D1147" s="9" t="s">
        <v>165</v>
      </c>
      <c r="E1147" s="9" t="str">
        <f t="shared" si="35"/>
        <v>New Brunswick</v>
      </c>
      <c r="F1147" s="9" t="s">
        <v>182</v>
      </c>
      <c r="G1147" s="9" t="s">
        <v>11</v>
      </c>
      <c r="H1147" s="9">
        <v>1102</v>
      </c>
      <c r="I1147" s="9">
        <v>1078</v>
      </c>
      <c r="J1147" s="9">
        <v>24</v>
      </c>
      <c r="K1147" s="9">
        <v>0</v>
      </c>
      <c r="L1147" s="9">
        <v>4</v>
      </c>
      <c r="M1147" s="9">
        <v>12</v>
      </c>
      <c r="N1147" s="9">
        <v>60</v>
      </c>
      <c r="O1147" s="9">
        <v>99</v>
      </c>
      <c r="P1147" s="9">
        <v>150</v>
      </c>
      <c r="Q1147" s="9">
        <v>214</v>
      </c>
      <c r="R1147" s="9">
        <v>208</v>
      </c>
      <c r="S1147" s="9">
        <v>195</v>
      </c>
      <c r="T1147" s="9">
        <v>123</v>
      </c>
      <c r="U1147" s="9">
        <v>35</v>
      </c>
      <c r="V1147" s="9">
        <v>2</v>
      </c>
      <c r="W1147" s="9">
        <v>0</v>
      </c>
      <c r="X1147" s="9">
        <v>1088</v>
      </c>
      <c r="Y1147" s="9">
        <v>14</v>
      </c>
      <c r="Z1147" s="9">
        <v>0</v>
      </c>
      <c r="AA1147" s="9">
        <v>86</v>
      </c>
      <c r="AB1147" s="9">
        <v>218</v>
      </c>
      <c r="AC1147" s="9">
        <v>393</v>
      </c>
      <c r="AD1147" s="9">
        <v>405</v>
      </c>
      <c r="AE1147" s="9">
        <v>0</v>
      </c>
      <c r="AF1147" s="9">
        <v>641</v>
      </c>
      <c r="AG1147" s="9">
        <v>342</v>
      </c>
      <c r="AH1147" s="9">
        <v>119</v>
      </c>
      <c r="AI1147" s="9">
        <v>0</v>
      </c>
      <c r="AJ1147" s="9">
        <v>935</v>
      </c>
      <c r="AK1147" s="9">
        <v>100</v>
      </c>
      <c r="AL1147" s="9">
        <v>67</v>
      </c>
      <c r="AM1147" s="9">
        <v>0</v>
      </c>
      <c r="AN1147" s="9">
        <v>1054</v>
      </c>
      <c r="AO1147" s="9">
        <v>42</v>
      </c>
      <c r="AP1147" s="9">
        <v>6</v>
      </c>
      <c r="AQ1147" s="9">
        <v>0</v>
      </c>
      <c r="AR1147" s="9">
        <v>638</v>
      </c>
      <c r="AS1147" s="9">
        <v>464</v>
      </c>
      <c r="AT1147" s="10">
        <v>0</v>
      </c>
    </row>
    <row r="1148" spans="1:46" ht="57" x14ac:dyDescent="0.25">
      <c r="A1148" s="26" t="str">
        <f t="shared" si="34"/>
        <v>2013Registered nursesNew BrunswickNursing home/long-term care</v>
      </c>
      <c r="B1148" s="24">
        <v>2013</v>
      </c>
      <c r="C1148" s="9" t="s">
        <v>7</v>
      </c>
      <c r="D1148" s="9" t="s">
        <v>165</v>
      </c>
      <c r="E1148" s="9" t="str">
        <f t="shared" si="35"/>
        <v>New Brunswick</v>
      </c>
      <c r="F1148" s="9" t="s">
        <v>181</v>
      </c>
      <c r="G1148" s="9" t="s">
        <v>12</v>
      </c>
      <c r="H1148" s="9">
        <v>851</v>
      </c>
      <c r="I1148" s="9">
        <v>822</v>
      </c>
      <c r="J1148" s="9">
        <v>29</v>
      </c>
      <c r="K1148" s="9">
        <v>0</v>
      </c>
      <c r="L1148" s="9">
        <v>18</v>
      </c>
      <c r="M1148" s="9">
        <v>42</v>
      </c>
      <c r="N1148" s="9">
        <v>46</v>
      </c>
      <c r="O1148" s="9">
        <v>48</v>
      </c>
      <c r="P1148" s="9">
        <v>102</v>
      </c>
      <c r="Q1148" s="9">
        <v>105</v>
      </c>
      <c r="R1148" s="9">
        <v>152</v>
      </c>
      <c r="S1148" s="9">
        <v>147</v>
      </c>
      <c r="T1148" s="9">
        <v>118</v>
      </c>
      <c r="U1148" s="9">
        <v>58</v>
      </c>
      <c r="V1148" s="9">
        <v>15</v>
      </c>
      <c r="W1148" s="9">
        <v>0</v>
      </c>
      <c r="X1148" s="9">
        <v>825</v>
      </c>
      <c r="Y1148" s="9">
        <v>26</v>
      </c>
      <c r="Z1148" s="9">
        <v>0</v>
      </c>
      <c r="AA1148" s="9">
        <v>150</v>
      </c>
      <c r="AB1148" s="9">
        <v>160</v>
      </c>
      <c r="AC1148" s="9">
        <v>213</v>
      </c>
      <c r="AD1148" s="9">
        <v>328</v>
      </c>
      <c r="AE1148" s="9">
        <v>0</v>
      </c>
      <c r="AF1148" s="9">
        <v>391</v>
      </c>
      <c r="AG1148" s="9">
        <v>320</v>
      </c>
      <c r="AH1148" s="9">
        <v>140</v>
      </c>
      <c r="AI1148" s="9">
        <v>0</v>
      </c>
      <c r="AJ1148" s="9">
        <v>557</v>
      </c>
      <c r="AK1148" s="9">
        <v>286</v>
      </c>
      <c r="AL1148" s="9">
        <v>8</v>
      </c>
      <c r="AM1148" s="9">
        <v>0</v>
      </c>
      <c r="AN1148" s="9">
        <v>752</v>
      </c>
      <c r="AO1148" s="9">
        <v>97</v>
      </c>
      <c r="AP1148" s="9">
        <v>2</v>
      </c>
      <c r="AQ1148" s="9">
        <v>0</v>
      </c>
      <c r="AR1148" s="9">
        <v>486</v>
      </c>
      <c r="AS1148" s="9">
        <v>365</v>
      </c>
      <c r="AT1148" s="10">
        <v>0</v>
      </c>
    </row>
    <row r="1149" spans="1:46" ht="42.75" x14ac:dyDescent="0.25">
      <c r="A1149" s="26" t="str">
        <f t="shared" si="34"/>
        <v>2013Registered nursesNew BrunswickOther places of work</v>
      </c>
      <c r="B1149" s="24">
        <v>2013</v>
      </c>
      <c r="C1149" s="9" t="s">
        <v>7</v>
      </c>
      <c r="D1149" s="9" t="s">
        <v>165</v>
      </c>
      <c r="E1149" s="9" t="str">
        <f t="shared" si="35"/>
        <v>New Brunswick</v>
      </c>
      <c r="F1149" s="9" t="s">
        <v>183</v>
      </c>
      <c r="G1149" s="9" t="s">
        <v>13</v>
      </c>
      <c r="H1149" s="9">
        <v>779</v>
      </c>
      <c r="I1149" s="9">
        <v>739</v>
      </c>
      <c r="J1149" s="9">
        <v>40</v>
      </c>
      <c r="K1149" s="9">
        <v>0</v>
      </c>
      <c r="L1149" s="9">
        <v>0</v>
      </c>
      <c r="M1149" s="9">
        <v>23</v>
      </c>
      <c r="N1149" s="9">
        <v>62</v>
      </c>
      <c r="O1149" s="9">
        <v>84</v>
      </c>
      <c r="P1149" s="9">
        <v>101</v>
      </c>
      <c r="Q1149" s="9">
        <v>116</v>
      </c>
      <c r="R1149" s="9">
        <v>124</v>
      </c>
      <c r="S1149" s="9">
        <v>122</v>
      </c>
      <c r="T1149" s="9">
        <v>83</v>
      </c>
      <c r="U1149" s="9">
        <v>54</v>
      </c>
      <c r="V1149" s="9">
        <v>10</v>
      </c>
      <c r="W1149" s="9">
        <v>0</v>
      </c>
      <c r="X1149" s="9">
        <v>769</v>
      </c>
      <c r="Y1149" s="9">
        <v>9</v>
      </c>
      <c r="Z1149" s="9">
        <v>1</v>
      </c>
      <c r="AA1149" s="9">
        <v>106</v>
      </c>
      <c r="AB1149" s="9">
        <v>180</v>
      </c>
      <c r="AC1149" s="9">
        <v>223</v>
      </c>
      <c r="AD1149" s="9">
        <v>270</v>
      </c>
      <c r="AE1149" s="9">
        <v>0</v>
      </c>
      <c r="AF1149" s="9">
        <v>563</v>
      </c>
      <c r="AG1149" s="9">
        <v>143</v>
      </c>
      <c r="AH1149" s="9">
        <v>73</v>
      </c>
      <c r="AI1149" s="9">
        <v>0</v>
      </c>
      <c r="AJ1149" s="9">
        <v>250</v>
      </c>
      <c r="AK1149" s="9">
        <v>112</v>
      </c>
      <c r="AL1149" s="9">
        <v>417</v>
      </c>
      <c r="AM1149" s="9">
        <v>0</v>
      </c>
      <c r="AN1149" s="9">
        <v>313</v>
      </c>
      <c r="AO1149" s="9">
        <v>193</v>
      </c>
      <c r="AP1149" s="9">
        <v>273</v>
      </c>
      <c r="AQ1149" s="9">
        <v>0</v>
      </c>
      <c r="AR1149" s="9">
        <v>681</v>
      </c>
      <c r="AS1149" s="9">
        <v>98</v>
      </c>
      <c r="AT1149" s="10">
        <v>0</v>
      </c>
    </row>
    <row r="1150" spans="1:46" ht="42.75" x14ac:dyDescent="0.25">
      <c r="A1150" s="26" t="str">
        <f t="shared" si="34"/>
        <v>2013Registered nursesQuebecAll places of work</v>
      </c>
      <c r="B1150" s="24">
        <v>2013</v>
      </c>
      <c r="C1150" s="9" t="s">
        <v>7</v>
      </c>
      <c r="D1150" s="9" t="s">
        <v>166</v>
      </c>
      <c r="E1150" s="9" t="str">
        <f t="shared" si="35"/>
        <v>Quebec</v>
      </c>
      <c r="F1150" s="9" t="s">
        <v>179</v>
      </c>
      <c r="G1150" s="9" t="s">
        <v>9</v>
      </c>
      <c r="H1150" s="9">
        <v>67917</v>
      </c>
      <c r="I1150" s="9">
        <v>60812</v>
      </c>
      <c r="J1150" s="9">
        <v>7105</v>
      </c>
      <c r="K1150" s="9">
        <v>0</v>
      </c>
      <c r="L1150" s="9">
        <v>3177</v>
      </c>
      <c r="M1150" s="9">
        <v>7542</v>
      </c>
      <c r="N1150" s="9">
        <v>8896</v>
      </c>
      <c r="O1150" s="9">
        <v>8450</v>
      </c>
      <c r="P1150" s="9">
        <v>8010</v>
      </c>
      <c r="Q1150" s="9">
        <v>8872</v>
      </c>
      <c r="R1150" s="9">
        <v>9373</v>
      </c>
      <c r="S1150" s="9">
        <v>8129</v>
      </c>
      <c r="T1150" s="9">
        <v>3697</v>
      </c>
      <c r="U1150" s="9">
        <v>1329</v>
      </c>
      <c r="V1150" s="9">
        <v>442</v>
      </c>
      <c r="W1150" s="9">
        <v>0</v>
      </c>
      <c r="X1150" s="9">
        <v>65347</v>
      </c>
      <c r="Y1150" s="9">
        <v>2570</v>
      </c>
      <c r="Z1150" s="9">
        <v>0</v>
      </c>
      <c r="AA1150" s="9">
        <v>23651</v>
      </c>
      <c r="AB1150" s="9">
        <v>14789</v>
      </c>
      <c r="AC1150" s="9">
        <v>14960</v>
      </c>
      <c r="AD1150" s="9">
        <v>14517</v>
      </c>
      <c r="AE1150" s="9">
        <v>0</v>
      </c>
      <c r="AF1150" s="9">
        <v>40052</v>
      </c>
      <c r="AG1150" s="9">
        <v>21764</v>
      </c>
      <c r="AH1150" s="9">
        <v>6047</v>
      </c>
      <c r="AI1150" s="9">
        <v>54</v>
      </c>
      <c r="AJ1150" s="9">
        <v>54216</v>
      </c>
      <c r="AK1150" s="9">
        <v>3623</v>
      </c>
      <c r="AL1150" s="9">
        <v>9990</v>
      </c>
      <c r="AM1150" s="9">
        <v>88</v>
      </c>
      <c r="AN1150" s="9">
        <v>58755</v>
      </c>
      <c r="AO1150" s="9">
        <v>5050</v>
      </c>
      <c r="AP1150" s="9">
        <v>3597</v>
      </c>
      <c r="AQ1150" s="9">
        <v>515</v>
      </c>
      <c r="AR1150" s="9">
        <v>60775</v>
      </c>
      <c r="AS1150" s="9">
        <v>7100</v>
      </c>
      <c r="AT1150" s="10">
        <v>42</v>
      </c>
    </row>
    <row r="1151" spans="1:46" ht="28.5" x14ac:dyDescent="0.25">
      <c r="A1151" s="26" t="str">
        <f t="shared" si="34"/>
        <v>2013Registered nursesQuebecHospital</v>
      </c>
      <c r="B1151" s="24">
        <v>2013</v>
      </c>
      <c r="C1151" s="9" t="s">
        <v>7</v>
      </c>
      <c r="D1151" s="9" t="s">
        <v>166</v>
      </c>
      <c r="E1151" s="9" t="str">
        <f t="shared" si="35"/>
        <v>Quebec</v>
      </c>
      <c r="F1151" s="9" t="s">
        <v>180</v>
      </c>
      <c r="G1151" s="9" t="s">
        <v>10</v>
      </c>
      <c r="H1151" s="9">
        <v>38450</v>
      </c>
      <c r="I1151" s="9">
        <v>34147</v>
      </c>
      <c r="J1151" s="9">
        <v>4303</v>
      </c>
      <c r="K1151" s="9">
        <v>0</v>
      </c>
      <c r="L1151" s="9">
        <v>2440</v>
      </c>
      <c r="M1151" s="9">
        <v>5233</v>
      </c>
      <c r="N1151" s="9">
        <v>5575</v>
      </c>
      <c r="O1151" s="9">
        <v>4872</v>
      </c>
      <c r="P1151" s="9">
        <v>4247</v>
      </c>
      <c r="Q1151" s="9">
        <v>4867</v>
      </c>
      <c r="R1151" s="9">
        <v>5023</v>
      </c>
      <c r="S1151" s="9">
        <v>4297</v>
      </c>
      <c r="T1151" s="9">
        <v>1443</v>
      </c>
      <c r="U1151" s="9">
        <v>367</v>
      </c>
      <c r="V1151" s="9">
        <v>86</v>
      </c>
      <c r="W1151" s="9">
        <v>0</v>
      </c>
      <c r="X1151" s="9">
        <v>36702</v>
      </c>
      <c r="Y1151" s="9">
        <v>1748</v>
      </c>
      <c r="Z1151" s="9">
        <v>0</v>
      </c>
      <c r="AA1151" s="9">
        <v>15650</v>
      </c>
      <c r="AB1151" s="9">
        <v>7947</v>
      </c>
      <c r="AC1151" s="9">
        <v>7994</v>
      </c>
      <c r="AD1151" s="9">
        <v>6859</v>
      </c>
      <c r="AE1151" s="9">
        <v>0</v>
      </c>
      <c r="AF1151" s="9">
        <v>23641</v>
      </c>
      <c r="AG1151" s="9">
        <v>12601</v>
      </c>
      <c r="AH1151" s="9">
        <v>2183</v>
      </c>
      <c r="AI1151" s="9">
        <v>25</v>
      </c>
      <c r="AJ1151" s="9">
        <v>33681</v>
      </c>
      <c r="AK1151" s="9">
        <v>1478</v>
      </c>
      <c r="AL1151" s="9">
        <v>3236</v>
      </c>
      <c r="AM1151" s="9">
        <v>55</v>
      </c>
      <c r="AN1151" s="9">
        <v>35784</v>
      </c>
      <c r="AO1151" s="9">
        <v>1889</v>
      </c>
      <c r="AP1151" s="9">
        <v>531</v>
      </c>
      <c r="AQ1151" s="9">
        <v>246</v>
      </c>
      <c r="AR1151" s="9">
        <v>36344</v>
      </c>
      <c r="AS1151" s="9">
        <v>2106</v>
      </c>
      <c r="AT1151" s="10">
        <v>0</v>
      </c>
    </row>
    <row r="1152" spans="1:46" ht="28.5" x14ac:dyDescent="0.25">
      <c r="A1152" s="26" t="str">
        <f t="shared" si="34"/>
        <v>2013Registered nursesQuebecCommunity health</v>
      </c>
      <c r="B1152" s="24">
        <v>2013</v>
      </c>
      <c r="C1152" s="9" t="s">
        <v>7</v>
      </c>
      <c r="D1152" s="9" t="s">
        <v>166</v>
      </c>
      <c r="E1152" s="9" t="str">
        <f t="shared" si="35"/>
        <v>Quebec</v>
      </c>
      <c r="F1152" s="9" t="s">
        <v>182</v>
      </c>
      <c r="G1152" s="9" t="s">
        <v>11</v>
      </c>
      <c r="H1152" s="9">
        <v>7855</v>
      </c>
      <c r="I1152" s="9">
        <v>7371</v>
      </c>
      <c r="J1152" s="9">
        <v>484</v>
      </c>
      <c r="K1152" s="9">
        <v>0</v>
      </c>
      <c r="L1152" s="9">
        <v>79</v>
      </c>
      <c r="M1152" s="9">
        <v>462</v>
      </c>
      <c r="N1152" s="9">
        <v>881</v>
      </c>
      <c r="O1152" s="9">
        <v>1012</v>
      </c>
      <c r="P1152" s="9">
        <v>1091</v>
      </c>
      <c r="Q1152" s="9">
        <v>1131</v>
      </c>
      <c r="R1152" s="9">
        <v>1135</v>
      </c>
      <c r="S1152" s="9">
        <v>1067</v>
      </c>
      <c r="T1152" s="9">
        <v>667</v>
      </c>
      <c r="U1152" s="9">
        <v>247</v>
      </c>
      <c r="V1152" s="9">
        <v>83</v>
      </c>
      <c r="W1152" s="9">
        <v>0</v>
      </c>
      <c r="X1152" s="9">
        <v>7704</v>
      </c>
      <c r="Y1152" s="9">
        <v>151</v>
      </c>
      <c r="Z1152" s="9">
        <v>0</v>
      </c>
      <c r="AA1152" s="9">
        <v>1650</v>
      </c>
      <c r="AB1152" s="9">
        <v>2015</v>
      </c>
      <c r="AC1152" s="9">
        <v>1954</v>
      </c>
      <c r="AD1152" s="9">
        <v>2236</v>
      </c>
      <c r="AE1152" s="9">
        <v>0</v>
      </c>
      <c r="AF1152" s="9">
        <v>4652</v>
      </c>
      <c r="AG1152" s="9">
        <v>2332</v>
      </c>
      <c r="AH1152" s="9">
        <v>867</v>
      </c>
      <c r="AI1152" s="9">
        <v>4</v>
      </c>
      <c r="AJ1152" s="9">
        <v>6639</v>
      </c>
      <c r="AK1152" s="9">
        <v>283</v>
      </c>
      <c r="AL1152" s="9">
        <v>925</v>
      </c>
      <c r="AM1152" s="9">
        <v>8</v>
      </c>
      <c r="AN1152" s="9">
        <v>7337</v>
      </c>
      <c r="AO1152" s="9">
        <v>400</v>
      </c>
      <c r="AP1152" s="9">
        <v>70</v>
      </c>
      <c r="AQ1152" s="9">
        <v>48</v>
      </c>
      <c r="AR1152" s="9">
        <v>6775</v>
      </c>
      <c r="AS1152" s="9">
        <v>1080</v>
      </c>
      <c r="AT1152" s="10">
        <v>0</v>
      </c>
    </row>
    <row r="1153" spans="1:46" ht="57" x14ac:dyDescent="0.25">
      <c r="A1153" s="26" t="str">
        <f t="shared" si="34"/>
        <v>2013Registered nursesQuebecNursing home/long-term care</v>
      </c>
      <c r="B1153" s="24">
        <v>2013</v>
      </c>
      <c r="C1153" s="9" t="s">
        <v>7</v>
      </c>
      <c r="D1153" s="9" t="s">
        <v>166</v>
      </c>
      <c r="E1153" s="9" t="str">
        <f t="shared" si="35"/>
        <v>Quebec</v>
      </c>
      <c r="F1153" s="9" t="s">
        <v>181</v>
      </c>
      <c r="G1153" s="9" t="s">
        <v>12</v>
      </c>
      <c r="H1153" s="9">
        <v>7647</v>
      </c>
      <c r="I1153" s="9">
        <v>6892</v>
      </c>
      <c r="J1153" s="9">
        <v>755</v>
      </c>
      <c r="K1153" s="9">
        <v>0</v>
      </c>
      <c r="L1153" s="9">
        <v>155</v>
      </c>
      <c r="M1153" s="9">
        <v>460</v>
      </c>
      <c r="N1153" s="9">
        <v>636</v>
      </c>
      <c r="O1153" s="9">
        <v>745</v>
      </c>
      <c r="P1153" s="9">
        <v>969</v>
      </c>
      <c r="Q1153" s="9">
        <v>1124</v>
      </c>
      <c r="R1153" s="9">
        <v>1498</v>
      </c>
      <c r="S1153" s="9">
        <v>1304</v>
      </c>
      <c r="T1153" s="9">
        <v>539</v>
      </c>
      <c r="U1153" s="9">
        <v>173</v>
      </c>
      <c r="V1153" s="9">
        <v>44</v>
      </c>
      <c r="W1153" s="9">
        <v>0</v>
      </c>
      <c r="X1153" s="9">
        <v>7316</v>
      </c>
      <c r="Y1153" s="9">
        <v>331</v>
      </c>
      <c r="Z1153" s="9">
        <v>0</v>
      </c>
      <c r="AA1153" s="9">
        <v>1750</v>
      </c>
      <c r="AB1153" s="9">
        <v>1685</v>
      </c>
      <c r="AC1153" s="9">
        <v>2067</v>
      </c>
      <c r="AD1153" s="9">
        <v>2145</v>
      </c>
      <c r="AE1153" s="9">
        <v>0</v>
      </c>
      <c r="AF1153" s="9">
        <v>4333</v>
      </c>
      <c r="AG1153" s="9">
        <v>2737</v>
      </c>
      <c r="AH1153" s="9">
        <v>572</v>
      </c>
      <c r="AI1153" s="9">
        <v>5</v>
      </c>
      <c r="AJ1153" s="9">
        <v>6115</v>
      </c>
      <c r="AK1153" s="9">
        <v>1040</v>
      </c>
      <c r="AL1153" s="9">
        <v>483</v>
      </c>
      <c r="AM1153" s="9">
        <v>9</v>
      </c>
      <c r="AN1153" s="9">
        <v>6387</v>
      </c>
      <c r="AO1153" s="9">
        <v>1182</v>
      </c>
      <c r="AP1153" s="9">
        <v>31</v>
      </c>
      <c r="AQ1153" s="9">
        <v>47</v>
      </c>
      <c r="AR1153" s="9">
        <v>5484</v>
      </c>
      <c r="AS1153" s="9">
        <v>2163</v>
      </c>
      <c r="AT1153" s="10">
        <v>0</v>
      </c>
    </row>
    <row r="1154" spans="1:46" ht="42.75" x14ac:dyDescent="0.25">
      <c r="A1154" s="26" t="str">
        <f t="shared" si="34"/>
        <v>2013Registered nursesQuebecOther places of work</v>
      </c>
      <c r="B1154" s="24">
        <v>2013</v>
      </c>
      <c r="C1154" s="9" t="s">
        <v>7</v>
      </c>
      <c r="D1154" s="9" t="s">
        <v>166</v>
      </c>
      <c r="E1154" s="9" t="str">
        <f t="shared" si="35"/>
        <v>Quebec</v>
      </c>
      <c r="F1154" s="9" t="s">
        <v>183</v>
      </c>
      <c r="G1154" s="9" t="s">
        <v>13</v>
      </c>
      <c r="H1154" s="9">
        <v>13918</v>
      </c>
      <c r="I1154" s="9">
        <v>12359</v>
      </c>
      <c r="J1154" s="9">
        <v>1559</v>
      </c>
      <c r="K1154" s="9">
        <v>0</v>
      </c>
      <c r="L1154" s="9">
        <v>500</v>
      </c>
      <c r="M1154" s="9">
        <v>1381</v>
      </c>
      <c r="N1154" s="9">
        <v>1791</v>
      </c>
      <c r="O1154" s="9">
        <v>1816</v>
      </c>
      <c r="P1154" s="9">
        <v>1694</v>
      </c>
      <c r="Q1154" s="9">
        <v>1745</v>
      </c>
      <c r="R1154" s="9">
        <v>1715</v>
      </c>
      <c r="S1154" s="9">
        <v>1459</v>
      </c>
      <c r="T1154" s="9">
        <v>1046</v>
      </c>
      <c r="U1154" s="9">
        <v>542</v>
      </c>
      <c r="V1154" s="9">
        <v>229</v>
      </c>
      <c r="W1154" s="9">
        <v>0</v>
      </c>
      <c r="X1154" s="9">
        <v>13583</v>
      </c>
      <c r="Y1154" s="9">
        <v>335</v>
      </c>
      <c r="Z1154" s="9">
        <v>0</v>
      </c>
      <c r="AA1154" s="9">
        <v>4574</v>
      </c>
      <c r="AB1154" s="9">
        <v>3131</v>
      </c>
      <c r="AC1154" s="9">
        <v>2939</v>
      </c>
      <c r="AD1154" s="9">
        <v>3274</v>
      </c>
      <c r="AE1154" s="9">
        <v>0</v>
      </c>
      <c r="AF1154" s="9">
        <v>7403</v>
      </c>
      <c r="AG1154" s="9">
        <v>4076</v>
      </c>
      <c r="AH1154" s="9">
        <v>2419</v>
      </c>
      <c r="AI1154" s="9">
        <v>20</v>
      </c>
      <c r="AJ1154" s="9">
        <v>7751</v>
      </c>
      <c r="AK1154" s="9">
        <v>820</v>
      </c>
      <c r="AL1154" s="9">
        <v>5331</v>
      </c>
      <c r="AM1154" s="9">
        <v>16</v>
      </c>
      <c r="AN1154" s="9">
        <v>9208</v>
      </c>
      <c r="AO1154" s="9">
        <v>1574</v>
      </c>
      <c r="AP1154" s="9">
        <v>2963</v>
      </c>
      <c r="AQ1154" s="9">
        <v>173</v>
      </c>
      <c r="AR1154" s="9">
        <v>12167</v>
      </c>
      <c r="AS1154" s="9">
        <v>1751</v>
      </c>
      <c r="AT1154" s="10">
        <v>0</v>
      </c>
    </row>
    <row r="1155" spans="1:46" ht="42.75" x14ac:dyDescent="0.25">
      <c r="A1155" s="26" t="str">
        <f t="shared" ref="A1155:A1218" si="36">CONCATENATE(B1155,C1155,E1155,G1155)</f>
        <v>2013Registered nursesQuebecUnknown places of work</v>
      </c>
      <c r="B1155" s="24">
        <v>2013</v>
      </c>
      <c r="C1155" s="9" t="s">
        <v>7</v>
      </c>
      <c r="D1155" s="9" t="s">
        <v>166</v>
      </c>
      <c r="E1155" s="9" t="str">
        <f t="shared" ref="E1155:E1218" si="37">TRIM(MID(D1155,3,50))</f>
        <v>Quebec</v>
      </c>
      <c r="F1155" s="9" t="s">
        <v>184</v>
      </c>
      <c r="G1155" s="9" t="s">
        <v>49</v>
      </c>
      <c r="H1155" s="9">
        <v>47</v>
      </c>
      <c r="I1155" s="9">
        <v>43</v>
      </c>
      <c r="J1155" s="9">
        <v>4</v>
      </c>
      <c r="K1155" s="9">
        <v>0</v>
      </c>
      <c r="L1155" s="9">
        <v>3</v>
      </c>
      <c r="M1155" s="9">
        <v>6</v>
      </c>
      <c r="N1155" s="9">
        <v>13</v>
      </c>
      <c r="O1155" s="9">
        <v>5</v>
      </c>
      <c r="P1155" s="9">
        <v>9</v>
      </c>
      <c r="Q1155" s="9">
        <v>5</v>
      </c>
      <c r="R1155" s="9">
        <v>2</v>
      </c>
      <c r="S1155" s="9">
        <v>2</v>
      </c>
      <c r="T1155" s="9">
        <v>2</v>
      </c>
      <c r="U1155" s="9">
        <v>0</v>
      </c>
      <c r="V1155" s="9">
        <v>0</v>
      </c>
      <c r="W1155" s="9">
        <v>0</v>
      </c>
      <c r="X1155" s="9">
        <v>42</v>
      </c>
      <c r="Y1155" s="9">
        <v>5</v>
      </c>
      <c r="Z1155" s="9">
        <v>0</v>
      </c>
      <c r="AA1155" s="9">
        <v>27</v>
      </c>
      <c r="AB1155" s="9">
        <v>11</v>
      </c>
      <c r="AC1155" s="9">
        <v>6</v>
      </c>
      <c r="AD1155" s="9">
        <v>3</v>
      </c>
      <c r="AE1155" s="9">
        <v>0</v>
      </c>
      <c r="AF1155" s="9">
        <v>23</v>
      </c>
      <c r="AG1155" s="9">
        <v>18</v>
      </c>
      <c r="AH1155" s="9">
        <v>6</v>
      </c>
      <c r="AI1155" s="9">
        <v>0</v>
      </c>
      <c r="AJ1155" s="9">
        <v>30</v>
      </c>
      <c r="AK1155" s="9">
        <v>2</v>
      </c>
      <c r="AL1155" s="9">
        <v>15</v>
      </c>
      <c r="AM1155" s="9">
        <v>0</v>
      </c>
      <c r="AN1155" s="9">
        <v>39</v>
      </c>
      <c r="AO1155" s="9">
        <v>5</v>
      </c>
      <c r="AP1155" s="9">
        <v>2</v>
      </c>
      <c r="AQ1155" s="9">
        <v>1</v>
      </c>
      <c r="AR1155" s="9">
        <v>5</v>
      </c>
      <c r="AS1155" s="9">
        <v>0</v>
      </c>
      <c r="AT1155" s="10">
        <v>42</v>
      </c>
    </row>
    <row r="1156" spans="1:46" ht="42.75" x14ac:dyDescent="0.25">
      <c r="A1156" s="26" t="str">
        <f t="shared" si="36"/>
        <v>2013Registered nursesOntarioAll places of work</v>
      </c>
      <c r="B1156" s="24">
        <v>2013</v>
      </c>
      <c r="C1156" s="9" t="s">
        <v>7</v>
      </c>
      <c r="D1156" s="9" t="s">
        <v>172</v>
      </c>
      <c r="E1156" s="9" t="str">
        <f t="shared" si="37"/>
        <v>Ontario</v>
      </c>
      <c r="F1156" s="9" t="s">
        <v>179</v>
      </c>
      <c r="G1156" s="9" t="s">
        <v>9</v>
      </c>
      <c r="H1156" s="9">
        <v>96148</v>
      </c>
      <c r="I1156" s="9">
        <v>90601</v>
      </c>
      <c r="J1156" s="9">
        <v>5547</v>
      </c>
      <c r="K1156" s="9">
        <v>0</v>
      </c>
      <c r="L1156" s="9">
        <v>2188</v>
      </c>
      <c r="M1156" s="9">
        <v>8789</v>
      </c>
      <c r="N1156" s="9">
        <v>9002</v>
      </c>
      <c r="O1156" s="9">
        <v>9214</v>
      </c>
      <c r="P1156" s="9">
        <v>11672</v>
      </c>
      <c r="Q1156" s="9">
        <v>13261</v>
      </c>
      <c r="R1156" s="9">
        <v>13692</v>
      </c>
      <c r="S1156" s="9">
        <v>13126</v>
      </c>
      <c r="T1156" s="9">
        <v>9882</v>
      </c>
      <c r="U1156" s="9">
        <v>3945</v>
      </c>
      <c r="V1156" s="9">
        <v>1376</v>
      </c>
      <c r="W1156" s="9">
        <v>1</v>
      </c>
      <c r="X1156" s="9">
        <v>84802</v>
      </c>
      <c r="Y1156" s="9">
        <v>11232</v>
      </c>
      <c r="Z1156" s="9">
        <v>114</v>
      </c>
      <c r="AA1156" s="9">
        <v>24359</v>
      </c>
      <c r="AB1156" s="9">
        <v>20612</v>
      </c>
      <c r="AC1156" s="9">
        <v>23539</v>
      </c>
      <c r="AD1156" s="9">
        <v>27605</v>
      </c>
      <c r="AE1156" s="9">
        <v>33</v>
      </c>
      <c r="AF1156" s="9">
        <v>64253</v>
      </c>
      <c r="AG1156" s="9">
        <v>24859</v>
      </c>
      <c r="AH1156" s="9">
        <v>7036</v>
      </c>
      <c r="AI1156" s="9">
        <v>0</v>
      </c>
      <c r="AJ1156" s="9">
        <v>71185</v>
      </c>
      <c r="AK1156" s="9">
        <v>5348</v>
      </c>
      <c r="AL1156" s="9">
        <v>19615</v>
      </c>
      <c r="AM1156" s="9">
        <v>0</v>
      </c>
      <c r="AN1156" s="9">
        <v>87282</v>
      </c>
      <c r="AO1156" s="9">
        <v>6663</v>
      </c>
      <c r="AP1156" s="9">
        <v>2134</v>
      </c>
      <c r="AQ1156" s="9">
        <v>69</v>
      </c>
      <c r="AR1156" s="9">
        <v>90329</v>
      </c>
      <c r="AS1156" s="9">
        <v>5819</v>
      </c>
      <c r="AT1156" s="10">
        <v>0</v>
      </c>
    </row>
    <row r="1157" spans="1:46" ht="28.5" x14ac:dyDescent="0.25">
      <c r="A1157" s="26" t="str">
        <f t="shared" si="36"/>
        <v>2013Registered nursesOntarioHospital</v>
      </c>
      <c r="B1157" s="24">
        <v>2013</v>
      </c>
      <c r="C1157" s="9" t="s">
        <v>7</v>
      </c>
      <c r="D1157" s="9" t="s">
        <v>172</v>
      </c>
      <c r="E1157" s="9" t="str">
        <f t="shared" si="37"/>
        <v>Ontario</v>
      </c>
      <c r="F1157" s="9" t="s">
        <v>180</v>
      </c>
      <c r="G1157" s="9" t="s">
        <v>10</v>
      </c>
      <c r="H1157" s="9">
        <v>61054</v>
      </c>
      <c r="I1157" s="9">
        <v>57064</v>
      </c>
      <c r="J1157" s="9">
        <v>3990</v>
      </c>
      <c r="K1157" s="9">
        <v>0</v>
      </c>
      <c r="L1157" s="9">
        <v>1872</v>
      </c>
      <c r="M1157" s="9">
        <v>7032</v>
      </c>
      <c r="N1157" s="9">
        <v>6519</v>
      </c>
      <c r="O1157" s="9">
        <v>6134</v>
      </c>
      <c r="P1157" s="9">
        <v>7279</v>
      </c>
      <c r="Q1157" s="9">
        <v>8661</v>
      </c>
      <c r="R1157" s="9">
        <v>8666</v>
      </c>
      <c r="S1157" s="9">
        <v>7742</v>
      </c>
      <c r="T1157" s="9">
        <v>5035</v>
      </c>
      <c r="U1157" s="9">
        <v>1652</v>
      </c>
      <c r="V1157" s="9">
        <v>462</v>
      </c>
      <c r="W1157" s="9">
        <v>0</v>
      </c>
      <c r="X1157" s="9">
        <v>53738</v>
      </c>
      <c r="Y1157" s="9">
        <v>7251</v>
      </c>
      <c r="Z1157" s="9">
        <v>65</v>
      </c>
      <c r="AA1157" s="9">
        <v>18258</v>
      </c>
      <c r="AB1157" s="9">
        <v>13096</v>
      </c>
      <c r="AC1157" s="9">
        <v>14926</v>
      </c>
      <c r="AD1157" s="9">
        <v>14754</v>
      </c>
      <c r="AE1157" s="9">
        <v>20</v>
      </c>
      <c r="AF1157" s="9">
        <v>41450</v>
      </c>
      <c r="AG1157" s="9">
        <v>15736</v>
      </c>
      <c r="AH1157" s="9">
        <v>3868</v>
      </c>
      <c r="AI1157" s="9">
        <v>0</v>
      </c>
      <c r="AJ1157" s="9">
        <v>51881</v>
      </c>
      <c r="AK1157" s="9">
        <v>2198</v>
      </c>
      <c r="AL1157" s="9">
        <v>6975</v>
      </c>
      <c r="AM1157" s="9">
        <v>0</v>
      </c>
      <c r="AN1157" s="9">
        <v>59376</v>
      </c>
      <c r="AO1157" s="9">
        <v>1389</v>
      </c>
      <c r="AP1157" s="9">
        <v>285</v>
      </c>
      <c r="AQ1157" s="9">
        <v>4</v>
      </c>
      <c r="AR1157" s="9">
        <v>58344</v>
      </c>
      <c r="AS1157" s="9">
        <v>2710</v>
      </c>
      <c r="AT1157" s="10">
        <v>0</v>
      </c>
    </row>
    <row r="1158" spans="1:46" ht="28.5" x14ac:dyDescent="0.25">
      <c r="A1158" s="26" t="str">
        <f t="shared" si="36"/>
        <v>2013Registered nursesOntarioCommunity health</v>
      </c>
      <c r="B1158" s="24">
        <v>2013</v>
      </c>
      <c r="C1158" s="9" t="s">
        <v>7</v>
      </c>
      <c r="D1158" s="9" t="s">
        <v>172</v>
      </c>
      <c r="E1158" s="9" t="str">
        <f t="shared" si="37"/>
        <v>Ontario</v>
      </c>
      <c r="F1158" s="9" t="s">
        <v>182</v>
      </c>
      <c r="G1158" s="9" t="s">
        <v>11</v>
      </c>
      <c r="H1158" s="9">
        <v>16404</v>
      </c>
      <c r="I1158" s="9">
        <v>15747</v>
      </c>
      <c r="J1158" s="9">
        <v>657</v>
      </c>
      <c r="K1158" s="9">
        <v>0</v>
      </c>
      <c r="L1158" s="9">
        <v>147</v>
      </c>
      <c r="M1158" s="9">
        <v>884</v>
      </c>
      <c r="N1158" s="9">
        <v>1290</v>
      </c>
      <c r="O1158" s="9">
        <v>1671</v>
      </c>
      <c r="P1158" s="9">
        <v>2114</v>
      </c>
      <c r="Q1158" s="9">
        <v>2193</v>
      </c>
      <c r="R1158" s="9">
        <v>2396</v>
      </c>
      <c r="S1158" s="9">
        <v>2275</v>
      </c>
      <c r="T1158" s="9">
        <v>2160</v>
      </c>
      <c r="U1158" s="9">
        <v>926</v>
      </c>
      <c r="V1158" s="9">
        <v>348</v>
      </c>
      <c r="W1158" s="9">
        <v>0</v>
      </c>
      <c r="X1158" s="9">
        <v>15011</v>
      </c>
      <c r="Y1158" s="9">
        <v>1375</v>
      </c>
      <c r="Z1158" s="9">
        <v>18</v>
      </c>
      <c r="AA1158" s="9">
        <v>3123</v>
      </c>
      <c r="AB1158" s="9">
        <v>3681</v>
      </c>
      <c r="AC1158" s="9">
        <v>4026</v>
      </c>
      <c r="AD1158" s="9">
        <v>5570</v>
      </c>
      <c r="AE1158" s="9">
        <v>4</v>
      </c>
      <c r="AF1158" s="9">
        <v>10973</v>
      </c>
      <c r="AG1158" s="9">
        <v>3890</v>
      </c>
      <c r="AH1158" s="9">
        <v>1541</v>
      </c>
      <c r="AI1158" s="9">
        <v>0</v>
      </c>
      <c r="AJ1158" s="9">
        <v>9649</v>
      </c>
      <c r="AK1158" s="9">
        <v>1236</v>
      </c>
      <c r="AL1158" s="9">
        <v>5519</v>
      </c>
      <c r="AM1158" s="9">
        <v>0</v>
      </c>
      <c r="AN1158" s="9">
        <v>12748</v>
      </c>
      <c r="AO1158" s="9">
        <v>3467</v>
      </c>
      <c r="AP1158" s="9">
        <v>184</v>
      </c>
      <c r="AQ1158" s="9">
        <v>5</v>
      </c>
      <c r="AR1158" s="9">
        <v>15342</v>
      </c>
      <c r="AS1158" s="9">
        <v>1062</v>
      </c>
      <c r="AT1158" s="10">
        <v>0</v>
      </c>
    </row>
    <row r="1159" spans="1:46" ht="57" x14ac:dyDescent="0.25">
      <c r="A1159" s="26" t="str">
        <f t="shared" si="36"/>
        <v>2013Registered nursesOntarioNursing home/long-term care</v>
      </c>
      <c r="B1159" s="24">
        <v>2013</v>
      </c>
      <c r="C1159" s="9" t="s">
        <v>7</v>
      </c>
      <c r="D1159" s="9" t="s">
        <v>172</v>
      </c>
      <c r="E1159" s="9" t="str">
        <f t="shared" si="37"/>
        <v>Ontario</v>
      </c>
      <c r="F1159" s="9" t="s">
        <v>181</v>
      </c>
      <c r="G1159" s="9" t="s">
        <v>12</v>
      </c>
      <c r="H1159" s="9">
        <v>7912</v>
      </c>
      <c r="I1159" s="9">
        <v>7564</v>
      </c>
      <c r="J1159" s="9">
        <v>348</v>
      </c>
      <c r="K1159" s="9">
        <v>0</v>
      </c>
      <c r="L1159" s="9">
        <v>109</v>
      </c>
      <c r="M1159" s="9">
        <v>434</v>
      </c>
      <c r="N1159" s="9">
        <v>460</v>
      </c>
      <c r="O1159" s="9">
        <v>577</v>
      </c>
      <c r="P1159" s="9">
        <v>1077</v>
      </c>
      <c r="Q1159" s="9">
        <v>982</v>
      </c>
      <c r="R1159" s="9">
        <v>1031</v>
      </c>
      <c r="S1159" s="9">
        <v>1329</v>
      </c>
      <c r="T1159" s="9">
        <v>1140</v>
      </c>
      <c r="U1159" s="9">
        <v>574</v>
      </c>
      <c r="V1159" s="9">
        <v>198</v>
      </c>
      <c r="W1159" s="9">
        <v>1</v>
      </c>
      <c r="X1159" s="9">
        <v>6113</v>
      </c>
      <c r="Y1159" s="9">
        <v>1780</v>
      </c>
      <c r="Z1159" s="9">
        <v>19</v>
      </c>
      <c r="AA1159" s="9">
        <v>1446</v>
      </c>
      <c r="AB1159" s="9">
        <v>1768</v>
      </c>
      <c r="AC1159" s="9">
        <v>1820</v>
      </c>
      <c r="AD1159" s="9">
        <v>2873</v>
      </c>
      <c r="AE1159" s="9">
        <v>5</v>
      </c>
      <c r="AF1159" s="9">
        <v>5019</v>
      </c>
      <c r="AG1159" s="9">
        <v>2305</v>
      </c>
      <c r="AH1159" s="9">
        <v>588</v>
      </c>
      <c r="AI1159" s="9">
        <v>0</v>
      </c>
      <c r="AJ1159" s="9">
        <v>5433</v>
      </c>
      <c r="AK1159" s="9">
        <v>1271</v>
      </c>
      <c r="AL1159" s="9">
        <v>1208</v>
      </c>
      <c r="AM1159" s="9">
        <v>0</v>
      </c>
      <c r="AN1159" s="9">
        <v>7245</v>
      </c>
      <c r="AO1159" s="9">
        <v>605</v>
      </c>
      <c r="AP1159" s="9">
        <v>60</v>
      </c>
      <c r="AQ1159" s="9">
        <v>2</v>
      </c>
      <c r="AR1159" s="9">
        <v>6737</v>
      </c>
      <c r="AS1159" s="9">
        <v>1175</v>
      </c>
      <c r="AT1159" s="10">
        <v>0</v>
      </c>
    </row>
    <row r="1160" spans="1:46" ht="42.75" x14ac:dyDescent="0.25">
      <c r="A1160" s="26" t="str">
        <f t="shared" si="36"/>
        <v>2013Registered nursesOntarioOther places of work</v>
      </c>
      <c r="B1160" s="24">
        <v>2013</v>
      </c>
      <c r="C1160" s="9" t="s">
        <v>7</v>
      </c>
      <c r="D1160" s="9" t="s">
        <v>172</v>
      </c>
      <c r="E1160" s="9" t="str">
        <f t="shared" si="37"/>
        <v>Ontario</v>
      </c>
      <c r="F1160" s="9" t="s">
        <v>183</v>
      </c>
      <c r="G1160" s="9" t="s">
        <v>13</v>
      </c>
      <c r="H1160" s="9">
        <v>10778</v>
      </c>
      <c r="I1160" s="9">
        <v>10226</v>
      </c>
      <c r="J1160" s="9">
        <v>552</v>
      </c>
      <c r="K1160" s="9">
        <v>0</v>
      </c>
      <c r="L1160" s="9">
        <v>60</v>
      </c>
      <c r="M1160" s="9">
        <v>439</v>
      </c>
      <c r="N1160" s="9">
        <v>733</v>
      </c>
      <c r="O1160" s="9">
        <v>832</v>
      </c>
      <c r="P1160" s="9">
        <v>1202</v>
      </c>
      <c r="Q1160" s="9">
        <v>1425</v>
      </c>
      <c r="R1160" s="9">
        <v>1599</v>
      </c>
      <c r="S1160" s="9">
        <v>1780</v>
      </c>
      <c r="T1160" s="9">
        <v>1547</v>
      </c>
      <c r="U1160" s="9">
        <v>793</v>
      </c>
      <c r="V1160" s="9">
        <v>368</v>
      </c>
      <c r="W1160" s="9">
        <v>0</v>
      </c>
      <c r="X1160" s="9">
        <v>9940</v>
      </c>
      <c r="Y1160" s="9">
        <v>826</v>
      </c>
      <c r="Z1160" s="9">
        <v>12</v>
      </c>
      <c r="AA1160" s="9">
        <v>1532</v>
      </c>
      <c r="AB1160" s="9">
        <v>2067</v>
      </c>
      <c r="AC1160" s="9">
        <v>2767</v>
      </c>
      <c r="AD1160" s="9">
        <v>4408</v>
      </c>
      <c r="AE1160" s="9">
        <v>4</v>
      </c>
      <c r="AF1160" s="9">
        <v>6811</v>
      </c>
      <c r="AG1160" s="9">
        <v>2928</v>
      </c>
      <c r="AH1160" s="9">
        <v>1039</v>
      </c>
      <c r="AI1160" s="9">
        <v>0</v>
      </c>
      <c r="AJ1160" s="9">
        <v>4222</v>
      </c>
      <c r="AK1160" s="9">
        <v>643</v>
      </c>
      <c r="AL1160" s="9">
        <v>5913</v>
      </c>
      <c r="AM1160" s="9">
        <v>0</v>
      </c>
      <c r="AN1160" s="9">
        <v>7913</v>
      </c>
      <c r="AO1160" s="9">
        <v>1202</v>
      </c>
      <c r="AP1160" s="9">
        <v>1605</v>
      </c>
      <c r="AQ1160" s="9">
        <v>58</v>
      </c>
      <c r="AR1160" s="9">
        <v>9906</v>
      </c>
      <c r="AS1160" s="9">
        <v>872</v>
      </c>
      <c r="AT1160" s="10">
        <v>0</v>
      </c>
    </row>
    <row r="1161" spans="1:46" ht="42.75" x14ac:dyDescent="0.25">
      <c r="A1161" s="26" t="str">
        <f t="shared" si="36"/>
        <v>2013Registered nursesManitobaAll places of work</v>
      </c>
      <c r="B1161" s="24">
        <v>2013</v>
      </c>
      <c r="C1161" s="9" t="s">
        <v>7</v>
      </c>
      <c r="D1161" s="9" t="s">
        <v>173</v>
      </c>
      <c r="E1161" s="9" t="str">
        <f t="shared" si="37"/>
        <v>Manitoba</v>
      </c>
      <c r="F1161" s="9" t="s">
        <v>179</v>
      </c>
      <c r="G1161" s="9" t="s">
        <v>9</v>
      </c>
      <c r="H1161" s="9">
        <v>12174</v>
      </c>
      <c r="I1161" s="9">
        <v>0</v>
      </c>
      <c r="J1161" s="9">
        <v>0</v>
      </c>
      <c r="K1161" s="9">
        <v>12174</v>
      </c>
      <c r="L1161" s="9">
        <v>154</v>
      </c>
      <c r="M1161" s="9">
        <v>1219</v>
      </c>
      <c r="N1161" s="9">
        <v>1310</v>
      </c>
      <c r="O1161" s="9">
        <v>1261</v>
      </c>
      <c r="P1161" s="9">
        <v>1449</v>
      </c>
      <c r="Q1161" s="9">
        <v>1630</v>
      </c>
      <c r="R1161" s="9">
        <v>1769</v>
      </c>
      <c r="S1161" s="9">
        <v>1717</v>
      </c>
      <c r="T1161" s="9">
        <v>1158</v>
      </c>
      <c r="U1161" s="9">
        <v>407</v>
      </c>
      <c r="V1161" s="9">
        <v>100</v>
      </c>
      <c r="W1161" s="9">
        <v>0</v>
      </c>
      <c r="X1161" s="9">
        <v>11121</v>
      </c>
      <c r="Y1161" s="9">
        <v>1051</v>
      </c>
      <c r="Z1161" s="9">
        <v>2</v>
      </c>
      <c r="AA1161" s="9">
        <v>4012</v>
      </c>
      <c r="AB1161" s="9">
        <v>2221</v>
      </c>
      <c r="AC1161" s="9">
        <v>3050</v>
      </c>
      <c r="AD1161" s="9">
        <v>2891</v>
      </c>
      <c r="AE1161" s="9">
        <v>0</v>
      </c>
      <c r="AF1161" s="9">
        <v>5633</v>
      </c>
      <c r="AG1161" s="9">
        <v>5381</v>
      </c>
      <c r="AH1161" s="9">
        <v>984</v>
      </c>
      <c r="AI1161" s="9">
        <v>176</v>
      </c>
      <c r="AJ1161" s="9">
        <v>9033</v>
      </c>
      <c r="AK1161" s="9">
        <v>857</v>
      </c>
      <c r="AL1161" s="9">
        <v>2154</v>
      </c>
      <c r="AM1161" s="9">
        <v>130</v>
      </c>
      <c r="AN1161" s="9">
        <v>9600</v>
      </c>
      <c r="AO1161" s="9">
        <v>924</v>
      </c>
      <c r="AP1161" s="9">
        <v>1567</v>
      </c>
      <c r="AQ1161" s="9">
        <v>83</v>
      </c>
      <c r="AR1161" s="9">
        <v>9401</v>
      </c>
      <c r="AS1161" s="9">
        <v>2771</v>
      </c>
      <c r="AT1161" s="10">
        <v>2</v>
      </c>
    </row>
    <row r="1162" spans="1:46" ht="28.5" x14ac:dyDescent="0.25">
      <c r="A1162" s="26" t="str">
        <f t="shared" si="36"/>
        <v>2013Registered nursesManitobaHospital</v>
      </c>
      <c r="B1162" s="24">
        <v>2013</v>
      </c>
      <c r="C1162" s="9" t="s">
        <v>7</v>
      </c>
      <c r="D1162" s="9" t="s">
        <v>173</v>
      </c>
      <c r="E1162" s="9" t="str">
        <f t="shared" si="37"/>
        <v>Manitoba</v>
      </c>
      <c r="F1162" s="9" t="s">
        <v>180</v>
      </c>
      <c r="G1162" s="9" t="s">
        <v>10</v>
      </c>
      <c r="H1162" s="9">
        <v>7365</v>
      </c>
      <c r="I1162" s="9">
        <v>0</v>
      </c>
      <c r="J1162" s="9">
        <v>0</v>
      </c>
      <c r="K1162" s="9">
        <v>7365</v>
      </c>
      <c r="L1162" s="9">
        <v>145</v>
      </c>
      <c r="M1162" s="9">
        <v>1041</v>
      </c>
      <c r="N1162" s="9">
        <v>998</v>
      </c>
      <c r="O1162" s="9">
        <v>852</v>
      </c>
      <c r="P1162" s="9">
        <v>805</v>
      </c>
      <c r="Q1162" s="9">
        <v>953</v>
      </c>
      <c r="R1162" s="9">
        <v>978</v>
      </c>
      <c r="S1162" s="9">
        <v>886</v>
      </c>
      <c r="T1162" s="9">
        <v>504</v>
      </c>
      <c r="U1162" s="9">
        <v>166</v>
      </c>
      <c r="V1162" s="9">
        <v>37</v>
      </c>
      <c r="W1162" s="9">
        <v>0</v>
      </c>
      <c r="X1162" s="9">
        <v>6724</v>
      </c>
      <c r="Y1162" s="9">
        <v>640</v>
      </c>
      <c r="Z1162" s="9">
        <v>1</v>
      </c>
      <c r="AA1162" s="9">
        <v>3114</v>
      </c>
      <c r="AB1162" s="9">
        <v>1223</v>
      </c>
      <c r="AC1162" s="9">
        <v>1677</v>
      </c>
      <c r="AD1162" s="9">
        <v>1351</v>
      </c>
      <c r="AE1162" s="9">
        <v>0</v>
      </c>
      <c r="AF1162" s="9">
        <v>3174</v>
      </c>
      <c r="AG1162" s="9">
        <v>3574</v>
      </c>
      <c r="AH1162" s="9">
        <v>527</v>
      </c>
      <c r="AI1162" s="9">
        <v>90</v>
      </c>
      <c r="AJ1162" s="9">
        <v>6141</v>
      </c>
      <c r="AK1162" s="9">
        <v>293</v>
      </c>
      <c r="AL1162" s="9">
        <v>875</v>
      </c>
      <c r="AM1162" s="9">
        <v>56</v>
      </c>
      <c r="AN1162" s="9">
        <v>6285</v>
      </c>
      <c r="AO1162" s="9">
        <v>335</v>
      </c>
      <c r="AP1162" s="9">
        <v>710</v>
      </c>
      <c r="AQ1162" s="9">
        <v>35</v>
      </c>
      <c r="AR1162" s="9">
        <v>5842</v>
      </c>
      <c r="AS1162" s="9">
        <v>1522</v>
      </c>
      <c r="AT1162" s="10">
        <v>1</v>
      </c>
    </row>
    <row r="1163" spans="1:46" ht="28.5" x14ac:dyDescent="0.25">
      <c r="A1163" s="26" t="str">
        <f t="shared" si="36"/>
        <v>2013Registered nursesManitobaCommunity health</v>
      </c>
      <c r="B1163" s="24">
        <v>2013</v>
      </c>
      <c r="C1163" s="9" t="s">
        <v>7</v>
      </c>
      <c r="D1163" s="9" t="s">
        <v>173</v>
      </c>
      <c r="E1163" s="9" t="str">
        <f t="shared" si="37"/>
        <v>Manitoba</v>
      </c>
      <c r="F1163" s="9" t="s">
        <v>182</v>
      </c>
      <c r="G1163" s="9" t="s">
        <v>11</v>
      </c>
      <c r="H1163" s="9">
        <v>1963</v>
      </c>
      <c r="I1163" s="9">
        <v>0</v>
      </c>
      <c r="J1163" s="9">
        <v>0</v>
      </c>
      <c r="K1163" s="9">
        <v>1963</v>
      </c>
      <c r="L1163" s="9">
        <v>4</v>
      </c>
      <c r="M1163" s="9">
        <v>69</v>
      </c>
      <c r="N1163" s="9">
        <v>165</v>
      </c>
      <c r="O1163" s="9">
        <v>203</v>
      </c>
      <c r="P1163" s="9">
        <v>256</v>
      </c>
      <c r="Q1163" s="9">
        <v>304</v>
      </c>
      <c r="R1163" s="9">
        <v>339</v>
      </c>
      <c r="S1163" s="9">
        <v>305</v>
      </c>
      <c r="T1163" s="9">
        <v>232</v>
      </c>
      <c r="U1163" s="9">
        <v>68</v>
      </c>
      <c r="V1163" s="9">
        <v>18</v>
      </c>
      <c r="W1163" s="9">
        <v>0</v>
      </c>
      <c r="X1163" s="9">
        <v>1889</v>
      </c>
      <c r="Y1163" s="9">
        <v>74</v>
      </c>
      <c r="Z1163" s="9">
        <v>0</v>
      </c>
      <c r="AA1163" s="9">
        <v>401</v>
      </c>
      <c r="AB1163" s="9">
        <v>452</v>
      </c>
      <c r="AC1163" s="9">
        <v>563</v>
      </c>
      <c r="AD1163" s="9">
        <v>547</v>
      </c>
      <c r="AE1163" s="9">
        <v>0</v>
      </c>
      <c r="AF1163" s="9">
        <v>1018</v>
      </c>
      <c r="AG1163" s="9">
        <v>744</v>
      </c>
      <c r="AH1163" s="9">
        <v>182</v>
      </c>
      <c r="AI1163" s="9">
        <v>19</v>
      </c>
      <c r="AJ1163" s="9">
        <v>1518</v>
      </c>
      <c r="AK1163" s="9">
        <v>131</v>
      </c>
      <c r="AL1163" s="9">
        <v>306</v>
      </c>
      <c r="AM1163" s="9">
        <v>8</v>
      </c>
      <c r="AN1163" s="9">
        <v>1593</v>
      </c>
      <c r="AO1163" s="9">
        <v>112</v>
      </c>
      <c r="AP1163" s="9">
        <v>244</v>
      </c>
      <c r="AQ1163" s="9">
        <v>14</v>
      </c>
      <c r="AR1163" s="9">
        <v>1373</v>
      </c>
      <c r="AS1163" s="9">
        <v>590</v>
      </c>
      <c r="AT1163" s="10">
        <v>0</v>
      </c>
    </row>
    <row r="1164" spans="1:46" ht="57" x14ac:dyDescent="0.25">
      <c r="A1164" s="26" t="str">
        <f t="shared" si="36"/>
        <v>2013Registered nursesManitobaNursing home/long-term care</v>
      </c>
      <c r="B1164" s="24">
        <v>2013</v>
      </c>
      <c r="C1164" s="9" t="s">
        <v>7</v>
      </c>
      <c r="D1164" s="9" t="s">
        <v>173</v>
      </c>
      <c r="E1164" s="9" t="str">
        <f t="shared" si="37"/>
        <v>Manitoba</v>
      </c>
      <c r="F1164" s="9" t="s">
        <v>181</v>
      </c>
      <c r="G1164" s="9" t="s">
        <v>12</v>
      </c>
      <c r="H1164" s="9">
        <v>1404</v>
      </c>
      <c r="I1164" s="9">
        <v>0</v>
      </c>
      <c r="J1164" s="9">
        <v>0</v>
      </c>
      <c r="K1164" s="9">
        <v>1404</v>
      </c>
      <c r="L1164" s="9">
        <v>4</v>
      </c>
      <c r="M1164" s="9">
        <v>70</v>
      </c>
      <c r="N1164" s="9">
        <v>78</v>
      </c>
      <c r="O1164" s="9">
        <v>91</v>
      </c>
      <c r="P1164" s="9">
        <v>194</v>
      </c>
      <c r="Q1164" s="9">
        <v>177</v>
      </c>
      <c r="R1164" s="9">
        <v>216</v>
      </c>
      <c r="S1164" s="9">
        <v>253</v>
      </c>
      <c r="T1164" s="9">
        <v>205</v>
      </c>
      <c r="U1164" s="9">
        <v>94</v>
      </c>
      <c r="V1164" s="9">
        <v>22</v>
      </c>
      <c r="W1164" s="9">
        <v>0</v>
      </c>
      <c r="X1164" s="9">
        <v>1117</v>
      </c>
      <c r="Y1164" s="9">
        <v>286</v>
      </c>
      <c r="Z1164" s="9">
        <v>1</v>
      </c>
      <c r="AA1164" s="9">
        <v>286</v>
      </c>
      <c r="AB1164" s="9">
        <v>274</v>
      </c>
      <c r="AC1164" s="9">
        <v>386</v>
      </c>
      <c r="AD1164" s="9">
        <v>458</v>
      </c>
      <c r="AE1164" s="9">
        <v>0</v>
      </c>
      <c r="AF1164" s="9">
        <v>564</v>
      </c>
      <c r="AG1164" s="9">
        <v>670</v>
      </c>
      <c r="AH1164" s="9">
        <v>143</v>
      </c>
      <c r="AI1164" s="9">
        <v>27</v>
      </c>
      <c r="AJ1164" s="9">
        <v>1009</v>
      </c>
      <c r="AK1164" s="9">
        <v>242</v>
      </c>
      <c r="AL1164" s="9">
        <v>137</v>
      </c>
      <c r="AM1164" s="9">
        <v>16</v>
      </c>
      <c r="AN1164" s="9">
        <v>1122</v>
      </c>
      <c r="AO1164" s="9">
        <v>160</v>
      </c>
      <c r="AP1164" s="9">
        <v>112</v>
      </c>
      <c r="AQ1164" s="9">
        <v>10</v>
      </c>
      <c r="AR1164" s="9">
        <v>996</v>
      </c>
      <c r="AS1164" s="9">
        <v>408</v>
      </c>
      <c r="AT1164" s="10">
        <v>0</v>
      </c>
    </row>
    <row r="1165" spans="1:46" ht="42.75" x14ac:dyDescent="0.25">
      <c r="A1165" s="26" t="str">
        <f t="shared" si="36"/>
        <v>2013Registered nursesManitobaOther places of work</v>
      </c>
      <c r="B1165" s="24">
        <v>2013</v>
      </c>
      <c r="C1165" s="9" t="s">
        <v>7</v>
      </c>
      <c r="D1165" s="9" t="s">
        <v>173</v>
      </c>
      <c r="E1165" s="9" t="str">
        <f t="shared" si="37"/>
        <v>Manitoba</v>
      </c>
      <c r="F1165" s="9" t="s">
        <v>183</v>
      </c>
      <c r="G1165" s="9" t="s">
        <v>13</v>
      </c>
      <c r="H1165" s="9">
        <v>1384</v>
      </c>
      <c r="I1165" s="9">
        <v>0</v>
      </c>
      <c r="J1165" s="9">
        <v>0</v>
      </c>
      <c r="K1165" s="9">
        <v>1384</v>
      </c>
      <c r="L1165" s="9">
        <v>0</v>
      </c>
      <c r="M1165" s="9">
        <v>30</v>
      </c>
      <c r="N1165" s="9">
        <v>67</v>
      </c>
      <c r="O1165" s="9">
        <v>110</v>
      </c>
      <c r="P1165" s="9">
        <v>179</v>
      </c>
      <c r="Q1165" s="9">
        <v>191</v>
      </c>
      <c r="R1165" s="9">
        <v>231</v>
      </c>
      <c r="S1165" s="9">
        <v>267</v>
      </c>
      <c r="T1165" s="9">
        <v>211</v>
      </c>
      <c r="U1165" s="9">
        <v>76</v>
      </c>
      <c r="V1165" s="9">
        <v>22</v>
      </c>
      <c r="W1165" s="9">
        <v>0</v>
      </c>
      <c r="X1165" s="9">
        <v>1336</v>
      </c>
      <c r="Y1165" s="9">
        <v>48</v>
      </c>
      <c r="Z1165" s="9">
        <v>0</v>
      </c>
      <c r="AA1165" s="9">
        <v>190</v>
      </c>
      <c r="AB1165" s="9">
        <v>259</v>
      </c>
      <c r="AC1165" s="9">
        <v>415</v>
      </c>
      <c r="AD1165" s="9">
        <v>520</v>
      </c>
      <c r="AE1165" s="9">
        <v>0</v>
      </c>
      <c r="AF1165" s="9">
        <v>863</v>
      </c>
      <c r="AG1165" s="9">
        <v>369</v>
      </c>
      <c r="AH1165" s="9">
        <v>128</v>
      </c>
      <c r="AI1165" s="9">
        <v>24</v>
      </c>
      <c r="AJ1165" s="9">
        <v>347</v>
      </c>
      <c r="AK1165" s="9">
        <v>191</v>
      </c>
      <c r="AL1165" s="9">
        <v>833</v>
      </c>
      <c r="AM1165" s="9">
        <v>13</v>
      </c>
      <c r="AN1165" s="9">
        <v>565</v>
      </c>
      <c r="AO1165" s="9">
        <v>310</v>
      </c>
      <c r="AP1165" s="9">
        <v>496</v>
      </c>
      <c r="AQ1165" s="9">
        <v>13</v>
      </c>
      <c r="AR1165" s="9">
        <v>1144</v>
      </c>
      <c r="AS1165" s="9">
        <v>239</v>
      </c>
      <c r="AT1165" s="10">
        <v>1</v>
      </c>
    </row>
    <row r="1166" spans="1:46" ht="42.75" x14ac:dyDescent="0.25">
      <c r="A1166" s="26" t="str">
        <f t="shared" si="36"/>
        <v>2013Registered nursesManitobaUnknown places of work</v>
      </c>
      <c r="B1166" s="24">
        <v>2013</v>
      </c>
      <c r="C1166" s="9" t="s">
        <v>7</v>
      </c>
      <c r="D1166" s="9" t="s">
        <v>173</v>
      </c>
      <c r="E1166" s="9" t="str">
        <f t="shared" si="37"/>
        <v>Manitoba</v>
      </c>
      <c r="F1166" s="9" t="s">
        <v>184</v>
      </c>
      <c r="G1166" s="9" t="s">
        <v>49</v>
      </c>
      <c r="H1166" s="9">
        <v>58</v>
      </c>
      <c r="I1166" s="9">
        <v>0</v>
      </c>
      <c r="J1166" s="9">
        <v>0</v>
      </c>
      <c r="K1166" s="9">
        <v>58</v>
      </c>
      <c r="L1166" s="9">
        <v>1</v>
      </c>
      <c r="M1166" s="9">
        <v>9</v>
      </c>
      <c r="N1166" s="9">
        <v>2</v>
      </c>
      <c r="O1166" s="9">
        <v>5</v>
      </c>
      <c r="P1166" s="9">
        <v>15</v>
      </c>
      <c r="Q1166" s="9">
        <v>5</v>
      </c>
      <c r="R1166" s="9">
        <v>5</v>
      </c>
      <c r="S1166" s="9">
        <v>6</v>
      </c>
      <c r="T1166" s="9">
        <v>6</v>
      </c>
      <c r="U1166" s="9">
        <v>3</v>
      </c>
      <c r="V1166" s="9">
        <v>1</v>
      </c>
      <c r="W1166" s="9">
        <v>0</v>
      </c>
      <c r="X1166" s="9">
        <v>55</v>
      </c>
      <c r="Y1166" s="9">
        <v>3</v>
      </c>
      <c r="Z1166" s="9">
        <v>0</v>
      </c>
      <c r="AA1166" s="9">
        <v>21</v>
      </c>
      <c r="AB1166" s="9">
        <v>13</v>
      </c>
      <c r="AC1166" s="9">
        <v>9</v>
      </c>
      <c r="AD1166" s="9">
        <v>15</v>
      </c>
      <c r="AE1166" s="9">
        <v>0</v>
      </c>
      <c r="AF1166" s="9">
        <v>14</v>
      </c>
      <c r="AG1166" s="9">
        <v>24</v>
      </c>
      <c r="AH1166" s="9">
        <v>4</v>
      </c>
      <c r="AI1166" s="9">
        <v>16</v>
      </c>
      <c r="AJ1166" s="9">
        <v>18</v>
      </c>
      <c r="AK1166" s="9">
        <v>0</v>
      </c>
      <c r="AL1166" s="9">
        <v>3</v>
      </c>
      <c r="AM1166" s="9">
        <v>37</v>
      </c>
      <c r="AN1166" s="9">
        <v>35</v>
      </c>
      <c r="AO1166" s="9">
        <v>7</v>
      </c>
      <c r="AP1166" s="9">
        <v>5</v>
      </c>
      <c r="AQ1166" s="9">
        <v>11</v>
      </c>
      <c r="AR1166" s="9">
        <v>46</v>
      </c>
      <c r="AS1166" s="9">
        <v>12</v>
      </c>
      <c r="AT1166" s="10">
        <v>0</v>
      </c>
    </row>
    <row r="1167" spans="1:46" ht="42.75" x14ac:dyDescent="0.25">
      <c r="A1167" s="26" t="str">
        <f t="shared" si="36"/>
        <v>2013Registered nursesSaskatchewanAll places of work</v>
      </c>
      <c r="B1167" s="24">
        <v>2013</v>
      </c>
      <c r="C1167" s="9" t="s">
        <v>7</v>
      </c>
      <c r="D1167" s="9" t="s">
        <v>174</v>
      </c>
      <c r="E1167" s="9" t="str">
        <f t="shared" si="37"/>
        <v>Saskatchewan</v>
      </c>
      <c r="F1167" s="9" t="s">
        <v>179</v>
      </c>
      <c r="G1167" s="9" t="s">
        <v>9</v>
      </c>
      <c r="H1167" s="9">
        <v>10257</v>
      </c>
      <c r="I1167" s="9">
        <v>9647</v>
      </c>
      <c r="J1167" s="9">
        <v>610</v>
      </c>
      <c r="K1167" s="9">
        <v>0</v>
      </c>
      <c r="L1167" s="9">
        <v>296</v>
      </c>
      <c r="M1167" s="9">
        <v>1357</v>
      </c>
      <c r="N1167" s="9">
        <v>1344</v>
      </c>
      <c r="O1167" s="9">
        <v>912</v>
      </c>
      <c r="P1167" s="9">
        <v>1082</v>
      </c>
      <c r="Q1167" s="9">
        <v>1101</v>
      </c>
      <c r="R1167" s="9">
        <v>1385</v>
      </c>
      <c r="S1167" s="9">
        <v>1418</v>
      </c>
      <c r="T1167" s="9">
        <v>968</v>
      </c>
      <c r="U1167" s="9">
        <v>312</v>
      </c>
      <c r="V1167" s="9">
        <v>82</v>
      </c>
      <c r="W1167" s="9">
        <v>0</v>
      </c>
      <c r="X1167" s="9">
        <v>9596</v>
      </c>
      <c r="Y1167" s="9">
        <v>661</v>
      </c>
      <c r="Z1167" s="9">
        <v>0</v>
      </c>
      <c r="AA1167" s="9">
        <v>3550</v>
      </c>
      <c r="AB1167" s="9">
        <v>1729</v>
      </c>
      <c r="AC1167" s="9">
        <v>2144</v>
      </c>
      <c r="AD1167" s="9">
        <v>2834</v>
      </c>
      <c r="AE1167" s="9">
        <v>0</v>
      </c>
      <c r="AF1167" s="9">
        <v>6086</v>
      </c>
      <c r="AG1167" s="9">
        <v>2762</v>
      </c>
      <c r="AH1167" s="9">
        <v>1403</v>
      </c>
      <c r="AI1167" s="9">
        <v>6</v>
      </c>
      <c r="AJ1167" s="9">
        <v>8100</v>
      </c>
      <c r="AK1167" s="9">
        <v>624</v>
      </c>
      <c r="AL1167" s="9">
        <v>1505</v>
      </c>
      <c r="AM1167" s="9">
        <v>28</v>
      </c>
      <c r="AN1167" s="9">
        <v>9275</v>
      </c>
      <c r="AO1167" s="9">
        <v>442</v>
      </c>
      <c r="AP1167" s="9">
        <v>511</v>
      </c>
      <c r="AQ1167" s="9">
        <v>29</v>
      </c>
      <c r="AR1167" s="9">
        <v>8109</v>
      </c>
      <c r="AS1167" s="9">
        <v>2148</v>
      </c>
      <c r="AT1167" s="10">
        <v>0</v>
      </c>
    </row>
    <row r="1168" spans="1:46" ht="28.5" x14ac:dyDescent="0.25">
      <c r="A1168" s="26" t="str">
        <f t="shared" si="36"/>
        <v>2013Registered nursesSaskatchewanHospital</v>
      </c>
      <c r="B1168" s="24">
        <v>2013</v>
      </c>
      <c r="C1168" s="9" t="s">
        <v>7</v>
      </c>
      <c r="D1168" s="9" t="s">
        <v>174</v>
      </c>
      <c r="E1168" s="9" t="str">
        <f t="shared" si="37"/>
        <v>Saskatchewan</v>
      </c>
      <c r="F1168" s="9" t="s">
        <v>180</v>
      </c>
      <c r="G1168" s="9" t="s">
        <v>10</v>
      </c>
      <c r="H1168" s="9">
        <v>6043</v>
      </c>
      <c r="I1168" s="9">
        <v>5616</v>
      </c>
      <c r="J1168" s="9">
        <v>427</v>
      </c>
      <c r="K1168" s="9">
        <v>0</v>
      </c>
      <c r="L1168" s="9">
        <v>268</v>
      </c>
      <c r="M1168" s="9">
        <v>1129</v>
      </c>
      <c r="N1168" s="9">
        <v>988</v>
      </c>
      <c r="O1168" s="9">
        <v>602</v>
      </c>
      <c r="P1168" s="9">
        <v>595</v>
      </c>
      <c r="Q1168" s="9">
        <v>557</v>
      </c>
      <c r="R1168" s="9">
        <v>717</v>
      </c>
      <c r="S1168" s="9">
        <v>646</v>
      </c>
      <c r="T1168" s="9">
        <v>394</v>
      </c>
      <c r="U1168" s="9">
        <v>125</v>
      </c>
      <c r="V1168" s="9">
        <v>22</v>
      </c>
      <c r="W1168" s="9">
        <v>0</v>
      </c>
      <c r="X1168" s="9">
        <v>5597</v>
      </c>
      <c r="Y1168" s="9">
        <v>446</v>
      </c>
      <c r="Z1168" s="9">
        <v>0</v>
      </c>
      <c r="AA1168" s="9">
        <v>2769</v>
      </c>
      <c r="AB1168" s="9">
        <v>935</v>
      </c>
      <c r="AC1168" s="9">
        <v>1058</v>
      </c>
      <c r="AD1168" s="9">
        <v>1281</v>
      </c>
      <c r="AE1168" s="9">
        <v>0</v>
      </c>
      <c r="AF1168" s="9">
        <v>3675</v>
      </c>
      <c r="AG1168" s="9">
        <v>1524</v>
      </c>
      <c r="AH1168" s="9">
        <v>844</v>
      </c>
      <c r="AI1168" s="9">
        <v>0</v>
      </c>
      <c r="AJ1168" s="9">
        <v>5380</v>
      </c>
      <c r="AK1168" s="9">
        <v>216</v>
      </c>
      <c r="AL1168" s="9">
        <v>447</v>
      </c>
      <c r="AM1168" s="9">
        <v>0</v>
      </c>
      <c r="AN1168" s="9">
        <v>5764</v>
      </c>
      <c r="AO1168" s="9">
        <v>171</v>
      </c>
      <c r="AP1168" s="9">
        <v>108</v>
      </c>
      <c r="AQ1168" s="9">
        <v>0</v>
      </c>
      <c r="AR1168" s="9">
        <v>5301</v>
      </c>
      <c r="AS1168" s="9">
        <v>742</v>
      </c>
      <c r="AT1168" s="10">
        <v>0</v>
      </c>
    </row>
    <row r="1169" spans="1:46" ht="28.5" x14ac:dyDescent="0.25">
      <c r="A1169" s="26" t="str">
        <f t="shared" si="36"/>
        <v>2013Registered nursesSaskatchewanCommunity health</v>
      </c>
      <c r="B1169" s="24">
        <v>2013</v>
      </c>
      <c r="C1169" s="9" t="s">
        <v>7</v>
      </c>
      <c r="D1169" s="9" t="s">
        <v>174</v>
      </c>
      <c r="E1169" s="9" t="str">
        <f t="shared" si="37"/>
        <v>Saskatchewan</v>
      </c>
      <c r="F1169" s="9" t="s">
        <v>182</v>
      </c>
      <c r="G1169" s="9" t="s">
        <v>11</v>
      </c>
      <c r="H1169" s="9">
        <v>1880</v>
      </c>
      <c r="I1169" s="9">
        <v>1830</v>
      </c>
      <c r="J1169" s="9">
        <v>50</v>
      </c>
      <c r="K1169" s="9">
        <v>0</v>
      </c>
      <c r="L1169" s="9">
        <v>6</v>
      </c>
      <c r="M1169" s="9">
        <v>90</v>
      </c>
      <c r="N1169" s="9">
        <v>175</v>
      </c>
      <c r="O1169" s="9">
        <v>166</v>
      </c>
      <c r="P1169" s="9">
        <v>218</v>
      </c>
      <c r="Q1169" s="9">
        <v>251</v>
      </c>
      <c r="R1169" s="9">
        <v>297</v>
      </c>
      <c r="S1169" s="9">
        <v>349</v>
      </c>
      <c r="T1169" s="9">
        <v>248</v>
      </c>
      <c r="U1169" s="9">
        <v>59</v>
      </c>
      <c r="V1169" s="9">
        <v>21</v>
      </c>
      <c r="W1169" s="9">
        <v>0</v>
      </c>
      <c r="X1169" s="9">
        <v>1827</v>
      </c>
      <c r="Y1169" s="9">
        <v>53</v>
      </c>
      <c r="Z1169" s="9">
        <v>0</v>
      </c>
      <c r="AA1169" s="9">
        <v>360</v>
      </c>
      <c r="AB1169" s="9">
        <v>366</v>
      </c>
      <c r="AC1169" s="9">
        <v>490</v>
      </c>
      <c r="AD1169" s="9">
        <v>664</v>
      </c>
      <c r="AE1169" s="9">
        <v>0</v>
      </c>
      <c r="AF1169" s="9">
        <v>1005</v>
      </c>
      <c r="AG1169" s="9">
        <v>631</v>
      </c>
      <c r="AH1169" s="9">
        <v>244</v>
      </c>
      <c r="AI1169" s="9">
        <v>0</v>
      </c>
      <c r="AJ1169" s="9">
        <v>1397</v>
      </c>
      <c r="AK1169" s="9">
        <v>149</v>
      </c>
      <c r="AL1169" s="9">
        <v>334</v>
      </c>
      <c r="AM1169" s="9">
        <v>0</v>
      </c>
      <c r="AN1169" s="9">
        <v>1780</v>
      </c>
      <c r="AO1169" s="9">
        <v>40</v>
      </c>
      <c r="AP1169" s="9">
        <v>60</v>
      </c>
      <c r="AQ1169" s="9">
        <v>0</v>
      </c>
      <c r="AR1169" s="9">
        <v>1144</v>
      </c>
      <c r="AS1169" s="9">
        <v>736</v>
      </c>
      <c r="AT1169" s="10">
        <v>0</v>
      </c>
    </row>
    <row r="1170" spans="1:46" ht="57" x14ac:dyDescent="0.25">
      <c r="A1170" s="26" t="str">
        <f t="shared" si="36"/>
        <v>2013Registered nursesSaskatchewanNursing home/long-term care</v>
      </c>
      <c r="B1170" s="24">
        <v>2013</v>
      </c>
      <c r="C1170" s="9" t="s">
        <v>7</v>
      </c>
      <c r="D1170" s="9" t="s">
        <v>174</v>
      </c>
      <c r="E1170" s="9" t="str">
        <f t="shared" si="37"/>
        <v>Saskatchewan</v>
      </c>
      <c r="F1170" s="9" t="s">
        <v>181</v>
      </c>
      <c r="G1170" s="9" t="s">
        <v>12</v>
      </c>
      <c r="H1170" s="9">
        <v>1113</v>
      </c>
      <c r="I1170" s="9">
        <v>1049</v>
      </c>
      <c r="J1170" s="9">
        <v>64</v>
      </c>
      <c r="K1170" s="9">
        <v>0</v>
      </c>
      <c r="L1170" s="9">
        <v>15</v>
      </c>
      <c r="M1170" s="9">
        <v>84</v>
      </c>
      <c r="N1170" s="9">
        <v>89</v>
      </c>
      <c r="O1170" s="9">
        <v>52</v>
      </c>
      <c r="P1170" s="9">
        <v>128</v>
      </c>
      <c r="Q1170" s="9">
        <v>136</v>
      </c>
      <c r="R1170" s="9">
        <v>161</v>
      </c>
      <c r="S1170" s="9">
        <v>205</v>
      </c>
      <c r="T1170" s="9">
        <v>159</v>
      </c>
      <c r="U1170" s="9">
        <v>62</v>
      </c>
      <c r="V1170" s="9">
        <v>22</v>
      </c>
      <c r="W1170" s="9">
        <v>0</v>
      </c>
      <c r="X1170" s="9">
        <v>980</v>
      </c>
      <c r="Y1170" s="9">
        <v>133</v>
      </c>
      <c r="Z1170" s="9">
        <v>0</v>
      </c>
      <c r="AA1170" s="9">
        <v>230</v>
      </c>
      <c r="AB1170" s="9">
        <v>197</v>
      </c>
      <c r="AC1170" s="9">
        <v>276</v>
      </c>
      <c r="AD1170" s="9">
        <v>410</v>
      </c>
      <c r="AE1170" s="9">
        <v>0</v>
      </c>
      <c r="AF1170" s="9">
        <v>582</v>
      </c>
      <c r="AG1170" s="9">
        <v>357</v>
      </c>
      <c r="AH1170" s="9">
        <v>174</v>
      </c>
      <c r="AI1170" s="9">
        <v>0</v>
      </c>
      <c r="AJ1170" s="9">
        <v>909</v>
      </c>
      <c r="AK1170" s="9">
        <v>124</v>
      </c>
      <c r="AL1170" s="9">
        <v>80</v>
      </c>
      <c r="AM1170" s="9">
        <v>0</v>
      </c>
      <c r="AN1170" s="9">
        <v>1062</v>
      </c>
      <c r="AO1170" s="9">
        <v>43</v>
      </c>
      <c r="AP1170" s="9">
        <v>8</v>
      </c>
      <c r="AQ1170" s="9">
        <v>0</v>
      </c>
      <c r="AR1170" s="9">
        <v>569</v>
      </c>
      <c r="AS1170" s="9">
        <v>544</v>
      </c>
      <c r="AT1170" s="10">
        <v>0</v>
      </c>
    </row>
    <row r="1171" spans="1:46" ht="42.75" x14ac:dyDescent="0.25">
      <c r="A1171" s="26" t="str">
        <f t="shared" si="36"/>
        <v>2013Registered nursesSaskatchewanOther places of work</v>
      </c>
      <c r="B1171" s="24">
        <v>2013</v>
      </c>
      <c r="C1171" s="9" t="s">
        <v>7</v>
      </c>
      <c r="D1171" s="9" t="s">
        <v>174</v>
      </c>
      <c r="E1171" s="9" t="str">
        <f t="shared" si="37"/>
        <v>Saskatchewan</v>
      </c>
      <c r="F1171" s="9" t="s">
        <v>183</v>
      </c>
      <c r="G1171" s="9" t="s">
        <v>13</v>
      </c>
      <c r="H1171" s="9">
        <v>1191</v>
      </c>
      <c r="I1171" s="9">
        <v>1123</v>
      </c>
      <c r="J1171" s="9">
        <v>68</v>
      </c>
      <c r="K1171" s="9">
        <v>0</v>
      </c>
      <c r="L1171" s="9">
        <v>7</v>
      </c>
      <c r="M1171" s="9">
        <v>53</v>
      </c>
      <c r="N1171" s="9">
        <v>88</v>
      </c>
      <c r="O1171" s="9">
        <v>90</v>
      </c>
      <c r="P1171" s="9">
        <v>139</v>
      </c>
      <c r="Q1171" s="9">
        <v>153</v>
      </c>
      <c r="R1171" s="9">
        <v>208</v>
      </c>
      <c r="S1171" s="9">
        <v>212</v>
      </c>
      <c r="T1171" s="9">
        <v>164</v>
      </c>
      <c r="U1171" s="9">
        <v>63</v>
      </c>
      <c r="V1171" s="9">
        <v>14</v>
      </c>
      <c r="W1171" s="9">
        <v>0</v>
      </c>
      <c r="X1171" s="9">
        <v>1162</v>
      </c>
      <c r="Y1171" s="9">
        <v>29</v>
      </c>
      <c r="Z1171" s="9">
        <v>0</v>
      </c>
      <c r="AA1171" s="9">
        <v>182</v>
      </c>
      <c r="AB1171" s="9">
        <v>226</v>
      </c>
      <c r="AC1171" s="9">
        <v>315</v>
      </c>
      <c r="AD1171" s="9">
        <v>468</v>
      </c>
      <c r="AE1171" s="9">
        <v>0</v>
      </c>
      <c r="AF1171" s="9">
        <v>819</v>
      </c>
      <c r="AG1171" s="9">
        <v>247</v>
      </c>
      <c r="AH1171" s="9">
        <v>125</v>
      </c>
      <c r="AI1171" s="9">
        <v>0</v>
      </c>
      <c r="AJ1171" s="9">
        <v>413</v>
      </c>
      <c r="AK1171" s="9">
        <v>135</v>
      </c>
      <c r="AL1171" s="9">
        <v>643</v>
      </c>
      <c r="AM1171" s="9">
        <v>0</v>
      </c>
      <c r="AN1171" s="9">
        <v>669</v>
      </c>
      <c r="AO1171" s="9">
        <v>188</v>
      </c>
      <c r="AP1171" s="9">
        <v>334</v>
      </c>
      <c r="AQ1171" s="9">
        <v>0</v>
      </c>
      <c r="AR1171" s="9">
        <v>1073</v>
      </c>
      <c r="AS1171" s="9">
        <v>118</v>
      </c>
      <c r="AT1171" s="10">
        <v>0</v>
      </c>
    </row>
    <row r="1172" spans="1:46" ht="42.75" x14ac:dyDescent="0.25">
      <c r="A1172" s="26" t="str">
        <f t="shared" si="36"/>
        <v>2013Registered nursesSaskatchewanUnknown places of work</v>
      </c>
      <c r="B1172" s="24">
        <v>2013</v>
      </c>
      <c r="C1172" s="9" t="s">
        <v>7</v>
      </c>
      <c r="D1172" s="9" t="s">
        <v>174</v>
      </c>
      <c r="E1172" s="9" t="str">
        <f t="shared" si="37"/>
        <v>Saskatchewan</v>
      </c>
      <c r="F1172" s="9" t="s">
        <v>184</v>
      </c>
      <c r="G1172" s="9" t="s">
        <v>49</v>
      </c>
      <c r="H1172" s="9">
        <v>30</v>
      </c>
      <c r="I1172" s="9">
        <v>29</v>
      </c>
      <c r="J1172" s="9">
        <v>1</v>
      </c>
      <c r="K1172" s="9">
        <v>0</v>
      </c>
      <c r="L1172" s="9">
        <v>0</v>
      </c>
      <c r="M1172" s="9">
        <v>1</v>
      </c>
      <c r="N1172" s="9">
        <v>4</v>
      </c>
      <c r="O1172" s="9">
        <v>2</v>
      </c>
      <c r="P1172" s="9">
        <v>2</v>
      </c>
      <c r="Q1172" s="9">
        <v>4</v>
      </c>
      <c r="R1172" s="9">
        <v>2</v>
      </c>
      <c r="S1172" s="9">
        <v>6</v>
      </c>
      <c r="T1172" s="9">
        <v>3</v>
      </c>
      <c r="U1172" s="9">
        <v>3</v>
      </c>
      <c r="V1172" s="9">
        <v>3</v>
      </c>
      <c r="W1172" s="9">
        <v>0</v>
      </c>
      <c r="X1172" s="9">
        <v>30</v>
      </c>
      <c r="Y1172" s="9">
        <v>0</v>
      </c>
      <c r="Z1172" s="9">
        <v>0</v>
      </c>
      <c r="AA1172" s="9">
        <v>9</v>
      </c>
      <c r="AB1172" s="9">
        <v>5</v>
      </c>
      <c r="AC1172" s="9">
        <v>5</v>
      </c>
      <c r="AD1172" s="9">
        <v>11</v>
      </c>
      <c r="AE1172" s="9">
        <v>0</v>
      </c>
      <c r="AF1172" s="9">
        <v>5</v>
      </c>
      <c r="AG1172" s="9">
        <v>3</v>
      </c>
      <c r="AH1172" s="9">
        <v>16</v>
      </c>
      <c r="AI1172" s="9">
        <v>6</v>
      </c>
      <c r="AJ1172" s="9">
        <v>1</v>
      </c>
      <c r="AK1172" s="9">
        <v>0</v>
      </c>
      <c r="AL1172" s="9">
        <v>1</v>
      </c>
      <c r="AM1172" s="9">
        <v>28</v>
      </c>
      <c r="AN1172" s="9">
        <v>0</v>
      </c>
      <c r="AO1172" s="9">
        <v>0</v>
      </c>
      <c r="AP1172" s="9">
        <v>1</v>
      </c>
      <c r="AQ1172" s="9">
        <v>29</v>
      </c>
      <c r="AR1172" s="9">
        <v>22</v>
      </c>
      <c r="AS1172" s="9">
        <v>8</v>
      </c>
      <c r="AT1172" s="10">
        <v>0</v>
      </c>
    </row>
    <row r="1173" spans="1:46" ht="42.75" x14ac:dyDescent="0.25">
      <c r="A1173" s="26" t="str">
        <f t="shared" si="36"/>
        <v>2013Registered nursesAlbertaAll places of work</v>
      </c>
      <c r="B1173" s="24">
        <v>2013</v>
      </c>
      <c r="C1173" s="9" t="s">
        <v>7</v>
      </c>
      <c r="D1173" s="9" t="s">
        <v>175</v>
      </c>
      <c r="E1173" s="9" t="str">
        <f t="shared" si="37"/>
        <v>Alberta</v>
      </c>
      <c r="F1173" s="9" t="s">
        <v>179</v>
      </c>
      <c r="G1173" s="9" t="s">
        <v>9</v>
      </c>
      <c r="H1173" s="9">
        <v>32102</v>
      </c>
      <c r="I1173" s="9">
        <v>30335</v>
      </c>
      <c r="J1173" s="9">
        <v>1767</v>
      </c>
      <c r="K1173" s="9">
        <v>0</v>
      </c>
      <c r="L1173" s="9">
        <v>820</v>
      </c>
      <c r="M1173" s="9">
        <v>3808</v>
      </c>
      <c r="N1173" s="9">
        <v>4424</v>
      </c>
      <c r="O1173" s="9">
        <v>3515</v>
      </c>
      <c r="P1173" s="9">
        <v>3841</v>
      </c>
      <c r="Q1173" s="9">
        <v>3849</v>
      </c>
      <c r="R1173" s="9">
        <v>3809</v>
      </c>
      <c r="S1173" s="9">
        <v>3909</v>
      </c>
      <c r="T1173" s="9">
        <v>2752</v>
      </c>
      <c r="U1173" s="9">
        <v>1079</v>
      </c>
      <c r="V1173" s="9">
        <v>296</v>
      </c>
      <c r="W1173" s="9">
        <v>0</v>
      </c>
      <c r="X1173" s="9">
        <v>28672</v>
      </c>
      <c r="Y1173" s="9">
        <v>3347</v>
      </c>
      <c r="Z1173" s="9">
        <v>83</v>
      </c>
      <c r="AA1173" s="9">
        <v>11553</v>
      </c>
      <c r="AB1173" s="9">
        <v>6167</v>
      </c>
      <c r="AC1173" s="9">
        <v>6765</v>
      </c>
      <c r="AD1173" s="9">
        <v>7617</v>
      </c>
      <c r="AE1173" s="9">
        <v>0</v>
      </c>
      <c r="AF1173" s="9">
        <v>13014</v>
      </c>
      <c r="AG1173" s="9">
        <v>14600</v>
      </c>
      <c r="AH1173" s="9">
        <v>4488</v>
      </c>
      <c r="AI1173" s="9">
        <v>0</v>
      </c>
      <c r="AJ1173" s="9">
        <v>18819</v>
      </c>
      <c r="AK1173" s="9">
        <v>2168</v>
      </c>
      <c r="AL1173" s="9">
        <v>4025</v>
      </c>
      <c r="AM1173" s="9">
        <v>7090</v>
      </c>
      <c r="AN1173" s="9">
        <v>22489</v>
      </c>
      <c r="AO1173" s="9">
        <v>1034</v>
      </c>
      <c r="AP1173" s="9">
        <v>1175</v>
      </c>
      <c r="AQ1173" s="9">
        <v>7404</v>
      </c>
      <c r="AR1173" s="9">
        <v>29077</v>
      </c>
      <c r="AS1173" s="9">
        <v>3024</v>
      </c>
      <c r="AT1173" s="10">
        <v>1</v>
      </c>
    </row>
    <row r="1174" spans="1:46" ht="28.5" x14ac:dyDescent="0.25">
      <c r="A1174" s="26" t="str">
        <f t="shared" si="36"/>
        <v>2013Registered nursesAlbertaHospital</v>
      </c>
      <c r="B1174" s="24">
        <v>2013</v>
      </c>
      <c r="C1174" s="9" t="s">
        <v>7</v>
      </c>
      <c r="D1174" s="9" t="s">
        <v>175</v>
      </c>
      <c r="E1174" s="9" t="str">
        <f t="shared" si="37"/>
        <v>Alberta</v>
      </c>
      <c r="F1174" s="9" t="s">
        <v>180</v>
      </c>
      <c r="G1174" s="9" t="s">
        <v>10</v>
      </c>
      <c r="H1174" s="9">
        <v>16182</v>
      </c>
      <c r="I1174" s="9">
        <v>15201</v>
      </c>
      <c r="J1174" s="9">
        <v>981</v>
      </c>
      <c r="K1174" s="9">
        <v>0</v>
      </c>
      <c r="L1174" s="9">
        <v>192</v>
      </c>
      <c r="M1174" s="9">
        <v>1484</v>
      </c>
      <c r="N1174" s="9">
        <v>2400</v>
      </c>
      <c r="O1174" s="9">
        <v>2021</v>
      </c>
      <c r="P1174" s="9">
        <v>2015</v>
      </c>
      <c r="Q1174" s="9">
        <v>2145</v>
      </c>
      <c r="R1174" s="9">
        <v>1977</v>
      </c>
      <c r="S1174" s="9">
        <v>2018</v>
      </c>
      <c r="T1174" s="9">
        <v>1322</v>
      </c>
      <c r="U1174" s="9">
        <v>486</v>
      </c>
      <c r="V1174" s="9">
        <v>122</v>
      </c>
      <c r="W1174" s="9">
        <v>0</v>
      </c>
      <c r="X1174" s="9">
        <v>14331</v>
      </c>
      <c r="Y1174" s="9">
        <v>1813</v>
      </c>
      <c r="Z1174" s="9">
        <v>38</v>
      </c>
      <c r="AA1174" s="9">
        <v>5392</v>
      </c>
      <c r="AB1174" s="9">
        <v>3408</v>
      </c>
      <c r="AC1174" s="9">
        <v>3698</v>
      </c>
      <c r="AD1174" s="9">
        <v>3684</v>
      </c>
      <c r="AE1174" s="9">
        <v>0</v>
      </c>
      <c r="AF1174" s="9">
        <v>5966</v>
      </c>
      <c r="AG1174" s="9">
        <v>8092</v>
      </c>
      <c r="AH1174" s="9">
        <v>2124</v>
      </c>
      <c r="AI1174" s="9">
        <v>0</v>
      </c>
      <c r="AJ1174" s="9">
        <v>13273</v>
      </c>
      <c r="AK1174" s="9">
        <v>985</v>
      </c>
      <c r="AL1174" s="9">
        <v>1565</v>
      </c>
      <c r="AM1174" s="9">
        <v>359</v>
      </c>
      <c r="AN1174" s="9">
        <v>15179</v>
      </c>
      <c r="AO1174" s="9">
        <v>362</v>
      </c>
      <c r="AP1174" s="9">
        <v>258</v>
      </c>
      <c r="AQ1174" s="9">
        <v>383</v>
      </c>
      <c r="AR1174" s="9">
        <v>14954</v>
      </c>
      <c r="AS1174" s="9">
        <v>1228</v>
      </c>
      <c r="AT1174" s="10">
        <v>0</v>
      </c>
    </row>
    <row r="1175" spans="1:46" ht="28.5" x14ac:dyDescent="0.25">
      <c r="A1175" s="26" t="str">
        <f t="shared" si="36"/>
        <v>2013Registered nursesAlbertaCommunity health</v>
      </c>
      <c r="B1175" s="24">
        <v>2013</v>
      </c>
      <c r="C1175" s="9" t="s">
        <v>7</v>
      </c>
      <c r="D1175" s="9" t="s">
        <v>175</v>
      </c>
      <c r="E1175" s="9" t="str">
        <f t="shared" si="37"/>
        <v>Alberta</v>
      </c>
      <c r="F1175" s="9" t="s">
        <v>182</v>
      </c>
      <c r="G1175" s="9" t="s">
        <v>11</v>
      </c>
      <c r="H1175" s="9">
        <v>4201</v>
      </c>
      <c r="I1175" s="9">
        <v>4107</v>
      </c>
      <c r="J1175" s="9">
        <v>94</v>
      </c>
      <c r="K1175" s="9">
        <v>0</v>
      </c>
      <c r="L1175" s="9">
        <v>14</v>
      </c>
      <c r="M1175" s="9">
        <v>144</v>
      </c>
      <c r="N1175" s="9">
        <v>400</v>
      </c>
      <c r="O1175" s="9">
        <v>400</v>
      </c>
      <c r="P1175" s="9">
        <v>589</v>
      </c>
      <c r="Q1175" s="9">
        <v>637</v>
      </c>
      <c r="R1175" s="9">
        <v>633</v>
      </c>
      <c r="S1175" s="9">
        <v>681</v>
      </c>
      <c r="T1175" s="9">
        <v>474</v>
      </c>
      <c r="U1175" s="9">
        <v>186</v>
      </c>
      <c r="V1175" s="9">
        <v>43</v>
      </c>
      <c r="W1175" s="9">
        <v>0</v>
      </c>
      <c r="X1175" s="9">
        <v>3975</v>
      </c>
      <c r="Y1175" s="9">
        <v>218</v>
      </c>
      <c r="Z1175" s="9">
        <v>8</v>
      </c>
      <c r="AA1175" s="9">
        <v>819</v>
      </c>
      <c r="AB1175" s="9">
        <v>916</v>
      </c>
      <c r="AC1175" s="9">
        <v>1133</v>
      </c>
      <c r="AD1175" s="9">
        <v>1333</v>
      </c>
      <c r="AE1175" s="9">
        <v>0</v>
      </c>
      <c r="AF1175" s="9">
        <v>1620</v>
      </c>
      <c r="AG1175" s="9">
        <v>2064</v>
      </c>
      <c r="AH1175" s="9">
        <v>517</v>
      </c>
      <c r="AI1175" s="9">
        <v>0</v>
      </c>
      <c r="AJ1175" s="9">
        <v>3263</v>
      </c>
      <c r="AK1175" s="9">
        <v>367</v>
      </c>
      <c r="AL1175" s="9">
        <v>503</v>
      </c>
      <c r="AM1175" s="9">
        <v>68</v>
      </c>
      <c r="AN1175" s="9">
        <v>3900</v>
      </c>
      <c r="AO1175" s="9">
        <v>103</v>
      </c>
      <c r="AP1175" s="9">
        <v>102</v>
      </c>
      <c r="AQ1175" s="9">
        <v>96</v>
      </c>
      <c r="AR1175" s="9">
        <v>3557</v>
      </c>
      <c r="AS1175" s="9">
        <v>644</v>
      </c>
      <c r="AT1175" s="10">
        <v>0</v>
      </c>
    </row>
    <row r="1176" spans="1:46" ht="57" x14ac:dyDescent="0.25">
      <c r="A1176" s="26" t="str">
        <f t="shared" si="36"/>
        <v>2013Registered nursesAlbertaNursing home/long-term care</v>
      </c>
      <c r="B1176" s="24">
        <v>2013</v>
      </c>
      <c r="C1176" s="9" t="s">
        <v>7</v>
      </c>
      <c r="D1176" s="9" t="s">
        <v>175</v>
      </c>
      <c r="E1176" s="9" t="str">
        <f t="shared" si="37"/>
        <v>Alberta</v>
      </c>
      <c r="F1176" s="9" t="s">
        <v>181</v>
      </c>
      <c r="G1176" s="9" t="s">
        <v>12</v>
      </c>
      <c r="H1176" s="9">
        <v>1683</v>
      </c>
      <c r="I1176" s="9">
        <v>1600</v>
      </c>
      <c r="J1176" s="9">
        <v>83</v>
      </c>
      <c r="K1176" s="9">
        <v>0</v>
      </c>
      <c r="L1176" s="9">
        <v>10</v>
      </c>
      <c r="M1176" s="9">
        <v>46</v>
      </c>
      <c r="N1176" s="9">
        <v>72</v>
      </c>
      <c r="O1176" s="9">
        <v>144</v>
      </c>
      <c r="P1176" s="9">
        <v>252</v>
      </c>
      <c r="Q1176" s="9">
        <v>206</v>
      </c>
      <c r="R1176" s="9">
        <v>207</v>
      </c>
      <c r="S1176" s="9">
        <v>257</v>
      </c>
      <c r="T1176" s="9">
        <v>306</v>
      </c>
      <c r="U1176" s="9">
        <v>131</v>
      </c>
      <c r="V1176" s="9">
        <v>52</v>
      </c>
      <c r="W1176" s="9">
        <v>0</v>
      </c>
      <c r="X1176" s="9">
        <v>1111</v>
      </c>
      <c r="Y1176" s="9">
        <v>566</v>
      </c>
      <c r="Z1176" s="9">
        <v>6</v>
      </c>
      <c r="AA1176" s="9">
        <v>223</v>
      </c>
      <c r="AB1176" s="9">
        <v>370</v>
      </c>
      <c r="AC1176" s="9">
        <v>409</v>
      </c>
      <c r="AD1176" s="9">
        <v>681</v>
      </c>
      <c r="AE1176" s="9">
        <v>0</v>
      </c>
      <c r="AF1176" s="9">
        <v>758</v>
      </c>
      <c r="AG1176" s="9">
        <v>748</v>
      </c>
      <c r="AH1176" s="9">
        <v>177</v>
      </c>
      <c r="AI1176" s="9">
        <v>0</v>
      </c>
      <c r="AJ1176" s="9">
        <v>1130</v>
      </c>
      <c r="AK1176" s="9">
        <v>329</v>
      </c>
      <c r="AL1176" s="9">
        <v>197</v>
      </c>
      <c r="AM1176" s="9">
        <v>27</v>
      </c>
      <c r="AN1176" s="9">
        <v>1512</v>
      </c>
      <c r="AO1176" s="9">
        <v>106</v>
      </c>
      <c r="AP1176" s="9">
        <v>37</v>
      </c>
      <c r="AQ1176" s="9">
        <v>28</v>
      </c>
      <c r="AR1176" s="9">
        <v>1360</v>
      </c>
      <c r="AS1176" s="9">
        <v>323</v>
      </c>
      <c r="AT1176" s="10">
        <v>0</v>
      </c>
    </row>
    <row r="1177" spans="1:46" ht="42.75" x14ac:dyDescent="0.25">
      <c r="A1177" s="26" t="str">
        <f t="shared" si="36"/>
        <v>2013Registered nursesAlbertaOther places of work</v>
      </c>
      <c r="B1177" s="24">
        <v>2013</v>
      </c>
      <c r="C1177" s="9" t="s">
        <v>7</v>
      </c>
      <c r="D1177" s="9" t="s">
        <v>175</v>
      </c>
      <c r="E1177" s="9" t="str">
        <f t="shared" si="37"/>
        <v>Alberta</v>
      </c>
      <c r="F1177" s="9" t="s">
        <v>183</v>
      </c>
      <c r="G1177" s="9" t="s">
        <v>13</v>
      </c>
      <c r="H1177" s="9">
        <v>3404</v>
      </c>
      <c r="I1177" s="9">
        <v>3200</v>
      </c>
      <c r="J1177" s="9">
        <v>204</v>
      </c>
      <c r="K1177" s="9">
        <v>0</v>
      </c>
      <c r="L1177" s="9">
        <v>4</v>
      </c>
      <c r="M1177" s="9">
        <v>93</v>
      </c>
      <c r="N1177" s="9">
        <v>271</v>
      </c>
      <c r="O1177" s="9">
        <v>281</v>
      </c>
      <c r="P1177" s="9">
        <v>404</v>
      </c>
      <c r="Q1177" s="9">
        <v>452</v>
      </c>
      <c r="R1177" s="9">
        <v>614</v>
      </c>
      <c r="S1177" s="9">
        <v>640</v>
      </c>
      <c r="T1177" s="9">
        <v>423</v>
      </c>
      <c r="U1177" s="9">
        <v>172</v>
      </c>
      <c r="V1177" s="9">
        <v>50</v>
      </c>
      <c r="W1177" s="9">
        <v>0</v>
      </c>
      <c r="X1177" s="9">
        <v>3193</v>
      </c>
      <c r="Y1177" s="9">
        <v>204</v>
      </c>
      <c r="Z1177" s="9">
        <v>7</v>
      </c>
      <c r="AA1177" s="9">
        <v>535</v>
      </c>
      <c r="AB1177" s="9">
        <v>681</v>
      </c>
      <c r="AC1177" s="9">
        <v>905</v>
      </c>
      <c r="AD1177" s="9">
        <v>1283</v>
      </c>
      <c r="AE1177" s="9">
        <v>0</v>
      </c>
      <c r="AF1177" s="9">
        <v>2063</v>
      </c>
      <c r="AG1177" s="9">
        <v>1035</v>
      </c>
      <c r="AH1177" s="9">
        <v>306</v>
      </c>
      <c r="AI1177" s="9">
        <v>0</v>
      </c>
      <c r="AJ1177" s="9">
        <v>1115</v>
      </c>
      <c r="AK1177" s="9">
        <v>484</v>
      </c>
      <c r="AL1177" s="9">
        <v>1740</v>
      </c>
      <c r="AM1177" s="9">
        <v>65</v>
      </c>
      <c r="AN1177" s="9">
        <v>1861</v>
      </c>
      <c r="AO1177" s="9">
        <v>463</v>
      </c>
      <c r="AP1177" s="9">
        <v>774</v>
      </c>
      <c r="AQ1177" s="9">
        <v>306</v>
      </c>
      <c r="AR1177" s="9">
        <v>3273</v>
      </c>
      <c r="AS1177" s="9">
        <v>131</v>
      </c>
      <c r="AT1177" s="10">
        <v>0</v>
      </c>
    </row>
    <row r="1178" spans="1:46" ht="42.75" x14ac:dyDescent="0.25">
      <c r="A1178" s="26" t="str">
        <f t="shared" si="36"/>
        <v>2013Registered nursesAlbertaUnknown places of work</v>
      </c>
      <c r="B1178" s="24">
        <v>2013</v>
      </c>
      <c r="C1178" s="9" t="s">
        <v>7</v>
      </c>
      <c r="D1178" s="9" t="s">
        <v>175</v>
      </c>
      <c r="E1178" s="9" t="str">
        <f t="shared" si="37"/>
        <v>Alberta</v>
      </c>
      <c r="F1178" s="9" t="s">
        <v>184</v>
      </c>
      <c r="G1178" s="9" t="s">
        <v>49</v>
      </c>
      <c r="H1178" s="9">
        <v>6632</v>
      </c>
      <c r="I1178" s="9">
        <v>6227</v>
      </c>
      <c r="J1178" s="9">
        <v>405</v>
      </c>
      <c r="K1178" s="9">
        <v>0</v>
      </c>
      <c r="L1178" s="9">
        <v>600</v>
      </c>
      <c r="M1178" s="9">
        <v>2041</v>
      </c>
      <c r="N1178" s="9">
        <v>1281</v>
      </c>
      <c r="O1178" s="9">
        <v>669</v>
      </c>
      <c r="P1178" s="9">
        <v>581</v>
      </c>
      <c r="Q1178" s="9">
        <v>409</v>
      </c>
      <c r="R1178" s="9">
        <v>378</v>
      </c>
      <c r="S1178" s="9">
        <v>313</v>
      </c>
      <c r="T1178" s="9">
        <v>227</v>
      </c>
      <c r="U1178" s="9">
        <v>104</v>
      </c>
      <c r="V1178" s="9">
        <v>29</v>
      </c>
      <c r="W1178" s="9">
        <v>0</v>
      </c>
      <c r="X1178" s="9">
        <v>6062</v>
      </c>
      <c r="Y1178" s="9">
        <v>546</v>
      </c>
      <c r="Z1178" s="9">
        <v>24</v>
      </c>
      <c r="AA1178" s="9">
        <v>4584</v>
      </c>
      <c r="AB1178" s="9">
        <v>792</v>
      </c>
      <c r="AC1178" s="9">
        <v>620</v>
      </c>
      <c r="AD1178" s="9">
        <v>636</v>
      </c>
      <c r="AE1178" s="9">
        <v>0</v>
      </c>
      <c r="AF1178" s="9">
        <v>2607</v>
      </c>
      <c r="AG1178" s="9">
        <v>2661</v>
      </c>
      <c r="AH1178" s="9">
        <v>1364</v>
      </c>
      <c r="AI1178" s="9">
        <v>0</v>
      </c>
      <c r="AJ1178" s="9">
        <v>38</v>
      </c>
      <c r="AK1178" s="9">
        <v>3</v>
      </c>
      <c r="AL1178" s="9">
        <v>20</v>
      </c>
      <c r="AM1178" s="9">
        <v>6571</v>
      </c>
      <c r="AN1178" s="9">
        <v>37</v>
      </c>
      <c r="AO1178" s="9">
        <v>0</v>
      </c>
      <c r="AP1178" s="9">
        <v>4</v>
      </c>
      <c r="AQ1178" s="9">
        <v>6591</v>
      </c>
      <c r="AR1178" s="9">
        <v>5933</v>
      </c>
      <c r="AS1178" s="9">
        <v>698</v>
      </c>
      <c r="AT1178" s="10">
        <v>1</v>
      </c>
    </row>
    <row r="1179" spans="1:46" ht="42.75" x14ac:dyDescent="0.25">
      <c r="A1179" s="26" t="str">
        <f t="shared" si="36"/>
        <v>2013Registered nursesBritish ColumbiaAll places of work</v>
      </c>
      <c r="B1179" s="24">
        <v>2013</v>
      </c>
      <c r="C1179" s="9" t="s">
        <v>7</v>
      </c>
      <c r="D1179" s="9" t="s">
        <v>167</v>
      </c>
      <c r="E1179" s="9" t="str">
        <f t="shared" si="37"/>
        <v>British Columbia</v>
      </c>
      <c r="F1179" s="9" t="s">
        <v>179</v>
      </c>
      <c r="G1179" s="9" t="s">
        <v>9</v>
      </c>
      <c r="H1179" s="9">
        <v>31799</v>
      </c>
      <c r="I1179" s="9">
        <v>29502</v>
      </c>
      <c r="J1179" s="9">
        <v>2297</v>
      </c>
      <c r="K1179" s="9">
        <v>0</v>
      </c>
      <c r="L1179" s="9">
        <v>423</v>
      </c>
      <c r="M1179" s="9">
        <v>3244</v>
      </c>
      <c r="N1179" s="9">
        <v>3664</v>
      </c>
      <c r="O1179" s="9">
        <v>3473</v>
      </c>
      <c r="P1179" s="9">
        <v>3856</v>
      </c>
      <c r="Q1179" s="9">
        <v>3750</v>
      </c>
      <c r="R1179" s="9">
        <v>4276</v>
      </c>
      <c r="S1179" s="9">
        <v>4571</v>
      </c>
      <c r="T1179" s="9">
        <v>3037</v>
      </c>
      <c r="U1179" s="9">
        <v>1171</v>
      </c>
      <c r="V1179" s="9">
        <v>334</v>
      </c>
      <c r="W1179" s="9">
        <v>0</v>
      </c>
      <c r="X1179" s="9">
        <v>26609</v>
      </c>
      <c r="Y1179" s="9">
        <v>4905</v>
      </c>
      <c r="Z1179" s="9">
        <v>285</v>
      </c>
      <c r="AA1179" s="9">
        <v>9571</v>
      </c>
      <c r="AB1179" s="9">
        <v>6510</v>
      </c>
      <c r="AC1179" s="9">
        <v>7349</v>
      </c>
      <c r="AD1179" s="9">
        <v>7946</v>
      </c>
      <c r="AE1179" s="9">
        <v>423</v>
      </c>
      <c r="AF1179" s="9">
        <v>15270</v>
      </c>
      <c r="AG1179" s="9">
        <v>7211</v>
      </c>
      <c r="AH1179" s="9">
        <v>9315</v>
      </c>
      <c r="AI1179" s="9">
        <v>3</v>
      </c>
      <c r="AJ1179" s="9">
        <v>24773</v>
      </c>
      <c r="AK1179" s="9">
        <v>2356</v>
      </c>
      <c r="AL1179" s="9">
        <v>4484</v>
      </c>
      <c r="AM1179" s="9">
        <v>186</v>
      </c>
      <c r="AN1179" s="9">
        <v>28382</v>
      </c>
      <c r="AO1179" s="9">
        <v>1321</v>
      </c>
      <c r="AP1179" s="9">
        <v>1907</v>
      </c>
      <c r="AQ1179" s="9">
        <v>189</v>
      </c>
      <c r="AR1179" s="9">
        <v>29444</v>
      </c>
      <c r="AS1179" s="9">
        <v>2336</v>
      </c>
      <c r="AT1179" s="10">
        <v>19</v>
      </c>
    </row>
    <row r="1180" spans="1:46" ht="28.5" x14ac:dyDescent="0.25">
      <c r="A1180" s="26" t="str">
        <f t="shared" si="36"/>
        <v>2013Registered nursesBritish ColumbiaHospital</v>
      </c>
      <c r="B1180" s="24">
        <v>2013</v>
      </c>
      <c r="C1180" s="9" t="s">
        <v>7</v>
      </c>
      <c r="D1180" s="9" t="s">
        <v>167</v>
      </c>
      <c r="E1180" s="9" t="str">
        <f t="shared" si="37"/>
        <v>British Columbia</v>
      </c>
      <c r="F1180" s="9" t="s">
        <v>180</v>
      </c>
      <c r="G1180" s="9" t="s">
        <v>10</v>
      </c>
      <c r="H1180" s="9">
        <v>20588</v>
      </c>
      <c r="I1180" s="9">
        <v>18888</v>
      </c>
      <c r="J1180" s="9">
        <v>1700</v>
      </c>
      <c r="K1180" s="9">
        <v>0</v>
      </c>
      <c r="L1180" s="9">
        <v>370</v>
      </c>
      <c r="M1180" s="9">
        <v>2767</v>
      </c>
      <c r="N1180" s="9">
        <v>2876</v>
      </c>
      <c r="O1180" s="9">
        <v>2509</v>
      </c>
      <c r="P1180" s="9">
        <v>2537</v>
      </c>
      <c r="Q1180" s="9">
        <v>2310</v>
      </c>
      <c r="R1180" s="9">
        <v>2516</v>
      </c>
      <c r="S1180" s="9">
        <v>2537</v>
      </c>
      <c r="T1180" s="9">
        <v>1548</v>
      </c>
      <c r="U1180" s="9">
        <v>509</v>
      </c>
      <c r="V1180" s="9">
        <v>109</v>
      </c>
      <c r="W1180" s="9">
        <v>0</v>
      </c>
      <c r="X1180" s="9">
        <v>17316</v>
      </c>
      <c r="Y1180" s="9">
        <v>3075</v>
      </c>
      <c r="Z1180" s="9">
        <v>197</v>
      </c>
      <c r="AA1180" s="9">
        <v>7632</v>
      </c>
      <c r="AB1180" s="9">
        <v>4214</v>
      </c>
      <c r="AC1180" s="9">
        <v>4348</v>
      </c>
      <c r="AD1180" s="9">
        <v>4042</v>
      </c>
      <c r="AE1180" s="9">
        <v>352</v>
      </c>
      <c r="AF1180" s="9">
        <v>10591</v>
      </c>
      <c r="AG1180" s="9">
        <v>4403</v>
      </c>
      <c r="AH1180" s="9">
        <v>5593</v>
      </c>
      <c r="AI1180" s="9">
        <v>1</v>
      </c>
      <c r="AJ1180" s="9">
        <v>17729</v>
      </c>
      <c r="AK1180" s="9">
        <v>1112</v>
      </c>
      <c r="AL1180" s="9">
        <v>1746</v>
      </c>
      <c r="AM1180" s="9">
        <v>1</v>
      </c>
      <c r="AN1180" s="9">
        <v>19511</v>
      </c>
      <c r="AO1180" s="9">
        <v>569</v>
      </c>
      <c r="AP1180" s="9">
        <v>507</v>
      </c>
      <c r="AQ1180" s="9">
        <v>1</v>
      </c>
      <c r="AR1180" s="9">
        <v>19198</v>
      </c>
      <c r="AS1180" s="9">
        <v>1376</v>
      </c>
      <c r="AT1180" s="10">
        <v>14</v>
      </c>
    </row>
    <row r="1181" spans="1:46" ht="28.5" x14ac:dyDescent="0.25">
      <c r="A1181" s="26" t="str">
        <f t="shared" si="36"/>
        <v>2013Registered nursesBritish ColumbiaCommunity health</v>
      </c>
      <c r="B1181" s="24">
        <v>2013</v>
      </c>
      <c r="C1181" s="9" t="s">
        <v>7</v>
      </c>
      <c r="D1181" s="9" t="s">
        <v>167</v>
      </c>
      <c r="E1181" s="9" t="str">
        <f t="shared" si="37"/>
        <v>British Columbia</v>
      </c>
      <c r="F1181" s="9" t="s">
        <v>182</v>
      </c>
      <c r="G1181" s="9" t="s">
        <v>11</v>
      </c>
      <c r="H1181" s="9">
        <v>4959</v>
      </c>
      <c r="I1181" s="9">
        <v>4784</v>
      </c>
      <c r="J1181" s="9">
        <v>175</v>
      </c>
      <c r="K1181" s="9">
        <v>0</v>
      </c>
      <c r="L1181" s="9">
        <v>22</v>
      </c>
      <c r="M1181" s="9">
        <v>202</v>
      </c>
      <c r="N1181" s="9">
        <v>421</v>
      </c>
      <c r="O1181" s="9">
        <v>460</v>
      </c>
      <c r="P1181" s="9">
        <v>586</v>
      </c>
      <c r="Q1181" s="9">
        <v>674</v>
      </c>
      <c r="R1181" s="9">
        <v>807</v>
      </c>
      <c r="S1181" s="9">
        <v>891</v>
      </c>
      <c r="T1181" s="9">
        <v>628</v>
      </c>
      <c r="U1181" s="9">
        <v>209</v>
      </c>
      <c r="V1181" s="9">
        <v>59</v>
      </c>
      <c r="W1181" s="9">
        <v>0</v>
      </c>
      <c r="X1181" s="9">
        <v>4491</v>
      </c>
      <c r="Y1181" s="9">
        <v>438</v>
      </c>
      <c r="Z1181" s="9">
        <v>30</v>
      </c>
      <c r="AA1181" s="9">
        <v>932</v>
      </c>
      <c r="AB1181" s="9">
        <v>1013</v>
      </c>
      <c r="AC1181" s="9">
        <v>1387</v>
      </c>
      <c r="AD1181" s="9">
        <v>1588</v>
      </c>
      <c r="AE1181" s="9">
        <v>39</v>
      </c>
      <c r="AF1181" s="9">
        <v>2021</v>
      </c>
      <c r="AG1181" s="9">
        <v>1455</v>
      </c>
      <c r="AH1181" s="9">
        <v>1483</v>
      </c>
      <c r="AI1181" s="9">
        <v>0</v>
      </c>
      <c r="AJ1181" s="9">
        <v>3914</v>
      </c>
      <c r="AK1181" s="9">
        <v>398</v>
      </c>
      <c r="AL1181" s="9">
        <v>647</v>
      </c>
      <c r="AM1181" s="9">
        <v>0</v>
      </c>
      <c r="AN1181" s="9">
        <v>4638</v>
      </c>
      <c r="AO1181" s="9">
        <v>138</v>
      </c>
      <c r="AP1181" s="9">
        <v>182</v>
      </c>
      <c r="AQ1181" s="9">
        <v>1</v>
      </c>
      <c r="AR1181" s="9">
        <v>4350</v>
      </c>
      <c r="AS1181" s="9">
        <v>609</v>
      </c>
      <c r="AT1181" s="10">
        <v>0</v>
      </c>
    </row>
    <row r="1182" spans="1:46" ht="57" x14ac:dyDescent="0.25">
      <c r="A1182" s="26" t="str">
        <f t="shared" si="36"/>
        <v>2013Registered nursesBritish ColumbiaNursing home/long-term care</v>
      </c>
      <c r="B1182" s="24">
        <v>2013</v>
      </c>
      <c r="C1182" s="9" t="s">
        <v>7</v>
      </c>
      <c r="D1182" s="9" t="s">
        <v>167</v>
      </c>
      <c r="E1182" s="9" t="str">
        <f t="shared" si="37"/>
        <v>British Columbia</v>
      </c>
      <c r="F1182" s="9" t="s">
        <v>181</v>
      </c>
      <c r="G1182" s="9" t="s">
        <v>12</v>
      </c>
      <c r="H1182" s="9">
        <v>2231</v>
      </c>
      <c r="I1182" s="9">
        <v>2082</v>
      </c>
      <c r="J1182" s="9">
        <v>149</v>
      </c>
      <c r="K1182" s="9">
        <v>0</v>
      </c>
      <c r="L1182" s="9">
        <v>10</v>
      </c>
      <c r="M1182" s="9">
        <v>108</v>
      </c>
      <c r="N1182" s="9">
        <v>114</v>
      </c>
      <c r="O1182" s="9">
        <v>176</v>
      </c>
      <c r="P1182" s="9">
        <v>308</v>
      </c>
      <c r="Q1182" s="9">
        <v>273</v>
      </c>
      <c r="R1182" s="9">
        <v>292</v>
      </c>
      <c r="S1182" s="9">
        <v>400</v>
      </c>
      <c r="T1182" s="9">
        <v>319</v>
      </c>
      <c r="U1182" s="9">
        <v>175</v>
      </c>
      <c r="V1182" s="9">
        <v>56</v>
      </c>
      <c r="W1182" s="9">
        <v>0</v>
      </c>
      <c r="X1182" s="9">
        <v>1285</v>
      </c>
      <c r="Y1182" s="9">
        <v>913</v>
      </c>
      <c r="Z1182" s="9">
        <v>33</v>
      </c>
      <c r="AA1182" s="9">
        <v>357</v>
      </c>
      <c r="AB1182" s="9">
        <v>498</v>
      </c>
      <c r="AC1182" s="9">
        <v>558</v>
      </c>
      <c r="AD1182" s="9">
        <v>810</v>
      </c>
      <c r="AE1182" s="9">
        <v>8</v>
      </c>
      <c r="AF1182" s="9">
        <v>874</v>
      </c>
      <c r="AG1182" s="9">
        <v>508</v>
      </c>
      <c r="AH1182" s="9">
        <v>849</v>
      </c>
      <c r="AI1182" s="9">
        <v>0</v>
      </c>
      <c r="AJ1182" s="9">
        <v>1710</v>
      </c>
      <c r="AK1182" s="9">
        <v>381</v>
      </c>
      <c r="AL1182" s="9">
        <v>138</v>
      </c>
      <c r="AM1182" s="9">
        <v>2</v>
      </c>
      <c r="AN1182" s="9">
        <v>2115</v>
      </c>
      <c r="AO1182" s="9">
        <v>88</v>
      </c>
      <c r="AP1182" s="9">
        <v>25</v>
      </c>
      <c r="AQ1182" s="9">
        <v>3</v>
      </c>
      <c r="AR1182" s="9">
        <v>2071</v>
      </c>
      <c r="AS1182" s="9">
        <v>157</v>
      </c>
      <c r="AT1182" s="10">
        <v>3</v>
      </c>
    </row>
    <row r="1183" spans="1:46" ht="42.75" x14ac:dyDescent="0.25">
      <c r="A1183" s="26" t="str">
        <f t="shared" si="36"/>
        <v>2013Registered nursesBritish ColumbiaOther places of work</v>
      </c>
      <c r="B1183" s="24">
        <v>2013</v>
      </c>
      <c r="C1183" s="9" t="s">
        <v>7</v>
      </c>
      <c r="D1183" s="9" t="s">
        <v>167</v>
      </c>
      <c r="E1183" s="9" t="str">
        <f t="shared" si="37"/>
        <v>British Columbia</v>
      </c>
      <c r="F1183" s="9" t="s">
        <v>183</v>
      </c>
      <c r="G1183" s="9" t="s">
        <v>13</v>
      </c>
      <c r="H1183" s="9">
        <v>2828</v>
      </c>
      <c r="I1183" s="9">
        <v>2636</v>
      </c>
      <c r="J1183" s="9">
        <v>192</v>
      </c>
      <c r="K1183" s="9">
        <v>0</v>
      </c>
      <c r="L1183" s="9">
        <v>8</v>
      </c>
      <c r="M1183" s="9">
        <v>95</v>
      </c>
      <c r="N1183" s="9">
        <v>168</v>
      </c>
      <c r="O1183" s="9">
        <v>242</v>
      </c>
      <c r="P1183" s="9">
        <v>293</v>
      </c>
      <c r="Q1183" s="9">
        <v>361</v>
      </c>
      <c r="R1183" s="9">
        <v>469</v>
      </c>
      <c r="S1183" s="9">
        <v>546</v>
      </c>
      <c r="T1183" s="9">
        <v>391</v>
      </c>
      <c r="U1183" s="9">
        <v>189</v>
      </c>
      <c r="V1183" s="9">
        <v>66</v>
      </c>
      <c r="W1183" s="9">
        <v>0</v>
      </c>
      <c r="X1183" s="9">
        <v>2509</v>
      </c>
      <c r="Y1183" s="9">
        <v>305</v>
      </c>
      <c r="Z1183" s="9">
        <v>14</v>
      </c>
      <c r="AA1183" s="9">
        <v>398</v>
      </c>
      <c r="AB1183" s="9">
        <v>571</v>
      </c>
      <c r="AC1183" s="9">
        <v>754</v>
      </c>
      <c r="AD1183" s="9">
        <v>1088</v>
      </c>
      <c r="AE1183" s="9">
        <v>17</v>
      </c>
      <c r="AF1183" s="9">
        <v>1349</v>
      </c>
      <c r="AG1183" s="9">
        <v>550</v>
      </c>
      <c r="AH1183" s="9">
        <v>927</v>
      </c>
      <c r="AI1183" s="9">
        <v>2</v>
      </c>
      <c r="AJ1183" s="9">
        <v>938</v>
      </c>
      <c r="AK1183" s="9">
        <v>306</v>
      </c>
      <c r="AL1183" s="9">
        <v>1557</v>
      </c>
      <c r="AM1183" s="9">
        <v>27</v>
      </c>
      <c r="AN1183" s="9">
        <v>1353</v>
      </c>
      <c r="AO1183" s="9">
        <v>398</v>
      </c>
      <c r="AP1183" s="9">
        <v>1049</v>
      </c>
      <c r="AQ1183" s="9">
        <v>28</v>
      </c>
      <c r="AR1183" s="9">
        <v>2734</v>
      </c>
      <c r="AS1183" s="9">
        <v>94</v>
      </c>
      <c r="AT1183" s="10">
        <v>0</v>
      </c>
    </row>
    <row r="1184" spans="1:46" ht="42.75" x14ac:dyDescent="0.25">
      <c r="A1184" s="26" t="str">
        <f t="shared" si="36"/>
        <v>2013Registered nursesBritish ColumbiaUnknown places of work</v>
      </c>
      <c r="B1184" s="24">
        <v>2013</v>
      </c>
      <c r="C1184" s="9" t="s">
        <v>7</v>
      </c>
      <c r="D1184" s="9" t="s">
        <v>167</v>
      </c>
      <c r="E1184" s="9" t="str">
        <f t="shared" si="37"/>
        <v>British Columbia</v>
      </c>
      <c r="F1184" s="9" t="s">
        <v>184</v>
      </c>
      <c r="G1184" s="9" t="s">
        <v>49</v>
      </c>
      <c r="H1184" s="9">
        <v>1193</v>
      </c>
      <c r="I1184" s="9">
        <v>1112</v>
      </c>
      <c r="J1184" s="9">
        <v>81</v>
      </c>
      <c r="K1184" s="9">
        <v>0</v>
      </c>
      <c r="L1184" s="9">
        <v>13</v>
      </c>
      <c r="M1184" s="9">
        <v>72</v>
      </c>
      <c r="N1184" s="9">
        <v>85</v>
      </c>
      <c r="O1184" s="9">
        <v>86</v>
      </c>
      <c r="P1184" s="9">
        <v>132</v>
      </c>
      <c r="Q1184" s="9">
        <v>132</v>
      </c>
      <c r="R1184" s="9">
        <v>192</v>
      </c>
      <c r="S1184" s="9">
        <v>197</v>
      </c>
      <c r="T1184" s="9">
        <v>151</v>
      </c>
      <c r="U1184" s="9">
        <v>89</v>
      </c>
      <c r="V1184" s="9">
        <v>44</v>
      </c>
      <c r="W1184" s="9">
        <v>0</v>
      </c>
      <c r="X1184" s="9">
        <v>1008</v>
      </c>
      <c r="Y1184" s="9">
        <v>174</v>
      </c>
      <c r="Z1184" s="9">
        <v>11</v>
      </c>
      <c r="AA1184" s="9">
        <v>252</v>
      </c>
      <c r="AB1184" s="9">
        <v>214</v>
      </c>
      <c r="AC1184" s="9">
        <v>302</v>
      </c>
      <c r="AD1184" s="9">
        <v>418</v>
      </c>
      <c r="AE1184" s="9">
        <v>7</v>
      </c>
      <c r="AF1184" s="9">
        <v>435</v>
      </c>
      <c r="AG1184" s="9">
        <v>295</v>
      </c>
      <c r="AH1184" s="9">
        <v>463</v>
      </c>
      <c r="AI1184" s="9">
        <v>0</v>
      </c>
      <c r="AJ1184" s="9">
        <v>482</v>
      </c>
      <c r="AK1184" s="9">
        <v>159</v>
      </c>
      <c r="AL1184" s="9">
        <v>396</v>
      </c>
      <c r="AM1184" s="9">
        <v>156</v>
      </c>
      <c r="AN1184" s="9">
        <v>765</v>
      </c>
      <c r="AO1184" s="9">
        <v>128</v>
      </c>
      <c r="AP1184" s="9">
        <v>144</v>
      </c>
      <c r="AQ1184" s="9">
        <v>156</v>
      </c>
      <c r="AR1184" s="9">
        <v>1091</v>
      </c>
      <c r="AS1184" s="9">
        <v>100</v>
      </c>
      <c r="AT1184" s="10">
        <v>2</v>
      </c>
    </row>
    <row r="1185" spans="1:46" ht="42.75" x14ac:dyDescent="0.25">
      <c r="A1185" s="26" t="str">
        <f t="shared" si="36"/>
        <v>2013Registered nursesYukonAll places of work</v>
      </c>
      <c r="B1185" s="24">
        <v>2013</v>
      </c>
      <c r="C1185" s="9" t="s">
        <v>7</v>
      </c>
      <c r="D1185" s="9" t="s">
        <v>168</v>
      </c>
      <c r="E1185" s="9" t="str">
        <f t="shared" si="37"/>
        <v>Yukon</v>
      </c>
      <c r="F1185" s="9" t="s">
        <v>179</v>
      </c>
      <c r="G1185" s="9" t="s">
        <v>9</v>
      </c>
      <c r="H1185" s="9">
        <v>387</v>
      </c>
      <c r="I1185" s="9">
        <v>351</v>
      </c>
      <c r="J1185" s="9">
        <v>36</v>
      </c>
      <c r="K1185" s="9">
        <v>0</v>
      </c>
      <c r="L1185" s="9">
        <v>4</v>
      </c>
      <c r="M1185" s="9">
        <v>51</v>
      </c>
      <c r="N1185" s="9">
        <v>59</v>
      </c>
      <c r="O1185" s="9">
        <v>48</v>
      </c>
      <c r="P1185" s="9">
        <v>40</v>
      </c>
      <c r="Q1185" s="9">
        <v>39</v>
      </c>
      <c r="R1185" s="9">
        <v>53</v>
      </c>
      <c r="S1185" s="9">
        <v>59</v>
      </c>
      <c r="T1185" s="9">
        <v>28</v>
      </c>
      <c r="U1185" s="9">
        <v>5</v>
      </c>
      <c r="V1185" s="9">
        <v>1</v>
      </c>
      <c r="W1185" s="9">
        <v>0</v>
      </c>
      <c r="X1185" s="9">
        <v>352</v>
      </c>
      <c r="Y1185" s="9">
        <v>35</v>
      </c>
      <c r="Z1185" s="9">
        <v>0</v>
      </c>
      <c r="AA1185" s="9">
        <v>149</v>
      </c>
      <c r="AB1185" s="9">
        <v>90</v>
      </c>
      <c r="AC1185" s="9">
        <v>74</v>
      </c>
      <c r="AD1185" s="9">
        <v>74</v>
      </c>
      <c r="AE1185" s="9">
        <v>0</v>
      </c>
      <c r="AF1185" s="9">
        <v>175</v>
      </c>
      <c r="AG1185" s="9">
        <v>138</v>
      </c>
      <c r="AH1185" s="9">
        <v>72</v>
      </c>
      <c r="AI1185" s="9">
        <v>2</v>
      </c>
      <c r="AJ1185" s="9">
        <v>304</v>
      </c>
      <c r="AK1185" s="9">
        <v>40</v>
      </c>
      <c r="AL1185" s="9">
        <v>42</v>
      </c>
      <c r="AM1185" s="9">
        <v>1</v>
      </c>
      <c r="AN1185" s="9">
        <v>343</v>
      </c>
      <c r="AO1185" s="9">
        <v>29</v>
      </c>
      <c r="AP1185" s="9">
        <v>14</v>
      </c>
      <c r="AQ1185" s="9">
        <v>1</v>
      </c>
      <c r="AR1185" s="9">
        <v>286</v>
      </c>
      <c r="AS1185" s="9">
        <v>101</v>
      </c>
      <c r="AT1185" s="10">
        <v>0</v>
      </c>
    </row>
    <row r="1186" spans="1:46" ht="28.5" x14ac:dyDescent="0.25">
      <c r="A1186" s="26" t="str">
        <f t="shared" si="36"/>
        <v>2013Registered nursesYukonHospital</v>
      </c>
      <c r="B1186" s="24">
        <v>2013</v>
      </c>
      <c r="C1186" s="9" t="s">
        <v>7</v>
      </c>
      <c r="D1186" s="9" t="s">
        <v>168</v>
      </c>
      <c r="E1186" s="9" t="str">
        <f t="shared" si="37"/>
        <v>Yukon</v>
      </c>
      <c r="F1186" s="9" t="s">
        <v>180</v>
      </c>
      <c r="G1186" s="9" t="s">
        <v>10</v>
      </c>
      <c r="H1186" s="9">
        <v>183</v>
      </c>
      <c r="I1186" s="9">
        <v>167</v>
      </c>
      <c r="J1186" s="9">
        <v>16</v>
      </c>
      <c r="K1186" s="9">
        <v>0</v>
      </c>
      <c r="L1186" s="9">
        <v>3</v>
      </c>
      <c r="M1186" s="9">
        <v>35</v>
      </c>
      <c r="N1186" s="9">
        <v>36</v>
      </c>
      <c r="O1186" s="9">
        <v>17</v>
      </c>
      <c r="P1186" s="9">
        <v>18</v>
      </c>
      <c r="Q1186" s="9">
        <v>17</v>
      </c>
      <c r="R1186" s="9">
        <v>22</v>
      </c>
      <c r="S1186" s="9">
        <v>23</v>
      </c>
      <c r="T1186" s="9">
        <v>10</v>
      </c>
      <c r="U1186" s="9">
        <v>1</v>
      </c>
      <c r="V1186" s="9">
        <v>1</v>
      </c>
      <c r="W1186" s="9">
        <v>0</v>
      </c>
      <c r="X1186" s="9">
        <v>166</v>
      </c>
      <c r="Y1186" s="9">
        <v>17</v>
      </c>
      <c r="Z1186" s="9">
        <v>0</v>
      </c>
      <c r="AA1186" s="9">
        <v>90</v>
      </c>
      <c r="AB1186" s="9">
        <v>38</v>
      </c>
      <c r="AC1186" s="9">
        <v>29</v>
      </c>
      <c r="AD1186" s="9">
        <v>26</v>
      </c>
      <c r="AE1186" s="9">
        <v>0</v>
      </c>
      <c r="AF1186" s="9">
        <v>73</v>
      </c>
      <c r="AG1186" s="9">
        <v>70</v>
      </c>
      <c r="AH1186" s="9">
        <v>38</v>
      </c>
      <c r="AI1186" s="9">
        <v>2</v>
      </c>
      <c r="AJ1186" s="9">
        <v>167</v>
      </c>
      <c r="AK1186" s="9">
        <v>7</v>
      </c>
      <c r="AL1186" s="9">
        <v>9</v>
      </c>
      <c r="AM1186" s="9">
        <v>0</v>
      </c>
      <c r="AN1186" s="9">
        <v>168</v>
      </c>
      <c r="AO1186" s="9">
        <v>13</v>
      </c>
      <c r="AP1186" s="9">
        <v>2</v>
      </c>
      <c r="AQ1186" s="9">
        <v>0</v>
      </c>
      <c r="AR1186" s="9">
        <v>163</v>
      </c>
      <c r="AS1186" s="9">
        <v>20</v>
      </c>
      <c r="AT1186" s="10">
        <v>0</v>
      </c>
    </row>
    <row r="1187" spans="1:46" ht="28.5" x14ac:dyDescent="0.25">
      <c r="A1187" s="26" t="str">
        <f t="shared" si="36"/>
        <v>2013Registered nursesYukonCommunity health</v>
      </c>
      <c r="B1187" s="24">
        <v>2013</v>
      </c>
      <c r="C1187" s="9" t="s">
        <v>7</v>
      </c>
      <c r="D1187" s="9" t="s">
        <v>168</v>
      </c>
      <c r="E1187" s="9" t="str">
        <f t="shared" si="37"/>
        <v>Yukon</v>
      </c>
      <c r="F1187" s="9" t="s">
        <v>182</v>
      </c>
      <c r="G1187" s="9" t="s">
        <v>11</v>
      </c>
      <c r="H1187" s="9">
        <v>132</v>
      </c>
      <c r="I1187" s="9">
        <v>119</v>
      </c>
      <c r="J1187" s="9">
        <v>13</v>
      </c>
      <c r="K1187" s="9">
        <v>0</v>
      </c>
      <c r="L1187" s="9">
        <v>0</v>
      </c>
      <c r="M1187" s="9">
        <v>8</v>
      </c>
      <c r="N1187" s="9">
        <v>16</v>
      </c>
      <c r="O1187" s="9">
        <v>23</v>
      </c>
      <c r="P1187" s="9">
        <v>14</v>
      </c>
      <c r="Q1187" s="9">
        <v>14</v>
      </c>
      <c r="R1187" s="9">
        <v>20</v>
      </c>
      <c r="S1187" s="9">
        <v>22</v>
      </c>
      <c r="T1187" s="9">
        <v>11</v>
      </c>
      <c r="U1187" s="9">
        <v>4</v>
      </c>
      <c r="V1187" s="9">
        <v>0</v>
      </c>
      <c r="W1187" s="9">
        <v>0</v>
      </c>
      <c r="X1187" s="9">
        <v>125</v>
      </c>
      <c r="Y1187" s="9">
        <v>7</v>
      </c>
      <c r="Z1187" s="9">
        <v>0</v>
      </c>
      <c r="AA1187" s="9">
        <v>36</v>
      </c>
      <c r="AB1187" s="9">
        <v>34</v>
      </c>
      <c r="AC1187" s="9">
        <v>31</v>
      </c>
      <c r="AD1187" s="9">
        <v>31</v>
      </c>
      <c r="AE1187" s="9">
        <v>0</v>
      </c>
      <c r="AF1187" s="9">
        <v>54</v>
      </c>
      <c r="AG1187" s="9">
        <v>53</v>
      </c>
      <c r="AH1187" s="9">
        <v>25</v>
      </c>
      <c r="AI1187" s="9">
        <v>0</v>
      </c>
      <c r="AJ1187" s="9">
        <v>103</v>
      </c>
      <c r="AK1187" s="9">
        <v>19</v>
      </c>
      <c r="AL1187" s="9">
        <v>10</v>
      </c>
      <c r="AM1187" s="9">
        <v>0</v>
      </c>
      <c r="AN1187" s="9">
        <v>125</v>
      </c>
      <c r="AO1187" s="9">
        <v>6</v>
      </c>
      <c r="AP1187" s="9">
        <v>1</v>
      </c>
      <c r="AQ1187" s="9">
        <v>0</v>
      </c>
      <c r="AR1187" s="9">
        <v>58</v>
      </c>
      <c r="AS1187" s="9">
        <v>74</v>
      </c>
      <c r="AT1187" s="10">
        <v>0</v>
      </c>
    </row>
    <row r="1188" spans="1:46" ht="57" x14ac:dyDescent="0.25">
      <c r="A1188" s="26" t="str">
        <f t="shared" si="36"/>
        <v>2013Registered nursesYukonNursing home/long-term care</v>
      </c>
      <c r="B1188" s="24">
        <v>2013</v>
      </c>
      <c r="C1188" s="9" t="s">
        <v>7</v>
      </c>
      <c r="D1188" s="9" t="s">
        <v>168</v>
      </c>
      <c r="E1188" s="9" t="str">
        <f t="shared" si="37"/>
        <v>Yukon</v>
      </c>
      <c r="F1188" s="9" t="s">
        <v>181</v>
      </c>
      <c r="G1188" s="9" t="s">
        <v>12</v>
      </c>
      <c r="H1188" s="9">
        <v>29</v>
      </c>
      <c r="I1188" s="9">
        <v>28</v>
      </c>
      <c r="J1188" s="9">
        <v>1</v>
      </c>
      <c r="K1188" s="9">
        <v>0</v>
      </c>
      <c r="L1188" s="9">
        <v>1</v>
      </c>
      <c r="M1188" s="9">
        <v>5</v>
      </c>
      <c r="N1188" s="9">
        <v>2</v>
      </c>
      <c r="O1188" s="9">
        <v>7</v>
      </c>
      <c r="P1188" s="9">
        <v>2</v>
      </c>
      <c r="Q1188" s="9">
        <v>5</v>
      </c>
      <c r="R1188" s="9">
        <v>4</v>
      </c>
      <c r="S1188" s="9">
        <v>1</v>
      </c>
      <c r="T1188" s="9">
        <v>2</v>
      </c>
      <c r="U1188" s="9">
        <v>0</v>
      </c>
      <c r="V1188" s="9">
        <v>0</v>
      </c>
      <c r="W1188" s="9">
        <v>0</v>
      </c>
      <c r="X1188" s="9">
        <v>22</v>
      </c>
      <c r="Y1188" s="9">
        <v>7</v>
      </c>
      <c r="Z1188" s="9">
        <v>0</v>
      </c>
      <c r="AA1188" s="9">
        <v>12</v>
      </c>
      <c r="AB1188" s="9">
        <v>11</v>
      </c>
      <c r="AC1188" s="9">
        <v>2</v>
      </c>
      <c r="AD1188" s="9">
        <v>4</v>
      </c>
      <c r="AE1188" s="9">
        <v>0</v>
      </c>
      <c r="AF1188" s="9">
        <v>20</v>
      </c>
      <c r="AG1188" s="9">
        <v>4</v>
      </c>
      <c r="AH1188" s="9">
        <v>5</v>
      </c>
      <c r="AI1188" s="9">
        <v>0</v>
      </c>
      <c r="AJ1188" s="9">
        <v>17</v>
      </c>
      <c r="AK1188" s="9">
        <v>10</v>
      </c>
      <c r="AL1188" s="9">
        <v>2</v>
      </c>
      <c r="AM1188" s="9">
        <v>0</v>
      </c>
      <c r="AN1188" s="9">
        <v>26</v>
      </c>
      <c r="AO1188" s="9">
        <v>3</v>
      </c>
      <c r="AP1188" s="9">
        <v>0</v>
      </c>
      <c r="AQ1188" s="9">
        <v>0</v>
      </c>
      <c r="AR1188" s="9">
        <v>28</v>
      </c>
      <c r="AS1188" s="9">
        <v>1</v>
      </c>
      <c r="AT1188" s="10">
        <v>0</v>
      </c>
    </row>
    <row r="1189" spans="1:46" ht="42.75" x14ac:dyDescent="0.25">
      <c r="A1189" s="26" t="str">
        <f t="shared" si="36"/>
        <v>2013Registered nursesYukonOther places of work</v>
      </c>
      <c r="B1189" s="24">
        <v>2013</v>
      </c>
      <c r="C1189" s="9" t="s">
        <v>7</v>
      </c>
      <c r="D1189" s="9" t="s">
        <v>168</v>
      </c>
      <c r="E1189" s="9" t="str">
        <f t="shared" si="37"/>
        <v>Yukon</v>
      </c>
      <c r="F1189" s="9" t="s">
        <v>183</v>
      </c>
      <c r="G1189" s="9" t="s">
        <v>13</v>
      </c>
      <c r="H1189" s="9">
        <v>42</v>
      </c>
      <c r="I1189" s="9">
        <v>36</v>
      </c>
      <c r="J1189" s="9">
        <v>6</v>
      </c>
      <c r="K1189" s="9">
        <v>0</v>
      </c>
      <c r="L1189" s="9">
        <v>0</v>
      </c>
      <c r="M1189" s="9">
        <v>3</v>
      </c>
      <c r="N1189" s="9">
        <v>5</v>
      </c>
      <c r="O1189" s="9">
        <v>1</v>
      </c>
      <c r="P1189" s="9">
        <v>6</v>
      </c>
      <c r="Q1189" s="9">
        <v>3</v>
      </c>
      <c r="R1189" s="9">
        <v>6</v>
      </c>
      <c r="S1189" s="9">
        <v>13</v>
      </c>
      <c r="T1189" s="9">
        <v>5</v>
      </c>
      <c r="U1189" s="9">
        <v>0</v>
      </c>
      <c r="V1189" s="9">
        <v>0</v>
      </c>
      <c r="W1189" s="9">
        <v>0</v>
      </c>
      <c r="X1189" s="9">
        <v>38</v>
      </c>
      <c r="Y1189" s="9">
        <v>4</v>
      </c>
      <c r="Z1189" s="9">
        <v>0</v>
      </c>
      <c r="AA1189" s="9">
        <v>11</v>
      </c>
      <c r="AB1189" s="9">
        <v>7</v>
      </c>
      <c r="AC1189" s="9">
        <v>11</v>
      </c>
      <c r="AD1189" s="9">
        <v>13</v>
      </c>
      <c r="AE1189" s="9">
        <v>0</v>
      </c>
      <c r="AF1189" s="9">
        <v>28</v>
      </c>
      <c r="AG1189" s="9">
        <v>11</v>
      </c>
      <c r="AH1189" s="9">
        <v>3</v>
      </c>
      <c r="AI1189" s="9">
        <v>0</v>
      </c>
      <c r="AJ1189" s="9">
        <v>17</v>
      </c>
      <c r="AK1189" s="9">
        <v>4</v>
      </c>
      <c r="AL1189" s="9">
        <v>21</v>
      </c>
      <c r="AM1189" s="9">
        <v>0</v>
      </c>
      <c r="AN1189" s="9">
        <v>24</v>
      </c>
      <c r="AO1189" s="9">
        <v>7</v>
      </c>
      <c r="AP1189" s="9">
        <v>11</v>
      </c>
      <c r="AQ1189" s="9">
        <v>0</v>
      </c>
      <c r="AR1189" s="9">
        <v>37</v>
      </c>
      <c r="AS1189" s="9">
        <v>5</v>
      </c>
      <c r="AT1189" s="10">
        <v>0</v>
      </c>
    </row>
    <row r="1190" spans="1:46" ht="42.75" x14ac:dyDescent="0.25">
      <c r="A1190" s="26" t="str">
        <f t="shared" si="36"/>
        <v>2013Registered nursesYukonUnknown places of work</v>
      </c>
      <c r="B1190" s="24">
        <v>2013</v>
      </c>
      <c r="C1190" s="9" t="s">
        <v>7</v>
      </c>
      <c r="D1190" s="9" t="s">
        <v>168</v>
      </c>
      <c r="E1190" s="9" t="str">
        <f t="shared" si="37"/>
        <v>Yukon</v>
      </c>
      <c r="F1190" s="9" t="s">
        <v>184</v>
      </c>
      <c r="G1190" s="9" t="s">
        <v>49</v>
      </c>
      <c r="H1190" s="9">
        <v>1</v>
      </c>
      <c r="I1190" s="9">
        <v>1</v>
      </c>
      <c r="J1190" s="9">
        <v>0</v>
      </c>
      <c r="K1190" s="9">
        <v>0</v>
      </c>
      <c r="L1190" s="9">
        <v>0</v>
      </c>
      <c r="M1190" s="9">
        <v>0</v>
      </c>
      <c r="N1190" s="9">
        <v>0</v>
      </c>
      <c r="O1190" s="9">
        <v>0</v>
      </c>
      <c r="P1190" s="9">
        <v>0</v>
      </c>
      <c r="Q1190" s="9">
        <v>0</v>
      </c>
      <c r="R1190" s="9">
        <v>1</v>
      </c>
      <c r="S1190" s="9">
        <v>0</v>
      </c>
      <c r="T1190" s="9">
        <v>0</v>
      </c>
      <c r="U1190" s="9">
        <v>0</v>
      </c>
      <c r="V1190" s="9">
        <v>0</v>
      </c>
      <c r="W1190" s="9">
        <v>0</v>
      </c>
      <c r="X1190" s="9">
        <v>1</v>
      </c>
      <c r="Y1190" s="9">
        <v>0</v>
      </c>
      <c r="Z1190" s="9">
        <v>0</v>
      </c>
      <c r="AA1190" s="9">
        <v>0</v>
      </c>
      <c r="AB1190" s="9">
        <v>0</v>
      </c>
      <c r="AC1190" s="9">
        <v>1</v>
      </c>
      <c r="AD1190" s="9">
        <v>0</v>
      </c>
      <c r="AE1190" s="9">
        <v>0</v>
      </c>
      <c r="AF1190" s="9">
        <v>0</v>
      </c>
      <c r="AG1190" s="9">
        <v>0</v>
      </c>
      <c r="AH1190" s="9">
        <v>1</v>
      </c>
      <c r="AI1190" s="9">
        <v>0</v>
      </c>
      <c r="AJ1190" s="9">
        <v>0</v>
      </c>
      <c r="AK1190" s="9">
        <v>0</v>
      </c>
      <c r="AL1190" s="9">
        <v>0</v>
      </c>
      <c r="AM1190" s="9">
        <v>1</v>
      </c>
      <c r="AN1190" s="9">
        <v>0</v>
      </c>
      <c r="AO1190" s="9">
        <v>0</v>
      </c>
      <c r="AP1190" s="9">
        <v>0</v>
      </c>
      <c r="AQ1190" s="9">
        <v>1</v>
      </c>
      <c r="AR1190" s="9">
        <v>0</v>
      </c>
      <c r="AS1190" s="9">
        <v>1</v>
      </c>
      <c r="AT1190" s="10">
        <v>0</v>
      </c>
    </row>
    <row r="1191" spans="1:46" ht="57" x14ac:dyDescent="0.25">
      <c r="A1191" s="26" t="str">
        <f t="shared" si="36"/>
        <v>2013Registered nursesNorthwest TerritoriesAll places of work</v>
      </c>
      <c r="B1191" s="24">
        <v>2013</v>
      </c>
      <c r="C1191" s="9" t="s">
        <v>7</v>
      </c>
      <c r="D1191" s="9" t="s">
        <v>169</v>
      </c>
      <c r="E1191" s="9" t="str">
        <f t="shared" si="37"/>
        <v>Northwest Territories</v>
      </c>
      <c r="F1191" s="9" t="s">
        <v>179</v>
      </c>
      <c r="G1191" s="9" t="s">
        <v>9</v>
      </c>
      <c r="H1191" s="9">
        <v>774</v>
      </c>
      <c r="I1191" s="9">
        <v>694</v>
      </c>
      <c r="J1191" s="9">
        <v>80</v>
      </c>
      <c r="K1191" s="9">
        <v>0</v>
      </c>
      <c r="L1191" s="9">
        <v>7</v>
      </c>
      <c r="M1191" s="9">
        <v>83</v>
      </c>
      <c r="N1191" s="9">
        <v>102</v>
      </c>
      <c r="O1191" s="9">
        <v>106</v>
      </c>
      <c r="P1191" s="9">
        <v>79</v>
      </c>
      <c r="Q1191" s="9">
        <v>81</v>
      </c>
      <c r="R1191" s="9">
        <v>107</v>
      </c>
      <c r="S1191" s="9">
        <v>94</v>
      </c>
      <c r="T1191" s="9">
        <v>79</v>
      </c>
      <c r="U1191" s="9">
        <v>27</v>
      </c>
      <c r="V1191" s="9">
        <v>9</v>
      </c>
      <c r="W1191" s="9">
        <v>0</v>
      </c>
      <c r="X1191" s="9">
        <v>730</v>
      </c>
      <c r="Y1191" s="9">
        <v>43</v>
      </c>
      <c r="Z1191" s="9">
        <v>1</v>
      </c>
      <c r="AA1191" s="9">
        <v>281</v>
      </c>
      <c r="AB1191" s="9">
        <v>183</v>
      </c>
      <c r="AC1191" s="9">
        <v>141</v>
      </c>
      <c r="AD1191" s="9">
        <v>169</v>
      </c>
      <c r="AE1191" s="9">
        <v>0</v>
      </c>
      <c r="AF1191" s="9">
        <v>414</v>
      </c>
      <c r="AG1191" s="9">
        <v>0</v>
      </c>
      <c r="AH1191" s="9">
        <v>273</v>
      </c>
      <c r="AI1191" s="9">
        <v>87</v>
      </c>
      <c r="AJ1191" s="9">
        <v>539</v>
      </c>
      <c r="AK1191" s="9">
        <v>79</v>
      </c>
      <c r="AL1191" s="9">
        <v>134</v>
      </c>
      <c r="AM1191" s="9">
        <v>22</v>
      </c>
      <c r="AN1191" s="9">
        <v>671</v>
      </c>
      <c r="AO1191" s="9">
        <v>43</v>
      </c>
      <c r="AP1191" s="9">
        <v>37</v>
      </c>
      <c r="AQ1191" s="9">
        <v>23</v>
      </c>
      <c r="AR1191" s="9">
        <v>520</v>
      </c>
      <c r="AS1191" s="9">
        <v>249</v>
      </c>
      <c r="AT1191" s="10">
        <v>5</v>
      </c>
    </row>
    <row r="1192" spans="1:46" ht="57" x14ac:dyDescent="0.25">
      <c r="A1192" s="26" t="str">
        <f t="shared" si="36"/>
        <v>2013Registered nursesNorthwest TerritoriesHospital</v>
      </c>
      <c r="B1192" s="24">
        <v>2013</v>
      </c>
      <c r="C1192" s="9" t="s">
        <v>7</v>
      </c>
      <c r="D1192" s="9" t="s">
        <v>169</v>
      </c>
      <c r="E1192" s="9" t="str">
        <f t="shared" si="37"/>
        <v>Northwest Territories</v>
      </c>
      <c r="F1192" s="9" t="s">
        <v>180</v>
      </c>
      <c r="G1192" s="9" t="s">
        <v>10</v>
      </c>
      <c r="H1192" s="9">
        <v>368</v>
      </c>
      <c r="I1192" s="9">
        <v>332</v>
      </c>
      <c r="J1192" s="9">
        <v>36</v>
      </c>
      <c r="K1192" s="9">
        <v>0</v>
      </c>
      <c r="L1192" s="9">
        <v>5</v>
      </c>
      <c r="M1192" s="9">
        <v>64</v>
      </c>
      <c r="N1192" s="9">
        <v>58</v>
      </c>
      <c r="O1192" s="9">
        <v>60</v>
      </c>
      <c r="P1192" s="9">
        <v>40</v>
      </c>
      <c r="Q1192" s="9">
        <v>43</v>
      </c>
      <c r="R1192" s="9">
        <v>44</v>
      </c>
      <c r="S1192" s="9">
        <v>31</v>
      </c>
      <c r="T1192" s="9">
        <v>19</v>
      </c>
      <c r="U1192" s="9">
        <v>2</v>
      </c>
      <c r="V1192" s="9">
        <v>2</v>
      </c>
      <c r="W1192" s="9">
        <v>0</v>
      </c>
      <c r="X1192" s="9">
        <v>356</v>
      </c>
      <c r="Y1192" s="9">
        <v>12</v>
      </c>
      <c r="Z1192" s="9">
        <v>0</v>
      </c>
      <c r="AA1192" s="9">
        <v>180</v>
      </c>
      <c r="AB1192" s="9">
        <v>93</v>
      </c>
      <c r="AC1192" s="9">
        <v>53</v>
      </c>
      <c r="AD1192" s="9">
        <v>42</v>
      </c>
      <c r="AE1192" s="9">
        <v>0</v>
      </c>
      <c r="AF1192" s="9">
        <v>221</v>
      </c>
      <c r="AG1192" s="9">
        <v>0</v>
      </c>
      <c r="AH1192" s="9">
        <v>101</v>
      </c>
      <c r="AI1192" s="9">
        <v>46</v>
      </c>
      <c r="AJ1192" s="9">
        <v>304</v>
      </c>
      <c r="AK1192" s="9">
        <v>29</v>
      </c>
      <c r="AL1192" s="9">
        <v>26</v>
      </c>
      <c r="AM1192" s="9">
        <v>9</v>
      </c>
      <c r="AN1192" s="9">
        <v>343</v>
      </c>
      <c r="AO1192" s="9">
        <v>10</v>
      </c>
      <c r="AP1192" s="9">
        <v>7</v>
      </c>
      <c r="AQ1192" s="9">
        <v>8</v>
      </c>
      <c r="AR1192" s="9">
        <v>272</v>
      </c>
      <c r="AS1192" s="9">
        <v>95</v>
      </c>
      <c r="AT1192" s="10">
        <v>1</v>
      </c>
    </row>
    <row r="1193" spans="1:46" ht="57" x14ac:dyDescent="0.25">
      <c r="A1193" s="26" t="str">
        <f t="shared" si="36"/>
        <v>2013Registered nursesNorthwest TerritoriesCommunity health</v>
      </c>
      <c r="B1193" s="24">
        <v>2013</v>
      </c>
      <c r="C1193" s="9" t="s">
        <v>7</v>
      </c>
      <c r="D1193" s="9" t="s">
        <v>169</v>
      </c>
      <c r="E1193" s="9" t="str">
        <f t="shared" si="37"/>
        <v>Northwest Territories</v>
      </c>
      <c r="F1193" s="9" t="s">
        <v>182</v>
      </c>
      <c r="G1193" s="9" t="s">
        <v>11</v>
      </c>
      <c r="H1193" s="9">
        <v>262</v>
      </c>
      <c r="I1193" s="9">
        <v>237</v>
      </c>
      <c r="J1193" s="9">
        <v>25</v>
      </c>
      <c r="K1193" s="9">
        <v>0</v>
      </c>
      <c r="L1193" s="9">
        <v>2</v>
      </c>
      <c r="M1193" s="9">
        <v>13</v>
      </c>
      <c r="N1193" s="9">
        <v>24</v>
      </c>
      <c r="O1193" s="9">
        <v>23</v>
      </c>
      <c r="P1193" s="9">
        <v>24</v>
      </c>
      <c r="Q1193" s="9">
        <v>25</v>
      </c>
      <c r="R1193" s="9">
        <v>45</v>
      </c>
      <c r="S1193" s="9">
        <v>40</v>
      </c>
      <c r="T1193" s="9">
        <v>42</v>
      </c>
      <c r="U1193" s="9">
        <v>20</v>
      </c>
      <c r="V1193" s="9">
        <v>4</v>
      </c>
      <c r="W1193" s="9">
        <v>0</v>
      </c>
      <c r="X1193" s="9">
        <v>235</v>
      </c>
      <c r="Y1193" s="9">
        <v>27</v>
      </c>
      <c r="Z1193" s="9">
        <v>0</v>
      </c>
      <c r="AA1193" s="9">
        <v>59</v>
      </c>
      <c r="AB1193" s="9">
        <v>58</v>
      </c>
      <c r="AC1193" s="9">
        <v>61</v>
      </c>
      <c r="AD1193" s="9">
        <v>84</v>
      </c>
      <c r="AE1193" s="9">
        <v>0</v>
      </c>
      <c r="AF1193" s="9">
        <v>105</v>
      </c>
      <c r="AG1193" s="9">
        <v>0</v>
      </c>
      <c r="AH1193" s="9">
        <v>134</v>
      </c>
      <c r="AI1193" s="9">
        <v>23</v>
      </c>
      <c r="AJ1193" s="9">
        <v>184</v>
      </c>
      <c r="AK1193" s="9">
        <v>30</v>
      </c>
      <c r="AL1193" s="9">
        <v>40</v>
      </c>
      <c r="AM1193" s="9">
        <v>8</v>
      </c>
      <c r="AN1193" s="9">
        <v>241</v>
      </c>
      <c r="AO1193" s="9">
        <v>10</v>
      </c>
      <c r="AP1193" s="9">
        <v>1</v>
      </c>
      <c r="AQ1193" s="9">
        <v>10</v>
      </c>
      <c r="AR1193" s="9">
        <v>149</v>
      </c>
      <c r="AS1193" s="9">
        <v>112</v>
      </c>
      <c r="AT1193" s="10">
        <v>1</v>
      </c>
    </row>
    <row r="1194" spans="1:46" ht="57" x14ac:dyDescent="0.25">
      <c r="A1194" s="26" t="str">
        <f t="shared" si="36"/>
        <v>2013Registered nursesNorthwest TerritoriesNursing home/long-term care</v>
      </c>
      <c r="B1194" s="24">
        <v>2013</v>
      </c>
      <c r="C1194" s="9" t="s">
        <v>7</v>
      </c>
      <c r="D1194" s="9" t="s">
        <v>169</v>
      </c>
      <c r="E1194" s="9" t="str">
        <f t="shared" si="37"/>
        <v>Northwest Territories</v>
      </c>
      <c r="F1194" s="9" t="s">
        <v>181</v>
      </c>
      <c r="G1194" s="9" t="s">
        <v>12</v>
      </c>
      <c r="H1194" s="9">
        <v>19</v>
      </c>
      <c r="I1194" s="9">
        <v>17</v>
      </c>
      <c r="J1194" s="9">
        <v>2</v>
      </c>
      <c r="K1194" s="9">
        <v>0</v>
      </c>
      <c r="L1194" s="9">
        <v>0</v>
      </c>
      <c r="M1194" s="9">
        <v>3</v>
      </c>
      <c r="N1194" s="9">
        <v>1</v>
      </c>
      <c r="O1194" s="9">
        <v>2</v>
      </c>
      <c r="P1194" s="9">
        <v>2</v>
      </c>
      <c r="Q1194" s="9">
        <v>0</v>
      </c>
      <c r="R1194" s="9">
        <v>3</v>
      </c>
      <c r="S1194" s="9">
        <v>1</v>
      </c>
      <c r="T1194" s="9">
        <v>3</v>
      </c>
      <c r="U1194" s="9">
        <v>3</v>
      </c>
      <c r="V1194" s="9">
        <v>1</v>
      </c>
      <c r="W1194" s="9">
        <v>0</v>
      </c>
      <c r="X1194" s="9">
        <v>19</v>
      </c>
      <c r="Y1194" s="9">
        <v>0</v>
      </c>
      <c r="Z1194" s="9">
        <v>0</v>
      </c>
      <c r="AA1194" s="9">
        <v>6</v>
      </c>
      <c r="AB1194" s="9">
        <v>3</v>
      </c>
      <c r="AC1194" s="9">
        <v>4</v>
      </c>
      <c r="AD1194" s="9">
        <v>6</v>
      </c>
      <c r="AE1194" s="9">
        <v>0</v>
      </c>
      <c r="AF1194" s="9">
        <v>12</v>
      </c>
      <c r="AG1194" s="9">
        <v>0</v>
      </c>
      <c r="AH1194" s="9">
        <v>7</v>
      </c>
      <c r="AI1194" s="9">
        <v>0</v>
      </c>
      <c r="AJ1194" s="9">
        <v>8</v>
      </c>
      <c r="AK1194" s="9">
        <v>7</v>
      </c>
      <c r="AL1194" s="9">
        <v>3</v>
      </c>
      <c r="AM1194" s="9">
        <v>1</v>
      </c>
      <c r="AN1194" s="9">
        <v>16</v>
      </c>
      <c r="AO1194" s="9">
        <v>2</v>
      </c>
      <c r="AP1194" s="9">
        <v>0</v>
      </c>
      <c r="AQ1194" s="9">
        <v>1</v>
      </c>
      <c r="AR1194" s="9">
        <v>12</v>
      </c>
      <c r="AS1194" s="9">
        <v>7</v>
      </c>
      <c r="AT1194" s="10">
        <v>0</v>
      </c>
    </row>
    <row r="1195" spans="1:46" ht="57" x14ac:dyDescent="0.25">
      <c r="A1195" s="26" t="str">
        <f t="shared" si="36"/>
        <v>2013Registered nursesNorthwest TerritoriesOther places of work</v>
      </c>
      <c r="B1195" s="24">
        <v>2013</v>
      </c>
      <c r="C1195" s="9" t="s">
        <v>7</v>
      </c>
      <c r="D1195" s="9" t="s">
        <v>169</v>
      </c>
      <c r="E1195" s="9" t="str">
        <f t="shared" si="37"/>
        <v>Northwest Territories</v>
      </c>
      <c r="F1195" s="9" t="s">
        <v>183</v>
      </c>
      <c r="G1195" s="9" t="s">
        <v>13</v>
      </c>
      <c r="H1195" s="9">
        <v>120</v>
      </c>
      <c r="I1195" s="9">
        <v>103</v>
      </c>
      <c r="J1195" s="9">
        <v>17</v>
      </c>
      <c r="K1195" s="9">
        <v>0</v>
      </c>
      <c r="L1195" s="9">
        <v>0</v>
      </c>
      <c r="M1195" s="9">
        <v>1</v>
      </c>
      <c r="N1195" s="9">
        <v>19</v>
      </c>
      <c r="O1195" s="9">
        <v>21</v>
      </c>
      <c r="P1195" s="9">
        <v>13</v>
      </c>
      <c r="Q1195" s="9">
        <v>12</v>
      </c>
      <c r="R1195" s="9">
        <v>14</v>
      </c>
      <c r="S1195" s="9">
        <v>21</v>
      </c>
      <c r="T1195" s="9">
        <v>15</v>
      </c>
      <c r="U1195" s="9">
        <v>2</v>
      </c>
      <c r="V1195" s="9">
        <v>2</v>
      </c>
      <c r="W1195" s="9">
        <v>0</v>
      </c>
      <c r="X1195" s="9">
        <v>115</v>
      </c>
      <c r="Y1195" s="9">
        <v>4</v>
      </c>
      <c r="Z1195" s="9">
        <v>1</v>
      </c>
      <c r="AA1195" s="9">
        <v>34</v>
      </c>
      <c r="AB1195" s="9">
        <v>28</v>
      </c>
      <c r="AC1195" s="9">
        <v>22</v>
      </c>
      <c r="AD1195" s="9">
        <v>36</v>
      </c>
      <c r="AE1195" s="9">
        <v>0</v>
      </c>
      <c r="AF1195" s="9">
        <v>76</v>
      </c>
      <c r="AG1195" s="9">
        <v>0</v>
      </c>
      <c r="AH1195" s="9">
        <v>27</v>
      </c>
      <c r="AI1195" s="9">
        <v>17</v>
      </c>
      <c r="AJ1195" s="9">
        <v>42</v>
      </c>
      <c r="AK1195" s="9">
        <v>13</v>
      </c>
      <c r="AL1195" s="9">
        <v>64</v>
      </c>
      <c r="AM1195" s="9">
        <v>1</v>
      </c>
      <c r="AN1195" s="9">
        <v>69</v>
      </c>
      <c r="AO1195" s="9">
        <v>21</v>
      </c>
      <c r="AP1195" s="9">
        <v>29</v>
      </c>
      <c r="AQ1195" s="9">
        <v>1</v>
      </c>
      <c r="AR1195" s="9">
        <v>84</v>
      </c>
      <c r="AS1195" s="9">
        <v>34</v>
      </c>
      <c r="AT1195" s="10">
        <v>2</v>
      </c>
    </row>
    <row r="1196" spans="1:46" ht="57" x14ac:dyDescent="0.25">
      <c r="A1196" s="26" t="str">
        <f t="shared" si="36"/>
        <v>2013Registered nursesNorthwest TerritoriesUnknown places of work</v>
      </c>
      <c r="B1196" s="24">
        <v>2013</v>
      </c>
      <c r="C1196" s="9" t="s">
        <v>7</v>
      </c>
      <c r="D1196" s="9" t="s">
        <v>169</v>
      </c>
      <c r="E1196" s="9" t="str">
        <f t="shared" si="37"/>
        <v>Northwest Territories</v>
      </c>
      <c r="F1196" s="9" t="s">
        <v>184</v>
      </c>
      <c r="G1196" s="9" t="s">
        <v>49</v>
      </c>
      <c r="H1196" s="9">
        <v>5</v>
      </c>
      <c r="I1196" s="9">
        <v>5</v>
      </c>
      <c r="J1196" s="9">
        <v>0</v>
      </c>
      <c r="K1196" s="9">
        <v>0</v>
      </c>
      <c r="L1196" s="9">
        <v>0</v>
      </c>
      <c r="M1196" s="9">
        <v>2</v>
      </c>
      <c r="N1196" s="9">
        <v>0</v>
      </c>
      <c r="O1196" s="9">
        <v>0</v>
      </c>
      <c r="P1196" s="9">
        <v>0</v>
      </c>
      <c r="Q1196" s="9">
        <v>1</v>
      </c>
      <c r="R1196" s="9">
        <v>1</v>
      </c>
      <c r="S1196" s="9">
        <v>1</v>
      </c>
      <c r="T1196" s="9">
        <v>0</v>
      </c>
      <c r="U1196" s="9">
        <v>0</v>
      </c>
      <c r="V1196" s="9">
        <v>0</v>
      </c>
      <c r="W1196" s="9">
        <v>0</v>
      </c>
      <c r="X1196" s="9">
        <v>5</v>
      </c>
      <c r="Y1196" s="9">
        <v>0</v>
      </c>
      <c r="Z1196" s="9">
        <v>0</v>
      </c>
      <c r="AA1196" s="9">
        <v>2</v>
      </c>
      <c r="AB1196" s="9">
        <v>1</v>
      </c>
      <c r="AC1196" s="9">
        <v>1</v>
      </c>
      <c r="AD1196" s="9">
        <v>1</v>
      </c>
      <c r="AE1196" s="9">
        <v>0</v>
      </c>
      <c r="AF1196" s="9">
        <v>0</v>
      </c>
      <c r="AG1196" s="9">
        <v>0</v>
      </c>
      <c r="AH1196" s="9">
        <v>4</v>
      </c>
      <c r="AI1196" s="9">
        <v>1</v>
      </c>
      <c r="AJ1196" s="9">
        <v>1</v>
      </c>
      <c r="AK1196" s="9">
        <v>0</v>
      </c>
      <c r="AL1196" s="9">
        <v>1</v>
      </c>
      <c r="AM1196" s="9">
        <v>3</v>
      </c>
      <c r="AN1196" s="9">
        <v>2</v>
      </c>
      <c r="AO1196" s="9">
        <v>0</v>
      </c>
      <c r="AP1196" s="9">
        <v>0</v>
      </c>
      <c r="AQ1196" s="9">
        <v>3</v>
      </c>
      <c r="AR1196" s="9">
        <v>3</v>
      </c>
      <c r="AS1196" s="9">
        <v>1</v>
      </c>
      <c r="AT1196" s="10">
        <v>1</v>
      </c>
    </row>
    <row r="1197" spans="1:46" ht="42.75" x14ac:dyDescent="0.25">
      <c r="A1197" s="26" t="str">
        <f t="shared" si="36"/>
        <v>2013Registered nursesNunavutAll places of work</v>
      </c>
      <c r="B1197" s="24">
        <v>2013</v>
      </c>
      <c r="C1197" s="9" t="s">
        <v>7</v>
      </c>
      <c r="D1197" s="9" t="s">
        <v>170</v>
      </c>
      <c r="E1197" s="9" t="str">
        <f t="shared" si="37"/>
        <v>Nunavut</v>
      </c>
      <c r="F1197" s="9" t="s">
        <v>179</v>
      </c>
      <c r="G1197" s="9" t="s">
        <v>9</v>
      </c>
      <c r="H1197" s="9">
        <v>373</v>
      </c>
      <c r="I1197" s="9">
        <v>333</v>
      </c>
      <c r="J1197" s="9">
        <v>40</v>
      </c>
      <c r="K1197" s="9">
        <v>0</v>
      </c>
      <c r="L1197" s="9">
        <v>2</v>
      </c>
      <c r="M1197" s="9">
        <v>30</v>
      </c>
      <c r="N1197" s="9">
        <v>56</v>
      </c>
      <c r="O1197" s="9">
        <v>42</v>
      </c>
      <c r="P1197" s="9">
        <v>30</v>
      </c>
      <c r="Q1197" s="9">
        <v>33</v>
      </c>
      <c r="R1197" s="9">
        <v>49</v>
      </c>
      <c r="S1197" s="9">
        <v>58</v>
      </c>
      <c r="T1197" s="9">
        <v>43</v>
      </c>
      <c r="U1197" s="9">
        <v>20</v>
      </c>
      <c r="V1197" s="9">
        <v>10</v>
      </c>
      <c r="W1197" s="9">
        <v>0</v>
      </c>
      <c r="X1197" s="9">
        <v>330</v>
      </c>
      <c r="Y1197" s="9">
        <v>41</v>
      </c>
      <c r="Z1197" s="9">
        <v>2</v>
      </c>
      <c r="AA1197" s="9">
        <v>123</v>
      </c>
      <c r="AB1197" s="9">
        <v>75</v>
      </c>
      <c r="AC1197" s="9">
        <v>62</v>
      </c>
      <c r="AD1197" s="9">
        <v>113</v>
      </c>
      <c r="AE1197" s="9">
        <v>0</v>
      </c>
      <c r="AF1197" s="9">
        <v>179</v>
      </c>
      <c r="AG1197" s="9">
        <v>0</v>
      </c>
      <c r="AH1197" s="9">
        <v>153</v>
      </c>
      <c r="AI1197" s="9">
        <v>41</v>
      </c>
      <c r="AJ1197" s="9">
        <v>241</v>
      </c>
      <c r="AK1197" s="9">
        <v>56</v>
      </c>
      <c r="AL1197" s="9">
        <v>55</v>
      </c>
      <c r="AM1197" s="9">
        <v>21</v>
      </c>
      <c r="AN1197" s="9">
        <v>324</v>
      </c>
      <c r="AO1197" s="9">
        <v>19</v>
      </c>
      <c r="AP1197" s="9">
        <v>13</v>
      </c>
      <c r="AQ1197" s="9">
        <v>17</v>
      </c>
      <c r="AR1197" s="9">
        <v>26</v>
      </c>
      <c r="AS1197" s="9">
        <v>347</v>
      </c>
      <c r="AT1197" s="10">
        <v>0</v>
      </c>
    </row>
    <row r="1198" spans="1:46" ht="28.5" x14ac:dyDescent="0.25">
      <c r="A1198" s="26" t="str">
        <f t="shared" si="36"/>
        <v>2013Registered nursesNunavutHospital</v>
      </c>
      <c r="B1198" s="24">
        <v>2013</v>
      </c>
      <c r="C1198" s="9" t="s">
        <v>7</v>
      </c>
      <c r="D1198" s="9" t="s">
        <v>170</v>
      </c>
      <c r="E1198" s="9" t="str">
        <f t="shared" si="37"/>
        <v>Nunavut</v>
      </c>
      <c r="F1198" s="9" t="s">
        <v>180</v>
      </c>
      <c r="G1198" s="9" t="s">
        <v>10</v>
      </c>
      <c r="H1198" s="9">
        <v>102</v>
      </c>
      <c r="I1198" s="9">
        <v>94</v>
      </c>
      <c r="J1198" s="9">
        <v>8</v>
      </c>
      <c r="K1198" s="9">
        <v>0</v>
      </c>
      <c r="L1198" s="9">
        <v>2</v>
      </c>
      <c r="M1198" s="9">
        <v>17</v>
      </c>
      <c r="N1198" s="9">
        <v>20</v>
      </c>
      <c r="O1198" s="9">
        <v>14</v>
      </c>
      <c r="P1198" s="9">
        <v>10</v>
      </c>
      <c r="Q1198" s="9">
        <v>9</v>
      </c>
      <c r="R1198" s="9">
        <v>10</v>
      </c>
      <c r="S1198" s="9">
        <v>11</v>
      </c>
      <c r="T1198" s="9">
        <v>6</v>
      </c>
      <c r="U1198" s="9">
        <v>3</v>
      </c>
      <c r="V1198" s="9">
        <v>0</v>
      </c>
      <c r="W1198" s="9">
        <v>0</v>
      </c>
      <c r="X1198" s="9">
        <v>92</v>
      </c>
      <c r="Y1198" s="9">
        <v>10</v>
      </c>
      <c r="Z1198" s="9">
        <v>0</v>
      </c>
      <c r="AA1198" s="9">
        <v>53</v>
      </c>
      <c r="AB1198" s="9">
        <v>16</v>
      </c>
      <c r="AC1198" s="9">
        <v>13</v>
      </c>
      <c r="AD1198" s="9">
        <v>20</v>
      </c>
      <c r="AE1198" s="9">
        <v>0</v>
      </c>
      <c r="AF1198" s="9">
        <v>60</v>
      </c>
      <c r="AG1198" s="9">
        <v>0</v>
      </c>
      <c r="AH1198" s="9">
        <v>28</v>
      </c>
      <c r="AI1198" s="9">
        <v>14</v>
      </c>
      <c r="AJ1198" s="9">
        <v>85</v>
      </c>
      <c r="AK1198" s="9">
        <v>8</v>
      </c>
      <c r="AL1198" s="9">
        <v>6</v>
      </c>
      <c r="AM1198" s="9">
        <v>3</v>
      </c>
      <c r="AN1198" s="9">
        <v>98</v>
      </c>
      <c r="AO1198" s="9">
        <v>2</v>
      </c>
      <c r="AP1198" s="9">
        <v>1</v>
      </c>
      <c r="AQ1198" s="9">
        <v>1</v>
      </c>
      <c r="AR1198" s="9">
        <v>3</v>
      </c>
      <c r="AS1198" s="9">
        <v>99</v>
      </c>
      <c r="AT1198" s="10">
        <v>0</v>
      </c>
    </row>
    <row r="1199" spans="1:46" ht="28.5" x14ac:dyDescent="0.25">
      <c r="A1199" s="26" t="str">
        <f t="shared" si="36"/>
        <v>2013Registered nursesNunavutCommunity health</v>
      </c>
      <c r="B1199" s="24">
        <v>2013</v>
      </c>
      <c r="C1199" s="9" t="s">
        <v>7</v>
      </c>
      <c r="D1199" s="9" t="s">
        <v>170</v>
      </c>
      <c r="E1199" s="9" t="str">
        <f t="shared" si="37"/>
        <v>Nunavut</v>
      </c>
      <c r="F1199" s="9" t="s">
        <v>182</v>
      </c>
      <c r="G1199" s="9" t="s">
        <v>11</v>
      </c>
      <c r="H1199" s="9">
        <v>210</v>
      </c>
      <c r="I1199" s="9">
        <v>192</v>
      </c>
      <c r="J1199" s="9">
        <v>18</v>
      </c>
      <c r="K1199" s="9">
        <v>0</v>
      </c>
      <c r="L1199" s="9">
        <v>0</v>
      </c>
      <c r="M1199" s="9">
        <v>9</v>
      </c>
      <c r="N1199" s="9">
        <v>32</v>
      </c>
      <c r="O1199" s="9">
        <v>25</v>
      </c>
      <c r="P1199" s="9">
        <v>14</v>
      </c>
      <c r="Q1199" s="9">
        <v>18</v>
      </c>
      <c r="R1199" s="9">
        <v>26</v>
      </c>
      <c r="S1199" s="9">
        <v>31</v>
      </c>
      <c r="T1199" s="9">
        <v>34</v>
      </c>
      <c r="U1199" s="9">
        <v>13</v>
      </c>
      <c r="V1199" s="9">
        <v>8</v>
      </c>
      <c r="W1199" s="9">
        <v>0</v>
      </c>
      <c r="X1199" s="9">
        <v>183</v>
      </c>
      <c r="Y1199" s="9">
        <v>27</v>
      </c>
      <c r="Z1199" s="9">
        <v>0</v>
      </c>
      <c r="AA1199" s="9">
        <v>59</v>
      </c>
      <c r="AB1199" s="9">
        <v>47</v>
      </c>
      <c r="AC1199" s="9">
        <v>32</v>
      </c>
      <c r="AD1199" s="9">
        <v>72</v>
      </c>
      <c r="AE1199" s="9">
        <v>0</v>
      </c>
      <c r="AF1199" s="9">
        <v>85</v>
      </c>
      <c r="AG1199" s="9">
        <v>0</v>
      </c>
      <c r="AH1199" s="9">
        <v>103</v>
      </c>
      <c r="AI1199" s="9">
        <v>22</v>
      </c>
      <c r="AJ1199" s="9">
        <v>138</v>
      </c>
      <c r="AK1199" s="9">
        <v>36</v>
      </c>
      <c r="AL1199" s="9">
        <v>24</v>
      </c>
      <c r="AM1199" s="9">
        <v>12</v>
      </c>
      <c r="AN1199" s="9">
        <v>191</v>
      </c>
      <c r="AO1199" s="9">
        <v>6</v>
      </c>
      <c r="AP1199" s="9">
        <v>3</v>
      </c>
      <c r="AQ1199" s="9">
        <v>10</v>
      </c>
      <c r="AR1199" s="9">
        <v>14</v>
      </c>
      <c r="AS1199" s="9">
        <v>196</v>
      </c>
      <c r="AT1199" s="10">
        <v>0</v>
      </c>
    </row>
    <row r="1200" spans="1:46" ht="57" x14ac:dyDescent="0.25">
      <c r="A1200" s="26" t="str">
        <f t="shared" si="36"/>
        <v>2013Registered nursesNunavutNursing home/long-term care</v>
      </c>
      <c r="B1200" s="24">
        <v>2013</v>
      </c>
      <c r="C1200" s="9" t="s">
        <v>7</v>
      </c>
      <c r="D1200" s="9" t="s">
        <v>170</v>
      </c>
      <c r="E1200" s="9" t="str">
        <f t="shared" si="37"/>
        <v>Nunavut</v>
      </c>
      <c r="F1200" s="9" t="s">
        <v>181</v>
      </c>
      <c r="G1200" s="9" t="s">
        <v>12</v>
      </c>
      <c r="H1200" s="9">
        <v>3</v>
      </c>
      <c r="I1200" s="9">
        <v>3</v>
      </c>
      <c r="J1200" s="9">
        <v>0</v>
      </c>
      <c r="K1200" s="9">
        <v>0</v>
      </c>
      <c r="L1200" s="9">
        <v>0</v>
      </c>
      <c r="M1200" s="9">
        <v>0</v>
      </c>
      <c r="N1200" s="9">
        <v>0</v>
      </c>
      <c r="O1200" s="9">
        <v>0</v>
      </c>
      <c r="P1200" s="9">
        <v>0</v>
      </c>
      <c r="Q1200" s="9">
        <v>1</v>
      </c>
      <c r="R1200" s="9">
        <v>1</v>
      </c>
      <c r="S1200" s="9">
        <v>0</v>
      </c>
      <c r="T1200" s="9">
        <v>0</v>
      </c>
      <c r="U1200" s="9">
        <v>0</v>
      </c>
      <c r="V1200" s="9">
        <v>1</v>
      </c>
      <c r="W1200" s="9">
        <v>0</v>
      </c>
      <c r="X1200" s="9">
        <v>3</v>
      </c>
      <c r="Y1200" s="9">
        <v>0</v>
      </c>
      <c r="Z1200" s="9">
        <v>0</v>
      </c>
      <c r="AA1200" s="9">
        <v>1</v>
      </c>
      <c r="AB1200" s="9">
        <v>1</v>
      </c>
      <c r="AC1200" s="9">
        <v>0</v>
      </c>
      <c r="AD1200" s="9">
        <v>1</v>
      </c>
      <c r="AE1200" s="9">
        <v>0</v>
      </c>
      <c r="AF1200" s="9">
        <v>2</v>
      </c>
      <c r="AG1200" s="9">
        <v>0</v>
      </c>
      <c r="AH1200" s="9">
        <v>0</v>
      </c>
      <c r="AI1200" s="9">
        <v>1</v>
      </c>
      <c r="AJ1200" s="9">
        <v>0</v>
      </c>
      <c r="AK1200" s="9">
        <v>2</v>
      </c>
      <c r="AL1200" s="9">
        <v>0</v>
      </c>
      <c r="AM1200" s="9">
        <v>1</v>
      </c>
      <c r="AN1200" s="9">
        <v>2</v>
      </c>
      <c r="AO1200" s="9">
        <v>0</v>
      </c>
      <c r="AP1200" s="9">
        <v>0</v>
      </c>
      <c r="AQ1200" s="9">
        <v>1</v>
      </c>
      <c r="AR1200" s="9">
        <v>0</v>
      </c>
      <c r="AS1200" s="9">
        <v>3</v>
      </c>
      <c r="AT1200" s="10">
        <v>0</v>
      </c>
    </row>
    <row r="1201" spans="1:46" ht="42.75" x14ac:dyDescent="0.25">
      <c r="A1201" s="26" t="str">
        <f t="shared" si="36"/>
        <v>2013Registered nursesNunavutOther places of work</v>
      </c>
      <c r="B1201" s="24">
        <v>2013</v>
      </c>
      <c r="C1201" s="9" t="s">
        <v>7</v>
      </c>
      <c r="D1201" s="9" t="s">
        <v>170</v>
      </c>
      <c r="E1201" s="9" t="str">
        <f t="shared" si="37"/>
        <v>Nunavut</v>
      </c>
      <c r="F1201" s="9" t="s">
        <v>183</v>
      </c>
      <c r="G1201" s="9" t="s">
        <v>13</v>
      </c>
      <c r="H1201" s="9">
        <v>53</v>
      </c>
      <c r="I1201" s="9">
        <v>40</v>
      </c>
      <c r="J1201" s="9">
        <v>13</v>
      </c>
      <c r="K1201" s="9">
        <v>0</v>
      </c>
      <c r="L1201" s="9">
        <v>0</v>
      </c>
      <c r="M1201" s="9">
        <v>3</v>
      </c>
      <c r="N1201" s="9">
        <v>4</v>
      </c>
      <c r="O1201" s="9">
        <v>3</v>
      </c>
      <c r="P1201" s="9">
        <v>6</v>
      </c>
      <c r="Q1201" s="9">
        <v>5</v>
      </c>
      <c r="R1201" s="9">
        <v>10</v>
      </c>
      <c r="S1201" s="9">
        <v>15</v>
      </c>
      <c r="T1201" s="9">
        <v>3</v>
      </c>
      <c r="U1201" s="9">
        <v>3</v>
      </c>
      <c r="V1201" s="9">
        <v>1</v>
      </c>
      <c r="W1201" s="9">
        <v>0</v>
      </c>
      <c r="X1201" s="9">
        <v>47</v>
      </c>
      <c r="Y1201" s="9">
        <v>4</v>
      </c>
      <c r="Z1201" s="9">
        <v>2</v>
      </c>
      <c r="AA1201" s="9">
        <v>9</v>
      </c>
      <c r="AB1201" s="9">
        <v>9</v>
      </c>
      <c r="AC1201" s="9">
        <v>16</v>
      </c>
      <c r="AD1201" s="9">
        <v>19</v>
      </c>
      <c r="AE1201" s="9">
        <v>0</v>
      </c>
      <c r="AF1201" s="9">
        <v>29</v>
      </c>
      <c r="AG1201" s="9">
        <v>0</v>
      </c>
      <c r="AH1201" s="9">
        <v>20</v>
      </c>
      <c r="AI1201" s="9">
        <v>4</v>
      </c>
      <c r="AJ1201" s="9">
        <v>17</v>
      </c>
      <c r="AK1201" s="9">
        <v>10</v>
      </c>
      <c r="AL1201" s="9">
        <v>25</v>
      </c>
      <c r="AM1201" s="9">
        <v>1</v>
      </c>
      <c r="AN1201" s="9">
        <v>31</v>
      </c>
      <c r="AO1201" s="9">
        <v>11</v>
      </c>
      <c r="AP1201" s="9">
        <v>9</v>
      </c>
      <c r="AQ1201" s="9">
        <v>2</v>
      </c>
      <c r="AR1201" s="9">
        <v>7</v>
      </c>
      <c r="AS1201" s="9">
        <v>46</v>
      </c>
      <c r="AT1201" s="10">
        <v>0</v>
      </c>
    </row>
    <row r="1202" spans="1:46" ht="42.75" x14ac:dyDescent="0.25">
      <c r="A1202" s="26" t="str">
        <f t="shared" si="36"/>
        <v>2013Registered nursesNunavutUnknown places of work</v>
      </c>
      <c r="B1202" s="24">
        <v>2013</v>
      </c>
      <c r="C1202" s="9" t="s">
        <v>7</v>
      </c>
      <c r="D1202" s="9" t="s">
        <v>170</v>
      </c>
      <c r="E1202" s="9" t="str">
        <f t="shared" si="37"/>
        <v>Nunavut</v>
      </c>
      <c r="F1202" s="9" t="s">
        <v>184</v>
      </c>
      <c r="G1202" s="9" t="s">
        <v>49</v>
      </c>
      <c r="H1202" s="9">
        <v>5</v>
      </c>
      <c r="I1202" s="9">
        <v>4</v>
      </c>
      <c r="J1202" s="9">
        <v>1</v>
      </c>
      <c r="K1202" s="9">
        <v>0</v>
      </c>
      <c r="L1202" s="9">
        <v>0</v>
      </c>
      <c r="M1202" s="9">
        <v>1</v>
      </c>
      <c r="N1202" s="9">
        <v>0</v>
      </c>
      <c r="O1202" s="9">
        <v>0</v>
      </c>
      <c r="P1202" s="9">
        <v>0</v>
      </c>
      <c r="Q1202" s="9">
        <v>0</v>
      </c>
      <c r="R1202" s="9">
        <v>2</v>
      </c>
      <c r="S1202" s="9">
        <v>1</v>
      </c>
      <c r="T1202" s="9">
        <v>0</v>
      </c>
      <c r="U1202" s="9">
        <v>1</v>
      </c>
      <c r="V1202" s="9">
        <v>0</v>
      </c>
      <c r="W1202" s="9">
        <v>0</v>
      </c>
      <c r="X1202" s="9">
        <v>5</v>
      </c>
      <c r="Y1202" s="9">
        <v>0</v>
      </c>
      <c r="Z1202" s="9">
        <v>0</v>
      </c>
      <c r="AA1202" s="9">
        <v>1</v>
      </c>
      <c r="AB1202" s="9">
        <v>2</v>
      </c>
      <c r="AC1202" s="9">
        <v>1</v>
      </c>
      <c r="AD1202" s="9">
        <v>1</v>
      </c>
      <c r="AE1202" s="9">
        <v>0</v>
      </c>
      <c r="AF1202" s="9">
        <v>3</v>
      </c>
      <c r="AG1202" s="9">
        <v>0</v>
      </c>
      <c r="AH1202" s="9">
        <v>2</v>
      </c>
      <c r="AI1202" s="9">
        <v>0</v>
      </c>
      <c r="AJ1202" s="9">
        <v>1</v>
      </c>
      <c r="AK1202" s="9">
        <v>0</v>
      </c>
      <c r="AL1202" s="9">
        <v>0</v>
      </c>
      <c r="AM1202" s="9">
        <v>4</v>
      </c>
      <c r="AN1202" s="9">
        <v>2</v>
      </c>
      <c r="AO1202" s="9">
        <v>0</v>
      </c>
      <c r="AP1202" s="9">
        <v>0</v>
      </c>
      <c r="AQ1202" s="9">
        <v>3</v>
      </c>
      <c r="AR1202" s="9">
        <v>2</v>
      </c>
      <c r="AS1202" s="9">
        <v>3</v>
      </c>
      <c r="AT1202" s="10">
        <v>0</v>
      </c>
    </row>
    <row r="1203" spans="1:46" ht="42.75" x14ac:dyDescent="0.25">
      <c r="A1203" s="26" t="str">
        <f t="shared" si="36"/>
        <v>2013Registered nursesCanadaAll places of work</v>
      </c>
      <c r="B1203" s="24">
        <v>2013</v>
      </c>
      <c r="C1203" s="9" t="s">
        <v>7</v>
      </c>
      <c r="D1203" s="9" t="s">
        <v>171</v>
      </c>
      <c r="E1203" s="9" t="str">
        <f t="shared" si="37"/>
        <v>Canada</v>
      </c>
      <c r="F1203" s="9" t="s">
        <v>179</v>
      </c>
      <c r="G1203" s="9" t="s">
        <v>9</v>
      </c>
      <c r="H1203" s="9">
        <v>276914</v>
      </c>
      <c r="I1203" s="9">
        <v>246015</v>
      </c>
      <c r="J1203" s="9">
        <v>18725</v>
      </c>
      <c r="K1203" s="9">
        <v>12174</v>
      </c>
      <c r="L1203" s="9">
        <v>7728</v>
      </c>
      <c r="M1203" s="9">
        <v>28526</v>
      </c>
      <c r="N1203" s="9">
        <v>31337</v>
      </c>
      <c r="O1203" s="9">
        <v>29396</v>
      </c>
      <c r="P1203" s="9">
        <v>33101</v>
      </c>
      <c r="Q1203" s="9">
        <v>36488</v>
      </c>
      <c r="R1203" s="9">
        <v>38502</v>
      </c>
      <c r="S1203" s="9">
        <v>36438</v>
      </c>
      <c r="T1203" s="9">
        <v>23589</v>
      </c>
      <c r="U1203" s="9">
        <v>8981</v>
      </c>
      <c r="V1203" s="9">
        <v>2827</v>
      </c>
      <c r="W1203" s="9">
        <v>1</v>
      </c>
      <c r="X1203" s="9">
        <v>251931</v>
      </c>
      <c r="Y1203" s="9">
        <v>24492</v>
      </c>
      <c r="Z1203" s="9">
        <v>491</v>
      </c>
      <c r="AA1203" s="9">
        <v>84011</v>
      </c>
      <c r="AB1203" s="9">
        <v>56953</v>
      </c>
      <c r="AC1203" s="9">
        <v>64974</v>
      </c>
      <c r="AD1203" s="9">
        <v>70520</v>
      </c>
      <c r="AE1203" s="9">
        <v>456</v>
      </c>
      <c r="AF1203" s="9">
        <v>161500</v>
      </c>
      <c r="AG1203" s="9">
        <v>82305</v>
      </c>
      <c r="AH1203" s="9">
        <v>32739</v>
      </c>
      <c r="AI1203" s="9">
        <v>370</v>
      </c>
      <c r="AJ1203" s="9">
        <v>206434</v>
      </c>
      <c r="AK1203" s="9">
        <v>18024</v>
      </c>
      <c r="AL1203" s="9">
        <v>44842</v>
      </c>
      <c r="AM1203" s="9">
        <v>7614</v>
      </c>
      <c r="AN1203" s="9">
        <v>239093</v>
      </c>
      <c r="AO1203" s="9">
        <v>17170</v>
      </c>
      <c r="AP1203" s="9">
        <v>12268</v>
      </c>
      <c r="AQ1203" s="9">
        <v>8383</v>
      </c>
      <c r="AR1203" s="9">
        <v>246638</v>
      </c>
      <c r="AS1203" s="9">
        <v>30204</v>
      </c>
      <c r="AT1203" s="10">
        <v>72</v>
      </c>
    </row>
    <row r="1204" spans="1:46" ht="28.5" x14ac:dyDescent="0.25">
      <c r="A1204" s="26" t="str">
        <f t="shared" si="36"/>
        <v>2013Registered nursesCanadaHospital</v>
      </c>
      <c r="B1204" s="24">
        <v>2013</v>
      </c>
      <c r="C1204" s="9" t="s">
        <v>7</v>
      </c>
      <c r="D1204" s="9" t="s">
        <v>171</v>
      </c>
      <c r="E1204" s="9" t="str">
        <f t="shared" si="37"/>
        <v>Canada</v>
      </c>
      <c r="F1204" s="9" t="s">
        <v>180</v>
      </c>
      <c r="G1204" s="9" t="s">
        <v>10</v>
      </c>
      <c r="H1204" s="9">
        <v>166768</v>
      </c>
      <c r="I1204" s="9">
        <v>147038</v>
      </c>
      <c r="J1204" s="9">
        <v>12365</v>
      </c>
      <c r="K1204" s="9">
        <v>7365</v>
      </c>
      <c r="L1204" s="9">
        <v>5887</v>
      </c>
      <c r="M1204" s="9">
        <v>20904</v>
      </c>
      <c r="N1204" s="9">
        <v>21427</v>
      </c>
      <c r="O1204" s="9">
        <v>18706</v>
      </c>
      <c r="P1204" s="9">
        <v>19458</v>
      </c>
      <c r="Q1204" s="9">
        <v>22156</v>
      </c>
      <c r="R1204" s="9">
        <v>22393</v>
      </c>
      <c r="S1204" s="9">
        <v>20147</v>
      </c>
      <c r="T1204" s="9">
        <v>11230</v>
      </c>
      <c r="U1204" s="9">
        <v>3566</v>
      </c>
      <c r="V1204" s="9">
        <v>894</v>
      </c>
      <c r="W1204" s="9">
        <v>0</v>
      </c>
      <c r="X1204" s="9">
        <v>151119</v>
      </c>
      <c r="Y1204" s="9">
        <v>15347</v>
      </c>
      <c r="Z1204" s="9">
        <v>302</v>
      </c>
      <c r="AA1204" s="9">
        <v>58682</v>
      </c>
      <c r="AB1204" s="9">
        <v>33882</v>
      </c>
      <c r="AC1204" s="9">
        <v>38198</v>
      </c>
      <c r="AD1204" s="9">
        <v>35634</v>
      </c>
      <c r="AE1204" s="9">
        <v>372</v>
      </c>
      <c r="AF1204" s="9">
        <v>99961</v>
      </c>
      <c r="AG1204" s="9">
        <v>49449</v>
      </c>
      <c r="AH1204" s="9">
        <v>17179</v>
      </c>
      <c r="AI1204" s="9">
        <v>179</v>
      </c>
      <c r="AJ1204" s="9">
        <v>142842</v>
      </c>
      <c r="AK1204" s="9">
        <v>7640</v>
      </c>
      <c r="AL1204" s="9">
        <v>15777</v>
      </c>
      <c r="AM1204" s="9">
        <v>509</v>
      </c>
      <c r="AN1204" s="9">
        <v>157812</v>
      </c>
      <c r="AO1204" s="9">
        <v>5422</v>
      </c>
      <c r="AP1204" s="9">
        <v>2831</v>
      </c>
      <c r="AQ1204" s="9">
        <v>703</v>
      </c>
      <c r="AR1204" s="9">
        <v>153586</v>
      </c>
      <c r="AS1204" s="9">
        <v>13165</v>
      </c>
      <c r="AT1204" s="10">
        <v>17</v>
      </c>
    </row>
    <row r="1205" spans="1:46" ht="28.5" x14ac:dyDescent="0.25">
      <c r="A1205" s="26" t="str">
        <f t="shared" si="36"/>
        <v>2013Registered nursesCanadaCommunity health</v>
      </c>
      <c r="B1205" s="24">
        <v>2013</v>
      </c>
      <c r="C1205" s="9" t="s">
        <v>7</v>
      </c>
      <c r="D1205" s="9" t="s">
        <v>171</v>
      </c>
      <c r="E1205" s="9" t="str">
        <f t="shared" si="37"/>
        <v>Canada</v>
      </c>
      <c r="F1205" s="9" t="s">
        <v>182</v>
      </c>
      <c r="G1205" s="9" t="s">
        <v>11</v>
      </c>
      <c r="H1205" s="9">
        <v>40986</v>
      </c>
      <c r="I1205" s="9">
        <v>37425</v>
      </c>
      <c r="J1205" s="9">
        <v>1598</v>
      </c>
      <c r="K1205" s="9">
        <v>1963</v>
      </c>
      <c r="L1205" s="9">
        <v>290</v>
      </c>
      <c r="M1205" s="9">
        <v>1975</v>
      </c>
      <c r="N1205" s="9">
        <v>3635</v>
      </c>
      <c r="O1205" s="9">
        <v>4307</v>
      </c>
      <c r="P1205" s="9">
        <v>5360</v>
      </c>
      <c r="Q1205" s="9">
        <v>5789</v>
      </c>
      <c r="R1205" s="9">
        <v>6229</v>
      </c>
      <c r="S1205" s="9">
        <v>6135</v>
      </c>
      <c r="T1205" s="9">
        <v>4811</v>
      </c>
      <c r="U1205" s="9">
        <v>1842</v>
      </c>
      <c r="V1205" s="9">
        <v>613</v>
      </c>
      <c r="W1205" s="9">
        <v>0</v>
      </c>
      <c r="X1205" s="9">
        <v>38499</v>
      </c>
      <c r="Y1205" s="9">
        <v>2429</v>
      </c>
      <c r="Z1205" s="9">
        <v>58</v>
      </c>
      <c r="AA1205" s="9">
        <v>7874</v>
      </c>
      <c r="AB1205" s="9">
        <v>9246</v>
      </c>
      <c r="AC1205" s="9">
        <v>10662</v>
      </c>
      <c r="AD1205" s="9">
        <v>13161</v>
      </c>
      <c r="AE1205" s="9">
        <v>43</v>
      </c>
      <c r="AF1205" s="9">
        <v>23496</v>
      </c>
      <c r="AG1205" s="9">
        <v>11977</v>
      </c>
      <c r="AH1205" s="9">
        <v>5445</v>
      </c>
      <c r="AI1205" s="9">
        <v>68</v>
      </c>
      <c r="AJ1205" s="9">
        <v>29130</v>
      </c>
      <c r="AK1205" s="9">
        <v>3058</v>
      </c>
      <c r="AL1205" s="9">
        <v>8690</v>
      </c>
      <c r="AM1205" s="9">
        <v>108</v>
      </c>
      <c r="AN1205" s="9">
        <v>35456</v>
      </c>
      <c r="AO1205" s="9">
        <v>4419</v>
      </c>
      <c r="AP1205" s="9">
        <v>922</v>
      </c>
      <c r="AQ1205" s="9">
        <v>189</v>
      </c>
      <c r="AR1205" s="9">
        <v>34514</v>
      </c>
      <c r="AS1205" s="9">
        <v>6470</v>
      </c>
      <c r="AT1205" s="10">
        <v>2</v>
      </c>
    </row>
    <row r="1206" spans="1:46" ht="57" x14ac:dyDescent="0.25">
      <c r="A1206" s="26" t="str">
        <f t="shared" si="36"/>
        <v>2013Registered nursesCanadaNursing home/long-term care</v>
      </c>
      <c r="B1206" s="24">
        <v>2013</v>
      </c>
      <c r="C1206" s="9" t="s">
        <v>7</v>
      </c>
      <c r="D1206" s="9" t="s">
        <v>171</v>
      </c>
      <c r="E1206" s="9" t="str">
        <f t="shared" si="37"/>
        <v>Canada</v>
      </c>
      <c r="F1206" s="9" t="s">
        <v>181</v>
      </c>
      <c r="G1206" s="9" t="s">
        <v>12</v>
      </c>
      <c r="H1206" s="9">
        <v>24726</v>
      </c>
      <c r="I1206" s="9">
        <v>21807</v>
      </c>
      <c r="J1206" s="9">
        <v>1515</v>
      </c>
      <c r="K1206" s="9">
        <v>1404</v>
      </c>
      <c r="L1206" s="9">
        <v>351</v>
      </c>
      <c r="M1206" s="9">
        <v>1344</v>
      </c>
      <c r="N1206" s="9">
        <v>1587</v>
      </c>
      <c r="O1206" s="9">
        <v>1963</v>
      </c>
      <c r="P1206" s="9">
        <v>3258</v>
      </c>
      <c r="Q1206" s="9">
        <v>3235</v>
      </c>
      <c r="R1206" s="9">
        <v>3881</v>
      </c>
      <c r="S1206" s="9">
        <v>4220</v>
      </c>
      <c r="T1206" s="9">
        <v>3029</v>
      </c>
      <c r="U1206" s="9">
        <v>1404</v>
      </c>
      <c r="V1206" s="9">
        <v>453</v>
      </c>
      <c r="W1206" s="9">
        <v>1</v>
      </c>
      <c r="X1206" s="9">
        <v>20494</v>
      </c>
      <c r="Y1206" s="9">
        <v>4173</v>
      </c>
      <c r="Z1206" s="9">
        <v>59</v>
      </c>
      <c r="AA1206" s="9">
        <v>4775</v>
      </c>
      <c r="AB1206" s="9">
        <v>5256</v>
      </c>
      <c r="AC1206" s="9">
        <v>6214</v>
      </c>
      <c r="AD1206" s="9">
        <v>8468</v>
      </c>
      <c r="AE1206" s="9">
        <v>13</v>
      </c>
      <c r="AF1206" s="9">
        <v>13593</v>
      </c>
      <c r="AG1206" s="9">
        <v>8156</v>
      </c>
      <c r="AH1206" s="9">
        <v>2944</v>
      </c>
      <c r="AI1206" s="9">
        <v>33</v>
      </c>
      <c r="AJ1206" s="9">
        <v>18196</v>
      </c>
      <c r="AK1206" s="9">
        <v>4066</v>
      </c>
      <c r="AL1206" s="9">
        <v>2404</v>
      </c>
      <c r="AM1206" s="9">
        <v>60</v>
      </c>
      <c r="AN1206" s="9">
        <v>21908</v>
      </c>
      <c r="AO1206" s="9">
        <v>2426</v>
      </c>
      <c r="AP1206" s="9">
        <v>298</v>
      </c>
      <c r="AQ1206" s="9">
        <v>94</v>
      </c>
      <c r="AR1206" s="9">
        <v>18850</v>
      </c>
      <c r="AS1206" s="9">
        <v>5872</v>
      </c>
      <c r="AT1206" s="10">
        <v>4</v>
      </c>
    </row>
    <row r="1207" spans="1:46" ht="42.75" x14ac:dyDescent="0.25">
      <c r="A1207" s="26" t="str">
        <f t="shared" si="36"/>
        <v>2013Registered nursesCanadaOther places of work</v>
      </c>
      <c r="B1207" s="24">
        <v>2013</v>
      </c>
      <c r="C1207" s="9" t="s">
        <v>7</v>
      </c>
      <c r="D1207" s="9" t="s">
        <v>171</v>
      </c>
      <c r="E1207" s="9" t="str">
        <f t="shared" si="37"/>
        <v>Canada</v>
      </c>
      <c r="F1207" s="9" t="s">
        <v>183</v>
      </c>
      <c r="G1207" s="9" t="s">
        <v>13</v>
      </c>
      <c r="H1207" s="9">
        <v>36450</v>
      </c>
      <c r="I1207" s="9">
        <v>32311</v>
      </c>
      <c r="J1207" s="9">
        <v>2755</v>
      </c>
      <c r="K1207" s="9">
        <v>1384</v>
      </c>
      <c r="L1207" s="9">
        <v>583</v>
      </c>
      <c r="M1207" s="9">
        <v>2170</v>
      </c>
      <c r="N1207" s="9">
        <v>3302</v>
      </c>
      <c r="O1207" s="9">
        <v>3653</v>
      </c>
      <c r="P1207" s="9">
        <v>4285</v>
      </c>
      <c r="Q1207" s="9">
        <v>4750</v>
      </c>
      <c r="R1207" s="9">
        <v>5416</v>
      </c>
      <c r="S1207" s="9">
        <v>5405</v>
      </c>
      <c r="T1207" s="9">
        <v>4128</v>
      </c>
      <c r="U1207" s="9">
        <v>1968</v>
      </c>
      <c r="V1207" s="9">
        <v>790</v>
      </c>
      <c r="W1207" s="9">
        <v>0</v>
      </c>
      <c r="X1207" s="9">
        <v>34598</v>
      </c>
      <c r="Y1207" s="9">
        <v>1815</v>
      </c>
      <c r="Z1207" s="9">
        <v>37</v>
      </c>
      <c r="AA1207" s="9">
        <v>7782</v>
      </c>
      <c r="AB1207" s="9">
        <v>7531</v>
      </c>
      <c r="AC1207" s="9">
        <v>8950</v>
      </c>
      <c r="AD1207" s="9">
        <v>12166</v>
      </c>
      <c r="AE1207" s="9">
        <v>21</v>
      </c>
      <c r="AF1207" s="9">
        <v>21356</v>
      </c>
      <c r="AG1207" s="9">
        <v>9718</v>
      </c>
      <c r="AH1207" s="9">
        <v>5309</v>
      </c>
      <c r="AI1207" s="9">
        <v>67</v>
      </c>
      <c r="AJ1207" s="9">
        <v>15690</v>
      </c>
      <c r="AK1207" s="9">
        <v>3094</v>
      </c>
      <c r="AL1207" s="9">
        <v>17531</v>
      </c>
      <c r="AM1207" s="9">
        <v>135</v>
      </c>
      <c r="AN1207" s="9">
        <v>23026</v>
      </c>
      <c r="AO1207" s="9">
        <v>4763</v>
      </c>
      <c r="AP1207" s="9">
        <v>8060</v>
      </c>
      <c r="AQ1207" s="9">
        <v>601</v>
      </c>
      <c r="AR1207" s="9">
        <v>32577</v>
      </c>
      <c r="AS1207" s="9">
        <v>3870</v>
      </c>
      <c r="AT1207" s="10">
        <v>3</v>
      </c>
    </row>
    <row r="1208" spans="1:46" ht="42.75" x14ac:dyDescent="0.25">
      <c r="A1208" s="26" t="str">
        <f t="shared" si="36"/>
        <v>2013Registered nursesCanadaUnknown places of work</v>
      </c>
      <c r="B1208" s="24">
        <v>2013</v>
      </c>
      <c r="C1208" s="9" t="s">
        <v>7</v>
      </c>
      <c r="D1208" s="9" t="s">
        <v>171</v>
      </c>
      <c r="E1208" s="9" t="str">
        <f t="shared" si="37"/>
        <v>Canada</v>
      </c>
      <c r="F1208" s="9" t="s">
        <v>184</v>
      </c>
      <c r="G1208" s="9" t="s">
        <v>49</v>
      </c>
      <c r="H1208" s="9">
        <v>7984</v>
      </c>
      <c r="I1208" s="9">
        <v>7434</v>
      </c>
      <c r="J1208" s="9">
        <v>492</v>
      </c>
      <c r="K1208" s="9">
        <v>58</v>
      </c>
      <c r="L1208" s="9">
        <v>617</v>
      </c>
      <c r="M1208" s="9">
        <v>2133</v>
      </c>
      <c r="N1208" s="9">
        <v>1386</v>
      </c>
      <c r="O1208" s="9">
        <v>767</v>
      </c>
      <c r="P1208" s="9">
        <v>740</v>
      </c>
      <c r="Q1208" s="9">
        <v>558</v>
      </c>
      <c r="R1208" s="9">
        <v>583</v>
      </c>
      <c r="S1208" s="9">
        <v>531</v>
      </c>
      <c r="T1208" s="9">
        <v>391</v>
      </c>
      <c r="U1208" s="9">
        <v>201</v>
      </c>
      <c r="V1208" s="9">
        <v>77</v>
      </c>
      <c r="W1208" s="9">
        <v>0</v>
      </c>
      <c r="X1208" s="9">
        <v>7221</v>
      </c>
      <c r="Y1208" s="9">
        <v>728</v>
      </c>
      <c r="Z1208" s="9">
        <v>35</v>
      </c>
      <c r="AA1208" s="9">
        <v>4898</v>
      </c>
      <c r="AB1208" s="9">
        <v>1038</v>
      </c>
      <c r="AC1208" s="9">
        <v>950</v>
      </c>
      <c r="AD1208" s="9">
        <v>1091</v>
      </c>
      <c r="AE1208" s="9">
        <v>7</v>
      </c>
      <c r="AF1208" s="9">
        <v>3094</v>
      </c>
      <c r="AG1208" s="9">
        <v>3005</v>
      </c>
      <c r="AH1208" s="9">
        <v>1862</v>
      </c>
      <c r="AI1208" s="9">
        <v>23</v>
      </c>
      <c r="AJ1208" s="9">
        <v>576</v>
      </c>
      <c r="AK1208" s="9">
        <v>166</v>
      </c>
      <c r="AL1208" s="9">
        <v>440</v>
      </c>
      <c r="AM1208" s="9">
        <v>6802</v>
      </c>
      <c r="AN1208" s="9">
        <v>891</v>
      </c>
      <c r="AO1208" s="9">
        <v>140</v>
      </c>
      <c r="AP1208" s="9">
        <v>157</v>
      </c>
      <c r="AQ1208" s="9">
        <v>6796</v>
      </c>
      <c r="AR1208" s="9">
        <v>7111</v>
      </c>
      <c r="AS1208" s="9">
        <v>827</v>
      </c>
      <c r="AT1208" s="10">
        <v>46</v>
      </c>
    </row>
    <row r="1209" spans="1:46" ht="57" x14ac:dyDescent="0.25">
      <c r="A1209" s="26" t="str">
        <f t="shared" si="36"/>
        <v>2013Registered psychiatric nursesManitobaAll places of work</v>
      </c>
      <c r="B1209" s="24">
        <v>2013</v>
      </c>
      <c r="C1209" s="9" t="s">
        <v>8</v>
      </c>
      <c r="D1209" s="9" t="s">
        <v>173</v>
      </c>
      <c r="E1209" s="9" t="str">
        <f t="shared" si="37"/>
        <v>Manitoba</v>
      </c>
      <c r="F1209" s="9" t="s">
        <v>179</v>
      </c>
      <c r="G1209" s="9" t="s">
        <v>9</v>
      </c>
      <c r="H1209" s="9">
        <v>942</v>
      </c>
      <c r="I1209" s="9">
        <v>743</v>
      </c>
      <c r="J1209" s="9">
        <v>199</v>
      </c>
      <c r="K1209" s="9">
        <v>0</v>
      </c>
      <c r="L1209" s="9">
        <v>24</v>
      </c>
      <c r="M1209" s="9">
        <v>75</v>
      </c>
      <c r="N1209" s="9">
        <v>84</v>
      </c>
      <c r="O1209" s="9">
        <v>75</v>
      </c>
      <c r="P1209" s="9">
        <v>78</v>
      </c>
      <c r="Q1209" s="9">
        <v>119</v>
      </c>
      <c r="R1209" s="9">
        <v>190</v>
      </c>
      <c r="S1209" s="9">
        <v>158</v>
      </c>
      <c r="T1209" s="9">
        <v>107</v>
      </c>
      <c r="U1209" s="9">
        <v>22</v>
      </c>
      <c r="V1209" s="9">
        <v>10</v>
      </c>
      <c r="W1209" s="9">
        <v>0</v>
      </c>
      <c r="X1209" s="9">
        <v>931</v>
      </c>
      <c r="Y1209" s="9">
        <v>11</v>
      </c>
      <c r="Z1209" s="9">
        <v>0</v>
      </c>
      <c r="AA1209" s="9">
        <v>278</v>
      </c>
      <c r="AB1209" s="9">
        <v>106</v>
      </c>
      <c r="AC1209" s="9">
        <v>276</v>
      </c>
      <c r="AD1209" s="9">
        <v>282</v>
      </c>
      <c r="AE1209" s="9">
        <v>0</v>
      </c>
      <c r="AF1209" s="9">
        <v>563</v>
      </c>
      <c r="AG1209" s="9">
        <v>291</v>
      </c>
      <c r="AH1209" s="9">
        <v>88</v>
      </c>
      <c r="AI1209" s="9">
        <v>0</v>
      </c>
      <c r="AJ1209" s="9">
        <v>697</v>
      </c>
      <c r="AK1209" s="9">
        <v>92</v>
      </c>
      <c r="AL1209" s="9">
        <v>152</v>
      </c>
      <c r="AM1209" s="9">
        <v>1</v>
      </c>
      <c r="AN1209" s="9">
        <v>792</v>
      </c>
      <c r="AO1209" s="9">
        <v>113</v>
      </c>
      <c r="AP1209" s="9">
        <v>36</v>
      </c>
      <c r="AQ1209" s="9">
        <v>1</v>
      </c>
      <c r="AR1209" s="9">
        <v>648</v>
      </c>
      <c r="AS1209" s="9">
        <v>294</v>
      </c>
      <c r="AT1209" s="10">
        <v>0</v>
      </c>
    </row>
    <row r="1210" spans="1:46" ht="57" x14ac:dyDescent="0.25">
      <c r="A1210" s="26" t="str">
        <f t="shared" si="36"/>
        <v>2013Registered psychiatric nursesManitobaHospital</v>
      </c>
      <c r="B1210" s="24">
        <v>2013</v>
      </c>
      <c r="C1210" s="9" t="s">
        <v>8</v>
      </c>
      <c r="D1210" s="9" t="s">
        <v>173</v>
      </c>
      <c r="E1210" s="9" t="str">
        <f t="shared" si="37"/>
        <v>Manitoba</v>
      </c>
      <c r="F1210" s="9" t="s">
        <v>180</v>
      </c>
      <c r="G1210" s="9" t="s">
        <v>10</v>
      </c>
      <c r="H1210" s="9">
        <v>408</v>
      </c>
      <c r="I1210" s="9">
        <v>319</v>
      </c>
      <c r="J1210" s="9">
        <v>89</v>
      </c>
      <c r="K1210" s="9">
        <v>0</v>
      </c>
      <c r="L1210" s="9">
        <v>18</v>
      </c>
      <c r="M1210" s="9">
        <v>49</v>
      </c>
      <c r="N1210" s="9">
        <v>46</v>
      </c>
      <c r="O1210" s="9">
        <v>36</v>
      </c>
      <c r="P1210" s="9">
        <v>32</v>
      </c>
      <c r="Q1210" s="9">
        <v>46</v>
      </c>
      <c r="R1210" s="9">
        <v>62</v>
      </c>
      <c r="S1210" s="9">
        <v>57</v>
      </c>
      <c r="T1210" s="9">
        <v>49</v>
      </c>
      <c r="U1210" s="9">
        <v>9</v>
      </c>
      <c r="V1210" s="9">
        <v>4</v>
      </c>
      <c r="W1210" s="9">
        <v>0</v>
      </c>
      <c r="X1210" s="9">
        <v>405</v>
      </c>
      <c r="Y1210" s="9">
        <v>3</v>
      </c>
      <c r="Z1210" s="9">
        <v>0</v>
      </c>
      <c r="AA1210" s="9">
        <v>161</v>
      </c>
      <c r="AB1210" s="9">
        <v>38</v>
      </c>
      <c r="AC1210" s="9">
        <v>102</v>
      </c>
      <c r="AD1210" s="9">
        <v>107</v>
      </c>
      <c r="AE1210" s="9">
        <v>0</v>
      </c>
      <c r="AF1210" s="9">
        <v>210</v>
      </c>
      <c r="AG1210" s="9">
        <v>154</v>
      </c>
      <c r="AH1210" s="9">
        <v>44</v>
      </c>
      <c r="AI1210" s="9">
        <v>0</v>
      </c>
      <c r="AJ1210" s="9">
        <v>347</v>
      </c>
      <c r="AK1210" s="9">
        <v>28</v>
      </c>
      <c r="AL1210" s="9">
        <v>32</v>
      </c>
      <c r="AM1210" s="9">
        <v>1</v>
      </c>
      <c r="AN1210" s="9">
        <v>367</v>
      </c>
      <c r="AO1210" s="9">
        <v>35</v>
      </c>
      <c r="AP1210" s="9">
        <v>5</v>
      </c>
      <c r="AQ1210" s="9">
        <v>1</v>
      </c>
      <c r="AR1210" s="9">
        <v>254</v>
      </c>
      <c r="AS1210" s="9">
        <v>154</v>
      </c>
      <c r="AT1210" s="10">
        <v>0</v>
      </c>
    </row>
    <row r="1211" spans="1:46" ht="57" x14ac:dyDescent="0.25">
      <c r="A1211" s="26" t="str">
        <f t="shared" si="36"/>
        <v>2013Registered psychiatric nursesManitobaCommunity health</v>
      </c>
      <c r="B1211" s="24">
        <v>2013</v>
      </c>
      <c r="C1211" s="9" t="s">
        <v>8</v>
      </c>
      <c r="D1211" s="9" t="s">
        <v>173</v>
      </c>
      <c r="E1211" s="9" t="str">
        <f t="shared" si="37"/>
        <v>Manitoba</v>
      </c>
      <c r="F1211" s="9" t="s">
        <v>182</v>
      </c>
      <c r="G1211" s="9" t="s">
        <v>11</v>
      </c>
      <c r="H1211" s="9">
        <v>246</v>
      </c>
      <c r="I1211" s="9">
        <v>197</v>
      </c>
      <c r="J1211" s="9">
        <v>49</v>
      </c>
      <c r="K1211" s="9">
        <v>0</v>
      </c>
      <c r="L1211" s="9">
        <v>3</v>
      </c>
      <c r="M1211" s="9">
        <v>15</v>
      </c>
      <c r="N1211" s="9">
        <v>20</v>
      </c>
      <c r="O1211" s="9">
        <v>24</v>
      </c>
      <c r="P1211" s="9">
        <v>18</v>
      </c>
      <c r="Q1211" s="9">
        <v>36</v>
      </c>
      <c r="R1211" s="9">
        <v>58</v>
      </c>
      <c r="S1211" s="9">
        <v>48</v>
      </c>
      <c r="T1211" s="9">
        <v>19</v>
      </c>
      <c r="U1211" s="9">
        <v>3</v>
      </c>
      <c r="V1211" s="9">
        <v>2</v>
      </c>
      <c r="W1211" s="9">
        <v>0</v>
      </c>
      <c r="X1211" s="9">
        <v>242</v>
      </c>
      <c r="Y1211" s="9">
        <v>4</v>
      </c>
      <c r="Z1211" s="9">
        <v>0</v>
      </c>
      <c r="AA1211" s="9">
        <v>64</v>
      </c>
      <c r="AB1211" s="9">
        <v>40</v>
      </c>
      <c r="AC1211" s="9">
        <v>77</v>
      </c>
      <c r="AD1211" s="9">
        <v>65</v>
      </c>
      <c r="AE1211" s="9">
        <v>0</v>
      </c>
      <c r="AF1211" s="9">
        <v>184</v>
      </c>
      <c r="AG1211" s="9">
        <v>43</v>
      </c>
      <c r="AH1211" s="9">
        <v>19</v>
      </c>
      <c r="AI1211" s="9">
        <v>0</v>
      </c>
      <c r="AJ1211" s="9">
        <v>181</v>
      </c>
      <c r="AK1211" s="9">
        <v>18</v>
      </c>
      <c r="AL1211" s="9">
        <v>47</v>
      </c>
      <c r="AM1211" s="9">
        <v>0</v>
      </c>
      <c r="AN1211" s="9">
        <v>222</v>
      </c>
      <c r="AO1211" s="9">
        <v>19</v>
      </c>
      <c r="AP1211" s="9">
        <v>5</v>
      </c>
      <c r="AQ1211" s="9">
        <v>0</v>
      </c>
      <c r="AR1211" s="9">
        <v>163</v>
      </c>
      <c r="AS1211" s="9">
        <v>83</v>
      </c>
      <c r="AT1211" s="10">
        <v>0</v>
      </c>
    </row>
    <row r="1212" spans="1:46" ht="57" x14ac:dyDescent="0.25">
      <c r="A1212" s="26" t="str">
        <f t="shared" si="36"/>
        <v>2013Registered psychiatric nursesManitobaNursing home/long-term care</v>
      </c>
      <c r="B1212" s="24">
        <v>2013</v>
      </c>
      <c r="C1212" s="9" t="s">
        <v>8</v>
      </c>
      <c r="D1212" s="9" t="s">
        <v>173</v>
      </c>
      <c r="E1212" s="9" t="str">
        <f t="shared" si="37"/>
        <v>Manitoba</v>
      </c>
      <c r="F1212" s="9" t="s">
        <v>181</v>
      </c>
      <c r="G1212" s="9" t="s">
        <v>12</v>
      </c>
      <c r="H1212" s="9">
        <v>176</v>
      </c>
      <c r="I1212" s="9">
        <v>142</v>
      </c>
      <c r="J1212" s="9">
        <v>34</v>
      </c>
      <c r="K1212" s="9">
        <v>0</v>
      </c>
      <c r="L1212" s="9">
        <v>2</v>
      </c>
      <c r="M1212" s="9">
        <v>7</v>
      </c>
      <c r="N1212" s="9">
        <v>11</v>
      </c>
      <c r="O1212" s="9">
        <v>9</v>
      </c>
      <c r="P1212" s="9">
        <v>17</v>
      </c>
      <c r="Q1212" s="9">
        <v>24</v>
      </c>
      <c r="R1212" s="9">
        <v>44</v>
      </c>
      <c r="S1212" s="9">
        <v>34</v>
      </c>
      <c r="T1212" s="9">
        <v>19</v>
      </c>
      <c r="U1212" s="9">
        <v>5</v>
      </c>
      <c r="V1212" s="9">
        <v>4</v>
      </c>
      <c r="W1212" s="9">
        <v>0</v>
      </c>
      <c r="X1212" s="9">
        <v>175</v>
      </c>
      <c r="Y1212" s="9">
        <v>1</v>
      </c>
      <c r="Z1212" s="9">
        <v>0</v>
      </c>
      <c r="AA1212" s="9">
        <v>34</v>
      </c>
      <c r="AB1212" s="9">
        <v>14</v>
      </c>
      <c r="AC1212" s="9">
        <v>58</v>
      </c>
      <c r="AD1212" s="9">
        <v>70</v>
      </c>
      <c r="AE1212" s="9">
        <v>0</v>
      </c>
      <c r="AF1212" s="9">
        <v>91</v>
      </c>
      <c r="AG1212" s="9">
        <v>69</v>
      </c>
      <c r="AH1212" s="9">
        <v>16</v>
      </c>
      <c r="AI1212" s="9">
        <v>0</v>
      </c>
      <c r="AJ1212" s="9">
        <v>131</v>
      </c>
      <c r="AK1212" s="9">
        <v>33</v>
      </c>
      <c r="AL1212" s="9">
        <v>12</v>
      </c>
      <c r="AM1212" s="9">
        <v>0</v>
      </c>
      <c r="AN1212" s="9">
        <v>138</v>
      </c>
      <c r="AO1212" s="9">
        <v>36</v>
      </c>
      <c r="AP1212" s="9">
        <v>2</v>
      </c>
      <c r="AQ1212" s="9">
        <v>0</v>
      </c>
      <c r="AR1212" s="9">
        <v>136</v>
      </c>
      <c r="AS1212" s="9">
        <v>40</v>
      </c>
      <c r="AT1212" s="10">
        <v>0</v>
      </c>
    </row>
    <row r="1213" spans="1:46" ht="57" x14ac:dyDescent="0.25">
      <c r="A1213" s="26" t="str">
        <f t="shared" si="36"/>
        <v>2013Registered psychiatric nursesManitobaOther places of work</v>
      </c>
      <c r="B1213" s="24">
        <v>2013</v>
      </c>
      <c r="C1213" s="9" t="s">
        <v>8</v>
      </c>
      <c r="D1213" s="9" t="s">
        <v>173</v>
      </c>
      <c r="E1213" s="9" t="str">
        <f t="shared" si="37"/>
        <v>Manitoba</v>
      </c>
      <c r="F1213" s="9" t="s">
        <v>183</v>
      </c>
      <c r="G1213" s="9" t="s">
        <v>13</v>
      </c>
      <c r="H1213" s="9">
        <v>112</v>
      </c>
      <c r="I1213" s="9">
        <v>85</v>
      </c>
      <c r="J1213" s="9">
        <v>27</v>
      </c>
      <c r="K1213" s="9">
        <v>0</v>
      </c>
      <c r="L1213" s="9">
        <v>1</v>
      </c>
      <c r="M1213" s="9">
        <v>4</v>
      </c>
      <c r="N1213" s="9">
        <v>7</v>
      </c>
      <c r="O1213" s="9">
        <v>6</v>
      </c>
      <c r="P1213" s="9">
        <v>11</v>
      </c>
      <c r="Q1213" s="9">
        <v>13</v>
      </c>
      <c r="R1213" s="9">
        <v>26</v>
      </c>
      <c r="S1213" s="9">
        <v>19</v>
      </c>
      <c r="T1213" s="9">
        <v>20</v>
      </c>
      <c r="U1213" s="9">
        <v>5</v>
      </c>
      <c r="V1213" s="9">
        <v>0</v>
      </c>
      <c r="W1213" s="9">
        <v>0</v>
      </c>
      <c r="X1213" s="9">
        <v>109</v>
      </c>
      <c r="Y1213" s="9">
        <v>3</v>
      </c>
      <c r="Z1213" s="9">
        <v>0</v>
      </c>
      <c r="AA1213" s="9">
        <v>19</v>
      </c>
      <c r="AB1213" s="9">
        <v>14</v>
      </c>
      <c r="AC1213" s="9">
        <v>39</v>
      </c>
      <c r="AD1213" s="9">
        <v>40</v>
      </c>
      <c r="AE1213" s="9">
        <v>0</v>
      </c>
      <c r="AF1213" s="9">
        <v>78</v>
      </c>
      <c r="AG1213" s="9">
        <v>25</v>
      </c>
      <c r="AH1213" s="9">
        <v>9</v>
      </c>
      <c r="AI1213" s="9">
        <v>0</v>
      </c>
      <c r="AJ1213" s="9">
        <v>38</v>
      </c>
      <c r="AK1213" s="9">
        <v>13</v>
      </c>
      <c r="AL1213" s="9">
        <v>61</v>
      </c>
      <c r="AM1213" s="9">
        <v>0</v>
      </c>
      <c r="AN1213" s="9">
        <v>65</v>
      </c>
      <c r="AO1213" s="9">
        <v>23</v>
      </c>
      <c r="AP1213" s="9">
        <v>24</v>
      </c>
      <c r="AQ1213" s="9">
        <v>0</v>
      </c>
      <c r="AR1213" s="9">
        <v>95</v>
      </c>
      <c r="AS1213" s="9">
        <v>17</v>
      </c>
      <c r="AT1213" s="10">
        <v>0</v>
      </c>
    </row>
    <row r="1214" spans="1:46" ht="57" x14ac:dyDescent="0.25">
      <c r="A1214" s="26" t="str">
        <f t="shared" si="36"/>
        <v>2013Registered psychiatric nursesSaskatchewanAll places of work</v>
      </c>
      <c r="B1214" s="24">
        <v>2013</v>
      </c>
      <c r="C1214" s="9" t="s">
        <v>8</v>
      </c>
      <c r="D1214" s="9" t="s">
        <v>174</v>
      </c>
      <c r="E1214" s="9" t="str">
        <f t="shared" si="37"/>
        <v>Saskatchewan</v>
      </c>
      <c r="F1214" s="9" t="s">
        <v>179</v>
      </c>
      <c r="G1214" s="9" t="s">
        <v>9</v>
      </c>
      <c r="H1214" s="9">
        <v>841</v>
      </c>
      <c r="I1214" s="9">
        <v>711</v>
      </c>
      <c r="J1214" s="9">
        <v>130</v>
      </c>
      <c r="K1214" s="9">
        <v>0</v>
      </c>
      <c r="L1214" s="9">
        <v>18</v>
      </c>
      <c r="M1214" s="9">
        <v>31</v>
      </c>
      <c r="N1214" s="9">
        <v>24</v>
      </c>
      <c r="O1214" s="9">
        <v>53</v>
      </c>
      <c r="P1214" s="9">
        <v>134</v>
      </c>
      <c r="Q1214" s="9">
        <v>139</v>
      </c>
      <c r="R1214" s="9">
        <v>162</v>
      </c>
      <c r="S1214" s="9">
        <v>131</v>
      </c>
      <c r="T1214" s="9">
        <v>96</v>
      </c>
      <c r="U1214" s="9">
        <v>36</v>
      </c>
      <c r="V1214" s="9">
        <v>17</v>
      </c>
      <c r="W1214" s="9">
        <v>0</v>
      </c>
      <c r="X1214" s="9">
        <v>829</v>
      </c>
      <c r="Y1214" s="9">
        <v>10</v>
      </c>
      <c r="Z1214" s="9">
        <v>2</v>
      </c>
      <c r="AA1214" s="9">
        <v>95</v>
      </c>
      <c r="AB1214" s="9">
        <v>175</v>
      </c>
      <c r="AC1214" s="9">
        <v>290</v>
      </c>
      <c r="AD1214" s="9">
        <v>281</v>
      </c>
      <c r="AE1214" s="9">
        <v>0</v>
      </c>
      <c r="AF1214" s="9">
        <v>598</v>
      </c>
      <c r="AG1214" s="9">
        <v>163</v>
      </c>
      <c r="AH1214" s="9">
        <v>77</v>
      </c>
      <c r="AI1214" s="9">
        <v>3</v>
      </c>
      <c r="AJ1214" s="9">
        <v>633</v>
      </c>
      <c r="AK1214" s="9">
        <v>106</v>
      </c>
      <c r="AL1214" s="9">
        <v>102</v>
      </c>
      <c r="AM1214" s="9">
        <v>0</v>
      </c>
      <c r="AN1214" s="9">
        <v>764</v>
      </c>
      <c r="AO1214" s="9">
        <v>40</v>
      </c>
      <c r="AP1214" s="9">
        <v>37</v>
      </c>
      <c r="AQ1214" s="9">
        <v>0</v>
      </c>
      <c r="AR1214" s="9">
        <v>718</v>
      </c>
      <c r="AS1214" s="9">
        <v>123</v>
      </c>
      <c r="AT1214" s="10">
        <v>0</v>
      </c>
    </row>
    <row r="1215" spans="1:46" ht="57" x14ac:dyDescent="0.25">
      <c r="A1215" s="26" t="str">
        <f t="shared" si="36"/>
        <v>2013Registered psychiatric nursesSaskatchewanHospital</v>
      </c>
      <c r="B1215" s="24">
        <v>2013</v>
      </c>
      <c r="C1215" s="9" t="s">
        <v>8</v>
      </c>
      <c r="D1215" s="9" t="s">
        <v>174</v>
      </c>
      <c r="E1215" s="9" t="str">
        <f t="shared" si="37"/>
        <v>Saskatchewan</v>
      </c>
      <c r="F1215" s="9" t="s">
        <v>180</v>
      </c>
      <c r="G1215" s="9" t="s">
        <v>10</v>
      </c>
      <c r="H1215" s="9">
        <v>211</v>
      </c>
      <c r="I1215" s="9">
        <v>174</v>
      </c>
      <c r="J1215" s="9">
        <v>37</v>
      </c>
      <c r="K1215" s="9">
        <v>0</v>
      </c>
      <c r="L1215" s="9">
        <v>6</v>
      </c>
      <c r="M1215" s="9">
        <v>21</v>
      </c>
      <c r="N1215" s="9">
        <v>15</v>
      </c>
      <c r="O1215" s="9">
        <v>19</v>
      </c>
      <c r="P1215" s="9">
        <v>32</v>
      </c>
      <c r="Q1215" s="9">
        <v>32</v>
      </c>
      <c r="R1215" s="9">
        <v>27</v>
      </c>
      <c r="S1215" s="9">
        <v>31</v>
      </c>
      <c r="T1215" s="9">
        <v>18</v>
      </c>
      <c r="U1215" s="9">
        <v>9</v>
      </c>
      <c r="V1215" s="9">
        <v>1</v>
      </c>
      <c r="W1215" s="9">
        <v>0</v>
      </c>
      <c r="X1215" s="9">
        <v>209</v>
      </c>
      <c r="Y1215" s="9">
        <v>2</v>
      </c>
      <c r="Z1215" s="9">
        <v>0</v>
      </c>
      <c r="AA1215" s="9">
        <v>51</v>
      </c>
      <c r="AB1215" s="9">
        <v>46</v>
      </c>
      <c r="AC1215" s="9">
        <v>64</v>
      </c>
      <c r="AD1215" s="9">
        <v>50</v>
      </c>
      <c r="AE1215" s="9">
        <v>0</v>
      </c>
      <c r="AF1215" s="9">
        <v>154</v>
      </c>
      <c r="AG1215" s="9">
        <v>33</v>
      </c>
      <c r="AH1215" s="9">
        <v>24</v>
      </c>
      <c r="AI1215" s="9">
        <v>0</v>
      </c>
      <c r="AJ1215" s="9">
        <v>182</v>
      </c>
      <c r="AK1215" s="9">
        <v>14</v>
      </c>
      <c r="AL1215" s="9">
        <v>15</v>
      </c>
      <c r="AM1215" s="9">
        <v>0</v>
      </c>
      <c r="AN1215" s="9">
        <v>205</v>
      </c>
      <c r="AO1215" s="9">
        <v>5</v>
      </c>
      <c r="AP1215" s="9">
        <v>1</v>
      </c>
      <c r="AQ1215" s="9">
        <v>0</v>
      </c>
      <c r="AR1215" s="9">
        <v>203</v>
      </c>
      <c r="AS1215" s="9">
        <v>8</v>
      </c>
      <c r="AT1215" s="10">
        <v>0</v>
      </c>
    </row>
    <row r="1216" spans="1:46" ht="57" x14ac:dyDescent="0.25">
      <c r="A1216" s="26" t="str">
        <f t="shared" si="36"/>
        <v>2013Registered psychiatric nursesSaskatchewanCommunity health</v>
      </c>
      <c r="B1216" s="24">
        <v>2013</v>
      </c>
      <c r="C1216" s="9" t="s">
        <v>8</v>
      </c>
      <c r="D1216" s="9" t="s">
        <v>174</v>
      </c>
      <c r="E1216" s="9" t="str">
        <f t="shared" si="37"/>
        <v>Saskatchewan</v>
      </c>
      <c r="F1216" s="9" t="s">
        <v>182</v>
      </c>
      <c r="G1216" s="9" t="s">
        <v>11</v>
      </c>
      <c r="H1216" s="9">
        <v>202</v>
      </c>
      <c r="I1216" s="9">
        <v>172</v>
      </c>
      <c r="J1216" s="9">
        <v>30</v>
      </c>
      <c r="K1216" s="9">
        <v>0</v>
      </c>
      <c r="L1216" s="9">
        <v>5</v>
      </c>
      <c r="M1216" s="9">
        <v>3</v>
      </c>
      <c r="N1216" s="9">
        <v>3</v>
      </c>
      <c r="O1216" s="9">
        <v>11</v>
      </c>
      <c r="P1216" s="9">
        <v>40</v>
      </c>
      <c r="Q1216" s="9">
        <v>28</v>
      </c>
      <c r="R1216" s="9">
        <v>46</v>
      </c>
      <c r="S1216" s="9">
        <v>29</v>
      </c>
      <c r="T1216" s="9">
        <v>21</v>
      </c>
      <c r="U1216" s="9">
        <v>8</v>
      </c>
      <c r="V1216" s="9">
        <v>8</v>
      </c>
      <c r="W1216" s="9">
        <v>0</v>
      </c>
      <c r="X1216" s="9">
        <v>200</v>
      </c>
      <c r="Y1216" s="9">
        <v>2</v>
      </c>
      <c r="Z1216" s="9">
        <v>0</v>
      </c>
      <c r="AA1216" s="9">
        <v>11</v>
      </c>
      <c r="AB1216" s="9">
        <v>44</v>
      </c>
      <c r="AC1216" s="9">
        <v>73</v>
      </c>
      <c r="AD1216" s="9">
        <v>74</v>
      </c>
      <c r="AE1216" s="9">
        <v>0</v>
      </c>
      <c r="AF1216" s="9">
        <v>148</v>
      </c>
      <c r="AG1216" s="9">
        <v>41</v>
      </c>
      <c r="AH1216" s="9">
        <v>12</v>
      </c>
      <c r="AI1216" s="9">
        <v>1</v>
      </c>
      <c r="AJ1216" s="9">
        <v>175</v>
      </c>
      <c r="AK1216" s="9">
        <v>15</v>
      </c>
      <c r="AL1216" s="9">
        <v>12</v>
      </c>
      <c r="AM1216" s="9">
        <v>0</v>
      </c>
      <c r="AN1216" s="9">
        <v>195</v>
      </c>
      <c r="AO1216" s="9">
        <v>6</v>
      </c>
      <c r="AP1216" s="9">
        <v>1</v>
      </c>
      <c r="AQ1216" s="9">
        <v>0</v>
      </c>
      <c r="AR1216" s="9">
        <v>159</v>
      </c>
      <c r="AS1216" s="9">
        <v>43</v>
      </c>
      <c r="AT1216" s="10">
        <v>0</v>
      </c>
    </row>
    <row r="1217" spans="1:46" ht="57" x14ac:dyDescent="0.25">
      <c r="A1217" s="26" t="str">
        <f t="shared" si="36"/>
        <v>2013Registered psychiatric nursesSaskatchewanNursing home/long-term care</v>
      </c>
      <c r="B1217" s="24">
        <v>2013</v>
      </c>
      <c r="C1217" s="9" t="s">
        <v>8</v>
      </c>
      <c r="D1217" s="9" t="s">
        <v>174</v>
      </c>
      <c r="E1217" s="9" t="str">
        <f t="shared" si="37"/>
        <v>Saskatchewan</v>
      </c>
      <c r="F1217" s="9" t="s">
        <v>181</v>
      </c>
      <c r="G1217" s="9" t="s">
        <v>12</v>
      </c>
      <c r="H1217" s="9">
        <v>286</v>
      </c>
      <c r="I1217" s="9">
        <v>254</v>
      </c>
      <c r="J1217" s="9">
        <v>32</v>
      </c>
      <c r="K1217" s="9">
        <v>0</v>
      </c>
      <c r="L1217" s="9">
        <v>7</v>
      </c>
      <c r="M1217" s="9">
        <v>3</v>
      </c>
      <c r="N1217" s="9">
        <v>5</v>
      </c>
      <c r="O1217" s="9">
        <v>12</v>
      </c>
      <c r="P1217" s="9">
        <v>43</v>
      </c>
      <c r="Q1217" s="9">
        <v>50</v>
      </c>
      <c r="R1217" s="9">
        <v>60</v>
      </c>
      <c r="S1217" s="9">
        <v>46</v>
      </c>
      <c r="T1217" s="9">
        <v>38</v>
      </c>
      <c r="U1217" s="9">
        <v>15</v>
      </c>
      <c r="V1217" s="9">
        <v>7</v>
      </c>
      <c r="W1217" s="9">
        <v>0</v>
      </c>
      <c r="X1217" s="9">
        <v>281</v>
      </c>
      <c r="Y1217" s="9">
        <v>4</v>
      </c>
      <c r="Z1217" s="9">
        <v>1</v>
      </c>
      <c r="AA1217" s="9">
        <v>25</v>
      </c>
      <c r="AB1217" s="9">
        <v>52</v>
      </c>
      <c r="AC1217" s="9">
        <v>104</v>
      </c>
      <c r="AD1217" s="9">
        <v>105</v>
      </c>
      <c r="AE1217" s="9">
        <v>0</v>
      </c>
      <c r="AF1217" s="9">
        <v>184</v>
      </c>
      <c r="AG1217" s="9">
        <v>70</v>
      </c>
      <c r="AH1217" s="9">
        <v>32</v>
      </c>
      <c r="AI1217" s="9">
        <v>0</v>
      </c>
      <c r="AJ1217" s="9">
        <v>229</v>
      </c>
      <c r="AK1217" s="9">
        <v>42</v>
      </c>
      <c r="AL1217" s="9">
        <v>15</v>
      </c>
      <c r="AM1217" s="9">
        <v>0</v>
      </c>
      <c r="AN1217" s="9">
        <v>275</v>
      </c>
      <c r="AO1217" s="9">
        <v>10</v>
      </c>
      <c r="AP1217" s="9">
        <v>1</v>
      </c>
      <c r="AQ1217" s="9">
        <v>0</v>
      </c>
      <c r="AR1217" s="9">
        <v>225</v>
      </c>
      <c r="AS1217" s="9">
        <v>61</v>
      </c>
      <c r="AT1217" s="10">
        <v>0</v>
      </c>
    </row>
    <row r="1218" spans="1:46" ht="57" x14ac:dyDescent="0.25">
      <c r="A1218" s="26" t="str">
        <f t="shared" si="36"/>
        <v>2013Registered psychiatric nursesSaskatchewanOther places of work</v>
      </c>
      <c r="B1218" s="24">
        <v>2013</v>
      </c>
      <c r="C1218" s="9" t="s">
        <v>8</v>
      </c>
      <c r="D1218" s="9" t="s">
        <v>174</v>
      </c>
      <c r="E1218" s="9" t="str">
        <f t="shared" si="37"/>
        <v>Saskatchewan</v>
      </c>
      <c r="F1218" s="9" t="s">
        <v>183</v>
      </c>
      <c r="G1218" s="9" t="s">
        <v>13</v>
      </c>
      <c r="H1218" s="9">
        <v>142</v>
      </c>
      <c r="I1218" s="9">
        <v>111</v>
      </c>
      <c r="J1218" s="9">
        <v>31</v>
      </c>
      <c r="K1218" s="9">
        <v>0</v>
      </c>
      <c r="L1218" s="9">
        <v>0</v>
      </c>
      <c r="M1218" s="9">
        <v>4</v>
      </c>
      <c r="N1218" s="9">
        <v>1</v>
      </c>
      <c r="O1218" s="9">
        <v>11</v>
      </c>
      <c r="P1218" s="9">
        <v>19</v>
      </c>
      <c r="Q1218" s="9">
        <v>29</v>
      </c>
      <c r="R1218" s="9">
        <v>29</v>
      </c>
      <c r="S1218" s="9">
        <v>25</v>
      </c>
      <c r="T1218" s="9">
        <v>19</v>
      </c>
      <c r="U1218" s="9">
        <v>4</v>
      </c>
      <c r="V1218" s="9">
        <v>1</v>
      </c>
      <c r="W1218" s="9">
        <v>0</v>
      </c>
      <c r="X1218" s="9">
        <v>139</v>
      </c>
      <c r="Y1218" s="9">
        <v>2</v>
      </c>
      <c r="Z1218" s="9">
        <v>1</v>
      </c>
      <c r="AA1218" s="9">
        <v>8</v>
      </c>
      <c r="AB1218" s="9">
        <v>33</v>
      </c>
      <c r="AC1218" s="9">
        <v>49</v>
      </c>
      <c r="AD1218" s="9">
        <v>52</v>
      </c>
      <c r="AE1218" s="9">
        <v>0</v>
      </c>
      <c r="AF1218" s="9">
        <v>112</v>
      </c>
      <c r="AG1218" s="9">
        <v>19</v>
      </c>
      <c r="AH1218" s="9">
        <v>9</v>
      </c>
      <c r="AI1218" s="9">
        <v>2</v>
      </c>
      <c r="AJ1218" s="9">
        <v>47</v>
      </c>
      <c r="AK1218" s="9">
        <v>35</v>
      </c>
      <c r="AL1218" s="9">
        <v>60</v>
      </c>
      <c r="AM1218" s="9">
        <v>0</v>
      </c>
      <c r="AN1218" s="9">
        <v>89</v>
      </c>
      <c r="AO1218" s="9">
        <v>19</v>
      </c>
      <c r="AP1218" s="9">
        <v>34</v>
      </c>
      <c r="AQ1218" s="9">
        <v>0</v>
      </c>
      <c r="AR1218" s="9">
        <v>131</v>
      </c>
      <c r="AS1218" s="9">
        <v>11</v>
      </c>
      <c r="AT1218" s="10">
        <v>0</v>
      </c>
    </row>
    <row r="1219" spans="1:46" ht="57" x14ac:dyDescent="0.25">
      <c r="A1219" s="26" t="str">
        <f t="shared" ref="A1219:A1282" si="38">CONCATENATE(B1219,C1219,E1219,G1219)</f>
        <v>2013Registered psychiatric nursesAlbertaAll places of work</v>
      </c>
      <c r="B1219" s="24">
        <v>2013</v>
      </c>
      <c r="C1219" s="9" t="s">
        <v>8</v>
      </c>
      <c r="D1219" s="9" t="s">
        <v>175</v>
      </c>
      <c r="E1219" s="9" t="str">
        <f t="shared" ref="E1219:E1282" si="39">TRIM(MID(D1219,3,50))</f>
        <v>Alberta</v>
      </c>
      <c r="F1219" s="9" t="s">
        <v>179</v>
      </c>
      <c r="G1219" s="9" t="s">
        <v>9</v>
      </c>
      <c r="H1219" s="9">
        <v>1280</v>
      </c>
      <c r="I1219" s="9">
        <v>976</v>
      </c>
      <c r="J1219" s="9">
        <v>304</v>
      </c>
      <c r="K1219" s="9">
        <v>0</v>
      </c>
      <c r="L1219" s="9">
        <v>42</v>
      </c>
      <c r="M1219" s="9">
        <v>124</v>
      </c>
      <c r="N1219" s="9">
        <v>130</v>
      </c>
      <c r="O1219" s="9">
        <v>104</v>
      </c>
      <c r="P1219" s="9">
        <v>118</v>
      </c>
      <c r="Q1219" s="9">
        <v>198</v>
      </c>
      <c r="R1219" s="9">
        <v>185</v>
      </c>
      <c r="S1219" s="9">
        <v>181</v>
      </c>
      <c r="T1219" s="9">
        <v>116</v>
      </c>
      <c r="U1219" s="9">
        <v>66</v>
      </c>
      <c r="V1219" s="9">
        <v>16</v>
      </c>
      <c r="W1219" s="9">
        <v>0</v>
      </c>
      <c r="X1219" s="9">
        <v>1146</v>
      </c>
      <c r="Y1219" s="9">
        <v>131</v>
      </c>
      <c r="Z1219" s="9">
        <v>3</v>
      </c>
      <c r="AA1219" s="9">
        <v>443</v>
      </c>
      <c r="AB1219" s="9">
        <v>175</v>
      </c>
      <c r="AC1219" s="9">
        <v>328</v>
      </c>
      <c r="AD1219" s="9">
        <v>334</v>
      </c>
      <c r="AE1219" s="9">
        <v>0</v>
      </c>
      <c r="AF1219" s="9">
        <v>694</v>
      </c>
      <c r="AG1219" s="9">
        <v>452</v>
      </c>
      <c r="AH1219" s="9">
        <v>134</v>
      </c>
      <c r="AI1219" s="9">
        <v>0</v>
      </c>
      <c r="AJ1219" s="9">
        <v>1042</v>
      </c>
      <c r="AK1219" s="9">
        <v>108</v>
      </c>
      <c r="AL1219" s="9">
        <v>130</v>
      </c>
      <c r="AM1219" s="9">
        <v>0</v>
      </c>
      <c r="AN1219" s="9">
        <v>1143</v>
      </c>
      <c r="AO1219" s="9">
        <v>104</v>
      </c>
      <c r="AP1219" s="9">
        <v>33</v>
      </c>
      <c r="AQ1219" s="9">
        <v>0</v>
      </c>
      <c r="AR1219" s="9">
        <v>945</v>
      </c>
      <c r="AS1219" s="9">
        <v>335</v>
      </c>
      <c r="AT1219" s="10">
        <v>0</v>
      </c>
    </row>
    <row r="1220" spans="1:46" ht="57" x14ac:dyDescent="0.25">
      <c r="A1220" s="26" t="str">
        <f t="shared" si="38"/>
        <v>2013Registered psychiatric nursesAlbertaHospital</v>
      </c>
      <c r="B1220" s="24">
        <v>2013</v>
      </c>
      <c r="C1220" s="9" t="s">
        <v>8</v>
      </c>
      <c r="D1220" s="9" t="s">
        <v>175</v>
      </c>
      <c r="E1220" s="9" t="str">
        <f t="shared" si="39"/>
        <v>Alberta</v>
      </c>
      <c r="F1220" s="9" t="s">
        <v>180</v>
      </c>
      <c r="G1220" s="9" t="s">
        <v>10</v>
      </c>
      <c r="H1220" s="9">
        <v>739</v>
      </c>
      <c r="I1220" s="9">
        <v>544</v>
      </c>
      <c r="J1220" s="9">
        <v>195</v>
      </c>
      <c r="K1220" s="9">
        <v>0</v>
      </c>
      <c r="L1220" s="9">
        <v>33</v>
      </c>
      <c r="M1220" s="9">
        <v>89</v>
      </c>
      <c r="N1220" s="9">
        <v>92</v>
      </c>
      <c r="O1220" s="9">
        <v>63</v>
      </c>
      <c r="P1220" s="9">
        <v>62</v>
      </c>
      <c r="Q1220" s="9">
        <v>108</v>
      </c>
      <c r="R1220" s="9">
        <v>94</v>
      </c>
      <c r="S1220" s="9">
        <v>100</v>
      </c>
      <c r="T1220" s="9">
        <v>54</v>
      </c>
      <c r="U1220" s="9">
        <v>32</v>
      </c>
      <c r="V1220" s="9">
        <v>12</v>
      </c>
      <c r="W1220" s="9">
        <v>0</v>
      </c>
      <c r="X1220" s="9">
        <v>663</v>
      </c>
      <c r="Y1220" s="9">
        <v>74</v>
      </c>
      <c r="Z1220" s="9">
        <v>2</v>
      </c>
      <c r="AA1220" s="9">
        <v>322</v>
      </c>
      <c r="AB1220" s="9">
        <v>96</v>
      </c>
      <c r="AC1220" s="9">
        <v>164</v>
      </c>
      <c r="AD1220" s="9">
        <v>157</v>
      </c>
      <c r="AE1220" s="9">
        <v>0</v>
      </c>
      <c r="AF1220" s="9">
        <v>351</v>
      </c>
      <c r="AG1220" s="9">
        <v>293</v>
      </c>
      <c r="AH1220" s="9">
        <v>95</v>
      </c>
      <c r="AI1220" s="9">
        <v>0</v>
      </c>
      <c r="AJ1220" s="9">
        <v>670</v>
      </c>
      <c r="AK1220" s="9">
        <v>44</v>
      </c>
      <c r="AL1220" s="9">
        <v>25</v>
      </c>
      <c r="AM1220" s="9">
        <v>0</v>
      </c>
      <c r="AN1220" s="9">
        <v>692</v>
      </c>
      <c r="AO1220" s="9">
        <v>37</v>
      </c>
      <c r="AP1220" s="9">
        <v>10</v>
      </c>
      <c r="AQ1220" s="9">
        <v>0</v>
      </c>
      <c r="AR1220" s="9">
        <v>529</v>
      </c>
      <c r="AS1220" s="9">
        <v>210</v>
      </c>
      <c r="AT1220" s="10">
        <v>0</v>
      </c>
    </row>
    <row r="1221" spans="1:46" ht="57" x14ac:dyDescent="0.25">
      <c r="A1221" s="26" t="str">
        <f t="shared" si="38"/>
        <v>2013Registered psychiatric nursesAlbertaCommunity health</v>
      </c>
      <c r="B1221" s="24">
        <v>2013</v>
      </c>
      <c r="C1221" s="9" t="s">
        <v>8</v>
      </c>
      <c r="D1221" s="9" t="s">
        <v>175</v>
      </c>
      <c r="E1221" s="9" t="str">
        <f t="shared" si="39"/>
        <v>Alberta</v>
      </c>
      <c r="F1221" s="9" t="s">
        <v>182</v>
      </c>
      <c r="G1221" s="9" t="s">
        <v>11</v>
      </c>
      <c r="H1221" s="9">
        <v>317</v>
      </c>
      <c r="I1221" s="9">
        <v>249</v>
      </c>
      <c r="J1221" s="9">
        <v>68</v>
      </c>
      <c r="K1221" s="9">
        <v>0</v>
      </c>
      <c r="L1221" s="9">
        <v>1</v>
      </c>
      <c r="M1221" s="9">
        <v>20</v>
      </c>
      <c r="N1221" s="9">
        <v>24</v>
      </c>
      <c r="O1221" s="9">
        <v>33</v>
      </c>
      <c r="P1221" s="9">
        <v>33</v>
      </c>
      <c r="Q1221" s="9">
        <v>62</v>
      </c>
      <c r="R1221" s="9">
        <v>56</v>
      </c>
      <c r="S1221" s="9">
        <v>43</v>
      </c>
      <c r="T1221" s="9">
        <v>31</v>
      </c>
      <c r="U1221" s="9">
        <v>12</v>
      </c>
      <c r="V1221" s="9">
        <v>2</v>
      </c>
      <c r="W1221" s="9">
        <v>0</v>
      </c>
      <c r="X1221" s="9">
        <v>285</v>
      </c>
      <c r="Y1221" s="9">
        <v>32</v>
      </c>
      <c r="Z1221" s="9">
        <v>0</v>
      </c>
      <c r="AA1221" s="9">
        <v>69</v>
      </c>
      <c r="AB1221" s="9">
        <v>53</v>
      </c>
      <c r="AC1221" s="9">
        <v>110</v>
      </c>
      <c r="AD1221" s="9">
        <v>85</v>
      </c>
      <c r="AE1221" s="9">
        <v>0</v>
      </c>
      <c r="AF1221" s="9">
        <v>217</v>
      </c>
      <c r="AG1221" s="9">
        <v>87</v>
      </c>
      <c r="AH1221" s="9">
        <v>13</v>
      </c>
      <c r="AI1221" s="9">
        <v>0</v>
      </c>
      <c r="AJ1221" s="9">
        <v>249</v>
      </c>
      <c r="AK1221" s="9">
        <v>26</v>
      </c>
      <c r="AL1221" s="9">
        <v>42</v>
      </c>
      <c r="AM1221" s="9">
        <v>0</v>
      </c>
      <c r="AN1221" s="9">
        <v>282</v>
      </c>
      <c r="AO1221" s="9">
        <v>30</v>
      </c>
      <c r="AP1221" s="9">
        <v>5</v>
      </c>
      <c r="AQ1221" s="9">
        <v>0</v>
      </c>
      <c r="AR1221" s="9">
        <v>251</v>
      </c>
      <c r="AS1221" s="9">
        <v>66</v>
      </c>
      <c r="AT1221" s="10">
        <v>0</v>
      </c>
    </row>
    <row r="1222" spans="1:46" ht="57" x14ac:dyDescent="0.25">
      <c r="A1222" s="26" t="str">
        <f t="shared" si="38"/>
        <v>2013Registered psychiatric nursesAlbertaNursing home/long-term care</v>
      </c>
      <c r="B1222" s="24">
        <v>2013</v>
      </c>
      <c r="C1222" s="9" t="s">
        <v>8</v>
      </c>
      <c r="D1222" s="9" t="s">
        <v>175</v>
      </c>
      <c r="E1222" s="9" t="str">
        <f t="shared" si="39"/>
        <v>Alberta</v>
      </c>
      <c r="F1222" s="9" t="s">
        <v>181</v>
      </c>
      <c r="G1222" s="9" t="s">
        <v>12</v>
      </c>
      <c r="H1222" s="9">
        <v>110</v>
      </c>
      <c r="I1222" s="9">
        <v>94</v>
      </c>
      <c r="J1222" s="9">
        <v>16</v>
      </c>
      <c r="K1222" s="9">
        <v>0</v>
      </c>
      <c r="L1222" s="9">
        <v>5</v>
      </c>
      <c r="M1222" s="9">
        <v>7</v>
      </c>
      <c r="N1222" s="9">
        <v>7</v>
      </c>
      <c r="O1222" s="9">
        <v>4</v>
      </c>
      <c r="P1222" s="9">
        <v>9</v>
      </c>
      <c r="Q1222" s="9">
        <v>10</v>
      </c>
      <c r="R1222" s="9">
        <v>17</v>
      </c>
      <c r="S1222" s="9">
        <v>18</v>
      </c>
      <c r="T1222" s="9">
        <v>15</v>
      </c>
      <c r="U1222" s="9">
        <v>17</v>
      </c>
      <c r="V1222" s="9">
        <v>1</v>
      </c>
      <c r="W1222" s="9">
        <v>0</v>
      </c>
      <c r="X1222" s="9">
        <v>93</v>
      </c>
      <c r="Y1222" s="9">
        <v>17</v>
      </c>
      <c r="Z1222" s="9">
        <v>0</v>
      </c>
      <c r="AA1222" s="9">
        <v>24</v>
      </c>
      <c r="AB1222" s="9">
        <v>10</v>
      </c>
      <c r="AC1222" s="9">
        <v>24</v>
      </c>
      <c r="AD1222" s="9">
        <v>52</v>
      </c>
      <c r="AE1222" s="9">
        <v>0</v>
      </c>
      <c r="AF1222" s="9">
        <v>53</v>
      </c>
      <c r="AG1222" s="9">
        <v>40</v>
      </c>
      <c r="AH1222" s="9">
        <v>17</v>
      </c>
      <c r="AI1222" s="9">
        <v>0</v>
      </c>
      <c r="AJ1222" s="9">
        <v>74</v>
      </c>
      <c r="AK1222" s="9">
        <v>19</v>
      </c>
      <c r="AL1222" s="9">
        <v>17</v>
      </c>
      <c r="AM1222" s="9">
        <v>0</v>
      </c>
      <c r="AN1222" s="9">
        <v>99</v>
      </c>
      <c r="AO1222" s="9">
        <v>9</v>
      </c>
      <c r="AP1222" s="9">
        <v>2</v>
      </c>
      <c r="AQ1222" s="9">
        <v>0</v>
      </c>
      <c r="AR1222" s="9">
        <v>70</v>
      </c>
      <c r="AS1222" s="9">
        <v>40</v>
      </c>
      <c r="AT1222" s="10">
        <v>0</v>
      </c>
    </row>
    <row r="1223" spans="1:46" ht="57" x14ac:dyDescent="0.25">
      <c r="A1223" s="26" t="str">
        <f t="shared" si="38"/>
        <v>2013Registered psychiatric nursesAlbertaOther places of work</v>
      </c>
      <c r="B1223" s="24">
        <v>2013</v>
      </c>
      <c r="C1223" s="9" t="s">
        <v>8</v>
      </c>
      <c r="D1223" s="9" t="s">
        <v>175</v>
      </c>
      <c r="E1223" s="9" t="str">
        <f t="shared" si="39"/>
        <v>Alberta</v>
      </c>
      <c r="F1223" s="9" t="s">
        <v>183</v>
      </c>
      <c r="G1223" s="9" t="s">
        <v>13</v>
      </c>
      <c r="H1223" s="9">
        <v>114</v>
      </c>
      <c r="I1223" s="9">
        <v>89</v>
      </c>
      <c r="J1223" s="9">
        <v>25</v>
      </c>
      <c r="K1223" s="9">
        <v>0</v>
      </c>
      <c r="L1223" s="9">
        <v>3</v>
      </c>
      <c r="M1223" s="9">
        <v>8</v>
      </c>
      <c r="N1223" s="9">
        <v>7</v>
      </c>
      <c r="O1223" s="9">
        <v>4</v>
      </c>
      <c r="P1223" s="9">
        <v>14</v>
      </c>
      <c r="Q1223" s="9">
        <v>18</v>
      </c>
      <c r="R1223" s="9">
        <v>18</v>
      </c>
      <c r="S1223" s="9">
        <v>20</v>
      </c>
      <c r="T1223" s="9">
        <v>16</v>
      </c>
      <c r="U1223" s="9">
        <v>5</v>
      </c>
      <c r="V1223" s="9">
        <v>1</v>
      </c>
      <c r="W1223" s="9">
        <v>0</v>
      </c>
      <c r="X1223" s="9">
        <v>105</v>
      </c>
      <c r="Y1223" s="9">
        <v>8</v>
      </c>
      <c r="Z1223" s="9">
        <v>1</v>
      </c>
      <c r="AA1223" s="9">
        <v>28</v>
      </c>
      <c r="AB1223" s="9">
        <v>16</v>
      </c>
      <c r="AC1223" s="9">
        <v>30</v>
      </c>
      <c r="AD1223" s="9">
        <v>40</v>
      </c>
      <c r="AE1223" s="9">
        <v>0</v>
      </c>
      <c r="AF1223" s="9">
        <v>73</v>
      </c>
      <c r="AG1223" s="9">
        <v>32</v>
      </c>
      <c r="AH1223" s="9">
        <v>9</v>
      </c>
      <c r="AI1223" s="9">
        <v>0</v>
      </c>
      <c r="AJ1223" s="9">
        <v>49</v>
      </c>
      <c r="AK1223" s="9">
        <v>19</v>
      </c>
      <c r="AL1223" s="9">
        <v>46</v>
      </c>
      <c r="AM1223" s="9">
        <v>0</v>
      </c>
      <c r="AN1223" s="9">
        <v>70</v>
      </c>
      <c r="AO1223" s="9">
        <v>28</v>
      </c>
      <c r="AP1223" s="9">
        <v>16</v>
      </c>
      <c r="AQ1223" s="9">
        <v>0</v>
      </c>
      <c r="AR1223" s="9">
        <v>95</v>
      </c>
      <c r="AS1223" s="9">
        <v>19</v>
      </c>
      <c r="AT1223" s="10">
        <v>0</v>
      </c>
    </row>
    <row r="1224" spans="1:46" ht="57" x14ac:dyDescent="0.25">
      <c r="A1224" s="26" t="str">
        <f t="shared" si="38"/>
        <v>2013Registered psychiatric nursesBritish ColumbiaAll places of work</v>
      </c>
      <c r="B1224" s="24">
        <v>2013</v>
      </c>
      <c r="C1224" s="9" t="s">
        <v>8</v>
      </c>
      <c r="D1224" s="9" t="s">
        <v>167</v>
      </c>
      <c r="E1224" s="9" t="str">
        <f t="shared" si="39"/>
        <v>British Columbia</v>
      </c>
      <c r="F1224" s="9" t="s">
        <v>179</v>
      </c>
      <c r="G1224" s="9" t="s">
        <v>9</v>
      </c>
      <c r="H1224" s="9">
        <v>2206</v>
      </c>
      <c r="I1224" s="9">
        <v>1696</v>
      </c>
      <c r="J1224" s="9">
        <v>510</v>
      </c>
      <c r="K1224" s="9">
        <v>0</v>
      </c>
      <c r="L1224" s="9">
        <v>15</v>
      </c>
      <c r="M1224" s="9">
        <v>165</v>
      </c>
      <c r="N1224" s="9">
        <v>209</v>
      </c>
      <c r="O1224" s="9">
        <v>268</v>
      </c>
      <c r="P1224" s="9">
        <v>286</v>
      </c>
      <c r="Q1224" s="9">
        <v>303</v>
      </c>
      <c r="R1224" s="9">
        <v>339</v>
      </c>
      <c r="S1224" s="9">
        <v>268</v>
      </c>
      <c r="T1224" s="9">
        <v>203</v>
      </c>
      <c r="U1224" s="9">
        <v>122</v>
      </c>
      <c r="V1224" s="9">
        <v>28</v>
      </c>
      <c r="W1224" s="9">
        <v>0</v>
      </c>
      <c r="X1224" s="9">
        <v>1560</v>
      </c>
      <c r="Y1224" s="9">
        <v>190</v>
      </c>
      <c r="Z1224" s="9">
        <v>456</v>
      </c>
      <c r="AA1224" s="9">
        <v>835</v>
      </c>
      <c r="AB1224" s="9">
        <v>463</v>
      </c>
      <c r="AC1224" s="9">
        <v>439</v>
      </c>
      <c r="AD1224" s="9">
        <v>469</v>
      </c>
      <c r="AE1224" s="9">
        <v>0</v>
      </c>
      <c r="AF1224" s="9">
        <v>1531</v>
      </c>
      <c r="AG1224" s="9">
        <v>368</v>
      </c>
      <c r="AH1224" s="9">
        <v>301</v>
      </c>
      <c r="AI1224" s="9">
        <v>6</v>
      </c>
      <c r="AJ1224" s="9">
        <v>1770</v>
      </c>
      <c r="AK1224" s="9">
        <v>220</v>
      </c>
      <c r="AL1224" s="9">
        <v>216</v>
      </c>
      <c r="AM1224" s="9">
        <v>0</v>
      </c>
      <c r="AN1224" s="9">
        <v>1971</v>
      </c>
      <c r="AO1224" s="9">
        <v>152</v>
      </c>
      <c r="AP1224" s="9">
        <v>81</v>
      </c>
      <c r="AQ1224" s="9">
        <v>2</v>
      </c>
      <c r="AR1224" s="9">
        <v>2113</v>
      </c>
      <c r="AS1224" s="9">
        <v>79</v>
      </c>
      <c r="AT1224" s="10">
        <v>14</v>
      </c>
    </row>
    <row r="1225" spans="1:46" ht="57" x14ac:dyDescent="0.25">
      <c r="A1225" s="26" t="str">
        <f t="shared" si="38"/>
        <v>2013Registered psychiatric nursesBritish ColumbiaHospital</v>
      </c>
      <c r="B1225" s="24">
        <v>2013</v>
      </c>
      <c r="C1225" s="9" t="s">
        <v>8</v>
      </c>
      <c r="D1225" s="9" t="s">
        <v>167</v>
      </c>
      <c r="E1225" s="9" t="str">
        <f t="shared" si="39"/>
        <v>British Columbia</v>
      </c>
      <c r="F1225" s="9" t="s">
        <v>180</v>
      </c>
      <c r="G1225" s="9" t="s">
        <v>10</v>
      </c>
      <c r="H1225" s="9">
        <v>979</v>
      </c>
      <c r="I1225" s="9">
        <v>735</v>
      </c>
      <c r="J1225" s="9">
        <v>244</v>
      </c>
      <c r="K1225" s="9">
        <v>0</v>
      </c>
      <c r="L1225" s="9">
        <v>11</v>
      </c>
      <c r="M1225" s="9">
        <v>108</v>
      </c>
      <c r="N1225" s="9">
        <v>133</v>
      </c>
      <c r="O1225" s="9">
        <v>155</v>
      </c>
      <c r="P1225" s="9">
        <v>144</v>
      </c>
      <c r="Q1225" s="9">
        <v>124</v>
      </c>
      <c r="R1225" s="9">
        <v>121</v>
      </c>
      <c r="S1225" s="9">
        <v>84</v>
      </c>
      <c r="T1225" s="9">
        <v>60</v>
      </c>
      <c r="U1225" s="9">
        <v>34</v>
      </c>
      <c r="V1225" s="9">
        <v>5</v>
      </c>
      <c r="W1225" s="9">
        <v>0</v>
      </c>
      <c r="X1225" s="9">
        <v>720</v>
      </c>
      <c r="Y1225" s="9">
        <v>95</v>
      </c>
      <c r="Z1225" s="9">
        <v>164</v>
      </c>
      <c r="AA1225" s="9">
        <v>512</v>
      </c>
      <c r="AB1225" s="9">
        <v>206</v>
      </c>
      <c r="AC1225" s="9">
        <v>143</v>
      </c>
      <c r="AD1225" s="9">
        <v>118</v>
      </c>
      <c r="AE1225" s="9">
        <v>0</v>
      </c>
      <c r="AF1225" s="9">
        <v>643</v>
      </c>
      <c r="AG1225" s="9">
        <v>170</v>
      </c>
      <c r="AH1225" s="9">
        <v>162</v>
      </c>
      <c r="AI1225" s="9">
        <v>4</v>
      </c>
      <c r="AJ1225" s="9">
        <v>875</v>
      </c>
      <c r="AK1225" s="9">
        <v>48</v>
      </c>
      <c r="AL1225" s="9">
        <v>56</v>
      </c>
      <c r="AM1225" s="9">
        <v>0</v>
      </c>
      <c r="AN1225" s="9">
        <v>934</v>
      </c>
      <c r="AO1225" s="9">
        <v>26</v>
      </c>
      <c r="AP1225" s="9">
        <v>17</v>
      </c>
      <c r="AQ1225" s="9">
        <v>2</v>
      </c>
      <c r="AR1225" s="9">
        <v>954</v>
      </c>
      <c r="AS1225" s="9">
        <v>18</v>
      </c>
      <c r="AT1225" s="10">
        <v>7</v>
      </c>
    </row>
    <row r="1226" spans="1:46" ht="57" x14ac:dyDescent="0.25">
      <c r="A1226" s="26" t="str">
        <f t="shared" si="38"/>
        <v>2013Registered psychiatric nursesBritish ColumbiaCommunity health</v>
      </c>
      <c r="B1226" s="24">
        <v>2013</v>
      </c>
      <c r="C1226" s="9" t="s">
        <v>8</v>
      </c>
      <c r="D1226" s="9" t="s">
        <v>167</v>
      </c>
      <c r="E1226" s="9" t="str">
        <f t="shared" si="39"/>
        <v>British Columbia</v>
      </c>
      <c r="F1226" s="9" t="s">
        <v>182</v>
      </c>
      <c r="G1226" s="9" t="s">
        <v>11</v>
      </c>
      <c r="H1226" s="9">
        <v>673</v>
      </c>
      <c r="I1226" s="9">
        <v>514</v>
      </c>
      <c r="J1226" s="9">
        <v>159</v>
      </c>
      <c r="K1226" s="9">
        <v>0</v>
      </c>
      <c r="L1226" s="9">
        <v>3</v>
      </c>
      <c r="M1226" s="9">
        <v>38</v>
      </c>
      <c r="N1226" s="9">
        <v>47</v>
      </c>
      <c r="O1226" s="9">
        <v>63</v>
      </c>
      <c r="P1226" s="9">
        <v>97</v>
      </c>
      <c r="Q1226" s="9">
        <v>103</v>
      </c>
      <c r="R1226" s="9">
        <v>124</v>
      </c>
      <c r="S1226" s="9">
        <v>98</v>
      </c>
      <c r="T1226" s="9">
        <v>63</v>
      </c>
      <c r="U1226" s="9">
        <v>30</v>
      </c>
      <c r="V1226" s="9">
        <v>7</v>
      </c>
      <c r="W1226" s="9">
        <v>0</v>
      </c>
      <c r="X1226" s="9">
        <v>476</v>
      </c>
      <c r="Y1226" s="9">
        <v>56</v>
      </c>
      <c r="Z1226" s="9">
        <v>141</v>
      </c>
      <c r="AA1226" s="9">
        <v>189</v>
      </c>
      <c r="AB1226" s="9">
        <v>158</v>
      </c>
      <c r="AC1226" s="9">
        <v>172</v>
      </c>
      <c r="AD1226" s="9">
        <v>154</v>
      </c>
      <c r="AE1226" s="9">
        <v>0</v>
      </c>
      <c r="AF1226" s="9">
        <v>521</v>
      </c>
      <c r="AG1226" s="9">
        <v>91</v>
      </c>
      <c r="AH1226" s="9">
        <v>59</v>
      </c>
      <c r="AI1226" s="9">
        <v>2</v>
      </c>
      <c r="AJ1226" s="9">
        <v>573</v>
      </c>
      <c r="AK1226" s="9">
        <v>55</v>
      </c>
      <c r="AL1226" s="9">
        <v>45</v>
      </c>
      <c r="AM1226" s="9">
        <v>0</v>
      </c>
      <c r="AN1226" s="9">
        <v>613</v>
      </c>
      <c r="AO1226" s="9">
        <v>46</v>
      </c>
      <c r="AP1226" s="9">
        <v>14</v>
      </c>
      <c r="AQ1226" s="9">
        <v>0</v>
      </c>
      <c r="AR1226" s="9">
        <v>631</v>
      </c>
      <c r="AS1226" s="9">
        <v>38</v>
      </c>
      <c r="AT1226" s="10">
        <v>4</v>
      </c>
    </row>
    <row r="1227" spans="1:46" ht="57" x14ac:dyDescent="0.25">
      <c r="A1227" s="26" t="str">
        <f t="shared" si="38"/>
        <v>2013Registered psychiatric nursesBritish ColumbiaNursing home/long-term care</v>
      </c>
      <c r="B1227" s="24">
        <v>2013</v>
      </c>
      <c r="C1227" s="9" t="s">
        <v>8</v>
      </c>
      <c r="D1227" s="9" t="s">
        <v>167</v>
      </c>
      <c r="E1227" s="9" t="str">
        <f t="shared" si="39"/>
        <v>British Columbia</v>
      </c>
      <c r="F1227" s="9" t="s">
        <v>181</v>
      </c>
      <c r="G1227" s="9" t="s">
        <v>12</v>
      </c>
      <c r="H1227" s="9">
        <v>289</v>
      </c>
      <c r="I1227" s="9">
        <v>241</v>
      </c>
      <c r="J1227" s="9">
        <v>48</v>
      </c>
      <c r="K1227" s="9">
        <v>0</v>
      </c>
      <c r="L1227" s="9">
        <v>0</v>
      </c>
      <c r="M1227" s="9">
        <v>10</v>
      </c>
      <c r="N1227" s="9">
        <v>16</v>
      </c>
      <c r="O1227" s="9">
        <v>25</v>
      </c>
      <c r="P1227" s="9">
        <v>19</v>
      </c>
      <c r="Q1227" s="9">
        <v>34</v>
      </c>
      <c r="R1227" s="9">
        <v>42</v>
      </c>
      <c r="S1227" s="9">
        <v>45</v>
      </c>
      <c r="T1227" s="9">
        <v>46</v>
      </c>
      <c r="U1227" s="9">
        <v>41</v>
      </c>
      <c r="V1227" s="9">
        <v>11</v>
      </c>
      <c r="W1227" s="9">
        <v>0</v>
      </c>
      <c r="X1227" s="9">
        <v>187</v>
      </c>
      <c r="Y1227" s="9">
        <v>23</v>
      </c>
      <c r="Z1227" s="9">
        <v>79</v>
      </c>
      <c r="AA1227" s="9">
        <v>72</v>
      </c>
      <c r="AB1227" s="9">
        <v>47</v>
      </c>
      <c r="AC1227" s="9">
        <v>58</v>
      </c>
      <c r="AD1227" s="9">
        <v>112</v>
      </c>
      <c r="AE1227" s="9">
        <v>0</v>
      </c>
      <c r="AF1227" s="9">
        <v>164</v>
      </c>
      <c r="AG1227" s="9">
        <v>69</v>
      </c>
      <c r="AH1227" s="9">
        <v>56</v>
      </c>
      <c r="AI1227" s="9">
        <v>0</v>
      </c>
      <c r="AJ1227" s="9">
        <v>203</v>
      </c>
      <c r="AK1227" s="9">
        <v>67</v>
      </c>
      <c r="AL1227" s="9">
        <v>19</v>
      </c>
      <c r="AM1227" s="9">
        <v>0</v>
      </c>
      <c r="AN1227" s="9">
        <v>254</v>
      </c>
      <c r="AO1227" s="9">
        <v>31</v>
      </c>
      <c r="AP1227" s="9">
        <v>4</v>
      </c>
      <c r="AQ1227" s="9">
        <v>0</v>
      </c>
      <c r="AR1227" s="9">
        <v>269</v>
      </c>
      <c r="AS1227" s="9">
        <v>18</v>
      </c>
      <c r="AT1227" s="10">
        <v>2</v>
      </c>
    </row>
    <row r="1228" spans="1:46" ht="57" x14ac:dyDescent="0.25">
      <c r="A1228" s="26" t="str">
        <f t="shared" si="38"/>
        <v>2013Registered psychiatric nursesBritish ColumbiaOther places of work</v>
      </c>
      <c r="B1228" s="24">
        <v>2013</v>
      </c>
      <c r="C1228" s="9" t="s">
        <v>8</v>
      </c>
      <c r="D1228" s="9" t="s">
        <v>167</v>
      </c>
      <c r="E1228" s="9" t="str">
        <f t="shared" si="39"/>
        <v>British Columbia</v>
      </c>
      <c r="F1228" s="9" t="s">
        <v>183</v>
      </c>
      <c r="G1228" s="9" t="s">
        <v>13</v>
      </c>
      <c r="H1228" s="9">
        <v>265</v>
      </c>
      <c r="I1228" s="9">
        <v>206</v>
      </c>
      <c r="J1228" s="9">
        <v>59</v>
      </c>
      <c r="K1228" s="9">
        <v>0</v>
      </c>
      <c r="L1228" s="9">
        <v>1</v>
      </c>
      <c r="M1228" s="9">
        <v>9</v>
      </c>
      <c r="N1228" s="9">
        <v>13</v>
      </c>
      <c r="O1228" s="9">
        <v>25</v>
      </c>
      <c r="P1228" s="9">
        <v>26</v>
      </c>
      <c r="Q1228" s="9">
        <v>42</v>
      </c>
      <c r="R1228" s="9">
        <v>52</v>
      </c>
      <c r="S1228" s="9">
        <v>41</v>
      </c>
      <c r="T1228" s="9">
        <v>34</v>
      </c>
      <c r="U1228" s="9">
        <v>17</v>
      </c>
      <c r="V1228" s="9">
        <v>5</v>
      </c>
      <c r="W1228" s="9">
        <v>0</v>
      </c>
      <c r="X1228" s="9">
        <v>177</v>
      </c>
      <c r="Y1228" s="9">
        <v>16</v>
      </c>
      <c r="Z1228" s="9">
        <v>72</v>
      </c>
      <c r="AA1228" s="9">
        <v>62</v>
      </c>
      <c r="AB1228" s="9">
        <v>52</v>
      </c>
      <c r="AC1228" s="9">
        <v>66</v>
      </c>
      <c r="AD1228" s="9">
        <v>85</v>
      </c>
      <c r="AE1228" s="9">
        <v>0</v>
      </c>
      <c r="AF1228" s="9">
        <v>203</v>
      </c>
      <c r="AG1228" s="9">
        <v>38</v>
      </c>
      <c r="AH1228" s="9">
        <v>24</v>
      </c>
      <c r="AI1228" s="9">
        <v>0</v>
      </c>
      <c r="AJ1228" s="9">
        <v>119</v>
      </c>
      <c r="AK1228" s="9">
        <v>50</v>
      </c>
      <c r="AL1228" s="9">
        <v>96</v>
      </c>
      <c r="AM1228" s="9">
        <v>0</v>
      </c>
      <c r="AN1228" s="9">
        <v>170</v>
      </c>
      <c r="AO1228" s="9">
        <v>49</v>
      </c>
      <c r="AP1228" s="9">
        <v>46</v>
      </c>
      <c r="AQ1228" s="9">
        <v>0</v>
      </c>
      <c r="AR1228" s="9">
        <v>259</v>
      </c>
      <c r="AS1228" s="9">
        <v>5</v>
      </c>
      <c r="AT1228" s="10">
        <v>1</v>
      </c>
    </row>
    <row r="1229" spans="1:46" ht="57" x14ac:dyDescent="0.25">
      <c r="A1229" s="26" t="str">
        <f t="shared" si="38"/>
        <v>2013Registered psychiatric nursesCanadaAll places of work</v>
      </c>
      <c r="B1229" s="24">
        <v>2013</v>
      </c>
      <c r="C1229" s="9" t="s">
        <v>8</v>
      </c>
      <c r="D1229" s="9" t="s">
        <v>171</v>
      </c>
      <c r="E1229" s="9" t="str">
        <f t="shared" si="39"/>
        <v>Canada</v>
      </c>
      <c r="F1229" s="9" t="s">
        <v>179</v>
      </c>
      <c r="G1229" s="9" t="s">
        <v>9</v>
      </c>
      <c r="H1229" s="9">
        <v>5269</v>
      </c>
      <c r="I1229" s="9">
        <v>4126</v>
      </c>
      <c r="J1229" s="9">
        <v>1143</v>
      </c>
      <c r="K1229" s="9">
        <v>0</v>
      </c>
      <c r="L1229" s="9">
        <v>99</v>
      </c>
      <c r="M1229" s="9">
        <v>395</v>
      </c>
      <c r="N1229" s="9">
        <v>447</v>
      </c>
      <c r="O1229" s="9">
        <v>500</v>
      </c>
      <c r="P1229" s="9">
        <v>616</v>
      </c>
      <c r="Q1229" s="9">
        <v>759</v>
      </c>
      <c r="R1229" s="9">
        <v>876</v>
      </c>
      <c r="S1229" s="9">
        <v>738</v>
      </c>
      <c r="T1229" s="9">
        <v>522</v>
      </c>
      <c r="U1229" s="9">
        <v>246</v>
      </c>
      <c r="V1229" s="9">
        <v>71</v>
      </c>
      <c r="W1229" s="9">
        <v>0</v>
      </c>
      <c r="X1229" s="9">
        <v>4466</v>
      </c>
      <c r="Y1229" s="9">
        <v>342</v>
      </c>
      <c r="Z1229" s="9">
        <v>461</v>
      </c>
      <c r="AA1229" s="9">
        <v>1651</v>
      </c>
      <c r="AB1229" s="9">
        <v>919</v>
      </c>
      <c r="AC1229" s="9">
        <v>1333</v>
      </c>
      <c r="AD1229" s="9">
        <v>1366</v>
      </c>
      <c r="AE1229" s="9">
        <v>0</v>
      </c>
      <c r="AF1229" s="9">
        <v>3386</v>
      </c>
      <c r="AG1229" s="9">
        <v>1274</v>
      </c>
      <c r="AH1229" s="9">
        <v>600</v>
      </c>
      <c r="AI1229" s="9">
        <v>9</v>
      </c>
      <c r="AJ1229" s="9">
        <v>4142</v>
      </c>
      <c r="AK1229" s="9">
        <v>526</v>
      </c>
      <c r="AL1229" s="9">
        <v>600</v>
      </c>
      <c r="AM1229" s="9">
        <v>1</v>
      </c>
      <c r="AN1229" s="9">
        <v>4670</v>
      </c>
      <c r="AO1229" s="9">
        <v>409</v>
      </c>
      <c r="AP1229" s="9">
        <v>187</v>
      </c>
      <c r="AQ1229" s="9">
        <v>3</v>
      </c>
      <c r="AR1229" s="9">
        <v>4424</v>
      </c>
      <c r="AS1229" s="9">
        <v>831</v>
      </c>
      <c r="AT1229" s="10">
        <v>14</v>
      </c>
    </row>
    <row r="1230" spans="1:46" ht="57" x14ac:dyDescent="0.25">
      <c r="A1230" s="26" t="str">
        <f t="shared" si="38"/>
        <v>2013Registered psychiatric nursesCanadaHospital</v>
      </c>
      <c r="B1230" s="24">
        <v>2013</v>
      </c>
      <c r="C1230" s="9" t="s">
        <v>8</v>
      </c>
      <c r="D1230" s="9" t="s">
        <v>171</v>
      </c>
      <c r="E1230" s="9" t="str">
        <f t="shared" si="39"/>
        <v>Canada</v>
      </c>
      <c r="F1230" s="9" t="s">
        <v>180</v>
      </c>
      <c r="G1230" s="9" t="s">
        <v>10</v>
      </c>
      <c r="H1230" s="9">
        <v>2337</v>
      </c>
      <c r="I1230" s="9">
        <v>1772</v>
      </c>
      <c r="J1230" s="9">
        <v>565</v>
      </c>
      <c r="K1230" s="9">
        <v>0</v>
      </c>
      <c r="L1230" s="9">
        <v>68</v>
      </c>
      <c r="M1230" s="9">
        <v>267</v>
      </c>
      <c r="N1230" s="9">
        <v>286</v>
      </c>
      <c r="O1230" s="9">
        <v>273</v>
      </c>
      <c r="P1230" s="9">
        <v>270</v>
      </c>
      <c r="Q1230" s="9">
        <v>310</v>
      </c>
      <c r="R1230" s="9">
        <v>304</v>
      </c>
      <c r="S1230" s="9">
        <v>272</v>
      </c>
      <c r="T1230" s="9">
        <v>181</v>
      </c>
      <c r="U1230" s="9">
        <v>84</v>
      </c>
      <c r="V1230" s="9">
        <v>22</v>
      </c>
      <c r="W1230" s="9">
        <v>0</v>
      </c>
      <c r="X1230" s="9">
        <v>1997</v>
      </c>
      <c r="Y1230" s="9">
        <v>174</v>
      </c>
      <c r="Z1230" s="9">
        <v>166</v>
      </c>
      <c r="AA1230" s="9">
        <v>1046</v>
      </c>
      <c r="AB1230" s="9">
        <v>386</v>
      </c>
      <c r="AC1230" s="9">
        <v>473</v>
      </c>
      <c r="AD1230" s="9">
        <v>432</v>
      </c>
      <c r="AE1230" s="9">
        <v>0</v>
      </c>
      <c r="AF1230" s="9">
        <v>1358</v>
      </c>
      <c r="AG1230" s="9">
        <v>650</v>
      </c>
      <c r="AH1230" s="9">
        <v>325</v>
      </c>
      <c r="AI1230" s="9">
        <v>4</v>
      </c>
      <c r="AJ1230" s="9">
        <v>2074</v>
      </c>
      <c r="AK1230" s="9">
        <v>134</v>
      </c>
      <c r="AL1230" s="9">
        <v>128</v>
      </c>
      <c r="AM1230" s="9">
        <v>1</v>
      </c>
      <c r="AN1230" s="9">
        <v>2198</v>
      </c>
      <c r="AO1230" s="9">
        <v>103</v>
      </c>
      <c r="AP1230" s="9">
        <v>33</v>
      </c>
      <c r="AQ1230" s="9">
        <v>3</v>
      </c>
      <c r="AR1230" s="9">
        <v>1940</v>
      </c>
      <c r="AS1230" s="9">
        <v>390</v>
      </c>
      <c r="AT1230" s="10">
        <v>7</v>
      </c>
    </row>
    <row r="1231" spans="1:46" ht="57" x14ac:dyDescent="0.25">
      <c r="A1231" s="26" t="str">
        <f t="shared" si="38"/>
        <v>2013Registered psychiatric nursesCanadaCommunity health</v>
      </c>
      <c r="B1231" s="24">
        <v>2013</v>
      </c>
      <c r="C1231" s="9" t="s">
        <v>8</v>
      </c>
      <c r="D1231" s="9" t="s">
        <v>171</v>
      </c>
      <c r="E1231" s="9" t="str">
        <f t="shared" si="39"/>
        <v>Canada</v>
      </c>
      <c r="F1231" s="9" t="s">
        <v>182</v>
      </c>
      <c r="G1231" s="9" t="s">
        <v>11</v>
      </c>
      <c r="H1231" s="9">
        <v>1438</v>
      </c>
      <c r="I1231" s="9">
        <v>1132</v>
      </c>
      <c r="J1231" s="9">
        <v>306</v>
      </c>
      <c r="K1231" s="9">
        <v>0</v>
      </c>
      <c r="L1231" s="9">
        <v>12</v>
      </c>
      <c r="M1231" s="9">
        <v>76</v>
      </c>
      <c r="N1231" s="9">
        <v>94</v>
      </c>
      <c r="O1231" s="9">
        <v>131</v>
      </c>
      <c r="P1231" s="9">
        <v>188</v>
      </c>
      <c r="Q1231" s="9">
        <v>229</v>
      </c>
      <c r="R1231" s="9">
        <v>284</v>
      </c>
      <c r="S1231" s="9">
        <v>218</v>
      </c>
      <c r="T1231" s="9">
        <v>134</v>
      </c>
      <c r="U1231" s="9">
        <v>53</v>
      </c>
      <c r="V1231" s="9">
        <v>19</v>
      </c>
      <c r="W1231" s="9">
        <v>0</v>
      </c>
      <c r="X1231" s="9">
        <v>1203</v>
      </c>
      <c r="Y1231" s="9">
        <v>94</v>
      </c>
      <c r="Z1231" s="9">
        <v>141</v>
      </c>
      <c r="AA1231" s="9">
        <v>333</v>
      </c>
      <c r="AB1231" s="9">
        <v>295</v>
      </c>
      <c r="AC1231" s="9">
        <v>432</v>
      </c>
      <c r="AD1231" s="9">
        <v>378</v>
      </c>
      <c r="AE1231" s="9">
        <v>0</v>
      </c>
      <c r="AF1231" s="9">
        <v>1070</v>
      </c>
      <c r="AG1231" s="9">
        <v>262</v>
      </c>
      <c r="AH1231" s="9">
        <v>103</v>
      </c>
      <c r="AI1231" s="9">
        <v>3</v>
      </c>
      <c r="AJ1231" s="9">
        <v>1178</v>
      </c>
      <c r="AK1231" s="9">
        <v>114</v>
      </c>
      <c r="AL1231" s="9">
        <v>146</v>
      </c>
      <c r="AM1231" s="9">
        <v>0</v>
      </c>
      <c r="AN1231" s="9">
        <v>1312</v>
      </c>
      <c r="AO1231" s="9">
        <v>101</v>
      </c>
      <c r="AP1231" s="9">
        <v>25</v>
      </c>
      <c r="AQ1231" s="9">
        <v>0</v>
      </c>
      <c r="AR1231" s="9">
        <v>1204</v>
      </c>
      <c r="AS1231" s="9">
        <v>230</v>
      </c>
      <c r="AT1231" s="10">
        <v>4</v>
      </c>
    </row>
    <row r="1232" spans="1:46" ht="57" x14ac:dyDescent="0.25">
      <c r="A1232" s="26" t="str">
        <f t="shared" si="38"/>
        <v>2013Registered psychiatric nursesCanadaNursing home/long-term care</v>
      </c>
      <c r="B1232" s="24">
        <v>2013</v>
      </c>
      <c r="C1232" s="9" t="s">
        <v>8</v>
      </c>
      <c r="D1232" s="9" t="s">
        <v>171</v>
      </c>
      <c r="E1232" s="9" t="str">
        <f t="shared" si="39"/>
        <v>Canada</v>
      </c>
      <c r="F1232" s="9" t="s">
        <v>181</v>
      </c>
      <c r="G1232" s="9" t="s">
        <v>12</v>
      </c>
      <c r="H1232" s="9">
        <v>861</v>
      </c>
      <c r="I1232" s="9">
        <v>731</v>
      </c>
      <c r="J1232" s="9">
        <v>130</v>
      </c>
      <c r="K1232" s="9">
        <v>0</v>
      </c>
      <c r="L1232" s="9">
        <v>14</v>
      </c>
      <c r="M1232" s="9">
        <v>27</v>
      </c>
      <c r="N1232" s="9">
        <v>39</v>
      </c>
      <c r="O1232" s="9">
        <v>50</v>
      </c>
      <c r="P1232" s="9">
        <v>88</v>
      </c>
      <c r="Q1232" s="9">
        <v>118</v>
      </c>
      <c r="R1232" s="9">
        <v>163</v>
      </c>
      <c r="S1232" s="9">
        <v>143</v>
      </c>
      <c r="T1232" s="9">
        <v>118</v>
      </c>
      <c r="U1232" s="9">
        <v>78</v>
      </c>
      <c r="V1232" s="9">
        <v>23</v>
      </c>
      <c r="W1232" s="9">
        <v>0</v>
      </c>
      <c r="X1232" s="9">
        <v>736</v>
      </c>
      <c r="Y1232" s="9">
        <v>45</v>
      </c>
      <c r="Z1232" s="9">
        <v>80</v>
      </c>
      <c r="AA1232" s="9">
        <v>155</v>
      </c>
      <c r="AB1232" s="9">
        <v>123</v>
      </c>
      <c r="AC1232" s="9">
        <v>244</v>
      </c>
      <c r="AD1232" s="9">
        <v>339</v>
      </c>
      <c r="AE1232" s="9">
        <v>0</v>
      </c>
      <c r="AF1232" s="9">
        <v>492</v>
      </c>
      <c r="AG1232" s="9">
        <v>248</v>
      </c>
      <c r="AH1232" s="9">
        <v>121</v>
      </c>
      <c r="AI1232" s="9">
        <v>0</v>
      </c>
      <c r="AJ1232" s="9">
        <v>637</v>
      </c>
      <c r="AK1232" s="9">
        <v>161</v>
      </c>
      <c r="AL1232" s="9">
        <v>63</v>
      </c>
      <c r="AM1232" s="9">
        <v>0</v>
      </c>
      <c r="AN1232" s="9">
        <v>766</v>
      </c>
      <c r="AO1232" s="9">
        <v>86</v>
      </c>
      <c r="AP1232" s="9">
        <v>9</v>
      </c>
      <c r="AQ1232" s="9">
        <v>0</v>
      </c>
      <c r="AR1232" s="9">
        <v>700</v>
      </c>
      <c r="AS1232" s="9">
        <v>159</v>
      </c>
      <c r="AT1232" s="10">
        <v>2</v>
      </c>
    </row>
    <row r="1233" spans="1:46" ht="57" x14ac:dyDescent="0.25">
      <c r="A1233" s="26" t="str">
        <f t="shared" si="38"/>
        <v>2013Registered psychiatric nursesCanadaOther places of work</v>
      </c>
      <c r="B1233" s="24">
        <v>2013</v>
      </c>
      <c r="C1233" s="9" t="s">
        <v>8</v>
      </c>
      <c r="D1233" s="9" t="s">
        <v>171</v>
      </c>
      <c r="E1233" s="9" t="str">
        <f t="shared" si="39"/>
        <v>Canada</v>
      </c>
      <c r="F1233" s="9" t="s">
        <v>183</v>
      </c>
      <c r="G1233" s="9" t="s">
        <v>13</v>
      </c>
      <c r="H1233" s="9">
        <v>633</v>
      </c>
      <c r="I1233" s="9">
        <v>491</v>
      </c>
      <c r="J1233" s="9">
        <v>142</v>
      </c>
      <c r="K1233" s="9">
        <v>0</v>
      </c>
      <c r="L1233" s="9">
        <v>5</v>
      </c>
      <c r="M1233" s="9">
        <v>25</v>
      </c>
      <c r="N1233" s="9">
        <v>28</v>
      </c>
      <c r="O1233" s="9">
        <v>46</v>
      </c>
      <c r="P1233" s="9">
        <v>70</v>
      </c>
      <c r="Q1233" s="9">
        <v>102</v>
      </c>
      <c r="R1233" s="9">
        <v>125</v>
      </c>
      <c r="S1233" s="9">
        <v>105</v>
      </c>
      <c r="T1233" s="9">
        <v>89</v>
      </c>
      <c r="U1233" s="9">
        <v>31</v>
      </c>
      <c r="V1233" s="9">
        <v>7</v>
      </c>
      <c r="W1233" s="9">
        <v>0</v>
      </c>
      <c r="X1233" s="9">
        <v>530</v>
      </c>
      <c r="Y1233" s="9">
        <v>29</v>
      </c>
      <c r="Z1233" s="9">
        <v>74</v>
      </c>
      <c r="AA1233" s="9">
        <v>117</v>
      </c>
      <c r="AB1233" s="9">
        <v>115</v>
      </c>
      <c r="AC1233" s="9">
        <v>184</v>
      </c>
      <c r="AD1233" s="9">
        <v>217</v>
      </c>
      <c r="AE1233" s="9">
        <v>0</v>
      </c>
      <c r="AF1233" s="9">
        <v>466</v>
      </c>
      <c r="AG1233" s="9">
        <v>114</v>
      </c>
      <c r="AH1233" s="9">
        <v>51</v>
      </c>
      <c r="AI1233" s="9">
        <v>2</v>
      </c>
      <c r="AJ1233" s="9">
        <v>253</v>
      </c>
      <c r="AK1233" s="9">
        <v>117</v>
      </c>
      <c r="AL1233" s="9">
        <v>263</v>
      </c>
      <c r="AM1233" s="9">
        <v>0</v>
      </c>
      <c r="AN1233" s="9">
        <v>394</v>
      </c>
      <c r="AO1233" s="9">
        <v>119</v>
      </c>
      <c r="AP1233" s="9">
        <v>120</v>
      </c>
      <c r="AQ1233" s="9">
        <v>0</v>
      </c>
      <c r="AR1233" s="9">
        <v>580</v>
      </c>
      <c r="AS1233" s="9">
        <v>52</v>
      </c>
      <c r="AT1233" s="10">
        <v>1</v>
      </c>
    </row>
    <row r="1234" spans="1:46" ht="57" x14ac:dyDescent="0.25">
      <c r="A1234" s="26" t="str">
        <f t="shared" si="38"/>
        <v>2014Licensed practical nursesNewfoundland and LabradorAll places of work</v>
      </c>
      <c r="B1234" s="24">
        <v>2014</v>
      </c>
      <c r="C1234" s="9" t="s">
        <v>3</v>
      </c>
      <c r="D1234" s="9" t="s">
        <v>162</v>
      </c>
      <c r="E1234" s="9" t="str">
        <f t="shared" si="39"/>
        <v>Newfoundland and Labrador</v>
      </c>
      <c r="F1234" s="9" t="s">
        <v>179</v>
      </c>
      <c r="G1234" s="9" t="s">
        <v>9</v>
      </c>
      <c r="H1234" s="9">
        <v>2221</v>
      </c>
      <c r="I1234" s="9">
        <v>1987</v>
      </c>
      <c r="J1234" s="9">
        <v>234</v>
      </c>
      <c r="K1234" s="9">
        <v>0</v>
      </c>
      <c r="L1234" s="9">
        <v>113</v>
      </c>
      <c r="M1234" s="9">
        <v>155</v>
      </c>
      <c r="N1234" s="9">
        <v>237</v>
      </c>
      <c r="O1234" s="9">
        <v>282</v>
      </c>
      <c r="P1234" s="9">
        <v>313</v>
      </c>
      <c r="Q1234" s="9">
        <v>371</v>
      </c>
      <c r="R1234" s="9">
        <v>409</v>
      </c>
      <c r="S1234" s="9">
        <v>243</v>
      </c>
      <c r="T1234" s="9">
        <v>88</v>
      </c>
      <c r="U1234" s="9">
        <v>10</v>
      </c>
      <c r="V1234" s="9">
        <v>0</v>
      </c>
      <c r="W1234" s="9">
        <v>0</v>
      </c>
      <c r="X1234" s="9">
        <v>2182</v>
      </c>
      <c r="Y1234" s="9">
        <v>0</v>
      </c>
      <c r="Z1234" s="9">
        <v>39</v>
      </c>
      <c r="AA1234" s="9">
        <v>827</v>
      </c>
      <c r="AB1234" s="9">
        <v>614</v>
      </c>
      <c r="AC1234" s="9">
        <v>439</v>
      </c>
      <c r="AD1234" s="9">
        <v>341</v>
      </c>
      <c r="AE1234" s="9">
        <v>0</v>
      </c>
      <c r="AF1234" s="9">
        <v>1449</v>
      </c>
      <c r="AG1234" s="9">
        <v>99</v>
      </c>
      <c r="AH1234" s="9">
        <v>673</v>
      </c>
      <c r="AI1234" s="9">
        <v>0</v>
      </c>
      <c r="AJ1234" s="9">
        <v>2132</v>
      </c>
      <c r="AK1234" s="9">
        <v>0</v>
      </c>
      <c r="AL1234" s="9">
        <v>87</v>
      </c>
      <c r="AM1234" s="9">
        <v>2</v>
      </c>
      <c r="AN1234" s="9">
        <v>2205</v>
      </c>
      <c r="AO1234" s="9">
        <v>5</v>
      </c>
      <c r="AP1234" s="9">
        <v>8</v>
      </c>
      <c r="AQ1234" s="9">
        <v>3</v>
      </c>
      <c r="AR1234" s="9">
        <v>1191</v>
      </c>
      <c r="AS1234" s="9">
        <v>1030</v>
      </c>
      <c r="AT1234" s="10">
        <v>0</v>
      </c>
    </row>
    <row r="1235" spans="1:46" ht="57" x14ac:dyDescent="0.25">
      <c r="A1235" s="26" t="str">
        <f t="shared" si="38"/>
        <v>2014Licensed practical nursesNewfoundland and LabradorHospital</v>
      </c>
      <c r="B1235" s="24">
        <v>2014</v>
      </c>
      <c r="C1235" s="9" t="s">
        <v>3</v>
      </c>
      <c r="D1235" s="9" t="s">
        <v>162</v>
      </c>
      <c r="E1235" s="9" t="str">
        <f t="shared" si="39"/>
        <v>Newfoundland and Labrador</v>
      </c>
      <c r="F1235" s="9" t="s">
        <v>180</v>
      </c>
      <c r="G1235" s="9" t="s">
        <v>10</v>
      </c>
      <c r="H1235" s="9">
        <v>893</v>
      </c>
      <c r="I1235" s="9">
        <v>758</v>
      </c>
      <c r="J1235" s="9">
        <v>135</v>
      </c>
      <c r="K1235" s="9">
        <v>0</v>
      </c>
      <c r="L1235" s="9">
        <v>40</v>
      </c>
      <c r="M1235" s="9">
        <v>69</v>
      </c>
      <c r="N1235" s="9">
        <v>85</v>
      </c>
      <c r="O1235" s="9">
        <v>101</v>
      </c>
      <c r="P1235" s="9">
        <v>124</v>
      </c>
      <c r="Q1235" s="9">
        <v>146</v>
      </c>
      <c r="R1235" s="9">
        <v>179</v>
      </c>
      <c r="S1235" s="9">
        <v>114</v>
      </c>
      <c r="T1235" s="9">
        <v>31</v>
      </c>
      <c r="U1235" s="9">
        <v>4</v>
      </c>
      <c r="V1235" s="9">
        <v>0</v>
      </c>
      <c r="W1235" s="9">
        <v>0</v>
      </c>
      <c r="X1235" s="9">
        <v>880</v>
      </c>
      <c r="Y1235" s="9">
        <v>0</v>
      </c>
      <c r="Z1235" s="9">
        <v>13</v>
      </c>
      <c r="AA1235" s="9">
        <v>345</v>
      </c>
      <c r="AB1235" s="9">
        <v>223</v>
      </c>
      <c r="AC1235" s="9">
        <v>161</v>
      </c>
      <c r="AD1235" s="9">
        <v>164</v>
      </c>
      <c r="AE1235" s="9">
        <v>0</v>
      </c>
      <c r="AF1235" s="9">
        <v>571</v>
      </c>
      <c r="AG1235" s="9">
        <v>28</v>
      </c>
      <c r="AH1235" s="9">
        <v>294</v>
      </c>
      <c r="AI1235" s="9">
        <v>0</v>
      </c>
      <c r="AJ1235" s="9">
        <v>823</v>
      </c>
      <c r="AK1235" s="9">
        <v>0</v>
      </c>
      <c r="AL1235" s="9">
        <v>70</v>
      </c>
      <c r="AM1235" s="9">
        <v>0</v>
      </c>
      <c r="AN1235" s="9">
        <v>892</v>
      </c>
      <c r="AO1235" s="9">
        <v>0</v>
      </c>
      <c r="AP1235" s="9">
        <v>1</v>
      </c>
      <c r="AQ1235" s="9">
        <v>0</v>
      </c>
      <c r="AR1235" s="9">
        <v>481</v>
      </c>
      <c r="AS1235" s="9">
        <v>412</v>
      </c>
      <c r="AT1235" s="10">
        <v>0</v>
      </c>
    </row>
    <row r="1236" spans="1:46" ht="57" x14ac:dyDescent="0.25">
      <c r="A1236" s="26" t="str">
        <f t="shared" si="38"/>
        <v>2014Licensed practical nursesNewfoundland and LabradorCommunity health</v>
      </c>
      <c r="B1236" s="24">
        <v>2014</v>
      </c>
      <c r="C1236" s="9" t="s">
        <v>3</v>
      </c>
      <c r="D1236" s="9" t="s">
        <v>162</v>
      </c>
      <c r="E1236" s="9" t="str">
        <f t="shared" si="39"/>
        <v>Newfoundland and Labrador</v>
      </c>
      <c r="F1236" s="9" t="s">
        <v>182</v>
      </c>
      <c r="G1236" s="9" t="s">
        <v>11</v>
      </c>
      <c r="H1236" s="9">
        <v>98</v>
      </c>
      <c r="I1236" s="9">
        <v>94</v>
      </c>
      <c r="J1236" s="9">
        <v>4</v>
      </c>
      <c r="K1236" s="9">
        <v>0</v>
      </c>
      <c r="L1236" s="9">
        <v>1</v>
      </c>
      <c r="M1236" s="9">
        <v>5</v>
      </c>
      <c r="N1236" s="9">
        <v>15</v>
      </c>
      <c r="O1236" s="9">
        <v>15</v>
      </c>
      <c r="P1236" s="9">
        <v>15</v>
      </c>
      <c r="Q1236" s="9">
        <v>16</v>
      </c>
      <c r="R1236" s="9">
        <v>16</v>
      </c>
      <c r="S1236" s="9">
        <v>9</v>
      </c>
      <c r="T1236" s="9">
        <v>5</v>
      </c>
      <c r="U1236" s="9">
        <v>1</v>
      </c>
      <c r="V1236" s="9">
        <v>0</v>
      </c>
      <c r="W1236" s="9">
        <v>0</v>
      </c>
      <c r="X1236" s="9">
        <v>96</v>
      </c>
      <c r="Y1236" s="9">
        <v>0</v>
      </c>
      <c r="Z1236" s="9">
        <v>2</v>
      </c>
      <c r="AA1236" s="9">
        <v>34</v>
      </c>
      <c r="AB1236" s="9">
        <v>34</v>
      </c>
      <c r="AC1236" s="9">
        <v>17</v>
      </c>
      <c r="AD1236" s="9">
        <v>13</v>
      </c>
      <c r="AE1236" s="9">
        <v>0</v>
      </c>
      <c r="AF1236" s="9">
        <v>65</v>
      </c>
      <c r="AG1236" s="9">
        <v>10</v>
      </c>
      <c r="AH1236" s="9">
        <v>23</v>
      </c>
      <c r="AI1236" s="9">
        <v>0</v>
      </c>
      <c r="AJ1236" s="9">
        <v>93</v>
      </c>
      <c r="AK1236" s="9">
        <v>0</v>
      </c>
      <c r="AL1236" s="9">
        <v>5</v>
      </c>
      <c r="AM1236" s="9">
        <v>0</v>
      </c>
      <c r="AN1236" s="9">
        <v>97</v>
      </c>
      <c r="AO1236" s="9">
        <v>0</v>
      </c>
      <c r="AP1236" s="9">
        <v>1</v>
      </c>
      <c r="AQ1236" s="9">
        <v>0</v>
      </c>
      <c r="AR1236" s="9">
        <v>35</v>
      </c>
      <c r="AS1236" s="9">
        <v>63</v>
      </c>
      <c r="AT1236" s="10">
        <v>0</v>
      </c>
    </row>
    <row r="1237" spans="1:46" ht="57" x14ac:dyDescent="0.25">
      <c r="A1237" s="26" t="str">
        <f t="shared" si="38"/>
        <v>2014Licensed practical nursesNewfoundland and LabradorNursing home/long-term care</v>
      </c>
      <c r="B1237" s="24">
        <v>2014</v>
      </c>
      <c r="C1237" s="9" t="s">
        <v>3</v>
      </c>
      <c r="D1237" s="9" t="s">
        <v>162</v>
      </c>
      <c r="E1237" s="9" t="str">
        <f t="shared" si="39"/>
        <v>Newfoundland and Labrador</v>
      </c>
      <c r="F1237" s="9" t="s">
        <v>181</v>
      </c>
      <c r="G1237" s="9" t="s">
        <v>12</v>
      </c>
      <c r="H1237" s="9">
        <v>1184</v>
      </c>
      <c r="I1237" s="9">
        <v>1091</v>
      </c>
      <c r="J1237" s="9">
        <v>93</v>
      </c>
      <c r="K1237" s="9">
        <v>0</v>
      </c>
      <c r="L1237" s="9">
        <v>71</v>
      </c>
      <c r="M1237" s="9">
        <v>81</v>
      </c>
      <c r="N1237" s="9">
        <v>132</v>
      </c>
      <c r="O1237" s="9">
        <v>153</v>
      </c>
      <c r="P1237" s="9">
        <v>167</v>
      </c>
      <c r="Q1237" s="9">
        <v>206</v>
      </c>
      <c r="R1237" s="9">
        <v>208</v>
      </c>
      <c r="S1237" s="9">
        <v>112</v>
      </c>
      <c r="T1237" s="9">
        <v>49</v>
      </c>
      <c r="U1237" s="9">
        <v>5</v>
      </c>
      <c r="V1237" s="9">
        <v>0</v>
      </c>
      <c r="W1237" s="9">
        <v>0</v>
      </c>
      <c r="X1237" s="9">
        <v>1160</v>
      </c>
      <c r="Y1237" s="9">
        <v>0</v>
      </c>
      <c r="Z1237" s="9">
        <v>24</v>
      </c>
      <c r="AA1237" s="9">
        <v>430</v>
      </c>
      <c r="AB1237" s="9">
        <v>346</v>
      </c>
      <c r="AC1237" s="9">
        <v>258</v>
      </c>
      <c r="AD1237" s="9">
        <v>150</v>
      </c>
      <c r="AE1237" s="9">
        <v>0</v>
      </c>
      <c r="AF1237" s="9">
        <v>785</v>
      </c>
      <c r="AG1237" s="9">
        <v>58</v>
      </c>
      <c r="AH1237" s="9">
        <v>341</v>
      </c>
      <c r="AI1237" s="9">
        <v>0</v>
      </c>
      <c r="AJ1237" s="9">
        <v>1176</v>
      </c>
      <c r="AK1237" s="9">
        <v>0</v>
      </c>
      <c r="AL1237" s="9">
        <v>8</v>
      </c>
      <c r="AM1237" s="9">
        <v>0</v>
      </c>
      <c r="AN1237" s="9">
        <v>1183</v>
      </c>
      <c r="AO1237" s="9">
        <v>1</v>
      </c>
      <c r="AP1237" s="9">
        <v>0</v>
      </c>
      <c r="AQ1237" s="9">
        <v>0</v>
      </c>
      <c r="AR1237" s="9">
        <v>650</v>
      </c>
      <c r="AS1237" s="9">
        <v>534</v>
      </c>
      <c r="AT1237" s="10">
        <v>0</v>
      </c>
    </row>
    <row r="1238" spans="1:46" ht="57" x14ac:dyDescent="0.25">
      <c r="A1238" s="26" t="str">
        <f t="shared" si="38"/>
        <v>2014Licensed practical nursesNewfoundland and LabradorOther places of work</v>
      </c>
      <c r="B1238" s="24">
        <v>2014</v>
      </c>
      <c r="C1238" s="9" t="s">
        <v>3</v>
      </c>
      <c r="D1238" s="9" t="s">
        <v>162</v>
      </c>
      <c r="E1238" s="9" t="str">
        <f t="shared" si="39"/>
        <v>Newfoundland and Labrador</v>
      </c>
      <c r="F1238" s="9" t="s">
        <v>183</v>
      </c>
      <c r="G1238" s="9" t="s">
        <v>13</v>
      </c>
      <c r="H1238" s="9">
        <v>43</v>
      </c>
      <c r="I1238" s="9">
        <v>41</v>
      </c>
      <c r="J1238" s="9">
        <v>2</v>
      </c>
      <c r="K1238" s="9">
        <v>0</v>
      </c>
      <c r="L1238" s="9">
        <v>1</v>
      </c>
      <c r="M1238" s="9">
        <v>0</v>
      </c>
      <c r="N1238" s="9">
        <v>5</v>
      </c>
      <c r="O1238" s="9">
        <v>13</v>
      </c>
      <c r="P1238" s="9">
        <v>5</v>
      </c>
      <c r="Q1238" s="9">
        <v>3</v>
      </c>
      <c r="R1238" s="9">
        <v>6</v>
      </c>
      <c r="S1238" s="9">
        <v>7</v>
      </c>
      <c r="T1238" s="9">
        <v>3</v>
      </c>
      <c r="U1238" s="9">
        <v>0</v>
      </c>
      <c r="V1238" s="9">
        <v>0</v>
      </c>
      <c r="W1238" s="9">
        <v>0</v>
      </c>
      <c r="X1238" s="9">
        <v>43</v>
      </c>
      <c r="Y1238" s="9">
        <v>0</v>
      </c>
      <c r="Z1238" s="9">
        <v>0</v>
      </c>
      <c r="AA1238" s="9">
        <v>16</v>
      </c>
      <c r="AB1238" s="9">
        <v>11</v>
      </c>
      <c r="AC1238" s="9">
        <v>3</v>
      </c>
      <c r="AD1238" s="9">
        <v>13</v>
      </c>
      <c r="AE1238" s="9">
        <v>0</v>
      </c>
      <c r="AF1238" s="9">
        <v>28</v>
      </c>
      <c r="AG1238" s="9">
        <v>3</v>
      </c>
      <c r="AH1238" s="9">
        <v>12</v>
      </c>
      <c r="AI1238" s="9">
        <v>0</v>
      </c>
      <c r="AJ1238" s="9">
        <v>39</v>
      </c>
      <c r="AK1238" s="9">
        <v>0</v>
      </c>
      <c r="AL1238" s="9">
        <v>4</v>
      </c>
      <c r="AM1238" s="9">
        <v>0</v>
      </c>
      <c r="AN1238" s="9">
        <v>33</v>
      </c>
      <c r="AO1238" s="9">
        <v>4</v>
      </c>
      <c r="AP1238" s="9">
        <v>6</v>
      </c>
      <c r="AQ1238" s="9">
        <v>0</v>
      </c>
      <c r="AR1238" s="9">
        <v>25</v>
      </c>
      <c r="AS1238" s="9">
        <v>18</v>
      </c>
      <c r="AT1238" s="10">
        <v>0</v>
      </c>
    </row>
    <row r="1239" spans="1:46" ht="57" x14ac:dyDescent="0.25">
      <c r="A1239" s="26" t="str">
        <f t="shared" si="38"/>
        <v>2014Licensed practical nursesNewfoundland and LabradorUnknown places of work</v>
      </c>
      <c r="B1239" s="24">
        <v>2014</v>
      </c>
      <c r="C1239" s="9" t="s">
        <v>3</v>
      </c>
      <c r="D1239" s="9" t="s">
        <v>162</v>
      </c>
      <c r="E1239" s="9" t="str">
        <f t="shared" si="39"/>
        <v>Newfoundland and Labrador</v>
      </c>
      <c r="F1239" s="9" t="s">
        <v>184</v>
      </c>
      <c r="G1239" s="9" t="s">
        <v>49</v>
      </c>
      <c r="H1239" s="9">
        <v>3</v>
      </c>
      <c r="I1239" s="9">
        <v>3</v>
      </c>
      <c r="J1239" s="9">
        <v>0</v>
      </c>
      <c r="K1239" s="9">
        <v>0</v>
      </c>
      <c r="L1239" s="9">
        <v>0</v>
      </c>
      <c r="M1239" s="9">
        <v>0</v>
      </c>
      <c r="N1239" s="9">
        <v>0</v>
      </c>
      <c r="O1239" s="9">
        <v>0</v>
      </c>
      <c r="P1239" s="9">
        <v>2</v>
      </c>
      <c r="Q1239" s="9">
        <v>0</v>
      </c>
      <c r="R1239" s="9">
        <v>0</v>
      </c>
      <c r="S1239" s="9">
        <v>1</v>
      </c>
      <c r="T1239" s="9">
        <v>0</v>
      </c>
      <c r="U1239" s="9">
        <v>0</v>
      </c>
      <c r="V1239" s="9">
        <v>0</v>
      </c>
      <c r="W1239" s="9">
        <v>0</v>
      </c>
      <c r="X1239" s="9">
        <v>3</v>
      </c>
      <c r="Y1239" s="9">
        <v>0</v>
      </c>
      <c r="Z1239" s="9">
        <v>0</v>
      </c>
      <c r="AA1239" s="9">
        <v>2</v>
      </c>
      <c r="AB1239" s="9">
        <v>0</v>
      </c>
      <c r="AC1239" s="9">
        <v>0</v>
      </c>
      <c r="AD1239" s="9">
        <v>1</v>
      </c>
      <c r="AE1239" s="9">
        <v>0</v>
      </c>
      <c r="AF1239" s="9">
        <v>0</v>
      </c>
      <c r="AG1239" s="9">
        <v>0</v>
      </c>
      <c r="AH1239" s="9">
        <v>3</v>
      </c>
      <c r="AI1239" s="9">
        <v>0</v>
      </c>
      <c r="AJ1239" s="9">
        <v>1</v>
      </c>
      <c r="AK1239" s="9">
        <v>0</v>
      </c>
      <c r="AL1239" s="9">
        <v>0</v>
      </c>
      <c r="AM1239" s="9">
        <v>2</v>
      </c>
      <c r="AN1239" s="9">
        <v>0</v>
      </c>
      <c r="AO1239" s="9">
        <v>0</v>
      </c>
      <c r="AP1239" s="9">
        <v>0</v>
      </c>
      <c r="AQ1239" s="9">
        <v>3</v>
      </c>
      <c r="AR1239" s="9">
        <v>0</v>
      </c>
      <c r="AS1239" s="9">
        <v>3</v>
      </c>
      <c r="AT1239" s="10">
        <v>0</v>
      </c>
    </row>
    <row r="1240" spans="1:46" ht="42.75" x14ac:dyDescent="0.25">
      <c r="A1240" s="26" t="str">
        <f t="shared" si="38"/>
        <v>2014Licensed practical nursesPrince Edward IslandAll places of work</v>
      </c>
      <c r="B1240" s="24">
        <v>2014</v>
      </c>
      <c r="C1240" s="9" t="s">
        <v>3</v>
      </c>
      <c r="D1240" s="9" t="s">
        <v>163</v>
      </c>
      <c r="E1240" s="9" t="str">
        <f t="shared" si="39"/>
        <v>Prince Edward Island</v>
      </c>
      <c r="F1240" s="9" t="s">
        <v>179</v>
      </c>
      <c r="G1240" s="9" t="s">
        <v>9</v>
      </c>
      <c r="H1240" s="9">
        <v>527</v>
      </c>
      <c r="I1240" s="9">
        <v>474</v>
      </c>
      <c r="J1240" s="9">
        <v>53</v>
      </c>
      <c r="K1240" s="9">
        <v>0</v>
      </c>
      <c r="L1240" s="9">
        <v>22</v>
      </c>
      <c r="M1240" s="9">
        <v>50</v>
      </c>
      <c r="N1240" s="9">
        <v>52</v>
      </c>
      <c r="O1240" s="9">
        <v>62</v>
      </c>
      <c r="P1240" s="9">
        <v>50</v>
      </c>
      <c r="Q1240" s="9">
        <v>96</v>
      </c>
      <c r="R1240" s="9">
        <v>82</v>
      </c>
      <c r="S1240" s="9">
        <v>77</v>
      </c>
      <c r="T1240" s="9">
        <v>30</v>
      </c>
      <c r="U1240" s="9">
        <v>4</v>
      </c>
      <c r="V1240" s="9">
        <v>2</v>
      </c>
      <c r="W1240" s="9">
        <v>0</v>
      </c>
      <c r="X1240" s="9">
        <v>486</v>
      </c>
      <c r="Y1240" s="9">
        <v>1</v>
      </c>
      <c r="Z1240" s="9">
        <v>40</v>
      </c>
      <c r="AA1240" s="9">
        <v>209</v>
      </c>
      <c r="AB1240" s="9">
        <v>143</v>
      </c>
      <c r="AC1240" s="9">
        <v>104</v>
      </c>
      <c r="AD1240" s="9">
        <v>70</v>
      </c>
      <c r="AE1240" s="9">
        <v>1</v>
      </c>
      <c r="AF1240" s="9">
        <v>249</v>
      </c>
      <c r="AG1240" s="9">
        <v>278</v>
      </c>
      <c r="AH1240" s="9">
        <v>0</v>
      </c>
      <c r="AI1240" s="9">
        <v>0</v>
      </c>
      <c r="AJ1240" s="9">
        <v>459</v>
      </c>
      <c r="AK1240" s="9">
        <v>7</v>
      </c>
      <c r="AL1240" s="9">
        <v>50</v>
      </c>
      <c r="AM1240" s="9">
        <v>11</v>
      </c>
      <c r="AN1240" s="9">
        <v>482</v>
      </c>
      <c r="AO1240" s="9">
        <v>7</v>
      </c>
      <c r="AP1240" s="9">
        <v>8</v>
      </c>
      <c r="AQ1240" s="9">
        <v>30</v>
      </c>
      <c r="AR1240" s="9">
        <v>306</v>
      </c>
      <c r="AS1240" s="9">
        <v>221</v>
      </c>
      <c r="AT1240" s="10">
        <v>0</v>
      </c>
    </row>
    <row r="1241" spans="1:46" ht="42.75" x14ac:dyDescent="0.25">
      <c r="A1241" s="26" t="str">
        <f t="shared" si="38"/>
        <v>2014Licensed practical nursesPrince Edward IslandHospital</v>
      </c>
      <c r="B1241" s="24">
        <v>2014</v>
      </c>
      <c r="C1241" s="9" t="s">
        <v>3</v>
      </c>
      <c r="D1241" s="9" t="s">
        <v>163</v>
      </c>
      <c r="E1241" s="9" t="str">
        <f t="shared" si="39"/>
        <v>Prince Edward Island</v>
      </c>
      <c r="F1241" s="9" t="s">
        <v>180</v>
      </c>
      <c r="G1241" s="9" t="s">
        <v>10</v>
      </c>
      <c r="H1241" s="9">
        <v>252</v>
      </c>
      <c r="I1241" s="9">
        <v>216</v>
      </c>
      <c r="J1241" s="9">
        <v>36</v>
      </c>
      <c r="K1241" s="9">
        <v>0</v>
      </c>
      <c r="L1241" s="9">
        <v>11</v>
      </c>
      <c r="M1241" s="9">
        <v>27</v>
      </c>
      <c r="N1241" s="9">
        <v>28</v>
      </c>
      <c r="O1241" s="9">
        <v>31</v>
      </c>
      <c r="P1241" s="9">
        <v>21</v>
      </c>
      <c r="Q1241" s="9">
        <v>43</v>
      </c>
      <c r="R1241" s="9">
        <v>41</v>
      </c>
      <c r="S1241" s="9">
        <v>34</v>
      </c>
      <c r="T1241" s="9">
        <v>13</v>
      </c>
      <c r="U1241" s="9">
        <v>3</v>
      </c>
      <c r="V1241" s="9">
        <v>0</v>
      </c>
      <c r="W1241" s="9">
        <v>0</v>
      </c>
      <c r="X1241" s="9">
        <v>236</v>
      </c>
      <c r="Y1241" s="9">
        <v>0</v>
      </c>
      <c r="Z1241" s="9">
        <v>16</v>
      </c>
      <c r="AA1241" s="9">
        <v>115</v>
      </c>
      <c r="AB1241" s="9">
        <v>64</v>
      </c>
      <c r="AC1241" s="9">
        <v>43</v>
      </c>
      <c r="AD1241" s="9">
        <v>30</v>
      </c>
      <c r="AE1241" s="9">
        <v>0</v>
      </c>
      <c r="AF1241" s="9">
        <v>127</v>
      </c>
      <c r="AG1241" s="9">
        <v>125</v>
      </c>
      <c r="AH1241" s="9">
        <v>0</v>
      </c>
      <c r="AI1241" s="9">
        <v>0</v>
      </c>
      <c r="AJ1241" s="9">
        <v>218</v>
      </c>
      <c r="AK1241" s="9">
        <v>0</v>
      </c>
      <c r="AL1241" s="9">
        <v>31</v>
      </c>
      <c r="AM1241" s="9">
        <v>3</v>
      </c>
      <c r="AN1241" s="9">
        <v>238</v>
      </c>
      <c r="AO1241" s="9">
        <v>2</v>
      </c>
      <c r="AP1241" s="9">
        <v>1</v>
      </c>
      <c r="AQ1241" s="9">
        <v>11</v>
      </c>
      <c r="AR1241" s="9">
        <v>153</v>
      </c>
      <c r="AS1241" s="9">
        <v>99</v>
      </c>
      <c r="AT1241" s="10">
        <v>0</v>
      </c>
    </row>
    <row r="1242" spans="1:46" ht="42.75" x14ac:dyDescent="0.25">
      <c r="A1242" s="26" t="str">
        <f t="shared" si="38"/>
        <v>2014Licensed practical nursesPrince Edward IslandCommunity health</v>
      </c>
      <c r="B1242" s="24">
        <v>2014</v>
      </c>
      <c r="C1242" s="9" t="s">
        <v>3</v>
      </c>
      <c r="D1242" s="9" t="s">
        <v>163</v>
      </c>
      <c r="E1242" s="9" t="str">
        <f t="shared" si="39"/>
        <v>Prince Edward Island</v>
      </c>
      <c r="F1242" s="9" t="s">
        <v>182</v>
      </c>
      <c r="G1242" s="9" t="s">
        <v>11</v>
      </c>
      <c r="H1242" s="9">
        <v>82</v>
      </c>
      <c r="I1242" s="9">
        <v>80</v>
      </c>
      <c r="J1242" s="9">
        <v>2</v>
      </c>
      <c r="K1242" s="9">
        <v>0</v>
      </c>
      <c r="L1242" s="9">
        <v>2</v>
      </c>
      <c r="M1242" s="9">
        <v>5</v>
      </c>
      <c r="N1242" s="9">
        <v>6</v>
      </c>
      <c r="O1242" s="9">
        <v>8</v>
      </c>
      <c r="P1242" s="9">
        <v>4</v>
      </c>
      <c r="Q1242" s="9">
        <v>19</v>
      </c>
      <c r="R1242" s="9">
        <v>15</v>
      </c>
      <c r="S1242" s="9">
        <v>17</v>
      </c>
      <c r="T1242" s="9">
        <v>6</v>
      </c>
      <c r="U1242" s="9">
        <v>0</v>
      </c>
      <c r="V1242" s="9">
        <v>0</v>
      </c>
      <c r="W1242" s="9">
        <v>0</v>
      </c>
      <c r="X1242" s="9">
        <v>77</v>
      </c>
      <c r="Y1242" s="9">
        <v>0</v>
      </c>
      <c r="Z1242" s="9">
        <v>5</v>
      </c>
      <c r="AA1242" s="9">
        <v>18</v>
      </c>
      <c r="AB1242" s="9">
        <v>27</v>
      </c>
      <c r="AC1242" s="9">
        <v>20</v>
      </c>
      <c r="AD1242" s="9">
        <v>17</v>
      </c>
      <c r="AE1242" s="9">
        <v>0</v>
      </c>
      <c r="AF1242" s="9">
        <v>51</v>
      </c>
      <c r="AG1242" s="9">
        <v>31</v>
      </c>
      <c r="AH1242" s="9">
        <v>0</v>
      </c>
      <c r="AI1242" s="9">
        <v>0</v>
      </c>
      <c r="AJ1242" s="9">
        <v>70</v>
      </c>
      <c r="AK1242" s="9">
        <v>3</v>
      </c>
      <c r="AL1242" s="9">
        <v>8</v>
      </c>
      <c r="AM1242" s="9">
        <v>1</v>
      </c>
      <c r="AN1242" s="9">
        <v>72</v>
      </c>
      <c r="AO1242" s="9">
        <v>3</v>
      </c>
      <c r="AP1242" s="9">
        <v>2</v>
      </c>
      <c r="AQ1242" s="9">
        <v>5</v>
      </c>
      <c r="AR1242" s="9">
        <v>44</v>
      </c>
      <c r="AS1242" s="9">
        <v>38</v>
      </c>
      <c r="AT1242" s="10">
        <v>0</v>
      </c>
    </row>
    <row r="1243" spans="1:46" ht="57" x14ac:dyDescent="0.25">
      <c r="A1243" s="26" t="str">
        <f t="shared" si="38"/>
        <v>2014Licensed practical nursesPrince Edward IslandNursing home/long-term care</v>
      </c>
      <c r="B1243" s="24">
        <v>2014</v>
      </c>
      <c r="C1243" s="9" t="s">
        <v>3</v>
      </c>
      <c r="D1243" s="9" t="s">
        <v>163</v>
      </c>
      <c r="E1243" s="9" t="str">
        <f t="shared" si="39"/>
        <v>Prince Edward Island</v>
      </c>
      <c r="F1243" s="9" t="s">
        <v>181</v>
      </c>
      <c r="G1243" s="9" t="s">
        <v>12</v>
      </c>
      <c r="H1243" s="9">
        <v>160</v>
      </c>
      <c r="I1243" s="9">
        <v>147</v>
      </c>
      <c r="J1243" s="9">
        <v>13</v>
      </c>
      <c r="K1243" s="9">
        <v>0</v>
      </c>
      <c r="L1243" s="9">
        <v>8</v>
      </c>
      <c r="M1243" s="9">
        <v>16</v>
      </c>
      <c r="N1243" s="9">
        <v>16</v>
      </c>
      <c r="O1243" s="9">
        <v>20</v>
      </c>
      <c r="P1243" s="9">
        <v>21</v>
      </c>
      <c r="Q1243" s="9">
        <v>30</v>
      </c>
      <c r="R1243" s="9">
        <v>19</v>
      </c>
      <c r="S1243" s="9">
        <v>19</v>
      </c>
      <c r="T1243" s="9">
        <v>10</v>
      </c>
      <c r="U1243" s="9">
        <v>0</v>
      </c>
      <c r="V1243" s="9">
        <v>1</v>
      </c>
      <c r="W1243" s="9">
        <v>0</v>
      </c>
      <c r="X1243" s="9">
        <v>143</v>
      </c>
      <c r="Y1243" s="9">
        <v>1</v>
      </c>
      <c r="Z1243" s="9">
        <v>16</v>
      </c>
      <c r="AA1243" s="9">
        <v>67</v>
      </c>
      <c r="AB1243" s="9">
        <v>43</v>
      </c>
      <c r="AC1243" s="9">
        <v>32</v>
      </c>
      <c r="AD1243" s="9">
        <v>17</v>
      </c>
      <c r="AE1243" s="9">
        <v>1</v>
      </c>
      <c r="AF1243" s="9">
        <v>55</v>
      </c>
      <c r="AG1243" s="9">
        <v>105</v>
      </c>
      <c r="AH1243" s="9">
        <v>0</v>
      </c>
      <c r="AI1243" s="9">
        <v>0</v>
      </c>
      <c r="AJ1243" s="9">
        <v>155</v>
      </c>
      <c r="AK1243" s="9">
        <v>3</v>
      </c>
      <c r="AL1243" s="9">
        <v>1</v>
      </c>
      <c r="AM1243" s="9">
        <v>1</v>
      </c>
      <c r="AN1243" s="9">
        <v>158</v>
      </c>
      <c r="AO1243" s="9">
        <v>0</v>
      </c>
      <c r="AP1243" s="9">
        <v>0</v>
      </c>
      <c r="AQ1243" s="9">
        <v>2</v>
      </c>
      <c r="AR1243" s="9">
        <v>90</v>
      </c>
      <c r="AS1243" s="9">
        <v>70</v>
      </c>
      <c r="AT1243" s="10">
        <v>0</v>
      </c>
    </row>
    <row r="1244" spans="1:46" ht="42.75" x14ac:dyDescent="0.25">
      <c r="A1244" s="26" t="str">
        <f t="shared" si="38"/>
        <v>2014Licensed practical nursesPrince Edward IslandOther places of work</v>
      </c>
      <c r="B1244" s="24">
        <v>2014</v>
      </c>
      <c r="C1244" s="9" t="s">
        <v>3</v>
      </c>
      <c r="D1244" s="9" t="s">
        <v>163</v>
      </c>
      <c r="E1244" s="9" t="str">
        <f t="shared" si="39"/>
        <v>Prince Edward Island</v>
      </c>
      <c r="F1244" s="9" t="s">
        <v>183</v>
      </c>
      <c r="G1244" s="9" t="s">
        <v>13</v>
      </c>
      <c r="H1244" s="9">
        <v>25</v>
      </c>
      <c r="I1244" s="9">
        <v>23</v>
      </c>
      <c r="J1244" s="9">
        <v>2</v>
      </c>
      <c r="K1244" s="9">
        <v>0</v>
      </c>
      <c r="L1244" s="9">
        <v>1</v>
      </c>
      <c r="M1244" s="9">
        <v>2</v>
      </c>
      <c r="N1244" s="9">
        <v>1</v>
      </c>
      <c r="O1244" s="9">
        <v>2</v>
      </c>
      <c r="P1244" s="9">
        <v>3</v>
      </c>
      <c r="Q1244" s="9">
        <v>3</v>
      </c>
      <c r="R1244" s="9">
        <v>6</v>
      </c>
      <c r="S1244" s="9">
        <v>5</v>
      </c>
      <c r="T1244" s="9">
        <v>0</v>
      </c>
      <c r="U1244" s="9">
        <v>1</v>
      </c>
      <c r="V1244" s="9">
        <v>1</v>
      </c>
      <c r="W1244" s="9">
        <v>0</v>
      </c>
      <c r="X1244" s="9">
        <v>25</v>
      </c>
      <c r="Y1244" s="9">
        <v>0</v>
      </c>
      <c r="Z1244" s="9">
        <v>0</v>
      </c>
      <c r="AA1244" s="9">
        <v>8</v>
      </c>
      <c r="AB1244" s="9">
        <v>5</v>
      </c>
      <c r="AC1244" s="9">
        <v>7</v>
      </c>
      <c r="AD1244" s="9">
        <v>5</v>
      </c>
      <c r="AE1244" s="9">
        <v>0</v>
      </c>
      <c r="AF1244" s="9">
        <v>12</v>
      </c>
      <c r="AG1244" s="9">
        <v>13</v>
      </c>
      <c r="AH1244" s="9">
        <v>0</v>
      </c>
      <c r="AI1244" s="9">
        <v>0</v>
      </c>
      <c r="AJ1244" s="9">
        <v>14</v>
      </c>
      <c r="AK1244" s="9">
        <v>1</v>
      </c>
      <c r="AL1244" s="9">
        <v>9</v>
      </c>
      <c r="AM1244" s="9">
        <v>1</v>
      </c>
      <c r="AN1244" s="9">
        <v>13</v>
      </c>
      <c r="AO1244" s="9">
        <v>2</v>
      </c>
      <c r="AP1244" s="9">
        <v>5</v>
      </c>
      <c r="AQ1244" s="9">
        <v>5</v>
      </c>
      <c r="AR1244" s="9">
        <v>15</v>
      </c>
      <c r="AS1244" s="9">
        <v>10</v>
      </c>
      <c r="AT1244" s="10">
        <v>0</v>
      </c>
    </row>
    <row r="1245" spans="1:46" ht="42.75" x14ac:dyDescent="0.25">
      <c r="A1245" s="26" t="str">
        <f t="shared" si="38"/>
        <v>2014Licensed practical nursesPrince Edward IslandUnknown places of work</v>
      </c>
      <c r="B1245" s="24">
        <v>2014</v>
      </c>
      <c r="C1245" s="9" t="s">
        <v>3</v>
      </c>
      <c r="D1245" s="9" t="s">
        <v>163</v>
      </c>
      <c r="E1245" s="9" t="str">
        <f t="shared" si="39"/>
        <v>Prince Edward Island</v>
      </c>
      <c r="F1245" s="9" t="s">
        <v>184</v>
      </c>
      <c r="G1245" s="9" t="s">
        <v>49</v>
      </c>
      <c r="H1245" s="9">
        <v>8</v>
      </c>
      <c r="I1245" s="9">
        <v>8</v>
      </c>
      <c r="J1245" s="9">
        <v>0</v>
      </c>
      <c r="K1245" s="9">
        <v>0</v>
      </c>
      <c r="L1245" s="9">
        <v>0</v>
      </c>
      <c r="M1245" s="9">
        <v>0</v>
      </c>
      <c r="N1245" s="9">
        <v>1</v>
      </c>
      <c r="O1245" s="9">
        <v>1</v>
      </c>
      <c r="P1245" s="9">
        <v>1</v>
      </c>
      <c r="Q1245" s="9">
        <v>1</v>
      </c>
      <c r="R1245" s="9">
        <v>1</v>
      </c>
      <c r="S1245" s="9">
        <v>2</v>
      </c>
      <c r="T1245" s="9">
        <v>1</v>
      </c>
      <c r="U1245" s="9">
        <v>0</v>
      </c>
      <c r="V1245" s="9">
        <v>0</v>
      </c>
      <c r="W1245" s="9">
        <v>0</v>
      </c>
      <c r="X1245" s="9">
        <v>5</v>
      </c>
      <c r="Y1245" s="9">
        <v>0</v>
      </c>
      <c r="Z1245" s="9">
        <v>3</v>
      </c>
      <c r="AA1245" s="9">
        <v>1</v>
      </c>
      <c r="AB1245" s="9">
        <v>4</v>
      </c>
      <c r="AC1245" s="9">
        <v>2</v>
      </c>
      <c r="AD1245" s="9">
        <v>1</v>
      </c>
      <c r="AE1245" s="9">
        <v>0</v>
      </c>
      <c r="AF1245" s="9">
        <v>4</v>
      </c>
      <c r="AG1245" s="9">
        <v>4</v>
      </c>
      <c r="AH1245" s="9">
        <v>0</v>
      </c>
      <c r="AI1245" s="9">
        <v>0</v>
      </c>
      <c r="AJ1245" s="9">
        <v>2</v>
      </c>
      <c r="AK1245" s="9">
        <v>0</v>
      </c>
      <c r="AL1245" s="9">
        <v>1</v>
      </c>
      <c r="AM1245" s="9">
        <v>5</v>
      </c>
      <c r="AN1245" s="9">
        <v>1</v>
      </c>
      <c r="AO1245" s="9">
        <v>0</v>
      </c>
      <c r="AP1245" s="9">
        <v>0</v>
      </c>
      <c r="AQ1245" s="9">
        <v>7</v>
      </c>
      <c r="AR1245" s="9">
        <v>4</v>
      </c>
      <c r="AS1245" s="9">
        <v>4</v>
      </c>
      <c r="AT1245" s="10">
        <v>0</v>
      </c>
    </row>
    <row r="1246" spans="1:46" ht="42.75" x14ac:dyDescent="0.25">
      <c r="A1246" s="26" t="str">
        <f t="shared" si="38"/>
        <v>2014Licensed practical nursesNova ScotiaAll places of work</v>
      </c>
      <c r="B1246" s="24">
        <v>2014</v>
      </c>
      <c r="C1246" s="9" t="s">
        <v>3</v>
      </c>
      <c r="D1246" s="9" t="s">
        <v>164</v>
      </c>
      <c r="E1246" s="9" t="str">
        <f t="shared" si="39"/>
        <v>Nova Scotia</v>
      </c>
      <c r="F1246" s="9" t="s">
        <v>179</v>
      </c>
      <c r="G1246" s="9" t="s">
        <v>9</v>
      </c>
      <c r="H1246" s="9">
        <v>3664</v>
      </c>
      <c r="I1246" s="9">
        <v>3489</v>
      </c>
      <c r="J1246" s="9">
        <v>175</v>
      </c>
      <c r="K1246" s="9">
        <v>0</v>
      </c>
      <c r="L1246" s="9">
        <v>91</v>
      </c>
      <c r="M1246" s="9">
        <v>333</v>
      </c>
      <c r="N1246" s="9">
        <v>352</v>
      </c>
      <c r="O1246" s="9">
        <v>469</v>
      </c>
      <c r="P1246" s="9">
        <v>515</v>
      </c>
      <c r="Q1246" s="9">
        <v>496</v>
      </c>
      <c r="R1246" s="9">
        <v>551</v>
      </c>
      <c r="S1246" s="9">
        <v>475</v>
      </c>
      <c r="T1246" s="9">
        <v>258</v>
      </c>
      <c r="U1246" s="9">
        <v>105</v>
      </c>
      <c r="V1246" s="9">
        <v>19</v>
      </c>
      <c r="W1246" s="9">
        <v>0</v>
      </c>
      <c r="X1246" s="9">
        <v>3591</v>
      </c>
      <c r="Y1246" s="9">
        <v>73</v>
      </c>
      <c r="Z1246" s="9">
        <v>0</v>
      </c>
      <c r="AA1246" s="9">
        <v>1320</v>
      </c>
      <c r="AB1246" s="9">
        <v>876</v>
      </c>
      <c r="AC1246" s="9">
        <v>691</v>
      </c>
      <c r="AD1246" s="9">
        <v>777</v>
      </c>
      <c r="AE1246" s="9">
        <v>0</v>
      </c>
      <c r="AF1246" s="9">
        <v>1997</v>
      </c>
      <c r="AG1246" s="9">
        <v>959</v>
      </c>
      <c r="AH1246" s="9">
        <v>707</v>
      </c>
      <c r="AI1246" s="9">
        <v>1</v>
      </c>
      <c r="AJ1246" s="9">
        <v>3504</v>
      </c>
      <c r="AK1246" s="9">
        <v>87</v>
      </c>
      <c r="AL1246" s="9">
        <v>73</v>
      </c>
      <c r="AM1246" s="9">
        <v>0</v>
      </c>
      <c r="AN1246" s="9">
        <v>3629</v>
      </c>
      <c r="AO1246" s="9">
        <v>17</v>
      </c>
      <c r="AP1246" s="9">
        <v>18</v>
      </c>
      <c r="AQ1246" s="9">
        <v>0</v>
      </c>
      <c r="AR1246" s="9">
        <v>2428</v>
      </c>
      <c r="AS1246" s="9">
        <v>1236</v>
      </c>
      <c r="AT1246" s="10">
        <v>0</v>
      </c>
    </row>
    <row r="1247" spans="1:46" ht="42.75" x14ac:dyDescent="0.25">
      <c r="A1247" s="26" t="str">
        <f t="shared" si="38"/>
        <v>2014Licensed practical nursesNova ScotiaHospital</v>
      </c>
      <c r="B1247" s="24">
        <v>2014</v>
      </c>
      <c r="C1247" s="9" t="s">
        <v>3</v>
      </c>
      <c r="D1247" s="9" t="s">
        <v>164</v>
      </c>
      <c r="E1247" s="9" t="str">
        <f t="shared" si="39"/>
        <v>Nova Scotia</v>
      </c>
      <c r="F1247" s="9" t="s">
        <v>180</v>
      </c>
      <c r="G1247" s="9" t="s">
        <v>10</v>
      </c>
      <c r="H1247" s="9">
        <v>1785</v>
      </c>
      <c r="I1247" s="9">
        <v>1691</v>
      </c>
      <c r="J1247" s="9">
        <v>94</v>
      </c>
      <c r="K1247" s="9">
        <v>0</v>
      </c>
      <c r="L1247" s="9">
        <v>58</v>
      </c>
      <c r="M1247" s="9">
        <v>179</v>
      </c>
      <c r="N1247" s="9">
        <v>181</v>
      </c>
      <c r="O1247" s="9">
        <v>217</v>
      </c>
      <c r="P1247" s="9">
        <v>243</v>
      </c>
      <c r="Q1247" s="9">
        <v>229</v>
      </c>
      <c r="R1247" s="9">
        <v>258</v>
      </c>
      <c r="S1247" s="9">
        <v>243</v>
      </c>
      <c r="T1247" s="9">
        <v>125</v>
      </c>
      <c r="U1247" s="9">
        <v>45</v>
      </c>
      <c r="V1247" s="9">
        <v>7</v>
      </c>
      <c r="W1247" s="9">
        <v>0</v>
      </c>
      <c r="X1247" s="9">
        <v>1780</v>
      </c>
      <c r="Y1247" s="9">
        <v>5</v>
      </c>
      <c r="Z1247" s="9">
        <v>0</v>
      </c>
      <c r="AA1247" s="9">
        <v>701</v>
      </c>
      <c r="AB1247" s="9">
        <v>399</v>
      </c>
      <c r="AC1247" s="9">
        <v>294</v>
      </c>
      <c r="AD1247" s="9">
        <v>391</v>
      </c>
      <c r="AE1247" s="9">
        <v>0</v>
      </c>
      <c r="AF1247" s="9">
        <v>1027</v>
      </c>
      <c r="AG1247" s="9">
        <v>386</v>
      </c>
      <c r="AH1247" s="9">
        <v>372</v>
      </c>
      <c r="AI1247" s="9">
        <v>0</v>
      </c>
      <c r="AJ1247" s="9">
        <v>1726</v>
      </c>
      <c r="AK1247" s="9">
        <v>18</v>
      </c>
      <c r="AL1247" s="9">
        <v>41</v>
      </c>
      <c r="AM1247" s="9">
        <v>0</v>
      </c>
      <c r="AN1247" s="9">
        <v>1778</v>
      </c>
      <c r="AO1247" s="9">
        <v>3</v>
      </c>
      <c r="AP1247" s="9">
        <v>4</v>
      </c>
      <c r="AQ1247" s="9">
        <v>0</v>
      </c>
      <c r="AR1247" s="9">
        <v>1149</v>
      </c>
      <c r="AS1247" s="9">
        <v>636</v>
      </c>
      <c r="AT1247" s="10">
        <v>0</v>
      </c>
    </row>
    <row r="1248" spans="1:46" ht="42.75" x14ac:dyDescent="0.25">
      <c r="A1248" s="26" t="str">
        <f t="shared" si="38"/>
        <v>2014Licensed practical nursesNova ScotiaCommunity health</v>
      </c>
      <c r="B1248" s="24">
        <v>2014</v>
      </c>
      <c r="C1248" s="9" t="s">
        <v>3</v>
      </c>
      <c r="D1248" s="9" t="s">
        <v>164</v>
      </c>
      <c r="E1248" s="9" t="str">
        <f t="shared" si="39"/>
        <v>Nova Scotia</v>
      </c>
      <c r="F1248" s="9" t="s">
        <v>182</v>
      </c>
      <c r="G1248" s="9" t="s">
        <v>11</v>
      </c>
      <c r="H1248" s="9">
        <v>552</v>
      </c>
      <c r="I1248" s="9">
        <v>531</v>
      </c>
      <c r="J1248" s="9">
        <v>21</v>
      </c>
      <c r="K1248" s="9">
        <v>0</v>
      </c>
      <c r="L1248" s="9">
        <v>10</v>
      </c>
      <c r="M1248" s="9">
        <v>37</v>
      </c>
      <c r="N1248" s="9">
        <v>59</v>
      </c>
      <c r="O1248" s="9">
        <v>86</v>
      </c>
      <c r="P1248" s="9">
        <v>88</v>
      </c>
      <c r="Q1248" s="9">
        <v>87</v>
      </c>
      <c r="R1248" s="9">
        <v>72</v>
      </c>
      <c r="S1248" s="9">
        <v>57</v>
      </c>
      <c r="T1248" s="9">
        <v>38</v>
      </c>
      <c r="U1248" s="9">
        <v>16</v>
      </c>
      <c r="V1248" s="9">
        <v>2</v>
      </c>
      <c r="W1248" s="9">
        <v>0</v>
      </c>
      <c r="X1248" s="9">
        <v>543</v>
      </c>
      <c r="Y1248" s="9">
        <v>9</v>
      </c>
      <c r="Z1248" s="9">
        <v>0</v>
      </c>
      <c r="AA1248" s="9">
        <v>186</v>
      </c>
      <c r="AB1248" s="9">
        <v>164</v>
      </c>
      <c r="AC1248" s="9">
        <v>113</v>
      </c>
      <c r="AD1248" s="9">
        <v>89</v>
      </c>
      <c r="AE1248" s="9">
        <v>0</v>
      </c>
      <c r="AF1248" s="9">
        <v>269</v>
      </c>
      <c r="AG1248" s="9">
        <v>203</v>
      </c>
      <c r="AH1248" s="9">
        <v>80</v>
      </c>
      <c r="AI1248" s="9">
        <v>0</v>
      </c>
      <c r="AJ1248" s="9">
        <v>538</v>
      </c>
      <c r="AK1248" s="9">
        <v>6</v>
      </c>
      <c r="AL1248" s="9">
        <v>8</v>
      </c>
      <c r="AM1248" s="9">
        <v>0</v>
      </c>
      <c r="AN1248" s="9">
        <v>542</v>
      </c>
      <c r="AO1248" s="9">
        <v>3</v>
      </c>
      <c r="AP1248" s="9">
        <v>7</v>
      </c>
      <c r="AQ1248" s="9">
        <v>0</v>
      </c>
      <c r="AR1248" s="9">
        <v>423</v>
      </c>
      <c r="AS1248" s="9">
        <v>129</v>
      </c>
      <c r="AT1248" s="10">
        <v>0</v>
      </c>
    </row>
    <row r="1249" spans="1:46" ht="57" x14ac:dyDescent="0.25">
      <c r="A1249" s="26" t="str">
        <f t="shared" si="38"/>
        <v>2014Licensed practical nursesNova ScotiaNursing home/long-term care</v>
      </c>
      <c r="B1249" s="24">
        <v>2014</v>
      </c>
      <c r="C1249" s="9" t="s">
        <v>3</v>
      </c>
      <c r="D1249" s="9" t="s">
        <v>164</v>
      </c>
      <c r="E1249" s="9" t="str">
        <f t="shared" si="39"/>
        <v>Nova Scotia</v>
      </c>
      <c r="F1249" s="9" t="s">
        <v>181</v>
      </c>
      <c r="G1249" s="9" t="s">
        <v>12</v>
      </c>
      <c r="H1249" s="9">
        <v>1254</v>
      </c>
      <c r="I1249" s="9">
        <v>1197</v>
      </c>
      <c r="J1249" s="9">
        <v>57</v>
      </c>
      <c r="K1249" s="9">
        <v>0</v>
      </c>
      <c r="L1249" s="9">
        <v>23</v>
      </c>
      <c r="M1249" s="9">
        <v>117</v>
      </c>
      <c r="N1249" s="9">
        <v>110</v>
      </c>
      <c r="O1249" s="9">
        <v>157</v>
      </c>
      <c r="P1249" s="9">
        <v>175</v>
      </c>
      <c r="Q1249" s="9">
        <v>163</v>
      </c>
      <c r="R1249" s="9">
        <v>211</v>
      </c>
      <c r="S1249" s="9">
        <v>164</v>
      </c>
      <c r="T1249" s="9">
        <v>85</v>
      </c>
      <c r="U1249" s="9">
        <v>42</v>
      </c>
      <c r="V1249" s="9">
        <v>7</v>
      </c>
      <c r="W1249" s="9">
        <v>0</v>
      </c>
      <c r="X1249" s="9">
        <v>1196</v>
      </c>
      <c r="Y1249" s="9">
        <v>58</v>
      </c>
      <c r="Z1249" s="9">
        <v>0</v>
      </c>
      <c r="AA1249" s="9">
        <v>422</v>
      </c>
      <c r="AB1249" s="9">
        <v>290</v>
      </c>
      <c r="AC1249" s="9">
        <v>269</v>
      </c>
      <c r="AD1249" s="9">
        <v>273</v>
      </c>
      <c r="AE1249" s="9">
        <v>0</v>
      </c>
      <c r="AF1249" s="9">
        <v>661</v>
      </c>
      <c r="AG1249" s="9">
        <v>352</v>
      </c>
      <c r="AH1249" s="9">
        <v>240</v>
      </c>
      <c r="AI1249" s="9">
        <v>1</v>
      </c>
      <c r="AJ1249" s="9">
        <v>1186</v>
      </c>
      <c r="AK1249" s="9">
        <v>61</v>
      </c>
      <c r="AL1249" s="9">
        <v>7</v>
      </c>
      <c r="AM1249" s="9">
        <v>0</v>
      </c>
      <c r="AN1249" s="9">
        <v>1246</v>
      </c>
      <c r="AO1249" s="9">
        <v>7</v>
      </c>
      <c r="AP1249" s="9">
        <v>1</v>
      </c>
      <c r="AQ1249" s="9">
        <v>0</v>
      </c>
      <c r="AR1249" s="9">
        <v>802</v>
      </c>
      <c r="AS1249" s="9">
        <v>452</v>
      </c>
      <c r="AT1249" s="10">
        <v>0</v>
      </c>
    </row>
    <row r="1250" spans="1:46" ht="42.75" x14ac:dyDescent="0.25">
      <c r="A1250" s="26" t="str">
        <f t="shared" si="38"/>
        <v>2014Licensed practical nursesNova ScotiaOther places of work</v>
      </c>
      <c r="B1250" s="24">
        <v>2014</v>
      </c>
      <c r="C1250" s="9" t="s">
        <v>3</v>
      </c>
      <c r="D1250" s="9" t="s">
        <v>164</v>
      </c>
      <c r="E1250" s="9" t="str">
        <f t="shared" si="39"/>
        <v>Nova Scotia</v>
      </c>
      <c r="F1250" s="9" t="s">
        <v>183</v>
      </c>
      <c r="G1250" s="9" t="s">
        <v>13</v>
      </c>
      <c r="H1250" s="9">
        <v>73</v>
      </c>
      <c r="I1250" s="9">
        <v>70</v>
      </c>
      <c r="J1250" s="9">
        <v>3</v>
      </c>
      <c r="K1250" s="9">
        <v>0</v>
      </c>
      <c r="L1250" s="9">
        <v>0</v>
      </c>
      <c r="M1250" s="9">
        <v>0</v>
      </c>
      <c r="N1250" s="9">
        <v>2</v>
      </c>
      <c r="O1250" s="9">
        <v>9</v>
      </c>
      <c r="P1250" s="9">
        <v>9</v>
      </c>
      <c r="Q1250" s="9">
        <v>17</v>
      </c>
      <c r="R1250" s="9">
        <v>10</v>
      </c>
      <c r="S1250" s="9">
        <v>11</v>
      </c>
      <c r="T1250" s="9">
        <v>10</v>
      </c>
      <c r="U1250" s="9">
        <v>2</v>
      </c>
      <c r="V1250" s="9">
        <v>3</v>
      </c>
      <c r="W1250" s="9">
        <v>0</v>
      </c>
      <c r="X1250" s="9">
        <v>72</v>
      </c>
      <c r="Y1250" s="9">
        <v>1</v>
      </c>
      <c r="Z1250" s="9">
        <v>0</v>
      </c>
      <c r="AA1250" s="9">
        <v>11</v>
      </c>
      <c r="AB1250" s="9">
        <v>23</v>
      </c>
      <c r="AC1250" s="9">
        <v>15</v>
      </c>
      <c r="AD1250" s="9">
        <v>24</v>
      </c>
      <c r="AE1250" s="9">
        <v>0</v>
      </c>
      <c r="AF1250" s="9">
        <v>40</v>
      </c>
      <c r="AG1250" s="9">
        <v>18</v>
      </c>
      <c r="AH1250" s="9">
        <v>15</v>
      </c>
      <c r="AI1250" s="9">
        <v>0</v>
      </c>
      <c r="AJ1250" s="9">
        <v>54</v>
      </c>
      <c r="AK1250" s="9">
        <v>2</v>
      </c>
      <c r="AL1250" s="9">
        <v>17</v>
      </c>
      <c r="AM1250" s="9">
        <v>0</v>
      </c>
      <c r="AN1250" s="9">
        <v>63</v>
      </c>
      <c r="AO1250" s="9">
        <v>4</v>
      </c>
      <c r="AP1250" s="9">
        <v>6</v>
      </c>
      <c r="AQ1250" s="9">
        <v>0</v>
      </c>
      <c r="AR1250" s="9">
        <v>54</v>
      </c>
      <c r="AS1250" s="9">
        <v>19</v>
      </c>
      <c r="AT1250" s="10">
        <v>0</v>
      </c>
    </row>
    <row r="1251" spans="1:46" ht="42.75" x14ac:dyDescent="0.25">
      <c r="A1251" s="26" t="str">
        <f t="shared" si="38"/>
        <v>2014Licensed practical nursesNew BrunswickAll places of work</v>
      </c>
      <c r="B1251" s="24">
        <v>2014</v>
      </c>
      <c r="C1251" s="9" t="s">
        <v>3</v>
      </c>
      <c r="D1251" s="9" t="s">
        <v>165</v>
      </c>
      <c r="E1251" s="9" t="str">
        <f t="shared" si="39"/>
        <v>New Brunswick</v>
      </c>
      <c r="F1251" s="9" t="s">
        <v>179</v>
      </c>
      <c r="G1251" s="9" t="s">
        <v>9</v>
      </c>
      <c r="H1251" s="9">
        <v>2966</v>
      </c>
      <c r="I1251" s="9">
        <v>2665</v>
      </c>
      <c r="J1251" s="9">
        <v>301</v>
      </c>
      <c r="K1251" s="9">
        <v>0</v>
      </c>
      <c r="L1251" s="9">
        <v>136</v>
      </c>
      <c r="M1251" s="9">
        <v>293</v>
      </c>
      <c r="N1251" s="9">
        <v>336</v>
      </c>
      <c r="O1251" s="9">
        <v>406</v>
      </c>
      <c r="P1251" s="9">
        <v>417</v>
      </c>
      <c r="Q1251" s="9">
        <v>412</v>
      </c>
      <c r="R1251" s="9">
        <v>419</v>
      </c>
      <c r="S1251" s="9">
        <v>340</v>
      </c>
      <c r="T1251" s="9">
        <v>157</v>
      </c>
      <c r="U1251" s="9">
        <v>43</v>
      </c>
      <c r="V1251" s="9">
        <v>7</v>
      </c>
      <c r="W1251" s="9">
        <v>0</v>
      </c>
      <c r="X1251" s="9">
        <v>2943</v>
      </c>
      <c r="Y1251" s="9">
        <v>18</v>
      </c>
      <c r="Z1251" s="9">
        <v>5</v>
      </c>
      <c r="AA1251" s="9">
        <v>1373</v>
      </c>
      <c r="AB1251" s="9">
        <v>1029</v>
      </c>
      <c r="AC1251" s="9">
        <v>265</v>
      </c>
      <c r="AD1251" s="9">
        <v>295</v>
      </c>
      <c r="AE1251" s="9">
        <v>4</v>
      </c>
      <c r="AF1251" s="9">
        <v>1687</v>
      </c>
      <c r="AG1251" s="9">
        <v>913</v>
      </c>
      <c r="AH1251" s="9">
        <v>366</v>
      </c>
      <c r="AI1251" s="9">
        <v>0</v>
      </c>
      <c r="AJ1251" s="9">
        <v>2534</v>
      </c>
      <c r="AK1251" s="9">
        <v>151</v>
      </c>
      <c r="AL1251" s="9">
        <v>281</v>
      </c>
      <c r="AM1251" s="9">
        <v>0</v>
      </c>
      <c r="AN1251" s="9">
        <v>2801</v>
      </c>
      <c r="AO1251" s="9">
        <v>30</v>
      </c>
      <c r="AP1251" s="9">
        <v>135</v>
      </c>
      <c r="AQ1251" s="9">
        <v>0</v>
      </c>
      <c r="AR1251" s="9">
        <v>2082</v>
      </c>
      <c r="AS1251" s="9">
        <v>884</v>
      </c>
      <c r="AT1251" s="10">
        <v>0</v>
      </c>
    </row>
    <row r="1252" spans="1:46" ht="42.75" x14ac:dyDescent="0.25">
      <c r="A1252" s="26" t="str">
        <f t="shared" si="38"/>
        <v>2014Licensed practical nursesNew BrunswickHospital</v>
      </c>
      <c r="B1252" s="24">
        <v>2014</v>
      </c>
      <c r="C1252" s="9" t="s">
        <v>3</v>
      </c>
      <c r="D1252" s="9" t="s">
        <v>165</v>
      </c>
      <c r="E1252" s="9" t="str">
        <f t="shared" si="39"/>
        <v>New Brunswick</v>
      </c>
      <c r="F1252" s="9" t="s">
        <v>180</v>
      </c>
      <c r="G1252" s="9" t="s">
        <v>10</v>
      </c>
      <c r="H1252" s="9">
        <v>1544</v>
      </c>
      <c r="I1252" s="9">
        <v>1349</v>
      </c>
      <c r="J1252" s="9">
        <v>195</v>
      </c>
      <c r="K1252" s="9">
        <v>0</v>
      </c>
      <c r="L1252" s="9">
        <v>54</v>
      </c>
      <c r="M1252" s="9">
        <v>169</v>
      </c>
      <c r="N1252" s="9">
        <v>186</v>
      </c>
      <c r="O1252" s="9">
        <v>226</v>
      </c>
      <c r="P1252" s="9">
        <v>227</v>
      </c>
      <c r="Q1252" s="9">
        <v>215</v>
      </c>
      <c r="R1252" s="9">
        <v>213</v>
      </c>
      <c r="S1252" s="9">
        <v>151</v>
      </c>
      <c r="T1252" s="9">
        <v>77</v>
      </c>
      <c r="U1252" s="9">
        <v>21</v>
      </c>
      <c r="V1252" s="9">
        <v>5</v>
      </c>
      <c r="W1252" s="9">
        <v>0</v>
      </c>
      <c r="X1252" s="9">
        <v>1534</v>
      </c>
      <c r="Y1252" s="9">
        <v>8</v>
      </c>
      <c r="Z1252" s="9">
        <v>2</v>
      </c>
      <c r="AA1252" s="9">
        <v>754</v>
      </c>
      <c r="AB1252" s="9">
        <v>516</v>
      </c>
      <c r="AC1252" s="9">
        <v>120</v>
      </c>
      <c r="AD1252" s="9">
        <v>152</v>
      </c>
      <c r="AE1252" s="9">
        <v>2</v>
      </c>
      <c r="AF1252" s="9">
        <v>834</v>
      </c>
      <c r="AG1252" s="9">
        <v>512</v>
      </c>
      <c r="AH1252" s="9">
        <v>198</v>
      </c>
      <c r="AI1252" s="9">
        <v>0</v>
      </c>
      <c r="AJ1252" s="9">
        <v>1382</v>
      </c>
      <c r="AK1252" s="9">
        <v>18</v>
      </c>
      <c r="AL1252" s="9">
        <v>144</v>
      </c>
      <c r="AM1252" s="9">
        <v>0</v>
      </c>
      <c r="AN1252" s="9">
        <v>1428</v>
      </c>
      <c r="AO1252" s="9">
        <v>20</v>
      </c>
      <c r="AP1252" s="9">
        <v>96</v>
      </c>
      <c r="AQ1252" s="9">
        <v>0</v>
      </c>
      <c r="AR1252" s="9">
        <v>1293</v>
      </c>
      <c r="AS1252" s="9">
        <v>251</v>
      </c>
      <c r="AT1252" s="10">
        <v>0</v>
      </c>
    </row>
    <row r="1253" spans="1:46" ht="42.75" x14ac:dyDescent="0.25">
      <c r="A1253" s="26" t="str">
        <f t="shared" si="38"/>
        <v>2014Licensed practical nursesNew BrunswickCommunity health</v>
      </c>
      <c r="B1253" s="24">
        <v>2014</v>
      </c>
      <c r="C1253" s="9" t="s">
        <v>3</v>
      </c>
      <c r="D1253" s="9" t="s">
        <v>165</v>
      </c>
      <c r="E1253" s="9" t="str">
        <f t="shared" si="39"/>
        <v>New Brunswick</v>
      </c>
      <c r="F1253" s="9" t="s">
        <v>182</v>
      </c>
      <c r="G1253" s="9" t="s">
        <v>11</v>
      </c>
      <c r="H1253" s="9">
        <v>163</v>
      </c>
      <c r="I1253" s="9">
        <v>153</v>
      </c>
      <c r="J1253" s="9">
        <v>10</v>
      </c>
      <c r="K1253" s="9">
        <v>0</v>
      </c>
      <c r="L1253" s="9">
        <v>2</v>
      </c>
      <c r="M1253" s="9">
        <v>4</v>
      </c>
      <c r="N1253" s="9">
        <v>21</v>
      </c>
      <c r="O1253" s="9">
        <v>24</v>
      </c>
      <c r="P1253" s="9">
        <v>21</v>
      </c>
      <c r="Q1253" s="9">
        <v>22</v>
      </c>
      <c r="R1253" s="9">
        <v>25</v>
      </c>
      <c r="S1253" s="9">
        <v>27</v>
      </c>
      <c r="T1253" s="9">
        <v>13</v>
      </c>
      <c r="U1253" s="9">
        <v>4</v>
      </c>
      <c r="V1253" s="9">
        <v>0</v>
      </c>
      <c r="W1253" s="9">
        <v>0</v>
      </c>
      <c r="X1253" s="9">
        <v>162</v>
      </c>
      <c r="Y1253" s="9">
        <v>1</v>
      </c>
      <c r="Z1253" s="9">
        <v>0</v>
      </c>
      <c r="AA1253" s="9">
        <v>52</v>
      </c>
      <c r="AB1253" s="9">
        <v>60</v>
      </c>
      <c r="AC1253" s="9">
        <v>24</v>
      </c>
      <c r="AD1253" s="9">
        <v>27</v>
      </c>
      <c r="AE1253" s="9">
        <v>0</v>
      </c>
      <c r="AF1253" s="9">
        <v>95</v>
      </c>
      <c r="AG1253" s="9">
        <v>54</v>
      </c>
      <c r="AH1253" s="9">
        <v>14</v>
      </c>
      <c r="AI1253" s="9">
        <v>0</v>
      </c>
      <c r="AJ1253" s="9">
        <v>122</v>
      </c>
      <c r="AK1253" s="9">
        <v>6</v>
      </c>
      <c r="AL1253" s="9">
        <v>35</v>
      </c>
      <c r="AM1253" s="9">
        <v>0</v>
      </c>
      <c r="AN1253" s="9">
        <v>144</v>
      </c>
      <c r="AO1253" s="9">
        <v>5</v>
      </c>
      <c r="AP1253" s="9">
        <v>14</v>
      </c>
      <c r="AQ1253" s="9">
        <v>0</v>
      </c>
      <c r="AR1253" s="9">
        <v>87</v>
      </c>
      <c r="AS1253" s="9">
        <v>76</v>
      </c>
      <c r="AT1253" s="10">
        <v>0</v>
      </c>
    </row>
    <row r="1254" spans="1:46" ht="57" x14ac:dyDescent="0.25">
      <c r="A1254" s="26" t="str">
        <f t="shared" si="38"/>
        <v>2014Licensed practical nursesNew BrunswickNursing home/long-term care</v>
      </c>
      <c r="B1254" s="24">
        <v>2014</v>
      </c>
      <c r="C1254" s="9" t="s">
        <v>3</v>
      </c>
      <c r="D1254" s="9" t="s">
        <v>165</v>
      </c>
      <c r="E1254" s="9" t="str">
        <f t="shared" si="39"/>
        <v>New Brunswick</v>
      </c>
      <c r="F1254" s="9" t="s">
        <v>181</v>
      </c>
      <c r="G1254" s="9" t="s">
        <v>12</v>
      </c>
      <c r="H1254" s="9">
        <v>1209</v>
      </c>
      <c r="I1254" s="9">
        <v>1119</v>
      </c>
      <c r="J1254" s="9">
        <v>90</v>
      </c>
      <c r="K1254" s="9">
        <v>0</v>
      </c>
      <c r="L1254" s="9">
        <v>79</v>
      </c>
      <c r="M1254" s="9">
        <v>118</v>
      </c>
      <c r="N1254" s="9">
        <v>121</v>
      </c>
      <c r="O1254" s="9">
        <v>144</v>
      </c>
      <c r="P1254" s="9">
        <v>162</v>
      </c>
      <c r="Q1254" s="9">
        <v>166</v>
      </c>
      <c r="R1254" s="9">
        <v>176</v>
      </c>
      <c r="S1254" s="9">
        <v>159</v>
      </c>
      <c r="T1254" s="9">
        <v>65</v>
      </c>
      <c r="U1254" s="9">
        <v>17</v>
      </c>
      <c r="V1254" s="9">
        <v>2</v>
      </c>
      <c r="W1254" s="9">
        <v>0</v>
      </c>
      <c r="X1254" s="9">
        <v>1197</v>
      </c>
      <c r="Y1254" s="9">
        <v>9</v>
      </c>
      <c r="Z1254" s="9">
        <v>3</v>
      </c>
      <c r="AA1254" s="9">
        <v>545</v>
      </c>
      <c r="AB1254" s="9">
        <v>435</v>
      </c>
      <c r="AC1254" s="9">
        <v>118</v>
      </c>
      <c r="AD1254" s="9">
        <v>109</v>
      </c>
      <c r="AE1254" s="9">
        <v>2</v>
      </c>
      <c r="AF1254" s="9">
        <v>722</v>
      </c>
      <c r="AG1254" s="9">
        <v>335</v>
      </c>
      <c r="AH1254" s="9">
        <v>152</v>
      </c>
      <c r="AI1254" s="9">
        <v>0</v>
      </c>
      <c r="AJ1254" s="9">
        <v>1022</v>
      </c>
      <c r="AK1254" s="9">
        <v>124</v>
      </c>
      <c r="AL1254" s="9">
        <v>63</v>
      </c>
      <c r="AM1254" s="9">
        <v>0</v>
      </c>
      <c r="AN1254" s="9">
        <v>1208</v>
      </c>
      <c r="AO1254" s="9">
        <v>0</v>
      </c>
      <c r="AP1254" s="9">
        <v>1</v>
      </c>
      <c r="AQ1254" s="9">
        <v>0</v>
      </c>
      <c r="AR1254" s="9">
        <v>660</v>
      </c>
      <c r="AS1254" s="9">
        <v>549</v>
      </c>
      <c r="AT1254" s="10">
        <v>0</v>
      </c>
    </row>
    <row r="1255" spans="1:46" ht="42.75" x14ac:dyDescent="0.25">
      <c r="A1255" s="26" t="str">
        <f t="shared" si="38"/>
        <v>2014Licensed practical nursesNew BrunswickOther places of work</v>
      </c>
      <c r="B1255" s="24">
        <v>2014</v>
      </c>
      <c r="C1255" s="9" t="s">
        <v>3</v>
      </c>
      <c r="D1255" s="9" t="s">
        <v>165</v>
      </c>
      <c r="E1255" s="9" t="str">
        <f t="shared" si="39"/>
        <v>New Brunswick</v>
      </c>
      <c r="F1255" s="9" t="s">
        <v>183</v>
      </c>
      <c r="G1255" s="9" t="s">
        <v>13</v>
      </c>
      <c r="H1255" s="9">
        <v>50</v>
      </c>
      <c r="I1255" s="9">
        <v>44</v>
      </c>
      <c r="J1255" s="9">
        <v>6</v>
      </c>
      <c r="K1255" s="9">
        <v>0</v>
      </c>
      <c r="L1255" s="9">
        <v>1</v>
      </c>
      <c r="M1255" s="9">
        <v>2</v>
      </c>
      <c r="N1255" s="9">
        <v>8</v>
      </c>
      <c r="O1255" s="9">
        <v>12</v>
      </c>
      <c r="P1255" s="9">
        <v>7</v>
      </c>
      <c r="Q1255" s="9">
        <v>9</v>
      </c>
      <c r="R1255" s="9">
        <v>5</v>
      </c>
      <c r="S1255" s="9">
        <v>3</v>
      </c>
      <c r="T1255" s="9">
        <v>2</v>
      </c>
      <c r="U1255" s="9">
        <v>1</v>
      </c>
      <c r="V1255" s="9">
        <v>0</v>
      </c>
      <c r="W1255" s="9">
        <v>0</v>
      </c>
      <c r="X1255" s="9">
        <v>50</v>
      </c>
      <c r="Y1255" s="9">
        <v>0</v>
      </c>
      <c r="Z1255" s="9">
        <v>0</v>
      </c>
      <c r="AA1255" s="9">
        <v>22</v>
      </c>
      <c r="AB1255" s="9">
        <v>18</v>
      </c>
      <c r="AC1255" s="9">
        <v>3</v>
      </c>
      <c r="AD1255" s="9">
        <v>7</v>
      </c>
      <c r="AE1255" s="9">
        <v>0</v>
      </c>
      <c r="AF1255" s="9">
        <v>36</v>
      </c>
      <c r="AG1255" s="9">
        <v>12</v>
      </c>
      <c r="AH1255" s="9">
        <v>2</v>
      </c>
      <c r="AI1255" s="9">
        <v>0</v>
      </c>
      <c r="AJ1255" s="9">
        <v>8</v>
      </c>
      <c r="AK1255" s="9">
        <v>3</v>
      </c>
      <c r="AL1255" s="9">
        <v>39</v>
      </c>
      <c r="AM1255" s="9">
        <v>0</v>
      </c>
      <c r="AN1255" s="9">
        <v>21</v>
      </c>
      <c r="AO1255" s="9">
        <v>5</v>
      </c>
      <c r="AP1255" s="9">
        <v>24</v>
      </c>
      <c r="AQ1255" s="9">
        <v>0</v>
      </c>
      <c r="AR1255" s="9">
        <v>42</v>
      </c>
      <c r="AS1255" s="9">
        <v>8</v>
      </c>
      <c r="AT1255" s="10">
        <v>0</v>
      </c>
    </row>
    <row r="1256" spans="1:46" ht="42.75" x14ac:dyDescent="0.25">
      <c r="A1256" s="26" t="str">
        <f t="shared" si="38"/>
        <v>2014Licensed practical nursesQuebecAll places of work</v>
      </c>
      <c r="B1256" s="24">
        <v>2014</v>
      </c>
      <c r="C1256" s="9" t="s">
        <v>3</v>
      </c>
      <c r="D1256" s="9" t="s">
        <v>166</v>
      </c>
      <c r="E1256" s="9" t="str">
        <f t="shared" si="39"/>
        <v>Quebec</v>
      </c>
      <c r="F1256" s="9" t="s">
        <v>179</v>
      </c>
      <c r="G1256" s="9" t="s">
        <v>9</v>
      </c>
      <c r="H1256" s="9">
        <v>24852</v>
      </c>
      <c r="I1256" s="9">
        <v>22381</v>
      </c>
      <c r="J1256" s="9">
        <v>2471</v>
      </c>
      <c r="K1256" s="9">
        <v>0</v>
      </c>
      <c r="L1256" s="9">
        <v>1579</v>
      </c>
      <c r="M1256" s="9">
        <v>3181</v>
      </c>
      <c r="N1256" s="9">
        <v>3540</v>
      </c>
      <c r="O1256" s="9">
        <v>3616</v>
      </c>
      <c r="P1256" s="9">
        <v>3485</v>
      </c>
      <c r="Q1256" s="9">
        <v>3277</v>
      </c>
      <c r="R1256" s="9">
        <v>2975</v>
      </c>
      <c r="S1256" s="9">
        <v>2176</v>
      </c>
      <c r="T1256" s="9">
        <v>777</v>
      </c>
      <c r="U1256" s="9">
        <v>195</v>
      </c>
      <c r="V1256" s="9">
        <v>51</v>
      </c>
      <c r="W1256" s="9">
        <v>0</v>
      </c>
      <c r="X1256" s="9">
        <v>24819</v>
      </c>
      <c r="Y1256" s="9">
        <v>12</v>
      </c>
      <c r="Z1256" s="9">
        <v>21</v>
      </c>
      <c r="AA1256" s="9">
        <v>16483</v>
      </c>
      <c r="AB1256" s="9">
        <v>3000</v>
      </c>
      <c r="AC1256" s="9">
        <v>2249</v>
      </c>
      <c r="AD1256" s="9">
        <v>3120</v>
      </c>
      <c r="AE1256" s="9">
        <v>0</v>
      </c>
      <c r="AF1256" s="9">
        <v>9930</v>
      </c>
      <c r="AG1256" s="9">
        <v>12326</v>
      </c>
      <c r="AH1256" s="9">
        <v>2596</v>
      </c>
      <c r="AI1256" s="9">
        <v>0</v>
      </c>
      <c r="AJ1256" s="9">
        <v>23985</v>
      </c>
      <c r="AK1256" s="9">
        <v>0</v>
      </c>
      <c r="AL1256" s="9">
        <v>867</v>
      </c>
      <c r="AM1256" s="9">
        <v>0</v>
      </c>
      <c r="AN1256" s="9">
        <v>24357</v>
      </c>
      <c r="AO1256" s="9">
        <v>168</v>
      </c>
      <c r="AP1256" s="9">
        <v>327</v>
      </c>
      <c r="AQ1256" s="9">
        <v>0</v>
      </c>
      <c r="AR1256" s="9">
        <v>21911</v>
      </c>
      <c r="AS1256" s="9">
        <v>2941</v>
      </c>
      <c r="AT1256" s="10">
        <v>0</v>
      </c>
    </row>
    <row r="1257" spans="1:46" ht="42.75" x14ac:dyDescent="0.25">
      <c r="A1257" s="26" t="str">
        <f t="shared" si="38"/>
        <v>2014Licensed practical nursesQuebecHospital</v>
      </c>
      <c r="B1257" s="24">
        <v>2014</v>
      </c>
      <c r="C1257" s="9" t="s">
        <v>3</v>
      </c>
      <c r="D1257" s="9" t="s">
        <v>166</v>
      </c>
      <c r="E1257" s="9" t="str">
        <f t="shared" si="39"/>
        <v>Quebec</v>
      </c>
      <c r="F1257" s="9" t="s">
        <v>180</v>
      </c>
      <c r="G1257" s="9" t="s">
        <v>10</v>
      </c>
      <c r="H1257" s="9">
        <v>16549</v>
      </c>
      <c r="I1257" s="9">
        <v>14918</v>
      </c>
      <c r="J1257" s="9">
        <v>1631</v>
      </c>
      <c r="K1257" s="9">
        <v>0</v>
      </c>
      <c r="L1257" s="9">
        <v>1095</v>
      </c>
      <c r="M1257" s="9">
        <v>2243</v>
      </c>
      <c r="N1257" s="9">
        <v>2471</v>
      </c>
      <c r="O1257" s="9">
        <v>2366</v>
      </c>
      <c r="P1257" s="9">
        <v>2251</v>
      </c>
      <c r="Q1257" s="9">
        <v>2114</v>
      </c>
      <c r="R1257" s="9">
        <v>2035</v>
      </c>
      <c r="S1257" s="9">
        <v>1504</v>
      </c>
      <c r="T1257" s="9">
        <v>391</v>
      </c>
      <c r="U1257" s="9">
        <v>68</v>
      </c>
      <c r="V1257" s="9">
        <v>11</v>
      </c>
      <c r="W1257" s="9">
        <v>0</v>
      </c>
      <c r="X1257" s="9">
        <v>16538</v>
      </c>
      <c r="Y1257" s="9">
        <v>4</v>
      </c>
      <c r="Z1257" s="9">
        <v>7</v>
      </c>
      <c r="AA1257" s="9">
        <v>10674</v>
      </c>
      <c r="AB1257" s="9">
        <v>2081</v>
      </c>
      <c r="AC1257" s="9">
        <v>1588</v>
      </c>
      <c r="AD1257" s="9">
        <v>2206</v>
      </c>
      <c r="AE1257" s="9">
        <v>0</v>
      </c>
      <c r="AF1257" s="9">
        <v>6570</v>
      </c>
      <c r="AG1257" s="9">
        <v>8790</v>
      </c>
      <c r="AH1257" s="9">
        <v>1189</v>
      </c>
      <c r="AI1257" s="9">
        <v>0</v>
      </c>
      <c r="AJ1257" s="9">
        <v>16316</v>
      </c>
      <c r="AK1257" s="9">
        <v>0</v>
      </c>
      <c r="AL1257" s="9">
        <v>233</v>
      </c>
      <c r="AM1257" s="9">
        <v>0</v>
      </c>
      <c r="AN1257" s="9">
        <v>16523</v>
      </c>
      <c r="AO1257" s="9">
        <v>22</v>
      </c>
      <c r="AP1257" s="9">
        <v>4</v>
      </c>
      <c r="AQ1257" s="9">
        <v>0</v>
      </c>
      <c r="AR1257" s="9">
        <v>14342</v>
      </c>
      <c r="AS1257" s="9">
        <v>2207</v>
      </c>
      <c r="AT1257" s="10">
        <v>0</v>
      </c>
    </row>
    <row r="1258" spans="1:46" ht="42.75" x14ac:dyDescent="0.25">
      <c r="A1258" s="26" t="str">
        <f t="shared" si="38"/>
        <v>2014Licensed practical nursesQuebecCommunity health</v>
      </c>
      <c r="B1258" s="24">
        <v>2014</v>
      </c>
      <c r="C1258" s="9" t="s">
        <v>3</v>
      </c>
      <c r="D1258" s="9" t="s">
        <v>166</v>
      </c>
      <c r="E1258" s="9" t="str">
        <f t="shared" si="39"/>
        <v>Quebec</v>
      </c>
      <c r="F1258" s="9" t="s">
        <v>182</v>
      </c>
      <c r="G1258" s="9" t="s">
        <v>11</v>
      </c>
      <c r="H1258" s="9">
        <v>401</v>
      </c>
      <c r="I1258" s="9">
        <v>384</v>
      </c>
      <c r="J1258" s="9">
        <v>17</v>
      </c>
      <c r="K1258" s="9">
        <v>0</v>
      </c>
      <c r="L1258" s="9">
        <v>10</v>
      </c>
      <c r="M1258" s="9">
        <v>58</v>
      </c>
      <c r="N1258" s="9">
        <v>69</v>
      </c>
      <c r="O1258" s="9">
        <v>66</v>
      </c>
      <c r="P1258" s="9">
        <v>55</v>
      </c>
      <c r="Q1258" s="9">
        <v>54</v>
      </c>
      <c r="R1258" s="9">
        <v>25</v>
      </c>
      <c r="S1258" s="9">
        <v>28</v>
      </c>
      <c r="T1258" s="9">
        <v>21</v>
      </c>
      <c r="U1258" s="9">
        <v>9</v>
      </c>
      <c r="V1258" s="9">
        <v>6</v>
      </c>
      <c r="W1258" s="9">
        <v>0</v>
      </c>
      <c r="X1258" s="9">
        <v>400</v>
      </c>
      <c r="Y1258" s="9">
        <v>0</v>
      </c>
      <c r="Z1258" s="9">
        <v>1</v>
      </c>
      <c r="AA1258" s="9">
        <v>252</v>
      </c>
      <c r="AB1258" s="9">
        <v>54</v>
      </c>
      <c r="AC1258" s="9">
        <v>35</v>
      </c>
      <c r="AD1258" s="9">
        <v>60</v>
      </c>
      <c r="AE1258" s="9">
        <v>0</v>
      </c>
      <c r="AF1258" s="9">
        <v>203</v>
      </c>
      <c r="AG1258" s="9">
        <v>160</v>
      </c>
      <c r="AH1258" s="9">
        <v>38</v>
      </c>
      <c r="AI1258" s="9">
        <v>0</v>
      </c>
      <c r="AJ1258" s="9">
        <v>393</v>
      </c>
      <c r="AK1258" s="9">
        <v>0</v>
      </c>
      <c r="AL1258" s="9">
        <v>8</v>
      </c>
      <c r="AM1258" s="9">
        <v>0</v>
      </c>
      <c r="AN1258" s="9">
        <v>400</v>
      </c>
      <c r="AO1258" s="9">
        <v>1</v>
      </c>
      <c r="AP1258" s="9">
        <v>0</v>
      </c>
      <c r="AQ1258" s="9">
        <v>0</v>
      </c>
      <c r="AR1258" s="9">
        <v>381</v>
      </c>
      <c r="AS1258" s="9">
        <v>20</v>
      </c>
      <c r="AT1258" s="10">
        <v>0</v>
      </c>
    </row>
    <row r="1259" spans="1:46" ht="57" x14ac:dyDescent="0.25">
      <c r="A1259" s="26" t="str">
        <f t="shared" si="38"/>
        <v>2014Licensed practical nursesQuebecNursing home/long-term care</v>
      </c>
      <c r="B1259" s="24">
        <v>2014</v>
      </c>
      <c r="C1259" s="9" t="s">
        <v>3</v>
      </c>
      <c r="D1259" s="9" t="s">
        <v>166</v>
      </c>
      <c r="E1259" s="9" t="str">
        <f t="shared" si="39"/>
        <v>Quebec</v>
      </c>
      <c r="F1259" s="9" t="s">
        <v>181</v>
      </c>
      <c r="G1259" s="9" t="s">
        <v>12</v>
      </c>
      <c r="H1259" s="9">
        <v>3897</v>
      </c>
      <c r="I1259" s="9">
        <v>3570</v>
      </c>
      <c r="J1259" s="9">
        <v>327</v>
      </c>
      <c r="K1259" s="9">
        <v>0</v>
      </c>
      <c r="L1259" s="9">
        <v>273</v>
      </c>
      <c r="M1259" s="9">
        <v>446</v>
      </c>
      <c r="N1259" s="9">
        <v>420</v>
      </c>
      <c r="O1259" s="9">
        <v>537</v>
      </c>
      <c r="P1259" s="9">
        <v>554</v>
      </c>
      <c r="Q1259" s="9">
        <v>540</v>
      </c>
      <c r="R1259" s="9">
        <v>468</v>
      </c>
      <c r="S1259" s="9">
        <v>352</v>
      </c>
      <c r="T1259" s="9">
        <v>213</v>
      </c>
      <c r="U1259" s="9">
        <v>72</v>
      </c>
      <c r="V1259" s="9">
        <v>22</v>
      </c>
      <c r="W1259" s="9">
        <v>0</v>
      </c>
      <c r="X1259" s="9">
        <v>3886</v>
      </c>
      <c r="Y1259" s="9">
        <v>4</v>
      </c>
      <c r="Z1259" s="9">
        <v>7</v>
      </c>
      <c r="AA1259" s="9">
        <v>2685</v>
      </c>
      <c r="AB1259" s="9">
        <v>421</v>
      </c>
      <c r="AC1259" s="9">
        <v>323</v>
      </c>
      <c r="AD1259" s="9">
        <v>468</v>
      </c>
      <c r="AE1259" s="9">
        <v>0</v>
      </c>
      <c r="AF1259" s="9">
        <v>1526</v>
      </c>
      <c r="AG1259" s="9">
        <v>1945</v>
      </c>
      <c r="AH1259" s="9">
        <v>426</v>
      </c>
      <c r="AI1259" s="9">
        <v>0</v>
      </c>
      <c r="AJ1259" s="9">
        <v>3794</v>
      </c>
      <c r="AK1259" s="9">
        <v>0</v>
      </c>
      <c r="AL1259" s="9">
        <v>103</v>
      </c>
      <c r="AM1259" s="9">
        <v>0</v>
      </c>
      <c r="AN1259" s="9">
        <v>3868</v>
      </c>
      <c r="AO1259" s="9">
        <v>28</v>
      </c>
      <c r="AP1259" s="9">
        <v>1</v>
      </c>
      <c r="AQ1259" s="9">
        <v>0</v>
      </c>
      <c r="AR1259" s="9">
        <v>3509</v>
      </c>
      <c r="AS1259" s="9">
        <v>388</v>
      </c>
      <c r="AT1259" s="10">
        <v>0</v>
      </c>
    </row>
    <row r="1260" spans="1:46" ht="42.75" x14ac:dyDescent="0.25">
      <c r="A1260" s="26" t="str">
        <f t="shared" si="38"/>
        <v>2014Licensed practical nursesQuebecOther places of work</v>
      </c>
      <c r="B1260" s="24">
        <v>2014</v>
      </c>
      <c r="C1260" s="9" t="s">
        <v>3</v>
      </c>
      <c r="D1260" s="9" t="s">
        <v>166</v>
      </c>
      <c r="E1260" s="9" t="str">
        <f t="shared" si="39"/>
        <v>Quebec</v>
      </c>
      <c r="F1260" s="9" t="s">
        <v>183</v>
      </c>
      <c r="G1260" s="9" t="s">
        <v>13</v>
      </c>
      <c r="H1260" s="9">
        <v>4005</v>
      </c>
      <c r="I1260" s="9">
        <v>3509</v>
      </c>
      <c r="J1260" s="9">
        <v>496</v>
      </c>
      <c r="K1260" s="9">
        <v>0</v>
      </c>
      <c r="L1260" s="9">
        <v>201</v>
      </c>
      <c r="M1260" s="9">
        <v>434</v>
      </c>
      <c r="N1260" s="9">
        <v>580</v>
      </c>
      <c r="O1260" s="9">
        <v>647</v>
      </c>
      <c r="P1260" s="9">
        <v>625</v>
      </c>
      <c r="Q1260" s="9">
        <v>569</v>
      </c>
      <c r="R1260" s="9">
        <v>447</v>
      </c>
      <c r="S1260" s="9">
        <v>292</v>
      </c>
      <c r="T1260" s="9">
        <v>152</v>
      </c>
      <c r="U1260" s="9">
        <v>46</v>
      </c>
      <c r="V1260" s="9">
        <v>12</v>
      </c>
      <c r="W1260" s="9">
        <v>0</v>
      </c>
      <c r="X1260" s="9">
        <v>3995</v>
      </c>
      <c r="Y1260" s="9">
        <v>4</v>
      </c>
      <c r="Z1260" s="9">
        <v>6</v>
      </c>
      <c r="AA1260" s="9">
        <v>2872</v>
      </c>
      <c r="AB1260" s="9">
        <v>444</v>
      </c>
      <c r="AC1260" s="9">
        <v>303</v>
      </c>
      <c r="AD1260" s="9">
        <v>386</v>
      </c>
      <c r="AE1260" s="9">
        <v>0</v>
      </c>
      <c r="AF1260" s="9">
        <v>1631</v>
      </c>
      <c r="AG1260" s="9">
        <v>1431</v>
      </c>
      <c r="AH1260" s="9">
        <v>943</v>
      </c>
      <c r="AI1260" s="9">
        <v>0</v>
      </c>
      <c r="AJ1260" s="9">
        <v>3482</v>
      </c>
      <c r="AK1260" s="9">
        <v>0</v>
      </c>
      <c r="AL1260" s="9">
        <v>523</v>
      </c>
      <c r="AM1260" s="9">
        <v>0</v>
      </c>
      <c r="AN1260" s="9">
        <v>3566</v>
      </c>
      <c r="AO1260" s="9">
        <v>117</v>
      </c>
      <c r="AP1260" s="9">
        <v>322</v>
      </c>
      <c r="AQ1260" s="9">
        <v>0</v>
      </c>
      <c r="AR1260" s="9">
        <v>3679</v>
      </c>
      <c r="AS1260" s="9">
        <v>326</v>
      </c>
      <c r="AT1260" s="10">
        <v>0</v>
      </c>
    </row>
    <row r="1261" spans="1:46" ht="42.75" x14ac:dyDescent="0.25">
      <c r="A1261" s="26" t="str">
        <f t="shared" si="38"/>
        <v>2014Licensed practical nursesOntarioAll places of work</v>
      </c>
      <c r="B1261" s="24">
        <v>2014</v>
      </c>
      <c r="C1261" s="9" t="s">
        <v>3</v>
      </c>
      <c r="D1261" s="9" t="s">
        <v>172</v>
      </c>
      <c r="E1261" s="9" t="str">
        <f t="shared" si="39"/>
        <v>Ontario</v>
      </c>
      <c r="F1261" s="9" t="s">
        <v>179</v>
      </c>
      <c r="G1261" s="9" t="s">
        <v>9</v>
      </c>
      <c r="H1261" s="9">
        <v>37248</v>
      </c>
      <c r="I1261" s="9">
        <v>34267</v>
      </c>
      <c r="J1261" s="9">
        <v>2981</v>
      </c>
      <c r="K1261" s="9">
        <v>0</v>
      </c>
      <c r="L1261" s="9">
        <v>1624</v>
      </c>
      <c r="M1261" s="9">
        <v>5155</v>
      </c>
      <c r="N1261" s="9">
        <v>4759</v>
      </c>
      <c r="O1261" s="9">
        <v>4306</v>
      </c>
      <c r="P1261" s="9">
        <v>4701</v>
      </c>
      <c r="Q1261" s="9">
        <v>4464</v>
      </c>
      <c r="R1261" s="9">
        <v>4416</v>
      </c>
      <c r="S1261" s="9">
        <v>3951</v>
      </c>
      <c r="T1261" s="9">
        <v>2596</v>
      </c>
      <c r="U1261" s="9">
        <v>1020</v>
      </c>
      <c r="V1261" s="9">
        <v>256</v>
      </c>
      <c r="W1261" s="9">
        <v>0</v>
      </c>
      <c r="X1261" s="9">
        <v>34364</v>
      </c>
      <c r="Y1261" s="9">
        <v>2823</v>
      </c>
      <c r="Z1261" s="9">
        <v>61</v>
      </c>
      <c r="AA1261" s="9">
        <v>19369</v>
      </c>
      <c r="AB1261" s="9">
        <v>6532</v>
      </c>
      <c r="AC1261" s="9">
        <v>5782</v>
      </c>
      <c r="AD1261" s="9">
        <v>5515</v>
      </c>
      <c r="AE1261" s="9">
        <v>50</v>
      </c>
      <c r="AF1261" s="9">
        <v>20822</v>
      </c>
      <c r="AG1261" s="9">
        <v>13118</v>
      </c>
      <c r="AH1261" s="9">
        <v>3308</v>
      </c>
      <c r="AI1261" s="9">
        <v>0</v>
      </c>
      <c r="AJ1261" s="9">
        <v>32176</v>
      </c>
      <c r="AK1261" s="9">
        <v>981</v>
      </c>
      <c r="AL1261" s="9">
        <v>4091</v>
      </c>
      <c r="AM1261" s="9">
        <v>0</v>
      </c>
      <c r="AN1261" s="9">
        <v>36144</v>
      </c>
      <c r="AO1261" s="9">
        <v>817</v>
      </c>
      <c r="AP1261" s="9">
        <v>254</v>
      </c>
      <c r="AQ1261" s="9">
        <v>33</v>
      </c>
      <c r="AR1261" s="9">
        <v>33629</v>
      </c>
      <c r="AS1261" s="9">
        <v>3619</v>
      </c>
      <c r="AT1261" s="10">
        <v>0</v>
      </c>
    </row>
    <row r="1262" spans="1:46" ht="42.75" x14ac:dyDescent="0.25">
      <c r="A1262" s="26" t="str">
        <f t="shared" si="38"/>
        <v>2014Licensed practical nursesOntarioHospital</v>
      </c>
      <c r="B1262" s="24">
        <v>2014</v>
      </c>
      <c r="C1262" s="9" t="s">
        <v>3</v>
      </c>
      <c r="D1262" s="9" t="s">
        <v>172</v>
      </c>
      <c r="E1262" s="9" t="str">
        <f t="shared" si="39"/>
        <v>Ontario</v>
      </c>
      <c r="F1262" s="9" t="s">
        <v>180</v>
      </c>
      <c r="G1262" s="9" t="s">
        <v>10</v>
      </c>
      <c r="H1262" s="9">
        <v>15232</v>
      </c>
      <c r="I1262" s="9">
        <v>13746</v>
      </c>
      <c r="J1262" s="9">
        <v>1486</v>
      </c>
      <c r="K1262" s="9">
        <v>0</v>
      </c>
      <c r="L1262" s="9">
        <v>587</v>
      </c>
      <c r="M1262" s="9">
        <v>2263</v>
      </c>
      <c r="N1262" s="9">
        <v>2064</v>
      </c>
      <c r="O1262" s="9">
        <v>1759</v>
      </c>
      <c r="P1262" s="9">
        <v>1711</v>
      </c>
      <c r="Q1262" s="9">
        <v>1812</v>
      </c>
      <c r="R1262" s="9">
        <v>1928</v>
      </c>
      <c r="S1262" s="9">
        <v>1653</v>
      </c>
      <c r="T1262" s="9">
        <v>1026</v>
      </c>
      <c r="U1262" s="9">
        <v>338</v>
      </c>
      <c r="V1262" s="9">
        <v>91</v>
      </c>
      <c r="W1262" s="9">
        <v>0</v>
      </c>
      <c r="X1262" s="9">
        <v>14515</v>
      </c>
      <c r="Y1262" s="9">
        <v>708</v>
      </c>
      <c r="Z1262" s="9">
        <v>9</v>
      </c>
      <c r="AA1262" s="9">
        <v>7911</v>
      </c>
      <c r="AB1262" s="9">
        <v>2489</v>
      </c>
      <c r="AC1262" s="9">
        <v>2468</v>
      </c>
      <c r="AD1262" s="9">
        <v>2351</v>
      </c>
      <c r="AE1262" s="9">
        <v>13</v>
      </c>
      <c r="AF1262" s="9">
        <v>8369</v>
      </c>
      <c r="AG1262" s="9">
        <v>5697</v>
      </c>
      <c r="AH1262" s="9">
        <v>1166</v>
      </c>
      <c r="AI1262" s="9">
        <v>0</v>
      </c>
      <c r="AJ1262" s="9">
        <v>14529</v>
      </c>
      <c r="AK1262" s="9">
        <v>51</v>
      </c>
      <c r="AL1262" s="9">
        <v>652</v>
      </c>
      <c r="AM1262" s="9">
        <v>0</v>
      </c>
      <c r="AN1262" s="9">
        <v>15154</v>
      </c>
      <c r="AO1262" s="9">
        <v>62</v>
      </c>
      <c r="AP1262" s="9">
        <v>14</v>
      </c>
      <c r="AQ1262" s="9">
        <v>2</v>
      </c>
      <c r="AR1262" s="9">
        <v>13984</v>
      </c>
      <c r="AS1262" s="9">
        <v>1248</v>
      </c>
      <c r="AT1262" s="10">
        <v>0</v>
      </c>
    </row>
    <row r="1263" spans="1:46" ht="42.75" x14ac:dyDescent="0.25">
      <c r="A1263" s="26" t="str">
        <f t="shared" si="38"/>
        <v>2014Licensed practical nursesOntarioCommunity health</v>
      </c>
      <c r="B1263" s="24">
        <v>2014</v>
      </c>
      <c r="C1263" s="9" t="s">
        <v>3</v>
      </c>
      <c r="D1263" s="9" t="s">
        <v>172</v>
      </c>
      <c r="E1263" s="9" t="str">
        <f t="shared" si="39"/>
        <v>Ontario</v>
      </c>
      <c r="F1263" s="9" t="s">
        <v>182</v>
      </c>
      <c r="G1263" s="9" t="s">
        <v>11</v>
      </c>
      <c r="H1263" s="9">
        <v>5803</v>
      </c>
      <c r="I1263" s="9">
        <v>5442</v>
      </c>
      <c r="J1263" s="9">
        <v>361</v>
      </c>
      <c r="K1263" s="9">
        <v>0</v>
      </c>
      <c r="L1263" s="9">
        <v>222</v>
      </c>
      <c r="M1263" s="9">
        <v>711</v>
      </c>
      <c r="N1263" s="9">
        <v>755</v>
      </c>
      <c r="O1263" s="9">
        <v>679</v>
      </c>
      <c r="P1263" s="9">
        <v>797</v>
      </c>
      <c r="Q1263" s="9">
        <v>676</v>
      </c>
      <c r="R1263" s="9">
        <v>669</v>
      </c>
      <c r="S1263" s="9">
        <v>632</v>
      </c>
      <c r="T1263" s="9">
        <v>427</v>
      </c>
      <c r="U1263" s="9">
        <v>182</v>
      </c>
      <c r="V1263" s="9">
        <v>53</v>
      </c>
      <c r="W1263" s="9">
        <v>0</v>
      </c>
      <c r="X1263" s="9">
        <v>5316</v>
      </c>
      <c r="Y1263" s="9">
        <v>467</v>
      </c>
      <c r="Z1263" s="9">
        <v>20</v>
      </c>
      <c r="AA1263" s="9">
        <v>2827</v>
      </c>
      <c r="AB1263" s="9">
        <v>1043</v>
      </c>
      <c r="AC1263" s="9">
        <v>936</v>
      </c>
      <c r="AD1263" s="9">
        <v>988</v>
      </c>
      <c r="AE1263" s="9">
        <v>9</v>
      </c>
      <c r="AF1263" s="9">
        <v>3320</v>
      </c>
      <c r="AG1263" s="9">
        <v>1782</v>
      </c>
      <c r="AH1263" s="9">
        <v>701</v>
      </c>
      <c r="AI1263" s="9">
        <v>0</v>
      </c>
      <c r="AJ1263" s="9">
        <v>4478</v>
      </c>
      <c r="AK1263" s="9">
        <v>367</v>
      </c>
      <c r="AL1263" s="9">
        <v>958</v>
      </c>
      <c r="AM1263" s="9">
        <v>0</v>
      </c>
      <c r="AN1263" s="9">
        <v>5424</v>
      </c>
      <c r="AO1263" s="9">
        <v>330</v>
      </c>
      <c r="AP1263" s="9">
        <v>45</v>
      </c>
      <c r="AQ1263" s="9">
        <v>4</v>
      </c>
      <c r="AR1263" s="9">
        <v>5393</v>
      </c>
      <c r="AS1263" s="9">
        <v>410</v>
      </c>
      <c r="AT1263" s="10">
        <v>0</v>
      </c>
    </row>
    <row r="1264" spans="1:46" ht="57" x14ac:dyDescent="0.25">
      <c r="A1264" s="26" t="str">
        <f t="shared" si="38"/>
        <v>2014Licensed practical nursesOntarioNursing home/long-term care</v>
      </c>
      <c r="B1264" s="24">
        <v>2014</v>
      </c>
      <c r="C1264" s="9" t="s">
        <v>3</v>
      </c>
      <c r="D1264" s="9" t="s">
        <v>172</v>
      </c>
      <c r="E1264" s="9" t="str">
        <f t="shared" si="39"/>
        <v>Ontario</v>
      </c>
      <c r="F1264" s="9" t="s">
        <v>181</v>
      </c>
      <c r="G1264" s="9" t="s">
        <v>12</v>
      </c>
      <c r="H1264" s="9">
        <v>14012</v>
      </c>
      <c r="I1264" s="9">
        <v>12995</v>
      </c>
      <c r="J1264" s="9">
        <v>1017</v>
      </c>
      <c r="K1264" s="9">
        <v>0</v>
      </c>
      <c r="L1264" s="9">
        <v>763</v>
      </c>
      <c r="M1264" s="9">
        <v>1968</v>
      </c>
      <c r="N1264" s="9">
        <v>1719</v>
      </c>
      <c r="O1264" s="9">
        <v>1646</v>
      </c>
      <c r="P1264" s="9">
        <v>1873</v>
      </c>
      <c r="Q1264" s="9">
        <v>1738</v>
      </c>
      <c r="R1264" s="9">
        <v>1548</v>
      </c>
      <c r="S1264" s="9">
        <v>1388</v>
      </c>
      <c r="T1264" s="9">
        <v>922</v>
      </c>
      <c r="U1264" s="9">
        <v>377</v>
      </c>
      <c r="V1264" s="9">
        <v>70</v>
      </c>
      <c r="W1264" s="9">
        <v>0</v>
      </c>
      <c r="X1264" s="9">
        <v>12516</v>
      </c>
      <c r="Y1264" s="9">
        <v>1471</v>
      </c>
      <c r="Z1264" s="9">
        <v>25</v>
      </c>
      <c r="AA1264" s="9">
        <v>7822</v>
      </c>
      <c r="AB1264" s="9">
        <v>2570</v>
      </c>
      <c r="AC1264" s="9">
        <v>1952</v>
      </c>
      <c r="AD1264" s="9">
        <v>1645</v>
      </c>
      <c r="AE1264" s="9">
        <v>23</v>
      </c>
      <c r="AF1264" s="9">
        <v>7814</v>
      </c>
      <c r="AG1264" s="9">
        <v>4995</v>
      </c>
      <c r="AH1264" s="9">
        <v>1203</v>
      </c>
      <c r="AI1264" s="9">
        <v>0</v>
      </c>
      <c r="AJ1264" s="9">
        <v>12003</v>
      </c>
      <c r="AK1264" s="9">
        <v>425</v>
      </c>
      <c r="AL1264" s="9">
        <v>1584</v>
      </c>
      <c r="AM1264" s="9">
        <v>0</v>
      </c>
      <c r="AN1264" s="9">
        <v>13726</v>
      </c>
      <c r="AO1264" s="9">
        <v>264</v>
      </c>
      <c r="AP1264" s="9">
        <v>19</v>
      </c>
      <c r="AQ1264" s="9">
        <v>3</v>
      </c>
      <c r="AR1264" s="9">
        <v>12322</v>
      </c>
      <c r="AS1264" s="9">
        <v>1690</v>
      </c>
      <c r="AT1264" s="10">
        <v>0</v>
      </c>
    </row>
    <row r="1265" spans="1:46" ht="42.75" x14ac:dyDescent="0.25">
      <c r="A1265" s="26" t="str">
        <f t="shared" si="38"/>
        <v>2014Licensed practical nursesOntarioOther places of work</v>
      </c>
      <c r="B1265" s="24">
        <v>2014</v>
      </c>
      <c r="C1265" s="9" t="s">
        <v>3</v>
      </c>
      <c r="D1265" s="9" t="s">
        <v>172</v>
      </c>
      <c r="E1265" s="9" t="str">
        <f t="shared" si="39"/>
        <v>Ontario</v>
      </c>
      <c r="F1265" s="9" t="s">
        <v>183</v>
      </c>
      <c r="G1265" s="9" t="s">
        <v>13</v>
      </c>
      <c r="H1265" s="9">
        <v>2201</v>
      </c>
      <c r="I1265" s="9">
        <v>2084</v>
      </c>
      <c r="J1265" s="9">
        <v>117</v>
      </c>
      <c r="K1265" s="9">
        <v>0</v>
      </c>
      <c r="L1265" s="9">
        <v>52</v>
      </c>
      <c r="M1265" s="9">
        <v>213</v>
      </c>
      <c r="N1265" s="9">
        <v>221</v>
      </c>
      <c r="O1265" s="9">
        <v>222</v>
      </c>
      <c r="P1265" s="9">
        <v>320</v>
      </c>
      <c r="Q1265" s="9">
        <v>238</v>
      </c>
      <c r="R1265" s="9">
        <v>271</v>
      </c>
      <c r="S1265" s="9">
        <v>278</v>
      </c>
      <c r="T1265" s="9">
        <v>221</v>
      </c>
      <c r="U1265" s="9">
        <v>123</v>
      </c>
      <c r="V1265" s="9">
        <v>42</v>
      </c>
      <c r="W1265" s="9">
        <v>0</v>
      </c>
      <c r="X1265" s="9">
        <v>2017</v>
      </c>
      <c r="Y1265" s="9">
        <v>177</v>
      </c>
      <c r="Z1265" s="9">
        <v>7</v>
      </c>
      <c r="AA1265" s="9">
        <v>809</v>
      </c>
      <c r="AB1265" s="9">
        <v>430</v>
      </c>
      <c r="AC1265" s="9">
        <v>426</v>
      </c>
      <c r="AD1265" s="9">
        <v>531</v>
      </c>
      <c r="AE1265" s="9">
        <v>5</v>
      </c>
      <c r="AF1265" s="9">
        <v>1319</v>
      </c>
      <c r="AG1265" s="9">
        <v>644</v>
      </c>
      <c r="AH1265" s="9">
        <v>238</v>
      </c>
      <c r="AI1265" s="9">
        <v>0</v>
      </c>
      <c r="AJ1265" s="9">
        <v>1166</v>
      </c>
      <c r="AK1265" s="9">
        <v>138</v>
      </c>
      <c r="AL1265" s="9">
        <v>897</v>
      </c>
      <c r="AM1265" s="9">
        <v>0</v>
      </c>
      <c r="AN1265" s="9">
        <v>1840</v>
      </c>
      <c r="AO1265" s="9">
        <v>161</v>
      </c>
      <c r="AP1265" s="9">
        <v>176</v>
      </c>
      <c r="AQ1265" s="9">
        <v>24</v>
      </c>
      <c r="AR1265" s="9">
        <v>1930</v>
      </c>
      <c r="AS1265" s="9">
        <v>271</v>
      </c>
      <c r="AT1265" s="10">
        <v>0</v>
      </c>
    </row>
    <row r="1266" spans="1:46" ht="42.75" x14ac:dyDescent="0.25">
      <c r="A1266" s="26" t="str">
        <f t="shared" si="38"/>
        <v>2014Licensed practical nursesManitobaAll places of work</v>
      </c>
      <c r="B1266" s="24">
        <v>2014</v>
      </c>
      <c r="C1266" s="9" t="s">
        <v>3</v>
      </c>
      <c r="D1266" s="9" t="s">
        <v>173</v>
      </c>
      <c r="E1266" s="9" t="str">
        <f t="shared" si="39"/>
        <v>Manitoba</v>
      </c>
      <c r="F1266" s="9" t="s">
        <v>179</v>
      </c>
      <c r="G1266" s="9" t="s">
        <v>9</v>
      </c>
      <c r="H1266" s="9">
        <v>2968</v>
      </c>
      <c r="I1266" s="9">
        <v>2726</v>
      </c>
      <c r="J1266" s="9">
        <v>242</v>
      </c>
      <c r="K1266" s="9">
        <v>0</v>
      </c>
      <c r="L1266" s="9">
        <v>63</v>
      </c>
      <c r="M1266" s="9">
        <v>284</v>
      </c>
      <c r="N1266" s="9">
        <v>309</v>
      </c>
      <c r="O1266" s="9">
        <v>361</v>
      </c>
      <c r="P1266" s="9">
        <v>404</v>
      </c>
      <c r="Q1266" s="9">
        <v>384</v>
      </c>
      <c r="R1266" s="9">
        <v>365</v>
      </c>
      <c r="S1266" s="9">
        <v>375</v>
      </c>
      <c r="T1266" s="9">
        <v>269</v>
      </c>
      <c r="U1266" s="9">
        <v>125</v>
      </c>
      <c r="V1266" s="9">
        <v>29</v>
      </c>
      <c r="W1266" s="9">
        <v>0</v>
      </c>
      <c r="X1266" s="9">
        <v>2700</v>
      </c>
      <c r="Y1266" s="9">
        <v>266</v>
      </c>
      <c r="Z1266" s="9">
        <v>2</v>
      </c>
      <c r="AA1266" s="9">
        <v>1323</v>
      </c>
      <c r="AB1266" s="9">
        <v>597</v>
      </c>
      <c r="AC1266" s="9">
        <v>418</v>
      </c>
      <c r="AD1266" s="9">
        <v>630</v>
      </c>
      <c r="AE1266" s="9">
        <v>0</v>
      </c>
      <c r="AF1266" s="9">
        <v>999</v>
      </c>
      <c r="AG1266" s="9">
        <v>1637</v>
      </c>
      <c r="AH1266" s="9">
        <v>332</v>
      </c>
      <c r="AI1266" s="9">
        <v>0</v>
      </c>
      <c r="AJ1266" s="9">
        <v>2737</v>
      </c>
      <c r="AK1266" s="9">
        <v>36</v>
      </c>
      <c r="AL1266" s="9">
        <v>195</v>
      </c>
      <c r="AM1266" s="9">
        <v>0</v>
      </c>
      <c r="AN1266" s="9">
        <v>2890</v>
      </c>
      <c r="AO1266" s="9">
        <v>51</v>
      </c>
      <c r="AP1266" s="9">
        <v>27</v>
      </c>
      <c r="AQ1266" s="9">
        <v>0</v>
      </c>
      <c r="AR1266" s="9">
        <v>1699</v>
      </c>
      <c r="AS1266" s="9">
        <v>1269</v>
      </c>
      <c r="AT1266" s="10">
        <v>0</v>
      </c>
    </row>
    <row r="1267" spans="1:46" ht="42.75" x14ac:dyDescent="0.25">
      <c r="A1267" s="26" t="str">
        <f t="shared" si="38"/>
        <v>2014Licensed practical nursesManitobaHospital</v>
      </c>
      <c r="B1267" s="24">
        <v>2014</v>
      </c>
      <c r="C1267" s="9" t="s">
        <v>3</v>
      </c>
      <c r="D1267" s="9" t="s">
        <v>173</v>
      </c>
      <c r="E1267" s="9" t="str">
        <f t="shared" si="39"/>
        <v>Manitoba</v>
      </c>
      <c r="F1267" s="9" t="s">
        <v>180</v>
      </c>
      <c r="G1267" s="9" t="s">
        <v>10</v>
      </c>
      <c r="H1267" s="9">
        <v>1141</v>
      </c>
      <c r="I1267" s="9">
        <v>1057</v>
      </c>
      <c r="J1267" s="9">
        <v>84</v>
      </c>
      <c r="K1267" s="9">
        <v>0</v>
      </c>
      <c r="L1267" s="9">
        <v>28</v>
      </c>
      <c r="M1267" s="9">
        <v>155</v>
      </c>
      <c r="N1267" s="9">
        <v>139</v>
      </c>
      <c r="O1267" s="9">
        <v>163</v>
      </c>
      <c r="P1267" s="9">
        <v>138</v>
      </c>
      <c r="Q1267" s="9">
        <v>134</v>
      </c>
      <c r="R1267" s="9">
        <v>129</v>
      </c>
      <c r="S1267" s="9">
        <v>128</v>
      </c>
      <c r="T1267" s="9">
        <v>82</v>
      </c>
      <c r="U1267" s="9">
        <v>39</v>
      </c>
      <c r="V1267" s="9">
        <v>6</v>
      </c>
      <c r="W1267" s="9">
        <v>0</v>
      </c>
      <c r="X1267" s="9">
        <v>1084</v>
      </c>
      <c r="Y1267" s="9">
        <v>57</v>
      </c>
      <c r="Z1267" s="9">
        <v>0</v>
      </c>
      <c r="AA1267" s="9">
        <v>580</v>
      </c>
      <c r="AB1267" s="9">
        <v>222</v>
      </c>
      <c r="AC1267" s="9">
        <v>121</v>
      </c>
      <c r="AD1267" s="9">
        <v>218</v>
      </c>
      <c r="AE1267" s="9">
        <v>0</v>
      </c>
      <c r="AF1267" s="9">
        <v>360</v>
      </c>
      <c r="AG1267" s="9">
        <v>658</v>
      </c>
      <c r="AH1267" s="9">
        <v>123</v>
      </c>
      <c r="AI1267" s="9">
        <v>0</v>
      </c>
      <c r="AJ1267" s="9">
        <v>1081</v>
      </c>
      <c r="AK1267" s="9">
        <v>5</v>
      </c>
      <c r="AL1267" s="9">
        <v>55</v>
      </c>
      <c r="AM1267" s="9">
        <v>0</v>
      </c>
      <c r="AN1267" s="9">
        <v>1131</v>
      </c>
      <c r="AO1267" s="9">
        <v>10</v>
      </c>
      <c r="AP1267" s="9">
        <v>0</v>
      </c>
      <c r="AQ1267" s="9">
        <v>0</v>
      </c>
      <c r="AR1267" s="9">
        <v>495</v>
      </c>
      <c r="AS1267" s="9">
        <v>646</v>
      </c>
      <c r="AT1267" s="10">
        <v>0</v>
      </c>
    </row>
    <row r="1268" spans="1:46" ht="42.75" x14ac:dyDescent="0.25">
      <c r="A1268" s="26" t="str">
        <f t="shared" si="38"/>
        <v>2014Licensed practical nursesManitobaCommunity health</v>
      </c>
      <c r="B1268" s="24">
        <v>2014</v>
      </c>
      <c r="C1268" s="9" t="s">
        <v>3</v>
      </c>
      <c r="D1268" s="9" t="s">
        <v>173</v>
      </c>
      <c r="E1268" s="9" t="str">
        <f t="shared" si="39"/>
        <v>Manitoba</v>
      </c>
      <c r="F1268" s="9" t="s">
        <v>182</v>
      </c>
      <c r="G1268" s="9" t="s">
        <v>11</v>
      </c>
      <c r="H1268" s="9">
        <v>426</v>
      </c>
      <c r="I1268" s="9">
        <v>390</v>
      </c>
      <c r="J1268" s="9">
        <v>36</v>
      </c>
      <c r="K1268" s="9">
        <v>0</v>
      </c>
      <c r="L1268" s="9">
        <v>5</v>
      </c>
      <c r="M1268" s="9">
        <v>23</v>
      </c>
      <c r="N1268" s="9">
        <v>40</v>
      </c>
      <c r="O1268" s="9">
        <v>46</v>
      </c>
      <c r="P1268" s="9">
        <v>70</v>
      </c>
      <c r="Q1268" s="9">
        <v>59</v>
      </c>
      <c r="R1268" s="9">
        <v>61</v>
      </c>
      <c r="S1268" s="9">
        <v>65</v>
      </c>
      <c r="T1268" s="9">
        <v>42</v>
      </c>
      <c r="U1268" s="9">
        <v>12</v>
      </c>
      <c r="V1268" s="9">
        <v>3</v>
      </c>
      <c r="W1268" s="9">
        <v>0</v>
      </c>
      <c r="X1268" s="9">
        <v>404</v>
      </c>
      <c r="Y1268" s="9">
        <v>22</v>
      </c>
      <c r="Z1268" s="9">
        <v>0</v>
      </c>
      <c r="AA1268" s="9">
        <v>165</v>
      </c>
      <c r="AB1268" s="9">
        <v>106</v>
      </c>
      <c r="AC1268" s="9">
        <v>60</v>
      </c>
      <c r="AD1268" s="9">
        <v>95</v>
      </c>
      <c r="AE1268" s="9">
        <v>0</v>
      </c>
      <c r="AF1268" s="9">
        <v>179</v>
      </c>
      <c r="AG1268" s="9">
        <v>197</v>
      </c>
      <c r="AH1268" s="9">
        <v>50</v>
      </c>
      <c r="AI1268" s="9">
        <v>0</v>
      </c>
      <c r="AJ1268" s="9">
        <v>379</v>
      </c>
      <c r="AK1268" s="9">
        <v>15</v>
      </c>
      <c r="AL1268" s="9">
        <v>32</v>
      </c>
      <c r="AM1268" s="9">
        <v>0</v>
      </c>
      <c r="AN1268" s="9">
        <v>411</v>
      </c>
      <c r="AO1268" s="9">
        <v>13</v>
      </c>
      <c r="AP1268" s="9">
        <v>2</v>
      </c>
      <c r="AQ1268" s="9">
        <v>0</v>
      </c>
      <c r="AR1268" s="9">
        <v>244</v>
      </c>
      <c r="AS1268" s="9">
        <v>182</v>
      </c>
      <c r="AT1268" s="10">
        <v>0</v>
      </c>
    </row>
    <row r="1269" spans="1:46" ht="57" x14ac:dyDescent="0.25">
      <c r="A1269" s="26" t="str">
        <f t="shared" si="38"/>
        <v>2014Licensed practical nursesManitobaNursing home/long-term care</v>
      </c>
      <c r="B1269" s="24">
        <v>2014</v>
      </c>
      <c r="C1269" s="9" t="s">
        <v>3</v>
      </c>
      <c r="D1269" s="9" t="s">
        <v>173</v>
      </c>
      <c r="E1269" s="9" t="str">
        <f t="shared" si="39"/>
        <v>Manitoba</v>
      </c>
      <c r="F1269" s="9" t="s">
        <v>181</v>
      </c>
      <c r="G1269" s="9" t="s">
        <v>12</v>
      </c>
      <c r="H1269" s="9">
        <v>1256</v>
      </c>
      <c r="I1269" s="9">
        <v>1149</v>
      </c>
      <c r="J1269" s="9">
        <v>107</v>
      </c>
      <c r="K1269" s="9">
        <v>0</v>
      </c>
      <c r="L1269" s="9">
        <v>28</v>
      </c>
      <c r="M1269" s="9">
        <v>103</v>
      </c>
      <c r="N1269" s="9">
        <v>116</v>
      </c>
      <c r="O1269" s="9">
        <v>136</v>
      </c>
      <c r="P1269" s="9">
        <v>172</v>
      </c>
      <c r="Q1269" s="9">
        <v>172</v>
      </c>
      <c r="R1269" s="9">
        <v>161</v>
      </c>
      <c r="S1269" s="9">
        <v>159</v>
      </c>
      <c r="T1269" s="9">
        <v>123</v>
      </c>
      <c r="U1269" s="9">
        <v>68</v>
      </c>
      <c r="V1269" s="9">
        <v>18</v>
      </c>
      <c r="W1269" s="9">
        <v>0</v>
      </c>
      <c r="X1269" s="9">
        <v>1074</v>
      </c>
      <c r="Y1269" s="9">
        <v>180</v>
      </c>
      <c r="Z1269" s="9">
        <v>2</v>
      </c>
      <c r="AA1269" s="9">
        <v>530</v>
      </c>
      <c r="AB1269" s="9">
        <v>232</v>
      </c>
      <c r="AC1269" s="9">
        <v>213</v>
      </c>
      <c r="AD1269" s="9">
        <v>281</v>
      </c>
      <c r="AE1269" s="9">
        <v>0</v>
      </c>
      <c r="AF1269" s="9">
        <v>392</v>
      </c>
      <c r="AG1269" s="9">
        <v>730</v>
      </c>
      <c r="AH1269" s="9">
        <v>134</v>
      </c>
      <c r="AI1269" s="9">
        <v>0</v>
      </c>
      <c r="AJ1269" s="9">
        <v>1214</v>
      </c>
      <c r="AK1269" s="9">
        <v>10</v>
      </c>
      <c r="AL1269" s="9">
        <v>32</v>
      </c>
      <c r="AM1269" s="9">
        <v>0</v>
      </c>
      <c r="AN1269" s="9">
        <v>1242</v>
      </c>
      <c r="AO1269" s="9">
        <v>8</v>
      </c>
      <c r="AP1269" s="9">
        <v>6</v>
      </c>
      <c r="AQ1269" s="9">
        <v>0</v>
      </c>
      <c r="AR1269" s="9">
        <v>864</v>
      </c>
      <c r="AS1269" s="9">
        <v>392</v>
      </c>
      <c r="AT1269" s="10">
        <v>0</v>
      </c>
    </row>
    <row r="1270" spans="1:46" ht="42.75" x14ac:dyDescent="0.25">
      <c r="A1270" s="26" t="str">
        <f t="shared" si="38"/>
        <v>2014Licensed practical nursesManitobaOther places of work</v>
      </c>
      <c r="B1270" s="24">
        <v>2014</v>
      </c>
      <c r="C1270" s="9" t="s">
        <v>3</v>
      </c>
      <c r="D1270" s="9" t="s">
        <v>173</v>
      </c>
      <c r="E1270" s="9" t="str">
        <f t="shared" si="39"/>
        <v>Manitoba</v>
      </c>
      <c r="F1270" s="9" t="s">
        <v>183</v>
      </c>
      <c r="G1270" s="9" t="s">
        <v>13</v>
      </c>
      <c r="H1270" s="9">
        <v>145</v>
      </c>
      <c r="I1270" s="9">
        <v>130</v>
      </c>
      <c r="J1270" s="9">
        <v>15</v>
      </c>
      <c r="K1270" s="9">
        <v>0</v>
      </c>
      <c r="L1270" s="9">
        <v>2</v>
      </c>
      <c r="M1270" s="9">
        <v>3</v>
      </c>
      <c r="N1270" s="9">
        <v>14</v>
      </c>
      <c r="O1270" s="9">
        <v>16</v>
      </c>
      <c r="P1270" s="9">
        <v>24</v>
      </c>
      <c r="Q1270" s="9">
        <v>19</v>
      </c>
      <c r="R1270" s="9">
        <v>14</v>
      </c>
      <c r="S1270" s="9">
        <v>23</v>
      </c>
      <c r="T1270" s="9">
        <v>22</v>
      </c>
      <c r="U1270" s="9">
        <v>6</v>
      </c>
      <c r="V1270" s="9">
        <v>2</v>
      </c>
      <c r="W1270" s="9">
        <v>0</v>
      </c>
      <c r="X1270" s="9">
        <v>138</v>
      </c>
      <c r="Y1270" s="9">
        <v>7</v>
      </c>
      <c r="Z1270" s="9">
        <v>0</v>
      </c>
      <c r="AA1270" s="9">
        <v>48</v>
      </c>
      <c r="AB1270" s="9">
        <v>37</v>
      </c>
      <c r="AC1270" s="9">
        <v>24</v>
      </c>
      <c r="AD1270" s="9">
        <v>36</v>
      </c>
      <c r="AE1270" s="9">
        <v>0</v>
      </c>
      <c r="AF1270" s="9">
        <v>68</v>
      </c>
      <c r="AG1270" s="9">
        <v>52</v>
      </c>
      <c r="AH1270" s="9">
        <v>25</v>
      </c>
      <c r="AI1270" s="9">
        <v>0</v>
      </c>
      <c r="AJ1270" s="9">
        <v>63</v>
      </c>
      <c r="AK1270" s="9">
        <v>6</v>
      </c>
      <c r="AL1270" s="9">
        <v>76</v>
      </c>
      <c r="AM1270" s="9">
        <v>0</v>
      </c>
      <c r="AN1270" s="9">
        <v>106</v>
      </c>
      <c r="AO1270" s="9">
        <v>20</v>
      </c>
      <c r="AP1270" s="9">
        <v>19</v>
      </c>
      <c r="AQ1270" s="9">
        <v>0</v>
      </c>
      <c r="AR1270" s="9">
        <v>96</v>
      </c>
      <c r="AS1270" s="9">
        <v>49</v>
      </c>
      <c r="AT1270" s="10">
        <v>0</v>
      </c>
    </row>
    <row r="1271" spans="1:46" ht="42.75" x14ac:dyDescent="0.25">
      <c r="A1271" s="26" t="str">
        <f t="shared" si="38"/>
        <v>2014Licensed practical nursesSaskatchewanAll places of work</v>
      </c>
      <c r="B1271" s="24">
        <v>2014</v>
      </c>
      <c r="C1271" s="9" t="s">
        <v>3</v>
      </c>
      <c r="D1271" s="9" t="s">
        <v>174</v>
      </c>
      <c r="E1271" s="9" t="str">
        <f t="shared" si="39"/>
        <v>Saskatchewan</v>
      </c>
      <c r="F1271" s="9" t="s">
        <v>179</v>
      </c>
      <c r="G1271" s="9" t="s">
        <v>9</v>
      </c>
      <c r="H1271" s="9">
        <v>3134</v>
      </c>
      <c r="I1271" s="9">
        <v>2972</v>
      </c>
      <c r="J1271" s="9">
        <v>162</v>
      </c>
      <c r="K1271" s="9">
        <v>0</v>
      </c>
      <c r="L1271" s="9">
        <v>148</v>
      </c>
      <c r="M1271" s="9">
        <v>519</v>
      </c>
      <c r="N1271" s="9">
        <v>533</v>
      </c>
      <c r="O1271" s="9">
        <v>422</v>
      </c>
      <c r="P1271" s="9">
        <v>322</v>
      </c>
      <c r="Q1271" s="9">
        <v>280</v>
      </c>
      <c r="R1271" s="9">
        <v>352</v>
      </c>
      <c r="S1271" s="9">
        <v>330</v>
      </c>
      <c r="T1271" s="9">
        <v>188</v>
      </c>
      <c r="U1271" s="9">
        <v>34</v>
      </c>
      <c r="V1271" s="9">
        <v>6</v>
      </c>
      <c r="W1271" s="9">
        <v>0</v>
      </c>
      <c r="X1271" s="9">
        <v>2918</v>
      </c>
      <c r="Y1271" s="9">
        <v>216</v>
      </c>
      <c r="Z1271" s="9">
        <v>0</v>
      </c>
      <c r="AA1271" s="9">
        <v>1838</v>
      </c>
      <c r="AB1271" s="9">
        <v>528</v>
      </c>
      <c r="AC1271" s="9">
        <v>257</v>
      </c>
      <c r="AD1271" s="9">
        <v>511</v>
      </c>
      <c r="AE1271" s="9">
        <v>0</v>
      </c>
      <c r="AF1271" s="9">
        <v>1618</v>
      </c>
      <c r="AG1271" s="9">
        <v>939</v>
      </c>
      <c r="AH1271" s="9">
        <v>575</v>
      </c>
      <c r="AI1271" s="9">
        <v>2</v>
      </c>
      <c r="AJ1271" s="9">
        <v>2746</v>
      </c>
      <c r="AK1271" s="9">
        <v>42</v>
      </c>
      <c r="AL1271" s="9">
        <v>346</v>
      </c>
      <c r="AM1271" s="9">
        <v>0</v>
      </c>
      <c r="AN1271" s="9">
        <v>2978</v>
      </c>
      <c r="AO1271" s="9">
        <v>137</v>
      </c>
      <c r="AP1271" s="9">
        <v>18</v>
      </c>
      <c r="AQ1271" s="9">
        <v>1</v>
      </c>
      <c r="AR1271" s="9">
        <v>2150</v>
      </c>
      <c r="AS1271" s="9">
        <v>984</v>
      </c>
      <c r="AT1271" s="10">
        <v>0</v>
      </c>
    </row>
    <row r="1272" spans="1:46" ht="42.75" x14ac:dyDescent="0.25">
      <c r="A1272" s="26" t="str">
        <f t="shared" si="38"/>
        <v>2014Licensed practical nursesSaskatchewanHospital</v>
      </c>
      <c r="B1272" s="24">
        <v>2014</v>
      </c>
      <c r="C1272" s="9" t="s">
        <v>3</v>
      </c>
      <c r="D1272" s="9" t="s">
        <v>174</v>
      </c>
      <c r="E1272" s="9" t="str">
        <f t="shared" si="39"/>
        <v>Saskatchewan</v>
      </c>
      <c r="F1272" s="9" t="s">
        <v>180</v>
      </c>
      <c r="G1272" s="9" t="s">
        <v>10</v>
      </c>
      <c r="H1272" s="9">
        <v>1743</v>
      </c>
      <c r="I1272" s="9">
        <v>1655</v>
      </c>
      <c r="J1272" s="9">
        <v>88</v>
      </c>
      <c r="K1272" s="9">
        <v>0</v>
      </c>
      <c r="L1272" s="9">
        <v>73</v>
      </c>
      <c r="M1272" s="9">
        <v>278</v>
      </c>
      <c r="N1272" s="9">
        <v>311</v>
      </c>
      <c r="O1272" s="9">
        <v>252</v>
      </c>
      <c r="P1272" s="9">
        <v>181</v>
      </c>
      <c r="Q1272" s="9">
        <v>146</v>
      </c>
      <c r="R1272" s="9">
        <v>204</v>
      </c>
      <c r="S1272" s="9">
        <v>187</v>
      </c>
      <c r="T1272" s="9">
        <v>93</v>
      </c>
      <c r="U1272" s="9">
        <v>17</v>
      </c>
      <c r="V1272" s="9">
        <v>1</v>
      </c>
      <c r="W1272" s="9">
        <v>0</v>
      </c>
      <c r="X1272" s="9">
        <v>1657</v>
      </c>
      <c r="Y1272" s="9">
        <v>86</v>
      </c>
      <c r="Z1272" s="9">
        <v>0</v>
      </c>
      <c r="AA1272" s="9">
        <v>1022</v>
      </c>
      <c r="AB1272" s="9">
        <v>293</v>
      </c>
      <c r="AC1272" s="9">
        <v>148</v>
      </c>
      <c r="AD1272" s="9">
        <v>280</v>
      </c>
      <c r="AE1272" s="9">
        <v>0</v>
      </c>
      <c r="AF1272" s="9">
        <v>1009</v>
      </c>
      <c r="AG1272" s="9">
        <v>461</v>
      </c>
      <c r="AH1272" s="9">
        <v>273</v>
      </c>
      <c r="AI1272" s="9">
        <v>0</v>
      </c>
      <c r="AJ1272" s="9">
        <v>1529</v>
      </c>
      <c r="AK1272" s="9">
        <v>1</v>
      </c>
      <c r="AL1272" s="9">
        <v>213</v>
      </c>
      <c r="AM1272" s="9">
        <v>0</v>
      </c>
      <c r="AN1272" s="9">
        <v>1689</v>
      </c>
      <c r="AO1272" s="9">
        <v>48</v>
      </c>
      <c r="AP1272" s="9">
        <v>6</v>
      </c>
      <c r="AQ1272" s="9">
        <v>0</v>
      </c>
      <c r="AR1272" s="9">
        <v>1387</v>
      </c>
      <c r="AS1272" s="9">
        <v>356</v>
      </c>
      <c r="AT1272" s="10">
        <v>0</v>
      </c>
    </row>
    <row r="1273" spans="1:46" ht="42.75" x14ac:dyDescent="0.25">
      <c r="A1273" s="26" t="str">
        <f t="shared" si="38"/>
        <v>2014Licensed practical nursesSaskatchewanCommunity health</v>
      </c>
      <c r="B1273" s="24">
        <v>2014</v>
      </c>
      <c r="C1273" s="9" t="s">
        <v>3</v>
      </c>
      <c r="D1273" s="9" t="s">
        <v>174</v>
      </c>
      <c r="E1273" s="9" t="str">
        <f t="shared" si="39"/>
        <v>Saskatchewan</v>
      </c>
      <c r="F1273" s="9" t="s">
        <v>182</v>
      </c>
      <c r="G1273" s="9" t="s">
        <v>11</v>
      </c>
      <c r="H1273" s="9">
        <v>774</v>
      </c>
      <c r="I1273" s="9">
        <v>736</v>
      </c>
      <c r="J1273" s="9">
        <v>38</v>
      </c>
      <c r="K1273" s="9">
        <v>0</v>
      </c>
      <c r="L1273" s="9">
        <v>48</v>
      </c>
      <c r="M1273" s="9">
        <v>126</v>
      </c>
      <c r="N1273" s="9">
        <v>123</v>
      </c>
      <c r="O1273" s="9">
        <v>98</v>
      </c>
      <c r="P1273" s="9">
        <v>69</v>
      </c>
      <c r="Q1273" s="9">
        <v>74</v>
      </c>
      <c r="R1273" s="9">
        <v>96</v>
      </c>
      <c r="S1273" s="9">
        <v>79</v>
      </c>
      <c r="T1273" s="9">
        <v>52</v>
      </c>
      <c r="U1273" s="9">
        <v>9</v>
      </c>
      <c r="V1273" s="9">
        <v>0</v>
      </c>
      <c r="W1273" s="9">
        <v>0</v>
      </c>
      <c r="X1273" s="9">
        <v>726</v>
      </c>
      <c r="Y1273" s="9">
        <v>48</v>
      </c>
      <c r="Z1273" s="9">
        <v>0</v>
      </c>
      <c r="AA1273" s="9">
        <v>453</v>
      </c>
      <c r="AB1273" s="9">
        <v>124</v>
      </c>
      <c r="AC1273" s="9">
        <v>51</v>
      </c>
      <c r="AD1273" s="9">
        <v>146</v>
      </c>
      <c r="AE1273" s="9">
        <v>0</v>
      </c>
      <c r="AF1273" s="9">
        <v>339</v>
      </c>
      <c r="AG1273" s="9">
        <v>265</v>
      </c>
      <c r="AH1273" s="9">
        <v>170</v>
      </c>
      <c r="AI1273" s="9">
        <v>0</v>
      </c>
      <c r="AJ1273" s="9">
        <v>676</v>
      </c>
      <c r="AK1273" s="9">
        <v>17</v>
      </c>
      <c r="AL1273" s="9">
        <v>81</v>
      </c>
      <c r="AM1273" s="9">
        <v>0</v>
      </c>
      <c r="AN1273" s="9">
        <v>716</v>
      </c>
      <c r="AO1273" s="9">
        <v>52</v>
      </c>
      <c r="AP1273" s="9">
        <v>5</v>
      </c>
      <c r="AQ1273" s="9">
        <v>1</v>
      </c>
      <c r="AR1273" s="9">
        <v>341</v>
      </c>
      <c r="AS1273" s="9">
        <v>433</v>
      </c>
      <c r="AT1273" s="10">
        <v>0</v>
      </c>
    </row>
    <row r="1274" spans="1:46" ht="57" x14ac:dyDescent="0.25">
      <c r="A1274" s="26" t="str">
        <f t="shared" si="38"/>
        <v>2014Licensed practical nursesSaskatchewanNursing home/long-term care</v>
      </c>
      <c r="B1274" s="24">
        <v>2014</v>
      </c>
      <c r="C1274" s="9" t="s">
        <v>3</v>
      </c>
      <c r="D1274" s="9" t="s">
        <v>174</v>
      </c>
      <c r="E1274" s="9" t="str">
        <f t="shared" si="39"/>
        <v>Saskatchewan</v>
      </c>
      <c r="F1274" s="9" t="s">
        <v>181</v>
      </c>
      <c r="G1274" s="9" t="s">
        <v>12</v>
      </c>
      <c r="H1274" s="9">
        <v>567</v>
      </c>
      <c r="I1274" s="9">
        <v>533</v>
      </c>
      <c r="J1274" s="9">
        <v>34</v>
      </c>
      <c r="K1274" s="9">
        <v>0</v>
      </c>
      <c r="L1274" s="9">
        <v>26</v>
      </c>
      <c r="M1274" s="9">
        <v>108</v>
      </c>
      <c r="N1274" s="9">
        <v>88</v>
      </c>
      <c r="O1274" s="9">
        <v>66</v>
      </c>
      <c r="P1274" s="9">
        <v>66</v>
      </c>
      <c r="Q1274" s="9">
        <v>57</v>
      </c>
      <c r="R1274" s="9">
        <v>48</v>
      </c>
      <c r="S1274" s="9">
        <v>56</v>
      </c>
      <c r="T1274" s="9">
        <v>40</v>
      </c>
      <c r="U1274" s="9">
        <v>8</v>
      </c>
      <c r="V1274" s="9">
        <v>4</v>
      </c>
      <c r="W1274" s="9">
        <v>0</v>
      </c>
      <c r="X1274" s="9">
        <v>487</v>
      </c>
      <c r="Y1274" s="9">
        <v>80</v>
      </c>
      <c r="Z1274" s="9">
        <v>0</v>
      </c>
      <c r="AA1274" s="9">
        <v>334</v>
      </c>
      <c r="AB1274" s="9">
        <v>104</v>
      </c>
      <c r="AC1274" s="9">
        <v>52</v>
      </c>
      <c r="AD1274" s="9">
        <v>77</v>
      </c>
      <c r="AE1274" s="9">
        <v>0</v>
      </c>
      <c r="AF1274" s="9">
        <v>245</v>
      </c>
      <c r="AG1274" s="9">
        <v>194</v>
      </c>
      <c r="AH1274" s="9">
        <v>126</v>
      </c>
      <c r="AI1274" s="9">
        <v>2</v>
      </c>
      <c r="AJ1274" s="9">
        <v>516</v>
      </c>
      <c r="AK1274" s="9">
        <v>21</v>
      </c>
      <c r="AL1274" s="9">
        <v>30</v>
      </c>
      <c r="AM1274" s="9">
        <v>0</v>
      </c>
      <c r="AN1274" s="9">
        <v>545</v>
      </c>
      <c r="AO1274" s="9">
        <v>22</v>
      </c>
      <c r="AP1274" s="9">
        <v>0</v>
      </c>
      <c r="AQ1274" s="9">
        <v>0</v>
      </c>
      <c r="AR1274" s="9">
        <v>376</v>
      </c>
      <c r="AS1274" s="9">
        <v>191</v>
      </c>
      <c r="AT1274" s="10">
        <v>0</v>
      </c>
    </row>
    <row r="1275" spans="1:46" ht="42.75" x14ac:dyDescent="0.25">
      <c r="A1275" s="26" t="str">
        <f t="shared" si="38"/>
        <v>2014Licensed practical nursesSaskatchewanOther places of work</v>
      </c>
      <c r="B1275" s="24">
        <v>2014</v>
      </c>
      <c r="C1275" s="9" t="s">
        <v>3</v>
      </c>
      <c r="D1275" s="9" t="s">
        <v>174</v>
      </c>
      <c r="E1275" s="9" t="str">
        <f t="shared" si="39"/>
        <v>Saskatchewan</v>
      </c>
      <c r="F1275" s="9" t="s">
        <v>183</v>
      </c>
      <c r="G1275" s="9" t="s">
        <v>13</v>
      </c>
      <c r="H1275" s="9">
        <v>49</v>
      </c>
      <c r="I1275" s="9">
        <v>47</v>
      </c>
      <c r="J1275" s="9">
        <v>2</v>
      </c>
      <c r="K1275" s="9">
        <v>0</v>
      </c>
      <c r="L1275" s="9">
        <v>1</v>
      </c>
      <c r="M1275" s="9">
        <v>7</v>
      </c>
      <c r="N1275" s="9">
        <v>11</v>
      </c>
      <c r="O1275" s="9">
        <v>6</v>
      </c>
      <c r="P1275" s="9">
        <v>6</v>
      </c>
      <c r="Q1275" s="9">
        <v>3</v>
      </c>
      <c r="R1275" s="9">
        <v>4</v>
      </c>
      <c r="S1275" s="9">
        <v>7</v>
      </c>
      <c r="T1275" s="9">
        <v>3</v>
      </c>
      <c r="U1275" s="9">
        <v>0</v>
      </c>
      <c r="V1275" s="9">
        <v>1</v>
      </c>
      <c r="W1275" s="9">
        <v>0</v>
      </c>
      <c r="X1275" s="9">
        <v>47</v>
      </c>
      <c r="Y1275" s="9">
        <v>2</v>
      </c>
      <c r="Z1275" s="9">
        <v>0</v>
      </c>
      <c r="AA1275" s="9">
        <v>29</v>
      </c>
      <c r="AB1275" s="9">
        <v>7</v>
      </c>
      <c r="AC1275" s="9">
        <v>6</v>
      </c>
      <c r="AD1275" s="9">
        <v>7</v>
      </c>
      <c r="AE1275" s="9">
        <v>0</v>
      </c>
      <c r="AF1275" s="9">
        <v>25</v>
      </c>
      <c r="AG1275" s="9">
        <v>18</v>
      </c>
      <c r="AH1275" s="9">
        <v>6</v>
      </c>
      <c r="AI1275" s="9">
        <v>0</v>
      </c>
      <c r="AJ1275" s="9">
        <v>25</v>
      </c>
      <c r="AK1275" s="9">
        <v>3</v>
      </c>
      <c r="AL1275" s="9">
        <v>21</v>
      </c>
      <c r="AM1275" s="9">
        <v>0</v>
      </c>
      <c r="AN1275" s="9">
        <v>28</v>
      </c>
      <c r="AO1275" s="9">
        <v>14</v>
      </c>
      <c r="AP1275" s="9">
        <v>7</v>
      </c>
      <c r="AQ1275" s="9">
        <v>0</v>
      </c>
      <c r="AR1275" s="9">
        <v>45</v>
      </c>
      <c r="AS1275" s="9">
        <v>4</v>
      </c>
      <c r="AT1275" s="10">
        <v>0</v>
      </c>
    </row>
    <row r="1276" spans="1:46" ht="42.75" x14ac:dyDescent="0.25">
      <c r="A1276" s="26" t="str">
        <f t="shared" si="38"/>
        <v>2014Licensed practical nursesSaskatchewanUnknown places of work</v>
      </c>
      <c r="B1276" s="24">
        <v>2014</v>
      </c>
      <c r="C1276" s="9" t="s">
        <v>3</v>
      </c>
      <c r="D1276" s="9" t="s">
        <v>174</v>
      </c>
      <c r="E1276" s="9" t="str">
        <f t="shared" si="39"/>
        <v>Saskatchewan</v>
      </c>
      <c r="F1276" s="9" t="s">
        <v>184</v>
      </c>
      <c r="G1276" s="9" t="s">
        <v>49</v>
      </c>
      <c r="H1276" s="9">
        <v>1</v>
      </c>
      <c r="I1276" s="9">
        <v>1</v>
      </c>
      <c r="J1276" s="9">
        <v>0</v>
      </c>
      <c r="K1276" s="9">
        <v>0</v>
      </c>
      <c r="L1276" s="9">
        <v>0</v>
      </c>
      <c r="M1276" s="9">
        <v>0</v>
      </c>
      <c r="N1276" s="9">
        <v>0</v>
      </c>
      <c r="O1276" s="9">
        <v>0</v>
      </c>
      <c r="P1276" s="9">
        <v>0</v>
      </c>
      <c r="Q1276" s="9">
        <v>0</v>
      </c>
      <c r="R1276" s="9">
        <v>0</v>
      </c>
      <c r="S1276" s="9">
        <v>1</v>
      </c>
      <c r="T1276" s="9">
        <v>0</v>
      </c>
      <c r="U1276" s="9">
        <v>0</v>
      </c>
      <c r="V1276" s="9">
        <v>0</v>
      </c>
      <c r="W1276" s="9">
        <v>0</v>
      </c>
      <c r="X1276" s="9">
        <v>1</v>
      </c>
      <c r="Y1276" s="9">
        <v>0</v>
      </c>
      <c r="Z1276" s="9">
        <v>0</v>
      </c>
      <c r="AA1276" s="9">
        <v>0</v>
      </c>
      <c r="AB1276" s="9">
        <v>0</v>
      </c>
      <c r="AC1276" s="9">
        <v>0</v>
      </c>
      <c r="AD1276" s="9">
        <v>1</v>
      </c>
      <c r="AE1276" s="9">
        <v>0</v>
      </c>
      <c r="AF1276" s="9">
        <v>0</v>
      </c>
      <c r="AG1276" s="9">
        <v>1</v>
      </c>
      <c r="AH1276" s="9">
        <v>0</v>
      </c>
      <c r="AI1276" s="9">
        <v>0</v>
      </c>
      <c r="AJ1276" s="9">
        <v>0</v>
      </c>
      <c r="AK1276" s="9">
        <v>0</v>
      </c>
      <c r="AL1276" s="9">
        <v>1</v>
      </c>
      <c r="AM1276" s="9">
        <v>0</v>
      </c>
      <c r="AN1276" s="9">
        <v>0</v>
      </c>
      <c r="AO1276" s="9">
        <v>1</v>
      </c>
      <c r="AP1276" s="9">
        <v>0</v>
      </c>
      <c r="AQ1276" s="9">
        <v>0</v>
      </c>
      <c r="AR1276" s="9">
        <v>1</v>
      </c>
      <c r="AS1276" s="9">
        <v>0</v>
      </c>
      <c r="AT1276" s="10">
        <v>0</v>
      </c>
    </row>
    <row r="1277" spans="1:46" ht="42.75" x14ac:dyDescent="0.25">
      <c r="A1277" s="26" t="str">
        <f t="shared" si="38"/>
        <v>2014Licensed practical nursesAlbertaAll places of work</v>
      </c>
      <c r="B1277" s="24">
        <v>2014</v>
      </c>
      <c r="C1277" s="9" t="s">
        <v>3</v>
      </c>
      <c r="D1277" s="9" t="s">
        <v>175</v>
      </c>
      <c r="E1277" s="9" t="str">
        <f t="shared" si="39"/>
        <v>Alberta</v>
      </c>
      <c r="F1277" s="9" t="s">
        <v>179</v>
      </c>
      <c r="G1277" s="9" t="s">
        <v>9</v>
      </c>
      <c r="H1277" s="9">
        <v>10080</v>
      </c>
      <c r="I1277" s="9">
        <v>9388</v>
      </c>
      <c r="J1277" s="9">
        <v>692</v>
      </c>
      <c r="K1277" s="9">
        <v>0</v>
      </c>
      <c r="L1277" s="9">
        <v>710</v>
      </c>
      <c r="M1277" s="9">
        <v>1673</v>
      </c>
      <c r="N1277" s="9">
        <v>1721</v>
      </c>
      <c r="O1277" s="9">
        <v>1306</v>
      </c>
      <c r="P1277" s="9">
        <v>1139</v>
      </c>
      <c r="Q1277" s="9" t="s">
        <v>14</v>
      </c>
      <c r="R1277" s="9">
        <v>907</v>
      </c>
      <c r="S1277" s="9">
        <v>790</v>
      </c>
      <c r="T1277" s="9">
        <v>611</v>
      </c>
      <c r="U1277" s="9">
        <v>244</v>
      </c>
      <c r="V1277" s="9">
        <v>69</v>
      </c>
      <c r="W1277" s="9">
        <v>0</v>
      </c>
      <c r="X1277" s="9">
        <v>9542</v>
      </c>
      <c r="Y1277" s="9">
        <v>538</v>
      </c>
      <c r="Z1277" s="9">
        <v>0</v>
      </c>
      <c r="AA1277" s="9">
        <v>6665</v>
      </c>
      <c r="AB1277" s="9">
        <v>1463</v>
      </c>
      <c r="AC1277" s="9">
        <v>825</v>
      </c>
      <c r="AD1277" s="9">
        <v>1127</v>
      </c>
      <c r="AE1277" s="9">
        <v>0</v>
      </c>
      <c r="AF1277" s="9">
        <v>4130</v>
      </c>
      <c r="AG1277" s="9">
        <v>4135</v>
      </c>
      <c r="AH1277" s="9">
        <v>1815</v>
      </c>
      <c r="AI1277" s="9">
        <v>0</v>
      </c>
      <c r="AJ1277" s="9">
        <v>9083</v>
      </c>
      <c r="AK1277" s="9">
        <v>183</v>
      </c>
      <c r="AL1277" s="9">
        <v>814</v>
      </c>
      <c r="AM1277" s="9">
        <v>0</v>
      </c>
      <c r="AN1277" s="9">
        <v>9555</v>
      </c>
      <c r="AO1277" s="9">
        <v>331</v>
      </c>
      <c r="AP1277" s="9">
        <v>194</v>
      </c>
      <c r="AQ1277" s="9">
        <v>0</v>
      </c>
      <c r="AR1277" s="9">
        <v>8281</v>
      </c>
      <c r="AS1277" s="9">
        <v>1799</v>
      </c>
      <c r="AT1277" s="10">
        <v>0</v>
      </c>
    </row>
    <row r="1278" spans="1:46" ht="42.75" x14ac:dyDescent="0.25">
      <c r="A1278" s="26" t="str">
        <f t="shared" si="38"/>
        <v>2014Licensed practical nursesAlbertaHospital</v>
      </c>
      <c r="B1278" s="24">
        <v>2014</v>
      </c>
      <c r="C1278" s="9" t="s">
        <v>3</v>
      </c>
      <c r="D1278" s="9" t="s">
        <v>175</v>
      </c>
      <c r="E1278" s="9" t="str">
        <f t="shared" si="39"/>
        <v>Alberta</v>
      </c>
      <c r="F1278" s="9" t="s">
        <v>180</v>
      </c>
      <c r="G1278" s="9" t="s">
        <v>10</v>
      </c>
      <c r="H1278" s="9">
        <v>4299</v>
      </c>
      <c r="I1278" s="9">
        <v>3992</v>
      </c>
      <c r="J1278" s="9">
        <v>307</v>
      </c>
      <c r="K1278" s="9">
        <v>0</v>
      </c>
      <c r="L1278" s="9">
        <v>355</v>
      </c>
      <c r="M1278" s="9">
        <v>823</v>
      </c>
      <c r="N1278" s="9">
        <v>779</v>
      </c>
      <c r="O1278" s="9">
        <v>538</v>
      </c>
      <c r="P1278" s="9">
        <v>415</v>
      </c>
      <c r="Q1278" s="9">
        <v>334</v>
      </c>
      <c r="R1278" s="9">
        <v>365</v>
      </c>
      <c r="S1278" s="9">
        <v>305</v>
      </c>
      <c r="T1278" s="9">
        <v>260</v>
      </c>
      <c r="U1278" s="9">
        <v>103</v>
      </c>
      <c r="V1278" s="9">
        <v>22</v>
      </c>
      <c r="W1278" s="9">
        <v>0</v>
      </c>
      <c r="X1278" s="9">
        <v>4081</v>
      </c>
      <c r="Y1278" s="9">
        <v>218</v>
      </c>
      <c r="Z1278" s="9">
        <v>0</v>
      </c>
      <c r="AA1278" s="9">
        <v>2918</v>
      </c>
      <c r="AB1278" s="9">
        <v>547</v>
      </c>
      <c r="AC1278" s="9">
        <v>310</v>
      </c>
      <c r="AD1278" s="9">
        <v>524</v>
      </c>
      <c r="AE1278" s="9">
        <v>0</v>
      </c>
      <c r="AF1278" s="9">
        <v>1456</v>
      </c>
      <c r="AG1278" s="9">
        <v>2071</v>
      </c>
      <c r="AH1278" s="9">
        <v>772</v>
      </c>
      <c r="AI1278" s="9">
        <v>0</v>
      </c>
      <c r="AJ1278" s="9">
        <v>3944</v>
      </c>
      <c r="AK1278" s="9">
        <v>7</v>
      </c>
      <c r="AL1278" s="9">
        <v>348</v>
      </c>
      <c r="AM1278" s="9">
        <v>0</v>
      </c>
      <c r="AN1278" s="9">
        <v>4205</v>
      </c>
      <c r="AO1278" s="9">
        <v>83</v>
      </c>
      <c r="AP1278" s="9">
        <v>11</v>
      </c>
      <c r="AQ1278" s="9">
        <v>0</v>
      </c>
      <c r="AR1278" s="9">
        <v>3830</v>
      </c>
      <c r="AS1278" s="9">
        <v>469</v>
      </c>
      <c r="AT1278" s="10">
        <v>0</v>
      </c>
    </row>
    <row r="1279" spans="1:46" ht="42.75" x14ac:dyDescent="0.25">
      <c r="A1279" s="26" t="str">
        <f t="shared" si="38"/>
        <v>2014Licensed practical nursesAlbertaCommunity health</v>
      </c>
      <c r="B1279" s="24">
        <v>2014</v>
      </c>
      <c r="C1279" s="9" t="s">
        <v>3</v>
      </c>
      <c r="D1279" s="9" t="s">
        <v>175</v>
      </c>
      <c r="E1279" s="9" t="str">
        <f t="shared" si="39"/>
        <v>Alberta</v>
      </c>
      <c r="F1279" s="9" t="s">
        <v>182</v>
      </c>
      <c r="G1279" s="9" t="s">
        <v>11</v>
      </c>
      <c r="H1279" s="9">
        <v>2677</v>
      </c>
      <c r="I1279" s="9">
        <v>2580</v>
      </c>
      <c r="J1279" s="9">
        <v>97</v>
      </c>
      <c r="K1279" s="9">
        <v>0</v>
      </c>
      <c r="L1279" s="9">
        <v>208</v>
      </c>
      <c r="M1279" s="9">
        <v>407</v>
      </c>
      <c r="N1279" s="9">
        <v>462</v>
      </c>
      <c r="O1279" s="9">
        <v>344</v>
      </c>
      <c r="P1279" s="9">
        <v>308</v>
      </c>
      <c r="Q1279" s="9">
        <v>217</v>
      </c>
      <c r="R1279" s="9">
        <v>239</v>
      </c>
      <c r="S1279" s="9">
        <v>230</v>
      </c>
      <c r="T1279" s="9">
        <v>171</v>
      </c>
      <c r="U1279" s="9">
        <v>70</v>
      </c>
      <c r="V1279" s="9">
        <v>21</v>
      </c>
      <c r="W1279" s="9">
        <v>0</v>
      </c>
      <c r="X1279" s="9">
        <v>2618</v>
      </c>
      <c r="Y1279" s="9">
        <v>59</v>
      </c>
      <c r="Z1279" s="9">
        <v>0</v>
      </c>
      <c r="AA1279" s="9">
        <v>1623</v>
      </c>
      <c r="AB1279" s="9">
        <v>457</v>
      </c>
      <c r="AC1279" s="9">
        <v>259</v>
      </c>
      <c r="AD1279" s="9">
        <v>338</v>
      </c>
      <c r="AE1279" s="9">
        <v>0</v>
      </c>
      <c r="AF1279" s="9">
        <v>1209</v>
      </c>
      <c r="AG1279" s="9">
        <v>932</v>
      </c>
      <c r="AH1279" s="9">
        <v>536</v>
      </c>
      <c r="AI1279" s="9">
        <v>0</v>
      </c>
      <c r="AJ1279" s="9">
        <v>2418</v>
      </c>
      <c r="AK1279" s="9">
        <v>74</v>
      </c>
      <c r="AL1279" s="9">
        <v>185</v>
      </c>
      <c r="AM1279" s="9">
        <v>0</v>
      </c>
      <c r="AN1279" s="9">
        <v>2584</v>
      </c>
      <c r="AO1279" s="9">
        <v>74</v>
      </c>
      <c r="AP1279" s="9">
        <v>19</v>
      </c>
      <c r="AQ1279" s="9">
        <v>0</v>
      </c>
      <c r="AR1279" s="9">
        <v>1650</v>
      </c>
      <c r="AS1279" s="9">
        <v>1027</v>
      </c>
      <c r="AT1279" s="10">
        <v>0</v>
      </c>
    </row>
    <row r="1280" spans="1:46" ht="57" x14ac:dyDescent="0.25">
      <c r="A1280" s="26" t="str">
        <f t="shared" si="38"/>
        <v>2014Licensed practical nursesAlbertaNursing home/long-term care</v>
      </c>
      <c r="B1280" s="24">
        <v>2014</v>
      </c>
      <c r="C1280" s="9" t="s">
        <v>3</v>
      </c>
      <c r="D1280" s="9" t="s">
        <v>175</v>
      </c>
      <c r="E1280" s="9" t="str">
        <f t="shared" si="39"/>
        <v>Alberta</v>
      </c>
      <c r="F1280" s="9" t="s">
        <v>181</v>
      </c>
      <c r="G1280" s="9" t="s">
        <v>12</v>
      </c>
      <c r="H1280" s="9">
        <v>2708</v>
      </c>
      <c r="I1280" s="9">
        <v>2437</v>
      </c>
      <c r="J1280" s="9">
        <v>271</v>
      </c>
      <c r="K1280" s="9">
        <v>0</v>
      </c>
      <c r="L1280" s="9">
        <v>134</v>
      </c>
      <c r="M1280" s="9">
        <v>387</v>
      </c>
      <c r="N1280" s="9">
        <v>416</v>
      </c>
      <c r="O1280" s="9">
        <v>368</v>
      </c>
      <c r="P1280" s="9">
        <v>364</v>
      </c>
      <c r="Q1280" s="9">
        <v>315</v>
      </c>
      <c r="R1280" s="9">
        <v>268</v>
      </c>
      <c r="S1280" s="9">
        <v>212</v>
      </c>
      <c r="T1280" s="9">
        <v>158</v>
      </c>
      <c r="U1280" s="9">
        <v>65</v>
      </c>
      <c r="V1280" s="9">
        <v>21</v>
      </c>
      <c r="W1280" s="9">
        <v>0</v>
      </c>
      <c r="X1280" s="9">
        <v>2456</v>
      </c>
      <c r="Y1280" s="9">
        <v>252</v>
      </c>
      <c r="Z1280" s="9">
        <v>0</v>
      </c>
      <c r="AA1280" s="9">
        <v>1920</v>
      </c>
      <c r="AB1280" s="9">
        <v>369</v>
      </c>
      <c r="AC1280" s="9">
        <v>199</v>
      </c>
      <c r="AD1280" s="9">
        <v>220</v>
      </c>
      <c r="AE1280" s="9">
        <v>0</v>
      </c>
      <c r="AF1280" s="9">
        <v>1217</v>
      </c>
      <c r="AG1280" s="9">
        <v>1052</v>
      </c>
      <c r="AH1280" s="9">
        <v>439</v>
      </c>
      <c r="AI1280" s="9">
        <v>0</v>
      </c>
      <c r="AJ1280" s="9">
        <v>2538</v>
      </c>
      <c r="AK1280" s="9">
        <v>88</v>
      </c>
      <c r="AL1280" s="9">
        <v>82</v>
      </c>
      <c r="AM1280" s="9">
        <v>0</v>
      </c>
      <c r="AN1280" s="9">
        <v>2563</v>
      </c>
      <c r="AO1280" s="9">
        <v>128</v>
      </c>
      <c r="AP1280" s="9">
        <v>17</v>
      </c>
      <c r="AQ1280" s="9">
        <v>0</v>
      </c>
      <c r="AR1280" s="9">
        <v>2440</v>
      </c>
      <c r="AS1280" s="9">
        <v>268</v>
      </c>
      <c r="AT1280" s="10">
        <v>0</v>
      </c>
    </row>
    <row r="1281" spans="1:46" ht="42.75" x14ac:dyDescent="0.25">
      <c r="A1281" s="26" t="str">
        <f t="shared" si="38"/>
        <v>2014Licensed practical nursesAlbertaOther places of work</v>
      </c>
      <c r="B1281" s="24">
        <v>2014</v>
      </c>
      <c r="C1281" s="9" t="s">
        <v>3</v>
      </c>
      <c r="D1281" s="9" t="s">
        <v>175</v>
      </c>
      <c r="E1281" s="9" t="str">
        <f t="shared" si="39"/>
        <v>Alberta</v>
      </c>
      <c r="F1281" s="9" t="s">
        <v>183</v>
      </c>
      <c r="G1281" s="9" t="s">
        <v>13</v>
      </c>
      <c r="H1281" s="9">
        <v>396</v>
      </c>
      <c r="I1281" s="9">
        <v>379</v>
      </c>
      <c r="J1281" s="9">
        <v>17</v>
      </c>
      <c r="K1281" s="9">
        <v>0</v>
      </c>
      <c r="L1281" s="9">
        <v>13</v>
      </c>
      <c r="M1281" s="9">
        <v>56</v>
      </c>
      <c r="N1281" s="9">
        <v>64</v>
      </c>
      <c r="O1281" s="9">
        <v>56</v>
      </c>
      <c r="P1281" s="9">
        <v>52</v>
      </c>
      <c r="Q1281" s="9">
        <v>44</v>
      </c>
      <c r="R1281" s="9">
        <v>35</v>
      </c>
      <c r="S1281" s="9">
        <v>43</v>
      </c>
      <c r="T1281" s="9">
        <v>22</v>
      </c>
      <c r="U1281" s="9">
        <v>6</v>
      </c>
      <c r="V1281" s="9">
        <v>5</v>
      </c>
      <c r="W1281" s="9">
        <v>0</v>
      </c>
      <c r="X1281" s="9">
        <v>387</v>
      </c>
      <c r="Y1281" s="9">
        <v>9</v>
      </c>
      <c r="Z1281" s="9">
        <v>0</v>
      </c>
      <c r="AA1281" s="9">
        <v>204</v>
      </c>
      <c r="AB1281" s="9">
        <v>90</v>
      </c>
      <c r="AC1281" s="9">
        <v>57</v>
      </c>
      <c r="AD1281" s="9">
        <v>45</v>
      </c>
      <c r="AE1281" s="9">
        <v>0</v>
      </c>
      <c r="AF1281" s="9">
        <v>248</v>
      </c>
      <c r="AG1281" s="9">
        <v>80</v>
      </c>
      <c r="AH1281" s="9">
        <v>68</v>
      </c>
      <c r="AI1281" s="9">
        <v>0</v>
      </c>
      <c r="AJ1281" s="9">
        <v>183</v>
      </c>
      <c r="AK1281" s="9">
        <v>14</v>
      </c>
      <c r="AL1281" s="9">
        <v>199</v>
      </c>
      <c r="AM1281" s="9">
        <v>0</v>
      </c>
      <c r="AN1281" s="9">
        <v>203</v>
      </c>
      <c r="AO1281" s="9">
        <v>46</v>
      </c>
      <c r="AP1281" s="9">
        <v>147</v>
      </c>
      <c r="AQ1281" s="9">
        <v>0</v>
      </c>
      <c r="AR1281" s="9">
        <v>361</v>
      </c>
      <c r="AS1281" s="9">
        <v>35</v>
      </c>
      <c r="AT1281" s="10">
        <v>0</v>
      </c>
    </row>
    <row r="1282" spans="1:46" ht="42.75" x14ac:dyDescent="0.25">
      <c r="A1282" s="26" t="str">
        <f t="shared" si="38"/>
        <v>2014Licensed practical nursesBritish ColumbiaAll places of work</v>
      </c>
      <c r="B1282" s="24">
        <v>2014</v>
      </c>
      <c r="C1282" s="9" t="s">
        <v>3</v>
      </c>
      <c r="D1282" s="9" t="s">
        <v>167</v>
      </c>
      <c r="E1282" s="9" t="str">
        <f t="shared" si="39"/>
        <v>British Columbia</v>
      </c>
      <c r="F1282" s="9" t="s">
        <v>179</v>
      </c>
      <c r="G1282" s="9" t="s">
        <v>9</v>
      </c>
      <c r="H1282" s="9">
        <v>10264</v>
      </c>
      <c r="I1282" s="9">
        <v>9248</v>
      </c>
      <c r="J1282" s="9">
        <v>1016</v>
      </c>
      <c r="K1282" s="9">
        <v>0</v>
      </c>
      <c r="L1282" s="9">
        <v>518</v>
      </c>
      <c r="M1282" s="9">
        <v>1456</v>
      </c>
      <c r="N1282" s="9">
        <v>1584</v>
      </c>
      <c r="O1282" s="9">
        <v>1408</v>
      </c>
      <c r="P1282" s="9">
        <v>1298</v>
      </c>
      <c r="Q1282" s="9">
        <v>1258</v>
      </c>
      <c r="R1282" s="9">
        <v>1133</v>
      </c>
      <c r="S1282" s="9">
        <v>966</v>
      </c>
      <c r="T1282" s="9">
        <v>483</v>
      </c>
      <c r="U1282" s="9">
        <v>145</v>
      </c>
      <c r="V1282" s="9">
        <v>15</v>
      </c>
      <c r="W1282" s="9">
        <v>0</v>
      </c>
      <c r="X1282" s="9">
        <v>9982</v>
      </c>
      <c r="Y1282" s="9">
        <v>267</v>
      </c>
      <c r="Z1282" s="9">
        <v>15</v>
      </c>
      <c r="AA1282" s="9">
        <v>7603</v>
      </c>
      <c r="AB1282" s="9">
        <v>1232</v>
      </c>
      <c r="AC1282" s="9">
        <v>523</v>
      </c>
      <c r="AD1282" s="9">
        <v>843</v>
      </c>
      <c r="AE1282" s="9">
        <v>63</v>
      </c>
      <c r="AF1282" s="9">
        <v>4568</v>
      </c>
      <c r="AG1282" s="9">
        <v>2528</v>
      </c>
      <c r="AH1282" s="9">
        <v>3163</v>
      </c>
      <c r="AI1282" s="9">
        <v>5</v>
      </c>
      <c r="AJ1282" s="9">
        <v>8880</v>
      </c>
      <c r="AK1282" s="9">
        <v>316</v>
      </c>
      <c r="AL1282" s="9">
        <v>1066</v>
      </c>
      <c r="AM1282" s="9">
        <v>2</v>
      </c>
      <c r="AN1282" s="9">
        <v>9775</v>
      </c>
      <c r="AO1282" s="9">
        <v>336</v>
      </c>
      <c r="AP1282" s="9">
        <v>151</v>
      </c>
      <c r="AQ1282" s="9">
        <v>2</v>
      </c>
      <c r="AR1282" s="9">
        <v>9064</v>
      </c>
      <c r="AS1282" s="9">
        <v>1200</v>
      </c>
      <c r="AT1282" s="10">
        <v>0</v>
      </c>
    </row>
    <row r="1283" spans="1:46" ht="42.75" x14ac:dyDescent="0.25">
      <c r="A1283" s="26" t="str">
        <f t="shared" ref="A1283:A1346" si="40">CONCATENATE(B1283,C1283,E1283,G1283)</f>
        <v>2014Licensed practical nursesBritish ColumbiaHospital</v>
      </c>
      <c r="B1283" s="24">
        <v>2014</v>
      </c>
      <c r="C1283" s="9" t="s">
        <v>3</v>
      </c>
      <c r="D1283" s="9" t="s">
        <v>167</v>
      </c>
      <c r="E1283" s="9" t="str">
        <f t="shared" ref="E1283:E1346" si="41">TRIM(MID(D1283,3,50))</f>
        <v>British Columbia</v>
      </c>
      <c r="F1283" s="9" t="s">
        <v>180</v>
      </c>
      <c r="G1283" s="9" t="s">
        <v>10</v>
      </c>
      <c r="H1283" s="9">
        <v>4042</v>
      </c>
      <c r="I1283" s="9">
        <v>3594</v>
      </c>
      <c r="J1283" s="9">
        <v>448</v>
      </c>
      <c r="K1283" s="9">
        <v>0</v>
      </c>
      <c r="L1283" s="9">
        <v>171</v>
      </c>
      <c r="M1283" s="9">
        <v>520</v>
      </c>
      <c r="N1283" s="9">
        <v>608</v>
      </c>
      <c r="O1283" s="9">
        <v>576</v>
      </c>
      <c r="P1283" s="9">
        <v>492</v>
      </c>
      <c r="Q1283" s="9">
        <v>508</v>
      </c>
      <c r="R1283" s="9">
        <v>480</v>
      </c>
      <c r="S1283" s="9">
        <v>419</v>
      </c>
      <c r="T1283" s="9">
        <v>213</v>
      </c>
      <c r="U1283" s="9">
        <v>53</v>
      </c>
      <c r="V1283" s="9">
        <v>2</v>
      </c>
      <c r="W1283" s="9">
        <v>0</v>
      </c>
      <c r="X1283" s="9">
        <v>3977</v>
      </c>
      <c r="Y1283" s="9">
        <v>62</v>
      </c>
      <c r="Z1283" s="9">
        <v>3</v>
      </c>
      <c r="AA1283" s="9">
        <v>2837</v>
      </c>
      <c r="AB1283" s="9">
        <v>531</v>
      </c>
      <c r="AC1283" s="9">
        <v>235</v>
      </c>
      <c r="AD1283" s="9">
        <v>418</v>
      </c>
      <c r="AE1283" s="9">
        <v>21</v>
      </c>
      <c r="AF1283" s="9">
        <v>1834</v>
      </c>
      <c r="AG1283" s="9">
        <v>900</v>
      </c>
      <c r="AH1283" s="9">
        <v>1307</v>
      </c>
      <c r="AI1283" s="9">
        <v>1</v>
      </c>
      <c r="AJ1283" s="9">
        <v>3734</v>
      </c>
      <c r="AK1283" s="9">
        <v>44</v>
      </c>
      <c r="AL1283" s="9">
        <v>264</v>
      </c>
      <c r="AM1283" s="9">
        <v>0</v>
      </c>
      <c r="AN1283" s="9">
        <v>3971</v>
      </c>
      <c r="AO1283" s="9">
        <v>62</v>
      </c>
      <c r="AP1283" s="9">
        <v>9</v>
      </c>
      <c r="AQ1283" s="9">
        <v>0</v>
      </c>
      <c r="AR1283" s="9">
        <v>3591</v>
      </c>
      <c r="AS1283" s="9">
        <v>451</v>
      </c>
      <c r="AT1283" s="10">
        <v>0</v>
      </c>
    </row>
    <row r="1284" spans="1:46" ht="42.75" x14ac:dyDescent="0.25">
      <c r="A1284" s="26" t="str">
        <f t="shared" si="40"/>
        <v>2014Licensed practical nursesBritish ColumbiaCommunity health</v>
      </c>
      <c r="B1284" s="24">
        <v>2014</v>
      </c>
      <c r="C1284" s="9" t="s">
        <v>3</v>
      </c>
      <c r="D1284" s="9" t="s">
        <v>167</v>
      </c>
      <c r="E1284" s="9" t="str">
        <f t="shared" si="41"/>
        <v>British Columbia</v>
      </c>
      <c r="F1284" s="9" t="s">
        <v>182</v>
      </c>
      <c r="G1284" s="9" t="s">
        <v>11</v>
      </c>
      <c r="H1284" s="9">
        <v>925</v>
      </c>
      <c r="I1284" s="9">
        <v>874</v>
      </c>
      <c r="J1284" s="9">
        <v>51</v>
      </c>
      <c r="K1284" s="9">
        <v>0</v>
      </c>
      <c r="L1284" s="9">
        <v>52</v>
      </c>
      <c r="M1284" s="9">
        <v>137</v>
      </c>
      <c r="N1284" s="9">
        <v>135</v>
      </c>
      <c r="O1284" s="9">
        <v>142</v>
      </c>
      <c r="P1284" s="9">
        <v>118</v>
      </c>
      <c r="Q1284" s="9">
        <v>126</v>
      </c>
      <c r="R1284" s="9">
        <v>85</v>
      </c>
      <c r="S1284" s="9">
        <v>70</v>
      </c>
      <c r="T1284" s="9">
        <v>42</v>
      </c>
      <c r="U1284" s="9">
        <v>14</v>
      </c>
      <c r="V1284" s="9">
        <v>4</v>
      </c>
      <c r="W1284" s="9">
        <v>0</v>
      </c>
      <c r="X1284" s="9">
        <v>897</v>
      </c>
      <c r="Y1284" s="9">
        <v>28</v>
      </c>
      <c r="Z1284" s="9">
        <v>0</v>
      </c>
      <c r="AA1284" s="9">
        <v>681</v>
      </c>
      <c r="AB1284" s="9">
        <v>115</v>
      </c>
      <c r="AC1284" s="9">
        <v>57</v>
      </c>
      <c r="AD1284" s="9">
        <v>69</v>
      </c>
      <c r="AE1284" s="9">
        <v>3</v>
      </c>
      <c r="AF1284" s="9">
        <v>408</v>
      </c>
      <c r="AG1284" s="9">
        <v>209</v>
      </c>
      <c r="AH1284" s="9">
        <v>306</v>
      </c>
      <c r="AI1284" s="9">
        <v>2</v>
      </c>
      <c r="AJ1284" s="9">
        <v>693</v>
      </c>
      <c r="AK1284" s="9">
        <v>54</v>
      </c>
      <c r="AL1284" s="9">
        <v>178</v>
      </c>
      <c r="AM1284" s="9">
        <v>0</v>
      </c>
      <c r="AN1284" s="9">
        <v>812</v>
      </c>
      <c r="AO1284" s="9">
        <v>89</v>
      </c>
      <c r="AP1284" s="9">
        <v>24</v>
      </c>
      <c r="AQ1284" s="9">
        <v>0</v>
      </c>
      <c r="AR1284" s="9">
        <v>823</v>
      </c>
      <c r="AS1284" s="9">
        <v>102</v>
      </c>
      <c r="AT1284" s="10">
        <v>0</v>
      </c>
    </row>
    <row r="1285" spans="1:46" ht="57" x14ac:dyDescent="0.25">
      <c r="A1285" s="26" t="str">
        <f t="shared" si="40"/>
        <v>2014Licensed practical nursesBritish ColumbiaNursing home/long-term care</v>
      </c>
      <c r="B1285" s="24">
        <v>2014</v>
      </c>
      <c r="C1285" s="9" t="s">
        <v>3</v>
      </c>
      <c r="D1285" s="9" t="s">
        <v>167</v>
      </c>
      <c r="E1285" s="9" t="str">
        <f t="shared" si="41"/>
        <v>British Columbia</v>
      </c>
      <c r="F1285" s="9" t="s">
        <v>181</v>
      </c>
      <c r="G1285" s="9" t="s">
        <v>12</v>
      </c>
      <c r="H1285" s="9">
        <v>4547</v>
      </c>
      <c r="I1285" s="9">
        <v>4078</v>
      </c>
      <c r="J1285" s="9">
        <v>469</v>
      </c>
      <c r="K1285" s="9">
        <v>0</v>
      </c>
      <c r="L1285" s="9">
        <v>263</v>
      </c>
      <c r="M1285" s="9">
        <v>709</v>
      </c>
      <c r="N1285" s="9">
        <v>731</v>
      </c>
      <c r="O1285" s="9">
        <v>600</v>
      </c>
      <c r="P1285" s="9">
        <v>593</v>
      </c>
      <c r="Q1285" s="9">
        <v>527</v>
      </c>
      <c r="R1285" s="9">
        <v>489</v>
      </c>
      <c r="S1285" s="9">
        <v>397</v>
      </c>
      <c r="T1285" s="9">
        <v>172</v>
      </c>
      <c r="U1285" s="9">
        <v>60</v>
      </c>
      <c r="V1285" s="9">
        <v>6</v>
      </c>
      <c r="W1285" s="9">
        <v>0</v>
      </c>
      <c r="X1285" s="9">
        <v>4386</v>
      </c>
      <c r="Y1285" s="9">
        <v>150</v>
      </c>
      <c r="Z1285" s="9">
        <v>11</v>
      </c>
      <c r="AA1285" s="9">
        <v>3612</v>
      </c>
      <c r="AB1285" s="9">
        <v>467</v>
      </c>
      <c r="AC1285" s="9">
        <v>179</v>
      </c>
      <c r="AD1285" s="9">
        <v>254</v>
      </c>
      <c r="AE1285" s="9">
        <v>35</v>
      </c>
      <c r="AF1285" s="9">
        <v>1966</v>
      </c>
      <c r="AG1285" s="9">
        <v>1244</v>
      </c>
      <c r="AH1285" s="9">
        <v>1337</v>
      </c>
      <c r="AI1285" s="9">
        <v>0</v>
      </c>
      <c r="AJ1285" s="9">
        <v>4085</v>
      </c>
      <c r="AK1285" s="9">
        <v>151</v>
      </c>
      <c r="AL1285" s="9">
        <v>311</v>
      </c>
      <c r="AM1285" s="9">
        <v>0</v>
      </c>
      <c r="AN1285" s="9">
        <v>4423</v>
      </c>
      <c r="AO1285" s="9">
        <v>117</v>
      </c>
      <c r="AP1285" s="9">
        <v>7</v>
      </c>
      <c r="AQ1285" s="9">
        <v>0</v>
      </c>
      <c r="AR1285" s="9">
        <v>3971</v>
      </c>
      <c r="AS1285" s="9">
        <v>576</v>
      </c>
      <c r="AT1285" s="10">
        <v>0</v>
      </c>
    </row>
    <row r="1286" spans="1:46" ht="42.75" x14ac:dyDescent="0.25">
      <c r="A1286" s="26" t="str">
        <f t="shared" si="40"/>
        <v>2014Licensed practical nursesBritish ColumbiaOther places of work</v>
      </c>
      <c r="B1286" s="24">
        <v>2014</v>
      </c>
      <c r="C1286" s="9" t="s">
        <v>3</v>
      </c>
      <c r="D1286" s="9" t="s">
        <v>167</v>
      </c>
      <c r="E1286" s="9" t="str">
        <f t="shared" si="41"/>
        <v>British Columbia</v>
      </c>
      <c r="F1286" s="9" t="s">
        <v>183</v>
      </c>
      <c r="G1286" s="9" t="s">
        <v>13</v>
      </c>
      <c r="H1286" s="9">
        <v>649</v>
      </c>
      <c r="I1286" s="9">
        <v>607</v>
      </c>
      <c r="J1286" s="9">
        <v>42</v>
      </c>
      <c r="K1286" s="9">
        <v>0</v>
      </c>
      <c r="L1286" s="9">
        <v>29</v>
      </c>
      <c r="M1286" s="9">
        <v>88</v>
      </c>
      <c r="N1286" s="9">
        <v>104</v>
      </c>
      <c r="O1286" s="9">
        <v>74</v>
      </c>
      <c r="P1286" s="9">
        <v>88</v>
      </c>
      <c r="Q1286" s="9">
        <v>84</v>
      </c>
      <c r="R1286" s="9">
        <v>65</v>
      </c>
      <c r="S1286" s="9">
        <v>63</v>
      </c>
      <c r="T1286" s="9">
        <v>37</v>
      </c>
      <c r="U1286" s="9">
        <v>14</v>
      </c>
      <c r="V1286" s="9">
        <v>3</v>
      </c>
      <c r="W1286" s="9">
        <v>0</v>
      </c>
      <c r="X1286" s="9">
        <v>626</v>
      </c>
      <c r="Y1286" s="9">
        <v>22</v>
      </c>
      <c r="Z1286" s="9">
        <v>1</v>
      </c>
      <c r="AA1286" s="9">
        <v>428</v>
      </c>
      <c r="AB1286" s="9">
        <v>100</v>
      </c>
      <c r="AC1286" s="9">
        <v>45</v>
      </c>
      <c r="AD1286" s="9">
        <v>73</v>
      </c>
      <c r="AE1286" s="9">
        <v>3</v>
      </c>
      <c r="AF1286" s="9">
        <v>331</v>
      </c>
      <c r="AG1286" s="9">
        <v>148</v>
      </c>
      <c r="AH1286" s="9">
        <v>170</v>
      </c>
      <c r="AI1286" s="9">
        <v>0</v>
      </c>
      <c r="AJ1286" s="9">
        <v>349</v>
      </c>
      <c r="AK1286" s="9">
        <v>64</v>
      </c>
      <c r="AL1286" s="9">
        <v>236</v>
      </c>
      <c r="AM1286" s="9">
        <v>0</v>
      </c>
      <c r="AN1286" s="9">
        <v>474</v>
      </c>
      <c r="AO1286" s="9">
        <v>66</v>
      </c>
      <c r="AP1286" s="9">
        <v>109</v>
      </c>
      <c r="AQ1286" s="9">
        <v>0</v>
      </c>
      <c r="AR1286" s="9">
        <v>601</v>
      </c>
      <c r="AS1286" s="9">
        <v>48</v>
      </c>
      <c r="AT1286" s="10">
        <v>0</v>
      </c>
    </row>
    <row r="1287" spans="1:46" ht="42.75" x14ac:dyDescent="0.25">
      <c r="A1287" s="26" t="str">
        <f t="shared" si="40"/>
        <v>2014Licensed practical nursesBritish ColumbiaUnknown places of work</v>
      </c>
      <c r="B1287" s="24">
        <v>2014</v>
      </c>
      <c r="C1287" s="9" t="s">
        <v>3</v>
      </c>
      <c r="D1287" s="9" t="s">
        <v>167</v>
      </c>
      <c r="E1287" s="9" t="str">
        <f t="shared" si="41"/>
        <v>British Columbia</v>
      </c>
      <c r="F1287" s="9" t="s">
        <v>184</v>
      </c>
      <c r="G1287" s="9" t="s">
        <v>49</v>
      </c>
      <c r="H1287" s="9">
        <v>101</v>
      </c>
      <c r="I1287" s="9">
        <v>95</v>
      </c>
      <c r="J1287" s="9">
        <v>6</v>
      </c>
      <c r="K1287" s="9">
        <v>0</v>
      </c>
      <c r="L1287" s="9">
        <v>3</v>
      </c>
      <c r="M1287" s="9">
        <v>2</v>
      </c>
      <c r="N1287" s="9">
        <v>6</v>
      </c>
      <c r="O1287" s="9">
        <v>16</v>
      </c>
      <c r="P1287" s="9">
        <v>7</v>
      </c>
      <c r="Q1287" s="9">
        <v>13</v>
      </c>
      <c r="R1287" s="9">
        <v>14</v>
      </c>
      <c r="S1287" s="9">
        <v>17</v>
      </c>
      <c r="T1287" s="9">
        <v>19</v>
      </c>
      <c r="U1287" s="9">
        <v>4</v>
      </c>
      <c r="V1287" s="9">
        <v>0</v>
      </c>
      <c r="W1287" s="9">
        <v>0</v>
      </c>
      <c r="X1287" s="9">
        <v>96</v>
      </c>
      <c r="Y1287" s="9">
        <v>5</v>
      </c>
      <c r="Z1287" s="9">
        <v>0</v>
      </c>
      <c r="AA1287" s="9">
        <v>45</v>
      </c>
      <c r="AB1287" s="9">
        <v>19</v>
      </c>
      <c r="AC1287" s="9">
        <v>7</v>
      </c>
      <c r="AD1287" s="9">
        <v>29</v>
      </c>
      <c r="AE1287" s="9">
        <v>1</v>
      </c>
      <c r="AF1287" s="9">
        <v>29</v>
      </c>
      <c r="AG1287" s="9">
        <v>27</v>
      </c>
      <c r="AH1287" s="9">
        <v>43</v>
      </c>
      <c r="AI1287" s="9">
        <v>2</v>
      </c>
      <c r="AJ1287" s="9">
        <v>19</v>
      </c>
      <c r="AK1287" s="9">
        <v>3</v>
      </c>
      <c r="AL1287" s="9">
        <v>77</v>
      </c>
      <c r="AM1287" s="9">
        <v>2</v>
      </c>
      <c r="AN1287" s="9">
        <v>95</v>
      </c>
      <c r="AO1287" s="9">
        <v>2</v>
      </c>
      <c r="AP1287" s="9">
        <v>2</v>
      </c>
      <c r="AQ1287" s="9">
        <v>2</v>
      </c>
      <c r="AR1287" s="9">
        <v>78</v>
      </c>
      <c r="AS1287" s="9">
        <v>23</v>
      </c>
      <c r="AT1287" s="10">
        <v>0</v>
      </c>
    </row>
    <row r="1288" spans="1:46" ht="42.75" x14ac:dyDescent="0.25">
      <c r="A1288" s="26" t="str">
        <f t="shared" si="40"/>
        <v>2014Licensed practical nursesYukonAll places of work</v>
      </c>
      <c r="B1288" s="24">
        <v>2014</v>
      </c>
      <c r="C1288" s="9" t="s">
        <v>3</v>
      </c>
      <c r="D1288" s="9" t="s">
        <v>168</v>
      </c>
      <c r="E1288" s="9" t="str">
        <f t="shared" si="41"/>
        <v>Yukon</v>
      </c>
      <c r="F1288" s="9" t="s">
        <v>179</v>
      </c>
      <c r="G1288" s="9" t="s">
        <v>9</v>
      </c>
      <c r="H1288" s="9">
        <v>105</v>
      </c>
      <c r="I1288" s="9">
        <v>97</v>
      </c>
      <c r="J1288" s="9">
        <v>8</v>
      </c>
      <c r="K1288" s="9">
        <v>0</v>
      </c>
      <c r="L1288" s="9">
        <v>9</v>
      </c>
      <c r="M1288" s="9">
        <v>11</v>
      </c>
      <c r="N1288" s="9">
        <v>13</v>
      </c>
      <c r="O1288" s="9">
        <v>11</v>
      </c>
      <c r="P1288" s="9">
        <v>11</v>
      </c>
      <c r="Q1288" s="9">
        <v>11</v>
      </c>
      <c r="R1288" s="9">
        <v>16</v>
      </c>
      <c r="S1288" s="9">
        <v>13</v>
      </c>
      <c r="T1288" s="9">
        <v>8</v>
      </c>
      <c r="U1288" s="9">
        <v>1</v>
      </c>
      <c r="V1288" s="9">
        <v>1</v>
      </c>
      <c r="W1288" s="9">
        <v>0</v>
      </c>
      <c r="X1288" s="9">
        <v>102</v>
      </c>
      <c r="Y1288" s="9">
        <v>3</v>
      </c>
      <c r="Z1288" s="9">
        <v>0</v>
      </c>
      <c r="AA1288" s="9">
        <v>64</v>
      </c>
      <c r="AB1288" s="9">
        <v>15</v>
      </c>
      <c r="AC1288" s="9">
        <v>14</v>
      </c>
      <c r="AD1288" s="9">
        <v>12</v>
      </c>
      <c r="AE1288" s="9">
        <v>0</v>
      </c>
      <c r="AF1288" s="9">
        <v>77</v>
      </c>
      <c r="AG1288" s="9">
        <v>12</v>
      </c>
      <c r="AH1288" s="9">
        <v>16</v>
      </c>
      <c r="AI1288" s="9">
        <v>0</v>
      </c>
      <c r="AJ1288" s="9">
        <v>99</v>
      </c>
      <c r="AK1288" s="9">
        <v>3</v>
      </c>
      <c r="AL1288" s="9">
        <v>3</v>
      </c>
      <c r="AM1288" s="9">
        <v>0</v>
      </c>
      <c r="AN1288" s="9">
        <v>103</v>
      </c>
      <c r="AO1288" s="9">
        <v>1</v>
      </c>
      <c r="AP1288" s="9">
        <v>1</v>
      </c>
      <c r="AQ1288" s="9">
        <v>0</v>
      </c>
      <c r="AR1288" s="9">
        <v>96</v>
      </c>
      <c r="AS1288" s="9">
        <v>9</v>
      </c>
      <c r="AT1288" s="10">
        <v>0</v>
      </c>
    </row>
    <row r="1289" spans="1:46" ht="42.75" x14ac:dyDescent="0.25">
      <c r="A1289" s="26" t="str">
        <f t="shared" si="40"/>
        <v>2014Licensed practical nursesYukonHospital</v>
      </c>
      <c r="B1289" s="24">
        <v>2014</v>
      </c>
      <c r="C1289" s="9" t="s">
        <v>3</v>
      </c>
      <c r="D1289" s="9" t="s">
        <v>168</v>
      </c>
      <c r="E1289" s="9" t="str">
        <f t="shared" si="41"/>
        <v>Yukon</v>
      </c>
      <c r="F1289" s="9" t="s">
        <v>180</v>
      </c>
      <c r="G1289" s="9" t="s">
        <v>10</v>
      </c>
      <c r="H1289" s="9">
        <v>33</v>
      </c>
      <c r="I1289" s="9">
        <v>32</v>
      </c>
      <c r="J1289" s="9">
        <v>1</v>
      </c>
      <c r="K1289" s="9">
        <v>0</v>
      </c>
      <c r="L1289" s="9">
        <v>2</v>
      </c>
      <c r="M1289" s="9">
        <v>3</v>
      </c>
      <c r="N1289" s="9">
        <v>4</v>
      </c>
      <c r="O1289" s="9">
        <v>4</v>
      </c>
      <c r="P1289" s="9">
        <v>2</v>
      </c>
      <c r="Q1289" s="9">
        <v>4</v>
      </c>
      <c r="R1289" s="9">
        <v>5</v>
      </c>
      <c r="S1289" s="9">
        <v>2</v>
      </c>
      <c r="T1289" s="9">
        <v>6</v>
      </c>
      <c r="U1289" s="9">
        <v>0</v>
      </c>
      <c r="V1289" s="9">
        <v>1</v>
      </c>
      <c r="W1289" s="9">
        <v>0</v>
      </c>
      <c r="X1289" s="9">
        <v>32</v>
      </c>
      <c r="Y1289" s="9">
        <v>1</v>
      </c>
      <c r="Z1289" s="9">
        <v>0</v>
      </c>
      <c r="AA1289" s="9">
        <v>15</v>
      </c>
      <c r="AB1289" s="9">
        <v>7</v>
      </c>
      <c r="AC1289" s="9">
        <v>6</v>
      </c>
      <c r="AD1289" s="9">
        <v>5</v>
      </c>
      <c r="AE1289" s="9">
        <v>0</v>
      </c>
      <c r="AF1289" s="9">
        <v>23</v>
      </c>
      <c r="AG1289" s="9">
        <v>6</v>
      </c>
      <c r="AH1289" s="9">
        <v>4</v>
      </c>
      <c r="AI1289" s="9">
        <v>0</v>
      </c>
      <c r="AJ1289" s="9">
        <v>33</v>
      </c>
      <c r="AK1289" s="9">
        <v>0</v>
      </c>
      <c r="AL1289" s="9">
        <v>0</v>
      </c>
      <c r="AM1289" s="9">
        <v>0</v>
      </c>
      <c r="AN1289" s="9">
        <v>33</v>
      </c>
      <c r="AO1289" s="9">
        <v>0</v>
      </c>
      <c r="AP1289" s="9">
        <v>0</v>
      </c>
      <c r="AQ1289" s="9">
        <v>0</v>
      </c>
      <c r="AR1289" s="9">
        <v>26</v>
      </c>
      <c r="AS1289" s="9">
        <v>7</v>
      </c>
      <c r="AT1289" s="10">
        <v>0</v>
      </c>
    </row>
    <row r="1290" spans="1:46" ht="42.75" x14ac:dyDescent="0.25">
      <c r="A1290" s="26" t="str">
        <f t="shared" si="40"/>
        <v>2014Licensed practical nursesYukonCommunity health</v>
      </c>
      <c r="B1290" s="24">
        <v>2014</v>
      </c>
      <c r="C1290" s="9" t="s">
        <v>3</v>
      </c>
      <c r="D1290" s="9" t="s">
        <v>168</v>
      </c>
      <c r="E1290" s="9" t="str">
        <f t="shared" si="41"/>
        <v>Yukon</v>
      </c>
      <c r="F1290" s="9" t="s">
        <v>182</v>
      </c>
      <c r="G1290" s="9" t="s">
        <v>11</v>
      </c>
      <c r="H1290" s="9">
        <v>3</v>
      </c>
      <c r="I1290" s="9">
        <v>3</v>
      </c>
      <c r="J1290" s="9">
        <v>0</v>
      </c>
      <c r="K1290" s="9">
        <v>0</v>
      </c>
      <c r="L1290" s="9">
        <v>0</v>
      </c>
      <c r="M1290" s="9">
        <v>0</v>
      </c>
      <c r="N1290" s="9">
        <v>1</v>
      </c>
      <c r="O1290" s="9">
        <v>1</v>
      </c>
      <c r="P1290" s="9">
        <v>0</v>
      </c>
      <c r="Q1290" s="9">
        <v>0</v>
      </c>
      <c r="R1290" s="9">
        <v>0</v>
      </c>
      <c r="S1290" s="9">
        <v>1</v>
      </c>
      <c r="T1290" s="9">
        <v>0</v>
      </c>
      <c r="U1290" s="9">
        <v>0</v>
      </c>
      <c r="V1290" s="9">
        <v>0</v>
      </c>
      <c r="W1290" s="9">
        <v>0</v>
      </c>
      <c r="X1290" s="9">
        <v>3</v>
      </c>
      <c r="Y1290" s="9">
        <v>0</v>
      </c>
      <c r="Z1290" s="9">
        <v>0</v>
      </c>
      <c r="AA1290" s="9">
        <v>3</v>
      </c>
      <c r="AB1290" s="9">
        <v>0</v>
      </c>
      <c r="AC1290" s="9">
        <v>0</v>
      </c>
      <c r="AD1290" s="9">
        <v>0</v>
      </c>
      <c r="AE1290" s="9">
        <v>0</v>
      </c>
      <c r="AF1290" s="9">
        <v>2</v>
      </c>
      <c r="AG1290" s="9">
        <v>1</v>
      </c>
      <c r="AH1290" s="9">
        <v>0</v>
      </c>
      <c r="AI1290" s="9">
        <v>0</v>
      </c>
      <c r="AJ1290" s="9">
        <v>3</v>
      </c>
      <c r="AK1290" s="9">
        <v>0</v>
      </c>
      <c r="AL1290" s="9">
        <v>0</v>
      </c>
      <c r="AM1290" s="9">
        <v>0</v>
      </c>
      <c r="AN1290" s="9">
        <v>3</v>
      </c>
      <c r="AO1290" s="9">
        <v>0</v>
      </c>
      <c r="AP1290" s="9">
        <v>0</v>
      </c>
      <c r="AQ1290" s="9">
        <v>0</v>
      </c>
      <c r="AR1290" s="9">
        <v>3</v>
      </c>
      <c r="AS1290" s="9">
        <v>0</v>
      </c>
      <c r="AT1290" s="10">
        <v>0</v>
      </c>
    </row>
    <row r="1291" spans="1:46" ht="57" x14ac:dyDescent="0.25">
      <c r="A1291" s="26" t="str">
        <f t="shared" si="40"/>
        <v>2014Licensed practical nursesYukonNursing home/long-term care</v>
      </c>
      <c r="B1291" s="24">
        <v>2014</v>
      </c>
      <c r="C1291" s="9" t="s">
        <v>3</v>
      </c>
      <c r="D1291" s="9" t="s">
        <v>168</v>
      </c>
      <c r="E1291" s="9" t="str">
        <f t="shared" si="41"/>
        <v>Yukon</v>
      </c>
      <c r="F1291" s="9" t="s">
        <v>181</v>
      </c>
      <c r="G1291" s="9" t="s">
        <v>12</v>
      </c>
      <c r="H1291" s="9">
        <v>65</v>
      </c>
      <c r="I1291" s="9">
        <v>58</v>
      </c>
      <c r="J1291" s="9">
        <v>7</v>
      </c>
      <c r="K1291" s="9">
        <v>0</v>
      </c>
      <c r="L1291" s="9">
        <v>7</v>
      </c>
      <c r="M1291" s="9">
        <v>7</v>
      </c>
      <c r="N1291" s="9">
        <v>8</v>
      </c>
      <c r="O1291" s="9">
        <v>6</v>
      </c>
      <c r="P1291" s="9">
        <v>8</v>
      </c>
      <c r="Q1291" s="9">
        <v>7</v>
      </c>
      <c r="R1291" s="9">
        <v>10</v>
      </c>
      <c r="S1291" s="9">
        <v>10</v>
      </c>
      <c r="T1291" s="9">
        <v>1</v>
      </c>
      <c r="U1291" s="9">
        <v>1</v>
      </c>
      <c r="V1291" s="9">
        <v>0</v>
      </c>
      <c r="W1291" s="9">
        <v>0</v>
      </c>
      <c r="X1291" s="9">
        <v>63</v>
      </c>
      <c r="Y1291" s="9">
        <v>2</v>
      </c>
      <c r="Z1291" s="9">
        <v>0</v>
      </c>
      <c r="AA1291" s="9">
        <v>45</v>
      </c>
      <c r="AB1291" s="9">
        <v>7</v>
      </c>
      <c r="AC1291" s="9">
        <v>7</v>
      </c>
      <c r="AD1291" s="9">
        <v>6</v>
      </c>
      <c r="AE1291" s="9">
        <v>0</v>
      </c>
      <c r="AF1291" s="9">
        <v>49</v>
      </c>
      <c r="AG1291" s="9">
        <v>5</v>
      </c>
      <c r="AH1291" s="9">
        <v>11</v>
      </c>
      <c r="AI1291" s="9">
        <v>0</v>
      </c>
      <c r="AJ1291" s="9">
        <v>61</v>
      </c>
      <c r="AK1291" s="9">
        <v>3</v>
      </c>
      <c r="AL1291" s="9">
        <v>1</v>
      </c>
      <c r="AM1291" s="9">
        <v>0</v>
      </c>
      <c r="AN1291" s="9">
        <v>65</v>
      </c>
      <c r="AO1291" s="9">
        <v>0</v>
      </c>
      <c r="AP1291" s="9">
        <v>0</v>
      </c>
      <c r="AQ1291" s="9">
        <v>0</v>
      </c>
      <c r="AR1291" s="9">
        <v>64</v>
      </c>
      <c r="AS1291" s="9">
        <v>1</v>
      </c>
      <c r="AT1291" s="10">
        <v>0</v>
      </c>
    </row>
    <row r="1292" spans="1:46" ht="42.75" x14ac:dyDescent="0.25">
      <c r="A1292" s="26" t="str">
        <f t="shared" si="40"/>
        <v>2014Licensed practical nursesYukonOther places of work</v>
      </c>
      <c r="B1292" s="24">
        <v>2014</v>
      </c>
      <c r="C1292" s="9" t="s">
        <v>3</v>
      </c>
      <c r="D1292" s="9" t="s">
        <v>168</v>
      </c>
      <c r="E1292" s="9" t="str">
        <f t="shared" si="41"/>
        <v>Yukon</v>
      </c>
      <c r="F1292" s="9" t="s">
        <v>183</v>
      </c>
      <c r="G1292" s="9" t="s">
        <v>13</v>
      </c>
      <c r="H1292" s="9">
        <v>4</v>
      </c>
      <c r="I1292" s="9">
        <v>4</v>
      </c>
      <c r="J1292" s="9">
        <v>0</v>
      </c>
      <c r="K1292" s="9">
        <v>0</v>
      </c>
      <c r="L1292" s="9">
        <v>0</v>
      </c>
      <c r="M1292" s="9">
        <v>1</v>
      </c>
      <c r="N1292" s="9">
        <v>0</v>
      </c>
      <c r="O1292" s="9">
        <v>0</v>
      </c>
      <c r="P1292" s="9">
        <v>1</v>
      </c>
      <c r="Q1292" s="9">
        <v>0</v>
      </c>
      <c r="R1292" s="9">
        <v>1</v>
      </c>
      <c r="S1292" s="9">
        <v>0</v>
      </c>
      <c r="T1292" s="9">
        <v>1</v>
      </c>
      <c r="U1292" s="9">
        <v>0</v>
      </c>
      <c r="V1292" s="9">
        <v>0</v>
      </c>
      <c r="W1292" s="9">
        <v>0</v>
      </c>
      <c r="X1292" s="9">
        <v>4</v>
      </c>
      <c r="Y1292" s="9">
        <v>0</v>
      </c>
      <c r="Z1292" s="9">
        <v>0</v>
      </c>
      <c r="AA1292" s="9">
        <v>1</v>
      </c>
      <c r="AB1292" s="9">
        <v>1</v>
      </c>
      <c r="AC1292" s="9">
        <v>1</v>
      </c>
      <c r="AD1292" s="9">
        <v>1</v>
      </c>
      <c r="AE1292" s="9">
        <v>0</v>
      </c>
      <c r="AF1292" s="9">
        <v>3</v>
      </c>
      <c r="AG1292" s="9">
        <v>0</v>
      </c>
      <c r="AH1292" s="9">
        <v>1</v>
      </c>
      <c r="AI1292" s="9">
        <v>0</v>
      </c>
      <c r="AJ1292" s="9">
        <v>2</v>
      </c>
      <c r="AK1292" s="9">
        <v>0</v>
      </c>
      <c r="AL1292" s="9">
        <v>2</v>
      </c>
      <c r="AM1292" s="9">
        <v>0</v>
      </c>
      <c r="AN1292" s="9">
        <v>2</v>
      </c>
      <c r="AO1292" s="9">
        <v>1</v>
      </c>
      <c r="AP1292" s="9">
        <v>1</v>
      </c>
      <c r="AQ1292" s="9">
        <v>0</v>
      </c>
      <c r="AR1292" s="9">
        <v>3</v>
      </c>
      <c r="AS1292" s="9">
        <v>1</v>
      </c>
      <c r="AT1292" s="10">
        <v>0</v>
      </c>
    </row>
    <row r="1293" spans="1:46" ht="57" x14ac:dyDescent="0.25">
      <c r="A1293" s="26" t="str">
        <f t="shared" si="40"/>
        <v>2014Licensed practical nursesNorthwest TerritoriesAll places of work</v>
      </c>
      <c r="B1293" s="24">
        <v>2014</v>
      </c>
      <c r="C1293" s="9" t="s">
        <v>3</v>
      </c>
      <c r="D1293" s="9" t="s">
        <v>169</v>
      </c>
      <c r="E1293" s="9" t="str">
        <f t="shared" si="41"/>
        <v>Northwest Territories</v>
      </c>
      <c r="F1293" s="9" t="s">
        <v>179</v>
      </c>
      <c r="G1293" s="9" t="s">
        <v>9</v>
      </c>
      <c r="H1293" s="9">
        <v>95</v>
      </c>
      <c r="I1293" s="9">
        <v>79</v>
      </c>
      <c r="J1293" s="9">
        <v>16</v>
      </c>
      <c r="K1293" s="9">
        <v>0</v>
      </c>
      <c r="L1293" s="9">
        <v>0</v>
      </c>
      <c r="M1293" s="9">
        <v>5</v>
      </c>
      <c r="N1293" s="9">
        <v>10</v>
      </c>
      <c r="O1293" s="9">
        <v>10</v>
      </c>
      <c r="P1293" s="9">
        <v>14</v>
      </c>
      <c r="Q1293" s="9">
        <v>9</v>
      </c>
      <c r="R1293" s="9">
        <v>10</v>
      </c>
      <c r="S1293" s="9">
        <v>23</v>
      </c>
      <c r="T1293" s="9">
        <v>6</v>
      </c>
      <c r="U1293" s="9">
        <v>8</v>
      </c>
      <c r="V1293" s="9">
        <v>0</v>
      </c>
      <c r="W1293" s="9">
        <v>0</v>
      </c>
      <c r="X1293" s="9">
        <v>95</v>
      </c>
      <c r="Y1293" s="9">
        <v>0</v>
      </c>
      <c r="Z1293" s="9">
        <v>0</v>
      </c>
      <c r="AA1293" s="9">
        <v>34</v>
      </c>
      <c r="AB1293" s="9">
        <v>24</v>
      </c>
      <c r="AC1293" s="9">
        <v>20</v>
      </c>
      <c r="AD1293" s="9">
        <v>17</v>
      </c>
      <c r="AE1293" s="9">
        <v>0</v>
      </c>
      <c r="AF1293" s="9">
        <v>78</v>
      </c>
      <c r="AG1293" s="9">
        <v>2</v>
      </c>
      <c r="AH1293" s="9">
        <v>13</v>
      </c>
      <c r="AI1293" s="9">
        <v>2</v>
      </c>
      <c r="AJ1293" s="9">
        <v>79</v>
      </c>
      <c r="AK1293" s="9">
        <v>1</v>
      </c>
      <c r="AL1293" s="9">
        <v>13</v>
      </c>
      <c r="AM1293" s="9">
        <v>2</v>
      </c>
      <c r="AN1293" s="9">
        <v>93</v>
      </c>
      <c r="AO1293" s="9">
        <v>0</v>
      </c>
      <c r="AP1293" s="9">
        <v>0</v>
      </c>
      <c r="AQ1293" s="9">
        <v>2</v>
      </c>
      <c r="AR1293" s="9">
        <v>35</v>
      </c>
      <c r="AS1293" s="9">
        <v>60</v>
      </c>
      <c r="AT1293" s="10">
        <v>0</v>
      </c>
    </row>
    <row r="1294" spans="1:46" ht="57" x14ac:dyDescent="0.25">
      <c r="A1294" s="26" t="str">
        <f t="shared" si="40"/>
        <v>2014Licensed practical nursesNorthwest TerritoriesHospital</v>
      </c>
      <c r="B1294" s="24">
        <v>2014</v>
      </c>
      <c r="C1294" s="9" t="s">
        <v>3</v>
      </c>
      <c r="D1294" s="9" t="s">
        <v>169</v>
      </c>
      <c r="E1294" s="9" t="str">
        <f t="shared" si="41"/>
        <v>Northwest Territories</v>
      </c>
      <c r="F1294" s="9" t="s">
        <v>180</v>
      </c>
      <c r="G1294" s="9" t="s">
        <v>10</v>
      </c>
      <c r="H1294" s="9">
        <v>33</v>
      </c>
      <c r="I1294" s="9">
        <v>26</v>
      </c>
      <c r="J1294" s="9">
        <v>7</v>
      </c>
      <c r="K1294" s="9">
        <v>0</v>
      </c>
      <c r="L1294" s="9">
        <v>0</v>
      </c>
      <c r="M1294" s="9">
        <v>2</v>
      </c>
      <c r="N1294" s="9">
        <v>5</v>
      </c>
      <c r="O1294" s="9">
        <v>3</v>
      </c>
      <c r="P1294" s="9">
        <v>6</v>
      </c>
      <c r="Q1294" s="9">
        <v>4</v>
      </c>
      <c r="R1294" s="9">
        <v>2</v>
      </c>
      <c r="S1294" s="9">
        <v>6</v>
      </c>
      <c r="T1294" s="9">
        <v>2</v>
      </c>
      <c r="U1294" s="9">
        <v>3</v>
      </c>
      <c r="V1294" s="9">
        <v>0</v>
      </c>
      <c r="W1294" s="9">
        <v>0</v>
      </c>
      <c r="X1294" s="9">
        <v>33</v>
      </c>
      <c r="Y1294" s="9">
        <v>0</v>
      </c>
      <c r="Z1294" s="9">
        <v>0</v>
      </c>
      <c r="AA1294" s="9">
        <v>10</v>
      </c>
      <c r="AB1294" s="9">
        <v>11</v>
      </c>
      <c r="AC1294" s="9">
        <v>6</v>
      </c>
      <c r="AD1294" s="9">
        <v>6</v>
      </c>
      <c r="AE1294" s="9">
        <v>0</v>
      </c>
      <c r="AF1294" s="9">
        <v>25</v>
      </c>
      <c r="AG1294" s="9">
        <v>1</v>
      </c>
      <c r="AH1294" s="9">
        <v>7</v>
      </c>
      <c r="AI1294" s="9">
        <v>0</v>
      </c>
      <c r="AJ1294" s="9">
        <v>29</v>
      </c>
      <c r="AK1294" s="9">
        <v>0</v>
      </c>
      <c r="AL1294" s="9">
        <v>3</v>
      </c>
      <c r="AM1294" s="9">
        <v>1</v>
      </c>
      <c r="AN1294" s="9">
        <v>33</v>
      </c>
      <c r="AO1294" s="9">
        <v>0</v>
      </c>
      <c r="AP1294" s="9">
        <v>0</v>
      </c>
      <c r="AQ1294" s="9">
        <v>0</v>
      </c>
      <c r="AR1294" s="9">
        <v>17</v>
      </c>
      <c r="AS1294" s="9">
        <v>16</v>
      </c>
      <c r="AT1294" s="10">
        <v>0</v>
      </c>
    </row>
    <row r="1295" spans="1:46" ht="57" x14ac:dyDescent="0.25">
      <c r="A1295" s="26" t="str">
        <f t="shared" si="40"/>
        <v>2014Licensed practical nursesNorthwest TerritoriesCommunity health</v>
      </c>
      <c r="B1295" s="24">
        <v>2014</v>
      </c>
      <c r="C1295" s="9" t="s">
        <v>3</v>
      </c>
      <c r="D1295" s="9" t="s">
        <v>169</v>
      </c>
      <c r="E1295" s="9" t="str">
        <f t="shared" si="41"/>
        <v>Northwest Territories</v>
      </c>
      <c r="F1295" s="9" t="s">
        <v>182</v>
      </c>
      <c r="G1295" s="9" t="s">
        <v>11</v>
      </c>
      <c r="H1295" s="9">
        <v>19</v>
      </c>
      <c r="I1295" s="9">
        <v>18</v>
      </c>
      <c r="J1295" s="9">
        <v>1</v>
      </c>
      <c r="K1295" s="9">
        <v>0</v>
      </c>
      <c r="L1295" s="9">
        <v>0</v>
      </c>
      <c r="M1295" s="9">
        <v>1</v>
      </c>
      <c r="N1295" s="9">
        <v>1</v>
      </c>
      <c r="O1295" s="9">
        <v>1</v>
      </c>
      <c r="P1295" s="9">
        <v>3</v>
      </c>
      <c r="Q1295" s="9">
        <v>2</v>
      </c>
      <c r="R1295" s="9">
        <v>3</v>
      </c>
      <c r="S1295" s="9">
        <v>7</v>
      </c>
      <c r="T1295" s="9">
        <v>1</v>
      </c>
      <c r="U1295" s="9">
        <v>0</v>
      </c>
      <c r="V1295" s="9">
        <v>0</v>
      </c>
      <c r="W1295" s="9">
        <v>0</v>
      </c>
      <c r="X1295" s="9">
        <v>19</v>
      </c>
      <c r="Y1295" s="9">
        <v>0</v>
      </c>
      <c r="Z1295" s="9">
        <v>0</v>
      </c>
      <c r="AA1295" s="9">
        <v>5</v>
      </c>
      <c r="AB1295" s="9">
        <v>4</v>
      </c>
      <c r="AC1295" s="9">
        <v>6</v>
      </c>
      <c r="AD1295" s="9">
        <v>4</v>
      </c>
      <c r="AE1295" s="9">
        <v>0</v>
      </c>
      <c r="AF1295" s="9">
        <v>16</v>
      </c>
      <c r="AG1295" s="9">
        <v>1</v>
      </c>
      <c r="AH1295" s="9">
        <v>1</v>
      </c>
      <c r="AI1295" s="9">
        <v>1</v>
      </c>
      <c r="AJ1295" s="9">
        <v>16</v>
      </c>
      <c r="AK1295" s="9">
        <v>0</v>
      </c>
      <c r="AL1295" s="9">
        <v>3</v>
      </c>
      <c r="AM1295" s="9">
        <v>0</v>
      </c>
      <c r="AN1295" s="9">
        <v>19</v>
      </c>
      <c r="AO1295" s="9">
        <v>0</v>
      </c>
      <c r="AP1295" s="9">
        <v>0</v>
      </c>
      <c r="AQ1295" s="9">
        <v>0</v>
      </c>
      <c r="AR1295" s="9">
        <v>13</v>
      </c>
      <c r="AS1295" s="9">
        <v>6</v>
      </c>
      <c r="AT1295" s="10">
        <v>0</v>
      </c>
    </row>
    <row r="1296" spans="1:46" ht="57" x14ac:dyDescent="0.25">
      <c r="A1296" s="26" t="str">
        <f t="shared" si="40"/>
        <v>2014Licensed practical nursesNorthwest TerritoriesNursing home/long-term care</v>
      </c>
      <c r="B1296" s="24">
        <v>2014</v>
      </c>
      <c r="C1296" s="9" t="s">
        <v>3</v>
      </c>
      <c r="D1296" s="9" t="s">
        <v>169</v>
      </c>
      <c r="E1296" s="9" t="str">
        <f t="shared" si="41"/>
        <v>Northwest Territories</v>
      </c>
      <c r="F1296" s="9" t="s">
        <v>181</v>
      </c>
      <c r="G1296" s="9" t="s">
        <v>12</v>
      </c>
      <c r="H1296" s="9">
        <v>38</v>
      </c>
      <c r="I1296" s="9">
        <v>31</v>
      </c>
      <c r="J1296" s="9">
        <v>7</v>
      </c>
      <c r="K1296" s="9">
        <v>0</v>
      </c>
      <c r="L1296" s="9">
        <v>0</v>
      </c>
      <c r="M1296" s="9">
        <v>1</v>
      </c>
      <c r="N1296" s="9">
        <v>4</v>
      </c>
      <c r="O1296" s="9">
        <v>5</v>
      </c>
      <c r="P1296" s="9">
        <v>4</v>
      </c>
      <c r="Q1296" s="9">
        <v>3</v>
      </c>
      <c r="R1296" s="9">
        <v>5</v>
      </c>
      <c r="S1296" s="9">
        <v>9</v>
      </c>
      <c r="T1296" s="9">
        <v>3</v>
      </c>
      <c r="U1296" s="9">
        <v>4</v>
      </c>
      <c r="V1296" s="9">
        <v>0</v>
      </c>
      <c r="W1296" s="9">
        <v>0</v>
      </c>
      <c r="X1296" s="9">
        <v>38</v>
      </c>
      <c r="Y1296" s="9">
        <v>0</v>
      </c>
      <c r="Z1296" s="9">
        <v>0</v>
      </c>
      <c r="AA1296" s="9">
        <v>16</v>
      </c>
      <c r="AB1296" s="9">
        <v>8</v>
      </c>
      <c r="AC1296" s="9">
        <v>8</v>
      </c>
      <c r="AD1296" s="9">
        <v>6</v>
      </c>
      <c r="AE1296" s="9">
        <v>0</v>
      </c>
      <c r="AF1296" s="9">
        <v>33</v>
      </c>
      <c r="AG1296" s="9">
        <v>0</v>
      </c>
      <c r="AH1296" s="9">
        <v>4</v>
      </c>
      <c r="AI1296" s="9">
        <v>1</v>
      </c>
      <c r="AJ1296" s="9">
        <v>32</v>
      </c>
      <c r="AK1296" s="9">
        <v>1</v>
      </c>
      <c r="AL1296" s="9">
        <v>5</v>
      </c>
      <c r="AM1296" s="9">
        <v>0</v>
      </c>
      <c r="AN1296" s="9">
        <v>38</v>
      </c>
      <c r="AO1296" s="9">
        <v>0</v>
      </c>
      <c r="AP1296" s="9">
        <v>0</v>
      </c>
      <c r="AQ1296" s="9">
        <v>0</v>
      </c>
      <c r="AR1296" s="9">
        <v>2</v>
      </c>
      <c r="AS1296" s="9">
        <v>36</v>
      </c>
      <c r="AT1296" s="10">
        <v>0</v>
      </c>
    </row>
    <row r="1297" spans="1:46" ht="57" x14ac:dyDescent="0.25">
      <c r="A1297" s="26" t="str">
        <f t="shared" si="40"/>
        <v>2014Licensed practical nursesNorthwest TerritoriesOther places of work</v>
      </c>
      <c r="B1297" s="24">
        <v>2014</v>
      </c>
      <c r="C1297" s="9" t="s">
        <v>3</v>
      </c>
      <c r="D1297" s="9" t="s">
        <v>169</v>
      </c>
      <c r="E1297" s="9" t="str">
        <f t="shared" si="41"/>
        <v>Northwest Territories</v>
      </c>
      <c r="F1297" s="9" t="s">
        <v>183</v>
      </c>
      <c r="G1297" s="9" t="s">
        <v>13</v>
      </c>
      <c r="H1297" s="9">
        <v>4</v>
      </c>
      <c r="I1297" s="9">
        <v>3</v>
      </c>
      <c r="J1297" s="9">
        <v>1</v>
      </c>
      <c r="K1297" s="9">
        <v>0</v>
      </c>
      <c r="L1297" s="9">
        <v>0</v>
      </c>
      <c r="M1297" s="9">
        <v>1</v>
      </c>
      <c r="N1297" s="9">
        <v>0</v>
      </c>
      <c r="O1297" s="9">
        <v>0</v>
      </c>
      <c r="P1297" s="9">
        <v>1</v>
      </c>
      <c r="Q1297" s="9">
        <v>0</v>
      </c>
      <c r="R1297" s="9">
        <v>0</v>
      </c>
      <c r="S1297" s="9">
        <v>1</v>
      </c>
      <c r="T1297" s="9">
        <v>0</v>
      </c>
      <c r="U1297" s="9">
        <v>1</v>
      </c>
      <c r="V1297" s="9">
        <v>0</v>
      </c>
      <c r="W1297" s="9">
        <v>0</v>
      </c>
      <c r="X1297" s="9">
        <v>4</v>
      </c>
      <c r="Y1297" s="9">
        <v>0</v>
      </c>
      <c r="Z1297" s="9">
        <v>0</v>
      </c>
      <c r="AA1297" s="9">
        <v>2</v>
      </c>
      <c r="AB1297" s="9">
        <v>1</v>
      </c>
      <c r="AC1297" s="9">
        <v>0</v>
      </c>
      <c r="AD1297" s="9">
        <v>1</v>
      </c>
      <c r="AE1297" s="9">
        <v>0</v>
      </c>
      <c r="AF1297" s="9">
        <v>4</v>
      </c>
      <c r="AG1297" s="9">
        <v>0</v>
      </c>
      <c r="AH1297" s="9">
        <v>0</v>
      </c>
      <c r="AI1297" s="9">
        <v>0</v>
      </c>
      <c r="AJ1297" s="9">
        <v>2</v>
      </c>
      <c r="AK1297" s="9">
        <v>0</v>
      </c>
      <c r="AL1297" s="9">
        <v>2</v>
      </c>
      <c r="AM1297" s="9">
        <v>0</v>
      </c>
      <c r="AN1297" s="9">
        <v>3</v>
      </c>
      <c r="AO1297" s="9">
        <v>0</v>
      </c>
      <c r="AP1297" s="9">
        <v>0</v>
      </c>
      <c r="AQ1297" s="9">
        <v>1</v>
      </c>
      <c r="AR1297" s="9">
        <v>2</v>
      </c>
      <c r="AS1297" s="9">
        <v>2</v>
      </c>
      <c r="AT1297" s="10">
        <v>0</v>
      </c>
    </row>
    <row r="1298" spans="1:46" ht="57" x14ac:dyDescent="0.25">
      <c r="A1298" s="26" t="str">
        <f t="shared" si="40"/>
        <v>2014Licensed practical nursesNorthwest TerritoriesUnknown places of work</v>
      </c>
      <c r="B1298" s="24">
        <v>2014</v>
      </c>
      <c r="C1298" s="9" t="s">
        <v>3</v>
      </c>
      <c r="D1298" s="9" t="s">
        <v>169</v>
      </c>
      <c r="E1298" s="9" t="str">
        <f t="shared" si="41"/>
        <v>Northwest Territories</v>
      </c>
      <c r="F1298" s="9" t="s">
        <v>184</v>
      </c>
      <c r="G1298" s="9" t="s">
        <v>49</v>
      </c>
      <c r="H1298" s="9">
        <v>1</v>
      </c>
      <c r="I1298" s="9">
        <v>1</v>
      </c>
      <c r="J1298" s="9">
        <v>0</v>
      </c>
      <c r="K1298" s="9">
        <v>0</v>
      </c>
      <c r="L1298" s="9">
        <v>0</v>
      </c>
      <c r="M1298" s="9">
        <v>0</v>
      </c>
      <c r="N1298" s="9">
        <v>0</v>
      </c>
      <c r="O1298" s="9">
        <v>1</v>
      </c>
      <c r="P1298" s="9">
        <v>0</v>
      </c>
      <c r="Q1298" s="9">
        <v>0</v>
      </c>
      <c r="R1298" s="9">
        <v>0</v>
      </c>
      <c r="S1298" s="9">
        <v>0</v>
      </c>
      <c r="T1298" s="9">
        <v>0</v>
      </c>
      <c r="U1298" s="9">
        <v>0</v>
      </c>
      <c r="V1298" s="9">
        <v>0</v>
      </c>
      <c r="W1298" s="9">
        <v>0</v>
      </c>
      <c r="X1298" s="9">
        <v>1</v>
      </c>
      <c r="Y1298" s="9">
        <v>0</v>
      </c>
      <c r="Z1298" s="9">
        <v>0</v>
      </c>
      <c r="AA1298" s="9">
        <v>1</v>
      </c>
      <c r="AB1298" s="9">
        <v>0</v>
      </c>
      <c r="AC1298" s="9">
        <v>0</v>
      </c>
      <c r="AD1298" s="9">
        <v>0</v>
      </c>
      <c r="AE1298" s="9">
        <v>0</v>
      </c>
      <c r="AF1298" s="9">
        <v>0</v>
      </c>
      <c r="AG1298" s="9">
        <v>0</v>
      </c>
      <c r="AH1298" s="9">
        <v>1</v>
      </c>
      <c r="AI1298" s="9">
        <v>0</v>
      </c>
      <c r="AJ1298" s="9">
        <v>0</v>
      </c>
      <c r="AK1298" s="9">
        <v>0</v>
      </c>
      <c r="AL1298" s="9">
        <v>0</v>
      </c>
      <c r="AM1298" s="9">
        <v>1</v>
      </c>
      <c r="AN1298" s="9">
        <v>0</v>
      </c>
      <c r="AO1298" s="9">
        <v>0</v>
      </c>
      <c r="AP1298" s="9">
        <v>0</v>
      </c>
      <c r="AQ1298" s="9">
        <v>1</v>
      </c>
      <c r="AR1298" s="9">
        <v>1</v>
      </c>
      <c r="AS1298" s="9">
        <v>0</v>
      </c>
      <c r="AT1298" s="10">
        <v>0</v>
      </c>
    </row>
    <row r="1299" spans="1:46" ht="42.75" x14ac:dyDescent="0.25">
      <c r="A1299" s="26" t="str">
        <f t="shared" si="40"/>
        <v>2014Licensed practical nursesCanadaAll places of work</v>
      </c>
      <c r="B1299" s="24">
        <v>2014</v>
      </c>
      <c r="C1299" s="9" t="s">
        <v>3</v>
      </c>
      <c r="D1299" s="9" t="s">
        <v>171</v>
      </c>
      <c r="E1299" s="9" t="str">
        <f t="shared" si="41"/>
        <v>Canada</v>
      </c>
      <c r="F1299" s="9" t="s">
        <v>179</v>
      </c>
      <c r="G1299" s="9" t="s">
        <v>9</v>
      </c>
      <c r="H1299" s="9">
        <v>98124</v>
      </c>
      <c r="I1299" s="9">
        <v>89773</v>
      </c>
      <c r="J1299" s="9">
        <v>8351</v>
      </c>
      <c r="K1299" s="9">
        <v>0</v>
      </c>
      <c r="L1299" s="9">
        <v>5013</v>
      </c>
      <c r="M1299" s="9">
        <v>13115</v>
      </c>
      <c r="N1299" s="9">
        <v>13446</v>
      </c>
      <c r="O1299" s="9">
        <v>12659</v>
      </c>
      <c r="P1299" s="9">
        <v>12669</v>
      </c>
      <c r="Q1299" s="9">
        <v>11968</v>
      </c>
      <c r="R1299" s="9">
        <v>11635</v>
      </c>
      <c r="S1299" s="9">
        <v>9759</v>
      </c>
      <c r="T1299" s="9">
        <v>5471</v>
      </c>
      <c r="U1299" s="9">
        <v>1934</v>
      </c>
      <c r="V1299" s="9">
        <v>455</v>
      </c>
      <c r="W1299" s="9">
        <v>0</v>
      </c>
      <c r="X1299" s="9">
        <v>93724</v>
      </c>
      <c r="Y1299" s="9">
        <v>4217</v>
      </c>
      <c r="Z1299" s="9">
        <v>183</v>
      </c>
      <c r="AA1299" s="9">
        <v>57108</v>
      </c>
      <c r="AB1299" s="9">
        <v>16053</v>
      </c>
      <c r="AC1299" s="9">
        <v>11587</v>
      </c>
      <c r="AD1299" s="9">
        <v>13258</v>
      </c>
      <c r="AE1299" s="9">
        <v>118</v>
      </c>
      <c r="AF1299" s="9">
        <v>47604</v>
      </c>
      <c r="AG1299" s="9">
        <v>36946</v>
      </c>
      <c r="AH1299" s="9">
        <v>13564</v>
      </c>
      <c r="AI1299" s="9">
        <v>10</v>
      </c>
      <c r="AJ1299" s="9">
        <v>88414</v>
      </c>
      <c r="AK1299" s="9">
        <v>1807</v>
      </c>
      <c r="AL1299" s="9">
        <v>7886</v>
      </c>
      <c r="AM1299" s="9">
        <v>17</v>
      </c>
      <c r="AN1299" s="9">
        <v>95012</v>
      </c>
      <c r="AO1299" s="9">
        <v>1900</v>
      </c>
      <c r="AP1299" s="9">
        <v>1141</v>
      </c>
      <c r="AQ1299" s="9">
        <v>71</v>
      </c>
      <c r="AR1299" s="9">
        <v>82872</v>
      </c>
      <c r="AS1299" s="9">
        <v>15252</v>
      </c>
      <c r="AT1299" s="10">
        <v>0</v>
      </c>
    </row>
    <row r="1300" spans="1:46" ht="42.75" x14ac:dyDescent="0.25">
      <c r="A1300" s="26" t="str">
        <f t="shared" si="40"/>
        <v>2014Licensed practical nursesCanadaHospital</v>
      </c>
      <c r="B1300" s="24">
        <v>2014</v>
      </c>
      <c r="C1300" s="9" t="s">
        <v>3</v>
      </c>
      <c r="D1300" s="9" t="s">
        <v>171</v>
      </c>
      <c r="E1300" s="9" t="str">
        <f t="shared" si="41"/>
        <v>Canada</v>
      </c>
      <c r="F1300" s="9" t="s">
        <v>180</v>
      </c>
      <c r="G1300" s="9" t="s">
        <v>10</v>
      </c>
      <c r="H1300" s="9">
        <v>47546</v>
      </c>
      <c r="I1300" s="9">
        <v>43034</v>
      </c>
      <c r="J1300" s="9">
        <v>4512</v>
      </c>
      <c r="K1300" s="9">
        <v>0</v>
      </c>
      <c r="L1300" s="9">
        <v>2474</v>
      </c>
      <c r="M1300" s="9">
        <v>6731</v>
      </c>
      <c r="N1300" s="9">
        <v>6861</v>
      </c>
      <c r="O1300" s="9">
        <v>6236</v>
      </c>
      <c r="P1300" s="9">
        <v>5811</v>
      </c>
      <c r="Q1300" s="9">
        <v>5689</v>
      </c>
      <c r="R1300" s="9">
        <v>5839</v>
      </c>
      <c r="S1300" s="9">
        <v>4746</v>
      </c>
      <c r="T1300" s="9">
        <v>2319</v>
      </c>
      <c r="U1300" s="9">
        <v>694</v>
      </c>
      <c r="V1300" s="9">
        <v>146</v>
      </c>
      <c r="W1300" s="9">
        <v>0</v>
      </c>
      <c r="X1300" s="9">
        <v>46347</v>
      </c>
      <c r="Y1300" s="9">
        <v>1149</v>
      </c>
      <c r="Z1300" s="9">
        <v>50</v>
      </c>
      <c r="AA1300" s="9">
        <v>27882</v>
      </c>
      <c r="AB1300" s="9">
        <v>7383</v>
      </c>
      <c r="AC1300" s="9">
        <v>5500</v>
      </c>
      <c r="AD1300" s="9">
        <v>6745</v>
      </c>
      <c r="AE1300" s="9">
        <v>36</v>
      </c>
      <c r="AF1300" s="9">
        <v>22205</v>
      </c>
      <c r="AG1300" s="9">
        <v>19635</v>
      </c>
      <c r="AH1300" s="9">
        <v>5705</v>
      </c>
      <c r="AI1300" s="9">
        <v>1</v>
      </c>
      <c r="AJ1300" s="9">
        <v>45344</v>
      </c>
      <c r="AK1300" s="9">
        <v>144</v>
      </c>
      <c r="AL1300" s="9">
        <v>2054</v>
      </c>
      <c r="AM1300" s="9">
        <v>4</v>
      </c>
      <c r="AN1300" s="9">
        <v>47075</v>
      </c>
      <c r="AO1300" s="9">
        <v>312</v>
      </c>
      <c r="AP1300" s="9">
        <v>146</v>
      </c>
      <c r="AQ1300" s="9">
        <v>13</v>
      </c>
      <c r="AR1300" s="9">
        <v>40748</v>
      </c>
      <c r="AS1300" s="9">
        <v>6798</v>
      </c>
      <c r="AT1300" s="10">
        <v>0</v>
      </c>
    </row>
    <row r="1301" spans="1:46" ht="42.75" x14ac:dyDescent="0.25">
      <c r="A1301" s="26" t="str">
        <f t="shared" si="40"/>
        <v>2014Licensed practical nursesCanadaCommunity health</v>
      </c>
      <c r="B1301" s="24">
        <v>2014</v>
      </c>
      <c r="C1301" s="9" t="s">
        <v>3</v>
      </c>
      <c r="D1301" s="9" t="s">
        <v>171</v>
      </c>
      <c r="E1301" s="9" t="str">
        <f t="shared" si="41"/>
        <v>Canada</v>
      </c>
      <c r="F1301" s="9" t="s">
        <v>182</v>
      </c>
      <c r="G1301" s="9" t="s">
        <v>11</v>
      </c>
      <c r="H1301" s="9">
        <v>11923</v>
      </c>
      <c r="I1301" s="9">
        <v>11285</v>
      </c>
      <c r="J1301" s="9">
        <v>638</v>
      </c>
      <c r="K1301" s="9">
        <v>0</v>
      </c>
      <c r="L1301" s="9">
        <v>560</v>
      </c>
      <c r="M1301" s="9">
        <v>1514</v>
      </c>
      <c r="N1301" s="9">
        <v>1687</v>
      </c>
      <c r="O1301" s="9">
        <v>1510</v>
      </c>
      <c r="P1301" s="9">
        <v>1548</v>
      </c>
      <c r="Q1301" s="9">
        <v>1352</v>
      </c>
      <c r="R1301" s="9">
        <v>1306</v>
      </c>
      <c r="S1301" s="9">
        <v>1222</v>
      </c>
      <c r="T1301" s="9">
        <v>818</v>
      </c>
      <c r="U1301" s="9">
        <v>317</v>
      </c>
      <c r="V1301" s="9">
        <v>89</v>
      </c>
      <c r="W1301" s="9">
        <v>0</v>
      </c>
      <c r="X1301" s="9">
        <v>11261</v>
      </c>
      <c r="Y1301" s="9">
        <v>634</v>
      </c>
      <c r="Z1301" s="9">
        <v>28</v>
      </c>
      <c r="AA1301" s="9">
        <v>6299</v>
      </c>
      <c r="AB1301" s="9">
        <v>2188</v>
      </c>
      <c r="AC1301" s="9">
        <v>1578</v>
      </c>
      <c r="AD1301" s="9">
        <v>1846</v>
      </c>
      <c r="AE1301" s="9">
        <v>12</v>
      </c>
      <c r="AF1301" s="9">
        <v>6156</v>
      </c>
      <c r="AG1301" s="9">
        <v>3845</v>
      </c>
      <c r="AH1301" s="9">
        <v>1919</v>
      </c>
      <c r="AI1301" s="9">
        <v>3</v>
      </c>
      <c r="AJ1301" s="9">
        <v>9879</v>
      </c>
      <c r="AK1301" s="9">
        <v>542</v>
      </c>
      <c r="AL1301" s="9">
        <v>1501</v>
      </c>
      <c r="AM1301" s="9">
        <v>1</v>
      </c>
      <c r="AN1301" s="9">
        <v>11224</v>
      </c>
      <c r="AO1301" s="9">
        <v>570</v>
      </c>
      <c r="AP1301" s="9">
        <v>119</v>
      </c>
      <c r="AQ1301" s="9">
        <v>10</v>
      </c>
      <c r="AR1301" s="9">
        <v>9437</v>
      </c>
      <c r="AS1301" s="9">
        <v>2486</v>
      </c>
      <c r="AT1301" s="10">
        <v>0</v>
      </c>
    </row>
    <row r="1302" spans="1:46" ht="57" x14ac:dyDescent="0.25">
      <c r="A1302" s="26" t="str">
        <f t="shared" si="40"/>
        <v>2014Licensed practical nursesCanadaNursing home/long-term care</v>
      </c>
      <c r="B1302" s="24">
        <v>2014</v>
      </c>
      <c r="C1302" s="9" t="s">
        <v>3</v>
      </c>
      <c r="D1302" s="9" t="s">
        <v>171</v>
      </c>
      <c r="E1302" s="9" t="str">
        <f t="shared" si="41"/>
        <v>Canada</v>
      </c>
      <c r="F1302" s="9" t="s">
        <v>181</v>
      </c>
      <c r="G1302" s="9" t="s">
        <v>12</v>
      </c>
      <c r="H1302" s="9">
        <v>30897</v>
      </c>
      <c r="I1302" s="9">
        <v>28405</v>
      </c>
      <c r="J1302" s="9">
        <v>2492</v>
      </c>
      <c r="K1302" s="9">
        <v>0</v>
      </c>
      <c r="L1302" s="9">
        <v>1675</v>
      </c>
      <c r="M1302" s="9">
        <v>4061</v>
      </c>
      <c r="N1302" s="9">
        <v>3881</v>
      </c>
      <c r="O1302" s="9">
        <v>3838</v>
      </c>
      <c r="P1302" s="9">
        <v>4159</v>
      </c>
      <c r="Q1302" s="9">
        <v>3924</v>
      </c>
      <c r="R1302" s="9">
        <v>3611</v>
      </c>
      <c r="S1302" s="9">
        <v>3037</v>
      </c>
      <c r="T1302" s="9">
        <v>1841</v>
      </c>
      <c r="U1302" s="9">
        <v>719</v>
      </c>
      <c r="V1302" s="9">
        <v>151</v>
      </c>
      <c r="W1302" s="9">
        <v>0</v>
      </c>
      <c r="X1302" s="9">
        <v>28602</v>
      </c>
      <c r="Y1302" s="9">
        <v>2207</v>
      </c>
      <c r="Z1302" s="9">
        <v>88</v>
      </c>
      <c r="AA1302" s="9">
        <v>18428</v>
      </c>
      <c r="AB1302" s="9">
        <v>5292</v>
      </c>
      <c r="AC1302" s="9">
        <v>3610</v>
      </c>
      <c r="AD1302" s="9">
        <v>3506</v>
      </c>
      <c r="AE1302" s="9">
        <v>61</v>
      </c>
      <c r="AF1302" s="9">
        <v>15465</v>
      </c>
      <c r="AG1302" s="9">
        <v>11015</v>
      </c>
      <c r="AH1302" s="9">
        <v>4413</v>
      </c>
      <c r="AI1302" s="9">
        <v>4</v>
      </c>
      <c r="AJ1302" s="9">
        <v>27782</v>
      </c>
      <c r="AK1302" s="9">
        <v>887</v>
      </c>
      <c r="AL1302" s="9">
        <v>2227</v>
      </c>
      <c r="AM1302" s="9">
        <v>1</v>
      </c>
      <c r="AN1302" s="9">
        <v>30265</v>
      </c>
      <c r="AO1302" s="9">
        <v>575</v>
      </c>
      <c r="AP1302" s="9">
        <v>52</v>
      </c>
      <c r="AQ1302" s="9">
        <v>5</v>
      </c>
      <c r="AR1302" s="9">
        <v>25750</v>
      </c>
      <c r="AS1302" s="9">
        <v>5147</v>
      </c>
      <c r="AT1302" s="10">
        <v>0</v>
      </c>
    </row>
    <row r="1303" spans="1:46" ht="42.75" x14ac:dyDescent="0.25">
      <c r="A1303" s="26" t="str">
        <f t="shared" si="40"/>
        <v>2014Licensed practical nursesCanadaOther places of work</v>
      </c>
      <c r="B1303" s="24">
        <v>2014</v>
      </c>
      <c r="C1303" s="9" t="s">
        <v>3</v>
      </c>
      <c r="D1303" s="9" t="s">
        <v>171</v>
      </c>
      <c r="E1303" s="9" t="str">
        <f t="shared" si="41"/>
        <v>Canada</v>
      </c>
      <c r="F1303" s="9" t="s">
        <v>183</v>
      </c>
      <c r="G1303" s="9" t="s">
        <v>13</v>
      </c>
      <c r="H1303" s="9">
        <v>7644</v>
      </c>
      <c r="I1303" s="9">
        <v>6941</v>
      </c>
      <c r="J1303" s="9">
        <v>703</v>
      </c>
      <c r="K1303" s="9">
        <v>0</v>
      </c>
      <c r="L1303" s="9">
        <v>301</v>
      </c>
      <c r="M1303" s="9">
        <v>807</v>
      </c>
      <c r="N1303" s="9">
        <v>1010</v>
      </c>
      <c r="O1303" s="9">
        <v>1057</v>
      </c>
      <c r="P1303" s="9">
        <v>1141</v>
      </c>
      <c r="Q1303" s="9">
        <v>989</v>
      </c>
      <c r="R1303" s="9">
        <v>864</v>
      </c>
      <c r="S1303" s="9">
        <v>733</v>
      </c>
      <c r="T1303" s="9">
        <v>473</v>
      </c>
      <c r="U1303" s="9">
        <v>200</v>
      </c>
      <c r="V1303" s="9">
        <v>69</v>
      </c>
      <c r="W1303" s="9">
        <v>0</v>
      </c>
      <c r="X1303" s="9">
        <v>7408</v>
      </c>
      <c r="Y1303" s="9">
        <v>222</v>
      </c>
      <c r="Z1303" s="9">
        <v>14</v>
      </c>
      <c r="AA1303" s="9">
        <v>4450</v>
      </c>
      <c r="AB1303" s="9">
        <v>1167</v>
      </c>
      <c r="AC1303" s="9">
        <v>890</v>
      </c>
      <c r="AD1303" s="9">
        <v>1129</v>
      </c>
      <c r="AE1303" s="9">
        <v>8</v>
      </c>
      <c r="AF1303" s="9">
        <v>3745</v>
      </c>
      <c r="AG1303" s="9">
        <v>2419</v>
      </c>
      <c r="AH1303" s="9">
        <v>1480</v>
      </c>
      <c r="AI1303" s="9">
        <v>0</v>
      </c>
      <c r="AJ1303" s="9">
        <v>5387</v>
      </c>
      <c r="AK1303" s="9">
        <v>231</v>
      </c>
      <c r="AL1303" s="9">
        <v>2025</v>
      </c>
      <c r="AM1303" s="9">
        <v>1</v>
      </c>
      <c r="AN1303" s="9">
        <v>6352</v>
      </c>
      <c r="AO1303" s="9">
        <v>440</v>
      </c>
      <c r="AP1303" s="9">
        <v>822</v>
      </c>
      <c r="AQ1303" s="9">
        <v>30</v>
      </c>
      <c r="AR1303" s="9">
        <v>6853</v>
      </c>
      <c r="AS1303" s="9">
        <v>791</v>
      </c>
      <c r="AT1303" s="10">
        <v>0</v>
      </c>
    </row>
    <row r="1304" spans="1:46" ht="42.75" x14ac:dyDescent="0.25">
      <c r="A1304" s="26" t="str">
        <f t="shared" si="40"/>
        <v>2014Licensed practical nursesCanadaUnknown places of work</v>
      </c>
      <c r="B1304" s="24">
        <v>2014</v>
      </c>
      <c r="C1304" s="9" t="s">
        <v>3</v>
      </c>
      <c r="D1304" s="9" t="s">
        <v>171</v>
      </c>
      <c r="E1304" s="9" t="str">
        <f t="shared" si="41"/>
        <v>Canada</v>
      </c>
      <c r="F1304" s="9" t="s">
        <v>184</v>
      </c>
      <c r="G1304" s="9" t="s">
        <v>49</v>
      </c>
      <c r="H1304" s="9">
        <v>114</v>
      </c>
      <c r="I1304" s="9">
        <v>108</v>
      </c>
      <c r="J1304" s="9">
        <v>6</v>
      </c>
      <c r="K1304" s="9">
        <v>0</v>
      </c>
      <c r="L1304" s="9">
        <v>3</v>
      </c>
      <c r="M1304" s="9">
        <v>2</v>
      </c>
      <c r="N1304" s="9">
        <v>7</v>
      </c>
      <c r="O1304" s="9">
        <v>18</v>
      </c>
      <c r="P1304" s="9">
        <v>10</v>
      </c>
      <c r="Q1304" s="9">
        <v>14</v>
      </c>
      <c r="R1304" s="9">
        <v>15</v>
      </c>
      <c r="S1304" s="9">
        <v>21</v>
      </c>
      <c r="T1304" s="9">
        <v>20</v>
      </c>
      <c r="U1304" s="9">
        <v>4</v>
      </c>
      <c r="V1304" s="9">
        <v>0</v>
      </c>
      <c r="W1304" s="9">
        <v>0</v>
      </c>
      <c r="X1304" s="9">
        <v>106</v>
      </c>
      <c r="Y1304" s="9">
        <v>5</v>
      </c>
      <c r="Z1304" s="9">
        <v>3</v>
      </c>
      <c r="AA1304" s="9">
        <v>49</v>
      </c>
      <c r="AB1304" s="9">
        <v>23</v>
      </c>
      <c r="AC1304" s="9">
        <v>9</v>
      </c>
      <c r="AD1304" s="9">
        <v>32</v>
      </c>
      <c r="AE1304" s="9">
        <v>1</v>
      </c>
      <c r="AF1304" s="9">
        <v>33</v>
      </c>
      <c r="AG1304" s="9">
        <v>32</v>
      </c>
      <c r="AH1304" s="9">
        <v>47</v>
      </c>
      <c r="AI1304" s="9">
        <v>2</v>
      </c>
      <c r="AJ1304" s="9">
        <v>22</v>
      </c>
      <c r="AK1304" s="9">
        <v>3</v>
      </c>
      <c r="AL1304" s="9">
        <v>79</v>
      </c>
      <c r="AM1304" s="9">
        <v>10</v>
      </c>
      <c r="AN1304" s="9">
        <v>96</v>
      </c>
      <c r="AO1304" s="9">
        <v>3</v>
      </c>
      <c r="AP1304" s="9">
        <v>2</v>
      </c>
      <c r="AQ1304" s="9">
        <v>13</v>
      </c>
      <c r="AR1304" s="9">
        <v>84</v>
      </c>
      <c r="AS1304" s="9">
        <v>30</v>
      </c>
      <c r="AT1304" s="10">
        <v>0</v>
      </c>
    </row>
    <row r="1305" spans="1:46" ht="57" x14ac:dyDescent="0.25">
      <c r="A1305" s="26" t="str">
        <f t="shared" si="40"/>
        <v>2014Nurse practitionersNewfoundland and LabradorAll places of work</v>
      </c>
      <c r="B1305" s="24">
        <v>2014</v>
      </c>
      <c r="C1305" s="9" t="s">
        <v>5</v>
      </c>
      <c r="D1305" s="9" t="s">
        <v>162</v>
      </c>
      <c r="E1305" s="9" t="str">
        <f t="shared" si="41"/>
        <v>Newfoundland and Labrador</v>
      </c>
      <c r="F1305" s="9" t="s">
        <v>179</v>
      </c>
      <c r="G1305" s="9" t="s">
        <v>9</v>
      </c>
      <c r="H1305" s="9">
        <v>126</v>
      </c>
      <c r="I1305" s="9">
        <v>108</v>
      </c>
      <c r="J1305" s="9">
        <v>18</v>
      </c>
      <c r="K1305" s="9">
        <v>0</v>
      </c>
      <c r="L1305" s="9">
        <v>0</v>
      </c>
      <c r="M1305" s="9">
        <v>0</v>
      </c>
      <c r="N1305" s="9">
        <v>5</v>
      </c>
      <c r="O1305" s="9">
        <v>16</v>
      </c>
      <c r="P1305" s="9">
        <v>25</v>
      </c>
      <c r="Q1305" s="9">
        <v>32</v>
      </c>
      <c r="R1305" s="9">
        <v>28</v>
      </c>
      <c r="S1305" s="9">
        <v>10</v>
      </c>
      <c r="T1305" s="9">
        <v>8</v>
      </c>
      <c r="U1305" s="9">
        <v>0</v>
      </c>
      <c r="V1305" s="9">
        <v>2</v>
      </c>
      <c r="W1305" s="9">
        <v>0</v>
      </c>
      <c r="X1305" s="9">
        <v>126</v>
      </c>
      <c r="Y1305" s="9">
        <v>0</v>
      </c>
      <c r="Z1305" s="9">
        <v>0</v>
      </c>
      <c r="AA1305" s="9">
        <v>8</v>
      </c>
      <c r="AB1305" s="9">
        <v>38</v>
      </c>
      <c r="AC1305" s="9">
        <v>52</v>
      </c>
      <c r="AD1305" s="9">
        <v>28</v>
      </c>
      <c r="AE1305" s="9">
        <v>0</v>
      </c>
      <c r="AF1305" s="9">
        <v>110</v>
      </c>
      <c r="AG1305" s="9">
        <v>7</v>
      </c>
      <c r="AH1305" s="9">
        <v>9</v>
      </c>
      <c r="AI1305" s="9">
        <v>0</v>
      </c>
      <c r="AJ1305" s="9">
        <v>3</v>
      </c>
      <c r="AK1305" s="9">
        <v>4</v>
      </c>
      <c r="AL1305" s="9">
        <v>119</v>
      </c>
      <c r="AM1305" s="9">
        <v>0</v>
      </c>
      <c r="AN1305" s="9">
        <v>112</v>
      </c>
      <c r="AO1305" s="9">
        <v>5</v>
      </c>
      <c r="AP1305" s="9">
        <v>9</v>
      </c>
      <c r="AQ1305" s="9">
        <v>0</v>
      </c>
      <c r="AR1305" s="9">
        <v>71</v>
      </c>
      <c r="AS1305" s="9">
        <v>55</v>
      </c>
      <c r="AT1305" s="10">
        <v>0</v>
      </c>
    </row>
    <row r="1306" spans="1:46" ht="57" x14ac:dyDescent="0.25">
      <c r="A1306" s="26" t="str">
        <f t="shared" si="40"/>
        <v>2014Nurse practitionersNewfoundland and LabradorHospital</v>
      </c>
      <c r="B1306" s="24">
        <v>2014</v>
      </c>
      <c r="C1306" s="9" t="s">
        <v>5</v>
      </c>
      <c r="D1306" s="9" t="s">
        <v>162</v>
      </c>
      <c r="E1306" s="9" t="str">
        <f t="shared" si="41"/>
        <v>Newfoundland and Labrador</v>
      </c>
      <c r="F1306" s="9" t="s">
        <v>180</v>
      </c>
      <c r="G1306" s="9" t="s">
        <v>10</v>
      </c>
      <c r="H1306" s="9">
        <v>57</v>
      </c>
      <c r="I1306" s="9">
        <v>49</v>
      </c>
      <c r="J1306" s="9">
        <v>8</v>
      </c>
      <c r="K1306" s="9">
        <v>0</v>
      </c>
      <c r="L1306" s="9">
        <v>0</v>
      </c>
      <c r="M1306" s="9">
        <v>0</v>
      </c>
      <c r="N1306" s="9">
        <v>2</v>
      </c>
      <c r="O1306" s="9">
        <v>12</v>
      </c>
      <c r="P1306" s="9">
        <v>12</v>
      </c>
      <c r="Q1306" s="9">
        <v>14</v>
      </c>
      <c r="R1306" s="9">
        <v>13</v>
      </c>
      <c r="S1306" s="9">
        <v>2</v>
      </c>
      <c r="T1306" s="9">
        <v>2</v>
      </c>
      <c r="U1306" s="9">
        <v>0</v>
      </c>
      <c r="V1306" s="9">
        <v>0</v>
      </c>
      <c r="W1306" s="9">
        <v>0</v>
      </c>
      <c r="X1306" s="9">
        <v>57</v>
      </c>
      <c r="Y1306" s="9">
        <v>0</v>
      </c>
      <c r="Z1306" s="9">
        <v>0</v>
      </c>
      <c r="AA1306" s="9">
        <v>5</v>
      </c>
      <c r="AB1306" s="9">
        <v>20</v>
      </c>
      <c r="AC1306" s="9">
        <v>23</v>
      </c>
      <c r="AD1306" s="9">
        <v>9</v>
      </c>
      <c r="AE1306" s="9">
        <v>0</v>
      </c>
      <c r="AF1306" s="9">
        <v>52</v>
      </c>
      <c r="AG1306" s="9">
        <v>4</v>
      </c>
      <c r="AH1306" s="9">
        <v>1</v>
      </c>
      <c r="AI1306" s="9">
        <v>0</v>
      </c>
      <c r="AJ1306" s="9">
        <v>2</v>
      </c>
      <c r="AK1306" s="9">
        <v>1</v>
      </c>
      <c r="AL1306" s="9">
        <v>54</v>
      </c>
      <c r="AM1306" s="9">
        <v>0</v>
      </c>
      <c r="AN1306" s="9">
        <v>56</v>
      </c>
      <c r="AO1306" s="9">
        <v>1</v>
      </c>
      <c r="AP1306" s="9">
        <v>0</v>
      </c>
      <c r="AQ1306" s="9">
        <v>0</v>
      </c>
      <c r="AR1306" s="9">
        <v>38</v>
      </c>
      <c r="AS1306" s="9">
        <v>19</v>
      </c>
      <c r="AT1306" s="10">
        <v>0</v>
      </c>
    </row>
    <row r="1307" spans="1:46" ht="57" x14ac:dyDescent="0.25">
      <c r="A1307" s="26" t="str">
        <f t="shared" si="40"/>
        <v>2014Nurse practitionersNewfoundland and LabradorCommunity health</v>
      </c>
      <c r="B1307" s="24">
        <v>2014</v>
      </c>
      <c r="C1307" s="9" t="s">
        <v>5</v>
      </c>
      <c r="D1307" s="9" t="s">
        <v>162</v>
      </c>
      <c r="E1307" s="9" t="str">
        <f t="shared" si="41"/>
        <v>Newfoundland and Labrador</v>
      </c>
      <c r="F1307" s="9" t="s">
        <v>182</v>
      </c>
      <c r="G1307" s="9" t="s">
        <v>11</v>
      </c>
      <c r="H1307" s="9">
        <v>31</v>
      </c>
      <c r="I1307" s="9">
        <v>29</v>
      </c>
      <c r="J1307" s="9">
        <v>2</v>
      </c>
      <c r="K1307" s="9">
        <v>0</v>
      </c>
      <c r="L1307" s="9">
        <v>0</v>
      </c>
      <c r="M1307" s="9">
        <v>0</v>
      </c>
      <c r="N1307" s="9">
        <v>1</v>
      </c>
      <c r="O1307" s="9">
        <v>2</v>
      </c>
      <c r="P1307" s="9">
        <v>5</v>
      </c>
      <c r="Q1307" s="9">
        <v>10</v>
      </c>
      <c r="R1307" s="9">
        <v>6</v>
      </c>
      <c r="S1307" s="9">
        <v>4</v>
      </c>
      <c r="T1307" s="9">
        <v>2</v>
      </c>
      <c r="U1307" s="9">
        <v>0</v>
      </c>
      <c r="V1307" s="9">
        <v>1</v>
      </c>
      <c r="W1307" s="9">
        <v>0</v>
      </c>
      <c r="X1307" s="9">
        <v>31</v>
      </c>
      <c r="Y1307" s="9">
        <v>0</v>
      </c>
      <c r="Z1307" s="9">
        <v>0</v>
      </c>
      <c r="AA1307" s="9">
        <v>2</v>
      </c>
      <c r="AB1307" s="9">
        <v>7</v>
      </c>
      <c r="AC1307" s="9">
        <v>16</v>
      </c>
      <c r="AD1307" s="9">
        <v>6</v>
      </c>
      <c r="AE1307" s="9">
        <v>0</v>
      </c>
      <c r="AF1307" s="9">
        <v>26</v>
      </c>
      <c r="AG1307" s="9">
        <v>1</v>
      </c>
      <c r="AH1307" s="9">
        <v>4</v>
      </c>
      <c r="AI1307" s="9">
        <v>0</v>
      </c>
      <c r="AJ1307" s="9">
        <v>1</v>
      </c>
      <c r="AK1307" s="9">
        <v>0</v>
      </c>
      <c r="AL1307" s="9">
        <v>30</v>
      </c>
      <c r="AM1307" s="9">
        <v>0</v>
      </c>
      <c r="AN1307" s="9">
        <v>30</v>
      </c>
      <c r="AO1307" s="9">
        <v>1</v>
      </c>
      <c r="AP1307" s="9">
        <v>0</v>
      </c>
      <c r="AQ1307" s="9">
        <v>0</v>
      </c>
      <c r="AR1307" s="9">
        <v>3</v>
      </c>
      <c r="AS1307" s="9">
        <v>28</v>
      </c>
      <c r="AT1307" s="10">
        <v>0</v>
      </c>
    </row>
    <row r="1308" spans="1:46" ht="57" x14ac:dyDescent="0.25">
      <c r="A1308" s="26" t="str">
        <f t="shared" si="40"/>
        <v>2014Nurse practitionersNewfoundland and LabradorNursing home/long-term care</v>
      </c>
      <c r="B1308" s="24">
        <v>2014</v>
      </c>
      <c r="C1308" s="9" t="s">
        <v>5</v>
      </c>
      <c r="D1308" s="9" t="s">
        <v>162</v>
      </c>
      <c r="E1308" s="9" t="str">
        <f t="shared" si="41"/>
        <v>Newfoundland and Labrador</v>
      </c>
      <c r="F1308" s="9" t="s">
        <v>181</v>
      </c>
      <c r="G1308" s="9" t="s">
        <v>12</v>
      </c>
      <c r="H1308" s="9">
        <v>8</v>
      </c>
      <c r="I1308" s="9">
        <v>7</v>
      </c>
      <c r="J1308" s="9">
        <v>1</v>
      </c>
      <c r="K1308" s="9">
        <v>0</v>
      </c>
      <c r="L1308" s="9">
        <v>0</v>
      </c>
      <c r="M1308" s="9">
        <v>0</v>
      </c>
      <c r="N1308" s="9">
        <v>0</v>
      </c>
      <c r="O1308" s="9">
        <v>0</v>
      </c>
      <c r="P1308" s="9">
        <v>3</v>
      </c>
      <c r="Q1308" s="9">
        <v>1</v>
      </c>
      <c r="R1308" s="9">
        <v>1</v>
      </c>
      <c r="S1308" s="9">
        <v>2</v>
      </c>
      <c r="T1308" s="9">
        <v>1</v>
      </c>
      <c r="U1308" s="9">
        <v>0</v>
      </c>
      <c r="V1308" s="9">
        <v>0</v>
      </c>
      <c r="W1308" s="9">
        <v>0</v>
      </c>
      <c r="X1308" s="9">
        <v>8</v>
      </c>
      <c r="Y1308" s="9">
        <v>0</v>
      </c>
      <c r="Z1308" s="9">
        <v>0</v>
      </c>
      <c r="AA1308" s="9">
        <v>0</v>
      </c>
      <c r="AB1308" s="9">
        <v>2</v>
      </c>
      <c r="AC1308" s="9">
        <v>3</v>
      </c>
      <c r="AD1308" s="9">
        <v>3</v>
      </c>
      <c r="AE1308" s="9">
        <v>0</v>
      </c>
      <c r="AF1308" s="9">
        <v>7</v>
      </c>
      <c r="AG1308" s="9">
        <v>0</v>
      </c>
      <c r="AH1308" s="9">
        <v>1</v>
      </c>
      <c r="AI1308" s="9">
        <v>0</v>
      </c>
      <c r="AJ1308" s="9">
        <v>0</v>
      </c>
      <c r="AK1308" s="9">
        <v>0</v>
      </c>
      <c r="AL1308" s="9">
        <v>8</v>
      </c>
      <c r="AM1308" s="9">
        <v>0</v>
      </c>
      <c r="AN1308" s="9">
        <v>8</v>
      </c>
      <c r="AO1308" s="9">
        <v>0</v>
      </c>
      <c r="AP1308" s="9">
        <v>0</v>
      </c>
      <c r="AQ1308" s="9">
        <v>0</v>
      </c>
      <c r="AR1308" s="9">
        <v>4</v>
      </c>
      <c r="AS1308" s="9">
        <v>4</v>
      </c>
      <c r="AT1308" s="10">
        <v>0</v>
      </c>
    </row>
    <row r="1309" spans="1:46" ht="57" x14ac:dyDescent="0.25">
      <c r="A1309" s="26" t="str">
        <f t="shared" si="40"/>
        <v>2014Nurse practitionersNewfoundland and LabradorOther places of work</v>
      </c>
      <c r="B1309" s="24">
        <v>2014</v>
      </c>
      <c r="C1309" s="9" t="s">
        <v>5</v>
      </c>
      <c r="D1309" s="9" t="s">
        <v>162</v>
      </c>
      <c r="E1309" s="9" t="str">
        <f t="shared" si="41"/>
        <v>Newfoundland and Labrador</v>
      </c>
      <c r="F1309" s="9" t="s">
        <v>183</v>
      </c>
      <c r="G1309" s="9" t="s">
        <v>13</v>
      </c>
      <c r="H1309" s="9">
        <v>30</v>
      </c>
      <c r="I1309" s="9">
        <v>23</v>
      </c>
      <c r="J1309" s="9">
        <v>7</v>
      </c>
      <c r="K1309" s="9">
        <v>0</v>
      </c>
      <c r="L1309" s="9">
        <v>0</v>
      </c>
      <c r="M1309" s="9">
        <v>0</v>
      </c>
      <c r="N1309" s="9">
        <v>2</v>
      </c>
      <c r="O1309" s="9">
        <v>2</v>
      </c>
      <c r="P1309" s="9">
        <v>5</v>
      </c>
      <c r="Q1309" s="9">
        <v>7</v>
      </c>
      <c r="R1309" s="9">
        <v>8</v>
      </c>
      <c r="S1309" s="9">
        <v>2</v>
      </c>
      <c r="T1309" s="9">
        <v>3</v>
      </c>
      <c r="U1309" s="9">
        <v>0</v>
      </c>
      <c r="V1309" s="9">
        <v>1</v>
      </c>
      <c r="W1309" s="9">
        <v>0</v>
      </c>
      <c r="X1309" s="9">
        <v>30</v>
      </c>
      <c r="Y1309" s="9">
        <v>0</v>
      </c>
      <c r="Z1309" s="9">
        <v>0</v>
      </c>
      <c r="AA1309" s="9">
        <v>1</v>
      </c>
      <c r="AB1309" s="9">
        <v>9</v>
      </c>
      <c r="AC1309" s="9">
        <v>10</v>
      </c>
      <c r="AD1309" s="9">
        <v>10</v>
      </c>
      <c r="AE1309" s="9">
        <v>0</v>
      </c>
      <c r="AF1309" s="9">
        <v>25</v>
      </c>
      <c r="AG1309" s="9">
        <v>2</v>
      </c>
      <c r="AH1309" s="9">
        <v>3</v>
      </c>
      <c r="AI1309" s="9">
        <v>0</v>
      </c>
      <c r="AJ1309" s="9">
        <v>0</v>
      </c>
      <c r="AK1309" s="9">
        <v>3</v>
      </c>
      <c r="AL1309" s="9">
        <v>27</v>
      </c>
      <c r="AM1309" s="9">
        <v>0</v>
      </c>
      <c r="AN1309" s="9">
        <v>18</v>
      </c>
      <c r="AO1309" s="9">
        <v>3</v>
      </c>
      <c r="AP1309" s="9">
        <v>9</v>
      </c>
      <c r="AQ1309" s="9">
        <v>0</v>
      </c>
      <c r="AR1309" s="9">
        <v>26</v>
      </c>
      <c r="AS1309" s="9">
        <v>4</v>
      </c>
      <c r="AT1309" s="10">
        <v>0</v>
      </c>
    </row>
    <row r="1310" spans="1:46" ht="42.75" x14ac:dyDescent="0.25">
      <c r="A1310" s="26" t="str">
        <f t="shared" si="40"/>
        <v>2014Nurse practitionersPrince Edward IslandAll places of work</v>
      </c>
      <c r="B1310" s="24">
        <v>2014</v>
      </c>
      <c r="C1310" s="9" t="s">
        <v>5</v>
      </c>
      <c r="D1310" s="9" t="s">
        <v>163</v>
      </c>
      <c r="E1310" s="9" t="str">
        <f t="shared" si="41"/>
        <v>Prince Edward Island</v>
      </c>
      <c r="F1310" s="9" t="s">
        <v>179</v>
      </c>
      <c r="G1310" s="9" t="s">
        <v>9</v>
      </c>
      <c r="H1310" s="9">
        <v>12</v>
      </c>
      <c r="I1310" s="9">
        <v>12</v>
      </c>
      <c r="J1310" s="9">
        <v>0</v>
      </c>
      <c r="K1310" s="9">
        <v>0</v>
      </c>
      <c r="L1310" s="9">
        <v>0</v>
      </c>
      <c r="M1310" s="9">
        <v>2</v>
      </c>
      <c r="N1310" s="9">
        <v>2</v>
      </c>
      <c r="O1310" s="9">
        <v>1</v>
      </c>
      <c r="P1310" s="9">
        <v>4</v>
      </c>
      <c r="Q1310" s="9">
        <v>1</v>
      </c>
      <c r="R1310" s="9">
        <v>1</v>
      </c>
      <c r="S1310" s="9">
        <v>1</v>
      </c>
      <c r="T1310" s="9">
        <v>0</v>
      </c>
      <c r="U1310" s="9">
        <v>0</v>
      </c>
      <c r="V1310" s="9">
        <v>0</v>
      </c>
      <c r="W1310" s="9">
        <v>0</v>
      </c>
      <c r="X1310" s="9">
        <v>11</v>
      </c>
      <c r="Y1310" s="9">
        <v>1</v>
      </c>
      <c r="Z1310" s="9">
        <v>0</v>
      </c>
      <c r="AA1310" s="9">
        <v>5</v>
      </c>
      <c r="AB1310" s="9">
        <v>3</v>
      </c>
      <c r="AC1310" s="9">
        <v>4</v>
      </c>
      <c r="AD1310" s="9">
        <v>0</v>
      </c>
      <c r="AE1310" s="9">
        <v>0</v>
      </c>
      <c r="AF1310" s="9">
        <v>10</v>
      </c>
      <c r="AG1310" s="9">
        <v>0</v>
      </c>
      <c r="AH1310" s="9">
        <v>2</v>
      </c>
      <c r="AI1310" s="9">
        <v>0</v>
      </c>
      <c r="AJ1310" s="9">
        <v>1</v>
      </c>
      <c r="AK1310" s="9">
        <v>1</v>
      </c>
      <c r="AL1310" s="9">
        <v>10</v>
      </c>
      <c r="AM1310" s="9">
        <v>0</v>
      </c>
      <c r="AN1310" s="9">
        <v>11</v>
      </c>
      <c r="AO1310" s="9">
        <v>0</v>
      </c>
      <c r="AP1310" s="9">
        <v>1</v>
      </c>
      <c r="AQ1310" s="9">
        <v>0</v>
      </c>
      <c r="AR1310" s="9">
        <v>8</v>
      </c>
      <c r="AS1310" s="9">
        <v>4</v>
      </c>
      <c r="AT1310" s="10">
        <v>0</v>
      </c>
    </row>
    <row r="1311" spans="1:46" ht="42.75" x14ac:dyDescent="0.25">
      <c r="A1311" s="26" t="str">
        <f t="shared" si="40"/>
        <v>2014Nurse practitionersPrince Edward IslandHospital</v>
      </c>
      <c r="B1311" s="24">
        <v>2014</v>
      </c>
      <c r="C1311" s="9" t="s">
        <v>5</v>
      </c>
      <c r="D1311" s="9" t="s">
        <v>163</v>
      </c>
      <c r="E1311" s="9" t="str">
        <f t="shared" si="41"/>
        <v>Prince Edward Island</v>
      </c>
      <c r="F1311" s="9" t="s">
        <v>180</v>
      </c>
      <c r="G1311" s="9" t="s">
        <v>10</v>
      </c>
      <c r="H1311" s="9">
        <v>1</v>
      </c>
      <c r="I1311" s="9">
        <v>1</v>
      </c>
      <c r="J1311" s="9">
        <v>0</v>
      </c>
      <c r="K1311" s="9">
        <v>0</v>
      </c>
      <c r="L1311" s="9">
        <v>0</v>
      </c>
      <c r="M1311" s="9">
        <v>0</v>
      </c>
      <c r="N1311" s="9">
        <v>1</v>
      </c>
      <c r="O1311" s="9">
        <v>0</v>
      </c>
      <c r="P1311" s="9">
        <v>0</v>
      </c>
      <c r="Q1311" s="9">
        <v>0</v>
      </c>
      <c r="R1311" s="9">
        <v>0</v>
      </c>
      <c r="S1311" s="9">
        <v>0</v>
      </c>
      <c r="T1311" s="9">
        <v>0</v>
      </c>
      <c r="U1311" s="9">
        <v>0</v>
      </c>
      <c r="V1311" s="9">
        <v>0</v>
      </c>
      <c r="W1311" s="9">
        <v>0</v>
      </c>
      <c r="X1311" s="9">
        <v>1</v>
      </c>
      <c r="Y1311" s="9">
        <v>0</v>
      </c>
      <c r="Z1311" s="9">
        <v>0</v>
      </c>
      <c r="AA1311" s="9">
        <v>1</v>
      </c>
      <c r="AB1311" s="9">
        <v>0</v>
      </c>
      <c r="AC1311" s="9">
        <v>0</v>
      </c>
      <c r="AD1311" s="9">
        <v>0</v>
      </c>
      <c r="AE1311" s="9">
        <v>0</v>
      </c>
      <c r="AF1311" s="9">
        <v>0</v>
      </c>
      <c r="AG1311" s="9">
        <v>0</v>
      </c>
      <c r="AH1311" s="9">
        <v>1</v>
      </c>
      <c r="AI1311" s="9">
        <v>0</v>
      </c>
      <c r="AJ1311" s="9">
        <v>1</v>
      </c>
      <c r="AK1311" s="9">
        <v>0</v>
      </c>
      <c r="AL1311" s="9">
        <v>0</v>
      </c>
      <c r="AM1311" s="9">
        <v>0</v>
      </c>
      <c r="AN1311" s="9">
        <v>1</v>
      </c>
      <c r="AO1311" s="9">
        <v>0</v>
      </c>
      <c r="AP1311" s="9">
        <v>0</v>
      </c>
      <c r="AQ1311" s="9">
        <v>0</v>
      </c>
      <c r="AR1311" s="9">
        <v>1</v>
      </c>
      <c r="AS1311" s="9">
        <v>0</v>
      </c>
      <c r="AT1311" s="10">
        <v>0</v>
      </c>
    </row>
    <row r="1312" spans="1:46" ht="42.75" x14ac:dyDescent="0.25">
      <c r="A1312" s="26" t="str">
        <f t="shared" si="40"/>
        <v>2014Nurse practitionersPrince Edward IslandCommunity health</v>
      </c>
      <c r="B1312" s="24">
        <v>2014</v>
      </c>
      <c r="C1312" s="9" t="s">
        <v>5</v>
      </c>
      <c r="D1312" s="9" t="s">
        <v>163</v>
      </c>
      <c r="E1312" s="9" t="str">
        <f t="shared" si="41"/>
        <v>Prince Edward Island</v>
      </c>
      <c r="F1312" s="9" t="s">
        <v>182</v>
      </c>
      <c r="G1312" s="9" t="s">
        <v>11</v>
      </c>
      <c r="H1312" s="9">
        <v>9</v>
      </c>
      <c r="I1312" s="9">
        <v>9</v>
      </c>
      <c r="J1312" s="9">
        <v>0</v>
      </c>
      <c r="K1312" s="9">
        <v>0</v>
      </c>
      <c r="L1312" s="9">
        <v>0</v>
      </c>
      <c r="M1312" s="9">
        <v>2</v>
      </c>
      <c r="N1312" s="9">
        <v>1</v>
      </c>
      <c r="O1312" s="9">
        <v>1</v>
      </c>
      <c r="P1312" s="9">
        <v>3</v>
      </c>
      <c r="Q1312" s="9">
        <v>0</v>
      </c>
      <c r="R1312" s="9">
        <v>1</v>
      </c>
      <c r="S1312" s="9">
        <v>1</v>
      </c>
      <c r="T1312" s="9">
        <v>0</v>
      </c>
      <c r="U1312" s="9">
        <v>0</v>
      </c>
      <c r="V1312" s="9">
        <v>0</v>
      </c>
      <c r="W1312" s="9">
        <v>0</v>
      </c>
      <c r="X1312" s="9">
        <v>8</v>
      </c>
      <c r="Y1312" s="9">
        <v>1</v>
      </c>
      <c r="Z1312" s="9">
        <v>0</v>
      </c>
      <c r="AA1312" s="9">
        <v>4</v>
      </c>
      <c r="AB1312" s="9">
        <v>3</v>
      </c>
      <c r="AC1312" s="9">
        <v>2</v>
      </c>
      <c r="AD1312" s="9">
        <v>0</v>
      </c>
      <c r="AE1312" s="9">
        <v>0</v>
      </c>
      <c r="AF1312" s="9">
        <v>8</v>
      </c>
      <c r="AG1312" s="9">
        <v>0</v>
      </c>
      <c r="AH1312" s="9">
        <v>1</v>
      </c>
      <c r="AI1312" s="9">
        <v>0</v>
      </c>
      <c r="AJ1312" s="9">
        <v>0</v>
      </c>
      <c r="AK1312" s="9">
        <v>1</v>
      </c>
      <c r="AL1312" s="9">
        <v>8</v>
      </c>
      <c r="AM1312" s="9">
        <v>0</v>
      </c>
      <c r="AN1312" s="9">
        <v>9</v>
      </c>
      <c r="AO1312" s="9">
        <v>0</v>
      </c>
      <c r="AP1312" s="9">
        <v>0</v>
      </c>
      <c r="AQ1312" s="9">
        <v>0</v>
      </c>
      <c r="AR1312" s="9">
        <v>5</v>
      </c>
      <c r="AS1312" s="9">
        <v>4</v>
      </c>
      <c r="AT1312" s="10">
        <v>0</v>
      </c>
    </row>
    <row r="1313" spans="1:46" ht="42.75" x14ac:dyDescent="0.25">
      <c r="A1313" s="26" t="str">
        <f t="shared" si="40"/>
        <v>2014Nurse practitionersPrince Edward IslandOther places of work</v>
      </c>
      <c r="B1313" s="24">
        <v>2014</v>
      </c>
      <c r="C1313" s="9" t="s">
        <v>5</v>
      </c>
      <c r="D1313" s="9" t="s">
        <v>163</v>
      </c>
      <c r="E1313" s="9" t="str">
        <f t="shared" si="41"/>
        <v>Prince Edward Island</v>
      </c>
      <c r="F1313" s="9" t="s">
        <v>183</v>
      </c>
      <c r="G1313" s="9" t="s">
        <v>13</v>
      </c>
      <c r="H1313" s="9">
        <v>2</v>
      </c>
      <c r="I1313" s="9">
        <v>2</v>
      </c>
      <c r="J1313" s="9">
        <v>0</v>
      </c>
      <c r="K1313" s="9">
        <v>0</v>
      </c>
      <c r="L1313" s="9">
        <v>0</v>
      </c>
      <c r="M1313" s="9">
        <v>0</v>
      </c>
      <c r="N1313" s="9">
        <v>0</v>
      </c>
      <c r="O1313" s="9">
        <v>0</v>
      </c>
      <c r="P1313" s="9">
        <v>1</v>
      </c>
      <c r="Q1313" s="9">
        <v>1</v>
      </c>
      <c r="R1313" s="9">
        <v>0</v>
      </c>
      <c r="S1313" s="9">
        <v>0</v>
      </c>
      <c r="T1313" s="9">
        <v>0</v>
      </c>
      <c r="U1313" s="9">
        <v>0</v>
      </c>
      <c r="V1313" s="9">
        <v>0</v>
      </c>
      <c r="W1313" s="9">
        <v>0</v>
      </c>
      <c r="X1313" s="9">
        <v>2</v>
      </c>
      <c r="Y1313" s="9">
        <v>0</v>
      </c>
      <c r="Z1313" s="9">
        <v>0</v>
      </c>
      <c r="AA1313" s="9">
        <v>0</v>
      </c>
      <c r="AB1313" s="9">
        <v>0</v>
      </c>
      <c r="AC1313" s="9">
        <v>2</v>
      </c>
      <c r="AD1313" s="9">
        <v>0</v>
      </c>
      <c r="AE1313" s="9">
        <v>0</v>
      </c>
      <c r="AF1313" s="9">
        <v>2</v>
      </c>
      <c r="AG1313" s="9">
        <v>0</v>
      </c>
      <c r="AH1313" s="9">
        <v>0</v>
      </c>
      <c r="AI1313" s="9">
        <v>0</v>
      </c>
      <c r="AJ1313" s="9">
        <v>0</v>
      </c>
      <c r="AK1313" s="9">
        <v>0</v>
      </c>
      <c r="AL1313" s="9">
        <v>2</v>
      </c>
      <c r="AM1313" s="9">
        <v>0</v>
      </c>
      <c r="AN1313" s="9">
        <v>1</v>
      </c>
      <c r="AO1313" s="9">
        <v>0</v>
      </c>
      <c r="AP1313" s="9">
        <v>1</v>
      </c>
      <c r="AQ1313" s="9">
        <v>0</v>
      </c>
      <c r="AR1313" s="9">
        <v>2</v>
      </c>
      <c r="AS1313" s="9">
        <v>0</v>
      </c>
      <c r="AT1313" s="10">
        <v>0</v>
      </c>
    </row>
    <row r="1314" spans="1:46" ht="42.75" x14ac:dyDescent="0.25">
      <c r="A1314" s="26" t="str">
        <f t="shared" si="40"/>
        <v>2014Nurse practitionersNova ScotiaAll places of work</v>
      </c>
      <c r="B1314" s="24">
        <v>2014</v>
      </c>
      <c r="C1314" s="9" t="s">
        <v>5</v>
      </c>
      <c r="D1314" s="9" t="s">
        <v>164</v>
      </c>
      <c r="E1314" s="9" t="str">
        <f t="shared" si="41"/>
        <v>Nova Scotia</v>
      </c>
      <c r="F1314" s="9" t="s">
        <v>179</v>
      </c>
      <c r="G1314" s="9" t="s">
        <v>9</v>
      </c>
      <c r="H1314" s="9">
        <v>142</v>
      </c>
      <c r="I1314" s="9">
        <v>138</v>
      </c>
      <c r="J1314" s="9">
        <v>4</v>
      </c>
      <c r="K1314" s="9">
        <v>0</v>
      </c>
      <c r="L1314" s="9">
        <v>0</v>
      </c>
      <c r="M1314" s="9">
        <v>2</v>
      </c>
      <c r="N1314" s="9">
        <v>9</v>
      </c>
      <c r="O1314" s="9">
        <v>19</v>
      </c>
      <c r="P1314" s="9">
        <v>28</v>
      </c>
      <c r="Q1314" s="9">
        <v>28</v>
      </c>
      <c r="R1314" s="9">
        <v>35</v>
      </c>
      <c r="S1314" s="9">
        <v>12</v>
      </c>
      <c r="T1314" s="9">
        <v>8</v>
      </c>
      <c r="U1314" s="9">
        <v>1</v>
      </c>
      <c r="V1314" s="9">
        <v>0</v>
      </c>
      <c r="W1314" s="9">
        <v>0</v>
      </c>
      <c r="X1314" s="9">
        <v>139</v>
      </c>
      <c r="Y1314" s="9">
        <v>3</v>
      </c>
      <c r="Z1314" s="9">
        <v>0</v>
      </c>
      <c r="AA1314" s="9">
        <v>14</v>
      </c>
      <c r="AB1314" s="9">
        <v>41</v>
      </c>
      <c r="AC1314" s="9">
        <v>52</v>
      </c>
      <c r="AD1314" s="9">
        <v>35</v>
      </c>
      <c r="AE1314" s="9">
        <v>0</v>
      </c>
      <c r="AF1314" s="9">
        <v>121</v>
      </c>
      <c r="AG1314" s="9">
        <v>15</v>
      </c>
      <c r="AH1314" s="9">
        <v>6</v>
      </c>
      <c r="AI1314" s="9">
        <v>0</v>
      </c>
      <c r="AJ1314" s="9">
        <v>11</v>
      </c>
      <c r="AK1314" s="9">
        <v>1</v>
      </c>
      <c r="AL1314" s="9">
        <v>130</v>
      </c>
      <c r="AM1314" s="9">
        <v>0</v>
      </c>
      <c r="AN1314" s="9">
        <v>133</v>
      </c>
      <c r="AO1314" s="9">
        <v>3</v>
      </c>
      <c r="AP1314" s="9">
        <v>6</v>
      </c>
      <c r="AQ1314" s="9">
        <v>0</v>
      </c>
      <c r="AR1314" s="9">
        <v>94</v>
      </c>
      <c r="AS1314" s="9">
        <v>48</v>
      </c>
      <c r="AT1314" s="10">
        <v>0</v>
      </c>
    </row>
    <row r="1315" spans="1:46" ht="42.75" x14ac:dyDescent="0.25">
      <c r="A1315" s="26" t="str">
        <f t="shared" si="40"/>
        <v>2014Nurse practitionersNova ScotiaHospital</v>
      </c>
      <c r="B1315" s="24">
        <v>2014</v>
      </c>
      <c r="C1315" s="9" t="s">
        <v>5</v>
      </c>
      <c r="D1315" s="9" t="s">
        <v>164</v>
      </c>
      <c r="E1315" s="9" t="str">
        <f t="shared" si="41"/>
        <v>Nova Scotia</v>
      </c>
      <c r="F1315" s="9" t="s">
        <v>180</v>
      </c>
      <c r="G1315" s="9" t="s">
        <v>10</v>
      </c>
      <c r="H1315" s="9">
        <v>63</v>
      </c>
      <c r="I1315" s="9">
        <v>62</v>
      </c>
      <c r="J1315" s="9">
        <v>1</v>
      </c>
      <c r="K1315" s="9">
        <v>0</v>
      </c>
      <c r="L1315" s="9">
        <v>0</v>
      </c>
      <c r="M1315" s="9">
        <v>1</v>
      </c>
      <c r="N1315" s="9">
        <v>6</v>
      </c>
      <c r="O1315" s="9">
        <v>8</v>
      </c>
      <c r="P1315" s="9">
        <v>11</v>
      </c>
      <c r="Q1315" s="9">
        <v>15</v>
      </c>
      <c r="R1315" s="9">
        <v>16</v>
      </c>
      <c r="S1315" s="9">
        <v>4</v>
      </c>
      <c r="T1315" s="9">
        <v>2</v>
      </c>
      <c r="U1315" s="9">
        <v>0</v>
      </c>
      <c r="V1315" s="9">
        <v>0</v>
      </c>
      <c r="W1315" s="9">
        <v>0</v>
      </c>
      <c r="X1315" s="9">
        <v>63</v>
      </c>
      <c r="Y1315" s="9">
        <v>0</v>
      </c>
      <c r="Z1315" s="9">
        <v>0</v>
      </c>
      <c r="AA1315" s="9">
        <v>9</v>
      </c>
      <c r="AB1315" s="9">
        <v>12</v>
      </c>
      <c r="AC1315" s="9">
        <v>29</v>
      </c>
      <c r="AD1315" s="9">
        <v>13</v>
      </c>
      <c r="AE1315" s="9">
        <v>0</v>
      </c>
      <c r="AF1315" s="9">
        <v>52</v>
      </c>
      <c r="AG1315" s="9">
        <v>9</v>
      </c>
      <c r="AH1315" s="9">
        <v>2</v>
      </c>
      <c r="AI1315" s="9">
        <v>0</v>
      </c>
      <c r="AJ1315" s="9">
        <v>8</v>
      </c>
      <c r="AK1315" s="9">
        <v>1</v>
      </c>
      <c r="AL1315" s="9">
        <v>54</v>
      </c>
      <c r="AM1315" s="9">
        <v>0</v>
      </c>
      <c r="AN1315" s="9">
        <v>61</v>
      </c>
      <c r="AO1315" s="9">
        <v>2</v>
      </c>
      <c r="AP1315" s="9">
        <v>0</v>
      </c>
      <c r="AQ1315" s="9">
        <v>0</v>
      </c>
      <c r="AR1315" s="9">
        <v>58</v>
      </c>
      <c r="AS1315" s="9">
        <v>5</v>
      </c>
      <c r="AT1315" s="10">
        <v>0</v>
      </c>
    </row>
    <row r="1316" spans="1:46" ht="42.75" x14ac:dyDescent="0.25">
      <c r="A1316" s="26" t="str">
        <f t="shared" si="40"/>
        <v>2014Nurse practitionersNova ScotiaCommunity health</v>
      </c>
      <c r="B1316" s="24">
        <v>2014</v>
      </c>
      <c r="C1316" s="9" t="s">
        <v>5</v>
      </c>
      <c r="D1316" s="9" t="s">
        <v>164</v>
      </c>
      <c r="E1316" s="9" t="str">
        <f t="shared" si="41"/>
        <v>Nova Scotia</v>
      </c>
      <c r="F1316" s="9" t="s">
        <v>182</v>
      </c>
      <c r="G1316" s="9" t="s">
        <v>11</v>
      </c>
      <c r="H1316" s="9">
        <v>62</v>
      </c>
      <c r="I1316" s="9">
        <v>59</v>
      </c>
      <c r="J1316" s="9">
        <v>3</v>
      </c>
      <c r="K1316" s="9">
        <v>0</v>
      </c>
      <c r="L1316" s="9">
        <v>0</v>
      </c>
      <c r="M1316" s="9">
        <v>1</v>
      </c>
      <c r="N1316" s="9">
        <v>3</v>
      </c>
      <c r="O1316" s="9">
        <v>10</v>
      </c>
      <c r="P1316" s="9">
        <v>12</v>
      </c>
      <c r="Q1316" s="9">
        <v>10</v>
      </c>
      <c r="R1316" s="9">
        <v>15</v>
      </c>
      <c r="S1316" s="9">
        <v>6</v>
      </c>
      <c r="T1316" s="9">
        <v>4</v>
      </c>
      <c r="U1316" s="9">
        <v>1</v>
      </c>
      <c r="V1316" s="9">
        <v>0</v>
      </c>
      <c r="W1316" s="9">
        <v>0</v>
      </c>
      <c r="X1316" s="9">
        <v>60</v>
      </c>
      <c r="Y1316" s="9">
        <v>2</v>
      </c>
      <c r="Z1316" s="9">
        <v>0</v>
      </c>
      <c r="AA1316" s="9">
        <v>5</v>
      </c>
      <c r="AB1316" s="9">
        <v>23</v>
      </c>
      <c r="AC1316" s="9">
        <v>20</v>
      </c>
      <c r="AD1316" s="9">
        <v>14</v>
      </c>
      <c r="AE1316" s="9">
        <v>0</v>
      </c>
      <c r="AF1316" s="9">
        <v>53</v>
      </c>
      <c r="AG1316" s="9">
        <v>5</v>
      </c>
      <c r="AH1316" s="9">
        <v>4</v>
      </c>
      <c r="AI1316" s="9">
        <v>0</v>
      </c>
      <c r="AJ1316" s="9">
        <v>3</v>
      </c>
      <c r="AK1316" s="9">
        <v>0</v>
      </c>
      <c r="AL1316" s="9">
        <v>59</v>
      </c>
      <c r="AM1316" s="9">
        <v>0</v>
      </c>
      <c r="AN1316" s="9">
        <v>61</v>
      </c>
      <c r="AO1316" s="9">
        <v>1</v>
      </c>
      <c r="AP1316" s="9">
        <v>0</v>
      </c>
      <c r="AQ1316" s="9">
        <v>0</v>
      </c>
      <c r="AR1316" s="9">
        <v>26</v>
      </c>
      <c r="AS1316" s="9">
        <v>36</v>
      </c>
      <c r="AT1316" s="10">
        <v>0</v>
      </c>
    </row>
    <row r="1317" spans="1:46" ht="57" x14ac:dyDescent="0.25">
      <c r="A1317" s="26" t="str">
        <f t="shared" si="40"/>
        <v>2014Nurse practitionersNova ScotiaNursing home/long-term care</v>
      </c>
      <c r="B1317" s="24">
        <v>2014</v>
      </c>
      <c r="C1317" s="9" t="s">
        <v>5</v>
      </c>
      <c r="D1317" s="9" t="s">
        <v>164</v>
      </c>
      <c r="E1317" s="9" t="str">
        <f t="shared" si="41"/>
        <v>Nova Scotia</v>
      </c>
      <c r="F1317" s="9" t="s">
        <v>181</v>
      </c>
      <c r="G1317" s="9" t="s">
        <v>12</v>
      </c>
      <c r="H1317" s="9">
        <v>2</v>
      </c>
      <c r="I1317" s="9">
        <v>2</v>
      </c>
      <c r="J1317" s="9">
        <v>0</v>
      </c>
      <c r="K1317" s="9">
        <v>0</v>
      </c>
      <c r="L1317" s="9">
        <v>0</v>
      </c>
      <c r="M1317" s="9">
        <v>0</v>
      </c>
      <c r="N1317" s="9">
        <v>0</v>
      </c>
      <c r="O1317" s="9">
        <v>0</v>
      </c>
      <c r="P1317" s="9">
        <v>0</v>
      </c>
      <c r="Q1317" s="9">
        <v>0</v>
      </c>
      <c r="R1317" s="9">
        <v>1</v>
      </c>
      <c r="S1317" s="9">
        <v>1</v>
      </c>
      <c r="T1317" s="9">
        <v>0</v>
      </c>
      <c r="U1317" s="9">
        <v>0</v>
      </c>
      <c r="V1317" s="9">
        <v>0</v>
      </c>
      <c r="W1317" s="9">
        <v>0</v>
      </c>
      <c r="X1317" s="9">
        <v>2</v>
      </c>
      <c r="Y1317" s="9">
        <v>0</v>
      </c>
      <c r="Z1317" s="9">
        <v>0</v>
      </c>
      <c r="AA1317" s="9">
        <v>0</v>
      </c>
      <c r="AB1317" s="9">
        <v>0</v>
      </c>
      <c r="AC1317" s="9">
        <v>0</v>
      </c>
      <c r="AD1317" s="9">
        <v>2</v>
      </c>
      <c r="AE1317" s="9">
        <v>0</v>
      </c>
      <c r="AF1317" s="9">
        <v>2</v>
      </c>
      <c r="AG1317" s="9">
        <v>0</v>
      </c>
      <c r="AH1317" s="9">
        <v>0</v>
      </c>
      <c r="AI1317" s="9">
        <v>0</v>
      </c>
      <c r="AJ1317" s="9">
        <v>0</v>
      </c>
      <c r="AK1317" s="9">
        <v>0</v>
      </c>
      <c r="AL1317" s="9">
        <v>2</v>
      </c>
      <c r="AM1317" s="9">
        <v>0</v>
      </c>
      <c r="AN1317" s="9">
        <v>2</v>
      </c>
      <c r="AO1317" s="9">
        <v>0</v>
      </c>
      <c r="AP1317" s="9">
        <v>0</v>
      </c>
      <c r="AQ1317" s="9">
        <v>0</v>
      </c>
      <c r="AR1317" s="9">
        <v>1</v>
      </c>
      <c r="AS1317" s="9">
        <v>1</v>
      </c>
      <c r="AT1317" s="10">
        <v>0</v>
      </c>
    </row>
    <row r="1318" spans="1:46" ht="42.75" x14ac:dyDescent="0.25">
      <c r="A1318" s="26" t="str">
        <f t="shared" si="40"/>
        <v>2014Nurse practitionersNova ScotiaOther places of work</v>
      </c>
      <c r="B1318" s="24">
        <v>2014</v>
      </c>
      <c r="C1318" s="9" t="s">
        <v>5</v>
      </c>
      <c r="D1318" s="9" t="s">
        <v>164</v>
      </c>
      <c r="E1318" s="9" t="str">
        <f t="shared" si="41"/>
        <v>Nova Scotia</v>
      </c>
      <c r="F1318" s="9" t="s">
        <v>183</v>
      </c>
      <c r="G1318" s="9" t="s">
        <v>13</v>
      </c>
      <c r="H1318" s="9">
        <v>15</v>
      </c>
      <c r="I1318" s="9">
        <v>15</v>
      </c>
      <c r="J1318" s="9">
        <v>0</v>
      </c>
      <c r="K1318" s="9">
        <v>0</v>
      </c>
      <c r="L1318" s="9">
        <v>0</v>
      </c>
      <c r="M1318" s="9">
        <v>0</v>
      </c>
      <c r="N1318" s="9">
        <v>0</v>
      </c>
      <c r="O1318" s="9">
        <v>1</v>
      </c>
      <c r="P1318" s="9">
        <v>5</v>
      </c>
      <c r="Q1318" s="9">
        <v>3</v>
      </c>
      <c r="R1318" s="9">
        <v>3</v>
      </c>
      <c r="S1318" s="9">
        <v>1</v>
      </c>
      <c r="T1318" s="9">
        <v>2</v>
      </c>
      <c r="U1318" s="9">
        <v>0</v>
      </c>
      <c r="V1318" s="9">
        <v>0</v>
      </c>
      <c r="W1318" s="9">
        <v>0</v>
      </c>
      <c r="X1318" s="9">
        <v>14</v>
      </c>
      <c r="Y1318" s="9">
        <v>1</v>
      </c>
      <c r="Z1318" s="9">
        <v>0</v>
      </c>
      <c r="AA1318" s="9">
        <v>0</v>
      </c>
      <c r="AB1318" s="9">
        <v>6</v>
      </c>
      <c r="AC1318" s="9">
        <v>3</v>
      </c>
      <c r="AD1318" s="9">
        <v>6</v>
      </c>
      <c r="AE1318" s="9">
        <v>0</v>
      </c>
      <c r="AF1318" s="9">
        <v>14</v>
      </c>
      <c r="AG1318" s="9">
        <v>1</v>
      </c>
      <c r="AH1318" s="9">
        <v>0</v>
      </c>
      <c r="AI1318" s="9">
        <v>0</v>
      </c>
      <c r="AJ1318" s="9">
        <v>0</v>
      </c>
      <c r="AK1318" s="9">
        <v>0</v>
      </c>
      <c r="AL1318" s="9">
        <v>15</v>
      </c>
      <c r="AM1318" s="9">
        <v>0</v>
      </c>
      <c r="AN1318" s="9">
        <v>9</v>
      </c>
      <c r="AO1318" s="9">
        <v>0</v>
      </c>
      <c r="AP1318" s="9">
        <v>6</v>
      </c>
      <c r="AQ1318" s="9">
        <v>0</v>
      </c>
      <c r="AR1318" s="9">
        <v>9</v>
      </c>
      <c r="AS1318" s="9">
        <v>6</v>
      </c>
      <c r="AT1318" s="10">
        <v>0</v>
      </c>
    </row>
    <row r="1319" spans="1:46" ht="42.75" x14ac:dyDescent="0.25">
      <c r="A1319" s="26" t="str">
        <f t="shared" si="40"/>
        <v>2014Nurse practitionersNew BrunswickAll places of work</v>
      </c>
      <c r="B1319" s="24">
        <v>2014</v>
      </c>
      <c r="C1319" s="9" t="s">
        <v>5</v>
      </c>
      <c r="D1319" s="9" t="s">
        <v>165</v>
      </c>
      <c r="E1319" s="9" t="str">
        <f t="shared" si="41"/>
        <v>New Brunswick</v>
      </c>
      <c r="F1319" s="9" t="s">
        <v>179</v>
      </c>
      <c r="G1319" s="9" t="s">
        <v>9</v>
      </c>
      <c r="H1319" s="9">
        <v>105</v>
      </c>
      <c r="I1319" s="9">
        <v>101</v>
      </c>
      <c r="J1319" s="9">
        <v>4</v>
      </c>
      <c r="K1319" s="9">
        <v>0</v>
      </c>
      <c r="L1319" s="9">
        <v>0</v>
      </c>
      <c r="M1319" s="9">
        <v>2</v>
      </c>
      <c r="N1319" s="9">
        <v>24</v>
      </c>
      <c r="O1319" s="9">
        <v>20</v>
      </c>
      <c r="P1319" s="9">
        <v>12</v>
      </c>
      <c r="Q1319" s="9">
        <v>21</v>
      </c>
      <c r="R1319" s="9">
        <v>13</v>
      </c>
      <c r="S1319" s="9">
        <v>9</v>
      </c>
      <c r="T1319" s="9">
        <v>4</v>
      </c>
      <c r="U1319" s="9">
        <v>0</v>
      </c>
      <c r="V1319" s="9">
        <v>0</v>
      </c>
      <c r="W1319" s="9">
        <v>0</v>
      </c>
      <c r="X1319" s="9">
        <v>101</v>
      </c>
      <c r="Y1319" s="9">
        <v>4</v>
      </c>
      <c r="Z1319" s="9">
        <v>0</v>
      </c>
      <c r="AA1319" s="9">
        <v>21</v>
      </c>
      <c r="AB1319" s="9">
        <v>39</v>
      </c>
      <c r="AC1319" s="9">
        <v>29</v>
      </c>
      <c r="AD1319" s="9">
        <v>16</v>
      </c>
      <c r="AE1319" s="9">
        <v>0</v>
      </c>
      <c r="AF1319" s="9">
        <v>88</v>
      </c>
      <c r="AG1319" s="9">
        <v>13</v>
      </c>
      <c r="AH1319" s="9">
        <v>4</v>
      </c>
      <c r="AI1319" s="9">
        <v>0</v>
      </c>
      <c r="AJ1319" s="9">
        <v>15</v>
      </c>
      <c r="AK1319" s="9">
        <v>0</v>
      </c>
      <c r="AL1319" s="9">
        <v>90</v>
      </c>
      <c r="AM1319" s="9">
        <v>0</v>
      </c>
      <c r="AN1319" s="9">
        <v>101</v>
      </c>
      <c r="AO1319" s="9">
        <v>0</v>
      </c>
      <c r="AP1319" s="9">
        <v>4</v>
      </c>
      <c r="AQ1319" s="9">
        <v>0</v>
      </c>
      <c r="AR1319" s="9">
        <v>63</v>
      </c>
      <c r="AS1319" s="9">
        <v>42</v>
      </c>
      <c r="AT1319" s="10">
        <v>0</v>
      </c>
    </row>
    <row r="1320" spans="1:46" ht="42.75" x14ac:dyDescent="0.25">
      <c r="A1320" s="26" t="str">
        <f t="shared" si="40"/>
        <v>2014Nurse practitionersNew BrunswickHospital</v>
      </c>
      <c r="B1320" s="24">
        <v>2014</v>
      </c>
      <c r="C1320" s="9" t="s">
        <v>5</v>
      </c>
      <c r="D1320" s="9" t="s">
        <v>165</v>
      </c>
      <c r="E1320" s="9" t="str">
        <f t="shared" si="41"/>
        <v>New Brunswick</v>
      </c>
      <c r="F1320" s="9" t="s">
        <v>180</v>
      </c>
      <c r="G1320" s="9" t="s">
        <v>10</v>
      </c>
      <c r="H1320" s="9">
        <v>32</v>
      </c>
      <c r="I1320" s="9">
        <v>29</v>
      </c>
      <c r="J1320" s="9">
        <v>3</v>
      </c>
      <c r="K1320" s="9">
        <v>0</v>
      </c>
      <c r="L1320" s="9">
        <v>0</v>
      </c>
      <c r="M1320" s="9">
        <v>2</v>
      </c>
      <c r="N1320" s="9">
        <v>8</v>
      </c>
      <c r="O1320" s="9">
        <v>8</v>
      </c>
      <c r="P1320" s="9">
        <v>2</v>
      </c>
      <c r="Q1320" s="9">
        <v>4</v>
      </c>
      <c r="R1320" s="9">
        <v>6</v>
      </c>
      <c r="S1320" s="9">
        <v>2</v>
      </c>
      <c r="T1320" s="9">
        <v>0</v>
      </c>
      <c r="U1320" s="9">
        <v>0</v>
      </c>
      <c r="V1320" s="9">
        <v>0</v>
      </c>
      <c r="W1320" s="9">
        <v>0</v>
      </c>
      <c r="X1320" s="9">
        <v>30</v>
      </c>
      <c r="Y1320" s="9">
        <v>2</v>
      </c>
      <c r="Z1320" s="9">
        <v>0</v>
      </c>
      <c r="AA1320" s="9">
        <v>9</v>
      </c>
      <c r="AB1320" s="9">
        <v>13</v>
      </c>
      <c r="AC1320" s="9">
        <v>7</v>
      </c>
      <c r="AD1320" s="9">
        <v>3</v>
      </c>
      <c r="AE1320" s="9">
        <v>0</v>
      </c>
      <c r="AF1320" s="9">
        <v>24</v>
      </c>
      <c r="AG1320" s="9">
        <v>6</v>
      </c>
      <c r="AH1320" s="9">
        <v>2</v>
      </c>
      <c r="AI1320" s="9">
        <v>0</v>
      </c>
      <c r="AJ1320" s="9">
        <v>12</v>
      </c>
      <c r="AK1320" s="9">
        <v>0</v>
      </c>
      <c r="AL1320" s="9">
        <v>20</v>
      </c>
      <c r="AM1320" s="9">
        <v>0</v>
      </c>
      <c r="AN1320" s="9">
        <v>32</v>
      </c>
      <c r="AO1320" s="9">
        <v>0</v>
      </c>
      <c r="AP1320" s="9">
        <v>0</v>
      </c>
      <c r="AQ1320" s="9">
        <v>0</v>
      </c>
      <c r="AR1320" s="9">
        <v>25</v>
      </c>
      <c r="AS1320" s="9">
        <v>7</v>
      </c>
      <c r="AT1320" s="10">
        <v>0</v>
      </c>
    </row>
    <row r="1321" spans="1:46" ht="42.75" x14ac:dyDescent="0.25">
      <c r="A1321" s="26" t="str">
        <f t="shared" si="40"/>
        <v>2014Nurse practitionersNew BrunswickCommunity health</v>
      </c>
      <c r="B1321" s="24">
        <v>2014</v>
      </c>
      <c r="C1321" s="9" t="s">
        <v>5</v>
      </c>
      <c r="D1321" s="9" t="s">
        <v>165</v>
      </c>
      <c r="E1321" s="9" t="str">
        <f t="shared" si="41"/>
        <v>New Brunswick</v>
      </c>
      <c r="F1321" s="9" t="s">
        <v>182</v>
      </c>
      <c r="G1321" s="9" t="s">
        <v>11</v>
      </c>
      <c r="H1321" s="9">
        <v>55</v>
      </c>
      <c r="I1321" s="9">
        <v>55</v>
      </c>
      <c r="J1321" s="9">
        <v>0</v>
      </c>
      <c r="K1321" s="9">
        <v>0</v>
      </c>
      <c r="L1321" s="9">
        <v>0</v>
      </c>
      <c r="M1321" s="9">
        <v>0</v>
      </c>
      <c r="N1321" s="9">
        <v>8</v>
      </c>
      <c r="O1321" s="9">
        <v>10</v>
      </c>
      <c r="P1321" s="9">
        <v>10</v>
      </c>
      <c r="Q1321" s="9">
        <v>12</v>
      </c>
      <c r="R1321" s="9">
        <v>6</v>
      </c>
      <c r="S1321" s="9">
        <v>6</v>
      </c>
      <c r="T1321" s="9">
        <v>3</v>
      </c>
      <c r="U1321" s="9">
        <v>0</v>
      </c>
      <c r="V1321" s="9">
        <v>0</v>
      </c>
      <c r="W1321" s="9">
        <v>0</v>
      </c>
      <c r="X1321" s="9">
        <v>53</v>
      </c>
      <c r="Y1321" s="9">
        <v>2</v>
      </c>
      <c r="Z1321" s="9">
        <v>0</v>
      </c>
      <c r="AA1321" s="9">
        <v>6</v>
      </c>
      <c r="AB1321" s="9">
        <v>22</v>
      </c>
      <c r="AC1321" s="9">
        <v>16</v>
      </c>
      <c r="AD1321" s="9">
        <v>11</v>
      </c>
      <c r="AE1321" s="9">
        <v>0</v>
      </c>
      <c r="AF1321" s="9">
        <v>48</v>
      </c>
      <c r="AG1321" s="9">
        <v>6</v>
      </c>
      <c r="AH1321" s="9">
        <v>1</v>
      </c>
      <c r="AI1321" s="9">
        <v>0</v>
      </c>
      <c r="AJ1321" s="9">
        <v>1</v>
      </c>
      <c r="AK1321" s="9">
        <v>0</v>
      </c>
      <c r="AL1321" s="9">
        <v>54</v>
      </c>
      <c r="AM1321" s="9">
        <v>0</v>
      </c>
      <c r="AN1321" s="9">
        <v>55</v>
      </c>
      <c r="AO1321" s="9">
        <v>0</v>
      </c>
      <c r="AP1321" s="9">
        <v>0</v>
      </c>
      <c r="AQ1321" s="9">
        <v>0</v>
      </c>
      <c r="AR1321" s="9">
        <v>28</v>
      </c>
      <c r="AS1321" s="9">
        <v>27</v>
      </c>
      <c r="AT1321" s="10">
        <v>0</v>
      </c>
    </row>
    <row r="1322" spans="1:46" ht="57" x14ac:dyDescent="0.25">
      <c r="A1322" s="26" t="str">
        <f t="shared" si="40"/>
        <v>2014Nurse practitionersNew BrunswickNursing home/long-term care</v>
      </c>
      <c r="B1322" s="24">
        <v>2014</v>
      </c>
      <c r="C1322" s="9" t="s">
        <v>5</v>
      </c>
      <c r="D1322" s="9" t="s">
        <v>165</v>
      </c>
      <c r="E1322" s="9" t="str">
        <f t="shared" si="41"/>
        <v>New Brunswick</v>
      </c>
      <c r="F1322" s="9" t="s">
        <v>181</v>
      </c>
      <c r="G1322" s="9" t="s">
        <v>12</v>
      </c>
      <c r="H1322" s="9">
        <v>6</v>
      </c>
      <c r="I1322" s="9">
        <v>6</v>
      </c>
      <c r="J1322" s="9">
        <v>0</v>
      </c>
      <c r="K1322" s="9">
        <v>0</v>
      </c>
      <c r="L1322" s="9">
        <v>0</v>
      </c>
      <c r="M1322" s="9">
        <v>0</v>
      </c>
      <c r="N1322" s="9">
        <v>3</v>
      </c>
      <c r="O1322" s="9">
        <v>0</v>
      </c>
      <c r="P1322" s="9">
        <v>0</v>
      </c>
      <c r="Q1322" s="9">
        <v>1</v>
      </c>
      <c r="R1322" s="9">
        <v>1</v>
      </c>
      <c r="S1322" s="9">
        <v>0</v>
      </c>
      <c r="T1322" s="9">
        <v>1</v>
      </c>
      <c r="U1322" s="9">
        <v>0</v>
      </c>
      <c r="V1322" s="9">
        <v>0</v>
      </c>
      <c r="W1322" s="9">
        <v>0</v>
      </c>
      <c r="X1322" s="9">
        <v>6</v>
      </c>
      <c r="Y1322" s="9">
        <v>0</v>
      </c>
      <c r="Z1322" s="9">
        <v>0</v>
      </c>
      <c r="AA1322" s="9">
        <v>2</v>
      </c>
      <c r="AB1322" s="9">
        <v>1</v>
      </c>
      <c r="AC1322" s="9">
        <v>1</v>
      </c>
      <c r="AD1322" s="9">
        <v>2</v>
      </c>
      <c r="AE1322" s="9">
        <v>0</v>
      </c>
      <c r="AF1322" s="9">
        <v>5</v>
      </c>
      <c r="AG1322" s="9">
        <v>0</v>
      </c>
      <c r="AH1322" s="9">
        <v>1</v>
      </c>
      <c r="AI1322" s="9">
        <v>0</v>
      </c>
      <c r="AJ1322" s="9">
        <v>1</v>
      </c>
      <c r="AK1322" s="9">
        <v>0</v>
      </c>
      <c r="AL1322" s="9">
        <v>5</v>
      </c>
      <c r="AM1322" s="9">
        <v>0</v>
      </c>
      <c r="AN1322" s="9">
        <v>6</v>
      </c>
      <c r="AO1322" s="9">
        <v>0</v>
      </c>
      <c r="AP1322" s="9">
        <v>0</v>
      </c>
      <c r="AQ1322" s="9">
        <v>0</v>
      </c>
      <c r="AR1322" s="9">
        <v>4</v>
      </c>
      <c r="AS1322" s="9">
        <v>2</v>
      </c>
      <c r="AT1322" s="10">
        <v>0</v>
      </c>
    </row>
    <row r="1323" spans="1:46" ht="42.75" x14ac:dyDescent="0.25">
      <c r="A1323" s="26" t="str">
        <f t="shared" si="40"/>
        <v>2014Nurse practitionersNew BrunswickOther places of work</v>
      </c>
      <c r="B1323" s="24">
        <v>2014</v>
      </c>
      <c r="C1323" s="9" t="s">
        <v>5</v>
      </c>
      <c r="D1323" s="9" t="s">
        <v>165</v>
      </c>
      <c r="E1323" s="9" t="str">
        <f t="shared" si="41"/>
        <v>New Brunswick</v>
      </c>
      <c r="F1323" s="9" t="s">
        <v>183</v>
      </c>
      <c r="G1323" s="9" t="s">
        <v>13</v>
      </c>
      <c r="H1323" s="9">
        <v>12</v>
      </c>
      <c r="I1323" s="9">
        <v>11</v>
      </c>
      <c r="J1323" s="9">
        <v>1</v>
      </c>
      <c r="K1323" s="9">
        <v>0</v>
      </c>
      <c r="L1323" s="9">
        <v>0</v>
      </c>
      <c r="M1323" s="9">
        <v>0</v>
      </c>
      <c r="N1323" s="9">
        <v>5</v>
      </c>
      <c r="O1323" s="9">
        <v>2</v>
      </c>
      <c r="P1323" s="9">
        <v>0</v>
      </c>
      <c r="Q1323" s="9">
        <v>4</v>
      </c>
      <c r="R1323" s="9">
        <v>0</v>
      </c>
      <c r="S1323" s="9">
        <v>1</v>
      </c>
      <c r="T1323" s="9">
        <v>0</v>
      </c>
      <c r="U1323" s="9">
        <v>0</v>
      </c>
      <c r="V1323" s="9">
        <v>0</v>
      </c>
      <c r="W1323" s="9">
        <v>0</v>
      </c>
      <c r="X1323" s="9">
        <v>12</v>
      </c>
      <c r="Y1323" s="9">
        <v>0</v>
      </c>
      <c r="Z1323" s="9">
        <v>0</v>
      </c>
      <c r="AA1323" s="9">
        <v>4</v>
      </c>
      <c r="AB1323" s="9">
        <v>3</v>
      </c>
      <c r="AC1323" s="9">
        <v>5</v>
      </c>
      <c r="AD1323" s="9">
        <v>0</v>
      </c>
      <c r="AE1323" s="9">
        <v>0</v>
      </c>
      <c r="AF1323" s="9">
        <v>11</v>
      </c>
      <c r="AG1323" s="9">
        <v>1</v>
      </c>
      <c r="AH1323" s="9">
        <v>0</v>
      </c>
      <c r="AI1323" s="9">
        <v>0</v>
      </c>
      <c r="AJ1323" s="9">
        <v>1</v>
      </c>
      <c r="AK1323" s="9">
        <v>0</v>
      </c>
      <c r="AL1323" s="9">
        <v>11</v>
      </c>
      <c r="AM1323" s="9">
        <v>0</v>
      </c>
      <c r="AN1323" s="9">
        <v>8</v>
      </c>
      <c r="AO1323" s="9">
        <v>0</v>
      </c>
      <c r="AP1323" s="9">
        <v>4</v>
      </c>
      <c r="AQ1323" s="9">
        <v>0</v>
      </c>
      <c r="AR1323" s="9">
        <v>6</v>
      </c>
      <c r="AS1323" s="9">
        <v>6</v>
      </c>
      <c r="AT1323" s="10">
        <v>0</v>
      </c>
    </row>
    <row r="1324" spans="1:46" ht="42.75" x14ac:dyDescent="0.25">
      <c r="A1324" s="26" t="str">
        <f t="shared" si="40"/>
        <v>2014Nurse practitionersQuebecAll places of work</v>
      </c>
      <c r="B1324" s="24">
        <v>2014</v>
      </c>
      <c r="C1324" s="9" t="s">
        <v>5</v>
      </c>
      <c r="D1324" s="9" t="s">
        <v>166</v>
      </c>
      <c r="E1324" s="9" t="str">
        <f t="shared" si="41"/>
        <v>Quebec</v>
      </c>
      <c r="F1324" s="9" t="s">
        <v>179</v>
      </c>
      <c r="G1324" s="9" t="s">
        <v>9</v>
      </c>
      <c r="H1324" s="9">
        <v>250</v>
      </c>
      <c r="I1324" s="9">
        <v>227</v>
      </c>
      <c r="J1324" s="9">
        <v>23</v>
      </c>
      <c r="K1324" s="9">
        <v>0</v>
      </c>
      <c r="L1324" s="9">
        <v>0</v>
      </c>
      <c r="M1324" s="9">
        <v>21</v>
      </c>
      <c r="N1324" s="9">
        <v>97</v>
      </c>
      <c r="O1324" s="9">
        <v>62</v>
      </c>
      <c r="P1324" s="9">
        <v>33</v>
      </c>
      <c r="Q1324" s="9">
        <v>21</v>
      </c>
      <c r="R1324" s="9">
        <v>9</v>
      </c>
      <c r="S1324" s="9">
        <v>6</v>
      </c>
      <c r="T1324" s="9">
        <v>1</v>
      </c>
      <c r="U1324" s="9">
        <v>0</v>
      </c>
      <c r="V1324" s="9">
        <v>0</v>
      </c>
      <c r="W1324" s="9">
        <v>0</v>
      </c>
      <c r="X1324" s="9">
        <v>248</v>
      </c>
      <c r="Y1324" s="9">
        <v>2</v>
      </c>
      <c r="Z1324" s="9">
        <v>0</v>
      </c>
      <c r="AA1324" s="9">
        <v>99</v>
      </c>
      <c r="AB1324" s="9">
        <v>112</v>
      </c>
      <c r="AC1324" s="9">
        <v>30</v>
      </c>
      <c r="AD1324" s="9">
        <v>9</v>
      </c>
      <c r="AE1324" s="9">
        <v>0</v>
      </c>
      <c r="AF1324" s="9">
        <v>238</v>
      </c>
      <c r="AG1324" s="9">
        <v>10</v>
      </c>
      <c r="AH1324" s="9">
        <v>2</v>
      </c>
      <c r="AI1324" s="9">
        <v>0</v>
      </c>
      <c r="AJ1324" s="9">
        <v>12</v>
      </c>
      <c r="AK1324" s="9">
        <v>2</v>
      </c>
      <c r="AL1324" s="9">
        <v>234</v>
      </c>
      <c r="AM1324" s="9">
        <v>2</v>
      </c>
      <c r="AN1324" s="9">
        <v>246</v>
      </c>
      <c r="AO1324" s="9">
        <v>3</v>
      </c>
      <c r="AP1324" s="9">
        <v>1</v>
      </c>
      <c r="AQ1324" s="9">
        <v>0</v>
      </c>
      <c r="AR1324" s="9">
        <v>206</v>
      </c>
      <c r="AS1324" s="9">
        <v>44</v>
      </c>
      <c r="AT1324" s="10">
        <v>0</v>
      </c>
    </row>
    <row r="1325" spans="1:46" ht="42.75" x14ac:dyDescent="0.25">
      <c r="A1325" s="26" t="str">
        <f t="shared" si="40"/>
        <v>2014Nurse practitionersQuebecHospital</v>
      </c>
      <c r="B1325" s="24">
        <v>2014</v>
      </c>
      <c r="C1325" s="9" t="s">
        <v>5</v>
      </c>
      <c r="D1325" s="9" t="s">
        <v>166</v>
      </c>
      <c r="E1325" s="9" t="str">
        <f t="shared" si="41"/>
        <v>Quebec</v>
      </c>
      <c r="F1325" s="9" t="s">
        <v>180</v>
      </c>
      <c r="G1325" s="9" t="s">
        <v>10</v>
      </c>
      <c r="H1325" s="9">
        <v>91</v>
      </c>
      <c r="I1325" s="9">
        <v>85</v>
      </c>
      <c r="J1325" s="9">
        <v>6</v>
      </c>
      <c r="K1325" s="9">
        <v>0</v>
      </c>
      <c r="L1325" s="9">
        <v>0</v>
      </c>
      <c r="M1325" s="9">
        <v>6</v>
      </c>
      <c r="N1325" s="9">
        <v>28</v>
      </c>
      <c r="O1325" s="9">
        <v>26</v>
      </c>
      <c r="P1325" s="9">
        <v>14</v>
      </c>
      <c r="Q1325" s="9">
        <v>10</v>
      </c>
      <c r="R1325" s="9">
        <v>2</v>
      </c>
      <c r="S1325" s="9">
        <v>4</v>
      </c>
      <c r="T1325" s="9">
        <v>1</v>
      </c>
      <c r="U1325" s="9">
        <v>0</v>
      </c>
      <c r="V1325" s="9">
        <v>0</v>
      </c>
      <c r="W1325" s="9">
        <v>0</v>
      </c>
      <c r="X1325" s="9">
        <v>89</v>
      </c>
      <c r="Y1325" s="9">
        <v>2</v>
      </c>
      <c r="Z1325" s="9">
        <v>0</v>
      </c>
      <c r="AA1325" s="9">
        <v>26</v>
      </c>
      <c r="AB1325" s="9">
        <v>46</v>
      </c>
      <c r="AC1325" s="9">
        <v>13</v>
      </c>
      <c r="AD1325" s="9">
        <v>6</v>
      </c>
      <c r="AE1325" s="9">
        <v>0</v>
      </c>
      <c r="AF1325" s="9">
        <v>85</v>
      </c>
      <c r="AG1325" s="9">
        <v>5</v>
      </c>
      <c r="AH1325" s="9">
        <v>1</v>
      </c>
      <c r="AI1325" s="9">
        <v>0</v>
      </c>
      <c r="AJ1325" s="9">
        <v>4</v>
      </c>
      <c r="AK1325" s="9">
        <v>0</v>
      </c>
      <c r="AL1325" s="9">
        <v>86</v>
      </c>
      <c r="AM1325" s="9">
        <v>1</v>
      </c>
      <c r="AN1325" s="9">
        <v>90</v>
      </c>
      <c r="AO1325" s="9">
        <v>1</v>
      </c>
      <c r="AP1325" s="9">
        <v>0</v>
      </c>
      <c r="AQ1325" s="9">
        <v>0</v>
      </c>
      <c r="AR1325" s="9">
        <v>85</v>
      </c>
      <c r="AS1325" s="9">
        <v>6</v>
      </c>
      <c r="AT1325" s="10">
        <v>0</v>
      </c>
    </row>
    <row r="1326" spans="1:46" ht="42.75" x14ac:dyDescent="0.25">
      <c r="A1326" s="26" t="str">
        <f t="shared" si="40"/>
        <v>2014Nurse practitionersQuebecCommunity health</v>
      </c>
      <c r="B1326" s="24">
        <v>2014</v>
      </c>
      <c r="C1326" s="9" t="s">
        <v>5</v>
      </c>
      <c r="D1326" s="9" t="s">
        <v>166</v>
      </c>
      <c r="E1326" s="9" t="str">
        <f t="shared" si="41"/>
        <v>Quebec</v>
      </c>
      <c r="F1326" s="9" t="s">
        <v>182</v>
      </c>
      <c r="G1326" s="9" t="s">
        <v>11</v>
      </c>
      <c r="H1326" s="9">
        <v>68</v>
      </c>
      <c r="I1326" s="9">
        <v>59</v>
      </c>
      <c r="J1326" s="9">
        <v>9</v>
      </c>
      <c r="K1326" s="9">
        <v>0</v>
      </c>
      <c r="L1326" s="9">
        <v>0</v>
      </c>
      <c r="M1326" s="9">
        <v>4</v>
      </c>
      <c r="N1326" s="9">
        <v>24</v>
      </c>
      <c r="O1326" s="9">
        <v>18</v>
      </c>
      <c r="P1326" s="9">
        <v>7</v>
      </c>
      <c r="Q1326" s="9">
        <v>7</v>
      </c>
      <c r="R1326" s="9">
        <v>6</v>
      </c>
      <c r="S1326" s="9">
        <v>2</v>
      </c>
      <c r="T1326" s="9">
        <v>0</v>
      </c>
      <c r="U1326" s="9">
        <v>0</v>
      </c>
      <c r="V1326" s="9">
        <v>0</v>
      </c>
      <c r="W1326" s="9">
        <v>0</v>
      </c>
      <c r="X1326" s="9">
        <v>68</v>
      </c>
      <c r="Y1326" s="9">
        <v>0</v>
      </c>
      <c r="Z1326" s="9">
        <v>0</v>
      </c>
      <c r="AA1326" s="9">
        <v>26</v>
      </c>
      <c r="AB1326" s="9">
        <v>28</v>
      </c>
      <c r="AC1326" s="9">
        <v>11</v>
      </c>
      <c r="AD1326" s="9">
        <v>3</v>
      </c>
      <c r="AE1326" s="9">
        <v>0</v>
      </c>
      <c r="AF1326" s="9">
        <v>65</v>
      </c>
      <c r="AG1326" s="9">
        <v>3</v>
      </c>
      <c r="AH1326" s="9">
        <v>0</v>
      </c>
      <c r="AI1326" s="9">
        <v>0</v>
      </c>
      <c r="AJ1326" s="9">
        <v>4</v>
      </c>
      <c r="AK1326" s="9">
        <v>0</v>
      </c>
      <c r="AL1326" s="9">
        <v>63</v>
      </c>
      <c r="AM1326" s="9">
        <v>1</v>
      </c>
      <c r="AN1326" s="9">
        <v>68</v>
      </c>
      <c r="AO1326" s="9">
        <v>0</v>
      </c>
      <c r="AP1326" s="9">
        <v>0</v>
      </c>
      <c r="AQ1326" s="9">
        <v>0</v>
      </c>
      <c r="AR1326" s="9">
        <v>50</v>
      </c>
      <c r="AS1326" s="9">
        <v>18</v>
      </c>
      <c r="AT1326" s="10">
        <v>0</v>
      </c>
    </row>
    <row r="1327" spans="1:46" ht="57" x14ac:dyDescent="0.25">
      <c r="A1327" s="26" t="str">
        <f t="shared" si="40"/>
        <v>2014Nurse practitionersQuebecNursing home/long-term care</v>
      </c>
      <c r="B1327" s="24">
        <v>2014</v>
      </c>
      <c r="C1327" s="9" t="s">
        <v>5</v>
      </c>
      <c r="D1327" s="9" t="s">
        <v>166</v>
      </c>
      <c r="E1327" s="9" t="str">
        <f t="shared" si="41"/>
        <v>Quebec</v>
      </c>
      <c r="F1327" s="9" t="s">
        <v>181</v>
      </c>
      <c r="G1327" s="9" t="s">
        <v>12</v>
      </c>
      <c r="H1327" s="9">
        <v>10</v>
      </c>
      <c r="I1327" s="9">
        <v>8</v>
      </c>
      <c r="J1327" s="9">
        <v>2</v>
      </c>
      <c r="K1327" s="9">
        <v>0</v>
      </c>
      <c r="L1327" s="9">
        <v>0</v>
      </c>
      <c r="M1327" s="9">
        <v>1</v>
      </c>
      <c r="N1327" s="9">
        <v>3</v>
      </c>
      <c r="O1327" s="9">
        <v>2</v>
      </c>
      <c r="P1327" s="9">
        <v>4</v>
      </c>
      <c r="Q1327" s="9">
        <v>0</v>
      </c>
      <c r="R1327" s="9">
        <v>0</v>
      </c>
      <c r="S1327" s="9">
        <v>0</v>
      </c>
      <c r="T1327" s="9">
        <v>0</v>
      </c>
      <c r="U1327" s="9">
        <v>0</v>
      </c>
      <c r="V1327" s="9">
        <v>0</v>
      </c>
      <c r="W1327" s="9">
        <v>0</v>
      </c>
      <c r="X1327" s="9">
        <v>10</v>
      </c>
      <c r="Y1327" s="9">
        <v>0</v>
      </c>
      <c r="Z1327" s="9">
        <v>0</v>
      </c>
      <c r="AA1327" s="9">
        <v>4</v>
      </c>
      <c r="AB1327" s="9">
        <v>5</v>
      </c>
      <c r="AC1327" s="9">
        <v>1</v>
      </c>
      <c r="AD1327" s="9">
        <v>0</v>
      </c>
      <c r="AE1327" s="9">
        <v>0</v>
      </c>
      <c r="AF1327" s="9">
        <v>10</v>
      </c>
      <c r="AG1327" s="9">
        <v>0</v>
      </c>
      <c r="AH1327" s="9">
        <v>0</v>
      </c>
      <c r="AI1327" s="9">
        <v>0</v>
      </c>
      <c r="AJ1327" s="9">
        <v>0</v>
      </c>
      <c r="AK1327" s="9">
        <v>1</v>
      </c>
      <c r="AL1327" s="9">
        <v>9</v>
      </c>
      <c r="AM1327" s="9">
        <v>0</v>
      </c>
      <c r="AN1327" s="9">
        <v>9</v>
      </c>
      <c r="AO1327" s="9">
        <v>1</v>
      </c>
      <c r="AP1327" s="9">
        <v>0</v>
      </c>
      <c r="AQ1327" s="9">
        <v>0</v>
      </c>
      <c r="AR1327" s="9">
        <v>4</v>
      </c>
      <c r="AS1327" s="9">
        <v>6</v>
      </c>
      <c r="AT1327" s="10">
        <v>0</v>
      </c>
    </row>
    <row r="1328" spans="1:46" ht="42.75" x14ac:dyDescent="0.25">
      <c r="A1328" s="26" t="str">
        <f t="shared" si="40"/>
        <v>2014Nurse practitionersQuebecOther places of work</v>
      </c>
      <c r="B1328" s="24">
        <v>2014</v>
      </c>
      <c r="C1328" s="9" t="s">
        <v>5</v>
      </c>
      <c r="D1328" s="9" t="s">
        <v>166</v>
      </c>
      <c r="E1328" s="9" t="str">
        <f t="shared" si="41"/>
        <v>Quebec</v>
      </c>
      <c r="F1328" s="9" t="s">
        <v>183</v>
      </c>
      <c r="G1328" s="9" t="s">
        <v>13</v>
      </c>
      <c r="H1328" s="9">
        <v>81</v>
      </c>
      <c r="I1328" s="9">
        <v>75</v>
      </c>
      <c r="J1328" s="9">
        <v>6</v>
      </c>
      <c r="K1328" s="9">
        <v>0</v>
      </c>
      <c r="L1328" s="9">
        <v>0</v>
      </c>
      <c r="M1328" s="9">
        <v>10</v>
      </c>
      <c r="N1328" s="9">
        <v>42</v>
      </c>
      <c r="O1328" s="9">
        <v>16</v>
      </c>
      <c r="P1328" s="9">
        <v>8</v>
      </c>
      <c r="Q1328" s="9">
        <v>4</v>
      </c>
      <c r="R1328" s="9">
        <v>1</v>
      </c>
      <c r="S1328" s="9">
        <v>0</v>
      </c>
      <c r="T1328" s="9">
        <v>0</v>
      </c>
      <c r="U1328" s="9">
        <v>0</v>
      </c>
      <c r="V1328" s="9">
        <v>0</v>
      </c>
      <c r="W1328" s="9">
        <v>0</v>
      </c>
      <c r="X1328" s="9">
        <v>81</v>
      </c>
      <c r="Y1328" s="9">
        <v>0</v>
      </c>
      <c r="Z1328" s="9">
        <v>0</v>
      </c>
      <c r="AA1328" s="9">
        <v>43</v>
      </c>
      <c r="AB1328" s="9">
        <v>33</v>
      </c>
      <c r="AC1328" s="9">
        <v>5</v>
      </c>
      <c r="AD1328" s="9">
        <v>0</v>
      </c>
      <c r="AE1328" s="9">
        <v>0</v>
      </c>
      <c r="AF1328" s="9">
        <v>78</v>
      </c>
      <c r="AG1328" s="9">
        <v>2</v>
      </c>
      <c r="AH1328" s="9">
        <v>1</v>
      </c>
      <c r="AI1328" s="9">
        <v>0</v>
      </c>
      <c r="AJ1328" s="9">
        <v>4</v>
      </c>
      <c r="AK1328" s="9">
        <v>1</v>
      </c>
      <c r="AL1328" s="9">
        <v>76</v>
      </c>
      <c r="AM1328" s="9">
        <v>0</v>
      </c>
      <c r="AN1328" s="9">
        <v>79</v>
      </c>
      <c r="AO1328" s="9">
        <v>1</v>
      </c>
      <c r="AP1328" s="9">
        <v>1</v>
      </c>
      <c r="AQ1328" s="9">
        <v>0</v>
      </c>
      <c r="AR1328" s="9">
        <v>67</v>
      </c>
      <c r="AS1328" s="9">
        <v>14</v>
      </c>
      <c r="AT1328" s="10">
        <v>0</v>
      </c>
    </row>
    <row r="1329" spans="1:46" ht="42.75" x14ac:dyDescent="0.25">
      <c r="A1329" s="26" t="str">
        <f t="shared" si="40"/>
        <v>2014Nurse practitionersOntarioAll places of work</v>
      </c>
      <c r="B1329" s="24">
        <v>2014</v>
      </c>
      <c r="C1329" s="9" t="s">
        <v>5</v>
      </c>
      <c r="D1329" s="9" t="s">
        <v>172</v>
      </c>
      <c r="E1329" s="9" t="str">
        <f t="shared" si="41"/>
        <v>Ontario</v>
      </c>
      <c r="F1329" s="9" t="s">
        <v>179</v>
      </c>
      <c r="G1329" s="9" t="s">
        <v>9</v>
      </c>
      <c r="H1329" s="9">
        <v>2199</v>
      </c>
      <c r="I1329" s="9">
        <v>2065</v>
      </c>
      <c r="J1329" s="9">
        <v>134</v>
      </c>
      <c r="K1329" s="9">
        <v>0</v>
      </c>
      <c r="L1329" s="9">
        <v>0</v>
      </c>
      <c r="M1329" s="9">
        <v>58</v>
      </c>
      <c r="N1329" s="9">
        <v>344</v>
      </c>
      <c r="O1329" s="9">
        <v>300</v>
      </c>
      <c r="P1329" s="9">
        <v>284</v>
      </c>
      <c r="Q1329" s="9">
        <v>356</v>
      </c>
      <c r="R1329" s="9">
        <v>405</v>
      </c>
      <c r="S1329" s="9">
        <v>268</v>
      </c>
      <c r="T1329" s="9">
        <v>151</v>
      </c>
      <c r="U1329" s="9">
        <v>29</v>
      </c>
      <c r="V1329" s="9">
        <v>4</v>
      </c>
      <c r="W1329" s="9">
        <v>0</v>
      </c>
      <c r="X1329" s="9">
        <v>2069</v>
      </c>
      <c r="Y1329" s="9">
        <v>129</v>
      </c>
      <c r="Z1329" s="9">
        <v>1</v>
      </c>
      <c r="AA1329" s="9">
        <v>519</v>
      </c>
      <c r="AB1329" s="9">
        <v>575</v>
      </c>
      <c r="AC1329" s="9">
        <v>651</v>
      </c>
      <c r="AD1329" s="9">
        <v>454</v>
      </c>
      <c r="AE1329" s="9">
        <v>0</v>
      </c>
      <c r="AF1329" s="9">
        <v>1821</v>
      </c>
      <c r="AG1329" s="9">
        <v>334</v>
      </c>
      <c r="AH1329" s="9">
        <v>44</v>
      </c>
      <c r="AI1329" s="9">
        <v>0</v>
      </c>
      <c r="AJ1329" s="9">
        <v>86</v>
      </c>
      <c r="AK1329" s="9">
        <v>38</v>
      </c>
      <c r="AL1329" s="9">
        <v>2075</v>
      </c>
      <c r="AM1329" s="9">
        <v>0</v>
      </c>
      <c r="AN1329" s="9">
        <v>2149</v>
      </c>
      <c r="AO1329" s="9">
        <v>22</v>
      </c>
      <c r="AP1329" s="9">
        <v>28</v>
      </c>
      <c r="AQ1329" s="9">
        <v>0</v>
      </c>
      <c r="AR1329" s="9">
        <v>1907</v>
      </c>
      <c r="AS1329" s="9">
        <v>292</v>
      </c>
      <c r="AT1329" s="10">
        <v>0</v>
      </c>
    </row>
    <row r="1330" spans="1:46" ht="42.75" x14ac:dyDescent="0.25">
      <c r="A1330" s="26" t="str">
        <f t="shared" si="40"/>
        <v>2014Nurse practitionersOntarioHospital</v>
      </c>
      <c r="B1330" s="24">
        <v>2014</v>
      </c>
      <c r="C1330" s="9" t="s">
        <v>5</v>
      </c>
      <c r="D1330" s="9" t="s">
        <v>172</v>
      </c>
      <c r="E1330" s="9" t="str">
        <f t="shared" si="41"/>
        <v>Ontario</v>
      </c>
      <c r="F1330" s="9" t="s">
        <v>180</v>
      </c>
      <c r="G1330" s="9" t="s">
        <v>10</v>
      </c>
      <c r="H1330" s="9">
        <v>874</v>
      </c>
      <c r="I1330" s="9">
        <v>828</v>
      </c>
      <c r="J1330" s="9">
        <v>46</v>
      </c>
      <c r="K1330" s="9">
        <v>0</v>
      </c>
      <c r="L1330" s="9">
        <v>0</v>
      </c>
      <c r="M1330" s="9">
        <v>17</v>
      </c>
      <c r="N1330" s="9">
        <v>124</v>
      </c>
      <c r="O1330" s="9">
        <v>117</v>
      </c>
      <c r="P1330" s="9">
        <v>115</v>
      </c>
      <c r="Q1330" s="9">
        <v>166</v>
      </c>
      <c r="R1330" s="9">
        <v>174</v>
      </c>
      <c r="S1330" s="9">
        <v>116</v>
      </c>
      <c r="T1330" s="9">
        <v>36</v>
      </c>
      <c r="U1330" s="9">
        <v>7</v>
      </c>
      <c r="V1330" s="9">
        <v>2</v>
      </c>
      <c r="W1330" s="9">
        <v>0</v>
      </c>
      <c r="X1330" s="9">
        <v>808</v>
      </c>
      <c r="Y1330" s="9">
        <v>65</v>
      </c>
      <c r="Z1330" s="9">
        <v>1</v>
      </c>
      <c r="AA1330" s="9">
        <v>207</v>
      </c>
      <c r="AB1330" s="9">
        <v>219</v>
      </c>
      <c r="AC1330" s="9">
        <v>277</v>
      </c>
      <c r="AD1330" s="9">
        <v>171</v>
      </c>
      <c r="AE1330" s="9">
        <v>0</v>
      </c>
      <c r="AF1330" s="9">
        <v>759</v>
      </c>
      <c r="AG1330" s="9">
        <v>93</v>
      </c>
      <c r="AH1330" s="9">
        <v>22</v>
      </c>
      <c r="AI1330" s="9">
        <v>0</v>
      </c>
      <c r="AJ1330" s="9">
        <v>49</v>
      </c>
      <c r="AK1330" s="9">
        <v>21</v>
      </c>
      <c r="AL1330" s="9">
        <v>804</v>
      </c>
      <c r="AM1330" s="9">
        <v>0</v>
      </c>
      <c r="AN1330" s="9">
        <v>862</v>
      </c>
      <c r="AO1330" s="9">
        <v>12</v>
      </c>
      <c r="AP1330" s="9">
        <v>0</v>
      </c>
      <c r="AQ1330" s="9">
        <v>0</v>
      </c>
      <c r="AR1330" s="9">
        <v>857</v>
      </c>
      <c r="AS1330" s="9">
        <v>17</v>
      </c>
      <c r="AT1330" s="10">
        <v>0</v>
      </c>
    </row>
    <row r="1331" spans="1:46" ht="42.75" x14ac:dyDescent="0.25">
      <c r="A1331" s="26" t="str">
        <f t="shared" si="40"/>
        <v>2014Nurse practitionersOntarioCommunity health</v>
      </c>
      <c r="B1331" s="24">
        <v>2014</v>
      </c>
      <c r="C1331" s="9" t="s">
        <v>5</v>
      </c>
      <c r="D1331" s="9" t="s">
        <v>172</v>
      </c>
      <c r="E1331" s="9" t="str">
        <f t="shared" si="41"/>
        <v>Ontario</v>
      </c>
      <c r="F1331" s="9" t="s">
        <v>182</v>
      </c>
      <c r="G1331" s="9" t="s">
        <v>11</v>
      </c>
      <c r="H1331" s="9">
        <v>610</v>
      </c>
      <c r="I1331" s="9">
        <v>569</v>
      </c>
      <c r="J1331" s="9">
        <v>41</v>
      </c>
      <c r="K1331" s="9">
        <v>0</v>
      </c>
      <c r="L1331" s="9">
        <v>0</v>
      </c>
      <c r="M1331" s="9">
        <v>20</v>
      </c>
      <c r="N1331" s="9">
        <v>91</v>
      </c>
      <c r="O1331" s="9">
        <v>78</v>
      </c>
      <c r="P1331" s="9">
        <v>77</v>
      </c>
      <c r="Q1331" s="9">
        <v>85</v>
      </c>
      <c r="R1331" s="9">
        <v>121</v>
      </c>
      <c r="S1331" s="9">
        <v>67</v>
      </c>
      <c r="T1331" s="9">
        <v>59</v>
      </c>
      <c r="U1331" s="9">
        <v>11</v>
      </c>
      <c r="V1331" s="9">
        <v>1</v>
      </c>
      <c r="W1331" s="9">
        <v>0</v>
      </c>
      <c r="X1331" s="9">
        <v>578</v>
      </c>
      <c r="Y1331" s="9">
        <v>32</v>
      </c>
      <c r="Z1331" s="9">
        <v>0</v>
      </c>
      <c r="AA1331" s="9">
        <v>131</v>
      </c>
      <c r="AB1331" s="9">
        <v>153</v>
      </c>
      <c r="AC1331" s="9">
        <v>191</v>
      </c>
      <c r="AD1331" s="9">
        <v>135</v>
      </c>
      <c r="AE1331" s="9">
        <v>0</v>
      </c>
      <c r="AF1331" s="9">
        <v>492</v>
      </c>
      <c r="AG1331" s="9">
        <v>105</v>
      </c>
      <c r="AH1331" s="9">
        <v>13</v>
      </c>
      <c r="AI1331" s="9">
        <v>0</v>
      </c>
      <c r="AJ1331" s="9">
        <v>18</v>
      </c>
      <c r="AK1331" s="9">
        <v>8</v>
      </c>
      <c r="AL1331" s="9">
        <v>584</v>
      </c>
      <c r="AM1331" s="9">
        <v>0</v>
      </c>
      <c r="AN1331" s="9">
        <v>606</v>
      </c>
      <c r="AO1331" s="9">
        <v>4</v>
      </c>
      <c r="AP1331" s="9">
        <v>0</v>
      </c>
      <c r="AQ1331" s="9">
        <v>0</v>
      </c>
      <c r="AR1331" s="9">
        <v>509</v>
      </c>
      <c r="AS1331" s="9">
        <v>101</v>
      </c>
      <c r="AT1331" s="10">
        <v>0</v>
      </c>
    </row>
    <row r="1332" spans="1:46" ht="57" x14ac:dyDescent="0.25">
      <c r="A1332" s="26" t="str">
        <f t="shared" si="40"/>
        <v>2014Nurse practitionersOntarioNursing home/long-term care</v>
      </c>
      <c r="B1332" s="24">
        <v>2014</v>
      </c>
      <c r="C1332" s="9" t="s">
        <v>5</v>
      </c>
      <c r="D1332" s="9" t="s">
        <v>172</v>
      </c>
      <c r="E1332" s="9" t="str">
        <f t="shared" si="41"/>
        <v>Ontario</v>
      </c>
      <c r="F1332" s="9" t="s">
        <v>181</v>
      </c>
      <c r="G1332" s="9" t="s">
        <v>12</v>
      </c>
      <c r="H1332" s="9">
        <v>40</v>
      </c>
      <c r="I1332" s="9">
        <v>38</v>
      </c>
      <c r="J1332" s="9">
        <v>2</v>
      </c>
      <c r="K1332" s="9">
        <v>0</v>
      </c>
      <c r="L1332" s="9">
        <v>0</v>
      </c>
      <c r="M1332" s="9">
        <v>0</v>
      </c>
      <c r="N1332" s="9">
        <v>6</v>
      </c>
      <c r="O1332" s="9">
        <v>3</v>
      </c>
      <c r="P1332" s="9">
        <v>6</v>
      </c>
      <c r="Q1332" s="9">
        <v>7</v>
      </c>
      <c r="R1332" s="9">
        <v>5</v>
      </c>
      <c r="S1332" s="9">
        <v>5</v>
      </c>
      <c r="T1332" s="9">
        <v>7</v>
      </c>
      <c r="U1332" s="9">
        <v>1</v>
      </c>
      <c r="V1332" s="9">
        <v>0</v>
      </c>
      <c r="W1332" s="9">
        <v>0</v>
      </c>
      <c r="X1332" s="9">
        <v>38</v>
      </c>
      <c r="Y1332" s="9">
        <v>2</v>
      </c>
      <c r="Z1332" s="9">
        <v>0</v>
      </c>
      <c r="AA1332" s="9">
        <v>8</v>
      </c>
      <c r="AB1332" s="9">
        <v>10</v>
      </c>
      <c r="AC1332" s="9">
        <v>10</v>
      </c>
      <c r="AD1332" s="9">
        <v>12</v>
      </c>
      <c r="AE1332" s="9">
        <v>0</v>
      </c>
      <c r="AF1332" s="9">
        <v>32</v>
      </c>
      <c r="AG1332" s="9">
        <v>8</v>
      </c>
      <c r="AH1332" s="9">
        <v>0</v>
      </c>
      <c r="AI1332" s="9">
        <v>0</v>
      </c>
      <c r="AJ1332" s="9">
        <v>1</v>
      </c>
      <c r="AK1332" s="9">
        <v>2</v>
      </c>
      <c r="AL1332" s="9">
        <v>37</v>
      </c>
      <c r="AM1332" s="9">
        <v>0</v>
      </c>
      <c r="AN1332" s="9">
        <v>40</v>
      </c>
      <c r="AO1332" s="9">
        <v>0</v>
      </c>
      <c r="AP1332" s="9">
        <v>0</v>
      </c>
      <c r="AQ1332" s="9">
        <v>0</v>
      </c>
      <c r="AR1332" s="9">
        <v>35</v>
      </c>
      <c r="AS1332" s="9">
        <v>5</v>
      </c>
      <c r="AT1332" s="10">
        <v>0</v>
      </c>
    </row>
    <row r="1333" spans="1:46" ht="42.75" x14ac:dyDescent="0.25">
      <c r="A1333" s="26" t="str">
        <f t="shared" si="40"/>
        <v>2014Nurse practitionersOntarioOther places of work</v>
      </c>
      <c r="B1333" s="24">
        <v>2014</v>
      </c>
      <c r="C1333" s="9" t="s">
        <v>5</v>
      </c>
      <c r="D1333" s="9" t="s">
        <v>172</v>
      </c>
      <c r="E1333" s="9" t="str">
        <f t="shared" si="41"/>
        <v>Ontario</v>
      </c>
      <c r="F1333" s="9" t="s">
        <v>183</v>
      </c>
      <c r="G1333" s="9" t="s">
        <v>13</v>
      </c>
      <c r="H1333" s="9">
        <v>675</v>
      </c>
      <c r="I1333" s="9">
        <v>630</v>
      </c>
      <c r="J1333" s="9">
        <v>45</v>
      </c>
      <c r="K1333" s="9">
        <v>0</v>
      </c>
      <c r="L1333" s="9">
        <v>0</v>
      </c>
      <c r="M1333" s="9">
        <v>21</v>
      </c>
      <c r="N1333" s="9">
        <v>123</v>
      </c>
      <c r="O1333" s="9">
        <v>102</v>
      </c>
      <c r="P1333" s="9">
        <v>86</v>
      </c>
      <c r="Q1333" s="9">
        <v>98</v>
      </c>
      <c r="R1333" s="9">
        <v>105</v>
      </c>
      <c r="S1333" s="9">
        <v>80</v>
      </c>
      <c r="T1333" s="9">
        <v>49</v>
      </c>
      <c r="U1333" s="9">
        <v>10</v>
      </c>
      <c r="V1333" s="9">
        <v>1</v>
      </c>
      <c r="W1333" s="9">
        <v>0</v>
      </c>
      <c r="X1333" s="9">
        <v>645</v>
      </c>
      <c r="Y1333" s="9">
        <v>30</v>
      </c>
      <c r="Z1333" s="9">
        <v>0</v>
      </c>
      <c r="AA1333" s="9">
        <v>173</v>
      </c>
      <c r="AB1333" s="9">
        <v>193</v>
      </c>
      <c r="AC1333" s="9">
        <v>173</v>
      </c>
      <c r="AD1333" s="9">
        <v>136</v>
      </c>
      <c r="AE1333" s="9">
        <v>0</v>
      </c>
      <c r="AF1333" s="9">
        <v>538</v>
      </c>
      <c r="AG1333" s="9">
        <v>128</v>
      </c>
      <c r="AH1333" s="9">
        <v>9</v>
      </c>
      <c r="AI1333" s="9">
        <v>0</v>
      </c>
      <c r="AJ1333" s="9">
        <v>18</v>
      </c>
      <c r="AK1333" s="9">
        <v>7</v>
      </c>
      <c r="AL1333" s="9">
        <v>650</v>
      </c>
      <c r="AM1333" s="9">
        <v>0</v>
      </c>
      <c r="AN1333" s="9">
        <v>641</v>
      </c>
      <c r="AO1333" s="9">
        <v>6</v>
      </c>
      <c r="AP1333" s="9">
        <v>28</v>
      </c>
      <c r="AQ1333" s="9">
        <v>0</v>
      </c>
      <c r="AR1333" s="9">
        <v>506</v>
      </c>
      <c r="AS1333" s="9">
        <v>169</v>
      </c>
      <c r="AT1333" s="10">
        <v>0</v>
      </c>
    </row>
    <row r="1334" spans="1:46" ht="42.75" x14ac:dyDescent="0.25">
      <c r="A1334" s="26" t="str">
        <f t="shared" si="40"/>
        <v>2014Nurse practitionersManitobaAll places of work</v>
      </c>
      <c r="B1334" s="24">
        <v>2014</v>
      </c>
      <c r="C1334" s="9" t="s">
        <v>5</v>
      </c>
      <c r="D1334" s="9" t="s">
        <v>173</v>
      </c>
      <c r="E1334" s="9" t="str">
        <f t="shared" si="41"/>
        <v>Manitoba</v>
      </c>
      <c r="F1334" s="9" t="s">
        <v>179</v>
      </c>
      <c r="G1334" s="9" t="s">
        <v>9</v>
      </c>
      <c r="H1334" s="9">
        <v>121</v>
      </c>
      <c r="I1334" s="9">
        <v>0</v>
      </c>
      <c r="J1334" s="9">
        <v>0</v>
      </c>
      <c r="K1334" s="9">
        <v>121</v>
      </c>
      <c r="L1334" s="9">
        <v>0</v>
      </c>
      <c r="M1334" s="9">
        <v>2</v>
      </c>
      <c r="N1334" s="9">
        <v>19</v>
      </c>
      <c r="O1334" s="9">
        <v>31</v>
      </c>
      <c r="P1334" s="9">
        <v>16</v>
      </c>
      <c r="Q1334" s="9">
        <v>21</v>
      </c>
      <c r="R1334" s="9">
        <v>21</v>
      </c>
      <c r="S1334" s="9">
        <v>5</v>
      </c>
      <c r="T1334" s="9">
        <v>4</v>
      </c>
      <c r="U1334" s="9">
        <v>2</v>
      </c>
      <c r="V1334" s="9">
        <v>0</v>
      </c>
      <c r="W1334" s="9">
        <v>0</v>
      </c>
      <c r="X1334" s="9">
        <v>120</v>
      </c>
      <c r="Y1334" s="9">
        <v>1</v>
      </c>
      <c r="Z1334" s="9">
        <v>0</v>
      </c>
      <c r="AA1334" s="9">
        <v>24</v>
      </c>
      <c r="AB1334" s="9">
        <v>45</v>
      </c>
      <c r="AC1334" s="9">
        <v>35</v>
      </c>
      <c r="AD1334" s="9">
        <v>17</v>
      </c>
      <c r="AE1334" s="9">
        <v>0</v>
      </c>
      <c r="AF1334" s="9">
        <v>67</v>
      </c>
      <c r="AG1334" s="9">
        <v>49</v>
      </c>
      <c r="AH1334" s="9">
        <v>5</v>
      </c>
      <c r="AI1334" s="9">
        <v>0</v>
      </c>
      <c r="AJ1334" s="9">
        <v>7</v>
      </c>
      <c r="AK1334" s="9">
        <v>2</v>
      </c>
      <c r="AL1334" s="9">
        <v>111</v>
      </c>
      <c r="AM1334" s="9">
        <v>1</v>
      </c>
      <c r="AN1334" s="9">
        <v>101</v>
      </c>
      <c r="AO1334" s="9">
        <v>4</v>
      </c>
      <c r="AP1334" s="9">
        <v>14</v>
      </c>
      <c r="AQ1334" s="9">
        <v>2</v>
      </c>
      <c r="AR1334" s="9">
        <v>97</v>
      </c>
      <c r="AS1334" s="9">
        <v>24</v>
      </c>
      <c r="AT1334" s="10">
        <v>0</v>
      </c>
    </row>
    <row r="1335" spans="1:46" ht="42.75" x14ac:dyDescent="0.25">
      <c r="A1335" s="26" t="str">
        <f t="shared" si="40"/>
        <v>2014Nurse practitionersManitobaHospital</v>
      </c>
      <c r="B1335" s="24">
        <v>2014</v>
      </c>
      <c r="C1335" s="9" t="s">
        <v>5</v>
      </c>
      <c r="D1335" s="9" t="s">
        <v>173</v>
      </c>
      <c r="E1335" s="9" t="str">
        <f t="shared" si="41"/>
        <v>Manitoba</v>
      </c>
      <c r="F1335" s="9" t="s">
        <v>180</v>
      </c>
      <c r="G1335" s="9" t="s">
        <v>10</v>
      </c>
      <c r="H1335" s="9">
        <v>33</v>
      </c>
      <c r="I1335" s="9">
        <v>0</v>
      </c>
      <c r="J1335" s="9">
        <v>0</v>
      </c>
      <c r="K1335" s="9">
        <v>33</v>
      </c>
      <c r="L1335" s="9">
        <v>0</v>
      </c>
      <c r="M1335" s="9">
        <v>2</v>
      </c>
      <c r="N1335" s="9">
        <v>4</v>
      </c>
      <c r="O1335" s="9">
        <v>14</v>
      </c>
      <c r="P1335" s="9">
        <v>3</v>
      </c>
      <c r="Q1335" s="9">
        <v>4</v>
      </c>
      <c r="R1335" s="9">
        <v>4</v>
      </c>
      <c r="S1335" s="9">
        <v>1</v>
      </c>
      <c r="T1335" s="9">
        <v>1</v>
      </c>
      <c r="U1335" s="9">
        <v>0</v>
      </c>
      <c r="V1335" s="9">
        <v>0</v>
      </c>
      <c r="W1335" s="9">
        <v>0</v>
      </c>
      <c r="X1335" s="9">
        <v>32</v>
      </c>
      <c r="Y1335" s="9">
        <v>1</v>
      </c>
      <c r="Z1335" s="9">
        <v>0</v>
      </c>
      <c r="AA1335" s="9">
        <v>7</v>
      </c>
      <c r="AB1335" s="9">
        <v>15</v>
      </c>
      <c r="AC1335" s="9">
        <v>8</v>
      </c>
      <c r="AD1335" s="9">
        <v>3</v>
      </c>
      <c r="AE1335" s="9">
        <v>0</v>
      </c>
      <c r="AF1335" s="9">
        <v>20</v>
      </c>
      <c r="AG1335" s="9">
        <v>12</v>
      </c>
      <c r="AH1335" s="9">
        <v>1</v>
      </c>
      <c r="AI1335" s="9">
        <v>0</v>
      </c>
      <c r="AJ1335" s="9">
        <v>3</v>
      </c>
      <c r="AK1335" s="9">
        <v>1</v>
      </c>
      <c r="AL1335" s="9">
        <v>29</v>
      </c>
      <c r="AM1335" s="9">
        <v>0</v>
      </c>
      <c r="AN1335" s="9">
        <v>27</v>
      </c>
      <c r="AO1335" s="9">
        <v>1</v>
      </c>
      <c r="AP1335" s="9">
        <v>5</v>
      </c>
      <c r="AQ1335" s="9">
        <v>0</v>
      </c>
      <c r="AR1335" s="9">
        <v>30</v>
      </c>
      <c r="AS1335" s="9">
        <v>3</v>
      </c>
      <c r="AT1335" s="10">
        <v>0</v>
      </c>
    </row>
    <row r="1336" spans="1:46" ht="42.75" x14ac:dyDescent="0.25">
      <c r="A1336" s="26" t="str">
        <f t="shared" si="40"/>
        <v>2014Nurse practitionersManitobaCommunity health</v>
      </c>
      <c r="B1336" s="24">
        <v>2014</v>
      </c>
      <c r="C1336" s="9" t="s">
        <v>5</v>
      </c>
      <c r="D1336" s="9" t="s">
        <v>173</v>
      </c>
      <c r="E1336" s="9" t="str">
        <f t="shared" si="41"/>
        <v>Manitoba</v>
      </c>
      <c r="F1336" s="9" t="s">
        <v>182</v>
      </c>
      <c r="G1336" s="9" t="s">
        <v>11</v>
      </c>
      <c r="H1336" s="9">
        <v>61</v>
      </c>
      <c r="I1336" s="9">
        <v>0</v>
      </c>
      <c r="J1336" s="9">
        <v>0</v>
      </c>
      <c r="K1336" s="9">
        <v>61</v>
      </c>
      <c r="L1336" s="9">
        <v>0</v>
      </c>
      <c r="M1336" s="9">
        <v>0</v>
      </c>
      <c r="N1336" s="9">
        <v>10</v>
      </c>
      <c r="O1336" s="9">
        <v>9</v>
      </c>
      <c r="P1336" s="9">
        <v>9</v>
      </c>
      <c r="Q1336" s="9">
        <v>12</v>
      </c>
      <c r="R1336" s="9">
        <v>15</v>
      </c>
      <c r="S1336" s="9">
        <v>3</v>
      </c>
      <c r="T1336" s="9">
        <v>2</v>
      </c>
      <c r="U1336" s="9">
        <v>1</v>
      </c>
      <c r="V1336" s="9">
        <v>0</v>
      </c>
      <c r="W1336" s="9">
        <v>0</v>
      </c>
      <c r="X1336" s="9">
        <v>61</v>
      </c>
      <c r="Y1336" s="9">
        <v>0</v>
      </c>
      <c r="Z1336" s="9">
        <v>0</v>
      </c>
      <c r="AA1336" s="9">
        <v>11</v>
      </c>
      <c r="AB1336" s="9">
        <v>20</v>
      </c>
      <c r="AC1336" s="9">
        <v>21</v>
      </c>
      <c r="AD1336" s="9">
        <v>9</v>
      </c>
      <c r="AE1336" s="9">
        <v>0</v>
      </c>
      <c r="AF1336" s="9">
        <v>34</v>
      </c>
      <c r="AG1336" s="9">
        <v>25</v>
      </c>
      <c r="AH1336" s="9">
        <v>2</v>
      </c>
      <c r="AI1336" s="9">
        <v>0</v>
      </c>
      <c r="AJ1336" s="9">
        <v>3</v>
      </c>
      <c r="AK1336" s="9">
        <v>0</v>
      </c>
      <c r="AL1336" s="9">
        <v>58</v>
      </c>
      <c r="AM1336" s="9">
        <v>0</v>
      </c>
      <c r="AN1336" s="9">
        <v>54</v>
      </c>
      <c r="AO1336" s="9">
        <v>0</v>
      </c>
      <c r="AP1336" s="9">
        <v>6</v>
      </c>
      <c r="AQ1336" s="9">
        <v>1</v>
      </c>
      <c r="AR1336" s="9">
        <v>45</v>
      </c>
      <c r="AS1336" s="9">
        <v>16</v>
      </c>
      <c r="AT1336" s="10">
        <v>0</v>
      </c>
    </row>
    <row r="1337" spans="1:46" ht="57" x14ac:dyDescent="0.25">
      <c r="A1337" s="26" t="str">
        <f t="shared" si="40"/>
        <v>2014Nurse practitionersManitobaNursing home/long-term care</v>
      </c>
      <c r="B1337" s="24">
        <v>2014</v>
      </c>
      <c r="C1337" s="9" t="s">
        <v>5</v>
      </c>
      <c r="D1337" s="9" t="s">
        <v>173</v>
      </c>
      <c r="E1337" s="9" t="str">
        <f t="shared" si="41"/>
        <v>Manitoba</v>
      </c>
      <c r="F1337" s="9" t="s">
        <v>181</v>
      </c>
      <c r="G1337" s="9" t="s">
        <v>12</v>
      </c>
      <c r="H1337" s="9">
        <v>3</v>
      </c>
      <c r="I1337" s="9">
        <v>0</v>
      </c>
      <c r="J1337" s="9">
        <v>0</v>
      </c>
      <c r="K1337" s="9">
        <v>3</v>
      </c>
      <c r="L1337" s="9">
        <v>0</v>
      </c>
      <c r="M1337" s="9">
        <v>0</v>
      </c>
      <c r="N1337" s="9">
        <v>1</v>
      </c>
      <c r="O1337" s="9">
        <v>0</v>
      </c>
      <c r="P1337" s="9">
        <v>0</v>
      </c>
      <c r="Q1337" s="9">
        <v>1</v>
      </c>
      <c r="R1337" s="9">
        <v>1</v>
      </c>
      <c r="S1337" s="9">
        <v>0</v>
      </c>
      <c r="T1337" s="9">
        <v>0</v>
      </c>
      <c r="U1337" s="9">
        <v>0</v>
      </c>
      <c r="V1337" s="9">
        <v>0</v>
      </c>
      <c r="W1337" s="9">
        <v>0</v>
      </c>
      <c r="X1337" s="9">
        <v>3</v>
      </c>
      <c r="Y1337" s="9">
        <v>0</v>
      </c>
      <c r="Z1337" s="9">
        <v>0</v>
      </c>
      <c r="AA1337" s="9">
        <v>1</v>
      </c>
      <c r="AB1337" s="9">
        <v>1</v>
      </c>
      <c r="AC1337" s="9">
        <v>0</v>
      </c>
      <c r="AD1337" s="9">
        <v>1</v>
      </c>
      <c r="AE1337" s="9">
        <v>0</v>
      </c>
      <c r="AF1337" s="9">
        <v>2</v>
      </c>
      <c r="AG1337" s="9">
        <v>1</v>
      </c>
      <c r="AH1337" s="9">
        <v>0</v>
      </c>
      <c r="AI1337" s="9">
        <v>0</v>
      </c>
      <c r="AJ1337" s="9">
        <v>0</v>
      </c>
      <c r="AK1337" s="9">
        <v>0</v>
      </c>
      <c r="AL1337" s="9">
        <v>3</v>
      </c>
      <c r="AM1337" s="9">
        <v>0</v>
      </c>
      <c r="AN1337" s="9">
        <v>3</v>
      </c>
      <c r="AO1337" s="9">
        <v>0</v>
      </c>
      <c r="AP1337" s="9">
        <v>0</v>
      </c>
      <c r="AQ1337" s="9">
        <v>0</v>
      </c>
      <c r="AR1337" s="9">
        <v>2</v>
      </c>
      <c r="AS1337" s="9">
        <v>1</v>
      </c>
      <c r="AT1337" s="10">
        <v>0</v>
      </c>
    </row>
    <row r="1338" spans="1:46" ht="42.75" x14ac:dyDescent="0.25">
      <c r="A1338" s="26" t="str">
        <f t="shared" si="40"/>
        <v>2014Nurse practitionersManitobaOther places of work</v>
      </c>
      <c r="B1338" s="24">
        <v>2014</v>
      </c>
      <c r="C1338" s="9" t="s">
        <v>5</v>
      </c>
      <c r="D1338" s="9" t="s">
        <v>173</v>
      </c>
      <c r="E1338" s="9" t="str">
        <f t="shared" si="41"/>
        <v>Manitoba</v>
      </c>
      <c r="F1338" s="9" t="s">
        <v>183</v>
      </c>
      <c r="G1338" s="9" t="s">
        <v>13</v>
      </c>
      <c r="H1338" s="9">
        <v>22</v>
      </c>
      <c r="I1338" s="9">
        <v>0</v>
      </c>
      <c r="J1338" s="9">
        <v>0</v>
      </c>
      <c r="K1338" s="9">
        <v>22</v>
      </c>
      <c r="L1338" s="9">
        <v>0</v>
      </c>
      <c r="M1338" s="9">
        <v>0</v>
      </c>
      <c r="N1338" s="9">
        <v>3</v>
      </c>
      <c r="O1338" s="9">
        <v>7</v>
      </c>
      <c r="P1338" s="9">
        <v>4</v>
      </c>
      <c r="Q1338" s="9">
        <v>4</v>
      </c>
      <c r="R1338" s="9">
        <v>1</v>
      </c>
      <c r="S1338" s="9">
        <v>1</v>
      </c>
      <c r="T1338" s="9">
        <v>1</v>
      </c>
      <c r="U1338" s="9">
        <v>1</v>
      </c>
      <c r="V1338" s="9">
        <v>0</v>
      </c>
      <c r="W1338" s="9">
        <v>0</v>
      </c>
      <c r="X1338" s="9">
        <v>22</v>
      </c>
      <c r="Y1338" s="9">
        <v>0</v>
      </c>
      <c r="Z1338" s="9">
        <v>0</v>
      </c>
      <c r="AA1338" s="9">
        <v>4</v>
      </c>
      <c r="AB1338" s="9">
        <v>8</v>
      </c>
      <c r="AC1338" s="9">
        <v>6</v>
      </c>
      <c r="AD1338" s="9">
        <v>4</v>
      </c>
      <c r="AE1338" s="9">
        <v>0</v>
      </c>
      <c r="AF1338" s="9">
        <v>11</v>
      </c>
      <c r="AG1338" s="9">
        <v>9</v>
      </c>
      <c r="AH1338" s="9">
        <v>2</v>
      </c>
      <c r="AI1338" s="9">
        <v>0</v>
      </c>
      <c r="AJ1338" s="9">
        <v>0</v>
      </c>
      <c r="AK1338" s="9">
        <v>1</v>
      </c>
      <c r="AL1338" s="9">
        <v>21</v>
      </c>
      <c r="AM1338" s="9">
        <v>0</v>
      </c>
      <c r="AN1338" s="9">
        <v>15</v>
      </c>
      <c r="AO1338" s="9">
        <v>3</v>
      </c>
      <c r="AP1338" s="9">
        <v>3</v>
      </c>
      <c r="AQ1338" s="9">
        <v>1</v>
      </c>
      <c r="AR1338" s="9">
        <v>18</v>
      </c>
      <c r="AS1338" s="9">
        <v>4</v>
      </c>
      <c r="AT1338" s="10">
        <v>0</v>
      </c>
    </row>
    <row r="1339" spans="1:46" ht="42.75" x14ac:dyDescent="0.25">
      <c r="A1339" s="26" t="str">
        <f t="shared" si="40"/>
        <v>2014Nurse practitionersManitobaUnknown places of work</v>
      </c>
      <c r="B1339" s="24">
        <v>2014</v>
      </c>
      <c r="C1339" s="9" t="s">
        <v>5</v>
      </c>
      <c r="D1339" s="9" t="s">
        <v>173</v>
      </c>
      <c r="E1339" s="9" t="str">
        <f t="shared" si="41"/>
        <v>Manitoba</v>
      </c>
      <c r="F1339" s="9" t="s">
        <v>184</v>
      </c>
      <c r="G1339" s="9" t="s">
        <v>49</v>
      </c>
      <c r="H1339" s="9">
        <v>2</v>
      </c>
      <c r="I1339" s="9">
        <v>0</v>
      </c>
      <c r="J1339" s="9">
        <v>0</v>
      </c>
      <c r="K1339" s="9">
        <v>2</v>
      </c>
      <c r="L1339" s="9">
        <v>0</v>
      </c>
      <c r="M1339" s="9">
        <v>0</v>
      </c>
      <c r="N1339" s="9">
        <v>1</v>
      </c>
      <c r="O1339" s="9">
        <v>1</v>
      </c>
      <c r="P1339" s="9">
        <v>0</v>
      </c>
      <c r="Q1339" s="9">
        <v>0</v>
      </c>
      <c r="R1339" s="9">
        <v>0</v>
      </c>
      <c r="S1339" s="9">
        <v>0</v>
      </c>
      <c r="T1339" s="9">
        <v>0</v>
      </c>
      <c r="U1339" s="9">
        <v>0</v>
      </c>
      <c r="V1339" s="9">
        <v>0</v>
      </c>
      <c r="W1339" s="9">
        <v>0</v>
      </c>
      <c r="X1339" s="9">
        <v>2</v>
      </c>
      <c r="Y1339" s="9">
        <v>0</v>
      </c>
      <c r="Z1339" s="9">
        <v>0</v>
      </c>
      <c r="AA1339" s="9">
        <v>1</v>
      </c>
      <c r="AB1339" s="9">
        <v>1</v>
      </c>
      <c r="AC1339" s="9">
        <v>0</v>
      </c>
      <c r="AD1339" s="9">
        <v>0</v>
      </c>
      <c r="AE1339" s="9">
        <v>0</v>
      </c>
      <c r="AF1339" s="9">
        <v>0</v>
      </c>
      <c r="AG1339" s="9">
        <v>2</v>
      </c>
      <c r="AH1339" s="9">
        <v>0</v>
      </c>
      <c r="AI1339" s="9">
        <v>0</v>
      </c>
      <c r="AJ1339" s="9">
        <v>1</v>
      </c>
      <c r="AK1339" s="9">
        <v>0</v>
      </c>
      <c r="AL1339" s="9">
        <v>0</v>
      </c>
      <c r="AM1339" s="9">
        <v>1</v>
      </c>
      <c r="AN1339" s="9">
        <v>2</v>
      </c>
      <c r="AO1339" s="9">
        <v>0</v>
      </c>
      <c r="AP1339" s="9">
        <v>0</v>
      </c>
      <c r="AQ1339" s="9">
        <v>0</v>
      </c>
      <c r="AR1339" s="9">
        <v>2</v>
      </c>
      <c r="AS1339" s="9">
        <v>0</v>
      </c>
      <c r="AT1339" s="10">
        <v>0</v>
      </c>
    </row>
    <row r="1340" spans="1:46" ht="42.75" x14ac:dyDescent="0.25">
      <c r="A1340" s="26" t="str">
        <f t="shared" si="40"/>
        <v>2014Nurse practitionersSaskatchewanAll places of work</v>
      </c>
      <c r="B1340" s="24">
        <v>2014</v>
      </c>
      <c r="C1340" s="9" t="s">
        <v>5</v>
      </c>
      <c r="D1340" s="9" t="s">
        <v>174</v>
      </c>
      <c r="E1340" s="9" t="str">
        <f t="shared" si="41"/>
        <v>Saskatchewan</v>
      </c>
      <c r="F1340" s="9" t="s">
        <v>179</v>
      </c>
      <c r="G1340" s="9" t="s">
        <v>9</v>
      </c>
      <c r="H1340" s="9">
        <v>163</v>
      </c>
      <c r="I1340" s="9">
        <v>152</v>
      </c>
      <c r="J1340" s="9">
        <v>11</v>
      </c>
      <c r="K1340" s="9">
        <v>0</v>
      </c>
      <c r="L1340" s="9">
        <v>0</v>
      </c>
      <c r="M1340" s="9">
        <v>6</v>
      </c>
      <c r="N1340" s="9">
        <v>13</v>
      </c>
      <c r="O1340" s="9">
        <v>14</v>
      </c>
      <c r="P1340" s="9">
        <v>27</v>
      </c>
      <c r="Q1340" s="9">
        <v>17</v>
      </c>
      <c r="R1340" s="9">
        <v>33</v>
      </c>
      <c r="S1340" s="9">
        <v>30</v>
      </c>
      <c r="T1340" s="9">
        <v>21</v>
      </c>
      <c r="U1340" s="9">
        <v>2</v>
      </c>
      <c r="V1340" s="9">
        <v>0</v>
      </c>
      <c r="W1340" s="9">
        <v>0</v>
      </c>
      <c r="X1340" s="9">
        <v>154</v>
      </c>
      <c r="Y1340" s="9">
        <v>9</v>
      </c>
      <c r="Z1340" s="9">
        <v>0</v>
      </c>
      <c r="AA1340" s="9">
        <v>120</v>
      </c>
      <c r="AB1340" s="9">
        <v>41</v>
      </c>
      <c r="AC1340" s="9">
        <v>1</v>
      </c>
      <c r="AD1340" s="9">
        <v>1</v>
      </c>
      <c r="AE1340" s="9">
        <v>0</v>
      </c>
      <c r="AF1340" s="9">
        <v>133</v>
      </c>
      <c r="AG1340" s="9">
        <v>17</v>
      </c>
      <c r="AH1340" s="9">
        <v>13</v>
      </c>
      <c r="AI1340" s="9">
        <v>0</v>
      </c>
      <c r="AJ1340" s="9">
        <v>2</v>
      </c>
      <c r="AK1340" s="9">
        <v>4</v>
      </c>
      <c r="AL1340" s="9">
        <v>157</v>
      </c>
      <c r="AM1340" s="9">
        <v>0</v>
      </c>
      <c r="AN1340" s="9">
        <v>156</v>
      </c>
      <c r="AO1340" s="9">
        <v>3</v>
      </c>
      <c r="AP1340" s="9">
        <v>4</v>
      </c>
      <c r="AQ1340" s="9">
        <v>0</v>
      </c>
      <c r="AR1340" s="9">
        <v>72</v>
      </c>
      <c r="AS1340" s="9">
        <v>91</v>
      </c>
      <c r="AT1340" s="10">
        <v>0</v>
      </c>
    </row>
    <row r="1341" spans="1:46" ht="42.75" x14ac:dyDescent="0.25">
      <c r="A1341" s="26" t="str">
        <f t="shared" si="40"/>
        <v>2014Nurse practitionersSaskatchewanHospital</v>
      </c>
      <c r="B1341" s="24">
        <v>2014</v>
      </c>
      <c r="C1341" s="9" t="s">
        <v>5</v>
      </c>
      <c r="D1341" s="9" t="s">
        <v>174</v>
      </c>
      <c r="E1341" s="9" t="str">
        <f t="shared" si="41"/>
        <v>Saskatchewan</v>
      </c>
      <c r="F1341" s="9" t="s">
        <v>180</v>
      </c>
      <c r="G1341" s="9" t="s">
        <v>10</v>
      </c>
      <c r="H1341" s="9">
        <v>23</v>
      </c>
      <c r="I1341" s="9">
        <v>20</v>
      </c>
      <c r="J1341" s="9">
        <v>3</v>
      </c>
      <c r="K1341" s="9">
        <v>0</v>
      </c>
      <c r="L1341" s="9">
        <v>0</v>
      </c>
      <c r="M1341" s="9">
        <v>1</v>
      </c>
      <c r="N1341" s="9">
        <v>3</v>
      </c>
      <c r="O1341" s="9">
        <v>2</v>
      </c>
      <c r="P1341" s="9">
        <v>4</v>
      </c>
      <c r="Q1341" s="9">
        <v>4</v>
      </c>
      <c r="R1341" s="9">
        <v>2</v>
      </c>
      <c r="S1341" s="9">
        <v>5</v>
      </c>
      <c r="T1341" s="9">
        <v>2</v>
      </c>
      <c r="U1341" s="9">
        <v>0</v>
      </c>
      <c r="V1341" s="9">
        <v>0</v>
      </c>
      <c r="W1341" s="9">
        <v>0</v>
      </c>
      <c r="X1341" s="9">
        <v>16</v>
      </c>
      <c r="Y1341" s="9">
        <v>7</v>
      </c>
      <c r="Z1341" s="9">
        <v>0</v>
      </c>
      <c r="AA1341" s="9">
        <v>18</v>
      </c>
      <c r="AB1341" s="9">
        <v>5</v>
      </c>
      <c r="AC1341" s="9">
        <v>0</v>
      </c>
      <c r="AD1341" s="9">
        <v>0</v>
      </c>
      <c r="AE1341" s="9">
        <v>0</v>
      </c>
      <c r="AF1341" s="9">
        <v>20</v>
      </c>
      <c r="AG1341" s="9">
        <v>0</v>
      </c>
      <c r="AH1341" s="9">
        <v>3</v>
      </c>
      <c r="AI1341" s="9">
        <v>0</v>
      </c>
      <c r="AJ1341" s="9">
        <v>1</v>
      </c>
      <c r="AK1341" s="9">
        <v>0</v>
      </c>
      <c r="AL1341" s="9">
        <v>22</v>
      </c>
      <c r="AM1341" s="9">
        <v>0</v>
      </c>
      <c r="AN1341" s="9">
        <v>23</v>
      </c>
      <c r="AO1341" s="9">
        <v>0</v>
      </c>
      <c r="AP1341" s="9">
        <v>0</v>
      </c>
      <c r="AQ1341" s="9">
        <v>0</v>
      </c>
      <c r="AR1341" s="9">
        <v>16</v>
      </c>
      <c r="AS1341" s="9">
        <v>7</v>
      </c>
      <c r="AT1341" s="10">
        <v>0</v>
      </c>
    </row>
    <row r="1342" spans="1:46" ht="42.75" x14ac:dyDescent="0.25">
      <c r="A1342" s="26" t="str">
        <f t="shared" si="40"/>
        <v>2014Nurse practitionersSaskatchewanCommunity health</v>
      </c>
      <c r="B1342" s="24">
        <v>2014</v>
      </c>
      <c r="C1342" s="9" t="s">
        <v>5</v>
      </c>
      <c r="D1342" s="9" t="s">
        <v>174</v>
      </c>
      <c r="E1342" s="9" t="str">
        <f t="shared" si="41"/>
        <v>Saskatchewan</v>
      </c>
      <c r="F1342" s="9" t="s">
        <v>182</v>
      </c>
      <c r="G1342" s="9" t="s">
        <v>11</v>
      </c>
      <c r="H1342" s="9">
        <v>117</v>
      </c>
      <c r="I1342" s="9">
        <v>110</v>
      </c>
      <c r="J1342" s="9">
        <v>7</v>
      </c>
      <c r="K1342" s="9">
        <v>0</v>
      </c>
      <c r="L1342" s="9">
        <v>0</v>
      </c>
      <c r="M1342" s="9">
        <v>5</v>
      </c>
      <c r="N1342" s="9">
        <v>8</v>
      </c>
      <c r="O1342" s="9">
        <v>10</v>
      </c>
      <c r="P1342" s="9">
        <v>20</v>
      </c>
      <c r="Q1342" s="9">
        <v>10</v>
      </c>
      <c r="R1342" s="9">
        <v>27</v>
      </c>
      <c r="S1342" s="9">
        <v>18</v>
      </c>
      <c r="T1342" s="9">
        <v>17</v>
      </c>
      <c r="U1342" s="9">
        <v>2</v>
      </c>
      <c r="V1342" s="9">
        <v>0</v>
      </c>
      <c r="W1342" s="9">
        <v>0</v>
      </c>
      <c r="X1342" s="9">
        <v>116</v>
      </c>
      <c r="Y1342" s="9">
        <v>1</v>
      </c>
      <c r="Z1342" s="9">
        <v>0</v>
      </c>
      <c r="AA1342" s="9">
        <v>85</v>
      </c>
      <c r="AB1342" s="9">
        <v>30</v>
      </c>
      <c r="AC1342" s="9">
        <v>1</v>
      </c>
      <c r="AD1342" s="9">
        <v>1</v>
      </c>
      <c r="AE1342" s="9">
        <v>0</v>
      </c>
      <c r="AF1342" s="9">
        <v>95</v>
      </c>
      <c r="AG1342" s="9">
        <v>15</v>
      </c>
      <c r="AH1342" s="9">
        <v>7</v>
      </c>
      <c r="AI1342" s="9">
        <v>0</v>
      </c>
      <c r="AJ1342" s="9">
        <v>0</v>
      </c>
      <c r="AK1342" s="9">
        <v>1</v>
      </c>
      <c r="AL1342" s="9">
        <v>116</v>
      </c>
      <c r="AM1342" s="9">
        <v>0</v>
      </c>
      <c r="AN1342" s="9">
        <v>115</v>
      </c>
      <c r="AO1342" s="9">
        <v>1</v>
      </c>
      <c r="AP1342" s="9">
        <v>1</v>
      </c>
      <c r="AQ1342" s="9">
        <v>0</v>
      </c>
      <c r="AR1342" s="9">
        <v>40</v>
      </c>
      <c r="AS1342" s="9">
        <v>77</v>
      </c>
      <c r="AT1342" s="10">
        <v>0</v>
      </c>
    </row>
    <row r="1343" spans="1:46" ht="57" x14ac:dyDescent="0.25">
      <c r="A1343" s="26" t="str">
        <f t="shared" si="40"/>
        <v>2014Nurse practitionersSaskatchewanNursing home/long-term care</v>
      </c>
      <c r="B1343" s="24">
        <v>2014</v>
      </c>
      <c r="C1343" s="9" t="s">
        <v>5</v>
      </c>
      <c r="D1343" s="9" t="s">
        <v>174</v>
      </c>
      <c r="E1343" s="9" t="str">
        <f t="shared" si="41"/>
        <v>Saskatchewan</v>
      </c>
      <c r="F1343" s="9" t="s">
        <v>181</v>
      </c>
      <c r="G1343" s="9" t="s">
        <v>12</v>
      </c>
      <c r="H1343" s="9">
        <v>6</v>
      </c>
      <c r="I1343" s="9">
        <v>6</v>
      </c>
      <c r="J1343" s="9">
        <v>0</v>
      </c>
      <c r="K1343" s="9">
        <v>0</v>
      </c>
      <c r="L1343" s="9">
        <v>0</v>
      </c>
      <c r="M1343" s="9">
        <v>0</v>
      </c>
      <c r="N1343" s="9">
        <v>0</v>
      </c>
      <c r="O1343" s="9">
        <v>0</v>
      </c>
      <c r="P1343" s="9">
        <v>1</v>
      </c>
      <c r="Q1343" s="9">
        <v>0</v>
      </c>
      <c r="R1343" s="9">
        <v>2</v>
      </c>
      <c r="S1343" s="9">
        <v>2</v>
      </c>
      <c r="T1343" s="9">
        <v>1</v>
      </c>
      <c r="U1343" s="9">
        <v>0</v>
      </c>
      <c r="V1343" s="9">
        <v>0</v>
      </c>
      <c r="W1343" s="9">
        <v>0</v>
      </c>
      <c r="X1343" s="9">
        <v>6</v>
      </c>
      <c r="Y1343" s="9">
        <v>0</v>
      </c>
      <c r="Z1343" s="9">
        <v>0</v>
      </c>
      <c r="AA1343" s="9">
        <v>4</v>
      </c>
      <c r="AB1343" s="9">
        <v>2</v>
      </c>
      <c r="AC1343" s="9">
        <v>0</v>
      </c>
      <c r="AD1343" s="9">
        <v>0</v>
      </c>
      <c r="AE1343" s="9">
        <v>0</v>
      </c>
      <c r="AF1343" s="9">
        <v>3</v>
      </c>
      <c r="AG1343" s="9">
        <v>2</v>
      </c>
      <c r="AH1343" s="9">
        <v>1</v>
      </c>
      <c r="AI1343" s="9">
        <v>0</v>
      </c>
      <c r="AJ1343" s="9">
        <v>1</v>
      </c>
      <c r="AK1343" s="9">
        <v>2</v>
      </c>
      <c r="AL1343" s="9">
        <v>3</v>
      </c>
      <c r="AM1343" s="9">
        <v>0</v>
      </c>
      <c r="AN1343" s="9">
        <v>5</v>
      </c>
      <c r="AO1343" s="9">
        <v>1</v>
      </c>
      <c r="AP1343" s="9">
        <v>0</v>
      </c>
      <c r="AQ1343" s="9">
        <v>0</v>
      </c>
      <c r="AR1343" s="9">
        <v>5</v>
      </c>
      <c r="AS1343" s="9">
        <v>1</v>
      </c>
      <c r="AT1343" s="10">
        <v>0</v>
      </c>
    </row>
    <row r="1344" spans="1:46" ht="42.75" x14ac:dyDescent="0.25">
      <c r="A1344" s="26" t="str">
        <f t="shared" si="40"/>
        <v>2014Nurse practitionersSaskatchewanOther places of work</v>
      </c>
      <c r="B1344" s="24">
        <v>2014</v>
      </c>
      <c r="C1344" s="9" t="s">
        <v>5</v>
      </c>
      <c r="D1344" s="9" t="s">
        <v>174</v>
      </c>
      <c r="E1344" s="9" t="str">
        <f t="shared" si="41"/>
        <v>Saskatchewan</v>
      </c>
      <c r="F1344" s="9" t="s">
        <v>183</v>
      </c>
      <c r="G1344" s="9" t="s">
        <v>13</v>
      </c>
      <c r="H1344" s="9">
        <v>17</v>
      </c>
      <c r="I1344" s="9">
        <v>16</v>
      </c>
      <c r="J1344" s="9">
        <v>1</v>
      </c>
      <c r="K1344" s="9">
        <v>0</v>
      </c>
      <c r="L1344" s="9">
        <v>0</v>
      </c>
      <c r="M1344" s="9">
        <v>0</v>
      </c>
      <c r="N1344" s="9">
        <v>2</v>
      </c>
      <c r="O1344" s="9">
        <v>2</v>
      </c>
      <c r="P1344" s="9">
        <v>2</v>
      </c>
      <c r="Q1344" s="9">
        <v>3</v>
      </c>
      <c r="R1344" s="9">
        <v>2</v>
      </c>
      <c r="S1344" s="9">
        <v>5</v>
      </c>
      <c r="T1344" s="9">
        <v>1</v>
      </c>
      <c r="U1344" s="9">
        <v>0</v>
      </c>
      <c r="V1344" s="9">
        <v>0</v>
      </c>
      <c r="W1344" s="9">
        <v>0</v>
      </c>
      <c r="X1344" s="9">
        <v>16</v>
      </c>
      <c r="Y1344" s="9">
        <v>1</v>
      </c>
      <c r="Z1344" s="9">
        <v>0</v>
      </c>
      <c r="AA1344" s="9">
        <v>13</v>
      </c>
      <c r="AB1344" s="9">
        <v>4</v>
      </c>
      <c r="AC1344" s="9">
        <v>0</v>
      </c>
      <c r="AD1344" s="9">
        <v>0</v>
      </c>
      <c r="AE1344" s="9">
        <v>0</v>
      </c>
      <c r="AF1344" s="9">
        <v>15</v>
      </c>
      <c r="AG1344" s="9">
        <v>0</v>
      </c>
      <c r="AH1344" s="9">
        <v>2</v>
      </c>
      <c r="AI1344" s="9">
        <v>0</v>
      </c>
      <c r="AJ1344" s="9">
        <v>0</v>
      </c>
      <c r="AK1344" s="9">
        <v>1</v>
      </c>
      <c r="AL1344" s="9">
        <v>16</v>
      </c>
      <c r="AM1344" s="9">
        <v>0</v>
      </c>
      <c r="AN1344" s="9">
        <v>13</v>
      </c>
      <c r="AO1344" s="9">
        <v>1</v>
      </c>
      <c r="AP1344" s="9">
        <v>3</v>
      </c>
      <c r="AQ1344" s="9">
        <v>0</v>
      </c>
      <c r="AR1344" s="9">
        <v>11</v>
      </c>
      <c r="AS1344" s="9">
        <v>6</v>
      </c>
      <c r="AT1344" s="10">
        <v>0</v>
      </c>
    </row>
    <row r="1345" spans="1:46" ht="42.75" x14ac:dyDescent="0.25">
      <c r="A1345" s="26" t="str">
        <f t="shared" si="40"/>
        <v>2014Nurse practitionersAlbertaAll places of work</v>
      </c>
      <c r="B1345" s="24">
        <v>2014</v>
      </c>
      <c r="C1345" s="9" t="s">
        <v>5</v>
      </c>
      <c r="D1345" s="9" t="s">
        <v>175</v>
      </c>
      <c r="E1345" s="9" t="str">
        <f t="shared" si="41"/>
        <v>Alberta</v>
      </c>
      <c r="F1345" s="9" t="s">
        <v>179</v>
      </c>
      <c r="G1345" s="9" t="s">
        <v>9</v>
      </c>
      <c r="H1345" s="9">
        <v>358</v>
      </c>
      <c r="I1345" s="9">
        <v>327</v>
      </c>
      <c r="J1345" s="9">
        <v>31</v>
      </c>
      <c r="K1345" s="9">
        <v>0</v>
      </c>
      <c r="L1345" s="9">
        <v>0</v>
      </c>
      <c r="M1345" s="9">
        <v>7</v>
      </c>
      <c r="N1345" s="9">
        <v>42</v>
      </c>
      <c r="O1345" s="9">
        <v>51</v>
      </c>
      <c r="P1345" s="9">
        <v>77</v>
      </c>
      <c r="Q1345" s="9">
        <v>56</v>
      </c>
      <c r="R1345" s="9">
        <v>57</v>
      </c>
      <c r="S1345" s="9">
        <v>44</v>
      </c>
      <c r="T1345" s="9">
        <v>20</v>
      </c>
      <c r="U1345" s="9">
        <v>4</v>
      </c>
      <c r="V1345" s="9">
        <v>0</v>
      </c>
      <c r="W1345" s="9">
        <v>0</v>
      </c>
      <c r="X1345" s="9">
        <v>355</v>
      </c>
      <c r="Y1345" s="9">
        <v>2</v>
      </c>
      <c r="Z1345" s="9">
        <v>1</v>
      </c>
      <c r="AA1345" s="9">
        <v>51</v>
      </c>
      <c r="AB1345" s="9">
        <v>137</v>
      </c>
      <c r="AC1345" s="9">
        <v>98</v>
      </c>
      <c r="AD1345" s="9">
        <v>72</v>
      </c>
      <c r="AE1345" s="9">
        <v>0</v>
      </c>
      <c r="AF1345" s="9">
        <v>278</v>
      </c>
      <c r="AG1345" s="9">
        <v>56</v>
      </c>
      <c r="AH1345" s="9">
        <v>17</v>
      </c>
      <c r="AI1345" s="9">
        <v>7</v>
      </c>
      <c r="AJ1345" s="9">
        <v>31</v>
      </c>
      <c r="AK1345" s="9">
        <v>6</v>
      </c>
      <c r="AL1345" s="9">
        <v>309</v>
      </c>
      <c r="AM1345" s="9">
        <v>12</v>
      </c>
      <c r="AN1345" s="9">
        <v>287</v>
      </c>
      <c r="AO1345" s="9">
        <v>1</v>
      </c>
      <c r="AP1345" s="9">
        <v>6</v>
      </c>
      <c r="AQ1345" s="9">
        <v>64</v>
      </c>
      <c r="AR1345" s="9">
        <v>340</v>
      </c>
      <c r="AS1345" s="9">
        <v>18</v>
      </c>
      <c r="AT1345" s="10">
        <v>0</v>
      </c>
    </row>
    <row r="1346" spans="1:46" ht="42.75" x14ac:dyDescent="0.25">
      <c r="A1346" s="26" t="str">
        <f t="shared" si="40"/>
        <v>2014Nurse practitionersAlbertaHospital</v>
      </c>
      <c r="B1346" s="24">
        <v>2014</v>
      </c>
      <c r="C1346" s="9" t="s">
        <v>5</v>
      </c>
      <c r="D1346" s="9" t="s">
        <v>175</v>
      </c>
      <c r="E1346" s="9" t="str">
        <f t="shared" si="41"/>
        <v>Alberta</v>
      </c>
      <c r="F1346" s="9" t="s">
        <v>180</v>
      </c>
      <c r="G1346" s="9" t="s">
        <v>10</v>
      </c>
      <c r="H1346" s="9">
        <v>201</v>
      </c>
      <c r="I1346" s="9">
        <v>184</v>
      </c>
      <c r="J1346" s="9">
        <v>17</v>
      </c>
      <c r="K1346" s="9">
        <v>0</v>
      </c>
      <c r="L1346" s="9">
        <v>0</v>
      </c>
      <c r="M1346" s="9">
        <v>3</v>
      </c>
      <c r="N1346" s="9">
        <v>23</v>
      </c>
      <c r="O1346" s="9">
        <v>39</v>
      </c>
      <c r="P1346" s="9">
        <v>42</v>
      </c>
      <c r="Q1346" s="9">
        <v>33</v>
      </c>
      <c r="R1346" s="9">
        <v>29</v>
      </c>
      <c r="S1346" s="9">
        <v>25</v>
      </c>
      <c r="T1346" s="9">
        <v>7</v>
      </c>
      <c r="U1346" s="9">
        <v>0</v>
      </c>
      <c r="V1346" s="9">
        <v>0</v>
      </c>
      <c r="W1346" s="9">
        <v>0</v>
      </c>
      <c r="X1346" s="9">
        <v>201</v>
      </c>
      <c r="Y1346" s="9">
        <v>0</v>
      </c>
      <c r="Z1346" s="9">
        <v>0</v>
      </c>
      <c r="AA1346" s="9">
        <v>27</v>
      </c>
      <c r="AB1346" s="9">
        <v>84</v>
      </c>
      <c r="AC1346" s="9">
        <v>54</v>
      </c>
      <c r="AD1346" s="9">
        <v>36</v>
      </c>
      <c r="AE1346" s="9">
        <v>0</v>
      </c>
      <c r="AF1346" s="9">
        <v>171</v>
      </c>
      <c r="AG1346" s="9">
        <v>22</v>
      </c>
      <c r="AH1346" s="9">
        <v>8</v>
      </c>
      <c r="AI1346" s="9">
        <v>0</v>
      </c>
      <c r="AJ1346" s="9">
        <v>22</v>
      </c>
      <c r="AK1346" s="9">
        <v>3</v>
      </c>
      <c r="AL1346" s="9">
        <v>175</v>
      </c>
      <c r="AM1346" s="9">
        <v>1</v>
      </c>
      <c r="AN1346" s="9">
        <v>159</v>
      </c>
      <c r="AO1346" s="9">
        <v>0</v>
      </c>
      <c r="AP1346" s="9">
        <v>5</v>
      </c>
      <c r="AQ1346" s="9">
        <v>37</v>
      </c>
      <c r="AR1346" s="9">
        <v>200</v>
      </c>
      <c r="AS1346" s="9">
        <v>1</v>
      </c>
      <c r="AT1346" s="10">
        <v>0</v>
      </c>
    </row>
    <row r="1347" spans="1:46" ht="42.75" x14ac:dyDescent="0.25">
      <c r="A1347" s="26" t="str">
        <f t="shared" ref="A1347:A1410" si="42">CONCATENATE(B1347,C1347,E1347,G1347)</f>
        <v>2014Nurse practitionersAlbertaCommunity health</v>
      </c>
      <c r="B1347" s="24">
        <v>2014</v>
      </c>
      <c r="C1347" s="9" t="s">
        <v>5</v>
      </c>
      <c r="D1347" s="9" t="s">
        <v>175</v>
      </c>
      <c r="E1347" s="9" t="str">
        <f t="shared" ref="E1347:E1410" si="43">TRIM(MID(D1347,3,50))</f>
        <v>Alberta</v>
      </c>
      <c r="F1347" s="9" t="s">
        <v>182</v>
      </c>
      <c r="G1347" s="9" t="s">
        <v>11</v>
      </c>
      <c r="H1347" s="9">
        <v>69</v>
      </c>
      <c r="I1347" s="9">
        <v>65</v>
      </c>
      <c r="J1347" s="9">
        <v>4</v>
      </c>
      <c r="K1347" s="9">
        <v>0</v>
      </c>
      <c r="L1347" s="9">
        <v>0</v>
      </c>
      <c r="M1347" s="9">
        <v>1</v>
      </c>
      <c r="N1347" s="9">
        <v>9</v>
      </c>
      <c r="O1347" s="9">
        <v>5</v>
      </c>
      <c r="P1347" s="9">
        <v>13</v>
      </c>
      <c r="Q1347" s="9">
        <v>7</v>
      </c>
      <c r="R1347" s="9">
        <v>13</v>
      </c>
      <c r="S1347" s="9">
        <v>10</v>
      </c>
      <c r="T1347" s="9">
        <v>7</v>
      </c>
      <c r="U1347" s="9">
        <v>4</v>
      </c>
      <c r="V1347" s="9">
        <v>0</v>
      </c>
      <c r="W1347" s="9">
        <v>0</v>
      </c>
      <c r="X1347" s="9">
        <v>68</v>
      </c>
      <c r="Y1347" s="9">
        <v>1</v>
      </c>
      <c r="Z1347" s="9">
        <v>0</v>
      </c>
      <c r="AA1347" s="9">
        <v>10</v>
      </c>
      <c r="AB1347" s="9">
        <v>20</v>
      </c>
      <c r="AC1347" s="9">
        <v>19</v>
      </c>
      <c r="AD1347" s="9">
        <v>20</v>
      </c>
      <c r="AE1347" s="9">
        <v>0</v>
      </c>
      <c r="AF1347" s="9">
        <v>47</v>
      </c>
      <c r="AG1347" s="9">
        <v>19</v>
      </c>
      <c r="AH1347" s="9">
        <v>3</v>
      </c>
      <c r="AI1347" s="9">
        <v>0</v>
      </c>
      <c r="AJ1347" s="9">
        <v>6</v>
      </c>
      <c r="AK1347" s="9">
        <v>0</v>
      </c>
      <c r="AL1347" s="9">
        <v>63</v>
      </c>
      <c r="AM1347" s="9">
        <v>0</v>
      </c>
      <c r="AN1347" s="9">
        <v>57</v>
      </c>
      <c r="AO1347" s="9">
        <v>1</v>
      </c>
      <c r="AP1347" s="9">
        <v>0</v>
      </c>
      <c r="AQ1347" s="9">
        <v>11</v>
      </c>
      <c r="AR1347" s="9">
        <v>61</v>
      </c>
      <c r="AS1347" s="9">
        <v>8</v>
      </c>
      <c r="AT1347" s="10">
        <v>0</v>
      </c>
    </row>
    <row r="1348" spans="1:46" ht="57" x14ac:dyDescent="0.25">
      <c r="A1348" s="26" t="str">
        <f t="shared" si="42"/>
        <v>2014Nurse practitionersAlbertaNursing home/long-term care</v>
      </c>
      <c r="B1348" s="24">
        <v>2014</v>
      </c>
      <c r="C1348" s="9" t="s">
        <v>5</v>
      </c>
      <c r="D1348" s="9" t="s">
        <v>175</v>
      </c>
      <c r="E1348" s="9" t="str">
        <f t="shared" si="43"/>
        <v>Alberta</v>
      </c>
      <c r="F1348" s="9" t="s">
        <v>181</v>
      </c>
      <c r="G1348" s="9" t="s">
        <v>12</v>
      </c>
      <c r="H1348" s="9">
        <v>10</v>
      </c>
      <c r="I1348" s="9">
        <v>9</v>
      </c>
      <c r="J1348" s="9">
        <v>1</v>
      </c>
      <c r="K1348" s="9">
        <v>0</v>
      </c>
      <c r="L1348" s="9">
        <v>0</v>
      </c>
      <c r="M1348" s="9">
        <v>0</v>
      </c>
      <c r="N1348" s="9">
        <v>1</v>
      </c>
      <c r="O1348" s="9">
        <v>0</v>
      </c>
      <c r="P1348" s="9">
        <v>3</v>
      </c>
      <c r="Q1348" s="9">
        <v>3</v>
      </c>
      <c r="R1348" s="9">
        <v>3</v>
      </c>
      <c r="S1348" s="9">
        <v>0</v>
      </c>
      <c r="T1348" s="9">
        <v>0</v>
      </c>
      <c r="U1348" s="9">
        <v>0</v>
      </c>
      <c r="V1348" s="9">
        <v>0</v>
      </c>
      <c r="W1348" s="9">
        <v>0</v>
      </c>
      <c r="X1348" s="9">
        <v>10</v>
      </c>
      <c r="Y1348" s="9">
        <v>0</v>
      </c>
      <c r="Z1348" s="9">
        <v>0</v>
      </c>
      <c r="AA1348" s="9">
        <v>1</v>
      </c>
      <c r="AB1348" s="9">
        <v>5</v>
      </c>
      <c r="AC1348" s="9">
        <v>4</v>
      </c>
      <c r="AD1348" s="9">
        <v>0</v>
      </c>
      <c r="AE1348" s="9">
        <v>0</v>
      </c>
      <c r="AF1348" s="9">
        <v>10</v>
      </c>
      <c r="AG1348" s="9">
        <v>0</v>
      </c>
      <c r="AH1348" s="9">
        <v>0</v>
      </c>
      <c r="AI1348" s="9">
        <v>0</v>
      </c>
      <c r="AJ1348" s="9">
        <v>0</v>
      </c>
      <c r="AK1348" s="9">
        <v>0</v>
      </c>
      <c r="AL1348" s="9">
        <v>10</v>
      </c>
      <c r="AM1348" s="9">
        <v>0</v>
      </c>
      <c r="AN1348" s="9">
        <v>7</v>
      </c>
      <c r="AO1348" s="9">
        <v>0</v>
      </c>
      <c r="AP1348" s="9">
        <v>0</v>
      </c>
      <c r="AQ1348" s="9">
        <v>3</v>
      </c>
      <c r="AR1348" s="9">
        <v>9</v>
      </c>
      <c r="AS1348" s="9">
        <v>1</v>
      </c>
      <c r="AT1348" s="10">
        <v>0</v>
      </c>
    </row>
    <row r="1349" spans="1:46" ht="42.75" x14ac:dyDescent="0.25">
      <c r="A1349" s="26" t="str">
        <f t="shared" si="42"/>
        <v>2014Nurse practitionersAlbertaOther places of work</v>
      </c>
      <c r="B1349" s="24">
        <v>2014</v>
      </c>
      <c r="C1349" s="9" t="s">
        <v>5</v>
      </c>
      <c r="D1349" s="9" t="s">
        <v>175</v>
      </c>
      <c r="E1349" s="9" t="str">
        <f t="shared" si="43"/>
        <v>Alberta</v>
      </c>
      <c r="F1349" s="9" t="s">
        <v>183</v>
      </c>
      <c r="G1349" s="9" t="s">
        <v>13</v>
      </c>
      <c r="H1349" s="9">
        <v>66</v>
      </c>
      <c r="I1349" s="9">
        <v>57</v>
      </c>
      <c r="J1349" s="9">
        <v>9</v>
      </c>
      <c r="K1349" s="9">
        <v>0</v>
      </c>
      <c r="L1349" s="9">
        <v>0</v>
      </c>
      <c r="M1349" s="9">
        <v>2</v>
      </c>
      <c r="N1349" s="9">
        <v>5</v>
      </c>
      <c r="O1349" s="9">
        <v>5</v>
      </c>
      <c r="P1349" s="9">
        <v>17</v>
      </c>
      <c r="Q1349" s="9">
        <v>13</v>
      </c>
      <c r="R1349" s="9">
        <v>11</v>
      </c>
      <c r="S1349" s="9">
        <v>7</v>
      </c>
      <c r="T1349" s="9">
        <v>6</v>
      </c>
      <c r="U1349" s="9">
        <v>0</v>
      </c>
      <c r="V1349" s="9">
        <v>0</v>
      </c>
      <c r="W1349" s="9">
        <v>0</v>
      </c>
      <c r="X1349" s="9">
        <v>64</v>
      </c>
      <c r="Y1349" s="9">
        <v>1</v>
      </c>
      <c r="Z1349" s="9">
        <v>1</v>
      </c>
      <c r="AA1349" s="9">
        <v>7</v>
      </c>
      <c r="AB1349" s="9">
        <v>25</v>
      </c>
      <c r="AC1349" s="9">
        <v>20</v>
      </c>
      <c r="AD1349" s="9">
        <v>14</v>
      </c>
      <c r="AE1349" s="9">
        <v>0</v>
      </c>
      <c r="AF1349" s="9">
        <v>48</v>
      </c>
      <c r="AG1349" s="9">
        <v>14</v>
      </c>
      <c r="AH1349" s="9">
        <v>4</v>
      </c>
      <c r="AI1349" s="9">
        <v>0</v>
      </c>
      <c r="AJ1349" s="9">
        <v>3</v>
      </c>
      <c r="AK1349" s="9">
        <v>3</v>
      </c>
      <c r="AL1349" s="9">
        <v>60</v>
      </c>
      <c r="AM1349" s="9">
        <v>0</v>
      </c>
      <c r="AN1349" s="9">
        <v>60</v>
      </c>
      <c r="AO1349" s="9">
        <v>0</v>
      </c>
      <c r="AP1349" s="9">
        <v>1</v>
      </c>
      <c r="AQ1349" s="9">
        <v>5</v>
      </c>
      <c r="AR1349" s="9">
        <v>60</v>
      </c>
      <c r="AS1349" s="9">
        <v>6</v>
      </c>
      <c r="AT1349" s="10">
        <v>0</v>
      </c>
    </row>
    <row r="1350" spans="1:46" ht="42.75" x14ac:dyDescent="0.25">
      <c r="A1350" s="26" t="str">
        <f t="shared" si="42"/>
        <v>2014Nurse practitionersAlbertaUnknown places of work</v>
      </c>
      <c r="B1350" s="24">
        <v>2014</v>
      </c>
      <c r="C1350" s="9" t="s">
        <v>5</v>
      </c>
      <c r="D1350" s="9" t="s">
        <v>175</v>
      </c>
      <c r="E1350" s="9" t="str">
        <f t="shared" si="43"/>
        <v>Alberta</v>
      </c>
      <c r="F1350" s="9" t="s">
        <v>184</v>
      </c>
      <c r="G1350" s="9" t="s">
        <v>49</v>
      </c>
      <c r="H1350" s="9">
        <v>12</v>
      </c>
      <c r="I1350" s="9">
        <v>12</v>
      </c>
      <c r="J1350" s="9">
        <v>0</v>
      </c>
      <c r="K1350" s="9">
        <v>0</v>
      </c>
      <c r="L1350" s="9">
        <v>0</v>
      </c>
      <c r="M1350" s="9">
        <v>1</v>
      </c>
      <c r="N1350" s="9">
        <v>4</v>
      </c>
      <c r="O1350" s="9">
        <v>2</v>
      </c>
      <c r="P1350" s="9">
        <v>2</v>
      </c>
      <c r="Q1350" s="9">
        <v>0</v>
      </c>
      <c r="R1350" s="9">
        <v>1</v>
      </c>
      <c r="S1350" s="9">
        <v>2</v>
      </c>
      <c r="T1350" s="9">
        <v>0</v>
      </c>
      <c r="U1350" s="9">
        <v>0</v>
      </c>
      <c r="V1350" s="9">
        <v>0</v>
      </c>
      <c r="W1350" s="9">
        <v>0</v>
      </c>
      <c r="X1350" s="9">
        <v>12</v>
      </c>
      <c r="Y1350" s="9">
        <v>0</v>
      </c>
      <c r="Z1350" s="9">
        <v>0</v>
      </c>
      <c r="AA1350" s="9">
        <v>6</v>
      </c>
      <c r="AB1350" s="9">
        <v>3</v>
      </c>
      <c r="AC1350" s="9">
        <v>1</v>
      </c>
      <c r="AD1350" s="9">
        <v>2</v>
      </c>
      <c r="AE1350" s="9">
        <v>0</v>
      </c>
      <c r="AF1350" s="9">
        <v>2</v>
      </c>
      <c r="AG1350" s="9">
        <v>1</v>
      </c>
      <c r="AH1350" s="9">
        <v>2</v>
      </c>
      <c r="AI1350" s="9">
        <v>7</v>
      </c>
      <c r="AJ1350" s="9">
        <v>0</v>
      </c>
      <c r="AK1350" s="9">
        <v>0</v>
      </c>
      <c r="AL1350" s="9">
        <v>1</v>
      </c>
      <c r="AM1350" s="9">
        <v>11</v>
      </c>
      <c r="AN1350" s="9">
        <v>4</v>
      </c>
      <c r="AO1350" s="9">
        <v>0</v>
      </c>
      <c r="AP1350" s="9">
        <v>0</v>
      </c>
      <c r="AQ1350" s="9">
        <v>8</v>
      </c>
      <c r="AR1350" s="9">
        <v>10</v>
      </c>
      <c r="AS1350" s="9">
        <v>2</v>
      </c>
      <c r="AT1350" s="10">
        <v>0</v>
      </c>
    </row>
    <row r="1351" spans="1:46" ht="42.75" x14ac:dyDescent="0.25">
      <c r="A1351" s="26" t="str">
        <f t="shared" si="42"/>
        <v>2014Nurse practitionersBritish ColumbiaAll places of work</v>
      </c>
      <c r="B1351" s="24">
        <v>2014</v>
      </c>
      <c r="C1351" s="9" t="s">
        <v>5</v>
      </c>
      <c r="D1351" s="9" t="s">
        <v>167</v>
      </c>
      <c r="E1351" s="9" t="str">
        <f t="shared" si="43"/>
        <v>British Columbia</v>
      </c>
      <c r="F1351" s="9" t="s">
        <v>179</v>
      </c>
      <c r="G1351" s="9" t="s">
        <v>9</v>
      </c>
      <c r="H1351" s="9">
        <v>245</v>
      </c>
      <c r="I1351" s="9">
        <v>231</v>
      </c>
      <c r="J1351" s="9">
        <v>14</v>
      </c>
      <c r="K1351" s="9">
        <v>0</v>
      </c>
      <c r="L1351" s="9">
        <v>0</v>
      </c>
      <c r="M1351" s="9">
        <v>12</v>
      </c>
      <c r="N1351" s="9">
        <v>29</v>
      </c>
      <c r="O1351" s="9">
        <v>51</v>
      </c>
      <c r="P1351" s="9">
        <v>35</v>
      </c>
      <c r="Q1351" s="9">
        <v>33</v>
      </c>
      <c r="R1351" s="9">
        <v>43</v>
      </c>
      <c r="S1351" s="9">
        <v>28</v>
      </c>
      <c r="T1351" s="9">
        <v>10</v>
      </c>
      <c r="U1351" s="9">
        <v>4</v>
      </c>
      <c r="V1351" s="9">
        <v>0</v>
      </c>
      <c r="W1351" s="9">
        <v>0</v>
      </c>
      <c r="X1351" s="9">
        <v>228</v>
      </c>
      <c r="Y1351" s="9">
        <v>16</v>
      </c>
      <c r="Z1351" s="9">
        <v>1</v>
      </c>
      <c r="AA1351" s="9">
        <v>52</v>
      </c>
      <c r="AB1351" s="9">
        <v>84</v>
      </c>
      <c r="AC1351" s="9">
        <v>71</v>
      </c>
      <c r="AD1351" s="9">
        <v>37</v>
      </c>
      <c r="AE1351" s="9">
        <v>1</v>
      </c>
      <c r="AF1351" s="9">
        <v>125</v>
      </c>
      <c r="AG1351" s="9">
        <v>49</v>
      </c>
      <c r="AH1351" s="9">
        <v>69</v>
      </c>
      <c r="AI1351" s="9">
        <v>2</v>
      </c>
      <c r="AJ1351" s="9">
        <v>40</v>
      </c>
      <c r="AK1351" s="9">
        <v>5</v>
      </c>
      <c r="AL1351" s="9">
        <v>200</v>
      </c>
      <c r="AM1351" s="9">
        <v>0</v>
      </c>
      <c r="AN1351" s="9">
        <v>225</v>
      </c>
      <c r="AO1351" s="9">
        <v>4</v>
      </c>
      <c r="AP1351" s="9">
        <v>16</v>
      </c>
      <c r="AQ1351" s="9">
        <v>0</v>
      </c>
      <c r="AR1351" s="9">
        <v>212</v>
      </c>
      <c r="AS1351" s="9">
        <v>33</v>
      </c>
      <c r="AT1351" s="10">
        <v>0</v>
      </c>
    </row>
    <row r="1352" spans="1:46" ht="42.75" x14ac:dyDescent="0.25">
      <c r="A1352" s="26" t="str">
        <f t="shared" si="42"/>
        <v>2014Nurse practitionersBritish ColumbiaHospital</v>
      </c>
      <c r="B1352" s="24">
        <v>2014</v>
      </c>
      <c r="C1352" s="9" t="s">
        <v>5</v>
      </c>
      <c r="D1352" s="9" t="s">
        <v>167</v>
      </c>
      <c r="E1352" s="9" t="str">
        <f t="shared" si="43"/>
        <v>British Columbia</v>
      </c>
      <c r="F1352" s="9" t="s">
        <v>180</v>
      </c>
      <c r="G1352" s="9" t="s">
        <v>10</v>
      </c>
      <c r="H1352" s="9">
        <v>94</v>
      </c>
      <c r="I1352" s="9">
        <v>86</v>
      </c>
      <c r="J1352" s="9">
        <v>8</v>
      </c>
      <c r="K1352" s="9">
        <v>0</v>
      </c>
      <c r="L1352" s="9">
        <v>0</v>
      </c>
      <c r="M1352" s="9">
        <v>7</v>
      </c>
      <c r="N1352" s="9">
        <v>13</v>
      </c>
      <c r="O1352" s="9">
        <v>22</v>
      </c>
      <c r="P1352" s="9">
        <v>14</v>
      </c>
      <c r="Q1352" s="9">
        <v>16</v>
      </c>
      <c r="R1352" s="9">
        <v>12</v>
      </c>
      <c r="S1352" s="9">
        <v>6</v>
      </c>
      <c r="T1352" s="9">
        <v>3</v>
      </c>
      <c r="U1352" s="9">
        <v>1</v>
      </c>
      <c r="V1352" s="9">
        <v>0</v>
      </c>
      <c r="W1352" s="9">
        <v>0</v>
      </c>
      <c r="X1352" s="9">
        <v>84</v>
      </c>
      <c r="Y1352" s="9">
        <v>10</v>
      </c>
      <c r="Z1352" s="9">
        <v>0</v>
      </c>
      <c r="AA1352" s="9">
        <v>25</v>
      </c>
      <c r="AB1352" s="9">
        <v>37</v>
      </c>
      <c r="AC1352" s="9">
        <v>21</v>
      </c>
      <c r="AD1352" s="9">
        <v>10</v>
      </c>
      <c r="AE1352" s="9">
        <v>1</v>
      </c>
      <c r="AF1352" s="9">
        <v>50</v>
      </c>
      <c r="AG1352" s="9">
        <v>19</v>
      </c>
      <c r="AH1352" s="9">
        <v>24</v>
      </c>
      <c r="AI1352" s="9">
        <v>1</v>
      </c>
      <c r="AJ1352" s="9">
        <v>25</v>
      </c>
      <c r="AK1352" s="9">
        <v>2</v>
      </c>
      <c r="AL1352" s="9">
        <v>67</v>
      </c>
      <c r="AM1352" s="9">
        <v>0</v>
      </c>
      <c r="AN1352" s="9">
        <v>92</v>
      </c>
      <c r="AO1352" s="9">
        <v>1</v>
      </c>
      <c r="AP1352" s="9">
        <v>1</v>
      </c>
      <c r="AQ1352" s="9">
        <v>0</v>
      </c>
      <c r="AR1352" s="9">
        <v>89</v>
      </c>
      <c r="AS1352" s="9">
        <v>5</v>
      </c>
      <c r="AT1352" s="10">
        <v>0</v>
      </c>
    </row>
    <row r="1353" spans="1:46" ht="42.75" x14ac:dyDescent="0.25">
      <c r="A1353" s="26" t="str">
        <f t="shared" si="42"/>
        <v>2014Nurse practitionersBritish ColumbiaCommunity health</v>
      </c>
      <c r="B1353" s="24">
        <v>2014</v>
      </c>
      <c r="C1353" s="9" t="s">
        <v>5</v>
      </c>
      <c r="D1353" s="9" t="s">
        <v>167</v>
      </c>
      <c r="E1353" s="9" t="str">
        <f t="shared" si="43"/>
        <v>British Columbia</v>
      </c>
      <c r="F1353" s="9" t="s">
        <v>182</v>
      </c>
      <c r="G1353" s="9" t="s">
        <v>11</v>
      </c>
      <c r="H1353" s="9">
        <v>86</v>
      </c>
      <c r="I1353" s="9">
        <v>83</v>
      </c>
      <c r="J1353" s="9">
        <v>3</v>
      </c>
      <c r="K1353" s="9">
        <v>0</v>
      </c>
      <c r="L1353" s="9">
        <v>0</v>
      </c>
      <c r="M1353" s="9">
        <v>3</v>
      </c>
      <c r="N1353" s="9">
        <v>5</v>
      </c>
      <c r="O1353" s="9">
        <v>19</v>
      </c>
      <c r="P1353" s="9">
        <v>11</v>
      </c>
      <c r="Q1353" s="9">
        <v>12</v>
      </c>
      <c r="R1353" s="9">
        <v>16</v>
      </c>
      <c r="S1353" s="9">
        <v>14</v>
      </c>
      <c r="T1353" s="9">
        <v>5</v>
      </c>
      <c r="U1353" s="9">
        <v>1</v>
      </c>
      <c r="V1353" s="9">
        <v>0</v>
      </c>
      <c r="W1353" s="9">
        <v>0</v>
      </c>
      <c r="X1353" s="9">
        <v>81</v>
      </c>
      <c r="Y1353" s="9">
        <v>4</v>
      </c>
      <c r="Z1353" s="9">
        <v>1</v>
      </c>
      <c r="AA1353" s="9">
        <v>12</v>
      </c>
      <c r="AB1353" s="9">
        <v>28</v>
      </c>
      <c r="AC1353" s="9">
        <v>27</v>
      </c>
      <c r="AD1353" s="9">
        <v>19</v>
      </c>
      <c r="AE1353" s="9">
        <v>0</v>
      </c>
      <c r="AF1353" s="9">
        <v>47</v>
      </c>
      <c r="AG1353" s="9">
        <v>14</v>
      </c>
      <c r="AH1353" s="9">
        <v>25</v>
      </c>
      <c r="AI1353" s="9">
        <v>0</v>
      </c>
      <c r="AJ1353" s="9">
        <v>12</v>
      </c>
      <c r="AK1353" s="9">
        <v>1</v>
      </c>
      <c r="AL1353" s="9">
        <v>73</v>
      </c>
      <c r="AM1353" s="9">
        <v>0</v>
      </c>
      <c r="AN1353" s="9">
        <v>84</v>
      </c>
      <c r="AO1353" s="9">
        <v>0</v>
      </c>
      <c r="AP1353" s="9">
        <v>2</v>
      </c>
      <c r="AQ1353" s="9">
        <v>0</v>
      </c>
      <c r="AR1353" s="9">
        <v>66</v>
      </c>
      <c r="AS1353" s="9">
        <v>20</v>
      </c>
      <c r="AT1353" s="10">
        <v>0</v>
      </c>
    </row>
    <row r="1354" spans="1:46" ht="57" x14ac:dyDescent="0.25">
      <c r="A1354" s="26" t="str">
        <f t="shared" si="42"/>
        <v>2014Nurse practitionersBritish ColumbiaNursing home/long-term care</v>
      </c>
      <c r="B1354" s="24">
        <v>2014</v>
      </c>
      <c r="C1354" s="9" t="s">
        <v>5</v>
      </c>
      <c r="D1354" s="9" t="s">
        <v>167</v>
      </c>
      <c r="E1354" s="9" t="str">
        <f t="shared" si="43"/>
        <v>British Columbia</v>
      </c>
      <c r="F1354" s="9" t="s">
        <v>181</v>
      </c>
      <c r="G1354" s="9" t="s">
        <v>12</v>
      </c>
      <c r="H1354" s="9">
        <v>5</v>
      </c>
      <c r="I1354" s="9">
        <v>5</v>
      </c>
      <c r="J1354" s="9">
        <v>0</v>
      </c>
      <c r="K1354" s="9">
        <v>0</v>
      </c>
      <c r="L1354" s="9">
        <v>0</v>
      </c>
      <c r="M1354" s="9">
        <v>0</v>
      </c>
      <c r="N1354" s="9">
        <v>0</v>
      </c>
      <c r="O1354" s="9">
        <v>0</v>
      </c>
      <c r="P1354" s="9">
        <v>0</v>
      </c>
      <c r="Q1354" s="9">
        <v>1</v>
      </c>
      <c r="R1354" s="9">
        <v>2</v>
      </c>
      <c r="S1354" s="9">
        <v>2</v>
      </c>
      <c r="T1354" s="9">
        <v>0</v>
      </c>
      <c r="U1354" s="9">
        <v>0</v>
      </c>
      <c r="V1354" s="9">
        <v>0</v>
      </c>
      <c r="W1354" s="9">
        <v>0</v>
      </c>
      <c r="X1354" s="9">
        <v>5</v>
      </c>
      <c r="Y1354" s="9">
        <v>0</v>
      </c>
      <c r="Z1354" s="9">
        <v>0</v>
      </c>
      <c r="AA1354" s="9">
        <v>0</v>
      </c>
      <c r="AB1354" s="9">
        <v>0</v>
      </c>
      <c r="AC1354" s="9">
        <v>4</v>
      </c>
      <c r="AD1354" s="9">
        <v>1</v>
      </c>
      <c r="AE1354" s="9">
        <v>0</v>
      </c>
      <c r="AF1354" s="9">
        <v>4</v>
      </c>
      <c r="AG1354" s="9">
        <v>1</v>
      </c>
      <c r="AH1354" s="9">
        <v>0</v>
      </c>
      <c r="AI1354" s="9">
        <v>0</v>
      </c>
      <c r="AJ1354" s="9">
        <v>1</v>
      </c>
      <c r="AK1354" s="9">
        <v>1</v>
      </c>
      <c r="AL1354" s="9">
        <v>3</v>
      </c>
      <c r="AM1354" s="9">
        <v>0</v>
      </c>
      <c r="AN1354" s="9">
        <v>5</v>
      </c>
      <c r="AO1354" s="9">
        <v>0</v>
      </c>
      <c r="AP1354" s="9">
        <v>0</v>
      </c>
      <c r="AQ1354" s="9">
        <v>0</v>
      </c>
      <c r="AR1354" s="9">
        <v>4</v>
      </c>
      <c r="AS1354" s="9">
        <v>1</v>
      </c>
      <c r="AT1354" s="10">
        <v>0</v>
      </c>
    </row>
    <row r="1355" spans="1:46" ht="42.75" x14ac:dyDescent="0.25">
      <c r="A1355" s="26" t="str">
        <f t="shared" si="42"/>
        <v>2014Nurse practitionersBritish ColumbiaOther places of work</v>
      </c>
      <c r="B1355" s="24">
        <v>2014</v>
      </c>
      <c r="C1355" s="9" t="s">
        <v>5</v>
      </c>
      <c r="D1355" s="9" t="s">
        <v>167</v>
      </c>
      <c r="E1355" s="9" t="str">
        <f t="shared" si="43"/>
        <v>British Columbia</v>
      </c>
      <c r="F1355" s="9" t="s">
        <v>183</v>
      </c>
      <c r="G1355" s="9" t="s">
        <v>13</v>
      </c>
      <c r="H1355" s="9">
        <v>28</v>
      </c>
      <c r="I1355" s="9">
        <v>28</v>
      </c>
      <c r="J1355" s="9">
        <v>0</v>
      </c>
      <c r="K1355" s="9">
        <v>0</v>
      </c>
      <c r="L1355" s="9">
        <v>0</v>
      </c>
      <c r="M1355" s="9">
        <v>0</v>
      </c>
      <c r="N1355" s="9">
        <v>4</v>
      </c>
      <c r="O1355" s="9">
        <v>6</v>
      </c>
      <c r="P1355" s="9">
        <v>6</v>
      </c>
      <c r="Q1355" s="9">
        <v>2</v>
      </c>
      <c r="R1355" s="9">
        <v>6</v>
      </c>
      <c r="S1355" s="9">
        <v>2</v>
      </c>
      <c r="T1355" s="9">
        <v>1</v>
      </c>
      <c r="U1355" s="9">
        <v>1</v>
      </c>
      <c r="V1355" s="9">
        <v>0</v>
      </c>
      <c r="W1355" s="9">
        <v>0</v>
      </c>
      <c r="X1355" s="9">
        <v>28</v>
      </c>
      <c r="Y1355" s="9">
        <v>0</v>
      </c>
      <c r="Z1355" s="9">
        <v>0</v>
      </c>
      <c r="AA1355" s="9">
        <v>8</v>
      </c>
      <c r="AB1355" s="9">
        <v>8</v>
      </c>
      <c r="AC1355" s="9">
        <v>7</v>
      </c>
      <c r="AD1355" s="9">
        <v>5</v>
      </c>
      <c r="AE1355" s="9">
        <v>0</v>
      </c>
      <c r="AF1355" s="9">
        <v>8</v>
      </c>
      <c r="AG1355" s="9">
        <v>9</v>
      </c>
      <c r="AH1355" s="9">
        <v>10</v>
      </c>
      <c r="AI1355" s="9">
        <v>1</v>
      </c>
      <c r="AJ1355" s="9">
        <v>1</v>
      </c>
      <c r="AK1355" s="9">
        <v>0</v>
      </c>
      <c r="AL1355" s="9">
        <v>27</v>
      </c>
      <c r="AM1355" s="9">
        <v>0</v>
      </c>
      <c r="AN1355" s="9">
        <v>12</v>
      </c>
      <c r="AO1355" s="9">
        <v>3</v>
      </c>
      <c r="AP1355" s="9">
        <v>13</v>
      </c>
      <c r="AQ1355" s="9">
        <v>0</v>
      </c>
      <c r="AR1355" s="9">
        <v>27</v>
      </c>
      <c r="AS1355" s="9">
        <v>1</v>
      </c>
      <c r="AT1355" s="10">
        <v>0</v>
      </c>
    </row>
    <row r="1356" spans="1:46" ht="42.75" x14ac:dyDescent="0.25">
      <c r="A1356" s="26" t="str">
        <f t="shared" si="42"/>
        <v>2014Nurse practitionersBritish ColumbiaUnknown places of work</v>
      </c>
      <c r="B1356" s="24">
        <v>2014</v>
      </c>
      <c r="C1356" s="9" t="s">
        <v>5</v>
      </c>
      <c r="D1356" s="9" t="s">
        <v>167</v>
      </c>
      <c r="E1356" s="9" t="str">
        <f t="shared" si="43"/>
        <v>British Columbia</v>
      </c>
      <c r="F1356" s="9" t="s">
        <v>184</v>
      </c>
      <c r="G1356" s="9" t="s">
        <v>49</v>
      </c>
      <c r="H1356" s="9">
        <v>32</v>
      </c>
      <c r="I1356" s="9">
        <v>29</v>
      </c>
      <c r="J1356" s="9">
        <v>3</v>
      </c>
      <c r="K1356" s="9">
        <v>0</v>
      </c>
      <c r="L1356" s="9">
        <v>0</v>
      </c>
      <c r="M1356" s="9">
        <v>2</v>
      </c>
      <c r="N1356" s="9">
        <v>7</v>
      </c>
      <c r="O1356" s="9">
        <v>4</v>
      </c>
      <c r="P1356" s="9">
        <v>4</v>
      </c>
      <c r="Q1356" s="9">
        <v>2</v>
      </c>
      <c r="R1356" s="9">
        <v>7</v>
      </c>
      <c r="S1356" s="9">
        <v>4</v>
      </c>
      <c r="T1356" s="9">
        <v>1</v>
      </c>
      <c r="U1356" s="9">
        <v>1</v>
      </c>
      <c r="V1356" s="9">
        <v>0</v>
      </c>
      <c r="W1356" s="9">
        <v>0</v>
      </c>
      <c r="X1356" s="9">
        <v>30</v>
      </c>
      <c r="Y1356" s="9">
        <v>2</v>
      </c>
      <c r="Z1356" s="9">
        <v>0</v>
      </c>
      <c r="AA1356" s="9">
        <v>7</v>
      </c>
      <c r="AB1356" s="9">
        <v>11</v>
      </c>
      <c r="AC1356" s="9">
        <v>12</v>
      </c>
      <c r="AD1356" s="9">
        <v>2</v>
      </c>
      <c r="AE1356" s="9">
        <v>0</v>
      </c>
      <c r="AF1356" s="9">
        <v>16</v>
      </c>
      <c r="AG1356" s="9">
        <v>6</v>
      </c>
      <c r="AH1356" s="9">
        <v>10</v>
      </c>
      <c r="AI1356" s="9">
        <v>0</v>
      </c>
      <c r="AJ1356" s="9">
        <v>1</v>
      </c>
      <c r="AK1356" s="9">
        <v>1</v>
      </c>
      <c r="AL1356" s="9">
        <v>30</v>
      </c>
      <c r="AM1356" s="9">
        <v>0</v>
      </c>
      <c r="AN1356" s="9">
        <v>32</v>
      </c>
      <c r="AO1356" s="9">
        <v>0</v>
      </c>
      <c r="AP1356" s="9">
        <v>0</v>
      </c>
      <c r="AQ1356" s="9">
        <v>0</v>
      </c>
      <c r="AR1356" s="9">
        <v>26</v>
      </c>
      <c r="AS1356" s="9">
        <v>6</v>
      </c>
      <c r="AT1356" s="10">
        <v>0</v>
      </c>
    </row>
    <row r="1357" spans="1:46" ht="42.75" x14ac:dyDescent="0.25">
      <c r="A1357" s="26" t="str">
        <f t="shared" si="42"/>
        <v>2014Nurse practitionersYukonAll places of work</v>
      </c>
      <c r="B1357" s="24">
        <v>2014</v>
      </c>
      <c r="C1357" s="9" t="s">
        <v>5</v>
      </c>
      <c r="D1357" s="9" t="s">
        <v>168</v>
      </c>
      <c r="E1357" s="9" t="str">
        <f t="shared" si="43"/>
        <v>Yukon</v>
      </c>
      <c r="F1357" s="9" t="s">
        <v>179</v>
      </c>
      <c r="G1357" s="9" t="s">
        <v>9</v>
      </c>
      <c r="H1357" s="9">
        <v>6</v>
      </c>
      <c r="I1357" s="9">
        <v>6</v>
      </c>
      <c r="J1357" s="9">
        <v>0</v>
      </c>
      <c r="K1357" s="9">
        <v>0</v>
      </c>
      <c r="L1357" s="9">
        <v>0</v>
      </c>
      <c r="M1357" s="9">
        <v>0</v>
      </c>
      <c r="N1357" s="9">
        <v>1</v>
      </c>
      <c r="O1357" s="9">
        <v>2</v>
      </c>
      <c r="P1357" s="9">
        <v>2</v>
      </c>
      <c r="Q1357" s="9">
        <v>0</v>
      </c>
      <c r="R1357" s="9">
        <v>0</v>
      </c>
      <c r="S1357" s="9">
        <v>1</v>
      </c>
      <c r="T1357" s="9">
        <v>0</v>
      </c>
      <c r="U1357" s="9">
        <v>0</v>
      </c>
      <c r="V1357" s="9">
        <v>0</v>
      </c>
      <c r="W1357" s="9">
        <v>0</v>
      </c>
      <c r="X1357" s="9">
        <v>6</v>
      </c>
      <c r="Y1357" s="9">
        <v>0</v>
      </c>
      <c r="Z1357" s="9">
        <v>0</v>
      </c>
      <c r="AA1357" s="9">
        <v>1</v>
      </c>
      <c r="AB1357" s="9">
        <v>4</v>
      </c>
      <c r="AC1357" s="9">
        <v>0</v>
      </c>
      <c r="AD1357" s="9">
        <v>1</v>
      </c>
      <c r="AE1357" s="9">
        <v>0</v>
      </c>
      <c r="AF1357" s="9">
        <v>4</v>
      </c>
      <c r="AG1357" s="9">
        <v>1</v>
      </c>
      <c r="AH1357" s="9">
        <v>1</v>
      </c>
      <c r="AI1357" s="9">
        <v>0</v>
      </c>
      <c r="AJ1357" s="9">
        <v>2</v>
      </c>
      <c r="AK1357" s="9">
        <v>0</v>
      </c>
      <c r="AL1357" s="9">
        <v>4</v>
      </c>
      <c r="AM1357" s="9">
        <v>0</v>
      </c>
      <c r="AN1357" s="9">
        <v>5</v>
      </c>
      <c r="AO1357" s="9">
        <v>1</v>
      </c>
      <c r="AP1357" s="9">
        <v>0</v>
      </c>
      <c r="AQ1357" s="9">
        <v>0</v>
      </c>
      <c r="AR1357" s="9">
        <v>3</v>
      </c>
      <c r="AS1357" s="9">
        <v>3</v>
      </c>
      <c r="AT1357" s="10">
        <v>0</v>
      </c>
    </row>
    <row r="1358" spans="1:46" ht="42.75" x14ac:dyDescent="0.25">
      <c r="A1358" s="26" t="str">
        <f t="shared" si="42"/>
        <v>2014Nurse practitionersYukonCommunity health</v>
      </c>
      <c r="B1358" s="24">
        <v>2014</v>
      </c>
      <c r="C1358" s="9" t="s">
        <v>5</v>
      </c>
      <c r="D1358" s="9" t="s">
        <v>168</v>
      </c>
      <c r="E1358" s="9" t="str">
        <f t="shared" si="43"/>
        <v>Yukon</v>
      </c>
      <c r="F1358" s="9" t="s">
        <v>182</v>
      </c>
      <c r="G1358" s="9" t="s">
        <v>11</v>
      </c>
      <c r="H1358" s="9">
        <v>5</v>
      </c>
      <c r="I1358" s="9">
        <v>5</v>
      </c>
      <c r="J1358" s="9">
        <v>0</v>
      </c>
      <c r="K1358" s="9">
        <v>0</v>
      </c>
      <c r="L1358" s="9">
        <v>0</v>
      </c>
      <c r="M1358" s="9">
        <v>0</v>
      </c>
      <c r="N1358" s="9">
        <v>1</v>
      </c>
      <c r="O1358" s="9">
        <v>2</v>
      </c>
      <c r="P1358" s="9">
        <v>1</v>
      </c>
      <c r="Q1358" s="9">
        <v>0</v>
      </c>
      <c r="R1358" s="9">
        <v>0</v>
      </c>
      <c r="S1358" s="9">
        <v>1</v>
      </c>
      <c r="T1358" s="9">
        <v>0</v>
      </c>
      <c r="U1358" s="9">
        <v>0</v>
      </c>
      <c r="V1358" s="9">
        <v>0</v>
      </c>
      <c r="W1358" s="9">
        <v>0</v>
      </c>
      <c r="X1358" s="9">
        <v>5</v>
      </c>
      <c r="Y1358" s="9">
        <v>0</v>
      </c>
      <c r="Z1358" s="9">
        <v>0</v>
      </c>
      <c r="AA1358" s="9">
        <v>1</v>
      </c>
      <c r="AB1358" s="9">
        <v>3</v>
      </c>
      <c r="AC1358" s="9">
        <v>0</v>
      </c>
      <c r="AD1358" s="9">
        <v>1</v>
      </c>
      <c r="AE1358" s="9">
        <v>0</v>
      </c>
      <c r="AF1358" s="9">
        <v>3</v>
      </c>
      <c r="AG1358" s="9">
        <v>1</v>
      </c>
      <c r="AH1358" s="9">
        <v>1</v>
      </c>
      <c r="AI1358" s="9">
        <v>0</v>
      </c>
      <c r="AJ1358" s="9">
        <v>2</v>
      </c>
      <c r="AK1358" s="9">
        <v>0</v>
      </c>
      <c r="AL1358" s="9">
        <v>3</v>
      </c>
      <c r="AM1358" s="9">
        <v>0</v>
      </c>
      <c r="AN1358" s="9">
        <v>4</v>
      </c>
      <c r="AO1358" s="9">
        <v>1</v>
      </c>
      <c r="AP1358" s="9">
        <v>0</v>
      </c>
      <c r="AQ1358" s="9">
        <v>0</v>
      </c>
      <c r="AR1358" s="9">
        <v>2</v>
      </c>
      <c r="AS1358" s="9">
        <v>3</v>
      </c>
      <c r="AT1358" s="10">
        <v>0</v>
      </c>
    </row>
    <row r="1359" spans="1:46" ht="57" x14ac:dyDescent="0.25">
      <c r="A1359" s="26" t="str">
        <f t="shared" si="42"/>
        <v>2014Nurse practitionersYukonNursing home/long-term care</v>
      </c>
      <c r="B1359" s="24">
        <v>2014</v>
      </c>
      <c r="C1359" s="9" t="s">
        <v>5</v>
      </c>
      <c r="D1359" s="9" t="s">
        <v>168</v>
      </c>
      <c r="E1359" s="9" t="str">
        <f t="shared" si="43"/>
        <v>Yukon</v>
      </c>
      <c r="F1359" s="9" t="s">
        <v>181</v>
      </c>
      <c r="G1359" s="9" t="s">
        <v>12</v>
      </c>
      <c r="H1359" s="9">
        <v>1</v>
      </c>
      <c r="I1359" s="9">
        <v>1</v>
      </c>
      <c r="J1359" s="9">
        <v>0</v>
      </c>
      <c r="K1359" s="9">
        <v>0</v>
      </c>
      <c r="L1359" s="9">
        <v>0</v>
      </c>
      <c r="M1359" s="9">
        <v>0</v>
      </c>
      <c r="N1359" s="9">
        <v>0</v>
      </c>
      <c r="O1359" s="9">
        <v>0</v>
      </c>
      <c r="P1359" s="9">
        <v>1</v>
      </c>
      <c r="Q1359" s="9">
        <v>0</v>
      </c>
      <c r="R1359" s="9">
        <v>0</v>
      </c>
      <c r="S1359" s="9">
        <v>0</v>
      </c>
      <c r="T1359" s="9">
        <v>0</v>
      </c>
      <c r="U1359" s="9">
        <v>0</v>
      </c>
      <c r="V1359" s="9">
        <v>0</v>
      </c>
      <c r="W1359" s="9">
        <v>0</v>
      </c>
      <c r="X1359" s="9">
        <v>1</v>
      </c>
      <c r="Y1359" s="9">
        <v>0</v>
      </c>
      <c r="Z1359" s="9">
        <v>0</v>
      </c>
      <c r="AA1359" s="9">
        <v>0</v>
      </c>
      <c r="AB1359" s="9">
        <v>1</v>
      </c>
      <c r="AC1359" s="9">
        <v>0</v>
      </c>
      <c r="AD1359" s="9">
        <v>0</v>
      </c>
      <c r="AE1359" s="9">
        <v>0</v>
      </c>
      <c r="AF1359" s="9">
        <v>1</v>
      </c>
      <c r="AG1359" s="9">
        <v>0</v>
      </c>
      <c r="AH1359" s="9">
        <v>0</v>
      </c>
      <c r="AI1359" s="9">
        <v>0</v>
      </c>
      <c r="AJ1359" s="9">
        <v>0</v>
      </c>
      <c r="AK1359" s="9">
        <v>0</v>
      </c>
      <c r="AL1359" s="9">
        <v>1</v>
      </c>
      <c r="AM1359" s="9">
        <v>0</v>
      </c>
      <c r="AN1359" s="9">
        <v>1</v>
      </c>
      <c r="AO1359" s="9">
        <v>0</v>
      </c>
      <c r="AP1359" s="9">
        <v>0</v>
      </c>
      <c r="AQ1359" s="9">
        <v>0</v>
      </c>
      <c r="AR1359" s="9">
        <v>1</v>
      </c>
      <c r="AS1359" s="9">
        <v>0</v>
      </c>
      <c r="AT1359" s="10">
        <v>0</v>
      </c>
    </row>
    <row r="1360" spans="1:46" ht="57" x14ac:dyDescent="0.25">
      <c r="A1360" s="26" t="str">
        <f t="shared" si="42"/>
        <v>2014Nurse practitionersNorthwest TerritoriesAll places of work</v>
      </c>
      <c r="B1360" s="24">
        <v>2014</v>
      </c>
      <c r="C1360" s="9" t="s">
        <v>5</v>
      </c>
      <c r="D1360" s="9" t="s">
        <v>169</v>
      </c>
      <c r="E1360" s="9" t="str">
        <f t="shared" si="43"/>
        <v>Northwest Territories</v>
      </c>
      <c r="F1360" s="9" t="s">
        <v>179</v>
      </c>
      <c r="G1360" s="9" t="s">
        <v>9</v>
      </c>
      <c r="H1360" s="9">
        <v>31</v>
      </c>
      <c r="I1360" s="9">
        <v>29</v>
      </c>
      <c r="J1360" s="9">
        <v>2</v>
      </c>
      <c r="K1360" s="9">
        <v>0</v>
      </c>
      <c r="L1360" s="9">
        <v>0</v>
      </c>
      <c r="M1360" s="9">
        <v>2</v>
      </c>
      <c r="N1360" s="9">
        <v>2</v>
      </c>
      <c r="O1360" s="9">
        <v>3</v>
      </c>
      <c r="P1360" s="9">
        <v>2</v>
      </c>
      <c r="Q1360" s="9">
        <v>3</v>
      </c>
      <c r="R1360" s="9">
        <v>8</v>
      </c>
      <c r="S1360" s="9">
        <v>7</v>
      </c>
      <c r="T1360" s="9">
        <v>2</v>
      </c>
      <c r="U1360" s="9">
        <v>1</v>
      </c>
      <c r="V1360" s="9">
        <v>1</v>
      </c>
      <c r="W1360" s="9">
        <v>0</v>
      </c>
      <c r="X1360" s="9">
        <v>30</v>
      </c>
      <c r="Y1360" s="9">
        <v>1</v>
      </c>
      <c r="Z1360" s="9">
        <v>0</v>
      </c>
      <c r="AA1360" s="9">
        <v>5</v>
      </c>
      <c r="AB1360" s="9">
        <v>6</v>
      </c>
      <c r="AC1360" s="9">
        <v>12</v>
      </c>
      <c r="AD1360" s="9">
        <v>8</v>
      </c>
      <c r="AE1360" s="9">
        <v>0</v>
      </c>
      <c r="AF1360" s="9">
        <v>25</v>
      </c>
      <c r="AG1360" s="9">
        <v>0</v>
      </c>
      <c r="AH1360" s="9">
        <v>2</v>
      </c>
      <c r="AI1360" s="9">
        <v>4</v>
      </c>
      <c r="AJ1360" s="9">
        <v>3</v>
      </c>
      <c r="AK1360" s="9">
        <v>2</v>
      </c>
      <c r="AL1360" s="9">
        <v>23</v>
      </c>
      <c r="AM1360" s="9">
        <v>3</v>
      </c>
      <c r="AN1360" s="9">
        <v>26</v>
      </c>
      <c r="AO1360" s="9">
        <v>1</v>
      </c>
      <c r="AP1360" s="9">
        <v>1</v>
      </c>
      <c r="AQ1360" s="9">
        <v>3</v>
      </c>
      <c r="AR1360" s="9">
        <v>18</v>
      </c>
      <c r="AS1360" s="9">
        <v>13</v>
      </c>
      <c r="AT1360" s="10">
        <v>0</v>
      </c>
    </row>
    <row r="1361" spans="1:46" ht="57" x14ac:dyDescent="0.25">
      <c r="A1361" s="26" t="str">
        <f t="shared" si="42"/>
        <v>2014Nurse practitionersNorthwest TerritoriesHospital</v>
      </c>
      <c r="B1361" s="24">
        <v>2014</v>
      </c>
      <c r="C1361" s="9" t="s">
        <v>5</v>
      </c>
      <c r="D1361" s="9" t="s">
        <v>169</v>
      </c>
      <c r="E1361" s="9" t="str">
        <f t="shared" si="43"/>
        <v>Northwest Territories</v>
      </c>
      <c r="F1361" s="9" t="s">
        <v>180</v>
      </c>
      <c r="G1361" s="9" t="s">
        <v>10</v>
      </c>
      <c r="H1361" s="9">
        <v>5</v>
      </c>
      <c r="I1361" s="9">
        <v>5</v>
      </c>
      <c r="J1361" s="9">
        <v>0</v>
      </c>
      <c r="K1361" s="9">
        <v>0</v>
      </c>
      <c r="L1361" s="9">
        <v>0</v>
      </c>
      <c r="M1361" s="9">
        <v>0</v>
      </c>
      <c r="N1361" s="9">
        <v>0</v>
      </c>
      <c r="O1361" s="9">
        <v>1</v>
      </c>
      <c r="P1361" s="9">
        <v>0</v>
      </c>
      <c r="Q1361" s="9">
        <v>1</v>
      </c>
      <c r="R1361" s="9">
        <v>1</v>
      </c>
      <c r="S1361" s="9">
        <v>2</v>
      </c>
      <c r="T1361" s="9">
        <v>0</v>
      </c>
      <c r="U1361" s="9">
        <v>0</v>
      </c>
      <c r="V1361" s="9">
        <v>0</v>
      </c>
      <c r="W1361" s="9">
        <v>0</v>
      </c>
      <c r="X1361" s="9">
        <v>5</v>
      </c>
      <c r="Y1361" s="9">
        <v>0</v>
      </c>
      <c r="Z1361" s="9">
        <v>0</v>
      </c>
      <c r="AA1361" s="9">
        <v>0</v>
      </c>
      <c r="AB1361" s="9">
        <v>1</v>
      </c>
      <c r="AC1361" s="9">
        <v>1</v>
      </c>
      <c r="AD1361" s="9">
        <v>3</v>
      </c>
      <c r="AE1361" s="9">
        <v>0</v>
      </c>
      <c r="AF1361" s="9">
        <v>3</v>
      </c>
      <c r="AG1361" s="9">
        <v>0</v>
      </c>
      <c r="AH1361" s="9">
        <v>0</v>
      </c>
      <c r="AI1361" s="9">
        <v>2</v>
      </c>
      <c r="AJ1361" s="9">
        <v>2</v>
      </c>
      <c r="AK1361" s="9">
        <v>0</v>
      </c>
      <c r="AL1361" s="9">
        <v>3</v>
      </c>
      <c r="AM1361" s="9">
        <v>0</v>
      </c>
      <c r="AN1361" s="9">
        <v>5</v>
      </c>
      <c r="AO1361" s="9">
        <v>0</v>
      </c>
      <c r="AP1361" s="9">
        <v>0</v>
      </c>
      <c r="AQ1361" s="9">
        <v>0</v>
      </c>
      <c r="AR1361" s="9">
        <v>4</v>
      </c>
      <c r="AS1361" s="9">
        <v>1</v>
      </c>
      <c r="AT1361" s="10">
        <v>0</v>
      </c>
    </row>
    <row r="1362" spans="1:46" ht="57" x14ac:dyDescent="0.25">
      <c r="A1362" s="26" t="str">
        <f t="shared" si="42"/>
        <v>2014Nurse practitionersNorthwest TerritoriesCommunity health</v>
      </c>
      <c r="B1362" s="24">
        <v>2014</v>
      </c>
      <c r="C1362" s="9" t="s">
        <v>5</v>
      </c>
      <c r="D1362" s="9" t="s">
        <v>169</v>
      </c>
      <c r="E1362" s="9" t="str">
        <f t="shared" si="43"/>
        <v>Northwest Territories</v>
      </c>
      <c r="F1362" s="9" t="s">
        <v>182</v>
      </c>
      <c r="G1362" s="9" t="s">
        <v>11</v>
      </c>
      <c r="H1362" s="9">
        <v>19</v>
      </c>
      <c r="I1362" s="9">
        <v>19</v>
      </c>
      <c r="J1362" s="9">
        <v>0</v>
      </c>
      <c r="K1362" s="9">
        <v>0</v>
      </c>
      <c r="L1362" s="9">
        <v>0</v>
      </c>
      <c r="M1362" s="9">
        <v>2</v>
      </c>
      <c r="N1362" s="9">
        <v>0</v>
      </c>
      <c r="O1362" s="9">
        <v>2</v>
      </c>
      <c r="P1362" s="9">
        <v>1</v>
      </c>
      <c r="Q1362" s="9">
        <v>1</v>
      </c>
      <c r="R1362" s="9">
        <v>6</v>
      </c>
      <c r="S1362" s="9">
        <v>5</v>
      </c>
      <c r="T1362" s="9">
        <v>1</v>
      </c>
      <c r="U1362" s="9">
        <v>0</v>
      </c>
      <c r="V1362" s="9">
        <v>1</v>
      </c>
      <c r="W1362" s="9">
        <v>0</v>
      </c>
      <c r="X1362" s="9">
        <v>18</v>
      </c>
      <c r="Y1362" s="9">
        <v>1</v>
      </c>
      <c r="Z1362" s="9">
        <v>0</v>
      </c>
      <c r="AA1362" s="9">
        <v>3</v>
      </c>
      <c r="AB1362" s="9">
        <v>5</v>
      </c>
      <c r="AC1362" s="9">
        <v>8</v>
      </c>
      <c r="AD1362" s="9">
        <v>3</v>
      </c>
      <c r="AE1362" s="9">
        <v>0</v>
      </c>
      <c r="AF1362" s="9">
        <v>15</v>
      </c>
      <c r="AG1362" s="9">
        <v>0</v>
      </c>
      <c r="AH1362" s="9">
        <v>2</v>
      </c>
      <c r="AI1362" s="9">
        <v>2</v>
      </c>
      <c r="AJ1362" s="9">
        <v>1</v>
      </c>
      <c r="AK1362" s="9">
        <v>2</v>
      </c>
      <c r="AL1362" s="9">
        <v>15</v>
      </c>
      <c r="AM1362" s="9">
        <v>1</v>
      </c>
      <c r="AN1362" s="9">
        <v>17</v>
      </c>
      <c r="AO1362" s="9">
        <v>0</v>
      </c>
      <c r="AP1362" s="9">
        <v>1</v>
      </c>
      <c r="AQ1362" s="9">
        <v>1</v>
      </c>
      <c r="AR1362" s="9">
        <v>8</v>
      </c>
      <c r="AS1362" s="9">
        <v>11</v>
      </c>
      <c r="AT1362" s="10">
        <v>0</v>
      </c>
    </row>
    <row r="1363" spans="1:46" ht="57" x14ac:dyDescent="0.25">
      <c r="A1363" s="26" t="str">
        <f t="shared" si="42"/>
        <v>2014Nurse practitionersNorthwest TerritoriesOther places of work</v>
      </c>
      <c r="B1363" s="24">
        <v>2014</v>
      </c>
      <c r="C1363" s="9" t="s">
        <v>5</v>
      </c>
      <c r="D1363" s="9" t="s">
        <v>169</v>
      </c>
      <c r="E1363" s="9" t="str">
        <f t="shared" si="43"/>
        <v>Northwest Territories</v>
      </c>
      <c r="F1363" s="9" t="s">
        <v>183</v>
      </c>
      <c r="G1363" s="9" t="s">
        <v>13</v>
      </c>
      <c r="H1363" s="9">
        <v>6</v>
      </c>
      <c r="I1363" s="9">
        <v>4</v>
      </c>
      <c r="J1363" s="9">
        <v>2</v>
      </c>
      <c r="K1363" s="9">
        <v>0</v>
      </c>
      <c r="L1363" s="9">
        <v>0</v>
      </c>
      <c r="M1363" s="9">
        <v>0</v>
      </c>
      <c r="N1363" s="9">
        <v>2</v>
      </c>
      <c r="O1363" s="9">
        <v>0</v>
      </c>
      <c r="P1363" s="9">
        <v>1</v>
      </c>
      <c r="Q1363" s="9">
        <v>1</v>
      </c>
      <c r="R1363" s="9">
        <v>0</v>
      </c>
      <c r="S1363" s="9">
        <v>0</v>
      </c>
      <c r="T1363" s="9">
        <v>1</v>
      </c>
      <c r="U1363" s="9">
        <v>1</v>
      </c>
      <c r="V1363" s="9">
        <v>0</v>
      </c>
      <c r="W1363" s="9">
        <v>0</v>
      </c>
      <c r="X1363" s="9">
        <v>6</v>
      </c>
      <c r="Y1363" s="9">
        <v>0</v>
      </c>
      <c r="Z1363" s="9">
        <v>0</v>
      </c>
      <c r="AA1363" s="9">
        <v>2</v>
      </c>
      <c r="AB1363" s="9">
        <v>0</v>
      </c>
      <c r="AC1363" s="9">
        <v>2</v>
      </c>
      <c r="AD1363" s="9">
        <v>2</v>
      </c>
      <c r="AE1363" s="9">
        <v>0</v>
      </c>
      <c r="AF1363" s="9">
        <v>6</v>
      </c>
      <c r="AG1363" s="9">
        <v>0</v>
      </c>
      <c r="AH1363" s="9">
        <v>0</v>
      </c>
      <c r="AI1363" s="9">
        <v>0</v>
      </c>
      <c r="AJ1363" s="9">
        <v>0</v>
      </c>
      <c r="AK1363" s="9">
        <v>0</v>
      </c>
      <c r="AL1363" s="9">
        <v>5</v>
      </c>
      <c r="AM1363" s="9">
        <v>1</v>
      </c>
      <c r="AN1363" s="9">
        <v>4</v>
      </c>
      <c r="AO1363" s="9">
        <v>1</v>
      </c>
      <c r="AP1363" s="9">
        <v>0</v>
      </c>
      <c r="AQ1363" s="9">
        <v>1</v>
      </c>
      <c r="AR1363" s="9">
        <v>5</v>
      </c>
      <c r="AS1363" s="9">
        <v>1</v>
      </c>
      <c r="AT1363" s="10">
        <v>0</v>
      </c>
    </row>
    <row r="1364" spans="1:46" ht="57" x14ac:dyDescent="0.25">
      <c r="A1364" s="26" t="str">
        <f t="shared" si="42"/>
        <v>2014Nurse practitionersNorthwest TerritoriesUnknown places of work</v>
      </c>
      <c r="B1364" s="24">
        <v>2014</v>
      </c>
      <c r="C1364" s="9" t="s">
        <v>5</v>
      </c>
      <c r="D1364" s="9" t="s">
        <v>169</v>
      </c>
      <c r="E1364" s="9" t="str">
        <f t="shared" si="43"/>
        <v>Northwest Territories</v>
      </c>
      <c r="F1364" s="9" t="s">
        <v>184</v>
      </c>
      <c r="G1364" s="9" t="s">
        <v>49</v>
      </c>
      <c r="H1364" s="9">
        <v>1</v>
      </c>
      <c r="I1364" s="9">
        <v>1</v>
      </c>
      <c r="J1364" s="9">
        <v>0</v>
      </c>
      <c r="K1364" s="9">
        <v>0</v>
      </c>
      <c r="L1364" s="9">
        <v>0</v>
      </c>
      <c r="M1364" s="9">
        <v>0</v>
      </c>
      <c r="N1364" s="9">
        <v>0</v>
      </c>
      <c r="O1364" s="9">
        <v>0</v>
      </c>
      <c r="P1364" s="9">
        <v>0</v>
      </c>
      <c r="Q1364" s="9">
        <v>0</v>
      </c>
      <c r="R1364" s="9">
        <v>1</v>
      </c>
      <c r="S1364" s="9">
        <v>0</v>
      </c>
      <c r="T1364" s="9">
        <v>0</v>
      </c>
      <c r="U1364" s="9">
        <v>0</v>
      </c>
      <c r="V1364" s="9">
        <v>0</v>
      </c>
      <c r="W1364" s="9">
        <v>0</v>
      </c>
      <c r="X1364" s="9">
        <v>1</v>
      </c>
      <c r="Y1364" s="9">
        <v>0</v>
      </c>
      <c r="Z1364" s="9">
        <v>0</v>
      </c>
      <c r="AA1364" s="9">
        <v>0</v>
      </c>
      <c r="AB1364" s="9">
        <v>0</v>
      </c>
      <c r="AC1364" s="9">
        <v>1</v>
      </c>
      <c r="AD1364" s="9">
        <v>0</v>
      </c>
      <c r="AE1364" s="9">
        <v>0</v>
      </c>
      <c r="AF1364" s="9">
        <v>1</v>
      </c>
      <c r="AG1364" s="9">
        <v>0</v>
      </c>
      <c r="AH1364" s="9">
        <v>0</v>
      </c>
      <c r="AI1364" s="9">
        <v>0</v>
      </c>
      <c r="AJ1364" s="9">
        <v>0</v>
      </c>
      <c r="AK1364" s="9">
        <v>0</v>
      </c>
      <c r="AL1364" s="9">
        <v>0</v>
      </c>
      <c r="AM1364" s="9">
        <v>1</v>
      </c>
      <c r="AN1364" s="9">
        <v>0</v>
      </c>
      <c r="AO1364" s="9">
        <v>0</v>
      </c>
      <c r="AP1364" s="9">
        <v>0</v>
      </c>
      <c r="AQ1364" s="9">
        <v>1</v>
      </c>
      <c r="AR1364" s="9">
        <v>1</v>
      </c>
      <c r="AS1364" s="9">
        <v>0</v>
      </c>
      <c r="AT1364" s="10">
        <v>0</v>
      </c>
    </row>
    <row r="1365" spans="1:46" ht="42.75" x14ac:dyDescent="0.25">
      <c r="A1365" s="26" t="str">
        <f t="shared" si="42"/>
        <v>2014Nurse practitionersNunavutAll places of work</v>
      </c>
      <c r="B1365" s="24">
        <v>2014</v>
      </c>
      <c r="C1365" s="9" t="s">
        <v>5</v>
      </c>
      <c r="D1365" s="9" t="s">
        <v>170</v>
      </c>
      <c r="E1365" s="9" t="str">
        <f t="shared" si="43"/>
        <v>Nunavut</v>
      </c>
      <c r="F1365" s="9" t="s">
        <v>179</v>
      </c>
      <c r="G1365" s="9" t="s">
        <v>9</v>
      </c>
      <c r="H1365" s="9">
        <v>10</v>
      </c>
      <c r="I1365" s="9">
        <v>9</v>
      </c>
      <c r="J1365" s="9">
        <v>1</v>
      </c>
      <c r="K1365" s="9">
        <v>0</v>
      </c>
      <c r="L1365" s="9">
        <v>0</v>
      </c>
      <c r="M1365" s="9">
        <v>0</v>
      </c>
      <c r="N1365" s="9">
        <v>1</v>
      </c>
      <c r="O1365" s="9">
        <v>1</v>
      </c>
      <c r="P1365" s="9">
        <v>1</v>
      </c>
      <c r="Q1365" s="9">
        <v>1</v>
      </c>
      <c r="R1365" s="9">
        <v>1</v>
      </c>
      <c r="S1365" s="9">
        <v>4</v>
      </c>
      <c r="T1365" s="9">
        <v>1</v>
      </c>
      <c r="U1365" s="9">
        <v>0</v>
      </c>
      <c r="V1365" s="9">
        <v>0</v>
      </c>
      <c r="W1365" s="9">
        <v>0</v>
      </c>
      <c r="X1365" s="9">
        <v>10</v>
      </c>
      <c r="Y1365" s="9">
        <v>0</v>
      </c>
      <c r="Z1365" s="9">
        <v>0</v>
      </c>
      <c r="AA1365" s="9">
        <v>2</v>
      </c>
      <c r="AB1365" s="9">
        <v>1</v>
      </c>
      <c r="AC1365" s="9">
        <v>2</v>
      </c>
      <c r="AD1365" s="9">
        <v>5</v>
      </c>
      <c r="AE1365" s="9">
        <v>0</v>
      </c>
      <c r="AF1365" s="9">
        <v>8</v>
      </c>
      <c r="AG1365" s="9">
        <v>0</v>
      </c>
      <c r="AH1365" s="9">
        <v>2</v>
      </c>
      <c r="AI1365" s="9">
        <v>0</v>
      </c>
      <c r="AJ1365" s="9">
        <v>0</v>
      </c>
      <c r="AK1365" s="9">
        <v>2</v>
      </c>
      <c r="AL1365" s="9">
        <v>8</v>
      </c>
      <c r="AM1365" s="9">
        <v>0</v>
      </c>
      <c r="AN1365" s="9">
        <v>8</v>
      </c>
      <c r="AO1365" s="9">
        <v>2</v>
      </c>
      <c r="AP1365" s="9">
        <v>0</v>
      </c>
      <c r="AQ1365" s="9">
        <v>0</v>
      </c>
      <c r="AR1365" s="9">
        <v>2</v>
      </c>
      <c r="AS1365" s="9">
        <v>8</v>
      </c>
      <c r="AT1365" s="10">
        <v>0</v>
      </c>
    </row>
    <row r="1366" spans="1:46" ht="42.75" x14ac:dyDescent="0.25">
      <c r="A1366" s="26" t="str">
        <f t="shared" si="42"/>
        <v>2014Nurse practitionersNunavutHospital</v>
      </c>
      <c r="B1366" s="24">
        <v>2014</v>
      </c>
      <c r="C1366" s="9" t="s">
        <v>5</v>
      </c>
      <c r="D1366" s="9" t="s">
        <v>170</v>
      </c>
      <c r="E1366" s="9" t="str">
        <f t="shared" si="43"/>
        <v>Nunavut</v>
      </c>
      <c r="F1366" s="9" t="s">
        <v>180</v>
      </c>
      <c r="G1366" s="9" t="s">
        <v>10</v>
      </c>
      <c r="H1366" s="9">
        <v>1</v>
      </c>
      <c r="I1366" s="9">
        <v>1</v>
      </c>
      <c r="J1366" s="9">
        <v>0</v>
      </c>
      <c r="K1366" s="9">
        <v>0</v>
      </c>
      <c r="L1366" s="9">
        <v>0</v>
      </c>
      <c r="M1366" s="9">
        <v>0</v>
      </c>
      <c r="N1366" s="9">
        <v>0</v>
      </c>
      <c r="O1366" s="9">
        <v>0</v>
      </c>
      <c r="P1366" s="9">
        <v>0</v>
      </c>
      <c r="Q1366" s="9">
        <v>0</v>
      </c>
      <c r="R1366" s="9">
        <v>0</v>
      </c>
      <c r="S1366" s="9">
        <v>1</v>
      </c>
      <c r="T1366" s="9">
        <v>0</v>
      </c>
      <c r="U1366" s="9">
        <v>0</v>
      </c>
      <c r="V1366" s="9">
        <v>0</v>
      </c>
      <c r="W1366" s="9">
        <v>0</v>
      </c>
      <c r="X1366" s="9">
        <v>1</v>
      </c>
      <c r="Y1366" s="9">
        <v>0</v>
      </c>
      <c r="Z1366" s="9">
        <v>0</v>
      </c>
      <c r="AA1366" s="9">
        <v>0</v>
      </c>
      <c r="AB1366" s="9">
        <v>0</v>
      </c>
      <c r="AC1366" s="9">
        <v>0</v>
      </c>
      <c r="AD1366" s="9">
        <v>1</v>
      </c>
      <c r="AE1366" s="9">
        <v>0</v>
      </c>
      <c r="AF1366" s="9">
        <v>0</v>
      </c>
      <c r="AG1366" s="9">
        <v>0</v>
      </c>
      <c r="AH1366" s="9">
        <v>1</v>
      </c>
      <c r="AI1366" s="9">
        <v>0</v>
      </c>
      <c r="AJ1366" s="9">
        <v>0</v>
      </c>
      <c r="AK1366" s="9">
        <v>0</v>
      </c>
      <c r="AL1366" s="9">
        <v>1</v>
      </c>
      <c r="AM1366" s="9">
        <v>0</v>
      </c>
      <c r="AN1366" s="9">
        <v>1</v>
      </c>
      <c r="AO1366" s="9">
        <v>0</v>
      </c>
      <c r="AP1366" s="9">
        <v>0</v>
      </c>
      <c r="AQ1366" s="9">
        <v>0</v>
      </c>
      <c r="AR1366" s="9">
        <v>0</v>
      </c>
      <c r="AS1366" s="9">
        <v>1</v>
      </c>
      <c r="AT1366" s="10">
        <v>0</v>
      </c>
    </row>
    <row r="1367" spans="1:46" ht="42.75" x14ac:dyDescent="0.25">
      <c r="A1367" s="26" t="str">
        <f t="shared" si="42"/>
        <v>2014Nurse practitionersNunavutCommunity health</v>
      </c>
      <c r="B1367" s="24">
        <v>2014</v>
      </c>
      <c r="C1367" s="9" t="s">
        <v>5</v>
      </c>
      <c r="D1367" s="9" t="s">
        <v>170</v>
      </c>
      <c r="E1367" s="9" t="str">
        <f t="shared" si="43"/>
        <v>Nunavut</v>
      </c>
      <c r="F1367" s="9" t="s">
        <v>182</v>
      </c>
      <c r="G1367" s="9" t="s">
        <v>11</v>
      </c>
      <c r="H1367" s="9">
        <v>7</v>
      </c>
      <c r="I1367" s="9">
        <v>6</v>
      </c>
      <c r="J1367" s="9">
        <v>1</v>
      </c>
      <c r="K1367" s="9">
        <v>0</v>
      </c>
      <c r="L1367" s="9">
        <v>0</v>
      </c>
      <c r="M1367" s="9">
        <v>0</v>
      </c>
      <c r="N1367" s="9">
        <v>1</v>
      </c>
      <c r="O1367" s="9">
        <v>1</v>
      </c>
      <c r="P1367" s="9">
        <v>1</v>
      </c>
      <c r="Q1367" s="9">
        <v>1</v>
      </c>
      <c r="R1367" s="9">
        <v>1</v>
      </c>
      <c r="S1367" s="9">
        <v>2</v>
      </c>
      <c r="T1367" s="9">
        <v>0</v>
      </c>
      <c r="U1367" s="9">
        <v>0</v>
      </c>
      <c r="V1367" s="9">
        <v>0</v>
      </c>
      <c r="W1367" s="9">
        <v>0</v>
      </c>
      <c r="X1367" s="9">
        <v>7</v>
      </c>
      <c r="Y1367" s="9">
        <v>0</v>
      </c>
      <c r="Z1367" s="9">
        <v>0</v>
      </c>
      <c r="AA1367" s="9">
        <v>2</v>
      </c>
      <c r="AB1367" s="9">
        <v>1</v>
      </c>
      <c r="AC1367" s="9">
        <v>1</v>
      </c>
      <c r="AD1367" s="9">
        <v>3</v>
      </c>
      <c r="AE1367" s="9">
        <v>0</v>
      </c>
      <c r="AF1367" s="9">
        <v>6</v>
      </c>
      <c r="AG1367" s="9">
        <v>0</v>
      </c>
      <c r="AH1367" s="9">
        <v>1</v>
      </c>
      <c r="AI1367" s="9">
        <v>0</v>
      </c>
      <c r="AJ1367" s="9">
        <v>0</v>
      </c>
      <c r="AK1367" s="9">
        <v>1</v>
      </c>
      <c r="AL1367" s="9">
        <v>6</v>
      </c>
      <c r="AM1367" s="9">
        <v>0</v>
      </c>
      <c r="AN1367" s="9">
        <v>6</v>
      </c>
      <c r="AO1367" s="9">
        <v>1</v>
      </c>
      <c r="AP1367" s="9">
        <v>0</v>
      </c>
      <c r="AQ1367" s="9">
        <v>0</v>
      </c>
      <c r="AR1367" s="9">
        <v>1</v>
      </c>
      <c r="AS1367" s="9">
        <v>6</v>
      </c>
      <c r="AT1367" s="10">
        <v>0</v>
      </c>
    </row>
    <row r="1368" spans="1:46" ht="42.75" x14ac:dyDescent="0.25">
      <c r="A1368" s="26" t="str">
        <f t="shared" si="42"/>
        <v>2014Nurse practitionersNunavutOther places of work</v>
      </c>
      <c r="B1368" s="24">
        <v>2014</v>
      </c>
      <c r="C1368" s="9" t="s">
        <v>5</v>
      </c>
      <c r="D1368" s="9" t="s">
        <v>170</v>
      </c>
      <c r="E1368" s="9" t="str">
        <f t="shared" si="43"/>
        <v>Nunavut</v>
      </c>
      <c r="F1368" s="9" t="s">
        <v>183</v>
      </c>
      <c r="G1368" s="9" t="s">
        <v>13</v>
      </c>
      <c r="H1368" s="9">
        <v>2</v>
      </c>
      <c r="I1368" s="9">
        <v>2</v>
      </c>
      <c r="J1368" s="9">
        <v>0</v>
      </c>
      <c r="K1368" s="9">
        <v>0</v>
      </c>
      <c r="L1368" s="9">
        <v>0</v>
      </c>
      <c r="M1368" s="9">
        <v>0</v>
      </c>
      <c r="N1368" s="9">
        <v>0</v>
      </c>
      <c r="O1368" s="9">
        <v>0</v>
      </c>
      <c r="P1368" s="9">
        <v>0</v>
      </c>
      <c r="Q1368" s="9">
        <v>0</v>
      </c>
      <c r="R1368" s="9">
        <v>0</v>
      </c>
      <c r="S1368" s="9">
        <v>1</v>
      </c>
      <c r="T1368" s="9">
        <v>1</v>
      </c>
      <c r="U1368" s="9">
        <v>0</v>
      </c>
      <c r="V1368" s="9">
        <v>0</v>
      </c>
      <c r="W1368" s="9">
        <v>0</v>
      </c>
      <c r="X1368" s="9">
        <v>2</v>
      </c>
      <c r="Y1368" s="9">
        <v>0</v>
      </c>
      <c r="Z1368" s="9">
        <v>0</v>
      </c>
      <c r="AA1368" s="9">
        <v>0</v>
      </c>
      <c r="AB1368" s="9">
        <v>0</v>
      </c>
      <c r="AC1368" s="9">
        <v>1</v>
      </c>
      <c r="AD1368" s="9">
        <v>1</v>
      </c>
      <c r="AE1368" s="9">
        <v>0</v>
      </c>
      <c r="AF1368" s="9">
        <v>2</v>
      </c>
      <c r="AG1368" s="9">
        <v>0</v>
      </c>
      <c r="AH1368" s="9">
        <v>0</v>
      </c>
      <c r="AI1368" s="9">
        <v>0</v>
      </c>
      <c r="AJ1368" s="9">
        <v>0</v>
      </c>
      <c r="AK1368" s="9">
        <v>1</v>
      </c>
      <c r="AL1368" s="9">
        <v>1</v>
      </c>
      <c r="AM1368" s="9">
        <v>0</v>
      </c>
      <c r="AN1368" s="9">
        <v>1</v>
      </c>
      <c r="AO1368" s="9">
        <v>1</v>
      </c>
      <c r="AP1368" s="9">
        <v>0</v>
      </c>
      <c r="AQ1368" s="9">
        <v>0</v>
      </c>
      <c r="AR1368" s="9">
        <v>1</v>
      </c>
      <c r="AS1368" s="9">
        <v>1</v>
      </c>
      <c r="AT1368" s="10">
        <v>0</v>
      </c>
    </row>
    <row r="1369" spans="1:46" ht="42.75" x14ac:dyDescent="0.25">
      <c r="A1369" s="26" t="str">
        <f t="shared" si="42"/>
        <v>2014Nurse practitionersCanadaAll places of work</v>
      </c>
      <c r="B1369" s="24">
        <v>2014</v>
      </c>
      <c r="C1369" s="9" t="s">
        <v>5</v>
      </c>
      <c r="D1369" s="9" t="s">
        <v>171</v>
      </c>
      <c r="E1369" s="9" t="str">
        <f t="shared" si="43"/>
        <v>Canada</v>
      </c>
      <c r="F1369" s="9" t="s">
        <v>179</v>
      </c>
      <c r="G1369" s="9" t="s">
        <v>9</v>
      </c>
      <c r="H1369" s="9">
        <v>3768</v>
      </c>
      <c r="I1369" s="9">
        <v>3405</v>
      </c>
      <c r="J1369" s="9">
        <v>242</v>
      </c>
      <c r="K1369" s="9">
        <v>121</v>
      </c>
      <c r="L1369" s="9">
        <v>0</v>
      </c>
      <c r="M1369" s="9">
        <v>114</v>
      </c>
      <c r="N1369" s="9">
        <v>588</v>
      </c>
      <c r="O1369" s="9">
        <v>571</v>
      </c>
      <c r="P1369" s="9">
        <v>546</v>
      </c>
      <c r="Q1369" s="9">
        <v>590</v>
      </c>
      <c r="R1369" s="9">
        <v>654</v>
      </c>
      <c r="S1369" s="9">
        <v>425</v>
      </c>
      <c r="T1369" s="9">
        <v>230</v>
      </c>
      <c r="U1369" s="9">
        <v>43</v>
      </c>
      <c r="V1369" s="9">
        <v>7</v>
      </c>
      <c r="W1369" s="9">
        <v>0</v>
      </c>
      <c r="X1369" s="9">
        <v>3597</v>
      </c>
      <c r="Y1369" s="9">
        <v>168</v>
      </c>
      <c r="Z1369" s="9">
        <v>3</v>
      </c>
      <c r="AA1369" s="9">
        <v>921</v>
      </c>
      <c r="AB1369" s="9">
        <v>1126</v>
      </c>
      <c r="AC1369" s="9">
        <v>1037</v>
      </c>
      <c r="AD1369" s="9">
        <v>683</v>
      </c>
      <c r="AE1369" s="9">
        <v>1</v>
      </c>
      <c r="AF1369" s="9">
        <v>3028</v>
      </c>
      <c r="AG1369" s="9">
        <v>551</v>
      </c>
      <c r="AH1369" s="9">
        <v>176</v>
      </c>
      <c r="AI1369" s="9">
        <v>13</v>
      </c>
      <c r="AJ1369" s="9">
        <v>213</v>
      </c>
      <c r="AK1369" s="9">
        <v>67</v>
      </c>
      <c r="AL1369" s="9">
        <v>3470</v>
      </c>
      <c r="AM1369" s="9">
        <v>18</v>
      </c>
      <c r="AN1369" s="9">
        <v>3560</v>
      </c>
      <c r="AO1369" s="9">
        <v>49</v>
      </c>
      <c r="AP1369" s="9">
        <v>90</v>
      </c>
      <c r="AQ1369" s="9">
        <v>69</v>
      </c>
      <c r="AR1369" s="9">
        <v>3093</v>
      </c>
      <c r="AS1369" s="9">
        <v>675</v>
      </c>
      <c r="AT1369" s="10">
        <v>0</v>
      </c>
    </row>
    <row r="1370" spans="1:46" ht="42.75" x14ac:dyDescent="0.25">
      <c r="A1370" s="26" t="str">
        <f t="shared" si="42"/>
        <v>2014Nurse practitionersCanadaHospital</v>
      </c>
      <c r="B1370" s="24">
        <v>2014</v>
      </c>
      <c r="C1370" s="9" t="s">
        <v>5</v>
      </c>
      <c r="D1370" s="9" t="s">
        <v>171</v>
      </c>
      <c r="E1370" s="9" t="str">
        <f t="shared" si="43"/>
        <v>Canada</v>
      </c>
      <c r="F1370" s="9" t="s">
        <v>180</v>
      </c>
      <c r="G1370" s="9" t="s">
        <v>10</v>
      </c>
      <c r="H1370" s="9">
        <v>1475</v>
      </c>
      <c r="I1370" s="9">
        <v>1350</v>
      </c>
      <c r="J1370" s="9">
        <v>92</v>
      </c>
      <c r="K1370" s="9">
        <v>33</v>
      </c>
      <c r="L1370" s="9">
        <v>0</v>
      </c>
      <c r="M1370" s="9">
        <v>39</v>
      </c>
      <c r="N1370" s="9">
        <v>212</v>
      </c>
      <c r="O1370" s="9">
        <v>249</v>
      </c>
      <c r="P1370" s="9">
        <v>217</v>
      </c>
      <c r="Q1370" s="9">
        <v>267</v>
      </c>
      <c r="R1370" s="9">
        <v>259</v>
      </c>
      <c r="S1370" s="9">
        <v>168</v>
      </c>
      <c r="T1370" s="9">
        <v>54</v>
      </c>
      <c r="U1370" s="9">
        <v>8</v>
      </c>
      <c r="V1370" s="9">
        <v>2</v>
      </c>
      <c r="W1370" s="9">
        <v>0</v>
      </c>
      <c r="X1370" s="9">
        <v>1387</v>
      </c>
      <c r="Y1370" s="9">
        <v>87</v>
      </c>
      <c r="Z1370" s="9">
        <v>1</v>
      </c>
      <c r="AA1370" s="9">
        <v>334</v>
      </c>
      <c r="AB1370" s="9">
        <v>452</v>
      </c>
      <c r="AC1370" s="9">
        <v>433</v>
      </c>
      <c r="AD1370" s="9">
        <v>255</v>
      </c>
      <c r="AE1370" s="9">
        <v>1</v>
      </c>
      <c r="AF1370" s="9">
        <v>1236</v>
      </c>
      <c r="AG1370" s="9">
        <v>170</v>
      </c>
      <c r="AH1370" s="9">
        <v>66</v>
      </c>
      <c r="AI1370" s="9">
        <v>3</v>
      </c>
      <c r="AJ1370" s="9">
        <v>129</v>
      </c>
      <c r="AK1370" s="9">
        <v>29</v>
      </c>
      <c r="AL1370" s="9">
        <v>1315</v>
      </c>
      <c r="AM1370" s="9">
        <v>2</v>
      </c>
      <c r="AN1370" s="9">
        <v>1409</v>
      </c>
      <c r="AO1370" s="9">
        <v>18</v>
      </c>
      <c r="AP1370" s="9">
        <v>11</v>
      </c>
      <c r="AQ1370" s="9">
        <v>37</v>
      </c>
      <c r="AR1370" s="9">
        <v>1403</v>
      </c>
      <c r="AS1370" s="9">
        <v>72</v>
      </c>
      <c r="AT1370" s="10">
        <v>0</v>
      </c>
    </row>
    <row r="1371" spans="1:46" ht="42.75" x14ac:dyDescent="0.25">
      <c r="A1371" s="26" t="str">
        <f t="shared" si="42"/>
        <v>2014Nurse practitionersCanadaCommunity health</v>
      </c>
      <c r="B1371" s="24">
        <v>2014</v>
      </c>
      <c r="C1371" s="9" t="s">
        <v>5</v>
      </c>
      <c r="D1371" s="9" t="s">
        <v>171</v>
      </c>
      <c r="E1371" s="9" t="str">
        <f t="shared" si="43"/>
        <v>Canada</v>
      </c>
      <c r="F1371" s="9" t="s">
        <v>182</v>
      </c>
      <c r="G1371" s="9" t="s">
        <v>11</v>
      </c>
      <c r="H1371" s="9">
        <v>1199</v>
      </c>
      <c r="I1371" s="9">
        <v>1068</v>
      </c>
      <c r="J1371" s="9">
        <v>70</v>
      </c>
      <c r="K1371" s="9">
        <v>61</v>
      </c>
      <c r="L1371" s="9">
        <v>0</v>
      </c>
      <c r="M1371" s="9">
        <v>38</v>
      </c>
      <c r="N1371" s="9">
        <v>162</v>
      </c>
      <c r="O1371" s="9">
        <v>167</v>
      </c>
      <c r="P1371" s="9">
        <v>170</v>
      </c>
      <c r="Q1371" s="9">
        <v>167</v>
      </c>
      <c r="R1371" s="9">
        <v>233</v>
      </c>
      <c r="S1371" s="9">
        <v>139</v>
      </c>
      <c r="T1371" s="9">
        <v>100</v>
      </c>
      <c r="U1371" s="9">
        <v>20</v>
      </c>
      <c r="V1371" s="9">
        <v>3</v>
      </c>
      <c r="W1371" s="9">
        <v>0</v>
      </c>
      <c r="X1371" s="9">
        <v>1154</v>
      </c>
      <c r="Y1371" s="9">
        <v>44</v>
      </c>
      <c r="Z1371" s="9">
        <v>1</v>
      </c>
      <c r="AA1371" s="9">
        <v>298</v>
      </c>
      <c r="AB1371" s="9">
        <v>343</v>
      </c>
      <c r="AC1371" s="9">
        <v>333</v>
      </c>
      <c r="AD1371" s="9">
        <v>225</v>
      </c>
      <c r="AE1371" s="9">
        <v>0</v>
      </c>
      <c r="AF1371" s="9">
        <v>939</v>
      </c>
      <c r="AG1371" s="9">
        <v>194</v>
      </c>
      <c r="AH1371" s="9">
        <v>64</v>
      </c>
      <c r="AI1371" s="9">
        <v>2</v>
      </c>
      <c r="AJ1371" s="9">
        <v>51</v>
      </c>
      <c r="AK1371" s="9">
        <v>14</v>
      </c>
      <c r="AL1371" s="9">
        <v>1132</v>
      </c>
      <c r="AM1371" s="9">
        <v>2</v>
      </c>
      <c r="AN1371" s="9">
        <v>1166</v>
      </c>
      <c r="AO1371" s="9">
        <v>10</v>
      </c>
      <c r="AP1371" s="9">
        <v>10</v>
      </c>
      <c r="AQ1371" s="9">
        <v>13</v>
      </c>
      <c r="AR1371" s="9">
        <v>844</v>
      </c>
      <c r="AS1371" s="9">
        <v>355</v>
      </c>
      <c r="AT1371" s="10">
        <v>0</v>
      </c>
    </row>
    <row r="1372" spans="1:46" ht="57" x14ac:dyDescent="0.25">
      <c r="A1372" s="26" t="str">
        <f t="shared" si="42"/>
        <v>2014Nurse practitionersCanadaNursing home/long-term care</v>
      </c>
      <c r="B1372" s="24">
        <v>2014</v>
      </c>
      <c r="C1372" s="9" t="s">
        <v>5</v>
      </c>
      <c r="D1372" s="9" t="s">
        <v>171</v>
      </c>
      <c r="E1372" s="9" t="str">
        <f t="shared" si="43"/>
        <v>Canada</v>
      </c>
      <c r="F1372" s="9" t="s">
        <v>181</v>
      </c>
      <c r="G1372" s="9" t="s">
        <v>12</v>
      </c>
      <c r="H1372" s="9">
        <v>91</v>
      </c>
      <c r="I1372" s="9">
        <v>82</v>
      </c>
      <c r="J1372" s="9">
        <v>6</v>
      </c>
      <c r="K1372" s="9">
        <v>3</v>
      </c>
      <c r="L1372" s="9">
        <v>0</v>
      </c>
      <c r="M1372" s="9">
        <v>1</v>
      </c>
      <c r="N1372" s="9">
        <v>14</v>
      </c>
      <c r="O1372" s="9">
        <v>5</v>
      </c>
      <c r="P1372" s="9">
        <v>18</v>
      </c>
      <c r="Q1372" s="9">
        <v>14</v>
      </c>
      <c r="R1372" s="9">
        <v>16</v>
      </c>
      <c r="S1372" s="9">
        <v>12</v>
      </c>
      <c r="T1372" s="9">
        <v>10</v>
      </c>
      <c r="U1372" s="9">
        <v>1</v>
      </c>
      <c r="V1372" s="9">
        <v>0</v>
      </c>
      <c r="W1372" s="9">
        <v>0</v>
      </c>
      <c r="X1372" s="9">
        <v>89</v>
      </c>
      <c r="Y1372" s="9">
        <v>2</v>
      </c>
      <c r="Z1372" s="9">
        <v>0</v>
      </c>
      <c r="AA1372" s="9">
        <v>20</v>
      </c>
      <c r="AB1372" s="9">
        <v>27</v>
      </c>
      <c r="AC1372" s="9">
        <v>23</v>
      </c>
      <c r="AD1372" s="9">
        <v>21</v>
      </c>
      <c r="AE1372" s="9">
        <v>0</v>
      </c>
      <c r="AF1372" s="9">
        <v>76</v>
      </c>
      <c r="AG1372" s="9">
        <v>12</v>
      </c>
      <c r="AH1372" s="9">
        <v>3</v>
      </c>
      <c r="AI1372" s="9">
        <v>0</v>
      </c>
      <c r="AJ1372" s="9">
        <v>4</v>
      </c>
      <c r="AK1372" s="9">
        <v>6</v>
      </c>
      <c r="AL1372" s="9">
        <v>81</v>
      </c>
      <c r="AM1372" s="9">
        <v>0</v>
      </c>
      <c r="AN1372" s="9">
        <v>86</v>
      </c>
      <c r="AO1372" s="9">
        <v>2</v>
      </c>
      <c r="AP1372" s="9">
        <v>0</v>
      </c>
      <c r="AQ1372" s="9">
        <v>3</v>
      </c>
      <c r="AR1372" s="9">
        <v>69</v>
      </c>
      <c r="AS1372" s="9">
        <v>22</v>
      </c>
      <c r="AT1372" s="10">
        <v>0</v>
      </c>
    </row>
    <row r="1373" spans="1:46" ht="42.75" x14ac:dyDescent="0.25">
      <c r="A1373" s="26" t="str">
        <f t="shared" si="42"/>
        <v>2014Nurse practitionersCanadaOther places of work</v>
      </c>
      <c r="B1373" s="24">
        <v>2014</v>
      </c>
      <c r="C1373" s="9" t="s">
        <v>5</v>
      </c>
      <c r="D1373" s="9" t="s">
        <v>171</v>
      </c>
      <c r="E1373" s="9" t="str">
        <f t="shared" si="43"/>
        <v>Canada</v>
      </c>
      <c r="F1373" s="9" t="s">
        <v>183</v>
      </c>
      <c r="G1373" s="9" t="s">
        <v>13</v>
      </c>
      <c r="H1373" s="9">
        <v>956</v>
      </c>
      <c r="I1373" s="9">
        <v>863</v>
      </c>
      <c r="J1373" s="9">
        <v>71</v>
      </c>
      <c r="K1373" s="9">
        <v>22</v>
      </c>
      <c r="L1373" s="9">
        <v>0</v>
      </c>
      <c r="M1373" s="9">
        <v>33</v>
      </c>
      <c r="N1373" s="9">
        <v>188</v>
      </c>
      <c r="O1373" s="9">
        <v>143</v>
      </c>
      <c r="P1373" s="9">
        <v>135</v>
      </c>
      <c r="Q1373" s="9">
        <v>140</v>
      </c>
      <c r="R1373" s="9">
        <v>137</v>
      </c>
      <c r="S1373" s="9">
        <v>100</v>
      </c>
      <c r="T1373" s="9">
        <v>65</v>
      </c>
      <c r="U1373" s="9">
        <v>13</v>
      </c>
      <c r="V1373" s="9">
        <v>2</v>
      </c>
      <c r="W1373" s="9">
        <v>0</v>
      </c>
      <c r="X1373" s="9">
        <v>922</v>
      </c>
      <c r="Y1373" s="9">
        <v>33</v>
      </c>
      <c r="Z1373" s="9">
        <v>1</v>
      </c>
      <c r="AA1373" s="9">
        <v>255</v>
      </c>
      <c r="AB1373" s="9">
        <v>289</v>
      </c>
      <c r="AC1373" s="9">
        <v>234</v>
      </c>
      <c r="AD1373" s="9">
        <v>178</v>
      </c>
      <c r="AE1373" s="9">
        <v>0</v>
      </c>
      <c r="AF1373" s="9">
        <v>758</v>
      </c>
      <c r="AG1373" s="9">
        <v>166</v>
      </c>
      <c r="AH1373" s="9">
        <v>31</v>
      </c>
      <c r="AI1373" s="9">
        <v>1</v>
      </c>
      <c r="AJ1373" s="9">
        <v>27</v>
      </c>
      <c r="AK1373" s="9">
        <v>17</v>
      </c>
      <c r="AL1373" s="9">
        <v>911</v>
      </c>
      <c r="AM1373" s="9">
        <v>1</v>
      </c>
      <c r="AN1373" s="9">
        <v>861</v>
      </c>
      <c r="AO1373" s="9">
        <v>19</v>
      </c>
      <c r="AP1373" s="9">
        <v>69</v>
      </c>
      <c r="AQ1373" s="9">
        <v>7</v>
      </c>
      <c r="AR1373" s="9">
        <v>738</v>
      </c>
      <c r="AS1373" s="9">
        <v>218</v>
      </c>
      <c r="AT1373" s="10">
        <v>0</v>
      </c>
    </row>
    <row r="1374" spans="1:46" ht="42.75" x14ac:dyDescent="0.25">
      <c r="A1374" s="26" t="str">
        <f t="shared" si="42"/>
        <v>2014Nurse practitionersCanadaUnknown places of work</v>
      </c>
      <c r="B1374" s="24">
        <v>2014</v>
      </c>
      <c r="C1374" s="9" t="s">
        <v>5</v>
      </c>
      <c r="D1374" s="9" t="s">
        <v>171</v>
      </c>
      <c r="E1374" s="9" t="str">
        <f t="shared" si="43"/>
        <v>Canada</v>
      </c>
      <c r="F1374" s="9" t="s">
        <v>184</v>
      </c>
      <c r="G1374" s="9" t="s">
        <v>49</v>
      </c>
      <c r="H1374" s="9">
        <v>47</v>
      </c>
      <c r="I1374" s="9">
        <v>42</v>
      </c>
      <c r="J1374" s="9">
        <v>3</v>
      </c>
      <c r="K1374" s="9">
        <v>2</v>
      </c>
      <c r="L1374" s="9">
        <v>0</v>
      </c>
      <c r="M1374" s="9">
        <v>3</v>
      </c>
      <c r="N1374" s="9">
        <v>12</v>
      </c>
      <c r="O1374" s="9">
        <v>7</v>
      </c>
      <c r="P1374" s="9">
        <v>6</v>
      </c>
      <c r="Q1374" s="9">
        <v>2</v>
      </c>
      <c r="R1374" s="9">
        <v>9</v>
      </c>
      <c r="S1374" s="9">
        <v>6</v>
      </c>
      <c r="T1374" s="9">
        <v>1</v>
      </c>
      <c r="U1374" s="9">
        <v>1</v>
      </c>
      <c r="V1374" s="9">
        <v>0</v>
      </c>
      <c r="W1374" s="9">
        <v>0</v>
      </c>
      <c r="X1374" s="9">
        <v>45</v>
      </c>
      <c r="Y1374" s="9">
        <v>2</v>
      </c>
      <c r="Z1374" s="9">
        <v>0</v>
      </c>
      <c r="AA1374" s="9">
        <v>14</v>
      </c>
      <c r="AB1374" s="9">
        <v>15</v>
      </c>
      <c r="AC1374" s="9">
        <v>14</v>
      </c>
      <c r="AD1374" s="9">
        <v>4</v>
      </c>
      <c r="AE1374" s="9">
        <v>0</v>
      </c>
      <c r="AF1374" s="9">
        <v>19</v>
      </c>
      <c r="AG1374" s="9">
        <v>9</v>
      </c>
      <c r="AH1374" s="9">
        <v>12</v>
      </c>
      <c r="AI1374" s="9">
        <v>7</v>
      </c>
      <c r="AJ1374" s="9">
        <v>2</v>
      </c>
      <c r="AK1374" s="9">
        <v>1</v>
      </c>
      <c r="AL1374" s="9">
        <v>31</v>
      </c>
      <c r="AM1374" s="9">
        <v>13</v>
      </c>
      <c r="AN1374" s="9">
        <v>38</v>
      </c>
      <c r="AO1374" s="9">
        <v>0</v>
      </c>
      <c r="AP1374" s="9">
        <v>0</v>
      </c>
      <c r="AQ1374" s="9">
        <v>9</v>
      </c>
      <c r="AR1374" s="9">
        <v>39</v>
      </c>
      <c r="AS1374" s="9">
        <v>8</v>
      </c>
      <c r="AT1374" s="10">
        <v>0</v>
      </c>
    </row>
    <row r="1375" spans="1:46" ht="57" x14ac:dyDescent="0.25">
      <c r="A1375" s="26" t="str">
        <f t="shared" si="42"/>
        <v>2014Registered nursesNewfoundland and LabradorAll places of work</v>
      </c>
      <c r="B1375" s="24">
        <v>2014</v>
      </c>
      <c r="C1375" s="9" t="s">
        <v>7</v>
      </c>
      <c r="D1375" s="9" t="s">
        <v>162</v>
      </c>
      <c r="E1375" s="9" t="str">
        <f t="shared" si="43"/>
        <v>Newfoundland and Labrador</v>
      </c>
      <c r="F1375" s="9" t="s">
        <v>179</v>
      </c>
      <c r="G1375" s="9" t="s">
        <v>9</v>
      </c>
      <c r="H1375" s="9">
        <v>6059</v>
      </c>
      <c r="I1375" s="9">
        <v>5703</v>
      </c>
      <c r="J1375" s="9">
        <v>356</v>
      </c>
      <c r="K1375" s="9">
        <v>0</v>
      </c>
      <c r="L1375" s="9">
        <v>230</v>
      </c>
      <c r="M1375" s="9">
        <v>705</v>
      </c>
      <c r="N1375" s="9">
        <v>698</v>
      </c>
      <c r="O1375" s="9">
        <v>732</v>
      </c>
      <c r="P1375" s="9">
        <v>833</v>
      </c>
      <c r="Q1375" s="9">
        <v>997</v>
      </c>
      <c r="R1375" s="9">
        <v>928</v>
      </c>
      <c r="S1375" s="9">
        <v>570</v>
      </c>
      <c r="T1375" s="9">
        <v>262</v>
      </c>
      <c r="U1375" s="9">
        <v>84</v>
      </c>
      <c r="V1375" s="9">
        <v>20</v>
      </c>
      <c r="W1375" s="9">
        <v>0</v>
      </c>
      <c r="X1375" s="9">
        <v>5969</v>
      </c>
      <c r="Y1375" s="9">
        <v>90</v>
      </c>
      <c r="Z1375" s="9">
        <v>0</v>
      </c>
      <c r="AA1375" s="9">
        <v>1892</v>
      </c>
      <c r="AB1375" s="9">
        <v>1361</v>
      </c>
      <c r="AC1375" s="9">
        <v>1646</v>
      </c>
      <c r="AD1375" s="9">
        <v>1158</v>
      </c>
      <c r="AE1375" s="9">
        <v>2</v>
      </c>
      <c r="AF1375" s="9">
        <v>4303</v>
      </c>
      <c r="AG1375" s="9">
        <v>798</v>
      </c>
      <c r="AH1375" s="9">
        <v>958</v>
      </c>
      <c r="AI1375" s="9">
        <v>0</v>
      </c>
      <c r="AJ1375" s="9">
        <v>4602</v>
      </c>
      <c r="AK1375" s="9">
        <v>764</v>
      </c>
      <c r="AL1375" s="9">
        <v>640</v>
      </c>
      <c r="AM1375" s="9">
        <v>53</v>
      </c>
      <c r="AN1375" s="9">
        <v>5338</v>
      </c>
      <c r="AO1375" s="9">
        <v>335</v>
      </c>
      <c r="AP1375" s="9">
        <v>304</v>
      </c>
      <c r="AQ1375" s="9">
        <v>82</v>
      </c>
      <c r="AR1375" s="9">
        <v>4230</v>
      </c>
      <c r="AS1375" s="9">
        <v>1829</v>
      </c>
      <c r="AT1375" s="10">
        <v>0</v>
      </c>
    </row>
    <row r="1376" spans="1:46" ht="57" x14ac:dyDescent="0.25">
      <c r="A1376" s="26" t="str">
        <f t="shared" si="42"/>
        <v>2014Registered nursesNewfoundland and LabradorHospital</v>
      </c>
      <c r="B1376" s="24">
        <v>2014</v>
      </c>
      <c r="C1376" s="9" t="s">
        <v>7</v>
      </c>
      <c r="D1376" s="9" t="s">
        <v>162</v>
      </c>
      <c r="E1376" s="9" t="str">
        <f t="shared" si="43"/>
        <v>Newfoundland and Labrador</v>
      </c>
      <c r="F1376" s="9" t="s">
        <v>180</v>
      </c>
      <c r="G1376" s="9" t="s">
        <v>10</v>
      </c>
      <c r="H1376" s="9">
        <v>4052</v>
      </c>
      <c r="I1376" s="9">
        <v>3797</v>
      </c>
      <c r="J1376" s="9">
        <v>255</v>
      </c>
      <c r="K1376" s="9">
        <v>0</v>
      </c>
      <c r="L1376" s="9">
        <v>211</v>
      </c>
      <c r="M1376" s="9">
        <v>616</v>
      </c>
      <c r="N1376" s="9">
        <v>511</v>
      </c>
      <c r="O1376" s="9">
        <v>471</v>
      </c>
      <c r="P1376" s="9">
        <v>517</v>
      </c>
      <c r="Q1376" s="9">
        <v>669</v>
      </c>
      <c r="R1376" s="9">
        <v>578</v>
      </c>
      <c r="S1376" s="9">
        <v>329</v>
      </c>
      <c r="T1376" s="9">
        <v>115</v>
      </c>
      <c r="U1376" s="9">
        <v>32</v>
      </c>
      <c r="V1376" s="9">
        <v>3</v>
      </c>
      <c r="W1376" s="9">
        <v>0</v>
      </c>
      <c r="X1376" s="9">
        <v>3991</v>
      </c>
      <c r="Y1376" s="9">
        <v>61</v>
      </c>
      <c r="Z1376" s="9">
        <v>0</v>
      </c>
      <c r="AA1376" s="9">
        <v>1516</v>
      </c>
      <c r="AB1376" s="9">
        <v>836</v>
      </c>
      <c r="AC1376" s="9">
        <v>1079</v>
      </c>
      <c r="AD1376" s="9">
        <v>619</v>
      </c>
      <c r="AE1376" s="9">
        <v>2</v>
      </c>
      <c r="AF1376" s="9">
        <v>2829</v>
      </c>
      <c r="AG1376" s="9">
        <v>529</v>
      </c>
      <c r="AH1376" s="9">
        <v>694</v>
      </c>
      <c r="AI1376" s="9">
        <v>0</v>
      </c>
      <c r="AJ1376" s="9">
        <v>3479</v>
      </c>
      <c r="AK1376" s="9">
        <v>372</v>
      </c>
      <c r="AL1376" s="9">
        <v>197</v>
      </c>
      <c r="AM1376" s="9">
        <v>4</v>
      </c>
      <c r="AN1376" s="9">
        <v>3837</v>
      </c>
      <c r="AO1376" s="9">
        <v>97</v>
      </c>
      <c r="AP1376" s="9">
        <v>100</v>
      </c>
      <c r="AQ1376" s="9">
        <v>18</v>
      </c>
      <c r="AR1376" s="9">
        <v>3034</v>
      </c>
      <c r="AS1376" s="9">
        <v>1018</v>
      </c>
      <c r="AT1376" s="10">
        <v>0</v>
      </c>
    </row>
    <row r="1377" spans="1:46" ht="57" x14ac:dyDescent="0.25">
      <c r="A1377" s="26" t="str">
        <f t="shared" si="42"/>
        <v>2014Registered nursesNewfoundland and LabradorCommunity health</v>
      </c>
      <c r="B1377" s="24">
        <v>2014</v>
      </c>
      <c r="C1377" s="9" t="s">
        <v>7</v>
      </c>
      <c r="D1377" s="9" t="s">
        <v>162</v>
      </c>
      <c r="E1377" s="9" t="str">
        <f t="shared" si="43"/>
        <v>Newfoundland and Labrador</v>
      </c>
      <c r="F1377" s="9" t="s">
        <v>182</v>
      </c>
      <c r="G1377" s="9" t="s">
        <v>11</v>
      </c>
      <c r="H1377" s="9">
        <v>828</v>
      </c>
      <c r="I1377" s="9">
        <v>802</v>
      </c>
      <c r="J1377" s="9">
        <v>26</v>
      </c>
      <c r="K1377" s="9">
        <v>0</v>
      </c>
      <c r="L1377" s="9">
        <v>3</v>
      </c>
      <c r="M1377" s="9">
        <v>34</v>
      </c>
      <c r="N1377" s="9">
        <v>104</v>
      </c>
      <c r="O1377" s="9">
        <v>123</v>
      </c>
      <c r="P1377" s="9">
        <v>162</v>
      </c>
      <c r="Q1377" s="9">
        <v>143</v>
      </c>
      <c r="R1377" s="9">
        <v>111</v>
      </c>
      <c r="S1377" s="9">
        <v>80</v>
      </c>
      <c r="T1377" s="9">
        <v>48</v>
      </c>
      <c r="U1377" s="9">
        <v>13</v>
      </c>
      <c r="V1377" s="9">
        <v>7</v>
      </c>
      <c r="W1377" s="9">
        <v>0</v>
      </c>
      <c r="X1377" s="9">
        <v>820</v>
      </c>
      <c r="Y1377" s="9">
        <v>8</v>
      </c>
      <c r="Z1377" s="9">
        <v>0</v>
      </c>
      <c r="AA1377" s="9">
        <v>165</v>
      </c>
      <c r="AB1377" s="9">
        <v>267</v>
      </c>
      <c r="AC1377" s="9">
        <v>239</v>
      </c>
      <c r="AD1377" s="9">
        <v>157</v>
      </c>
      <c r="AE1377" s="9">
        <v>0</v>
      </c>
      <c r="AF1377" s="9">
        <v>617</v>
      </c>
      <c r="AG1377" s="9">
        <v>116</v>
      </c>
      <c r="AH1377" s="9">
        <v>95</v>
      </c>
      <c r="AI1377" s="9">
        <v>0</v>
      </c>
      <c r="AJ1377" s="9">
        <v>610</v>
      </c>
      <c r="AK1377" s="9">
        <v>129</v>
      </c>
      <c r="AL1377" s="9">
        <v>88</v>
      </c>
      <c r="AM1377" s="9">
        <v>1</v>
      </c>
      <c r="AN1377" s="9">
        <v>765</v>
      </c>
      <c r="AO1377" s="9">
        <v>38</v>
      </c>
      <c r="AP1377" s="9">
        <v>23</v>
      </c>
      <c r="AQ1377" s="9">
        <v>2</v>
      </c>
      <c r="AR1377" s="9">
        <v>362</v>
      </c>
      <c r="AS1377" s="9">
        <v>466</v>
      </c>
      <c r="AT1377" s="10">
        <v>0</v>
      </c>
    </row>
    <row r="1378" spans="1:46" ht="57" x14ac:dyDescent="0.25">
      <c r="A1378" s="26" t="str">
        <f t="shared" si="42"/>
        <v>2014Registered nursesNewfoundland and LabradorNursing home/long-term care</v>
      </c>
      <c r="B1378" s="24">
        <v>2014</v>
      </c>
      <c r="C1378" s="9" t="s">
        <v>7</v>
      </c>
      <c r="D1378" s="9" t="s">
        <v>162</v>
      </c>
      <c r="E1378" s="9" t="str">
        <f t="shared" si="43"/>
        <v>Newfoundland and Labrador</v>
      </c>
      <c r="F1378" s="9" t="s">
        <v>181</v>
      </c>
      <c r="G1378" s="9" t="s">
        <v>12</v>
      </c>
      <c r="H1378" s="9">
        <v>463</v>
      </c>
      <c r="I1378" s="9">
        <v>443</v>
      </c>
      <c r="J1378" s="9">
        <v>20</v>
      </c>
      <c r="K1378" s="9">
        <v>0</v>
      </c>
      <c r="L1378" s="9">
        <v>10</v>
      </c>
      <c r="M1378" s="9">
        <v>30</v>
      </c>
      <c r="N1378" s="9">
        <v>33</v>
      </c>
      <c r="O1378" s="9">
        <v>54</v>
      </c>
      <c r="P1378" s="9">
        <v>58</v>
      </c>
      <c r="Q1378" s="9">
        <v>66</v>
      </c>
      <c r="R1378" s="9">
        <v>79</v>
      </c>
      <c r="S1378" s="9">
        <v>62</v>
      </c>
      <c r="T1378" s="9">
        <v>47</v>
      </c>
      <c r="U1378" s="9">
        <v>18</v>
      </c>
      <c r="V1378" s="9">
        <v>6</v>
      </c>
      <c r="W1378" s="9">
        <v>0</v>
      </c>
      <c r="X1378" s="9">
        <v>451</v>
      </c>
      <c r="Y1378" s="9">
        <v>12</v>
      </c>
      <c r="Z1378" s="9">
        <v>0</v>
      </c>
      <c r="AA1378" s="9">
        <v>99</v>
      </c>
      <c r="AB1378" s="9">
        <v>93</v>
      </c>
      <c r="AC1378" s="9">
        <v>109</v>
      </c>
      <c r="AD1378" s="9">
        <v>162</v>
      </c>
      <c r="AE1378" s="9">
        <v>0</v>
      </c>
      <c r="AF1378" s="9">
        <v>303</v>
      </c>
      <c r="AG1378" s="9">
        <v>63</v>
      </c>
      <c r="AH1378" s="9">
        <v>97</v>
      </c>
      <c r="AI1378" s="9">
        <v>0</v>
      </c>
      <c r="AJ1378" s="9">
        <v>348</v>
      </c>
      <c r="AK1378" s="9">
        <v>89</v>
      </c>
      <c r="AL1378" s="9">
        <v>24</v>
      </c>
      <c r="AM1378" s="9">
        <v>2</v>
      </c>
      <c r="AN1378" s="9">
        <v>421</v>
      </c>
      <c r="AO1378" s="9">
        <v>35</v>
      </c>
      <c r="AP1378" s="9">
        <v>6</v>
      </c>
      <c r="AQ1378" s="9">
        <v>1</v>
      </c>
      <c r="AR1378" s="9">
        <v>269</v>
      </c>
      <c r="AS1378" s="9">
        <v>194</v>
      </c>
      <c r="AT1378" s="10">
        <v>0</v>
      </c>
    </row>
    <row r="1379" spans="1:46" ht="57" x14ac:dyDescent="0.25">
      <c r="A1379" s="26" t="str">
        <f t="shared" si="42"/>
        <v>2014Registered nursesNewfoundland and LabradorOther places of work</v>
      </c>
      <c r="B1379" s="24">
        <v>2014</v>
      </c>
      <c r="C1379" s="9" t="s">
        <v>7</v>
      </c>
      <c r="D1379" s="9" t="s">
        <v>162</v>
      </c>
      <c r="E1379" s="9" t="str">
        <f t="shared" si="43"/>
        <v>Newfoundland and Labrador</v>
      </c>
      <c r="F1379" s="9" t="s">
        <v>183</v>
      </c>
      <c r="G1379" s="9" t="s">
        <v>13</v>
      </c>
      <c r="H1379" s="9">
        <v>669</v>
      </c>
      <c r="I1379" s="9">
        <v>616</v>
      </c>
      <c r="J1379" s="9">
        <v>53</v>
      </c>
      <c r="K1379" s="9">
        <v>0</v>
      </c>
      <c r="L1379" s="9">
        <v>4</v>
      </c>
      <c r="M1379" s="9">
        <v>16</v>
      </c>
      <c r="N1379" s="9">
        <v>46</v>
      </c>
      <c r="O1379" s="9">
        <v>81</v>
      </c>
      <c r="P1379" s="9">
        <v>94</v>
      </c>
      <c r="Q1379" s="9">
        <v>115</v>
      </c>
      <c r="R1379" s="9">
        <v>151</v>
      </c>
      <c r="S1379" s="9">
        <v>91</v>
      </c>
      <c r="T1379" s="9">
        <v>48</v>
      </c>
      <c r="U1379" s="9">
        <v>19</v>
      </c>
      <c r="V1379" s="9">
        <v>4</v>
      </c>
      <c r="W1379" s="9">
        <v>0</v>
      </c>
      <c r="X1379" s="9">
        <v>661</v>
      </c>
      <c r="Y1379" s="9">
        <v>8</v>
      </c>
      <c r="Z1379" s="9">
        <v>0</v>
      </c>
      <c r="AA1379" s="9">
        <v>95</v>
      </c>
      <c r="AB1379" s="9">
        <v>158</v>
      </c>
      <c r="AC1379" s="9">
        <v>208</v>
      </c>
      <c r="AD1379" s="9">
        <v>208</v>
      </c>
      <c r="AE1379" s="9">
        <v>0</v>
      </c>
      <c r="AF1379" s="9">
        <v>524</v>
      </c>
      <c r="AG1379" s="9">
        <v>80</v>
      </c>
      <c r="AH1379" s="9">
        <v>65</v>
      </c>
      <c r="AI1379" s="9">
        <v>0</v>
      </c>
      <c r="AJ1379" s="9">
        <v>163</v>
      </c>
      <c r="AK1379" s="9">
        <v>174</v>
      </c>
      <c r="AL1379" s="9">
        <v>331</v>
      </c>
      <c r="AM1379" s="9">
        <v>1</v>
      </c>
      <c r="AN1379" s="9">
        <v>315</v>
      </c>
      <c r="AO1379" s="9">
        <v>165</v>
      </c>
      <c r="AP1379" s="9">
        <v>175</v>
      </c>
      <c r="AQ1379" s="9">
        <v>14</v>
      </c>
      <c r="AR1379" s="9">
        <v>531</v>
      </c>
      <c r="AS1379" s="9">
        <v>138</v>
      </c>
      <c r="AT1379" s="10">
        <v>0</v>
      </c>
    </row>
    <row r="1380" spans="1:46" ht="57" x14ac:dyDescent="0.25">
      <c r="A1380" s="26" t="str">
        <f t="shared" si="42"/>
        <v>2014Registered nursesNewfoundland and LabradorUnknown places of work</v>
      </c>
      <c r="B1380" s="24">
        <v>2014</v>
      </c>
      <c r="C1380" s="9" t="s">
        <v>7</v>
      </c>
      <c r="D1380" s="9" t="s">
        <v>162</v>
      </c>
      <c r="E1380" s="9" t="str">
        <f t="shared" si="43"/>
        <v>Newfoundland and Labrador</v>
      </c>
      <c r="F1380" s="9" t="s">
        <v>184</v>
      </c>
      <c r="G1380" s="9" t="s">
        <v>49</v>
      </c>
      <c r="H1380" s="9">
        <v>47</v>
      </c>
      <c r="I1380" s="9">
        <v>45</v>
      </c>
      <c r="J1380" s="9">
        <v>2</v>
      </c>
      <c r="K1380" s="9">
        <v>0</v>
      </c>
      <c r="L1380" s="9">
        <v>2</v>
      </c>
      <c r="M1380" s="9">
        <v>9</v>
      </c>
      <c r="N1380" s="9">
        <v>4</v>
      </c>
      <c r="O1380" s="9">
        <v>3</v>
      </c>
      <c r="P1380" s="9">
        <v>2</v>
      </c>
      <c r="Q1380" s="9">
        <v>4</v>
      </c>
      <c r="R1380" s="9">
        <v>9</v>
      </c>
      <c r="S1380" s="9">
        <v>8</v>
      </c>
      <c r="T1380" s="9">
        <v>4</v>
      </c>
      <c r="U1380" s="9">
        <v>2</v>
      </c>
      <c r="V1380" s="9">
        <v>0</v>
      </c>
      <c r="W1380" s="9">
        <v>0</v>
      </c>
      <c r="X1380" s="9">
        <v>46</v>
      </c>
      <c r="Y1380" s="9">
        <v>1</v>
      </c>
      <c r="Z1380" s="9">
        <v>0</v>
      </c>
      <c r="AA1380" s="9">
        <v>17</v>
      </c>
      <c r="AB1380" s="9">
        <v>7</v>
      </c>
      <c r="AC1380" s="9">
        <v>11</v>
      </c>
      <c r="AD1380" s="9">
        <v>12</v>
      </c>
      <c r="AE1380" s="9">
        <v>0</v>
      </c>
      <c r="AF1380" s="9">
        <v>30</v>
      </c>
      <c r="AG1380" s="9">
        <v>10</v>
      </c>
      <c r="AH1380" s="9">
        <v>7</v>
      </c>
      <c r="AI1380" s="9">
        <v>0</v>
      </c>
      <c r="AJ1380" s="9">
        <v>2</v>
      </c>
      <c r="AK1380" s="9">
        <v>0</v>
      </c>
      <c r="AL1380" s="9">
        <v>0</v>
      </c>
      <c r="AM1380" s="9">
        <v>45</v>
      </c>
      <c r="AN1380" s="9">
        <v>0</v>
      </c>
      <c r="AO1380" s="9">
        <v>0</v>
      </c>
      <c r="AP1380" s="9">
        <v>0</v>
      </c>
      <c r="AQ1380" s="9">
        <v>47</v>
      </c>
      <c r="AR1380" s="9">
        <v>34</v>
      </c>
      <c r="AS1380" s="9">
        <v>13</v>
      </c>
      <c r="AT1380" s="10">
        <v>0</v>
      </c>
    </row>
    <row r="1381" spans="1:46" ht="42.75" x14ac:dyDescent="0.25">
      <c r="A1381" s="26" t="str">
        <f t="shared" si="42"/>
        <v>2014Registered nursesPrince Edward IslandAll places of work</v>
      </c>
      <c r="B1381" s="24">
        <v>2014</v>
      </c>
      <c r="C1381" s="9" t="s">
        <v>7</v>
      </c>
      <c r="D1381" s="9" t="s">
        <v>163</v>
      </c>
      <c r="E1381" s="9" t="str">
        <f t="shared" si="43"/>
        <v>Prince Edward Island</v>
      </c>
      <c r="F1381" s="9" t="s">
        <v>179</v>
      </c>
      <c r="G1381" s="9" t="s">
        <v>9</v>
      </c>
      <c r="H1381" s="9">
        <v>1549</v>
      </c>
      <c r="I1381" s="9">
        <v>1497</v>
      </c>
      <c r="J1381" s="9">
        <v>52</v>
      </c>
      <c r="K1381" s="9">
        <v>0</v>
      </c>
      <c r="L1381" s="9">
        <v>37</v>
      </c>
      <c r="M1381" s="9">
        <v>158</v>
      </c>
      <c r="N1381" s="9">
        <v>144</v>
      </c>
      <c r="O1381" s="9">
        <v>130</v>
      </c>
      <c r="P1381" s="9">
        <v>173</v>
      </c>
      <c r="Q1381" s="9">
        <v>203</v>
      </c>
      <c r="R1381" s="9">
        <v>246</v>
      </c>
      <c r="S1381" s="9">
        <v>191</v>
      </c>
      <c r="T1381" s="9">
        <v>168</v>
      </c>
      <c r="U1381" s="9">
        <v>73</v>
      </c>
      <c r="V1381" s="9">
        <v>26</v>
      </c>
      <c r="W1381" s="9">
        <v>0</v>
      </c>
      <c r="X1381" s="9">
        <v>1514</v>
      </c>
      <c r="Y1381" s="9">
        <v>35</v>
      </c>
      <c r="Z1381" s="9">
        <v>0</v>
      </c>
      <c r="AA1381" s="9">
        <v>444</v>
      </c>
      <c r="AB1381" s="9">
        <v>218</v>
      </c>
      <c r="AC1381" s="9">
        <v>405</v>
      </c>
      <c r="AD1381" s="9">
        <v>482</v>
      </c>
      <c r="AE1381" s="9">
        <v>0</v>
      </c>
      <c r="AF1381" s="9">
        <v>822</v>
      </c>
      <c r="AG1381" s="9">
        <v>520</v>
      </c>
      <c r="AH1381" s="9">
        <v>207</v>
      </c>
      <c r="AI1381" s="9">
        <v>0</v>
      </c>
      <c r="AJ1381" s="9">
        <v>1137</v>
      </c>
      <c r="AK1381" s="9">
        <v>137</v>
      </c>
      <c r="AL1381" s="9">
        <v>275</v>
      </c>
      <c r="AM1381" s="9">
        <v>0</v>
      </c>
      <c r="AN1381" s="9">
        <v>1348</v>
      </c>
      <c r="AO1381" s="9">
        <v>115</v>
      </c>
      <c r="AP1381" s="9">
        <v>86</v>
      </c>
      <c r="AQ1381" s="9">
        <v>0</v>
      </c>
      <c r="AR1381" s="9">
        <v>1055</v>
      </c>
      <c r="AS1381" s="9">
        <v>493</v>
      </c>
      <c r="AT1381" s="10">
        <v>1</v>
      </c>
    </row>
    <row r="1382" spans="1:46" ht="42.75" x14ac:dyDescent="0.25">
      <c r="A1382" s="26" t="str">
        <f t="shared" si="42"/>
        <v>2014Registered nursesPrince Edward IslandHospital</v>
      </c>
      <c r="B1382" s="24">
        <v>2014</v>
      </c>
      <c r="C1382" s="9" t="s">
        <v>7</v>
      </c>
      <c r="D1382" s="9" t="s">
        <v>163</v>
      </c>
      <c r="E1382" s="9" t="str">
        <f t="shared" si="43"/>
        <v>Prince Edward Island</v>
      </c>
      <c r="F1382" s="9" t="s">
        <v>180</v>
      </c>
      <c r="G1382" s="9" t="s">
        <v>10</v>
      </c>
      <c r="H1382" s="9">
        <v>903</v>
      </c>
      <c r="I1382" s="9">
        <v>874</v>
      </c>
      <c r="J1382" s="9">
        <v>29</v>
      </c>
      <c r="K1382" s="9">
        <v>0</v>
      </c>
      <c r="L1382" s="9">
        <v>35</v>
      </c>
      <c r="M1382" s="9">
        <v>133</v>
      </c>
      <c r="N1382" s="9">
        <v>111</v>
      </c>
      <c r="O1382" s="9">
        <v>94</v>
      </c>
      <c r="P1382" s="9">
        <v>90</v>
      </c>
      <c r="Q1382" s="9">
        <v>124</v>
      </c>
      <c r="R1382" s="9">
        <v>129</v>
      </c>
      <c r="S1382" s="9">
        <v>91</v>
      </c>
      <c r="T1382" s="9">
        <v>73</v>
      </c>
      <c r="U1382" s="9">
        <v>19</v>
      </c>
      <c r="V1382" s="9">
        <v>4</v>
      </c>
      <c r="W1382" s="9">
        <v>0</v>
      </c>
      <c r="X1382" s="9">
        <v>887</v>
      </c>
      <c r="Y1382" s="9">
        <v>16</v>
      </c>
      <c r="Z1382" s="9">
        <v>0</v>
      </c>
      <c r="AA1382" s="9">
        <v>354</v>
      </c>
      <c r="AB1382" s="9">
        <v>131</v>
      </c>
      <c r="AC1382" s="9">
        <v>215</v>
      </c>
      <c r="AD1382" s="9">
        <v>203</v>
      </c>
      <c r="AE1382" s="9">
        <v>0</v>
      </c>
      <c r="AF1382" s="9">
        <v>513</v>
      </c>
      <c r="AG1382" s="9">
        <v>279</v>
      </c>
      <c r="AH1382" s="9">
        <v>111</v>
      </c>
      <c r="AI1382" s="9">
        <v>0</v>
      </c>
      <c r="AJ1382" s="9">
        <v>781</v>
      </c>
      <c r="AK1382" s="9">
        <v>55</v>
      </c>
      <c r="AL1382" s="9">
        <v>67</v>
      </c>
      <c r="AM1382" s="9">
        <v>0</v>
      </c>
      <c r="AN1382" s="9">
        <v>844</v>
      </c>
      <c r="AO1382" s="9">
        <v>51</v>
      </c>
      <c r="AP1382" s="9">
        <v>8</v>
      </c>
      <c r="AQ1382" s="9">
        <v>0</v>
      </c>
      <c r="AR1382" s="9">
        <v>625</v>
      </c>
      <c r="AS1382" s="9">
        <v>278</v>
      </c>
      <c r="AT1382" s="10">
        <v>0</v>
      </c>
    </row>
    <row r="1383" spans="1:46" ht="42.75" x14ac:dyDescent="0.25">
      <c r="A1383" s="26" t="str">
        <f t="shared" si="42"/>
        <v>2014Registered nursesPrince Edward IslandCommunity health</v>
      </c>
      <c r="B1383" s="24">
        <v>2014</v>
      </c>
      <c r="C1383" s="9" t="s">
        <v>7</v>
      </c>
      <c r="D1383" s="9" t="s">
        <v>163</v>
      </c>
      <c r="E1383" s="9" t="str">
        <f t="shared" si="43"/>
        <v>Prince Edward Island</v>
      </c>
      <c r="F1383" s="9" t="s">
        <v>182</v>
      </c>
      <c r="G1383" s="9" t="s">
        <v>11</v>
      </c>
      <c r="H1383" s="9">
        <v>70</v>
      </c>
      <c r="I1383" s="9">
        <v>69</v>
      </c>
      <c r="J1383" s="9">
        <v>1</v>
      </c>
      <c r="K1383" s="9">
        <v>0</v>
      </c>
      <c r="L1383" s="9">
        <v>0</v>
      </c>
      <c r="M1383" s="9">
        <v>6</v>
      </c>
      <c r="N1383" s="9">
        <v>4</v>
      </c>
      <c r="O1383" s="9">
        <v>5</v>
      </c>
      <c r="P1383" s="9">
        <v>11</v>
      </c>
      <c r="Q1383" s="9">
        <v>7</v>
      </c>
      <c r="R1383" s="9">
        <v>6</v>
      </c>
      <c r="S1383" s="9">
        <v>15</v>
      </c>
      <c r="T1383" s="9">
        <v>9</v>
      </c>
      <c r="U1383" s="9">
        <v>5</v>
      </c>
      <c r="V1383" s="9">
        <v>2</v>
      </c>
      <c r="W1383" s="9">
        <v>0</v>
      </c>
      <c r="X1383" s="9">
        <v>69</v>
      </c>
      <c r="Y1383" s="9">
        <v>1</v>
      </c>
      <c r="Z1383" s="9">
        <v>0</v>
      </c>
      <c r="AA1383" s="9">
        <v>14</v>
      </c>
      <c r="AB1383" s="9">
        <v>11</v>
      </c>
      <c r="AC1383" s="9">
        <v>17</v>
      </c>
      <c r="AD1383" s="9">
        <v>28</v>
      </c>
      <c r="AE1383" s="9">
        <v>0</v>
      </c>
      <c r="AF1383" s="9">
        <v>38</v>
      </c>
      <c r="AG1383" s="9">
        <v>25</v>
      </c>
      <c r="AH1383" s="9">
        <v>7</v>
      </c>
      <c r="AI1383" s="9">
        <v>0</v>
      </c>
      <c r="AJ1383" s="9">
        <v>40</v>
      </c>
      <c r="AK1383" s="9">
        <v>6</v>
      </c>
      <c r="AL1383" s="9">
        <v>24</v>
      </c>
      <c r="AM1383" s="9">
        <v>0</v>
      </c>
      <c r="AN1383" s="9">
        <v>64</v>
      </c>
      <c r="AO1383" s="9">
        <v>1</v>
      </c>
      <c r="AP1383" s="9">
        <v>5</v>
      </c>
      <c r="AQ1383" s="9">
        <v>0</v>
      </c>
      <c r="AR1383" s="9">
        <v>37</v>
      </c>
      <c r="AS1383" s="9">
        <v>32</v>
      </c>
      <c r="AT1383" s="10">
        <v>1</v>
      </c>
    </row>
    <row r="1384" spans="1:46" ht="57" x14ac:dyDescent="0.25">
      <c r="A1384" s="26" t="str">
        <f t="shared" si="42"/>
        <v>2014Registered nursesPrince Edward IslandNursing home/long-term care</v>
      </c>
      <c r="B1384" s="24">
        <v>2014</v>
      </c>
      <c r="C1384" s="9" t="s">
        <v>7</v>
      </c>
      <c r="D1384" s="9" t="s">
        <v>163</v>
      </c>
      <c r="E1384" s="9" t="str">
        <f t="shared" si="43"/>
        <v>Prince Edward Island</v>
      </c>
      <c r="F1384" s="9" t="s">
        <v>181</v>
      </c>
      <c r="G1384" s="9" t="s">
        <v>12</v>
      </c>
      <c r="H1384" s="9">
        <v>212</v>
      </c>
      <c r="I1384" s="9">
        <v>198</v>
      </c>
      <c r="J1384" s="9">
        <v>14</v>
      </c>
      <c r="K1384" s="9">
        <v>0</v>
      </c>
      <c r="L1384" s="9">
        <v>2</v>
      </c>
      <c r="M1384" s="9">
        <v>9</v>
      </c>
      <c r="N1384" s="9">
        <v>16</v>
      </c>
      <c r="O1384" s="9">
        <v>8</v>
      </c>
      <c r="P1384" s="9">
        <v>16</v>
      </c>
      <c r="Q1384" s="9">
        <v>28</v>
      </c>
      <c r="R1384" s="9">
        <v>32</v>
      </c>
      <c r="S1384" s="9">
        <v>29</v>
      </c>
      <c r="T1384" s="9">
        <v>41</v>
      </c>
      <c r="U1384" s="9">
        <v>21</v>
      </c>
      <c r="V1384" s="9">
        <v>10</v>
      </c>
      <c r="W1384" s="9">
        <v>0</v>
      </c>
      <c r="X1384" s="9">
        <v>203</v>
      </c>
      <c r="Y1384" s="9">
        <v>9</v>
      </c>
      <c r="Z1384" s="9">
        <v>0</v>
      </c>
      <c r="AA1384" s="9">
        <v>37</v>
      </c>
      <c r="AB1384" s="9">
        <v>20</v>
      </c>
      <c r="AC1384" s="9">
        <v>64</v>
      </c>
      <c r="AD1384" s="9">
        <v>91</v>
      </c>
      <c r="AE1384" s="9">
        <v>0</v>
      </c>
      <c r="AF1384" s="9">
        <v>79</v>
      </c>
      <c r="AG1384" s="9">
        <v>90</v>
      </c>
      <c r="AH1384" s="9">
        <v>43</v>
      </c>
      <c r="AI1384" s="9">
        <v>0</v>
      </c>
      <c r="AJ1384" s="9">
        <v>142</v>
      </c>
      <c r="AK1384" s="9">
        <v>38</v>
      </c>
      <c r="AL1384" s="9">
        <v>32</v>
      </c>
      <c r="AM1384" s="9">
        <v>0</v>
      </c>
      <c r="AN1384" s="9">
        <v>205</v>
      </c>
      <c r="AO1384" s="9">
        <v>4</v>
      </c>
      <c r="AP1384" s="9">
        <v>3</v>
      </c>
      <c r="AQ1384" s="9">
        <v>0</v>
      </c>
      <c r="AR1384" s="9">
        <v>142</v>
      </c>
      <c r="AS1384" s="9">
        <v>70</v>
      </c>
      <c r="AT1384" s="10">
        <v>0</v>
      </c>
    </row>
    <row r="1385" spans="1:46" ht="42.75" x14ac:dyDescent="0.25">
      <c r="A1385" s="26" t="str">
        <f t="shared" si="42"/>
        <v>2014Registered nursesPrince Edward IslandOther places of work</v>
      </c>
      <c r="B1385" s="24">
        <v>2014</v>
      </c>
      <c r="C1385" s="9" t="s">
        <v>7</v>
      </c>
      <c r="D1385" s="9" t="s">
        <v>163</v>
      </c>
      <c r="E1385" s="9" t="str">
        <f t="shared" si="43"/>
        <v>Prince Edward Island</v>
      </c>
      <c r="F1385" s="9" t="s">
        <v>183</v>
      </c>
      <c r="G1385" s="9" t="s">
        <v>13</v>
      </c>
      <c r="H1385" s="9">
        <v>364</v>
      </c>
      <c r="I1385" s="9">
        <v>356</v>
      </c>
      <c r="J1385" s="9">
        <v>8</v>
      </c>
      <c r="K1385" s="9">
        <v>0</v>
      </c>
      <c r="L1385" s="9">
        <v>0</v>
      </c>
      <c r="M1385" s="9">
        <v>10</v>
      </c>
      <c r="N1385" s="9">
        <v>13</v>
      </c>
      <c r="O1385" s="9">
        <v>23</v>
      </c>
      <c r="P1385" s="9">
        <v>56</v>
      </c>
      <c r="Q1385" s="9">
        <v>44</v>
      </c>
      <c r="R1385" s="9">
        <v>79</v>
      </c>
      <c r="S1385" s="9">
        <v>56</v>
      </c>
      <c r="T1385" s="9">
        <v>45</v>
      </c>
      <c r="U1385" s="9">
        <v>28</v>
      </c>
      <c r="V1385" s="9">
        <v>10</v>
      </c>
      <c r="W1385" s="9">
        <v>0</v>
      </c>
      <c r="X1385" s="9">
        <v>355</v>
      </c>
      <c r="Y1385" s="9">
        <v>9</v>
      </c>
      <c r="Z1385" s="9">
        <v>0</v>
      </c>
      <c r="AA1385" s="9">
        <v>39</v>
      </c>
      <c r="AB1385" s="9">
        <v>56</v>
      </c>
      <c r="AC1385" s="9">
        <v>109</v>
      </c>
      <c r="AD1385" s="9">
        <v>160</v>
      </c>
      <c r="AE1385" s="9">
        <v>0</v>
      </c>
      <c r="AF1385" s="9">
        <v>192</v>
      </c>
      <c r="AG1385" s="9">
        <v>126</v>
      </c>
      <c r="AH1385" s="9">
        <v>46</v>
      </c>
      <c r="AI1385" s="9">
        <v>0</v>
      </c>
      <c r="AJ1385" s="9">
        <v>174</v>
      </c>
      <c r="AK1385" s="9">
        <v>38</v>
      </c>
      <c r="AL1385" s="9">
        <v>152</v>
      </c>
      <c r="AM1385" s="9">
        <v>0</v>
      </c>
      <c r="AN1385" s="9">
        <v>235</v>
      </c>
      <c r="AO1385" s="9">
        <v>59</v>
      </c>
      <c r="AP1385" s="9">
        <v>70</v>
      </c>
      <c r="AQ1385" s="9">
        <v>0</v>
      </c>
      <c r="AR1385" s="9">
        <v>251</v>
      </c>
      <c r="AS1385" s="9">
        <v>113</v>
      </c>
      <c r="AT1385" s="10">
        <v>0</v>
      </c>
    </row>
    <row r="1386" spans="1:46" ht="42.75" x14ac:dyDescent="0.25">
      <c r="A1386" s="26" t="str">
        <f t="shared" si="42"/>
        <v>2014Registered nursesNova ScotiaAll places of work</v>
      </c>
      <c r="B1386" s="24">
        <v>2014</v>
      </c>
      <c r="C1386" s="9" t="s">
        <v>7</v>
      </c>
      <c r="D1386" s="9" t="s">
        <v>164</v>
      </c>
      <c r="E1386" s="9" t="str">
        <f t="shared" si="43"/>
        <v>Nova Scotia</v>
      </c>
      <c r="F1386" s="9" t="s">
        <v>179</v>
      </c>
      <c r="G1386" s="9" t="s">
        <v>9</v>
      </c>
      <c r="H1386" s="9">
        <v>9304</v>
      </c>
      <c r="I1386" s="9">
        <v>8854</v>
      </c>
      <c r="J1386" s="9">
        <v>450</v>
      </c>
      <c r="K1386" s="9">
        <v>0</v>
      </c>
      <c r="L1386" s="9">
        <v>271</v>
      </c>
      <c r="M1386" s="9">
        <v>845</v>
      </c>
      <c r="N1386" s="9">
        <v>859</v>
      </c>
      <c r="O1386" s="9">
        <v>749</v>
      </c>
      <c r="P1386" s="9">
        <v>966</v>
      </c>
      <c r="Q1386" s="9">
        <v>1228</v>
      </c>
      <c r="R1386" s="9">
        <v>1609</v>
      </c>
      <c r="S1386" s="9">
        <v>1447</v>
      </c>
      <c r="T1386" s="9">
        <v>901</v>
      </c>
      <c r="U1386" s="9">
        <v>330</v>
      </c>
      <c r="V1386" s="9">
        <v>99</v>
      </c>
      <c r="W1386" s="9">
        <v>0</v>
      </c>
      <c r="X1386" s="9">
        <v>8990</v>
      </c>
      <c r="Y1386" s="9">
        <v>314</v>
      </c>
      <c r="Z1386" s="9">
        <v>0</v>
      </c>
      <c r="AA1386" s="9">
        <v>2543</v>
      </c>
      <c r="AB1386" s="9">
        <v>1318</v>
      </c>
      <c r="AC1386" s="9">
        <v>2426</v>
      </c>
      <c r="AD1386" s="9">
        <v>3017</v>
      </c>
      <c r="AE1386" s="9">
        <v>0</v>
      </c>
      <c r="AF1386" s="9">
        <v>6111</v>
      </c>
      <c r="AG1386" s="9">
        <v>2113</v>
      </c>
      <c r="AH1386" s="9">
        <v>1077</v>
      </c>
      <c r="AI1386" s="9">
        <v>3</v>
      </c>
      <c r="AJ1386" s="9">
        <v>7085</v>
      </c>
      <c r="AK1386" s="9">
        <v>887</v>
      </c>
      <c r="AL1386" s="9">
        <v>1324</v>
      </c>
      <c r="AM1386" s="9">
        <v>8</v>
      </c>
      <c r="AN1386" s="9">
        <v>8260</v>
      </c>
      <c r="AO1386" s="9">
        <v>544</v>
      </c>
      <c r="AP1386" s="9">
        <v>496</v>
      </c>
      <c r="AQ1386" s="9">
        <v>4</v>
      </c>
      <c r="AR1386" s="9">
        <v>6981</v>
      </c>
      <c r="AS1386" s="9">
        <v>2322</v>
      </c>
      <c r="AT1386" s="10">
        <v>1</v>
      </c>
    </row>
    <row r="1387" spans="1:46" ht="28.5" x14ac:dyDescent="0.25">
      <c r="A1387" s="26" t="str">
        <f t="shared" si="42"/>
        <v>2014Registered nursesNova ScotiaHospital</v>
      </c>
      <c r="B1387" s="24">
        <v>2014</v>
      </c>
      <c r="C1387" s="9" t="s">
        <v>7</v>
      </c>
      <c r="D1387" s="9" t="s">
        <v>164</v>
      </c>
      <c r="E1387" s="9" t="str">
        <f t="shared" si="43"/>
        <v>Nova Scotia</v>
      </c>
      <c r="F1387" s="9" t="s">
        <v>180</v>
      </c>
      <c r="G1387" s="9" t="s">
        <v>10</v>
      </c>
      <c r="H1387" s="9">
        <v>6126</v>
      </c>
      <c r="I1387" s="9">
        <v>5802</v>
      </c>
      <c r="J1387" s="9">
        <v>324</v>
      </c>
      <c r="K1387" s="9">
        <v>0</v>
      </c>
      <c r="L1387" s="9">
        <v>250</v>
      </c>
      <c r="M1387" s="9">
        <v>738</v>
      </c>
      <c r="N1387" s="9">
        <v>693</v>
      </c>
      <c r="O1387" s="9">
        <v>541</v>
      </c>
      <c r="P1387" s="9">
        <v>603</v>
      </c>
      <c r="Q1387" s="9">
        <v>806</v>
      </c>
      <c r="R1387" s="9">
        <v>991</v>
      </c>
      <c r="S1387" s="9">
        <v>867</v>
      </c>
      <c r="T1387" s="9">
        <v>465</v>
      </c>
      <c r="U1387" s="9">
        <v>139</v>
      </c>
      <c r="V1387" s="9">
        <v>33</v>
      </c>
      <c r="W1387" s="9">
        <v>0</v>
      </c>
      <c r="X1387" s="9">
        <v>5978</v>
      </c>
      <c r="Y1387" s="9">
        <v>148</v>
      </c>
      <c r="Z1387" s="9">
        <v>0</v>
      </c>
      <c r="AA1387" s="9">
        <v>2113</v>
      </c>
      <c r="AB1387" s="9">
        <v>827</v>
      </c>
      <c r="AC1387" s="9">
        <v>1527</v>
      </c>
      <c r="AD1387" s="9">
        <v>1659</v>
      </c>
      <c r="AE1387" s="9">
        <v>0</v>
      </c>
      <c r="AF1387" s="9">
        <v>4107</v>
      </c>
      <c r="AG1387" s="9">
        <v>1336</v>
      </c>
      <c r="AH1387" s="9">
        <v>682</v>
      </c>
      <c r="AI1387" s="9">
        <v>1</v>
      </c>
      <c r="AJ1387" s="9">
        <v>5332</v>
      </c>
      <c r="AK1387" s="9">
        <v>343</v>
      </c>
      <c r="AL1387" s="9">
        <v>447</v>
      </c>
      <c r="AM1387" s="9">
        <v>4</v>
      </c>
      <c r="AN1387" s="9">
        <v>5681</v>
      </c>
      <c r="AO1387" s="9">
        <v>262</v>
      </c>
      <c r="AP1387" s="9">
        <v>182</v>
      </c>
      <c r="AQ1387" s="9">
        <v>1</v>
      </c>
      <c r="AR1387" s="9">
        <v>4873</v>
      </c>
      <c r="AS1387" s="9">
        <v>1252</v>
      </c>
      <c r="AT1387" s="10">
        <v>1</v>
      </c>
    </row>
    <row r="1388" spans="1:46" ht="28.5" x14ac:dyDescent="0.25">
      <c r="A1388" s="26" t="str">
        <f t="shared" si="42"/>
        <v>2014Registered nursesNova ScotiaCommunity health</v>
      </c>
      <c r="B1388" s="24">
        <v>2014</v>
      </c>
      <c r="C1388" s="9" t="s">
        <v>7</v>
      </c>
      <c r="D1388" s="9" t="s">
        <v>164</v>
      </c>
      <c r="E1388" s="9" t="str">
        <f t="shared" si="43"/>
        <v>Nova Scotia</v>
      </c>
      <c r="F1388" s="9" t="s">
        <v>182</v>
      </c>
      <c r="G1388" s="9" t="s">
        <v>11</v>
      </c>
      <c r="H1388" s="9">
        <v>1135</v>
      </c>
      <c r="I1388" s="9">
        <v>1102</v>
      </c>
      <c r="J1388" s="9">
        <v>33</v>
      </c>
      <c r="K1388" s="9">
        <v>0</v>
      </c>
      <c r="L1388" s="9">
        <v>9</v>
      </c>
      <c r="M1388" s="9">
        <v>26</v>
      </c>
      <c r="N1388" s="9">
        <v>75</v>
      </c>
      <c r="O1388" s="9">
        <v>95</v>
      </c>
      <c r="P1388" s="9">
        <v>135</v>
      </c>
      <c r="Q1388" s="9">
        <v>180</v>
      </c>
      <c r="R1388" s="9">
        <v>208</v>
      </c>
      <c r="S1388" s="9">
        <v>195</v>
      </c>
      <c r="T1388" s="9">
        <v>135</v>
      </c>
      <c r="U1388" s="9">
        <v>58</v>
      </c>
      <c r="V1388" s="9">
        <v>19</v>
      </c>
      <c r="W1388" s="9">
        <v>0</v>
      </c>
      <c r="X1388" s="9">
        <v>1103</v>
      </c>
      <c r="Y1388" s="9">
        <v>32</v>
      </c>
      <c r="Z1388" s="9">
        <v>0</v>
      </c>
      <c r="AA1388" s="9">
        <v>147</v>
      </c>
      <c r="AB1388" s="9">
        <v>200</v>
      </c>
      <c r="AC1388" s="9">
        <v>345</v>
      </c>
      <c r="AD1388" s="9">
        <v>443</v>
      </c>
      <c r="AE1388" s="9">
        <v>0</v>
      </c>
      <c r="AF1388" s="9">
        <v>705</v>
      </c>
      <c r="AG1388" s="9">
        <v>313</v>
      </c>
      <c r="AH1388" s="9">
        <v>117</v>
      </c>
      <c r="AI1388" s="9">
        <v>0</v>
      </c>
      <c r="AJ1388" s="9">
        <v>724</v>
      </c>
      <c r="AK1388" s="9">
        <v>168</v>
      </c>
      <c r="AL1388" s="9">
        <v>243</v>
      </c>
      <c r="AM1388" s="9">
        <v>0</v>
      </c>
      <c r="AN1388" s="9">
        <v>1056</v>
      </c>
      <c r="AO1388" s="9">
        <v>48</v>
      </c>
      <c r="AP1388" s="9">
        <v>31</v>
      </c>
      <c r="AQ1388" s="9">
        <v>0</v>
      </c>
      <c r="AR1388" s="9">
        <v>738</v>
      </c>
      <c r="AS1388" s="9">
        <v>397</v>
      </c>
      <c r="AT1388" s="10">
        <v>0</v>
      </c>
    </row>
    <row r="1389" spans="1:46" ht="57" x14ac:dyDescent="0.25">
      <c r="A1389" s="26" t="str">
        <f t="shared" si="42"/>
        <v>2014Registered nursesNova ScotiaNursing home/long-term care</v>
      </c>
      <c r="B1389" s="24">
        <v>2014</v>
      </c>
      <c r="C1389" s="9" t="s">
        <v>7</v>
      </c>
      <c r="D1389" s="9" t="s">
        <v>164</v>
      </c>
      <c r="E1389" s="9" t="str">
        <f t="shared" si="43"/>
        <v>Nova Scotia</v>
      </c>
      <c r="F1389" s="9" t="s">
        <v>181</v>
      </c>
      <c r="G1389" s="9" t="s">
        <v>12</v>
      </c>
      <c r="H1389" s="9">
        <v>1082</v>
      </c>
      <c r="I1389" s="9">
        <v>1030</v>
      </c>
      <c r="J1389" s="9">
        <v>52</v>
      </c>
      <c r="K1389" s="9">
        <v>0</v>
      </c>
      <c r="L1389" s="9">
        <v>9</v>
      </c>
      <c r="M1389" s="9">
        <v>58</v>
      </c>
      <c r="N1389" s="9">
        <v>55</v>
      </c>
      <c r="O1389" s="9">
        <v>52</v>
      </c>
      <c r="P1389" s="9">
        <v>126</v>
      </c>
      <c r="Q1389" s="9">
        <v>120</v>
      </c>
      <c r="R1389" s="9">
        <v>187</v>
      </c>
      <c r="S1389" s="9">
        <v>213</v>
      </c>
      <c r="T1389" s="9">
        <v>152</v>
      </c>
      <c r="U1389" s="9">
        <v>80</v>
      </c>
      <c r="V1389" s="9">
        <v>30</v>
      </c>
      <c r="W1389" s="9">
        <v>0</v>
      </c>
      <c r="X1389" s="9">
        <v>977</v>
      </c>
      <c r="Y1389" s="9">
        <v>105</v>
      </c>
      <c r="Z1389" s="9">
        <v>0</v>
      </c>
      <c r="AA1389" s="9">
        <v>187</v>
      </c>
      <c r="AB1389" s="9">
        <v>142</v>
      </c>
      <c r="AC1389" s="9">
        <v>292</v>
      </c>
      <c r="AD1389" s="9">
        <v>461</v>
      </c>
      <c r="AE1389" s="9">
        <v>0</v>
      </c>
      <c r="AF1389" s="9">
        <v>643</v>
      </c>
      <c r="AG1389" s="9">
        <v>306</v>
      </c>
      <c r="AH1389" s="9">
        <v>132</v>
      </c>
      <c r="AI1389" s="9">
        <v>1</v>
      </c>
      <c r="AJ1389" s="9">
        <v>780</v>
      </c>
      <c r="AK1389" s="9">
        <v>212</v>
      </c>
      <c r="AL1389" s="9">
        <v>90</v>
      </c>
      <c r="AM1389" s="9">
        <v>0</v>
      </c>
      <c r="AN1389" s="9">
        <v>998</v>
      </c>
      <c r="AO1389" s="9">
        <v>71</v>
      </c>
      <c r="AP1389" s="9">
        <v>13</v>
      </c>
      <c r="AQ1389" s="9">
        <v>0</v>
      </c>
      <c r="AR1389" s="9">
        <v>658</v>
      </c>
      <c r="AS1389" s="9">
        <v>424</v>
      </c>
      <c r="AT1389" s="10">
        <v>0</v>
      </c>
    </row>
    <row r="1390" spans="1:46" ht="42.75" x14ac:dyDescent="0.25">
      <c r="A1390" s="26" t="str">
        <f t="shared" si="42"/>
        <v>2014Registered nursesNova ScotiaOther places of work</v>
      </c>
      <c r="B1390" s="24">
        <v>2014</v>
      </c>
      <c r="C1390" s="9" t="s">
        <v>7</v>
      </c>
      <c r="D1390" s="9" t="s">
        <v>164</v>
      </c>
      <c r="E1390" s="9" t="str">
        <f t="shared" si="43"/>
        <v>Nova Scotia</v>
      </c>
      <c r="F1390" s="9" t="s">
        <v>183</v>
      </c>
      <c r="G1390" s="9" t="s">
        <v>13</v>
      </c>
      <c r="H1390" s="9">
        <v>953</v>
      </c>
      <c r="I1390" s="9">
        <v>912</v>
      </c>
      <c r="J1390" s="9">
        <v>41</v>
      </c>
      <c r="K1390" s="9">
        <v>0</v>
      </c>
      <c r="L1390" s="9">
        <v>3</v>
      </c>
      <c r="M1390" s="9">
        <v>20</v>
      </c>
      <c r="N1390" s="9">
        <v>35</v>
      </c>
      <c r="O1390" s="9">
        <v>61</v>
      </c>
      <c r="P1390" s="9">
        <v>102</v>
      </c>
      <c r="Q1390" s="9">
        <v>121</v>
      </c>
      <c r="R1390" s="9">
        <v>221</v>
      </c>
      <c r="S1390" s="9">
        <v>172</v>
      </c>
      <c r="T1390" s="9">
        <v>148</v>
      </c>
      <c r="U1390" s="9">
        <v>53</v>
      </c>
      <c r="V1390" s="9">
        <v>17</v>
      </c>
      <c r="W1390" s="9">
        <v>0</v>
      </c>
      <c r="X1390" s="9">
        <v>924</v>
      </c>
      <c r="Y1390" s="9">
        <v>29</v>
      </c>
      <c r="Z1390" s="9">
        <v>0</v>
      </c>
      <c r="AA1390" s="9">
        <v>92</v>
      </c>
      <c r="AB1390" s="9">
        <v>149</v>
      </c>
      <c r="AC1390" s="9">
        <v>259</v>
      </c>
      <c r="AD1390" s="9">
        <v>453</v>
      </c>
      <c r="AE1390" s="9">
        <v>0</v>
      </c>
      <c r="AF1390" s="9">
        <v>652</v>
      </c>
      <c r="AG1390" s="9">
        <v>157</v>
      </c>
      <c r="AH1390" s="9">
        <v>143</v>
      </c>
      <c r="AI1390" s="9">
        <v>1</v>
      </c>
      <c r="AJ1390" s="9">
        <v>248</v>
      </c>
      <c r="AK1390" s="9">
        <v>162</v>
      </c>
      <c r="AL1390" s="9">
        <v>543</v>
      </c>
      <c r="AM1390" s="9">
        <v>0</v>
      </c>
      <c r="AN1390" s="9">
        <v>522</v>
      </c>
      <c r="AO1390" s="9">
        <v>162</v>
      </c>
      <c r="AP1390" s="9">
        <v>269</v>
      </c>
      <c r="AQ1390" s="9">
        <v>0</v>
      </c>
      <c r="AR1390" s="9">
        <v>705</v>
      </c>
      <c r="AS1390" s="9">
        <v>248</v>
      </c>
      <c r="AT1390" s="10">
        <v>0</v>
      </c>
    </row>
    <row r="1391" spans="1:46" ht="42.75" x14ac:dyDescent="0.25">
      <c r="A1391" s="26" t="str">
        <f t="shared" si="42"/>
        <v>2014Registered nursesNova ScotiaUnknown places of work</v>
      </c>
      <c r="B1391" s="24">
        <v>2014</v>
      </c>
      <c r="C1391" s="9" t="s">
        <v>7</v>
      </c>
      <c r="D1391" s="9" t="s">
        <v>164</v>
      </c>
      <c r="E1391" s="9" t="str">
        <f t="shared" si="43"/>
        <v>Nova Scotia</v>
      </c>
      <c r="F1391" s="9" t="s">
        <v>184</v>
      </c>
      <c r="G1391" s="9" t="s">
        <v>49</v>
      </c>
      <c r="H1391" s="9">
        <v>8</v>
      </c>
      <c r="I1391" s="9">
        <v>8</v>
      </c>
      <c r="J1391" s="9">
        <v>0</v>
      </c>
      <c r="K1391" s="9">
        <v>0</v>
      </c>
      <c r="L1391" s="9">
        <v>0</v>
      </c>
      <c r="M1391" s="9">
        <v>3</v>
      </c>
      <c r="N1391" s="9">
        <v>1</v>
      </c>
      <c r="O1391" s="9">
        <v>0</v>
      </c>
      <c r="P1391" s="9">
        <v>0</v>
      </c>
      <c r="Q1391" s="9">
        <v>1</v>
      </c>
      <c r="R1391" s="9">
        <v>2</v>
      </c>
      <c r="S1391" s="9">
        <v>0</v>
      </c>
      <c r="T1391" s="9">
        <v>1</v>
      </c>
      <c r="U1391" s="9">
        <v>0</v>
      </c>
      <c r="V1391" s="9">
        <v>0</v>
      </c>
      <c r="W1391" s="9">
        <v>0</v>
      </c>
      <c r="X1391" s="9">
        <v>8</v>
      </c>
      <c r="Y1391" s="9">
        <v>0</v>
      </c>
      <c r="Z1391" s="9">
        <v>0</v>
      </c>
      <c r="AA1391" s="9">
        <v>4</v>
      </c>
      <c r="AB1391" s="9">
        <v>0</v>
      </c>
      <c r="AC1391" s="9">
        <v>3</v>
      </c>
      <c r="AD1391" s="9">
        <v>1</v>
      </c>
      <c r="AE1391" s="9">
        <v>0</v>
      </c>
      <c r="AF1391" s="9">
        <v>4</v>
      </c>
      <c r="AG1391" s="9">
        <v>1</v>
      </c>
      <c r="AH1391" s="9">
        <v>3</v>
      </c>
      <c r="AI1391" s="9">
        <v>0</v>
      </c>
      <c r="AJ1391" s="9">
        <v>1</v>
      </c>
      <c r="AK1391" s="9">
        <v>2</v>
      </c>
      <c r="AL1391" s="9">
        <v>1</v>
      </c>
      <c r="AM1391" s="9">
        <v>4</v>
      </c>
      <c r="AN1391" s="9">
        <v>3</v>
      </c>
      <c r="AO1391" s="9">
        <v>1</v>
      </c>
      <c r="AP1391" s="9">
        <v>1</v>
      </c>
      <c r="AQ1391" s="9">
        <v>3</v>
      </c>
      <c r="AR1391" s="9">
        <v>7</v>
      </c>
      <c r="AS1391" s="9">
        <v>1</v>
      </c>
      <c r="AT1391" s="10">
        <v>0</v>
      </c>
    </row>
    <row r="1392" spans="1:46" ht="42.75" x14ac:dyDescent="0.25">
      <c r="A1392" s="26" t="str">
        <f t="shared" si="42"/>
        <v>2014Registered nursesNew BrunswickAll places of work</v>
      </c>
      <c r="B1392" s="24">
        <v>2014</v>
      </c>
      <c r="C1392" s="9" t="s">
        <v>7</v>
      </c>
      <c r="D1392" s="9" t="s">
        <v>165</v>
      </c>
      <c r="E1392" s="9" t="str">
        <f t="shared" si="43"/>
        <v>New Brunswick</v>
      </c>
      <c r="F1392" s="9" t="s">
        <v>179</v>
      </c>
      <c r="G1392" s="9" t="s">
        <v>9</v>
      </c>
      <c r="H1392" s="9">
        <v>8091</v>
      </c>
      <c r="I1392" s="9">
        <v>7659</v>
      </c>
      <c r="J1392" s="9">
        <v>432</v>
      </c>
      <c r="K1392" s="9">
        <v>0</v>
      </c>
      <c r="L1392" s="9">
        <v>187</v>
      </c>
      <c r="M1392" s="9">
        <v>760</v>
      </c>
      <c r="N1392" s="9">
        <v>864</v>
      </c>
      <c r="O1392" s="9">
        <v>781</v>
      </c>
      <c r="P1392" s="9">
        <v>933</v>
      </c>
      <c r="Q1392" s="9">
        <v>1283</v>
      </c>
      <c r="R1392" s="9">
        <v>1315</v>
      </c>
      <c r="S1392" s="9">
        <v>1049</v>
      </c>
      <c r="T1392" s="9">
        <v>645</v>
      </c>
      <c r="U1392" s="9">
        <v>215</v>
      </c>
      <c r="V1392" s="9">
        <v>59</v>
      </c>
      <c r="W1392" s="9">
        <v>0</v>
      </c>
      <c r="X1392" s="9">
        <v>7944</v>
      </c>
      <c r="Y1392" s="9">
        <v>147</v>
      </c>
      <c r="Z1392" s="9">
        <v>0</v>
      </c>
      <c r="AA1392" s="9">
        <v>2162</v>
      </c>
      <c r="AB1392" s="9">
        <v>1532</v>
      </c>
      <c r="AC1392" s="9">
        <v>2309</v>
      </c>
      <c r="AD1392" s="9">
        <v>2088</v>
      </c>
      <c r="AE1392" s="9">
        <v>0</v>
      </c>
      <c r="AF1392" s="9">
        <v>5145</v>
      </c>
      <c r="AG1392" s="9">
        <v>2034</v>
      </c>
      <c r="AH1392" s="9">
        <v>912</v>
      </c>
      <c r="AI1392" s="9">
        <v>0</v>
      </c>
      <c r="AJ1392" s="9">
        <v>6466</v>
      </c>
      <c r="AK1392" s="9">
        <v>971</v>
      </c>
      <c r="AL1392" s="9">
        <v>654</v>
      </c>
      <c r="AM1392" s="9">
        <v>0</v>
      </c>
      <c r="AN1392" s="9">
        <v>7129</v>
      </c>
      <c r="AO1392" s="9">
        <v>556</v>
      </c>
      <c r="AP1392" s="9">
        <v>406</v>
      </c>
      <c r="AQ1392" s="9">
        <v>0</v>
      </c>
      <c r="AR1392" s="9">
        <v>6431</v>
      </c>
      <c r="AS1392" s="9">
        <v>1660</v>
      </c>
      <c r="AT1392" s="10">
        <v>0</v>
      </c>
    </row>
    <row r="1393" spans="1:46" ht="42.75" x14ac:dyDescent="0.25">
      <c r="A1393" s="26" t="str">
        <f t="shared" si="42"/>
        <v>2014Registered nursesNew BrunswickHospital</v>
      </c>
      <c r="B1393" s="24">
        <v>2014</v>
      </c>
      <c r="C1393" s="9" t="s">
        <v>7</v>
      </c>
      <c r="D1393" s="9" t="s">
        <v>165</v>
      </c>
      <c r="E1393" s="9" t="str">
        <f t="shared" si="43"/>
        <v>New Brunswick</v>
      </c>
      <c r="F1393" s="9" t="s">
        <v>180</v>
      </c>
      <c r="G1393" s="9" t="s">
        <v>10</v>
      </c>
      <c r="H1393" s="9">
        <v>5382</v>
      </c>
      <c r="I1393" s="9">
        <v>5053</v>
      </c>
      <c r="J1393" s="9">
        <v>329</v>
      </c>
      <c r="K1393" s="9">
        <v>0</v>
      </c>
      <c r="L1393" s="9">
        <v>161</v>
      </c>
      <c r="M1393" s="9">
        <v>679</v>
      </c>
      <c r="N1393" s="9">
        <v>692</v>
      </c>
      <c r="O1393" s="9">
        <v>543</v>
      </c>
      <c r="P1393" s="9">
        <v>614</v>
      </c>
      <c r="Q1393" s="9">
        <v>847</v>
      </c>
      <c r="R1393" s="9">
        <v>829</v>
      </c>
      <c r="S1393" s="9">
        <v>591</v>
      </c>
      <c r="T1393" s="9">
        <v>340</v>
      </c>
      <c r="U1393" s="9">
        <v>71</v>
      </c>
      <c r="V1393" s="9">
        <v>15</v>
      </c>
      <c r="W1393" s="9">
        <v>0</v>
      </c>
      <c r="X1393" s="9">
        <v>5293</v>
      </c>
      <c r="Y1393" s="9">
        <v>89</v>
      </c>
      <c r="Z1393" s="9">
        <v>0</v>
      </c>
      <c r="AA1393" s="9">
        <v>1803</v>
      </c>
      <c r="AB1393" s="9">
        <v>990</v>
      </c>
      <c r="AC1393" s="9">
        <v>1490</v>
      </c>
      <c r="AD1393" s="9">
        <v>1099</v>
      </c>
      <c r="AE1393" s="9">
        <v>0</v>
      </c>
      <c r="AF1393" s="9">
        <v>3584</v>
      </c>
      <c r="AG1393" s="9">
        <v>1235</v>
      </c>
      <c r="AH1393" s="9">
        <v>563</v>
      </c>
      <c r="AI1393" s="9">
        <v>0</v>
      </c>
      <c r="AJ1393" s="9">
        <v>4732</v>
      </c>
      <c r="AK1393" s="9">
        <v>478</v>
      </c>
      <c r="AL1393" s="9">
        <v>172</v>
      </c>
      <c r="AM1393" s="9">
        <v>0</v>
      </c>
      <c r="AN1393" s="9">
        <v>5006</v>
      </c>
      <c r="AO1393" s="9">
        <v>246</v>
      </c>
      <c r="AP1393" s="9">
        <v>130</v>
      </c>
      <c r="AQ1393" s="9">
        <v>0</v>
      </c>
      <c r="AR1393" s="9">
        <v>4663</v>
      </c>
      <c r="AS1393" s="9">
        <v>719</v>
      </c>
      <c r="AT1393" s="10">
        <v>0</v>
      </c>
    </row>
    <row r="1394" spans="1:46" ht="42.75" x14ac:dyDescent="0.25">
      <c r="A1394" s="26" t="str">
        <f t="shared" si="42"/>
        <v>2014Registered nursesNew BrunswickCommunity health</v>
      </c>
      <c r="B1394" s="24">
        <v>2014</v>
      </c>
      <c r="C1394" s="9" t="s">
        <v>7</v>
      </c>
      <c r="D1394" s="9" t="s">
        <v>165</v>
      </c>
      <c r="E1394" s="9" t="str">
        <f t="shared" si="43"/>
        <v>New Brunswick</v>
      </c>
      <c r="F1394" s="9" t="s">
        <v>182</v>
      </c>
      <c r="G1394" s="9" t="s">
        <v>11</v>
      </c>
      <c r="H1394" s="9">
        <v>1069</v>
      </c>
      <c r="I1394" s="9">
        <v>1045</v>
      </c>
      <c r="J1394" s="9">
        <v>24</v>
      </c>
      <c r="K1394" s="9">
        <v>0</v>
      </c>
      <c r="L1394" s="9">
        <v>2</v>
      </c>
      <c r="M1394" s="9">
        <v>11</v>
      </c>
      <c r="N1394" s="9">
        <v>63</v>
      </c>
      <c r="O1394" s="9">
        <v>95</v>
      </c>
      <c r="P1394" s="9">
        <v>131</v>
      </c>
      <c r="Q1394" s="9">
        <v>211</v>
      </c>
      <c r="R1394" s="9">
        <v>217</v>
      </c>
      <c r="S1394" s="9">
        <v>184</v>
      </c>
      <c r="T1394" s="9">
        <v>110</v>
      </c>
      <c r="U1394" s="9">
        <v>40</v>
      </c>
      <c r="V1394" s="9">
        <v>5</v>
      </c>
      <c r="W1394" s="9">
        <v>0</v>
      </c>
      <c r="X1394" s="9">
        <v>1053</v>
      </c>
      <c r="Y1394" s="9">
        <v>16</v>
      </c>
      <c r="Z1394" s="9">
        <v>0</v>
      </c>
      <c r="AA1394" s="9">
        <v>87</v>
      </c>
      <c r="AB1394" s="9">
        <v>207</v>
      </c>
      <c r="AC1394" s="9">
        <v>379</v>
      </c>
      <c r="AD1394" s="9">
        <v>396</v>
      </c>
      <c r="AE1394" s="9">
        <v>0</v>
      </c>
      <c r="AF1394" s="9">
        <v>623</v>
      </c>
      <c r="AG1394" s="9">
        <v>329</v>
      </c>
      <c r="AH1394" s="9">
        <v>117</v>
      </c>
      <c r="AI1394" s="9">
        <v>0</v>
      </c>
      <c r="AJ1394" s="9">
        <v>903</v>
      </c>
      <c r="AK1394" s="9">
        <v>101</v>
      </c>
      <c r="AL1394" s="9">
        <v>65</v>
      </c>
      <c r="AM1394" s="9">
        <v>0</v>
      </c>
      <c r="AN1394" s="9">
        <v>1034</v>
      </c>
      <c r="AO1394" s="9">
        <v>30</v>
      </c>
      <c r="AP1394" s="9">
        <v>5</v>
      </c>
      <c r="AQ1394" s="9">
        <v>0</v>
      </c>
      <c r="AR1394" s="9">
        <v>614</v>
      </c>
      <c r="AS1394" s="9">
        <v>455</v>
      </c>
      <c r="AT1394" s="10">
        <v>0</v>
      </c>
    </row>
    <row r="1395" spans="1:46" ht="57" x14ac:dyDescent="0.25">
      <c r="A1395" s="26" t="str">
        <f t="shared" si="42"/>
        <v>2014Registered nursesNew BrunswickNursing home/long-term care</v>
      </c>
      <c r="B1395" s="24">
        <v>2014</v>
      </c>
      <c r="C1395" s="9" t="s">
        <v>7</v>
      </c>
      <c r="D1395" s="9" t="s">
        <v>165</v>
      </c>
      <c r="E1395" s="9" t="str">
        <f t="shared" si="43"/>
        <v>New Brunswick</v>
      </c>
      <c r="F1395" s="9" t="s">
        <v>181</v>
      </c>
      <c r="G1395" s="9" t="s">
        <v>12</v>
      </c>
      <c r="H1395" s="9">
        <v>863</v>
      </c>
      <c r="I1395" s="9">
        <v>827</v>
      </c>
      <c r="J1395" s="9">
        <v>36</v>
      </c>
      <c r="K1395" s="9">
        <v>0</v>
      </c>
      <c r="L1395" s="9">
        <v>21</v>
      </c>
      <c r="M1395" s="9">
        <v>49</v>
      </c>
      <c r="N1395" s="9">
        <v>47</v>
      </c>
      <c r="O1395" s="9">
        <v>57</v>
      </c>
      <c r="P1395" s="9">
        <v>101</v>
      </c>
      <c r="Q1395" s="9">
        <v>109</v>
      </c>
      <c r="R1395" s="9">
        <v>151</v>
      </c>
      <c r="S1395" s="9">
        <v>139</v>
      </c>
      <c r="T1395" s="9">
        <v>111</v>
      </c>
      <c r="U1395" s="9">
        <v>60</v>
      </c>
      <c r="V1395" s="9">
        <v>18</v>
      </c>
      <c r="W1395" s="9">
        <v>0</v>
      </c>
      <c r="X1395" s="9">
        <v>832</v>
      </c>
      <c r="Y1395" s="9">
        <v>31</v>
      </c>
      <c r="Z1395" s="9">
        <v>0</v>
      </c>
      <c r="AA1395" s="9">
        <v>170</v>
      </c>
      <c r="AB1395" s="9">
        <v>152</v>
      </c>
      <c r="AC1395" s="9">
        <v>218</v>
      </c>
      <c r="AD1395" s="9">
        <v>323</v>
      </c>
      <c r="AE1395" s="9">
        <v>0</v>
      </c>
      <c r="AF1395" s="9">
        <v>385</v>
      </c>
      <c r="AG1395" s="9">
        <v>324</v>
      </c>
      <c r="AH1395" s="9">
        <v>154</v>
      </c>
      <c r="AI1395" s="9">
        <v>0</v>
      </c>
      <c r="AJ1395" s="9">
        <v>571</v>
      </c>
      <c r="AK1395" s="9">
        <v>283</v>
      </c>
      <c r="AL1395" s="9">
        <v>9</v>
      </c>
      <c r="AM1395" s="9">
        <v>0</v>
      </c>
      <c r="AN1395" s="9">
        <v>765</v>
      </c>
      <c r="AO1395" s="9">
        <v>95</v>
      </c>
      <c r="AP1395" s="9">
        <v>3</v>
      </c>
      <c r="AQ1395" s="9">
        <v>0</v>
      </c>
      <c r="AR1395" s="9">
        <v>472</v>
      </c>
      <c r="AS1395" s="9">
        <v>391</v>
      </c>
      <c r="AT1395" s="10">
        <v>0</v>
      </c>
    </row>
    <row r="1396" spans="1:46" ht="42.75" x14ac:dyDescent="0.25">
      <c r="A1396" s="26" t="str">
        <f t="shared" si="42"/>
        <v>2014Registered nursesNew BrunswickOther places of work</v>
      </c>
      <c r="B1396" s="24">
        <v>2014</v>
      </c>
      <c r="C1396" s="9" t="s">
        <v>7</v>
      </c>
      <c r="D1396" s="9" t="s">
        <v>165</v>
      </c>
      <c r="E1396" s="9" t="str">
        <f t="shared" si="43"/>
        <v>New Brunswick</v>
      </c>
      <c r="F1396" s="9" t="s">
        <v>183</v>
      </c>
      <c r="G1396" s="9" t="s">
        <v>13</v>
      </c>
      <c r="H1396" s="9">
        <v>777</v>
      </c>
      <c r="I1396" s="9">
        <v>734</v>
      </c>
      <c r="J1396" s="9">
        <v>43</v>
      </c>
      <c r="K1396" s="9">
        <v>0</v>
      </c>
      <c r="L1396" s="9">
        <v>3</v>
      </c>
      <c r="M1396" s="9">
        <v>21</v>
      </c>
      <c r="N1396" s="9">
        <v>62</v>
      </c>
      <c r="O1396" s="9">
        <v>86</v>
      </c>
      <c r="P1396" s="9">
        <v>87</v>
      </c>
      <c r="Q1396" s="9">
        <v>116</v>
      </c>
      <c r="R1396" s="9">
        <v>118</v>
      </c>
      <c r="S1396" s="9">
        <v>135</v>
      </c>
      <c r="T1396" s="9">
        <v>84</v>
      </c>
      <c r="U1396" s="9">
        <v>44</v>
      </c>
      <c r="V1396" s="9">
        <v>21</v>
      </c>
      <c r="W1396" s="9">
        <v>0</v>
      </c>
      <c r="X1396" s="9">
        <v>766</v>
      </c>
      <c r="Y1396" s="9">
        <v>11</v>
      </c>
      <c r="Z1396" s="9">
        <v>0</v>
      </c>
      <c r="AA1396" s="9">
        <v>102</v>
      </c>
      <c r="AB1396" s="9">
        <v>183</v>
      </c>
      <c r="AC1396" s="9">
        <v>222</v>
      </c>
      <c r="AD1396" s="9">
        <v>270</v>
      </c>
      <c r="AE1396" s="9">
        <v>0</v>
      </c>
      <c r="AF1396" s="9">
        <v>553</v>
      </c>
      <c r="AG1396" s="9">
        <v>146</v>
      </c>
      <c r="AH1396" s="9">
        <v>78</v>
      </c>
      <c r="AI1396" s="9">
        <v>0</v>
      </c>
      <c r="AJ1396" s="9">
        <v>260</v>
      </c>
      <c r="AK1396" s="9">
        <v>109</v>
      </c>
      <c r="AL1396" s="9">
        <v>408</v>
      </c>
      <c r="AM1396" s="9">
        <v>0</v>
      </c>
      <c r="AN1396" s="9">
        <v>324</v>
      </c>
      <c r="AO1396" s="9">
        <v>185</v>
      </c>
      <c r="AP1396" s="9">
        <v>268</v>
      </c>
      <c r="AQ1396" s="9">
        <v>0</v>
      </c>
      <c r="AR1396" s="9">
        <v>682</v>
      </c>
      <c r="AS1396" s="9">
        <v>95</v>
      </c>
      <c r="AT1396" s="10">
        <v>0</v>
      </c>
    </row>
    <row r="1397" spans="1:46" ht="42.75" x14ac:dyDescent="0.25">
      <c r="A1397" s="26" t="str">
        <f t="shared" si="42"/>
        <v>2014Registered nursesQuebecAll places of work</v>
      </c>
      <c r="B1397" s="24">
        <v>2014</v>
      </c>
      <c r="C1397" s="9" t="s">
        <v>7</v>
      </c>
      <c r="D1397" s="9" t="s">
        <v>166</v>
      </c>
      <c r="E1397" s="9" t="str">
        <f t="shared" si="43"/>
        <v>Quebec</v>
      </c>
      <c r="F1397" s="9" t="s">
        <v>179</v>
      </c>
      <c r="G1397" s="9" t="s">
        <v>9</v>
      </c>
      <c r="H1397" s="9">
        <v>68571</v>
      </c>
      <c r="I1397" s="9">
        <v>61269</v>
      </c>
      <c r="J1397" s="9">
        <v>7302</v>
      </c>
      <c r="K1397" s="9">
        <v>0</v>
      </c>
      <c r="L1397" s="9">
        <v>3537</v>
      </c>
      <c r="M1397" s="9">
        <v>7548</v>
      </c>
      <c r="N1397" s="9">
        <v>9373</v>
      </c>
      <c r="O1397" s="9">
        <v>8701</v>
      </c>
      <c r="P1397" s="9">
        <v>8086</v>
      </c>
      <c r="Q1397" s="9">
        <v>8734</v>
      </c>
      <c r="R1397" s="9">
        <v>9193</v>
      </c>
      <c r="S1397" s="9">
        <v>7999</v>
      </c>
      <c r="T1397" s="9">
        <v>3631</v>
      </c>
      <c r="U1397" s="9">
        <v>1305</v>
      </c>
      <c r="V1397" s="9">
        <v>464</v>
      </c>
      <c r="W1397" s="9">
        <v>0</v>
      </c>
      <c r="X1397" s="9">
        <v>65779</v>
      </c>
      <c r="Y1397" s="9">
        <v>2792</v>
      </c>
      <c r="Z1397" s="9">
        <v>0</v>
      </c>
      <c r="AA1397" s="9">
        <v>24156</v>
      </c>
      <c r="AB1397" s="9">
        <v>15846</v>
      </c>
      <c r="AC1397" s="9">
        <v>14770</v>
      </c>
      <c r="AD1397" s="9">
        <v>13799</v>
      </c>
      <c r="AE1397" s="9">
        <v>0</v>
      </c>
      <c r="AF1397" s="9">
        <v>40765</v>
      </c>
      <c r="AG1397" s="9">
        <v>22002</v>
      </c>
      <c r="AH1397" s="9">
        <v>5758</v>
      </c>
      <c r="AI1397" s="9">
        <v>46</v>
      </c>
      <c r="AJ1397" s="9">
        <v>54895</v>
      </c>
      <c r="AK1397" s="9">
        <v>3523</v>
      </c>
      <c r="AL1397" s="9">
        <v>10042</v>
      </c>
      <c r="AM1397" s="9">
        <v>111</v>
      </c>
      <c r="AN1397" s="9">
        <v>59593</v>
      </c>
      <c r="AO1397" s="9">
        <v>4938</v>
      </c>
      <c r="AP1397" s="9">
        <v>3605</v>
      </c>
      <c r="AQ1397" s="9">
        <v>435</v>
      </c>
      <c r="AR1397" s="9">
        <v>61463</v>
      </c>
      <c r="AS1397" s="9">
        <v>7044</v>
      </c>
      <c r="AT1397" s="10">
        <v>64</v>
      </c>
    </row>
    <row r="1398" spans="1:46" ht="28.5" x14ac:dyDescent="0.25">
      <c r="A1398" s="26" t="str">
        <f t="shared" si="42"/>
        <v>2014Registered nursesQuebecHospital</v>
      </c>
      <c r="B1398" s="24">
        <v>2014</v>
      </c>
      <c r="C1398" s="9" t="s">
        <v>7</v>
      </c>
      <c r="D1398" s="9" t="s">
        <v>166</v>
      </c>
      <c r="E1398" s="9" t="str">
        <f t="shared" si="43"/>
        <v>Quebec</v>
      </c>
      <c r="F1398" s="9" t="s">
        <v>180</v>
      </c>
      <c r="G1398" s="9" t="s">
        <v>10</v>
      </c>
      <c r="H1398" s="9">
        <v>39140</v>
      </c>
      <c r="I1398" s="9">
        <v>34696</v>
      </c>
      <c r="J1398" s="9">
        <v>4444</v>
      </c>
      <c r="K1398" s="9">
        <v>0</v>
      </c>
      <c r="L1398" s="9">
        <v>2810</v>
      </c>
      <c r="M1398" s="9">
        <v>5298</v>
      </c>
      <c r="N1398" s="9">
        <v>5869</v>
      </c>
      <c r="O1398" s="9">
        <v>5109</v>
      </c>
      <c r="P1398" s="9">
        <v>4236</v>
      </c>
      <c r="Q1398" s="9">
        <v>4755</v>
      </c>
      <c r="R1398" s="9">
        <v>4926</v>
      </c>
      <c r="S1398" s="9">
        <v>4216</v>
      </c>
      <c r="T1398" s="9">
        <v>1462</v>
      </c>
      <c r="U1398" s="9">
        <v>360</v>
      </c>
      <c r="V1398" s="9">
        <v>99</v>
      </c>
      <c r="W1398" s="9">
        <v>0</v>
      </c>
      <c r="X1398" s="9">
        <v>37254</v>
      </c>
      <c r="Y1398" s="9">
        <v>1886</v>
      </c>
      <c r="Z1398" s="9">
        <v>0</v>
      </c>
      <c r="AA1398" s="9">
        <v>16148</v>
      </c>
      <c r="AB1398" s="9">
        <v>8672</v>
      </c>
      <c r="AC1398" s="9">
        <v>7827</v>
      </c>
      <c r="AD1398" s="9">
        <v>6493</v>
      </c>
      <c r="AE1398" s="9">
        <v>0</v>
      </c>
      <c r="AF1398" s="9">
        <v>24120</v>
      </c>
      <c r="AG1398" s="9">
        <v>12921</v>
      </c>
      <c r="AH1398" s="9">
        <v>2080</v>
      </c>
      <c r="AI1398" s="9">
        <v>19</v>
      </c>
      <c r="AJ1398" s="9">
        <v>34367</v>
      </c>
      <c r="AK1398" s="9">
        <v>1467</v>
      </c>
      <c r="AL1398" s="9">
        <v>3249</v>
      </c>
      <c r="AM1398" s="9">
        <v>57</v>
      </c>
      <c r="AN1398" s="9">
        <v>36557</v>
      </c>
      <c r="AO1398" s="9">
        <v>1880</v>
      </c>
      <c r="AP1398" s="9">
        <v>500</v>
      </c>
      <c r="AQ1398" s="9">
        <v>203</v>
      </c>
      <c r="AR1398" s="9">
        <v>37031</v>
      </c>
      <c r="AS1398" s="9">
        <v>2109</v>
      </c>
      <c r="AT1398" s="10">
        <v>0</v>
      </c>
    </row>
    <row r="1399" spans="1:46" ht="28.5" x14ac:dyDescent="0.25">
      <c r="A1399" s="26" t="str">
        <f t="shared" si="42"/>
        <v>2014Registered nursesQuebecCommunity health</v>
      </c>
      <c r="B1399" s="24">
        <v>2014</v>
      </c>
      <c r="C1399" s="9" t="s">
        <v>7</v>
      </c>
      <c r="D1399" s="9" t="s">
        <v>166</v>
      </c>
      <c r="E1399" s="9" t="str">
        <f t="shared" si="43"/>
        <v>Quebec</v>
      </c>
      <c r="F1399" s="9" t="s">
        <v>182</v>
      </c>
      <c r="G1399" s="9" t="s">
        <v>11</v>
      </c>
      <c r="H1399" s="9">
        <v>7703</v>
      </c>
      <c r="I1399" s="9">
        <v>7218</v>
      </c>
      <c r="J1399" s="9">
        <v>485</v>
      </c>
      <c r="K1399" s="9">
        <v>0</v>
      </c>
      <c r="L1399" s="9">
        <v>86</v>
      </c>
      <c r="M1399" s="9">
        <v>435</v>
      </c>
      <c r="N1399" s="9">
        <v>877</v>
      </c>
      <c r="O1399" s="9">
        <v>975</v>
      </c>
      <c r="P1399" s="9">
        <v>1093</v>
      </c>
      <c r="Q1399" s="9">
        <v>1120</v>
      </c>
      <c r="R1399" s="9">
        <v>1135</v>
      </c>
      <c r="S1399" s="9">
        <v>1017</v>
      </c>
      <c r="T1399" s="9">
        <v>619</v>
      </c>
      <c r="U1399" s="9">
        <v>255</v>
      </c>
      <c r="V1399" s="9">
        <v>91</v>
      </c>
      <c r="W1399" s="9">
        <v>0</v>
      </c>
      <c r="X1399" s="9">
        <v>7540</v>
      </c>
      <c r="Y1399" s="9">
        <v>163</v>
      </c>
      <c r="Z1399" s="9">
        <v>0</v>
      </c>
      <c r="AA1399" s="9">
        <v>1572</v>
      </c>
      <c r="AB1399" s="9">
        <v>2028</v>
      </c>
      <c r="AC1399" s="9">
        <v>1997</v>
      </c>
      <c r="AD1399" s="9">
        <v>2106</v>
      </c>
      <c r="AE1399" s="9">
        <v>0</v>
      </c>
      <c r="AF1399" s="9">
        <v>4659</v>
      </c>
      <c r="AG1399" s="9">
        <v>2256</v>
      </c>
      <c r="AH1399" s="9">
        <v>784</v>
      </c>
      <c r="AI1399" s="9">
        <v>4</v>
      </c>
      <c r="AJ1399" s="9">
        <v>6511</v>
      </c>
      <c r="AK1399" s="9">
        <v>278</v>
      </c>
      <c r="AL1399" s="9">
        <v>898</v>
      </c>
      <c r="AM1399" s="9">
        <v>16</v>
      </c>
      <c r="AN1399" s="9">
        <v>7201</v>
      </c>
      <c r="AO1399" s="9">
        <v>394</v>
      </c>
      <c r="AP1399" s="9">
        <v>67</v>
      </c>
      <c r="AQ1399" s="9">
        <v>41</v>
      </c>
      <c r="AR1399" s="9">
        <v>6596</v>
      </c>
      <c r="AS1399" s="9">
        <v>1107</v>
      </c>
      <c r="AT1399" s="10">
        <v>0</v>
      </c>
    </row>
    <row r="1400" spans="1:46" ht="57" x14ac:dyDescent="0.25">
      <c r="A1400" s="26" t="str">
        <f t="shared" si="42"/>
        <v>2014Registered nursesQuebecNursing home/long-term care</v>
      </c>
      <c r="B1400" s="24">
        <v>2014</v>
      </c>
      <c r="C1400" s="9" t="s">
        <v>7</v>
      </c>
      <c r="D1400" s="9" t="s">
        <v>166</v>
      </c>
      <c r="E1400" s="9" t="str">
        <f t="shared" si="43"/>
        <v>Quebec</v>
      </c>
      <c r="F1400" s="9" t="s">
        <v>181</v>
      </c>
      <c r="G1400" s="9" t="s">
        <v>12</v>
      </c>
      <c r="H1400" s="9">
        <v>7412</v>
      </c>
      <c r="I1400" s="9">
        <v>6651</v>
      </c>
      <c r="J1400" s="9">
        <v>761</v>
      </c>
      <c r="K1400" s="9">
        <v>0</v>
      </c>
      <c r="L1400" s="9">
        <v>197</v>
      </c>
      <c r="M1400" s="9">
        <v>423</v>
      </c>
      <c r="N1400" s="9">
        <v>653</v>
      </c>
      <c r="O1400" s="9">
        <v>717</v>
      </c>
      <c r="P1400" s="9">
        <v>970</v>
      </c>
      <c r="Q1400" s="9">
        <v>1055</v>
      </c>
      <c r="R1400" s="9">
        <v>1381</v>
      </c>
      <c r="S1400" s="9">
        <v>1262</v>
      </c>
      <c r="T1400" s="9">
        <v>526</v>
      </c>
      <c r="U1400" s="9">
        <v>185</v>
      </c>
      <c r="V1400" s="9">
        <v>43</v>
      </c>
      <c r="W1400" s="9">
        <v>0</v>
      </c>
      <c r="X1400" s="9">
        <v>7065</v>
      </c>
      <c r="Y1400" s="9">
        <v>347</v>
      </c>
      <c r="Z1400" s="9">
        <v>0</v>
      </c>
      <c r="AA1400" s="9">
        <v>1780</v>
      </c>
      <c r="AB1400" s="9">
        <v>1663</v>
      </c>
      <c r="AC1400" s="9">
        <v>1967</v>
      </c>
      <c r="AD1400" s="9">
        <v>2002</v>
      </c>
      <c r="AE1400" s="9">
        <v>0</v>
      </c>
      <c r="AF1400" s="9">
        <v>4221</v>
      </c>
      <c r="AG1400" s="9">
        <v>2653</v>
      </c>
      <c r="AH1400" s="9">
        <v>535</v>
      </c>
      <c r="AI1400" s="9">
        <v>3</v>
      </c>
      <c r="AJ1400" s="9">
        <v>5913</v>
      </c>
      <c r="AK1400" s="9">
        <v>977</v>
      </c>
      <c r="AL1400" s="9">
        <v>514</v>
      </c>
      <c r="AM1400" s="9">
        <v>8</v>
      </c>
      <c r="AN1400" s="9">
        <v>6215</v>
      </c>
      <c r="AO1400" s="9">
        <v>1132</v>
      </c>
      <c r="AP1400" s="9">
        <v>33</v>
      </c>
      <c r="AQ1400" s="9">
        <v>32</v>
      </c>
      <c r="AR1400" s="9">
        <v>5363</v>
      </c>
      <c r="AS1400" s="9">
        <v>2049</v>
      </c>
      <c r="AT1400" s="10">
        <v>0</v>
      </c>
    </row>
    <row r="1401" spans="1:46" ht="42.75" x14ac:dyDescent="0.25">
      <c r="A1401" s="26" t="str">
        <f t="shared" si="42"/>
        <v>2014Registered nursesQuebecOther places of work</v>
      </c>
      <c r="B1401" s="24">
        <v>2014</v>
      </c>
      <c r="C1401" s="9" t="s">
        <v>7</v>
      </c>
      <c r="D1401" s="9" t="s">
        <v>166</v>
      </c>
      <c r="E1401" s="9" t="str">
        <f t="shared" si="43"/>
        <v>Quebec</v>
      </c>
      <c r="F1401" s="9" t="s">
        <v>183</v>
      </c>
      <c r="G1401" s="9" t="s">
        <v>13</v>
      </c>
      <c r="H1401" s="9">
        <v>14253</v>
      </c>
      <c r="I1401" s="9">
        <v>12649</v>
      </c>
      <c r="J1401" s="9">
        <v>1604</v>
      </c>
      <c r="K1401" s="9">
        <v>0</v>
      </c>
      <c r="L1401" s="9">
        <v>440</v>
      </c>
      <c r="M1401" s="9">
        <v>1385</v>
      </c>
      <c r="N1401" s="9">
        <v>1957</v>
      </c>
      <c r="O1401" s="9">
        <v>1891</v>
      </c>
      <c r="P1401" s="9">
        <v>1777</v>
      </c>
      <c r="Q1401" s="9">
        <v>1797</v>
      </c>
      <c r="R1401" s="9">
        <v>1747</v>
      </c>
      <c r="S1401" s="9">
        <v>1501</v>
      </c>
      <c r="T1401" s="9">
        <v>1022</v>
      </c>
      <c r="U1401" s="9">
        <v>505</v>
      </c>
      <c r="V1401" s="9">
        <v>231</v>
      </c>
      <c r="W1401" s="9">
        <v>0</v>
      </c>
      <c r="X1401" s="9">
        <v>13866</v>
      </c>
      <c r="Y1401" s="9">
        <v>387</v>
      </c>
      <c r="Z1401" s="9">
        <v>0</v>
      </c>
      <c r="AA1401" s="9">
        <v>4617</v>
      </c>
      <c r="AB1401" s="9">
        <v>3472</v>
      </c>
      <c r="AC1401" s="9">
        <v>2972</v>
      </c>
      <c r="AD1401" s="9">
        <v>3192</v>
      </c>
      <c r="AE1401" s="9">
        <v>0</v>
      </c>
      <c r="AF1401" s="9">
        <v>7746</v>
      </c>
      <c r="AG1401" s="9">
        <v>4145</v>
      </c>
      <c r="AH1401" s="9">
        <v>2343</v>
      </c>
      <c r="AI1401" s="9">
        <v>19</v>
      </c>
      <c r="AJ1401" s="9">
        <v>8059</v>
      </c>
      <c r="AK1401" s="9">
        <v>801</v>
      </c>
      <c r="AL1401" s="9">
        <v>5364</v>
      </c>
      <c r="AM1401" s="9">
        <v>29</v>
      </c>
      <c r="AN1401" s="9">
        <v>9568</v>
      </c>
      <c r="AO1401" s="9">
        <v>1528</v>
      </c>
      <c r="AP1401" s="9">
        <v>2999</v>
      </c>
      <c r="AQ1401" s="9">
        <v>158</v>
      </c>
      <c r="AR1401" s="9">
        <v>12473</v>
      </c>
      <c r="AS1401" s="9">
        <v>1779</v>
      </c>
      <c r="AT1401" s="10">
        <v>1</v>
      </c>
    </row>
    <row r="1402" spans="1:46" ht="42.75" x14ac:dyDescent="0.25">
      <c r="A1402" s="26" t="str">
        <f t="shared" si="42"/>
        <v>2014Registered nursesQuebecUnknown places of work</v>
      </c>
      <c r="B1402" s="24">
        <v>2014</v>
      </c>
      <c r="C1402" s="9" t="s">
        <v>7</v>
      </c>
      <c r="D1402" s="9" t="s">
        <v>166</v>
      </c>
      <c r="E1402" s="9" t="str">
        <f t="shared" si="43"/>
        <v>Quebec</v>
      </c>
      <c r="F1402" s="9" t="s">
        <v>184</v>
      </c>
      <c r="G1402" s="9" t="s">
        <v>49</v>
      </c>
      <c r="H1402" s="9">
        <v>63</v>
      </c>
      <c r="I1402" s="9">
        <v>55</v>
      </c>
      <c r="J1402" s="9">
        <v>8</v>
      </c>
      <c r="K1402" s="9">
        <v>0</v>
      </c>
      <c r="L1402" s="9">
        <v>4</v>
      </c>
      <c r="M1402" s="9">
        <v>7</v>
      </c>
      <c r="N1402" s="9">
        <v>17</v>
      </c>
      <c r="O1402" s="9">
        <v>9</v>
      </c>
      <c r="P1402" s="9">
        <v>10</v>
      </c>
      <c r="Q1402" s="9">
        <v>7</v>
      </c>
      <c r="R1402" s="9">
        <v>4</v>
      </c>
      <c r="S1402" s="9">
        <v>3</v>
      </c>
      <c r="T1402" s="9">
        <v>2</v>
      </c>
      <c r="U1402" s="9">
        <v>0</v>
      </c>
      <c r="V1402" s="9">
        <v>0</v>
      </c>
      <c r="W1402" s="9">
        <v>0</v>
      </c>
      <c r="X1402" s="9">
        <v>54</v>
      </c>
      <c r="Y1402" s="9">
        <v>9</v>
      </c>
      <c r="Z1402" s="9">
        <v>0</v>
      </c>
      <c r="AA1402" s="9">
        <v>39</v>
      </c>
      <c r="AB1402" s="9">
        <v>11</v>
      </c>
      <c r="AC1402" s="9">
        <v>7</v>
      </c>
      <c r="AD1402" s="9">
        <v>6</v>
      </c>
      <c r="AE1402" s="9">
        <v>0</v>
      </c>
      <c r="AF1402" s="9">
        <v>19</v>
      </c>
      <c r="AG1402" s="9">
        <v>27</v>
      </c>
      <c r="AH1402" s="9">
        <v>16</v>
      </c>
      <c r="AI1402" s="9">
        <v>1</v>
      </c>
      <c r="AJ1402" s="9">
        <v>45</v>
      </c>
      <c r="AK1402" s="9">
        <v>0</v>
      </c>
      <c r="AL1402" s="9">
        <v>17</v>
      </c>
      <c r="AM1402" s="9">
        <v>1</v>
      </c>
      <c r="AN1402" s="9">
        <v>52</v>
      </c>
      <c r="AO1402" s="9">
        <v>4</v>
      </c>
      <c r="AP1402" s="9">
        <v>6</v>
      </c>
      <c r="AQ1402" s="9">
        <v>1</v>
      </c>
      <c r="AR1402" s="9">
        <v>0</v>
      </c>
      <c r="AS1402" s="9">
        <v>0</v>
      </c>
      <c r="AT1402" s="10">
        <v>63</v>
      </c>
    </row>
    <row r="1403" spans="1:46" ht="42.75" x14ac:dyDescent="0.25">
      <c r="A1403" s="26" t="str">
        <f t="shared" si="42"/>
        <v>2014Registered nursesOntarioAll places of work</v>
      </c>
      <c r="B1403" s="24">
        <v>2014</v>
      </c>
      <c r="C1403" s="9" t="s">
        <v>7</v>
      </c>
      <c r="D1403" s="9" t="s">
        <v>172</v>
      </c>
      <c r="E1403" s="9" t="str">
        <f t="shared" si="43"/>
        <v>Ontario</v>
      </c>
      <c r="F1403" s="9" t="s">
        <v>179</v>
      </c>
      <c r="G1403" s="9" t="s">
        <v>9</v>
      </c>
      <c r="H1403" s="9">
        <v>97657</v>
      </c>
      <c r="I1403" s="9">
        <v>91744</v>
      </c>
      <c r="J1403" s="9">
        <v>5913</v>
      </c>
      <c r="K1403" s="9">
        <v>0</v>
      </c>
      <c r="L1403" s="9">
        <v>2242</v>
      </c>
      <c r="M1403" s="9">
        <v>9360</v>
      </c>
      <c r="N1403" s="9">
        <v>9615</v>
      </c>
      <c r="O1403" s="9">
        <v>9292</v>
      </c>
      <c r="P1403" s="9">
        <v>11552</v>
      </c>
      <c r="Q1403" s="9">
        <v>12714</v>
      </c>
      <c r="R1403" s="9">
        <v>14407</v>
      </c>
      <c r="S1403" s="9">
        <v>12673</v>
      </c>
      <c r="T1403" s="9">
        <v>10191</v>
      </c>
      <c r="U1403" s="9">
        <v>4076</v>
      </c>
      <c r="V1403" s="9">
        <v>1534</v>
      </c>
      <c r="W1403" s="9">
        <v>1</v>
      </c>
      <c r="X1403" s="9">
        <v>86232</v>
      </c>
      <c r="Y1403" s="9">
        <v>11273</v>
      </c>
      <c r="Z1403" s="9">
        <v>152</v>
      </c>
      <c r="AA1403" s="9">
        <v>24863</v>
      </c>
      <c r="AB1403" s="9">
        <v>21474</v>
      </c>
      <c r="AC1403" s="9">
        <v>23744</v>
      </c>
      <c r="AD1403" s="9">
        <v>27478</v>
      </c>
      <c r="AE1403" s="9">
        <v>98</v>
      </c>
      <c r="AF1403" s="9">
        <v>65370</v>
      </c>
      <c r="AG1403" s="9">
        <v>25382</v>
      </c>
      <c r="AH1403" s="9">
        <v>6905</v>
      </c>
      <c r="AI1403" s="9">
        <v>0</v>
      </c>
      <c r="AJ1403" s="9">
        <v>72268</v>
      </c>
      <c r="AK1403" s="9">
        <v>5578</v>
      </c>
      <c r="AL1403" s="9">
        <v>19811</v>
      </c>
      <c r="AM1403" s="9">
        <v>0</v>
      </c>
      <c r="AN1403" s="9">
        <v>88637</v>
      </c>
      <c r="AO1403" s="9">
        <v>6799</v>
      </c>
      <c r="AP1403" s="9">
        <v>2144</v>
      </c>
      <c r="AQ1403" s="9">
        <v>77</v>
      </c>
      <c r="AR1403" s="9">
        <v>91848</v>
      </c>
      <c r="AS1403" s="9">
        <v>5809</v>
      </c>
      <c r="AT1403" s="10">
        <v>0</v>
      </c>
    </row>
    <row r="1404" spans="1:46" ht="57" x14ac:dyDescent="0.25">
      <c r="A1404" s="26" t="str">
        <f t="shared" si="42"/>
        <v>2014Registered nursesOntarioHospital</v>
      </c>
      <c r="B1404" s="24">
        <v>2014</v>
      </c>
      <c r="C1404" s="9" t="s">
        <v>7</v>
      </c>
      <c r="D1404" s="9" t="s">
        <v>172</v>
      </c>
      <c r="E1404" s="9" t="str">
        <f t="shared" si="43"/>
        <v>Ontario</v>
      </c>
      <c r="F1404" s="9" t="s">
        <v>180</v>
      </c>
      <c r="G1404" s="9" t="s">
        <v>10</v>
      </c>
      <c r="H1404" s="9">
        <v>61721</v>
      </c>
      <c r="I1404" s="9">
        <v>57505</v>
      </c>
      <c r="J1404" s="9">
        <v>4216</v>
      </c>
      <c r="K1404" s="9">
        <v>0</v>
      </c>
      <c r="L1404" s="9">
        <v>1849</v>
      </c>
      <c r="M1404" s="9">
        <v>7448</v>
      </c>
      <c r="N1404" s="9">
        <v>6906</v>
      </c>
      <c r="O1404" s="9">
        <v>6220</v>
      </c>
      <c r="P1404" s="9">
        <v>7104</v>
      </c>
      <c r="Q1404" s="9">
        <v>8125</v>
      </c>
      <c r="R1404" s="9" t="s">
        <v>201</v>
      </c>
      <c r="S1404" s="9">
        <v>7524</v>
      </c>
      <c r="T1404" s="9">
        <v>5201</v>
      </c>
      <c r="U1404" s="9">
        <v>1729</v>
      </c>
      <c r="V1404" s="9">
        <v>508</v>
      </c>
      <c r="W1404" s="9">
        <v>0</v>
      </c>
      <c r="X1404" s="9">
        <v>54420</v>
      </c>
      <c r="Y1404" s="9">
        <v>7227</v>
      </c>
      <c r="Z1404" s="9">
        <v>74</v>
      </c>
      <c r="AA1404" s="9">
        <v>18475</v>
      </c>
      <c r="AB1404" s="9">
        <v>13698</v>
      </c>
      <c r="AC1404" s="9">
        <v>14842</v>
      </c>
      <c r="AD1404" s="9">
        <v>14656</v>
      </c>
      <c r="AE1404" s="9">
        <v>50</v>
      </c>
      <c r="AF1404" s="9">
        <v>41923</v>
      </c>
      <c r="AG1404" s="9">
        <v>16092</v>
      </c>
      <c r="AH1404" s="9">
        <v>3706</v>
      </c>
      <c r="AI1404" s="9">
        <v>0</v>
      </c>
      <c r="AJ1404" s="9">
        <v>53033</v>
      </c>
      <c r="AK1404" s="9">
        <v>2320</v>
      </c>
      <c r="AL1404" s="9">
        <v>6368</v>
      </c>
      <c r="AM1404" s="9">
        <v>0</v>
      </c>
      <c r="AN1404" s="9">
        <v>60051</v>
      </c>
      <c r="AO1404" s="9">
        <v>1401</v>
      </c>
      <c r="AP1404" s="9">
        <v>265</v>
      </c>
      <c r="AQ1404" s="9">
        <v>4</v>
      </c>
      <c r="AR1404" s="9">
        <v>58996</v>
      </c>
      <c r="AS1404" s="9">
        <v>2725</v>
      </c>
      <c r="AT1404" s="10">
        <v>0</v>
      </c>
    </row>
    <row r="1405" spans="1:46" ht="28.5" x14ac:dyDescent="0.25">
      <c r="A1405" s="26" t="str">
        <f t="shared" si="42"/>
        <v>2014Registered nursesOntarioCommunity health</v>
      </c>
      <c r="B1405" s="24">
        <v>2014</v>
      </c>
      <c r="C1405" s="9" t="s">
        <v>7</v>
      </c>
      <c r="D1405" s="9" t="s">
        <v>172</v>
      </c>
      <c r="E1405" s="9" t="str">
        <f t="shared" si="43"/>
        <v>Ontario</v>
      </c>
      <c r="F1405" s="9" t="s">
        <v>182</v>
      </c>
      <c r="G1405" s="9" t="s">
        <v>11</v>
      </c>
      <c r="H1405" s="9">
        <v>16834</v>
      </c>
      <c r="I1405" s="9">
        <v>16138</v>
      </c>
      <c r="J1405" s="9">
        <v>696</v>
      </c>
      <c r="K1405" s="9">
        <v>0</v>
      </c>
      <c r="L1405" s="9">
        <v>199</v>
      </c>
      <c r="M1405" s="9">
        <v>973</v>
      </c>
      <c r="N1405" s="9">
        <v>1444</v>
      </c>
      <c r="O1405" s="9">
        <v>1651</v>
      </c>
      <c r="P1405" s="9">
        <v>2162</v>
      </c>
      <c r="Q1405" s="9">
        <v>2213</v>
      </c>
      <c r="R1405" s="9">
        <v>2494</v>
      </c>
      <c r="S1405" s="9">
        <v>2229</v>
      </c>
      <c r="T1405" s="9">
        <v>2140</v>
      </c>
      <c r="U1405" s="9">
        <v>951</v>
      </c>
      <c r="V1405" s="9">
        <v>378</v>
      </c>
      <c r="W1405" s="9">
        <v>0</v>
      </c>
      <c r="X1405" s="9">
        <v>15376</v>
      </c>
      <c r="Y1405" s="9">
        <v>1429</v>
      </c>
      <c r="Z1405" s="9">
        <v>29</v>
      </c>
      <c r="AA1405" s="9">
        <v>3298</v>
      </c>
      <c r="AB1405" s="9">
        <v>3876</v>
      </c>
      <c r="AC1405" s="9">
        <v>4166</v>
      </c>
      <c r="AD1405" s="9">
        <v>5483</v>
      </c>
      <c r="AE1405" s="9">
        <v>11</v>
      </c>
      <c r="AF1405" s="9">
        <v>11370</v>
      </c>
      <c r="AG1405" s="9">
        <v>3962</v>
      </c>
      <c r="AH1405" s="9">
        <v>1502</v>
      </c>
      <c r="AI1405" s="9">
        <v>0</v>
      </c>
      <c r="AJ1405" s="9">
        <v>9769</v>
      </c>
      <c r="AK1405" s="9">
        <v>1252</v>
      </c>
      <c r="AL1405" s="9">
        <v>5813</v>
      </c>
      <c r="AM1405" s="9">
        <v>0</v>
      </c>
      <c r="AN1405" s="9">
        <v>13072</v>
      </c>
      <c r="AO1405" s="9">
        <v>3573</v>
      </c>
      <c r="AP1405" s="9">
        <v>184</v>
      </c>
      <c r="AQ1405" s="9">
        <v>5</v>
      </c>
      <c r="AR1405" s="9">
        <v>15777</v>
      </c>
      <c r="AS1405" s="9">
        <v>1057</v>
      </c>
      <c r="AT1405" s="10">
        <v>0</v>
      </c>
    </row>
    <row r="1406" spans="1:46" ht="57" x14ac:dyDescent="0.25">
      <c r="A1406" s="26" t="str">
        <f t="shared" si="42"/>
        <v>2014Registered nursesOntarioNursing home/long-term care</v>
      </c>
      <c r="B1406" s="24">
        <v>2014</v>
      </c>
      <c r="C1406" s="9" t="s">
        <v>7</v>
      </c>
      <c r="D1406" s="9" t="s">
        <v>172</v>
      </c>
      <c r="E1406" s="9" t="str">
        <f t="shared" si="43"/>
        <v>Ontario</v>
      </c>
      <c r="F1406" s="9" t="s">
        <v>181</v>
      </c>
      <c r="G1406" s="9" t="s">
        <v>12</v>
      </c>
      <c r="H1406" s="9">
        <v>7881</v>
      </c>
      <c r="I1406" s="9">
        <v>7499</v>
      </c>
      <c r="J1406" s="9">
        <v>382</v>
      </c>
      <c r="K1406" s="9">
        <v>0</v>
      </c>
      <c r="L1406" s="9">
        <v>138</v>
      </c>
      <c r="M1406" s="9">
        <v>507</v>
      </c>
      <c r="N1406" s="9">
        <v>493</v>
      </c>
      <c r="O1406" s="9">
        <v>518</v>
      </c>
      <c r="P1406" s="9">
        <v>1039</v>
      </c>
      <c r="Q1406" s="9">
        <v>984</v>
      </c>
      <c r="R1406" s="9">
        <v>1042</v>
      </c>
      <c r="S1406" s="9">
        <v>1232</v>
      </c>
      <c r="T1406" s="9">
        <v>1176</v>
      </c>
      <c r="U1406" s="9">
        <v>531</v>
      </c>
      <c r="V1406" s="9">
        <v>220</v>
      </c>
      <c r="W1406" s="9">
        <v>1</v>
      </c>
      <c r="X1406" s="9">
        <v>6065</v>
      </c>
      <c r="Y1406" s="9">
        <v>1787</v>
      </c>
      <c r="Z1406" s="9">
        <v>29</v>
      </c>
      <c r="AA1406" s="9">
        <v>1477</v>
      </c>
      <c r="AB1406" s="9">
        <v>1712</v>
      </c>
      <c r="AC1406" s="9">
        <v>1912</v>
      </c>
      <c r="AD1406" s="9">
        <v>2758</v>
      </c>
      <c r="AE1406" s="9">
        <v>22</v>
      </c>
      <c r="AF1406" s="9">
        <v>5021</v>
      </c>
      <c r="AG1406" s="9">
        <v>2283</v>
      </c>
      <c r="AH1406" s="9">
        <v>577</v>
      </c>
      <c r="AI1406" s="9">
        <v>0</v>
      </c>
      <c r="AJ1406" s="9">
        <v>5352</v>
      </c>
      <c r="AK1406" s="9">
        <v>1330</v>
      </c>
      <c r="AL1406" s="9">
        <v>1199</v>
      </c>
      <c r="AM1406" s="9">
        <v>0</v>
      </c>
      <c r="AN1406" s="9">
        <v>7249</v>
      </c>
      <c r="AO1406" s="9">
        <v>574</v>
      </c>
      <c r="AP1406" s="9">
        <v>55</v>
      </c>
      <c r="AQ1406" s="9">
        <v>3</v>
      </c>
      <c r="AR1406" s="9">
        <v>6732</v>
      </c>
      <c r="AS1406" s="9">
        <v>1149</v>
      </c>
      <c r="AT1406" s="10">
        <v>0</v>
      </c>
    </row>
    <row r="1407" spans="1:46" ht="42.75" x14ac:dyDescent="0.25">
      <c r="A1407" s="26" t="str">
        <f t="shared" si="42"/>
        <v>2014Registered nursesOntarioOther places of work</v>
      </c>
      <c r="B1407" s="24">
        <v>2014</v>
      </c>
      <c r="C1407" s="9" t="s">
        <v>7</v>
      </c>
      <c r="D1407" s="9" t="s">
        <v>172</v>
      </c>
      <c r="E1407" s="9" t="str">
        <f t="shared" si="43"/>
        <v>Ontario</v>
      </c>
      <c r="F1407" s="9" t="s">
        <v>183</v>
      </c>
      <c r="G1407" s="9" t="s">
        <v>13</v>
      </c>
      <c r="H1407" s="9">
        <v>11221</v>
      </c>
      <c r="I1407" s="9">
        <v>10602</v>
      </c>
      <c r="J1407" s="9">
        <v>619</v>
      </c>
      <c r="K1407" s="9">
        <v>0</v>
      </c>
      <c r="L1407" s="9">
        <v>56</v>
      </c>
      <c r="M1407" s="9">
        <v>432</v>
      </c>
      <c r="N1407" s="9">
        <v>772</v>
      </c>
      <c r="O1407" s="9">
        <v>903</v>
      </c>
      <c r="P1407" s="9">
        <v>1247</v>
      </c>
      <c r="Q1407" s="9">
        <v>1392</v>
      </c>
      <c r="R1407" s="9">
        <v>1764</v>
      </c>
      <c r="S1407" s="9">
        <v>1688</v>
      </c>
      <c r="T1407" s="9">
        <v>1674</v>
      </c>
      <c r="U1407" s="9">
        <v>865</v>
      </c>
      <c r="V1407" s="9">
        <v>428</v>
      </c>
      <c r="W1407" s="9">
        <v>0</v>
      </c>
      <c r="X1407" s="9">
        <v>10371</v>
      </c>
      <c r="Y1407" s="9">
        <v>830</v>
      </c>
      <c r="Z1407" s="9">
        <v>20</v>
      </c>
      <c r="AA1407" s="9">
        <v>1613</v>
      </c>
      <c r="AB1407" s="9">
        <v>2188</v>
      </c>
      <c r="AC1407" s="9">
        <v>2824</v>
      </c>
      <c r="AD1407" s="9">
        <v>4581</v>
      </c>
      <c r="AE1407" s="9">
        <v>15</v>
      </c>
      <c r="AF1407" s="9">
        <v>7056</v>
      </c>
      <c r="AG1407" s="9">
        <v>3045</v>
      </c>
      <c r="AH1407" s="9">
        <v>1120</v>
      </c>
      <c r="AI1407" s="9">
        <v>0</v>
      </c>
      <c r="AJ1407" s="9">
        <v>4114</v>
      </c>
      <c r="AK1407" s="9">
        <v>676</v>
      </c>
      <c r="AL1407" s="9">
        <v>6431</v>
      </c>
      <c r="AM1407" s="9">
        <v>0</v>
      </c>
      <c r="AN1407" s="9">
        <v>8265</v>
      </c>
      <c r="AO1407" s="9">
        <v>1251</v>
      </c>
      <c r="AP1407" s="9">
        <v>1640</v>
      </c>
      <c r="AQ1407" s="9">
        <v>65</v>
      </c>
      <c r="AR1407" s="9">
        <v>10343</v>
      </c>
      <c r="AS1407" s="9">
        <v>878</v>
      </c>
      <c r="AT1407" s="10">
        <v>0</v>
      </c>
    </row>
    <row r="1408" spans="1:46" ht="42.75" x14ac:dyDescent="0.25">
      <c r="A1408" s="26" t="str">
        <f t="shared" si="42"/>
        <v>2014Registered nursesManitobaAll places of work</v>
      </c>
      <c r="B1408" s="24">
        <v>2014</v>
      </c>
      <c r="C1408" s="9" t="s">
        <v>7</v>
      </c>
      <c r="D1408" s="9" t="s">
        <v>173</v>
      </c>
      <c r="E1408" s="9" t="str">
        <f t="shared" si="43"/>
        <v>Manitoba</v>
      </c>
      <c r="F1408" s="9" t="s">
        <v>179</v>
      </c>
      <c r="G1408" s="9" t="s">
        <v>9</v>
      </c>
      <c r="H1408" s="9">
        <v>12269</v>
      </c>
      <c r="I1408" s="9">
        <v>0</v>
      </c>
      <c r="J1408" s="9">
        <v>0</v>
      </c>
      <c r="K1408" s="9">
        <v>12269</v>
      </c>
      <c r="L1408" s="9">
        <v>172</v>
      </c>
      <c r="M1408" s="9">
        <v>1218</v>
      </c>
      <c r="N1408" s="9">
        <v>1477</v>
      </c>
      <c r="O1408" s="9">
        <v>1309</v>
      </c>
      <c r="P1408" s="9">
        <v>1406</v>
      </c>
      <c r="Q1408" s="9">
        <v>1546</v>
      </c>
      <c r="R1408" s="9">
        <v>2108</v>
      </c>
      <c r="S1408" s="9">
        <v>1299</v>
      </c>
      <c r="T1408" s="9">
        <v>1199</v>
      </c>
      <c r="U1408" s="9">
        <v>409</v>
      </c>
      <c r="V1408" s="9">
        <v>126</v>
      </c>
      <c r="W1408" s="9">
        <v>0</v>
      </c>
      <c r="X1408" s="9">
        <v>11193</v>
      </c>
      <c r="Y1408" s="9">
        <v>1076</v>
      </c>
      <c r="Z1408" s="9">
        <v>0</v>
      </c>
      <c r="AA1408" s="9">
        <v>4146</v>
      </c>
      <c r="AB1408" s="9">
        <v>2196</v>
      </c>
      <c r="AC1408" s="9">
        <v>3058</v>
      </c>
      <c r="AD1408" s="9">
        <v>2869</v>
      </c>
      <c r="AE1408" s="9">
        <v>0</v>
      </c>
      <c r="AF1408" s="9">
        <v>5612</v>
      </c>
      <c r="AG1408" s="9">
        <v>5560</v>
      </c>
      <c r="AH1408" s="9">
        <v>1017</v>
      </c>
      <c r="AI1408" s="9">
        <v>80</v>
      </c>
      <c r="AJ1408" s="9">
        <v>9164</v>
      </c>
      <c r="AK1408" s="9">
        <v>842</v>
      </c>
      <c r="AL1408" s="9">
        <v>2123</v>
      </c>
      <c r="AM1408" s="9">
        <v>140</v>
      </c>
      <c r="AN1408" s="9">
        <v>9689</v>
      </c>
      <c r="AO1408" s="9">
        <v>908</v>
      </c>
      <c r="AP1408" s="9">
        <v>1490</v>
      </c>
      <c r="AQ1408" s="9">
        <v>182</v>
      </c>
      <c r="AR1408" s="9">
        <v>9546</v>
      </c>
      <c r="AS1408" s="9">
        <v>2719</v>
      </c>
      <c r="AT1408" s="10">
        <v>4</v>
      </c>
    </row>
    <row r="1409" spans="1:46" ht="28.5" x14ac:dyDescent="0.25">
      <c r="A1409" s="26" t="str">
        <f t="shared" si="42"/>
        <v>2014Registered nursesManitobaHospital</v>
      </c>
      <c r="B1409" s="24">
        <v>2014</v>
      </c>
      <c r="C1409" s="9" t="s">
        <v>7</v>
      </c>
      <c r="D1409" s="9" t="s">
        <v>173</v>
      </c>
      <c r="E1409" s="9" t="str">
        <f t="shared" si="43"/>
        <v>Manitoba</v>
      </c>
      <c r="F1409" s="9" t="s">
        <v>180</v>
      </c>
      <c r="G1409" s="9" t="s">
        <v>10</v>
      </c>
      <c r="H1409" s="9">
        <v>7488</v>
      </c>
      <c r="I1409" s="9">
        <v>0</v>
      </c>
      <c r="J1409" s="9">
        <v>0</v>
      </c>
      <c r="K1409" s="9">
        <v>7488</v>
      </c>
      <c r="L1409" s="9">
        <v>161</v>
      </c>
      <c r="M1409" s="9">
        <v>1051</v>
      </c>
      <c r="N1409" s="9">
        <v>1121</v>
      </c>
      <c r="O1409" s="9">
        <v>884</v>
      </c>
      <c r="P1409" s="9">
        <v>804</v>
      </c>
      <c r="Q1409" s="9">
        <v>887</v>
      </c>
      <c r="R1409" s="9">
        <v>1155</v>
      </c>
      <c r="S1409" s="9">
        <v>676</v>
      </c>
      <c r="T1409" s="9">
        <v>536</v>
      </c>
      <c r="U1409" s="9">
        <v>171</v>
      </c>
      <c r="V1409" s="9">
        <v>42</v>
      </c>
      <c r="W1409" s="9">
        <v>0</v>
      </c>
      <c r="X1409" s="9">
        <v>6822</v>
      </c>
      <c r="Y1409" s="9">
        <v>666</v>
      </c>
      <c r="Z1409" s="9">
        <v>0</v>
      </c>
      <c r="AA1409" s="9">
        <v>3247</v>
      </c>
      <c r="AB1409" s="9">
        <v>1245</v>
      </c>
      <c r="AC1409" s="9">
        <v>1650</v>
      </c>
      <c r="AD1409" s="9">
        <v>1346</v>
      </c>
      <c r="AE1409" s="9">
        <v>0</v>
      </c>
      <c r="AF1409" s="9">
        <v>3176</v>
      </c>
      <c r="AG1409" s="9">
        <v>3708</v>
      </c>
      <c r="AH1409" s="9">
        <v>555</v>
      </c>
      <c r="AI1409" s="9">
        <v>49</v>
      </c>
      <c r="AJ1409" s="9">
        <v>6283</v>
      </c>
      <c r="AK1409" s="9">
        <v>291</v>
      </c>
      <c r="AL1409" s="9">
        <v>853</v>
      </c>
      <c r="AM1409" s="9">
        <v>61</v>
      </c>
      <c r="AN1409" s="9">
        <v>6386</v>
      </c>
      <c r="AO1409" s="9">
        <v>343</v>
      </c>
      <c r="AP1409" s="9">
        <v>650</v>
      </c>
      <c r="AQ1409" s="9">
        <v>109</v>
      </c>
      <c r="AR1409" s="9">
        <v>5986</v>
      </c>
      <c r="AS1409" s="9">
        <v>1499</v>
      </c>
      <c r="AT1409" s="10">
        <v>3</v>
      </c>
    </row>
    <row r="1410" spans="1:46" ht="28.5" x14ac:dyDescent="0.25">
      <c r="A1410" s="26" t="str">
        <f t="shared" si="42"/>
        <v>2014Registered nursesManitobaCommunity health</v>
      </c>
      <c r="B1410" s="24">
        <v>2014</v>
      </c>
      <c r="C1410" s="9" t="s">
        <v>7</v>
      </c>
      <c r="D1410" s="9" t="s">
        <v>173</v>
      </c>
      <c r="E1410" s="9" t="str">
        <f t="shared" si="43"/>
        <v>Manitoba</v>
      </c>
      <c r="F1410" s="9" t="s">
        <v>182</v>
      </c>
      <c r="G1410" s="9" t="s">
        <v>11</v>
      </c>
      <c r="H1410" s="9">
        <v>1983</v>
      </c>
      <c r="I1410" s="9">
        <v>0</v>
      </c>
      <c r="J1410" s="9">
        <v>0</v>
      </c>
      <c r="K1410" s="9">
        <v>1983</v>
      </c>
      <c r="L1410" s="9">
        <v>4</v>
      </c>
      <c r="M1410" s="9">
        <v>66</v>
      </c>
      <c r="N1410" s="9">
        <v>176</v>
      </c>
      <c r="O1410" s="9">
        <v>218</v>
      </c>
      <c r="P1410" s="9">
        <v>259</v>
      </c>
      <c r="Q1410" s="9">
        <v>284</v>
      </c>
      <c r="R1410" s="9">
        <v>410</v>
      </c>
      <c r="S1410" s="9">
        <v>229</v>
      </c>
      <c r="T1410" s="9">
        <v>230</v>
      </c>
      <c r="U1410" s="9">
        <v>81</v>
      </c>
      <c r="V1410" s="9">
        <v>26</v>
      </c>
      <c r="W1410" s="9">
        <v>0</v>
      </c>
      <c r="X1410" s="9">
        <v>1918</v>
      </c>
      <c r="Y1410" s="9">
        <v>65</v>
      </c>
      <c r="Z1410" s="9">
        <v>0</v>
      </c>
      <c r="AA1410" s="9">
        <v>416</v>
      </c>
      <c r="AB1410" s="9">
        <v>445</v>
      </c>
      <c r="AC1410" s="9">
        <v>575</v>
      </c>
      <c r="AD1410" s="9">
        <v>547</v>
      </c>
      <c r="AE1410" s="9">
        <v>0</v>
      </c>
      <c r="AF1410" s="9">
        <v>1019</v>
      </c>
      <c r="AG1410" s="9">
        <v>775</v>
      </c>
      <c r="AH1410" s="9">
        <v>175</v>
      </c>
      <c r="AI1410" s="9">
        <v>14</v>
      </c>
      <c r="AJ1410" s="9">
        <v>1513</v>
      </c>
      <c r="AK1410" s="9">
        <v>143</v>
      </c>
      <c r="AL1410" s="9">
        <v>311</v>
      </c>
      <c r="AM1410" s="9">
        <v>16</v>
      </c>
      <c r="AN1410" s="9">
        <v>1587</v>
      </c>
      <c r="AO1410" s="9">
        <v>129</v>
      </c>
      <c r="AP1410" s="9">
        <v>240</v>
      </c>
      <c r="AQ1410" s="9">
        <v>27</v>
      </c>
      <c r="AR1410" s="9">
        <v>1383</v>
      </c>
      <c r="AS1410" s="9">
        <v>600</v>
      </c>
      <c r="AT1410" s="10">
        <v>0</v>
      </c>
    </row>
    <row r="1411" spans="1:46" ht="57" x14ac:dyDescent="0.25">
      <c r="A1411" s="26" t="str">
        <f t="shared" ref="A1411:A1474" si="44">CONCATENATE(B1411,C1411,E1411,G1411)</f>
        <v>2014Registered nursesManitobaNursing home/long-term care</v>
      </c>
      <c r="B1411" s="24">
        <v>2014</v>
      </c>
      <c r="C1411" s="9" t="s">
        <v>7</v>
      </c>
      <c r="D1411" s="9" t="s">
        <v>173</v>
      </c>
      <c r="E1411" s="9" t="str">
        <f t="shared" ref="E1411:E1474" si="45">TRIM(MID(D1411,3,50))</f>
        <v>Manitoba</v>
      </c>
      <c r="F1411" s="9" t="s">
        <v>181</v>
      </c>
      <c r="G1411" s="9" t="s">
        <v>12</v>
      </c>
      <c r="H1411" s="9">
        <v>1410</v>
      </c>
      <c r="I1411" s="9">
        <v>0</v>
      </c>
      <c r="J1411" s="9">
        <v>0</v>
      </c>
      <c r="K1411" s="9">
        <v>1410</v>
      </c>
      <c r="L1411" s="9">
        <v>5</v>
      </c>
      <c r="M1411" s="9">
        <v>72</v>
      </c>
      <c r="N1411" s="9">
        <v>107</v>
      </c>
      <c r="O1411" s="9">
        <v>88</v>
      </c>
      <c r="P1411" s="9">
        <v>175</v>
      </c>
      <c r="Q1411" s="9">
        <v>178</v>
      </c>
      <c r="R1411" s="9">
        <v>265</v>
      </c>
      <c r="S1411" s="9">
        <v>193</v>
      </c>
      <c r="T1411" s="9">
        <v>210</v>
      </c>
      <c r="U1411" s="9">
        <v>86</v>
      </c>
      <c r="V1411" s="9">
        <v>31</v>
      </c>
      <c r="W1411" s="9">
        <v>0</v>
      </c>
      <c r="X1411" s="9">
        <v>1110</v>
      </c>
      <c r="Y1411" s="9">
        <v>300</v>
      </c>
      <c r="Z1411" s="9">
        <v>0</v>
      </c>
      <c r="AA1411" s="9">
        <v>298</v>
      </c>
      <c r="AB1411" s="9">
        <v>247</v>
      </c>
      <c r="AC1411" s="9">
        <v>408</v>
      </c>
      <c r="AD1411" s="9">
        <v>457</v>
      </c>
      <c r="AE1411" s="9">
        <v>0</v>
      </c>
      <c r="AF1411" s="9">
        <v>569</v>
      </c>
      <c r="AG1411" s="9">
        <v>688</v>
      </c>
      <c r="AH1411" s="9">
        <v>146</v>
      </c>
      <c r="AI1411" s="9">
        <v>7</v>
      </c>
      <c r="AJ1411" s="9">
        <v>1012</v>
      </c>
      <c r="AK1411" s="9">
        <v>242</v>
      </c>
      <c r="AL1411" s="9">
        <v>146</v>
      </c>
      <c r="AM1411" s="9">
        <v>10</v>
      </c>
      <c r="AN1411" s="9">
        <v>1140</v>
      </c>
      <c r="AO1411" s="9">
        <v>152</v>
      </c>
      <c r="AP1411" s="9">
        <v>107</v>
      </c>
      <c r="AQ1411" s="9">
        <v>11</v>
      </c>
      <c r="AR1411" s="9">
        <v>1007</v>
      </c>
      <c r="AS1411" s="9">
        <v>403</v>
      </c>
      <c r="AT1411" s="10">
        <v>0</v>
      </c>
    </row>
    <row r="1412" spans="1:46" ht="42.75" x14ac:dyDescent="0.25">
      <c r="A1412" s="26" t="str">
        <f t="shared" si="44"/>
        <v>2014Registered nursesManitobaOther places of work</v>
      </c>
      <c r="B1412" s="24">
        <v>2014</v>
      </c>
      <c r="C1412" s="9" t="s">
        <v>7</v>
      </c>
      <c r="D1412" s="9" t="s">
        <v>173</v>
      </c>
      <c r="E1412" s="9" t="str">
        <f t="shared" si="45"/>
        <v>Manitoba</v>
      </c>
      <c r="F1412" s="9" t="s">
        <v>183</v>
      </c>
      <c r="G1412" s="9" t="s">
        <v>13</v>
      </c>
      <c r="H1412" s="9">
        <v>1326</v>
      </c>
      <c r="I1412" s="9">
        <v>0</v>
      </c>
      <c r="J1412" s="9">
        <v>0</v>
      </c>
      <c r="K1412" s="9">
        <v>1326</v>
      </c>
      <c r="L1412" s="9">
        <v>1</v>
      </c>
      <c r="M1412" s="9">
        <v>19</v>
      </c>
      <c r="N1412" s="9">
        <v>63</v>
      </c>
      <c r="O1412" s="9">
        <v>114</v>
      </c>
      <c r="P1412" s="9">
        <v>161</v>
      </c>
      <c r="Q1412" s="9">
        <v>191</v>
      </c>
      <c r="R1412" s="9">
        <v>268</v>
      </c>
      <c r="S1412" s="9">
        <v>198</v>
      </c>
      <c r="T1412" s="9">
        <v>218</v>
      </c>
      <c r="U1412" s="9">
        <v>67</v>
      </c>
      <c r="V1412" s="9">
        <v>26</v>
      </c>
      <c r="W1412" s="9">
        <v>0</v>
      </c>
      <c r="X1412" s="9">
        <v>1283</v>
      </c>
      <c r="Y1412" s="9">
        <v>43</v>
      </c>
      <c r="Z1412" s="9">
        <v>0</v>
      </c>
      <c r="AA1412" s="9">
        <v>158</v>
      </c>
      <c r="AB1412" s="9">
        <v>248</v>
      </c>
      <c r="AC1412" s="9">
        <v>410</v>
      </c>
      <c r="AD1412" s="9">
        <v>510</v>
      </c>
      <c r="AE1412" s="9">
        <v>0</v>
      </c>
      <c r="AF1412" s="9">
        <v>816</v>
      </c>
      <c r="AG1412" s="9">
        <v>368</v>
      </c>
      <c r="AH1412" s="9">
        <v>137</v>
      </c>
      <c r="AI1412" s="9">
        <v>5</v>
      </c>
      <c r="AJ1412" s="9">
        <v>340</v>
      </c>
      <c r="AK1412" s="9">
        <v>165</v>
      </c>
      <c r="AL1412" s="9">
        <v>809</v>
      </c>
      <c r="AM1412" s="9">
        <v>12</v>
      </c>
      <c r="AN1412" s="9">
        <v>544</v>
      </c>
      <c r="AO1412" s="9">
        <v>279</v>
      </c>
      <c r="AP1412" s="9">
        <v>486</v>
      </c>
      <c r="AQ1412" s="9">
        <v>17</v>
      </c>
      <c r="AR1412" s="9">
        <v>1118</v>
      </c>
      <c r="AS1412" s="9">
        <v>207</v>
      </c>
      <c r="AT1412" s="10">
        <v>1</v>
      </c>
    </row>
    <row r="1413" spans="1:46" ht="42.75" x14ac:dyDescent="0.25">
      <c r="A1413" s="26" t="str">
        <f t="shared" si="44"/>
        <v>2014Registered nursesManitobaUnknown places of work</v>
      </c>
      <c r="B1413" s="24">
        <v>2014</v>
      </c>
      <c r="C1413" s="9" t="s">
        <v>7</v>
      </c>
      <c r="D1413" s="9" t="s">
        <v>173</v>
      </c>
      <c r="E1413" s="9" t="str">
        <f t="shared" si="45"/>
        <v>Manitoba</v>
      </c>
      <c r="F1413" s="9" t="s">
        <v>184</v>
      </c>
      <c r="G1413" s="9" t="s">
        <v>49</v>
      </c>
      <c r="H1413" s="9">
        <v>62</v>
      </c>
      <c r="I1413" s="9">
        <v>0</v>
      </c>
      <c r="J1413" s="9">
        <v>0</v>
      </c>
      <c r="K1413" s="9">
        <v>62</v>
      </c>
      <c r="L1413" s="9">
        <v>1</v>
      </c>
      <c r="M1413" s="9">
        <v>10</v>
      </c>
      <c r="N1413" s="9">
        <v>10</v>
      </c>
      <c r="O1413" s="9">
        <v>5</v>
      </c>
      <c r="P1413" s="9">
        <v>7</v>
      </c>
      <c r="Q1413" s="9">
        <v>6</v>
      </c>
      <c r="R1413" s="9">
        <v>10</v>
      </c>
      <c r="S1413" s="9">
        <v>3</v>
      </c>
      <c r="T1413" s="9">
        <v>5</v>
      </c>
      <c r="U1413" s="9">
        <v>4</v>
      </c>
      <c r="V1413" s="9">
        <v>1</v>
      </c>
      <c r="W1413" s="9">
        <v>0</v>
      </c>
      <c r="X1413" s="9">
        <v>60</v>
      </c>
      <c r="Y1413" s="9">
        <v>2</v>
      </c>
      <c r="Z1413" s="9">
        <v>0</v>
      </c>
      <c r="AA1413" s="9">
        <v>27</v>
      </c>
      <c r="AB1413" s="9">
        <v>11</v>
      </c>
      <c r="AC1413" s="9">
        <v>15</v>
      </c>
      <c r="AD1413" s="9">
        <v>9</v>
      </c>
      <c r="AE1413" s="9">
        <v>0</v>
      </c>
      <c r="AF1413" s="9">
        <v>32</v>
      </c>
      <c r="AG1413" s="9">
        <v>21</v>
      </c>
      <c r="AH1413" s="9">
        <v>4</v>
      </c>
      <c r="AI1413" s="9">
        <v>5</v>
      </c>
      <c r="AJ1413" s="9">
        <v>16</v>
      </c>
      <c r="AK1413" s="9">
        <v>1</v>
      </c>
      <c r="AL1413" s="9">
        <v>4</v>
      </c>
      <c r="AM1413" s="9">
        <v>41</v>
      </c>
      <c r="AN1413" s="9">
        <v>32</v>
      </c>
      <c r="AO1413" s="9">
        <v>5</v>
      </c>
      <c r="AP1413" s="9">
        <v>7</v>
      </c>
      <c r="AQ1413" s="9">
        <v>18</v>
      </c>
      <c r="AR1413" s="9">
        <v>52</v>
      </c>
      <c r="AS1413" s="9">
        <v>10</v>
      </c>
      <c r="AT1413" s="10">
        <v>0</v>
      </c>
    </row>
    <row r="1414" spans="1:46" ht="42.75" x14ac:dyDescent="0.25">
      <c r="A1414" s="26" t="str">
        <f t="shared" si="44"/>
        <v>2014Registered nursesSaskatchewanAll places of work</v>
      </c>
      <c r="B1414" s="24">
        <v>2014</v>
      </c>
      <c r="C1414" s="9" t="s">
        <v>7</v>
      </c>
      <c r="D1414" s="9" t="s">
        <v>174</v>
      </c>
      <c r="E1414" s="9" t="str">
        <f t="shared" si="45"/>
        <v>Saskatchewan</v>
      </c>
      <c r="F1414" s="9" t="s">
        <v>179</v>
      </c>
      <c r="G1414" s="9" t="s">
        <v>9</v>
      </c>
      <c r="H1414" s="9">
        <v>10341</v>
      </c>
      <c r="I1414" s="9">
        <v>9713</v>
      </c>
      <c r="J1414" s="9">
        <v>628</v>
      </c>
      <c r="K1414" s="9">
        <v>0</v>
      </c>
      <c r="L1414" s="9">
        <v>315</v>
      </c>
      <c r="M1414" s="9">
        <v>1379</v>
      </c>
      <c r="N1414" s="9">
        <v>1446</v>
      </c>
      <c r="O1414" s="9">
        <v>993</v>
      </c>
      <c r="P1414" s="9">
        <v>1052</v>
      </c>
      <c r="Q1414" s="9">
        <v>1033</v>
      </c>
      <c r="R1414" s="9">
        <v>1349</v>
      </c>
      <c r="S1414" s="9">
        <v>1340</v>
      </c>
      <c r="T1414" s="9">
        <v>1025</v>
      </c>
      <c r="U1414" s="9">
        <v>324</v>
      </c>
      <c r="V1414" s="9">
        <v>85</v>
      </c>
      <c r="W1414" s="9">
        <v>0</v>
      </c>
      <c r="X1414" s="9">
        <v>9570</v>
      </c>
      <c r="Y1414" s="9">
        <v>771</v>
      </c>
      <c r="Z1414" s="9">
        <v>0</v>
      </c>
      <c r="AA1414" s="9">
        <v>3740</v>
      </c>
      <c r="AB1414" s="9">
        <v>1681</v>
      </c>
      <c r="AC1414" s="9">
        <v>2116</v>
      </c>
      <c r="AD1414" s="9">
        <v>2804</v>
      </c>
      <c r="AE1414" s="9">
        <v>0</v>
      </c>
      <c r="AF1414" s="9">
        <v>6040</v>
      </c>
      <c r="AG1414" s="9">
        <v>2711</v>
      </c>
      <c r="AH1414" s="9">
        <v>1543</v>
      </c>
      <c r="AI1414" s="9">
        <v>47</v>
      </c>
      <c r="AJ1414" s="9">
        <v>8134</v>
      </c>
      <c r="AK1414" s="9">
        <v>610</v>
      </c>
      <c r="AL1414" s="9">
        <v>1530</v>
      </c>
      <c r="AM1414" s="9">
        <v>67</v>
      </c>
      <c r="AN1414" s="9">
        <v>9390</v>
      </c>
      <c r="AO1414" s="9">
        <v>325</v>
      </c>
      <c r="AP1414" s="9">
        <v>555</v>
      </c>
      <c r="AQ1414" s="9">
        <v>71</v>
      </c>
      <c r="AR1414" s="9">
        <v>8145</v>
      </c>
      <c r="AS1414" s="9">
        <v>2187</v>
      </c>
      <c r="AT1414" s="10">
        <v>9</v>
      </c>
    </row>
    <row r="1415" spans="1:46" ht="28.5" x14ac:dyDescent="0.25">
      <c r="A1415" s="26" t="str">
        <f t="shared" si="44"/>
        <v>2014Registered nursesSaskatchewanHospital</v>
      </c>
      <c r="B1415" s="24">
        <v>2014</v>
      </c>
      <c r="C1415" s="9" t="s">
        <v>7</v>
      </c>
      <c r="D1415" s="9" t="s">
        <v>174</v>
      </c>
      <c r="E1415" s="9" t="str">
        <f t="shared" si="45"/>
        <v>Saskatchewan</v>
      </c>
      <c r="F1415" s="9" t="s">
        <v>180</v>
      </c>
      <c r="G1415" s="9" t="s">
        <v>10</v>
      </c>
      <c r="H1415" s="9">
        <v>6042</v>
      </c>
      <c r="I1415" s="9">
        <v>5608</v>
      </c>
      <c r="J1415" s="9">
        <v>434</v>
      </c>
      <c r="K1415" s="9">
        <v>0</v>
      </c>
      <c r="L1415" s="9">
        <v>272</v>
      </c>
      <c r="M1415" s="9">
        <v>1143</v>
      </c>
      <c r="N1415" s="9">
        <v>1067</v>
      </c>
      <c r="O1415" s="9">
        <v>641</v>
      </c>
      <c r="P1415" s="9">
        <v>560</v>
      </c>
      <c r="Q1415" s="9">
        <v>520</v>
      </c>
      <c r="R1415" s="9">
        <v>679</v>
      </c>
      <c r="S1415" s="9">
        <v>605</v>
      </c>
      <c r="T1415" s="9">
        <v>399</v>
      </c>
      <c r="U1415" s="9">
        <v>134</v>
      </c>
      <c r="V1415" s="9">
        <v>22</v>
      </c>
      <c r="W1415" s="9">
        <v>0</v>
      </c>
      <c r="X1415" s="9">
        <v>5528</v>
      </c>
      <c r="Y1415" s="9">
        <v>514</v>
      </c>
      <c r="Z1415" s="9">
        <v>0</v>
      </c>
      <c r="AA1415" s="9">
        <v>2884</v>
      </c>
      <c r="AB1415" s="9">
        <v>941</v>
      </c>
      <c r="AC1415" s="9">
        <v>980</v>
      </c>
      <c r="AD1415" s="9">
        <v>1237</v>
      </c>
      <c r="AE1415" s="9">
        <v>0</v>
      </c>
      <c r="AF1415" s="9">
        <v>3587</v>
      </c>
      <c r="AG1415" s="9">
        <v>1485</v>
      </c>
      <c r="AH1415" s="9">
        <v>947</v>
      </c>
      <c r="AI1415" s="9">
        <v>23</v>
      </c>
      <c r="AJ1415" s="9">
        <v>5395</v>
      </c>
      <c r="AK1415" s="9">
        <v>207</v>
      </c>
      <c r="AL1415" s="9">
        <v>440</v>
      </c>
      <c r="AM1415" s="9">
        <v>0</v>
      </c>
      <c r="AN1415" s="9">
        <v>5838</v>
      </c>
      <c r="AO1415" s="9">
        <v>84</v>
      </c>
      <c r="AP1415" s="9">
        <v>116</v>
      </c>
      <c r="AQ1415" s="9">
        <v>4</v>
      </c>
      <c r="AR1415" s="9">
        <v>5275</v>
      </c>
      <c r="AS1415" s="9">
        <v>763</v>
      </c>
      <c r="AT1415" s="10">
        <v>4</v>
      </c>
    </row>
    <row r="1416" spans="1:46" ht="28.5" x14ac:dyDescent="0.25">
      <c r="A1416" s="26" t="str">
        <f t="shared" si="44"/>
        <v>2014Registered nursesSaskatchewanCommunity health</v>
      </c>
      <c r="B1416" s="24">
        <v>2014</v>
      </c>
      <c r="C1416" s="9" t="s">
        <v>7</v>
      </c>
      <c r="D1416" s="9" t="s">
        <v>174</v>
      </c>
      <c r="E1416" s="9" t="str">
        <f t="shared" si="45"/>
        <v>Saskatchewan</v>
      </c>
      <c r="F1416" s="9" t="s">
        <v>182</v>
      </c>
      <c r="G1416" s="9" t="s">
        <v>11</v>
      </c>
      <c r="H1416" s="9">
        <v>1954</v>
      </c>
      <c r="I1416" s="9">
        <v>1896</v>
      </c>
      <c r="J1416" s="9">
        <v>58</v>
      </c>
      <c r="K1416" s="9">
        <v>0</v>
      </c>
      <c r="L1416" s="9">
        <v>13</v>
      </c>
      <c r="M1416" s="9">
        <v>102</v>
      </c>
      <c r="N1416" s="9">
        <v>194</v>
      </c>
      <c r="O1416" s="9">
        <v>195</v>
      </c>
      <c r="P1416" s="9">
        <v>229</v>
      </c>
      <c r="Q1416" s="9">
        <v>241</v>
      </c>
      <c r="R1416" s="9">
        <v>302</v>
      </c>
      <c r="S1416" s="9">
        <v>336</v>
      </c>
      <c r="T1416" s="9">
        <v>258</v>
      </c>
      <c r="U1416" s="9">
        <v>61</v>
      </c>
      <c r="V1416" s="9">
        <v>23</v>
      </c>
      <c r="W1416" s="9">
        <v>0</v>
      </c>
      <c r="X1416" s="9">
        <v>1898</v>
      </c>
      <c r="Y1416" s="9">
        <v>56</v>
      </c>
      <c r="Z1416" s="9">
        <v>0</v>
      </c>
      <c r="AA1416" s="9">
        <v>404</v>
      </c>
      <c r="AB1416" s="9">
        <v>375</v>
      </c>
      <c r="AC1416" s="9">
        <v>507</v>
      </c>
      <c r="AD1416" s="9">
        <v>668</v>
      </c>
      <c r="AE1416" s="9">
        <v>0</v>
      </c>
      <c r="AF1416" s="9">
        <v>1016</v>
      </c>
      <c r="AG1416" s="9">
        <v>636</v>
      </c>
      <c r="AH1416" s="9">
        <v>294</v>
      </c>
      <c r="AI1416" s="9">
        <v>8</v>
      </c>
      <c r="AJ1416" s="9">
        <v>1462</v>
      </c>
      <c r="AK1416" s="9">
        <v>148</v>
      </c>
      <c r="AL1416" s="9">
        <v>344</v>
      </c>
      <c r="AM1416" s="9">
        <v>0</v>
      </c>
      <c r="AN1416" s="9">
        <v>1839</v>
      </c>
      <c r="AO1416" s="9">
        <v>42</v>
      </c>
      <c r="AP1416" s="9">
        <v>73</v>
      </c>
      <c r="AQ1416" s="9">
        <v>0</v>
      </c>
      <c r="AR1416" s="9">
        <v>1196</v>
      </c>
      <c r="AS1416" s="9">
        <v>756</v>
      </c>
      <c r="AT1416" s="10">
        <v>2</v>
      </c>
    </row>
    <row r="1417" spans="1:46" ht="57" x14ac:dyDescent="0.25">
      <c r="A1417" s="26" t="str">
        <f t="shared" si="44"/>
        <v>2014Registered nursesSaskatchewanNursing home/long-term care</v>
      </c>
      <c r="B1417" s="24">
        <v>2014</v>
      </c>
      <c r="C1417" s="9" t="s">
        <v>7</v>
      </c>
      <c r="D1417" s="9" t="s">
        <v>174</v>
      </c>
      <c r="E1417" s="9" t="str">
        <f t="shared" si="45"/>
        <v>Saskatchewan</v>
      </c>
      <c r="F1417" s="9" t="s">
        <v>181</v>
      </c>
      <c r="G1417" s="9" t="s">
        <v>12</v>
      </c>
      <c r="H1417" s="9">
        <v>1062</v>
      </c>
      <c r="I1417" s="9">
        <v>1000</v>
      </c>
      <c r="J1417" s="9">
        <v>62</v>
      </c>
      <c r="K1417" s="9">
        <v>0</v>
      </c>
      <c r="L1417" s="9">
        <v>13</v>
      </c>
      <c r="M1417" s="9">
        <v>72</v>
      </c>
      <c r="N1417" s="9">
        <v>86</v>
      </c>
      <c r="O1417" s="9">
        <v>51</v>
      </c>
      <c r="P1417" s="9">
        <v>119</v>
      </c>
      <c r="Q1417" s="9">
        <v>119</v>
      </c>
      <c r="R1417" s="9">
        <v>166</v>
      </c>
      <c r="S1417" s="9">
        <v>181</v>
      </c>
      <c r="T1417" s="9">
        <v>171</v>
      </c>
      <c r="U1417" s="9">
        <v>64</v>
      </c>
      <c r="V1417" s="9">
        <v>20</v>
      </c>
      <c r="W1417" s="9">
        <v>0</v>
      </c>
      <c r="X1417" s="9">
        <v>909</v>
      </c>
      <c r="Y1417" s="9">
        <v>153</v>
      </c>
      <c r="Z1417" s="9">
        <v>0</v>
      </c>
      <c r="AA1417" s="9">
        <v>219</v>
      </c>
      <c r="AB1417" s="9">
        <v>144</v>
      </c>
      <c r="AC1417" s="9">
        <v>302</v>
      </c>
      <c r="AD1417" s="9">
        <v>397</v>
      </c>
      <c r="AE1417" s="9">
        <v>0</v>
      </c>
      <c r="AF1417" s="9">
        <v>568</v>
      </c>
      <c r="AG1417" s="9">
        <v>338</v>
      </c>
      <c r="AH1417" s="9">
        <v>154</v>
      </c>
      <c r="AI1417" s="9">
        <v>2</v>
      </c>
      <c r="AJ1417" s="9">
        <v>852</v>
      </c>
      <c r="AK1417" s="9">
        <v>121</v>
      </c>
      <c r="AL1417" s="9">
        <v>88</v>
      </c>
      <c r="AM1417" s="9">
        <v>1</v>
      </c>
      <c r="AN1417" s="9">
        <v>1027</v>
      </c>
      <c r="AO1417" s="9">
        <v>27</v>
      </c>
      <c r="AP1417" s="9">
        <v>8</v>
      </c>
      <c r="AQ1417" s="9">
        <v>0</v>
      </c>
      <c r="AR1417" s="9">
        <v>527</v>
      </c>
      <c r="AS1417" s="9">
        <v>532</v>
      </c>
      <c r="AT1417" s="10">
        <v>3</v>
      </c>
    </row>
    <row r="1418" spans="1:46" ht="42.75" x14ac:dyDescent="0.25">
      <c r="A1418" s="26" t="str">
        <f t="shared" si="44"/>
        <v>2014Registered nursesSaskatchewanOther places of work</v>
      </c>
      <c r="B1418" s="24">
        <v>2014</v>
      </c>
      <c r="C1418" s="9" t="s">
        <v>7</v>
      </c>
      <c r="D1418" s="9" t="s">
        <v>174</v>
      </c>
      <c r="E1418" s="9" t="str">
        <f t="shared" si="45"/>
        <v>Saskatchewan</v>
      </c>
      <c r="F1418" s="9" t="s">
        <v>183</v>
      </c>
      <c r="G1418" s="9" t="s">
        <v>13</v>
      </c>
      <c r="H1418" s="9">
        <v>1216</v>
      </c>
      <c r="I1418" s="9">
        <v>1146</v>
      </c>
      <c r="J1418" s="9">
        <v>70</v>
      </c>
      <c r="K1418" s="9">
        <v>0</v>
      </c>
      <c r="L1418" s="9">
        <v>13</v>
      </c>
      <c r="M1418" s="9">
        <v>55</v>
      </c>
      <c r="N1418" s="9">
        <v>94</v>
      </c>
      <c r="O1418" s="9">
        <v>103</v>
      </c>
      <c r="P1418" s="9">
        <v>139</v>
      </c>
      <c r="Q1418" s="9">
        <v>147</v>
      </c>
      <c r="R1418" s="9">
        <v>192</v>
      </c>
      <c r="S1418" s="9">
        <v>209</v>
      </c>
      <c r="T1418" s="9">
        <v>184</v>
      </c>
      <c r="U1418" s="9">
        <v>62</v>
      </c>
      <c r="V1418" s="9">
        <v>18</v>
      </c>
      <c r="W1418" s="9">
        <v>0</v>
      </c>
      <c r="X1418" s="9">
        <v>1173</v>
      </c>
      <c r="Y1418" s="9">
        <v>43</v>
      </c>
      <c r="Z1418" s="9">
        <v>0</v>
      </c>
      <c r="AA1418" s="9">
        <v>212</v>
      </c>
      <c r="AB1418" s="9">
        <v>210</v>
      </c>
      <c r="AC1418" s="9">
        <v>315</v>
      </c>
      <c r="AD1418" s="9">
        <v>479</v>
      </c>
      <c r="AE1418" s="9">
        <v>0</v>
      </c>
      <c r="AF1418" s="9">
        <v>839</v>
      </c>
      <c r="AG1418" s="9">
        <v>246</v>
      </c>
      <c r="AH1418" s="9">
        <v>126</v>
      </c>
      <c r="AI1418" s="9">
        <v>5</v>
      </c>
      <c r="AJ1418" s="9">
        <v>424</v>
      </c>
      <c r="AK1418" s="9">
        <v>134</v>
      </c>
      <c r="AL1418" s="9">
        <v>658</v>
      </c>
      <c r="AM1418" s="9">
        <v>0</v>
      </c>
      <c r="AN1418" s="9">
        <v>686</v>
      </c>
      <c r="AO1418" s="9">
        <v>172</v>
      </c>
      <c r="AP1418" s="9">
        <v>358</v>
      </c>
      <c r="AQ1418" s="9">
        <v>0</v>
      </c>
      <c r="AR1418" s="9">
        <v>1101</v>
      </c>
      <c r="AS1418" s="9">
        <v>115</v>
      </c>
      <c r="AT1418" s="10">
        <v>0</v>
      </c>
    </row>
    <row r="1419" spans="1:46" ht="42.75" x14ac:dyDescent="0.25">
      <c r="A1419" s="26" t="str">
        <f t="shared" si="44"/>
        <v>2014Registered nursesSaskatchewanUnknown places of work</v>
      </c>
      <c r="B1419" s="24">
        <v>2014</v>
      </c>
      <c r="C1419" s="9" t="s">
        <v>7</v>
      </c>
      <c r="D1419" s="9" t="s">
        <v>174</v>
      </c>
      <c r="E1419" s="9" t="str">
        <f t="shared" si="45"/>
        <v>Saskatchewan</v>
      </c>
      <c r="F1419" s="9" t="s">
        <v>184</v>
      </c>
      <c r="G1419" s="9" t="s">
        <v>49</v>
      </c>
      <c r="H1419" s="9">
        <v>67</v>
      </c>
      <c r="I1419" s="9">
        <v>63</v>
      </c>
      <c r="J1419" s="9">
        <v>4</v>
      </c>
      <c r="K1419" s="9">
        <v>0</v>
      </c>
      <c r="L1419" s="9">
        <v>4</v>
      </c>
      <c r="M1419" s="9">
        <v>7</v>
      </c>
      <c r="N1419" s="9">
        <v>5</v>
      </c>
      <c r="O1419" s="9">
        <v>3</v>
      </c>
      <c r="P1419" s="9">
        <v>5</v>
      </c>
      <c r="Q1419" s="9">
        <v>6</v>
      </c>
      <c r="R1419" s="9">
        <v>10</v>
      </c>
      <c r="S1419" s="9">
        <v>9</v>
      </c>
      <c r="T1419" s="9">
        <v>13</v>
      </c>
      <c r="U1419" s="9">
        <v>3</v>
      </c>
      <c r="V1419" s="9">
        <v>2</v>
      </c>
      <c r="W1419" s="9">
        <v>0</v>
      </c>
      <c r="X1419" s="9">
        <v>62</v>
      </c>
      <c r="Y1419" s="9">
        <v>5</v>
      </c>
      <c r="Z1419" s="9">
        <v>0</v>
      </c>
      <c r="AA1419" s="9">
        <v>21</v>
      </c>
      <c r="AB1419" s="9">
        <v>11</v>
      </c>
      <c r="AC1419" s="9">
        <v>12</v>
      </c>
      <c r="AD1419" s="9">
        <v>23</v>
      </c>
      <c r="AE1419" s="9">
        <v>0</v>
      </c>
      <c r="AF1419" s="9">
        <v>30</v>
      </c>
      <c r="AG1419" s="9">
        <v>6</v>
      </c>
      <c r="AH1419" s="9">
        <v>22</v>
      </c>
      <c r="AI1419" s="9">
        <v>9</v>
      </c>
      <c r="AJ1419" s="9">
        <v>1</v>
      </c>
      <c r="AK1419" s="9">
        <v>0</v>
      </c>
      <c r="AL1419" s="9">
        <v>0</v>
      </c>
      <c r="AM1419" s="9">
        <v>66</v>
      </c>
      <c r="AN1419" s="9">
        <v>0</v>
      </c>
      <c r="AO1419" s="9">
        <v>0</v>
      </c>
      <c r="AP1419" s="9">
        <v>0</v>
      </c>
      <c r="AQ1419" s="9">
        <v>67</v>
      </c>
      <c r="AR1419" s="9">
        <v>46</v>
      </c>
      <c r="AS1419" s="9">
        <v>21</v>
      </c>
      <c r="AT1419" s="10">
        <v>0</v>
      </c>
    </row>
    <row r="1420" spans="1:46" ht="42.75" x14ac:dyDescent="0.25">
      <c r="A1420" s="26" t="str">
        <f t="shared" si="44"/>
        <v>2014Registered nursesAlbertaAll places of work</v>
      </c>
      <c r="B1420" s="24">
        <v>2014</v>
      </c>
      <c r="C1420" s="9" t="s">
        <v>7</v>
      </c>
      <c r="D1420" s="9" t="s">
        <v>175</v>
      </c>
      <c r="E1420" s="9" t="str">
        <f t="shared" si="45"/>
        <v>Alberta</v>
      </c>
      <c r="F1420" s="9" t="s">
        <v>179</v>
      </c>
      <c r="G1420" s="9" t="s">
        <v>9</v>
      </c>
      <c r="H1420" s="9">
        <v>32420</v>
      </c>
      <c r="I1420" s="9">
        <v>30477</v>
      </c>
      <c r="J1420" s="9">
        <v>1943</v>
      </c>
      <c r="K1420" s="9">
        <v>0</v>
      </c>
      <c r="L1420" s="9">
        <v>503</v>
      </c>
      <c r="M1420" s="9">
        <v>3822</v>
      </c>
      <c r="N1420" s="9">
        <v>4689</v>
      </c>
      <c r="O1420" s="9">
        <v>3693</v>
      </c>
      <c r="P1420" s="9">
        <v>3956</v>
      </c>
      <c r="Q1420" s="9">
        <v>3771</v>
      </c>
      <c r="R1420" s="9">
        <v>3889</v>
      </c>
      <c r="S1420" s="9">
        <v>3751</v>
      </c>
      <c r="T1420" s="9">
        <v>2924</v>
      </c>
      <c r="U1420" s="9">
        <v>1097</v>
      </c>
      <c r="V1420" s="9">
        <v>325</v>
      </c>
      <c r="W1420" s="9">
        <v>0</v>
      </c>
      <c r="X1420" s="9">
        <v>29025</v>
      </c>
      <c r="Y1420" s="9">
        <v>3342</v>
      </c>
      <c r="Z1420" s="9">
        <v>53</v>
      </c>
      <c r="AA1420" s="9">
        <v>11538</v>
      </c>
      <c r="AB1420" s="9">
        <v>6436</v>
      </c>
      <c r="AC1420" s="9">
        <v>6926</v>
      </c>
      <c r="AD1420" s="9">
        <v>7520</v>
      </c>
      <c r="AE1420" s="9">
        <v>0</v>
      </c>
      <c r="AF1420" s="9">
        <v>17574</v>
      </c>
      <c r="AG1420" s="9">
        <v>9651</v>
      </c>
      <c r="AH1420" s="9">
        <v>4348</v>
      </c>
      <c r="AI1420" s="9">
        <v>847</v>
      </c>
      <c r="AJ1420" s="9">
        <v>24091</v>
      </c>
      <c r="AK1420" s="9">
        <v>2337</v>
      </c>
      <c r="AL1420" s="9">
        <v>5066</v>
      </c>
      <c r="AM1420" s="9">
        <v>926</v>
      </c>
      <c r="AN1420" s="9">
        <v>27853</v>
      </c>
      <c r="AO1420" s="9">
        <v>1115</v>
      </c>
      <c r="AP1420" s="9">
        <v>1353</v>
      </c>
      <c r="AQ1420" s="9">
        <v>2099</v>
      </c>
      <c r="AR1420" s="9">
        <v>29726</v>
      </c>
      <c r="AS1420" s="9">
        <v>2691</v>
      </c>
      <c r="AT1420" s="10">
        <v>3</v>
      </c>
    </row>
    <row r="1421" spans="1:46" ht="28.5" x14ac:dyDescent="0.25">
      <c r="A1421" s="26" t="str">
        <f t="shared" si="44"/>
        <v>2014Registered nursesAlbertaHospital</v>
      </c>
      <c r="B1421" s="24">
        <v>2014</v>
      </c>
      <c r="C1421" s="9" t="s">
        <v>7</v>
      </c>
      <c r="D1421" s="9" t="s">
        <v>175</v>
      </c>
      <c r="E1421" s="9" t="str">
        <f t="shared" si="45"/>
        <v>Alberta</v>
      </c>
      <c r="F1421" s="9" t="s">
        <v>180</v>
      </c>
      <c r="G1421" s="9" t="s">
        <v>10</v>
      </c>
      <c r="H1421" s="9">
        <v>20555</v>
      </c>
      <c r="I1421" s="9">
        <v>19197</v>
      </c>
      <c r="J1421" s="9">
        <v>1358</v>
      </c>
      <c r="K1421" s="9">
        <v>0</v>
      </c>
      <c r="L1421" s="9">
        <v>409</v>
      </c>
      <c r="M1421" s="9">
        <v>3045</v>
      </c>
      <c r="N1421" s="9">
        <v>3480</v>
      </c>
      <c r="O1421" s="9">
        <v>2536</v>
      </c>
      <c r="P1421" s="9">
        <v>2419</v>
      </c>
      <c r="Q1421" s="9">
        <v>2284</v>
      </c>
      <c r="R1421" s="9">
        <v>2221</v>
      </c>
      <c r="S1421" s="9">
        <v>2028</v>
      </c>
      <c r="T1421" s="9">
        <v>1481</v>
      </c>
      <c r="U1421" s="9">
        <v>521</v>
      </c>
      <c r="V1421" s="9">
        <v>131</v>
      </c>
      <c r="W1421" s="9">
        <v>0</v>
      </c>
      <c r="X1421" s="9">
        <v>18418</v>
      </c>
      <c r="Y1421" s="9">
        <v>2110</v>
      </c>
      <c r="Z1421" s="9">
        <v>27</v>
      </c>
      <c r="AA1421" s="9">
        <v>8674</v>
      </c>
      <c r="AB1421" s="9">
        <v>4024</v>
      </c>
      <c r="AC1421" s="9">
        <v>4030</v>
      </c>
      <c r="AD1421" s="9">
        <v>3827</v>
      </c>
      <c r="AE1421" s="9">
        <v>0</v>
      </c>
      <c r="AF1421" s="9">
        <v>10807</v>
      </c>
      <c r="AG1421" s="9">
        <v>6417</v>
      </c>
      <c r="AH1421" s="9">
        <v>2867</v>
      </c>
      <c r="AI1421" s="9">
        <v>464</v>
      </c>
      <c r="AJ1421" s="9">
        <v>17216</v>
      </c>
      <c r="AK1421" s="9">
        <v>1036</v>
      </c>
      <c r="AL1421" s="9">
        <v>2122</v>
      </c>
      <c r="AM1421" s="9">
        <v>181</v>
      </c>
      <c r="AN1421" s="9">
        <v>18168</v>
      </c>
      <c r="AO1421" s="9">
        <v>521</v>
      </c>
      <c r="AP1421" s="9">
        <v>593</v>
      </c>
      <c r="AQ1421" s="9">
        <v>1273</v>
      </c>
      <c r="AR1421" s="9">
        <v>19118</v>
      </c>
      <c r="AS1421" s="9">
        <v>1436</v>
      </c>
      <c r="AT1421" s="10">
        <v>1</v>
      </c>
    </row>
    <row r="1422" spans="1:46" ht="28.5" x14ac:dyDescent="0.25">
      <c r="A1422" s="26" t="str">
        <f t="shared" si="44"/>
        <v>2014Registered nursesAlbertaCommunity health</v>
      </c>
      <c r="B1422" s="24">
        <v>2014</v>
      </c>
      <c r="C1422" s="9" t="s">
        <v>7</v>
      </c>
      <c r="D1422" s="9" t="s">
        <v>175</v>
      </c>
      <c r="E1422" s="9" t="str">
        <f t="shared" si="45"/>
        <v>Alberta</v>
      </c>
      <c r="F1422" s="9" t="s">
        <v>182</v>
      </c>
      <c r="G1422" s="9" t="s">
        <v>11</v>
      </c>
      <c r="H1422" s="9">
        <v>5077</v>
      </c>
      <c r="I1422" s="9">
        <v>4939</v>
      </c>
      <c r="J1422" s="9">
        <v>138</v>
      </c>
      <c r="K1422" s="9">
        <v>0</v>
      </c>
      <c r="L1422" s="9">
        <v>28</v>
      </c>
      <c r="M1422" s="9">
        <v>312</v>
      </c>
      <c r="N1422" s="9">
        <v>566</v>
      </c>
      <c r="O1422" s="9">
        <v>534</v>
      </c>
      <c r="P1422" s="9">
        <v>697</v>
      </c>
      <c r="Q1422" s="9">
        <v>647</v>
      </c>
      <c r="R1422" s="9">
        <v>750</v>
      </c>
      <c r="S1422" s="9">
        <v>727</v>
      </c>
      <c r="T1422" s="9">
        <v>558</v>
      </c>
      <c r="U1422" s="9">
        <v>206</v>
      </c>
      <c r="V1422" s="9">
        <v>52</v>
      </c>
      <c r="W1422" s="9">
        <v>0</v>
      </c>
      <c r="X1422" s="9">
        <v>4826</v>
      </c>
      <c r="Y1422" s="9">
        <v>245</v>
      </c>
      <c r="Z1422" s="9">
        <v>6</v>
      </c>
      <c r="AA1422" s="9">
        <v>1256</v>
      </c>
      <c r="AB1422" s="9">
        <v>1092</v>
      </c>
      <c r="AC1422" s="9">
        <v>1284</v>
      </c>
      <c r="AD1422" s="9">
        <v>1445</v>
      </c>
      <c r="AE1422" s="9">
        <v>0</v>
      </c>
      <c r="AF1422" s="9">
        <v>2684</v>
      </c>
      <c r="AG1422" s="9">
        <v>1584</v>
      </c>
      <c r="AH1422" s="9">
        <v>663</v>
      </c>
      <c r="AI1422" s="9">
        <v>146</v>
      </c>
      <c r="AJ1422" s="9">
        <v>4033</v>
      </c>
      <c r="AK1422" s="9">
        <v>402</v>
      </c>
      <c r="AL1422" s="9">
        <v>625</v>
      </c>
      <c r="AM1422" s="9">
        <v>17</v>
      </c>
      <c r="AN1422" s="9">
        <v>4493</v>
      </c>
      <c r="AO1422" s="9">
        <v>151</v>
      </c>
      <c r="AP1422" s="9">
        <v>187</v>
      </c>
      <c r="AQ1422" s="9">
        <v>246</v>
      </c>
      <c r="AR1422" s="9">
        <v>4421</v>
      </c>
      <c r="AS1422" s="9">
        <v>656</v>
      </c>
      <c r="AT1422" s="10">
        <v>0</v>
      </c>
    </row>
    <row r="1423" spans="1:46" ht="57" x14ac:dyDescent="0.25">
      <c r="A1423" s="26" t="str">
        <f t="shared" si="44"/>
        <v>2014Registered nursesAlbertaNursing home/long-term care</v>
      </c>
      <c r="B1423" s="24">
        <v>2014</v>
      </c>
      <c r="C1423" s="9" t="s">
        <v>7</v>
      </c>
      <c r="D1423" s="9" t="s">
        <v>175</v>
      </c>
      <c r="E1423" s="9" t="str">
        <f t="shared" si="45"/>
        <v>Alberta</v>
      </c>
      <c r="F1423" s="9" t="s">
        <v>181</v>
      </c>
      <c r="G1423" s="9" t="s">
        <v>12</v>
      </c>
      <c r="H1423" s="9">
        <v>2043</v>
      </c>
      <c r="I1423" s="9">
        <v>1918</v>
      </c>
      <c r="J1423" s="9">
        <v>125</v>
      </c>
      <c r="K1423" s="9">
        <v>0</v>
      </c>
      <c r="L1423" s="9">
        <v>22</v>
      </c>
      <c r="M1423" s="9">
        <v>119</v>
      </c>
      <c r="N1423" s="9">
        <v>129</v>
      </c>
      <c r="O1423" s="9">
        <v>166</v>
      </c>
      <c r="P1423" s="9">
        <v>312</v>
      </c>
      <c r="Q1423" s="9">
        <v>260</v>
      </c>
      <c r="R1423" s="9">
        <v>227</v>
      </c>
      <c r="S1423" s="9">
        <v>283</v>
      </c>
      <c r="T1423" s="9">
        <v>328</v>
      </c>
      <c r="U1423" s="9">
        <v>133</v>
      </c>
      <c r="V1423" s="9">
        <v>64</v>
      </c>
      <c r="W1423" s="9">
        <v>0</v>
      </c>
      <c r="X1423" s="9">
        <v>1343</v>
      </c>
      <c r="Y1423" s="9">
        <v>691</v>
      </c>
      <c r="Z1423" s="9">
        <v>9</v>
      </c>
      <c r="AA1423" s="9">
        <v>411</v>
      </c>
      <c r="AB1423" s="9">
        <v>398</v>
      </c>
      <c r="AC1423" s="9">
        <v>523</v>
      </c>
      <c r="AD1423" s="9">
        <v>711</v>
      </c>
      <c r="AE1423" s="9">
        <v>0</v>
      </c>
      <c r="AF1423" s="9">
        <v>1179</v>
      </c>
      <c r="AG1423" s="9">
        <v>579</v>
      </c>
      <c r="AH1423" s="9">
        <v>244</v>
      </c>
      <c r="AI1423" s="9">
        <v>41</v>
      </c>
      <c r="AJ1423" s="9">
        <v>1386</v>
      </c>
      <c r="AK1423" s="9">
        <v>374</v>
      </c>
      <c r="AL1423" s="9">
        <v>271</v>
      </c>
      <c r="AM1423" s="9">
        <v>12</v>
      </c>
      <c r="AN1423" s="9">
        <v>1770</v>
      </c>
      <c r="AO1423" s="9">
        <v>103</v>
      </c>
      <c r="AP1423" s="9">
        <v>61</v>
      </c>
      <c r="AQ1423" s="9">
        <v>109</v>
      </c>
      <c r="AR1423" s="9">
        <v>1682</v>
      </c>
      <c r="AS1423" s="9">
        <v>361</v>
      </c>
      <c r="AT1423" s="10">
        <v>0</v>
      </c>
    </row>
    <row r="1424" spans="1:46" ht="42.75" x14ac:dyDescent="0.25">
      <c r="A1424" s="26" t="str">
        <f t="shared" si="44"/>
        <v>2014Registered nursesAlbertaOther places of work</v>
      </c>
      <c r="B1424" s="24">
        <v>2014</v>
      </c>
      <c r="C1424" s="9" t="s">
        <v>7</v>
      </c>
      <c r="D1424" s="9" t="s">
        <v>175</v>
      </c>
      <c r="E1424" s="9" t="str">
        <f t="shared" si="45"/>
        <v>Alberta</v>
      </c>
      <c r="F1424" s="9" t="s">
        <v>183</v>
      </c>
      <c r="G1424" s="9" t="s">
        <v>13</v>
      </c>
      <c r="H1424" s="9">
        <v>3998</v>
      </c>
      <c r="I1424" s="9">
        <v>3726</v>
      </c>
      <c r="J1424" s="9">
        <v>272</v>
      </c>
      <c r="K1424" s="9">
        <v>0</v>
      </c>
      <c r="L1424" s="9">
        <v>20</v>
      </c>
      <c r="M1424" s="9">
        <v>158</v>
      </c>
      <c r="N1424" s="9">
        <v>355</v>
      </c>
      <c r="O1424" s="9">
        <v>366</v>
      </c>
      <c r="P1424" s="9">
        <v>453</v>
      </c>
      <c r="Q1424" s="9">
        <v>530</v>
      </c>
      <c r="R1424" s="9">
        <v>647</v>
      </c>
      <c r="S1424" s="9">
        <v>667</v>
      </c>
      <c r="T1424" s="9">
        <v>514</v>
      </c>
      <c r="U1424" s="9">
        <v>212</v>
      </c>
      <c r="V1424" s="9">
        <v>76</v>
      </c>
      <c r="W1424" s="9">
        <v>0</v>
      </c>
      <c r="X1424" s="9">
        <v>3760</v>
      </c>
      <c r="Y1424" s="9">
        <v>231</v>
      </c>
      <c r="Z1424" s="9">
        <v>7</v>
      </c>
      <c r="AA1424" s="9">
        <v>760</v>
      </c>
      <c r="AB1424" s="9">
        <v>802</v>
      </c>
      <c r="AC1424" s="9">
        <v>1008</v>
      </c>
      <c r="AD1424" s="9">
        <v>1428</v>
      </c>
      <c r="AE1424" s="9">
        <v>0</v>
      </c>
      <c r="AF1424" s="9">
        <v>2593</v>
      </c>
      <c r="AG1424" s="9">
        <v>794</v>
      </c>
      <c r="AH1424" s="9">
        <v>426</v>
      </c>
      <c r="AI1424" s="9">
        <v>185</v>
      </c>
      <c r="AJ1424" s="9">
        <v>1432</v>
      </c>
      <c r="AK1424" s="9">
        <v>523</v>
      </c>
      <c r="AL1424" s="9">
        <v>2037</v>
      </c>
      <c r="AM1424" s="9">
        <v>6</v>
      </c>
      <c r="AN1424" s="9">
        <v>2871</v>
      </c>
      <c r="AO1424" s="9">
        <v>332</v>
      </c>
      <c r="AP1424" s="9">
        <v>499</v>
      </c>
      <c r="AQ1424" s="9">
        <v>296</v>
      </c>
      <c r="AR1424" s="9">
        <v>3839</v>
      </c>
      <c r="AS1424" s="9">
        <v>159</v>
      </c>
      <c r="AT1424" s="10">
        <v>0</v>
      </c>
    </row>
    <row r="1425" spans="1:46" ht="42.75" x14ac:dyDescent="0.25">
      <c r="A1425" s="26" t="str">
        <f t="shared" si="44"/>
        <v>2014Registered nursesAlbertaUnknown places of work</v>
      </c>
      <c r="B1425" s="24">
        <v>2014</v>
      </c>
      <c r="C1425" s="9" t="s">
        <v>7</v>
      </c>
      <c r="D1425" s="9" t="s">
        <v>175</v>
      </c>
      <c r="E1425" s="9" t="str">
        <f t="shared" si="45"/>
        <v>Alberta</v>
      </c>
      <c r="F1425" s="9" t="s">
        <v>184</v>
      </c>
      <c r="G1425" s="9" t="s">
        <v>49</v>
      </c>
      <c r="H1425" s="9">
        <v>747</v>
      </c>
      <c r="I1425" s="9">
        <v>697</v>
      </c>
      <c r="J1425" s="9">
        <v>50</v>
      </c>
      <c r="K1425" s="9">
        <v>0</v>
      </c>
      <c r="L1425" s="9">
        <v>24</v>
      </c>
      <c r="M1425" s="9">
        <v>188</v>
      </c>
      <c r="N1425" s="9">
        <v>159</v>
      </c>
      <c r="O1425" s="9">
        <v>91</v>
      </c>
      <c r="P1425" s="9">
        <v>75</v>
      </c>
      <c r="Q1425" s="9">
        <v>50</v>
      </c>
      <c r="R1425" s="9">
        <v>44</v>
      </c>
      <c r="S1425" s="9">
        <v>46</v>
      </c>
      <c r="T1425" s="9">
        <v>43</v>
      </c>
      <c r="U1425" s="9">
        <v>25</v>
      </c>
      <c r="V1425" s="9">
        <v>2</v>
      </c>
      <c r="W1425" s="9">
        <v>0</v>
      </c>
      <c r="X1425" s="9">
        <v>678</v>
      </c>
      <c r="Y1425" s="9">
        <v>65</v>
      </c>
      <c r="Z1425" s="9">
        <v>4</v>
      </c>
      <c r="AA1425" s="9">
        <v>437</v>
      </c>
      <c r="AB1425" s="9">
        <v>120</v>
      </c>
      <c r="AC1425" s="9">
        <v>81</v>
      </c>
      <c r="AD1425" s="9">
        <v>109</v>
      </c>
      <c r="AE1425" s="9">
        <v>0</v>
      </c>
      <c r="AF1425" s="9">
        <v>311</v>
      </c>
      <c r="AG1425" s="9">
        <v>277</v>
      </c>
      <c r="AH1425" s="9">
        <v>148</v>
      </c>
      <c r="AI1425" s="9">
        <v>11</v>
      </c>
      <c r="AJ1425" s="9">
        <v>24</v>
      </c>
      <c r="AK1425" s="9">
        <v>2</v>
      </c>
      <c r="AL1425" s="9">
        <v>11</v>
      </c>
      <c r="AM1425" s="9">
        <v>710</v>
      </c>
      <c r="AN1425" s="9">
        <v>551</v>
      </c>
      <c r="AO1425" s="9">
        <v>8</v>
      </c>
      <c r="AP1425" s="9">
        <v>13</v>
      </c>
      <c r="AQ1425" s="9">
        <v>175</v>
      </c>
      <c r="AR1425" s="9">
        <v>666</v>
      </c>
      <c r="AS1425" s="9">
        <v>79</v>
      </c>
      <c r="AT1425" s="10">
        <v>2</v>
      </c>
    </row>
    <row r="1426" spans="1:46" ht="42.75" x14ac:dyDescent="0.25">
      <c r="A1426" s="26" t="str">
        <f t="shared" si="44"/>
        <v>2014Registered nursesBritish ColumbiaAll places of work</v>
      </c>
      <c r="B1426" s="24">
        <v>2014</v>
      </c>
      <c r="C1426" s="9" t="s">
        <v>7</v>
      </c>
      <c r="D1426" s="9" t="s">
        <v>167</v>
      </c>
      <c r="E1426" s="9" t="str">
        <f t="shared" si="45"/>
        <v>British Columbia</v>
      </c>
      <c r="F1426" s="9" t="s">
        <v>179</v>
      </c>
      <c r="G1426" s="9" t="s">
        <v>9</v>
      </c>
      <c r="H1426" s="9">
        <v>32494</v>
      </c>
      <c r="I1426" s="9">
        <v>30058</v>
      </c>
      <c r="J1426" s="9">
        <v>2436</v>
      </c>
      <c r="K1426" s="9">
        <v>0</v>
      </c>
      <c r="L1426" s="9">
        <v>432</v>
      </c>
      <c r="M1426" s="9">
        <v>3360</v>
      </c>
      <c r="N1426" s="9">
        <v>3969</v>
      </c>
      <c r="O1426" s="9">
        <v>3613</v>
      </c>
      <c r="P1426" s="9">
        <v>3964</v>
      </c>
      <c r="Q1426" s="9">
        <v>3714</v>
      </c>
      <c r="R1426" s="9">
        <v>4284</v>
      </c>
      <c r="S1426" s="9">
        <v>4465</v>
      </c>
      <c r="T1426" s="9">
        <v>3170</v>
      </c>
      <c r="U1426" s="9">
        <v>1175</v>
      </c>
      <c r="V1426" s="9">
        <v>348</v>
      </c>
      <c r="W1426" s="9">
        <v>0</v>
      </c>
      <c r="X1426" s="9">
        <v>27262</v>
      </c>
      <c r="Y1426" s="9">
        <v>4951</v>
      </c>
      <c r="Z1426" s="9">
        <v>281</v>
      </c>
      <c r="AA1426" s="9">
        <v>10159</v>
      </c>
      <c r="AB1426" s="9">
        <v>6406</v>
      </c>
      <c r="AC1426" s="9">
        <v>7604</v>
      </c>
      <c r="AD1426" s="9">
        <v>7831</v>
      </c>
      <c r="AE1426" s="9">
        <v>494</v>
      </c>
      <c r="AF1426" s="9">
        <v>15331</v>
      </c>
      <c r="AG1426" s="9">
        <v>7124</v>
      </c>
      <c r="AH1426" s="9">
        <v>9866</v>
      </c>
      <c r="AI1426" s="9">
        <v>173</v>
      </c>
      <c r="AJ1426" s="9">
        <v>25563</v>
      </c>
      <c r="AK1426" s="9">
        <v>2373</v>
      </c>
      <c r="AL1426" s="9">
        <v>4396</v>
      </c>
      <c r="AM1426" s="9">
        <v>162</v>
      </c>
      <c r="AN1426" s="9">
        <v>29256</v>
      </c>
      <c r="AO1426" s="9">
        <v>1281</v>
      </c>
      <c r="AP1426" s="9">
        <v>1795</v>
      </c>
      <c r="AQ1426" s="9">
        <v>162</v>
      </c>
      <c r="AR1426" s="9">
        <v>30126</v>
      </c>
      <c r="AS1426" s="9">
        <v>2348</v>
      </c>
      <c r="AT1426" s="10">
        <v>20</v>
      </c>
    </row>
    <row r="1427" spans="1:46" ht="28.5" x14ac:dyDescent="0.25">
      <c r="A1427" s="26" t="str">
        <f t="shared" si="44"/>
        <v>2014Registered nursesBritish ColumbiaHospital</v>
      </c>
      <c r="B1427" s="24">
        <v>2014</v>
      </c>
      <c r="C1427" s="9" t="s">
        <v>7</v>
      </c>
      <c r="D1427" s="9" t="s">
        <v>167</v>
      </c>
      <c r="E1427" s="9" t="str">
        <f t="shared" si="45"/>
        <v>British Columbia</v>
      </c>
      <c r="F1427" s="9" t="s">
        <v>180</v>
      </c>
      <c r="G1427" s="9" t="s">
        <v>10</v>
      </c>
      <c r="H1427" s="9">
        <v>21189</v>
      </c>
      <c r="I1427" s="9">
        <v>19390</v>
      </c>
      <c r="J1427" s="9">
        <v>1799</v>
      </c>
      <c r="K1427" s="9">
        <v>0</v>
      </c>
      <c r="L1427" s="9">
        <v>386</v>
      </c>
      <c r="M1427" s="9">
        <v>2825</v>
      </c>
      <c r="N1427" s="9">
        <v>3110</v>
      </c>
      <c r="O1427" s="9">
        <v>2618</v>
      </c>
      <c r="P1427" s="9">
        <v>2682</v>
      </c>
      <c r="Q1427" s="9">
        <v>2279</v>
      </c>
      <c r="R1427" s="9">
        <v>2540</v>
      </c>
      <c r="S1427" s="9">
        <v>2474</v>
      </c>
      <c r="T1427" s="9">
        <v>1627</v>
      </c>
      <c r="U1427" s="9">
        <v>529</v>
      </c>
      <c r="V1427" s="9">
        <v>119</v>
      </c>
      <c r="W1427" s="9">
        <v>0</v>
      </c>
      <c r="X1427" s="9">
        <v>17918</v>
      </c>
      <c r="Y1427" s="9">
        <v>3083</v>
      </c>
      <c r="Z1427" s="9">
        <v>188</v>
      </c>
      <c r="AA1427" s="9">
        <v>8111</v>
      </c>
      <c r="AB1427" s="9">
        <v>4183</v>
      </c>
      <c r="AC1427" s="9">
        <v>4487</v>
      </c>
      <c r="AD1427" s="9">
        <v>4016</v>
      </c>
      <c r="AE1427" s="9">
        <v>392</v>
      </c>
      <c r="AF1427" s="9">
        <v>10694</v>
      </c>
      <c r="AG1427" s="9">
        <v>4340</v>
      </c>
      <c r="AH1427" s="9">
        <v>6055</v>
      </c>
      <c r="AI1427" s="9">
        <v>100</v>
      </c>
      <c r="AJ1427" s="9">
        <v>18337</v>
      </c>
      <c r="AK1427" s="9">
        <v>1114</v>
      </c>
      <c r="AL1427" s="9">
        <v>1737</v>
      </c>
      <c r="AM1427" s="9">
        <v>1</v>
      </c>
      <c r="AN1427" s="9">
        <v>20151</v>
      </c>
      <c r="AO1427" s="9">
        <v>563</v>
      </c>
      <c r="AP1427" s="9">
        <v>474</v>
      </c>
      <c r="AQ1427" s="9">
        <v>1</v>
      </c>
      <c r="AR1427" s="9">
        <v>19772</v>
      </c>
      <c r="AS1427" s="9">
        <v>1403</v>
      </c>
      <c r="AT1427" s="10">
        <v>14</v>
      </c>
    </row>
    <row r="1428" spans="1:46" ht="28.5" x14ac:dyDescent="0.25">
      <c r="A1428" s="26" t="str">
        <f t="shared" si="44"/>
        <v>2014Registered nursesBritish ColumbiaCommunity health</v>
      </c>
      <c r="B1428" s="24">
        <v>2014</v>
      </c>
      <c r="C1428" s="9" t="s">
        <v>7</v>
      </c>
      <c r="D1428" s="9" t="s">
        <v>167</v>
      </c>
      <c r="E1428" s="9" t="str">
        <f t="shared" si="45"/>
        <v>British Columbia</v>
      </c>
      <c r="F1428" s="9" t="s">
        <v>182</v>
      </c>
      <c r="G1428" s="9" t="s">
        <v>11</v>
      </c>
      <c r="H1428" s="9">
        <v>4902</v>
      </c>
      <c r="I1428" s="9">
        <v>4725</v>
      </c>
      <c r="J1428" s="9">
        <v>177</v>
      </c>
      <c r="K1428" s="9">
        <v>0</v>
      </c>
      <c r="L1428" s="9">
        <v>9</v>
      </c>
      <c r="M1428" s="9">
        <v>239</v>
      </c>
      <c r="N1428" s="9">
        <v>434</v>
      </c>
      <c r="O1428" s="9">
        <v>471</v>
      </c>
      <c r="P1428" s="9">
        <v>551</v>
      </c>
      <c r="Q1428" s="9">
        <v>668</v>
      </c>
      <c r="R1428" s="9">
        <v>776</v>
      </c>
      <c r="S1428" s="9">
        <v>845</v>
      </c>
      <c r="T1428" s="9">
        <v>652</v>
      </c>
      <c r="U1428" s="9">
        <v>197</v>
      </c>
      <c r="V1428" s="9">
        <v>60</v>
      </c>
      <c r="W1428" s="9">
        <v>0</v>
      </c>
      <c r="X1428" s="9">
        <v>4440</v>
      </c>
      <c r="Y1428" s="9">
        <v>434</v>
      </c>
      <c r="Z1428" s="9">
        <v>28</v>
      </c>
      <c r="AA1428" s="9">
        <v>940</v>
      </c>
      <c r="AB1428" s="9">
        <v>999</v>
      </c>
      <c r="AC1428" s="9">
        <v>1389</v>
      </c>
      <c r="AD1428" s="9">
        <v>1526</v>
      </c>
      <c r="AE1428" s="9">
        <v>48</v>
      </c>
      <c r="AF1428" s="9">
        <v>1973</v>
      </c>
      <c r="AG1428" s="9">
        <v>1438</v>
      </c>
      <c r="AH1428" s="9">
        <v>1466</v>
      </c>
      <c r="AI1428" s="9">
        <v>25</v>
      </c>
      <c r="AJ1428" s="9">
        <v>3865</v>
      </c>
      <c r="AK1428" s="9">
        <v>403</v>
      </c>
      <c r="AL1428" s="9">
        <v>634</v>
      </c>
      <c r="AM1428" s="9">
        <v>0</v>
      </c>
      <c r="AN1428" s="9">
        <v>4594</v>
      </c>
      <c r="AO1428" s="9">
        <v>139</v>
      </c>
      <c r="AP1428" s="9">
        <v>169</v>
      </c>
      <c r="AQ1428" s="9">
        <v>0</v>
      </c>
      <c r="AR1428" s="9">
        <v>4315</v>
      </c>
      <c r="AS1428" s="9">
        <v>587</v>
      </c>
      <c r="AT1428" s="10">
        <v>0</v>
      </c>
    </row>
    <row r="1429" spans="1:46" ht="57" x14ac:dyDescent="0.25">
      <c r="A1429" s="26" t="str">
        <f t="shared" si="44"/>
        <v>2014Registered nursesBritish ColumbiaNursing home/long-term care</v>
      </c>
      <c r="B1429" s="24">
        <v>2014</v>
      </c>
      <c r="C1429" s="9" t="s">
        <v>7</v>
      </c>
      <c r="D1429" s="9" t="s">
        <v>167</v>
      </c>
      <c r="E1429" s="9" t="str">
        <f t="shared" si="45"/>
        <v>British Columbia</v>
      </c>
      <c r="F1429" s="9" t="s">
        <v>181</v>
      </c>
      <c r="G1429" s="9" t="s">
        <v>12</v>
      </c>
      <c r="H1429" s="9">
        <v>2065</v>
      </c>
      <c r="I1429" s="9">
        <v>1925</v>
      </c>
      <c r="J1429" s="9">
        <v>140</v>
      </c>
      <c r="K1429" s="9">
        <v>0</v>
      </c>
      <c r="L1429" s="9">
        <v>9</v>
      </c>
      <c r="M1429" s="9">
        <v>96</v>
      </c>
      <c r="N1429" s="9">
        <v>118</v>
      </c>
      <c r="O1429" s="9">
        <v>161</v>
      </c>
      <c r="P1429" s="9">
        <v>258</v>
      </c>
      <c r="Q1429" s="9">
        <v>269</v>
      </c>
      <c r="R1429" s="9">
        <v>276</v>
      </c>
      <c r="S1429" s="9">
        <v>363</v>
      </c>
      <c r="T1429" s="9">
        <v>309</v>
      </c>
      <c r="U1429" s="9">
        <v>154</v>
      </c>
      <c r="V1429" s="9">
        <v>52</v>
      </c>
      <c r="W1429" s="9">
        <v>0</v>
      </c>
      <c r="X1429" s="9">
        <v>1181</v>
      </c>
      <c r="Y1429" s="9">
        <v>855</v>
      </c>
      <c r="Z1429" s="9">
        <v>29</v>
      </c>
      <c r="AA1429" s="9">
        <v>336</v>
      </c>
      <c r="AB1429" s="9">
        <v>394</v>
      </c>
      <c r="AC1429" s="9">
        <v>590</v>
      </c>
      <c r="AD1429" s="9">
        <v>730</v>
      </c>
      <c r="AE1429" s="9">
        <v>15</v>
      </c>
      <c r="AF1429" s="9">
        <v>792</v>
      </c>
      <c r="AG1429" s="9">
        <v>471</v>
      </c>
      <c r="AH1429" s="9">
        <v>787</v>
      </c>
      <c r="AI1429" s="9">
        <v>15</v>
      </c>
      <c r="AJ1429" s="9">
        <v>1598</v>
      </c>
      <c r="AK1429" s="9">
        <v>342</v>
      </c>
      <c r="AL1429" s="9">
        <v>125</v>
      </c>
      <c r="AM1429" s="9">
        <v>0</v>
      </c>
      <c r="AN1429" s="9">
        <v>1975</v>
      </c>
      <c r="AO1429" s="9">
        <v>66</v>
      </c>
      <c r="AP1429" s="9">
        <v>24</v>
      </c>
      <c r="AQ1429" s="9">
        <v>0</v>
      </c>
      <c r="AR1429" s="9">
        <v>1924</v>
      </c>
      <c r="AS1429" s="9">
        <v>138</v>
      </c>
      <c r="AT1429" s="10">
        <v>3</v>
      </c>
    </row>
    <row r="1430" spans="1:46" ht="42.75" x14ac:dyDescent="0.25">
      <c r="A1430" s="26" t="str">
        <f t="shared" si="44"/>
        <v>2014Registered nursesBritish ColumbiaOther places of work</v>
      </c>
      <c r="B1430" s="24">
        <v>2014</v>
      </c>
      <c r="C1430" s="9" t="s">
        <v>7</v>
      </c>
      <c r="D1430" s="9" t="s">
        <v>167</v>
      </c>
      <c r="E1430" s="9" t="str">
        <f t="shared" si="45"/>
        <v>British Columbia</v>
      </c>
      <c r="F1430" s="9" t="s">
        <v>183</v>
      </c>
      <c r="G1430" s="9" t="s">
        <v>13</v>
      </c>
      <c r="H1430" s="9">
        <v>2693</v>
      </c>
      <c r="I1430" s="9">
        <v>2502</v>
      </c>
      <c r="J1430" s="9">
        <v>191</v>
      </c>
      <c r="K1430" s="9">
        <v>0</v>
      </c>
      <c r="L1430" s="9">
        <v>3</v>
      </c>
      <c r="M1430" s="9">
        <v>74</v>
      </c>
      <c r="N1430" s="9">
        <v>160</v>
      </c>
      <c r="O1430" s="9">
        <v>228</v>
      </c>
      <c r="P1430" s="9">
        <v>283</v>
      </c>
      <c r="Q1430" s="9">
        <v>309</v>
      </c>
      <c r="R1430" s="9">
        <v>464</v>
      </c>
      <c r="S1430" s="9">
        <v>523</v>
      </c>
      <c r="T1430" s="9">
        <v>397</v>
      </c>
      <c r="U1430" s="9">
        <v>186</v>
      </c>
      <c r="V1430" s="9">
        <v>66</v>
      </c>
      <c r="W1430" s="9">
        <v>0</v>
      </c>
      <c r="X1430" s="9">
        <v>2386</v>
      </c>
      <c r="Y1430" s="9">
        <v>291</v>
      </c>
      <c r="Z1430" s="9">
        <v>16</v>
      </c>
      <c r="AA1430" s="9">
        <v>371</v>
      </c>
      <c r="AB1430" s="9">
        <v>512</v>
      </c>
      <c r="AC1430" s="9">
        <v>738</v>
      </c>
      <c r="AD1430" s="9">
        <v>1055</v>
      </c>
      <c r="AE1430" s="9">
        <v>17</v>
      </c>
      <c r="AF1430" s="9">
        <v>1264</v>
      </c>
      <c r="AG1430" s="9">
        <v>516</v>
      </c>
      <c r="AH1430" s="9">
        <v>900</v>
      </c>
      <c r="AI1430" s="9">
        <v>13</v>
      </c>
      <c r="AJ1430" s="9">
        <v>933</v>
      </c>
      <c r="AK1430" s="9">
        <v>307</v>
      </c>
      <c r="AL1430" s="9">
        <v>1443</v>
      </c>
      <c r="AM1430" s="9">
        <v>10</v>
      </c>
      <c r="AN1430" s="9">
        <v>1357</v>
      </c>
      <c r="AO1430" s="9">
        <v>374</v>
      </c>
      <c r="AP1430" s="9">
        <v>952</v>
      </c>
      <c r="AQ1430" s="9">
        <v>10</v>
      </c>
      <c r="AR1430" s="9">
        <v>2606</v>
      </c>
      <c r="AS1430" s="9">
        <v>86</v>
      </c>
      <c r="AT1430" s="10">
        <v>1</v>
      </c>
    </row>
    <row r="1431" spans="1:46" ht="42.75" x14ac:dyDescent="0.25">
      <c r="A1431" s="26" t="str">
        <f t="shared" si="44"/>
        <v>2014Registered nursesBritish ColumbiaUnknown places of work</v>
      </c>
      <c r="B1431" s="24">
        <v>2014</v>
      </c>
      <c r="C1431" s="9" t="s">
        <v>7</v>
      </c>
      <c r="D1431" s="9" t="s">
        <v>167</v>
      </c>
      <c r="E1431" s="9" t="str">
        <f t="shared" si="45"/>
        <v>British Columbia</v>
      </c>
      <c r="F1431" s="9" t="s">
        <v>184</v>
      </c>
      <c r="G1431" s="9" t="s">
        <v>49</v>
      </c>
      <c r="H1431" s="9">
        <v>1645</v>
      </c>
      <c r="I1431" s="9">
        <v>1516</v>
      </c>
      <c r="J1431" s="9">
        <v>129</v>
      </c>
      <c r="K1431" s="9">
        <v>0</v>
      </c>
      <c r="L1431" s="9">
        <v>25</v>
      </c>
      <c r="M1431" s="9">
        <v>126</v>
      </c>
      <c r="N1431" s="9">
        <v>147</v>
      </c>
      <c r="O1431" s="9">
        <v>135</v>
      </c>
      <c r="P1431" s="9">
        <v>190</v>
      </c>
      <c r="Q1431" s="9">
        <v>189</v>
      </c>
      <c r="R1431" s="9">
        <v>228</v>
      </c>
      <c r="S1431" s="9">
        <v>260</v>
      </c>
      <c r="T1431" s="9">
        <v>185</v>
      </c>
      <c r="U1431" s="9">
        <v>109</v>
      </c>
      <c r="V1431" s="9">
        <v>51</v>
      </c>
      <c r="W1431" s="9">
        <v>0</v>
      </c>
      <c r="X1431" s="9">
        <v>1337</v>
      </c>
      <c r="Y1431" s="9">
        <v>288</v>
      </c>
      <c r="Z1431" s="9">
        <v>20</v>
      </c>
      <c r="AA1431" s="9">
        <v>401</v>
      </c>
      <c r="AB1431" s="9">
        <v>318</v>
      </c>
      <c r="AC1431" s="9">
        <v>400</v>
      </c>
      <c r="AD1431" s="9">
        <v>504</v>
      </c>
      <c r="AE1431" s="9">
        <v>22</v>
      </c>
      <c r="AF1431" s="9">
        <v>608</v>
      </c>
      <c r="AG1431" s="9">
        <v>359</v>
      </c>
      <c r="AH1431" s="9">
        <v>658</v>
      </c>
      <c r="AI1431" s="9">
        <v>20</v>
      </c>
      <c r="AJ1431" s="9">
        <v>830</v>
      </c>
      <c r="AK1431" s="9">
        <v>207</v>
      </c>
      <c r="AL1431" s="9">
        <v>457</v>
      </c>
      <c r="AM1431" s="9">
        <v>151</v>
      </c>
      <c r="AN1431" s="9">
        <v>1179</v>
      </c>
      <c r="AO1431" s="9">
        <v>139</v>
      </c>
      <c r="AP1431" s="9">
        <v>176</v>
      </c>
      <c r="AQ1431" s="9">
        <v>151</v>
      </c>
      <c r="AR1431" s="9">
        <v>1509</v>
      </c>
      <c r="AS1431" s="9">
        <v>134</v>
      </c>
      <c r="AT1431" s="10">
        <v>2</v>
      </c>
    </row>
    <row r="1432" spans="1:46" ht="42.75" x14ac:dyDescent="0.25">
      <c r="A1432" s="26" t="str">
        <f t="shared" si="44"/>
        <v>2014Registered nursesYukonAll places of work</v>
      </c>
      <c r="B1432" s="24">
        <v>2014</v>
      </c>
      <c r="C1432" s="9" t="s">
        <v>7</v>
      </c>
      <c r="D1432" s="9" t="s">
        <v>168</v>
      </c>
      <c r="E1432" s="9" t="str">
        <f t="shared" si="45"/>
        <v>Yukon</v>
      </c>
      <c r="F1432" s="9" t="s">
        <v>179</v>
      </c>
      <c r="G1432" s="9" t="s">
        <v>9</v>
      </c>
      <c r="H1432" s="9">
        <v>400</v>
      </c>
      <c r="I1432" s="9">
        <v>359</v>
      </c>
      <c r="J1432" s="9">
        <v>41</v>
      </c>
      <c r="K1432" s="9">
        <v>0</v>
      </c>
      <c r="L1432" s="9">
        <v>5</v>
      </c>
      <c r="M1432" s="9">
        <v>51</v>
      </c>
      <c r="N1432" s="9">
        <v>65</v>
      </c>
      <c r="O1432" s="9">
        <v>50</v>
      </c>
      <c r="P1432" s="9">
        <v>46</v>
      </c>
      <c r="Q1432" s="9">
        <v>38</v>
      </c>
      <c r="R1432" s="9">
        <v>55</v>
      </c>
      <c r="S1432" s="9">
        <v>52</v>
      </c>
      <c r="T1432" s="9">
        <v>27</v>
      </c>
      <c r="U1432" s="9">
        <v>10</v>
      </c>
      <c r="V1432" s="9">
        <v>1</v>
      </c>
      <c r="W1432" s="9">
        <v>0</v>
      </c>
      <c r="X1432" s="9">
        <v>356</v>
      </c>
      <c r="Y1432" s="9">
        <v>44</v>
      </c>
      <c r="Z1432" s="9">
        <v>0</v>
      </c>
      <c r="AA1432" s="9">
        <v>150</v>
      </c>
      <c r="AB1432" s="9">
        <v>99</v>
      </c>
      <c r="AC1432" s="9">
        <v>73</v>
      </c>
      <c r="AD1432" s="9">
        <v>78</v>
      </c>
      <c r="AE1432" s="9">
        <v>0</v>
      </c>
      <c r="AF1432" s="9">
        <v>187</v>
      </c>
      <c r="AG1432" s="9">
        <v>155</v>
      </c>
      <c r="AH1432" s="9">
        <v>54</v>
      </c>
      <c r="AI1432" s="9">
        <v>4</v>
      </c>
      <c r="AJ1432" s="9">
        <v>314</v>
      </c>
      <c r="AK1432" s="9">
        <v>35</v>
      </c>
      <c r="AL1432" s="9">
        <v>51</v>
      </c>
      <c r="AM1432" s="9">
        <v>0</v>
      </c>
      <c r="AN1432" s="9">
        <v>354</v>
      </c>
      <c r="AO1432" s="9">
        <v>34</v>
      </c>
      <c r="AP1432" s="9">
        <v>12</v>
      </c>
      <c r="AQ1432" s="9">
        <v>0</v>
      </c>
      <c r="AR1432" s="9">
        <v>293</v>
      </c>
      <c r="AS1432" s="9">
        <v>107</v>
      </c>
      <c r="AT1432" s="10">
        <v>0</v>
      </c>
    </row>
    <row r="1433" spans="1:46" ht="28.5" x14ac:dyDescent="0.25">
      <c r="A1433" s="26" t="str">
        <f t="shared" si="44"/>
        <v>2014Registered nursesYukonHospital</v>
      </c>
      <c r="B1433" s="24">
        <v>2014</v>
      </c>
      <c r="C1433" s="9" t="s">
        <v>7</v>
      </c>
      <c r="D1433" s="9" t="s">
        <v>168</v>
      </c>
      <c r="E1433" s="9" t="str">
        <f t="shared" si="45"/>
        <v>Yukon</v>
      </c>
      <c r="F1433" s="9" t="s">
        <v>180</v>
      </c>
      <c r="G1433" s="9" t="s">
        <v>10</v>
      </c>
      <c r="H1433" s="9">
        <v>193</v>
      </c>
      <c r="I1433" s="9">
        <v>172</v>
      </c>
      <c r="J1433" s="9">
        <v>21</v>
      </c>
      <c r="K1433" s="9">
        <v>0</v>
      </c>
      <c r="L1433" s="9">
        <v>2</v>
      </c>
      <c r="M1433" s="9">
        <v>37</v>
      </c>
      <c r="N1433" s="9">
        <v>35</v>
      </c>
      <c r="O1433" s="9">
        <v>25</v>
      </c>
      <c r="P1433" s="9">
        <v>24</v>
      </c>
      <c r="Q1433" s="9">
        <v>14</v>
      </c>
      <c r="R1433" s="9">
        <v>25</v>
      </c>
      <c r="S1433" s="9">
        <v>19</v>
      </c>
      <c r="T1433" s="9">
        <v>9</v>
      </c>
      <c r="U1433" s="9">
        <v>2</v>
      </c>
      <c r="V1433" s="9">
        <v>1</v>
      </c>
      <c r="W1433" s="9">
        <v>0</v>
      </c>
      <c r="X1433" s="9">
        <v>170</v>
      </c>
      <c r="Y1433" s="9">
        <v>23</v>
      </c>
      <c r="Z1433" s="9">
        <v>0</v>
      </c>
      <c r="AA1433" s="9">
        <v>90</v>
      </c>
      <c r="AB1433" s="9">
        <v>45</v>
      </c>
      <c r="AC1433" s="9">
        <v>32</v>
      </c>
      <c r="AD1433" s="9">
        <v>26</v>
      </c>
      <c r="AE1433" s="9">
        <v>0</v>
      </c>
      <c r="AF1433" s="9">
        <v>82</v>
      </c>
      <c r="AG1433" s="9">
        <v>85</v>
      </c>
      <c r="AH1433" s="9">
        <v>24</v>
      </c>
      <c r="AI1433" s="9">
        <v>2</v>
      </c>
      <c r="AJ1433" s="9">
        <v>175</v>
      </c>
      <c r="AK1433" s="9">
        <v>8</v>
      </c>
      <c r="AL1433" s="9">
        <v>10</v>
      </c>
      <c r="AM1433" s="9">
        <v>0</v>
      </c>
      <c r="AN1433" s="9">
        <v>178</v>
      </c>
      <c r="AO1433" s="9">
        <v>13</v>
      </c>
      <c r="AP1433" s="9">
        <v>2</v>
      </c>
      <c r="AQ1433" s="9">
        <v>0</v>
      </c>
      <c r="AR1433" s="9">
        <v>161</v>
      </c>
      <c r="AS1433" s="9">
        <v>32</v>
      </c>
      <c r="AT1433" s="10">
        <v>0</v>
      </c>
    </row>
    <row r="1434" spans="1:46" ht="28.5" x14ac:dyDescent="0.25">
      <c r="A1434" s="26" t="str">
        <f t="shared" si="44"/>
        <v>2014Registered nursesYukonCommunity health</v>
      </c>
      <c r="B1434" s="24">
        <v>2014</v>
      </c>
      <c r="C1434" s="9" t="s">
        <v>7</v>
      </c>
      <c r="D1434" s="9" t="s">
        <v>168</v>
      </c>
      <c r="E1434" s="9" t="str">
        <f t="shared" si="45"/>
        <v>Yukon</v>
      </c>
      <c r="F1434" s="9" t="s">
        <v>182</v>
      </c>
      <c r="G1434" s="9" t="s">
        <v>11</v>
      </c>
      <c r="H1434" s="9">
        <v>130</v>
      </c>
      <c r="I1434" s="9">
        <v>117</v>
      </c>
      <c r="J1434" s="9">
        <v>13</v>
      </c>
      <c r="K1434" s="9">
        <v>0</v>
      </c>
      <c r="L1434" s="9">
        <v>0</v>
      </c>
      <c r="M1434" s="9">
        <v>8</v>
      </c>
      <c r="N1434" s="9">
        <v>20</v>
      </c>
      <c r="O1434" s="9">
        <v>19</v>
      </c>
      <c r="P1434" s="9">
        <v>13</v>
      </c>
      <c r="Q1434" s="9">
        <v>15</v>
      </c>
      <c r="R1434" s="9">
        <v>19</v>
      </c>
      <c r="S1434" s="9">
        <v>21</v>
      </c>
      <c r="T1434" s="9">
        <v>8</v>
      </c>
      <c r="U1434" s="9">
        <v>7</v>
      </c>
      <c r="V1434" s="9">
        <v>0</v>
      </c>
      <c r="W1434" s="9">
        <v>0</v>
      </c>
      <c r="X1434" s="9">
        <v>121</v>
      </c>
      <c r="Y1434" s="9">
        <v>9</v>
      </c>
      <c r="Z1434" s="9">
        <v>0</v>
      </c>
      <c r="AA1434" s="9">
        <v>36</v>
      </c>
      <c r="AB1434" s="9">
        <v>34</v>
      </c>
      <c r="AC1434" s="9">
        <v>27</v>
      </c>
      <c r="AD1434" s="9">
        <v>33</v>
      </c>
      <c r="AE1434" s="9">
        <v>0</v>
      </c>
      <c r="AF1434" s="9">
        <v>53</v>
      </c>
      <c r="AG1434" s="9">
        <v>53</v>
      </c>
      <c r="AH1434" s="9">
        <v>22</v>
      </c>
      <c r="AI1434" s="9">
        <v>2</v>
      </c>
      <c r="AJ1434" s="9">
        <v>108</v>
      </c>
      <c r="AK1434" s="9">
        <v>12</v>
      </c>
      <c r="AL1434" s="9">
        <v>10</v>
      </c>
      <c r="AM1434" s="9">
        <v>0</v>
      </c>
      <c r="AN1434" s="9">
        <v>124</v>
      </c>
      <c r="AO1434" s="9">
        <v>6</v>
      </c>
      <c r="AP1434" s="9">
        <v>0</v>
      </c>
      <c r="AQ1434" s="9">
        <v>0</v>
      </c>
      <c r="AR1434" s="9">
        <v>63</v>
      </c>
      <c r="AS1434" s="9">
        <v>67</v>
      </c>
      <c r="AT1434" s="10">
        <v>0</v>
      </c>
    </row>
    <row r="1435" spans="1:46" ht="57" x14ac:dyDescent="0.25">
      <c r="A1435" s="26" t="str">
        <f t="shared" si="44"/>
        <v>2014Registered nursesYukonNursing home/long-term care</v>
      </c>
      <c r="B1435" s="24">
        <v>2014</v>
      </c>
      <c r="C1435" s="9" t="s">
        <v>7</v>
      </c>
      <c r="D1435" s="9" t="s">
        <v>168</v>
      </c>
      <c r="E1435" s="9" t="str">
        <f t="shared" si="45"/>
        <v>Yukon</v>
      </c>
      <c r="F1435" s="9" t="s">
        <v>181</v>
      </c>
      <c r="G1435" s="9" t="s">
        <v>12</v>
      </c>
      <c r="H1435" s="9">
        <v>30</v>
      </c>
      <c r="I1435" s="9">
        <v>30</v>
      </c>
      <c r="J1435" s="9">
        <v>0</v>
      </c>
      <c r="K1435" s="9">
        <v>0</v>
      </c>
      <c r="L1435" s="9">
        <v>3</v>
      </c>
      <c r="M1435" s="9">
        <v>4</v>
      </c>
      <c r="N1435" s="9">
        <v>3</v>
      </c>
      <c r="O1435" s="9">
        <v>2</v>
      </c>
      <c r="P1435" s="9">
        <v>5</v>
      </c>
      <c r="Q1435" s="9">
        <v>5</v>
      </c>
      <c r="R1435" s="9">
        <v>3</v>
      </c>
      <c r="S1435" s="9">
        <v>3</v>
      </c>
      <c r="T1435" s="9">
        <v>2</v>
      </c>
      <c r="U1435" s="9">
        <v>0</v>
      </c>
      <c r="V1435" s="9">
        <v>0</v>
      </c>
      <c r="W1435" s="9">
        <v>0</v>
      </c>
      <c r="X1435" s="9">
        <v>24</v>
      </c>
      <c r="Y1435" s="9">
        <v>6</v>
      </c>
      <c r="Z1435" s="9">
        <v>0</v>
      </c>
      <c r="AA1435" s="9">
        <v>13</v>
      </c>
      <c r="AB1435" s="9">
        <v>9</v>
      </c>
      <c r="AC1435" s="9">
        <v>4</v>
      </c>
      <c r="AD1435" s="9">
        <v>4</v>
      </c>
      <c r="AE1435" s="9">
        <v>0</v>
      </c>
      <c r="AF1435" s="9">
        <v>21</v>
      </c>
      <c r="AG1435" s="9">
        <v>5</v>
      </c>
      <c r="AH1435" s="9">
        <v>4</v>
      </c>
      <c r="AI1435" s="9">
        <v>0</v>
      </c>
      <c r="AJ1435" s="9">
        <v>16</v>
      </c>
      <c r="AK1435" s="9">
        <v>8</v>
      </c>
      <c r="AL1435" s="9">
        <v>6</v>
      </c>
      <c r="AM1435" s="9">
        <v>0</v>
      </c>
      <c r="AN1435" s="9">
        <v>28</v>
      </c>
      <c r="AO1435" s="9">
        <v>2</v>
      </c>
      <c r="AP1435" s="9">
        <v>0</v>
      </c>
      <c r="AQ1435" s="9">
        <v>0</v>
      </c>
      <c r="AR1435" s="9">
        <v>28</v>
      </c>
      <c r="AS1435" s="9">
        <v>2</v>
      </c>
      <c r="AT1435" s="10">
        <v>0</v>
      </c>
    </row>
    <row r="1436" spans="1:46" ht="42.75" x14ac:dyDescent="0.25">
      <c r="A1436" s="26" t="str">
        <f t="shared" si="44"/>
        <v>2014Registered nursesYukonOther places of work</v>
      </c>
      <c r="B1436" s="24">
        <v>2014</v>
      </c>
      <c r="C1436" s="9" t="s">
        <v>7</v>
      </c>
      <c r="D1436" s="9" t="s">
        <v>168</v>
      </c>
      <c r="E1436" s="9" t="str">
        <f t="shared" si="45"/>
        <v>Yukon</v>
      </c>
      <c r="F1436" s="9" t="s">
        <v>183</v>
      </c>
      <c r="G1436" s="9" t="s">
        <v>13</v>
      </c>
      <c r="H1436" s="9">
        <v>47</v>
      </c>
      <c r="I1436" s="9">
        <v>40</v>
      </c>
      <c r="J1436" s="9">
        <v>7</v>
      </c>
      <c r="K1436" s="9">
        <v>0</v>
      </c>
      <c r="L1436" s="9">
        <v>0</v>
      </c>
      <c r="M1436" s="9">
        <v>2</v>
      </c>
      <c r="N1436" s="9">
        <v>7</v>
      </c>
      <c r="O1436" s="9">
        <v>4</v>
      </c>
      <c r="P1436" s="9">
        <v>4</v>
      </c>
      <c r="Q1436" s="9">
        <v>4</v>
      </c>
      <c r="R1436" s="9">
        <v>8</v>
      </c>
      <c r="S1436" s="9">
        <v>9</v>
      </c>
      <c r="T1436" s="9">
        <v>8</v>
      </c>
      <c r="U1436" s="9">
        <v>1</v>
      </c>
      <c r="V1436" s="9">
        <v>0</v>
      </c>
      <c r="W1436" s="9">
        <v>0</v>
      </c>
      <c r="X1436" s="9">
        <v>41</v>
      </c>
      <c r="Y1436" s="9">
        <v>6</v>
      </c>
      <c r="Z1436" s="9">
        <v>0</v>
      </c>
      <c r="AA1436" s="9">
        <v>11</v>
      </c>
      <c r="AB1436" s="9">
        <v>11</v>
      </c>
      <c r="AC1436" s="9">
        <v>10</v>
      </c>
      <c r="AD1436" s="9">
        <v>15</v>
      </c>
      <c r="AE1436" s="9">
        <v>0</v>
      </c>
      <c r="AF1436" s="9">
        <v>31</v>
      </c>
      <c r="AG1436" s="9">
        <v>12</v>
      </c>
      <c r="AH1436" s="9">
        <v>4</v>
      </c>
      <c r="AI1436" s="9">
        <v>0</v>
      </c>
      <c r="AJ1436" s="9">
        <v>15</v>
      </c>
      <c r="AK1436" s="9">
        <v>7</v>
      </c>
      <c r="AL1436" s="9">
        <v>25</v>
      </c>
      <c r="AM1436" s="9">
        <v>0</v>
      </c>
      <c r="AN1436" s="9">
        <v>24</v>
      </c>
      <c r="AO1436" s="9">
        <v>13</v>
      </c>
      <c r="AP1436" s="9">
        <v>10</v>
      </c>
      <c r="AQ1436" s="9">
        <v>0</v>
      </c>
      <c r="AR1436" s="9">
        <v>41</v>
      </c>
      <c r="AS1436" s="9">
        <v>6</v>
      </c>
      <c r="AT1436" s="10">
        <v>0</v>
      </c>
    </row>
    <row r="1437" spans="1:46" ht="57" x14ac:dyDescent="0.25">
      <c r="A1437" s="26" t="str">
        <f t="shared" si="44"/>
        <v>2014Registered nursesNorthwest TerritoriesAll places of work</v>
      </c>
      <c r="B1437" s="24">
        <v>2014</v>
      </c>
      <c r="C1437" s="9" t="s">
        <v>7</v>
      </c>
      <c r="D1437" s="9" t="s">
        <v>169</v>
      </c>
      <c r="E1437" s="9" t="str">
        <f t="shared" si="45"/>
        <v>Northwest Territories</v>
      </c>
      <c r="F1437" s="9" t="s">
        <v>179</v>
      </c>
      <c r="G1437" s="9" t="s">
        <v>9</v>
      </c>
      <c r="H1437" s="9">
        <v>745</v>
      </c>
      <c r="I1437" s="9">
        <v>664</v>
      </c>
      <c r="J1437" s="9">
        <v>81</v>
      </c>
      <c r="K1437" s="9">
        <v>0</v>
      </c>
      <c r="L1437" s="9">
        <v>9</v>
      </c>
      <c r="M1437" s="9">
        <v>73</v>
      </c>
      <c r="N1437" s="9">
        <v>109</v>
      </c>
      <c r="O1437" s="9">
        <v>96</v>
      </c>
      <c r="P1437" s="9">
        <v>75</v>
      </c>
      <c r="Q1437" s="9">
        <v>63</v>
      </c>
      <c r="R1437" s="9">
        <v>103</v>
      </c>
      <c r="S1437" s="9">
        <v>95</v>
      </c>
      <c r="T1437" s="9">
        <v>76</v>
      </c>
      <c r="U1437" s="9">
        <v>35</v>
      </c>
      <c r="V1437" s="9">
        <v>11</v>
      </c>
      <c r="W1437" s="9">
        <v>0</v>
      </c>
      <c r="X1437" s="9">
        <v>705</v>
      </c>
      <c r="Y1437" s="9">
        <v>39</v>
      </c>
      <c r="Z1437" s="9">
        <v>1</v>
      </c>
      <c r="AA1437" s="9">
        <v>267</v>
      </c>
      <c r="AB1437" s="9">
        <v>171</v>
      </c>
      <c r="AC1437" s="9">
        <v>132</v>
      </c>
      <c r="AD1437" s="9">
        <v>175</v>
      </c>
      <c r="AE1437" s="9">
        <v>0</v>
      </c>
      <c r="AF1437" s="9">
        <v>541</v>
      </c>
      <c r="AG1437" s="9">
        <v>0</v>
      </c>
      <c r="AH1437" s="9">
        <v>143</v>
      </c>
      <c r="AI1437" s="9">
        <v>61</v>
      </c>
      <c r="AJ1437" s="9">
        <v>515</v>
      </c>
      <c r="AK1437" s="9">
        <v>99</v>
      </c>
      <c r="AL1437" s="9">
        <v>106</v>
      </c>
      <c r="AM1437" s="9">
        <v>25</v>
      </c>
      <c r="AN1437" s="9">
        <v>657</v>
      </c>
      <c r="AO1437" s="9">
        <v>36</v>
      </c>
      <c r="AP1437" s="9">
        <v>30</v>
      </c>
      <c r="AQ1437" s="9">
        <v>22</v>
      </c>
      <c r="AR1437" s="9">
        <v>499</v>
      </c>
      <c r="AS1437" s="9">
        <v>245</v>
      </c>
      <c r="AT1437" s="10">
        <v>1</v>
      </c>
    </row>
    <row r="1438" spans="1:46" ht="57" x14ac:dyDescent="0.25">
      <c r="A1438" s="26" t="str">
        <f t="shared" si="44"/>
        <v>2014Registered nursesNorthwest TerritoriesHospital</v>
      </c>
      <c r="B1438" s="24">
        <v>2014</v>
      </c>
      <c r="C1438" s="9" t="s">
        <v>7</v>
      </c>
      <c r="D1438" s="9" t="s">
        <v>169</v>
      </c>
      <c r="E1438" s="9" t="str">
        <f t="shared" si="45"/>
        <v>Northwest Territories</v>
      </c>
      <c r="F1438" s="9" t="s">
        <v>180</v>
      </c>
      <c r="G1438" s="9" t="s">
        <v>10</v>
      </c>
      <c r="H1438" s="9">
        <v>353</v>
      </c>
      <c r="I1438" s="9">
        <v>317</v>
      </c>
      <c r="J1438" s="9">
        <v>36</v>
      </c>
      <c r="K1438" s="9">
        <v>0</v>
      </c>
      <c r="L1438" s="9">
        <v>8</v>
      </c>
      <c r="M1438" s="9">
        <v>48</v>
      </c>
      <c r="N1438" s="9">
        <v>66</v>
      </c>
      <c r="O1438" s="9">
        <v>57</v>
      </c>
      <c r="P1438" s="9">
        <v>33</v>
      </c>
      <c r="Q1438" s="9">
        <v>32</v>
      </c>
      <c r="R1438" s="9">
        <v>44</v>
      </c>
      <c r="S1438" s="9">
        <v>39</v>
      </c>
      <c r="T1438" s="9">
        <v>16</v>
      </c>
      <c r="U1438" s="9">
        <v>8</v>
      </c>
      <c r="V1438" s="9">
        <v>2</v>
      </c>
      <c r="W1438" s="9">
        <v>0</v>
      </c>
      <c r="X1438" s="9">
        <v>336</v>
      </c>
      <c r="Y1438" s="9">
        <v>16</v>
      </c>
      <c r="Z1438" s="9">
        <v>1</v>
      </c>
      <c r="AA1438" s="9">
        <v>169</v>
      </c>
      <c r="AB1438" s="9">
        <v>86</v>
      </c>
      <c r="AC1438" s="9">
        <v>49</v>
      </c>
      <c r="AD1438" s="9">
        <v>49</v>
      </c>
      <c r="AE1438" s="9">
        <v>0</v>
      </c>
      <c r="AF1438" s="9">
        <v>252</v>
      </c>
      <c r="AG1438" s="9">
        <v>0</v>
      </c>
      <c r="AH1438" s="9">
        <v>72</v>
      </c>
      <c r="AI1438" s="9">
        <v>29</v>
      </c>
      <c r="AJ1438" s="9">
        <v>292</v>
      </c>
      <c r="AK1438" s="9">
        <v>33</v>
      </c>
      <c r="AL1438" s="9">
        <v>23</v>
      </c>
      <c r="AM1438" s="9">
        <v>5</v>
      </c>
      <c r="AN1438" s="9">
        <v>330</v>
      </c>
      <c r="AO1438" s="9">
        <v>12</v>
      </c>
      <c r="AP1438" s="9">
        <v>7</v>
      </c>
      <c r="AQ1438" s="9">
        <v>4</v>
      </c>
      <c r="AR1438" s="9">
        <v>247</v>
      </c>
      <c r="AS1438" s="9">
        <v>105</v>
      </c>
      <c r="AT1438" s="10">
        <v>1</v>
      </c>
    </row>
    <row r="1439" spans="1:46" ht="57" x14ac:dyDescent="0.25">
      <c r="A1439" s="26" t="str">
        <f t="shared" si="44"/>
        <v>2014Registered nursesNorthwest TerritoriesCommunity health</v>
      </c>
      <c r="B1439" s="24">
        <v>2014</v>
      </c>
      <c r="C1439" s="9" t="s">
        <v>7</v>
      </c>
      <c r="D1439" s="9" t="s">
        <v>169</v>
      </c>
      <c r="E1439" s="9" t="str">
        <f t="shared" si="45"/>
        <v>Northwest Territories</v>
      </c>
      <c r="F1439" s="9" t="s">
        <v>182</v>
      </c>
      <c r="G1439" s="9" t="s">
        <v>11</v>
      </c>
      <c r="H1439" s="9">
        <v>266</v>
      </c>
      <c r="I1439" s="9">
        <v>245</v>
      </c>
      <c r="J1439" s="9">
        <v>21</v>
      </c>
      <c r="K1439" s="9">
        <v>0</v>
      </c>
      <c r="L1439" s="9">
        <v>1</v>
      </c>
      <c r="M1439" s="9">
        <v>14</v>
      </c>
      <c r="N1439" s="9">
        <v>29</v>
      </c>
      <c r="O1439" s="9">
        <v>24</v>
      </c>
      <c r="P1439" s="9">
        <v>27</v>
      </c>
      <c r="Q1439" s="9">
        <v>16</v>
      </c>
      <c r="R1439" s="9">
        <v>43</v>
      </c>
      <c r="S1439" s="9">
        <v>41</v>
      </c>
      <c r="T1439" s="9">
        <v>46</v>
      </c>
      <c r="U1439" s="9">
        <v>18</v>
      </c>
      <c r="V1439" s="9">
        <v>7</v>
      </c>
      <c r="W1439" s="9">
        <v>0</v>
      </c>
      <c r="X1439" s="9">
        <v>246</v>
      </c>
      <c r="Y1439" s="9">
        <v>20</v>
      </c>
      <c r="Z1439" s="9">
        <v>0</v>
      </c>
      <c r="AA1439" s="9">
        <v>62</v>
      </c>
      <c r="AB1439" s="9">
        <v>58</v>
      </c>
      <c r="AC1439" s="9">
        <v>57</v>
      </c>
      <c r="AD1439" s="9">
        <v>89</v>
      </c>
      <c r="AE1439" s="9">
        <v>0</v>
      </c>
      <c r="AF1439" s="9">
        <v>195</v>
      </c>
      <c r="AG1439" s="9">
        <v>0</v>
      </c>
      <c r="AH1439" s="9">
        <v>53</v>
      </c>
      <c r="AI1439" s="9">
        <v>18</v>
      </c>
      <c r="AJ1439" s="9">
        <v>183</v>
      </c>
      <c r="AK1439" s="9">
        <v>43</v>
      </c>
      <c r="AL1439" s="9">
        <v>29</v>
      </c>
      <c r="AM1439" s="9">
        <v>11</v>
      </c>
      <c r="AN1439" s="9">
        <v>246</v>
      </c>
      <c r="AO1439" s="9">
        <v>6</v>
      </c>
      <c r="AP1439" s="9">
        <v>3</v>
      </c>
      <c r="AQ1439" s="9">
        <v>11</v>
      </c>
      <c r="AR1439" s="9">
        <v>146</v>
      </c>
      <c r="AS1439" s="9">
        <v>120</v>
      </c>
      <c r="AT1439" s="10">
        <v>0</v>
      </c>
    </row>
    <row r="1440" spans="1:46" ht="57" x14ac:dyDescent="0.25">
      <c r="A1440" s="26" t="str">
        <f t="shared" si="44"/>
        <v>2014Registered nursesNorthwest TerritoriesNursing home/long-term care</v>
      </c>
      <c r="B1440" s="24">
        <v>2014</v>
      </c>
      <c r="C1440" s="9" t="s">
        <v>7</v>
      </c>
      <c r="D1440" s="9" t="s">
        <v>169</v>
      </c>
      <c r="E1440" s="9" t="str">
        <f t="shared" si="45"/>
        <v>Northwest Territories</v>
      </c>
      <c r="F1440" s="9" t="s">
        <v>181</v>
      </c>
      <c r="G1440" s="9" t="s">
        <v>12</v>
      </c>
      <c r="H1440" s="9">
        <v>23</v>
      </c>
      <c r="I1440" s="9">
        <v>19</v>
      </c>
      <c r="J1440" s="9">
        <v>4</v>
      </c>
      <c r="K1440" s="9">
        <v>0</v>
      </c>
      <c r="L1440" s="9">
        <v>0</v>
      </c>
      <c r="M1440" s="9">
        <v>7</v>
      </c>
      <c r="N1440" s="9">
        <v>2</v>
      </c>
      <c r="O1440" s="9">
        <v>3</v>
      </c>
      <c r="P1440" s="9">
        <v>0</v>
      </c>
      <c r="Q1440" s="9">
        <v>0</v>
      </c>
      <c r="R1440" s="9">
        <v>5</v>
      </c>
      <c r="S1440" s="9">
        <v>2</v>
      </c>
      <c r="T1440" s="9">
        <v>1</v>
      </c>
      <c r="U1440" s="9">
        <v>3</v>
      </c>
      <c r="V1440" s="9">
        <v>0</v>
      </c>
      <c r="W1440" s="9">
        <v>0</v>
      </c>
      <c r="X1440" s="9">
        <v>23</v>
      </c>
      <c r="Y1440" s="9">
        <v>0</v>
      </c>
      <c r="Z1440" s="9">
        <v>0</v>
      </c>
      <c r="AA1440" s="9">
        <v>13</v>
      </c>
      <c r="AB1440" s="9">
        <v>2</v>
      </c>
      <c r="AC1440" s="9">
        <v>4</v>
      </c>
      <c r="AD1440" s="9">
        <v>4</v>
      </c>
      <c r="AE1440" s="9">
        <v>0</v>
      </c>
      <c r="AF1440" s="9">
        <v>14</v>
      </c>
      <c r="AG1440" s="9">
        <v>0</v>
      </c>
      <c r="AH1440" s="9">
        <v>7</v>
      </c>
      <c r="AI1440" s="9">
        <v>2</v>
      </c>
      <c r="AJ1440" s="9">
        <v>13</v>
      </c>
      <c r="AK1440" s="9">
        <v>8</v>
      </c>
      <c r="AL1440" s="9">
        <v>2</v>
      </c>
      <c r="AM1440" s="9">
        <v>0</v>
      </c>
      <c r="AN1440" s="9">
        <v>23</v>
      </c>
      <c r="AO1440" s="9">
        <v>0</v>
      </c>
      <c r="AP1440" s="9">
        <v>0</v>
      </c>
      <c r="AQ1440" s="9">
        <v>0</v>
      </c>
      <c r="AR1440" s="9">
        <v>16</v>
      </c>
      <c r="AS1440" s="9">
        <v>7</v>
      </c>
      <c r="AT1440" s="10">
        <v>0</v>
      </c>
    </row>
    <row r="1441" spans="1:46" ht="57" x14ac:dyDescent="0.25">
      <c r="A1441" s="26" t="str">
        <f t="shared" si="44"/>
        <v>2014Registered nursesNorthwest TerritoriesOther places of work</v>
      </c>
      <c r="B1441" s="24">
        <v>2014</v>
      </c>
      <c r="C1441" s="9" t="s">
        <v>7</v>
      </c>
      <c r="D1441" s="9" t="s">
        <v>169</v>
      </c>
      <c r="E1441" s="9" t="str">
        <f t="shared" si="45"/>
        <v>Northwest Territories</v>
      </c>
      <c r="F1441" s="9" t="s">
        <v>183</v>
      </c>
      <c r="G1441" s="9" t="s">
        <v>13</v>
      </c>
      <c r="H1441" s="9">
        <v>98</v>
      </c>
      <c r="I1441" s="9">
        <v>78</v>
      </c>
      <c r="J1441" s="9">
        <v>20</v>
      </c>
      <c r="K1441" s="9">
        <v>0</v>
      </c>
      <c r="L1441" s="9">
        <v>0</v>
      </c>
      <c r="M1441" s="9">
        <v>4</v>
      </c>
      <c r="N1441" s="9">
        <v>11</v>
      </c>
      <c r="O1441" s="9">
        <v>12</v>
      </c>
      <c r="P1441" s="9">
        <v>14</v>
      </c>
      <c r="Q1441" s="9">
        <v>14</v>
      </c>
      <c r="R1441" s="9">
        <v>10</v>
      </c>
      <c r="S1441" s="9">
        <v>13</v>
      </c>
      <c r="T1441" s="9">
        <v>12</v>
      </c>
      <c r="U1441" s="9">
        <v>6</v>
      </c>
      <c r="V1441" s="9">
        <v>2</v>
      </c>
      <c r="W1441" s="9">
        <v>0</v>
      </c>
      <c r="X1441" s="9">
        <v>95</v>
      </c>
      <c r="Y1441" s="9">
        <v>3</v>
      </c>
      <c r="Z1441" s="9">
        <v>0</v>
      </c>
      <c r="AA1441" s="9">
        <v>22</v>
      </c>
      <c r="AB1441" s="9">
        <v>24</v>
      </c>
      <c r="AC1441" s="9">
        <v>20</v>
      </c>
      <c r="AD1441" s="9">
        <v>32</v>
      </c>
      <c r="AE1441" s="9">
        <v>0</v>
      </c>
      <c r="AF1441" s="9">
        <v>77</v>
      </c>
      <c r="AG1441" s="9">
        <v>0</v>
      </c>
      <c r="AH1441" s="9">
        <v>9</v>
      </c>
      <c r="AI1441" s="9">
        <v>12</v>
      </c>
      <c r="AJ1441" s="9">
        <v>27</v>
      </c>
      <c r="AK1441" s="9">
        <v>15</v>
      </c>
      <c r="AL1441" s="9">
        <v>52</v>
      </c>
      <c r="AM1441" s="9">
        <v>4</v>
      </c>
      <c r="AN1441" s="9">
        <v>57</v>
      </c>
      <c r="AO1441" s="9">
        <v>18</v>
      </c>
      <c r="AP1441" s="9">
        <v>20</v>
      </c>
      <c r="AQ1441" s="9">
        <v>3</v>
      </c>
      <c r="AR1441" s="9">
        <v>87</v>
      </c>
      <c r="AS1441" s="9">
        <v>11</v>
      </c>
      <c r="AT1441" s="10">
        <v>0</v>
      </c>
    </row>
    <row r="1442" spans="1:46" ht="57" x14ac:dyDescent="0.25">
      <c r="A1442" s="26" t="str">
        <f t="shared" si="44"/>
        <v>2014Registered nursesNorthwest TerritoriesUnknown places of work</v>
      </c>
      <c r="B1442" s="24">
        <v>2014</v>
      </c>
      <c r="C1442" s="9" t="s">
        <v>7</v>
      </c>
      <c r="D1442" s="9" t="s">
        <v>169</v>
      </c>
      <c r="E1442" s="9" t="str">
        <f t="shared" si="45"/>
        <v>Northwest Territories</v>
      </c>
      <c r="F1442" s="9" t="s">
        <v>184</v>
      </c>
      <c r="G1442" s="9" t="s">
        <v>49</v>
      </c>
      <c r="H1442" s="9">
        <v>5</v>
      </c>
      <c r="I1442" s="9">
        <v>5</v>
      </c>
      <c r="J1442" s="9">
        <v>0</v>
      </c>
      <c r="K1442" s="9">
        <v>0</v>
      </c>
      <c r="L1442" s="9">
        <v>0</v>
      </c>
      <c r="M1442" s="9">
        <v>0</v>
      </c>
      <c r="N1442" s="9">
        <v>1</v>
      </c>
      <c r="O1442" s="9">
        <v>0</v>
      </c>
      <c r="P1442" s="9">
        <v>1</v>
      </c>
      <c r="Q1442" s="9">
        <v>1</v>
      </c>
      <c r="R1442" s="9">
        <v>1</v>
      </c>
      <c r="S1442" s="9">
        <v>0</v>
      </c>
      <c r="T1442" s="9">
        <v>1</v>
      </c>
      <c r="U1442" s="9">
        <v>0</v>
      </c>
      <c r="V1442" s="9">
        <v>0</v>
      </c>
      <c r="W1442" s="9">
        <v>0</v>
      </c>
      <c r="X1442" s="9">
        <v>5</v>
      </c>
      <c r="Y1442" s="9">
        <v>0</v>
      </c>
      <c r="Z1442" s="9">
        <v>0</v>
      </c>
      <c r="AA1442" s="9">
        <v>1</v>
      </c>
      <c r="AB1442" s="9">
        <v>1</v>
      </c>
      <c r="AC1442" s="9">
        <v>2</v>
      </c>
      <c r="AD1442" s="9">
        <v>1</v>
      </c>
      <c r="AE1442" s="9">
        <v>0</v>
      </c>
      <c r="AF1442" s="9">
        <v>3</v>
      </c>
      <c r="AG1442" s="9">
        <v>0</v>
      </c>
      <c r="AH1442" s="9">
        <v>2</v>
      </c>
      <c r="AI1442" s="9">
        <v>0</v>
      </c>
      <c r="AJ1442" s="9">
        <v>0</v>
      </c>
      <c r="AK1442" s="9">
        <v>0</v>
      </c>
      <c r="AL1442" s="9">
        <v>0</v>
      </c>
      <c r="AM1442" s="9">
        <v>5</v>
      </c>
      <c r="AN1442" s="9">
        <v>1</v>
      </c>
      <c r="AO1442" s="9">
        <v>0</v>
      </c>
      <c r="AP1442" s="9">
        <v>0</v>
      </c>
      <c r="AQ1442" s="9">
        <v>4</v>
      </c>
      <c r="AR1442" s="9">
        <v>3</v>
      </c>
      <c r="AS1442" s="9">
        <v>2</v>
      </c>
      <c r="AT1442" s="10">
        <v>0</v>
      </c>
    </row>
    <row r="1443" spans="1:46" ht="42.75" x14ac:dyDescent="0.25">
      <c r="A1443" s="26" t="str">
        <f t="shared" si="44"/>
        <v>2014Registered nursesNunavutAll places of work</v>
      </c>
      <c r="B1443" s="24">
        <v>2014</v>
      </c>
      <c r="C1443" s="9" t="s">
        <v>7</v>
      </c>
      <c r="D1443" s="9" t="s">
        <v>170</v>
      </c>
      <c r="E1443" s="9" t="str">
        <f t="shared" si="45"/>
        <v>Nunavut</v>
      </c>
      <c r="F1443" s="9" t="s">
        <v>179</v>
      </c>
      <c r="G1443" s="9" t="s">
        <v>9</v>
      </c>
      <c r="H1443" s="9">
        <v>359</v>
      </c>
      <c r="I1443" s="9">
        <v>318</v>
      </c>
      <c r="J1443" s="9">
        <v>41</v>
      </c>
      <c r="K1443" s="9">
        <v>0</v>
      </c>
      <c r="L1443" s="9">
        <v>0</v>
      </c>
      <c r="M1443" s="9">
        <v>33</v>
      </c>
      <c r="N1443" s="9">
        <v>56</v>
      </c>
      <c r="O1443" s="9">
        <v>34</v>
      </c>
      <c r="P1443" s="9">
        <v>41</v>
      </c>
      <c r="Q1443" s="9">
        <v>27</v>
      </c>
      <c r="R1443" s="9">
        <v>46</v>
      </c>
      <c r="S1443" s="9">
        <v>58</v>
      </c>
      <c r="T1443" s="9">
        <v>36</v>
      </c>
      <c r="U1443" s="9">
        <v>20</v>
      </c>
      <c r="V1443" s="9">
        <v>8</v>
      </c>
      <c r="W1443" s="9">
        <v>0</v>
      </c>
      <c r="X1443" s="9">
        <v>313</v>
      </c>
      <c r="Y1443" s="9">
        <v>44</v>
      </c>
      <c r="Z1443" s="9">
        <v>2</v>
      </c>
      <c r="AA1443" s="9">
        <v>120</v>
      </c>
      <c r="AB1443" s="9">
        <v>79</v>
      </c>
      <c r="AC1443" s="9">
        <v>57</v>
      </c>
      <c r="AD1443" s="9">
        <v>103</v>
      </c>
      <c r="AE1443" s="9">
        <v>0</v>
      </c>
      <c r="AF1443" s="9">
        <v>277</v>
      </c>
      <c r="AG1443" s="9">
        <v>0</v>
      </c>
      <c r="AH1443" s="9">
        <v>62</v>
      </c>
      <c r="AI1443" s="9">
        <v>20</v>
      </c>
      <c r="AJ1443" s="9">
        <v>228</v>
      </c>
      <c r="AK1443" s="9">
        <v>62</v>
      </c>
      <c r="AL1443" s="9">
        <v>56</v>
      </c>
      <c r="AM1443" s="9">
        <v>13</v>
      </c>
      <c r="AN1443" s="9">
        <v>317</v>
      </c>
      <c r="AO1443" s="9">
        <v>15</v>
      </c>
      <c r="AP1443" s="9">
        <v>12</v>
      </c>
      <c r="AQ1443" s="9">
        <v>15</v>
      </c>
      <c r="AR1443" s="9">
        <v>65</v>
      </c>
      <c r="AS1443" s="9">
        <v>294</v>
      </c>
      <c r="AT1443" s="10">
        <v>0</v>
      </c>
    </row>
    <row r="1444" spans="1:46" ht="28.5" x14ac:dyDescent="0.25">
      <c r="A1444" s="26" t="str">
        <f t="shared" si="44"/>
        <v>2014Registered nursesNunavutHospital</v>
      </c>
      <c r="B1444" s="24">
        <v>2014</v>
      </c>
      <c r="C1444" s="9" t="s">
        <v>7</v>
      </c>
      <c r="D1444" s="9" t="s">
        <v>170</v>
      </c>
      <c r="E1444" s="9" t="str">
        <f t="shared" si="45"/>
        <v>Nunavut</v>
      </c>
      <c r="F1444" s="9" t="s">
        <v>180</v>
      </c>
      <c r="G1444" s="9" t="s">
        <v>10</v>
      </c>
      <c r="H1444" s="9">
        <v>102</v>
      </c>
      <c r="I1444" s="9">
        <v>91</v>
      </c>
      <c r="J1444" s="9">
        <v>11</v>
      </c>
      <c r="K1444" s="9">
        <v>0</v>
      </c>
      <c r="L1444" s="9">
        <v>0</v>
      </c>
      <c r="M1444" s="9">
        <v>17</v>
      </c>
      <c r="N1444" s="9">
        <v>20</v>
      </c>
      <c r="O1444" s="9">
        <v>14</v>
      </c>
      <c r="P1444" s="9">
        <v>8</v>
      </c>
      <c r="Q1444" s="9">
        <v>9</v>
      </c>
      <c r="R1444" s="9">
        <v>13</v>
      </c>
      <c r="S1444" s="9">
        <v>14</v>
      </c>
      <c r="T1444" s="9">
        <v>5</v>
      </c>
      <c r="U1444" s="9">
        <v>2</v>
      </c>
      <c r="V1444" s="9">
        <v>0</v>
      </c>
      <c r="W1444" s="9">
        <v>0</v>
      </c>
      <c r="X1444" s="9">
        <v>94</v>
      </c>
      <c r="Y1444" s="9">
        <v>8</v>
      </c>
      <c r="Z1444" s="9">
        <v>0</v>
      </c>
      <c r="AA1444" s="9">
        <v>50</v>
      </c>
      <c r="AB1444" s="9">
        <v>23</v>
      </c>
      <c r="AC1444" s="9">
        <v>10</v>
      </c>
      <c r="AD1444" s="9">
        <v>19</v>
      </c>
      <c r="AE1444" s="9">
        <v>0</v>
      </c>
      <c r="AF1444" s="9">
        <v>79</v>
      </c>
      <c r="AG1444" s="9">
        <v>0</v>
      </c>
      <c r="AH1444" s="9">
        <v>16</v>
      </c>
      <c r="AI1444" s="9">
        <v>7</v>
      </c>
      <c r="AJ1444" s="9">
        <v>81</v>
      </c>
      <c r="AK1444" s="9">
        <v>9</v>
      </c>
      <c r="AL1444" s="9">
        <v>11</v>
      </c>
      <c r="AM1444" s="9">
        <v>1</v>
      </c>
      <c r="AN1444" s="9">
        <v>93</v>
      </c>
      <c r="AO1444" s="9">
        <v>4</v>
      </c>
      <c r="AP1444" s="9">
        <v>2</v>
      </c>
      <c r="AQ1444" s="9">
        <v>3</v>
      </c>
      <c r="AR1444" s="9">
        <v>30</v>
      </c>
      <c r="AS1444" s="9">
        <v>72</v>
      </c>
      <c r="AT1444" s="10">
        <v>0</v>
      </c>
    </row>
    <row r="1445" spans="1:46" ht="28.5" x14ac:dyDescent="0.25">
      <c r="A1445" s="26" t="str">
        <f t="shared" si="44"/>
        <v>2014Registered nursesNunavutCommunity health</v>
      </c>
      <c r="B1445" s="24">
        <v>2014</v>
      </c>
      <c r="C1445" s="9" t="s">
        <v>7</v>
      </c>
      <c r="D1445" s="9" t="s">
        <v>170</v>
      </c>
      <c r="E1445" s="9" t="str">
        <f t="shared" si="45"/>
        <v>Nunavut</v>
      </c>
      <c r="F1445" s="9" t="s">
        <v>182</v>
      </c>
      <c r="G1445" s="9" t="s">
        <v>11</v>
      </c>
      <c r="H1445" s="9">
        <v>195</v>
      </c>
      <c r="I1445" s="9">
        <v>179</v>
      </c>
      <c r="J1445" s="9">
        <v>16</v>
      </c>
      <c r="K1445" s="9">
        <v>0</v>
      </c>
      <c r="L1445" s="9">
        <v>0</v>
      </c>
      <c r="M1445" s="9">
        <v>13</v>
      </c>
      <c r="N1445" s="9">
        <v>27</v>
      </c>
      <c r="O1445" s="9">
        <v>15</v>
      </c>
      <c r="P1445" s="9">
        <v>24</v>
      </c>
      <c r="Q1445" s="9">
        <v>12</v>
      </c>
      <c r="R1445" s="9">
        <v>24</v>
      </c>
      <c r="S1445" s="9">
        <v>33</v>
      </c>
      <c r="T1445" s="9">
        <v>24</v>
      </c>
      <c r="U1445" s="9">
        <v>16</v>
      </c>
      <c r="V1445" s="9">
        <v>7</v>
      </c>
      <c r="W1445" s="9">
        <v>0</v>
      </c>
      <c r="X1445" s="9">
        <v>162</v>
      </c>
      <c r="Y1445" s="9">
        <v>32</v>
      </c>
      <c r="Z1445" s="9">
        <v>1</v>
      </c>
      <c r="AA1445" s="9">
        <v>60</v>
      </c>
      <c r="AB1445" s="9">
        <v>38</v>
      </c>
      <c r="AC1445" s="9">
        <v>28</v>
      </c>
      <c r="AD1445" s="9">
        <v>69</v>
      </c>
      <c r="AE1445" s="9">
        <v>0</v>
      </c>
      <c r="AF1445" s="9">
        <v>141</v>
      </c>
      <c r="AG1445" s="9">
        <v>0</v>
      </c>
      <c r="AH1445" s="9">
        <v>44</v>
      </c>
      <c r="AI1445" s="9">
        <v>10</v>
      </c>
      <c r="AJ1445" s="9">
        <v>129</v>
      </c>
      <c r="AK1445" s="9">
        <v>40</v>
      </c>
      <c r="AL1445" s="9">
        <v>21</v>
      </c>
      <c r="AM1445" s="9">
        <v>5</v>
      </c>
      <c r="AN1445" s="9">
        <v>183</v>
      </c>
      <c r="AO1445" s="9">
        <v>2</v>
      </c>
      <c r="AP1445" s="9">
        <v>3</v>
      </c>
      <c r="AQ1445" s="9">
        <v>7</v>
      </c>
      <c r="AR1445" s="9">
        <v>24</v>
      </c>
      <c r="AS1445" s="9">
        <v>171</v>
      </c>
      <c r="AT1445" s="10">
        <v>0</v>
      </c>
    </row>
    <row r="1446" spans="1:46" ht="57" x14ac:dyDescent="0.25">
      <c r="A1446" s="26" t="str">
        <f t="shared" si="44"/>
        <v>2014Registered nursesNunavutNursing home/long-term care</v>
      </c>
      <c r="B1446" s="24">
        <v>2014</v>
      </c>
      <c r="C1446" s="9" t="s">
        <v>7</v>
      </c>
      <c r="D1446" s="9" t="s">
        <v>170</v>
      </c>
      <c r="E1446" s="9" t="str">
        <f t="shared" si="45"/>
        <v>Nunavut</v>
      </c>
      <c r="F1446" s="9" t="s">
        <v>181</v>
      </c>
      <c r="G1446" s="9" t="s">
        <v>12</v>
      </c>
      <c r="H1446" s="9">
        <v>3</v>
      </c>
      <c r="I1446" s="9">
        <v>3</v>
      </c>
      <c r="J1446" s="9">
        <v>0</v>
      </c>
      <c r="K1446" s="9">
        <v>0</v>
      </c>
      <c r="L1446" s="9">
        <v>0</v>
      </c>
      <c r="M1446" s="9">
        <v>0</v>
      </c>
      <c r="N1446" s="9">
        <v>0</v>
      </c>
      <c r="O1446" s="9">
        <v>0</v>
      </c>
      <c r="P1446" s="9">
        <v>0</v>
      </c>
      <c r="Q1446" s="9">
        <v>1</v>
      </c>
      <c r="R1446" s="9">
        <v>0</v>
      </c>
      <c r="S1446" s="9">
        <v>0</v>
      </c>
      <c r="T1446" s="9">
        <v>1</v>
      </c>
      <c r="U1446" s="9">
        <v>0</v>
      </c>
      <c r="V1446" s="9">
        <v>1</v>
      </c>
      <c r="W1446" s="9">
        <v>0</v>
      </c>
      <c r="X1446" s="9">
        <v>2</v>
      </c>
      <c r="Y1446" s="9">
        <v>1</v>
      </c>
      <c r="Z1446" s="9">
        <v>0</v>
      </c>
      <c r="AA1446" s="9">
        <v>0</v>
      </c>
      <c r="AB1446" s="9">
        <v>1</v>
      </c>
      <c r="AC1446" s="9">
        <v>0</v>
      </c>
      <c r="AD1446" s="9">
        <v>2</v>
      </c>
      <c r="AE1446" s="9">
        <v>0</v>
      </c>
      <c r="AF1446" s="9">
        <v>3</v>
      </c>
      <c r="AG1446" s="9">
        <v>0</v>
      </c>
      <c r="AH1446" s="9">
        <v>0</v>
      </c>
      <c r="AI1446" s="9">
        <v>0</v>
      </c>
      <c r="AJ1446" s="9">
        <v>1</v>
      </c>
      <c r="AK1446" s="9">
        <v>1</v>
      </c>
      <c r="AL1446" s="9">
        <v>0</v>
      </c>
      <c r="AM1446" s="9">
        <v>1</v>
      </c>
      <c r="AN1446" s="9">
        <v>2</v>
      </c>
      <c r="AO1446" s="9">
        <v>0</v>
      </c>
      <c r="AP1446" s="9">
        <v>0</v>
      </c>
      <c r="AQ1446" s="9">
        <v>1</v>
      </c>
      <c r="AR1446" s="9">
        <v>1</v>
      </c>
      <c r="AS1446" s="9">
        <v>2</v>
      </c>
      <c r="AT1446" s="10">
        <v>0</v>
      </c>
    </row>
    <row r="1447" spans="1:46" ht="42.75" x14ac:dyDescent="0.25">
      <c r="A1447" s="26" t="str">
        <f t="shared" si="44"/>
        <v>2014Registered nursesNunavutOther places of work</v>
      </c>
      <c r="B1447" s="24">
        <v>2014</v>
      </c>
      <c r="C1447" s="9" t="s">
        <v>7</v>
      </c>
      <c r="D1447" s="9" t="s">
        <v>170</v>
      </c>
      <c r="E1447" s="9" t="str">
        <f t="shared" si="45"/>
        <v>Nunavut</v>
      </c>
      <c r="F1447" s="9" t="s">
        <v>183</v>
      </c>
      <c r="G1447" s="9" t="s">
        <v>13</v>
      </c>
      <c r="H1447" s="9">
        <v>58</v>
      </c>
      <c r="I1447" s="9">
        <v>44</v>
      </c>
      <c r="J1447" s="9">
        <v>14</v>
      </c>
      <c r="K1447" s="9">
        <v>0</v>
      </c>
      <c r="L1447" s="9">
        <v>0</v>
      </c>
      <c r="M1447" s="9">
        <v>3</v>
      </c>
      <c r="N1447" s="9">
        <v>9</v>
      </c>
      <c r="O1447" s="9">
        <v>5</v>
      </c>
      <c r="P1447" s="9">
        <v>9</v>
      </c>
      <c r="Q1447" s="9">
        <v>5</v>
      </c>
      <c r="R1447" s="9">
        <v>9</v>
      </c>
      <c r="S1447" s="9">
        <v>11</v>
      </c>
      <c r="T1447" s="9">
        <v>5</v>
      </c>
      <c r="U1447" s="9">
        <v>2</v>
      </c>
      <c r="V1447" s="9">
        <v>0</v>
      </c>
      <c r="W1447" s="9">
        <v>0</v>
      </c>
      <c r="X1447" s="9">
        <v>54</v>
      </c>
      <c r="Y1447" s="9">
        <v>3</v>
      </c>
      <c r="Z1447" s="9">
        <v>1</v>
      </c>
      <c r="AA1447" s="9">
        <v>10</v>
      </c>
      <c r="AB1447" s="9">
        <v>17</v>
      </c>
      <c r="AC1447" s="9">
        <v>19</v>
      </c>
      <c r="AD1447" s="9">
        <v>12</v>
      </c>
      <c r="AE1447" s="9">
        <v>0</v>
      </c>
      <c r="AF1447" s="9">
        <v>54</v>
      </c>
      <c r="AG1447" s="9">
        <v>0</v>
      </c>
      <c r="AH1447" s="9">
        <v>1</v>
      </c>
      <c r="AI1447" s="9">
        <v>3</v>
      </c>
      <c r="AJ1447" s="9">
        <v>17</v>
      </c>
      <c r="AK1447" s="9">
        <v>12</v>
      </c>
      <c r="AL1447" s="9">
        <v>24</v>
      </c>
      <c r="AM1447" s="9">
        <v>5</v>
      </c>
      <c r="AN1447" s="9">
        <v>39</v>
      </c>
      <c r="AO1447" s="9">
        <v>9</v>
      </c>
      <c r="AP1447" s="9">
        <v>7</v>
      </c>
      <c r="AQ1447" s="9">
        <v>3</v>
      </c>
      <c r="AR1447" s="9">
        <v>10</v>
      </c>
      <c r="AS1447" s="9">
        <v>48</v>
      </c>
      <c r="AT1447" s="10">
        <v>0</v>
      </c>
    </row>
    <row r="1448" spans="1:46" ht="42.75" x14ac:dyDescent="0.25">
      <c r="A1448" s="26" t="str">
        <f t="shared" si="44"/>
        <v>2014Registered nursesNunavutUnknown places of work</v>
      </c>
      <c r="B1448" s="24">
        <v>2014</v>
      </c>
      <c r="C1448" s="9" t="s">
        <v>7</v>
      </c>
      <c r="D1448" s="9" t="s">
        <v>170</v>
      </c>
      <c r="E1448" s="9" t="str">
        <f t="shared" si="45"/>
        <v>Nunavut</v>
      </c>
      <c r="F1448" s="9" t="s">
        <v>184</v>
      </c>
      <c r="G1448" s="9" t="s">
        <v>49</v>
      </c>
      <c r="H1448" s="9">
        <v>1</v>
      </c>
      <c r="I1448" s="9">
        <v>1</v>
      </c>
      <c r="J1448" s="9">
        <v>0</v>
      </c>
      <c r="K1448" s="9">
        <v>0</v>
      </c>
      <c r="L1448" s="9">
        <v>0</v>
      </c>
      <c r="M1448" s="9">
        <v>0</v>
      </c>
      <c r="N1448" s="9">
        <v>0</v>
      </c>
      <c r="O1448" s="9">
        <v>0</v>
      </c>
      <c r="P1448" s="9">
        <v>0</v>
      </c>
      <c r="Q1448" s="9">
        <v>0</v>
      </c>
      <c r="R1448" s="9">
        <v>0</v>
      </c>
      <c r="S1448" s="9">
        <v>0</v>
      </c>
      <c r="T1448" s="9">
        <v>1</v>
      </c>
      <c r="U1448" s="9">
        <v>0</v>
      </c>
      <c r="V1448" s="9">
        <v>0</v>
      </c>
      <c r="W1448" s="9">
        <v>0</v>
      </c>
      <c r="X1448" s="9">
        <v>1</v>
      </c>
      <c r="Y1448" s="9">
        <v>0</v>
      </c>
      <c r="Z1448" s="9">
        <v>0</v>
      </c>
      <c r="AA1448" s="9">
        <v>0</v>
      </c>
      <c r="AB1448" s="9">
        <v>0</v>
      </c>
      <c r="AC1448" s="9">
        <v>0</v>
      </c>
      <c r="AD1448" s="9">
        <v>1</v>
      </c>
      <c r="AE1448" s="9">
        <v>0</v>
      </c>
      <c r="AF1448" s="9">
        <v>0</v>
      </c>
      <c r="AG1448" s="9">
        <v>0</v>
      </c>
      <c r="AH1448" s="9">
        <v>1</v>
      </c>
      <c r="AI1448" s="9">
        <v>0</v>
      </c>
      <c r="AJ1448" s="9">
        <v>0</v>
      </c>
      <c r="AK1448" s="9">
        <v>0</v>
      </c>
      <c r="AL1448" s="9">
        <v>0</v>
      </c>
      <c r="AM1448" s="9">
        <v>1</v>
      </c>
      <c r="AN1448" s="9">
        <v>0</v>
      </c>
      <c r="AO1448" s="9">
        <v>0</v>
      </c>
      <c r="AP1448" s="9">
        <v>0</v>
      </c>
      <c r="AQ1448" s="9">
        <v>1</v>
      </c>
      <c r="AR1448" s="9">
        <v>0</v>
      </c>
      <c r="AS1448" s="9">
        <v>1</v>
      </c>
      <c r="AT1448" s="10">
        <v>0</v>
      </c>
    </row>
    <row r="1449" spans="1:46" ht="42.75" x14ac:dyDescent="0.25">
      <c r="A1449" s="26" t="str">
        <f t="shared" si="44"/>
        <v>2014Registered nursesCanadaAll places of work</v>
      </c>
      <c r="B1449" s="24">
        <v>2014</v>
      </c>
      <c r="C1449" s="9" t="s">
        <v>7</v>
      </c>
      <c r="D1449" s="9" t="s">
        <v>171</v>
      </c>
      <c r="E1449" s="9" t="str">
        <f t="shared" si="45"/>
        <v>Canada</v>
      </c>
      <c r="F1449" s="9" t="s">
        <v>179</v>
      </c>
      <c r="G1449" s="9" t="s">
        <v>9</v>
      </c>
      <c r="H1449" s="9">
        <v>280259</v>
      </c>
      <c r="I1449" s="9">
        <v>248315</v>
      </c>
      <c r="J1449" s="9">
        <v>19675</v>
      </c>
      <c r="K1449" s="9">
        <v>12269</v>
      </c>
      <c r="L1449" s="9">
        <v>7940</v>
      </c>
      <c r="M1449" s="9">
        <v>29312</v>
      </c>
      <c r="N1449" s="9">
        <v>33364</v>
      </c>
      <c r="O1449" s="9">
        <v>30173</v>
      </c>
      <c r="P1449" s="9">
        <v>33083</v>
      </c>
      <c r="Q1449" s="9">
        <v>35351</v>
      </c>
      <c r="R1449" s="9">
        <v>39532</v>
      </c>
      <c r="S1449" s="9">
        <v>34989</v>
      </c>
      <c r="T1449" s="9">
        <v>24255</v>
      </c>
      <c r="U1449" s="9">
        <v>9153</v>
      </c>
      <c r="V1449" s="9">
        <v>3106</v>
      </c>
      <c r="W1449" s="9">
        <v>1</v>
      </c>
      <c r="X1449" s="9">
        <v>254852</v>
      </c>
      <c r="Y1449" s="9">
        <v>24918</v>
      </c>
      <c r="Z1449" s="9">
        <v>489</v>
      </c>
      <c r="AA1449" s="9">
        <v>86180</v>
      </c>
      <c r="AB1449" s="9">
        <v>58817</v>
      </c>
      <c r="AC1449" s="9">
        <v>65266</v>
      </c>
      <c r="AD1449" s="9">
        <v>69402</v>
      </c>
      <c r="AE1449" s="9">
        <v>594</v>
      </c>
      <c r="AF1449" s="9">
        <v>168078</v>
      </c>
      <c r="AG1449" s="9">
        <v>78050</v>
      </c>
      <c r="AH1449" s="9">
        <v>32850</v>
      </c>
      <c r="AI1449" s="9">
        <v>1281</v>
      </c>
      <c r="AJ1449" s="9">
        <v>214462</v>
      </c>
      <c r="AK1449" s="9">
        <v>18218</v>
      </c>
      <c r="AL1449" s="9">
        <v>46074</v>
      </c>
      <c r="AM1449" s="9">
        <v>1505</v>
      </c>
      <c r="AN1449" s="9">
        <v>247821</v>
      </c>
      <c r="AO1449" s="9">
        <v>17001</v>
      </c>
      <c r="AP1449" s="9">
        <v>12288</v>
      </c>
      <c r="AQ1449" s="9">
        <v>3149</v>
      </c>
      <c r="AR1449" s="9">
        <v>250408</v>
      </c>
      <c r="AS1449" s="9">
        <v>29748</v>
      </c>
      <c r="AT1449" s="10">
        <v>103</v>
      </c>
    </row>
    <row r="1450" spans="1:46" ht="28.5" x14ac:dyDescent="0.25">
      <c r="A1450" s="26" t="str">
        <f t="shared" si="44"/>
        <v>2014Registered nursesCanadaHospital</v>
      </c>
      <c r="B1450" s="24">
        <v>2014</v>
      </c>
      <c r="C1450" s="9" t="s">
        <v>7</v>
      </c>
      <c r="D1450" s="9" t="s">
        <v>171</v>
      </c>
      <c r="E1450" s="9" t="str">
        <f t="shared" si="45"/>
        <v>Canada</v>
      </c>
      <c r="F1450" s="9" t="s">
        <v>180</v>
      </c>
      <c r="G1450" s="9" t="s">
        <v>10</v>
      </c>
      <c r="H1450" s="9">
        <v>173246</v>
      </c>
      <c r="I1450" s="9">
        <v>152502</v>
      </c>
      <c r="J1450" s="9">
        <v>13256</v>
      </c>
      <c r="K1450" s="9">
        <v>7488</v>
      </c>
      <c r="L1450" s="9">
        <v>6554</v>
      </c>
      <c r="M1450" s="9">
        <v>23078</v>
      </c>
      <c r="N1450" s="9">
        <v>23681</v>
      </c>
      <c r="O1450" s="9">
        <v>19753</v>
      </c>
      <c r="P1450" s="9">
        <v>19694</v>
      </c>
      <c r="Q1450" s="9">
        <v>21351</v>
      </c>
      <c r="R1450" s="9">
        <v>23237</v>
      </c>
      <c r="S1450" s="9">
        <v>19473</v>
      </c>
      <c r="T1450" s="9">
        <v>11729</v>
      </c>
      <c r="U1450" s="9">
        <v>3717</v>
      </c>
      <c r="V1450" s="9">
        <v>979</v>
      </c>
      <c r="W1450" s="9">
        <v>0</v>
      </c>
      <c r="X1450" s="9">
        <v>157109</v>
      </c>
      <c r="Y1450" s="9">
        <v>15847</v>
      </c>
      <c r="Z1450" s="9">
        <v>290</v>
      </c>
      <c r="AA1450" s="9">
        <v>63634</v>
      </c>
      <c r="AB1450" s="9">
        <v>35701</v>
      </c>
      <c r="AC1450" s="9">
        <v>38218</v>
      </c>
      <c r="AD1450" s="9">
        <v>35249</v>
      </c>
      <c r="AE1450" s="9">
        <v>444</v>
      </c>
      <c r="AF1450" s="9">
        <v>105753</v>
      </c>
      <c r="AG1450" s="9">
        <v>48427</v>
      </c>
      <c r="AH1450" s="9">
        <v>18372</v>
      </c>
      <c r="AI1450" s="9">
        <v>694</v>
      </c>
      <c r="AJ1450" s="9">
        <v>149503</v>
      </c>
      <c r="AK1450" s="9">
        <v>7733</v>
      </c>
      <c r="AL1450" s="9">
        <v>15696</v>
      </c>
      <c r="AM1450" s="9">
        <v>314</v>
      </c>
      <c r="AN1450" s="9">
        <v>163120</v>
      </c>
      <c r="AO1450" s="9">
        <v>5477</v>
      </c>
      <c r="AP1450" s="9">
        <v>3029</v>
      </c>
      <c r="AQ1450" s="9">
        <v>1620</v>
      </c>
      <c r="AR1450" s="9">
        <v>159811</v>
      </c>
      <c r="AS1450" s="9">
        <v>13411</v>
      </c>
      <c r="AT1450" s="10">
        <v>24</v>
      </c>
    </row>
    <row r="1451" spans="1:46" ht="57" x14ac:dyDescent="0.25">
      <c r="A1451" s="26" t="str">
        <f t="shared" si="44"/>
        <v>2014Registered nursesCanadaCommunity health</v>
      </c>
      <c r="B1451" s="24">
        <v>2014</v>
      </c>
      <c r="C1451" s="9" t="s">
        <v>7</v>
      </c>
      <c r="D1451" s="9" t="s">
        <v>171</v>
      </c>
      <c r="E1451" s="9" t="str">
        <f t="shared" si="45"/>
        <v>Canada</v>
      </c>
      <c r="F1451" s="9" t="s">
        <v>182</v>
      </c>
      <c r="G1451" s="9" t="s">
        <v>11</v>
      </c>
      <c r="H1451" s="9">
        <v>42146</v>
      </c>
      <c r="I1451" s="9">
        <v>38475</v>
      </c>
      <c r="J1451" s="9">
        <v>1688</v>
      </c>
      <c r="K1451" s="9">
        <v>1983</v>
      </c>
      <c r="L1451" s="9">
        <v>354</v>
      </c>
      <c r="M1451" s="9">
        <v>2239</v>
      </c>
      <c r="N1451" s="9">
        <v>4013</v>
      </c>
      <c r="O1451" s="9">
        <v>4420</v>
      </c>
      <c r="P1451" s="9">
        <v>5494</v>
      </c>
      <c r="Q1451" s="9">
        <v>5757</v>
      </c>
      <c r="R1451" s="9">
        <v>6495</v>
      </c>
      <c r="S1451" s="9">
        <v>5952</v>
      </c>
      <c r="T1451" s="9">
        <v>4837</v>
      </c>
      <c r="U1451" s="9">
        <v>1908</v>
      </c>
      <c r="V1451" s="9">
        <v>677</v>
      </c>
      <c r="W1451" s="9">
        <v>0</v>
      </c>
      <c r="X1451" s="9">
        <v>39572</v>
      </c>
      <c r="Y1451" s="9">
        <v>2510</v>
      </c>
      <c r="Z1451" s="9">
        <v>64</v>
      </c>
      <c r="AA1451" s="9">
        <v>8457</v>
      </c>
      <c r="AB1451" s="9">
        <v>9630</v>
      </c>
      <c r="AC1451" s="9">
        <v>11010</v>
      </c>
      <c r="AD1451" s="9">
        <v>12990</v>
      </c>
      <c r="AE1451" s="9">
        <v>59</v>
      </c>
      <c r="AF1451" s="9">
        <v>25093</v>
      </c>
      <c r="AG1451" s="9">
        <v>11487</v>
      </c>
      <c r="AH1451" s="9">
        <v>5339</v>
      </c>
      <c r="AI1451" s="9">
        <v>227</v>
      </c>
      <c r="AJ1451" s="9">
        <v>29850</v>
      </c>
      <c r="AK1451" s="9">
        <v>3125</v>
      </c>
      <c r="AL1451" s="9" t="s">
        <v>202</v>
      </c>
      <c r="AM1451" s="9">
        <v>66</v>
      </c>
      <c r="AN1451" s="9">
        <v>36258</v>
      </c>
      <c r="AO1451" s="9">
        <v>4559</v>
      </c>
      <c r="AP1451" s="9">
        <v>990</v>
      </c>
      <c r="AQ1451" s="9">
        <v>339</v>
      </c>
      <c r="AR1451" s="9">
        <v>35672</v>
      </c>
      <c r="AS1451" s="9">
        <v>6471</v>
      </c>
      <c r="AT1451" s="10">
        <v>3</v>
      </c>
    </row>
    <row r="1452" spans="1:46" ht="57" x14ac:dyDescent="0.25">
      <c r="A1452" s="26" t="str">
        <f t="shared" si="44"/>
        <v>2014Registered nursesCanadaNursing home/long-term care</v>
      </c>
      <c r="B1452" s="24">
        <v>2014</v>
      </c>
      <c r="C1452" s="9" t="s">
        <v>7</v>
      </c>
      <c r="D1452" s="9" t="s">
        <v>171</v>
      </c>
      <c r="E1452" s="9" t="str">
        <f t="shared" si="45"/>
        <v>Canada</v>
      </c>
      <c r="F1452" s="9" t="s">
        <v>181</v>
      </c>
      <c r="G1452" s="9" t="s">
        <v>12</v>
      </c>
      <c r="H1452" s="9">
        <v>24549</v>
      </c>
      <c r="I1452" s="9">
        <v>21543</v>
      </c>
      <c r="J1452" s="9">
        <v>1596</v>
      </c>
      <c r="K1452" s="9">
        <v>1410</v>
      </c>
      <c r="L1452" s="9">
        <v>429</v>
      </c>
      <c r="M1452" s="9">
        <v>1446</v>
      </c>
      <c r="N1452" s="9">
        <v>1742</v>
      </c>
      <c r="O1452" s="9">
        <v>1877</v>
      </c>
      <c r="P1452" s="9">
        <v>3179</v>
      </c>
      <c r="Q1452" s="9">
        <v>3194</v>
      </c>
      <c r="R1452" s="9">
        <v>3814</v>
      </c>
      <c r="S1452" s="9">
        <v>3962</v>
      </c>
      <c r="T1452" s="9">
        <v>3075</v>
      </c>
      <c r="U1452" s="9">
        <v>1335</v>
      </c>
      <c r="V1452" s="9">
        <v>495</v>
      </c>
      <c r="W1452" s="9">
        <v>1</v>
      </c>
      <c r="X1452" s="9">
        <v>20185</v>
      </c>
      <c r="Y1452" s="9">
        <v>4297</v>
      </c>
      <c r="Z1452" s="9">
        <v>67</v>
      </c>
      <c r="AA1452" s="9">
        <v>5040</v>
      </c>
      <c r="AB1452" s="9">
        <v>4977</v>
      </c>
      <c r="AC1452" s="9">
        <v>6393</v>
      </c>
      <c r="AD1452" s="9">
        <v>8102</v>
      </c>
      <c r="AE1452" s="9">
        <v>37</v>
      </c>
      <c r="AF1452" s="9">
        <v>13798</v>
      </c>
      <c r="AG1452" s="9">
        <v>7800</v>
      </c>
      <c r="AH1452" s="9">
        <v>2880</v>
      </c>
      <c r="AI1452" s="9">
        <v>71</v>
      </c>
      <c r="AJ1452" s="9">
        <v>17984</v>
      </c>
      <c r="AK1452" s="9">
        <v>4025</v>
      </c>
      <c r="AL1452" s="9">
        <v>2506</v>
      </c>
      <c r="AM1452" s="9">
        <v>34</v>
      </c>
      <c r="AN1452" s="9">
        <v>21818</v>
      </c>
      <c r="AO1452" s="9">
        <v>2261</v>
      </c>
      <c r="AP1452" s="9">
        <v>313</v>
      </c>
      <c r="AQ1452" s="9">
        <v>157</v>
      </c>
      <c r="AR1452" s="9">
        <v>18821</v>
      </c>
      <c r="AS1452" s="9">
        <v>5722</v>
      </c>
      <c r="AT1452" s="10">
        <v>6</v>
      </c>
    </row>
    <row r="1453" spans="1:46" ht="42.75" x14ac:dyDescent="0.25">
      <c r="A1453" s="26" t="str">
        <f t="shared" si="44"/>
        <v>2014Registered nursesCanadaOther places of work</v>
      </c>
      <c r="B1453" s="24">
        <v>2014</v>
      </c>
      <c r="C1453" s="9" t="s">
        <v>7</v>
      </c>
      <c r="D1453" s="9" t="s">
        <v>171</v>
      </c>
      <c r="E1453" s="9" t="str">
        <f t="shared" si="45"/>
        <v>Canada</v>
      </c>
      <c r="F1453" s="9" t="s">
        <v>183</v>
      </c>
      <c r="G1453" s="9" t="s">
        <v>13</v>
      </c>
      <c r="H1453" s="9">
        <v>37673</v>
      </c>
      <c r="I1453" s="9">
        <v>33405</v>
      </c>
      <c r="J1453" s="9">
        <v>2942</v>
      </c>
      <c r="K1453" s="9">
        <v>1326</v>
      </c>
      <c r="L1453" s="9">
        <v>543</v>
      </c>
      <c r="M1453" s="9">
        <v>2199</v>
      </c>
      <c r="N1453" s="9">
        <v>3584</v>
      </c>
      <c r="O1453" s="9">
        <v>3877</v>
      </c>
      <c r="P1453" s="9">
        <v>4426</v>
      </c>
      <c r="Q1453" s="9">
        <v>4785</v>
      </c>
      <c r="R1453" s="9">
        <v>5678</v>
      </c>
      <c r="S1453" s="9">
        <v>5273</v>
      </c>
      <c r="T1453" s="9">
        <v>4359</v>
      </c>
      <c r="U1453" s="9">
        <v>2050</v>
      </c>
      <c r="V1453" s="9">
        <v>899</v>
      </c>
      <c r="W1453" s="9">
        <v>0</v>
      </c>
      <c r="X1453" s="9">
        <v>35735</v>
      </c>
      <c r="Y1453" s="9">
        <v>1894</v>
      </c>
      <c r="Z1453" s="9">
        <v>44</v>
      </c>
      <c r="AA1453" s="9">
        <v>8102</v>
      </c>
      <c r="AB1453" s="9">
        <v>8030</v>
      </c>
      <c r="AC1453" s="9">
        <v>9114</v>
      </c>
      <c r="AD1453" s="9">
        <v>12395</v>
      </c>
      <c r="AE1453" s="9">
        <v>32</v>
      </c>
      <c r="AF1453" s="9">
        <v>22397</v>
      </c>
      <c r="AG1453" s="9">
        <v>9635</v>
      </c>
      <c r="AH1453" s="9">
        <v>5398</v>
      </c>
      <c r="AI1453" s="9">
        <v>243</v>
      </c>
      <c r="AJ1453" s="9">
        <v>16206</v>
      </c>
      <c r="AK1453" s="9">
        <v>3123</v>
      </c>
      <c r="AL1453" s="9">
        <v>18277</v>
      </c>
      <c r="AM1453" s="9">
        <v>67</v>
      </c>
      <c r="AN1453" s="9">
        <v>24807</v>
      </c>
      <c r="AO1453" s="9">
        <v>4547</v>
      </c>
      <c r="AP1453" s="9">
        <v>7753</v>
      </c>
      <c r="AQ1453" s="9">
        <v>566</v>
      </c>
      <c r="AR1453" s="9">
        <v>33787</v>
      </c>
      <c r="AS1453" s="9">
        <v>3883</v>
      </c>
      <c r="AT1453" s="10">
        <v>3</v>
      </c>
    </row>
    <row r="1454" spans="1:46" ht="42.75" x14ac:dyDescent="0.25">
      <c r="A1454" s="26" t="str">
        <f t="shared" si="44"/>
        <v>2014Registered nursesCanadaUnknown places of work</v>
      </c>
      <c r="B1454" s="24">
        <v>2014</v>
      </c>
      <c r="C1454" s="9" t="s">
        <v>7</v>
      </c>
      <c r="D1454" s="9" t="s">
        <v>171</v>
      </c>
      <c r="E1454" s="9" t="str">
        <f t="shared" si="45"/>
        <v>Canada</v>
      </c>
      <c r="F1454" s="9" t="s">
        <v>184</v>
      </c>
      <c r="G1454" s="9" t="s">
        <v>49</v>
      </c>
      <c r="H1454" s="9">
        <v>2645</v>
      </c>
      <c r="I1454" s="9">
        <v>2390</v>
      </c>
      <c r="J1454" s="9">
        <v>193</v>
      </c>
      <c r="K1454" s="9">
        <v>62</v>
      </c>
      <c r="L1454" s="9">
        <v>60</v>
      </c>
      <c r="M1454" s="9">
        <v>350</v>
      </c>
      <c r="N1454" s="9">
        <v>344</v>
      </c>
      <c r="O1454" s="9">
        <v>246</v>
      </c>
      <c r="P1454" s="9">
        <v>290</v>
      </c>
      <c r="Q1454" s="9">
        <v>264</v>
      </c>
      <c r="R1454" s="9">
        <v>308</v>
      </c>
      <c r="S1454" s="9">
        <v>329</v>
      </c>
      <c r="T1454" s="9">
        <v>255</v>
      </c>
      <c r="U1454" s="9">
        <v>143</v>
      </c>
      <c r="V1454" s="9">
        <v>56</v>
      </c>
      <c r="W1454" s="9">
        <v>0</v>
      </c>
      <c r="X1454" s="9">
        <v>2251</v>
      </c>
      <c r="Y1454" s="9">
        <v>370</v>
      </c>
      <c r="Z1454" s="9">
        <v>24</v>
      </c>
      <c r="AA1454" s="9">
        <v>947</v>
      </c>
      <c r="AB1454" s="9">
        <v>479</v>
      </c>
      <c r="AC1454" s="9">
        <v>531</v>
      </c>
      <c r="AD1454" s="9">
        <v>666</v>
      </c>
      <c r="AE1454" s="9">
        <v>22</v>
      </c>
      <c r="AF1454" s="9">
        <v>1037</v>
      </c>
      <c r="AG1454" s="9">
        <v>701</v>
      </c>
      <c r="AH1454" s="9">
        <v>861</v>
      </c>
      <c r="AI1454" s="9">
        <v>46</v>
      </c>
      <c r="AJ1454" s="9">
        <v>919</v>
      </c>
      <c r="AK1454" s="9">
        <v>212</v>
      </c>
      <c r="AL1454" s="9">
        <v>490</v>
      </c>
      <c r="AM1454" s="9">
        <v>1024</v>
      </c>
      <c r="AN1454" s="9">
        <v>1818</v>
      </c>
      <c r="AO1454" s="9">
        <v>157</v>
      </c>
      <c r="AP1454" s="9">
        <v>203</v>
      </c>
      <c r="AQ1454" s="9">
        <v>467</v>
      </c>
      <c r="AR1454" s="9">
        <v>2317</v>
      </c>
      <c r="AS1454" s="9">
        <v>261</v>
      </c>
      <c r="AT1454" s="10">
        <v>67</v>
      </c>
    </row>
    <row r="1455" spans="1:46" ht="57" x14ac:dyDescent="0.25">
      <c r="A1455" s="26" t="str">
        <f t="shared" si="44"/>
        <v>2014Registered psychiatric nursesManitobaAll places of work</v>
      </c>
      <c r="B1455" s="24">
        <v>2014</v>
      </c>
      <c r="C1455" s="9" t="s">
        <v>8</v>
      </c>
      <c r="D1455" s="9" t="s">
        <v>173</v>
      </c>
      <c r="E1455" s="9" t="str">
        <f t="shared" si="45"/>
        <v>Manitoba</v>
      </c>
      <c r="F1455" s="9" t="s">
        <v>179</v>
      </c>
      <c r="G1455" s="9" t="s">
        <v>9</v>
      </c>
      <c r="H1455" s="9">
        <v>947</v>
      </c>
      <c r="I1455" s="9">
        <v>760</v>
      </c>
      <c r="J1455" s="9">
        <v>187</v>
      </c>
      <c r="K1455" s="9">
        <v>0</v>
      </c>
      <c r="L1455" s="9">
        <v>39</v>
      </c>
      <c r="M1455" s="9">
        <v>77</v>
      </c>
      <c r="N1455" s="9">
        <v>97</v>
      </c>
      <c r="O1455" s="9">
        <v>85</v>
      </c>
      <c r="P1455" s="9">
        <v>76</v>
      </c>
      <c r="Q1455" s="9">
        <v>108</v>
      </c>
      <c r="R1455" s="9">
        <v>167</v>
      </c>
      <c r="S1455" s="9">
        <v>160</v>
      </c>
      <c r="T1455" s="9">
        <v>100</v>
      </c>
      <c r="U1455" s="9">
        <v>29</v>
      </c>
      <c r="V1455" s="9">
        <v>9</v>
      </c>
      <c r="W1455" s="9">
        <v>0</v>
      </c>
      <c r="X1455" s="9">
        <v>937</v>
      </c>
      <c r="Y1455" s="9">
        <v>10</v>
      </c>
      <c r="Z1455" s="9">
        <v>0</v>
      </c>
      <c r="AA1455" s="9">
        <v>317</v>
      </c>
      <c r="AB1455" s="9">
        <v>97</v>
      </c>
      <c r="AC1455" s="9">
        <v>254</v>
      </c>
      <c r="AD1455" s="9">
        <v>279</v>
      </c>
      <c r="AE1455" s="9">
        <v>0</v>
      </c>
      <c r="AF1455" s="9">
        <v>557</v>
      </c>
      <c r="AG1455" s="9">
        <v>304</v>
      </c>
      <c r="AH1455" s="9">
        <v>85</v>
      </c>
      <c r="AI1455" s="9">
        <v>1</v>
      </c>
      <c r="AJ1455" s="9">
        <v>701</v>
      </c>
      <c r="AK1455" s="9">
        <v>86</v>
      </c>
      <c r="AL1455" s="9">
        <v>159</v>
      </c>
      <c r="AM1455" s="9">
        <v>1</v>
      </c>
      <c r="AN1455" s="9">
        <v>807</v>
      </c>
      <c r="AO1455" s="9">
        <v>101</v>
      </c>
      <c r="AP1455" s="9">
        <v>38</v>
      </c>
      <c r="AQ1455" s="9">
        <v>1</v>
      </c>
      <c r="AR1455" s="9">
        <v>648</v>
      </c>
      <c r="AS1455" s="9">
        <v>299</v>
      </c>
      <c r="AT1455" s="10">
        <v>0</v>
      </c>
    </row>
    <row r="1456" spans="1:46" ht="57" x14ac:dyDescent="0.25">
      <c r="A1456" s="26" t="str">
        <f t="shared" si="44"/>
        <v>2014Registered psychiatric nursesManitobaHospital</v>
      </c>
      <c r="B1456" s="24">
        <v>2014</v>
      </c>
      <c r="C1456" s="9" t="s">
        <v>8</v>
      </c>
      <c r="D1456" s="9" t="s">
        <v>173</v>
      </c>
      <c r="E1456" s="9" t="str">
        <f t="shared" si="45"/>
        <v>Manitoba</v>
      </c>
      <c r="F1456" s="9" t="s">
        <v>180</v>
      </c>
      <c r="G1456" s="9" t="s">
        <v>10</v>
      </c>
      <c r="H1456" s="9">
        <v>412</v>
      </c>
      <c r="I1456" s="9">
        <v>324</v>
      </c>
      <c r="J1456" s="9">
        <v>88</v>
      </c>
      <c r="K1456" s="9">
        <v>0</v>
      </c>
      <c r="L1456" s="9">
        <v>28</v>
      </c>
      <c r="M1456" s="9">
        <v>51</v>
      </c>
      <c r="N1456" s="9">
        <v>55</v>
      </c>
      <c r="O1456" s="9">
        <v>41</v>
      </c>
      <c r="P1456" s="9">
        <v>30</v>
      </c>
      <c r="Q1456" s="9">
        <v>41</v>
      </c>
      <c r="R1456" s="9">
        <v>49</v>
      </c>
      <c r="S1456" s="9">
        <v>58</v>
      </c>
      <c r="T1456" s="9">
        <v>42</v>
      </c>
      <c r="U1456" s="9">
        <v>14</v>
      </c>
      <c r="V1456" s="9">
        <v>3</v>
      </c>
      <c r="W1456" s="9">
        <v>0</v>
      </c>
      <c r="X1456" s="9">
        <v>410</v>
      </c>
      <c r="Y1456" s="9">
        <v>2</v>
      </c>
      <c r="Z1456" s="9">
        <v>0</v>
      </c>
      <c r="AA1456" s="9">
        <v>180</v>
      </c>
      <c r="AB1456" s="9">
        <v>41</v>
      </c>
      <c r="AC1456" s="9">
        <v>94</v>
      </c>
      <c r="AD1456" s="9">
        <v>97</v>
      </c>
      <c r="AE1456" s="9">
        <v>0</v>
      </c>
      <c r="AF1456" s="9">
        <v>209</v>
      </c>
      <c r="AG1456" s="9">
        <v>156</v>
      </c>
      <c r="AH1456" s="9">
        <v>46</v>
      </c>
      <c r="AI1456" s="9">
        <v>1</v>
      </c>
      <c r="AJ1456" s="9">
        <v>353</v>
      </c>
      <c r="AK1456" s="9">
        <v>27</v>
      </c>
      <c r="AL1456" s="9">
        <v>32</v>
      </c>
      <c r="AM1456" s="9">
        <v>0</v>
      </c>
      <c r="AN1456" s="9">
        <v>376</v>
      </c>
      <c r="AO1456" s="9">
        <v>31</v>
      </c>
      <c r="AP1456" s="9">
        <v>5</v>
      </c>
      <c r="AQ1456" s="9">
        <v>0</v>
      </c>
      <c r="AR1456" s="9">
        <v>256</v>
      </c>
      <c r="AS1456" s="9">
        <v>156</v>
      </c>
      <c r="AT1456" s="10">
        <v>0</v>
      </c>
    </row>
    <row r="1457" spans="1:46" ht="57" x14ac:dyDescent="0.25">
      <c r="A1457" s="26" t="str">
        <f t="shared" si="44"/>
        <v>2014Registered psychiatric nursesManitobaCommunity health</v>
      </c>
      <c r="B1457" s="24">
        <v>2014</v>
      </c>
      <c r="C1457" s="9" t="s">
        <v>8</v>
      </c>
      <c r="D1457" s="9" t="s">
        <v>173</v>
      </c>
      <c r="E1457" s="9" t="str">
        <f t="shared" si="45"/>
        <v>Manitoba</v>
      </c>
      <c r="F1457" s="9" t="s">
        <v>182</v>
      </c>
      <c r="G1457" s="9" t="s">
        <v>11</v>
      </c>
      <c r="H1457" s="9">
        <v>252</v>
      </c>
      <c r="I1457" s="9">
        <v>205</v>
      </c>
      <c r="J1457" s="9">
        <v>47</v>
      </c>
      <c r="K1457" s="9">
        <v>0</v>
      </c>
      <c r="L1457" s="9">
        <v>4</v>
      </c>
      <c r="M1457" s="9">
        <v>14</v>
      </c>
      <c r="N1457" s="9">
        <v>20</v>
      </c>
      <c r="O1457" s="9">
        <v>27</v>
      </c>
      <c r="P1457" s="9">
        <v>16</v>
      </c>
      <c r="Q1457" s="9">
        <v>39</v>
      </c>
      <c r="R1457" s="9">
        <v>60</v>
      </c>
      <c r="S1457" s="9">
        <v>45</v>
      </c>
      <c r="T1457" s="9">
        <v>20</v>
      </c>
      <c r="U1457" s="9">
        <v>4</v>
      </c>
      <c r="V1457" s="9">
        <v>3</v>
      </c>
      <c r="W1457" s="9">
        <v>0</v>
      </c>
      <c r="X1457" s="9">
        <v>248</v>
      </c>
      <c r="Y1457" s="9">
        <v>4</v>
      </c>
      <c r="Z1457" s="9">
        <v>0</v>
      </c>
      <c r="AA1457" s="9">
        <v>67</v>
      </c>
      <c r="AB1457" s="9">
        <v>33</v>
      </c>
      <c r="AC1457" s="9">
        <v>80</v>
      </c>
      <c r="AD1457" s="9">
        <v>72</v>
      </c>
      <c r="AE1457" s="9">
        <v>0</v>
      </c>
      <c r="AF1457" s="9">
        <v>192</v>
      </c>
      <c r="AG1457" s="9">
        <v>40</v>
      </c>
      <c r="AH1457" s="9">
        <v>20</v>
      </c>
      <c r="AI1457" s="9">
        <v>0</v>
      </c>
      <c r="AJ1457" s="9">
        <v>183</v>
      </c>
      <c r="AK1457" s="9">
        <v>16</v>
      </c>
      <c r="AL1457" s="9">
        <v>52</v>
      </c>
      <c r="AM1457" s="9">
        <v>1</v>
      </c>
      <c r="AN1457" s="9">
        <v>228</v>
      </c>
      <c r="AO1457" s="9">
        <v>18</v>
      </c>
      <c r="AP1457" s="9">
        <v>5</v>
      </c>
      <c r="AQ1457" s="9">
        <v>1</v>
      </c>
      <c r="AR1457" s="9">
        <v>168</v>
      </c>
      <c r="AS1457" s="9">
        <v>84</v>
      </c>
      <c r="AT1457" s="10">
        <v>0</v>
      </c>
    </row>
    <row r="1458" spans="1:46" ht="57" x14ac:dyDescent="0.25">
      <c r="A1458" s="26" t="str">
        <f t="shared" si="44"/>
        <v>2014Registered psychiatric nursesManitobaNursing home/long-term care</v>
      </c>
      <c r="B1458" s="24">
        <v>2014</v>
      </c>
      <c r="C1458" s="9" t="s">
        <v>8</v>
      </c>
      <c r="D1458" s="9" t="s">
        <v>173</v>
      </c>
      <c r="E1458" s="9" t="str">
        <f t="shared" si="45"/>
        <v>Manitoba</v>
      </c>
      <c r="F1458" s="9" t="s">
        <v>181</v>
      </c>
      <c r="G1458" s="9" t="s">
        <v>12</v>
      </c>
      <c r="H1458" s="9">
        <v>172</v>
      </c>
      <c r="I1458" s="9">
        <v>141</v>
      </c>
      <c r="J1458" s="9">
        <v>31</v>
      </c>
      <c r="K1458" s="9">
        <v>0</v>
      </c>
      <c r="L1458" s="9">
        <v>6</v>
      </c>
      <c r="M1458" s="9">
        <v>5</v>
      </c>
      <c r="N1458" s="9">
        <v>15</v>
      </c>
      <c r="O1458" s="9">
        <v>10</v>
      </c>
      <c r="P1458" s="9">
        <v>19</v>
      </c>
      <c r="Q1458" s="9">
        <v>15</v>
      </c>
      <c r="R1458" s="9">
        <v>34</v>
      </c>
      <c r="S1458" s="9">
        <v>40</v>
      </c>
      <c r="T1458" s="9">
        <v>19</v>
      </c>
      <c r="U1458" s="9">
        <v>6</v>
      </c>
      <c r="V1458" s="9">
        <v>3</v>
      </c>
      <c r="W1458" s="9">
        <v>0</v>
      </c>
      <c r="X1458" s="9">
        <v>170</v>
      </c>
      <c r="Y1458" s="9">
        <v>2</v>
      </c>
      <c r="Z1458" s="9">
        <v>0</v>
      </c>
      <c r="AA1458" s="9">
        <v>45</v>
      </c>
      <c r="AB1458" s="9">
        <v>11</v>
      </c>
      <c r="AC1458" s="9">
        <v>50</v>
      </c>
      <c r="AD1458" s="9">
        <v>66</v>
      </c>
      <c r="AE1458" s="9">
        <v>0</v>
      </c>
      <c r="AF1458" s="9">
        <v>75</v>
      </c>
      <c r="AG1458" s="9">
        <v>82</v>
      </c>
      <c r="AH1458" s="9">
        <v>15</v>
      </c>
      <c r="AI1458" s="9">
        <v>0</v>
      </c>
      <c r="AJ1458" s="9">
        <v>130</v>
      </c>
      <c r="AK1458" s="9">
        <v>30</v>
      </c>
      <c r="AL1458" s="9">
        <v>12</v>
      </c>
      <c r="AM1458" s="9">
        <v>0</v>
      </c>
      <c r="AN1458" s="9">
        <v>136</v>
      </c>
      <c r="AO1458" s="9">
        <v>34</v>
      </c>
      <c r="AP1458" s="9">
        <v>2</v>
      </c>
      <c r="AQ1458" s="9">
        <v>0</v>
      </c>
      <c r="AR1458" s="9">
        <v>129</v>
      </c>
      <c r="AS1458" s="9">
        <v>43</v>
      </c>
      <c r="AT1458" s="10">
        <v>0</v>
      </c>
    </row>
    <row r="1459" spans="1:46" ht="57" x14ac:dyDescent="0.25">
      <c r="A1459" s="26" t="str">
        <f t="shared" si="44"/>
        <v>2014Registered psychiatric nursesManitobaOther places of work</v>
      </c>
      <c r="B1459" s="24">
        <v>2014</v>
      </c>
      <c r="C1459" s="9" t="s">
        <v>8</v>
      </c>
      <c r="D1459" s="9" t="s">
        <v>173</v>
      </c>
      <c r="E1459" s="9" t="str">
        <f t="shared" si="45"/>
        <v>Manitoba</v>
      </c>
      <c r="F1459" s="9" t="s">
        <v>183</v>
      </c>
      <c r="G1459" s="9" t="s">
        <v>13</v>
      </c>
      <c r="H1459" s="9">
        <v>111</v>
      </c>
      <c r="I1459" s="9">
        <v>90</v>
      </c>
      <c r="J1459" s="9">
        <v>21</v>
      </c>
      <c r="K1459" s="9">
        <v>0</v>
      </c>
      <c r="L1459" s="9">
        <v>1</v>
      </c>
      <c r="M1459" s="9">
        <v>7</v>
      </c>
      <c r="N1459" s="9">
        <v>7</v>
      </c>
      <c r="O1459" s="9">
        <v>7</v>
      </c>
      <c r="P1459" s="9">
        <v>11</v>
      </c>
      <c r="Q1459" s="9">
        <v>13</v>
      </c>
      <c r="R1459" s="9">
        <v>24</v>
      </c>
      <c r="S1459" s="9">
        <v>17</v>
      </c>
      <c r="T1459" s="9">
        <v>19</v>
      </c>
      <c r="U1459" s="9">
        <v>5</v>
      </c>
      <c r="V1459" s="9">
        <v>0</v>
      </c>
      <c r="W1459" s="9">
        <v>0</v>
      </c>
      <c r="X1459" s="9">
        <v>109</v>
      </c>
      <c r="Y1459" s="9">
        <v>2</v>
      </c>
      <c r="Z1459" s="9">
        <v>0</v>
      </c>
      <c r="AA1459" s="9">
        <v>25</v>
      </c>
      <c r="AB1459" s="9">
        <v>12</v>
      </c>
      <c r="AC1459" s="9">
        <v>30</v>
      </c>
      <c r="AD1459" s="9">
        <v>44</v>
      </c>
      <c r="AE1459" s="9">
        <v>0</v>
      </c>
      <c r="AF1459" s="9">
        <v>81</v>
      </c>
      <c r="AG1459" s="9">
        <v>26</v>
      </c>
      <c r="AH1459" s="9">
        <v>4</v>
      </c>
      <c r="AI1459" s="9">
        <v>0</v>
      </c>
      <c r="AJ1459" s="9">
        <v>35</v>
      </c>
      <c r="AK1459" s="9">
        <v>13</v>
      </c>
      <c r="AL1459" s="9">
        <v>63</v>
      </c>
      <c r="AM1459" s="9">
        <v>0</v>
      </c>
      <c r="AN1459" s="9">
        <v>67</v>
      </c>
      <c r="AO1459" s="9">
        <v>18</v>
      </c>
      <c r="AP1459" s="9">
        <v>26</v>
      </c>
      <c r="AQ1459" s="9">
        <v>0</v>
      </c>
      <c r="AR1459" s="9">
        <v>95</v>
      </c>
      <c r="AS1459" s="9">
        <v>16</v>
      </c>
      <c r="AT1459" s="10">
        <v>0</v>
      </c>
    </row>
    <row r="1460" spans="1:46" ht="57" x14ac:dyDescent="0.25">
      <c r="A1460" s="26" t="str">
        <f t="shared" si="44"/>
        <v>2014Registered psychiatric nursesSaskatchewanAll places of work</v>
      </c>
      <c r="B1460" s="24">
        <v>2014</v>
      </c>
      <c r="C1460" s="9" t="s">
        <v>8</v>
      </c>
      <c r="D1460" s="9" t="s">
        <v>174</v>
      </c>
      <c r="E1460" s="9" t="str">
        <f t="shared" si="45"/>
        <v>Saskatchewan</v>
      </c>
      <c r="F1460" s="9" t="s">
        <v>179</v>
      </c>
      <c r="G1460" s="9" t="s">
        <v>9</v>
      </c>
      <c r="H1460" s="9">
        <v>826</v>
      </c>
      <c r="I1460" s="9">
        <v>702</v>
      </c>
      <c r="J1460" s="9">
        <v>124</v>
      </c>
      <c r="K1460" s="9">
        <v>0</v>
      </c>
      <c r="L1460" s="9">
        <v>14</v>
      </c>
      <c r="M1460" s="9">
        <v>41</v>
      </c>
      <c r="N1460" s="9">
        <v>27</v>
      </c>
      <c r="O1460" s="9">
        <v>46</v>
      </c>
      <c r="P1460" s="9">
        <v>112</v>
      </c>
      <c r="Q1460" s="9">
        <v>139</v>
      </c>
      <c r="R1460" s="9">
        <v>162</v>
      </c>
      <c r="S1460" s="9">
        <v>142</v>
      </c>
      <c r="T1460" s="9">
        <v>90</v>
      </c>
      <c r="U1460" s="9">
        <v>39</v>
      </c>
      <c r="V1460" s="9">
        <v>14</v>
      </c>
      <c r="W1460" s="9">
        <v>0</v>
      </c>
      <c r="X1460" s="9">
        <v>812</v>
      </c>
      <c r="Y1460" s="9">
        <v>10</v>
      </c>
      <c r="Z1460" s="9">
        <v>4</v>
      </c>
      <c r="AA1460" s="9">
        <v>113</v>
      </c>
      <c r="AB1460" s="9">
        <v>133</v>
      </c>
      <c r="AC1460" s="9">
        <v>297</v>
      </c>
      <c r="AD1460" s="9">
        <v>283</v>
      </c>
      <c r="AE1460" s="9">
        <v>0</v>
      </c>
      <c r="AF1460" s="9">
        <v>594</v>
      </c>
      <c r="AG1460" s="9">
        <v>148</v>
      </c>
      <c r="AH1460" s="9">
        <v>82</v>
      </c>
      <c r="AI1460" s="9">
        <v>2</v>
      </c>
      <c r="AJ1460" s="9">
        <v>635</v>
      </c>
      <c r="AK1460" s="9">
        <v>94</v>
      </c>
      <c r="AL1460" s="9">
        <v>97</v>
      </c>
      <c r="AM1460" s="9">
        <v>0</v>
      </c>
      <c r="AN1460" s="9">
        <v>748</v>
      </c>
      <c r="AO1460" s="9">
        <v>40</v>
      </c>
      <c r="AP1460" s="9">
        <v>38</v>
      </c>
      <c r="AQ1460" s="9">
        <v>0</v>
      </c>
      <c r="AR1460" s="9">
        <v>705</v>
      </c>
      <c r="AS1460" s="9">
        <v>121</v>
      </c>
      <c r="AT1460" s="10">
        <v>0</v>
      </c>
    </row>
    <row r="1461" spans="1:46" ht="57" x14ac:dyDescent="0.25">
      <c r="A1461" s="26" t="str">
        <f t="shared" si="44"/>
        <v>2014Registered psychiatric nursesSaskatchewanHospital</v>
      </c>
      <c r="B1461" s="24">
        <v>2014</v>
      </c>
      <c r="C1461" s="9" t="s">
        <v>8</v>
      </c>
      <c r="D1461" s="9" t="s">
        <v>174</v>
      </c>
      <c r="E1461" s="9" t="str">
        <f t="shared" si="45"/>
        <v>Saskatchewan</v>
      </c>
      <c r="F1461" s="9" t="s">
        <v>180</v>
      </c>
      <c r="G1461" s="9" t="s">
        <v>10</v>
      </c>
      <c r="H1461" s="9">
        <v>218</v>
      </c>
      <c r="I1461" s="9">
        <v>177</v>
      </c>
      <c r="J1461" s="9">
        <v>41</v>
      </c>
      <c r="K1461" s="9">
        <v>0</v>
      </c>
      <c r="L1461" s="9">
        <v>6</v>
      </c>
      <c r="M1461" s="9">
        <v>26</v>
      </c>
      <c r="N1461" s="9">
        <v>15</v>
      </c>
      <c r="O1461" s="9">
        <v>19</v>
      </c>
      <c r="P1461" s="9">
        <v>27</v>
      </c>
      <c r="Q1461" s="9">
        <v>33</v>
      </c>
      <c r="R1461" s="9">
        <v>35</v>
      </c>
      <c r="S1461" s="9">
        <v>28</v>
      </c>
      <c r="T1461" s="9">
        <v>17</v>
      </c>
      <c r="U1461" s="9">
        <v>9</v>
      </c>
      <c r="V1461" s="9">
        <v>3</v>
      </c>
      <c r="W1461" s="9">
        <v>0</v>
      </c>
      <c r="X1461" s="9">
        <v>215</v>
      </c>
      <c r="Y1461" s="9">
        <v>1</v>
      </c>
      <c r="Z1461" s="9">
        <v>2</v>
      </c>
      <c r="AA1461" s="9">
        <v>61</v>
      </c>
      <c r="AB1461" s="9">
        <v>33</v>
      </c>
      <c r="AC1461" s="9">
        <v>75</v>
      </c>
      <c r="AD1461" s="9">
        <v>49</v>
      </c>
      <c r="AE1461" s="9">
        <v>0</v>
      </c>
      <c r="AF1461" s="9">
        <v>158</v>
      </c>
      <c r="AG1461" s="9">
        <v>29</v>
      </c>
      <c r="AH1461" s="9">
        <v>31</v>
      </c>
      <c r="AI1461" s="9">
        <v>0</v>
      </c>
      <c r="AJ1461" s="9">
        <v>186</v>
      </c>
      <c r="AK1461" s="9">
        <v>19</v>
      </c>
      <c r="AL1461" s="9">
        <v>13</v>
      </c>
      <c r="AM1461" s="9">
        <v>0</v>
      </c>
      <c r="AN1461" s="9">
        <v>215</v>
      </c>
      <c r="AO1461" s="9">
        <v>3</v>
      </c>
      <c r="AP1461" s="9">
        <v>0</v>
      </c>
      <c r="AQ1461" s="9">
        <v>0</v>
      </c>
      <c r="AR1461" s="9">
        <v>211</v>
      </c>
      <c r="AS1461" s="9">
        <v>7</v>
      </c>
      <c r="AT1461" s="10">
        <v>0</v>
      </c>
    </row>
    <row r="1462" spans="1:46" ht="57" x14ac:dyDescent="0.25">
      <c r="A1462" s="26" t="str">
        <f t="shared" si="44"/>
        <v>2014Registered psychiatric nursesSaskatchewanCommunity health</v>
      </c>
      <c r="B1462" s="24">
        <v>2014</v>
      </c>
      <c r="C1462" s="9" t="s">
        <v>8</v>
      </c>
      <c r="D1462" s="9" t="s">
        <v>174</v>
      </c>
      <c r="E1462" s="9" t="str">
        <f t="shared" si="45"/>
        <v>Saskatchewan</v>
      </c>
      <c r="F1462" s="9" t="s">
        <v>182</v>
      </c>
      <c r="G1462" s="9" t="s">
        <v>11</v>
      </c>
      <c r="H1462" s="9">
        <v>200</v>
      </c>
      <c r="I1462" s="9">
        <v>170</v>
      </c>
      <c r="J1462" s="9">
        <v>30</v>
      </c>
      <c r="K1462" s="9">
        <v>0</v>
      </c>
      <c r="L1462" s="9">
        <v>3</v>
      </c>
      <c r="M1462" s="9">
        <v>4</v>
      </c>
      <c r="N1462" s="9">
        <v>4</v>
      </c>
      <c r="O1462" s="9">
        <v>10</v>
      </c>
      <c r="P1462" s="9">
        <v>29</v>
      </c>
      <c r="Q1462" s="9">
        <v>37</v>
      </c>
      <c r="R1462" s="9">
        <v>41</v>
      </c>
      <c r="S1462" s="9">
        <v>35</v>
      </c>
      <c r="T1462" s="9">
        <v>22</v>
      </c>
      <c r="U1462" s="9">
        <v>8</v>
      </c>
      <c r="V1462" s="9">
        <v>7</v>
      </c>
      <c r="W1462" s="9">
        <v>0</v>
      </c>
      <c r="X1462" s="9">
        <v>197</v>
      </c>
      <c r="Y1462" s="9">
        <v>3</v>
      </c>
      <c r="Z1462" s="9">
        <v>0</v>
      </c>
      <c r="AA1462" s="9">
        <v>12</v>
      </c>
      <c r="AB1462" s="9">
        <v>32</v>
      </c>
      <c r="AC1462" s="9">
        <v>78</v>
      </c>
      <c r="AD1462" s="9">
        <v>78</v>
      </c>
      <c r="AE1462" s="9">
        <v>0</v>
      </c>
      <c r="AF1462" s="9">
        <v>150</v>
      </c>
      <c r="AG1462" s="9">
        <v>37</v>
      </c>
      <c r="AH1462" s="9">
        <v>12</v>
      </c>
      <c r="AI1462" s="9">
        <v>1</v>
      </c>
      <c r="AJ1462" s="9">
        <v>169</v>
      </c>
      <c r="AK1462" s="9">
        <v>15</v>
      </c>
      <c r="AL1462" s="9">
        <v>16</v>
      </c>
      <c r="AM1462" s="9">
        <v>0</v>
      </c>
      <c r="AN1462" s="9">
        <v>193</v>
      </c>
      <c r="AO1462" s="9">
        <v>5</v>
      </c>
      <c r="AP1462" s="9">
        <v>2</v>
      </c>
      <c r="AQ1462" s="9">
        <v>0</v>
      </c>
      <c r="AR1462" s="9">
        <v>157</v>
      </c>
      <c r="AS1462" s="9">
        <v>43</v>
      </c>
      <c r="AT1462" s="10">
        <v>0</v>
      </c>
    </row>
    <row r="1463" spans="1:46" ht="57" x14ac:dyDescent="0.25">
      <c r="A1463" s="26" t="str">
        <f t="shared" si="44"/>
        <v>2014Registered psychiatric nursesSaskatchewanNursing home/long-term care</v>
      </c>
      <c r="B1463" s="24">
        <v>2014</v>
      </c>
      <c r="C1463" s="9" t="s">
        <v>8</v>
      </c>
      <c r="D1463" s="9" t="s">
        <v>174</v>
      </c>
      <c r="E1463" s="9" t="str">
        <f t="shared" si="45"/>
        <v>Saskatchewan</v>
      </c>
      <c r="F1463" s="9" t="s">
        <v>181</v>
      </c>
      <c r="G1463" s="9" t="s">
        <v>12</v>
      </c>
      <c r="H1463" s="9">
        <v>273</v>
      </c>
      <c r="I1463" s="9">
        <v>243</v>
      </c>
      <c r="J1463" s="9">
        <v>30</v>
      </c>
      <c r="K1463" s="9">
        <v>0</v>
      </c>
      <c r="L1463" s="9">
        <v>5</v>
      </c>
      <c r="M1463" s="9">
        <v>8</v>
      </c>
      <c r="N1463" s="9">
        <v>5</v>
      </c>
      <c r="O1463" s="9">
        <v>6</v>
      </c>
      <c r="P1463" s="9">
        <v>42</v>
      </c>
      <c r="Q1463" s="9">
        <v>42</v>
      </c>
      <c r="R1463" s="9">
        <v>58</v>
      </c>
      <c r="S1463" s="9">
        <v>55</v>
      </c>
      <c r="T1463" s="9">
        <v>31</v>
      </c>
      <c r="U1463" s="9">
        <v>18</v>
      </c>
      <c r="V1463" s="9">
        <v>3</v>
      </c>
      <c r="W1463" s="9">
        <v>0</v>
      </c>
      <c r="X1463" s="9">
        <v>269</v>
      </c>
      <c r="Y1463" s="9">
        <v>3</v>
      </c>
      <c r="Z1463" s="9">
        <v>1</v>
      </c>
      <c r="AA1463" s="9">
        <v>29</v>
      </c>
      <c r="AB1463" s="9">
        <v>41</v>
      </c>
      <c r="AC1463" s="9">
        <v>99</v>
      </c>
      <c r="AD1463" s="9">
        <v>104</v>
      </c>
      <c r="AE1463" s="9">
        <v>0</v>
      </c>
      <c r="AF1463" s="9">
        <v>182</v>
      </c>
      <c r="AG1463" s="9">
        <v>60</v>
      </c>
      <c r="AH1463" s="9">
        <v>31</v>
      </c>
      <c r="AI1463" s="9">
        <v>0</v>
      </c>
      <c r="AJ1463" s="9">
        <v>228</v>
      </c>
      <c r="AK1463" s="9">
        <v>38</v>
      </c>
      <c r="AL1463" s="9">
        <v>7</v>
      </c>
      <c r="AM1463" s="9">
        <v>0</v>
      </c>
      <c r="AN1463" s="9">
        <v>261</v>
      </c>
      <c r="AO1463" s="9">
        <v>11</v>
      </c>
      <c r="AP1463" s="9">
        <v>1</v>
      </c>
      <c r="AQ1463" s="9">
        <v>0</v>
      </c>
      <c r="AR1463" s="9">
        <v>208</v>
      </c>
      <c r="AS1463" s="9">
        <v>65</v>
      </c>
      <c r="AT1463" s="10">
        <v>0</v>
      </c>
    </row>
    <row r="1464" spans="1:46" ht="57" x14ac:dyDescent="0.25">
      <c r="A1464" s="26" t="str">
        <f t="shared" si="44"/>
        <v>2014Registered psychiatric nursesSaskatchewanOther places of work</v>
      </c>
      <c r="B1464" s="24">
        <v>2014</v>
      </c>
      <c r="C1464" s="9" t="s">
        <v>8</v>
      </c>
      <c r="D1464" s="9" t="s">
        <v>174</v>
      </c>
      <c r="E1464" s="9" t="str">
        <f t="shared" si="45"/>
        <v>Saskatchewan</v>
      </c>
      <c r="F1464" s="9" t="s">
        <v>183</v>
      </c>
      <c r="G1464" s="9" t="s">
        <v>13</v>
      </c>
      <c r="H1464" s="9">
        <v>135</v>
      </c>
      <c r="I1464" s="9">
        <v>112</v>
      </c>
      <c r="J1464" s="9">
        <v>23</v>
      </c>
      <c r="K1464" s="9">
        <v>0</v>
      </c>
      <c r="L1464" s="9">
        <v>0</v>
      </c>
      <c r="M1464" s="9">
        <v>3</v>
      </c>
      <c r="N1464" s="9">
        <v>3</v>
      </c>
      <c r="O1464" s="9">
        <v>11</v>
      </c>
      <c r="P1464" s="9">
        <v>14</v>
      </c>
      <c r="Q1464" s="9">
        <v>27</v>
      </c>
      <c r="R1464" s="9">
        <v>28</v>
      </c>
      <c r="S1464" s="9">
        <v>24</v>
      </c>
      <c r="T1464" s="9">
        <v>20</v>
      </c>
      <c r="U1464" s="9">
        <v>4</v>
      </c>
      <c r="V1464" s="9">
        <v>1</v>
      </c>
      <c r="W1464" s="9">
        <v>0</v>
      </c>
      <c r="X1464" s="9">
        <v>131</v>
      </c>
      <c r="Y1464" s="9">
        <v>3</v>
      </c>
      <c r="Z1464" s="9">
        <v>1</v>
      </c>
      <c r="AA1464" s="9">
        <v>11</v>
      </c>
      <c r="AB1464" s="9">
        <v>27</v>
      </c>
      <c r="AC1464" s="9">
        <v>45</v>
      </c>
      <c r="AD1464" s="9">
        <v>52</v>
      </c>
      <c r="AE1464" s="9">
        <v>0</v>
      </c>
      <c r="AF1464" s="9">
        <v>104</v>
      </c>
      <c r="AG1464" s="9">
        <v>22</v>
      </c>
      <c r="AH1464" s="9">
        <v>8</v>
      </c>
      <c r="AI1464" s="9">
        <v>1</v>
      </c>
      <c r="AJ1464" s="9">
        <v>52</v>
      </c>
      <c r="AK1464" s="9">
        <v>22</v>
      </c>
      <c r="AL1464" s="9">
        <v>61</v>
      </c>
      <c r="AM1464" s="9">
        <v>0</v>
      </c>
      <c r="AN1464" s="9">
        <v>79</v>
      </c>
      <c r="AO1464" s="9">
        <v>21</v>
      </c>
      <c r="AP1464" s="9">
        <v>35</v>
      </c>
      <c r="AQ1464" s="9">
        <v>0</v>
      </c>
      <c r="AR1464" s="9">
        <v>129</v>
      </c>
      <c r="AS1464" s="9">
        <v>6</v>
      </c>
      <c r="AT1464" s="10">
        <v>0</v>
      </c>
    </row>
    <row r="1465" spans="1:46" ht="57" x14ac:dyDescent="0.25">
      <c r="A1465" s="26" t="str">
        <f t="shared" si="44"/>
        <v>2014Registered psychiatric nursesAlbertaAll places of work</v>
      </c>
      <c r="B1465" s="24">
        <v>2014</v>
      </c>
      <c r="C1465" s="9" t="s">
        <v>8</v>
      </c>
      <c r="D1465" s="9" t="s">
        <v>175</v>
      </c>
      <c r="E1465" s="9" t="str">
        <f t="shared" si="45"/>
        <v>Alberta</v>
      </c>
      <c r="F1465" s="9" t="s">
        <v>179</v>
      </c>
      <c r="G1465" s="9" t="s">
        <v>9</v>
      </c>
      <c r="H1465" s="9">
        <v>1292</v>
      </c>
      <c r="I1465" s="9">
        <v>1000</v>
      </c>
      <c r="J1465" s="9">
        <v>292</v>
      </c>
      <c r="K1465" s="9">
        <v>0</v>
      </c>
      <c r="L1465" s="9">
        <v>44</v>
      </c>
      <c r="M1465" s="9">
        <v>142</v>
      </c>
      <c r="N1465" s="9">
        <v>127</v>
      </c>
      <c r="O1465" s="9">
        <v>113</v>
      </c>
      <c r="P1465" s="9">
        <v>105</v>
      </c>
      <c r="Q1465" s="9">
        <v>194</v>
      </c>
      <c r="R1465" s="9">
        <v>192</v>
      </c>
      <c r="S1465" s="9">
        <v>176</v>
      </c>
      <c r="T1465" s="9">
        <v>122</v>
      </c>
      <c r="U1465" s="9">
        <v>63</v>
      </c>
      <c r="V1465" s="9">
        <v>14</v>
      </c>
      <c r="W1465" s="9">
        <v>0</v>
      </c>
      <c r="X1465" s="9">
        <v>1165</v>
      </c>
      <c r="Y1465" s="9">
        <v>126</v>
      </c>
      <c r="Z1465" s="9">
        <v>1</v>
      </c>
      <c r="AA1465" s="9">
        <v>479</v>
      </c>
      <c r="AB1465" s="9">
        <v>169</v>
      </c>
      <c r="AC1465" s="9">
        <v>314</v>
      </c>
      <c r="AD1465" s="9">
        <v>330</v>
      </c>
      <c r="AE1465" s="9">
        <v>0</v>
      </c>
      <c r="AF1465" s="9">
        <v>687</v>
      </c>
      <c r="AG1465" s="9">
        <v>439</v>
      </c>
      <c r="AH1465" s="9">
        <v>166</v>
      </c>
      <c r="AI1465" s="9">
        <v>0</v>
      </c>
      <c r="AJ1465" s="9">
        <v>1054</v>
      </c>
      <c r="AK1465" s="9">
        <v>104</v>
      </c>
      <c r="AL1465" s="9">
        <v>129</v>
      </c>
      <c r="AM1465" s="9">
        <v>5</v>
      </c>
      <c r="AN1465" s="9">
        <v>1132</v>
      </c>
      <c r="AO1465" s="9">
        <v>121</v>
      </c>
      <c r="AP1465" s="9">
        <v>34</v>
      </c>
      <c r="AQ1465" s="9">
        <v>5</v>
      </c>
      <c r="AR1465" s="9">
        <v>956</v>
      </c>
      <c r="AS1465" s="9">
        <v>335</v>
      </c>
      <c r="AT1465" s="10">
        <v>1</v>
      </c>
    </row>
    <row r="1466" spans="1:46" ht="57" x14ac:dyDescent="0.25">
      <c r="A1466" s="26" t="str">
        <f t="shared" si="44"/>
        <v>2014Registered psychiatric nursesAlbertaHospital</v>
      </c>
      <c r="B1466" s="24">
        <v>2014</v>
      </c>
      <c r="C1466" s="9" t="s">
        <v>8</v>
      </c>
      <c r="D1466" s="9" t="s">
        <v>175</v>
      </c>
      <c r="E1466" s="9" t="str">
        <f t="shared" si="45"/>
        <v>Alberta</v>
      </c>
      <c r="F1466" s="9" t="s">
        <v>180</v>
      </c>
      <c r="G1466" s="9" t="s">
        <v>10</v>
      </c>
      <c r="H1466" s="9">
        <v>753</v>
      </c>
      <c r="I1466" s="9">
        <v>565</v>
      </c>
      <c r="J1466" s="9">
        <v>188</v>
      </c>
      <c r="K1466" s="9">
        <v>0</v>
      </c>
      <c r="L1466" s="9">
        <v>35</v>
      </c>
      <c r="M1466" s="9">
        <v>101</v>
      </c>
      <c r="N1466" s="9">
        <v>89</v>
      </c>
      <c r="O1466" s="9">
        <v>66</v>
      </c>
      <c r="P1466" s="9">
        <v>60</v>
      </c>
      <c r="Q1466" s="9">
        <v>98</v>
      </c>
      <c r="R1466" s="9">
        <v>103</v>
      </c>
      <c r="S1466" s="9">
        <v>97</v>
      </c>
      <c r="T1466" s="9">
        <v>63</v>
      </c>
      <c r="U1466" s="9">
        <v>32</v>
      </c>
      <c r="V1466" s="9">
        <v>9</v>
      </c>
      <c r="W1466" s="9">
        <v>0</v>
      </c>
      <c r="X1466" s="9">
        <v>680</v>
      </c>
      <c r="Y1466" s="9">
        <v>72</v>
      </c>
      <c r="Z1466" s="9">
        <v>1</v>
      </c>
      <c r="AA1466" s="9">
        <v>348</v>
      </c>
      <c r="AB1466" s="9">
        <v>90</v>
      </c>
      <c r="AC1466" s="9">
        <v>153</v>
      </c>
      <c r="AD1466" s="9">
        <v>162</v>
      </c>
      <c r="AE1466" s="9">
        <v>0</v>
      </c>
      <c r="AF1466" s="9">
        <v>343</v>
      </c>
      <c r="AG1466" s="9">
        <v>294</v>
      </c>
      <c r="AH1466" s="9">
        <v>116</v>
      </c>
      <c r="AI1466" s="9">
        <v>0</v>
      </c>
      <c r="AJ1466" s="9">
        <v>684</v>
      </c>
      <c r="AK1466" s="9">
        <v>43</v>
      </c>
      <c r="AL1466" s="9">
        <v>26</v>
      </c>
      <c r="AM1466" s="9">
        <v>0</v>
      </c>
      <c r="AN1466" s="9">
        <v>684</v>
      </c>
      <c r="AO1466" s="9">
        <v>55</v>
      </c>
      <c r="AP1466" s="9">
        <v>14</v>
      </c>
      <c r="AQ1466" s="9">
        <v>0</v>
      </c>
      <c r="AR1466" s="9">
        <v>546</v>
      </c>
      <c r="AS1466" s="9">
        <v>207</v>
      </c>
      <c r="AT1466" s="10">
        <v>0</v>
      </c>
    </row>
    <row r="1467" spans="1:46" ht="57" x14ac:dyDescent="0.25">
      <c r="A1467" s="26" t="str">
        <f t="shared" si="44"/>
        <v>2014Registered psychiatric nursesAlbertaCommunity health</v>
      </c>
      <c r="B1467" s="24">
        <v>2014</v>
      </c>
      <c r="C1467" s="9" t="s">
        <v>8</v>
      </c>
      <c r="D1467" s="9" t="s">
        <v>175</v>
      </c>
      <c r="E1467" s="9" t="str">
        <f t="shared" si="45"/>
        <v>Alberta</v>
      </c>
      <c r="F1467" s="9" t="s">
        <v>182</v>
      </c>
      <c r="G1467" s="9" t="s">
        <v>11</v>
      </c>
      <c r="H1467" s="9">
        <v>317</v>
      </c>
      <c r="I1467" s="9">
        <v>253</v>
      </c>
      <c r="J1467" s="9">
        <v>64</v>
      </c>
      <c r="K1467" s="9">
        <v>0</v>
      </c>
      <c r="L1467" s="9">
        <v>5</v>
      </c>
      <c r="M1467" s="9">
        <v>20</v>
      </c>
      <c r="N1467" s="9">
        <v>25</v>
      </c>
      <c r="O1467" s="9">
        <v>33</v>
      </c>
      <c r="P1467" s="9">
        <v>23</v>
      </c>
      <c r="Q1467" s="9">
        <v>64</v>
      </c>
      <c r="R1467" s="9">
        <v>60</v>
      </c>
      <c r="S1467" s="9">
        <v>47</v>
      </c>
      <c r="T1467" s="9">
        <v>26</v>
      </c>
      <c r="U1467" s="9">
        <v>10</v>
      </c>
      <c r="V1467" s="9">
        <v>4</v>
      </c>
      <c r="W1467" s="9">
        <v>0</v>
      </c>
      <c r="X1467" s="9">
        <v>286</v>
      </c>
      <c r="Y1467" s="9">
        <v>31</v>
      </c>
      <c r="Z1467" s="9">
        <v>0</v>
      </c>
      <c r="AA1467" s="9">
        <v>75</v>
      </c>
      <c r="AB1467" s="9">
        <v>52</v>
      </c>
      <c r="AC1467" s="9">
        <v>110</v>
      </c>
      <c r="AD1467" s="9">
        <v>80</v>
      </c>
      <c r="AE1467" s="9">
        <v>0</v>
      </c>
      <c r="AF1467" s="9">
        <v>218</v>
      </c>
      <c r="AG1467" s="9">
        <v>80</v>
      </c>
      <c r="AH1467" s="9">
        <v>19</v>
      </c>
      <c r="AI1467" s="9">
        <v>0</v>
      </c>
      <c r="AJ1467" s="9">
        <v>254</v>
      </c>
      <c r="AK1467" s="9">
        <v>22</v>
      </c>
      <c r="AL1467" s="9">
        <v>41</v>
      </c>
      <c r="AM1467" s="9">
        <v>0</v>
      </c>
      <c r="AN1467" s="9">
        <v>288</v>
      </c>
      <c r="AO1467" s="9">
        <v>27</v>
      </c>
      <c r="AP1467" s="9">
        <v>2</v>
      </c>
      <c r="AQ1467" s="9">
        <v>0</v>
      </c>
      <c r="AR1467" s="9">
        <v>249</v>
      </c>
      <c r="AS1467" s="9">
        <v>68</v>
      </c>
      <c r="AT1467" s="10">
        <v>0</v>
      </c>
    </row>
    <row r="1468" spans="1:46" ht="57" x14ac:dyDescent="0.25">
      <c r="A1468" s="26" t="str">
        <f t="shared" si="44"/>
        <v>2014Registered psychiatric nursesAlbertaNursing home/long-term care</v>
      </c>
      <c r="B1468" s="24">
        <v>2014</v>
      </c>
      <c r="C1468" s="9" t="s">
        <v>8</v>
      </c>
      <c r="D1468" s="9" t="s">
        <v>175</v>
      </c>
      <c r="E1468" s="9" t="str">
        <f t="shared" si="45"/>
        <v>Alberta</v>
      </c>
      <c r="F1468" s="9" t="s">
        <v>181</v>
      </c>
      <c r="G1468" s="9" t="s">
        <v>12</v>
      </c>
      <c r="H1468" s="9">
        <v>103</v>
      </c>
      <c r="I1468" s="9">
        <v>86</v>
      </c>
      <c r="J1468" s="9">
        <v>17</v>
      </c>
      <c r="K1468" s="9">
        <v>0</v>
      </c>
      <c r="L1468" s="9">
        <v>1</v>
      </c>
      <c r="M1468" s="9">
        <v>8</v>
      </c>
      <c r="N1468" s="9">
        <v>5</v>
      </c>
      <c r="O1468" s="9">
        <v>8</v>
      </c>
      <c r="P1468" s="9">
        <v>8</v>
      </c>
      <c r="Q1468" s="9">
        <v>12</v>
      </c>
      <c r="R1468" s="9">
        <v>14</v>
      </c>
      <c r="S1468" s="9">
        <v>16</v>
      </c>
      <c r="T1468" s="9">
        <v>15</v>
      </c>
      <c r="U1468" s="9">
        <v>16</v>
      </c>
      <c r="V1468" s="9">
        <v>0</v>
      </c>
      <c r="W1468" s="9">
        <v>0</v>
      </c>
      <c r="X1468" s="9">
        <v>88</v>
      </c>
      <c r="Y1468" s="9">
        <v>15</v>
      </c>
      <c r="Z1468" s="9">
        <v>0</v>
      </c>
      <c r="AA1468" s="9">
        <v>25</v>
      </c>
      <c r="AB1468" s="9">
        <v>9</v>
      </c>
      <c r="AC1468" s="9">
        <v>20</v>
      </c>
      <c r="AD1468" s="9">
        <v>49</v>
      </c>
      <c r="AE1468" s="9">
        <v>0</v>
      </c>
      <c r="AF1468" s="9">
        <v>51</v>
      </c>
      <c r="AG1468" s="9">
        <v>38</v>
      </c>
      <c r="AH1468" s="9">
        <v>14</v>
      </c>
      <c r="AI1468" s="9">
        <v>0</v>
      </c>
      <c r="AJ1468" s="9">
        <v>67</v>
      </c>
      <c r="AK1468" s="9">
        <v>20</v>
      </c>
      <c r="AL1468" s="9">
        <v>16</v>
      </c>
      <c r="AM1468" s="9">
        <v>0</v>
      </c>
      <c r="AN1468" s="9">
        <v>91</v>
      </c>
      <c r="AO1468" s="9">
        <v>10</v>
      </c>
      <c r="AP1468" s="9">
        <v>2</v>
      </c>
      <c r="AQ1468" s="9">
        <v>0</v>
      </c>
      <c r="AR1468" s="9">
        <v>63</v>
      </c>
      <c r="AS1468" s="9">
        <v>40</v>
      </c>
      <c r="AT1468" s="10">
        <v>0</v>
      </c>
    </row>
    <row r="1469" spans="1:46" ht="57" x14ac:dyDescent="0.25">
      <c r="A1469" s="26" t="str">
        <f t="shared" si="44"/>
        <v>2014Registered psychiatric nursesAlbertaOther places of work</v>
      </c>
      <c r="B1469" s="24">
        <v>2014</v>
      </c>
      <c r="C1469" s="9" t="s">
        <v>8</v>
      </c>
      <c r="D1469" s="9" t="s">
        <v>175</v>
      </c>
      <c r="E1469" s="9" t="str">
        <f t="shared" si="45"/>
        <v>Alberta</v>
      </c>
      <c r="F1469" s="9" t="s">
        <v>183</v>
      </c>
      <c r="G1469" s="9" t="s">
        <v>13</v>
      </c>
      <c r="H1469" s="9">
        <v>114</v>
      </c>
      <c r="I1469" s="9">
        <v>91</v>
      </c>
      <c r="J1469" s="9">
        <v>23</v>
      </c>
      <c r="K1469" s="9">
        <v>0</v>
      </c>
      <c r="L1469" s="9">
        <v>3</v>
      </c>
      <c r="M1469" s="9">
        <v>9</v>
      </c>
      <c r="N1469" s="9">
        <v>8</v>
      </c>
      <c r="O1469" s="9">
        <v>5</v>
      </c>
      <c r="P1469" s="9">
        <v>14</v>
      </c>
      <c r="Q1469" s="9">
        <v>20</v>
      </c>
      <c r="R1469" s="9">
        <v>15</v>
      </c>
      <c r="S1469" s="9">
        <v>16</v>
      </c>
      <c r="T1469" s="9">
        <v>18</v>
      </c>
      <c r="U1469" s="9">
        <v>5</v>
      </c>
      <c r="V1469" s="9">
        <v>1</v>
      </c>
      <c r="W1469" s="9">
        <v>0</v>
      </c>
      <c r="X1469" s="9">
        <v>107</v>
      </c>
      <c r="Y1469" s="9">
        <v>7</v>
      </c>
      <c r="Z1469" s="9">
        <v>0</v>
      </c>
      <c r="AA1469" s="9">
        <v>26</v>
      </c>
      <c r="AB1469" s="9">
        <v>18</v>
      </c>
      <c r="AC1469" s="9">
        <v>31</v>
      </c>
      <c r="AD1469" s="9">
        <v>39</v>
      </c>
      <c r="AE1469" s="9">
        <v>0</v>
      </c>
      <c r="AF1469" s="9">
        <v>75</v>
      </c>
      <c r="AG1469" s="9">
        <v>27</v>
      </c>
      <c r="AH1469" s="9">
        <v>12</v>
      </c>
      <c r="AI1469" s="9">
        <v>0</v>
      </c>
      <c r="AJ1469" s="9">
        <v>49</v>
      </c>
      <c r="AK1469" s="9">
        <v>19</v>
      </c>
      <c r="AL1469" s="9">
        <v>46</v>
      </c>
      <c r="AM1469" s="9">
        <v>0</v>
      </c>
      <c r="AN1469" s="9">
        <v>69</v>
      </c>
      <c r="AO1469" s="9">
        <v>29</v>
      </c>
      <c r="AP1469" s="9">
        <v>16</v>
      </c>
      <c r="AQ1469" s="9">
        <v>0</v>
      </c>
      <c r="AR1469" s="9">
        <v>95</v>
      </c>
      <c r="AS1469" s="9">
        <v>19</v>
      </c>
      <c r="AT1469" s="10">
        <v>0</v>
      </c>
    </row>
    <row r="1470" spans="1:46" ht="57" x14ac:dyDescent="0.25">
      <c r="A1470" s="26" t="str">
        <f t="shared" si="44"/>
        <v>2014Registered psychiatric nursesAlbertaUnknown places of work</v>
      </c>
      <c r="B1470" s="24">
        <v>2014</v>
      </c>
      <c r="C1470" s="9" t="s">
        <v>8</v>
      </c>
      <c r="D1470" s="9" t="s">
        <v>175</v>
      </c>
      <c r="E1470" s="9" t="str">
        <f t="shared" si="45"/>
        <v>Alberta</v>
      </c>
      <c r="F1470" s="9" t="s">
        <v>184</v>
      </c>
      <c r="G1470" s="9" t="s">
        <v>49</v>
      </c>
      <c r="H1470" s="9">
        <v>5</v>
      </c>
      <c r="I1470" s="9">
        <v>5</v>
      </c>
      <c r="J1470" s="9">
        <v>0</v>
      </c>
      <c r="K1470" s="9">
        <v>0</v>
      </c>
      <c r="L1470" s="9">
        <v>0</v>
      </c>
      <c r="M1470" s="9">
        <v>4</v>
      </c>
      <c r="N1470" s="9">
        <v>0</v>
      </c>
      <c r="O1470" s="9">
        <v>1</v>
      </c>
      <c r="P1470" s="9">
        <v>0</v>
      </c>
      <c r="Q1470" s="9">
        <v>0</v>
      </c>
      <c r="R1470" s="9">
        <v>0</v>
      </c>
      <c r="S1470" s="9">
        <v>0</v>
      </c>
      <c r="T1470" s="9">
        <v>0</v>
      </c>
      <c r="U1470" s="9">
        <v>0</v>
      </c>
      <c r="V1470" s="9">
        <v>0</v>
      </c>
      <c r="W1470" s="9">
        <v>0</v>
      </c>
      <c r="X1470" s="9">
        <v>4</v>
      </c>
      <c r="Y1470" s="9">
        <v>1</v>
      </c>
      <c r="Z1470" s="9">
        <v>0</v>
      </c>
      <c r="AA1470" s="9">
        <v>5</v>
      </c>
      <c r="AB1470" s="9">
        <v>0</v>
      </c>
      <c r="AC1470" s="9">
        <v>0</v>
      </c>
      <c r="AD1470" s="9">
        <v>0</v>
      </c>
      <c r="AE1470" s="9">
        <v>0</v>
      </c>
      <c r="AF1470" s="9">
        <v>0</v>
      </c>
      <c r="AG1470" s="9">
        <v>0</v>
      </c>
      <c r="AH1470" s="9">
        <v>5</v>
      </c>
      <c r="AI1470" s="9">
        <v>0</v>
      </c>
      <c r="AJ1470" s="9">
        <v>0</v>
      </c>
      <c r="AK1470" s="9">
        <v>0</v>
      </c>
      <c r="AL1470" s="9">
        <v>0</v>
      </c>
      <c r="AM1470" s="9">
        <v>5</v>
      </c>
      <c r="AN1470" s="9">
        <v>0</v>
      </c>
      <c r="AO1470" s="9">
        <v>0</v>
      </c>
      <c r="AP1470" s="9">
        <v>0</v>
      </c>
      <c r="AQ1470" s="9">
        <v>5</v>
      </c>
      <c r="AR1470" s="9">
        <v>3</v>
      </c>
      <c r="AS1470" s="9">
        <v>1</v>
      </c>
      <c r="AT1470" s="10">
        <v>1</v>
      </c>
    </row>
    <row r="1471" spans="1:46" ht="57" x14ac:dyDescent="0.25">
      <c r="A1471" s="26" t="str">
        <f t="shared" si="44"/>
        <v>2014Registered psychiatric nursesBritish ColumbiaAll places of work</v>
      </c>
      <c r="B1471" s="24">
        <v>2014</v>
      </c>
      <c r="C1471" s="9" t="s">
        <v>8</v>
      </c>
      <c r="D1471" s="9" t="s">
        <v>167</v>
      </c>
      <c r="E1471" s="9" t="str">
        <f t="shared" si="45"/>
        <v>British Columbia</v>
      </c>
      <c r="F1471" s="9" t="s">
        <v>179</v>
      </c>
      <c r="G1471" s="9" t="s">
        <v>9</v>
      </c>
      <c r="H1471" s="9">
        <v>2401</v>
      </c>
      <c r="I1471" s="9">
        <v>1855</v>
      </c>
      <c r="J1471" s="9">
        <v>546</v>
      </c>
      <c r="K1471" s="9">
        <v>0</v>
      </c>
      <c r="L1471" s="9">
        <v>40</v>
      </c>
      <c r="M1471" s="9">
        <v>220</v>
      </c>
      <c r="N1471" s="9">
        <v>255</v>
      </c>
      <c r="O1471" s="9">
        <v>254</v>
      </c>
      <c r="P1471" s="9">
        <v>336</v>
      </c>
      <c r="Q1471" s="9">
        <v>318</v>
      </c>
      <c r="R1471" s="9">
        <v>348</v>
      </c>
      <c r="S1471" s="9">
        <v>293</v>
      </c>
      <c r="T1471" s="9">
        <v>197</v>
      </c>
      <c r="U1471" s="9">
        <v>111</v>
      </c>
      <c r="V1471" s="9">
        <v>29</v>
      </c>
      <c r="W1471" s="9">
        <v>0</v>
      </c>
      <c r="X1471" s="9">
        <v>1846</v>
      </c>
      <c r="Y1471" s="9">
        <v>239</v>
      </c>
      <c r="Z1471" s="9">
        <v>316</v>
      </c>
      <c r="AA1471" s="9">
        <v>1034</v>
      </c>
      <c r="AB1471" s="9">
        <v>461</v>
      </c>
      <c r="AC1471" s="9">
        <v>440</v>
      </c>
      <c r="AD1471" s="9">
        <v>466</v>
      </c>
      <c r="AE1471" s="9">
        <v>0</v>
      </c>
      <c r="AF1471" s="9">
        <v>1547</v>
      </c>
      <c r="AG1471" s="9">
        <v>390</v>
      </c>
      <c r="AH1471" s="9">
        <v>464</v>
      </c>
      <c r="AI1471" s="9">
        <v>0</v>
      </c>
      <c r="AJ1471" s="9">
        <v>2014</v>
      </c>
      <c r="AK1471" s="9">
        <v>143</v>
      </c>
      <c r="AL1471" s="9">
        <v>244</v>
      </c>
      <c r="AM1471" s="9">
        <v>0</v>
      </c>
      <c r="AN1471" s="9">
        <v>2129</v>
      </c>
      <c r="AO1471" s="9">
        <v>192</v>
      </c>
      <c r="AP1471" s="9">
        <v>80</v>
      </c>
      <c r="AQ1471" s="9">
        <v>0</v>
      </c>
      <c r="AR1471" s="9">
        <v>2321</v>
      </c>
      <c r="AS1471" s="9">
        <v>79</v>
      </c>
      <c r="AT1471" s="10">
        <v>1</v>
      </c>
    </row>
    <row r="1472" spans="1:46" ht="57" x14ac:dyDescent="0.25">
      <c r="A1472" s="26" t="str">
        <f t="shared" si="44"/>
        <v>2014Registered psychiatric nursesBritish ColumbiaHospital</v>
      </c>
      <c r="B1472" s="24">
        <v>2014</v>
      </c>
      <c r="C1472" s="9" t="s">
        <v>8</v>
      </c>
      <c r="D1472" s="9" t="s">
        <v>167</v>
      </c>
      <c r="E1472" s="9" t="str">
        <f t="shared" si="45"/>
        <v>British Columbia</v>
      </c>
      <c r="F1472" s="9" t="s">
        <v>180</v>
      </c>
      <c r="G1472" s="9" t="s">
        <v>10</v>
      </c>
      <c r="H1472" s="9">
        <v>1056</v>
      </c>
      <c r="I1472" s="9">
        <v>822</v>
      </c>
      <c r="J1472" s="9">
        <v>234</v>
      </c>
      <c r="K1472" s="9">
        <v>0</v>
      </c>
      <c r="L1472" s="9">
        <v>27</v>
      </c>
      <c r="M1472" s="9">
        <v>141</v>
      </c>
      <c r="N1472" s="9">
        <v>158</v>
      </c>
      <c r="O1472" s="9">
        <v>133</v>
      </c>
      <c r="P1472" s="9">
        <v>166</v>
      </c>
      <c r="Q1472" s="9">
        <v>113</v>
      </c>
      <c r="R1472" s="9">
        <v>132</v>
      </c>
      <c r="S1472" s="9">
        <v>99</v>
      </c>
      <c r="T1472" s="9">
        <v>54</v>
      </c>
      <c r="U1472" s="9">
        <v>27</v>
      </c>
      <c r="V1472" s="9">
        <v>6</v>
      </c>
      <c r="W1472" s="9">
        <v>0</v>
      </c>
      <c r="X1472" s="9">
        <v>869</v>
      </c>
      <c r="Y1472" s="9">
        <v>75</v>
      </c>
      <c r="Z1472" s="9">
        <v>112</v>
      </c>
      <c r="AA1472" s="9">
        <v>593</v>
      </c>
      <c r="AB1472" s="9">
        <v>198</v>
      </c>
      <c r="AC1472" s="9">
        <v>152</v>
      </c>
      <c r="AD1472" s="9">
        <v>113</v>
      </c>
      <c r="AE1472" s="9">
        <v>0</v>
      </c>
      <c r="AF1472" s="9">
        <v>630</v>
      </c>
      <c r="AG1472" s="9">
        <v>173</v>
      </c>
      <c r="AH1472" s="9">
        <v>253</v>
      </c>
      <c r="AI1472" s="9">
        <v>0</v>
      </c>
      <c r="AJ1472" s="9">
        <v>961</v>
      </c>
      <c r="AK1472" s="9">
        <v>29</v>
      </c>
      <c r="AL1472" s="9">
        <v>66</v>
      </c>
      <c r="AM1472" s="9">
        <v>0</v>
      </c>
      <c r="AN1472" s="9">
        <v>1000</v>
      </c>
      <c r="AO1472" s="9">
        <v>41</v>
      </c>
      <c r="AP1472" s="9">
        <v>15</v>
      </c>
      <c r="AQ1472" s="9">
        <v>0</v>
      </c>
      <c r="AR1472" s="9">
        <v>1040</v>
      </c>
      <c r="AS1472" s="9">
        <v>16</v>
      </c>
      <c r="AT1472" s="10">
        <v>0</v>
      </c>
    </row>
    <row r="1473" spans="1:46" ht="57" x14ac:dyDescent="0.25">
      <c r="A1473" s="26" t="str">
        <f t="shared" si="44"/>
        <v>2014Registered psychiatric nursesBritish ColumbiaCommunity health</v>
      </c>
      <c r="B1473" s="24">
        <v>2014</v>
      </c>
      <c r="C1473" s="9" t="s">
        <v>8</v>
      </c>
      <c r="D1473" s="9" t="s">
        <v>167</v>
      </c>
      <c r="E1473" s="9" t="str">
        <f t="shared" si="45"/>
        <v>British Columbia</v>
      </c>
      <c r="F1473" s="9" t="s">
        <v>182</v>
      </c>
      <c r="G1473" s="9" t="s">
        <v>11</v>
      </c>
      <c r="H1473" s="9">
        <v>908</v>
      </c>
      <c r="I1473" s="9">
        <v>693</v>
      </c>
      <c r="J1473" s="9">
        <v>215</v>
      </c>
      <c r="K1473" s="9">
        <v>0</v>
      </c>
      <c r="L1473" s="9">
        <v>8</v>
      </c>
      <c r="M1473" s="9">
        <v>62</v>
      </c>
      <c r="N1473" s="9">
        <v>80</v>
      </c>
      <c r="O1473" s="9">
        <v>88</v>
      </c>
      <c r="P1473" s="9">
        <v>118</v>
      </c>
      <c r="Q1473" s="9">
        <v>150</v>
      </c>
      <c r="R1473" s="9">
        <v>152</v>
      </c>
      <c r="S1473" s="9">
        <v>122</v>
      </c>
      <c r="T1473" s="9">
        <v>78</v>
      </c>
      <c r="U1473" s="9">
        <v>40</v>
      </c>
      <c r="V1473" s="9">
        <v>10</v>
      </c>
      <c r="W1473" s="9">
        <v>0</v>
      </c>
      <c r="X1473" s="9">
        <v>661</v>
      </c>
      <c r="Y1473" s="9">
        <v>116</v>
      </c>
      <c r="Z1473" s="9">
        <v>131</v>
      </c>
      <c r="AA1473" s="9">
        <v>317</v>
      </c>
      <c r="AB1473" s="9">
        <v>196</v>
      </c>
      <c r="AC1473" s="9">
        <v>191</v>
      </c>
      <c r="AD1473" s="9">
        <v>204</v>
      </c>
      <c r="AE1473" s="9">
        <v>0</v>
      </c>
      <c r="AF1473" s="9">
        <v>646</v>
      </c>
      <c r="AG1473" s="9">
        <v>125</v>
      </c>
      <c r="AH1473" s="9">
        <v>137</v>
      </c>
      <c r="AI1473" s="9">
        <v>0</v>
      </c>
      <c r="AJ1473" s="9">
        <v>786</v>
      </c>
      <c r="AK1473" s="9">
        <v>52</v>
      </c>
      <c r="AL1473" s="9">
        <v>70</v>
      </c>
      <c r="AM1473" s="9">
        <v>0</v>
      </c>
      <c r="AN1473" s="9">
        <v>826</v>
      </c>
      <c r="AO1473" s="9">
        <v>69</v>
      </c>
      <c r="AP1473" s="9">
        <v>13</v>
      </c>
      <c r="AQ1473" s="9">
        <v>0</v>
      </c>
      <c r="AR1473" s="9">
        <v>865</v>
      </c>
      <c r="AS1473" s="9">
        <v>43</v>
      </c>
      <c r="AT1473" s="10">
        <v>0</v>
      </c>
    </row>
    <row r="1474" spans="1:46" ht="57" x14ac:dyDescent="0.25">
      <c r="A1474" s="26" t="str">
        <f t="shared" si="44"/>
        <v>2014Registered psychiatric nursesBritish ColumbiaNursing home/long-term care</v>
      </c>
      <c r="B1474" s="24">
        <v>2014</v>
      </c>
      <c r="C1474" s="9" t="s">
        <v>8</v>
      </c>
      <c r="D1474" s="9" t="s">
        <v>167</v>
      </c>
      <c r="E1474" s="9" t="str">
        <f t="shared" si="45"/>
        <v>British Columbia</v>
      </c>
      <c r="F1474" s="9" t="s">
        <v>181</v>
      </c>
      <c r="G1474" s="9" t="s">
        <v>12</v>
      </c>
      <c r="H1474" s="9">
        <v>189</v>
      </c>
      <c r="I1474" s="9">
        <v>160</v>
      </c>
      <c r="J1474" s="9">
        <v>29</v>
      </c>
      <c r="K1474" s="9">
        <v>0</v>
      </c>
      <c r="L1474" s="9">
        <v>4</v>
      </c>
      <c r="M1474" s="9">
        <v>9</v>
      </c>
      <c r="N1474" s="9">
        <v>9</v>
      </c>
      <c r="O1474" s="9">
        <v>11</v>
      </c>
      <c r="P1474" s="9">
        <v>25</v>
      </c>
      <c r="Q1474" s="9">
        <v>23</v>
      </c>
      <c r="R1474" s="9">
        <v>25</v>
      </c>
      <c r="S1474" s="9">
        <v>28</v>
      </c>
      <c r="T1474" s="9">
        <v>26</v>
      </c>
      <c r="U1474" s="9">
        <v>25</v>
      </c>
      <c r="V1474" s="9">
        <v>4</v>
      </c>
      <c r="W1474" s="9">
        <v>0</v>
      </c>
      <c r="X1474" s="9">
        <v>128</v>
      </c>
      <c r="Y1474" s="9">
        <v>26</v>
      </c>
      <c r="Z1474" s="9">
        <v>35</v>
      </c>
      <c r="AA1474" s="9">
        <v>63</v>
      </c>
      <c r="AB1474" s="9">
        <v>23</v>
      </c>
      <c r="AC1474" s="9">
        <v>41</v>
      </c>
      <c r="AD1474" s="9">
        <v>62</v>
      </c>
      <c r="AE1474" s="9">
        <v>0</v>
      </c>
      <c r="AF1474" s="9">
        <v>92</v>
      </c>
      <c r="AG1474" s="9">
        <v>51</v>
      </c>
      <c r="AH1474" s="9">
        <v>46</v>
      </c>
      <c r="AI1474" s="9">
        <v>0</v>
      </c>
      <c r="AJ1474" s="9">
        <v>140</v>
      </c>
      <c r="AK1474" s="9">
        <v>36</v>
      </c>
      <c r="AL1474" s="9">
        <v>13</v>
      </c>
      <c r="AM1474" s="9">
        <v>0</v>
      </c>
      <c r="AN1474" s="9">
        <v>147</v>
      </c>
      <c r="AO1474" s="9">
        <v>40</v>
      </c>
      <c r="AP1474" s="9">
        <v>2</v>
      </c>
      <c r="AQ1474" s="9">
        <v>0</v>
      </c>
      <c r="AR1474" s="9">
        <v>173</v>
      </c>
      <c r="AS1474" s="9">
        <v>15</v>
      </c>
      <c r="AT1474" s="10">
        <v>1</v>
      </c>
    </row>
    <row r="1475" spans="1:46" ht="57" x14ac:dyDescent="0.25">
      <c r="A1475" s="26" t="str">
        <f t="shared" ref="A1475:A1538" si="46">CONCATENATE(B1475,C1475,E1475,G1475)</f>
        <v>2014Registered psychiatric nursesBritish ColumbiaOther places of work</v>
      </c>
      <c r="B1475" s="24">
        <v>2014</v>
      </c>
      <c r="C1475" s="9" t="s">
        <v>8</v>
      </c>
      <c r="D1475" s="9" t="s">
        <v>167</v>
      </c>
      <c r="E1475" s="9" t="str">
        <f t="shared" ref="E1475:E1538" si="47">TRIM(MID(D1475,3,50))</f>
        <v>British Columbia</v>
      </c>
      <c r="F1475" s="9" t="s">
        <v>183</v>
      </c>
      <c r="G1475" s="9" t="s">
        <v>13</v>
      </c>
      <c r="H1475" s="9">
        <v>248</v>
      </c>
      <c r="I1475" s="9">
        <v>180</v>
      </c>
      <c r="J1475" s="9">
        <v>68</v>
      </c>
      <c r="K1475" s="9">
        <v>0</v>
      </c>
      <c r="L1475" s="9">
        <v>1</v>
      </c>
      <c r="M1475" s="9">
        <v>8</v>
      </c>
      <c r="N1475" s="9">
        <v>8</v>
      </c>
      <c r="O1475" s="9">
        <v>22</v>
      </c>
      <c r="P1475" s="9">
        <v>27</v>
      </c>
      <c r="Q1475" s="9">
        <v>32</v>
      </c>
      <c r="R1475" s="9">
        <v>39</v>
      </c>
      <c r="S1475" s="9">
        <v>44</v>
      </c>
      <c r="T1475" s="9">
        <v>39</v>
      </c>
      <c r="U1475" s="9">
        <v>19</v>
      </c>
      <c r="V1475" s="9">
        <v>9</v>
      </c>
      <c r="W1475" s="9">
        <v>0</v>
      </c>
      <c r="X1475" s="9">
        <v>188</v>
      </c>
      <c r="Y1475" s="9">
        <v>22</v>
      </c>
      <c r="Z1475" s="9">
        <v>38</v>
      </c>
      <c r="AA1475" s="9">
        <v>61</v>
      </c>
      <c r="AB1475" s="9">
        <v>44</v>
      </c>
      <c r="AC1475" s="9">
        <v>56</v>
      </c>
      <c r="AD1475" s="9">
        <v>87</v>
      </c>
      <c r="AE1475" s="9">
        <v>0</v>
      </c>
      <c r="AF1475" s="9">
        <v>179</v>
      </c>
      <c r="AG1475" s="9">
        <v>41</v>
      </c>
      <c r="AH1475" s="9">
        <v>28</v>
      </c>
      <c r="AI1475" s="9">
        <v>0</v>
      </c>
      <c r="AJ1475" s="9">
        <v>127</v>
      </c>
      <c r="AK1475" s="9">
        <v>26</v>
      </c>
      <c r="AL1475" s="9">
        <v>95</v>
      </c>
      <c r="AM1475" s="9">
        <v>0</v>
      </c>
      <c r="AN1475" s="9">
        <v>156</v>
      </c>
      <c r="AO1475" s="9">
        <v>42</v>
      </c>
      <c r="AP1475" s="9">
        <v>50</v>
      </c>
      <c r="AQ1475" s="9">
        <v>0</v>
      </c>
      <c r="AR1475" s="9">
        <v>243</v>
      </c>
      <c r="AS1475" s="9">
        <v>5</v>
      </c>
      <c r="AT1475" s="10">
        <v>0</v>
      </c>
    </row>
    <row r="1476" spans="1:46" ht="57" x14ac:dyDescent="0.25">
      <c r="A1476" s="26" t="str">
        <f t="shared" si="46"/>
        <v>2014Registered psychiatric nursesCanadaAll places of work</v>
      </c>
      <c r="B1476" s="24">
        <v>2014</v>
      </c>
      <c r="C1476" s="9" t="s">
        <v>8</v>
      </c>
      <c r="D1476" s="9" t="s">
        <v>171</v>
      </c>
      <c r="E1476" s="9" t="str">
        <f t="shared" si="47"/>
        <v>Canada</v>
      </c>
      <c r="F1476" s="9" t="s">
        <v>179</v>
      </c>
      <c r="G1476" s="9" t="s">
        <v>9</v>
      </c>
      <c r="H1476" s="9">
        <v>5466</v>
      </c>
      <c r="I1476" s="9">
        <v>4317</v>
      </c>
      <c r="J1476" s="9">
        <v>1149</v>
      </c>
      <c r="K1476" s="9">
        <v>0</v>
      </c>
      <c r="L1476" s="9">
        <v>137</v>
      </c>
      <c r="M1476" s="9">
        <v>480</v>
      </c>
      <c r="N1476" s="9">
        <v>506</v>
      </c>
      <c r="O1476" s="9">
        <v>498</v>
      </c>
      <c r="P1476" s="9">
        <v>629</v>
      </c>
      <c r="Q1476" s="9">
        <v>759</v>
      </c>
      <c r="R1476" s="9">
        <v>869</v>
      </c>
      <c r="S1476" s="9">
        <v>771</v>
      </c>
      <c r="T1476" s="9">
        <v>509</v>
      </c>
      <c r="U1476" s="9">
        <v>242</v>
      </c>
      <c r="V1476" s="9">
        <v>66</v>
      </c>
      <c r="W1476" s="9">
        <v>0</v>
      </c>
      <c r="X1476" s="9">
        <v>4760</v>
      </c>
      <c r="Y1476" s="9">
        <v>385</v>
      </c>
      <c r="Z1476" s="9">
        <v>321</v>
      </c>
      <c r="AA1476" s="9">
        <v>1943</v>
      </c>
      <c r="AB1476" s="9">
        <v>860</v>
      </c>
      <c r="AC1476" s="9">
        <v>1305</v>
      </c>
      <c r="AD1476" s="9">
        <v>1358</v>
      </c>
      <c r="AE1476" s="9">
        <v>0</v>
      </c>
      <c r="AF1476" s="9">
        <v>3385</v>
      </c>
      <c r="AG1476" s="9">
        <v>1281</v>
      </c>
      <c r="AH1476" s="9">
        <v>797</v>
      </c>
      <c r="AI1476" s="9">
        <v>3</v>
      </c>
      <c r="AJ1476" s="9">
        <v>4404</v>
      </c>
      <c r="AK1476" s="9">
        <v>427</v>
      </c>
      <c r="AL1476" s="9">
        <v>629</v>
      </c>
      <c r="AM1476" s="9">
        <v>6</v>
      </c>
      <c r="AN1476" s="9">
        <v>4816</v>
      </c>
      <c r="AO1476" s="9">
        <v>454</v>
      </c>
      <c r="AP1476" s="9">
        <v>190</v>
      </c>
      <c r="AQ1476" s="9">
        <v>6</v>
      </c>
      <c r="AR1476" s="9">
        <v>4630</v>
      </c>
      <c r="AS1476" s="9">
        <v>834</v>
      </c>
      <c r="AT1476" s="10">
        <v>2</v>
      </c>
    </row>
    <row r="1477" spans="1:46" ht="57" x14ac:dyDescent="0.25">
      <c r="A1477" s="26" t="str">
        <f t="shared" si="46"/>
        <v>2014Registered psychiatric nursesCanadaHospital</v>
      </c>
      <c r="B1477" s="24">
        <v>2014</v>
      </c>
      <c r="C1477" s="9" t="s">
        <v>8</v>
      </c>
      <c r="D1477" s="9" t="s">
        <v>171</v>
      </c>
      <c r="E1477" s="9" t="str">
        <f t="shared" si="47"/>
        <v>Canada</v>
      </c>
      <c r="F1477" s="9" t="s">
        <v>180</v>
      </c>
      <c r="G1477" s="9" t="s">
        <v>10</v>
      </c>
      <c r="H1477" s="9">
        <v>2439</v>
      </c>
      <c r="I1477" s="9">
        <v>1888</v>
      </c>
      <c r="J1477" s="9">
        <v>551</v>
      </c>
      <c r="K1477" s="9">
        <v>0</v>
      </c>
      <c r="L1477" s="9">
        <v>96</v>
      </c>
      <c r="M1477" s="9">
        <v>319</v>
      </c>
      <c r="N1477" s="9">
        <v>317</v>
      </c>
      <c r="O1477" s="9">
        <v>259</v>
      </c>
      <c r="P1477" s="9">
        <v>283</v>
      </c>
      <c r="Q1477" s="9">
        <v>285</v>
      </c>
      <c r="R1477" s="9">
        <v>319</v>
      </c>
      <c r="S1477" s="9">
        <v>282</v>
      </c>
      <c r="T1477" s="9">
        <v>176</v>
      </c>
      <c r="U1477" s="9">
        <v>82</v>
      </c>
      <c r="V1477" s="9">
        <v>21</v>
      </c>
      <c r="W1477" s="9">
        <v>0</v>
      </c>
      <c r="X1477" s="9">
        <v>2174</v>
      </c>
      <c r="Y1477" s="9">
        <v>150</v>
      </c>
      <c r="Z1477" s="9">
        <v>115</v>
      </c>
      <c r="AA1477" s="9">
        <v>1182</v>
      </c>
      <c r="AB1477" s="9">
        <v>362</v>
      </c>
      <c r="AC1477" s="9">
        <v>474</v>
      </c>
      <c r="AD1477" s="9">
        <v>421</v>
      </c>
      <c r="AE1477" s="9">
        <v>0</v>
      </c>
      <c r="AF1477" s="9">
        <v>1340</v>
      </c>
      <c r="AG1477" s="9">
        <v>652</v>
      </c>
      <c r="AH1477" s="9">
        <v>446</v>
      </c>
      <c r="AI1477" s="9">
        <v>1</v>
      </c>
      <c r="AJ1477" s="9">
        <v>2184</v>
      </c>
      <c r="AK1477" s="9">
        <v>118</v>
      </c>
      <c r="AL1477" s="9">
        <v>137</v>
      </c>
      <c r="AM1477" s="9">
        <v>0</v>
      </c>
      <c r="AN1477" s="9">
        <v>2275</v>
      </c>
      <c r="AO1477" s="9">
        <v>130</v>
      </c>
      <c r="AP1477" s="9">
        <v>34</v>
      </c>
      <c r="AQ1477" s="9">
        <v>0</v>
      </c>
      <c r="AR1477" s="9">
        <v>2053</v>
      </c>
      <c r="AS1477" s="9">
        <v>386</v>
      </c>
      <c r="AT1477" s="10">
        <v>0</v>
      </c>
    </row>
    <row r="1478" spans="1:46" ht="57" x14ac:dyDescent="0.25">
      <c r="A1478" s="26" t="str">
        <f t="shared" si="46"/>
        <v>2014Registered psychiatric nursesCanadaCommunity health</v>
      </c>
      <c r="B1478" s="24">
        <v>2014</v>
      </c>
      <c r="C1478" s="9" t="s">
        <v>8</v>
      </c>
      <c r="D1478" s="9" t="s">
        <v>171</v>
      </c>
      <c r="E1478" s="9" t="str">
        <f t="shared" si="47"/>
        <v>Canada</v>
      </c>
      <c r="F1478" s="9" t="s">
        <v>182</v>
      </c>
      <c r="G1478" s="9" t="s">
        <v>11</v>
      </c>
      <c r="H1478" s="9">
        <v>1677</v>
      </c>
      <c r="I1478" s="9">
        <v>1321</v>
      </c>
      <c r="J1478" s="9">
        <v>356</v>
      </c>
      <c r="K1478" s="9">
        <v>0</v>
      </c>
      <c r="L1478" s="9">
        <v>20</v>
      </c>
      <c r="M1478" s="9">
        <v>100</v>
      </c>
      <c r="N1478" s="9">
        <v>129</v>
      </c>
      <c r="O1478" s="9">
        <v>158</v>
      </c>
      <c r="P1478" s="9">
        <v>186</v>
      </c>
      <c r="Q1478" s="9">
        <v>290</v>
      </c>
      <c r="R1478" s="9">
        <v>313</v>
      </c>
      <c r="S1478" s="9">
        <v>249</v>
      </c>
      <c r="T1478" s="9">
        <v>146</v>
      </c>
      <c r="U1478" s="9">
        <v>62</v>
      </c>
      <c r="V1478" s="9">
        <v>24</v>
      </c>
      <c r="W1478" s="9">
        <v>0</v>
      </c>
      <c r="X1478" s="9">
        <v>1392</v>
      </c>
      <c r="Y1478" s="9">
        <v>154</v>
      </c>
      <c r="Z1478" s="9">
        <v>131</v>
      </c>
      <c r="AA1478" s="9">
        <v>471</v>
      </c>
      <c r="AB1478" s="9">
        <v>313</v>
      </c>
      <c r="AC1478" s="9">
        <v>459</v>
      </c>
      <c r="AD1478" s="9">
        <v>434</v>
      </c>
      <c r="AE1478" s="9">
        <v>0</v>
      </c>
      <c r="AF1478" s="9">
        <v>1206</v>
      </c>
      <c r="AG1478" s="9">
        <v>282</v>
      </c>
      <c r="AH1478" s="9">
        <v>188</v>
      </c>
      <c r="AI1478" s="9">
        <v>1</v>
      </c>
      <c r="AJ1478" s="9">
        <v>1392</v>
      </c>
      <c r="AK1478" s="9">
        <v>105</v>
      </c>
      <c r="AL1478" s="9">
        <v>179</v>
      </c>
      <c r="AM1478" s="9">
        <v>1</v>
      </c>
      <c r="AN1478" s="9">
        <v>1535</v>
      </c>
      <c r="AO1478" s="9">
        <v>119</v>
      </c>
      <c r="AP1478" s="9">
        <v>22</v>
      </c>
      <c r="AQ1478" s="9">
        <v>1</v>
      </c>
      <c r="AR1478" s="9">
        <v>1439</v>
      </c>
      <c r="AS1478" s="9">
        <v>238</v>
      </c>
      <c r="AT1478" s="10">
        <v>0</v>
      </c>
    </row>
    <row r="1479" spans="1:46" ht="57" x14ac:dyDescent="0.25">
      <c r="A1479" s="26" t="str">
        <f t="shared" si="46"/>
        <v>2014Registered psychiatric nursesCanadaNursing home/long-term care</v>
      </c>
      <c r="B1479" s="24">
        <v>2014</v>
      </c>
      <c r="C1479" s="9" t="s">
        <v>8</v>
      </c>
      <c r="D1479" s="9" t="s">
        <v>171</v>
      </c>
      <c r="E1479" s="9" t="str">
        <f t="shared" si="47"/>
        <v>Canada</v>
      </c>
      <c r="F1479" s="9" t="s">
        <v>181</v>
      </c>
      <c r="G1479" s="9" t="s">
        <v>12</v>
      </c>
      <c r="H1479" s="9">
        <v>737</v>
      </c>
      <c r="I1479" s="9">
        <v>630</v>
      </c>
      <c r="J1479" s="9">
        <v>107</v>
      </c>
      <c r="K1479" s="9">
        <v>0</v>
      </c>
      <c r="L1479" s="9">
        <v>16</v>
      </c>
      <c r="M1479" s="9">
        <v>30</v>
      </c>
      <c r="N1479" s="9">
        <v>34</v>
      </c>
      <c r="O1479" s="9">
        <v>35</v>
      </c>
      <c r="P1479" s="9">
        <v>94</v>
      </c>
      <c r="Q1479" s="9">
        <v>92</v>
      </c>
      <c r="R1479" s="9">
        <v>131</v>
      </c>
      <c r="S1479" s="9">
        <v>139</v>
      </c>
      <c r="T1479" s="9">
        <v>91</v>
      </c>
      <c r="U1479" s="9">
        <v>65</v>
      </c>
      <c r="V1479" s="9">
        <v>10</v>
      </c>
      <c r="W1479" s="9">
        <v>0</v>
      </c>
      <c r="X1479" s="9">
        <v>655</v>
      </c>
      <c r="Y1479" s="9">
        <v>46</v>
      </c>
      <c r="Z1479" s="9">
        <v>36</v>
      </c>
      <c r="AA1479" s="9">
        <v>162</v>
      </c>
      <c r="AB1479" s="9">
        <v>84</v>
      </c>
      <c r="AC1479" s="9">
        <v>210</v>
      </c>
      <c r="AD1479" s="9">
        <v>281</v>
      </c>
      <c r="AE1479" s="9">
        <v>0</v>
      </c>
      <c r="AF1479" s="9">
        <v>400</v>
      </c>
      <c r="AG1479" s="9">
        <v>231</v>
      </c>
      <c r="AH1479" s="9">
        <v>106</v>
      </c>
      <c r="AI1479" s="9">
        <v>0</v>
      </c>
      <c r="AJ1479" s="9">
        <v>565</v>
      </c>
      <c r="AK1479" s="9">
        <v>124</v>
      </c>
      <c r="AL1479" s="9">
        <v>48</v>
      </c>
      <c r="AM1479" s="9">
        <v>0</v>
      </c>
      <c r="AN1479" s="9">
        <v>635</v>
      </c>
      <c r="AO1479" s="9">
        <v>95</v>
      </c>
      <c r="AP1479" s="9">
        <v>7</v>
      </c>
      <c r="AQ1479" s="9">
        <v>0</v>
      </c>
      <c r="AR1479" s="9">
        <v>573</v>
      </c>
      <c r="AS1479" s="9">
        <v>163</v>
      </c>
      <c r="AT1479" s="10">
        <v>1</v>
      </c>
    </row>
    <row r="1480" spans="1:46" ht="57" x14ac:dyDescent="0.25">
      <c r="A1480" s="26" t="str">
        <f t="shared" si="46"/>
        <v>2014Registered psychiatric nursesCanadaOther places of work</v>
      </c>
      <c r="B1480" s="24">
        <v>2014</v>
      </c>
      <c r="C1480" s="9" t="s">
        <v>8</v>
      </c>
      <c r="D1480" s="9" t="s">
        <v>171</v>
      </c>
      <c r="E1480" s="9" t="str">
        <f t="shared" si="47"/>
        <v>Canada</v>
      </c>
      <c r="F1480" s="9" t="s">
        <v>183</v>
      </c>
      <c r="G1480" s="9" t="s">
        <v>13</v>
      </c>
      <c r="H1480" s="9">
        <v>608</v>
      </c>
      <c r="I1480" s="9">
        <v>473</v>
      </c>
      <c r="J1480" s="9">
        <v>135</v>
      </c>
      <c r="K1480" s="9">
        <v>0</v>
      </c>
      <c r="L1480" s="9">
        <v>5</v>
      </c>
      <c r="M1480" s="9">
        <v>27</v>
      </c>
      <c r="N1480" s="9">
        <v>26</v>
      </c>
      <c r="O1480" s="9">
        <v>45</v>
      </c>
      <c r="P1480" s="9">
        <v>66</v>
      </c>
      <c r="Q1480" s="9">
        <v>92</v>
      </c>
      <c r="R1480" s="9">
        <v>106</v>
      </c>
      <c r="S1480" s="9">
        <v>101</v>
      </c>
      <c r="T1480" s="9">
        <v>96</v>
      </c>
      <c r="U1480" s="9">
        <v>33</v>
      </c>
      <c r="V1480" s="9">
        <v>11</v>
      </c>
      <c r="W1480" s="9">
        <v>0</v>
      </c>
      <c r="X1480" s="9">
        <v>535</v>
      </c>
      <c r="Y1480" s="9">
        <v>34</v>
      </c>
      <c r="Z1480" s="9">
        <v>39</v>
      </c>
      <c r="AA1480" s="9">
        <v>123</v>
      </c>
      <c r="AB1480" s="9">
        <v>101</v>
      </c>
      <c r="AC1480" s="9">
        <v>162</v>
      </c>
      <c r="AD1480" s="9">
        <v>222</v>
      </c>
      <c r="AE1480" s="9">
        <v>0</v>
      </c>
      <c r="AF1480" s="9">
        <v>439</v>
      </c>
      <c r="AG1480" s="9">
        <v>116</v>
      </c>
      <c r="AH1480" s="9">
        <v>52</v>
      </c>
      <c r="AI1480" s="9">
        <v>1</v>
      </c>
      <c r="AJ1480" s="9">
        <v>263</v>
      </c>
      <c r="AK1480" s="9">
        <v>80</v>
      </c>
      <c r="AL1480" s="9">
        <v>265</v>
      </c>
      <c r="AM1480" s="9">
        <v>0</v>
      </c>
      <c r="AN1480" s="9">
        <v>371</v>
      </c>
      <c r="AO1480" s="9">
        <v>110</v>
      </c>
      <c r="AP1480" s="9">
        <v>127</v>
      </c>
      <c r="AQ1480" s="9">
        <v>0</v>
      </c>
      <c r="AR1480" s="9">
        <v>562</v>
      </c>
      <c r="AS1480" s="9">
        <v>46</v>
      </c>
      <c r="AT1480" s="10">
        <v>0</v>
      </c>
    </row>
    <row r="1481" spans="1:46" ht="57" x14ac:dyDescent="0.25">
      <c r="A1481" s="26" t="str">
        <f t="shared" si="46"/>
        <v>2014Registered psychiatric nursesCanadaUnknown places of work</v>
      </c>
      <c r="B1481" s="24">
        <v>2014</v>
      </c>
      <c r="C1481" s="9" t="s">
        <v>8</v>
      </c>
      <c r="D1481" s="9" t="s">
        <v>171</v>
      </c>
      <c r="E1481" s="9" t="str">
        <f t="shared" si="47"/>
        <v>Canada</v>
      </c>
      <c r="F1481" s="9" t="s">
        <v>184</v>
      </c>
      <c r="G1481" s="9" t="s">
        <v>49</v>
      </c>
      <c r="H1481" s="9">
        <v>5</v>
      </c>
      <c r="I1481" s="9">
        <v>5</v>
      </c>
      <c r="J1481" s="9">
        <v>0</v>
      </c>
      <c r="K1481" s="9">
        <v>0</v>
      </c>
      <c r="L1481" s="9">
        <v>0</v>
      </c>
      <c r="M1481" s="9">
        <v>4</v>
      </c>
      <c r="N1481" s="9">
        <v>0</v>
      </c>
      <c r="O1481" s="9">
        <v>1</v>
      </c>
      <c r="P1481" s="9">
        <v>0</v>
      </c>
      <c r="Q1481" s="9">
        <v>0</v>
      </c>
      <c r="R1481" s="9">
        <v>0</v>
      </c>
      <c r="S1481" s="9">
        <v>0</v>
      </c>
      <c r="T1481" s="9">
        <v>0</v>
      </c>
      <c r="U1481" s="9">
        <v>0</v>
      </c>
      <c r="V1481" s="9">
        <v>0</v>
      </c>
      <c r="W1481" s="9">
        <v>0</v>
      </c>
      <c r="X1481" s="9">
        <v>4</v>
      </c>
      <c r="Y1481" s="9">
        <v>1</v>
      </c>
      <c r="Z1481" s="9">
        <v>0</v>
      </c>
      <c r="AA1481" s="9">
        <v>5</v>
      </c>
      <c r="AB1481" s="9">
        <v>0</v>
      </c>
      <c r="AC1481" s="9">
        <v>0</v>
      </c>
      <c r="AD1481" s="9">
        <v>0</v>
      </c>
      <c r="AE1481" s="9">
        <v>0</v>
      </c>
      <c r="AF1481" s="9">
        <v>0</v>
      </c>
      <c r="AG1481" s="9">
        <v>0</v>
      </c>
      <c r="AH1481" s="9">
        <v>5</v>
      </c>
      <c r="AI1481" s="9">
        <v>0</v>
      </c>
      <c r="AJ1481" s="9">
        <v>0</v>
      </c>
      <c r="AK1481" s="9">
        <v>0</v>
      </c>
      <c r="AL1481" s="9">
        <v>0</v>
      </c>
      <c r="AM1481" s="9">
        <v>5</v>
      </c>
      <c r="AN1481" s="9">
        <v>0</v>
      </c>
      <c r="AO1481" s="9">
        <v>0</v>
      </c>
      <c r="AP1481" s="9">
        <v>0</v>
      </c>
      <c r="AQ1481" s="9">
        <v>5</v>
      </c>
      <c r="AR1481" s="9">
        <v>3</v>
      </c>
      <c r="AS1481" s="9">
        <v>1</v>
      </c>
      <c r="AT1481" s="10">
        <v>1</v>
      </c>
    </row>
    <row r="1482" spans="1:46" ht="57" x14ac:dyDescent="0.25">
      <c r="A1482" s="26" t="str">
        <f t="shared" si="46"/>
        <v>2015Licensed practical nursesNewfoundland and LabradorAll places of work</v>
      </c>
      <c r="B1482" s="24">
        <v>2015</v>
      </c>
      <c r="C1482" s="9" t="s">
        <v>3</v>
      </c>
      <c r="D1482" s="9" t="s">
        <v>162</v>
      </c>
      <c r="E1482" s="9" t="str">
        <f t="shared" si="47"/>
        <v>Newfoundland and Labrador</v>
      </c>
      <c r="F1482" s="9" t="s">
        <v>179</v>
      </c>
      <c r="G1482" s="9" t="s">
        <v>9</v>
      </c>
      <c r="H1482" s="9">
        <v>2245</v>
      </c>
      <c r="I1482" s="9">
        <v>2011</v>
      </c>
      <c r="J1482" s="9">
        <v>234</v>
      </c>
      <c r="K1482" s="9">
        <v>0</v>
      </c>
      <c r="L1482" s="9">
        <v>119</v>
      </c>
      <c r="M1482" s="9">
        <v>177</v>
      </c>
      <c r="N1482" s="9">
        <v>210</v>
      </c>
      <c r="O1482" s="9">
        <v>310</v>
      </c>
      <c r="P1482" s="9">
        <v>303</v>
      </c>
      <c r="Q1482" s="9">
        <v>364</v>
      </c>
      <c r="R1482" s="9">
        <v>377</v>
      </c>
      <c r="S1482" s="9">
        <v>268</v>
      </c>
      <c r="T1482" s="9">
        <v>104</v>
      </c>
      <c r="U1482" s="9">
        <v>13</v>
      </c>
      <c r="V1482" s="9">
        <v>0</v>
      </c>
      <c r="W1482" s="9">
        <v>0</v>
      </c>
      <c r="X1482" s="9">
        <v>2162</v>
      </c>
      <c r="Y1482" s="9">
        <v>0</v>
      </c>
      <c r="Z1482" s="9">
        <v>83</v>
      </c>
      <c r="AA1482" s="9">
        <v>857</v>
      </c>
      <c r="AB1482" s="9">
        <v>628</v>
      </c>
      <c r="AC1482" s="9">
        <v>434</v>
      </c>
      <c r="AD1482" s="9">
        <v>326</v>
      </c>
      <c r="AE1482" s="9">
        <v>0</v>
      </c>
      <c r="AF1482" s="9">
        <v>1501</v>
      </c>
      <c r="AG1482" s="9">
        <v>107</v>
      </c>
      <c r="AH1482" s="9">
        <v>637</v>
      </c>
      <c r="AI1482" s="9">
        <v>0</v>
      </c>
      <c r="AJ1482" s="9">
        <v>2148</v>
      </c>
      <c r="AK1482" s="9">
        <v>0</v>
      </c>
      <c r="AL1482" s="9">
        <v>97</v>
      </c>
      <c r="AM1482" s="9">
        <v>0</v>
      </c>
      <c r="AN1482" s="9">
        <v>2235</v>
      </c>
      <c r="AO1482" s="9">
        <v>6</v>
      </c>
      <c r="AP1482" s="9">
        <v>4</v>
      </c>
      <c r="AQ1482" s="9">
        <v>0</v>
      </c>
      <c r="AR1482" s="9">
        <v>1215</v>
      </c>
      <c r="AS1482" s="9">
        <v>1030</v>
      </c>
      <c r="AT1482" s="10">
        <v>0</v>
      </c>
    </row>
    <row r="1483" spans="1:46" ht="57" x14ac:dyDescent="0.25">
      <c r="A1483" s="26" t="str">
        <f t="shared" si="46"/>
        <v>2015Licensed practical nursesNewfoundland and LabradorHospital</v>
      </c>
      <c r="B1483" s="24">
        <v>2015</v>
      </c>
      <c r="C1483" s="9" t="s">
        <v>3</v>
      </c>
      <c r="D1483" s="9" t="s">
        <v>162</v>
      </c>
      <c r="E1483" s="9" t="str">
        <f t="shared" si="47"/>
        <v>Newfoundland and Labrador</v>
      </c>
      <c r="F1483" s="9" t="s">
        <v>180</v>
      </c>
      <c r="G1483" s="9" t="s">
        <v>10</v>
      </c>
      <c r="H1483" s="9">
        <v>894</v>
      </c>
      <c r="I1483" s="9">
        <v>760</v>
      </c>
      <c r="J1483" s="9">
        <v>134</v>
      </c>
      <c r="K1483" s="9">
        <v>0</v>
      </c>
      <c r="L1483" s="9">
        <v>43</v>
      </c>
      <c r="M1483" s="9">
        <v>62</v>
      </c>
      <c r="N1483" s="9">
        <v>85</v>
      </c>
      <c r="O1483" s="9">
        <v>113</v>
      </c>
      <c r="P1483" s="9">
        <v>115</v>
      </c>
      <c r="Q1483" s="9">
        <v>145</v>
      </c>
      <c r="R1483" s="9">
        <v>155</v>
      </c>
      <c r="S1483" s="9">
        <v>125</v>
      </c>
      <c r="T1483" s="9">
        <v>46</v>
      </c>
      <c r="U1483" s="9">
        <v>5</v>
      </c>
      <c r="V1483" s="9">
        <v>0</v>
      </c>
      <c r="W1483" s="9">
        <v>0</v>
      </c>
      <c r="X1483" s="9">
        <v>875</v>
      </c>
      <c r="Y1483" s="9">
        <v>0</v>
      </c>
      <c r="Z1483" s="9">
        <v>19</v>
      </c>
      <c r="AA1483" s="9">
        <v>339</v>
      </c>
      <c r="AB1483" s="9">
        <v>237</v>
      </c>
      <c r="AC1483" s="9">
        <v>159</v>
      </c>
      <c r="AD1483" s="9">
        <v>159</v>
      </c>
      <c r="AE1483" s="9">
        <v>0</v>
      </c>
      <c r="AF1483" s="9">
        <v>591</v>
      </c>
      <c r="AG1483" s="9">
        <v>35</v>
      </c>
      <c r="AH1483" s="9">
        <v>268</v>
      </c>
      <c r="AI1483" s="9">
        <v>0</v>
      </c>
      <c r="AJ1483" s="9">
        <v>812</v>
      </c>
      <c r="AK1483" s="9">
        <v>0</v>
      </c>
      <c r="AL1483" s="9">
        <v>82</v>
      </c>
      <c r="AM1483" s="9">
        <v>0</v>
      </c>
      <c r="AN1483" s="9">
        <v>892</v>
      </c>
      <c r="AO1483" s="9">
        <v>2</v>
      </c>
      <c r="AP1483" s="9">
        <v>0</v>
      </c>
      <c r="AQ1483" s="9">
        <v>0</v>
      </c>
      <c r="AR1483" s="9">
        <v>495</v>
      </c>
      <c r="AS1483" s="9">
        <v>399</v>
      </c>
      <c r="AT1483" s="10">
        <v>0</v>
      </c>
    </row>
    <row r="1484" spans="1:46" ht="57" x14ac:dyDescent="0.25">
      <c r="A1484" s="26" t="str">
        <f t="shared" si="46"/>
        <v>2015Licensed practical nursesNewfoundland and LabradorCommunity health</v>
      </c>
      <c r="B1484" s="24">
        <v>2015</v>
      </c>
      <c r="C1484" s="9" t="s">
        <v>3</v>
      </c>
      <c r="D1484" s="9" t="s">
        <v>162</v>
      </c>
      <c r="E1484" s="9" t="str">
        <f t="shared" si="47"/>
        <v>Newfoundland and Labrador</v>
      </c>
      <c r="F1484" s="9" t="s">
        <v>182</v>
      </c>
      <c r="G1484" s="9" t="s">
        <v>11</v>
      </c>
      <c r="H1484" s="9">
        <v>100</v>
      </c>
      <c r="I1484" s="9">
        <v>96</v>
      </c>
      <c r="J1484" s="9">
        <v>4</v>
      </c>
      <c r="K1484" s="9">
        <v>0</v>
      </c>
      <c r="L1484" s="9">
        <v>3</v>
      </c>
      <c r="M1484" s="9">
        <v>3</v>
      </c>
      <c r="N1484" s="9">
        <v>12</v>
      </c>
      <c r="O1484" s="9">
        <v>18</v>
      </c>
      <c r="P1484" s="9">
        <v>12</v>
      </c>
      <c r="Q1484" s="9">
        <v>17</v>
      </c>
      <c r="R1484" s="9">
        <v>17</v>
      </c>
      <c r="S1484" s="9">
        <v>11</v>
      </c>
      <c r="T1484" s="9">
        <v>7</v>
      </c>
      <c r="U1484" s="9">
        <v>0</v>
      </c>
      <c r="V1484" s="9">
        <v>0</v>
      </c>
      <c r="W1484" s="9">
        <v>0</v>
      </c>
      <c r="X1484" s="9">
        <v>98</v>
      </c>
      <c r="Y1484" s="9">
        <v>0</v>
      </c>
      <c r="Z1484" s="9">
        <v>2</v>
      </c>
      <c r="AA1484" s="9">
        <v>30</v>
      </c>
      <c r="AB1484" s="9">
        <v>35</v>
      </c>
      <c r="AC1484" s="9">
        <v>21</v>
      </c>
      <c r="AD1484" s="9">
        <v>14</v>
      </c>
      <c r="AE1484" s="9">
        <v>0</v>
      </c>
      <c r="AF1484" s="9">
        <v>70</v>
      </c>
      <c r="AG1484" s="9">
        <v>5</v>
      </c>
      <c r="AH1484" s="9">
        <v>25</v>
      </c>
      <c r="AI1484" s="9">
        <v>0</v>
      </c>
      <c r="AJ1484" s="9">
        <v>96</v>
      </c>
      <c r="AK1484" s="9">
        <v>0</v>
      </c>
      <c r="AL1484" s="9">
        <v>4</v>
      </c>
      <c r="AM1484" s="9">
        <v>0</v>
      </c>
      <c r="AN1484" s="9">
        <v>100</v>
      </c>
      <c r="AO1484" s="9">
        <v>0</v>
      </c>
      <c r="AP1484" s="9">
        <v>0</v>
      </c>
      <c r="AQ1484" s="9">
        <v>0</v>
      </c>
      <c r="AR1484" s="9">
        <v>33</v>
      </c>
      <c r="AS1484" s="9">
        <v>67</v>
      </c>
      <c r="AT1484" s="10">
        <v>0</v>
      </c>
    </row>
    <row r="1485" spans="1:46" ht="57" x14ac:dyDescent="0.25">
      <c r="A1485" s="26" t="str">
        <f t="shared" si="46"/>
        <v>2015Licensed practical nursesNewfoundland and LabradorNursing home/long-term care</v>
      </c>
      <c r="B1485" s="24">
        <v>2015</v>
      </c>
      <c r="C1485" s="9" t="s">
        <v>3</v>
      </c>
      <c r="D1485" s="9" t="s">
        <v>162</v>
      </c>
      <c r="E1485" s="9" t="str">
        <f t="shared" si="47"/>
        <v>Newfoundland and Labrador</v>
      </c>
      <c r="F1485" s="9" t="s">
        <v>181</v>
      </c>
      <c r="G1485" s="9" t="s">
        <v>12</v>
      </c>
      <c r="H1485" s="9">
        <v>1206</v>
      </c>
      <c r="I1485" s="9">
        <v>1111</v>
      </c>
      <c r="J1485" s="9">
        <v>95</v>
      </c>
      <c r="K1485" s="9">
        <v>0</v>
      </c>
      <c r="L1485" s="9">
        <v>71</v>
      </c>
      <c r="M1485" s="9">
        <v>111</v>
      </c>
      <c r="N1485" s="9">
        <v>109</v>
      </c>
      <c r="O1485" s="9">
        <v>171</v>
      </c>
      <c r="P1485" s="9">
        <v>167</v>
      </c>
      <c r="Q1485" s="9">
        <v>197</v>
      </c>
      <c r="R1485" s="9">
        <v>199</v>
      </c>
      <c r="S1485" s="9">
        <v>127</v>
      </c>
      <c r="T1485" s="9">
        <v>47</v>
      </c>
      <c r="U1485" s="9">
        <v>7</v>
      </c>
      <c r="V1485" s="9">
        <v>0</v>
      </c>
      <c r="W1485" s="9">
        <v>0</v>
      </c>
      <c r="X1485" s="9">
        <v>1145</v>
      </c>
      <c r="Y1485" s="9">
        <v>0</v>
      </c>
      <c r="Z1485" s="9">
        <v>61</v>
      </c>
      <c r="AA1485" s="9">
        <v>472</v>
      </c>
      <c r="AB1485" s="9">
        <v>340</v>
      </c>
      <c r="AC1485" s="9">
        <v>252</v>
      </c>
      <c r="AD1485" s="9">
        <v>142</v>
      </c>
      <c r="AE1485" s="9">
        <v>0</v>
      </c>
      <c r="AF1485" s="9">
        <v>815</v>
      </c>
      <c r="AG1485" s="9">
        <v>60</v>
      </c>
      <c r="AH1485" s="9">
        <v>331</v>
      </c>
      <c r="AI1485" s="9">
        <v>0</v>
      </c>
      <c r="AJ1485" s="9">
        <v>1197</v>
      </c>
      <c r="AK1485" s="9">
        <v>0</v>
      </c>
      <c r="AL1485" s="9">
        <v>9</v>
      </c>
      <c r="AM1485" s="9">
        <v>0</v>
      </c>
      <c r="AN1485" s="9">
        <v>1205</v>
      </c>
      <c r="AO1485" s="9">
        <v>1</v>
      </c>
      <c r="AP1485" s="9">
        <v>0</v>
      </c>
      <c r="AQ1485" s="9">
        <v>0</v>
      </c>
      <c r="AR1485" s="9">
        <v>660</v>
      </c>
      <c r="AS1485" s="9">
        <v>546</v>
      </c>
      <c r="AT1485" s="10">
        <v>0</v>
      </c>
    </row>
    <row r="1486" spans="1:46" ht="57" x14ac:dyDescent="0.25">
      <c r="A1486" s="26" t="str">
        <f t="shared" si="46"/>
        <v>2015Licensed practical nursesNewfoundland and LabradorOther places of work</v>
      </c>
      <c r="B1486" s="24">
        <v>2015</v>
      </c>
      <c r="C1486" s="9" t="s">
        <v>3</v>
      </c>
      <c r="D1486" s="9" t="s">
        <v>162</v>
      </c>
      <c r="E1486" s="9" t="str">
        <f t="shared" si="47"/>
        <v>Newfoundland and Labrador</v>
      </c>
      <c r="F1486" s="9" t="s">
        <v>183</v>
      </c>
      <c r="G1486" s="9" t="s">
        <v>13</v>
      </c>
      <c r="H1486" s="9">
        <v>45</v>
      </c>
      <c r="I1486" s="9">
        <v>44</v>
      </c>
      <c r="J1486" s="9">
        <v>1</v>
      </c>
      <c r="K1486" s="9">
        <v>0</v>
      </c>
      <c r="L1486" s="9">
        <v>2</v>
      </c>
      <c r="M1486" s="9">
        <v>1</v>
      </c>
      <c r="N1486" s="9">
        <v>4</v>
      </c>
      <c r="O1486" s="9">
        <v>8</v>
      </c>
      <c r="P1486" s="9">
        <v>9</v>
      </c>
      <c r="Q1486" s="9">
        <v>5</v>
      </c>
      <c r="R1486" s="9">
        <v>6</v>
      </c>
      <c r="S1486" s="9">
        <v>5</v>
      </c>
      <c r="T1486" s="9">
        <v>4</v>
      </c>
      <c r="U1486" s="9">
        <v>1</v>
      </c>
      <c r="V1486" s="9">
        <v>0</v>
      </c>
      <c r="W1486" s="9">
        <v>0</v>
      </c>
      <c r="X1486" s="9">
        <v>44</v>
      </c>
      <c r="Y1486" s="9">
        <v>0</v>
      </c>
      <c r="Z1486" s="9">
        <v>1</v>
      </c>
      <c r="AA1486" s="9">
        <v>16</v>
      </c>
      <c r="AB1486" s="9">
        <v>16</v>
      </c>
      <c r="AC1486" s="9">
        <v>2</v>
      </c>
      <c r="AD1486" s="9">
        <v>11</v>
      </c>
      <c r="AE1486" s="9">
        <v>0</v>
      </c>
      <c r="AF1486" s="9">
        <v>25</v>
      </c>
      <c r="AG1486" s="9">
        <v>7</v>
      </c>
      <c r="AH1486" s="9">
        <v>13</v>
      </c>
      <c r="AI1486" s="9">
        <v>0</v>
      </c>
      <c r="AJ1486" s="9">
        <v>43</v>
      </c>
      <c r="AK1486" s="9">
        <v>0</v>
      </c>
      <c r="AL1486" s="9">
        <v>2</v>
      </c>
      <c r="AM1486" s="9">
        <v>0</v>
      </c>
      <c r="AN1486" s="9">
        <v>38</v>
      </c>
      <c r="AO1486" s="9">
        <v>3</v>
      </c>
      <c r="AP1486" s="9">
        <v>4</v>
      </c>
      <c r="AQ1486" s="9">
        <v>0</v>
      </c>
      <c r="AR1486" s="9">
        <v>27</v>
      </c>
      <c r="AS1486" s="9">
        <v>18</v>
      </c>
      <c r="AT1486" s="10">
        <v>0</v>
      </c>
    </row>
    <row r="1487" spans="1:46" ht="42.75" x14ac:dyDescent="0.25">
      <c r="A1487" s="26" t="str">
        <f t="shared" si="46"/>
        <v>2015Licensed practical nursesPrince Edward IslandAll places of work</v>
      </c>
      <c r="B1487" s="24">
        <v>2015</v>
      </c>
      <c r="C1487" s="9" t="s">
        <v>3</v>
      </c>
      <c r="D1487" s="9" t="s">
        <v>163</v>
      </c>
      <c r="E1487" s="9" t="str">
        <f t="shared" si="47"/>
        <v>Prince Edward Island</v>
      </c>
      <c r="F1487" s="9" t="s">
        <v>179</v>
      </c>
      <c r="G1487" s="9" t="s">
        <v>9</v>
      </c>
      <c r="H1487" s="9">
        <v>548</v>
      </c>
      <c r="I1487" s="9">
        <v>494</v>
      </c>
      <c r="J1487" s="9">
        <v>54</v>
      </c>
      <c r="K1487" s="9">
        <v>0</v>
      </c>
      <c r="L1487" s="9">
        <v>25</v>
      </c>
      <c r="M1487" s="9">
        <v>50</v>
      </c>
      <c r="N1487" s="9">
        <v>48</v>
      </c>
      <c r="O1487" s="9">
        <v>67</v>
      </c>
      <c r="P1487" s="9">
        <v>53</v>
      </c>
      <c r="Q1487" s="9">
        <v>92</v>
      </c>
      <c r="R1487" s="9">
        <v>87</v>
      </c>
      <c r="S1487" s="9">
        <v>72</v>
      </c>
      <c r="T1487" s="9">
        <v>43</v>
      </c>
      <c r="U1487" s="9">
        <v>8</v>
      </c>
      <c r="V1487" s="9">
        <v>2</v>
      </c>
      <c r="W1487" s="9">
        <v>1</v>
      </c>
      <c r="X1487" s="9">
        <v>507</v>
      </c>
      <c r="Y1487" s="9">
        <v>1</v>
      </c>
      <c r="Z1487" s="9">
        <v>40</v>
      </c>
      <c r="AA1487" s="9">
        <v>211</v>
      </c>
      <c r="AB1487" s="9">
        <v>144</v>
      </c>
      <c r="AC1487" s="9">
        <v>114</v>
      </c>
      <c r="AD1487" s="9">
        <v>78</v>
      </c>
      <c r="AE1487" s="9">
        <v>1</v>
      </c>
      <c r="AF1487" s="9">
        <v>270</v>
      </c>
      <c r="AG1487" s="9">
        <v>278</v>
      </c>
      <c r="AH1487" s="9">
        <v>0</v>
      </c>
      <c r="AI1487" s="9">
        <v>0</v>
      </c>
      <c r="AJ1487" s="9">
        <v>477</v>
      </c>
      <c r="AK1487" s="9">
        <v>4</v>
      </c>
      <c r="AL1487" s="9">
        <v>51</v>
      </c>
      <c r="AM1487" s="9">
        <v>16</v>
      </c>
      <c r="AN1487" s="9">
        <v>506</v>
      </c>
      <c r="AO1487" s="9">
        <v>4</v>
      </c>
      <c r="AP1487" s="9">
        <v>9</v>
      </c>
      <c r="AQ1487" s="9">
        <v>29</v>
      </c>
      <c r="AR1487" s="9">
        <v>315</v>
      </c>
      <c r="AS1487" s="9">
        <v>233</v>
      </c>
      <c r="AT1487" s="10">
        <v>0</v>
      </c>
    </row>
    <row r="1488" spans="1:46" ht="42.75" x14ac:dyDescent="0.25">
      <c r="A1488" s="26" t="str">
        <f t="shared" si="46"/>
        <v>2015Licensed practical nursesPrince Edward IslandHospital</v>
      </c>
      <c r="B1488" s="24">
        <v>2015</v>
      </c>
      <c r="C1488" s="9" t="s">
        <v>3</v>
      </c>
      <c r="D1488" s="9" t="s">
        <v>163</v>
      </c>
      <c r="E1488" s="9" t="str">
        <f t="shared" si="47"/>
        <v>Prince Edward Island</v>
      </c>
      <c r="F1488" s="9" t="s">
        <v>180</v>
      </c>
      <c r="G1488" s="9" t="s">
        <v>10</v>
      </c>
      <c r="H1488" s="9">
        <v>272</v>
      </c>
      <c r="I1488" s="9">
        <v>232</v>
      </c>
      <c r="J1488" s="9">
        <v>40</v>
      </c>
      <c r="K1488" s="9">
        <v>0</v>
      </c>
      <c r="L1488" s="9">
        <v>11</v>
      </c>
      <c r="M1488" s="9">
        <v>31</v>
      </c>
      <c r="N1488" s="9">
        <v>28</v>
      </c>
      <c r="O1488" s="9">
        <v>35</v>
      </c>
      <c r="P1488" s="9">
        <v>24</v>
      </c>
      <c r="Q1488" s="9">
        <v>44</v>
      </c>
      <c r="R1488" s="9">
        <v>41</v>
      </c>
      <c r="S1488" s="9">
        <v>34</v>
      </c>
      <c r="T1488" s="9">
        <v>19</v>
      </c>
      <c r="U1488" s="9">
        <v>4</v>
      </c>
      <c r="V1488" s="9">
        <v>0</v>
      </c>
      <c r="W1488" s="9">
        <v>1</v>
      </c>
      <c r="X1488" s="9">
        <v>257</v>
      </c>
      <c r="Y1488" s="9">
        <v>0</v>
      </c>
      <c r="Z1488" s="9">
        <v>15</v>
      </c>
      <c r="AA1488" s="9">
        <v>121</v>
      </c>
      <c r="AB1488" s="9">
        <v>72</v>
      </c>
      <c r="AC1488" s="9">
        <v>45</v>
      </c>
      <c r="AD1488" s="9">
        <v>34</v>
      </c>
      <c r="AE1488" s="9">
        <v>0</v>
      </c>
      <c r="AF1488" s="9">
        <v>134</v>
      </c>
      <c r="AG1488" s="9">
        <v>138</v>
      </c>
      <c r="AH1488" s="9">
        <v>0</v>
      </c>
      <c r="AI1488" s="9">
        <v>0</v>
      </c>
      <c r="AJ1488" s="9">
        <v>235</v>
      </c>
      <c r="AK1488" s="9">
        <v>0</v>
      </c>
      <c r="AL1488" s="9">
        <v>33</v>
      </c>
      <c r="AM1488" s="9">
        <v>4</v>
      </c>
      <c r="AN1488" s="9">
        <v>261</v>
      </c>
      <c r="AO1488" s="9">
        <v>1</v>
      </c>
      <c r="AP1488" s="9">
        <v>1</v>
      </c>
      <c r="AQ1488" s="9">
        <v>9</v>
      </c>
      <c r="AR1488" s="9">
        <v>170</v>
      </c>
      <c r="AS1488" s="9">
        <v>102</v>
      </c>
      <c r="AT1488" s="10">
        <v>0</v>
      </c>
    </row>
    <row r="1489" spans="1:46" ht="42.75" x14ac:dyDescent="0.25">
      <c r="A1489" s="26" t="str">
        <f t="shared" si="46"/>
        <v>2015Licensed practical nursesPrince Edward IslandCommunity health</v>
      </c>
      <c r="B1489" s="24">
        <v>2015</v>
      </c>
      <c r="C1489" s="9" t="s">
        <v>3</v>
      </c>
      <c r="D1489" s="9" t="s">
        <v>163</v>
      </c>
      <c r="E1489" s="9" t="str">
        <f t="shared" si="47"/>
        <v>Prince Edward Island</v>
      </c>
      <c r="F1489" s="9" t="s">
        <v>182</v>
      </c>
      <c r="G1489" s="9" t="s">
        <v>11</v>
      </c>
      <c r="H1489" s="9">
        <v>73</v>
      </c>
      <c r="I1489" s="9">
        <v>71</v>
      </c>
      <c r="J1489" s="9">
        <v>2</v>
      </c>
      <c r="K1489" s="9">
        <v>0</v>
      </c>
      <c r="L1489" s="9">
        <v>2</v>
      </c>
      <c r="M1489" s="9">
        <v>4</v>
      </c>
      <c r="N1489" s="9">
        <v>6</v>
      </c>
      <c r="O1489" s="9">
        <v>8</v>
      </c>
      <c r="P1489" s="9">
        <v>7</v>
      </c>
      <c r="Q1489" s="9">
        <v>13</v>
      </c>
      <c r="R1489" s="9">
        <v>15</v>
      </c>
      <c r="S1489" s="9">
        <v>10</v>
      </c>
      <c r="T1489" s="9">
        <v>6</v>
      </c>
      <c r="U1489" s="9">
        <v>2</v>
      </c>
      <c r="V1489" s="9">
        <v>0</v>
      </c>
      <c r="W1489" s="9">
        <v>0</v>
      </c>
      <c r="X1489" s="9">
        <v>68</v>
      </c>
      <c r="Y1489" s="9">
        <v>0</v>
      </c>
      <c r="Z1489" s="9">
        <v>5</v>
      </c>
      <c r="AA1489" s="9">
        <v>18</v>
      </c>
      <c r="AB1489" s="9">
        <v>24</v>
      </c>
      <c r="AC1489" s="9">
        <v>17</v>
      </c>
      <c r="AD1489" s="9">
        <v>14</v>
      </c>
      <c r="AE1489" s="9">
        <v>0</v>
      </c>
      <c r="AF1489" s="9">
        <v>50</v>
      </c>
      <c r="AG1489" s="9">
        <v>23</v>
      </c>
      <c r="AH1489" s="9">
        <v>0</v>
      </c>
      <c r="AI1489" s="9">
        <v>0</v>
      </c>
      <c r="AJ1489" s="9">
        <v>62</v>
      </c>
      <c r="AK1489" s="9">
        <v>1</v>
      </c>
      <c r="AL1489" s="9">
        <v>7</v>
      </c>
      <c r="AM1489" s="9">
        <v>3</v>
      </c>
      <c r="AN1489" s="9">
        <v>64</v>
      </c>
      <c r="AO1489" s="9">
        <v>1</v>
      </c>
      <c r="AP1489" s="9">
        <v>3</v>
      </c>
      <c r="AQ1489" s="9">
        <v>5</v>
      </c>
      <c r="AR1489" s="9">
        <v>37</v>
      </c>
      <c r="AS1489" s="9">
        <v>36</v>
      </c>
      <c r="AT1489" s="10">
        <v>0</v>
      </c>
    </row>
    <row r="1490" spans="1:46" ht="57" x14ac:dyDescent="0.25">
      <c r="A1490" s="26" t="str">
        <f t="shared" si="46"/>
        <v>2015Licensed practical nursesPrince Edward IslandNursing home/long-term care</v>
      </c>
      <c r="B1490" s="24">
        <v>2015</v>
      </c>
      <c r="C1490" s="9" t="s">
        <v>3</v>
      </c>
      <c r="D1490" s="9" t="s">
        <v>163</v>
      </c>
      <c r="E1490" s="9" t="str">
        <f t="shared" si="47"/>
        <v>Prince Edward Island</v>
      </c>
      <c r="F1490" s="9" t="s">
        <v>181</v>
      </c>
      <c r="G1490" s="9" t="s">
        <v>12</v>
      </c>
      <c r="H1490" s="9">
        <v>161</v>
      </c>
      <c r="I1490" s="9">
        <v>151</v>
      </c>
      <c r="J1490" s="9">
        <v>10</v>
      </c>
      <c r="K1490" s="9">
        <v>0</v>
      </c>
      <c r="L1490" s="9">
        <v>10</v>
      </c>
      <c r="M1490" s="9">
        <v>14</v>
      </c>
      <c r="N1490" s="9">
        <v>10</v>
      </c>
      <c r="O1490" s="9">
        <v>22</v>
      </c>
      <c r="P1490" s="9">
        <v>16</v>
      </c>
      <c r="Q1490" s="9">
        <v>29</v>
      </c>
      <c r="R1490" s="9">
        <v>25</v>
      </c>
      <c r="S1490" s="9">
        <v>17</v>
      </c>
      <c r="T1490" s="9">
        <v>15</v>
      </c>
      <c r="U1490" s="9">
        <v>1</v>
      </c>
      <c r="V1490" s="9">
        <v>2</v>
      </c>
      <c r="W1490" s="9">
        <v>0</v>
      </c>
      <c r="X1490" s="9">
        <v>143</v>
      </c>
      <c r="Y1490" s="9">
        <v>1</v>
      </c>
      <c r="Z1490" s="9">
        <v>17</v>
      </c>
      <c r="AA1490" s="9">
        <v>56</v>
      </c>
      <c r="AB1490" s="9">
        <v>37</v>
      </c>
      <c r="AC1490" s="9">
        <v>43</v>
      </c>
      <c r="AD1490" s="9">
        <v>24</v>
      </c>
      <c r="AE1490" s="9">
        <v>1</v>
      </c>
      <c r="AF1490" s="9">
        <v>67</v>
      </c>
      <c r="AG1490" s="9">
        <v>94</v>
      </c>
      <c r="AH1490" s="9">
        <v>0</v>
      </c>
      <c r="AI1490" s="9">
        <v>0</v>
      </c>
      <c r="AJ1490" s="9">
        <v>156</v>
      </c>
      <c r="AK1490" s="9">
        <v>2</v>
      </c>
      <c r="AL1490" s="9">
        <v>1</v>
      </c>
      <c r="AM1490" s="9">
        <v>2</v>
      </c>
      <c r="AN1490" s="9">
        <v>158</v>
      </c>
      <c r="AO1490" s="9">
        <v>1</v>
      </c>
      <c r="AP1490" s="9">
        <v>0</v>
      </c>
      <c r="AQ1490" s="9">
        <v>2</v>
      </c>
      <c r="AR1490" s="9">
        <v>84</v>
      </c>
      <c r="AS1490" s="9">
        <v>77</v>
      </c>
      <c r="AT1490" s="10">
        <v>0</v>
      </c>
    </row>
    <row r="1491" spans="1:46" ht="42.75" x14ac:dyDescent="0.25">
      <c r="A1491" s="26" t="str">
        <f t="shared" si="46"/>
        <v>2015Licensed practical nursesPrince Edward IslandOther places of work</v>
      </c>
      <c r="B1491" s="24">
        <v>2015</v>
      </c>
      <c r="C1491" s="9" t="s">
        <v>3</v>
      </c>
      <c r="D1491" s="9" t="s">
        <v>163</v>
      </c>
      <c r="E1491" s="9" t="str">
        <f t="shared" si="47"/>
        <v>Prince Edward Island</v>
      </c>
      <c r="F1491" s="9" t="s">
        <v>183</v>
      </c>
      <c r="G1491" s="9" t="s">
        <v>13</v>
      </c>
      <c r="H1491" s="9">
        <v>33</v>
      </c>
      <c r="I1491" s="9">
        <v>31</v>
      </c>
      <c r="J1491" s="9">
        <v>2</v>
      </c>
      <c r="K1491" s="9">
        <v>0</v>
      </c>
      <c r="L1491" s="9">
        <v>2</v>
      </c>
      <c r="M1491" s="9">
        <v>1</v>
      </c>
      <c r="N1491" s="9">
        <v>2</v>
      </c>
      <c r="O1491" s="9">
        <v>2</v>
      </c>
      <c r="P1491" s="9">
        <v>4</v>
      </c>
      <c r="Q1491" s="9">
        <v>5</v>
      </c>
      <c r="R1491" s="9">
        <v>5</v>
      </c>
      <c r="S1491" s="9">
        <v>10</v>
      </c>
      <c r="T1491" s="9">
        <v>1</v>
      </c>
      <c r="U1491" s="9">
        <v>1</v>
      </c>
      <c r="V1491" s="9">
        <v>0</v>
      </c>
      <c r="W1491" s="9">
        <v>0</v>
      </c>
      <c r="X1491" s="9">
        <v>33</v>
      </c>
      <c r="Y1491" s="9">
        <v>0</v>
      </c>
      <c r="Z1491" s="9">
        <v>0</v>
      </c>
      <c r="AA1491" s="9">
        <v>13</v>
      </c>
      <c r="AB1491" s="9">
        <v>7</v>
      </c>
      <c r="AC1491" s="9">
        <v>9</v>
      </c>
      <c r="AD1491" s="9">
        <v>4</v>
      </c>
      <c r="AE1491" s="9">
        <v>0</v>
      </c>
      <c r="AF1491" s="9">
        <v>13</v>
      </c>
      <c r="AG1491" s="9">
        <v>20</v>
      </c>
      <c r="AH1491" s="9">
        <v>0</v>
      </c>
      <c r="AI1491" s="9">
        <v>0</v>
      </c>
      <c r="AJ1491" s="9">
        <v>21</v>
      </c>
      <c r="AK1491" s="9">
        <v>1</v>
      </c>
      <c r="AL1491" s="9">
        <v>10</v>
      </c>
      <c r="AM1491" s="9">
        <v>1</v>
      </c>
      <c r="AN1491" s="9">
        <v>22</v>
      </c>
      <c r="AO1491" s="9">
        <v>1</v>
      </c>
      <c r="AP1491" s="9">
        <v>5</v>
      </c>
      <c r="AQ1491" s="9">
        <v>5</v>
      </c>
      <c r="AR1491" s="9">
        <v>20</v>
      </c>
      <c r="AS1491" s="9">
        <v>13</v>
      </c>
      <c r="AT1491" s="10">
        <v>0</v>
      </c>
    </row>
    <row r="1492" spans="1:46" ht="42.75" x14ac:dyDescent="0.25">
      <c r="A1492" s="26" t="str">
        <f t="shared" si="46"/>
        <v>2015Licensed practical nursesPrince Edward IslandUnknown places of work</v>
      </c>
      <c r="B1492" s="24">
        <v>2015</v>
      </c>
      <c r="C1492" s="9" t="s">
        <v>3</v>
      </c>
      <c r="D1492" s="9" t="s">
        <v>163</v>
      </c>
      <c r="E1492" s="9" t="str">
        <f t="shared" si="47"/>
        <v>Prince Edward Island</v>
      </c>
      <c r="F1492" s="9" t="s">
        <v>184</v>
      </c>
      <c r="G1492" s="9" t="s">
        <v>49</v>
      </c>
      <c r="H1492" s="9">
        <v>9</v>
      </c>
      <c r="I1492" s="9">
        <v>9</v>
      </c>
      <c r="J1492" s="9">
        <v>0</v>
      </c>
      <c r="K1492" s="9">
        <v>0</v>
      </c>
      <c r="L1492" s="9">
        <v>0</v>
      </c>
      <c r="M1492" s="9">
        <v>0</v>
      </c>
      <c r="N1492" s="9">
        <v>2</v>
      </c>
      <c r="O1492" s="9">
        <v>0</v>
      </c>
      <c r="P1492" s="9">
        <v>2</v>
      </c>
      <c r="Q1492" s="9">
        <v>1</v>
      </c>
      <c r="R1492" s="9">
        <v>1</v>
      </c>
      <c r="S1492" s="9">
        <v>1</v>
      </c>
      <c r="T1492" s="9">
        <v>2</v>
      </c>
      <c r="U1492" s="9">
        <v>0</v>
      </c>
      <c r="V1492" s="9">
        <v>0</v>
      </c>
      <c r="W1492" s="9">
        <v>0</v>
      </c>
      <c r="X1492" s="9">
        <v>6</v>
      </c>
      <c r="Y1492" s="9">
        <v>0</v>
      </c>
      <c r="Z1492" s="9">
        <v>3</v>
      </c>
      <c r="AA1492" s="9">
        <v>3</v>
      </c>
      <c r="AB1492" s="9">
        <v>4</v>
      </c>
      <c r="AC1492" s="9">
        <v>0</v>
      </c>
      <c r="AD1492" s="9">
        <v>2</v>
      </c>
      <c r="AE1492" s="9">
        <v>0</v>
      </c>
      <c r="AF1492" s="9">
        <v>6</v>
      </c>
      <c r="AG1492" s="9">
        <v>3</v>
      </c>
      <c r="AH1492" s="9">
        <v>0</v>
      </c>
      <c r="AI1492" s="9">
        <v>0</v>
      </c>
      <c r="AJ1492" s="9">
        <v>3</v>
      </c>
      <c r="AK1492" s="9">
        <v>0</v>
      </c>
      <c r="AL1492" s="9">
        <v>0</v>
      </c>
      <c r="AM1492" s="9">
        <v>6</v>
      </c>
      <c r="AN1492" s="9">
        <v>1</v>
      </c>
      <c r="AO1492" s="9">
        <v>0</v>
      </c>
      <c r="AP1492" s="9">
        <v>0</v>
      </c>
      <c r="AQ1492" s="9">
        <v>8</v>
      </c>
      <c r="AR1492" s="9">
        <v>4</v>
      </c>
      <c r="AS1492" s="9">
        <v>5</v>
      </c>
      <c r="AT1492" s="10">
        <v>0</v>
      </c>
    </row>
    <row r="1493" spans="1:46" ht="42.75" x14ac:dyDescent="0.25">
      <c r="A1493" s="26" t="str">
        <f t="shared" si="46"/>
        <v>2015Licensed practical nursesNova ScotiaAll places of work</v>
      </c>
      <c r="B1493" s="24">
        <v>2015</v>
      </c>
      <c r="C1493" s="9" t="s">
        <v>3</v>
      </c>
      <c r="D1493" s="9" t="s">
        <v>164</v>
      </c>
      <c r="E1493" s="9" t="str">
        <f t="shared" si="47"/>
        <v>Nova Scotia</v>
      </c>
      <c r="F1493" s="9" t="s">
        <v>179</v>
      </c>
      <c r="G1493" s="9" t="s">
        <v>9</v>
      </c>
      <c r="H1493" s="9">
        <v>3774</v>
      </c>
      <c r="I1493" s="9">
        <v>3593</v>
      </c>
      <c r="J1493" s="9">
        <v>181</v>
      </c>
      <c r="K1493" s="9">
        <v>0</v>
      </c>
      <c r="L1493" s="9">
        <v>86</v>
      </c>
      <c r="M1493" s="9">
        <v>378</v>
      </c>
      <c r="N1493" s="9">
        <v>368</v>
      </c>
      <c r="O1493" s="9">
        <v>475</v>
      </c>
      <c r="P1493" s="9">
        <v>538</v>
      </c>
      <c r="Q1493" s="9">
        <v>499</v>
      </c>
      <c r="R1493" s="9">
        <v>542</v>
      </c>
      <c r="S1493" s="9">
        <v>481</v>
      </c>
      <c r="T1493" s="9">
        <v>272</v>
      </c>
      <c r="U1493" s="9">
        <v>110</v>
      </c>
      <c r="V1493" s="9">
        <v>25</v>
      </c>
      <c r="W1493" s="9">
        <v>0</v>
      </c>
      <c r="X1493" s="9">
        <v>3684</v>
      </c>
      <c r="Y1493" s="9">
        <v>90</v>
      </c>
      <c r="Z1493" s="9">
        <v>0</v>
      </c>
      <c r="AA1493" s="9">
        <v>1443</v>
      </c>
      <c r="AB1493" s="9">
        <v>843</v>
      </c>
      <c r="AC1493" s="9">
        <v>697</v>
      </c>
      <c r="AD1493" s="9">
        <v>791</v>
      </c>
      <c r="AE1493" s="9">
        <v>0</v>
      </c>
      <c r="AF1493" s="9">
        <v>2089</v>
      </c>
      <c r="AG1493" s="9">
        <v>1003</v>
      </c>
      <c r="AH1493" s="9">
        <v>682</v>
      </c>
      <c r="AI1493" s="9">
        <v>0</v>
      </c>
      <c r="AJ1493" s="9">
        <v>3582</v>
      </c>
      <c r="AK1493" s="9">
        <v>90</v>
      </c>
      <c r="AL1493" s="9">
        <v>102</v>
      </c>
      <c r="AM1493" s="9">
        <v>0</v>
      </c>
      <c r="AN1493" s="9">
        <v>3736</v>
      </c>
      <c r="AO1493" s="9">
        <v>21</v>
      </c>
      <c r="AP1493" s="9">
        <v>17</v>
      </c>
      <c r="AQ1493" s="9">
        <v>0</v>
      </c>
      <c r="AR1493" s="9">
        <v>2503</v>
      </c>
      <c r="AS1493" s="9">
        <v>1271</v>
      </c>
      <c r="AT1493" s="10">
        <v>0</v>
      </c>
    </row>
    <row r="1494" spans="1:46" ht="42.75" x14ac:dyDescent="0.25">
      <c r="A1494" s="26" t="str">
        <f t="shared" si="46"/>
        <v>2015Licensed practical nursesNova ScotiaHospital</v>
      </c>
      <c r="B1494" s="24">
        <v>2015</v>
      </c>
      <c r="C1494" s="9" t="s">
        <v>3</v>
      </c>
      <c r="D1494" s="9" t="s">
        <v>164</v>
      </c>
      <c r="E1494" s="9" t="str">
        <f t="shared" si="47"/>
        <v>Nova Scotia</v>
      </c>
      <c r="F1494" s="9" t="s">
        <v>180</v>
      </c>
      <c r="G1494" s="9" t="s">
        <v>10</v>
      </c>
      <c r="H1494" s="9">
        <v>1811</v>
      </c>
      <c r="I1494" s="9">
        <v>1717</v>
      </c>
      <c r="J1494" s="9">
        <v>94</v>
      </c>
      <c r="K1494" s="9">
        <v>0</v>
      </c>
      <c r="L1494" s="9">
        <v>51</v>
      </c>
      <c r="M1494" s="9">
        <v>201</v>
      </c>
      <c r="N1494" s="9">
        <v>200</v>
      </c>
      <c r="O1494" s="9">
        <v>204</v>
      </c>
      <c r="P1494" s="9">
        <v>263</v>
      </c>
      <c r="Q1494" s="9">
        <v>223</v>
      </c>
      <c r="R1494" s="9">
        <v>242</v>
      </c>
      <c r="S1494" s="9">
        <v>237</v>
      </c>
      <c r="T1494" s="9">
        <v>134</v>
      </c>
      <c r="U1494" s="9">
        <v>45</v>
      </c>
      <c r="V1494" s="9">
        <v>11</v>
      </c>
      <c r="W1494" s="9">
        <v>0</v>
      </c>
      <c r="X1494" s="9">
        <v>1803</v>
      </c>
      <c r="Y1494" s="9">
        <v>8</v>
      </c>
      <c r="Z1494" s="9">
        <v>0</v>
      </c>
      <c r="AA1494" s="9">
        <v>743</v>
      </c>
      <c r="AB1494" s="9">
        <v>393</v>
      </c>
      <c r="AC1494" s="9">
        <v>289</v>
      </c>
      <c r="AD1494" s="9">
        <v>386</v>
      </c>
      <c r="AE1494" s="9">
        <v>0</v>
      </c>
      <c r="AF1494" s="9">
        <v>1071</v>
      </c>
      <c r="AG1494" s="9">
        <v>383</v>
      </c>
      <c r="AH1494" s="9">
        <v>357</v>
      </c>
      <c r="AI1494" s="9">
        <v>0</v>
      </c>
      <c r="AJ1494" s="9">
        <v>1735</v>
      </c>
      <c r="AK1494" s="9">
        <v>18</v>
      </c>
      <c r="AL1494" s="9">
        <v>58</v>
      </c>
      <c r="AM1494" s="9">
        <v>0</v>
      </c>
      <c r="AN1494" s="9">
        <v>1802</v>
      </c>
      <c r="AO1494" s="9">
        <v>5</v>
      </c>
      <c r="AP1494" s="9">
        <v>4</v>
      </c>
      <c r="AQ1494" s="9">
        <v>0</v>
      </c>
      <c r="AR1494" s="9">
        <v>1159</v>
      </c>
      <c r="AS1494" s="9">
        <v>652</v>
      </c>
      <c r="AT1494" s="10">
        <v>0</v>
      </c>
    </row>
    <row r="1495" spans="1:46" ht="42.75" x14ac:dyDescent="0.25">
      <c r="A1495" s="26" t="str">
        <f t="shared" si="46"/>
        <v>2015Licensed practical nursesNova ScotiaCommunity health</v>
      </c>
      <c r="B1495" s="24">
        <v>2015</v>
      </c>
      <c r="C1495" s="9" t="s">
        <v>3</v>
      </c>
      <c r="D1495" s="9" t="s">
        <v>164</v>
      </c>
      <c r="E1495" s="9" t="str">
        <f t="shared" si="47"/>
        <v>Nova Scotia</v>
      </c>
      <c r="F1495" s="9" t="s">
        <v>182</v>
      </c>
      <c r="G1495" s="9" t="s">
        <v>11</v>
      </c>
      <c r="H1495" s="9">
        <v>613</v>
      </c>
      <c r="I1495" s="9">
        <v>589</v>
      </c>
      <c r="J1495" s="9">
        <v>24</v>
      </c>
      <c r="K1495" s="9">
        <v>0</v>
      </c>
      <c r="L1495" s="9">
        <v>10</v>
      </c>
      <c r="M1495" s="9">
        <v>47</v>
      </c>
      <c r="N1495" s="9">
        <v>57</v>
      </c>
      <c r="O1495" s="9">
        <v>103</v>
      </c>
      <c r="P1495" s="9">
        <v>98</v>
      </c>
      <c r="Q1495" s="9">
        <v>94</v>
      </c>
      <c r="R1495" s="9">
        <v>80</v>
      </c>
      <c r="S1495" s="9">
        <v>66</v>
      </c>
      <c r="T1495" s="9">
        <v>43</v>
      </c>
      <c r="U1495" s="9">
        <v>12</v>
      </c>
      <c r="V1495" s="9">
        <v>3</v>
      </c>
      <c r="W1495" s="9">
        <v>0</v>
      </c>
      <c r="X1495" s="9">
        <v>600</v>
      </c>
      <c r="Y1495" s="9">
        <v>13</v>
      </c>
      <c r="Z1495" s="9">
        <v>0</v>
      </c>
      <c r="AA1495" s="9">
        <v>215</v>
      </c>
      <c r="AB1495" s="9">
        <v>166</v>
      </c>
      <c r="AC1495" s="9">
        <v>133</v>
      </c>
      <c r="AD1495" s="9">
        <v>99</v>
      </c>
      <c r="AE1495" s="9">
        <v>0</v>
      </c>
      <c r="AF1495" s="9">
        <v>317</v>
      </c>
      <c r="AG1495" s="9">
        <v>216</v>
      </c>
      <c r="AH1495" s="9">
        <v>80</v>
      </c>
      <c r="AI1495" s="9">
        <v>0</v>
      </c>
      <c r="AJ1495" s="9">
        <v>591</v>
      </c>
      <c r="AK1495" s="9">
        <v>10</v>
      </c>
      <c r="AL1495" s="9">
        <v>12</v>
      </c>
      <c r="AM1495" s="9">
        <v>0</v>
      </c>
      <c r="AN1495" s="9">
        <v>601</v>
      </c>
      <c r="AO1495" s="9">
        <v>5</v>
      </c>
      <c r="AP1495" s="9">
        <v>7</v>
      </c>
      <c r="AQ1495" s="9">
        <v>0</v>
      </c>
      <c r="AR1495" s="9">
        <v>461</v>
      </c>
      <c r="AS1495" s="9">
        <v>152</v>
      </c>
      <c r="AT1495" s="10">
        <v>0</v>
      </c>
    </row>
    <row r="1496" spans="1:46" ht="57" x14ac:dyDescent="0.25">
      <c r="A1496" s="26" t="str">
        <f t="shared" si="46"/>
        <v>2015Licensed practical nursesNova ScotiaNursing home/long-term care</v>
      </c>
      <c r="B1496" s="24">
        <v>2015</v>
      </c>
      <c r="C1496" s="9" t="s">
        <v>3</v>
      </c>
      <c r="D1496" s="9" t="s">
        <v>164</v>
      </c>
      <c r="E1496" s="9" t="str">
        <f t="shared" si="47"/>
        <v>Nova Scotia</v>
      </c>
      <c r="F1496" s="9" t="s">
        <v>181</v>
      </c>
      <c r="G1496" s="9" t="s">
        <v>12</v>
      </c>
      <c r="H1496" s="9">
        <v>1274</v>
      </c>
      <c r="I1496" s="9">
        <v>1212</v>
      </c>
      <c r="J1496" s="9">
        <v>62</v>
      </c>
      <c r="K1496" s="9">
        <v>0</v>
      </c>
      <c r="L1496" s="9">
        <v>25</v>
      </c>
      <c r="M1496" s="9">
        <v>129</v>
      </c>
      <c r="N1496" s="9">
        <v>110</v>
      </c>
      <c r="O1496" s="9">
        <v>156</v>
      </c>
      <c r="P1496" s="9">
        <v>165</v>
      </c>
      <c r="Q1496" s="9">
        <v>168</v>
      </c>
      <c r="R1496" s="9">
        <v>211</v>
      </c>
      <c r="S1496" s="9">
        <v>171</v>
      </c>
      <c r="T1496" s="9">
        <v>84</v>
      </c>
      <c r="U1496" s="9">
        <v>47</v>
      </c>
      <c r="V1496" s="9">
        <v>8</v>
      </c>
      <c r="W1496" s="9">
        <v>0</v>
      </c>
      <c r="X1496" s="9">
        <v>1206</v>
      </c>
      <c r="Y1496" s="9">
        <v>68</v>
      </c>
      <c r="Z1496" s="9">
        <v>0</v>
      </c>
      <c r="AA1496" s="9">
        <v>471</v>
      </c>
      <c r="AB1496" s="9">
        <v>263</v>
      </c>
      <c r="AC1496" s="9">
        <v>256</v>
      </c>
      <c r="AD1496" s="9">
        <v>284</v>
      </c>
      <c r="AE1496" s="9">
        <v>0</v>
      </c>
      <c r="AF1496" s="9">
        <v>670</v>
      </c>
      <c r="AG1496" s="9">
        <v>375</v>
      </c>
      <c r="AH1496" s="9">
        <v>229</v>
      </c>
      <c r="AI1496" s="9">
        <v>0</v>
      </c>
      <c r="AJ1496" s="9">
        <v>1203</v>
      </c>
      <c r="AK1496" s="9">
        <v>59</v>
      </c>
      <c r="AL1496" s="9">
        <v>12</v>
      </c>
      <c r="AM1496" s="9">
        <v>0</v>
      </c>
      <c r="AN1496" s="9">
        <v>1265</v>
      </c>
      <c r="AO1496" s="9">
        <v>8</v>
      </c>
      <c r="AP1496" s="9">
        <v>1</v>
      </c>
      <c r="AQ1496" s="9">
        <v>0</v>
      </c>
      <c r="AR1496" s="9">
        <v>831</v>
      </c>
      <c r="AS1496" s="9">
        <v>443</v>
      </c>
      <c r="AT1496" s="10">
        <v>0</v>
      </c>
    </row>
    <row r="1497" spans="1:46" ht="42.75" x14ac:dyDescent="0.25">
      <c r="A1497" s="26" t="str">
        <f t="shared" si="46"/>
        <v>2015Licensed practical nursesNova ScotiaOther places of work</v>
      </c>
      <c r="B1497" s="24">
        <v>2015</v>
      </c>
      <c r="C1497" s="9" t="s">
        <v>3</v>
      </c>
      <c r="D1497" s="9" t="s">
        <v>164</v>
      </c>
      <c r="E1497" s="9" t="str">
        <f t="shared" si="47"/>
        <v>Nova Scotia</v>
      </c>
      <c r="F1497" s="9" t="s">
        <v>183</v>
      </c>
      <c r="G1497" s="9" t="s">
        <v>13</v>
      </c>
      <c r="H1497" s="9">
        <v>76</v>
      </c>
      <c r="I1497" s="9">
        <v>75</v>
      </c>
      <c r="J1497" s="9">
        <v>1</v>
      </c>
      <c r="K1497" s="9">
        <v>0</v>
      </c>
      <c r="L1497" s="9">
        <v>0</v>
      </c>
      <c r="M1497" s="9">
        <v>1</v>
      </c>
      <c r="N1497" s="9">
        <v>1</v>
      </c>
      <c r="O1497" s="9">
        <v>12</v>
      </c>
      <c r="P1497" s="9">
        <v>12</v>
      </c>
      <c r="Q1497" s="9">
        <v>14</v>
      </c>
      <c r="R1497" s="9">
        <v>9</v>
      </c>
      <c r="S1497" s="9">
        <v>7</v>
      </c>
      <c r="T1497" s="9">
        <v>11</v>
      </c>
      <c r="U1497" s="9">
        <v>6</v>
      </c>
      <c r="V1497" s="9">
        <v>3</v>
      </c>
      <c r="W1497" s="9">
        <v>0</v>
      </c>
      <c r="X1497" s="9">
        <v>75</v>
      </c>
      <c r="Y1497" s="9">
        <v>1</v>
      </c>
      <c r="Z1497" s="9">
        <v>0</v>
      </c>
      <c r="AA1497" s="9">
        <v>14</v>
      </c>
      <c r="AB1497" s="9">
        <v>21</v>
      </c>
      <c r="AC1497" s="9">
        <v>19</v>
      </c>
      <c r="AD1497" s="9">
        <v>22</v>
      </c>
      <c r="AE1497" s="9">
        <v>0</v>
      </c>
      <c r="AF1497" s="9">
        <v>31</v>
      </c>
      <c r="AG1497" s="9">
        <v>29</v>
      </c>
      <c r="AH1497" s="9">
        <v>16</v>
      </c>
      <c r="AI1497" s="9">
        <v>0</v>
      </c>
      <c r="AJ1497" s="9">
        <v>53</v>
      </c>
      <c r="AK1497" s="9">
        <v>3</v>
      </c>
      <c r="AL1497" s="9">
        <v>20</v>
      </c>
      <c r="AM1497" s="9">
        <v>0</v>
      </c>
      <c r="AN1497" s="9">
        <v>68</v>
      </c>
      <c r="AO1497" s="9">
        <v>3</v>
      </c>
      <c r="AP1497" s="9">
        <v>5</v>
      </c>
      <c r="AQ1497" s="9">
        <v>0</v>
      </c>
      <c r="AR1497" s="9">
        <v>52</v>
      </c>
      <c r="AS1497" s="9">
        <v>24</v>
      </c>
      <c r="AT1497" s="10">
        <v>0</v>
      </c>
    </row>
    <row r="1498" spans="1:46" ht="42.75" x14ac:dyDescent="0.25">
      <c r="A1498" s="26" t="str">
        <f t="shared" si="46"/>
        <v>2015Licensed practical nursesNew BrunswickAll places of work</v>
      </c>
      <c r="B1498" s="24">
        <v>2015</v>
      </c>
      <c r="C1498" s="9" t="s">
        <v>3</v>
      </c>
      <c r="D1498" s="9" t="s">
        <v>165</v>
      </c>
      <c r="E1498" s="9" t="str">
        <f t="shared" si="47"/>
        <v>New Brunswick</v>
      </c>
      <c r="F1498" s="9" t="s">
        <v>179</v>
      </c>
      <c r="G1498" s="9" t="s">
        <v>9</v>
      </c>
      <c r="H1498" s="9">
        <v>3061</v>
      </c>
      <c r="I1498" s="9">
        <v>2764</v>
      </c>
      <c r="J1498" s="9">
        <v>297</v>
      </c>
      <c r="K1498" s="9">
        <v>0</v>
      </c>
      <c r="L1498" s="9">
        <v>143</v>
      </c>
      <c r="M1498" s="9">
        <v>333</v>
      </c>
      <c r="N1498" s="9">
        <v>339</v>
      </c>
      <c r="O1498" s="9">
        <v>426</v>
      </c>
      <c r="P1498" s="9">
        <v>416</v>
      </c>
      <c r="Q1498" s="9">
        <v>423</v>
      </c>
      <c r="R1498" s="9">
        <v>422</v>
      </c>
      <c r="S1498" s="9">
        <v>326</v>
      </c>
      <c r="T1498" s="9">
        <v>181</v>
      </c>
      <c r="U1498" s="9">
        <v>44</v>
      </c>
      <c r="V1498" s="9">
        <v>8</v>
      </c>
      <c r="W1498" s="9">
        <v>0</v>
      </c>
      <c r="X1498" s="9">
        <v>3036</v>
      </c>
      <c r="Y1498" s="9">
        <v>20</v>
      </c>
      <c r="Z1498" s="9">
        <v>5</v>
      </c>
      <c r="AA1498" s="9">
        <v>1395</v>
      </c>
      <c r="AB1498" s="9">
        <v>1108</v>
      </c>
      <c r="AC1498" s="9">
        <v>264</v>
      </c>
      <c r="AD1498" s="9">
        <v>289</v>
      </c>
      <c r="AE1498" s="9">
        <v>5</v>
      </c>
      <c r="AF1498" s="9">
        <v>1708</v>
      </c>
      <c r="AG1498" s="9">
        <v>958</v>
      </c>
      <c r="AH1498" s="9">
        <v>395</v>
      </c>
      <c r="AI1498" s="9">
        <v>0</v>
      </c>
      <c r="AJ1498" s="9">
        <v>2636</v>
      </c>
      <c r="AK1498" s="9">
        <v>145</v>
      </c>
      <c r="AL1498" s="9">
        <v>280</v>
      </c>
      <c r="AM1498" s="9">
        <v>0</v>
      </c>
      <c r="AN1498" s="9">
        <v>2875</v>
      </c>
      <c r="AO1498" s="9">
        <v>42</v>
      </c>
      <c r="AP1498" s="9">
        <v>144</v>
      </c>
      <c r="AQ1498" s="9">
        <v>0</v>
      </c>
      <c r="AR1498" s="9">
        <v>2138</v>
      </c>
      <c r="AS1498" s="9">
        <v>923</v>
      </c>
      <c r="AT1498" s="10">
        <v>0</v>
      </c>
    </row>
    <row r="1499" spans="1:46" ht="42.75" x14ac:dyDescent="0.25">
      <c r="A1499" s="26" t="str">
        <f t="shared" si="46"/>
        <v>2015Licensed practical nursesNew BrunswickHospital</v>
      </c>
      <c r="B1499" s="24">
        <v>2015</v>
      </c>
      <c r="C1499" s="9" t="s">
        <v>3</v>
      </c>
      <c r="D1499" s="9" t="s">
        <v>165</v>
      </c>
      <c r="E1499" s="9" t="str">
        <f t="shared" si="47"/>
        <v>New Brunswick</v>
      </c>
      <c r="F1499" s="9" t="s">
        <v>180</v>
      </c>
      <c r="G1499" s="9" t="s">
        <v>10</v>
      </c>
      <c r="H1499" s="9">
        <v>1574</v>
      </c>
      <c r="I1499" s="9">
        <v>1381</v>
      </c>
      <c r="J1499" s="9">
        <v>193</v>
      </c>
      <c r="K1499" s="9">
        <v>0</v>
      </c>
      <c r="L1499" s="9">
        <v>63</v>
      </c>
      <c r="M1499" s="9">
        <v>183</v>
      </c>
      <c r="N1499" s="9">
        <v>186</v>
      </c>
      <c r="O1499" s="9">
        <v>229</v>
      </c>
      <c r="P1499" s="9">
        <v>232</v>
      </c>
      <c r="Q1499" s="9">
        <v>220</v>
      </c>
      <c r="R1499" s="9">
        <v>208</v>
      </c>
      <c r="S1499" s="9">
        <v>143</v>
      </c>
      <c r="T1499" s="9">
        <v>88</v>
      </c>
      <c r="U1499" s="9">
        <v>17</v>
      </c>
      <c r="V1499" s="9">
        <v>5</v>
      </c>
      <c r="W1499" s="9">
        <v>0</v>
      </c>
      <c r="X1499" s="9">
        <v>1563</v>
      </c>
      <c r="Y1499" s="9">
        <v>7</v>
      </c>
      <c r="Z1499" s="9">
        <v>4</v>
      </c>
      <c r="AA1499" s="9">
        <v>753</v>
      </c>
      <c r="AB1499" s="9">
        <v>554</v>
      </c>
      <c r="AC1499" s="9">
        <v>124</v>
      </c>
      <c r="AD1499" s="9">
        <v>139</v>
      </c>
      <c r="AE1499" s="9">
        <v>4</v>
      </c>
      <c r="AF1499" s="9">
        <v>833</v>
      </c>
      <c r="AG1499" s="9">
        <v>530</v>
      </c>
      <c r="AH1499" s="9">
        <v>211</v>
      </c>
      <c r="AI1499" s="9">
        <v>0</v>
      </c>
      <c r="AJ1499" s="9">
        <v>1418</v>
      </c>
      <c r="AK1499" s="9">
        <v>18</v>
      </c>
      <c r="AL1499" s="9">
        <v>138</v>
      </c>
      <c r="AM1499" s="9">
        <v>0</v>
      </c>
      <c r="AN1499" s="9">
        <v>1442</v>
      </c>
      <c r="AO1499" s="9">
        <v>27</v>
      </c>
      <c r="AP1499" s="9">
        <v>105</v>
      </c>
      <c r="AQ1499" s="9">
        <v>0</v>
      </c>
      <c r="AR1499" s="9">
        <v>1322</v>
      </c>
      <c r="AS1499" s="9">
        <v>252</v>
      </c>
      <c r="AT1499" s="10">
        <v>0</v>
      </c>
    </row>
    <row r="1500" spans="1:46" ht="42.75" x14ac:dyDescent="0.25">
      <c r="A1500" s="26" t="str">
        <f t="shared" si="46"/>
        <v>2015Licensed practical nursesNew BrunswickCommunity health</v>
      </c>
      <c r="B1500" s="24">
        <v>2015</v>
      </c>
      <c r="C1500" s="9" t="s">
        <v>3</v>
      </c>
      <c r="D1500" s="9" t="s">
        <v>165</v>
      </c>
      <c r="E1500" s="9" t="str">
        <f t="shared" si="47"/>
        <v>New Brunswick</v>
      </c>
      <c r="F1500" s="9" t="s">
        <v>182</v>
      </c>
      <c r="G1500" s="9" t="s">
        <v>11</v>
      </c>
      <c r="H1500" s="9">
        <v>164</v>
      </c>
      <c r="I1500" s="9">
        <v>154</v>
      </c>
      <c r="J1500" s="9">
        <v>10</v>
      </c>
      <c r="K1500" s="9">
        <v>0</v>
      </c>
      <c r="L1500" s="9">
        <v>2</v>
      </c>
      <c r="M1500" s="9">
        <v>8</v>
      </c>
      <c r="N1500" s="9">
        <v>18</v>
      </c>
      <c r="O1500" s="9">
        <v>26</v>
      </c>
      <c r="P1500" s="9">
        <v>16</v>
      </c>
      <c r="Q1500" s="9">
        <v>23</v>
      </c>
      <c r="R1500" s="9">
        <v>27</v>
      </c>
      <c r="S1500" s="9">
        <v>23</v>
      </c>
      <c r="T1500" s="9">
        <v>15</v>
      </c>
      <c r="U1500" s="9">
        <v>6</v>
      </c>
      <c r="V1500" s="9">
        <v>0</v>
      </c>
      <c r="W1500" s="9">
        <v>0</v>
      </c>
      <c r="X1500" s="9">
        <v>162</v>
      </c>
      <c r="Y1500" s="9">
        <v>2</v>
      </c>
      <c r="Z1500" s="9">
        <v>0</v>
      </c>
      <c r="AA1500" s="9">
        <v>56</v>
      </c>
      <c r="AB1500" s="9">
        <v>60</v>
      </c>
      <c r="AC1500" s="9">
        <v>22</v>
      </c>
      <c r="AD1500" s="9">
        <v>26</v>
      </c>
      <c r="AE1500" s="9">
        <v>0</v>
      </c>
      <c r="AF1500" s="9">
        <v>100</v>
      </c>
      <c r="AG1500" s="9">
        <v>52</v>
      </c>
      <c r="AH1500" s="9">
        <v>12</v>
      </c>
      <c r="AI1500" s="9">
        <v>0</v>
      </c>
      <c r="AJ1500" s="9">
        <v>125</v>
      </c>
      <c r="AK1500" s="9">
        <v>4</v>
      </c>
      <c r="AL1500" s="9">
        <v>35</v>
      </c>
      <c r="AM1500" s="9">
        <v>0</v>
      </c>
      <c r="AN1500" s="9">
        <v>145</v>
      </c>
      <c r="AO1500" s="9">
        <v>6</v>
      </c>
      <c r="AP1500" s="9">
        <v>13</v>
      </c>
      <c r="AQ1500" s="9">
        <v>0</v>
      </c>
      <c r="AR1500" s="9">
        <v>82</v>
      </c>
      <c r="AS1500" s="9">
        <v>82</v>
      </c>
      <c r="AT1500" s="10">
        <v>0</v>
      </c>
    </row>
    <row r="1501" spans="1:46" ht="57" x14ac:dyDescent="0.25">
      <c r="A1501" s="26" t="str">
        <f t="shared" si="46"/>
        <v>2015Licensed practical nursesNew BrunswickNursing home/long-term care</v>
      </c>
      <c r="B1501" s="24">
        <v>2015</v>
      </c>
      <c r="C1501" s="9" t="s">
        <v>3</v>
      </c>
      <c r="D1501" s="9" t="s">
        <v>165</v>
      </c>
      <c r="E1501" s="9" t="str">
        <f t="shared" si="47"/>
        <v>New Brunswick</v>
      </c>
      <c r="F1501" s="9" t="s">
        <v>181</v>
      </c>
      <c r="G1501" s="9" t="s">
        <v>12</v>
      </c>
      <c r="H1501" s="9">
        <v>1267</v>
      </c>
      <c r="I1501" s="9">
        <v>1179</v>
      </c>
      <c r="J1501" s="9">
        <v>88</v>
      </c>
      <c r="K1501" s="9">
        <v>0</v>
      </c>
      <c r="L1501" s="9">
        <v>77</v>
      </c>
      <c r="M1501" s="9">
        <v>140</v>
      </c>
      <c r="N1501" s="9">
        <v>127</v>
      </c>
      <c r="O1501" s="9">
        <v>156</v>
      </c>
      <c r="P1501" s="9">
        <v>162</v>
      </c>
      <c r="Q1501" s="9">
        <v>168</v>
      </c>
      <c r="R1501" s="9">
        <v>182</v>
      </c>
      <c r="S1501" s="9">
        <v>156</v>
      </c>
      <c r="T1501" s="9">
        <v>76</v>
      </c>
      <c r="U1501" s="9">
        <v>20</v>
      </c>
      <c r="V1501" s="9">
        <v>3</v>
      </c>
      <c r="W1501" s="9">
        <v>0</v>
      </c>
      <c r="X1501" s="9">
        <v>1256</v>
      </c>
      <c r="Y1501" s="9">
        <v>10</v>
      </c>
      <c r="Z1501" s="9">
        <v>1</v>
      </c>
      <c r="AA1501" s="9">
        <v>566</v>
      </c>
      <c r="AB1501" s="9">
        <v>469</v>
      </c>
      <c r="AC1501" s="9">
        <v>115</v>
      </c>
      <c r="AD1501" s="9">
        <v>116</v>
      </c>
      <c r="AE1501" s="9">
        <v>1</v>
      </c>
      <c r="AF1501" s="9">
        <v>739</v>
      </c>
      <c r="AG1501" s="9">
        <v>358</v>
      </c>
      <c r="AH1501" s="9">
        <v>170</v>
      </c>
      <c r="AI1501" s="9">
        <v>0</v>
      </c>
      <c r="AJ1501" s="9">
        <v>1080</v>
      </c>
      <c r="AK1501" s="9">
        <v>120</v>
      </c>
      <c r="AL1501" s="9">
        <v>67</v>
      </c>
      <c r="AM1501" s="9">
        <v>0</v>
      </c>
      <c r="AN1501" s="9">
        <v>1264</v>
      </c>
      <c r="AO1501" s="9">
        <v>2</v>
      </c>
      <c r="AP1501" s="9">
        <v>1</v>
      </c>
      <c r="AQ1501" s="9">
        <v>0</v>
      </c>
      <c r="AR1501" s="9">
        <v>686</v>
      </c>
      <c r="AS1501" s="9">
        <v>581</v>
      </c>
      <c r="AT1501" s="10">
        <v>0</v>
      </c>
    </row>
    <row r="1502" spans="1:46" ht="42.75" x14ac:dyDescent="0.25">
      <c r="A1502" s="26" t="str">
        <f t="shared" si="46"/>
        <v>2015Licensed practical nursesNew BrunswickOther places of work</v>
      </c>
      <c r="B1502" s="24">
        <v>2015</v>
      </c>
      <c r="C1502" s="9" t="s">
        <v>3</v>
      </c>
      <c r="D1502" s="9" t="s">
        <v>165</v>
      </c>
      <c r="E1502" s="9" t="str">
        <f t="shared" si="47"/>
        <v>New Brunswick</v>
      </c>
      <c r="F1502" s="9" t="s">
        <v>183</v>
      </c>
      <c r="G1502" s="9" t="s">
        <v>13</v>
      </c>
      <c r="H1502" s="9">
        <v>56</v>
      </c>
      <c r="I1502" s="9">
        <v>50</v>
      </c>
      <c r="J1502" s="9">
        <v>6</v>
      </c>
      <c r="K1502" s="9">
        <v>0</v>
      </c>
      <c r="L1502" s="9">
        <v>1</v>
      </c>
      <c r="M1502" s="9">
        <v>2</v>
      </c>
      <c r="N1502" s="9">
        <v>8</v>
      </c>
      <c r="O1502" s="9">
        <v>15</v>
      </c>
      <c r="P1502" s="9">
        <v>6</v>
      </c>
      <c r="Q1502" s="9">
        <v>12</v>
      </c>
      <c r="R1502" s="9">
        <v>5</v>
      </c>
      <c r="S1502" s="9">
        <v>4</v>
      </c>
      <c r="T1502" s="9">
        <v>2</v>
      </c>
      <c r="U1502" s="9">
        <v>1</v>
      </c>
      <c r="V1502" s="9">
        <v>0</v>
      </c>
      <c r="W1502" s="9">
        <v>0</v>
      </c>
      <c r="X1502" s="9">
        <v>55</v>
      </c>
      <c r="Y1502" s="9">
        <v>1</v>
      </c>
      <c r="Z1502" s="9">
        <v>0</v>
      </c>
      <c r="AA1502" s="9">
        <v>20</v>
      </c>
      <c r="AB1502" s="9">
        <v>25</v>
      </c>
      <c r="AC1502" s="9">
        <v>3</v>
      </c>
      <c r="AD1502" s="9">
        <v>8</v>
      </c>
      <c r="AE1502" s="9">
        <v>0</v>
      </c>
      <c r="AF1502" s="9">
        <v>36</v>
      </c>
      <c r="AG1502" s="9">
        <v>18</v>
      </c>
      <c r="AH1502" s="9">
        <v>2</v>
      </c>
      <c r="AI1502" s="9">
        <v>0</v>
      </c>
      <c r="AJ1502" s="9">
        <v>13</v>
      </c>
      <c r="AK1502" s="9">
        <v>3</v>
      </c>
      <c r="AL1502" s="9">
        <v>40</v>
      </c>
      <c r="AM1502" s="9">
        <v>0</v>
      </c>
      <c r="AN1502" s="9">
        <v>24</v>
      </c>
      <c r="AO1502" s="9">
        <v>7</v>
      </c>
      <c r="AP1502" s="9">
        <v>25</v>
      </c>
      <c r="AQ1502" s="9">
        <v>0</v>
      </c>
      <c r="AR1502" s="9">
        <v>48</v>
      </c>
      <c r="AS1502" s="9">
        <v>8</v>
      </c>
      <c r="AT1502" s="10">
        <v>0</v>
      </c>
    </row>
    <row r="1503" spans="1:46" ht="42.75" x14ac:dyDescent="0.25">
      <c r="A1503" s="26" t="str">
        <f t="shared" si="46"/>
        <v>2015Licensed practical nursesQuebecAll places of work</v>
      </c>
      <c r="B1503" s="24">
        <v>2015</v>
      </c>
      <c r="C1503" s="9" t="s">
        <v>3</v>
      </c>
      <c r="D1503" s="9" t="s">
        <v>166</v>
      </c>
      <c r="E1503" s="9" t="str">
        <f t="shared" si="47"/>
        <v>Quebec</v>
      </c>
      <c r="F1503" s="9" t="s">
        <v>179</v>
      </c>
      <c r="G1503" s="9" t="s">
        <v>9</v>
      </c>
      <c r="H1503" s="9">
        <v>24867</v>
      </c>
      <c r="I1503" s="9">
        <v>22411</v>
      </c>
      <c r="J1503" s="9">
        <v>2456</v>
      </c>
      <c r="K1503" s="9">
        <v>0</v>
      </c>
      <c r="L1503" s="9">
        <v>1421</v>
      </c>
      <c r="M1503" s="9">
        <v>3218</v>
      </c>
      <c r="N1503" s="9">
        <v>3488</v>
      </c>
      <c r="O1503" s="9">
        <v>3671</v>
      </c>
      <c r="P1503" s="9">
        <v>3576</v>
      </c>
      <c r="Q1503" s="9">
        <v>3252</v>
      </c>
      <c r="R1503" s="9">
        <v>2960</v>
      </c>
      <c r="S1503" s="9">
        <v>2224</v>
      </c>
      <c r="T1503" s="9">
        <v>794</v>
      </c>
      <c r="U1503" s="9">
        <v>214</v>
      </c>
      <c r="V1503" s="9">
        <v>49</v>
      </c>
      <c r="W1503" s="9">
        <v>0</v>
      </c>
      <c r="X1503" s="9">
        <v>24839</v>
      </c>
      <c r="Y1503" s="9">
        <v>13</v>
      </c>
      <c r="Z1503" s="9">
        <v>15</v>
      </c>
      <c r="AA1503" s="9">
        <v>16242</v>
      </c>
      <c r="AB1503" s="9">
        <v>3572</v>
      </c>
      <c r="AC1503" s="9">
        <v>2169</v>
      </c>
      <c r="AD1503" s="9">
        <v>2884</v>
      </c>
      <c r="AE1503" s="9">
        <v>0</v>
      </c>
      <c r="AF1503" s="9">
        <v>10035</v>
      </c>
      <c r="AG1503" s="9">
        <v>12172</v>
      </c>
      <c r="AH1503" s="9">
        <v>2660</v>
      </c>
      <c r="AI1503" s="9">
        <v>0</v>
      </c>
      <c r="AJ1503" s="9">
        <v>23907</v>
      </c>
      <c r="AK1503" s="9">
        <v>0</v>
      </c>
      <c r="AL1503" s="9">
        <v>960</v>
      </c>
      <c r="AM1503" s="9">
        <v>0</v>
      </c>
      <c r="AN1503" s="9">
        <v>24268</v>
      </c>
      <c r="AO1503" s="9">
        <v>181</v>
      </c>
      <c r="AP1503" s="9">
        <v>418</v>
      </c>
      <c r="AQ1503" s="9">
        <v>0</v>
      </c>
      <c r="AR1503" s="9">
        <v>22936</v>
      </c>
      <c r="AS1503" s="9">
        <v>1931</v>
      </c>
      <c r="AT1503" s="10">
        <v>0</v>
      </c>
    </row>
    <row r="1504" spans="1:46" ht="42.75" x14ac:dyDescent="0.25">
      <c r="A1504" s="26" t="str">
        <f t="shared" si="46"/>
        <v>2015Licensed practical nursesQuebecHospital</v>
      </c>
      <c r="B1504" s="24">
        <v>2015</v>
      </c>
      <c r="C1504" s="9" t="s">
        <v>3</v>
      </c>
      <c r="D1504" s="9" t="s">
        <v>166</v>
      </c>
      <c r="E1504" s="9" t="str">
        <f t="shared" si="47"/>
        <v>Quebec</v>
      </c>
      <c r="F1504" s="9" t="s">
        <v>180</v>
      </c>
      <c r="G1504" s="9" t="s">
        <v>10</v>
      </c>
      <c r="H1504" s="9">
        <v>16045</v>
      </c>
      <c r="I1504" s="9">
        <v>14466</v>
      </c>
      <c r="J1504" s="9">
        <v>1579</v>
      </c>
      <c r="K1504" s="9">
        <v>0</v>
      </c>
      <c r="L1504" s="9">
        <v>905</v>
      </c>
      <c r="M1504" s="9">
        <v>2179</v>
      </c>
      <c r="N1504" s="9">
        <v>2373</v>
      </c>
      <c r="O1504" s="9">
        <v>2350</v>
      </c>
      <c r="P1504" s="9">
        <v>2205</v>
      </c>
      <c r="Q1504" s="9">
        <v>2050</v>
      </c>
      <c r="R1504" s="9">
        <v>1960</v>
      </c>
      <c r="S1504" s="9">
        <v>1493</v>
      </c>
      <c r="T1504" s="9">
        <v>435</v>
      </c>
      <c r="U1504" s="9">
        <v>86</v>
      </c>
      <c r="V1504" s="9">
        <v>9</v>
      </c>
      <c r="W1504" s="9">
        <v>0</v>
      </c>
      <c r="X1504" s="9">
        <v>16036</v>
      </c>
      <c r="Y1504" s="9">
        <v>4</v>
      </c>
      <c r="Z1504" s="9">
        <v>5</v>
      </c>
      <c r="AA1504" s="9">
        <v>10044</v>
      </c>
      <c r="AB1504" s="9">
        <v>2483</v>
      </c>
      <c r="AC1504" s="9">
        <v>1522</v>
      </c>
      <c r="AD1504" s="9">
        <v>1996</v>
      </c>
      <c r="AE1504" s="9">
        <v>0</v>
      </c>
      <c r="AF1504" s="9">
        <v>6508</v>
      </c>
      <c r="AG1504" s="9">
        <v>8475</v>
      </c>
      <c r="AH1504" s="9">
        <v>1062</v>
      </c>
      <c r="AI1504" s="9">
        <v>0</v>
      </c>
      <c r="AJ1504" s="9">
        <v>15849</v>
      </c>
      <c r="AK1504" s="9">
        <v>0</v>
      </c>
      <c r="AL1504" s="9">
        <v>196</v>
      </c>
      <c r="AM1504" s="9">
        <v>0</v>
      </c>
      <c r="AN1504" s="9">
        <v>16015</v>
      </c>
      <c r="AO1504" s="9">
        <v>23</v>
      </c>
      <c r="AP1504" s="9">
        <v>7</v>
      </c>
      <c r="AQ1504" s="9">
        <v>0</v>
      </c>
      <c r="AR1504" s="9">
        <v>14897</v>
      </c>
      <c r="AS1504" s="9">
        <v>1148</v>
      </c>
      <c r="AT1504" s="10">
        <v>0</v>
      </c>
    </row>
    <row r="1505" spans="1:46" ht="42.75" x14ac:dyDescent="0.25">
      <c r="A1505" s="26" t="str">
        <f t="shared" si="46"/>
        <v>2015Licensed practical nursesQuebecCommunity health</v>
      </c>
      <c r="B1505" s="24">
        <v>2015</v>
      </c>
      <c r="C1505" s="9" t="s">
        <v>3</v>
      </c>
      <c r="D1505" s="9" t="s">
        <v>166</v>
      </c>
      <c r="E1505" s="9" t="str">
        <f t="shared" si="47"/>
        <v>Quebec</v>
      </c>
      <c r="F1505" s="9" t="s">
        <v>182</v>
      </c>
      <c r="G1505" s="9" t="s">
        <v>11</v>
      </c>
      <c r="H1505" s="9">
        <v>464</v>
      </c>
      <c r="I1505" s="9">
        <v>439</v>
      </c>
      <c r="J1505" s="9">
        <v>25</v>
      </c>
      <c r="K1505" s="9">
        <v>0</v>
      </c>
      <c r="L1505" s="9">
        <v>18</v>
      </c>
      <c r="M1505" s="9">
        <v>65</v>
      </c>
      <c r="N1505" s="9">
        <v>93</v>
      </c>
      <c r="O1505" s="9">
        <v>75</v>
      </c>
      <c r="P1505" s="9">
        <v>60</v>
      </c>
      <c r="Q1505" s="9">
        <v>54</v>
      </c>
      <c r="R1505" s="9">
        <v>27</v>
      </c>
      <c r="S1505" s="9">
        <v>37</v>
      </c>
      <c r="T1505" s="9">
        <v>19</v>
      </c>
      <c r="U1505" s="9">
        <v>11</v>
      </c>
      <c r="V1505" s="9">
        <v>5</v>
      </c>
      <c r="W1505" s="9">
        <v>0</v>
      </c>
      <c r="X1505" s="9">
        <v>462</v>
      </c>
      <c r="Y1505" s="9">
        <v>1</v>
      </c>
      <c r="Z1505" s="9">
        <v>1</v>
      </c>
      <c r="AA1505" s="9">
        <v>297</v>
      </c>
      <c r="AB1505" s="9">
        <v>69</v>
      </c>
      <c r="AC1505" s="9">
        <v>35</v>
      </c>
      <c r="AD1505" s="9">
        <v>63</v>
      </c>
      <c r="AE1505" s="9">
        <v>0</v>
      </c>
      <c r="AF1505" s="9">
        <v>234</v>
      </c>
      <c r="AG1505" s="9">
        <v>183</v>
      </c>
      <c r="AH1505" s="9">
        <v>47</v>
      </c>
      <c r="AI1505" s="9">
        <v>0</v>
      </c>
      <c r="AJ1505" s="9">
        <v>454</v>
      </c>
      <c r="AK1505" s="9">
        <v>0</v>
      </c>
      <c r="AL1505" s="9">
        <v>10</v>
      </c>
      <c r="AM1505" s="9">
        <v>0</v>
      </c>
      <c r="AN1505" s="9">
        <v>463</v>
      </c>
      <c r="AO1505" s="9">
        <v>1</v>
      </c>
      <c r="AP1505" s="9">
        <v>0</v>
      </c>
      <c r="AQ1505" s="9">
        <v>0</v>
      </c>
      <c r="AR1505" s="9">
        <v>439</v>
      </c>
      <c r="AS1505" s="9">
        <v>25</v>
      </c>
      <c r="AT1505" s="10">
        <v>0</v>
      </c>
    </row>
    <row r="1506" spans="1:46" ht="57" x14ac:dyDescent="0.25">
      <c r="A1506" s="26" t="str">
        <f t="shared" si="46"/>
        <v>2015Licensed practical nursesQuebecNursing home/long-term care</v>
      </c>
      <c r="B1506" s="24">
        <v>2015</v>
      </c>
      <c r="C1506" s="9" t="s">
        <v>3</v>
      </c>
      <c r="D1506" s="9" t="s">
        <v>166</v>
      </c>
      <c r="E1506" s="9" t="str">
        <f t="shared" si="47"/>
        <v>Quebec</v>
      </c>
      <c r="F1506" s="9" t="s">
        <v>181</v>
      </c>
      <c r="G1506" s="9" t="s">
        <v>12</v>
      </c>
      <c r="H1506" s="9">
        <v>4200</v>
      </c>
      <c r="I1506" s="9">
        <v>3844</v>
      </c>
      <c r="J1506" s="9">
        <v>356</v>
      </c>
      <c r="K1506" s="9">
        <v>0</v>
      </c>
      <c r="L1506" s="9">
        <v>314</v>
      </c>
      <c r="M1506" s="9">
        <v>500</v>
      </c>
      <c r="N1506" s="9">
        <v>458</v>
      </c>
      <c r="O1506" s="9">
        <v>591</v>
      </c>
      <c r="P1506" s="9">
        <v>630</v>
      </c>
      <c r="Q1506" s="9">
        <v>542</v>
      </c>
      <c r="R1506" s="9">
        <v>489</v>
      </c>
      <c r="S1506" s="9">
        <v>379</v>
      </c>
      <c r="T1506" s="9">
        <v>207</v>
      </c>
      <c r="U1506" s="9">
        <v>67</v>
      </c>
      <c r="V1506" s="9">
        <v>23</v>
      </c>
      <c r="W1506" s="9">
        <v>0</v>
      </c>
      <c r="X1506" s="9">
        <v>4191</v>
      </c>
      <c r="Y1506" s="9">
        <v>5</v>
      </c>
      <c r="Z1506" s="9">
        <v>4</v>
      </c>
      <c r="AA1506" s="9">
        <v>2962</v>
      </c>
      <c r="AB1506" s="9">
        <v>470</v>
      </c>
      <c r="AC1506" s="9">
        <v>332</v>
      </c>
      <c r="AD1506" s="9">
        <v>436</v>
      </c>
      <c r="AE1506" s="9">
        <v>0</v>
      </c>
      <c r="AF1506" s="9">
        <v>1661</v>
      </c>
      <c r="AG1506" s="9">
        <v>2053</v>
      </c>
      <c r="AH1506" s="9">
        <v>486</v>
      </c>
      <c r="AI1506" s="9">
        <v>0</v>
      </c>
      <c r="AJ1506" s="9">
        <v>4062</v>
      </c>
      <c r="AK1506" s="9">
        <v>0</v>
      </c>
      <c r="AL1506" s="9">
        <v>138</v>
      </c>
      <c r="AM1506" s="9">
        <v>0</v>
      </c>
      <c r="AN1506" s="9">
        <v>4172</v>
      </c>
      <c r="AO1506" s="9">
        <v>27</v>
      </c>
      <c r="AP1506" s="9">
        <v>1</v>
      </c>
      <c r="AQ1506" s="9">
        <v>0</v>
      </c>
      <c r="AR1506" s="9">
        <v>3783</v>
      </c>
      <c r="AS1506" s="9">
        <v>417</v>
      </c>
      <c r="AT1506" s="10">
        <v>0</v>
      </c>
    </row>
    <row r="1507" spans="1:46" ht="42.75" x14ac:dyDescent="0.25">
      <c r="A1507" s="26" t="str">
        <f t="shared" si="46"/>
        <v>2015Licensed practical nursesQuebecOther places of work</v>
      </c>
      <c r="B1507" s="24">
        <v>2015</v>
      </c>
      <c r="C1507" s="9" t="s">
        <v>3</v>
      </c>
      <c r="D1507" s="9" t="s">
        <v>166</v>
      </c>
      <c r="E1507" s="9" t="str">
        <f t="shared" si="47"/>
        <v>Quebec</v>
      </c>
      <c r="F1507" s="9" t="s">
        <v>183</v>
      </c>
      <c r="G1507" s="9" t="s">
        <v>13</v>
      </c>
      <c r="H1507" s="9">
        <v>4158</v>
      </c>
      <c r="I1507" s="9">
        <v>3662</v>
      </c>
      <c r="J1507" s="9">
        <v>496</v>
      </c>
      <c r="K1507" s="9">
        <v>0</v>
      </c>
      <c r="L1507" s="9">
        <v>184</v>
      </c>
      <c r="M1507" s="9">
        <v>474</v>
      </c>
      <c r="N1507" s="9">
        <v>564</v>
      </c>
      <c r="O1507" s="9">
        <v>655</v>
      </c>
      <c r="P1507" s="9">
        <v>681</v>
      </c>
      <c r="Q1507" s="9">
        <v>606</v>
      </c>
      <c r="R1507" s="9">
        <v>484</v>
      </c>
      <c r="S1507" s="9">
        <v>315</v>
      </c>
      <c r="T1507" s="9">
        <v>133</v>
      </c>
      <c r="U1507" s="9">
        <v>50</v>
      </c>
      <c r="V1507" s="9">
        <v>12</v>
      </c>
      <c r="W1507" s="9">
        <v>0</v>
      </c>
      <c r="X1507" s="9">
        <v>4150</v>
      </c>
      <c r="Y1507" s="9">
        <v>3</v>
      </c>
      <c r="Z1507" s="9">
        <v>5</v>
      </c>
      <c r="AA1507" s="9">
        <v>2939</v>
      </c>
      <c r="AB1507" s="9">
        <v>550</v>
      </c>
      <c r="AC1507" s="9">
        <v>280</v>
      </c>
      <c r="AD1507" s="9">
        <v>389</v>
      </c>
      <c r="AE1507" s="9">
        <v>0</v>
      </c>
      <c r="AF1507" s="9">
        <v>1632</v>
      </c>
      <c r="AG1507" s="9">
        <v>1461</v>
      </c>
      <c r="AH1507" s="9">
        <v>1065</v>
      </c>
      <c r="AI1507" s="9">
        <v>0</v>
      </c>
      <c r="AJ1507" s="9">
        <v>3542</v>
      </c>
      <c r="AK1507" s="9">
        <v>0</v>
      </c>
      <c r="AL1507" s="9">
        <v>616</v>
      </c>
      <c r="AM1507" s="9">
        <v>0</v>
      </c>
      <c r="AN1507" s="9">
        <v>3618</v>
      </c>
      <c r="AO1507" s="9">
        <v>130</v>
      </c>
      <c r="AP1507" s="9">
        <v>410</v>
      </c>
      <c r="AQ1507" s="9">
        <v>0</v>
      </c>
      <c r="AR1507" s="9">
        <v>3817</v>
      </c>
      <c r="AS1507" s="9">
        <v>341</v>
      </c>
      <c r="AT1507" s="10">
        <v>0</v>
      </c>
    </row>
    <row r="1508" spans="1:46" ht="42.75" x14ac:dyDescent="0.25">
      <c r="A1508" s="26" t="str">
        <f t="shared" si="46"/>
        <v>2015Licensed practical nursesOntarioAll places of work</v>
      </c>
      <c r="B1508" s="24">
        <v>2015</v>
      </c>
      <c r="C1508" s="9" t="s">
        <v>3</v>
      </c>
      <c r="D1508" s="9" t="s">
        <v>172</v>
      </c>
      <c r="E1508" s="9" t="str">
        <f t="shared" si="47"/>
        <v>Ontario</v>
      </c>
      <c r="F1508" s="9" t="s">
        <v>179</v>
      </c>
      <c r="G1508" s="9" t="s">
        <v>9</v>
      </c>
      <c r="H1508" s="9">
        <v>39069</v>
      </c>
      <c r="I1508" s="9">
        <v>35756</v>
      </c>
      <c r="J1508" s="9">
        <v>3313</v>
      </c>
      <c r="K1508" s="9">
        <v>0</v>
      </c>
      <c r="L1508" s="9">
        <v>1696</v>
      </c>
      <c r="M1508" s="9">
        <v>5550</v>
      </c>
      <c r="N1508" s="9">
        <v>5440</v>
      </c>
      <c r="O1508" s="9">
        <v>4592</v>
      </c>
      <c r="P1508" s="9">
        <v>4962</v>
      </c>
      <c r="Q1508" s="9">
        <v>4577</v>
      </c>
      <c r="R1508" s="9">
        <v>4464</v>
      </c>
      <c r="S1508" s="9">
        <v>3916</v>
      </c>
      <c r="T1508" s="9">
        <v>2591</v>
      </c>
      <c r="U1508" s="9">
        <v>1028</v>
      </c>
      <c r="V1508" s="9">
        <v>253</v>
      </c>
      <c r="W1508" s="9">
        <v>0</v>
      </c>
      <c r="X1508" s="9">
        <v>35663</v>
      </c>
      <c r="Y1508" s="9">
        <v>3325</v>
      </c>
      <c r="Z1508" s="9">
        <v>81</v>
      </c>
      <c r="AA1508" s="9">
        <v>20951</v>
      </c>
      <c r="AB1508" s="9">
        <v>6854</v>
      </c>
      <c r="AC1508" s="9">
        <v>5869</v>
      </c>
      <c r="AD1508" s="9">
        <v>5302</v>
      </c>
      <c r="AE1508" s="9">
        <v>93</v>
      </c>
      <c r="AF1508" s="9">
        <v>21548</v>
      </c>
      <c r="AG1508" s="9">
        <v>13948</v>
      </c>
      <c r="AH1508" s="9">
        <v>3573</v>
      </c>
      <c r="AI1508" s="9">
        <v>0</v>
      </c>
      <c r="AJ1508" s="9">
        <v>33644</v>
      </c>
      <c r="AK1508" s="9">
        <v>1064</v>
      </c>
      <c r="AL1508" s="9">
        <v>4361</v>
      </c>
      <c r="AM1508" s="9">
        <v>0</v>
      </c>
      <c r="AN1508" s="9">
        <v>37871</v>
      </c>
      <c r="AO1508" s="9">
        <v>899</v>
      </c>
      <c r="AP1508" s="9">
        <v>266</v>
      </c>
      <c r="AQ1508" s="9">
        <v>33</v>
      </c>
      <c r="AR1508" s="9">
        <v>35359</v>
      </c>
      <c r="AS1508" s="9">
        <v>3710</v>
      </c>
      <c r="AT1508" s="10">
        <v>0</v>
      </c>
    </row>
    <row r="1509" spans="1:46" ht="42.75" x14ac:dyDescent="0.25">
      <c r="A1509" s="26" t="str">
        <f t="shared" si="46"/>
        <v>2015Licensed practical nursesOntarioHospital</v>
      </c>
      <c r="B1509" s="24">
        <v>2015</v>
      </c>
      <c r="C1509" s="9" t="s">
        <v>3</v>
      </c>
      <c r="D1509" s="9" t="s">
        <v>172</v>
      </c>
      <c r="E1509" s="9" t="str">
        <f t="shared" si="47"/>
        <v>Ontario</v>
      </c>
      <c r="F1509" s="9" t="s">
        <v>180</v>
      </c>
      <c r="G1509" s="9" t="s">
        <v>10</v>
      </c>
      <c r="H1509" s="9">
        <v>15560</v>
      </c>
      <c r="I1509" s="9">
        <v>14004</v>
      </c>
      <c r="J1509" s="9">
        <v>1556</v>
      </c>
      <c r="K1509" s="9">
        <v>0</v>
      </c>
      <c r="L1509" s="9">
        <v>600</v>
      </c>
      <c r="M1509" s="9">
        <v>2291</v>
      </c>
      <c r="N1509" s="9">
        <v>2291</v>
      </c>
      <c r="O1509" s="9">
        <v>1892</v>
      </c>
      <c r="P1509" s="9">
        <v>1783</v>
      </c>
      <c r="Q1509" s="9">
        <v>1775</v>
      </c>
      <c r="R1509" s="9">
        <v>1869</v>
      </c>
      <c r="S1509" s="9">
        <v>1651</v>
      </c>
      <c r="T1509" s="9">
        <v>971</v>
      </c>
      <c r="U1509" s="9">
        <v>350</v>
      </c>
      <c r="V1509" s="9">
        <v>87</v>
      </c>
      <c r="W1509" s="9">
        <v>0</v>
      </c>
      <c r="X1509" s="9">
        <v>14764</v>
      </c>
      <c r="Y1509" s="9">
        <v>784</v>
      </c>
      <c r="Z1509" s="9">
        <v>12</v>
      </c>
      <c r="AA1509" s="9">
        <v>8255</v>
      </c>
      <c r="AB1509" s="9">
        <v>2692</v>
      </c>
      <c r="AC1509" s="9">
        <v>2332</v>
      </c>
      <c r="AD1509" s="9">
        <v>2259</v>
      </c>
      <c r="AE1509" s="9">
        <v>22</v>
      </c>
      <c r="AF1509" s="9">
        <v>8411</v>
      </c>
      <c r="AG1509" s="9">
        <v>5945</v>
      </c>
      <c r="AH1509" s="9">
        <v>1204</v>
      </c>
      <c r="AI1509" s="9">
        <v>0</v>
      </c>
      <c r="AJ1509" s="9">
        <v>14825</v>
      </c>
      <c r="AK1509" s="9">
        <v>60</v>
      </c>
      <c r="AL1509" s="9">
        <v>675</v>
      </c>
      <c r="AM1509" s="9">
        <v>0</v>
      </c>
      <c r="AN1509" s="9">
        <v>15483</v>
      </c>
      <c r="AO1509" s="9">
        <v>68</v>
      </c>
      <c r="AP1509" s="9">
        <v>9</v>
      </c>
      <c r="AQ1509" s="9">
        <v>0</v>
      </c>
      <c r="AR1509" s="9">
        <v>14285</v>
      </c>
      <c r="AS1509" s="9">
        <v>1275</v>
      </c>
      <c r="AT1509" s="10">
        <v>0</v>
      </c>
    </row>
    <row r="1510" spans="1:46" ht="42.75" x14ac:dyDescent="0.25">
      <c r="A1510" s="26" t="str">
        <f t="shared" si="46"/>
        <v>2015Licensed practical nursesOntarioCommunity health</v>
      </c>
      <c r="B1510" s="24">
        <v>2015</v>
      </c>
      <c r="C1510" s="9" t="s">
        <v>3</v>
      </c>
      <c r="D1510" s="9" t="s">
        <v>172</v>
      </c>
      <c r="E1510" s="9" t="str">
        <f t="shared" si="47"/>
        <v>Ontario</v>
      </c>
      <c r="F1510" s="9" t="s">
        <v>182</v>
      </c>
      <c r="G1510" s="9" t="s">
        <v>11</v>
      </c>
      <c r="H1510" s="9">
        <v>6439</v>
      </c>
      <c r="I1510" s="9">
        <v>5981</v>
      </c>
      <c r="J1510" s="9">
        <v>458</v>
      </c>
      <c r="K1510" s="9">
        <v>0</v>
      </c>
      <c r="L1510" s="9">
        <v>249</v>
      </c>
      <c r="M1510" s="9">
        <v>879</v>
      </c>
      <c r="N1510" s="9">
        <v>868</v>
      </c>
      <c r="O1510" s="9">
        <v>759</v>
      </c>
      <c r="P1510" s="9">
        <v>896</v>
      </c>
      <c r="Q1510" s="9">
        <v>734</v>
      </c>
      <c r="R1510" s="9">
        <v>739</v>
      </c>
      <c r="S1510" s="9">
        <v>609</v>
      </c>
      <c r="T1510" s="9">
        <v>458</v>
      </c>
      <c r="U1510" s="9">
        <v>193</v>
      </c>
      <c r="V1510" s="9">
        <v>55</v>
      </c>
      <c r="W1510" s="9">
        <v>0</v>
      </c>
      <c r="X1510" s="9">
        <v>5791</v>
      </c>
      <c r="Y1510" s="9">
        <v>619</v>
      </c>
      <c r="Z1510" s="9">
        <v>29</v>
      </c>
      <c r="AA1510" s="9">
        <v>3321</v>
      </c>
      <c r="AB1510" s="9">
        <v>1093</v>
      </c>
      <c r="AC1510" s="9">
        <v>1030</v>
      </c>
      <c r="AD1510" s="9">
        <v>970</v>
      </c>
      <c r="AE1510" s="9">
        <v>25</v>
      </c>
      <c r="AF1510" s="9">
        <v>3722</v>
      </c>
      <c r="AG1510" s="9">
        <v>1964</v>
      </c>
      <c r="AH1510" s="9">
        <v>753</v>
      </c>
      <c r="AI1510" s="9">
        <v>0</v>
      </c>
      <c r="AJ1510" s="9">
        <v>4985</v>
      </c>
      <c r="AK1510" s="9">
        <v>408</v>
      </c>
      <c r="AL1510" s="9">
        <v>1046</v>
      </c>
      <c r="AM1510" s="9">
        <v>0</v>
      </c>
      <c r="AN1510" s="9">
        <v>6029</v>
      </c>
      <c r="AO1510" s="9">
        <v>369</v>
      </c>
      <c r="AP1510" s="9">
        <v>41</v>
      </c>
      <c r="AQ1510" s="9">
        <v>0</v>
      </c>
      <c r="AR1510" s="9">
        <v>6011</v>
      </c>
      <c r="AS1510" s="9">
        <v>428</v>
      </c>
      <c r="AT1510" s="10">
        <v>0</v>
      </c>
    </row>
    <row r="1511" spans="1:46" ht="57" x14ac:dyDescent="0.25">
      <c r="A1511" s="26" t="str">
        <f t="shared" si="46"/>
        <v>2015Licensed practical nursesOntarioNursing home/long-term care</v>
      </c>
      <c r="B1511" s="24">
        <v>2015</v>
      </c>
      <c r="C1511" s="9" t="s">
        <v>3</v>
      </c>
      <c r="D1511" s="9" t="s">
        <v>172</v>
      </c>
      <c r="E1511" s="9" t="str">
        <f t="shared" si="47"/>
        <v>Ontario</v>
      </c>
      <c r="F1511" s="9" t="s">
        <v>181</v>
      </c>
      <c r="G1511" s="9" t="s">
        <v>12</v>
      </c>
      <c r="H1511" s="9">
        <v>14662</v>
      </c>
      <c r="I1511" s="9">
        <v>13515</v>
      </c>
      <c r="J1511" s="9">
        <v>1147</v>
      </c>
      <c r="K1511" s="9">
        <v>0</v>
      </c>
      <c r="L1511" s="9">
        <v>780</v>
      </c>
      <c r="M1511" s="9">
        <v>2114</v>
      </c>
      <c r="N1511" s="9">
        <v>2003</v>
      </c>
      <c r="O1511" s="9">
        <v>1678</v>
      </c>
      <c r="P1511" s="9">
        <v>1959</v>
      </c>
      <c r="Q1511" s="9">
        <v>1776</v>
      </c>
      <c r="R1511" s="9">
        <v>1585</v>
      </c>
      <c r="S1511" s="9">
        <v>1400</v>
      </c>
      <c r="T1511" s="9">
        <v>929</v>
      </c>
      <c r="U1511" s="9">
        <v>367</v>
      </c>
      <c r="V1511" s="9">
        <v>71</v>
      </c>
      <c r="W1511" s="9">
        <v>0</v>
      </c>
      <c r="X1511" s="9">
        <v>12942</v>
      </c>
      <c r="Y1511" s="9">
        <v>1685</v>
      </c>
      <c r="Z1511" s="9">
        <v>35</v>
      </c>
      <c r="AA1511" s="9">
        <v>8379</v>
      </c>
      <c r="AB1511" s="9">
        <v>2621</v>
      </c>
      <c r="AC1511" s="9">
        <v>2065</v>
      </c>
      <c r="AD1511" s="9">
        <v>1560</v>
      </c>
      <c r="AE1511" s="9">
        <v>37</v>
      </c>
      <c r="AF1511" s="9">
        <v>7998</v>
      </c>
      <c r="AG1511" s="9">
        <v>5330</v>
      </c>
      <c r="AH1511" s="9">
        <v>1334</v>
      </c>
      <c r="AI1511" s="9">
        <v>0</v>
      </c>
      <c r="AJ1511" s="9">
        <v>12554</v>
      </c>
      <c r="AK1511" s="9">
        <v>452</v>
      </c>
      <c r="AL1511" s="9">
        <v>1656</v>
      </c>
      <c r="AM1511" s="9">
        <v>0</v>
      </c>
      <c r="AN1511" s="9">
        <v>14354</v>
      </c>
      <c r="AO1511" s="9">
        <v>292</v>
      </c>
      <c r="AP1511" s="9">
        <v>14</v>
      </c>
      <c r="AQ1511" s="9">
        <v>2</v>
      </c>
      <c r="AR1511" s="9">
        <v>12953</v>
      </c>
      <c r="AS1511" s="9">
        <v>1709</v>
      </c>
      <c r="AT1511" s="10">
        <v>0</v>
      </c>
    </row>
    <row r="1512" spans="1:46" ht="42.75" x14ac:dyDescent="0.25">
      <c r="A1512" s="26" t="str">
        <f t="shared" si="46"/>
        <v>2015Licensed practical nursesOntarioOther places of work</v>
      </c>
      <c r="B1512" s="24">
        <v>2015</v>
      </c>
      <c r="C1512" s="9" t="s">
        <v>3</v>
      </c>
      <c r="D1512" s="9" t="s">
        <v>172</v>
      </c>
      <c r="E1512" s="9" t="str">
        <f t="shared" si="47"/>
        <v>Ontario</v>
      </c>
      <c r="F1512" s="9" t="s">
        <v>183</v>
      </c>
      <c r="G1512" s="9" t="s">
        <v>13</v>
      </c>
      <c r="H1512" s="9">
        <v>2408</v>
      </c>
      <c r="I1512" s="9">
        <v>2256</v>
      </c>
      <c r="J1512" s="9">
        <v>152</v>
      </c>
      <c r="K1512" s="9">
        <v>0</v>
      </c>
      <c r="L1512" s="9">
        <v>67</v>
      </c>
      <c r="M1512" s="9">
        <v>266</v>
      </c>
      <c r="N1512" s="9">
        <v>278</v>
      </c>
      <c r="O1512" s="9">
        <v>263</v>
      </c>
      <c r="P1512" s="9">
        <v>324</v>
      </c>
      <c r="Q1512" s="9">
        <v>292</v>
      </c>
      <c r="R1512" s="9">
        <v>271</v>
      </c>
      <c r="S1512" s="9">
        <v>256</v>
      </c>
      <c r="T1512" s="9">
        <v>233</v>
      </c>
      <c r="U1512" s="9">
        <v>118</v>
      </c>
      <c r="V1512" s="9">
        <v>40</v>
      </c>
      <c r="W1512" s="9">
        <v>0</v>
      </c>
      <c r="X1512" s="9">
        <v>2166</v>
      </c>
      <c r="Y1512" s="9">
        <v>237</v>
      </c>
      <c r="Z1512" s="9">
        <v>5</v>
      </c>
      <c r="AA1512" s="9">
        <v>996</v>
      </c>
      <c r="AB1512" s="9">
        <v>448</v>
      </c>
      <c r="AC1512" s="9">
        <v>442</v>
      </c>
      <c r="AD1512" s="9">
        <v>513</v>
      </c>
      <c r="AE1512" s="9">
        <v>9</v>
      </c>
      <c r="AF1512" s="9">
        <v>1417</v>
      </c>
      <c r="AG1512" s="9">
        <v>709</v>
      </c>
      <c r="AH1512" s="9">
        <v>282</v>
      </c>
      <c r="AI1512" s="9">
        <v>0</v>
      </c>
      <c r="AJ1512" s="9">
        <v>1280</v>
      </c>
      <c r="AK1512" s="9">
        <v>144</v>
      </c>
      <c r="AL1512" s="9">
        <v>984</v>
      </c>
      <c r="AM1512" s="9">
        <v>0</v>
      </c>
      <c r="AN1512" s="9">
        <v>2005</v>
      </c>
      <c r="AO1512" s="9">
        <v>170</v>
      </c>
      <c r="AP1512" s="9">
        <v>202</v>
      </c>
      <c r="AQ1512" s="9">
        <v>31</v>
      </c>
      <c r="AR1512" s="9">
        <v>2110</v>
      </c>
      <c r="AS1512" s="9">
        <v>298</v>
      </c>
      <c r="AT1512" s="10">
        <v>0</v>
      </c>
    </row>
    <row r="1513" spans="1:46" ht="42.75" x14ac:dyDescent="0.25">
      <c r="A1513" s="26" t="str">
        <f t="shared" si="46"/>
        <v>2015Licensed practical nursesManitobaAll places of work</v>
      </c>
      <c r="B1513" s="24">
        <v>2015</v>
      </c>
      <c r="C1513" s="9" t="s">
        <v>3</v>
      </c>
      <c r="D1513" s="9" t="s">
        <v>173</v>
      </c>
      <c r="E1513" s="9" t="str">
        <f t="shared" si="47"/>
        <v>Manitoba</v>
      </c>
      <c r="F1513" s="9" t="s">
        <v>179</v>
      </c>
      <c r="G1513" s="9" t="s">
        <v>9</v>
      </c>
      <c r="H1513" s="9">
        <v>3032</v>
      </c>
      <c r="I1513" s="9">
        <v>2773</v>
      </c>
      <c r="J1513" s="9">
        <v>259</v>
      </c>
      <c r="K1513" s="9">
        <v>0</v>
      </c>
      <c r="L1513" s="9">
        <v>68</v>
      </c>
      <c r="M1513" s="9">
        <v>308</v>
      </c>
      <c r="N1513" s="9">
        <v>325</v>
      </c>
      <c r="O1513" s="9">
        <v>375</v>
      </c>
      <c r="P1513" s="9">
        <v>414</v>
      </c>
      <c r="Q1513" s="9">
        <v>407</v>
      </c>
      <c r="R1513" s="9">
        <v>339</v>
      </c>
      <c r="S1513" s="9">
        <v>365</v>
      </c>
      <c r="T1513" s="9">
        <v>261</v>
      </c>
      <c r="U1513" s="9">
        <v>133</v>
      </c>
      <c r="V1513" s="9">
        <v>37</v>
      </c>
      <c r="W1513" s="9">
        <v>0</v>
      </c>
      <c r="X1513" s="9">
        <v>2721</v>
      </c>
      <c r="Y1513" s="9">
        <v>286</v>
      </c>
      <c r="Z1513" s="9">
        <v>25</v>
      </c>
      <c r="AA1513" s="9">
        <v>1331</v>
      </c>
      <c r="AB1513" s="9">
        <v>696</v>
      </c>
      <c r="AC1513" s="9">
        <v>404</v>
      </c>
      <c r="AD1513" s="9">
        <v>601</v>
      </c>
      <c r="AE1513" s="9">
        <v>0</v>
      </c>
      <c r="AF1513" s="9">
        <v>1014</v>
      </c>
      <c r="AG1513" s="9">
        <v>1705</v>
      </c>
      <c r="AH1513" s="9">
        <v>313</v>
      </c>
      <c r="AI1513" s="9">
        <v>0</v>
      </c>
      <c r="AJ1513" s="9">
        <v>2793</v>
      </c>
      <c r="AK1513" s="9">
        <v>37</v>
      </c>
      <c r="AL1513" s="9">
        <v>202</v>
      </c>
      <c r="AM1513" s="9">
        <v>0</v>
      </c>
      <c r="AN1513" s="9">
        <v>2941</v>
      </c>
      <c r="AO1513" s="9">
        <v>62</v>
      </c>
      <c r="AP1513" s="9">
        <v>29</v>
      </c>
      <c r="AQ1513" s="9">
        <v>0</v>
      </c>
      <c r="AR1513" s="9">
        <v>1744</v>
      </c>
      <c r="AS1513" s="9">
        <v>1288</v>
      </c>
      <c r="AT1513" s="10">
        <v>0</v>
      </c>
    </row>
    <row r="1514" spans="1:46" ht="42.75" x14ac:dyDescent="0.25">
      <c r="A1514" s="26" t="str">
        <f t="shared" si="46"/>
        <v>2015Licensed practical nursesManitobaHospital</v>
      </c>
      <c r="B1514" s="24">
        <v>2015</v>
      </c>
      <c r="C1514" s="9" t="s">
        <v>3</v>
      </c>
      <c r="D1514" s="9" t="s">
        <v>173</v>
      </c>
      <c r="E1514" s="9" t="str">
        <f t="shared" si="47"/>
        <v>Manitoba</v>
      </c>
      <c r="F1514" s="9" t="s">
        <v>180</v>
      </c>
      <c r="G1514" s="9" t="s">
        <v>10</v>
      </c>
      <c r="H1514" s="9">
        <v>1174</v>
      </c>
      <c r="I1514" s="9">
        <v>1082</v>
      </c>
      <c r="J1514" s="9">
        <v>92</v>
      </c>
      <c r="K1514" s="9">
        <v>0</v>
      </c>
      <c r="L1514" s="9">
        <v>40</v>
      </c>
      <c r="M1514" s="9">
        <v>157</v>
      </c>
      <c r="N1514" s="9">
        <v>153</v>
      </c>
      <c r="O1514" s="9">
        <v>165</v>
      </c>
      <c r="P1514" s="9">
        <v>149</v>
      </c>
      <c r="Q1514" s="9">
        <v>145</v>
      </c>
      <c r="R1514" s="9">
        <v>115</v>
      </c>
      <c r="S1514" s="9">
        <v>123</v>
      </c>
      <c r="T1514" s="9">
        <v>79</v>
      </c>
      <c r="U1514" s="9">
        <v>37</v>
      </c>
      <c r="V1514" s="9">
        <v>11</v>
      </c>
      <c r="W1514" s="9">
        <v>0</v>
      </c>
      <c r="X1514" s="9">
        <v>1103</v>
      </c>
      <c r="Y1514" s="9">
        <v>62</v>
      </c>
      <c r="Z1514" s="9">
        <v>9</v>
      </c>
      <c r="AA1514" s="9">
        <v>594</v>
      </c>
      <c r="AB1514" s="9">
        <v>262</v>
      </c>
      <c r="AC1514" s="9">
        <v>118</v>
      </c>
      <c r="AD1514" s="9">
        <v>200</v>
      </c>
      <c r="AE1514" s="9">
        <v>0</v>
      </c>
      <c r="AF1514" s="9">
        <v>373</v>
      </c>
      <c r="AG1514" s="9">
        <v>684</v>
      </c>
      <c r="AH1514" s="9">
        <v>117</v>
      </c>
      <c r="AI1514" s="9">
        <v>0</v>
      </c>
      <c r="AJ1514" s="9">
        <v>1116</v>
      </c>
      <c r="AK1514" s="9">
        <v>5</v>
      </c>
      <c r="AL1514" s="9">
        <v>53</v>
      </c>
      <c r="AM1514" s="9">
        <v>0</v>
      </c>
      <c r="AN1514" s="9">
        <v>1161</v>
      </c>
      <c r="AO1514" s="9">
        <v>12</v>
      </c>
      <c r="AP1514" s="9">
        <v>1</v>
      </c>
      <c r="AQ1514" s="9">
        <v>0</v>
      </c>
      <c r="AR1514" s="9">
        <v>507</v>
      </c>
      <c r="AS1514" s="9">
        <v>667</v>
      </c>
      <c r="AT1514" s="10">
        <v>0</v>
      </c>
    </row>
    <row r="1515" spans="1:46" ht="42.75" x14ac:dyDescent="0.25">
      <c r="A1515" s="26" t="str">
        <f t="shared" si="46"/>
        <v>2015Licensed practical nursesManitobaCommunity health</v>
      </c>
      <c r="B1515" s="24">
        <v>2015</v>
      </c>
      <c r="C1515" s="9" t="s">
        <v>3</v>
      </c>
      <c r="D1515" s="9" t="s">
        <v>173</v>
      </c>
      <c r="E1515" s="9" t="str">
        <f t="shared" si="47"/>
        <v>Manitoba</v>
      </c>
      <c r="F1515" s="9" t="s">
        <v>182</v>
      </c>
      <c r="G1515" s="9" t="s">
        <v>11</v>
      </c>
      <c r="H1515" s="9">
        <v>452</v>
      </c>
      <c r="I1515" s="9">
        <v>418</v>
      </c>
      <c r="J1515" s="9">
        <v>34</v>
      </c>
      <c r="K1515" s="9">
        <v>0</v>
      </c>
      <c r="L1515" s="9">
        <v>4</v>
      </c>
      <c r="M1515" s="9">
        <v>27</v>
      </c>
      <c r="N1515" s="9">
        <v>45</v>
      </c>
      <c r="O1515" s="9">
        <v>52</v>
      </c>
      <c r="P1515" s="9">
        <v>71</v>
      </c>
      <c r="Q1515" s="9">
        <v>68</v>
      </c>
      <c r="R1515" s="9">
        <v>52</v>
      </c>
      <c r="S1515" s="9">
        <v>65</v>
      </c>
      <c r="T1515" s="9">
        <v>44</v>
      </c>
      <c r="U1515" s="9">
        <v>19</v>
      </c>
      <c r="V1515" s="9">
        <v>5</v>
      </c>
      <c r="W1515" s="9">
        <v>0</v>
      </c>
      <c r="X1515" s="9">
        <v>425</v>
      </c>
      <c r="Y1515" s="9">
        <v>24</v>
      </c>
      <c r="Z1515" s="9">
        <v>3</v>
      </c>
      <c r="AA1515" s="9">
        <v>167</v>
      </c>
      <c r="AB1515" s="9">
        <v>128</v>
      </c>
      <c r="AC1515" s="9">
        <v>58</v>
      </c>
      <c r="AD1515" s="9">
        <v>99</v>
      </c>
      <c r="AE1515" s="9">
        <v>0</v>
      </c>
      <c r="AF1515" s="9">
        <v>185</v>
      </c>
      <c r="AG1515" s="9">
        <v>221</v>
      </c>
      <c r="AH1515" s="9">
        <v>46</v>
      </c>
      <c r="AI1515" s="9">
        <v>0</v>
      </c>
      <c r="AJ1515" s="9">
        <v>398</v>
      </c>
      <c r="AK1515" s="9">
        <v>16</v>
      </c>
      <c r="AL1515" s="9">
        <v>38</v>
      </c>
      <c r="AM1515" s="9">
        <v>0</v>
      </c>
      <c r="AN1515" s="9">
        <v>431</v>
      </c>
      <c r="AO1515" s="9">
        <v>17</v>
      </c>
      <c r="AP1515" s="9">
        <v>4</v>
      </c>
      <c r="AQ1515" s="9">
        <v>0</v>
      </c>
      <c r="AR1515" s="9">
        <v>272</v>
      </c>
      <c r="AS1515" s="9">
        <v>180</v>
      </c>
      <c r="AT1515" s="10">
        <v>0</v>
      </c>
    </row>
    <row r="1516" spans="1:46" ht="57" x14ac:dyDescent="0.25">
      <c r="A1516" s="26" t="str">
        <f t="shared" si="46"/>
        <v>2015Licensed practical nursesManitobaNursing home/long-term care</v>
      </c>
      <c r="B1516" s="24">
        <v>2015</v>
      </c>
      <c r="C1516" s="9" t="s">
        <v>3</v>
      </c>
      <c r="D1516" s="9" t="s">
        <v>173</v>
      </c>
      <c r="E1516" s="9" t="str">
        <f t="shared" si="47"/>
        <v>Manitoba</v>
      </c>
      <c r="F1516" s="9" t="s">
        <v>181</v>
      </c>
      <c r="G1516" s="9" t="s">
        <v>12</v>
      </c>
      <c r="H1516" s="9">
        <v>1257</v>
      </c>
      <c r="I1516" s="9">
        <v>1138</v>
      </c>
      <c r="J1516" s="9">
        <v>119</v>
      </c>
      <c r="K1516" s="9">
        <v>0</v>
      </c>
      <c r="L1516" s="9">
        <v>23</v>
      </c>
      <c r="M1516" s="9">
        <v>118</v>
      </c>
      <c r="N1516" s="9">
        <v>111</v>
      </c>
      <c r="O1516" s="9">
        <v>148</v>
      </c>
      <c r="P1516" s="9">
        <v>168</v>
      </c>
      <c r="Q1516" s="9">
        <v>180</v>
      </c>
      <c r="R1516" s="9">
        <v>156</v>
      </c>
      <c r="S1516" s="9">
        <v>153</v>
      </c>
      <c r="T1516" s="9">
        <v>113</v>
      </c>
      <c r="U1516" s="9">
        <v>70</v>
      </c>
      <c r="V1516" s="9">
        <v>17</v>
      </c>
      <c r="W1516" s="9">
        <v>0</v>
      </c>
      <c r="X1516" s="9">
        <v>1052</v>
      </c>
      <c r="Y1516" s="9">
        <v>193</v>
      </c>
      <c r="Z1516" s="9">
        <v>12</v>
      </c>
      <c r="AA1516" s="9">
        <v>528</v>
      </c>
      <c r="AB1516" s="9">
        <v>263</v>
      </c>
      <c r="AC1516" s="9">
        <v>205</v>
      </c>
      <c r="AD1516" s="9">
        <v>261</v>
      </c>
      <c r="AE1516" s="9">
        <v>0</v>
      </c>
      <c r="AF1516" s="9">
        <v>385</v>
      </c>
      <c r="AG1516" s="9">
        <v>749</v>
      </c>
      <c r="AH1516" s="9">
        <v>123</v>
      </c>
      <c r="AI1516" s="9">
        <v>0</v>
      </c>
      <c r="AJ1516" s="9">
        <v>1211</v>
      </c>
      <c r="AK1516" s="9">
        <v>10</v>
      </c>
      <c r="AL1516" s="9">
        <v>36</v>
      </c>
      <c r="AM1516" s="9">
        <v>0</v>
      </c>
      <c r="AN1516" s="9">
        <v>1237</v>
      </c>
      <c r="AO1516" s="9">
        <v>15</v>
      </c>
      <c r="AP1516" s="9">
        <v>5</v>
      </c>
      <c r="AQ1516" s="9">
        <v>0</v>
      </c>
      <c r="AR1516" s="9">
        <v>870</v>
      </c>
      <c r="AS1516" s="9">
        <v>387</v>
      </c>
      <c r="AT1516" s="10">
        <v>0</v>
      </c>
    </row>
    <row r="1517" spans="1:46" ht="42.75" x14ac:dyDescent="0.25">
      <c r="A1517" s="26" t="str">
        <f t="shared" si="46"/>
        <v>2015Licensed practical nursesManitobaOther places of work</v>
      </c>
      <c r="B1517" s="24">
        <v>2015</v>
      </c>
      <c r="C1517" s="9" t="s">
        <v>3</v>
      </c>
      <c r="D1517" s="9" t="s">
        <v>173</v>
      </c>
      <c r="E1517" s="9" t="str">
        <f t="shared" si="47"/>
        <v>Manitoba</v>
      </c>
      <c r="F1517" s="9" t="s">
        <v>183</v>
      </c>
      <c r="G1517" s="9" t="s">
        <v>13</v>
      </c>
      <c r="H1517" s="9">
        <v>149</v>
      </c>
      <c r="I1517" s="9">
        <v>135</v>
      </c>
      <c r="J1517" s="9">
        <v>14</v>
      </c>
      <c r="K1517" s="9">
        <v>0</v>
      </c>
      <c r="L1517" s="9">
        <v>1</v>
      </c>
      <c r="M1517" s="9">
        <v>6</v>
      </c>
      <c r="N1517" s="9">
        <v>16</v>
      </c>
      <c r="O1517" s="9">
        <v>10</v>
      </c>
      <c r="P1517" s="9">
        <v>26</v>
      </c>
      <c r="Q1517" s="9">
        <v>14</v>
      </c>
      <c r="R1517" s="9">
        <v>16</v>
      </c>
      <c r="S1517" s="9">
        <v>24</v>
      </c>
      <c r="T1517" s="9">
        <v>25</v>
      </c>
      <c r="U1517" s="9">
        <v>7</v>
      </c>
      <c r="V1517" s="9">
        <v>4</v>
      </c>
      <c r="W1517" s="9">
        <v>0</v>
      </c>
      <c r="X1517" s="9">
        <v>141</v>
      </c>
      <c r="Y1517" s="9">
        <v>7</v>
      </c>
      <c r="Z1517" s="9">
        <v>1</v>
      </c>
      <c r="AA1517" s="9">
        <v>42</v>
      </c>
      <c r="AB1517" s="9">
        <v>43</v>
      </c>
      <c r="AC1517" s="9">
        <v>23</v>
      </c>
      <c r="AD1517" s="9">
        <v>41</v>
      </c>
      <c r="AE1517" s="9">
        <v>0</v>
      </c>
      <c r="AF1517" s="9">
        <v>71</v>
      </c>
      <c r="AG1517" s="9">
        <v>51</v>
      </c>
      <c r="AH1517" s="9">
        <v>27</v>
      </c>
      <c r="AI1517" s="9">
        <v>0</v>
      </c>
      <c r="AJ1517" s="9">
        <v>68</v>
      </c>
      <c r="AK1517" s="9">
        <v>6</v>
      </c>
      <c r="AL1517" s="9">
        <v>75</v>
      </c>
      <c r="AM1517" s="9">
        <v>0</v>
      </c>
      <c r="AN1517" s="9">
        <v>112</v>
      </c>
      <c r="AO1517" s="9">
        <v>18</v>
      </c>
      <c r="AP1517" s="9">
        <v>19</v>
      </c>
      <c r="AQ1517" s="9">
        <v>0</v>
      </c>
      <c r="AR1517" s="9">
        <v>95</v>
      </c>
      <c r="AS1517" s="9">
        <v>54</v>
      </c>
      <c r="AT1517" s="10">
        <v>0</v>
      </c>
    </row>
    <row r="1518" spans="1:46" ht="42.75" x14ac:dyDescent="0.25">
      <c r="A1518" s="26" t="str">
        <f t="shared" si="46"/>
        <v>2015Licensed practical nursesSaskatchewanAll places of work</v>
      </c>
      <c r="B1518" s="24">
        <v>2015</v>
      </c>
      <c r="C1518" s="9" t="s">
        <v>3</v>
      </c>
      <c r="D1518" s="9" t="s">
        <v>174</v>
      </c>
      <c r="E1518" s="9" t="str">
        <f t="shared" si="47"/>
        <v>Saskatchewan</v>
      </c>
      <c r="F1518" s="9" t="s">
        <v>179</v>
      </c>
      <c r="G1518" s="9" t="s">
        <v>9</v>
      </c>
      <c r="H1518" s="9">
        <v>3230</v>
      </c>
      <c r="I1518" s="9">
        <v>3060</v>
      </c>
      <c r="J1518" s="9">
        <v>170</v>
      </c>
      <c r="K1518" s="9">
        <v>0</v>
      </c>
      <c r="L1518" s="9">
        <v>141</v>
      </c>
      <c r="M1518" s="9">
        <v>525</v>
      </c>
      <c r="N1518" s="9">
        <v>568</v>
      </c>
      <c r="O1518" s="9">
        <v>471</v>
      </c>
      <c r="P1518" s="9">
        <v>334</v>
      </c>
      <c r="Q1518" s="9">
        <v>284</v>
      </c>
      <c r="R1518" s="9">
        <v>345</v>
      </c>
      <c r="S1518" s="9">
        <v>311</v>
      </c>
      <c r="T1518" s="9">
        <v>203</v>
      </c>
      <c r="U1518" s="9">
        <v>40</v>
      </c>
      <c r="V1518" s="9">
        <v>8</v>
      </c>
      <c r="W1518" s="9">
        <v>0</v>
      </c>
      <c r="X1518" s="9">
        <v>2985</v>
      </c>
      <c r="Y1518" s="9">
        <v>245</v>
      </c>
      <c r="Z1518" s="9">
        <v>0</v>
      </c>
      <c r="AA1518" s="9">
        <v>1880</v>
      </c>
      <c r="AB1518" s="9">
        <v>622</v>
      </c>
      <c r="AC1518" s="9">
        <v>238</v>
      </c>
      <c r="AD1518" s="9">
        <v>490</v>
      </c>
      <c r="AE1518" s="9">
        <v>0</v>
      </c>
      <c r="AF1518" s="9">
        <v>1603</v>
      </c>
      <c r="AG1518" s="9">
        <v>941</v>
      </c>
      <c r="AH1518" s="9">
        <v>684</v>
      </c>
      <c r="AI1518" s="9">
        <v>2</v>
      </c>
      <c r="AJ1518" s="9">
        <v>2860</v>
      </c>
      <c r="AK1518" s="9">
        <v>43</v>
      </c>
      <c r="AL1518" s="9">
        <v>327</v>
      </c>
      <c r="AM1518" s="9">
        <v>0</v>
      </c>
      <c r="AN1518" s="9">
        <v>3073</v>
      </c>
      <c r="AO1518" s="9">
        <v>144</v>
      </c>
      <c r="AP1518" s="9">
        <v>13</v>
      </c>
      <c r="AQ1518" s="9">
        <v>0</v>
      </c>
      <c r="AR1518" s="9">
        <v>2211</v>
      </c>
      <c r="AS1518" s="9">
        <v>1019</v>
      </c>
      <c r="AT1518" s="10">
        <v>0</v>
      </c>
    </row>
    <row r="1519" spans="1:46" ht="42.75" x14ac:dyDescent="0.25">
      <c r="A1519" s="26" t="str">
        <f t="shared" si="46"/>
        <v>2015Licensed practical nursesSaskatchewanHospital</v>
      </c>
      <c r="B1519" s="24">
        <v>2015</v>
      </c>
      <c r="C1519" s="9" t="s">
        <v>3</v>
      </c>
      <c r="D1519" s="9" t="s">
        <v>174</v>
      </c>
      <c r="E1519" s="9" t="str">
        <f t="shared" si="47"/>
        <v>Saskatchewan</v>
      </c>
      <c r="F1519" s="9" t="s">
        <v>180</v>
      </c>
      <c r="G1519" s="9" t="s">
        <v>10</v>
      </c>
      <c r="H1519" s="9">
        <v>1772</v>
      </c>
      <c r="I1519" s="9">
        <v>1680</v>
      </c>
      <c r="J1519" s="9">
        <v>92</v>
      </c>
      <c r="K1519" s="9">
        <v>0</v>
      </c>
      <c r="L1519" s="9">
        <v>72</v>
      </c>
      <c r="M1519" s="9">
        <v>272</v>
      </c>
      <c r="N1519" s="9">
        <v>312</v>
      </c>
      <c r="O1519" s="9">
        <v>285</v>
      </c>
      <c r="P1519" s="9">
        <v>178</v>
      </c>
      <c r="Q1519" s="9">
        <v>157</v>
      </c>
      <c r="R1519" s="9">
        <v>191</v>
      </c>
      <c r="S1519" s="9">
        <v>177</v>
      </c>
      <c r="T1519" s="9">
        <v>109</v>
      </c>
      <c r="U1519" s="9">
        <v>17</v>
      </c>
      <c r="V1519" s="9">
        <v>2</v>
      </c>
      <c r="W1519" s="9">
        <v>0</v>
      </c>
      <c r="X1519" s="9">
        <v>1676</v>
      </c>
      <c r="Y1519" s="9">
        <v>96</v>
      </c>
      <c r="Z1519" s="9">
        <v>0</v>
      </c>
      <c r="AA1519" s="9">
        <v>1019</v>
      </c>
      <c r="AB1519" s="9">
        <v>347</v>
      </c>
      <c r="AC1519" s="9">
        <v>137</v>
      </c>
      <c r="AD1519" s="9">
        <v>269</v>
      </c>
      <c r="AE1519" s="9">
        <v>0</v>
      </c>
      <c r="AF1519" s="9">
        <v>994</v>
      </c>
      <c r="AG1519" s="9">
        <v>463</v>
      </c>
      <c r="AH1519" s="9">
        <v>315</v>
      </c>
      <c r="AI1519" s="9">
        <v>0</v>
      </c>
      <c r="AJ1519" s="9">
        <v>1571</v>
      </c>
      <c r="AK1519" s="9">
        <v>1</v>
      </c>
      <c r="AL1519" s="9">
        <v>200</v>
      </c>
      <c r="AM1519" s="9">
        <v>0</v>
      </c>
      <c r="AN1519" s="9">
        <v>1717</v>
      </c>
      <c r="AO1519" s="9">
        <v>51</v>
      </c>
      <c r="AP1519" s="9">
        <v>4</v>
      </c>
      <c r="AQ1519" s="9">
        <v>0</v>
      </c>
      <c r="AR1519" s="9">
        <v>1418</v>
      </c>
      <c r="AS1519" s="9">
        <v>354</v>
      </c>
      <c r="AT1519" s="10">
        <v>0</v>
      </c>
    </row>
    <row r="1520" spans="1:46" ht="42.75" x14ac:dyDescent="0.25">
      <c r="A1520" s="26" t="str">
        <f t="shared" si="46"/>
        <v>2015Licensed practical nursesSaskatchewanCommunity health</v>
      </c>
      <c r="B1520" s="24">
        <v>2015</v>
      </c>
      <c r="C1520" s="9" t="s">
        <v>3</v>
      </c>
      <c r="D1520" s="9" t="s">
        <v>174</v>
      </c>
      <c r="E1520" s="9" t="str">
        <f t="shared" si="47"/>
        <v>Saskatchewan</v>
      </c>
      <c r="F1520" s="9" t="s">
        <v>182</v>
      </c>
      <c r="G1520" s="9" t="s">
        <v>11</v>
      </c>
      <c r="H1520" s="9">
        <v>797</v>
      </c>
      <c r="I1520" s="9">
        <v>756</v>
      </c>
      <c r="J1520" s="9">
        <v>41</v>
      </c>
      <c r="K1520" s="9">
        <v>0</v>
      </c>
      <c r="L1520" s="9">
        <v>41</v>
      </c>
      <c r="M1520" s="9">
        <v>134</v>
      </c>
      <c r="N1520" s="9">
        <v>134</v>
      </c>
      <c r="O1520" s="9">
        <v>102</v>
      </c>
      <c r="P1520" s="9">
        <v>77</v>
      </c>
      <c r="Q1520" s="9">
        <v>70</v>
      </c>
      <c r="R1520" s="9">
        <v>97</v>
      </c>
      <c r="S1520" s="9">
        <v>75</v>
      </c>
      <c r="T1520" s="9">
        <v>56</v>
      </c>
      <c r="U1520" s="9">
        <v>10</v>
      </c>
      <c r="V1520" s="9">
        <v>1</v>
      </c>
      <c r="W1520" s="9">
        <v>0</v>
      </c>
      <c r="X1520" s="9">
        <v>746</v>
      </c>
      <c r="Y1520" s="9">
        <v>51</v>
      </c>
      <c r="Z1520" s="9">
        <v>0</v>
      </c>
      <c r="AA1520" s="9">
        <v>468</v>
      </c>
      <c r="AB1520" s="9">
        <v>148</v>
      </c>
      <c r="AC1520" s="9">
        <v>41</v>
      </c>
      <c r="AD1520" s="9">
        <v>140</v>
      </c>
      <c r="AE1520" s="9">
        <v>0</v>
      </c>
      <c r="AF1520" s="9">
        <v>337</v>
      </c>
      <c r="AG1520" s="9">
        <v>264</v>
      </c>
      <c r="AH1520" s="9">
        <v>196</v>
      </c>
      <c r="AI1520" s="9">
        <v>0</v>
      </c>
      <c r="AJ1520" s="9">
        <v>704</v>
      </c>
      <c r="AK1520" s="9">
        <v>17</v>
      </c>
      <c r="AL1520" s="9">
        <v>76</v>
      </c>
      <c r="AM1520" s="9">
        <v>0</v>
      </c>
      <c r="AN1520" s="9">
        <v>735</v>
      </c>
      <c r="AO1520" s="9">
        <v>58</v>
      </c>
      <c r="AP1520" s="9">
        <v>4</v>
      </c>
      <c r="AQ1520" s="9">
        <v>0</v>
      </c>
      <c r="AR1520" s="9">
        <v>349</v>
      </c>
      <c r="AS1520" s="9">
        <v>448</v>
      </c>
      <c r="AT1520" s="10">
        <v>0</v>
      </c>
    </row>
    <row r="1521" spans="1:46" ht="57" x14ac:dyDescent="0.25">
      <c r="A1521" s="26" t="str">
        <f t="shared" si="46"/>
        <v>2015Licensed practical nursesSaskatchewanNursing home/long-term care</v>
      </c>
      <c r="B1521" s="24">
        <v>2015</v>
      </c>
      <c r="C1521" s="9" t="s">
        <v>3</v>
      </c>
      <c r="D1521" s="9" t="s">
        <v>174</v>
      </c>
      <c r="E1521" s="9" t="str">
        <f t="shared" si="47"/>
        <v>Saskatchewan</v>
      </c>
      <c r="F1521" s="9" t="s">
        <v>181</v>
      </c>
      <c r="G1521" s="9" t="s">
        <v>12</v>
      </c>
      <c r="H1521" s="9">
        <v>611</v>
      </c>
      <c r="I1521" s="9">
        <v>576</v>
      </c>
      <c r="J1521" s="9">
        <v>35</v>
      </c>
      <c r="K1521" s="9">
        <v>0</v>
      </c>
      <c r="L1521" s="9">
        <v>28</v>
      </c>
      <c r="M1521" s="9">
        <v>112</v>
      </c>
      <c r="N1521" s="9">
        <v>114</v>
      </c>
      <c r="O1521" s="9">
        <v>75</v>
      </c>
      <c r="P1521" s="9">
        <v>71</v>
      </c>
      <c r="Q1521" s="9">
        <v>56</v>
      </c>
      <c r="R1521" s="9">
        <v>52</v>
      </c>
      <c r="S1521" s="9">
        <v>51</v>
      </c>
      <c r="T1521" s="9">
        <v>36</v>
      </c>
      <c r="U1521" s="9">
        <v>12</v>
      </c>
      <c r="V1521" s="9">
        <v>4</v>
      </c>
      <c r="W1521" s="9">
        <v>0</v>
      </c>
      <c r="X1521" s="9">
        <v>515</v>
      </c>
      <c r="Y1521" s="9">
        <v>96</v>
      </c>
      <c r="Z1521" s="9">
        <v>0</v>
      </c>
      <c r="AA1521" s="9">
        <v>368</v>
      </c>
      <c r="AB1521" s="9">
        <v>115</v>
      </c>
      <c r="AC1521" s="9">
        <v>55</v>
      </c>
      <c r="AD1521" s="9">
        <v>73</v>
      </c>
      <c r="AE1521" s="9">
        <v>0</v>
      </c>
      <c r="AF1521" s="9">
        <v>245</v>
      </c>
      <c r="AG1521" s="9">
        <v>198</v>
      </c>
      <c r="AH1521" s="9">
        <v>166</v>
      </c>
      <c r="AI1521" s="9">
        <v>2</v>
      </c>
      <c r="AJ1521" s="9">
        <v>559</v>
      </c>
      <c r="AK1521" s="9">
        <v>22</v>
      </c>
      <c r="AL1521" s="9">
        <v>30</v>
      </c>
      <c r="AM1521" s="9">
        <v>0</v>
      </c>
      <c r="AN1521" s="9">
        <v>593</v>
      </c>
      <c r="AO1521" s="9">
        <v>18</v>
      </c>
      <c r="AP1521" s="9">
        <v>0</v>
      </c>
      <c r="AQ1521" s="9">
        <v>0</v>
      </c>
      <c r="AR1521" s="9">
        <v>400</v>
      </c>
      <c r="AS1521" s="9">
        <v>211</v>
      </c>
      <c r="AT1521" s="10">
        <v>0</v>
      </c>
    </row>
    <row r="1522" spans="1:46" ht="42.75" x14ac:dyDescent="0.25">
      <c r="A1522" s="26" t="str">
        <f t="shared" si="46"/>
        <v>2015Licensed practical nursesSaskatchewanOther places of work</v>
      </c>
      <c r="B1522" s="24">
        <v>2015</v>
      </c>
      <c r="C1522" s="9" t="s">
        <v>3</v>
      </c>
      <c r="D1522" s="9" t="s">
        <v>174</v>
      </c>
      <c r="E1522" s="9" t="str">
        <f t="shared" si="47"/>
        <v>Saskatchewan</v>
      </c>
      <c r="F1522" s="9" t="s">
        <v>183</v>
      </c>
      <c r="G1522" s="9" t="s">
        <v>13</v>
      </c>
      <c r="H1522" s="9">
        <v>50</v>
      </c>
      <c r="I1522" s="9">
        <v>48</v>
      </c>
      <c r="J1522" s="9">
        <v>2</v>
      </c>
      <c r="K1522" s="9">
        <v>0</v>
      </c>
      <c r="L1522" s="9">
        <v>0</v>
      </c>
      <c r="M1522" s="9">
        <v>7</v>
      </c>
      <c r="N1522" s="9">
        <v>8</v>
      </c>
      <c r="O1522" s="9">
        <v>9</v>
      </c>
      <c r="P1522" s="9">
        <v>8</v>
      </c>
      <c r="Q1522" s="9">
        <v>1</v>
      </c>
      <c r="R1522" s="9">
        <v>5</v>
      </c>
      <c r="S1522" s="9">
        <v>8</v>
      </c>
      <c r="T1522" s="9">
        <v>2</v>
      </c>
      <c r="U1522" s="9">
        <v>1</v>
      </c>
      <c r="V1522" s="9">
        <v>1</v>
      </c>
      <c r="W1522" s="9">
        <v>0</v>
      </c>
      <c r="X1522" s="9">
        <v>48</v>
      </c>
      <c r="Y1522" s="9">
        <v>2</v>
      </c>
      <c r="Z1522" s="9">
        <v>0</v>
      </c>
      <c r="AA1522" s="9">
        <v>25</v>
      </c>
      <c r="AB1522" s="9">
        <v>12</v>
      </c>
      <c r="AC1522" s="9">
        <v>5</v>
      </c>
      <c r="AD1522" s="9">
        <v>8</v>
      </c>
      <c r="AE1522" s="9">
        <v>0</v>
      </c>
      <c r="AF1522" s="9">
        <v>27</v>
      </c>
      <c r="AG1522" s="9">
        <v>16</v>
      </c>
      <c r="AH1522" s="9">
        <v>7</v>
      </c>
      <c r="AI1522" s="9">
        <v>0</v>
      </c>
      <c r="AJ1522" s="9">
        <v>26</v>
      </c>
      <c r="AK1522" s="9">
        <v>3</v>
      </c>
      <c r="AL1522" s="9">
        <v>21</v>
      </c>
      <c r="AM1522" s="9">
        <v>0</v>
      </c>
      <c r="AN1522" s="9">
        <v>28</v>
      </c>
      <c r="AO1522" s="9">
        <v>17</v>
      </c>
      <c r="AP1522" s="9">
        <v>5</v>
      </c>
      <c r="AQ1522" s="9">
        <v>0</v>
      </c>
      <c r="AR1522" s="9">
        <v>44</v>
      </c>
      <c r="AS1522" s="9">
        <v>6</v>
      </c>
      <c r="AT1522" s="10">
        <v>0</v>
      </c>
    </row>
    <row r="1523" spans="1:46" ht="42.75" x14ac:dyDescent="0.25">
      <c r="A1523" s="26" t="str">
        <f t="shared" si="46"/>
        <v>2015Licensed practical nursesAlbertaAll places of work</v>
      </c>
      <c r="B1523" s="24">
        <v>2015</v>
      </c>
      <c r="C1523" s="9" t="s">
        <v>3</v>
      </c>
      <c r="D1523" s="9" t="s">
        <v>175</v>
      </c>
      <c r="E1523" s="9" t="str">
        <f t="shared" si="47"/>
        <v>Alberta</v>
      </c>
      <c r="F1523" s="9" t="s">
        <v>179</v>
      </c>
      <c r="G1523" s="9" t="s">
        <v>9</v>
      </c>
      <c r="H1523" s="9">
        <v>10801</v>
      </c>
      <c r="I1523" s="9">
        <v>10029</v>
      </c>
      <c r="J1523" s="9">
        <v>772</v>
      </c>
      <c r="K1523" s="9">
        <v>0</v>
      </c>
      <c r="L1523" s="9">
        <v>696</v>
      </c>
      <c r="M1523" s="9">
        <v>1859</v>
      </c>
      <c r="N1523" s="9">
        <v>1935</v>
      </c>
      <c r="O1523" s="9">
        <v>1461</v>
      </c>
      <c r="P1523" s="9">
        <v>1285</v>
      </c>
      <c r="Q1523" s="9">
        <v>945</v>
      </c>
      <c r="R1523" s="9">
        <v>904</v>
      </c>
      <c r="S1523" s="9">
        <v>824</v>
      </c>
      <c r="T1523" s="9">
        <v>578</v>
      </c>
      <c r="U1523" s="9">
        <v>253</v>
      </c>
      <c r="V1523" s="9">
        <v>61</v>
      </c>
      <c r="W1523" s="9">
        <v>0</v>
      </c>
      <c r="X1523" s="9">
        <v>10192</v>
      </c>
      <c r="Y1523" s="9">
        <v>609</v>
      </c>
      <c r="Z1523" s="9">
        <v>0</v>
      </c>
      <c r="AA1523" s="9">
        <v>7248</v>
      </c>
      <c r="AB1523" s="9">
        <v>1713</v>
      </c>
      <c r="AC1523" s="9">
        <v>771</v>
      </c>
      <c r="AD1523" s="9">
        <v>1069</v>
      </c>
      <c r="AE1523" s="9">
        <v>0</v>
      </c>
      <c r="AF1523" s="9">
        <v>4331</v>
      </c>
      <c r="AG1523" s="9">
        <v>4524</v>
      </c>
      <c r="AH1523" s="9">
        <v>1946</v>
      </c>
      <c r="AI1523" s="9">
        <v>0</v>
      </c>
      <c r="AJ1523" s="9">
        <v>9662</v>
      </c>
      <c r="AK1523" s="9">
        <v>196</v>
      </c>
      <c r="AL1523" s="9">
        <v>943</v>
      </c>
      <c r="AM1523" s="9">
        <v>0</v>
      </c>
      <c r="AN1523" s="9">
        <v>10221</v>
      </c>
      <c r="AO1523" s="9">
        <v>398</v>
      </c>
      <c r="AP1523" s="9">
        <v>182</v>
      </c>
      <c r="AQ1523" s="9">
        <v>0</v>
      </c>
      <c r="AR1523" s="9">
        <v>8875</v>
      </c>
      <c r="AS1523" s="9">
        <v>1926</v>
      </c>
      <c r="AT1523" s="10">
        <v>0</v>
      </c>
    </row>
    <row r="1524" spans="1:46" ht="42.75" x14ac:dyDescent="0.25">
      <c r="A1524" s="26" t="str">
        <f t="shared" si="46"/>
        <v>2015Licensed practical nursesAlbertaHospital</v>
      </c>
      <c r="B1524" s="24">
        <v>2015</v>
      </c>
      <c r="C1524" s="9" t="s">
        <v>3</v>
      </c>
      <c r="D1524" s="9" t="s">
        <v>175</v>
      </c>
      <c r="E1524" s="9" t="str">
        <f t="shared" si="47"/>
        <v>Alberta</v>
      </c>
      <c r="F1524" s="9" t="s">
        <v>180</v>
      </c>
      <c r="G1524" s="9" t="s">
        <v>10</v>
      </c>
      <c r="H1524" s="9">
        <v>4602</v>
      </c>
      <c r="I1524" s="9">
        <v>4260</v>
      </c>
      <c r="J1524" s="9">
        <v>342</v>
      </c>
      <c r="K1524" s="9">
        <v>0</v>
      </c>
      <c r="L1524" s="9">
        <v>365</v>
      </c>
      <c r="M1524" s="9">
        <v>906</v>
      </c>
      <c r="N1524" s="9">
        <v>884</v>
      </c>
      <c r="O1524" s="9">
        <v>592</v>
      </c>
      <c r="P1524" s="9">
        <v>468</v>
      </c>
      <c r="Q1524" s="9">
        <v>342</v>
      </c>
      <c r="R1524" s="9">
        <v>364</v>
      </c>
      <c r="S1524" s="9">
        <v>317</v>
      </c>
      <c r="T1524" s="9">
        <v>249</v>
      </c>
      <c r="U1524" s="9">
        <v>95</v>
      </c>
      <c r="V1524" s="9">
        <v>20</v>
      </c>
      <c r="W1524" s="9">
        <v>0</v>
      </c>
      <c r="X1524" s="9">
        <v>4364</v>
      </c>
      <c r="Y1524" s="9">
        <v>238</v>
      </c>
      <c r="Z1524" s="9">
        <v>0</v>
      </c>
      <c r="AA1524" s="9">
        <v>3146</v>
      </c>
      <c r="AB1524" s="9">
        <v>676</v>
      </c>
      <c r="AC1524" s="9">
        <v>296</v>
      </c>
      <c r="AD1524" s="9">
        <v>484</v>
      </c>
      <c r="AE1524" s="9">
        <v>0</v>
      </c>
      <c r="AF1524" s="9">
        <v>1566</v>
      </c>
      <c r="AG1524" s="9">
        <v>2206</v>
      </c>
      <c r="AH1524" s="9">
        <v>830</v>
      </c>
      <c r="AI1524" s="9">
        <v>0</v>
      </c>
      <c r="AJ1524" s="9">
        <v>4186</v>
      </c>
      <c r="AK1524" s="9">
        <v>13</v>
      </c>
      <c r="AL1524" s="9">
        <v>403</v>
      </c>
      <c r="AM1524" s="9">
        <v>0</v>
      </c>
      <c r="AN1524" s="9">
        <v>4474</v>
      </c>
      <c r="AO1524" s="9">
        <v>112</v>
      </c>
      <c r="AP1524" s="9">
        <v>16</v>
      </c>
      <c r="AQ1524" s="9">
        <v>0</v>
      </c>
      <c r="AR1524" s="9">
        <v>4088</v>
      </c>
      <c r="AS1524" s="9">
        <v>514</v>
      </c>
      <c r="AT1524" s="10">
        <v>0</v>
      </c>
    </row>
    <row r="1525" spans="1:46" ht="42.75" x14ac:dyDescent="0.25">
      <c r="A1525" s="26" t="str">
        <f t="shared" si="46"/>
        <v>2015Licensed practical nursesAlbertaCommunity health</v>
      </c>
      <c r="B1525" s="24">
        <v>2015</v>
      </c>
      <c r="C1525" s="9" t="s">
        <v>3</v>
      </c>
      <c r="D1525" s="9" t="s">
        <v>175</v>
      </c>
      <c r="E1525" s="9" t="str">
        <f t="shared" si="47"/>
        <v>Alberta</v>
      </c>
      <c r="F1525" s="9" t="s">
        <v>182</v>
      </c>
      <c r="G1525" s="9" t="s">
        <v>11</v>
      </c>
      <c r="H1525" s="9">
        <v>2853</v>
      </c>
      <c r="I1525" s="9">
        <v>2752</v>
      </c>
      <c r="J1525" s="9">
        <v>101</v>
      </c>
      <c r="K1525" s="9">
        <v>0</v>
      </c>
      <c r="L1525" s="9">
        <v>188</v>
      </c>
      <c r="M1525" s="9">
        <v>466</v>
      </c>
      <c r="N1525" s="9">
        <v>501</v>
      </c>
      <c r="O1525" s="9">
        <v>392</v>
      </c>
      <c r="P1525" s="9">
        <v>347</v>
      </c>
      <c r="Q1525" s="9">
        <v>233</v>
      </c>
      <c r="R1525" s="9">
        <v>236</v>
      </c>
      <c r="S1525" s="9">
        <v>237</v>
      </c>
      <c r="T1525" s="9">
        <v>148</v>
      </c>
      <c r="U1525" s="9">
        <v>87</v>
      </c>
      <c r="V1525" s="9">
        <v>18</v>
      </c>
      <c r="W1525" s="9">
        <v>0</v>
      </c>
      <c r="X1525" s="9">
        <v>2785</v>
      </c>
      <c r="Y1525" s="9">
        <v>68</v>
      </c>
      <c r="Z1525" s="9">
        <v>0</v>
      </c>
      <c r="AA1525" s="9">
        <v>1734</v>
      </c>
      <c r="AB1525" s="9">
        <v>545</v>
      </c>
      <c r="AC1525" s="9">
        <v>239</v>
      </c>
      <c r="AD1525" s="9">
        <v>335</v>
      </c>
      <c r="AE1525" s="9">
        <v>0</v>
      </c>
      <c r="AF1525" s="9">
        <v>1260</v>
      </c>
      <c r="AG1525" s="9">
        <v>1037</v>
      </c>
      <c r="AH1525" s="9">
        <v>556</v>
      </c>
      <c r="AI1525" s="9">
        <v>0</v>
      </c>
      <c r="AJ1525" s="9">
        <v>2557</v>
      </c>
      <c r="AK1525" s="9">
        <v>78</v>
      </c>
      <c r="AL1525" s="9">
        <v>218</v>
      </c>
      <c r="AM1525" s="9">
        <v>0</v>
      </c>
      <c r="AN1525" s="9">
        <v>2756</v>
      </c>
      <c r="AO1525" s="9">
        <v>79</v>
      </c>
      <c r="AP1525" s="9">
        <v>18</v>
      </c>
      <c r="AQ1525" s="9">
        <v>0</v>
      </c>
      <c r="AR1525" s="9">
        <v>1798</v>
      </c>
      <c r="AS1525" s="9">
        <v>1055</v>
      </c>
      <c r="AT1525" s="10">
        <v>0</v>
      </c>
    </row>
    <row r="1526" spans="1:46" ht="57" x14ac:dyDescent="0.25">
      <c r="A1526" s="26" t="str">
        <f t="shared" si="46"/>
        <v>2015Licensed practical nursesAlbertaNursing home/long-term care</v>
      </c>
      <c r="B1526" s="24">
        <v>2015</v>
      </c>
      <c r="C1526" s="9" t="s">
        <v>3</v>
      </c>
      <c r="D1526" s="9" t="s">
        <v>175</v>
      </c>
      <c r="E1526" s="9" t="str">
        <f t="shared" si="47"/>
        <v>Alberta</v>
      </c>
      <c r="F1526" s="9" t="s">
        <v>181</v>
      </c>
      <c r="G1526" s="9" t="s">
        <v>12</v>
      </c>
      <c r="H1526" s="9">
        <v>2949</v>
      </c>
      <c r="I1526" s="9">
        <v>2648</v>
      </c>
      <c r="J1526" s="9">
        <v>301</v>
      </c>
      <c r="K1526" s="9">
        <v>0</v>
      </c>
      <c r="L1526" s="9">
        <v>137</v>
      </c>
      <c r="M1526" s="9">
        <v>441</v>
      </c>
      <c r="N1526" s="9">
        <v>483</v>
      </c>
      <c r="O1526" s="9">
        <v>414</v>
      </c>
      <c r="P1526" s="9">
        <v>414</v>
      </c>
      <c r="Q1526" s="9">
        <v>321</v>
      </c>
      <c r="R1526" s="9">
        <v>269</v>
      </c>
      <c r="S1526" s="9">
        <v>227</v>
      </c>
      <c r="T1526" s="9">
        <v>160</v>
      </c>
      <c r="U1526" s="9">
        <v>65</v>
      </c>
      <c r="V1526" s="9">
        <v>18</v>
      </c>
      <c r="W1526" s="9">
        <v>0</v>
      </c>
      <c r="X1526" s="9">
        <v>2659</v>
      </c>
      <c r="Y1526" s="9">
        <v>290</v>
      </c>
      <c r="Z1526" s="9">
        <v>0</v>
      </c>
      <c r="AA1526" s="9">
        <v>2161</v>
      </c>
      <c r="AB1526" s="9">
        <v>393</v>
      </c>
      <c r="AC1526" s="9">
        <v>189</v>
      </c>
      <c r="AD1526" s="9">
        <v>206</v>
      </c>
      <c r="AE1526" s="9">
        <v>0</v>
      </c>
      <c r="AF1526" s="9">
        <v>1258</v>
      </c>
      <c r="AG1526" s="9">
        <v>1191</v>
      </c>
      <c r="AH1526" s="9">
        <v>500</v>
      </c>
      <c r="AI1526" s="9">
        <v>0</v>
      </c>
      <c r="AJ1526" s="9">
        <v>2746</v>
      </c>
      <c r="AK1526" s="9">
        <v>92</v>
      </c>
      <c r="AL1526" s="9">
        <v>111</v>
      </c>
      <c r="AM1526" s="9">
        <v>0</v>
      </c>
      <c r="AN1526" s="9">
        <v>2782</v>
      </c>
      <c r="AO1526" s="9">
        <v>154</v>
      </c>
      <c r="AP1526" s="9">
        <v>13</v>
      </c>
      <c r="AQ1526" s="9">
        <v>0</v>
      </c>
      <c r="AR1526" s="9">
        <v>2627</v>
      </c>
      <c r="AS1526" s="9">
        <v>322</v>
      </c>
      <c r="AT1526" s="10">
        <v>0</v>
      </c>
    </row>
    <row r="1527" spans="1:46" ht="42.75" x14ac:dyDescent="0.25">
      <c r="A1527" s="26" t="str">
        <f t="shared" si="46"/>
        <v>2015Licensed practical nursesAlbertaOther places of work</v>
      </c>
      <c r="B1527" s="24">
        <v>2015</v>
      </c>
      <c r="C1527" s="9" t="s">
        <v>3</v>
      </c>
      <c r="D1527" s="9" t="s">
        <v>175</v>
      </c>
      <c r="E1527" s="9" t="str">
        <f t="shared" si="47"/>
        <v>Alberta</v>
      </c>
      <c r="F1527" s="9" t="s">
        <v>183</v>
      </c>
      <c r="G1527" s="9" t="s">
        <v>13</v>
      </c>
      <c r="H1527" s="9">
        <v>397</v>
      </c>
      <c r="I1527" s="9">
        <v>369</v>
      </c>
      <c r="J1527" s="9">
        <v>28</v>
      </c>
      <c r="K1527" s="9">
        <v>0</v>
      </c>
      <c r="L1527" s="9">
        <v>6</v>
      </c>
      <c r="M1527" s="9">
        <v>46</v>
      </c>
      <c r="N1527" s="9">
        <v>67</v>
      </c>
      <c r="O1527" s="9">
        <v>63</v>
      </c>
      <c r="P1527" s="9">
        <v>56</v>
      </c>
      <c r="Q1527" s="9">
        <v>49</v>
      </c>
      <c r="R1527" s="9">
        <v>35</v>
      </c>
      <c r="S1527" s="9">
        <v>43</v>
      </c>
      <c r="T1527" s="9">
        <v>21</v>
      </c>
      <c r="U1527" s="9">
        <v>6</v>
      </c>
      <c r="V1527" s="9">
        <v>5</v>
      </c>
      <c r="W1527" s="9">
        <v>0</v>
      </c>
      <c r="X1527" s="9">
        <v>384</v>
      </c>
      <c r="Y1527" s="9">
        <v>13</v>
      </c>
      <c r="Z1527" s="9">
        <v>0</v>
      </c>
      <c r="AA1527" s="9">
        <v>207</v>
      </c>
      <c r="AB1527" s="9">
        <v>99</v>
      </c>
      <c r="AC1527" s="9">
        <v>47</v>
      </c>
      <c r="AD1527" s="9">
        <v>44</v>
      </c>
      <c r="AE1527" s="9">
        <v>0</v>
      </c>
      <c r="AF1527" s="9">
        <v>247</v>
      </c>
      <c r="AG1527" s="9">
        <v>90</v>
      </c>
      <c r="AH1527" s="9">
        <v>60</v>
      </c>
      <c r="AI1527" s="9">
        <v>0</v>
      </c>
      <c r="AJ1527" s="9">
        <v>173</v>
      </c>
      <c r="AK1527" s="9">
        <v>13</v>
      </c>
      <c r="AL1527" s="9">
        <v>211</v>
      </c>
      <c r="AM1527" s="9">
        <v>0</v>
      </c>
      <c r="AN1527" s="9">
        <v>209</v>
      </c>
      <c r="AO1527" s="9">
        <v>53</v>
      </c>
      <c r="AP1527" s="9">
        <v>135</v>
      </c>
      <c r="AQ1527" s="9">
        <v>0</v>
      </c>
      <c r="AR1527" s="9">
        <v>362</v>
      </c>
      <c r="AS1527" s="9">
        <v>35</v>
      </c>
      <c r="AT1527" s="10">
        <v>0</v>
      </c>
    </row>
    <row r="1528" spans="1:46" ht="42.75" x14ac:dyDescent="0.25">
      <c r="A1528" s="26" t="str">
        <f t="shared" si="46"/>
        <v>2015Licensed practical nursesBritish ColumbiaAll places of work</v>
      </c>
      <c r="B1528" s="24">
        <v>2015</v>
      </c>
      <c r="C1528" s="9" t="s">
        <v>3</v>
      </c>
      <c r="D1528" s="9" t="s">
        <v>167</v>
      </c>
      <c r="E1528" s="9" t="str">
        <f t="shared" si="47"/>
        <v>British Columbia</v>
      </c>
      <c r="F1528" s="9" t="s">
        <v>179</v>
      </c>
      <c r="G1528" s="9" t="s">
        <v>9</v>
      </c>
      <c r="H1528" s="9">
        <v>10483</v>
      </c>
      <c r="I1528" s="9">
        <v>9439</v>
      </c>
      <c r="J1528" s="9">
        <v>1044</v>
      </c>
      <c r="K1528" s="9">
        <v>0</v>
      </c>
      <c r="L1528" s="9">
        <v>385</v>
      </c>
      <c r="M1528" s="9">
        <v>1495</v>
      </c>
      <c r="N1528" s="9">
        <v>1584</v>
      </c>
      <c r="O1528" s="9">
        <v>1532</v>
      </c>
      <c r="P1528" s="9">
        <v>1282</v>
      </c>
      <c r="Q1528" s="9">
        <v>1310</v>
      </c>
      <c r="R1528" s="9">
        <v>1182</v>
      </c>
      <c r="S1528" s="9">
        <v>977</v>
      </c>
      <c r="T1528" s="9">
        <v>542</v>
      </c>
      <c r="U1528" s="9">
        <v>174</v>
      </c>
      <c r="V1528" s="9">
        <v>20</v>
      </c>
      <c r="W1528" s="9">
        <v>0</v>
      </c>
      <c r="X1528" s="9">
        <v>9923</v>
      </c>
      <c r="Y1528" s="9">
        <v>119</v>
      </c>
      <c r="Z1528" s="9">
        <v>441</v>
      </c>
      <c r="AA1528" s="9">
        <v>7447</v>
      </c>
      <c r="AB1528" s="9">
        <v>1546</v>
      </c>
      <c r="AC1528" s="9">
        <v>535</v>
      </c>
      <c r="AD1528" s="9">
        <v>811</v>
      </c>
      <c r="AE1528" s="9">
        <v>144</v>
      </c>
      <c r="AF1528" s="9">
        <v>4784</v>
      </c>
      <c r="AG1528" s="9">
        <v>2500</v>
      </c>
      <c r="AH1528" s="9">
        <v>3167</v>
      </c>
      <c r="AI1528" s="9">
        <v>32</v>
      </c>
      <c r="AJ1528" s="9">
        <v>9532</v>
      </c>
      <c r="AK1528" s="9">
        <v>259</v>
      </c>
      <c r="AL1528" s="9">
        <v>682</v>
      </c>
      <c r="AM1528" s="9">
        <v>10</v>
      </c>
      <c r="AN1528" s="9">
        <v>9993</v>
      </c>
      <c r="AO1528" s="9">
        <v>231</v>
      </c>
      <c r="AP1528" s="9">
        <v>166</v>
      </c>
      <c r="AQ1528" s="9">
        <v>93</v>
      </c>
      <c r="AR1528" s="9">
        <v>9579</v>
      </c>
      <c r="AS1528" s="9">
        <v>904</v>
      </c>
      <c r="AT1528" s="10">
        <v>0</v>
      </c>
    </row>
    <row r="1529" spans="1:46" ht="42.75" x14ac:dyDescent="0.25">
      <c r="A1529" s="26" t="str">
        <f t="shared" si="46"/>
        <v>2015Licensed practical nursesBritish ColumbiaHospital</v>
      </c>
      <c r="B1529" s="24">
        <v>2015</v>
      </c>
      <c r="C1529" s="9" t="s">
        <v>3</v>
      </c>
      <c r="D1529" s="9" t="s">
        <v>167</v>
      </c>
      <c r="E1529" s="9" t="str">
        <f t="shared" si="47"/>
        <v>British Columbia</v>
      </c>
      <c r="F1529" s="9" t="s">
        <v>180</v>
      </c>
      <c r="G1529" s="9" t="s">
        <v>10</v>
      </c>
      <c r="H1529" s="9">
        <v>4086</v>
      </c>
      <c r="I1529" s="9">
        <v>3646</v>
      </c>
      <c r="J1529" s="9">
        <v>440</v>
      </c>
      <c r="K1529" s="9">
        <v>0</v>
      </c>
      <c r="L1529" s="9">
        <v>129</v>
      </c>
      <c r="M1529" s="9">
        <v>515</v>
      </c>
      <c r="N1529" s="9">
        <v>594</v>
      </c>
      <c r="O1529" s="9">
        <v>590</v>
      </c>
      <c r="P1529" s="9">
        <v>498</v>
      </c>
      <c r="Q1529" s="9">
        <v>546</v>
      </c>
      <c r="R1529" s="9">
        <v>482</v>
      </c>
      <c r="S1529" s="9">
        <v>427</v>
      </c>
      <c r="T1529" s="9">
        <v>237</v>
      </c>
      <c r="U1529" s="9">
        <v>64</v>
      </c>
      <c r="V1529" s="9">
        <v>4</v>
      </c>
      <c r="W1529" s="9">
        <v>0</v>
      </c>
      <c r="X1529" s="9">
        <v>3952</v>
      </c>
      <c r="Y1529" s="9">
        <v>48</v>
      </c>
      <c r="Z1529" s="9">
        <v>86</v>
      </c>
      <c r="AA1529" s="9">
        <v>2741</v>
      </c>
      <c r="AB1529" s="9">
        <v>686</v>
      </c>
      <c r="AC1529" s="9">
        <v>236</v>
      </c>
      <c r="AD1529" s="9">
        <v>400</v>
      </c>
      <c r="AE1529" s="9">
        <v>23</v>
      </c>
      <c r="AF1529" s="9">
        <v>1872</v>
      </c>
      <c r="AG1529" s="9">
        <v>919</v>
      </c>
      <c r="AH1529" s="9">
        <v>1287</v>
      </c>
      <c r="AI1529" s="9">
        <v>8</v>
      </c>
      <c r="AJ1529" s="9">
        <v>3882</v>
      </c>
      <c r="AK1529" s="9">
        <v>11</v>
      </c>
      <c r="AL1529" s="9">
        <v>193</v>
      </c>
      <c r="AM1529" s="9">
        <v>0</v>
      </c>
      <c r="AN1529" s="9">
        <v>4021</v>
      </c>
      <c r="AO1529" s="9">
        <v>38</v>
      </c>
      <c r="AP1529" s="9">
        <v>7</v>
      </c>
      <c r="AQ1529" s="9">
        <v>20</v>
      </c>
      <c r="AR1529" s="9">
        <v>3767</v>
      </c>
      <c r="AS1529" s="9">
        <v>319</v>
      </c>
      <c r="AT1529" s="10">
        <v>0</v>
      </c>
    </row>
    <row r="1530" spans="1:46" ht="42.75" x14ac:dyDescent="0.25">
      <c r="A1530" s="26" t="str">
        <f t="shared" si="46"/>
        <v>2015Licensed practical nursesBritish ColumbiaCommunity health</v>
      </c>
      <c r="B1530" s="24">
        <v>2015</v>
      </c>
      <c r="C1530" s="9" t="s">
        <v>3</v>
      </c>
      <c r="D1530" s="9" t="s">
        <v>167</v>
      </c>
      <c r="E1530" s="9" t="str">
        <f t="shared" si="47"/>
        <v>British Columbia</v>
      </c>
      <c r="F1530" s="9" t="s">
        <v>182</v>
      </c>
      <c r="G1530" s="9" t="s">
        <v>11</v>
      </c>
      <c r="H1530" s="9">
        <v>1018</v>
      </c>
      <c r="I1530" s="9">
        <v>949</v>
      </c>
      <c r="J1530" s="9">
        <v>69</v>
      </c>
      <c r="K1530" s="9">
        <v>0</v>
      </c>
      <c r="L1530" s="9">
        <v>49</v>
      </c>
      <c r="M1530" s="9">
        <v>156</v>
      </c>
      <c r="N1530" s="9">
        <v>143</v>
      </c>
      <c r="O1530" s="9">
        <v>161</v>
      </c>
      <c r="P1530" s="9">
        <v>127</v>
      </c>
      <c r="Q1530" s="9">
        <v>129</v>
      </c>
      <c r="R1530" s="9">
        <v>97</v>
      </c>
      <c r="S1530" s="9">
        <v>87</v>
      </c>
      <c r="T1530" s="9">
        <v>46</v>
      </c>
      <c r="U1530" s="9">
        <v>19</v>
      </c>
      <c r="V1530" s="9">
        <v>4</v>
      </c>
      <c r="W1530" s="9">
        <v>0</v>
      </c>
      <c r="X1530" s="9">
        <v>940</v>
      </c>
      <c r="Y1530" s="9">
        <v>7</v>
      </c>
      <c r="Z1530" s="9">
        <v>71</v>
      </c>
      <c r="AA1530" s="9">
        <v>729</v>
      </c>
      <c r="AB1530" s="9">
        <v>137</v>
      </c>
      <c r="AC1530" s="9">
        <v>55</v>
      </c>
      <c r="AD1530" s="9">
        <v>73</v>
      </c>
      <c r="AE1530" s="9">
        <v>24</v>
      </c>
      <c r="AF1530" s="9">
        <v>472</v>
      </c>
      <c r="AG1530" s="9">
        <v>207</v>
      </c>
      <c r="AH1530" s="9">
        <v>331</v>
      </c>
      <c r="AI1530" s="9">
        <v>8</v>
      </c>
      <c r="AJ1530" s="9">
        <v>834</v>
      </c>
      <c r="AK1530" s="9">
        <v>87</v>
      </c>
      <c r="AL1530" s="9">
        <v>97</v>
      </c>
      <c r="AM1530" s="9">
        <v>0</v>
      </c>
      <c r="AN1530" s="9">
        <v>911</v>
      </c>
      <c r="AO1530" s="9">
        <v>76</v>
      </c>
      <c r="AP1530" s="9">
        <v>21</v>
      </c>
      <c r="AQ1530" s="9">
        <v>10</v>
      </c>
      <c r="AR1530" s="9">
        <v>941</v>
      </c>
      <c r="AS1530" s="9">
        <v>77</v>
      </c>
      <c r="AT1530" s="10">
        <v>0</v>
      </c>
    </row>
    <row r="1531" spans="1:46" ht="57" x14ac:dyDescent="0.25">
      <c r="A1531" s="26" t="str">
        <f t="shared" si="46"/>
        <v>2015Licensed practical nursesBritish ColumbiaNursing home/long-term care</v>
      </c>
      <c r="B1531" s="24">
        <v>2015</v>
      </c>
      <c r="C1531" s="9" t="s">
        <v>3</v>
      </c>
      <c r="D1531" s="9" t="s">
        <v>167</v>
      </c>
      <c r="E1531" s="9" t="str">
        <f t="shared" si="47"/>
        <v>British Columbia</v>
      </c>
      <c r="F1531" s="9" t="s">
        <v>181</v>
      </c>
      <c r="G1531" s="9" t="s">
        <v>12</v>
      </c>
      <c r="H1531" s="9">
        <v>4597</v>
      </c>
      <c r="I1531" s="9">
        <v>4125</v>
      </c>
      <c r="J1531" s="9">
        <v>472</v>
      </c>
      <c r="K1531" s="9">
        <v>0</v>
      </c>
      <c r="L1531" s="9">
        <v>187</v>
      </c>
      <c r="M1531" s="9">
        <v>714</v>
      </c>
      <c r="N1531" s="9">
        <v>745</v>
      </c>
      <c r="O1531" s="9">
        <v>663</v>
      </c>
      <c r="P1531" s="9">
        <v>560</v>
      </c>
      <c r="Q1531" s="9">
        <v>541</v>
      </c>
      <c r="R1531" s="9">
        <v>515</v>
      </c>
      <c r="S1531" s="9">
        <v>389</v>
      </c>
      <c r="T1531" s="9">
        <v>201</v>
      </c>
      <c r="U1531" s="9">
        <v>73</v>
      </c>
      <c r="V1531" s="9">
        <v>9</v>
      </c>
      <c r="W1531" s="9">
        <v>0</v>
      </c>
      <c r="X1531" s="9">
        <v>4306</v>
      </c>
      <c r="Y1531" s="9">
        <v>52</v>
      </c>
      <c r="Z1531" s="9">
        <v>239</v>
      </c>
      <c r="AA1531" s="9">
        <v>3486</v>
      </c>
      <c r="AB1531" s="9">
        <v>591</v>
      </c>
      <c r="AC1531" s="9">
        <v>189</v>
      </c>
      <c r="AD1531" s="9">
        <v>251</v>
      </c>
      <c r="AE1531" s="9">
        <v>80</v>
      </c>
      <c r="AF1531" s="9">
        <v>2087</v>
      </c>
      <c r="AG1531" s="9">
        <v>1206</v>
      </c>
      <c r="AH1531" s="9">
        <v>1290</v>
      </c>
      <c r="AI1531" s="9">
        <v>14</v>
      </c>
      <c r="AJ1531" s="9">
        <v>4338</v>
      </c>
      <c r="AK1531" s="9">
        <v>105</v>
      </c>
      <c r="AL1531" s="9">
        <v>153</v>
      </c>
      <c r="AM1531" s="9">
        <v>1</v>
      </c>
      <c r="AN1531" s="9">
        <v>4504</v>
      </c>
      <c r="AO1531" s="9">
        <v>59</v>
      </c>
      <c r="AP1531" s="9">
        <v>9</v>
      </c>
      <c r="AQ1531" s="9">
        <v>25</v>
      </c>
      <c r="AR1531" s="9">
        <v>4130</v>
      </c>
      <c r="AS1531" s="9">
        <v>467</v>
      </c>
      <c r="AT1531" s="10">
        <v>0</v>
      </c>
    </row>
    <row r="1532" spans="1:46" ht="42.75" x14ac:dyDescent="0.25">
      <c r="A1532" s="26" t="str">
        <f t="shared" si="46"/>
        <v>2015Licensed practical nursesBritish ColumbiaOther places of work</v>
      </c>
      <c r="B1532" s="24">
        <v>2015</v>
      </c>
      <c r="C1532" s="9" t="s">
        <v>3</v>
      </c>
      <c r="D1532" s="9" t="s">
        <v>167</v>
      </c>
      <c r="E1532" s="9" t="str">
        <f t="shared" si="47"/>
        <v>British Columbia</v>
      </c>
      <c r="F1532" s="9" t="s">
        <v>183</v>
      </c>
      <c r="G1532" s="9" t="s">
        <v>13</v>
      </c>
      <c r="H1532" s="9">
        <v>776</v>
      </c>
      <c r="I1532" s="9">
        <v>714</v>
      </c>
      <c r="J1532" s="9">
        <v>62</v>
      </c>
      <c r="K1532" s="9">
        <v>0</v>
      </c>
      <c r="L1532" s="9">
        <v>19</v>
      </c>
      <c r="M1532" s="9">
        <v>108</v>
      </c>
      <c r="N1532" s="9">
        <v>101</v>
      </c>
      <c r="O1532" s="9">
        <v>116</v>
      </c>
      <c r="P1532" s="9">
        <v>97</v>
      </c>
      <c r="Q1532" s="9">
        <v>94</v>
      </c>
      <c r="R1532" s="9">
        <v>88</v>
      </c>
      <c r="S1532" s="9">
        <v>74</v>
      </c>
      <c r="T1532" s="9">
        <v>58</v>
      </c>
      <c r="U1532" s="9">
        <v>18</v>
      </c>
      <c r="V1532" s="9">
        <v>3</v>
      </c>
      <c r="W1532" s="9">
        <v>0</v>
      </c>
      <c r="X1532" s="9">
        <v>719</v>
      </c>
      <c r="Y1532" s="9">
        <v>12</v>
      </c>
      <c r="Z1532" s="9">
        <v>45</v>
      </c>
      <c r="AA1532" s="9">
        <v>485</v>
      </c>
      <c r="AB1532" s="9">
        <v>132</v>
      </c>
      <c r="AC1532" s="9">
        <v>55</v>
      </c>
      <c r="AD1532" s="9">
        <v>87</v>
      </c>
      <c r="AE1532" s="9">
        <v>17</v>
      </c>
      <c r="AF1532" s="9">
        <v>352</v>
      </c>
      <c r="AG1532" s="9">
        <v>167</v>
      </c>
      <c r="AH1532" s="9">
        <v>255</v>
      </c>
      <c r="AI1532" s="9">
        <v>2</v>
      </c>
      <c r="AJ1532" s="9">
        <v>478</v>
      </c>
      <c r="AK1532" s="9">
        <v>56</v>
      </c>
      <c r="AL1532" s="9">
        <v>239</v>
      </c>
      <c r="AM1532" s="9">
        <v>3</v>
      </c>
      <c r="AN1532" s="9">
        <v>557</v>
      </c>
      <c r="AO1532" s="9">
        <v>58</v>
      </c>
      <c r="AP1532" s="9">
        <v>129</v>
      </c>
      <c r="AQ1532" s="9">
        <v>32</v>
      </c>
      <c r="AR1532" s="9">
        <v>735</v>
      </c>
      <c r="AS1532" s="9">
        <v>41</v>
      </c>
      <c r="AT1532" s="10">
        <v>0</v>
      </c>
    </row>
    <row r="1533" spans="1:46" ht="42.75" x14ac:dyDescent="0.25">
      <c r="A1533" s="26" t="str">
        <f t="shared" si="46"/>
        <v>2015Licensed practical nursesBritish ColumbiaUnknown places of work</v>
      </c>
      <c r="B1533" s="24">
        <v>2015</v>
      </c>
      <c r="C1533" s="9" t="s">
        <v>3</v>
      </c>
      <c r="D1533" s="9" t="s">
        <v>167</v>
      </c>
      <c r="E1533" s="9" t="str">
        <f t="shared" si="47"/>
        <v>British Columbia</v>
      </c>
      <c r="F1533" s="9" t="s">
        <v>184</v>
      </c>
      <c r="G1533" s="9" t="s">
        <v>49</v>
      </c>
      <c r="H1533" s="9">
        <v>6</v>
      </c>
      <c r="I1533" s="9">
        <v>5</v>
      </c>
      <c r="J1533" s="9">
        <v>1</v>
      </c>
      <c r="K1533" s="9">
        <v>0</v>
      </c>
      <c r="L1533" s="9">
        <v>1</v>
      </c>
      <c r="M1533" s="9">
        <v>2</v>
      </c>
      <c r="N1533" s="9">
        <v>1</v>
      </c>
      <c r="O1533" s="9">
        <v>2</v>
      </c>
      <c r="P1533" s="9">
        <v>0</v>
      </c>
      <c r="Q1533" s="9">
        <v>0</v>
      </c>
      <c r="R1533" s="9">
        <v>0</v>
      </c>
      <c r="S1533" s="9">
        <v>0</v>
      </c>
      <c r="T1533" s="9">
        <v>0</v>
      </c>
      <c r="U1533" s="9">
        <v>0</v>
      </c>
      <c r="V1533" s="9">
        <v>0</v>
      </c>
      <c r="W1533" s="9">
        <v>0</v>
      </c>
      <c r="X1533" s="9">
        <v>6</v>
      </c>
      <c r="Y1533" s="9">
        <v>0</v>
      </c>
      <c r="Z1533" s="9">
        <v>0</v>
      </c>
      <c r="AA1533" s="9">
        <v>6</v>
      </c>
      <c r="AB1533" s="9">
        <v>0</v>
      </c>
      <c r="AC1533" s="9">
        <v>0</v>
      </c>
      <c r="AD1533" s="9">
        <v>0</v>
      </c>
      <c r="AE1533" s="9">
        <v>0</v>
      </c>
      <c r="AF1533" s="9">
        <v>1</v>
      </c>
      <c r="AG1533" s="9">
        <v>1</v>
      </c>
      <c r="AH1533" s="9">
        <v>4</v>
      </c>
      <c r="AI1533" s="9">
        <v>0</v>
      </c>
      <c r="AJ1533" s="9">
        <v>0</v>
      </c>
      <c r="AK1533" s="9">
        <v>0</v>
      </c>
      <c r="AL1533" s="9">
        <v>0</v>
      </c>
      <c r="AM1533" s="9">
        <v>6</v>
      </c>
      <c r="AN1533" s="9">
        <v>0</v>
      </c>
      <c r="AO1533" s="9">
        <v>0</v>
      </c>
      <c r="AP1533" s="9">
        <v>0</v>
      </c>
      <c r="AQ1533" s="9">
        <v>6</v>
      </c>
      <c r="AR1533" s="9">
        <v>6</v>
      </c>
      <c r="AS1533" s="9">
        <v>0</v>
      </c>
      <c r="AT1533" s="10">
        <v>0</v>
      </c>
    </row>
    <row r="1534" spans="1:46" ht="42.75" x14ac:dyDescent="0.25">
      <c r="A1534" s="26" t="str">
        <f t="shared" si="46"/>
        <v>2015Licensed practical nursesYukonAll places of work</v>
      </c>
      <c r="B1534" s="24">
        <v>2015</v>
      </c>
      <c r="C1534" s="9" t="s">
        <v>3</v>
      </c>
      <c r="D1534" s="9" t="s">
        <v>168</v>
      </c>
      <c r="E1534" s="9" t="str">
        <f t="shared" si="47"/>
        <v>Yukon</v>
      </c>
      <c r="F1534" s="9" t="s">
        <v>179</v>
      </c>
      <c r="G1534" s="9" t="s">
        <v>9</v>
      </c>
      <c r="H1534" s="9">
        <v>110</v>
      </c>
      <c r="I1534" s="9">
        <v>103</v>
      </c>
      <c r="J1534" s="9">
        <v>7</v>
      </c>
      <c r="K1534" s="9">
        <v>0</v>
      </c>
      <c r="L1534" s="9">
        <v>5</v>
      </c>
      <c r="M1534" s="9">
        <v>16</v>
      </c>
      <c r="N1534" s="9">
        <v>17</v>
      </c>
      <c r="O1534" s="9">
        <v>11</v>
      </c>
      <c r="P1534" s="9">
        <v>10</v>
      </c>
      <c r="Q1534" s="9">
        <v>5</v>
      </c>
      <c r="R1534" s="9">
        <v>18</v>
      </c>
      <c r="S1534" s="9">
        <v>15</v>
      </c>
      <c r="T1534" s="9">
        <v>10</v>
      </c>
      <c r="U1534" s="9">
        <v>2</v>
      </c>
      <c r="V1534" s="9">
        <v>1</v>
      </c>
      <c r="W1534" s="9">
        <v>0</v>
      </c>
      <c r="X1534" s="9">
        <v>107</v>
      </c>
      <c r="Y1534" s="9">
        <v>3</v>
      </c>
      <c r="Z1534" s="9">
        <v>0</v>
      </c>
      <c r="AA1534" s="9">
        <v>63</v>
      </c>
      <c r="AB1534" s="9">
        <v>20</v>
      </c>
      <c r="AC1534" s="9">
        <v>14</v>
      </c>
      <c r="AD1534" s="9">
        <v>13</v>
      </c>
      <c r="AE1534" s="9">
        <v>0</v>
      </c>
      <c r="AF1534" s="9">
        <v>74</v>
      </c>
      <c r="AG1534" s="9">
        <v>13</v>
      </c>
      <c r="AH1534" s="9">
        <v>22</v>
      </c>
      <c r="AI1534" s="9">
        <v>1</v>
      </c>
      <c r="AJ1534" s="9">
        <v>100</v>
      </c>
      <c r="AK1534" s="9">
        <v>3</v>
      </c>
      <c r="AL1534" s="9">
        <v>7</v>
      </c>
      <c r="AM1534" s="9">
        <v>0</v>
      </c>
      <c r="AN1534" s="9">
        <v>105</v>
      </c>
      <c r="AO1534" s="9">
        <v>2</v>
      </c>
      <c r="AP1534" s="9">
        <v>3</v>
      </c>
      <c r="AQ1534" s="9">
        <v>0</v>
      </c>
      <c r="AR1534" s="9">
        <v>103</v>
      </c>
      <c r="AS1534" s="9">
        <v>7</v>
      </c>
      <c r="AT1534" s="10">
        <v>0</v>
      </c>
    </row>
    <row r="1535" spans="1:46" ht="42.75" x14ac:dyDescent="0.25">
      <c r="A1535" s="26" t="str">
        <f t="shared" si="46"/>
        <v>2015Licensed practical nursesYukonHospital</v>
      </c>
      <c r="B1535" s="24">
        <v>2015</v>
      </c>
      <c r="C1535" s="9" t="s">
        <v>3</v>
      </c>
      <c r="D1535" s="9" t="s">
        <v>168</v>
      </c>
      <c r="E1535" s="9" t="str">
        <f t="shared" si="47"/>
        <v>Yukon</v>
      </c>
      <c r="F1535" s="9" t="s">
        <v>180</v>
      </c>
      <c r="G1535" s="9" t="s">
        <v>10</v>
      </c>
      <c r="H1535" s="9">
        <v>31</v>
      </c>
      <c r="I1535" s="9">
        <v>30</v>
      </c>
      <c r="J1535" s="9">
        <v>1</v>
      </c>
      <c r="K1535" s="9">
        <v>0</v>
      </c>
      <c r="L1535" s="9">
        <v>0</v>
      </c>
      <c r="M1535" s="9">
        <v>6</v>
      </c>
      <c r="N1535" s="9">
        <v>6</v>
      </c>
      <c r="O1535" s="9">
        <v>4</v>
      </c>
      <c r="P1535" s="9">
        <v>2</v>
      </c>
      <c r="Q1535" s="9">
        <v>0</v>
      </c>
      <c r="R1535" s="9">
        <v>3</v>
      </c>
      <c r="S1535" s="9">
        <v>3</v>
      </c>
      <c r="T1535" s="9">
        <v>6</v>
      </c>
      <c r="U1535" s="9">
        <v>0</v>
      </c>
      <c r="V1535" s="9">
        <v>1</v>
      </c>
      <c r="W1535" s="9">
        <v>0</v>
      </c>
      <c r="X1535" s="9">
        <v>30</v>
      </c>
      <c r="Y1535" s="9">
        <v>1</v>
      </c>
      <c r="Z1535" s="9">
        <v>0</v>
      </c>
      <c r="AA1535" s="9">
        <v>16</v>
      </c>
      <c r="AB1535" s="9">
        <v>6</v>
      </c>
      <c r="AC1535" s="9">
        <v>4</v>
      </c>
      <c r="AD1535" s="9">
        <v>5</v>
      </c>
      <c r="AE1535" s="9">
        <v>0</v>
      </c>
      <c r="AF1535" s="9">
        <v>18</v>
      </c>
      <c r="AG1535" s="9">
        <v>3</v>
      </c>
      <c r="AH1535" s="9">
        <v>10</v>
      </c>
      <c r="AI1535" s="9">
        <v>0</v>
      </c>
      <c r="AJ1535" s="9">
        <v>31</v>
      </c>
      <c r="AK1535" s="9">
        <v>0</v>
      </c>
      <c r="AL1535" s="9">
        <v>0</v>
      </c>
      <c r="AM1535" s="9">
        <v>0</v>
      </c>
      <c r="AN1535" s="9">
        <v>31</v>
      </c>
      <c r="AO1535" s="9">
        <v>0</v>
      </c>
      <c r="AP1535" s="9">
        <v>0</v>
      </c>
      <c r="AQ1535" s="9">
        <v>0</v>
      </c>
      <c r="AR1535" s="9">
        <v>25</v>
      </c>
      <c r="AS1535" s="9">
        <v>6</v>
      </c>
      <c r="AT1535" s="10">
        <v>0</v>
      </c>
    </row>
    <row r="1536" spans="1:46" ht="42.75" x14ac:dyDescent="0.25">
      <c r="A1536" s="26" t="str">
        <f t="shared" si="46"/>
        <v>2015Licensed practical nursesYukonCommunity health</v>
      </c>
      <c r="B1536" s="24">
        <v>2015</v>
      </c>
      <c r="C1536" s="9" t="s">
        <v>3</v>
      </c>
      <c r="D1536" s="9" t="s">
        <v>168</v>
      </c>
      <c r="E1536" s="9" t="str">
        <f t="shared" si="47"/>
        <v>Yukon</v>
      </c>
      <c r="F1536" s="9" t="s">
        <v>182</v>
      </c>
      <c r="G1536" s="9" t="s">
        <v>11</v>
      </c>
      <c r="H1536" s="9">
        <v>7</v>
      </c>
      <c r="I1536" s="9">
        <v>7</v>
      </c>
      <c r="J1536" s="9">
        <v>0</v>
      </c>
      <c r="K1536" s="9">
        <v>0</v>
      </c>
      <c r="L1536" s="9">
        <v>0</v>
      </c>
      <c r="M1536" s="9">
        <v>0</v>
      </c>
      <c r="N1536" s="9">
        <v>3</v>
      </c>
      <c r="O1536" s="9">
        <v>2</v>
      </c>
      <c r="P1536" s="9">
        <v>0</v>
      </c>
      <c r="Q1536" s="9">
        <v>0</v>
      </c>
      <c r="R1536" s="9">
        <v>0</v>
      </c>
      <c r="S1536" s="9">
        <v>2</v>
      </c>
      <c r="T1536" s="9">
        <v>0</v>
      </c>
      <c r="U1536" s="9">
        <v>0</v>
      </c>
      <c r="V1536" s="9">
        <v>0</v>
      </c>
      <c r="W1536" s="9">
        <v>0</v>
      </c>
      <c r="X1536" s="9">
        <v>7</v>
      </c>
      <c r="Y1536" s="9">
        <v>0</v>
      </c>
      <c r="Z1536" s="9">
        <v>0</v>
      </c>
      <c r="AA1536" s="9">
        <v>5</v>
      </c>
      <c r="AB1536" s="9">
        <v>2</v>
      </c>
      <c r="AC1536" s="9">
        <v>0</v>
      </c>
      <c r="AD1536" s="9">
        <v>0</v>
      </c>
      <c r="AE1536" s="9">
        <v>0</v>
      </c>
      <c r="AF1536" s="9">
        <v>3</v>
      </c>
      <c r="AG1536" s="9">
        <v>1</v>
      </c>
      <c r="AH1536" s="9">
        <v>3</v>
      </c>
      <c r="AI1536" s="9">
        <v>0</v>
      </c>
      <c r="AJ1536" s="9">
        <v>6</v>
      </c>
      <c r="AK1536" s="9">
        <v>0</v>
      </c>
      <c r="AL1536" s="9">
        <v>1</v>
      </c>
      <c r="AM1536" s="9">
        <v>0</v>
      </c>
      <c r="AN1536" s="9">
        <v>6</v>
      </c>
      <c r="AO1536" s="9">
        <v>1</v>
      </c>
      <c r="AP1536" s="9">
        <v>0</v>
      </c>
      <c r="AQ1536" s="9">
        <v>0</v>
      </c>
      <c r="AR1536" s="9">
        <v>7</v>
      </c>
      <c r="AS1536" s="9">
        <v>0</v>
      </c>
      <c r="AT1536" s="10">
        <v>0</v>
      </c>
    </row>
    <row r="1537" spans="1:46" ht="57" x14ac:dyDescent="0.25">
      <c r="A1537" s="26" t="str">
        <f t="shared" si="46"/>
        <v>2015Licensed practical nursesYukonNursing home/long-term care</v>
      </c>
      <c r="B1537" s="24">
        <v>2015</v>
      </c>
      <c r="C1537" s="9" t="s">
        <v>3</v>
      </c>
      <c r="D1537" s="9" t="s">
        <v>168</v>
      </c>
      <c r="E1537" s="9" t="str">
        <f t="shared" si="47"/>
        <v>Yukon</v>
      </c>
      <c r="F1537" s="9" t="s">
        <v>181</v>
      </c>
      <c r="G1537" s="9" t="s">
        <v>12</v>
      </c>
      <c r="H1537" s="9">
        <v>65</v>
      </c>
      <c r="I1537" s="9">
        <v>59</v>
      </c>
      <c r="J1537" s="9">
        <v>6</v>
      </c>
      <c r="K1537" s="9">
        <v>0</v>
      </c>
      <c r="L1537" s="9">
        <v>5</v>
      </c>
      <c r="M1537" s="9">
        <v>8</v>
      </c>
      <c r="N1537" s="9">
        <v>8</v>
      </c>
      <c r="O1537" s="9">
        <v>5</v>
      </c>
      <c r="P1537" s="9">
        <v>8</v>
      </c>
      <c r="Q1537" s="9">
        <v>5</v>
      </c>
      <c r="R1537" s="9">
        <v>12</v>
      </c>
      <c r="S1537" s="9">
        <v>9</v>
      </c>
      <c r="T1537" s="9">
        <v>3</v>
      </c>
      <c r="U1537" s="9">
        <v>2</v>
      </c>
      <c r="V1537" s="9">
        <v>0</v>
      </c>
      <c r="W1537" s="9">
        <v>0</v>
      </c>
      <c r="X1537" s="9">
        <v>63</v>
      </c>
      <c r="Y1537" s="9">
        <v>2</v>
      </c>
      <c r="Z1537" s="9">
        <v>0</v>
      </c>
      <c r="AA1537" s="9">
        <v>40</v>
      </c>
      <c r="AB1537" s="9">
        <v>10</v>
      </c>
      <c r="AC1537" s="9">
        <v>8</v>
      </c>
      <c r="AD1537" s="9">
        <v>7</v>
      </c>
      <c r="AE1537" s="9">
        <v>0</v>
      </c>
      <c r="AF1537" s="9">
        <v>47</v>
      </c>
      <c r="AG1537" s="9">
        <v>8</v>
      </c>
      <c r="AH1537" s="9">
        <v>9</v>
      </c>
      <c r="AI1537" s="9">
        <v>1</v>
      </c>
      <c r="AJ1537" s="9">
        <v>58</v>
      </c>
      <c r="AK1537" s="9">
        <v>3</v>
      </c>
      <c r="AL1537" s="9">
        <v>4</v>
      </c>
      <c r="AM1537" s="9">
        <v>0</v>
      </c>
      <c r="AN1537" s="9">
        <v>62</v>
      </c>
      <c r="AO1537" s="9">
        <v>1</v>
      </c>
      <c r="AP1537" s="9">
        <v>2</v>
      </c>
      <c r="AQ1537" s="9">
        <v>0</v>
      </c>
      <c r="AR1537" s="9">
        <v>64</v>
      </c>
      <c r="AS1537" s="9">
        <v>1</v>
      </c>
      <c r="AT1537" s="10">
        <v>0</v>
      </c>
    </row>
    <row r="1538" spans="1:46" ht="42.75" x14ac:dyDescent="0.25">
      <c r="A1538" s="26" t="str">
        <f t="shared" si="46"/>
        <v>2015Licensed practical nursesYukonOther places of work</v>
      </c>
      <c r="B1538" s="24">
        <v>2015</v>
      </c>
      <c r="C1538" s="9" t="s">
        <v>3</v>
      </c>
      <c r="D1538" s="9" t="s">
        <v>168</v>
      </c>
      <c r="E1538" s="9" t="str">
        <f t="shared" si="47"/>
        <v>Yukon</v>
      </c>
      <c r="F1538" s="9" t="s">
        <v>183</v>
      </c>
      <c r="G1538" s="9" t="s">
        <v>13</v>
      </c>
      <c r="H1538" s="9">
        <v>7</v>
      </c>
      <c r="I1538" s="9">
        <v>7</v>
      </c>
      <c r="J1538" s="9">
        <v>0</v>
      </c>
      <c r="K1538" s="9">
        <v>0</v>
      </c>
      <c r="L1538" s="9">
        <v>0</v>
      </c>
      <c r="M1538" s="9">
        <v>2</v>
      </c>
      <c r="N1538" s="9">
        <v>0</v>
      </c>
      <c r="O1538" s="9">
        <v>0</v>
      </c>
      <c r="P1538" s="9">
        <v>0</v>
      </c>
      <c r="Q1538" s="9">
        <v>0</v>
      </c>
      <c r="R1538" s="9">
        <v>3</v>
      </c>
      <c r="S1538" s="9">
        <v>1</v>
      </c>
      <c r="T1538" s="9">
        <v>1</v>
      </c>
      <c r="U1538" s="9">
        <v>0</v>
      </c>
      <c r="V1538" s="9">
        <v>0</v>
      </c>
      <c r="W1538" s="9">
        <v>0</v>
      </c>
      <c r="X1538" s="9">
        <v>7</v>
      </c>
      <c r="Y1538" s="9">
        <v>0</v>
      </c>
      <c r="Z1538" s="9">
        <v>0</v>
      </c>
      <c r="AA1538" s="9">
        <v>2</v>
      </c>
      <c r="AB1538" s="9">
        <v>2</v>
      </c>
      <c r="AC1538" s="9">
        <v>2</v>
      </c>
      <c r="AD1538" s="9">
        <v>1</v>
      </c>
      <c r="AE1538" s="9">
        <v>0</v>
      </c>
      <c r="AF1538" s="9">
        <v>6</v>
      </c>
      <c r="AG1538" s="9">
        <v>1</v>
      </c>
      <c r="AH1538" s="9">
        <v>0</v>
      </c>
      <c r="AI1538" s="9">
        <v>0</v>
      </c>
      <c r="AJ1538" s="9">
        <v>5</v>
      </c>
      <c r="AK1538" s="9">
        <v>0</v>
      </c>
      <c r="AL1538" s="9">
        <v>2</v>
      </c>
      <c r="AM1538" s="9">
        <v>0</v>
      </c>
      <c r="AN1538" s="9">
        <v>6</v>
      </c>
      <c r="AO1538" s="9">
        <v>0</v>
      </c>
      <c r="AP1538" s="9">
        <v>1</v>
      </c>
      <c r="AQ1538" s="9">
        <v>0</v>
      </c>
      <c r="AR1538" s="9">
        <v>7</v>
      </c>
      <c r="AS1538" s="9">
        <v>0</v>
      </c>
      <c r="AT1538" s="10">
        <v>0</v>
      </c>
    </row>
    <row r="1539" spans="1:46" ht="57" x14ac:dyDescent="0.25">
      <c r="A1539" s="26" t="str">
        <f t="shared" ref="A1539:A1602" si="48">CONCATENATE(B1539,C1539,E1539,G1539)</f>
        <v>2015Licensed practical nursesNorthwest TerritoriesAll places of work</v>
      </c>
      <c r="B1539" s="24">
        <v>2015</v>
      </c>
      <c r="C1539" s="9" t="s">
        <v>3</v>
      </c>
      <c r="D1539" s="9" t="s">
        <v>169</v>
      </c>
      <c r="E1539" s="9" t="str">
        <f t="shared" ref="E1539:E1602" si="49">TRIM(MID(D1539,3,50))</f>
        <v>Northwest Territories</v>
      </c>
      <c r="F1539" s="9" t="s">
        <v>179</v>
      </c>
      <c r="G1539" s="9" t="s">
        <v>9</v>
      </c>
      <c r="H1539" s="9">
        <v>99</v>
      </c>
      <c r="I1539" s="9">
        <v>84</v>
      </c>
      <c r="J1539" s="9">
        <v>15</v>
      </c>
      <c r="K1539" s="9">
        <v>0</v>
      </c>
      <c r="L1539" s="9">
        <v>0</v>
      </c>
      <c r="M1539" s="9">
        <v>5</v>
      </c>
      <c r="N1539" s="9">
        <v>13</v>
      </c>
      <c r="O1539" s="9">
        <v>11</v>
      </c>
      <c r="P1539" s="9">
        <v>12</v>
      </c>
      <c r="Q1539" s="9">
        <v>10</v>
      </c>
      <c r="R1539" s="9">
        <v>14</v>
      </c>
      <c r="S1539" s="9">
        <v>21</v>
      </c>
      <c r="T1539" s="9">
        <v>8</v>
      </c>
      <c r="U1539" s="9">
        <v>4</v>
      </c>
      <c r="V1539" s="9">
        <v>1</v>
      </c>
      <c r="W1539" s="9">
        <v>0</v>
      </c>
      <c r="X1539" s="9">
        <v>94</v>
      </c>
      <c r="Y1539" s="9">
        <v>1</v>
      </c>
      <c r="Z1539" s="9">
        <v>4</v>
      </c>
      <c r="AA1539" s="9">
        <v>33</v>
      </c>
      <c r="AB1539" s="9">
        <v>28</v>
      </c>
      <c r="AC1539" s="9">
        <v>19</v>
      </c>
      <c r="AD1539" s="9">
        <v>19</v>
      </c>
      <c r="AE1539" s="9">
        <v>0</v>
      </c>
      <c r="AF1539" s="9">
        <v>72</v>
      </c>
      <c r="AG1539" s="9">
        <v>6</v>
      </c>
      <c r="AH1539" s="9">
        <v>16</v>
      </c>
      <c r="AI1539" s="9">
        <v>5</v>
      </c>
      <c r="AJ1539" s="9">
        <v>84</v>
      </c>
      <c r="AK1539" s="9">
        <v>1</v>
      </c>
      <c r="AL1539" s="9">
        <v>14</v>
      </c>
      <c r="AM1539" s="9">
        <v>0</v>
      </c>
      <c r="AN1539" s="9">
        <v>99</v>
      </c>
      <c r="AO1539" s="9">
        <v>0</v>
      </c>
      <c r="AP1539" s="9">
        <v>0</v>
      </c>
      <c r="AQ1539" s="9">
        <v>0</v>
      </c>
      <c r="AR1539" s="9">
        <v>40</v>
      </c>
      <c r="AS1539" s="9">
        <v>56</v>
      </c>
      <c r="AT1539" s="10">
        <v>3</v>
      </c>
    </row>
    <row r="1540" spans="1:46" ht="57" x14ac:dyDescent="0.25">
      <c r="A1540" s="26" t="str">
        <f t="shared" si="48"/>
        <v>2015Licensed practical nursesNorthwest TerritoriesHospital</v>
      </c>
      <c r="B1540" s="24">
        <v>2015</v>
      </c>
      <c r="C1540" s="9" t="s">
        <v>3</v>
      </c>
      <c r="D1540" s="9" t="s">
        <v>169</v>
      </c>
      <c r="E1540" s="9" t="str">
        <f t="shared" si="49"/>
        <v>Northwest Territories</v>
      </c>
      <c r="F1540" s="9" t="s">
        <v>180</v>
      </c>
      <c r="G1540" s="9" t="s">
        <v>10</v>
      </c>
      <c r="H1540" s="9">
        <v>37</v>
      </c>
      <c r="I1540" s="9">
        <v>32</v>
      </c>
      <c r="J1540" s="9">
        <v>5</v>
      </c>
      <c r="K1540" s="9">
        <v>0</v>
      </c>
      <c r="L1540" s="9">
        <v>0</v>
      </c>
      <c r="M1540" s="9">
        <v>0</v>
      </c>
      <c r="N1540" s="9">
        <v>6</v>
      </c>
      <c r="O1540" s="9">
        <v>4</v>
      </c>
      <c r="P1540" s="9">
        <v>5</v>
      </c>
      <c r="Q1540" s="9">
        <v>3</v>
      </c>
      <c r="R1540" s="9">
        <v>7</v>
      </c>
      <c r="S1540" s="9">
        <v>6</v>
      </c>
      <c r="T1540" s="9">
        <v>4</v>
      </c>
      <c r="U1540" s="9">
        <v>2</v>
      </c>
      <c r="V1540" s="9">
        <v>0</v>
      </c>
      <c r="W1540" s="9">
        <v>0</v>
      </c>
      <c r="X1540" s="9">
        <v>36</v>
      </c>
      <c r="Y1540" s="9">
        <v>0</v>
      </c>
      <c r="Z1540" s="9">
        <v>1</v>
      </c>
      <c r="AA1540" s="9">
        <v>11</v>
      </c>
      <c r="AB1540" s="9">
        <v>11</v>
      </c>
      <c r="AC1540" s="9">
        <v>8</v>
      </c>
      <c r="AD1540" s="9">
        <v>7</v>
      </c>
      <c r="AE1540" s="9">
        <v>0</v>
      </c>
      <c r="AF1540" s="9">
        <v>26</v>
      </c>
      <c r="AG1540" s="9">
        <v>5</v>
      </c>
      <c r="AH1540" s="9">
        <v>6</v>
      </c>
      <c r="AI1540" s="9">
        <v>0</v>
      </c>
      <c r="AJ1540" s="9">
        <v>30</v>
      </c>
      <c r="AK1540" s="9">
        <v>0</v>
      </c>
      <c r="AL1540" s="9">
        <v>7</v>
      </c>
      <c r="AM1540" s="9">
        <v>0</v>
      </c>
      <c r="AN1540" s="9">
        <v>37</v>
      </c>
      <c r="AO1540" s="9">
        <v>0</v>
      </c>
      <c r="AP1540" s="9">
        <v>0</v>
      </c>
      <c r="AQ1540" s="9">
        <v>0</v>
      </c>
      <c r="AR1540" s="9">
        <v>21</v>
      </c>
      <c r="AS1540" s="9">
        <v>16</v>
      </c>
      <c r="AT1540" s="10">
        <v>0</v>
      </c>
    </row>
    <row r="1541" spans="1:46" ht="57" x14ac:dyDescent="0.25">
      <c r="A1541" s="26" t="str">
        <f t="shared" si="48"/>
        <v>2015Licensed practical nursesNorthwest TerritoriesCommunity health</v>
      </c>
      <c r="B1541" s="24">
        <v>2015</v>
      </c>
      <c r="C1541" s="9" t="s">
        <v>3</v>
      </c>
      <c r="D1541" s="9" t="s">
        <v>169</v>
      </c>
      <c r="E1541" s="9" t="str">
        <f t="shared" si="49"/>
        <v>Northwest Territories</v>
      </c>
      <c r="F1541" s="9" t="s">
        <v>182</v>
      </c>
      <c r="G1541" s="9" t="s">
        <v>11</v>
      </c>
      <c r="H1541" s="9">
        <v>15</v>
      </c>
      <c r="I1541" s="9">
        <v>14</v>
      </c>
      <c r="J1541" s="9">
        <v>1</v>
      </c>
      <c r="K1541" s="9">
        <v>0</v>
      </c>
      <c r="L1541" s="9">
        <v>0</v>
      </c>
      <c r="M1541" s="9">
        <v>1</v>
      </c>
      <c r="N1541" s="9">
        <v>2</v>
      </c>
      <c r="O1541" s="9">
        <v>2</v>
      </c>
      <c r="P1541" s="9">
        <v>1</v>
      </c>
      <c r="Q1541" s="9">
        <v>1</v>
      </c>
      <c r="R1541" s="9">
        <v>2</v>
      </c>
      <c r="S1541" s="9">
        <v>5</v>
      </c>
      <c r="T1541" s="9">
        <v>1</v>
      </c>
      <c r="U1541" s="9">
        <v>0</v>
      </c>
      <c r="V1541" s="9">
        <v>0</v>
      </c>
      <c r="W1541" s="9">
        <v>0</v>
      </c>
      <c r="X1541" s="9">
        <v>12</v>
      </c>
      <c r="Y1541" s="9">
        <v>0</v>
      </c>
      <c r="Z1541" s="9">
        <v>3</v>
      </c>
      <c r="AA1541" s="9">
        <v>3</v>
      </c>
      <c r="AB1541" s="9">
        <v>5</v>
      </c>
      <c r="AC1541" s="9">
        <v>4</v>
      </c>
      <c r="AD1541" s="9">
        <v>3</v>
      </c>
      <c r="AE1541" s="9">
        <v>0</v>
      </c>
      <c r="AF1541" s="9">
        <v>12</v>
      </c>
      <c r="AG1541" s="9">
        <v>0</v>
      </c>
      <c r="AH1541" s="9">
        <v>3</v>
      </c>
      <c r="AI1541" s="9">
        <v>0</v>
      </c>
      <c r="AJ1541" s="9">
        <v>14</v>
      </c>
      <c r="AK1541" s="9">
        <v>0</v>
      </c>
      <c r="AL1541" s="9">
        <v>1</v>
      </c>
      <c r="AM1541" s="9">
        <v>0</v>
      </c>
      <c r="AN1541" s="9">
        <v>15</v>
      </c>
      <c r="AO1541" s="9">
        <v>0</v>
      </c>
      <c r="AP1541" s="9">
        <v>0</v>
      </c>
      <c r="AQ1541" s="9">
        <v>0</v>
      </c>
      <c r="AR1541" s="9">
        <v>9</v>
      </c>
      <c r="AS1541" s="9">
        <v>4</v>
      </c>
      <c r="AT1541" s="10">
        <v>2</v>
      </c>
    </row>
    <row r="1542" spans="1:46" ht="57" x14ac:dyDescent="0.25">
      <c r="A1542" s="26" t="str">
        <f t="shared" si="48"/>
        <v>2015Licensed practical nursesNorthwest TerritoriesNursing home/long-term care</v>
      </c>
      <c r="B1542" s="24">
        <v>2015</v>
      </c>
      <c r="C1542" s="9" t="s">
        <v>3</v>
      </c>
      <c r="D1542" s="9" t="s">
        <v>169</v>
      </c>
      <c r="E1542" s="9" t="str">
        <f t="shared" si="49"/>
        <v>Northwest Territories</v>
      </c>
      <c r="F1542" s="9" t="s">
        <v>181</v>
      </c>
      <c r="G1542" s="9" t="s">
        <v>12</v>
      </c>
      <c r="H1542" s="9">
        <v>39</v>
      </c>
      <c r="I1542" s="9">
        <v>30</v>
      </c>
      <c r="J1542" s="9">
        <v>9</v>
      </c>
      <c r="K1542" s="9">
        <v>0</v>
      </c>
      <c r="L1542" s="9">
        <v>0</v>
      </c>
      <c r="M1542" s="9">
        <v>3</v>
      </c>
      <c r="N1542" s="9">
        <v>5</v>
      </c>
      <c r="O1542" s="9">
        <v>4</v>
      </c>
      <c r="P1542" s="9">
        <v>4</v>
      </c>
      <c r="Q1542" s="9">
        <v>5</v>
      </c>
      <c r="R1542" s="9">
        <v>5</v>
      </c>
      <c r="S1542" s="9">
        <v>7</v>
      </c>
      <c r="T1542" s="9">
        <v>3</v>
      </c>
      <c r="U1542" s="9">
        <v>2</v>
      </c>
      <c r="V1542" s="9">
        <v>1</v>
      </c>
      <c r="W1542" s="9">
        <v>0</v>
      </c>
      <c r="X1542" s="9">
        <v>38</v>
      </c>
      <c r="Y1542" s="9">
        <v>1</v>
      </c>
      <c r="Z1542" s="9">
        <v>0</v>
      </c>
      <c r="AA1542" s="9">
        <v>18</v>
      </c>
      <c r="AB1542" s="9">
        <v>9</v>
      </c>
      <c r="AC1542" s="9">
        <v>5</v>
      </c>
      <c r="AD1542" s="9">
        <v>7</v>
      </c>
      <c r="AE1542" s="9">
        <v>0</v>
      </c>
      <c r="AF1542" s="9">
        <v>27</v>
      </c>
      <c r="AG1542" s="9">
        <v>1</v>
      </c>
      <c r="AH1542" s="9">
        <v>7</v>
      </c>
      <c r="AI1542" s="9">
        <v>4</v>
      </c>
      <c r="AJ1542" s="9">
        <v>36</v>
      </c>
      <c r="AK1542" s="9">
        <v>1</v>
      </c>
      <c r="AL1542" s="9">
        <v>2</v>
      </c>
      <c r="AM1542" s="9">
        <v>0</v>
      </c>
      <c r="AN1542" s="9">
        <v>39</v>
      </c>
      <c r="AO1542" s="9">
        <v>0</v>
      </c>
      <c r="AP1542" s="9">
        <v>0</v>
      </c>
      <c r="AQ1542" s="9">
        <v>0</v>
      </c>
      <c r="AR1542" s="9">
        <v>4</v>
      </c>
      <c r="AS1542" s="9">
        <v>34</v>
      </c>
      <c r="AT1542" s="10">
        <v>1</v>
      </c>
    </row>
    <row r="1543" spans="1:46" ht="57" x14ac:dyDescent="0.25">
      <c r="A1543" s="26" t="str">
        <f t="shared" si="48"/>
        <v>2015Licensed practical nursesNorthwest TerritoriesOther places of work</v>
      </c>
      <c r="B1543" s="24">
        <v>2015</v>
      </c>
      <c r="C1543" s="9" t="s">
        <v>3</v>
      </c>
      <c r="D1543" s="9" t="s">
        <v>169</v>
      </c>
      <c r="E1543" s="9" t="str">
        <f t="shared" si="49"/>
        <v>Northwest Territories</v>
      </c>
      <c r="F1543" s="9" t="s">
        <v>183</v>
      </c>
      <c r="G1543" s="9" t="s">
        <v>13</v>
      </c>
      <c r="H1543" s="9">
        <v>8</v>
      </c>
      <c r="I1543" s="9">
        <v>8</v>
      </c>
      <c r="J1543" s="9">
        <v>0</v>
      </c>
      <c r="K1543" s="9">
        <v>0</v>
      </c>
      <c r="L1543" s="9">
        <v>0</v>
      </c>
      <c r="M1543" s="9">
        <v>1</v>
      </c>
      <c r="N1543" s="9">
        <v>0</v>
      </c>
      <c r="O1543" s="9">
        <v>1</v>
      </c>
      <c r="P1543" s="9">
        <v>2</v>
      </c>
      <c r="Q1543" s="9">
        <v>1</v>
      </c>
      <c r="R1543" s="9">
        <v>0</v>
      </c>
      <c r="S1543" s="9">
        <v>3</v>
      </c>
      <c r="T1543" s="9">
        <v>0</v>
      </c>
      <c r="U1543" s="9">
        <v>0</v>
      </c>
      <c r="V1543" s="9">
        <v>0</v>
      </c>
      <c r="W1543" s="9">
        <v>0</v>
      </c>
      <c r="X1543" s="9">
        <v>8</v>
      </c>
      <c r="Y1543" s="9">
        <v>0</v>
      </c>
      <c r="Z1543" s="9">
        <v>0</v>
      </c>
      <c r="AA1543" s="9">
        <v>1</v>
      </c>
      <c r="AB1543" s="9">
        <v>3</v>
      </c>
      <c r="AC1543" s="9">
        <v>2</v>
      </c>
      <c r="AD1543" s="9">
        <v>2</v>
      </c>
      <c r="AE1543" s="9">
        <v>0</v>
      </c>
      <c r="AF1543" s="9">
        <v>7</v>
      </c>
      <c r="AG1543" s="9">
        <v>0</v>
      </c>
      <c r="AH1543" s="9">
        <v>0</v>
      </c>
      <c r="AI1543" s="9">
        <v>1</v>
      </c>
      <c r="AJ1543" s="9">
        <v>4</v>
      </c>
      <c r="AK1543" s="9">
        <v>0</v>
      </c>
      <c r="AL1543" s="9">
        <v>4</v>
      </c>
      <c r="AM1543" s="9">
        <v>0</v>
      </c>
      <c r="AN1543" s="9">
        <v>8</v>
      </c>
      <c r="AO1543" s="9">
        <v>0</v>
      </c>
      <c r="AP1543" s="9">
        <v>0</v>
      </c>
      <c r="AQ1543" s="9">
        <v>0</v>
      </c>
      <c r="AR1543" s="9">
        <v>6</v>
      </c>
      <c r="AS1543" s="9">
        <v>2</v>
      </c>
      <c r="AT1543" s="10">
        <v>0</v>
      </c>
    </row>
    <row r="1544" spans="1:46" ht="57" x14ac:dyDescent="0.25">
      <c r="A1544" s="26" t="str">
        <f t="shared" si="48"/>
        <v>2015Licensed practical nursesCanadaAll places of work</v>
      </c>
      <c r="B1544" s="24">
        <v>2015</v>
      </c>
      <c r="C1544" s="9" t="s">
        <v>3</v>
      </c>
      <c r="D1544" s="9" t="s">
        <v>171</v>
      </c>
      <c r="E1544" s="9" t="str">
        <f t="shared" si="49"/>
        <v>Canada</v>
      </c>
      <c r="F1544" s="9" t="s">
        <v>179</v>
      </c>
      <c r="G1544" s="9" t="s">
        <v>9</v>
      </c>
      <c r="H1544" s="9">
        <v>101319</v>
      </c>
      <c r="I1544" s="9">
        <v>92517</v>
      </c>
      <c r="J1544" s="9">
        <v>8802</v>
      </c>
      <c r="K1544" s="9">
        <v>0</v>
      </c>
      <c r="L1544" s="9">
        <v>4785</v>
      </c>
      <c r="M1544" s="9">
        <v>13914</v>
      </c>
      <c r="N1544" s="9">
        <v>14335</v>
      </c>
      <c r="O1544" s="9">
        <v>13402</v>
      </c>
      <c r="P1544" s="9">
        <v>13185</v>
      </c>
      <c r="Q1544" s="9">
        <v>12168</v>
      </c>
      <c r="R1544" s="9">
        <v>11654</v>
      </c>
      <c r="S1544" s="9">
        <v>9800</v>
      </c>
      <c r="T1544" s="9">
        <v>5587</v>
      </c>
      <c r="U1544" s="9">
        <v>2023</v>
      </c>
      <c r="V1544" s="9">
        <v>465</v>
      </c>
      <c r="W1544" s="9">
        <v>1</v>
      </c>
      <c r="X1544" s="9">
        <v>95913</v>
      </c>
      <c r="Y1544" s="9">
        <v>4712</v>
      </c>
      <c r="Z1544" s="9">
        <v>694</v>
      </c>
      <c r="AA1544" s="9" t="s">
        <v>203</v>
      </c>
      <c r="AB1544" s="9">
        <v>17774</v>
      </c>
      <c r="AC1544" s="9">
        <v>11528</v>
      </c>
      <c r="AD1544" s="9">
        <v>12673</v>
      </c>
      <c r="AE1544" s="9">
        <v>243</v>
      </c>
      <c r="AF1544" s="9">
        <v>49029</v>
      </c>
      <c r="AG1544" s="9">
        <v>38155</v>
      </c>
      <c r="AH1544" s="9">
        <v>14095</v>
      </c>
      <c r="AI1544" s="9">
        <v>40</v>
      </c>
      <c r="AJ1544" s="9">
        <v>91425</v>
      </c>
      <c r="AK1544" s="9">
        <v>1842</v>
      </c>
      <c r="AL1544" s="9">
        <v>8026</v>
      </c>
      <c r="AM1544" s="9">
        <v>26</v>
      </c>
      <c r="AN1544" s="9">
        <v>97923</v>
      </c>
      <c r="AO1544" s="9">
        <v>1990</v>
      </c>
      <c r="AP1544" s="9">
        <v>1251</v>
      </c>
      <c r="AQ1544" s="9">
        <v>155</v>
      </c>
      <c r="AR1544" s="9">
        <v>87018</v>
      </c>
      <c r="AS1544" s="9">
        <v>14298</v>
      </c>
      <c r="AT1544" s="10">
        <v>3</v>
      </c>
    </row>
    <row r="1545" spans="1:46" ht="42.75" x14ac:dyDescent="0.25">
      <c r="A1545" s="26" t="str">
        <f t="shared" si="48"/>
        <v>2015Licensed practical nursesCanadaHospital</v>
      </c>
      <c r="B1545" s="24">
        <v>2015</v>
      </c>
      <c r="C1545" s="9" t="s">
        <v>3</v>
      </c>
      <c r="D1545" s="9" t="s">
        <v>171</v>
      </c>
      <c r="E1545" s="9" t="str">
        <f t="shared" si="49"/>
        <v>Canada</v>
      </c>
      <c r="F1545" s="9" t="s">
        <v>180</v>
      </c>
      <c r="G1545" s="9" t="s">
        <v>10</v>
      </c>
      <c r="H1545" s="9">
        <v>47858</v>
      </c>
      <c r="I1545" s="9">
        <v>43290</v>
      </c>
      <c r="J1545" s="9">
        <v>4568</v>
      </c>
      <c r="K1545" s="9">
        <v>0</v>
      </c>
      <c r="L1545" s="9">
        <v>2279</v>
      </c>
      <c r="M1545" s="9">
        <v>6803</v>
      </c>
      <c r="N1545" s="9">
        <v>7118</v>
      </c>
      <c r="O1545" s="9">
        <v>6463</v>
      </c>
      <c r="P1545" s="9">
        <v>5922</v>
      </c>
      <c r="Q1545" s="9">
        <v>5650</v>
      </c>
      <c r="R1545" s="9">
        <v>5637</v>
      </c>
      <c r="S1545" s="9">
        <v>4736</v>
      </c>
      <c r="T1545" s="9">
        <v>2377</v>
      </c>
      <c r="U1545" s="9">
        <v>722</v>
      </c>
      <c r="V1545" s="9">
        <v>150</v>
      </c>
      <c r="W1545" s="9">
        <v>1</v>
      </c>
      <c r="X1545" s="9">
        <v>46459</v>
      </c>
      <c r="Y1545" s="9">
        <v>1248</v>
      </c>
      <c r="Z1545" s="9">
        <v>151</v>
      </c>
      <c r="AA1545" s="9">
        <v>27782</v>
      </c>
      <c r="AB1545" s="9">
        <v>8419</v>
      </c>
      <c r="AC1545" s="9">
        <v>5270</v>
      </c>
      <c r="AD1545" s="9">
        <v>6338</v>
      </c>
      <c r="AE1545" s="9">
        <v>49</v>
      </c>
      <c r="AF1545" s="9">
        <v>22397</v>
      </c>
      <c r="AG1545" s="9">
        <v>19786</v>
      </c>
      <c r="AH1545" s="9">
        <v>5667</v>
      </c>
      <c r="AI1545" s="9">
        <v>8</v>
      </c>
      <c r="AJ1545" s="9">
        <v>45690</v>
      </c>
      <c r="AK1545" s="9">
        <v>126</v>
      </c>
      <c r="AL1545" s="9">
        <v>2038</v>
      </c>
      <c r="AM1545" s="9">
        <v>4</v>
      </c>
      <c r="AN1545" s="9">
        <v>47336</v>
      </c>
      <c r="AO1545" s="9">
        <v>339</v>
      </c>
      <c r="AP1545" s="9">
        <v>154</v>
      </c>
      <c r="AQ1545" s="9">
        <v>29</v>
      </c>
      <c r="AR1545" s="9">
        <v>42154</v>
      </c>
      <c r="AS1545" s="9">
        <v>5704</v>
      </c>
      <c r="AT1545" s="10">
        <v>0</v>
      </c>
    </row>
    <row r="1546" spans="1:46" ht="42.75" x14ac:dyDescent="0.25">
      <c r="A1546" s="26" t="str">
        <f t="shared" si="48"/>
        <v>2015Licensed practical nursesCanadaCommunity health</v>
      </c>
      <c r="B1546" s="24">
        <v>2015</v>
      </c>
      <c r="C1546" s="9" t="s">
        <v>3</v>
      </c>
      <c r="D1546" s="9" t="s">
        <v>171</v>
      </c>
      <c r="E1546" s="9" t="str">
        <f t="shared" si="49"/>
        <v>Canada</v>
      </c>
      <c r="F1546" s="9" t="s">
        <v>182</v>
      </c>
      <c r="G1546" s="9" t="s">
        <v>11</v>
      </c>
      <c r="H1546" s="9">
        <v>12995</v>
      </c>
      <c r="I1546" s="9">
        <v>12226</v>
      </c>
      <c r="J1546" s="9">
        <v>769</v>
      </c>
      <c r="K1546" s="9">
        <v>0</v>
      </c>
      <c r="L1546" s="9">
        <v>566</v>
      </c>
      <c r="M1546" s="9">
        <v>1790</v>
      </c>
      <c r="N1546" s="9">
        <v>1882</v>
      </c>
      <c r="O1546" s="9">
        <v>1700</v>
      </c>
      <c r="P1546" s="9">
        <v>1712</v>
      </c>
      <c r="Q1546" s="9">
        <v>1436</v>
      </c>
      <c r="R1546" s="9">
        <v>1389</v>
      </c>
      <c r="S1546" s="9">
        <v>1227</v>
      </c>
      <c r="T1546" s="9">
        <v>843</v>
      </c>
      <c r="U1546" s="9">
        <v>359</v>
      </c>
      <c r="V1546" s="9">
        <v>91</v>
      </c>
      <c r="W1546" s="9">
        <v>0</v>
      </c>
      <c r="X1546" s="9">
        <v>12096</v>
      </c>
      <c r="Y1546" s="9">
        <v>785</v>
      </c>
      <c r="Z1546" s="9">
        <v>114</v>
      </c>
      <c r="AA1546" s="9">
        <v>7043</v>
      </c>
      <c r="AB1546" s="9">
        <v>2412</v>
      </c>
      <c r="AC1546" s="9">
        <v>1655</v>
      </c>
      <c r="AD1546" s="9">
        <v>1836</v>
      </c>
      <c r="AE1546" s="9">
        <v>49</v>
      </c>
      <c r="AF1546" s="9">
        <v>6762</v>
      </c>
      <c r="AG1546" s="9">
        <v>4173</v>
      </c>
      <c r="AH1546" s="9">
        <v>2052</v>
      </c>
      <c r="AI1546" s="9">
        <v>8</v>
      </c>
      <c r="AJ1546" s="9">
        <v>10826</v>
      </c>
      <c r="AK1546" s="9">
        <v>621</v>
      </c>
      <c r="AL1546" s="9">
        <v>1545</v>
      </c>
      <c r="AM1546" s="9">
        <v>3</v>
      </c>
      <c r="AN1546" s="9">
        <v>12256</v>
      </c>
      <c r="AO1546" s="9">
        <v>613</v>
      </c>
      <c r="AP1546" s="9">
        <v>111</v>
      </c>
      <c r="AQ1546" s="9">
        <v>15</v>
      </c>
      <c r="AR1546" s="9">
        <v>10439</v>
      </c>
      <c r="AS1546" s="9">
        <v>2554</v>
      </c>
      <c r="AT1546" s="10">
        <v>2</v>
      </c>
    </row>
    <row r="1547" spans="1:46" ht="57" x14ac:dyDescent="0.25">
      <c r="A1547" s="26" t="str">
        <f t="shared" si="48"/>
        <v>2015Licensed practical nursesCanadaNursing home/long-term care</v>
      </c>
      <c r="B1547" s="24">
        <v>2015</v>
      </c>
      <c r="C1547" s="9" t="s">
        <v>3</v>
      </c>
      <c r="D1547" s="9" t="s">
        <v>171</v>
      </c>
      <c r="E1547" s="9" t="str">
        <f t="shared" si="49"/>
        <v>Canada</v>
      </c>
      <c r="F1547" s="9" t="s">
        <v>181</v>
      </c>
      <c r="G1547" s="9" t="s">
        <v>12</v>
      </c>
      <c r="H1547" s="9">
        <v>32288</v>
      </c>
      <c r="I1547" s="9">
        <v>29588</v>
      </c>
      <c r="J1547" s="9">
        <v>2700</v>
      </c>
      <c r="K1547" s="9">
        <v>0</v>
      </c>
      <c r="L1547" s="9">
        <v>1657</v>
      </c>
      <c r="M1547" s="9">
        <v>4404</v>
      </c>
      <c r="N1547" s="9">
        <v>4283</v>
      </c>
      <c r="O1547" s="9">
        <v>4083</v>
      </c>
      <c r="P1547" s="9">
        <v>4324</v>
      </c>
      <c r="Q1547" s="9">
        <v>3988</v>
      </c>
      <c r="R1547" s="9">
        <v>3700</v>
      </c>
      <c r="S1547" s="9">
        <v>3086</v>
      </c>
      <c r="T1547" s="9">
        <v>1874</v>
      </c>
      <c r="U1547" s="9">
        <v>733</v>
      </c>
      <c r="V1547" s="9">
        <v>156</v>
      </c>
      <c r="W1547" s="9">
        <v>0</v>
      </c>
      <c r="X1547" s="9">
        <v>29516</v>
      </c>
      <c r="Y1547" s="9">
        <v>2403</v>
      </c>
      <c r="Z1547" s="9">
        <v>369</v>
      </c>
      <c r="AA1547" s="9">
        <v>19507</v>
      </c>
      <c r="AB1547" s="9">
        <v>5581</v>
      </c>
      <c r="AC1547" s="9">
        <v>3714</v>
      </c>
      <c r="AD1547" s="9">
        <v>3367</v>
      </c>
      <c r="AE1547" s="9">
        <v>119</v>
      </c>
      <c r="AF1547" s="9">
        <v>15999</v>
      </c>
      <c r="AG1547" s="9">
        <v>11623</v>
      </c>
      <c r="AH1547" s="9">
        <v>4645</v>
      </c>
      <c r="AI1547" s="9">
        <v>21</v>
      </c>
      <c r="AJ1547" s="9">
        <v>29200</v>
      </c>
      <c r="AK1547" s="9">
        <v>866</v>
      </c>
      <c r="AL1547" s="9">
        <v>2219</v>
      </c>
      <c r="AM1547" s="9">
        <v>3</v>
      </c>
      <c r="AN1547" s="9">
        <v>31635</v>
      </c>
      <c r="AO1547" s="9">
        <v>578</v>
      </c>
      <c r="AP1547" s="9">
        <v>46</v>
      </c>
      <c r="AQ1547" s="9">
        <v>29</v>
      </c>
      <c r="AR1547" s="9">
        <v>27092</v>
      </c>
      <c r="AS1547" s="9">
        <v>5195</v>
      </c>
      <c r="AT1547" s="10">
        <v>1</v>
      </c>
    </row>
    <row r="1548" spans="1:46" ht="42.75" x14ac:dyDescent="0.25">
      <c r="A1548" s="26" t="str">
        <f t="shared" si="48"/>
        <v>2015Licensed practical nursesCanadaOther places of work</v>
      </c>
      <c r="B1548" s="24">
        <v>2015</v>
      </c>
      <c r="C1548" s="9" t="s">
        <v>3</v>
      </c>
      <c r="D1548" s="9" t="s">
        <v>171</v>
      </c>
      <c r="E1548" s="9" t="str">
        <f t="shared" si="49"/>
        <v>Canada</v>
      </c>
      <c r="F1548" s="9" t="s">
        <v>183</v>
      </c>
      <c r="G1548" s="9" t="s">
        <v>13</v>
      </c>
      <c r="H1548" s="9">
        <v>8163</v>
      </c>
      <c r="I1548" s="9">
        <v>7399</v>
      </c>
      <c r="J1548" s="9">
        <v>764</v>
      </c>
      <c r="K1548" s="9">
        <v>0</v>
      </c>
      <c r="L1548" s="9">
        <v>282</v>
      </c>
      <c r="M1548" s="9">
        <v>915</v>
      </c>
      <c r="N1548" s="9">
        <v>1049</v>
      </c>
      <c r="O1548" s="9">
        <v>1154</v>
      </c>
      <c r="P1548" s="9">
        <v>1225</v>
      </c>
      <c r="Q1548" s="9">
        <v>1093</v>
      </c>
      <c r="R1548" s="9">
        <v>927</v>
      </c>
      <c r="S1548" s="9">
        <v>750</v>
      </c>
      <c r="T1548" s="9">
        <v>491</v>
      </c>
      <c r="U1548" s="9">
        <v>209</v>
      </c>
      <c r="V1548" s="9">
        <v>68</v>
      </c>
      <c r="W1548" s="9">
        <v>0</v>
      </c>
      <c r="X1548" s="9">
        <v>7830</v>
      </c>
      <c r="Y1548" s="9">
        <v>276</v>
      </c>
      <c r="Z1548" s="9">
        <v>57</v>
      </c>
      <c r="AA1548" s="9">
        <v>4760</v>
      </c>
      <c r="AB1548" s="9">
        <v>1358</v>
      </c>
      <c r="AC1548" s="9">
        <v>889</v>
      </c>
      <c r="AD1548" s="9">
        <v>1130</v>
      </c>
      <c r="AE1548" s="9">
        <v>26</v>
      </c>
      <c r="AF1548" s="9">
        <v>3864</v>
      </c>
      <c r="AG1548" s="9">
        <v>2569</v>
      </c>
      <c r="AH1548" s="9">
        <v>1727</v>
      </c>
      <c r="AI1548" s="9">
        <v>3</v>
      </c>
      <c r="AJ1548" s="9">
        <v>5706</v>
      </c>
      <c r="AK1548" s="9">
        <v>229</v>
      </c>
      <c r="AL1548" s="9">
        <v>2224</v>
      </c>
      <c r="AM1548" s="9">
        <v>4</v>
      </c>
      <c r="AN1548" s="9">
        <v>6695</v>
      </c>
      <c r="AO1548" s="9">
        <v>460</v>
      </c>
      <c r="AP1548" s="9">
        <v>940</v>
      </c>
      <c r="AQ1548" s="9">
        <v>68</v>
      </c>
      <c r="AR1548" s="9">
        <v>7323</v>
      </c>
      <c r="AS1548" s="9">
        <v>840</v>
      </c>
      <c r="AT1548" s="10">
        <v>0</v>
      </c>
    </row>
    <row r="1549" spans="1:46" ht="42.75" x14ac:dyDescent="0.25">
      <c r="A1549" s="26" t="str">
        <f t="shared" si="48"/>
        <v>2015Licensed practical nursesCanadaUnknown places of work</v>
      </c>
      <c r="B1549" s="24">
        <v>2015</v>
      </c>
      <c r="C1549" s="9" t="s">
        <v>3</v>
      </c>
      <c r="D1549" s="9" t="s">
        <v>171</v>
      </c>
      <c r="E1549" s="9" t="str">
        <f t="shared" si="49"/>
        <v>Canada</v>
      </c>
      <c r="F1549" s="9" t="s">
        <v>184</v>
      </c>
      <c r="G1549" s="9" t="s">
        <v>49</v>
      </c>
      <c r="H1549" s="9">
        <v>15</v>
      </c>
      <c r="I1549" s="9">
        <v>14</v>
      </c>
      <c r="J1549" s="9">
        <v>1</v>
      </c>
      <c r="K1549" s="9">
        <v>0</v>
      </c>
      <c r="L1549" s="9">
        <v>1</v>
      </c>
      <c r="M1549" s="9">
        <v>2</v>
      </c>
      <c r="N1549" s="9">
        <v>3</v>
      </c>
      <c r="O1549" s="9">
        <v>2</v>
      </c>
      <c r="P1549" s="9">
        <v>2</v>
      </c>
      <c r="Q1549" s="9">
        <v>1</v>
      </c>
      <c r="R1549" s="9">
        <v>1</v>
      </c>
      <c r="S1549" s="9">
        <v>1</v>
      </c>
      <c r="T1549" s="9">
        <v>2</v>
      </c>
      <c r="U1549" s="9">
        <v>0</v>
      </c>
      <c r="V1549" s="9">
        <v>0</v>
      </c>
      <c r="W1549" s="9">
        <v>0</v>
      </c>
      <c r="X1549" s="9">
        <v>12</v>
      </c>
      <c r="Y1549" s="9">
        <v>0</v>
      </c>
      <c r="Z1549" s="9">
        <v>3</v>
      </c>
      <c r="AA1549" s="9">
        <v>9</v>
      </c>
      <c r="AB1549" s="9">
        <v>4</v>
      </c>
      <c r="AC1549" s="9">
        <v>0</v>
      </c>
      <c r="AD1549" s="9">
        <v>2</v>
      </c>
      <c r="AE1549" s="9">
        <v>0</v>
      </c>
      <c r="AF1549" s="9">
        <v>7</v>
      </c>
      <c r="AG1549" s="9">
        <v>4</v>
      </c>
      <c r="AH1549" s="9">
        <v>4</v>
      </c>
      <c r="AI1549" s="9">
        <v>0</v>
      </c>
      <c r="AJ1549" s="9">
        <v>3</v>
      </c>
      <c r="AK1549" s="9">
        <v>0</v>
      </c>
      <c r="AL1549" s="9">
        <v>0</v>
      </c>
      <c r="AM1549" s="9">
        <v>12</v>
      </c>
      <c r="AN1549" s="9">
        <v>1</v>
      </c>
      <c r="AO1549" s="9">
        <v>0</v>
      </c>
      <c r="AP1549" s="9">
        <v>0</v>
      </c>
      <c r="AQ1549" s="9">
        <v>14</v>
      </c>
      <c r="AR1549" s="9">
        <v>10</v>
      </c>
      <c r="AS1549" s="9">
        <v>5</v>
      </c>
      <c r="AT1549" s="10">
        <v>0</v>
      </c>
    </row>
    <row r="1550" spans="1:46" ht="57" x14ac:dyDescent="0.25">
      <c r="A1550" s="26" t="str">
        <f t="shared" si="48"/>
        <v>2015Nurse practitionersNewfoundland and LabradorAll places of work</v>
      </c>
      <c r="B1550" s="24">
        <v>2015</v>
      </c>
      <c r="C1550" s="9" t="s">
        <v>5</v>
      </c>
      <c r="D1550" s="9" t="s">
        <v>162</v>
      </c>
      <c r="E1550" s="9" t="str">
        <f t="shared" si="49"/>
        <v>Newfoundland and Labrador</v>
      </c>
      <c r="F1550" s="9" t="s">
        <v>179</v>
      </c>
      <c r="G1550" s="9" t="s">
        <v>9</v>
      </c>
      <c r="H1550" s="9">
        <v>136</v>
      </c>
      <c r="I1550" s="9">
        <v>117</v>
      </c>
      <c r="J1550" s="9">
        <v>19</v>
      </c>
      <c r="K1550" s="9">
        <v>0</v>
      </c>
      <c r="L1550" s="9">
        <v>0</v>
      </c>
      <c r="M1550" s="9">
        <v>0</v>
      </c>
      <c r="N1550" s="9">
        <v>13</v>
      </c>
      <c r="O1550" s="9">
        <v>16</v>
      </c>
      <c r="P1550" s="9">
        <v>23</v>
      </c>
      <c r="Q1550" s="9">
        <v>31</v>
      </c>
      <c r="R1550" s="9">
        <v>30</v>
      </c>
      <c r="S1550" s="9">
        <v>12</v>
      </c>
      <c r="T1550" s="9">
        <v>9</v>
      </c>
      <c r="U1550" s="9">
        <v>0</v>
      </c>
      <c r="V1550" s="9">
        <v>2</v>
      </c>
      <c r="W1550" s="9">
        <v>0</v>
      </c>
      <c r="X1550" s="9">
        <v>136</v>
      </c>
      <c r="Y1550" s="9">
        <v>0</v>
      </c>
      <c r="Z1550" s="9">
        <v>0</v>
      </c>
      <c r="AA1550" s="9">
        <v>9</v>
      </c>
      <c r="AB1550" s="9">
        <v>40</v>
      </c>
      <c r="AC1550" s="9">
        <v>53</v>
      </c>
      <c r="AD1550" s="9">
        <v>34</v>
      </c>
      <c r="AE1550" s="9">
        <v>0</v>
      </c>
      <c r="AF1550" s="9">
        <v>118</v>
      </c>
      <c r="AG1550" s="9">
        <v>6</v>
      </c>
      <c r="AH1550" s="9">
        <v>12</v>
      </c>
      <c r="AI1550" s="9">
        <v>0</v>
      </c>
      <c r="AJ1550" s="9">
        <v>5</v>
      </c>
      <c r="AK1550" s="9">
        <v>5</v>
      </c>
      <c r="AL1550" s="9">
        <v>126</v>
      </c>
      <c r="AM1550" s="9">
        <v>0</v>
      </c>
      <c r="AN1550" s="9">
        <v>125</v>
      </c>
      <c r="AO1550" s="9">
        <v>3</v>
      </c>
      <c r="AP1550" s="9">
        <v>8</v>
      </c>
      <c r="AQ1550" s="9">
        <v>0</v>
      </c>
      <c r="AR1550" s="9">
        <v>78</v>
      </c>
      <c r="AS1550" s="9">
        <v>58</v>
      </c>
      <c r="AT1550" s="10">
        <v>0</v>
      </c>
    </row>
    <row r="1551" spans="1:46" ht="57" x14ac:dyDescent="0.25">
      <c r="A1551" s="26" t="str">
        <f t="shared" si="48"/>
        <v>2015Nurse practitionersNewfoundland and LabradorHospital</v>
      </c>
      <c r="B1551" s="24">
        <v>2015</v>
      </c>
      <c r="C1551" s="9" t="s">
        <v>5</v>
      </c>
      <c r="D1551" s="9" t="s">
        <v>162</v>
      </c>
      <c r="E1551" s="9" t="str">
        <f t="shared" si="49"/>
        <v>Newfoundland and Labrador</v>
      </c>
      <c r="F1551" s="9" t="s">
        <v>180</v>
      </c>
      <c r="G1551" s="9" t="s">
        <v>10</v>
      </c>
      <c r="H1551" s="9">
        <v>59</v>
      </c>
      <c r="I1551" s="9">
        <v>52</v>
      </c>
      <c r="J1551" s="9">
        <v>7</v>
      </c>
      <c r="K1551" s="9">
        <v>0</v>
      </c>
      <c r="L1551" s="9">
        <v>0</v>
      </c>
      <c r="M1551" s="9">
        <v>0</v>
      </c>
      <c r="N1551" s="9">
        <v>7</v>
      </c>
      <c r="O1551" s="9">
        <v>10</v>
      </c>
      <c r="P1551" s="9">
        <v>11</v>
      </c>
      <c r="Q1551" s="9">
        <v>15</v>
      </c>
      <c r="R1551" s="9">
        <v>11</v>
      </c>
      <c r="S1551" s="9">
        <v>3</v>
      </c>
      <c r="T1551" s="9">
        <v>2</v>
      </c>
      <c r="U1551" s="9">
        <v>0</v>
      </c>
      <c r="V1551" s="9">
        <v>0</v>
      </c>
      <c r="W1551" s="9">
        <v>0</v>
      </c>
      <c r="X1551" s="9">
        <v>59</v>
      </c>
      <c r="Y1551" s="9">
        <v>0</v>
      </c>
      <c r="Z1551" s="9">
        <v>0</v>
      </c>
      <c r="AA1551" s="9">
        <v>5</v>
      </c>
      <c r="AB1551" s="9">
        <v>18</v>
      </c>
      <c r="AC1551" s="9">
        <v>23</v>
      </c>
      <c r="AD1551" s="9">
        <v>13</v>
      </c>
      <c r="AE1551" s="9">
        <v>0</v>
      </c>
      <c r="AF1551" s="9">
        <v>55</v>
      </c>
      <c r="AG1551" s="9">
        <v>3</v>
      </c>
      <c r="AH1551" s="9">
        <v>1</v>
      </c>
      <c r="AI1551" s="9">
        <v>0</v>
      </c>
      <c r="AJ1551" s="9">
        <v>3</v>
      </c>
      <c r="AK1551" s="9">
        <v>3</v>
      </c>
      <c r="AL1551" s="9">
        <v>53</v>
      </c>
      <c r="AM1551" s="9">
        <v>0</v>
      </c>
      <c r="AN1551" s="9">
        <v>58</v>
      </c>
      <c r="AO1551" s="9">
        <v>1</v>
      </c>
      <c r="AP1551" s="9">
        <v>0</v>
      </c>
      <c r="AQ1551" s="9">
        <v>0</v>
      </c>
      <c r="AR1551" s="9">
        <v>39</v>
      </c>
      <c r="AS1551" s="9">
        <v>20</v>
      </c>
      <c r="AT1551" s="10">
        <v>0</v>
      </c>
    </row>
    <row r="1552" spans="1:46" ht="57" x14ac:dyDescent="0.25">
      <c r="A1552" s="26" t="str">
        <f t="shared" si="48"/>
        <v>2015Nurse practitionersNewfoundland and LabradorCommunity health</v>
      </c>
      <c r="B1552" s="24">
        <v>2015</v>
      </c>
      <c r="C1552" s="9" t="s">
        <v>5</v>
      </c>
      <c r="D1552" s="9" t="s">
        <v>162</v>
      </c>
      <c r="E1552" s="9" t="str">
        <f t="shared" si="49"/>
        <v>Newfoundland and Labrador</v>
      </c>
      <c r="F1552" s="9" t="s">
        <v>182</v>
      </c>
      <c r="G1552" s="9" t="s">
        <v>11</v>
      </c>
      <c r="H1552" s="9">
        <v>37</v>
      </c>
      <c r="I1552" s="9">
        <v>33</v>
      </c>
      <c r="J1552" s="9">
        <v>4</v>
      </c>
      <c r="K1552" s="9">
        <v>0</v>
      </c>
      <c r="L1552" s="9">
        <v>0</v>
      </c>
      <c r="M1552" s="9">
        <v>0</v>
      </c>
      <c r="N1552" s="9">
        <v>3</v>
      </c>
      <c r="O1552" s="9">
        <v>1</v>
      </c>
      <c r="P1552" s="9">
        <v>4</v>
      </c>
      <c r="Q1552" s="9">
        <v>10</v>
      </c>
      <c r="R1552" s="9">
        <v>9</v>
      </c>
      <c r="S1552" s="9">
        <v>5</v>
      </c>
      <c r="T1552" s="9">
        <v>4</v>
      </c>
      <c r="U1552" s="9">
        <v>0</v>
      </c>
      <c r="V1552" s="9">
        <v>1</v>
      </c>
      <c r="W1552" s="9">
        <v>0</v>
      </c>
      <c r="X1552" s="9">
        <v>37</v>
      </c>
      <c r="Y1552" s="9">
        <v>0</v>
      </c>
      <c r="Z1552" s="9">
        <v>0</v>
      </c>
      <c r="AA1552" s="9">
        <v>2</v>
      </c>
      <c r="AB1552" s="9">
        <v>11</v>
      </c>
      <c r="AC1552" s="9">
        <v>15</v>
      </c>
      <c r="AD1552" s="9">
        <v>9</v>
      </c>
      <c r="AE1552" s="9">
        <v>0</v>
      </c>
      <c r="AF1552" s="9">
        <v>30</v>
      </c>
      <c r="AG1552" s="9">
        <v>1</v>
      </c>
      <c r="AH1552" s="9">
        <v>6</v>
      </c>
      <c r="AI1552" s="9">
        <v>0</v>
      </c>
      <c r="AJ1552" s="9">
        <v>2</v>
      </c>
      <c r="AK1552" s="9">
        <v>0</v>
      </c>
      <c r="AL1552" s="9">
        <v>35</v>
      </c>
      <c r="AM1552" s="9">
        <v>0</v>
      </c>
      <c r="AN1552" s="9">
        <v>34</v>
      </c>
      <c r="AO1552" s="9">
        <v>2</v>
      </c>
      <c r="AP1552" s="9">
        <v>1</v>
      </c>
      <c r="AQ1552" s="9">
        <v>0</v>
      </c>
      <c r="AR1552" s="9">
        <v>9</v>
      </c>
      <c r="AS1552" s="9">
        <v>28</v>
      </c>
      <c r="AT1552" s="10">
        <v>0</v>
      </c>
    </row>
    <row r="1553" spans="1:46" ht="57" x14ac:dyDescent="0.25">
      <c r="A1553" s="26" t="str">
        <f t="shared" si="48"/>
        <v>2015Nurse practitionersNewfoundland and LabradorNursing home/long-term care</v>
      </c>
      <c r="B1553" s="24">
        <v>2015</v>
      </c>
      <c r="C1553" s="9" t="s">
        <v>5</v>
      </c>
      <c r="D1553" s="9" t="s">
        <v>162</v>
      </c>
      <c r="E1553" s="9" t="str">
        <f t="shared" si="49"/>
        <v>Newfoundland and Labrador</v>
      </c>
      <c r="F1553" s="9" t="s">
        <v>181</v>
      </c>
      <c r="G1553" s="9" t="s">
        <v>12</v>
      </c>
      <c r="H1553" s="9">
        <v>8</v>
      </c>
      <c r="I1553" s="9">
        <v>7</v>
      </c>
      <c r="J1553" s="9">
        <v>1</v>
      </c>
      <c r="K1553" s="9">
        <v>0</v>
      </c>
      <c r="L1553" s="9">
        <v>0</v>
      </c>
      <c r="M1553" s="9">
        <v>0</v>
      </c>
      <c r="N1553" s="9">
        <v>1</v>
      </c>
      <c r="O1553" s="9">
        <v>0</v>
      </c>
      <c r="P1553" s="9">
        <v>3</v>
      </c>
      <c r="Q1553" s="9">
        <v>0</v>
      </c>
      <c r="R1553" s="9">
        <v>2</v>
      </c>
      <c r="S1553" s="9">
        <v>1</v>
      </c>
      <c r="T1553" s="9">
        <v>1</v>
      </c>
      <c r="U1553" s="9">
        <v>0</v>
      </c>
      <c r="V1553" s="9">
        <v>0</v>
      </c>
      <c r="W1553" s="9">
        <v>0</v>
      </c>
      <c r="X1553" s="9">
        <v>8</v>
      </c>
      <c r="Y1553" s="9">
        <v>0</v>
      </c>
      <c r="Z1553" s="9">
        <v>0</v>
      </c>
      <c r="AA1553" s="9">
        <v>1</v>
      </c>
      <c r="AB1553" s="9">
        <v>1</v>
      </c>
      <c r="AC1553" s="9">
        <v>4</v>
      </c>
      <c r="AD1553" s="9">
        <v>2</v>
      </c>
      <c r="AE1553" s="9">
        <v>0</v>
      </c>
      <c r="AF1553" s="9">
        <v>7</v>
      </c>
      <c r="AG1553" s="9">
        <v>0</v>
      </c>
      <c r="AH1553" s="9">
        <v>1</v>
      </c>
      <c r="AI1553" s="9">
        <v>0</v>
      </c>
      <c r="AJ1553" s="9">
        <v>0</v>
      </c>
      <c r="AK1553" s="9">
        <v>0</v>
      </c>
      <c r="AL1553" s="9">
        <v>8</v>
      </c>
      <c r="AM1553" s="9">
        <v>0</v>
      </c>
      <c r="AN1553" s="9">
        <v>8</v>
      </c>
      <c r="AO1553" s="9">
        <v>0</v>
      </c>
      <c r="AP1553" s="9">
        <v>0</v>
      </c>
      <c r="AQ1553" s="9">
        <v>0</v>
      </c>
      <c r="AR1553" s="9">
        <v>5</v>
      </c>
      <c r="AS1553" s="9">
        <v>3</v>
      </c>
      <c r="AT1553" s="10">
        <v>0</v>
      </c>
    </row>
    <row r="1554" spans="1:46" ht="57" x14ac:dyDescent="0.25">
      <c r="A1554" s="26" t="str">
        <f t="shared" si="48"/>
        <v>2015Nurse practitionersNewfoundland and LabradorOther places of work</v>
      </c>
      <c r="B1554" s="24">
        <v>2015</v>
      </c>
      <c r="C1554" s="9" t="s">
        <v>5</v>
      </c>
      <c r="D1554" s="9" t="s">
        <v>162</v>
      </c>
      <c r="E1554" s="9" t="str">
        <f t="shared" si="49"/>
        <v>Newfoundland and Labrador</v>
      </c>
      <c r="F1554" s="9" t="s">
        <v>183</v>
      </c>
      <c r="G1554" s="9" t="s">
        <v>13</v>
      </c>
      <c r="H1554" s="9">
        <v>32</v>
      </c>
      <c r="I1554" s="9">
        <v>25</v>
      </c>
      <c r="J1554" s="9">
        <v>7</v>
      </c>
      <c r="K1554" s="9">
        <v>0</v>
      </c>
      <c r="L1554" s="9">
        <v>0</v>
      </c>
      <c r="M1554" s="9">
        <v>0</v>
      </c>
      <c r="N1554" s="9">
        <v>2</v>
      </c>
      <c r="O1554" s="9">
        <v>5</v>
      </c>
      <c r="P1554" s="9">
        <v>5</v>
      </c>
      <c r="Q1554" s="9">
        <v>6</v>
      </c>
      <c r="R1554" s="9">
        <v>8</v>
      </c>
      <c r="S1554" s="9">
        <v>3</v>
      </c>
      <c r="T1554" s="9">
        <v>2</v>
      </c>
      <c r="U1554" s="9">
        <v>0</v>
      </c>
      <c r="V1554" s="9">
        <v>1</v>
      </c>
      <c r="W1554" s="9">
        <v>0</v>
      </c>
      <c r="X1554" s="9">
        <v>32</v>
      </c>
      <c r="Y1554" s="9">
        <v>0</v>
      </c>
      <c r="Z1554" s="9">
        <v>0</v>
      </c>
      <c r="AA1554" s="9">
        <v>1</v>
      </c>
      <c r="AB1554" s="9">
        <v>10</v>
      </c>
      <c r="AC1554" s="9">
        <v>11</v>
      </c>
      <c r="AD1554" s="9">
        <v>10</v>
      </c>
      <c r="AE1554" s="9">
        <v>0</v>
      </c>
      <c r="AF1554" s="9">
        <v>26</v>
      </c>
      <c r="AG1554" s="9">
        <v>2</v>
      </c>
      <c r="AH1554" s="9">
        <v>4</v>
      </c>
      <c r="AI1554" s="9">
        <v>0</v>
      </c>
      <c r="AJ1554" s="9">
        <v>0</v>
      </c>
      <c r="AK1554" s="9">
        <v>2</v>
      </c>
      <c r="AL1554" s="9">
        <v>30</v>
      </c>
      <c r="AM1554" s="9">
        <v>0</v>
      </c>
      <c r="AN1554" s="9">
        <v>25</v>
      </c>
      <c r="AO1554" s="9">
        <v>0</v>
      </c>
      <c r="AP1554" s="9">
        <v>7</v>
      </c>
      <c r="AQ1554" s="9">
        <v>0</v>
      </c>
      <c r="AR1554" s="9">
        <v>25</v>
      </c>
      <c r="AS1554" s="9">
        <v>7</v>
      </c>
      <c r="AT1554" s="10">
        <v>0</v>
      </c>
    </row>
    <row r="1555" spans="1:46" ht="42.75" x14ac:dyDescent="0.25">
      <c r="A1555" s="26" t="str">
        <f t="shared" si="48"/>
        <v>2015Nurse practitionersPrince Edward IslandAll places of work</v>
      </c>
      <c r="B1555" s="24">
        <v>2015</v>
      </c>
      <c r="C1555" s="9" t="s">
        <v>5</v>
      </c>
      <c r="D1555" s="9" t="s">
        <v>163</v>
      </c>
      <c r="E1555" s="9" t="str">
        <f t="shared" si="49"/>
        <v>Prince Edward Island</v>
      </c>
      <c r="F1555" s="9" t="s">
        <v>179</v>
      </c>
      <c r="G1555" s="9" t="s">
        <v>9</v>
      </c>
      <c r="H1555" s="9">
        <v>14</v>
      </c>
      <c r="I1555" s="9">
        <v>14</v>
      </c>
      <c r="J1555" s="9">
        <v>0</v>
      </c>
      <c r="K1555" s="9">
        <v>0</v>
      </c>
      <c r="L1555" s="9">
        <v>0</v>
      </c>
      <c r="M1555" s="9">
        <v>1</v>
      </c>
      <c r="N1555" s="9">
        <v>6</v>
      </c>
      <c r="O1555" s="9">
        <v>1</v>
      </c>
      <c r="P1555" s="9">
        <v>4</v>
      </c>
      <c r="Q1555" s="9">
        <v>1</v>
      </c>
      <c r="R1555" s="9">
        <v>1</v>
      </c>
      <c r="S1555" s="9">
        <v>0</v>
      </c>
      <c r="T1555" s="9">
        <v>0</v>
      </c>
      <c r="U1555" s="9">
        <v>0</v>
      </c>
      <c r="V1555" s="9">
        <v>0</v>
      </c>
      <c r="W1555" s="9">
        <v>0</v>
      </c>
      <c r="X1555" s="9">
        <v>8</v>
      </c>
      <c r="Y1555" s="9">
        <v>1</v>
      </c>
      <c r="Z1555" s="9">
        <v>5</v>
      </c>
      <c r="AA1555" s="9">
        <v>8</v>
      </c>
      <c r="AB1555" s="9">
        <v>4</v>
      </c>
      <c r="AC1555" s="9">
        <v>2</v>
      </c>
      <c r="AD1555" s="9">
        <v>0</v>
      </c>
      <c r="AE1555" s="9">
        <v>0</v>
      </c>
      <c r="AF1555" s="9">
        <v>13</v>
      </c>
      <c r="AG1555" s="9">
        <v>0</v>
      </c>
      <c r="AH1555" s="9">
        <v>1</v>
      </c>
      <c r="AI1555" s="9">
        <v>0</v>
      </c>
      <c r="AJ1555" s="9">
        <v>1</v>
      </c>
      <c r="AK1555" s="9">
        <v>0</v>
      </c>
      <c r="AL1555" s="9">
        <v>13</v>
      </c>
      <c r="AM1555" s="9">
        <v>0</v>
      </c>
      <c r="AN1555" s="9">
        <v>13</v>
      </c>
      <c r="AO1555" s="9">
        <v>0</v>
      </c>
      <c r="AP1555" s="9">
        <v>1</v>
      </c>
      <c r="AQ1555" s="9">
        <v>0</v>
      </c>
      <c r="AR1555" s="9">
        <v>7</v>
      </c>
      <c r="AS1555" s="9">
        <v>7</v>
      </c>
      <c r="AT1555" s="10">
        <v>0</v>
      </c>
    </row>
    <row r="1556" spans="1:46" ht="42.75" x14ac:dyDescent="0.25">
      <c r="A1556" s="26" t="str">
        <f t="shared" si="48"/>
        <v>2015Nurse practitionersPrince Edward IslandCommunity health</v>
      </c>
      <c r="B1556" s="24">
        <v>2015</v>
      </c>
      <c r="C1556" s="9" t="s">
        <v>5</v>
      </c>
      <c r="D1556" s="9" t="s">
        <v>163</v>
      </c>
      <c r="E1556" s="9" t="str">
        <f t="shared" si="49"/>
        <v>Prince Edward Island</v>
      </c>
      <c r="F1556" s="9" t="s">
        <v>182</v>
      </c>
      <c r="G1556" s="9" t="s">
        <v>11</v>
      </c>
      <c r="H1556" s="9">
        <v>12</v>
      </c>
      <c r="I1556" s="9">
        <v>12</v>
      </c>
      <c r="J1556" s="9">
        <v>0</v>
      </c>
      <c r="K1556" s="9">
        <v>0</v>
      </c>
      <c r="L1556" s="9">
        <v>0</v>
      </c>
      <c r="M1556" s="9">
        <v>1</v>
      </c>
      <c r="N1556" s="9">
        <v>6</v>
      </c>
      <c r="O1556" s="9">
        <v>0</v>
      </c>
      <c r="P1556" s="9">
        <v>4</v>
      </c>
      <c r="Q1556" s="9">
        <v>1</v>
      </c>
      <c r="R1556" s="9">
        <v>0</v>
      </c>
      <c r="S1556" s="9">
        <v>0</v>
      </c>
      <c r="T1556" s="9">
        <v>0</v>
      </c>
      <c r="U1556" s="9">
        <v>0</v>
      </c>
      <c r="V1556" s="9">
        <v>0</v>
      </c>
      <c r="W1556" s="9">
        <v>0</v>
      </c>
      <c r="X1556" s="9">
        <v>7</v>
      </c>
      <c r="Y1556" s="9">
        <v>1</v>
      </c>
      <c r="Z1556" s="9">
        <v>4</v>
      </c>
      <c r="AA1556" s="9">
        <v>8</v>
      </c>
      <c r="AB1556" s="9">
        <v>3</v>
      </c>
      <c r="AC1556" s="9">
        <v>1</v>
      </c>
      <c r="AD1556" s="9">
        <v>0</v>
      </c>
      <c r="AE1556" s="9">
        <v>0</v>
      </c>
      <c r="AF1556" s="9">
        <v>11</v>
      </c>
      <c r="AG1556" s="9">
        <v>0</v>
      </c>
      <c r="AH1556" s="9">
        <v>1</v>
      </c>
      <c r="AI1556" s="9">
        <v>0</v>
      </c>
      <c r="AJ1556" s="9">
        <v>0</v>
      </c>
      <c r="AK1556" s="9">
        <v>0</v>
      </c>
      <c r="AL1556" s="9">
        <v>12</v>
      </c>
      <c r="AM1556" s="9">
        <v>0</v>
      </c>
      <c r="AN1556" s="9">
        <v>12</v>
      </c>
      <c r="AO1556" s="9">
        <v>0</v>
      </c>
      <c r="AP1556" s="9">
        <v>0</v>
      </c>
      <c r="AQ1556" s="9">
        <v>0</v>
      </c>
      <c r="AR1556" s="9">
        <v>6</v>
      </c>
      <c r="AS1556" s="9">
        <v>6</v>
      </c>
      <c r="AT1556" s="10">
        <v>0</v>
      </c>
    </row>
    <row r="1557" spans="1:46" ht="42.75" x14ac:dyDescent="0.25">
      <c r="A1557" s="26" t="str">
        <f t="shared" si="48"/>
        <v>2015Nurse practitionersPrince Edward IslandOther places of work</v>
      </c>
      <c r="B1557" s="24">
        <v>2015</v>
      </c>
      <c r="C1557" s="9" t="s">
        <v>5</v>
      </c>
      <c r="D1557" s="9" t="s">
        <v>163</v>
      </c>
      <c r="E1557" s="9" t="str">
        <f t="shared" si="49"/>
        <v>Prince Edward Island</v>
      </c>
      <c r="F1557" s="9" t="s">
        <v>183</v>
      </c>
      <c r="G1557" s="9" t="s">
        <v>13</v>
      </c>
      <c r="H1557" s="9">
        <v>2</v>
      </c>
      <c r="I1557" s="9">
        <v>2</v>
      </c>
      <c r="J1557" s="9">
        <v>0</v>
      </c>
      <c r="K1557" s="9">
        <v>0</v>
      </c>
      <c r="L1557" s="9">
        <v>0</v>
      </c>
      <c r="M1557" s="9">
        <v>0</v>
      </c>
      <c r="N1557" s="9">
        <v>0</v>
      </c>
      <c r="O1557" s="9">
        <v>1</v>
      </c>
      <c r="P1557" s="9">
        <v>0</v>
      </c>
      <c r="Q1557" s="9">
        <v>0</v>
      </c>
      <c r="R1557" s="9">
        <v>1</v>
      </c>
      <c r="S1557" s="9">
        <v>0</v>
      </c>
      <c r="T1557" s="9">
        <v>0</v>
      </c>
      <c r="U1557" s="9">
        <v>0</v>
      </c>
      <c r="V1557" s="9">
        <v>0</v>
      </c>
      <c r="W1557" s="9">
        <v>0</v>
      </c>
      <c r="X1557" s="9">
        <v>1</v>
      </c>
      <c r="Y1557" s="9">
        <v>0</v>
      </c>
      <c r="Z1557" s="9">
        <v>1</v>
      </c>
      <c r="AA1557" s="9">
        <v>0</v>
      </c>
      <c r="AB1557" s="9">
        <v>1</v>
      </c>
      <c r="AC1557" s="9">
        <v>1</v>
      </c>
      <c r="AD1557" s="9">
        <v>0</v>
      </c>
      <c r="AE1557" s="9">
        <v>0</v>
      </c>
      <c r="AF1557" s="9">
        <v>2</v>
      </c>
      <c r="AG1557" s="9">
        <v>0</v>
      </c>
      <c r="AH1557" s="9">
        <v>0</v>
      </c>
      <c r="AI1557" s="9">
        <v>0</v>
      </c>
      <c r="AJ1557" s="9">
        <v>1</v>
      </c>
      <c r="AK1557" s="9">
        <v>0</v>
      </c>
      <c r="AL1557" s="9">
        <v>1</v>
      </c>
      <c r="AM1557" s="9">
        <v>0</v>
      </c>
      <c r="AN1557" s="9">
        <v>1</v>
      </c>
      <c r="AO1557" s="9">
        <v>0</v>
      </c>
      <c r="AP1557" s="9">
        <v>1</v>
      </c>
      <c r="AQ1557" s="9">
        <v>0</v>
      </c>
      <c r="AR1557" s="9">
        <v>1</v>
      </c>
      <c r="AS1557" s="9">
        <v>1</v>
      </c>
      <c r="AT1557" s="10">
        <v>0</v>
      </c>
    </row>
    <row r="1558" spans="1:46" ht="42.75" x14ac:dyDescent="0.25">
      <c r="A1558" s="26" t="str">
        <f t="shared" si="48"/>
        <v>2015Nurse practitionersNova ScotiaAll places of work</v>
      </c>
      <c r="B1558" s="24">
        <v>2015</v>
      </c>
      <c r="C1558" s="9" t="s">
        <v>5</v>
      </c>
      <c r="D1558" s="9" t="s">
        <v>164</v>
      </c>
      <c r="E1558" s="9" t="str">
        <f t="shared" si="49"/>
        <v>Nova Scotia</v>
      </c>
      <c r="F1558" s="9" t="s">
        <v>179</v>
      </c>
      <c r="G1558" s="9" t="s">
        <v>9</v>
      </c>
      <c r="H1558" s="9">
        <v>143</v>
      </c>
      <c r="I1558" s="9">
        <v>137</v>
      </c>
      <c r="J1558" s="9">
        <v>6</v>
      </c>
      <c r="K1558" s="9">
        <v>0</v>
      </c>
      <c r="L1558" s="9">
        <v>0</v>
      </c>
      <c r="M1558" s="9">
        <v>2</v>
      </c>
      <c r="N1558" s="9">
        <v>13</v>
      </c>
      <c r="O1558" s="9">
        <v>22</v>
      </c>
      <c r="P1558" s="9">
        <v>23</v>
      </c>
      <c r="Q1558" s="9">
        <v>23</v>
      </c>
      <c r="R1558" s="9">
        <v>34</v>
      </c>
      <c r="S1558" s="9">
        <v>17</v>
      </c>
      <c r="T1558" s="9">
        <v>8</v>
      </c>
      <c r="U1558" s="9">
        <v>1</v>
      </c>
      <c r="V1558" s="9">
        <v>0</v>
      </c>
      <c r="W1558" s="9">
        <v>0</v>
      </c>
      <c r="X1558" s="9">
        <v>140</v>
      </c>
      <c r="Y1558" s="9">
        <v>3</v>
      </c>
      <c r="Z1558" s="9">
        <v>0</v>
      </c>
      <c r="AA1558" s="9">
        <v>17</v>
      </c>
      <c r="AB1558" s="9">
        <v>41</v>
      </c>
      <c r="AC1558" s="9">
        <v>51</v>
      </c>
      <c r="AD1558" s="9">
        <v>34</v>
      </c>
      <c r="AE1558" s="9">
        <v>0</v>
      </c>
      <c r="AF1558" s="9">
        <v>123</v>
      </c>
      <c r="AG1558" s="9">
        <v>14</v>
      </c>
      <c r="AH1558" s="9">
        <v>6</v>
      </c>
      <c r="AI1558" s="9">
        <v>0</v>
      </c>
      <c r="AJ1558" s="9">
        <v>5</v>
      </c>
      <c r="AK1558" s="9">
        <v>0</v>
      </c>
      <c r="AL1558" s="9">
        <v>138</v>
      </c>
      <c r="AM1558" s="9">
        <v>0</v>
      </c>
      <c r="AN1558" s="9">
        <v>138</v>
      </c>
      <c r="AO1558" s="9">
        <v>1</v>
      </c>
      <c r="AP1558" s="9">
        <v>4</v>
      </c>
      <c r="AQ1558" s="9">
        <v>0</v>
      </c>
      <c r="AR1558" s="9">
        <v>92</v>
      </c>
      <c r="AS1558" s="9">
        <v>51</v>
      </c>
      <c r="AT1558" s="10">
        <v>0</v>
      </c>
    </row>
    <row r="1559" spans="1:46" ht="42.75" x14ac:dyDescent="0.25">
      <c r="A1559" s="26" t="str">
        <f t="shared" si="48"/>
        <v>2015Nurse practitionersNova ScotiaHospital</v>
      </c>
      <c r="B1559" s="24">
        <v>2015</v>
      </c>
      <c r="C1559" s="9" t="s">
        <v>5</v>
      </c>
      <c r="D1559" s="9" t="s">
        <v>164</v>
      </c>
      <c r="E1559" s="9" t="str">
        <f t="shared" si="49"/>
        <v>Nova Scotia</v>
      </c>
      <c r="F1559" s="9" t="s">
        <v>180</v>
      </c>
      <c r="G1559" s="9" t="s">
        <v>10</v>
      </c>
      <c r="H1559" s="9">
        <v>62</v>
      </c>
      <c r="I1559" s="9">
        <v>60</v>
      </c>
      <c r="J1559" s="9">
        <v>2</v>
      </c>
      <c r="K1559" s="9">
        <v>0</v>
      </c>
      <c r="L1559" s="9">
        <v>0</v>
      </c>
      <c r="M1559" s="9">
        <v>1</v>
      </c>
      <c r="N1559" s="9">
        <v>8</v>
      </c>
      <c r="O1559" s="9">
        <v>8</v>
      </c>
      <c r="P1559" s="9">
        <v>9</v>
      </c>
      <c r="Q1559" s="9">
        <v>13</v>
      </c>
      <c r="R1559" s="9">
        <v>17</v>
      </c>
      <c r="S1559" s="9">
        <v>5</v>
      </c>
      <c r="T1559" s="9">
        <v>1</v>
      </c>
      <c r="U1559" s="9">
        <v>0</v>
      </c>
      <c r="V1559" s="9">
        <v>0</v>
      </c>
      <c r="W1559" s="9">
        <v>0</v>
      </c>
      <c r="X1559" s="9">
        <v>62</v>
      </c>
      <c r="Y1559" s="9">
        <v>0</v>
      </c>
      <c r="Z1559" s="9">
        <v>0</v>
      </c>
      <c r="AA1559" s="9">
        <v>10</v>
      </c>
      <c r="AB1559" s="9">
        <v>15</v>
      </c>
      <c r="AC1559" s="9">
        <v>25</v>
      </c>
      <c r="AD1559" s="9">
        <v>12</v>
      </c>
      <c r="AE1559" s="9">
        <v>0</v>
      </c>
      <c r="AF1559" s="9">
        <v>51</v>
      </c>
      <c r="AG1559" s="9">
        <v>8</v>
      </c>
      <c r="AH1559" s="9">
        <v>3</v>
      </c>
      <c r="AI1559" s="9">
        <v>0</v>
      </c>
      <c r="AJ1559" s="9">
        <v>4</v>
      </c>
      <c r="AK1559" s="9">
        <v>0</v>
      </c>
      <c r="AL1559" s="9">
        <v>58</v>
      </c>
      <c r="AM1559" s="9">
        <v>0</v>
      </c>
      <c r="AN1559" s="9">
        <v>62</v>
      </c>
      <c r="AO1559" s="9">
        <v>0</v>
      </c>
      <c r="AP1559" s="9">
        <v>0</v>
      </c>
      <c r="AQ1559" s="9">
        <v>0</v>
      </c>
      <c r="AR1559" s="9">
        <v>56</v>
      </c>
      <c r="AS1559" s="9">
        <v>6</v>
      </c>
      <c r="AT1559" s="10">
        <v>0</v>
      </c>
    </row>
    <row r="1560" spans="1:46" ht="42.75" x14ac:dyDescent="0.25">
      <c r="A1560" s="26" t="str">
        <f t="shared" si="48"/>
        <v>2015Nurse practitionersNova ScotiaCommunity health</v>
      </c>
      <c r="B1560" s="24">
        <v>2015</v>
      </c>
      <c r="C1560" s="9" t="s">
        <v>5</v>
      </c>
      <c r="D1560" s="9" t="s">
        <v>164</v>
      </c>
      <c r="E1560" s="9" t="str">
        <f t="shared" si="49"/>
        <v>Nova Scotia</v>
      </c>
      <c r="F1560" s="9" t="s">
        <v>182</v>
      </c>
      <c r="G1560" s="9" t="s">
        <v>11</v>
      </c>
      <c r="H1560" s="9">
        <v>61</v>
      </c>
      <c r="I1560" s="9">
        <v>58</v>
      </c>
      <c r="J1560" s="9">
        <v>3</v>
      </c>
      <c r="K1560" s="9">
        <v>0</v>
      </c>
      <c r="L1560" s="9">
        <v>0</v>
      </c>
      <c r="M1560" s="9">
        <v>1</v>
      </c>
      <c r="N1560" s="9">
        <v>4</v>
      </c>
      <c r="O1560" s="9">
        <v>13</v>
      </c>
      <c r="P1560" s="9">
        <v>10</v>
      </c>
      <c r="Q1560" s="9">
        <v>7</v>
      </c>
      <c r="R1560" s="9">
        <v>12</v>
      </c>
      <c r="S1560" s="9">
        <v>10</v>
      </c>
      <c r="T1560" s="9">
        <v>3</v>
      </c>
      <c r="U1560" s="9">
        <v>1</v>
      </c>
      <c r="V1560" s="9">
        <v>0</v>
      </c>
      <c r="W1560" s="9">
        <v>0</v>
      </c>
      <c r="X1560" s="9">
        <v>59</v>
      </c>
      <c r="Y1560" s="9">
        <v>2</v>
      </c>
      <c r="Z1560" s="9">
        <v>0</v>
      </c>
      <c r="AA1560" s="9">
        <v>7</v>
      </c>
      <c r="AB1560" s="9">
        <v>21</v>
      </c>
      <c r="AC1560" s="9">
        <v>21</v>
      </c>
      <c r="AD1560" s="9">
        <v>12</v>
      </c>
      <c r="AE1560" s="9">
        <v>0</v>
      </c>
      <c r="AF1560" s="9">
        <v>53</v>
      </c>
      <c r="AG1560" s="9">
        <v>5</v>
      </c>
      <c r="AH1560" s="9">
        <v>3</v>
      </c>
      <c r="AI1560" s="9">
        <v>0</v>
      </c>
      <c r="AJ1560" s="9">
        <v>1</v>
      </c>
      <c r="AK1560" s="9">
        <v>0</v>
      </c>
      <c r="AL1560" s="9">
        <v>60</v>
      </c>
      <c r="AM1560" s="9">
        <v>0</v>
      </c>
      <c r="AN1560" s="9">
        <v>61</v>
      </c>
      <c r="AO1560" s="9">
        <v>0</v>
      </c>
      <c r="AP1560" s="9">
        <v>0</v>
      </c>
      <c r="AQ1560" s="9">
        <v>0</v>
      </c>
      <c r="AR1560" s="9">
        <v>23</v>
      </c>
      <c r="AS1560" s="9">
        <v>38</v>
      </c>
      <c r="AT1560" s="10">
        <v>0</v>
      </c>
    </row>
    <row r="1561" spans="1:46" ht="57" x14ac:dyDescent="0.25">
      <c r="A1561" s="26" t="str">
        <f t="shared" si="48"/>
        <v>2015Nurse practitionersNova ScotiaNursing home/long-term care</v>
      </c>
      <c r="B1561" s="24">
        <v>2015</v>
      </c>
      <c r="C1561" s="9" t="s">
        <v>5</v>
      </c>
      <c r="D1561" s="9" t="s">
        <v>164</v>
      </c>
      <c r="E1561" s="9" t="str">
        <f t="shared" si="49"/>
        <v>Nova Scotia</v>
      </c>
      <c r="F1561" s="9" t="s">
        <v>181</v>
      </c>
      <c r="G1561" s="9" t="s">
        <v>12</v>
      </c>
      <c r="H1561" s="9">
        <v>2</v>
      </c>
      <c r="I1561" s="9">
        <v>2</v>
      </c>
      <c r="J1561" s="9">
        <v>0</v>
      </c>
      <c r="K1561" s="9">
        <v>0</v>
      </c>
      <c r="L1561" s="9">
        <v>0</v>
      </c>
      <c r="M1561" s="9">
        <v>0</v>
      </c>
      <c r="N1561" s="9">
        <v>0</v>
      </c>
      <c r="O1561" s="9">
        <v>0</v>
      </c>
      <c r="P1561" s="9">
        <v>1</v>
      </c>
      <c r="Q1561" s="9">
        <v>0</v>
      </c>
      <c r="R1561" s="9">
        <v>0</v>
      </c>
      <c r="S1561" s="9">
        <v>1</v>
      </c>
      <c r="T1561" s="9">
        <v>0</v>
      </c>
      <c r="U1561" s="9">
        <v>0</v>
      </c>
      <c r="V1561" s="9">
        <v>0</v>
      </c>
      <c r="W1561" s="9">
        <v>0</v>
      </c>
      <c r="X1561" s="9">
        <v>2</v>
      </c>
      <c r="Y1561" s="9">
        <v>0</v>
      </c>
      <c r="Z1561" s="9">
        <v>0</v>
      </c>
      <c r="AA1561" s="9">
        <v>0</v>
      </c>
      <c r="AB1561" s="9">
        <v>1</v>
      </c>
      <c r="AC1561" s="9">
        <v>0</v>
      </c>
      <c r="AD1561" s="9">
        <v>1</v>
      </c>
      <c r="AE1561" s="9">
        <v>0</v>
      </c>
      <c r="AF1561" s="9">
        <v>2</v>
      </c>
      <c r="AG1561" s="9">
        <v>0</v>
      </c>
      <c r="AH1561" s="9">
        <v>0</v>
      </c>
      <c r="AI1561" s="9">
        <v>0</v>
      </c>
      <c r="AJ1561" s="9">
        <v>0</v>
      </c>
      <c r="AK1561" s="9">
        <v>0</v>
      </c>
      <c r="AL1561" s="9">
        <v>2</v>
      </c>
      <c r="AM1561" s="9">
        <v>0</v>
      </c>
      <c r="AN1561" s="9">
        <v>2</v>
      </c>
      <c r="AO1561" s="9">
        <v>0</v>
      </c>
      <c r="AP1561" s="9">
        <v>0</v>
      </c>
      <c r="AQ1561" s="9">
        <v>0</v>
      </c>
      <c r="AR1561" s="9">
        <v>2</v>
      </c>
      <c r="AS1561" s="9">
        <v>0</v>
      </c>
      <c r="AT1561" s="10">
        <v>0</v>
      </c>
    </row>
    <row r="1562" spans="1:46" ht="42.75" x14ac:dyDescent="0.25">
      <c r="A1562" s="26" t="str">
        <f t="shared" si="48"/>
        <v>2015Nurse practitionersNova ScotiaOther places of work</v>
      </c>
      <c r="B1562" s="24">
        <v>2015</v>
      </c>
      <c r="C1562" s="9" t="s">
        <v>5</v>
      </c>
      <c r="D1562" s="9" t="s">
        <v>164</v>
      </c>
      <c r="E1562" s="9" t="str">
        <f t="shared" si="49"/>
        <v>Nova Scotia</v>
      </c>
      <c r="F1562" s="9" t="s">
        <v>183</v>
      </c>
      <c r="G1562" s="9" t="s">
        <v>13</v>
      </c>
      <c r="H1562" s="9">
        <v>18</v>
      </c>
      <c r="I1562" s="9">
        <v>17</v>
      </c>
      <c r="J1562" s="9">
        <v>1</v>
      </c>
      <c r="K1562" s="9">
        <v>0</v>
      </c>
      <c r="L1562" s="9">
        <v>0</v>
      </c>
      <c r="M1562" s="9">
        <v>0</v>
      </c>
      <c r="N1562" s="9">
        <v>1</v>
      </c>
      <c r="O1562" s="9">
        <v>1</v>
      </c>
      <c r="P1562" s="9">
        <v>3</v>
      </c>
      <c r="Q1562" s="9">
        <v>3</v>
      </c>
      <c r="R1562" s="9">
        <v>5</v>
      </c>
      <c r="S1562" s="9">
        <v>1</v>
      </c>
      <c r="T1562" s="9">
        <v>4</v>
      </c>
      <c r="U1562" s="9">
        <v>0</v>
      </c>
      <c r="V1562" s="9">
        <v>0</v>
      </c>
      <c r="W1562" s="9">
        <v>0</v>
      </c>
      <c r="X1562" s="9">
        <v>17</v>
      </c>
      <c r="Y1562" s="9">
        <v>1</v>
      </c>
      <c r="Z1562" s="9">
        <v>0</v>
      </c>
      <c r="AA1562" s="9">
        <v>0</v>
      </c>
      <c r="AB1562" s="9">
        <v>4</v>
      </c>
      <c r="AC1562" s="9">
        <v>5</v>
      </c>
      <c r="AD1562" s="9">
        <v>9</v>
      </c>
      <c r="AE1562" s="9">
        <v>0</v>
      </c>
      <c r="AF1562" s="9">
        <v>17</v>
      </c>
      <c r="AG1562" s="9">
        <v>1</v>
      </c>
      <c r="AH1562" s="9">
        <v>0</v>
      </c>
      <c r="AI1562" s="9">
        <v>0</v>
      </c>
      <c r="AJ1562" s="9">
        <v>0</v>
      </c>
      <c r="AK1562" s="9">
        <v>0</v>
      </c>
      <c r="AL1562" s="9">
        <v>18</v>
      </c>
      <c r="AM1562" s="9">
        <v>0</v>
      </c>
      <c r="AN1562" s="9">
        <v>13</v>
      </c>
      <c r="AO1562" s="9">
        <v>1</v>
      </c>
      <c r="AP1562" s="9">
        <v>4</v>
      </c>
      <c r="AQ1562" s="9">
        <v>0</v>
      </c>
      <c r="AR1562" s="9">
        <v>11</v>
      </c>
      <c r="AS1562" s="9">
        <v>7</v>
      </c>
      <c r="AT1562" s="10">
        <v>0</v>
      </c>
    </row>
    <row r="1563" spans="1:46" ht="42.75" x14ac:dyDescent="0.25">
      <c r="A1563" s="26" t="str">
        <f t="shared" si="48"/>
        <v>2015Nurse practitionersNew BrunswickAll places of work</v>
      </c>
      <c r="B1563" s="24">
        <v>2015</v>
      </c>
      <c r="C1563" s="9" t="s">
        <v>5</v>
      </c>
      <c r="D1563" s="9" t="s">
        <v>165</v>
      </c>
      <c r="E1563" s="9" t="str">
        <f t="shared" si="49"/>
        <v>New Brunswick</v>
      </c>
      <c r="F1563" s="9" t="s">
        <v>179</v>
      </c>
      <c r="G1563" s="9" t="s">
        <v>9</v>
      </c>
      <c r="H1563" s="9">
        <v>106</v>
      </c>
      <c r="I1563" s="9">
        <v>103</v>
      </c>
      <c r="J1563" s="9">
        <v>3</v>
      </c>
      <c r="K1563" s="9">
        <v>0</v>
      </c>
      <c r="L1563" s="9">
        <v>0</v>
      </c>
      <c r="M1563" s="9">
        <v>3</v>
      </c>
      <c r="N1563" s="9">
        <v>17</v>
      </c>
      <c r="O1563" s="9">
        <v>24</v>
      </c>
      <c r="P1563" s="9">
        <v>15</v>
      </c>
      <c r="Q1563" s="9">
        <v>17</v>
      </c>
      <c r="R1563" s="9">
        <v>13</v>
      </c>
      <c r="S1563" s="9">
        <v>9</v>
      </c>
      <c r="T1563" s="9">
        <v>7</v>
      </c>
      <c r="U1563" s="9">
        <v>1</v>
      </c>
      <c r="V1563" s="9">
        <v>0</v>
      </c>
      <c r="W1563" s="9">
        <v>0</v>
      </c>
      <c r="X1563" s="9">
        <v>102</v>
      </c>
      <c r="Y1563" s="9">
        <v>4</v>
      </c>
      <c r="Z1563" s="9">
        <v>0</v>
      </c>
      <c r="AA1563" s="9">
        <v>16</v>
      </c>
      <c r="AB1563" s="9">
        <v>43</v>
      </c>
      <c r="AC1563" s="9">
        <v>30</v>
      </c>
      <c r="AD1563" s="9">
        <v>17</v>
      </c>
      <c r="AE1563" s="9">
        <v>0</v>
      </c>
      <c r="AF1563" s="9">
        <v>83</v>
      </c>
      <c r="AG1563" s="9">
        <v>11</v>
      </c>
      <c r="AH1563" s="9">
        <v>12</v>
      </c>
      <c r="AI1563" s="9">
        <v>0</v>
      </c>
      <c r="AJ1563" s="9">
        <v>15</v>
      </c>
      <c r="AK1563" s="9">
        <v>1</v>
      </c>
      <c r="AL1563" s="9">
        <v>90</v>
      </c>
      <c r="AM1563" s="9">
        <v>0</v>
      </c>
      <c r="AN1563" s="9">
        <v>100</v>
      </c>
      <c r="AO1563" s="9">
        <v>0</v>
      </c>
      <c r="AP1563" s="9">
        <v>6</v>
      </c>
      <c r="AQ1563" s="9">
        <v>0</v>
      </c>
      <c r="AR1563" s="9">
        <v>66</v>
      </c>
      <c r="AS1563" s="9">
        <v>40</v>
      </c>
      <c r="AT1563" s="10">
        <v>0</v>
      </c>
    </row>
    <row r="1564" spans="1:46" ht="42.75" x14ac:dyDescent="0.25">
      <c r="A1564" s="26" t="str">
        <f t="shared" si="48"/>
        <v>2015Nurse practitionersNew BrunswickHospital</v>
      </c>
      <c r="B1564" s="24">
        <v>2015</v>
      </c>
      <c r="C1564" s="9" t="s">
        <v>5</v>
      </c>
      <c r="D1564" s="9" t="s">
        <v>165</v>
      </c>
      <c r="E1564" s="9" t="str">
        <f t="shared" si="49"/>
        <v>New Brunswick</v>
      </c>
      <c r="F1564" s="9" t="s">
        <v>180</v>
      </c>
      <c r="G1564" s="9" t="s">
        <v>10</v>
      </c>
      <c r="H1564" s="9">
        <v>31</v>
      </c>
      <c r="I1564" s="9">
        <v>29</v>
      </c>
      <c r="J1564" s="9">
        <v>2</v>
      </c>
      <c r="K1564" s="9">
        <v>0</v>
      </c>
      <c r="L1564" s="9">
        <v>0</v>
      </c>
      <c r="M1564" s="9">
        <v>3</v>
      </c>
      <c r="N1564" s="9">
        <v>7</v>
      </c>
      <c r="O1564" s="9">
        <v>9</v>
      </c>
      <c r="P1564" s="9">
        <v>3</v>
      </c>
      <c r="Q1564" s="9">
        <v>2</v>
      </c>
      <c r="R1564" s="9">
        <v>4</v>
      </c>
      <c r="S1564" s="9">
        <v>2</v>
      </c>
      <c r="T1564" s="9">
        <v>1</v>
      </c>
      <c r="U1564" s="9">
        <v>0</v>
      </c>
      <c r="V1564" s="9">
        <v>0</v>
      </c>
      <c r="W1564" s="9">
        <v>0</v>
      </c>
      <c r="X1564" s="9">
        <v>29</v>
      </c>
      <c r="Y1564" s="9">
        <v>2</v>
      </c>
      <c r="Z1564" s="9">
        <v>0</v>
      </c>
      <c r="AA1564" s="9">
        <v>9</v>
      </c>
      <c r="AB1564" s="9">
        <v>13</v>
      </c>
      <c r="AC1564" s="9">
        <v>6</v>
      </c>
      <c r="AD1564" s="9">
        <v>3</v>
      </c>
      <c r="AE1564" s="9">
        <v>0</v>
      </c>
      <c r="AF1564" s="9">
        <v>24</v>
      </c>
      <c r="AG1564" s="9">
        <v>3</v>
      </c>
      <c r="AH1564" s="9">
        <v>4</v>
      </c>
      <c r="AI1564" s="9">
        <v>0</v>
      </c>
      <c r="AJ1564" s="9">
        <v>13</v>
      </c>
      <c r="AK1564" s="9">
        <v>0</v>
      </c>
      <c r="AL1564" s="9">
        <v>18</v>
      </c>
      <c r="AM1564" s="9">
        <v>0</v>
      </c>
      <c r="AN1564" s="9">
        <v>31</v>
      </c>
      <c r="AO1564" s="9">
        <v>0</v>
      </c>
      <c r="AP1564" s="9">
        <v>0</v>
      </c>
      <c r="AQ1564" s="9">
        <v>0</v>
      </c>
      <c r="AR1564" s="9">
        <v>25</v>
      </c>
      <c r="AS1564" s="9">
        <v>6</v>
      </c>
      <c r="AT1564" s="10">
        <v>0</v>
      </c>
    </row>
    <row r="1565" spans="1:46" ht="42.75" x14ac:dyDescent="0.25">
      <c r="A1565" s="26" t="str">
        <f t="shared" si="48"/>
        <v>2015Nurse practitionersNew BrunswickCommunity health</v>
      </c>
      <c r="B1565" s="24">
        <v>2015</v>
      </c>
      <c r="C1565" s="9" t="s">
        <v>5</v>
      </c>
      <c r="D1565" s="9" t="s">
        <v>165</v>
      </c>
      <c r="E1565" s="9" t="str">
        <f t="shared" si="49"/>
        <v>New Brunswick</v>
      </c>
      <c r="F1565" s="9" t="s">
        <v>182</v>
      </c>
      <c r="G1565" s="9" t="s">
        <v>11</v>
      </c>
      <c r="H1565" s="9">
        <v>53</v>
      </c>
      <c r="I1565" s="9">
        <v>52</v>
      </c>
      <c r="J1565" s="9">
        <v>1</v>
      </c>
      <c r="K1565" s="9">
        <v>0</v>
      </c>
      <c r="L1565" s="9">
        <v>0</v>
      </c>
      <c r="M1565" s="9">
        <v>0</v>
      </c>
      <c r="N1565" s="9">
        <v>3</v>
      </c>
      <c r="O1565" s="9">
        <v>11</v>
      </c>
      <c r="P1565" s="9">
        <v>12</v>
      </c>
      <c r="Q1565" s="9">
        <v>10</v>
      </c>
      <c r="R1565" s="9">
        <v>6</v>
      </c>
      <c r="S1565" s="9">
        <v>5</v>
      </c>
      <c r="T1565" s="9">
        <v>5</v>
      </c>
      <c r="U1565" s="9">
        <v>1</v>
      </c>
      <c r="V1565" s="9">
        <v>0</v>
      </c>
      <c r="W1565" s="9">
        <v>0</v>
      </c>
      <c r="X1565" s="9">
        <v>51</v>
      </c>
      <c r="Y1565" s="9">
        <v>2</v>
      </c>
      <c r="Z1565" s="9">
        <v>0</v>
      </c>
      <c r="AA1565" s="9">
        <v>3</v>
      </c>
      <c r="AB1565" s="9">
        <v>22</v>
      </c>
      <c r="AC1565" s="9">
        <v>17</v>
      </c>
      <c r="AD1565" s="9">
        <v>11</v>
      </c>
      <c r="AE1565" s="9">
        <v>0</v>
      </c>
      <c r="AF1565" s="9">
        <v>44</v>
      </c>
      <c r="AG1565" s="9">
        <v>5</v>
      </c>
      <c r="AH1565" s="9">
        <v>4</v>
      </c>
      <c r="AI1565" s="9">
        <v>0</v>
      </c>
      <c r="AJ1565" s="9">
        <v>1</v>
      </c>
      <c r="AK1565" s="9">
        <v>0</v>
      </c>
      <c r="AL1565" s="9">
        <v>52</v>
      </c>
      <c r="AM1565" s="9">
        <v>0</v>
      </c>
      <c r="AN1565" s="9">
        <v>53</v>
      </c>
      <c r="AO1565" s="9">
        <v>0</v>
      </c>
      <c r="AP1565" s="9">
        <v>0</v>
      </c>
      <c r="AQ1565" s="9">
        <v>0</v>
      </c>
      <c r="AR1565" s="9">
        <v>26</v>
      </c>
      <c r="AS1565" s="9">
        <v>27</v>
      </c>
      <c r="AT1565" s="10">
        <v>0</v>
      </c>
    </row>
    <row r="1566" spans="1:46" ht="57" x14ac:dyDescent="0.25">
      <c r="A1566" s="26" t="str">
        <f t="shared" si="48"/>
        <v>2015Nurse practitionersNew BrunswickNursing home/long-term care</v>
      </c>
      <c r="B1566" s="24">
        <v>2015</v>
      </c>
      <c r="C1566" s="9" t="s">
        <v>5</v>
      </c>
      <c r="D1566" s="9" t="s">
        <v>165</v>
      </c>
      <c r="E1566" s="9" t="str">
        <f t="shared" si="49"/>
        <v>New Brunswick</v>
      </c>
      <c r="F1566" s="9" t="s">
        <v>181</v>
      </c>
      <c r="G1566" s="9" t="s">
        <v>12</v>
      </c>
      <c r="H1566" s="9">
        <v>6</v>
      </c>
      <c r="I1566" s="9">
        <v>6</v>
      </c>
      <c r="J1566" s="9">
        <v>0</v>
      </c>
      <c r="K1566" s="9">
        <v>0</v>
      </c>
      <c r="L1566" s="9">
        <v>0</v>
      </c>
      <c r="M1566" s="9">
        <v>0</v>
      </c>
      <c r="N1566" s="9">
        <v>2</v>
      </c>
      <c r="O1566" s="9">
        <v>1</v>
      </c>
      <c r="P1566" s="9">
        <v>0</v>
      </c>
      <c r="Q1566" s="9">
        <v>0</v>
      </c>
      <c r="R1566" s="9">
        <v>2</v>
      </c>
      <c r="S1566" s="9">
        <v>0</v>
      </c>
      <c r="T1566" s="9">
        <v>1</v>
      </c>
      <c r="U1566" s="9">
        <v>0</v>
      </c>
      <c r="V1566" s="9">
        <v>0</v>
      </c>
      <c r="W1566" s="9">
        <v>0</v>
      </c>
      <c r="X1566" s="9">
        <v>6</v>
      </c>
      <c r="Y1566" s="9">
        <v>0</v>
      </c>
      <c r="Z1566" s="9">
        <v>0</v>
      </c>
      <c r="AA1566" s="9">
        <v>1</v>
      </c>
      <c r="AB1566" s="9">
        <v>2</v>
      </c>
      <c r="AC1566" s="9">
        <v>1</v>
      </c>
      <c r="AD1566" s="9">
        <v>2</v>
      </c>
      <c r="AE1566" s="9">
        <v>0</v>
      </c>
      <c r="AF1566" s="9">
        <v>5</v>
      </c>
      <c r="AG1566" s="9">
        <v>0</v>
      </c>
      <c r="AH1566" s="9">
        <v>1</v>
      </c>
      <c r="AI1566" s="9">
        <v>0</v>
      </c>
      <c r="AJ1566" s="9">
        <v>1</v>
      </c>
      <c r="AK1566" s="9">
        <v>0</v>
      </c>
      <c r="AL1566" s="9">
        <v>5</v>
      </c>
      <c r="AM1566" s="9">
        <v>0</v>
      </c>
      <c r="AN1566" s="9">
        <v>6</v>
      </c>
      <c r="AO1566" s="9">
        <v>0</v>
      </c>
      <c r="AP1566" s="9">
        <v>0</v>
      </c>
      <c r="AQ1566" s="9">
        <v>0</v>
      </c>
      <c r="AR1566" s="9">
        <v>4</v>
      </c>
      <c r="AS1566" s="9">
        <v>2</v>
      </c>
      <c r="AT1566" s="10">
        <v>0</v>
      </c>
    </row>
    <row r="1567" spans="1:46" ht="42.75" x14ac:dyDescent="0.25">
      <c r="A1567" s="26" t="str">
        <f t="shared" si="48"/>
        <v>2015Nurse practitionersNew BrunswickOther places of work</v>
      </c>
      <c r="B1567" s="24">
        <v>2015</v>
      </c>
      <c r="C1567" s="9" t="s">
        <v>5</v>
      </c>
      <c r="D1567" s="9" t="s">
        <v>165</v>
      </c>
      <c r="E1567" s="9" t="str">
        <f t="shared" si="49"/>
        <v>New Brunswick</v>
      </c>
      <c r="F1567" s="9" t="s">
        <v>183</v>
      </c>
      <c r="G1567" s="9" t="s">
        <v>13</v>
      </c>
      <c r="H1567" s="9">
        <v>16</v>
      </c>
      <c r="I1567" s="9">
        <v>16</v>
      </c>
      <c r="J1567" s="9">
        <v>0</v>
      </c>
      <c r="K1567" s="9">
        <v>0</v>
      </c>
      <c r="L1567" s="9">
        <v>0</v>
      </c>
      <c r="M1567" s="9">
        <v>0</v>
      </c>
      <c r="N1567" s="9">
        <v>5</v>
      </c>
      <c r="O1567" s="9">
        <v>3</v>
      </c>
      <c r="P1567" s="9">
        <v>0</v>
      </c>
      <c r="Q1567" s="9">
        <v>5</v>
      </c>
      <c r="R1567" s="9">
        <v>1</v>
      </c>
      <c r="S1567" s="9">
        <v>2</v>
      </c>
      <c r="T1567" s="9">
        <v>0</v>
      </c>
      <c r="U1567" s="9">
        <v>0</v>
      </c>
      <c r="V1567" s="9">
        <v>0</v>
      </c>
      <c r="W1567" s="9">
        <v>0</v>
      </c>
      <c r="X1567" s="9">
        <v>16</v>
      </c>
      <c r="Y1567" s="9">
        <v>0</v>
      </c>
      <c r="Z1567" s="9">
        <v>0</v>
      </c>
      <c r="AA1567" s="9">
        <v>3</v>
      </c>
      <c r="AB1567" s="9">
        <v>6</v>
      </c>
      <c r="AC1567" s="9">
        <v>6</v>
      </c>
      <c r="AD1567" s="9">
        <v>1</v>
      </c>
      <c r="AE1567" s="9">
        <v>0</v>
      </c>
      <c r="AF1567" s="9">
        <v>10</v>
      </c>
      <c r="AG1567" s="9">
        <v>3</v>
      </c>
      <c r="AH1567" s="9">
        <v>3</v>
      </c>
      <c r="AI1567" s="9">
        <v>0</v>
      </c>
      <c r="AJ1567" s="9">
        <v>0</v>
      </c>
      <c r="AK1567" s="9">
        <v>1</v>
      </c>
      <c r="AL1567" s="9">
        <v>15</v>
      </c>
      <c r="AM1567" s="9">
        <v>0</v>
      </c>
      <c r="AN1567" s="9">
        <v>10</v>
      </c>
      <c r="AO1567" s="9">
        <v>0</v>
      </c>
      <c r="AP1567" s="9">
        <v>6</v>
      </c>
      <c r="AQ1567" s="9">
        <v>0</v>
      </c>
      <c r="AR1567" s="9">
        <v>11</v>
      </c>
      <c r="AS1567" s="9">
        <v>5</v>
      </c>
      <c r="AT1567" s="10">
        <v>0</v>
      </c>
    </row>
    <row r="1568" spans="1:46" ht="42.75" x14ac:dyDescent="0.25">
      <c r="A1568" s="26" t="str">
        <f t="shared" si="48"/>
        <v>2015Nurse practitionersQuebecAll places of work</v>
      </c>
      <c r="B1568" s="24">
        <v>2015</v>
      </c>
      <c r="C1568" s="9" t="s">
        <v>5</v>
      </c>
      <c r="D1568" s="9" t="s">
        <v>166</v>
      </c>
      <c r="E1568" s="9" t="str">
        <f t="shared" si="49"/>
        <v>Quebec</v>
      </c>
      <c r="F1568" s="9" t="s">
        <v>179</v>
      </c>
      <c r="G1568" s="9" t="s">
        <v>9</v>
      </c>
      <c r="H1568" s="9">
        <v>303</v>
      </c>
      <c r="I1568" s="9">
        <v>279</v>
      </c>
      <c r="J1568" s="9">
        <v>24</v>
      </c>
      <c r="K1568" s="9">
        <v>0</v>
      </c>
      <c r="L1568" s="9">
        <v>0</v>
      </c>
      <c r="M1568" s="9">
        <v>22</v>
      </c>
      <c r="N1568" s="9">
        <v>112</v>
      </c>
      <c r="O1568" s="9">
        <v>84</v>
      </c>
      <c r="P1568" s="9">
        <v>41</v>
      </c>
      <c r="Q1568" s="9">
        <v>22</v>
      </c>
      <c r="R1568" s="9">
        <v>12</v>
      </c>
      <c r="S1568" s="9">
        <v>8</v>
      </c>
      <c r="T1568" s="9">
        <v>2</v>
      </c>
      <c r="U1568" s="9">
        <v>0</v>
      </c>
      <c r="V1568" s="9">
        <v>0</v>
      </c>
      <c r="W1568" s="9">
        <v>0</v>
      </c>
      <c r="X1568" s="9">
        <v>301</v>
      </c>
      <c r="Y1568" s="9">
        <v>2</v>
      </c>
      <c r="Z1568" s="9">
        <v>0</v>
      </c>
      <c r="AA1568" s="9">
        <v>111</v>
      </c>
      <c r="AB1568" s="9">
        <v>145</v>
      </c>
      <c r="AC1568" s="9">
        <v>37</v>
      </c>
      <c r="AD1568" s="9">
        <v>10</v>
      </c>
      <c r="AE1568" s="9">
        <v>0</v>
      </c>
      <c r="AF1568" s="9">
        <v>288</v>
      </c>
      <c r="AG1568" s="9">
        <v>13</v>
      </c>
      <c r="AH1568" s="9">
        <v>2</v>
      </c>
      <c r="AI1568" s="9">
        <v>0</v>
      </c>
      <c r="AJ1568" s="9">
        <v>13</v>
      </c>
      <c r="AK1568" s="9">
        <v>2</v>
      </c>
      <c r="AL1568" s="9">
        <v>288</v>
      </c>
      <c r="AM1568" s="9">
        <v>0</v>
      </c>
      <c r="AN1568" s="9">
        <v>297</v>
      </c>
      <c r="AO1568" s="9">
        <v>3</v>
      </c>
      <c r="AP1568" s="9">
        <v>3</v>
      </c>
      <c r="AQ1568" s="9">
        <v>0</v>
      </c>
      <c r="AR1568" s="9">
        <v>241</v>
      </c>
      <c r="AS1568" s="9">
        <v>61</v>
      </c>
      <c r="AT1568" s="10">
        <v>1</v>
      </c>
    </row>
    <row r="1569" spans="1:46" ht="42.75" x14ac:dyDescent="0.25">
      <c r="A1569" s="26" t="str">
        <f t="shared" si="48"/>
        <v>2015Nurse practitionersQuebecHospital</v>
      </c>
      <c r="B1569" s="24">
        <v>2015</v>
      </c>
      <c r="C1569" s="9" t="s">
        <v>5</v>
      </c>
      <c r="D1569" s="9" t="s">
        <v>166</v>
      </c>
      <c r="E1569" s="9" t="str">
        <f t="shared" si="49"/>
        <v>Quebec</v>
      </c>
      <c r="F1569" s="9" t="s">
        <v>180</v>
      </c>
      <c r="G1569" s="9" t="s">
        <v>10</v>
      </c>
      <c r="H1569" s="9">
        <v>130</v>
      </c>
      <c r="I1569" s="9">
        <v>123</v>
      </c>
      <c r="J1569" s="9">
        <v>7</v>
      </c>
      <c r="K1569" s="9">
        <v>0</v>
      </c>
      <c r="L1569" s="9">
        <v>0</v>
      </c>
      <c r="M1569" s="9">
        <v>12</v>
      </c>
      <c r="N1569" s="9">
        <v>42</v>
      </c>
      <c r="O1569" s="9">
        <v>37</v>
      </c>
      <c r="P1569" s="9">
        <v>19</v>
      </c>
      <c r="Q1569" s="9">
        <v>8</v>
      </c>
      <c r="R1569" s="9">
        <v>6</v>
      </c>
      <c r="S1569" s="9">
        <v>4</v>
      </c>
      <c r="T1569" s="9">
        <v>2</v>
      </c>
      <c r="U1569" s="9">
        <v>0</v>
      </c>
      <c r="V1569" s="9">
        <v>0</v>
      </c>
      <c r="W1569" s="9">
        <v>0</v>
      </c>
      <c r="X1569" s="9">
        <v>128</v>
      </c>
      <c r="Y1569" s="9">
        <v>2</v>
      </c>
      <c r="Z1569" s="9">
        <v>0</v>
      </c>
      <c r="AA1569" s="9">
        <v>43</v>
      </c>
      <c r="AB1569" s="9">
        <v>64</v>
      </c>
      <c r="AC1569" s="9">
        <v>17</v>
      </c>
      <c r="AD1569" s="9">
        <v>6</v>
      </c>
      <c r="AE1569" s="9">
        <v>0</v>
      </c>
      <c r="AF1569" s="9">
        <v>124</v>
      </c>
      <c r="AG1569" s="9">
        <v>5</v>
      </c>
      <c r="AH1569" s="9">
        <v>1</v>
      </c>
      <c r="AI1569" s="9">
        <v>0</v>
      </c>
      <c r="AJ1569" s="9">
        <v>7</v>
      </c>
      <c r="AK1569" s="9">
        <v>0</v>
      </c>
      <c r="AL1569" s="9">
        <v>123</v>
      </c>
      <c r="AM1569" s="9">
        <v>0</v>
      </c>
      <c r="AN1569" s="9">
        <v>129</v>
      </c>
      <c r="AO1569" s="9">
        <v>1</v>
      </c>
      <c r="AP1569" s="9">
        <v>0</v>
      </c>
      <c r="AQ1569" s="9">
        <v>0</v>
      </c>
      <c r="AR1569" s="9">
        <v>120</v>
      </c>
      <c r="AS1569" s="9">
        <v>10</v>
      </c>
      <c r="AT1569" s="10">
        <v>0</v>
      </c>
    </row>
    <row r="1570" spans="1:46" ht="42.75" x14ac:dyDescent="0.25">
      <c r="A1570" s="26" t="str">
        <f t="shared" si="48"/>
        <v>2015Nurse practitionersQuebecCommunity health</v>
      </c>
      <c r="B1570" s="24">
        <v>2015</v>
      </c>
      <c r="C1570" s="9" t="s">
        <v>5</v>
      </c>
      <c r="D1570" s="9" t="s">
        <v>166</v>
      </c>
      <c r="E1570" s="9" t="str">
        <f t="shared" si="49"/>
        <v>Quebec</v>
      </c>
      <c r="F1570" s="9" t="s">
        <v>182</v>
      </c>
      <c r="G1570" s="9" t="s">
        <v>11</v>
      </c>
      <c r="H1570" s="9">
        <v>135</v>
      </c>
      <c r="I1570" s="9">
        <v>121</v>
      </c>
      <c r="J1570" s="9">
        <v>14</v>
      </c>
      <c r="K1570" s="9">
        <v>0</v>
      </c>
      <c r="L1570" s="9">
        <v>0</v>
      </c>
      <c r="M1570" s="9">
        <v>9</v>
      </c>
      <c r="N1570" s="9">
        <v>52</v>
      </c>
      <c r="O1570" s="9">
        <v>39</v>
      </c>
      <c r="P1570" s="9">
        <v>13</v>
      </c>
      <c r="Q1570" s="9">
        <v>12</v>
      </c>
      <c r="R1570" s="9">
        <v>6</v>
      </c>
      <c r="S1570" s="9">
        <v>4</v>
      </c>
      <c r="T1570" s="9">
        <v>0</v>
      </c>
      <c r="U1570" s="9">
        <v>0</v>
      </c>
      <c r="V1570" s="9">
        <v>0</v>
      </c>
      <c r="W1570" s="9">
        <v>0</v>
      </c>
      <c r="X1570" s="9">
        <v>135</v>
      </c>
      <c r="Y1570" s="9">
        <v>0</v>
      </c>
      <c r="Z1570" s="9">
        <v>0</v>
      </c>
      <c r="AA1570" s="9">
        <v>57</v>
      </c>
      <c r="AB1570" s="9">
        <v>59</v>
      </c>
      <c r="AC1570" s="9">
        <v>15</v>
      </c>
      <c r="AD1570" s="9">
        <v>4</v>
      </c>
      <c r="AE1570" s="9">
        <v>0</v>
      </c>
      <c r="AF1570" s="9">
        <v>128</v>
      </c>
      <c r="AG1570" s="9">
        <v>6</v>
      </c>
      <c r="AH1570" s="9">
        <v>1</v>
      </c>
      <c r="AI1570" s="9">
        <v>0</v>
      </c>
      <c r="AJ1570" s="9">
        <v>5</v>
      </c>
      <c r="AK1570" s="9">
        <v>1</v>
      </c>
      <c r="AL1570" s="9">
        <v>129</v>
      </c>
      <c r="AM1570" s="9">
        <v>0</v>
      </c>
      <c r="AN1570" s="9">
        <v>134</v>
      </c>
      <c r="AO1570" s="9">
        <v>1</v>
      </c>
      <c r="AP1570" s="9">
        <v>0</v>
      </c>
      <c r="AQ1570" s="9">
        <v>0</v>
      </c>
      <c r="AR1570" s="9">
        <v>102</v>
      </c>
      <c r="AS1570" s="9">
        <v>33</v>
      </c>
      <c r="AT1570" s="10">
        <v>0</v>
      </c>
    </row>
    <row r="1571" spans="1:46" ht="57" x14ac:dyDescent="0.25">
      <c r="A1571" s="26" t="str">
        <f t="shared" si="48"/>
        <v>2015Nurse practitionersQuebecNursing home/long-term care</v>
      </c>
      <c r="B1571" s="24">
        <v>2015</v>
      </c>
      <c r="C1571" s="9" t="s">
        <v>5</v>
      </c>
      <c r="D1571" s="9" t="s">
        <v>166</v>
      </c>
      <c r="E1571" s="9" t="str">
        <f t="shared" si="49"/>
        <v>Quebec</v>
      </c>
      <c r="F1571" s="9" t="s">
        <v>181</v>
      </c>
      <c r="G1571" s="9" t="s">
        <v>12</v>
      </c>
      <c r="H1571" s="9">
        <v>27</v>
      </c>
      <c r="I1571" s="9">
        <v>24</v>
      </c>
      <c r="J1571" s="9">
        <v>3</v>
      </c>
      <c r="K1571" s="9">
        <v>0</v>
      </c>
      <c r="L1571" s="9">
        <v>0</v>
      </c>
      <c r="M1571" s="9">
        <v>1</v>
      </c>
      <c r="N1571" s="9">
        <v>12</v>
      </c>
      <c r="O1571" s="9">
        <v>5</v>
      </c>
      <c r="P1571" s="9">
        <v>7</v>
      </c>
      <c r="Q1571" s="9">
        <v>2</v>
      </c>
      <c r="R1571" s="9">
        <v>0</v>
      </c>
      <c r="S1571" s="9">
        <v>0</v>
      </c>
      <c r="T1571" s="9">
        <v>0</v>
      </c>
      <c r="U1571" s="9">
        <v>0</v>
      </c>
      <c r="V1571" s="9">
        <v>0</v>
      </c>
      <c r="W1571" s="9">
        <v>0</v>
      </c>
      <c r="X1571" s="9">
        <v>27</v>
      </c>
      <c r="Y1571" s="9">
        <v>0</v>
      </c>
      <c r="Z1571" s="9">
        <v>0</v>
      </c>
      <c r="AA1571" s="9">
        <v>10</v>
      </c>
      <c r="AB1571" s="9">
        <v>13</v>
      </c>
      <c r="AC1571" s="9">
        <v>4</v>
      </c>
      <c r="AD1571" s="9">
        <v>0</v>
      </c>
      <c r="AE1571" s="9">
        <v>0</v>
      </c>
      <c r="AF1571" s="9">
        <v>27</v>
      </c>
      <c r="AG1571" s="9">
        <v>0</v>
      </c>
      <c r="AH1571" s="9">
        <v>0</v>
      </c>
      <c r="AI1571" s="9">
        <v>0</v>
      </c>
      <c r="AJ1571" s="9">
        <v>0</v>
      </c>
      <c r="AK1571" s="9">
        <v>1</v>
      </c>
      <c r="AL1571" s="9">
        <v>26</v>
      </c>
      <c r="AM1571" s="9">
        <v>0</v>
      </c>
      <c r="AN1571" s="9">
        <v>26</v>
      </c>
      <c r="AO1571" s="9">
        <v>1</v>
      </c>
      <c r="AP1571" s="9">
        <v>0</v>
      </c>
      <c r="AQ1571" s="9">
        <v>0</v>
      </c>
      <c r="AR1571" s="9">
        <v>10</v>
      </c>
      <c r="AS1571" s="9">
        <v>17</v>
      </c>
      <c r="AT1571" s="10">
        <v>0</v>
      </c>
    </row>
    <row r="1572" spans="1:46" ht="42.75" x14ac:dyDescent="0.25">
      <c r="A1572" s="26" t="str">
        <f t="shared" si="48"/>
        <v>2015Nurse practitionersQuebecOther places of work</v>
      </c>
      <c r="B1572" s="24">
        <v>2015</v>
      </c>
      <c r="C1572" s="9" t="s">
        <v>5</v>
      </c>
      <c r="D1572" s="9" t="s">
        <v>166</v>
      </c>
      <c r="E1572" s="9" t="str">
        <f t="shared" si="49"/>
        <v>Quebec</v>
      </c>
      <c r="F1572" s="9" t="s">
        <v>183</v>
      </c>
      <c r="G1572" s="9" t="s">
        <v>13</v>
      </c>
      <c r="H1572" s="9">
        <v>10</v>
      </c>
      <c r="I1572" s="9">
        <v>10</v>
      </c>
      <c r="J1572" s="9">
        <v>0</v>
      </c>
      <c r="K1572" s="9">
        <v>0</v>
      </c>
      <c r="L1572" s="9">
        <v>0</v>
      </c>
      <c r="M1572" s="9">
        <v>0</v>
      </c>
      <c r="N1572" s="9">
        <v>6</v>
      </c>
      <c r="O1572" s="9">
        <v>2</v>
      </c>
      <c r="P1572" s="9">
        <v>2</v>
      </c>
      <c r="Q1572" s="9">
        <v>0</v>
      </c>
      <c r="R1572" s="9">
        <v>0</v>
      </c>
      <c r="S1572" s="9">
        <v>0</v>
      </c>
      <c r="T1572" s="9">
        <v>0</v>
      </c>
      <c r="U1572" s="9">
        <v>0</v>
      </c>
      <c r="V1572" s="9">
        <v>0</v>
      </c>
      <c r="W1572" s="9">
        <v>0</v>
      </c>
      <c r="X1572" s="9">
        <v>10</v>
      </c>
      <c r="Y1572" s="9">
        <v>0</v>
      </c>
      <c r="Z1572" s="9">
        <v>0</v>
      </c>
      <c r="AA1572" s="9">
        <v>1</v>
      </c>
      <c r="AB1572" s="9">
        <v>8</v>
      </c>
      <c r="AC1572" s="9">
        <v>1</v>
      </c>
      <c r="AD1572" s="9">
        <v>0</v>
      </c>
      <c r="AE1572" s="9">
        <v>0</v>
      </c>
      <c r="AF1572" s="9">
        <v>8</v>
      </c>
      <c r="AG1572" s="9">
        <v>2</v>
      </c>
      <c r="AH1572" s="9">
        <v>0</v>
      </c>
      <c r="AI1572" s="9">
        <v>0</v>
      </c>
      <c r="AJ1572" s="9">
        <v>1</v>
      </c>
      <c r="AK1572" s="9">
        <v>0</v>
      </c>
      <c r="AL1572" s="9">
        <v>9</v>
      </c>
      <c r="AM1572" s="9">
        <v>0</v>
      </c>
      <c r="AN1572" s="9">
        <v>7</v>
      </c>
      <c r="AO1572" s="9">
        <v>0</v>
      </c>
      <c r="AP1572" s="9">
        <v>3</v>
      </c>
      <c r="AQ1572" s="9">
        <v>0</v>
      </c>
      <c r="AR1572" s="9">
        <v>9</v>
      </c>
      <c r="AS1572" s="9">
        <v>1</v>
      </c>
      <c r="AT1572" s="10">
        <v>0</v>
      </c>
    </row>
    <row r="1573" spans="1:46" ht="42.75" x14ac:dyDescent="0.25">
      <c r="A1573" s="26" t="str">
        <f t="shared" si="48"/>
        <v>2015Nurse practitionersQuebecUnknown places of work</v>
      </c>
      <c r="B1573" s="24">
        <v>2015</v>
      </c>
      <c r="C1573" s="9" t="s">
        <v>5</v>
      </c>
      <c r="D1573" s="9" t="s">
        <v>166</v>
      </c>
      <c r="E1573" s="9" t="str">
        <f t="shared" si="49"/>
        <v>Quebec</v>
      </c>
      <c r="F1573" s="9" t="s">
        <v>184</v>
      </c>
      <c r="G1573" s="9" t="s">
        <v>49</v>
      </c>
      <c r="H1573" s="9">
        <v>1</v>
      </c>
      <c r="I1573" s="9">
        <v>1</v>
      </c>
      <c r="J1573" s="9">
        <v>0</v>
      </c>
      <c r="K1573" s="9">
        <v>0</v>
      </c>
      <c r="L1573" s="9">
        <v>0</v>
      </c>
      <c r="M1573" s="9">
        <v>0</v>
      </c>
      <c r="N1573" s="9">
        <v>0</v>
      </c>
      <c r="O1573" s="9">
        <v>1</v>
      </c>
      <c r="P1573" s="9">
        <v>0</v>
      </c>
      <c r="Q1573" s="9">
        <v>0</v>
      </c>
      <c r="R1573" s="9">
        <v>0</v>
      </c>
      <c r="S1573" s="9">
        <v>0</v>
      </c>
      <c r="T1573" s="9">
        <v>0</v>
      </c>
      <c r="U1573" s="9">
        <v>0</v>
      </c>
      <c r="V1573" s="9">
        <v>0</v>
      </c>
      <c r="W1573" s="9">
        <v>0</v>
      </c>
      <c r="X1573" s="9">
        <v>1</v>
      </c>
      <c r="Y1573" s="9">
        <v>0</v>
      </c>
      <c r="Z1573" s="9">
        <v>0</v>
      </c>
      <c r="AA1573" s="9">
        <v>0</v>
      </c>
      <c r="AB1573" s="9">
        <v>1</v>
      </c>
      <c r="AC1573" s="9">
        <v>0</v>
      </c>
      <c r="AD1573" s="9">
        <v>0</v>
      </c>
      <c r="AE1573" s="9">
        <v>0</v>
      </c>
      <c r="AF1573" s="9">
        <v>1</v>
      </c>
      <c r="AG1573" s="9">
        <v>0</v>
      </c>
      <c r="AH1573" s="9">
        <v>0</v>
      </c>
      <c r="AI1573" s="9">
        <v>0</v>
      </c>
      <c r="AJ1573" s="9">
        <v>0</v>
      </c>
      <c r="AK1573" s="9">
        <v>0</v>
      </c>
      <c r="AL1573" s="9">
        <v>1</v>
      </c>
      <c r="AM1573" s="9">
        <v>0</v>
      </c>
      <c r="AN1573" s="9">
        <v>1</v>
      </c>
      <c r="AO1573" s="9">
        <v>0</v>
      </c>
      <c r="AP1573" s="9">
        <v>0</v>
      </c>
      <c r="AQ1573" s="9">
        <v>0</v>
      </c>
      <c r="AR1573" s="9">
        <v>0</v>
      </c>
      <c r="AS1573" s="9">
        <v>0</v>
      </c>
      <c r="AT1573" s="10">
        <v>1</v>
      </c>
    </row>
    <row r="1574" spans="1:46" ht="42.75" x14ac:dyDescent="0.25">
      <c r="A1574" s="26" t="str">
        <f t="shared" si="48"/>
        <v>2015Nurse practitionersOntarioAll places of work</v>
      </c>
      <c r="B1574" s="24">
        <v>2015</v>
      </c>
      <c r="C1574" s="9" t="s">
        <v>5</v>
      </c>
      <c r="D1574" s="9" t="s">
        <v>172</v>
      </c>
      <c r="E1574" s="9" t="str">
        <f t="shared" si="49"/>
        <v>Ontario</v>
      </c>
      <c r="F1574" s="9" t="s">
        <v>179</v>
      </c>
      <c r="G1574" s="9" t="s">
        <v>9</v>
      </c>
      <c r="H1574" s="9">
        <v>2405</v>
      </c>
      <c r="I1574" s="9">
        <v>2257</v>
      </c>
      <c r="J1574" s="9">
        <v>148</v>
      </c>
      <c r="K1574" s="9">
        <v>0</v>
      </c>
      <c r="L1574" s="9">
        <v>0</v>
      </c>
      <c r="M1574" s="9">
        <v>71</v>
      </c>
      <c r="N1574" s="9">
        <v>370</v>
      </c>
      <c r="O1574" s="9">
        <v>358</v>
      </c>
      <c r="P1574" s="9">
        <v>316</v>
      </c>
      <c r="Q1574" s="9">
        <v>365</v>
      </c>
      <c r="R1574" s="9">
        <v>425</v>
      </c>
      <c r="S1574" s="9">
        <v>276</v>
      </c>
      <c r="T1574" s="9">
        <v>183</v>
      </c>
      <c r="U1574" s="9">
        <v>38</v>
      </c>
      <c r="V1574" s="9">
        <v>3</v>
      </c>
      <c r="W1574" s="9">
        <v>0</v>
      </c>
      <c r="X1574" s="9">
        <v>2263</v>
      </c>
      <c r="Y1574" s="9">
        <v>141</v>
      </c>
      <c r="Z1574" s="9">
        <v>1</v>
      </c>
      <c r="AA1574" s="9">
        <v>601</v>
      </c>
      <c r="AB1574" s="9">
        <v>641</v>
      </c>
      <c r="AC1574" s="9">
        <v>657</v>
      </c>
      <c r="AD1574" s="9">
        <v>502</v>
      </c>
      <c r="AE1574" s="9">
        <v>4</v>
      </c>
      <c r="AF1574" s="9">
        <v>1961</v>
      </c>
      <c r="AG1574" s="9">
        <v>384</v>
      </c>
      <c r="AH1574" s="9">
        <v>60</v>
      </c>
      <c r="AI1574" s="9">
        <v>0</v>
      </c>
      <c r="AJ1574" s="9">
        <v>105</v>
      </c>
      <c r="AK1574" s="9">
        <v>39</v>
      </c>
      <c r="AL1574" s="9">
        <v>2261</v>
      </c>
      <c r="AM1574" s="9">
        <v>0</v>
      </c>
      <c r="AN1574" s="9">
        <v>2354</v>
      </c>
      <c r="AO1574" s="9">
        <v>20</v>
      </c>
      <c r="AP1574" s="9">
        <v>31</v>
      </c>
      <c r="AQ1574" s="9">
        <v>0</v>
      </c>
      <c r="AR1574" s="9">
        <v>2092</v>
      </c>
      <c r="AS1574" s="9">
        <v>313</v>
      </c>
      <c r="AT1574" s="10">
        <v>0</v>
      </c>
    </row>
    <row r="1575" spans="1:46" ht="42.75" x14ac:dyDescent="0.25">
      <c r="A1575" s="26" t="str">
        <f t="shared" si="48"/>
        <v>2015Nurse practitionersOntarioHospital</v>
      </c>
      <c r="B1575" s="24">
        <v>2015</v>
      </c>
      <c r="C1575" s="9" t="s">
        <v>5</v>
      </c>
      <c r="D1575" s="9" t="s">
        <v>172</v>
      </c>
      <c r="E1575" s="9" t="str">
        <f t="shared" si="49"/>
        <v>Ontario</v>
      </c>
      <c r="F1575" s="9" t="s">
        <v>180</v>
      </c>
      <c r="G1575" s="9" t="s">
        <v>10</v>
      </c>
      <c r="H1575" s="9">
        <v>957</v>
      </c>
      <c r="I1575" s="9">
        <v>901</v>
      </c>
      <c r="J1575" s="9">
        <v>56</v>
      </c>
      <c r="K1575" s="9">
        <v>0</v>
      </c>
      <c r="L1575" s="9">
        <v>0</v>
      </c>
      <c r="M1575" s="9">
        <v>29</v>
      </c>
      <c r="N1575" s="9">
        <v>127</v>
      </c>
      <c r="O1575" s="9">
        <v>130</v>
      </c>
      <c r="P1575" s="9">
        <v>135</v>
      </c>
      <c r="Q1575" s="9">
        <v>163</v>
      </c>
      <c r="R1575" s="9">
        <v>194</v>
      </c>
      <c r="S1575" s="9">
        <v>112</v>
      </c>
      <c r="T1575" s="9">
        <v>58</v>
      </c>
      <c r="U1575" s="9">
        <v>8</v>
      </c>
      <c r="V1575" s="9">
        <v>1</v>
      </c>
      <c r="W1575" s="9">
        <v>0</v>
      </c>
      <c r="X1575" s="9">
        <v>884</v>
      </c>
      <c r="Y1575" s="9">
        <v>72</v>
      </c>
      <c r="Z1575" s="9">
        <v>1</v>
      </c>
      <c r="AA1575" s="9">
        <v>239</v>
      </c>
      <c r="AB1575" s="9">
        <v>241</v>
      </c>
      <c r="AC1575" s="9">
        <v>283</v>
      </c>
      <c r="AD1575" s="9">
        <v>193</v>
      </c>
      <c r="AE1575" s="9">
        <v>1</v>
      </c>
      <c r="AF1575" s="9">
        <v>812</v>
      </c>
      <c r="AG1575" s="9">
        <v>114</v>
      </c>
      <c r="AH1575" s="9">
        <v>31</v>
      </c>
      <c r="AI1575" s="9">
        <v>0</v>
      </c>
      <c r="AJ1575" s="9">
        <v>61</v>
      </c>
      <c r="AK1575" s="9">
        <v>23</v>
      </c>
      <c r="AL1575" s="9">
        <v>873</v>
      </c>
      <c r="AM1575" s="9">
        <v>0</v>
      </c>
      <c r="AN1575" s="9">
        <v>946</v>
      </c>
      <c r="AO1575" s="9">
        <v>10</v>
      </c>
      <c r="AP1575" s="9">
        <v>1</v>
      </c>
      <c r="AQ1575" s="9">
        <v>0</v>
      </c>
      <c r="AR1575" s="9">
        <v>935</v>
      </c>
      <c r="AS1575" s="9">
        <v>22</v>
      </c>
      <c r="AT1575" s="10">
        <v>0</v>
      </c>
    </row>
    <row r="1576" spans="1:46" ht="42.75" x14ac:dyDescent="0.25">
      <c r="A1576" s="26" t="str">
        <f t="shared" si="48"/>
        <v>2015Nurse practitionersOntarioCommunity health</v>
      </c>
      <c r="B1576" s="24">
        <v>2015</v>
      </c>
      <c r="C1576" s="9" t="s">
        <v>5</v>
      </c>
      <c r="D1576" s="9" t="s">
        <v>172</v>
      </c>
      <c r="E1576" s="9" t="str">
        <f t="shared" si="49"/>
        <v>Ontario</v>
      </c>
      <c r="F1576" s="9" t="s">
        <v>182</v>
      </c>
      <c r="G1576" s="9" t="s">
        <v>11</v>
      </c>
      <c r="H1576" s="9">
        <v>686</v>
      </c>
      <c r="I1576" s="9">
        <v>636</v>
      </c>
      <c r="J1576" s="9">
        <v>50</v>
      </c>
      <c r="K1576" s="9">
        <v>0</v>
      </c>
      <c r="L1576" s="9">
        <v>0</v>
      </c>
      <c r="M1576" s="9">
        <v>20</v>
      </c>
      <c r="N1576" s="9">
        <v>112</v>
      </c>
      <c r="O1576" s="9">
        <v>106</v>
      </c>
      <c r="P1576" s="9">
        <v>88</v>
      </c>
      <c r="Q1576" s="9">
        <v>75</v>
      </c>
      <c r="R1576" s="9">
        <v>121</v>
      </c>
      <c r="S1576" s="9">
        <v>82</v>
      </c>
      <c r="T1576" s="9">
        <v>68</v>
      </c>
      <c r="U1576" s="9">
        <v>12</v>
      </c>
      <c r="V1576" s="9">
        <v>2</v>
      </c>
      <c r="W1576" s="9">
        <v>0</v>
      </c>
      <c r="X1576" s="9">
        <v>648</v>
      </c>
      <c r="Y1576" s="9">
        <v>38</v>
      </c>
      <c r="Z1576" s="9">
        <v>0</v>
      </c>
      <c r="AA1576" s="9">
        <v>159</v>
      </c>
      <c r="AB1576" s="9">
        <v>192</v>
      </c>
      <c r="AC1576" s="9">
        <v>181</v>
      </c>
      <c r="AD1576" s="9">
        <v>153</v>
      </c>
      <c r="AE1576" s="9">
        <v>1</v>
      </c>
      <c r="AF1576" s="9">
        <v>540</v>
      </c>
      <c r="AG1576" s="9">
        <v>129</v>
      </c>
      <c r="AH1576" s="9">
        <v>17</v>
      </c>
      <c r="AI1576" s="9">
        <v>0</v>
      </c>
      <c r="AJ1576" s="9">
        <v>22</v>
      </c>
      <c r="AK1576" s="9">
        <v>6</v>
      </c>
      <c r="AL1576" s="9">
        <v>658</v>
      </c>
      <c r="AM1576" s="9">
        <v>0</v>
      </c>
      <c r="AN1576" s="9">
        <v>680</v>
      </c>
      <c r="AO1576" s="9">
        <v>5</v>
      </c>
      <c r="AP1576" s="9">
        <v>1</v>
      </c>
      <c r="AQ1576" s="9">
        <v>0</v>
      </c>
      <c r="AR1576" s="9">
        <v>574</v>
      </c>
      <c r="AS1576" s="9">
        <v>112</v>
      </c>
      <c r="AT1576" s="10">
        <v>0</v>
      </c>
    </row>
    <row r="1577" spans="1:46" ht="57" x14ac:dyDescent="0.25">
      <c r="A1577" s="26" t="str">
        <f t="shared" si="48"/>
        <v>2015Nurse practitionersOntarioNursing home/long-term care</v>
      </c>
      <c r="B1577" s="24">
        <v>2015</v>
      </c>
      <c r="C1577" s="9" t="s">
        <v>5</v>
      </c>
      <c r="D1577" s="9" t="s">
        <v>172</v>
      </c>
      <c r="E1577" s="9" t="str">
        <f t="shared" si="49"/>
        <v>Ontario</v>
      </c>
      <c r="F1577" s="9" t="s">
        <v>181</v>
      </c>
      <c r="G1577" s="9" t="s">
        <v>12</v>
      </c>
      <c r="H1577" s="9">
        <v>52</v>
      </c>
      <c r="I1577" s="9">
        <v>51</v>
      </c>
      <c r="J1577" s="9">
        <v>1</v>
      </c>
      <c r="K1577" s="9">
        <v>0</v>
      </c>
      <c r="L1577" s="9">
        <v>0</v>
      </c>
      <c r="M1577" s="9">
        <v>0</v>
      </c>
      <c r="N1577" s="9">
        <v>10</v>
      </c>
      <c r="O1577" s="9">
        <v>7</v>
      </c>
      <c r="P1577" s="9">
        <v>10</v>
      </c>
      <c r="Q1577" s="9">
        <v>7</v>
      </c>
      <c r="R1577" s="9">
        <v>4</v>
      </c>
      <c r="S1577" s="9">
        <v>8</v>
      </c>
      <c r="T1577" s="9">
        <v>6</v>
      </c>
      <c r="U1577" s="9">
        <v>0</v>
      </c>
      <c r="V1577" s="9">
        <v>0</v>
      </c>
      <c r="W1577" s="9">
        <v>0</v>
      </c>
      <c r="X1577" s="9">
        <v>50</v>
      </c>
      <c r="Y1577" s="9">
        <v>2</v>
      </c>
      <c r="Z1577" s="9">
        <v>0</v>
      </c>
      <c r="AA1577" s="9">
        <v>13</v>
      </c>
      <c r="AB1577" s="9">
        <v>19</v>
      </c>
      <c r="AC1577" s="9">
        <v>10</v>
      </c>
      <c r="AD1577" s="9">
        <v>10</v>
      </c>
      <c r="AE1577" s="9">
        <v>0</v>
      </c>
      <c r="AF1577" s="9">
        <v>45</v>
      </c>
      <c r="AG1577" s="9">
        <v>7</v>
      </c>
      <c r="AH1577" s="9">
        <v>0</v>
      </c>
      <c r="AI1577" s="9">
        <v>0</v>
      </c>
      <c r="AJ1577" s="9">
        <v>2</v>
      </c>
      <c r="AK1577" s="9">
        <v>4</v>
      </c>
      <c r="AL1577" s="9">
        <v>46</v>
      </c>
      <c r="AM1577" s="9">
        <v>0</v>
      </c>
      <c r="AN1577" s="9">
        <v>50</v>
      </c>
      <c r="AO1577" s="9">
        <v>2</v>
      </c>
      <c r="AP1577" s="9">
        <v>0</v>
      </c>
      <c r="AQ1577" s="9">
        <v>0</v>
      </c>
      <c r="AR1577" s="9">
        <v>46</v>
      </c>
      <c r="AS1577" s="9">
        <v>6</v>
      </c>
      <c r="AT1577" s="10">
        <v>0</v>
      </c>
    </row>
    <row r="1578" spans="1:46" ht="42.75" x14ac:dyDescent="0.25">
      <c r="A1578" s="26" t="str">
        <f t="shared" si="48"/>
        <v>2015Nurse practitionersOntarioOther places of work</v>
      </c>
      <c r="B1578" s="24">
        <v>2015</v>
      </c>
      <c r="C1578" s="9" t="s">
        <v>5</v>
      </c>
      <c r="D1578" s="9" t="s">
        <v>172</v>
      </c>
      <c r="E1578" s="9" t="str">
        <f t="shared" si="49"/>
        <v>Ontario</v>
      </c>
      <c r="F1578" s="9" t="s">
        <v>183</v>
      </c>
      <c r="G1578" s="9" t="s">
        <v>13</v>
      </c>
      <c r="H1578" s="9">
        <v>710</v>
      </c>
      <c r="I1578" s="9">
        <v>669</v>
      </c>
      <c r="J1578" s="9">
        <v>41</v>
      </c>
      <c r="K1578" s="9">
        <v>0</v>
      </c>
      <c r="L1578" s="9">
        <v>0</v>
      </c>
      <c r="M1578" s="9">
        <v>22</v>
      </c>
      <c r="N1578" s="9">
        <v>121</v>
      </c>
      <c r="O1578" s="9">
        <v>115</v>
      </c>
      <c r="P1578" s="9">
        <v>83</v>
      </c>
      <c r="Q1578" s="9">
        <v>120</v>
      </c>
      <c r="R1578" s="9">
        <v>106</v>
      </c>
      <c r="S1578" s="9">
        <v>74</v>
      </c>
      <c r="T1578" s="9">
        <v>51</v>
      </c>
      <c r="U1578" s="9">
        <v>18</v>
      </c>
      <c r="V1578" s="9">
        <v>0</v>
      </c>
      <c r="W1578" s="9">
        <v>0</v>
      </c>
      <c r="X1578" s="9">
        <v>681</v>
      </c>
      <c r="Y1578" s="9">
        <v>29</v>
      </c>
      <c r="Z1578" s="9">
        <v>0</v>
      </c>
      <c r="AA1578" s="9">
        <v>190</v>
      </c>
      <c r="AB1578" s="9">
        <v>189</v>
      </c>
      <c r="AC1578" s="9">
        <v>183</v>
      </c>
      <c r="AD1578" s="9">
        <v>146</v>
      </c>
      <c r="AE1578" s="9">
        <v>2</v>
      </c>
      <c r="AF1578" s="9">
        <v>564</v>
      </c>
      <c r="AG1578" s="9">
        <v>134</v>
      </c>
      <c r="AH1578" s="9">
        <v>12</v>
      </c>
      <c r="AI1578" s="9">
        <v>0</v>
      </c>
      <c r="AJ1578" s="9">
        <v>20</v>
      </c>
      <c r="AK1578" s="9">
        <v>6</v>
      </c>
      <c r="AL1578" s="9">
        <v>684</v>
      </c>
      <c r="AM1578" s="9">
        <v>0</v>
      </c>
      <c r="AN1578" s="9">
        <v>678</v>
      </c>
      <c r="AO1578" s="9">
        <v>3</v>
      </c>
      <c r="AP1578" s="9">
        <v>29</v>
      </c>
      <c r="AQ1578" s="9">
        <v>0</v>
      </c>
      <c r="AR1578" s="9">
        <v>537</v>
      </c>
      <c r="AS1578" s="9">
        <v>173</v>
      </c>
      <c r="AT1578" s="10">
        <v>0</v>
      </c>
    </row>
    <row r="1579" spans="1:46" ht="42.75" x14ac:dyDescent="0.25">
      <c r="A1579" s="26" t="str">
        <f t="shared" si="48"/>
        <v>2015Nurse practitionersManitobaAll places of work</v>
      </c>
      <c r="B1579" s="24">
        <v>2015</v>
      </c>
      <c r="C1579" s="9" t="s">
        <v>5</v>
      </c>
      <c r="D1579" s="9" t="s">
        <v>173</v>
      </c>
      <c r="E1579" s="9" t="str">
        <f t="shared" si="49"/>
        <v>Manitoba</v>
      </c>
      <c r="F1579" s="9" t="s">
        <v>179</v>
      </c>
      <c r="G1579" s="9" t="s">
        <v>9</v>
      </c>
      <c r="H1579" s="9">
        <v>148</v>
      </c>
      <c r="I1579" s="9">
        <v>0</v>
      </c>
      <c r="J1579" s="9">
        <v>0</v>
      </c>
      <c r="K1579" s="9">
        <v>148</v>
      </c>
      <c r="L1579" s="9">
        <v>0</v>
      </c>
      <c r="M1579" s="9">
        <v>4</v>
      </c>
      <c r="N1579" s="9">
        <v>21</v>
      </c>
      <c r="O1579" s="9">
        <v>38</v>
      </c>
      <c r="P1579" s="9">
        <v>20</v>
      </c>
      <c r="Q1579" s="9">
        <v>24</v>
      </c>
      <c r="R1579" s="9">
        <v>22</v>
      </c>
      <c r="S1579" s="9">
        <v>10</v>
      </c>
      <c r="T1579" s="9">
        <v>7</v>
      </c>
      <c r="U1579" s="9">
        <v>1</v>
      </c>
      <c r="V1579" s="9">
        <v>1</v>
      </c>
      <c r="W1579" s="9">
        <v>0</v>
      </c>
      <c r="X1579" s="9">
        <v>147</v>
      </c>
      <c r="Y1579" s="9">
        <v>1</v>
      </c>
      <c r="Z1579" s="9">
        <v>0</v>
      </c>
      <c r="AA1579" s="9">
        <v>27</v>
      </c>
      <c r="AB1579" s="9">
        <v>61</v>
      </c>
      <c r="AC1579" s="9">
        <v>39</v>
      </c>
      <c r="AD1579" s="9">
        <v>21</v>
      </c>
      <c r="AE1579" s="9">
        <v>0</v>
      </c>
      <c r="AF1579" s="9">
        <v>85</v>
      </c>
      <c r="AG1579" s="9">
        <v>56</v>
      </c>
      <c r="AH1579" s="9">
        <v>5</v>
      </c>
      <c r="AI1579" s="9">
        <v>2</v>
      </c>
      <c r="AJ1579" s="9">
        <v>7</v>
      </c>
      <c r="AK1579" s="9">
        <v>1</v>
      </c>
      <c r="AL1579" s="9">
        <v>139</v>
      </c>
      <c r="AM1579" s="9">
        <v>1</v>
      </c>
      <c r="AN1579" s="9">
        <v>126</v>
      </c>
      <c r="AO1579" s="9">
        <v>2</v>
      </c>
      <c r="AP1579" s="9">
        <v>18</v>
      </c>
      <c r="AQ1579" s="9">
        <v>2</v>
      </c>
      <c r="AR1579" s="9">
        <v>110</v>
      </c>
      <c r="AS1579" s="9">
        <v>38</v>
      </c>
      <c r="AT1579" s="10">
        <v>0</v>
      </c>
    </row>
    <row r="1580" spans="1:46" ht="42.75" x14ac:dyDescent="0.25">
      <c r="A1580" s="26" t="str">
        <f t="shared" si="48"/>
        <v>2015Nurse practitionersManitobaHospital</v>
      </c>
      <c r="B1580" s="24">
        <v>2015</v>
      </c>
      <c r="C1580" s="9" t="s">
        <v>5</v>
      </c>
      <c r="D1580" s="9" t="s">
        <v>173</v>
      </c>
      <c r="E1580" s="9" t="str">
        <f t="shared" si="49"/>
        <v>Manitoba</v>
      </c>
      <c r="F1580" s="9" t="s">
        <v>180</v>
      </c>
      <c r="G1580" s="9" t="s">
        <v>10</v>
      </c>
      <c r="H1580" s="9">
        <v>28</v>
      </c>
      <c r="I1580" s="9">
        <v>0</v>
      </c>
      <c r="J1580" s="9">
        <v>0</v>
      </c>
      <c r="K1580" s="9">
        <v>28</v>
      </c>
      <c r="L1580" s="9">
        <v>0</v>
      </c>
      <c r="M1580" s="9">
        <v>0</v>
      </c>
      <c r="N1580" s="9">
        <v>2</v>
      </c>
      <c r="O1580" s="9">
        <v>9</v>
      </c>
      <c r="P1580" s="9">
        <v>4</v>
      </c>
      <c r="Q1580" s="9">
        <v>6</v>
      </c>
      <c r="R1580" s="9">
        <v>2</v>
      </c>
      <c r="S1580" s="9">
        <v>3</v>
      </c>
      <c r="T1580" s="9">
        <v>2</v>
      </c>
      <c r="U1580" s="9">
        <v>0</v>
      </c>
      <c r="V1580" s="9">
        <v>0</v>
      </c>
      <c r="W1580" s="9">
        <v>0</v>
      </c>
      <c r="X1580" s="9">
        <v>27</v>
      </c>
      <c r="Y1580" s="9">
        <v>1</v>
      </c>
      <c r="Z1580" s="9">
        <v>0</v>
      </c>
      <c r="AA1580" s="9">
        <v>4</v>
      </c>
      <c r="AB1580" s="9">
        <v>13</v>
      </c>
      <c r="AC1580" s="9">
        <v>7</v>
      </c>
      <c r="AD1580" s="9">
        <v>4</v>
      </c>
      <c r="AE1580" s="9">
        <v>0</v>
      </c>
      <c r="AF1580" s="9">
        <v>18</v>
      </c>
      <c r="AG1580" s="9">
        <v>7</v>
      </c>
      <c r="AH1580" s="9">
        <v>2</v>
      </c>
      <c r="AI1580" s="9">
        <v>1</v>
      </c>
      <c r="AJ1580" s="9">
        <v>2</v>
      </c>
      <c r="AK1580" s="9">
        <v>1</v>
      </c>
      <c r="AL1580" s="9">
        <v>25</v>
      </c>
      <c r="AM1580" s="9">
        <v>0</v>
      </c>
      <c r="AN1580" s="9">
        <v>23</v>
      </c>
      <c r="AO1580" s="9">
        <v>1</v>
      </c>
      <c r="AP1580" s="9">
        <v>4</v>
      </c>
      <c r="AQ1580" s="9">
        <v>0</v>
      </c>
      <c r="AR1580" s="9">
        <v>25</v>
      </c>
      <c r="AS1580" s="9">
        <v>3</v>
      </c>
      <c r="AT1580" s="10">
        <v>0</v>
      </c>
    </row>
    <row r="1581" spans="1:46" ht="42.75" x14ac:dyDescent="0.25">
      <c r="A1581" s="26" t="str">
        <f t="shared" si="48"/>
        <v>2015Nurse practitionersManitobaCommunity health</v>
      </c>
      <c r="B1581" s="24">
        <v>2015</v>
      </c>
      <c r="C1581" s="9" t="s">
        <v>5</v>
      </c>
      <c r="D1581" s="9" t="s">
        <v>173</v>
      </c>
      <c r="E1581" s="9" t="str">
        <f t="shared" si="49"/>
        <v>Manitoba</v>
      </c>
      <c r="F1581" s="9" t="s">
        <v>182</v>
      </c>
      <c r="G1581" s="9" t="s">
        <v>11</v>
      </c>
      <c r="H1581" s="9">
        <v>85</v>
      </c>
      <c r="I1581" s="9">
        <v>0</v>
      </c>
      <c r="J1581" s="9">
        <v>0</v>
      </c>
      <c r="K1581" s="9">
        <v>85</v>
      </c>
      <c r="L1581" s="9">
        <v>0</v>
      </c>
      <c r="M1581" s="9">
        <v>3</v>
      </c>
      <c r="N1581" s="9">
        <v>16</v>
      </c>
      <c r="O1581" s="9">
        <v>19</v>
      </c>
      <c r="P1581" s="9">
        <v>12</v>
      </c>
      <c r="Q1581" s="9">
        <v>12</v>
      </c>
      <c r="R1581" s="9">
        <v>15</v>
      </c>
      <c r="S1581" s="9">
        <v>4</v>
      </c>
      <c r="T1581" s="9">
        <v>3</v>
      </c>
      <c r="U1581" s="9">
        <v>0</v>
      </c>
      <c r="V1581" s="9">
        <v>1</v>
      </c>
      <c r="W1581" s="9">
        <v>0</v>
      </c>
      <c r="X1581" s="9">
        <v>85</v>
      </c>
      <c r="Y1581" s="9">
        <v>0</v>
      </c>
      <c r="Z1581" s="9">
        <v>0</v>
      </c>
      <c r="AA1581" s="9">
        <v>18</v>
      </c>
      <c r="AB1581" s="9">
        <v>33</v>
      </c>
      <c r="AC1581" s="9">
        <v>26</v>
      </c>
      <c r="AD1581" s="9">
        <v>8</v>
      </c>
      <c r="AE1581" s="9">
        <v>0</v>
      </c>
      <c r="AF1581" s="9">
        <v>49</v>
      </c>
      <c r="AG1581" s="9">
        <v>35</v>
      </c>
      <c r="AH1581" s="9">
        <v>1</v>
      </c>
      <c r="AI1581" s="9">
        <v>0</v>
      </c>
      <c r="AJ1581" s="9">
        <v>4</v>
      </c>
      <c r="AK1581" s="9">
        <v>0</v>
      </c>
      <c r="AL1581" s="9">
        <v>81</v>
      </c>
      <c r="AM1581" s="9">
        <v>0</v>
      </c>
      <c r="AN1581" s="9">
        <v>77</v>
      </c>
      <c r="AO1581" s="9">
        <v>0</v>
      </c>
      <c r="AP1581" s="9">
        <v>6</v>
      </c>
      <c r="AQ1581" s="9">
        <v>2</v>
      </c>
      <c r="AR1581" s="9">
        <v>58</v>
      </c>
      <c r="AS1581" s="9">
        <v>27</v>
      </c>
      <c r="AT1581" s="10">
        <v>0</v>
      </c>
    </row>
    <row r="1582" spans="1:46" ht="57" x14ac:dyDescent="0.25">
      <c r="A1582" s="26" t="str">
        <f t="shared" si="48"/>
        <v>2015Nurse practitionersManitobaNursing home/long-term care</v>
      </c>
      <c r="B1582" s="24">
        <v>2015</v>
      </c>
      <c r="C1582" s="9" t="s">
        <v>5</v>
      </c>
      <c r="D1582" s="9" t="s">
        <v>173</v>
      </c>
      <c r="E1582" s="9" t="str">
        <f t="shared" si="49"/>
        <v>Manitoba</v>
      </c>
      <c r="F1582" s="9" t="s">
        <v>181</v>
      </c>
      <c r="G1582" s="9" t="s">
        <v>12</v>
      </c>
      <c r="H1582" s="9">
        <v>3</v>
      </c>
      <c r="I1582" s="9">
        <v>0</v>
      </c>
      <c r="J1582" s="9">
        <v>0</v>
      </c>
      <c r="K1582" s="9">
        <v>3</v>
      </c>
      <c r="L1582" s="9">
        <v>0</v>
      </c>
      <c r="M1582" s="9">
        <v>0</v>
      </c>
      <c r="N1582" s="9">
        <v>1</v>
      </c>
      <c r="O1582" s="9">
        <v>0</v>
      </c>
      <c r="P1582" s="9">
        <v>0</v>
      </c>
      <c r="Q1582" s="9">
        <v>1</v>
      </c>
      <c r="R1582" s="9">
        <v>1</v>
      </c>
      <c r="S1582" s="9">
        <v>0</v>
      </c>
      <c r="T1582" s="9">
        <v>0</v>
      </c>
      <c r="U1582" s="9">
        <v>0</v>
      </c>
      <c r="V1582" s="9">
        <v>0</v>
      </c>
      <c r="W1582" s="9">
        <v>0</v>
      </c>
      <c r="X1582" s="9">
        <v>3</v>
      </c>
      <c r="Y1582" s="9">
        <v>0</v>
      </c>
      <c r="Z1582" s="9">
        <v>0</v>
      </c>
      <c r="AA1582" s="9">
        <v>1</v>
      </c>
      <c r="AB1582" s="9">
        <v>1</v>
      </c>
      <c r="AC1582" s="9">
        <v>0</v>
      </c>
      <c r="AD1582" s="9">
        <v>1</v>
      </c>
      <c r="AE1582" s="9">
        <v>0</v>
      </c>
      <c r="AF1582" s="9">
        <v>3</v>
      </c>
      <c r="AG1582" s="9">
        <v>0</v>
      </c>
      <c r="AH1582" s="9">
        <v>0</v>
      </c>
      <c r="AI1582" s="9">
        <v>0</v>
      </c>
      <c r="AJ1582" s="9">
        <v>0</v>
      </c>
      <c r="AK1582" s="9">
        <v>0</v>
      </c>
      <c r="AL1582" s="9">
        <v>3</v>
      </c>
      <c r="AM1582" s="9">
        <v>0</v>
      </c>
      <c r="AN1582" s="9">
        <v>3</v>
      </c>
      <c r="AO1582" s="9">
        <v>0</v>
      </c>
      <c r="AP1582" s="9">
        <v>0</v>
      </c>
      <c r="AQ1582" s="9">
        <v>0</v>
      </c>
      <c r="AR1582" s="9">
        <v>3</v>
      </c>
      <c r="AS1582" s="9">
        <v>0</v>
      </c>
      <c r="AT1582" s="10">
        <v>0</v>
      </c>
    </row>
    <row r="1583" spans="1:46" ht="42.75" x14ac:dyDescent="0.25">
      <c r="A1583" s="26" t="str">
        <f t="shared" si="48"/>
        <v>2015Nurse practitionersManitobaOther places of work</v>
      </c>
      <c r="B1583" s="24">
        <v>2015</v>
      </c>
      <c r="C1583" s="9" t="s">
        <v>5</v>
      </c>
      <c r="D1583" s="9" t="s">
        <v>173</v>
      </c>
      <c r="E1583" s="9" t="str">
        <f t="shared" si="49"/>
        <v>Manitoba</v>
      </c>
      <c r="F1583" s="9" t="s">
        <v>183</v>
      </c>
      <c r="G1583" s="9" t="s">
        <v>13</v>
      </c>
      <c r="H1583" s="9">
        <v>31</v>
      </c>
      <c r="I1583" s="9">
        <v>0</v>
      </c>
      <c r="J1583" s="9">
        <v>0</v>
      </c>
      <c r="K1583" s="9">
        <v>31</v>
      </c>
      <c r="L1583" s="9">
        <v>0</v>
      </c>
      <c r="M1583" s="9">
        <v>1</v>
      </c>
      <c r="N1583" s="9">
        <v>1</v>
      </c>
      <c r="O1583" s="9">
        <v>10</v>
      </c>
      <c r="P1583" s="9">
        <v>4</v>
      </c>
      <c r="Q1583" s="9">
        <v>5</v>
      </c>
      <c r="R1583" s="9">
        <v>4</v>
      </c>
      <c r="S1583" s="9">
        <v>3</v>
      </c>
      <c r="T1583" s="9">
        <v>2</v>
      </c>
      <c r="U1583" s="9">
        <v>1</v>
      </c>
      <c r="V1583" s="9">
        <v>0</v>
      </c>
      <c r="W1583" s="9">
        <v>0</v>
      </c>
      <c r="X1583" s="9">
        <v>31</v>
      </c>
      <c r="Y1583" s="9">
        <v>0</v>
      </c>
      <c r="Z1583" s="9">
        <v>0</v>
      </c>
      <c r="AA1583" s="9">
        <v>3</v>
      </c>
      <c r="AB1583" s="9">
        <v>14</v>
      </c>
      <c r="AC1583" s="9">
        <v>6</v>
      </c>
      <c r="AD1583" s="9">
        <v>8</v>
      </c>
      <c r="AE1583" s="9">
        <v>0</v>
      </c>
      <c r="AF1583" s="9">
        <v>15</v>
      </c>
      <c r="AG1583" s="9">
        <v>14</v>
      </c>
      <c r="AH1583" s="9">
        <v>2</v>
      </c>
      <c r="AI1583" s="9">
        <v>0</v>
      </c>
      <c r="AJ1583" s="9">
        <v>1</v>
      </c>
      <c r="AK1583" s="9">
        <v>0</v>
      </c>
      <c r="AL1583" s="9">
        <v>30</v>
      </c>
      <c r="AM1583" s="9">
        <v>0</v>
      </c>
      <c r="AN1583" s="9">
        <v>23</v>
      </c>
      <c r="AO1583" s="9">
        <v>0</v>
      </c>
      <c r="AP1583" s="9">
        <v>8</v>
      </c>
      <c r="AQ1583" s="9">
        <v>0</v>
      </c>
      <c r="AR1583" s="9">
        <v>24</v>
      </c>
      <c r="AS1583" s="9">
        <v>7</v>
      </c>
      <c r="AT1583" s="10">
        <v>0</v>
      </c>
    </row>
    <row r="1584" spans="1:46" ht="42.75" x14ac:dyDescent="0.25">
      <c r="A1584" s="26" t="str">
        <f t="shared" si="48"/>
        <v>2015Nurse practitionersManitobaUnknown places of work</v>
      </c>
      <c r="B1584" s="24">
        <v>2015</v>
      </c>
      <c r="C1584" s="9" t="s">
        <v>5</v>
      </c>
      <c r="D1584" s="9" t="s">
        <v>173</v>
      </c>
      <c r="E1584" s="9" t="str">
        <f t="shared" si="49"/>
        <v>Manitoba</v>
      </c>
      <c r="F1584" s="9" t="s">
        <v>184</v>
      </c>
      <c r="G1584" s="9" t="s">
        <v>49</v>
      </c>
      <c r="H1584" s="9">
        <v>1</v>
      </c>
      <c r="I1584" s="9">
        <v>0</v>
      </c>
      <c r="J1584" s="9">
        <v>0</v>
      </c>
      <c r="K1584" s="9">
        <v>1</v>
      </c>
      <c r="L1584" s="9">
        <v>0</v>
      </c>
      <c r="M1584" s="9">
        <v>0</v>
      </c>
      <c r="N1584" s="9">
        <v>1</v>
      </c>
      <c r="O1584" s="9">
        <v>0</v>
      </c>
      <c r="P1584" s="9">
        <v>0</v>
      </c>
      <c r="Q1584" s="9">
        <v>0</v>
      </c>
      <c r="R1584" s="9">
        <v>0</v>
      </c>
      <c r="S1584" s="9">
        <v>0</v>
      </c>
      <c r="T1584" s="9">
        <v>0</v>
      </c>
      <c r="U1584" s="9">
        <v>0</v>
      </c>
      <c r="V1584" s="9">
        <v>0</v>
      </c>
      <c r="W1584" s="9">
        <v>0</v>
      </c>
      <c r="X1584" s="9">
        <v>1</v>
      </c>
      <c r="Y1584" s="9">
        <v>0</v>
      </c>
      <c r="Z1584" s="9">
        <v>0</v>
      </c>
      <c r="AA1584" s="9">
        <v>1</v>
      </c>
      <c r="AB1584" s="9">
        <v>0</v>
      </c>
      <c r="AC1584" s="9">
        <v>0</v>
      </c>
      <c r="AD1584" s="9">
        <v>0</v>
      </c>
      <c r="AE1584" s="9">
        <v>0</v>
      </c>
      <c r="AF1584" s="9">
        <v>0</v>
      </c>
      <c r="AG1584" s="9">
        <v>0</v>
      </c>
      <c r="AH1584" s="9">
        <v>0</v>
      </c>
      <c r="AI1584" s="9">
        <v>1</v>
      </c>
      <c r="AJ1584" s="9">
        <v>0</v>
      </c>
      <c r="AK1584" s="9">
        <v>0</v>
      </c>
      <c r="AL1584" s="9">
        <v>0</v>
      </c>
      <c r="AM1584" s="9">
        <v>1</v>
      </c>
      <c r="AN1584" s="9">
        <v>0</v>
      </c>
      <c r="AO1584" s="9">
        <v>1</v>
      </c>
      <c r="AP1584" s="9">
        <v>0</v>
      </c>
      <c r="AQ1584" s="9">
        <v>0</v>
      </c>
      <c r="AR1584" s="9">
        <v>0</v>
      </c>
      <c r="AS1584" s="9">
        <v>1</v>
      </c>
      <c r="AT1584" s="10">
        <v>0</v>
      </c>
    </row>
    <row r="1585" spans="1:46" ht="42.75" x14ac:dyDescent="0.25">
      <c r="A1585" s="26" t="str">
        <f t="shared" si="48"/>
        <v>2015Nurse practitionersSaskatchewanAll places of work</v>
      </c>
      <c r="B1585" s="24">
        <v>2015</v>
      </c>
      <c r="C1585" s="9" t="s">
        <v>5</v>
      </c>
      <c r="D1585" s="9" t="s">
        <v>174</v>
      </c>
      <c r="E1585" s="9" t="str">
        <f t="shared" si="49"/>
        <v>Saskatchewan</v>
      </c>
      <c r="F1585" s="9" t="s">
        <v>179</v>
      </c>
      <c r="G1585" s="9" t="s">
        <v>9</v>
      </c>
      <c r="H1585" s="9">
        <v>172</v>
      </c>
      <c r="I1585" s="9">
        <v>160</v>
      </c>
      <c r="J1585" s="9">
        <v>12</v>
      </c>
      <c r="K1585" s="9">
        <v>0</v>
      </c>
      <c r="L1585" s="9">
        <v>0</v>
      </c>
      <c r="M1585" s="9">
        <v>3</v>
      </c>
      <c r="N1585" s="9">
        <v>21</v>
      </c>
      <c r="O1585" s="9">
        <v>13</v>
      </c>
      <c r="P1585" s="9">
        <v>31</v>
      </c>
      <c r="Q1585" s="9">
        <v>20</v>
      </c>
      <c r="R1585" s="9">
        <v>31</v>
      </c>
      <c r="S1585" s="9">
        <v>29</v>
      </c>
      <c r="T1585" s="9">
        <v>21</v>
      </c>
      <c r="U1585" s="9">
        <v>2</v>
      </c>
      <c r="V1585" s="9">
        <v>1</v>
      </c>
      <c r="W1585" s="9">
        <v>0</v>
      </c>
      <c r="X1585" s="9">
        <v>157</v>
      </c>
      <c r="Y1585" s="9">
        <v>9</v>
      </c>
      <c r="Z1585" s="9">
        <v>6</v>
      </c>
      <c r="AA1585" s="9">
        <v>119</v>
      </c>
      <c r="AB1585" s="9">
        <v>44</v>
      </c>
      <c r="AC1585" s="9">
        <v>8</v>
      </c>
      <c r="AD1585" s="9">
        <v>1</v>
      </c>
      <c r="AE1585" s="9">
        <v>0</v>
      </c>
      <c r="AF1585" s="9">
        <v>133</v>
      </c>
      <c r="AG1585" s="9">
        <v>25</v>
      </c>
      <c r="AH1585" s="9">
        <v>14</v>
      </c>
      <c r="AI1585" s="9">
        <v>0</v>
      </c>
      <c r="AJ1585" s="9">
        <v>1</v>
      </c>
      <c r="AK1585" s="9">
        <v>1</v>
      </c>
      <c r="AL1585" s="9">
        <v>160</v>
      </c>
      <c r="AM1585" s="9">
        <v>10</v>
      </c>
      <c r="AN1585" s="9">
        <v>157</v>
      </c>
      <c r="AO1585" s="9">
        <v>2</v>
      </c>
      <c r="AP1585" s="9">
        <v>3</v>
      </c>
      <c r="AQ1585" s="9">
        <v>10</v>
      </c>
      <c r="AR1585" s="9">
        <v>76</v>
      </c>
      <c r="AS1585" s="9">
        <v>96</v>
      </c>
      <c r="AT1585" s="10">
        <v>0</v>
      </c>
    </row>
    <row r="1586" spans="1:46" ht="42.75" x14ac:dyDescent="0.25">
      <c r="A1586" s="26" t="str">
        <f t="shared" si="48"/>
        <v>2015Nurse practitionersSaskatchewanHospital</v>
      </c>
      <c r="B1586" s="24">
        <v>2015</v>
      </c>
      <c r="C1586" s="9" t="s">
        <v>5</v>
      </c>
      <c r="D1586" s="9" t="s">
        <v>174</v>
      </c>
      <c r="E1586" s="9" t="str">
        <f t="shared" si="49"/>
        <v>Saskatchewan</v>
      </c>
      <c r="F1586" s="9" t="s">
        <v>180</v>
      </c>
      <c r="G1586" s="9" t="s">
        <v>10</v>
      </c>
      <c r="H1586" s="9">
        <v>22</v>
      </c>
      <c r="I1586" s="9">
        <v>19</v>
      </c>
      <c r="J1586" s="9">
        <v>3</v>
      </c>
      <c r="K1586" s="9">
        <v>0</v>
      </c>
      <c r="L1586" s="9">
        <v>0</v>
      </c>
      <c r="M1586" s="9">
        <v>0</v>
      </c>
      <c r="N1586" s="9">
        <v>3</v>
      </c>
      <c r="O1586" s="9">
        <v>2</v>
      </c>
      <c r="P1586" s="9">
        <v>5</v>
      </c>
      <c r="Q1586" s="9">
        <v>3</v>
      </c>
      <c r="R1586" s="9">
        <v>2</v>
      </c>
      <c r="S1586" s="9">
        <v>4</v>
      </c>
      <c r="T1586" s="9">
        <v>3</v>
      </c>
      <c r="U1586" s="9">
        <v>0</v>
      </c>
      <c r="V1586" s="9">
        <v>0</v>
      </c>
      <c r="W1586" s="9">
        <v>0</v>
      </c>
      <c r="X1586" s="9">
        <v>15</v>
      </c>
      <c r="Y1586" s="9">
        <v>7</v>
      </c>
      <c r="Z1586" s="9">
        <v>0</v>
      </c>
      <c r="AA1586" s="9">
        <v>17</v>
      </c>
      <c r="AB1586" s="9">
        <v>5</v>
      </c>
      <c r="AC1586" s="9">
        <v>0</v>
      </c>
      <c r="AD1586" s="9">
        <v>0</v>
      </c>
      <c r="AE1586" s="9">
        <v>0</v>
      </c>
      <c r="AF1586" s="9">
        <v>19</v>
      </c>
      <c r="AG1586" s="9">
        <v>1</v>
      </c>
      <c r="AH1586" s="9">
        <v>2</v>
      </c>
      <c r="AI1586" s="9">
        <v>0</v>
      </c>
      <c r="AJ1586" s="9">
        <v>0</v>
      </c>
      <c r="AK1586" s="9">
        <v>0</v>
      </c>
      <c r="AL1586" s="9">
        <v>22</v>
      </c>
      <c r="AM1586" s="9">
        <v>0</v>
      </c>
      <c r="AN1586" s="9">
        <v>22</v>
      </c>
      <c r="AO1586" s="9">
        <v>0</v>
      </c>
      <c r="AP1586" s="9">
        <v>0</v>
      </c>
      <c r="AQ1586" s="9">
        <v>0</v>
      </c>
      <c r="AR1586" s="9">
        <v>16</v>
      </c>
      <c r="AS1586" s="9">
        <v>6</v>
      </c>
      <c r="AT1586" s="10">
        <v>0</v>
      </c>
    </row>
    <row r="1587" spans="1:46" ht="42.75" x14ac:dyDescent="0.25">
      <c r="A1587" s="26" t="str">
        <f t="shared" si="48"/>
        <v>2015Nurse practitionersSaskatchewanCommunity health</v>
      </c>
      <c r="B1587" s="24">
        <v>2015</v>
      </c>
      <c r="C1587" s="9" t="s">
        <v>5</v>
      </c>
      <c r="D1587" s="9" t="s">
        <v>174</v>
      </c>
      <c r="E1587" s="9" t="str">
        <f t="shared" si="49"/>
        <v>Saskatchewan</v>
      </c>
      <c r="F1587" s="9" t="s">
        <v>182</v>
      </c>
      <c r="G1587" s="9" t="s">
        <v>11</v>
      </c>
      <c r="H1587" s="9">
        <v>122</v>
      </c>
      <c r="I1587" s="9">
        <v>115</v>
      </c>
      <c r="J1587" s="9">
        <v>7</v>
      </c>
      <c r="K1587" s="9">
        <v>0</v>
      </c>
      <c r="L1587" s="9">
        <v>0</v>
      </c>
      <c r="M1587" s="9">
        <v>2</v>
      </c>
      <c r="N1587" s="9">
        <v>15</v>
      </c>
      <c r="O1587" s="9">
        <v>6</v>
      </c>
      <c r="P1587" s="9">
        <v>22</v>
      </c>
      <c r="Q1587" s="9">
        <v>15</v>
      </c>
      <c r="R1587" s="9">
        <v>24</v>
      </c>
      <c r="S1587" s="9">
        <v>19</v>
      </c>
      <c r="T1587" s="9">
        <v>16</v>
      </c>
      <c r="U1587" s="9">
        <v>2</v>
      </c>
      <c r="V1587" s="9">
        <v>1</v>
      </c>
      <c r="W1587" s="9">
        <v>0</v>
      </c>
      <c r="X1587" s="9">
        <v>117</v>
      </c>
      <c r="Y1587" s="9">
        <v>2</v>
      </c>
      <c r="Z1587" s="9">
        <v>3</v>
      </c>
      <c r="AA1587" s="9">
        <v>81</v>
      </c>
      <c r="AB1587" s="9">
        <v>32</v>
      </c>
      <c r="AC1587" s="9">
        <v>8</v>
      </c>
      <c r="AD1587" s="9">
        <v>1</v>
      </c>
      <c r="AE1587" s="9">
        <v>0</v>
      </c>
      <c r="AF1587" s="9">
        <v>93</v>
      </c>
      <c r="AG1587" s="9">
        <v>19</v>
      </c>
      <c r="AH1587" s="9">
        <v>10</v>
      </c>
      <c r="AI1587" s="9">
        <v>0</v>
      </c>
      <c r="AJ1587" s="9">
        <v>1</v>
      </c>
      <c r="AK1587" s="9">
        <v>1</v>
      </c>
      <c r="AL1587" s="9">
        <v>120</v>
      </c>
      <c r="AM1587" s="9">
        <v>0</v>
      </c>
      <c r="AN1587" s="9">
        <v>121</v>
      </c>
      <c r="AO1587" s="9">
        <v>1</v>
      </c>
      <c r="AP1587" s="9">
        <v>0</v>
      </c>
      <c r="AQ1587" s="9">
        <v>0</v>
      </c>
      <c r="AR1587" s="9">
        <v>39</v>
      </c>
      <c r="AS1587" s="9">
        <v>83</v>
      </c>
      <c r="AT1587" s="10">
        <v>0</v>
      </c>
    </row>
    <row r="1588" spans="1:46" ht="57" x14ac:dyDescent="0.25">
      <c r="A1588" s="26" t="str">
        <f t="shared" si="48"/>
        <v>2015Nurse practitionersSaskatchewanNursing home/long-term care</v>
      </c>
      <c r="B1588" s="24">
        <v>2015</v>
      </c>
      <c r="C1588" s="9" t="s">
        <v>5</v>
      </c>
      <c r="D1588" s="9" t="s">
        <v>174</v>
      </c>
      <c r="E1588" s="9" t="str">
        <f t="shared" si="49"/>
        <v>Saskatchewan</v>
      </c>
      <c r="F1588" s="9" t="s">
        <v>181</v>
      </c>
      <c r="G1588" s="9" t="s">
        <v>12</v>
      </c>
      <c r="H1588" s="9">
        <v>3</v>
      </c>
      <c r="I1588" s="9">
        <v>3</v>
      </c>
      <c r="J1588" s="9">
        <v>0</v>
      </c>
      <c r="K1588" s="9">
        <v>0</v>
      </c>
      <c r="L1588" s="9">
        <v>0</v>
      </c>
      <c r="M1588" s="9">
        <v>0</v>
      </c>
      <c r="N1588" s="9">
        <v>0</v>
      </c>
      <c r="O1588" s="9">
        <v>1</v>
      </c>
      <c r="P1588" s="9">
        <v>0</v>
      </c>
      <c r="Q1588" s="9">
        <v>1</v>
      </c>
      <c r="R1588" s="9">
        <v>0</v>
      </c>
      <c r="S1588" s="9">
        <v>0</v>
      </c>
      <c r="T1588" s="9">
        <v>1</v>
      </c>
      <c r="U1588" s="9">
        <v>0</v>
      </c>
      <c r="V1588" s="9">
        <v>0</v>
      </c>
      <c r="W1588" s="9">
        <v>0</v>
      </c>
      <c r="X1588" s="9">
        <v>2</v>
      </c>
      <c r="Y1588" s="9">
        <v>0</v>
      </c>
      <c r="Z1588" s="9">
        <v>1</v>
      </c>
      <c r="AA1588" s="9">
        <v>2</v>
      </c>
      <c r="AB1588" s="9">
        <v>1</v>
      </c>
      <c r="AC1588" s="9">
        <v>0</v>
      </c>
      <c r="AD1588" s="9">
        <v>0</v>
      </c>
      <c r="AE1588" s="9">
        <v>0</v>
      </c>
      <c r="AF1588" s="9">
        <v>2</v>
      </c>
      <c r="AG1588" s="9">
        <v>1</v>
      </c>
      <c r="AH1588" s="9">
        <v>0</v>
      </c>
      <c r="AI1588" s="9">
        <v>0</v>
      </c>
      <c r="AJ1588" s="9">
        <v>0</v>
      </c>
      <c r="AK1588" s="9">
        <v>0</v>
      </c>
      <c r="AL1588" s="9">
        <v>3</v>
      </c>
      <c r="AM1588" s="9">
        <v>0</v>
      </c>
      <c r="AN1588" s="9">
        <v>3</v>
      </c>
      <c r="AO1588" s="9">
        <v>0</v>
      </c>
      <c r="AP1588" s="9">
        <v>0</v>
      </c>
      <c r="AQ1588" s="9">
        <v>0</v>
      </c>
      <c r="AR1588" s="9">
        <v>3</v>
      </c>
      <c r="AS1588" s="9">
        <v>0</v>
      </c>
      <c r="AT1588" s="10">
        <v>0</v>
      </c>
    </row>
    <row r="1589" spans="1:46" ht="42.75" x14ac:dyDescent="0.25">
      <c r="A1589" s="26" t="str">
        <f t="shared" si="48"/>
        <v>2015Nurse practitionersSaskatchewanOther places of work</v>
      </c>
      <c r="B1589" s="24">
        <v>2015</v>
      </c>
      <c r="C1589" s="9" t="s">
        <v>5</v>
      </c>
      <c r="D1589" s="9" t="s">
        <v>174</v>
      </c>
      <c r="E1589" s="9" t="str">
        <f t="shared" si="49"/>
        <v>Saskatchewan</v>
      </c>
      <c r="F1589" s="9" t="s">
        <v>183</v>
      </c>
      <c r="G1589" s="9" t="s">
        <v>13</v>
      </c>
      <c r="H1589" s="9">
        <v>15</v>
      </c>
      <c r="I1589" s="9">
        <v>14</v>
      </c>
      <c r="J1589" s="9">
        <v>1</v>
      </c>
      <c r="K1589" s="9">
        <v>0</v>
      </c>
      <c r="L1589" s="9">
        <v>0</v>
      </c>
      <c r="M1589" s="9">
        <v>0</v>
      </c>
      <c r="N1589" s="9">
        <v>3</v>
      </c>
      <c r="O1589" s="9">
        <v>2</v>
      </c>
      <c r="P1589" s="9">
        <v>2</v>
      </c>
      <c r="Q1589" s="9">
        <v>1</v>
      </c>
      <c r="R1589" s="9">
        <v>4</v>
      </c>
      <c r="S1589" s="9">
        <v>3</v>
      </c>
      <c r="T1589" s="9">
        <v>0</v>
      </c>
      <c r="U1589" s="9">
        <v>0</v>
      </c>
      <c r="V1589" s="9">
        <v>0</v>
      </c>
      <c r="W1589" s="9">
        <v>0</v>
      </c>
      <c r="X1589" s="9">
        <v>14</v>
      </c>
      <c r="Y1589" s="9">
        <v>0</v>
      </c>
      <c r="Z1589" s="9">
        <v>1</v>
      </c>
      <c r="AA1589" s="9">
        <v>12</v>
      </c>
      <c r="AB1589" s="9">
        <v>3</v>
      </c>
      <c r="AC1589" s="9">
        <v>0</v>
      </c>
      <c r="AD1589" s="9">
        <v>0</v>
      </c>
      <c r="AE1589" s="9">
        <v>0</v>
      </c>
      <c r="AF1589" s="9">
        <v>12</v>
      </c>
      <c r="AG1589" s="9">
        <v>2</v>
      </c>
      <c r="AH1589" s="9">
        <v>1</v>
      </c>
      <c r="AI1589" s="9">
        <v>0</v>
      </c>
      <c r="AJ1589" s="9">
        <v>0</v>
      </c>
      <c r="AK1589" s="9">
        <v>0</v>
      </c>
      <c r="AL1589" s="9">
        <v>15</v>
      </c>
      <c r="AM1589" s="9">
        <v>0</v>
      </c>
      <c r="AN1589" s="9">
        <v>11</v>
      </c>
      <c r="AO1589" s="9">
        <v>1</v>
      </c>
      <c r="AP1589" s="9">
        <v>3</v>
      </c>
      <c r="AQ1589" s="9">
        <v>0</v>
      </c>
      <c r="AR1589" s="9">
        <v>12</v>
      </c>
      <c r="AS1589" s="9">
        <v>3</v>
      </c>
      <c r="AT1589" s="10">
        <v>0</v>
      </c>
    </row>
    <row r="1590" spans="1:46" ht="42.75" x14ac:dyDescent="0.25">
      <c r="A1590" s="26" t="str">
        <f t="shared" si="48"/>
        <v>2015Nurse practitionersSaskatchewanUnknown places of work</v>
      </c>
      <c r="B1590" s="24">
        <v>2015</v>
      </c>
      <c r="C1590" s="9" t="s">
        <v>5</v>
      </c>
      <c r="D1590" s="9" t="s">
        <v>174</v>
      </c>
      <c r="E1590" s="9" t="str">
        <f t="shared" si="49"/>
        <v>Saskatchewan</v>
      </c>
      <c r="F1590" s="9" t="s">
        <v>184</v>
      </c>
      <c r="G1590" s="9" t="s">
        <v>49</v>
      </c>
      <c r="H1590" s="9">
        <v>10</v>
      </c>
      <c r="I1590" s="9">
        <v>9</v>
      </c>
      <c r="J1590" s="9">
        <v>1</v>
      </c>
      <c r="K1590" s="9">
        <v>0</v>
      </c>
      <c r="L1590" s="9">
        <v>0</v>
      </c>
      <c r="M1590" s="9">
        <v>1</v>
      </c>
      <c r="N1590" s="9">
        <v>0</v>
      </c>
      <c r="O1590" s="9">
        <v>2</v>
      </c>
      <c r="P1590" s="9">
        <v>2</v>
      </c>
      <c r="Q1590" s="9">
        <v>0</v>
      </c>
      <c r="R1590" s="9">
        <v>1</v>
      </c>
      <c r="S1590" s="9">
        <v>3</v>
      </c>
      <c r="T1590" s="9">
        <v>1</v>
      </c>
      <c r="U1590" s="9">
        <v>0</v>
      </c>
      <c r="V1590" s="9">
        <v>0</v>
      </c>
      <c r="W1590" s="9">
        <v>0</v>
      </c>
      <c r="X1590" s="9">
        <v>9</v>
      </c>
      <c r="Y1590" s="9">
        <v>0</v>
      </c>
      <c r="Z1590" s="9">
        <v>1</v>
      </c>
      <c r="AA1590" s="9">
        <v>7</v>
      </c>
      <c r="AB1590" s="9">
        <v>3</v>
      </c>
      <c r="AC1590" s="9">
        <v>0</v>
      </c>
      <c r="AD1590" s="9">
        <v>0</v>
      </c>
      <c r="AE1590" s="9">
        <v>0</v>
      </c>
      <c r="AF1590" s="9">
        <v>7</v>
      </c>
      <c r="AG1590" s="9">
        <v>2</v>
      </c>
      <c r="AH1590" s="9">
        <v>1</v>
      </c>
      <c r="AI1590" s="9">
        <v>0</v>
      </c>
      <c r="AJ1590" s="9">
        <v>0</v>
      </c>
      <c r="AK1590" s="9">
        <v>0</v>
      </c>
      <c r="AL1590" s="9">
        <v>0</v>
      </c>
      <c r="AM1590" s="9">
        <v>10</v>
      </c>
      <c r="AN1590" s="9">
        <v>0</v>
      </c>
      <c r="AO1590" s="9">
        <v>0</v>
      </c>
      <c r="AP1590" s="9">
        <v>0</v>
      </c>
      <c r="AQ1590" s="9">
        <v>10</v>
      </c>
      <c r="AR1590" s="9">
        <v>6</v>
      </c>
      <c r="AS1590" s="9">
        <v>4</v>
      </c>
      <c r="AT1590" s="10">
        <v>0</v>
      </c>
    </row>
    <row r="1591" spans="1:46" ht="42.75" x14ac:dyDescent="0.25">
      <c r="A1591" s="26" t="str">
        <f t="shared" si="48"/>
        <v>2015Nurse practitionersAlbertaAll places of work</v>
      </c>
      <c r="B1591" s="24">
        <v>2015</v>
      </c>
      <c r="C1591" s="9" t="s">
        <v>5</v>
      </c>
      <c r="D1591" s="9" t="s">
        <v>175</v>
      </c>
      <c r="E1591" s="9" t="str">
        <f t="shared" si="49"/>
        <v>Alberta</v>
      </c>
      <c r="F1591" s="9" t="s">
        <v>179</v>
      </c>
      <c r="G1591" s="9" t="s">
        <v>9</v>
      </c>
      <c r="H1591" s="9">
        <v>377</v>
      </c>
      <c r="I1591" s="9">
        <v>346</v>
      </c>
      <c r="J1591" s="9">
        <v>31</v>
      </c>
      <c r="K1591" s="9">
        <v>0</v>
      </c>
      <c r="L1591" s="9">
        <v>0</v>
      </c>
      <c r="M1591" s="9">
        <v>2</v>
      </c>
      <c r="N1591" s="9">
        <v>45</v>
      </c>
      <c r="O1591" s="9">
        <v>62</v>
      </c>
      <c r="P1591" s="9">
        <v>67</v>
      </c>
      <c r="Q1591" s="9">
        <v>66</v>
      </c>
      <c r="R1591" s="9">
        <v>57</v>
      </c>
      <c r="S1591" s="9">
        <v>43</v>
      </c>
      <c r="T1591" s="9">
        <v>28</v>
      </c>
      <c r="U1591" s="9">
        <v>7</v>
      </c>
      <c r="V1591" s="9">
        <v>0</v>
      </c>
      <c r="W1591" s="9">
        <v>0</v>
      </c>
      <c r="X1591" s="9">
        <v>371</v>
      </c>
      <c r="Y1591" s="9">
        <v>6</v>
      </c>
      <c r="Z1591" s="9">
        <v>0</v>
      </c>
      <c r="AA1591" s="9">
        <v>46</v>
      </c>
      <c r="AB1591" s="9">
        <v>153</v>
      </c>
      <c r="AC1591" s="9">
        <v>100</v>
      </c>
      <c r="AD1591" s="9">
        <v>78</v>
      </c>
      <c r="AE1591" s="9">
        <v>0</v>
      </c>
      <c r="AF1591" s="9">
        <v>283</v>
      </c>
      <c r="AG1591" s="9">
        <v>70</v>
      </c>
      <c r="AH1591" s="9">
        <v>20</v>
      </c>
      <c r="AI1591" s="9">
        <v>4</v>
      </c>
      <c r="AJ1591" s="9">
        <v>40</v>
      </c>
      <c r="AK1591" s="9">
        <v>4</v>
      </c>
      <c r="AL1591" s="9">
        <v>327</v>
      </c>
      <c r="AM1591" s="9">
        <v>6</v>
      </c>
      <c r="AN1591" s="9">
        <v>320</v>
      </c>
      <c r="AO1591" s="9">
        <v>5</v>
      </c>
      <c r="AP1591" s="9">
        <v>15</v>
      </c>
      <c r="AQ1591" s="9">
        <v>37</v>
      </c>
      <c r="AR1591" s="9">
        <v>357</v>
      </c>
      <c r="AS1591" s="9">
        <v>20</v>
      </c>
      <c r="AT1591" s="10">
        <v>0</v>
      </c>
    </row>
    <row r="1592" spans="1:46" ht="42.75" x14ac:dyDescent="0.25">
      <c r="A1592" s="26" t="str">
        <f t="shared" si="48"/>
        <v>2015Nurse practitionersAlbertaHospital</v>
      </c>
      <c r="B1592" s="24">
        <v>2015</v>
      </c>
      <c r="C1592" s="9" t="s">
        <v>5</v>
      </c>
      <c r="D1592" s="9" t="s">
        <v>175</v>
      </c>
      <c r="E1592" s="9" t="str">
        <f t="shared" si="49"/>
        <v>Alberta</v>
      </c>
      <c r="F1592" s="9" t="s">
        <v>180</v>
      </c>
      <c r="G1592" s="9" t="s">
        <v>10</v>
      </c>
      <c r="H1592" s="9">
        <v>213</v>
      </c>
      <c r="I1592" s="9">
        <v>195</v>
      </c>
      <c r="J1592" s="9">
        <v>18</v>
      </c>
      <c r="K1592" s="9">
        <v>0</v>
      </c>
      <c r="L1592" s="9">
        <v>0</v>
      </c>
      <c r="M1592" s="9">
        <v>1</v>
      </c>
      <c r="N1592" s="9">
        <v>26</v>
      </c>
      <c r="O1592" s="9">
        <v>45</v>
      </c>
      <c r="P1592" s="9">
        <v>41</v>
      </c>
      <c r="Q1592" s="9">
        <v>36</v>
      </c>
      <c r="R1592" s="9">
        <v>30</v>
      </c>
      <c r="S1592" s="9">
        <v>24</v>
      </c>
      <c r="T1592" s="9">
        <v>8</v>
      </c>
      <c r="U1592" s="9">
        <v>2</v>
      </c>
      <c r="V1592" s="9">
        <v>0</v>
      </c>
      <c r="W1592" s="9">
        <v>0</v>
      </c>
      <c r="X1592" s="9">
        <v>213</v>
      </c>
      <c r="Y1592" s="9">
        <v>0</v>
      </c>
      <c r="Z1592" s="9">
        <v>0</v>
      </c>
      <c r="AA1592" s="9">
        <v>28</v>
      </c>
      <c r="AB1592" s="9">
        <v>95</v>
      </c>
      <c r="AC1592" s="9">
        <v>53</v>
      </c>
      <c r="AD1592" s="9">
        <v>37</v>
      </c>
      <c r="AE1592" s="9">
        <v>0</v>
      </c>
      <c r="AF1592" s="9">
        <v>167</v>
      </c>
      <c r="AG1592" s="9">
        <v>34</v>
      </c>
      <c r="AH1592" s="9">
        <v>12</v>
      </c>
      <c r="AI1592" s="9">
        <v>0</v>
      </c>
      <c r="AJ1592" s="9">
        <v>31</v>
      </c>
      <c r="AK1592" s="9">
        <v>2</v>
      </c>
      <c r="AL1592" s="9">
        <v>179</v>
      </c>
      <c r="AM1592" s="9">
        <v>1</v>
      </c>
      <c r="AN1592" s="9">
        <v>199</v>
      </c>
      <c r="AO1592" s="9">
        <v>0</v>
      </c>
      <c r="AP1592" s="9">
        <v>1</v>
      </c>
      <c r="AQ1592" s="9">
        <v>13</v>
      </c>
      <c r="AR1592" s="9">
        <v>212</v>
      </c>
      <c r="AS1592" s="9">
        <v>1</v>
      </c>
      <c r="AT1592" s="10">
        <v>0</v>
      </c>
    </row>
    <row r="1593" spans="1:46" ht="42.75" x14ac:dyDescent="0.25">
      <c r="A1593" s="26" t="str">
        <f t="shared" si="48"/>
        <v>2015Nurse practitionersAlbertaCommunity health</v>
      </c>
      <c r="B1593" s="24">
        <v>2015</v>
      </c>
      <c r="C1593" s="9" t="s">
        <v>5</v>
      </c>
      <c r="D1593" s="9" t="s">
        <v>175</v>
      </c>
      <c r="E1593" s="9" t="str">
        <f t="shared" si="49"/>
        <v>Alberta</v>
      </c>
      <c r="F1593" s="9" t="s">
        <v>182</v>
      </c>
      <c r="G1593" s="9" t="s">
        <v>11</v>
      </c>
      <c r="H1593" s="9">
        <v>79</v>
      </c>
      <c r="I1593" s="9">
        <v>72</v>
      </c>
      <c r="J1593" s="9">
        <v>7</v>
      </c>
      <c r="K1593" s="9">
        <v>0</v>
      </c>
      <c r="L1593" s="9">
        <v>0</v>
      </c>
      <c r="M1593" s="9">
        <v>0</v>
      </c>
      <c r="N1593" s="9">
        <v>9</v>
      </c>
      <c r="O1593" s="9">
        <v>9</v>
      </c>
      <c r="P1593" s="9">
        <v>12</v>
      </c>
      <c r="Q1593" s="9">
        <v>10</v>
      </c>
      <c r="R1593" s="9">
        <v>13</v>
      </c>
      <c r="S1593" s="9">
        <v>11</v>
      </c>
      <c r="T1593" s="9">
        <v>10</v>
      </c>
      <c r="U1593" s="9">
        <v>5</v>
      </c>
      <c r="V1593" s="9">
        <v>0</v>
      </c>
      <c r="W1593" s="9">
        <v>0</v>
      </c>
      <c r="X1593" s="9">
        <v>77</v>
      </c>
      <c r="Y1593" s="9">
        <v>2</v>
      </c>
      <c r="Z1593" s="9">
        <v>0</v>
      </c>
      <c r="AA1593" s="9">
        <v>9</v>
      </c>
      <c r="AB1593" s="9">
        <v>25</v>
      </c>
      <c r="AC1593" s="9">
        <v>22</v>
      </c>
      <c r="AD1593" s="9">
        <v>23</v>
      </c>
      <c r="AE1593" s="9">
        <v>0</v>
      </c>
      <c r="AF1593" s="9">
        <v>55</v>
      </c>
      <c r="AG1593" s="9">
        <v>20</v>
      </c>
      <c r="AH1593" s="9">
        <v>4</v>
      </c>
      <c r="AI1593" s="9">
        <v>0</v>
      </c>
      <c r="AJ1593" s="9">
        <v>4</v>
      </c>
      <c r="AK1593" s="9">
        <v>0</v>
      </c>
      <c r="AL1593" s="9">
        <v>75</v>
      </c>
      <c r="AM1593" s="9">
        <v>0</v>
      </c>
      <c r="AN1593" s="9">
        <v>67</v>
      </c>
      <c r="AO1593" s="9">
        <v>2</v>
      </c>
      <c r="AP1593" s="9">
        <v>1</v>
      </c>
      <c r="AQ1593" s="9">
        <v>9</v>
      </c>
      <c r="AR1593" s="9">
        <v>69</v>
      </c>
      <c r="AS1593" s="9">
        <v>10</v>
      </c>
      <c r="AT1593" s="10">
        <v>0</v>
      </c>
    </row>
    <row r="1594" spans="1:46" ht="57" x14ac:dyDescent="0.25">
      <c r="A1594" s="26" t="str">
        <f t="shared" si="48"/>
        <v>2015Nurse practitionersAlbertaNursing home/long-term care</v>
      </c>
      <c r="B1594" s="24">
        <v>2015</v>
      </c>
      <c r="C1594" s="9" t="s">
        <v>5</v>
      </c>
      <c r="D1594" s="9" t="s">
        <v>175</v>
      </c>
      <c r="E1594" s="9" t="str">
        <f t="shared" si="49"/>
        <v>Alberta</v>
      </c>
      <c r="F1594" s="9" t="s">
        <v>181</v>
      </c>
      <c r="G1594" s="9" t="s">
        <v>12</v>
      </c>
      <c r="H1594" s="9">
        <v>8</v>
      </c>
      <c r="I1594" s="9">
        <v>8</v>
      </c>
      <c r="J1594" s="9">
        <v>0</v>
      </c>
      <c r="K1594" s="9">
        <v>0</v>
      </c>
      <c r="L1594" s="9">
        <v>0</v>
      </c>
      <c r="M1594" s="9">
        <v>0</v>
      </c>
      <c r="N1594" s="9">
        <v>0</v>
      </c>
      <c r="O1594" s="9">
        <v>0</v>
      </c>
      <c r="P1594" s="9">
        <v>2</v>
      </c>
      <c r="Q1594" s="9">
        <v>1</v>
      </c>
      <c r="R1594" s="9">
        <v>4</v>
      </c>
      <c r="S1594" s="9">
        <v>1</v>
      </c>
      <c r="T1594" s="9">
        <v>0</v>
      </c>
      <c r="U1594" s="9">
        <v>0</v>
      </c>
      <c r="V1594" s="9">
        <v>0</v>
      </c>
      <c r="W1594" s="9">
        <v>0</v>
      </c>
      <c r="X1594" s="9">
        <v>8</v>
      </c>
      <c r="Y1594" s="9">
        <v>0</v>
      </c>
      <c r="Z1594" s="9">
        <v>0</v>
      </c>
      <c r="AA1594" s="9">
        <v>0</v>
      </c>
      <c r="AB1594" s="9">
        <v>4</v>
      </c>
      <c r="AC1594" s="9">
        <v>3</v>
      </c>
      <c r="AD1594" s="9">
        <v>1</v>
      </c>
      <c r="AE1594" s="9">
        <v>0</v>
      </c>
      <c r="AF1594" s="9">
        <v>7</v>
      </c>
      <c r="AG1594" s="9">
        <v>1</v>
      </c>
      <c r="AH1594" s="9">
        <v>0</v>
      </c>
      <c r="AI1594" s="9">
        <v>0</v>
      </c>
      <c r="AJ1594" s="9">
        <v>0</v>
      </c>
      <c r="AK1594" s="9">
        <v>0</v>
      </c>
      <c r="AL1594" s="9">
        <v>8</v>
      </c>
      <c r="AM1594" s="9">
        <v>0</v>
      </c>
      <c r="AN1594" s="9">
        <v>7</v>
      </c>
      <c r="AO1594" s="9">
        <v>0</v>
      </c>
      <c r="AP1594" s="9">
        <v>0</v>
      </c>
      <c r="AQ1594" s="9">
        <v>1</v>
      </c>
      <c r="AR1594" s="9">
        <v>8</v>
      </c>
      <c r="AS1594" s="9">
        <v>0</v>
      </c>
      <c r="AT1594" s="10">
        <v>0</v>
      </c>
    </row>
    <row r="1595" spans="1:46" ht="42.75" x14ac:dyDescent="0.25">
      <c r="A1595" s="26" t="str">
        <f t="shared" si="48"/>
        <v>2015Nurse practitionersAlbertaOther places of work</v>
      </c>
      <c r="B1595" s="24">
        <v>2015</v>
      </c>
      <c r="C1595" s="9" t="s">
        <v>5</v>
      </c>
      <c r="D1595" s="9" t="s">
        <v>175</v>
      </c>
      <c r="E1595" s="9" t="str">
        <f t="shared" si="49"/>
        <v>Alberta</v>
      </c>
      <c r="F1595" s="9" t="s">
        <v>183</v>
      </c>
      <c r="G1595" s="9" t="s">
        <v>13</v>
      </c>
      <c r="H1595" s="9">
        <v>70</v>
      </c>
      <c r="I1595" s="9">
        <v>64</v>
      </c>
      <c r="J1595" s="9">
        <v>6</v>
      </c>
      <c r="K1595" s="9">
        <v>0</v>
      </c>
      <c r="L1595" s="9">
        <v>0</v>
      </c>
      <c r="M1595" s="9">
        <v>1</v>
      </c>
      <c r="N1595" s="9">
        <v>8</v>
      </c>
      <c r="O1595" s="9">
        <v>7</v>
      </c>
      <c r="P1595" s="9">
        <v>11</v>
      </c>
      <c r="Q1595" s="9">
        <v>18</v>
      </c>
      <c r="R1595" s="9">
        <v>10</v>
      </c>
      <c r="S1595" s="9">
        <v>6</v>
      </c>
      <c r="T1595" s="9">
        <v>9</v>
      </c>
      <c r="U1595" s="9">
        <v>0</v>
      </c>
      <c r="V1595" s="9">
        <v>0</v>
      </c>
      <c r="W1595" s="9">
        <v>0</v>
      </c>
      <c r="X1595" s="9">
        <v>67</v>
      </c>
      <c r="Y1595" s="9">
        <v>3</v>
      </c>
      <c r="Z1595" s="9">
        <v>0</v>
      </c>
      <c r="AA1595" s="9">
        <v>8</v>
      </c>
      <c r="AB1595" s="9">
        <v>26</v>
      </c>
      <c r="AC1595" s="9">
        <v>20</v>
      </c>
      <c r="AD1595" s="9">
        <v>16</v>
      </c>
      <c r="AE1595" s="9">
        <v>0</v>
      </c>
      <c r="AF1595" s="9">
        <v>51</v>
      </c>
      <c r="AG1595" s="9">
        <v>14</v>
      </c>
      <c r="AH1595" s="9">
        <v>4</v>
      </c>
      <c r="AI1595" s="9">
        <v>1</v>
      </c>
      <c r="AJ1595" s="9">
        <v>5</v>
      </c>
      <c r="AK1595" s="9">
        <v>2</v>
      </c>
      <c r="AL1595" s="9">
        <v>63</v>
      </c>
      <c r="AM1595" s="9">
        <v>0</v>
      </c>
      <c r="AN1595" s="9">
        <v>46</v>
      </c>
      <c r="AO1595" s="9">
        <v>3</v>
      </c>
      <c r="AP1595" s="9">
        <v>13</v>
      </c>
      <c r="AQ1595" s="9">
        <v>8</v>
      </c>
      <c r="AR1595" s="9">
        <v>64</v>
      </c>
      <c r="AS1595" s="9">
        <v>6</v>
      </c>
      <c r="AT1595" s="10">
        <v>0</v>
      </c>
    </row>
    <row r="1596" spans="1:46" ht="42.75" x14ac:dyDescent="0.25">
      <c r="A1596" s="26" t="str">
        <f t="shared" si="48"/>
        <v>2015Nurse practitionersAlbertaUnknown places of work</v>
      </c>
      <c r="B1596" s="24">
        <v>2015</v>
      </c>
      <c r="C1596" s="9" t="s">
        <v>5</v>
      </c>
      <c r="D1596" s="9" t="s">
        <v>175</v>
      </c>
      <c r="E1596" s="9" t="str">
        <f t="shared" si="49"/>
        <v>Alberta</v>
      </c>
      <c r="F1596" s="9" t="s">
        <v>184</v>
      </c>
      <c r="G1596" s="9" t="s">
        <v>49</v>
      </c>
      <c r="H1596" s="9">
        <v>7</v>
      </c>
      <c r="I1596" s="9">
        <v>7</v>
      </c>
      <c r="J1596" s="9">
        <v>0</v>
      </c>
      <c r="K1596" s="9">
        <v>0</v>
      </c>
      <c r="L1596" s="9">
        <v>0</v>
      </c>
      <c r="M1596" s="9">
        <v>0</v>
      </c>
      <c r="N1596" s="9">
        <v>2</v>
      </c>
      <c r="O1596" s="9">
        <v>1</v>
      </c>
      <c r="P1596" s="9">
        <v>1</v>
      </c>
      <c r="Q1596" s="9">
        <v>1</v>
      </c>
      <c r="R1596" s="9">
        <v>0</v>
      </c>
      <c r="S1596" s="9">
        <v>1</v>
      </c>
      <c r="T1596" s="9">
        <v>1</v>
      </c>
      <c r="U1596" s="9">
        <v>0</v>
      </c>
      <c r="V1596" s="9">
        <v>0</v>
      </c>
      <c r="W1596" s="9">
        <v>0</v>
      </c>
      <c r="X1596" s="9">
        <v>6</v>
      </c>
      <c r="Y1596" s="9">
        <v>1</v>
      </c>
      <c r="Z1596" s="9">
        <v>0</v>
      </c>
      <c r="AA1596" s="9">
        <v>1</v>
      </c>
      <c r="AB1596" s="9">
        <v>3</v>
      </c>
      <c r="AC1596" s="9">
        <v>2</v>
      </c>
      <c r="AD1596" s="9">
        <v>1</v>
      </c>
      <c r="AE1596" s="9">
        <v>0</v>
      </c>
      <c r="AF1596" s="9">
        <v>3</v>
      </c>
      <c r="AG1596" s="9">
        <v>1</v>
      </c>
      <c r="AH1596" s="9">
        <v>0</v>
      </c>
      <c r="AI1596" s="9">
        <v>3</v>
      </c>
      <c r="AJ1596" s="9">
        <v>0</v>
      </c>
      <c r="AK1596" s="9">
        <v>0</v>
      </c>
      <c r="AL1596" s="9">
        <v>2</v>
      </c>
      <c r="AM1596" s="9">
        <v>5</v>
      </c>
      <c r="AN1596" s="9">
        <v>1</v>
      </c>
      <c r="AO1596" s="9">
        <v>0</v>
      </c>
      <c r="AP1596" s="9">
        <v>0</v>
      </c>
      <c r="AQ1596" s="9">
        <v>6</v>
      </c>
      <c r="AR1596" s="9">
        <v>4</v>
      </c>
      <c r="AS1596" s="9">
        <v>3</v>
      </c>
      <c r="AT1596" s="10">
        <v>0</v>
      </c>
    </row>
    <row r="1597" spans="1:46" ht="42.75" x14ac:dyDescent="0.25">
      <c r="A1597" s="26" t="str">
        <f t="shared" si="48"/>
        <v>2015Nurse practitionersBritish ColumbiaAll places of work</v>
      </c>
      <c r="B1597" s="24">
        <v>2015</v>
      </c>
      <c r="C1597" s="9" t="s">
        <v>5</v>
      </c>
      <c r="D1597" s="9" t="s">
        <v>167</v>
      </c>
      <c r="E1597" s="9" t="str">
        <f t="shared" si="49"/>
        <v>British Columbia</v>
      </c>
      <c r="F1597" s="9" t="s">
        <v>179</v>
      </c>
      <c r="G1597" s="9" t="s">
        <v>9</v>
      </c>
      <c r="H1597" s="9">
        <v>236</v>
      </c>
      <c r="I1597" s="9">
        <v>218</v>
      </c>
      <c r="J1597" s="9">
        <v>18</v>
      </c>
      <c r="K1597" s="9">
        <v>0</v>
      </c>
      <c r="L1597" s="9">
        <v>0</v>
      </c>
      <c r="M1597" s="9">
        <v>4</v>
      </c>
      <c r="N1597" s="9">
        <v>34</v>
      </c>
      <c r="O1597" s="9">
        <v>49</v>
      </c>
      <c r="P1597" s="9">
        <v>42</v>
      </c>
      <c r="Q1597" s="9">
        <v>30</v>
      </c>
      <c r="R1597" s="9">
        <v>35</v>
      </c>
      <c r="S1597" s="9">
        <v>30</v>
      </c>
      <c r="T1597" s="9">
        <v>9</v>
      </c>
      <c r="U1597" s="9">
        <v>3</v>
      </c>
      <c r="V1597" s="9">
        <v>0</v>
      </c>
      <c r="W1597" s="9">
        <v>0</v>
      </c>
      <c r="X1597" s="9">
        <v>220</v>
      </c>
      <c r="Y1597" s="9">
        <v>15</v>
      </c>
      <c r="Z1597" s="9">
        <v>1</v>
      </c>
      <c r="AA1597" s="9">
        <v>51</v>
      </c>
      <c r="AB1597" s="9">
        <v>86</v>
      </c>
      <c r="AC1597" s="9">
        <v>61</v>
      </c>
      <c r="AD1597" s="9">
        <v>35</v>
      </c>
      <c r="AE1597" s="9">
        <v>3</v>
      </c>
      <c r="AF1597" s="9">
        <v>181</v>
      </c>
      <c r="AG1597" s="9">
        <v>33</v>
      </c>
      <c r="AH1597" s="9">
        <v>22</v>
      </c>
      <c r="AI1597" s="9">
        <v>0</v>
      </c>
      <c r="AJ1597" s="9">
        <v>14</v>
      </c>
      <c r="AK1597" s="9">
        <v>0</v>
      </c>
      <c r="AL1597" s="9">
        <v>218</v>
      </c>
      <c r="AM1597" s="9">
        <v>4</v>
      </c>
      <c r="AN1597" s="9">
        <v>202</v>
      </c>
      <c r="AO1597" s="9">
        <v>3</v>
      </c>
      <c r="AP1597" s="9">
        <v>7</v>
      </c>
      <c r="AQ1597" s="9">
        <v>24</v>
      </c>
      <c r="AR1597" s="9">
        <v>201</v>
      </c>
      <c r="AS1597" s="9">
        <v>35</v>
      </c>
      <c r="AT1597" s="10">
        <v>0</v>
      </c>
    </row>
    <row r="1598" spans="1:46" ht="42.75" x14ac:dyDescent="0.25">
      <c r="A1598" s="26" t="str">
        <f t="shared" si="48"/>
        <v>2015Nurse practitionersBritish ColumbiaHospital</v>
      </c>
      <c r="B1598" s="24">
        <v>2015</v>
      </c>
      <c r="C1598" s="9" t="s">
        <v>5</v>
      </c>
      <c r="D1598" s="9" t="s">
        <v>167</v>
      </c>
      <c r="E1598" s="9" t="str">
        <f t="shared" si="49"/>
        <v>British Columbia</v>
      </c>
      <c r="F1598" s="9" t="s">
        <v>180</v>
      </c>
      <c r="G1598" s="9" t="s">
        <v>10</v>
      </c>
      <c r="H1598" s="9">
        <v>67</v>
      </c>
      <c r="I1598" s="9">
        <v>62</v>
      </c>
      <c r="J1598" s="9">
        <v>5</v>
      </c>
      <c r="K1598" s="9">
        <v>0</v>
      </c>
      <c r="L1598" s="9">
        <v>0</v>
      </c>
      <c r="M1598" s="9">
        <v>0</v>
      </c>
      <c r="N1598" s="9">
        <v>11</v>
      </c>
      <c r="O1598" s="9">
        <v>13</v>
      </c>
      <c r="P1598" s="9">
        <v>16</v>
      </c>
      <c r="Q1598" s="9">
        <v>12</v>
      </c>
      <c r="R1598" s="9">
        <v>5</v>
      </c>
      <c r="S1598" s="9">
        <v>6</v>
      </c>
      <c r="T1598" s="9">
        <v>3</v>
      </c>
      <c r="U1598" s="9">
        <v>1</v>
      </c>
      <c r="V1598" s="9">
        <v>0</v>
      </c>
      <c r="W1598" s="9">
        <v>0</v>
      </c>
      <c r="X1598" s="9">
        <v>58</v>
      </c>
      <c r="Y1598" s="9">
        <v>9</v>
      </c>
      <c r="Z1598" s="9">
        <v>0</v>
      </c>
      <c r="AA1598" s="9">
        <v>14</v>
      </c>
      <c r="AB1598" s="9">
        <v>30</v>
      </c>
      <c r="AC1598" s="9">
        <v>13</v>
      </c>
      <c r="AD1598" s="9">
        <v>9</v>
      </c>
      <c r="AE1598" s="9">
        <v>1</v>
      </c>
      <c r="AF1598" s="9">
        <v>53</v>
      </c>
      <c r="AG1598" s="9">
        <v>11</v>
      </c>
      <c r="AH1598" s="9">
        <v>3</v>
      </c>
      <c r="AI1598" s="9">
        <v>0</v>
      </c>
      <c r="AJ1598" s="9">
        <v>7</v>
      </c>
      <c r="AK1598" s="9">
        <v>0</v>
      </c>
      <c r="AL1598" s="9">
        <v>60</v>
      </c>
      <c r="AM1598" s="9">
        <v>0</v>
      </c>
      <c r="AN1598" s="9">
        <v>64</v>
      </c>
      <c r="AO1598" s="9">
        <v>0</v>
      </c>
      <c r="AP1598" s="9">
        <v>0</v>
      </c>
      <c r="AQ1598" s="9">
        <v>3</v>
      </c>
      <c r="AR1598" s="9">
        <v>65</v>
      </c>
      <c r="AS1598" s="9">
        <v>2</v>
      </c>
      <c r="AT1598" s="10">
        <v>0</v>
      </c>
    </row>
    <row r="1599" spans="1:46" ht="42.75" x14ac:dyDescent="0.25">
      <c r="A1599" s="26" t="str">
        <f t="shared" si="48"/>
        <v>2015Nurse practitionersBritish ColumbiaCommunity health</v>
      </c>
      <c r="B1599" s="24">
        <v>2015</v>
      </c>
      <c r="C1599" s="9" t="s">
        <v>5</v>
      </c>
      <c r="D1599" s="9" t="s">
        <v>167</v>
      </c>
      <c r="E1599" s="9" t="str">
        <f t="shared" si="49"/>
        <v>British Columbia</v>
      </c>
      <c r="F1599" s="9" t="s">
        <v>182</v>
      </c>
      <c r="G1599" s="9" t="s">
        <v>11</v>
      </c>
      <c r="H1599" s="9">
        <v>119</v>
      </c>
      <c r="I1599" s="9">
        <v>109</v>
      </c>
      <c r="J1599" s="9">
        <v>10</v>
      </c>
      <c r="K1599" s="9">
        <v>0</v>
      </c>
      <c r="L1599" s="9">
        <v>0</v>
      </c>
      <c r="M1599" s="9">
        <v>3</v>
      </c>
      <c r="N1599" s="9">
        <v>20</v>
      </c>
      <c r="O1599" s="9">
        <v>23</v>
      </c>
      <c r="P1599" s="9">
        <v>18</v>
      </c>
      <c r="Q1599" s="9">
        <v>13</v>
      </c>
      <c r="R1599" s="9">
        <v>21</v>
      </c>
      <c r="S1599" s="9">
        <v>16</v>
      </c>
      <c r="T1599" s="9">
        <v>3</v>
      </c>
      <c r="U1599" s="9">
        <v>2</v>
      </c>
      <c r="V1599" s="9">
        <v>0</v>
      </c>
      <c r="W1599" s="9">
        <v>0</v>
      </c>
      <c r="X1599" s="9">
        <v>114</v>
      </c>
      <c r="Y1599" s="9">
        <v>4</v>
      </c>
      <c r="Z1599" s="9">
        <v>1</v>
      </c>
      <c r="AA1599" s="9">
        <v>26</v>
      </c>
      <c r="AB1599" s="9">
        <v>40</v>
      </c>
      <c r="AC1599" s="9">
        <v>34</v>
      </c>
      <c r="AD1599" s="9">
        <v>17</v>
      </c>
      <c r="AE1599" s="9">
        <v>2</v>
      </c>
      <c r="AF1599" s="9">
        <v>89</v>
      </c>
      <c r="AG1599" s="9">
        <v>17</v>
      </c>
      <c r="AH1599" s="9">
        <v>13</v>
      </c>
      <c r="AI1599" s="9">
        <v>0</v>
      </c>
      <c r="AJ1599" s="9">
        <v>4</v>
      </c>
      <c r="AK1599" s="9">
        <v>0</v>
      </c>
      <c r="AL1599" s="9">
        <v>115</v>
      </c>
      <c r="AM1599" s="9">
        <v>0</v>
      </c>
      <c r="AN1599" s="9">
        <v>103</v>
      </c>
      <c r="AO1599" s="9">
        <v>0</v>
      </c>
      <c r="AP1599" s="9">
        <v>0</v>
      </c>
      <c r="AQ1599" s="9">
        <v>16</v>
      </c>
      <c r="AR1599" s="9">
        <v>91</v>
      </c>
      <c r="AS1599" s="9">
        <v>28</v>
      </c>
      <c r="AT1599" s="10">
        <v>0</v>
      </c>
    </row>
    <row r="1600" spans="1:46" ht="57" x14ac:dyDescent="0.25">
      <c r="A1600" s="26" t="str">
        <f t="shared" si="48"/>
        <v>2015Nurse practitionersBritish ColumbiaNursing home/long-term care</v>
      </c>
      <c r="B1600" s="24">
        <v>2015</v>
      </c>
      <c r="C1600" s="9" t="s">
        <v>5</v>
      </c>
      <c r="D1600" s="9" t="s">
        <v>167</v>
      </c>
      <c r="E1600" s="9" t="str">
        <f t="shared" si="49"/>
        <v>British Columbia</v>
      </c>
      <c r="F1600" s="9" t="s">
        <v>181</v>
      </c>
      <c r="G1600" s="9" t="s">
        <v>12</v>
      </c>
      <c r="H1600" s="9">
        <v>7</v>
      </c>
      <c r="I1600" s="9">
        <v>6</v>
      </c>
      <c r="J1600" s="9">
        <v>1</v>
      </c>
      <c r="K1600" s="9">
        <v>0</v>
      </c>
      <c r="L1600" s="9">
        <v>0</v>
      </c>
      <c r="M1600" s="9">
        <v>0</v>
      </c>
      <c r="N1600" s="9">
        <v>0</v>
      </c>
      <c r="O1600" s="9">
        <v>1</v>
      </c>
      <c r="P1600" s="9">
        <v>1</v>
      </c>
      <c r="Q1600" s="9">
        <v>0</v>
      </c>
      <c r="R1600" s="9">
        <v>2</v>
      </c>
      <c r="S1600" s="9">
        <v>2</v>
      </c>
      <c r="T1600" s="9">
        <v>1</v>
      </c>
      <c r="U1600" s="9">
        <v>0</v>
      </c>
      <c r="V1600" s="9">
        <v>0</v>
      </c>
      <c r="W1600" s="9">
        <v>0</v>
      </c>
      <c r="X1600" s="9">
        <v>7</v>
      </c>
      <c r="Y1600" s="9">
        <v>0</v>
      </c>
      <c r="Z1600" s="9">
        <v>0</v>
      </c>
      <c r="AA1600" s="9">
        <v>3</v>
      </c>
      <c r="AB1600" s="9">
        <v>0</v>
      </c>
      <c r="AC1600" s="9">
        <v>1</v>
      </c>
      <c r="AD1600" s="9">
        <v>3</v>
      </c>
      <c r="AE1600" s="9">
        <v>0</v>
      </c>
      <c r="AF1600" s="9">
        <v>6</v>
      </c>
      <c r="AG1600" s="9">
        <v>0</v>
      </c>
      <c r="AH1600" s="9">
        <v>1</v>
      </c>
      <c r="AI1600" s="9">
        <v>0</v>
      </c>
      <c r="AJ1600" s="9">
        <v>0</v>
      </c>
      <c r="AK1600" s="9">
        <v>0</v>
      </c>
      <c r="AL1600" s="9">
        <v>7</v>
      </c>
      <c r="AM1600" s="9">
        <v>0</v>
      </c>
      <c r="AN1600" s="9">
        <v>7</v>
      </c>
      <c r="AO1600" s="9">
        <v>0</v>
      </c>
      <c r="AP1600" s="9">
        <v>0</v>
      </c>
      <c r="AQ1600" s="9">
        <v>0</v>
      </c>
      <c r="AR1600" s="9">
        <v>6</v>
      </c>
      <c r="AS1600" s="9">
        <v>1</v>
      </c>
      <c r="AT1600" s="10">
        <v>0</v>
      </c>
    </row>
    <row r="1601" spans="1:46" ht="42.75" x14ac:dyDescent="0.25">
      <c r="A1601" s="26" t="str">
        <f t="shared" si="48"/>
        <v>2015Nurse practitionersBritish ColumbiaOther places of work</v>
      </c>
      <c r="B1601" s="24">
        <v>2015</v>
      </c>
      <c r="C1601" s="9" t="s">
        <v>5</v>
      </c>
      <c r="D1601" s="9" t="s">
        <v>167</v>
      </c>
      <c r="E1601" s="9" t="str">
        <f t="shared" si="49"/>
        <v>British Columbia</v>
      </c>
      <c r="F1601" s="9" t="s">
        <v>183</v>
      </c>
      <c r="G1601" s="9" t="s">
        <v>13</v>
      </c>
      <c r="H1601" s="9">
        <v>39</v>
      </c>
      <c r="I1601" s="9">
        <v>37</v>
      </c>
      <c r="J1601" s="9">
        <v>2</v>
      </c>
      <c r="K1601" s="9">
        <v>0</v>
      </c>
      <c r="L1601" s="9">
        <v>0</v>
      </c>
      <c r="M1601" s="9">
        <v>1</v>
      </c>
      <c r="N1601" s="9">
        <v>2</v>
      </c>
      <c r="O1601" s="9">
        <v>11</v>
      </c>
      <c r="P1601" s="9">
        <v>6</v>
      </c>
      <c r="Q1601" s="9">
        <v>4</v>
      </c>
      <c r="R1601" s="9">
        <v>7</v>
      </c>
      <c r="S1601" s="9">
        <v>6</v>
      </c>
      <c r="T1601" s="9">
        <v>2</v>
      </c>
      <c r="U1601" s="9">
        <v>0</v>
      </c>
      <c r="V1601" s="9">
        <v>0</v>
      </c>
      <c r="W1601" s="9">
        <v>0</v>
      </c>
      <c r="X1601" s="9">
        <v>39</v>
      </c>
      <c r="Y1601" s="9">
        <v>0</v>
      </c>
      <c r="Z1601" s="9">
        <v>0</v>
      </c>
      <c r="AA1601" s="9">
        <v>7</v>
      </c>
      <c r="AB1601" s="9">
        <v>15</v>
      </c>
      <c r="AC1601" s="9">
        <v>11</v>
      </c>
      <c r="AD1601" s="9">
        <v>6</v>
      </c>
      <c r="AE1601" s="9">
        <v>0</v>
      </c>
      <c r="AF1601" s="9">
        <v>30</v>
      </c>
      <c r="AG1601" s="9">
        <v>5</v>
      </c>
      <c r="AH1601" s="9">
        <v>4</v>
      </c>
      <c r="AI1601" s="9">
        <v>0</v>
      </c>
      <c r="AJ1601" s="9">
        <v>3</v>
      </c>
      <c r="AK1601" s="9">
        <v>0</v>
      </c>
      <c r="AL1601" s="9">
        <v>36</v>
      </c>
      <c r="AM1601" s="9">
        <v>0</v>
      </c>
      <c r="AN1601" s="9">
        <v>28</v>
      </c>
      <c r="AO1601" s="9">
        <v>3</v>
      </c>
      <c r="AP1601" s="9">
        <v>7</v>
      </c>
      <c r="AQ1601" s="9">
        <v>1</v>
      </c>
      <c r="AR1601" s="9">
        <v>35</v>
      </c>
      <c r="AS1601" s="9">
        <v>4</v>
      </c>
      <c r="AT1601" s="10">
        <v>0</v>
      </c>
    </row>
    <row r="1602" spans="1:46" ht="42.75" x14ac:dyDescent="0.25">
      <c r="A1602" s="26" t="str">
        <f t="shared" si="48"/>
        <v>2015Nurse practitionersBritish ColumbiaUnknown places of work</v>
      </c>
      <c r="B1602" s="24">
        <v>2015</v>
      </c>
      <c r="C1602" s="9" t="s">
        <v>5</v>
      </c>
      <c r="D1602" s="9" t="s">
        <v>167</v>
      </c>
      <c r="E1602" s="9" t="str">
        <f t="shared" si="49"/>
        <v>British Columbia</v>
      </c>
      <c r="F1602" s="9" t="s">
        <v>184</v>
      </c>
      <c r="G1602" s="9" t="s">
        <v>49</v>
      </c>
      <c r="H1602" s="9">
        <v>4</v>
      </c>
      <c r="I1602" s="9">
        <v>4</v>
      </c>
      <c r="J1602" s="9">
        <v>0</v>
      </c>
      <c r="K1602" s="9">
        <v>0</v>
      </c>
      <c r="L1602" s="9">
        <v>0</v>
      </c>
      <c r="M1602" s="9">
        <v>0</v>
      </c>
      <c r="N1602" s="9">
        <v>1</v>
      </c>
      <c r="O1602" s="9">
        <v>1</v>
      </c>
      <c r="P1602" s="9">
        <v>1</v>
      </c>
      <c r="Q1602" s="9">
        <v>1</v>
      </c>
      <c r="R1602" s="9">
        <v>0</v>
      </c>
      <c r="S1602" s="9">
        <v>0</v>
      </c>
      <c r="T1602" s="9">
        <v>0</v>
      </c>
      <c r="U1602" s="9">
        <v>0</v>
      </c>
      <c r="V1602" s="9">
        <v>0</v>
      </c>
      <c r="W1602" s="9">
        <v>0</v>
      </c>
      <c r="X1602" s="9">
        <v>2</v>
      </c>
      <c r="Y1602" s="9">
        <v>2</v>
      </c>
      <c r="Z1602" s="9">
        <v>0</v>
      </c>
      <c r="AA1602" s="9">
        <v>1</v>
      </c>
      <c r="AB1602" s="9">
        <v>1</v>
      </c>
      <c r="AC1602" s="9">
        <v>2</v>
      </c>
      <c r="AD1602" s="9">
        <v>0</v>
      </c>
      <c r="AE1602" s="9">
        <v>0</v>
      </c>
      <c r="AF1602" s="9">
        <v>3</v>
      </c>
      <c r="AG1602" s="9">
        <v>0</v>
      </c>
      <c r="AH1602" s="9">
        <v>1</v>
      </c>
      <c r="AI1602" s="9">
        <v>0</v>
      </c>
      <c r="AJ1602" s="9">
        <v>0</v>
      </c>
      <c r="AK1602" s="9">
        <v>0</v>
      </c>
      <c r="AL1602" s="9">
        <v>0</v>
      </c>
      <c r="AM1602" s="9">
        <v>4</v>
      </c>
      <c r="AN1602" s="9">
        <v>0</v>
      </c>
      <c r="AO1602" s="9">
        <v>0</v>
      </c>
      <c r="AP1602" s="9">
        <v>0</v>
      </c>
      <c r="AQ1602" s="9">
        <v>4</v>
      </c>
      <c r="AR1602" s="9">
        <v>4</v>
      </c>
      <c r="AS1602" s="9">
        <v>0</v>
      </c>
      <c r="AT1602" s="10">
        <v>0</v>
      </c>
    </row>
    <row r="1603" spans="1:46" ht="42.75" x14ac:dyDescent="0.25">
      <c r="A1603" s="26" t="str">
        <f t="shared" ref="A1603:A1666" si="50">CONCATENATE(B1603,C1603,E1603,G1603)</f>
        <v>2015Nurse practitionersYukonAll places of work</v>
      </c>
      <c r="B1603" s="24">
        <v>2015</v>
      </c>
      <c r="C1603" s="9" t="s">
        <v>5</v>
      </c>
      <c r="D1603" s="9" t="s">
        <v>168</v>
      </c>
      <c r="E1603" s="9" t="str">
        <f t="shared" ref="E1603:E1666" si="51">TRIM(MID(D1603,3,50))</f>
        <v>Yukon</v>
      </c>
      <c r="F1603" s="9" t="s">
        <v>179</v>
      </c>
      <c r="G1603" s="9" t="s">
        <v>9</v>
      </c>
      <c r="H1603" s="9">
        <v>5</v>
      </c>
      <c r="I1603" s="9">
        <v>5</v>
      </c>
      <c r="J1603" s="9">
        <v>0</v>
      </c>
      <c r="K1603" s="9">
        <v>0</v>
      </c>
      <c r="L1603" s="9">
        <v>0</v>
      </c>
      <c r="M1603" s="9">
        <v>0</v>
      </c>
      <c r="N1603" s="9">
        <v>1</v>
      </c>
      <c r="O1603" s="9">
        <v>1</v>
      </c>
      <c r="P1603" s="9">
        <v>2</v>
      </c>
      <c r="Q1603" s="9">
        <v>0</v>
      </c>
      <c r="R1603" s="9">
        <v>0</v>
      </c>
      <c r="S1603" s="9">
        <v>1</v>
      </c>
      <c r="T1603" s="9">
        <v>0</v>
      </c>
      <c r="U1603" s="9">
        <v>0</v>
      </c>
      <c r="V1603" s="9">
        <v>0</v>
      </c>
      <c r="W1603" s="9">
        <v>0</v>
      </c>
      <c r="X1603" s="9">
        <v>5</v>
      </c>
      <c r="Y1603" s="9">
        <v>0</v>
      </c>
      <c r="Z1603" s="9">
        <v>0</v>
      </c>
      <c r="AA1603" s="9">
        <v>1</v>
      </c>
      <c r="AB1603" s="9">
        <v>3</v>
      </c>
      <c r="AC1603" s="9">
        <v>0</v>
      </c>
      <c r="AD1603" s="9">
        <v>1</v>
      </c>
      <c r="AE1603" s="9">
        <v>0</v>
      </c>
      <c r="AF1603" s="9">
        <v>5</v>
      </c>
      <c r="AG1603" s="9">
        <v>0</v>
      </c>
      <c r="AH1603" s="9">
        <v>0</v>
      </c>
      <c r="AI1603" s="9">
        <v>0</v>
      </c>
      <c r="AJ1603" s="9">
        <v>0</v>
      </c>
      <c r="AK1603" s="9">
        <v>0</v>
      </c>
      <c r="AL1603" s="9">
        <v>5</v>
      </c>
      <c r="AM1603" s="9">
        <v>0</v>
      </c>
      <c r="AN1603" s="9">
        <v>3</v>
      </c>
      <c r="AO1603" s="9">
        <v>0</v>
      </c>
      <c r="AP1603" s="9">
        <v>2</v>
      </c>
      <c r="AQ1603" s="9">
        <v>0</v>
      </c>
      <c r="AR1603" s="9">
        <v>5</v>
      </c>
      <c r="AS1603" s="9">
        <v>0</v>
      </c>
      <c r="AT1603" s="10">
        <v>0</v>
      </c>
    </row>
    <row r="1604" spans="1:46" ht="42.75" x14ac:dyDescent="0.25">
      <c r="A1604" s="26" t="str">
        <f t="shared" si="50"/>
        <v>2015Nurse practitionersYukonCommunity health</v>
      </c>
      <c r="B1604" s="24">
        <v>2015</v>
      </c>
      <c r="C1604" s="9" t="s">
        <v>5</v>
      </c>
      <c r="D1604" s="9" t="s">
        <v>168</v>
      </c>
      <c r="E1604" s="9" t="str">
        <f t="shared" si="51"/>
        <v>Yukon</v>
      </c>
      <c r="F1604" s="9" t="s">
        <v>182</v>
      </c>
      <c r="G1604" s="9" t="s">
        <v>11</v>
      </c>
      <c r="H1604" s="9">
        <v>3</v>
      </c>
      <c r="I1604" s="9">
        <v>3</v>
      </c>
      <c r="J1604" s="9">
        <v>0</v>
      </c>
      <c r="K1604" s="9">
        <v>0</v>
      </c>
      <c r="L1604" s="9">
        <v>0</v>
      </c>
      <c r="M1604" s="9">
        <v>0</v>
      </c>
      <c r="N1604" s="9">
        <v>1</v>
      </c>
      <c r="O1604" s="9">
        <v>1</v>
      </c>
      <c r="P1604" s="9">
        <v>1</v>
      </c>
      <c r="Q1604" s="9">
        <v>0</v>
      </c>
      <c r="R1604" s="9">
        <v>0</v>
      </c>
      <c r="S1604" s="9">
        <v>0</v>
      </c>
      <c r="T1604" s="9">
        <v>0</v>
      </c>
      <c r="U1604" s="9">
        <v>0</v>
      </c>
      <c r="V1604" s="9">
        <v>0</v>
      </c>
      <c r="W1604" s="9">
        <v>0</v>
      </c>
      <c r="X1604" s="9">
        <v>3</v>
      </c>
      <c r="Y1604" s="9">
        <v>0</v>
      </c>
      <c r="Z1604" s="9">
        <v>0</v>
      </c>
      <c r="AA1604" s="9">
        <v>1</v>
      </c>
      <c r="AB1604" s="9">
        <v>2</v>
      </c>
      <c r="AC1604" s="9">
        <v>0</v>
      </c>
      <c r="AD1604" s="9">
        <v>0</v>
      </c>
      <c r="AE1604" s="9">
        <v>0</v>
      </c>
      <c r="AF1604" s="9">
        <v>3</v>
      </c>
      <c r="AG1604" s="9">
        <v>0</v>
      </c>
      <c r="AH1604" s="9">
        <v>0</v>
      </c>
      <c r="AI1604" s="9">
        <v>0</v>
      </c>
      <c r="AJ1604" s="9">
        <v>0</v>
      </c>
      <c r="AK1604" s="9">
        <v>0</v>
      </c>
      <c r="AL1604" s="9">
        <v>3</v>
      </c>
      <c r="AM1604" s="9">
        <v>0</v>
      </c>
      <c r="AN1604" s="9">
        <v>2</v>
      </c>
      <c r="AO1604" s="9">
        <v>0</v>
      </c>
      <c r="AP1604" s="9">
        <v>1</v>
      </c>
      <c r="AQ1604" s="9">
        <v>0</v>
      </c>
      <c r="AR1604" s="9">
        <v>3</v>
      </c>
      <c r="AS1604" s="9">
        <v>0</v>
      </c>
      <c r="AT1604" s="10">
        <v>0</v>
      </c>
    </row>
    <row r="1605" spans="1:46" ht="57" x14ac:dyDescent="0.25">
      <c r="A1605" s="26" t="str">
        <f t="shared" si="50"/>
        <v>2015Nurse practitionersYukonNursing home/long-term care</v>
      </c>
      <c r="B1605" s="24">
        <v>2015</v>
      </c>
      <c r="C1605" s="9" t="s">
        <v>5</v>
      </c>
      <c r="D1605" s="9" t="s">
        <v>168</v>
      </c>
      <c r="E1605" s="9" t="str">
        <f t="shared" si="51"/>
        <v>Yukon</v>
      </c>
      <c r="F1605" s="9" t="s">
        <v>181</v>
      </c>
      <c r="G1605" s="9" t="s">
        <v>12</v>
      </c>
      <c r="H1605" s="9">
        <v>1</v>
      </c>
      <c r="I1605" s="9">
        <v>1</v>
      </c>
      <c r="J1605" s="9">
        <v>0</v>
      </c>
      <c r="K1605" s="9">
        <v>0</v>
      </c>
      <c r="L1605" s="9">
        <v>0</v>
      </c>
      <c r="M1605" s="9">
        <v>0</v>
      </c>
      <c r="N1605" s="9">
        <v>0</v>
      </c>
      <c r="O1605" s="9">
        <v>0</v>
      </c>
      <c r="P1605" s="9">
        <v>0</v>
      </c>
      <c r="Q1605" s="9">
        <v>0</v>
      </c>
      <c r="R1605" s="9">
        <v>0</v>
      </c>
      <c r="S1605" s="9">
        <v>1</v>
      </c>
      <c r="T1605" s="9">
        <v>0</v>
      </c>
      <c r="U1605" s="9">
        <v>0</v>
      </c>
      <c r="V1605" s="9">
        <v>0</v>
      </c>
      <c r="W1605" s="9">
        <v>0</v>
      </c>
      <c r="X1605" s="9">
        <v>1</v>
      </c>
      <c r="Y1605" s="9">
        <v>0</v>
      </c>
      <c r="Z1605" s="9">
        <v>0</v>
      </c>
      <c r="AA1605" s="9">
        <v>0</v>
      </c>
      <c r="AB1605" s="9">
        <v>0</v>
      </c>
      <c r="AC1605" s="9">
        <v>0</v>
      </c>
      <c r="AD1605" s="9">
        <v>1</v>
      </c>
      <c r="AE1605" s="9">
        <v>0</v>
      </c>
      <c r="AF1605" s="9">
        <v>1</v>
      </c>
      <c r="AG1605" s="9">
        <v>0</v>
      </c>
      <c r="AH1605" s="9">
        <v>0</v>
      </c>
      <c r="AI1605" s="9">
        <v>0</v>
      </c>
      <c r="AJ1605" s="9">
        <v>0</v>
      </c>
      <c r="AK1605" s="9">
        <v>0</v>
      </c>
      <c r="AL1605" s="9">
        <v>1</v>
      </c>
      <c r="AM1605" s="9">
        <v>0</v>
      </c>
      <c r="AN1605" s="9">
        <v>1</v>
      </c>
      <c r="AO1605" s="9">
        <v>0</v>
      </c>
      <c r="AP1605" s="9">
        <v>0</v>
      </c>
      <c r="AQ1605" s="9">
        <v>0</v>
      </c>
      <c r="AR1605" s="9">
        <v>1</v>
      </c>
      <c r="AS1605" s="9">
        <v>0</v>
      </c>
      <c r="AT1605" s="10">
        <v>0</v>
      </c>
    </row>
    <row r="1606" spans="1:46" ht="42.75" x14ac:dyDescent="0.25">
      <c r="A1606" s="26" t="str">
        <f t="shared" si="50"/>
        <v>2015Nurse practitionersYukonOther places of work</v>
      </c>
      <c r="B1606" s="24">
        <v>2015</v>
      </c>
      <c r="C1606" s="9" t="s">
        <v>5</v>
      </c>
      <c r="D1606" s="9" t="s">
        <v>168</v>
      </c>
      <c r="E1606" s="9" t="str">
        <f t="shared" si="51"/>
        <v>Yukon</v>
      </c>
      <c r="F1606" s="9" t="s">
        <v>183</v>
      </c>
      <c r="G1606" s="9" t="s">
        <v>13</v>
      </c>
      <c r="H1606" s="9">
        <v>1</v>
      </c>
      <c r="I1606" s="9">
        <v>1</v>
      </c>
      <c r="J1606" s="9">
        <v>0</v>
      </c>
      <c r="K1606" s="9">
        <v>0</v>
      </c>
      <c r="L1606" s="9">
        <v>0</v>
      </c>
      <c r="M1606" s="9">
        <v>0</v>
      </c>
      <c r="N1606" s="9">
        <v>0</v>
      </c>
      <c r="O1606" s="9">
        <v>0</v>
      </c>
      <c r="P1606" s="9">
        <v>1</v>
      </c>
      <c r="Q1606" s="9">
        <v>0</v>
      </c>
      <c r="R1606" s="9">
        <v>0</v>
      </c>
      <c r="S1606" s="9">
        <v>0</v>
      </c>
      <c r="T1606" s="9">
        <v>0</v>
      </c>
      <c r="U1606" s="9">
        <v>0</v>
      </c>
      <c r="V1606" s="9">
        <v>0</v>
      </c>
      <c r="W1606" s="9">
        <v>0</v>
      </c>
      <c r="X1606" s="9">
        <v>1</v>
      </c>
      <c r="Y1606" s="9">
        <v>0</v>
      </c>
      <c r="Z1606" s="9">
        <v>0</v>
      </c>
      <c r="AA1606" s="9">
        <v>0</v>
      </c>
      <c r="AB1606" s="9">
        <v>1</v>
      </c>
      <c r="AC1606" s="9">
        <v>0</v>
      </c>
      <c r="AD1606" s="9">
        <v>0</v>
      </c>
      <c r="AE1606" s="9">
        <v>0</v>
      </c>
      <c r="AF1606" s="9">
        <v>1</v>
      </c>
      <c r="AG1606" s="9">
        <v>0</v>
      </c>
      <c r="AH1606" s="9">
        <v>0</v>
      </c>
      <c r="AI1606" s="9">
        <v>0</v>
      </c>
      <c r="AJ1606" s="9">
        <v>0</v>
      </c>
      <c r="AK1606" s="9">
        <v>0</v>
      </c>
      <c r="AL1606" s="9">
        <v>1</v>
      </c>
      <c r="AM1606" s="9">
        <v>0</v>
      </c>
      <c r="AN1606" s="9">
        <v>0</v>
      </c>
      <c r="AO1606" s="9">
        <v>0</v>
      </c>
      <c r="AP1606" s="9">
        <v>1</v>
      </c>
      <c r="AQ1606" s="9">
        <v>0</v>
      </c>
      <c r="AR1606" s="9">
        <v>1</v>
      </c>
      <c r="AS1606" s="9">
        <v>0</v>
      </c>
      <c r="AT1606" s="10">
        <v>0</v>
      </c>
    </row>
    <row r="1607" spans="1:46" ht="57" x14ac:dyDescent="0.25">
      <c r="A1607" s="26" t="str">
        <f t="shared" si="50"/>
        <v>2015Nurse practitionersNorthwest TerritoriesAll places of work</v>
      </c>
      <c r="B1607" s="24">
        <v>2015</v>
      </c>
      <c r="C1607" s="9" t="s">
        <v>5</v>
      </c>
      <c r="D1607" s="9" t="s">
        <v>169</v>
      </c>
      <c r="E1607" s="9" t="str">
        <f t="shared" si="51"/>
        <v>Northwest Territories</v>
      </c>
      <c r="F1607" s="9" t="s">
        <v>179</v>
      </c>
      <c r="G1607" s="9" t="s">
        <v>9</v>
      </c>
      <c r="H1607" s="9">
        <v>37</v>
      </c>
      <c r="I1607" s="9">
        <v>33</v>
      </c>
      <c r="J1607" s="9">
        <v>4</v>
      </c>
      <c r="K1607" s="9">
        <v>0</v>
      </c>
      <c r="L1607" s="9">
        <v>0</v>
      </c>
      <c r="M1607" s="9">
        <v>0</v>
      </c>
      <c r="N1607" s="9">
        <v>6</v>
      </c>
      <c r="O1607" s="9">
        <v>1</v>
      </c>
      <c r="P1607" s="9">
        <v>4</v>
      </c>
      <c r="Q1607" s="9">
        <v>3</v>
      </c>
      <c r="R1607" s="9">
        <v>7</v>
      </c>
      <c r="S1607" s="9">
        <v>9</v>
      </c>
      <c r="T1607" s="9">
        <v>4</v>
      </c>
      <c r="U1607" s="9">
        <v>2</v>
      </c>
      <c r="V1607" s="9">
        <v>1</v>
      </c>
      <c r="W1607" s="9">
        <v>0</v>
      </c>
      <c r="X1607" s="9">
        <v>35</v>
      </c>
      <c r="Y1607" s="9">
        <v>2</v>
      </c>
      <c r="Z1607" s="9">
        <v>0</v>
      </c>
      <c r="AA1607" s="9">
        <v>8</v>
      </c>
      <c r="AB1607" s="9">
        <v>7</v>
      </c>
      <c r="AC1607" s="9">
        <v>13</v>
      </c>
      <c r="AD1607" s="9">
        <v>9</v>
      </c>
      <c r="AE1607" s="9">
        <v>0</v>
      </c>
      <c r="AF1607" s="9">
        <v>34</v>
      </c>
      <c r="AG1607" s="9">
        <v>0</v>
      </c>
      <c r="AH1607" s="9">
        <v>3</v>
      </c>
      <c r="AI1607" s="9">
        <v>0</v>
      </c>
      <c r="AJ1607" s="9">
        <v>0</v>
      </c>
      <c r="AK1607" s="9">
        <v>0</v>
      </c>
      <c r="AL1607" s="9">
        <v>37</v>
      </c>
      <c r="AM1607" s="9">
        <v>0</v>
      </c>
      <c r="AN1607" s="9">
        <v>32</v>
      </c>
      <c r="AO1607" s="9">
        <v>2</v>
      </c>
      <c r="AP1607" s="9">
        <v>3</v>
      </c>
      <c r="AQ1607" s="9">
        <v>0</v>
      </c>
      <c r="AR1607" s="9">
        <v>24</v>
      </c>
      <c r="AS1607" s="9">
        <v>13</v>
      </c>
      <c r="AT1607" s="10">
        <v>0</v>
      </c>
    </row>
    <row r="1608" spans="1:46" ht="57" x14ac:dyDescent="0.25">
      <c r="A1608" s="26" t="str">
        <f t="shared" si="50"/>
        <v>2015Nurse practitionersNorthwest TerritoriesHospital</v>
      </c>
      <c r="B1608" s="24">
        <v>2015</v>
      </c>
      <c r="C1608" s="9" t="s">
        <v>5</v>
      </c>
      <c r="D1608" s="9" t="s">
        <v>169</v>
      </c>
      <c r="E1608" s="9" t="str">
        <f t="shared" si="51"/>
        <v>Northwest Territories</v>
      </c>
      <c r="F1608" s="9" t="s">
        <v>180</v>
      </c>
      <c r="G1608" s="9" t="s">
        <v>10</v>
      </c>
      <c r="H1608" s="9">
        <v>7</v>
      </c>
      <c r="I1608" s="9">
        <v>6</v>
      </c>
      <c r="J1608" s="9">
        <v>1</v>
      </c>
      <c r="K1608" s="9">
        <v>0</v>
      </c>
      <c r="L1608" s="9">
        <v>0</v>
      </c>
      <c r="M1608" s="9">
        <v>0</v>
      </c>
      <c r="N1608" s="9">
        <v>1</v>
      </c>
      <c r="O1608" s="9">
        <v>1</v>
      </c>
      <c r="P1608" s="9">
        <v>1</v>
      </c>
      <c r="Q1608" s="9">
        <v>2</v>
      </c>
      <c r="R1608" s="9">
        <v>0</v>
      </c>
      <c r="S1608" s="9">
        <v>2</v>
      </c>
      <c r="T1608" s="9">
        <v>0</v>
      </c>
      <c r="U1608" s="9">
        <v>0</v>
      </c>
      <c r="V1608" s="9">
        <v>0</v>
      </c>
      <c r="W1608" s="9">
        <v>0</v>
      </c>
      <c r="X1608" s="9">
        <v>7</v>
      </c>
      <c r="Y1608" s="9">
        <v>0</v>
      </c>
      <c r="Z1608" s="9">
        <v>0</v>
      </c>
      <c r="AA1608" s="9">
        <v>1</v>
      </c>
      <c r="AB1608" s="9">
        <v>2</v>
      </c>
      <c r="AC1608" s="9">
        <v>2</v>
      </c>
      <c r="AD1608" s="9">
        <v>2</v>
      </c>
      <c r="AE1608" s="9">
        <v>0</v>
      </c>
      <c r="AF1608" s="9">
        <v>6</v>
      </c>
      <c r="AG1608" s="9">
        <v>0</v>
      </c>
      <c r="AH1608" s="9">
        <v>1</v>
      </c>
      <c r="AI1608" s="9">
        <v>0</v>
      </c>
      <c r="AJ1608" s="9">
        <v>0</v>
      </c>
      <c r="AK1608" s="9">
        <v>0</v>
      </c>
      <c r="AL1608" s="9">
        <v>7</v>
      </c>
      <c r="AM1608" s="9">
        <v>0</v>
      </c>
      <c r="AN1608" s="9">
        <v>7</v>
      </c>
      <c r="AO1608" s="9">
        <v>0</v>
      </c>
      <c r="AP1608" s="9">
        <v>0</v>
      </c>
      <c r="AQ1608" s="9">
        <v>0</v>
      </c>
      <c r="AR1608" s="9">
        <v>4</v>
      </c>
      <c r="AS1608" s="9">
        <v>3</v>
      </c>
      <c r="AT1608" s="10">
        <v>0</v>
      </c>
    </row>
    <row r="1609" spans="1:46" ht="57" x14ac:dyDescent="0.25">
      <c r="A1609" s="26" t="str">
        <f t="shared" si="50"/>
        <v>2015Nurse practitionersNorthwest TerritoriesCommunity health</v>
      </c>
      <c r="B1609" s="24">
        <v>2015</v>
      </c>
      <c r="C1609" s="9" t="s">
        <v>5</v>
      </c>
      <c r="D1609" s="9" t="s">
        <v>169</v>
      </c>
      <c r="E1609" s="9" t="str">
        <f t="shared" si="51"/>
        <v>Northwest Territories</v>
      </c>
      <c r="F1609" s="9" t="s">
        <v>182</v>
      </c>
      <c r="G1609" s="9" t="s">
        <v>11</v>
      </c>
      <c r="H1609" s="9">
        <v>24</v>
      </c>
      <c r="I1609" s="9">
        <v>23</v>
      </c>
      <c r="J1609" s="9">
        <v>1</v>
      </c>
      <c r="K1609" s="9">
        <v>0</v>
      </c>
      <c r="L1609" s="9">
        <v>0</v>
      </c>
      <c r="M1609" s="9">
        <v>0</v>
      </c>
      <c r="N1609" s="9">
        <v>4</v>
      </c>
      <c r="O1609" s="9">
        <v>0</v>
      </c>
      <c r="P1609" s="9">
        <v>1</v>
      </c>
      <c r="Q1609" s="9">
        <v>1</v>
      </c>
      <c r="R1609" s="9">
        <v>7</v>
      </c>
      <c r="S1609" s="9">
        <v>7</v>
      </c>
      <c r="T1609" s="9">
        <v>2</v>
      </c>
      <c r="U1609" s="9">
        <v>1</v>
      </c>
      <c r="V1609" s="9">
        <v>1</v>
      </c>
      <c r="W1609" s="9">
        <v>0</v>
      </c>
      <c r="X1609" s="9">
        <v>22</v>
      </c>
      <c r="Y1609" s="9">
        <v>2</v>
      </c>
      <c r="Z1609" s="9">
        <v>0</v>
      </c>
      <c r="AA1609" s="9">
        <v>6</v>
      </c>
      <c r="AB1609" s="9">
        <v>3</v>
      </c>
      <c r="AC1609" s="9">
        <v>11</v>
      </c>
      <c r="AD1609" s="9">
        <v>4</v>
      </c>
      <c r="AE1609" s="9">
        <v>0</v>
      </c>
      <c r="AF1609" s="9">
        <v>22</v>
      </c>
      <c r="AG1609" s="9">
        <v>0</v>
      </c>
      <c r="AH1609" s="9">
        <v>2</v>
      </c>
      <c r="AI1609" s="9">
        <v>0</v>
      </c>
      <c r="AJ1609" s="9">
        <v>0</v>
      </c>
      <c r="AK1609" s="9">
        <v>0</v>
      </c>
      <c r="AL1609" s="9">
        <v>24</v>
      </c>
      <c r="AM1609" s="9">
        <v>0</v>
      </c>
      <c r="AN1609" s="9">
        <v>23</v>
      </c>
      <c r="AO1609" s="9">
        <v>1</v>
      </c>
      <c r="AP1609" s="9">
        <v>0</v>
      </c>
      <c r="AQ1609" s="9">
        <v>0</v>
      </c>
      <c r="AR1609" s="9">
        <v>14</v>
      </c>
      <c r="AS1609" s="9">
        <v>10</v>
      </c>
      <c r="AT1609" s="10">
        <v>0</v>
      </c>
    </row>
    <row r="1610" spans="1:46" ht="57" x14ac:dyDescent="0.25">
      <c r="A1610" s="26" t="str">
        <f t="shared" si="50"/>
        <v>2015Nurse practitionersNorthwest TerritoriesOther places of work</v>
      </c>
      <c r="B1610" s="24">
        <v>2015</v>
      </c>
      <c r="C1610" s="9" t="s">
        <v>5</v>
      </c>
      <c r="D1610" s="9" t="s">
        <v>169</v>
      </c>
      <c r="E1610" s="9" t="str">
        <f t="shared" si="51"/>
        <v>Northwest Territories</v>
      </c>
      <c r="F1610" s="9" t="s">
        <v>183</v>
      </c>
      <c r="G1610" s="9" t="s">
        <v>13</v>
      </c>
      <c r="H1610" s="9">
        <v>6</v>
      </c>
      <c r="I1610" s="9">
        <v>4</v>
      </c>
      <c r="J1610" s="9">
        <v>2</v>
      </c>
      <c r="K1610" s="9">
        <v>0</v>
      </c>
      <c r="L1610" s="9">
        <v>0</v>
      </c>
      <c r="M1610" s="9">
        <v>0</v>
      </c>
      <c r="N1610" s="9">
        <v>1</v>
      </c>
      <c r="O1610" s="9">
        <v>0</v>
      </c>
      <c r="P1610" s="9">
        <v>2</v>
      </c>
      <c r="Q1610" s="9">
        <v>0</v>
      </c>
      <c r="R1610" s="9">
        <v>0</v>
      </c>
      <c r="S1610" s="9">
        <v>0</v>
      </c>
      <c r="T1610" s="9">
        <v>2</v>
      </c>
      <c r="U1610" s="9">
        <v>1</v>
      </c>
      <c r="V1610" s="9">
        <v>0</v>
      </c>
      <c r="W1610" s="9">
        <v>0</v>
      </c>
      <c r="X1610" s="9">
        <v>6</v>
      </c>
      <c r="Y1610" s="9">
        <v>0</v>
      </c>
      <c r="Z1610" s="9">
        <v>0</v>
      </c>
      <c r="AA1610" s="9">
        <v>1</v>
      </c>
      <c r="AB1610" s="9">
        <v>2</v>
      </c>
      <c r="AC1610" s="9">
        <v>0</v>
      </c>
      <c r="AD1610" s="9">
        <v>3</v>
      </c>
      <c r="AE1610" s="9">
        <v>0</v>
      </c>
      <c r="AF1610" s="9">
        <v>6</v>
      </c>
      <c r="AG1610" s="9">
        <v>0</v>
      </c>
      <c r="AH1610" s="9">
        <v>0</v>
      </c>
      <c r="AI1610" s="9">
        <v>0</v>
      </c>
      <c r="AJ1610" s="9">
        <v>0</v>
      </c>
      <c r="AK1610" s="9">
        <v>0</v>
      </c>
      <c r="AL1610" s="9">
        <v>6</v>
      </c>
      <c r="AM1610" s="9">
        <v>0</v>
      </c>
      <c r="AN1610" s="9">
        <v>2</v>
      </c>
      <c r="AO1610" s="9">
        <v>1</v>
      </c>
      <c r="AP1610" s="9">
        <v>3</v>
      </c>
      <c r="AQ1610" s="9">
        <v>0</v>
      </c>
      <c r="AR1610" s="9">
        <v>6</v>
      </c>
      <c r="AS1610" s="9">
        <v>0</v>
      </c>
      <c r="AT1610" s="10">
        <v>0</v>
      </c>
    </row>
    <row r="1611" spans="1:46" ht="42.75" x14ac:dyDescent="0.25">
      <c r="A1611" s="26" t="str">
        <f t="shared" si="50"/>
        <v>2015Nurse practitionersNunavutAll places of work</v>
      </c>
      <c r="B1611" s="24">
        <v>2015</v>
      </c>
      <c r="C1611" s="9" t="s">
        <v>5</v>
      </c>
      <c r="D1611" s="9" t="s">
        <v>170</v>
      </c>
      <c r="E1611" s="9" t="str">
        <f t="shared" si="51"/>
        <v>Nunavut</v>
      </c>
      <c r="F1611" s="9" t="s">
        <v>179</v>
      </c>
      <c r="G1611" s="9" t="s">
        <v>9</v>
      </c>
      <c r="H1611" s="9">
        <v>8</v>
      </c>
      <c r="I1611" s="9">
        <v>7</v>
      </c>
      <c r="J1611" s="9">
        <v>1</v>
      </c>
      <c r="K1611" s="9">
        <v>0</v>
      </c>
      <c r="L1611" s="9">
        <v>0</v>
      </c>
      <c r="M1611" s="9">
        <v>0</v>
      </c>
      <c r="N1611" s="9">
        <v>1</v>
      </c>
      <c r="O1611" s="9">
        <v>1</v>
      </c>
      <c r="P1611" s="9">
        <v>1</v>
      </c>
      <c r="Q1611" s="9">
        <v>1</v>
      </c>
      <c r="R1611" s="9">
        <v>1</v>
      </c>
      <c r="S1611" s="9">
        <v>2</v>
      </c>
      <c r="T1611" s="9">
        <v>1</v>
      </c>
      <c r="U1611" s="9">
        <v>0</v>
      </c>
      <c r="V1611" s="9">
        <v>0</v>
      </c>
      <c r="W1611" s="9">
        <v>0</v>
      </c>
      <c r="X1611" s="9">
        <v>8</v>
      </c>
      <c r="Y1611" s="9">
        <v>0</v>
      </c>
      <c r="Z1611" s="9">
        <v>0</v>
      </c>
      <c r="AA1611" s="9">
        <v>2</v>
      </c>
      <c r="AB1611" s="9">
        <v>1</v>
      </c>
      <c r="AC1611" s="9">
        <v>1</v>
      </c>
      <c r="AD1611" s="9">
        <v>4</v>
      </c>
      <c r="AE1611" s="9">
        <v>0</v>
      </c>
      <c r="AF1611" s="9">
        <v>8</v>
      </c>
      <c r="AG1611" s="9">
        <v>0</v>
      </c>
      <c r="AH1611" s="9">
        <v>0</v>
      </c>
      <c r="AI1611" s="9">
        <v>0</v>
      </c>
      <c r="AJ1611" s="9">
        <v>0</v>
      </c>
      <c r="AK1611" s="9">
        <v>0</v>
      </c>
      <c r="AL1611" s="9">
        <v>8</v>
      </c>
      <c r="AM1611" s="9">
        <v>0</v>
      </c>
      <c r="AN1611" s="9">
        <v>7</v>
      </c>
      <c r="AO1611" s="9">
        <v>1</v>
      </c>
      <c r="AP1611" s="9">
        <v>0</v>
      </c>
      <c r="AQ1611" s="9">
        <v>0</v>
      </c>
      <c r="AR1611" s="9">
        <v>0</v>
      </c>
      <c r="AS1611" s="9">
        <v>8</v>
      </c>
      <c r="AT1611" s="10">
        <v>0</v>
      </c>
    </row>
    <row r="1612" spans="1:46" ht="42.75" x14ac:dyDescent="0.25">
      <c r="A1612" s="26" t="str">
        <f t="shared" si="50"/>
        <v>2015Nurse practitionersNunavutHospital</v>
      </c>
      <c r="B1612" s="24">
        <v>2015</v>
      </c>
      <c r="C1612" s="9" t="s">
        <v>5</v>
      </c>
      <c r="D1612" s="9" t="s">
        <v>170</v>
      </c>
      <c r="E1612" s="9" t="str">
        <f t="shared" si="51"/>
        <v>Nunavut</v>
      </c>
      <c r="F1612" s="9" t="s">
        <v>180</v>
      </c>
      <c r="G1612" s="9" t="s">
        <v>10</v>
      </c>
      <c r="H1612" s="9">
        <v>1</v>
      </c>
      <c r="I1612" s="9">
        <v>1</v>
      </c>
      <c r="J1612" s="9">
        <v>0</v>
      </c>
      <c r="K1612" s="9">
        <v>0</v>
      </c>
      <c r="L1612" s="9">
        <v>0</v>
      </c>
      <c r="M1612" s="9">
        <v>0</v>
      </c>
      <c r="N1612" s="9">
        <v>0</v>
      </c>
      <c r="O1612" s="9">
        <v>0</v>
      </c>
      <c r="P1612" s="9">
        <v>0</v>
      </c>
      <c r="Q1612" s="9">
        <v>0</v>
      </c>
      <c r="R1612" s="9">
        <v>0</v>
      </c>
      <c r="S1612" s="9">
        <v>1</v>
      </c>
      <c r="T1612" s="9">
        <v>0</v>
      </c>
      <c r="U1612" s="9">
        <v>0</v>
      </c>
      <c r="V1612" s="9">
        <v>0</v>
      </c>
      <c r="W1612" s="9">
        <v>0</v>
      </c>
      <c r="X1612" s="9">
        <v>1</v>
      </c>
      <c r="Y1612" s="9">
        <v>0</v>
      </c>
      <c r="Z1612" s="9">
        <v>0</v>
      </c>
      <c r="AA1612" s="9">
        <v>0</v>
      </c>
      <c r="AB1612" s="9">
        <v>0</v>
      </c>
      <c r="AC1612" s="9">
        <v>0</v>
      </c>
      <c r="AD1612" s="9">
        <v>1</v>
      </c>
      <c r="AE1612" s="9">
        <v>0</v>
      </c>
      <c r="AF1612" s="9">
        <v>1</v>
      </c>
      <c r="AG1612" s="9">
        <v>0</v>
      </c>
      <c r="AH1612" s="9">
        <v>0</v>
      </c>
      <c r="AI1612" s="9">
        <v>0</v>
      </c>
      <c r="AJ1612" s="9">
        <v>0</v>
      </c>
      <c r="AK1612" s="9">
        <v>0</v>
      </c>
      <c r="AL1612" s="9">
        <v>1</v>
      </c>
      <c r="AM1612" s="9">
        <v>0</v>
      </c>
      <c r="AN1612" s="9">
        <v>1</v>
      </c>
      <c r="AO1612" s="9">
        <v>0</v>
      </c>
      <c r="AP1612" s="9">
        <v>0</v>
      </c>
      <c r="AQ1612" s="9">
        <v>0</v>
      </c>
      <c r="AR1612" s="9">
        <v>0</v>
      </c>
      <c r="AS1612" s="9">
        <v>1</v>
      </c>
      <c r="AT1612" s="10">
        <v>0</v>
      </c>
    </row>
    <row r="1613" spans="1:46" ht="42.75" x14ac:dyDescent="0.25">
      <c r="A1613" s="26" t="str">
        <f t="shared" si="50"/>
        <v>2015Nurse practitionersNunavutCommunity health</v>
      </c>
      <c r="B1613" s="24">
        <v>2015</v>
      </c>
      <c r="C1613" s="9" t="s">
        <v>5</v>
      </c>
      <c r="D1613" s="9" t="s">
        <v>170</v>
      </c>
      <c r="E1613" s="9" t="str">
        <f t="shared" si="51"/>
        <v>Nunavut</v>
      </c>
      <c r="F1613" s="9" t="s">
        <v>182</v>
      </c>
      <c r="G1613" s="9" t="s">
        <v>11</v>
      </c>
      <c r="H1613" s="9">
        <v>6</v>
      </c>
      <c r="I1613" s="9">
        <v>5</v>
      </c>
      <c r="J1613" s="9">
        <v>1</v>
      </c>
      <c r="K1613" s="9">
        <v>0</v>
      </c>
      <c r="L1613" s="9">
        <v>0</v>
      </c>
      <c r="M1613" s="9">
        <v>0</v>
      </c>
      <c r="N1613" s="9">
        <v>1</v>
      </c>
      <c r="O1613" s="9">
        <v>1</v>
      </c>
      <c r="P1613" s="9">
        <v>1</v>
      </c>
      <c r="Q1613" s="9">
        <v>1</v>
      </c>
      <c r="R1613" s="9">
        <v>1</v>
      </c>
      <c r="S1613" s="9">
        <v>1</v>
      </c>
      <c r="T1613" s="9">
        <v>0</v>
      </c>
      <c r="U1613" s="9">
        <v>0</v>
      </c>
      <c r="V1613" s="9">
        <v>0</v>
      </c>
      <c r="W1613" s="9">
        <v>0</v>
      </c>
      <c r="X1613" s="9">
        <v>6</v>
      </c>
      <c r="Y1613" s="9">
        <v>0</v>
      </c>
      <c r="Z1613" s="9">
        <v>0</v>
      </c>
      <c r="AA1613" s="9">
        <v>2</v>
      </c>
      <c r="AB1613" s="9">
        <v>1</v>
      </c>
      <c r="AC1613" s="9">
        <v>1</v>
      </c>
      <c r="AD1613" s="9">
        <v>2</v>
      </c>
      <c r="AE1613" s="9">
        <v>0</v>
      </c>
      <c r="AF1613" s="9">
        <v>6</v>
      </c>
      <c r="AG1613" s="9">
        <v>0</v>
      </c>
      <c r="AH1613" s="9">
        <v>0</v>
      </c>
      <c r="AI1613" s="9">
        <v>0</v>
      </c>
      <c r="AJ1613" s="9">
        <v>0</v>
      </c>
      <c r="AK1613" s="9">
        <v>0</v>
      </c>
      <c r="AL1613" s="9">
        <v>6</v>
      </c>
      <c r="AM1613" s="9">
        <v>0</v>
      </c>
      <c r="AN1613" s="9">
        <v>6</v>
      </c>
      <c r="AO1613" s="9">
        <v>0</v>
      </c>
      <c r="AP1613" s="9">
        <v>0</v>
      </c>
      <c r="AQ1613" s="9">
        <v>0</v>
      </c>
      <c r="AR1613" s="9">
        <v>0</v>
      </c>
      <c r="AS1613" s="9">
        <v>6</v>
      </c>
      <c r="AT1613" s="10">
        <v>0</v>
      </c>
    </row>
    <row r="1614" spans="1:46" ht="42.75" x14ac:dyDescent="0.25">
      <c r="A1614" s="26" t="str">
        <f t="shared" si="50"/>
        <v>2015Nurse practitionersNunavutOther places of work</v>
      </c>
      <c r="B1614" s="24">
        <v>2015</v>
      </c>
      <c r="C1614" s="9" t="s">
        <v>5</v>
      </c>
      <c r="D1614" s="9" t="s">
        <v>170</v>
      </c>
      <c r="E1614" s="9" t="str">
        <f t="shared" si="51"/>
        <v>Nunavut</v>
      </c>
      <c r="F1614" s="9" t="s">
        <v>183</v>
      </c>
      <c r="G1614" s="9" t="s">
        <v>13</v>
      </c>
      <c r="H1614" s="9">
        <v>1</v>
      </c>
      <c r="I1614" s="9">
        <v>1</v>
      </c>
      <c r="J1614" s="9">
        <v>0</v>
      </c>
      <c r="K1614" s="9">
        <v>0</v>
      </c>
      <c r="L1614" s="9">
        <v>0</v>
      </c>
      <c r="M1614" s="9">
        <v>0</v>
      </c>
      <c r="N1614" s="9">
        <v>0</v>
      </c>
      <c r="O1614" s="9">
        <v>0</v>
      </c>
      <c r="P1614" s="9">
        <v>0</v>
      </c>
      <c r="Q1614" s="9">
        <v>0</v>
      </c>
      <c r="R1614" s="9">
        <v>0</v>
      </c>
      <c r="S1614" s="9">
        <v>0</v>
      </c>
      <c r="T1614" s="9">
        <v>1</v>
      </c>
      <c r="U1614" s="9">
        <v>0</v>
      </c>
      <c r="V1614" s="9">
        <v>0</v>
      </c>
      <c r="W1614" s="9">
        <v>0</v>
      </c>
      <c r="X1614" s="9">
        <v>1</v>
      </c>
      <c r="Y1614" s="9">
        <v>0</v>
      </c>
      <c r="Z1614" s="9">
        <v>0</v>
      </c>
      <c r="AA1614" s="9">
        <v>0</v>
      </c>
      <c r="AB1614" s="9">
        <v>0</v>
      </c>
      <c r="AC1614" s="9">
        <v>0</v>
      </c>
      <c r="AD1614" s="9">
        <v>1</v>
      </c>
      <c r="AE1614" s="9">
        <v>0</v>
      </c>
      <c r="AF1614" s="9">
        <v>1</v>
      </c>
      <c r="AG1614" s="9">
        <v>0</v>
      </c>
      <c r="AH1614" s="9">
        <v>0</v>
      </c>
      <c r="AI1614" s="9">
        <v>0</v>
      </c>
      <c r="AJ1614" s="9">
        <v>0</v>
      </c>
      <c r="AK1614" s="9">
        <v>0</v>
      </c>
      <c r="AL1614" s="9">
        <v>1</v>
      </c>
      <c r="AM1614" s="9">
        <v>0</v>
      </c>
      <c r="AN1614" s="9">
        <v>0</v>
      </c>
      <c r="AO1614" s="9">
        <v>1</v>
      </c>
      <c r="AP1614" s="9">
        <v>0</v>
      </c>
      <c r="AQ1614" s="9">
        <v>0</v>
      </c>
      <c r="AR1614" s="9">
        <v>0</v>
      </c>
      <c r="AS1614" s="9">
        <v>1</v>
      </c>
      <c r="AT1614" s="10">
        <v>0</v>
      </c>
    </row>
    <row r="1615" spans="1:46" ht="42.75" x14ac:dyDescent="0.25">
      <c r="A1615" s="26" t="str">
        <f t="shared" si="50"/>
        <v>2015Nurse practitionersCanadaAll places of work</v>
      </c>
      <c r="B1615" s="24">
        <v>2015</v>
      </c>
      <c r="C1615" s="9" t="s">
        <v>5</v>
      </c>
      <c r="D1615" s="9" t="s">
        <v>171</v>
      </c>
      <c r="E1615" s="9" t="str">
        <f t="shared" si="51"/>
        <v>Canada</v>
      </c>
      <c r="F1615" s="9" t="s">
        <v>179</v>
      </c>
      <c r="G1615" s="9" t="s">
        <v>9</v>
      </c>
      <c r="H1615" s="9">
        <v>4090</v>
      </c>
      <c r="I1615" s="9">
        <v>3676</v>
      </c>
      <c r="J1615" s="9">
        <v>266</v>
      </c>
      <c r="K1615" s="9">
        <v>148</v>
      </c>
      <c r="L1615" s="9">
        <v>0</v>
      </c>
      <c r="M1615" s="9">
        <v>112</v>
      </c>
      <c r="N1615" s="9">
        <v>660</v>
      </c>
      <c r="O1615" s="9">
        <v>670</v>
      </c>
      <c r="P1615" s="9">
        <v>589</v>
      </c>
      <c r="Q1615" s="9">
        <v>603</v>
      </c>
      <c r="R1615" s="9">
        <v>668</v>
      </c>
      <c r="S1615" s="9">
        <v>446</v>
      </c>
      <c r="T1615" s="9">
        <v>279</v>
      </c>
      <c r="U1615" s="9">
        <v>55</v>
      </c>
      <c r="V1615" s="9">
        <v>8</v>
      </c>
      <c r="W1615" s="9">
        <v>0</v>
      </c>
      <c r="X1615" s="9">
        <v>3893</v>
      </c>
      <c r="Y1615" s="9">
        <v>184</v>
      </c>
      <c r="Z1615" s="9">
        <v>13</v>
      </c>
      <c r="AA1615" s="9">
        <v>1016</v>
      </c>
      <c r="AB1615" s="9">
        <v>1269</v>
      </c>
      <c r="AC1615" s="9">
        <v>1052</v>
      </c>
      <c r="AD1615" s="9">
        <v>746</v>
      </c>
      <c r="AE1615" s="9">
        <v>7</v>
      </c>
      <c r="AF1615" s="9">
        <v>3315</v>
      </c>
      <c r="AG1615" s="9">
        <v>612</v>
      </c>
      <c r="AH1615" s="9">
        <v>157</v>
      </c>
      <c r="AI1615" s="9">
        <v>6</v>
      </c>
      <c r="AJ1615" s="9">
        <v>206</v>
      </c>
      <c r="AK1615" s="9">
        <v>53</v>
      </c>
      <c r="AL1615" s="9">
        <v>3810</v>
      </c>
      <c r="AM1615" s="9">
        <v>21</v>
      </c>
      <c r="AN1615" s="9">
        <v>3874</v>
      </c>
      <c r="AO1615" s="9">
        <v>42</v>
      </c>
      <c r="AP1615" s="9">
        <v>101</v>
      </c>
      <c r="AQ1615" s="9">
        <v>73</v>
      </c>
      <c r="AR1615" s="9">
        <v>3349</v>
      </c>
      <c r="AS1615" s="9">
        <v>740</v>
      </c>
      <c r="AT1615" s="10">
        <v>1</v>
      </c>
    </row>
    <row r="1616" spans="1:46" ht="42.75" x14ac:dyDescent="0.25">
      <c r="A1616" s="26" t="str">
        <f t="shared" si="50"/>
        <v>2015Nurse practitionersCanadaHospital</v>
      </c>
      <c r="B1616" s="24">
        <v>2015</v>
      </c>
      <c r="C1616" s="9" t="s">
        <v>5</v>
      </c>
      <c r="D1616" s="9" t="s">
        <v>171</v>
      </c>
      <c r="E1616" s="9" t="str">
        <f t="shared" si="51"/>
        <v>Canada</v>
      </c>
      <c r="F1616" s="9" t="s">
        <v>180</v>
      </c>
      <c r="G1616" s="9" t="s">
        <v>10</v>
      </c>
      <c r="H1616" s="9">
        <v>1577</v>
      </c>
      <c r="I1616" s="9">
        <v>1448</v>
      </c>
      <c r="J1616" s="9">
        <v>101</v>
      </c>
      <c r="K1616" s="9">
        <v>28</v>
      </c>
      <c r="L1616" s="9">
        <v>0</v>
      </c>
      <c r="M1616" s="9">
        <v>46</v>
      </c>
      <c r="N1616" s="9">
        <v>234</v>
      </c>
      <c r="O1616" s="9">
        <v>264</v>
      </c>
      <c r="P1616" s="9">
        <v>244</v>
      </c>
      <c r="Q1616" s="9">
        <v>260</v>
      </c>
      <c r="R1616" s="9">
        <v>271</v>
      </c>
      <c r="S1616" s="9">
        <v>166</v>
      </c>
      <c r="T1616" s="9">
        <v>80</v>
      </c>
      <c r="U1616" s="9">
        <v>11</v>
      </c>
      <c r="V1616" s="9">
        <v>1</v>
      </c>
      <c r="W1616" s="9">
        <v>0</v>
      </c>
      <c r="X1616" s="9">
        <v>1483</v>
      </c>
      <c r="Y1616" s="9">
        <v>93</v>
      </c>
      <c r="Z1616" s="9">
        <v>1</v>
      </c>
      <c r="AA1616" s="9">
        <v>370</v>
      </c>
      <c r="AB1616" s="9">
        <v>496</v>
      </c>
      <c r="AC1616" s="9">
        <v>429</v>
      </c>
      <c r="AD1616" s="9">
        <v>280</v>
      </c>
      <c r="AE1616" s="9">
        <v>2</v>
      </c>
      <c r="AF1616" s="9">
        <v>1330</v>
      </c>
      <c r="AG1616" s="9">
        <v>186</v>
      </c>
      <c r="AH1616" s="9">
        <v>60</v>
      </c>
      <c r="AI1616" s="9">
        <v>1</v>
      </c>
      <c r="AJ1616" s="9">
        <v>128</v>
      </c>
      <c r="AK1616" s="9">
        <v>29</v>
      </c>
      <c r="AL1616" s="9">
        <v>1419</v>
      </c>
      <c r="AM1616" s="9">
        <v>1</v>
      </c>
      <c r="AN1616" s="9">
        <v>1542</v>
      </c>
      <c r="AO1616" s="9">
        <v>13</v>
      </c>
      <c r="AP1616" s="9">
        <v>6</v>
      </c>
      <c r="AQ1616" s="9">
        <v>16</v>
      </c>
      <c r="AR1616" s="9">
        <v>1497</v>
      </c>
      <c r="AS1616" s="9">
        <v>80</v>
      </c>
      <c r="AT1616" s="10">
        <v>0</v>
      </c>
    </row>
    <row r="1617" spans="1:46" ht="42.75" x14ac:dyDescent="0.25">
      <c r="A1617" s="26" t="str">
        <f t="shared" si="50"/>
        <v>2015Nurse practitionersCanadaCommunity health</v>
      </c>
      <c r="B1617" s="24">
        <v>2015</v>
      </c>
      <c r="C1617" s="9" t="s">
        <v>5</v>
      </c>
      <c r="D1617" s="9" t="s">
        <v>171</v>
      </c>
      <c r="E1617" s="9" t="str">
        <f t="shared" si="51"/>
        <v>Canada</v>
      </c>
      <c r="F1617" s="9" t="s">
        <v>182</v>
      </c>
      <c r="G1617" s="9" t="s">
        <v>11</v>
      </c>
      <c r="H1617" s="9">
        <v>1422</v>
      </c>
      <c r="I1617" s="9">
        <v>1239</v>
      </c>
      <c r="J1617" s="9">
        <v>98</v>
      </c>
      <c r="K1617" s="9">
        <v>85</v>
      </c>
      <c r="L1617" s="9">
        <v>0</v>
      </c>
      <c r="M1617" s="9">
        <v>39</v>
      </c>
      <c r="N1617" s="9">
        <v>246</v>
      </c>
      <c r="O1617" s="9">
        <v>229</v>
      </c>
      <c r="P1617" s="9">
        <v>198</v>
      </c>
      <c r="Q1617" s="9">
        <v>167</v>
      </c>
      <c r="R1617" s="9">
        <v>235</v>
      </c>
      <c r="S1617" s="9">
        <v>164</v>
      </c>
      <c r="T1617" s="9">
        <v>114</v>
      </c>
      <c r="U1617" s="9">
        <v>24</v>
      </c>
      <c r="V1617" s="9">
        <v>6</v>
      </c>
      <c r="W1617" s="9">
        <v>0</v>
      </c>
      <c r="X1617" s="9">
        <v>1361</v>
      </c>
      <c r="Y1617" s="9">
        <v>53</v>
      </c>
      <c r="Z1617" s="9">
        <v>8</v>
      </c>
      <c r="AA1617" s="9">
        <v>379</v>
      </c>
      <c r="AB1617" s="9">
        <v>444</v>
      </c>
      <c r="AC1617" s="9">
        <v>352</v>
      </c>
      <c r="AD1617" s="9">
        <v>244</v>
      </c>
      <c r="AE1617" s="9">
        <v>3</v>
      </c>
      <c r="AF1617" s="9">
        <v>1123</v>
      </c>
      <c r="AG1617" s="9">
        <v>237</v>
      </c>
      <c r="AH1617" s="9">
        <v>62</v>
      </c>
      <c r="AI1617" s="9">
        <v>0</v>
      </c>
      <c r="AJ1617" s="9">
        <v>44</v>
      </c>
      <c r="AK1617" s="9">
        <v>8</v>
      </c>
      <c r="AL1617" s="9">
        <v>1370</v>
      </c>
      <c r="AM1617" s="9">
        <v>0</v>
      </c>
      <c r="AN1617" s="9">
        <v>1373</v>
      </c>
      <c r="AO1617" s="9">
        <v>12</v>
      </c>
      <c r="AP1617" s="9">
        <v>10</v>
      </c>
      <c r="AQ1617" s="9">
        <v>27</v>
      </c>
      <c r="AR1617" s="9">
        <v>1014</v>
      </c>
      <c r="AS1617" s="9">
        <v>408</v>
      </c>
      <c r="AT1617" s="10">
        <v>0</v>
      </c>
    </row>
    <row r="1618" spans="1:46" ht="57" x14ac:dyDescent="0.25">
      <c r="A1618" s="26" t="str">
        <f t="shared" si="50"/>
        <v>2015Nurse practitionersCanadaNursing home/long-term care</v>
      </c>
      <c r="B1618" s="24">
        <v>2015</v>
      </c>
      <c r="C1618" s="9" t="s">
        <v>5</v>
      </c>
      <c r="D1618" s="9" t="s">
        <v>171</v>
      </c>
      <c r="E1618" s="9" t="str">
        <f t="shared" si="51"/>
        <v>Canada</v>
      </c>
      <c r="F1618" s="9" t="s">
        <v>181</v>
      </c>
      <c r="G1618" s="9" t="s">
        <v>12</v>
      </c>
      <c r="H1618" s="9">
        <v>117</v>
      </c>
      <c r="I1618" s="9">
        <v>108</v>
      </c>
      <c r="J1618" s="9">
        <v>6</v>
      </c>
      <c r="K1618" s="9">
        <v>3</v>
      </c>
      <c r="L1618" s="9">
        <v>0</v>
      </c>
      <c r="M1618" s="9">
        <v>1</v>
      </c>
      <c r="N1618" s="9">
        <v>26</v>
      </c>
      <c r="O1618" s="9">
        <v>15</v>
      </c>
      <c r="P1618" s="9">
        <v>24</v>
      </c>
      <c r="Q1618" s="9">
        <v>12</v>
      </c>
      <c r="R1618" s="9">
        <v>15</v>
      </c>
      <c r="S1618" s="9">
        <v>14</v>
      </c>
      <c r="T1618" s="9">
        <v>10</v>
      </c>
      <c r="U1618" s="9">
        <v>0</v>
      </c>
      <c r="V1618" s="9">
        <v>0</v>
      </c>
      <c r="W1618" s="9">
        <v>0</v>
      </c>
      <c r="X1618" s="9">
        <v>114</v>
      </c>
      <c r="Y1618" s="9">
        <v>2</v>
      </c>
      <c r="Z1618" s="9">
        <v>1</v>
      </c>
      <c r="AA1618" s="9">
        <v>31</v>
      </c>
      <c r="AB1618" s="9">
        <v>42</v>
      </c>
      <c r="AC1618" s="9">
        <v>23</v>
      </c>
      <c r="AD1618" s="9">
        <v>21</v>
      </c>
      <c r="AE1618" s="9">
        <v>0</v>
      </c>
      <c r="AF1618" s="9">
        <v>105</v>
      </c>
      <c r="AG1618" s="9">
        <v>9</v>
      </c>
      <c r="AH1618" s="9">
        <v>3</v>
      </c>
      <c r="AI1618" s="9">
        <v>0</v>
      </c>
      <c r="AJ1618" s="9">
        <v>3</v>
      </c>
      <c r="AK1618" s="9">
        <v>5</v>
      </c>
      <c r="AL1618" s="9">
        <v>109</v>
      </c>
      <c r="AM1618" s="9">
        <v>0</v>
      </c>
      <c r="AN1618" s="9">
        <v>113</v>
      </c>
      <c r="AO1618" s="9">
        <v>3</v>
      </c>
      <c r="AP1618" s="9">
        <v>0</v>
      </c>
      <c r="AQ1618" s="9">
        <v>1</v>
      </c>
      <c r="AR1618" s="9">
        <v>88</v>
      </c>
      <c r="AS1618" s="9">
        <v>29</v>
      </c>
      <c r="AT1618" s="10">
        <v>0</v>
      </c>
    </row>
    <row r="1619" spans="1:46" ht="42.75" x14ac:dyDescent="0.25">
      <c r="A1619" s="26" t="str">
        <f t="shared" si="50"/>
        <v>2015Nurse practitionersCanadaOther places of work</v>
      </c>
      <c r="B1619" s="24">
        <v>2015</v>
      </c>
      <c r="C1619" s="9" t="s">
        <v>5</v>
      </c>
      <c r="D1619" s="9" t="s">
        <v>171</v>
      </c>
      <c r="E1619" s="9" t="str">
        <f t="shared" si="51"/>
        <v>Canada</v>
      </c>
      <c r="F1619" s="9" t="s">
        <v>183</v>
      </c>
      <c r="G1619" s="9" t="s">
        <v>13</v>
      </c>
      <c r="H1619" s="9">
        <v>951</v>
      </c>
      <c r="I1619" s="9">
        <v>860</v>
      </c>
      <c r="J1619" s="9">
        <v>60</v>
      </c>
      <c r="K1619" s="9">
        <v>31</v>
      </c>
      <c r="L1619" s="9">
        <v>0</v>
      </c>
      <c r="M1619" s="9">
        <v>25</v>
      </c>
      <c r="N1619" s="9">
        <v>150</v>
      </c>
      <c r="O1619" s="9">
        <v>157</v>
      </c>
      <c r="P1619" s="9">
        <v>119</v>
      </c>
      <c r="Q1619" s="9">
        <v>162</v>
      </c>
      <c r="R1619" s="9">
        <v>146</v>
      </c>
      <c r="S1619" s="9">
        <v>98</v>
      </c>
      <c r="T1619" s="9">
        <v>73</v>
      </c>
      <c r="U1619" s="9">
        <v>20</v>
      </c>
      <c r="V1619" s="9">
        <v>1</v>
      </c>
      <c r="W1619" s="9">
        <v>0</v>
      </c>
      <c r="X1619" s="9">
        <v>916</v>
      </c>
      <c r="Y1619" s="9">
        <v>33</v>
      </c>
      <c r="Z1619" s="9">
        <v>2</v>
      </c>
      <c r="AA1619" s="9">
        <v>226</v>
      </c>
      <c r="AB1619" s="9">
        <v>279</v>
      </c>
      <c r="AC1619" s="9">
        <v>244</v>
      </c>
      <c r="AD1619" s="9">
        <v>200</v>
      </c>
      <c r="AE1619" s="9">
        <v>2</v>
      </c>
      <c r="AF1619" s="9">
        <v>743</v>
      </c>
      <c r="AG1619" s="9">
        <v>177</v>
      </c>
      <c r="AH1619" s="9">
        <v>30</v>
      </c>
      <c r="AI1619" s="9">
        <v>1</v>
      </c>
      <c r="AJ1619" s="9">
        <v>31</v>
      </c>
      <c r="AK1619" s="9">
        <v>11</v>
      </c>
      <c r="AL1619" s="9">
        <v>909</v>
      </c>
      <c r="AM1619" s="9">
        <v>0</v>
      </c>
      <c r="AN1619" s="9">
        <v>844</v>
      </c>
      <c r="AO1619" s="9">
        <v>13</v>
      </c>
      <c r="AP1619" s="9">
        <v>85</v>
      </c>
      <c r="AQ1619" s="9">
        <v>9</v>
      </c>
      <c r="AR1619" s="9">
        <v>736</v>
      </c>
      <c r="AS1619" s="9">
        <v>215</v>
      </c>
      <c r="AT1619" s="10">
        <v>0</v>
      </c>
    </row>
    <row r="1620" spans="1:46" ht="42.75" x14ac:dyDescent="0.25">
      <c r="A1620" s="26" t="str">
        <f t="shared" si="50"/>
        <v>2015Nurse practitionersCanadaUnknown places of work</v>
      </c>
      <c r="B1620" s="24">
        <v>2015</v>
      </c>
      <c r="C1620" s="9" t="s">
        <v>5</v>
      </c>
      <c r="D1620" s="9" t="s">
        <v>171</v>
      </c>
      <c r="E1620" s="9" t="str">
        <f t="shared" si="51"/>
        <v>Canada</v>
      </c>
      <c r="F1620" s="9" t="s">
        <v>184</v>
      </c>
      <c r="G1620" s="9" t="s">
        <v>49</v>
      </c>
      <c r="H1620" s="9">
        <v>23</v>
      </c>
      <c r="I1620" s="9">
        <v>21</v>
      </c>
      <c r="J1620" s="9">
        <v>1</v>
      </c>
      <c r="K1620" s="9">
        <v>1</v>
      </c>
      <c r="L1620" s="9">
        <v>0</v>
      </c>
      <c r="M1620" s="9">
        <v>1</v>
      </c>
      <c r="N1620" s="9">
        <v>4</v>
      </c>
      <c r="O1620" s="9">
        <v>5</v>
      </c>
      <c r="P1620" s="9">
        <v>4</v>
      </c>
      <c r="Q1620" s="9">
        <v>2</v>
      </c>
      <c r="R1620" s="9">
        <v>1</v>
      </c>
      <c r="S1620" s="9">
        <v>4</v>
      </c>
      <c r="T1620" s="9">
        <v>2</v>
      </c>
      <c r="U1620" s="9">
        <v>0</v>
      </c>
      <c r="V1620" s="9">
        <v>0</v>
      </c>
      <c r="W1620" s="9">
        <v>0</v>
      </c>
      <c r="X1620" s="9">
        <v>19</v>
      </c>
      <c r="Y1620" s="9">
        <v>3</v>
      </c>
      <c r="Z1620" s="9">
        <v>1</v>
      </c>
      <c r="AA1620" s="9">
        <v>10</v>
      </c>
      <c r="AB1620" s="9">
        <v>8</v>
      </c>
      <c r="AC1620" s="9">
        <v>4</v>
      </c>
      <c r="AD1620" s="9">
        <v>1</v>
      </c>
      <c r="AE1620" s="9">
        <v>0</v>
      </c>
      <c r="AF1620" s="9">
        <v>14</v>
      </c>
      <c r="AG1620" s="9">
        <v>3</v>
      </c>
      <c r="AH1620" s="9">
        <v>2</v>
      </c>
      <c r="AI1620" s="9">
        <v>4</v>
      </c>
      <c r="AJ1620" s="9">
        <v>0</v>
      </c>
      <c r="AK1620" s="9">
        <v>0</v>
      </c>
      <c r="AL1620" s="9">
        <v>3</v>
      </c>
      <c r="AM1620" s="9">
        <v>20</v>
      </c>
      <c r="AN1620" s="9">
        <v>2</v>
      </c>
      <c r="AO1620" s="9">
        <v>1</v>
      </c>
      <c r="AP1620" s="9">
        <v>0</v>
      </c>
      <c r="AQ1620" s="9">
        <v>20</v>
      </c>
      <c r="AR1620" s="9">
        <v>14</v>
      </c>
      <c r="AS1620" s="9">
        <v>8</v>
      </c>
      <c r="AT1620" s="10">
        <v>1</v>
      </c>
    </row>
    <row r="1621" spans="1:46" ht="57" x14ac:dyDescent="0.25">
      <c r="A1621" s="26" t="str">
        <f t="shared" si="50"/>
        <v>2015Registered nursesNewfoundland and LabradorAll places of work</v>
      </c>
      <c r="B1621" s="24">
        <v>2015</v>
      </c>
      <c r="C1621" s="9" t="s">
        <v>7</v>
      </c>
      <c r="D1621" s="9" t="s">
        <v>162</v>
      </c>
      <c r="E1621" s="9" t="str">
        <f t="shared" si="51"/>
        <v>Newfoundland and Labrador</v>
      </c>
      <c r="F1621" s="9" t="s">
        <v>179</v>
      </c>
      <c r="G1621" s="9" t="s">
        <v>9</v>
      </c>
      <c r="H1621" s="9">
        <v>6072</v>
      </c>
      <c r="I1621" s="9">
        <v>5713</v>
      </c>
      <c r="J1621" s="9">
        <v>359</v>
      </c>
      <c r="K1621" s="9">
        <v>0</v>
      </c>
      <c r="L1621" s="9">
        <v>250</v>
      </c>
      <c r="M1621" s="9">
        <v>704</v>
      </c>
      <c r="N1621" s="9">
        <v>719</v>
      </c>
      <c r="O1621" s="9">
        <v>734</v>
      </c>
      <c r="P1621" s="9">
        <v>800</v>
      </c>
      <c r="Q1621" s="9">
        <v>963</v>
      </c>
      <c r="R1621" s="9">
        <v>964</v>
      </c>
      <c r="S1621" s="9">
        <v>564</v>
      </c>
      <c r="T1621" s="9">
        <v>270</v>
      </c>
      <c r="U1621" s="9">
        <v>85</v>
      </c>
      <c r="V1621" s="9">
        <v>19</v>
      </c>
      <c r="W1621" s="9">
        <v>0</v>
      </c>
      <c r="X1621" s="9">
        <v>5991</v>
      </c>
      <c r="Y1621" s="9">
        <v>81</v>
      </c>
      <c r="Z1621" s="9">
        <v>0</v>
      </c>
      <c r="AA1621" s="9">
        <v>1901</v>
      </c>
      <c r="AB1621" s="9">
        <v>1392</v>
      </c>
      <c r="AC1621" s="9">
        <v>1607</v>
      </c>
      <c r="AD1621" s="9">
        <v>1172</v>
      </c>
      <c r="AE1621" s="9">
        <v>0</v>
      </c>
      <c r="AF1621" s="9">
        <v>4317</v>
      </c>
      <c r="AG1621" s="9">
        <v>770</v>
      </c>
      <c r="AH1621" s="9">
        <v>985</v>
      </c>
      <c r="AI1621" s="9">
        <v>0</v>
      </c>
      <c r="AJ1621" s="9">
        <v>4679</v>
      </c>
      <c r="AK1621" s="9">
        <v>769</v>
      </c>
      <c r="AL1621" s="9">
        <v>617</v>
      </c>
      <c r="AM1621" s="9">
        <v>7</v>
      </c>
      <c r="AN1621" s="9">
        <v>5437</v>
      </c>
      <c r="AO1621" s="9">
        <v>341</v>
      </c>
      <c r="AP1621" s="9">
        <v>294</v>
      </c>
      <c r="AQ1621" s="9">
        <v>0</v>
      </c>
      <c r="AR1621" s="9">
        <v>4266</v>
      </c>
      <c r="AS1621" s="9">
        <v>1806</v>
      </c>
      <c r="AT1621" s="10">
        <v>0</v>
      </c>
    </row>
    <row r="1622" spans="1:46" ht="57" x14ac:dyDescent="0.25">
      <c r="A1622" s="26" t="str">
        <f t="shared" si="50"/>
        <v>2015Registered nursesNewfoundland and LabradorHospital</v>
      </c>
      <c r="B1622" s="24">
        <v>2015</v>
      </c>
      <c r="C1622" s="9" t="s">
        <v>7</v>
      </c>
      <c r="D1622" s="9" t="s">
        <v>162</v>
      </c>
      <c r="E1622" s="9" t="str">
        <f t="shared" si="51"/>
        <v>Newfoundland and Labrador</v>
      </c>
      <c r="F1622" s="9" t="s">
        <v>180</v>
      </c>
      <c r="G1622" s="9" t="s">
        <v>10</v>
      </c>
      <c r="H1622" s="9">
        <v>4122</v>
      </c>
      <c r="I1622" s="9">
        <v>3871</v>
      </c>
      <c r="J1622" s="9">
        <v>251</v>
      </c>
      <c r="K1622" s="9">
        <v>0</v>
      </c>
      <c r="L1622" s="9">
        <v>231</v>
      </c>
      <c r="M1622" s="9">
        <v>635</v>
      </c>
      <c r="N1622" s="9">
        <v>565</v>
      </c>
      <c r="O1622" s="9">
        <v>458</v>
      </c>
      <c r="P1622" s="9">
        <v>506</v>
      </c>
      <c r="Q1622" s="9">
        <v>619</v>
      </c>
      <c r="R1622" s="9">
        <v>623</v>
      </c>
      <c r="S1622" s="9">
        <v>325</v>
      </c>
      <c r="T1622" s="9">
        <v>126</v>
      </c>
      <c r="U1622" s="9">
        <v>32</v>
      </c>
      <c r="V1622" s="9">
        <v>2</v>
      </c>
      <c r="W1622" s="9">
        <v>0</v>
      </c>
      <c r="X1622" s="9">
        <v>4067</v>
      </c>
      <c r="Y1622" s="9">
        <v>55</v>
      </c>
      <c r="Z1622" s="9">
        <v>0</v>
      </c>
      <c r="AA1622" s="9">
        <v>1582</v>
      </c>
      <c r="AB1622" s="9">
        <v>843</v>
      </c>
      <c r="AC1622" s="9">
        <v>1053</v>
      </c>
      <c r="AD1622" s="9">
        <v>644</v>
      </c>
      <c r="AE1622" s="9">
        <v>0</v>
      </c>
      <c r="AF1622" s="9">
        <v>2888</v>
      </c>
      <c r="AG1622" s="9">
        <v>501</v>
      </c>
      <c r="AH1622" s="9">
        <v>733</v>
      </c>
      <c r="AI1622" s="9">
        <v>0</v>
      </c>
      <c r="AJ1622" s="9">
        <v>3553</v>
      </c>
      <c r="AK1622" s="9">
        <v>381</v>
      </c>
      <c r="AL1622" s="9">
        <v>185</v>
      </c>
      <c r="AM1622" s="9">
        <v>3</v>
      </c>
      <c r="AN1622" s="9">
        <v>3926</v>
      </c>
      <c r="AO1622" s="9">
        <v>105</v>
      </c>
      <c r="AP1622" s="9">
        <v>91</v>
      </c>
      <c r="AQ1622" s="9">
        <v>0</v>
      </c>
      <c r="AR1622" s="9">
        <v>3078</v>
      </c>
      <c r="AS1622" s="9">
        <v>1044</v>
      </c>
      <c r="AT1622" s="10">
        <v>0</v>
      </c>
    </row>
    <row r="1623" spans="1:46" ht="57" x14ac:dyDescent="0.25">
      <c r="A1623" s="26" t="str">
        <f t="shared" si="50"/>
        <v>2015Registered nursesNewfoundland and LabradorCommunity health</v>
      </c>
      <c r="B1623" s="24">
        <v>2015</v>
      </c>
      <c r="C1623" s="9" t="s">
        <v>7</v>
      </c>
      <c r="D1623" s="9" t="s">
        <v>162</v>
      </c>
      <c r="E1623" s="9" t="str">
        <f t="shared" si="51"/>
        <v>Newfoundland and Labrador</v>
      </c>
      <c r="F1623" s="9" t="s">
        <v>182</v>
      </c>
      <c r="G1623" s="9" t="s">
        <v>11</v>
      </c>
      <c r="H1623" s="9">
        <v>829</v>
      </c>
      <c r="I1623" s="9">
        <v>799</v>
      </c>
      <c r="J1623" s="9">
        <v>30</v>
      </c>
      <c r="K1623" s="9">
        <v>0</v>
      </c>
      <c r="L1623" s="9">
        <v>8</v>
      </c>
      <c r="M1623" s="9">
        <v>33</v>
      </c>
      <c r="N1623" s="9">
        <v>76</v>
      </c>
      <c r="O1623" s="9">
        <v>137</v>
      </c>
      <c r="P1623" s="9">
        <v>150</v>
      </c>
      <c r="Q1623" s="9">
        <v>149</v>
      </c>
      <c r="R1623" s="9">
        <v>127</v>
      </c>
      <c r="S1623" s="9">
        <v>83</v>
      </c>
      <c r="T1623" s="9">
        <v>44</v>
      </c>
      <c r="U1623" s="9">
        <v>16</v>
      </c>
      <c r="V1623" s="9">
        <v>6</v>
      </c>
      <c r="W1623" s="9">
        <v>0</v>
      </c>
      <c r="X1623" s="9">
        <v>819</v>
      </c>
      <c r="Y1623" s="9">
        <v>10</v>
      </c>
      <c r="Z1623" s="9">
        <v>0</v>
      </c>
      <c r="AA1623" s="9">
        <v>146</v>
      </c>
      <c r="AB1623" s="9">
        <v>282</v>
      </c>
      <c r="AC1623" s="9">
        <v>236</v>
      </c>
      <c r="AD1623" s="9">
        <v>165</v>
      </c>
      <c r="AE1623" s="9">
        <v>0</v>
      </c>
      <c r="AF1623" s="9">
        <v>621</v>
      </c>
      <c r="AG1623" s="9">
        <v>104</v>
      </c>
      <c r="AH1623" s="9">
        <v>104</v>
      </c>
      <c r="AI1623" s="9">
        <v>0</v>
      </c>
      <c r="AJ1623" s="9">
        <v>610</v>
      </c>
      <c r="AK1623" s="9">
        <v>131</v>
      </c>
      <c r="AL1623" s="9">
        <v>87</v>
      </c>
      <c r="AM1623" s="9">
        <v>1</v>
      </c>
      <c r="AN1623" s="9">
        <v>763</v>
      </c>
      <c r="AO1623" s="9">
        <v>44</v>
      </c>
      <c r="AP1623" s="9">
        <v>22</v>
      </c>
      <c r="AQ1623" s="9">
        <v>0</v>
      </c>
      <c r="AR1623" s="9">
        <v>379</v>
      </c>
      <c r="AS1623" s="9">
        <v>450</v>
      </c>
      <c r="AT1623" s="10">
        <v>0</v>
      </c>
    </row>
    <row r="1624" spans="1:46" ht="57" x14ac:dyDescent="0.25">
      <c r="A1624" s="26" t="str">
        <f t="shared" si="50"/>
        <v>2015Registered nursesNewfoundland and LabradorNursing home/long-term care</v>
      </c>
      <c r="B1624" s="24">
        <v>2015</v>
      </c>
      <c r="C1624" s="9" t="s">
        <v>7</v>
      </c>
      <c r="D1624" s="9" t="s">
        <v>162</v>
      </c>
      <c r="E1624" s="9" t="str">
        <f t="shared" si="51"/>
        <v>Newfoundland and Labrador</v>
      </c>
      <c r="F1624" s="9" t="s">
        <v>181</v>
      </c>
      <c r="G1624" s="9" t="s">
        <v>12</v>
      </c>
      <c r="H1624" s="9">
        <v>470</v>
      </c>
      <c r="I1624" s="9">
        <v>447</v>
      </c>
      <c r="J1624" s="9">
        <v>23</v>
      </c>
      <c r="K1624" s="9">
        <v>0</v>
      </c>
      <c r="L1624" s="9">
        <v>9</v>
      </c>
      <c r="M1624" s="9">
        <v>29</v>
      </c>
      <c r="N1624" s="9">
        <v>36</v>
      </c>
      <c r="O1624" s="9">
        <v>57</v>
      </c>
      <c r="P1624" s="9">
        <v>55</v>
      </c>
      <c r="Q1624" s="9">
        <v>79</v>
      </c>
      <c r="R1624" s="9">
        <v>74</v>
      </c>
      <c r="S1624" s="9">
        <v>55</v>
      </c>
      <c r="T1624" s="9">
        <v>49</v>
      </c>
      <c r="U1624" s="9">
        <v>21</v>
      </c>
      <c r="V1624" s="9">
        <v>6</v>
      </c>
      <c r="W1624" s="9">
        <v>0</v>
      </c>
      <c r="X1624" s="9">
        <v>458</v>
      </c>
      <c r="Y1624" s="9">
        <v>12</v>
      </c>
      <c r="Z1624" s="9">
        <v>0</v>
      </c>
      <c r="AA1624" s="9">
        <v>105</v>
      </c>
      <c r="AB1624" s="9">
        <v>100</v>
      </c>
      <c r="AC1624" s="9">
        <v>121</v>
      </c>
      <c r="AD1624" s="9">
        <v>144</v>
      </c>
      <c r="AE1624" s="9">
        <v>0</v>
      </c>
      <c r="AF1624" s="9">
        <v>307</v>
      </c>
      <c r="AG1624" s="9">
        <v>76</v>
      </c>
      <c r="AH1624" s="9">
        <v>87</v>
      </c>
      <c r="AI1624" s="9">
        <v>0</v>
      </c>
      <c r="AJ1624" s="9">
        <v>349</v>
      </c>
      <c r="AK1624" s="9">
        <v>94</v>
      </c>
      <c r="AL1624" s="9">
        <v>24</v>
      </c>
      <c r="AM1624" s="9">
        <v>3</v>
      </c>
      <c r="AN1624" s="9">
        <v>432</v>
      </c>
      <c r="AO1624" s="9">
        <v>32</v>
      </c>
      <c r="AP1624" s="9">
        <v>6</v>
      </c>
      <c r="AQ1624" s="9">
        <v>0</v>
      </c>
      <c r="AR1624" s="9">
        <v>281</v>
      </c>
      <c r="AS1624" s="9">
        <v>189</v>
      </c>
      <c r="AT1624" s="10">
        <v>0</v>
      </c>
    </row>
    <row r="1625" spans="1:46" ht="57" x14ac:dyDescent="0.25">
      <c r="A1625" s="26" t="str">
        <f t="shared" si="50"/>
        <v>2015Registered nursesNewfoundland and LabradorOther places of work</v>
      </c>
      <c r="B1625" s="24">
        <v>2015</v>
      </c>
      <c r="C1625" s="9" t="s">
        <v>7</v>
      </c>
      <c r="D1625" s="9" t="s">
        <v>162</v>
      </c>
      <c r="E1625" s="9" t="str">
        <f t="shared" si="51"/>
        <v>Newfoundland and Labrador</v>
      </c>
      <c r="F1625" s="9" t="s">
        <v>183</v>
      </c>
      <c r="G1625" s="9" t="s">
        <v>13</v>
      </c>
      <c r="H1625" s="9">
        <v>651</v>
      </c>
      <c r="I1625" s="9">
        <v>596</v>
      </c>
      <c r="J1625" s="9">
        <v>55</v>
      </c>
      <c r="K1625" s="9">
        <v>0</v>
      </c>
      <c r="L1625" s="9">
        <v>2</v>
      </c>
      <c r="M1625" s="9">
        <v>7</v>
      </c>
      <c r="N1625" s="9">
        <v>42</v>
      </c>
      <c r="O1625" s="9">
        <v>82</v>
      </c>
      <c r="P1625" s="9">
        <v>89</v>
      </c>
      <c r="Q1625" s="9">
        <v>116</v>
      </c>
      <c r="R1625" s="9">
        <v>140</v>
      </c>
      <c r="S1625" s="9">
        <v>101</v>
      </c>
      <c r="T1625" s="9">
        <v>51</v>
      </c>
      <c r="U1625" s="9">
        <v>16</v>
      </c>
      <c r="V1625" s="9">
        <v>5</v>
      </c>
      <c r="W1625" s="9">
        <v>0</v>
      </c>
      <c r="X1625" s="9">
        <v>647</v>
      </c>
      <c r="Y1625" s="9">
        <v>4</v>
      </c>
      <c r="Z1625" s="9">
        <v>0</v>
      </c>
      <c r="AA1625" s="9">
        <v>68</v>
      </c>
      <c r="AB1625" s="9">
        <v>167</v>
      </c>
      <c r="AC1625" s="9">
        <v>197</v>
      </c>
      <c r="AD1625" s="9">
        <v>219</v>
      </c>
      <c r="AE1625" s="9">
        <v>0</v>
      </c>
      <c r="AF1625" s="9">
        <v>501</v>
      </c>
      <c r="AG1625" s="9">
        <v>89</v>
      </c>
      <c r="AH1625" s="9">
        <v>61</v>
      </c>
      <c r="AI1625" s="9">
        <v>0</v>
      </c>
      <c r="AJ1625" s="9">
        <v>167</v>
      </c>
      <c r="AK1625" s="9">
        <v>163</v>
      </c>
      <c r="AL1625" s="9">
        <v>321</v>
      </c>
      <c r="AM1625" s="9">
        <v>0</v>
      </c>
      <c r="AN1625" s="9">
        <v>316</v>
      </c>
      <c r="AO1625" s="9">
        <v>160</v>
      </c>
      <c r="AP1625" s="9">
        <v>175</v>
      </c>
      <c r="AQ1625" s="9">
        <v>0</v>
      </c>
      <c r="AR1625" s="9">
        <v>528</v>
      </c>
      <c r="AS1625" s="9">
        <v>123</v>
      </c>
      <c r="AT1625" s="10">
        <v>0</v>
      </c>
    </row>
    <row r="1626" spans="1:46" ht="42.75" x14ac:dyDescent="0.25">
      <c r="A1626" s="26" t="str">
        <f t="shared" si="50"/>
        <v>2015Registered nursesPrince Edward IslandAll places of work</v>
      </c>
      <c r="B1626" s="24">
        <v>2015</v>
      </c>
      <c r="C1626" s="9" t="s">
        <v>7</v>
      </c>
      <c r="D1626" s="9" t="s">
        <v>163</v>
      </c>
      <c r="E1626" s="9" t="str">
        <f t="shared" si="51"/>
        <v>Prince Edward Island</v>
      </c>
      <c r="F1626" s="9" t="s">
        <v>179</v>
      </c>
      <c r="G1626" s="9" t="s">
        <v>9</v>
      </c>
      <c r="H1626" s="9">
        <v>1537</v>
      </c>
      <c r="I1626" s="9">
        <v>1486</v>
      </c>
      <c r="J1626" s="9">
        <v>51</v>
      </c>
      <c r="K1626" s="9">
        <v>0</v>
      </c>
      <c r="L1626" s="9">
        <v>36</v>
      </c>
      <c r="M1626" s="9">
        <v>156</v>
      </c>
      <c r="N1626" s="9">
        <v>159</v>
      </c>
      <c r="O1626" s="9">
        <v>146</v>
      </c>
      <c r="P1626" s="9">
        <v>140</v>
      </c>
      <c r="Q1626" s="9">
        <v>207</v>
      </c>
      <c r="R1626" s="9">
        <v>240</v>
      </c>
      <c r="S1626" s="9">
        <v>188</v>
      </c>
      <c r="T1626" s="9">
        <v>162</v>
      </c>
      <c r="U1626" s="9">
        <v>77</v>
      </c>
      <c r="V1626" s="9">
        <v>26</v>
      </c>
      <c r="W1626" s="9">
        <v>0</v>
      </c>
      <c r="X1626" s="9">
        <v>1496</v>
      </c>
      <c r="Y1626" s="9">
        <v>36</v>
      </c>
      <c r="Z1626" s="9">
        <v>5</v>
      </c>
      <c r="AA1626" s="9">
        <v>458</v>
      </c>
      <c r="AB1626" s="9">
        <v>208</v>
      </c>
      <c r="AC1626" s="9">
        <v>384</v>
      </c>
      <c r="AD1626" s="9">
        <v>487</v>
      </c>
      <c r="AE1626" s="9">
        <v>0</v>
      </c>
      <c r="AF1626" s="9">
        <v>791</v>
      </c>
      <c r="AG1626" s="9">
        <v>528</v>
      </c>
      <c r="AH1626" s="9">
        <v>218</v>
      </c>
      <c r="AI1626" s="9">
        <v>0</v>
      </c>
      <c r="AJ1626" s="9">
        <v>1131</v>
      </c>
      <c r="AK1626" s="9">
        <v>128</v>
      </c>
      <c r="AL1626" s="9">
        <v>278</v>
      </c>
      <c r="AM1626" s="9">
        <v>0</v>
      </c>
      <c r="AN1626" s="9">
        <v>1349</v>
      </c>
      <c r="AO1626" s="9">
        <v>111</v>
      </c>
      <c r="AP1626" s="9">
        <v>77</v>
      </c>
      <c r="AQ1626" s="9">
        <v>0</v>
      </c>
      <c r="AR1626" s="9">
        <v>1035</v>
      </c>
      <c r="AS1626" s="9">
        <v>500</v>
      </c>
      <c r="AT1626" s="10">
        <v>2</v>
      </c>
    </row>
    <row r="1627" spans="1:46" ht="42.75" x14ac:dyDescent="0.25">
      <c r="A1627" s="26" t="str">
        <f t="shared" si="50"/>
        <v>2015Registered nursesPrince Edward IslandHospital</v>
      </c>
      <c r="B1627" s="24">
        <v>2015</v>
      </c>
      <c r="C1627" s="9" t="s">
        <v>7</v>
      </c>
      <c r="D1627" s="9" t="s">
        <v>163</v>
      </c>
      <c r="E1627" s="9" t="str">
        <f t="shared" si="51"/>
        <v>Prince Edward Island</v>
      </c>
      <c r="F1627" s="9" t="s">
        <v>180</v>
      </c>
      <c r="G1627" s="9" t="s">
        <v>10</v>
      </c>
      <c r="H1627" s="9">
        <v>886</v>
      </c>
      <c r="I1627" s="9">
        <v>856</v>
      </c>
      <c r="J1627" s="9">
        <v>30</v>
      </c>
      <c r="K1627" s="9">
        <v>0</v>
      </c>
      <c r="L1627" s="9">
        <v>32</v>
      </c>
      <c r="M1627" s="9">
        <v>137</v>
      </c>
      <c r="N1627" s="9">
        <v>117</v>
      </c>
      <c r="O1627" s="9">
        <v>102</v>
      </c>
      <c r="P1627" s="9">
        <v>81</v>
      </c>
      <c r="Q1627" s="9">
        <v>109</v>
      </c>
      <c r="R1627" s="9">
        <v>124</v>
      </c>
      <c r="S1627" s="9">
        <v>89</v>
      </c>
      <c r="T1627" s="9">
        <v>66</v>
      </c>
      <c r="U1627" s="9">
        <v>25</v>
      </c>
      <c r="V1627" s="9">
        <v>4</v>
      </c>
      <c r="W1627" s="9">
        <v>0</v>
      </c>
      <c r="X1627" s="9">
        <v>870</v>
      </c>
      <c r="Y1627" s="9">
        <v>16</v>
      </c>
      <c r="Z1627" s="9">
        <v>0</v>
      </c>
      <c r="AA1627" s="9">
        <v>361</v>
      </c>
      <c r="AB1627" s="9">
        <v>116</v>
      </c>
      <c r="AC1627" s="9">
        <v>208</v>
      </c>
      <c r="AD1627" s="9">
        <v>201</v>
      </c>
      <c r="AE1627" s="9">
        <v>0</v>
      </c>
      <c r="AF1627" s="9">
        <v>467</v>
      </c>
      <c r="AG1627" s="9">
        <v>290</v>
      </c>
      <c r="AH1627" s="9">
        <v>129</v>
      </c>
      <c r="AI1627" s="9">
        <v>0</v>
      </c>
      <c r="AJ1627" s="9">
        <v>768</v>
      </c>
      <c r="AK1627" s="9">
        <v>46</v>
      </c>
      <c r="AL1627" s="9">
        <v>72</v>
      </c>
      <c r="AM1627" s="9">
        <v>0</v>
      </c>
      <c r="AN1627" s="9">
        <v>831</v>
      </c>
      <c r="AO1627" s="9">
        <v>48</v>
      </c>
      <c r="AP1627" s="9">
        <v>7</v>
      </c>
      <c r="AQ1627" s="9">
        <v>0</v>
      </c>
      <c r="AR1627" s="9">
        <v>607</v>
      </c>
      <c r="AS1627" s="9">
        <v>278</v>
      </c>
      <c r="AT1627" s="10">
        <v>1</v>
      </c>
    </row>
    <row r="1628" spans="1:46" ht="42.75" x14ac:dyDescent="0.25">
      <c r="A1628" s="26" t="str">
        <f t="shared" si="50"/>
        <v>2015Registered nursesPrince Edward IslandCommunity health</v>
      </c>
      <c r="B1628" s="24">
        <v>2015</v>
      </c>
      <c r="C1628" s="9" t="s">
        <v>7</v>
      </c>
      <c r="D1628" s="9" t="s">
        <v>163</v>
      </c>
      <c r="E1628" s="9" t="str">
        <f t="shared" si="51"/>
        <v>Prince Edward Island</v>
      </c>
      <c r="F1628" s="9" t="s">
        <v>182</v>
      </c>
      <c r="G1628" s="9" t="s">
        <v>11</v>
      </c>
      <c r="H1628" s="9">
        <v>83</v>
      </c>
      <c r="I1628" s="9">
        <v>82</v>
      </c>
      <c r="J1628" s="9">
        <v>1</v>
      </c>
      <c r="K1628" s="9">
        <v>0</v>
      </c>
      <c r="L1628" s="9">
        <v>0</v>
      </c>
      <c r="M1628" s="9">
        <v>4</v>
      </c>
      <c r="N1628" s="9">
        <v>16</v>
      </c>
      <c r="O1628" s="9">
        <v>5</v>
      </c>
      <c r="P1628" s="9">
        <v>9</v>
      </c>
      <c r="Q1628" s="9">
        <v>11</v>
      </c>
      <c r="R1628" s="9">
        <v>9</v>
      </c>
      <c r="S1628" s="9">
        <v>13</v>
      </c>
      <c r="T1628" s="9">
        <v>8</v>
      </c>
      <c r="U1628" s="9">
        <v>7</v>
      </c>
      <c r="V1628" s="9">
        <v>1</v>
      </c>
      <c r="W1628" s="9">
        <v>0</v>
      </c>
      <c r="X1628" s="9">
        <v>77</v>
      </c>
      <c r="Y1628" s="9">
        <v>2</v>
      </c>
      <c r="Z1628" s="9">
        <v>4</v>
      </c>
      <c r="AA1628" s="9">
        <v>20</v>
      </c>
      <c r="AB1628" s="9">
        <v>18</v>
      </c>
      <c r="AC1628" s="9">
        <v>17</v>
      </c>
      <c r="AD1628" s="9">
        <v>28</v>
      </c>
      <c r="AE1628" s="9">
        <v>0</v>
      </c>
      <c r="AF1628" s="9">
        <v>50</v>
      </c>
      <c r="AG1628" s="9">
        <v>27</v>
      </c>
      <c r="AH1628" s="9">
        <v>6</v>
      </c>
      <c r="AI1628" s="9">
        <v>0</v>
      </c>
      <c r="AJ1628" s="9">
        <v>48</v>
      </c>
      <c r="AK1628" s="9">
        <v>8</v>
      </c>
      <c r="AL1628" s="9">
        <v>27</v>
      </c>
      <c r="AM1628" s="9">
        <v>0</v>
      </c>
      <c r="AN1628" s="9">
        <v>75</v>
      </c>
      <c r="AO1628" s="9">
        <v>3</v>
      </c>
      <c r="AP1628" s="9">
        <v>5</v>
      </c>
      <c r="AQ1628" s="9">
        <v>0</v>
      </c>
      <c r="AR1628" s="9">
        <v>41</v>
      </c>
      <c r="AS1628" s="9">
        <v>41</v>
      </c>
      <c r="AT1628" s="10">
        <v>1</v>
      </c>
    </row>
    <row r="1629" spans="1:46" ht="57" x14ac:dyDescent="0.25">
      <c r="A1629" s="26" t="str">
        <f t="shared" si="50"/>
        <v>2015Registered nursesPrince Edward IslandNursing home/long-term care</v>
      </c>
      <c r="B1629" s="24">
        <v>2015</v>
      </c>
      <c r="C1629" s="9" t="s">
        <v>7</v>
      </c>
      <c r="D1629" s="9" t="s">
        <v>163</v>
      </c>
      <c r="E1629" s="9" t="str">
        <f t="shared" si="51"/>
        <v>Prince Edward Island</v>
      </c>
      <c r="F1629" s="9" t="s">
        <v>181</v>
      </c>
      <c r="G1629" s="9" t="s">
        <v>12</v>
      </c>
      <c r="H1629" s="9">
        <v>209</v>
      </c>
      <c r="I1629" s="9">
        <v>195</v>
      </c>
      <c r="J1629" s="9">
        <v>14</v>
      </c>
      <c r="K1629" s="9">
        <v>0</v>
      </c>
      <c r="L1629" s="9">
        <v>3</v>
      </c>
      <c r="M1629" s="9">
        <v>8</v>
      </c>
      <c r="N1629" s="9">
        <v>12</v>
      </c>
      <c r="O1629" s="9">
        <v>11</v>
      </c>
      <c r="P1629" s="9">
        <v>14</v>
      </c>
      <c r="Q1629" s="9">
        <v>27</v>
      </c>
      <c r="R1629" s="9">
        <v>38</v>
      </c>
      <c r="S1629" s="9">
        <v>28</v>
      </c>
      <c r="T1629" s="9">
        <v>35</v>
      </c>
      <c r="U1629" s="9">
        <v>21</v>
      </c>
      <c r="V1629" s="9">
        <v>12</v>
      </c>
      <c r="W1629" s="9">
        <v>0</v>
      </c>
      <c r="X1629" s="9">
        <v>200</v>
      </c>
      <c r="Y1629" s="9">
        <v>9</v>
      </c>
      <c r="Z1629" s="9">
        <v>0</v>
      </c>
      <c r="AA1629" s="9">
        <v>36</v>
      </c>
      <c r="AB1629" s="9">
        <v>24</v>
      </c>
      <c r="AC1629" s="9">
        <v>59</v>
      </c>
      <c r="AD1629" s="9">
        <v>90</v>
      </c>
      <c r="AE1629" s="9">
        <v>0</v>
      </c>
      <c r="AF1629" s="9">
        <v>82</v>
      </c>
      <c r="AG1629" s="9">
        <v>92</v>
      </c>
      <c r="AH1629" s="9">
        <v>35</v>
      </c>
      <c r="AI1629" s="9">
        <v>0</v>
      </c>
      <c r="AJ1629" s="9">
        <v>144</v>
      </c>
      <c r="AK1629" s="9">
        <v>34</v>
      </c>
      <c r="AL1629" s="9">
        <v>31</v>
      </c>
      <c r="AM1629" s="9">
        <v>0</v>
      </c>
      <c r="AN1629" s="9">
        <v>200</v>
      </c>
      <c r="AO1629" s="9">
        <v>8</v>
      </c>
      <c r="AP1629" s="9">
        <v>1</v>
      </c>
      <c r="AQ1629" s="9">
        <v>0</v>
      </c>
      <c r="AR1629" s="9">
        <v>139</v>
      </c>
      <c r="AS1629" s="9">
        <v>70</v>
      </c>
      <c r="AT1629" s="10">
        <v>0</v>
      </c>
    </row>
    <row r="1630" spans="1:46" ht="42.75" x14ac:dyDescent="0.25">
      <c r="A1630" s="26" t="str">
        <f t="shared" si="50"/>
        <v>2015Registered nursesPrince Edward IslandOther places of work</v>
      </c>
      <c r="B1630" s="24">
        <v>2015</v>
      </c>
      <c r="C1630" s="9" t="s">
        <v>7</v>
      </c>
      <c r="D1630" s="9" t="s">
        <v>163</v>
      </c>
      <c r="E1630" s="9" t="str">
        <f t="shared" si="51"/>
        <v>Prince Edward Island</v>
      </c>
      <c r="F1630" s="9" t="s">
        <v>183</v>
      </c>
      <c r="G1630" s="9" t="s">
        <v>13</v>
      </c>
      <c r="H1630" s="9">
        <v>359</v>
      </c>
      <c r="I1630" s="9">
        <v>353</v>
      </c>
      <c r="J1630" s="9">
        <v>6</v>
      </c>
      <c r="K1630" s="9">
        <v>0</v>
      </c>
      <c r="L1630" s="9">
        <v>1</v>
      </c>
      <c r="M1630" s="9">
        <v>7</v>
      </c>
      <c r="N1630" s="9">
        <v>14</v>
      </c>
      <c r="O1630" s="9">
        <v>28</v>
      </c>
      <c r="P1630" s="9">
        <v>36</v>
      </c>
      <c r="Q1630" s="9">
        <v>60</v>
      </c>
      <c r="R1630" s="9">
        <v>69</v>
      </c>
      <c r="S1630" s="9">
        <v>58</v>
      </c>
      <c r="T1630" s="9">
        <v>53</v>
      </c>
      <c r="U1630" s="9">
        <v>24</v>
      </c>
      <c r="V1630" s="9">
        <v>9</v>
      </c>
      <c r="W1630" s="9">
        <v>0</v>
      </c>
      <c r="X1630" s="9">
        <v>349</v>
      </c>
      <c r="Y1630" s="9">
        <v>9</v>
      </c>
      <c r="Z1630" s="9">
        <v>1</v>
      </c>
      <c r="AA1630" s="9">
        <v>41</v>
      </c>
      <c r="AB1630" s="9">
        <v>50</v>
      </c>
      <c r="AC1630" s="9">
        <v>100</v>
      </c>
      <c r="AD1630" s="9">
        <v>168</v>
      </c>
      <c r="AE1630" s="9">
        <v>0</v>
      </c>
      <c r="AF1630" s="9">
        <v>192</v>
      </c>
      <c r="AG1630" s="9">
        <v>119</v>
      </c>
      <c r="AH1630" s="9">
        <v>48</v>
      </c>
      <c r="AI1630" s="9">
        <v>0</v>
      </c>
      <c r="AJ1630" s="9">
        <v>171</v>
      </c>
      <c r="AK1630" s="9">
        <v>40</v>
      </c>
      <c r="AL1630" s="9">
        <v>148</v>
      </c>
      <c r="AM1630" s="9">
        <v>0</v>
      </c>
      <c r="AN1630" s="9">
        <v>243</v>
      </c>
      <c r="AO1630" s="9">
        <v>52</v>
      </c>
      <c r="AP1630" s="9">
        <v>64</v>
      </c>
      <c r="AQ1630" s="9">
        <v>0</v>
      </c>
      <c r="AR1630" s="9">
        <v>248</v>
      </c>
      <c r="AS1630" s="9">
        <v>111</v>
      </c>
      <c r="AT1630" s="10">
        <v>0</v>
      </c>
    </row>
    <row r="1631" spans="1:46" ht="42.75" x14ac:dyDescent="0.25">
      <c r="A1631" s="26" t="str">
        <f t="shared" si="50"/>
        <v>2015Registered nursesNova ScotiaAll places of work</v>
      </c>
      <c r="B1631" s="24">
        <v>2015</v>
      </c>
      <c r="C1631" s="9" t="s">
        <v>7</v>
      </c>
      <c r="D1631" s="9" t="s">
        <v>164</v>
      </c>
      <c r="E1631" s="9" t="str">
        <f t="shared" si="51"/>
        <v>Nova Scotia</v>
      </c>
      <c r="F1631" s="9" t="s">
        <v>179</v>
      </c>
      <c r="G1631" s="9" t="s">
        <v>9</v>
      </c>
      <c r="H1631" s="9">
        <v>9296</v>
      </c>
      <c r="I1631" s="9">
        <v>8816</v>
      </c>
      <c r="J1631" s="9">
        <v>480</v>
      </c>
      <c r="K1631" s="9">
        <v>0</v>
      </c>
      <c r="L1631" s="9">
        <v>312</v>
      </c>
      <c r="M1631" s="9">
        <v>912</v>
      </c>
      <c r="N1631" s="9">
        <v>863</v>
      </c>
      <c r="O1631" s="9">
        <v>781</v>
      </c>
      <c r="P1631" s="9">
        <v>935</v>
      </c>
      <c r="Q1631" s="9">
        <v>1116</v>
      </c>
      <c r="R1631" s="9">
        <v>1582</v>
      </c>
      <c r="S1631" s="9">
        <v>1401</v>
      </c>
      <c r="T1631" s="9">
        <v>973</v>
      </c>
      <c r="U1631" s="9">
        <v>315</v>
      </c>
      <c r="V1631" s="9">
        <v>106</v>
      </c>
      <c r="W1631" s="9">
        <v>0</v>
      </c>
      <c r="X1631" s="9">
        <v>8981</v>
      </c>
      <c r="Y1631" s="9">
        <v>315</v>
      </c>
      <c r="Z1631" s="9">
        <v>0</v>
      </c>
      <c r="AA1631" s="9">
        <v>2655</v>
      </c>
      <c r="AB1631" s="9">
        <v>1283</v>
      </c>
      <c r="AC1631" s="9">
        <v>2322</v>
      </c>
      <c r="AD1631" s="9">
        <v>3036</v>
      </c>
      <c r="AE1631" s="9">
        <v>0</v>
      </c>
      <c r="AF1631" s="9">
        <v>6165</v>
      </c>
      <c r="AG1631" s="9">
        <v>2055</v>
      </c>
      <c r="AH1631" s="9">
        <v>1073</v>
      </c>
      <c r="AI1631" s="9">
        <v>3</v>
      </c>
      <c r="AJ1631" s="9">
        <v>7081</v>
      </c>
      <c r="AK1631" s="9">
        <v>860</v>
      </c>
      <c r="AL1631" s="9">
        <v>1348</v>
      </c>
      <c r="AM1631" s="9">
        <v>7</v>
      </c>
      <c r="AN1631" s="9">
        <v>8366</v>
      </c>
      <c r="AO1631" s="9">
        <v>452</v>
      </c>
      <c r="AP1631" s="9">
        <v>474</v>
      </c>
      <c r="AQ1631" s="9">
        <v>4</v>
      </c>
      <c r="AR1631" s="9">
        <v>7014</v>
      </c>
      <c r="AS1631" s="9">
        <v>2281</v>
      </c>
      <c r="AT1631" s="10">
        <v>1</v>
      </c>
    </row>
    <row r="1632" spans="1:46" ht="28.5" x14ac:dyDescent="0.25">
      <c r="A1632" s="26" t="str">
        <f t="shared" si="50"/>
        <v>2015Registered nursesNova ScotiaHospital</v>
      </c>
      <c r="B1632" s="24">
        <v>2015</v>
      </c>
      <c r="C1632" s="9" t="s">
        <v>7</v>
      </c>
      <c r="D1632" s="9" t="s">
        <v>164</v>
      </c>
      <c r="E1632" s="9" t="str">
        <f t="shared" si="51"/>
        <v>Nova Scotia</v>
      </c>
      <c r="F1632" s="9" t="s">
        <v>180</v>
      </c>
      <c r="G1632" s="9" t="s">
        <v>10</v>
      </c>
      <c r="H1632" s="9">
        <v>6142</v>
      </c>
      <c r="I1632" s="9">
        <v>5796</v>
      </c>
      <c r="J1632" s="9">
        <v>346</v>
      </c>
      <c r="K1632" s="9">
        <v>0</v>
      </c>
      <c r="L1632" s="9">
        <v>296</v>
      </c>
      <c r="M1632" s="9">
        <v>800</v>
      </c>
      <c r="N1632" s="9">
        <v>695</v>
      </c>
      <c r="O1632" s="9">
        <v>573</v>
      </c>
      <c r="P1632" s="9">
        <v>583</v>
      </c>
      <c r="Q1632" s="9">
        <v>694</v>
      </c>
      <c r="R1632" s="9">
        <v>999</v>
      </c>
      <c r="S1632" s="9">
        <v>825</v>
      </c>
      <c r="T1632" s="9">
        <v>504</v>
      </c>
      <c r="U1632" s="9">
        <v>138</v>
      </c>
      <c r="V1632" s="9">
        <v>35</v>
      </c>
      <c r="W1632" s="9">
        <v>0</v>
      </c>
      <c r="X1632" s="9">
        <v>5997</v>
      </c>
      <c r="Y1632" s="9">
        <v>145</v>
      </c>
      <c r="Z1632" s="9">
        <v>0</v>
      </c>
      <c r="AA1632" s="9">
        <v>2213</v>
      </c>
      <c r="AB1632" s="9">
        <v>825</v>
      </c>
      <c r="AC1632" s="9">
        <v>1433</v>
      </c>
      <c r="AD1632" s="9">
        <v>1671</v>
      </c>
      <c r="AE1632" s="9">
        <v>0</v>
      </c>
      <c r="AF1632" s="9">
        <v>4174</v>
      </c>
      <c r="AG1632" s="9">
        <v>1295</v>
      </c>
      <c r="AH1632" s="9">
        <v>671</v>
      </c>
      <c r="AI1632" s="9">
        <v>2</v>
      </c>
      <c r="AJ1632" s="9">
        <v>5314</v>
      </c>
      <c r="AK1632" s="9">
        <v>337</v>
      </c>
      <c r="AL1632" s="9">
        <v>490</v>
      </c>
      <c r="AM1632" s="9">
        <v>1</v>
      </c>
      <c r="AN1632" s="9">
        <v>5794</v>
      </c>
      <c r="AO1632" s="9">
        <v>173</v>
      </c>
      <c r="AP1632" s="9">
        <v>175</v>
      </c>
      <c r="AQ1632" s="9">
        <v>0</v>
      </c>
      <c r="AR1632" s="9">
        <v>4914</v>
      </c>
      <c r="AS1632" s="9">
        <v>1227</v>
      </c>
      <c r="AT1632" s="10">
        <v>1</v>
      </c>
    </row>
    <row r="1633" spans="1:46" ht="28.5" x14ac:dyDescent="0.25">
      <c r="A1633" s="26" t="str">
        <f t="shared" si="50"/>
        <v>2015Registered nursesNova ScotiaCommunity health</v>
      </c>
      <c r="B1633" s="24">
        <v>2015</v>
      </c>
      <c r="C1633" s="9" t="s">
        <v>7</v>
      </c>
      <c r="D1633" s="9" t="s">
        <v>164</v>
      </c>
      <c r="E1633" s="9" t="str">
        <f t="shared" si="51"/>
        <v>Nova Scotia</v>
      </c>
      <c r="F1633" s="9" t="s">
        <v>182</v>
      </c>
      <c r="G1633" s="9" t="s">
        <v>11</v>
      </c>
      <c r="H1633" s="9">
        <v>1128</v>
      </c>
      <c r="I1633" s="9">
        <v>1092</v>
      </c>
      <c r="J1633" s="9">
        <v>36</v>
      </c>
      <c r="K1633" s="9">
        <v>0</v>
      </c>
      <c r="L1633" s="9">
        <v>3</v>
      </c>
      <c r="M1633" s="9">
        <v>38</v>
      </c>
      <c r="N1633" s="9">
        <v>66</v>
      </c>
      <c r="O1633" s="9">
        <v>102</v>
      </c>
      <c r="P1633" s="9">
        <v>144</v>
      </c>
      <c r="Q1633" s="9">
        <v>168</v>
      </c>
      <c r="R1633" s="9">
        <v>199</v>
      </c>
      <c r="S1633" s="9">
        <v>198</v>
      </c>
      <c r="T1633" s="9">
        <v>139</v>
      </c>
      <c r="U1633" s="9">
        <v>52</v>
      </c>
      <c r="V1633" s="9">
        <v>19</v>
      </c>
      <c r="W1633" s="9">
        <v>0</v>
      </c>
      <c r="X1633" s="9">
        <v>1095</v>
      </c>
      <c r="Y1633" s="9">
        <v>33</v>
      </c>
      <c r="Z1633" s="9">
        <v>0</v>
      </c>
      <c r="AA1633" s="9">
        <v>163</v>
      </c>
      <c r="AB1633" s="9">
        <v>198</v>
      </c>
      <c r="AC1633" s="9">
        <v>334</v>
      </c>
      <c r="AD1633" s="9">
        <v>433</v>
      </c>
      <c r="AE1633" s="9">
        <v>0</v>
      </c>
      <c r="AF1633" s="9">
        <v>705</v>
      </c>
      <c r="AG1633" s="9">
        <v>300</v>
      </c>
      <c r="AH1633" s="9">
        <v>123</v>
      </c>
      <c r="AI1633" s="9">
        <v>0</v>
      </c>
      <c r="AJ1633" s="9">
        <v>730</v>
      </c>
      <c r="AK1633" s="9">
        <v>164</v>
      </c>
      <c r="AL1633" s="9">
        <v>234</v>
      </c>
      <c r="AM1633" s="9">
        <v>0</v>
      </c>
      <c r="AN1633" s="9">
        <v>1051</v>
      </c>
      <c r="AO1633" s="9">
        <v>45</v>
      </c>
      <c r="AP1633" s="9">
        <v>32</v>
      </c>
      <c r="AQ1633" s="9">
        <v>0</v>
      </c>
      <c r="AR1633" s="9">
        <v>736</v>
      </c>
      <c r="AS1633" s="9">
        <v>392</v>
      </c>
      <c r="AT1633" s="10">
        <v>0</v>
      </c>
    </row>
    <row r="1634" spans="1:46" ht="57" x14ac:dyDescent="0.25">
      <c r="A1634" s="26" t="str">
        <f t="shared" si="50"/>
        <v>2015Registered nursesNova ScotiaNursing home/long-term care</v>
      </c>
      <c r="B1634" s="24">
        <v>2015</v>
      </c>
      <c r="C1634" s="9" t="s">
        <v>7</v>
      </c>
      <c r="D1634" s="9" t="s">
        <v>164</v>
      </c>
      <c r="E1634" s="9" t="str">
        <f t="shared" si="51"/>
        <v>Nova Scotia</v>
      </c>
      <c r="F1634" s="9" t="s">
        <v>181</v>
      </c>
      <c r="G1634" s="9" t="s">
        <v>12</v>
      </c>
      <c r="H1634" s="9">
        <v>1061</v>
      </c>
      <c r="I1634" s="9">
        <v>1009</v>
      </c>
      <c r="J1634" s="9">
        <v>52</v>
      </c>
      <c r="K1634" s="9">
        <v>0</v>
      </c>
      <c r="L1634" s="9">
        <v>9</v>
      </c>
      <c r="M1634" s="9">
        <v>54</v>
      </c>
      <c r="N1634" s="9">
        <v>60</v>
      </c>
      <c r="O1634" s="9">
        <v>53</v>
      </c>
      <c r="P1634" s="9">
        <v>108</v>
      </c>
      <c r="Q1634" s="9">
        <v>133</v>
      </c>
      <c r="R1634" s="9">
        <v>185</v>
      </c>
      <c r="S1634" s="9">
        <v>198</v>
      </c>
      <c r="T1634" s="9">
        <v>156</v>
      </c>
      <c r="U1634" s="9">
        <v>71</v>
      </c>
      <c r="V1634" s="9">
        <v>34</v>
      </c>
      <c r="W1634" s="9">
        <v>0</v>
      </c>
      <c r="X1634" s="9">
        <v>954</v>
      </c>
      <c r="Y1634" s="9">
        <v>107</v>
      </c>
      <c r="Z1634" s="9">
        <v>0</v>
      </c>
      <c r="AA1634" s="9">
        <v>185</v>
      </c>
      <c r="AB1634" s="9">
        <v>117</v>
      </c>
      <c r="AC1634" s="9">
        <v>309</v>
      </c>
      <c r="AD1634" s="9">
        <v>450</v>
      </c>
      <c r="AE1634" s="9">
        <v>0</v>
      </c>
      <c r="AF1634" s="9">
        <v>628</v>
      </c>
      <c r="AG1634" s="9">
        <v>304</v>
      </c>
      <c r="AH1634" s="9">
        <v>129</v>
      </c>
      <c r="AI1634" s="9">
        <v>0</v>
      </c>
      <c r="AJ1634" s="9">
        <v>760</v>
      </c>
      <c r="AK1634" s="9">
        <v>208</v>
      </c>
      <c r="AL1634" s="9">
        <v>92</v>
      </c>
      <c r="AM1634" s="9">
        <v>1</v>
      </c>
      <c r="AN1634" s="9">
        <v>973</v>
      </c>
      <c r="AO1634" s="9">
        <v>75</v>
      </c>
      <c r="AP1634" s="9">
        <v>13</v>
      </c>
      <c r="AQ1634" s="9">
        <v>0</v>
      </c>
      <c r="AR1634" s="9">
        <v>653</v>
      </c>
      <c r="AS1634" s="9">
        <v>408</v>
      </c>
      <c r="AT1634" s="10">
        <v>0</v>
      </c>
    </row>
    <row r="1635" spans="1:46" ht="42.75" x14ac:dyDescent="0.25">
      <c r="A1635" s="26" t="str">
        <f t="shared" si="50"/>
        <v>2015Registered nursesNova ScotiaOther places of work</v>
      </c>
      <c r="B1635" s="24">
        <v>2015</v>
      </c>
      <c r="C1635" s="9" t="s">
        <v>7</v>
      </c>
      <c r="D1635" s="9" t="s">
        <v>164</v>
      </c>
      <c r="E1635" s="9" t="str">
        <f t="shared" si="51"/>
        <v>Nova Scotia</v>
      </c>
      <c r="F1635" s="9" t="s">
        <v>183</v>
      </c>
      <c r="G1635" s="9" t="s">
        <v>13</v>
      </c>
      <c r="H1635" s="9">
        <v>959</v>
      </c>
      <c r="I1635" s="9">
        <v>913</v>
      </c>
      <c r="J1635" s="9">
        <v>46</v>
      </c>
      <c r="K1635" s="9">
        <v>0</v>
      </c>
      <c r="L1635" s="9">
        <v>4</v>
      </c>
      <c r="M1635" s="9">
        <v>20</v>
      </c>
      <c r="N1635" s="9">
        <v>42</v>
      </c>
      <c r="O1635" s="9">
        <v>52</v>
      </c>
      <c r="P1635" s="9">
        <v>99</v>
      </c>
      <c r="Q1635" s="9">
        <v>120</v>
      </c>
      <c r="R1635" s="9">
        <v>198</v>
      </c>
      <c r="S1635" s="9">
        <v>180</v>
      </c>
      <c r="T1635" s="9">
        <v>172</v>
      </c>
      <c r="U1635" s="9">
        <v>54</v>
      </c>
      <c r="V1635" s="9">
        <v>18</v>
      </c>
      <c r="W1635" s="9">
        <v>0</v>
      </c>
      <c r="X1635" s="9">
        <v>931</v>
      </c>
      <c r="Y1635" s="9">
        <v>28</v>
      </c>
      <c r="Z1635" s="9">
        <v>0</v>
      </c>
      <c r="AA1635" s="9">
        <v>93</v>
      </c>
      <c r="AB1635" s="9">
        <v>142</v>
      </c>
      <c r="AC1635" s="9">
        <v>245</v>
      </c>
      <c r="AD1635" s="9">
        <v>479</v>
      </c>
      <c r="AE1635" s="9">
        <v>0</v>
      </c>
      <c r="AF1635" s="9">
        <v>655</v>
      </c>
      <c r="AG1635" s="9">
        <v>155</v>
      </c>
      <c r="AH1635" s="9">
        <v>148</v>
      </c>
      <c r="AI1635" s="9">
        <v>1</v>
      </c>
      <c r="AJ1635" s="9">
        <v>276</v>
      </c>
      <c r="AK1635" s="9">
        <v>150</v>
      </c>
      <c r="AL1635" s="9">
        <v>532</v>
      </c>
      <c r="AM1635" s="9">
        <v>1</v>
      </c>
      <c r="AN1635" s="9">
        <v>546</v>
      </c>
      <c r="AO1635" s="9">
        <v>159</v>
      </c>
      <c r="AP1635" s="9">
        <v>254</v>
      </c>
      <c r="AQ1635" s="9">
        <v>0</v>
      </c>
      <c r="AR1635" s="9">
        <v>709</v>
      </c>
      <c r="AS1635" s="9">
        <v>250</v>
      </c>
      <c r="AT1635" s="10">
        <v>0</v>
      </c>
    </row>
    <row r="1636" spans="1:46" ht="42.75" x14ac:dyDescent="0.25">
      <c r="A1636" s="26" t="str">
        <f t="shared" si="50"/>
        <v>2015Registered nursesNova ScotiaUnknown places of work</v>
      </c>
      <c r="B1636" s="24">
        <v>2015</v>
      </c>
      <c r="C1636" s="9" t="s">
        <v>7</v>
      </c>
      <c r="D1636" s="9" t="s">
        <v>164</v>
      </c>
      <c r="E1636" s="9" t="str">
        <f t="shared" si="51"/>
        <v>Nova Scotia</v>
      </c>
      <c r="F1636" s="9" t="s">
        <v>184</v>
      </c>
      <c r="G1636" s="9" t="s">
        <v>49</v>
      </c>
      <c r="H1636" s="9">
        <v>6</v>
      </c>
      <c r="I1636" s="9">
        <v>6</v>
      </c>
      <c r="J1636" s="9">
        <v>0</v>
      </c>
      <c r="K1636" s="9">
        <v>0</v>
      </c>
      <c r="L1636" s="9">
        <v>0</v>
      </c>
      <c r="M1636" s="9">
        <v>0</v>
      </c>
      <c r="N1636" s="9">
        <v>0</v>
      </c>
      <c r="O1636" s="9">
        <v>1</v>
      </c>
      <c r="P1636" s="9">
        <v>1</v>
      </c>
      <c r="Q1636" s="9">
        <v>1</v>
      </c>
      <c r="R1636" s="9">
        <v>1</v>
      </c>
      <c r="S1636" s="9">
        <v>0</v>
      </c>
      <c r="T1636" s="9">
        <v>2</v>
      </c>
      <c r="U1636" s="9">
        <v>0</v>
      </c>
      <c r="V1636" s="9">
        <v>0</v>
      </c>
      <c r="W1636" s="9">
        <v>0</v>
      </c>
      <c r="X1636" s="9">
        <v>4</v>
      </c>
      <c r="Y1636" s="9">
        <v>2</v>
      </c>
      <c r="Z1636" s="9">
        <v>0</v>
      </c>
      <c r="AA1636" s="9">
        <v>1</v>
      </c>
      <c r="AB1636" s="9">
        <v>1</v>
      </c>
      <c r="AC1636" s="9">
        <v>1</v>
      </c>
      <c r="AD1636" s="9">
        <v>3</v>
      </c>
      <c r="AE1636" s="9">
        <v>0</v>
      </c>
      <c r="AF1636" s="9">
        <v>3</v>
      </c>
      <c r="AG1636" s="9">
        <v>1</v>
      </c>
      <c r="AH1636" s="9">
        <v>2</v>
      </c>
      <c r="AI1636" s="9">
        <v>0</v>
      </c>
      <c r="AJ1636" s="9">
        <v>1</v>
      </c>
      <c r="AK1636" s="9">
        <v>1</v>
      </c>
      <c r="AL1636" s="9">
        <v>0</v>
      </c>
      <c r="AM1636" s="9">
        <v>4</v>
      </c>
      <c r="AN1636" s="9">
        <v>2</v>
      </c>
      <c r="AO1636" s="9">
        <v>0</v>
      </c>
      <c r="AP1636" s="9">
        <v>0</v>
      </c>
      <c r="AQ1636" s="9">
        <v>4</v>
      </c>
      <c r="AR1636" s="9">
        <v>2</v>
      </c>
      <c r="AS1636" s="9">
        <v>4</v>
      </c>
      <c r="AT1636" s="10">
        <v>0</v>
      </c>
    </row>
    <row r="1637" spans="1:46" ht="42.75" x14ac:dyDescent="0.25">
      <c r="A1637" s="26" t="str">
        <f t="shared" si="50"/>
        <v>2015Registered nursesNew BrunswickAll places of work</v>
      </c>
      <c r="B1637" s="24">
        <v>2015</v>
      </c>
      <c r="C1637" s="9" t="s">
        <v>7</v>
      </c>
      <c r="D1637" s="9" t="s">
        <v>165</v>
      </c>
      <c r="E1637" s="9" t="str">
        <f t="shared" si="51"/>
        <v>New Brunswick</v>
      </c>
      <c r="F1637" s="9" t="s">
        <v>179</v>
      </c>
      <c r="G1637" s="9" t="s">
        <v>9</v>
      </c>
      <c r="H1637" s="9">
        <v>7961</v>
      </c>
      <c r="I1637" s="9">
        <v>7527</v>
      </c>
      <c r="J1637" s="9">
        <v>434</v>
      </c>
      <c r="K1637" s="9">
        <v>0</v>
      </c>
      <c r="L1637" s="9">
        <v>187</v>
      </c>
      <c r="M1637" s="9">
        <v>745</v>
      </c>
      <c r="N1637" s="9">
        <v>895</v>
      </c>
      <c r="O1637" s="9">
        <v>803</v>
      </c>
      <c r="P1637" s="9">
        <v>894</v>
      </c>
      <c r="Q1637" s="9">
        <v>1177</v>
      </c>
      <c r="R1637" s="9">
        <v>1307</v>
      </c>
      <c r="S1637" s="9">
        <v>1049</v>
      </c>
      <c r="T1637" s="9">
        <v>645</v>
      </c>
      <c r="U1637" s="9">
        <v>206</v>
      </c>
      <c r="V1637" s="9">
        <v>53</v>
      </c>
      <c r="W1637" s="9">
        <v>0</v>
      </c>
      <c r="X1637" s="9">
        <v>7818</v>
      </c>
      <c r="Y1637" s="9">
        <v>143</v>
      </c>
      <c r="Z1637" s="9">
        <v>0</v>
      </c>
      <c r="AA1637" s="9">
        <v>2112</v>
      </c>
      <c r="AB1637" s="9">
        <v>1552</v>
      </c>
      <c r="AC1637" s="9">
        <v>2244</v>
      </c>
      <c r="AD1637" s="9">
        <v>2053</v>
      </c>
      <c r="AE1637" s="9">
        <v>0</v>
      </c>
      <c r="AF1637" s="9">
        <v>4980</v>
      </c>
      <c r="AG1637" s="9">
        <v>2015</v>
      </c>
      <c r="AH1637" s="9">
        <v>966</v>
      </c>
      <c r="AI1637" s="9">
        <v>0</v>
      </c>
      <c r="AJ1637" s="9">
        <v>6362</v>
      </c>
      <c r="AK1637" s="9">
        <v>970</v>
      </c>
      <c r="AL1637" s="9">
        <v>629</v>
      </c>
      <c r="AM1637" s="9">
        <v>0</v>
      </c>
      <c r="AN1637" s="9">
        <v>7035</v>
      </c>
      <c r="AO1637" s="9">
        <v>533</v>
      </c>
      <c r="AP1637" s="9">
        <v>393</v>
      </c>
      <c r="AQ1637" s="9">
        <v>0</v>
      </c>
      <c r="AR1637" s="9">
        <v>6342</v>
      </c>
      <c r="AS1637" s="9">
        <v>1619</v>
      </c>
      <c r="AT1637" s="10">
        <v>0</v>
      </c>
    </row>
    <row r="1638" spans="1:46" ht="42.75" x14ac:dyDescent="0.25">
      <c r="A1638" s="26" t="str">
        <f t="shared" si="50"/>
        <v>2015Registered nursesNew BrunswickHospital</v>
      </c>
      <c r="B1638" s="24">
        <v>2015</v>
      </c>
      <c r="C1638" s="9" t="s">
        <v>7</v>
      </c>
      <c r="D1638" s="9" t="s">
        <v>165</v>
      </c>
      <c r="E1638" s="9" t="str">
        <f t="shared" si="51"/>
        <v>New Brunswick</v>
      </c>
      <c r="F1638" s="9" t="s">
        <v>180</v>
      </c>
      <c r="G1638" s="9" t="s">
        <v>10</v>
      </c>
      <c r="H1638" s="9">
        <v>5326</v>
      </c>
      <c r="I1638" s="9">
        <v>4997</v>
      </c>
      <c r="J1638" s="9">
        <v>329</v>
      </c>
      <c r="K1638" s="9">
        <v>0</v>
      </c>
      <c r="L1638" s="9">
        <v>170</v>
      </c>
      <c r="M1638" s="9">
        <v>665</v>
      </c>
      <c r="N1638" s="9">
        <v>728</v>
      </c>
      <c r="O1638" s="9">
        <v>562</v>
      </c>
      <c r="P1638" s="9">
        <v>575</v>
      </c>
      <c r="Q1638" s="9">
        <v>766</v>
      </c>
      <c r="R1638" s="9">
        <v>840</v>
      </c>
      <c r="S1638" s="9">
        <v>604</v>
      </c>
      <c r="T1638" s="9">
        <v>322</v>
      </c>
      <c r="U1638" s="9">
        <v>79</v>
      </c>
      <c r="V1638" s="9">
        <v>15</v>
      </c>
      <c r="W1638" s="9">
        <v>0</v>
      </c>
      <c r="X1638" s="9">
        <v>5237</v>
      </c>
      <c r="Y1638" s="9">
        <v>89</v>
      </c>
      <c r="Z1638" s="9">
        <v>0</v>
      </c>
      <c r="AA1638" s="9">
        <v>1776</v>
      </c>
      <c r="AB1638" s="9">
        <v>1030</v>
      </c>
      <c r="AC1638" s="9">
        <v>1428</v>
      </c>
      <c r="AD1638" s="9">
        <v>1092</v>
      </c>
      <c r="AE1638" s="9">
        <v>0</v>
      </c>
      <c r="AF1638" s="9">
        <v>3419</v>
      </c>
      <c r="AG1638" s="9">
        <v>1254</v>
      </c>
      <c r="AH1638" s="9">
        <v>653</v>
      </c>
      <c r="AI1638" s="9">
        <v>0</v>
      </c>
      <c r="AJ1638" s="9">
        <v>4676</v>
      </c>
      <c r="AK1638" s="9">
        <v>484</v>
      </c>
      <c r="AL1638" s="9">
        <v>166</v>
      </c>
      <c r="AM1638" s="9">
        <v>0</v>
      </c>
      <c r="AN1638" s="9">
        <v>4966</v>
      </c>
      <c r="AO1638" s="9">
        <v>237</v>
      </c>
      <c r="AP1638" s="9">
        <v>123</v>
      </c>
      <c r="AQ1638" s="9">
        <v>0</v>
      </c>
      <c r="AR1638" s="9">
        <v>4624</v>
      </c>
      <c r="AS1638" s="9">
        <v>702</v>
      </c>
      <c r="AT1638" s="10">
        <v>0</v>
      </c>
    </row>
    <row r="1639" spans="1:46" ht="42.75" x14ac:dyDescent="0.25">
      <c r="A1639" s="26" t="str">
        <f t="shared" si="50"/>
        <v>2015Registered nursesNew BrunswickCommunity health</v>
      </c>
      <c r="B1639" s="24">
        <v>2015</v>
      </c>
      <c r="C1639" s="9" t="s">
        <v>7</v>
      </c>
      <c r="D1639" s="9" t="s">
        <v>165</v>
      </c>
      <c r="E1639" s="9" t="str">
        <f t="shared" si="51"/>
        <v>New Brunswick</v>
      </c>
      <c r="F1639" s="9" t="s">
        <v>182</v>
      </c>
      <c r="G1639" s="9" t="s">
        <v>11</v>
      </c>
      <c r="H1639" s="9">
        <v>1043</v>
      </c>
      <c r="I1639" s="9">
        <v>1019</v>
      </c>
      <c r="J1639" s="9">
        <v>24</v>
      </c>
      <c r="K1639" s="9">
        <v>0</v>
      </c>
      <c r="L1639" s="9">
        <v>1</v>
      </c>
      <c r="M1639" s="9">
        <v>13</v>
      </c>
      <c r="N1639" s="9">
        <v>57</v>
      </c>
      <c r="O1639" s="9">
        <v>92</v>
      </c>
      <c r="P1639" s="9">
        <v>125</v>
      </c>
      <c r="Q1639" s="9">
        <v>210</v>
      </c>
      <c r="R1639" s="9">
        <v>215</v>
      </c>
      <c r="S1639" s="9">
        <v>182</v>
      </c>
      <c r="T1639" s="9">
        <v>110</v>
      </c>
      <c r="U1639" s="9">
        <v>35</v>
      </c>
      <c r="V1639" s="9">
        <v>3</v>
      </c>
      <c r="W1639" s="9">
        <v>0</v>
      </c>
      <c r="X1639" s="9">
        <v>1027</v>
      </c>
      <c r="Y1639" s="9">
        <v>16</v>
      </c>
      <c r="Z1639" s="9">
        <v>0</v>
      </c>
      <c r="AA1639" s="9">
        <v>80</v>
      </c>
      <c r="AB1639" s="9">
        <v>208</v>
      </c>
      <c r="AC1639" s="9">
        <v>371</v>
      </c>
      <c r="AD1639" s="9">
        <v>384</v>
      </c>
      <c r="AE1639" s="9">
        <v>0</v>
      </c>
      <c r="AF1639" s="9">
        <v>631</v>
      </c>
      <c r="AG1639" s="9">
        <v>309</v>
      </c>
      <c r="AH1639" s="9">
        <v>103</v>
      </c>
      <c r="AI1639" s="9">
        <v>0</v>
      </c>
      <c r="AJ1639" s="9">
        <v>877</v>
      </c>
      <c r="AK1639" s="9">
        <v>101</v>
      </c>
      <c r="AL1639" s="9">
        <v>65</v>
      </c>
      <c r="AM1639" s="9">
        <v>0</v>
      </c>
      <c r="AN1639" s="9">
        <v>1005</v>
      </c>
      <c r="AO1639" s="9">
        <v>31</v>
      </c>
      <c r="AP1639" s="9">
        <v>7</v>
      </c>
      <c r="AQ1639" s="9">
        <v>0</v>
      </c>
      <c r="AR1639" s="9">
        <v>599</v>
      </c>
      <c r="AS1639" s="9">
        <v>444</v>
      </c>
      <c r="AT1639" s="10">
        <v>0</v>
      </c>
    </row>
    <row r="1640" spans="1:46" ht="57" x14ac:dyDescent="0.25">
      <c r="A1640" s="26" t="str">
        <f t="shared" si="50"/>
        <v>2015Registered nursesNew BrunswickNursing home/long-term care</v>
      </c>
      <c r="B1640" s="24">
        <v>2015</v>
      </c>
      <c r="C1640" s="9" t="s">
        <v>7</v>
      </c>
      <c r="D1640" s="9" t="s">
        <v>165</v>
      </c>
      <c r="E1640" s="9" t="str">
        <f t="shared" si="51"/>
        <v>New Brunswick</v>
      </c>
      <c r="F1640" s="9" t="s">
        <v>181</v>
      </c>
      <c r="G1640" s="9" t="s">
        <v>12</v>
      </c>
      <c r="H1640" s="9">
        <v>831</v>
      </c>
      <c r="I1640" s="9">
        <v>798</v>
      </c>
      <c r="J1640" s="9">
        <v>33</v>
      </c>
      <c r="K1640" s="9">
        <v>0</v>
      </c>
      <c r="L1640" s="9">
        <v>13</v>
      </c>
      <c r="M1640" s="9">
        <v>48</v>
      </c>
      <c r="N1640" s="9">
        <v>54</v>
      </c>
      <c r="O1640" s="9">
        <v>55</v>
      </c>
      <c r="P1640" s="9">
        <v>103</v>
      </c>
      <c r="Q1640" s="9">
        <v>93</v>
      </c>
      <c r="R1640" s="9">
        <v>139</v>
      </c>
      <c r="S1640" s="9">
        <v>137</v>
      </c>
      <c r="T1640" s="9">
        <v>114</v>
      </c>
      <c r="U1640" s="9">
        <v>55</v>
      </c>
      <c r="V1640" s="9">
        <v>20</v>
      </c>
      <c r="W1640" s="9">
        <v>0</v>
      </c>
      <c r="X1640" s="9">
        <v>805</v>
      </c>
      <c r="Y1640" s="9">
        <v>26</v>
      </c>
      <c r="Z1640" s="9">
        <v>0</v>
      </c>
      <c r="AA1640" s="9">
        <v>164</v>
      </c>
      <c r="AB1640" s="9">
        <v>131</v>
      </c>
      <c r="AC1640" s="9">
        <v>226</v>
      </c>
      <c r="AD1640" s="9">
        <v>310</v>
      </c>
      <c r="AE1640" s="9">
        <v>0</v>
      </c>
      <c r="AF1640" s="9">
        <v>389</v>
      </c>
      <c r="AG1640" s="9">
        <v>307</v>
      </c>
      <c r="AH1640" s="9">
        <v>135</v>
      </c>
      <c r="AI1640" s="9">
        <v>0</v>
      </c>
      <c r="AJ1640" s="9">
        <v>541</v>
      </c>
      <c r="AK1640" s="9">
        <v>282</v>
      </c>
      <c r="AL1640" s="9">
        <v>8</v>
      </c>
      <c r="AM1640" s="9">
        <v>0</v>
      </c>
      <c r="AN1640" s="9">
        <v>735</v>
      </c>
      <c r="AO1640" s="9">
        <v>93</v>
      </c>
      <c r="AP1640" s="9">
        <v>3</v>
      </c>
      <c r="AQ1640" s="9">
        <v>0</v>
      </c>
      <c r="AR1640" s="9">
        <v>458</v>
      </c>
      <c r="AS1640" s="9">
        <v>373</v>
      </c>
      <c r="AT1640" s="10">
        <v>0</v>
      </c>
    </row>
    <row r="1641" spans="1:46" ht="42.75" x14ac:dyDescent="0.25">
      <c r="A1641" s="26" t="str">
        <f t="shared" si="50"/>
        <v>2015Registered nursesNew BrunswickOther places of work</v>
      </c>
      <c r="B1641" s="24">
        <v>2015</v>
      </c>
      <c r="C1641" s="9" t="s">
        <v>7</v>
      </c>
      <c r="D1641" s="9" t="s">
        <v>165</v>
      </c>
      <c r="E1641" s="9" t="str">
        <f t="shared" si="51"/>
        <v>New Brunswick</v>
      </c>
      <c r="F1641" s="9" t="s">
        <v>183</v>
      </c>
      <c r="G1641" s="9" t="s">
        <v>13</v>
      </c>
      <c r="H1641" s="9">
        <v>761</v>
      </c>
      <c r="I1641" s="9">
        <v>713</v>
      </c>
      <c r="J1641" s="9">
        <v>48</v>
      </c>
      <c r="K1641" s="9">
        <v>0</v>
      </c>
      <c r="L1641" s="9">
        <v>3</v>
      </c>
      <c r="M1641" s="9">
        <v>19</v>
      </c>
      <c r="N1641" s="9">
        <v>56</v>
      </c>
      <c r="O1641" s="9">
        <v>94</v>
      </c>
      <c r="P1641" s="9">
        <v>91</v>
      </c>
      <c r="Q1641" s="9">
        <v>108</v>
      </c>
      <c r="R1641" s="9">
        <v>113</v>
      </c>
      <c r="S1641" s="9">
        <v>126</v>
      </c>
      <c r="T1641" s="9">
        <v>99</v>
      </c>
      <c r="U1641" s="9">
        <v>37</v>
      </c>
      <c r="V1641" s="9">
        <v>15</v>
      </c>
      <c r="W1641" s="9">
        <v>0</v>
      </c>
      <c r="X1641" s="9">
        <v>749</v>
      </c>
      <c r="Y1641" s="9">
        <v>12</v>
      </c>
      <c r="Z1641" s="9">
        <v>0</v>
      </c>
      <c r="AA1641" s="9">
        <v>92</v>
      </c>
      <c r="AB1641" s="9">
        <v>183</v>
      </c>
      <c r="AC1641" s="9">
        <v>219</v>
      </c>
      <c r="AD1641" s="9">
        <v>267</v>
      </c>
      <c r="AE1641" s="9">
        <v>0</v>
      </c>
      <c r="AF1641" s="9">
        <v>541</v>
      </c>
      <c r="AG1641" s="9">
        <v>145</v>
      </c>
      <c r="AH1641" s="9">
        <v>75</v>
      </c>
      <c r="AI1641" s="9">
        <v>0</v>
      </c>
      <c r="AJ1641" s="9">
        <v>268</v>
      </c>
      <c r="AK1641" s="9">
        <v>103</v>
      </c>
      <c r="AL1641" s="9">
        <v>390</v>
      </c>
      <c r="AM1641" s="9">
        <v>0</v>
      </c>
      <c r="AN1641" s="9">
        <v>329</v>
      </c>
      <c r="AO1641" s="9">
        <v>172</v>
      </c>
      <c r="AP1641" s="9">
        <v>260</v>
      </c>
      <c r="AQ1641" s="9">
        <v>0</v>
      </c>
      <c r="AR1641" s="9">
        <v>661</v>
      </c>
      <c r="AS1641" s="9">
        <v>100</v>
      </c>
      <c r="AT1641" s="10">
        <v>0</v>
      </c>
    </row>
    <row r="1642" spans="1:46" ht="42.75" x14ac:dyDescent="0.25">
      <c r="A1642" s="26" t="str">
        <f t="shared" si="50"/>
        <v>2015Registered nursesQuebecAll places of work</v>
      </c>
      <c r="B1642" s="24">
        <v>2015</v>
      </c>
      <c r="C1642" s="9" t="s">
        <v>7</v>
      </c>
      <c r="D1642" s="9" t="s">
        <v>166</v>
      </c>
      <c r="E1642" s="9" t="str">
        <f t="shared" si="51"/>
        <v>Quebec</v>
      </c>
      <c r="F1642" s="9" t="s">
        <v>179</v>
      </c>
      <c r="G1642" s="9" t="s">
        <v>9</v>
      </c>
      <c r="H1642" s="9">
        <v>68738</v>
      </c>
      <c r="I1642" s="9">
        <v>61267</v>
      </c>
      <c r="J1642" s="9">
        <v>7471</v>
      </c>
      <c r="K1642" s="9">
        <v>0</v>
      </c>
      <c r="L1642" s="9">
        <v>3750</v>
      </c>
      <c r="M1642" s="9">
        <v>7783</v>
      </c>
      <c r="N1642" s="9">
        <v>9485</v>
      </c>
      <c r="O1642" s="9">
        <v>8887</v>
      </c>
      <c r="P1642" s="9">
        <v>8385</v>
      </c>
      <c r="Q1642" s="9">
        <v>8582</v>
      </c>
      <c r="R1642" s="9">
        <v>8926</v>
      </c>
      <c r="S1642" s="9">
        <v>7729</v>
      </c>
      <c r="T1642" s="9">
        <v>3425</v>
      </c>
      <c r="U1642" s="9">
        <v>1288</v>
      </c>
      <c r="V1642" s="9">
        <v>498</v>
      </c>
      <c r="W1642" s="9">
        <v>0</v>
      </c>
      <c r="X1642" s="9">
        <v>65742</v>
      </c>
      <c r="Y1642" s="9">
        <v>2996</v>
      </c>
      <c r="Z1642" s="9">
        <v>0</v>
      </c>
      <c r="AA1642" s="9">
        <v>24594</v>
      </c>
      <c r="AB1642" s="9">
        <v>16578</v>
      </c>
      <c r="AC1642" s="9">
        <v>14473</v>
      </c>
      <c r="AD1642" s="9">
        <v>13093</v>
      </c>
      <c r="AE1642" s="9">
        <v>0</v>
      </c>
      <c r="AF1642" s="9">
        <v>41199</v>
      </c>
      <c r="AG1642" s="9">
        <v>22102</v>
      </c>
      <c r="AH1642" s="9">
        <v>5404</v>
      </c>
      <c r="AI1642" s="9">
        <v>33</v>
      </c>
      <c r="AJ1642" s="9">
        <v>55363</v>
      </c>
      <c r="AK1642" s="9">
        <v>3369</v>
      </c>
      <c r="AL1642" s="9">
        <v>9962</v>
      </c>
      <c r="AM1642" s="9">
        <v>44</v>
      </c>
      <c r="AN1642" s="9">
        <v>60043</v>
      </c>
      <c r="AO1642" s="9">
        <v>4705</v>
      </c>
      <c r="AP1642" s="9">
        <v>3565</v>
      </c>
      <c r="AQ1642" s="9">
        <v>425</v>
      </c>
      <c r="AR1642" s="9">
        <v>61614</v>
      </c>
      <c r="AS1642" s="9">
        <v>7048</v>
      </c>
      <c r="AT1642" s="10">
        <v>76</v>
      </c>
    </row>
    <row r="1643" spans="1:46" ht="28.5" x14ac:dyDescent="0.25">
      <c r="A1643" s="26" t="str">
        <f t="shared" si="50"/>
        <v>2015Registered nursesQuebecHospital</v>
      </c>
      <c r="B1643" s="24">
        <v>2015</v>
      </c>
      <c r="C1643" s="9" t="s">
        <v>7</v>
      </c>
      <c r="D1643" s="9" t="s">
        <v>166</v>
      </c>
      <c r="E1643" s="9" t="str">
        <f t="shared" si="51"/>
        <v>Quebec</v>
      </c>
      <c r="F1643" s="9" t="s">
        <v>180</v>
      </c>
      <c r="G1643" s="9" t="s">
        <v>10</v>
      </c>
      <c r="H1643" s="9">
        <v>41979</v>
      </c>
      <c r="I1643" s="9">
        <v>37132</v>
      </c>
      <c r="J1643" s="9">
        <v>4847</v>
      </c>
      <c r="K1643" s="9">
        <v>0</v>
      </c>
      <c r="L1643" s="9">
        <v>3242</v>
      </c>
      <c r="M1643" s="9">
        <v>6082</v>
      </c>
      <c r="N1643" s="9">
        <v>6507</v>
      </c>
      <c r="O1643" s="9">
        <v>5642</v>
      </c>
      <c r="P1643" s="9">
        <v>4689</v>
      </c>
      <c r="Q1643" s="9">
        <v>4791</v>
      </c>
      <c r="R1643" s="9">
        <v>4978</v>
      </c>
      <c r="S1643" s="9">
        <v>4086</v>
      </c>
      <c r="T1643" s="9">
        <v>1458</v>
      </c>
      <c r="U1643" s="9">
        <v>401</v>
      </c>
      <c r="V1643" s="9">
        <v>103</v>
      </c>
      <c r="W1643" s="9">
        <v>0</v>
      </c>
      <c r="X1643" s="9">
        <v>39936</v>
      </c>
      <c r="Y1643" s="9">
        <v>2043</v>
      </c>
      <c r="Z1643" s="9">
        <v>0</v>
      </c>
      <c r="AA1643" s="9">
        <v>18208</v>
      </c>
      <c r="AB1643" s="9">
        <v>9652</v>
      </c>
      <c r="AC1643" s="9">
        <v>7814</v>
      </c>
      <c r="AD1643" s="9">
        <v>6305</v>
      </c>
      <c r="AE1643" s="9">
        <v>0</v>
      </c>
      <c r="AF1643" s="9">
        <v>25588</v>
      </c>
      <c r="AG1643" s="9">
        <v>14145</v>
      </c>
      <c r="AH1643" s="9">
        <v>2235</v>
      </c>
      <c r="AI1643" s="9">
        <v>11</v>
      </c>
      <c r="AJ1643" s="9">
        <v>36899</v>
      </c>
      <c r="AK1643" s="9">
        <v>1553</v>
      </c>
      <c r="AL1643" s="9">
        <v>3506</v>
      </c>
      <c r="AM1643" s="9">
        <v>21</v>
      </c>
      <c r="AN1643" s="9">
        <v>39277</v>
      </c>
      <c r="AO1643" s="9">
        <v>2004</v>
      </c>
      <c r="AP1643" s="9">
        <v>491</v>
      </c>
      <c r="AQ1643" s="9">
        <v>207</v>
      </c>
      <c r="AR1643" s="9">
        <v>39387</v>
      </c>
      <c r="AS1643" s="9">
        <v>2592</v>
      </c>
      <c r="AT1643" s="10">
        <v>0</v>
      </c>
    </row>
    <row r="1644" spans="1:46" ht="28.5" x14ac:dyDescent="0.25">
      <c r="A1644" s="26" t="str">
        <f t="shared" si="50"/>
        <v>2015Registered nursesQuebecCommunity health</v>
      </c>
      <c r="B1644" s="24">
        <v>2015</v>
      </c>
      <c r="C1644" s="9" t="s">
        <v>7</v>
      </c>
      <c r="D1644" s="9" t="s">
        <v>166</v>
      </c>
      <c r="E1644" s="9" t="str">
        <f t="shared" si="51"/>
        <v>Quebec</v>
      </c>
      <c r="F1644" s="9" t="s">
        <v>182</v>
      </c>
      <c r="G1644" s="9" t="s">
        <v>11</v>
      </c>
      <c r="H1644" s="9">
        <v>8955</v>
      </c>
      <c r="I1644" s="9">
        <v>8339</v>
      </c>
      <c r="J1644" s="9">
        <v>616</v>
      </c>
      <c r="K1644" s="9">
        <v>0</v>
      </c>
      <c r="L1644" s="9">
        <v>115</v>
      </c>
      <c r="M1644" s="9">
        <v>611</v>
      </c>
      <c r="N1644" s="9">
        <v>1162</v>
      </c>
      <c r="O1644" s="9">
        <v>1172</v>
      </c>
      <c r="P1644" s="9">
        <v>1305</v>
      </c>
      <c r="Q1644" s="9">
        <v>1275</v>
      </c>
      <c r="R1644" s="9">
        <v>1225</v>
      </c>
      <c r="S1644" s="9">
        <v>1116</v>
      </c>
      <c r="T1644" s="9">
        <v>606</v>
      </c>
      <c r="U1644" s="9">
        <v>265</v>
      </c>
      <c r="V1644" s="9">
        <v>103</v>
      </c>
      <c r="W1644" s="9">
        <v>0</v>
      </c>
      <c r="X1644" s="9">
        <v>8762</v>
      </c>
      <c r="Y1644" s="9">
        <v>193</v>
      </c>
      <c r="Z1644" s="9">
        <v>0</v>
      </c>
      <c r="AA1644" s="9">
        <v>2021</v>
      </c>
      <c r="AB1644" s="9">
        <v>2524</v>
      </c>
      <c r="AC1644" s="9">
        <v>2249</v>
      </c>
      <c r="AD1644" s="9">
        <v>2161</v>
      </c>
      <c r="AE1644" s="9">
        <v>0</v>
      </c>
      <c r="AF1644" s="9">
        <v>5503</v>
      </c>
      <c r="AG1644" s="9">
        <v>2640</v>
      </c>
      <c r="AH1644" s="9">
        <v>810</v>
      </c>
      <c r="AI1644" s="9">
        <v>2</v>
      </c>
      <c r="AJ1644" s="9">
        <v>7617</v>
      </c>
      <c r="AK1644" s="9">
        <v>320</v>
      </c>
      <c r="AL1644" s="9">
        <v>1012</v>
      </c>
      <c r="AM1644" s="9">
        <v>6</v>
      </c>
      <c r="AN1644" s="9">
        <v>8404</v>
      </c>
      <c r="AO1644" s="9">
        <v>448</v>
      </c>
      <c r="AP1644" s="9">
        <v>67</v>
      </c>
      <c r="AQ1644" s="9">
        <v>36</v>
      </c>
      <c r="AR1644" s="9">
        <v>7611</v>
      </c>
      <c r="AS1644" s="9">
        <v>1344</v>
      </c>
      <c r="AT1644" s="10">
        <v>0</v>
      </c>
    </row>
    <row r="1645" spans="1:46" ht="57" x14ac:dyDescent="0.25">
      <c r="A1645" s="26" t="str">
        <f t="shared" si="50"/>
        <v>2015Registered nursesQuebecNursing home/long-term care</v>
      </c>
      <c r="B1645" s="24">
        <v>2015</v>
      </c>
      <c r="C1645" s="9" t="s">
        <v>7</v>
      </c>
      <c r="D1645" s="9" t="s">
        <v>166</v>
      </c>
      <c r="E1645" s="9" t="str">
        <f t="shared" si="51"/>
        <v>Quebec</v>
      </c>
      <c r="F1645" s="9" t="s">
        <v>181</v>
      </c>
      <c r="G1645" s="9" t="s">
        <v>12</v>
      </c>
      <c r="H1645" s="9">
        <v>8608</v>
      </c>
      <c r="I1645" s="9">
        <v>7677</v>
      </c>
      <c r="J1645" s="9">
        <v>931</v>
      </c>
      <c r="K1645" s="9">
        <v>0</v>
      </c>
      <c r="L1645" s="9">
        <v>288</v>
      </c>
      <c r="M1645" s="9">
        <v>614</v>
      </c>
      <c r="N1645" s="9">
        <v>857</v>
      </c>
      <c r="O1645" s="9">
        <v>902</v>
      </c>
      <c r="P1645" s="9">
        <v>1139</v>
      </c>
      <c r="Q1645" s="9">
        <v>1245</v>
      </c>
      <c r="R1645" s="9">
        <v>1446</v>
      </c>
      <c r="S1645" s="9">
        <v>1305</v>
      </c>
      <c r="T1645" s="9">
        <v>549</v>
      </c>
      <c r="U1645" s="9">
        <v>201</v>
      </c>
      <c r="V1645" s="9">
        <v>62</v>
      </c>
      <c r="W1645" s="9">
        <v>0</v>
      </c>
      <c r="X1645" s="9">
        <v>8162</v>
      </c>
      <c r="Y1645" s="9">
        <v>446</v>
      </c>
      <c r="Z1645" s="9">
        <v>0</v>
      </c>
      <c r="AA1645" s="9">
        <v>2414</v>
      </c>
      <c r="AB1645" s="9">
        <v>1913</v>
      </c>
      <c r="AC1645" s="9">
        <v>2210</v>
      </c>
      <c r="AD1645" s="9">
        <v>2071</v>
      </c>
      <c r="AE1645" s="9">
        <v>0</v>
      </c>
      <c r="AF1645" s="9">
        <v>4875</v>
      </c>
      <c r="AG1645" s="9">
        <v>3081</v>
      </c>
      <c r="AH1645" s="9">
        <v>647</v>
      </c>
      <c r="AI1645" s="9">
        <v>5</v>
      </c>
      <c r="AJ1645" s="9">
        <v>6911</v>
      </c>
      <c r="AK1645" s="9">
        <v>1064</v>
      </c>
      <c r="AL1645" s="9">
        <v>625</v>
      </c>
      <c r="AM1645" s="9">
        <v>8</v>
      </c>
      <c r="AN1645" s="9">
        <v>7307</v>
      </c>
      <c r="AO1645" s="9">
        <v>1219</v>
      </c>
      <c r="AP1645" s="9">
        <v>38</v>
      </c>
      <c r="AQ1645" s="9">
        <v>44</v>
      </c>
      <c r="AR1645" s="9">
        <v>6325</v>
      </c>
      <c r="AS1645" s="9">
        <v>2283</v>
      </c>
      <c r="AT1645" s="10">
        <v>0</v>
      </c>
    </row>
    <row r="1646" spans="1:46" ht="42.75" x14ac:dyDescent="0.25">
      <c r="A1646" s="26" t="str">
        <f t="shared" si="50"/>
        <v>2015Registered nursesQuebecOther places of work</v>
      </c>
      <c r="B1646" s="24">
        <v>2015</v>
      </c>
      <c r="C1646" s="9" t="s">
        <v>7</v>
      </c>
      <c r="D1646" s="9" t="s">
        <v>166</v>
      </c>
      <c r="E1646" s="9" t="str">
        <f t="shared" si="51"/>
        <v>Quebec</v>
      </c>
      <c r="F1646" s="9" t="s">
        <v>183</v>
      </c>
      <c r="G1646" s="9" t="s">
        <v>13</v>
      </c>
      <c r="H1646" s="9">
        <v>9120</v>
      </c>
      <c r="I1646" s="9">
        <v>8050</v>
      </c>
      <c r="J1646" s="9">
        <v>1070</v>
      </c>
      <c r="K1646" s="9">
        <v>0</v>
      </c>
      <c r="L1646" s="9">
        <v>98</v>
      </c>
      <c r="M1646" s="9">
        <v>470</v>
      </c>
      <c r="N1646" s="9">
        <v>947</v>
      </c>
      <c r="O1646" s="9">
        <v>1160</v>
      </c>
      <c r="P1646" s="9">
        <v>1241</v>
      </c>
      <c r="Q1646" s="9">
        <v>1263</v>
      </c>
      <c r="R1646" s="9">
        <v>1270</v>
      </c>
      <c r="S1646" s="9">
        <v>1214</v>
      </c>
      <c r="T1646" s="9">
        <v>807</v>
      </c>
      <c r="U1646" s="9">
        <v>420</v>
      </c>
      <c r="V1646" s="9">
        <v>230</v>
      </c>
      <c r="W1646" s="9">
        <v>0</v>
      </c>
      <c r="X1646" s="9">
        <v>8813</v>
      </c>
      <c r="Y1646" s="9">
        <v>307</v>
      </c>
      <c r="Z1646" s="9">
        <v>0</v>
      </c>
      <c r="AA1646" s="9">
        <v>1915</v>
      </c>
      <c r="AB1646" s="9">
        <v>2475</v>
      </c>
      <c r="AC1646" s="9">
        <v>2188</v>
      </c>
      <c r="AD1646" s="9">
        <v>2542</v>
      </c>
      <c r="AE1646" s="9">
        <v>0</v>
      </c>
      <c r="AF1646" s="9">
        <v>5200</v>
      </c>
      <c r="AG1646" s="9">
        <v>2213</v>
      </c>
      <c r="AH1646" s="9">
        <v>1693</v>
      </c>
      <c r="AI1646" s="9">
        <v>14</v>
      </c>
      <c r="AJ1646" s="9">
        <v>3890</v>
      </c>
      <c r="AK1646" s="9">
        <v>427</v>
      </c>
      <c r="AL1646" s="9">
        <v>4795</v>
      </c>
      <c r="AM1646" s="9">
        <v>8</v>
      </c>
      <c r="AN1646" s="9">
        <v>4997</v>
      </c>
      <c r="AO1646" s="9">
        <v>1020</v>
      </c>
      <c r="AP1646" s="9">
        <v>2966</v>
      </c>
      <c r="AQ1646" s="9">
        <v>137</v>
      </c>
      <c r="AR1646" s="9">
        <v>8291</v>
      </c>
      <c r="AS1646" s="9">
        <v>829</v>
      </c>
      <c r="AT1646" s="10">
        <v>0</v>
      </c>
    </row>
    <row r="1647" spans="1:46" ht="42.75" x14ac:dyDescent="0.25">
      <c r="A1647" s="26" t="str">
        <f t="shared" si="50"/>
        <v>2015Registered nursesQuebecUnknown places of work</v>
      </c>
      <c r="B1647" s="24">
        <v>2015</v>
      </c>
      <c r="C1647" s="9" t="s">
        <v>7</v>
      </c>
      <c r="D1647" s="9" t="s">
        <v>166</v>
      </c>
      <c r="E1647" s="9" t="str">
        <f t="shared" si="51"/>
        <v>Quebec</v>
      </c>
      <c r="F1647" s="9" t="s">
        <v>184</v>
      </c>
      <c r="G1647" s="9" t="s">
        <v>49</v>
      </c>
      <c r="H1647" s="9">
        <v>76</v>
      </c>
      <c r="I1647" s="9">
        <v>69</v>
      </c>
      <c r="J1647" s="9">
        <v>7</v>
      </c>
      <c r="K1647" s="9">
        <v>0</v>
      </c>
      <c r="L1647" s="9">
        <v>7</v>
      </c>
      <c r="M1647" s="9">
        <v>6</v>
      </c>
      <c r="N1647" s="9">
        <v>12</v>
      </c>
      <c r="O1647" s="9">
        <v>11</v>
      </c>
      <c r="P1647" s="9">
        <v>11</v>
      </c>
      <c r="Q1647" s="9">
        <v>8</v>
      </c>
      <c r="R1647" s="9">
        <v>7</v>
      </c>
      <c r="S1647" s="9">
        <v>8</v>
      </c>
      <c r="T1647" s="9">
        <v>5</v>
      </c>
      <c r="U1647" s="9">
        <v>1</v>
      </c>
      <c r="V1647" s="9">
        <v>0</v>
      </c>
      <c r="W1647" s="9">
        <v>0</v>
      </c>
      <c r="X1647" s="9">
        <v>69</v>
      </c>
      <c r="Y1647" s="9">
        <v>7</v>
      </c>
      <c r="Z1647" s="9">
        <v>0</v>
      </c>
      <c r="AA1647" s="9">
        <v>36</v>
      </c>
      <c r="AB1647" s="9">
        <v>14</v>
      </c>
      <c r="AC1647" s="9">
        <v>12</v>
      </c>
      <c r="AD1647" s="9">
        <v>14</v>
      </c>
      <c r="AE1647" s="9">
        <v>0</v>
      </c>
      <c r="AF1647" s="9">
        <v>33</v>
      </c>
      <c r="AG1647" s="9">
        <v>23</v>
      </c>
      <c r="AH1647" s="9">
        <v>19</v>
      </c>
      <c r="AI1647" s="9">
        <v>1</v>
      </c>
      <c r="AJ1647" s="9">
        <v>46</v>
      </c>
      <c r="AK1647" s="9">
        <v>5</v>
      </c>
      <c r="AL1647" s="9">
        <v>24</v>
      </c>
      <c r="AM1647" s="9">
        <v>1</v>
      </c>
      <c r="AN1647" s="9">
        <v>58</v>
      </c>
      <c r="AO1647" s="9">
        <v>14</v>
      </c>
      <c r="AP1647" s="9">
        <v>3</v>
      </c>
      <c r="AQ1647" s="9">
        <v>1</v>
      </c>
      <c r="AR1647" s="9">
        <v>0</v>
      </c>
      <c r="AS1647" s="9">
        <v>0</v>
      </c>
      <c r="AT1647" s="10">
        <v>76</v>
      </c>
    </row>
    <row r="1648" spans="1:46" ht="42.75" x14ac:dyDescent="0.25">
      <c r="A1648" s="26" t="str">
        <f t="shared" si="50"/>
        <v>2015Registered nursesOntarioAll places of work</v>
      </c>
      <c r="B1648" s="24">
        <v>2015</v>
      </c>
      <c r="C1648" s="9" t="s">
        <v>7</v>
      </c>
      <c r="D1648" s="9" t="s">
        <v>172</v>
      </c>
      <c r="E1648" s="9" t="str">
        <f t="shared" si="51"/>
        <v>Ontario</v>
      </c>
      <c r="F1648" s="9" t="s">
        <v>179</v>
      </c>
      <c r="G1648" s="9" t="s">
        <v>9</v>
      </c>
      <c r="H1648" s="9">
        <v>98064</v>
      </c>
      <c r="I1648" s="9">
        <v>91855</v>
      </c>
      <c r="J1648" s="9">
        <v>6209</v>
      </c>
      <c r="K1648" s="9">
        <v>0</v>
      </c>
      <c r="L1648" s="9">
        <v>2353</v>
      </c>
      <c r="M1648" s="9">
        <v>9907</v>
      </c>
      <c r="N1648" s="9">
        <v>10137</v>
      </c>
      <c r="O1648" s="9">
        <v>9411</v>
      </c>
      <c r="P1648" s="9">
        <v>11307</v>
      </c>
      <c r="Q1648" s="9">
        <v>12437</v>
      </c>
      <c r="R1648" s="9">
        <v>14435</v>
      </c>
      <c r="S1648" s="9">
        <v>12232</v>
      </c>
      <c r="T1648" s="9">
        <v>10145</v>
      </c>
      <c r="U1648" s="9">
        <v>4168</v>
      </c>
      <c r="V1648" s="9">
        <v>1531</v>
      </c>
      <c r="W1648" s="9">
        <v>1</v>
      </c>
      <c r="X1648" s="9">
        <v>86701</v>
      </c>
      <c r="Y1648" s="9">
        <v>11140</v>
      </c>
      <c r="Z1648" s="9">
        <v>223</v>
      </c>
      <c r="AA1648" s="9">
        <v>26316</v>
      </c>
      <c r="AB1648" s="9">
        <v>20887</v>
      </c>
      <c r="AC1648" s="9">
        <v>23692</v>
      </c>
      <c r="AD1648" s="9">
        <v>26916</v>
      </c>
      <c r="AE1648" s="9">
        <v>253</v>
      </c>
      <c r="AF1648" s="9">
        <v>65635</v>
      </c>
      <c r="AG1648" s="9">
        <v>25553</v>
      </c>
      <c r="AH1648" s="9">
        <v>6876</v>
      </c>
      <c r="AI1648" s="9">
        <v>0</v>
      </c>
      <c r="AJ1648" s="9">
        <v>72601</v>
      </c>
      <c r="AK1648" s="9">
        <v>5512</v>
      </c>
      <c r="AL1648" s="9">
        <v>19951</v>
      </c>
      <c r="AM1648" s="9">
        <v>0</v>
      </c>
      <c r="AN1648" s="9">
        <v>89111</v>
      </c>
      <c r="AO1648" s="9">
        <v>6690</v>
      </c>
      <c r="AP1648" s="9">
        <v>2190</v>
      </c>
      <c r="AQ1648" s="9">
        <v>73</v>
      </c>
      <c r="AR1648" s="9">
        <v>92227</v>
      </c>
      <c r="AS1648" s="9">
        <v>5836</v>
      </c>
      <c r="AT1648" s="10">
        <v>1</v>
      </c>
    </row>
    <row r="1649" spans="1:46" ht="28.5" x14ac:dyDescent="0.25">
      <c r="A1649" s="26" t="str">
        <f t="shared" si="50"/>
        <v>2015Registered nursesOntarioHospital</v>
      </c>
      <c r="B1649" s="24">
        <v>2015</v>
      </c>
      <c r="C1649" s="9" t="s">
        <v>7</v>
      </c>
      <c r="D1649" s="9" t="s">
        <v>172</v>
      </c>
      <c r="E1649" s="9" t="str">
        <f t="shared" si="51"/>
        <v>Ontario</v>
      </c>
      <c r="F1649" s="9" t="s">
        <v>180</v>
      </c>
      <c r="G1649" s="9" t="s">
        <v>10</v>
      </c>
      <c r="H1649" s="9">
        <v>62018</v>
      </c>
      <c r="I1649" s="9">
        <v>57599</v>
      </c>
      <c r="J1649" s="9">
        <v>4419</v>
      </c>
      <c r="K1649" s="9">
        <v>0</v>
      </c>
      <c r="L1649" s="9">
        <v>1895</v>
      </c>
      <c r="M1649" s="9">
        <v>7756</v>
      </c>
      <c r="N1649" s="9">
        <v>7273</v>
      </c>
      <c r="O1649" s="9">
        <v>6302</v>
      </c>
      <c r="P1649" s="9">
        <v>6994</v>
      </c>
      <c r="Q1649" s="9">
        <v>7794</v>
      </c>
      <c r="R1649" s="9">
        <v>9112</v>
      </c>
      <c r="S1649" s="9">
        <v>7369</v>
      </c>
      <c r="T1649" s="9">
        <v>5205</v>
      </c>
      <c r="U1649" s="9">
        <v>1810</v>
      </c>
      <c r="V1649" s="9">
        <v>508</v>
      </c>
      <c r="W1649" s="9">
        <v>0</v>
      </c>
      <c r="X1649" s="9">
        <v>54831</v>
      </c>
      <c r="Y1649" s="9">
        <v>7081</v>
      </c>
      <c r="Z1649" s="9">
        <v>106</v>
      </c>
      <c r="AA1649" s="9">
        <v>19409</v>
      </c>
      <c r="AB1649" s="9">
        <v>13354</v>
      </c>
      <c r="AC1649" s="9">
        <v>14631</v>
      </c>
      <c r="AD1649" s="9">
        <v>14505</v>
      </c>
      <c r="AE1649" s="9">
        <v>119</v>
      </c>
      <c r="AF1649" s="9">
        <v>41962</v>
      </c>
      <c r="AG1649" s="9">
        <v>16467</v>
      </c>
      <c r="AH1649" s="9">
        <v>3589</v>
      </c>
      <c r="AI1649" s="9">
        <v>0</v>
      </c>
      <c r="AJ1649" s="9">
        <v>53304</v>
      </c>
      <c r="AK1649" s="9">
        <v>2318</v>
      </c>
      <c r="AL1649" s="9">
        <v>6396</v>
      </c>
      <c r="AM1649" s="9">
        <v>0</v>
      </c>
      <c r="AN1649" s="9">
        <v>60382</v>
      </c>
      <c r="AO1649" s="9">
        <v>1380</v>
      </c>
      <c r="AP1649" s="9">
        <v>254</v>
      </c>
      <c r="AQ1649" s="9">
        <v>2</v>
      </c>
      <c r="AR1649" s="9">
        <v>59282</v>
      </c>
      <c r="AS1649" s="9">
        <v>2736</v>
      </c>
      <c r="AT1649" s="10">
        <v>0</v>
      </c>
    </row>
    <row r="1650" spans="1:46" ht="28.5" x14ac:dyDescent="0.25">
      <c r="A1650" s="26" t="str">
        <f t="shared" si="50"/>
        <v>2015Registered nursesOntarioCommunity health</v>
      </c>
      <c r="B1650" s="24">
        <v>2015</v>
      </c>
      <c r="C1650" s="9" t="s">
        <v>7</v>
      </c>
      <c r="D1650" s="9" t="s">
        <v>172</v>
      </c>
      <c r="E1650" s="9" t="str">
        <f t="shared" si="51"/>
        <v>Ontario</v>
      </c>
      <c r="F1650" s="9" t="s">
        <v>182</v>
      </c>
      <c r="G1650" s="9" t="s">
        <v>11</v>
      </c>
      <c r="H1650" s="9">
        <v>16877</v>
      </c>
      <c r="I1650" s="9">
        <v>16126</v>
      </c>
      <c r="J1650" s="9">
        <v>751</v>
      </c>
      <c r="K1650" s="9">
        <v>0</v>
      </c>
      <c r="L1650" s="9">
        <v>230</v>
      </c>
      <c r="M1650" s="9">
        <v>1074</v>
      </c>
      <c r="N1650" s="9">
        <v>1516</v>
      </c>
      <c r="O1650" s="9">
        <v>1721</v>
      </c>
      <c r="P1650" s="9">
        <v>2152</v>
      </c>
      <c r="Q1650" s="9">
        <v>2166</v>
      </c>
      <c r="R1650" s="9">
        <v>2471</v>
      </c>
      <c r="S1650" s="9">
        <v>2139</v>
      </c>
      <c r="T1650" s="9">
        <v>2084</v>
      </c>
      <c r="U1650" s="9">
        <v>938</v>
      </c>
      <c r="V1650" s="9">
        <v>386</v>
      </c>
      <c r="W1650" s="9">
        <v>0</v>
      </c>
      <c r="X1650" s="9">
        <v>15446</v>
      </c>
      <c r="Y1650" s="9">
        <v>1388</v>
      </c>
      <c r="Z1650" s="9">
        <v>43</v>
      </c>
      <c r="AA1650" s="9">
        <v>3572</v>
      </c>
      <c r="AB1650" s="9">
        <v>3800</v>
      </c>
      <c r="AC1650" s="9">
        <v>4142</v>
      </c>
      <c r="AD1650" s="9">
        <v>5314</v>
      </c>
      <c r="AE1650" s="9">
        <v>49</v>
      </c>
      <c r="AF1650" s="9">
        <v>11534</v>
      </c>
      <c r="AG1650" s="9">
        <v>3788</v>
      </c>
      <c r="AH1650" s="9">
        <v>1555</v>
      </c>
      <c r="AI1650" s="9">
        <v>0</v>
      </c>
      <c r="AJ1650" s="9">
        <v>9702</v>
      </c>
      <c r="AK1650" s="9">
        <v>1222</v>
      </c>
      <c r="AL1650" s="9">
        <v>5953</v>
      </c>
      <c r="AM1650" s="9">
        <v>0</v>
      </c>
      <c r="AN1650" s="9">
        <v>13122</v>
      </c>
      <c r="AO1650" s="9">
        <v>3558</v>
      </c>
      <c r="AP1650" s="9">
        <v>194</v>
      </c>
      <c r="AQ1650" s="9">
        <v>3</v>
      </c>
      <c r="AR1650" s="9">
        <v>15804</v>
      </c>
      <c r="AS1650" s="9">
        <v>1073</v>
      </c>
      <c r="AT1650" s="10">
        <v>0</v>
      </c>
    </row>
    <row r="1651" spans="1:46" ht="57" x14ac:dyDescent="0.25">
      <c r="A1651" s="26" t="str">
        <f t="shared" si="50"/>
        <v>2015Registered nursesOntarioNursing home/long-term care</v>
      </c>
      <c r="B1651" s="24">
        <v>2015</v>
      </c>
      <c r="C1651" s="9" t="s">
        <v>7</v>
      </c>
      <c r="D1651" s="9" t="s">
        <v>172</v>
      </c>
      <c r="E1651" s="9" t="str">
        <f t="shared" si="51"/>
        <v>Ontario</v>
      </c>
      <c r="F1651" s="9" t="s">
        <v>181</v>
      </c>
      <c r="G1651" s="9" t="s">
        <v>12</v>
      </c>
      <c r="H1651" s="9">
        <v>7923</v>
      </c>
      <c r="I1651" s="9">
        <v>7506</v>
      </c>
      <c r="J1651" s="9">
        <v>417</v>
      </c>
      <c r="K1651" s="9">
        <v>0</v>
      </c>
      <c r="L1651" s="9">
        <v>170</v>
      </c>
      <c r="M1651" s="9">
        <v>596</v>
      </c>
      <c r="N1651" s="9">
        <v>520</v>
      </c>
      <c r="O1651" s="9">
        <v>507</v>
      </c>
      <c r="P1651" s="9">
        <v>962</v>
      </c>
      <c r="Q1651" s="9">
        <v>1021</v>
      </c>
      <c r="R1651" s="9">
        <v>1051</v>
      </c>
      <c r="S1651" s="9">
        <v>1166</v>
      </c>
      <c r="T1651" s="9">
        <v>1194</v>
      </c>
      <c r="U1651" s="9">
        <v>541</v>
      </c>
      <c r="V1651" s="9">
        <v>194</v>
      </c>
      <c r="W1651" s="9">
        <v>1</v>
      </c>
      <c r="X1651" s="9">
        <v>6041</v>
      </c>
      <c r="Y1651" s="9">
        <v>1843</v>
      </c>
      <c r="Z1651" s="9">
        <v>39</v>
      </c>
      <c r="AA1651" s="9">
        <v>1623</v>
      </c>
      <c r="AB1651" s="9">
        <v>1580</v>
      </c>
      <c r="AC1651" s="9">
        <v>2044</v>
      </c>
      <c r="AD1651" s="9">
        <v>2640</v>
      </c>
      <c r="AE1651" s="9">
        <v>36</v>
      </c>
      <c r="AF1651" s="9">
        <v>5052</v>
      </c>
      <c r="AG1651" s="9">
        <v>2272</v>
      </c>
      <c r="AH1651" s="9">
        <v>599</v>
      </c>
      <c r="AI1651" s="9">
        <v>0</v>
      </c>
      <c r="AJ1651" s="9">
        <v>5448</v>
      </c>
      <c r="AK1651" s="9">
        <v>1303</v>
      </c>
      <c r="AL1651" s="9">
        <v>1172</v>
      </c>
      <c r="AM1651" s="9">
        <v>0</v>
      </c>
      <c r="AN1651" s="9">
        <v>7335</v>
      </c>
      <c r="AO1651" s="9">
        <v>538</v>
      </c>
      <c r="AP1651" s="9">
        <v>47</v>
      </c>
      <c r="AQ1651" s="9">
        <v>3</v>
      </c>
      <c r="AR1651" s="9">
        <v>6796</v>
      </c>
      <c r="AS1651" s="9">
        <v>1127</v>
      </c>
      <c r="AT1651" s="10">
        <v>0</v>
      </c>
    </row>
    <row r="1652" spans="1:46" ht="42.75" x14ac:dyDescent="0.25">
      <c r="A1652" s="26" t="str">
        <f t="shared" si="50"/>
        <v>2015Registered nursesOntarioOther places of work</v>
      </c>
      <c r="B1652" s="24">
        <v>2015</v>
      </c>
      <c r="C1652" s="9" t="s">
        <v>7</v>
      </c>
      <c r="D1652" s="9" t="s">
        <v>172</v>
      </c>
      <c r="E1652" s="9" t="str">
        <f t="shared" si="51"/>
        <v>Ontario</v>
      </c>
      <c r="F1652" s="9" t="s">
        <v>183</v>
      </c>
      <c r="G1652" s="9" t="s">
        <v>13</v>
      </c>
      <c r="H1652" s="9">
        <v>11246</v>
      </c>
      <c r="I1652" s="9">
        <v>10624</v>
      </c>
      <c r="J1652" s="9">
        <v>622</v>
      </c>
      <c r="K1652" s="9">
        <v>0</v>
      </c>
      <c r="L1652" s="9">
        <v>58</v>
      </c>
      <c r="M1652" s="9">
        <v>481</v>
      </c>
      <c r="N1652" s="9">
        <v>828</v>
      </c>
      <c r="O1652" s="9">
        <v>881</v>
      </c>
      <c r="P1652" s="9">
        <v>1199</v>
      </c>
      <c r="Q1652" s="9">
        <v>1456</v>
      </c>
      <c r="R1652" s="9">
        <v>1801</v>
      </c>
      <c r="S1652" s="9">
        <v>1558</v>
      </c>
      <c r="T1652" s="9">
        <v>1662</v>
      </c>
      <c r="U1652" s="9">
        <v>879</v>
      </c>
      <c r="V1652" s="9">
        <v>443</v>
      </c>
      <c r="W1652" s="9">
        <v>0</v>
      </c>
      <c r="X1652" s="9">
        <v>10383</v>
      </c>
      <c r="Y1652" s="9">
        <v>828</v>
      </c>
      <c r="Z1652" s="9">
        <v>35</v>
      </c>
      <c r="AA1652" s="9">
        <v>1712</v>
      </c>
      <c r="AB1652" s="9">
        <v>2153</v>
      </c>
      <c r="AC1652" s="9">
        <v>2875</v>
      </c>
      <c r="AD1652" s="9">
        <v>4457</v>
      </c>
      <c r="AE1652" s="9">
        <v>49</v>
      </c>
      <c r="AF1652" s="9">
        <v>7087</v>
      </c>
      <c r="AG1652" s="9">
        <v>3026</v>
      </c>
      <c r="AH1652" s="9">
        <v>1133</v>
      </c>
      <c r="AI1652" s="9">
        <v>0</v>
      </c>
      <c r="AJ1652" s="9">
        <v>4147</v>
      </c>
      <c r="AK1652" s="9">
        <v>669</v>
      </c>
      <c r="AL1652" s="9">
        <v>6430</v>
      </c>
      <c r="AM1652" s="9">
        <v>0</v>
      </c>
      <c r="AN1652" s="9">
        <v>8272</v>
      </c>
      <c r="AO1652" s="9">
        <v>1214</v>
      </c>
      <c r="AP1652" s="9">
        <v>1695</v>
      </c>
      <c r="AQ1652" s="9">
        <v>65</v>
      </c>
      <c r="AR1652" s="9">
        <v>10345</v>
      </c>
      <c r="AS1652" s="9">
        <v>900</v>
      </c>
      <c r="AT1652" s="10">
        <v>1</v>
      </c>
    </row>
    <row r="1653" spans="1:46" ht="42.75" x14ac:dyDescent="0.25">
      <c r="A1653" s="26" t="str">
        <f t="shared" si="50"/>
        <v>2015Registered nursesManitobaAll places of work</v>
      </c>
      <c r="B1653" s="24">
        <v>2015</v>
      </c>
      <c r="C1653" s="9" t="s">
        <v>7</v>
      </c>
      <c r="D1653" s="9" t="s">
        <v>173</v>
      </c>
      <c r="E1653" s="9" t="str">
        <f t="shared" si="51"/>
        <v>Manitoba</v>
      </c>
      <c r="F1653" s="9" t="s">
        <v>179</v>
      </c>
      <c r="G1653" s="9" t="s">
        <v>9</v>
      </c>
      <c r="H1653" s="9">
        <v>12313</v>
      </c>
      <c r="I1653" s="9">
        <v>0</v>
      </c>
      <c r="J1653" s="9">
        <v>0</v>
      </c>
      <c r="K1653" s="9">
        <v>12313</v>
      </c>
      <c r="L1653" s="9">
        <v>141</v>
      </c>
      <c r="M1653" s="9">
        <v>1219</v>
      </c>
      <c r="N1653" s="9">
        <v>1585</v>
      </c>
      <c r="O1653" s="9">
        <v>1339</v>
      </c>
      <c r="P1653" s="9">
        <v>1404</v>
      </c>
      <c r="Q1653" s="9">
        <v>1538</v>
      </c>
      <c r="R1653" s="9">
        <v>1740</v>
      </c>
      <c r="S1653" s="9">
        <v>1576</v>
      </c>
      <c r="T1653" s="9">
        <v>1228</v>
      </c>
      <c r="U1653" s="9">
        <v>412</v>
      </c>
      <c r="V1653" s="9">
        <v>131</v>
      </c>
      <c r="W1653" s="9">
        <v>0</v>
      </c>
      <c r="X1653" s="9">
        <v>11199</v>
      </c>
      <c r="Y1653" s="9">
        <v>1114</v>
      </c>
      <c r="Z1653" s="9">
        <v>0</v>
      </c>
      <c r="AA1653" s="9">
        <v>4182</v>
      </c>
      <c r="AB1653" s="9">
        <v>2265</v>
      </c>
      <c r="AC1653" s="9">
        <v>2980</v>
      </c>
      <c r="AD1653" s="9">
        <v>2886</v>
      </c>
      <c r="AE1653" s="9">
        <v>0</v>
      </c>
      <c r="AF1653" s="9">
        <v>5675</v>
      </c>
      <c r="AG1653" s="9">
        <v>5570</v>
      </c>
      <c r="AH1653" s="9">
        <v>981</v>
      </c>
      <c r="AI1653" s="9">
        <v>87</v>
      </c>
      <c r="AJ1653" s="9">
        <v>9235</v>
      </c>
      <c r="AK1653" s="9">
        <v>835</v>
      </c>
      <c r="AL1653" s="9">
        <v>2142</v>
      </c>
      <c r="AM1653" s="9">
        <v>101</v>
      </c>
      <c r="AN1653" s="9">
        <v>9886</v>
      </c>
      <c r="AO1653" s="9">
        <v>939</v>
      </c>
      <c r="AP1653" s="9">
        <v>1445</v>
      </c>
      <c r="AQ1653" s="9">
        <v>43</v>
      </c>
      <c r="AR1653" s="9">
        <v>9564</v>
      </c>
      <c r="AS1653" s="9">
        <v>2739</v>
      </c>
      <c r="AT1653" s="10">
        <v>10</v>
      </c>
    </row>
    <row r="1654" spans="1:46" ht="28.5" x14ac:dyDescent="0.25">
      <c r="A1654" s="26" t="str">
        <f t="shared" si="50"/>
        <v>2015Registered nursesManitobaHospital</v>
      </c>
      <c r="B1654" s="24">
        <v>2015</v>
      </c>
      <c r="C1654" s="9" t="s">
        <v>7</v>
      </c>
      <c r="D1654" s="9" t="s">
        <v>173</v>
      </c>
      <c r="E1654" s="9" t="str">
        <f t="shared" si="51"/>
        <v>Manitoba</v>
      </c>
      <c r="F1654" s="9" t="s">
        <v>180</v>
      </c>
      <c r="G1654" s="9" t="s">
        <v>10</v>
      </c>
      <c r="H1654" s="9">
        <v>7462</v>
      </c>
      <c r="I1654" s="9">
        <v>0</v>
      </c>
      <c r="J1654" s="9">
        <v>0</v>
      </c>
      <c r="K1654" s="9">
        <v>7462</v>
      </c>
      <c r="L1654" s="9">
        <v>132</v>
      </c>
      <c r="M1654" s="9">
        <v>1053</v>
      </c>
      <c r="N1654" s="9">
        <v>1197</v>
      </c>
      <c r="O1654" s="9">
        <v>878</v>
      </c>
      <c r="P1654" s="9">
        <v>802</v>
      </c>
      <c r="Q1654" s="9">
        <v>856</v>
      </c>
      <c r="R1654" s="9">
        <v>949</v>
      </c>
      <c r="S1654" s="9">
        <v>793</v>
      </c>
      <c r="T1654" s="9">
        <v>595</v>
      </c>
      <c r="U1654" s="9">
        <v>161</v>
      </c>
      <c r="V1654" s="9">
        <v>46</v>
      </c>
      <c r="W1654" s="9">
        <v>0</v>
      </c>
      <c r="X1654" s="9">
        <v>6807</v>
      </c>
      <c r="Y1654" s="9">
        <v>655</v>
      </c>
      <c r="Z1654" s="9">
        <v>0</v>
      </c>
      <c r="AA1654" s="9">
        <v>3226</v>
      </c>
      <c r="AB1654" s="9">
        <v>1292</v>
      </c>
      <c r="AC1654" s="9">
        <v>1561</v>
      </c>
      <c r="AD1654" s="9">
        <v>1383</v>
      </c>
      <c r="AE1654" s="9">
        <v>0</v>
      </c>
      <c r="AF1654" s="9">
        <v>3174</v>
      </c>
      <c r="AG1654" s="9">
        <v>3702</v>
      </c>
      <c r="AH1654" s="9">
        <v>537</v>
      </c>
      <c r="AI1654" s="9">
        <v>49</v>
      </c>
      <c r="AJ1654" s="9">
        <v>6293</v>
      </c>
      <c r="AK1654" s="9">
        <v>287</v>
      </c>
      <c r="AL1654" s="9">
        <v>836</v>
      </c>
      <c r="AM1654" s="9">
        <v>46</v>
      </c>
      <c r="AN1654" s="9">
        <v>6496</v>
      </c>
      <c r="AO1654" s="9">
        <v>334</v>
      </c>
      <c r="AP1654" s="9">
        <v>617</v>
      </c>
      <c r="AQ1654" s="9">
        <v>15</v>
      </c>
      <c r="AR1654" s="9">
        <v>5969</v>
      </c>
      <c r="AS1654" s="9">
        <v>1486</v>
      </c>
      <c r="AT1654" s="10">
        <v>7</v>
      </c>
    </row>
    <row r="1655" spans="1:46" ht="28.5" x14ac:dyDescent="0.25">
      <c r="A1655" s="26" t="str">
        <f t="shared" si="50"/>
        <v>2015Registered nursesManitobaCommunity health</v>
      </c>
      <c r="B1655" s="24">
        <v>2015</v>
      </c>
      <c r="C1655" s="9" t="s">
        <v>7</v>
      </c>
      <c r="D1655" s="9" t="s">
        <v>173</v>
      </c>
      <c r="E1655" s="9" t="str">
        <f t="shared" si="51"/>
        <v>Manitoba</v>
      </c>
      <c r="F1655" s="9" t="s">
        <v>182</v>
      </c>
      <c r="G1655" s="9" t="s">
        <v>11</v>
      </c>
      <c r="H1655" s="9">
        <v>2015</v>
      </c>
      <c r="I1655" s="9">
        <v>0</v>
      </c>
      <c r="J1655" s="9">
        <v>0</v>
      </c>
      <c r="K1655" s="9">
        <v>2015</v>
      </c>
      <c r="L1655" s="9">
        <v>3</v>
      </c>
      <c r="M1655" s="9">
        <v>62</v>
      </c>
      <c r="N1655" s="9">
        <v>197</v>
      </c>
      <c r="O1655" s="9">
        <v>228</v>
      </c>
      <c r="P1655" s="9">
        <v>261</v>
      </c>
      <c r="Q1655" s="9">
        <v>281</v>
      </c>
      <c r="R1655" s="9">
        <v>354</v>
      </c>
      <c r="S1655" s="9">
        <v>290</v>
      </c>
      <c r="T1655" s="9">
        <v>229</v>
      </c>
      <c r="U1655" s="9">
        <v>85</v>
      </c>
      <c r="V1655" s="9">
        <v>25</v>
      </c>
      <c r="W1655" s="9">
        <v>0</v>
      </c>
      <c r="X1655" s="9">
        <v>1944</v>
      </c>
      <c r="Y1655" s="9">
        <v>71</v>
      </c>
      <c r="Z1655" s="9">
        <v>0</v>
      </c>
      <c r="AA1655" s="9">
        <v>439</v>
      </c>
      <c r="AB1655" s="9">
        <v>448</v>
      </c>
      <c r="AC1655" s="9">
        <v>599</v>
      </c>
      <c r="AD1655" s="9">
        <v>529</v>
      </c>
      <c r="AE1655" s="9">
        <v>0</v>
      </c>
      <c r="AF1655" s="9">
        <v>1036</v>
      </c>
      <c r="AG1655" s="9">
        <v>795</v>
      </c>
      <c r="AH1655" s="9">
        <v>170</v>
      </c>
      <c r="AI1655" s="9">
        <v>14</v>
      </c>
      <c r="AJ1655" s="9">
        <v>1522</v>
      </c>
      <c r="AK1655" s="9">
        <v>138</v>
      </c>
      <c r="AL1655" s="9">
        <v>346</v>
      </c>
      <c r="AM1655" s="9">
        <v>9</v>
      </c>
      <c r="AN1655" s="9">
        <v>1652</v>
      </c>
      <c r="AO1655" s="9">
        <v>127</v>
      </c>
      <c r="AP1655" s="9">
        <v>227</v>
      </c>
      <c r="AQ1655" s="9">
        <v>9</v>
      </c>
      <c r="AR1655" s="9">
        <v>1401</v>
      </c>
      <c r="AS1655" s="9">
        <v>614</v>
      </c>
      <c r="AT1655" s="10">
        <v>0</v>
      </c>
    </row>
    <row r="1656" spans="1:46" ht="57" x14ac:dyDescent="0.25">
      <c r="A1656" s="26" t="str">
        <f t="shared" si="50"/>
        <v>2015Registered nursesManitobaNursing home/long-term care</v>
      </c>
      <c r="B1656" s="24">
        <v>2015</v>
      </c>
      <c r="C1656" s="9" t="s">
        <v>7</v>
      </c>
      <c r="D1656" s="9" t="s">
        <v>173</v>
      </c>
      <c r="E1656" s="9" t="str">
        <f t="shared" si="51"/>
        <v>Manitoba</v>
      </c>
      <c r="F1656" s="9" t="s">
        <v>181</v>
      </c>
      <c r="G1656" s="9" t="s">
        <v>12</v>
      </c>
      <c r="H1656" s="9">
        <v>1439</v>
      </c>
      <c r="I1656" s="9">
        <v>0</v>
      </c>
      <c r="J1656" s="9">
        <v>0</v>
      </c>
      <c r="K1656" s="9">
        <v>1439</v>
      </c>
      <c r="L1656" s="9">
        <v>4</v>
      </c>
      <c r="M1656" s="9">
        <v>75</v>
      </c>
      <c r="N1656" s="9">
        <v>122</v>
      </c>
      <c r="O1656" s="9">
        <v>100</v>
      </c>
      <c r="P1656" s="9">
        <v>172</v>
      </c>
      <c r="Q1656" s="9">
        <v>189</v>
      </c>
      <c r="R1656" s="9">
        <v>220</v>
      </c>
      <c r="S1656" s="9">
        <v>246</v>
      </c>
      <c r="T1656" s="9">
        <v>192</v>
      </c>
      <c r="U1656" s="9">
        <v>88</v>
      </c>
      <c r="V1656" s="9">
        <v>31</v>
      </c>
      <c r="W1656" s="9">
        <v>0</v>
      </c>
      <c r="X1656" s="9">
        <v>1106</v>
      </c>
      <c r="Y1656" s="9">
        <v>333</v>
      </c>
      <c r="Z1656" s="9">
        <v>0</v>
      </c>
      <c r="AA1656" s="9">
        <v>325</v>
      </c>
      <c r="AB1656" s="9">
        <v>244</v>
      </c>
      <c r="AC1656" s="9">
        <v>428</v>
      </c>
      <c r="AD1656" s="9">
        <v>442</v>
      </c>
      <c r="AE1656" s="9">
        <v>0</v>
      </c>
      <c r="AF1656" s="9">
        <v>592</v>
      </c>
      <c r="AG1656" s="9">
        <v>688</v>
      </c>
      <c r="AH1656" s="9">
        <v>149</v>
      </c>
      <c r="AI1656" s="9">
        <v>10</v>
      </c>
      <c r="AJ1656" s="9">
        <v>1040</v>
      </c>
      <c r="AK1656" s="9">
        <v>247</v>
      </c>
      <c r="AL1656" s="9">
        <v>146</v>
      </c>
      <c r="AM1656" s="9">
        <v>6</v>
      </c>
      <c r="AN1656" s="9">
        <v>1157</v>
      </c>
      <c r="AO1656" s="9">
        <v>162</v>
      </c>
      <c r="AP1656" s="9">
        <v>116</v>
      </c>
      <c r="AQ1656" s="9">
        <v>4</v>
      </c>
      <c r="AR1656" s="9">
        <v>1027</v>
      </c>
      <c r="AS1656" s="9">
        <v>411</v>
      </c>
      <c r="AT1656" s="10">
        <v>1</v>
      </c>
    </row>
    <row r="1657" spans="1:46" ht="42.75" x14ac:dyDescent="0.25">
      <c r="A1657" s="26" t="str">
        <f t="shared" si="50"/>
        <v>2015Registered nursesManitobaOther places of work</v>
      </c>
      <c r="B1657" s="24">
        <v>2015</v>
      </c>
      <c r="C1657" s="9" t="s">
        <v>7</v>
      </c>
      <c r="D1657" s="9" t="s">
        <v>173</v>
      </c>
      <c r="E1657" s="9" t="str">
        <f t="shared" si="51"/>
        <v>Manitoba</v>
      </c>
      <c r="F1657" s="9" t="s">
        <v>183</v>
      </c>
      <c r="G1657" s="9" t="s">
        <v>13</v>
      </c>
      <c r="H1657" s="9">
        <v>1322</v>
      </c>
      <c r="I1657" s="9">
        <v>0</v>
      </c>
      <c r="J1657" s="9">
        <v>0</v>
      </c>
      <c r="K1657" s="9">
        <v>1322</v>
      </c>
      <c r="L1657" s="9">
        <v>2</v>
      </c>
      <c r="M1657" s="9">
        <v>21</v>
      </c>
      <c r="N1657" s="9">
        <v>60</v>
      </c>
      <c r="O1657" s="9">
        <v>117</v>
      </c>
      <c r="P1657" s="9">
        <v>159</v>
      </c>
      <c r="Q1657" s="9">
        <v>209</v>
      </c>
      <c r="R1657" s="9">
        <v>207</v>
      </c>
      <c r="S1657" s="9">
        <v>238</v>
      </c>
      <c r="T1657" s="9">
        <v>209</v>
      </c>
      <c r="U1657" s="9">
        <v>75</v>
      </c>
      <c r="V1657" s="9">
        <v>25</v>
      </c>
      <c r="W1657" s="9">
        <v>0</v>
      </c>
      <c r="X1657" s="9">
        <v>1271</v>
      </c>
      <c r="Y1657" s="9">
        <v>51</v>
      </c>
      <c r="Z1657" s="9">
        <v>0</v>
      </c>
      <c r="AA1657" s="9">
        <v>160</v>
      </c>
      <c r="AB1657" s="9">
        <v>265</v>
      </c>
      <c r="AC1657" s="9">
        <v>381</v>
      </c>
      <c r="AD1657" s="9">
        <v>516</v>
      </c>
      <c r="AE1657" s="9">
        <v>0</v>
      </c>
      <c r="AF1657" s="9">
        <v>850</v>
      </c>
      <c r="AG1657" s="9">
        <v>348</v>
      </c>
      <c r="AH1657" s="9">
        <v>118</v>
      </c>
      <c r="AI1657" s="9">
        <v>6</v>
      </c>
      <c r="AJ1657" s="9">
        <v>352</v>
      </c>
      <c r="AK1657" s="9">
        <v>160</v>
      </c>
      <c r="AL1657" s="9">
        <v>804</v>
      </c>
      <c r="AM1657" s="9">
        <v>6</v>
      </c>
      <c r="AN1657" s="9">
        <v>531</v>
      </c>
      <c r="AO1657" s="9">
        <v>308</v>
      </c>
      <c r="AP1657" s="9">
        <v>477</v>
      </c>
      <c r="AQ1657" s="9">
        <v>6</v>
      </c>
      <c r="AR1657" s="9">
        <v>1107</v>
      </c>
      <c r="AS1657" s="9">
        <v>213</v>
      </c>
      <c r="AT1657" s="10">
        <v>2</v>
      </c>
    </row>
    <row r="1658" spans="1:46" ht="42.75" x14ac:dyDescent="0.25">
      <c r="A1658" s="26" t="str">
        <f t="shared" si="50"/>
        <v>2015Registered nursesManitobaUnknown places of work</v>
      </c>
      <c r="B1658" s="24">
        <v>2015</v>
      </c>
      <c r="C1658" s="9" t="s">
        <v>7</v>
      </c>
      <c r="D1658" s="9" t="s">
        <v>173</v>
      </c>
      <c r="E1658" s="9" t="str">
        <f t="shared" si="51"/>
        <v>Manitoba</v>
      </c>
      <c r="F1658" s="9" t="s">
        <v>184</v>
      </c>
      <c r="G1658" s="9" t="s">
        <v>49</v>
      </c>
      <c r="H1658" s="9">
        <v>75</v>
      </c>
      <c r="I1658" s="9">
        <v>0</v>
      </c>
      <c r="J1658" s="9">
        <v>0</v>
      </c>
      <c r="K1658" s="9">
        <v>75</v>
      </c>
      <c r="L1658" s="9">
        <v>0</v>
      </c>
      <c r="M1658" s="9">
        <v>8</v>
      </c>
      <c r="N1658" s="9">
        <v>9</v>
      </c>
      <c r="O1658" s="9">
        <v>16</v>
      </c>
      <c r="P1658" s="9">
        <v>10</v>
      </c>
      <c r="Q1658" s="9">
        <v>3</v>
      </c>
      <c r="R1658" s="9">
        <v>10</v>
      </c>
      <c r="S1658" s="9">
        <v>9</v>
      </c>
      <c r="T1658" s="9">
        <v>3</v>
      </c>
      <c r="U1658" s="9">
        <v>3</v>
      </c>
      <c r="V1658" s="9">
        <v>4</v>
      </c>
      <c r="W1658" s="9">
        <v>0</v>
      </c>
      <c r="X1658" s="9">
        <v>71</v>
      </c>
      <c r="Y1658" s="9">
        <v>4</v>
      </c>
      <c r="Z1658" s="9">
        <v>0</v>
      </c>
      <c r="AA1658" s="9">
        <v>32</v>
      </c>
      <c r="AB1658" s="9">
        <v>16</v>
      </c>
      <c r="AC1658" s="9">
        <v>11</v>
      </c>
      <c r="AD1658" s="9">
        <v>16</v>
      </c>
      <c r="AE1658" s="9">
        <v>0</v>
      </c>
      <c r="AF1658" s="9">
        <v>23</v>
      </c>
      <c r="AG1658" s="9">
        <v>37</v>
      </c>
      <c r="AH1658" s="9">
        <v>7</v>
      </c>
      <c r="AI1658" s="9">
        <v>8</v>
      </c>
      <c r="AJ1658" s="9">
        <v>28</v>
      </c>
      <c r="AK1658" s="9">
        <v>3</v>
      </c>
      <c r="AL1658" s="9">
        <v>10</v>
      </c>
      <c r="AM1658" s="9">
        <v>34</v>
      </c>
      <c r="AN1658" s="9">
        <v>50</v>
      </c>
      <c r="AO1658" s="9">
        <v>8</v>
      </c>
      <c r="AP1658" s="9">
        <v>8</v>
      </c>
      <c r="AQ1658" s="9">
        <v>9</v>
      </c>
      <c r="AR1658" s="9">
        <v>60</v>
      </c>
      <c r="AS1658" s="9">
        <v>15</v>
      </c>
      <c r="AT1658" s="10">
        <v>0</v>
      </c>
    </row>
    <row r="1659" spans="1:46" ht="42.75" x14ac:dyDescent="0.25">
      <c r="A1659" s="26" t="str">
        <f t="shared" si="50"/>
        <v>2015Registered nursesSaskatchewanAll places of work</v>
      </c>
      <c r="B1659" s="24">
        <v>2015</v>
      </c>
      <c r="C1659" s="9" t="s">
        <v>7</v>
      </c>
      <c r="D1659" s="9" t="s">
        <v>174</v>
      </c>
      <c r="E1659" s="9" t="str">
        <f t="shared" si="51"/>
        <v>Saskatchewan</v>
      </c>
      <c r="F1659" s="9" t="s">
        <v>179</v>
      </c>
      <c r="G1659" s="9" t="s">
        <v>9</v>
      </c>
      <c r="H1659" s="9">
        <v>10221</v>
      </c>
      <c r="I1659" s="9">
        <v>9583</v>
      </c>
      <c r="J1659" s="9">
        <v>638</v>
      </c>
      <c r="K1659" s="9">
        <v>0</v>
      </c>
      <c r="L1659" s="9">
        <v>258</v>
      </c>
      <c r="M1659" s="9">
        <v>1364</v>
      </c>
      <c r="N1659" s="9">
        <v>1519</v>
      </c>
      <c r="O1659" s="9">
        <v>1050</v>
      </c>
      <c r="P1659" s="9">
        <v>1021</v>
      </c>
      <c r="Q1659" s="9">
        <v>1036</v>
      </c>
      <c r="R1659" s="9">
        <v>1248</v>
      </c>
      <c r="S1659" s="9">
        <v>1281</v>
      </c>
      <c r="T1659" s="9">
        <v>1032</v>
      </c>
      <c r="U1659" s="9">
        <v>317</v>
      </c>
      <c r="V1659" s="9">
        <v>95</v>
      </c>
      <c r="W1659" s="9">
        <v>0</v>
      </c>
      <c r="X1659" s="9">
        <v>9324</v>
      </c>
      <c r="Y1659" s="9">
        <v>774</v>
      </c>
      <c r="Z1659" s="9">
        <v>123</v>
      </c>
      <c r="AA1659" s="9">
        <v>3681</v>
      </c>
      <c r="AB1659" s="9">
        <v>1771</v>
      </c>
      <c r="AC1659" s="9">
        <v>2046</v>
      </c>
      <c r="AD1659" s="9">
        <v>2723</v>
      </c>
      <c r="AE1659" s="9">
        <v>0</v>
      </c>
      <c r="AF1659" s="9">
        <v>6042</v>
      </c>
      <c r="AG1659" s="9">
        <v>2749</v>
      </c>
      <c r="AH1659" s="9">
        <v>1430</v>
      </c>
      <c r="AI1659" s="9">
        <v>0</v>
      </c>
      <c r="AJ1659" s="9">
        <v>7987</v>
      </c>
      <c r="AK1659" s="9">
        <v>560</v>
      </c>
      <c r="AL1659" s="9">
        <v>1425</v>
      </c>
      <c r="AM1659" s="9">
        <v>249</v>
      </c>
      <c r="AN1659" s="9">
        <v>9162</v>
      </c>
      <c r="AO1659" s="9">
        <v>290</v>
      </c>
      <c r="AP1659" s="9">
        <v>518</v>
      </c>
      <c r="AQ1659" s="9">
        <v>251</v>
      </c>
      <c r="AR1659" s="9">
        <v>8130</v>
      </c>
      <c r="AS1659" s="9">
        <v>2091</v>
      </c>
      <c r="AT1659" s="10">
        <v>0</v>
      </c>
    </row>
    <row r="1660" spans="1:46" ht="28.5" x14ac:dyDescent="0.25">
      <c r="A1660" s="26" t="str">
        <f t="shared" si="50"/>
        <v>2015Registered nursesSaskatchewanHospital</v>
      </c>
      <c r="B1660" s="24">
        <v>2015</v>
      </c>
      <c r="C1660" s="9" t="s">
        <v>7</v>
      </c>
      <c r="D1660" s="9" t="s">
        <v>174</v>
      </c>
      <c r="E1660" s="9" t="str">
        <f t="shared" si="51"/>
        <v>Saskatchewan</v>
      </c>
      <c r="F1660" s="9" t="s">
        <v>180</v>
      </c>
      <c r="G1660" s="9" t="s">
        <v>10</v>
      </c>
      <c r="H1660" s="9">
        <v>5991</v>
      </c>
      <c r="I1660" s="9">
        <v>5560</v>
      </c>
      <c r="J1660" s="9">
        <v>431</v>
      </c>
      <c r="K1660" s="9">
        <v>0</v>
      </c>
      <c r="L1660" s="9">
        <v>217</v>
      </c>
      <c r="M1660" s="9">
        <v>1130</v>
      </c>
      <c r="N1660" s="9">
        <v>1118</v>
      </c>
      <c r="O1660" s="9">
        <v>697</v>
      </c>
      <c r="P1660" s="9">
        <v>556</v>
      </c>
      <c r="Q1660" s="9">
        <v>518</v>
      </c>
      <c r="R1660" s="9">
        <v>605</v>
      </c>
      <c r="S1660" s="9">
        <v>582</v>
      </c>
      <c r="T1660" s="9">
        <v>419</v>
      </c>
      <c r="U1660" s="9">
        <v>124</v>
      </c>
      <c r="V1660" s="9">
        <v>25</v>
      </c>
      <c r="W1660" s="9">
        <v>0</v>
      </c>
      <c r="X1660" s="9">
        <v>5426</v>
      </c>
      <c r="Y1660" s="9">
        <v>501</v>
      </c>
      <c r="Z1660" s="9">
        <v>64</v>
      </c>
      <c r="AA1660" s="9">
        <v>2822</v>
      </c>
      <c r="AB1660" s="9">
        <v>1040</v>
      </c>
      <c r="AC1660" s="9">
        <v>930</v>
      </c>
      <c r="AD1660" s="9">
        <v>1199</v>
      </c>
      <c r="AE1660" s="9">
        <v>0</v>
      </c>
      <c r="AF1660" s="9">
        <v>3617</v>
      </c>
      <c r="AG1660" s="9">
        <v>1509</v>
      </c>
      <c r="AH1660" s="9">
        <v>865</v>
      </c>
      <c r="AI1660" s="9">
        <v>0</v>
      </c>
      <c r="AJ1660" s="9">
        <v>5371</v>
      </c>
      <c r="AK1660" s="9">
        <v>197</v>
      </c>
      <c r="AL1660" s="9">
        <v>423</v>
      </c>
      <c r="AM1660" s="9">
        <v>0</v>
      </c>
      <c r="AN1660" s="9">
        <v>5803</v>
      </c>
      <c r="AO1660" s="9">
        <v>78</v>
      </c>
      <c r="AP1660" s="9">
        <v>109</v>
      </c>
      <c r="AQ1660" s="9">
        <v>1</v>
      </c>
      <c r="AR1660" s="9">
        <v>5247</v>
      </c>
      <c r="AS1660" s="9">
        <v>744</v>
      </c>
      <c r="AT1660" s="10">
        <v>0</v>
      </c>
    </row>
    <row r="1661" spans="1:46" ht="28.5" x14ac:dyDescent="0.25">
      <c r="A1661" s="26" t="str">
        <f t="shared" si="50"/>
        <v>2015Registered nursesSaskatchewanCommunity health</v>
      </c>
      <c r="B1661" s="24">
        <v>2015</v>
      </c>
      <c r="C1661" s="9" t="s">
        <v>7</v>
      </c>
      <c r="D1661" s="9" t="s">
        <v>174</v>
      </c>
      <c r="E1661" s="9" t="str">
        <f t="shared" si="51"/>
        <v>Saskatchewan</v>
      </c>
      <c r="F1661" s="9" t="s">
        <v>182</v>
      </c>
      <c r="G1661" s="9" t="s">
        <v>11</v>
      </c>
      <c r="H1661" s="9">
        <v>1834</v>
      </c>
      <c r="I1661" s="9">
        <v>1779</v>
      </c>
      <c r="J1661" s="9">
        <v>55</v>
      </c>
      <c r="K1661" s="9">
        <v>0</v>
      </c>
      <c r="L1661" s="9">
        <v>13</v>
      </c>
      <c r="M1661" s="9">
        <v>81</v>
      </c>
      <c r="N1661" s="9">
        <v>178</v>
      </c>
      <c r="O1661" s="9">
        <v>186</v>
      </c>
      <c r="P1661" s="9">
        <v>218</v>
      </c>
      <c r="Q1661" s="9">
        <v>226</v>
      </c>
      <c r="R1661" s="9">
        <v>287</v>
      </c>
      <c r="S1661" s="9">
        <v>302</v>
      </c>
      <c r="T1661" s="9">
        <v>249</v>
      </c>
      <c r="U1661" s="9">
        <v>70</v>
      </c>
      <c r="V1661" s="9">
        <v>24</v>
      </c>
      <c r="W1661" s="9">
        <v>0</v>
      </c>
      <c r="X1661" s="9">
        <v>1759</v>
      </c>
      <c r="Y1661" s="9">
        <v>47</v>
      </c>
      <c r="Z1661" s="9">
        <v>28</v>
      </c>
      <c r="AA1661" s="9">
        <v>351</v>
      </c>
      <c r="AB1661" s="9">
        <v>363</v>
      </c>
      <c r="AC1661" s="9">
        <v>479</v>
      </c>
      <c r="AD1661" s="9">
        <v>641</v>
      </c>
      <c r="AE1661" s="9">
        <v>0</v>
      </c>
      <c r="AF1661" s="9">
        <v>963</v>
      </c>
      <c r="AG1661" s="9">
        <v>623</v>
      </c>
      <c r="AH1661" s="9">
        <v>248</v>
      </c>
      <c r="AI1661" s="9">
        <v>0</v>
      </c>
      <c r="AJ1661" s="9">
        <v>1403</v>
      </c>
      <c r="AK1661" s="9">
        <v>135</v>
      </c>
      <c r="AL1661" s="9">
        <v>296</v>
      </c>
      <c r="AM1661" s="9">
        <v>0</v>
      </c>
      <c r="AN1661" s="9">
        <v>1727</v>
      </c>
      <c r="AO1661" s="9">
        <v>40</v>
      </c>
      <c r="AP1661" s="9">
        <v>67</v>
      </c>
      <c r="AQ1661" s="9">
        <v>0</v>
      </c>
      <c r="AR1661" s="9">
        <v>1133</v>
      </c>
      <c r="AS1661" s="9">
        <v>701</v>
      </c>
      <c r="AT1661" s="10">
        <v>0</v>
      </c>
    </row>
    <row r="1662" spans="1:46" ht="57" x14ac:dyDescent="0.25">
      <c r="A1662" s="26" t="str">
        <f t="shared" si="50"/>
        <v>2015Registered nursesSaskatchewanNursing home/long-term care</v>
      </c>
      <c r="B1662" s="24">
        <v>2015</v>
      </c>
      <c r="C1662" s="9" t="s">
        <v>7</v>
      </c>
      <c r="D1662" s="9" t="s">
        <v>174</v>
      </c>
      <c r="E1662" s="9" t="str">
        <f t="shared" si="51"/>
        <v>Saskatchewan</v>
      </c>
      <c r="F1662" s="9" t="s">
        <v>181</v>
      </c>
      <c r="G1662" s="9" t="s">
        <v>12</v>
      </c>
      <c r="H1662" s="9">
        <v>995</v>
      </c>
      <c r="I1662" s="9">
        <v>933</v>
      </c>
      <c r="J1662" s="9">
        <v>62</v>
      </c>
      <c r="K1662" s="9">
        <v>0</v>
      </c>
      <c r="L1662" s="9">
        <v>8</v>
      </c>
      <c r="M1662" s="9">
        <v>65</v>
      </c>
      <c r="N1662" s="9">
        <v>98</v>
      </c>
      <c r="O1662" s="9">
        <v>56</v>
      </c>
      <c r="P1662" s="9">
        <v>105</v>
      </c>
      <c r="Q1662" s="9">
        <v>114</v>
      </c>
      <c r="R1662" s="9">
        <v>162</v>
      </c>
      <c r="S1662" s="9">
        <v>156</v>
      </c>
      <c r="T1662" s="9">
        <v>160</v>
      </c>
      <c r="U1662" s="9">
        <v>52</v>
      </c>
      <c r="V1662" s="9">
        <v>19</v>
      </c>
      <c r="W1662" s="9">
        <v>0</v>
      </c>
      <c r="X1662" s="9">
        <v>819</v>
      </c>
      <c r="Y1662" s="9">
        <v>161</v>
      </c>
      <c r="Z1662" s="9">
        <v>15</v>
      </c>
      <c r="AA1662" s="9">
        <v>207</v>
      </c>
      <c r="AB1662" s="9">
        <v>134</v>
      </c>
      <c r="AC1662" s="9">
        <v>298</v>
      </c>
      <c r="AD1662" s="9">
        <v>356</v>
      </c>
      <c r="AE1662" s="9">
        <v>0</v>
      </c>
      <c r="AF1662" s="9">
        <v>529</v>
      </c>
      <c r="AG1662" s="9">
        <v>322</v>
      </c>
      <c r="AH1662" s="9">
        <v>144</v>
      </c>
      <c r="AI1662" s="9">
        <v>0</v>
      </c>
      <c r="AJ1662" s="9">
        <v>801</v>
      </c>
      <c r="AK1662" s="9">
        <v>110</v>
      </c>
      <c r="AL1662" s="9">
        <v>84</v>
      </c>
      <c r="AM1662" s="9">
        <v>0</v>
      </c>
      <c r="AN1662" s="9">
        <v>968</v>
      </c>
      <c r="AO1662" s="9">
        <v>21</v>
      </c>
      <c r="AP1662" s="9">
        <v>6</v>
      </c>
      <c r="AQ1662" s="9">
        <v>0</v>
      </c>
      <c r="AR1662" s="9">
        <v>508</v>
      </c>
      <c r="AS1662" s="9">
        <v>487</v>
      </c>
      <c r="AT1662" s="10">
        <v>0</v>
      </c>
    </row>
    <row r="1663" spans="1:46" ht="42.75" x14ac:dyDescent="0.25">
      <c r="A1663" s="26" t="str">
        <f t="shared" si="50"/>
        <v>2015Registered nursesSaskatchewanOther places of work</v>
      </c>
      <c r="B1663" s="24">
        <v>2015</v>
      </c>
      <c r="C1663" s="9" t="s">
        <v>7</v>
      </c>
      <c r="D1663" s="9" t="s">
        <v>174</v>
      </c>
      <c r="E1663" s="9" t="str">
        <f t="shared" si="51"/>
        <v>Saskatchewan</v>
      </c>
      <c r="F1663" s="9" t="s">
        <v>183</v>
      </c>
      <c r="G1663" s="9" t="s">
        <v>13</v>
      </c>
      <c r="H1663" s="9">
        <v>1149</v>
      </c>
      <c r="I1663" s="9">
        <v>1081</v>
      </c>
      <c r="J1663" s="9">
        <v>68</v>
      </c>
      <c r="K1663" s="9">
        <v>0</v>
      </c>
      <c r="L1663" s="9">
        <v>4</v>
      </c>
      <c r="M1663" s="9">
        <v>43</v>
      </c>
      <c r="N1663" s="9">
        <v>93</v>
      </c>
      <c r="O1663" s="9">
        <v>94</v>
      </c>
      <c r="P1663" s="9">
        <v>120</v>
      </c>
      <c r="Q1663" s="9">
        <v>147</v>
      </c>
      <c r="R1663" s="9">
        <v>171</v>
      </c>
      <c r="S1663" s="9">
        <v>211</v>
      </c>
      <c r="T1663" s="9">
        <v>181</v>
      </c>
      <c r="U1663" s="9">
        <v>62</v>
      </c>
      <c r="V1663" s="9">
        <v>23</v>
      </c>
      <c r="W1663" s="9">
        <v>0</v>
      </c>
      <c r="X1663" s="9">
        <v>1098</v>
      </c>
      <c r="Y1663" s="9">
        <v>42</v>
      </c>
      <c r="Z1663" s="9">
        <v>9</v>
      </c>
      <c r="AA1663" s="9">
        <v>185</v>
      </c>
      <c r="AB1663" s="9">
        <v>202</v>
      </c>
      <c r="AC1663" s="9">
        <v>292</v>
      </c>
      <c r="AD1663" s="9">
        <v>470</v>
      </c>
      <c r="AE1663" s="9">
        <v>0</v>
      </c>
      <c r="AF1663" s="9">
        <v>793</v>
      </c>
      <c r="AG1663" s="9">
        <v>238</v>
      </c>
      <c r="AH1663" s="9">
        <v>118</v>
      </c>
      <c r="AI1663" s="9">
        <v>0</v>
      </c>
      <c r="AJ1663" s="9">
        <v>410</v>
      </c>
      <c r="AK1663" s="9">
        <v>118</v>
      </c>
      <c r="AL1663" s="9">
        <v>621</v>
      </c>
      <c r="AM1663" s="9">
        <v>0</v>
      </c>
      <c r="AN1663" s="9">
        <v>663</v>
      </c>
      <c r="AO1663" s="9">
        <v>151</v>
      </c>
      <c r="AP1663" s="9">
        <v>335</v>
      </c>
      <c r="AQ1663" s="9">
        <v>0</v>
      </c>
      <c r="AR1663" s="9">
        <v>1052</v>
      </c>
      <c r="AS1663" s="9">
        <v>97</v>
      </c>
      <c r="AT1663" s="10">
        <v>0</v>
      </c>
    </row>
    <row r="1664" spans="1:46" ht="42.75" x14ac:dyDescent="0.25">
      <c r="A1664" s="26" t="str">
        <f t="shared" si="50"/>
        <v>2015Registered nursesSaskatchewanUnknown places of work</v>
      </c>
      <c r="B1664" s="24">
        <v>2015</v>
      </c>
      <c r="C1664" s="9" t="s">
        <v>7</v>
      </c>
      <c r="D1664" s="9" t="s">
        <v>174</v>
      </c>
      <c r="E1664" s="9" t="str">
        <f t="shared" si="51"/>
        <v>Saskatchewan</v>
      </c>
      <c r="F1664" s="9" t="s">
        <v>184</v>
      </c>
      <c r="G1664" s="9" t="s">
        <v>49</v>
      </c>
      <c r="H1664" s="9">
        <v>252</v>
      </c>
      <c r="I1664" s="9">
        <v>230</v>
      </c>
      <c r="J1664" s="9">
        <v>22</v>
      </c>
      <c r="K1664" s="9">
        <v>0</v>
      </c>
      <c r="L1664" s="9">
        <v>16</v>
      </c>
      <c r="M1664" s="9">
        <v>45</v>
      </c>
      <c r="N1664" s="9">
        <v>32</v>
      </c>
      <c r="O1664" s="9">
        <v>17</v>
      </c>
      <c r="P1664" s="9">
        <v>22</v>
      </c>
      <c r="Q1664" s="9">
        <v>31</v>
      </c>
      <c r="R1664" s="9">
        <v>23</v>
      </c>
      <c r="S1664" s="9">
        <v>30</v>
      </c>
      <c r="T1664" s="9">
        <v>23</v>
      </c>
      <c r="U1664" s="9">
        <v>9</v>
      </c>
      <c r="V1664" s="9">
        <v>4</v>
      </c>
      <c r="W1664" s="9">
        <v>0</v>
      </c>
      <c r="X1664" s="9">
        <v>222</v>
      </c>
      <c r="Y1664" s="9">
        <v>23</v>
      </c>
      <c r="Z1664" s="9">
        <v>7</v>
      </c>
      <c r="AA1664" s="9">
        <v>116</v>
      </c>
      <c r="AB1664" s="9">
        <v>32</v>
      </c>
      <c r="AC1664" s="9">
        <v>47</v>
      </c>
      <c r="AD1664" s="9">
        <v>57</v>
      </c>
      <c r="AE1664" s="9">
        <v>0</v>
      </c>
      <c r="AF1664" s="9">
        <v>140</v>
      </c>
      <c r="AG1664" s="9">
        <v>57</v>
      </c>
      <c r="AH1664" s="9">
        <v>55</v>
      </c>
      <c r="AI1664" s="9">
        <v>0</v>
      </c>
      <c r="AJ1664" s="9">
        <v>2</v>
      </c>
      <c r="AK1664" s="9">
        <v>0</v>
      </c>
      <c r="AL1664" s="9">
        <v>1</v>
      </c>
      <c r="AM1664" s="9">
        <v>249</v>
      </c>
      <c r="AN1664" s="9">
        <v>1</v>
      </c>
      <c r="AO1664" s="9">
        <v>0</v>
      </c>
      <c r="AP1664" s="9">
        <v>1</v>
      </c>
      <c r="AQ1664" s="9">
        <v>250</v>
      </c>
      <c r="AR1664" s="9">
        <v>190</v>
      </c>
      <c r="AS1664" s="9">
        <v>62</v>
      </c>
      <c r="AT1664" s="10">
        <v>0</v>
      </c>
    </row>
    <row r="1665" spans="1:46" ht="42.75" x14ac:dyDescent="0.25">
      <c r="A1665" s="26" t="str">
        <f t="shared" si="50"/>
        <v>2015Registered nursesAlbertaAll places of work</v>
      </c>
      <c r="B1665" s="24">
        <v>2015</v>
      </c>
      <c r="C1665" s="9" t="s">
        <v>7</v>
      </c>
      <c r="D1665" s="9" t="s">
        <v>175</v>
      </c>
      <c r="E1665" s="9" t="str">
        <f t="shared" si="51"/>
        <v>Alberta</v>
      </c>
      <c r="F1665" s="9" t="s">
        <v>179</v>
      </c>
      <c r="G1665" s="9" t="s">
        <v>9</v>
      </c>
      <c r="H1665" s="9">
        <v>34170</v>
      </c>
      <c r="I1665" s="9">
        <v>31985</v>
      </c>
      <c r="J1665" s="9">
        <v>2185</v>
      </c>
      <c r="K1665" s="9">
        <v>0</v>
      </c>
      <c r="L1665" s="9">
        <v>828</v>
      </c>
      <c r="M1665" s="9">
        <v>4540</v>
      </c>
      <c r="N1665" s="9">
        <v>5175</v>
      </c>
      <c r="O1665" s="9">
        <v>4034</v>
      </c>
      <c r="P1665" s="9">
        <v>3978</v>
      </c>
      <c r="Q1665" s="9">
        <v>3810</v>
      </c>
      <c r="R1665" s="9">
        <v>3839</v>
      </c>
      <c r="S1665" s="9">
        <v>3552</v>
      </c>
      <c r="T1665" s="9">
        <v>2969</v>
      </c>
      <c r="U1665" s="9">
        <v>1110</v>
      </c>
      <c r="V1665" s="9">
        <v>335</v>
      </c>
      <c r="W1665" s="9">
        <v>0</v>
      </c>
      <c r="X1665" s="9">
        <v>30923</v>
      </c>
      <c r="Y1665" s="9">
        <v>3233</v>
      </c>
      <c r="Z1665" s="9">
        <v>14</v>
      </c>
      <c r="AA1665" s="9">
        <v>12980</v>
      </c>
      <c r="AB1665" s="9">
        <v>6991</v>
      </c>
      <c r="AC1665" s="9">
        <v>6927</v>
      </c>
      <c r="AD1665" s="9">
        <v>7272</v>
      </c>
      <c r="AE1665" s="9">
        <v>0</v>
      </c>
      <c r="AF1665" s="9">
        <v>17737</v>
      </c>
      <c r="AG1665" s="9">
        <v>10902</v>
      </c>
      <c r="AH1665" s="9">
        <v>5212</v>
      </c>
      <c r="AI1665" s="9">
        <v>319</v>
      </c>
      <c r="AJ1665" s="9">
        <v>25611</v>
      </c>
      <c r="AK1665" s="9">
        <v>2272</v>
      </c>
      <c r="AL1665" s="9">
        <v>5225</v>
      </c>
      <c r="AM1665" s="9">
        <v>1062</v>
      </c>
      <c r="AN1665" s="9">
        <v>30072</v>
      </c>
      <c r="AO1665" s="9">
        <v>1059</v>
      </c>
      <c r="AP1665" s="9">
        <v>1300</v>
      </c>
      <c r="AQ1665" s="9">
        <v>1739</v>
      </c>
      <c r="AR1665" s="9">
        <v>31368</v>
      </c>
      <c r="AS1665" s="9">
        <v>2799</v>
      </c>
      <c r="AT1665" s="10">
        <v>3</v>
      </c>
    </row>
    <row r="1666" spans="1:46" ht="28.5" x14ac:dyDescent="0.25">
      <c r="A1666" s="26" t="str">
        <f t="shared" si="50"/>
        <v>2015Registered nursesAlbertaHospital</v>
      </c>
      <c r="B1666" s="24">
        <v>2015</v>
      </c>
      <c r="C1666" s="9" t="s">
        <v>7</v>
      </c>
      <c r="D1666" s="9" t="s">
        <v>175</v>
      </c>
      <c r="E1666" s="9" t="str">
        <f t="shared" si="51"/>
        <v>Alberta</v>
      </c>
      <c r="F1666" s="9" t="s">
        <v>180</v>
      </c>
      <c r="G1666" s="9" t="s">
        <v>10</v>
      </c>
      <c r="H1666" s="9">
        <v>22117</v>
      </c>
      <c r="I1666" s="9">
        <v>20564</v>
      </c>
      <c r="J1666" s="9">
        <v>1553</v>
      </c>
      <c r="K1666" s="9">
        <v>0</v>
      </c>
      <c r="L1666" s="9">
        <v>652</v>
      </c>
      <c r="M1666" s="9">
        <v>3675</v>
      </c>
      <c r="N1666" s="9">
        <v>3883</v>
      </c>
      <c r="O1666" s="9">
        <v>2769</v>
      </c>
      <c r="P1666" s="9">
        <v>2481</v>
      </c>
      <c r="Q1666" s="9">
        <v>2281</v>
      </c>
      <c r="R1666" s="9">
        <v>2235</v>
      </c>
      <c r="S1666" s="9">
        <v>1962</v>
      </c>
      <c r="T1666" s="9">
        <v>1510</v>
      </c>
      <c r="U1666" s="9">
        <v>537</v>
      </c>
      <c r="V1666" s="9">
        <v>132</v>
      </c>
      <c r="W1666" s="9">
        <v>0</v>
      </c>
      <c r="X1666" s="9">
        <v>20067</v>
      </c>
      <c r="Y1666" s="9">
        <v>2042</v>
      </c>
      <c r="Z1666" s="9">
        <v>8</v>
      </c>
      <c r="AA1666" s="9">
        <v>9860</v>
      </c>
      <c r="AB1666" s="9">
        <v>4481</v>
      </c>
      <c r="AC1666" s="9">
        <v>4042</v>
      </c>
      <c r="AD1666" s="9">
        <v>3734</v>
      </c>
      <c r="AE1666" s="9">
        <v>0</v>
      </c>
      <c r="AF1666" s="9">
        <v>11049</v>
      </c>
      <c r="AG1666" s="9">
        <v>7394</v>
      </c>
      <c r="AH1666" s="9">
        <v>3536</v>
      </c>
      <c r="AI1666" s="9">
        <v>138</v>
      </c>
      <c r="AJ1666" s="9">
        <v>18485</v>
      </c>
      <c r="AK1666" s="9">
        <v>1028</v>
      </c>
      <c r="AL1666" s="9">
        <v>2330</v>
      </c>
      <c r="AM1666" s="9">
        <v>274</v>
      </c>
      <c r="AN1666" s="9">
        <v>20924</v>
      </c>
      <c r="AO1666" s="9">
        <v>376</v>
      </c>
      <c r="AP1666" s="9">
        <v>276</v>
      </c>
      <c r="AQ1666" s="9">
        <v>541</v>
      </c>
      <c r="AR1666" s="9">
        <v>20550</v>
      </c>
      <c r="AS1666" s="9">
        <v>1566</v>
      </c>
      <c r="AT1666" s="10">
        <v>1</v>
      </c>
    </row>
    <row r="1667" spans="1:46" ht="28.5" x14ac:dyDescent="0.25">
      <c r="A1667" s="26" t="str">
        <f t="shared" ref="A1667:A1730" si="52">CONCATENATE(B1667,C1667,E1667,G1667)</f>
        <v>2015Registered nursesAlbertaCommunity health</v>
      </c>
      <c r="B1667" s="24">
        <v>2015</v>
      </c>
      <c r="C1667" s="9" t="s">
        <v>7</v>
      </c>
      <c r="D1667" s="9" t="s">
        <v>175</v>
      </c>
      <c r="E1667" s="9" t="str">
        <f t="shared" ref="E1667:E1730" si="53">TRIM(MID(D1667,3,50))</f>
        <v>Alberta</v>
      </c>
      <c r="F1667" s="9" t="s">
        <v>182</v>
      </c>
      <c r="G1667" s="9" t="s">
        <v>11</v>
      </c>
      <c r="H1667" s="9">
        <v>5295</v>
      </c>
      <c r="I1667" s="9">
        <v>5133</v>
      </c>
      <c r="J1667" s="9">
        <v>162</v>
      </c>
      <c r="K1667" s="9">
        <v>0</v>
      </c>
      <c r="L1667" s="9">
        <v>44</v>
      </c>
      <c r="M1667" s="9">
        <v>351</v>
      </c>
      <c r="N1667" s="9">
        <v>632</v>
      </c>
      <c r="O1667" s="9">
        <v>602</v>
      </c>
      <c r="P1667" s="9">
        <v>690</v>
      </c>
      <c r="Q1667" s="9">
        <v>691</v>
      </c>
      <c r="R1667" s="9">
        <v>752</v>
      </c>
      <c r="S1667" s="9">
        <v>692</v>
      </c>
      <c r="T1667" s="9">
        <v>568</v>
      </c>
      <c r="U1667" s="9">
        <v>219</v>
      </c>
      <c r="V1667" s="9">
        <v>54</v>
      </c>
      <c r="W1667" s="9">
        <v>0</v>
      </c>
      <c r="X1667" s="9">
        <v>5064</v>
      </c>
      <c r="Y1667" s="9">
        <v>230</v>
      </c>
      <c r="Z1667" s="9">
        <v>1</v>
      </c>
      <c r="AA1667" s="9">
        <v>1406</v>
      </c>
      <c r="AB1667" s="9">
        <v>1178</v>
      </c>
      <c r="AC1667" s="9">
        <v>1290</v>
      </c>
      <c r="AD1667" s="9">
        <v>1421</v>
      </c>
      <c r="AE1667" s="9">
        <v>0</v>
      </c>
      <c r="AF1667" s="9">
        <v>2743</v>
      </c>
      <c r="AG1667" s="9">
        <v>1788</v>
      </c>
      <c r="AH1667" s="9">
        <v>746</v>
      </c>
      <c r="AI1667" s="9">
        <v>18</v>
      </c>
      <c r="AJ1667" s="9">
        <v>4217</v>
      </c>
      <c r="AK1667" s="9">
        <v>399</v>
      </c>
      <c r="AL1667" s="9">
        <v>659</v>
      </c>
      <c r="AM1667" s="9">
        <v>20</v>
      </c>
      <c r="AN1667" s="9">
        <v>4928</v>
      </c>
      <c r="AO1667" s="9">
        <v>106</v>
      </c>
      <c r="AP1667" s="9">
        <v>144</v>
      </c>
      <c r="AQ1667" s="9">
        <v>117</v>
      </c>
      <c r="AR1667" s="9">
        <v>4641</v>
      </c>
      <c r="AS1667" s="9">
        <v>653</v>
      </c>
      <c r="AT1667" s="10">
        <v>1</v>
      </c>
    </row>
    <row r="1668" spans="1:46" ht="57" x14ac:dyDescent="0.25">
      <c r="A1668" s="26" t="str">
        <f t="shared" si="52"/>
        <v>2015Registered nursesAlbertaNursing home/long-term care</v>
      </c>
      <c r="B1668" s="24">
        <v>2015</v>
      </c>
      <c r="C1668" s="9" t="s">
        <v>7</v>
      </c>
      <c r="D1668" s="9" t="s">
        <v>175</v>
      </c>
      <c r="E1668" s="9" t="str">
        <f t="shared" si="53"/>
        <v>Alberta</v>
      </c>
      <c r="F1668" s="9" t="s">
        <v>181</v>
      </c>
      <c r="G1668" s="9" t="s">
        <v>12</v>
      </c>
      <c r="H1668" s="9">
        <v>2076</v>
      </c>
      <c r="I1668" s="9">
        <v>1948</v>
      </c>
      <c r="J1668" s="9">
        <v>128</v>
      </c>
      <c r="K1668" s="9">
        <v>0</v>
      </c>
      <c r="L1668" s="9">
        <v>39</v>
      </c>
      <c r="M1668" s="9">
        <v>128</v>
      </c>
      <c r="N1668" s="9">
        <v>175</v>
      </c>
      <c r="O1668" s="9">
        <v>178</v>
      </c>
      <c r="P1668" s="9">
        <v>317</v>
      </c>
      <c r="Q1668" s="9">
        <v>274</v>
      </c>
      <c r="R1668" s="9">
        <v>204</v>
      </c>
      <c r="S1668" s="9">
        <v>260</v>
      </c>
      <c r="T1668" s="9">
        <v>314</v>
      </c>
      <c r="U1668" s="9">
        <v>131</v>
      </c>
      <c r="V1668" s="9">
        <v>56</v>
      </c>
      <c r="W1668" s="9">
        <v>0</v>
      </c>
      <c r="X1668" s="9">
        <v>1387</v>
      </c>
      <c r="Y1668" s="9">
        <v>687</v>
      </c>
      <c r="Z1668" s="9">
        <v>2</v>
      </c>
      <c r="AA1668" s="9">
        <v>486</v>
      </c>
      <c r="AB1668" s="9">
        <v>386</v>
      </c>
      <c r="AC1668" s="9">
        <v>546</v>
      </c>
      <c r="AD1668" s="9">
        <v>658</v>
      </c>
      <c r="AE1668" s="9">
        <v>0</v>
      </c>
      <c r="AF1668" s="9">
        <v>1132</v>
      </c>
      <c r="AG1668" s="9">
        <v>663</v>
      </c>
      <c r="AH1668" s="9">
        <v>265</v>
      </c>
      <c r="AI1668" s="9">
        <v>16</v>
      </c>
      <c r="AJ1668" s="9">
        <v>1424</v>
      </c>
      <c r="AK1668" s="9">
        <v>358</v>
      </c>
      <c r="AL1668" s="9">
        <v>269</v>
      </c>
      <c r="AM1668" s="9">
        <v>25</v>
      </c>
      <c r="AN1668" s="9">
        <v>1908</v>
      </c>
      <c r="AO1668" s="9">
        <v>103</v>
      </c>
      <c r="AP1668" s="9">
        <v>40</v>
      </c>
      <c r="AQ1668" s="9">
        <v>25</v>
      </c>
      <c r="AR1668" s="9">
        <v>1722</v>
      </c>
      <c r="AS1668" s="9">
        <v>354</v>
      </c>
      <c r="AT1668" s="10">
        <v>0</v>
      </c>
    </row>
    <row r="1669" spans="1:46" ht="42.75" x14ac:dyDescent="0.25">
      <c r="A1669" s="26" t="str">
        <f t="shared" si="52"/>
        <v>2015Registered nursesAlbertaOther places of work</v>
      </c>
      <c r="B1669" s="24">
        <v>2015</v>
      </c>
      <c r="C1669" s="9" t="s">
        <v>7</v>
      </c>
      <c r="D1669" s="9" t="s">
        <v>175</v>
      </c>
      <c r="E1669" s="9" t="str">
        <f t="shared" si="53"/>
        <v>Alberta</v>
      </c>
      <c r="F1669" s="9" t="s">
        <v>183</v>
      </c>
      <c r="G1669" s="9" t="s">
        <v>13</v>
      </c>
      <c r="H1669" s="9">
        <v>3898</v>
      </c>
      <c r="I1669" s="9">
        <v>3620</v>
      </c>
      <c r="J1669" s="9">
        <v>278</v>
      </c>
      <c r="K1669" s="9">
        <v>0</v>
      </c>
      <c r="L1669" s="9">
        <v>25</v>
      </c>
      <c r="M1669" s="9">
        <v>201</v>
      </c>
      <c r="N1669" s="9">
        <v>359</v>
      </c>
      <c r="O1669" s="9">
        <v>382</v>
      </c>
      <c r="P1669" s="9">
        <v>426</v>
      </c>
      <c r="Q1669" s="9">
        <v>502</v>
      </c>
      <c r="R1669" s="9">
        <v>597</v>
      </c>
      <c r="S1669" s="9">
        <v>592</v>
      </c>
      <c r="T1669" s="9">
        <v>529</v>
      </c>
      <c r="U1669" s="9">
        <v>203</v>
      </c>
      <c r="V1669" s="9">
        <v>82</v>
      </c>
      <c r="W1669" s="9">
        <v>0</v>
      </c>
      <c r="X1669" s="9">
        <v>3693</v>
      </c>
      <c r="Y1669" s="9">
        <v>202</v>
      </c>
      <c r="Z1669" s="9">
        <v>3</v>
      </c>
      <c r="AA1669" s="9">
        <v>772</v>
      </c>
      <c r="AB1669" s="9">
        <v>817</v>
      </c>
      <c r="AC1669" s="9">
        <v>959</v>
      </c>
      <c r="AD1669" s="9">
        <v>1350</v>
      </c>
      <c r="AE1669" s="9">
        <v>0</v>
      </c>
      <c r="AF1669" s="9">
        <v>2584</v>
      </c>
      <c r="AG1669" s="9">
        <v>849</v>
      </c>
      <c r="AH1669" s="9">
        <v>457</v>
      </c>
      <c r="AI1669" s="9">
        <v>8</v>
      </c>
      <c r="AJ1669" s="9">
        <v>1455</v>
      </c>
      <c r="AK1669" s="9">
        <v>484</v>
      </c>
      <c r="AL1669" s="9">
        <v>1942</v>
      </c>
      <c r="AM1669" s="9">
        <v>17</v>
      </c>
      <c r="AN1669" s="9">
        <v>2269</v>
      </c>
      <c r="AO1669" s="9">
        <v>471</v>
      </c>
      <c r="AP1669" s="9">
        <v>837</v>
      </c>
      <c r="AQ1669" s="9">
        <v>321</v>
      </c>
      <c r="AR1669" s="9">
        <v>3732</v>
      </c>
      <c r="AS1669" s="9">
        <v>165</v>
      </c>
      <c r="AT1669" s="10">
        <v>1</v>
      </c>
    </row>
    <row r="1670" spans="1:46" ht="42.75" x14ac:dyDescent="0.25">
      <c r="A1670" s="26" t="str">
        <f t="shared" si="52"/>
        <v>2015Registered nursesAlbertaUnknown places of work</v>
      </c>
      <c r="B1670" s="24">
        <v>2015</v>
      </c>
      <c r="C1670" s="9" t="s">
        <v>7</v>
      </c>
      <c r="D1670" s="9" t="s">
        <v>175</v>
      </c>
      <c r="E1670" s="9" t="str">
        <f t="shared" si="53"/>
        <v>Alberta</v>
      </c>
      <c r="F1670" s="9" t="s">
        <v>184</v>
      </c>
      <c r="G1670" s="9" t="s">
        <v>49</v>
      </c>
      <c r="H1670" s="9">
        <v>784</v>
      </c>
      <c r="I1670" s="9">
        <v>720</v>
      </c>
      <c r="J1670" s="9">
        <v>64</v>
      </c>
      <c r="K1670" s="9">
        <v>0</v>
      </c>
      <c r="L1670" s="9">
        <v>68</v>
      </c>
      <c r="M1670" s="9">
        <v>185</v>
      </c>
      <c r="N1670" s="9">
        <v>126</v>
      </c>
      <c r="O1670" s="9">
        <v>103</v>
      </c>
      <c r="P1670" s="9">
        <v>64</v>
      </c>
      <c r="Q1670" s="9">
        <v>62</v>
      </c>
      <c r="R1670" s="9">
        <v>51</v>
      </c>
      <c r="S1670" s="9">
        <v>46</v>
      </c>
      <c r="T1670" s="9">
        <v>48</v>
      </c>
      <c r="U1670" s="9">
        <v>20</v>
      </c>
      <c r="V1670" s="9">
        <v>11</v>
      </c>
      <c r="W1670" s="9">
        <v>0</v>
      </c>
      <c r="X1670" s="9">
        <v>712</v>
      </c>
      <c r="Y1670" s="9">
        <v>72</v>
      </c>
      <c r="Z1670" s="9">
        <v>0</v>
      </c>
      <c r="AA1670" s="9">
        <v>456</v>
      </c>
      <c r="AB1670" s="9">
        <v>129</v>
      </c>
      <c r="AC1670" s="9">
        <v>90</v>
      </c>
      <c r="AD1670" s="9">
        <v>109</v>
      </c>
      <c r="AE1670" s="9">
        <v>0</v>
      </c>
      <c r="AF1670" s="9">
        <v>229</v>
      </c>
      <c r="AG1670" s="9">
        <v>208</v>
      </c>
      <c r="AH1670" s="9">
        <v>208</v>
      </c>
      <c r="AI1670" s="9">
        <v>139</v>
      </c>
      <c r="AJ1670" s="9">
        <v>30</v>
      </c>
      <c r="AK1670" s="9">
        <v>3</v>
      </c>
      <c r="AL1670" s="9">
        <v>25</v>
      </c>
      <c r="AM1670" s="9">
        <v>726</v>
      </c>
      <c r="AN1670" s="9">
        <v>43</v>
      </c>
      <c r="AO1670" s="9">
        <v>3</v>
      </c>
      <c r="AP1670" s="9">
        <v>3</v>
      </c>
      <c r="AQ1670" s="9">
        <v>735</v>
      </c>
      <c r="AR1670" s="9">
        <v>723</v>
      </c>
      <c r="AS1670" s="9">
        <v>61</v>
      </c>
      <c r="AT1670" s="10">
        <v>0</v>
      </c>
    </row>
    <row r="1671" spans="1:46" ht="42.75" x14ac:dyDescent="0.25">
      <c r="A1671" s="26" t="str">
        <f t="shared" si="52"/>
        <v>2015Registered nursesBritish ColumbiaAll places of work</v>
      </c>
      <c r="B1671" s="24">
        <v>2015</v>
      </c>
      <c r="C1671" s="9" t="s">
        <v>7</v>
      </c>
      <c r="D1671" s="9" t="s">
        <v>167</v>
      </c>
      <c r="E1671" s="9" t="str">
        <f t="shared" si="53"/>
        <v>British Columbia</v>
      </c>
      <c r="F1671" s="9" t="s">
        <v>179</v>
      </c>
      <c r="G1671" s="9" t="s">
        <v>9</v>
      </c>
      <c r="H1671" s="9">
        <v>33781</v>
      </c>
      <c r="I1671" s="9">
        <v>31185</v>
      </c>
      <c r="J1671" s="9">
        <v>2596</v>
      </c>
      <c r="K1671" s="9">
        <v>0</v>
      </c>
      <c r="L1671" s="9">
        <v>376</v>
      </c>
      <c r="M1671" s="9">
        <v>3509</v>
      </c>
      <c r="N1671" s="9">
        <v>4383</v>
      </c>
      <c r="O1671" s="9">
        <v>3876</v>
      </c>
      <c r="P1671" s="9">
        <v>4043</v>
      </c>
      <c r="Q1671" s="9">
        <v>3892</v>
      </c>
      <c r="R1671" s="9">
        <v>4299</v>
      </c>
      <c r="S1671" s="9">
        <v>4451</v>
      </c>
      <c r="T1671" s="9">
        <v>3326</v>
      </c>
      <c r="U1671" s="9">
        <v>1261</v>
      </c>
      <c r="V1671" s="9">
        <v>365</v>
      </c>
      <c r="W1671" s="9">
        <v>0</v>
      </c>
      <c r="X1671" s="9">
        <v>28324</v>
      </c>
      <c r="Y1671" s="9">
        <v>5157</v>
      </c>
      <c r="Z1671" s="9">
        <v>300</v>
      </c>
      <c r="AA1671" s="9">
        <v>10433</v>
      </c>
      <c r="AB1671" s="9">
        <v>6634</v>
      </c>
      <c r="AC1671" s="9">
        <v>7885</v>
      </c>
      <c r="AD1671" s="9">
        <v>7892</v>
      </c>
      <c r="AE1671" s="9">
        <v>937</v>
      </c>
      <c r="AF1671" s="9">
        <v>18640</v>
      </c>
      <c r="AG1671" s="9">
        <v>9274</v>
      </c>
      <c r="AH1671" s="9">
        <v>5787</v>
      </c>
      <c r="AI1671" s="9">
        <v>80</v>
      </c>
      <c r="AJ1671" s="9">
        <v>25998</v>
      </c>
      <c r="AK1671" s="9">
        <v>2595</v>
      </c>
      <c r="AL1671" s="9">
        <v>4588</v>
      </c>
      <c r="AM1671" s="9">
        <v>600</v>
      </c>
      <c r="AN1671" s="9">
        <v>29340</v>
      </c>
      <c r="AO1671" s="9">
        <v>1307</v>
      </c>
      <c r="AP1671" s="9">
        <v>1891</v>
      </c>
      <c r="AQ1671" s="9">
        <v>1243</v>
      </c>
      <c r="AR1671" s="9">
        <v>31698</v>
      </c>
      <c r="AS1671" s="9">
        <v>2068</v>
      </c>
      <c r="AT1671" s="10">
        <v>15</v>
      </c>
    </row>
    <row r="1672" spans="1:46" ht="28.5" x14ac:dyDescent="0.25">
      <c r="A1672" s="26" t="str">
        <f t="shared" si="52"/>
        <v>2015Registered nursesBritish ColumbiaHospital</v>
      </c>
      <c r="B1672" s="24">
        <v>2015</v>
      </c>
      <c r="C1672" s="9" t="s">
        <v>7</v>
      </c>
      <c r="D1672" s="9" t="s">
        <v>167</v>
      </c>
      <c r="E1672" s="9" t="str">
        <f t="shared" si="53"/>
        <v>British Columbia</v>
      </c>
      <c r="F1672" s="9" t="s">
        <v>180</v>
      </c>
      <c r="G1672" s="9" t="s">
        <v>10</v>
      </c>
      <c r="H1672" s="9">
        <v>21713</v>
      </c>
      <c r="I1672" s="9">
        <v>19835</v>
      </c>
      <c r="J1672" s="9">
        <v>1878</v>
      </c>
      <c r="K1672" s="9">
        <v>0</v>
      </c>
      <c r="L1672" s="9">
        <v>322</v>
      </c>
      <c r="M1672" s="9">
        <v>2913</v>
      </c>
      <c r="N1672" s="9">
        <v>3363</v>
      </c>
      <c r="O1672" s="9">
        <v>2745</v>
      </c>
      <c r="P1672" s="9">
        <v>2707</v>
      </c>
      <c r="Q1672" s="9">
        <v>2392</v>
      </c>
      <c r="R1672" s="9">
        <v>2510</v>
      </c>
      <c r="S1672" s="9">
        <v>2420</v>
      </c>
      <c r="T1672" s="9">
        <v>1660</v>
      </c>
      <c r="U1672" s="9">
        <v>556</v>
      </c>
      <c r="V1672" s="9">
        <v>125</v>
      </c>
      <c r="W1672" s="9">
        <v>0</v>
      </c>
      <c r="X1672" s="9">
        <v>18309</v>
      </c>
      <c r="Y1672" s="9">
        <v>3217</v>
      </c>
      <c r="Z1672" s="9">
        <v>187</v>
      </c>
      <c r="AA1672" s="9">
        <v>8132</v>
      </c>
      <c r="AB1672" s="9">
        <v>4277</v>
      </c>
      <c r="AC1672" s="9">
        <v>4597</v>
      </c>
      <c r="AD1672" s="9">
        <v>3963</v>
      </c>
      <c r="AE1672" s="9">
        <v>744</v>
      </c>
      <c r="AF1672" s="9">
        <v>12421</v>
      </c>
      <c r="AG1672" s="9">
        <v>5700</v>
      </c>
      <c r="AH1672" s="9">
        <v>3562</v>
      </c>
      <c r="AI1672" s="9">
        <v>30</v>
      </c>
      <c r="AJ1672" s="9">
        <v>18808</v>
      </c>
      <c r="AK1672" s="9">
        <v>1150</v>
      </c>
      <c r="AL1672" s="9">
        <v>1755</v>
      </c>
      <c r="AM1672" s="9">
        <v>0</v>
      </c>
      <c r="AN1672" s="9">
        <v>20408</v>
      </c>
      <c r="AO1672" s="9">
        <v>528</v>
      </c>
      <c r="AP1672" s="9">
        <v>459</v>
      </c>
      <c r="AQ1672" s="9">
        <v>318</v>
      </c>
      <c r="AR1672" s="9">
        <v>20606</v>
      </c>
      <c r="AS1672" s="9">
        <v>1101</v>
      </c>
      <c r="AT1672" s="10">
        <v>6</v>
      </c>
    </row>
    <row r="1673" spans="1:46" ht="28.5" x14ac:dyDescent="0.25">
      <c r="A1673" s="26" t="str">
        <f t="shared" si="52"/>
        <v>2015Registered nursesBritish ColumbiaCommunity health</v>
      </c>
      <c r="B1673" s="24">
        <v>2015</v>
      </c>
      <c r="C1673" s="9" t="s">
        <v>7</v>
      </c>
      <c r="D1673" s="9" t="s">
        <v>167</v>
      </c>
      <c r="E1673" s="9" t="str">
        <f t="shared" si="53"/>
        <v>British Columbia</v>
      </c>
      <c r="F1673" s="9" t="s">
        <v>182</v>
      </c>
      <c r="G1673" s="9" t="s">
        <v>11</v>
      </c>
      <c r="H1673" s="9">
        <v>5463</v>
      </c>
      <c r="I1673" s="9">
        <v>5227</v>
      </c>
      <c r="J1673" s="9">
        <v>236</v>
      </c>
      <c r="K1673" s="9">
        <v>0</v>
      </c>
      <c r="L1673" s="9">
        <v>15</v>
      </c>
      <c r="M1673" s="9">
        <v>264</v>
      </c>
      <c r="N1673" s="9">
        <v>530</v>
      </c>
      <c r="O1673" s="9">
        <v>582</v>
      </c>
      <c r="P1673" s="9">
        <v>617</v>
      </c>
      <c r="Q1673" s="9">
        <v>710</v>
      </c>
      <c r="R1673" s="9">
        <v>847</v>
      </c>
      <c r="S1673" s="9">
        <v>872</v>
      </c>
      <c r="T1673" s="9">
        <v>710</v>
      </c>
      <c r="U1673" s="9">
        <v>250</v>
      </c>
      <c r="V1673" s="9">
        <v>66</v>
      </c>
      <c r="W1673" s="9">
        <v>0</v>
      </c>
      <c r="X1673" s="9">
        <v>4962</v>
      </c>
      <c r="Y1673" s="9">
        <v>465</v>
      </c>
      <c r="Z1673" s="9">
        <v>36</v>
      </c>
      <c r="AA1673" s="9">
        <v>1151</v>
      </c>
      <c r="AB1673" s="9">
        <v>1119</v>
      </c>
      <c r="AC1673" s="9">
        <v>1503</v>
      </c>
      <c r="AD1673" s="9">
        <v>1599</v>
      </c>
      <c r="AE1673" s="9">
        <v>91</v>
      </c>
      <c r="AF1673" s="9">
        <v>2571</v>
      </c>
      <c r="AG1673" s="9">
        <v>1901</v>
      </c>
      <c r="AH1673" s="9">
        <v>975</v>
      </c>
      <c r="AI1673" s="9">
        <v>16</v>
      </c>
      <c r="AJ1673" s="9">
        <v>4271</v>
      </c>
      <c r="AK1673" s="9">
        <v>507</v>
      </c>
      <c r="AL1673" s="9">
        <v>685</v>
      </c>
      <c r="AM1673" s="9">
        <v>0</v>
      </c>
      <c r="AN1673" s="9">
        <v>5018</v>
      </c>
      <c r="AO1673" s="9">
        <v>142</v>
      </c>
      <c r="AP1673" s="9">
        <v>214</v>
      </c>
      <c r="AQ1673" s="9">
        <v>89</v>
      </c>
      <c r="AR1673" s="9">
        <v>4824</v>
      </c>
      <c r="AS1673" s="9">
        <v>638</v>
      </c>
      <c r="AT1673" s="10">
        <v>1</v>
      </c>
    </row>
    <row r="1674" spans="1:46" ht="57" x14ac:dyDescent="0.25">
      <c r="A1674" s="26" t="str">
        <f t="shared" si="52"/>
        <v>2015Registered nursesBritish ColumbiaNursing home/long-term care</v>
      </c>
      <c r="B1674" s="24">
        <v>2015</v>
      </c>
      <c r="C1674" s="9" t="s">
        <v>7</v>
      </c>
      <c r="D1674" s="9" t="s">
        <v>167</v>
      </c>
      <c r="E1674" s="9" t="str">
        <f t="shared" si="53"/>
        <v>British Columbia</v>
      </c>
      <c r="F1674" s="9" t="s">
        <v>181</v>
      </c>
      <c r="G1674" s="9" t="s">
        <v>12</v>
      </c>
      <c r="H1674" s="9">
        <v>2426</v>
      </c>
      <c r="I1674" s="9">
        <v>2234</v>
      </c>
      <c r="J1674" s="9">
        <v>192</v>
      </c>
      <c r="K1674" s="9">
        <v>0</v>
      </c>
      <c r="L1674" s="9">
        <v>12</v>
      </c>
      <c r="M1674" s="9">
        <v>104</v>
      </c>
      <c r="N1674" s="9">
        <v>159</v>
      </c>
      <c r="O1674" s="9">
        <v>161</v>
      </c>
      <c r="P1674" s="9">
        <v>288</v>
      </c>
      <c r="Q1674" s="9">
        <v>321</v>
      </c>
      <c r="R1674" s="9">
        <v>314</v>
      </c>
      <c r="S1674" s="9">
        <v>439</v>
      </c>
      <c r="T1674" s="9">
        <v>358</v>
      </c>
      <c r="U1674" s="9">
        <v>203</v>
      </c>
      <c r="V1674" s="9">
        <v>67</v>
      </c>
      <c r="W1674" s="9">
        <v>0</v>
      </c>
      <c r="X1674" s="9">
        <v>1356</v>
      </c>
      <c r="Y1674" s="9">
        <v>1029</v>
      </c>
      <c r="Z1674" s="9">
        <v>41</v>
      </c>
      <c r="AA1674" s="9">
        <v>377</v>
      </c>
      <c r="AB1674" s="9">
        <v>424</v>
      </c>
      <c r="AC1674" s="9">
        <v>737</v>
      </c>
      <c r="AD1674" s="9">
        <v>862</v>
      </c>
      <c r="AE1674" s="9">
        <v>26</v>
      </c>
      <c r="AF1674" s="9">
        <v>1288</v>
      </c>
      <c r="AG1674" s="9">
        <v>719</v>
      </c>
      <c r="AH1674" s="9">
        <v>411</v>
      </c>
      <c r="AI1674" s="9">
        <v>8</v>
      </c>
      <c r="AJ1674" s="9">
        <v>1773</v>
      </c>
      <c r="AK1674" s="9">
        <v>501</v>
      </c>
      <c r="AL1674" s="9">
        <v>152</v>
      </c>
      <c r="AM1674" s="9">
        <v>0</v>
      </c>
      <c r="AN1674" s="9">
        <v>2282</v>
      </c>
      <c r="AO1674" s="9">
        <v>93</v>
      </c>
      <c r="AP1674" s="9">
        <v>30</v>
      </c>
      <c r="AQ1674" s="9">
        <v>21</v>
      </c>
      <c r="AR1674" s="9">
        <v>2257</v>
      </c>
      <c r="AS1674" s="9">
        <v>168</v>
      </c>
      <c r="AT1674" s="10">
        <v>1</v>
      </c>
    </row>
    <row r="1675" spans="1:46" ht="42.75" x14ac:dyDescent="0.25">
      <c r="A1675" s="26" t="str">
        <f t="shared" si="52"/>
        <v>2015Registered nursesBritish ColumbiaOther places of work</v>
      </c>
      <c r="B1675" s="24">
        <v>2015</v>
      </c>
      <c r="C1675" s="9" t="s">
        <v>7</v>
      </c>
      <c r="D1675" s="9" t="s">
        <v>167</v>
      </c>
      <c r="E1675" s="9" t="str">
        <f t="shared" si="53"/>
        <v>British Columbia</v>
      </c>
      <c r="F1675" s="9" t="s">
        <v>183</v>
      </c>
      <c r="G1675" s="9" t="s">
        <v>13</v>
      </c>
      <c r="H1675" s="9">
        <v>3560</v>
      </c>
      <c r="I1675" s="9">
        <v>3321</v>
      </c>
      <c r="J1675" s="9">
        <v>239</v>
      </c>
      <c r="K1675" s="9">
        <v>0</v>
      </c>
      <c r="L1675" s="9">
        <v>3</v>
      </c>
      <c r="M1675" s="9">
        <v>108</v>
      </c>
      <c r="N1675" s="9">
        <v>251</v>
      </c>
      <c r="O1675" s="9">
        <v>331</v>
      </c>
      <c r="P1675" s="9">
        <v>383</v>
      </c>
      <c r="Q1675" s="9">
        <v>413</v>
      </c>
      <c r="R1675" s="9">
        <v>568</v>
      </c>
      <c r="S1675" s="9">
        <v>643</v>
      </c>
      <c r="T1675" s="9">
        <v>535</v>
      </c>
      <c r="U1675" s="9">
        <v>231</v>
      </c>
      <c r="V1675" s="9">
        <v>94</v>
      </c>
      <c r="W1675" s="9">
        <v>0</v>
      </c>
      <c r="X1675" s="9">
        <v>3173</v>
      </c>
      <c r="Y1675" s="9">
        <v>364</v>
      </c>
      <c r="Z1675" s="9">
        <v>23</v>
      </c>
      <c r="AA1675" s="9">
        <v>524</v>
      </c>
      <c r="AB1675" s="9">
        <v>730</v>
      </c>
      <c r="AC1675" s="9">
        <v>949</v>
      </c>
      <c r="AD1675" s="9">
        <v>1322</v>
      </c>
      <c r="AE1675" s="9">
        <v>35</v>
      </c>
      <c r="AF1675" s="9">
        <v>2107</v>
      </c>
      <c r="AG1675" s="9">
        <v>813</v>
      </c>
      <c r="AH1675" s="9">
        <v>626</v>
      </c>
      <c r="AI1675" s="9">
        <v>14</v>
      </c>
      <c r="AJ1675" s="9">
        <v>1129</v>
      </c>
      <c r="AK1675" s="9">
        <v>435</v>
      </c>
      <c r="AL1675" s="9">
        <v>1995</v>
      </c>
      <c r="AM1675" s="9">
        <v>1</v>
      </c>
      <c r="AN1675" s="9">
        <v>1614</v>
      </c>
      <c r="AO1675" s="9">
        <v>543</v>
      </c>
      <c r="AP1675" s="9">
        <v>1188</v>
      </c>
      <c r="AQ1675" s="9">
        <v>215</v>
      </c>
      <c r="AR1675" s="9">
        <v>3442</v>
      </c>
      <c r="AS1675" s="9">
        <v>115</v>
      </c>
      <c r="AT1675" s="10">
        <v>3</v>
      </c>
    </row>
    <row r="1676" spans="1:46" ht="42.75" x14ac:dyDescent="0.25">
      <c r="A1676" s="26" t="str">
        <f t="shared" si="52"/>
        <v>2015Registered nursesBritish ColumbiaUnknown places of work</v>
      </c>
      <c r="B1676" s="24">
        <v>2015</v>
      </c>
      <c r="C1676" s="9" t="s">
        <v>7</v>
      </c>
      <c r="D1676" s="9" t="s">
        <v>167</v>
      </c>
      <c r="E1676" s="9" t="str">
        <f t="shared" si="53"/>
        <v>British Columbia</v>
      </c>
      <c r="F1676" s="9" t="s">
        <v>184</v>
      </c>
      <c r="G1676" s="9" t="s">
        <v>49</v>
      </c>
      <c r="H1676" s="9">
        <v>619</v>
      </c>
      <c r="I1676" s="9">
        <v>568</v>
      </c>
      <c r="J1676" s="9">
        <v>51</v>
      </c>
      <c r="K1676" s="9">
        <v>0</v>
      </c>
      <c r="L1676" s="9">
        <v>24</v>
      </c>
      <c r="M1676" s="9">
        <v>120</v>
      </c>
      <c r="N1676" s="9">
        <v>80</v>
      </c>
      <c r="O1676" s="9">
        <v>57</v>
      </c>
      <c r="P1676" s="9">
        <v>48</v>
      </c>
      <c r="Q1676" s="9">
        <v>56</v>
      </c>
      <c r="R1676" s="9">
        <v>60</v>
      </c>
      <c r="S1676" s="9">
        <v>77</v>
      </c>
      <c r="T1676" s="9">
        <v>63</v>
      </c>
      <c r="U1676" s="9">
        <v>21</v>
      </c>
      <c r="V1676" s="9">
        <v>13</v>
      </c>
      <c r="W1676" s="9">
        <v>0</v>
      </c>
      <c r="X1676" s="9">
        <v>524</v>
      </c>
      <c r="Y1676" s="9">
        <v>82</v>
      </c>
      <c r="Z1676" s="9">
        <v>13</v>
      </c>
      <c r="AA1676" s="9">
        <v>249</v>
      </c>
      <c r="AB1676" s="9">
        <v>84</v>
      </c>
      <c r="AC1676" s="9">
        <v>99</v>
      </c>
      <c r="AD1676" s="9">
        <v>146</v>
      </c>
      <c r="AE1676" s="9">
        <v>41</v>
      </c>
      <c r="AF1676" s="9">
        <v>253</v>
      </c>
      <c r="AG1676" s="9">
        <v>141</v>
      </c>
      <c r="AH1676" s="9">
        <v>213</v>
      </c>
      <c r="AI1676" s="9">
        <v>12</v>
      </c>
      <c r="AJ1676" s="9">
        <v>17</v>
      </c>
      <c r="AK1676" s="9">
        <v>2</v>
      </c>
      <c r="AL1676" s="9">
        <v>1</v>
      </c>
      <c r="AM1676" s="9">
        <v>599</v>
      </c>
      <c r="AN1676" s="9">
        <v>18</v>
      </c>
      <c r="AO1676" s="9">
        <v>1</v>
      </c>
      <c r="AP1676" s="9">
        <v>0</v>
      </c>
      <c r="AQ1676" s="9">
        <v>600</v>
      </c>
      <c r="AR1676" s="9">
        <v>569</v>
      </c>
      <c r="AS1676" s="9">
        <v>46</v>
      </c>
      <c r="AT1676" s="10">
        <v>4</v>
      </c>
    </row>
    <row r="1677" spans="1:46" ht="42.75" x14ac:dyDescent="0.25">
      <c r="A1677" s="26" t="str">
        <f t="shared" si="52"/>
        <v>2015Registered nursesYukonAll places of work</v>
      </c>
      <c r="B1677" s="24">
        <v>2015</v>
      </c>
      <c r="C1677" s="9" t="s">
        <v>7</v>
      </c>
      <c r="D1677" s="9" t="s">
        <v>168</v>
      </c>
      <c r="E1677" s="9" t="str">
        <f t="shared" si="53"/>
        <v>Yukon</v>
      </c>
      <c r="F1677" s="9" t="s">
        <v>179</v>
      </c>
      <c r="G1677" s="9" t="s">
        <v>9</v>
      </c>
      <c r="H1677" s="9">
        <v>397</v>
      </c>
      <c r="I1677" s="9">
        <v>355</v>
      </c>
      <c r="J1677" s="9">
        <v>42</v>
      </c>
      <c r="K1677" s="9">
        <v>0</v>
      </c>
      <c r="L1677" s="9">
        <v>3</v>
      </c>
      <c r="M1677" s="9">
        <v>48</v>
      </c>
      <c r="N1677" s="9">
        <v>70</v>
      </c>
      <c r="O1677" s="9">
        <v>49</v>
      </c>
      <c r="P1677" s="9">
        <v>42</v>
      </c>
      <c r="Q1677" s="9">
        <v>38</v>
      </c>
      <c r="R1677" s="9">
        <v>46</v>
      </c>
      <c r="S1677" s="9">
        <v>49</v>
      </c>
      <c r="T1677" s="9">
        <v>37</v>
      </c>
      <c r="U1677" s="9">
        <v>14</v>
      </c>
      <c r="V1677" s="9">
        <v>1</v>
      </c>
      <c r="W1677" s="9">
        <v>0</v>
      </c>
      <c r="X1677" s="9">
        <v>358</v>
      </c>
      <c r="Y1677" s="9">
        <v>39</v>
      </c>
      <c r="Z1677" s="9">
        <v>0</v>
      </c>
      <c r="AA1677" s="9">
        <v>153</v>
      </c>
      <c r="AB1677" s="9">
        <v>86</v>
      </c>
      <c r="AC1677" s="9">
        <v>74</v>
      </c>
      <c r="AD1677" s="9">
        <v>84</v>
      </c>
      <c r="AE1677" s="9">
        <v>0</v>
      </c>
      <c r="AF1677" s="9">
        <v>197</v>
      </c>
      <c r="AG1677" s="9">
        <v>143</v>
      </c>
      <c r="AH1677" s="9">
        <v>57</v>
      </c>
      <c r="AI1677" s="9">
        <v>0</v>
      </c>
      <c r="AJ1677" s="9">
        <v>305</v>
      </c>
      <c r="AK1677" s="9">
        <v>37</v>
      </c>
      <c r="AL1677" s="9">
        <v>55</v>
      </c>
      <c r="AM1677" s="9">
        <v>0</v>
      </c>
      <c r="AN1677" s="9">
        <v>348</v>
      </c>
      <c r="AO1677" s="9">
        <v>35</v>
      </c>
      <c r="AP1677" s="9">
        <v>14</v>
      </c>
      <c r="AQ1677" s="9">
        <v>0</v>
      </c>
      <c r="AR1677" s="9">
        <v>325</v>
      </c>
      <c r="AS1677" s="9">
        <v>72</v>
      </c>
      <c r="AT1677" s="10">
        <v>0</v>
      </c>
    </row>
    <row r="1678" spans="1:46" ht="28.5" x14ac:dyDescent="0.25">
      <c r="A1678" s="26" t="str">
        <f t="shared" si="52"/>
        <v>2015Registered nursesYukonHospital</v>
      </c>
      <c r="B1678" s="24">
        <v>2015</v>
      </c>
      <c r="C1678" s="9" t="s">
        <v>7</v>
      </c>
      <c r="D1678" s="9" t="s">
        <v>168</v>
      </c>
      <c r="E1678" s="9" t="str">
        <f t="shared" si="53"/>
        <v>Yukon</v>
      </c>
      <c r="F1678" s="9" t="s">
        <v>180</v>
      </c>
      <c r="G1678" s="9" t="s">
        <v>10</v>
      </c>
      <c r="H1678" s="9">
        <v>214</v>
      </c>
      <c r="I1678" s="9">
        <v>190</v>
      </c>
      <c r="J1678" s="9">
        <v>24</v>
      </c>
      <c r="K1678" s="9">
        <v>0</v>
      </c>
      <c r="L1678" s="9">
        <v>3</v>
      </c>
      <c r="M1678" s="9">
        <v>35</v>
      </c>
      <c r="N1678" s="9">
        <v>48</v>
      </c>
      <c r="O1678" s="9">
        <v>29</v>
      </c>
      <c r="P1678" s="9">
        <v>19</v>
      </c>
      <c r="Q1678" s="9">
        <v>19</v>
      </c>
      <c r="R1678" s="9">
        <v>20</v>
      </c>
      <c r="S1678" s="9">
        <v>21</v>
      </c>
      <c r="T1678" s="9">
        <v>15</v>
      </c>
      <c r="U1678" s="9">
        <v>4</v>
      </c>
      <c r="V1678" s="9">
        <v>1</v>
      </c>
      <c r="W1678" s="9">
        <v>0</v>
      </c>
      <c r="X1678" s="9">
        <v>194</v>
      </c>
      <c r="Y1678" s="9">
        <v>20</v>
      </c>
      <c r="Z1678" s="9">
        <v>0</v>
      </c>
      <c r="AA1678" s="9">
        <v>106</v>
      </c>
      <c r="AB1678" s="9">
        <v>44</v>
      </c>
      <c r="AC1678" s="9">
        <v>32</v>
      </c>
      <c r="AD1678" s="9">
        <v>32</v>
      </c>
      <c r="AE1678" s="9">
        <v>0</v>
      </c>
      <c r="AF1678" s="9">
        <v>94</v>
      </c>
      <c r="AG1678" s="9">
        <v>87</v>
      </c>
      <c r="AH1678" s="9">
        <v>33</v>
      </c>
      <c r="AI1678" s="9">
        <v>0</v>
      </c>
      <c r="AJ1678" s="9">
        <v>191</v>
      </c>
      <c r="AK1678" s="9">
        <v>8</v>
      </c>
      <c r="AL1678" s="9">
        <v>15</v>
      </c>
      <c r="AM1678" s="9">
        <v>0</v>
      </c>
      <c r="AN1678" s="9">
        <v>196</v>
      </c>
      <c r="AO1678" s="9">
        <v>17</v>
      </c>
      <c r="AP1678" s="9">
        <v>1</v>
      </c>
      <c r="AQ1678" s="9">
        <v>0</v>
      </c>
      <c r="AR1678" s="9">
        <v>182</v>
      </c>
      <c r="AS1678" s="9">
        <v>32</v>
      </c>
      <c r="AT1678" s="10">
        <v>0</v>
      </c>
    </row>
    <row r="1679" spans="1:46" ht="28.5" x14ac:dyDescent="0.25">
      <c r="A1679" s="26" t="str">
        <f t="shared" si="52"/>
        <v>2015Registered nursesYukonCommunity health</v>
      </c>
      <c r="B1679" s="24">
        <v>2015</v>
      </c>
      <c r="C1679" s="9" t="s">
        <v>7</v>
      </c>
      <c r="D1679" s="9" t="s">
        <v>168</v>
      </c>
      <c r="E1679" s="9" t="str">
        <f t="shared" si="53"/>
        <v>Yukon</v>
      </c>
      <c r="F1679" s="9" t="s">
        <v>182</v>
      </c>
      <c r="G1679" s="9" t="s">
        <v>11</v>
      </c>
      <c r="H1679" s="9">
        <v>112</v>
      </c>
      <c r="I1679" s="9">
        <v>103</v>
      </c>
      <c r="J1679" s="9">
        <v>9</v>
      </c>
      <c r="K1679" s="9">
        <v>0</v>
      </c>
      <c r="L1679" s="9">
        <v>0</v>
      </c>
      <c r="M1679" s="9">
        <v>5</v>
      </c>
      <c r="N1679" s="9">
        <v>14</v>
      </c>
      <c r="O1679" s="9">
        <v>17</v>
      </c>
      <c r="P1679" s="9">
        <v>14</v>
      </c>
      <c r="Q1679" s="9">
        <v>10</v>
      </c>
      <c r="R1679" s="9">
        <v>17</v>
      </c>
      <c r="S1679" s="9">
        <v>13</v>
      </c>
      <c r="T1679" s="9">
        <v>14</v>
      </c>
      <c r="U1679" s="9">
        <v>8</v>
      </c>
      <c r="V1679" s="9">
        <v>0</v>
      </c>
      <c r="W1679" s="9">
        <v>0</v>
      </c>
      <c r="X1679" s="9">
        <v>105</v>
      </c>
      <c r="Y1679" s="9">
        <v>7</v>
      </c>
      <c r="Z1679" s="9">
        <v>0</v>
      </c>
      <c r="AA1679" s="9">
        <v>27</v>
      </c>
      <c r="AB1679" s="9">
        <v>29</v>
      </c>
      <c r="AC1679" s="9">
        <v>27</v>
      </c>
      <c r="AD1679" s="9">
        <v>29</v>
      </c>
      <c r="AE1679" s="9">
        <v>0</v>
      </c>
      <c r="AF1679" s="9">
        <v>50</v>
      </c>
      <c r="AG1679" s="9">
        <v>41</v>
      </c>
      <c r="AH1679" s="9">
        <v>21</v>
      </c>
      <c r="AI1679" s="9">
        <v>0</v>
      </c>
      <c r="AJ1679" s="9">
        <v>88</v>
      </c>
      <c r="AK1679" s="9">
        <v>13</v>
      </c>
      <c r="AL1679" s="9">
        <v>11</v>
      </c>
      <c r="AM1679" s="9">
        <v>0</v>
      </c>
      <c r="AN1679" s="9">
        <v>106</v>
      </c>
      <c r="AO1679" s="9">
        <v>5</v>
      </c>
      <c r="AP1679" s="9">
        <v>1</v>
      </c>
      <c r="AQ1679" s="9">
        <v>0</v>
      </c>
      <c r="AR1679" s="9">
        <v>74</v>
      </c>
      <c r="AS1679" s="9">
        <v>38</v>
      </c>
      <c r="AT1679" s="10">
        <v>0</v>
      </c>
    </row>
    <row r="1680" spans="1:46" ht="57" x14ac:dyDescent="0.25">
      <c r="A1680" s="26" t="str">
        <f t="shared" si="52"/>
        <v>2015Registered nursesYukonNursing home/long-term care</v>
      </c>
      <c r="B1680" s="24">
        <v>2015</v>
      </c>
      <c r="C1680" s="9" t="s">
        <v>7</v>
      </c>
      <c r="D1680" s="9" t="s">
        <v>168</v>
      </c>
      <c r="E1680" s="9" t="str">
        <f t="shared" si="53"/>
        <v>Yukon</v>
      </c>
      <c r="F1680" s="9" t="s">
        <v>181</v>
      </c>
      <c r="G1680" s="9" t="s">
        <v>12</v>
      </c>
      <c r="H1680" s="9">
        <v>30</v>
      </c>
      <c r="I1680" s="9">
        <v>29</v>
      </c>
      <c r="J1680" s="9">
        <v>1</v>
      </c>
      <c r="K1680" s="9">
        <v>0</v>
      </c>
      <c r="L1680" s="9">
        <v>0</v>
      </c>
      <c r="M1680" s="9">
        <v>3</v>
      </c>
      <c r="N1680" s="9">
        <v>4</v>
      </c>
      <c r="O1680" s="9">
        <v>0</v>
      </c>
      <c r="P1680" s="9">
        <v>4</v>
      </c>
      <c r="Q1680" s="9">
        <v>7</v>
      </c>
      <c r="R1680" s="9">
        <v>3</v>
      </c>
      <c r="S1680" s="9">
        <v>7</v>
      </c>
      <c r="T1680" s="9">
        <v>2</v>
      </c>
      <c r="U1680" s="9">
        <v>0</v>
      </c>
      <c r="V1680" s="9">
        <v>0</v>
      </c>
      <c r="W1680" s="9">
        <v>0</v>
      </c>
      <c r="X1680" s="9">
        <v>22</v>
      </c>
      <c r="Y1680" s="9">
        <v>8</v>
      </c>
      <c r="Z1680" s="9">
        <v>0</v>
      </c>
      <c r="AA1680" s="9">
        <v>9</v>
      </c>
      <c r="AB1680" s="9">
        <v>5</v>
      </c>
      <c r="AC1680" s="9">
        <v>9</v>
      </c>
      <c r="AD1680" s="9">
        <v>7</v>
      </c>
      <c r="AE1680" s="9">
        <v>0</v>
      </c>
      <c r="AF1680" s="9">
        <v>21</v>
      </c>
      <c r="AG1680" s="9">
        <v>8</v>
      </c>
      <c r="AH1680" s="9">
        <v>1</v>
      </c>
      <c r="AI1680" s="9">
        <v>0</v>
      </c>
      <c r="AJ1680" s="9">
        <v>15</v>
      </c>
      <c r="AK1680" s="9">
        <v>10</v>
      </c>
      <c r="AL1680" s="9">
        <v>5</v>
      </c>
      <c r="AM1680" s="9">
        <v>0</v>
      </c>
      <c r="AN1680" s="9">
        <v>27</v>
      </c>
      <c r="AO1680" s="9">
        <v>3</v>
      </c>
      <c r="AP1680" s="9">
        <v>0</v>
      </c>
      <c r="AQ1680" s="9">
        <v>0</v>
      </c>
      <c r="AR1680" s="9">
        <v>29</v>
      </c>
      <c r="AS1680" s="9">
        <v>1</v>
      </c>
      <c r="AT1680" s="10">
        <v>0</v>
      </c>
    </row>
    <row r="1681" spans="1:46" ht="42.75" x14ac:dyDescent="0.25">
      <c r="A1681" s="26" t="str">
        <f t="shared" si="52"/>
        <v>2015Registered nursesYukonOther places of work</v>
      </c>
      <c r="B1681" s="24">
        <v>2015</v>
      </c>
      <c r="C1681" s="9" t="s">
        <v>7</v>
      </c>
      <c r="D1681" s="9" t="s">
        <v>168</v>
      </c>
      <c r="E1681" s="9" t="str">
        <f t="shared" si="53"/>
        <v>Yukon</v>
      </c>
      <c r="F1681" s="9" t="s">
        <v>183</v>
      </c>
      <c r="G1681" s="9" t="s">
        <v>13</v>
      </c>
      <c r="H1681" s="9">
        <v>41</v>
      </c>
      <c r="I1681" s="9">
        <v>33</v>
      </c>
      <c r="J1681" s="9">
        <v>8</v>
      </c>
      <c r="K1681" s="9">
        <v>0</v>
      </c>
      <c r="L1681" s="9">
        <v>0</v>
      </c>
      <c r="M1681" s="9">
        <v>5</v>
      </c>
      <c r="N1681" s="9">
        <v>4</v>
      </c>
      <c r="O1681" s="9">
        <v>3</v>
      </c>
      <c r="P1681" s="9">
        <v>5</v>
      </c>
      <c r="Q1681" s="9">
        <v>2</v>
      </c>
      <c r="R1681" s="9">
        <v>6</v>
      </c>
      <c r="S1681" s="9">
        <v>8</v>
      </c>
      <c r="T1681" s="9">
        <v>6</v>
      </c>
      <c r="U1681" s="9">
        <v>2</v>
      </c>
      <c r="V1681" s="9">
        <v>0</v>
      </c>
      <c r="W1681" s="9">
        <v>0</v>
      </c>
      <c r="X1681" s="9">
        <v>37</v>
      </c>
      <c r="Y1681" s="9">
        <v>4</v>
      </c>
      <c r="Z1681" s="9">
        <v>0</v>
      </c>
      <c r="AA1681" s="9">
        <v>11</v>
      </c>
      <c r="AB1681" s="9">
        <v>8</v>
      </c>
      <c r="AC1681" s="9">
        <v>6</v>
      </c>
      <c r="AD1681" s="9">
        <v>16</v>
      </c>
      <c r="AE1681" s="9">
        <v>0</v>
      </c>
      <c r="AF1681" s="9">
        <v>32</v>
      </c>
      <c r="AG1681" s="9">
        <v>7</v>
      </c>
      <c r="AH1681" s="9">
        <v>2</v>
      </c>
      <c r="AI1681" s="9">
        <v>0</v>
      </c>
      <c r="AJ1681" s="9">
        <v>11</v>
      </c>
      <c r="AK1681" s="9">
        <v>6</v>
      </c>
      <c r="AL1681" s="9">
        <v>24</v>
      </c>
      <c r="AM1681" s="9">
        <v>0</v>
      </c>
      <c r="AN1681" s="9">
        <v>19</v>
      </c>
      <c r="AO1681" s="9">
        <v>10</v>
      </c>
      <c r="AP1681" s="9">
        <v>12</v>
      </c>
      <c r="AQ1681" s="9">
        <v>0</v>
      </c>
      <c r="AR1681" s="9">
        <v>40</v>
      </c>
      <c r="AS1681" s="9">
        <v>1</v>
      </c>
      <c r="AT1681" s="10">
        <v>0</v>
      </c>
    </row>
    <row r="1682" spans="1:46" ht="57" x14ac:dyDescent="0.25">
      <c r="A1682" s="26" t="str">
        <f t="shared" si="52"/>
        <v>2015Registered nursesNorthwest TerritoriesAll places of work</v>
      </c>
      <c r="B1682" s="24">
        <v>2015</v>
      </c>
      <c r="C1682" s="9" t="s">
        <v>7</v>
      </c>
      <c r="D1682" s="9" t="s">
        <v>169</v>
      </c>
      <c r="E1682" s="9" t="str">
        <f t="shared" si="53"/>
        <v>Northwest Territories</v>
      </c>
      <c r="F1682" s="9" t="s">
        <v>179</v>
      </c>
      <c r="G1682" s="9" t="s">
        <v>9</v>
      </c>
      <c r="H1682" s="9">
        <v>690</v>
      </c>
      <c r="I1682" s="9">
        <v>618</v>
      </c>
      <c r="J1682" s="9">
        <v>72</v>
      </c>
      <c r="K1682" s="9">
        <v>0</v>
      </c>
      <c r="L1682" s="9">
        <v>3</v>
      </c>
      <c r="M1682" s="9">
        <v>64</v>
      </c>
      <c r="N1682" s="9">
        <v>117</v>
      </c>
      <c r="O1682" s="9">
        <v>89</v>
      </c>
      <c r="P1682" s="9">
        <v>67</v>
      </c>
      <c r="Q1682" s="9">
        <v>55</v>
      </c>
      <c r="R1682" s="9">
        <v>93</v>
      </c>
      <c r="S1682" s="9">
        <v>92</v>
      </c>
      <c r="T1682" s="9">
        <v>64</v>
      </c>
      <c r="U1682" s="9">
        <v>32</v>
      </c>
      <c r="V1682" s="9">
        <v>14</v>
      </c>
      <c r="W1682" s="9">
        <v>0</v>
      </c>
      <c r="X1682" s="9">
        <v>654</v>
      </c>
      <c r="Y1682" s="9">
        <v>36</v>
      </c>
      <c r="Z1682" s="9">
        <v>0</v>
      </c>
      <c r="AA1682" s="9">
        <v>259</v>
      </c>
      <c r="AB1682" s="9">
        <v>150</v>
      </c>
      <c r="AC1682" s="9">
        <v>119</v>
      </c>
      <c r="AD1682" s="9">
        <v>162</v>
      </c>
      <c r="AE1682" s="9">
        <v>0</v>
      </c>
      <c r="AF1682" s="9">
        <v>517</v>
      </c>
      <c r="AG1682" s="9">
        <v>0</v>
      </c>
      <c r="AH1682" s="9">
        <v>173</v>
      </c>
      <c r="AI1682" s="9">
        <v>0</v>
      </c>
      <c r="AJ1682" s="9">
        <v>505</v>
      </c>
      <c r="AK1682" s="9">
        <v>86</v>
      </c>
      <c r="AL1682" s="9">
        <v>97</v>
      </c>
      <c r="AM1682" s="9">
        <v>2</v>
      </c>
      <c r="AN1682" s="9">
        <v>631</v>
      </c>
      <c r="AO1682" s="9">
        <v>32</v>
      </c>
      <c r="AP1682" s="9">
        <v>25</v>
      </c>
      <c r="AQ1682" s="9">
        <v>2</v>
      </c>
      <c r="AR1682" s="9">
        <v>470</v>
      </c>
      <c r="AS1682" s="9">
        <v>220</v>
      </c>
      <c r="AT1682" s="10">
        <v>0</v>
      </c>
    </row>
    <row r="1683" spans="1:46" ht="57" x14ac:dyDescent="0.25">
      <c r="A1683" s="26" t="str">
        <f t="shared" si="52"/>
        <v>2015Registered nursesNorthwest TerritoriesHospital</v>
      </c>
      <c r="B1683" s="24">
        <v>2015</v>
      </c>
      <c r="C1683" s="9" t="s">
        <v>7</v>
      </c>
      <c r="D1683" s="9" t="s">
        <v>169</v>
      </c>
      <c r="E1683" s="9" t="str">
        <f t="shared" si="53"/>
        <v>Northwest Territories</v>
      </c>
      <c r="F1683" s="9" t="s">
        <v>180</v>
      </c>
      <c r="G1683" s="9" t="s">
        <v>10</v>
      </c>
      <c r="H1683" s="9">
        <v>316</v>
      </c>
      <c r="I1683" s="9">
        <v>287</v>
      </c>
      <c r="J1683" s="9">
        <v>29</v>
      </c>
      <c r="K1683" s="9">
        <v>0</v>
      </c>
      <c r="L1683" s="9">
        <v>2</v>
      </c>
      <c r="M1683" s="9">
        <v>45</v>
      </c>
      <c r="N1683" s="9">
        <v>66</v>
      </c>
      <c r="O1683" s="9">
        <v>49</v>
      </c>
      <c r="P1683" s="9">
        <v>32</v>
      </c>
      <c r="Q1683" s="9">
        <v>26</v>
      </c>
      <c r="R1683" s="9">
        <v>39</v>
      </c>
      <c r="S1683" s="9">
        <v>33</v>
      </c>
      <c r="T1683" s="9">
        <v>14</v>
      </c>
      <c r="U1683" s="9">
        <v>8</v>
      </c>
      <c r="V1683" s="9">
        <v>2</v>
      </c>
      <c r="W1683" s="9">
        <v>0</v>
      </c>
      <c r="X1683" s="9">
        <v>304</v>
      </c>
      <c r="Y1683" s="9">
        <v>12</v>
      </c>
      <c r="Z1683" s="9">
        <v>0</v>
      </c>
      <c r="AA1683" s="9">
        <v>154</v>
      </c>
      <c r="AB1683" s="9">
        <v>79</v>
      </c>
      <c r="AC1683" s="9">
        <v>40</v>
      </c>
      <c r="AD1683" s="9">
        <v>43</v>
      </c>
      <c r="AE1683" s="9">
        <v>0</v>
      </c>
      <c r="AF1683" s="9">
        <v>256</v>
      </c>
      <c r="AG1683" s="9">
        <v>0</v>
      </c>
      <c r="AH1683" s="9">
        <v>60</v>
      </c>
      <c r="AI1683" s="9">
        <v>0</v>
      </c>
      <c r="AJ1683" s="9">
        <v>262</v>
      </c>
      <c r="AK1683" s="9">
        <v>30</v>
      </c>
      <c r="AL1683" s="9">
        <v>24</v>
      </c>
      <c r="AM1683" s="9">
        <v>0</v>
      </c>
      <c r="AN1683" s="9">
        <v>301</v>
      </c>
      <c r="AO1683" s="9">
        <v>9</v>
      </c>
      <c r="AP1683" s="9">
        <v>6</v>
      </c>
      <c r="AQ1683" s="9">
        <v>0</v>
      </c>
      <c r="AR1683" s="9">
        <v>224</v>
      </c>
      <c r="AS1683" s="9">
        <v>92</v>
      </c>
      <c r="AT1683" s="10">
        <v>0</v>
      </c>
    </row>
    <row r="1684" spans="1:46" ht="57" x14ac:dyDescent="0.25">
      <c r="A1684" s="26" t="str">
        <f t="shared" si="52"/>
        <v>2015Registered nursesNorthwest TerritoriesCommunity health</v>
      </c>
      <c r="B1684" s="24">
        <v>2015</v>
      </c>
      <c r="C1684" s="9" t="s">
        <v>7</v>
      </c>
      <c r="D1684" s="9" t="s">
        <v>169</v>
      </c>
      <c r="E1684" s="9" t="str">
        <f t="shared" si="53"/>
        <v>Northwest Territories</v>
      </c>
      <c r="F1684" s="9" t="s">
        <v>182</v>
      </c>
      <c r="G1684" s="9" t="s">
        <v>11</v>
      </c>
      <c r="H1684" s="9">
        <v>278</v>
      </c>
      <c r="I1684" s="9">
        <v>254</v>
      </c>
      <c r="J1684" s="9">
        <v>24</v>
      </c>
      <c r="K1684" s="9">
        <v>0</v>
      </c>
      <c r="L1684" s="9">
        <v>1</v>
      </c>
      <c r="M1684" s="9">
        <v>13</v>
      </c>
      <c r="N1684" s="9">
        <v>38</v>
      </c>
      <c r="O1684" s="9">
        <v>25</v>
      </c>
      <c r="P1684" s="9">
        <v>24</v>
      </c>
      <c r="Q1684" s="9">
        <v>17</v>
      </c>
      <c r="R1684" s="9">
        <v>41</v>
      </c>
      <c r="S1684" s="9">
        <v>52</v>
      </c>
      <c r="T1684" s="9">
        <v>37</v>
      </c>
      <c r="U1684" s="9">
        <v>19</v>
      </c>
      <c r="V1684" s="9">
        <v>11</v>
      </c>
      <c r="W1684" s="9">
        <v>0</v>
      </c>
      <c r="X1684" s="9">
        <v>257</v>
      </c>
      <c r="Y1684" s="9">
        <v>21</v>
      </c>
      <c r="Z1684" s="9">
        <v>0</v>
      </c>
      <c r="AA1684" s="9">
        <v>77</v>
      </c>
      <c r="AB1684" s="9">
        <v>44</v>
      </c>
      <c r="AC1684" s="9">
        <v>64</v>
      </c>
      <c r="AD1684" s="9">
        <v>93</v>
      </c>
      <c r="AE1684" s="9">
        <v>0</v>
      </c>
      <c r="AF1684" s="9">
        <v>179</v>
      </c>
      <c r="AG1684" s="9">
        <v>0</v>
      </c>
      <c r="AH1684" s="9">
        <v>99</v>
      </c>
      <c r="AI1684" s="9">
        <v>0</v>
      </c>
      <c r="AJ1684" s="9">
        <v>208</v>
      </c>
      <c r="AK1684" s="9">
        <v>39</v>
      </c>
      <c r="AL1684" s="9">
        <v>31</v>
      </c>
      <c r="AM1684" s="9">
        <v>0</v>
      </c>
      <c r="AN1684" s="9">
        <v>270</v>
      </c>
      <c r="AO1684" s="9">
        <v>8</v>
      </c>
      <c r="AP1684" s="9">
        <v>0</v>
      </c>
      <c r="AQ1684" s="9">
        <v>0</v>
      </c>
      <c r="AR1684" s="9">
        <v>161</v>
      </c>
      <c r="AS1684" s="9">
        <v>117</v>
      </c>
      <c r="AT1684" s="10">
        <v>0</v>
      </c>
    </row>
    <row r="1685" spans="1:46" ht="57" x14ac:dyDescent="0.25">
      <c r="A1685" s="26" t="str">
        <f t="shared" si="52"/>
        <v>2015Registered nursesNorthwest TerritoriesNursing home/long-term care</v>
      </c>
      <c r="B1685" s="24">
        <v>2015</v>
      </c>
      <c r="C1685" s="9" t="s">
        <v>7</v>
      </c>
      <c r="D1685" s="9" t="s">
        <v>169</v>
      </c>
      <c r="E1685" s="9" t="str">
        <f t="shared" si="53"/>
        <v>Northwest Territories</v>
      </c>
      <c r="F1685" s="9" t="s">
        <v>181</v>
      </c>
      <c r="G1685" s="9" t="s">
        <v>12</v>
      </c>
      <c r="H1685" s="9">
        <v>15</v>
      </c>
      <c r="I1685" s="9">
        <v>14</v>
      </c>
      <c r="J1685" s="9">
        <v>1</v>
      </c>
      <c r="K1685" s="9">
        <v>0</v>
      </c>
      <c r="L1685" s="9">
        <v>0</v>
      </c>
      <c r="M1685" s="9">
        <v>5</v>
      </c>
      <c r="N1685" s="9">
        <v>1</v>
      </c>
      <c r="O1685" s="9">
        <v>1</v>
      </c>
      <c r="P1685" s="9">
        <v>0</v>
      </c>
      <c r="Q1685" s="9">
        <v>1</v>
      </c>
      <c r="R1685" s="9">
        <v>3</v>
      </c>
      <c r="S1685" s="9">
        <v>0</v>
      </c>
      <c r="T1685" s="9">
        <v>1</v>
      </c>
      <c r="U1685" s="9">
        <v>2</v>
      </c>
      <c r="V1685" s="9">
        <v>1</v>
      </c>
      <c r="W1685" s="9">
        <v>0</v>
      </c>
      <c r="X1685" s="9">
        <v>15</v>
      </c>
      <c r="Y1685" s="9">
        <v>0</v>
      </c>
      <c r="Z1685" s="9">
        <v>0</v>
      </c>
      <c r="AA1685" s="9">
        <v>7</v>
      </c>
      <c r="AB1685" s="9">
        <v>2</v>
      </c>
      <c r="AC1685" s="9">
        <v>2</v>
      </c>
      <c r="AD1685" s="9">
        <v>4</v>
      </c>
      <c r="AE1685" s="9">
        <v>0</v>
      </c>
      <c r="AF1685" s="9">
        <v>12</v>
      </c>
      <c r="AG1685" s="9">
        <v>0</v>
      </c>
      <c r="AH1685" s="9">
        <v>3</v>
      </c>
      <c r="AI1685" s="9">
        <v>0</v>
      </c>
      <c r="AJ1685" s="9">
        <v>8</v>
      </c>
      <c r="AK1685" s="9">
        <v>7</v>
      </c>
      <c r="AL1685" s="9">
        <v>0</v>
      </c>
      <c r="AM1685" s="9">
        <v>0</v>
      </c>
      <c r="AN1685" s="9">
        <v>14</v>
      </c>
      <c r="AO1685" s="9">
        <v>1</v>
      </c>
      <c r="AP1685" s="9">
        <v>0</v>
      </c>
      <c r="AQ1685" s="9">
        <v>0</v>
      </c>
      <c r="AR1685" s="9">
        <v>10</v>
      </c>
      <c r="AS1685" s="9">
        <v>5</v>
      </c>
      <c r="AT1685" s="10">
        <v>0</v>
      </c>
    </row>
    <row r="1686" spans="1:46" ht="57" x14ac:dyDescent="0.25">
      <c r="A1686" s="26" t="str">
        <f t="shared" si="52"/>
        <v>2015Registered nursesNorthwest TerritoriesOther places of work</v>
      </c>
      <c r="B1686" s="24">
        <v>2015</v>
      </c>
      <c r="C1686" s="9" t="s">
        <v>7</v>
      </c>
      <c r="D1686" s="9" t="s">
        <v>169</v>
      </c>
      <c r="E1686" s="9" t="str">
        <f t="shared" si="53"/>
        <v>Northwest Territories</v>
      </c>
      <c r="F1686" s="9" t="s">
        <v>183</v>
      </c>
      <c r="G1686" s="9" t="s">
        <v>13</v>
      </c>
      <c r="H1686" s="9">
        <v>79</v>
      </c>
      <c r="I1686" s="9">
        <v>62</v>
      </c>
      <c r="J1686" s="9">
        <v>17</v>
      </c>
      <c r="K1686" s="9">
        <v>0</v>
      </c>
      <c r="L1686" s="9">
        <v>0</v>
      </c>
      <c r="M1686" s="9">
        <v>0</v>
      </c>
      <c r="N1686" s="9">
        <v>12</v>
      </c>
      <c r="O1686" s="9">
        <v>13</v>
      </c>
      <c r="P1686" s="9">
        <v>11</v>
      </c>
      <c r="Q1686" s="9">
        <v>11</v>
      </c>
      <c r="R1686" s="9">
        <v>10</v>
      </c>
      <c r="S1686" s="9">
        <v>7</v>
      </c>
      <c r="T1686" s="9">
        <v>12</v>
      </c>
      <c r="U1686" s="9">
        <v>3</v>
      </c>
      <c r="V1686" s="9">
        <v>0</v>
      </c>
      <c r="W1686" s="9">
        <v>0</v>
      </c>
      <c r="X1686" s="9">
        <v>76</v>
      </c>
      <c r="Y1686" s="9">
        <v>3</v>
      </c>
      <c r="Z1686" s="9">
        <v>0</v>
      </c>
      <c r="AA1686" s="9">
        <v>19</v>
      </c>
      <c r="AB1686" s="9">
        <v>25</v>
      </c>
      <c r="AC1686" s="9">
        <v>13</v>
      </c>
      <c r="AD1686" s="9">
        <v>22</v>
      </c>
      <c r="AE1686" s="9">
        <v>0</v>
      </c>
      <c r="AF1686" s="9">
        <v>68</v>
      </c>
      <c r="AG1686" s="9">
        <v>0</v>
      </c>
      <c r="AH1686" s="9">
        <v>11</v>
      </c>
      <c r="AI1686" s="9">
        <v>0</v>
      </c>
      <c r="AJ1686" s="9">
        <v>27</v>
      </c>
      <c r="AK1686" s="9">
        <v>10</v>
      </c>
      <c r="AL1686" s="9">
        <v>42</v>
      </c>
      <c r="AM1686" s="9">
        <v>0</v>
      </c>
      <c r="AN1686" s="9">
        <v>46</v>
      </c>
      <c r="AO1686" s="9">
        <v>14</v>
      </c>
      <c r="AP1686" s="9">
        <v>19</v>
      </c>
      <c r="AQ1686" s="9">
        <v>0</v>
      </c>
      <c r="AR1686" s="9">
        <v>74</v>
      </c>
      <c r="AS1686" s="9">
        <v>5</v>
      </c>
      <c r="AT1686" s="10">
        <v>0</v>
      </c>
    </row>
    <row r="1687" spans="1:46" ht="57" x14ac:dyDescent="0.25">
      <c r="A1687" s="26" t="str">
        <f t="shared" si="52"/>
        <v>2015Registered nursesNorthwest TerritoriesUnknown places of work</v>
      </c>
      <c r="B1687" s="24">
        <v>2015</v>
      </c>
      <c r="C1687" s="9" t="s">
        <v>7</v>
      </c>
      <c r="D1687" s="9" t="s">
        <v>169</v>
      </c>
      <c r="E1687" s="9" t="str">
        <f t="shared" si="53"/>
        <v>Northwest Territories</v>
      </c>
      <c r="F1687" s="9" t="s">
        <v>184</v>
      </c>
      <c r="G1687" s="9" t="s">
        <v>49</v>
      </c>
      <c r="H1687" s="9">
        <v>2</v>
      </c>
      <c r="I1687" s="9">
        <v>1</v>
      </c>
      <c r="J1687" s="9">
        <v>1</v>
      </c>
      <c r="K1687" s="9">
        <v>0</v>
      </c>
      <c r="L1687" s="9">
        <v>0</v>
      </c>
      <c r="M1687" s="9">
        <v>1</v>
      </c>
      <c r="N1687" s="9">
        <v>0</v>
      </c>
      <c r="O1687" s="9">
        <v>1</v>
      </c>
      <c r="P1687" s="9">
        <v>0</v>
      </c>
      <c r="Q1687" s="9">
        <v>0</v>
      </c>
      <c r="R1687" s="9">
        <v>0</v>
      </c>
      <c r="S1687" s="9">
        <v>0</v>
      </c>
      <c r="T1687" s="9">
        <v>0</v>
      </c>
      <c r="U1687" s="9">
        <v>0</v>
      </c>
      <c r="V1687" s="9">
        <v>0</v>
      </c>
      <c r="W1687" s="9">
        <v>0</v>
      </c>
      <c r="X1687" s="9">
        <v>2</v>
      </c>
      <c r="Y1687" s="9">
        <v>0</v>
      </c>
      <c r="Z1687" s="9">
        <v>0</v>
      </c>
      <c r="AA1687" s="9">
        <v>2</v>
      </c>
      <c r="AB1687" s="9">
        <v>0</v>
      </c>
      <c r="AC1687" s="9">
        <v>0</v>
      </c>
      <c r="AD1687" s="9">
        <v>0</v>
      </c>
      <c r="AE1687" s="9">
        <v>0</v>
      </c>
      <c r="AF1687" s="9">
        <v>2</v>
      </c>
      <c r="AG1687" s="9">
        <v>0</v>
      </c>
      <c r="AH1687" s="9">
        <v>0</v>
      </c>
      <c r="AI1687" s="9">
        <v>0</v>
      </c>
      <c r="AJ1687" s="9">
        <v>0</v>
      </c>
      <c r="AK1687" s="9">
        <v>0</v>
      </c>
      <c r="AL1687" s="9">
        <v>0</v>
      </c>
      <c r="AM1687" s="9">
        <v>2</v>
      </c>
      <c r="AN1687" s="9">
        <v>0</v>
      </c>
      <c r="AO1687" s="9">
        <v>0</v>
      </c>
      <c r="AP1687" s="9">
        <v>0</v>
      </c>
      <c r="AQ1687" s="9">
        <v>2</v>
      </c>
      <c r="AR1687" s="9">
        <v>1</v>
      </c>
      <c r="AS1687" s="9">
        <v>1</v>
      </c>
      <c r="AT1687" s="10">
        <v>0</v>
      </c>
    </row>
    <row r="1688" spans="1:46" ht="42.75" x14ac:dyDescent="0.25">
      <c r="A1688" s="26" t="str">
        <f t="shared" si="52"/>
        <v>2015Registered nursesNunavutAll places of work</v>
      </c>
      <c r="B1688" s="24">
        <v>2015</v>
      </c>
      <c r="C1688" s="9" t="s">
        <v>7</v>
      </c>
      <c r="D1688" s="9" t="s">
        <v>170</v>
      </c>
      <c r="E1688" s="9" t="str">
        <f t="shared" si="53"/>
        <v>Nunavut</v>
      </c>
      <c r="F1688" s="9" t="s">
        <v>179</v>
      </c>
      <c r="G1688" s="9" t="s">
        <v>9</v>
      </c>
      <c r="H1688" s="9">
        <v>335</v>
      </c>
      <c r="I1688" s="9">
        <v>292</v>
      </c>
      <c r="J1688" s="9">
        <v>43</v>
      </c>
      <c r="K1688" s="9">
        <v>0</v>
      </c>
      <c r="L1688" s="9">
        <v>0</v>
      </c>
      <c r="M1688" s="9">
        <v>24</v>
      </c>
      <c r="N1688" s="9">
        <v>53</v>
      </c>
      <c r="O1688" s="9">
        <v>31</v>
      </c>
      <c r="P1688" s="9">
        <v>41</v>
      </c>
      <c r="Q1688" s="9">
        <v>34</v>
      </c>
      <c r="R1688" s="9">
        <v>36</v>
      </c>
      <c r="S1688" s="9">
        <v>48</v>
      </c>
      <c r="T1688" s="9">
        <v>34</v>
      </c>
      <c r="U1688" s="9">
        <v>24</v>
      </c>
      <c r="V1688" s="9">
        <v>10</v>
      </c>
      <c r="W1688" s="9">
        <v>0</v>
      </c>
      <c r="X1688" s="9">
        <v>294</v>
      </c>
      <c r="Y1688" s="9">
        <v>41</v>
      </c>
      <c r="Z1688" s="9">
        <v>0</v>
      </c>
      <c r="AA1688" s="9">
        <v>109</v>
      </c>
      <c r="AB1688" s="9">
        <v>66</v>
      </c>
      <c r="AC1688" s="9">
        <v>69</v>
      </c>
      <c r="AD1688" s="9">
        <v>91</v>
      </c>
      <c r="AE1688" s="9">
        <v>0</v>
      </c>
      <c r="AF1688" s="9">
        <v>230</v>
      </c>
      <c r="AG1688" s="9">
        <v>0</v>
      </c>
      <c r="AH1688" s="9">
        <v>105</v>
      </c>
      <c r="AI1688" s="9">
        <v>0</v>
      </c>
      <c r="AJ1688" s="9">
        <v>230</v>
      </c>
      <c r="AK1688" s="9">
        <v>60</v>
      </c>
      <c r="AL1688" s="9">
        <v>42</v>
      </c>
      <c r="AM1688" s="9">
        <v>3</v>
      </c>
      <c r="AN1688" s="9">
        <v>300</v>
      </c>
      <c r="AO1688" s="9">
        <v>19</v>
      </c>
      <c r="AP1688" s="9">
        <v>13</v>
      </c>
      <c r="AQ1688" s="9">
        <v>3</v>
      </c>
      <c r="AR1688" s="9">
        <v>65</v>
      </c>
      <c r="AS1688" s="9">
        <v>270</v>
      </c>
      <c r="AT1688" s="10">
        <v>0</v>
      </c>
    </row>
    <row r="1689" spans="1:46" ht="28.5" x14ac:dyDescent="0.25">
      <c r="A1689" s="26" t="str">
        <f t="shared" si="52"/>
        <v>2015Registered nursesNunavutHospital</v>
      </c>
      <c r="B1689" s="24">
        <v>2015</v>
      </c>
      <c r="C1689" s="9" t="s">
        <v>7</v>
      </c>
      <c r="D1689" s="9" t="s">
        <v>170</v>
      </c>
      <c r="E1689" s="9" t="str">
        <f t="shared" si="53"/>
        <v>Nunavut</v>
      </c>
      <c r="F1689" s="9" t="s">
        <v>180</v>
      </c>
      <c r="G1689" s="9" t="s">
        <v>10</v>
      </c>
      <c r="H1689" s="9">
        <v>73</v>
      </c>
      <c r="I1689" s="9">
        <v>66</v>
      </c>
      <c r="J1689" s="9">
        <v>7</v>
      </c>
      <c r="K1689" s="9">
        <v>0</v>
      </c>
      <c r="L1689" s="9">
        <v>0</v>
      </c>
      <c r="M1689" s="9">
        <v>10</v>
      </c>
      <c r="N1689" s="9">
        <v>17</v>
      </c>
      <c r="O1689" s="9">
        <v>9</v>
      </c>
      <c r="P1689" s="9">
        <v>10</v>
      </c>
      <c r="Q1689" s="9">
        <v>5</v>
      </c>
      <c r="R1689" s="9">
        <v>9</v>
      </c>
      <c r="S1689" s="9">
        <v>6</v>
      </c>
      <c r="T1689" s="9">
        <v>4</v>
      </c>
      <c r="U1689" s="9">
        <v>2</v>
      </c>
      <c r="V1689" s="9">
        <v>1</v>
      </c>
      <c r="W1689" s="9">
        <v>0</v>
      </c>
      <c r="X1689" s="9">
        <v>66</v>
      </c>
      <c r="Y1689" s="9">
        <v>7</v>
      </c>
      <c r="Z1689" s="9">
        <v>0</v>
      </c>
      <c r="AA1689" s="9">
        <v>39</v>
      </c>
      <c r="AB1689" s="9">
        <v>13</v>
      </c>
      <c r="AC1689" s="9">
        <v>9</v>
      </c>
      <c r="AD1689" s="9">
        <v>12</v>
      </c>
      <c r="AE1689" s="9">
        <v>0</v>
      </c>
      <c r="AF1689" s="9">
        <v>55</v>
      </c>
      <c r="AG1689" s="9">
        <v>0</v>
      </c>
      <c r="AH1689" s="9">
        <v>18</v>
      </c>
      <c r="AI1689" s="9">
        <v>0</v>
      </c>
      <c r="AJ1689" s="9">
        <v>59</v>
      </c>
      <c r="AK1689" s="9">
        <v>9</v>
      </c>
      <c r="AL1689" s="9">
        <v>5</v>
      </c>
      <c r="AM1689" s="9">
        <v>0</v>
      </c>
      <c r="AN1689" s="9">
        <v>69</v>
      </c>
      <c r="AO1689" s="9">
        <v>2</v>
      </c>
      <c r="AP1689" s="9">
        <v>2</v>
      </c>
      <c r="AQ1689" s="9">
        <v>0</v>
      </c>
      <c r="AR1689" s="9">
        <v>42</v>
      </c>
      <c r="AS1689" s="9">
        <v>31</v>
      </c>
      <c r="AT1689" s="10">
        <v>0</v>
      </c>
    </row>
    <row r="1690" spans="1:46" ht="28.5" x14ac:dyDescent="0.25">
      <c r="A1690" s="26" t="str">
        <f t="shared" si="52"/>
        <v>2015Registered nursesNunavutCommunity health</v>
      </c>
      <c r="B1690" s="24">
        <v>2015</v>
      </c>
      <c r="C1690" s="9" t="s">
        <v>7</v>
      </c>
      <c r="D1690" s="9" t="s">
        <v>170</v>
      </c>
      <c r="E1690" s="9" t="str">
        <f t="shared" si="53"/>
        <v>Nunavut</v>
      </c>
      <c r="F1690" s="9" t="s">
        <v>182</v>
      </c>
      <c r="G1690" s="9" t="s">
        <v>11</v>
      </c>
      <c r="H1690" s="9">
        <v>209</v>
      </c>
      <c r="I1690" s="9">
        <v>184</v>
      </c>
      <c r="J1690" s="9">
        <v>25</v>
      </c>
      <c r="K1690" s="9">
        <v>0</v>
      </c>
      <c r="L1690" s="9">
        <v>0</v>
      </c>
      <c r="M1690" s="9">
        <v>14</v>
      </c>
      <c r="N1690" s="9">
        <v>29</v>
      </c>
      <c r="O1690" s="9">
        <v>17</v>
      </c>
      <c r="P1690" s="9">
        <v>24</v>
      </c>
      <c r="Q1690" s="9">
        <v>19</v>
      </c>
      <c r="R1690" s="9">
        <v>21</v>
      </c>
      <c r="S1690" s="9">
        <v>35</v>
      </c>
      <c r="T1690" s="9">
        <v>24</v>
      </c>
      <c r="U1690" s="9">
        <v>18</v>
      </c>
      <c r="V1690" s="9">
        <v>8</v>
      </c>
      <c r="W1690" s="9">
        <v>0</v>
      </c>
      <c r="X1690" s="9">
        <v>181</v>
      </c>
      <c r="Y1690" s="9">
        <v>28</v>
      </c>
      <c r="Z1690" s="9">
        <v>0</v>
      </c>
      <c r="AA1690" s="9">
        <v>57</v>
      </c>
      <c r="AB1690" s="9">
        <v>44</v>
      </c>
      <c r="AC1690" s="9">
        <v>45</v>
      </c>
      <c r="AD1690" s="9">
        <v>63</v>
      </c>
      <c r="AE1690" s="9">
        <v>0</v>
      </c>
      <c r="AF1690" s="9">
        <v>125</v>
      </c>
      <c r="AG1690" s="9">
        <v>0</v>
      </c>
      <c r="AH1690" s="9">
        <v>84</v>
      </c>
      <c r="AI1690" s="9">
        <v>0</v>
      </c>
      <c r="AJ1690" s="9">
        <v>149</v>
      </c>
      <c r="AK1690" s="9">
        <v>40</v>
      </c>
      <c r="AL1690" s="9">
        <v>20</v>
      </c>
      <c r="AM1690" s="9">
        <v>0</v>
      </c>
      <c r="AN1690" s="9">
        <v>200</v>
      </c>
      <c r="AO1690" s="9">
        <v>6</v>
      </c>
      <c r="AP1690" s="9">
        <v>3</v>
      </c>
      <c r="AQ1690" s="9">
        <v>0</v>
      </c>
      <c r="AR1690" s="9">
        <v>13</v>
      </c>
      <c r="AS1690" s="9">
        <v>196</v>
      </c>
      <c r="AT1690" s="10">
        <v>0</v>
      </c>
    </row>
    <row r="1691" spans="1:46" ht="57" x14ac:dyDescent="0.25">
      <c r="A1691" s="26" t="str">
        <f t="shared" si="52"/>
        <v>2015Registered nursesNunavutNursing home/long-term care</v>
      </c>
      <c r="B1691" s="24">
        <v>2015</v>
      </c>
      <c r="C1691" s="9" t="s">
        <v>7</v>
      </c>
      <c r="D1691" s="9" t="s">
        <v>170</v>
      </c>
      <c r="E1691" s="9" t="str">
        <f t="shared" si="53"/>
        <v>Nunavut</v>
      </c>
      <c r="F1691" s="9" t="s">
        <v>181</v>
      </c>
      <c r="G1691" s="9" t="s">
        <v>12</v>
      </c>
      <c r="H1691" s="9">
        <v>3</v>
      </c>
      <c r="I1691" s="9">
        <v>3</v>
      </c>
      <c r="J1691" s="9">
        <v>0</v>
      </c>
      <c r="K1691" s="9">
        <v>0</v>
      </c>
      <c r="L1691" s="9">
        <v>0</v>
      </c>
      <c r="M1691" s="9">
        <v>0</v>
      </c>
      <c r="N1691" s="9">
        <v>0</v>
      </c>
      <c r="O1691" s="9">
        <v>0</v>
      </c>
      <c r="P1691" s="9">
        <v>0</v>
      </c>
      <c r="Q1691" s="9">
        <v>1</v>
      </c>
      <c r="R1691" s="9">
        <v>0</v>
      </c>
      <c r="S1691" s="9">
        <v>0</v>
      </c>
      <c r="T1691" s="9">
        <v>1</v>
      </c>
      <c r="U1691" s="9">
        <v>0</v>
      </c>
      <c r="V1691" s="9">
        <v>1</v>
      </c>
      <c r="W1691" s="9">
        <v>0</v>
      </c>
      <c r="X1691" s="9">
        <v>2</v>
      </c>
      <c r="Y1691" s="9">
        <v>1</v>
      </c>
      <c r="Z1691" s="9">
        <v>0</v>
      </c>
      <c r="AA1691" s="9">
        <v>0</v>
      </c>
      <c r="AB1691" s="9">
        <v>1</v>
      </c>
      <c r="AC1691" s="9">
        <v>0</v>
      </c>
      <c r="AD1691" s="9">
        <v>2</v>
      </c>
      <c r="AE1691" s="9">
        <v>0</v>
      </c>
      <c r="AF1691" s="9">
        <v>3</v>
      </c>
      <c r="AG1691" s="9">
        <v>0</v>
      </c>
      <c r="AH1691" s="9">
        <v>0</v>
      </c>
      <c r="AI1691" s="9">
        <v>0</v>
      </c>
      <c r="AJ1691" s="9">
        <v>1</v>
      </c>
      <c r="AK1691" s="9">
        <v>2</v>
      </c>
      <c r="AL1691" s="9">
        <v>0</v>
      </c>
      <c r="AM1691" s="9">
        <v>0</v>
      </c>
      <c r="AN1691" s="9">
        <v>2</v>
      </c>
      <c r="AO1691" s="9">
        <v>1</v>
      </c>
      <c r="AP1691" s="9">
        <v>0</v>
      </c>
      <c r="AQ1691" s="9">
        <v>0</v>
      </c>
      <c r="AR1691" s="9">
        <v>1</v>
      </c>
      <c r="AS1691" s="9">
        <v>2</v>
      </c>
      <c r="AT1691" s="10">
        <v>0</v>
      </c>
    </row>
    <row r="1692" spans="1:46" ht="42.75" x14ac:dyDescent="0.25">
      <c r="A1692" s="26" t="str">
        <f t="shared" si="52"/>
        <v>2015Registered nursesNunavutOther places of work</v>
      </c>
      <c r="B1692" s="24">
        <v>2015</v>
      </c>
      <c r="C1692" s="9" t="s">
        <v>7</v>
      </c>
      <c r="D1692" s="9" t="s">
        <v>170</v>
      </c>
      <c r="E1692" s="9" t="str">
        <f t="shared" si="53"/>
        <v>Nunavut</v>
      </c>
      <c r="F1692" s="9" t="s">
        <v>183</v>
      </c>
      <c r="G1692" s="9" t="s">
        <v>13</v>
      </c>
      <c r="H1692" s="9">
        <v>47</v>
      </c>
      <c r="I1692" s="9">
        <v>36</v>
      </c>
      <c r="J1692" s="9">
        <v>11</v>
      </c>
      <c r="K1692" s="9">
        <v>0</v>
      </c>
      <c r="L1692" s="9">
        <v>0</v>
      </c>
      <c r="M1692" s="9">
        <v>0</v>
      </c>
      <c r="N1692" s="9">
        <v>7</v>
      </c>
      <c r="O1692" s="9">
        <v>5</v>
      </c>
      <c r="P1692" s="9">
        <v>6</v>
      </c>
      <c r="Q1692" s="9">
        <v>8</v>
      </c>
      <c r="R1692" s="9">
        <v>6</v>
      </c>
      <c r="S1692" s="9">
        <v>7</v>
      </c>
      <c r="T1692" s="9">
        <v>5</v>
      </c>
      <c r="U1692" s="9">
        <v>3</v>
      </c>
      <c r="V1692" s="9">
        <v>0</v>
      </c>
      <c r="W1692" s="9">
        <v>0</v>
      </c>
      <c r="X1692" s="9">
        <v>42</v>
      </c>
      <c r="Y1692" s="9">
        <v>5</v>
      </c>
      <c r="Z1692" s="9">
        <v>0</v>
      </c>
      <c r="AA1692" s="9">
        <v>12</v>
      </c>
      <c r="AB1692" s="9">
        <v>8</v>
      </c>
      <c r="AC1692" s="9">
        <v>13</v>
      </c>
      <c r="AD1692" s="9">
        <v>14</v>
      </c>
      <c r="AE1692" s="9">
        <v>0</v>
      </c>
      <c r="AF1692" s="9">
        <v>45</v>
      </c>
      <c r="AG1692" s="9">
        <v>0</v>
      </c>
      <c r="AH1692" s="9">
        <v>2</v>
      </c>
      <c r="AI1692" s="9">
        <v>0</v>
      </c>
      <c r="AJ1692" s="9">
        <v>21</v>
      </c>
      <c r="AK1692" s="9">
        <v>9</v>
      </c>
      <c r="AL1692" s="9">
        <v>17</v>
      </c>
      <c r="AM1692" s="9">
        <v>0</v>
      </c>
      <c r="AN1692" s="9">
        <v>29</v>
      </c>
      <c r="AO1692" s="9">
        <v>10</v>
      </c>
      <c r="AP1692" s="9">
        <v>8</v>
      </c>
      <c r="AQ1692" s="9">
        <v>0</v>
      </c>
      <c r="AR1692" s="9">
        <v>9</v>
      </c>
      <c r="AS1692" s="9">
        <v>38</v>
      </c>
      <c r="AT1692" s="10">
        <v>0</v>
      </c>
    </row>
    <row r="1693" spans="1:46" ht="42.75" x14ac:dyDescent="0.25">
      <c r="A1693" s="26" t="str">
        <f t="shared" si="52"/>
        <v>2015Registered nursesNunavutUnknown places of work</v>
      </c>
      <c r="B1693" s="24">
        <v>2015</v>
      </c>
      <c r="C1693" s="9" t="s">
        <v>7</v>
      </c>
      <c r="D1693" s="9" t="s">
        <v>170</v>
      </c>
      <c r="E1693" s="9" t="str">
        <f t="shared" si="53"/>
        <v>Nunavut</v>
      </c>
      <c r="F1693" s="9" t="s">
        <v>184</v>
      </c>
      <c r="G1693" s="9" t="s">
        <v>49</v>
      </c>
      <c r="H1693" s="9">
        <v>3</v>
      </c>
      <c r="I1693" s="9">
        <v>3</v>
      </c>
      <c r="J1693" s="9">
        <v>0</v>
      </c>
      <c r="K1693" s="9">
        <v>0</v>
      </c>
      <c r="L1693" s="9">
        <v>0</v>
      </c>
      <c r="M1693" s="9">
        <v>0</v>
      </c>
      <c r="N1693" s="9">
        <v>0</v>
      </c>
      <c r="O1693" s="9">
        <v>0</v>
      </c>
      <c r="P1693" s="9">
        <v>1</v>
      </c>
      <c r="Q1693" s="9">
        <v>1</v>
      </c>
      <c r="R1693" s="9">
        <v>0</v>
      </c>
      <c r="S1693" s="9">
        <v>0</v>
      </c>
      <c r="T1693" s="9">
        <v>0</v>
      </c>
      <c r="U1693" s="9">
        <v>1</v>
      </c>
      <c r="V1693" s="9">
        <v>0</v>
      </c>
      <c r="W1693" s="9">
        <v>0</v>
      </c>
      <c r="X1693" s="9">
        <v>3</v>
      </c>
      <c r="Y1693" s="9">
        <v>0</v>
      </c>
      <c r="Z1693" s="9">
        <v>0</v>
      </c>
      <c r="AA1693" s="9">
        <v>1</v>
      </c>
      <c r="AB1693" s="9">
        <v>0</v>
      </c>
      <c r="AC1693" s="9">
        <v>2</v>
      </c>
      <c r="AD1693" s="9">
        <v>0</v>
      </c>
      <c r="AE1693" s="9">
        <v>0</v>
      </c>
      <c r="AF1693" s="9">
        <v>2</v>
      </c>
      <c r="AG1693" s="9">
        <v>0</v>
      </c>
      <c r="AH1693" s="9">
        <v>1</v>
      </c>
      <c r="AI1693" s="9">
        <v>0</v>
      </c>
      <c r="AJ1693" s="9">
        <v>0</v>
      </c>
      <c r="AK1693" s="9">
        <v>0</v>
      </c>
      <c r="AL1693" s="9">
        <v>0</v>
      </c>
      <c r="AM1693" s="9">
        <v>3</v>
      </c>
      <c r="AN1693" s="9">
        <v>0</v>
      </c>
      <c r="AO1693" s="9">
        <v>0</v>
      </c>
      <c r="AP1693" s="9">
        <v>0</v>
      </c>
      <c r="AQ1693" s="9">
        <v>3</v>
      </c>
      <c r="AR1693" s="9">
        <v>0</v>
      </c>
      <c r="AS1693" s="9">
        <v>3</v>
      </c>
      <c r="AT1693" s="10">
        <v>0</v>
      </c>
    </row>
    <row r="1694" spans="1:46" ht="42.75" x14ac:dyDescent="0.25">
      <c r="A1694" s="26" t="str">
        <f t="shared" si="52"/>
        <v>2015Registered nursesCanadaAll places of work</v>
      </c>
      <c r="B1694" s="24">
        <v>2015</v>
      </c>
      <c r="C1694" s="9" t="s">
        <v>7</v>
      </c>
      <c r="D1694" s="9" t="s">
        <v>171</v>
      </c>
      <c r="E1694" s="9" t="str">
        <f t="shared" si="53"/>
        <v>Canada</v>
      </c>
      <c r="F1694" s="9" t="s">
        <v>179</v>
      </c>
      <c r="G1694" s="9" t="s">
        <v>9</v>
      </c>
      <c r="H1694" s="9">
        <v>283575</v>
      </c>
      <c r="I1694" s="9">
        <v>250682</v>
      </c>
      <c r="J1694" s="9">
        <v>20580</v>
      </c>
      <c r="K1694" s="9">
        <v>12313</v>
      </c>
      <c r="L1694" s="9">
        <v>8497</v>
      </c>
      <c r="M1694" s="9">
        <v>30975</v>
      </c>
      <c r="N1694" s="9">
        <v>35160</v>
      </c>
      <c r="O1694" s="9">
        <v>31230</v>
      </c>
      <c r="P1694" s="9">
        <v>33057</v>
      </c>
      <c r="Q1694" s="9">
        <v>34885</v>
      </c>
      <c r="R1694" s="9">
        <v>38755</v>
      </c>
      <c r="S1694" s="9">
        <v>34212</v>
      </c>
      <c r="T1694" s="9">
        <v>24310</v>
      </c>
      <c r="U1694" s="9">
        <v>9309</v>
      </c>
      <c r="V1694" s="9">
        <v>3184</v>
      </c>
      <c r="W1694" s="9">
        <v>1</v>
      </c>
      <c r="X1694" s="9">
        <v>257805</v>
      </c>
      <c r="Y1694" s="9">
        <v>25105</v>
      </c>
      <c r="Z1694" s="9">
        <v>665</v>
      </c>
      <c r="AA1694" s="9">
        <v>89833</v>
      </c>
      <c r="AB1694" s="9">
        <v>59863</v>
      </c>
      <c r="AC1694" s="9">
        <v>64822</v>
      </c>
      <c r="AD1694" s="9">
        <v>67867</v>
      </c>
      <c r="AE1694" s="9">
        <v>1190</v>
      </c>
      <c r="AF1694" s="9">
        <v>172125</v>
      </c>
      <c r="AG1694" s="9">
        <v>81661</v>
      </c>
      <c r="AH1694" s="9">
        <v>29267</v>
      </c>
      <c r="AI1694" s="9">
        <v>522</v>
      </c>
      <c r="AJ1694" s="9">
        <v>217088</v>
      </c>
      <c r="AK1694" s="9">
        <v>18053</v>
      </c>
      <c r="AL1694" s="9">
        <v>46359</v>
      </c>
      <c r="AM1694" s="9">
        <v>2075</v>
      </c>
      <c r="AN1694" s="9">
        <v>251080</v>
      </c>
      <c r="AO1694" s="9">
        <v>16513</v>
      </c>
      <c r="AP1694" s="9">
        <v>12199</v>
      </c>
      <c r="AQ1694" s="9">
        <v>3783</v>
      </c>
      <c r="AR1694" s="9">
        <v>254118</v>
      </c>
      <c r="AS1694" s="9">
        <v>29349</v>
      </c>
      <c r="AT1694" s="10">
        <v>108</v>
      </c>
    </row>
    <row r="1695" spans="1:46" ht="28.5" x14ac:dyDescent="0.25">
      <c r="A1695" s="26" t="str">
        <f t="shared" si="52"/>
        <v>2015Registered nursesCanadaHospital</v>
      </c>
      <c r="B1695" s="24">
        <v>2015</v>
      </c>
      <c r="C1695" s="9" t="s">
        <v>7</v>
      </c>
      <c r="D1695" s="9" t="s">
        <v>171</v>
      </c>
      <c r="E1695" s="9" t="str">
        <f t="shared" si="53"/>
        <v>Canada</v>
      </c>
      <c r="F1695" s="9" t="s">
        <v>180</v>
      </c>
      <c r="G1695" s="9" t="s">
        <v>10</v>
      </c>
      <c r="H1695" s="9">
        <v>178359</v>
      </c>
      <c r="I1695" s="9">
        <v>156753</v>
      </c>
      <c r="J1695" s="9">
        <v>14144</v>
      </c>
      <c r="K1695" s="9">
        <v>7462</v>
      </c>
      <c r="L1695" s="9">
        <v>7194</v>
      </c>
      <c r="M1695" s="9">
        <v>24936</v>
      </c>
      <c r="N1695" s="9">
        <v>25577</v>
      </c>
      <c r="O1695" s="9">
        <v>20815</v>
      </c>
      <c r="P1695" s="9">
        <v>20035</v>
      </c>
      <c r="Q1695" s="9">
        <v>20870</v>
      </c>
      <c r="R1695" s="9">
        <v>23043</v>
      </c>
      <c r="S1695" s="9">
        <v>19115</v>
      </c>
      <c r="T1695" s="9">
        <v>11898</v>
      </c>
      <c r="U1695" s="9">
        <v>3877</v>
      </c>
      <c r="V1695" s="9">
        <v>999</v>
      </c>
      <c r="W1695" s="9">
        <v>0</v>
      </c>
      <c r="X1695" s="9">
        <v>162111</v>
      </c>
      <c r="Y1695" s="9">
        <v>15883</v>
      </c>
      <c r="Z1695" s="9">
        <v>365</v>
      </c>
      <c r="AA1695" s="9">
        <v>67888</v>
      </c>
      <c r="AB1695" s="9">
        <v>37046</v>
      </c>
      <c r="AC1695" s="9">
        <v>37778</v>
      </c>
      <c r="AD1695" s="9">
        <v>34784</v>
      </c>
      <c r="AE1695" s="9">
        <v>863</v>
      </c>
      <c r="AF1695" s="9">
        <v>109164</v>
      </c>
      <c r="AG1695" s="9">
        <v>52344</v>
      </c>
      <c r="AH1695" s="9">
        <v>16621</v>
      </c>
      <c r="AI1695" s="9">
        <v>230</v>
      </c>
      <c r="AJ1695" s="9">
        <v>153983</v>
      </c>
      <c r="AK1695" s="9">
        <v>7828</v>
      </c>
      <c r="AL1695" s="9">
        <v>16203</v>
      </c>
      <c r="AM1695" s="9">
        <v>345</v>
      </c>
      <c r="AN1695" s="9">
        <v>169373</v>
      </c>
      <c r="AO1695" s="9">
        <v>5291</v>
      </c>
      <c r="AP1695" s="9">
        <v>2611</v>
      </c>
      <c r="AQ1695" s="9">
        <v>1084</v>
      </c>
      <c r="AR1695" s="9">
        <v>164712</v>
      </c>
      <c r="AS1695" s="9">
        <v>13631</v>
      </c>
      <c r="AT1695" s="10">
        <v>16</v>
      </c>
    </row>
    <row r="1696" spans="1:46" ht="28.5" x14ac:dyDescent="0.25">
      <c r="A1696" s="26" t="str">
        <f t="shared" si="52"/>
        <v>2015Registered nursesCanadaCommunity health</v>
      </c>
      <c r="B1696" s="24">
        <v>2015</v>
      </c>
      <c r="C1696" s="9" t="s">
        <v>7</v>
      </c>
      <c r="D1696" s="9" t="s">
        <v>171</v>
      </c>
      <c r="E1696" s="9" t="str">
        <f t="shared" si="53"/>
        <v>Canada</v>
      </c>
      <c r="F1696" s="9" t="s">
        <v>182</v>
      </c>
      <c r="G1696" s="9" t="s">
        <v>11</v>
      </c>
      <c r="H1696" s="9">
        <v>44121</v>
      </c>
      <c r="I1696" s="9">
        <v>40137</v>
      </c>
      <c r="J1696" s="9">
        <v>1969</v>
      </c>
      <c r="K1696" s="9">
        <v>2015</v>
      </c>
      <c r="L1696" s="9">
        <v>433</v>
      </c>
      <c r="M1696" s="9">
        <v>2563</v>
      </c>
      <c r="N1696" s="9">
        <v>4511</v>
      </c>
      <c r="O1696" s="9">
        <v>4886</v>
      </c>
      <c r="P1696" s="9">
        <v>5733</v>
      </c>
      <c r="Q1696" s="9">
        <v>5933</v>
      </c>
      <c r="R1696" s="9">
        <v>6565</v>
      </c>
      <c r="S1696" s="9">
        <v>5987</v>
      </c>
      <c r="T1696" s="9">
        <v>4822</v>
      </c>
      <c r="U1696" s="9">
        <v>1982</v>
      </c>
      <c r="V1696" s="9">
        <v>706</v>
      </c>
      <c r="W1696" s="9">
        <v>0</v>
      </c>
      <c r="X1696" s="9">
        <v>41498</v>
      </c>
      <c r="Y1696" s="9">
        <v>2511</v>
      </c>
      <c r="Z1696" s="9">
        <v>112</v>
      </c>
      <c r="AA1696" s="9">
        <v>9510</v>
      </c>
      <c r="AB1696" s="9">
        <v>10255</v>
      </c>
      <c r="AC1696" s="9">
        <v>11356</v>
      </c>
      <c r="AD1696" s="9">
        <v>12860</v>
      </c>
      <c r="AE1696" s="9">
        <v>140</v>
      </c>
      <c r="AF1696" s="9">
        <v>26711</v>
      </c>
      <c r="AG1696" s="9">
        <v>12316</v>
      </c>
      <c r="AH1696" s="9">
        <v>5044</v>
      </c>
      <c r="AI1696" s="9">
        <v>50</v>
      </c>
      <c r="AJ1696" s="9">
        <v>31442</v>
      </c>
      <c r="AK1696" s="9">
        <v>3217</v>
      </c>
      <c r="AL1696" s="9">
        <v>9426</v>
      </c>
      <c r="AM1696" s="9">
        <v>36</v>
      </c>
      <c r="AN1696" s="9">
        <v>38321</v>
      </c>
      <c r="AO1696" s="9">
        <v>4563</v>
      </c>
      <c r="AP1696" s="9">
        <v>983</v>
      </c>
      <c r="AQ1696" s="9">
        <v>254</v>
      </c>
      <c r="AR1696" s="9">
        <v>37417</v>
      </c>
      <c r="AS1696" s="9">
        <v>6701</v>
      </c>
      <c r="AT1696" s="10">
        <v>3</v>
      </c>
    </row>
    <row r="1697" spans="1:46" ht="57" x14ac:dyDescent="0.25">
      <c r="A1697" s="26" t="str">
        <f t="shared" si="52"/>
        <v>2015Registered nursesCanadaNursing home/long-term care</v>
      </c>
      <c r="B1697" s="24">
        <v>2015</v>
      </c>
      <c r="C1697" s="9" t="s">
        <v>7</v>
      </c>
      <c r="D1697" s="9" t="s">
        <v>171</v>
      </c>
      <c r="E1697" s="9" t="str">
        <f t="shared" si="53"/>
        <v>Canada</v>
      </c>
      <c r="F1697" s="9" t="s">
        <v>181</v>
      </c>
      <c r="G1697" s="9" t="s">
        <v>12</v>
      </c>
      <c r="H1697" s="9">
        <v>26086</v>
      </c>
      <c r="I1697" s="9">
        <v>22793</v>
      </c>
      <c r="J1697" s="9">
        <v>1854</v>
      </c>
      <c r="K1697" s="9">
        <v>1439</v>
      </c>
      <c r="L1697" s="9">
        <v>555</v>
      </c>
      <c r="M1697" s="9">
        <v>1729</v>
      </c>
      <c r="N1697" s="9">
        <v>2098</v>
      </c>
      <c r="O1697" s="9">
        <v>2081</v>
      </c>
      <c r="P1697" s="9">
        <v>3267</v>
      </c>
      <c r="Q1697" s="9">
        <v>3505</v>
      </c>
      <c r="R1697" s="9">
        <v>3839</v>
      </c>
      <c r="S1697" s="9">
        <v>3997</v>
      </c>
      <c r="T1697" s="9">
        <v>3125</v>
      </c>
      <c r="U1697" s="9">
        <v>1386</v>
      </c>
      <c r="V1697" s="9">
        <v>503</v>
      </c>
      <c r="W1697" s="9">
        <v>1</v>
      </c>
      <c r="X1697" s="9">
        <v>21327</v>
      </c>
      <c r="Y1697" s="9">
        <v>4662</v>
      </c>
      <c r="Z1697" s="9">
        <v>97</v>
      </c>
      <c r="AA1697" s="9">
        <v>5938</v>
      </c>
      <c r="AB1697" s="9">
        <v>5061</v>
      </c>
      <c r="AC1697" s="9">
        <v>6989</v>
      </c>
      <c r="AD1697" s="9">
        <v>8036</v>
      </c>
      <c r="AE1697" s="9">
        <v>62</v>
      </c>
      <c r="AF1697" s="9" t="s">
        <v>204</v>
      </c>
      <c r="AG1697" s="9">
        <v>8532</v>
      </c>
      <c r="AH1697" s="9">
        <v>2605</v>
      </c>
      <c r="AI1697" s="9">
        <v>39</v>
      </c>
      <c r="AJ1697" s="9">
        <v>19215</v>
      </c>
      <c r="AK1697" s="9">
        <v>4220</v>
      </c>
      <c r="AL1697" s="9">
        <v>2608</v>
      </c>
      <c r="AM1697" s="9">
        <v>43</v>
      </c>
      <c r="AN1697" s="9">
        <v>23340</v>
      </c>
      <c r="AO1697" s="9">
        <v>2349</v>
      </c>
      <c r="AP1697" s="9">
        <v>300</v>
      </c>
      <c r="AQ1697" s="9">
        <v>97</v>
      </c>
      <c r="AR1697" s="9">
        <v>20206</v>
      </c>
      <c r="AS1697" s="9">
        <v>5878</v>
      </c>
      <c r="AT1697" s="10">
        <v>2</v>
      </c>
    </row>
    <row r="1698" spans="1:46" ht="42.75" x14ac:dyDescent="0.25">
      <c r="A1698" s="26" t="str">
        <f t="shared" si="52"/>
        <v>2015Registered nursesCanadaOther places of work</v>
      </c>
      <c r="B1698" s="24">
        <v>2015</v>
      </c>
      <c r="C1698" s="9" t="s">
        <v>7</v>
      </c>
      <c r="D1698" s="9" t="s">
        <v>171</v>
      </c>
      <c r="E1698" s="9" t="str">
        <f t="shared" si="53"/>
        <v>Canada</v>
      </c>
      <c r="F1698" s="9" t="s">
        <v>183</v>
      </c>
      <c r="G1698" s="9" t="s">
        <v>13</v>
      </c>
      <c r="H1698" s="9">
        <v>33192</v>
      </c>
      <c r="I1698" s="9">
        <v>29402</v>
      </c>
      <c r="J1698" s="9">
        <v>2468</v>
      </c>
      <c r="K1698" s="9">
        <v>1322</v>
      </c>
      <c r="L1698" s="9">
        <v>200</v>
      </c>
      <c r="M1698" s="9">
        <v>1382</v>
      </c>
      <c r="N1698" s="9">
        <v>2715</v>
      </c>
      <c r="O1698" s="9">
        <v>3242</v>
      </c>
      <c r="P1698" s="9">
        <v>3865</v>
      </c>
      <c r="Q1698" s="9">
        <v>4415</v>
      </c>
      <c r="R1698" s="9">
        <v>5156</v>
      </c>
      <c r="S1698" s="9">
        <v>4943</v>
      </c>
      <c r="T1698" s="9">
        <v>4321</v>
      </c>
      <c r="U1698" s="9">
        <v>2009</v>
      </c>
      <c r="V1698" s="9">
        <v>944</v>
      </c>
      <c r="W1698" s="9">
        <v>0</v>
      </c>
      <c r="X1698" s="9">
        <v>31262</v>
      </c>
      <c r="Y1698" s="9">
        <v>1859</v>
      </c>
      <c r="Z1698" s="9">
        <v>71</v>
      </c>
      <c r="AA1698" s="9">
        <v>5604</v>
      </c>
      <c r="AB1698" s="9">
        <v>7225</v>
      </c>
      <c r="AC1698" s="9">
        <v>8437</v>
      </c>
      <c r="AD1698" s="9">
        <v>11842</v>
      </c>
      <c r="AE1698" s="9">
        <v>84</v>
      </c>
      <c r="AF1698" s="9">
        <v>20655</v>
      </c>
      <c r="AG1698" s="9">
        <v>8002</v>
      </c>
      <c r="AH1698" s="9">
        <v>4492</v>
      </c>
      <c r="AI1698" s="9">
        <v>43</v>
      </c>
      <c r="AJ1698" s="9">
        <v>12324</v>
      </c>
      <c r="AK1698" s="9">
        <v>2774</v>
      </c>
      <c r="AL1698" s="9">
        <v>18061</v>
      </c>
      <c r="AM1698" s="9">
        <v>33</v>
      </c>
      <c r="AN1698" s="9">
        <v>19874</v>
      </c>
      <c r="AO1698" s="9">
        <v>4284</v>
      </c>
      <c r="AP1698" s="9">
        <v>8290</v>
      </c>
      <c r="AQ1698" s="9">
        <v>744</v>
      </c>
      <c r="AR1698" s="9">
        <v>30238</v>
      </c>
      <c r="AS1698" s="9">
        <v>2947</v>
      </c>
      <c r="AT1698" s="10">
        <v>7</v>
      </c>
    </row>
    <row r="1699" spans="1:46" ht="42.75" x14ac:dyDescent="0.25">
      <c r="A1699" s="26" t="str">
        <f t="shared" si="52"/>
        <v>2015Registered nursesCanadaUnknown places of work</v>
      </c>
      <c r="B1699" s="24">
        <v>2015</v>
      </c>
      <c r="C1699" s="9" t="s">
        <v>7</v>
      </c>
      <c r="D1699" s="9" t="s">
        <v>171</v>
      </c>
      <c r="E1699" s="9" t="str">
        <f t="shared" si="53"/>
        <v>Canada</v>
      </c>
      <c r="F1699" s="9" t="s">
        <v>184</v>
      </c>
      <c r="G1699" s="9" t="s">
        <v>49</v>
      </c>
      <c r="H1699" s="9">
        <v>1817</v>
      </c>
      <c r="I1699" s="9">
        <v>1597</v>
      </c>
      <c r="J1699" s="9">
        <v>145</v>
      </c>
      <c r="K1699" s="9">
        <v>75</v>
      </c>
      <c r="L1699" s="9">
        <v>115</v>
      </c>
      <c r="M1699" s="9">
        <v>365</v>
      </c>
      <c r="N1699" s="9">
        <v>259</v>
      </c>
      <c r="O1699" s="9">
        <v>206</v>
      </c>
      <c r="P1699" s="9">
        <v>157</v>
      </c>
      <c r="Q1699" s="9">
        <v>162</v>
      </c>
      <c r="R1699" s="9">
        <v>152</v>
      </c>
      <c r="S1699" s="9">
        <v>170</v>
      </c>
      <c r="T1699" s="9">
        <v>144</v>
      </c>
      <c r="U1699" s="9">
        <v>55</v>
      </c>
      <c r="V1699" s="9">
        <v>32</v>
      </c>
      <c r="W1699" s="9">
        <v>0</v>
      </c>
      <c r="X1699" s="9">
        <v>1607</v>
      </c>
      <c r="Y1699" s="9">
        <v>190</v>
      </c>
      <c r="Z1699" s="9">
        <v>20</v>
      </c>
      <c r="AA1699" s="9">
        <v>893</v>
      </c>
      <c r="AB1699" s="9">
        <v>276</v>
      </c>
      <c r="AC1699" s="9">
        <v>262</v>
      </c>
      <c r="AD1699" s="9">
        <v>345</v>
      </c>
      <c r="AE1699" s="9">
        <v>41</v>
      </c>
      <c r="AF1699" s="9">
        <v>685</v>
      </c>
      <c r="AG1699" s="9">
        <v>467</v>
      </c>
      <c r="AH1699" s="9">
        <v>505</v>
      </c>
      <c r="AI1699" s="9">
        <v>160</v>
      </c>
      <c r="AJ1699" s="9">
        <v>124</v>
      </c>
      <c r="AK1699" s="9">
        <v>14</v>
      </c>
      <c r="AL1699" s="9">
        <v>61</v>
      </c>
      <c r="AM1699" s="9">
        <v>1618</v>
      </c>
      <c r="AN1699" s="9">
        <v>172</v>
      </c>
      <c r="AO1699" s="9">
        <v>26</v>
      </c>
      <c r="AP1699" s="9">
        <v>15</v>
      </c>
      <c r="AQ1699" s="9">
        <v>1604</v>
      </c>
      <c r="AR1699" s="9">
        <v>1545</v>
      </c>
      <c r="AS1699" s="9">
        <v>192</v>
      </c>
      <c r="AT1699" s="10">
        <v>80</v>
      </c>
    </row>
    <row r="1700" spans="1:46" ht="57" x14ac:dyDescent="0.25">
      <c r="A1700" s="26" t="str">
        <f t="shared" si="52"/>
        <v>2015Registered psychiatric nursesManitobaAll places of work</v>
      </c>
      <c r="B1700" s="24">
        <v>2015</v>
      </c>
      <c r="C1700" s="9" t="s">
        <v>8</v>
      </c>
      <c r="D1700" s="9" t="s">
        <v>173</v>
      </c>
      <c r="E1700" s="9" t="str">
        <f t="shared" si="53"/>
        <v>Manitoba</v>
      </c>
      <c r="F1700" s="9" t="s">
        <v>179</v>
      </c>
      <c r="G1700" s="9" t="s">
        <v>9</v>
      </c>
      <c r="H1700" s="9">
        <v>938</v>
      </c>
      <c r="I1700" s="9">
        <v>752</v>
      </c>
      <c r="J1700" s="9">
        <v>186</v>
      </c>
      <c r="K1700" s="9">
        <v>0</v>
      </c>
      <c r="L1700" s="9">
        <v>32</v>
      </c>
      <c r="M1700" s="9">
        <v>99</v>
      </c>
      <c r="N1700" s="9">
        <v>90</v>
      </c>
      <c r="O1700" s="9">
        <v>92</v>
      </c>
      <c r="P1700" s="9">
        <v>72</v>
      </c>
      <c r="Q1700" s="9">
        <v>98</v>
      </c>
      <c r="R1700" s="9">
        <v>159</v>
      </c>
      <c r="S1700" s="9">
        <v>153</v>
      </c>
      <c r="T1700" s="9">
        <v>107</v>
      </c>
      <c r="U1700" s="9">
        <v>27</v>
      </c>
      <c r="V1700" s="9">
        <v>9</v>
      </c>
      <c r="W1700" s="9">
        <v>0</v>
      </c>
      <c r="X1700" s="9">
        <v>929</v>
      </c>
      <c r="Y1700" s="9">
        <v>9</v>
      </c>
      <c r="Z1700" s="9">
        <v>0</v>
      </c>
      <c r="AA1700" s="9">
        <v>325</v>
      </c>
      <c r="AB1700" s="9">
        <v>108</v>
      </c>
      <c r="AC1700" s="9">
        <v>225</v>
      </c>
      <c r="AD1700" s="9">
        <v>280</v>
      </c>
      <c r="AE1700" s="9">
        <v>0</v>
      </c>
      <c r="AF1700" s="9">
        <v>564</v>
      </c>
      <c r="AG1700" s="9">
        <v>290</v>
      </c>
      <c r="AH1700" s="9">
        <v>84</v>
      </c>
      <c r="AI1700" s="9">
        <v>0</v>
      </c>
      <c r="AJ1700" s="9">
        <v>698</v>
      </c>
      <c r="AK1700" s="9">
        <v>79</v>
      </c>
      <c r="AL1700" s="9">
        <v>161</v>
      </c>
      <c r="AM1700" s="9">
        <v>0</v>
      </c>
      <c r="AN1700" s="9">
        <v>802</v>
      </c>
      <c r="AO1700" s="9">
        <v>98</v>
      </c>
      <c r="AP1700" s="9">
        <v>38</v>
      </c>
      <c r="AQ1700" s="9">
        <v>0</v>
      </c>
      <c r="AR1700" s="9">
        <v>649</v>
      </c>
      <c r="AS1700" s="9">
        <v>289</v>
      </c>
      <c r="AT1700" s="10">
        <v>0</v>
      </c>
    </row>
    <row r="1701" spans="1:46" ht="57" x14ac:dyDescent="0.25">
      <c r="A1701" s="26" t="str">
        <f t="shared" si="52"/>
        <v>2015Registered psychiatric nursesManitobaHospital</v>
      </c>
      <c r="B1701" s="24">
        <v>2015</v>
      </c>
      <c r="C1701" s="9" t="s">
        <v>8</v>
      </c>
      <c r="D1701" s="9" t="s">
        <v>173</v>
      </c>
      <c r="E1701" s="9" t="str">
        <f t="shared" si="53"/>
        <v>Manitoba</v>
      </c>
      <c r="F1701" s="9" t="s">
        <v>180</v>
      </c>
      <c r="G1701" s="9" t="s">
        <v>10</v>
      </c>
      <c r="H1701" s="9">
        <v>403</v>
      </c>
      <c r="I1701" s="9">
        <v>316</v>
      </c>
      <c r="J1701" s="9">
        <v>87</v>
      </c>
      <c r="K1701" s="9">
        <v>0</v>
      </c>
      <c r="L1701" s="9">
        <v>21</v>
      </c>
      <c r="M1701" s="9">
        <v>68</v>
      </c>
      <c r="N1701" s="9">
        <v>45</v>
      </c>
      <c r="O1701" s="9">
        <v>43</v>
      </c>
      <c r="P1701" s="9">
        <v>30</v>
      </c>
      <c r="Q1701" s="9">
        <v>38</v>
      </c>
      <c r="R1701" s="9">
        <v>49</v>
      </c>
      <c r="S1701" s="9">
        <v>47</v>
      </c>
      <c r="T1701" s="9">
        <v>48</v>
      </c>
      <c r="U1701" s="9">
        <v>11</v>
      </c>
      <c r="V1701" s="9">
        <v>3</v>
      </c>
      <c r="W1701" s="9">
        <v>0</v>
      </c>
      <c r="X1701" s="9">
        <v>400</v>
      </c>
      <c r="Y1701" s="9">
        <v>3</v>
      </c>
      <c r="Z1701" s="9">
        <v>0</v>
      </c>
      <c r="AA1701" s="9">
        <v>182</v>
      </c>
      <c r="AB1701" s="9">
        <v>43</v>
      </c>
      <c r="AC1701" s="9">
        <v>83</v>
      </c>
      <c r="AD1701" s="9">
        <v>95</v>
      </c>
      <c r="AE1701" s="9">
        <v>0</v>
      </c>
      <c r="AF1701" s="9">
        <v>209</v>
      </c>
      <c r="AG1701" s="9">
        <v>153</v>
      </c>
      <c r="AH1701" s="9">
        <v>41</v>
      </c>
      <c r="AI1701" s="9">
        <v>0</v>
      </c>
      <c r="AJ1701" s="9">
        <v>347</v>
      </c>
      <c r="AK1701" s="9">
        <v>25</v>
      </c>
      <c r="AL1701" s="9">
        <v>31</v>
      </c>
      <c r="AM1701" s="9">
        <v>0</v>
      </c>
      <c r="AN1701" s="9">
        <v>368</v>
      </c>
      <c r="AO1701" s="9">
        <v>29</v>
      </c>
      <c r="AP1701" s="9">
        <v>6</v>
      </c>
      <c r="AQ1701" s="9">
        <v>0</v>
      </c>
      <c r="AR1701" s="9">
        <v>249</v>
      </c>
      <c r="AS1701" s="9">
        <v>154</v>
      </c>
      <c r="AT1701" s="10">
        <v>0</v>
      </c>
    </row>
    <row r="1702" spans="1:46" ht="57" x14ac:dyDescent="0.25">
      <c r="A1702" s="26" t="str">
        <f t="shared" si="52"/>
        <v>2015Registered psychiatric nursesManitobaCommunity health</v>
      </c>
      <c r="B1702" s="24">
        <v>2015</v>
      </c>
      <c r="C1702" s="9" t="s">
        <v>8</v>
      </c>
      <c r="D1702" s="9" t="s">
        <v>173</v>
      </c>
      <c r="E1702" s="9" t="str">
        <f t="shared" si="53"/>
        <v>Manitoba</v>
      </c>
      <c r="F1702" s="9" t="s">
        <v>182</v>
      </c>
      <c r="G1702" s="9" t="s">
        <v>11</v>
      </c>
      <c r="H1702" s="9">
        <v>258</v>
      </c>
      <c r="I1702" s="9">
        <v>212</v>
      </c>
      <c r="J1702" s="9">
        <v>46</v>
      </c>
      <c r="K1702" s="9">
        <v>0</v>
      </c>
      <c r="L1702" s="9">
        <v>5</v>
      </c>
      <c r="M1702" s="9">
        <v>16</v>
      </c>
      <c r="N1702" s="9">
        <v>25</v>
      </c>
      <c r="O1702" s="9">
        <v>29</v>
      </c>
      <c r="P1702" s="9">
        <v>17</v>
      </c>
      <c r="Q1702" s="9">
        <v>29</v>
      </c>
      <c r="R1702" s="9">
        <v>59</v>
      </c>
      <c r="S1702" s="9">
        <v>46</v>
      </c>
      <c r="T1702" s="9">
        <v>25</v>
      </c>
      <c r="U1702" s="9">
        <v>4</v>
      </c>
      <c r="V1702" s="9">
        <v>3</v>
      </c>
      <c r="W1702" s="9">
        <v>0</v>
      </c>
      <c r="X1702" s="9">
        <v>255</v>
      </c>
      <c r="Y1702" s="9">
        <v>3</v>
      </c>
      <c r="Z1702" s="9">
        <v>0</v>
      </c>
      <c r="AA1702" s="9">
        <v>76</v>
      </c>
      <c r="AB1702" s="9">
        <v>34</v>
      </c>
      <c r="AC1702" s="9">
        <v>74</v>
      </c>
      <c r="AD1702" s="9">
        <v>74</v>
      </c>
      <c r="AE1702" s="9">
        <v>0</v>
      </c>
      <c r="AF1702" s="9">
        <v>196</v>
      </c>
      <c r="AG1702" s="9">
        <v>41</v>
      </c>
      <c r="AH1702" s="9">
        <v>21</v>
      </c>
      <c r="AI1702" s="9">
        <v>0</v>
      </c>
      <c r="AJ1702" s="9">
        <v>190</v>
      </c>
      <c r="AK1702" s="9">
        <v>15</v>
      </c>
      <c r="AL1702" s="9">
        <v>53</v>
      </c>
      <c r="AM1702" s="9">
        <v>0</v>
      </c>
      <c r="AN1702" s="9">
        <v>235</v>
      </c>
      <c r="AO1702" s="9">
        <v>18</v>
      </c>
      <c r="AP1702" s="9">
        <v>5</v>
      </c>
      <c r="AQ1702" s="9">
        <v>0</v>
      </c>
      <c r="AR1702" s="9">
        <v>175</v>
      </c>
      <c r="AS1702" s="9">
        <v>83</v>
      </c>
      <c r="AT1702" s="10">
        <v>0</v>
      </c>
    </row>
    <row r="1703" spans="1:46" ht="57" x14ac:dyDescent="0.25">
      <c r="A1703" s="26" t="str">
        <f t="shared" si="52"/>
        <v>2015Registered psychiatric nursesManitobaNursing home/long-term care</v>
      </c>
      <c r="B1703" s="24">
        <v>2015</v>
      </c>
      <c r="C1703" s="9" t="s">
        <v>8</v>
      </c>
      <c r="D1703" s="9" t="s">
        <v>173</v>
      </c>
      <c r="E1703" s="9" t="str">
        <f t="shared" si="53"/>
        <v>Manitoba</v>
      </c>
      <c r="F1703" s="9" t="s">
        <v>181</v>
      </c>
      <c r="G1703" s="9" t="s">
        <v>12</v>
      </c>
      <c r="H1703" s="9">
        <v>164</v>
      </c>
      <c r="I1703" s="9">
        <v>133</v>
      </c>
      <c r="J1703" s="9">
        <v>31</v>
      </c>
      <c r="K1703" s="9">
        <v>0</v>
      </c>
      <c r="L1703" s="9">
        <v>5</v>
      </c>
      <c r="M1703" s="9">
        <v>9</v>
      </c>
      <c r="N1703" s="9">
        <v>11</v>
      </c>
      <c r="O1703" s="9">
        <v>10</v>
      </c>
      <c r="P1703" s="9">
        <v>16</v>
      </c>
      <c r="Q1703" s="9">
        <v>18</v>
      </c>
      <c r="R1703" s="9">
        <v>27</v>
      </c>
      <c r="S1703" s="9">
        <v>39</v>
      </c>
      <c r="T1703" s="9">
        <v>19</v>
      </c>
      <c r="U1703" s="9">
        <v>7</v>
      </c>
      <c r="V1703" s="9">
        <v>3</v>
      </c>
      <c r="W1703" s="9">
        <v>0</v>
      </c>
      <c r="X1703" s="9">
        <v>162</v>
      </c>
      <c r="Y1703" s="9">
        <v>2</v>
      </c>
      <c r="Z1703" s="9">
        <v>0</v>
      </c>
      <c r="AA1703" s="9">
        <v>42</v>
      </c>
      <c r="AB1703" s="9">
        <v>12</v>
      </c>
      <c r="AC1703" s="9">
        <v>41</v>
      </c>
      <c r="AD1703" s="9">
        <v>69</v>
      </c>
      <c r="AE1703" s="9">
        <v>0</v>
      </c>
      <c r="AF1703" s="9">
        <v>73</v>
      </c>
      <c r="AG1703" s="9">
        <v>71</v>
      </c>
      <c r="AH1703" s="9">
        <v>20</v>
      </c>
      <c r="AI1703" s="9">
        <v>0</v>
      </c>
      <c r="AJ1703" s="9">
        <v>123</v>
      </c>
      <c r="AK1703" s="9">
        <v>25</v>
      </c>
      <c r="AL1703" s="9">
        <v>16</v>
      </c>
      <c r="AM1703" s="9">
        <v>0</v>
      </c>
      <c r="AN1703" s="9">
        <v>133</v>
      </c>
      <c r="AO1703" s="9">
        <v>27</v>
      </c>
      <c r="AP1703" s="9">
        <v>4</v>
      </c>
      <c r="AQ1703" s="9">
        <v>0</v>
      </c>
      <c r="AR1703" s="9">
        <v>125</v>
      </c>
      <c r="AS1703" s="9">
        <v>39</v>
      </c>
      <c r="AT1703" s="10">
        <v>0</v>
      </c>
    </row>
    <row r="1704" spans="1:46" ht="57" x14ac:dyDescent="0.25">
      <c r="A1704" s="26" t="str">
        <f t="shared" si="52"/>
        <v>2015Registered psychiatric nursesManitobaOther places of work</v>
      </c>
      <c r="B1704" s="24">
        <v>2015</v>
      </c>
      <c r="C1704" s="9" t="s">
        <v>8</v>
      </c>
      <c r="D1704" s="9" t="s">
        <v>173</v>
      </c>
      <c r="E1704" s="9" t="str">
        <f t="shared" si="53"/>
        <v>Manitoba</v>
      </c>
      <c r="F1704" s="9" t="s">
        <v>183</v>
      </c>
      <c r="G1704" s="9" t="s">
        <v>13</v>
      </c>
      <c r="H1704" s="9">
        <v>113</v>
      </c>
      <c r="I1704" s="9">
        <v>91</v>
      </c>
      <c r="J1704" s="9">
        <v>22</v>
      </c>
      <c r="K1704" s="9">
        <v>0</v>
      </c>
      <c r="L1704" s="9">
        <v>1</v>
      </c>
      <c r="M1704" s="9">
        <v>6</v>
      </c>
      <c r="N1704" s="9">
        <v>9</v>
      </c>
      <c r="O1704" s="9">
        <v>10</v>
      </c>
      <c r="P1704" s="9">
        <v>9</v>
      </c>
      <c r="Q1704" s="9">
        <v>13</v>
      </c>
      <c r="R1704" s="9">
        <v>24</v>
      </c>
      <c r="S1704" s="9">
        <v>21</v>
      </c>
      <c r="T1704" s="9">
        <v>15</v>
      </c>
      <c r="U1704" s="9">
        <v>5</v>
      </c>
      <c r="V1704" s="9">
        <v>0</v>
      </c>
      <c r="W1704" s="9">
        <v>0</v>
      </c>
      <c r="X1704" s="9">
        <v>112</v>
      </c>
      <c r="Y1704" s="9">
        <v>1</v>
      </c>
      <c r="Z1704" s="9">
        <v>0</v>
      </c>
      <c r="AA1704" s="9">
        <v>25</v>
      </c>
      <c r="AB1704" s="9">
        <v>19</v>
      </c>
      <c r="AC1704" s="9">
        <v>27</v>
      </c>
      <c r="AD1704" s="9">
        <v>42</v>
      </c>
      <c r="AE1704" s="9">
        <v>0</v>
      </c>
      <c r="AF1704" s="9">
        <v>86</v>
      </c>
      <c r="AG1704" s="9">
        <v>25</v>
      </c>
      <c r="AH1704" s="9">
        <v>2</v>
      </c>
      <c r="AI1704" s="9">
        <v>0</v>
      </c>
      <c r="AJ1704" s="9">
        <v>38</v>
      </c>
      <c r="AK1704" s="9">
        <v>14</v>
      </c>
      <c r="AL1704" s="9">
        <v>61</v>
      </c>
      <c r="AM1704" s="9">
        <v>0</v>
      </c>
      <c r="AN1704" s="9">
        <v>66</v>
      </c>
      <c r="AO1704" s="9">
        <v>24</v>
      </c>
      <c r="AP1704" s="9">
        <v>23</v>
      </c>
      <c r="AQ1704" s="9">
        <v>0</v>
      </c>
      <c r="AR1704" s="9">
        <v>100</v>
      </c>
      <c r="AS1704" s="9">
        <v>13</v>
      </c>
      <c r="AT1704" s="10">
        <v>0</v>
      </c>
    </row>
    <row r="1705" spans="1:46" ht="57" x14ac:dyDescent="0.25">
      <c r="A1705" s="26" t="str">
        <f t="shared" si="52"/>
        <v>2015Registered psychiatric nursesSaskatchewanAll places of work</v>
      </c>
      <c r="B1705" s="24">
        <v>2015</v>
      </c>
      <c r="C1705" s="9" t="s">
        <v>8</v>
      </c>
      <c r="D1705" s="9" t="s">
        <v>174</v>
      </c>
      <c r="E1705" s="9" t="str">
        <f t="shared" si="53"/>
        <v>Saskatchewan</v>
      </c>
      <c r="F1705" s="9" t="s">
        <v>179</v>
      </c>
      <c r="G1705" s="9" t="s">
        <v>9</v>
      </c>
      <c r="H1705" s="9">
        <v>841</v>
      </c>
      <c r="I1705" s="9">
        <v>723</v>
      </c>
      <c r="J1705" s="9">
        <v>118</v>
      </c>
      <c r="K1705" s="9">
        <v>0</v>
      </c>
      <c r="L1705" s="9">
        <v>15</v>
      </c>
      <c r="M1705" s="9">
        <v>82</v>
      </c>
      <c r="N1705" s="9">
        <v>42</v>
      </c>
      <c r="O1705" s="9">
        <v>37</v>
      </c>
      <c r="P1705" s="9">
        <v>94</v>
      </c>
      <c r="Q1705" s="9">
        <v>137</v>
      </c>
      <c r="R1705" s="9">
        <v>163</v>
      </c>
      <c r="S1705" s="9">
        <v>130</v>
      </c>
      <c r="T1705" s="9">
        <v>93</v>
      </c>
      <c r="U1705" s="9">
        <v>35</v>
      </c>
      <c r="V1705" s="9">
        <v>13</v>
      </c>
      <c r="W1705" s="9">
        <v>0</v>
      </c>
      <c r="X1705" s="9">
        <v>797</v>
      </c>
      <c r="Y1705" s="9">
        <v>11</v>
      </c>
      <c r="Z1705" s="9">
        <v>33</v>
      </c>
      <c r="AA1705" s="9">
        <v>185</v>
      </c>
      <c r="AB1705" s="9">
        <v>104</v>
      </c>
      <c r="AC1705" s="9">
        <v>283</v>
      </c>
      <c r="AD1705" s="9">
        <v>269</v>
      </c>
      <c r="AE1705" s="9">
        <v>0</v>
      </c>
      <c r="AF1705" s="9">
        <v>582</v>
      </c>
      <c r="AG1705" s="9">
        <v>153</v>
      </c>
      <c r="AH1705" s="9">
        <v>99</v>
      </c>
      <c r="AI1705" s="9">
        <v>7</v>
      </c>
      <c r="AJ1705" s="9">
        <v>620</v>
      </c>
      <c r="AK1705" s="9">
        <v>98</v>
      </c>
      <c r="AL1705" s="9">
        <v>101</v>
      </c>
      <c r="AM1705" s="9">
        <v>22</v>
      </c>
      <c r="AN1705" s="9">
        <v>746</v>
      </c>
      <c r="AO1705" s="9">
        <v>28</v>
      </c>
      <c r="AP1705" s="9">
        <v>44</v>
      </c>
      <c r="AQ1705" s="9">
        <v>23</v>
      </c>
      <c r="AR1705" s="9">
        <v>730</v>
      </c>
      <c r="AS1705" s="9">
        <v>111</v>
      </c>
      <c r="AT1705" s="10">
        <v>0</v>
      </c>
    </row>
    <row r="1706" spans="1:46" ht="57" x14ac:dyDescent="0.25">
      <c r="A1706" s="26" t="str">
        <f t="shared" si="52"/>
        <v>2015Registered psychiatric nursesSaskatchewanHospital</v>
      </c>
      <c r="B1706" s="24">
        <v>2015</v>
      </c>
      <c r="C1706" s="9" t="s">
        <v>8</v>
      </c>
      <c r="D1706" s="9" t="s">
        <v>174</v>
      </c>
      <c r="E1706" s="9" t="str">
        <f t="shared" si="53"/>
        <v>Saskatchewan</v>
      </c>
      <c r="F1706" s="9" t="s">
        <v>180</v>
      </c>
      <c r="G1706" s="9" t="s">
        <v>10</v>
      </c>
      <c r="H1706" s="9">
        <v>170</v>
      </c>
      <c r="I1706" s="9">
        <v>138</v>
      </c>
      <c r="J1706" s="9">
        <v>32</v>
      </c>
      <c r="K1706" s="9">
        <v>0</v>
      </c>
      <c r="L1706" s="9">
        <v>5</v>
      </c>
      <c r="M1706" s="9">
        <v>21</v>
      </c>
      <c r="N1706" s="9">
        <v>11</v>
      </c>
      <c r="O1706" s="9">
        <v>6</v>
      </c>
      <c r="P1706" s="9">
        <v>20</v>
      </c>
      <c r="Q1706" s="9">
        <v>30</v>
      </c>
      <c r="R1706" s="9">
        <v>27</v>
      </c>
      <c r="S1706" s="9">
        <v>25</v>
      </c>
      <c r="T1706" s="9">
        <v>12</v>
      </c>
      <c r="U1706" s="9">
        <v>8</v>
      </c>
      <c r="V1706" s="9">
        <v>5</v>
      </c>
      <c r="W1706" s="9">
        <v>0</v>
      </c>
      <c r="X1706" s="9">
        <v>160</v>
      </c>
      <c r="Y1706" s="9">
        <v>1</v>
      </c>
      <c r="Z1706" s="9">
        <v>9</v>
      </c>
      <c r="AA1706" s="9">
        <v>49</v>
      </c>
      <c r="AB1706" s="9">
        <v>16</v>
      </c>
      <c r="AC1706" s="9">
        <v>60</v>
      </c>
      <c r="AD1706" s="9">
        <v>45</v>
      </c>
      <c r="AE1706" s="9">
        <v>0</v>
      </c>
      <c r="AF1706" s="9">
        <v>127</v>
      </c>
      <c r="AG1706" s="9">
        <v>19</v>
      </c>
      <c r="AH1706" s="9">
        <v>23</v>
      </c>
      <c r="AI1706" s="9">
        <v>1</v>
      </c>
      <c r="AJ1706" s="9">
        <v>138</v>
      </c>
      <c r="AK1706" s="9">
        <v>18</v>
      </c>
      <c r="AL1706" s="9">
        <v>14</v>
      </c>
      <c r="AM1706" s="9">
        <v>0</v>
      </c>
      <c r="AN1706" s="9">
        <v>163</v>
      </c>
      <c r="AO1706" s="9">
        <v>4</v>
      </c>
      <c r="AP1706" s="9">
        <v>3</v>
      </c>
      <c r="AQ1706" s="9">
        <v>0</v>
      </c>
      <c r="AR1706" s="9">
        <v>148</v>
      </c>
      <c r="AS1706" s="9">
        <v>22</v>
      </c>
      <c r="AT1706" s="10">
        <v>0</v>
      </c>
    </row>
    <row r="1707" spans="1:46" ht="57" x14ac:dyDescent="0.25">
      <c r="A1707" s="26" t="str">
        <f t="shared" si="52"/>
        <v>2015Registered psychiatric nursesSaskatchewanCommunity health</v>
      </c>
      <c r="B1707" s="24">
        <v>2015</v>
      </c>
      <c r="C1707" s="9" t="s">
        <v>8</v>
      </c>
      <c r="D1707" s="9" t="s">
        <v>174</v>
      </c>
      <c r="E1707" s="9" t="str">
        <f t="shared" si="53"/>
        <v>Saskatchewan</v>
      </c>
      <c r="F1707" s="9" t="s">
        <v>182</v>
      </c>
      <c r="G1707" s="9" t="s">
        <v>11</v>
      </c>
      <c r="H1707" s="9">
        <v>205</v>
      </c>
      <c r="I1707" s="9">
        <v>177</v>
      </c>
      <c r="J1707" s="9">
        <v>28</v>
      </c>
      <c r="K1707" s="9">
        <v>0</v>
      </c>
      <c r="L1707" s="9">
        <v>2</v>
      </c>
      <c r="M1707" s="9">
        <v>10</v>
      </c>
      <c r="N1707" s="9">
        <v>13</v>
      </c>
      <c r="O1707" s="9">
        <v>7</v>
      </c>
      <c r="P1707" s="9">
        <v>25</v>
      </c>
      <c r="Q1707" s="9">
        <v>37</v>
      </c>
      <c r="R1707" s="9">
        <v>40</v>
      </c>
      <c r="S1707" s="9">
        <v>40</v>
      </c>
      <c r="T1707" s="9">
        <v>22</v>
      </c>
      <c r="U1707" s="9">
        <v>5</v>
      </c>
      <c r="V1707" s="9">
        <v>4</v>
      </c>
      <c r="W1707" s="9">
        <v>0</v>
      </c>
      <c r="X1707" s="9">
        <v>203</v>
      </c>
      <c r="Y1707" s="9">
        <v>0</v>
      </c>
      <c r="Z1707" s="9">
        <v>2</v>
      </c>
      <c r="AA1707" s="9">
        <v>34</v>
      </c>
      <c r="AB1707" s="9">
        <v>24</v>
      </c>
      <c r="AC1707" s="9">
        <v>72</v>
      </c>
      <c r="AD1707" s="9">
        <v>75</v>
      </c>
      <c r="AE1707" s="9">
        <v>0</v>
      </c>
      <c r="AF1707" s="9">
        <v>151</v>
      </c>
      <c r="AG1707" s="9">
        <v>38</v>
      </c>
      <c r="AH1707" s="9">
        <v>16</v>
      </c>
      <c r="AI1707" s="9">
        <v>0</v>
      </c>
      <c r="AJ1707" s="9">
        <v>172</v>
      </c>
      <c r="AK1707" s="9">
        <v>14</v>
      </c>
      <c r="AL1707" s="9">
        <v>19</v>
      </c>
      <c r="AM1707" s="9">
        <v>0</v>
      </c>
      <c r="AN1707" s="9">
        <v>199</v>
      </c>
      <c r="AO1707" s="9">
        <v>1</v>
      </c>
      <c r="AP1707" s="9">
        <v>5</v>
      </c>
      <c r="AQ1707" s="9">
        <v>0</v>
      </c>
      <c r="AR1707" s="9">
        <v>176</v>
      </c>
      <c r="AS1707" s="9">
        <v>29</v>
      </c>
      <c r="AT1707" s="10">
        <v>0</v>
      </c>
    </row>
    <row r="1708" spans="1:46" ht="57" x14ac:dyDescent="0.25">
      <c r="A1708" s="26" t="str">
        <f t="shared" si="52"/>
        <v>2015Registered psychiatric nursesSaskatchewanNursing home/long-term care</v>
      </c>
      <c r="B1708" s="24">
        <v>2015</v>
      </c>
      <c r="C1708" s="9" t="s">
        <v>8</v>
      </c>
      <c r="D1708" s="9" t="s">
        <v>174</v>
      </c>
      <c r="E1708" s="9" t="str">
        <f t="shared" si="53"/>
        <v>Saskatchewan</v>
      </c>
      <c r="F1708" s="9" t="s">
        <v>181</v>
      </c>
      <c r="G1708" s="9" t="s">
        <v>12</v>
      </c>
      <c r="H1708" s="9">
        <v>276</v>
      </c>
      <c r="I1708" s="9">
        <v>250</v>
      </c>
      <c r="J1708" s="9">
        <v>26</v>
      </c>
      <c r="K1708" s="9">
        <v>0</v>
      </c>
      <c r="L1708" s="9">
        <v>8</v>
      </c>
      <c r="M1708" s="9">
        <v>38</v>
      </c>
      <c r="N1708" s="9">
        <v>13</v>
      </c>
      <c r="O1708" s="9">
        <v>15</v>
      </c>
      <c r="P1708" s="9">
        <v>31</v>
      </c>
      <c r="Q1708" s="9">
        <v>45</v>
      </c>
      <c r="R1708" s="9">
        <v>49</v>
      </c>
      <c r="S1708" s="9">
        <v>34</v>
      </c>
      <c r="T1708" s="9">
        <v>31</v>
      </c>
      <c r="U1708" s="9">
        <v>10</v>
      </c>
      <c r="V1708" s="9">
        <v>2</v>
      </c>
      <c r="W1708" s="9">
        <v>0</v>
      </c>
      <c r="X1708" s="9">
        <v>259</v>
      </c>
      <c r="Y1708" s="9">
        <v>4</v>
      </c>
      <c r="Z1708" s="9">
        <v>13</v>
      </c>
      <c r="AA1708" s="9">
        <v>79</v>
      </c>
      <c r="AB1708" s="9">
        <v>28</v>
      </c>
      <c r="AC1708" s="9">
        <v>92</v>
      </c>
      <c r="AD1708" s="9">
        <v>77</v>
      </c>
      <c r="AE1708" s="9">
        <v>0</v>
      </c>
      <c r="AF1708" s="9">
        <v>161</v>
      </c>
      <c r="AG1708" s="9">
        <v>67</v>
      </c>
      <c r="AH1708" s="9">
        <v>47</v>
      </c>
      <c r="AI1708" s="9">
        <v>1</v>
      </c>
      <c r="AJ1708" s="9">
        <v>221</v>
      </c>
      <c r="AK1708" s="9">
        <v>42</v>
      </c>
      <c r="AL1708" s="9">
        <v>13</v>
      </c>
      <c r="AM1708" s="9">
        <v>0</v>
      </c>
      <c r="AN1708" s="9">
        <v>266</v>
      </c>
      <c r="AO1708" s="9">
        <v>8</v>
      </c>
      <c r="AP1708" s="9">
        <v>2</v>
      </c>
      <c r="AQ1708" s="9">
        <v>0</v>
      </c>
      <c r="AR1708" s="9">
        <v>219</v>
      </c>
      <c r="AS1708" s="9">
        <v>57</v>
      </c>
      <c r="AT1708" s="10">
        <v>0</v>
      </c>
    </row>
    <row r="1709" spans="1:46" ht="57" x14ac:dyDescent="0.25">
      <c r="A1709" s="26" t="str">
        <f t="shared" si="52"/>
        <v>2015Registered psychiatric nursesSaskatchewanOther places of work</v>
      </c>
      <c r="B1709" s="24">
        <v>2015</v>
      </c>
      <c r="C1709" s="9" t="s">
        <v>8</v>
      </c>
      <c r="D1709" s="9" t="s">
        <v>174</v>
      </c>
      <c r="E1709" s="9" t="str">
        <f t="shared" si="53"/>
        <v>Saskatchewan</v>
      </c>
      <c r="F1709" s="9" t="s">
        <v>183</v>
      </c>
      <c r="G1709" s="9" t="s">
        <v>13</v>
      </c>
      <c r="H1709" s="9">
        <v>163</v>
      </c>
      <c r="I1709" s="9">
        <v>133</v>
      </c>
      <c r="J1709" s="9">
        <v>30</v>
      </c>
      <c r="K1709" s="9">
        <v>0</v>
      </c>
      <c r="L1709" s="9">
        <v>0</v>
      </c>
      <c r="M1709" s="9">
        <v>9</v>
      </c>
      <c r="N1709" s="9">
        <v>5</v>
      </c>
      <c r="O1709" s="9">
        <v>8</v>
      </c>
      <c r="P1709" s="9">
        <v>15</v>
      </c>
      <c r="Q1709" s="9">
        <v>22</v>
      </c>
      <c r="R1709" s="9">
        <v>46</v>
      </c>
      <c r="S1709" s="9">
        <v>25</v>
      </c>
      <c r="T1709" s="9">
        <v>23</v>
      </c>
      <c r="U1709" s="9">
        <v>9</v>
      </c>
      <c r="V1709" s="9">
        <v>1</v>
      </c>
      <c r="W1709" s="9">
        <v>0</v>
      </c>
      <c r="X1709" s="9">
        <v>154</v>
      </c>
      <c r="Y1709" s="9">
        <v>5</v>
      </c>
      <c r="Z1709" s="9">
        <v>4</v>
      </c>
      <c r="AA1709" s="9">
        <v>17</v>
      </c>
      <c r="AB1709" s="9">
        <v>30</v>
      </c>
      <c r="AC1709" s="9">
        <v>54</v>
      </c>
      <c r="AD1709" s="9">
        <v>62</v>
      </c>
      <c r="AE1709" s="9">
        <v>0</v>
      </c>
      <c r="AF1709" s="9">
        <v>127</v>
      </c>
      <c r="AG1709" s="9">
        <v>26</v>
      </c>
      <c r="AH1709" s="9">
        <v>10</v>
      </c>
      <c r="AI1709" s="9">
        <v>0</v>
      </c>
      <c r="AJ1709" s="9">
        <v>85</v>
      </c>
      <c r="AK1709" s="9">
        <v>23</v>
      </c>
      <c r="AL1709" s="9">
        <v>55</v>
      </c>
      <c r="AM1709" s="9">
        <v>0</v>
      </c>
      <c r="AN1709" s="9">
        <v>114</v>
      </c>
      <c r="AO1709" s="9">
        <v>15</v>
      </c>
      <c r="AP1709" s="9">
        <v>34</v>
      </c>
      <c r="AQ1709" s="9">
        <v>0</v>
      </c>
      <c r="AR1709" s="9">
        <v>162</v>
      </c>
      <c r="AS1709" s="9">
        <v>1</v>
      </c>
      <c r="AT1709" s="10">
        <v>0</v>
      </c>
    </row>
    <row r="1710" spans="1:46" ht="57" x14ac:dyDescent="0.25">
      <c r="A1710" s="26" t="str">
        <f t="shared" si="52"/>
        <v>2015Registered psychiatric nursesSaskatchewanUnknown places of work</v>
      </c>
      <c r="B1710" s="24">
        <v>2015</v>
      </c>
      <c r="C1710" s="9" t="s">
        <v>8</v>
      </c>
      <c r="D1710" s="9" t="s">
        <v>174</v>
      </c>
      <c r="E1710" s="9" t="str">
        <f t="shared" si="53"/>
        <v>Saskatchewan</v>
      </c>
      <c r="F1710" s="9" t="s">
        <v>184</v>
      </c>
      <c r="G1710" s="9" t="s">
        <v>49</v>
      </c>
      <c r="H1710" s="9">
        <v>27</v>
      </c>
      <c r="I1710" s="9">
        <v>25</v>
      </c>
      <c r="J1710" s="9">
        <v>2</v>
      </c>
      <c r="K1710" s="9">
        <v>0</v>
      </c>
      <c r="L1710" s="9">
        <v>0</v>
      </c>
      <c r="M1710" s="9">
        <v>4</v>
      </c>
      <c r="N1710" s="9">
        <v>0</v>
      </c>
      <c r="O1710" s="9">
        <v>1</v>
      </c>
      <c r="P1710" s="9">
        <v>3</v>
      </c>
      <c r="Q1710" s="9">
        <v>3</v>
      </c>
      <c r="R1710" s="9">
        <v>1</v>
      </c>
      <c r="S1710" s="9">
        <v>6</v>
      </c>
      <c r="T1710" s="9">
        <v>5</v>
      </c>
      <c r="U1710" s="9">
        <v>3</v>
      </c>
      <c r="V1710" s="9">
        <v>1</v>
      </c>
      <c r="W1710" s="9">
        <v>0</v>
      </c>
      <c r="X1710" s="9">
        <v>21</v>
      </c>
      <c r="Y1710" s="9">
        <v>1</v>
      </c>
      <c r="Z1710" s="9">
        <v>5</v>
      </c>
      <c r="AA1710" s="9">
        <v>6</v>
      </c>
      <c r="AB1710" s="9">
        <v>6</v>
      </c>
      <c r="AC1710" s="9">
        <v>5</v>
      </c>
      <c r="AD1710" s="9">
        <v>10</v>
      </c>
      <c r="AE1710" s="9">
        <v>0</v>
      </c>
      <c r="AF1710" s="9">
        <v>16</v>
      </c>
      <c r="AG1710" s="9">
        <v>3</v>
      </c>
      <c r="AH1710" s="9">
        <v>3</v>
      </c>
      <c r="AI1710" s="9">
        <v>5</v>
      </c>
      <c r="AJ1710" s="9">
        <v>4</v>
      </c>
      <c r="AK1710" s="9">
        <v>1</v>
      </c>
      <c r="AL1710" s="9">
        <v>0</v>
      </c>
      <c r="AM1710" s="9">
        <v>22</v>
      </c>
      <c r="AN1710" s="9">
        <v>4</v>
      </c>
      <c r="AO1710" s="9">
        <v>0</v>
      </c>
      <c r="AP1710" s="9">
        <v>0</v>
      </c>
      <c r="AQ1710" s="9">
        <v>23</v>
      </c>
      <c r="AR1710" s="9">
        <v>25</v>
      </c>
      <c r="AS1710" s="9">
        <v>2</v>
      </c>
      <c r="AT1710" s="10">
        <v>0</v>
      </c>
    </row>
    <row r="1711" spans="1:46" ht="57" x14ac:dyDescent="0.25">
      <c r="A1711" s="26" t="str">
        <f t="shared" si="52"/>
        <v>2015Registered psychiatric nursesAlbertaAll places of work</v>
      </c>
      <c r="B1711" s="24">
        <v>2015</v>
      </c>
      <c r="C1711" s="9" t="s">
        <v>8</v>
      </c>
      <c r="D1711" s="9" t="s">
        <v>175</v>
      </c>
      <c r="E1711" s="9" t="str">
        <f t="shared" si="53"/>
        <v>Alberta</v>
      </c>
      <c r="F1711" s="9" t="s">
        <v>179</v>
      </c>
      <c r="G1711" s="9" t="s">
        <v>9</v>
      </c>
      <c r="H1711" s="9">
        <v>1285</v>
      </c>
      <c r="I1711" s="9">
        <v>994</v>
      </c>
      <c r="J1711" s="9">
        <v>291</v>
      </c>
      <c r="K1711" s="9">
        <v>0</v>
      </c>
      <c r="L1711" s="9">
        <v>44</v>
      </c>
      <c r="M1711" s="9">
        <v>136</v>
      </c>
      <c r="N1711" s="9">
        <v>127</v>
      </c>
      <c r="O1711" s="9">
        <v>133</v>
      </c>
      <c r="P1711" s="9">
        <v>87</v>
      </c>
      <c r="Q1711" s="9">
        <v>179</v>
      </c>
      <c r="R1711" s="9">
        <v>205</v>
      </c>
      <c r="S1711" s="9">
        <v>173</v>
      </c>
      <c r="T1711" s="9">
        <v>114</v>
      </c>
      <c r="U1711" s="9">
        <v>68</v>
      </c>
      <c r="V1711" s="9">
        <v>19</v>
      </c>
      <c r="W1711" s="9">
        <v>0</v>
      </c>
      <c r="X1711" s="9">
        <v>1164</v>
      </c>
      <c r="Y1711" s="9">
        <v>121</v>
      </c>
      <c r="Z1711" s="9">
        <v>0</v>
      </c>
      <c r="AA1711" s="9">
        <v>476</v>
      </c>
      <c r="AB1711" s="9">
        <v>181</v>
      </c>
      <c r="AC1711" s="9">
        <v>288</v>
      </c>
      <c r="AD1711" s="9">
        <v>340</v>
      </c>
      <c r="AE1711" s="9">
        <v>0</v>
      </c>
      <c r="AF1711" s="9">
        <v>675</v>
      </c>
      <c r="AG1711" s="9">
        <v>447</v>
      </c>
      <c r="AH1711" s="9">
        <v>163</v>
      </c>
      <c r="AI1711" s="9">
        <v>0</v>
      </c>
      <c r="AJ1711" s="9">
        <v>1036</v>
      </c>
      <c r="AK1711" s="9">
        <v>103</v>
      </c>
      <c r="AL1711" s="9">
        <v>134</v>
      </c>
      <c r="AM1711" s="9">
        <v>12</v>
      </c>
      <c r="AN1711" s="9">
        <v>1114</v>
      </c>
      <c r="AO1711" s="9">
        <v>127</v>
      </c>
      <c r="AP1711" s="9">
        <v>32</v>
      </c>
      <c r="AQ1711" s="9">
        <v>12</v>
      </c>
      <c r="AR1711" s="9">
        <v>950</v>
      </c>
      <c r="AS1711" s="9">
        <v>335</v>
      </c>
      <c r="AT1711" s="10">
        <v>0</v>
      </c>
    </row>
    <row r="1712" spans="1:46" ht="57" x14ac:dyDescent="0.25">
      <c r="A1712" s="26" t="str">
        <f t="shared" si="52"/>
        <v>2015Registered psychiatric nursesAlbertaHospital</v>
      </c>
      <c r="B1712" s="24">
        <v>2015</v>
      </c>
      <c r="C1712" s="9" t="s">
        <v>8</v>
      </c>
      <c r="D1712" s="9" t="s">
        <v>175</v>
      </c>
      <c r="E1712" s="9" t="str">
        <f t="shared" si="53"/>
        <v>Alberta</v>
      </c>
      <c r="F1712" s="9" t="s">
        <v>180</v>
      </c>
      <c r="G1712" s="9" t="s">
        <v>10</v>
      </c>
      <c r="H1712" s="9">
        <v>737</v>
      </c>
      <c r="I1712" s="9">
        <v>554</v>
      </c>
      <c r="J1712" s="9">
        <v>183</v>
      </c>
      <c r="K1712" s="9">
        <v>0</v>
      </c>
      <c r="L1712" s="9">
        <v>30</v>
      </c>
      <c r="M1712" s="9">
        <v>105</v>
      </c>
      <c r="N1712" s="9">
        <v>82</v>
      </c>
      <c r="O1712" s="9">
        <v>82</v>
      </c>
      <c r="P1712" s="9">
        <v>53</v>
      </c>
      <c r="Q1712" s="9">
        <v>84</v>
      </c>
      <c r="R1712" s="9">
        <v>108</v>
      </c>
      <c r="S1712" s="9">
        <v>95</v>
      </c>
      <c r="T1712" s="9">
        <v>54</v>
      </c>
      <c r="U1712" s="9">
        <v>35</v>
      </c>
      <c r="V1712" s="9">
        <v>9</v>
      </c>
      <c r="W1712" s="9">
        <v>0</v>
      </c>
      <c r="X1712" s="9">
        <v>671</v>
      </c>
      <c r="Y1712" s="9">
        <v>66</v>
      </c>
      <c r="Z1712" s="9">
        <v>0</v>
      </c>
      <c r="AA1712" s="9">
        <v>340</v>
      </c>
      <c r="AB1712" s="9">
        <v>106</v>
      </c>
      <c r="AC1712" s="9">
        <v>129</v>
      </c>
      <c r="AD1712" s="9">
        <v>162</v>
      </c>
      <c r="AE1712" s="9">
        <v>0</v>
      </c>
      <c r="AF1712" s="9">
        <v>328</v>
      </c>
      <c r="AG1712" s="9">
        <v>305</v>
      </c>
      <c r="AH1712" s="9">
        <v>104</v>
      </c>
      <c r="AI1712" s="9">
        <v>0</v>
      </c>
      <c r="AJ1712" s="9">
        <v>670</v>
      </c>
      <c r="AK1712" s="9">
        <v>41</v>
      </c>
      <c r="AL1712" s="9">
        <v>26</v>
      </c>
      <c r="AM1712" s="9">
        <v>0</v>
      </c>
      <c r="AN1712" s="9">
        <v>667</v>
      </c>
      <c r="AO1712" s="9">
        <v>59</v>
      </c>
      <c r="AP1712" s="9">
        <v>11</v>
      </c>
      <c r="AQ1712" s="9">
        <v>0</v>
      </c>
      <c r="AR1712" s="9">
        <v>536</v>
      </c>
      <c r="AS1712" s="9">
        <v>201</v>
      </c>
      <c r="AT1712" s="10">
        <v>0</v>
      </c>
    </row>
    <row r="1713" spans="1:46" ht="57" x14ac:dyDescent="0.25">
      <c r="A1713" s="26" t="str">
        <f t="shared" si="52"/>
        <v>2015Registered psychiatric nursesAlbertaCommunity health</v>
      </c>
      <c r="B1713" s="24">
        <v>2015</v>
      </c>
      <c r="C1713" s="9" t="s">
        <v>8</v>
      </c>
      <c r="D1713" s="9" t="s">
        <v>175</v>
      </c>
      <c r="E1713" s="9" t="str">
        <f t="shared" si="53"/>
        <v>Alberta</v>
      </c>
      <c r="F1713" s="9" t="s">
        <v>182</v>
      </c>
      <c r="G1713" s="9" t="s">
        <v>11</v>
      </c>
      <c r="H1713" s="9">
        <v>323</v>
      </c>
      <c r="I1713" s="9">
        <v>257</v>
      </c>
      <c r="J1713" s="9">
        <v>66</v>
      </c>
      <c r="K1713" s="9">
        <v>0</v>
      </c>
      <c r="L1713" s="9">
        <v>7</v>
      </c>
      <c r="M1713" s="9">
        <v>20</v>
      </c>
      <c r="N1713" s="9">
        <v>28</v>
      </c>
      <c r="O1713" s="9">
        <v>37</v>
      </c>
      <c r="P1713" s="9">
        <v>22</v>
      </c>
      <c r="Q1713" s="9">
        <v>55</v>
      </c>
      <c r="R1713" s="9">
        <v>65</v>
      </c>
      <c r="S1713" s="9">
        <v>46</v>
      </c>
      <c r="T1713" s="9">
        <v>30</v>
      </c>
      <c r="U1713" s="9">
        <v>9</v>
      </c>
      <c r="V1713" s="9">
        <v>4</v>
      </c>
      <c r="W1713" s="9">
        <v>0</v>
      </c>
      <c r="X1713" s="9">
        <v>295</v>
      </c>
      <c r="Y1713" s="9">
        <v>28</v>
      </c>
      <c r="Z1713" s="9">
        <v>0</v>
      </c>
      <c r="AA1713" s="9">
        <v>80</v>
      </c>
      <c r="AB1713" s="9">
        <v>52</v>
      </c>
      <c r="AC1713" s="9">
        <v>106</v>
      </c>
      <c r="AD1713" s="9">
        <v>85</v>
      </c>
      <c r="AE1713" s="9">
        <v>0</v>
      </c>
      <c r="AF1713" s="9">
        <v>224</v>
      </c>
      <c r="AG1713" s="9">
        <v>78</v>
      </c>
      <c r="AH1713" s="9">
        <v>21</v>
      </c>
      <c r="AI1713" s="9">
        <v>0</v>
      </c>
      <c r="AJ1713" s="9">
        <v>255</v>
      </c>
      <c r="AK1713" s="9">
        <v>25</v>
      </c>
      <c r="AL1713" s="9">
        <v>43</v>
      </c>
      <c r="AM1713" s="9">
        <v>0</v>
      </c>
      <c r="AN1713" s="9">
        <v>291</v>
      </c>
      <c r="AO1713" s="9">
        <v>30</v>
      </c>
      <c r="AP1713" s="9">
        <v>2</v>
      </c>
      <c r="AQ1713" s="9">
        <v>0</v>
      </c>
      <c r="AR1713" s="9">
        <v>252</v>
      </c>
      <c r="AS1713" s="9">
        <v>71</v>
      </c>
      <c r="AT1713" s="10">
        <v>0</v>
      </c>
    </row>
    <row r="1714" spans="1:46" ht="57" x14ac:dyDescent="0.25">
      <c r="A1714" s="26" t="str">
        <f t="shared" si="52"/>
        <v>2015Registered psychiatric nursesAlbertaNursing home/long-term care</v>
      </c>
      <c r="B1714" s="24">
        <v>2015</v>
      </c>
      <c r="C1714" s="9" t="s">
        <v>8</v>
      </c>
      <c r="D1714" s="9" t="s">
        <v>175</v>
      </c>
      <c r="E1714" s="9" t="str">
        <f t="shared" si="53"/>
        <v>Alberta</v>
      </c>
      <c r="F1714" s="9" t="s">
        <v>181</v>
      </c>
      <c r="G1714" s="9" t="s">
        <v>12</v>
      </c>
      <c r="H1714" s="9">
        <v>100</v>
      </c>
      <c r="I1714" s="9">
        <v>83</v>
      </c>
      <c r="J1714" s="9">
        <v>17</v>
      </c>
      <c r="K1714" s="9">
        <v>0</v>
      </c>
      <c r="L1714" s="9">
        <v>2</v>
      </c>
      <c r="M1714" s="9">
        <v>6</v>
      </c>
      <c r="N1714" s="9">
        <v>4</v>
      </c>
      <c r="O1714" s="9">
        <v>10</v>
      </c>
      <c r="P1714" s="9">
        <v>5</v>
      </c>
      <c r="Q1714" s="9">
        <v>14</v>
      </c>
      <c r="R1714" s="9">
        <v>13</v>
      </c>
      <c r="S1714" s="9">
        <v>15</v>
      </c>
      <c r="T1714" s="9">
        <v>12</v>
      </c>
      <c r="U1714" s="9">
        <v>15</v>
      </c>
      <c r="V1714" s="9">
        <v>4</v>
      </c>
      <c r="W1714" s="9">
        <v>0</v>
      </c>
      <c r="X1714" s="9">
        <v>86</v>
      </c>
      <c r="Y1714" s="9">
        <v>14</v>
      </c>
      <c r="Z1714" s="9">
        <v>0</v>
      </c>
      <c r="AA1714" s="9">
        <v>24</v>
      </c>
      <c r="AB1714" s="9">
        <v>8</v>
      </c>
      <c r="AC1714" s="9">
        <v>20</v>
      </c>
      <c r="AD1714" s="9">
        <v>48</v>
      </c>
      <c r="AE1714" s="9">
        <v>0</v>
      </c>
      <c r="AF1714" s="9">
        <v>46</v>
      </c>
      <c r="AG1714" s="9">
        <v>36</v>
      </c>
      <c r="AH1714" s="9">
        <v>18</v>
      </c>
      <c r="AI1714" s="9">
        <v>0</v>
      </c>
      <c r="AJ1714" s="9">
        <v>63</v>
      </c>
      <c r="AK1714" s="9">
        <v>19</v>
      </c>
      <c r="AL1714" s="9">
        <v>18</v>
      </c>
      <c r="AM1714" s="9">
        <v>0</v>
      </c>
      <c r="AN1714" s="9">
        <v>89</v>
      </c>
      <c r="AO1714" s="9">
        <v>10</v>
      </c>
      <c r="AP1714" s="9">
        <v>1</v>
      </c>
      <c r="AQ1714" s="9">
        <v>0</v>
      </c>
      <c r="AR1714" s="9">
        <v>60</v>
      </c>
      <c r="AS1714" s="9">
        <v>40</v>
      </c>
      <c r="AT1714" s="10">
        <v>0</v>
      </c>
    </row>
    <row r="1715" spans="1:46" ht="57" x14ac:dyDescent="0.25">
      <c r="A1715" s="26" t="str">
        <f t="shared" si="52"/>
        <v>2015Registered psychiatric nursesAlbertaOther places of work</v>
      </c>
      <c r="B1715" s="24">
        <v>2015</v>
      </c>
      <c r="C1715" s="9" t="s">
        <v>8</v>
      </c>
      <c r="D1715" s="9" t="s">
        <v>175</v>
      </c>
      <c r="E1715" s="9" t="str">
        <f t="shared" si="53"/>
        <v>Alberta</v>
      </c>
      <c r="F1715" s="9" t="s">
        <v>183</v>
      </c>
      <c r="G1715" s="9" t="s">
        <v>13</v>
      </c>
      <c r="H1715" s="9">
        <v>113</v>
      </c>
      <c r="I1715" s="9">
        <v>89</v>
      </c>
      <c r="J1715" s="9">
        <v>24</v>
      </c>
      <c r="K1715" s="9">
        <v>0</v>
      </c>
      <c r="L1715" s="9">
        <v>3</v>
      </c>
      <c r="M1715" s="9">
        <v>3</v>
      </c>
      <c r="N1715" s="9">
        <v>12</v>
      </c>
      <c r="O1715" s="9">
        <v>4</v>
      </c>
      <c r="P1715" s="9">
        <v>6</v>
      </c>
      <c r="Q1715" s="9">
        <v>26</v>
      </c>
      <c r="R1715" s="9">
        <v>16</v>
      </c>
      <c r="S1715" s="9">
        <v>17</v>
      </c>
      <c r="T1715" s="9">
        <v>18</v>
      </c>
      <c r="U1715" s="9">
        <v>7</v>
      </c>
      <c r="V1715" s="9">
        <v>1</v>
      </c>
      <c r="W1715" s="9">
        <v>0</v>
      </c>
      <c r="X1715" s="9">
        <v>104</v>
      </c>
      <c r="Y1715" s="9">
        <v>9</v>
      </c>
      <c r="Z1715" s="9">
        <v>0</v>
      </c>
      <c r="AA1715" s="9">
        <v>26</v>
      </c>
      <c r="AB1715" s="9">
        <v>13</v>
      </c>
      <c r="AC1715" s="9">
        <v>31</v>
      </c>
      <c r="AD1715" s="9">
        <v>43</v>
      </c>
      <c r="AE1715" s="9">
        <v>0</v>
      </c>
      <c r="AF1715" s="9">
        <v>77</v>
      </c>
      <c r="AG1715" s="9">
        <v>28</v>
      </c>
      <c r="AH1715" s="9">
        <v>8</v>
      </c>
      <c r="AI1715" s="9">
        <v>0</v>
      </c>
      <c r="AJ1715" s="9">
        <v>48</v>
      </c>
      <c r="AK1715" s="9">
        <v>18</v>
      </c>
      <c r="AL1715" s="9">
        <v>47</v>
      </c>
      <c r="AM1715" s="9">
        <v>0</v>
      </c>
      <c r="AN1715" s="9">
        <v>67</v>
      </c>
      <c r="AO1715" s="9">
        <v>28</v>
      </c>
      <c r="AP1715" s="9">
        <v>18</v>
      </c>
      <c r="AQ1715" s="9">
        <v>0</v>
      </c>
      <c r="AR1715" s="9">
        <v>91</v>
      </c>
      <c r="AS1715" s="9">
        <v>22</v>
      </c>
      <c r="AT1715" s="10">
        <v>0</v>
      </c>
    </row>
    <row r="1716" spans="1:46" ht="57" x14ac:dyDescent="0.25">
      <c r="A1716" s="26" t="str">
        <f t="shared" si="52"/>
        <v>2015Registered psychiatric nursesAlbertaUnknown places of work</v>
      </c>
      <c r="B1716" s="24">
        <v>2015</v>
      </c>
      <c r="C1716" s="9" t="s">
        <v>8</v>
      </c>
      <c r="D1716" s="9" t="s">
        <v>175</v>
      </c>
      <c r="E1716" s="9" t="str">
        <f t="shared" si="53"/>
        <v>Alberta</v>
      </c>
      <c r="F1716" s="9" t="s">
        <v>184</v>
      </c>
      <c r="G1716" s="9" t="s">
        <v>49</v>
      </c>
      <c r="H1716" s="9">
        <v>12</v>
      </c>
      <c r="I1716" s="9">
        <v>11</v>
      </c>
      <c r="J1716" s="9">
        <v>1</v>
      </c>
      <c r="K1716" s="9">
        <v>0</v>
      </c>
      <c r="L1716" s="9">
        <v>2</v>
      </c>
      <c r="M1716" s="9">
        <v>2</v>
      </c>
      <c r="N1716" s="9">
        <v>1</v>
      </c>
      <c r="O1716" s="9">
        <v>0</v>
      </c>
      <c r="P1716" s="9">
        <v>1</v>
      </c>
      <c r="Q1716" s="9">
        <v>0</v>
      </c>
      <c r="R1716" s="9">
        <v>3</v>
      </c>
      <c r="S1716" s="9">
        <v>0</v>
      </c>
      <c r="T1716" s="9">
        <v>0</v>
      </c>
      <c r="U1716" s="9">
        <v>2</v>
      </c>
      <c r="V1716" s="9">
        <v>1</v>
      </c>
      <c r="W1716" s="9">
        <v>0</v>
      </c>
      <c r="X1716" s="9">
        <v>8</v>
      </c>
      <c r="Y1716" s="9">
        <v>4</v>
      </c>
      <c r="Z1716" s="9">
        <v>0</v>
      </c>
      <c r="AA1716" s="9">
        <v>6</v>
      </c>
      <c r="AB1716" s="9">
        <v>2</v>
      </c>
      <c r="AC1716" s="9">
        <v>2</v>
      </c>
      <c r="AD1716" s="9">
        <v>2</v>
      </c>
      <c r="AE1716" s="9">
        <v>0</v>
      </c>
      <c r="AF1716" s="9">
        <v>0</v>
      </c>
      <c r="AG1716" s="9">
        <v>0</v>
      </c>
      <c r="AH1716" s="9">
        <v>12</v>
      </c>
      <c r="AI1716" s="9">
        <v>0</v>
      </c>
      <c r="AJ1716" s="9">
        <v>0</v>
      </c>
      <c r="AK1716" s="9">
        <v>0</v>
      </c>
      <c r="AL1716" s="9">
        <v>0</v>
      </c>
      <c r="AM1716" s="9">
        <v>12</v>
      </c>
      <c r="AN1716" s="9">
        <v>0</v>
      </c>
      <c r="AO1716" s="9">
        <v>0</v>
      </c>
      <c r="AP1716" s="9">
        <v>0</v>
      </c>
      <c r="AQ1716" s="9">
        <v>12</v>
      </c>
      <c r="AR1716" s="9">
        <v>11</v>
      </c>
      <c r="AS1716" s="9">
        <v>1</v>
      </c>
      <c r="AT1716" s="10">
        <v>0</v>
      </c>
    </row>
    <row r="1717" spans="1:46" ht="57" x14ac:dyDescent="0.25">
      <c r="A1717" s="26" t="str">
        <f t="shared" si="52"/>
        <v>2015Registered psychiatric nursesBritish ColumbiaAll places of work</v>
      </c>
      <c r="B1717" s="24">
        <v>2015</v>
      </c>
      <c r="C1717" s="9" t="s">
        <v>8</v>
      </c>
      <c r="D1717" s="9" t="s">
        <v>167</v>
      </c>
      <c r="E1717" s="9" t="str">
        <f t="shared" si="53"/>
        <v>British Columbia</v>
      </c>
      <c r="F1717" s="9" t="s">
        <v>179</v>
      </c>
      <c r="G1717" s="9" t="s">
        <v>9</v>
      </c>
      <c r="H1717" s="9">
        <v>2401</v>
      </c>
      <c r="I1717" s="9">
        <v>1863</v>
      </c>
      <c r="J1717" s="9">
        <v>538</v>
      </c>
      <c r="K1717" s="9">
        <v>0</v>
      </c>
      <c r="L1717" s="9">
        <v>34</v>
      </c>
      <c r="M1717" s="9">
        <v>247</v>
      </c>
      <c r="N1717" s="9">
        <v>263</v>
      </c>
      <c r="O1717" s="9">
        <v>263</v>
      </c>
      <c r="P1717" s="9">
        <v>344</v>
      </c>
      <c r="Q1717" s="9">
        <v>316</v>
      </c>
      <c r="R1717" s="9">
        <v>334</v>
      </c>
      <c r="S1717" s="9">
        <v>281</v>
      </c>
      <c r="T1717" s="9">
        <v>185</v>
      </c>
      <c r="U1717" s="9">
        <v>106</v>
      </c>
      <c r="V1717" s="9">
        <v>28</v>
      </c>
      <c r="W1717" s="9">
        <v>0</v>
      </c>
      <c r="X1717" s="9">
        <v>1877</v>
      </c>
      <c r="Y1717" s="9">
        <v>226</v>
      </c>
      <c r="Z1717" s="9">
        <v>298</v>
      </c>
      <c r="AA1717" s="9">
        <v>1071</v>
      </c>
      <c r="AB1717" s="9">
        <v>480</v>
      </c>
      <c r="AC1717" s="9">
        <v>418</v>
      </c>
      <c r="AD1717" s="9">
        <v>432</v>
      </c>
      <c r="AE1717" s="9">
        <v>0</v>
      </c>
      <c r="AF1717" s="9">
        <v>1537</v>
      </c>
      <c r="AG1717" s="9">
        <v>443</v>
      </c>
      <c r="AH1717" s="9">
        <v>404</v>
      </c>
      <c r="AI1717" s="9">
        <v>17</v>
      </c>
      <c r="AJ1717" s="9">
        <v>1991</v>
      </c>
      <c r="AK1717" s="9">
        <v>130</v>
      </c>
      <c r="AL1717" s="9">
        <v>219</v>
      </c>
      <c r="AM1717" s="9">
        <v>61</v>
      </c>
      <c r="AN1717" s="9">
        <v>2088</v>
      </c>
      <c r="AO1717" s="9">
        <v>171</v>
      </c>
      <c r="AP1717" s="9">
        <v>80</v>
      </c>
      <c r="AQ1717" s="9">
        <v>62</v>
      </c>
      <c r="AR1717" s="9">
        <v>2325</v>
      </c>
      <c r="AS1717" s="9">
        <v>76</v>
      </c>
      <c r="AT1717" s="10">
        <v>0</v>
      </c>
    </row>
    <row r="1718" spans="1:46" ht="57" x14ac:dyDescent="0.25">
      <c r="A1718" s="26" t="str">
        <f t="shared" si="52"/>
        <v>2015Registered psychiatric nursesBritish ColumbiaHospital</v>
      </c>
      <c r="B1718" s="24">
        <v>2015</v>
      </c>
      <c r="C1718" s="9" t="s">
        <v>8</v>
      </c>
      <c r="D1718" s="9" t="s">
        <v>167</v>
      </c>
      <c r="E1718" s="9" t="str">
        <f t="shared" si="53"/>
        <v>British Columbia</v>
      </c>
      <c r="F1718" s="9" t="s">
        <v>180</v>
      </c>
      <c r="G1718" s="9" t="s">
        <v>10</v>
      </c>
      <c r="H1718" s="9">
        <v>1067</v>
      </c>
      <c r="I1718" s="9">
        <v>847</v>
      </c>
      <c r="J1718" s="9">
        <v>220</v>
      </c>
      <c r="K1718" s="9">
        <v>0</v>
      </c>
      <c r="L1718" s="9">
        <v>20</v>
      </c>
      <c r="M1718" s="9">
        <v>147</v>
      </c>
      <c r="N1718" s="9">
        <v>151</v>
      </c>
      <c r="O1718" s="9">
        <v>143</v>
      </c>
      <c r="P1718" s="9">
        <v>168</v>
      </c>
      <c r="Q1718" s="9">
        <v>135</v>
      </c>
      <c r="R1718" s="9">
        <v>124</v>
      </c>
      <c r="S1718" s="9">
        <v>96</v>
      </c>
      <c r="T1718" s="9">
        <v>49</v>
      </c>
      <c r="U1718" s="9">
        <v>27</v>
      </c>
      <c r="V1718" s="9">
        <v>7</v>
      </c>
      <c r="W1718" s="9">
        <v>0</v>
      </c>
      <c r="X1718" s="9">
        <v>880</v>
      </c>
      <c r="Y1718" s="9">
        <v>80</v>
      </c>
      <c r="Z1718" s="9">
        <v>107</v>
      </c>
      <c r="AA1718" s="9">
        <v>592</v>
      </c>
      <c r="AB1718" s="9">
        <v>222</v>
      </c>
      <c r="AC1718" s="9">
        <v>148</v>
      </c>
      <c r="AD1718" s="9">
        <v>105</v>
      </c>
      <c r="AE1718" s="9">
        <v>0</v>
      </c>
      <c r="AF1718" s="9">
        <v>634</v>
      </c>
      <c r="AG1718" s="9">
        <v>227</v>
      </c>
      <c r="AH1718" s="9">
        <v>205</v>
      </c>
      <c r="AI1718" s="9">
        <v>1</v>
      </c>
      <c r="AJ1718" s="9">
        <v>978</v>
      </c>
      <c r="AK1718" s="9">
        <v>28</v>
      </c>
      <c r="AL1718" s="9">
        <v>60</v>
      </c>
      <c r="AM1718" s="9">
        <v>1</v>
      </c>
      <c r="AN1718" s="9">
        <v>1012</v>
      </c>
      <c r="AO1718" s="9">
        <v>37</v>
      </c>
      <c r="AP1718" s="9">
        <v>16</v>
      </c>
      <c r="AQ1718" s="9">
        <v>2</v>
      </c>
      <c r="AR1718" s="9">
        <v>1048</v>
      </c>
      <c r="AS1718" s="9">
        <v>19</v>
      </c>
      <c r="AT1718" s="10">
        <v>0</v>
      </c>
    </row>
    <row r="1719" spans="1:46" ht="57" x14ac:dyDescent="0.25">
      <c r="A1719" s="26" t="str">
        <f t="shared" si="52"/>
        <v>2015Registered psychiatric nursesBritish ColumbiaCommunity health</v>
      </c>
      <c r="B1719" s="24">
        <v>2015</v>
      </c>
      <c r="C1719" s="9" t="s">
        <v>8</v>
      </c>
      <c r="D1719" s="9" t="s">
        <v>167</v>
      </c>
      <c r="E1719" s="9" t="str">
        <f t="shared" si="53"/>
        <v>British Columbia</v>
      </c>
      <c r="F1719" s="9" t="s">
        <v>182</v>
      </c>
      <c r="G1719" s="9" t="s">
        <v>11</v>
      </c>
      <c r="H1719" s="9">
        <v>872</v>
      </c>
      <c r="I1719" s="9">
        <v>653</v>
      </c>
      <c r="J1719" s="9">
        <v>219</v>
      </c>
      <c r="K1719" s="9">
        <v>0</v>
      </c>
      <c r="L1719" s="9">
        <v>7</v>
      </c>
      <c r="M1719" s="9">
        <v>60</v>
      </c>
      <c r="N1719" s="9">
        <v>80</v>
      </c>
      <c r="O1719" s="9">
        <v>85</v>
      </c>
      <c r="P1719" s="9">
        <v>121</v>
      </c>
      <c r="Q1719" s="9">
        <v>130</v>
      </c>
      <c r="R1719" s="9">
        <v>137</v>
      </c>
      <c r="S1719" s="9">
        <v>115</v>
      </c>
      <c r="T1719" s="9">
        <v>83</v>
      </c>
      <c r="U1719" s="9">
        <v>40</v>
      </c>
      <c r="V1719" s="9">
        <v>14</v>
      </c>
      <c r="W1719" s="9">
        <v>0</v>
      </c>
      <c r="X1719" s="9">
        <v>639</v>
      </c>
      <c r="Y1719" s="9">
        <v>105</v>
      </c>
      <c r="Z1719" s="9">
        <v>128</v>
      </c>
      <c r="AA1719" s="9">
        <v>310</v>
      </c>
      <c r="AB1719" s="9">
        <v>188</v>
      </c>
      <c r="AC1719" s="9">
        <v>182</v>
      </c>
      <c r="AD1719" s="9">
        <v>192</v>
      </c>
      <c r="AE1719" s="9">
        <v>0</v>
      </c>
      <c r="AF1719" s="9">
        <v>636</v>
      </c>
      <c r="AG1719" s="9">
        <v>115</v>
      </c>
      <c r="AH1719" s="9">
        <v>117</v>
      </c>
      <c r="AI1719" s="9">
        <v>4</v>
      </c>
      <c r="AJ1719" s="9">
        <v>755</v>
      </c>
      <c r="AK1719" s="9">
        <v>55</v>
      </c>
      <c r="AL1719" s="9">
        <v>62</v>
      </c>
      <c r="AM1719" s="9">
        <v>0</v>
      </c>
      <c r="AN1719" s="9">
        <v>793</v>
      </c>
      <c r="AO1719" s="9">
        <v>71</v>
      </c>
      <c r="AP1719" s="9">
        <v>8</v>
      </c>
      <c r="AQ1719" s="9">
        <v>0</v>
      </c>
      <c r="AR1719" s="9">
        <v>836</v>
      </c>
      <c r="AS1719" s="9">
        <v>36</v>
      </c>
      <c r="AT1719" s="10">
        <v>0</v>
      </c>
    </row>
    <row r="1720" spans="1:46" ht="57" x14ac:dyDescent="0.25">
      <c r="A1720" s="26" t="str">
        <f t="shared" si="52"/>
        <v>2015Registered psychiatric nursesBritish ColumbiaNursing home/long-term care</v>
      </c>
      <c r="B1720" s="24">
        <v>2015</v>
      </c>
      <c r="C1720" s="9" t="s">
        <v>8</v>
      </c>
      <c r="D1720" s="9" t="s">
        <v>167</v>
      </c>
      <c r="E1720" s="9" t="str">
        <f t="shared" si="53"/>
        <v>British Columbia</v>
      </c>
      <c r="F1720" s="9" t="s">
        <v>181</v>
      </c>
      <c r="G1720" s="9" t="s">
        <v>12</v>
      </c>
      <c r="H1720" s="9">
        <v>162</v>
      </c>
      <c r="I1720" s="9">
        <v>141</v>
      </c>
      <c r="J1720" s="9">
        <v>21</v>
      </c>
      <c r="K1720" s="9">
        <v>0</v>
      </c>
      <c r="L1720" s="9">
        <v>3</v>
      </c>
      <c r="M1720" s="9">
        <v>12</v>
      </c>
      <c r="N1720" s="9">
        <v>11</v>
      </c>
      <c r="O1720" s="9">
        <v>8</v>
      </c>
      <c r="P1720" s="9">
        <v>25</v>
      </c>
      <c r="Q1720" s="9">
        <v>16</v>
      </c>
      <c r="R1720" s="9">
        <v>28</v>
      </c>
      <c r="S1720" s="9">
        <v>23</v>
      </c>
      <c r="T1720" s="9">
        <v>19</v>
      </c>
      <c r="U1720" s="9">
        <v>16</v>
      </c>
      <c r="V1720" s="9">
        <v>1</v>
      </c>
      <c r="W1720" s="9">
        <v>0</v>
      </c>
      <c r="X1720" s="9">
        <v>123</v>
      </c>
      <c r="Y1720" s="9">
        <v>17</v>
      </c>
      <c r="Z1720" s="9">
        <v>22</v>
      </c>
      <c r="AA1720" s="9">
        <v>62</v>
      </c>
      <c r="AB1720" s="9">
        <v>24</v>
      </c>
      <c r="AC1720" s="9">
        <v>31</v>
      </c>
      <c r="AD1720" s="9">
        <v>45</v>
      </c>
      <c r="AE1720" s="9">
        <v>0</v>
      </c>
      <c r="AF1720" s="9">
        <v>83</v>
      </c>
      <c r="AG1720" s="9">
        <v>43</v>
      </c>
      <c r="AH1720" s="9">
        <v>36</v>
      </c>
      <c r="AI1720" s="9">
        <v>0</v>
      </c>
      <c r="AJ1720" s="9">
        <v>129</v>
      </c>
      <c r="AK1720" s="9">
        <v>26</v>
      </c>
      <c r="AL1720" s="9">
        <v>7</v>
      </c>
      <c r="AM1720" s="9">
        <v>0</v>
      </c>
      <c r="AN1720" s="9">
        <v>131</v>
      </c>
      <c r="AO1720" s="9">
        <v>29</v>
      </c>
      <c r="AP1720" s="9">
        <v>2</v>
      </c>
      <c r="AQ1720" s="9">
        <v>0</v>
      </c>
      <c r="AR1720" s="9">
        <v>152</v>
      </c>
      <c r="AS1720" s="9">
        <v>10</v>
      </c>
      <c r="AT1720" s="10">
        <v>0</v>
      </c>
    </row>
    <row r="1721" spans="1:46" ht="57" x14ac:dyDescent="0.25">
      <c r="A1721" s="26" t="str">
        <f t="shared" si="52"/>
        <v>2015Registered psychiatric nursesBritish ColumbiaOther places of work</v>
      </c>
      <c r="B1721" s="24">
        <v>2015</v>
      </c>
      <c r="C1721" s="9" t="s">
        <v>8</v>
      </c>
      <c r="D1721" s="9" t="s">
        <v>167</v>
      </c>
      <c r="E1721" s="9" t="str">
        <f t="shared" si="53"/>
        <v>British Columbia</v>
      </c>
      <c r="F1721" s="9" t="s">
        <v>183</v>
      </c>
      <c r="G1721" s="9" t="s">
        <v>13</v>
      </c>
      <c r="H1721" s="9">
        <v>235</v>
      </c>
      <c r="I1721" s="9">
        <v>166</v>
      </c>
      <c r="J1721" s="9">
        <v>69</v>
      </c>
      <c r="K1721" s="9">
        <v>0</v>
      </c>
      <c r="L1721" s="9">
        <v>0</v>
      </c>
      <c r="M1721" s="9">
        <v>14</v>
      </c>
      <c r="N1721" s="9">
        <v>10</v>
      </c>
      <c r="O1721" s="9">
        <v>22</v>
      </c>
      <c r="P1721" s="9">
        <v>24</v>
      </c>
      <c r="Q1721" s="9">
        <v>30</v>
      </c>
      <c r="R1721" s="9">
        <v>38</v>
      </c>
      <c r="S1721" s="9">
        <v>42</v>
      </c>
      <c r="T1721" s="9">
        <v>33</v>
      </c>
      <c r="U1721" s="9">
        <v>16</v>
      </c>
      <c r="V1721" s="9">
        <v>6</v>
      </c>
      <c r="W1721" s="9">
        <v>0</v>
      </c>
      <c r="X1721" s="9">
        <v>176</v>
      </c>
      <c r="Y1721" s="9">
        <v>22</v>
      </c>
      <c r="Z1721" s="9">
        <v>37</v>
      </c>
      <c r="AA1721" s="9">
        <v>57</v>
      </c>
      <c r="AB1721" s="9">
        <v>45</v>
      </c>
      <c r="AC1721" s="9">
        <v>53</v>
      </c>
      <c r="AD1721" s="9">
        <v>80</v>
      </c>
      <c r="AE1721" s="9">
        <v>0</v>
      </c>
      <c r="AF1721" s="9">
        <v>169</v>
      </c>
      <c r="AG1721" s="9">
        <v>43</v>
      </c>
      <c r="AH1721" s="9">
        <v>23</v>
      </c>
      <c r="AI1721" s="9">
        <v>0</v>
      </c>
      <c r="AJ1721" s="9">
        <v>124</v>
      </c>
      <c r="AK1721" s="9">
        <v>21</v>
      </c>
      <c r="AL1721" s="9">
        <v>90</v>
      </c>
      <c r="AM1721" s="9">
        <v>0</v>
      </c>
      <c r="AN1721" s="9">
        <v>147</v>
      </c>
      <c r="AO1721" s="9">
        <v>34</v>
      </c>
      <c r="AP1721" s="9">
        <v>54</v>
      </c>
      <c r="AQ1721" s="9">
        <v>0</v>
      </c>
      <c r="AR1721" s="9">
        <v>230</v>
      </c>
      <c r="AS1721" s="9">
        <v>5</v>
      </c>
      <c r="AT1721" s="10">
        <v>0</v>
      </c>
    </row>
    <row r="1722" spans="1:46" ht="57" x14ac:dyDescent="0.25">
      <c r="A1722" s="26" t="str">
        <f t="shared" si="52"/>
        <v>2015Registered psychiatric nursesBritish ColumbiaUnknown places of work</v>
      </c>
      <c r="B1722" s="24">
        <v>2015</v>
      </c>
      <c r="C1722" s="9" t="s">
        <v>8</v>
      </c>
      <c r="D1722" s="9" t="s">
        <v>167</v>
      </c>
      <c r="E1722" s="9" t="str">
        <f t="shared" si="53"/>
        <v>British Columbia</v>
      </c>
      <c r="F1722" s="9" t="s">
        <v>184</v>
      </c>
      <c r="G1722" s="9" t="s">
        <v>49</v>
      </c>
      <c r="H1722" s="9">
        <v>65</v>
      </c>
      <c r="I1722" s="9">
        <v>56</v>
      </c>
      <c r="J1722" s="9">
        <v>9</v>
      </c>
      <c r="K1722" s="9">
        <v>0</v>
      </c>
      <c r="L1722" s="9">
        <v>4</v>
      </c>
      <c r="M1722" s="9">
        <v>14</v>
      </c>
      <c r="N1722" s="9">
        <v>11</v>
      </c>
      <c r="O1722" s="9">
        <v>5</v>
      </c>
      <c r="P1722" s="9">
        <v>6</v>
      </c>
      <c r="Q1722" s="9">
        <v>5</v>
      </c>
      <c r="R1722" s="9">
        <v>7</v>
      </c>
      <c r="S1722" s="9">
        <v>5</v>
      </c>
      <c r="T1722" s="9">
        <v>1</v>
      </c>
      <c r="U1722" s="9">
        <v>7</v>
      </c>
      <c r="V1722" s="9">
        <v>0</v>
      </c>
      <c r="W1722" s="9">
        <v>0</v>
      </c>
      <c r="X1722" s="9">
        <v>59</v>
      </c>
      <c r="Y1722" s="9">
        <v>2</v>
      </c>
      <c r="Z1722" s="9">
        <v>4</v>
      </c>
      <c r="AA1722" s="9">
        <v>50</v>
      </c>
      <c r="AB1722" s="9">
        <v>1</v>
      </c>
      <c r="AC1722" s="9">
        <v>4</v>
      </c>
      <c r="AD1722" s="9">
        <v>10</v>
      </c>
      <c r="AE1722" s="9">
        <v>0</v>
      </c>
      <c r="AF1722" s="9">
        <v>15</v>
      </c>
      <c r="AG1722" s="9">
        <v>15</v>
      </c>
      <c r="AH1722" s="9">
        <v>23</v>
      </c>
      <c r="AI1722" s="9">
        <v>12</v>
      </c>
      <c r="AJ1722" s="9">
        <v>5</v>
      </c>
      <c r="AK1722" s="9">
        <v>0</v>
      </c>
      <c r="AL1722" s="9">
        <v>0</v>
      </c>
      <c r="AM1722" s="9">
        <v>60</v>
      </c>
      <c r="AN1722" s="9">
        <v>5</v>
      </c>
      <c r="AO1722" s="9">
        <v>0</v>
      </c>
      <c r="AP1722" s="9">
        <v>0</v>
      </c>
      <c r="AQ1722" s="9">
        <v>60</v>
      </c>
      <c r="AR1722" s="9">
        <v>59</v>
      </c>
      <c r="AS1722" s="9">
        <v>6</v>
      </c>
      <c r="AT1722" s="10">
        <v>0</v>
      </c>
    </row>
    <row r="1723" spans="1:46" ht="57" x14ac:dyDescent="0.25">
      <c r="A1723" s="26" t="str">
        <f t="shared" si="52"/>
        <v>2015Registered psychiatric nursesCanadaAll places of work</v>
      </c>
      <c r="B1723" s="24">
        <v>2015</v>
      </c>
      <c r="C1723" s="9" t="s">
        <v>8</v>
      </c>
      <c r="D1723" s="9" t="s">
        <v>171</v>
      </c>
      <c r="E1723" s="9" t="str">
        <f t="shared" si="53"/>
        <v>Canada</v>
      </c>
      <c r="F1723" s="9" t="s">
        <v>179</v>
      </c>
      <c r="G1723" s="9" t="s">
        <v>9</v>
      </c>
      <c r="H1723" s="9">
        <v>5465</v>
      </c>
      <c r="I1723" s="9">
        <v>4332</v>
      </c>
      <c r="J1723" s="9">
        <v>1133</v>
      </c>
      <c r="K1723" s="9">
        <v>0</v>
      </c>
      <c r="L1723" s="9">
        <v>125</v>
      </c>
      <c r="M1723" s="9">
        <v>564</v>
      </c>
      <c r="N1723" s="9">
        <v>522</v>
      </c>
      <c r="O1723" s="9">
        <v>525</v>
      </c>
      <c r="P1723" s="9">
        <v>597</v>
      </c>
      <c r="Q1723" s="9">
        <v>730</v>
      </c>
      <c r="R1723" s="9">
        <v>861</v>
      </c>
      <c r="S1723" s="9">
        <v>737</v>
      </c>
      <c r="T1723" s="9">
        <v>499</v>
      </c>
      <c r="U1723" s="9">
        <v>236</v>
      </c>
      <c r="V1723" s="9">
        <v>69</v>
      </c>
      <c r="W1723" s="9">
        <v>0</v>
      </c>
      <c r="X1723" s="9">
        <v>4767</v>
      </c>
      <c r="Y1723" s="9">
        <v>367</v>
      </c>
      <c r="Z1723" s="9">
        <v>331</v>
      </c>
      <c r="AA1723" s="9">
        <v>2057</v>
      </c>
      <c r="AB1723" s="9">
        <v>873</v>
      </c>
      <c r="AC1723" s="9">
        <v>1214</v>
      </c>
      <c r="AD1723" s="9">
        <v>1321</v>
      </c>
      <c r="AE1723" s="9">
        <v>0</v>
      </c>
      <c r="AF1723" s="9">
        <v>3358</v>
      </c>
      <c r="AG1723" s="9">
        <v>1333</v>
      </c>
      <c r="AH1723" s="9">
        <v>750</v>
      </c>
      <c r="AI1723" s="9">
        <v>24</v>
      </c>
      <c r="AJ1723" s="9">
        <v>4345</v>
      </c>
      <c r="AK1723" s="9">
        <v>410</v>
      </c>
      <c r="AL1723" s="9">
        <v>615</v>
      </c>
      <c r="AM1723" s="9">
        <v>95</v>
      </c>
      <c r="AN1723" s="9">
        <v>4750</v>
      </c>
      <c r="AO1723" s="9">
        <v>424</v>
      </c>
      <c r="AP1723" s="9">
        <v>194</v>
      </c>
      <c r="AQ1723" s="9">
        <v>97</v>
      </c>
      <c r="AR1723" s="9">
        <v>4654</v>
      </c>
      <c r="AS1723" s="9">
        <v>811</v>
      </c>
      <c r="AT1723" s="10">
        <v>0</v>
      </c>
    </row>
    <row r="1724" spans="1:46" ht="57" x14ac:dyDescent="0.25">
      <c r="A1724" s="26" t="str">
        <f t="shared" si="52"/>
        <v>2015Registered psychiatric nursesCanadaHospital</v>
      </c>
      <c r="B1724" s="24">
        <v>2015</v>
      </c>
      <c r="C1724" s="9" t="s">
        <v>8</v>
      </c>
      <c r="D1724" s="9" t="s">
        <v>171</v>
      </c>
      <c r="E1724" s="9" t="str">
        <f t="shared" si="53"/>
        <v>Canada</v>
      </c>
      <c r="F1724" s="9" t="s">
        <v>180</v>
      </c>
      <c r="G1724" s="9" t="s">
        <v>10</v>
      </c>
      <c r="H1724" s="9">
        <v>2377</v>
      </c>
      <c r="I1724" s="9">
        <v>1855</v>
      </c>
      <c r="J1724" s="9">
        <v>522</v>
      </c>
      <c r="K1724" s="9">
        <v>0</v>
      </c>
      <c r="L1724" s="9">
        <v>76</v>
      </c>
      <c r="M1724" s="9">
        <v>341</v>
      </c>
      <c r="N1724" s="9">
        <v>289</v>
      </c>
      <c r="O1724" s="9">
        <v>274</v>
      </c>
      <c r="P1724" s="9">
        <v>271</v>
      </c>
      <c r="Q1724" s="9">
        <v>287</v>
      </c>
      <c r="R1724" s="9">
        <v>308</v>
      </c>
      <c r="S1724" s="9">
        <v>263</v>
      </c>
      <c r="T1724" s="9">
        <v>163</v>
      </c>
      <c r="U1724" s="9">
        <v>81</v>
      </c>
      <c r="V1724" s="9">
        <v>24</v>
      </c>
      <c r="W1724" s="9">
        <v>0</v>
      </c>
      <c r="X1724" s="9">
        <v>2111</v>
      </c>
      <c r="Y1724" s="9">
        <v>150</v>
      </c>
      <c r="Z1724" s="9">
        <v>116</v>
      </c>
      <c r="AA1724" s="9">
        <v>1163</v>
      </c>
      <c r="AB1724" s="9">
        <v>387</v>
      </c>
      <c r="AC1724" s="9">
        <v>420</v>
      </c>
      <c r="AD1724" s="9">
        <v>407</v>
      </c>
      <c r="AE1724" s="9">
        <v>0</v>
      </c>
      <c r="AF1724" s="9">
        <v>1298</v>
      </c>
      <c r="AG1724" s="9">
        <v>704</v>
      </c>
      <c r="AH1724" s="9">
        <v>373</v>
      </c>
      <c r="AI1724" s="9">
        <v>2</v>
      </c>
      <c r="AJ1724" s="9">
        <v>2133</v>
      </c>
      <c r="AK1724" s="9">
        <v>112</v>
      </c>
      <c r="AL1724" s="9">
        <v>131</v>
      </c>
      <c r="AM1724" s="9">
        <v>1</v>
      </c>
      <c r="AN1724" s="9">
        <v>2210</v>
      </c>
      <c r="AO1724" s="9">
        <v>129</v>
      </c>
      <c r="AP1724" s="9">
        <v>36</v>
      </c>
      <c r="AQ1724" s="9">
        <v>2</v>
      </c>
      <c r="AR1724" s="9">
        <v>1981</v>
      </c>
      <c r="AS1724" s="9">
        <v>396</v>
      </c>
      <c r="AT1724" s="10">
        <v>0</v>
      </c>
    </row>
    <row r="1725" spans="1:46" ht="57" x14ac:dyDescent="0.25">
      <c r="A1725" s="26" t="str">
        <f t="shared" si="52"/>
        <v>2015Registered psychiatric nursesCanadaCommunity health</v>
      </c>
      <c r="B1725" s="24">
        <v>2015</v>
      </c>
      <c r="C1725" s="9" t="s">
        <v>8</v>
      </c>
      <c r="D1725" s="9" t="s">
        <v>171</v>
      </c>
      <c r="E1725" s="9" t="str">
        <f t="shared" si="53"/>
        <v>Canada</v>
      </c>
      <c r="F1725" s="9" t="s">
        <v>182</v>
      </c>
      <c r="G1725" s="9" t="s">
        <v>11</v>
      </c>
      <c r="H1725" s="9">
        <v>1658</v>
      </c>
      <c r="I1725" s="9">
        <v>1299</v>
      </c>
      <c r="J1725" s="9">
        <v>359</v>
      </c>
      <c r="K1725" s="9">
        <v>0</v>
      </c>
      <c r="L1725" s="9">
        <v>21</v>
      </c>
      <c r="M1725" s="9">
        <v>106</v>
      </c>
      <c r="N1725" s="9">
        <v>146</v>
      </c>
      <c r="O1725" s="9">
        <v>158</v>
      </c>
      <c r="P1725" s="9">
        <v>185</v>
      </c>
      <c r="Q1725" s="9">
        <v>251</v>
      </c>
      <c r="R1725" s="9">
        <v>301</v>
      </c>
      <c r="S1725" s="9">
        <v>247</v>
      </c>
      <c r="T1725" s="9">
        <v>160</v>
      </c>
      <c r="U1725" s="9">
        <v>58</v>
      </c>
      <c r="V1725" s="9">
        <v>25</v>
      </c>
      <c r="W1725" s="9">
        <v>0</v>
      </c>
      <c r="X1725" s="9">
        <v>1392</v>
      </c>
      <c r="Y1725" s="9">
        <v>136</v>
      </c>
      <c r="Z1725" s="9">
        <v>130</v>
      </c>
      <c r="AA1725" s="9">
        <v>500</v>
      </c>
      <c r="AB1725" s="9">
        <v>298</v>
      </c>
      <c r="AC1725" s="9">
        <v>434</v>
      </c>
      <c r="AD1725" s="9">
        <v>426</v>
      </c>
      <c r="AE1725" s="9">
        <v>0</v>
      </c>
      <c r="AF1725" s="9">
        <v>1207</v>
      </c>
      <c r="AG1725" s="9">
        <v>272</v>
      </c>
      <c r="AH1725" s="9">
        <v>175</v>
      </c>
      <c r="AI1725" s="9">
        <v>4</v>
      </c>
      <c r="AJ1725" s="9">
        <v>1372</v>
      </c>
      <c r="AK1725" s="9">
        <v>109</v>
      </c>
      <c r="AL1725" s="9">
        <v>177</v>
      </c>
      <c r="AM1725" s="9">
        <v>0</v>
      </c>
      <c r="AN1725" s="9">
        <v>1518</v>
      </c>
      <c r="AO1725" s="9">
        <v>120</v>
      </c>
      <c r="AP1725" s="9">
        <v>20</v>
      </c>
      <c r="AQ1725" s="9">
        <v>0</v>
      </c>
      <c r="AR1725" s="9">
        <v>1439</v>
      </c>
      <c r="AS1725" s="9">
        <v>219</v>
      </c>
      <c r="AT1725" s="10">
        <v>0</v>
      </c>
    </row>
    <row r="1726" spans="1:46" ht="57" x14ac:dyDescent="0.25">
      <c r="A1726" s="26" t="str">
        <f t="shared" si="52"/>
        <v>2015Registered psychiatric nursesCanadaNursing home/long-term care</v>
      </c>
      <c r="B1726" s="24">
        <v>2015</v>
      </c>
      <c r="C1726" s="9" t="s">
        <v>8</v>
      </c>
      <c r="D1726" s="9" t="s">
        <v>171</v>
      </c>
      <c r="E1726" s="9" t="str">
        <f t="shared" si="53"/>
        <v>Canada</v>
      </c>
      <c r="F1726" s="9" t="s">
        <v>181</v>
      </c>
      <c r="G1726" s="9" t="s">
        <v>12</v>
      </c>
      <c r="H1726" s="9">
        <v>702</v>
      </c>
      <c r="I1726" s="9">
        <v>607</v>
      </c>
      <c r="J1726" s="9">
        <v>95</v>
      </c>
      <c r="K1726" s="9">
        <v>0</v>
      </c>
      <c r="L1726" s="9">
        <v>18</v>
      </c>
      <c r="M1726" s="9">
        <v>65</v>
      </c>
      <c r="N1726" s="9">
        <v>39</v>
      </c>
      <c r="O1726" s="9">
        <v>43</v>
      </c>
      <c r="P1726" s="9">
        <v>77</v>
      </c>
      <c r="Q1726" s="9">
        <v>93</v>
      </c>
      <c r="R1726" s="9">
        <v>117</v>
      </c>
      <c r="S1726" s="9">
        <v>111</v>
      </c>
      <c r="T1726" s="9">
        <v>81</v>
      </c>
      <c r="U1726" s="9">
        <v>48</v>
      </c>
      <c r="V1726" s="9">
        <v>10</v>
      </c>
      <c r="W1726" s="9">
        <v>0</v>
      </c>
      <c r="X1726" s="9">
        <v>630</v>
      </c>
      <c r="Y1726" s="9">
        <v>37</v>
      </c>
      <c r="Z1726" s="9">
        <v>35</v>
      </c>
      <c r="AA1726" s="9">
        <v>207</v>
      </c>
      <c r="AB1726" s="9">
        <v>72</v>
      </c>
      <c r="AC1726" s="9">
        <v>184</v>
      </c>
      <c r="AD1726" s="9">
        <v>239</v>
      </c>
      <c r="AE1726" s="9">
        <v>0</v>
      </c>
      <c r="AF1726" s="9">
        <v>363</v>
      </c>
      <c r="AG1726" s="9">
        <v>217</v>
      </c>
      <c r="AH1726" s="9">
        <v>121</v>
      </c>
      <c r="AI1726" s="9">
        <v>1</v>
      </c>
      <c r="AJ1726" s="9">
        <v>536</v>
      </c>
      <c r="AK1726" s="9">
        <v>112</v>
      </c>
      <c r="AL1726" s="9">
        <v>54</v>
      </c>
      <c r="AM1726" s="9">
        <v>0</v>
      </c>
      <c r="AN1726" s="9">
        <v>619</v>
      </c>
      <c r="AO1726" s="9">
        <v>74</v>
      </c>
      <c r="AP1726" s="9">
        <v>9</v>
      </c>
      <c r="AQ1726" s="9">
        <v>0</v>
      </c>
      <c r="AR1726" s="9">
        <v>556</v>
      </c>
      <c r="AS1726" s="9">
        <v>146</v>
      </c>
      <c r="AT1726" s="10">
        <v>0</v>
      </c>
    </row>
    <row r="1727" spans="1:46" ht="57" x14ac:dyDescent="0.25">
      <c r="A1727" s="26" t="str">
        <f t="shared" si="52"/>
        <v>2015Registered psychiatric nursesCanadaOther places of work</v>
      </c>
      <c r="B1727" s="24">
        <v>2015</v>
      </c>
      <c r="C1727" s="9" t="s">
        <v>8</v>
      </c>
      <c r="D1727" s="9" t="s">
        <v>171</v>
      </c>
      <c r="E1727" s="9" t="str">
        <f t="shared" si="53"/>
        <v>Canada</v>
      </c>
      <c r="F1727" s="9" t="s">
        <v>183</v>
      </c>
      <c r="G1727" s="9" t="s">
        <v>13</v>
      </c>
      <c r="H1727" s="9">
        <v>624</v>
      </c>
      <c r="I1727" s="9">
        <v>479</v>
      </c>
      <c r="J1727" s="9">
        <v>145</v>
      </c>
      <c r="K1727" s="9">
        <v>0</v>
      </c>
      <c r="L1727" s="9">
        <v>4</v>
      </c>
      <c r="M1727" s="9">
        <v>32</v>
      </c>
      <c r="N1727" s="9">
        <v>36</v>
      </c>
      <c r="O1727" s="9">
        <v>44</v>
      </c>
      <c r="P1727" s="9">
        <v>54</v>
      </c>
      <c r="Q1727" s="9">
        <v>91</v>
      </c>
      <c r="R1727" s="9">
        <v>124</v>
      </c>
      <c r="S1727" s="9">
        <v>105</v>
      </c>
      <c r="T1727" s="9">
        <v>89</v>
      </c>
      <c r="U1727" s="9">
        <v>37</v>
      </c>
      <c r="V1727" s="9">
        <v>8</v>
      </c>
      <c r="W1727" s="9">
        <v>0</v>
      </c>
      <c r="X1727" s="9">
        <v>546</v>
      </c>
      <c r="Y1727" s="9">
        <v>37</v>
      </c>
      <c r="Z1727" s="9">
        <v>41</v>
      </c>
      <c r="AA1727" s="9">
        <v>125</v>
      </c>
      <c r="AB1727" s="9">
        <v>107</v>
      </c>
      <c r="AC1727" s="9">
        <v>165</v>
      </c>
      <c r="AD1727" s="9">
        <v>227</v>
      </c>
      <c r="AE1727" s="9">
        <v>0</v>
      </c>
      <c r="AF1727" s="9">
        <v>459</v>
      </c>
      <c r="AG1727" s="9">
        <v>122</v>
      </c>
      <c r="AH1727" s="9">
        <v>43</v>
      </c>
      <c r="AI1727" s="9">
        <v>0</v>
      </c>
      <c r="AJ1727" s="9">
        <v>295</v>
      </c>
      <c r="AK1727" s="9">
        <v>76</v>
      </c>
      <c r="AL1727" s="9">
        <v>253</v>
      </c>
      <c r="AM1727" s="9">
        <v>0</v>
      </c>
      <c r="AN1727" s="9">
        <v>394</v>
      </c>
      <c r="AO1727" s="9">
        <v>101</v>
      </c>
      <c r="AP1727" s="9">
        <v>129</v>
      </c>
      <c r="AQ1727" s="9">
        <v>0</v>
      </c>
      <c r="AR1727" s="9">
        <v>583</v>
      </c>
      <c r="AS1727" s="9">
        <v>41</v>
      </c>
      <c r="AT1727" s="10">
        <v>0</v>
      </c>
    </row>
    <row r="1728" spans="1:46" ht="57" x14ac:dyDescent="0.25">
      <c r="A1728" s="26" t="str">
        <f t="shared" si="52"/>
        <v>2015Registered psychiatric nursesCanadaUnknown places of work</v>
      </c>
      <c r="B1728" s="24">
        <v>2015</v>
      </c>
      <c r="C1728" s="9" t="s">
        <v>8</v>
      </c>
      <c r="D1728" s="9" t="s">
        <v>171</v>
      </c>
      <c r="E1728" s="9" t="str">
        <f t="shared" si="53"/>
        <v>Canada</v>
      </c>
      <c r="F1728" s="9" t="s">
        <v>184</v>
      </c>
      <c r="G1728" s="9" t="s">
        <v>49</v>
      </c>
      <c r="H1728" s="9">
        <v>104</v>
      </c>
      <c r="I1728" s="9">
        <v>92</v>
      </c>
      <c r="J1728" s="9">
        <v>12</v>
      </c>
      <c r="K1728" s="9">
        <v>0</v>
      </c>
      <c r="L1728" s="9">
        <v>6</v>
      </c>
      <c r="M1728" s="9">
        <v>20</v>
      </c>
      <c r="N1728" s="9">
        <v>12</v>
      </c>
      <c r="O1728" s="9">
        <v>6</v>
      </c>
      <c r="P1728" s="9">
        <v>10</v>
      </c>
      <c r="Q1728" s="9">
        <v>8</v>
      </c>
      <c r="R1728" s="9">
        <v>11</v>
      </c>
      <c r="S1728" s="9">
        <v>11</v>
      </c>
      <c r="T1728" s="9">
        <v>6</v>
      </c>
      <c r="U1728" s="9">
        <v>12</v>
      </c>
      <c r="V1728" s="9">
        <v>2</v>
      </c>
      <c r="W1728" s="9">
        <v>0</v>
      </c>
      <c r="X1728" s="9">
        <v>88</v>
      </c>
      <c r="Y1728" s="9">
        <v>7</v>
      </c>
      <c r="Z1728" s="9">
        <v>9</v>
      </c>
      <c r="AA1728" s="9">
        <v>62</v>
      </c>
      <c r="AB1728" s="9">
        <v>9</v>
      </c>
      <c r="AC1728" s="9">
        <v>11</v>
      </c>
      <c r="AD1728" s="9">
        <v>22</v>
      </c>
      <c r="AE1728" s="9">
        <v>0</v>
      </c>
      <c r="AF1728" s="9">
        <v>31</v>
      </c>
      <c r="AG1728" s="9">
        <v>18</v>
      </c>
      <c r="AH1728" s="9">
        <v>38</v>
      </c>
      <c r="AI1728" s="9">
        <v>17</v>
      </c>
      <c r="AJ1728" s="9">
        <v>9</v>
      </c>
      <c r="AK1728" s="9">
        <v>1</v>
      </c>
      <c r="AL1728" s="9">
        <v>0</v>
      </c>
      <c r="AM1728" s="9">
        <v>94</v>
      </c>
      <c r="AN1728" s="9">
        <v>9</v>
      </c>
      <c r="AO1728" s="9">
        <v>0</v>
      </c>
      <c r="AP1728" s="9">
        <v>0</v>
      </c>
      <c r="AQ1728" s="9">
        <v>95</v>
      </c>
      <c r="AR1728" s="9">
        <v>95</v>
      </c>
      <c r="AS1728" s="9">
        <v>9</v>
      </c>
      <c r="AT1728" s="10">
        <v>0</v>
      </c>
    </row>
    <row r="1729" spans="1:46" ht="57" x14ac:dyDescent="0.25">
      <c r="A1729" s="26" t="str">
        <f t="shared" si="52"/>
        <v>2016Licensed practical nursesNewfoundland and LabradorAll places of work</v>
      </c>
      <c r="B1729" s="24">
        <v>2016</v>
      </c>
      <c r="C1729" s="9" t="s">
        <v>3</v>
      </c>
      <c r="D1729" s="9" t="s">
        <v>162</v>
      </c>
      <c r="E1729" s="9" t="str">
        <f t="shared" si="53"/>
        <v>Newfoundland and Labrador</v>
      </c>
      <c r="F1729" s="9" t="s">
        <v>179</v>
      </c>
      <c r="G1729" s="9" t="s">
        <v>9</v>
      </c>
      <c r="H1729" s="9">
        <v>2273</v>
      </c>
      <c r="I1729" s="9">
        <v>2045</v>
      </c>
      <c r="J1729" s="9">
        <v>228</v>
      </c>
      <c r="K1729" s="9">
        <v>0</v>
      </c>
      <c r="L1729" s="9">
        <v>130</v>
      </c>
      <c r="M1729" s="9">
        <v>196</v>
      </c>
      <c r="N1729" s="9">
        <v>223</v>
      </c>
      <c r="O1729" s="9">
        <v>317</v>
      </c>
      <c r="P1729" s="9">
        <v>276</v>
      </c>
      <c r="Q1729" s="9">
        <v>379</v>
      </c>
      <c r="R1729" s="9">
        <v>359</v>
      </c>
      <c r="S1729" s="9">
        <v>275</v>
      </c>
      <c r="T1729" s="9">
        <v>100</v>
      </c>
      <c r="U1729" s="9">
        <v>17</v>
      </c>
      <c r="V1729" s="9">
        <v>1</v>
      </c>
      <c r="W1729" s="9">
        <v>0</v>
      </c>
      <c r="X1729" s="9">
        <v>2163</v>
      </c>
      <c r="Y1729" s="9">
        <v>0</v>
      </c>
      <c r="Z1729" s="9">
        <v>110</v>
      </c>
      <c r="AA1729" s="9">
        <v>909</v>
      </c>
      <c r="AB1729" s="9">
        <v>611</v>
      </c>
      <c r="AC1729" s="9">
        <v>447</v>
      </c>
      <c r="AD1729" s="9">
        <v>306</v>
      </c>
      <c r="AE1729" s="9">
        <v>0</v>
      </c>
      <c r="AF1729" s="9">
        <v>1498</v>
      </c>
      <c r="AG1729" s="9">
        <v>104</v>
      </c>
      <c r="AH1729" s="9">
        <v>671</v>
      </c>
      <c r="AI1729" s="9">
        <v>0</v>
      </c>
      <c r="AJ1729" s="9">
        <v>2163</v>
      </c>
      <c r="AK1729" s="9">
        <v>0</v>
      </c>
      <c r="AL1729" s="9">
        <v>90</v>
      </c>
      <c r="AM1729" s="9">
        <v>20</v>
      </c>
      <c r="AN1729" s="9">
        <v>2226</v>
      </c>
      <c r="AO1729" s="9">
        <v>5</v>
      </c>
      <c r="AP1729" s="9">
        <v>3</v>
      </c>
      <c r="AQ1729" s="9">
        <v>39</v>
      </c>
      <c r="AR1729" s="9">
        <v>1209</v>
      </c>
      <c r="AS1729" s="9">
        <v>1060</v>
      </c>
      <c r="AT1729" s="10">
        <v>4</v>
      </c>
    </row>
    <row r="1730" spans="1:46" ht="57" x14ac:dyDescent="0.25">
      <c r="A1730" s="26" t="str">
        <f t="shared" si="52"/>
        <v>2016Licensed practical nursesNewfoundland and LabradorHospital</v>
      </c>
      <c r="B1730" s="24">
        <v>2016</v>
      </c>
      <c r="C1730" s="9" t="s">
        <v>3</v>
      </c>
      <c r="D1730" s="9" t="s">
        <v>162</v>
      </c>
      <c r="E1730" s="9" t="str">
        <f t="shared" si="53"/>
        <v>Newfoundland and Labrador</v>
      </c>
      <c r="F1730" s="9" t="s">
        <v>180</v>
      </c>
      <c r="G1730" s="9" t="s">
        <v>10</v>
      </c>
      <c r="H1730" s="9">
        <v>880</v>
      </c>
      <c r="I1730" s="9">
        <v>759</v>
      </c>
      <c r="J1730" s="9">
        <v>121</v>
      </c>
      <c r="K1730" s="9">
        <v>0</v>
      </c>
      <c r="L1730" s="9">
        <v>50</v>
      </c>
      <c r="M1730" s="9">
        <v>56</v>
      </c>
      <c r="N1730" s="9">
        <v>97</v>
      </c>
      <c r="O1730" s="9">
        <v>111</v>
      </c>
      <c r="P1730" s="9">
        <v>110</v>
      </c>
      <c r="Q1730" s="9">
        <v>138</v>
      </c>
      <c r="R1730" s="9">
        <v>134</v>
      </c>
      <c r="S1730" s="9">
        <v>135</v>
      </c>
      <c r="T1730" s="9">
        <v>43</v>
      </c>
      <c r="U1730" s="9">
        <v>5</v>
      </c>
      <c r="V1730" s="9">
        <v>1</v>
      </c>
      <c r="W1730" s="9">
        <v>0</v>
      </c>
      <c r="X1730" s="9">
        <v>857</v>
      </c>
      <c r="Y1730" s="9">
        <v>0</v>
      </c>
      <c r="Z1730" s="9">
        <v>23</v>
      </c>
      <c r="AA1730" s="9">
        <v>344</v>
      </c>
      <c r="AB1730" s="9">
        <v>227</v>
      </c>
      <c r="AC1730" s="9">
        <v>169</v>
      </c>
      <c r="AD1730" s="9">
        <v>140</v>
      </c>
      <c r="AE1730" s="9">
        <v>0</v>
      </c>
      <c r="AF1730" s="9">
        <v>574</v>
      </c>
      <c r="AG1730" s="9">
        <v>29</v>
      </c>
      <c r="AH1730" s="9">
        <v>277</v>
      </c>
      <c r="AI1730" s="9">
        <v>0</v>
      </c>
      <c r="AJ1730" s="9">
        <v>805</v>
      </c>
      <c r="AK1730" s="9">
        <v>0</v>
      </c>
      <c r="AL1730" s="9">
        <v>75</v>
      </c>
      <c r="AM1730" s="9">
        <v>0</v>
      </c>
      <c r="AN1730" s="9">
        <v>872</v>
      </c>
      <c r="AO1730" s="9">
        <v>1</v>
      </c>
      <c r="AP1730" s="9">
        <v>0</v>
      </c>
      <c r="AQ1730" s="9">
        <v>7</v>
      </c>
      <c r="AR1730" s="9">
        <v>479</v>
      </c>
      <c r="AS1730" s="9">
        <v>401</v>
      </c>
      <c r="AT1730" s="10">
        <v>0</v>
      </c>
    </row>
    <row r="1731" spans="1:46" ht="57" x14ac:dyDescent="0.25">
      <c r="A1731" s="26" t="str">
        <f t="shared" ref="A1731:A1794" si="54">CONCATENATE(B1731,C1731,E1731,G1731)</f>
        <v>2016Licensed practical nursesNewfoundland and LabradorCommunity health</v>
      </c>
      <c r="B1731" s="24">
        <v>2016</v>
      </c>
      <c r="C1731" s="9" t="s">
        <v>3</v>
      </c>
      <c r="D1731" s="9" t="s">
        <v>162</v>
      </c>
      <c r="E1731" s="9" t="str">
        <f t="shared" ref="E1731:E1794" si="55">TRIM(MID(D1731,3,50))</f>
        <v>Newfoundland and Labrador</v>
      </c>
      <c r="F1731" s="9" t="s">
        <v>182</v>
      </c>
      <c r="G1731" s="9" t="s">
        <v>11</v>
      </c>
      <c r="H1731" s="9">
        <v>98</v>
      </c>
      <c r="I1731" s="9">
        <v>94</v>
      </c>
      <c r="J1731" s="9">
        <v>4</v>
      </c>
      <c r="K1731" s="9">
        <v>0</v>
      </c>
      <c r="L1731" s="9">
        <v>2</v>
      </c>
      <c r="M1731" s="9">
        <v>6</v>
      </c>
      <c r="N1731" s="9">
        <v>7</v>
      </c>
      <c r="O1731" s="9">
        <v>25</v>
      </c>
      <c r="P1731" s="9">
        <v>8</v>
      </c>
      <c r="Q1731" s="9">
        <v>14</v>
      </c>
      <c r="R1731" s="9">
        <v>16</v>
      </c>
      <c r="S1731" s="9">
        <v>14</v>
      </c>
      <c r="T1731" s="9">
        <v>6</v>
      </c>
      <c r="U1731" s="9">
        <v>0</v>
      </c>
      <c r="V1731" s="9">
        <v>0</v>
      </c>
      <c r="W1731" s="9">
        <v>0</v>
      </c>
      <c r="X1731" s="9">
        <v>96</v>
      </c>
      <c r="Y1731" s="9">
        <v>0</v>
      </c>
      <c r="Z1731" s="9">
        <v>2</v>
      </c>
      <c r="AA1731" s="9">
        <v>24</v>
      </c>
      <c r="AB1731" s="9">
        <v>40</v>
      </c>
      <c r="AC1731" s="9">
        <v>15</v>
      </c>
      <c r="AD1731" s="9">
        <v>19</v>
      </c>
      <c r="AE1731" s="9">
        <v>0</v>
      </c>
      <c r="AF1731" s="9">
        <v>68</v>
      </c>
      <c r="AG1731" s="9">
        <v>6</v>
      </c>
      <c r="AH1731" s="9">
        <v>24</v>
      </c>
      <c r="AI1731" s="9">
        <v>0</v>
      </c>
      <c r="AJ1731" s="9">
        <v>94</v>
      </c>
      <c r="AK1731" s="9">
        <v>0</v>
      </c>
      <c r="AL1731" s="9">
        <v>4</v>
      </c>
      <c r="AM1731" s="9">
        <v>0</v>
      </c>
      <c r="AN1731" s="9">
        <v>94</v>
      </c>
      <c r="AO1731" s="9">
        <v>0</v>
      </c>
      <c r="AP1731" s="9">
        <v>0</v>
      </c>
      <c r="AQ1731" s="9">
        <v>4</v>
      </c>
      <c r="AR1731" s="9">
        <v>34</v>
      </c>
      <c r="AS1731" s="9">
        <v>64</v>
      </c>
      <c r="AT1731" s="10">
        <v>0</v>
      </c>
    </row>
    <row r="1732" spans="1:46" ht="57" x14ac:dyDescent="0.25">
      <c r="A1732" s="26" t="str">
        <f t="shared" si="54"/>
        <v>2016Licensed practical nursesNewfoundland and LabradorNursing home/long-term care</v>
      </c>
      <c r="B1732" s="24">
        <v>2016</v>
      </c>
      <c r="C1732" s="9" t="s">
        <v>3</v>
      </c>
      <c r="D1732" s="9" t="s">
        <v>162</v>
      </c>
      <c r="E1732" s="9" t="str">
        <f t="shared" si="55"/>
        <v>Newfoundland and Labrador</v>
      </c>
      <c r="F1732" s="9" t="s">
        <v>181</v>
      </c>
      <c r="G1732" s="9" t="s">
        <v>12</v>
      </c>
      <c r="H1732" s="9">
        <v>1225</v>
      </c>
      <c r="I1732" s="9">
        <v>1123</v>
      </c>
      <c r="J1732" s="9">
        <v>102</v>
      </c>
      <c r="K1732" s="9">
        <v>0</v>
      </c>
      <c r="L1732" s="9">
        <v>68</v>
      </c>
      <c r="M1732" s="9">
        <v>132</v>
      </c>
      <c r="N1732" s="9">
        <v>110</v>
      </c>
      <c r="O1732" s="9">
        <v>169</v>
      </c>
      <c r="P1732" s="9">
        <v>147</v>
      </c>
      <c r="Q1732" s="9">
        <v>219</v>
      </c>
      <c r="R1732" s="9">
        <v>200</v>
      </c>
      <c r="S1732" s="9">
        <v>124</v>
      </c>
      <c r="T1732" s="9">
        <v>46</v>
      </c>
      <c r="U1732" s="9">
        <v>10</v>
      </c>
      <c r="V1732" s="9">
        <v>0</v>
      </c>
      <c r="W1732" s="9">
        <v>0</v>
      </c>
      <c r="X1732" s="9">
        <v>1146</v>
      </c>
      <c r="Y1732" s="9">
        <v>0</v>
      </c>
      <c r="Z1732" s="9">
        <v>79</v>
      </c>
      <c r="AA1732" s="9">
        <v>506</v>
      </c>
      <c r="AB1732" s="9">
        <v>322</v>
      </c>
      <c r="AC1732" s="9">
        <v>260</v>
      </c>
      <c r="AD1732" s="9">
        <v>137</v>
      </c>
      <c r="AE1732" s="9">
        <v>0</v>
      </c>
      <c r="AF1732" s="9">
        <v>828</v>
      </c>
      <c r="AG1732" s="9">
        <v>60</v>
      </c>
      <c r="AH1732" s="9">
        <v>337</v>
      </c>
      <c r="AI1732" s="9">
        <v>0</v>
      </c>
      <c r="AJ1732" s="9">
        <v>1215</v>
      </c>
      <c r="AK1732" s="9">
        <v>0</v>
      </c>
      <c r="AL1732" s="9">
        <v>9</v>
      </c>
      <c r="AM1732" s="9">
        <v>1</v>
      </c>
      <c r="AN1732" s="9">
        <v>1214</v>
      </c>
      <c r="AO1732" s="9">
        <v>3</v>
      </c>
      <c r="AP1732" s="9">
        <v>0</v>
      </c>
      <c r="AQ1732" s="9">
        <v>8</v>
      </c>
      <c r="AR1732" s="9">
        <v>657</v>
      </c>
      <c r="AS1732" s="9">
        <v>565</v>
      </c>
      <c r="AT1732" s="10">
        <v>3</v>
      </c>
    </row>
    <row r="1733" spans="1:46" ht="57" x14ac:dyDescent="0.25">
      <c r="A1733" s="26" t="str">
        <f t="shared" si="54"/>
        <v>2016Licensed practical nursesNewfoundland and LabradorOther places of work</v>
      </c>
      <c r="B1733" s="24">
        <v>2016</v>
      </c>
      <c r="C1733" s="9" t="s">
        <v>3</v>
      </c>
      <c r="D1733" s="9" t="s">
        <v>162</v>
      </c>
      <c r="E1733" s="9" t="str">
        <f t="shared" si="55"/>
        <v>Newfoundland and Labrador</v>
      </c>
      <c r="F1733" s="9" t="s">
        <v>183</v>
      </c>
      <c r="G1733" s="9" t="s">
        <v>13</v>
      </c>
      <c r="H1733" s="9">
        <v>50</v>
      </c>
      <c r="I1733" s="9">
        <v>49</v>
      </c>
      <c r="J1733" s="9">
        <v>1</v>
      </c>
      <c r="K1733" s="9">
        <v>0</v>
      </c>
      <c r="L1733" s="9">
        <v>3</v>
      </c>
      <c r="M1733" s="9">
        <v>1</v>
      </c>
      <c r="N1733" s="9">
        <v>4</v>
      </c>
      <c r="O1733" s="9">
        <v>10</v>
      </c>
      <c r="P1733" s="9">
        <v>8</v>
      </c>
      <c r="Q1733" s="9">
        <v>8</v>
      </c>
      <c r="R1733" s="9">
        <v>7</v>
      </c>
      <c r="S1733" s="9">
        <v>2</v>
      </c>
      <c r="T1733" s="9">
        <v>5</v>
      </c>
      <c r="U1733" s="9">
        <v>2</v>
      </c>
      <c r="V1733" s="9">
        <v>0</v>
      </c>
      <c r="W1733" s="9">
        <v>0</v>
      </c>
      <c r="X1733" s="9">
        <v>49</v>
      </c>
      <c r="Y1733" s="9">
        <v>0</v>
      </c>
      <c r="Z1733" s="9">
        <v>1</v>
      </c>
      <c r="AA1733" s="9">
        <v>19</v>
      </c>
      <c r="AB1733" s="9">
        <v>18</v>
      </c>
      <c r="AC1733" s="9">
        <v>3</v>
      </c>
      <c r="AD1733" s="9">
        <v>10</v>
      </c>
      <c r="AE1733" s="9">
        <v>0</v>
      </c>
      <c r="AF1733" s="9">
        <v>26</v>
      </c>
      <c r="AG1733" s="9">
        <v>8</v>
      </c>
      <c r="AH1733" s="9">
        <v>16</v>
      </c>
      <c r="AI1733" s="9">
        <v>0</v>
      </c>
      <c r="AJ1733" s="9">
        <v>48</v>
      </c>
      <c r="AK1733" s="9">
        <v>0</v>
      </c>
      <c r="AL1733" s="9">
        <v>2</v>
      </c>
      <c r="AM1733" s="9">
        <v>0</v>
      </c>
      <c r="AN1733" s="9">
        <v>46</v>
      </c>
      <c r="AO1733" s="9">
        <v>1</v>
      </c>
      <c r="AP1733" s="9">
        <v>3</v>
      </c>
      <c r="AQ1733" s="9">
        <v>0</v>
      </c>
      <c r="AR1733" s="9">
        <v>27</v>
      </c>
      <c r="AS1733" s="9">
        <v>23</v>
      </c>
      <c r="AT1733" s="10">
        <v>0</v>
      </c>
    </row>
    <row r="1734" spans="1:46" ht="57" x14ac:dyDescent="0.25">
      <c r="A1734" s="26" t="str">
        <f t="shared" si="54"/>
        <v>2016Licensed practical nursesNewfoundland and LabradorUnknown places of work</v>
      </c>
      <c r="B1734" s="24">
        <v>2016</v>
      </c>
      <c r="C1734" s="9" t="s">
        <v>3</v>
      </c>
      <c r="D1734" s="9" t="s">
        <v>162</v>
      </c>
      <c r="E1734" s="9" t="str">
        <f t="shared" si="55"/>
        <v>Newfoundland and Labrador</v>
      </c>
      <c r="F1734" s="9" t="s">
        <v>184</v>
      </c>
      <c r="G1734" s="9" t="s">
        <v>49</v>
      </c>
      <c r="H1734" s="9">
        <v>20</v>
      </c>
      <c r="I1734" s="9">
        <v>20</v>
      </c>
      <c r="J1734" s="9">
        <v>0</v>
      </c>
      <c r="K1734" s="9">
        <v>0</v>
      </c>
      <c r="L1734" s="9">
        <v>7</v>
      </c>
      <c r="M1734" s="9">
        <v>1</v>
      </c>
      <c r="N1734" s="9">
        <v>5</v>
      </c>
      <c r="O1734" s="9">
        <v>2</v>
      </c>
      <c r="P1734" s="9">
        <v>3</v>
      </c>
      <c r="Q1734" s="9">
        <v>0</v>
      </c>
      <c r="R1734" s="9">
        <v>2</v>
      </c>
      <c r="S1734" s="9">
        <v>0</v>
      </c>
      <c r="T1734" s="9">
        <v>0</v>
      </c>
      <c r="U1734" s="9">
        <v>0</v>
      </c>
      <c r="V1734" s="9">
        <v>0</v>
      </c>
      <c r="W1734" s="9">
        <v>0</v>
      </c>
      <c r="X1734" s="9">
        <v>15</v>
      </c>
      <c r="Y1734" s="9">
        <v>0</v>
      </c>
      <c r="Z1734" s="9">
        <v>5</v>
      </c>
      <c r="AA1734" s="9">
        <v>16</v>
      </c>
      <c r="AB1734" s="9">
        <v>4</v>
      </c>
      <c r="AC1734" s="9">
        <v>0</v>
      </c>
      <c r="AD1734" s="9">
        <v>0</v>
      </c>
      <c r="AE1734" s="9">
        <v>0</v>
      </c>
      <c r="AF1734" s="9">
        <v>2</v>
      </c>
      <c r="AG1734" s="9">
        <v>1</v>
      </c>
      <c r="AH1734" s="9">
        <v>17</v>
      </c>
      <c r="AI1734" s="9">
        <v>0</v>
      </c>
      <c r="AJ1734" s="9">
        <v>1</v>
      </c>
      <c r="AK1734" s="9">
        <v>0</v>
      </c>
      <c r="AL1734" s="9">
        <v>0</v>
      </c>
      <c r="AM1734" s="9">
        <v>19</v>
      </c>
      <c r="AN1734" s="9">
        <v>0</v>
      </c>
      <c r="AO1734" s="9">
        <v>0</v>
      </c>
      <c r="AP1734" s="9">
        <v>0</v>
      </c>
      <c r="AQ1734" s="9">
        <v>20</v>
      </c>
      <c r="AR1734" s="9">
        <v>12</v>
      </c>
      <c r="AS1734" s="9">
        <v>7</v>
      </c>
      <c r="AT1734" s="10">
        <v>1</v>
      </c>
    </row>
    <row r="1735" spans="1:46" ht="42.75" x14ac:dyDescent="0.25">
      <c r="A1735" s="26" t="str">
        <f t="shared" si="54"/>
        <v>2016Licensed practical nursesPrince Edward IslandAll places of work</v>
      </c>
      <c r="B1735" s="24">
        <v>2016</v>
      </c>
      <c r="C1735" s="9" t="s">
        <v>3</v>
      </c>
      <c r="D1735" s="9" t="s">
        <v>163</v>
      </c>
      <c r="E1735" s="9" t="str">
        <f t="shared" si="55"/>
        <v>Prince Edward Island</v>
      </c>
      <c r="F1735" s="9" t="s">
        <v>179</v>
      </c>
      <c r="G1735" s="9" t="s">
        <v>9</v>
      </c>
      <c r="H1735" s="9">
        <v>578</v>
      </c>
      <c r="I1735" s="9">
        <v>523</v>
      </c>
      <c r="J1735" s="9">
        <v>55</v>
      </c>
      <c r="K1735" s="9">
        <v>0</v>
      </c>
      <c r="L1735" s="9">
        <v>25</v>
      </c>
      <c r="M1735" s="9">
        <v>67</v>
      </c>
      <c r="N1735" s="9">
        <v>60</v>
      </c>
      <c r="O1735" s="9">
        <v>60</v>
      </c>
      <c r="P1735" s="9">
        <v>56</v>
      </c>
      <c r="Q1735" s="9">
        <v>85</v>
      </c>
      <c r="R1735" s="9">
        <v>92</v>
      </c>
      <c r="S1735" s="9">
        <v>75</v>
      </c>
      <c r="T1735" s="9">
        <v>41</v>
      </c>
      <c r="U1735" s="9">
        <v>13</v>
      </c>
      <c r="V1735" s="9">
        <v>3</v>
      </c>
      <c r="W1735" s="9">
        <v>1</v>
      </c>
      <c r="X1735" s="9">
        <v>533</v>
      </c>
      <c r="Y1735" s="9">
        <v>6</v>
      </c>
      <c r="Z1735" s="9">
        <v>39</v>
      </c>
      <c r="AA1735" s="9">
        <v>226</v>
      </c>
      <c r="AB1735" s="9">
        <v>159</v>
      </c>
      <c r="AC1735" s="9">
        <v>108</v>
      </c>
      <c r="AD1735" s="9">
        <v>83</v>
      </c>
      <c r="AE1735" s="9">
        <v>2</v>
      </c>
      <c r="AF1735" s="9">
        <v>261</v>
      </c>
      <c r="AG1735" s="9">
        <v>317</v>
      </c>
      <c r="AH1735" s="9">
        <v>0</v>
      </c>
      <c r="AI1735" s="9">
        <v>0</v>
      </c>
      <c r="AJ1735" s="9">
        <v>517</v>
      </c>
      <c r="AK1735" s="9">
        <v>2</v>
      </c>
      <c r="AL1735" s="9">
        <v>41</v>
      </c>
      <c r="AM1735" s="9">
        <v>18</v>
      </c>
      <c r="AN1735" s="9">
        <v>531</v>
      </c>
      <c r="AO1735" s="9">
        <v>1</v>
      </c>
      <c r="AP1735" s="9">
        <v>7</v>
      </c>
      <c r="AQ1735" s="9">
        <v>39</v>
      </c>
      <c r="AR1735" s="9">
        <v>332</v>
      </c>
      <c r="AS1735" s="9">
        <v>245</v>
      </c>
      <c r="AT1735" s="10">
        <v>1</v>
      </c>
    </row>
    <row r="1736" spans="1:46" ht="42.75" x14ac:dyDescent="0.25">
      <c r="A1736" s="26" t="str">
        <f t="shared" si="54"/>
        <v>2016Licensed practical nursesPrince Edward IslandHospital</v>
      </c>
      <c r="B1736" s="24">
        <v>2016</v>
      </c>
      <c r="C1736" s="9" t="s">
        <v>3</v>
      </c>
      <c r="D1736" s="9" t="s">
        <v>163</v>
      </c>
      <c r="E1736" s="9" t="str">
        <f t="shared" si="55"/>
        <v>Prince Edward Island</v>
      </c>
      <c r="F1736" s="9" t="s">
        <v>180</v>
      </c>
      <c r="G1736" s="9" t="s">
        <v>10</v>
      </c>
      <c r="H1736" s="9">
        <v>266</v>
      </c>
      <c r="I1736" s="9">
        <v>230</v>
      </c>
      <c r="J1736" s="9">
        <v>36</v>
      </c>
      <c r="K1736" s="9">
        <v>0</v>
      </c>
      <c r="L1736" s="9">
        <v>10</v>
      </c>
      <c r="M1736" s="9">
        <v>43</v>
      </c>
      <c r="N1736" s="9">
        <v>30</v>
      </c>
      <c r="O1736" s="9">
        <v>31</v>
      </c>
      <c r="P1736" s="9">
        <v>24</v>
      </c>
      <c r="Q1736" s="9">
        <v>38</v>
      </c>
      <c r="R1736" s="9">
        <v>35</v>
      </c>
      <c r="S1736" s="9">
        <v>36</v>
      </c>
      <c r="T1736" s="9">
        <v>12</v>
      </c>
      <c r="U1736" s="9">
        <v>4</v>
      </c>
      <c r="V1736" s="9">
        <v>2</v>
      </c>
      <c r="W1736" s="9">
        <v>1</v>
      </c>
      <c r="X1736" s="9">
        <v>247</v>
      </c>
      <c r="Y1736" s="9">
        <v>0</v>
      </c>
      <c r="Z1736" s="9">
        <v>19</v>
      </c>
      <c r="AA1736" s="9">
        <v>120</v>
      </c>
      <c r="AB1736" s="9">
        <v>77</v>
      </c>
      <c r="AC1736" s="9">
        <v>37</v>
      </c>
      <c r="AD1736" s="9">
        <v>31</v>
      </c>
      <c r="AE1736" s="9">
        <v>1</v>
      </c>
      <c r="AF1736" s="9">
        <v>118</v>
      </c>
      <c r="AG1736" s="9">
        <v>148</v>
      </c>
      <c r="AH1736" s="9">
        <v>0</v>
      </c>
      <c r="AI1736" s="9">
        <v>0</v>
      </c>
      <c r="AJ1736" s="9">
        <v>244</v>
      </c>
      <c r="AK1736" s="9">
        <v>0</v>
      </c>
      <c r="AL1736" s="9">
        <v>20</v>
      </c>
      <c r="AM1736" s="9">
        <v>2</v>
      </c>
      <c r="AN1736" s="9">
        <v>257</v>
      </c>
      <c r="AO1736" s="9">
        <v>0</v>
      </c>
      <c r="AP1736" s="9">
        <v>0</v>
      </c>
      <c r="AQ1736" s="9">
        <v>9</v>
      </c>
      <c r="AR1736" s="9">
        <v>158</v>
      </c>
      <c r="AS1736" s="9">
        <v>107</v>
      </c>
      <c r="AT1736" s="10">
        <v>1</v>
      </c>
    </row>
    <row r="1737" spans="1:46" ht="42.75" x14ac:dyDescent="0.25">
      <c r="A1737" s="26" t="str">
        <f t="shared" si="54"/>
        <v>2016Licensed practical nursesPrince Edward IslandCommunity health</v>
      </c>
      <c r="B1737" s="24">
        <v>2016</v>
      </c>
      <c r="C1737" s="9" t="s">
        <v>3</v>
      </c>
      <c r="D1737" s="9" t="s">
        <v>163</v>
      </c>
      <c r="E1737" s="9" t="str">
        <f t="shared" si="55"/>
        <v>Prince Edward Island</v>
      </c>
      <c r="F1737" s="9" t="s">
        <v>182</v>
      </c>
      <c r="G1737" s="9" t="s">
        <v>11</v>
      </c>
      <c r="H1737" s="9">
        <v>77</v>
      </c>
      <c r="I1737" s="9">
        <v>74</v>
      </c>
      <c r="J1737" s="9">
        <v>3</v>
      </c>
      <c r="K1737" s="9">
        <v>0</v>
      </c>
      <c r="L1737" s="9">
        <v>1</v>
      </c>
      <c r="M1737" s="9">
        <v>6</v>
      </c>
      <c r="N1737" s="9">
        <v>5</v>
      </c>
      <c r="O1737" s="9">
        <v>7</v>
      </c>
      <c r="P1737" s="9">
        <v>8</v>
      </c>
      <c r="Q1737" s="9">
        <v>12</v>
      </c>
      <c r="R1737" s="9">
        <v>20</v>
      </c>
      <c r="S1737" s="9">
        <v>10</v>
      </c>
      <c r="T1737" s="9">
        <v>6</v>
      </c>
      <c r="U1737" s="9">
        <v>2</v>
      </c>
      <c r="V1737" s="9">
        <v>0</v>
      </c>
      <c r="W1737" s="9">
        <v>0</v>
      </c>
      <c r="X1737" s="9">
        <v>73</v>
      </c>
      <c r="Y1737" s="9">
        <v>0</v>
      </c>
      <c r="Z1737" s="9">
        <v>4</v>
      </c>
      <c r="AA1737" s="9">
        <v>22</v>
      </c>
      <c r="AB1737" s="9">
        <v>27</v>
      </c>
      <c r="AC1737" s="9">
        <v>13</v>
      </c>
      <c r="AD1737" s="9">
        <v>15</v>
      </c>
      <c r="AE1737" s="9">
        <v>0</v>
      </c>
      <c r="AF1737" s="9">
        <v>46</v>
      </c>
      <c r="AG1737" s="9">
        <v>31</v>
      </c>
      <c r="AH1737" s="9">
        <v>0</v>
      </c>
      <c r="AI1737" s="9">
        <v>0</v>
      </c>
      <c r="AJ1737" s="9">
        <v>69</v>
      </c>
      <c r="AK1737" s="9">
        <v>0</v>
      </c>
      <c r="AL1737" s="9">
        <v>5</v>
      </c>
      <c r="AM1737" s="9">
        <v>3</v>
      </c>
      <c r="AN1737" s="9">
        <v>69</v>
      </c>
      <c r="AO1737" s="9">
        <v>0</v>
      </c>
      <c r="AP1737" s="9">
        <v>1</v>
      </c>
      <c r="AQ1737" s="9">
        <v>7</v>
      </c>
      <c r="AR1737" s="9">
        <v>41</v>
      </c>
      <c r="AS1737" s="9">
        <v>36</v>
      </c>
      <c r="AT1737" s="10">
        <v>0</v>
      </c>
    </row>
    <row r="1738" spans="1:46" ht="57" x14ac:dyDescent="0.25">
      <c r="A1738" s="26" t="str">
        <f t="shared" si="54"/>
        <v>2016Licensed practical nursesPrince Edward IslandNursing home/long-term care</v>
      </c>
      <c r="B1738" s="24">
        <v>2016</v>
      </c>
      <c r="C1738" s="9" t="s">
        <v>3</v>
      </c>
      <c r="D1738" s="9" t="s">
        <v>163</v>
      </c>
      <c r="E1738" s="9" t="str">
        <f t="shared" si="55"/>
        <v>Prince Edward Island</v>
      </c>
      <c r="F1738" s="9" t="s">
        <v>181</v>
      </c>
      <c r="G1738" s="9" t="s">
        <v>12</v>
      </c>
      <c r="H1738" s="9">
        <v>180</v>
      </c>
      <c r="I1738" s="9">
        <v>167</v>
      </c>
      <c r="J1738" s="9">
        <v>13</v>
      </c>
      <c r="K1738" s="9">
        <v>0</v>
      </c>
      <c r="L1738" s="9">
        <v>13</v>
      </c>
      <c r="M1738" s="9">
        <v>16</v>
      </c>
      <c r="N1738" s="9">
        <v>22</v>
      </c>
      <c r="O1738" s="9">
        <v>17</v>
      </c>
      <c r="P1738" s="9">
        <v>20</v>
      </c>
      <c r="Q1738" s="9">
        <v>27</v>
      </c>
      <c r="R1738" s="9">
        <v>21</v>
      </c>
      <c r="S1738" s="9">
        <v>21</v>
      </c>
      <c r="T1738" s="9">
        <v>18</v>
      </c>
      <c r="U1738" s="9">
        <v>5</v>
      </c>
      <c r="V1738" s="9">
        <v>0</v>
      </c>
      <c r="W1738" s="9">
        <v>0</v>
      </c>
      <c r="X1738" s="9">
        <v>159</v>
      </c>
      <c r="Y1738" s="9">
        <v>6</v>
      </c>
      <c r="Z1738" s="9">
        <v>15</v>
      </c>
      <c r="AA1738" s="9">
        <v>70</v>
      </c>
      <c r="AB1738" s="9">
        <v>43</v>
      </c>
      <c r="AC1738" s="9">
        <v>38</v>
      </c>
      <c r="AD1738" s="9">
        <v>28</v>
      </c>
      <c r="AE1738" s="9">
        <v>1</v>
      </c>
      <c r="AF1738" s="9">
        <v>69</v>
      </c>
      <c r="AG1738" s="9">
        <v>111</v>
      </c>
      <c r="AH1738" s="9">
        <v>0</v>
      </c>
      <c r="AI1738" s="9">
        <v>0</v>
      </c>
      <c r="AJ1738" s="9">
        <v>176</v>
      </c>
      <c r="AK1738" s="9">
        <v>2</v>
      </c>
      <c r="AL1738" s="9">
        <v>1</v>
      </c>
      <c r="AM1738" s="9">
        <v>1</v>
      </c>
      <c r="AN1738" s="9">
        <v>175</v>
      </c>
      <c r="AO1738" s="9">
        <v>0</v>
      </c>
      <c r="AP1738" s="9">
        <v>1</v>
      </c>
      <c r="AQ1738" s="9">
        <v>4</v>
      </c>
      <c r="AR1738" s="9">
        <v>99</v>
      </c>
      <c r="AS1738" s="9">
        <v>81</v>
      </c>
      <c r="AT1738" s="10">
        <v>0</v>
      </c>
    </row>
    <row r="1739" spans="1:46" ht="42.75" x14ac:dyDescent="0.25">
      <c r="A1739" s="26" t="str">
        <f t="shared" si="54"/>
        <v>2016Licensed practical nursesPrince Edward IslandOther places of work</v>
      </c>
      <c r="B1739" s="24">
        <v>2016</v>
      </c>
      <c r="C1739" s="9" t="s">
        <v>3</v>
      </c>
      <c r="D1739" s="9" t="s">
        <v>163</v>
      </c>
      <c r="E1739" s="9" t="str">
        <f t="shared" si="55"/>
        <v>Prince Edward Island</v>
      </c>
      <c r="F1739" s="9" t="s">
        <v>183</v>
      </c>
      <c r="G1739" s="9" t="s">
        <v>13</v>
      </c>
      <c r="H1739" s="9">
        <v>45</v>
      </c>
      <c r="I1739" s="9">
        <v>43</v>
      </c>
      <c r="J1739" s="9">
        <v>2</v>
      </c>
      <c r="K1739" s="9">
        <v>0</v>
      </c>
      <c r="L1739" s="9">
        <v>0</v>
      </c>
      <c r="M1739" s="9">
        <v>1</v>
      </c>
      <c r="N1739" s="9">
        <v>2</v>
      </c>
      <c r="O1739" s="9">
        <v>2</v>
      </c>
      <c r="P1739" s="9">
        <v>4</v>
      </c>
      <c r="Q1739" s="9">
        <v>8</v>
      </c>
      <c r="R1739" s="9">
        <v>15</v>
      </c>
      <c r="S1739" s="9">
        <v>6</v>
      </c>
      <c r="T1739" s="9">
        <v>4</v>
      </c>
      <c r="U1739" s="9">
        <v>2</v>
      </c>
      <c r="V1739" s="9">
        <v>1</v>
      </c>
      <c r="W1739" s="9">
        <v>0</v>
      </c>
      <c r="X1739" s="9">
        <v>45</v>
      </c>
      <c r="Y1739" s="9">
        <v>0</v>
      </c>
      <c r="Z1739" s="9">
        <v>0</v>
      </c>
      <c r="AA1739" s="9">
        <v>10</v>
      </c>
      <c r="AB1739" s="9">
        <v>8</v>
      </c>
      <c r="AC1739" s="9">
        <v>19</v>
      </c>
      <c r="AD1739" s="9">
        <v>8</v>
      </c>
      <c r="AE1739" s="9">
        <v>0</v>
      </c>
      <c r="AF1739" s="9">
        <v>22</v>
      </c>
      <c r="AG1739" s="9">
        <v>23</v>
      </c>
      <c r="AH1739" s="9">
        <v>0</v>
      </c>
      <c r="AI1739" s="9">
        <v>0</v>
      </c>
      <c r="AJ1739" s="9">
        <v>27</v>
      </c>
      <c r="AK1739" s="9">
        <v>0</v>
      </c>
      <c r="AL1739" s="9">
        <v>15</v>
      </c>
      <c r="AM1739" s="9">
        <v>3</v>
      </c>
      <c r="AN1739" s="9">
        <v>30</v>
      </c>
      <c r="AO1739" s="9">
        <v>1</v>
      </c>
      <c r="AP1739" s="9">
        <v>5</v>
      </c>
      <c r="AQ1739" s="9">
        <v>9</v>
      </c>
      <c r="AR1739" s="9">
        <v>27</v>
      </c>
      <c r="AS1739" s="9">
        <v>18</v>
      </c>
      <c r="AT1739" s="10">
        <v>0</v>
      </c>
    </row>
    <row r="1740" spans="1:46" ht="42.75" x14ac:dyDescent="0.25">
      <c r="A1740" s="26" t="str">
        <f t="shared" si="54"/>
        <v>2016Licensed practical nursesPrince Edward IslandUnknown places of work</v>
      </c>
      <c r="B1740" s="24">
        <v>2016</v>
      </c>
      <c r="C1740" s="9" t="s">
        <v>3</v>
      </c>
      <c r="D1740" s="9" t="s">
        <v>163</v>
      </c>
      <c r="E1740" s="9" t="str">
        <f t="shared" si="55"/>
        <v>Prince Edward Island</v>
      </c>
      <c r="F1740" s="9" t="s">
        <v>184</v>
      </c>
      <c r="G1740" s="9" t="s">
        <v>49</v>
      </c>
      <c r="H1740" s="9">
        <v>10</v>
      </c>
      <c r="I1740" s="9">
        <v>9</v>
      </c>
      <c r="J1740" s="9">
        <v>1</v>
      </c>
      <c r="K1740" s="9">
        <v>0</v>
      </c>
      <c r="L1740" s="9">
        <v>1</v>
      </c>
      <c r="M1740" s="9">
        <v>1</v>
      </c>
      <c r="N1740" s="9">
        <v>1</v>
      </c>
      <c r="O1740" s="9">
        <v>3</v>
      </c>
      <c r="P1740" s="9">
        <v>0</v>
      </c>
      <c r="Q1740" s="9">
        <v>0</v>
      </c>
      <c r="R1740" s="9">
        <v>1</v>
      </c>
      <c r="S1740" s="9">
        <v>2</v>
      </c>
      <c r="T1740" s="9">
        <v>1</v>
      </c>
      <c r="U1740" s="9">
        <v>0</v>
      </c>
      <c r="V1740" s="9">
        <v>0</v>
      </c>
      <c r="W1740" s="9">
        <v>0</v>
      </c>
      <c r="X1740" s="9">
        <v>9</v>
      </c>
      <c r="Y1740" s="9">
        <v>0</v>
      </c>
      <c r="Z1740" s="9">
        <v>1</v>
      </c>
      <c r="AA1740" s="9">
        <v>4</v>
      </c>
      <c r="AB1740" s="9">
        <v>4</v>
      </c>
      <c r="AC1740" s="9">
        <v>1</v>
      </c>
      <c r="AD1740" s="9">
        <v>1</v>
      </c>
      <c r="AE1740" s="9">
        <v>0</v>
      </c>
      <c r="AF1740" s="9">
        <v>6</v>
      </c>
      <c r="AG1740" s="9">
        <v>4</v>
      </c>
      <c r="AH1740" s="9">
        <v>0</v>
      </c>
      <c r="AI1740" s="9">
        <v>0</v>
      </c>
      <c r="AJ1740" s="9">
        <v>1</v>
      </c>
      <c r="AK1740" s="9">
        <v>0</v>
      </c>
      <c r="AL1740" s="9">
        <v>0</v>
      </c>
      <c r="AM1740" s="9">
        <v>9</v>
      </c>
      <c r="AN1740" s="9">
        <v>0</v>
      </c>
      <c r="AO1740" s="9">
        <v>0</v>
      </c>
      <c r="AP1740" s="9">
        <v>0</v>
      </c>
      <c r="AQ1740" s="9">
        <v>10</v>
      </c>
      <c r="AR1740" s="9">
        <v>7</v>
      </c>
      <c r="AS1740" s="9">
        <v>3</v>
      </c>
      <c r="AT1740" s="10">
        <v>0</v>
      </c>
    </row>
    <row r="1741" spans="1:46" ht="42.75" x14ac:dyDescent="0.25">
      <c r="A1741" s="26" t="str">
        <f t="shared" si="54"/>
        <v>2016Licensed practical nursesNova ScotiaAll places of work</v>
      </c>
      <c r="B1741" s="24">
        <v>2016</v>
      </c>
      <c r="C1741" s="9" t="s">
        <v>3</v>
      </c>
      <c r="D1741" s="9" t="s">
        <v>164</v>
      </c>
      <c r="E1741" s="9" t="str">
        <f t="shared" si="55"/>
        <v>Nova Scotia</v>
      </c>
      <c r="F1741" s="9" t="s">
        <v>179</v>
      </c>
      <c r="G1741" s="9" t="s">
        <v>9</v>
      </c>
      <c r="H1741" s="9">
        <v>3850</v>
      </c>
      <c r="I1741" s="9">
        <v>3648</v>
      </c>
      <c r="J1741" s="9">
        <v>202</v>
      </c>
      <c r="K1741" s="9">
        <v>0</v>
      </c>
      <c r="L1741" s="9">
        <v>90</v>
      </c>
      <c r="M1741" s="9">
        <v>421</v>
      </c>
      <c r="N1741" s="9">
        <v>409</v>
      </c>
      <c r="O1741" s="9">
        <v>474</v>
      </c>
      <c r="P1741" s="9">
        <v>520</v>
      </c>
      <c r="Q1741" s="9">
        <v>517</v>
      </c>
      <c r="R1741" s="9">
        <v>523</v>
      </c>
      <c r="S1741" s="9">
        <v>478</v>
      </c>
      <c r="T1741" s="9">
        <v>279</v>
      </c>
      <c r="U1741" s="9">
        <v>109</v>
      </c>
      <c r="V1741" s="9">
        <v>30</v>
      </c>
      <c r="W1741" s="9">
        <v>0</v>
      </c>
      <c r="X1741" s="9">
        <v>3686</v>
      </c>
      <c r="Y1741" s="9">
        <v>164</v>
      </c>
      <c r="Z1741" s="9">
        <v>0</v>
      </c>
      <c r="AA1741" s="9">
        <v>1522</v>
      </c>
      <c r="AB1741" s="9">
        <v>853</v>
      </c>
      <c r="AC1741" s="9">
        <v>687</v>
      </c>
      <c r="AD1741" s="9">
        <v>788</v>
      </c>
      <c r="AE1741" s="9">
        <v>0</v>
      </c>
      <c r="AF1741" s="9">
        <v>2179</v>
      </c>
      <c r="AG1741" s="9">
        <v>985</v>
      </c>
      <c r="AH1741" s="9">
        <v>686</v>
      </c>
      <c r="AI1741" s="9">
        <v>0</v>
      </c>
      <c r="AJ1741" s="9">
        <v>3651</v>
      </c>
      <c r="AK1741" s="9">
        <v>109</v>
      </c>
      <c r="AL1741" s="9">
        <v>90</v>
      </c>
      <c r="AM1741" s="9">
        <v>0</v>
      </c>
      <c r="AN1741" s="9">
        <v>3803</v>
      </c>
      <c r="AO1741" s="9">
        <v>28</v>
      </c>
      <c r="AP1741" s="9">
        <v>19</v>
      </c>
      <c r="AQ1741" s="9">
        <v>0</v>
      </c>
      <c r="AR1741" s="9">
        <v>2541</v>
      </c>
      <c r="AS1741" s="9">
        <v>1309</v>
      </c>
      <c r="AT1741" s="10">
        <v>0</v>
      </c>
    </row>
    <row r="1742" spans="1:46" ht="42.75" x14ac:dyDescent="0.25">
      <c r="A1742" s="26" t="str">
        <f t="shared" si="54"/>
        <v>2016Licensed practical nursesNova ScotiaHospital</v>
      </c>
      <c r="B1742" s="24">
        <v>2016</v>
      </c>
      <c r="C1742" s="9" t="s">
        <v>3</v>
      </c>
      <c r="D1742" s="9" t="s">
        <v>164</v>
      </c>
      <c r="E1742" s="9" t="str">
        <f t="shared" si="55"/>
        <v>Nova Scotia</v>
      </c>
      <c r="F1742" s="9" t="s">
        <v>180</v>
      </c>
      <c r="G1742" s="9" t="s">
        <v>10</v>
      </c>
      <c r="H1742" s="9">
        <v>1759</v>
      </c>
      <c r="I1742" s="9">
        <v>1665</v>
      </c>
      <c r="J1742" s="9">
        <v>94</v>
      </c>
      <c r="K1742" s="9">
        <v>0</v>
      </c>
      <c r="L1742" s="9">
        <v>49</v>
      </c>
      <c r="M1742" s="9">
        <v>216</v>
      </c>
      <c r="N1742" s="9">
        <v>209</v>
      </c>
      <c r="O1742" s="9">
        <v>189</v>
      </c>
      <c r="P1742" s="9">
        <v>246</v>
      </c>
      <c r="Q1742" s="9">
        <v>218</v>
      </c>
      <c r="R1742" s="9">
        <v>235</v>
      </c>
      <c r="S1742" s="9">
        <v>211</v>
      </c>
      <c r="T1742" s="9">
        <v>138</v>
      </c>
      <c r="U1742" s="9">
        <v>36</v>
      </c>
      <c r="V1742" s="9">
        <v>12</v>
      </c>
      <c r="W1742" s="9">
        <v>0</v>
      </c>
      <c r="X1742" s="9">
        <v>1730</v>
      </c>
      <c r="Y1742" s="9">
        <v>29</v>
      </c>
      <c r="Z1742" s="9">
        <v>0</v>
      </c>
      <c r="AA1742" s="9">
        <v>752</v>
      </c>
      <c r="AB1742" s="9">
        <v>377</v>
      </c>
      <c r="AC1742" s="9">
        <v>272</v>
      </c>
      <c r="AD1742" s="9">
        <v>358</v>
      </c>
      <c r="AE1742" s="9">
        <v>0</v>
      </c>
      <c r="AF1742" s="9">
        <v>1060</v>
      </c>
      <c r="AG1742" s="9">
        <v>353</v>
      </c>
      <c r="AH1742" s="9">
        <v>346</v>
      </c>
      <c r="AI1742" s="9">
        <v>0</v>
      </c>
      <c r="AJ1742" s="9">
        <v>1689</v>
      </c>
      <c r="AK1742" s="9">
        <v>22</v>
      </c>
      <c r="AL1742" s="9">
        <v>48</v>
      </c>
      <c r="AM1742" s="9">
        <v>0</v>
      </c>
      <c r="AN1742" s="9">
        <v>1749</v>
      </c>
      <c r="AO1742" s="9">
        <v>7</v>
      </c>
      <c r="AP1742" s="9">
        <v>3</v>
      </c>
      <c r="AQ1742" s="9">
        <v>0</v>
      </c>
      <c r="AR1742" s="9">
        <v>1112</v>
      </c>
      <c r="AS1742" s="9">
        <v>647</v>
      </c>
      <c r="AT1742" s="10">
        <v>0</v>
      </c>
    </row>
    <row r="1743" spans="1:46" ht="42.75" x14ac:dyDescent="0.25">
      <c r="A1743" s="26" t="str">
        <f t="shared" si="54"/>
        <v>2016Licensed practical nursesNova ScotiaCommunity health</v>
      </c>
      <c r="B1743" s="24">
        <v>2016</v>
      </c>
      <c r="C1743" s="9" t="s">
        <v>3</v>
      </c>
      <c r="D1743" s="9" t="s">
        <v>164</v>
      </c>
      <c r="E1743" s="9" t="str">
        <f t="shared" si="55"/>
        <v>Nova Scotia</v>
      </c>
      <c r="F1743" s="9" t="s">
        <v>182</v>
      </c>
      <c r="G1743" s="9" t="s">
        <v>11</v>
      </c>
      <c r="H1743" s="9">
        <v>658</v>
      </c>
      <c r="I1743" s="9">
        <v>637</v>
      </c>
      <c r="J1743" s="9">
        <v>21</v>
      </c>
      <c r="K1743" s="9">
        <v>0</v>
      </c>
      <c r="L1743" s="9">
        <v>8</v>
      </c>
      <c r="M1743" s="9">
        <v>66</v>
      </c>
      <c r="N1743" s="9">
        <v>49</v>
      </c>
      <c r="O1743" s="9">
        <v>120</v>
      </c>
      <c r="P1743" s="9">
        <v>101</v>
      </c>
      <c r="Q1743" s="9">
        <v>105</v>
      </c>
      <c r="R1743" s="9">
        <v>83</v>
      </c>
      <c r="S1743" s="9">
        <v>65</v>
      </c>
      <c r="T1743" s="9">
        <v>41</v>
      </c>
      <c r="U1743" s="9">
        <v>17</v>
      </c>
      <c r="V1743" s="9">
        <v>3</v>
      </c>
      <c r="W1743" s="9">
        <v>0</v>
      </c>
      <c r="X1743" s="9">
        <v>645</v>
      </c>
      <c r="Y1743" s="9">
        <v>13</v>
      </c>
      <c r="Z1743" s="9">
        <v>0</v>
      </c>
      <c r="AA1743" s="9">
        <v>235</v>
      </c>
      <c r="AB1743" s="9">
        <v>188</v>
      </c>
      <c r="AC1743" s="9">
        <v>127</v>
      </c>
      <c r="AD1743" s="9">
        <v>108</v>
      </c>
      <c r="AE1743" s="9">
        <v>0</v>
      </c>
      <c r="AF1743" s="9">
        <v>364</v>
      </c>
      <c r="AG1743" s="9">
        <v>210</v>
      </c>
      <c r="AH1743" s="9">
        <v>84</v>
      </c>
      <c r="AI1743" s="9">
        <v>0</v>
      </c>
      <c r="AJ1743" s="9">
        <v>631</v>
      </c>
      <c r="AK1743" s="9">
        <v>20</v>
      </c>
      <c r="AL1743" s="9">
        <v>7</v>
      </c>
      <c r="AM1743" s="9">
        <v>0</v>
      </c>
      <c r="AN1743" s="9">
        <v>644</v>
      </c>
      <c r="AO1743" s="9">
        <v>9</v>
      </c>
      <c r="AP1743" s="9">
        <v>5</v>
      </c>
      <c r="AQ1743" s="9">
        <v>0</v>
      </c>
      <c r="AR1743" s="9">
        <v>498</v>
      </c>
      <c r="AS1743" s="9">
        <v>160</v>
      </c>
      <c r="AT1743" s="10">
        <v>0</v>
      </c>
    </row>
    <row r="1744" spans="1:46" ht="57" x14ac:dyDescent="0.25">
      <c r="A1744" s="26" t="str">
        <f t="shared" si="54"/>
        <v>2016Licensed practical nursesNova ScotiaNursing home/long-term care</v>
      </c>
      <c r="B1744" s="24">
        <v>2016</v>
      </c>
      <c r="C1744" s="9" t="s">
        <v>3</v>
      </c>
      <c r="D1744" s="9" t="s">
        <v>164</v>
      </c>
      <c r="E1744" s="9" t="str">
        <f t="shared" si="55"/>
        <v>Nova Scotia</v>
      </c>
      <c r="F1744" s="9" t="s">
        <v>181</v>
      </c>
      <c r="G1744" s="9" t="s">
        <v>12</v>
      </c>
      <c r="H1744" s="9">
        <v>1348</v>
      </c>
      <c r="I1744" s="9">
        <v>1263</v>
      </c>
      <c r="J1744" s="9">
        <v>85</v>
      </c>
      <c r="K1744" s="9">
        <v>0</v>
      </c>
      <c r="L1744" s="9">
        <v>32</v>
      </c>
      <c r="M1744" s="9">
        <v>138</v>
      </c>
      <c r="N1744" s="9">
        <v>148</v>
      </c>
      <c r="O1744" s="9">
        <v>155</v>
      </c>
      <c r="P1744" s="9">
        <v>162</v>
      </c>
      <c r="Q1744" s="9">
        <v>180</v>
      </c>
      <c r="R1744" s="9">
        <v>196</v>
      </c>
      <c r="S1744" s="9">
        <v>188</v>
      </c>
      <c r="T1744" s="9">
        <v>92</v>
      </c>
      <c r="U1744" s="9">
        <v>45</v>
      </c>
      <c r="V1744" s="9">
        <v>12</v>
      </c>
      <c r="W1744" s="9">
        <v>0</v>
      </c>
      <c r="X1744" s="9">
        <v>1229</v>
      </c>
      <c r="Y1744" s="9">
        <v>119</v>
      </c>
      <c r="Z1744" s="9">
        <v>0</v>
      </c>
      <c r="AA1744" s="9">
        <v>525</v>
      </c>
      <c r="AB1744" s="9">
        <v>267</v>
      </c>
      <c r="AC1744" s="9">
        <v>264</v>
      </c>
      <c r="AD1744" s="9">
        <v>292</v>
      </c>
      <c r="AE1744" s="9">
        <v>0</v>
      </c>
      <c r="AF1744" s="9">
        <v>721</v>
      </c>
      <c r="AG1744" s="9">
        <v>391</v>
      </c>
      <c r="AH1744" s="9">
        <v>236</v>
      </c>
      <c r="AI1744" s="9">
        <v>0</v>
      </c>
      <c r="AJ1744" s="9">
        <v>1277</v>
      </c>
      <c r="AK1744" s="9">
        <v>62</v>
      </c>
      <c r="AL1744" s="9">
        <v>9</v>
      </c>
      <c r="AM1744" s="9">
        <v>0</v>
      </c>
      <c r="AN1744" s="9">
        <v>1338</v>
      </c>
      <c r="AO1744" s="9">
        <v>9</v>
      </c>
      <c r="AP1744" s="9">
        <v>1</v>
      </c>
      <c r="AQ1744" s="9">
        <v>0</v>
      </c>
      <c r="AR1744" s="9">
        <v>875</v>
      </c>
      <c r="AS1744" s="9">
        <v>473</v>
      </c>
      <c r="AT1744" s="10">
        <v>0</v>
      </c>
    </row>
    <row r="1745" spans="1:46" ht="42.75" x14ac:dyDescent="0.25">
      <c r="A1745" s="26" t="str">
        <f t="shared" si="54"/>
        <v>2016Licensed practical nursesNova ScotiaOther places of work</v>
      </c>
      <c r="B1745" s="24">
        <v>2016</v>
      </c>
      <c r="C1745" s="9" t="s">
        <v>3</v>
      </c>
      <c r="D1745" s="9" t="s">
        <v>164</v>
      </c>
      <c r="E1745" s="9" t="str">
        <f t="shared" si="55"/>
        <v>Nova Scotia</v>
      </c>
      <c r="F1745" s="9" t="s">
        <v>183</v>
      </c>
      <c r="G1745" s="9" t="s">
        <v>13</v>
      </c>
      <c r="H1745" s="9">
        <v>85</v>
      </c>
      <c r="I1745" s="9">
        <v>83</v>
      </c>
      <c r="J1745" s="9">
        <v>2</v>
      </c>
      <c r="K1745" s="9">
        <v>0</v>
      </c>
      <c r="L1745" s="9">
        <v>1</v>
      </c>
      <c r="M1745" s="9">
        <v>1</v>
      </c>
      <c r="N1745" s="9">
        <v>3</v>
      </c>
      <c r="O1745" s="9">
        <v>10</v>
      </c>
      <c r="P1745" s="9">
        <v>11</v>
      </c>
      <c r="Q1745" s="9">
        <v>14</v>
      </c>
      <c r="R1745" s="9">
        <v>9</v>
      </c>
      <c r="S1745" s="9">
        <v>14</v>
      </c>
      <c r="T1745" s="9">
        <v>8</v>
      </c>
      <c r="U1745" s="9">
        <v>11</v>
      </c>
      <c r="V1745" s="9">
        <v>3</v>
      </c>
      <c r="W1745" s="9">
        <v>0</v>
      </c>
      <c r="X1745" s="9">
        <v>82</v>
      </c>
      <c r="Y1745" s="9">
        <v>3</v>
      </c>
      <c r="Z1745" s="9">
        <v>0</v>
      </c>
      <c r="AA1745" s="9">
        <v>10</v>
      </c>
      <c r="AB1745" s="9">
        <v>21</v>
      </c>
      <c r="AC1745" s="9">
        <v>24</v>
      </c>
      <c r="AD1745" s="9">
        <v>30</v>
      </c>
      <c r="AE1745" s="9">
        <v>0</v>
      </c>
      <c r="AF1745" s="9">
        <v>34</v>
      </c>
      <c r="AG1745" s="9">
        <v>31</v>
      </c>
      <c r="AH1745" s="9">
        <v>20</v>
      </c>
      <c r="AI1745" s="9">
        <v>0</v>
      </c>
      <c r="AJ1745" s="9">
        <v>54</v>
      </c>
      <c r="AK1745" s="9">
        <v>5</v>
      </c>
      <c r="AL1745" s="9">
        <v>26</v>
      </c>
      <c r="AM1745" s="9">
        <v>0</v>
      </c>
      <c r="AN1745" s="9">
        <v>72</v>
      </c>
      <c r="AO1745" s="9">
        <v>3</v>
      </c>
      <c r="AP1745" s="9">
        <v>10</v>
      </c>
      <c r="AQ1745" s="9">
        <v>0</v>
      </c>
      <c r="AR1745" s="9">
        <v>56</v>
      </c>
      <c r="AS1745" s="9">
        <v>29</v>
      </c>
      <c r="AT1745" s="10">
        <v>0</v>
      </c>
    </row>
    <row r="1746" spans="1:46" ht="42.75" x14ac:dyDescent="0.25">
      <c r="A1746" s="26" t="str">
        <f t="shared" si="54"/>
        <v>2016Licensed practical nursesNew BrunswickAll places of work</v>
      </c>
      <c r="B1746" s="24">
        <v>2016</v>
      </c>
      <c r="C1746" s="9" t="s">
        <v>3</v>
      </c>
      <c r="D1746" s="9" t="s">
        <v>165</v>
      </c>
      <c r="E1746" s="9" t="str">
        <f t="shared" si="55"/>
        <v>New Brunswick</v>
      </c>
      <c r="F1746" s="9" t="s">
        <v>179</v>
      </c>
      <c r="G1746" s="9" t="s">
        <v>9</v>
      </c>
      <c r="H1746" s="9">
        <v>3139</v>
      </c>
      <c r="I1746" s="9">
        <v>2827</v>
      </c>
      <c r="J1746" s="9">
        <v>312</v>
      </c>
      <c r="K1746" s="9">
        <v>0</v>
      </c>
      <c r="L1746" s="9">
        <v>159</v>
      </c>
      <c r="M1746" s="9">
        <v>365</v>
      </c>
      <c r="N1746" s="9">
        <v>355</v>
      </c>
      <c r="O1746" s="9">
        <v>428</v>
      </c>
      <c r="P1746" s="9">
        <v>410</v>
      </c>
      <c r="Q1746" s="9">
        <v>413</v>
      </c>
      <c r="R1746" s="9">
        <v>444</v>
      </c>
      <c r="S1746" s="9">
        <v>313</v>
      </c>
      <c r="T1746" s="9">
        <v>189</v>
      </c>
      <c r="U1746" s="9">
        <v>50</v>
      </c>
      <c r="V1746" s="9">
        <v>13</v>
      </c>
      <c r="W1746" s="9">
        <v>0</v>
      </c>
      <c r="X1746" s="9">
        <v>3114</v>
      </c>
      <c r="Y1746" s="9">
        <v>19</v>
      </c>
      <c r="Z1746" s="9">
        <v>6</v>
      </c>
      <c r="AA1746" s="9">
        <v>1368</v>
      </c>
      <c r="AB1746" s="9">
        <v>1168</v>
      </c>
      <c r="AC1746" s="9">
        <v>326</v>
      </c>
      <c r="AD1746" s="9">
        <v>271</v>
      </c>
      <c r="AE1746" s="9">
        <v>6</v>
      </c>
      <c r="AF1746" s="9">
        <v>1714</v>
      </c>
      <c r="AG1746" s="9">
        <v>993</v>
      </c>
      <c r="AH1746" s="9">
        <v>432</v>
      </c>
      <c r="AI1746" s="9">
        <v>0</v>
      </c>
      <c r="AJ1746" s="9">
        <v>2719</v>
      </c>
      <c r="AK1746" s="9">
        <v>144</v>
      </c>
      <c r="AL1746" s="9">
        <v>276</v>
      </c>
      <c r="AM1746" s="9">
        <v>0</v>
      </c>
      <c r="AN1746" s="9">
        <v>2923</v>
      </c>
      <c r="AO1746" s="9">
        <v>56</v>
      </c>
      <c r="AP1746" s="9">
        <v>160</v>
      </c>
      <c r="AQ1746" s="9">
        <v>0</v>
      </c>
      <c r="AR1746" s="9">
        <v>2200</v>
      </c>
      <c r="AS1746" s="9">
        <v>939</v>
      </c>
      <c r="AT1746" s="10">
        <v>0</v>
      </c>
    </row>
    <row r="1747" spans="1:46" ht="42.75" x14ac:dyDescent="0.25">
      <c r="A1747" s="26" t="str">
        <f t="shared" si="54"/>
        <v>2016Licensed practical nursesNew BrunswickHospital</v>
      </c>
      <c r="B1747" s="24">
        <v>2016</v>
      </c>
      <c r="C1747" s="9" t="s">
        <v>3</v>
      </c>
      <c r="D1747" s="9" t="s">
        <v>165</v>
      </c>
      <c r="E1747" s="9" t="str">
        <f t="shared" si="55"/>
        <v>New Brunswick</v>
      </c>
      <c r="F1747" s="9" t="s">
        <v>180</v>
      </c>
      <c r="G1747" s="9" t="s">
        <v>10</v>
      </c>
      <c r="H1747" s="9">
        <v>1638</v>
      </c>
      <c r="I1747" s="9">
        <v>1433</v>
      </c>
      <c r="J1747" s="9">
        <v>205</v>
      </c>
      <c r="K1747" s="9">
        <v>0</v>
      </c>
      <c r="L1747" s="9">
        <v>79</v>
      </c>
      <c r="M1747" s="9">
        <v>194</v>
      </c>
      <c r="N1747" s="9">
        <v>200</v>
      </c>
      <c r="O1747" s="9">
        <v>224</v>
      </c>
      <c r="P1747" s="9">
        <v>236</v>
      </c>
      <c r="Q1747" s="9">
        <v>214</v>
      </c>
      <c r="R1747" s="9">
        <v>229</v>
      </c>
      <c r="S1747" s="9">
        <v>143</v>
      </c>
      <c r="T1747" s="9">
        <v>92</v>
      </c>
      <c r="U1747" s="9">
        <v>19</v>
      </c>
      <c r="V1747" s="9">
        <v>8</v>
      </c>
      <c r="W1747" s="9">
        <v>0</v>
      </c>
      <c r="X1747" s="9">
        <v>1628</v>
      </c>
      <c r="Y1747" s="9">
        <v>6</v>
      </c>
      <c r="Z1747" s="9">
        <v>4</v>
      </c>
      <c r="AA1747" s="9">
        <v>738</v>
      </c>
      <c r="AB1747" s="9">
        <v>615</v>
      </c>
      <c r="AC1747" s="9">
        <v>154</v>
      </c>
      <c r="AD1747" s="9">
        <v>127</v>
      </c>
      <c r="AE1747" s="9">
        <v>4</v>
      </c>
      <c r="AF1747" s="9">
        <v>838</v>
      </c>
      <c r="AG1747" s="9">
        <v>566</v>
      </c>
      <c r="AH1747" s="9">
        <v>234</v>
      </c>
      <c r="AI1747" s="9">
        <v>0</v>
      </c>
      <c r="AJ1747" s="9">
        <v>1491</v>
      </c>
      <c r="AK1747" s="9">
        <v>17</v>
      </c>
      <c r="AL1747" s="9">
        <v>130</v>
      </c>
      <c r="AM1747" s="9">
        <v>0</v>
      </c>
      <c r="AN1747" s="9">
        <v>1485</v>
      </c>
      <c r="AO1747" s="9">
        <v>35</v>
      </c>
      <c r="AP1747" s="9">
        <v>118</v>
      </c>
      <c r="AQ1747" s="9">
        <v>0</v>
      </c>
      <c r="AR1747" s="9">
        <v>1373</v>
      </c>
      <c r="AS1747" s="9">
        <v>265</v>
      </c>
      <c r="AT1747" s="10">
        <v>0</v>
      </c>
    </row>
    <row r="1748" spans="1:46" ht="42.75" x14ac:dyDescent="0.25">
      <c r="A1748" s="26" t="str">
        <f t="shared" si="54"/>
        <v>2016Licensed practical nursesNew BrunswickCommunity health</v>
      </c>
      <c r="B1748" s="24">
        <v>2016</v>
      </c>
      <c r="C1748" s="9" t="s">
        <v>3</v>
      </c>
      <c r="D1748" s="9" t="s">
        <v>165</v>
      </c>
      <c r="E1748" s="9" t="str">
        <f t="shared" si="55"/>
        <v>New Brunswick</v>
      </c>
      <c r="F1748" s="9" t="s">
        <v>182</v>
      </c>
      <c r="G1748" s="9" t="s">
        <v>11</v>
      </c>
      <c r="H1748" s="9">
        <v>172</v>
      </c>
      <c r="I1748" s="9">
        <v>161</v>
      </c>
      <c r="J1748" s="9">
        <v>11</v>
      </c>
      <c r="K1748" s="9">
        <v>0</v>
      </c>
      <c r="L1748" s="9">
        <v>4</v>
      </c>
      <c r="M1748" s="9">
        <v>7</v>
      </c>
      <c r="N1748" s="9">
        <v>15</v>
      </c>
      <c r="O1748" s="9">
        <v>28</v>
      </c>
      <c r="P1748" s="9">
        <v>20</v>
      </c>
      <c r="Q1748" s="9">
        <v>23</v>
      </c>
      <c r="R1748" s="9">
        <v>28</v>
      </c>
      <c r="S1748" s="9">
        <v>24</v>
      </c>
      <c r="T1748" s="9">
        <v>14</v>
      </c>
      <c r="U1748" s="9">
        <v>7</v>
      </c>
      <c r="V1748" s="9">
        <v>2</v>
      </c>
      <c r="W1748" s="9">
        <v>0</v>
      </c>
      <c r="X1748" s="9">
        <v>170</v>
      </c>
      <c r="Y1748" s="9">
        <v>2</v>
      </c>
      <c r="Z1748" s="9">
        <v>0</v>
      </c>
      <c r="AA1748" s="9">
        <v>41</v>
      </c>
      <c r="AB1748" s="9">
        <v>78</v>
      </c>
      <c r="AC1748" s="9">
        <v>24</v>
      </c>
      <c r="AD1748" s="9">
        <v>29</v>
      </c>
      <c r="AE1748" s="9">
        <v>0</v>
      </c>
      <c r="AF1748" s="9">
        <v>112</v>
      </c>
      <c r="AG1748" s="9">
        <v>48</v>
      </c>
      <c r="AH1748" s="9">
        <v>12</v>
      </c>
      <c r="AI1748" s="9">
        <v>0</v>
      </c>
      <c r="AJ1748" s="9">
        <v>125</v>
      </c>
      <c r="AK1748" s="9">
        <v>6</v>
      </c>
      <c r="AL1748" s="9">
        <v>41</v>
      </c>
      <c r="AM1748" s="9">
        <v>0</v>
      </c>
      <c r="AN1748" s="9">
        <v>147</v>
      </c>
      <c r="AO1748" s="9">
        <v>9</v>
      </c>
      <c r="AP1748" s="9">
        <v>16</v>
      </c>
      <c r="AQ1748" s="9">
        <v>0</v>
      </c>
      <c r="AR1748" s="9">
        <v>97</v>
      </c>
      <c r="AS1748" s="9">
        <v>75</v>
      </c>
      <c r="AT1748" s="10">
        <v>0</v>
      </c>
    </row>
    <row r="1749" spans="1:46" ht="57" x14ac:dyDescent="0.25">
      <c r="A1749" s="26" t="str">
        <f t="shared" si="54"/>
        <v>2016Licensed practical nursesNew BrunswickNursing home/long-term care</v>
      </c>
      <c r="B1749" s="24">
        <v>2016</v>
      </c>
      <c r="C1749" s="9" t="s">
        <v>3</v>
      </c>
      <c r="D1749" s="9" t="s">
        <v>165</v>
      </c>
      <c r="E1749" s="9" t="str">
        <f t="shared" si="55"/>
        <v>New Brunswick</v>
      </c>
      <c r="F1749" s="9" t="s">
        <v>181</v>
      </c>
      <c r="G1749" s="9" t="s">
        <v>12</v>
      </c>
      <c r="H1749" s="9">
        <v>1265</v>
      </c>
      <c r="I1749" s="9">
        <v>1177</v>
      </c>
      <c r="J1749" s="9">
        <v>88</v>
      </c>
      <c r="K1749" s="9">
        <v>0</v>
      </c>
      <c r="L1749" s="9">
        <v>73</v>
      </c>
      <c r="M1749" s="9">
        <v>160</v>
      </c>
      <c r="N1749" s="9">
        <v>133</v>
      </c>
      <c r="O1749" s="9">
        <v>164</v>
      </c>
      <c r="P1749" s="9">
        <v>146</v>
      </c>
      <c r="Q1749" s="9">
        <v>165</v>
      </c>
      <c r="R1749" s="9">
        <v>181</v>
      </c>
      <c r="S1749" s="9">
        <v>142</v>
      </c>
      <c r="T1749" s="9">
        <v>77</v>
      </c>
      <c r="U1749" s="9">
        <v>21</v>
      </c>
      <c r="V1749" s="9">
        <v>3</v>
      </c>
      <c r="W1749" s="9">
        <v>0</v>
      </c>
      <c r="X1749" s="9">
        <v>1254</v>
      </c>
      <c r="Y1749" s="9">
        <v>9</v>
      </c>
      <c r="Z1749" s="9">
        <v>2</v>
      </c>
      <c r="AA1749" s="9">
        <v>568</v>
      </c>
      <c r="AB1749" s="9">
        <v>447</v>
      </c>
      <c r="AC1749" s="9">
        <v>144</v>
      </c>
      <c r="AD1749" s="9">
        <v>104</v>
      </c>
      <c r="AE1749" s="9">
        <v>2</v>
      </c>
      <c r="AF1749" s="9">
        <v>724</v>
      </c>
      <c r="AG1749" s="9">
        <v>361</v>
      </c>
      <c r="AH1749" s="9">
        <v>180</v>
      </c>
      <c r="AI1749" s="9">
        <v>0</v>
      </c>
      <c r="AJ1749" s="9">
        <v>1086</v>
      </c>
      <c r="AK1749" s="9">
        <v>117</v>
      </c>
      <c r="AL1749" s="9">
        <v>62</v>
      </c>
      <c r="AM1749" s="9">
        <v>0</v>
      </c>
      <c r="AN1749" s="9">
        <v>1262</v>
      </c>
      <c r="AO1749" s="9">
        <v>2</v>
      </c>
      <c r="AP1749" s="9">
        <v>1</v>
      </c>
      <c r="AQ1749" s="9">
        <v>0</v>
      </c>
      <c r="AR1749" s="9">
        <v>682</v>
      </c>
      <c r="AS1749" s="9">
        <v>583</v>
      </c>
      <c r="AT1749" s="10">
        <v>0</v>
      </c>
    </row>
    <row r="1750" spans="1:46" ht="42.75" x14ac:dyDescent="0.25">
      <c r="A1750" s="26" t="str">
        <f t="shared" si="54"/>
        <v>2016Licensed practical nursesNew BrunswickOther places of work</v>
      </c>
      <c r="B1750" s="24">
        <v>2016</v>
      </c>
      <c r="C1750" s="9" t="s">
        <v>3</v>
      </c>
      <c r="D1750" s="9" t="s">
        <v>165</v>
      </c>
      <c r="E1750" s="9" t="str">
        <f t="shared" si="55"/>
        <v>New Brunswick</v>
      </c>
      <c r="F1750" s="9" t="s">
        <v>183</v>
      </c>
      <c r="G1750" s="9" t="s">
        <v>13</v>
      </c>
      <c r="H1750" s="9">
        <v>64</v>
      </c>
      <c r="I1750" s="9">
        <v>56</v>
      </c>
      <c r="J1750" s="9">
        <v>8</v>
      </c>
      <c r="K1750" s="9">
        <v>0</v>
      </c>
      <c r="L1750" s="9">
        <v>3</v>
      </c>
      <c r="M1750" s="9">
        <v>4</v>
      </c>
      <c r="N1750" s="9">
        <v>7</v>
      </c>
      <c r="O1750" s="9">
        <v>12</v>
      </c>
      <c r="P1750" s="9">
        <v>8</v>
      </c>
      <c r="Q1750" s="9">
        <v>11</v>
      </c>
      <c r="R1750" s="9">
        <v>6</v>
      </c>
      <c r="S1750" s="9">
        <v>4</v>
      </c>
      <c r="T1750" s="9">
        <v>6</v>
      </c>
      <c r="U1750" s="9">
        <v>3</v>
      </c>
      <c r="V1750" s="9">
        <v>0</v>
      </c>
      <c r="W1750" s="9">
        <v>0</v>
      </c>
      <c r="X1750" s="9">
        <v>62</v>
      </c>
      <c r="Y1750" s="9">
        <v>2</v>
      </c>
      <c r="Z1750" s="9">
        <v>0</v>
      </c>
      <c r="AA1750" s="9">
        <v>21</v>
      </c>
      <c r="AB1750" s="9">
        <v>28</v>
      </c>
      <c r="AC1750" s="9">
        <v>4</v>
      </c>
      <c r="AD1750" s="9">
        <v>11</v>
      </c>
      <c r="AE1750" s="9">
        <v>0</v>
      </c>
      <c r="AF1750" s="9">
        <v>40</v>
      </c>
      <c r="AG1750" s="9">
        <v>18</v>
      </c>
      <c r="AH1750" s="9">
        <v>6</v>
      </c>
      <c r="AI1750" s="9">
        <v>0</v>
      </c>
      <c r="AJ1750" s="9">
        <v>17</v>
      </c>
      <c r="AK1750" s="9">
        <v>4</v>
      </c>
      <c r="AL1750" s="9">
        <v>43</v>
      </c>
      <c r="AM1750" s="9">
        <v>0</v>
      </c>
      <c r="AN1750" s="9">
        <v>29</v>
      </c>
      <c r="AO1750" s="9">
        <v>10</v>
      </c>
      <c r="AP1750" s="9">
        <v>25</v>
      </c>
      <c r="AQ1750" s="9">
        <v>0</v>
      </c>
      <c r="AR1750" s="9">
        <v>48</v>
      </c>
      <c r="AS1750" s="9">
        <v>16</v>
      </c>
      <c r="AT1750" s="10">
        <v>0</v>
      </c>
    </row>
    <row r="1751" spans="1:46" ht="42.75" x14ac:dyDescent="0.25">
      <c r="A1751" s="26" t="str">
        <f t="shared" si="54"/>
        <v>2016Licensed practical nursesQuebecAll places of work</v>
      </c>
      <c r="B1751" s="24">
        <v>2016</v>
      </c>
      <c r="C1751" s="9" t="s">
        <v>3</v>
      </c>
      <c r="D1751" s="9" t="s">
        <v>166</v>
      </c>
      <c r="E1751" s="9" t="str">
        <f t="shared" si="55"/>
        <v>Quebec</v>
      </c>
      <c r="F1751" s="9" t="s">
        <v>179</v>
      </c>
      <c r="G1751" s="9" t="s">
        <v>9</v>
      </c>
      <c r="H1751" s="9">
        <v>24620</v>
      </c>
      <c r="I1751" s="9">
        <v>22157</v>
      </c>
      <c r="J1751" s="9">
        <v>2463</v>
      </c>
      <c r="K1751" s="9">
        <v>0</v>
      </c>
      <c r="L1751" s="9">
        <v>1154</v>
      </c>
      <c r="M1751" s="9">
        <v>3199</v>
      </c>
      <c r="N1751" s="9">
        <v>3473</v>
      </c>
      <c r="O1751" s="9">
        <v>3704</v>
      </c>
      <c r="P1751" s="9">
        <v>3595</v>
      </c>
      <c r="Q1751" s="9">
        <v>3296</v>
      </c>
      <c r="R1751" s="9">
        <v>2967</v>
      </c>
      <c r="S1751" s="9">
        <v>2189</v>
      </c>
      <c r="T1751" s="9">
        <v>783</v>
      </c>
      <c r="U1751" s="9">
        <v>212</v>
      </c>
      <c r="V1751" s="9">
        <v>48</v>
      </c>
      <c r="W1751" s="9">
        <v>0</v>
      </c>
      <c r="X1751" s="9">
        <v>24587</v>
      </c>
      <c r="Y1751" s="9">
        <v>17</v>
      </c>
      <c r="Z1751" s="9">
        <v>16</v>
      </c>
      <c r="AA1751" s="9">
        <v>15312</v>
      </c>
      <c r="AB1751" s="9">
        <v>4620</v>
      </c>
      <c r="AC1751" s="9">
        <v>2064</v>
      </c>
      <c r="AD1751" s="9">
        <v>2624</v>
      </c>
      <c r="AE1751" s="9">
        <v>0</v>
      </c>
      <c r="AF1751" s="9">
        <v>10043</v>
      </c>
      <c r="AG1751" s="9">
        <v>12272</v>
      </c>
      <c r="AH1751" s="9">
        <v>2305</v>
      </c>
      <c r="AI1751" s="9">
        <v>0</v>
      </c>
      <c r="AJ1751" s="9">
        <v>23664</v>
      </c>
      <c r="AK1751" s="9">
        <v>0</v>
      </c>
      <c r="AL1751" s="9">
        <v>956</v>
      </c>
      <c r="AM1751" s="9">
        <v>0</v>
      </c>
      <c r="AN1751" s="9">
        <v>24021</v>
      </c>
      <c r="AO1751" s="9">
        <v>178</v>
      </c>
      <c r="AP1751" s="9">
        <v>418</v>
      </c>
      <c r="AQ1751" s="9">
        <v>3</v>
      </c>
      <c r="AR1751" s="9">
        <v>22689</v>
      </c>
      <c r="AS1751" s="9">
        <v>1931</v>
      </c>
      <c r="AT1751" s="10">
        <v>0</v>
      </c>
    </row>
    <row r="1752" spans="1:46" ht="42.75" x14ac:dyDescent="0.25">
      <c r="A1752" s="26" t="str">
        <f t="shared" si="54"/>
        <v>2016Licensed practical nursesQuebecHospital</v>
      </c>
      <c r="B1752" s="24">
        <v>2016</v>
      </c>
      <c r="C1752" s="9" t="s">
        <v>3</v>
      </c>
      <c r="D1752" s="9" t="s">
        <v>166</v>
      </c>
      <c r="E1752" s="9" t="str">
        <f t="shared" si="55"/>
        <v>Quebec</v>
      </c>
      <c r="F1752" s="9" t="s">
        <v>180</v>
      </c>
      <c r="G1752" s="9" t="s">
        <v>10</v>
      </c>
      <c r="H1752" s="9">
        <v>15823</v>
      </c>
      <c r="I1752" s="9">
        <v>14217</v>
      </c>
      <c r="J1752" s="9">
        <v>1606</v>
      </c>
      <c r="K1752" s="9">
        <v>0</v>
      </c>
      <c r="L1752" s="9">
        <v>716</v>
      </c>
      <c r="M1752" s="9">
        <v>2131</v>
      </c>
      <c r="N1752" s="9">
        <v>2367</v>
      </c>
      <c r="O1752" s="9">
        <v>2402</v>
      </c>
      <c r="P1752" s="9">
        <v>2217</v>
      </c>
      <c r="Q1752" s="9">
        <v>2071</v>
      </c>
      <c r="R1752" s="9">
        <v>1953</v>
      </c>
      <c r="S1752" s="9">
        <v>1456</v>
      </c>
      <c r="T1752" s="9">
        <v>419</v>
      </c>
      <c r="U1752" s="9">
        <v>84</v>
      </c>
      <c r="V1752" s="9">
        <v>7</v>
      </c>
      <c r="W1752" s="9">
        <v>0</v>
      </c>
      <c r="X1752" s="9">
        <v>15810</v>
      </c>
      <c r="Y1752" s="9">
        <v>6</v>
      </c>
      <c r="Z1752" s="9">
        <v>7</v>
      </c>
      <c r="AA1752" s="9">
        <v>9459</v>
      </c>
      <c r="AB1752" s="9">
        <v>3141</v>
      </c>
      <c r="AC1752" s="9">
        <v>1419</v>
      </c>
      <c r="AD1752" s="9">
        <v>1804</v>
      </c>
      <c r="AE1752" s="9">
        <v>0</v>
      </c>
      <c r="AF1752" s="9">
        <v>6432</v>
      </c>
      <c r="AG1752" s="9">
        <v>8425</v>
      </c>
      <c r="AH1752" s="9">
        <v>966</v>
      </c>
      <c r="AI1752" s="9">
        <v>0</v>
      </c>
      <c r="AJ1752" s="9">
        <v>15607</v>
      </c>
      <c r="AK1752" s="9">
        <v>0</v>
      </c>
      <c r="AL1752" s="9">
        <v>216</v>
      </c>
      <c r="AM1752" s="9">
        <v>0</v>
      </c>
      <c r="AN1752" s="9">
        <v>15796</v>
      </c>
      <c r="AO1752" s="9">
        <v>21</v>
      </c>
      <c r="AP1752" s="9">
        <v>6</v>
      </c>
      <c r="AQ1752" s="9">
        <v>0</v>
      </c>
      <c r="AR1752" s="9">
        <v>14692</v>
      </c>
      <c r="AS1752" s="9">
        <v>1131</v>
      </c>
      <c r="AT1752" s="10">
        <v>0</v>
      </c>
    </row>
    <row r="1753" spans="1:46" ht="42.75" x14ac:dyDescent="0.25">
      <c r="A1753" s="26" t="str">
        <f t="shared" si="54"/>
        <v>2016Licensed practical nursesQuebecCommunity health</v>
      </c>
      <c r="B1753" s="24">
        <v>2016</v>
      </c>
      <c r="C1753" s="9" t="s">
        <v>3</v>
      </c>
      <c r="D1753" s="9" t="s">
        <v>166</v>
      </c>
      <c r="E1753" s="9" t="str">
        <f t="shared" si="55"/>
        <v>Quebec</v>
      </c>
      <c r="F1753" s="9" t="s">
        <v>182</v>
      </c>
      <c r="G1753" s="9" t="s">
        <v>11</v>
      </c>
      <c r="H1753" s="9">
        <v>476</v>
      </c>
      <c r="I1753" s="9">
        <v>450</v>
      </c>
      <c r="J1753" s="9">
        <v>26</v>
      </c>
      <c r="K1753" s="9">
        <v>0</v>
      </c>
      <c r="L1753" s="9">
        <v>14</v>
      </c>
      <c r="M1753" s="9">
        <v>60</v>
      </c>
      <c r="N1753" s="9">
        <v>87</v>
      </c>
      <c r="O1753" s="9">
        <v>89</v>
      </c>
      <c r="P1753" s="9">
        <v>71</v>
      </c>
      <c r="Q1753" s="9">
        <v>58</v>
      </c>
      <c r="R1753" s="9">
        <v>31</v>
      </c>
      <c r="S1753" s="9">
        <v>37</v>
      </c>
      <c r="T1753" s="9">
        <v>11</v>
      </c>
      <c r="U1753" s="9">
        <v>10</v>
      </c>
      <c r="V1753" s="9">
        <v>8</v>
      </c>
      <c r="W1753" s="9">
        <v>0</v>
      </c>
      <c r="X1753" s="9">
        <v>473</v>
      </c>
      <c r="Y1753" s="9">
        <v>1</v>
      </c>
      <c r="Z1753" s="9">
        <v>2</v>
      </c>
      <c r="AA1753" s="9">
        <v>292</v>
      </c>
      <c r="AB1753" s="9">
        <v>95</v>
      </c>
      <c r="AC1753" s="9">
        <v>32</v>
      </c>
      <c r="AD1753" s="9">
        <v>57</v>
      </c>
      <c r="AE1753" s="9">
        <v>0</v>
      </c>
      <c r="AF1753" s="9">
        <v>252</v>
      </c>
      <c r="AG1753" s="9">
        <v>182</v>
      </c>
      <c r="AH1753" s="9">
        <v>42</v>
      </c>
      <c r="AI1753" s="9">
        <v>0</v>
      </c>
      <c r="AJ1753" s="9">
        <v>467</v>
      </c>
      <c r="AK1753" s="9">
        <v>0</v>
      </c>
      <c r="AL1753" s="9">
        <v>9</v>
      </c>
      <c r="AM1753" s="9">
        <v>0</v>
      </c>
      <c r="AN1753" s="9">
        <v>475</v>
      </c>
      <c r="AO1753" s="9">
        <v>1</v>
      </c>
      <c r="AP1753" s="9">
        <v>0</v>
      </c>
      <c r="AQ1753" s="9">
        <v>0</v>
      </c>
      <c r="AR1753" s="9">
        <v>455</v>
      </c>
      <c r="AS1753" s="9">
        <v>21</v>
      </c>
      <c r="AT1753" s="10">
        <v>0</v>
      </c>
    </row>
    <row r="1754" spans="1:46" ht="57" x14ac:dyDescent="0.25">
      <c r="A1754" s="26" t="str">
        <f t="shared" si="54"/>
        <v>2016Licensed practical nursesQuebecNursing home/long-term care</v>
      </c>
      <c r="B1754" s="24">
        <v>2016</v>
      </c>
      <c r="C1754" s="9" t="s">
        <v>3</v>
      </c>
      <c r="D1754" s="9" t="s">
        <v>166</v>
      </c>
      <c r="E1754" s="9" t="str">
        <f t="shared" si="55"/>
        <v>Quebec</v>
      </c>
      <c r="F1754" s="9" t="s">
        <v>181</v>
      </c>
      <c r="G1754" s="9" t="s">
        <v>12</v>
      </c>
      <c r="H1754" s="9">
        <v>4234</v>
      </c>
      <c r="I1754" s="9">
        <v>3865</v>
      </c>
      <c r="J1754" s="9">
        <v>369</v>
      </c>
      <c r="K1754" s="9">
        <v>0</v>
      </c>
      <c r="L1754" s="9">
        <v>253</v>
      </c>
      <c r="M1754" s="9">
        <v>536</v>
      </c>
      <c r="N1754" s="9">
        <v>475</v>
      </c>
      <c r="O1754" s="9">
        <v>596</v>
      </c>
      <c r="P1754" s="9">
        <v>642</v>
      </c>
      <c r="Q1754" s="9">
        <v>591</v>
      </c>
      <c r="R1754" s="9">
        <v>480</v>
      </c>
      <c r="S1754" s="9">
        <v>360</v>
      </c>
      <c r="T1754" s="9">
        <v>215</v>
      </c>
      <c r="U1754" s="9">
        <v>62</v>
      </c>
      <c r="V1754" s="9">
        <v>24</v>
      </c>
      <c r="W1754" s="9">
        <v>0</v>
      </c>
      <c r="X1754" s="9">
        <v>4225</v>
      </c>
      <c r="Y1754" s="9">
        <v>6</v>
      </c>
      <c r="Z1754" s="9">
        <v>3</v>
      </c>
      <c r="AA1754" s="9">
        <v>2877</v>
      </c>
      <c r="AB1754" s="9">
        <v>648</v>
      </c>
      <c r="AC1754" s="9">
        <v>320</v>
      </c>
      <c r="AD1754" s="9">
        <v>389</v>
      </c>
      <c r="AE1754" s="9">
        <v>0</v>
      </c>
      <c r="AF1754" s="9">
        <v>1715</v>
      </c>
      <c r="AG1754" s="9">
        <v>2091</v>
      </c>
      <c r="AH1754" s="9">
        <v>428</v>
      </c>
      <c r="AI1754" s="9">
        <v>0</v>
      </c>
      <c r="AJ1754" s="9">
        <v>4101</v>
      </c>
      <c r="AK1754" s="9">
        <v>0</v>
      </c>
      <c r="AL1754" s="9">
        <v>133</v>
      </c>
      <c r="AM1754" s="9">
        <v>0</v>
      </c>
      <c r="AN1754" s="9">
        <v>4209</v>
      </c>
      <c r="AO1754" s="9">
        <v>25</v>
      </c>
      <c r="AP1754" s="9">
        <v>0</v>
      </c>
      <c r="AQ1754" s="9">
        <v>0</v>
      </c>
      <c r="AR1754" s="9">
        <v>3803</v>
      </c>
      <c r="AS1754" s="9">
        <v>431</v>
      </c>
      <c r="AT1754" s="10">
        <v>0</v>
      </c>
    </row>
    <row r="1755" spans="1:46" ht="42.75" x14ac:dyDescent="0.25">
      <c r="A1755" s="26" t="str">
        <f t="shared" si="54"/>
        <v>2016Licensed practical nursesQuebecOther places of work</v>
      </c>
      <c r="B1755" s="24">
        <v>2016</v>
      </c>
      <c r="C1755" s="9" t="s">
        <v>3</v>
      </c>
      <c r="D1755" s="9" t="s">
        <v>166</v>
      </c>
      <c r="E1755" s="9" t="str">
        <f t="shared" si="55"/>
        <v>Quebec</v>
      </c>
      <c r="F1755" s="9" t="s">
        <v>183</v>
      </c>
      <c r="G1755" s="9" t="s">
        <v>13</v>
      </c>
      <c r="H1755" s="9">
        <v>4087</v>
      </c>
      <c r="I1755" s="9">
        <v>3625</v>
      </c>
      <c r="J1755" s="9">
        <v>462</v>
      </c>
      <c r="K1755" s="9">
        <v>0</v>
      </c>
      <c r="L1755" s="9">
        <v>171</v>
      </c>
      <c r="M1755" s="9">
        <v>472</v>
      </c>
      <c r="N1755" s="9">
        <v>544</v>
      </c>
      <c r="O1755" s="9">
        <v>617</v>
      </c>
      <c r="P1755" s="9">
        <v>665</v>
      </c>
      <c r="Q1755" s="9">
        <v>576</v>
      </c>
      <c r="R1755" s="9">
        <v>503</v>
      </c>
      <c r="S1755" s="9">
        <v>336</v>
      </c>
      <c r="T1755" s="9">
        <v>138</v>
      </c>
      <c r="U1755" s="9">
        <v>56</v>
      </c>
      <c r="V1755" s="9">
        <v>9</v>
      </c>
      <c r="W1755" s="9">
        <v>0</v>
      </c>
      <c r="X1755" s="9">
        <v>4079</v>
      </c>
      <c r="Y1755" s="9">
        <v>4</v>
      </c>
      <c r="Z1755" s="9">
        <v>4</v>
      </c>
      <c r="AA1755" s="9">
        <v>2684</v>
      </c>
      <c r="AB1755" s="9">
        <v>736</v>
      </c>
      <c r="AC1755" s="9">
        <v>293</v>
      </c>
      <c r="AD1755" s="9">
        <v>374</v>
      </c>
      <c r="AE1755" s="9">
        <v>0</v>
      </c>
      <c r="AF1755" s="9">
        <v>1644</v>
      </c>
      <c r="AG1755" s="9">
        <v>1574</v>
      </c>
      <c r="AH1755" s="9">
        <v>869</v>
      </c>
      <c r="AI1755" s="9">
        <v>0</v>
      </c>
      <c r="AJ1755" s="9">
        <v>3489</v>
      </c>
      <c r="AK1755" s="9">
        <v>0</v>
      </c>
      <c r="AL1755" s="9">
        <v>598</v>
      </c>
      <c r="AM1755" s="9">
        <v>0</v>
      </c>
      <c r="AN1755" s="9">
        <v>3541</v>
      </c>
      <c r="AO1755" s="9">
        <v>131</v>
      </c>
      <c r="AP1755" s="9">
        <v>412</v>
      </c>
      <c r="AQ1755" s="9">
        <v>3</v>
      </c>
      <c r="AR1755" s="9">
        <v>3739</v>
      </c>
      <c r="AS1755" s="9">
        <v>348</v>
      </c>
      <c r="AT1755" s="10">
        <v>0</v>
      </c>
    </row>
    <row r="1756" spans="1:46" ht="42.75" x14ac:dyDescent="0.25">
      <c r="A1756" s="26" t="str">
        <f t="shared" si="54"/>
        <v>2016Licensed practical nursesOntarioAll places of work</v>
      </c>
      <c r="B1756" s="24">
        <v>2016</v>
      </c>
      <c r="C1756" s="9" t="s">
        <v>3</v>
      </c>
      <c r="D1756" s="9" t="s">
        <v>172</v>
      </c>
      <c r="E1756" s="9" t="str">
        <f t="shared" si="55"/>
        <v>Ontario</v>
      </c>
      <c r="F1756" s="9" t="s">
        <v>179</v>
      </c>
      <c r="G1756" s="9" t="s">
        <v>9</v>
      </c>
      <c r="H1756" s="9">
        <v>41468</v>
      </c>
      <c r="I1756" s="9">
        <v>37819</v>
      </c>
      <c r="J1756" s="9">
        <v>3649</v>
      </c>
      <c r="K1756" s="9">
        <v>0</v>
      </c>
      <c r="L1756" s="9">
        <v>1754</v>
      </c>
      <c r="M1756" s="9">
        <v>5953</v>
      </c>
      <c r="N1756" s="9">
        <v>6370</v>
      </c>
      <c r="O1756" s="9">
        <v>5058</v>
      </c>
      <c r="P1756" s="9">
        <v>5111</v>
      </c>
      <c r="Q1756" s="9">
        <v>4870</v>
      </c>
      <c r="R1756" s="9">
        <v>4554</v>
      </c>
      <c r="S1756" s="9">
        <v>3821</v>
      </c>
      <c r="T1756" s="9">
        <v>2682</v>
      </c>
      <c r="U1756" s="9">
        <v>1028</v>
      </c>
      <c r="V1756" s="9">
        <v>267</v>
      </c>
      <c r="W1756" s="9">
        <v>0</v>
      </c>
      <c r="X1756" s="9">
        <v>37451</v>
      </c>
      <c r="Y1756" s="9">
        <v>3919</v>
      </c>
      <c r="Z1756" s="9">
        <v>98</v>
      </c>
      <c r="AA1756" s="9">
        <v>22499</v>
      </c>
      <c r="AB1756" s="9">
        <v>7820</v>
      </c>
      <c r="AC1756" s="9">
        <v>5892</v>
      </c>
      <c r="AD1756" s="9">
        <v>5189</v>
      </c>
      <c r="AE1756" s="9">
        <v>68</v>
      </c>
      <c r="AF1756" s="9">
        <v>22475</v>
      </c>
      <c r="AG1756" s="9">
        <v>15066</v>
      </c>
      <c r="AH1756" s="9">
        <v>3927</v>
      </c>
      <c r="AI1756" s="9">
        <v>0</v>
      </c>
      <c r="AJ1756" s="9">
        <v>35532</v>
      </c>
      <c r="AK1756" s="9">
        <v>1141</v>
      </c>
      <c r="AL1756" s="9">
        <v>4795</v>
      </c>
      <c r="AM1756" s="9">
        <v>0</v>
      </c>
      <c r="AN1756" s="9">
        <v>40146</v>
      </c>
      <c r="AO1756" s="9">
        <v>942</v>
      </c>
      <c r="AP1756" s="9">
        <v>342</v>
      </c>
      <c r="AQ1756" s="9">
        <v>38</v>
      </c>
      <c r="AR1756" s="9">
        <v>37632</v>
      </c>
      <c r="AS1756" s="9">
        <v>3836</v>
      </c>
      <c r="AT1756" s="10">
        <v>0</v>
      </c>
    </row>
    <row r="1757" spans="1:46" ht="42.75" x14ac:dyDescent="0.25">
      <c r="A1757" s="26" t="str">
        <f t="shared" si="54"/>
        <v>2016Licensed practical nursesOntarioHospital</v>
      </c>
      <c r="B1757" s="24">
        <v>2016</v>
      </c>
      <c r="C1757" s="9" t="s">
        <v>3</v>
      </c>
      <c r="D1757" s="9" t="s">
        <v>172</v>
      </c>
      <c r="E1757" s="9" t="str">
        <f t="shared" si="55"/>
        <v>Ontario</v>
      </c>
      <c r="F1757" s="9" t="s">
        <v>180</v>
      </c>
      <c r="G1757" s="9" t="s">
        <v>10</v>
      </c>
      <c r="H1757" s="9">
        <v>16225</v>
      </c>
      <c r="I1757" s="9">
        <v>14521</v>
      </c>
      <c r="J1757" s="9">
        <v>1704</v>
      </c>
      <c r="K1757" s="9">
        <v>0</v>
      </c>
      <c r="L1757" s="9">
        <v>603</v>
      </c>
      <c r="M1757" s="9">
        <v>2421</v>
      </c>
      <c r="N1757" s="9">
        <v>2683</v>
      </c>
      <c r="O1757" s="9">
        <v>2022</v>
      </c>
      <c r="P1757" s="9">
        <v>1835</v>
      </c>
      <c r="Q1757" s="9">
        <v>1798</v>
      </c>
      <c r="R1757" s="9">
        <v>1890</v>
      </c>
      <c r="S1757" s="9">
        <v>1576</v>
      </c>
      <c r="T1757" s="9">
        <v>985</v>
      </c>
      <c r="U1757" s="9">
        <v>335</v>
      </c>
      <c r="V1757" s="9">
        <v>77</v>
      </c>
      <c r="W1757" s="9">
        <v>0</v>
      </c>
      <c r="X1757" s="9">
        <v>15262</v>
      </c>
      <c r="Y1757" s="9">
        <v>949</v>
      </c>
      <c r="Z1757" s="9">
        <v>14</v>
      </c>
      <c r="AA1757" s="9">
        <v>8745</v>
      </c>
      <c r="AB1757" s="9">
        <v>3048</v>
      </c>
      <c r="AC1757" s="9">
        <v>2245</v>
      </c>
      <c r="AD1757" s="9">
        <v>2169</v>
      </c>
      <c r="AE1757" s="9">
        <v>18</v>
      </c>
      <c r="AF1757" s="9">
        <v>8615</v>
      </c>
      <c r="AG1757" s="9">
        <v>6406</v>
      </c>
      <c r="AH1757" s="9">
        <v>1204</v>
      </c>
      <c r="AI1757" s="9">
        <v>0</v>
      </c>
      <c r="AJ1757" s="9">
        <v>15414</v>
      </c>
      <c r="AK1757" s="9">
        <v>62</v>
      </c>
      <c r="AL1757" s="9">
        <v>749</v>
      </c>
      <c r="AM1757" s="9">
        <v>0</v>
      </c>
      <c r="AN1757" s="9">
        <v>16148</v>
      </c>
      <c r="AO1757" s="9">
        <v>65</v>
      </c>
      <c r="AP1757" s="9">
        <v>11</v>
      </c>
      <c r="AQ1757" s="9">
        <v>1</v>
      </c>
      <c r="AR1757" s="9">
        <v>14987</v>
      </c>
      <c r="AS1757" s="9">
        <v>1238</v>
      </c>
      <c r="AT1757" s="10">
        <v>0</v>
      </c>
    </row>
    <row r="1758" spans="1:46" ht="42.75" x14ac:dyDescent="0.25">
      <c r="A1758" s="26" t="str">
        <f t="shared" si="54"/>
        <v>2016Licensed practical nursesOntarioCommunity health</v>
      </c>
      <c r="B1758" s="24">
        <v>2016</v>
      </c>
      <c r="C1758" s="9" t="s">
        <v>3</v>
      </c>
      <c r="D1758" s="9" t="s">
        <v>172</v>
      </c>
      <c r="E1758" s="9" t="str">
        <f t="shared" si="55"/>
        <v>Ontario</v>
      </c>
      <c r="F1758" s="9" t="s">
        <v>182</v>
      </c>
      <c r="G1758" s="9" t="s">
        <v>11</v>
      </c>
      <c r="H1758" s="9">
        <v>7087</v>
      </c>
      <c r="I1758" s="9">
        <v>6566</v>
      </c>
      <c r="J1758" s="9">
        <v>521</v>
      </c>
      <c r="K1758" s="9">
        <v>0</v>
      </c>
      <c r="L1758" s="9">
        <v>284</v>
      </c>
      <c r="M1758" s="9">
        <v>975</v>
      </c>
      <c r="N1758" s="9">
        <v>1086</v>
      </c>
      <c r="O1758" s="9">
        <v>888</v>
      </c>
      <c r="P1758" s="9">
        <v>951</v>
      </c>
      <c r="Q1758" s="9">
        <v>832</v>
      </c>
      <c r="R1758" s="9">
        <v>744</v>
      </c>
      <c r="S1758" s="9">
        <v>616</v>
      </c>
      <c r="T1758" s="9">
        <v>466</v>
      </c>
      <c r="U1758" s="9">
        <v>201</v>
      </c>
      <c r="V1758" s="9">
        <v>44</v>
      </c>
      <c r="W1758" s="9">
        <v>0</v>
      </c>
      <c r="X1758" s="9">
        <v>6295</v>
      </c>
      <c r="Y1758" s="9">
        <v>756</v>
      </c>
      <c r="Z1758" s="9">
        <v>36</v>
      </c>
      <c r="AA1758" s="9">
        <v>3786</v>
      </c>
      <c r="AB1758" s="9">
        <v>1291</v>
      </c>
      <c r="AC1758" s="9">
        <v>1027</v>
      </c>
      <c r="AD1758" s="9">
        <v>968</v>
      </c>
      <c r="AE1758" s="9">
        <v>15</v>
      </c>
      <c r="AF1758" s="9">
        <v>4103</v>
      </c>
      <c r="AG1758" s="9">
        <v>2135</v>
      </c>
      <c r="AH1758" s="9">
        <v>849</v>
      </c>
      <c r="AI1758" s="9">
        <v>0</v>
      </c>
      <c r="AJ1758" s="9">
        <v>5492</v>
      </c>
      <c r="AK1758" s="9">
        <v>429</v>
      </c>
      <c r="AL1758" s="9">
        <v>1166</v>
      </c>
      <c r="AM1758" s="9">
        <v>0</v>
      </c>
      <c r="AN1758" s="9">
        <v>6626</v>
      </c>
      <c r="AO1758" s="9">
        <v>402</v>
      </c>
      <c r="AP1758" s="9">
        <v>56</v>
      </c>
      <c r="AQ1758" s="9">
        <v>3</v>
      </c>
      <c r="AR1758" s="9">
        <v>6621</v>
      </c>
      <c r="AS1758" s="9">
        <v>466</v>
      </c>
      <c r="AT1758" s="10">
        <v>0</v>
      </c>
    </row>
    <row r="1759" spans="1:46" ht="57" x14ac:dyDescent="0.25">
      <c r="A1759" s="26" t="str">
        <f t="shared" si="54"/>
        <v>2016Licensed practical nursesOntarioNursing home/long-term care</v>
      </c>
      <c r="B1759" s="24">
        <v>2016</v>
      </c>
      <c r="C1759" s="9" t="s">
        <v>3</v>
      </c>
      <c r="D1759" s="9" t="s">
        <v>172</v>
      </c>
      <c r="E1759" s="9" t="str">
        <f t="shared" si="55"/>
        <v>Ontario</v>
      </c>
      <c r="F1759" s="9" t="s">
        <v>181</v>
      </c>
      <c r="G1759" s="9" t="s">
        <v>12</v>
      </c>
      <c r="H1759" s="9">
        <v>15493</v>
      </c>
      <c r="I1759" s="9">
        <v>14235</v>
      </c>
      <c r="J1759" s="9">
        <v>1258</v>
      </c>
      <c r="K1759" s="9">
        <v>0</v>
      </c>
      <c r="L1759" s="9">
        <v>781</v>
      </c>
      <c r="M1759" s="9">
        <v>2263</v>
      </c>
      <c r="N1759" s="9">
        <v>2296</v>
      </c>
      <c r="O1759" s="9">
        <v>1837</v>
      </c>
      <c r="P1759" s="9">
        <v>1981</v>
      </c>
      <c r="Q1759" s="9">
        <v>1914</v>
      </c>
      <c r="R1759" s="9">
        <v>1622</v>
      </c>
      <c r="S1759" s="9">
        <v>1363</v>
      </c>
      <c r="T1759" s="9">
        <v>979</v>
      </c>
      <c r="U1759" s="9">
        <v>366</v>
      </c>
      <c r="V1759" s="9">
        <v>91</v>
      </c>
      <c r="W1759" s="9">
        <v>0</v>
      </c>
      <c r="X1759" s="9">
        <v>13508</v>
      </c>
      <c r="Y1759" s="9">
        <v>1952</v>
      </c>
      <c r="Z1759" s="9">
        <v>33</v>
      </c>
      <c r="AA1759" s="9">
        <v>8852</v>
      </c>
      <c r="AB1759" s="9">
        <v>2952</v>
      </c>
      <c r="AC1759" s="9">
        <v>2157</v>
      </c>
      <c r="AD1759" s="9">
        <v>1507</v>
      </c>
      <c r="AE1759" s="9">
        <v>25</v>
      </c>
      <c r="AF1759" s="9">
        <v>8234</v>
      </c>
      <c r="AG1759" s="9">
        <v>5729</v>
      </c>
      <c r="AH1759" s="9">
        <v>1530</v>
      </c>
      <c r="AI1759" s="9">
        <v>0</v>
      </c>
      <c r="AJ1759" s="9">
        <v>13214</v>
      </c>
      <c r="AK1759" s="9">
        <v>489</v>
      </c>
      <c r="AL1759" s="9">
        <v>1790</v>
      </c>
      <c r="AM1759" s="9">
        <v>0</v>
      </c>
      <c r="AN1759" s="9">
        <v>15191</v>
      </c>
      <c r="AO1759" s="9">
        <v>273</v>
      </c>
      <c r="AP1759" s="9">
        <v>25</v>
      </c>
      <c r="AQ1759" s="9">
        <v>4</v>
      </c>
      <c r="AR1759" s="9">
        <v>13686</v>
      </c>
      <c r="AS1759" s="9">
        <v>1807</v>
      </c>
      <c r="AT1759" s="10">
        <v>0</v>
      </c>
    </row>
    <row r="1760" spans="1:46" ht="42.75" x14ac:dyDescent="0.25">
      <c r="A1760" s="26" t="str">
        <f t="shared" si="54"/>
        <v>2016Licensed practical nursesOntarioOther places of work</v>
      </c>
      <c r="B1760" s="24">
        <v>2016</v>
      </c>
      <c r="C1760" s="9" t="s">
        <v>3</v>
      </c>
      <c r="D1760" s="9" t="s">
        <v>172</v>
      </c>
      <c r="E1760" s="9" t="str">
        <f t="shared" si="55"/>
        <v>Ontario</v>
      </c>
      <c r="F1760" s="9" t="s">
        <v>183</v>
      </c>
      <c r="G1760" s="9" t="s">
        <v>13</v>
      </c>
      <c r="H1760" s="9">
        <v>2663</v>
      </c>
      <c r="I1760" s="9">
        <v>2497</v>
      </c>
      <c r="J1760" s="9">
        <v>166</v>
      </c>
      <c r="K1760" s="9">
        <v>0</v>
      </c>
      <c r="L1760" s="9">
        <v>86</v>
      </c>
      <c r="M1760" s="9">
        <v>294</v>
      </c>
      <c r="N1760" s="9">
        <v>305</v>
      </c>
      <c r="O1760" s="9">
        <v>311</v>
      </c>
      <c r="P1760" s="9">
        <v>344</v>
      </c>
      <c r="Q1760" s="9">
        <v>326</v>
      </c>
      <c r="R1760" s="9">
        <v>298</v>
      </c>
      <c r="S1760" s="9">
        <v>266</v>
      </c>
      <c r="T1760" s="9">
        <v>252</v>
      </c>
      <c r="U1760" s="9">
        <v>126</v>
      </c>
      <c r="V1760" s="9">
        <v>55</v>
      </c>
      <c r="W1760" s="9">
        <v>0</v>
      </c>
      <c r="X1760" s="9">
        <v>2386</v>
      </c>
      <c r="Y1760" s="9">
        <v>262</v>
      </c>
      <c r="Z1760" s="9">
        <v>15</v>
      </c>
      <c r="AA1760" s="9">
        <v>1116</v>
      </c>
      <c r="AB1760" s="9">
        <v>529</v>
      </c>
      <c r="AC1760" s="9">
        <v>463</v>
      </c>
      <c r="AD1760" s="9">
        <v>545</v>
      </c>
      <c r="AE1760" s="9">
        <v>10</v>
      </c>
      <c r="AF1760" s="9">
        <v>1523</v>
      </c>
      <c r="AG1760" s="9">
        <v>796</v>
      </c>
      <c r="AH1760" s="9">
        <v>344</v>
      </c>
      <c r="AI1760" s="9">
        <v>0</v>
      </c>
      <c r="AJ1760" s="9">
        <v>1412</v>
      </c>
      <c r="AK1760" s="9">
        <v>161</v>
      </c>
      <c r="AL1760" s="9">
        <v>1090</v>
      </c>
      <c r="AM1760" s="9">
        <v>0</v>
      </c>
      <c r="AN1760" s="9">
        <v>2181</v>
      </c>
      <c r="AO1760" s="9">
        <v>202</v>
      </c>
      <c r="AP1760" s="9">
        <v>250</v>
      </c>
      <c r="AQ1760" s="9">
        <v>30</v>
      </c>
      <c r="AR1760" s="9">
        <v>2338</v>
      </c>
      <c r="AS1760" s="9">
        <v>325</v>
      </c>
      <c r="AT1760" s="10">
        <v>0</v>
      </c>
    </row>
    <row r="1761" spans="1:46" ht="42.75" x14ac:dyDescent="0.25">
      <c r="A1761" s="26" t="str">
        <f t="shared" si="54"/>
        <v>2016Licensed practical nursesManitobaAll places of work</v>
      </c>
      <c r="B1761" s="24">
        <v>2016</v>
      </c>
      <c r="C1761" s="9" t="s">
        <v>3</v>
      </c>
      <c r="D1761" s="9" t="s">
        <v>173</v>
      </c>
      <c r="E1761" s="9" t="str">
        <f t="shared" si="55"/>
        <v>Manitoba</v>
      </c>
      <c r="F1761" s="9" t="s">
        <v>179</v>
      </c>
      <c r="G1761" s="9" t="s">
        <v>9</v>
      </c>
      <c r="H1761" s="9">
        <v>3103</v>
      </c>
      <c r="I1761" s="9">
        <v>2819</v>
      </c>
      <c r="J1761" s="9">
        <v>284</v>
      </c>
      <c r="K1761" s="9">
        <v>0</v>
      </c>
      <c r="L1761" s="9">
        <v>89</v>
      </c>
      <c r="M1761" s="9">
        <v>322</v>
      </c>
      <c r="N1761" s="9">
        <v>376</v>
      </c>
      <c r="O1761" s="9">
        <v>387</v>
      </c>
      <c r="P1761" s="9">
        <v>408</v>
      </c>
      <c r="Q1761" s="9">
        <v>410</v>
      </c>
      <c r="R1761" s="9">
        <v>359</v>
      </c>
      <c r="S1761" s="9">
        <v>332</v>
      </c>
      <c r="T1761" s="9">
        <v>268</v>
      </c>
      <c r="U1761" s="9">
        <v>109</v>
      </c>
      <c r="V1761" s="9">
        <v>43</v>
      </c>
      <c r="W1761" s="9">
        <v>0</v>
      </c>
      <c r="X1761" s="9">
        <v>2769</v>
      </c>
      <c r="Y1761" s="9">
        <v>333</v>
      </c>
      <c r="Z1761" s="9">
        <v>1</v>
      </c>
      <c r="AA1761" s="9">
        <v>1409</v>
      </c>
      <c r="AB1761" s="9">
        <v>772</v>
      </c>
      <c r="AC1761" s="9">
        <v>383</v>
      </c>
      <c r="AD1761" s="9">
        <v>539</v>
      </c>
      <c r="AE1761" s="9">
        <v>0</v>
      </c>
      <c r="AF1761" s="9">
        <v>1003</v>
      </c>
      <c r="AG1761" s="9">
        <v>1786</v>
      </c>
      <c r="AH1761" s="9">
        <v>313</v>
      </c>
      <c r="AI1761" s="9">
        <v>1</v>
      </c>
      <c r="AJ1761" s="9">
        <v>2878</v>
      </c>
      <c r="AK1761" s="9">
        <v>35</v>
      </c>
      <c r="AL1761" s="9">
        <v>190</v>
      </c>
      <c r="AM1761" s="9">
        <v>0</v>
      </c>
      <c r="AN1761" s="9">
        <v>3008</v>
      </c>
      <c r="AO1761" s="9">
        <v>71</v>
      </c>
      <c r="AP1761" s="9">
        <v>24</v>
      </c>
      <c r="AQ1761" s="9">
        <v>0</v>
      </c>
      <c r="AR1761" s="9">
        <v>1795</v>
      </c>
      <c r="AS1761" s="9">
        <v>1308</v>
      </c>
      <c r="AT1761" s="10">
        <v>0</v>
      </c>
    </row>
    <row r="1762" spans="1:46" ht="42.75" x14ac:dyDescent="0.25">
      <c r="A1762" s="26" t="str">
        <f t="shared" si="54"/>
        <v>2016Licensed practical nursesManitobaHospital</v>
      </c>
      <c r="B1762" s="24">
        <v>2016</v>
      </c>
      <c r="C1762" s="9" t="s">
        <v>3</v>
      </c>
      <c r="D1762" s="9" t="s">
        <v>173</v>
      </c>
      <c r="E1762" s="9" t="str">
        <f t="shared" si="55"/>
        <v>Manitoba</v>
      </c>
      <c r="F1762" s="9" t="s">
        <v>180</v>
      </c>
      <c r="G1762" s="9" t="s">
        <v>10</v>
      </c>
      <c r="H1762" s="9">
        <v>1187</v>
      </c>
      <c r="I1762" s="9">
        <v>1090</v>
      </c>
      <c r="J1762" s="9">
        <v>97</v>
      </c>
      <c r="K1762" s="9">
        <v>0</v>
      </c>
      <c r="L1762" s="9">
        <v>56</v>
      </c>
      <c r="M1762" s="9">
        <v>161</v>
      </c>
      <c r="N1762" s="9">
        <v>167</v>
      </c>
      <c r="O1762" s="9">
        <v>174</v>
      </c>
      <c r="P1762" s="9">
        <v>149</v>
      </c>
      <c r="Q1762" s="9">
        <v>134</v>
      </c>
      <c r="R1762" s="9">
        <v>106</v>
      </c>
      <c r="S1762" s="9">
        <v>120</v>
      </c>
      <c r="T1762" s="9">
        <v>80</v>
      </c>
      <c r="U1762" s="9">
        <v>30</v>
      </c>
      <c r="V1762" s="9">
        <v>10</v>
      </c>
      <c r="W1762" s="9">
        <v>0</v>
      </c>
      <c r="X1762" s="9">
        <v>1121</v>
      </c>
      <c r="Y1762" s="9">
        <v>65</v>
      </c>
      <c r="Z1762" s="9">
        <v>1</v>
      </c>
      <c r="AA1762" s="9">
        <v>622</v>
      </c>
      <c r="AB1762" s="9">
        <v>283</v>
      </c>
      <c r="AC1762" s="9">
        <v>103</v>
      </c>
      <c r="AD1762" s="9">
        <v>179</v>
      </c>
      <c r="AE1762" s="9">
        <v>0</v>
      </c>
      <c r="AF1762" s="9">
        <v>355</v>
      </c>
      <c r="AG1762" s="9">
        <v>712</v>
      </c>
      <c r="AH1762" s="9">
        <v>120</v>
      </c>
      <c r="AI1762" s="9">
        <v>0</v>
      </c>
      <c r="AJ1762" s="9">
        <v>1127</v>
      </c>
      <c r="AK1762" s="9">
        <v>5</v>
      </c>
      <c r="AL1762" s="9">
        <v>55</v>
      </c>
      <c r="AM1762" s="9">
        <v>0</v>
      </c>
      <c r="AN1762" s="9">
        <v>1160</v>
      </c>
      <c r="AO1762" s="9">
        <v>24</v>
      </c>
      <c r="AP1762" s="9">
        <v>3</v>
      </c>
      <c r="AQ1762" s="9">
        <v>0</v>
      </c>
      <c r="AR1762" s="9">
        <v>530</v>
      </c>
      <c r="AS1762" s="9">
        <v>657</v>
      </c>
      <c r="AT1762" s="10">
        <v>0</v>
      </c>
    </row>
    <row r="1763" spans="1:46" ht="42.75" x14ac:dyDescent="0.25">
      <c r="A1763" s="26" t="str">
        <f t="shared" si="54"/>
        <v>2016Licensed practical nursesManitobaCommunity health</v>
      </c>
      <c r="B1763" s="24">
        <v>2016</v>
      </c>
      <c r="C1763" s="9" t="s">
        <v>3</v>
      </c>
      <c r="D1763" s="9" t="s">
        <v>173</v>
      </c>
      <c r="E1763" s="9" t="str">
        <f t="shared" si="55"/>
        <v>Manitoba</v>
      </c>
      <c r="F1763" s="9" t="s">
        <v>182</v>
      </c>
      <c r="G1763" s="9" t="s">
        <v>11</v>
      </c>
      <c r="H1763" s="9">
        <v>472</v>
      </c>
      <c r="I1763" s="9">
        <v>426</v>
      </c>
      <c r="J1763" s="9">
        <v>46</v>
      </c>
      <c r="K1763" s="9">
        <v>0</v>
      </c>
      <c r="L1763" s="9">
        <v>3</v>
      </c>
      <c r="M1763" s="9">
        <v>22</v>
      </c>
      <c r="N1763" s="9">
        <v>51</v>
      </c>
      <c r="O1763" s="9">
        <v>46</v>
      </c>
      <c r="P1763" s="9">
        <v>69</v>
      </c>
      <c r="Q1763" s="9">
        <v>82</v>
      </c>
      <c r="R1763" s="9">
        <v>58</v>
      </c>
      <c r="S1763" s="9">
        <v>55</v>
      </c>
      <c r="T1763" s="9">
        <v>59</v>
      </c>
      <c r="U1763" s="9">
        <v>19</v>
      </c>
      <c r="V1763" s="9">
        <v>8</v>
      </c>
      <c r="W1763" s="9">
        <v>0</v>
      </c>
      <c r="X1763" s="9">
        <v>441</v>
      </c>
      <c r="Y1763" s="9">
        <v>31</v>
      </c>
      <c r="Z1763" s="9">
        <v>0</v>
      </c>
      <c r="AA1763" s="9">
        <v>165</v>
      </c>
      <c r="AB1763" s="9">
        <v>153</v>
      </c>
      <c r="AC1763" s="9">
        <v>58</v>
      </c>
      <c r="AD1763" s="9">
        <v>96</v>
      </c>
      <c r="AE1763" s="9">
        <v>0</v>
      </c>
      <c r="AF1763" s="9">
        <v>192</v>
      </c>
      <c r="AG1763" s="9">
        <v>234</v>
      </c>
      <c r="AH1763" s="9">
        <v>45</v>
      </c>
      <c r="AI1763" s="9">
        <v>1</v>
      </c>
      <c r="AJ1763" s="9">
        <v>423</v>
      </c>
      <c r="AK1763" s="9">
        <v>17</v>
      </c>
      <c r="AL1763" s="9">
        <v>32</v>
      </c>
      <c r="AM1763" s="9">
        <v>0</v>
      </c>
      <c r="AN1763" s="9">
        <v>449</v>
      </c>
      <c r="AO1763" s="9">
        <v>20</v>
      </c>
      <c r="AP1763" s="9">
        <v>3</v>
      </c>
      <c r="AQ1763" s="9">
        <v>0</v>
      </c>
      <c r="AR1763" s="9">
        <v>291</v>
      </c>
      <c r="AS1763" s="9">
        <v>181</v>
      </c>
      <c r="AT1763" s="10">
        <v>0</v>
      </c>
    </row>
    <row r="1764" spans="1:46" ht="57" x14ac:dyDescent="0.25">
      <c r="A1764" s="26" t="str">
        <f t="shared" si="54"/>
        <v>2016Licensed practical nursesManitobaNursing home/long-term care</v>
      </c>
      <c r="B1764" s="24">
        <v>2016</v>
      </c>
      <c r="C1764" s="9" t="s">
        <v>3</v>
      </c>
      <c r="D1764" s="9" t="s">
        <v>173</v>
      </c>
      <c r="E1764" s="9" t="str">
        <f t="shared" si="55"/>
        <v>Manitoba</v>
      </c>
      <c r="F1764" s="9" t="s">
        <v>181</v>
      </c>
      <c r="G1764" s="9" t="s">
        <v>12</v>
      </c>
      <c r="H1764" s="9">
        <v>1300</v>
      </c>
      <c r="I1764" s="9">
        <v>1173</v>
      </c>
      <c r="J1764" s="9">
        <v>127</v>
      </c>
      <c r="K1764" s="9">
        <v>0</v>
      </c>
      <c r="L1764" s="9">
        <v>28</v>
      </c>
      <c r="M1764" s="9">
        <v>135</v>
      </c>
      <c r="N1764" s="9">
        <v>145</v>
      </c>
      <c r="O1764" s="9">
        <v>155</v>
      </c>
      <c r="P1764" s="9">
        <v>171</v>
      </c>
      <c r="Q1764" s="9">
        <v>178</v>
      </c>
      <c r="R1764" s="9">
        <v>174</v>
      </c>
      <c r="S1764" s="9">
        <v>139</v>
      </c>
      <c r="T1764" s="9">
        <v>105</v>
      </c>
      <c r="U1764" s="9">
        <v>50</v>
      </c>
      <c r="V1764" s="9">
        <v>20</v>
      </c>
      <c r="W1764" s="9">
        <v>0</v>
      </c>
      <c r="X1764" s="9">
        <v>1067</v>
      </c>
      <c r="Y1764" s="9">
        <v>233</v>
      </c>
      <c r="Z1764" s="9">
        <v>0</v>
      </c>
      <c r="AA1764" s="9">
        <v>586</v>
      </c>
      <c r="AB1764" s="9">
        <v>290</v>
      </c>
      <c r="AC1764" s="9">
        <v>203</v>
      </c>
      <c r="AD1764" s="9">
        <v>221</v>
      </c>
      <c r="AE1764" s="9">
        <v>0</v>
      </c>
      <c r="AF1764" s="9">
        <v>391</v>
      </c>
      <c r="AG1764" s="9">
        <v>785</v>
      </c>
      <c r="AH1764" s="9">
        <v>124</v>
      </c>
      <c r="AI1764" s="9">
        <v>0</v>
      </c>
      <c r="AJ1764" s="9">
        <v>1257</v>
      </c>
      <c r="AK1764" s="9">
        <v>8</v>
      </c>
      <c r="AL1764" s="9">
        <v>35</v>
      </c>
      <c r="AM1764" s="9">
        <v>0</v>
      </c>
      <c r="AN1764" s="9">
        <v>1287</v>
      </c>
      <c r="AO1764" s="9">
        <v>8</v>
      </c>
      <c r="AP1764" s="9">
        <v>5</v>
      </c>
      <c r="AQ1764" s="9">
        <v>0</v>
      </c>
      <c r="AR1764" s="9">
        <v>881</v>
      </c>
      <c r="AS1764" s="9">
        <v>419</v>
      </c>
      <c r="AT1764" s="10">
        <v>0</v>
      </c>
    </row>
    <row r="1765" spans="1:46" ht="42.75" x14ac:dyDescent="0.25">
      <c r="A1765" s="26" t="str">
        <f t="shared" si="54"/>
        <v>2016Licensed practical nursesManitobaOther places of work</v>
      </c>
      <c r="B1765" s="24">
        <v>2016</v>
      </c>
      <c r="C1765" s="9" t="s">
        <v>3</v>
      </c>
      <c r="D1765" s="9" t="s">
        <v>173</v>
      </c>
      <c r="E1765" s="9" t="str">
        <f t="shared" si="55"/>
        <v>Manitoba</v>
      </c>
      <c r="F1765" s="9" t="s">
        <v>183</v>
      </c>
      <c r="G1765" s="9" t="s">
        <v>13</v>
      </c>
      <c r="H1765" s="9">
        <v>144</v>
      </c>
      <c r="I1765" s="9">
        <v>130</v>
      </c>
      <c r="J1765" s="9">
        <v>14</v>
      </c>
      <c r="K1765" s="9">
        <v>0</v>
      </c>
      <c r="L1765" s="9">
        <v>2</v>
      </c>
      <c r="M1765" s="9">
        <v>4</v>
      </c>
      <c r="N1765" s="9">
        <v>13</v>
      </c>
      <c r="O1765" s="9">
        <v>12</v>
      </c>
      <c r="P1765" s="9">
        <v>19</v>
      </c>
      <c r="Q1765" s="9">
        <v>16</v>
      </c>
      <c r="R1765" s="9">
        <v>21</v>
      </c>
      <c r="S1765" s="9">
        <v>18</v>
      </c>
      <c r="T1765" s="9">
        <v>24</v>
      </c>
      <c r="U1765" s="9">
        <v>10</v>
      </c>
      <c r="V1765" s="9">
        <v>5</v>
      </c>
      <c r="W1765" s="9">
        <v>0</v>
      </c>
      <c r="X1765" s="9">
        <v>140</v>
      </c>
      <c r="Y1765" s="9">
        <v>4</v>
      </c>
      <c r="Z1765" s="9">
        <v>0</v>
      </c>
      <c r="AA1765" s="9">
        <v>36</v>
      </c>
      <c r="AB1765" s="9">
        <v>46</v>
      </c>
      <c r="AC1765" s="9">
        <v>19</v>
      </c>
      <c r="AD1765" s="9">
        <v>43</v>
      </c>
      <c r="AE1765" s="9">
        <v>0</v>
      </c>
      <c r="AF1765" s="9">
        <v>65</v>
      </c>
      <c r="AG1765" s="9">
        <v>55</v>
      </c>
      <c r="AH1765" s="9">
        <v>24</v>
      </c>
      <c r="AI1765" s="9">
        <v>0</v>
      </c>
      <c r="AJ1765" s="9">
        <v>71</v>
      </c>
      <c r="AK1765" s="9">
        <v>5</v>
      </c>
      <c r="AL1765" s="9">
        <v>68</v>
      </c>
      <c r="AM1765" s="9">
        <v>0</v>
      </c>
      <c r="AN1765" s="9">
        <v>112</v>
      </c>
      <c r="AO1765" s="9">
        <v>19</v>
      </c>
      <c r="AP1765" s="9">
        <v>13</v>
      </c>
      <c r="AQ1765" s="9">
        <v>0</v>
      </c>
      <c r="AR1765" s="9">
        <v>93</v>
      </c>
      <c r="AS1765" s="9">
        <v>51</v>
      </c>
      <c r="AT1765" s="10">
        <v>0</v>
      </c>
    </row>
    <row r="1766" spans="1:46" ht="42.75" x14ac:dyDescent="0.25">
      <c r="A1766" s="26" t="str">
        <f t="shared" si="54"/>
        <v>2016Licensed practical nursesSaskatchewanAll places of work</v>
      </c>
      <c r="B1766" s="24">
        <v>2016</v>
      </c>
      <c r="C1766" s="9" t="s">
        <v>3</v>
      </c>
      <c r="D1766" s="9" t="s">
        <v>174</v>
      </c>
      <c r="E1766" s="9" t="str">
        <f t="shared" si="55"/>
        <v>Saskatchewan</v>
      </c>
      <c r="F1766" s="9" t="s">
        <v>179</v>
      </c>
      <c r="G1766" s="9" t="s">
        <v>9</v>
      </c>
      <c r="H1766" s="9">
        <v>3389</v>
      </c>
      <c r="I1766" s="9">
        <v>3186</v>
      </c>
      <c r="J1766" s="9">
        <v>203</v>
      </c>
      <c r="K1766" s="9">
        <v>0</v>
      </c>
      <c r="L1766" s="9">
        <v>146</v>
      </c>
      <c r="M1766" s="9">
        <v>554</v>
      </c>
      <c r="N1766" s="9">
        <v>643</v>
      </c>
      <c r="O1766" s="9">
        <v>505</v>
      </c>
      <c r="P1766" s="9">
        <v>367</v>
      </c>
      <c r="Q1766" s="9">
        <v>304</v>
      </c>
      <c r="R1766" s="9">
        <v>327</v>
      </c>
      <c r="S1766" s="9">
        <v>282</v>
      </c>
      <c r="T1766" s="9">
        <v>214</v>
      </c>
      <c r="U1766" s="9">
        <v>39</v>
      </c>
      <c r="V1766" s="9">
        <v>8</v>
      </c>
      <c r="W1766" s="9">
        <v>0</v>
      </c>
      <c r="X1766" s="9">
        <v>3087</v>
      </c>
      <c r="Y1766" s="9">
        <v>302</v>
      </c>
      <c r="Z1766" s="9">
        <v>0</v>
      </c>
      <c r="AA1766" s="9">
        <v>1974</v>
      </c>
      <c r="AB1766" s="9">
        <v>743</v>
      </c>
      <c r="AC1766" s="9">
        <v>229</v>
      </c>
      <c r="AD1766" s="9">
        <v>443</v>
      </c>
      <c r="AE1766" s="9">
        <v>0</v>
      </c>
      <c r="AF1766" s="9">
        <v>1650</v>
      </c>
      <c r="AG1766" s="9">
        <v>924</v>
      </c>
      <c r="AH1766" s="9">
        <v>813</v>
      </c>
      <c r="AI1766" s="9">
        <v>2</v>
      </c>
      <c r="AJ1766" s="9">
        <v>2996</v>
      </c>
      <c r="AK1766" s="9">
        <v>48</v>
      </c>
      <c r="AL1766" s="9">
        <v>320</v>
      </c>
      <c r="AM1766" s="9">
        <v>25</v>
      </c>
      <c r="AN1766" s="9">
        <v>3188</v>
      </c>
      <c r="AO1766" s="9">
        <v>157</v>
      </c>
      <c r="AP1766" s="9">
        <v>16</v>
      </c>
      <c r="AQ1766" s="9">
        <v>28</v>
      </c>
      <c r="AR1766" s="9">
        <v>2319</v>
      </c>
      <c r="AS1766" s="9">
        <v>1070</v>
      </c>
      <c r="AT1766" s="10">
        <v>0</v>
      </c>
    </row>
    <row r="1767" spans="1:46" ht="42.75" x14ac:dyDescent="0.25">
      <c r="A1767" s="26" t="str">
        <f t="shared" si="54"/>
        <v>2016Licensed practical nursesSaskatchewanHospital</v>
      </c>
      <c r="B1767" s="24">
        <v>2016</v>
      </c>
      <c r="C1767" s="9" t="s">
        <v>3</v>
      </c>
      <c r="D1767" s="9" t="s">
        <v>174</v>
      </c>
      <c r="E1767" s="9" t="str">
        <f t="shared" si="55"/>
        <v>Saskatchewan</v>
      </c>
      <c r="F1767" s="9" t="s">
        <v>180</v>
      </c>
      <c r="G1767" s="9" t="s">
        <v>10</v>
      </c>
      <c r="H1767" s="9">
        <v>1769</v>
      </c>
      <c r="I1767" s="9">
        <v>1671</v>
      </c>
      <c r="J1767" s="9">
        <v>98</v>
      </c>
      <c r="K1767" s="9">
        <v>0</v>
      </c>
      <c r="L1767" s="9">
        <v>64</v>
      </c>
      <c r="M1767" s="9">
        <v>265</v>
      </c>
      <c r="N1767" s="9">
        <v>342</v>
      </c>
      <c r="O1767" s="9">
        <v>275</v>
      </c>
      <c r="P1767" s="9">
        <v>209</v>
      </c>
      <c r="Q1767" s="9">
        <v>163</v>
      </c>
      <c r="R1767" s="9">
        <v>171</v>
      </c>
      <c r="S1767" s="9">
        <v>153</v>
      </c>
      <c r="T1767" s="9">
        <v>109</v>
      </c>
      <c r="U1767" s="9">
        <v>15</v>
      </c>
      <c r="V1767" s="9">
        <v>3</v>
      </c>
      <c r="W1767" s="9">
        <v>0</v>
      </c>
      <c r="X1767" s="9">
        <v>1660</v>
      </c>
      <c r="Y1767" s="9">
        <v>109</v>
      </c>
      <c r="Z1767" s="9">
        <v>0</v>
      </c>
      <c r="AA1767" s="9">
        <v>1008</v>
      </c>
      <c r="AB1767" s="9">
        <v>401</v>
      </c>
      <c r="AC1767" s="9">
        <v>127</v>
      </c>
      <c r="AD1767" s="9">
        <v>233</v>
      </c>
      <c r="AE1767" s="9">
        <v>0</v>
      </c>
      <c r="AF1767" s="9">
        <v>963</v>
      </c>
      <c r="AG1767" s="9">
        <v>467</v>
      </c>
      <c r="AH1767" s="9">
        <v>339</v>
      </c>
      <c r="AI1767" s="9">
        <v>0</v>
      </c>
      <c r="AJ1767" s="9">
        <v>1589</v>
      </c>
      <c r="AK1767" s="9">
        <v>0</v>
      </c>
      <c r="AL1767" s="9">
        <v>180</v>
      </c>
      <c r="AM1767" s="9">
        <v>0</v>
      </c>
      <c r="AN1767" s="9">
        <v>1711</v>
      </c>
      <c r="AO1767" s="9">
        <v>55</v>
      </c>
      <c r="AP1767" s="9">
        <v>3</v>
      </c>
      <c r="AQ1767" s="9">
        <v>0</v>
      </c>
      <c r="AR1767" s="9">
        <v>1409</v>
      </c>
      <c r="AS1767" s="9">
        <v>360</v>
      </c>
      <c r="AT1767" s="10">
        <v>0</v>
      </c>
    </row>
    <row r="1768" spans="1:46" ht="42.75" x14ac:dyDescent="0.25">
      <c r="A1768" s="26" t="str">
        <f t="shared" si="54"/>
        <v>2016Licensed practical nursesSaskatchewanCommunity health</v>
      </c>
      <c r="B1768" s="24">
        <v>2016</v>
      </c>
      <c r="C1768" s="9" t="s">
        <v>3</v>
      </c>
      <c r="D1768" s="9" t="s">
        <v>174</v>
      </c>
      <c r="E1768" s="9" t="str">
        <f t="shared" si="55"/>
        <v>Saskatchewan</v>
      </c>
      <c r="F1768" s="9" t="s">
        <v>182</v>
      </c>
      <c r="G1768" s="9" t="s">
        <v>11</v>
      </c>
      <c r="H1768" s="9">
        <v>890</v>
      </c>
      <c r="I1768" s="9">
        <v>835</v>
      </c>
      <c r="J1768" s="9">
        <v>55</v>
      </c>
      <c r="K1768" s="9">
        <v>0</v>
      </c>
      <c r="L1768" s="9">
        <v>40</v>
      </c>
      <c r="M1768" s="9">
        <v>153</v>
      </c>
      <c r="N1768" s="9">
        <v>161</v>
      </c>
      <c r="O1768" s="9">
        <v>131</v>
      </c>
      <c r="P1768" s="9">
        <v>80</v>
      </c>
      <c r="Q1768" s="9">
        <v>75</v>
      </c>
      <c r="R1768" s="9">
        <v>94</v>
      </c>
      <c r="S1768" s="9">
        <v>79</v>
      </c>
      <c r="T1768" s="9">
        <v>65</v>
      </c>
      <c r="U1768" s="9">
        <v>11</v>
      </c>
      <c r="V1768" s="9">
        <v>1</v>
      </c>
      <c r="W1768" s="9">
        <v>0</v>
      </c>
      <c r="X1768" s="9">
        <v>826</v>
      </c>
      <c r="Y1768" s="9">
        <v>64</v>
      </c>
      <c r="Z1768" s="9">
        <v>0</v>
      </c>
      <c r="AA1768" s="9">
        <v>527</v>
      </c>
      <c r="AB1768" s="9">
        <v>183</v>
      </c>
      <c r="AC1768" s="9">
        <v>45</v>
      </c>
      <c r="AD1768" s="9">
        <v>135</v>
      </c>
      <c r="AE1768" s="9">
        <v>0</v>
      </c>
      <c r="AF1768" s="9">
        <v>385</v>
      </c>
      <c r="AG1768" s="9">
        <v>257</v>
      </c>
      <c r="AH1768" s="9">
        <v>247</v>
      </c>
      <c r="AI1768" s="9">
        <v>1</v>
      </c>
      <c r="AJ1768" s="9">
        <v>780</v>
      </c>
      <c r="AK1768" s="9">
        <v>19</v>
      </c>
      <c r="AL1768" s="9">
        <v>91</v>
      </c>
      <c r="AM1768" s="9">
        <v>0</v>
      </c>
      <c r="AN1768" s="9">
        <v>820</v>
      </c>
      <c r="AO1768" s="9">
        <v>65</v>
      </c>
      <c r="AP1768" s="9">
        <v>3</v>
      </c>
      <c r="AQ1768" s="9">
        <v>2</v>
      </c>
      <c r="AR1768" s="9">
        <v>419</v>
      </c>
      <c r="AS1768" s="9">
        <v>471</v>
      </c>
      <c r="AT1768" s="10">
        <v>0</v>
      </c>
    </row>
    <row r="1769" spans="1:46" ht="57" x14ac:dyDescent="0.25">
      <c r="A1769" s="26" t="str">
        <f t="shared" si="54"/>
        <v>2016Licensed practical nursesSaskatchewanNursing home/long-term care</v>
      </c>
      <c r="B1769" s="24">
        <v>2016</v>
      </c>
      <c r="C1769" s="9" t="s">
        <v>3</v>
      </c>
      <c r="D1769" s="9" t="s">
        <v>174</v>
      </c>
      <c r="E1769" s="9" t="str">
        <f t="shared" si="55"/>
        <v>Saskatchewan</v>
      </c>
      <c r="F1769" s="9" t="s">
        <v>181</v>
      </c>
      <c r="G1769" s="9" t="s">
        <v>12</v>
      </c>
      <c r="H1769" s="9">
        <v>636</v>
      </c>
      <c r="I1769" s="9">
        <v>597</v>
      </c>
      <c r="J1769" s="9">
        <v>39</v>
      </c>
      <c r="K1769" s="9">
        <v>0</v>
      </c>
      <c r="L1769" s="9">
        <v>33</v>
      </c>
      <c r="M1769" s="9">
        <v>116</v>
      </c>
      <c r="N1769" s="9">
        <v>127</v>
      </c>
      <c r="O1769" s="9">
        <v>85</v>
      </c>
      <c r="P1769" s="9">
        <v>68</v>
      </c>
      <c r="Q1769" s="9">
        <v>59</v>
      </c>
      <c r="R1769" s="9">
        <v>57</v>
      </c>
      <c r="S1769" s="9">
        <v>42</v>
      </c>
      <c r="T1769" s="9">
        <v>33</v>
      </c>
      <c r="U1769" s="9">
        <v>13</v>
      </c>
      <c r="V1769" s="9">
        <v>3</v>
      </c>
      <c r="W1769" s="9">
        <v>0</v>
      </c>
      <c r="X1769" s="9">
        <v>522</v>
      </c>
      <c r="Y1769" s="9">
        <v>114</v>
      </c>
      <c r="Z1769" s="9">
        <v>0</v>
      </c>
      <c r="AA1769" s="9">
        <v>380</v>
      </c>
      <c r="AB1769" s="9">
        <v>139</v>
      </c>
      <c r="AC1769" s="9">
        <v>51</v>
      </c>
      <c r="AD1769" s="9">
        <v>66</v>
      </c>
      <c r="AE1769" s="9">
        <v>0</v>
      </c>
      <c r="AF1769" s="9">
        <v>263</v>
      </c>
      <c r="AG1769" s="9">
        <v>176</v>
      </c>
      <c r="AH1769" s="9">
        <v>197</v>
      </c>
      <c r="AI1769" s="9">
        <v>0</v>
      </c>
      <c r="AJ1769" s="9">
        <v>585</v>
      </c>
      <c r="AK1769" s="9">
        <v>23</v>
      </c>
      <c r="AL1769" s="9">
        <v>28</v>
      </c>
      <c r="AM1769" s="9">
        <v>0</v>
      </c>
      <c r="AN1769" s="9">
        <v>611</v>
      </c>
      <c r="AO1769" s="9">
        <v>24</v>
      </c>
      <c r="AP1769" s="9">
        <v>1</v>
      </c>
      <c r="AQ1769" s="9">
        <v>0</v>
      </c>
      <c r="AR1769" s="9">
        <v>415</v>
      </c>
      <c r="AS1769" s="9">
        <v>221</v>
      </c>
      <c r="AT1769" s="10">
        <v>0</v>
      </c>
    </row>
    <row r="1770" spans="1:46" ht="42.75" x14ac:dyDescent="0.25">
      <c r="A1770" s="26" t="str">
        <f t="shared" si="54"/>
        <v>2016Licensed practical nursesSaskatchewanOther places of work</v>
      </c>
      <c r="B1770" s="24">
        <v>2016</v>
      </c>
      <c r="C1770" s="9" t="s">
        <v>3</v>
      </c>
      <c r="D1770" s="9" t="s">
        <v>174</v>
      </c>
      <c r="E1770" s="9" t="str">
        <f t="shared" si="55"/>
        <v>Saskatchewan</v>
      </c>
      <c r="F1770" s="9" t="s">
        <v>183</v>
      </c>
      <c r="G1770" s="9" t="s">
        <v>13</v>
      </c>
      <c r="H1770" s="9">
        <v>68</v>
      </c>
      <c r="I1770" s="9">
        <v>60</v>
      </c>
      <c r="J1770" s="9">
        <v>8</v>
      </c>
      <c r="K1770" s="9">
        <v>0</v>
      </c>
      <c r="L1770" s="9">
        <v>2</v>
      </c>
      <c r="M1770" s="9">
        <v>11</v>
      </c>
      <c r="N1770" s="9">
        <v>10</v>
      </c>
      <c r="O1770" s="9">
        <v>11</v>
      </c>
      <c r="P1770" s="9">
        <v>9</v>
      </c>
      <c r="Q1770" s="9">
        <v>6</v>
      </c>
      <c r="R1770" s="9">
        <v>4</v>
      </c>
      <c r="S1770" s="9">
        <v>8</v>
      </c>
      <c r="T1770" s="9">
        <v>6</v>
      </c>
      <c r="U1770" s="9">
        <v>0</v>
      </c>
      <c r="V1770" s="9">
        <v>1</v>
      </c>
      <c r="W1770" s="9">
        <v>0</v>
      </c>
      <c r="X1770" s="9">
        <v>55</v>
      </c>
      <c r="Y1770" s="9">
        <v>13</v>
      </c>
      <c r="Z1770" s="9">
        <v>0</v>
      </c>
      <c r="AA1770" s="9">
        <v>34</v>
      </c>
      <c r="AB1770" s="9">
        <v>20</v>
      </c>
      <c r="AC1770" s="9">
        <v>6</v>
      </c>
      <c r="AD1770" s="9">
        <v>8</v>
      </c>
      <c r="AE1770" s="9">
        <v>0</v>
      </c>
      <c r="AF1770" s="9">
        <v>33</v>
      </c>
      <c r="AG1770" s="9">
        <v>23</v>
      </c>
      <c r="AH1770" s="9">
        <v>12</v>
      </c>
      <c r="AI1770" s="9">
        <v>0</v>
      </c>
      <c r="AJ1770" s="9">
        <v>42</v>
      </c>
      <c r="AK1770" s="9">
        <v>6</v>
      </c>
      <c r="AL1770" s="9">
        <v>20</v>
      </c>
      <c r="AM1770" s="9">
        <v>0</v>
      </c>
      <c r="AN1770" s="9">
        <v>46</v>
      </c>
      <c r="AO1770" s="9">
        <v>12</v>
      </c>
      <c r="AP1770" s="9">
        <v>9</v>
      </c>
      <c r="AQ1770" s="9">
        <v>1</v>
      </c>
      <c r="AR1770" s="9">
        <v>59</v>
      </c>
      <c r="AS1770" s="9">
        <v>9</v>
      </c>
      <c r="AT1770" s="10">
        <v>0</v>
      </c>
    </row>
    <row r="1771" spans="1:46" ht="42.75" x14ac:dyDescent="0.25">
      <c r="A1771" s="26" t="str">
        <f t="shared" si="54"/>
        <v>2016Licensed practical nursesSaskatchewanUnknown places of work</v>
      </c>
      <c r="B1771" s="24">
        <v>2016</v>
      </c>
      <c r="C1771" s="9" t="s">
        <v>3</v>
      </c>
      <c r="D1771" s="9" t="s">
        <v>174</v>
      </c>
      <c r="E1771" s="9" t="str">
        <f t="shared" si="55"/>
        <v>Saskatchewan</v>
      </c>
      <c r="F1771" s="9" t="s">
        <v>184</v>
      </c>
      <c r="G1771" s="9" t="s">
        <v>49</v>
      </c>
      <c r="H1771" s="9">
        <v>26</v>
      </c>
      <c r="I1771" s="9">
        <v>23</v>
      </c>
      <c r="J1771" s="9">
        <v>3</v>
      </c>
      <c r="K1771" s="9">
        <v>0</v>
      </c>
      <c r="L1771" s="9">
        <v>7</v>
      </c>
      <c r="M1771" s="9">
        <v>9</v>
      </c>
      <c r="N1771" s="9">
        <v>3</v>
      </c>
      <c r="O1771" s="9">
        <v>3</v>
      </c>
      <c r="P1771" s="9">
        <v>1</v>
      </c>
      <c r="Q1771" s="9">
        <v>1</v>
      </c>
      <c r="R1771" s="9">
        <v>1</v>
      </c>
      <c r="S1771" s="9">
        <v>0</v>
      </c>
      <c r="T1771" s="9">
        <v>1</v>
      </c>
      <c r="U1771" s="9">
        <v>0</v>
      </c>
      <c r="V1771" s="9">
        <v>0</v>
      </c>
      <c r="W1771" s="9">
        <v>0</v>
      </c>
      <c r="X1771" s="9">
        <v>24</v>
      </c>
      <c r="Y1771" s="9">
        <v>2</v>
      </c>
      <c r="Z1771" s="9">
        <v>0</v>
      </c>
      <c r="AA1771" s="9">
        <v>25</v>
      </c>
      <c r="AB1771" s="9">
        <v>0</v>
      </c>
      <c r="AC1771" s="9">
        <v>0</v>
      </c>
      <c r="AD1771" s="9">
        <v>1</v>
      </c>
      <c r="AE1771" s="9">
        <v>0</v>
      </c>
      <c r="AF1771" s="9">
        <v>6</v>
      </c>
      <c r="AG1771" s="9">
        <v>1</v>
      </c>
      <c r="AH1771" s="9">
        <v>18</v>
      </c>
      <c r="AI1771" s="9">
        <v>1</v>
      </c>
      <c r="AJ1771" s="9">
        <v>0</v>
      </c>
      <c r="AK1771" s="9">
        <v>0</v>
      </c>
      <c r="AL1771" s="9">
        <v>1</v>
      </c>
      <c r="AM1771" s="9">
        <v>25</v>
      </c>
      <c r="AN1771" s="9">
        <v>0</v>
      </c>
      <c r="AO1771" s="9">
        <v>1</v>
      </c>
      <c r="AP1771" s="9">
        <v>0</v>
      </c>
      <c r="AQ1771" s="9">
        <v>25</v>
      </c>
      <c r="AR1771" s="9">
        <v>17</v>
      </c>
      <c r="AS1771" s="9">
        <v>9</v>
      </c>
      <c r="AT1771" s="10">
        <v>0</v>
      </c>
    </row>
    <row r="1772" spans="1:46" ht="42.75" x14ac:dyDescent="0.25">
      <c r="A1772" s="26" t="str">
        <f t="shared" si="54"/>
        <v>2016Licensed practical nursesAlbertaAll places of work</v>
      </c>
      <c r="B1772" s="24">
        <v>2016</v>
      </c>
      <c r="C1772" s="9" t="s">
        <v>3</v>
      </c>
      <c r="D1772" s="9" t="s">
        <v>175</v>
      </c>
      <c r="E1772" s="9" t="str">
        <f t="shared" si="55"/>
        <v>Alberta</v>
      </c>
      <c r="F1772" s="9" t="s">
        <v>179</v>
      </c>
      <c r="G1772" s="9" t="s">
        <v>9</v>
      </c>
      <c r="H1772" s="9">
        <v>11631</v>
      </c>
      <c r="I1772" s="9">
        <v>10771</v>
      </c>
      <c r="J1772" s="9">
        <v>860</v>
      </c>
      <c r="K1772" s="9">
        <v>0</v>
      </c>
      <c r="L1772" s="9">
        <v>717</v>
      </c>
      <c r="M1772" s="9">
        <v>2010</v>
      </c>
      <c r="N1772" s="9">
        <v>2174</v>
      </c>
      <c r="O1772" s="9">
        <v>1654</v>
      </c>
      <c r="P1772" s="9">
        <v>1359</v>
      </c>
      <c r="Q1772" s="9">
        <v>1085</v>
      </c>
      <c r="R1772" s="9">
        <v>906</v>
      </c>
      <c r="S1772" s="9">
        <v>810</v>
      </c>
      <c r="T1772" s="9">
        <v>574</v>
      </c>
      <c r="U1772" s="9">
        <v>265</v>
      </c>
      <c r="V1772" s="9">
        <v>77</v>
      </c>
      <c r="W1772" s="9">
        <v>0</v>
      </c>
      <c r="X1772" s="9">
        <v>10939</v>
      </c>
      <c r="Y1772" s="9">
        <v>692</v>
      </c>
      <c r="Z1772" s="9">
        <v>0</v>
      </c>
      <c r="AA1772" s="9">
        <v>7766</v>
      </c>
      <c r="AB1772" s="9">
        <v>2084</v>
      </c>
      <c r="AC1772" s="9">
        <v>769</v>
      </c>
      <c r="AD1772" s="9">
        <v>1012</v>
      </c>
      <c r="AE1772" s="9">
        <v>0</v>
      </c>
      <c r="AF1772" s="9">
        <v>4465</v>
      </c>
      <c r="AG1772" s="9">
        <v>4871</v>
      </c>
      <c r="AH1772" s="9">
        <v>2295</v>
      </c>
      <c r="AI1772" s="9">
        <v>0</v>
      </c>
      <c r="AJ1772" s="9">
        <v>10344</v>
      </c>
      <c r="AK1772" s="9">
        <v>220</v>
      </c>
      <c r="AL1772" s="9">
        <v>1067</v>
      </c>
      <c r="AM1772" s="9">
        <v>0</v>
      </c>
      <c r="AN1772" s="9">
        <v>10954</v>
      </c>
      <c r="AO1772" s="9">
        <v>477</v>
      </c>
      <c r="AP1772" s="9">
        <v>200</v>
      </c>
      <c r="AQ1772" s="9">
        <v>0</v>
      </c>
      <c r="AR1772" s="9">
        <v>9631</v>
      </c>
      <c r="AS1772" s="9">
        <v>2000</v>
      </c>
      <c r="AT1772" s="10">
        <v>0</v>
      </c>
    </row>
    <row r="1773" spans="1:46" ht="42.75" x14ac:dyDescent="0.25">
      <c r="A1773" s="26" t="str">
        <f t="shared" si="54"/>
        <v>2016Licensed practical nursesAlbertaHospital</v>
      </c>
      <c r="B1773" s="24">
        <v>2016</v>
      </c>
      <c r="C1773" s="9" t="s">
        <v>3</v>
      </c>
      <c r="D1773" s="9" t="s">
        <v>175</v>
      </c>
      <c r="E1773" s="9" t="str">
        <f t="shared" si="55"/>
        <v>Alberta</v>
      </c>
      <c r="F1773" s="9" t="s">
        <v>180</v>
      </c>
      <c r="G1773" s="9" t="s">
        <v>10</v>
      </c>
      <c r="H1773" s="9">
        <v>4882</v>
      </c>
      <c r="I1773" s="9">
        <v>4523</v>
      </c>
      <c r="J1773" s="9">
        <v>359</v>
      </c>
      <c r="K1773" s="9">
        <v>0</v>
      </c>
      <c r="L1773" s="9">
        <v>368</v>
      </c>
      <c r="M1773" s="9">
        <v>972</v>
      </c>
      <c r="N1773" s="9">
        <v>951</v>
      </c>
      <c r="O1773" s="9">
        <v>684</v>
      </c>
      <c r="P1773" s="9">
        <v>490</v>
      </c>
      <c r="Q1773" s="9">
        <v>387</v>
      </c>
      <c r="R1773" s="9">
        <v>345</v>
      </c>
      <c r="S1773" s="9">
        <v>309</v>
      </c>
      <c r="T1773" s="9">
        <v>246</v>
      </c>
      <c r="U1773" s="9">
        <v>99</v>
      </c>
      <c r="V1773" s="9">
        <v>31</v>
      </c>
      <c r="W1773" s="9">
        <v>0</v>
      </c>
      <c r="X1773" s="9">
        <v>4630</v>
      </c>
      <c r="Y1773" s="9">
        <v>252</v>
      </c>
      <c r="Z1773" s="9">
        <v>0</v>
      </c>
      <c r="AA1773" s="9">
        <v>3308</v>
      </c>
      <c r="AB1773" s="9">
        <v>821</v>
      </c>
      <c r="AC1773" s="9">
        <v>297</v>
      </c>
      <c r="AD1773" s="9">
        <v>456</v>
      </c>
      <c r="AE1773" s="9">
        <v>0</v>
      </c>
      <c r="AF1773" s="9">
        <v>1615</v>
      </c>
      <c r="AG1773" s="9">
        <v>2308</v>
      </c>
      <c r="AH1773" s="9">
        <v>959</v>
      </c>
      <c r="AI1773" s="9">
        <v>0</v>
      </c>
      <c r="AJ1773" s="9">
        <v>4419</v>
      </c>
      <c r="AK1773" s="9">
        <v>13</v>
      </c>
      <c r="AL1773" s="9">
        <v>450</v>
      </c>
      <c r="AM1773" s="9">
        <v>0</v>
      </c>
      <c r="AN1773" s="9">
        <v>4727</v>
      </c>
      <c r="AO1773" s="9">
        <v>136</v>
      </c>
      <c r="AP1773" s="9">
        <v>19</v>
      </c>
      <c r="AQ1773" s="9">
        <v>0</v>
      </c>
      <c r="AR1773" s="9">
        <v>4351</v>
      </c>
      <c r="AS1773" s="9">
        <v>531</v>
      </c>
      <c r="AT1773" s="10">
        <v>0</v>
      </c>
    </row>
    <row r="1774" spans="1:46" ht="42.75" x14ac:dyDescent="0.25">
      <c r="A1774" s="26" t="str">
        <f t="shared" si="54"/>
        <v>2016Licensed practical nursesAlbertaCommunity health</v>
      </c>
      <c r="B1774" s="24">
        <v>2016</v>
      </c>
      <c r="C1774" s="9" t="s">
        <v>3</v>
      </c>
      <c r="D1774" s="9" t="s">
        <v>175</v>
      </c>
      <c r="E1774" s="9" t="str">
        <f t="shared" si="55"/>
        <v>Alberta</v>
      </c>
      <c r="F1774" s="9" t="s">
        <v>182</v>
      </c>
      <c r="G1774" s="9" t="s">
        <v>11</v>
      </c>
      <c r="H1774" s="9">
        <v>3080</v>
      </c>
      <c r="I1774" s="9">
        <v>2957</v>
      </c>
      <c r="J1774" s="9">
        <v>123</v>
      </c>
      <c r="K1774" s="9">
        <v>0</v>
      </c>
      <c r="L1774" s="9">
        <v>198</v>
      </c>
      <c r="M1774" s="9">
        <v>534</v>
      </c>
      <c r="N1774" s="9">
        <v>563</v>
      </c>
      <c r="O1774" s="9">
        <v>410</v>
      </c>
      <c r="P1774" s="9">
        <v>384</v>
      </c>
      <c r="Q1774" s="9">
        <v>267</v>
      </c>
      <c r="R1774" s="9">
        <v>246</v>
      </c>
      <c r="S1774" s="9">
        <v>228</v>
      </c>
      <c r="T1774" s="9">
        <v>146</v>
      </c>
      <c r="U1774" s="9">
        <v>81</v>
      </c>
      <c r="V1774" s="9">
        <v>23</v>
      </c>
      <c r="W1774" s="9">
        <v>0</v>
      </c>
      <c r="X1774" s="9">
        <v>2988</v>
      </c>
      <c r="Y1774" s="9">
        <v>92</v>
      </c>
      <c r="Z1774" s="9">
        <v>0</v>
      </c>
      <c r="AA1774" s="9">
        <v>1876</v>
      </c>
      <c r="AB1774" s="9">
        <v>652</v>
      </c>
      <c r="AC1774" s="9">
        <v>236</v>
      </c>
      <c r="AD1774" s="9">
        <v>316</v>
      </c>
      <c r="AE1774" s="9">
        <v>0</v>
      </c>
      <c r="AF1774" s="9">
        <v>1297</v>
      </c>
      <c r="AG1774" s="9">
        <v>1120</v>
      </c>
      <c r="AH1774" s="9">
        <v>663</v>
      </c>
      <c r="AI1774" s="9">
        <v>0</v>
      </c>
      <c r="AJ1774" s="9">
        <v>2743</v>
      </c>
      <c r="AK1774" s="9">
        <v>89</v>
      </c>
      <c r="AL1774" s="9">
        <v>248</v>
      </c>
      <c r="AM1774" s="9">
        <v>0</v>
      </c>
      <c r="AN1774" s="9">
        <v>2968</v>
      </c>
      <c r="AO1774" s="9">
        <v>91</v>
      </c>
      <c r="AP1774" s="9">
        <v>21</v>
      </c>
      <c r="AQ1774" s="9">
        <v>0</v>
      </c>
      <c r="AR1774" s="9">
        <v>2001</v>
      </c>
      <c r="AS1774" s="9">
        <v>1079</v>
      </c>
      <c r="AT1774" s="10">
        <v>0</v>
      </c>
    </row>
    <row r="1775" spans="1:46" ht="57" x14ac:dyDescent="0.25">
      <c r="A1775" s="26" t="str">
        <f t="shared" si="54"/>
        <v>2016Licensed practical nursesAlbertaNursing home/long-term care</v>
      </c>
      <c r="B1775" s="24">
        <v>2016</v>
      </c>
      <c r="C1775" s="9" t="s">
        <v>3</v>
      </c>
      <c r="D1775" s="9" t="s">
        <v>175</v>
      </c>
      <c r="E1775" s="9" t="str">
        <f t="shared" si="55"/>
        <v>Alberta</v>
      </c>
      <c r="F1775" s="9" t="s">
        <v>181</v>
      </c>
      <c r="G1775" s="9" t="s">
        <v>12</v>
      </c>
      <c r="H1775" s="9">
        <v>3218</v>
      </c>
      <c r="I1775" s="9">
        <v>2876</v>
      </c>
      <c r="J1775" s="9">
        <v>342</v>
      </c>
      <c r="K1775" s="9">
        <v>0</v>
      </c>
      <c r="L1775" s="9">
        <v>138</v>
      </c>
      <c r="M1775" s="9">
        <v>458</v>
      </c>
      <c r="N1775" s="9">
        <v>582</v>
      </c>
      <c r="O1775" s="9">
        <v>478</v>
      </c>
      <c r="P1775" s="9">
        <v>432</v>
      </c>
      <c r="Q1775" s="9">
        <v>370</v>
      </c>
      <c r="R1775" s="9">
        <v>277</v>
      </c>
      <c r="S1775" s="9">
        <v>231</v>
      </c>
      <c r="T1775" s="9">
        <v>159</v>
      </c>
      <c r="U1775" s="9">
        <v>76</v>
      </c>
      <c r="V1775" s="9">
        <v>17</v>
      </c>
      <c r="W1775" s="9">
        <v>0</v>
      </c>
      <c r="X1775" s="9">
        <v>2885</v>
      </c>
      <c r="Y1775" s="9">
        <v>333</v>
      </c>
      <c r="Z1775" s="9">
        <v>0</v>
      </c>
      <c r="AA1775" s="9">
        <v>2355</v>
      </c>
      <c r="AB1775" s="9">
        <v>480</v>
      </c>
      <c r="AC1775" s="9">
        <v>188</v>
      </c>
      <c r="AD1775" s="9">
        <v>195</v>
      </c>
      <c r="AE1775" s="9">
        <v>0</v>
      </c>
      <c r="AF1775" s="9">
        <v>1303</v>
      </c>
      <c r="AG1775" s="9">
        <v>1330</v>
      </c>
      <c r="AH1775" s="9">
        <v>585</v>
      </c>
      <c r="AI1775" s="9">
        <v>0</v>
      </c>
      <c r="AJ1775" s="9">
        <v>2986</v>
      </c>
      <c r="AK1775" s="9">
        <v>102</v>
      </c>
      <c r="AL1775" s="9">
        <v>130</v>
      </c>
      <c r="AM1775" s="9">
        <v>0</v>
      </c>
      <c r="AN1775" s="9">
        <v>3018</v>
      </c>
      <c r="AO1775" s="9">
        <v>186</v>
      </c>
      <c r="AP1775" s="9">
        <v>14</v>
      </c>
      <c r="AQ1775" s="9">
        <v>0</v>
      </c>
      <c r="AR1775" s="9">
        <v>2874</v>
      </c>
      <c r="AS1775" s="9">
        <v>344</v>
      </c>
      <c r="AT1775" s="10">
        <v>0</v>
      </c>
    </row>
    <row r="1776" spans="1:46" ht="42.75" x14ac:dyDescent="0.25">
      <c r="A1776" s="26" t="str">
        <f t="shared" si="54"/>
        <v>2016Licensed practical nursesAlbertaOther places of work</v>
      </c>
      <c r="B1776" s="24">
        <v>2016</v>
      </c>
      <c r="C1776" s="9" t="s">
        <v>3</v>
      </c>
      <c r="D1776" s="9" t="s">
        <v>175</v>
      </c>
      <c r="E1776" s="9" t="str">
        <f t="shared" si="55"/>
        <v>Alberta</v>
      </c>
      <c r="F1776" s="9" t="s">
        <v>183</v>
      </c>
      <c r="G1776" s="9" t="s">
        <v>13</v>
      </c>
      <c r="H1776" s="9">
        <v>451</v>
      </c>
      <c r="I1776" s="9">
        <v>415</v>
      </c>
      <c r="J1776" s="9">
        <v>36</v>
      </c>
      <c r="K1776" s="9">
        <v>0</v>
      </c>
      <c r="L1776" s="9">
        <v>13</v>
      </c>
      <c r="M1776" s="9">
        <v>46</v>
      </c>
      <c r="N1776" s="9">
        <v>78</v>
      </c>
      <c r="O1776" s="9">
        <v>82</v>
      </c>
      <c r="P1776" s="9">
        <v>53</v>
      </c>
      <c r="Q1776" s="9">
        <v>61</v>
      </c>
      <c r="R1776" s="9">
        <v>38</v>
      </c>
      <c r="S1776" s="9">
        <v>42</v>
      </c>
      <c r="T1776" s="9">
        <v>23</v>
      </c>
      <c r="U1776" s="9">
        <v>9</v>
      </c>
      <c r="V1776" s="9">
        <v>6</v>
      </c>
      <c r="W1776" s="9">
        <v>0</v>
      </c>
      <c r="X1776" s="9">
        <v>436</v>
      </c>
      <c r="Y1776" s="9">
        <v>15</v>
      </c>
      <c r="Z1776" s="9">
        <v>0</v>
      </c>
      <c r="AA1776" s="9">
        <v>227</v>
      </c>
      <c r="AB1776" s="9">
        <v>131</v>
      </c>
      <c r="AC1776" s="9">
        <v>48</v>
      </c>
      <c r="AD1776" s="9">
        <v>45</v>
      </c>
      <c r="AE1776" s="9">
        <v>0</v>
      </c>
      <c r="AF1776" s="9">
        <v>250</v>
      </c>
      <c r="AG1776" s="9">
        <v>113</v>
      </c>
      <c r="AH1776" s="9">
        <v>88</v>
      </c>
      <c r="AI1776" s="9">
        <v>0</v>
      </c>
      <c r="AJ1776" s="9">
        <v>196</v>
      </c>
      <c r="AK1776" s="9">
        <v>16</v>
      </c>
      <c r="AL1776" s="9">
        <v>239</v>
      </c>
      <c r="AM1776" s="9">
        <v>0</v>
      </c>
      <c r="AN1776" s="9">
        <v>241</v>
      </c>
      <c r="AO1776" s="9">
        <v>64</v>
      </c>
      <c r="AP1776" s="9">
        <v>146</v>
      </c>
      <c r="AQ1776" s="9">
        <v>0</v>
      </c>
      <c r="AR1776" s="9">
        <v>405</v>
      </c>
      <c r="AS1776" s="9">
        <v>46</v>
      </c>
      <c r="AT1776" s="10">
        <v>0</v>
      </c>
    </row>
    <row r="1777" spans="1:46" ht="42.75" x14ac:dyDescent="0.25">
      <c r="A1777" s="26" t="str">
        <f t="shared" si="54"/>
        <v>2016Licensed practical nursesBritish ColumbiaAll places of work</v>
      </c>
      <c r="B1777" s="24">
        <v>2016</v>
      </c>
      <c r="C1777" s="9" t="s">
        <v>3</v>
      </c>
      <c r="D1777" s="9" t="s">
        <v>167</v>
      </c>
      <c r="E1777" s="9" t="str">
        <f t="shared" si="55"/>
        <v>British Columbia</v>
      </c>
      <c r="F1777" s="9" t="s">
        <v>179</v>
      </c>
      <c r="G1777" s="9" t="s">
        <v>9</v>
      </c>
      <c r="H1777" s="9">
        <v>10832</v>
      </c>
      <c r="I1777" s="9">
        <v>9731</v>
      </c>
      <c r="J1777" s="9">
        <v>1101</v>
      </c>
      <c r="K1777" s="9">
        <v>0</v>
      </c>
      <c r="L1777" s="9">
        <v>355</v>
      </c>
      <c r="M1777" s="9">
        <v>1543</v>
      </c>
      <c r="N1777" s="9">
        <v>1707</v>
      </c>
      <c r="O1777" s="9">
        <v>1584</v>
      </c>
      <c r="P1777" s="9">
        <v>1374</v>
      </c>
      <c r="Q1777" s="9">
        <v>1316</v>
      </c>
      <c r="R1777" s="9">
        <v>1206</v>
      </c>
      <c r="S1777" s="9">
        <v>948</v>
      </c>
      <c r="T1777" s="9">
        <v>588</v>
      </c>
      <c r="U1777" s="9">
        <v>183</v>
      </c>
      <c r="V1777" s="9">
        <v>28</v>
      </c>
      <c r="W1777" s="9">
        <v>0</v>
      </c>
      <c r="X1777" s="9">
        <v>10205</v>
      </c>
      <c r="Y1777" s="9">
        <v>119</v>
      </c>
      <c r="Z1777" s="9">
        <v>508</v>
      </c>
      <c r="AA1777" s="9">
        <v>7377</v>
      </c>
      <c r="AB1777" s="9">
        <v>1965</v>
      </c>
      <c r="AC1777" s="9">
        <v>527</v>
      </c>
      <c r="AD1777" s="9">
        <v>755</v>
      </c>
      <c r="AE1777" s="9">
        <v>208</v>
      </c>
      <c r="AF1777" s="9">
        <v>4979</v>
      </c>
      <c r="AG1777" s="9">
        <v>2685</v>
      </c>
      <c r="AH1777" s="9">
        <v>3147</v>
      </c>
      <c r="AI1777" s="9">
        <v>21</v>
      </c>
      <c r="AJ1777" s="9">
        <v>9642</v>
      </c>
      <c r="AK1777" s="9">
        <v>265</v>
      </c>
      <c r="AL1777" s="9">
        <v>804</v>
      </c>
      <c r="AM1777" s="9">
        <v>121</v>
      </c>
      <c r="AN1777" s="9">
        <v>10250</v>
      </c>
      <c r="AO1777" s="9">
        <v>183</v>
      </c>
      <c r="AP1777" s="9">
        <v>149</v>
      </c>
      <c r="AQ1777" s="9">
        <v>250</v>
      </c>
      <c r="AR1777" s="9">
        <v>9893</v>
      </c>
      <c r="AS1777" s="9">
        <v>939</v>
      </c>
      <c r="AT1777" s="10">
        <v>0</v>
      </c>
    </row>
    <row r="1778" spans="1:46" ht="42.75" x14ac:dyDescent="0.25">
      <c r="A1778" s="26" t="str">
        <f t="shared" si="54"/>
        <v>2016Licensed practical nursesBritish ColumbiaHospital</v>
      </c>
      <c r="B1778" s="24">
        <v>2016</v>
      </c>
      <c r="C1778" s="9" t="s">
        <v>3</v>
      </c>
      <c r="D1778" s="9" t="s">
        <v>167</v>
      </c>
      <c r="E1778" s="9" t="str">
        <f t="shared" si="55"/>
        <v>British Columbia</v>
      </c>
      <c r="F1778" s="9" t="s">
        <v>180</v>
      </c>
      <c r="G1778" s="9" t="s">
        <v>10</v>
      </c>
      <c r="H1778" s="9">
        <v>3990</v>
      </c>
      <c r="I1778" s="9">
        <v>3560</v>
      </c>
      <c r="J1778" s="9">
        <v>430</v>
      </c>
      <c r="K1778" s="9">
        <v>0</v>
      </c>
      <c r="L1778" s="9">
        <v>117</v>
      </c>
      <c r="M1778" s="9">
        <v>490</v>
      </c>
      <c r="N1778" s="9">
        <v>578</v>
      </c>
      <c r="O1778" s="9">
        <v>582</v>
      </c>
      <c r="P1778" s="9">
        <v>524</v>
      </c>
      <c r="Q1778" s="9">
        <v>487</v>
      </c>
      <c r="R1778" s="9">
        <v>484</v>
      </c>
      <c r="S1778" s="9">
        <v>399</v>
      </c>
      <c r="T1778" s="9">
        <v>254</v>
      </c>
      <c r="U1778" s="9">
        <v>70</v>
      </c>
      <c r="V1778" s="9">
        <v>5</v>
      </c>
      <c r="W1778" s="9">
        <v>0</v>
      </c>
      <c r="X1778" s="9">
        <v>3866</v>
      </c>
      <c r="Y1778" s="9">
        <v>32</v>
      </c>
      <c r="Z1778" s="9">
        <v>92</v>
      </c>
      <c r="AA1778" s="9">
        <v>2531</v>
      </c>
      <c r="AB1778" s="9">
        <v>823</v>
      </c>
      <c r="AC1778" s="9">
        <v>239</v>
      </c>
      <c r="AD1778" s="9">
        <v>364</v>
      </c>
      <c r="AE1778" s="9">
        <v>33</v>
      </c>
      <c r="AF1778" s="9">
        <v>1856</v>
      </c>
      <c r="AG1778" s="9">
        <v>908</v>
      </c>
      <c r="AH1778" s="9">
        <v>1225</v>
      </c>
      <c r="AI1778" s="9">
        <v>1</v>
      </c>
      <c r="AJ1778" s="9">
        <v>3721</v>
      </c>
      <c r="AK1778" s="9">
        <v>5</v>
      </c>
      <c r="AL1778" s="9">
        <v>249</v>
      </c>
      <c r="AM1778" s="9">
        <v>15</v>
      </c>
      <c r="AN1778" s="9">
        <v>3926</v>
      </c>
      <c r="AO1778" s="9">
        <v>19</v>
      </c>
      <c r="AP1778" s="9">
        <v>6</v>
      </c>
      <c r="AQ1778" s="9">
        <v>39</v>
      </c>
      <c r="AR1778" s="9">
        <v>3704</v>
      </c>
      <c r="AS1778" s="9">
        <v>286</v>
      </c>
      <c r="AT1778" s="10">
        <v>0</v>
      </c>
    </row>
    <row r="1779" spans="1:46" ht="42.75" x14ac:dyDescent="0.25">
      <c r="A1779" s="26" t="str">
        <f t="shared" si="54"/>
        <v>2016Licensed practical nursesBritish ColumbiaCommunity health</v>
      </c>
      <c r="B1779" s="24">
        <v>2016</v>
      </c>
      <c r="C1779" s="9" t="s">
        <v>3</v>
      </c>
      <c r="D1779" s="9" t="s">
        <v>167</v>
      </c>
      <c r="E1779" s="9" t="str">
        <f t="shared" si="55"/>
        <v>British Columbia</v>
      </c>
      <c r="F1779" s="9" t="s">
        <v>182</v>
      </c>
      <c r="G1779" s="9" t="s">
        <v>11</v>
      </c>
      <c r="H1779" s="9">
        <v>1116</v>
      </c>
      <c r="I1779" s="9">
        <v>1029</v>
      </c>
      <c r="J1779" s="9">
        <v>87</v>
      </c>
      <c r="K1779" s="9">
        <v>0</v>
      </c>
      <c r="L1779" s="9">
        <v>48</v>
      </c>
      <c r="M1779" s="9">
        <v>165</v>
      </c>
      <c r="N1779" s="9">
        <v>188</v>
      </c>
      <c r="O1779" s="9">
        <v>168</v>
      </c>
      <c r="P1779" s="9">
        <v>136</v>
      </c>
      <c r="Q1779" s="9">
        <v>149</v>
      </c>
      <c r="R1779" s="9">
        <v>108</v>
      </c>
      <c r="S1779" s="9">
        <v>80</v>
      </c>
      <c r="T1779" s="9">
        <v>48</v>
      </c>
      <c r="U1779" s="9">
        <v>19</v>
      </c>
      <c r="V1779" s="9">
        <v>7</v>
      </c>
      <c r="W1779" s="9">
        <v>0</v>
      </c>
      <c r="X1779" s="9">
        <v>1037</v>
      </c>
      <c r="Y1779" s="9">
        <v>8</v>
      </c>
      <c r="Z1779" s="9">
        <v>71</v>
      </c>
      <c r="AA1779" s="9">
        <v>767</v>
      </c>
      <c r="AB1779" s="9">
        <v>197</v>
      </c>
      <c r="AC1779" s="9">
        <v>43</v>
      </c>
      <c r="AD1779" s="9">
        <v>79</v>
      </c>
      <c r="AE1779" s="9">
        <v>30</v>
      </c>
      <c r="AF1779" s="9">
        <v>496</v>
      </c>
      <c r="AG1779" s="9">
        <v>277</v>
      </c>
      <c r="AH1779" s="9">
        <v>339</v>
      </c>
      <c r="AI1779" s="9">
        <v>4</v>
      </c>
      <c r="AJ1779" s="9">
        <v>898</v>
      </c>
      <c r="AK1779" s="9">
        <v>94</v>
      </c>
      <c r="AL1779" s="9">
        <v>115</v>
      </c>
      <c r="AM1779" s="9">
        <v>9</v>
      </c>
      <c r="AN1779" s="9">
        <v>1019</v>
      </c>
      <c r="AO1779" s="9">
        <v>58</v>
      </c>
      <c r="AP1779" s="9">
        <v>15</v>
      </c>
      <c r="AQ1779" s="9">
        <v>24</v>
      </c>
      <c r="AR1779" s="9">
        <v>1025</v>
      </c>
      <c r="AS1779" s="9">
        <v>91</v>
      </c>
      <c r="AT1779" s="10">
        <v>0</v>
      </c>
    </row>
    <row r="1780" spans="1:46" ht="57" x14ac:dyDescent="0.25">
      <c r="A1780" s="26" t="str">
        <f t="shared" si="54"/>
        <v>2016Licensed practical nursesBritish ColumbiaNursing home/long-term care</v>
      </c>
      <c r="B1780" s="24">
        <v>2016</v>
      </c>
      <c r="C1780" s="9" t="s">
        <v>3</v>
      </c>
      <c r="D1780" s="9" t="s">
        <v>167</v>
      </c>
      <c r="E1780" s="9" t="str">
        <f t="shared" si="55"/>
        <v>British Columbia</v>
      </c>
      <c r="F1780" s="9" t="s">
        <v>181</v>
      </c>
      <c r="G1780" s="9" t="s">
        <v>12</v>
      </c>
      <c r="H1780" s="9">
        <v>4738</v>
      </c>
      <c r="I1780" s="9">
        <v>4227</v>
      </c>
      <c r="J1780" s="9">
        <v>511</v>
      </c>
      <c r="K1780" s="9">
        <v>0</v>
      </c>
      <c r="L1780" s="9">
        <v>161</v>
      </c>
      <c r="M1780" s="9">
        <v>744</v>
      </c>
      <c r="N1780" s="9">
        <v>788</v>
      </c>
      <c r="O1780" s="9">
        <v>667</v>
      </c>
      <c r="P1780" s="9">
        <v>599</v>
      </c>
      <c r="Q1780" s="9">
        <v>574</v>
      </c>
      <c r="R1780" s="9">
        <v>510</v>
      </c>
      <c r="S1780" s="9">
        <v>395</v>
      </c>
      <c r="T1780" s="9">
        <v>224</v>
      </c>
      <c r="U1780" s="9">
        <v>64</v>
      </c>
      <c r="V1780" s="9">
        <v>12</v>
      </c>
      <c r="W1780" s="9">
        <v>0</v>
      </c>
      <c r="X1780" s="9">
        <v>4394</v>
      </c>
      <c r="Y1780" s="9">
        <v>65</v>
      </c>
      <c r="Z1780" s="9">
        <v>279</v>
      </c>
      <c r="AA1780" s="9">
        <v>3453</v>
      </c>
      <c r="AB1780" s="9">
        <v>765</v>
      </c>
      <c r="AC1780" s="9">
        <v>181</v>
      </c>
      <c r="AD1780" s="9">
        <v>224</v>
      </c>
      <c r="AE1780" s="9">
        <v>115</v>
      </c>
      <c r="AF1780" s="9">
        <v>2182</v>
      </c>
      <c r="AG1780" s="9">
        <v>1263</v>
      </c>
      <c r="AH1780" s="9">
        <v>1286</v>
      </c>
      <c r="AI1780" s="9">
        <v>7</v>
      </c>
      <c r="AJ1780" s="9">
        <v>4455</v>
      </c>
      <c r="AK1780" s="9">
        <v>109</v>
      </c>
      <c r="AL1780" s="9">
        <v>164</v>
      </c>
      <c r="AM1780" s="9">
        <v>10</v>
      </c>
      <c r="AN1780" s="9">
        <v>4650</v>
      </c>
      <c r="AO1780" s="9">
        <v>60</v>
      </c>
      <c r="AP1780" s="9">
        <v>9</v>
      </c>
      <c r="AQ1780" s="9">
        <v>19</v>
      </c>
      <c r="AR1780" s="9">
        <v>4238</v>
      </c>
      <c r="AS1780" s="9">
        <v>500</v>
      </c>
      <c r="AT1780" s="10">
        <v>0</v>
      </c>
    </row>
    <row r="1781" spans="1:46" ht="42.75" x14ac:dyDescent="0.25">
      <c r="A1781" s="26" t="str">
        <f t="shared" si="54"/>
        <v>2016Licensed practical nursesBritish ColumbiaOther places of work</v>
      </c>
      <c r="B1781" s="24">
        <v>2016</v>
      </c>
      <c r="C1781" s="9" t="s">
        <v>3</v>
      </c>
      <c r="D1781" s="9" t="s">
        <v>167</v>
      </c>
      <c r="E1781" s="9" t="str">
        <f t="shared" si="55"/>
        <v>British Columbia</v>
      </c>
      <c r="F1781" s="9" t="s">
        <v>183</v>
      </c>
      <c r="G1781" s="9" t="s">
        <v>13</v>
      </c>
      <c r="H1781" s="9">
        <v>873</v>
      </c>
      <c r="I1781" s="9">
        <v>811</v>
      </c>
      <c r="J1781" s="9">
        <v>62</v>
      </c>
      <c r="K1781" s="9">
        <v>0</v>
      </c>
      <c r="L1781" s="9">
        <v>23</v>
      </c>
      <c r="M1781" s="9">
        <v>122</v>
      </c>
      <c r="N1781" s="9">
        <v>134</v>
      </c>
      <c r="O1781" s="9">
        <v>149</v>
      </c>
      <c r="P1781" s="9">
        <v>105</v>
      </c>
      <c r="Q1781" s="9">
        <v>97</v>
      </c>
      <c r="R1781" s="9">
        <v>85</v>
      </c>
      <c r="S1781" s="9">
        <v>67</v>
      </c>
      <c r="T1781" s="9">
        <v>61</v>
      </c>
      <c r="U1781" s="9">
        <v>26</v>
      </c>
      <c r="V1781" s="9">
        <v>4</v>
      </c>
      <c r="W1781" s="9">
        <v>0</v>
      </c>
      <c r="X1781" s="9">
        <v>803</v>
      </c>
      <c r="Y1781" s="9">
        <v>12</v>
      </c>
      <c r="Z1781" s="9">
        <v>58</v>
      </c>
      <c r="AA1781" s="9">
        <v>548</v>
      </c>
      <c r="AB1781" s="9">
        <v>162</v>
      </c>
      <c r="AC1781" s="9">
        <v>57</v>
      </c>
      <c r="AD1781" s="9">
        <v>81</v>
      </c>
      <c r="AE1781" s="9">
        <v>25</v>
      </c>
      <c r="AF1781" s="9">
        <v>390</v>
      </c>
      <c r="AG1781" s="9">
        <v>214</v>
      </c>
      <c r="AH1781" s="9">
        <v>265</v>
      </c>
      <c r="AI1781" s="9">
        <v>4</v>
      </c>
      <c r="AJ1781" s="9">
        <v>545</v>
      </c>
      <c r="AK1781" s="9">
        <v>54</v>
      </c>
      <c r="AL1781" s="9">
        <v>268</v>
      </c>
      <c r="AM1781" s="9">
        <v>6</v>
      </c>
      <c r="AN1781" s="9">
        <v>630</v>
      </c>
      <c r="AO1781" s="9">
        <v>44</v>
      </c>
      <c r="AP1781" s="9">
        <v>117</v>
      </c>
      <c r="AQ1781" s="9">
        <v>82</v>
      </c>
      <c r="AR1781" s="9">
        <v>814</v>
      </c>
      <c r="AS1781" s="9">
        <v>59</v>
      </c>
      <c r="AT1781" s="10">
        <v>0</v>
      </c>
    </row>
    <row r="1782" spans="1:46" ht="42.75" x14ac:dyDescent="0.25">
      <c r="A1782" s="26" t="str">
        <f t="shared" si="54"/>
        <v>2016Licensed practical nursesBritish ColumbiaUnknown places of work</v>
      </c>
      <c r="B1782" s="24">
        <v>2016</v>
      </c>
      <c r="C1782" s="9" t="s">
        <v>3</v>
      </c>
      <c r="D1782" s="9" t="s">
        <v>167</v>
      </c>
      <c r="E1782" s="9" t="str">
        <f t="shared" si="55"/>
        <v>British Columbia</v>
      </c>
      <c r="F1782" s="9" t="s">
        <v>184</v>
      </c>
      <c r="G1782" s="9" t="s">
        <v>49</v>
      </c>
      <c r="H1782" s="9">
        <v>115</v>
      </c>
      <c r="I1782" s="9">
        <v>104</v>
      </c>
      <c r="J1782" s="9">
        <v>11</v>
      </c>
      <c r="K1782" s="9">
        <v>0</v>
      </c>
      <c r="L1782" s="9">
        <v>6</v>
      </c>
      <c r="M1782" s="9">
        <v>22</v>
      </c>
      <c r="N1782" s="9">
        <v>19</v>
      </c>
      <c r="O1782" s="9">
        <v>18</v>
      </c>
      <c r="P1782" s="9">
        <v>10</v>
      </c>
      <c r="Q1782" s="9">
        <v>9</v>
      </c>
      <c r="R1782" s="9">
        <v>19</v>
      </c>
      <c r="S1782" s="9">
        <v>7</v>
      </c>
      <c r="T1782" s="9">
        <v>1</v>
      </c>
      <c r="U1782" s="9">
        <v>4</v>
      </c>
      <c r="V1782" s="9">
        <v>0</v>
      </c>
      <c r="W1782" s="9">
        <v>0</v>
      </c>
      <c r="X1782" s="9">
        <v>105</v>
      </c>
      <c r="Y1782" s="9">
        <v>2</v>
      </c>
      <c r="Z1782" s="9">
        <v>8</v>
      </c>
      <c r="AA1782" s="9">
        <v>78</v>
      </c>
      <c r="AB1782" s="9">
        <v>18</v>
      </c>
      <c r="AC1782" s="9">
        <v>7</v>
      </c>
      <c r="AD1782" s="9">
        <v>7</v>
      </c>
      <c r="AE1782" s="9">
        <v>5</v>
      </c>
      <c r="AF1782" s="9">
        <v>55</v>
      </c>
      <c r="AG1782" s="9">
        <v>23</v>
      </c>
      <c r="AH1782" s="9">
        <v>32</v>
      </c>
      <c r="AI1782" s="9">
        <v>5</v>
      </c>
      <c r="AJ1782" s="9">
        <v>23</v>
      </c>
      <c r="AK1782" s="9">
        <v>3</v>
      </c>
      <c r="AL1782" s="9">
        <v>8</v>
      </c>
      <c r="AM1782" s="9">
        <v>81</v>
      </c>
      <c r="AN1782" s="9">
        <v>25</v>
      </c>
      <c r="AO1782" s="9">
        <v>2</v>
      </c>
      <c r="AP1782" s="9">
        <v>2</v>
      </c>
      <c r="AQ1782" s="9">
        <v>86</v>
      </c>
      <c r="AR1782" s="9">
        <v>112</v>
      </c>
      <c r="AS1782" s="9">
        <v>3</v>
      </c>
      <c r="AT1782" s="10">
        <v>0</v>
      </c>
    </row>
    <row r="1783" spans="1:46" ht="42.75" x14ac:dyDescent="0.25">
      <c r="A1783" s="26" t="str">
        <f t="shared" si="54"/>
        <v>2016Licensed practical nursesYukonAll places of work</v>
      </c>
      <c r="B1783" s="24">
        <v>2016</v>
      </c>
      <c r="C1783" s="9" t="s">
        <v>3</v>
      </c>
      <c r="D1783" s="9" t="s">
        <v>168</v>
      </c>
      <c r="E1783" s="9" t="str">
        <f t="shared" si="55"/>
        <v>Yukon</v>
      </c>
      <c r="F1783" s="9" t="s">
        <v>179</v>
      </c>
      <c r="G1783" s="9" t="s">
        <v>9</v>
      </c>
      <c r="H1783" s="9">
        <v>110</v>
      </c>
      <c r="I1783" s="9">
        <v>101</v>
      </c>
      <c r="J1783" s="9">
        <v>9</v>
      </c>
      <c r="K1783" s="9">
        <v>0</v>
      </c>
      <c r="L1783" s="9">
        <v>5</v>
      </c>
      <c r="M1783" s="9">
        <v>16</v>
      </c>
      <c r="N1783" s="9">
        <v>20</v>
      </c>
      <c r="O1783" s="9">
        <v>11</v>
      </c>
      <c r="P1783" s="9">
        <v>8</v>
      </c>
      <c r="Q1783" s="9">
        <v>7</v>
      </c>
      <c r="R1783" s="9">
        <v>17</v>
      </c>
      <c r="S1783" s="9">
        <v>15</v>
      </c>
      <c r="T1783" s="9">
        <v>9</v>
      </c>
      <c r="U1783" s="9">
        <v>1</v>
      </c>
      <c r="V1783" s="9">
        <v>1</v>
      </c>
      <c r="W1783" s="9">
        <v>0</v>
      </c>
      <c r="X1783" s="9">
        <v>107</v>
      </c>
      <c r="Y1783" s="9">
        <v>3</v>
      </c>
      <c r="Z1783" s="9">
        <v>0</v>
      </c>
      <c r="AA1783" s="9">
        <v>63</v>
      </c>
      <c r="AB1783" s="9">
        <v>22</v>
      </c>
      <c r="AC1783" s="9">
        <v>14</v>
      </c>
      <c r="AD1783" s="9">
        <v>11</v>
      </c>
      <c r="AE1783" s="9">
        <v>0</v>
      </c>
      <c r="AF1783" s="9">
        <v>70</v>
      </c>
      <c r="AG1783" s="9">
        <v>16</v>
      </c>
      <c r="AH1783" s="9">
        <v>24</v>
      </c>
      <c r="AI1783" s="9">
        <v>0</v>
      </c>
      <c r="AJ1783" s="9">
        <v>104</v>
      </c>
      <c r="AK1783" s="9">
        <v>4</v>
      </c>
      <c r="AL1783" s="9">
        <v>2</v>
      </c>
      <c r="AM1783" s="9">
        <v>0</v>
      </c>
      <c r="AN1783" s="9">
        <v>104</v>
      </c>
      <c r="AO1783" s="9">
        <v>2</v>
      </c>
      <c r="AP1783" s="9">
        <v>2</v>
      </c>
      <c r="AQ1783" s="9">
        <v>2</v>
      </c>
      <c r="AR1783" s="9">
        <v>103</v>
      </c>
      <c r="AS1783" s="9">
        <v>7</v>
      </c>
      <c r="AT1783" s="10">
        <v>0</v>
      </c>
    </row>
    <row r="1784" spans="1:46" ht="42.75" x14ac:dyDescent="0.25">
      <c r="A1784" s="26" t="str">
        <f t="shared" si="54"/>
        <v>2016Licensed practical nursesYukonHospital</v>
      </c>
      <c r="B1784" s="24">
        <v>2016</v>
      </c>
      <c r="C1784" s="9" t="s">
        <v>3</v>
      </c>
      <c r="D1784" s="9" t="s">
        <v>168</v>
      </c>
      <c r="E1784" s="9" t="str">
        <f t="shared" si="55"/>
        <v>Yukon</v>
      </c>
      <c r="F1784" s="9" t="s">
        <v>180</v>
      </c>
      <c r="G1784" s="9" t="s">
        <v>10</v>
      </c>
      <c r="H1784" s="9">
        <v>30</v>
      </c>
      <c r="I1784" s="9">
        <v>28</v>
      </c>
      <c r="J1784" s="9">
        <v>2</v>
      </c>
      <c r="K1784" s="9">
        <v>0</v>
      </c>
      <c r="L1784" s="9">
        <v>1</v>
      </c>
      <c r="M1784" s="9">
        <v>5</v>
      </c>
      <c r="N1784" s="9">
        <v>5</v>
      </c>
      <c r="O1784" s="9">
        <v>4</v>
      </c>
      <c r="P1784" s="9">
        <v>2</v>
      </c>
      <c r="Q1784" s="9">
        <v>1</v>
      </c>
      <c r="R1784" s="9">
        <v>3</v>
      </c>
      <c r="S1784" s="9">
        <v>2</v>
      </c>
      <c r="T1784" s="9">
        <v>6</v>
      </c>
      <c r="U1784" s="9">
        <v>0</v>
      </c>
      <c r="V1784" s="9">
        <v>1</v>
      </c>
      <c r="W1784" s="9">
        <v>0</v>
      </c>
      <c r="X1784" s="9">
        <v>29</v>
      </c>
      <c r="Y1784" s="9">
        <v>1</v>
      </c>
      <c r="Z1784" s="9">
        <v>0</v>
      </c>
      <c r="AA1784" s="9">
        <v>15</v>
      </c>
      <c r="AB1784" s="9">
        <v>6</v>
      </c>
      <c r="AC1784" s="9">
        <v>5</v>
      </c>
      <c r="AD1784" s="9">
        <v>4</v>
      </c>
      <c r="AE1784" s="9">
        <v>0</v>
      </c>
      <c r="AF1784" s="9">
        <v>15</v>
      </c>
      <c r="AG1784" s="9">
        <v>6</v>
      </c>
      <c r="AH1784" s="9">
        <v>9</v>
      </c>
      <c r="AI1784" s="9">
        <v>0</v>
      </c>
      <c r="AJ1784" s="9">
        <v>30</v>
      </c>
      <c r="AK1784" s="9">
        <v>0</v>
      </c>
      <c r="AL1784" s="9">
        <v>0</v>
      </c>
      <c r="AM1784" s="9">
        <v>0</v>
      </c>
      <c r="AN1784" s="9">
        <v>29</v>
      </c>
      <c r="AO1784" s="9">
        <v>0</v>
      </c>
      <c r="AP1784" s="9">
        <v>0</v>
      </c>
      <c r="AQ1784" s="9">
        <v>1</v>
      </c>
      <c r="AR1784" s="9">
        <v>25</v>
      </c>
      <c r="AS1784" s="9">
        <v>5</v>
      </c>
      <c r="AT1784" s="10">
        <v>0</v>
      </c>
    </row>
    <row r="1785" spans="1:46" ht="42.75" x14ac:dyDescent="0.25">
      <c r="A1785" s="26" t="str">
        <f t="shared" si="54"/>
        <v>2016Licensed practical nursesYukonCommunity health</v>
      </c>
      <c r="B1785" s="24">
        <v>2016</v>
      </c>
      <c r="C1785" s="9" t="s">
        <v>3</v>
      </c>
      <c r="D1785" s="9" t="s">
        <v>168</v>
      </c>
      <c r="E1785" s="9" t="str">
        <f t="shared" si="55"/>
        <v>Yukon</v>
      </c>
      <c r="F1785" s="9" t="s">
        <v>182</v>
      </c>
      <c r="G1785" s="9" t="s">
        <v>11</v>
      </c>
      <c r="H1785" s="9">
        <v>6</v>
      </c>
      <c r="I1785" s="9">
        <v>6</v>
      </c>
      <c r="J1785" s="9">
        <v>0</v>
      </c>
      <c r="K1785" s="9">
        <v>0</v>
      </c>
      <c r="L1785" s="9">
        <v>1</v>
      </c>
      <c r="M1785" s="9">
        <v>1</v>
      </c>
      <c r="N1785" s="9">
        <v>3</v>
      </c>
      <c r="O1785" s="9">
        <v>0</v>
      </c>
      <c r="P1785" s="9">
        <v>0</v>
      </c>
      <c r="Q1785" s="9">
        <v>0</v>
      </c>
      <c r="R1785" s="9">
        <v>0</v>
      </c>
      <c r="S1785" s="9">
        <v>1</v>
      </c>
      <c r="T1785" s="9">
        <v>0</v>
      </c>
      <c r="U1785" s="9">
        <v>0</v>
      </c>
      <c r="V1785" s="9">
        <v>0</v>
      </c>
      <c r="W1785" s="9">
        <v>0</v>
      </c>
      <c r="X1785" s="9">
        <v>6</v>
      </c>
      <c r="Y1785" s="9">
        <v>0</v>
      </c>
      <c r="Z1785" s="9">
        <v>0</v>
      </c>
      <c r="AA1785" s="9">
        <v>4</v>
      </c>
      <c r="AB1785" s="9">
        <v>2</v>
      </c>
      <c r="AC1785" s="9">
        <v>0</v>
      </c>
      <c r="AD1785" s="9">
        <v>0</v>
      </c>
      <c r="AE1785" s="9">
        <v>0</v>
      </c>
      <c r="AF1785" s="9">
        <v>3</v>
      </c>
      <c r="AG1785" s="9">
        <v>2</v>
      </c>
      <c r="AH1785" s="9">
        <v>1</v>
      </c>
      <c r="AI1785" s="9">
        <v>0</v>
      </c>
      <c r="AJ1785" s="9">
        <v>6</v>
      </c>
      <c r="AK1785" s="9">
        <v>0</v>
      </c>
      <c r="AL1785" s="9">
        <v>0</v>
      </c>
      <c r="AM1785" s="9">
        <v>0</v>
      </c>
      <c r="AN1785" s="9">
        <v>6</v>
      </c>
      <c r="AO1785" s="9">
        <v>0</v>
      </c>
      <c r="AP1785" s="9">
        <v>0</v>
      </c>
      <c r="AQ1785" s="9">
        <v>0</v>
      </c>
      <c r="AR1785" s="9">
        <v>5</v>
      </c>
      <c r="AS1785" s="9">
        <v>1</v>
      </c>
      <c r="AT1785" s="10">
        <v>0</v>
      </c>
    </row>
    <row r="1786" spans="1:46" ht="57" x14ac:dyDescent="0.25">
      <c r="A1786" s="26" t="str">
        <f t="shared" si="54"/>
        <v>2016Licensed practical nursesYukonNursing home/long-term care</v>
      </c>
      <c r="B1786" s="24">
        <v>2016</v>
      </c>
      <c r="C1786" s="9" t="s">
        <v>3</v>
      </c>
      <c r="D1786" s="9" t="s">
        <v>168</v>
      </c>
      <c r="E1786" s="9" t="str">
        <f t="shared" si="55"/>
        <v>Yukon</v>
      </c>
      <c r="F1786" s="9" t="s">
        <v>181</v>
      </c>
      <c r="G1786" s="9" t="s">
        <v>12</v>
      </c>
      <c r="H1786" s="9">
        <v>67</v>
      </c>
      <c r="I1786" s="9">
        <v>60</v>
      </c>
      <c r="J1786" s="9">
        <v>7</v>
      </c>
      <c r="K1786" s="9">
        <v>0</v>
      </c>
      <c r="L1786" s="9">
        <v>3</v>
      </c>
      <c r="M1786" s="9">
        <v>9</v>
      </c>
      <c r="N1786" s="9">
        <v>11</v>
      </c>
      <c r="O1786" s="9">
        <v>5</v>
      </c>
      <c r="P1786" s="9">
        <v>6</v>
      </c>
      <c r="Q1786" s="9">
        <v>6</v>
      </c>
      <c r="R1786" s="9">
        <v>12</v>
      </c>
      <c r="S1786" s="9">
        <v>11</v>
      </c>
      <c r="T1786" s="9">
        <v>3</v>
      </c>
      <c r="U1786" s="9">
        <v>1</v>
      </c>
      <c r="V1786" s="9">
        <v>0</v>
      </c>
      <c r="W1786" s="9">
        <v>0</v>
      </c>
      <c r="X1786" s="9">
        <v>65</v>
      </c>
      <c r="Y1786" s="9">
        <v>2</v>
      </c>
      <c r="Z1786" s="9">
        <v>0</v>
      </c>
      <c r="AA1786" s="9">
        <v>40</v>
      </c>
      <c r="AB1786" s="9">
        <v>13</v>
      </c>
      <c r="AC1786" s="9">
        <v>7</v>
      </c>
      <c r="AD1786" s="9">
        <v>7</v>
      </c>
      <c r="AE1786" s="9">
        <v>0</v>
      </c>
      <c r="AF1786" s="9">
        <v>47</v>
      </c>
      <c r="AG1786" s="9">
        <v>6</v>
      </c>
      <c r="AH1786" s="9">
        <v>14</v>
      </c>
      <c r="AI1786" s="9">
        <v>0</v>
      </c>
      <c r="AJ1786" s="9">
        <v>61</v>
      </c>
      <c r="AK1786" s="9">
        <v>4</v>
      </c>
      <c r="AL1786" s="9">
        <v>2</v>
      </c>
      <c r="AM1786" s="9">
        <v>0</v>
      </c>
      <c r="AN1786" s="9">
        <v>62</v>
      </c>
      <c r="AO1786" s="9">
        <v>2</v>
      </c>
      <c r="AP1786" s="9">
        <v>2</v>
      </c>
      <c r="AQ1786" s="9">
        <v>1</v>
      </c>
      <c r="AR1786" s="9">
        <v>66</v>
      </c>
      <c r="AS1786" s="9">
        <v>1</v>
      </c>
      <c r="AT1786" s="10">
        <v>0</v>
      </c>
    </row>
    <row r="1787" spans="1:46" ht="42.75" x14ac:dyDescent="0.25">
      <c r="A1787" s="26" t="str">
        <f t="shared" si="54"/>
        <v>2016Licensed practical nursesYukonOther places of work</v>
      </c>
      <c r="B1787" s="24">
        <v>2016</v>
      </c>
      <c r="C1787" s="9" t="s">
        <v>3</v>
      </c>
      <c r="D1787" s="9" t="s">
        <v>168</v>
      </c>
      <c r="E1787" s="9" t="str">
        <f t="shared" si="55"/>
        <v>Yukon</v>
      </c>
      <c r="F1787" s="9" t="s">
        <v>183</v>
      </c>
      <c r="G1787" s="9" t="s">
        <v>13</v>
      </c>
      <c r="H1787" s="9">
        <v>7</v>
      </c>
      <c r="I1787" s="9">
        <v>7</v>
      </c>
      <c r="J1787" s="9">
        <v>0</v>
      </c>
      <c r="K1787" s="9">
        <v>0</v>
      </c>
      <c r="L1787" s="9">
        <v>0</v>
      </c>
      <c r="M1787" s="9">
        <v>1</v>
      </c>
      <c r="N1787" s="9">
        <v>1</v>
      </c>
      <c r="O1787" s="9">
        <v>2</v>
      </c>
      <c r="P1787" s="9">
        <v>0</v>
      </c>
      <c r="Q1787" s="9">
        <v>0</v>
      </c>
      <c r="R1787" s="9">
        <v>2</v>
      </c>
      <c r="S1787" s="9">
        <v>1</v>
      </c>
      <c r="T1787" s="9">
        <v>0</v>
      </c>
      <c r="U1787" s="9">
        <v>0</v>
      </c>
      <c r="V1787" s="9">
        <v>0</v>
      </c>
      <c r="W1787" s="9">
        <v>0</v>
      </c>
      <c r="X1787" s="9">
        <v>7</v>
      </c>
      <c r="Y1787" s="9">
        <v>0</v>
      </c>
      <c r="Z1787" s="9">
        <v>0</v>
      </c>
      <c r="AA1787" s="9">
        <v>4</v>
      </c>
      <c r="AB1787" s="9">
        <v>1</v>
      </c>
      <c r="AC1787" s="9">
        <v>2</v>
      </c>
      <c r="AD1787" s="9">
        <v>0</v>
      </c>
      <c r="AE1787" s="9">
        <v>0</v>
      </c>
      <c r="AF1787" s="9">
        <v>5</v>
      </c>
      <c r="AG1787" s="9">
        <v>2</v>
      </c>
      <c r="AH1787" s="9">
        <v>0</v>
      </c>
      <c r="AI1787" s="9">
        <v>0</v>
      </c>
      <c r="AJ1787" s="9">
        <v>7</v>
      </c>
      <c r="AK1787" s="9">
        <v>0</v>
      </c>
      <c r="AL1787" s="9">
        <v>0</v>
      </c>
      <c r="AM1787" s="9">
        <v>0</v>
      </c>
      <c r="AN1787" s="9">
        <v>7</v>
      </c>
      <c r="AO1787" s="9">
        <v>0</v>
      </c>
      <c r="AP1787" s="9">
        <v>0</v>
      </c>
      <c r="AQ1787" s="9">
        <v>0</v>
      </c>
      <c r="AR1787" s="9">
        <v>7</v>
      </c>
      <c r="AS1787" s="9">
        <v>0</v>
      </c>
      <c r="AT1787" s="10">
        <v>0</v>
      </c>
    </row>
    <row r="1788" spans="1:46" ht="57" x14ac:dyDescent="0.25">
      <c r="A1788" s="26" t="str">
        <f t="shared" si="54"/>
        <v>2016Licensed practical nursesNorthwest TerritoriesAll places of work</v>
      </c>
      <c r="B1788" s="24">
        <v>2016</v>
      </c>
      <c r="C1788" s="9" t="s">
        <v>3</v>
      </c>
      <c r="D1788" s="9" t="s">
        <v>169</v>
      </c>
      <c r="E1788" s="9" t="str">
        <f t="shared" si="55"/>
        <v>Northwest Territories</v>
      </c>
      <c r="F1788" s="9" t="s">
        <v>179</v>
      </c>
      <c r="G1788" s="9" t="s">
        <v>9</v>
      </c>
      <c r="H1788" s="9">
        <v>105</v>
      </c>
      <c r="I1788" s="9">
        <v>82</v>
      </c>
      <c r="J1788" s="9">
        <v>23</v>
      </c>
      <c r="K1788" s="9">
        <v>0</v>
      </c>
      <c r="L1788" s="9">
        <v>0</v>
      </c>
      <c r="M1788" s="9">
        <v>6</v>
      </c>
      <c r="N1788" s="9">
        <v>18</v>
      </c>
      <c r="O1788" s="9">
        <v>15</v>
      </c>
      <c r="P1788" s="9">
        <v>11</v>
      </c>
      <c r="Q1788" s="9">
        <v>8</v>
      </c>
      <c r="R1788" s="9">
        <v>13</v>
      </c>
      <c r="S1788" s="9">
        <v>15</v>
      </c>
      <c r="T1788" s="9">
        <v>14</v>
      </c>
      <c r="U1788" s="9">
        <v>2</v>
      </c>
      <c r="V1788" s="9">
        <v>3</v>
      </c>
      <c r="W1788" s="9">
        <v>0</v>
      </c>
      <c r="X1788" s="9">
        <v>102</v>
      </c>
      <c r="Y1788" s="9">
        <v>2</v>
      </c>
      <c r="Z1788" s="9">
        <v>1</v>
      </c>
      <c r="AA1788" s="9">
        <v>39</v>
      </c>
      <c r="AB1788" s="9">
        <v>26</v>
      </c>
      <c r="AC1788" s="9">
        <v>19</v>
      </c>
      <c r="AD1788" s="9">
        <v>21</v>
      </c>
      <c r="AE1788" s="9">
        <v>0</v>
      </c>
      <c r="AF1788" s="9">
        <v>85</v>
      </c>
      <c r="AG1788" s="9">
        <v>6</v>
      </c>
      <c r="AH1788" s="9">
        <v>12</v>
      </c>
      <c r="AI1788" s="9">
        <v>2</v>
      </c>
      <c r="AJ1788" s="9">
        <v>91</v>
      </c>
      <c r="AK1788" s="9">
        <v>5</v>
      </c>
      <c r="AL1788" s="9">
        <v>9</v>
      </c>
      <c r="AM1788" s="9">
        <v>0</v>
      </c>
      <c r="AN1788" s="9">
        <v>104</v>
      </c>
      <c r="AO1788" s="9">
        <v>0</v>
      </c>
      <c r="AP1788" s="9">
        <v>0</v>
      </c>
      <c r="AQ1788" s="9">
        <v>1</v>
      </c>
      <c r="AR1788" s="9">
        <v>39</v>
      </c>
      <c r="AS1788" s="9">
        <v>66</v>
      </c>
      <c r="AT1788" s="10">
        <v>0</v>
      </c>
    </row>
    <row r="1789" spans="1:46" ht="57" x14ac:dyDescent="0.25">
      <c r="A1789" s="26" t="str">
        <f t="shared" si="54"/>
        <v>2016Licensed practical nursesNorthwest TerritoriesHospital</v>
      </c>
      <c r="B1789" s="24">
        <v>2016</v>
      </c>
      <c r="C1789" s="9" t="s">
        <v>3</v>
      </c>
      <c r="D1789" s="9" t="s">
        <v>169</v>
      </c>
      <c r="E1789" s="9" t="str">
        <f t="shared" si="55"/>
        <v>Northwest Territories</v>
      </c>
      <c r="F1789" s="9" t="s">
        <v>180</v>
      </c>
      <c r="G1789" s="9" t="s">
        <v>10</v>
      </c>
      <c r="H1789" s="9">
        <v>29</v>
      </c>
      <c r="I1789" s="9">
        <v>24</v>
      </c>
      <c r="J1789" s="9">
        <v>5</v>
      </c>
      <c r="K1789" s="9">
        <v>0</v>
      </c>
      <c r="L1789" s="9">
        <v>0</v>
      </c>
      <c r="M1789" s="9">
        <v>1</v>
      </c>
      <c r="N1789" s="9">
        <v>4</v>
      </c>
      <c r="O1789" s="9">
        <v>6</v>
      </c>
      <c r="P1789" s="9">
        <v>0</v>
      </c>
      <c r="Q1789" s="9">
        <v>3</v>
      </c>
      <c r="R1789" s="9">
        <v>4</v>
      </c>
      <c r="S1789" s="9">
        <v>5</v>
      </c>
      <c r="T1789" s="9">
        <v>4</v>
      </c>
      <c r="U1789" s="9">
        <v>2</v>
      </c>
      <c r="V1789" s="9">
        <v>0</v>
      </c>
      <c r="W1789" s="9">
        <v>0</v>
      </c>
      <c r="X1789" s="9">
        <v>29</v>
      </c>
      <c r="Y1789" s="9">
        <v>0</v>
      </c>
      <c r="Z1789" s="9">
        <v>0</v>
      </c>
      <c r="AA1789" s="9">
        <v>10</v>
      </c>
      <c r="AB1789" s="9">
        <v>7</v>
      </c>
      <c r="AC1789" s="9">
        <v>6</v>
      </c>
      <c r="AD1789" s="9">
        <v>6</v>
      </c>
      <c r="AE1789" s="9">
        <v>0</v>
      </c>
      <c r="AF1789" s="9">
        <v>23</v>
      </c>
      <c r="AG1789" s="9">
        <v>4</v>
      </c>
      <c r="AH1789" s="9">
        <v>2</v>
      </c>
      <c r="AI1789" s="9">
        <v>0</v>
      </c>
      <c r="AJ1789" s="9">
        <v>24</v>
      </c>
      <c r="AK1789" s="9">
        <v>1</v>
      </c>
      <c r="AL1789" s="9">
        <v>4</v>
      </c>
      <c r="AM1789" s="9">
        <v>0</v>
      </c>
      <c r="AN1789" s="9">
        <v>29</v>
      </c>
      <c r="AO1789" s="9">
        <v>0</v>
      </c>
      <c r="AP1789" s="9">
        <v>0</v>
      </c>
      <c r="AQ1789" s="9">
        <v>0</v>
      </c>
      <c r="AR1789" s="9">
        <v>16</v>
      </c>
      <c r="AS1789" s="9">
        <v>13</v>
      </c>
      <c r="AT1789" s="10">
        <v>0</v>
      </c>
    </row>
    <row r="1790" spans="1:46" ht="57" x14ac:dyDescent="0.25">
      <c r="A1790" s="26" t="str">
        <f t="shared" si="54"/>
        <v>2016Licensed practical nursesNorthwest TerritoriesCommunity health</v>
      </c>
      <c r="B1790" s="24">
        <v>2016</v>
      </c>
      <c r="C1790" s="9" t="s">
        <v>3</v>
      </c>
      <c r="D1790" s="9" t="s">
        <v>169</v>
      </c>
      <c r="E1790" s="9" t="str">
        <f t="shared" si="55"/>
        <v>Northwest Territories</v>
      </c>
      <c r="F1790" s="9" t="s">
        <v>182</v>
      </c>
      <c r="G1790" s="9" t="s">
        <v>11</v>
      </c>
      <c r="H1790" s="9">
        <v>27</v>
      </c>
      <c r="I1790" s="9">
        <v>22</v>
      </c>
      <c r="J1790" s="9">
        <v>5</v>
      </c>
      <c r="K1790" s="9">
        <v>0</v>
      </c>
      <c r="L1790" s="9">
        <v>0</v>
      </c>
      <c r="M1790" s="9">
        <v>0</v>
      </c>
      <c r="N1790" s="9">
        <v>7</v>
      </c>
      <c r="O1790" s="9">
        <v>4</v>
      </c>
      <c r="P1790" s="9">
        <v>3</v>
      </c>
      <c r="Q1790" s="9">
        <v>2</v>
      </c>
      <c r="R1790" s="9">
        <v>4</v>
      </c>
      <c r="S1790" s="9">
        <v>3</v>
      </c>
      <c r="T1790" s="9">
        <v>4</v>
      </c>
      <c r="U1790" s="9">
        <v>0</v>
      </c>
      <c r="V1790" s="9">
        <v>0</v>
      </c>
      <c r="W1790" s="9">
        <v>0</v>
      </c>
      <c r="X1790" s="9">
        <v>26</v>
      </c>
      <c r="Y1790" s="9">
        <v>0</v>
      </c>
      <c r="Z1790" s="9">
        <v>1</v>
      </c>
      <c r="AA1790" s="9">
        <v>8</v>
      </c>
      <c r="AB1790" s="9">
        <v>8</v>
      </c>
      <c r="AC1790" s="9">
        <v>4</v>
      </c>
      <c r="AD1790" s="9">
        <v>7</v>
      </c>
      <c r="AE1790" s="9">
        <v>0</v>
      </c>
      <c r="AF1790" s="9">
        <v>21</v>
      </c>
      <c r="AG1790" s="9">
        <v>1</v>
      </c>
      <c r="AH1790" s="9">
        <v>4</v>
      </c>
      <c r="AI1790" s="9">
        <v>1</v>
      </c>
      <c r="AJ1790" s="9">
        <v>22</v>
      </c>
      <c r="AK1790" s="9">
        <v>2</v>
      </c>
      <c r="AL1790" s="9">
        <v>3</v>
      </c>
      <c r="AM1790" s="9">
        <v>0</v>
      </c>
      <c r="AN1790" s="9">
        <v>26</v>
      </c>
      <c r="AO1790" s="9">
        <v>0</v>
      </c>
      <c r="AP1790" s="9">
        <v>0</v>
      </c>
      <c r="AQ1790" s="9">
        <v>1</v>
      </c>
      <c r="AR1790" s="9">
        <v>17</v>
      </c>
      <c r="AS1790" s="9">
        <v>10</v>
      </c>
      <c r="AT1790" s="10">
        <v>0</v>
      </c>
    </row>
    <row r="1791" spans="1:46" ht="57" x14ac:dyDescent="0.25">
      <c r="A1791" s="26" t="str">
        <f t="shared" si="54"/>
        <v>2016Licensed practical nursesNorthwest TerritoriesNursing home/long-term care</v>
      </c>
      <c r="B1791" s="24">
        <v>2016</v>
      </c>
      <c r="C1791" s="9" t="s">
        <v>3</v>
      </c>
      <c r="D1791" s="9" t="s">
        <v>169</v>
      </c>
      <c r="E1791" s="9" t="str">
        <f t="shared" si="55"/>
        <v>Northwest Territories</v>
      </c>
      <c r="F1791" s="9" t="s">
        <v>181</v>
      </c>
      <c r="G1791" s="9" t="s">
        <v>12</v>
      </c>
      <c r="H1791" s="9">
        <v>46</v>
      </c>
      <c r="I1791" s="9">
        <v>34</v>
      </c>
      <c r="J1791" s="9">
        <v>12</v>
      </c>
      <c r="K1791" s="9">
        <v>0</v>
      </c>
      <c r="L1791" s="9">
        <v>0</v>
      </c>
      <c r="M1791" s="9">
        <v>5</v>
      </c>
      <c r="N1791" s="9">
        <v>7</v>
      </c>
      <c r="O1791" s="9">
        <v>5</v>
      </c>
      <c r="P1791" s="9">
        <v>6</v>
      </c>
      <c r="Q1791" s="9">
        <v>3</v>
      </c>
      <c r="R1791" s="9">
        <v>5</v>
      </c>
      <c r="S1791" s="9">
        <v>7</v>
      </c>
      <c r="T1791" s="9">
        <v>5</v>
      </c>
      <c r="U1791" s="9">
        <v>0</v>
      </c>
      <c r="V1791" s="9">
        <v>3</v>
      </c>
      <c r="W1791" s="9">
        <v>0</v>
      </c>
      <c r="X1791" s="9">
        <v>44</v>
      </c>
      <c r="Y1791" s="9">
        <v>2</v>
      </c>
      <c r="Z1791" s="9">
        <v>0</v>
      </c>
      <c r="AA1791" s="9">
        <v>21</v>
      </c>
      <c r="AB1791" s="9">
        <v>9</v>
      </c>
      <c r="AC1791" s="9">
        <v>8</v>
      </c>
      <c r="AD1791" s="9">
        <v>8</v>
      </c>
      <c r="AE1791" s="9">
        <v>0</v>
      </c>
      <c r="AF1791" s="9">
        <v>38</v>
      </c>
      <c r="AG1791" s="9">
        <v>1</v>
      </c>
      <c r="AH1791" s="9">
        <v>6</v>
      </c>
      <c r="AI1791" s="9">
        <v>1</v>
      </c>
      <c r="AJ1791" s="9">
        <v>45</v>
      </c>
      <c r="AK1791" s="9">
        <v>1</v>
      </c>
      <c r="AL1791" s="9">
        <v>0</v>
      </c>
      <c r="AM1791" s="9">
        <v>0</v>
      </c>
      <c r="AN1791" s="9">
        <v>46</v>
      </c>
      <c r="AO1791" s="9">
        <v>0</v>
      </c>
      <c r="AP1791" s="9">
        <v>0</v>
      </c>
      <c r="AQ1791" s="9">
        <v>0</v>
      </c>
      <c r="AR1791" s="9">
        <v>5</v>
      </c>
      <c r="AS1791" s="9">
        <v>41</v>
      </c>
      <c r="AT1791" s="10">
        <v>0</v>
      </c>
    </row>
    <row r="1792" spans="1:46" ht="57" x14ac:dyDescent="0.25">
      <c r="A1792" s="26" t="str">
        <f t="shared" si="54"/>
        <v>2016Licensed practical nursesNorthwest TerritoriesOther places of work</v>
      </c>
      <c r="B1792" s="24">
        <v>2016</v>
      </c>
      <c r="C1792" s="9" t="s">
        <v>3</v>
      </c>
      <c r="D1792" s="9" t="s">
        <v>169</v>
      </c>
      <c r="E1792" s="9" t="str">
        <f t="shared" si="55"/>
        <v>Northwest Territories</v>
      </c>
      <c r="F1792" s="9" t="s">
        <v>183</v>
      </c>
      <c r="G1792" s="9" t="s">
        <v>13</v>
      </c>
      <c r="H1792" s="9">
        <v>3</v>
      </c>
      <c r="I1792" s="9">
        <v>2</v>
      </c>
      <c r="J1792" s="9">
        <v>1</v>
      </c>
      <c r="K1792" s="9">
        <v>0</v>
      </c>
      <c r="L1792" s="9">
        <v>0</v>
      </c>
      <c r="M1792" s="9">
        <v>0</v>
      </c>
      <c r="N1792" s="9">
        <v>0</v>
      </c>
      <c r="O1792" s="9">
        <v>0</v>
      </c>
      <c r="P1792" s="9">
        <v>2</v>
      </c>
      <c r="Q1792" s="9">
        <v>0</v>
      </c>
      <c r="R1792" s="9">
        <v>0</v>
      </c>
      <c r="S1792" s="9">
        <v>0</v>
      </c>
      <c r="T1792" s="9">
        <v>1</v>
      </c>
      <c r="U1792" s="9">
        <v>0</v>
      </c>
      <c r="V1792" s="9">
        <v>0</v>
      </c>
      <c r="W1792" s="9">
        <v>0</v>
      </c>
      <c r="X1792" s="9">
        <v>3</v>
      </c>
      <c r="Y1792" s="9">
        <v>0</v>
      </c>
      <c r="Z1792" s="9">
        <v>0</v>
      </c>
      <c r="AA1792" s="9">
        <v>0</v>
      </c>
      <c r="AB1792" s="9">
        <v>2</v>
      </c>
      <c r="AC1792" s="9">
        <v>1</v>
      </c>
      <c r="AD1792" s="9">
        <v>0</v>
      </c>
      <c r="AE1792" s="9">
        <v>0</v>
      </c>
      <c r="AF1792" s="9">
        <v>3</v>
      </c>
      <c r="AG1792" s="9">
        <v>0</v>
      </c>
      <c r="AH1792" s="9">
        <v>0</v>
      </c>
      <c r="AI1792" s="9">
        <v>0</v>
      </c>
      <c r="AJ1792" s="9">
        <v>0</v>
      </c>
      <c r="AK1792" s="9">
        <v>1</v>
      </c>
      <c r="AL1792" s="9">
        <v>2</v>
      </c>
      <c r="AM1792" s="9">
        <v>0</v>
      </c>
      <c r="AN1792" s="9">
        <v>3</v>
      </c>
      <c r="AO1792" s="9">
        <v>0</v>
      </c>
      <c r="AP1792" s="9">
        <v>0</v>
      </c>
      <c r="AQ1792" s="9">
        <v>0</v>
      </c>
      <c r="AR1792" s="9">
        <v>1</v>
      </c>
      <c r="AS1792" s="9">
        <v>2</v>
      </c>
      <c r="AT1792" s="10">
        <v>0</v>
      </c>
    </row>
    <row r="1793" spans="1:46" ht="42.75" x14ac:dyDescent="0.25">
      <c r="A1793" s="26" t="str">
        <f t="shared" si="54"/>
        <v>2016Licensed practical nursesCanadaAll places of work</v>
      </c>
      <c r="B1793" s="24">
        <v>2016</v>
      </c>
      <c r="C1793" s="9" t="s">
        <v>3</v>
      </c>
      <c r="D1793" s="9" t="s">
        <v>171</v>
      </c>
      <c r="E1793" s="9" t="str">
        <f t="shared" si="55"/>
        <v>Canada</v>
      </c>
      <c r="F1793" s="9" t="s">
        <v>179</v>
      </c>
      <c r="G1793" s="9" t="s">
        <v>9</v>
      </c>
      <c r="H1793" s="9">
        <v>105098</v>
      </c>
      <c r="I1793" s="9">
        <v>95709</v>
      </c>
      <c r="J1793" s="9">
        <v>9389</v>
      </c>
      <c r="K1793" s="9">
        <v>0</v>
      </c>
      <c r="L1793" s="9">
        <v>4624</v>
      </c>
      <c r="M1793" s="9">
        <v>14652</v>
      </c>
      <c r="N1793" s="9">
        <v>15828</v>
      </c>
      <c r="O1793" s="9">
        <v>14197</v>
      </c>
      <c r="P1793" s="9">
        <v>13495</v>
      </c>
      <c r="Q1793" s="9">
        <v>12690</v>
      </c>
      <c r="R1793" s="9">
        <v>11767</v>
      </c>
      <c r="S1793" s="9">
        <v>9553</v>
      </c>
      <c r="T1793" s="9">
        <v>5741</v>
      </c>
      <c r="U1793" s="9">
        <v>2028</v>
      </c>
      <c r="V1793" s="9">
        <v>522</v>
      </c>
      <c r="W1793" s="9">
        <v>1</v>
      </c>
      <c r="X1793" s="9">
        <v>98743</v>
      </c>
      <c r="Y1793" s="9">
        <v>5576</v>
      </c>
      <c r="Z1793" s="9">
        <v>779</v>
      </c>
      <c r="AA1793" s="9">
        <v>60464</v>
      </c>
      <c r="AB1793" s="9">
        <v>20843</v>
      </c>
      <c r="AC1793" s="9">
        <v>11465</v>
      </c>
      <c r="AD1793" s="9">
        <v>12042</v>
      </c>
      <c r="AE1793" s="9">
        <v>284</v>
      </c>
      <c r="AF1793" s="9">
        <v>50422</v>
      </c>
      <c r="AG1793" s="9">
        <v>40025</v>
      </c>
      <c r="AH1793" s="9">
        <v>14625</v>
      </c>
      <c r="AI1793" s="9">
        <v>26</v>
      </c>
      <c r="AJ1793" s="9">
        <v>94301</v>
      </c>
      <c r="AK1793" s="9">
        <v>1973</v>
      </c>
      <c r="AL1793" s="9">
        <v>8640</v>
      </c>
      <c r="AM1793" s="9">
        <v>184</v>
      </c>
      <c r="AN1793" s="9">
        <v>101258</v>
      </c>
      <c r="AO1793" s="9">
        <v>2100</v>
      </c>
      <c r="AP1793" s="9">
        <v>1340</v>
      </c>
      <c r="AQ1793" s="9">
        <v>400</v>
      </c>
      <c r="AR1793" s="9">
        <v>90383</v>
      </c>
      <c r="AS1793" s="9">
        <v>14710</v>
      </c>
      <c r="AT1793" s="10">
        <v>5</v>
      </c>
    </row>
    <row r="1794" spans="1:46" ht="42.75" x14ac:dyDescent="0.25">
      <c r="A1794" s="26" t="str">
        <f t="shared" si="54"/>
        <v>2016Licensed practical nursesCanadaHospital</v>
      </c>
      <c r="B1794" s="24">
        <v>2016</v>
      </c>
      <c r="C1794" s="9" t="s">
        <v>3</v>
      </c>
      <c r="D1794" s="9" t="s">
        <v>171</v>
      </c>
      <c r="E1794" s="9" t="str">
        <f t="shared" si="55"/>
        <v>Canada</v>
      </c>
      <c r="F1794" s="9" t="s">
        <v>180</v>
      </c>
      <c r="G1794" s="9" t="s">
        <v>10</v>
      </c>
      <c r="H1794" s="9">
        <v>48478</v>
      </c>
      <c r="I1794" s="9">
        <v>43721</v>
      </c>
      <c r="J1794" s="9">
        <v>4757</v>
      </c>
      <c r="K1794" s="9">
        <v>0</v>
      </c>
      <c r="L1794" s="9">
        <v>2113</v>
      </c>
      <c r="M1794" s="9">
        <v>6955</v>
      </c>
      <c r="N1794" s="9">
        <v>7633</v>
      </c>
      <c r="O1794" s="9">
        <v>6704</v>
      </c>
      <c r="P1794" s="9">
        <v>6042</v>
      </c>
      <c r="Q1794" s="9">
        <v>5652</v>
      </c>
      <c r="R1794" s="9">
        <v>5589</v>
      </c>
      <c r="S1794" s="9">
        <v>4545</v>
      </c>
      <c r="T1794" s="9">
        <v>2388</v>
      </c>
      <c r="U1794" s="9">
        <v>699</v>
      </c>
      <c r="V1794" s="9">
        <v>157</v>
      </c>
      <c r="W1794" s="9">
        <v>1</v>
      </c>
      <c r="X1794" s="9">
        <v>46869</v>
      </c>
      <c r="Y1794" s="9">
        <v>1449</v>
      </c>
      <c r="Z1794" s="9">
        <v>160</v>
      </c>
      <c r="AA1794" s="9">
        <v>27652</v>
      </c>
      <c r="AB1794" s="9">
        <v>9826</v>
      </c>
      <c r="AC1794" s="9">
        <v>5073</v>
      </c>
      <c r="AD1794" s="9">
        <v>5871</v>
      </c>
      <c r="AE1794" s="9">
        <v>56</v>
      </c>
      <c r="AF1794" s="9">
        <v>22464</v>
      </c>
      <c r="AG1794" s="9">
        <v>20332</v>
      </c>
      <c r="AH1794" s="9">
        <v>5681</v>
      </c>
      <c r="AI1794" s="9">
        <v>1</v>
      </c>
      <c r="AJ1794" s="9">
        <v>46160</v>
      </c>
      <c r="AK1794" s="9">
        <v>125</v>
      </c>
      <c r="AL1794" s="9">
        <v>2176</v>
      </c>
      <c r="AM1794" s="9">
        <v>17</v>
      </c>
      <c r="AN1794" s="9">
        <v>47889</v>
      </c>
      <c r="AO1794" s="9">
        <v>363</v>
      </c>
      <c r="AP1794" s="9">
        <v>169</v>
      </c>
      <c r="AQ1794" s="9">
        <v>57</v>
      </c>
      <c r="AR1794" s="9">
        <v>42836</v>
      </c>
      <c r="AS1794" s="9">
        <v>5641</v>
      </c>
      <c r="AT1794" s="10">
        <v>1</v>
      </c>
    </row>
    <row r="1795" spans="1:46" ht="42.75" x14ac:dyDescent="0.25">
      <c r="A1795" s="26" t="str">
        <f t="shared" ref="A1795:A1858" si="56">CONCATENATE(B1795,C1795,E1795,G1795)</f>
        <v>2016Licensed practical nursesCanadaCommunity health</v>
      </c>
      <c r="B1795" s="24">
        <v>2016</v>
      </c>
      <c r="C1795" s="9" t="s">
        <v>3</v>
      </c>
      <c r="D1795" s="9" t="s">
        <v>171</v>
      </c>
      <c r="E1795" s="9" t="str">
        <f t="shared" ref="E1795:E1858" si="57">TRIM(MID(D1795,3,50))</f>
        <v>Canada</v>
      </c>
      <c r="F1795" s="9" t="s">
        <v>182</v>
      </c>
      <c r="G1795" s="9" t="s">
        <v>11</v>
      </c>
      <c r="H1795" s="9">
        <v>14159</v>
      </c>
      <c r="I1795" s="9">
        <v>13257</v>
      </c>
      <c r="J1795" s="9">
        <v>902</v>
      </c>
      <c r="K1795" s="9">
        <v>0</v>
      </c>
      <c r="L1795" s="9">
        <v>603</v>
      </c>
      <c r="M1795" s="9">
        <v>1995</v>
      </c>
      <c r="N1795" s="9">
        <v>2222</v>
      </c>
      <c r="O1795" s="9">
        <v>1916</v>
      </c>
      <c r="P1795" s="9">
        <v>1831</v>
      </c>
      <c r="Q1795" s="9">
        <v>1619</v>
      </c>
      <c r="R1795" s="9">
        <v>1432</v>
      </c>
      <c r="S1795" s="9">
        <v>1212</v>
      </c>
      <c r="T1795" s="9">
        <v>866</v>
      </c>
      <c r="U1795" s="9">
        <v>367</v>
      </c>
      <c r="V1795" s="9">
        <v>96</v>
      </c>
      <c r="W1795" s="9">
        <v>0</v>
      </c>
      <c r="X1795" s="9">
        <v>13076</v>
      </c>
      <c r="Y1795" s="9">
        <v>967</v>
      </c>
      <c r="Z1795" s="9">
        <v>116</v>
      </c>
      <c r="AA1795" s="9">
        <v>7747</v>
      </c>
      <c r="AB1795" s="9">
        <v>2914</v>
      </c>
      <c r="AC1795" s="9">
        <v>1624</v>
      </c>
      <c r="AD1795" s="9">
        <v>1829</v>
      </c>
      <c r="AE1795" s="9">
        <v>45</v>
      </c>
      <c r="AF1795" s="9">
        <v>7339</v>
      </c>
      <c r="AG1795" s="9">
        <v>4503</v>
      </c>
      <c r="AH1795" s="9">
        <v>2310</v>
      </c>
      <c r="AI1795" s="9">
        <v>7</v>
      </c>
      <c r="AJ1795" s="9">
        <v>11750</v>
      </c>
      <c r="AK1795" s="9">
        <v>676</v>
      </c>
      <c r="AL1795" s="9">
        <v>1721</v>
      </c>
      <c r="AM1795" s="9">
        <v>12</v>
      </c>
      <c r="AN1795" s="9">
        <v>13343</v>
      </c>
      <c r="AO1795" s="9">
        <v>655</v>
      </c>
      <c r="AP1795" s="9">
        <v>120</v>
      </c>
      <c r="AQ1795" s="9">
        <v>41</v>
      </c>
      <c r="AR1795" s="9">
        <v>11504</v>
      </c>
      <c r="AS1795" s="9">
        <v>2655</v>
      </c>
      <c r="AT1795" s="10">
        <v>0</v>
      </c>
    </row>
    <row r="1796" spans="1:46" ht="57" x14ac:dyDescent="0.25">
      <c r="A1796" s="26" t="str">
        <f t="shared" si="56"/>
        <v>2016Licensed practical nursesCanadaNursing home/long-term care</v>
      </c>
      <c r="B1796" s="24">
        <v>2016</v>
      </c>
      <c r="C1796" s="9" t="s">
        <v>3</v>
      </c>
      <c r="D1796" s="9" t="s">
        <v>171</v>
      </c>
      <c r="E1796" s="9" t="str">
        <f t="shared" si="57"/>
        <v>Canada</v>
      </c>
      <c r="F1796" s="9" t="s">
        <v>181</v>
      </c>
      <c r="G1796" s="9" t="s">
        <v>12</v>
      </c>
      <c r="H1796" s="9">
        <v>33750</v>
      </c>
      <c r="I1796" s="9">
        <v>30797</v>
      </c>
      <c r="J1796" s="9">
        <v>2953</v>
      </c>
      <c r="K1796" s="9">
        <v>0</v>
      </c>
      <c r="L1796" s="9">
        <v>1583</v>
      </c>
      <c r="M1796" s="9">
        <v>4712</v>
      </c>
      <c r="N1796" s="9">
        <v>4844</v>
      </c>
      <c r="O1796" s="9">
        <v>4333</v>
      </c>
      <c r="P1796" s="9">
        <v>4380</v>
      </c>
      <c r="Q1796" s="9">
        <v>4286</v>
      </c>
      <c r="R1796" s="9">
        <v>3735</v>
      </c>
      <c r="S1796" s="9">
        <v>3023</v>
      </c>
      <c r="T1796" s="9">
        <v>1956</v>
      </c>
      <c r="U1796" s="9">
        <v>713</v>
      </c>
      <c r="V1796" s="9">
        <v>185</v>
      </c>
      <c r="W1796" s="9">
        <v>0</v>
      </c>
      <c r="X1796" s="9">
        <v>30498</v>
      </c>
      <c r="Y1796" s="9">
        <v>2841</v>
      </c>
      <c r="Z1796" s="9">
        <v>411</v>
      </c>
      <c r="AA1796" s="9">
        <v>20233</v>
      </c>
      <c r="AB1796" s="9">
        <v>6375</v>
      </c>
      <c r="AC1796" s="9">
        <v>3821</v>
      </c>
      <c r="AD1796" s="9">
        <v>3178</v>
      </c>
      <c r="AE1796" s="9">
        <v>143</v>
      </c>
      <c r="AF1796" s="9">
        <v>16515</v>
      </c>
      <c r="AG1796" s="9">
        <v>12304</v>
      </c>
      <c r="AH1796" s="9">
        <v>4923</v>
      </c>
      <c r="AI1796" s="9">
        <v>8</v>
      </c>
      <c r="AJ1796" s="9">
        <v>30458</v>
      </c>
      <c r="AK1796" s="9">
        <v>917</v>
      </c>
      <c r="AL1796" s="9">
        <v>2363</v>
      </c>
      <c r="AM1796" s="9">
        <v>12</v>
      </c>
      <c r="AN1796" s="9">
        <v>33063</v>
      </c>
      <c r="AO1796" s="9">
        <v>592</v>
      </c>
      <c r="AP1796" s="9">
        <v>59</v>
      </c>
      <c r="AQ1796" s="9">
        <v>36</v>
      </c>
      <c r="AR1796" s="9">
        <v>28281</v>
      </c>
      <c r="AS1796" s="9">
        <v>5466</v>
      </c>
      <c r="AT1796" s="10">
        <v>3</v>
      </c>
    </row>
    <row r="1797" spans="1:46" ht="42.75" x14ac:dyDescent="0.25">
      <c r="A1797" s="26" t="str">
        <f t="shared" si="56"/>
        <v>2016Licensed practical nursesCanadaOther places of work</v>
      </c>
      <c r="B1797" s="24">
        <v>2016</v>
      </c>
      <c r="C1797" s="9" t="s">
        <v>3</v>
      </c>
      <c r="D1797" s="9" t="s">
        <v>171</v>
      </c>
      <c r="E1797" s="9" t="str">
        <f t="shared" si="57"/>
        <v>Canada</v>
      </c>
      <c r="F1797" s="9" t="s">
        <v>183</v>
      </c>
      <c r="G1797" s="9" t="s">
        <v>13</v>
      </c>
      <c r="H1797" s="9">
        <v>8540</v>
      </c>
      <c r="I1797" s="9">
        <v>7778</v>
      </c>
      <c r="J1797" s="9">
        <v>762</v>
      </c>
      <c r="K1797" s="9">
        <v>0</v>
      </c>
      <c r="L1797" s="9">
        <v>304</v>
      </c>
      <c r="M1797" s="9">
        <v>957</v>
      </c>
      <c r="N1797" s="9">
        <v>1101</v>
      </c>
      <c r="O1797" s="9">
        <v>1218</v>
      </c>
      <c r="P1797" s="9">
        <v>1228</v>
      </c>
      <c r="Q1797" s="9">
        <v>1123</v>
      </c>
      <c r="R1797" s="9">
        <v>988</v>
      </c>
      <c r="S1797" s="9">
        <v>764</v>
      </c>
      <c r="T1797" s="9">
        <v>528</v>
      </c>
      <c r="U1797" s="9">
        <v>245</v>
      </c>
      <c r="V1797" s="9">
        <v>84</v>
      </c>
      <c r="W1797" s="9">
        <v>0</v>
      </c>
      <c r="X1797" s="9">
        <v>8147</v>
      </c>
      <c r="Y1797" s="9">
        <v>315</v>
      </c>
      <c r="Z1797" s="9">
        <v>78</v>
      </c>
      <c r="AA1797" s="9">
        <v>4709</v>
      </c>
      <c r="AB1797" s="9">
        <v>1702</v>
      </c>
      <c r="AC1797" s="9">
        <v>939</v>
      </c>
      <c r="AD1797" s="9">
        <v>1155</v>
      </c>
      <c r="AE1797" s="9">
        <v>35</v>
      </c>
      <c r="AF1797" s="9">
        <v>4035</v>
      </c>
      <c r="AG1797" s="9">
        <v>2857</v>
      </c>
      <c r="AH1797" s="9">
        <v>1644</v>
      </c>
      <c r="AI1797" s="9">
        <v>4</v>
      </c>
      <c r="AJ1797" s="9">
        <v>5908</v>
      </c>
      <c r="AK1797" s="9">
        <v>252</v>
      </c>
      <c r="AL1797" s="9">
        <v>2371</v>
      </c>
      <c r="AM1797" s="9">
        <v>9</v>
      </c>
      <c r="AN1797" s="9">
        <v>6938</v>
      </c>
      <c r="AO1797" s="9">
        <v>487</v>
      </c>
      <c r="AP1797" s="9">
        <v>990</v>
      </c>
      <c r="AQ1797" s="9">
        <v>125</v>
      </c>
      <c r="AR1797" s="9">
        <v>7614</v>
      </c>
      <c r="AS1797" s="9">
        <v>926</v>
      </c>
      <c r="AT1797" s="10">
        <v>0</v>
      </c>
    </row>
    <row r="1798" spans="1:46" ht="42.75" x14ac:dyDescent="0.25">
      <c r="A1798" s="26" t="str">
        <f t="shared" si="56"/>
        <v>2016Licensed practical nursesCanadaUnknown places of work</v>
      </c>
      <c r="B1798" s="24">
        <v>2016</v>
      </c>
      <c r="C1798" s="9" t="s">
        <v>3</v>
      </c>
      <c r="D1798" s="9" t="s">
        <v>171</v>
      </c>
      <c r="E1798" s="9" t="str">
        <f t="shared" si="57"/>
        <v>Canada</v>
      </c>
      <c r="F1798" s="9" t="s">
        <v>184</v>
      </c>
      <c r="G1798" s="9" t="s">
        <v>49</v>
      </c>
      <c r="H1798" s="9">
        <v>171</v>
      </c>
      <c r="I1798" s="9">
        <v>156</v>
      </c>
      <c r="J1798" s="9">
        <v>15</v>
      </c>
      <c r="K1798" s="9">
        <v>0</v>
      </c>
      <c r="L1798" s="9">
        <v>21</v>
      </c>
      <c r="M1798" s="9">
        <v>33</v>
      </c>
      <c r="N1798" s="9">
        <v>28</v>
      </c>
      <c r="O1798" s="9">
        <v>26</v>
      </c>
      <c r="P1798" s="9">
        <v>14</v>
      </c>
      <c r="Q1798" s="9">
        <v>10</v>
      </c>
      <c r="R1798" s="9">
        <v>23</v>
      </c>
      <c r="S1798" s="9">
        <v>9</v>
      </c>
      <c r="T1798" s="9">
        <v>3</v>
      </c>
      <c r="U1798" s="9">
        <v>4</v>
      </c>
      <c r="V1798" s="9">
        <v>0</v>
      </c>
      <c r="W1798" s="9">
        <v>0</v>
      </c>
      <c r="X1798" s="9">
        <v>153</v>
      </c>
      <c r="Y1798" s="9">
        <v>4</v>
      </c>
      <c r="Z1798" s="9">
        <v>14</v>
      </c>
      <c r="AA1798" s="9">
        <v>123</v>
      </c>
      <c r="AB1798" s="9">
        <v>26</v>
      </c>
      <c r="AC1798" s="9">
        <v>8</v>
      </c>
      <c r="AD1798" s="9">
        <v>9</v>
      </c>
      <c r="AE1798" s="9">
        <v>5</v>
      </c>
      <c r="AF1798" s="9">
        <v>69</v>
      </c>
      <c r="AG1798" s="9">
        <v>29</v>
      </c>
      <c r="AH1798" s="9">
        <v>67</v>
      </c>
      <c r="AI1798" s="9">
        <v>6</v>
      </c>
      <c r="AJ1798" s="9">
        <v>25</v>
      </c>
      <c r="AK1798" s="9">
        <v>3</v>
      </c>
      <c r="AL1798" s="9">
        <v>9</v>
      </c>
      <c r="AM1798" s="9">
        <v>134</v>
      </c>
      <c r="AN1798" s="9">
        <v>25</v>
      </c>
      <c r="AO1798" s="9">
        <v>3</v>
      </c>
      <c r="AP1798" s="9">
        <v>2</v>
      </c>
      <c r="AQ1798" s="9">
        <v>141</v>
      </c>
      <c r="AR1798" s="9">
        <v>148</v>
      </c>
      <c r="AS1798" s="9">
        <v>22</v>
      </c>
      <c r="AT1798" s="10">
        <v>1</v>
      </c>
    </row>
    <row r="1799" spans="1:46" ht="57" x14ac:dyDescent="0.25">
      <c r="A1799" s="26" t="str">
        <f t="shared" si="56"/>
        <v>2016Nurse practitionersNewfoundland and LabradorAll places of work</v>
      </c>
      <c r="B1799" s="24">
        <v>2016</v>
      </c>
      <c r="C1799" s="9" t="s">
        <v>5</v>
      </c>
      <c r="D1799" s="9" t="s">
        <v>162</v>
      </c>
      <c r="E1799" s="9" t="str">
        <f t="shared" si="57"/>
        <v>Newfoundland and Labrador</v>
      </c>
      <c r="F1799" s="9" t="s">
        <v>179</v>
      </c>
      <c r="G1799" s="9" t="s">
        <v>9</v>
      </c>
      <c r="H1799" s="9">
        <v>148</v>
      </c>
      <c r="I1799" s="9">
        <v>126</v>
      </c>
      <c r="J1799" s="9">
        <v>22</v>
      </c>
      <c r="K1799" s="9">
        <v>0</v>
      </c>
      <c r="L1799" s="9">
        <v>0</v>
      </c>
      <c r="M1799" s="9">
        <v>5</v>
      </c>
      <c r="N1799" s="9">
        <v>18</v>
      </c>
      <c r="O1799" s="9">
        <v>15</v>
      </c>
      <c r="P1799" s="9">
        <v>22</v>
      </c>
      <c r="Q1799" s="9">
        <v>32</v>
      </c>
      <c r="R1799" s="9">
        <v>26</v>
      </c>
      <c r="S1799" s="9">
        <v>17</v>
      </c>
      <c r="T1799" s="9">
        <v>11</v>
      </c>
      <c r="U1799" s="9">
        <v>0</v>
      </c>
      <c r="V1799" s="9">
        <v>2</v>
      </c>
      <c r="W1799" s="9">
        <v>0</v>
      </c>
      <c r="X1799" s="9">
        <v>148</v>
      </c>
      <c r="Y1799" s="9">
        <v>0</v>
      </c>
      <c r="Z1799" s="9">
        <v>0</v>
      </c>
      <c r="AA1799" s="9">
        <v>20</v>
      </c>
      <c r="AB1799" s="9">
        <v>36</v>
      </c>
      <c r="AC1799" s="9">
        <v>58</v>
      </c>
      <c r="AD1799" s="9">
        <v>34</v>
      </c>
      <c r="AE1799" s="9">
        <v>0</v>
      </c>
      <c r="AF1799" s="9">
        <v>120</v>
      </c>
      <c r="AG1799" s="9">
        <v>7</v>
      </c>
      <c r="AH1799" s="9">
        <v>21</v>
      </c>
      <c r="AI1799" s="9">
        <v>0</v>
      </c>
      <c r="AJ1799" s="9">
        <v>11</v>
      </c>
      <c r="AK1799" s="9">
        <v>2</v>
      </c>
      <c r="AL1799" s="9">
        <v>135</v>
      </c>
      <c r="AM1799" s="9">
        <v>0</v>
      </c>
      <c r="AN1799" s="9">
        <v>137</v>
      </c>
      <c r="AO1799" s="9">
        <v>3</v>
      </c>
      <c r="AP1799" s="9">
        <v>8</v>
      </c>
      <c r="AQ1799" s="9">
        <v>0</v>
      </c>
      <c r="AR1799" s="9">
        <v>85</v>
      </c>
      <c r="AS1799" s="9">
        <v>63</v>
      </c>
      <c r="AT1799" s="10">
        <v>0</v>
      </c>
    </row>
    <row r="1800" spans="1:46" ht="57" x14ac:dyDescent="0.25">
      <c r="A1800" s="26" t="str">
        <f t="shared" si="56"/>
        <v>2016Nurse practitionersNewfoundland and LabradorHospital</v>
      </c>
      <c r="B1800" s="24">
        <v>2016</v>
      </c>
      <c r="C1800" s="9" t="s">
        <v>5</v>
      </c>
      <c r="D1800" s="9" t="s">
        <v>162</v>
      </c>
      <c r="E1800" s="9" t="str">
        <f t="shared" si="57"/>
        <v>Newfoundland and Labrador</v>
      </c>
      <c r="F1800" s="9" t="s">
        <v>180</v>
      </c>
      <c r="G1800" s="9" t="s">
        <v>10</v>
      </c>
      <c r="H1800" s="9">
        <v>60</v>
      </c>
      <c r="I1800" s="9">
        <v>51</v>
      </c>
      <c r="J1800" s="9">
        <v>9</v>
      </c>
      <c r="K1800" s="9">
        <v>0</v>
      </c>
      <c r="L1800" s="9">
        <v>0</v>
      </c>
      <c r="M1800" s="9">
        <v>3</v>
      </c>
      <c r="N1800" s="9">
        <v>10</v>
      </c>
      <c r="O1800" s="9">
        <v>6</v>
      </c>
      <c r="P1800" s="9">
        <v>11</v>
      </c>
      <c r="Q1800" s="9">
        <v>14</v>
      </c>
      <c r="R1800" s="9">
        <v>8</v>
      </c>
      <c r="S1800" s="9">
        <v>7</v>
      </c>
      <c r="T1800" s="9">
        <v>1</v>
      </c>
      <c r="U1800" s="9">
        <v>0</v>
      </c>
      <c r="V1800" s="9">
        <v>0</v>
      </c>
      <c r="W1800" s="9">
        <v>0</v>
      </c>
      <c r="X1800" s="9">
        <v>60</v>
      </c>
      <c r="Y1800" s="9">
        <v>0</v>
      </c>
      <c r="Z1800" s="9">
        <v>0</v>
      </c>
      <c r="AA1800" s="9">
        <v>12</v>
      </c>
      <c r="AB1800" s="9">
        <v>15</v>
      </c>
      <c r="AC1800" s="9">
        <v>21</v>
      </c>
      <c r="AD1800" s="9">
        <v>12</v>
      </c>
      <c r="AE1800" s="9">
        <v>0</v>
      </c>
      <c r="AF1800" s="9">
        <v>52</v>
      </c>
      <c r="AG1800" s="9">
        <v>2</v>
      </c>
      <c r="AH1800" s="9">
        <v>6</v>
      </c>
      <c r="AI1800" s="9">
        <v>0</v>
      </c>
      <c r="AJ1800" s="9">
        <v>8</v>
      </c>
      <c r="AK1800" s="9">
        <v>0</v>
      </c>
      <c r="AL1800" s="9">
        <v>52</v>
      </c>
      <c r="AM1800" s="9">
        <v>0</v>
      </c>
      <c r="AN1800" s="9">
        <v>59</v>
      </c>
      <c r="AO1800" s="9">
        <v>1</v>
      </c>
      <c r="AP1800" s="9">
        <v>0</v>
      </c>
      <c r="AQ1800" s="9">
        <v>0</v>
      </c>
      <c r="AR1800" s="9">
        <v>41</v>
      </c>
      <c r="AS1800" s="9">
        <v>19</v>
      </c>
      <c r="AT1800" s="10">
        <v>0</v>
      </c>
    </row>
    <row r="1801" spans="1:46" ht="57" x14ac:dyDescent="0.25">
      <c r="A1801" s="26" t="str">
        <f t="shared" si="56"/>
        <v>2016Nurse practitionersNewfoundland and LabradorCommunity health</v>
      </c>
      <c r="B1801" s="24">
        <v>2016</v>
      </c>
      <c r="C1801" s="9" t="s">
        <v>5</v>
      </c>
      <c r="D1801" s="9" t="s">
        <v>162</v>
      </c>
      <c r="E1801" s="9" t="str">
        <f t="shared" si="57"/>
        <v>Newfoundland and Labrador</v>
      </c>
      <c r="F1801" s="9" t="s">
        <v>182</v>
      </c>
      <c r="G1801" s="9" t="s">
        <v>11</v>
      </c>
      <c r="H1801" s="9">
        <v>47</v>
      </c>
      <c r="I1801" s="9">
        <v>42</v>
      </c>
      <c r="J1801" s="9">
        <v>5</v>
      </c>
      <c r="K1801" s="9">
        <v>0</v>
      </c>
      <c r="L1801" s="9">
        <v>0</v>
      </c>
      <c r="M1801" s="9">
        <v>2</v>
      </c>
      <c r="N1801" s="9">
        <v>5</v>
      </c>
      <c r="O1801" s="9">
        <v>3</v>
      </c>
      <c r="P1801" s="9">
        <v>4</v>
      </c>
      <c r="Q1801" s="9">
        <v>10</v>
      </c>
      <c r="R1801" s="9">
        <v>11</v>
      </c>
      <c r="S1801" s="9">
        <v>4</v>
      </c>
      <c r="T1801" s="9">
        <v>6</v>
      </c>
      <c r="U1801" s="9">
        <v>0</v>
      </c>
      <c r="V1801" s="9">
        <v>2</v>
      </c>
      <c r="W1801" s="9">
        <v>0</v>
      </c>
      <c r="X1801" s="9">
        <v>47</v>
      </c>
      <c r="Y1801" s="9">
        <v>0</v>
      </c>
      <c r="Z1801" s="9">
        <v>0</v>
      </c>
      <c r="AA1801" s="9">
        <v>4</v>
      </c>
      <c r="AB1801" s="9">
        <v>11</v>
      </c>
      <c r="AC1801" s="9">
        <v>21</v>
      </c>
      <c r="AD1801" s="9">
        <v>11</v>
      </c>
      <c r="AE1801" s="9">
        <v>0</v>
      </c>
      <c r="AF1801" s="9">
        <v>33</v>
      </c>
      <c r="AG1801" s="9">
        <v>2</v>
      </c>
      <c r="AH1801" s="9">
        <v>12</v>
      </c>
      <c r="AI1801" s="9">
        <v>0</v>
      </c>
      <c r="AJ1801" s="9">
        <v>3</v>
      </c>
      <c r="AK1801" s="9">
        <v>0</v>
      </c>
      <c r="AL1801" s="9">
        <v>44</v>
      </c>
      <c r="AM1801" s="9">
        <v>0</v>
      </c>
      <c r="AN1801" s="9">
        <v>44</v>
      </c>
      <c r="AO1801" s="9">
        <v>2</v>
      </c>
      <c r="AP1801" s="9">
        <v>1</v>
      </c>
      <c r="AQ1801" s="9">
        <v>0</v>
      </c>
      <c r="AR1801" s="9">
        <v>10</v>
      </c>
      <c r="AS1801" s="9">
        <v>37</v>
      </c>
      <c r="AT1801" s="10">
        <v>0</v>
      </c>
    </row>
    <row r="1802" spans="1:46" ht="57" x14ac:dyDescent="0.25">
      <c r="A1802" s="26" t="str">
        <f t="shared" si="56"/>
        <v>2016Nurse practitionersNewfoundland and LabradorNursing home/long-term care</v>
      </c>
      <c r="B1802" s="24">
        <v>2016</v>
      </c>
      <c r="C1802" s="9" t="s">
        <v>5</v>
      </c>
      <c r="D1802" s="9" t="s">
        <v>162</v>
      </c>
      <c r="E1802" s="9" t="str">
        <f t="shared" si="57"/>
        <v>Newfoundland and Labrador</v>
      </c>
      <c r="F1802" s="9" t="s">
        <v>181</v>
      </c>
      <c r="G1802" s="9" t="s">
        <v>12</v>
      </c>
      <c r="H1802" s="9">
        <v>10</v>
      </c>
      <c r="I1802" s="9">
        <v>9</v>
      </c>
      <c r="J1802" s="9">
        <v>1</v>
      </c>
      <c r="K1802" s="9">
        <v>0</v>
      </c>
      <c r="L1802" s="9">
        <v>0</v>
      </c>
      <c r="M1802" s="9">
        <v>0</v>
      </c>
      <c r="N1802" s="9">
        <v>2</v>
      </c>
      <c r="O1802" s="9">
        <v>0</v>
      </c>
      <c r="P1802" s="9">
        <v>2</v>
      </c>
      <c r="Q1802" s="9">
        <v>2</v>
      </c>
      <c r="R1802" s="9">
        <v>2</v>
      </c>
      <c r="S1802" s="9">
        <v>0</v>
      </c>
      <c r="T1802" s="9">
        <v>2</v>
      </c>
      <c r="U1802" s="9">
        <v>0</v>
      </c>
      <c r="V1802" s="9">
        <v>0</v>
      </c>
      <c r="W1802" s="9">
        <v>0</v>
      </c>
      <c r="X1802" s="9">
        <v>10</v>
      </c>
      <c r="Y1802" s="9">
        <v>0</v>
      </c>
      <c r="Z1802" s="9">
        <v>0</v>
      </c>
      <c r="AA1802" s="9">
        <v>2</v>
      </c>
      <c r="AB1802" s="9">
        <v>1</v>
      </c>
      <c r="AC1802" s="9">
        <v>5</v>
      </c>
      <c r="AD1802" s="9">
        <v>2</v>
      </c>
      <c r="AE1802" s="9">
        <v>0</v>
      </c>
      <c r="AF1802" s="9">
        <v>9</v>
      </c>
      <c r="AG1802" s="9">
        <v>0</v>
      </c>
      <c r="AH1802" s="9">
        <v>1</v>
      </c>
      <c r="AI1802" s="9">
        <v>0</v>
      </c>
      <c r="AJ1802" s="9">
        <v>0</v>
      </c>
      <c r="AK1802" s="9">
        <v>0</v>
      </c>
      <c r="AL1802" s="9">
        <v>10</v>
      </c>
      <c r="AM1802" s="9">
        <v>0</v>
      </c>
      <c r="AN1802" s="9">
        <v>10</v>
      </c>
      <c r="AO1802" s="9">
        <v>0</v>
      </c>
      <c r="AP1802" s="9">
        <v>0</v>
      </c>
      <c r="AQ1802" s="9">
        <v>0</v>
      </c>
      <c r="AR1802" s="9">
        <v>7</v>
      </c>
      <c r="AS1802" s="9">
        <v>3</v>
      </c>
      <c r="AT1802" s="10">
        <v>0</v>
      </c>
    </row>
    <row r="1803" spans="1:46" ht="57" x14ac:dyDescent="0.25">
      <c r="A1803" s="26" t="str">
        <f t="shared" si="56"/>
        <v>2016Nurse practitionersNewfoundland and LabradorOther places of work</v>
      </c>
      <c r="B1803" s="24">
        <v>2016</v>
      </c>
      <c r="C1803" s="9" t="s">
        <v>5</v>
      </c>
      <c r="D1803" s="9" t="s">
        <v>162</v>
      </c>
      <c r="E1803" s="9" t="str">
        <f t="shared" si="57"/>
        <v>Newfoundland and Labrador</v>
      </c>
      <c r="F1803" s="9" t="s">
        <v>183</v>
      </c>
      <c r="G1803" s="9" t="s">
        <v>13</v>
      </c>
      <c r="H1803" s="9">
        <v>31</v>
      </c>
      <c r="I1803" s="9">
        <v>24</v>
      </c>
      <c r="J1803" s="9">
        <v>7</v>
      </c>
      <c r="K1803" s="9">
        <v>0</v>
      </c>
      <c r="L1803" s="9">
        <v>0</v>
      </c>
      <c r="M1803" s="9">
        <v>0</v>
      </c>
      <c r="N1803" s="9">
        <v>1</v>
      </c>
      <c r="O1803" s="9">
        <v>6</v>
      </c>
      <c r="P1803" s="9">
        <v>5</v>
      </c>
      <c r="Q1803" s="9">
        <v>6</v>
      </c>
      <c r="R1803" s="9">
        <v>5</v>
      </c>
      <c r="S1803" s="9">
        <v>6</v>
      </c>
      <c r="T1803" s="9">
        <v>2</v>
      </c>
      <c r="U1803" s="9">
        <v>0</v>
      </c>
      <c r="V1803" s="9">
        <v>0</v>
      </c>
      <c r="W1803" s="9">
        <v>0</v>
      </c>
      <c r="X1803" s="9">
        <v>31</v>
      </c>
      <c r="Y1803" s="9">
        <v>0</v>
      </c>
      <c r="Z1803" s="9">
        <v>0</v>
      </c>
      <c r="AA1803" s="9">
        <v>2</v>
      </c>
      <c r="AB1803" s="9">
        <v>9</v>
      </c>
      <c r="AC1803" s="9">
        <v>11</v>
      </c>
      <c r="AD1803" s="9">
        <v>9</v>
      </c>
      <c r="AE1803" s="9">
        <v>0</v>
      </c>
      <c r="AF1803" s="9">
        <v>26</v>
      </c>
      <c r="AG1803" s="9">
        <v>3</v>
      </c>
      <c r="AH1803" s="9">
        <v>2</v>
      </c>
      <c r="AI1803" s="9">
        <v>0</v>
      </c>
      <c r="AJ1803" s="9">
        <v>0</v>
      </c>
      <c r="AK1803" s="9">
        <v>2</v>
      </c>
      <c r="AL1803" s="9">
        <v>29</v>
      </c>
      <c r="AM1803" s="9">
        <v>0</v>
      </c>
      <c r="AN1803" s="9">
        <v>24</v>
      </c>
      <c r="AO1803" s="9">
        <v>0</v>
      </c>
      <c r="AP1803" s="9">
        <v>7</v>
      </c>
      <c r="AQ1803" s="9">
        <v>0</v>
      </c>
      <c r="AR1803" s="9">
        <v>27</v>
      </c>
      <c r="AS1803" s="9">
        <v>4</v>
      </c>
      <c r="AT1803" s="10">
        <v>0</v>
      </c>
    </row>
    <row r="1804" spans="1:46" ht="42.75" x14ac:dyDescent="0.25">
      <c r="A1804" s="26" t="str">
        <f t="shared" si="56"/>
        <v>2016Nurse practitionersPrince Edward IslandAll places of work</v>
      </c>
      <c r="B1804" s="24">
        <v>2016</v>
      </c>
      <c r="C1804" s="9" t="s">
        <v>5</v>
      </c>
      <c r="D1804" s="9" t="s">
        <v>163</v>
      </c>
      <c r="E1804" s="9" t="str">
        <f t="shared" si="57"/>
        <v>Prince Edward Island</v>
      </c>
      <c r="F1804" s="9" t="s">
        <v>179</v>
      </c>
      <c r="G1804" s="9" t="s">
        <v>9</v>
      </c>
      <c r="H1804" s="9">
        <v>22</v>
      </c>
      <c r="I1804" s="9">
        <v>21</v>
      </c>
      <c r="J1804" s="9">
        <v>1</v>
      </c>
      <c r="K1804" s="9">
        <v>0</v>
      </c>
      <c r="L1804" s="9">
        <v>0</v>
      </c>
      <c r="M1804" s="9">
        <v>0</v>
      </c>
      <c r="N1804" s="9">
        <v>6</v>
      </c>
      <c r="O1804" s="9">
        <v>8</v>
      </c>
      <c r="P1804" s="9">
        <v>3</v>
      </c>
      <c r="Q1804" s="9">
        <v>4</v>
      </c>
      <c r="R1804" s="9">
        <v>1</v>
      </c>
      <c r="S1804" s="9">
        <v>0</v>
      </c>
      <c r="T1804" s="9">
        <v>0</v>
      </c>
      <c r="U1804" s="9">
        <v>0</v>
      </c>
      <c r="V1804" s="9">
        <v>0</v>
      </c>
      <c r="W1804" s="9">
        <v>0</v>
      </c>
      <c r="X1804" s="9">
        <v>10</v>
      </c>
      <c r="Y1804" s="9">
        <v>1</v>
      </c>
      <c r="Z1804" s="9">
        <v>11</v>
      </c>
      <c r="AA1804" s="9">
        <v>10</v>
      </c>
      <c r="AB1804" s="9">
        <v>10</v>
      </c>
      <c r="AC1804" s="9">
        <v>1</v>
      </c>
      <c r="AD1804" s="9">
        <v>1</v>
      </c>
      <c r="AE1804" s="9">
        <v>0</v>
      </c>
      <c r="AF1804" s="9">
        <v>17</v>
      </c>
      <c r="AG1804" s="9">
        <v>2</v>
      </c>
      <c r="AH1804" s="9">
        <v>3</v>
      </c>
      <c r="AI1804" s="9">
        <v>0</v>
      </c>
      <c r="AJ1804" s="9">
        <v>3</v>
      </c>
      <c r="AK1804" s="9">
        <v>0</v>
      </c>
      <c r="AL1804" s="9">
        <v>19</v>
      </c>
      <c r="AM1804" s="9">
        <v>0</v>
      </c>
      <c r="AN1804" s="9">
        <v>21</v>
      </c>
      <c r="AO1804" s="9">
        <v>0</v>
      </c>
      <c r="AP1804" s="9">
        <v>1</v>
      </c>
      <c r="AQ1804" s="9">
        <v>0</v>
      </c>
      <c r="AR1804" s="9">
        <v>14</v>
      </c>
      <c r="AS1804" s="9">
        <v>8</v>
      </c>
      <c r="AT1804" s="10">
        <v>0</v>
      </c>
    </row>
    <row r="1805" spans="1:46" ht="42.75" x14ac:dyDescent="0.25">
      <c r="A1805" s="26" t="str">
        <f t="shared" si="56"/>
        <v>2016Nurse practitionersPrince Edward IslandHospital</v>
      </c>
      <c r="B1805" s="24">
        <v>2016</v>
      </c>
      <c r="C1805" s="9" t="s">
        <v>5</v>
      </c>
      <c r="D1805" s="9" t="s">
        <v>163</v>
      </c>
      <c r="E1805" s="9" t="str">
        <f t="shared" si="57"/>
        <v>Prince Edward Island</v>
      </c>
      <c r="F1805" s="9" t="s">
        <v>180</v>
      </c>
      <c r="G1805" s="9" t="s">
        <v>10</v>
      </c>
      <c r="H1805" s="9">
        <v>3</v>
      </c>
      <c r="I1805" s="9">
        <v>3</v>
      </c>
      <c r="J1805" s="9">
        <v>0</v>
      </c>
      <c r="K1805" s="9">
        <v>0</v>
      </c>
      <c r="L1805" s="9">
        <v>0</v>
      </c>
      <c r="M1805" s="9">
        <v>0</v>
      </c>
      <c r="N1805" s="9">
        <v>0</v>
      </c>
      <c r="O1805" s="9">
        <v>1</v>
      </c>
      <c r="P1805" s="9">
        <v>1</v>
      </c>
      <c r="Q1805" s="9">
        <v>1</v>
      </c>
      <c r="R1805" s="9">
        <v>0</v>
      </c>
      <c r="S1805" s="9">
        <v>0</v>
      </c>
      <c r="T1805" s="9">
        <v>0</v>
      </c>
      <c r="U1805" s="9">
        <v>0</v>
      </c>
      <c r="V1805" s="9">
        <v>0</v>
      </c>
      <c r="W1805" s="9">
        <v>0</v>
      </c>
      <c r="X1805" s="9">
        <v>2</v>
      </c>
      <c r="Y1805" s="9">
        <v>0</v>
      </c>
      <c r="Z1805" s="9">
        <v>1</v>
      </c>
      <c r="AA1805" s="9">
        <v>2</v>
      </c>
      <c r="AB1805" s="9">
        <v>1</v>
      </c>
      <c r="AC1805" s="9">
        <v>0</v>
      </c>
      <c r="AD1805" s="9">
        <v>0</v>
      </c>
      <c r="AE1805" s="9">
        <v>0</v>
      </c>
      <c r="AF1805" s="9">
        <v>2</v>
      </c>
      <c r="AG1805" s="9">
        <v>0</v>
      </c>
      <c r="AH1805" s="9">
        <v>1</v>
      </c>
      <c r="AI1805" s="9">
        <v>0</v>
      </c>
      <c r="AJ1805" s="9">
        <v>2</v>
      </c>
      <c r="AK1805" s="9">
        <v>0</v>
      </c>
      <c r="AL1805" s="9">
        <v>1</v>
      </c>
      <c r="AM1805" s="9">
        <v>0</v>
      </c>
      <c r="AN1805" s="9">
        <v>3</v>
      </c>
      <c r="AO1805" s="9">
        <v>0</v>
      </c>
      <c r="AP1805" s="9">
        <v>0</v>
      </c>
      <c r="AQ1805" s="9">
        <v>0</v>
      </c>
      <c r="AR1805" s="9">
        <v>3</v>
      </c>
      <c r="AS1805" s="9">
        <v>0</v>
      </c>
      <c r="AT1805" s="10">
        <v>0</v>
      </c>
    </row>
    <row r="1806" spans="1:46" ht="42.75" x14ac:dyDescent="0.25">
      <c r="A1806" s="26" t="str">
        <f t="shared" si="56"/>
        <v>2016Nurse practitionersPrince Edward IslandCommunity health</v>
      </c>
      <c r="B1806" s="24">
        <v>2016</v>
      </c>
      <c r="C1806" s="9" t="s">
        <v>5</v>
      </c>
      <c r="D1806" s="9" t="s">
        <v>163</v>
      </c>
      <c r="E1806" s="9" t="str">
        <f t="shared" si="57"/>
        <v>Prince Edward Island</v>
      </c>
      <c r="F1806" s="9" t="s">
        <v>182</v>
      </c>
      <c r="G1806" s="9" t="s">
        <v>11</v>
      </c>
      <c r="H1806" s="9">
        <v>14</v>
      </c>
      <c r="I1806" s="9">
        <v>13</v>
      </c>
      <c r="J1806" s="9">
        <v>1</v>
      </c>
      <c r="K1806" s="9">
        <v>0</v>
      </c>
      <c r="L1806" s="9">
        <v>0</v>
      </c>
      <c r="M1806" s="9">
        <v>0</v>
      </c>
      <c r="N1806" s="9">
        <v>6</v>
      </c>
      <c r="O1806" s="9">
        <v>5</v>
      </c>
      <c r="P1806" s="9">
        <v>1</v>
      </c>
      <c r="Q1806" s="9">
        <v>2</v>
      </c>
      <c r="R1806" s="9">
        <v>0</v>
      </c>
      <c r="S1806" s="9">
        <v>0</v>
      </c>
      <c r="T1806" s="9">
        <v>0</v>
      </c>
      <c r="U1806" s="9">
        <v>0</v>
      </c>
      <c r="V1806" s="9">
        <v>0</v>
      </c>
      <c r="W1806" s="9">
        <v>0</v>
      </c>
      <c r="X1806" s="9">
        <v>6</v>
      </c>
      <c r="Y1806" s="9">
        <v>1</v>
      </c>
      <c r="Z1806" s="9">
        <v>7</v>
      </c>
      <c r="AA1806" s="9">
        <v>7</v>
      </c>
      <c r="AB1806" s="9">
        <v>7</v>
      </c>
      <c r="AC1806" s="9">
        <v>0</v>
      </c>
      <c r="AD1806" s="9">
        <v>0</v>
      </c>
      <c r="AE1806" s="9">
        <v>0</v>
      </c>
      <c r="AF1806" s="9">
        <v>11</v>
      </c>
      <c r="AG1806" s="9">
        <v>1</v>
      </c>
      <c r="AH1806" s="9">
        <v>2</v>
      </c>
      <c r="AI1806" s="9">
        <v>0</v>
      </c>
      <c r="AJ1806" s="9">
        <v>0</v>
      </c>
      <c r="AK1806" s="9">
        <v>0</v>
      </c>
      <c r="AL1806" s="9">
        <v>14</v>
      </c>
      <c r="AM1806" s="9">
        <v>0</v>
      </c>
      <c r="AN1806" s="9">
        <v>14</v>
      </c>
      <c r="AO1806" s="9">
        <v>0</v>
      </c>
      <c r="AP1806" s="9">
        <v>0</v>
      </c>
      <c r="AQ1806" s="9">
        <v>0</v>
      </c>
      <c r="AR1806" s="9">
        <v>7</v>
      </c>
      <c r="AS1806" s="9">
        <v>7</v>
      </c>
      <c r="AT1806" s="10">
        <v>0</v>
      </c>
    </row>
    <row r="1807" spans="1:46" ht="57" x14ac:dyDescent="0.25">
      <c r="A1807" s="26" t="str">
        <f t="shared" si="56"/>
        <v>2016Nurse practitionersPrince Edward IslandNursing home/long-term care</v>
      </c>
      <c r="B1807" s="24">
        <v>2016</v>
      </c>
      <c r="C1807" s="9" t="s">
        <v>5</v>
      </c>
      <c r="D1807" s="9" t="s">
        <v>163</v>
      </c>
      <c r="E1807" s="9" t="str">
        <f t="shared" si="57"/>
        <v>Prince Edward Island</v>
      </c>
      <c r="F1807" s="9" t="s">
        <v>181</v>
      </c>
      <c r="G1807" s="9" t="s">
        <v>12</v>
      </c>
      <c r="H1807" s="9">
        <v>2</v>
      </c>
      <c r="I1807" s="9">
        <v>2</v>
      </c>
      <c r="J1807" s="9">
        <v>0</v>
      </c>
      <c r="K1807" s="9">
        <v>0</v>
      </c>
      <c r="L1807" s="9">
        <v>0</v>
      </c>
      <c r="M1807" s="9">
        <v>0</v>
      </c>
      <c r="N1807" s="9">
        <v>0</v>
      </c>
      <c r="O1807" s="9">
        <v>1</v>
      </c>
      <c r="P1807" s="9">
        <v>1</v>
      </c>
      <c r="Q1807" s="9">
        <v>0</v>
      </c>
      <c r="R1807" s="9">
        <v>0</v>
      </c>
      <c r="S1807" s="9">
        <v>0</v>
      </c>
      <c r="T1807" s="9">
        <v>0</v>
      </c>
      <c r="U1807" s="9">
        <v>0</v>
      </c>
      <c r="V1807" s="9">
        <v>0</v>
      </c>
      <c r="W1807" s="9">
        <v>0</v>
      </c>
      <c r="X1807" s="9">
        <v>1</v>
      </c>
      <c r="Y1807" s="9">
        <v>0</v>
      </c>
      <c r="Z1807" s="9">
        <v>1</v>
      </c>
      <c r="AA1807" s="9">
        <v>1</v>
      </c>
      <c r="AB1807" s="9">
        <v>1</v>
      </c>
      <c r="AC1807" s="9">
        <v>0</v>
      </c>
      <c r="AD1807" s="9">
        <v>0</v>
      </c>
      <c r="AE1807" s="9">
        <v>0</v>
      </c>
      <c r="AF1807" s="9">
        <v>1</v>
      </c>
      <c r="AG1807" s="9">
        <v>1</v>
      </c>
      <c r="AH1807" s="9">
        <v>0</v>
      </c>
      <c r="AI1807" s="9">
        <v>0</v>
      </c>
      <c r="AJ1807" s="9">
        <v>1</v>
      </c>
      <c r="AK1807" s="9">
        <v>0</v>
      </c>
      <c r="AL1807" s="9">
        <v>1</v>
      </c>
      <c r="AM1807" s="9">
        <v>0</v>
      </c>
      <c r="AN1807" s="9">
        <v>2</v>
      </c>
      <c r="AO1807" s="9">
        <v>0</v>
      </c>
      <c r="AP1807" s="9">
        <v>0</v>
      </c>
      <c r="AQ1807" s="9">
        <v>0</v>
      </c>
      <c r="AR1807" s="9">
        <v>2</v>
      </c>
      <c r="AS1807" s="9">
        <v>0</v>
      </c>
      <c r="AT1807" s="10">
        <v>0</v>
      </c>
    </row>
    <row r="1808" spans="1:46" ht="42.75" x14ac:dyDescent="0.25">
      <c r="A1808" s="26" t="str">
        <f t="shared" si="56"/>
        <v>2016Nurse practitionersPrince Edward IslandOther places of work</v>
      </c>
      <c r="B1808" s="24">
        <v>2016</v>
      </c>
      <c r="C1808" s="9" t="s">
        <v>5</v>
      </c>
      <c r="D1808" s="9" t="s">
        <v>163</v>
      </c>
      <c r="E1808" s="9" t="str">
        <f t="shared" si="57"/>
        <v>Prince Edward Island</v>
      </c>
      <c r="F1808" s="9" t="s">
        <v>183</v>
      </c>
      <c r="G1808" s="9" t="s">
        <v>13</v>
      </c>
      <c r="H1808" s="9">
        <v>3</v>
      </c>
      <c r="I1808" s="9">
        <v>3</v>
      </c>
      <c r="J1808" s="9">
        <v>0</v>
      </c>
      <c r="K1808" s="9">
        <v>0</v>
      </c>
      <c r="L1808" s="9">
        <v>0</v>
      </c>
      <c r="M1808" s="9">
        <v>0</v>
      </c>
      <c r="N1808" s="9">
        <v>0</v>
      </c>
      <c r="O1808" s="9">
        <v>1</v>
      </c>
      <c r="P1808" s="9">
        <v>0</v>
      </c>
      <c r="Q1808" s="9">
        <v>1</v>
      </c>
      <c r="R1808" s="9">
        <v>1</v>
      </c>
      <c r="S1808" s="9">
        <v>0</v>
      </c>
      <c r="T1808" s="9">
        <v>0</v>
      </c>
      <c r="U1808" s="9">
        <v>0</v>
      </c>
      <c r="V1808" s="9">
        <v>0</v>
      </c>
      <c r="W1808" s="9">
        <v>0</v>
      </c>
      <c r="X1808" s="9">
        <v>1</v>
      </c>
      <c r="Y1808" s="9">
        <v>0</v>
      </c>
      <c r="Z1808" s="9">
        <v>2</v>
      </c>
      <c r="AA1808" s="9">
        <v>0</v>
      </c>
      <c r="AB1808" s="9">
        <v>1</v>
      </c>
      <c r="AC1808" s="9">
        <v>1</v>
      </c>
      <c r="AD1808" s="9">
        <v>1</v>
      </c>
      <c r="AE1808" s="9">
        <v>0</v>
      </c>
      <c r="AF1808" s="9">
        <v>3</v>
      </c>
      <c r="AG1808" s="9">
        <v>0</v>
      </c>
      <c r="AH1808" s="9">
        <v>0</v>
      </c>
      <c r="AI1808" s="9">
        <v>0</v>
      </c>
      <c r="AJ1808" s="9">
        <v>0</v>
      </c>
      <c r="AK1808" s="9">
        <v>0</v>
      </c>
      <c r="AL1808" s="9">
        <v>3</v>
      </c>
      <c r="AM1808" s="9">
        <v>0</v>
      </c>
      <c r="AN1808" s="9">
        <v>2</v>
      </c>
      <c r="AO1808" s="9">
        <v>0</v>
      </c>
      <c r="AP1808" s="9">
        <v>1</v>
      </c>
      <c r="AQ1808" s="9">
        <v>0</v>
      </c>
      <c r="AR1808" s="9">
        <v>2</v>
      </c>
      <c r="AS1808" s="9">
        <v>1</v>
      </c>
      <c r="AT1808" s="10">
        <v>0</v>
      </c>
    </row>
    <row r="1809" spans="1:46" ht="42.75" x14ac:dyDescent="0.25">
      <c r="A1809" s="26" t="str">
        <f t="shared" si="56"/>
        <v>2016Nurse practitionersNova ScotiaAll places of work</v>
      </c>
      <c r="B1809" s="24">
        <v>2016</v>
      </c>
      <c r="C1809" s="9" t="s">
        <v>5</v>
      </c>
      <c r="D1809" s="9" t="s">
        <v>164</v>
      </c>
      <c r="E1809" s="9" t="str">
        <f t="shared" si="57"/>
        <v>Nova Scotia</v>
      </c>
      <c r="F1809" s="9" t="s">
        <v>179</v>
      </c>
      <c r="G1809" s="9" t="s">
        <v>9</v>
      </c>
      <c r="H1809" s="9">
        <v>141</v>
      </c>
      <c r="I1809" s="9">
        <v>133</v>
      </c>
      <c r="J1809" s="9">
        <v>8</v>
      </c>
      <c r="K1809" s="9">
        <v>0</v>
      </c>
      <c r="L1809" s="9">
        <v>0</v>
      </c>
      <c r="M1809" s="9">
        <v>3</v>
      </c>
      <c r="N1809" s="9">
        <v>8</v>
      </c>
      <c r="O1809" s="9">
        <v>19</v>
      </c>
      <c r="P1809" s="9">
        <v>27</v>
      </c>
      <c r="Q1809" s="9">
        <v>20</v>
      </c>
      <c r="R1809" s="9">
        <v>33</v>
      </c>
      <c r="S1809" s="9">
        <v>20</v>
      </c>
      <c r="T1809" s="9">
        <v>10</v>
      </c>
      <c r="U1809" s="9">
        <v>1</v>
      </c>
      <c r="V1809" s="9">
        <v>0</v>
      </c>
      <c r="W1809" s="9">
        <v>0</v>
      </c>
      <c r="X1809" s="9">
        <v>138</v>
      </c>
      <c r="Y1809" s="9">
        <v>3</v>
      </c>
      <c r="Z1809" s="9">
        <v>0</v>
      </c>
      <c r="AA1809" s="9">
        <v>13</v>
      </c>
      <c r="AB1809" s="9">
        <v>43</v>
      </c>
      <c r="AC1809" s="9">
        <v>46</v>
      </c>
      <c r="AD1809" s="9">
        <v>39</v>
      </c>
      <c r="AE1809" s="9">
        <v>0</v>
      </c>
      <c r="AF1809" s="9">
        <v>125</v>
      </c>
      <c r="AG1809" s="9">
        <v>13</v>
      </c>
      <c r="AH1809" s="9">
        <v>3</v>
      </c>
      <c r="AI1809" s="9">
        <v>0</v>
      </c>
      <c r="AJ1809" s="9">
        <v>4</v>
      </c>
      <c r="AK1809" s="9">
        <v>0</v>
      </c>
      <c r="AL1809" s="9">
        <v>137</v>
      </c>
      <c r="AM1809" s="9">
        <v>0</v>
      </c>
      <c r="AN1809" s="9">
        <v>134</v>
      </c>
      <c r="AO1809" s="9">
        <v>1</v>
      </c>
      <c r="AP1809" s="9">
        <v>6</v>
      </c>
      <c r="AQ1809" s="9">
        <v>0</v>
      </c>
      <c r="AR1809" s="9">
        <v>88</v>
      </c>
      <c r="AS1809" s="9">
        <v>53</v>
      </c>
      <c r="AT1809" s="10">
        <v>0</v>
      </c>
    </row>
    <row r="1810" spans="1:46" ht="42.75" x14ac:dyDescent="0.25">
      <c r="A1810" s="26" t="str">
        <f t="shared" si="56"/>
        <v>2016Nurse practitionersNova ScotiaHospital</v>
      </c>
      <c r="B1810" s="24">
        <v>2016</v>
      </c>
      <c r="C1810" s="9" t="s">
        <v>5</v>
      </c>
      <c r="D1810" s="9" t="s">
        <v>164</v>
      </c>
      <c r="E1810" s="9" t="str">
        <f t="shared" si="57"/>
        <v>Nova Scotia</v>
      </c>
      <c r="F1810" s="9" t="s">
        <v>180</v>
      </c>
      <c r="G1810" s="9" t="s">
        <v>10</v>
      </c>
      <c r="H1810" s="9">
        <v>58</v>
      </c>
      <c r="I1810" s="9">
        <v>56</v>
      </c>
      <c r="J1810" s="9">
        <v>2</v>
      </c>
      <c r="K1810" s="9">
        <v>0</v>
      </c>
      <c r="L1810" s="9">
        <v>0</v>
      </c>
      <c r="M1810" s="9">
        <v>1</v>
      </c>
      <c r="N1810" s="9">
        <v>6</v>
      </c>
      <c r="O1810" s="9">
        <v>6</v>
      </c>
      <c r="P1810" s="9">
        <v>9</v>
      </c>
      <c r="Q1810" s="9">
        <v>9</v>
      </c>
      <c r="R1810" s="9">
        <v>17</v>
      </c>
      <c r="S1810" s="9">
        <v>8</v>
      </c>
      <c r="T1810" s="9">
        <v>2</v>
      </c>
      <c r="U1810" s="9">
        <v>0</v>
      </c>
      <c r="V1810" s="9">
        <v>0</v>
      </c>
      <c r="W1810" s="9">
        <v>0</v>
      </c>
      <c r="X1810" s="9">
        <v>58</v>
      </c>
      <c r="Y1810" s="9">
        <v>0</v>
      </c>
      <c r="Z1810" s="9">
        <v>0</v>
      </c>
      <c r="AA1810" s="9">
        <v>4</v>
      </c>
      <c r="AB1810" s="9">
        <v>16</v>
      </c>
      <c r="AC1810" s="9">
        <v>21</v>
      </c>
      <c r="AD1810" s="9">
        <v>17</v>
      </c>
      <c r="AE1810" s="9">
        <v>0</v>
      </c>
      <c r="AF1810" s="9">
        <v>50</v>
      </c>
      <c r="AG1810" s="9">
        <v>8</v>
      </c>
      <c r="AH1810" s="9">
        <v>0</v>
      </c>
      <c r="AI1810" s="9">
        <v>0</v>
      </c>
      <c r="AJ1810" s="9">
        <v>4</v>
      </c>
      <c r="AK1810" s="9">
        <v>0</v>
      </c>
      <c r="AL1810" s="9">
        <v>54</v>
      </c>
      <c r="AM1810" s="9">
        <v>0</v>
      </c>
      <c r="AN1810" s="9">
        <v>57</v>
      </c>
      <c r="AO1810" s="9">
        <v>0</v>
      </c>
      <c r="AP1810" s="9">
        <v>1</v>
      </c>
      <c r="AQ1810" s="9">
        <v>0</v>
      </c>
      <c r="AR1810" s="9">
        <v>53</v>
      </c>
      <c r="AS1810" s="9">
        <v>5</v>
      </c>
      <c r="AT1810" s="10">
        <v>0</v>
      </c>
    </row>
    <row r="1811" spans="1:46" ht="42.75" x14ac:dyDescent="0.25">
      <c r="A1811" s="26" t="str">
        <f t="shared" si="56"/>
        <v>2016Nurse practitionersNova ScotiaCommunity health</v>
      </c>
      <c r="B1811" s="24">
        <v>2016</v>
      </c>
      <c r="C1811" s="9" t="s">
        <v>5</v>
      </c>
      <c r="D1811" s="9" t="s">
        <v>164</v>
      </c>
      <c r="E1811" s="9" t="str">
        <f t="shared" si="57"/>
        <v>Nova Scotia</v>
      </c>
      <c r="F1811" s="9" t="s">
        <v>182</v>
      </c>
      <c r="G1811" s="9" t="s">
        <v>11</v>
      </c>
      <c r="H1811" s="9">
        <v>60</v>
      </c>
      <c r="I1811" s="9">
        <v>56</v>
      </c>
      <c r="J1811" s="9">
        <v>4</v>
      </c>
      <c r="K1811" s="9">
        <v>0</v>
      </c>
      <c r="L1811" s="9">
        <v>0</v>
      </c>
      <c r="M1811" s="9">
        <v>2</v>
      </c>
      <c r="N1811" s="9">
        <v>2</v>
      </c>
      <c r="O1811" s="9">
        <v>9</v>
      </c>
      <c r="P1811" s="9">
        <v>15</v>
      </c>
      <c r="Q1811" s="9">
        <v>7</v>
      </c>
      <c r="R1811" s="9">
        <v>12</v>
      </c>
      <c r="S1811" s="9">
        <v>9</v>
      </c>
      <c r="T1811" s="9">
        <v>3</v>
      </c>
      <c r="U1811" s="9">
        <v>1</v>
      </c>
      <c r="V1811" s="9">
        <v>0</v>
      </c>
      <c r="W1811" s="9">
        <v>0</v>
      </c>
      <c r="X1811" s="9">
        <v>57</v>
      </c>
      <c r="Y1811" s="9">
        <v>3</v>
      </c>
      <c r="Z1811" s="9">
        <v>0</v>
      </c>
      <c r="AA1811" s="9">
        <v>8</v>
      </c>
      <c r="AB1811" s="9">
        <v>21</v>
      </c>
      <c r="AC1811" s="9">
        <v>20</v>
      </c>
      <c r="AD1811" s="9">
        <v>11</v>
      </c>
      <c r="AE1811" s="9">
        <v>0</v>
      </c>
      <c r="AF1811" s="9">
        <v>54</v>
      </c>
      <c r="AG1811" s="9">
        <v>4</v>
      </c>
      <c r="AH1811" s="9">
        <v>2</v>
      </c>
      <c r="AI1811" s="9">
        <v>0</v>
      </c>
      <c r="AJ1811" s="9">
        <v>0</v>
      </c>
      <c r="AK1811" s="9">
        <v>0</v>
      </c>
      <c r="AL1811" s="9">
        <v>60</v>
      </c>
      <c r="AM1811" s="9">
        <v>0</v>
      </c>
      <c r="AN1811" s="9">
        <v>60</v>
      </c>
      <c r="AO1811" s="9">
        <v>0</v>
      </c>
      <c r="AP1811" s="9">
        <v>0</v>
      </c>
      <c r="AQ1811" s="9">
        <v>0</v>
      </c>
      <c r="AR1811" s="9">
        <v>19</v>
      </c>
      <c r="AS1811" s="9">
        <v>41</v>
      </c>
      <c r="AT1811" s="10">
        <v>0</v>
      </c>
    </row>
    <row r="1812" spans="1:46" ht="57" x14ac:dyDescent="0.25">
      <c r="A1812" s="26" t="str">
        <f t="shared" si="56"/>
        <v>2016Nurse practitionersNova ScotiaNursing home/long-term care</v>
      </c>
      <c r="B1812" s="24">
        <v>2016</v>
      </c>
      <c r="C1812" s="9" t="s">
        <v>5</v>
      </c>
      <c r="D1812" s="9" t="s">
        <v>164</v>
      </c>
      <c r="E1812" s="9" t="str">
        <f t="shared" si="57"/>
        <v>Nova Scotia</v>
      </c>
      <c r="F1812" s="9" t="s">
        <v>181</v>
      </c>
      <c r="G1812" s="9" t="s">
        <v>12</v>
      </c>
      <c r="H1812" s="9">
        <v>2</v>
      </c>
      <c r="I1812" s="9">
        <v>2</v>
      </c>
      <c r="J1812" s="9">
        <v>0</v>
      </c>
      <c r="K1812" s="9">
        <v>0</v>
      </c>
      <c r="L1812" s="9">
        <v>0</v>
      </c>
      <c r="M1812" s="9">
        <v>0</v>
      </c>
      <c r="N1812" s="9">
        <v>0</v>
      </c>
      <c r="O1812" s="9">
        <v>1</v>
      </c>
      <c r="P1812" s="9">
        <v>0</v>
      </c>
      <c r="Q1812" s="9">
        <v>0</v>
      </c>
      <c r="R1812" s="9">
        <v>0</v>
      </c>
      <c r="S1812" s="9">
        <v>0</v>
      </c>
      <c r="T1812" s="9">
        <v>1</v>
      </c>
      <c r="U1812" s="9">
        <v>0</v>
      </c>
      <c r="V1812" s="9">
        <v>0</v>
      </c>
      <c r="W1812" s="9">
        <v>0</v>
      </c>
      <c r="X1812" s="9">
        <v>2</v>
      </c>
      <c r="Y1812" s="9">
        <v>0</v>
      </c>
      <c r="Z1812" s="9">
        <v>0</v>
      </c>
      <c r="AA1812" s="9">
        <v>1</v>
      </c>
      <c r="AB1812" s="9">
        <v>0</v>
      </c>
      <c r="AC1812" s="9">
        <v>0</v>
      </c>
      <c r="AD1812" s="9">
        <v>1</v>
      </c>
      <c r="AE1812" s="9">
        <v>0</v>
      </c>
      <c r="AF1812" s="9">
        <v>2</v>
      </c>
      <c r="AG1812" s="9">
        <v>0</v>
      </c>
      <c r="AH1812" s="9">
        <v>0</v>
      </c>
      <c r="AI1812" s="9">
        <v>0</v>
      </c>
      <c r="AJ1812" s="9">
        <v>0</v>
      </c>
      <c r="AK1812" s="9">
        <v>0</v>
      </c>
      <c r="AL1812" s="9">
        <v>2</v>
      </c>
      <c r="AM1812" s="9">
        <v>0</v>
      </c>
      <c r="AN1812" s="9">
        <v>2</v>
      </c>
      <c r="AO1812" s="9">
        <v>0</v>
      </c>
      <c r="AP1812" s="9">
        <v>0</v>
      </c>
      <c r="AQ1812" s="9">
        <v>0</v>
      </c>
      <c r="AR1812" s="9">
        <v>2</v>
      </c>
      <c r="AS1812" s="9">
        <v>0</v>
      </c>
      <c r="AT1812" s="10">
        <v>0</v>
      </c>
    </row>
    <row r="1813" spans="1:46" ht="42.75" x14ac:dyDescent="0.25">
      <c r="A1813" s="26" t="str">
        <f t="shared" si="56"/>
        <v>2016Nurse practitionersNova ScotiaOther places of work</v>
      </c>
      <c r="B1813" s="24">
        <v>2016</v>
      </c>
      <c r="C1813" s="9" t="s">
        <v>5</v>
      </c>
      <c r="D1813" s="9" t="s">
        <v>164</v>
      </c>
      <c r="E1813" s="9" t="str">
        <f t="shared" si="57"/>
        <v>Nova Scotia</v>
      </c>
      <c r="F1813" s="9" t="s">
        <v>183</v>
      </c>
      <c r="G1813" s="9" t="s">
        <v>13</v>
      </c>
      <c r="H1813" s="9">
        <v>21</v>
      </c>
      <c r="I1813" s="9">
        <v>19</v>
      </c>
      <c r="J1813" s="9">
        <v>2</v>
      </c>
      <c r="K1813" s="9">
        <v>0</v>
      </c>
      <c r="L1813" s="9">
        <v>0</v>
      </c>
      <c r="M1813" s="9">
        <v>0</v>
      </c>
      <c r="N1813" s="9">
        <v>0</v>
      </c>
      <c r="O1813" s="9">
        <v>3</v>
      </c>
      <c r="P1813" s="9">
        <v>3</v>
      </c>
      <c r="Q1813" s="9">
        <v>4</v>
      </c>
      <c r="R1813" s="9">
        <v>4</v>
      </c>
      <c r="S1813" s="9">
        <v>3</v>
      </c>
      <c r="T1813" s="9">
        <v>4</v>
      </c>
      <c r="U1813" s="9">
        <v>0</v>
      </c>
      <c r="V1813" s="9">
        <v>0</v>
      </c>
      <c r="W1813" s="9">
        <v>0</v>
      </c>
      <c r="X1813" s="9">
        <v>21</v>
      </c>
      <c r="Y1813" s="9">
        <v>0</v>
      </c>
      <c r="Z1813" s="9">
        <v>0</v>
      </c>
      <c r="AA1813" s="9">
        <v>0</v>
      </c>
      <c r="AB1813" s="9">
        <v>6</v>
      </c>
      <c r="AC1813" s="9">
        <v>5</v>
      </c>
      <c r="AD1813" s="9">
        <v>10</v>
      </c>
      <c r="AE1813" s="9">
        <v>0</v>
      </c>
      <c r="AF1813" s="9">
        <v>19</v>
      </c>
      <c r="AG1813" s="9">
        <v>1</v>
      </c>
      <c r="AH1813" s="9">
        <v>1</v>
      </c>
      <c r="AI1813" s="9">
        <v>0</v>
      </c>
      <c r="AJ1813" s="9">
        <v>0</v>
      </c>
      <c r="AK1813" s="9">
        <v>0</v>
      </c>
      <c r="AL1813" s="9">
        <v>21</v>
      </c>
      <c r="AM1813" s="9">
        <v>0</v>
      </c>
      <c r="AN1813" s="9">
        <v>15</v>
      </c>
      <c r="AO1813" s="9">
        <v>1</v>
      </c>
      <c r="AP1813" s="9">
        <v>5</v>
      </c>
      <c r="AQ1813" s="9">
        <v>0</v>
      </c>
      <c r="AR1813" s="9">
        <v>14</v>
      </c>
      <c r="AS1813" s="9">
        <v>7</v>
      </c>
      <c r="AT1813" s="10">
        <v>0</v>
      </c>
    </row>
    <row r="1814" spans="1:46" ht="42.75" x14ac:dyDescent="0.25">
      <c r="A1814" s="26" t="str">
        <f t="shared" si="56"/>
        <v>2016Nurse practitionersNew BrunswickAll places of work</v>
      </c>
      <c r="B1814" s="24">
        <v>2016</v>
      </c>
      <c r="C1814" s="9" t="s">
        <v>5</v>
      </c>
      <c r="D1814" s="9" t="s">
        <v>165</v>
      </c>
      <c r="E1814" s="9" t="str">
        <f t="shared" si="57"/>
        <v>New Brunswick</v>
      </c>
      <c r="F1814" s="9" t="s">
        <v>179</v>
      </c>
      <c r="G1814" s="9" t="s">
        <v>9</v>
      </c>
      <c r="H1814" s="9">
        <v>113</v>
      </c>
      <c r="I1814" s="9">
        <v>109</v>
      </c>
      <c r="J1814" s="9">
        <v>4</v>
      </c>
      <c r="K1814" s="9">
        <v>0</v>
      </c>
      <c r="L1814" s="9">
        <v>0</v>
      </c>
      <c r="M1814" s="9">
        <v>4</v>
      </c>
      <c r="N1814" s="9">
        <v>17</v>
      </c>
      <c r="O1814" s="9">
        <v>23</v>
      </c>
      <c r="P1814" s="9">
        <v>21</v>
      </c>
      <c r="Q1814" s="9">
        <v>15</v>
      </c>
      <c r="R1814" s="9">
        <v>15</v>
      </c>
      <c r="S1814" s="9">
        <v>10</v>
      </c>
      <c r="T1814" s="9">
        <v>8</v>
      </c>
      <c r="U1814" s="9">
        <v>0</v>
      </c>
      <c r="V1814" s="9">
        <v>0</v>
      </c>
      <c r="W1814" s="9">
        <v>0</v>
      </c>
      <c r="X1814" s="9">
        <v>109</v>
      </c>
      <c r="Y1814" s="9">
        <v>4</v>
      </c>
      <c r="Z1814" s="9">
        <v>0</v>
      </c>
      <c r="AA1814" s="9">
        <v>22</v>
      </c>
      <c r="AB1814" s="9">
        <v>43</v>
      </c>
      <c r="AC1814" s="9">
        <v>31</v>
      </c>
      <c r="AD1814" s="9">
        <v>17</v>
      </c>
      <c r="AE1814" s="9">
        <v>0</v>
      </c>
      <c r="AF1814" s="9">
        <v>90</v>
      </c>
      <c r="AG1814" s="9">
        <v>12</v>
      </c>
      <c r="AH1814" s="9">
        <v>11</v>
      </c>
      <c r="AI1814" s="9">
        <v>0</v>
      </c>
      <c r="AJ1814" s="9">
        <v>16</v>
      </c>
      <c r="AK1814" s="9">
        <v>2</v>
      </c>
      <c r="AL1814" s="9">
        <v>95</v>
      </c>
      <c r="AM1814" s="9">
        <v>0</v>
      </c>
      <c r="AN1814" s="9">
        <v>107</v>
      </c>
      <c r="AO1814" s="9">
        <v>1</v>
      </c>
      <c r="AP1814" s="9">
        <v>5</v>
      </c>
      <c r="AQ1814" s="9">
        <v>0</v>
      </c>
      <c r="AR1814" s="9">
        <v>66</v>
      </c>
      <c r="AS1814" s="9">
        <v>47</v>
      </c>
      <c r="AT1814" s="10">
        <v>0</v>
      </c>
    </row>
    <row r="1815" spans="1:46" ht="42.75" x14ac:dyDescent="0.25">
      <c r="A1815" s="26" t="str">
        <f t="shared" si="56"/>
        <v>2016Nurse practitionersNew BrunswickHospital</v>
      </c>
      <c r="B1815" s="24">
        <v>2016</v>
      </c>
      <c r="C1815" s="9" t="s">
        <v>5</v>
      </c>
      <c r="D1815" s="9" t="s">
        <v>165</v>
      </c>
      <c r="E1815" s="9" t="str">
        <f t="shared" si="57"/>
        <v>New Brunswick</v>
      </c>
      <c r="F1815" s="9" t="s">
        <v>180</v>
      </c>
      <c r="G1815" s="9" t="s">
        <v>10</v>
      </c>
      <c r="H1815" s="9">
        <v>35</v>
      </c>
      <c r="I1815" s="9">
        <v>33</v>
      </c>
      <c r="J1815" s="9">
        <v>2</v>
      </c>
      <c r="K1815" s="9">
        <v>0</v>
      </c>
      <c r="L1815" s="9">
        <v>0</v>
      </c>
      <c r="M1815" s="9">
        <v>4</v>
      </c>
      <c r="N1815" s="9">
        <v>6</v>
      </c>
      <c r="O1815" s="9">
        <v>12</v>
      </c>
      <c r="P1815" s="9">
        <v>4</v>
      </c>
      <c r="Q1815" s="9">
        <v>2</v>
      </c>
      <c r="R1815" s="9">
        <v>4</v>
      </c>
      <c r="S1815" s="9">
        <v>2</v>
      </c>
      <c r="T1815" s="9">
        <v>1</v>
      </c>
      <c r="U1815" s="9">
        <v>0</v>
      </c>
      <c r="V1815" s="9">
        <v>0</v>
      </c>
      <c r="W1815" s="9">
        <v>0</v>
      </c>
      <c r="X1815" s="9">
        <v>33</v>
      </c>
      <c r="Y1815" s="9">
        <v>2</v>
      </c>
      <c r="Z1815" s="9">
        <v>0</v>
      </c>
      <c r="AA1815" s="9">
        <v>11</v>
      </c>
      <c r="AB1815" s="9">
        <v>15</v>
      </c>
      <c r="AC1815" s="9">
        <v>6</v>
      </c>
      <c r="AD1815" s="9">
        <v>3</v>
      </c>
      <c r="AE1815" s="9">
        <v>0</v>
      </c>
      <c r="AF1815" s="9">
        <v>23</v>
      </c>
      <c r="AG1815" s="9">
        <v>7</v>
      </c>
      <c r="AH1815" s="9">
        <v>5</v>
      </c>
      <c r="AI1815" s="9">
        <v>0</v>
      </c>
      <c r="AJ1815" s="9">
        <v>15</v>
      </c>
      <c r="AK1815" s="9">
        <v>1</v>
      </c>
      <c r="AL1815" s="9">
        <v>19</v>
      </c>
      <c r="AM1815" s="9">
        <v>0</v>
      </c>
      <c r="AN1815" s="9">
        <v>33</v>
      </c>
      <c r="AO1815" s="9">
        <v>1</v>
      </c>
      <c r="AP1815" s="9">
        <v>1</v>
      </c>
      <c r="AQ1815" s="9">
        <v>0</v>
      </c>
      <c r="AR1815" s="9">
        <v>23</v>
      </c>
      <c r="AS1815" s="9">
        <v>12</v>
      </c>
      <c r="AT1815" s="10">
        <v>0</v>
      </c>
    </row>
    <row r="1816" spans="1:46" ht="42.75" x14ac:dyDescent="0.25">
      <c r="A1816" s="26" t="str">
        <f t="shared" si="56"/>
        <v>2016Nurse practitionersNew BrunswickCommunity health</v>
      </c>
      <c r="B1816" s="24">
        <v>2016</v>
      </c>
      <c r="C1816" s="9" t="s">
        <v>5</v>
      </c>
      <c r="D1816" s="9" t="s">
        <v>165</v>
      </c>
      <c r="E1816" s="9" t="str">
        <f t="shared" si="57"/>
        <v>New Brunswick</v>
      </c>
      <c r="F1816" s="9" t="s">
        <v>182</v>
      </c>
      <c r="G1816" s="9" t="s">
        <v>11</v>
      </c>
      <c r="H1816" s="9">
        <v>60</v>
      </c>
      <c r="I1816" s="9">
        <v>58</v>
      </c>
      <c r="J1816" s="9">
        <v>2</v>
      </c>
      <c r="K1816" s="9">
        <v>0</v>
      </c>
      <c r="L1816" s="9">
        <v>0</v>
      </c>
      <c r="M1816" s="9">
        <v>0</v>
      </c>
      <c r="N1816" s="9">
        <v>7</v>
      </c>
      <c r="O1816" s="9">
        <v>9</v>
      </c>
      <c r="P1816" s="9">
        <v>15</v>
      </c>
      <c r="Q1816" s="9">
        <v>10</v>
      </c>
      <c r="R1816" s="9">
        <v>8</v>
      </c>
      <c r="S1816" s="9">
        <v>4</v>
      </c>
      <c r="T1816" s="9">
        <v>7</v>
      </c>
      <c r="U1816" s="9">
        <v>0</v>
      </c>
      <c r="V1816" s="9">
        <v>0</v>
      </c>
      <c r="W1816" s="9">
        <v>0</v>
      </c>
      <c r="X1816" s="9">
        <v>58</v>
      </c>
      <c r="Y1816" s="9">
        <v>2</v>
      </c>
      <c r="Z1816" s="9">
        <v>0</v>
      </c>
      <c r="AA1816" s="9">
        <v>9</v>
      </c>
      <c r="AB1816" s="9">
        <v>21</v>
      </c>
      <c r="AC1816" s="9">
        <v>18</v>
      </c>
      <c r="AD1816" s="9">
        <v>12</v>
      </c>
      <c r="AE1816" s="9">
        <v>0</v>
      </c>
      <c r="AF1816" s="9">
        <v>53</v>
      </c>
      <c r="AG1816" s="9">
        <v>2</v>
      </c>
      <c r="AH1816" s="9">
        <v>5</v>
      </c>
      <c r="AI1816" s="9">
        <v>0</v>
      </c>
      <c r="AJ1816" s="9">
        <v>1</v>
      </c>
      <c r="AK1816" s="9">
        <v>0</v>
      </c>
      <c r="AL1816" s="9">
        <v>59</v>
      </c>
      <c r="AM1816" s="9">
        <v>0</v>
      </c>
      <c r="AN1816" s="9">
        <v>60</v>
      </c>
      <c r="AO1816" s="9">
        <v>0</v>
      </c>
      <c r="AP1816" s="9">
        <v>0</v>
      </c>
      <c r="AQ1816" s="9">
        <v>0</v>
      </c>
      <c r="AR1816" s="9">
        <v>29</v>
      </c>
      <c r="AS1816" s="9">
        <v>31</v>
      </c>
      <c r="AT1816" s="10">
        <v>0</v>
      </c>
    </row>
    <row r="1817" spans="1:46" ht="57" x14ac:dyDescent="0.25">
      <c r="A1817" s="26" t="str">
        <f t="shared" si="56"/>
        <v>2016Nurse practitionersNew BrunswickNursing home/long-term care</v>
      </c>
      <c r="B1817" s="24">
        <v>2016</v>
      </c>
      <c r="C1817" s="9" t="s">
        <v>5</v>
      </c>
      <c r="D1817" s="9" t="s">
        <v>165</v>
      </c>
      <c r="E1817" s="9" t="str">
        <f t="shared" si="57"/>
        <v>New Brunswick</v>
      </c>
      <c r="F1817" s="9" t="s">
        <v>181</v>
      </c>
      <c r="G1817" s="9" t="s">
        <v>12</v>
      </c>
      <c r="H1817" s="9">
        <v>6</v>
      </c>
      <c r="I1817" s="9">
        <v>6</v>
      </c>
      <c r="J1817" s="9">
        <v>0</v>
      </c>
      <c r="K1817" s="9">
        <v>0</v>
      </c>
      <c r="L1817" s="9">
        <v>0</v>
      </c>
      <c r="M1817" s="9">
        <v>0</v>
      </c>
      <c r="N1817" s="9">
        <v>2</v>
      </c>
      <c r="O1817" s="9">
        <v>2</v>
      </c>
      <c r="P1817" s="9">
        <v>0</v>
      </c>
      <c r="Q1817" s="9">
        <v>0</v>
      </c>
      <c r="R1817" s="9">
        <v>1</v>
      </c>
      <c r="S1817" s="9">
        <v>1</v>
      </c>
      <c r="T1817" s="9">
        <v>0</v>
      </c>
      <c r="U1817" s="9">
        <v>0</v>
      </c>
      <c r="V1817" s="9">
        <v>0</v>
      </c>
      <c r="W1817" s="9">
        <v>0</v>
      </c>
      <c r="X1817" s="9">
        <v>6</v>
      </c>
      <c r="Y1817" s="9">
        <v>0</v>
      </c>
      <c r="Z1817" s="9">
        <v>0</v>
      </c>
      <c r="AA1817" s="9">
        <v>2</v>
      </c>
      <c r="AB1817" s="9">
        <v>2</v>
      </c>
      <c r="AC1817" s="9">
        <v>1</v>
      </c>
      <c r="AD1817" s="9">
        <v>1</v>
      </c>
      <c r="AE1817" s="9">
        <v>0</v>
      </c>
      <c r="AF1817" s="9">
        <v>5</v>
      </c>
      <c r="AG1817" s="9">
        <v>1</v>
      </c>
      <c r="AH1817" s="9">
        <v>0</v>
      </c>
      <c r="AI1817" s="9">
        <v>0</v>
      </c>
      <c r="AJ1817" s="9">
        <v>0</v>
      </c>
      <c r="AK1817" s="9">
        <v>1</v>
      </c>
      <c r="AL1817" s="9">
        <v>5</v>
      </c>
      <c r="AM1817" s="9">
        <v>0</v>
      </c>
      <c r="AN1817" s="9">
        <v>6</v>
      </c>
      <c r="AO1817" s="9">
        <v>0</v>
      </c>
      <c r="AP1817" s="9">
        <v>0</v>
      </c>
      <c r="AQ1817" s="9">
        <v>0</v>
      </c>
      <c r="AR1817" s="9">
        <v>5</v>
      </c>
      <c r="AS1817" s="9">
        <v>1</v>
      </c>
      <c r="AT1817" s="10">
        <v>0</v>
      </c>
    </row>
    <row r="1818" spans="1:46" ht="42.75" x14ac:dyDescent="0.25">
      <c r="A1818" s="26" t="str">
        <f t="shared" si="56"/>
        <v>2016Nurse practitionersNew BrunswickOther places of work</v>
      </c>
      <c r="B1818" s="24">
        <v>2016</v>
      </c>
      <c r="C1818" s="9" t="s">
        <v>5</v>
      </c>
      <c r="D1818" s="9" t="s">
        <v>165</v>
      </c>
      <c r="E1818" s="9" t="str">
        <f t="shared" si="57"/>
        <v>New Brunswick</v>
      </c>
      <c r="F1818" s="9" t="s">
        <v>183</v>
      </c>
      <c r="G1818" s="9" t="s">
        <v>13</v>
      </c>
      <c r="H1818" s="9">
        <v>12</v>
      </c>
      <c r="I1818" s="9">
        <v>12</v>
      </c>
      <c r="J1818" s="9">
        <v>0</v>
      </c>
      <c r="K1818" s="9">
        <v>0</v>
      </c>
      <c r="L1818" s="9">
        <v>0</v>
      </c>
      <c r="M1818" s="9">
        <v>0</v>
      </c>
      <c r="N1818" s="9">
        <v>2</v>
      </c>
      <c r="O1818" s="9">
        <v>0</v>
      </c>
      <c r="P1818" s="9">
        <v>2</v>
      </c>
      <c r="Q1818" s="9">
        <v>3</v>
      </c>
      <c r="R1818" s="9">
        <v>2</v>
      </c>
      <c r="S1818" s="9">
        <v>3</v>
      </c>
      <c r="T1818" s="9">
        <v>0</v>
      </c>
      <c r="U1818" s="9">
        <v>0</v>
      </c>
      <c r="V1818" s="9">
        <v>0</v>
      </c>
      <c r="W1818" s="9">
        <v>0</v>
      </c>
      <c r="X1818" s="9">
        <v>12</v>
      </c>
      <c r="Y1818" s="9">
        <v>0</v>
      </c>
      <c r="Z1818" s="9">
        <v>0</v>
      </c>
      <c r="AA1818" s="9">
        <v>0</v>
      </c>
      <c r="AB1818" s="9">
        <v>5</v>
      </c>
      <c r="AC1818" s="9">
        <v>6</v>
      </c>
      <c r="AD1818" s="9">
        <v>1</v>
      </c>
      <c r="AE1818" s="9">
        <v>0</v>
      </c>
      <c r="AF1818" s="9">
        <v>9</v>
      </c>
      <c r="AG1818" s="9">
        <v>2</v>
      </c>
      <c r="AH1818" s="9">
        <v>1</v>
      </c>
      <c r="AI1818" s="9">
        <v>0</v>
      </c>
      <c r="AJ1818" s="9">
        <v>0</v>
      </c>
      <c r="AK1818" s="9">
        <v>0</v>
      </c>
      <c r="AL1818" s="9">
        <v>12</v>
      </c>
      <c r="AM1818" s="9">
        <v>0</v>
      </c>
      <c r="AN1818" s="9">
        <v>8</v>
      </c>
      <c r="AO1818" s="9">
        <v>0</v>
      </c>
      <c r="AP1818" s="9">
        <v>4</v>
      </c>
      <c r="AQ1818" s="9">
        <v>0</v>
      </c>
      <c r="AR1818" s="9">
        <v>9</v>
      </c>
      <c r="AS1818" s="9">
        <v>3</v>
      </c>
      <c r="AT1818" s="10">
        <v>0</v>
      </c>
    </row>
    <row r="1819" spans="1:46" ht="42.75" x14ac:dyDescent="0.25">
      <c r="A1819" s="26" t="str">
        <f t="shared" si="56"/>
        <v>2016Nurse practitionersQuebecAll places of work</v>
      </c>
      <c r="B1819" s="24">
        <v>2016</v>
      </c>
      <c r="C1819" s="9" t="s">
        <v>5</v>
      </c>
      <c r="D1819" s="9" t="s">
        <v>166</v>
      </c>
      <c r="E1819" s="9" t="str">
        <f t="shared" si="57"/>
        <v>Quebec</v>
      </c>
      <c r="F1819" s="9" t="s">
        <v>179</v>
      </c>
      <c r="G1819" s="9" t="s">
        <v>9</v>
      </c>
      <c r="H1819" s="9">
        <v>378</v>
      </c>
      <c r="I1819" s="9">
        <v>350</v>
      </c>
      <c r="J1819" s="9">
        <v>28</v>
      </c>
      <c r="K1819" s="9">
        <v>0</v>
      </c>
      <c r="L1819" s="9">
        <v>0</v>
      </c>
      <c r="M1819" s="9">
        <v>34</v>
      </c>
      <c r="N1819" s="9">
        <v>135</v>
      </c>
      <c r="O1819" s="9">
        <v>111</v>
      </c>
      <c r="P1819" s="9">
        <v>46</v>
      </c>
      <c r="Q1819" s="9">
        <v>26</v>
      </c>
      <c r="R1819" s="9">
        <v>15</v>
      </c>
      <c r="S1819" s="9">
        <v>7</v>
      </c>
      <c r="T1819" s="9">
        <v>4</v>
      </c>
      <c r="U1819" s="9">
        <v>0</v>
      </c>
      <c r="V1819" s="9">
        <v>0</v>
      </c>
      <c r="W1819" s="9">
        <v>0</v>
      </c>
      <c r="X1819" s="9">
        <v>376</v>
      </c>
      <c r="Y1819" s="9">
        <v>2</v>
      </c>
      <c r="Z1819" s="9">
        <v>0</v>
      </c>
      <c r="AA1819" s="9">
        <v>120</v>
      </c>
      <c r="AB1819" s="9">
        <v>200</v>
      </c>
      <c r="AC1819" s="9">
        <v>45</v>
      </c>
      <c r="AD1819" s="9">
        <v>13</v>
      </c>
      <c r="AE1819" s="9">
        <v>0</v>
      </c>
      <c r="AF1819" s="9">
        <v>356</v>
      </c>
      <c r="AG1819" s="9">
        <v>20</v>
      </c>
      <c r="AH1819" s="9">
        <v>2</v>
      </c>
      <c r="AI1819" s="9">
        <v>0</v>
      </c>
      <c r="AJ1819" s="9">
        <v>9</v>
      </c>
      <c r="AK1819" s="9">
        <v>3</v>
      </c>
      <c r="AL1819" s="9">
        <v>366</v>
      </c>
      <c r="AM1819" s="9">
        <v>0</v>
      </c>
      <c r="AN1819" s="9">
        <v>370</v>
      </c>
      <c r="AO1819" s="9">
        <v>4</v>
      </c>
      <c r="AP1819" s="9">
        <v>4</v>
      </c>
      <c r="AQ1819" s="9">
        <v>0</v>
      </c>
      <c r="AR1819" s="9">
        <v>302</v>
      </c>
      <c r="AS1819" s="9">
        <v>76</v>
      </c>
      <c r="AT1819" s="10">
        <v>0</v>
      </c>
    </row>
    <row r="1820" spans="1:46" ht="42.75" x14ac:dyDescent="0.25">
      <c r="A1820" s="26" t="str">
        <f t="shared" si="56"/>
        <v>2016Nurse practitionersQuebecHospital</v>
      </c>
      <c r="B1820" s="24">
        <v>2016</v>
      </c>
      <c r="C1820" s="9" t="s">
        <v>5</v>
      </c>
      <c r="D1820" s="9" t="s">
        <v>166</v>
      </c>
      <c r="E1820" s="9" t="str">
        <f t="shared" si="57"/>
        <v>Quebec</v>
      </c>
      <c r="F1820" s="9" t="s">
        <v>180</v>
      </c>
      <c r="G1820" s="9" t="s">
        <v>10</v>
      </c>
      <c r="H1820" s="9">
        <v>144</v>
      </c>
      <c r="I1820" s="9">
        <v>135</v>
      </c>
      <c r="J1820" s="9">
        <v>9</v>
      </c>
      <c r="K1820" s="9">
        <v>0</v>
      </c>
      <c r="L1820" s="9">
        <v>0</v>
      </c>
      <c r="M1820" s="9">
        <v>19</v>
      </c>
      <c r="N1820" s="9">
        <v>40</v>
      </c>
      <c r="O1820" s="9">
        <v>43</v>
      </c>
      <c r="P1820" s="9">
        <v>19</v>
      </c>
      <c r="Q1820" s="9">
        <v>10</v>
      </c>
      <c r="R1820" s="9">
        <v>7</v>
      </c>
      <c r="S1820" s="9">
        <v>3</v>
      </c>
      <c r="T1820" s="9">
        <v>3</v>
      </c>
      <c r="U1820" s="9">
        <v>0</v>
      </c>
      <c r="V1820" s="9">
        <v>0</v>
      </c>
      <c r="W1820" s="9">
        <v>0</v>
      </c>
      <c r="X1820" s="9">
        <v>142</v>
      </c>
      <c r="Y1820" s="9">
        <v>2</v>
      </c>
      <c r="Z1820" s="9">
        <v>0</v>
      </c>
      <c r="AA1820" s="9">
        <v>46</v>
      </c>
      <c r="AB1820" s="9">
        <v>72</v>
      </c>
      <c r="AC1820" s="9">
        <v>19</v>
      </c>
      <c r="AD1820" s="9">
        <v>7</v>
      </c>
      <c r="AE1820" s="9">
        <v>0</v>
      </c>
      <c r="AF1820" s="9">
        <v>135</v>
      </c>
      <c r="AG1820" s="9">
        <v>8</v>
      </c>
      <c r="AH1820" s="9">
        <v>1</v>
      </c>
      <c r="AI1820" s="9">
        <v>0</v>
      </c>
      <c r="AJ1820" s="9">
        <v>6</v>
      </c>
      <c r="AK1820" s="9">
        <v>0</v>
      </c>
      <c r="AL1820" s="9">
        <v>138</v>
      </c>
      <c r="AM1820" s="9">
        <v>0</v>
      </c>
      <c r="AN1820" s="9">
        <v>143</v>
      </c>
      <c r="AO1820" s="9">
        <v>1</v>
      </c>
      <c r="AP1820" s="9">
        <v>0</v>
      </c>
      <c r="AQ1820" s="9">
        <v>0</v>
      </c>
      <c r="AR1820" s="9">
        <v>134</v>
      </c>
      <c r="AS1820" s="9">
        <v>10</v>
      </c>
      <c r="AT1820" s="10">
        <v>0</v>
      </c>
    </row>
    <row r="1821" spans="1:46" ht="42.75" x14ac:dyDescent="0.25">
      <c r="A1821" s="26" t="str">
        <f t="shared" si="56"/>
        <v>2016Nurse practitionersQuebecCommunity health</v>
      </c>
      <c r="B1821" s="24">
        <v>2016</v>
      </c>
      <c r="C1821" s="9" t="s">
        <v>5</v>
      </c>
      <c r="D1821" s="9" t="s">
        <v>166</v>
      </c>
      <c r="E1821" s="9" t="str">
        <f t="shared" si="57"/>
        <v>Quebec</v>
      </c>
      <c r="F1821" s="9" t="s">
        <v>182</v>
      </c>
      <c r="G1821" s="9" t="s">
        <v>11</v>
      </c>
      <c r="H1821" s="9">
        <v>192</v>
      </c>
      <c r="I1821" s="9">
        <v>177</v>
      </c>
      <c r="J1821" s="9">
        <v>15</v>
      </c>
      <c r="K1821" s="9">
        <v>0</v>
      </c>
      <c r="L1821" s="9">
        <v>0</v>
      </c>
      <c r="M1821" s="9">
        <v>13</v>
      </c>
      <c r="N1821" s="9">
        <v>77</v>
      </c>
      <c r="O1821" s="9">
        <v>57</v>
      </c>
      <c r="P1821" s="9">
        <v>22</v>
      </c>
      <c r="Q1821" s="9">
        <v>13</v>
      </c>
      <c r="R1821" s="9">
        <v>6</v>
      </c>
      <c r="S1821" s="9">
        <v>3</v>
      </c>
      <c r="T1821" s="9">
        <v>1</v>
      </c>
      <c r="U1821" s="9">
        <v>0</v>
      </c>
      <c r="V1821" s="9">
        <v>0</v>
      </c>
      <c r="W1821" s="9">
        <v>0</v>
      </c>
      <c r="X1821" s="9">
        <v>192</v>
      </c>
      <c r="Y1821" s="9">
        <v>0</v>
      </c>
      <c r="Z1821" s="9">
        <v>0</v>
      </c>
      <c r="AA1821" s="9">
        <v>63</v>
      </c>
      <c r="AB1821" s="9">
        <v>104</v>
      </c>
      <c r="AC1821" s="9">
        <v>20</v>
      </c>
      <c r="AD1821" s="9">
        <v>5</v>
      </c>
      <c r="AE1821" s="9">
        <v>0</v>
      </c>
      <c r="AF1821" s="9">
        <v>183</v>
      </c>
      <c r="AG1821" s="9">
        <v>9</v>
      </c>
      <c r="AH1821" s="9">
        <v>0</v>
      </c>
      <c r="AI1821" s="9">
        <v>0</v>
      </c>
      <c r="AJ1821" s="9">
        <v>1</v>
      </c>
      <c r="AK1821" s="9">
        <v>1</v>
      </c>
      <c r="AL1821" s="9">
        <v>190</v>
      </c>
      <c r="AM1821" s="9">
        <v>0</v>
      </c>
      <c r="AN1821" s="9">
        <v>191</v>
      </c>
      <c r="AO1821" s="9">
        <v>1</v>
      </c>
      <c r="AP1821" s="9">
        <v>0</v>
      </c>
      <c r="AQ1821" s="9">
        <v>0</v>
      </c>
      <c r="AR1821" s="9">
        <v>146</v>
      </c>
      <c r="AS1821" s="9">
        <v>46</v>
      </c>
      <c r="AT1821" s="10">
        <v>0</v>
      </c>
    </row>
    <row r="1822" spans="1:46" ht="57" x14ac:dyDescent="0.25">
      <c r="A1822" s="26" t="str">
        <f t="shared" si="56"/>
        <v>2016Nurse practitionersQuebecNursing home/long-term care</v>
      </c>
      <c r="B1822" s="24">
        <v>2016</v>
      </c>
      <c r="C1822" s="9" t="s">
        <v>5</v>
      </c>
      <c r="D1822" s="9" t="s">
        <v>166</v>
      </c>
      <c r="E1822" s="9" t="str">
        <f t="shared" si="57"/>
        <v>Quebec</v>
      </c>
      <c r="F1822" s="9" t="s">
        <v>181</v>
      </c>
      <c r="G1822" s="9" t="s">
        <v>12</v>
      </c>
      <c r="H1822" s="9">
        <v>31</v>
      </c>
      <c r="I1822" s="9">
        <v>28</v>
      </c>
      <c r="J1822" s="9">
        <v>3</v>
      </c>
      <c r="K1822" s="9">
        <v>0</v>
      </c>
      <c r="L1822" s="9">
        <v>0</v>
      </c>
      <c r="M1822" s="9">
        <v>2</v>
      </c>
      <c r="N1822" s="9">
        <v>12</v>
      </c>
      <c r="O1822" s="9">
        <v>7</v>
      </c>
      <c r="P1822" s="9">
        <v>5</v>
      </c>
      <c r="Q1822" s="9">
        <v>3</v>
      </c>
      <c r="R1822" s="9">
        <v>1</v>
      </c>
      <c r="S1822" s="9">
        <v>1</v>
      </c>
      <c r="T1822" s="9">
        <v>0</v>
      </c>
      <c r="U1822" s="9">
        <v>0</v>
      </c>
      <c r="V1822" s="9">
        <v>0</v>
      </c>
      <c r="W1822" s="9">
        <v>0</v>
      </c>
      <c r="X1822" s="9">
        <v>31</v>
      </c>
      <c r="Y1822" s="9">
        <v>0</v>
      </c>
      <c r="Z1822" s="9">
        <v>0</v>
      </c>
      <c r="AA1822" s="9">
        <v>10</v>
      </c>
      <c r="AB1822" s="9">
        <v>15</v>
      </c>
      <c r="AC1822" s="9">
        <v>5</v>
      </c>
      <c r="AD1822" s="9">
        <v>1</v>
      </c>
      <c r="AE1822" s="9">
        <v>0</v>
      </c>
      <c r="AF1822" s="9">
        <v>29</v>
      </c>
      <c r="AG1822" s="9">
        <v>1</v>
      </c>
      <c r="AH1822" s="9">
        <v>1</v>
      </c>
      <c r="AI1822" s="9">
        <v>0</v>
      </c>
      <c r="AJ1822" s="9">
        <v>1</v>
      </c>
      <c r="AK1822" s="9">
        <v>1</v>
      </c>
      <c r="AL1822" s="9">
        <v>29</v>
      </c>
      <c r="AM1822" s="9">
        <v>0</v>
      </c>
      <c r="AN1822" s="9">
        <v>30</v>
      </c>
      <c r="AO1822" s="9">
        <v>1</v>
      </c>
      <c r="AP1822" s="9">
        <v>0</v>
      </c>
      <c r="AQ1822" s="9">
        <v>0</v>
      </c>
      <c r="AR1822" s="9">
        <v>11</v>
      </c>
      <c r="AS1822" s="9">
        <v>20</v>
      </c>
      <c r="AT1822" s="10">
        <v>0</v>
      </c>
    </row>
    <row r="1823" spans="1:46" ht="42.75" x14ac:dyDescent="0.25">
      <c r="A1823" s="26" t="str">
        <f t="shared" si="56"/>
        <v>2016Nurse practitionersQuebecOther places of work</v>
      </c>
      <c r="B1823" s="24">
        <v>2016</v>
      </c>
      <c r="C1823" s="9" t="s">
        <v>5</v>
      </c>
      <c r="D1823" s="9" t="s">
        <v>166</v>
      </c>
      <c r="E1823" s="9" t="str">
        <f t="shared" si="57"/>
        <v>Quebec</v>
      </c>
      <c r="F1823" s="9" t="s">
        <v>183</v>
      </c>
      <c r="G1823" s="9" t="s">
        <v>13</v>
      </c>
      <c r="H1823" s="9">
        <v>9</v>
      </c>
      <c r="I1823" s="9">
        <v>9</v>
      </c>
      <c r="J1823" s="9">
        <v>0</v>
      </c>
      <c r="K1823" s="9">
        <v>0</v>
      </c>
      <c r="L1823" s="9">
        <v>0</v>
      </c>
      <c r="M1823" s="9">
        <v>0</v>
      </c>
      <c r="N1823" s="9">
        <v>4</v>
      </c>
      <c r="O1823" s="9">
        <v>4</v>
      </c>
      <c r="P1823" s="9">
        <v>0</v>
      </c>
      <c r="Q1823" s="9">
        <v>0</v>
      </c>
      <c r="R1823" s="9">
        <v>1</v>
      </c>
      <c r="S1823" s="9">
        <v>0</v>
      </c>
      <c r="T1823" s="9">
        <v>0</v>
      </c>
      <c r="U1823" s="9">
        <v>0</v>
      </c>
      <c r="V1823" s="9">
        <v>0</v>
      </c>
      <c r="W1823" s="9">
        <v>0</v>
      </c>
      <c r="X1823" s="9">
        <v>9</v>
      </c>
      <c r="Y1823" s="9">
        <v>0</v>
      </c>
      <c r="Z1823" s="9">
        <v>0</v>
      </c>
      <c r="AA1823" s="9">
        <v>0</v>
      </c>
      <c r="AB1823" s="9">
        <v>8</v>
      </c>
      <c r="AC1823" s="9">
        <v>1</v>
      </c>
      <c r="AD1823" s="9">
        <v>0</v>
      </c>
      <c r="AE1823" s="9">
        <v>0</v>
      </c>
      <c r="AF1823" s="9">
        <v>7</v>
      </c>
      <c r="AG1823" s="9">
        <v>2</v>
      </c>
      <c r="AH1823" s="9">
        <v>0</v>
      </c>
      <c r="AI1823" s="9">
        <v>0</v>
      </c>
      <c r="AJ1823" s="9">
        <v>1</v>
      </c>
      <c r="AK1823" s="9">
        <v>1</v>
      </c>
      <c r="AL1823" s="9">
        <v>7</v>
      </c>
      <c r="AM1823" s="9">
        <v>0</v>
      </c>
      <c r="AN1823" s="9">
        <v>4</v>
      </c>
      <c r="AO1823" s="9">
        <v>1</v>
      </c>
      <c r="AP1823" s="9">
        <v>4</v>
      </c>
      <c r="AQ1823" s="9">
        <v>0</v>
      </c>
      <c r="AR1823" s="9">
        <v>9</v>
      </c>
      <c r="AS1823" s="9">
        <v>0</v>
      </c>
      <c r="AT1823" s="10">
        <v>0</v>
      </c>
    </row>
    <row r="1824" spans="1:46" ht="42.75" x14ac:dyDescent="0.25">
      <c r="A1824" s="26" t="str">
        <f t="shared" si="56"/>
        <v>2016Nurse practitionersQuebecUnknown places of work</v>
      </c>
      <c r="B1824" s="24">
        <v>2016</v>
      </c>
      <c r="C1824" s="9" t="s">
        <v>5</v>
      </c>
      <c r="D1824" s="9" t="s">
        <v>166</v>
      </c>
      <c r="E1824" s="9" t="str">
        <f t="shared" si="57"/>
        <v>Quebec</v>
      </c>
      <c r="F1824" s="9" t="s">
        <v>184</v>
      </c>
      <c r="G1824" s="9" t="s">
        <v>49</v>
      </c>
      <c r="H1824" s="9">
        <v>2</v>
      </c>
      <c r="I1824" s="9">
        <v>1</v>
      </c>
      <c r="J1824" s="9">
        <v>1</v>
      </c>
      <c r="K1824" s="9">
        <v>0</v>
      </c>
      <c r="L1824" s="9">
        <v>0</v>
      </c>
      <c r="M1824" s="9">
        <v>0</v>
      </c>
      <c r="N1824" s="9">
        <v>2</v>
      </c>
      <c r="O1824" s="9">
        <v>0</v>
      </c>
      <c r="P1824" s="9">
        <v>0</v>
      </c>
      <c r="Q1824" s="9">
        <v>0</v>
      </c>
      <c r="R1824" s="9">
        <v>0</v>
      </c>
      <c r="S1824" s="9">
        <v>0</v>
      </c>
      <c r="T1824" s="9">
        <v>0</v>
      </c>
      <c r="U1824" s="9">
        <v>0</v>
      </c>
      <c r="V1824" s="9">
        <v>0</v>
      </c>
      <c r="W1824" s="9">
        <v>0</v>
      </c>
      <c r="X1824" s="9">
        <v>2</v>
      </c>
      <c r="Y1824" s="9">
        <v>0</v>
      </c>
      <c r="Z1824" s="9">
        <v>0</v>
      </c>
      <c r="AA1824" s="9">
        <v>1</v>
      </c>
      <c r="AB1824" s="9">
        <v>1</v>
      </c>
      <c r="AC1824" s="9">
        <v>0</v>
      </c>
      <c r="AD1824" s="9">
        <v>0</v>
      </c>
      <c r="AE1824" s="9">
        <v>0</v>
      </c>
      <c r="AF1824" s="9">
        <v>2</v>
      </c>
      <c r="AG1824" s="9">
        <v>0</v>
      </c>
      <c r="AH1824" s="9">
        <v>0</v>
      </c>
      <c r="AI1824" s="9">
        <v>0</v>
      </c>
      <c r="AJ1824" s="9">
        <v>0</v>
      </c>
      <c r="AK1824" s="9">
        <v>0</v>
      </c>
      <c r="AL1824" s="9">
        <v>2</v>
      </c>
      <c r="AM1824" s="9">
        <v>0</v>
      </c>
      <c r="AN1824" s="9">
        <v>2</v>
      </c>
      <c r="AO1824" s="9">
        <v>0</v>
      </c>
      <c r="AP1824" s="9">
        <v>0</v>
      </c>
      <c r="AQ1824" s="9">
        <v>0</v>
      </c>
      <c r="AR1824" s="9">
        <v>2</v>
      </c>
      <c r="AS1824" s="9">
        <v>0</v>
      </c>
      <c r="AT1824" s="10">
        <v>0</v>
      </c>
    </row>
    <row r="1825" spans="1:46" ht="42.75" x14ac:dyDescent="0.25">
      <c r="A1825" s="26" t="str">
        <f t="shared" si="56"/>
        <v>2016Nurse practitionersOntarioAll places of work</v>
      </c>
      <c r="B1825" s="24">
        <v>2016</v>
      </c>
      <c r="C1825" s="9" t="s">
        <v>5</v>
      </c>
      <c r="D1825" s="9" t="s">
        <v>172</v>
      </c>
      <c r="E1825" s="9" t="str">
        <f t="shared" si="57"/>
        <v>Ontario</v>
      </c>
      <c r="F1825" s="9" t="s">
        <v>179</v>
      </c>
      <c r="G1825" s="9" t="s">
        <v>9</v>
      </c>
      <c r="H1825" s="9">
        <v>2646</v>
      </c>
      <c r="I1825" s="9">
        <v>2479</v>
      </c>
      <c r="J1825" s="9">
        <v>167</v>
      </c>
      <c r="K1825" s="9">
        <v>0</v>
      </c>
      <c r="L1825" s="9">
        <v>0</v>
      </c>
      <c r="M1825" s="9">
        <v>67</v>
      </c>
      <c r="N1825" s="9">
        <v>435</v>
      </c>
      <c r="O1825" s="9">
        <v>438</v>
      </c>
      <c r="P1825" s="9">
        <v>337</v>
      </c>
      <c r="Q1825" s="9">
        <v>377</v>
      </c>
      <c r="R1825" s="9">
        <v>426</v>
      </c>
      <c r="S1825" s="9">
        <v>306</v>
      </c>
      <c r="T1825" s="9">
        <v>211</v>
      </c>
      <c r="U1825" s="9">
        <v>44</v>
      </c>
      <c r="V1825" s="9">
        <v>5</v>
      </c>
      <c r="W1825" s="9">
        <v>0</v>
      </c>
      <c r="X1825" s="9">
        <v>2502</v>
      </c>
      <c r="Y1825" s="9">
        <v>143</v>
      </c>
      <c r="Z1825" s="9">
        <v>1</v>
      </c>
      <c r="AA1825" s="9">
        <v>696</v>
      </c>
      <c r="AB1825" s="9">
        <v>745</v>
      </c>
      <c r="AC1825" s="9">
        <v>619</v>
      </c>
      <c r="AD1825" s="9">
        <v>579</v>
      </c>
      <c r="AE1825" s="9">
        <v>7</v>
      </c>
      <c r="AF1825" s="9">
        <v>2132</v>
      </c>
      <c r="AG1825" s="9">
        <v>456</v>
      </c>
      <c r="AH1825" s="9">
        <v>58</v>
      </c>
      <c r="AI1825" s="9">
        <v>0</v>
      </c>
      <c r="AJ1825" s="9">
        <v>124</v>
      </c>
      <c r="AK1825" s="9">
        <v>36</v>
      </c>
      <c r="AL1825" s="9">
        <v>2486</v>
      </c>
      <c r="AM1825" s="9">
        <v>0</v>
      </c>
      <c r="AN1825" s="9">
        <v>2576</v>
      </c>
      <c r="AO1825" s="9">
        <v>33</v>
      </c>
      <c r="AP1825" s="9">
        <v>37</v>
      </c>
      <c r="AQ1825" s="9">
        <v>0</v>
      </c>
      <c r="AR1825" s="9">
        <v>2291</v>
      </c>
      <c r="AS1825" s="9">
        <v>355</v>
      </c>
      <c r="AT1825" s="10">
        <v>0</v>
      </c>
    </row>
    <row r="1826" spans="1:46" ht="42.75" x14ac:dyDescent="0.25">
      <c r="A1826" s="26" t="str">
        <f t="shared" si="56"/>
        <v>2016Nurse practitionersOntarioHospital</v>
      </c>
      <c r="B1826" s="24">
        <v>2016</v>
      </c>
      <c r="C1826" s="9" t="s">
        <v>5</v>
      </c>
      <c r="D1826" s="9" t="s">
        <v>172</v>
      </c>
      <c r="E1826" s="9" t="str">
        <f t="shared" si="57"/>
        <v>Ontario</v>
      </c>
      <c r="F1826" s="9" t="s">
        <v>180</v>
      </c>
      <c r="G1826" s="9" t="s">
        <v>10</v>
      </c>
      <c r="H1826" s="9">
        <v>1041</v>
      </c>
      <c r="I1826" s="9">
        <v>977</v>
      </c>
      <c r="J1826" s="9">
        <v>64</v>
      </c>
      <c r="K1826" s="9">
        <v>0</v>
      </c>
      <c r="L1826" s="9">
        <v>0</v>
      </c>
      <c r="M1826" s="9">
        <v>28</v>
      </c>
      <c r="N1826" s="9">
        <v>167</v>
      </c>
      <c r="O1826" s="9">
        <v>149</v>
      </c>
      <c r="P1826" s="9">
        <v>132</v>
      </c>
      <c r="Q1826" s="9">
        <v>158</v>
      </c>
      <c r="R1826" s="9">
        <v>204</v>
      </c>
      <c r="S1826" s="9">
        <v>129</v>
      </c>
      <c r="T1826" s="9">
        <v>63</v>
      </c>
      <c r="U1826" s="9">
        <v>11</v>
      </c>
      <c r="V1826" s="9">
        <v>0</v>
      </c>
      <c r="W1826" s="9">
        <v>0</v>
      </c>
      <c r="X1826" s="9">
        <v>967</v>
      </c>
      <c r="Y1826" s="9">
        <v>73</v>
      </c>
      <c r="Z1826" s="9">
        <v>1</v>
      </c>
      <c r="AA1826" s="9">
        <v>277</v>
      </c>
      <c r="AB1826" s="9">
        <v>281</v>
      </c>
      <c r="AC1826" s="9">
        <v>256</v>
      </c>
      <c r="AD1826" s="9">
        <v>226</v>
      </c>
      <c r="AE1826" s="9">
        <v>1</v>
      </c>
      <c r="AF1826" s="9">
        <v>883</v>
      </c>
      <c r="AG1826" s="9">
        <v>134</v>
      </c>
      <c r="AH1826" s="9">
        <v>24</v>
      </c>
      <c r="AI1826" s="9">
        <v>0</v>
      </c>
      <c r="AJ1826" s="9">
        <v>77</v>
      </c>
      <c r="AK1826" s="9">
        <v>19</v>
      </c>
      <c r="AL1826" s="9">
        <v>945</v>
      </c>
      <c r="AM1826" s="9">
        <v>0</v>
      </c>
      <c r="AN1826" s="9">
        <v>1031</v>
      </c>
      <c r="AO1826" s="9">
        <v>10</v>
      </c>
      <c r="AP1826" s="9">
        <v>0</v>
      </c>
      <c r="AQ1826" s="9">
        <v>0</v>
      </c>
      <c r="AR1826" s="9">
        <v>1017</v>
      </c>
      <c r="AS1826" s="9">
        <v>24</v>
      </c>
      <c r="AT1826" s="10">
        <v>0</v>
      </c>
    </row>
    <row r="1827" spans="1:46" ht="42.75" x14ac:dyDescent="0.25">
      <c r="A1827" s="26" t="str">
        <f t="shared" si="56"/>
        <v>2016Nurse practitionersOntarioCommunity health</v>
      </c>
      <c r="B1827" s="24">
        <v>2016</v>
      </c>
      <c r="C1827" s="9" t="s">
        <v>5</v>
      </c>
      <c r="D1827" s="9" t="s">
        <v>172</v>
      </c>
      <c r="E1827" s="9" t="str">
        <f t="shared" si="57"/>
        <v>Ontario</v>
      </c>
      <c r="F1827" s="9" t="s">
        <v>182</v>
      </c>
      <c r="G1827" s="9" t="s">
        <v>11</v>
      </c>
      <c r="H1827" s="9">
        <v>730</v>
      </c>
      <c r="I1827" s="9">
        <v>675</v>
      </c>
      <c r="J1827" s="9">
        <v>55</v>
      </c>
      <c r="K1827" s="9">
        <v>0</v>
      </c>
      <c r="L1827" s="9">
        <v>0</v>
      </c>
      <c r="M1827" s="9">
        <v>18</v>
      </c>
      <c r="N1827" s="9">
        <v>103</v>
      </c>
      <c r="O1827" s="9">
        <v>128</v>
      </c>
      <c r="P1827" s="9">
        <v>94</v>
      </c>
      <c r="Q1827" s="9">
        <v>94</v>
      </c>
      <c r="R1827" s="9">
        <v>115</v>
      </c>
      <c r="S1827" s="9">
        <v>81</v>
      </c>
      <c r="T1827" s="9">
        <v>82</v>
      </c>
      <c r="U1827" s="9">
        <v>13</v>
      </c>
      <c r="V1827" s="9">
        <v>2</v>
      </c>
      <c r="W1827" s="9">
        <v>0</v>
      </c>
      <c r="X1827" s="9">
        <v>693</v>
      </c>
      <c r="Y1827" s="9">
        <v>37</v>
      </c>
      <c r="Z1827" s="9">
        <v>0</v>
      </c>
      <c r="AA1827" s="9">
        <v>164</v>
      </c>
      <c r="AB1827" s="9">
        <v>217</v>
      </c>
      <c r="AC1827" s="9">
        <v>177</v>
      </c>
      <c r="AD1827" s="9">
        <v>168</v>
      </c>
      <c r="AE1827" s="9">
        <v>4</v>
      </c>
      <c r="AF1827" s="9">
        <v>565</v>
      </c>
      <c r="AG1827" s="9">
        <v>148</v>
      </c>
      <c r="AH1827" s="9">
        <v>17</v>
      </c>
      <c r="AI1827" s="9">
        <v>0</v>
      </c>
      <c r="AJ1827" s="9">
        <v>26</v>
      </c>
      <c r="AK1827" s="9">
        <v>8</v>
      </c>
      <c r="AL1827" s="9">
        <v>696</v>
      </c>
      <c r="AM1827" s="9">
        <v>0</v>
      </c>
      <c r="AN1827" s="9">
        <v>720</v>
      </c>
      <c r="AO1827" s="9">
        <v>10</v>
      </c>
      <c r="AP1827" s="9">
        <v>0</v>
      </c>
      <c r="AQ1827" s="9">
        <v>0</v>
      </c>
      <c r="AR1827" s="9">
        <v>613</v>
      </c>
      <c r="AS1827" s="9">
        <v>117</v>
      </c>
      <c r="AT1827" s="10">
        <v>0</v>
      </c>
    </row>
    <row r="1828" spans="1:46" ht="57" x14ac:dyDescent="0.25">
      <c r="A1828" s="26" t="str">
        <f t="shared" si="56"/>
        <v>2016Nurse practitionersOntarioNursing home/long-term care</v>
      </c>
      <c r="B1828" s="24">
        <v>2016</v>
      </c>
      <c r="C1828" s="9" t="s">
        <v>5</v>
      </c>
      <c r="D1828" s="9" t="s">
        <v>172</v>
      </c>
      <c r="E1828" s="9" t="str">
        <f t="shared" si="57"/>
        <v>Ontario</v>
      </c>
      <c r="F1828" s="9" t="s">
        <v>181</v>
      </c>
      <c r="G1828" s="9" t="s">
        <v>12</v>
      </c>
      <c r="H1828" s="9">
        <v>56</v>
      </c>
      <c r="I1828" s="9">
        <v>55</v>
      </c>
      <c r="J1828" s="9">
        <v>1</v>
      </c>
      <c r="K1828" s="9">
        <v>0</v>
      </c>
      <c r="L1828" s="9">
        <v>0</v>
      </c>
      <c r="M1828" s="9">
        <v>0</v>
      </c>
      <c r="N1828" s="9">
        <v>8</v>
      </c>
      <c r="O1828" s="9">
        <v>11</v>
      </c>
      <c r="P1828" s="9">
        <v>10</v>
      </c>
      <c r="Q1828" s="9">
        <v>6</v>
      </c>
      <c r="R1828" s="9">
        <v>5</v>
      </c>
      <c r="S1828" s="9">
        <v>8</v>
      </c>
      <c r="T1828" s="9">
        <v>7</v>
      </c>
      <c r="U1828" s="9">
        <v>0</v>
      </c>
      <c r="V1828" s="9">
        <v>1</v>
      </c>
      <c r="W1828" s="9">
        <v>0</v>
      </c>
      <c r="X1828" s="9">
        <v>53</v>
      </c>
      <c r="Y1828" s="9">
        <v>3</v>
      </c>
      <c r="Z1828" s="9">
        <v>0</v>
      </c>
      <c r="AA1828" s="9">
        <v>10</v>
      </c>
      <c r="AB1828" s="9">
        <v>21</v>
      </c>
      <c r="AC1828" s="9">
        <v>11</v>
      </c>
      <c r="AD1828" s="9">
        <v>13</v>
      </c>
      <c r="AE1828" s="9">
        <v>1</v>
      </c>
      <c r="AF1828" s="9">
        <v>46</v>
      </c>
      <c r="AG1828" s="9">
        <v>10</v>
      </c>
      <c r="AH1828" s="9">
        <v>0</v>
      </c>
      <c r="AI1828" s="9">
        <v>0</v>
      </c>
      <c r="AJ1828" s="9">
        <v>2</v>
      </c>
      <c r="AK1828" s="9">
        <v>2</v>
      </c>
      <c r="AL1828" s="9">
        <v>52</v>
      </c>
      <c r="AM1828" s="9">
        <v>0</v>
      </c>
      <c r="AN1828" s="9">
        <v>54</v>
      </c>
      <c r="AO1828" s="9">
        <v>2</v>
      </c>
      <c r="AP1828" s="9">
        <v>0</v>
      </c>
      <c r="AQ1828" s="9">
        <v>0</v>
      </c>
      <c r="AR1828" s="9">
        <v>50</v>
      </c>
      <c r="AS1828" s="9">
        <v>6</v>
      </c>
      <c r="AT1828" s="10">
        <v>0</v>
      </c>
    </row>
    <row r="1829" spans="1:46" ht="42.75" x14ac:dyDescent="0.25">
      <c r="A1829" s="26" t="str">
        <f t="shared" si="56"/>
        <v>2016Nurse practitionersOntarioOther places of work</v>
      </c>
      <c r="B1829" s="24">
        <v>2016</v>
      </c>
      <c r="C1829" s="9" t="s">
        <v>5</v>
      </c>
      <c r="D1829" s="9" t="s">
        <v>172</v>
      </c>
      <c r="E1829" s="9" t="str">
        <f t="shared" si="57"/>
        <v>Ontario</v>
      </c>
      <c r="F1829" s="9" t="s">
        <v>183</v>
      </c>
      <c r="G1829" s="9" t="s">
        <v>13</v>
      </c>
      <c r="H1829" s="9">
        <v>819</v>
      </c>
      <c r="I1829" s="9">
        <v>772</v>
      </c>
      <c r="J1829" s="9">
        <v>47</v>
      </c>
      <c r="K1829" s="9">
        <v>0</v>
      </c>
      <c r="L1829" s="9">
        <v>0</v>
      </c>
      <c r="M1829" s="9">
        <v>21</v>
      </c>
      <c r="N1829" s="9">
        <v>157</v>
      </c>
      <c r="O1829" s="9">
        <v>150</v>
      </c>
      <c r="P1829" s="9">
        <v>101</v>
      </c>
      <c r="Q1829" s="9">
        <v>119</v>
      </c>
      <c r="R1829" s="9">
        <v>102</v>
      </c>
      <c r="S1829" s="9">
        <v>88</v>
      </c>
      <c r="T1829" s="9">
        <v>59</v>
      </c>
      <c r="U1829" s="9">
        <v>20</v>
      </c>
      <c r="V1829" s="9">
        <v>2</v>
      </c>
      <c r="W1829" s="9">
        <v>0</v>
      </c>
      <c r="X1829" s="9">
        <v>789</v>
      </c>
      <c r="Y1829" s="9">
        <v>30</v>
      </c>
      <c r="Z1829" s="9">
        <v>0</v>
      </c>
      <c r="AA1829" s="9">
        <v>245</v>
      </c>
      <c r="AB1829" s="9">
        <v>226</v>
      </c>
      <c r="AC1829" s="9">
        <v>175</v>
      </c>
      <c r="AD1829" s="9">
        <v>172</v>
      </c>
      <c r="AE1829" s="9">
        <v>1</v>
      </c>
      <c r="AF1829" s="9">
        <v>638</v>
      </c>
      <c r="AG1829" s="9">
        <v>164</v>
      </c>
      <c r="AH1829" s="9">
        <v>17</v>
      </c>
      <c r="AI1829" s="9">
        <v>0</v>
      </c>
      <c r="AJ1829" s="9">
        <v>19</v>
      </c>
      <c r="AK1829" s="9">
        <v>7</v>
      </c>
      <c r="AL1829" s="9">
        <v>793</v>
      </c>
      <c r="AM1829" s="9">
        <v>0</v>
      </c>
      <c r="AN1829" s="9">
        <v>771</v>
      </c>
      <c r="AO1829" s="9">
        <v>11</v>
      </c>
      <c r="AP1829" s="9">
        <v>37</v>
      </c>
      <c r="AQ1829" s="9">
        <v>0</v>
      </c>
      <c r="AR1829" s="9">
        <v>611</v>
      </c>
      <c r="AS1829" s="9">
        <v>208</v>
      </c>
      <c r="AT1829" s="10">
        <v>0</v>
      </c>
    </row>
    <row r="1830" spans="1:46" ht="42.75" x14ac:dyDescent="0.25">
      <c r="A1830" s="26" t="str">
        <f t="shared" si="56"/>
        <v>2016Nurse practitionersManitobaAll places of work</v>
      </c>
      <c r="B1830" s="24">
        <v>2016</v>
      </c>
      <c r="C1830" s="9" t="s">
        <v>5</v>
      </c>
      <c r="D1830" s="9" t="s">
        <v>173</v>
      </c>
      <c r="E1830" s="9" t="str">
        <f t="shared" si="57"/>
        <v>Manitoba</v>
      </c>
      <c r="F1830" s="9" t="s">
        <v>179</v>
      </c>
      <c r="G1830" s="9" t="s">
        <v>9</v>
      </c>
      <c r="H1830" s="9">
        <v>162</v>
      </c>
      <c r="I1830" s="9">
        <v>0</v>
      </c>
      <c r="J1830" s="9">
        <v>0</v>
      </c>
      <c r="K1830" s="9">
        <v>162</v>
      </c>
      <c r="L1830" s="9">
        <v>0</v>
      </c>
      <c r="M1830" s="9">
        <v>9</v>
      </c>
      <c r="N1830" s="9">
        <v>20</v>
      </c>
      <c r="O1830" s="9">
        <v>34</v>
      </c>
      <c r="P1830" s="9">
        <v>28</v>
      </c>
      <c r="Q1830" s="9">
        <v>31</v>
      </c>
      <c r="R1830" s="9">
        <v>23</v>
      </c>
      <c r="S1830" s="9">
        <v>9</v>
      </c>
      <c r="T1830" s="9">
        <v>5</v>
      </c>
      <c r="U1830" s="9">
        <v>2</v>
      </c>
      <c r="V1830" s="9">
        <v>1</v>
      </c>
      <c r="W1830" s="9">
        <v>0</v>
      </c>
      <c r="X1830" s="9">
        <v>160</v>
      </c>
      <c r="Y1830" s="9">
        <v>2</v>
      </c>
      <c r="Z1830" s="9">
        <v>0</v>
      </c>
      <c r="AA1830" s="9">
        <v>32</v>
      </c>
      <c r="AB1830" s="9">
        <v>68</v>
      </c>
      <c r="AC1830" s="9">
        <v>44</v>
      </c>
      <c r="AD1830" s="9">
        <v>18</v>
      </c>
      <c r="AE1830" s="9">
        <v>0</v>
      </c>
      <c r="AF1830" s="9">
        <v>93</v>
      </c>
      <c r="AG1830" s="9">
        <v>62</v>
      </c>
      <c r="AH1830" s="9">
        <v>7</v>
      </c>
      <c r="AI1830" s="9">
        <v>0</v>
      </c>
      <c r="AJ1830" s="9">
        <v>5</v>
      </c>
      <c r="AK1830" s="9">
        <v>2</v>
      </c>
      <c r="AL1830" s="9">
        <v>154</v>
      </c>
      <c r="AM1830" s="9">
        <v>1</v>
      </c>
      <c r="AN1830" s="9">
        <v>138</v>
      </c>
      <c r="AO1830" s="9">
        <v>2</v>
      </c>
      <c r="AP1830" s="9">
        <v>21</v>
      </c>
      <c r="AQ1830" s="9">
        <v>1</v>
      </c>
      <c r="AR1830" s="9">
        <v>120</v>
      </c>
      <c r="AS1830" s="9">
        <v>42</v>
      </c>
      <c r="AT1830" s="10">
        <v>0</v>
      </c>
    </row>
    <row r="1831" spans="1:46" ht="42.75" x14ac:dyDescent="0.25">
      <c r="A1831" s="26" t="str">
        <f t="shared" si="56"/>
        <v>2016Nurse practitionersManitobaHospital</v>
      </c>
      <c r="B1831" s="24">
        <v>2016</v>
      </c>
      <c r="C1831" s="9" t="s">
        <v>5</v>
      </c>
      <c r="D1831" s="9" t="s">
        <v>173</v>
      </c>
      <c r="E1831" s="9" t="str">
        <f t="shared" si="57"/>
        <v>Manitoba</v>
      </c>
      <c r="F1831" s="9" t="s">
        <v>180</v>
      </c>
      <c r="G1831" s="9" t="s">
        <v>10</v>
      </c>
      <c r="H1831" s="9">
        <v>29</v>
      </c>
      <c r="I1831" s="9">
        <v>0</v>
      </c>
      <c r="J1831" s="9">
        <v>0</v>
      </c>
      <c r="K1831" s="9">
        <v>29</v>
      </c>
      <c r="L1831" s="9">
        <v>0</v>
      </c>
      <c r="M1831" s="9">
        <v>1</v>
      </c>
      <c r="N1831" s="9">
        <v>4</v>
      </c>
      <c r="O1831" s="9">
        <v>7</v>
      </c>
      <c r="P1831" s="9">
        <v>4</v>
      </c>
      <c r="Q1831" s="9">
        <v>6</v>
      </c>
      <c r="R1831" s="9">
        <v>2</v>
      </c>
      <c r="S1831" s="9">
        <v>3</v>
      </c>
      <c r="T1831" s="9">
        <v>1</v>
      </c>
      <c r="U1831" s="9">
        <v>1</v>
      </c>
      <c r="V1831" s="9">
        <v>0</v>
      </c>
      <c r="W1831" s="9">
        <v>0</v>
      </c>
      <c r="X1831" s="9">
        <v>28</v>
      </c>
      <c r="Y1831" s="9">
        <v>1</v>
      </c>
      <c r="Z1831" s="9">
        <v>0</v>
      </c>
      <c r="AA1831" s="9">
        <v>5</v>
      </c>
      <c r="AB1831" s="9">
        <v>12</v>
      </c>
      <c r="AC1831" s="9">
        <v>8</v>
      </c>
      <c r="AD1831" s="9">
        <v>4</v>
      </c>
      <c r="AE1831" s="9">
        <v>0</v>
      </c>
      <c r="AF1831" s="9">
        <v>20</v>
      </c>
      <c r="AG1831" s="9">
        <v>6</v>
      </c>
      <c r="AH1831" s="9">
        <v>3</v>
      </c>
      <c r="AI1831" s="9">
        <v>0</v>
      </c>
      <c r="AJ1831" s="9">
        <v>2</v>
      </c>
      <c r="AK1831" s="9">
        <v>1</v>
      </c>
      <c r="AL1831" s="9">
        <v>26</v>
      </c>
      <c r="AM1831" s="9">
        <v>0</v>
      </c>
      <c r="AN1831" s="9">
        <v>26</v>
      </c>
      <c r="AO1831" s="9">
        <v>1</v>
      </c>
      <c r="AP1831" s="9">
        <v>2</v>
      </c>
      <c r="AQ1831" s="9">
        <v>0</v>
      </c>
      <c r="AR1831" s="9">
        <v>25</v>
      </c>
      <c r="AS1831" s="9">
        <v>4</v>
      </c>
      <c r="AT1831" s="10">
        <v>0</v>
      </c>
    </row>
    <row r="1832" spans="1:46" ht="42.75" x14ac:dyDescent="0.25">
      <c r="A1832" s="26" t="str">
        <f t="shared" si="56"/>
        <v>2016Nurse practitionersManitobaCommunity health</v>
      </c>
      <c r="B1832" s="24">
        <v>2016</v>
      </c>
      <c r="C1832" s="9" t="s">
        <v>5</v>
      </c>
      <c r="D1832" s="9" t="s">
        <v>173</v>
      </c>
      <c r="E1832" s="9" t="str">
        <f t="shared" si="57"/>
        <v>Manitoba</v>
      </c>
      <c r="F1832" s="9" t="s">
        <v>182</v>
      </c>
      <c r="G1832" s="9" t="s">
        <v>11</v>
      </c>
      <c r="H1832" s="9">
        <v>102</v>
      </c>
      <c r="I1832" s="9">
        <v>0</v>
      </c>
      <c r="J1832" s="9">
        <v>0</v>
      </c>
      <c r="K1832" s="9">
        <v>102</v>
      </c>
      <c r="L1832" s="9">
        <v>0</v>
      </c>
      <c r="M1832" s="9">
        <v>6</v>
      </c>
      <c r="N1832" s="9">
        <v>14</v>
      </c>
      <c r="O1832" s="9">
        <v>23</v>
      </c>
      <c r="P1832" s="9">
        <v>16</v>
      </c>
      <c r="Q1832" s="9">
        <v>18</v>
      </c>
      <c r="R1832" s="9">
        <v>17</v>
      </c>
      <c r="S1832" s="9">
        <v>4</v>
      </c>
      <c r="T1832" s="9">
        <v>3</v>
      </c>
      <c r="U1832" s="9">
        <v>1</v>
      </c>
      <c r="V1832" s="9">
        <v>0</v>
      </c>
      <c r="W1832" s="9">
        <v>0</v>
      </c>
      <c r="X1832" s="9">
        <v>101</v>
      </c>
      <c r="Y1832" s="9">
        <v>1</v>
      </c>
      <c r="Z1832" s="9">
        <v>0</v>
      </c>
      <c r="AA1832" s="9">
        <v>22</v>
      </c>
      <c r="AB1832" s="9">
        <v>42</v>
      </c>
      <c r="AC1832" s="9">
        <v>29</v>
      </c>
      <c r="AD1832" s="9">
        <v>9</v>
      </c>
      <c r="AE1832" s="9">
        <v>0</v>
      </c>
      <c r="AF1832" s="9">
        <v>55</v>
      </c>
      <c r="AG1832" s="9">
        <v>44</v>
      </c>
      <c r="AH1832" s="9">
        <v>3</v>
      </c>
      <c r="AI1832" s="9">
        <v>0</v>
      </c>
      <c r="AJ1832" s="9">
        <v>3</v>
      </c>
      <c r="AK1832" s="9">
        <v>1</v>
      </c>
      <c r="AL1832" s="9">
        <v>98</v>
      </c>
      <c r="AM1832" s="9">
        <v>0</v>
      </c>
      <c r="AN1832" s="9">
        <v>92</v>
      </c>
      <c r="AO1832" s="9">
        <v>1</v>
      </c>
      <c r="AP1832" s="9">
        <v>8</v>
      </c>
      <c r="AQ1832" s="9">
        <v>1</v>
      </c>
      <c r="AR1832" s="9">
        <v>70</v>
      </c>
      <c r="AS1832" s="9">
        <v>32</v>
      </c>
      <c r="AT1832" s="10">
        <v>0</v>
      </c>
    </row>
    <row r="1833" spans="1:46" ht="57" x14ac:dyDescent="0.25">
      <c r="A1833" s="26" t="str">
        <f t="shared" si="56"/>
        <v>2016Nurse practitionersManitobaNursing home/long-term care</v>
      </c>
      <c r="B1833" s="24">
        <v>2016</v>
      </c>
      <c r="C1833" s="9" t="s">
        <v>5</v>
      </c>
      <c r="D1833" s="9" t="s">
        <v>173</v>
      </c>
      <c r="E1833" s="9" t="str">
        <f t="shared" si="57"/>
        <v>Manitoba</v>
      </c>
      <c r="F1833" s="9" t="s">
        <v>181</v>
      </c>
      <c r="G1833" s="9" t="s">
        <v>12</v>
      </c>
      <c r="H1833" s="9">
        <v>3</v>
      </c>
      <c r="I1833" s="9">
        <v>0</v>
      </c>
      <c r="J1833" s="9">
        <v>0</v>
      </c>
      <c r="K1833" s="9">
        <v>3</v>
      </c>
      <c r="L1833" s="9">
        <v>0</v>
      </c>
      <c r="M1833" s="9">
        <v>0</v>
      </c>
      <c r="N1833" s="9">
        <v>0</v>
      </c>
      <c r="O1833" s="9">
        <v>0</v>
      </c>
      <c r="P1833" s="9">
        <v>0</v>
      </c>
      <c r="Q1833" s="9">
        <v>1</v>
      </c>
      <c r="R1833" s="9">
        <v>2</v>
      </c>
      <c r="S1833" s="9">
        <v>0</v>
      </c>
      <c r="T1833" s="9">
        <v>0</v>
      </c>
      <c r="U1833" s="9">
        <v>0</v>
      </c>
      <c r="V1833" s="9">
        <v>0</v>
      </c>
      <c r="W1833" s="9">
        <v>0</v>
      </c>
      <c r="X1833" s="9">
        <v>3</v>
      </c>
      <c r="Y1833" s="9">
        <v>0</v>
      </c>
      <c r="Z1833" s="9">
        <v>0</v>
      </c>
      <c r="AA1833" s="9">
        <v>0</v>
      </c>
      <c r="AB1833" s="9">
        <v>2</v>
      </c>
      <c r="AC1833" s="9">
        <v>0</v>
      </c>
      <c r="AD1833" s="9">
        <v>1</v>
      </c>
      <c r="AE1833" s="9">
        <v>0</v>
      </c>
      <c r="AF1833" s="9">
        <v>2</v>
      </c>
      <c r="AG1833" s="9">
        <v>1</v>
      </c>
      <c r="AH1833" s="9">
        <v>0</v>
      </c>
      <c r="AI1833" s="9">
        <v>0</v>
      </c>
      <c r="AJ1833" s="9">
        <v>0</v>
      </c>
      <c r="AK1833" s="9">
        <v>0</v>
      </c>
      <c r="AL1833" s="9">
        <v>3</v>
      </c>
      <c r="AM1833" s="9">
        <v>0</v>
      </c>
      <c r="AN1833" s="9">
        <v>3</v>
      </c>
      <c r="AO1833" s="9">
        <v>0</v>
      </c>
      <c r="AP1833" s="9">
        <v>0</v>
      </c>
      <c r="AQ1833" s="9">
        <v>0</v>
      </c>
      <c r="AR1833" s="9">
        <v>3</v>
      </c>
      <c r="AS1833" s="9">
        <v>0</v>
      </c>
      <c r="AT1833" s="10">
        <v>0</v>
      </c>
    </row>
    <row r="1834" spans="1:46" ht="42.75" x14ac:dyDescent="0.25">
      <c r="A1834" s="26" t="str">
        <f t="shared" si="56"/>
        <v>2016Nurse practitionersManitobaOther places of work</v>
      </c>
      <c r="B1834" s="24">
        <v>2016</v>
      </c>
      <c r="C1834" s="9" t="s">
        <v>5</v>
      </c>
      <c r="D1834" s="9" t="s">
        <v>173</v>
      </c>
      <c r="E1834" s="9" t="str">
        <f t="shared" si="57"/>
        <v>Manitoba</v>
      </c>
      <c r="F1834" s="9" t="s">
        <v>183</v>
      </c>
      <c r="G1834" s="9" t="s">
        <v>13</v>
      </c>
      <c r="H1834" s="9">
        <v>27</v>
      </c>
      <c r="I1834" s="9">
        <v>0</v>
      </c>
      <c r="J1834" s="9">
        <v>0</v>
      </c>
      <c r="K1834" s="9">
        <v>27</v>
      </c>
      <c r="L1834" s="9">
        <v>0</v>
      </c>
      <c r="M1834" s="9">
        <v>1</v>
      </c>
      <c r="N1834" s="9">
        <v>2</v>
      </c>
      <c r="O1834" s="9">
        <v>4</v>
      </c>
      <c r="P1834" s="9">
        <v>8</v>
      </c>
      <c r="Q1834" s="9">
        <v>6</v>
      </c>
      <c r="R1834" s="9">
        <v>2</v>
      </c>
      <c r="S1834" s="9">
        <v>2</v>
      </c>
      <c r="T1834" s="9">
        <v>1</v>
      </c>
      <c r="U1834" s="9">
        <v>0</v>
      </c>
      <c r="V1834" s="9">
        <v>1</v>
      </c>
      <c r="W1834" s="9">
        <v>0</v>
      </c>
      <c r="X1834" s="9">
        <v>27</v>
      </c>
      <c r="Y1834" s="9">
        <v>0</v>
      </c>
      <c r="Z1834" s="9">
        <v>0</v>
      </c>
      <c r="AA1834" s="9">
        <v>4</v>
      </c>
      <c r="AB1834" s="9">
        <v>12</v>
      </c>
      <c r="AC1834" s="9">
        <v>7</v>
      </c>
      <c r="AD1834" s="9">
        <v>4</v>
      </c>
      <c r="AE1834" s="9">
        <v>0</v>
      </c>
      <c r="AF1834" s="9">
        <v>16</v>
      </c>
      <c r="AG1834" s="9">
        <v>10</v>
      </c>
      <c r="AH1834" s="9">
        <v>1</v>
      </c>
      <c r="AI1834" s="9">
        <v>0</v>
      </c>
      <c r="AJ1834" s="9">
        <v>0</v>
      </c>
      <c r="AK1834" s="9">
        <v>0</v>
      </c>
      <c r="AL1834" s="9">
        <v>27</v>
      </c>
      <c r="AM1834" s="9">
        <v>0</v>
      </c>
      <c r="AN1834" s="9">
        <v>16</v>
      </c>
      <c r="AO1834" s="9">
        <v>0</v>
      </c>
      <c r="AP1834" s="9">
        <v>11</v>
      </c>
      <c r="AQ1834" s="9">
        <v>0</v>
      </c>
      <c r="AR1834" s="9">
        <v>21</v>
      </c>
      <c r="AS1834" s="9">
        <v>6</v>
      </c>
      <c r="AT1834" s="10">
        <v>0</v>
      </c>
    </row>
    <row r="1835" spans="1:46" ht="42.75" x14ac:dyDescent="0.25">
      <c r="A1835" s="26" t="str">
        <f t="shared" si="56"/>
        <v>2016Nurse practitionersManitobaUnknown places of work</v>
      </c>
      <c r="B1835" s="24">
        <v>2016</v>
      </c>
      <c r="C1835" s="9" t="s">
        <v>5</v>
      </c>
      <c r="D1835" s="9" t="s">
        <v>173</v>
      </c>
      <c r="E1835" s="9" t="str">
        <f t="shared" si="57"/>
        <v>Manitoba</v>
      </c>
      <c r="F1835" s="9" t="s">
        <v>184</v>
      </c>
      <c r="G1835" s="9" t="s">
        <v>49</v>
      </c>
      <c r="H1835" s="9">
        <v>1</v>
      </c>
      <c r="I1835" s="9">
        <v>0</v>
      </c>
      <c r="J1835" s="9">
        <v>0</v>
      </c>
      <c r="K1835" s="9">
        <v>1</v>
      </c>
      <c r="L1835" s="9">
        <v>0</v>
      </c>
      <c r="M1835" s="9">
        <v>1</v>
      </c>
      <c r="N1835" s="9">
        <v>0</v>
      </c>
      <c r="O1835" s="9">
        <v>0</v>
      </c>
      <c r="P1835" s="9">
        <v>0</v>
      </c>
      <c r="Q1835" s="9">
        <v>0</v>
      </c>
      <c r="R1835" s="9">
        <v>0</v>
      </c>
      <c r="S1835" s="9">
        <v>0</v>
      </c>
      <c r="T1835" s="9">
        <v>0</v>
      </c>
      <c r="U1835" s="9">
        <v>0</v>
      </c>
      <c r="V1835" s="9">
        <v>0</v>
      </c>
      <c r="W1835" s="9">
        <v>0</v>
      </c>
      <c r="X1835" s="9">
        <v>1</v>
      </c>
      <c r="Y1835" s="9">
        <v>0</v>
      </c>
      <c r="Z1835" s="9">
        <v>0</v>
      </c>
      <c r="AA1835" s="9">
        <v>1</v>
      </c>
      <c r="AB1835" s="9">
        <v>0</v>
      </c>
      <c r="AC1835" s="9">
        <v>0</v>
      </c>
      <c r="AD1835" s="9">
        <v>0</v>
      </c>
      <c r="AE1835" s="9">
        <v>0</v>
      </c>
      <c r="AF1835" s="9">
        <v>0</v>
      </c>
      <c r="AG1835" s="9">
        <v>1</v>
      </c>
      <c r="AH1835" s="9">
        <v>0</v>
      </c>
      <c r="AI1835" s="9">
        <v>0</v>
      </c>
      <c r="AJ1835" s="9">
        <v>0</v>
      </c>
      <c r="AK1835" s="9">
        <v>0</v>
      </c>
      <c r="AL1835" s="9">
        <v>0</v>
      </c>
      <c r="AM1835" s="9">
        <v>1</v>
      </c>
      <c r="AN1835" s="9">
        <v>1</v>
      </c>
      <c r="AO1835" s="9">
        <v>0</v>
      </c>
      <c r="AP1835" s="9">
        <v>0</v>
      </c>
      <c r="AQ1835" s="9">
        <v>0</v>
      </c>
      <c r="AR1835" s="9">
        <v>1</v>
      </c>
      <c r="AS1835" s="9">
        <v>0</v>
      </c>
      <c r="AT1835" s="10">
        <v>0</v>
      </c>
    </row>
    <row r="1836" spans="1:46" ht="42.75" x14ac:dyDescent="0.25">
      <c r="A1836" s="26" t="str">
        <f t="shared" si="56"/>
        <v>2016Nurse practitionersSaskatchewanAll places of work</v>
      </c>
      <c r="B1836" s="24">
        <v>2016</v>
      </c>
      <c r="C1836" s="9" t="s">
        <v>5</v>
      </c>
      <c r="D1836" s="9" t="s">
        <v>174</v>
      </c>
      <c r="E1836" s="9" t="str">
        <f t="shared" si="57"/>
        <v>Saskatchewan</v>
      </c>
      <c r="F1836" s="9" t="s">
        <v>179</v>
      </c>
      <c r="G1836" s="9" t="s">
        <v>9</v>
      </c>
      <c r="H1836" s="9">
        <v>192</v>
      </c>
      <c r="I1836" s="9">
        <v>177</v>
      </c>
      <c r="J1836" s="9">
        <v>15</v>
      </c>
      <c r="K1836" s="9">
        <v>0</v>
      </c>
      <c r="L1836" s="9">
        <v>0</v>
      </c>
      <c r="M1836" s="9">
        <v>5</v>
      </c>
      <c r="N1836" s="9">
        <v>24</v>
      </c>
      <c r="O1836" s="9">
        <v>23</v>
      </c>
      <c r="P1836" s="9">
        <v>27</v>
      </c>
      <c r="Q1836" s="9">
        <v>25</v>
      </c>
      <c r="R1836" s="9">
        <v>30</v>
      </c>
      <c r="S1836" s="9">
        <v>30</v>
      </c>
      <c r="T1836" s="9">
        <v>21</v>
      </c>
      <c r="U1836" s="9">
        <v>6</v>
      </c>
      <c r="V1836" s="9">
        <v>1</v>
      </c>
      <c r="W1836" s="9">
        <v>0</v>
      </c>
      <c r="X1836" s="9">
        <v>176</v>
      </c>
      <c r="Y1836" s="9">
        <v>9</v>
      </c>
      <c r="Z1836" s="9">
        <v>7</v>
      </c>
      <c r="AA1836" s="9">
        <v>124</v>
      </c>
      <c r="AB1836" s="9">
        <v>57</v>
      </c>
      <c r="AC1836" s="9">
        <v>10</v>
      </c>
      <c r="AD1836" s="9">
        <v>1</v>
      </c>
      <c r="AE1836" s="9">
        <v>0</v>
      </c>
      <c r="AF1836" s="9">
        <v>149</v>
      </c>
      <c r="AG1836" s="9">
        <v>26</v>
      </c>
      <c r="AH1836" s="9">
        <v>17</v>
      </c>
      <c r="AI1836" s="9">
        <v>0</v>
      </c>
      <c r="AJ1836" s="9">
        <v>1</v>
      </c>
      <c r="AK1836" s="9">
        <v>2</v>
      </c>
      <c r="AL1836" s="9">
        <v>177</v>
      </c>
      <c r="AM1836" s="9">
        <v>12</v>
      </c>
      <c r="AN1836" s="9">
        <v>175</v>
      </c>
      <c r="AO1836" s="9">
        <v>1</v>
      </c>
      <c r="AP1836" s="9">
        <v>4</v>
      </c>
      <c r="AQ1836" s="9">
        <v>12</v>
      </c>
      <c r="AR1836" s="9">
        <v>89</v>
      </c>
      <c r="AS1836" s="9">
        <v>103</v>
      </c>
      <c r="AT1836" s="10">
        <v>0</v>
      </c>
    </row>
    <row r="1837" spans="1:46" ht="42.75" x14ac:dyDescent="0.25">
      <c r="A1837" s="26" t="str">
        <f t="shared" si="56"/>
        <v>2016Nurse practitionersSaskatchewanHospital</v>
      </c>
      <c r="B1837" s="24">
        <v>2016</v>
      </c>
      <c r="C1837" s="9" t="s">
        <v>5</v>
      </c>
      <c r="D1837" s="9" t="s">
        <v>174</v>
      </c>
      <c r="E1837" s="9" t="str">
        <f t="shared" si="57"/>
        <v>Saskatchewan</v>
      </c>
      <c r="F1837" s="9" t="s">
        <v>180</v>
      </c>
      <c r="G1837" s="9" t="s">
        <v>10</v>
      </c>
      <c r="H1837" s="9">
        <v>23</v>
      </c>
      <c r="I1837" s="9">
        <v>19</v>
      </c>
      <c r="J1837" s="9">
        <v>4</v>
      </c>
      <c r="K1837" s="9">
        <v>0</v>
      </c>
      <c r="L1837" s="9">
        <v>0</v>
      </c>
      <c r="M1837" s="9">
        <v>0</v>
      </c>
      <c r="N1837" s="9">
        <v>2</v>
      </c>
      <c r="O1837" s="9">
        <v>5</v>
      </c>
      <c r="P1837" s="9">
        <v>5</v>
      </c>
      <c r="Q1837" s="9">
        <v>1</v>
      </c>
      <c r="R1837" s="9">
        <v>3</v>
      </c>
      <c r="S1837" s="9">
        <v>2</v>
      </c>
      <c r="T1837" s="9">
        <v>4</v>
      </c>
      <c r="U1837" s="9">
        <v>1</v>
      </c>
      <c r="V1837" s="9">
        <v>0</v>
      </c>
      <c r="W1837" s="9">
        <v>0</v>
      </c>
      <c r="X1837" s="9">
        <v>16</v>
      </c>
      <c r="Y1837" s="9">
        <v>7</v>
      </c>
      <c r="Z1837" s="9">
        <v>0</v>
      </c>
      <c r="AA1837" s="9">
        <v>18</v>
      </c>
      <c r="AB1837" s="9">
        <v>5</v>
      </c>
      <c r="AC1837" s="9">
        <v>0</v>
      </c>
      <c r="AD1837" s="9">
        <v>0</v>
      </c>
      <c r="AE1837" s="9">
        <v>0</v>
      </c>
      <c r="AF1837" s="9">
        <v>18</v>
      </c>
      <c r="AG1837" s="9">
        <v>2</v>
      </c>
      <c r="AH1837" s="9">
        <v>3</v>
      </c>
      <c r="AI1837" s="9">
        <v>0</v>
      </c>
      <c r="AJ1837" s="9">
        <v>0</v>
      </c>
      <c r="AK1837" s="9">
        <v>0</v>
      </c>
      <c r="AL1837" s="9">
        <v>23</v>
      </c>
      <c r="AM1837" s="9">
        <v>0</v>
      </c>
      <c r="AN1837" s="9">
        <v>23</v>
      </c>
      <c r="AO1837" s="9">
        <v>0</v>
      </c>
      <c r="AP1837" s="9">
        <v>0</v>
      </c>
      <c r="AQ1837" s="9">
        <v>0</v>
      </c>
      <c r="AR1837" s="9">
        <v>17</v>
      </c>
      <c r="AS1837" s="9">
        <v>6</v>
      </c>
      <c r="AT1837" s="10">
        <v>0</v>
      </c>
    </row>
    <row r="1838" spans="1:46" ht="42.75" x14ac:dyDescent="0.25">
      <c r="A1838" s="26" t="str">
        <f t="shared" si="56"/>
        <v>2016Nurse practitionersSaskatchewanCommunity health</v>
      </c>
      <c r="B1838" s="24">
        <v>2016</v>
      </c>
      <c r="C1838" s="9" t="s">
        <v>5</v>
      </c>
      <c r="D1838" s="9" t="s">
        <v>174</v>
      </c>
      <c r="E1838" s="9" t="str">
        <f t="shared" si="57"/>
        <v>Saskatchewan</v>
      </c>
      <c r="F1838" s="9" t="s">
        <v>182</v>
      </c>
      <c r="G1838" s="9" t="s">
        <v>11</v>
      </c>
      <c r="H1838" s="9">
        <v>133</v>
      </c>
      <c r="I1838" s="9">
        <v>123</v>
      </c>
      <c r="J1838" s="9">
        <v>10</v>
      </c>
      <c r="K1838" s="9">
        <v>0</v>
      </c>
      <c r="L1838" s="9">
        <v>0</v>
      </c>
      <c r="M1838" s="9">
        <v>4</v>
      </c>
      <c r="N1838" s="9">
        <v>19</v>
      </c>
      <c r="O1838" s="9">
        <v>14</v>
      </c>
      <c r="P1838" s="9">
        <v>16</v>
      </c>
      <c r="Q1838" s="9">
        <v>19</v>
      </c>
      <c r="R1838" s="9">
        <v>22</v>
      </c>
      <c r="S1838" s="9">
        <v>20</v>
      </c>
      <c r="T1838" s="9">
        <v>13</v>
      </c>
      <c r="U1838" s="9">
        <v>5</v>
      </c>
      <c r="V1838" s="9">
        <v>1</v>
      </c>
      <c r="W1838" s="9">
        <v>0</v>
      </c>
      <c r="X1838" s="9">
        <v>126</v>
      </c>
      <c r="Y1838" s="9">
        <v>2</v>
      </c>
      <c r="Z1838" s="9">
        <v>5</v>
      </c>
      <c r="AA1838" s="9">
        <v>84</v>
      </c>
      <c r="AB1838" s="9">
        <v>40</v>
      </c>
      <c r="AC1838" s="9">
        <v>8</v>
      </c>
      <c r="AD1838" s="9">
        <v>1</v>
      </c>
      <c r="AE1838" s="9">
        <v>0</v>
      </c>
      <c r="AF1838" s="9">
        <v>107</v>
      </c>
      <c r="AG1838" s="9">
        <v>18</v>
      </c>
      <c r="AH1838" s="9">
        <v>8</v>
      </c>
      <c r="AI1838" s="9">
        <v>0</v>
      </c>
      <c r="AJ1838" s="9">
        <v>1</v>
      </c>
      <c r="AK1838" s="9">
        <v>1</v>
      </c>
      <c r="AL1838" s="9">
        <v>131</v>
      </c>
      <c r="AM1838" s="9">
        <v>0</v>
      </c>
      <c r="AN1838" s="9">
        <v>133</v>
      </c>
      <c r="AO1838" s="9">
        <v>0</v>
      </c>
      <c r="AP1838" s="9">
        <v>0</v>
      </c>
      <c r="AQ1838" s="9">
        <v>0</v>
      </c>
      <c r="AR1838" s="9">
        <v>45</v>
      </c>
      <c r="AS1838" s="9">
        <v>88</v>
      </c>
      <c r="AT1838" s="10">
        <v>0</v>
      </c>
    </row>
    <row r="1839" spans="1:46" ht="57" x14ac:dyDescent="0.25">
      <c r="A1839" s="26" t="str">
        <f t="shared" si="56"/>
        <v>2016Nurse practitionersSaskatchewanNursing home/long-term care</v>
      </c>
      <c r="B1839" s="24">
        <v>2016</v>
      </c>
      <c r="C1839" s="9" t="s">
        <v>5</v>
      </c>
      <c r="D1839" s="9" t="s">
        <v>174</v>
      </c>
      <c r="E1839" s="9" t="str">
        <f t="shared" si="57"/>
        <v>Saskatchewan</v>
      </c>
      <c r="F1839" s="9" t="s">
        <v>181</v>
      </c>
      <c r="G1839" s="9" t="s">
        <v>12</v>
      </c>
      <c r="H1839" s="9">
        <v>6</v>
      </c>
      <c r="I1839" s="9">
        <v>6</v>
      </c>
      <c r="J1839" s="9">
        <v>0</v>
      </c>
      <c r="K1839" s="9">
        <v>0</v>
      </c>
      <c r="L1839" s="9">
        <v>0</v>
      </c>
      <c r="M1839" s="9">
        <v>0</v>
      </c>
      <c r="N1839" s="9">
        <v>1</v>
      </c>
      <c r="O1839" s="9">
        <v>1</v>
      </c>
      <c r="P1839" s="9">
        <v>1</v>
      </c>
      <c r="Q1839" s="9">
        <v>1</v>
      </c>
      <c r="R1839" s="9">
        <v>0</v>
      </c>
      <c r="S1839" s="9">
        <v>1</v>
      </c>
      <c r="T1839" s="9">
        <v>1</v>
      </c>
      <c r="U1839" s="9">
        <v>0</v>
      </c>
      <c r="V1839" s="9">
        <v>0</v>
      </c>
      <c r="W1839" s="9">
        <v>0</v>
      </c>
      <c r="X1839" s="9">
        <v>6</v>
      </c>
      <c r="Y1839" s="9">
        <v>0</v>
      </c>
      <c r="Z1839" s="9">
        <v>0</v>
      </c>
      <c r="AA1839" s="9">
        <v>4</v>
      </c>
      <c r="AB1839" s="9">
        <v>1</v>
      </c>
      <c r="AC1839" s="9">
        <v>1</v>
      </c>
      <c r="AD1839" s="9">
        <v>0</v>
      </c>
      <c r="AE1839" s="9">
        <v>0</v>
      </c>
      <c r="AF1839" s="9">
        <v>3</v>
      </c>
      <c r="AG1839" s="9">
        <v>2</v>
      </c>
      <c r="AH1839" s="9">
        <v>1</v>
      </c>
      <c r="AI1839" s="9">
        <v>0</v>
      </c>
      <c r="AJ1839" s="9">
        <v>0</v>
      </c>
      <c r="AK1839" s="9">
        <v>1</v>
      </c>
      <c r="AL1839" s="9">
        <v>5</v>
      </c>
      <c r="AM1839" s="9">
        <v>0</v>
      </c>
      <c r="AN1839" s="9">
        <v>6</v>
      </c>
      <c r="AO1839" s="9">
        <v>0</v>
      </c>
      <c r="AP1839" s="9">
        <v>0</v>
      </c>
      <c r="AQ1839" s="9">
        <v>0</v>
      </c>
      <c r="AR1839" s="9">
        <v>5</v>
      </c>
      <c r="AS1839" s="9">
        <v>1</v>
      </c>
      <c r="AT1839" s="10">
        <v>0</v>
      </c>
    </row>
    <row r="1840" spans="1:46" ht="42.75" x14ac:dyDescent="0.25">
      <c r="A1840" s="26" t="str">
        <f t="shared" si="56"/>
        <v>2016Nurse practitionersSaskatchewanOther places of work</v>
      </c>
      <c r="B1840" s="24">
        <v>2016</v>
      </c>
      <c r="C1840" s="9" t="s">
        <v>5</v>
      </c>
      <c r="D1840" s="9" t="s">
        <v>174</v>
      </c>
      <c r="E1840" s="9" t="str">
        <f t="shared" si="57"/>
        <v>Saskatchewan</v>
      </c>
      <c r="F1840" s="9" t="s">
        <v>183</v>
      </c>
      <c r="G1840" s="9" t="s">
        <v>13</v>
      </c>
      <c r="H1840" s="9">
        <v>18</v>
      </c>
      <c r="I1840" s="9">
        <v>18</v>
      </c>
      <c r="J1840" s="9">
        <v>0</v>
      </c>
      <c r="K1840" s="9">
        <v>0</v>
      </c>
      <c r="L1840" s="9">
        <v>0</v>
      </c>
      <c r="M1840" s="9">
        <v>0</v>
      </c>
      <c r="N1840" s="9">
        <v>1</v>
      </c>
      <c r="O1840" s="9">
        <v>3</v>
      </c>
      <c r="P1840" s="9">
        <v>2</v>
      </c>
      <c r="Q1840" s="9">
        <v>3</v>
      </c>
      <c r="R1840" s="9">
        <v>3</v>
      </c>
      <c r="S1840" s="9">
        <v>4</v>
      </c>
      <c r="T1840" s="9">
        <v>2</v>
      </c>
      <c r="U1840" s="9">
        <v>0</v>
      </c>
      <c r="V1840" s="9">
        <v>0</v>
      </c>
      <c r="W1840" s="9">
        <v>0</v>
      </c>
      <c r="X1840" s="9">
        <v>17</v>
      </c>
      <c r="Y1840" s="9">
        <v>0</v>
      </c>
      <c r="Z1840" s="9">
        <v>1</v>
      </c>
      <c r="AA1840" s="9">
        <v>10</v>
      </c>
      <c r="AB1840" s="9">
        <v>7</v>
      </c>
      <c r="AC1840" s="9">
        <v>1</v>
      </c>
      <c r="AD1840" s="9">
        <v>0</v>
      </c>
      <c r="AE1840" s="9">
        <v>0</v>
      </c>
      <c r="AF1840" s="9">
        <v>14</v>
      </c>
      <c r="AG1840" s="9">
        <v>3</v>
      </c>
      <c r="AH1840" s="9">
        <v>1</v>
      </c>
      <c r="AI1840" s="9">
        <v>0</v>
      </c>
      <c r="AJ1840" s="9">
        <v>0</v>
      </c>
      <c r="AK1840" s="9">
        <v>0</v>
      </c>
      <c r="AL1840" s="9">
        <v>18</v>
      </c>
      <c r="AM1840" s="9">
        <v>0</v>
      </c>
      <c r="AN1840" s="9">
        <v>13</v>
      </c>
      <c r="AO1840" s="9">
        <v>1</v>
      </c>
      <c r="AP1840" s="9">
        <v>4</v>
      </c>
      <c r="AQ1840" s="9">
        <v>0</v>
      </c>
      <c r="AR1840" s="9">
        <v>13</v>
      </c>
      <c r="AS1840" s="9">
        <v>5</v>
      </c>
      <c r="AT1840" s="10">
        <v>0</v>
      </c>
    </row>
    <row r="1841" spans="1:46" ht="42.75" x14ac:dyDescent="0.25">
      <c r="A1841" s="26" t="str">
        <f t="shared" si="56"/>
        <v>2016Nurse practitionersSaskatchewanUnknown places of work</v>
      </c>
      <c r="B1841" s="24">
        <v>2016</v>
      </c>
      <c r="C1841" s="9" t="s">
        <v>5</v>
      </c>
      <c r="D1841" s="9" t="s">
        <v>174</v>
      </c>
      <c r="E1841" s="9" t="str">
        <f t="shared" si="57"/>
        <v>Saskatchewan</v>
      </c>
      <c r="F1841" s="9" t="s">
        <v>184</v>
      </c>
      <c r="G1841" s="9" t="s">
        <v>49</v>
      </c>
      <c r="H1841" s="9">
        <v>12</v>
      </c>
      <c r="I1841" s="9">
        <v>11</v>
      </c>
      <c r="J1841" s="9">
        <v>1</v>
      </c>
      <c r="K1841" s="9">
        <v>0</v>
      </c>
      <c r="L1841" s="9">
        <v>0</v>
      </c>
      <c r="M1841" s="9">
        <v>1</v>
      </c>
      <c r="N1841" s="9">
        <v>1</v>
      </c>
      <c r="O1841" s="9">
        <v>0</v>
      </c>
      <c r="P1841" s="9">
        <v>3</v>
      </c>
      <c r="Q1841" s="9">
        <v>1</v>
      </c>
      <c r="R1841" s="9">
        <v>2</v>
      </c>
      <c r="S1841" s="9">
        <v>3</v>
      </c>
      <c r="T1841" s="9">
        <v>1</v>
      </c>
      <c r="U1841" s="9">
        <v>0</v>
      </c>
      <c r="V1841" s="9">
        <v>0</v>
      </c>
      <c r="W1841" s="9">
        <v>0</v>
      </c>
      <c r="X1841" s="9">
        <v>11</v>
      </c>
      <c r="Y1841" s="9">
        <v>0</v>
      </c>
      <c r="Z1841" s="9">
        <v>1</v>
      </c>
      <c r="AA1841" s="9">
        <v>8</v>
      </c>
      <c r="AB1841" s="9">
        <v>4</v>
      </c>
      <c r="AC1841" s="9">
        <v>0</v>
      </c>
      <c r="AD1841" s="9">
        <v>0</v>
      </c>
      <c r="AE1841" s="9">
        <v>0</v>
      </c>
      <c r="AF1841" s="9">
        <v>7</v>
      </c>
      <c r="AG1841" s="9">
        <v>1</v>
      </c>
      <c r="AH1841" s="9">
        <v>4</v>
      </c>
      <c r="AI1841" s="9">
        <v>0</v>
      </c>
      <c r="AJ1841" s="9">
        <v>0</v>
      </c>
      <c r="AK1841" s="9">
        <v>0</v>
      </c>
      <c r="AL1841" s="9">
        <v>0</v>
      </c>
      <c r="AM1841" s="9">
        <v>12</v>
      </c>
      <c r="AN1841" s="9">
        <v>0</v>
      </c>
      <c r="AO1841" s="9">
        <v>0</v>
      </c>
      <c r="AP1841" s="9">
        <v>0</v>
      </c>
      <c r="AQ1841" s="9">
        <v>12</v>
      </c>
      <c r="AR1841" s="9">
        <v>9</v>
      </c>
      <c r="AS1841" s="9">
        <v>3</v>
      </c>
      <c r="AT1841" s="10">
        <v>0</v>
      </c>
    </row>
    <row r="1842" spans="1:46" ht="42.75" x14ac:dyDescent="0.25">
      <c r="A1842" s="26" t="str">
        <f t="shared" si="56"/>
        <v>2016Nurse practitionersAlbertaAll places of work</v>
      </c>
      <c r="B1842" s="24">
        <v>2016</v>
      </c>
      <c r="C1842" s="9" t="s">
        <v>5</v>
      </c>
      <c r="D1842" s="9" t="s">
        <v>175</v>
      </c>
      <c r="E1842" s="9" t="str">
        <f t="shared" si="57"/>
        <v>Alberta</v>
      </c>
      <c r="F1842" s="9" t="s">
        <v>179</v>
      </c>
      <c r="G1842" s="9" t="s">
        <v>9</v>
      </c>
      <c r="H1842" s="9">
        <v>427</v>
      </c>
      <c r="I1842" s="9">
        <v>388</v>
      </c>
      <c r="J1842" s="9">
        <v>39</v>
      </c>
      <c r="K1842" s="9">
        <v>0</v>
      </c>
      <c r="L1842" s="9">
        <v>0</v>
      </c>
      <c r="M1842" s="9">
        <v>5</v>
      </c>
      <c r="N1842" s="9">
        <v>63</v>
      </c>
      <c r="O1842" s="9">
        <v>77</v>
      </c>
      <c r="P1842" s="9">
        <v>69</v>
      </c>
      <c r="Q1842" s="9">
        <v>68</v>
      </c>
      <c r="R1842" s="9">
        <v>66</v>
      </c>
      <c r="S1842" s="9">
        <v>38</v>
      </c>
      <c r="T1842" s="9">
        <v>33</v>
      </c>
      <c r="U1842" s="9">
        <v>7</v>
      </c>
      <c r="V1842" s="9">
        <v>1</v>
      </c>
      <c r="W1842" s="9">
        <v>0</v>
      </c>
      <c r="X1842" s="9">
        <v>415</v>
      </c>
      <c r="Y1842" s="9">
        <v>11</v>
      </c>
      <c r="Z1842" s="9">
        <v>1</v>
      </c>
      <c r="AA1842" s="9">
        <v>53</v>
      </c>
      <c r="AB1842" s="9">
        <v>186</v>
      </c>
      <c r="AC1842" s="9">
        <v>106</v>
      </c>
      <c r="AD1842" s="9">
        <v>82</v>
      </c>
      <c r="AE1842" s="9">
        <v>0</v>
      </c>
      <c r="AF1842" s="9">
        <v>265</v>
      </c>
      <c r="AG1842" s="9">
        <v>99</v>
      </c>
      <c r="AH1842" s="9">
        <v>3</v>
      </c>
      <c r="AI1842" s="9">
        <v>60</v>
      </c>
      <c r="AJ1842" s="9">
        <v>16</v>
      </c>
      <c r="AK1842" s="9">
        <v>2</v>
      </c>
      <c r="AL1842" s="9">
        <v>406</v>
      </c>
      <c r="AM1842" s="9">
        <v>3</v>
      </c>
      <c r="AN1842" s="9">
        <v>398</v>
      </c>
      <c r="AO1842" s="9">
        <v>7</v>
      </c>
      <c r="AP1842" s="9">
        <v>9</v>
      </c>
      <c r="AQ1842" s="9">
        <v>13</v>
      </c>
      <c r="AR1842" s="9">
        <v>401</v>
      </c>
      <c r="AS1842" s="9">
        <v>26</v>
      </c>
      <c r="AT1842" s="10">
        <v>0</v>
      </c>
    </row>
    <row r="1843" spans="1:46" ht="42.75" x14ac:dyDescent="0.25">
      <c r="A1843" s="26" t="str">
        <f t="shared" si="56"/>
        <v>2016Nurse practitionersAlbertaHospital</v>
      </c>
      <c r="B1843" s="24">
        <v>2016</v>
      </c>
      <c r="C1843" s="9" t="s">
        <v>5</v>
      </c>
      <c r="D1843" s="9" t="s">
        <v>175</v>
      </c>
      <c r="E1843" s="9" t="str">
        <f t="shared" si="57"/>
        <v>Alberta</v>
      </c>
      <c r="F1843" s="9" t="s">
        <v>180</v>
      </c>
      <c r="G1843" s="9" t="s">
        <v>10</v>
      </c>
      <c r="H1843" s="9">
        <v>228</v>
      </c>
      <c r="I1843" s="9">
        <v>208</v>
      </c>
      <c r="J1843" s="9">
        <v>20</v>
      </c>
      <c r="K1843" s="9">
        <v>0</v>
      </c>
      <c r="L1843" s="9">
        <v>0</v>
      </c>
      <c r="M1843" s="9">
        <v>1</v>
      </c>
      <c r="N1843" s="9">
        <v>35</v>
      </c>
      <c r="O1843" s="9">
        <v>47</v>
      </c>
      <c r="P1843" s="9">
        <v>39</v>
      </c>
      <c r="Q1843" s="9">
        <v>32</v>
      </c>
      <c r="R1843" s="9">
        <v>33</v>
      </c>
      <c r="S1843" s="9">
        <v>28</v>
      </c>
      <c r="T1843" s="9">
        <v>11</v>
      </c>
      <c r="U1843" s="9">
        <v>2</v>
      </c>
      <c r="V1843" s="9">
        <v>0</v>
      </c>
      <c r="W1843" s="9">
        <v>0</v>
      </c>
      <c r="X1843" s="9">
        <v>223</v>
      </c>
      <c r="Y1843" s="9">
        <v>5</v>
      </c>
      <c r="Z1843" s="9">
        <v>0</v>
      </c>
      <c r="AA1843" s="9">
        <v>25</v>
      </c>
      <c r="AB1843" s="9">
        <v>105</v>
      </c>
      <c r="AC1843" s="9">
        <v>59</v>
      </c>
      <c r="AD1843" s="9">
        <v>39</v>
      </c>
      <c r="AE1843" s="9">
        <v>0</v>
      </c>
      <c r="AF1843" s="9">
        <v>144</v>
      </c>
      <c r="AG1843" s="9">
        <v>37</v>
      </c>
      <c r="AH1843" s="9">
        <v>1</v>
      </c>
      <c r="AI1843" s="9">
        <v>46</v>
      </c>
      <c r="AJ1843" s="9">
        <v>13</v>
      </c>
      <c r="AK1843" s="9">
        <v>1</v>
      </c>
      <c r="AL1843" s="9">
        <v>214</v>
      </c>
      <c r="AM1843" s="9">
        <v>0</v>
      </c>
      <c r="AN1843" s="9">
        <v>219</v>
      </c>
      <c r="AO1843" s="9">
        <v>1</v>
      </c>
      <c r="AP1843" s="9">
        <v>1</v>
      </c>
      <c r="AQ1843" s="9">
        <v>7</v>
      </c>
      <c r="AR1843" s="9">
        <v>227</v>
      </c>
      <c r="AS1843" s="9">
        <v>1</v>
      </c>
      <c r="AT1843" s="10">
        <v>0</v>
      </c>
    </row>
    <row r="1844" spans="1:46" ht="42.75" x14ac:dyDescent="0.25">
      <c r="A1844" s="26" t="str">
        <f t="shared" si="56"/>
        <v>2016Nurse practitionersAlbertaCommunity health</v>
      </c>
      <c r="B1844" s="24">
        <v>2016</v>
      </c>
      <c r="C1844" s="9" t="s">
        <v>5</v>
      </c>
      <c r="D1844" s="9" t="s">
        <v>175</v>
      </c>
      <c r="E1844" s="9" t="str">
        <f t="shared" si="57"/>
        <v>Alberta</v>
      </c>
      <c r="F1844" s="9" t="s">
        <v>182</v>
      </c>
      <c r="G1844" s="9" t="s">
        <v>11</v>
      </c>
      <c r="H1844" s="9">
        <v>101</v>
      </c>
      <c r="I1844" s="9">
        <v>93</v>
      </c>
      <c r="J1844" s="9">
        <v>8</v>
      </c>
      <c r="K1844" s="9">
        <v>0</v>
      </c>
      <c r="L1844" s="9">
        <v>0</v>
      </c>
      <c r="M1844" s="9">
        <v>3</v>
      </c>
      <c r="N1844" s="9">
        <v>13</v>
      </c>
      <c r="O1844" s="9">
        <v>22</v>
      </c>
      <c r="P1844" s="9">
        <v>10</v>
      </c>
      <c r="Q1844" s="9">
        <v>16</v>
      </c>
      <c r="R1844" s="9">
        <v>16</v>
      </c>
      <c r="S1844" s="9">
        <v>5</v>
      </c>
      <c r="T1844" s="9">
        <v>10</v>
      </c>
      <c r="U1844" s="9">
        <v>5</v>
      </c>
      <c r="V1844" s="9">
        <v>1</v>
      </c>
      <c r="W1844" s="9">
        <v>0</v>
      </c>
      <c r="X1844" s="9">
        <v>99</v>
      </c>
      <c r="Y1844" s="9">
        <v>2</v>
      </c>
      <c r="Z1844" s="9">
        <v>0</v>
      </c>
      <c r="AA1844" s="9">
        <v>16</v>
      </c>
      <c r="AB1844" s="9">
        <v>40</v>
      </c>
      <c r="AC1844" s="9">
        <v>20</v>
      </c>
      <c r="AD1844" s="9">
        <v>25</v>
      </c>
      <c r="AE1844" s="9">
        <v>0</v>
      </c>
      <c r="AF1844" s="9">
        <v>55</v>
      </c>
      <c r="AG1844" s="9">
        <v>38</v>
      </c>
      <c r="AH1844" s="9">
        <v>2</v>
      </c>
      <c r="AI1844" s="9">
        <v>6</v>
      </c>
      <c r="AJ1844" s="9">
        <v>2</v>
      </c>
      <c r="AK1844" s="9">
        <v>0</v>
      </c>
      <c r="AL1844" s="9">
        <v>98</v>
      </c>
      <c r="AM1844" s="9">
        <v>1</v>
      </c>
      <c r="AN1844" s="9">
        <v>97</v>
      </c>
      <c r="AO1844" s="9">
        <v>2</v>
      </c>
      <c r="AP1844" s="9">
        <v>0</v>
      </c>
      <c r="AQ1844" s="9">
        <v>2</v>
      </c>
      <c r="AR1844" s="9">
        <v>81</v>
      </c>
      <c r="AS1844" s="9">
        <v>20</v>
      </c>
      <c r="AT1844" s="10">
        <v>0</v>
      </c>
    </row>
    <row r="1845" spans="1:46" ht="57" x14ac:dyDescent="0.25">
      <c r="A1845" s="26" t="str">
        <f t="shared" si="56"/>
        <v>2016Nurse practitionersAlbertaNursing home/long-term care</v>
      </c>
      <c r="B1845" s="24">
        <v>2016</v>
      </c>
      <c r="C1845" s="9" t="s">
        <v>5</v>
      </c>
      <c r="D1845" s="9" t="s">
        <v>175</v>
      </c>
      <c r="E1845" s="9" t="str">
        <f t="shared" si="57"/>
        <v>Alberta</v>
      </c>
      <c r="F1845" s="9" t="s">
        <v>181</v>
      </c>
      <c r="G1845" s="9" t="s">
        <v>12</v>
      </c>
      <c r="H1845" s="9">
        <v>17</v>
      </c>
      <c r="I1845" s="9">
        <v>17</v>
      </c>
      <c r="J1845" s="9">
        <v>0</v>
      </c>
      <c r="K1845" s="9">
        <v>0</v>
      </c>
      <c r="L1845" s="9">
        <v>0</v>
      </c>
      <c r="M1845" s="9">
        <v>0</v>
      </c>
      <c r="N1845" s="9">
        <v>4</v>
      </c>
      <c r="O1845" s="9">
        <v>0</v>
      </c>
      <c r="P1845" s="9">
        <v>4</v>
      </c>
      <c r="Q1845" s="9">
        <v>3</v>
      </c>
      <c r="R1845" s="9">
        <v>4</v>
      </c>
      <c r="S1845" s="9">
        <v>1</v>
      </c>
      <c r="T1845" s="9">
        <v>1</v>
      </c>
      <c r="U1845" s="9">
        <v>0</v>
      </c>
      <c r="V1845" s="9">
        <v>0</v>
      </c>
      <c r="W1845" s="9">
        <v>0</v>
      </c>
      <c r="X1845" s="9">
        <v>16</v>
      </c>
      <c r="Y1845" s="9">
        <v>0</v>
      </c>
      <c r="Z1845" s="9">
        <v>1</v>
      </c>
      <c r="AA1845" s="9">
        <v>3</v>
      </c>
      <c r="AB1845" s="9">
        <v>6</v>
      </c>
      <c r="AC1845" s="9">
        <v>7</v>
      </c>
      <c r="AD1845" s="9">
        <v>1</v>
      </c>
      <c r="AE1845" s="9">
        <v>0</v>
      </c>
      <c r="AF1845" s="9">
        <v>14</v>
      </c>
      <c r="AG1845" s="9">
        <v>2</v>
      </c>
      <c r="AH1845" s="9">
        <v>0</v>
      </c>
      <c r="AI1845" s="9">
        <v>1</v>
      </c>
      <c r="AJ1845" s="9">
        <v>1</v>
      </c>
      <c r="AK1845" s="9">
        <v>0</v>
      </c>
      <c r="AL1845" s="9">
        <v>16</v>
      </c>
      <c r="AM1845" s="9">
        <v>0</v>
      </c>
      <c r="AN1845" s="9">
        <v>17</v>
      </c>
      <c r="AO1845" s="9">
        <v>0</v>
      </c>
      <c r="AP1845" s="9">
        <v>0</v>
      </c>
      <c r="AQ1845" s="9">
        <v>0</v>
      </c>
      <c r="AR1845" s="9">
        <v>17</v>
      </c>
      <c r="AS1845" s="9">
        <v>0</v>
      </c>
      <c r="AT1845" s="10">
        <v>0</v>
      </c>
    </row>
    <row r="1846" spans="1:46" ht="42.75" x14ac:dyDescent="0.25">
      <c r="A1846" s="26" t="str">
        <f t="shared" si="56"/>
        <v>2016Nurse practitionersAlbertaOther places of work</v>
      </c>
      <c r="B1846" s="24">
        <v>2016</v>
      </c>
      <c r="C1846" s="9" t="s">
        <v>5</v>
      </c>
      <c r="D1846" s="9" t="s">
        <v>175</v>
      </c>
      <c r="E1846" s="9" t="str">
        <f t="shared" si="57"/>
        <v>Alberta</v>
      </c>
      <c r="F1846" s="9" t="s">
        <v>183</v>
      </c>
      <c r="G1846" s="9" t="s">
        <v>13</v>
      </c>
      <c r="H1846" s="9">
        <v>78</v>
      </c>
      <c r="I1846" s="9">
        <v>68</v>
      </c>
      <c r="J1846" s="9">
        <v>10</v>
      </c>
      <c r="K1846" s="9">
        <v>0</v>
      </c>
      <c r="L1846" s="9">
        <v>0</v>
      </c>
      <c r="M1846" s="9">
        <v>1</v>
      </c>
      <c r="N1846" s="9">
        <v>11</v>
      </c>
      <c r="O1846" s="9">
        <v>7</v>
      </c>
      <c r="P1846" s="9">
        <v>15</v>
      </c>
      <c r="Q1846" s="9">
        <v>17</v>
      </c>
      <c r="R1846" s="9">
        <v>13</v>
      </c>
      <c r="S1846" s="9">
        <v>4</v>
      </c>
      <c r="T1846" s="9">
        <v>10</v>
      </c>
      <c r="U1846" s="9">
        <v>0</v>
      </c>
      <c r="V1846" s="9">
        <v>0</v>
      </c>
      <c r="W1846" s="9">
        <v>0</v>
      </c>
      <c r="X1846" s="9">
        <v>74</v>
      </c>
      <c r="Y1846" s="9">
        <v>4</v>
      </c>
      <c r="Z1846" s="9">
        <v>0</v>
      </c>
      <c r="AA1846" s="9">
        <v>9</v>
      </c>
      <c r="AB1846" s="9">
        <v>33</v>
      </c>
      <c r="AC1846" s="9">
        <v>20</v>
      </c>
      <c r="AD1846" s="9">
        <v>16</v>
      </c>
      <c r="AE1846" s="9">
        <v>0</v>
      </c>
      <c r="AF1846" s="9">
        <v>50</v>
      </c>
      <c r="AG1846" s="9">
        <v>21</v>
      </c>
      <c r="AH1846" s="9">
        <v>0</v>
      </c>
      <c r="AI1846" s="9">
        <v>7</v>
      </c>
      <c r="AJ1846" s="9">
        <v>0</v>
      </c>
      <c r="AK1846" s="9">
        <v>1</v>
      </c>
      <c r="AL1846" s="9">
        <v>77</v>
      </c>
      <c r="AM1846" s="9">
        <v>0</v>
      </c>
      <c r="AN1846" s="9">
        <v>64</v>
      </c>
      <c r="AO1846" s="9">
        <v>4</v>
      </c>
      <c r="AP1846" s="9">
        <v>8</v>
      </c>
      <c r="AQ1846" s="9">
        <v>2</v>
      </c>
      <c r="AR1846" s="9">
        <v>73</v>
      </c>
      <c r="AS1846" s="9">
        <v>5</v>
      </c>
      <c r="AT1846" s="10">
        <v>0</v>
      </c>
    </row>
    <row r="1847" spans="1:46" ht="42.75" x14ac:dyDescent="0.25">
      <c r="A1847" s="26" t="str">
        <f t="shared" si="56"/>
        <v>2016Nurse practitionersAlbertaUnknown places of work</v>
      </c>
      <c r="B1847" s="24">
        <v>2016</v>
      </c>
      <c r="C1847" s="9" t="s">
        <v>5</v>
      </c>
      <c r="D1847" s="9" t="s">
        <v>175</v>
      </c>
      <c r="E1847" s="9" t="str">
        <f t="shared" si="57"/>
        <v>Alberta</v>
      </c>
      <c r="F1847" s="9" t="s">
        <v>184</v>
      </c>
      <c r="G1847" s="9" t="s">
        <v>49</v>
      </c>
      <c r="H1847" s="9">
        <v>3</v>
      </c>
      <c r="I1847" s="9">
        <v>2</v>
      </c>
      <c r="J1847" s="9">
        <v>1</v>
      </c>
      <c r="K1847" s="9">
        <v>0</v>
      </c>
      <c r="L1847" s="9">
        <v>0</v>
      </c>
      <c r="M1847" s="9">
        <v>0</v>
      </c>
      <c r="N1847" s="9">
        <v>0</v>
      </c>
      <c r="O1847" s="9">
        <v>1</v>
      </c>
      <c r="P1847" s="9">
        <v>1</v>
      </c>
      <c r="Q1847" s="9">
        <v>0</v>
      </c>
      <c r="R1847" s="9">
        <v>0</v>
      </c>
      <c r="S1847" s="9">
        <v>0</v>
      </c>
      <c r="T1847" s="9">
        <v>1</v>
      </c>
      <c r="U1847" s="9">
        <v>0</v>
      </c>
      <c r="V1847" s="9">
        <v>0</v>
      </c>
      <c r="W1847" s="9">
        <v>0</v>
      </c>
      <c r="X1847" s="9">
        <v>3</v>
      </c>
      <c r="Y1847" s="9">
        <v>0</v>
      </c>
      <c r="Z1847" s="9">
        <v>0</v>
      </c>
      <c r="AA1847" s="9">
        <v>0</v>
      </c>
      <c r="AB1847" s="9">
        <v>2</v>
      </c>
      <c r="AC1847" s="9">
        <v>0</v>
      </c>
      <c r="AD1847" s="9">
        <v>1</v>
      </c>
      <c r="AE1847" s="9">
        <v>0</v>
      </c>
      <c r="AF1847" s="9">
        <v>2</v>
      </c>
      <c r="AG1847" s="9">
        <v>1</v>
      </c>
      <c r="AH1847" s="9">
        <v>0</v>
      </c>
      <c r="AI1847" s="9">
        <v>0</v>
      </c>
      <c r="AJ1847" s="9">
        <v>0</v>
      </c>
      <c r="AK1847" s="9">
        <v>0</v>
      </c>
      <c r="AL1847" s="9">
        <v>1</v>
      </c>
      <c r="AM1847" s="9">
        <v>2</v>
      </c>
      <c r="AN1847" s="9">
        <v>1</v>
      </c>
      <c r="AO1847" s="9">
        <v>0</v>
      </c>
      <c r="AP1847" s="9">
        <v>0</v>
      </c>
      <c r="AQ1847" s="9">
        <v>2</v>
      </c>
      <c r="AR1847" s="9">
        <v>3</v>
      </c>
      <c r="AS1847" s="9">
        <v>0</v>
      </c>
      <c r="AT1847" s="10">
        <v>0</v>
      </c>
    </row>
    <row r="1848" spans="1:46" ht="42.75" x14ac:dyDescent="0.25">
      <c r="A1848" s="26" t="str">
        <f t="shared" si="56"/>
        <v>2016Nurse practitionersBritish ColumbiaAll places of work</v>
      </c>
      <c r="B1848" s="24">
        <v>2016</v>
      </c>
      <c r="C1848" s="9" t="s">
        <v>5</v>
      </c>
      <c r="D1848" s="9" t="s">
        <v>167</v>
      </c>
      <c r="E1848" s="9" t="str">
        <f t="shared" si="57"/>
        <v>British Columbia</v>
      </c>
      <c r="F1848" s="9" t="s">
        <v>179</v>
      </c>
      <c r="G1848" s="9" t="s">
        <v>9</v>
      </c>
      <c r="H1848" s="9">
        <v>269</v>
      </c>
      <c r="I1848" s="9">
        <v>246</v>
      </c>
      <c r="J1848" s="9">
        <v>23</v>
      </c>
      <c r="K1848" s="9">
        <v>0</v>
      </c>
      <c r="L1848" s="9">
        <v>0</v>
      </c>
      <c r="M1848" s="9">
        <v>3</v>
      </c>
      <c r="N1848" s="9">
        <v>46</v>
      </c>
      <c r="O1848" s="9">
        <v>55</v>
      </c>
      <c r="P1848" s="9">
        <v>51</v>
      </c>
      <c r="Q1848" s="9">
        <v>33</v>
      </c>
      <c r="R1848" s="9">
        <v>32</v>
      </c>
      <c r="S1848" s="9">
        <v>32</v>
      </c>
      <c r="T1848" s="9">
        <v>13</v>
      </c>
      <c r="U1848" s="9">
        <v>3</v>
      </c>
      <c r="V1848" s="9">
        <v>1</v>
      </c>
      <c r="W1848" s="9">
        <v>0</v>
      </c>
      <c r="X1848" s="9">
        <v>250</v>
      </c>
      <c r="Y1848" s="9">
        <v>18</v>
      </c>
      <c r="Z1848" s="9">
        <v>1</v>
      </c>
      <c r="AA1848" s="9">
        <v>60</v>
      </c>
      <c r="AB1848" s="9">
        <v>101</v>
      </c>
      <c r="AC1848" s="9">
        <v>61</v>
      </c>
      <c r="AD1848" s="9">
        <v>42</v>
      </c>
      <c r="AE1848" s="9">
        <v>5</v>
      </c>
      <c r="AF1848" s="9">
        <v>202</v>
      </c>
      <c r="AG1848" s="9">
        <v>38</v>
      </c>
      <c r="AH1848" s="9">
        <v>26</v>
      </c>
      <c r="AI1848" s="9">
        <v>3</v>
      </c>
      <c r="AJ1848" s="9">
        <v>20</v>
      </c>
      <c r="AK1848" s="9">
        <v>5</v>
      </c>
      <c r="AL1848" s="9">
        <v>242</v>
      </c>
      <c r="AM1848" s="9">
        <v>2</v>
      </c>
      <c r="AN1848" s="9">
        <v>224</v>
      </c>
      <c r="AO1848" s="9">
        <v>5</v>
      </c>
      <c r="AP1848" s="9">
        <v>5</v>
      </c>
      <c r="AQ1848" s="9">
        <v>35</v>
      </c>
      <c r="AR1848" s="9">
        <v>230</v>
      </c>
      <c r="AS1848" s="9">
        <v>38</v>
      </c>
      <c r="AT1848" s="10">
        <v>1</v>
      </c>
    </row>
    <row r="1849" spans="1:46" ht="42.75" x14ac:dyDescent="0.25">
      <c r="A1849" s="26" t="str">
        <f t="shared" si="56"/>
        <v>2016Nurse practitionersBritish ColumbiaHospital</v>
      </c>
      <c r="B1849" s="24">
        <v>2016</v>
      </c>
      <c r="C1849" s="9" t="s">
        <v>5</v>
      </c>
      <c r="D1849" s="9" t="s">
        <v>167</v>
      </c>
      <c r="E1849" s="9" t="str">
        <f t="shared" si="57"/>
        <v>British Columbia</v>
      </c>
      <c r="F1849" s="9" t="s">
        <v>180</v>
      </c>
      <c r="G1849" s="9" t="s">
        <v>10</v>
      </c>
      <c r="H1849" s="9">
        <v>88</v>
      </c>
      <c r="I1849" s="9">
        <v>79</v>
      </c>
      <c r="J1849" s="9">
        <v>9</v>
      </c>
      <c r="K1849" s="9">
        <v>0</v>
      </c>
      <c r="L1849" s="9">
        <v>0</v>
      </c>
      <c r="M1849" s="9">
        <v>2</v>
      </c>
      <c r="N1849" s="9">
        <v>21</v>
      </c>
      <c r="O1849" s="9">
        <v>18</v>
      </c>
      <c r="P1849" s="9">
        <v>19</v>
      </c>
      <c r="Q1849" s="9">
        <v>9</v>
      </c>
      <c r="R1849" s="9">
        <v>10</v>
      </c>
      <c r="S1849" s="9">
        <v>5</v>
      </c>
      <c r="T1849" s="9">
        <v>3</v>
      </c>
      <c r="U1849" s="9">
        <v>1</v>
      </c>
      <c r="V1849" s="9">
        <v>0</v>
      </c>
      <c r="W1849" s="9">
        <v>0</v>
      </c>
      <c r="X1849" s="9">
        <v>78</v>
      </c>
      <c r="Y1849" s="9">
        <v>10</v>
      </c>
      <c r="Z1849" s="9">
        <v>0</v>
      </c>
      <c r="AA1849" s="9">
        <v>27</v>
      </c>
      <c r="AB1849" s="9">
        <v>34</v>
      </c>
      <c r="AC1849" s="9">
        <v>16</v>
      </c>
      <c r="AD1849" s="9">
        <v>9</v>
      </c>
      <c r="AE1849" s="9">
        <v>2</v>
      </c>
      <c r="AF1849" s="9">
        <v>64</v>
      </c>
      <c r="AG1849" s="9">
        <v>10</v>
      </c>
      <c r="AH1849" s="9">
        <v>13</v>
      </c>
      <c r="AI1849" s="9">
        <v>1</v>
      </c>
      <c r="AJ1849" s="9">
        <v>17</v>
      </c>
      <c r="AK1849" s="9">
        <v>3</v>
      </c>
      <c r="AL1849" s="9">
        <v>68</v>
      </c>
      <c r="AM1849" s="9">
        <v>0</v>
      </c>
      <c r="AN1849" s="9">
        <v>83</v>
      </c>
      <c r="AO1849" s="9">
        <v>1</v>
      </c>
      <c r="AP1849" s="9">
        <v>0</v>
      </c>
      <c r="AQ1849" s="9">
        <v>4</v>
      </c>
      <c r="AR1849" s="9">
        <v>84</v>
      </c>
      <c r="AS1849" s="9">
        <v>4</v>
      </c>
      <c r="AT1849" s="10">
        <v>0</v>
      </c>
    </row>
    <row r="1850" spans="1:46" ht="42.75" x14ac:dyDescent="0.25">
      <c r="A1850" s="26" t="str">
        <f t="shared" si="56"/>
        <v>2016Nurse practitionersBritish ColumbiaCommunity health</v>
      </c>
      <c r="B1850" s="24">
        <v>2016</v>
      </c>
      <c r="C1850" s="9" t="s">
        <v>5</v>
      </c>
      <c r="D1850" s="9" t="s">
        <v>167</v>
      </c>
      <c r="E1850" s="9" t="str">
        <f t="shared" si="57"/>
        <v>British Columbia</v>
      </c>
      <c r="F1850" s="9" t="s">
        <v>182</v>
      </c>
      <c r="G1850" s="9" t="s">
        <v>11</v>
      </c>
      <c r="H1850" s="9">
        <v>137</v>
      </c>
      <c r="I1850" s="9">
        <v>127</v>
      </c>
      <c r="J1850" s="9">
        <v>10</v>
      </c>
      <c r="K1850" s="9">
        <v>0</v>
      </c>
      <c r="L1850" s="9">
        <v>0</v>
      </c>
      <c r="M1850" s="9">
        <v>1</v>
      </c>
      <c r="N1850" s="9">
        <v>19</v>
      </c>
      <c r="O1850" s="9">
        <v>28</v>
      </c>
      <c r="P1850" s="9">
        <v>24</v>
      </c>
      <c r="Q1850" s="9">
        <v>17</v>
      </c>
      <c r="R1850" s="9">
        <v>16</v>
      </c>
      <c r="S1850" s="9">
        <v>25</v>
      </c>
      <c r="T1850" s="9">
        <v>5</v>
      </c>
      <c r="U1850" s="9">
        <v>2</v>
      </c>
      <c r="V1850" s="9">
        <v>0</v>
      </c>
      <c r="W1850" s="9">
        <v>0</v>
      </c>
      <c r="X1850" s="9">
        <v>129</v>
      </c>
      <c r="Y1850" s="9">
        <v>7</v>
      </c>
      <c r="Z1850" s="9">
        <v>1</v>
      </c>
      <c r="AA1850" s="9">
        <v>25</v>
      </c>
      <c r="AB1850" s="9">
        <v>50</v>
      </c>
      <c r="AC1850" s="9">
        <v>34</v>
      </c>
      <c r="AD1850" s="9">
        <v>26</v>
      </c>
      <c r="AE1850" s="9">
        <v>2</v>
      </c>
      <c r="AF1850" s="9">
        <v>106</v>
      </c>
      <c r="AG1850" s="9">
        <v>21</v>
      </c>
      <c r="AH1850" s="9">
        <v>9</v>
      </c>
      <c r="AI1850" s="9">
        <v>1</v>
      </c>
      <c r="AJ1850" s="9">
        <v>3</v>
      </c>
      <c r="AK1850" s="9">
        <v>1</v>
      </c>
      <c r="AL1850" s="9">
        <v>133</v>
      </c>
      <c r="AM1850" s="9">
        <v>0</v>
      </c>
      <c r="AN1850" s="9">
        <v>112</v>
      </c>
      <c r="AO1850" s="9">
        <v>0</v>
      </c>
      <c r="AP1850" s="9">
        <v>0</v>
      </c>
      <c r="AQ1850" s="9">
        <v>25</v>
      </c>
      <c r="AR1850" s="9">
        <v>109</v>
      </c>
      <c r="AS1850" s="9">
        <v>27</v>
      </c>
      <c r="AT1850" s="10">
        <v>1</v>
      </c>
    </row>
    <row r="1851" spans="1:46" ht="57" x14ac:dyDescent="0.25">
      <c r="A1851" s="26" t="str">
        <f t="shared" si="56"/>
        <v>2016Nurse practitionersBritish ColumbiaNursing home/long-term care</v>
      </c>
      <c r="B1851" s="24">
        <v>2016</v>
      </c>
      <c r="C1851" s="9" t="s">
        <v>5</v>
      </c>
      <c r="D1851" s="9" t="s">
        <v>167</v>
      </c>
      <c r="E1851" s="9" t="str">
        <f t="shared" si="57"/>
        <v>British Columbia</v>
      </c>
      <c r="F1851" s="9" t="s">
        <v>181</v>
      </c>
      <c r="G1851" s="9" t="s">
        <v>12</v>
      </c>
      <c r="H1851" s="9">
        <v>7</v>
      </c>
      <c r="I1851" s="9">
        <v>5</v>
      </c>
      <c r="J1851" s="9">
        <v>2</v>
      </c>
      <c r="K1851" s="9">
        <v>0</v>
      </c>
      <c r="L1851" s="9">
        <v>0</v>
      </c>
      <c r="M1851" s="9">
        <v>0</v>
      </c>
      <c r="N1851" s="9">
        <v>1</v>
      </c>
      <c r="O1851" s="9">
        <v>1</v>
      </c>
      <c r="P1851" s="9">
        <v>3</v>
      </c>
      <c r="Q1851" s="9">
        <v>0</v>
      </c>
      <c r="R1851" s="9">
        <v>0</v>
      </c>
      <c r="S1851" s="9">
        <v>0</v>
      </c>
      <c r="T1851" s="9">
        <v>2</v>
      </c>
      <c r="U1851" s="9">
        <v>0</v>
      </c>
      <c r="V1851" s="9">
        <v>0</v>
      </c>
      <c r="W1851" s="9">
        <v>0</v>
      </c>
      <c r="X1851" s="9">
        <v>7</v>
      </c>
      <c r="Y1851" s="9">
        <v>0</v>
      </c>
      <c r="Z1851" s="9">
        <v>0</v>
      </c>
      <c r="AA1851" s="9">
        <v>2</v>
      </c>
      <c r="AB1851" s="9">
        <v>2</v>
      </c>
      <c r="AC1851" s="9">
        <v>0</v>
      </c>
      <c r="AD1851" s="9">
        <v>2</v>
      </c>
      <c r="AE1851" s="9">
        <v>1</v>
      </c>
      <c r="AF1851" s="9">
        <v>4</v>
      </c>
      <c r="AG1851" s="9">
        <v>2</v>
      </c>
      <c r="AH1851" s="9">
        <v>1</v>
      </c>
      <c r="AI1851" s="9">
        <v>0</v>
      </c>
      <c r="AJ1851" s="9">
        <v>0</v>
      </c>
      <c r="AK1851" s="9">
        <v>0</v>
      </c>
      <c r="AL1851" s="9">
        <v>7</v>
      </c>
      <c r="AM1851" s="9">
        <v>0</v>
      </c>
      <c r="AN1851" s="9">
        <v>7</v>
      </c>
      <c r="AO1851" s="9">
        <v>0</v>
      </c>
      <c r="AP1851" s="9">
        <v>0</v>
      </c>
      <c r="AQ1851" s="9">
        <v>0</v>
      </c>
      <c r="AR1851" s="9">
        <v>6</v>
      </c>
      <c r="AS1851" s="9">
        <v>1</v>
      </c>
      <c r="AT1851" s="10">
        <v>0</v>
      </c>
    </row>
    <row r="1852" spans="1:46" ht="42.75" x14ac:dyDescent="0.25">
      <c r="A1852" s="26" t="str">
        <f t="shared" si="56"/>
        <v>2016Nurse practitionersBritish ColumbiaOther places of work</v>
      </c>
      <c r="B1852" s="24">
        <v>2016</v>
      </c>
      <c r="C1852" s="9" t="s">
        <v>5</v>
      </c>
      <c r="D1852" s="9" t="s">
        <v>167</v>
      </c>
      <c r="E1852" s="9" t="str">
        <f t="shared" si="57"/>
        <v>British Columbia</v>
      </c>
      <c r="F1852" s="9" t="s">
        <v>183</v>
      </c>
      <c r="G1852" s="9" t="s">
        <v>13</v>
      </c>
      <c r="H1852" s="9">
        <v>35</v>
      </c>
      <c r="I1852" s="9">
        <v>33</v>
      </c>
      <c r="J1852" s="9">
        <v>2</v>
      </c>
      <c r="K1852" s="9">
        <v>0</v>
      </c>
      <c r="L1852" s="9">
        <v>0</v>
      </c>
      <c r="M1852" s="9">
        <v>0</v>
      </c>
      <c r="N1852" s="9">
        <v>4</v>
      </c>
      <c r="O1852" s="9">
        <v>8</v>
      </c>
      <c r="P1852" s="9">
        <v>5</v>
      </c>
      <c r="Q1852" s="9">
        <v>7</v>
      </c>
      <c r="R1852" s="9">
        <v>5</v>
      </c>
      <c r="S1852" s="9">
        <v>2</v>
      </c>
      <c r="T1852" s="9">
        <v>3</v>
      </c>
      <c r="U1852" s="9">
        <v>0</v>
      </c>
      <c r="V1852" s="9">
        <v>1</v>
      </c>
      <c r="W1852" s="9">
        <v>0</v>
      </c>
      <c r="X1852" s="9">
        <v>34</v>
      </c>
      <c r="Y1852" s="9">
        <v>1</v>
      </c>
      <c r="Z1852" s="9">
        <v>0</v>
      </c>
      <c r="AA1852" s="9">
        <v>5</v>
      </c>
      <c r="AB1852" s="9">
        <v>14</v>
      </c>
      <c r="AC1852" s="9">
        <v>11</v>
      </c>
      <c r="AD1852" s="9">
        <v>5</v>
      </c>
      <c r="AE1852" s="9">
        <v>0</v>
      </c>
      <c r="AF1852" s="9">
        <v>26</v>
      </c>
      <c r="AG1852" s="9">
        <v>5</v>
      </c>
      <c r="AH1852" s="9">
        <v>3</v>
      </c>
      <c r="AI1852" s="9">
        <v>1</v>
      </c>
      <c r="AJ1852" s="9">
        <v>0</v>
      </c>
      <c r="AK1852" s="9">
        <v>1</v>
      </c>
      <c r="AL1852" s="9">
        <v>34</v>
      </c>
      <c r="AM1852" s="9">
        <v>0</v>
      </c>
      <c r="AN1852" s="9">
        <v>22</v>
      </c>
      <c r="AO1852" s="9">
        <v>4</v>
      </c>
      <c r="AP1852" s="9">
        <v>5</v>
      </c>
      <c r="AQ1852" s="9">
        <v>4</v>
      </c>
      <c r="AR1852" s="9">
        <v>29</v>
      </c>
      <c r="AS1852" s="9">
        <v>6</v>
      </c>
      <c r="AT1852" s="10">
        <v>0</v>
      </c>
    </row>
    <row r="1853" spans="1:46" ht="42.75" x14ac:dyDescent="0.25">
      <c r="A1853" s="26" t="str">
        <f t="shared" si="56"/>
        <v>2016Nurse practitionersBritish ColumbiaUnknown places of work</v>
      </c>
      <c r="B1853" s="24">
        <v>2016</v>
      </c>
      <c r="C1853" s="9" t="s">
        <v>5</v>
      </c>
      <c r="D1853" s="9" t="s">
        <v>167</v>
      </c>
      <c r="E1853" s="9" t="str">
        <f t="shared" si="57"/>
        <v>British Columbia</v>
      </c>
      <c r="F1853" s="9" t="s">
        <v>184</v>
      </c>
      <c r="G1853" s="9" t="s">
        <v>49</v>
      </c>
      <c r="H1853" s="9">
        <v>2</v>
      </c>
      <c r="I1853" s="9">
        <v>2</v>
      </c>
      <c r="J1853" s="9">
        <v>0</v>
      </c>
      <c r="K1853" s="9">
        <v>0</v>
      </c>
      <c r="L1853" s="9">
        <v>0</v>
      </c>
      <c r="M1853" s="9">
        <v>0</v>
      </c>
      <c r="N1853" s="9">
        <v>1</v>
      </c>
      <c r="O1853" s="9">
        <v>0</v>
      </c>
      <c r="P1853" s="9">
        <v>0</v>
      </c>
      <c r="Q1853" s="9">
        <v>0</v>
      </c>
      <c r="R1853" s="9">
        <v>1</v>
      </c>
      <c r="S1853" s="9">
        <v>0</v>
      </c>
      <c r="T1853" s="9">
        <v>0</v>
      </c>
      <c r="U1853" s="9">
        <v>0</v>
      </c>
      <c r="V1853" s="9">
        <v>0</v>
      </c>
      <c r="W1853" s="9">
        <v>0</v>
      </c>
      <c r="X1853" s="9">
        <v>2</v>
      </c>
      <c r="Y1853" s="9">
        <v>0</v>
      </c>
      <c r="Z1853" s="9">
        <v>0</v>
      </c>
      <c r="AA1853" s="9">
        <v>1</v>
      </c>
      <c r="AB1853" s="9">
        <v>1</v>
      </c>
      <c r="AC1853" s="9">
        <v>0</v>
      </c>
      <c r="AD1853" s="9">
        <v>0</v>
      </c>
      <c r="AE1853" s="9">
        <v>0</v>
      </c>
      <c r="AF1853" s="9">
        <v>2</v>
      </c>
      <c r="AG1853" s="9">
        <v>0</v>
      </c>
      <c r="AH1853" s="9">
        <v>0</v>
      </c>
      <c r="AI1853" s="9">
        <v>0</v>
      </c>
      <c r="AJ1853" s="9">
        <v>0</v>
      </c>
      <c r="AK1853" s="9">
        <v>0</v>
      </c>
      <c r="AL1853" s="9">
        <v>0</v>
      </c>
      <c r="AM1853" s="9">
        <v>2</v>
      </c>
      <c r="AN1853" s="9">
        <v>0</v>
      </c>
      <c r="AO1853" s="9">
        <v>0</v>
      </c>
      <c r="AP1853" s="9">
        <v>0</v>
      </c>
      <c r="AQ1853" s="9">
        <v>2</v>
      </c>
      <c r="AR1853" s="9">
        <v>2</v>
      </c>
      <c r="AS1853" s="9">
        <v>0</v>
      </c>
      <c r="AT1853" s="10">
        <v>0</v>
      </c>
    </row>
    <row r="1854" spans="1:46" ht="42.75" x14ac:dyDescent="0.25">
      <c r="A1854" s="26" t="str">
        <f t="shared" si="56"/>
        <v>2016Nurse practitionersYukonAll places of work</v>
      </c>
      <c r="B1854" s="24">
        <v>2016</v>
      </c>
      <c r="C1854" s="9" t="s">
        <v>5</v>
      </c>
      <c r="D1854" s="9" t="s">
        <v>168</v>
      </c>
      <c r="E1854" s="9" t="str">
        <f t="shared" si="57"/>
        <v>Yukon</v>
      </c>
      <c r="F1854" s="9" t="s">
        <v>179</v>
      </c>
      <c r="G1854" s="9" t="s">
        <v>9</v>
      </c>
      <c r="H1854" s="9">
        <v>4</v>
      </c>
      <c r="I1854" s="9">
        <v>4</v>
      </c>
      <c r="J1854" s="9">
        <v>0</v>
      </c>
      <c r="K1854" s="9">
        <v>0</v>
      </c>
      <c r="L1854" s="9">
        <v>0</v>
      </c>
      <c r="M1854" s="9">
        <v>0</v>
      </c>
      <c r="N1854" s="9">
        <v>1</v>
      </c>
      <c r="O1854" s="9">
        <v>0</v>
      </c>
      <c r="P1854" s="9">
        <v>2</v>
      </c>
      <c r="Q1854" s="9">
        <v>0</v>
      </c>
      <c r="R1854" s="9">
        <v>0</v>
      </c>
      <c r="S1854" s="9">
        <v>1</v>
      </c>
      <c r="T1854" s="9">
        <v>0</v>
      </c>
      <c r="U1854" s="9">
        <v>0</v>
      </c>
      <c r="V1854" s="9">
        <v>0</v>
      </c>
      <c r="W1854" s="9">
        <v>0</v>
      </c>
      <c r="X1854" s="9">
        <v>3</v>
      </c>
      <c r="Y1854" s="9">
        <v>1</v>
      </c>
      <c r="Z1854" s="9">
        <v>0</v>
      </c>
      <c r="AA1854" s="9">
        <v>0</v>
      </c>
      <c r="AB1854" s="9">
        <v>3</v>
      </c>
      <c r="AC1854" s="9">
        <v>0</v>
      </c>
      <c r="AD1854" s="9">
        <v>1</v>
      </c>
      <c r="AE1854" s="9">
        <v>0</v>
      </c>
      <c r="AF1854" s="9">
        <v>2</v>
      </c>
      <c r="AG1854" s="9">
        <v>2</v>
      </c>
      <c r="AH1854" s="9">
        <v>0</v>
      </c>
      <c r="AI1854" s="9">
        <v>0</v>
      </c>
      <c r="AJ1854" s="9">
        <v>1</v>
      </c>
      <c r="AK1854" s="9">
        <v>0</v>
      </c>
      <c r="AL1854" s="9">
        <v>3</v>
      </c>
      <c r="AM1854" s="9">
        <v>0</v>
      </c>
      <c r="AN1854" s="9">
        <v>4</v>
      </c>
      <c r="AO1854" s="9">
        <v>0</v>
      </c>
      <c r="AP1854" s="9">
        <v>0</v>
      </c>
      <c r="AQ1854" s="9">
        <v>0</v>
      </c>
      <c r="AR1854" s="9">
        <v>4</v>
      </c>
      <c r="AS1854" s="9">
        <v>0</v>
      </c>
      <c r="AT1854" s="10">
        <v>0</v>
      </c>
    </row>
    <row r="1855" spans="1:46" ht="42.75" x14ac:dyDescent="0.25">
      <c r="A1855" s="26" t="str">
        <f t="shared" si="56"/>
        <v>2016Nurse practitionersYukonHospital</v>
      </c>
      <c r="B1855" s="24">
        <v>2016</v>
      </c>
      <c r="C1855" s="9" t="s">
        <v>5</v>
      </c>
      <c r="D1855" s="9" t="s">
        <v>168</v>
      </c>
      <c r="E1855" s="9" t="str">
        <f t="shared" si="57"/>
        <v>Yukon</v>
      </c>
      <c r="F1855" s="9" t="s">
        <v>180</v>
      </c>
      <c r="G1855" s="9" t="s">
        <v>10</v>
      </c>
      <c r="H1855" s="9">
        <v>1</v>
      </c>
      <c r="I1855" s="9">
        <v>1</v>
      </c>
      <c r="J1855" s="9">
        <v>0</v>
      </c>
      <c r="K1855" s="9">
        <v>0</v>
      </c>
      <c r="L1855" s="9">
        <v>0</v>
      </c>
      <c r="M1855" s="9">
        <v>0</v>
      </c>
      <c r="N1855" s="9">
        <v>0</v>
      </c>
      <c r="O1855" s="9">
        <v>0</v>
      </c>
      <c r="P1855" s="9">
        <v>1</v>
      </c>
      <c r="Q1855" s="9">
        <v>0</v>
      </c>
      <c r="R1855" s="9">
        <v>0</v>
      </c>
      <c r="S1855" s="9">
        <v>0</v>
      </c>
      <c r="T1855" s="9">
        <v>0</v>
      </c>
      <c r="U1855" s="9">
        <v>0</v>
      </c>
      <c r="V1855" s="9">
        <v>0</v>
      </c>
      <c r="W1855" s="9">
        <v>0</v>
      </c>
      <c r="X1855" s="9">
        <v>1</v>
      </c>
      <c r="Y1855" s="9">
        <v>0</v>
      </c>
      <c r="Z1855" s="9">
        <v>0</v>
      </c>
      <c r="AA1855" s="9">
        <v>0</v>
      </c>
      <c r="AB1855" s="9">
        <v>1</v>
      </c>
      <c r="AC1855" s="9">
        <v>0</v>
      </c>
      <c r="AD1855" s="9">
        <v>0</v>
      </c>
      <c r="AE1855" s="9">
        <v>0</v>
      </c>
      <c r="AF1855" s="9">
        <v>0</v>
      </c>
      <c r="AG1855" s="9">
        <v>1</v>
      </c>
      <c r="AH1855" s="9">
        <v>0</v>
      </c>
      <c r="AI1855" s="9">
        <v>0</v>
      </c>
      <c r="AJ1855" s="9">
        <v>1</v>
      </c>
      <c r="AK1855" s="9">
        <v>0</v>
      </c>
      <c r="AL1855" s="9">
        <v>0</v>
      </c>
      <c r="AM1855" s="9">
        <v>0</v>
      </c>
      <c r="AN1855" s="9">
        <v>1</v>
      </c>
      <c r="AO1855" s="9">
        <v>0</v>
      </c>
      <c r="AP1855" s="9">
        <v>0</v>
      </c>
      <c r="AQ1855" s="9">
        <v>0</v>
      </c>
      <c r="AR1855" s="9">
        <v>1</v>
      </c>
      <c r="AS1855" s="9">
        <v>0</v>
      </c>
      <c r="AT1855" s="10">
        <v>0</v>
      </c>
    </row>
    <row r="1856" spans="1:46" ht="42.75" x14ac:dyDescent="0.25">
      <c r="A1856" s="26" t="str">
        <f t="shared" si="56"/>
        <v>2016Nurse practitionersYukonCommunity health</v>
      </c>
      <c r="B1856" s="24">
        <v>2016</v>
      </c>
      <c r="C1856" s="9" t="s">
        <v>5</v>
      </c>
      <c r="D1856" s="9" t="s">
        <v>168</v>
      </c>
      <c r="E1856" s="9" t="str">
        <f t="shared" si="57"/>
        <v>Yukon</v>
      </c>
      <c r="F1856" s="9" t="s">
        <v>182</v>
      </c>
      <c r="G1856" s="9" t="s">
        <v>11</v>
      </c>
      <c r="H1856" s="9">
        <v>1</v>
      </c>
      <c r="I1856" s="9">
        <v>1</v>
      </c>
      <c r="J1856" s="9">
        <v>0</v>
      </c>
      <c r="K1856" s="9">
        <v>0</v>
      </c>
      <c r="L1856" s="9">
        <v>0</v>
      </c>
      <c r="M1856" s="9">
        <v>0</v>
      </c>
      <c r="N1856" s="9">
        <v>1</v>
      </c>
      <c r="O1856" s="9">
        <v>0</v>
      </c>
      <c r="P1856" s="9">
        <v>0</v>
      </c>
      <c r="Q1856" s="9">
        <v>0</v>
      </c>
      <c r="R1856" s="9">
        <v>0</v>
      </c>
      <c r="S1856" s="9">
        <v>0</v>
      </c>
      <c r="T1856" s="9">
        <v>0</v>
      </c>
      <c r="U1856" s="9">
        <v>0</v>
      </c>
      <c r="V1856" s="9">
        <v>0</v>
      </c>
      <c r="W1856" s="9">
        <v>0</v>
      </c>
      <c r="X1856" s="9">
        <v>0</v>
      </c>
      <c r="Y1856" s="9">
        <v>1</v>
      </c>
      <c r="Z1856" s="9">
        <v>0</v>
      </c>
      <c r="AA1856" s="9">
        <v>0</v>
      </c>
      <c r="AB1856" s="9">
        <v>1</v>
      </c>
      <c r="AC1856" s="9">
        <v>0</v>
      </c>
      <c r="AD1856" s="9">
        <v>0</v>
      </c>
      <c r="AE1856" s="9">
        <v>0</v>
      </c>
      <c r="AF1856" s="9">
        <v>1</v>
      </c>
      <c r="AG1856" s="9">
        <v>0</v>
      </c>
      <c r="AH1856" s="9">
        <v>0</v>
      </c>
      <c r="AI1856" s="9">
        <v>0</v>
      </c>
      <c r="AJ1856" s="9">
        <v>0</v>
      </c>
      <c r="AK1856" s="9">
        <v>0</v>
      </c>
      <c r="AL1856" s="9">
        <v>1</v>
      </c>
      <c r="AM1856" s="9">
        <v>0</v>
      </c>
      <c r="AN1856" s="9">
        <v>1</v>
      </c>
      <c r="AO1856" s="9">
        <v>0</v>
      </c>
      <c r="AP1856" s="9">
        <v>0</v>
      </c>
      <c r="AQ1856" s="9">
        <v>0</v>
      </c>
      <c r="AR1856" s="9">
        <v>1</v>
      </c>
      <c r="AS1856" s="9">
        <v>0</v>
      </c>
      <c r="AT1856" s="10">
        <v>0</v>
      </c>
    </row>
    <row r="1857" spans="1:46" ht="57" x14ac:dyDescent="0.25">
      <c r="A1857" s="26" t="str">
        <f t="shared" si="56"/>
        <v>2016Nurse practitionersYukonNursing home/long-term care</v>
      </c>
      <c r="B1857" s="24">
        <v>2016</v>
      </c>
      <c r="C1857" s="9" t="s">
        <v>5</v>
      </c>
      <c r="D1857" s="9" t="s">
        <v>168</v>
      </c>
      <c r="E1857" s="9" t="str">
        <f t="shared" si="57"/>
        <v>Yukon</v>
      </c>
      <c r="F1857" s="9" t="s">
        <v>181</v>
      </c>
      <c r="G1857" s="9" t="s">
        <v>12</v>
      </c>
      <c r="H1857" s="9">
        <v>1</v>
      </c>
      <c r="I1857" s="9">
        <v>1</v>
      </c>
      <c r="J1857" s="9">
        <v>0</v>
      </c>
      <c r="K1857" s="9">
        <v>0</v>
      </c>
      <c r="L1857" s="9">
        <v>0</v>
      </c>
      <c r="M1857" s="9">
        <v>0</v>
      </c>
      <c r="N1857" s="9">
        <v>0</v>
      </c>
      <c r="O1857" s="9">
        <v>0</v>
      </c>
      <c r="P1857" s="9">
        <v>0</v>
      </c>
      <c r="Q1857" s="9">
        <v>0</v>
      </c>
      <c r="R1857" s="9">
        <v>0</v>
      </c>
      <c r="S1857" s="9">
        <v>1</v>
      </c>
      <c r="T1857" s="9">
        <v>0</v>
      </c>
      <c r="U1857" s="9">
        <v>0</v>
      </c>
      <c r="V1857" s="9">
        <v>0</v>
      </c>
      <c r="W1857" s="9">
        <v>0</v>
      </c>
      <c r="X1857" s="9">
        <v>1</v>
      </c>
      <c r="Y1857" s="9">
        <v>0</v>
      </c>
      <c r="Z1857" s="9">
        <v>0</v>
      </c>
      <c r="AA1857" s="9">
        <v>0</v>
      </c>
      <c r="AB1857" s="9">
        <v>0</v>
      </c>
      <c r="AC1857" s="9">
        <v>0</v>
      </c>
      <c r="AD1857" s="9">
        <v>1</v>
      </c>
      <c r="AE1857" s="9">
        <v>0</v>
      </c>
      <c r="AF1857" s="9">
        <v>1</v>
      </c>
      <c r="AG1857" s="9">
        <v>0</v>
      </c>
      <c r="AH1857" s="9">
        <v>0</v>
      </c>
      <c r="AI1857" s="9">
        <v>0</v>
      </c>
      <c r="AJ1857" s="9">
        <v>0</v>
      </c>
      <c r="AK1857" s="9">
        <v>0</v>
      </c>
      <c r="AL1857" s="9">
        <v>1</v>
      </c>
      <c r="AM1857" s="9">
        <v>0</v>
      </c>
      <c r="AN1857" s="9">
        <v>1</v>
      </c>
      <c r="AO1857" s="9">
        <v>0</v>
      </c>
      <c r="AP1857" s="9">
        <v>0</v>
      </c>
      <c r="AQ1857" s="9">
        <v>0</v>
      </c>
      <c r="AR1857" s="9">
        <v>1</v>
      </c>
      <c r="AS1857" s="9">
        <v>0</v>
      </c>
      <c r="AT1857" s="10">
        <v>0</v>
      </c>
    </row>
    <row r="1858" spans="1:46" ht="42.75" x14ac:dyDescent="0.25">
      <c r="A1858" s="26" t="str">
        <f t="shared" si="56"/>
        <v>2016Nurse practitionersYukonOther places of work</v>
      </c>
      <c r="B1858" s="24">
        <v>2016</v>
      </c>
      <c r="C1858" s="9" t="s">
        <v>5</v>
      </c>
      <c r="D1858" s="9" t="s">
        <v>168</v>
      </c>
      <c r="E1858" s="9" t="str">
        <f t="shared" si="57"/>
        <v>Yukon</v>
      </c>
      <c r="F1858" s="9" t="s">
        <v>183</v>
      </c>
      <c r="G1858" s="9" t="s">
        <v>13</v>
      </c>
      <c r="H1858" s="9">
        <v>1</v>
      </c>
      <c r="I1858" s="9">
        <v>1</v>
      </c>
      <c r="J1858" s="9">
        <v>0</v>
      </c>
      <c r="K1858" s="9">
        <v>0</v>
      </c>
      <c r="L1858" s="9">
        <v>0</v>
      </c>
      <c r="M1858" s="9">
        <v>0</v>
      </c>
      <c r="N1858" s="9">
        <v>0</v>
      </c>
      <c r="O1858" s="9">
        <v>0</v>
      </c>
      <c r="P1858" s="9">
        <v>1</v>
      </c>
      <c r="Q1858" s="9">
        <v>0</v>
      </c>
      <c r="R1858" s="9">
        <v>0</v>
      </c>
      <c r="S1858" s="9">
        <v>0</v>
      </c>
      <c r="T1858" s="9">
        <v>0</v>
      </c>
      <c r="U1858" s="9">
        <v>0</v>
      </c>
      <c r="V1858" s="9">
        <v>0</v>
      </c>
      <c r="W1858" s="9">
        <v>0</v>
      </c>
      <c r="X1858" s="9">
        <v>1</v>
      </c>
      <c r="Y1858" s="9">
        <v>0</v>
      </c>
      <c r="Z1858" s="9">
        <v>0</v>
      </c>
      <c r="AA1858" s="9">
        <v>0</v>
      </c>
      <c r="AB1858" s="9">
        <v>1</v>
      </c>
      <c r="AC1858" s="9">
        <v>0</v>
      </c>
      <c r="AD1858" s="9">
        <v>0</v>
      </c>
      <c r="AE1858" s="9">
        <v>0</v>
      </c>
      <c r="AF1858" s="9">
        <v>0</v>
      </c>
      <c r="AG1858" s="9">
        <v>1</v>
      </c>
      <c r="AH1858" s="9">
        <v>0</v>
      </c>
      <c r="AI1858" s="9">
        <v>0</v>
      </c>
      <c r="AJ1858" s="9">
        <v>0</v>
      </c>
      <c r="AK1858" s="9">
        <v>0</v>
      </c>
      <c r="AL1858" s="9">
        <v>1</v>
      </c>
      <c r="AM1858" s="9">
        <v>0</v>
      </c>
      <c r="AN1858" s="9">
        <v>1</v>
      </c>
      <c r="AO1858" s="9">
        <v>0</v>
      </c>
      <c r="AP1858" s="9">
        <v>0</v>
      </c>
      <c r="AQ1858" s="9">
        <v>0</v>
      </c>
      <c r="AR1858" s="9">
        <v>1</v>
      </c>
      <c r="AS1858" s="9">
        <v>0</v>
      </c>
      <c r="AT1858" s="10">
        <v>0</v>
      </c>
    </row>
    <row r="1859" spans="1:46" ht="57" x14ac:dyDescent="0.25">
      <c r="A1859" s="26" t="str">
        <f t="shared" ref="A1859:A1922" si="58">CONCATENATE(B1859,C1859,E1859,G1859)</f>
        <v>2016Nurse practitionersNorthwest TerritoriesAll places of work</v>
      </c>
      <c r="B1859" s="24">
        <v>2016</v>
      </c>
      <c r="C1859" s="9" t="s">
        <v>5</v>
      </c>
      <c r="D1859" s="9" t="s">
        <v>169</v>
      </c>
      <c r="E1859" s="9" t="str">
        <f t="shared" ref="E1859:E1922" si="59">TRIM(MID(D1859,3,50))</f>
        <v>Northwest Territories</v>
      </c>
      <c r="F1859" s="9" t="s">
        <v>179</v>
      </c>
      <c r="G1859" s="9" t="s">
        <v>9</v>
      </c>
      <c r="H1859" s="9">
        <v>29</v>
      </c>
      <c r="I1859" s="9">
        <v>27</v>
      </c>
      <c r="J1859" s="9">
        <v>2</v>
      </c>
      <c r="K1859" s="9">
        <v>0</v>
      </c>
      <c r="L1859" s="9">
        <v>0</v>
      </c>
      <c r="M1859" s="9">
        <v>1</v>
      </c>
      <c r="N1859" s="9">
        <v>5</v>
      </c>
      <c r="O1859" s="9">
        <v>1</v>
      </c>
      <c r="P1859" s="9">
        <v>3</v>
      </c>
      <c r="Q1859" s="9">
        <v>3</v>
      </c>
      <c r="R1859" s="9">
        <v>5</v>
      </c>
      <c r="S1859" s="9">
        <v>8</v>
      </c>
      <c r="T1859" s="9">
        <v>1</v>
      </c>
      <c r="U1859" s="9">
        <v>1</v>
      </c>
      <c r="V1859" s="9">
        <v>1</v>
      </c>
      <c r="W1859" s="9">
        <v>0</v>
      </c>
      <c r="X1859" s="9">
        <v>28</v>
      </c>
      <c r="Y1859" s="9">
        <v>1</v>
      </c>
      <c r="Z1859" s="9">
        <v>0</v>
      </c>
      <c r="AA1859" s="9">
        <v>5</v>
      </c>
      <c r="AB1859" s="9">
        <v>6</v>
      </c>
      <c r="AC1859" s="9">
        <v>10</v>
      </c>
      <c r="AD1859" s="9">
        <v>8</v>
      </c>
      <c r="AE1859" s="9">
        <v>0</v>
      </c>
      <c r="AF1859" s="9">
        <v>23</v>
      </c>
      <c r="AG1859" s="9">
        <v>0</v>
      </c>
      <c r="AH1859" s="9">
        <v>6</v>
      </c>
      <c r="AI1859" s="9">
        <v>0</v>
      </c>
      <c r="AJ1859" s="9">
        <v>3</v>
      </c>
      <c r="AK1859" s="9">
        <v>2</v>
      </c>
      <c r="AL1859" s="9">
        <v>24</v>
      </c>
      <c r="AM1859" s="9">
        <v>0</v>
      </c>
      <c r="AN1859" s="9">
        <v>26</v>
      </c>
      <c r="AO1859" s="9">
        <v>2</v>
      </c>
      <c r="AP1859" s="9">
        <v>1</v>
      </c>
      <c r="AQ1859" s="9">
        <v>0</v>
      </c>
      <c r="AR1859" s="9">
        <v>21</v>
      </c>
      <c r="AS1859" s="9">
        <v>7</v>
      </c>
      <c r="AT1859" s="10">
        <v>1</v>
      </c>
    </row>
    <row r="1860" spans="1:46" ht="57" x14ac:dyDescent="0.25">
      <c r="A1860" s="26" t="str">
        <f t="shared" si="58"/>
        <v>2016Nurse practitionersNorthwest TerritoriesHospital</v>
      </c>
      <c r="B1860" s="24">
        <v>2016</v>
      </c>
      <c r="C1860" s="9" t="s">
        <v>5</v>
      </c>
      <c r="D1860" s="9" t="s">
        <v>169</v>
      </c>
      <c r="E1860" s="9" t="str">
        <f t="shared" si="59"/>
        <v>Northwest Territories</v>
      </c>
      <c r="F1860" s="9" t="s">
        <v>180</v>
      </c>
      <c r="G1860" s="9" t="s">
        <v>10</v>
      </c>
      <c r="H1860" s="9">
        <v>4</v>
      </c>
      <c r="I1860" s="9">
        <v>4</v>
      </c>
      <c r="J1860" s="9">
        <v>0</v>
      </c>
      <c r="K1860" s="9">
        <v>0</v>
      </c>
      <c r="L1860" s="9">
        <v>0</v>
      </c>
      <c r="M1860" s="9">
        <v>0</v>
      </c>
      <c r="N1860" s="9">
        <v>0</v>
      </c>
      <c r="O1860" s="9">
        <v>1</v>
      </c>
      <c r="P1860" s="9">
        <v>0</v>
      </c>
      <c r="Q1860" s="9">
        <v>1</v>
      </c>
      <c r="R1860" s="9">
        <v>0</v>
      </c>
      <c r="S1860" s="9">
        <v>2</v>
      </c>
      <c r="T1860" s="9">
        <v>0</v>
      </c>
      <c r="U1860" s="9">
        <v>0</v>
      </c>
      <c r="V1860" s="9">
        <v>0</v>
      </c>
      <c r="W1860" s="9">
        <v>0</v>
      </c>
      <c r="X1860" s="9">
        <v>3</v>
      </c>
      <c r="Y1860" s="9">
        <v>1</v>
      </c>
      <c r="Z1860" s="9">
        <v>0</v>
      </c>
      <c r="AA1860" s="9">
        <v>0</v>
      </c>
      <c r="AB1860" s="9">
        <v>1</v>
      </c>
      <c r="AC1860" s="9">
        <v>1</v>
      </c>
      <c r="AD1860" s="9">
        <v>2</v>
      </c>
      <c r="AE1860" s="9">
        <v>0</v>
      </c>
      <c r="AF1860" s="9">
        <v>4</v>
      </c>
      <c r="AG1860" s="9">
        <v>0</v>
      </c>
      <c r="AH1860" s="9">
        <v>0</v>
      </c>
      <c r="AI1860" s="9">
        <v>0</v>
      </c>
      <c r="AJ1860" s="9">
        <v>0</v>
      </c>
      <c r="AK1860" s="9">
        <v>0</v>
      </c>
      <c r="AL1860" s="9">
        <v>4</v>
      </c>
      <c r="AM1860" s="9">
        <v>0</v>
      </c>
      <c r="AN1860" s="9">
        <v>4</v>
      </c>
      <c r="AO1860" s="9">
        <v>0</v>
      </c>
      <c r="AP1860" s="9">
        <v>0</v>
      </c>
      <c r="AQ1860" s="9">
        <v>0</v>
      </c>
      <c r="AR1860" s="9">
        <v>3</v>
      </c>
      <c r="AS1860" s="9">
        <v>1</v>
      </c>
      <c r="AT1860" s="10">
        <v>0</v>
      </c>
    </row>
    <row r="1861" spans="1:46" ht="57" x14ac:dyDescent="0.25">
      <c r="A1861" s="26" t="str">
        <f t="shared" si="58"/>
        <v>2016Nurse practitionersNorthwest TerritoriesCommunity health</v>
      </c>
      <c r="B1861" s="24">
        <v>2016</v>
      </c>
      <c r="C1861" s="9" t="s">
        <v>5</v>
      </c>
      <c r="D1861" s="9" t="s">
        <v>169</v>
      </c>
      <c r="E1861" s="9" t="str">
        <f t="shared" si="59"/>
        <v>Northwest Territories</v>
      </c>
      <c r="F1861" s="9" t="s">
        <v>182</v>
      </c>
      <c r="G1861" s="9" t="s">
        <v>11</v>
      </c>
      <c r="H1861" s="9">
        <v>13</v>
      </c>
      <c r="I1861" s="9">
        <v>13</v>
      </c>
      <c r="J1861" s="9">
        <v>0</v>
      </c>
      <c r="K1861" s="9">
        <v>0</v>
      </c>
      <c r="L1861" s="9">
        <v>0</v>
      </c>
      <c r="M1861" s="9">
        <v>1</v>
      </c>
      <c r="N1861" s="9">
        <v>3</v>
      </c>
      <c r="O1861" s="9">
        <v>0</v>
      </c>
      <c r="P1861" s="9">
        <v>0</v>
      </c>
      <c r="Q1861" s="9">
        <v>0</v>
      </c>
      <c r="R1861" s="9">
        <v>3</v>
      </c>
      <c r="S1861" s="9">
        <v>3</v>
      </c>
      <c r="T1861" s="9">
        <v>1</v>
      </c>
      <c r="U1861" s="9">
        <v>1</v>
      </c>
      <c r="V1861" s="9">
        <v>1</v>
      </c>
      <c r="W1861" s="9">
        <v>0</v>
      </c>
      <c r="X1861" s="9">
        <v>13</v>
      </c>
      <c r="Y1861" s="9">
        <v>0</v>
      </c>
      <c r="Z1861" s="9">
        <v>0</v>
      </c>
      <c r="AA1861" s="9">
        <v>3</v>
      </c>
      <c r="AB1861" s="9">
        <v>3</v>
      </c>
      <c r="AC1861" s="9">
        <v>3</v>
      </c>
      <c r="AD1861" s="9">
        <v>4</v>
      </c>
      <c r="AE1861" s="9">
        <v>0</v>
      </c>
      <c r="AF1861" s="9">
        <v>8</v>
      </c>
      <c r="AG1861" s="9">
        <v>0</v>
      </c>
      <c r="AH1861" s="9">
        <v>5</v>
      </c>
      <c r="AI1861" s="9">
        <v>0</v>
      </c>
      <c r="AJ1861" s="9">
        <v>3</v>
      </c>
      <c r="AK1861" s="9">
        <v>0</v>
      </c>
      <c r="AL1861" s="9">
        <v>10</v>
      </c>
      <c r="AM1861" s="9">
        <v>0</v>
      </c>
      <c r="AN1861" s="9">
        <v>13</v>
      </c>
      <c r="AO1861" s="9">
        <v>0</v>
      </c>
      <c r="AP1861" s="9">
        <v>0</v>
      </c>
      <c r="AQ1861" s="9">
        <v>0</v>
      </c>
      <c r="AR1861" s="9">
        <v>7</v>
      </c>
      <c r="AS1861" s="9">
        <v>5</v>
      </c>
      <c r="AT1861" s="10">
        <v>1</v>
      </c>
    </row>
    <row r="1862" spans="1:46" ht="57" x14ac:dyDescent="0.25">
      <c r="A1862" s="26" t="str">
        <f t="shared" si="58"/>
        <v>2016Nurse practitionersNorthwest TerritoriesOther places of work</v>
      </c>
      <c r="B1862" s="24">
        <v>2016</v>
      </c>
      <c r="C1862" s="9" t="s">
        <v>5</v>
      </c>
      <c r="D1862" s="9" t="s">
        <v>169</v>
      </c>
      <c r="E1862" s="9" t="str">
        <f t="shared" si="59"/>
        <v>Northwest Territories</v>
      </c>
      <c r="F1862" s="9" t="s">
        <v>183</v>
      </c>
      <c r="G1862" s="9" t="s">
        <v>13</v>
      </c>
      <c r="H1862" s="9">
        <v>11</v>
      </c>
      <c r="I1862" s="9">
        <v>9</v>
      </c>
      <c r="J1862" s="9">
        <v>2</v>
      </c>
      <c r="K1862" s="9">
        <v>0</v>
      </c>
      <c r="L1862" s="9">
        <v>0</v>
      </c>
      <c r="M1862" s="9">
        <v>0</v>
      </c>
      <c r="N1862" s="9">
        <v>1</v>
      </c>
      <c r="O1862" s="9">
        <v>0</v>
      </c>
      <c r="P1862" s="9">
        <v>3</v>
      </c>
      <c r="Q1862" s="9">
        <v>2</v>
      </c>
      <c r="R1862" s="9">
        <v>2</v>
      </c>
      <c r="S1862" s="9">
        <v>3</v>
      </c>
      <c r="T1862" s="9">
        <v>0</v>
      </c>
      <c r="U1862" s="9">
        <v>0</v>
      </c>
      <c r="V1862" s="9">
        <v>0</v>
      </c>
      <c r="W1862" s="9">
        <v>0</v>
      </c>
      <c r="X1862" s="9">
        <v>11</v>
      </c>
      <c r="Y1862" s="9">
        <v>0</v>
      </c>
      <c r="Z1862" s="9">
        <v>0</v>
      </c>
      <c r="AA1862" s="9">
        <v>1</v>
      </c>
      <c r="AB1862" s="9">
        <v>2</v>
      </c>
      <c r="AC1862" s="9">
        <v>6</v>
      </c>
      <c r="AD1862" s="9">
        <v>2</v>
      </c>
      <c r="AE1862" s="9">
        <v>0</v>
      </c>
      <c r="AF1862" s="9">
        <v>10</v>
      </c>
      <c r="AG1862" s="9">
        <v>0</v>
      </c>
      <c r="AH1862" s="9">
        <v>1</v>
      </c>
      <c r="AI1862" s="9">
        <v>0</v>
      </c>
      <c r="AJ1862" s="9">
        <v>0</v>
      </c>
      <c r="AK1862" s="9">
        <v>2</v>
      </c>
      <c r="AL1862" s="9">
        <v>9</v>
      </c>
      <c r="AM1862" s="9">
        <v>0</v>
      </c>
      <c r="AN1862" s="9">
        <v>8</v>
      </c>
      <c r="AO1862" s="9">
        <v>2</v>
      </c>
      <c r="AP1862" s="9">
        <v>1</v>
      </c>
      <c r="AQ1862" s="9">
        <v>0</v>
      </c>
      <c r="AR1862" s="9">
        <v>10</v>
      </c>
      <c r="AS1862" s="9">
        <v>1</v>
      </c>
      <c r="AT1862" s="10">
        <v>0</v>
      </c>
    </row>
    <row r="1863" spans="1:46" ht="57" x14ac:dyDescent="0.25">
      <c r="A1863" s="26" t="str">
        <f t="shared" si="58"/>
        <v>2016Nurse practitionersNorthwest TerritoriesUnknown places of work</v>
      </c>
      <c r="B1863" s="24">
        <v>2016</v>
      </c>
      <c r="C1863" s="9" t="s">
        <v>5</v>
      </c>
      <c r="D1863" s="9" t="s">
        <v>169</v>
      </c>
      <c r="E1863" s="9" t="str">
        <f t="shared" si="59"/>
        <v>Northwest Territories</v>
      </c>
      <c r="F1863" s="9" t="s">
        <v>184</v>
      </c>
      <c r="G1863" s="9" t="s">
        <v>49</v>
      </c>
      <c r="H1863" s="9">
        <v>1</v>
      </c>
      <c r="I1863" s="9">
        <v>1</v>
      </c>
      <c r="J1863" s="9">
        <v>0</v>
      </c>
      <c r="K1863" s="9">
        <v>0</v>
      </c>
      <c r="L1863" s="9">
        <v>0</v>
      </c>
      <c r="M1863" s="9">
        <v>0</v>
      </c>
      <c r="N1863" s="9">
        <v>1</v>
      </c>
      <c r="O1863" s="9">
        <v>0</v>
      </c>
      <c r="P1863" s="9">
        <v>0</v>
      </c>
      <c r="Q1863" s="9">
        <v>0</v>
      </c>
      <c r="R1863" s="9">
        <v>0</v>
      </c>
      <c r="S1863" s="9">
        <v>0</v>
      </c>
      <c r="T1863" s="9">
        <v>0</v>
      </c>
      <c r="U1863" s="9">
        <v>0</v>
      </c>
      <c r="V1863" s="9">
        <v>0</v>
      </c>
      <c r="W1863" s="9">
        <v>0</v>
      </c>
      <c r="X1863" s="9">
        <v>1</v>
      </c>
      <c r="Y1863" s="9">
        <v>0</v>
      </c>
      <c r="Z1863" s="9">
        <v>0</v>
      </c>
      <c r="AA1863" s="9">
        <v>1</v>
      </c>
      <c r="AB1863" s="9">
        <v>0</v>
      </c>
      <c r="AC1863" s="9">
        <v>0</v>
      </c>
      <c r="AD1863" s="9">
        <v>0</v>
      </c>
      <c r="AE1863" s="9">
        <v>0</v>
      </c>
      <c r="AF1863" s="9">
        <v>1</v>
      </c>
      <c r="AG1863" s="9">
        <v>0</v>
      </c>
      <c r="AH1863" s="9">
        <v>0</v>
      </c>
      <c r="AI1863" s="9">
        <v>0</v>
      </c>
      <c r="AJ1863" s="9">
        <v>0</v>
      </c>
      <c r="AK1863" s="9">
        <v>0</v>
      </c>
      <c r="AL1863" s="9">
        <v>1</v>
      </c>
      <c r="AM1863" s="9">
        <v>0</v>
      </c>
      <c r="AN1863" s="9">
        <v>1</v>
      </c>
      <c r="AO1863" s="9">
        <v>0</v>
      </c>
      <c r="AP1863" s="9">
        <v>0</v>
      </c>
      <c r="AQ1863" s="9">
        <v>0</v>
      </c>
      <c r="AR1863" s="9">
        <v>1</v>
      </c>
      <c r="AS1863" s="9">
        <v>0</v>
      </c>
      <c r="AT1863" s="10">
        <v>0</v>
      </c>
    </row>
    <row r="1864" spans="1:46" ht="42.75" x14ac:dyDescent="0.25">
      <c r="A1864" s="26" t="str">
        <f t="shared" si="58"/>
        <v>2016Nurse practitionersNunavutAll places of work</v>
      </c>
      <c r="B1864" s="24">
        <v>2016</v>
      </c>
      <c r="C1864" s="9" t="s">
        <v>5</v>
      </c>
      <c r="D1864" s="9" t="s">
        <v>170</v>
      </c>
      <c r="E1864" s="9" t="str">
        <f t="shared" si="59"/>
        <v>Nunavut</v>
      </c>
      <c r="F1864" s="9" t="s">
        <v>179</v>
      </c>
      <c r="G1864" s="9" t="s">
        <v>9</v>
      </c>
      <c r="H1864" s="9">
        <v>9</v>
      </c>
      <c r="I1864" s="9">
        <v>8</v>
      </c>
      <c r="J1864" s="9">
        <v>1</v>
      </c>
      <c r="K1864" s="9">
        <v>0</v>
      </c>
      <c r="L1864" s="9">
        <v>0</v>
      </c>
      <c r="M1864" s="9">
        <v>0</v>
      </c>
      <c r="N1864" s="9">
        <v>0</v>
      </c>
      <c r="O1864" s="9">
        <v>1</v>
      </c>
      <c r="P1864" s="9">
        <v>1</v>
      </c>
      <c r="Q1864" s="9">
        <v>1</v>
      </c>
      <c r="R1864" s="9">
        <v>1</v>
      </c>
      <c r="S1864" s="9">
        <v>3</v>
      </c>
      <c r="T1864" s="9">
        <v>1</v>
      </c>
      <c r="U1864" s="9">
        <v>1</v>
      </c>
      <c r="V1864" s="9">
        <v>0</v>
      </c>
      <c r="W1864" s="9">
        <v>0</v>
      </c>
      <c r="X1864" s="9">
        <v>9</v>
      </c>
      <c r="Y1864" s="9">
        <v>0</v>
      </c>
      <c r="Z1864" s="9">
        <v>0</v>
      </c>
      <c r="AA1864" s="9">
        <v>0</v>
      </c>
      <c r="AB1864" s="9">
        <v>3</v>
      </c>
      <c r="AC1864" s="9">
        <v>1</v>
      </c>
      <c r="AD1864" s="9">
        <v>5</v>
      </c>
      <c r="AE1864" s="9">
        <v>0</v>
      </c>
      <c r="AF1864" s="9">
        <v>6</v>
      </c>
      <c r="AG1864" s="9">
        <v>0</v>
      </c>
      <c r="AH1864" s="9">
        <v>3</v>
      </c>
      <c r="AI1864" s="9">
        <v>0</v>
      </c>
      <c r="AJ1864" s="9">
        <v>1</v>
      </c>
      <c r="AK1864" s="9">
        <v>2</v>
      </c>
      <c r="AL1864" s="9">
        <v>6</v>
      </c>
      <c r="AM1864" s="9">
        <v>0</v>
      </c>
      <c r="AN1864" s="9">
        <v>6</v>
      </c>
      <c r="AO1864" s="9">
        <v>2</v>
      </c>
      <c r="AP1864" s="9">
        <v>1</v>
      </c>
      <c r="AQ1864" s="9">
        <v>0</v>
      </c>
      <c r="AR1864" s="9">
        <v>3</v>
      </c>
      <c r="AS1864" s="9">
        <v>6</v>
      </c>
      <c r="AT1864" s="10">
        <v>0</v>
      </c>
    </row>
    <row r="1865" spans="1:46" ht="42.75" x14ac:dyDescent="0.25">
      <c r="A1865" s="26" t="str">
        <f t="shared" si="58"/>
        <v>2016Nurse practitionersNunavutCommunity health</v>
      </c>
      <c r="B1865" s="24">
        <v>2016</v>
      </c>
      <c r="C1865" s="9" t="s">
        <v>5</v>
      </c>
      <c r="D1865" s="9" t="s">
        <v>170</v>
      </c>
      <c r="E1865" s="9" t="str">
        <f t="shared" si="59"/>
        <v>Nunavut</v>
      </c>
      <c r="F1865" s="9" t="s">
        <v>182</v>
      </c>
      <c r="G1865" s="9" t="s">
        <v>11</v>
      </c>
      <c r="H1865" s="9">
        <v>5</v>
      </c>
      <c r="I1865" s="9">
        <v>5</v>
      </c>
      <c r="J1865" s="9">
        <v>0</v>
      </c>
      <c r="K1865" s="9">
        <v>0</v>
      </c>
      <c r="L1865" s="9">
        <v>0</v>
      </c>
      <c r="M1865" s="9">
        <v>0</v>
      </c>
      <c r="N1865" s="9">
        <v>0</v>
      </c>
      <c r="O1865" s="9">
        <v>1</v>
      </c>
      <c r="P1865" s="9">
        <v>0</v>
      </c>
      <c r="Q1865" s="9">
        <v>1</v>
      </c>
      <c r="R1865" s="9">
        <v>0</v>
      </c>
      <c r="S1865" s="9">
        <v>2</v>
      </c>
      <c r="T1865" s="9">
        <v>0</v>
      </c>
      <c r="U1865" s="9">
        <v>1</v>
      </c>
      <c r="V1865" s="9">
        <v>0</v>
      </c>
      <c r="W1865" s="9">
        <v>0</v>
      </c>
      <c r="X1865" s="9">
        <v>5</v>
      </c>
      <c r="Y1865" s="9">
        <v>0</v>
      </c>
      <c r="Z1865" s="9">
        <v>0</v>
      </c>
      <c r="AA1865" s="9">
        <v>0</v>
      </c>
      <c r="AB1865" s="9">
        <v>2</v>
      </c>
      <c r="AC1865" s="9">
        <v>0</v>
      </c>
      <c r="AD1865" s="9">
        <v>3</v>
      </c>
      <c r="AE1865" s="9">
        <v>0</v>
      </c>
      <c r="AF1865" s="9">
        <v>4</v>
      </c>
      <c r="AG1865" s="9">
        <v>0</v>
      </c>
      <c r="AH1865" s="9">
        <v>1</v>
      </c>
      <c r="AI1865" s="9">
        <v>0</v>
      </c>
      <c r="AJ1865" s="9">
        <v>1</v>
      </c>
      <c r="AK1865" s="9">
        <v>0</v>
      </c>
      <c r="AL1865" s="9">
        <v>4</v>
      </c>
      <c r="AM1865" s="9">
        <v>0</v>
      </c>
      <c r="AN1865" s="9">
        <v>4</v>
      </c>
      <c r="AO1865" s="9">
        <v>0</v>
      </c>
      <c r="AP1865" s="9">
        <v>1</v>
      </c>
      <c r="AQ1865" s="9">
        <v>0</v>
      </c>
      <c r="AR1865" s="9">
        <v>1</v>
      </c>
      <c r="AS1865" s="9">
        <v>4</v>
      </c>
      <c r="AT1865" s="10">
        <v>0</v>
      </c>
    </row>
    <row r="1866" spans="1:46" ht="42.75" x14ac:dyDescent="0.25">
      <c r="A1866" s="26" t="str">
        <f t="shared" si="58"/>
        <v>2016Nurse practitionersNunavutOther places of work</v>
      </c>
      <c r="B1866" s="24">
        <v>2016</v>
      </c>
      <c r="C1866" s="9" t="s">
        <v>5</v>
      </c>
      <c r="D1866" s="9" t="s">
        <v>170</v>
      </c>
      <c r="E1866" s="9" t="str">
        <f t="shared" si="59"/>
        <v>Nunavut</v>
      </c>
      <c r="F1866" s="9" t="s">
        <v>183</v>
      </c>
      <c r="G1866" s="9" t="s">
        <v>13</v>
      </c>
      <c r="H1866" s="9">
        <v>4</v>
      </c>
      <c r="I1866" s="9">
        <v>3</v>
      </c>
      <c r="J1866" s="9">
        <v>1</v>
      </c>
      <c r="K1866" s="9">
        <v>0</v>
      </c>
      <c r="L1866" s="9">
        <v>0</v>
      </c>
      <c r="M1866" s="9">
        <v>0</v>
      </c>
      <c r="N1866" s="9">
        <v>0</v>
      </c>
      <c r="O1866" s="9">
        <v>0</v>
      </c>
      <c r="P1866" s="9">
        <v>1</v>
      </c>
      <c r="Q1866" s="9">
        <v>0</v>
      </c>
      <c r="R1866" s="9">
        <v>1</v>
      </c>
      <c r="S1866" s="9">
        <v>1</v>
      </c>
      <c r="T1866" s="9">
        <v>1</v>
      </c>
      <c r="U1866" s="9">
        <v>0</v>
      </c>
      <c r="V1866" s="9">
        <v>0</v>
      </c>
      <c r="W1866" s="9">
        <v>0</v>
      </c>
      <c r="X1866" s="9">
        <v>4</v>
      </c>
      <c r="Y1866" s="9">
        <v>0</v>
      </c>
      <c r="Z1866" s="9">
        <v>0</v>
      </c>
      <c r="AA1866" s="9">
        <v>0</v>
      </c>
      <c r="AB1866" s="9">
        <v>1</v>
      </c>
      <c r="AC1866" s="9">
        <v>1</v>
      </c>
      <c r="AD1866" s="9">
        <v>2</v>
      </c>
      <c r="AE1866" s="9">
        <v>0</v>
      </c>
      <c r="AF1866" s="9">
        <v>2</v>
      </c>
      <c r="AG1866" s="9">
        <v>0</v>
      </c>
      <c r="AH1866" s="9">
        <v>2</v>
      </c>
      <c r="AI1866" s="9">
        <v>0</v>
      </c>
      <c r="AJ1866" s="9">
        <v>0</v>
      </c>
      <c r="AK1866" s="9">
        <v>2</v>
      </c>
      <c r="AL1866" s="9">
        <v>2</v>
      </c>
      <c r="AM1866" s="9">
        <v>0</v>
      </c>
      <c r="AN1866" s="9">
        <v>2</v>
      </c>
      <c r="AO1866" s="9">
        <v>2</v>
      </c>
      <c r="AP1866" s="9">
        <v>0</v>
      </c>
      <c r="AQ1866" s="9">
        <v>0</v>
      </c>
      <c r="AR1866" s="9">
        <v>2</v>
      </c>
      <c r="AS1866" s="9">
        <v>2</v>
      </c>
      <c r="AT1866" s="10">
        <v>0</v>
      </c>
    </row>
    <row r="1867" spans="1:46" ht="42.75" x14ac:dyDescent="0.25">
      <c r="A1867" s="26" t="str">
        <f t="shared" si="58"/>
        <v>2016Nurse practitionersCanadaAll places of work</v>
      </c>
      <c r="B1867" s="24">
        <v>2016</v>
      </c>
      <c r="C1867" s="9" t="s">
        <v>5</v>
      </c>
      <c r="D1867" s="9" t="s">
        <v>171</v>
      </c>
      <c r="E1867" s="9" t="str">
        <f t="shared" si="59"/>
        <v>Canada</v>
      </c>
      <c r="F1867" s="9" t="s">
        <v>179</v>
      </c>
      <c r="G1867" s="9" t="s">
        <v>9</v>
      </c>
      <c r="H1867" s="9">
        <v>4540</v>
      </c>
      <c r="I1867" s="9">
        <v>4068</v>
      </c>
      <c r="J1867" s="9">
        <v>310</v>
      </c>
      <c r="K1867" s="9">
        <v>162</v>
      </c>
      <c r="L1867" s="9">
        <v>0</v>
      </c>
      <c r="M1867" s="9">
        <v>136</v>
      </c>
      <c r="N1867" s="9">
        <v>778</v>
      </c>
      <c r="O1867" s="9">
        <v>805</v>
      </c>
      <c r="P1867" s="9">
        <v>637</v>
      </c>
      <c r="Q1867" s="9">
        <v>635</v>
      </c>
      <c r="R1867" s="9">
        <v>673</v>
      </c>
      <c r="S1867" s="9">
        <v>481</v>
      </c>
      <c r="T1867" s="9">
        <v>318</v>
      </c>
      <c r="U1867" s="9">
        <v>65</v>
      </c>
      <c r="V1867" s="9">
        <v>12</v>
      </c>
      <c r="W1867" s="9">
        <v>0</v>
      </c>
      <c r="X1867" s="9">
        <v>4324</v>
      </c>
      <c r="Y1867" s="9">
        <v>195</v>
      </c>
      <c r="Z1867" s="9">
        <v>21</v>
      </c>
      <c r="AA1867" s="9">
        <v>1155</v>
      </c>
      <c r="AB1867" s="9">
        <v>1501</v>
      </c>
      <c r="AC1867" s="9">
        <v>1032</v>
      </c>
      <c r="AD1867" s="9">
        <v>840</v>
      </c>
      <c r="AE1867" s="9">
        <v>12</v>
      </c>
      <c r="AF1867" s="9">
        <v>3580</v>
      </c>
      <c r="AG1867" s="9">
        <v>737</v>
      </c>
      <c r="AH1867" s="9">
        <v>160</v>
      </c>
      <c r="AI1867" s="9">
        <v>63</v>
      </c>
      <c r="AJ1867" s="9">
        <v>214</v>
      </c>
      <c r="AK1867" s="9">
        <v>58</v>
      </c>
      <c r="AL1867" s="9">
        <v>4250</v>
      </c>
      <c r="AM1867" s="9">
        <v>18</v>
      </c>
      <c r="AN1867" s="9">
        <v>4316</v>
      </c>
      <c r="AO1867" s="9">
        <v>61</v>
      </c>
      <c r="AP1867" s="9">
        <v>102</v>
      </c>
      <c r="AQ1867" s="9">
        <v>61</v>
      </c>
      <c r="AR1867" s="9">
        <v>3714</v>
      </c>
      <c r="AS1867" s="9">
        <v>824</v>
      </c>
      <c r="AT1867" s="10">
        <v>2</v>
      </c>
    </row>
    <row r="1868" spans="1:46" ht="42.75" x14ac:dyDescent="0.25">
      <c r="A1868" s="26" t="str">
        <f t="shared" si="58"/>
        <v>2016Nurse practitionersCanadaHospital</v>
      </c>
      <c r="B1868" s="24">
        <v>2016</v>
      </c>
      <c r="C1868" s="9" t="s">
        <v>5</v>
      </c>
      <c r="D1868" s="9" t="s">
        <v>171</v>
      </c>
      <c r="E1868" s="9" t="str">
        <f t="shared" si="59"/>
        <v>Canada</v>
      </c>
      <c r="F1868" s="9" t="s">
        <v>180</v>
      </c>
      <c r="G1868" s="9" t="s">
        <v>10</v>
      </c>
      <c r="H1868" s="9">
        <v>1714</v>
      </c>
      <c r="I1868" s="9">
        <v>1566</v>
      </c>
      <c r="J1868" s="9">
        <v>119</v>
      </c>
      <c r="K1868" s="9">
        <v>29</v>
      </c>
      <c r="L1868" s="9">
        <v>0</v>
      </c>
      <c r="M1868" s="9">
        <v>59</v>
      </c>
      <c r="N1868" s="9">
        <v>291</v>
      </c>
      <c r="O1868" s="9">
        <v>295</v>
      </c>
      <c r="P1868" s="9">
        <v>244</v>
      </c>
      <c r="Q1868" s="9">
        <v>243</v>
      </c>
      <c r="R1868" s="9">
        <v>288</v>
      </c>
      <c r="S1868" s="9">
        <v>189</v>
      </c>
      <c r="T1868" s="9">
        <v>89</v>
      </c>
      <c r="U1868" s="9">
        <v>16</v>
      </c>
      <c r="V1868" s="9">
        <v>0</v>
      </c>
      <c r="W1868" s="9">
        <v>0</v>
      </c>
      <c r="X1868" s="9">
        <v>1611</v>
      </c>
      <c r="Y1868" s="9">
        <v>101</v>
      </c>
      <c r="Z1868" s="9">
        <v>2</v>
      </c>
      <c r="AA1868" s="9">
        <v>427</v>
      </c>
      <c r="AB1868" s="9">
        <v>558</v>
      </c>
      <c r="AC1868" s="9">
        <v>407</v>
      </c>
      <c r="AD1868" s="9">
        <v>319</v>
      </c>
      <c r="AE1868" s="9">
        <v>3</v>
      </c>
      <c r="AF1868" s="9">
        <v>1395</v>
      </c>
      <c r="AG1868" s="9">
        <v>215</v>
      </c>
      <c r="AH1868" s="9">
        <v>57</v>
      </c>
      <c r="AI1868" s="9">
        <v>47</v>
      </c>
      <c r="AJ1868" s="9">
        <v>145</v>
      </c>
      <c r="AK1868" s="9">
        <v>25</v>
      </c>
      <c r="AL1868" s="9">
        <v>1544</v>
      </c>
      <c r="AM1868" s="9">
        <v>0</v>
      </c>
      <c r="AN1868" s="9">
        <v>1682</v>
      </c>
      <c r="AO1868" s="9">
        <v>16</v>
      </c>
      <c r="AP1868" s="9">
        <v>5</v>
      </c>
      <c r="AQ1868" s="9">
        <v>11</v>
      </c>
      <c r="AR1868" s="9">
        <v>1628</v>
      </c>
      <c r="AS1868" s="9">
        <v>86</v>
      </c>
      <c r="AT1868" s="10">
        <v>0</v>
      </c>
    </row>
    <row r="1869" spans="1:46" ht="42.75" x14ac:dyDescent="0.25">
      <c r="A1869" s="26" t="str">
        <f t="shared" si="58"/>
        <v>2016Nurse practitionersCanadaCommunity health</v>
      </c>
      <c r="B1869" s="24">
        <v>2016</v>
      </c>
      <c r="C1869" s="9" t="s">
        <v>5</v>
      </c>
      <c r="D1869" s="9" t="s">
        <v>171</v>
      </c>
      <c r="E1869" s="9" t="str">
        <f t="shared" si="59"/>
        <v>Canada</v>
      </c>
      <c r="F1869" s="9" t="s">
        <v>182</v>
      </c>
      <c r="G1869" s="9" t="s">
        <v>11</v>
      </c>
      <c r="H1869" s="9">
        <v>1595</v>
      </c>
      <c r="I1869" s="9">
        <v>1383</v>
      </c>
      <c r="J1869" s="9">
        <v>110</v>
      </c>
      <c r="K1869" s="9">
        <v>102</v>
      </c>
      <c r="L1869" s="9">
        <v>0</v>
      </c>
      <c r="M1869" s="9">
        <v>50</v>
      </c>
      <c r="N1869" s="9">
        <v>269</v>
      </c>
      <c r="O1869" s="9">
        <v>299</v>
      </c>
      <c r="P1869" s="9">
        <v>217</v>
      </c>
      <c r="Q1869" s="9">
        <v>207</v>
      </c>
      <c r="R1869" s="9">
        <v>226</v>
      </c>
      <c r="S1869" s="9">
        <v>160</v>
      </c>
      <c r="T1869" s="9">
        <v>131</v>
      </c>
      <c r="U1869" s="9">
        <v>29</v>
      </c>
      <c r="V1869" s="9">
        <v>7</v>
      </c>
      <c r="W1869" s="9">
        <v>0</v>
      </c>
      <c r="X1869" s="9">
        <v>1526</v>
      </c>
      <c r="Y1869" s="9">
        <v>56</v>
      </c>
      <c r="Z1869" s="9">
        <v>13</v>
      </c>
      <c r="AA1869" s="9">
        <v>405</v>
      </c>
      <c r="AB1869" s="9">
        <v>559</v>
      </c>
      <c r="AC1869" s="9">
        <v>350</v>
      </c>
      <c r="AD1869" s="9">
        <v>275</v>
      </c>
      <c r="AE1869" s="9">
        <v>6</v>
      </c>
      <c r="AF1869" s="9">
        <v>1235</v>
      </c>
      <c r="AG1869" s="9">
        <v>287</v>
      </c>
      <c r="AH1869" s="9">
        <v>66</v>
      </c>
      <c r="AI1869" s="9">
        <v>7</v>
      </c>
      <c r="AJ1869" s="9">
        <v>44</v>
      </c>
      <c r="AK1869" s="9">
        <v>12</v>
      </c>
      <c r="AL1869" s="9">
        <v>1538</v>
      </c>
      <c r="AM1869" s="9">
        <v>1</v>
      </c>
      <c r="AN1869" s="9">
        <v>1541</v>
      </c>
      <c r="AO1869" s="9">
        <v>16</v>
      </c>
      <c r="AP1869" s="9">
        <v>10</v>
      </c>
      <c r="AQ1869" s="9">
        <v>28</v>
      </c>
      <c r="AR1869" s="9">
        <v>1138</v>
      </c>
      <c r="AS1869" s="9">
        <v>455</v>
      </c>
      <c r="AT1869" s="10">
        <v>2</v>
      </c>
    </row>
    <row r="1870" spans="1:46" ht="57" x14ac:dyDescent="0.25">
      <c r="A1870" s="26" t="str">
        <f t="shared" si="58"/>
        <v>2016Nurse practitionersCanadaNursing home/long-term care</v>
      </c>
      <c r="B1870" s="24">
        <v>2016</v>
      </c>
      <c r="C1870" s="9" t="s">
        <v>5</v>
      </c>
      <c r="D1870" s="9" t="s">
        <v>171</v>
      </c>
      <c r="E1870" s="9" t="str">
        <f t="shared" si="59"/>
        <v>Canada</v>
      </c>
      <c r="F1870" s="9" t="s">
        <v>181</v>
      </c>
      <c r="G1870" s="9" t="s">
        <v>12</v>
      </c>
      <c r="H1870" s="9">
        <v>141</v>
      </c>
      <c r="I1870" s="9">
        <v>131</v>
      </c>
      <c r="J1870" s="9">
        <v>7</v>
      </c>
      <c r="K1870" s="9">
        <v>3</v>
      </c>
      <c r="L1870" s="9">
        <v>0</v>
      </c>
      <c r="M1870" s="9">
        <v>2</v>
      </c>
      <c r="N1870" s="9">
        <v>30</v>
      </c>
      <c r="O1870" s="9">
        <v>24</v>
      </c>
      <c r="P1870" s="9">
        <v>26</v>
      </c>
      <c r="Q1870" s="9">
        <v>16</v>
      </c>
      <c r="R1870" s="9">
        <v>15</v>
      </c>
      <c r="S1870" s="9">
        <v>13</v>
      </c>
      <c r="T1870" s="9">
        <v>14</v>
      </c>
      <c r="U1870" s="9">
        <v>0</v>
      </c>
      <c r="V1870" s="9">
        <v>1</v>
      </c>
      <c r="W1870" s="9">
        <v>0</v>
      </c>
      <c r="X1870" s="9">
        <v>136</v>
      </c>
      <c r="Y1870" s="9">
        <v>3</v>
      </c>
      <c r="Z1870" s="9">
        <v>2</v>
      </c>
      <c r="AA1870" s="9">
        <v>35</v>
      </c>
      <c r="AB1870" s="9">
        <v>51</v>
      </c>
      <c r="AC1870" s="9">
        <v>30</v>
      </c>
      <c r="AD1870" s="9">
        <v>23</v>
      </c>
      <c r="AE1870" s="9">
        <v>2</v>
      </c>
      <c r="AF1870" s="9">
        <v>116</v>
      </c>
      <c r="AG1870" s="9">
        <v>20</v>
      </c>
      <c r="AH1870" s="9">
        <v>4</v>
      </c>
      <c r="AI1870" s="9">
        <v>1</v>
      </c>
      <c r="AJ1870" s="9">
        <v>5</v>
      </c>
      <c r="AK1870" s="9">
        <v>5</v>
      </c>
      <c r="AL1870" s="9">
        <v>131</v>
      </c>
      <c r="AM1870" s="9">
        <v>0</v>
      </c>
      <c r="AN1870" s="9">
        <v>138</v>
      </c>
      <c r="AO1870" s="9">
        <v>3</v>
      </c>
      <c r="AP1870" s="9">
        <v>0</v>
      </c>
      <c r="AQ1870" s="9">
        <v>0</v>
      </c>
      <c r="AR1870" s="9">
        <v>109</v>
      </c>
      <c r="AS1870" s="9">
        <v>32</v>
      </c>
      <c r="AT1870" s="10">
        <v>0</v>
      </c>
    </row>
    <row r="1871" spans="1:46" ht="42.75" x14ac:dyDescent="0.25">
      <c r="A1871" s="26" t="str">
        <f t="shared" si="58"/>
        <v>2016Nurse practitionersCanadaOther places of work</v>
      </c>
      <c r="B1871" s="24">
        <v>2016</v>
      </c>
      <c r="C1871" s="9" t="s">
        <v>5</v>
      </c>
      <c r="D1871" s="9" t="s">
        <v>171</v>
      </c>
      <c r="E1871" s="9" t="str">
        <f t="shared" si="59"/>
        <v>Canada</v>
      </c>
      <c r="F1871" s="9" t="s">
        <v>183</v>
      </c>
      <c r="G1871" s="9" t="s">
        <v>13</v>
      </c>
      <c r="H1871" s="9">
        <v>1069</v>
      </c>
      <c r="I1871" s="9">
        <v>971</v>
      </c>
      <c r="J1871" s="9">
        <v>71</v>
      </c>
      <c r="K1871" s="9">
        <v>27</v>
      </c>
      <c r="L1871" s="9">
        <v>0</v>
      </c>
      <c r="M1871" s="9">
        <v>23</v>
      </c>
      <c r="N1871" s="9">
        <v>183</v>
      </c>
      <c r="O1871" s="9">
        <v>186</v>
      </c>
      <c r="P1871" s="9">
        <v>146</v>
      </c>
      <c r="Q1871" s="9">
        <v>168</v>
      </c>
      <c r="R1871" s="9">
        <v>141</v>
      </c>
      <c r="S1871" s="9">
        <v>116</v>
      </c>
      <c r="T1871" s="9">
        <v>82</v>
      </c>
      <c r="U1871" s="9">
        <v>20</v>
      </c>
      <c r="V1871" s="9">
        <v>4</v>
      </c>
      <c r="W1871" s="9">
        <v>0</v>
      </c>
      <c r="X1871" s="9">
        <v>1031</v>
      </c>
      <c r="Y1871" s="9">
        <v>35</v>
      </c>
      <c r="Z1871" s="9">
        <v>3</v>
      </c>
      <c r="AA1871" s="9">
        <v>276</v>
      </c>
      <c r="AB1871" s="9">
        <v>325</v>
      </c>
      <c r="AC1871" s="9">
        <v>245</v>
      </c>
      <c r="AD1871" s="9">
        <v>222</v>
      </c>
      <c r="AE1871" s="9">
        <v>1</v>
      </c>
      <c r="AF1871" s="9">
        <v>820</v>
      </c>
      <c r="AG1871" s="9">
        <v>212</v>
      </c>
      <c r="AH1871" s="9">
        <v>29</v>
      </c>
      <c r="AI1871" s="9">
        <v>8</v>
      </c>
      <c r="AJ1871" s="9">
        <v>20</v>
      </c>
      <c r="AK1871" s="9">
        <v>16</v>
      </c>
      <c r="AL1871" s="9">
        <v>1033</v>
      </c>
      <c r="AM1871" s="9">
        <v>0</v>
      </c>
      <c r="AN1871" s="9">
        <v>950</v>
      </c>
      <c r="AO1871" s="9">
        <v>26</v>
      </c>
      <c r="AP1871" s="9">
        <v>87</v>
      </c>
      <c r="AQ1871" s="9">
        <v>6</v>
      </c>
      <c r="AR1871" s="9">
        <v>821</v>
      </c>
      <c r="AS1871" s="9">
        <v>248</v>
      </c>
      <c r="AT1871" s="10">
        <v>0</v>
      </c>
    </row>
    <row r="1872" spans="1:46" ht="42.75" x14ac:dyDescent="0.25">
      <c r="A1872" s="26" t="str">
        <f t="shared" si="58"/>
        <v>2016Nurse practitionersCanadaUnknown places of work</v>
      </c>
      <c r="B1872" s="24">
        <v>2016</v>
      </c>
      <c r="C1872" s="9" t="s">
        <v>5</v>
      </c>
      <c r="D1872" s="9" t="s">
        <v>171</v>
      </c>
      <c r="E1872" s="9" t="str">
        <f t="shared" si="59"/>
        <v>Canada</v>
      </c>
      <c r="F1872" s="9" t="s">
        <v>184</v>
      </c>
      <c r="G1872" s="9" t="s">
        <v>49</v>
      </c>
      <c r="H1872" s="9">
        <v>21</v>
      </c>
      <c r="I1872" s="9">
        <v>17</v>
      </c>
      <c r="J1872" s="9">
        <v>3</v>
      </c>
      <c r="K1872" s="9">
        <v>1</v>
      </c>
      <c r="L1872" s="9">
        <v>0</v>
      </c>
      <c r="M1872" s="9">
        <v>2</v>
      </c>
      <c r="N1872" s="9">
        <v>5</v>
      </c>
      <c r="O1872" s="9">
        <v>1</v>
      </c>
      <c r="P1872" s="9">
        <v>4</v>
      </c>
      <c r="Q1872" s="9">
        <v>1</v>
      </c>
      <c r="R1872" s="9">
        <v>3</v>
      </c>
      <c r="S1872" s="9">
        <v>3</v>
      </c>
      <c r="T1872" s="9">
        <v>2</v>
      </c>
      <c r="U1872" s="9">
        <v>0</v>
      </c>
      <c r="V1872" s="9">
        <v>0</v>
      </c>
      <c r="W1872" s="9">
        <v>0</v>
      </c>
      <c r="X1872" s="9">
        <v>20</v>
      </c>
      <c r="Y1872" s="9">
        <v>0</v>
      </c>
      <c r="Z1872" s="9">
        <v>1</v>
      </c>
      <c r="AA1872" s="9">
        <v>12</v>
      </c>
      <c r="AB1872" s="9">
        <v>8</v>
      </c>
      <c r="AC1872" s="9">
        <v>0</v>
      </c>
      <c r="AD1872" s="9">
        <v>1</v>
      </c>
      <c r="AE1872" s="9">
        <v>0</v>
      </c>
      <c r="AF1872" s="9">
        <v>14</v>
      </c>
      <c r="AG1872" s="9">
        <v>3</v>
      </c>
      <c r="AH1872" s="9">
        <v>4</v>
      </c>
      <c r="AI1872" s="9">
        <v>0</v>
      </c>
      <c r="AJ1872" s="9">
        <v>0</v>
      </c>
      <c r="AK1872" s="9">
        <v>0</v>
      </c>
      <c r="AL1872" s="9">
        <v>4</v>
      </c>
      <c r="AM1872" s="9">
        <v>17</v>
      </c>
      <c r="AN1872" s="9">
        <v>5</v>
      </c>
      <c r="AO1872" s="9">
        <v>0</v>
      </c>
      <c r="AP1872" s="9">
        <v>0</v>
      </c>
      <c r="AQ1872" s="9">
        <v>16</v>
      </c>
      <c r="AR1872" s="9">
        <v>18</v>
      </c>
      <c r="AS1872" s="9">
        <v>3</v>
      </c>
      <c r="AT1872" s="10">
        <v>0</v>
      </c>
    </row>
    <row r="1873" spans="1:46" ht="57" x14ac:dyDescent="0.25">
      <c r="A1873" s="26" t="str">
        <f t="shared" si="58"/>
        <v>2016Registered nursesNewfoundland and LabradorAll places of work</v>
      </c>
      <c r="B1873" s="24">
        <v>2016</v>
      </c>
      <c r="C1873" s="9" t="s">
        <v>7</v>
      </c>
      <c r="D1873" s="9" t="s">
        <v>162</v>
      </c>
      <c r="E1873" s="9" t="str">
        <f t="shared" si="59"/>
        <v>Newfoundland and Labrador</v>
      </c>
      <c r="F1873" s="9" t="s">
        <v>179</v>
      </c>
      <c r="G1873" s="9" t="s">
        <v>9</v>
      </c>
      <c r="H1873" s="9">
        <v>6049</v>
      </c>
      <c r="I1873" s="9">
        <v>5671</v>
      </c>
      <c r="J1873" s="9">
        <v>378</v>
      </c>
      <c r="K1873" s="9">
        <v>0</v>
      </c>
      <c r="L1873" s="9">
        <v>265</v>
      </c>
      <c r="M1873" s="9">
        <v>701</v>
      </c>
      <c r="N1873" s="9">
        <v>728</v>
      </c>
      <c r="O1873" s="9">
        <v>759</v>
      </c>
      <c r="P1873" s="9">
        <v>752</v>
      </c>
      <c r="Q1873" s="9">
        <v>933</v>
      </c>
      <c r="R1873" s="9">
        <v>1005</v>
      </c>
      <c r="S1873" s="9">
        <v>545</v>
      </c>
      <c r="T1873" s="9">
        <v>256</v>
      </c>
      <c r="U1873" s="9">
        <v>84</v>
      </c>
      <c r="V1873" s="9">
        <v>21</v>
      </c>
      <c r="W1873" s="9">
        <v>0</v>
      </c>
      <c r="X1873" s="9">
        <v>5971</v>
      </c>
      <c r="Y1873" s="9">
        <v>78</v>
      </c>
      <c r="Z1873" s="9">
        <v>0</v>
      </c>
      <c r="AA1873" s="9">
        <v>1931</v>
      </c>
      <c r="AB1873" s="9">
        <v>1401</v>
      </c>
      <c r="AC1873" s="9">
        <v>1557</v>
      </c>
      <c r="AD1873" s="9">
        <v>1160</v>
      </c>
      <c r="AE1873" s="9">
        <v>0</v>
      </c>
      <c r="AF1873" s="9">
        <v>4326</v>
      </c>
      <c r="AG1873" s="9">
        <v>759</v>
      </c>
      <c r="AH1873" s="9">
        <v>964</v>
      </c>
      <c r="AI1873" s="9">
        <v>0</v>
      </c>
      <c r="AJ1873" s="9">
        <v>4630</v>
      </c>
      <c r="AK1873" s="9">
        <v>775</v>
      </c>
      <c r="AL1873" s="9">
        <v>644</v>
      </c>
      <c r="AM1873" s="9">
        <v>0</v>
      </c>
      <c r="AN1873" s="9">
        <v>5405</v>
      </c>
      <c r="AO1873" s="9">
        <v>361</v>
      </c>
      <c r="AP1873" s="9">
        <v>283</v>
      </c>
      <c r="AQ1873" s="9">
        <v>0</v>
      </c>
      <c r="AR1873" s="9">
        <v>4260</v>
      </c>
      <c r="AS1873" s="9">
        <v>1789</v>
      </c>
      <c r="AT1873" s="10">
        <v>0</v>
      </c>
    </row>
    <row r="1874" spans="1:46" ht="57" x14ac:dyDescent="0.25">
      <c r="A1874" s="26" t="str">
        <f t="shared" si="58"/>
        <v>2016Registered nursesNewfoundland and LabradorHospital</v>
      </c>
      <c r="B1874" s="24">
        <v>2016</v>
      </c>
      <c r="C1874" s="9" t="s">
        <v>7</v>
      </c>
      <c r="D1874" s="9" t="s">
        <v>162</v>
      </c>
      <c r="E1874" s="9" t="str">
        <f t="shared" si="59"/>
        <v>Newfoundland and Labrador</v>
      </c>
      <c r="F1874" s="9" t="s">
        <v>180</v>
      </c>
      <c r="G1874" s="9" t="s">
        <v>10</v>
      </c>
      <c r="H1874" s="9">
        <v>4042</v>
      </c>
      <c r="I1874" s="9">
        <v>3779</v>
      </c>
      <c r="J1874" s="9">
        <v>263</v>
      </c>
      <c r="K1874" s="9">
        <v>0</v>
      </c>
      <c r="L1874" s="9">
        <v>241</v>
      </c>
      <c r="M1874" s="9">
        <v>625</v>
      </c>
      <c r="N1874" s="9">
        <v>574</v>
      </c>
      <c r="O1874" s="9">
        <v>466</v>
      </c>
      <c r="P1874" s="9">
        <v>442</v>
      </c>
      <c r="Q1874" s="9">
        <v>590</v>
      </c>
      <c r="R1874" s="9">
        <v>643</v>
      </c>
      <c r="S1874" s="9">
        <v>319</v>
      </c>
      <c r="T1874" s="9">
        <v>110</v>
      </c>
      <c r="U1874" s="9">
        <v>28</v>
      </c>
      <c r="V1874" s="9">
        <v>4</v>
      </c>
      <c r="W1874" s="9">
        <v>0</v>
      </c>
      <c r="X1874" s="9">
        <v>3993</v>
      </c>
      <c r="Y1874" s="9">
        <v>49</v>
      </c>
      <c r="Z1874" s="9">
        <v>0</v>
      </c>
      <c r="AA1874" s="9">
        <v>1606</v>
      </c>
      <c r="AB1874" s="9">
        <v>813</v>
      </c>
      <c r="AC1874" s="9">
        <v>994</v>
      </c>
      <c r="AD1874" s="9">
        <v>629</v>
      </c>
      <c r="AE1874" s="9">
        <v>0</v>
      </c>
      <c r="AF1874" s="9">
        <v>2843</v>
      </c>
      <c r="AG1874" s="9">
        <v>485</v>
      </c>
      <c r="AH1874" s="9">
        <v>714</v>
      </c>
      <c r="AI1874" s="9">
        <v>0</v>
      </c>
      <c r="AJ1874" s="9">
        <v>3483</v>
      </c>
      <c r="AK1874" s="9">
        <v>375</v>
      </c>
      <c r="AL1874" s="9">
        <v>184</v>
      </c>
      <c r="AM1874" s="9">
        <v>0</v>
      </c>
      <c r="AN1874" s="9">
        <v>3853</v>
      </c>
      <c r="AO1874" s="9">
        <v>105</v>
      </c>
      <c r="AP1874" s="9">
        <v>84</v>
      </c>
      <c r="AQ1874" s="9">
        <v>0</v>
      </c>
      <c r="AR1874" s="9">
        <v>3031</v>
      </c>
      <c r="AS1874" s="9">
        <v>1011</v>
      </c>
      <c r="AT1874" s="10">
        <v>0</v>
      </c>
    </row>
    <row r="1875" spans="1:46" ht="57" x14ac:dyDescent="0.25">
      <c r="A1875" s="26" t="str">
        <f t="shared" si="58"/>
        <v>2016Registered nursesNewfoundland and LabradorCommunity health</v>
      </c>
      <c r="B1875" s="24">
        <v>2016</v>
      </c>
      <c r="C1875" s="9" t="s">
        <v>7</v>
      </c>
      <c r="D1875" s="9" t="s">
        <v>162</v>
      </c>
      <c r="E1875" s="9" t="str">
        <f t="shared" si="59"/>
        <v>Newfoundland and Labrador</v>
      </c>
      <c r="F1875" s="9" t="s">
        <v>182</v>
      </c>
      <c r="G1875" s="9" t="s">
        <v>11</v>
      </c>
      <c r="H1875" s="9">
        <v>869</v>
      </c>
      <c r="I1875" s="9">
        <v>835</v>
      </c>
      <c r="J1875" s="9">
        <v>34</v>
      </c>
      <c r="K1875" s="9">
        <v>0</v>
      </c>
      <c r="L1875" s="9">
        <v>10</v>
      </c>
      <c r="M1875" s="9">
        <v>35</v>
      </c>
      <c r="N1875" s="9">
        <v>85</v>
      </c>
      <c r="O1875" s="9">
        <v>149</v>
      </c>
      <c r="P1875" s="9">
        <v>153</v>
      </c>
      <c r="Q1875" s="9">
        <v>151</v>
      </c>
      <c r="R1875" s="9">
        <v>139</v>
      </c>
      <c r="S1875" s="9">
        <v>77</v>
      </c>
      <c r="T1875" s="9">
        <v>48</v>
      </c>
      <c r="U1875" s="9">
        <v>14</v>
      </c>
      <c r="V1875" s="9">
        <v>8</v>
      </c>
      <c r="W1875" s="9">
        <v>0</v>
      </c>
      <c r="X1875" s="9">
        <v>855</v>
      </c>
      <c r="Y1875" s="9">
        <v>14</v>
      </c>
      <c r="Z1875" s="9">
        <v>0</v>
      </c>
      <c r="AA1875" s="9">
        <v>145</v>
      </c>
      <c r="AB1875" s="9">
        <v>314</v>
      </c>
      <c r="AC1875" s="9">
        <v>239</v>
      </c>
      <c r="AD1875" s="9">
        <v>171</v>
      </c>
      <c r="AE1875" s="9">
        <v>0</v>
      </c>
      <c r="AF1875" s="9">
        <v>644</v>
      </c>
      <c r="AG1875" s="9">
        <v>111</v>
      </c>
      <c r="AH1875" s="9">
        <v>114</v>
      </c>
      <c r="AI1875" s="9">
        <v>0</v>
      </c>
      <c r="AJ1875" s="9">
        <v>642</v>
      </c>
      <c r="AK1875" s="9">
        <v>131</v>
      </c>
      <c r="AL1875" s="9">
        <v>96</v>
      </c>
      <c r="AM1875" s="9">
        <v>0</v>
      </c>
      <c r="AN1875" s="9">
        <v>803</v>
      </c>
      <c r="AO1875" s="9">
        <v>49</v>
      </c>
      <c r="AP1875" s="9">
        <v>17</v>
      </c>
      <c r="AQ1875" s="9">
        <v>0</v>
      </c>
      <c r="AR1875" s="9">
        <v>391</v>
      </c>
      <c r="AS1875" s="9">
        <v>478</v>
      </c>
      <c r="AT1875" s="10">
        <v>0</v>
      </c>
    </row>
    <row r="1876" spans="1:46" ht="57" x14ac:dyDescent="0.25">
      <c r="A1876" s="26" t="str">
        <f t="shared" si="58"/>
        <v>2016Registered nursesNewfoundland and LabradorNursing home/long-term care</v>
      </c>
      <c r="B1876" s="24">
        <v>2016</v>
      </c>
      <c r="C1876" s="9" t="s">
        <v>7</v>
      </c>
      <c r="D1876" s="9" t="s">
        <v>162</v>
      </c>
      <c r="E1876" s="9" t="str">
        <f t="shared" si="59"/>
        <v>Newfoundland and Labrador</v>
      </c>
      <c r="F1876" s="9" t="s">
        <v>181</v>
      </c>
      <c r="G1876" s="9" t="s">
        <v>12</v>
      </c>
      <c r="H1876" s="9">
        <v>465</v>
      </c>
      <c r="I1876" s="9">
        <v>439</v>
      </c>
      <c r="J1876" s="9">
        <v>26</v>
      </c>
      <c r="K1876" s="9">
        <v>0</v>
      </c>
      <c r="L1876" s="9">
        <v>9</v>
      </c>
      <c r="M1876" s="9">
        <v>28</v>
      </c>
      <c r="N1876" s="9">
        <v>34</v>
      </c>
      <c r="O1876" s="9">
        <v>49</v>
      </c>
      <c r="P1876" s="9">
        <v>72</v>
      </c>
      <c r="Q1876" s="9">
        <v>71</v>
      </c>
      <c r="R1876" s="9">
        <v>81</v>
      </c>
      <c r="S1876" s="9">
        <v>53</v>
      </c>
      <c r="T1876" s="9">
        <v>39</v>
      </c>
      <c r="U1876" s="9">
        <v>24</v>
      </c>
      <c r="V1876" s="9">
        <v>5</v>
      </c>
      <c r="W1876" s="9">
        <v>0</v>
      </c>
      <c r="X1876" s="9">
        <v>453</v>
      </c>
      <c r="Y1876" s="9">
        <v>12</v>
      </c>
      <c r="Z1876" s="9">
        <v>0</v>
      </c>
      <c r="AA1876" s="9">
        <v>104</v>
      </c>
      <c r="AB1876" s="9">
        <v>109</v>
      </c>
      <c r="AC1876" s="9">
        <v>115</v>
      </c>
      <c r="AD1876" s="9">
        <v>137</v>
      </c>
      <c r="AE1876" s="9">
        <v>0</v>
      </c>
      <c r="AF1876" s="9">
        <v>319</v>
      </c>
      <c r="AG1876" s="9">
        <v>64</v>
      </c>
      <c r="AH1876" s="9">
        <v>82</v>
      </c>
      <c r="AI1876" s="9">
        <v>0</v>
      </c>
      <c r="AJ1876" s="9">
        <v>337</v>
      </c>
      <c r="AK1876" s="9">
        <v>101</v>
      </c>
      <c r="AL1876" s="9">
        <v>27</v>
      </c>
      <c r="AM1876" s="9">
        <v>0</v>
      </c>
      <c r="AN1876" s="9">
        <v>427</v>
      </c>
      <c r="AO1876" s="9">
        <v>31</v>
      </c>
      <c r="AP1876" s="9">
        <v>7</v>
      </c>
      <c r="AQ1876" s="9">
        <v>0</v>
      </c>
      <c r="AR1876" s="9">
        <v>286</v>
      </c>
      <c r="AS1876" s="9">
        <v>179</v>
      </c>
      <c r="AT1876" s="10">
        <v>0</v>
      </c>
    </row>
    <row r="1877" spans="1:46" ht="57" x14ac:dyDescent="0.25">
      <c r="A1877" s="26" t="str">
        <f t="shared" si="58"/>
        <v>2016Registered nursesNewfoundland and LabradorOther places of work</v>
      </c>
      <c r="B1877" s="24">
        <v>2016</v>
      </c>
      <c r="C1877" s="9" t="s">
        <v>7</v>
      </c>
      <c r="D1877" s="9" t="s">
        <v>162</v>
      </c>
      <c r="E1877" s="9" t="str">
        <f t="shared" si="59"/>
        <v>Newfoundland and Labrador</v>
      </c>
      <c r="F1877" s="9" t="s">
        <v>183</v>
      </c>
      <c r="G1877" s="9" t="s">
        <v>13</v>
      </c>
      <c r="H1877" s="9">
        <v>673</v>
      </c>
      <c r="I1877" s="9">
        <v>618</v>
      </c>
      <c r="J1877" s="9">
        <v>55</v>
      </c>
      <c r="K1877" s="9">
        <v>0</v>
      </c>
      <c r="L1877" s="9">
        <v>5</v>
      </c>
      <c r="M1877" s="9">
        <v>13</v>
      </c>
      <c r="N1877" s="9">
        <v>35</v>
      </c>
      <c r="O1877" s="9">
        <v>95</v>
      </c>
      <c r="P1877" s="9">
        <v>85</v>
      </c>
      <c r="Q1877" s="9">
        <v>121</v>
      </c>
      <c r="R1877" s="9">
        <v>142</v>
      </c>
      <c r="S1877" s="9">
        <v>96</v>
      </c>
      <c r="T1877" s="9">
        <v>59</v>
      </c>
      <c r="U1877" s="9">
        <v>18</v>
      </c>
      <c r="V1877" s="9">
        <v>4</v>
      </c>
      <c r="W1877" s="9">
        <v>0</v>
      </c>
      <c r="X1877" s="9">
        <v>670</v>
      </c>
      <c r="Y1877" s="9">
        <v>3</v>
      </c>
      <c r="Z1877" s="9">
        <v>0</v>
      </c>
      <c r="AA1877" s="9">
        <v>76</v>
      </c>
      <c r="AB1877" s="9">
        <v>165</v>
      </c>
      <c r="AC1877" s="9">
        <v>209</v>
      </c>
      <c r="AD1877" s="9">
        <v>223</v>
      </c>
      <c r="AE1877" s="9">
        <v>0</v>
      </c>
      <c r="AF1877" s="9">
        <v>520</v>
      </c>
      <c r="AG1877" s="9">
        <v>99</v>
      </c>
      <c r="AH1877" s="9">
        <v>54</v>
      </c>
      <c r="AI1877" s="9">
        <v>0</v>
      </c>
      <c r="AJ1877" s="9">
        <v>168</v>
      </c>
      <c r="AK1877" s="9">
        <v>168</v>
      </c>
      <c r="AL1877" s="9">
        <v>337</v>
      </c>
      <c r="AM1877" s="9">
        <v>0</v>
      </c>
      <c r="AN1877" s="9">
        <v>322</v>
      </c>
      <c r="AO1877" s="9">
        <v>176</v>
      </c>
      <c r="AP1877" s="9">
        <v>175</v>
      </c>
      <c r="AQ1877" s="9">
        <v>0</v>
      </c>
      <c r="AR1877" s="9">
        <v>552</v>
      </c>
      <c r="AS1877" s="9">
        <v>121</v>
      </c>
      <c r="AT1877" s="10">
        <v>0</v>
      </c>
    </row>
    <row r="1878" spans="1:46" ht="42.75" x14ac:dyDescent="0.25">
      <c r="A1878" s="26" t="str">
        <f t="shared" si="58"/>
        <v>2016Registered nursesPrince Edward IslandAll places of work</v>
      </c>
      <c r="B1878" s="24">
        <v>2016</v>
      </c>
      <c r="C1878" s="9" t="s">
        <v>7</v>
      </c>
      <c r="D1878" s="9" t="s">
        <v>163</v>
      </c>
      <c r="E1878" s="9" t="str">
        <f t="shared" si="59"/>
        <v>Prince Edward Island</v>
      </c>
      <c r="F1878" s="9" t="s">
        <v>179</v>
      </c>
      <c r="G1878" s="9" t="s">
        <v>9</v>
      </c>
      <c r="H1878" s="9">
        <v>1539</v>
      </c>
      <c r="I1878" s="9">
        <v>1484</v>
      </c>
      <c r="J1878" s="9">
        <v>55</v>
      </c>
      <c r="K1878" s="9">
        <v>0</v>
      </c>
      <c r="L1878" s="9">
        <v>37</v>
      </c>
      <c r="M1878" s="9">
        <v>161</v>
      </c>
      <c r="N1878" s="9">
        <v>164</v>
      </c>
      <c r="O1878" s="9">
        <v>162</v>
      </c>
      <c r="P1878" s="9">
        <v>134</v>
      </c>
      <c r="Q1878" s="9">
        <v>200</v>
      </c>
      <c r="R1878" s="9">
        <v>228</v>
      </c>
      <c r="S1878" s="9">
        <v>202</v>
      </c>
      <c r="T1878" s="9">
        <v>138</v>
      </c>
      <c r="U1878" s="9">
        <v>93</v>
      </c>
      <c r="V1878" s="9">
        <v>20</v>
      </c>
      <c r="W1878" s="9">
        <v>0</v>
      </c>
      <c r="X1878" s="9">
        <v>1479</v>
      </c>
      <c r="Y1878" s="9">
        <v>37</v>
      </c>
      <c r="Z1878" s="9">
        <v>23</v>
      </c>
      <c r="AA1878" s="9">
        <v>459</v>
      </c>
      <c r="AB1878" s="9">
        <v>245</v>
      </c>
      <c r="AC1878" s="9">
        <v>364</v>
      </c>
      <c r="AD1878" s="9">
        <v>471</v>
      </c>
      <c r="AE1878" s="9">
        <v>0</v>
      </c>
      <c r="AF1878" s="9">
        <v>818</v>
      </c>
      <c r="AG1878" s="9">
        <v>513</v>
      </c>
      <c r="AH1878" s="9">
        <v>208</v>
      </c>
      <c r="AI1878" s="9">
        <v>0</v>
      </c>
      <c r="AJ1878" s="9">
        <v>1118</v>
      </c>
      <c r="AK1878" s="9">
        <v>120</v>
      </c>
      <c r="AL1878" s="9">
        <v>301</v>
      </c>
      <c r="AM1878" s="9">
        <v>0</v>
      </c>
      <c r="AN1878" s="9">
        <v>1339</v>
      </c>
      <c r="AO1878" s="9">
        <v>124</v>
      </c>
      <c r="AP1878" s="9">
        <v>76</v>
      </c>
      <c r="AQ1878" s="9">
        <v>0</v>
      </c>
      <c r="AR1878" s="9">
        <v>1046</v>
      </c>
      <c r="AS1878" s="9">
        <v>493</v>
      </c>
      <c r="AT1878" s="10">
        <v>0</v>
      </c>
    </row>
    <row r="1879" spans="1:46" ht="42.75" x14ac:dyDescent="0.25">
      <c r="A1879" s="26" t="str">
        <f t="shared" si="58"/>
        <v>2016Registered nursesPrince Edward IslandHospital</v>
      </c>
      <c r="B1879" s="24">
        <v>2016</v>
      </c>
      <c r="C1879" s="9" t="s">
        <v>7</v>
      </c>
      <c r="D1879" s="9" t="s">
        <v>163</v>
      </c>
      <c r="E1879" s="9" t="str">
        <f t="shared" si="59"/>
        <v>Prince Edward Island</v>
      </c>
      <c r="F1879" s="9" t="s">
        <v>180</v>
      </c>
      <c r="G1879" s="9" t="s">
        <v>10</v>
      </c>
      <c r="H1879" s="9">
        <v>882</v>
      </c>
      <c r="I1879" s="9">
        <v>850</v>
      </c>
      <c r="J1879" s="9">
        <v>32</v>
      </c>
      <c r="K1879" s="9">
        <v>0</v>
      </c>
      <c r="L1879" s="9">
        <v>35</v>
      </c>
      <c r="M1879" s="9">
        <v>135</v>
      </c>
      <c r="N1879" s="9">
        <v>113</v>
      </c>
      <c r="O1879" s="9">
        <v>112</v>
      </c>
      <c r="P1879" s="9">
        <v>79</v>
      </c>
      <c r="Q1879" s="9">
        <v>95</v>
      </c>
      <c r="R1879" s="9">
        <v>118</v>
      </c>
      <c r="S1879" s="9">
        <v>101</v>
      </c>
      <c r="T1879" s="9">
        <v>55</v>
      </c>
      <c r="U1879" s="9">
        <v>34</v>
      </c>
      <c r="V1879" s="9">
        <v>5</v>
      </c>
      <c r="W1879" s="9">
        <v>0</v>
      </c>
      <c r="X1879" s="9">
        <v>861</v>
      </c>
      <c r="Y1879" s="9">
        <v>16</v>
      </c>
      <c r="Z1879" s="9">
        <v>5</v>
      </c>
      <c r="AA1879" s="9">
        <v>355</v>
      </c>
      <c r="AB1879" s="9">
        <v>133</v>
      </c>
      <c r="AC1879" s="9">
        <v>189</v>
      </c>
      <c r="AD1879" s="9">
        <v>205</v>
      </c>
      <c r="AE1879" s="9">
        <v>0</v>
      </c>
      <c r="AF1879" s="9">
        <v>474</v>
      </c>
      <c r="AG1879" s="9">
        <v>281</v>
      </c>
      <c r="AH1879" s="9">
        <v>127</v>
      </c>
      <c r="AI1879" s="9">
        <v>0</v>
      </c>
      <c r="AJ1879" s="9">
        <v>757</v>
      </c>
      <c r="AK1879" s="9">
        <v>45</v>
      </c>
      <c r="AL1879" s="9">
        <v>80</v>
      </c>
      <c r="AM1879" s="9">
        <v>0</v>
      </c>
      <c r="AN1879" s="9">
        <v>825</v>
      </c>
      <c r="AO1879" s="9">
        <v>51</v>
      </c>
      <c r="AP1879" s="9">
        <v>6</v>
      </c>
      <c r="AQ1879" s="9">
        <v>0</v>
      </c>
      <c r="AR1879" s="9">
        <v>614</v>
      </c>
      <c r="AS1879" s="9">
        <v>268</v>
      </c>
      <c r="AT1879" s="10">
        <v>0</v>
      </c>
    </row>
    <row r="1880" spans="1:46" ht="42.75" x14ac:dyDescent="0.25">
      <c r="A1880" s="26" t="str">
        <f t="shared" si="58"/>
        <v>2016Registered nursesPrince Edward IslandCommunity health</v>
      </c>
      <c r="B1880" s="24">
        <v>2016</v>
      </c>
      <c r="C1880" s="9" t="s">
        <v>7</v>
      </c>
      <c r="D1880" s="9" t="s">
        <v>163</v>
      </c>
      <c r="E1880" s="9" t="str">
        <f t="shared" si="59"/>
        <v>Prince Edward Island</v>
      </c>
      <c r="F1880" s="9" t="s">
        <v>182</v>
      </c>
      <c r="G1880" s="9" t="s">
        <v>11</v>
      </c>
      <c r="H1880" s="9">
        <v>77</v>
      </c>
      <c r="I1880" s="9">
        <v>76</v>
      </c>
      <c r="J1880" s="9">
        <v>1</v>
      </c>
      <c r="K1880" s="9">
        <v>0</v>
      </c>
      <c r="L1880" s="9">
        <v>1</v>
      </c>
      <c r="M1880" s="9">
        <v>1</v>
      </c>
      <c r="N1880" s="9">
        <v>15</v>
      </c>
      <c r="O1880" s="9">
        <v>13</v>
      </c>
      <c r="P1880" s="9">
        <v>6</v>
      </c>
      <c r="Q1880" s="9">
        <v>12</v>
      </c>
      <c r="R1880" s="9">
        <v>9</v>
      </c>
      <c r="S1880" s="9">
        <v>8</v>
      </c>
      <c r="T1880" s="9">
        <v>4</v>
      </c>
      <c r="U1880" s="9">
        <v>7</v>
      </c>
      <c r="V1880" s="9">
        <v>1</v>
      </c>
      <c r="W1880" s="9">
        <v>0</v>
      </c>
      <c r="X1880" s="9">
        <v>68</v>
      </c>
      <c r="Y1880" s="9">
        <v>1</v>
      </c>
      <c r="Z1880" s="9">
        <v>8</v>
      </c>
      <c r="AA1880" s="9">
        <v>16</v>
      </c>
      <c r="AB1880" s="9">
        <v>24</v>
      </c>
      <c r="AC1880" s="9">
        <v>15</v>
      </c>
      <c r="AD1880" s="9">
        <v>22</v>
      </c>
      <c r="AE1880" s="9">
        <v>0</v>
      </c>
      <c r="AF1880" s="9">
        <v>50</v>
      </c>
      <c r="AG1880" s="9">
        <v>25</v>
      </c>
      <c r="AH1880" s="9">
        <v>2</v>
      </c>
      <c r="AI1880" s="9">
        <v>0</v>
      </c>
      <c r="AJ1880" s="9">
        <v>41</v>
      </c>
      <c r="AK1880" s="9">
        <v>5</v>
      </c>
      <c r="AL1880" s="9">
        <v>31</v>
      </c>
      <c r="AM1880" s="9">
        <v>0</v>
      </c>
      <c r="AN1880" s="9">
        <v>69</v>
      </c>
      <c r="AO1880" s="9">
        <v>1</v>
      </c>
      <c r="AP1880" s="9">
        <v>7</v>
      </c>
      <c r="AQ1880" s="9">
        <v>0</v>
      </c>
      <c r="AR1880" s="9">
        <v>41</v>
      </c>
      <c r="AS1880" s="9">
        <v>36</v>
      </c>
      <c r="AT1880" s="10">
        <v>0</v>
      </c>
    </row>
    <row r="1881" spans="1:46" ht="57" x14ac:dyDescent="0.25">
      <c r="A1881" s="26" t="str">
        <f t="shared" si="58"/>
        <v>2016Registered nursesPrince Edward IslandNursing home/long-term care</v>
      </c>
      <c r="B1881" s="24">
        <v>2016</v>
      </c>
      <c r="C1881" s="9" t="s">
        <v>7</v>
      </c>
      <c r="D1881" s="9" t="s">
        <v>163</v>
      </c>
      <c r="E1881" s="9" t="str">
        <f t="shared" si="59"/>
        <v>Prince Edward Island</v>
      </c>
      <c r="F1881" s="9" t="s">
        <v>181</v>
      </c>
      <c r="G1881" s="9" t="s">
        <v>12</v>
      </c>
      <c r="H1881" s="9">
        <v>217</v>
      </c>
      <c r="I1881" s="9">
        <v>200</v>
      </c>
      <c r="J1881" s="9">
        <v>17</v>
      </c>
      <c r="K1881" s="9">
        <v>0</v>
      </c>
      <c r="L1881" s="9">
        <v>1</v>
      </c>
      <c r="M1881" s="9">
        <v>18</v>
      </c>
      <c r="N1881" s="9">
        <v>16</v>
      </c>
      <c r="O1881" s="9">
        <v>16</v>
      </c>
      <c r="P1881" s="9">
        <v>11</v>
      </c>
      <c r="Q1881" s="9">
        <v>29</v>
      </c>
      <c r="R1881" s="9">
        <v>40</v>
      </c>
      <c r="S1881" s="9">
        <v>25</v>
      </c>
      <c r="T1881" s="9">
        <v>24</v>
      </c>
      <c r="U1881" s="9">
        <v>29</v>
      </c>
      <c r="V1881" s="9">
        <v>8</v>
      </c>
      <c r="W1881" s="9">
        <v>0</v>
      </c>
      <c r="X1881" s="9">
        <v>198</v>
      </c>
      <c r="Y1881" s="9">
        <v>13</v>
      </c>
      <c r="Z1881" s="9">
        <v>6</v>
      </c>
      <c r="AA1881" s="9">
        <v>52</v>
      </c>
      <c r="AB1881" s="9">
        <v>26</v>
      </c>
      <c r="AC1881" s="9">
        <v>54</v>
      </c>
      <c r="AD1881" s="9">
        <v>85</v>
      </c>
      <c r="AE1881" s="9">
        <v>0</v>
      </c>
      <c r="AF1881" s="9">
        <v>87</v>
      </c>
      <c r="AG1881" s="9">
        <v>92</v>
      </c>
      <c r="AH1881" s="9">
        <v>38</v>
      </c>
      <c r="AI1881" s="9">
        <v>0</v>
      </c>
      <c r="AJ1881" s="9">
        <v>153</v>
      </c>
      <c r="AK1881" s="9">
        <v>30</v>
      </c>
      <c r="AL1881" s="9">
        <v>34</v>
      </c>
      <c r="AM1881" s="9">
        <v>0</v>
      </c>
      <c r="AN1881" s="9">
        <v>211</v>
      </c>
      <c r="AO1881" s="9">
        <v>5</v>
      </c>
      <c r="AP1881" s="9">
        <v>1</v>
      </c>
      <c r="AQ1881" s="9">
        <v>0</v>
      </c>
      <c r="AR1881" s="9">
        <v>145</v>
      </c>
      <c r="AS1881" s="9">
        <v>72</v>
      </c>
      <c r="AT1881" s="10">
        <v>0</v>
      </c>
    </row>
    <row r="1882" spans="1:46" ht="42.75" x14ac:dyDescent="0.25">
      <c r="A1882" s="26" t="str">
        <f t="shared" si="58"/>
        <v>2016Registered nursesPrince Edward IslandOther places of work</v>
      </c>
      <c r="B1882" s="24">
        <v>2016</v>
      </c>
      <c r="C1882" s="9" t="s">
        <v>7</v>
      </c>
      <c r="D1882" s="9" t="s">
        <v>163</v>
      </c>
      <c r="E1882" s="9" t="str">
        <f t="shared" si="59"/>
        <v>Prince Edward Island</v>
      </c>
      <c r="F1882" s="9" t="s">
        <v>183</v>
      </c>
      <c r="G1882" s="9" t="s">
        <v>13</v>
      </c>
      <c r="H1882" s="9">
        <v>363</v>
      </c>
      <c r="I1882" s="9">
        <v>358</v>
      </c>
      <c r="J1882" s="9">
        <v>5</v>
      </c>
      <c r="K1882" s="9">
        <v>0</v>
      </c>
      <c r="L1882" s="9">
        <v>0</v>
      </c>
      <c r="M1882" s="9">
        <v>7</v>
      </c>
      <c r="N1882" s="9">
        <v>20</v>
      </c>
      <c r="O1882" s="9">
        <v>21</v>
      </c>
      <c r="P1882" s="9">
        <v>38</v>
      </c>
      <c r="Q1882" s="9">
        <v>64</v>
      </c>
      <c r="R1882" s="9">
        <v>61</v>
      </c>
      <c r="S1882" s="9">
        <v>68</v>
      </c>
      <c r="T1882" s="9">
        <v>55</v>
      </c>
      <c r="U1882" s="9">
        <v>23</v>
      </c>
      <c r="V1882" s="9">
        <v>6</v>
      </c>
      <c r="W1882" s="9">
        <v>0</v>
      </c>
      <c r="X1882" s="9">
        <v>352</v>
      </c>
      <c r="Y1882" s="9">
        <v>7</v>
      </c>
      <c r="Z1882" s="9">
        <v>4</v>
      </c>
      <c r="AA1882" s="9">
        <v>36</v>
      </c>
      <c r="AB1882" s="9">
        <v>62</v>
      </c>
      <c r="AC1882" s="9">
        <v>106</v>
      </c>
      <c r="AD1882" s="9">
        <v>159</v>
      </c>
      <c r="AE1882" s="9">
        <v>0</v>
      </c>
      <c r="AF1882" s="9">
        <v>207</v>
      </c>
      <c r="AG1882" s="9">
        <v>115</v>
      </c>
      <c r="AH1882" s="9">
        <v>41</v>
      </c>
      <c r="AI1882" s="9">
        <v>0</v>
      </c>
      <c r="AJ1882" s="9">
        <v>167</v>
      </c>
      <c r="AK1882" s="9">
        <v>40</v>
      </c>
      <c r="AL1882" s="9">
        <v>156</v>
      </c>
      <c r="AM1882" s="9">
        <v>0</v>
      </c>
      <c r="AN1882" s="9">
        <v>234</v>
      </c>
      <c r="AO1882" s="9">
        <v>67</v>
      </c>
      <c r="AP1882" s="9">
        <v>62</v>
      </c>
      <c r="AQ1882" s="9">
        <v>0</v>
      </c>
      <c r="AR1882" s="9">
        <v>246</v>
      </c>
      <c r="AS1882" s="9">
        <v>117</v>
      </c>
      <c r="AT1882" s="10">
        <v>0</v>
      </c>
    </row>
    <row r="1883" spans="1:46" ht="42.75" x14ac:dyDescent="0.25">
      <c r="A1883" s="26" t="str">
        <f t="shared" si="58"/>
        <v>2016Registered nursesNova ScotiaAll places of work</v>
      </c>
      <c r="B1883" s="24">
        <v>2016</v>
      </c>
      <c r="C1883" s="9" t="s">
        <v>7</v>
      </c>
      <c r="D1883" s="9" t="s">
        <v>164</v>
      </c>
      <c r="E1883" s="9" t="str">
        <f t="shared" si="59"/>
        <v>Nova Scotia</v>
      </c>
      <c r="F1883" s="9" t="s">
        <v>179</v>
      </c>
      <c r="G1883" s="9" t="s">
        <v>9</v>
      </c>
      <c r="H1883" s="9">
        <v>9252</v>
      </c>
      <c r="I1883" s="9">
        <v>8741</v>
      </c>
      <c r="J1883" s="9">
        <v>511</v>
      </c>
      <c r="K1883" s="9">
        <v>0</v>
      </c>
      <c r="L1883" s="9">
        <v>315</v>
      </c>
      <c r="M1883" s="9">
        <v>1024</v>
      </c>
      <c r="N1883" s="9">
        <v>917</v>
      </c>
      <c r="O1883" s="9">
        <v>792</v>
      </c>
      <c r="P1883" s="9">
        <v>873</v>
      </c>
      <c r="Q1883" s="9">
        <v>1054</v>
      </c>
      <c r="R1883" s="9">
        <v>1541</v>
      </c>
      <c r="S1883" s="9">
        <v>1335</v>
      </c>
      <c r="T1883" s="9">
        <v>955</v>
      </c>
      <c r="U1883" s="9">
        <v>333</v>
      </c>
      <c r="V1883" s="9">
        <v>113</v>
      </c>
      <c r="W1883" s="9">
        <v>0</v>
      </c>
      <c r="X1883" s="9">
        <v>8941</v>
      </c>
      <c r="Y1883" s="9">
        <v>311</v>
      </c>
      <c r="Z1883" s="9">
        <v>0</v>
      </c>
      <c r="AA1883" s="9">
        <v>2793</v>
      </c>
      <c r="AB1883" s="9">
        <v>1268</v>
      </c>
      <c r="AC1883" s="9">
        <v>2198</v>
      </c>
      <c r="AD1883" s="9">
        <v>2993</v>
      </c>
      <c r="AE1883" s="9">
        <v>0</v>
      </c>
      <c r="AF1883" s="9">
        <v>6157</v>
      </c>
      <c r="AG1883" s="9">
        <v>1956</v>
      </c>
      <c r="AH1883" s="9">
        <v>1134</v>
      </c>
      <c r="AI1883" s="9">
        <v>5</v>
      </c>
      <c r="AJ1883" s="9">
        <v>7116</v>
      </c>
      <c r="AK1883" s="9">
        <v>808</v>
      </c>
      <c r="AL1883" s="9">
        <v>1328</v>
      </c>
      <c r="AM1883" s="9">
        <v>0</v>
      </c>
      <c r="AN1883" s="9">
        <v>8340</v>
      </c>
      <c r="AO1883" s="9">
        <v>435</v>
      </c>
      <c r="AP1883" s="9">
        <v>477</v>
      </c>
      <c r="AQ1883" s="9">
        <v>0</v>
      </c>
      <c r="AR1883" s="9">
        <v>7017</v>
      </c>
      <c r="AS1883" s="9">
        <v>2233</v>
      </c>
      <c r="AT1883" s="10">
        <v>2</v>
      </c>
    </row>
    <row r="1884" spans="1:46" ht="28.5" x14ac:dyDescent="0.25">
      <c r="A1884" s="26" t="str">
        <f t="shared" si="58"/>
        <v>2016Registered nursesNova ScotiaHospital</v>
      </c>
      <c r="B1884" s="24">
        <v>2016</v>
      </c>
      <c r="C1884" s="9" t="s">
        <v>7</v>
      </c>
      <c r="D1884" s="9" t="s">
        <v>164</v>
      </c>
      <c r="E1884" s="9" t="str">
        <f t="shared" si="59"/>
        <v>Nova Scotia</v>
      </c>
      <c r="F1884" s="9" t="s">
        <v>180</v>
      </c>
      <c r="G1884" s="9" t="s">
        <v>10</v>
      </c>
      <c r="H1884" s="9">
        <v>6204</v>
      </c>
      <c r="I1884" s="9">
        <v>5833</v>
      </c>
      <c r="J1884" s="9">
        <v>371</v>
      </c>
      <c r="K1884" s="9">
        <v>0</v>
      </c>
      <c r="L1884" s="9">
        <v>297</v>
      </c>
      <c r="M1884" s="9">
        <v>921</v>
      </c>
      <c r="N1884" s="9">
        <v>748</v>
      </c>
      <c r="O1884" s="9">
        <v>596</v>
      </c>
      <c r="P1884" s="9">
        <v>568</v>
      </c>
      <c r="Q1884" s="9">
        <v>643</v>
      </c>
      <c r="R1884" s="9">
        <v>965</v>
      </c>
      <c r="S1884" s="9">
        <v>783</v>
      </c>
      <c r="T1884" s="9">
        <v>494</v>
      </c>
      <c r="U1884" s="9">
        <v>148</v>
      </c>
      <c r="V1884" s="9">
        <v>41</v>
      </c>
      <c r="W1884" s="9">
        <v>0</v>
      </c>
      <c r="X1884" s="9">
        <v>6052</v>
      </c>
      <c r="Y1884" s="9">
        <v>152</v>
      </c>
      <c r="Z1884" s="9">
        <v>0</v>
      </c>
      <c r="AA1884" s="9">
        <v>2372</v>
      </c>
      <c r="AB1884" s="9">
        <v>857</v>
      </c>
      <c r="AC1884" s="9">
        <v>1333</v>
      </c>
      <c r="AD1884" s="9">
        <v>1642</v>
      </c>
      <c r="AE1884" s="9">
        <v>0</v>
      </c>
      <c r="AF1884" s="9">
        <v>4239</v>
      </c>
      <c r="AG1884" s="9">
        <v>1223</v>
      </c>
      <c r="AH1884" s="9">
        <v>737</v>
      </c>
      <c r="AI1884" s="9">
        <v>5</v>
      </c>
      <c r="AJ1884" s="9">
        <v>5416</v>
      </c>
      <c r="AK1884" s="9">
        <v>311</v>
      </c>
      <c r="AL1884" s="9">
        <v>477</v>
      </c>
      <c r="AM1884" s="9">
        <v>0</v>
      </c>
      <c r="AN1884" s="9">
        <v>5868</v>
      </c>
      <c r="AO1884" s="9">
        <v>164</v>
      </c>
      <c r="AP1884" s="9">
        <v>172</v>
      </c>
      <c r="AQ1884" s="9">
        <v>0</v>
      </c>
      <c r="AR1884" s="9">
        <v>4977</v>
      </c>
      <c r="AS1884" s="9">
        <v>1225</v>
      </c>
      <c r="AT1884" s="10">
        <v>2</v>
      </c>
    </row>
    <row r="1885" spans="1:46" ht="28.5" x14ac:dyDescent="0.25">
      <c r="A1885" s="26" t="str">
        <f t="shared" si="58"/>
        <v>2016Registered nursesNova ScotiaCommunity health</v>
      </c>
      <c r="B1885" s="24">
        <v>2016</v>
      </c>
      <c r="C1885" s="9" t="s">
        <v>7</v>
      </c>
      <c r="D1885" s="9" t="s">
        <v>164</v>
      </c>
      <c r="E1885" s="9" t="str">
        <f t="shared" si="59"/>
        <v>Nova Scotia</v>
      </c>
      <c r="F1885" s="9" t="s">
        <v>182</v>
      </c>
      <c r="G1885" s="9" t="s">
        <v>11</v>
      </c>
      <c r="H1885" s="9">
        <v>1042</v>
      </c>
      <c r="I1885" s="9">
        <v>1007</v>
      </c>
      <c r="J1885" s="9">
        <v>35</v>
      </c>
      <c r="K1885" s="9">
        <v>0</v>
      </c>
      <c r="L1885" s="9">
        <v>5</v>
      </c>
      <c r="M1885" s="9">
        <v>30</v>
      </c>
      <c r="N1885" s="9">
        <v>62</v>
      </c>
      <c r="O1885" s="9">
        <v>92</v>
      </c>
      <c r="P1885" s="9">
        <v>130</v>
      </c>
      <c r="Q1885" s="9">
        <v>168</v>
      </c>
      <c r="R1885" s="9">
        <v>190</v>
      </c>
      <c r="S1885" s="9">
        <v>169</v>
      </c>
      <c r="T1885" s="9">
        <v>129</v>
      </c>
      <c r="U1885" s="9">
        <v>47</v>
      </c>
      <c r="V1885" s="9">
        <v>20</v>
      </c>
      <c r="W1885" s="9">
        <v>0</v>
      </c>
      <c r="X1885" s="9">
        <v>1011</v>
      </c>
      <c r="Y1885" s="9">
        <v>31</v>
      </c>
      <c r="Z1885" s="9">
        <v>0</v>
      </c>
      <c r="AA1885" s="9">
        <v>154</v>
      </c>
      <c r="AB1885" s="9">
        <v>183</v>
      </c>
      <c r="AC1885" s="9">
        <v>305</v>
      </c>
      <c r="AD1885" s="9">
        <v>400</v>
      </c>
      <c r="AE1885" s="9">
        <v>0</v>
      </c>
      <c r="AF1885" s="9">
        <v>652</v>
      </c>
      <c r="AG1885" s="9">
        <v>278</v>
      </c>
      <c r="AH1885" s="9">
        <v>112</v>
      </c>
      <c r="AI1885" s="9">
        <v>0</v>
      </c>
      <c r="AJ1885" s="9">
        <v>671</v>
      </c>
      <c r="AK1885" s="9">
        <v>149</v>
      </c>
      <c r="AL1885" s="9">
        <v>222</v>
      </c>
      <c r="AM1885" s="9">
        <v>0</v>
      </c>
      <c r="AN1885" s="9">
        <v>959</v>
      </c>
      <c r="AO1885" s="9">
        <v>53</v>
      </c>
      <c r="AP1885" s="9">
        <v>30</v>
      </c>
      <c r="AQ1885" s="9">
        <v>0</v>
      </c>
      <c r="AR1885" s="9">
        <v>665</v>
      </c>
      <c r="AS1885" s="9">
        <v>377</v>
      </c>
      <c r="AT1885" s="10">
        <v>0</v>
      </c>
    </row>
    <row r="1886" spans="1:46" ht="57" x14ac:dyDescent="0.25">
      <c r="A1886" s="26" t="str">
        <f t="shared" si="58"/>
        <v>2016Registered nursesNova ScotiaNursing home/long-term care</v>
      </c>
      <c r="B1886" s="24">
        <v>2016</v>
      </c>
      <c r="C1886" s="9" t="s">
        <v>7</v>
      </c>
      <c r="D1886" s="9" t="s">
        <v>164</v>
      </c>
      <c r="E1886" s="9" t="str">
        <f t="shared" si="59"/>
        <v>Nova Scotia</v>
      </c>
      <c r="F1886" s="9" t="s">
        <v>181</v>
      </c>
      <c r="G1886" s="9" t="s">
        <v>12</v>
      </c>
      <c r="H1886" s="9">
        <v>1042</v>
      </c>
      <c r="I1886" s="9">
        <v>986</v>
      </c>
      <c r="J1886" s="9">
        <v>56</v>
      </c>
      <c r="K1886" s="9">
        <v>0</v>
      </c>
      <c r="L1886" s="9">
        <v>9</v>
      </c>
      <c r="M1886" s="9">
        <v>49</v>
      </c>
      <c r="N1886" s="9">
        <v>63</v>
      </c>
      <c r="O1886" s="9">
        <v>54</v>
      </c>
      <c r="P1886" s="9">
        <v>90</v>
      </c>
      <c r="Q1886" s="9">
        <v>123</v>
      </c>
      <c r="R1886" s="9">
        <v>200</v>
      </c>
      <c r="S1886" s="9">
        <v>178</v>
      </c>
      <c r="T1886" s="9">
        <v>160</v>
      </c>
      <c r="U1886" s="9">
        <v>80</v>
      </c>
      <c r="V1886" s="9">
        <v>36</v>
      </c>
      <c r="W1886" s="9">
        <v>0</v>
      </c>
      <c r="X1886" s="9">
        <v>937</v>
      </c>
      <c r="Y1886" s="9">
        <v>105</v>
      </c>
      <c r="Z1886" s="9">
        <v>0</v>
      </c>
      <c r="AA1886" s="9">
        <v>173</v>
      </c>
      <c r="AB1886" s="9">
        <v>101</v>
      </c>
      <c r="AC1886" s="9">
        <v>309</v>
      </c>
      <c r="AD1886" s="9">
        <v>459</v>
      </c>
      <c r="AE1886" s="9">
        <v>0</v>
      </c>
      <c r="AF1886" s="9">
        <v>612</v>
      </c>
      <c r="AG1886" s="9">
        <v>297</v>
      </c>
      <c r="AH1886" s="9">
        <v>133</v>
      </c>
      <c r="AI1886" s="9">
        <v>0</v>
      </c>
      <c r="AJ1886" s="9">
        <v>749</v>
      </c>
      <c r="AK1886" s="9">
        <v>199</v>
      </c>
      <c r="AL1886" s="9">
        <v>94</v>
      </c>
      <c r="AM1886" s="9">
        <v>0</v>
      </c>
      <c r="AN1886" s="9">
        <v>951</v>
      </c>
      <c r="AO1886" s="9">
        <v>75</v>
      </c>
      <c r="AP1886" s="9">
        <v>16</v>
      </c>
      <c r="AQ1886" s="9">
        <v>0</v>
      </c>
      <c r="AR1886" s="9">
        <v>654</v>
      </c>
      <c r="AS1886" s="9">
        <v>388</v>
      </c>
      <c r="AT1886" s="10">
        <v>0</v>
      </c>
    </row>
    <row r="1887" spans="1:46" ht="42.75" x14ac:dyDescent="0.25">
      <c r="A1887" s="26" t="str">
        <f t="shared" si="58"/>
        <v>2016Registered nursesNova ScotiaOther places of work</v>
      </c>
      <c r="B1887" s="24">
        <v>2016</v>
      </c>
      <c r="C1887" s="9" t="s">
        <v>7</v>
      </c>
      <c r="D1887" s="9" t="s">
        <v>164</v>
      </c>
      <c r="E1887" s="9" t="str">
        <f t="shared" si="59"/>
        <v>Nova Scotia</v>
      </c>
      <c r="F1887" s="9" t="s">
        <v>183</v>
      </c>
      <c r="G1887" s="9" t="s">
        <v>13</v>
      </c>
      <c r="H1887" s="9">
        <v>964</v>
      </c>
      <c r="I1887" s="9">
        <v>915</v>
      </c>
      <c r="J1887" s="9">
        <v>49</v>
      </c>
      <c r="K1887" s="9">
        <v>0</v>
      </c>
      <c r="L1887" s="9">
        <v>4</v>
      </c>
      <c r="M1887" s="9">
        <v>24</v>
      </c>
      <c r="N1887" s="9">
        <v>44</v>
      </c>
      <c r="O1887" s="9">
        <v>50</v>
      </c>
      <c r="P1887" s="9">
        <v>85</v>
      </c>
      <c r="Q1887" s="9">
        <v>120</v>
      </c>
      <c r="R1887" s="9">
        <v>186</v>
      </c>
      <c r="S1887" s="9">
        <v>205</v>
      </c>
      <c r="T1887" s="9">
        <v>172</v>
      </c>
      <c r="U1887" s="9">
        <v>58</v>
      </c>
      <c r="V1887" s="9">
        <v>16</v>
      </c>
      <c r="W1887" s="9">
        <v>0</v>
      </c>
      <c r="X1887" s="9">
        <v>941</v>
      </c>
      <c r="Y1887" s="9">
        <v>23</v>
      </c>
      <c r="Z1887" s="9">
        <v>0</v>
      </c>
      <c r="AA1887" s="9">
        <v>94</v>
      </c>
      <c r="AB1887" s="9">
        <v>127</v>
      </c>
      <c r="AC1887" s="9">
        <v>251</v>
      </c>
      <c r="AD1887" s="9">
        <v>492</v>
      </c>
      <c r="AE1887" s="9">
        <v>0</v>
      </c>
      <c r="AF1887" s="9">
        <v>654</v>
      </c>
      <c r="AG1887" s="9">
        <v>158</v>
      </c>
      <c r="AH1887" s="9">
        <v>152</v>
      </c>
      <c r="AI1887" s="9">
        <v>0</v>
      </c>
      <c r="AJ1887" s="9">
        <v>280</v>
      </c>
      <c r="AK1887" s="9">
        <v>149</v>
      </c>
      <c r="AL1887" s="9">
        <v>535</v>
      </c>
      <c r="AM1887" s="9">
        <v>0</v>
      </c>
      <c r="AN1887" s="9">
        <v>562</v>
      </c>
      <c r="AO1887" s="9">
        <v>143</v>
      </c>
      <c r="AP1887" s="9">
        <v>259</v>
      </c>
      <c r="AQ1887" s="9">
        <v>0</v>
      </c>
      <c r="AR1887" s="9">
        <v>721</v>
      </c>
      <c r="AS1887" s="9">
        <v>243</v>
      </c>
      <c r="AT1887" s="10">
        <v>0</v>
      </c>
    </row>
    <row r="1888" spans="1:46" ht="42.75" x14ac:dyDescent="0.25">
      <c r="A1888" s="26" t="str">
        <f t="shared" si="58"/>
        <v>2016Registered nursesNew BrunswickAll places of work</v>
      </c>
      <c r="B1888" s="24">
        <v>2016</v>
      </c>
      <c r="C1888" s="9" t="s">
        <v>7</v>
      </c>
      <c r="D1888" s="9" t="s">
        <v>165</v>
      </c>
      <c r="E1888" s="9" t="str">
        <f t="shared" si="59"/>
        <v>New Brunswick</v>
      </c>
      <c r="F1888" s="9" t="s">
        <v>179</v>
      </c>
      <c r="G1888" s="9" t="s">
        <v>9</v>
      </c>
      <c r="H1888" s="9">
        <v>7829</v>
      </c>
      <c r="I1888" s="9">
        <v>7397</v>
      </c>
      <c r="J1888" s="9">
        <v>432</v>
      </c>
      <c r="K1888" s="9">
        <v>0</v>
      </c>
      <c r="L1888" s="9">
        <v>153</v>
      </c>
      <c r="M1888" s="9">
        <v>724</v>
      </c>
      <c r="N1888" s="9">
        <v>871</v>
      </c>
      <c r="O1888" s="9">
        <v>848</v>
      </c>
      <c r="P1888" s="9">
        <v>870</v>
      </c>
      <c r="Q1888" s="9">
        <v>1118</v>
      </c>
      <c r="R1888" s="9">
        <v>1292</v>
      </c>
      <c r="S1888" s="9">
        <v>1047</v>
      </c>
      <c r="T1888" s="9">
        <v>636</v>
      </c>
      <c r="U1888" s="9">
        <v>212</v>
      </c>
      <c r="V1888" s="9">
        <v>58</v>
      </c>
      <c r="W1888" s="9">
        <v>0</v>
      </c>
      <c r="X1888" s="9">
        <v>7696</v>
      </c>
      <c r="Y1888" s="9">
        <v>133</v>
      </c>
      <c r="Z1888" s="9">
        <v>0</v>
      </c>
      <c r="AA1888" s="9">
        <v>2059</v>
      </c>
      <c r="AB1888" s="9">
        <v>1531</v>
      </c>
      <c r="AC1888" s="9">
        <v>2225</v>
      </c>
      <c r="AD1888" s="9">
        <v>2014</v>
      </c>
      <c r="AE1888" s="9">
        <v>0</v>
      </c>
      <c r="AF1888" s="9">
        <v>4944</v>
      </c>
      <c r="AG1888" s="9">
        <v>1952</v>
      </c>
      <c r="AH1888" s="9">
        <v>933</v>
      </c>
      <c r="AI1888" s="9">
        <v>0</v>
      </c>
      <c r="AJ1888" s="9">
        <v>6159</v>
      </c>
      <c r="AK1888" s="9">
        <v>892</v>
      </c>
      <c r="AL1888" s="9">
        <v>778</v>
      </c>
      <c r="AM1888" s="9">
        <v>0</v>
      </c>
      <c r="AN1888" s="9">
        <v>6965</v>
      </c>
      <c r="AO1888" s="9">
        <v>493</v>
      </c>
      <c r="AP1888" s="9">
        <v>371</v>
      </c>
      <c r="AQ1888" s="9">
        <v>0</v>
      </c>
      <c r="AR1888" s="9">
        <v>6225</v>
      </c>
      <c r="AS1888" s="9">
        <v>1604</v>
      </c>
      <c r="AT1888" s="10">
        <v>0</v>
      </c>
    </row>
    <row r="1889" spans="1:46" ht="42.75" x14ac:dyDescent="0.25">
      <c r="A1889" s="26" t="str">
        <f t="shared" si="58"/>
        <v>2016Registered nursesNew BrunswickHospital</v>
      </c>
      <c r="B1889" s="24">
        <v>2016</v>
      </c>
      <c r="C1889" s="9" t="s">
        <v>7</v>
      </c>
      <c r="D1889" s="9" t="s">
        <v>165</v>
      </c>
      <c r="E1889" s="9" t="str">
        <f t="shared" si="59"/>
        <v>New Brunswick</v>
      </c>
      <c r="F1889" s="9" t="s">
        <v>180</v>
      </c>
      <c r="G1889" s="9" t="s">
        <v>10</v>
      </c>
      <c r="H1889" s="9">
        <v>5242</v>
      </c>
      <c r="I1889" s="9" t="s">
        <v>198</v>
      </c>
      <c r="J1889" s="9">
        <v>332</v>
      </c>
      <c r="K1889" s="9">
        <v>0</v>
      </c>
      <c r="L1889" s="9">
        <v>148</v>
      </c>
      <c r="M1889" s="9">
        <v>634</v>
      </c>
      <c r="N1889" s="9">
        <v>704</v>
      </c>
      <c r="O1889" s="9">
        <v>609</v>
      </c>
      <c r="P1889" s="9">
        <v>569</v>
      </c>
      <c r="Q1889" s="9">
        <v>708</v>
      </c>
      <c r="R1889" s="9">
        <v>833</v>
      </c>
      <c r="S1889" s="9">
        <v>606</v>
      </c>
      <c r="T1889" s="9">
        <v>331</v>
      </c>
      <c r="U1889" s="9">
        <v>84</v>
      </c>
      <c r="V1889" s="9">
        <v>16</v>
      </c>
      <c r="W1889" s="9">
        <v>0</v>
      </c>
      <c r="X1889" s="9">
        <v>5161</v>
      </c>
      <c r="Y1889" s="9">
        <v>81</v>
      </c>
      <c r="Z1889" s="9">
        <v>0</v>
      </c>
      <c r="AA1889" s="9">
        <v>1729</v>
      </c>
      <c r="AB1889" s="9">
        <v>1034</v>
      </c>
      <c r="AC1889" s="9">
        <v>1396</v>
      </c>
      <c r="AD1889" s="9">
        <v>1083</v>
      </c>
      <c r="AE1889" s="9">
        <v>0</v>
      </c>
      <c r="AF1889" s="9">
        <v>3404</v>
      </c>
      <c r="AG1889" s="9">
        <v>1203</v>
      </c>
      <c r="AH1889" s="9">
        <v>635</v>
      </c>
      <c r="AI1889" s="9">
        <v>0</v>
      </c>
      <c r="AJ1889" s="9">
        <v>4534</v>
      </c>
      <c r="AK1889" s="9">
        <v>451</v>
      </c>
      <c r="AL1889" s="9">
        <v>257</v>
      </c>
      <c r="AM1889" s="9">
        <v>0</v>
      </c>
      <c r="AN1889" s="9">
        <v>4894</v>
      </c>
      <c r="AO1889" s="9">
        <v>227</v>
      </c>
      <c r="AP1889" s="9">
        <v>121</v>
      </c>
      <c r="AQ1889" s="9">
        <v>0</v>
      </c>
      <c r="AR1889" s="9">
        <v>4560</v>
      </c>
      <c r="AS1889" s="9">
        <v>682</v>
      </c>
      <c r="AT1889" s="10">
        <v>0</v>
      </c>
    </row>
    <row r="1890" spans="1:46" ht="42.75" x14ac:dyDescent="0.25">
      <c r="A1890" s="26" t="str">
        <f t="shared" si="58"/>
        <v>2016Registered nursesNew BrunswickCommunity health</v>
      </c>
      <c r="B1890" s="24">
        <v>2016</v>
      </c>
      <c r="C1890" s="9" t="s">
        <v>7</v>
      </c>
      <c r="D1890" s="9" t="s">
        <v>165</v>
      </c>
      <c r="E1890" s="9" t="str">
        <f t="shared" si="59"/>
        <v>New Brunswick</v>
      </c>
      <c r="F1890" s="9" t="s">
        <v>182</v>
      </c>
      <c r="G1890" s="9" t="s">
        <v>11</v>
      </c>
      <c r="H1890" s="9">
        <v>1033</v>
      </c>
      <c r="I1890" s="9">
        <v>1007</v>
      </c>
      <c r="J1890" s="9">
        <v>26</v>
      </c>
      <c r="K1890" s="9">
        <v>0</v>
      </c>
      <c r="L1890" s="9">
        <v>0</v>
      </c>
      <c r="M1890" s="9">
        <v>19</v>
      </c>
      <c r="N1890" s="9">
        <v>56</v>
      </c>
      <c r="O1890" s="9">
        <v>90</v>
      </c>
      <c r="P1890" s="9">
        <v>124</v>
      </c>
      <c r="Q1890" s="9">
        <v>204</v>
      </c>
      <c r="R1890" s="9">
        <v>217</v>
      </c>
      <c r="S1890" s="9">
        <v>193</v>
      </c>
      <c r="T1890" s="9">
        <v>92</v>
      </c>
      <c r="U1890" s="9">
        <v>35</v>
      </c>
      <c r="V1890" s="9">
        <v>3</v>
      </c>
      <c r="W1890" s="9">
        <v>0</v>
      </c>
      <c r="X1890" s="9">
        <v>1016</v>
      </c>
      <c r="Y1890" s="9">
        <v>17</v>
      </c>
      <c r="Z1890" s="9">
        <v>0</v>
      </c>
      <c r="AA1890" s="9">
        <v>80</v>
      </c>
      <c r="AB1890" s="9">
        <v>210</v>
      </c>
      <c r="AC1890" s="9">
        <v>368</v>
      </c>
      <c r="AD1890" s="9">
        <v>375</v>
      </c>
      <c r="AE1890" s="9">
        <v>0</v>
      </c>
      <c r="AF1890" s="9">
        <v>623</v>
      </c>
      <c r="AG1890" s="9">
        <v>312</v>
      </c>
      <c r="AH1890" s="9">
        <v>98</v>
      </c>
      <c r="AI1890" s="9">
        <v>0</v>
      </c>
      <c r="AJ1890" s="9">
        <v>858</v>
      </c>
      <c r="AK1890" s="9">
        <v>89</v>
      </c>
      <c r="AL1890" s="9">
        <v>86</v>
      </c>
      <c r="AM1890" s="9">
        <v>0</v>
      </c>
      <c r="AN1890" s="9">
        <v>1002</v>
      </c>
      <c r="AO1890" s="9">
        <v>26</v>
      </c>
      <c r="AP1890" s="9">
        <v>5</v>
      </c>
      <c r="AQ1890" s="9">
        <v>0</v>
      </c>
      <c r="AR1890" s="9">
        <v>582</v>
      </c>
      <c r="AS1890" s="9">
        <v>451</v>
      </c>
      <c r="AT1890" s="10">
        <v>0</v>
      </c>
    </row>
    <row r="1891" spans="1:46" ht="57" x14ac:dyDescent="0.25">
      <c r="A1891" s="26" t="str">
        <f t="shared" si="58"/>
        <v>2016Registered nursesNew BrunswickNursing home/long-term care</v>
      </c>
      <c r="B1891" s="24">
        <v>2016</v>
      </c>
      <c r="C1891" s="9" t="s">
        <v>7</v>
      </c>
      <c r="D1891" s="9" t="s">
        <v>165</v>
      </c>
      <c r="E1891" s="9" t="str">
        <f t="shared" si="59"/>
        <v>New Brunswick</v>
      </c>
      <c r="F1891" s="9" t="s">
        <v>181</v>
      </c>
      <c r="G1891" s="9" t="s">
        <v>12</v>
      </c>
      <c r="H1891" s="9">
        <v>831</v>
      </c>
      <c r="I1891" s="9">
        <v>798</v>
      </c>
      <c r="J1891" s="9">
        <v>33</v>
      </c>
      <c r="K1891" s="9">
        <v>0</v>
      </c>
      <c r="L1891" s="9">
        <v>5</v>
      </c>
      <c r="M1891" s="9">
        <v>55</v>
      </c>
      <c r="N1891" s="9">
        <v>66</v>
      </c>
      <c r="O1891" s="9">
        <v>54</v>
      </c>
      <c r="P1891" s="9">
        <v>88</v>
      </c>
      <c r="Q1891" s="9">
        <v>105</v>
      </c>
      <c r="R1891" s="9">
        <v>127</v>
      </c>
      <c r="S1891" s="9">
        <v>137</v>
      </c>
      <c r="T1891" s="9">
        <v>109</v>
      </c>
      <c r="U1891" s="9">
        <v>61</v>
      </c>
      <c r="V1891" s="9">
        <v>24</v>
      </c>
      <c r="W1891" s="9">
        <v>0</v>
      </c>
      <c r="X1891" s="9">
        <v>806</v>
      </c>
      <c r="Y1891" s="9">
        <v>25</v>
      </c>
      <c r="Z1891" s="9">
        <v>0</v>
      </c>
      <c r="AA1891" s="9">
        <v>171</v>
      </c>
      <c r="AB1891" s="9">
        <v>123</v>
      </c>
      <c r="AC1891" s="9">
        <v>233</v>
      </c>
      <c r="AD1891" s="9">
        <v>304</v>
      </c>
      <c r="AE1891" s="9">
        <v>0</v>
      </c>
      <c r="AF1891" s="9">
        <v>394</v>
      </c>
      <c r="AG1891" s="9">
        <v>303</v>
      </c>
      <c r="AH1891" s="9">
        <v>134</v>
      </c>
      <c r="AI1891" s="9">
        <v>0</v>
      </c>
      <c r="AJ1891" s="9">
        <v>538</v>
      </c>
      <c r="AK1891" s="9">
        <v>273</v>
      </c>
      <c r="AL1891" s="9">
        <v>20</v>
      </c>
      <c r="AM1891" s="9">
        <v>0</v>
      </c>
      <c r="AN1891" s="9">
        <v>738</v>
      </c>
      <c r="AO1891" s="9">
        <v>88</v>
      </c>
      <c r="AP1891" s="9">
        <v>5</v>
      </c>
      <c r="AQ1891" s="9">
        <v>0</v>
      </c>
      <c r="AR1891" s="9">
        <v>470</v>
      </c>
      <c r="AS1891" s="9">
        <v>361</v>
      </c>
      <c r="AT1891" s="10">
        <v>0</v>
      </c>
    </row>
    <row r="1892" spans="1:46" ht="42.75" x14ac:dyDescent="0.25">
      <c r="A1892" s="26" t="str">
        <f t="shared" si="58"/>
        <v>2016Registered nursesNew BrunswickOther places of work</v>
      </c>
      <c r="B1892" s="24">
        <v>2016</v>
      </c>
      <c r="C1892" s="9" t="s">
        <v>7</v>
      </c>
      <c r="D1892" s="9" t="s">
        <v>165</v>
      </c>
      <c r="E1892" s="9" t="str">
        <f t="shared" si="59"/>
        <v>New Brunswick</v>
      </c>
      <c r="F1892" s="9" t="s">
        <v>183</v>
      </c>
      <c r="G1892" s="9" t="s">
        <v>13</v>
      </c>
      <c r="H1892" s="9">
        <v>723</v>
      </c>
      <c r="I1892" s="9">
        <v>682</v>
      </c>
      <c r="J1892" s="9">
        <v>41</v>
      </c>
      <c r="K1892" s="9">
        <v>0</v>
      </c>
      <c r="L1892" s="9">
        <v>0</v>
      </c>
      <c r="M1892" s="9">
        <v>16</v>
      </c>
      <c r="N1892" s="9">
        <v>45</v>
      </c>
      <c r="O1892" s="9">
        <v>95</v>
      </c>
      <c r="P1892" s="9">
        <v>89</v>
      </c>
      <c r="Q1892" s="9">
        <v>101</v>
      </c>
      <c r="R1892" s="9">
        <v>115</v>
      </c>
      <c r="S1892" s="9">
        <v>111</v>
      </c>
      <c r="T1892" s="9">
        <v>104</v>
      </c>
      <c r="U1892" s="9">
        <v>32</v>
      </c>
      <c r="V1892" s="9">
        <v>15</v>
      </c>
      <c r="W1892" s="9">
        <v>0</v>
      </c>
      <c r="X1892" s="9">
        <v>713</v>
      </c>
      <c r="Y1892" s="9">
        <v>10</v>
      </c>
      <c r="Z1892" s="9">
        <v>0</v>
      </c>
      <c r="AA1892" s="9">
        <v>79</v>
      </c>
      <c r="AB1892" s="9">
        <v>164</v>
      </c>
      <c r="AC1892" s="9">
        <v>228</v>
      </c>
      <c r="AD1892" s="9">
        <v>252</v>
      </c>
      <c r="AE1892" s="9">
        <v>0</v>
      </c>
      <c r="AF1892" s="9">
        <v>523</v>
      </c>
      <c r="AG1892" s="9">
        <v>134</v>
      </c>
      <c r="AH1892" s="9">
        <v>66</v>
      </c>
      <c r="AI1892" s="9">
        <v>0</v>
      </c>
      <c r="AJ1892" s="9">
        <v>229</v>
      </c>
      <c r="AK1892" s="9">
        <v>79</v>
      </c>
      <c r="AL1892" s="9">
        <v>415</v>
      </c>
      <c r="AM1892" s="9">
        <v>0</v>
      </c>
      <c r="AN1892" s="9">
        <v>331</v>
      </c>
      <c r="AO1892" s="9">
        <v>152</v>
      </c>
      <c r="AP1892" s="9">
        <v>240</v>
      </c>
      <c r="AQ1892" s="9">
        <v>0</v>
      </c>
      <c r="AR1892" s="9">
        <v>613</v>
      </c>
      <c r="AS1892" s="9">
        <v>110</v>
      </c>
      <c r="AT1892" s="10">
        <v>0</v>
      </c>
    </row>
    <row r="1893" spans="1:46" ht="42.75" x14ac:dyDescent="0.25">
      <c r="A1893" s="26" t="str">
        <f t="shared" si="58"/>
        <v>2016Registered nursesQuebecAll places of work</v>
      </c>
      <c r="B1893" s="24">
        <v>2016</v>
      </c>
      <c r="C1893" s="9" t="s">
        <v>7</v>
      </c>
      <c r="D1893" s="9" t="s">
        <v>166</v>
      </c>
      <c r="E1893" s="9" t="str">
        <f t="shared" si="59"/>
        <v>Quebec</v>
      </c>
      <c r="F1893" s="9" t="s">
        <v>179</v>
      </c>
      <c r="G1893" s="9" t="s">
        <v>9</v>
      </c>
      <c r="H1893" s="9">
        <v>68542</v>
      </c>
      <c r="I1893" s="9">
        <v>61021</v>
      </c>
      <c r="J1893" s="9">
        <v>7521</v>
      </c>
      <c r="K1893" s="9">
        <v>0</v>
      </c>
      <c r="L1893" s="9">
        <v>3704</v>
      </c>
      <c r="M1893" s="9">
        <v>8131</v>
      </c>
      <c r="N1893" s="9">
        <v>9330</v>
      </c>
      <c r="O1893" s="9">
        <v>9193</v>
      </c>
      <c r="P1893" s="9">
        <v>8730</v>
      </c>
      <c r="Q1893" s="9">
        <v>8382</v>
      </c>
      <c r="R1893" s="9">
        <v>8819</v>
      </c>
      <c r="S1893" s="9">
        <v>7402</v>
      </c>
      <c r="T1893" s="9">
        <v>3156</v>
      </c>
      <c r="U1893" s="9">
        <v>1214</v>
      </c>
      <c r="V1893" s="9">
        <v>481</v>
      </c>
      <c r="W1893" s="9">
        <v>0</v>
      </c>
      <c r="X1893" s="9">
        <v>65443</v>
      </c>
      <c r="Y1893" s="9">
        <v>3099</v>
      </c>
      <c r="Z1893" s="9">
        <v>0</v>
      </c>
      <c r="AA1893" s="9">
        <v>24701</v>
      </c>
      <c r="AB1893" s="9">
        <v>17344</v>
      </c>
      <c r="AC1893" s="9">
        <v>14285</v>
      </c>
      <c r="AD1893" s="9">
        <v>12212</v>
      </c>
      <c r="AE1893" s="9">
        <v>0</v>
      </c>
      <c r="AF1893" s="9">
        <v>40692</v>
      </c>
      <c r="AG1893" s="9">
        <v>22472</v>
      </c>
      <c r="AH1893" s="9">
        <v>5359</v>
      </c>
      <c r="AI1893" s="9">
        <v>19</v>
      </c>
      <c r="AJ1893" s="9">
        <v>55771</v>
      </c>
      <c r="AK1893" s="9">
        <v>3158</v>
      </c>
      <c r="AL1893" s="9">
        <v>9603</v>
      </c>
      <c r="AM1893" s="9">
        <v>10</v>
      </c>
      <c r="AN1893" s="9">
        <v>60289</v>
      </c>
      <c r="AO1893" s="9">
        <v>4432</v>
      </c>
      <c r="AP1893" s="9">
        <v>3474</v>
      </c>
      <c r="AQ1893" s="9">
        <v>347</v>
      </c>
      <c r="AR1893" s="9">
        <v>61476</v>
      </c>
      <c r="AS1893" s="9">
        <v>7065</v>
      </c>
      <c r="AT1893" s="10">
        <v>1</v>
      </c>
    </row>
    <row r="1894" spans="1:46" ht="28.5" x14ac:dyDescent="0.25">
      <c r="A1894" s="26" t="str">
        <f t="shared" si="58"/>
        <v>2016Registered nursesQuebecHospital</v>
      </c>
      <c r="B1894" s="24">
        <v>2016</v>
      </c>
      <c r="C1894" s="9" t="s">
        <v>7</v>
      </c>
      <c r="D1894" s="9" t="s">
        <v>166</v>
      </c>
      <c r="E1894" s="9" t="str">
        <f t="shared" si="59"/>
        <v>Quebec</v>
      </c>
      <c r="F1894" s="9" t="s">
        <v>180</v>
      </c>
      <c r="G1894" s="9" t="s">
        <v>10</v>
      </c>
      <c r="H1894" s="9">
        <v>42498</v>
      </c>
      <c r="I1894" s="9">
        <v>37535</v>
      </c>
      <c r="J1894" s="9">
        <v>4963</v>
      </c>
      <c r="K1894" s="9">
        <v>0</v>
      </c>
      <c r="L1894" s="9">
        <v>3173</v>
      </c>
      <c r="M1894" s="9">
        <v>6450</v>
      </c>
      <c r="N1894" s="9">
        <v>6470</v>
      </c>
      <c r="O1894" s="9">
        <v>6003</v>
      </c>
      <c r="P1894" s="9">
        <v>5025</v>
      </c>
      <c r="Q1894" s="9">
        <v>4685</v>
      </c>
      <c r="R1894" s="9">
        <v>4977</v>
      </c>
      <c r="S1894" s="9">
        <v>3854</v>
      </c>
      <c r="T1894" s="9">
        <v>1357</v>
      </c>
      <c r="U1894" s="9">
        <v>405</v>
      </c>
      <c r="V1894" s="9">
        <v>99</v>
      </c>
      <c r="W1894" s="9">
        <v>0</v>
      </c>
      <c r="X1894" s="9">
        <v>40401</v>
      </c>
      <c r="Y1894" s="9">
        <v>2097</v>
      </c>
      <c r="Z1894" s="9">
        <v>0</v>
      </c>
      <c r="AA1894" s="9">
        <v>18544</v>
      </c>
      <c r="AB1894" s="9">
        <v>10370</v>
      </c>
      <c r="AC1894" s="9">
        <v>7675</v>
      </c>
      <c r="AD1894" s="9">
        <v>5909</v>
      </c>
      <c r="AE1894" s="9">
        <v>0</v>
      </c>
      <c r="AF1894" s="9">
        <v>25523</v>
      </c>
      <c r="AG1894" s="9">
        <v>14675</v>
      </c>
      <c r="AH1894" s="9">
        <v>2294</v>
      </c>
      <c r="AI1894" s="9">
        <v>6</v>
      </c>
      <c r="AJ1894" s="9">
        <v>37627</v>
      </c>
      <c r="AK1894" s="9">
        <v>1514</v>
      </c>
      <c r="AL1894" s="9">
        <v>3357</v>
      </c>
      <c r="AM1894" s="9">
        <v>0</v>
      </c>
      <c r="AN1894" s="9">
        <v>39903</v>
      </c>
      <c r="AO1894" s="9">
        <v>1969</v>
      </c>
      <c r="AP1894" s="9">
        <v>455</v>
      </c>
      <c r="AQ1894" s="9">
        <v>171</v>
      </c>
      <c r="AR1894" s="9">
        <v>39854</v>
      </c>
      <c r="AS1894" s="9">
        <v>2644</v>
      </c>
      <c r="AT1894" s="10">
        <v>0</v>
      </c>
    </row>
    <row r="1895" spans="1:46" ht="28.5" x14ac:dyDescent="0.25">
      <c r="A1895" s="26" t="str">
        <f t="shared" si="58"/>
        <v>2016Registered nursesQuebecCommunity health</v>
      </c>
      <c r="B1895" s="24">
        <v>2016</v>
      </c>
      <c r="C1895" s="9" t="s">
        <v>7</v>
      </c>
      <c r="D1895" s="9" t="s">
        <v>166</v>
      </c>
      <c r="E1895" s="9" t="str">
        <f t="shared" si="59"/>
        <v>Quebec</v>
      </c>
      <c r="F1895" s="9" t="s">
        <v>182</v>
      </c>
      <c r="G1895" s="9" t="s">
        <v>11</v>
      </c>
      <c r="H1895" s="9">
        <v>8978</v>
      </c>
      <c r="I1895" s="9">
        <v>8355</v>
      </c>
      <c r="J1895" s="9">
        <v>623</v>
      </c>
      <c r="K1895" s="9">
        <v>0</v>
      </c>
      <c r="L1895" s="9">
        <v>119</v>
      </c>
      <c r="M1895" s="9">
        <v>610</v>
      </c>
      <c r="N1895" s="9">
        <v>1195</v>
      </c>
      <c r="O1895" s="9">
        <v>1186</v>
      </c>
      <c r="P1895" s="9">
        <v>1321</v>
      </c>
      <c r="Q1895" s="9">
        <v>1278</v>
      </c>
      <c r="R1895" s="9">
        <v>1219</v>
      </c>
      <c r="S1895" s="9">
        <v>1127</v>
      </c>
      <c r="T1895" s="9">
        <v>578</v>
      </c>
      <c r="U1895" s="9">
        <v>241</v>
      </c>
      <c r="V1895" s="9">
        <v>104</v>
      </c>
      <c r="W1895" s="9">
        <v>0</v>
      </c>
      <c r="X1895" s="9">
        <v>8767</v>
      </c>
      <c r="Y1895" s="9">
        <v>211</v>
      </c>
      <c r="Z1895" s="9">
        <v>0</v>
      </c>
      <c r="AA1895" s="9">
        <v>1974</v>
      </c>
      <c r="AB1895" s="9">
        <v>2666</v>
      </c>
      <c r="AC1895" s="9">
        <v>2263</v>
      </c>
      <c r="AD1895" s="9">
        <v>2075</v>
      </c>
      <c r="AE1895" s="9">
        <v>0</v>
      </c>
      <c r="AF1895" s="9">
        <v>5642</v>
      </c>
      <c r="AG1895" s="9">
        <v>2565</v>
      </c>
      <c r="AH1895" s="9">
        <v>771</v>
      </c>
      <c r="AI1895" s="9">
        <v>0</v>
      </c>
      <c r="AJ1895" s="9">
        <v>7610</v>
      </c>
      <c r="AK1895" s="9">
        <v>301</v>
      </c>
      <c r="AL1895" s="9">
        <v>1061</v>
      </c>
      <c r="AM1895" s="9">
        <v>6</v>
      </c>
      <c r="AN1895" s="9">
        <v>8437</v>
      </c>
      <c r="AO1895" s="9">
        <v>447</v>
      </c>
      <c r="AP1895" s="9">
        <v>65</v>
      </c>
      <c r="AQ1895" s="9">
        <v>29</v>
      </c>
      <c r="AR1895" s="9">
        <v>7539</v>
      </c>
      <c r="AS1895" s="9">
        <v>1438</v>
      </c>
      <c r="AT1895" s="10">
        <v>1</v>
      </c>
    </row>
    <row r="1896" spans="1:46" ht="57" x14ac:dyDescent="0.25">
      <c r="A1896" s="26" t="str">
        <f t="shared" si="58"/>
        <v>2016Registered nursesQuebecNursing home/long-term care</v>
      </c>
      <c r="B1896" s="24">
        <v>2016</v>
      </c>
      <c r="C1896" s="9" t="s">
        <v>7</v>
      </c>
      <c r="D1896" s="9" t="s">
        <v>166</v>
      </c>
      <c r="E1896" s="9" t="str">
        <f t="shared" si="59"/>
        <v>Quebec</v>
      </c>
      <c r="F1896" s="9" t="s">
        <v>181</v>
      </c>
      <c r="G1896" s="9" t="s">
        <v>12</v>
      </c>
      <c r="H1896" s="9">
        <v>8591</v>
      </c>
      <c r="I1896" s="9">
        <v>7649</v>
      </c>
      <c r="J1896" s="9">
        <v>942</v>
      </c>
      <c r="K1896" s="9">
        <v>0</v>
      </c>
      <c r="L1896" s="9">
        <v>320</v>
      </c>
      <c r="M1896" s="9">
        <v>669</v>
      </c>
      <c r="N1896" s="9">
        <v>869</v>
      </c>
      <c r="O1896" s="9">
        <v>943</v>
      </c>
      <c r="P1896" s="9">
        <v>1168</v>
      </c>
      <c r="Q1896" s="9">
        <v>1230</v>
      </c>
      <c r="R1896" s="9">
        <v>1389</v>
      </c>
      <c r="S1896" s="9">
        <v>1267</v>
      </c>
      <c r="T1896" s="9">
        <v>485</v>
      </c>
      <c r="U1896" s="9">
        <v>196</v>
      </c>
      <c r="V1896" s="9">
        <v>55</v>
      </c>
      <c r="W1896" s="9">
        <v>0</v>
      </c>
      <c r="X1896" s="9">
        <v>8099</v>
      </c>
      <c r="Y1896" s="9">
        <v>492</v>
      </c>
      <c r="Z1896" s="9">
        <v>0</v>
      </c>
      <c r="AA1896" s="9">
        <v>2531</v>
      </c>
      <c r="AB1896" s="9">
        <v>1969</v>
      </c>
      <c r="AC1896" s="9">
        <v>2217</v>
      </c>
      <c r="AD1896" s="9">
        <v>1874</v>
      </c>
      <c r="AE1896" s="9">
        <v>0</v>
      </c>
      <c r="AF1896" s="9">
        <v>4811</v>
      </c>
      <c r="AG1896" s="9">
        <v>3093</v>
      </c>
      <c r="AH1896" s="9">
        <v>686</v>
      </c>
      <c r="AI1896" s="9">
        <v>1</v>
      </c>
      <c r="AJ1896" s="9">
        <v>7032</v>
      </c>
      <c r="AK1896" s="9">
        <v>966</v>
      </c>
      <c r="AL1896" s="9">
        <v>591</v>
      </c>
      <c r="AM1896" s="9">
        <v>2</v>
      </c>
      <c r="AN1896" s="9">
        <v>7394</v>
      </c>
      <c r="AO1896" s="9">
        <v>1128</v>
      </c>
      <c r="AP1896" s="9">
        <v>34</v>
      </c>
      <c r="AQ1896" s="9">
        <v>35</v>
      </c>
      <c r="AR1896" s="9">
        <v>6161</v>
      </c>
      <c r="AS1896" s="9">
        <v>2430</v>
      </c>
      <c r="AT1896" s="10">
        <v>0</v>
      </c>
    </row>
    <row r="1897" spans="1:46" ht="42.75" x14ac:dyDescent="0.25">
      <c r="A1897" s="26" t="str">
        <f t="shared" si="58"/>
        <v>2016Registered nursesQuebecOther places of work</v>
      </c>
      <c r="B1897" s="24">
        <v>2016</v>
      </c>
      <c r="C1897" s="9" t="s">
        <v>7</v>
      </c>
      <c r="D1897" s="9" t="s">
        <v>166</v>
      </c>
      <c r="E1897" s="9" t="str">
        <f t="shared" si="59"/>
        <v>Quebec</v>
      </c>
      <c r="F1897" s="9" t="s">
        <v>183</v>
      </c>
      <c r="G1897" s="9" t="s">
        <v>13</v>
      </c>
      <c r="H1897" s="9">
        <v>8271</v>
      </c>
      <c r="I1897" s="9">
        <v>7299</v>
      </c>
      <c r="J1897" s="9">
        <v>972</v>
      </c>
      <c r="K1897" s="9">
        <v>0</v>
      </c>
      <c r="L1897" s="9">
        <v>84</v>
      </c>
      <c r="M1897" s="9">
        <v>374</v>
      </c>
      <c r="N1897" s="9">
        <v>773</v>
      </c>
      <c r="O1897" s="9">
        <v>1029</v>
      </c>
      <c r="P1897" s="9">
        <v>1196</v>
      </c>
      <c r="Q1897" s="9">
        <v>1171</v>
      </c>
      <c r="R1897" s="9">
        <v>1206</v>
      </c>
      <c r="S1897" s="9">
        <v>1131</v>
      </c>
      <c r="T1897" s="9">
        <v>719</v>
      </c>
      <c r="U1897" s="9">
        <v>370</v>
      </c>
      <c r="V1897" s="9">
        <v>218</v>
      </c>
      <c r="W1897" s="9">
        <v>0</v>
      </c>
      <c r="X1897" s="9">
        <v>7982</v>
      </c>
      <c r="Y1897" s="9">
        <v>289</v>
      </c>
      <c r="Z1897" s="9">
        <v>0</v>
      </c>
      <c r="AA1897" s="9">
        <v>1583</v>
      </c>
      <c r="AB1897" s="9">
        <v>2290</v>
      </c>
      <c r="AC1897" s="9">
        <v>2094</v>
      </c>
      <c r="AD1897" s="9">
        <v>2304</v>
      </c>
      <c r="AE1897" s="9">
        <v>0</v>
      </c>
      <c r="AF1897" s="9">
        <v>4633</v>
      </c>
      <c r="AG1897" s="9">
        <v>2068</v>
      </c>
      <c r="AH1897" s="9">
        <v>1558</v>
      </c>
      <c r="AI1897" s="9">
        <v>12</v>
      </c>
      <c r="AJ1897" s="9">
        <v>3395</v>
      </c>
      <c r="AK1897" s="9">
        <v>356</v>
      </c>
      <c r="AL1897" s="9">
        <v>4520</v>
      </c>
      <c r="AM1897" s="9">
        <v>0</v>
      </c>
      <c r="AN1897" s="9">
        <v>4405</v>
      </c>
      <c r="AO1897" s="9">
        <v>849</v>
      </c>
      <c r="AP1897" s="9">
        <v>2908</v>
      </c>
      <c r="AQ1897" s="9">
        <v>109</v>
      </c>
      <c r="AR1897" s="9">
        <v>7743</v>
      </c>
      <c r="AS1897" s="9">
        <v>528</v>
      </c>
      <c r="AT1897" s="10">
        <v>0</v>
      </c>
    </row>
    <row r="1898" spans="1:46" ht="42.75" x14ac:dyDescent="0.25">
      <c r="A1898" s="26" t="str">
        <f t="shared" si="58"/>
        <v>2016Registered nursesQuebecUnknown places of work</v>
      </c>
      <c r="B1898" s="24">
        <v>2016</v>
      </c>
      <c r="C1898" s="9" t="s">
        <v>7</v>
      </c>
      <c r="D1898" s="9" t="s">
        <v>166</v>
      </c>
      <c r="E1898" s="9" t="str">
        <f t="shared" si="59"/>
        <v>Quebec</v>
      </c>
      <c r="F1898" s="9" t="s">
        <v>184</v>
      </c>
      <c r="G1898" s="9" t="s">
        <v>49</v>
      </c>
      <c r="H1898" s="9">
        <v>204</v>
      </c>
      <c r="I1898" s="9">
        <v>183</v>
      </c>
      <c r="J1898" s="9">
        <v>21</v>
      </c>
      <c r="K1898" s="9">
        <v>0</v>
      </c>
      <c r="L1898" s="9">
        <v>8</v>
      </c>
      <c r="M1898" s="9">
        <v>28</v>
      </c>
      <c r="N1898" s="9">
        <v>23</v>
      </c>
      <c r="O1898" s="9">
        <v>32</v>
      </c>
      <c r="P1898" s="9">
        <v>20</v>
      </c>
      <c r="Q1898" s="9">
        <v>18</v>
      </c>
      <c r="R1898" s="9">
        <v>28</v>
      </c>
      <c r="S1898" s="9">
        <v>23</v>
      </c>
      <c r="T1898" s="9">
        <v>17</v>
      </c>
      <c r="U1898" s="9">
        <v>2</v>
      </c>
      <c r="V1898" s="9">
        <v>5</v>
      </c>
      <c r="W1898" s="9">
        <v>0</v>
      </c>
      <c r="X1898" s="9">
        <v>194</v>
      </c>
      <c r="Y1898" s="9">
        <v>10</v>
      </c>
      <c r="Z1898" s="9">
        <v>0</v>
      </c>
      <c r="AA1898" s="9">
        <v>69</v>
      </c>
      <c r="AB1898" s="9">
        <v>49</v>
      </c>
      <c r="AC1898" s="9">
        <v>36</v>
      </c>
      <c r="AD1898" s="9">
        <v>50</v>
      </c>
      <c r="AE1898" s="9">
        <v>0</v>
      </c>
      <c r="AF1898" s="9">
        <v>83</v>
      </c>
      <c r="AG1898" s="9">
        <v>71</v>
      </c>
      <c r="AH1898" s="9">
        <v>50</v>
      </c>
      <c r="AI1898" s="9">
        <v>0</v>
      </c>
      <c r="AJ1898" s="9">
        <v>107</v>
      </c>
      <c r="AK1898" s="9">
        <v>21</v>
      </c>
      <c r="AL1898" s="9">
        <v>74</v>
      </c>
      <c r="AM1898" s="9">
        <v>2</v>
      </c>
      <c r="AN1898" s="9">
        <v>150</v>
      </c>
      <c r="AO1898" s="9">
        <v>39</v>
      </c>
      <c r="AP1898" s="9">
        <v>12</v>
      </c>
      <c r="AQ1898" s="9">
        <v>3</v>
      </c>
      <c r="AR1898" s="9">
        <v>179</v>
      </c>
      <c r="AS1898" s="9">
        <v>25</v>
      </c>
      <c r="AT1898" s="10">
        <v>0</v>
      </c>
    </row>
    <row r="1899" spans="1:46" ht="42.75" x14ac:dyDescent="0.25">
      <c r="A1899" s="26" t="str">
        <f t="shared" si="58"/>
        <v>2016Registered nursesOntarioAll places of work</v>
      </c>
      <c r="B1899" s="24">
        <v>2016</v>
      </c>
      <c r="C1899" s="9" t="s">
        <v>7</v>
      </c>
      <c r="D1899" s="9" t="s">
        <v>172</v>
      </c>
      <c r="E1899" s="9" t="str">
        <f t="shared" si="59"/>
        <v>Ontario</v>
      </c>
      <c r="F1899" s="9" t="s">
        <v>179</v>
      </c>
      <c r="G1899" s="9" t="s">
        <v>9</v>
      </c>
      <c r="H1899" s="9">
        <v>98255</v>
      </c>
      <c r="I1899" s="9">
        <v>91737</v>
      </c>
      <c r="J1899" s="9">
        <v>6518</v>
      </c>
      <c r="K1899" s="9">
        <v>0</v>
      </c>
      <c r="L1899" s="9">
        <v>2103</v>
      </c>
      <c r="M1899" s="9">
        <v>10305</v>
      </c>
      <c r="N1899" s="9">
        <v>10745</v>
      </c>
      <c r="O1899" s="9">
        <v>9730</v>
      </c>
      <c r="P1899" s="9">
        <v>10954</v>
      </c>
      <c r="Q1899" s="9">
        <v>12336</v>
      </c>
      <c r="R1899" s="9">
        <v>14240</v>
      </c>
      <c r="S1899" s="9">
        <v>12039</v>
      </c>
      <c r="T1899" s="9">
        <v>9972</v>
      </c>
      <c r="U1899" s="9">
        <v>4223</v>
      </c>
      <c r="V1899" s="9">
        <v>1607</v>
      </c>
      <c r="W1899" s="9">
        <v>1</v>
      </c>
      <c r="X1899" s="9">
        <v>86837</v>
      </c>
      <c r="Y1899" s="9">
        <v>11149</v>
      </c>
      <c r="Z1899" s="9">
        <v>269</v>
      </c>
      <c r="AA1899" s="9">
        <v>27897</v>
      </c>
      <c r="AB1899" s="9">
        <v>20132</v>
      </c>
      <c r="AC1899" s="9">
        <v>22921</v>
      </c>
      <c r="AD1899" s="9">
        <v>26981</v>
      </c>
      <c r="AE1899" s="9">
        <v>324</v>
      </c>
      <c r="AF1899" s="9">
        <v>65726</v>
      </c>
      <c r="AG1899" s="9">
        <v>25612</v>
      </c>
      <c r="AH1899" s="9">
        <v>6917</v>
      </c>
      <c r="AI1899" s="9">
        <v>0</v>
      </c>
      <c r="AJ1899" s="9">
        <v>73005</v>
      </c>
      <c r="AK1899" s="9">
        <v>5456</v>
      </c>
      <c r="AL1899" s="9">
        <v>19794</v>
      </c>
      <c r="AM1899" s="9">
        <v>0</v>
      </c>
      <c r="AN1899" s="9">
        <v>89242</v>
      </c>
      <c r="AO1899" s="9">
        <v>6640</v>
      </c>
      <c r="AP1899" s="9">
        <v>2289</v>
      </c>
      <c r="AQ1899" s="9">
        <v>84</v>
      </c>
      <c r="AR1899" s="9">
        <v>92400</v>
      </c>
      <c r="AS1899" s="9">
        <v>5855</v>
      </c>
      <c r="AT1899" s="10">
        <v>0</v>
      </c>
    </row>
    <row r="1900" spans="1:46" ht="28.5" x14ac:dyDescent="0.25">
      <c r="A1900" s="26" t="str">
        <f t="shared" si="58"/>
        <v>2016Registered nursesOntarioHospital</v>
      </c>
      <c r="B1900" s="24">
        <v>2016</v>
      </c>
      <c r="C1900" s="9" t="s">
        <v>7</v>
      </c>
      <c r="D1900" s="9" t="s">
        <v>172</v>
      </c>
      <c r="E1900" s="9" t="str">
        <f t="shared" si="59"/>
        <v>Ontario</v>
      </c>
      <c r="F1900" s="9" t="s">
        <v>180</v>
      </c>
      <c r="G1900" s="9" t="s">
        <v>10</v>
      </c>
      <c r="H1900" s="9">
        <v>62217</v>
      </c>
      <c r="I1900" s="9">
        <v>57555</v>
      </c>
      <c r="J1900" s="9">
        <v>4662</v>
      </c>
      <c r="K1900" s="9">
        <v>0</v>
      </c>
      <c r="L1900" s="9">
        <v>1739</v>
      </c>
      <c r="M1900" s="9">
        <v>8006</v>
      </c>
      <c r="N1900" s="9">
        <v>7708</v>
      </c>
      <c r="O1900" s="9">
        <v>6484</v>
      </c>
      <c r="P1900" s="9">
        <v>6877</v>
      </c>
      <c r="Q1900" s="9">
        <v>7545</v>
      </c>
      <c r="R1900" s="9">
        <v>9013</v>
      </c>
      <c r="S1900" s="9">
        <v>7313</v>
      </c>
      <c r="T1900" s="9">
        <v>5129</v>
      </c>
      <c r="U1900" s="9">
        <v>1868</v>
      </c>
      <c r="V1900" s="9">
        <v>535</v>
      </c>
      <c r="W1900" s="9">
        <v>0</v>
      </c>
      <c r="X1900" s="9">
        <v>54990</v>
      </c>
      <c r="Y1900" s="9">
        <v>7099</v>
      </c>
      <c r="Z1900" s="9">
        <v>128</v>
      </c>
      <c r="AA1900" s="9">
        <v>20528</v>
      </c>
      <c r="AB1900" s="9">
        <v>12935</v>
      </c>
      <c r="AC1900" s="9">
        <v>13923</v>
      </c>
      <c r="AD1900" s="9">
        <v>14679</v>
      </c>
      <c r="AE1900" s="9">
        <v>152</v>
      </c>
      <c r="AF1900" s="9">
        <v>41993</v>
      </c>
      <c r="AG1900" s="9">
        <v>16708</v>
      </c>
      <c r="AH1900" s="9">
        <v>3516</v>
      </c>
      <c r="AI1900" s="9">
        <v>0</v>
      </c>
      <c r="AJ1900" s="9">
        <v>53723</v>
      </c>
      <c r="AK1900" s="9">
        <v>2290</v>
      </c>
      <c r="AL1900" s="9">
        <v>6204</v>
      </c>
      <c r="AM1900" s="9">
        <v>0</v>
      </c>
      <c r="AN1900" s="9">
        <v>60575</v>
      </c>
      <c r="AO1900" s="9">
        <v>1377</v>
      </c>
      <c r="AP1900" s="9">
        <v>263</v>
      </c>
      <c r="AQ1900" s="9">
        <v>2</v>
      </c>
      <c r="AR1900" s="9">
        <v>59530</v>
      </c>
      <c r="AS1900" s="9">
        <v>2687</v>
      </c>
      <c r="AT1900" s="10">
        <v>0</v>
      </c>
    </row>
    <row r="1901" spans="1:46" ht="28.5" x14ac:dyDescent="0.25">
      <c r="A1901" s="26" t="str">
        <f t="shared" si="58"/>
        <v>2016Registered nursesOntarioCommunity health</v>
      </c>
      <c r="B1901" s="24">
        <v>2016</v>
      </c>
      <c r="C1901" s="9" t="s">
        <v>7</v>
      </c>
      <c r="D1901" s="9" t="s">
        <v>172</v>
      </c>
      <c r="E1901" s="9" t="str">
        <f t="shared" si="59"/>
        <v>Ontario</v>
      </c>
      <c r="F1901" s="9" t="s">
        <v>182</v>
      </c>
      <c r="G1901" s="9" t="s">
        <v>11</v>
      </c>
      <c r="H1901" s="9">
        <v>16800</v>
      </c>
      <c r="I1901" s="9">
        <v>16032</v>
      </c>
      <c r="J1901" s="9">
        <v>768</v>
      </c>
      <c r="K1901" s="9">
        <v>0</v>
      </c>
      <c r="L1901" s="9">
        <v>169</v>
      </c>
      <c r="M1901" s="9">
        <v>1149</v>
      </c>
      <c r="N1901" s="9">
        <v>1550</v>
      </c>
      <c r="O1901" s="9">
        <v>1791</v>
      </c>
      <c r="P1901" s="9">
        <v>2049</v>
      </c>
      <c r="Q1901" s="9">
        <v>2265</v>
      </c>
      <c r="R1901" s="9">
        <v>2434</v>
      </c>
      <c r="S1901" s="9">
        <v>2096</v>
      </c>
      <c r="T1901" s="9">
        <v>1987</v>
      </c>
      <c r="U1901" s="9">
        <v>912</v>
      </c>
      <c r="V1901" s="9">
        <v>398</v>
      </c>
      <c r="W1901" s="9">
        <v>0</v>
      </c>
      <c r="X1901" s="9">
        <v>15386</v>
      </c>
      <c r="Y1901" s="9">
        <v>1362</v>
      </c>
      <c r="Z1901" s="9">
        <v>52</v>
      </c>
      <c r="AA1901" s="9">
        <v>3686</v>
      </c>
      <c r="AB1901" s="9">
        <v>3721</v>
      </c>
      <c r="AC1901" s="9">
        <v>4071</v>
      </c>
      <c r="AD1901" s="9">
        <v>5260</v>
      </c>
      <c r="AE1901" s="9">
        <v>62</v>
      </c>
      <c r="AF1901" s="9">
        <v>11580</v>
      </c>
      <c r="AG1901" s="9">
        <v>3702</v>
      </c>
      <c r="AH1901" s="9">
        <v>1518</v>
      </c>
      <c r="AI1901" s="9">
        <v>0</v>
      </c>
      <c r="AJ1901" s="9">
        <v>9668</v>
      </c>
      <c r="AK1901" s="9">
        <v>1225</v>
      </c>
      <c r="AL1901" s="9">
        <v>5907</v>
      </c>
      <c r="AM1901" s="9">
        <v>0</v>
      </c>
      <c r="AN1901" s="9">
        <v>13058</v>
      </c>
      <c r="AO1901" s="9">
        <v>3530</v>
      </c>
      <c r="AP1901" s="9">
        <v>209</v>
      </c>
      <c r="AQ1901" s="9">
        <v>3</v>
      </c>
      <c r="AR1901" s="9">
        <v>15729</v>
      </c>
      <c r="AS1901" s="9">
        <v>1071</v>
      </c>
      <c r="AT1901" s="10">
        <v>0</v>
      </c>
    </row>
    <row r="1902" spans="1:46" ht="57" x14ac:dyDescent="0.25">
      <c r="A1902" s="26" t="str">
        <f t="shared" si="58"/>
        <v>2016Registered nursesOntarioNursing home/long-term care</v>
      </c>
      <c r="B1902" s="24">
        <v>2016</v>
      </c>
      <c r="C1902" s="9" t="s">
        <v>7</v>
      </c>
      <c r="D1902" s="9" t="s">
        <v>172</v>
      </c>
      <c r="E1902" s="9" t="str">
        <f t="shared" si="59"/>
        <v>Ontario</v>
      </c>
      <c r="F1902" s="9" t="s">
        <v>181</v>
      </c>
      <c r="G1902" s="9" t="s">
        <v>12</v>
      </c>
      <c r="H1902" s="9">
        <v>7917</v>
      </c>
      <c r="I1902" s="9">
        <v>7488</v>
      </c>
      <c r="J1902" s="9">
        <v>429</v>
      </c>
      <c r="K1902" s="9">
        <v>0</v>
      </c>
      <c r="L1902" s="9">
        <v>157</v>
      </c>
      <c r="M1902" s="9">
        <v>650</v>
      </c>
      <c r="N1902" s="9">
        <v>585</v>
      </c>
      <c r="O1902" s="9">
        <v>523</v>
      </c>
      <c r="P1902" s="9">
        <v>858</v>
      </c>
      <c r="Q1902" s="9">
        <v>1076</v>
      </c>
      <c r="R1902" s="9">
        <v>1064</v>
      </c>
      <c r="S1902" s="9">
        <v>1080</v>
      </c>
      <c r="T1902" s="9">
        <v>1197</v>
      </c>
      <c r="U1902" s="9">
        <v>517</v>
      </c>
      <c r="V1902" s="9">
        <v>209</v>
      </c>
      <c r="W1902" s="9">
        <v>1</v>
      </c>
      <c r="X1902" s="9">
        <v>6049</v>
      </c>
      <c r="Y1902" s="9">
        <v>1822</v>
      </c>
      <c r="Z1902" s="9">
        <v>46</v>
      </c>
      <c r="AA1902" s="9">
        <v>1812</v>
      </c>
      <c r="AB1902" s="9">
        <v>1384</v>
      </c>
      <c r="AC1902" s="9">
        <v>2140</v>
      </c>
      <c r="AD1902" s="9">
        <v>2530</v>
      </c>
      <c r="AE1902" s="9">
        <v>51</v>
      </c>
      <c r="AF1902" s="9">
        <v>4970</v>
      </c>
      <c r="AG1902" s="9">
        <v>2305</v>
      </c>
      <c r="AH1902" s="9">
        <v>642</v>
      </c>
      <c r="AI1902" s="9">
        <v>0</v>
      </c>
      <c r="AJ1902" s="9">
        <v>5473</v>
      </c>
      <c r="AK1902" s="9">
        <v>1279</v>
      </c>
      <c r="AL1902" s="9">
        <v>1165</v>
      </c>
      <c r="AM1902" s="9">
        <v>0</v>
      </c>
      <c r="AN1902" s="9">
        <v>7421</v>
      </c>
      <c r="AO1902" s="9">
        <v>444</v>
      </c>
      <c r="AP1902" s="9">
        <v>50</v>
      </c>
      <c r="AQ1902" s="9">
        <v>2</v>
      </c>
      <c r="AR1902" s="9">
        <v>6763</v>
      </c>
      <c r="AS1902" s="9">
        <v>1154</v>
      </c>
      <c r="AT1902" s="10">
        <v>0</v>
      </c>
    </row>
    <row r="1903" spans="1:46" ht="42.75" x14ac:dyDescent="0.25">
      <c r="A1903" s="26" t="str">
        <f t="shared" si="58"/>
        <v>2016Registered nursesOntarioOther places of work</v>
      </c>
      <c r="B1903" s="24">
        <v>2016</v>
      </c>
      <c r="C1903" s="9" t="s">
        <v>7</v>
      </c>
      <c r="D1903" s="9" t="s">
        <v>172</v>
      </c>
      <c r="E1903" s="9" t="str">
        <f t="shared" si="59"/>
        <v>Ontario</v>
      </c>
      <c r="F1903" s="9" t="s">
        <v>183</v>
      </c>
      <c r="G1903" s="9" t="s">
        <v>13</v>
      </c>
      <c r="H1903" s="9">
        <v>11321</v>
      </c>
      <c r="I1903" s="9">
        <v>10662</v>
      </c>
      <c r="J1903" s="9">
        <v>659</v>
      </c>
      <c r="K1903" s="9">
        <v>0</v>
      </c>
      <c r="L1903" s="9">
        <v>38</v>
      </c>
      <c r="M1903" s="9">
        <v>500</v>
      </c>
      <c r="N1903" s="9">
        <v>902</v>
      </c>
      <c r="O1903" s="9">
        <v>932</v>
      </c>
      <c r="P1903" s="9">
        <v>1170</v>
      </c>
      <c r="Q1903" s="9">
        <v>1450</v>
      </c>
      <c r="R1903" s="9">
        <v>1729</v>
      </c>
      <c r="S1903" s="9">
        <v>1550</v>
      </c>
      <c r="T1903" s="9">
        <v>1659</v>
      </c>
      <c r="U1903" s="9">
        <v>926</v>
      </c>
      <c r="V1903" s="9">
        <v>465</v>
      </c>
      <c r="W1903" s="9">
        <v>0</v>
      </c>
      <c r="X1903" s="9">
        <v>10412</v>
      </c>
      <c r="Y1903" s="9">
        <v>866</v>
      </c>
      <c r="Z1903" s="9">
        <v>43</v>
      </c>
      <c r="AA1903" s="9">
        <v>1871</v>
      </c>
      <c r="AB1903" s="9">
        <v>2092</v>
      </c>
      <c r="AC1903" s="9">
        <v>2787</v>
      </c>
      <c r="AD1903" s="9">
        <v>4512</v>
      </c>
      <c r="AE1903" s="9">
        <v>59</v>
      </c>
      <c r="AF1903" s="9">
        <v>7183</v>
      </c>
      <c r="AG1903" s="9">
        <v>2897</v>
      </c>
      <c r="AH1903" s="9">
        <v>1241</v>
      </c>
      <c r="AI1903" s="9">
        <v>0</v>
      </c>
      <c r="AJ1903" s="9">
        <v>4141</v>
      </c>
      <c r="AK1903" s="9">
        <v>662</v>
      </c>
      <c r="AL1903" s="9">
        <v>6518</v>
      </c>
      <c r="AM1903" s="9">
        <v>0</v>
      </c>
      <c r="AN1903" s="9">
        <v>8188</v>
      </c>
      <c r="AO1903" s="9">
        <v>1289</v>
      </c>
      <c r="AP1903" s="9">
        <v>1767</v>
      </c>
      <c r="AQ1903" s="9">
        <v>77</v>
      </c>
      <c r="AR1903" s="9">
        <v>10378</v>
      </c>
      <c r="AS1903" s="9">
        <v>943</v>
      </c>
      <c r="AT1903" s="10">
        <v>0</v>
      </c>
    </row>
    <row r="1904" spans="1:46" ht="42.75" x14ac:dyDescent="0.25">
      <c r="A1904" s="26" t="str">
        <f t="shared" si="58"/>
        <v>2016Registered nursesManitobaAll places of work</v>
      </c>
      <c r="B1904" s="24">
        <v>2016</v>
      </c>
      <c r="C1904" s="9" t="s">
        <v>7</v>
      </c>
      <c r="D1904" s="9" t="s">
        <v>173</v>
      </c>
      <c r="E1904" s="9" t="str">
        <f t="shared" si="59"/>
        <v>Manitoba</v>
      </c>
      <c r="F1904" s="9" t="s">
        <v>179</v>
      </c>
      <c r="G1904" s="9" t="s">
        <v>9</v>
      </c>
      <c r="H1904" s="9">
        <v>12365</v>
      </c>
      <c r="I1904" s="9">
        <v>0</v>
      </c>
      <c r="J1904" s="9">
        <v>0</v>
      </c>
      <c r="K1904" s="9">
        <v>12365</v>
      </c>
      <c r="L1904" s="9">
        <v>123</v>
      </c>
      <c r="M1904" s="9">
        <v>1229</v>
      </c>
      <c r="N1904" s="9">
        <v>1648</v>
      </c>
      <c r="O1904" s="9">
        <v>1414</v>
      </c>
      <c r="P1904" s="9">
        <v>1401</v>
      </c>
      <c r="Q1904" s="9">
        <v>1499</v>
      </c>
      <c r="R1904" s="9">
        <v>1679</v>
      </c>
      <c r="S1904" s="9">
        <v>1563</v>
      </c>
      <c r="T1904" s="9">
        <v>1230</v>
      </c>
      <c r="U1904" s="9">
        <v>432</v>
      </c>
      <c r="V1904" s="9">
        <v>147</v>
      </c>
      <c r="W1904" s="9">
        <v>0</v>
      </c>
      <c r="X1904" s="9">
        <v>11200</v>
      </c>
      <c r="Y1904" s="9">
        <v>1165</v>
      </c>
      <c r="Z1904" s="9">
        <v>0</v>
      </c>
      <c r="AA1904" s="9">
        <v>4158</v>
      </c>
      <c r="AB1904" s="9">
        <v>2429</v>
      </c>
      <c r="AC1904" s="9">
        <v>2941</v>
      </c>
      <c r="AD1904" s="9">
        <v>2837</v>
      </c>
      <c r="AE1904" s="9">
        <v>0</v>
      </c>
      <c r="AF1904" s="9">
        <v>5647</v>
      </c>
      <c r="AG1904" s="9">
        <v>5683</v>
      </c>
      <c r="AH1904" s="9">
        <v>1035</v>
      </c>
      <c r="AI1904" s="9">
        <v>0</v>
      </c>
      <c r="AJ1904" s="9">
        <v>9262</v>
      </c>
      <c r="AK1904" s="9">
        <v>848</v>
      </c>
      <c r="AL1904" s="9">
        <v>2122</v>
      </c>
      <c r="AM1904" s="9">
        <v>133</v>
      </c>
      <c r="AN1904" s="9">
        <v>9964</v>
      </c>
      <c r="AO1904" s="9">
        <v>927</v>
      </c>
      <c r="AP1904" s="9">
        <v>1429</v>
      </c>
      <c r="AQ1904" s="9">
        <v>45</v>
      </c>
      <c r="AR1904" s="9">
        <v>9609</v>
      </c>
      <c r="AS1904" s="9">
        <v>2756</v>
      </c>
      <c r="AT1904" s="10">
        <v>0</v>
      </c>
    </row>
    <row r="1905" spans="1:46" ht="28.5" x14ac:dyDescent="0.25">
      <c r="A1905" s="26" t="str">
        <f t="shared" si="58"/>
        <v>2016Registered nursesManitobaHospital</v>
      </c>
      <c r="B1905" s="24">
        <v>2016</v>
      </c>
      <c r="C1905" s="9" t="s">
        <v>7</v>
      </c>
      <c r="D1905" s="9" t="s">
        <v>173</v>
      </c>
      <c r="E1905" s="9" t="str">
        <f t="shared" si="59"/>
        <v>Manitoba</v>
      </c>
      <c r="F1905" s="9" t="s">
        <v>180</v>
      </c>
      <c r="G1905" s="9" t="s">
        <v>10</v>
      </c>
      <c r="H1905" s="9">
        <v>7549</v>
      </c>
      <c r="I1905" s="9">
        <v>0</v>
      </c>
      <c r="J1905" s="9">
        <v>0</v>
      </c>
      <c r="K1905" s="9">
        <v>7549</v>
      </c>
      <c r="L1905" s="9">
        <v>115</v>
      </c>
      <c r="M1905" s="9">
        <v>1059</v>
      </c>
      <c r="N1905" s="9">
        <v>1237</v>
      </c>
      <c r="O1905" s="9">
        <v>946</v>
      </c>
      <c r="P1905" s="9">
        <v>843</v>
      </c>
      <c r="Q1905" s="9">
        <v>820</v>
      </c>
      <c r="R1905" s="9">
        <v>914</v>
      </c>
      <c r="S1905" s="9">
        <v>797</v>
      </c>
      <c r="T1905" s="9">
        <v>589</v>
      </c>
      <c r="U1905" s="9">
        <v>171</v>
      </c>
      <c r="V1905" s="9">
        <v>58</v>
      </c>
      <c r="W1905" s="9">
        <v>0</v>
      </c>
      <c r="X1905" s="9">
        <v>6873</v>
      </c>
      <c r="Y1905" s="9">
        <v>676</v>
      </c>
      <c r="Z1905" s="9">
        <v>0</v>
      </c>
      <c r="AA1905" s="9">
        <v>3206</v>
      </c>
      <c r="AB1905" s="9">
        <v>1447</v>
      </c>
      <c r="AC1905" s="9">
        <v>1508</v>
      </c>
      <c r="AD1905" s="9">
        <v>1388</v>
      </c>
      <c r="AE1905" s="9">
        <v>0</v>
      </c>
      <c r="AF1905" s="9">
        <v>3172</v>
      </c>
      <c r="AG1905" s="9">
        <v>3780</v>
      </c>
      <c r="AH1905" s="9">
        <v>597</v>
      </c>
      <c r="AI1905" s="9">
        <v>0</v>
      </c>
      <c r="AJ1905" s="9">
        <v>6316</v>
      </c>
      <c r="AK1905" s="9">
        <v>314</v>
      </c>
      <c r="AL1905" s="9">
        <v>849</v>
      </c>
      <c r="AM1905" s="9">
        <v>70</v>
      </c>
      <c r="AN1905" s="9">
        <v>6552</v>
      </c>
      <c r="AO1905" s="9">
        <v>385</v>
      </c>
      <c r="AP1905" s="9">
        <v>592</v>
      </c>
      <c r="AQ1905" s="9">
        <v>20</v>
      </c>
      <c r="AR1905" s="9">
        <v>6046</v>
      </c>
      <c r="AS1905" s="9">
        <v>1503</v>
      </c>
      <c r="AT1905" s="10">
        <v>0</v>
      </c>
    </row>
    <row r="1906" spans="1:46" ht="28.5" x14ac:dyDescent="0.25">
      <c r="A1906" s="26" t="str">
        <f t="shared" si="58"/>
        <v>2016Registered nursesManitobaCommunity health</v>
      </c>
      <c r="B1906" s="24">
        <v>2016</v>
      </c>
      <c r="C1906" s="9" t="s">
        <v>7</v>
      </c>
      <c r="D1906" s="9" t="s">
        <v>173</v>
      </c>
      <c r="E1906" s="9" t="str">
        <f t="shared" si="59"/>
        <v>Manitoba</v>
      </c>
      <c r="F1906" s="9" t="s">
        <v>182</v>
      </c>
      <c r="G1906" s="9" t="s">
        <v>11</v>
      </c>
      <c r="H1906" s="9">
        <v>2039</v>
      </c>
      <c r="I1906" s="9">
        <v>0</v>
      </c>
      <c r="J1906" s="9">
        <v>0</v>
      </c>
      <c r="K1906" s="9">
        <v>2039</v>
      </c>
      <c r="L1906" s="9">
        <v>1</v>
      </c>
      <c r="M1906" s="9">
        <v>56</v>
      </c>
      <c r="N1906" s="9">
        <v>202</v>
      </c>
      <c r="O1906" s="9">
        <v>262</v>
      </c>
      <c r="P1906" s="9">
        <v>255</v>
      </c>
      <c r="Q1906" s="9">
        <v>289</v>
      </c>
      <c r="R1906" s="9">
        <v>334</v>
      </c>
      <c r="S1906" s="9">
        <v>306</v>
      </c>
      <c r="T1906" s="9">
        <v>221</v>
      </c>
      <c r="U1906" s="9">
        <v>85</v>
      </c>
      <c r="V1906" s="9">
        <v>28</v>
      </c>
      <c r="W1906" s="9">
        <v>0</v>
      </c>
      <c r="X1906" s="9">
        <v>1957</v>
      </c>
      <c r="Y1906" s="9">
        <v>82</v>
      </c>
      <c r="Z1906" s="9">
        <v>0</v>
      </c>
      <c r="AA1906" s="9">
        <v>430</v>
      </c>
      <c r="AB1906" s="9">
        <v>506</v>
      </c>
      <c r="AC1906" s="9">
        <v>590</v>
      </c>
      <c r="AD1906" s="9">
        <v>513</v>
      </c>
      <c r="AE1906" s="9">
        <v>0</v>
      </c>
      <c r="AF1906" s="9">
        <v>1044</v>
      </c>
      <c r="AG1906" s="9">
        <v>828</v>
      </c>
      <c r="AH1906" s="9">
        <v>167</v>
      </c>
      <c r="AI1906" s="9">
        <v>0</v>
      </c>
      <c r="AJ1906" s="9">
        <v>1548</v>
      </c>
      <c r="AK1906" s="9">
        <v>139</v>
      </c>
      <c r="AL1906" s="9">
        <v>339</v>
      </c>
      <c r="AM1906" s="9">
        <v>13</v>
      </c>
      <c r="AN1906" s="9">
        <v>1705</v>
      </c>
      <c r="AO1906" s="9">
        <v>117</v>
      </c>
      <c r="AP1906" s="9">
        <v>214</v>
      </c>
      <c r="AQ1906" s="9">
        <v>3</v>
      </c>
      <c r="AR1906" s="9">
        <v>1426</v>
      </c>
      <c r="AS1906" s="9">
        <v>613</v>
      </c>
      <c r="AT1906" s="10">
        <v>0</v>
      </c>
    </row>
    <row r="1907" spans="1:46" ht="57" x14ac:dyDescent="0.25">
      <c r="A1907" s="26" t="str">
        <f t="shared" si="58"/>
        <v>2016Registered nursesManitobaNursing home/long-term care</v>
      </c>
      <c r="B1907" s="24">
        <v>2016</v>
      </c>
      <c r="C1907" s="9" t="s">
        <v>7</v>
      </c>
      <c r="D1907" s="9" t="s">
        <v>173</v>
      </c>
      <c r="E1907" s="9" t="str">
        <f t="shared" si="59"/>
        <v>Manitoba</v>
      </c>
      <c r="F1907" s="9" t="s">
        <v>181</v>
      </c>
      <c r="G1907" s="9" t="s">
        <v>12</v>
      </c>
      <c r="H1907" s="9">
        <v>1428</v>
      </c>
      <c r="I1907" s="9">
        <v>0</v>
      </c>
      <c r="J1907" s="9">
        <v>0</v>
      </c>
      <c r="K1907" s="9">
        <v>1428</v>
      </c>
      <c r="L1907" s="9">
        <v>5</v>
      </c>
      <c r="M1907" s="9">
        <v>87</v>
      </c>
      <c r="N1907" s="9">
        <v>127</v>
      </c>
      <c r="O1907" s="9">
        <v>96</v>
      </c>
      <c r="P1907" s="9">
        <v>154</v>
      </c>
      <c r="Q1907" s="9">
        <v>195</v>
      </c>
      <c r="R1907" s="9">
        <v>201</v>
      </c>
      <c r="S1907" s="9">
        <v>243</v>
      </c>
      <c r="T1907" s="9">
        <v>196</v>
      </c>
      <c r="U1907" s="9">
        <v>91</v>
      </c>
      <c r="V1907" s="9">
        <v>33</v>
      </c>
      <c r="W1907" s="9">
        <v>0</v>
      </c>
      <c r="X1907" s="9">
        <v>1069</v>
      </c>
      <c r="Y1907" s="9">
        <v>359</v>
      </c>
      <c r="Z1907" s="9">
        <v>0</v>
      </c>
      <c r="AA1907" s="9">
        <v>333</v>
      </c>
      <c r="AB1907" s="9">
        <v>229</v>
      </c>
      <c r="AC1907" s="9">
        <v>443</v>
      </c>
      <c r="AD1907" s="9">
        <v>423</v>
      </c>
      <c r="AE1907" s="9">
        <v>0</v>
      </c>
      <c r="AF1907" s="9">
        <v>592</v>
      </c>
      <c r="AG1907" s="9">
        <v>679</v>
      </c>
      <c r="AH1907" s="9">
        <v>157</v>
      </c>
      <c r="AI1907" s="9">
        <v>0</v>
      </c>
      <c r="AJ1907" s="9">
        <v>1031</v>
      </c>
      <c r="AK1907" s="9">
        <v>236</v>
      </c>
      <c r="AL1907" s="9">
        <v>152</v>
      </c>
      <c r="AM1907" s="9">
        <v>9</v>
      </c>
      <c r="AN1907" s="9">
        <v>1162</v>
      </c>
      <c r="AO1907" s="9">
        <v>136</v>
      </c>
      <c r="AP1907" s="9">
        <v>127</v>
      </c>
      <c r="AQ1907" s="9">
        <v>3</v>
      </c>
      <c r="AR1907" s="9">
        <v>1007</v>
      </c>
      <c r="AS1907" s="9">
        <v>421</v>
      </c>
      <c r="AT1907" s="10">
        <v>0</v>
      </c>
    </row>
    <row r="1908" spans="1:46" ht="42.75" x14ac:dyDescent="0.25">
      <c r="A1908" s="26" t="str">
        <f t="shared" si="58"/>
        <v>2016Registered nursesManitobaOther places of work</v>
      </c>
      <c r="B1908" s="24">
        <v>2016</v>
      </c>
      <c r="C1908" s="9" t="s">
        <v>7</v>
      </c>
      <c r="D1908" s="9" t="s">
        <v>173</v>
      </c>
      <c r="E1908" s="9" t="str">
        <f t="shared" si="59"/>
        <v>Manitoba</v>
      </c>
      <c r="F1908" s="9" t="s">
        <v>183</v>
      </c>
      <c r="G1908" s="9" t="s">
        <v>13</v>
      </c>
      <c r="H1908" s="9">
        <v>1291</v>
      </c>
      <c r="I1908" s="9">
        <v>0</v>
      </c>
      <c r="J1908" s="9">
        <v>0</v>
      </c>
      <c r="K1908" s="9">
        <v>1291</v>
      </c>
      <c r="L1908" s="9">
        <v>2</v>
      </c>
      <c r="M1908" s="9">
        <v>19</v>
      </c>
      <c r="N1908" s="9">
        <v>76</v>
      </c>
      <c r="O1908" s="9">
        <v>104</v>
      </c>
      <c r="P1908" s="9">
        <v>144</v>
      </c>
      <c r="Q1908" s="9">
        <v>192</v>
      </c>
      <c r="R1908" s="9">
        <v>224</v>
      </c>
      <c r="S1908" s="9">
        <v>202</v>
      </c>
      <c r="T1908" s="9">
        <v>219</v>
      </c>
      <c r="U1908" s="9">
        <v>82</v>
      </c>
      <c r="V1908" s="9">
        <v>27</v>
      </c>
      <c r="W1908" s="9">
        <v>0</v>
      </c>
      <c r="X1908" s="9">
        <v>1246</v>
      </c>
      <c r="Y1908" s="9">
        <v>45</v>
      </c>
      <c r="Z1908" s="9">
        <v>0</v>
      </c>
      <c r="AA1908" s="9">
        <v>172</v>
      </c>
      <c r="AB1908" s="9">
        <v>237</v>
      </c>
      <c r="AC1908" s="9">
        <v>387</v>
      </c>
      <c r="AD1908" s="9">
        <v>495</v>
      </c>
      <c r="AE1908" s="9">
        <v>0</v>
      </c>
      <c r="AF1908" s="9">
        <v>820</v>
      </c>
      <c r="AG1908" s="9">
        <v>362</v>
      </c>
      <c r="AH1908" s="9">
        <v>109</v>
      </c>
      <c r="AI1908" s="9">
        <v>0</v>
      </c>
      <c r="AJ1908" s="9">
        <v>351</v>
      </c>
      <c r="AK1908" s="9">
        <v>158</v>
      </c>
      <c r="AL1908" s="9">
        <v>776</v>
      </c>
      <c r="AM1908" s="9">
        <v>6</v>
      </c>
      <c r="AN1908" s="9">
        <v>514</v>
      </c>
      <c r="AO1908" s="9">
        <v>285</v>
      </c>
      <c r="AP1908" s="9">
        <v>485</v>
      </c>
      <c r="AQ1908" s="9">
        <v>7</v>
      </c>
      <c r="AR1908" s="9">
        <v>1085</v>
      </c>
      <c r="AS1908" s="9">
        <v>206</v>
      </c>
      <c r="AT1908" s="10">
        <v>0</v>
      </c>
    </row>
    <row r="1909" spans="1:46" ht="42.75" x14ac:dyDescent="0.25">
      <c r="A1909" s="26" t="str">
        <f t="shared" si="58"/>
        <v>2016Registered nursesManitobaUnknown places of work</v>
      </c>
      <c r="B1909" s="24">
        <v>2016</v>
      </c>
      <c r="C1909" s="9" t="s">
        <v>7</v>
      </c>
      <c r="D1909" s="9" t="s">
        <v>173</v>
      </c>
      <c r="E1909" s="9" t="str">
        <f t="shared" si="59"/>
        <v>Manitoba</v>
      </c>
      <c r="F1909" s="9" t="s">
        <v>184</v>
      </c>
      <c r="G1909" s="9" t="s">
        <v>49</v>
      </c>
      <c r="H1909" s="9">
        <v>58</v>
      </c>
      <c r="I1909" s="9">
        <v>0</v>
      </c>
      <c r="J1909" s="9">
        <v>0</v>
      </c>
      <c r="K1909" s="9">
        <v>58</v>
      </c>
      <c r="L1909" s="9">
        <v>0</v>
      </c>
      <c r="M1909" s="9">
        <v>8</v>
      </c>
      <c r="N1909" s="9">
        <v>6</v>
      </c>
      <c r="O1909" s="9">
        <v>6</v>
      </c>
      <c r="P1909" s="9">
        <v>5</v>
      </c>
      <c r="Q1909" s="9">
        <v>3</v>
      </c>
      <c r="R1909" s="9">
        <v>6</v>
      </c>
      <c r="S1909" s="9">
        <v>15</v>
      </c>
      <c r="T1909" s="9">
        <v>5</v>
      </c>
      <c r="U1909" s="9">
        <v>3</v>
      </c>
      <c r="V1909" s="9">
        <v>1</v>
      </c>
      <c r="W1909" s="9">
        <v>0</v>
      </c>
      <c r="X1909" s="9">
        <v>55</v>
      </c>
      <c r="Y1909" s="9">
        <v>3</v>
      </c>
      <c r="Z1909" s="9">
        <v>0</v>
      </c>
      <c r="AA1909" s="9">
        <v>17</v>
      </c>
      <c r="AB1909" s="9">
        <v>10</v>
      </c>
      <c r="AC1909" s="9">
        <v>13</v>
      </c>
      <c r="AD1909" s="9">
        <v>18</v>
      </c>
      <c r="AE1909" s="9">
        <v>0</v>
      </c>
      <c r="AF1909" s="9">
        <v>19</v>
      </c>
      <c r="AG1909" s="9">
        <v>34</v>
      </c>
      <c r="AH1909" s="9">
        <v>5</v>
      </c>
      <c r="AI1909" s="9">
        <v>0</v>
      </c>
      <c r="AJ1909" s="9">
        <v>16</v>
      </c>
      <c r="AK1909" s="9">
        <v>1</v>
      </c>
      <c r="AL1909" s="9">
        <v>6</v>
      </c>
      <c r="AM1909" s="9">
        <v>35</v>
      </c>
      <c r="AN1909" s="9">
        <v>31</v>
      </c>
      <c r="AO1909" s="9">
        <v>4</v>
      </c>
      <c r="AP1909" s="9">
        <v>11</v>
      </c>
      <c r="AQ1909" s="9">
        <v>12</v>
      </c>
      <c r="AR1909" s="9">
        <v>45</v>
      </c>
      <c r="AS1909" s="9">
        <v>13</v>
      </c>
      <c r="AT1909" s="10">
        <v>0</v>
      </c>
    </row>
    <row r="1910" spans="1:46" ht="42.75" x14ac:dyDescent="0.25">
      <c r="A1910" s="26" t="str">
        <f t="shared" si="58"/>
        <v>2016Registered nursesSaskatchewanAll places of work</v>
      </c>
      <c r="B1910" s="24">
        <v>2016</v>
      </c>
      <c r="C1910" s="9" t="s">
        <v>7</v>
      </c>
      <c r="D1910" s="9" t="s">
        <v>174</v>
      </c>
      <c r="E1910" s="9" t="str">
        <f t="shared" si="59"/>
        <v>Saskatchewan</v>
      </c>
      <c r="F1910" s="9" t="s">
        <v>179</v>
      </c>
      <c r="G1910" s="9" t="s">
        <v>9</v>
      </c>
      <c r="H1910" s="9">
        <v>10459</v>
      </c>
      <c r="I1910" s="9">
        <v>9762</v>
      </c>
      <c r="J1910" s="9">
        <v>697</v>
      </c>
      <c r="K1910" s="9">
        <v>0</v>
      </c>
      <c r="L1910" s="9">
        <v>324</v>
      </c>
      <c r="M1910" s="9">
        <v>1387</v>
      </c>
      <c r="N1910" s="9">
        <v>1661</v>
      </c>
      <c r="O1910" s="9">
        <v>1205</v>
      </c>
      <c r="P1910" s="9">
        <v>991</v>
      </c>
      <c r="Q1910" s="9">
        <v>1065</v>
      </c>
      <c r="R1910" s="9">
        <v>1176</v>
      </c>
      <c r="S1910" s="9">
        <v>1219</v>
      </c>
      <c r="T1910" s="9">
        <v>1009</v>
      </c>
      <c r="U1910" s="9">
        <v>334</v>
      </c>
      <c r="V1910" s="9">
        <v>88</v>
      </c>
      <c r="W1910" s="9">
        <v>0</v>
      </c>
      <c r="X1910" s="9">
        <v>9471</v>
      </c>
      <c r="Y1910" s="9">
        <v>856</v>
      </c>
      <c r="Z1910" s="9">
        <v>132</v>
      </c>
      <c r="AA1910" s="9">
        <v>3853</v>
      </c>
      <c r="AB1910" s="9">
        <v>1993</v>
      </c>
      <c r="AC1910" s="9">
        <v>2043</v>
      </c>
      <c r="AD1910" s="9">
        <v>2570</v>
      </c>
      <c r="AE1910" s="9">
        <v>0</v>
      </c>
      <c r="AF1910" s="9">
        <v>6181</v>
      </c>
      <c r="AG1910" s="9">
        <v>2799</v>
      </c>
      <c r="AH1910" s="9">
        <v>1479</v>
      </c>
      <c r="AI1910" s="9">
        <v>0</v>
      </c>
      <c r="AJ1910" s="9">
        <v>8131</v>
      </c>
      <c r="AK1910" s="9">
        <v>550</v>
      </c>
      <c r="AL1910" s="9">
        <v>1454</v>
      </c>
      <c r="AM1910" s="9">
        <v>324</v>
      </c>
      <c r="AN1910" s="9">
        <v>9340</v>
      </c>
      <c r="AO1910" s="9">
        <v>269</v>
      </c>
      <c r="AP1910" s="9">
        <v>526</v>
      </c>
      <c r="AQ1910" s="9">
        <v>324</v>
      </c>
      <c r="AR1910" s="9">
        <v>8363</v>
      </c>
      <c r="AS1910" s="9">
        <v>2087</v>
      </c>
      <c r="AT1910" s="10">
        <v>9</v>
      </c>
    </row>
    <row r="1911" spans="1:46" ht="28.5" x14ac:dyDescent="0.25">
      <c r="A1911" s="26" t="str">
        <f t="shared" si="58"/>
        <v>2016Registered nursesSaskatchewanHospital</v>
      </c>
      <c r="B1911" s="24">
        <v>2016</v>
      </c>
      <c r="C1911" s="9" t="s">
        <v>7</v>
      </c>
      <c r="D1911" s="9" t="s">
        <v>174</v>
      </c>
      <c r="E1911" s="9" t="str">
        <f t="shared" si="59"/>
        <v>Saskatchewan</v>
      </c>
      <c r="F1911" s="9" t="s">
        <v>180</v>
      </c>
      <c r="G1911" s="9" t="s">
        <v>10</v>
      </c>
      <c r="H1911" s="9">
        <v>6080</v>
      </c>
      <c r="I1911" s="9">
        <v>5621</v>
      </c>
      <c r="J1911" s="9">
        <v>459</v>
      </c>
      <c r="K1911" s="9">
        <v>0</v>
      </c>
      <c r="L1911" s="9">
        <v>278</v>
      </c>
      <c r="M1911" s="9">
        <v>1128</v>
      </c>
      <c r="N1911" s="9">
        <v>1219</v>
      </c>
      <c r="O1911" s="9">
        <v>778</v>
      </c>
      <c r="P1911" s="9">
        <v>530</v>
      </c>
      <c r="Q1911" s="9">
        <v>523</v>
      </c>
      <c r="R1911" s="9">
        <v>549</v>
      </c>
      <c r="S1911" s="9">
        <v>531</v>
      </c>
      <c r="T1911" s="9">
        <v>399</v>
      </c>
      <c r="U1911" s="9">
        <v>119</v>
      </c>
      <c r="V1911" s="9">
        <v>26</v>
      </c>
      <c r="W1911" s="9">
        <v>0</v>
      </c>
      <c r="X1911" s="9">
        <v>5455</v>
      </c>
      <c r="Y1911" s="9">
        <v>556</v>
      </c>
      <c r="Z1911" s="9">
        <v>69</v>
      </c>
      <c r="AA1911" s="9">
        <v>2881</v>
      </c>
      <c r="AB1911" s="9">
        <v>1200</v>
      </c>
      <c r="AC1911" s="9">
        <v>919</v>
      </c>
      <c r="AD1911" s="9">
        <v>1080</v>
      </c>
      <c r="AE1911" s="9">
        <v>0</v>
      </c>
      <c r="AF1911" s="9">
        <v>3671</v>
      </c>
      <c r="AG1911" s="9">
        <v>1522</v>
      </c>
      <c r="AH1911" s="9">
        <v>887</v>
      </c>
      <c r="AI1911" s="9">
        <v>0</v>
      </c>
      <c r="AJ1911" s="9">
        <v>5454</v>
      </c>
      <c r="AK1911" s="9">
        <v>196</v>
      </c>
      <c r="AL1911" s="9">
        <v>428</v>
      </c>
      <c r="AM1911" s="9">
        <v>2</v>
      </c>
      <c r="AN1911" s="9">
        <v>5904</v>
      </c>
      <c r="AO1911" s="9">
        <v>67</v>
      </c>
      <c r="AP1911" s="9">
        <v>108</v>
      </c>
      <c r="AQ1911" s="9">
        <v>1</v>
      </c>
      <c r="AR1911" s="9">
        <v>5346</v>
      </c>
      <c r="AS1911" s="9">
        <v>734</v>
      </c>
      <c r="AT1911" s="10">
        <v>0</v>
      </c>
    </row>
    <row r="1912" spans="1:46" ht="28.5" x14ac:dyDescent="0.25">
      <c r="A1912" s="26" t="str">
        <f t="shared" si="58"/>
        <v>2016Registered nursesSaskatchewanCommunity health</v>
      </c>
      <c r="B1912" s="24">
        <v>2016</v>
      </c>
      <c r="C1912" s="9" t="s">
        <v>7</v>
      </c>
      <c r="D1912" s="9" t="s">
        <v>174</v>
      </c>
      <c r="E1912" s="9" t="str">
        <f t="shared" si="59"/>
        <v>Saskatchewan</v>
      </c>
      <c r="F1912" s="9" t="s">
        <v>182</v>
      </c>
      <c r="G1912" s="9" t="s">
        <v>11</v>
      </c>
      <c r="H1912" s="9">
        <v>1868</v>
      </c>
      <c r="I1912" s="9">
        <v>1805</v>
      </c>
      <c r="J1912" s="9">
        <v>63</v>
      </c>
      <c r="K1912" s="9">
        <v>0</v>
      </c>
      <c r="L1912" s="9">
        <v>12</v>
      </c>
      <c r="M1912" s="9">
        <v>99</v>
      </c>
      <c r="N1912" s="9">
        <v>203</v>
      </c>
      <c r="O1912" s="9">
        <v>207</v>
      </c>
      <c r="P1912" s="9">
        <v>209</v>
      </c>
      <c r="Q1912" s="9">
        <v>240</v>
      </c>
      <c r="R1912" s="9">
        <v>275</v>
      </c>
      <c r="S1912" s="9">
        <v>286</v>
      </c>
      <c r="T1912" s="9">
        <v>244</v>
      </c>
      <c r="U1912" s="9">
        <v>74</v>
      </c>
      <c r="V1912" s="9">
        <v>19</v>
      </c>
      <c r="W1912" s="9">
        <v>0</v>
      </c>
      <c r="X1912" s="9">
        <v>1774</v>
      </c>
      <c r="Y1912" s="9">
        <v>64</v>
      </c>
      <c r="Z1912" s="9">
        <v>30</v>
      </c>
      <c r="AA1912" s="9">
        <v>415</v>
      </c>
      <c r="AB1912" s="9">
        <v>379</v>
      </c>
      <c r="AC1912" s="9">
        <v>481</v>
      </c>
      <c r="AD1912" s="9">
        <v>593</v>
      </c>
      <c r="AE1912" s="9">
        <v>0</v>
      </c>
      <c r="AF1912" s="9">
        <v>987</v>
      </c>
      <c r="AG1912" s="9">
        <v>623</v>
      </c>
      <c r="AH1912" s="9">
        <v>258</v>
      </c>
      <c r="AI1912" s="9">
        <v>0</v>
      </c>
      <c r="AJ1912" s="9">
        <v>1460</v>
      </c>
      <c r="AK1912" s="9">
        <v>130</v>
      </c>
      <c r="AL1912" s="9">
        <v>278</v>
      </c>
      <c r="AM1912" s="9">
        <v>0</v>
      </c>
      <c r="AN1912" s="9">
        <v>1772</v>
      </c>
      <c r="AO1912" s="9">
        <v>33</v>
      </c>
      <c r="AP1912" s="9">
        <v>63</v>
      </c>
      <c r="AQ1912" s="9">
        <v>0</v>
      </c>
      <c r="AR1912" s="9">
        <v>1181</v>
      </c>
      <c r="AS1912" s="9">
        <v>687</v>
      </c>
      <c r="AT1912" s="10">
        <v>0</v>
      </c>
    </row>
    <row r="1913" spans="1:46" ht="57" x14ac:dyDescent="0.25">
      <c r="A1913" s="26" t="str">
        <f t="shared" si="58"/>
        <v>2016Registered nursesSaskatchewanNursing home/long-term care</v>
      </c>
      <c r="B1913" s="24">
        <v>2016</v>
      </c>
      <c r="C1913" s="9" t="s">
        <v>7</v>
      </c>
      <c r="D1913" s="9" t="s">
        <v>174</v>
      </c>
      <c r="E1913" s="9" t="str">
        <f t="shared" si="59"/>
        <v>Saskatchewan</v>
      </c>
      <c r="F1913" s="9" t="s">
        <v>181</v>
      </c>
      <c r="G1913" s="9" t="s">
        <v>12</v>
      </c>
      <c r="H1913" s="9">
        <v>985</v>
      </c>
      <c r="I1913" s="9">
        <v>921</v>
      </c>
      <c r="J1913" s="9">
        <v>64</v>
      </c>
      <c r="K1913" s="9">
        <v>0</v>
      </c>
      <c r="L1913" s="9">
        <v>15</v>
      </c>
      <c r="M1913" s="9">
        <v>65</v>
      </c>
      <c r="N1913" s="9">
        <v>110</v>
      </c>
      <c r="O1913" s="9">
        <v>64</v>
      </c>
      <c r="P1913" s="9">
        <v>98</v>
      </c>
      <c r="Q1913" s="9">
        <v>110</v>
      </c>
      <c r="R1913" s="9">
        <v>149</v>
      </c>
      <c r="S1913" s="9">
        <v>152</v>
      </c>
      <c r="T1913" s="9">
        <v>146</v>
      </c>
      <c r="U1913" s="9">
        <v>60</v>
      </c>
      <c r="V1913" s="9">
        <v>16</v>
      </c>
      <c r="W1913" s="9">
        <v>0</v>
      </c>
      <c r="X1913" s="9">
        <v>811</v>
      </c>
      <c r="Y1913" s="9">
        <v>157</v>
      </c>
      <c r="Z1913" s="9">
        <v>17</v>
      </c>
      <c r="AA1913" s="9">
        <v>225</v>
      </c>
      <c r="AB1913" s="9">
        <v>142</v>
      </c>
      <c r="AC1913" s="9">
        <v>278</v>
      </c>
      <c r="AD1913" s="9">
        <v>340</v>
      </c>
      <c r="AE1913" s="9">
        <v>0</v>
      </c>
      <c r="AF1913" s="9">
        <v>530</v>
      </c>
      <c r="AG1913" s="9">
        <v>311</v>
      </c>
      <c r="AH1913" s="9">
        <v>144</v>
      </c>
      <c r="AI1913" s="9">
        <v>0</v>
      </c>
      <c r="AJ1913" s="9">
        <v>782</v>
      </c>
      <c r="AK1913" s="9">
        <v>113</v>
      </c>
      <c r="AL1913" s="9">
        <v>90</v>
      </c>
      <c r="AM1913" s="9">
        <v>0</v>
      </c>
      <c r="AN1913" s="9">
        <v>959</v>
      </c>
      <c r="AO1913" s="9">
        <v>22</v>
      </c>
      <c r="AP1913" s="9">
        <v>4</v>
      </c>
      <c r="AQ1913" s="9">
        <v>0</v>
      </c>
      <c r="AR1913" s="9">
        <v>511</v>
      </c>
      <c r="AS1913" s="9">
        <v>474</v>
      </c>
      <c r="AT1913" s="10">
        <v>0</v>
      </c>
    </row>
    <row r="1914" spans="1:46" ht="42.75" x14ac:dyDescent="0.25">
      <c r="A1914" s="26" t="str">
        <f t="shared" si="58"/>
        <v>2016Registered nursesSaskatchewanOther places of work</v>
      </c>
      <c r="B1914" s="24">
        <v>2016</v>
      </c>
      <c r="C1914" s="9" t="s">
        <v>7</v>
      </c>
      <c r="D1914" s="9" t="s">
        <v>174</v>
      </c>
      <c r="E1914" s="9" t="str">
        <f t="shared" si="59"/>
        <v>Saskatchewan</v>
      </c>
      <c r="F1914" s="9" t="s">
        <v>183</v>
      </c>
      <c r="G1914" s="9" t="s">
        <v>13</v>
      </c>
      <c r="H1914" s="9">
        <v>1201</v>
      </c>
      <c r="I1914" s="9">
        <v>1110</v>
      </c>
      <c r="J1914" s="9">
        <v>91</v>
      </c>
      <c r="K1914" s="9">
        <v>0</v>
      </c>
      <c r="L1914" s="9">
        <v>9</v>
      </c>
      <c r="M1914" s="9">
        <v>58</v>
      </c>
      <c r="N1914" s="9">
        <v>92</v>
      </c>
      <c r="O1914" s="9">
        <v>132</v>
      </c>
      <c r="P1914" s="9">
        <v>125</v>
      </c>
      <c r="Q1914" s="9">
        <v>157</v>
      </c>
      <c r="R1914" s="9">
        <v>173</v>
      </c>
      <c r="S1914" s="9">
        <v>202</v>
      </c>
      <c r="T1914" s="9">
        <v>174</v>
      </c>
      <c r="U1914" s="9">
        <v>57</v>
      </c>
      <c r="V1914" s="9">
        <v>22</v>
      </c>
      <c r="W1914" s="9">
        <v>0</v>
      </c>
      <c r="X1914" s="9">
        <v>1139</v>
      </c>
      <c r="Y1914" s="9">
        <v>49</v>
      </c>
      <c r="Z1914" s="9">
        <v>13</v>
      </c>
      <c r="AA1914" s="9">
        <v>227</v>
      </c>
      <c r="AB1914" s="9">
        <v>232</v>
      </c>
      <c r="AC1914" s="9">
        <v>298</v>
      </c>
      <c r="AD1914" s="9">
        <v>444</v>
      </c>
      <c r="AE1914" s="9">
        <v>0</v>
      </c>
      <c r="AF1914" s="9">
        <v>812</v>
      </c>
      <c r="AG1914" s="9">
        <v>268</v>
      </c>
      <c r="AH1914" s="9">
        <v>121</v>
      </c>
      <c r="AI1914" s="9">
        <v>0</v>
      </c>
      <c r="AJ1914" s="9">
        <v>433</v>
      </c>
      <c r="AK1914" s="9">
        <v>111</v>
      </c>
      <c r="AL1914" s="9">
        <v>657</v>
      </c>
      <c r="AM1914" s="9">
        <v>0</v>
      </c>
      <c r="AN1914" s="9">
        <v>704</v>
      </c>
      <c r="AO1914" s="9">
        <v>147</v>
      </c>
      <c r="AP1914" s="9">
        <v>350</v>
      </c>
      <c r="AQ1914" s="9">
        <v>0</v>
      </c>
      <c r="AR1914" s="9">
        <v>1098</v>
      </c>
      <c r="AS1914" s="9">
        <v>103</v>
      </c>
      <c r="AT1914" s="10">
        <v>0</v>
      </c>
    </row>
    <row r="1915" spans="1:46" ht="42.75" x14ac:dyDescent="0.25">
      <c r="A1915" s="26" t="str">
        <f t="shared" si="58"/>
        <v>2016Registered nursesSaskatchewanUnknown places of work</v>
      </c>
      <c r="B1915" s="24">
        <v>2016</v>
      </c>
      <c r="C1915" s="9" t="s">
        <v>7</v>
      </c>
      <c r="D1915" s="9" t="s">
        <v>174</v>
      </c>
      <c r="E1915" s="9" t="str">
        <f t="shared" si="59"/>
        <v>Saskatchewan</v>
      </c>
      <c r="F1915" s="9" t="s">
        <v>184</v>
      </c>
      <c r="G1915" s="9" t="s">
        <v>49</v>
      </c>
      <c r="H1915" s="9">
        <v>325</v>
      </c>
      <c r="I1915" s="9">
        <v>305</v>
      </c>
      <c r="J1915" s="9">
        <v>20</v>
      </c>
      <c r="K1915" s="9">
        <v>0</v>
      </c>
      <c r="L1915" s="9">
        <v>10</v>
      </c>
      <c r="M1915" s="9">
        <v>37</v>
      </c>
      <c r="N1915" s="9">
        <v>37</v>
      </c>
      <c r="O1915" s="9">
        <v>24</v>
      </c>
      <c r="P1915" s="9">
        <v>29</v>
      </c>
      <c r="Q1915" s="9">
        <v>35</v>
      </c>
      <c r="R1915" s="9">
        <v>30</v>
      </c>
      <c r="S1915" s="9">
        <v>48</v>
      </c>
      <c r="T1915" s="9">
        <v>46</v>
      </c>
      <c r="U1915" s="9">
        <v>24</v>
      </c>
      <c r="V1915" s="9">
        <v>5</v>
      </c>
      <c r="W1915" s="9">
        <v>0</v>
      </c>
      <c r="X1915" s="9">
        <v>292</v>
      </c>
      <c r="Y1915" s="9">
        <v>30</v>
      </c>
      <c r="Z1915" s="9">
        <v>3</v>
      </c>
      <c r="AA1915" s="9">
        <v>105</v>
      </c>
      <c r="AB1915" s="9">
        <v>40</v>
      </c>
      <c r="AC1915" s="9">
        <v>67</v>
      </c>
      <c r="AD1915" s="9">
        <v>113</v>
      </c>
      <c r="AE1915" s="9">
        <v>0</v>
      </c>
      <c r="AF1915" s="9">
        <v>181</v>
      </c>
      <c r="AG1915" s="9">
        <v>75</v>
      </c>
      <c r="AH1915" s="9">
        <v>69</v>
      </c>
      <c r="AI1915" s="9">
        <v>0</v>
      </c>
      <c r="AJ1915" s="9">
        <v>2</v>
      </c>
      <c r="AK1915" s="9">
        <v>0</v>
      </c>
      <c r="AL1915" s="9">
        <v>1</v>
      </c>
      <c r="AM1915" s="9">
        <v>322</v>
      </c>
      <c r="AN1915" s="9">
        <v>1</v>
      </c>
      <c r="AO1915" s="9">
        <v>0</v>
      </c>
      <c r="AP1915" s="9">
        <v>1</v>
      </c>
      <c r="AQ1915" s="9">
        <v>323</v>
      </c>
      <c r="AR1915" s="9">
        <v>227</v>
      </c>
      <c r="AS1915" s="9">
        <v>89</v>
      </c>
      <c r="AT1915" s="10">
        <v>9</v>
      </c>
    </row>
    <row r="1916" spans="1:46" ht="42.75" x14ac:dyDescent="0.25">
      <c r="A1916" s="26" t="str">
        <f t="shared" si="58"/>
        <v>2016Registered nursesAlbertaAll places of work</v>
      </c>
      <c r="B1916" s="24">
        <v>2016</v>
      </c>
      <c r="C1916" s="9" t="s">
        <v>7</v>
      </c>
      <c r="D1916" s="9" t="s">
        <v>175</v>
      </c>
      <c r="E1916" s="9" t="str">
        <f t="shared" si="59"/>
        <v>Alberta</v>
      </c>
      <c r="F1916" s="9" t="s">
        <v>179</v>
      </c>
      <c r="G1916" s="9" t="s">
        <v>9</v>
      </c>
      <c r="H1916" s="9">
        <v>35083</v>
      </c>
      <c r="I1916" s="9">
        <v>32774</v>
      </c>
      <c r="J1916" s="9">
        <v>2309</v>
      </c>
      <c r="K1916" s="9">
        <v>0</v>
      </c>
      <c r="L1916" s="9">
        <v>937</v>
      </c>
      <c r="M1916" s="9">
        <v>4718</v>
      </c>
      <c r="N1916" s="9">
        <v>5383</v>
      </c>
      <c r="O1916" s="9">
        <v>4363</v>
      </c>
      <c r="P1916" s="9">
        <v>3907</v>
      </c>
      <c r="Q1916" s="9">
        <v>3801</v>
      </c>
      <c r="R1916" s="9">
        <v>3908</v>
      </c>
      <c r="S1916" s="9">
        <v>3494</v>
      </c>
      <c r="T1916" s="9">
        <v>3052</v>
      </c>
      <c r="U1916" s="9">
        <v>1166</v>
      </c>
      <c r="V1916" s="9">
        <v>354</v>
      </c>
      <c r="W1916" s="9">
        <v>0</v>
      </c>
      <c r="X1916" s="9">
        <v>31747</v>
      </c>
      <c r="Y1916" s="9">
        <v>3325</v>
      </c>
      <c r="Z1916" s="9">
        <v>11</v>
      </c>
      <c r="AA1916" s="9">
        <v>13296</v>
      </c>
      <c r="AB1916" s="9">
        <v>7544</v>
      </c>
      <c r="AC1916" s="9">
        <v>6934</v>
      </c>
      <c r="AD1916" s="9">
        <v>7309</v>
      </c>
      <c r="AE1916" s="9">
        <v>0</v>
      </c>
      <c r="AF1916" s="9">
        <v>18129</v>
      </c>
      <c r="AG1916" s="9">
        <v>11424</v>
      </c>
      <c r="AH1916" s="9">
        <v>4498</v>
      </c>
      <c r="AI1916" s="9">
        <v>1032</v>
      </c>
      <c r="AJ1916" s="9">
        <v>26612</v>
      </c>
      <c r="AK1916" s="9">
        <v>2663</v>
      </c>
      <c r="AL1916" s="9">
        <v>4587</v>
      </c>
      <c r="AM1916" s="9">
        <v>1221</v>
      </c>
      <c r="AN1916" s="9">
        <v>31210</v>
      </c>
      <c r="AO1916" s="9">
        <v>1023</v>
      </c>
      <c r="AP1916" s="9">
        <v>1295</v>
      </c>
      <c r="AQ1916" s="9">
        <v>1555</v>
      </c>
      <c r="AR1916" s="9">
        <v>31906</v>
      </c>
      <c r="AS1916" s="9">
        <v>3166</v>
      </c>
      <c r="AT1916" s="10">
        <v>11</v>
      </c>
    </row>
    <row r="1917" spans="1:46" ht="28.5" x14ac:dyDescent="0.25">
      <c r="A1917" s="26" t="str">
        <f t="shared" si="58"/>
        <v>2016Registered nursesAlbertaHospital</v>
      </c>
      <c r="B1917" s="24">
        <v>2016</v>
      </c>
      <c r="C1917" s="9" t="s">
        <v>7</v>
      </c>
      <c r="D1917" s="9" t="s">
        <v>175</v>
      </c>
      <c r="E1917" s="9" t="str">
        <f t="shared" si="59"/>
        <v>Alberta</v>
      </c>
      <c r="F1917" s="9" t="s">
        <v>180</v>
      </c>
      <c r="G1917" s="9" t="s">
        <v>10</v>
      </c>
      <c r="H1917" s="9">
        <v>22076</v>
      </c>
      <c r="I1917" s="9">
        <v>20452</v>
      </c>
      <c r="J1917" s="9">
        <v>1624</v>
      </c>
      <c r="K1917" s="9">
        <v>0</v>
      </c>
      <c r="L1917" s="9">
        <v>718</v>
      </c>
      <c r="M1917" s="9">
        <v>3704</v>
      </c>
      <c r="N1917" s="9">
        <v>3864</v>
      </c>
      <c r="O1917" s="9">
        <v>2924</v>
      </c>
      <c r="P1917" s="9">
        <v>2340</v>
      </c>
      <c r="Q1917" s="9">
        <v>2180</v>
      </c>
      <c r="R1917" s="9">
        <v>2203</v>
      </c>
      <c r="S1917" s="9">
        <v>1891</v>
      </c>
      <c r="T1917" s="9">
        <v>1571</v>
      </c>
      <c r="U1917" s="9">
        <v>551</v>
      </c>
      <c r="V1917" s="9">
        <v>130</v>
      </c>
      <c r="W1917" s="9">
        <v>0</v>
      </c>
      <c r="X1917" s="9">
        <v>20007</v>
      </c>
      <c r="Y1917" s="9">
        <v>2064</v>
      </c>
      <c r="Z1917" s="9">
        <v>5</v>
      </c>
      <c r="AA1917" s="9">
        <v>9706</v>
      </c>
      <c r="AB1917" s="9">
        <v>4771</v>
      </c>
      <c r="AC1917" s="9">
        <v>3854</v>
      </c>
      <c r="AD1917" s="9">
        <v>3745</v>
      </c>
      <c r="AE1917" s="9">
        <v>0</v>
      </c>
      <c r="AF1917" s="9">
        <v>11817</v>
      </c>
      <c r="AG1917" s="9">
        <v>7464</v>
      </c>
      <c r="AH1917" s="9">
        <v>2670</v>
      </c>
      <c r="AI1917" s="9">
        <v>125</v>
      </c>
      <c r="AJ1917" s="9">
        <v>18803</v>
      </c>
      <c r="AK1917" s="9">
        <v>1188</v>
      </c>
      <c r="AL1917" s="9">
        <v>1982</v>
      </c>
      <c r="AM1917" s="9">
        <v>103</v>
      </c>
      <c r="AN1917" s="9">
        <v>21228</v>
      </c>
      <c r="AO1917" s="9">
        <v>341</v>
      </c>
      <c r="AP1917" s="9">
        <v>248</v>
      </c>
      <c r="AQ1917" s="9">
        <v>259</v>
      </c>
      <c r="AR1917" s="9">
        <v>20534</v>
      </c>
      <c r="AS1917" s="9">
        <v>1541</v>
      </c>
      <c r="AT1917" s="10">
        <v>1</v>
      </c>
    </row>
    <row r="1918" spans="1:46" ht="28.5" x14ac:dyDescent="0.25">
      <c r="A1918" s="26" t="str">
        <f t="shared" si="58"/>
        <v>2016Registered nursesAlbertaCommunity health</v>
      </c>
      <c r="B1918" s="24">
        <v>2016</v>
      </c>
      <c r="C1918" s="9" t="s">
        <v>7</v>
      </c>
      <c r="D1918" s="9" t="s">
        <v>175</v>
      </c>
      <c r="E1918" s="9" t="str">
        <f t="shared" si="59"/>
        <v>Alberta</v>
      </c>
      <c r="F1918" s="9" t="s">
        <v>182</v>
      </c>
      <c r="G1918" s="9" t="s">
        <v>11</v>
      </c>
      <c r="H1918" s="9">
        <v>5766</v>
      </c>
      <c r="I1918" s="9">
        <v>5586</v>
      </c>
      <c r="J1918" s="9">
        <v>180</v>
      </c>
      <c r="K1918" s="9">
        <v>0</v>
      </c>
      <c r="L1918" s="9">
        <v>36</v>
      </c>
      <c r="M1918" s="9">
        <v>386</v>
      </c>
      <c r="N1918" s="9">
        <v>746</v>
      </c>
      <c r="O1918" s="9">
        <v>728</v>
      </c>
      <c r="P1918" s="9">
        <v>702</v>
      </c>
      <c r="Q1918" s="9">
        <v>745</v>
      </c>
      <c r="R1918" s="9">
        <v>795</v>
      </c>
      <c r="S1918" s="9">
        <v>722</v>
      </c>
      <c r="T1918" s="9">
        <v>606</v>
      </c>
      <c r="U1918" s="9">
        <v>228</v>
      </c>
      <c r="V1918" s="9">
        <v>72</v>
      </c>
      <c r="W1918" s="9">
        <v>0</v>
      </c>
      <c r="X1918" s="9">
        <v>5506</v>
      </c>
      <c r="Y1918" s="9">
        <v>259</v>
      </c>
      <c r="Z1918" s="9">
        <v>1</v>
      </c>
      <c r="AA1918" s="9">
        <v>1546</v>
      </c>
      <c r="AB1918" s="9">
        <v>1348</v>
      </c>
      <c r="AC1918" s="9">
        <v>1370</v>
      </c>
      <c r="AD1918" s="9">
        <v>1502</v>
      </c>
      <c r="AE1918" s="9">
        <v>0</v>
      </c>
      <c r="AF1918" s="9">
        <v>2800</v>
      </c>
      <c r="AG1918" s="9">
        <v>2143</v>
      </c>
      <c r="AH1918" s="9">
        <v>787</v>
      </c>
      <c r="AI1918" s="9">
        <v>36</v>
      </c>
      <c r="AJ1918" s="9">
        <v>4712</v>
      </c>
      <c r="AK1918" s="9">
        <v>453</v>
      </c>
      <c r="AL1918" s="9">
        <v>593</v>
      </c>
      <c r="AM1918" s="9">
        <v>8</v>
      </c>
      <c r="AN1918" s="9">
        <v>5449</v>
      </c>
      <c r="AO1918" s="9">
        <v>95</v>
      </c>
      <c r="AP1918" s="9">
        <v>177</v>
      </c>
      <c r="AQ1918" s="9">
        <v>45</v>
      </c>
      <c r="AR1918" s="9">
        <v>4885</v>
      </c>
      <c r="AS1918" s="9">
        <v>881</v>
      </c>
      <c r="AT1918" s="10">
        <v>0</v>
      </c>
    </row>
    <row r="1919" spans="1:46" ht="57" x14ac:dyDescent="0.25">
      <c r="A1919" s="26" t="str">
        <f t="shared" si="58"/>
        <v>2016Registered nursesAlbertaNursing home/long-term care</v>
      </c>
      <c r="B1919" s="24">
        <v>2016</v>
      </c>
      <c r="C1919" s="9" t="s">
        <v>7</v>
      </c>
      <c r="D1919" s="9" t="s">
        <v>175</v>
      </c>
      <c r="E1919" s="9" t="str">
        <f t="shared" si="59"/>
        <v>Alberta</v>
      </c>
      <c r="F1919" s="9" t="s">
        <v>181</v>
      </c>
      <c r="G1919" s="9" t="s">
        <v>12</v>
      </c>
      <c r="H1919" s="9">
        <v>2123</v>
      </c>
      <c r="I1919" s="9">
        <v>1993</v>
      </c>
      <c r="J1919" s="9">
        <v>130</v>
      </c>
      <c r="K1919" s="9">
        <v>0</v>
      </c>
      <c r="L1919" s="9">
        <v>17</v>
      </c>
      <c r="M1919" s="9">
        <v>151</v>
      </c>
      <c r="N1919" s="9">
        <v>208</v>
      </c>
      <c r="O1919" s="9">
        <v>166</v>
      </c>
      <c r="P1919" s="9">
        <v>298</v>
      </c>
      <c r="Q1919" s="9">
        <v>296</v>
      </c>
      <c r="R1919" s="9">
        <v>241</v>
      </c>
      <c r="S1919" s="9">
        <v>245</v>
      </c>
      <c r="T1919" s="9">
        <v>301</v>
      </c>
      <c r="U1919" s="9">
        <v>144</v>
      </c>
      <c r="V1919" s="9">
        <v>56</v>
      </c>
      <c r="W1919" s="9">
        <v>0</v>
      </c>
      <c r="X1919" s="9">
        <v>1418</v>
      </c>
      <c r="Y1919" s="9">
        <v>703</v>
      </c>
      <c r="Z1919" s="9">
        <v>2</v>
      </c>
      <c r="AA1919" s="9">
        <v>520</v>
      </c>
      <c r="AB1919" s="9">
        <v>370</v>
      </c>
      <c r="AC1919" s="9">
        <v>586</v>
      </c>
      <c r="AD1919" s="9">
        <v>647</v>
      </c>
      <c r="AE1919" s="9">
        <v>0</v>
      </c>
      <c r="AF1919" s="9">
        <v>1108</v>
      </c>
      <c r="AG1919" s="9">
        <v>735</v>
      </c>
      <c r="AH1919" s="9">
        <v>271</v>
      </c>
      <c r="AI1919" s="9">
        <v>9</v>
      </c>
      <c r="AJ1919" s="9">
        <v>1437</v>
      </c>
      <c r="AK1919" s="9">
        <v>439</v>
      </c>
      <c r="AL1919" s="9">
        <v>238</v>
      </c>
      <c r="AM1919" s="9">
        <v>9</v>
      </c>
      <c r="AN1919" s="9">
        <v>1967</v>
      </c>
      <c r="AO1919" s="9">
        <v>106</v>
      </c>
      <c r="AP1919" s="9">
        <v>36</v>
      </c>
      <c r="AQ1919" s="9">
        <v>14</v>
      </c>
      <c r="AR1919" s="9">
        <v>1701</v>
      </c>
      <c r="AS1919" s="9">
        <v>422</v>
      </c>
      <c r="AT1919" s="10">
        <v>0</v>
      </c>
    </row>
    <row r="1920" spans="1:46" ht="42.75" x14ac:dyDescent="0.25">
      <c r="A1920" s="26" t="str">
        <f t="shared" si="58"/>
        <v>2016Registered nursesAlbertaOther places of work</v>
      </c>
      <c r="B1920" s="24">
        <v>2016</v>
      </c>
      <c r="C1920" s="9" t="s">
        <v>7</v>
      </c>
      <c r="D1920" s="9" t="s">
        <v>175</v>
      </c>
      <c r="E1920" s="9" t="str">
        <f t="shared" si="59"/>
        <v>Alberta</v>
      </c>
      <c r="F1920" s="9" t="s">
        <v>183</v>
      </c>
      <c r="G1920" s="9" t="s">
        <v>13</v>
      </c>
      <c r="H1920" s="9">
        <v>4000</v>
      </c>
      <c r="I1920" s="9">
        <v>3713</v>
      </c>
      <c r="J1920" s="9">
        <v>287</v>
      </c>
      <c r="K1920" s="9">
        <v>0</v>
      </c>
      <c r="L1920" s="9">
        <v>25</v>
      </c>
      <c r="M1920" s="9">
        <v>226</v>
      </c>
      <c r="N1920" s="9">
        <v>389</v>
      </c>
      <c r="O1920" s="9">
        <v>425</v>
      </c>
      <c r="P1920" s="9">
        <v>471</v>
      </c>
      <c r="Q1920" s="9">
        <v>506</v>
      </c>
      <c r="R1920" s="9">
        <v>599</v>
      </c>
      <c r="S1920" s="9">
        <v>572</v>
      </c>
      <c r="T1920" s="9">
        <v>501</v>
      </c>
      <c r="U1920" s="9">
        <v>208</v>
      </c>
      <c r="V1920" s="9">
        <v>78</v>
      </c>
      <c r="W1920" s="9">
        <v>0</v>
      </c>
      <c r="X1920" s="9">
        <v>3802</v>
      </c>
      <c r="Y1920" s="9">
        <v>195</v>
      </c>
      <c r="Z1920" s="9">
        <v>3</v>
      </c>
      <c r="AA1920" s="9">
        <v>848</v>
      </c>
      <c r="AB1920" s="9">
        <v>897</v>
      </c>
      <c r="AC1920" s="9">
        <v>993</v>
      </c>
      <c r="AD1920" s="9">
        <v>1262</v>
      </c>
      <c r="AE1920" s="9">
        <v>0</v>
      </c>
      <c r="AF1920" s="9">
        <v>2259</v>
      </c>
      <c r="AG1920" s="9">
        <v>1003</v>
      </c>
      <c r="AH1920" s="9">
        <v>719</v>
      </c>
      <c r="AI1920" s="9">
        <v>19</v>
      </c>
      <c r="AJ1920" s="9">
        <v>1644</v>
      </c>
      <c r="AK1920" s="9">
        <v>580</v>
      </c>
      <c r="AL1920" s="9">
        <v>1768</v>
      </c>
      <c r="AM1920" s="9">
        <v>8</v>
      </c>
      <c r="AN1920" s="9">
        <v>2542</v>
      </c>
      <c r="AO1920" s="9">
        <v>480</v>
      </c>
      <c r="AP1920" s="9">
        <v>834</v>
      </c>
      <c r="AQ1920" s="9">
        <v>144</v>
      </c>
      <c r="AR1920" s="9">
        <v>3805</v>
      </c>
      <c r="AS1920" s="9">
        <v>195</v>
      </c>
      <c r="AT1920" s="10">
        <v>0</v>
      </c>
    </row>
    <row r="1921" spans="1:46" ht="42.75" x14ac:dyDescent="0.25">
      <c r="A1921" s="26" t="str">
        <f t="shared" si="58"/>
        <v>2016Registered nursesAlbertaUnknown places of work</v>
      </c>
      <c r="B1921" s="24">
        <v>2016</v>
      </c>
      <c r="C1921" s="9" t="s">
        <v>7</v>
      </c>
      <c r="D1921" s="9" t="s">
        <v>175</v>
      </c>
      <c r="E1921" s="9" t="str">
        <f t="shared" si="59"/>
        <v>Alberta</v>
      </c>
      <c r="F1921" s="9" t="s">
        <v>184</v>
      </c>
      <c r="G1921" s="9" t="s">
        <v>49</v>
      </c>
      <c r="H1921" s="9">
        <v>1118</v>
      </c>
      <c r="I1921" s="9">
        <v>1030</v>
      </c>
      <c r="J1921" s="9">
        <v>88</v>
      </c>
      <c r="K1921" s="9">
        <v>0</v>
      </c>
      <c r="L1921" s="9">
        <v>141</v>
      </c>
      <c r="M1921" s="9">
        <v>251</v>
      </c>
      <c r="N1921" s="9">
        <v>176</v>
      </c>
      <c r="O1921" s="9">
        <v>120</v>
      </c>
      <c r="P1921" s="9">
        <v>96</v>
      </c>
      <c r="Q1921" s="9">
        <v>74</v>
      </c>
      <c r="R1921" s="9">
        <v>70</v>
      </c>
      <c r="S1921" s="9">
        <v>64</v>
      </c>
      <c r="T1921" s="9">
        <v>73</v>
      </c>
      <c r="U1921" s="9">
        <v>35</v>
      </c>
      <c r="V1921" s="9">
        <v>18</v>
      </c>
      <c r="W1921" s="9">
        <v>0</v>
      </c>
      <c r="X1921" s="9">
        <v>1014</v>
      </c>
      <c r="Y1921" s="9">
        <v>104</v>
      </c>
      <c r="Z1921" s="9">
        <v>0</v>
      </c>
      <c r="AA1921" s="9">
        <v>676</v>
      </c>
      <c r="AB1921" s="9">
        <v>158</v>
      </c>
      <c r="AC1921" s="9">
        <v>131</v>
      </c>
      <c r="AD1921" s="9">
        <v>153</v>
      </c>
      <c r="AE1921" s="9">
        <v>0</v>
      </c>
      <c r="AF1921" s="9">
        <v>145</v>
      </c>
      <c r="AG1921" s="9">
        <v>79</v>
      </c>
      <c r="AH1921" s="9">
        <v>51</v>
      </c>
      <c r="AI1921" s="9">
        <v>843</v>
      </c>
      <c r="AJ1921" s="9">
        <v>16</v>
      </c>
      <c r="AK1921" s="9">
        <v>3</v>
      </c>
      <c r="AL1921" s="9">
        <v>6</v>
      </c>
      <c r="AM1921" s="9">
        <v>1093</v>
      </c>
      <c r="AN1921" s="9">
        <v>24</v>
      </c>
      <c r="AO1921" s="9">
        <v>1</v>
      </c>
      <c r="AP1921" s="9">
        <v>0</v>
      </c>
      <c r="AQ1921" s="9">
        <v>1093</v>
      </c>
      <c r="AR1921" s="9">
        <v>981</v>
      </c>
      <c r="AS1921" s="9">
        <v>127</v>
      </c>
      <c r="AT1921" s="10">
        <v>10</v>
      </c>
    </row>
    <row r="1922" spans="1:46" ht="42.75" x14ac:dyDescent="0.25">
      <c r="A1922" s="26" t="str">
        <f t="shared" si="58"/>
        <v>2016Registered nursesBritish ColumbiaAll places of work</v>
      </c>
      <c r="B1922" s="24">
        <v>2016</v>
      </c>
      <c r="C1922" s="9" t="s">
        <v>7</v>
      </c>
      <c r="D1922" s="9" t="s">
        <v>167</v>
      </c>
      <c r="E1922" s="9" t="str">
        <f t="shared" si="59"/>
        <v>British Columbia</v>
      </c>
      <c r="F1922" s="9" t="s">
        <v>179</v>
      </c>
      <c r="G1922" s="9" t="s">
        <v>9</v>
      </c>
      <c r="H1922" s="9">
        <v>34674</v>
      </c>
      <c r="I1922" s="9">
        <v>31926</v>
      </c>
      <c r="J1922" s="9">
        <v>2748</v>
      </c>
      <c r="K1922" s="9">
        <v>0</v>
      </c>
      <c r="L1922" s="9">
        <v>528</v>
      </c>
      <c r="M1922" s="9">
        <v>3739</v>
      </c>
      <c r="N1922" s="9">
        <v>4732</v>
      </c>
      <c r="O1922" s="9">
        <v>4300</v>
      </c>
      <c r="P1922" s="9">
        <v>4011</v>
      </c>
      <c r="Q1922" s="9">
        <v>4079</v>
      </c>
      <c r="R1922" s="9">
        <v>4100</v>
      </c>
      <c r="S1922" s="9">
        <v>4256</v>
      </c>
      <c r="T1922" s="9">
        <v>3241</v>
      </c>
      <c r="U1922" s="9">
        <v>1268</v>
      </c>
      <c r="V1922" s="9">
        <v>420</v>
      </c>
      <c r="W1922" s="9">
        <v>0</v>
      </c>
      <c r="X1922" s="9">
        <v>29157</v>
      </c>
      <c r="Y1922" s="9">
        <v>5157</v>
      </c>
      <c r="Z1922" s="9">
        <v>360</v>
      </c>
      <c r="AA1922" s="9">
        <v>10560</v>
      </c>
      <c r="AB1922" s="9">
        <v>6914</v>
      </c>
      <c r="AC1922" s="9">
        <v>7776</v>
      </c>
      <c r="AD1922" s="9">
        <v>7657</v>
      </c>
      <c r="AE1922" s="9">
        <v>1767</v>
      </c>
      <c r="AF1922" s="9">
        <v>19121</v>
      </c>
      <c r="AG1922" s="9">
        <v>9490</v>
      </c>
      <c r="AH1922" s="9">
        <v>5961</v>
      </c>
      <c r="AI1922" s="9">
        <v>102</v>
      </c>
      <c r="AJ1922" s="9">
        <v>26921</v>
      </c>
      <c r="AK1922" s="9">
        <v>2582</v>
      </c>
      <c r="AL1922" s="9">
        <v>4636</v>
      </c>
      <c r="AM1922" s="9">
        <v>535</v>
      </c>
      <c r="AN1922" s="9">
        <v>29986</v>
      </c>
      <c r="AO1922" s="9">
        <v>1312</v>
      </c>
      <c r="AP1922" s="9">
        <v>1864</v>
      </c>
      <c r="AQ1922" s="9">
        <v>1512</v>
      </c>
      <c r="AR1922" s="9">
        <v>32532</v>
      </c>
      <c r="AS1922" s="9">
        <v>2120</v>
      </c>
      <c r="AT1922" s="10">
        <v>22</v>
      </c>
    </row>
    <row r="1923" spans="1:46" ht="28.5" x14ac:dyDescent="0.25">
      <c r="A1923" s="26" t="str">
        <f t="shared" ref="A1923:A1986" si="60">CONCATENATE(B1923,C1923,E1923,G1923)</f>
        <v>2016Registered nursesBritish ColumbiaHospital</v>
      </c>
      <c r="B1923" s="24">
        <v>2016</v>
      </c>
      <c r="C1923" s="9" t="s">
        <v>7</v>
      </c>
      <c r="D1923" s="9" t="s">
        <v>167</v>
      </c>
      <c r="E1923" s="9" t="str">
        <f t="shared" ref="E1923:E1986" si="61">TRIM(MID(D1923,3,50))</f>
        <v>British Columbia</v>
      </c>
      <c r="F1923" s="9" t="s">
        <v>180</v>
      </c>
      <c r="G1923" s="9" t="s">
        <v>10</v>
      </c>
      <c r="H1923" s="9">
        <v>22359</v>
      </c>
      <c r="I1923" s="9">
        <v>20345</v>
      </c>
      <c r="J1923" s="9">
        <v>2014</v>
      </c>
      <c r="K1923" s="9">
        <v>0</v>
      </c>
      <c r="L1923" s="9">
        <v>342</v>
      </c>
      <c r="M1923" s="9">
        <v>3048</v>
      </c>
      <c r="N1923" s="9">
        <v>3619</v>
      </c>
      <c r="O1923" s="9">
        <v>3022</v>
      </c>
      <c r="P1923" s="9">
        <v>2693</v>
      </c>
      <c r="Q1923" s="9">
        <v>2545</v>
      </c>
      <c r="R1923" s="9">
        <v>2387</v>
      </c>
      <c r="S1923" s="9">
        <v>2357</v>
      </c>
      <c r="T1923" s="9">
        <v>1614</v>
      </c>
      <c r="U1923" s="9">
        <v>578</v>
      </c>
      <c r="V1923" s="9">
        <v>154</v>
      </c>
      <c r="W1923" s="9">
        <v>0</v>
      </c>
      <c r="X1923" s="9">
        <v>18879</v>
      </c>
      <c r="Y1923" s="9">
        <v>3260</v>
      </c>
      <c r="Z1923" s="9">
        <v>220</v>
      </c>
      <c r="AA1923" s="9">
        <v>8140</v>
      </c>
      <c r="AB1923" s="9">
        <v>4479</v>
      </c>
      <c r="AC1923" s="9">
        <v>4558</v>
      </c>
      <c r="AD1923" s="9">
        <v>3872</v>
      </c>
      <c r="AE1923" s="9">
        <v>1310</v>
      </c>
      <c r="AF1923" s="9">
        <v>12752</v>
      </c>
      <c r="AG1923" s="9">
        <v>5933</v>
      </c>
      <c r="AH1923" s="9">
        <v>3629</v>
      </c>
      <c r="AI1923" s="9">
        <v>45</v>
      </c>
      <c r="AJ1923" s="9">
        <v>19509</v>
      </c>
      <c r="AK1923" s="9">
        <v>1138</v>
      </c>
      <c r="AL1923" s="9">
        <v>1712</v>
      </c>
      <c r="AM1923" s="9">
        <v>0</v>
      </c>
      <c r="AN1923" s="9">
        <v>20927</v>
      </c>
      <c r="AO1923" s="9">
        <v>514</v>
      </c>
      <c r="AP1923" s="9">
        <v>433</v>
      </c>
      <c r="AQ1923" s="9">
        <v>485</v>
      </c>
      <c r="AR1923" s="9">
        <v>21250</v>
      </c>
      <c r="AS1923" s="9">
        <v>1098</v>
      </c>
      <c r="AT1923" s="10">
        <v>11</v>
      </c>
    </row>
    <row r="1924" spans="1:46" ht="28.5" x14ac:dyDescent="0.25">
      <c r="A1924" s="26" t="str">
        <f t="shared" si="60"/>
        <v>2016Registered nursesBritish ColumbiaCommunity health</v>
      </c>
      <c r="B1924" s="24">
        <v>2016</v>
      </c>
      <c r="C1924" s="9" t="s">
        <v>7</v>
      </c>
      <c r="D1924" s="9" t="s">
        <v>167</v>
      </c>
      <c r="E1924" s="9" t="str">
        <f t="shared" si="61"/>
        <v>British Columbia</v>
      </c>
      <c r="F1924" s="9" t="s">
        <v>182</v>
      </c>
      <c r="G1924" s="9" t="s">
        <v>11</v>
      </c>
      <c r="H1924" s="9">
        <v>5607</v>
      </c>
      <c r="I1924" s="9">
        <v>5359</v>
      </c>
      <c r="J1924" s="9">
        <v>248</v>
      </c>
      <c r="K1924" s="9">
        <v>0</v>
      </c>
      <c r="L1924" s="9">
        <v>16</v>
      </c>
      <c r="M1924" s="9">
        <v>271</v>
      </c>
      <c r="N1924" s="9">
        <v>550</v>
      </c>
      <c r="O1924" s="9">
        <v>697</v>
      </c>
      <c r="P1924" s="9">
        <v>635</v>
      </c>
      <c r="Q1924" s="9">
        <v>704</v>
      </c>
      <c r="R1924" s="9">
        <v>812</v>
      </c>
      <c r="S1924" s="9">
        <v>849</v>
      </c>
      <c r="T1924" s="9">
        <v>735</v>
      </c>
      <c r="U1924" s="9">
        <v>253</v>
      </c>
      <c r="V1924" s="9">
        <v>85</v>
      </c>
      <c r="W1924" s="9">
        <v>0</v>
      </c>
      <c r="X1924" s="9">
        <v>5109</v>
      </c>
      <c r="Y1924" s="9">
        <v>462</v>
      </c>
      <c r="Z1924" s="9">
        <v>36</v>
      </c>
      <c r="AA1924" s="9">
        <v>1190</v>
      </c>
      <c r="AB1924" s="9">
        <v>1219</v>
      </c>
      <c r="AC1924" s="9">
        <v>1455</v>
      </c>
      <c r="AD1924" s="9">
        <v>1600</v>
      </c>
      <c r="AE1924" s="9">
        <v>143</v>
      </c>
      <c r="AF1924" s="9">
        <v>2642</v>
      </c>
      <c r="AG1924" s="9">
        <v>1931</v>
      </c>
      <c r="AH1924" s="9">
        <v>1023</v>
      </c>
      <c r="AI1924" s="9">
        <v>11</v>
      </c>
      <c r="AJ1924" s="9">
        <v>4424</v>
      </c>
      <c r="AK1924" s="9">
        <v>496</v>
      </c>
      <c r="AL1924" s="9">
        <v>687</v>
      </c>
      <c r="AM1924" s="9">
        <v>0</v>
      </c>
      <c r="AN1924" s="9">
        <v>5121</v>
      </c>
      <c r="AO1924" s="9">
        <v>141</v>
      </c>
      <c r="AP1924" s="9">
        <v>197</v>
      </c>
      <c r="AQ1924" s="9">
        <v>148</v>
      </c>
      <c r="AR1924" s="9">
        <v>4938</v>
      </c>
      <c r="AS1924" s="9">
        <v>666</v>
      </c>
      <c r="AT1924" s="10">
        <v>3</v>
      </c>
    </row>
    <row r="1925" spans="1:46" ht="57" x14ac:dyDescent="0.25">
      <c r="A1925" s="26" t="str">
        <f t="shared" si="60"/>
        <v>2016Registered nursesBritish ColumbiaNursing home/long-term care</v>
      </c>
      <c r="B1925" s="24">
        <v>2016</v>
      </c>
      <c r="C1925" s="9" t="s">
        <v>7</v>
      </c>
      <c r="D1925" s="9" t="s">
        <v>167</v>
      </c>
      <c r="E1925" s="9" t="str">
        <f t="shared" si="61"/>
        <v>British Columbia</v>
      </c>
      <c r="F1925" s="9" t="s">
        <v>181</v>
      </c>
      <c r="G1925" s="9" t="s">
        <v>12</v>
      </c>
      <c r="H1925" s="9">
        <v>2501</v>
      </c>
      <c r="I1925" s="9">
        <v>2313</v>
      </c>
      <c r="J1925" s="9">
        <v>188</v>
      </c>
      <c r="K1925" s="9">
        <v>0</v>
      </c>
      <c r="L1925" s="9">
        <v>10</v>
      </c>
      <c r="M1925" s="9">
        <v>118</v>
      </c>
      <c r="N1925" s="9">
        <v>196</v>
      </c>
      <c r="O1925" s="9">
        <v>177</v>
      </c>
      <c r="P1925" s="9">
        <v>276</v>
      </c>
      <c r="Q1925" s="9">
        <v>348</v>
      </c>
      <c r="R1925" s="9">
        <v>327</v>
      </c>
      <c r="S1925" s="9">
        <v>424</v>
      </c>
      <c r="T1925" s="9">
        <v>353</v>
      </c>
      <c r="U1925" s="9">
        <v>197</v>
      </c>
      <c r="V1925" s="9">
        <v>75</v>
      </c>
      <c r="W1925" s="9">
        <v>0</v>
      </c>
      <c r="X1925" s="9">
        <v>1407</v>
      </c>
      <c r="Y1925" s="9">
        <v>1047</v>
      </c>
      <c r="Z1925" s="9">
        <v>47</v>
      </c>
      <c r="AA1925" s="9">
        <v>424</v>
      </c>
      <c r="AB1925" s="9">
        <v>420</v>
      </c>
      <c r="AC1925" s="9">
        <v>768</v>
      </c>
      <c r="AD1925" s="9">
        <v>853</v>
      </c>
      <c r="AE1925" s="9">
        <v>36</v>
      </c>
      <c r="AF1925" s="9">
        <v>1343</v>
      </c>
      <c r="AG1925" s="9">
        <v>707</v>
      </c>
      <c r="AH1925" s="9">
        <v>439</v>
      </c>
      <c r="AI1925" s="9">
        <v>12</v>
      </c>
      <c r="AJ1925" s="9">
        <v>1824</v>
      </c>
      <c r="AK1925" s="9">
        <v>515</v>
      </c>
      <c r="AL1925" s="9">
        <v>162</v>
      </c>
      <c r="AM1925" s="9">
        <v>0</v>
      </c>
      <c r="AN1925" s="9">
        <v>2330</v>
      </c>
      <c r="AO1925" s="9">
        <v>103</v>
      </c>
      <c r="AP1925" s="9">
        <v>29</v>
      </c>
      <c r="AQ1925" s="9">
        <v>39</v>
      </c>
      <c r="AR1925" s="9">
        <v>2320</v>
      </c>
      <c r="AS1925" s="9">
        <v>179</v>
      </c>
      <c r="AT1925" s="10">
        <v>2</v>
      </c>
    </row>
    <row r="1926" spans="1:46" ht="42.75" x14ac:dyDescent="0.25">
      <c r="A1926" s="26" t="str">
        <f t="shared" si="60"/>
        <v>2016Registered nursesBritish ColumbiaOther places of work</v>
      </c>
      <c r="B1926" s="24">
        <v>2016</v>
      </c>
      <c r="C1926" s="9" t="s">
        <v>7</v>
      </c>
      <c r="D1926" s="9" t="s">
        <v>167</v>
      </c>
      <c r="E1926" s="9" t="str">
        <f t="shared" si="61"/>
        <v>British Columbia</v>
      </c>
      <c r="F1926" s="9" t="s">
        <v>183</v>
      </c>
      <c r="G1926" s="9" t="s">
        <v>13</v>
      </c>
      <c r="H1926" s="9">
        <v>3666</v>
      </c>
      <c r="I1926" s="9">
        <v>3417</v>
      </c>
      <c r="J1926" s="9">
        <v>249</v>
      </c>
      <c r="K1926" s="9">
        <v>0</v>
      </c>
      <c r="L1926" s="9">
        <v>9</v>
      </c>
      <c r="M1926" s="9">
        <v>130</v>
      </c>
      <c r="N1926" s="9">
        <v>274</v>
      </c>
      <c r="O1926" s="9">
        <v>352</v>
      </c>
      <c r="P1926" s="9">
        <v>390</v>
      </c>
      <c r="Q1926" s="9">
        <v>460</v>
      </c>
      <c r="R1926" s="9">
        <v>561</v>
      </c>
      <c r="S1926" s="9">
        <v>616</v>
      </c>
      <c r="T1926" s="9">
        <v>532</v>
      </c>
      <c r="U1926" s="9">
        <v>236</v>
      </c>
      <c r="V1926" s="9">
        <v>106</v>
      </c>
      <c r="W1926" s="9">
        <v>0</v>
      </c>
      <c r="X1926" s="9">
        <v>3296</v>
      </c>
      <c r="Y1926" s="9">
        <v>348</v>
      </c>
      <c r="Z1926" s="9">
        <v>22</v>
      </c>
      <c r="AA1926" s="9">
        <v>564</v>
      </c>
      <c r="AB1926" s="9">
        <v>759</v>
      </c>
      <c r="AC1926" s="9">
        <v>977</v>
      </c>
      <c r="AD1926" s="9">
        <v>1316</v>
      </c>
      <c r="AE1926" s="9">
        <v>50</v>
      </c>
      <c r="AF1926" s="9">
        <v>2176</v>
      </c>
      <c r="AG1926" s="9">
        <v>847</v>
      </c>
      <c r="AH1926" s="9">
        <v>623</v>
      </c>
      <c r="AI1926" s="9">
        <v>20</v>
      </c>
      <c r="AJ1926" s="9">
        <v>1160</v>
      </c>
      <c r="AK1926" s="9">
        <v>433</v>
      </c>
      <c r="AL1926" s="9">
        <v>2073</v>
      </c>
      <c r="AM1926" s="9">
        <v>0</v>
      </c>
      <c r="AN1926" s="9">
        <v>1604</v>
      </c>
      <c r="AO1926" s="9">
        <v>554</v>
      </c>
      <c r="AP1926" s="9">
        <v>1204</v>
      </c>
      <c r="AQ1926" s="9">
        <v>304</v>
      </c>
      <c r="AR1926" s="9">
        <v>3534</v>
      </c>
      <c r="AS1926" s="9">
        <v>127</v>
      </c>
      <c r="AT1926" s="10">
        <v>5</v>
      </c>
    </row>
    <row r="1927" spans="1:46" ht="42.75" x14ac:dyDescent="0.25">
      <c r="A1927" s="26" t="str">
        <f t="shared" si="60"/>
        <v>2016Registered nursesBritish ColumbiaUnknown places of work</v>
      </c>
      <c r="B1927" s="24">
        <v>2016</v>
      </c>
      <c r="C1927" s="9" t="s">
        <v>7</v>
      </c>
      <c r="D1927" s="9" t="s">
        <v>167</v>
      </c>
      <c r="E1927" s="9" t="str">
        <f t="shared" si="61"/>
        <v>British Columbia</v>
      </c>
      <c r="F1927" s="9" t="s">
        <v>184</v>
      </c>
      <c r="G1927" s="9" t="s">
        <v>49</v>
      </c>
      <c r="H1927" s="9">
        <v>541</v>
      </c>
      <c r="I1927" s="9">
        <v>492</v>
      </c>
      <c r="J1927" s="9">
        <v>49</v>
      </c>
      <c r="K1927" s="9">
        <v>0</v>
      </c>
      <c r="L1927" s="9">
        <v>151</v>
      </c>
      <c r="M1927" s="9">
        <v>172</v>
      </c>
      <c r="N1927" s="9">
        <v>93</v>
      </c>
      <c r="O1927" s="9">
        <v>52</v>
      </c>
      <c r="P1927" s="9">
        <v>17</v>
      </c>
      <c r="Q1927" s="9">
        <v>22</v>
      </c>
      <c r="R1927" s="9">
        <v>13</v>
      </c>
      <c r="S1927" s="9">
        <v>10</v>
      </c>
      <c r="T1927" s="9">
        <v>7</v>
      </c>
      <c r="U1927" s="9">
        <v>4</v>
      </c>
      <c r="V1927" s="9">
        <v>0</v>
      </c>
      <c r="W1927" s="9">
        <v>0</v>
      </c>
      <c r="X1927" s="9">
        <v>466</v>
      </c>
      <c r="Y1927" s="9">
        <v>40</v>
      </c>
      <c r="Z1927" s="9">
        <v>35</v>
      </c>
      <c r="AA1927" s="9">
        <v>242</v>
      </c>
      <c r="AB1927" s="9">
        <v>37</v>
      </c>
      <c r="AC1927" s="9">
        <v>18</v>
      </c>
      <c r="AD1927" s="9">
        <v>16</v>
      </c>
      <c r="AE1927" s="9">
        <v>228</v>
      </c>
      <c r="AF1927" s="9">
        <v>208</v>
      </c>
      <c r="AG1927" s="9">
        <v>72</v>
      </c>
      <c r="AH1927" s="9">
        <v>247</v>
      </c>
      <c r="AI1927" s="9">
        <v>14</v>
      </c>
      <c r="AJ1927" s="9">
        <v>4</v>
      </c>
      <c r="AK1927" s="9">
        <v>0</v>
      </c>
      <c r="AL1927" s="9">
        <v>2</v>
      </c>
      <c r="AM1927" s="9">
        <v>535</v>
      </c>
      <c r="AN1927" s="9">
        <v>4</v>
      </c>
      <c r="AO1927" s="9">
        <v>0</v>
      </c>
      <c r="AP1927" s="9">
        <v>1</v>
      </c>
      <c r="AQ1927" s="9">
        <v>536</v>
      </c>
      <c r="AR1927" s="9">
        <v>490</v>
      </c>
      <c r="AS1927" s="9">
        <v>50</v>
      </c>
      <c r="AT1927" s="10">
        <v>1</v>
      </c>
    </row>
    <row r="1928" spans="1:46" ht="42.75" x14ac:dyDescent="0.25">
      <c r="A1928" s="26" t="str">
        <f t="shared" si="60"/>
        <v>2016Registered nursesYukonAll places of work</v>
      </c>
      <c r="B1928" s="24">
        <v>2016</v>
      </c>
      <c r="C1928" s="9" t="s">
        <v>7</v>
      </c>
      <c r="D1928" s="9" t="s">
        <v>168</v>
      </c>
      <c r="E1928" s="9" t="str">
        <f t="shared" si="61"/>
        <v>Yukon</v>
      </c>
      <c r="F1928" s="9" t="s">
        <v>179</v>
      </c>
      <c r="G1928" s="9" t="s">
        <v>9</v>
      </c>
      <c r="H1928" s="9">
        <v>404</v>
      </c>
      <c r="I1928" s="9">
        <v>366</v>
      </c>
      <c r="J1928" s="9">
        <v>38</v>
      </c>
      <c r="K1928" s="9">
        <v>0</v>
      </c>
      <c r="L1928" s="9">
        <v>9</v>
      </c>
      <c r="M1928" s="9">
        <v>46</v>
      </c>
      <c r="N1928" s="9">
        <v>70</v>
      </c>
      <c r="O1928" s="9">
        <v>58</v>
      </c>
      <c r="P1928" s="9">
        <v>44</v>
      </c>
      <c r="Q1928" s="9">
        <v>36</v>
      </c>
      <c r="R1928" s="9">
        <v>45</v>
      </c>
      <c r="S1928" s="9">
        <v>51</v>
      </c>
      <c r="T1928" s="9">
        <v>30</v>
      </c>
      <c r="U1928" s="9">
        <v>14</v>
      </c>
      <c r="V1928" s="9">
        <v>1</v>
      </c>
      <c r="W1928" s="9">
        <v>0</v>
      </c>
      <c r="X1928" s="9">
        <v>363</v>
      </c>
      <c r="Y1928" s="9">
        <v>41</v>
      </c>
      <c r="Z1928" s="9">
        <v>0</v>
      </c>
      <c r="AA1928" s="9">
        <v>154</v>
      </c>
      <c r="AB1928" s="9">
        <v>95</v>
      </c>
      <c r="AC1928" s="9">
        <v>72</v>
      </c>
      <c r="AD1928" s="9">
        <v>83</v>
      </c>
      <c r="AE1928" s="9">
        <v>0</v>
      </c>
      <c r="AF1928" s="9">
        <v>210</v>
      </c>
      <c r="AG1928" s="9">
        <v>153</v>
      </c>
      <c r="AH1928" s="9">
        <v>41</v>
      </c>
      <c r="AI1928" s="9">
        <v>0</v>
      </c>
      <c r="AJ1928" s="9">
        <v>298</v>
      </c>
      <c r="AK1928" s="9">
        <v>43</v>
      </c>
      <c r="AL1928" s="9">
        <v>52</v>
      </c>
      <c r="AM1928" s="9">
        <v>11</v>
      </c>
      <c r="AN1928" s="9">
        <v>354</v>
      </c>
      <c r="AO1928" s="9">
        <v>34</v>
      </c>
      <c r="AP1928" s="9">
        <v>9</v>
      </c>
      <c r="AQ1928" s="9">
        <v>7</v>
      </c>
      <c r="AR1928" s="9">
        <v>325</v>
      </c>
      <c r="AS1928" s="9">
        <v>79</v>
      </c>
      <c r="AT1928" s="10">
        <v>0</v>
      </c>
    </row>
    <row r="1929" spans="1:46" ht="28.5" x14ac:dyDescent="0.25">
      <c r="A1929" s="26" t="str">
        <f t="shared" si="60"/>
        <v>2016Registered nursesYukonHospital</v>
      </c>
      <c r="B1929" s="24">
        <v>2016</v>
      </c>
      <c r="C1929" s="9" t="s">
        <v>7</v>
      </c>
      <c r="D1929" s="9" t="s">
        <v>168</v>
      </c>
      <c r="E1929" s="9" t="str">
        <f t="shared" si="61"/>
        <v>Yukon</v>
      </c>
      <c r="F1929" s="9" t="s">
        <v>180</v>
      </c>
      <c r="G1929" s="9" t="s">
        <v>10</v>
      </c>
      <c r="H1929" s="9">
        <v>204</v>
      </c>
      <c r="I1929" s="9">
        <v>180</v>
      </c>
      <c r="J1929" s="9">
        <v>24</v>
      </c>
      <c r="K1929" s="9">
        <v>0</v>
      </c>
      <c r="L1929" s="9">
        <v>7</v>
      </c>
      <c r="M1929" s="9">
        <v>32</v>
      </c>
      <c r="N1929" s="9">
        <v>42</v>
      </c>
      <c r="O1929" s="9">
        <v>29</v>
      </c>
      <c r="P1929" s="9">
        <v>24</v>
      </c>
      <c r="Q1929" s="9">
        <v>14</v>
      </c>
      <c r="R1929" s="9">
        <v>21</v>
      </c>
      <c r="S1929" s="9">
        <v>17</v>
      </c>
      <c r="T1929" s="9">
        <v>14</v>
      </c>
      <c r="U1929" s="9">
        <v>3</v>
      </c>
      <c r="V1929" s="9">
        <v>1</v>
      </c>
      <c r="W1929" s="9">
        <v>0</v>
      </c>
      <c r="X1929" s="9">
        <v>187</v>
      </c>
      <c r="Y1929" s="9">
        <v>17</v>
      </c>
      <c r="Z1929" s="9">
        <v>0</v>
      </c>
      <c r="AA1929" s="9">
        <v>97</v>
      </c>
      <c r="AB1929" s="9">
        <v>47</v>
      </c>
      <c r="AC1929" s="9">
        <v>28</v>
      </c>
      <c r="AD1929" s="9">
        <v>32</v>
      </c>
      <c r="AE1929" s="9">
        <v>0</v>
      </c>
      <c r="AF1929" s="9">
        <v>96</v>
      </c>
      <c r="AG1929" s="9">
        <v>89</v>
      </c>
      <c r="AH1929" s="9">
        <v>19</v>
      </c>
      <c r="AI1929" s="9">
        <v>0</v>
      </c>
      <c r="AJ1929" s="9">
        <v>178</v>
      </c>
      <c r="AK1929" s="9">
        <v>9</v>
      </c>
      <c r="AL1929" s="9">
        <v>13</v>
      </c>
      <c r="AM1929" s="9">
        <v>4</v>
      </c>
      <c r="AN1929" s="9">
        <v>188</v>
      </c>
      <c r="AO1929" s="9">
        <v>15</v>
      </c>
      <c r="AP1929" s="9">
        <v>1</v>
      </c>
      <c r="AQ1929" s="9">
        <v>0</v>
      </c>
      <c r="AR1929" s="9">
        <v>177</v>
      </c>
      <c r="AS1929" s="9">
        <v>27</v>
      </c>
      <c r="AT1929" s="10">
        <v>0</v>
      </c>
    </row>
    <row r="1930" spans="1:46" ht="28.5" x14ac:dyDescent="0.25">
      <c r="A1930" s="26" t="str">
        <f t="shared" si="60"/>
        <v>2016Registered nursesYukonCommunity health</v>
      </c>
      <c r="B1930" s="24">
        <v>2016</v>
      </c>
      <c r="C1930" s="9" t="s">
        <v>7</v>
      </c>
      <c r="D1930" s="9" t="s">
        <v>168</v>
      </c>
      <c r="E1930" s="9" t="str">
        <f t="shared" si="61"/>
        <v>Yukon</v>
      </c>
      <c r="F1930" s="9" t="s">
        <v>182</v>
      </c>
      <c r="G1930" s="9" t="s">
        <v>11</v>
      </c>
      <c r="H1930" s="9">
        <v>122</v>
      </c>
      <c r="I1930" s="9">
        <v>113</v>
      </c>
      <c r="J1930" s="9">
        <v>9</v>
      </c>
      <c r="K1930" s="9">
        <v>0</v>
      </c>
      <c r="L1930" s="9">
        <v>1</v>
      </c>
      <c r="M1930" s="9">
        <v>6</v>
      </c>
      <c r="N1930" s="9">
        <v>14</v>
      </c>
      <c r="O1930" s="9">
        <v>21</v>
      </c>
      <c r="P1930" s="9">
        <v>12</v>
      </c>
      <c r="Q1930" s="9">
        <v>15</v>
      </c>
      <c r="R1930" s="9">
        <v>18</v>
      </c>
      <c r="S1930" s="9">
        <v>17</v>
      </c>
      <c r="T1930" s="9">
        <v>10</v>
      </c>
      <c r="U1930" s="9">
        <v>8</v>
      </c>
      <c r="V1930" s="9">
        <v>0</v>
      </c>
      <c r="W1930" s="9">
        <v>0</v>
      </c>
      <c r="X1930" s="9">
        <v>111</v>
      </c>
      <c r="Y1930" s="9">
        <v>11</v>
      </c>
      <c r="Z1930" s="9">
        <v>0</v>
      </c>
      <c r="AA1930" s="9">
        <v>29</v>
      </c>
      <c r="AB1930" s="9">
        <v>33</v>
      </c>
      <c r="AC1930" s="9">
        <v>29</v>
      </c>
      <c r="AD1930" s="9">
        <v>31</v>
      </c>
      <c r="AE1930" s="9">
        <v>0</v>
      </c>
      <c r="AF1930" s="9">
        <v>59</v>
      </c>
      <c r="AG1930" s="9">
        <v>49</v>
      </c>
      <c r="AH1930" s="9">
        <v>14</v>
      </c>
      <c r="AI1930" s="9">
        <v>0</v>
      </c>
      <c r="AJ1930" s="9">
        <v>90</v>
      </c>
      <c r="AK1930" s="9">
        <v>17</v>
      </c>
      <c r="AL1930" s="9">
        <v>15</v>
      </c>
      <c r="AM1930" s="9">
        <v>0</v>
      </c>
      <c r="AN1930" s="9">
        <v>114</v>
      </c>
      <c r="AO1930" s="9">
        <v>6</v>
      </c>
      <c r="AP1930" s="9">
        <v>1</v>
      </c>
      <c r="AQ1930" s="9">
        <v>1</v>
      </c>
      <c r="AR1930" s="9">
        <v>74</v>
      </c>
      <c r="AS1930" s="9">
        <v>48</v>
      </c>
      <c r="AT1930" s="10">
        <v>0</v>
      </c>
    </row>
    <row r="1931" spans="1:46" ht="57" x14ac:dyDescent="0.25">
      <c r="A1931" s="26" t="str">
        <f t="shared" si="60"/>
        <v>2016Registered nursesYukonNursing home/long-term care</v>
      </c>
      <c r="B1931" s="24">
        <v>2016</v>
      </c>
      <c r="C1931" s="9" t="s">
        <v>7</v>
      </c>
      <c r="D1931" s="9" t="s">
        <v>168</v>
      </c>
      <c r="E1931" s="9" t="str">
        <f t="shared" si="61"/>
        <v>Yukon</v>
      </c>
      <c r="F1931" s="9" t="s">
        <v>181</v>
      </c>
      <c r="G1931" s="9" t="s">
        <v>12</v>
      </c>
      <c r="H1931" s="9">
        <v>29</v>
      </c>
      <c r="I1931" s="9">
        <v>28</v>
      </c>
      <c r="J1931" s="9">
        <v>1</v>
      </c>
      <c r="K1931" s="9">
        <v>0</v>
      </c>
      <c r="L1931" s="9">
        <v>0</v>
      </c>
      <c r="M1931" s="9">
        <v>7</v>
      </c>
      <c r="N1931" s="9">
        <v>2</v>
      </c>
      <c r="O1931" s="9">
        <v>1</v>
      </c>
      <c r="P1931" s="9">
        <v>5</v>
      </c>
      <c r="Q1931" s="9">
        <v>5</v>
      </c>
      <c r="R1931" s="9">
        <v>3</v>
      </c>
      <c r="S1931" s="9">
        <v>5</v>
      </c>
      <c r="T1931" s="9">
        <v>0</v>
      </c>
      <c r="U1931" s="9">
        <v>1</v>
      </c>
      <c r="V1931" s="9">
        <v>0</v>
      </c>
      <c r="W1931" s="9">
        <v>0</v>
      </c>
      <c r="X1931" s="9">
        <v>20</v>
      </c>
      <c r="Y1931" s="9">
        <v>9</v>
      </c>
      <c r="Z1931" s="9">
        <v>0</v>
      </c>
      <c r="AA1931" s="9">
        <v>10</v>
      </c>
      <c r="AB1931" s="9">
        <v>6</v>
      </c>
      <c r="AC1931" s="9">
        <v>9</v>
      </c>
      <c r="AD1931" s="9">
        <v>4</v>
      </c>
      <c r="AE1931" s="9">
        <v>0</v>
      </c>
      <c r="AF1931" s="9">
        <v>22</v>
      </c>
      <c r="AG1931" s="9">
        <v>3</v>
      </c>
      <c r="AH1931" s="9">
        <v>4</v>
      </c>
      <c r="AI1931" s="9">
        <v>0</v>
      </c>
      <c r="AJ1931" s="9">
        <v>14</v>
      </c>
      <c r="AK1931" s="9">
        <v>9</v>
      </c>
      <c r="AL1931" s="9">
        <v>6</v>
      </c>
      <c r="AM1931" s="9">
        <v>0</v>
      </c>
      <c r="AN1931" s="9">
        <v>28</v>
      </c>
      <c r="AO1931" s="9">
        <v>1</v>
      </c>
      <c r="AP1931" s="9">
        <v>0</v>
      </c>
      <c r="AQ1931" s="9">
        <v>0</v>
      </c>
      <c r="AR1931" s="9">
        <v>29</v>
      </c>
      <c r="AS1931" s="9">
        <v>0</v>
      </c>
      <c r="AT1931" s="10">
        <v>0</v>
      </c>
    </row>
    <row r="1932" spans="1:46" ht="42.75" x14ac:dyDescent="0.25">
      <c r="A1932" s="26" t="str">
        <f t="shared" si="60"/>
        <v>2016Registered nursesYukonOther places of work</v>
      </c>
      <c r="B1932" s="24">
        <v>2016</v>
      </c>
      <c r="C1932" s="9" t="s">
        <v>7</v>
      </c>
      <c r="D1932" s="9" t="s">
        <v>168</v>
      </c>
      <c r="E1932" s="9" t="str">
        <f t="shared" si="61"/>
        <v>Yukon</v>
      </c>
      <c r="F1932" s="9" t="s">
        <v>183</v>
      </c>
      <c r="G1932" s="9" t="s">
        <v>13</v>
      </c>
      <c r="H1932" s="9">
        <v>45</v>
      </c>
      <c r="I1932" s="9">
        <v>41</v>
      </c>
      <c r="J1932" s="9">
        <v>4</v>
      </c>
      <c r="K1932" s="9">
        <v>0</v>
      </c>
      <c r="L1932" s="9">
        <v>0</v>
      </c>
      <c r="M1932" s="9">
        <v>0</v>
      </c>
      <c r="N1932" s="9">
        <v>11</v>
      </c>
      <c r="O1932" s="9">
        <v>6</v>
      </c>
      <c r="P1932" s="9">
        <v>3</v>
      </c>
      <c r="Q1932" s="9">
        <v>2</v>
      </c>
      <c r="R1932" s="9">
        <v>3</v>
      </c>
      <c r="S1932" s="9">
        <v>12</v>
      </c>
      <c r="T1932" s="9">
        <v>6</v>
      </c>
      <c r="U1932" s="9">
        <v>2</v>
      </c>
      <c r="V1932" s="9">
        <v>0</v>
      </c>
      <c r="W1932" s="9">
        <v>0</v>
      </c>
      <c r="X1932" s="9">
        <v>41</v>
      </c>
      <c r="Y1932" s="9">
        <v>4</v>
      </c>
      <c r="Z1932" s="9">
        <v>0</v>
      </c>
      <c r="AA1932" s="9">
        <v>14</v>
      </c>
      <c r="AB1932" s="9">
        <v>9</v>
      </c>
      <c r="AC1932" s="9">
        <v>6</v>
      </c>
      <c r="AD1932" s="9">
        <v>16</v>
      </c>
      <c r="AE1932" s="9">
        <v>0</v>
      </c>
      <c r="AF1932" s="9">
        <v>32</v>
      </c>
      <c r="AG1932" s="9">
        <v>11</v>
      </c>
      <c r="AH1932" s="9">
        <v>2</v>
      </c>
      <c r="AI1932" s="9">
        <v>0</v>
      </c>
      <c r="AJ1932" s="9">
        <v>16</v>
      </c>
      <c r="AK1932" s="9">
        <v>8</v>
      </c>
      <c r="AL1932" s="9">
        <v>18</v>
      </c>
      <c r="AM1932" s="9">
        <v>3</v>
      </c>
      <c r="AN1932" s="9">
        <v>24</v>
      </c>
      <c r="AO1932" s="9">
        <v>12</v>
      </c>
      <c r="AP1932" s="9">
        <v>7</v>
      </c>
      <c r="AQ1932" s="9">
        <v>2</v>
      </c>
      <c r="AR1932" s="9">
        <v>42</v>
      </c>
      <c r="AS1932" s="9">
        <v>3</v>
      </c>
      <c r="AT1932" s="10">
        <v>0</v>
      </c>
    </row>
    <row r="1933" spans="1:46" ht="42.75" x14ac:dyDescent="0.25">
      <c r="A1933" s="26" t="str">
        <f t="shared" si="60"/>
        <v>2016Registered nursesYukonUnknown places of work</v>
      </c>
      <c r="B1933" s="24">
        <v>2016</v>
      </c>
      <c r="C1933" s="9" t="s">
        <v>7</v>
      </c>
      <c r="D1933" s="9" t="s">
        <v>168</v>
      </c>
      <c r="E1933" s="9" t="str">
        <f t="shared" si="61"/>
        <v>Yukon</v>
      </c>
      <c r="F1933" s="9" t="s">
        <v>184</v>
      </c>
      <c r="G1933" s="9" t="s">
        <v>49</v>
      </c>
      <c r="H1933" s="9">
        <v>4</v>
      </c>
      <c r="I1933" s="9">
        <v>4</v>
      </c>
      <c r="J1933" s="9">
        <v>0</v>
      </c>
      <c r="K1933" s="9">
        <v>0</v>
      </c>
      <c r="L1933" s="9">
        <v>1</v>
      </c>
      <c r="M1933" s="9">
        <v>1</v>
      </c>
      <c r="N1933" s="9">
        <v>1</v>
      </c>
      <c r="O1933" s="9">
        <v>1</v>
      </c>
      <c r="P1933" s="9">
        <v>0</v>
      </c>
      <c r="Q1933" s="9">
        <v>0</v>
      </c>
      <c r="R1933" s="9">
        <v>0</v>
      </c>
      <c r="S1933" s="9">
        <v>0</v>
      </c>
      <c r="T1933" s="9">
        <v>0</v>
      </c>
      <c r="U1933" s="9">
        <v>0</v>
      </c>
      <c r="V1933" s="9">
        <v>0</v>
      </c>
      <c r="W1933" s="9">
        <v>0</v>
      </c>
      <c r="X1933" s="9">
        <v>4</v>
      </c>
      <c r="Y1933" s="9">
        <v>0</v>
      </c>
      <c r="Z1933" s="9">
        <v>0</v>
      </c>
      <c r="AA1933" s="9">
        <v>4</v>
      </c>
      <c r="AB1933" s="9">
        <v>0</v>
      </c>
      <c r="AC1933" s="9">
        <v>0</v>
      </c>
      <c r="AD1933" s="9">
        <v>0</v>
      </c>
      <c r="AE1933" s="9">
        <v>0</v>
      </c>
      <c r="AF1933" s="9">
        <v>1</v>
      </c>
      <c r="AG1933" s="9">
        <v>1</v>
      </c>
      <c r="AH1933" s="9">
        <v>2</v>
      </c>
      <c r="AI1933" s="9">
        <v>0</v>
      </c>
      <c r="AJ1933" s="9">
        <v>0</v>
      </c>
      <c r="AK1933" s="9">
        <v>0</v>
      </c>
      <c r="AL1933" s="9">
        <v>0</v>
      </c>
      <c r="AM1933" s="9">
        <v>4</v>
      </c>
      <c r="AN1933" s="9">
        <v>0</v>
      </c>
      <c r="AO1933" s="9">
        <v>0</v>
      </c>
      <c r="AP1933" s="9">
        <v>0</v>
      </c>
      <c r="AQ1933" s="9">
        <v>4</v>
      </c>
      <c r="AR1933" s="9">
        <v>3</v>
      </c>
      <c r="AS1933" s="9">
        <v>1</v>
      </c>
      <c r="AT1933" s="10">
        <v>0</v>
      </c>
    </row>
    <row r="1934" spans="1:46" ht="57" x14ac:dyDescent="0.25">
      <c r="A1934" s="26" t="str">
        <f t="shared" si="60"/>
        <v>2016Registered nursesNorthwest TerritoriesAll places of work</v>
      </c>
      <c r="B1934" s="24">
        <v>2016</v>
      </c>
      <c r="C1934" s="9" t="s">
        <v>7</v>
      </c>
      <c r="D1934" s="9" t="s">
        <v>169</v>
      </c>
      <c r="E1934" s="9" t="str">
        <f t="shared" si="61"/>
        <v>Northwest Territories</v>
      </c>
      <c r="F1934" s="9" t="s">
        <v>179</v>
      </c>
      <c r="G1934" s="9" t="s">
        <v>9</v>
      </c>
      <c r="H1934" s="9">
        <v>725</v>
      </c>
      <c r="I1934" s="9">
        <v>646</v>
      </c>
      <c r="J1934" s="9">
        <v>79</v>
      </c>
      <c r="K1934" s="9">
        <v>0</v>
      </c>
      <c r="L1934" s="9">
        <v>3</v>
      </c>
      <c r="M1934" s="9">
        <v>70</v>
      </c>
      <c r="N1934" s="9">
        <v>118</v>
      </c>
      <c r="O1934" s="9">
        <v>93</v>
      </c>
      <c r="P1934" s="9">
        <v>83</v>
      </c>
      <c r="Q1934" s="9">
        <v>73</v>
      </c>
      <c r="R1934" s="9">
        <v>91</v>
      </c>
      <c r="S1934" s="9">
        <v>86</v>
      </c>
      <c r="T1934" s="9">
        <v>66</v>
      </c>
      <c r="U1934" s="9">
        <v>29</v>
      </c>
      <c r="V1934" s="9">
        <v>13</v>
      </c>
      <c r="W1934" s="9">
        <v>0</v>
      </c>
      <c r="X1934" s="9">
        <v>679</v>
      </c>
      <c r="Y1934" s="9">
        <v>45</v>
      </c>
      <c r="Z1934" s="9">
        <v>1</v>
      </c>
      <c r="AA1934" s="9">
        <v>277</v>
      </c>
      <c r="AB1934" s="9">
        <v>168</v>
      </c>
      <c r="AC1934" s="9">
        <v>127</v>
      </c>
      <c r="AD1934" s="9">
        <v>153</v>
      </c>
      <c r="AE1934" s="9">
        <v>0</v>
      </c>
      <c r="AF1934" s="9">
        <v>513</v>
      </c>
      <c r="AG1934" s="9">
        <v>0</v>
      </c>
      <c r="AH1934" s="9">
        <v>212</v>
      </c>
      <c r="AI1934" s="9">
        <v>0</v>
      </c>
      <c r="AJ1934" s="9">
        <v>531</v>
      </c>
      <c r="AK1934" s="9">
        <v>97</v>
      </c>
      <c r="AL1934" s="9">
        <v>83</v>
      </c>
      <c r="AM1934" s="9">
        <v>14</v>
      </c>
      <c r="AN1934" s="9">
        <v>653</v>
      </c>
      <c r="AO1934" s="9">
        <v>37</v>
      </c>
      <c r="AP1934" s="9">
        <v>19</v>
      </c>
      <c r="AQ1934" s="9">
        <v>16</v>
      </c>
      <c r="AR1934" s="9">
        <v>504</v>
      </c>
      <c r="AS1934" s="9">
        <v>217</v>
      </c>
      <c r="AT1934" s="10">
        <v>4</v>
      </c>
    </row>
    <row r="1935" spans="1:46" ht="57" x14ac:dyDescent="0.25">
      <c r="A1935" s="26" t="str">
        <f t="shared" si="60"/>
        <v>2016Registered nursesNorthwest TerritoriesHospital</v>
      </c>
      <c r="B1935" s="24">
        <v>2016</v>
      </c>
      <c r="C1935" s="9" t="s">
        <v>7</v>
      </c>
      <c r="D1935" s="9" t="s">
        <v>169</v>
      </c>
      <c r="E1935" s="9" t="str">
        <f t="shared" si="61"/>
        <v>Northwest Territories</v>
      </c>
      <c r="F1935" s="9" t="s">
        <v>180</v>
      </c>
      <c r="G1935" s="9" t="s">
        <v>10</v>
      </c>
      <c r="H1935" s="9">
        <v>324</v>
      </c>
      <c r="I1935" s="9">
        <v>291</v>
      </c>
      <c r="J1935" s="9">
        <v>33</v>
      </c>
      <c r="K1935" s="9">
        <v>0</v>
      </c>
      <c r="L1935" s="9">
        <v>3</v>
      </c>
      <c r="M1935" s="9">
        <v>44</v>
      </c>
      <c r="N1935" s="9">
        <v>70</v>
      </c>
      <c r="O1935" s="9">
        <v>56</v>
      </c>
      <c r="P1935" s="9">
        <v>39</v>
      </c>
      <c r="Q1935" s="9">
        <v>29</v>
      </c>
      <c r="R1935" s="9">
        <v>38</v>
      </c>
      <c r="S1935" s="9">
        <v>24</v>
      </c>
      <c r="T1935" s="9">
        <v>14</v>
      </c>
      <c r="U1935" s="9">
        <v>6</v>
      </c>
      <c r="V1935" s="9">
        <v>1</v>
      </c>
      <c r="W1935" s="9">
        <v>0</v>
      </c>
      <c r="X1935" s="9">
        <v>307</v>
      </c>
      <c r="Y1935" s="9">
        <v>17</v>
      </c>
      <c r="Z1935" s="9">
        <v>0</v>
      </c>
      <c r="AA1935" s="9">
        <v>172</v>
      </c>
      <c r="AB1935" s="9">
        <v>79</v>
      </c>
      <c r="AC1935" s="9">
        <v>41</v>
      </c>
      <c r="AD1935" s="9">
        <v>32</v>
      </c>
      <c r="AE1935" s="9">
        <v>0</v>
      </c>
      <c r="AF1935" s="9">
        <v>248</v>
      </c>
      <c r="AG1935" s="9">
        <v>0</v>
      </c>
      <c r="AH1935" s="9">
        <v>76</v>
      </c>
      <c r="AI1935" s="9">
        <v>0</v>
      </c>
      <c r="AJ1935" s="9">
        <v>269</v>
      </c>
      <c r="AK1935" s="9">
        <v>30</v>
      </c>
      <c r="AL1935" s="9">
        <v>23</v>
      </c>
      <c r="AM1935" s="9">
        <v>2</v>
      </c>
      <c r="AN1935" s="9">
        <v>304</v>
      </c>
      <c r="AO1935" s="9">
        <v>12</v>
      </c>
      <c r="AP1935" s="9">
        <v>4</v>
      </c>
      <c r="AQ1935" s="9">
        <v>4</v>
      </c>
      <c r="AR1935" s="9">
        <v>255</v>
      </c>
      <c r="AS1935" s="9">
        <v>67</v>
      </c>
      <c r="AT1935" s="10">
        <v>2</v>
      </c>
    </row>
    <row r="1936" spans="1:46" ht="57" x14ac:dyDescent="0.25">
      <c r="A1936" s="26" t="str">
        <f t="shared" si="60"/>
        <v>2016Registered nursesNorthwest TerritoriesCommunity health</v>
      </c>
      <c r="B1936" s="24">
        <v>2016</v>
      </c>
      <c r="C1936" s="9" t="s">
        <v>7</v>
      </c>
      <c r="D1936" s="9" t="s">
        <v>169</v>
      </c>
      <c r="E1936" s="9" t="str">
        <f t="shared" si="61"/>
        <v>Northwest Territories</v>
      </c>
      <c r="F1936" s="9" t="s">
        <v>182</v>
      </c>
      <c r="G1936" s="9" t="s">
        <v>11</v>
      </c>
      <c r="H1936" s="9">
        <v>250</v>
      </c>
      <c r="I1936" s="9">
        <v>221</v>
      </c>
      <c r="J1936" s="9">
        <v>29</v>
      </c>
      <c r="K1936" s="9">
        <v>0</v>
      </c>
      <c r="L1936" s="9">
        <v>0</v>
      </c>
      <c r="M1936" s="9">
        <v>12</v>
      </c>
      <c r="N1936" s="9">
        <v>31</v>
      </c>
      <c r="O1936" s="9">
        <v>21</v>
      </c>
      <c r="P1936" s="9">
        <v>21</v>
      </c>
      <c r="Q1936" s="9">
        <v>25</v>
      </c>
      <c r="R1936" s="9">
        <v>37</v>
      </c>
      <c r="S1936" s="9">
        <v>44</v>
      </c>
      <c r="T1936" s="9">
        <v>31</v>
      </c>
      <c r="U1936" s="9">
        <v>18</v>
      </c>
      <c r="V1936" s="9">
        <v>10</v>
      </c>
      <c r="W1936" s="9">
        <v>0</v>
      </c>
      <c r="X1936" s="9">
        <v>230</v>
      </c>
      <c r="Y1936" s="9">
        <v>19</v>
      </c>
      <c r="Z1936" s="9">
        <v>1</v>
      </c>
      <c r="AA1936" s="9">
        <v>60</v>
      </c>
      <c r="AB1936" s="9">
        <v>51</v>
      </c>
      <c r="AC1936" s="9">
        <v>57</v>
      </c>
      <c r="AD1936" s="9">
        <v>82</v>
      </c>
      <c r="AE1936" s="9">
        <v>0</v>
      </c>
      <c r="AF1936" s="9">
        <v>139</v>
      </c>
      <c r="AG1936" s="9">
        <v>0</v>
      </c>
      <c r="AH1936" s="9">
        <v>111</v>
      </c>
      <c r="AI1936" s="9">
        <v>0</v>
      </c>
      <c r="AJ1936" s="9">
        <v>190</v>
      </c>
      <c r="AK1936" s="9">
        <v>41</v>
      </c>
      <c r="AL1936" s="9">
        <v>17</v>
      </c>
      <c r="AM1936" s="9">
        <v>2</v>
      </c>
      <c r="AN1936" s="9">
        <v>241</v>
      </c>
      <c r="AO1936" s="9">
        <v>4</v>
      </c>
      <c r="AP1936" s="9">
        <v>2</v>
      </c>
      <c r="AQ1936" s="9">
        <v>3</v>
      </c>
      <c r="AR1936" s="9">
        <v>131</v>
      </c>
      <c r="AS1936" s="9">
        <v>117</v>
      </c>
      <c r="AT1936" s="10">
        <v>2</v>
      </c>
    </row>
    <row r="1937" spans="1:46" ht="57" x14ac:dyDescent="0.25">
      <c r="A1937" s="26" t="str">
        <f t="shared" si="60"/>
        <v>2016Registered nursesNorthwest TerritoriesNursing home/long-term care</v>
      </c>
      <c r="B1937" s="24">
        <v>2016</v>
      </c>
      <c r="C1937" s="9" t="s">
        <v>7</v>
      </c>
      <c r="D1937" s="9" t="s">
        <v>169</v>
      </c>
      <c r="E1937" s="9" t="str">
        <f t="shared" si="61"/>
        <v>Northwest Territories</v>
      </c>
      <c r="F1937" s="9" t="s">
        <v>181</v>
      </c>
      <c r="G1937" s="9" t="s">
        <v>12</v>
      </c>
      <c r="H1937" s="9">
        <v>15</v>
      </c>
      <c r="I1937" s="9">
        <v>14</v>
      </c>
      <c r="J1937" s="9">
        <v>1</v>
      </c>
      <c r="K1937" s="9">
        <v>0</v>
      </c>
      <c r="L1937" s="9">
        <v>0</v>
      </c>
      <c r="M1937" s="9">
        <v>3</v>
      </c>
      <c r="N1937" s="9">
        <v>4</v>
      </c>
      <c r="O1937" s="9">
        <v>2</v>
      </c>
      <c r="P1937" s="9">
        <v>0</v>
      </c>
      <c r="Q1937" s="9">
        <v>2</v>
      </c>
      <c r="R1937" s="9">
        <v>1</v>
      </c>
      <c r="S1937" s="9">
        <v>1</v>
      </c>
      <c r="T1937" s="9">
        <v>1</v>
      </c>
      <c r="U1937" s="9">
        <v>1</v>
      </c>
      <c r="V1937" s="9">
        <v>0</v>
      </c>
      <c r="W1937" s="9">
        <v>0</v>
      </c>
      <c r="X1937" s="9">
        <v>14</v>
      </c>
      <c r="Y1937" s="9">
        <v>1</v>
      </c>
      <c r="Z1937" s="9">
        <v>0</v>
      </c>
      <c r="AA1937" s="9">
        <v>8</v>
      </c>
      <c r="AB1937" s="9">
        <v>3</v>
      </c>
      <c r="AC1937" s="9">
        <v>2</v>
      </c>
      <c r="AD1937" s="9">
        <v>2</v>
      </c>
      <c r="AE1937" s="9">
        <v>0</v>
      </c>
      <c r="AF1937" s="9">
        <v>13</v>
      </c>
      <c r="AG1937" s="9">
        <v>0</v>
      </c>
      <c r="AH1937" s="9">
        <v>2</v>
      </c>
      <c r="AI1937" s="9">
        <v>0</v>
      </c>
      <c r="AJ1937" s="9">
        <v>6</v>
      </c>
      <c r="AK1937" s="9">
        <v>6</v>
      </c>
      <c r="AL1937" s="9">
        <v>3</v>
      </c>
      <c r="AM1937" s="9">
        <v>0</v>
      </c>
      <c r="AN1937" s="9">
        <v>15</v>
      </c>
      <c r="AO1937" s="9">
        <v>0</v>
      </c>
      <c r="AP1937" s="9">
        <v>0</v>
      </c>
      <c r="AQ1937" s="9">
        <v>0</v>
      </c>
      <c r="AR1937" s="9">
        <v>10</v>
      </c>
      <c r="AS1937" s="9">
        <v>5</v>
      </c>
      <c r="AT1937" s="10">
        <v>0</v>
      </c>
    </row>
    <row r="1938" spans="1:46" ht="57" x14ac:dyDescent="0.25">
      <c r="A1938" s="26" t="str">
        <f t="shared" si="60"/>
        <v>2016Registered nursesNorthwest TerritoriesOther places of work</v>
      </c>
      <c r="B1938" s="24">
        <v>2016</v>
      </c>
      <c r="C1938" s="9" t="s">
        <v>7</v>
      </c>
      <c r="D1938" s="9" t="s">
        <v>169</v>
      </c>
      <c r="E1938" s="9" t="str">
        <f t="shared" si="61"/>
        <v>Northwest Territories</v>
      </c>
      <c r="F1938" s="9" t="s">
        <v>183</v>
      </c>
      <c r="G1938" s="9" t="s">
        <v>13</v>
      </c>
      <c r="H1938" s="9">
        <v>93</v>
      </c>
      <c r="I1938" s="9">
        <v>78</v>
      </c>
      <c r="J1938" s="9">
        <v>15</v>
      </c>
      <c r="K1938" s="9">
        <v>0</v>
      </c>
      <c r="L1938" s="9">
        <v>0</v>
      </c>
      <c r="M1938" s="9">
        <v>3</v>
      </c>
      <c r="N1938" s="9">
        <v>7</v>
      </c>
      <c r="O1938" s="9">
        <v>9</v>
      </c>
      <c r="P1938" s="9">
        <v>16</v>
      </c>
      <c r="Q1938" s="9">
        <v>14</v>
      </c>
      <c r="R1938" s="9">
        <v>9</v>
      </c>
      <c r="S1938" s="9">
        <v>15</v>
      </c>
      <c r="T1938" s="9">
        <v>14</v>
      </c>
      <c r="U1938" s="9">
        <v>4</v>
      </c>
      <c r="V1938" s="9">
        <v>2</v>
      </c>
      <c r="W1938" s="9">
        <v>0</v>
      </c>
      <c r="X1938" s="9">
        <v>87</v>
      </c>
      <c r="Y1938" s="9">
        <v>6</v>
      </c>
      <c r="Z1938" s="9">
        <v>0</v>
      </c>
      <c r="AA1938" s="9">
        <v>17</v>
      </c>
      <c r="AB1938" s="9">
        <v>27</v>
      </c>
      <c r="AC1938" s="9">
        <v>19</v>
      </c>
      <c r="AD1938" s="9">
        <v>30</v>
      </c>
      <c r="AE1938" s="9">
        <v>0</v>
      </c>
      <c r="AF1938" s="9">
        <v>78</v>
      </c>
      <c r="AG1938" s="9">
        <v>0</v>
      </c>
      <c r="AH1938" s="9">
        <v>15</v>
      </c>
      <c r="AI1938" s="9">
        <v>0</v>
      </c>
      <c r="AJ1938" s="9">
        <v>35</v>
      </c>
      <c r="AK1938" s="9">
        <v>17</v>
      </c>
      <c r="AL1938" s="9">
        <v>39</v>
      </c>
      <c r="AM1938" s="9">
        <v>2</v>
      </c>
      <c r="AN1938" s="9">
        <v>58</v>
      </c>
      <c r="AO1938" s="9">
        <v>21</v>
      </c>
      <c r="AP1938" s="9">
        <v>13</v>
      </c>
      <c r="AQ1938" s="9">
        <v>1</v>
      </c>
      <c r="AR1938" s="9">
        <v>77</v>
      </c>
      <c r="AS1938" s="9">
        <v>16</v>
      </c>
      <c r="AT1938" s="10">
        <v>0</v>
      </c>
    </row>
    <row r="1939" spans="1:46" ht="57" x14ac:dyDescent="0.25">
      <c r="A1939" s="26" t="str">
        <f t="shared" si="60"/>
        <v>2016Registered nursesNorthwest TerritoriesUnknown places of work</v>
      </c>
      <c r="B1939" s="24">
        <v>2016</v>
      </c>
      <c r="C1939" s="9" t="s">
        <v>7</v>
      </c>
      <c r="D1939" s="9" t="s">
        <v>169</v>
      </c>
      <c r="E1939" s="9" t="str">
        <f t="shared" si="61"/>
        <v>Northwest Territories</v>
      </c>
      <c r="F1939" s="9" t="s">
        <v>184</v>
      </c>
      <c r="G1939" s="9" t="s">
        <v>49</v>
      </c>
      <c r="H1939" s="9">
        <v>43</v>
      </c>
      <c r="I1939" s="9">
        <v>42</v>
      </c>
      <c r="J1939" s="9">
        <v>1</v>
      </c>
      <c r="K1939" s="9">
        <v>0</v>
      </c>
      <c r="L1939" s="9">
        <v>0</v>
      </c>
      <c r="M1939" s="9">
        <v>8</v>
      </c>
      <c r="N1939" s="9">
        <v>6</v>
      </c>
      <c r="O1939" s="9">
        <v>5</v>
      </c>
      <c r="P1939" s="9">
        <v>7</v>
      </c>
      <c r="Q1939" s="9">
        <v>3</v>
      </c>
      <c r="R1939" s="9">
        <v>6</v>
      </c>
      <c r="S1939" s="9">
        <v>2</v>
      </c>
      <c r="T1939" s="9">
        <v>6</v>
      </c>
      <c r="U1939" s="9">
        <v>0</v>
      </c>
      <c r="V1939" s="9">
        <v>0</v>
      </c>
      <c r="W1939" s="9">
        <v>0</v>
      </c>
      <c r="X1939" s="9">
        <v>41</v>
      </c>
      <c r="Y1939" s="9">
        <v>2</v>
      </c>
      <c r="Z1939" s="9">
        <v>0</v>
      </c>
      <c r="AA1939" s="9">
        <v>20</v>
      </c>
      <c r="AB1939" s="9">
        <v>8</v>
      </c>
      <c r="AC1939" s="9">
        <v>8</v>
      </c>
      <c r="AD1939" s="9">
        <v>7</v>
      </c>
      <c r="AE1939" s="9">
        <v>0</v>
      </c>
      <c r="AF1939" s="9">
        <v>35</v>
      </c>
      <c r="AG1939" s="9">
        <v>0</v>
      </c>
      <c r="AH1939" s="9">
        <v>8</v>
      </c>
      <c r="AI1939" s="9">
        <v>0</v>
      </c>
      <c r="AJ1939" s="9">
        <v>31</v>
      </c>
      <c r="AK1939" s="9">
        <v>3</v>
      </c>
      <c r="AL1939" s="9">
        <v>1</v>
      </c>
      <c r="AM1939" s="9">
        <v>8</v>
      </c>
      <c r="AN1939" s="9">
        <v>35</v>
      </c>
      <c r="AO1939" s="9">
        <v>0</v>
      </c>
      <c r="AP1939" s="9">
        <v>0</v>
      </c>
      <c r="AQ1939" s="9">
        <v>8</v>
      </c>
      <c r="AR1939" s="9">
        <v>31</v>
      </c>
      <c r="AS1939" s="9">
        <v>12</v>
      </c>
      <c r="AT1939" s="10">
        <v>0</v>
      </c>
    </row>
    <row r="1940" spans="1:46" ht="42.75" x14ac:dyDescent="0.25">
      <c r="A1940" s="26" t="str">
        <f t="shared" si="60"/>
        <v>2016Registered nursesNunavutAll places of work</v>
      </c>
      <c r="B1940" s="24">
        <v>2016</v>
      </c>
      <c r="C1940" s="9" t="s">
        <v>7</v>
      </c>
      <c r="D1940" s="9" t="s">
        <v>170</v>
      </c>
      <c r="E1940" s="9" t="str">
        <f t="shared" si="61"/>
        <v>Nunavut</v>
      </c>
      <c r="F1940" s="9" t="s">
        <v>179</v>
      </c>
      <c r="G1940" s="9" t="s">
        <v>9</v>
      </c>
      <c r="H1940" s="9">
        <v>306</v>
      </c>
      <c r="I1940" s="9">
        <v>266</v>
      </c>
      <c r="J1940" s="9">
        <v>40</v>
      </c>
      <c r="K1940" s="9">
        <v>0</v>
      </c>
      <c r="L1940" s="9">
        <v>0</v>
      </c>
      <c r="M1940" s="9">
        <v>21</v>
      </c>
      <c r="N1940" s="9">
        <v>43</v>
      </c>
      <c r="O1940" s="9">
        <v>37</v>
      </c>
      <c r="P1940" s="9">
        <v>35</v>
      </c>
      <c r="Q1940" s="9">
        <v>33</v>
      </c>
      <c r="R1940" s="9">
        <v>33</v>
      </c>
      <c r="S1940" s="9">
        <v>33</v>
      </c>
      <c r="T1940" s="9">
        <v>39</v>
      </c>
      <c r="U1940" s="9">
        <v>22</v>
      </c>
      <c r="V1940" s="9">
        <v>10</v>
      </c>
      <c r="W1940" s="9">
        <v>0</v>
      </c>
      <c r="X1940" s="9">
        <v>271</v>
      </c>
      <c r="Y1940" s="9">
        <v>35</v>
      </c>
      <c r="Z1940" s="9">
        <v>0</v>
      </c>
      <c r="AA1940" s="9">
        <v>94</v>
      </c>
      <c r="AB1940" s="9">
        <v>71</v>
      </c>
      <c r="AC1940" s="9">
        <v>62</v>
      </c>
      <c r="AD1940" s="9">
        <v>79</v>
      </c>
      <c r="AE1940" s="9">
        <v>0</v>
      </c>
      <c r="AF1940" s="9">
        <v>199</v>
      </c>
      <c r="AG1940" s="9">
        <v>0</v>
      </c>
      <c r="AH1940" s="9">
        <v>107</v>
      </c>
      <c r="AI1940" s="9">
        <v>0</v>
      </c>
      <c r="AJ1940" s="9">
        <v>202</v>
      </c>
      <c r="AK1940" s="9">
        <v>47</v>
      </c>
      <c r="AL1940" s="9">
        <v>54</v>
      </c>
      <c r="AM1940" s="9">
        <v>3</v>
      </c>
      <c r="AN1940" s="9">
        <v>283</v>
      </c>
      <c r="AO1940" s="9">
        <v>14</v>
      </c>
      <c r="AP1940" s="9">
        <v>6</v>
      </c>
      <c r="AQ1940" s="9">
        <v>3</v>
      </c>
      <c r="AR1940" s="9">
        <v>108</v>
      </c>
      <c r="AS1940" s="9">
        <v>198</v>
      </c>
      <c r="AT1940" s="10">
        <v>0</v>
      </c>
    </row>
    <row r="1941" spans="1:46" ht="28.5" x14ac:dyDescent="0.25">
      <c r="A1941" s="26" t="str">
        <f t="shared" si="60"/>
        <v>2016Registered nursesNunavutHospital</v>
      </c>
      <c r="B1941" s="24">
        <v>2016</v>
      </c>
      <c r="C1941" s="9" t="s">
        <v>7</v>
      </c>
      <c r="D1941" s="9" t="s">
        <v>170</v>
      </c>
      <c r="E1941" s="9" t="str">
        <f t="shared" si="61"/>
        <v>Nunavut</v>
      </c>
      <c r="F1941" s="9" t="s">
        <v>180</v>
      </c>
      <c r="G1941" s="9" t="s">
        <v>10</v>
      </c>
      <c r="H1941" s="9">
        <v>70</v>
      </c>
      <c r="I1941" s="9">
        <v>63</v>
      </c>
      <c r="J1941" s="9">
        <v>7</v>
      </c>
      <c r="K1941" s="9">
        <v>0</v>
      </c>
      <c r="L1941" s="9">
        <v>0</v>
      </c>
      <c r="M1941" s="9">
        <v>6</v>
      </c>
      <c r="N1941" s="9">
        <v>17</v>
      </c>
      <c r="O1941" s="9">
        <v>9</v>
      </c>
      <c r="P1941" s="9">
        <v>8</v>
      </c>
      <c r="Q1941" s="9">
        <v>9</v>
      </c>
      <c r="R1941" s="9">
        <v>4</v>
      </c>
      <c r="S1941" s="9">
        <v>5</v>
      </c>
      <c r="T1941" s="9">
        <v>6</v>
      </c>
      <c r="U1941" s="9">
        <v>5</v>
      </c>
      <c r="V1941" s="9">
        <v>1</v>
      </c>
      <c r="W1941" s="9">
        <v>0</v>
      </c>
      <c r="X1941" s="9">
        <v>60</v>
      </c>
      <c r="Y1941" s="9">
        <v>10</v>
      </c>
      <c r="Z1941" s="9">
        <v>0</v>
      </c>
      <c r="AA1941" s="9">
        <v>35</v>
      </c>
      <c r="AB1941" s="9">
        <v>11</v>
      </c>
      <c r="AC1941" s="9">
        <v>9</v>
      </c>
      <c r="AD1941" s="9">
        <v>15</v>
      </c>
      <c r="AE1941" s="9">
        <v>0</v>
      </c>
      <c r="AF1941" s="9">
        <v>50</v>
      </c>
      <c r="AG1941" s="9">
        <v>0</v>
      </c>
      <c r="AH1941" s="9">
        <v>20</v>
      </c>
      <c r="AI1941" s="9">
        <v>0</v>
      </c>
      <c r="AJ1941" s="9">
        <v>58</v>
      </c>
      <c r="AK1941" s="9">
        <v>8</v>
      </c>
      <c r="AL1941" s="9">
        <v>4</v>
      </c>
      <c r="AM1941" s="9">
        <v>0</v>
      </c>
      <c r="AN1941" s="9">
        <v>70</v>
      </c>
      <c r="AO1941" s="9">
        <v>0</v>
      </c>
      <c r="AP1941" s="9">
        <v>0</v>
      </c>
      <c r="AQ1941" s="9">
        <v>0</v>
      </c>
      <c r="AR1941" s="9">
        <v>52</v>
      </c>
      <c r="AS1941" s="9">
        <v>18</v>
      </c>
      <c r="AT1941" s="10">
        <v>0</v>
      </c>
    </row>
    <row r="1942" spans="1:46" ht="28.5" x14ac:dyDescent="0.25">
      <c r="A1942" s="26" t="str">
        <f t="shared" si="60"/>
        <v>2016Registered nursesNunavutCommunity health</v>
      </c>
      <c r="B1942" s="24">
        <v>2016</v>
      </c>
      <c r="C1942" s="9" t="s">
        <v>7</v>
      </c>
      <c r="D1942" s="9" t="s">
        <v>170</v>
      </c>
      <c r="E1942" s="9" t="str">
        <f t="shared" si="61"/>
        <v>Nunavut</v>
      </c>
      <c r="F1942" s="9" t="s">
        <v>182</v>
      </c>
      <c r="G1942" s="9" t="s">
        <v>11</v>
      </c>
      <c r="H1942" s="9">
        <v>158</v>
      </c>
      <c r="I1942" s="9">
        <v>139</v>
      </c>
      <c r="J1942" s="9">
        <v>19</v>
      </c>
      <c r="K1942" s="9">
        <v>0</v>
      </c>
      <c r="L1942" s="9">
        <v>0</v>
      </c>
      <c r="M1942" s="9">
        <v>12</v>
      </c>
      <c r="N1942" s="9">
        <v>18</v>
      </c>
      <c r="O1942" s="9">
        <v>16</v>
      </c>
      <c r="P1942" s="9">
        <v>17</v>
      </c>
      <c r="Q1942" s="9">
        <v>15</v>
      </c>
      <c r="R1942" s="9">
        <v>16</v>
      </c>
      <c r="S1942" s="9">
        <v>20</v>
      </c>
      <c r="T1942" s="9">
        <v>26</v>
      </c>
      <c r="U1942" s="9">
        <v>11</v>
      </c>
      <c r="V1942" s="9">
        <v>7</v>
      </c>
      <c r="W1942" s="9">
        <v>0</v>
      </c>
      <c r="X1942" s="9">
        <v>141</v>
      </c>
      <c r="Y1942" s="9">
        <v>17</v>
      </c>
      <c r="Z1942" s="9">
        <v>0</v>
      </c>
      <c r="AA1942" s="9">
        <v>41</v>
      </c>
      <c r="AB1942" s="9">
        <v>40</v>
      </c>
      <c r="AC1942" s="9">
        <v>31</v>
      </c>
      <c r="AD1942" s="9">
        <v>46</v>
      </c>
      <c r="AE1942" s="9">
        <v>0</v>
      </c>
      <c r="AF1942" s="9">
        <v>88</v>
      </c>
      <c r="AG1942" s="9">
        <v>0</v>
      </c>
      <c r="AH1942" s="9">
        <v>70</v>
      </c>
      <c r="AI1942" s="9">
        <v>0</v>
      </c>
      <c r="AJ1942" s="9">
        <v>109</v>
      </c>
      <c r="AK1942" s="9">
        <v>28</v>
      </c>
      <c r="AL1942" s="9">
        <v>18</v>
      </c>
      <c r="AM1942" s="9">
        <v>3</v>
      </c>
      <c r="AN1942" s="9">
        <v>151</v>
      </c>
      <c r="AO1942" s="9">
        <v>3</v>
      </c>
      <c r="AP1942" s="9">
        <v>1</v>
      </c>
      <c r="AQ1942" s="9">
        <v>3</v>
      </c>
      <c r="AR1942" s="9">
        <v>31</v>
      </c>
      <c r="AS1942" s="9">
        <v>127</v>
      </c>
      <c r="AT1942" s="10">
        <v>0</v>
      </c>
    </row>
    <row r="1943" spans="1:46" ht="57" x14ac:dyDescent="0.25">
      <c r="A1943" s="26" t="str">
        <f t="shared" si="60"/>
        <v>2016Registered nursesNunavutNursing home/long-term care</v>
      </c>
      <c r="B1943" s="24">
        <v>2016</v>
      </c>
      <c r="C1943" s="9" t="s">
        <v>7</v>
      </c>
      <c r="D1943" s="9" t="s">
        <v>170</v>
      </c>
      <c r="E1943" s="9" t="str">
        <f t="shared" si="61"/>
        <v>Nunavut</v>
      </c>
      <c r="F1943" s="9" t="s">
        <v>181</v>
      </c>
      <c r="G1943" s="9" t="s">
        <v>12</v>
      </c>
      <c r="H1943" s="9">
        <v>2</v>
      </c>
      <c r="I1943" s="9">
        <v>2</v>
      </c>
      <c r="J1943" s="9">
        <v>0</v>
      </c>
      <c r="K1943" s="9">
        <v>0</v>
      </c>
      <c r="L1943" s="9">
        <v>0</v>
      </c>
      <c r="M1943" s="9">
        <v>0</v>
      </c>
      <c r="N1943" s="9">
        <v>0</v>
      </c>
      <c r="O1943" s="9">
        <v>0</v>
      </c>
      <c r="P1943" s="9">
        <v>0</v>
      </c>
      <c r="Q1943" s="9">
        <v>1</v>
      </c>
      <c r="R1943" s="9">
        <v>0</v>
      </c>
      <c r="S1943" s="9">
        <v>0</v>
      </c>
      <c r="T1943" s="9">
        <v>0</v>
      </c>
      <c r="U1943" s="9">
        <v>0</v>
      </c>
      <c r="V1943" s="9">
        <v>1</v>
      </c>
      <c r="W1943" s="9">
        <v>0</v>
      </c>
      <c r="X1943" s="9">
        <v>2</v>
      </c>
      <c r="Y1943" s="9">
        <v>0</v>
      </c>
      <c r="Z1943" s="9">
        <v>0</v>
      </c>
      <c r="AA1943" s="9">
        <v>0</v>
      </c>
      <c r="AB1943" s="9">
        <v>1</v>
      </c>
      <c r="AC1943" s="9">
        <v>0</v>
      </c>
      <c r="AD1943" s="9">
        <v>1</v>
      </c>
      <c r="AE1943" s="9">
        <v>0</v>
      </c>
      <c r="AF1943" s="9">
        <v>2</v>
      </c>
      <c r="AG1943" s="9">
        <v>0</v>
      </c>
      <c r="AH1943" s="9">
        <v>0</v>
      </c>
      <c r="AI1943" s="9">
        <v>0</v>
      </c>
      <c r="AJ1943" s="9">
        <v>0</v>
      </c>
      <c r="AK1943" s="9">
        <v>1</v>
      </c>
      <c r="AL1943" s="9">
        <v>1</v>
      </c>
      <c r="AM1943" s="9">
        <v>0</v>
      </c>
      <c r="AN1943" s="9">
        <v>2</v>
      </c>
      <c r="AO1943" s="9">
        <v>0</v>
      </c>
      <c r="AP1943" s="9">
        <v>0</v>
      </c>
      <c r="AQ1943" s="9">
        <v>0</v>
      </c>
      <c r="AR1943" s="9">
        <v>1</v>
      </c>
      <c r="AS1943" s="9">
        <v>1</v>
      </c>
      <c r="AT1943" s="10">
        <v>0</v>
      </c>
    </row>
    <row r="1944" spans="1:46" ht="42.75" x14ac:dyDescent="0.25">
      <c r="A1944" s="26" t="str">
        <f t="shared" si="60"/>
        <v>2016Registered nursesNunavutOther places of work</v>
      </c>
      <c r="B1944" s="24">
        <v>2016</v>
      </c>
      <c r="C1944" s="9" t="s">
        <v>7</v>
      </c>
      <c r="D1944" s="9" t="s">
        <v>170</v>
      </c>
      <c r="E1944" s="9" t="str">
        <f t="shared" si="61"/>
        <v>Nunavut</v>
      </c>
      <c r="F1944" s="9" t="s">
        <v>183</v>
      </c>
      <c r="G1944" s="9" t="s">
        <v>13</v>
      </c>
      <c r="H1944" s="9">
        <v>53</v>
      </c>
      <c r="I1944" s="9">
        <v>39</v>
      </c>
      <c r="J1944" s="9">
        <v>14</v>
      </c>
      <c r="K1944" s="9">
        <v>0</v>
      </c>
      <c r="L1944" s="9">
        <v>0</v>
      </c>
      <c r="M1944" s="9">
        <v>2</v>
      </c>
      <c r="N1944" s="9">
        <v>5</v>
      </c>
      <c r="O1944" s="9">
        <v>6</v>
      </c>
      <c r="P1944" s="9">
        <v>7</v>
      </c>
      <c r="Q1944" s="9">
        <v>7</v>
      </c>
      <c r="R1944" s="9">
        <v>8</v>
      </c>
      <c r="S1944" s="9">
        <v>8</v>
      </c>
      <c r="T1944" s="9">
        <v>7</v>
      </c>
      <c r="U1944" s="9">
        <v>3</v>
      </c>
      <c r="V1944" s="9">
        <v>0</v>
      </c>
      <c r="W1944" s="9">
        <v>0</v>
      </c>
      <c r="X1944" s="9">
        <v>47</v>
      </c>
      <c r="Y1944" s="9">
        <v>6</v>
      </c>
      <c r="Z1944" s="9">
        <v>0</v>
      </c>
      <c r="AA1944" s="9">
        <v>11</v>
      </c>
      <c r="AB1944" s="9">
        <v>13</v>
      </c>
      <c r="AC1944" s="9">
        <v>16</v>
      </c>
      <c r="AD1944" s="9">
        <v>13</v>
      </c>
      <c r="AE1944" s="9">
        <v>0</v>
      </c>
      <c r="AF1944" s="9">
        <v>47</v>
      </c>
      <c r="AG1944" s="9">
        <v>0</v>
      </c>
      <c r="AH1944" s="9">
        <v>6</v>
      </c>
      <c r="AI1944" s="9">
        <v>0</v>
      </c>
      <c r="AJ1944" s="9">
        <v>19</v>
      </c>
      <c r="AK1944" s="9">
        <v>8</v>
      </c>
      <c r="AL1944" s="9">
        <v>26</v>
      </c>
      <c r="AM1944" s="9">
        <v>0</v>
      </c>
      <c r="AN1944" s="9">
        <v>37</v>
      </c>
      <c r="AO1944" s="9">
        <v>11</v>
      </c>
      <c r="AP1944" s="9">
        <v>5</v>
      </c>
      <c r="AQ1944" s="9">
        <v>0</v>
      </c>
      <c r="AR1944" s="9">
        <v>12</v>
      </c>
      <c r="AS1944" s="9">
        <v>41</v>
      </c>
      <c r="AT1944" s="10">
        <v>0</v>
      </c>
    </row>
    <row r="1945" spans="1:46" ht="42.75" x14ac:dyDescent="0.25">
      <c r="A1945" s="26" t="str">
        <f t="shared" si="60"/>
        <v>2016Registered nursesNunavutUnknown places of work</v>
      </c>
      <c r="B1945" s="24">
        <v>2016</v>
      </c>
      <c r="C1945" s="9" t="s">
        <v>7</v>
      </c>
      <c r="D1945" s="9" t="s">
        <v>170</v>
      </c>
      <c r="E1945" s="9" t="str">
        <f t="shared" si="61"/>
        <v>Nunavut</v>
      </c>
      <c r="F1945" s="9" t="s">
        <v>184</v>
      </c>
      <c r="G1945" s="9" t="s">
        <v>49</v>
      </c>
      <c r="H1945" s="9">
        <v>23</v>
      </c>
      <c r="I1945" s="9">
        <v>23</v>
      </c>
      <c r="J1945" s="9">
        <v>0</v>
      </c>
      <c r="K1945" s="9">
        <v>0</v>
      </c>
      <c r="L1945" s="9">
        <v>0</v>
      </c>
      <c r="M1945" s="9">
        <v>1</v>
      </c>
      <c r="N1945" s="9">
        <v>3</v>
      </c>
      <c r="O1945" s="9">
        <v>6</v>
      </c>
      <c r="P1945" s="9">
        <v>3</v>
      </c>
      <c r="Q1945" s="9">
        <v>1</v>
      </c>
      <c r="R1945" s="9">
        <v>5</v>
      </c>
      <c r="S1945" s="9">
        <v>0</v>
      </c>
      <c r="T1945" s="9">
        <v>0</v>
      </c>
      <c r="U1945" s="9">
        <v>3</v>
      </c>
      <c r="V1945" s="9">
        <v>1</v>
      </c>
      <c r="W1945" s="9">
        <v>0</v>
      </c>
      <c r="X1945" s="9">
        <v>21</v>
      </c>
      <c r="Y1945" s="9">
        <v>2</v>
      </c>
      <c r="Z1945" s="9">
        <v>0</v>
      </c>
      <c r="AA1945" s="9">
        <v>7</v>
      </c>
      <c r="AB1945" s="9">
        <v>6</v>
      </c>
      <c r="AC1945" s="9">
        <v>6</v>
      </c>
      <c r="AD1945" s="9">
        <v>4</v>
      </c>
      <c r="AE1945" s="9">
        <v>0</v>
      </c>
      <c r="AF1945" s="9">
        <v>12</v>
      </c>
      <c r="AG1945" s="9">
        <v>0</v>
      </c>
      <c r="AH1945" s="9">
        <v>11</v>
      </c>
      <c r="AI1945" s="9">
        <v>0</v>
      </c>
      <c r="AJ1945" s="9">
        <v>16</v>
      </c>
      <c r="AK1945" s="9">
        <v>2</v>
      </c>
      <c r="AL1945" s="9">
        <v>5</v>
      </c>
      <c r="AM1945" s="9">
        <v>0</v>
      </c>
      <c r="AN1945" s="9">
        <v>23</v>
      </c>
      <c r="AO1945" s="9">
        <v>0</v>
      </c>
      <c r="AP1945" s="9">
        <v>0</v>
      </c>
      <c r="AQ1945" s="9">
        <v>0</v>
      </c>
      <c r="AR1945" s="9">
        <v>12</v>
      </c>
      <c r="AS1945" s="9">
        <v>11</v>
      </c>
      <c r="AT1945" s="10">
        <v>0</v>
      </c>
    </row>
    <row r="1946" spans="1:46" ht="42.75" x14ac:dyDescent="0.25">
      <c r="A1946" s="26" t="str">
        <f t="shared" si="60"/>
        <v>2016Registered nursesCanadaAll places of work</v>
      </c>
      <c r="B1946" s="24">
        <v>2016</v>
      </c>
      <c r="C1946" s="9" t="s">
        <v>7</v>
      </c>
      <c r="D1946" s="9" t="s">
        <v>171</v>
      </c>
      <c r="E1946" s="9" t="str">
        <f t="shared" si="61"/>
        <v>Canada</v>
      </c>
      <c r="F1946" s="9" t="s">
        <v>179</v>
      </c>
      <c r="G1946" s="9" t="s">
        <v>9</v>
      </c>
      <c r="H1946" s="9">
        <v>285482</v>
      </c>
      <c r="I1946" s="9">
        <v>251791</v>
      </c>
      <c r="J1946" s="9">
        <v>21326</v>
      </c>
      <c r="K1946" s="9">
        <v>12365</v>
      </c>
      <c r="L1946" s="9">
        <v>8501</v>
      </c>
      <c r="M1946" s="9">
        <v>32256</v>
      </c>
      <c r="N1946" s="9">
        <v>36410</v>
      </c>
      <c r="O1946" s="9">
        <v>32954</v>
      </c>
      <c r="P1946" s="9">
        <v>32785</v>
      </c>
      <c r="Q1946" s="9">
        <v>34609</v>
      </c>
      <c r="R1946" s="9">
        <v>38157</v>
      </c>
      <c r="S1946" s="9">
        <v>33272</v>
      </c>
      <c r="T1946" s="9">
        <v>23780</v>
      </c>
      <c r="U1946" s="9">
        <v>9424</v>
      </c>
      <c r="V1946" s="9">
        <v>3333</v>
      </c>
      <c r="W1946" s="9">
        <v>1</v>
      </c>
      <c r="X1946" s="9">
        <v>259255</v>
      </c>
      <c r="Y1946" s="9">
        <v>25431</v>
      </c>
      <c r="Z1946" s="9">
        <v>796</v>
      </c>
      <c r="AA1946" s="9">
        <v>92232</v>
      </c>
      <c r="AB1946" s="9">
        <v>61135</v>
      </c>
      <c r="AC1946" s="9">
        <v>63505</v>
      </c>
      <c r="AD1946" s="9">
        <v>66519</v>
      </c>
      <c r="AE1946" s="9">
        <v>2091</v>
      </c>
      <c r="AF1946" s="9">
        <v>172663</v>
      </c>
      <c r="AG1946" s="9">
        <v>82813</v>
      </c>
      <c r="AH1946" s="9">
        <v>28848</v>
      </c>
      <c r="AI1946" s="9">
        <v>1158</v>
      </c>
      <c r="AJ1946" s="9">
        <v>219756</v>
      </c>
      <c r="AK1946" s="9">
        <v>18039</v>
      </c>
      <c r="AL1946" s="9">
        <v>45436</v>
      </c>
      <c r="AM1946" s="9">
        <v>2251</v>
      </c>
      <c r="AN1946" s="9">
        <v>253370</v>
      </c>
      <c r="AO1946" s="9">
        <v>16101</v>
      </c>
      <c r="AP1946" s="9">
        <v>12118</v>
      </c>
      <c r="AQ1946" s="9">
        <v>3893</v>
      </c>
      <c r="AR1946" s="9">
        <v>255771</v>
      </c>
      <c r="AS1946" s="9">
        <v>29662</v>
      </c>
      <c r="AT1946" s="10">
        <v>49</v>
      </c>
    </row>
    <row r="1947" spans="1:46" ht="28.5" x14ac:dyDescent="0.25">
      <c r="A1947" s="26" t="str">
        <f t="shared" si="60"/>
        <v>2016Registered nursesCanadaHospital</v>
      </c>
      <c r="B1947" s="24">
        <v>2016</v>
      </c>
      <c r="C1947" s="9" t="s">
        <v>7</v>
      </c>
      <c r="D1947" s="9" t="s">
        <v>171</v>
      </c>
      <c r="E1947" s="9" t="str">
        <f t="shared" si="61"/>
        <v>Canada</v>
      </c>
      <c r="F1947" s="9" t="s">
        <v>180</v>
      </c>
      <c r="G1947" s="9" t="s">
        <v>10</v>
      </c>
      <c r="H1947" s="9">
        <v>179747</v>
      </c>
      <c r="I1947" s="9">
        <v>157414</v>
      </c>
      <c r="J1947" s="9">
        <v>14784</v>
      </c>
      <c r="K1947" s="9">
        <v>7549</v>
      </c>
      <c r="L1947" s="9">
        <v>7096</v>
      </c>
      <c r="M1947" s="9">
        <v>25792</v>
      </c>
      <c r="N1947" s="9">
        <v>26385</v>
      </c>
      <c r="O1947" s="9">
        <v>22034</v>
      </c>
      <c r="P1947" s="9">
        <v>20037</v>
      </c>
      <c r="Q1947" s="9">
        <v>20386</v>
      </c>
      <c r="R1947" s="9">
        <v>22665</v>
      </c>
      <c r="S1947" s="9">
        <v>18598</v>
      </c>
      <c r="T1947" s="9">
        <v>11683</v>
      </c>
      <c r="U1947" s="9">
        <v>4000</v>
      </c>
      <c r="V1947" s="9">
        <v>1071</v>
      </c>
      <c r="W1947" s="9">
        <v>0</v>
      </c>
      <c r="X1947" s="9">
        <v>163226</v>
      </c>
      <c r="Y1947" s="9">
        <v>16094</v>
      </c>
      <c r="Z1947" s="9">
        <v>427</v>
      </c>
      <c r="AA1947" s="9">
        <v>69371</v>
      </c>
      <c r="AB1947" s="9">
        <v>38176</v>
      </c>
      <c r="AC1947" s="9">
        <v>36427</v>
      </c>
      <c r="AD1947" s="9">
        <v>34311</v>
      </c>
      <c r="AE1947" s="9">
        <v>1462</v>
      </c>
      <c r="AF1947" s="9">
        <v>110282</v>
      </c>
      <c r="AG1947" s="9">
        <v>53363</v>
      </c>
      <c r="AH1947" s="9">
        <v>15921</v>
      </c>
      <c r="AI1947" s="9">
        <v>181</v>
      </c>
      <c r="AJ1947" s="9">
        <v>156127</v>
      </c>
      <c r="AK1947" s="9">
        <v>7869</v>
      </c>
      <c r="AL1947" s="9">
        <v>15570</v>
      </c>
      <c r="AM1947" s="9">
        <v>181</v>
      </c>
      <c r="AN1947" s="9">
        <v>171091</v>
      </c>
      <c r="AO1947" s="9">
        <v>5227</v>
      </c>
      <c r="AP1947" s="9">
        <v>2487</v>
      </c>
      <c r="AQ1947" s="9">
        <v>942</v>
      </c>
      <c r="AR1947" s="9">
        <v>166226</v>
      </c>
      <c r="AS1947" s="9">
        <v>13505</v>
      </c>
      <c r="AT1947" s="10">
        <v>16</v>
      </c>
    </row>
    <row r="1948" spans="1:46" ht="28.5" x14ac:dyDescent="0.25">
      <c r="A1948" s="26" t="str">
        <f t="shared" si="60"/>
        <v>2016Registered nursesCanadaCommunity health</v>
      </c>
      <c r="B1948" s="24">
        <v>2016</v>
      </c>
      <c r="C1948" s="9" t="s">
        <v>7</v>
      </c>
      <c r="D1948" s="9" t="s">
        <v>171</v>
      </c>
      <c r="E1948" s="9" t="str">
        <f t="shared" si="61"/>
        <v>Canada</v>
      </c>
      <c r="F1948" s="9" t="s">
        <v>182</v>
      </c>
      <c r="G1948" s="9" t="s">
        <v>11</v>
      </c>
      <c r="H1948" s="9">
        <v>44609</v>
      </c>
      <c r="I1948" s="9">
        <v>40535</v>
      </c>
      <c r="J1948" s="9">
        <v>2035</v>
      </c>
      <c r="K1948" s="9">
        <v>2039</v>
      </c>
      <c r="L1948" s="9">
        <v>370</v>
      </c>
      <c r="M1948" s="9">
        <v>2686</v>
      </c>
      <c r="N1948" s="9">
        <v>4727</v>
      </c>
      <c r="O1948" s="9">
        <v>5273</v>
      </c>
      <c r="P1948" s="9">
        <v>5634</v>
      </c>
      <c r="Q1948" s="9">
        <v>6111</v>
      </c>
      <c r="R1948" s="9">
        <v>6495</v>
      </c>
      <c r="S1948" s="9">
        <v>5914</v>
      </c>
      <c r="T1948" s="9">
        <v>4711</v>
      </c>
      <c r="U1948" s="9">
        <v>1933</v>
      </c>
      <c r="V1948" s="9">
        <v>755</v>
      </c>
      <c r="W1948" s="9">
        <v>0</v>
      </c>
      <c r="X1948" s="9">
        <v>41931</v>
      </c>
      <c r="Y1948" s="9">
        <v>2550</v>
      </c>
      <c r="Z1948" s="9">
        <v>128</v>
      </c>
      <c r="AA1948" s="9">
        <v>9766</v>
      </c>
      <c r="AB1948" s="9">
        <v>10694</v>
      </c>
      <c r="AC1948" s="9">
        <v>11274</v>
      </c>
      <c r="AD1948" s="9">
        <v>12670</v>
      </c>
      <c r="AE1948" s="9">
        <v>205</v>
      </c>
      <c r="AF1948" s="9">
        <v>26950</v>
      </c>
      <c r="AG1948" s="9">
        <v>12567</v>
      </c>
      <c r="AH1948" s="9">
        <v>5045</v>
      </c>
      <c r="AI1948" s="9">
        <v>47</v>
      </c>
      <c r="AJ1948" s="9">
        <v>32023</v>
      </c>
      <c r="AK1948" s="9">
        <v>3204</v>
      </c>
      <c r="AL1948" s="9">
        <v>9350</v>
      </c>
      <c r="AM1948" s="9">
        <v>32</v>
      </c>
      <c r="AN1948" s="9">
        <v>38881</v>
      </c>
      <c r="AO1948" s="9">
        <v>4505</v>
      </c>
      <c r="AP1948" s="9">
        <v>988</v>
      </c>
      <c r="AQ1948" s="9">
        <v>235</v>
      </c>
      <c r="AR1948" s="9">
        <v>37613</v>
      </c>
      <c r="AS1948" s="9">
        <v>6990</v>
      </c>
      <c r="AT1948" s="10">
        <v>6</v>
      </c>
    </row>
    <row r="1949" spans="1:46" ht="57" x14ac:dyDescent="0.25">
      <c r="A1949" s="26" t="str">
        <f t="shared" si="60"/>
        <v>2016Registered nursesCanadaNursing home/long-term care</v>
      </c>
      <c r="B1949" s="24">
        <v>2016</v>
      </c>
      <c r="C1949" s="9" t="s">
        <v>7</v>
      </c>
      <c r="D1949" s="9" t="s">
        <v>171</v>
      </c>
      <c r="E1949" s="9" t="str">
        <f t="shared" si="61"/>
        <v>Canada</v>
      </c>
      <c r="F1949" s="9" t="s">
        <v>181</v>
      </c>
      <c r="G1949" s="9" t="s">
        <v>12</v>
      </c>
      <c r="H1949" s="9">
        <v>26146</v>
      </c>
      <c r="I1949" s="9">
        <v>22831</v>
      </c>
      <c r="J1949" s="9">
        <v>1887</v>
      </c>
      <c r="K1949" s="9">
        <v>1428</v>
      </c>
      <c r="L1949" s="9">
        <v>548</v>
      </c>
      <c r="M1949" s="9">
        <v>1900</v>
      </c>
      <c r="N1949" s="9">
        <v>2280</v>
      </c>
      <c r="O1949" s="9">
        <v>2145</v>
      </c>
      <c r="P1949" s="9">
        <v>3118</v>
      </c>
      <c r="Q1949" s="9">
        <v>3591</v>
      </c>
      <c r="R1949" s="9">
        <v>3823</v>
      </c>
      <c r="S1949" s="9">
        <v>3810</v>
      </c>
      <c r="T1949" s="9">
        <v>3011</v>
      </c>
      <c r="U1949" s="9">
        <v>1401</v>
      </c>
      <c r="V1949" s="9">
        <v>518</v>
      </c>
      <c r="W1949" s="9">
        <v>1</v>
      </c>
      <c r="X1949" s="9">
        <v>21283</v>
      </c>
      <c r="Y1949" s="9">
        <v>4745</v>
      </c>
      <c r="Z1949" s="9">
        <v>118</v>
      </c>
      <c r="AA1949" s="9">
        <v>6363</v>
      </c>
      <c r="AB1949" s="9">
        <v>4883</v>
      </c>
      <c r="AC1949" s="9">
        <v>7154</v>
      </c>
      <c r="AD1949" s="9">
        <v>7659</v>
      </c>
      <c r="AE1949" s="9">
        <v>87</v>
      </c>
      <c r="AF1949" s="9">
        <v>14803</v>
      </c>
      <c r="AG1949" s="9">
        <v>8589</v>
      </c>
      <c r="AH1949" s="9">
        <v>2732</v>
      </c>
      <c r="AI1949" s="9">
        <v>22</v>
      </c>
      <c r="AJ1949" s="9">
        <v>19376</v>
      </c>
      <c r="AK1949" s="9">
        <v>4167</v>
      </c>
      <c r="AL1949" s="9">
        <v>2583</v>
      </c>
      <c r="AM1949" s="9">
        <v>20</v>
      </c>
      <c r="AN1949" s="9">
        <v>23605</v>
      </c>
      <c r="AO1949" s="9">
        <v>2139</v>
      </c>
      <c r="AP1949" s="9">
        <v>309</v>
      </c>
      <c r="AQ1949" s="9">
        <v>93</v>
      </c>
      <c r="AR1949" s="9">
        <v>20058</v>
      </c>
      <c r="AS1949" s="9">
        <v>6086</v>
      </c>
      <c r="AT1949" s="10">
        <v>2</v>
      </c>
    </row>
    <row r="1950" spans="1:46" ht="42.75" x14ac:dyDescent="0.25">
      <c r="A1950" s="26" t="str">
        <f t="shared" si="60"/>
        <v>2016Registered nursesCanadaOther places of work</v>
      </c>
      <c r="B1950" s="24">
        <v>2016</v>
      </c>
      <c r="C1950" s="9" t="s">
        <v>7</v>
      </c>
      <c r="D1950" s="9" t="s">
        <v>171</v>
      </c>
      <c r="E1950" s="9" t="str">
        <f t="shared" si="61"/>
        <v>Canada</v>
      </c>
      <c r="F1950" s="9" t="s">
        <v>183</v>
      </c>
      <c r="G1950" s="9" t="s">
        <v>13</v>
      </c>
      <c r="H1950" s="9">
        <v>32664</v>
      </c>
      <c r="I1950" s="9">
        <v>28932</v>
      </c>
      <c r="J1950" s="9">
        <v>2441</v>
      </c>
      <c r="K1950" s="9">
        <v>1291</v>
      </c>
      <c r="L1950" s="9">
        <v>176</v>
      </c>
      <c r="M1950" s="9">
        <v>1372</v>
      </c>
      <c r="N1950" s="9">
        <v>2673</v>
      </c>
      <c r="O1950" s="9">
        <v>3256</v>
      </c>
      <c r="P1950" s="9">
        <v>3819</v>
      </c>
      <c r="Q1950" s="9">
        <v>4365</v>
      </c>
      <c r="R1950" s="9">
        <v>5016</v>
      </c>
      <c r="S1950" s="9">
        <v>4788</v>
      </c>
      <c r="T1950" s="9">
        <v>4221</v>
      </c>
      <c r="U1950" s="9">
        <v>2019</v>
      </c>
      <c r="V1950" s="9">
        <v>959</v>
      </c>
      <c r="W1950" s="9">
        <v>0</v>
      </c>
      <c r="X1950" s="9">
        <v>30728</v>
      </c>
      <c r="Y1950" s="9">
        <v>1851</v>
      </c>
      <c r="Z1950" s="9">
        <v>85</v>
      </c>
      <c r="AA1950" s="9">
        <v>5592</v>
      </c>
      <c r="AB1950" s="9">
        <v>7074</v>
      </c>
      <c r="AC1950" s="9">
        <v>8371</v>
      </c>
      <c r="AD1950" s="9">
        <v>11518</v>
      </c>
      <c r="AE1950" s="9">
        <v>109</v>
      </c>
      <c r="AF1950" s="9">
        <v>19944</v>
      </c>
      <c r="AG1950" s="9">
        <v>7962</v>
      </c>
      <c r="AH1950" s="9">
        <v>4707</v>
      </c>
      <c r="AI1950" s="9">
        <v>51</v>
      </c>
      <c r="AJ1950" s="9">
        <v>12038</v>
      </c>
      <c r="AK1950" s="9">
        <v>2769</v>
      </c>
      <c r="AL1950" s="9">
        <v>17838</v>
      </c>
      <c r="AM1950" s="9">
        <v>19</v>
      </c>
      <c r="AN1950" s="9">
        <v>19525</v>
      </c>
      <c r="AO1950" s="9">
        <v>4186</v>
      </c>
      <c r="AP1950" s="9">
        <v>8309</v>
      </c>
      <c r="AQ1950" s="9">
        <v>644</v>
      </c>
      <c r="AR1950" s="9">
        <v>29906</v>
      </c>
      <c r="AS1950" s="9">
        <v>2753</v>
      </c>
      <c r="AT1950" s="10">
        <v>5</v>
      </c>
    </row>
    <row r="1951" spans="1:46" ht="42.75" x14ac:dyDescent="0.25">
      <c r="A1951" s="26" t="str">
        <f t="shared" si="60"/>
        <v>2016Registered nursesCanadaUnknown places of work</v>
      </c>
      <c r="B1951" s="24">
        <v>2016</v>
      </c>
      <c r="C1951" s="9" t="s">
        <v>7</v>
      </c>
      <c r="D1951" s="9" t="s">
        <v>171</v>
      </c>
      <c r="E1951" s="9" t="str">
        <f t="shared" si="61"/>
        <v>Canada</v>
      </c>
      <c r="F1951" s="9" t="s">
        <v>184</v>
      </c>
      <c r="G1951" s="9" t="s">
        <v>49</v>
      </c>
      <c r="H1951" s="9">
        <v>2316</v>
      </c>
      <c r="I1951" s="9">
        <v>2079</v>
      </c>
      <c r="J1951" s="9">
        <v>179</v>
      </c>
      <c r="K1951" s="9">
        <v>58</v>
      </c>
      <c r="L1951" s="9">
        <v>311</v>
      </c>
      <c r="M1951" s="9">
        <v>506</v>
      </c>
      <c r="N1951" s="9">
        <v>345</v>
      </c>
      <c r="O1951" s="9">
        <v>246</v>
      </c>
      <c r="P1951" s="9">
        <v>177</v>
      </c>
      <c r="Q1951" s="9">
        <v>156</v>
      </c>
      <c r="R1951" s="9">
        <v>158</v>
      </c>
      <c r="S1951" s="9">
        <v>162</v>
      </c>
      <c r="T1951" s="9">
        <v>154</v>
      </c>
      <c r="U1951" s="9">
        <v>71</v>
      </c>
      <c r="V1951" s="9">
        <v>30</v>
      </c>
      <c r="W1951" s="9">
        <v>0</v>
      </c>
      <c r="X1951" s="9">
        <v>2087</v>
      </c>
      <c r="Y1951" s="9">
        <v>191</v>
      </c>
      <c r="Z1951" s="9">
        <v>38</v>
      </c>
      <c r="AA1951" s="9">
        <v>1140</v>
      </c>
      <c r="AB1951" s="9">
        <v>308</v>
      </c>
      <c r="AC1951" s="9">
        <v>279</v>
      </c>
      <c r="AD1951" s="9">
        <v>361</v>
      </c>
      <c r="AE1951" s="9">
        <v>228</v>
      </c>
      <c r="AF1951" s="9">
        <v>684</v>
      </c>
      <c r="AG1951" s="9">
        <v>332</v>
      </c>
      <c r="AH1951" s="9">
        <v>443</v>
      </c>
      <c r="AI1951" s="9">
        <v>857</v>
      </c>
      <c r="AJ1951" s="9">
        <v>192</v>
      </c>
      <c r="AK1951" s="9">
        <v>30</v>
      </c>
      <c r="AL1951" s="9">
        <v>95</v>
      </c>
      <c r="AM1951" s="9">
        <v>1999</v>
      </c>
      <c r="AN1951" s="9">
        <v>268</v>
      </c>
      <c r="AO1951" s="9">
        <v>44</v>
      </c>
      <c r="AP1951" s="9">
        <v>25</v>
      </c>
      <c r="AQ1951" s="9">
        <v>1979</v>
      </c>
      <c r="AR1951" s="9">
        <v>1968</v>
      </c>
      <c r="AS1951" s="9">
        <v>328</v>
      </c>
      <c r="AT1951" s="10">
        <v>20</v>
      </c>
    </row>
    <row r="1952" spans="1:46" ht="57" x14ac:dyDescent="0.25">
      <c r="A1952" s="26" t="str">
        <f t="shared" si="60"/>
        <v>2016Registered psychiatric nursesManitobaAll places of work</v>
      </c>
      <c r="B1952" s="24">
        <v>2016</v>
      </c>
      <c r="C1952" s="9" t="s">
        <v>8</v>
      </c>
      <c r="D1952" s="9" t="s">
        <v>173</v>
      </c>
      <c r="E1952" s="9" t="str">
        <f t="shared" si="61"/>
        <v>Manitoba</v>
      </c>
      <c r="F1952" s="9" t="s">
        <v>179</v>
      </c>
      <c r="G1952" s="9" t="s">
        <v>9</v>
      </c>
      <c r="H1952" s="9">
        <v>979</v>
      </c>
      <c r="I1952" s="9">
        <v>794</v>
      </c>
      <c r="J1952" s="9">
        <v>185</v>
      </c>
      <c r="K1952" s="9">
        <v>0</v>
      </c>
      <c r="L1952" s="9">
        <v>28</v>
      </c>
      <c r="M1952" s="9">
        <v>144</v>
      </c>
      <c r="N1952" s="9">
        <v>105</v>
      </c>
      <c r="O1952" s="9">
        <v>98</v>
      </c>
      <c r="P1952" s="9">
        <v>67</v>
      </c>
      <c r="Q1952" s="9">
        <v>90</v>
      </c>
      <c r="R1952" s="9">
        <v>150</v>
      </c>
      <c r="S1952" s="9">
        <v>147</v>
      </c>
      <c r="T1952" s="9">
        <v>103</v>
      </c>
      <c r="U1952" s="9">
        <v>36</v>
      </c>
      <c r="V1952" s="9">
        <v>11</v>
      </c>
      <c r="W1952" s="9">
        <v>0</v>
      </c>
      <c r="X1952" s="9">
        <v>970</v>
      </c>
      <c r="Y1952" s="9">
        <v>8</v>
      </c>
      <c r="Z1952" s="9">
        <v>1</v>
      </c>
      <c r="AA1952" s="9">
        <v>381</v>
      </c>
      <c r="AB1952" s="9">
        <v>110</v>
      </c>
      <c r="AC1952" s="9">
        <v>210</v>
      </c>
      <c r="AD1952" s="9">
        <v>278</v>
      </c>
      <c r="AE1952" s="9">
        <v>0</v>
      </c>
      <c r="AF1952" s="9">
        <v>570</v>
      </c>
      <c r="AG1952" s="9">
        <v>310</v>
      </c>
      <c r="AH1952" s="9">
        <v>93</v>
      </c>
      <c r="AI1952" s="9">
        <v>6</v>
      </c>
      <c r="AJ1952" s="9">
        <v>735</v>
      </c>
      <c r="AK1952" s="9">
        <v>84</v>
      </c>
      <c r="AL1952" s="9">
        <v>154</v>
      </c>
      <c r="AM1952" s="9">
        <v>6</v>
      </c>
      <c r="AN1952" s="9">
        <v>829</v>
      </c>
      <c r="AO1952" s="9">
        <v>102</v>
      </c>
      <c r="AP1952" s="9">
        <v>42</v>
      </c>
      <c r="AQ1952" s="9">
        <v>6</v>
      </c>
      <c r="AR1952" s="9">
        <v>673</v>
      </c>
      <c r="AS1952" s="9">
        <v>306</v>
      </c>
      <c r="AT1952" s="10">
        <v>0</v>
      </c>
    </row>
    <row r="1953" spans="1:46" ht="57" x14ac:dyDescent="0.25">
      <c r="A1953" s="26" t="str">
        <f t="shared" si="60"/>
        <v>2016Registered psychiatric nursesManitobaHospital</v>
      </c>
      <c r="B1953" s="24">
        <v>2016</v>
      </c>
      <c r="C1953" s="9" t="s">
        <v>8</v>
      </c>
      <c r="D1953" s="9" t="s">
        <v>173</v>
      </c>
      <c r="E1953" s="9" t="str">
        <f t="shared" si="61"/>
        <v>Manitoba</v>
      </c>
      <c r="F1953" s="9" t="s">
        <v>180</v>
      </c>
      <c r="G1953" s="9" t="s">
        <v>10</v>
      </c>
      <c r="H1953" s="9">
        <v>438</v>
      </c>
      <c r="I1953" s="9">
        <v>350</v>
      </c>
      <c r="J1953" s="9">
        <v>88</v>
      </c>
      <c r="K1953" s="9">
        <v>0</v>
      </c>
      <c r="L1953" s="9">
        <v>16</v>
      </c>
      <c r="M1953" s="9">
        <v>91</v>
      </c>
      <c r="N1953" s="9">
        <v>57</v>
      </c>
      <c r="O1953" s="9">
        <v>44</v>
      </c>
      <c r="P1953" s="9">
        <v>28</v>
      </c>
      <c r="Q1953" s="9">
        <v>33</v>
      </c>
      <c r="R1953" s="9">
        <v>54</v>
      </c>
      <c r="S1953" s="9">
        <v>52</v>
      </c>
      <c r="T1953" s="9">
        <v>39</v>
      </c>
      <c r="U1953" s="9">
        <v>19</v>
      </c>
      <c r="V1953" s="9">
        <v>5</v>
      </c>
      <c r="W1953" s="9">
        <v>0</v>
      </c>
      <c r="X1953" s="9">
        <v>434</v>
      </c>
      <c r="Y1953" s="9">
        <v>4</v>
      </c>
      <c r="Z1953" s="9">
        <v>0</v>
      </c>
      <c r="AA1953" s="9">
        <v>214</v>
      </c>
      <c r="AB1953" s="9">
        <v>48</v>
      </c>
      <c r="AC1953" s="9">
        <v>72</v>
      </c>
      <c r="AD1953" s="9">
        <v>104</v>
      </c>
      <c r="AE1953" s="9">
        <v>0</v>
      </c>
      <c r="AF1953" s="9">
        <v>228</v>
      </c>
      <c r="AG1953" s="9">
        <v>162</v>
      </c>
      <c r="AH1953" s="9">
        <v>48</v>
      </c>
      <c r="AI1953" s="9">
        <v>0</v>
      </c>
      <c r="AJ1953" s="9">
        <v>379</v>
      </c>
      <c r="AK1953" s="9">
        <v>26</v>
      </c>
      <c r="AL1953" s="9">
        <v>33</v>
      </c>
      <c r="AM1953" s="9">
        <v>0</v>
      </c>
      <c r="AN1953" s="9">
        <v>400</v>
      </c>
      <c r="AO1953" s="9">
        <v>30</v>
      </c>
      <c r="AP1953" s="9">
        <v>8</v>
      </c>
      <c r="AQ1953" s="9">
        <v>0</v>
      </c>
      <c r="AR1953" s="9">
        <v>270</v>
      </c>
      <c r="AS1953" s="9">
        <v>168</v>
      </c>
      <c r="AT1953" s="10">
        <v>0</v>
      </c>
    </row>
    <row r="1954" spans="1:46" ht="57" x14ac:dyDescent="0.25">
      <c r="A1954" s="26" t="str">
        <f t="shared" si="60"/>
        <v>2016Registered psychiatric nursesManitobaCommunity health</v>
      </c>
      <c r="B1954" s="24">
        <v>2016</v>
      </c>
      <c r="C1954" s="9" t="s">
        <v>8</v>
      </c>
      <c r="D1954" s="9" t="s">
        <v>173</v>
      </c>
      <c r="E1954" s="9" t="str">
        <f t="shared" si="61"/>
        <v>Manitoba</v>
      </c>
      <c r="F1954" s="9" t="s">
        <v>182</v>
      </c>
      <c r="G1954" s="9" t="s">
        <v>11</v>
      </c>
      <c r="H1954" s="9">
        <v>252</v>
      </c>
      <c r="I1954" s="9">
        <v>206</v>
      </c>
      <c r="J1954" s="9">
        <v>46</v>
      </c>
      <c r="K1954" s="9">
        <v>0</v>
      </c>
      <c r="L1954" s="9">
        <v>4</v>
      </c>
      <c r="M1954" s="9">
        <v>22</v>
      </c>
      <c r="N1954" s="9">
        <v>26</v>
      </c>
      <c r="O1954" s="9">
        <v>24</v>
      </c>
      <c r="P1954" s="9">
        <v>19</v>
      </c>
      <c r="Q1954" s="9">
        <v>28</v>
      </c>
      <c r="R1954" s="9">
        <v>49</v>
      </c>
      <c r="S1954" s="9">
        <v>48</v>
      </c>
      <c r="T1954" s="9">
        <v>27</v>
      </c>
      <c r="U1954" s="9">
        <v>3</v>
      </c>
      <c r="V1954" s="9">
        <v>2</v>
      </c>
      <c r="W1954" s="9">
        <v>0</v>
      </c>
      <c r="X1954" s="9">
        <v>250</v>
      </c>
      <c r="Y1954" s="9">
        <v>2</v>
      </c>
      <c r="Z1954" s="9">
        <v>0</v>
      </c>
      <c r="AA1954" s="9">
        <v>78</v>
      </c>
      <c r="AB1954" s="9">
        <v>28</v>
      </c>
      <c r="AC1954" s="9">
        <v>72</v>
      </c>
      <c r="AD1954" s="9">
        <v>74</v>
      </c>
      <c r="AE1954" s="9">
        <v>0</v>
      </c>
      <c r="AF1954" s="9">
        <v>190</v>
      </c>
      <c r="AG1954" s="9">
        <v>44</v>
      </c>
      <c r="AH1954" s="9">
        <v>18</v>
      </c>
      <c r="AI1954" s="9">
        <v>0</v>
      </c>
      <c r="AJ1954" s="9">
        <v>188</v>
      </c>
      <c r="AK1954" s="9">
        <v>21</v>
      </c>
      <c r="AL1954" s="9">
        <v>43</v>
      </c>
      <c r="AM1954" s="9">
        <v>0</v>
      </c>
      <c r="AN1954" s="9">
        <v>223</v>
      </c>
      <c r="AO1954" s="9">
        <v>24</v>
      </c>
      <c r="AP1954" s="9">
        <v>5</v>
      </c>
      <c r="AQ1954" s="9">
        <v>0</v>
      </c>
      <c r="AR1954" s="9">
        <v>171</v>
      </c>
      <c r="AS1954" s="9">
        <v>81</v>
      </c>
      <c r="AT1954" s="10">
        <v>0</v>
      </c>
    </row>
    <row r="1955" spans="1:46" ht="57" x14ac:dyDescent="0.25">
      <c r="A1955" s="26" t="str">
        <f t="shared" si="60"/>
        <v>2016Registered psychiatric nursesManitobaNursing home/long-term care</v>
      </c>
      <c r="B1955" s="24">
        <v>2016</v>
      </c>
      <c r="C1955" s="9" t="s">
        <v>8</v>
      </c>
      <c r="D1955" s="9" t="s">
        <v>173</v>
      </c>
      <c r="E1955" s="9" t="str">
        <f t="shared" si="61"/>
        <v>Manitoba</v>
      </c>
      <c r="F1955" s="9" t="s">
        <v>181</v>
      </c>
      <c r="G1955" s="9" t="s">
        <v>12</v>
      </c>
      <c r="H1955" s="9">
        <v>155</v>
      </c>
      <c r="I1955" s="9">
        <v>127</v>
      </c>
      <c r="J1955" s="9">
        <v>28</v>
      </c>
      <c r="K1955" s="9">
        <v>0</v>
      </c>
      <c r="L1955" s="9">
        <v>5</v>
      </c>
      <c r="M1955" s="9">
        <v>14</v>
      </c>
      <c r="N1955" s="9">
        <v>11</v>
      </c>
      <c r="O1955" s="9">
        <v>11</v>
      </c>
      <c r="P1955" s="9">
        <v>12</v>
      </c>
      <c r="Q1955" s="9">
        <v>18</v>
      </c>
      <c r="R1955" s="9">
        <v>24</v>
      </c>
      <c r="S1955" s="9">
        <v>27</v>
      </c>
      <c r="T1955" s="9">
        <v>24</v>
      </c>
      <c r="U1955" s="9">
        <v>5</v>
      </c>
      <c r="V1955" s="9">
        <v>4</v>
      </c>
      <c r="W1955" s="9">
        <v>0</v>
      </c>
      <c r="X1955" s="9">
        <v>154</v>
      </c>
      <c r="Y1955" s="9">
        <v>1</v>
      </c>
      <c r="Z1955" s="9">
        <v>0</v>
      </c>
      <c r="AA1955" s="9">
        <v>45</v>
      </c>
      <c r="AB1955" s="9">
        <v>13</v>
      </c>
      <c r="AC1955" s="9">
        <v>36</v>
      </c>
      <c r="AD1955" s="9">
        <v>61</v>
      </c>
      <c r="AE1955" s="9">
        <v>0</v>
      </c>
      <c r="AF1955" s="9">
        <v>68</v>
      </c>
      <c r="AG1955" s="9">
        <v>70</v>
      </c>
      <c r="AH1955" s="9">
        <v>17</v>
      </c>
      <c r="AI1955" s="9">
        <v>0</v>
      </c>
      <c r="AJ1955" s="9">
        <v>115</v>
      </c>
      <c r="AK1955" s="9">
        <v>24</v>
      </c>
      <c r="AL1955" s="9">
        <v>16</v>
      </c>
      <c r="AM1955" s="9">
        <v>0</v>
      </c>
      <c r="AN1955" s="9">
        <v>126</v>
      </c>
      <c r="AO1955" s="9">
        <v>25</v>
      </c>
      <c r="AP1955" s="9">
        <v>4</v>
      </c>
      <c r="AQ1955" s="9">
        <v>0</v>
      </c>
      <c r="AR1955" s="9">
        <v>115</v>
      </c>
      <c r="AS1955" s="9">
        <v>40</v>
      </c>
      <c r="AT1955" s="10">
        <v>0</v>
      </c>
    </row>
    <row r="1956" spans="1:46" ht="57" x14ac:dyDescent="0.25">
      <c r="A1956" s="26" t="str">
        <f t="shared" si="60"/>
        <v>2016Registered psychiatric nursesManitobaOther places of work</v>
      </c>
      <c r="B1956" s="24">
        <v>2016</v>
      </c>
      <c r="C1956" s="9" t="s">
        <v>8</v>
      </c>
      <c r="D1956" s="9" t="s">
        <v>173</v>
      </c>
      <c r="E1956" s="9" t="str">
        <f t="shared" si="61"/>
        <v>Manitoba</v>
      </c>
      <c r="F1956" s="9" t="s">
        <v>183</v>
      </c>
      <c r="G1956" s="9" t="s">
        <v>13</v>
      </c>
      <c r="H1956" s="9">
        <v>128</v>
      </c>
      <c r="I1956" s="9">
        <v>106</v>
      </c>
      <c r="J1956" s="9">
        <v>22</v>
      </c>
      <c r="K1956" s="9">
        <v>0</v>
      </c>
      <c r="L1956" s="9">
        <v>3</v>
      </c>
      <c r="M1956" s="9">
        <v>12</v>
      </c>
      <c r="N1956" s="9">
        <v>11</v>
      </c>
      <c r="O1956" s="9">
        <v>19</v>
      </c>
      <c r="P1956" s="9">
        <v>7</v>
      </c>
      <c r="Q1956" s="9">
        <v>11</v>
      </c>
      <c r="R1956" s="9">
        <v>23</v>
      </c>
      <c r="S1956" s="9">
        <v>20</v>
      </c>
      <c r="T1956" s="9">
        <v>13</v>
      </c>
      <c r="U1956" s="9">
        <v>9</v>
      </c>
      <c r="V1956" s="9">
        <v>0</v>
      </c>
      <c r="W1956" s="9">
        <v>0</v>
      </c>
      <c r="X1956" s="9">
        <v>126</v>
      </c>
      <c r="Y1956" s="9">
        <v>1</v>
      </c>
      <c r="Z1956" s="9">
        <v>1</v>
      </c>
      <c r="AA1956" s="9">
        <v>38</v>
      </c>
      <c r="AB1956" s="9">
        <v>21</v>
      </c>
      <c r="AC1956" s="9">
        <v>30</v>
      </c>
      <c r="AD1956" s="9">
        <v>39</v>
      </c>
      <c r="AE1956" s="9">
        <v>0</v>
      </c>
      <c r="AF1956" s="9">
        <v>84</v>
      </c>
      <c r="AG1956" s="9">
        <v>34</v>
      </c>
      <c r="AH1956" s="9">
        <v>10</v>
      </c>
      <c r="AI1956" s="9">
        <v>0</v>
      </c>
      <c r="AJ1956" s="9">
        <v>53</v>
      </c>
      <c r="AK1956" s="9">
        <v>13</v>
      </c>
      <c r="AL1956" s="9">
        <v>62</v>
      </c>
      <c r="AM1956" s="9">
        <v>0</v>
      </c>
      <c r="AN1956" s="9">
        <v>80</v>
      </c>
      <c r="AO1956" s="9">
        <v>23</v>
      </c>
      <c r="AP1956" s="9">
        <v>25</v>
      </c>
      <c r="AQ1956" s="9">
        <v>0</v>
      </c>
      <c r="AR1956" s="9">
        <v>111</v>
      </c>
      <c r="AS1956" s="9">
        <v>17</v>
      </c>
      <c r="AT1956" s="10">
        <v>0</v>
      </c>
    </row>
    <row r="1957" spans="1:46" ht="57" x14ac:dyDescent="0.25">
      <c r="A1957" s="26" t="str">
        <f t="shared" si="60"/>
        <v>2016Registered psychiatric nursesManitobaUnknown places of work</v>
      </c>
      <c r="B1957" s="24">
        <v>2016</v>
      </c>
      <c r="C1957" s="9" t="s">
        <v>8</v>
      </c>
      <c r="D1957" s="9" t="s">
        <v>173</v>
      </c>
      <c r="E1957" s="9" t="str">
        <f t="shared" si="61"/>
        <v>Manitoba</v>
      </c>
      <c r="F1957" s="9" t="s">
        <v>184</v>
      </c>
      <c r="G1957" s="9" t="s">
        <v>49</v>
      </c>
      <c r="H1957" s="9">
        <v>6</v>
      </c>
      <c r="I1957" s="9">
        <v>5</v>
      </c>
      <c r="J1957" s="9">
        <v>1</v>
      </c>
      <c r="K1957" s="9">
        <v>0</v>
      </c>
      <c r="L1957" s="9">
        <v>0</v>
      </c>
      <c r="M1957" s="9">
        <v>5</v>
      </c>
      <c r="N1957" s="9">
        <v>0</v>
      </c>
      <c r="O1957" s="9">
        <v>0</v>
      </c>
      <c r="P1957" s="9">
        <v>1</v>
      </c>
      <c r="Q1957" s="9">
        <v>0</v>
      </c>
      <c r="R1957" s="9">
        <v>0</v>
      </c>
      <c r="S1957" s="9">
        <v>0</v>
      </c>
      <c r="T1957" s="9">
        <v>0</v>
      </c>
      <c r="U1957" s="9">
        <v>0</v>
      </c>
      <c r="V1957" s="9">
        <v>0</v>
      </c>
      <c r="W1957" s="9">
        <v>0</v>
      </c>
      <c r="X1957" s="9">
        <v>6</v>
      </c>
      <c r="Y1957" s="9">
        <v>0</v>
      </c>
      <c r="Z1957" s="9">
        <v>0</v>
      </c>
      <c r="AA1957" s="9">
        <v>6</v>
      </c>
      <c r="AB1957" s="9">
        <v>0</v>
      </c>
      <c r="AC1957" s="9">
        <v>0</v>
      </c>
      <c r="AD1957" s="9">
        <v>0</v>
      </c>
      <c r="AE1957" s="9">
        <v>0</v>
      </c>
      <c r="AF1957" s="9">
        <v>0</v>
      </c>
      <c r="AG1957" s="9">
        <v>0</v>
      </c>
      <c r="AH1957" s="9">
        <v>0</v>
      </c>
      <c r="AI1957" s="9">
        <v>6</v>
      </c>
      <c r="AJ1957" s="9">
        <v>0</v>
      </c>
      <c r="AK1957" s="9">
        <v>0</v>
      </c>
      <c r="AL1957" s="9">
        <v>0</v>
      </c>
      <c r="AM1957" s="9">
        <v>6</v>
      </c>
      <c r="AN1957" s="9">
        <v>0</v>
      </c>
      <c r="AO1957" s="9">
        <v>0</v>
      </c>
      <c r="AP1957" s="9">
        <v>0</v>
      </c>
      <c r="AQ1957" s="9">
        <v>6</v>
      </c>
      <c r="AR1957" s="9">
        <v>6</v>
      </c>
      <c r="AS1957" s="9">
        <v>0</v>
      </c>
      <c r="AT1957" s="10">
        <v>0</v>
      </c>
    </row>
    <row r="1958" spans="1:46" ht="57" x14ac:dyDescent="0.25">
      <c r="A1958" s="26" t="str">
        <f t="shared" si="60"/>
        <v>2016Registered psychiatric nursesSaskatchewanAll places of work</v>
      </c>
      <c r="B1958" s="24">
        <v>2016</v>
      </c>
      <c r="C1958" s="9" t="s">
        <v>8</v>
      </c>
      <c r="D1958" s="9" t="s">
        <v>174</v>
      </c>
      <c r="E1958" s="9" t="str">
        <f t="shared" si="61"/>
        <v>Saskatchewan</v>
      </c>
      <c r="F1958" s="9" t="s">
        <v>179</v>
      </c>
      <c r="G1958" s="9" t="s">
        <v>9</v>
      </c>
      <c r="H1958" s="9">
        <v>825</v>
      </c>
      <c r="I1958" s="9">
        <v>709</v>
      </c>
      <c r="J1958" s="9">
        <v>116</v>
      </c>
      <c r="K1958" s="9">
        <v>0</v>
      </c>
      <c r="L1958" s="9">
        <v>16</v>
      </c>
      <c r="M1958" s="9">
        <v>86</v>
      </c>
      <c r="N1958" s="9">
        <v>58</v>
      </c>
      <c r="O1958" s="9">
        <v>33</v>
      </c>
      <c r="P1958" s="9">
        <v>73</v>
      </c>
      <c r="Q1958" s="9">
        <v>135</v>
      </c>
      <c r="R1958" s="9">
        <v>157</v>
      </c>
      <c r="S1958" s="9">
        <v>130</v>
      </c>
      <c r="T1958" s="9">
        <v>81</v>
      </c>
      <c r="U1958" s="9">
        <v>40</v>
      </c>
      <c r="V1958" s="9">
        <v>16</v>
      </c>
      <c r="W1958" s="9">
        <v>0</v>
      </c>
      <c r="X1958" s="9">
        <v>778</v>
      </c>
      <c r="Y1958" s="9">
        <v>8</v>
      </c>
      <c r="Z1958" s="9">
        <v>39</v>
      </c>
      <c r="AA1958" s="9">
        <v>209</v>
      </c>
      <c r="AB1958" s="9">
        <v>78</v>
      </c>
      <c r="AC1958" s="9">
        <v>271</v>
      </c>
      <c r="AD1958" s="9">
        <v>266</v>
      </c>
      <c r="AE1958" s="9">
        <v>1</v>
      </c>
      <c r="AF1958" s="9">
        <v>575</v>
      </c>
      <c r="AG1958" s="9">
        <v>157</v>
      </c>
      <c r="AH1958" s="9">
        <v>92</v>
      </c>
      <c r="AI1958" s="9">
        <v>1</v>
      </c>
      <c r="AJ1958" s="9">
        <v>625</v>
      </c>
      <c r="AK1958" s="9">
        <v>92</v>
      </c>
      <c r="AL1958" s="9">
        <v>89</v>
      </c>
      <c r="AM1958" s="9">
        <v>19</v>
      </c>
      <c r="AN1958" s="9">
        <v>712</v>
      </c>
      <c r="AO1958" s="9">
        <v>29</v>
      </c>
      <c r="AP1958" s="9">
        <v>45</v>
      </c>
      <c r="AQ1958" s="9">
        <v>39</v>
      </c>
      <c r="AR1958" s="9">
        <v>662</v>
      </c>
      <c r="AS1958" s="9">
        <v>162</v>
      </c>
      <c r="AT1958" s="10">
        <v>1</v>
      </c>
    </row>
    <row r="1959" spans="1:46" ht="57" x14ac:dyDescent="0.25">
      <c r="A1959" s="26" t="str">
        <f t="shared" si="60"/>
        <v>2016Registered psychiatric nursesSaskatchewanHospital</v>
      </c>
      <c r="B1959" s="24">
        <v>2016</v>
      </c>
      <c r="C1959" s="9" t="s">
        <v>8</v>
      </c>
      <c r="D1959" s="9" t="s">
        <v>174</v>
      </c>
      <c r="E1959" s="9" t="str">
        <f t="shared" si="61"/>
        <v>Saskatchewan</v>
      </c>
      <c r="F1959" s="9" t="s">
        <v>180</v>
      </c>
      <c r="G1959" s="9" t="s">
        <v>10</v>
      </c>
      <c r="H1959" s="9">
        <v>211</v>
      </c>
      <c r="I1959" s="9">
        <v>182</v>
      </c>
      <c r="J1959" s="9">
        <v>29</v>
      </c>
      <c r="K1959" s="9">
        <v>0</v>
      </c>
      <c r="L1959" s="9">
        <v>9</v>
      </c>
      <c r="M1959" s="9">
        <v>36</v>
      </c>
      <c r="N1959" s="9">
        <v>20</v>
      </c>
      <c r="O1959" s="9">
        <v>14</v>
      </c>
      <c r="P1959" s="9">
        <v>20</v>
      </c>
      <c r="Q1959" s="9">
        <v>30</v>
      </c>
      <c r="R1959" s="9">
        <v>28</v>
      </c>
      <c r="S1959" s="9">
        <v>26</v>
      </c>
      <c r="T1959" s="9">
        <v>12</v>
      </c>
      <c r="U1959" s="9">
        <v>11</v>
      </c>
      <c r="V1959" s="9">
        <v>5</v>
      </c>
      <c r="W1959" s="9">
        <v>0</v>
      </c>
      <c r="X1959" s="9">
        <v>197</v>
      </c>
      <c r="Y1959" s="9">
        <v>2</v>
      </c>
      <c r="Z1959" s="9">
        <v>12</v>
      </c>
      <c r="AA1959" s="9">
        <v>86</v>
      </c>
      <c r="AB1959" s="9">
        <v>13</v>
      </c>
      <c r="AC1959" s="9">
        <v>65</v>
      </c>
      <c r="AD1959" s="9">
        <v>47</v>
      </c>
      <c r="AE1959" s="9">
        <v>0</v>
      </c>
      <c r="AF1959" s="9">
        <v>151</v>
      </c>
      <c r="AG1959" s="9">
        <v>37</v>
      </c>
      <c r="AH1959" s="9">
        <v>23</v>
      </c>
      <c r="AI1959" s="9">
        <v>0</v>
      </c>
      <c r="AJ1959" s="9">
        <v>173</v>
      </c>
      <c r="AK1959" s="9">
        <v>20</v>
      </c>
      <c r="AL1959" s="9">
        <v>14</v>
      </c>
      <c r="AM1959" s="9">
        <v>4</v>
      </c>
      <c r="AN1959" s="9">
        <v>196</v>
      </c>
      <c r="AO1959" s="9">
        <v>5</v>
      </c>
      <c r="AP1959" s="9">
        <v>3</v>
      </c>
      <c r="AQ1959" s="9">
        <v>7</v>
      </c>
      <c r="AR1959" s="9">
        <v>171</v>
      </c>
      <c r="AS1959" s="9">
        <v>40</v>
      </c>
      <c r="AT1959" s="10">
        <v>0</v>
      </c>
    </row>
    <row r="1960" spans="1:46" ht="57" x14ac:dyDescent="0.25">
      <c r="A1960" s="26" t="str">
        <f t="shared" si="60"/>
        <v>2016Registered psychiatric nursesSaskatchewanCommunity health</v>
      </c>
      <c r="B1960" s="24">
        <v>2016</v>
      </c>
      <c r="C1960" s="9" t="s">
        <v>8</v>
      </c>
      <c r="D1960" s="9" t="s">
        <v>174</v>
      </c>
      <c r="E1960" s="9" t="str">
        <f t="shared" si="61"/>
        <v>Saskatchewan</v>
      </c>
      <c r="F1960" s="9" t="s">
        <v>182</v>
      </c>
      <c r="G1960" s="9" t="s">
        <v>11</v>
      </c>
      <c r="H1960" s="9">
        <v>220</v>
      </c>
      <c r="I1960" s="9">
        <v>190</v>
      </c>
      <c r="J1960" s="9">
        <v>30</v>
      </c>
      <c r="K1960" s="9">
        <v>0</v>
      </c>
      <c r="L1960" s="9">
        <v>4</v>
      </c>
      <c r="M1960" s="9">
        <v>20</v>
      </c>
      <c r="N1960" s="9">
        <v>17</v>
      </c>
      <c r="O1960" s="9">
        <v>9</v>
      </c>
      <c r="P1960" s="9">
        <v>18</v>
      </c>
      <c r="Q1960" s="9">
        <v>33</v>
      </c>
      <c r="R1960" s="9">
        <v>42</v>
      </c>
      <c r="S1960" s="9">
        <v>43</v>
      </c>
      <c r="T1960" s="9">
        <v>25</v>
      </c>
      <c r="U1960" s="9">
        <v>4</v>
      </c>
      <c r="V1960" s="9">
        <v>5</v>
      </c>
      <c r="W1960" s="9">
        <v>0</v>
      </c>
      <c r="X1960" s="9">
        <v>212</v>
      </c>
      <c r="Y1960" s="9">
        <v>0</v>
      </c>
      <c r="Z1960" s="9">
        <v>8</v>
      </c>
      <c r="AA1960" s="9">
        <v>50</v>
      </c>
      <c r="AB1960" s="9">
        <v>18</v>
      </c>
      <c r="AC1960" s="9">
        <v>71</v>
      </c>
      <c r="AD1960" s="9">
        <v>81</v>
      </c>
      <c r="AE1960" s="9">
        <v>0</v>
      </c>
      <c r="AF1960" s="9">
        <v>158</v>
      </c>
      <c r="AG1960" s="9">
        <v>36</v>
      </c>
      <c r="AH1960" s="9">
        <v>26</v>
      </c>
      <c r="AI1960" s="9">
        <v>0</v>
      </c>
      <c r="AJ1960" s="9">
        <v>191</v>
      </c>
      <c r="AK1960" s="9">
        <v>14</v>
      </c>
      <c r="AL1960" s="9">
        <v>13</v>
      </c>
      <c r="AM1960" s="9">
        <v>2</v>
      </c>
      <c r="AN1960" s="9">
        <v>202</v>
      </c>
      <c r="AO1960" s="9">
        <v>3</v>
      </c>
      <c r="AP1960" s="9">
        <v>5</v>
      </c>
      <c r="AQ1960" s="9">
        <v>10</v>
      </c>
      <c r="AR1960" s="9">
        <v>176</v>
      </c>
      <c r="AS1960" s="9">
        <v>44</v>
      </c>
      <c r="AT1960" s="10">
        <v>0</v>
      </c>
    </row>
    <row r="1961" spans="1:46" ht="57" x14ac:dyDescent="0.25">
      <c r="A1961" s="26" t="str">
        <f t="shared" si="60"/>
        <v>2016Registered psychiatric nursesSaskatchewanNursing home/long-term care</v>
      </c>
      <c r="B1961" s="24">
        <v>2016</v>
      </c>
      <c r="C1961" s="9" t="s">
        <v>8</v>
      </c>
      <c r="D1961" s="9" t="s">
        <v>174</v>
      </c>
      <c r="E1961" s="9" t="str">
        <f t="shared" si="61"/>
        <v>Saskatchewan</v>
      </c>
      <c r="F1961" s="9" t="s">
        <v>181</v>
      </c>
      <c r="G1961" s="9" t="s">
        <v>12</v>
      </c>
      <c r="H1961" s="9">
        <v>216</v>
      </c>
      <c r="I1961" s="9">
        <v>193</v>
      </c>
      <c r="J1961" s="9">
        <v>23</v>
      </c>
      <c r="K1961" s="9">
        <v>0</v>
      </c>
      <c r="L1961" s="9">
        <v>2</v>
      </c>
      <c r="M1961" s="9">
        <v>21</v>
      </c>
      <c r="N1961" s="9">
        <v>10</v>
      </c>
      <c r="O1961" s="9">
        <v>5</v>
      </c>
      <c r="P1961" s="9">
        <v>20</v>
      </c>
      <c r="Q1961" s="9">
        <v>42</v>
      </c>
      <c r="R1961" s="9">
        <v>44</v>
      </c>
      <c r="S1961" s="9">
        <v>31</v>
      </c>
      <c r="T1961" s="9">
        <v>23</v>
      </c>
      <c r="U1961" s="9">
        <v>14</v>
      </c>
      <c r="V1961" s="9">
        <v>4</v>
      </c>
      <c r="W1961" s="9">
        <v>0</v>
      </c>
      <c r="X1961" s="9">
        <v>204</v>
      </c>
      <c r="Y1961" s="9">
        <v>3</v>
      </c>
      <c r="Z1961" s="9">
        <v>9</v>
      </c>
      <c r="AA1961" s="9">
        <v>48</v>
      </c>
      <c r="AB1961" s="9">
        <v>16</v>
      </c>
      <c r="AC1961" s="9">
        <v>80</v>
      </c>
      <c r="AD1961" s="9">
        <v>72</v>
      </c>
      <c r="AE1961" s="9">
        <v>0</v>
      </c>
      <c r="AF1961" s="9">
        <v>140</v>
      </c>
      <c r="AG1961" s="9">
        <v>52</v>
      </c>
      <c r="AH1961" s="9">
        <v>24</v>
      </c>
      <c r="AI1961" s="9">
        <v>0</v>
      </c>
      <c r="AJ1961" s="9">
        <v>163</v>
      </c>
      <c r="AK1961" s="9">
        <v>36</v>
      </c>
      <c r="AL1961" s="9">
        <v>15</v>
      </c>
      <c r="AM1961" s="9">
        <v>2</v>
      </c>
      <c r="AN1961" s="9">
        <v>196</v>
      </c>
      <c r="AO1961" s="9">
        <v>9</v>
      </c>
      <c r="AP1961" s="9">
        <v>5</v>
      </c>
      <c r="AQ1961" s="9">
        <v>6</v>
      </c>
      <c r="AR1961" s="9">
        <v>154</v>
      </c>
      <c r="AS1961" s="9">
        <v>62</v>
      </c>
      <c r="AT1961" s="10">
        <v>0</v>
      </c>
    </row>
    <row r="1962" spans="1:46" ht="57" x14ac:dyDescent="0.25">
      <c r="A1962" s="26" t="str">
        <f t="shared" si="60"/>
        <v>2016Registered psychiatric nursesSaskatchewanOther places of work</v>
      </c>
      <c r="B1962" s="24">
        <v>2016</v>
      </c>
      <c r="C1962" s="9" t="s">
        <v>8</v>
      </c>
      <c r="D1962" s="9" t="s">
        <v>174</v>
      </c>
      <c r="E1962" s="9" t="str">
        <f t="shared" si="61"/>
        <v>Saskatchewan</v>
      </c>
      <c r="F1962" s="9" t="s">
        <v>183</v>
      </c>
      <c r="G1962" s="9" t="s">
        <v>13</v>
      </c>
      <c r="H1962" s="9">
        <v>148</v>
      </c>
      <c r="I1962" s="9">
        <v>120</v>
      </c>
      <c r="J1962" s="9">
        <v>28</v>
      </c>
      <c r="K1962" s="9">
        <v>0</v>
      </c>
      <c r="L1962" s="9">
        <v>0</v>
      </c>
      <c r="M1962" s="9">
        <v>8</v>
      </c>
      <c r="N1962" s="9">
        <v>10</v>
      </c>
      <c r="O1962" s="9">
        <v>5</v>
      </c>
      <c r="P1962" s="9">
        <v>12</v>
      </c>
      <c r="Q1962" s="9">
        <v>24</v>
      </c>
      <c r="R1962" s="9">
        <v>35</v>
      </c>
      <c r="S1962" s="9">
        <v>28</v>
      </c>
      <c r="T1962" s="9">
        <v>16</v>
      </c>
      <c r="U1962" s="9">
        <v>9</v>
      </c>
      <c r="V1962" s="9">
        <v>1</v>
      </c>
      <c r="W1962" s="9">
        <v>0</v>
      </c>
      <c r="X1962" s="9">
        <v>136</v>
      </c>
      <c r="Y1962" s="9">
        <v>3</v>
      </c>
      <c r="Z1962" s="9">
        <v>9</v>
      </c>
      <c r="AA1962" s="9">
        <v>22</v>
      </c>
      <c r="AB1962" s="9">
        <v>24</v>
      </c>
      <c r="AC1962" s="9">
        <v>42</v>
      </c>
      <c r="AD1962" s="9">
        <v>59</v>
      </c>
      <c r="AE1962" s="9">
        <v>1</v>
      </c>
      <c r="AF1962" s="9">
        <v>111</v>
      </c>
      <c r="AG1962" s="9">
        <v>23</v>
      </c>
      <c r="AH1962" s="9">
        <v>14</v>
      </c>
      <c r="AI1962" s="9">
        <v>0</v>
      </c>
      <c r="AJ1962" s="9">
        <v>86</v>
      </c>
      <c r="AK1962" s="9">
        <v>17</v>
      </c>
      <c r="AL1962" s="9">
        <v>43</v>
      </c>
      <c r="AM1962" s="9">
        <v>2</v>
      </c>
      <c r="AN1962" s="9">
        <v>103</v>
      </c>
      <c r="AO1962" s="9">
        <v>9</v>
      </c>
      <c r="AP1962" s="9">
        <v>30</v>
      </c>
      <c r="AQ1962" s="9">
        <v>6</v>
      </c>
      <c r="AR1962" s="9">
        <v>137</v>
      </c>
      <c r="AS1962" s="9">
        <v>11</v>
      </c>
      <c r="AT1962" s="10">
        <v>0</v>
      </c>
    </row>
    <row r="1963" spans="1:46" ht="57" x14ac:dyDescent="0.25">
      <c r="A1963" s="26" t="str">
        <f t="shared" si="60"/>
        <v>2016Registered psychiatric nursesSaskatchewanUnknown places of work</v>
      </c>
      <c r="B1963" s="24">
        <v>2016</v>
      </c>
      <c r="C1963" s="9" t="s">
        <v>8</v>
      </c>
      <c r="D1963" s="9" t="s">
        <v>174</v>
      </c>
      <c r="E1963" s="9" t="str">
        <f t="shared" si="61"/>
        <v>Saskatchewan</v>
      </c>
      <c r="F1963" s="9" t="s">
        <v>184</v>
      </c>
      <c r="G1963" s="9" t="s">
        <v>49</v>
      </c>
      <c r="H1963" s="9">
        <v>30</v>
      </c>
      <c r="I1963" s="9">
        <v>24</v>
      </c>
      <c r="J1963" s="9">
        <v>6</v>
      </c>
      <c r="K1963" s="9">
        <v>0</v>
      </c>
      <c r="L1963" s="9">
        <v>1</v>
      </c>
      <c r="M1963" s="9">
        <v>1</v>
      </c>
      <c r="N1963" s="9">
        <v>1</v>
      </c>
      <c r="O1963" s="9">
        <v>0</v>
      </c>
      <c r="P1963" s="9">
        <v>3</v>
      </c>
      <c r="Q1963" s="9">
        <v>6</v>
      </c>
      <c r="R1963" s="9">
        <v>8</v>
      </c>
      <c r="S1963" s="9">
        <v>2</v>
      </c>
      <c r="T1963" s="9">
        <v>5</v>
      </c>
      <c r="U1963" s="9">
        <v>2</v>
      </c>
      <c r="V1963" s="9">
        <v>1</v>
      </c>
      <c r="W1963" s="9">
        <v>0</v>
      </c>
      <c r="X1963" s="9">
        <v>29</v>
      </c>
      <c r="Y1963" s="9">
        <v>0</v>
      </c>
      <c r="Z1963" s="9">
        <v>1</v>
      </c>
      <c r="AA1963" s="9">
        <v>3</v>
      </c>
      <c r="AB1963" s="9">
        <v>7</v>
      </c>
      <c r="AC1963" s="9">
        <v>13</v>
      </c>
      <c r="AD1963" s="9">
        <v>7</v>
      </c>
      <c r="AE1963" s="9">
        <v>0</v>
      </c>
      <c r="AF1963" s="9">
        <v>15</v>
      </c>
      <c r="AG1963" s="9">
        <v>9</v>
      </c>
      <c r="AH1963" s="9">
        <v>5</v>
      </c>
      <c r="AI1963" s="9">
        <v>1</v>
      </c>
      <c r="AJ1963" s="9">
        <v>12</v>
      </c>
      <c r="AK1963" s="9">
        <v>5</v>
      </c>
      <c r="AL1963" s="9">
        <v>4</v>
      </c>
      <c r="AM1963" s="9">
        <v>9</v>
      </c>
      <c r="AN1963" s="9">
        <v>15</v>
      </c>
      <c r="AO1963" s="9">
        <v>3</v>
      </c>
      <c r="AP1963" s="9">
        <v>2</v>
      </c>
      <c r="AQ1963" s="9">
        <v>10</v>
      </c>
      <c r="AR1963" s="9">
        <v>24</v>
      </c>
      <c r="AS1963" s="9">
        <v>5</v>
      </c>
      <c r="AT1963" s="10">
        <v>1</v>
      </c>
    </row>
    <row r="1964" spans="1:46" ht="57" x14ac:dyDescent="0.25">
      <c r="A1964" s="26" t="str">
        <f t="shared" si="60"/>
        <v>2016Registered psychiatric nursesAlbertaAll places of work</v>
      </c>
      <c r="B1964" s="24">
        <v>2016</v>
      </c>
      <c r="C1964" s="9" t="s">
        <v>8</v>
      </c>
      <c r="D1964" s="9" t="s">
        <v>175</v>
      </c>
      <c r="E1964" s="9" t="str">
        <f t="shared" si="61"/>
        <v>Alberta</v>
      </c>
      <c r="F1964" s="9" t="s">
        <v>179</v>
      </c>
      <c r="G1964" s="9" t="s">
        <v>9</v>
      </c>
      <c r="H1964" s="9">
        <v>1265</v>
      </c>
      <c r="I1964" s="9">
        <v>979</v>
      </c>
      <c r="J1964" s="9">
        <v>286</v>
      </c>
      <c r="K1964" s="9">
        <v>0</v>
      </c>
      <c r="L1964" s="9">
        <v>39</v>
      </c>
      <c r="M1964" s="9">
        <v>138</v>
      </c>
      <c r="N1964" s="9">
        <v>125</v>
      </c>
      <c r="O1964" s="9">
        <v>136</v>
      </c>
      <c r="P1964" s="9">
        <v>93</v>
      </c>
      <c r="Q1964" s="9">
        <v>155</v>
      </c>
      <c r="R1964" s="9">
        <v>214</v>
      </c>
      <c r="S1964" s="9">
        <v>173</v>
      </c>
      <c r="T1964" s="9">
        <v>109</v>
      </c>
      <c r="U1964" s="9">
        <v>63</v>
      </c>
      <c r="V1964" s="9">
        <v>20</v>
      </c>
      <c r="W1964" s="9">
        <v>0</v>
      </c>
      <c r="X1964" s="9">
        <v>1150</v>
      </c>
      <c r="Y1964" s="9">
        <v>115</v>
      </c>
      <c r="Z1964" s="9">
        <v>0</v>
      </c>
      <c r="AA1964" s="9">
        <v>471</v>
      </c>
      <c r="AB1964" s="9">
        <v>182</v>
      </c>
      <c r="AC1964" s="9">
        <v>282</v>
      </c>
      <c r="AD1964" s="9">
        <v>330</v>
      </c>
      <c r="AE1964" s="9">
        <v>0</v>
      </c>
      <c r="AF1964" s="9">
        <v>669</v>
      </c>
      <c r="AG1964" s="9">
        <v>443</v>
      </c>
      <c r="AH1964" s="9">
        <v>153</v>
      </c>
      <c r="AI1964" s="9">
        <v>0</v>
      </c>
      <c r="AJ1964" s="9">
        <v>1028</v>
      </c>
      <c r="AK1964" s="9">
        <v>106</v>
      </c>
      <c r="AL1964" s="9">
        <v>131</v>
      </c>
      <c r="AM1964" s="9">
        <v>0</v>
      </c>
      <c r="AN1964" s="9">
        <v>1084</v>
      </c>
      <c r="AO1964" s="9">
        <v>127</v>
      </c>
      <c r="AP1964" s="9">
        <v>36</v>
      </c>
      <c r="AQ1964" s="9">
        <v>18</v>
      </c>
      <c r="AR1964" s="9">
        <v>932</v>
      </c>
      <c r="AS1964" s="9">
        <v>333</v>
      </c>
      <c r="AT1964" s="10">
        <v>0</v>
      </c>
    </row>
    <row r="1965" spans="1:46" ht="57" x14ac:dyDescent="0.25">
      <c r="A1965" s="26" t="str">
        <f t="shared" si="60"/>
        <v>2016Registered psychiatric nursesAlbertaHospital</v>
      </c>
      <c r="B1965" s="24">
        <v>2016</v>
      </c>
      <c r="C1965" s="9" t="s">
        <v>8</v>
      </c>
      <c r="D1965" s="9" t="s">
        <v>175</v>
      </c>
      <c r="E1965" s="9" t="str">
        <f t="shared" si="61"/>
        <v>Alberta</v>
      </c>
      <c r="F1965" s="9" t="s">
        <v>180</v>
      </c>
      <c r="G1965" s="9" t="s">
        <v>10</v>
      </c>
      <c r="H1965" s="9">
        <v>719</v>
      </c>
      <c r="I1965" s="9">
        <v>538</v>
      </c>
      <c r="J1965" s="9">
        <v>181</v>
      </c>
      <c r="K1965" s="9">
        <v>0</v>
      </c>
      <c r="L1965" s="9">
        <v>24</v>
      </c>
      <c r="M1965" s="9">
        <v>105</v>
      </c>
      <c r="N1965" s="9">
        <v>78</v>
      </c>
      <c r="O1965" s="9">
        <v>87</v>
      </c>
      <c r="P1965" s="9">
        <v>57</v>
      </c>
      <c r="Q1965" s="9">
        <v>75</v>
      </c>
      <c r="R1965" s="9">
        <v>108</v>
      </c>
      <c r="S1965" s="9">
        <v>92</v>
      </c>
      <c r="T1965" s="9">
        <v>51</v>
      </c>
      <c r="U1965" s="9">
        <v>34</v>
      </c>
      <c r="V1965" s="9">
        <v>8</v>
      </c>
      <c r="W1965" s="9">
        <v>0</v>
      </c>
      <c r="X1965" s="9">
        <v>659</v>
      </c>
      <c r="Y1965" s="9">
        <v>60</v>
      </c>
      <c r="Z1965" s="9">
        <v>0</v>
      </c>
      <c r="AA1965" s="9">
        <v>335</v>
      </c>
      <c r="AB1965" s="9">
        <v>100</v>
      </c>
      <c r="AC1965" s="9">
        <v>128</v>
      </c>
      <c r="AD1965" s="9">
        <v>156</v>
      </c>
      <c r="AE1965" s="9">
        <v>0</v>
      </c>
      <c r="AF1965" s="9">
        <v>319</v>
      </c>
      <c r="AG1965" s="9">
        <v>298</v>
      </c>
      <c r="AH1965" s="9">
        <v>102</v>
      </c>
      <c r="AI1965" s="9">
        <v>0</v>
      </c>
      <c r="AJ1965" s="9">
        <v>653</v>
      </c>
      <c r="AK1965" s="9">
        <v>42</v>
      </c>
      <c r="AL1965" s="9">
        <v>24</v>
      </c>
      <c r="AM1965" s="9">
        <v>0</v>
      </c>
      <c r="AN1965" s="9">
        <v>651</v>
      </c>
      <c r="AO1965" s="9">
        <v>58</v>
      </c>
      <c r="AP1965" s="9">
        <v>10</v>
      </c>
      <c r="AQ1965" s="9">
        <v>0</v>
      </c>
      <c r="AR1965" s="9">
        <v>516</v>
      </c>
      <c r="AS1965" s="9">
        <v>203</v>
      </c>
      <c r="AT1965" s="10">
        <v>0</v>
      </c>
    </row>
    <row r="1966" spans="1:46" ht="57" x14ac:dyDescent="0.25">
      <c r="A1966" s="26" t="str">
        <f t="shared" si="60"/>
        <v>2016Registered psychiatric nursesAlbertaCommunity health</v>
      </c>
      <c r="B1966" s="24">
        <v>2016</v>
      </c>
      <c r="C1966" s="9" t="s">
        <v>8</v>
      </c>
      <c r="D1966" s="9" t="s">
        <v>175</v>
      </c>
      <c r="E1966" s="9" t="str">
        <f t="shared" si="61"/>
        <v>Alberta</v>
      </c>
      <c r="F1966" s="9" t="s">
        <v>182</v>
      </c>
      <c r="G1966" s="9" t="s">
        <v>11</v>
      </c>
      <c r="H1966" s="9">
        <v>337</v>
      </c>
      <c r="I1966" s="9">
        <v>269</v>
      </c>
      <c r="J1966" s="9">
        <v>68</v>
      </c>
      <c r="K1966" s="9">
        <v>0</v>
      </c>
      <c r="L1966" s="9">
        <v>8</v>
      </c>
      <c r="M1966" s="9">
        <v>22</v>
      </c>
      <c r="N1966" s="9">
        <v>33</v>
      </c>
      <c r="O1966" s="9">
        <v>35</v>
      </c>
      <c r="P1966" s="9">
        <v>26</v>
      </c>
      <c r="Q1966" s="9">
        <v>50</v>
      </c>
      <c r="R1966" s="9">
        <v>66</v>
      </c>
      <c r="S1966" s="9">
        <v>52</v>
      </c>
      <c r="T1966" s="9">
        <v>34</v>
      </c>
      <c r="U1966" s="9">
        <v>6</v>
      </c>
      <c r="V1966" s="9">
        <v>5</v>
      </c>
      <c r="W1966" s="9">
        <v>0</v>
      </c>
      <c r="X1966" s="9">
        <v>305</v>
      </c>
      <c r="Y1966" s="9">
        <v>32</v>
      </c>
      <c r="Z1966" s="9">
        <v>0</v>
      </c>
      <c r="AA1966" s="9">
        <v>88</v>
      </c>
      <c r="AB1966" s="9">
        <v>58</v>
      </c>
      <c r="AC1966" s="9">
        <v>105</v>
      </c>
      <c r="AD1966" s="9">
        <v>86</v>
      </c>
      <c r="AE1966" s="9">
        <v>0</v>
      </c>
      <c r="AF1966" s="9">
        <v>230</v>
      </c>
      <c r="AG1966" s="9">
        <v>82</v>
      </c>
      <c r="AH1966" s="9">
        <v>25</v>
      </c>
      <c r="AI1966" s="9">
        <v>0</v>
      </c>
      <c r="AJ1966" s="9">
        <v>268</v>
      </c>
      <c r="AK1966" s="9">
        <v>25</v>
      </c>
      <c r="AL1966" s="9">
        <v>44</v>
      </c>
      <c r="AM1966" s="9">
        <v>0</v>
      </c>
      <c r="AN1966" s="9">
        <v>284</v>
      </c>
      <c r="AO1966" s="9">
        <v>33</v>
      </c>
      <c r="AP1966" s="9">
        <v>3</v>
      </c>
      <c r="AQ1966" s="9">
        <v>17</v>
      </c>
      <c r="AR1966" s="9">
        <v>262</v>
      </c>
      <c r="AS1966" s="9">
        <v>75</v>
      </c>
      <c r="AT1966" s="10">
        <v>0</v>
      </c>
    </row>
    <row r="1967" spans="1:46" ht="57" x14ac:dyDescent="0.25">
      <c r="A1967" s="26" t="str">
        <f t="shared" si="60"/>
        <v>2016Registered psychiatric nursesAlbertaNursing home/long-term care</v>
      </c>
      <c r="B1967" s="24">
        <v>2016</v>
      </c>
      <c r="C1967" s="9" t="s">
        <v>8</v>
      </c>
      <c r="D1967" s="9" t="s">
        <v>175</v>
      </c>
      <c r="E1967" s="9" t="str">
        <f t="shared" si="61"/>
        <v>Alberta</v>
      </c>
      <c r="F1967" s="9" t="s">
        <v>181</v>
      </c>
      <c r="G1967" s="9" t="s">
        <v>12</v>
      </c>
      <c r="H1967" s="9">
        <v>90</v>
      </c>
      <c r="I1967" s="9">
        <v>75</v>
      </c>
      <c r="J1967" s="9">
        <v>15</v>
      </c>
      <c r="K1967" s="9">
        <v>0</v>
      </c>
      <c r="L1967" s="9">
        <v>1</v>
      </c>
      <c r="M1967" s="9">
        <v>4</v>
      </c>
      <c r="N1967" s="9">
        <v>5</v>
      </c>
      <c r="O1967" s="9">
        <v>6</v>
      </c>
      <c r="P1967" s="9">
        <v>5</v>
      </c>
      <c r="Q1967" s="9">
        <v>12</v>
      </c>
      <c r="R1967" s="9">
        <v>15</v>
      </c>
      <c r="S1967" s="9">
        <v>15</v>
      </c>
      <c r="T1967" s="9">
        <v>8</v>
      </c>
      <c r="U1967" s="9">
        <v>14</v>
      </c>
      <c r="V1967" s="9">
        <v>5</v>
      </c>
      <c r="W1967" s="9">
        <v>0</v>
      </c>
      <c r="X1967" s="9">
        <v>77</v>
      </c>
      <c r="Y1967" s="9">
        <v>13</v>
      </c>
      <c r="Z1967" s="9">
        <v>0</v>
      </c>
      <c r="AA1967" s="9">
        <v>19</v>
      </c>
      <c r="AB1967" s="9">
        <v>7</v>
      </c>
      <c r="AC1967" s="9">
        <v>19</v>
      </c>
      <c r="AD1967" s="9">
        <v>45</v>
      </c>
      <c r="AE1967" s="9">
        <v>0</v>
      </c>
      <c r="AF1967" s="9">
        <v>41</v>
      </c>
      <c r="AG1967" s="9">
        <v>32</v>
      </c>
      <c r="AH1967" s="9">
        <v>17</v>
      </c>
      <c r="AI1967" s="9">
        <v>0</v>
      </c>
      <c r="AJ1967" s="9">
        <v>56</v>
      </c>
      <c r="AK1967" s="9">
        <v>18</v>
      </c>
      <c r="AL1967" s="9">
        <v>16</v>
      </c>
      <c r="AM1967" s="9">
        <v>0</v>
      </c>
      <c r="AN1967" s="9">
        <v>81</v>
      </c>
      <c r="AO1967" s="9">
        <v>7</v>
      </c>
      <c r="AP1967" s="9">
        <v>1</v>
      </c>
      <c r="AQ1967" s="9">
        <v>1</v>
      </c>
      <c r="AR1967" s="9">
        <v>56</v>
      </c>
      <c r="AS1967" s="9">
        <v>34</v>
      </c>
      <c r="AT1967" s="10">
        <v>0</v>
      </c>
    </row>
    <row r="1968" spans="1:46" ht="57" x14ac:dyDescent="0.25">
      <c r="A1968" s="26" t="str">
        <f t="shared" si="60"/>
        <v>2016Registered psychiatric nursesAlbertaOther places of work</v>
      </c>
      <c r="B1968" s="24">
        <v>2016</v>
      </c>
      <c r="C1968" s="9" t="s">
        <v>8</v>
      </c>
      <c r="D1968" s="9" t="s">
        <v>175</v>
      </c>
      <c r="E1968" s="9" t="str">
        <f t="shared" si="61"/>
        <v>Alberta</v>
      </c>
      <c r="F1968" s="9" t="s">
        <v>183</v>
      </c>
      <c r="G1968" s="9" t="s">
        <v>13</v>
      </c>
      <c r="H1968" s="9">
        <v>119</v>
      </c>
      <c r="I1968" s="9">
        <v>97</v>
      </c>
      <c r="J1968" s="9">
        <v>22</v>
      </c>
      <c r="K1968" s="9">
        <v>0</v>
      </c>
      <c r="L1968" s="9">
        <v>6</v>
      </c>
      <c r="M1968" s="9">
        <v>7</v>
      </c>
      <c r="N1968" s="9">
        <v>9</v>
      </c>
      <c r="O1968" s="9">
        <v>8</v>
      </c>
      <c r="P1968" s="9">
        <v>5</v>
      </c>
      <c r="Q1968" s="9">
        <v>18</v>
      </c>
      <c r="R1968" s="9">
        <v>25</v>
      </c>
      <c r="S1968" s="9">
        <v>14</v>
      </c>
      <c r="T1968" s="9">
        <v>16</v>
      </c>
      <c r="U1968" s="9">
        <v>9</v>
      </c>
      <c r="V1968" s="9">
        <v>2</v>
      </c>
      <c r="W1968" s="9">
        <v>0</v>
      </c>
      <c r="X1968" s="9">
        <v>109</v>
      </c>
      <c r="Y1968" s="9">
        <v>10</v>
      </c>
      <c r="Z1968" s="9">
        <v>0</v>
      </c>
      <c r="AA1968" s="9">
        <v>29</v>
      </c>
      <c r="AB1968" s="9">
        <v>17</v>
      </c>
      <c r="AC1968" s="9">
        <v>30</v>
      </c>
      <c r="AD1968" s="9">
        <v>43</v>
      </c>
      <c r="AE1968" s="9">
        <v>0</v>
      </c>
      <c r="AF1968" s="9">
        <v>79</v>
      </c>
      <c r="AG1968" s="9">
        <v>31</v>
      </c>
      <c r="AH1968" s="9">
        <v>9</v>
      </c>
      <c r="AI1968" s="9">
        <v>0</v>
      </c>
      <c r="AJ1968" s="9">
        <v>51</v>
      </c>
      <c r="AK1968" s="9">
        <v>21</v>
      </c>
      <c r="AL1968" s="9">
        <v>47</v>
      </c>
      <c r="AM1968" s="9">
        <v>0</v>
      </c>
      <c r="AN1968" s="9">
        <v>68</v>
      </c>
      <c r="AO1968" s="9">
        <v>29</v>
      </c>
      <c r="AP1968" s="9">
        <v>22</v>
      </c>
      <c r="AQ1968" s="9">
        <v>0</v>
      </c>
      <c r="AR1968" s="9">
        <v>98</v>
      </c>
      <c r="AS1968" s="9">
        <v>21</v>
      </c>
      <c r="AT1968" s="10">
        <v>0</v>
      </c>
    </row>
    <row r="1969" spans="1:46" ht="57" x14ac:dyDescent="0.25">
      <c r="A1969" s="26" t="str">
        <f t="shared" si="60"/>
        <v>2016Registered psychiatric nursesBritish ColumbiaAll places of work</v>
      </c>
      <c r="B1969" s="24">
        <v>2016</v>
      </c>
      <c r="C1969" s="9" t="s">
        <v>8</v>
      </c>
      <c r="D1969" s="9" t="s">
        <v>167</v>
      </c>
      <c r="E1969" s="9" t="str">
        <f t="shared" si="61"/>
        <v>British Columbia</v>
      </c>
      <c r="F1969" s="9" t="s">
        <v>179</v>
      </c>
      <c r="G1969" s="9" t="s">
        <v>9</v>
      </c>
      <c r="H1969" s="9">
        <v>2528</v>
      </c>
      <c r="I1969" s="9">
        <v>1988</v>
      </c>
      <c r="J1969" s="9">
        <v>540</v>
      </c>
      <c r="K1969" s="9">
        <v>0</v>
      </c>
      <c r="L1969" s="9">
        <v>43</v>
      </c>
      <c r="M1969" s="9">
        <v>271</v>
      </c>
      <c r="N1969" s="9">
        <v>325</v>
      </c>
      <c r="O1969" s="9">
        <v>286</v>
      </c>
      <c r="P1969" s="9">
        <v>344</v>
      </c>
      <c r="Q1969" s="9">
        <v>332</v>
      </c>
      <c r="R1969" s="9">
        <v>328</v>
      </c>
      <c r="S1969" s="9">
        <v>287</v>
      </c>
      <c r="T1969" s="9">
        <v>160</v>
      </c>
      <c r="U1969" s="9">
        <v>115</v>
      </c>
      <c r="V1969" s="9">
        <v>37</v>
      </c>
      <c r="W1969" s="9">
        <v>0</v>
      </c>
      <c r="X1969" s="9">
        <v>2032</v>
      </c>
      <c r="Y1969" s="9">
        <v>218</v>
      </c>
      <c r="Z1969" s="9">
        <v>278</v>
      </c>
      <c r="AA1969" s="9">
        <v>1229</v>
      </c>
      <c r="AB1969" s="9">
        <v>469</v>
      </c>
      <c r="AC1969" s="9">
        <v>419</v>
      </c>
      <c r="AD1969" s="9">
        <v>411</v>
      </c>
      <c r="AE1969" s="9">
        <v>0</v>
      </c>
      <c r="AF1969" s="9">
        <v>1567</v>
      </c>
      <c r="AG1969" s="9">
        <v>465</v>
      </c>
      <c r="AH1969" s="9">
        <v>466</v>
      </c>
      <c r="AI1969" s="9">
        <v>30</v>
      </c>
      <c r="AJ1969" s="9">
        <v>2128</v>
      </c>
      <c r="AK1969" s="9">
        <v>139</v>
      </c>
      <c r="AL1969" s="9">
        <v>238</v>
      </c>
      <c r="AM1969" s="9">
        <v>23</v>
      </c>
      <c r="AN1969" s="9">
        <v>2231</v>
      </c>
      <c r="AO1969" s="9">
        <v>186</v>
      </c>
      <c r="AP1969" s="9">
        <v>87</v>
      </c>
      <c r="AQ1969" s="9">
        <v>24</v>
      </c>
      <c r="AR1969" s="9">
        <v>2445</v>
      </c>
      <c r="AS1969" s="9">
        <v>82</v>
      </c>
      <c r="AT1969" s="10">
        <v>1</v>
      </c>
    </row>
    <row r="1970" spans="1:46" ht="57" x14ac:dyDescent="0.25">
      <c r="A1970" s="26" t="str">
        <f t="shared" si="60"/>
        <v>2016Registered psychiatric nursesBritish ColumbiaHospital</v>
      </c>
      <c r="B1970" s="24">
        <v>2016</v>
      </c>
      <c r="C1970" s="9" t="s">
        <v>8</v>
      </c>
      <c r="D1970" s="9" t="s">
        <v>167</v>
      </c>
      <c r="E1970" s="9" t="str">
        <f t="shared" si="61"/>
        <v>British Columbia</v>
      </c>
      <c r="F1970" s="9" t="s">
        <v>180</v>
      </c>
      <c r="G1970" s="9" t="s">
        <v>10</v>
      </c>
      <c r="H1970" s="9">
        <v>1162</v>
      </c>
      <c r="I1970" s="9">
        <v>922</v>
      </c>
      <c r="J1970" s="9">
        <v>240</v>
      </c>
      <c r="K1970" s="9">
        <v>0</v>
      </c>
      <c r="L1970" s="9">
        <v>29</v>
      </c>
      <c r="M1970" s="9">
        <v>157</v>
      </c>
      <c r="N1970" s="9">
        <v>191</v>
      </c>
      <c r="O1970" s="9">
        <v>149</v>
      </c>
      <c r="P1970" s="9">
        <v>173</v>
      </c>
      <c r="Q1970" s="9">
        <v>150</v>
      </c>
      <c r="R1970" s="9">
        <v>125</v>
      </c>
      <c r="S1970" s="9">
        <v>99</v>
      </c>
      <c r="T1970" s="9">
        <v>47</v>
      </c>
      <c r="U1970" s="9">
        <v>32</v>
      </c>
      <c r="V1970" s="9">
        <v>10</v>
      </c>
      <c r="W1970" s="9">
        <v>0</v>
      </c>
      <c r="X1970" s="9">
        <v>979</v>
      </c>
      <c r="Y1970" s="9">
        <v>81</v>
      </c>
      <c r="Z1970" s="9">
        <v>102</v>
      </c>
      <c r="AA1970" s="9">
        <v>677</v>
      </c>
      <c r="AB1970" s="9">
        <v>227</v>
      </c>
      <c r="AC1970" s="9">
        <v>152</v>
      </c>
      <c r="AD1970" s="9">
        <v>106</v>
      </c>
      <c r="AE1970" s="9">
        <v>0</v>
      </c>
      <c r="AF1970" s="9">
        <v>662</v>
      </c>
      <c r="AG1970" s="9">
        <v>232</v>
      </c>
      <c r="AH1970" s="9">
        <v>262</v>
      </c>
      <c r="AI1970" s="9">
        <v>6</v>
      </c>
      <c r="AJ1970" s="9">
        <v>1067</v>
      </c>
      <c r="AK1970" s="9">
        <v>30</v>
      </c>
      <c r="AL1970" s="9">
        <v>65</v>
      </c>
      <c r="AM1970" s="9">
        <v>0</v>
      </c>
      <c r="AN1970" s="9">
        <v>1103</v>
      </c>
      <c r="AO1970" s="9">
        <v>41</v>
      </c>
      <c r="AP1970" s="9">
        <v>18</v>
      </c>
      <c r="AQ1970" s="9">
        <v>0</v>
      </c>
      <c r="AR1970" s="9">
        <v>1148</v>
      </c>
      <c r="AS1970" s="9">
        <v>14</v>
      </c>
      <c r="AT1970" s="10">
        <v>0</v>
      </c>
    </row>
    <row r="1971" spans="1:46" ht="57" x14ac:dyDescent="0.25">
      <c r="A1971" s="26" t="str">
        <f t="shared" si="60"/>
        <v>2016Registered psychiatric nursesBritish ColumbiaCommunity health</v>
      </c>
      <c r="B1971" s="24">
        <v>2016</v>
      </c>
      <c r="C1971" s="9" t="s">
        <v>8</v>
      </c>
      <c r="D1971" s="9" t="s">
        <v>167</v>
      </c>
      <c r="E1971" s="9" t="str">
        <f t="shared" si="61"/>
        <v>British Columbia</v>
      </c>
      <c r="F1971" s="9" t="s">
        <v>182</v>
      </c>
      <c r="G1971" s="9" t="s">
        <v>11</v>
      </c>
      <c r="H1971" s="9">
        <v>929</v>
      </c>
      <c r="I1971" s="9">
        <v>727</v>
      </c>
      <c r="J1971" s="9">
        <v>202</v>
      </c>
      <c r="K1971" s="9">
        <v>0</v>
      </c>
      <c r="L1971" s="9">
        <v>8</v>
      </c>
      <c r="M1971" s="9">
        <v>82</v>
      </c>
      <c r="N1971" s="9">
        <v>101</v>
      </c>
      <c r="O1971" s="9">
        <v>106</v>
      </c>
      <c r="P1971" s="9">
        <v>111</v>
      </c>
      <c r="Q1971" s="9">
        <v>124</v>
      </c>
      <c r="R1971" s="9">
        <v>144</v>
      </c>
      <c r="S1971" s="9">
        <v>125</v>
      </c>
      <c r="T1971" s="9">
        <v>61</v>
      </c>
      <c r="U1971" s="9">
        <v>51</v>
      </c>
      <c r="V1971" s="9">
        <v>16</v>
      </c>
      <c r="W1971" s="9">
        <v>0</v>
      </c>
      <c r="X1971" s="9">
        <v>717</v>
      </c>
      <c r="Y1971" s="9">
        <v>95</v>
      </c>
      <c r="Z1971" s="9">
        <v>117</v>
      </c>
      <c r="AA1971" s="9">
        <v>388</v>
      </c>
      <c r="AB1971" s="9">
        <v>167</v>
      </c>
      <c r="AC1971" s="9">
        <v>195</v>
      </c>
      <c r="AD1971" s="9">
        <v>179</v>
      </c>
      <c r="AE1971" s="9">
        <v>0</v>
      </c>
      <c r="AF1971" s="9">
        <v>651</v>
      </c>
      <c r="AG1971" s="9">
        <v>137</v>
      </c>
      <c r="AH1971" s="9">
        <v>138</v>
      </c>
      <c r="AI1971" s="9">
        <v>3</v>
      </c>
      <c r="AJ1971" s="9">
        <v>808</v>
      </c>
      <c r="AK1971" s="9">
        <v>58</v>
      </c>
      <c r="AL1971" s="9">
        <v>62</v>
      </c>
      <c r="AM1971" s="9">
        <v>1</v>
      </c>
      <c r="AN1971" s="9">
        <v>848</v>
      </c>
      <c r="AO1971" s="9">
        <v>72</v>
      </c>
      <c r="AP1971" s="9">
        <v>8</v>
      </c>
      <c r="AQ1971" s="9">
        <v>1</v>
      </c>
      <c r="AR1971" s="9">
        <v>882</v>
      </c>
      <c r="AS1971" s="9">
        <v>47</v>
      </c>
      <c r="AT1971" s="10">
        <v>0</v>
      </c>
    </row>
    <row r="1972" spans="1:46" ht="57" x14ac:dyDescent="0.25">
      <c r="A1972" s="26" t="str">
        <f t="shared" si="60"/>
        <v>2016Registered psychiatric nursesBritish ColumbiaNursing home/long-term care</v>
      </c>
      <c r="B1972" s="24">
        <v>2016</v>
      </c>
      <c r="C1972" s="9" t="s">
        <v>8</v>
      </c>
      <c r="D1972" s="9" t="s">
        <v>167</v>
      </c>
      <c r="E1972" s="9" t="str">
        <f t="shared" si="61"/>
        <v>British Columbia</v>
      </c>
      <c r="F1972" s="9" t="s">
        <v>181</v>
      </c>
      <c r="G1972" s="9" t="s">
        <v>12</v>
      </c>
      <c r="H1972" s="9">
        <v>157</v>
      </c>
      <c r="I1972" s="9">
        <v>136</v>
      </c>
      <c r="J1972" s="9">
        <v>21</v>
      </c>
      <c r="K1972" s="9">
        <v>0</v>
      </c>
      <c r="L1972" s="9">
        <v>2</v>
      </c>
      <c r="M1972" s="9">
        <v>14</v>
      </c>
      <c r="N1972" s="9">
        <v>10</v>
      </c>
      <c r="O1972" s="9">
        <v>8</v>
      </c>
      <c r="P1972" s="9">
        <v>29</v>
      </c>
      <c r="Q1972" s="9">
        <v>17</v>
      </c>
      <c r="R1972" s="9">
        <v>22</v>
      </c>
      <c r="S1972" s="9">
        <v>20</v>
      </c>
      <c r="T1972" s="9">
        <v>20</v>
      </c>
      <c r="U1972" s="9">
        <v>13</v>
      </c>
      <c r="V1972" s="9">
        <v>2</v>
      </c>
      <c r="W1972" s="9">
        <v>0</v>
      </c>
      <c r="X1972" s="9">
        <v>119</v>
      </c>
      <c r="Y1972" s="9">
        <v>14</v>
      </c>
      <c r="Z1972" s="9">
        <v>24</v>
      </c>
      <c r="AA1972" s="9">
        <v>66</v>
      </c>
      <c r="AB1972" s="9">
        <v>24</v>
      </c>
      <c r="AC1972" s="9">
        <v>27</v>
      </c>
      <c r="AD1972" s="9">
        <v>40</v>
      </c>
      <c r="AE1972" s="9">
        <v>0</v>
      </c>
      <c r="AF1972" s="9">
        <v>78</v>
      </c>
      <c r="AG1972" s="9">
        <v>41</v>
      </c>
      <c r="AH1972" s="9">
        <v>37</v>
      </c>
      <c r="AI1972" s="9">
        <v>1</v>
      </c>
      <c r="AJ1972" s="9">
        <v>123</v>
      </c>
      <c r="AK1972" s="9">
        <v>23</v>
      </c>
      <c r="AL1972" s="9">
        <v>10</v>
      </c>
      <c r="AM1972" s="9">
        <v>1</v>
      </c>
      <c r="AN1972" s="9">
        <v>126</v>
      </c>
      <c r="AO1972" s="9">
        <v>28</v>
      </c>
      <c r="AP1972" s="9">
        <v>2</v>
      </c>
      <c r="AQ1972" s="9">
        <v>1</v>
      </c>
      <c r="AR1972" s="9">
        <v>146</v>
      </c>
      <c r="AS1972" s="9">
        <v>11</v>
      </c>
      <c r="AT1972" s="10">
        <v>0</v>
      </c>
    </row>
    <row r="1973" spans="1:46" ht="57" x14ac:dyDescent="0.25">
      <c r="A1973" s="26" t="str">
        <f t="shared" si="60"/>
        <v>2016Registered psychiatric nursesBritish ColumbiaOther places of work</v>
      </c>
      <c r="B1973" s="24">
        <v>2016</v>
      </c>
      <c r="C1973" s="9" t="s">
        <v>8</v>
      </c>
      <c r="D1973" s="9" t="s">
        <v>167</v>
      </c>
      <c r="E1973" s="9" t="str">
        <f t="shared" si="61"/>
        <v>British Columbia</v>
      </c>
      <c r="F1973" s="9" t="s">
        <v>183</v>
      </c>
      <c r="G1973" s="9" t="s">
        <v>13</v>
      </c>
      <c r="H1973" s="9">
        <v>259</v>
      </c>
      <c r="I1973" s="9">
        <v>185</v>
      </c>
      <c r="J1973" s="9">
        <v>74</v>
      </c>
      <c r="K1973" s="9">
        <v>0</v>
      </c>
      <c r="L1973" s="9">
        <v>1</v>
      </c>
      <c r="M1973" s="9">
        <v>12</v>
      </c>
      <c r="N1973" s="9">
        <v>20</v>
      </c>
      <c r="O1973" s="9">
        <v>22</v>
      </c>
      <c r="P1973" s="9">
        <v>29</v>
      </c>
      <c r="Q1973" s="9">
        <v>39</v>
      </c>
      <c r="R1973" s="9">
        <v>36</v>
      </c>
      <c r="S1973" s="9">
        <v>42</v>
      </c>
      <c r="T1973" s="9">
        <v>31</v>
      </c>
      <c r="U1973" s="9">
        <v>18</v>
      </c>
      <c r="V1973" s="9">
        <v>9</v>
      </c>
      <c r="W1973" s="9">
        <v>0</v>
      </c>
      <c r="X1973" s="9">
        <v>196</v>
      </c>
      <c r="Y1973" s="9">
        <v>28</v>
      </c>
      <c r="Z1973" s="9">
        <v>35</v>
      </c>
      <c r="AA1973" s="9">
        <v>79</v>
      </c>
      <c r="AB1973" s="9">
        <v>51</v>
      </c>
      <c r="AC1973" s="9">
        <v>45</v>
      </c>
      <c r="AD1973" s="9">
        <v>84</v>
      </c>
      <c r="AE1973" s="9">
        <v>0</v>
      </c>
      <c r="AF1973" s="9">
        <v>176</v>
      </c>
      <c r="AG1973" s="9">
        <v>54</v>
      </c>
      <c r="AH1973" s="9">
        <v>29</v>
      </c>
      <c r="AI1973" s="9">
        <v>0</v>
      </c>
      <c r="AJ1973" s="9">
        <v>129</v>
      </c>
      <c r="AK1973" s="9">
        <v>28</v>
      </c>
      <c r="AL1973" s="9">
        <v>101</v>
      </c>
      <c r="AM1973" s="9">
        <v>1</v>
      </c>
      <c r="AN1973" s="9">
        <v>154</v>
      </c>
      <c r="AO1973" s="9">
        <v>45</v>
      </c>
      <c r="AP1973" s="9">
        <v>59</v>
      </c>
      <c r="AQ1973" s="9">
        <v>1</v>
      </c>
      <c r="AR1973" s="9">
        <v>252</v>
      </c>
      <c r="AS1973" s="9">
        <v>6</v>
      </c>
      <c r="AT1973" s="10">
        <v>1</v>
      </c>
    </row>
    <row r="1974" spans="1:46" ht="57" x14ac:dyDescent="0.25">
      <c r="A1974" s="26" t="str">
        <f t="shared" si="60"/>
        <v>2016Registered psychiatric nursesBritish ColumbiaUnknown places of work</v>
      </c>
      <c r="B1974" s="24">
        <v>2016</v>
      </c>
      <c r="C1974" s="9" t="s">
        <v>8</v>
      </c>
      <c r="D1974" s="9" t="s">
        <v>167</v>
      </c>
      <c r="E1974" s="9" t="str">
        <f t="shared" si="61"/>
        <v>British Columbia</v>
      </c>
      <c r="F1974" s="9" t="s">
        <v>184</v>
      </c>
      <c r="G1974" s="9" t="s">
        <v>49</v>
      </c>
      <c r="H1974" s="9">
        <v>21</v>
      </c>
      <c r="I1974" s="9">
        <v>18</v>
      </c>
      <c r="J1974" s="9">
        <v>3</v>
      </c>
      <c r="K1974" s="9">
        <v>0</v>
      </c>
      <c r="L1974" s="9">
        <v>3</v>
      </c>
      <c r="M1974" s="9">
        <v>6</v>
      </c>
      <c r="N1974" s="9">
        <v>3</v>
      </c>
      <c r="O1974" s="9">
        <v>1</v>
      </c>
      <c r="P1974" s="9">
        <v>2</v>
      </c>
      <c r="Q1974" s="9">
        <v>2</v>
      </c>
      <c r="R1974" s="9">
        <v>1</v>
      </c>
      <c r="S1974" s="9">
        <v>1</v>
      </c>
      <c r="T1974" s="9">
        <v>1</v>
      </c>
      <c r="U1974" s="9">
        <v>1</v>
      </c>
      <c r="V1974" s="9">
        <v>0</v>
      </c>
      <c r="W1974" s="9">
        <v>0</v>
      </c>
      <c r="X1974" s="9">
        <v>21</v>
      </c>
      <c r="Y1974" s="9">
        <v>0</v>
      </c>
      <c r="Z1974" s="9">
        <v>0</v>
      </c>
      <c r="AA1974" s="9">
        <v>19</v>
      </c>
      <c r="AB1974" s="9">
        <v>0</v>
      </c>
      <c r="AC1974" s="9">
        <v>0</v>
      </c>
      <c r="AD1974" s="9">
        <v>2</v>
      </c>
      <c r="AE1974" s="9">
        <v>0</v>
      </c>
      <c r="AF1974" s="9">
        <v>0</v>
      </c>
      <c r="AG1974" s="9">
        <v>1</v>
      </c>
      <c r="AH1974" s="9">
        <v>0</v>
      </c>
      <c r="AI1974" s="9">
        <v>20</v>
      </c>
      <c r="AJ1974" s="9">
        <v>1</v>
      </c>
      <c r="AK1974" s="9">
        <v>0</v>
      </c>
      <c r="AL1974" s="9">
        <v>0</v>
      </c>
      <c r="AM1974" s="9">
        <v>20</v>
      </c>
      <c r="AN1974" s="9">
        <v>0</v>
      </c>
      <c r="AO1974" s="9">
        <v>0</v>
      </c>
      <c r="AP1974" s="9">
        <v>0</v>
      </c>
      <c r="AQ1974" s="9">
        <v>21</v>
      </c>
      <c r="AR1974" s="9">
        <v>17</v>
      </c>
      <c r="AS1974" s="9">
        <v>4</v>
      </c>
      <c r="AT1974" s="10">
        <v>0</v>
      </c>
    </row>
    <row r="1975" spans="1:46" ht="57" x14ac:dyDescent="0.25">
      <c r="A1975" s="26" t="str">
        <f t="shared" si="60"/>
        <v>2016Registered psychiatric nursesCanadaAll places of work</v>
      </c>
      <c r="B1975" s="24">
        <v>2016</v>
      </c>
      <c r="C1975" s="9" t="s">
        <v>8</v>
      </c>
      <c r="D1975" s="9" t="s">
        <v>171</v>
      </c>
      <c r="E1975" s="9" t="str">
        <f t="shared" si="61"/>
        <v>Canada</v>
      </c>
      <c r="F1975" s="9" t="s">
        <v>179</v>
      </c>
      <c r="G1975" s="9" t="s">
        <v>9</v>
      </c>
      <c r="H1975" s="9">
        <v>5597</v>
      </c>
      <c r="I1975" s="9">
        <v>4470</v>
      </c>
      <c r="J1975" s="9">
        <v>1127</v>
      </c>
      <c r="K1975" s="9">
        <v>0</v>
      </c>
      <c r="L1975" s="9">
        <v>126</v>
      </c>
      <c r="M1975" s="9">
        <v>639</v>
      </c>
      <c r="N1975" s="9">
        <v>613</v>
      </c>
      <c r="O1975" s="9">
        <v>553</v>
      </c>
      <c r="P1975" s="9">
        <v>577</v>
      </c>
      <c r="Q1975" s="9">
        <v>712</v>
      </c>
      <c r="R1975" s="9">
        <v>849</v>
      </c>
      <c r="S1975" s="9">
        <v>737</v>
      </c>
      <c r="T1975" s="9">
        <v>453</v>
      </c>
      <c r="U1975" s="9">
        <v>254</v>
      </c>
      <c r="V1975" s="9">
        <v>84</v>
      </c>
      <c r="W1975" s="9">
        <v>0</v>
      </c>
      <c r="X1975" s="9">
        <v>4930</v>
      </c>
      <c r="Y1975" s="9">
        <v>349</v>
      </c>
      <c r="Z1975" s="9">
        <v>318</v>
      </c>
      <c r="AA1975" s="9">
        <v>2290</v>
      </c>
      <c r="AB1975" s="9">
        <v>839</v>
      </c>
      <c r="AC1975" s="9">
        <v>1182</v>
      </c>
      <c r="AD1975" s="9">
        <v>1285</v>
      </c>
      <c r="AE1975" s="9">
        <v>1</v>
      </c>
      <c r="AF1975" s="9">
        <v>3381</v>
      </c>
      <c r="AG1975" s="9">
        <v>1375</v>
      </c>
      <c r="AH1975" s="9">
        <v>804</v>
      </c>
      <c r="AI1975" s="9">
        <v>37</v>
      </c>
      <c r="AJ1975" s="9">
        <v>4516</v>
      </c>
      <c r="AK1975" s="9">
        <v>421</v>
      </c>
      <c r="AL1975" s="9">
        <v>612</v>
      </c>
      <c r="AM1975" s="9">
        <v>48</v>
      </c>
      <c r="AN1975" s="9">
        <v>4856</v>
      </c>
      <c r="AO1975" s="9">
        <v>444</v>
      </c>
      <c r="AP1975" s="9">
        <v>210</v>
      </c>
      <c r="AQ1975" s="9">
        <v>87</v>
      </c>
      <c r="AR1975" s="9">
        <v>4712</v>
      </c>
      <c r="AS1975" s="9">
        <v>883</v>
      </c>
      <c r="AT1975" s="10">
        <v>2</v>
      </c>
    </row>
    <row r="1976" spans="1:46" ht="57" x14ac:dyDescent="0.25">
      <c r="A1976" s="26" t="str">
        <f t="shared" si="60"/>
        <v>2016Registered psychiatric nursesCanadaHospital</v>
      </c>
      <c r="B1976" s="24">
        <v>2016</v>
      </c>
      <c r="C1976" s="9" t="s">
        <v>8</v>
      </c>
      <c r="D1976" s="9" t="s">
        <v>171</v>
      </c>
      <c r="E1976" s="9" t="str">
        <f t="shared" si="61"/>
        <v>Canada</v>
      </c>
      <c r="F1976" s="9" t="s">
        <v>180</v>
      </c>
      <c r="G1976" s="9" t="s">
        <v>10</v>
      </c>
      <c r="H1976" s="9">
        <v>2530</v>
      </c>
      <c r="I1976" s="9">
        <v>1992</v>
      </c>
      <c r="J1976" s="9">
        <v>538</v>
      </c>
      <c r="K1976" s="9">
        <v>0</v>
      </c>
      <c r="L1976" s="9">
        <v>78</v>
      </c>
      <c r="M1976" s="9">
        <v>389</v>
      </c>
      <c r="N1976" s="9">
        <v>346</v>
      </c>
      <c r="O1976" s="9">
        <v>294</v>
      </c>
      <c r="P1976" s="9">
        <v>278</v>
      </c>
      <c r="Q1976" s="9">
        <v>288</v>
      </c>
      <c r="R1976" s="9">
        <v>315</v>
      </c>
      <c r="S1976" s="9">
        <v>269</v>
      </c>
      <c r="T1976" s="9">
        <v>149</v>
      </c>
      <c r="U1976" s="9">
        <v>96</v>
      </c>
      <c r="V1976" s="9">
        <v>28</v>
      </c>
      <c r="W1976" s="9">
        <v>0</v>
      </c>
      <c r="X1976" s="9">
        <v>2269</v>
      </c>
      <c r="Y1976" s="9">
        <v>147</v>
      </c>
      <c r="Z1976" s="9">
        <v>114</v>
      </c>
      <c r="AA1976" s="9">
        <v>1312</v>
      </c>
      <c r="AB1976" s="9">
        <v>388</v>
      </c>
      <c r="AC1976" s="9">
        <v>417</v>
      </c>
      <c r="AD1976" s="9">
        <v>413</v>
      </c>
      <c r="AE1976" s="9">
        <v>0</v>
      </c>
      <c r="AF1976" s="9">
        <v>1360</v>
      </c>
      <c r="AG1976" s="9">
        <v>729</v>
      </c>
      <c r="AH1976" s="9">
        <v>435</v>
      </c>
      <c r="AI1976" s="9">
        <v>6</v>
      </c>
      <c r="AJ1976" s="9">
        <v>2272</v>
      </c>
      <c r="AK1976" s="9">
        <v>118</v>
      </c>
      <c r="AL1976" s="9">
        <v>136</v>
      </c>
      <c r="AM1976" s="9">
        <v>4</v>
      </c>
      <c r="AN1976" s="9">
        <v>2350</v>
      </c>
      <c r="AO1976" s="9">
        <v>134</v>
      </c>
      <c r="AP1976" s="9">
        <v>39</v>
      </c>
      <c r="AQ1976" s="9">
        <v>7</v>
      </c>
      <c r="AR1976" s="9">
        <v>2105</v>
      </c>
      <c r="AS1976" s="9">
        <v>425</v>
      </c>
      <c r="AT1976" s="10">
        <v>0</v>
      </c>
    </row>
    <row r="1977" spans="1:46" ht="57" x14ac:dyDescent="0.25">
      <c r="A1977" s="26" t="str">
        <f t="shared" si="60"/>
        <v>2016Registered psychiatric nursesCanadaCommunity health</v>
      </c>
      <c r="B1977" s="24">
        <v>2016</v>
      </c>
      <c r="C1977" s="9" t="s">
        <v>8</v>
      </c>
      <c r="D1977" s="9" t="s">
        <v>171</v>
      </c>
      <c r="E1977" s="9" t="str">
        <f t="shared" si="61"/>
        <v>Canada</v>
      </c>
      <c r="F1977" s="9" t="s">
        <v>182</v>
      </c>
      <c r="G1977" s="9" t="s">
        <v>11</v>
      </c>
      <c r="H1977" s="9">
        <v>1738</v>
      </c>
      <c r="I1977" s="9">
        <v>1392</v>
      </c>
      <c r="J1977" s="9">
        <v>346</v>
      </c>
      <c r="K1977" s="9">
        <v>0</v>
      </c>
      <c r="L1977" s="9">
        <v>24</v>
      </c>
      <c r="M1977" s="9">
        <v>146</v>
      </c>
      <c r="N1977" s="9">
        <v>177</v>
      </c>
      <c r="O1977" s="9">
        <v>174</v>
      </c>
      <c r="P1977" s="9">
        <v>174</v>
      </c>
      <c r="Q1977" s="9">
        <v>235</v>
      </c>
      <c r="R1977" s="9">
        <v>301</v>
      </c>
      <c r="S1977" s="9">
        <v>268</v>
      </c>
      <c r="T1977" s="9">
        <v>147</v>
      </c>
      <c r="U1977" s="9">
        <v>64</v>
      </c>
      <c r="V1977" s="9">
        <v>28</v>
      </c>
      <c r="W1977" s="9">
        <v>0</v>
      </c>
      <c r="X1977" s="9">
        <v>1484</v>
      </c>
      <c r="Y1977" s="9">
        <v>129</v>
      </c>
      <c r="Z1977" s="9">
        <v>125</v>
      </c>
      <c r="AA1977" s="9">
        <v>604</v>
      </c>
      <c r="AB1977" s="9">
        <v>271</v>
      </c>
      <c r="AC1977" s="9">
        <v>443</v>
      </c>
      <c r="AD1977" s="9">
        <v>420</v>
      </c>
      <c r="AE1977" s="9">
        <v>0</v>
      </c>
      <c r="AF1977" s="9">
        <v>1229</v>
      </c>
      <c r="AG1977" s="9">
        <v>299</v>
      </c>
      <c r="AH1977" s="9">
        <v>207</v>
      </c>
      <c r="AI1977" s="9">
        <v>3</v>
      </c>
      <c r="AJ1977" s="9">
        <v>1455</v>
      </c>
      <c r="AK1977" s="9">
        <v>118</v>
      </c>
      <c r="AL1977" s="9">
        <v>162</v>
      </c>
      <c r="AM1977" s="9">
        <v>3</v>
      </c>
      <c r="AN1977" s="9">
        <v>1557</v>
      </c>
      <c r="AO1977" s="9">
        <v>132</v>
      </c>
      <c r="AP1977" s="9">
        <v>21</v>
      </c>
      <c r="AQ1977" s="9">
        <v>28</v>
      </c>
      <c r="AR1977" s="9">
        <v>1491</v>
      </c>
      <c r="AS1977" s="9">
        <v>247</v>
      </c>
      <c r="AT1977" s="10">
        <v>0</v>
      </c>
    </row>
    <row r="1978" spans="1:46" ht="57" x14ac:dyDescent="0.25">
      <c r="A1978" s="26" t="str">
        <f t="shared" si="60"/>
        <v>2016Registered psychiatric nursesCanadaNursing home/long-term care</v>
      </c>
      <c r="B1978" s="24">
        <v>2016</v>
      </c>
      <c r="C1978" s="9" t="s">
        <v>8</v>
      </c>
      <c r="D1978" s="9" t="s">
        <v>171</v>
      </c>
      <c r="E1978" s="9" t="str">
        <f t="shared" si="61"/>
        <v>Canada</v>
      </c>
      <c r="F1978" s="9" t="s">
        <v>181</v>
      </c>
      <c r="G1978" s="9" t="s">
        <v>12</v>
      </c>
      <c r="H1978" s="9">
        <v>618</v>
      </c>
      <c r="I1978" s="9">
        <v>531</v>
      </c>
      <c r="J1978" s="9">
        <v>87</v>
      </c>
      <c r="K1978" s="9">
        <v>0</v>
      </c>
      <c r="L1978" s="9">
        <v>10</v>
      </c>
      <c r="M1978" s="9">
        <v>53</v>
      </c>
      <c r="N1978" s="9">
        <v>36</v>
      </c>
      <c r="O1978" s="9">
        <v>30</v>
      </c>
      <c r="P1978" s="9">
        <v>66</v>
      </c>
      <c r="Q1978" s="9">
        <v>89</v>
      </c>
      <c r="R1978" s="9">
        <v>105</v>
      </c>
      <c r="S1978" s="9">
        <v>93</v>
      </c>
      <c r="T1978" s="9">
        <v>75</v>
      </c>
      <c r="U1978" s="9">
        <v>46</v>
      </c>
      <c r="V1978" s="9">
        <v>15</v>
      </c>
      <c r="W1978" s="9">
        <v>0</v>
      </c>
      <c r="X1978" s="9">
        <v>554</v>
      </c>
      <c r="Y1978" s="9">
        <v>31</v>
      </c>
      <c r="Z1978" s="9">
        <v>33</v>
      </c>
      <c r="AA1978" s="9">
        <v>178</v>
      </c>
      <c r="AB1978" s="9">
        <v>60</v>
      </c>
      <c r="AC1978" s="9">
        <v>162</v>
      </c>
      <c r="AD1978" s="9">
        <v>218</v>
      </c>
      <c r="AE1978" s="9">
        <v>0</v>
      </c>
      <c r="AF1978" s="9">
        <v>327</v>
      </c>
      <c r="AG1978" s="9">
        <v>195</v>
      </c>
      <c r="AH1978" s="9">
        <v>95</v>
      </c>
      <c r="AI1978" s="9">
        <v>1</v>
      </c>
      <c r="AJ1978" s="9">
        <v>457</v>
      </c>
      <c r="AK1978" s="9">
        <v>101</v>
      </c>
      <c r="AL1978" s="9">
        <v>57</v>
      </c>
      <c r="AM1978" s="9">
        <v>3</v>
      </c>
      <c r="AN1978" s="9">
        <v>529</v>
      </c>
      <c r="AO1978" s="9">
        <v>69</v>
      </c>
      <c r="AP1978" s="9">
        <v>12</v>
      </c>
      <c r="AQ1978" s="9">
        <v>8</v>
      </c>
      <c r="AR1978" s="9">
        <v>471</v>
      </c>
      <c r="AS1978" s="9">
        <v>147</v>
      </c>
      <c r="AT1978" s="10">
        <v>0</v>
      </c>
    </row>
    <row r="1979" spans="1:46" ht="57" x14ac:dyDescent="0.25">
      <c r="A1979" s="26" t="str">
        <f t="shared" si="60"/>
        <v>2016Registered psychiatric nursesCanadaOther places of work</v>
      </c>
      <c r="B1979" s="24">
        <v>2016</v>
      </c>
      <c r="C1979" s="9" t="s">
        <v>8</v>
      </c>
      <c r="D1979" s="9" t="s">
        <v>171</v>
      </c>
      <c r="E1979" s="9" t="str">
        <f t="shared" si="61"/>
        <v>Canada</v>
      </c>
      <c r="F1979" s="9" t="s">
        <v>183</v>
      </c>
      <c r="G1979" s="9" t="s">
        <v>13</v>
      </c>
      <c r="H1979" s="9">
        <v>654</v>
      </c>
      <c r="I1979" s="9">
        <v>508</v>
      </c>
      <c r="J1979" s="9">
        <v>146</v>
      </c>
      <c r="K1979" s="9">
        <v>0</v>
      </c>
      <c r="L1979" s="9">
        <v>10</v>
      </c>
      <c r="M1979" s="9">
        <v>39</v>
      </c>
      <c r="N1979" s="9">
        <v>50</v>
      </c>
      <c r="O1979" s="9">
        <v>54</v>
      </c>
      <c r="P1979" s="9">
        <v>53</v>
      </c>
      <c r="Q1979" s="9">
        <v>92</v>
      </c>
      <c r="R1979" s="9">
        <v>119</v>
      </c>
      <c r="S1979" s="9">
        <v>104</v>
      </c>
      <c r="T1979" s="9">
        <v>76</v>
      </c>
      <c r="U1979" s="9">
        <v>45</v>
      </c>
      <c r="V1979" s="9">
        <v>12</v>
      </c>
      <c r="W1979" s="9">
        <v>0</v>
      </c>
      <c r="X1979" s="9">
        <v>567</v>
      </c>
      <c r="Y1979" s="9">
        <v>42</v>
      </c>
      <c r="Z1979" s="9">
        <v>45</v>
      </c>
      <c r="AA1979" s="9">
        <v>168</v>
      </c>
      <c r="AB1979" s="9">
        <v>113</v>
      </c>
      <c r="AC1979" s="9">
        <v>147</v>
      </c>
      <c r="AD1979" s="9">
        <v>225</v>
      </c>
      <c r="AE1979" s="9">
        <v>1</v>
      </c>
      <c r="AF1979" s="9">
        <v>450</v>
      </c>
      <c r="AG1979" s="9">
        <v>142</v>
      </c>
      <c r="AH1979" s="9">
        <v>62</v>
      </c>
      <c r="AI1979" s="9">
        <v>0</v>
      </c>
      <c r="AJ1979" s="9">
        <v>319</v>
      </c>
      <c r="AK1979" s="9">
        <v>79</v>
      </c>
      <c r="AL1979" s="9">
        <v>253</v>
      </c>
      <c r="AM1979" s="9">
        <v>3</v>
      </c>
      <c r="AN1979" s="9">
        <v>405</v>
      </c>
      <c r="AO1979" s="9">
        <v>106</v>
      </c>
      <c r="AP1979" s="9">
        <v>136</v>
      </c>
      <c r="AQ1979" s="9">
        <v>7</v>
      </c>
      <c r="AR1979" s="9">
        <v>598</v>
      </c>
      <c r="AS1979" s="9">
        <v>55</v>
      </c>
      <c r="AT1979" s="10">
        <v>1</v>
      </c>
    </row>
    <row r="1980" spans="1:46" ht="57" x14ac:dyDescent="0.25">
      <c r="A1980" s="26" t="str">
        <f t="shared" si="60"/>
        <v>2016Registered psychiatric nursesCanadaUnknown places of work</v>
      </c>
      <c r="B1980" s="24">
        <v>2016</v>
      </c>
      <c r="C1980" s="9" t="s">
        <v>8</v>
      </c>
      <c r="D1980" s="9" t="s">
        <v>171</v>
      </c>
      <c r="E1980" s="9" t="str">
        <f t="shared" si="61"/>
        <v>Canada</v>
      </c>
      <c r="F1980" s="9" t="s">
        <v>184</v>
      </c>
      <c r="G1980" s="9" t="s">
        <v>49</v>
      </c>
      <c r="H1980" s="9">
        <v>57</v>
      </c>
      <c r="I1980" s="9">
        <v>47</v>
      </c>
      <c r="J1980" s="9">
        <v>10</v>
      </c>
      <c r="K1980" s="9">
        <v>0</v>
      </c>
      <c r="L1980" s="9">
        <v>4</v>
      </c>
      <c r="M1980" s="9">
        <v>12</v>
      </c>
      <c r="N1980" s="9">
        <v>4</v>
      </c>
      <c r="O1980" s="9">
        <v>1</v>
      </c>
      <c r="P1980" s="9">
        <v>6</v>
      </c>
      <c r="Q1980" s="9">
        <v>8</v>
      </c>
      <c r="R1980" s="9">
        <v>9</v>
      </c>
      <c r="S1980" s="9">
        <v>3</v>
      </c>
      <c r="T1980" s="9">
        <v>6</v>
      </c>
      <c r="U1980" s="9">
        <v>3</v>
      </c>
      <c r="V1980" s="9">
        <v>1</v>
      </c>
      <c r="W1980" s="9">
        <v>0</v>
      </c>
      <c r="X1980" s="9">
        <v>56</v>
      </c>
      <c r="Y1980" s="9">
        <v>0</v>
      </c>
      <c r="Z1980" s="9">
        <v>1</v>
      </c>
      <c r="AA1980" s="9">
        <v>28</v>
      </c>
      <c r="AB1980" s="9">
        <v>7</v>
      </c>
      <c r="AC1980" s="9">
        <v>13</v>
      </c>
      <c r="AD1980" s="9">
        <v>9</v>
      </c>
      <c r="AE1980" s="9">
        <v>0</v>
      </c>
      <c r="AF1980" s="9">
        <v>15</v>
      </c>
      <c r="AG1980" s="9">
        <v>10</v>
      </c>
      <c r="AH1980" s="9">
        <v>5</v>
      </c>
      <c r="AI1980" s="9">
        <v>27</v>
      </c>
      <c r="AJ1980" s="9">
        <v>13</v>
      </c>
      <c r="AK1980" s="9">
        <v>5</v>
      </c>
      <c r="AL1980" s="9">
        <v>4</v>
      </c>
      <c r="AM1980" s="9">
        <v>35</v>
      </c>
      <c r="AN1980" s="9">
        <v>15</v>
      </c>
      <c r="AO1980" s="9">
        <v>3</v>
      </c>
      <c r="AP1980" s="9">
        <v>2</v>
      </c>
      <c r="AQ1980" s="9">
        <v>37</v>
      </c>
      <c r="AR1980" s="9">
        <v>47</v>
      </c>
      <c r="AS1980" s="9">
        <v>9</v>
      </c>
      <c r="AT1980" s="10">
        <v>1</v>
      </c>
    </row>
    <row r="1981" spans="1:46" ht="57" x14ac:dyDescent="0.25">
      <c r="A1981" s="26" t="str">
        <f t="shared" si="60"/>
        <v>2017Licensed practical nursesNewfoundland and LabradorAll places of work</v>
      </c>
      <c r="B1981" s="24">
        <v>2017</v>
      </c>
      <c r="C1981" s="9" t="s">
        <v>3</v>
      </c>
      <c r="D1981" s="9" t="s">
        <v>162</v>
      </c>
      <c r="E1981" s="9" t="str">
        <f t="shared" si="61"/>
        <v>Newfoundland and Labrador</v>
      </c>
      <c r="F1981" s="9" t="s">
        <v>179</v>
      </c>
      <c r="G1981" s="9" t="s">
        <v>9</v>
      </c>
      <c r="H1981" s="9">
        <v>2303</v>
      </c>
      <c r="I1981" s="9">
        <v>2077</v>
      </c>
      <c r="J1981" s="9">
        <v>226</v>
      </c>
      <c r="K1981" s="9">
        <v>0</v>
      </c>
      <c r="L1981" s="9">
        <v>147</v>
      </c>
      <c r="M1981" s="9">
        <v>232</v>
      </c>
      <c r="N1981" s="9">
        <v>227</v>
      </c>
      <c r="O1981" s="9">
        <v>327</v>
      </c>
      <c r="P1981" s="9">
        <v>262</v>
      </c>
      <c r="Q1981" s="9">
        <v>369</v>
      </c>
      <c r="R1981" s="9">
        <v>354</v>
      </c>
      <c r="S1981" s="9">
        <v>270</v>
      </c>
      <c r="T1981" s="9">
        <v>97</v>
      </c>
      <c r="U1981" s="9">
        <v>18</v>
      </c>
      <c r="V1981" s="9">
        <v>0</v>
      </c>
      <c r="W1981" s="9">
        <v>0</v>
      </c>
      <c r="X1981" s="9">
        <v>2176</v>
      </c>
      <c r="Y1981" s="9">
        <v>0</v>
      </c>
      <c r="Z1981" s="9">
        <v>127</v>
      </c>
      <c r="AA1981" s="9">
        <v>989</v>
      </c>
      <c r="AB1981" s="9">
        <v>577</v>
      </c>
      <c r="AC1981" s="9">
        <v>472</v>
      </c>
      <c r="AD1981" s="9">
        <v>265</v>
      </c>
      <c r="AE1981" s="9">
        <v>0</v>
      </c>
      <c r="AF1981" s="9">
        <v>1492</v>
      </c>
      <c r="AG1981" s="9">
        <v>115</v>
      </c>
      <c r="AH1981" s="9">
        <v>696</v>
      </c>
      <c r="AI1981" s="9">
        <v>0</v>
      </c>
      <c r="AJ1981" s="9">
        <v>2215</v>
      </c>
      <c r="AK1981" s="9">
        <v>0</v>
      </c>
      <c r="AL1981" s="9">
        <v>88</v>
      </c>
      <c r="AM1981" s="9">
        <v>0</v>
      </c>
      <c r="AN1981" s="9">
        <v>2294</v>
      </c>
      <c r="AO1981" s="9">
        <v>3</v>
      </c>
      <c r="AP1981" s="9">
        <v>6</v>
      </c>
      <c r="AQ1981" s="9">
        <v>0</v>
      </c>
      <c r="AR1981" s="9">
        <v>1359</v>
      </c>
      <c r="AS1981" s="9">
        <v>944</v>
      </c>
      <c r="AT1981" s="10">
        <v>0</v>
      </c>
    </row>
    <row r="1982" spans="1:46" ht="57" x14ac:dyDescent="0.25">
      <c r="A1982" s="26" t="str">
        <f t="shared" si="60"/>
        <v>2017Licensed practical nursesNewfoundland and LabradorHospital</v>
      </c>
      <c r="B1982" s="24">
        <v>2017</v>
      </c>
      <c r="C1982" s="9" t="s">
        <v>3</v>
      </c>
      <c r="D1982" s="9" t="s">
        <v>162</v>
      </c>
      <c r="E1982" s="9" t="str">
        <f t="shared" si="61"/>
        <v>Newfoundland and Labrador</v>
      </c>
      <c r="F1982" s="9" t="s">
        <v>180</v>
      </c>
      <c r="G1982" s="9" t="s">
        <v>10</v>
      </c>
      <c r="H1982" s="9">
        <v>871</v>
      </c>
      <c r="I1982" s="9">
        <v>754</v>
      </c>
      <c r="J1982" s="9">
        <v>117</v>
      </c>
      <c r="K1982" s="9">
        <v>0</v>
      </c>
      <c r="L1982" s="9">
        <v>46</v>
      </c>
      <c r="M1982" s="9">
        <v>74</v>
      </c>
      <c r="N1982" s="9">
        <v>86</v>
      </c>
      <c r="O1982" s="9">
        <v>119</v>
      </c>
      <c r="P1982" s="9">
        <v>96</v>
      </c>
      <c r="Q1982" s="9">
        <v>137</v>
      </c>
      <c r="R1982" s="9">
        <v>133</v>
      </c>
      <c r="S1982" s="9">
        <v>130</v>
      </c>
      <c r="T1982" s="9">
        <v>40</v>
      </c>
      <c r="U1982" s="9">
        <v>10</v>
      </c>
      <c r="V1982" s="9">
        <v>0</v>
      </c>
      <c r="W1982" s="9">
        <v>0</v>
      </c>
      <c r="X1982" s="9">
        <v>844</v>
      </c>
      <c r="Y1982" s="9">
        <v>0</v>
      </c>
      <c r="Z1982" s="9">
        <v>27</v>
      </c>
      <c r="AA1982" s="9">
        <v>351</v>
      </c>
      <c r="AB1982" s="9">
        <v>220</v>
      </c>
      <c r="AC1982" s="9">
        <v>182</v>
      </c>
      <c r="AD1982" s="9">
        <v>118</v>
      </c>
      <c r="AE1982" s="9">
        <v>0</v>
      </c>
      <c r="AF1982" s="9">
        <v>567</v>
      </c>
      <c r="AG1982" s="9">
        <v>37</v>
      </c>
      <c r="AH1982" s="9">
        <v>267</v>
      </c>
      <c r="AI1982" s="9">
        <v>0</v>
      </c>
      <c r="AJ1982" s="9">
        <v>796</v>
      </c>
      <c r="AK1982" s="9">
        <v>0</v>
      </c>
      <c r="AL1982" s="9">
        <v>75</v>
      </c>
      <c r="AM1982" s="9">
        <v>0</v>
      </c>
      <c r="AN1982" s="9">
        <v>871</v>
      </c>
      <c r="AO1982" s="9">
        <v>0</v>
      </c>
      <c r="AP1982" s="9">
        <v>0</v>
      </c>
      <c r="AQ1982" s="9">
        <v>0</v>
      </c>
      <c r="AR1982" s="9">
        <v>508</v>
      </c>
      <c r="AS1982" s="9">
        <v>363</v>
      </c>
      <c r="AT1982" s="10">
        <v>0</v>
      </c>
    </row>
    <row r="1983" spans="1:46" ht="57" x14ac:dyDescent="0.25">
      <c r="A1983" s="26" t="str">
        <f t="shared" si="60"/>
        <v>2017Licensed practical nursesNewfoundland and LabradorCommunity health</v>
      </c>
      <c r="B1983" s="24">
        <v>2017</v>
      </c>
      <c r="C1983" s="9" t="s">
        <v>3</v>
      </c>
      <c r="D1983" s="9" t="s">
        <v>162</v>
      </c>
      <c r="E1983" s="9" t="str">
        <f t="shared" si="61"/>
        <v>Newfoundland and Labrador</v>
      </c>
      <c r="F1983" s="9" t="s">
        <v>182</v>
      </c>
      <c r="G1983" s="9" t="s">
        <v>11</v>
      </c>
      <c r="H1983" s="9">
        <v>108</v>
      </c>
      <c r="I1983" s="9">
        <v>103</v>
      </c>
      <c r="J1983" s="9">
        <v>5</v>
      </c>
      <c r="K1983" s="9">
        <v>0</v>
      </c>
      <c r="L1983" s="9">
        <v>2</v>
      </c>
      <c r="M1983" s="9">
        <v>7</v>
      </c>
      <c r="N1983" s="9">
        <v>5</v>
      </c>
      <c r="O1983" s="9">
        <v>24</v>
      </c>
      <c r="P1983" s="9">
        <v>14</v>
      </c>
      <c r="Q1983" s="9">
        <v>13</v>
      </c>
      <c r="R1983" s="9">
        <v>16</v>
      </c>
      <c r="S1983" s="9">
        <v>20</v>
      </c>
      <c r="T1983" s="9">
        <v>7</v>
      </c>
      <c r="U1983" s="9">
        <v>0</v>
      </c>
      <c r="V1983" s="9">
        <v>0</v>
      </c>
      <c r="W1983" s="9">
        <v>0</v>
      </c>
      <c r="X1983" s="9">
        <v>105</v>
      </c>
      <c r="Y1983" s="9">
        <v>0</v>
      </c>
      <c r="Z1983" s="9">
        <v>3</v>
      </c>
      <c r="AA1983" s="9">
        <v>29</v>
      </c>
      <c r="AB1983" s="9">
        <v>40</v>
      </c>
      <c r="AC1983" s="9">
        <v>21</v>
      </c>
      <c r="AD1983" s="9">
        <v>18</v>
      </c>
      <c r="AE1983" s="9">
        <v>0</v>
      </c>
      <c r="AF1983" s="9">
        <v>72</v>
      </c>
      <c r="AG1983" s="9">
        <v>8</v>
      </c>
      <c r="AH1983" s="9">
        <v>28</v>
      </c>
      <c r="AI1983" s="9">
        <v>0</v>
      </c>
      <c r="AJ1983" s="9">
        <v>104</v>
      </c>
      <c r="AK1983" s="9">
        <v>0</v>
      </c>
      <c r="AL1983" s="9">
        <v>4</v>
      </c>
      <c r="AM1983" s="9">
        <v>0</v>
      </c>
      <c r="AN1983" s="9">
        <v>108</v>
      </c>
      <c r="AO1983" s="9">
        <v>0</v>
      </c>
      <c r="AP1983" s="9">
        <v>0</v>
      </c>
      <c r="AQ1983" s="9">
        <v>0</v>
      </c>
      <c r="AR1983" s="9">
        <v>40</v>
      </c>
      <c r="AS1983" s="9">
        <v>68</v>
      </c>
      <c r="AT1983" s="10">
        <v>0</v>
      </c>
    </row>
    <row r="1984" spans="1:46" ht="57" x14ac:dyDescent="0.25">
      <c r="A1984" s="26" t="str">
        <f t="shared" si="60"/>
        <v>2017Licensed practical nursesNewfoundland and LabradorNursing home/long-term care</v>
      </c>
      <c r="B1984" s="24">
        <v>2017</v>
      </c>
      <c r="C1984" s="9" t="s">
        <v>3</v>
      </c>
      <c r="D1984" s="9" t="s">
        <v>162</v>
      </c>
      <c r="E1984" s="9" t="str">
        <f t="shared" si="61"/>
        <v>Newfoundland and Labrador</v>
      </c>
      <c r="F1984" s="9" t="s">
        <v>181</v>
      </c>
      <c r="G1984" s="9" t="s">
        <v>12</v>
      </c>
      <c r="H1984" s="9">
        <v>1274</v>
      </c>
      <c r="I1984" s="9">
        <v>1171</v>
      </c>
      <c r="J1984" s="9">
        <v>103</v>
      </c>
      <c r="K1984" s="9">
        <v>0</v>
      </c>
      <c r="L1984" s="9">
        <v>99</v>
      </c>
      <c r="M1984" s="9">
        <v>150</v>
      </c>
      <c r="N1984" s="9">
        <v>135</v>
      </c>
      <c r="O1984" s="9">
        <v>172</v>
      </c>
      <c r="P1984" s="9">
        <v>144</v>
      </c>
      <c r="Q1984" s="9">
        <v>210</v>
      </c>
      <c r="R1984" s="9">
        <v>198</v>
      </c>
      <c r="S1984" s="9">
        <v>114</v>
      </c>
      <c r="T1984" s="9">
        <v>46</v>
      </c>
      <c r="U1984" s="9">
        <v>6</v>
      </c>
      <c r="V1984" s="9">
        <v>0</v>
      </c>
      <c r="W1984" s="9">
        <v>0</v>
      </c>
      <c r="X1984" s="9">
        <v>1177</v>
      </c>
      <c r="Y1984" s="9">
        <v>0</v>
      </c>
      <c r="Z1984" s="9">
        <v>97</v>
      </c>
      <c r="AA1984" s="9">
        <v>595</v>
      </c>
      <c r="AB1984" s="9">
        <v>299</v>
      </c>
      <c r="AC1984" s="9">
        <v>260</v>
      </c>
      <c r="AD1984" s="9">
        <v>120</v>
      </c>
      <c r="AE1984" s="9">
        <v>0</v>
      </c>
      <c r="AF1984" s="9">
        <v>826</v>
      </c>
      <c r="AG1984" s="9">
        <v>60</v>
      </c>
      <c r="AH1984" s="9">
        <v>388</v>
      </c>
      <c r="AI1984" s="9">
        <v>0</v>
      </c>
      <c r="AJ1984" s="9">
        <v>1267</v>
      </c>
      <c r="AK1984" s="9">
        <v>0</v>
      </c>
      <c r="AL1984" s="9">
        <v>7</v>
      </c>
      <c r="AM1984" s="9">
        <v>0</v>
      </c>
      <c r="AN1984" s="9">
        <v>1272</v>
      </c>
      <c r="AO1984" s="9">
        <v>2</v>
      </c>
      <c r="AP1984" s="9">
        <v>0</v>
      </c>
      <c r="AQ1984" s="9">
        <v>0</v>
      </c>
      <c r="AR1984" s="9">
        <v>783</v>
      </c>
      <c r="AS1984" s="9">
        <v>491</v>
      </c>
      <c r="AT1984" s="10">
        <v>0</v>
      </c>
    </row>
    <row r="1985" spans="1:46" ht="57" x14ac:dyDescent="0.25">
      <c r="A1985" s="26" t="str">
        <f t="shared" si="60"/>
        <v>2017Licensed practical nursesNewfoundland and LabradorOther places of work</v>
      </c>
      <c r="B1985" s="24">
        <v>2017</v>
      </c>
      <c r="C1985" s="9" t="s">
        <v>3</v>
      </c>
      <c r="D1985" s="9" t="s">
        <v>162</v>
      </c>
      <c r="E1985" s="9" t="str">
        <f t="shared" si="61"/>
        <v>Newfoundland and Labrador</v>
      </c>
      <c r="F1985" s="9" t="s">
        <v>183</v>
      </c>
      <c r="G1985" s="9" t="s">
        <v>13</v>
      </c>
      <c r="H1985" s="9">
        <v>50</v>
      </c>
      <c r="I1985" s="9">
        <v>49</v>
      </c>
      <c r="J1985" s="9">
        <v>1</v>
      </c>
      <c r="K1985" s="9">
        <v>0</v>
      </c>
      <c r="L1985" s="9">
        <v>0</v>
      </c>
      <c r="M1985" s="9">
        <v>1</v>
      </c>
      <c r="N1985" s="9">
        <v>1</v>
      </c>
      <c r="O1985" s="9">
        <v>12</v>
      </c>
      <c r="P1985" s="9">
        <v>8</v>
      </c>
      <c r="Q1985" s="9">
        <v>9</v>
      </c>
      <c r="R1985" s="9">
        <v>7</v>
      </c>
      <c r="S1985" s="9">
        <v>6</v>
      </c>
      <c r="T1985" s="9">
        <v>4</v>
      </c>
      <c r="U1985" s="9">
        <v>2</v>
      </c>
      <c r="V1985" s="9">
        <v>0</v>
      </c>
      <c r="W1985" s="9">
        <v>0</v>
      </c>
      <c r="X1985" s="9">
        <v>50</v>
      </c>
      <c r="Y1985" s="9">
        <v>0</v>
      </c>
      <c r="Z1985" s="9">
        <v>0</v>
      </c>
      <c r="AA1985" s="9">
        <v>14</v>
      </c>
      <c r="AB1985" s="9">
        <v>18</v>
      </c>
      <c r="AC1985" s="9">
        <v>9</v>
      </c>
      <c r="AD1985" s="9">
        <v>9</v>
      </c>
      <c r="AE1985" s="9">
        <v>0</v>
      </c>
      <c r="AF1985" s="9">
        <v>27</v>
      </c>
      <c r="AG1985" s="9">
        <v>10</v>
      </c>
      <c r="AH1985" s="9">
        <v>13</v>
      </c>
      <c r="AI1985" s="9">
        <v>0</v>
      </c>
      <c r="AJ1985" s="9">
        <v>48</v>
      </c>
      <c r="AK1985" s="9">
        <v>0</v>
      </c>
      <c r="AL1985" s="9">
        <v>2</v>
      </c>
      <c r="AM1985" s="9">
        <v>0</v>
      </c>
      <c r="AN1985" s="9">
        <v>43</v>
      </c>
      <c r="AO1985" s="9">
        <v>1</v>
      </c>
      <c r="AP1985" s="9">
        <v>6</v>
      </c>
      <c r="AQ1985" s="9">
        <v>0</v>
      </c>
      <c r="AR1985" s="9">
        <v>28</v>
      </c>
      <c r="AS1985" s="9">
        <v>22</v>
      </c>
      <c r="AT1985" s="10">
        <v>0</v>
      </c>
    </row>
    <row r="1986" spans="1:46" ht="42.75" x14ac:dyDescent="0.25">
      <c r="A1986" s="26" t="str">
        <f t="shared" si="60"/>
        <v>2017Licensed practical nursesPrince Edward IslandAll places of work</v>
      </c>
      <c r="B1986" s="24">
        <v>2017</v>
      </c>
      <c r="C1986" s="9" t="s">
        <v>3</v>
      </c>
      <c r="D1986" s="9" t="s">
        <v>163</v>
      </c>
      <c r="E1986" s="9" t="str">
        <f t="shared" si="61"/>
        <v>Prince Edward Island</v>
      </c>
      <c r="F1986" s="9" t="s">
        <v>179</v>
      </c>
      <c r="G1986" s="9" t="s">
        <v>9</v>
      </c>
      <c r="H1986" s="9">
        <v>601</v>
      </c>
      <c r="I1986" s="9">
        <v>542</v>
      </c>
      <c r="J1986" s="9">
        <v>59</v>
      </c>
      <c r="K1986" s="9">
        <v>0</v>
      </c>
      <c r="L1986" s="9">
        <v>33</v>
      </c>
      <c r="M1986" s="9">
        <v>71</v>
      </c>
      <c r="N1986" s="9">
        <v>59</v>
      </c>
      <c r="O1986" s="9">
        <v>68</v>
      </c>
      <c r="P1986" s="9">
        <v>53</v>
      </c>
      <c r="Q1986" s="9">
        <v>77</v>
      </c>
      <c r="R1986" s="9">
        <v>95</v>
      </c>
      <c r="S1986" s="9">
        <v>78</v>
      </c>
      <c r="T1986" s="9">
        <v>48</v>
      </c>
      <c r="U1986" s="9">
        <v>16</v>
      </c>
      <c r="V1986" s="9">
        <v>2</v>
      </c>
      <c r="W1986" s="9">
        <v>1</v>
      </c>
      <c r="X1986" s="9">
        <v>555</v>
      </c>
      <c r="Y1986" s="9">
        <v>10</v>
      </c>
      <c r="Z1986" s="9">
        <v>36</v>
      </c>
      <c r="AA1986" s="9">
        <v>235</v>
      </c>
      <c r="AB1986" s="9">
        <v>163</v>
      </c>
      <c r="AC1986" s="9">
        <v>112</v>
      </c>
      <c r="AD1986" s="9">
        <v>89</v>
      </c>
      <c r="AE1986" s="9">
        <v>2</v>
      </c>
      <c r="AF1986" s="9">
        <v>251</v>
      </c>
      <c r="AG1986" s="9">
        <v>350</v>
      </c>
      <c r="AH1986" s="9">
        <v>0</v>
      </c>
      <c r="AI1986" s="9">
        <v>0</v>
      </c>
      <c r="AJ1986" s="9">
        <v>535</v>
      </c>
      <c r="AK1986" s="9">
        <v>3</v>
      </c>
      <c r="AL1986" s="9">
        <v>50</v>
      </c>
      <c r="AM1986" s="9">
        <v>13</v>
      </c>
      <c r="AN1986" s="9">
        <v>553</v>
      </c>
      <c r="AO1986" s="9">
        <v>1</v>
      </c>
      <c r="AP1986" s="9">
        <v>10</v>
      </c>
      <c r="AQ1986" s="9">
        <v>37</v>
      </c>
      <c r="AR1986" s="9">
        <v>394</v>
      </c>
      <c r="AS1986" s="9">
        <v>204</v>
      </c>
      <c r="AT1986" s="10">
        <v>3</v>
      </c>
    </row>
    <row r="1987" spans="1:46" ht="42.75" x14ac:dyDescent="0.25">
      <c r="A1987" s="26" t="str">
        <f t="shared" ref="A1987:A2050" si="62">CONCATENATE(B1987,C1987,E1987,G1987)</f>
        <v>2017Licensed practical nursesPrince Edward IslandHospital</v>
      </c>
      <c r="B1987" s="24">
        <v>2017</v>
      </c>
      <c r="C1987" s="9" t="s">
        <v>3</v>
      </c>
      <c r="D1987" s="9" t="s">
        <v>163</v>
      </c>
      <c r="E1987" s="9" t="str">
        <f t="shared" ref="E1987:E2050" si="63">TRIM(MID(D1987,3,50))</f>
        <v>Prince Edward Island</v>
      </c>
      <c r="F1987" s="9" t="s">
        <v>180</v>
      </c>
      <c r="G1987" s="9" t="s">
        <v>10</v>
      </c>
      <c r="H1987" s="9">
        <v>282</v>
      </c>
      <c r="I1987" s="9">
        <v>244</v>
      </c>
      <c r="J1987" s="9">
        <v>38</v>
      </c>
      <c r="K1987" s="9">
        <v>0</v>
      </c>
      <c r="L1987" s="9">
        <v>12</v>
      </c>
      <c r="M1987" s="9">
        <v>43</v>
      </c>
      <c r="N1987" s="9">
        <v>31</v>
      </c>
      <c r="O1987" s="9">
        <v>38</v>
      </c>
      <c r="P1987" s="9">
        <v>26</v>
      </c>
      <c r="Q1987" s="9">
        <v>30</v>
      </c>
      <c r="R1987" s="9">
        <v>41</v>
      </c>
      <c r="S1987" s="9">
        <v>38</v>
      </c>
      <c r="T1987" s="9">
        <v>15</v>
      </c>
      <c r="U1987" s="9">
        <v>6</v>
      </c>
      <c r="V1987" s="9">
        <v>1</v>
      </c>
      <c r="W1987" s="9">
        <v>1</v>
      </c>
      <c r="X1987" s="9">
        <v>265</v>
      </c>
      <c r="Y1987" s="9">
        <v>0</v>
      </c>
      <c r="Z1987" s="9">
        <v>17</v>
      </c>
      <c r="AA1987" s="9">
        <v>130</v>
      </c>
      <c r="AB1987" s="9">
        <v>77</v>
      </c>
      <c r="AC1987" s="9">
        <v>44</v>
      </c>
      <c r="AD1987" s="9">
        <v>30</v>
      </c>
      <c r="AE1987" s="9">
        <v>1</v>
      </c>
      <c r="AF1987" s="9">
        <v>121</v>
      </c>
      <c r="AG1987" s="9">
        <v>161</v>
      </c>
      <c r="AH1987" s="9">
        <v>0</v>
      </c>
      <c r="AI1987" s="9">
        <v>0</v>
      </c>
      <c r="AJ1987" s="9">
        <v>253</v>
      </c>
      <c r="AK1987" s="9">
        <v>0</v>
      </c>
      <c r="AL1987" s="9">
        <v>28</v>
      </c>
      <c r="AM1987" s="9">
        <v>1</v>
      </c>
      <c r="AN1987" s="9">
        <v>266</v>
      </c>
      <c r="AO1987" s="9">
        <v>0</v>
      </c>
      <c r="AP1987" s="9">
        <v>2</v>
      </c>
      <c r="AQ1987" s="9">
        <v>14</v>
      </c>
      <c r="AR1987" s="9">
        <v>186</v>
      </c>
      <c r="AS1987" s="9">
        <v>94</v>
      </c>
      <c r="AT1987" s="10">
        <v>2</v>
      </c>
    </row>
    <row r="1988" spans="1:46" ht="42.75" x14ac:dyDescent="0.25">
      <c r="A1988" s="26" t="str">
        <f t="shared" si="62"/>
        <v>2017Licensed practical nursesPrince Edward IslandCommunity health</v>
      </c>
      <c r="B1988" s="24">
        <v>2017</v>
      </c>
      <c r="C1988" s="9" t="s">
        <v>3</v>
      </c>
      <c r="D1988" s="9" t="s">
        <v>163</v>
      </c>
      <c r="E1988" s="9" t="str">
        <f t="shared" si="63"/>
        <v>Prince Edward Island</v>
      </c>
      <c r="F1988" s="9" t="s">
        <v>182</v>
      </c>
      <c r="G1988" s="9" t="s">
        <v>11</v>
      </c>
      <c r="H1988" s="9">
        <v>76</v>
      </c>
      <c r="I1988" s="9">
        <v>75</v>
      </c>
      <c r="J1988" s="9">
        <v>1</v>
      </c>
      <c r="K1988" s="9">
        <v>0</v>
      </c>
      <c r="L1988" s="9">
        <v>0</v>
      </c>
      <c r="M1988" s="9">
        <v>10</v>
      </c>
      <c r="N1988" s="9">
        <v>7</v>
      </c>
      <c r="O1988" s="9">
        <v>7</v>
      </c>
      <c r="P1988" s="9">
        <v>4</v>
      </c>
      <c r="Q1988" s="9">
        <v>13</v>
      </c>
      <c r="R1988" s="9">
        <v>18</v>
      </c>
      <c r="S1988" s="9">
        <v>10</v>
      </c>
      <c r="T1988" s="9">
        <v>5</v>
      </c>
      <c r="U1988" s="9">
        <v>2</v>
      </c>
      <c r="V1988" s="9">
        <v>0</v>
      </c>
      <c r="W1988" s="9">
        <v>0</v>
      </c>
      <c r="X1988" s="9">
        <v>73</v>
      </c>
      <c r="Y1988" s="9">
        <v>0</v>
      </c>
      <c r="Z1988" s="9">
        <v>3</v>
      </c>
      <c r="AA1988" s="9">
        <v>20</v>
      </c>
      <c r="AB1988" s="9">
        <v>22</v>
      </c>
      <c r="AC1988" s="9">
        <v>17</v>
      </c>
      <c r="AD1988" s="9">
        <v>17</v>
      </c>
      <c r="AE1988" s="9">
        <v>0</v>
      </c>
      <c r="AF1988" s="9">
        <v>46</v>
      </c>
      <c r="AG1988" s="9">
        <v>30</v>
      </c>
      <c r="AH1988" s="9">
        <v>0</v>
      </c>
      <c r="AI1988" s="9">
        <v>0</v>
      </c>
      <c r="AJ1988" s="9">
        <v>70</v>
      </c>
      <c r="AK1988" s="9">
        <v>1</v>
      </c>
      <c r="AL1988" s="9">
        <v>5</v>
      </c>
      <c r="AM1988" s="9">
        <v>0</v>
      </c>
      <c r="AN1988" s="9">
        <v>71</v>
      </c>
      <c r="AO1988" s="9">
        <v>1</v>
      </c>
      <c r="AP1988" s="9">
        <v>1</v>
      </c>
      <c r="AQ1988" s="9">
        <v>3</v>
      </c>
      <c r="AR1988" s="9">
        <v>45</v>
      </c>
      <c r="AS1988" s="9">
        <v>31</v>
      </c>
      <c r="AT1988" s="10">
        <v>0</v>
      </c>
    </row>
    <row r="1989" spans="1:46" ht="57" x14ac:dyDescent="0.25">
      <c r="A1989" s="26" t="str">
        <f t="shared" si="62"/>
        <v>2017Licensed practical nursesPrince Edward IslandNursing home/long-term care</v>
      </c>
      <c r="B1989" s="24">
        <v>2017</v>
      </c>
      <c r="C1989" s="9" t="s">
        <v>3</v>
      </c>
      <c r="D1989" s="9" t="s">
        <v>163</v>
      </c>
      <c r="E1989" s="9" t="str">
        <f t="shared" si="63"/>
        <v>Prince Edward Island</v>
      </c>
      <c r="F1989" s="9" t="s">
        <v>181</v>
      </c>
      <c r="G1989" s="9" t="s">
        <v>12</v>
      </c>
      <c r="H1989" s="9">
        <v>189</v>
      </c>
      <c r="I1989" s="9">
        <v>172</v>
      </c>
      <c r="J1989" s="9">
        <v>17</v>
      </c>
      <c r="K1989" s="9">
        <v>0</v>
      </c>
      <c r="L1989" s="9">
        <v>18</v>
      </c>
      <c r="M1989" s="9">
        <v>16</v>
      </c>
      <c r="N1989" s="9">
        <v>20</v>
      </c>
      <c r="O1989" s="9">
        <v>19</v>
      </c>
      <c r="P1989" s="9">
        <v>18</v>
      </c>
      <c r="Q1989" s="9">
        <v>27</v>
      </c>
      <c r="R1989" s="9">
        <v>26</v>
      </c>
      <c r="S1989" s="9">
        <v>20</v>
      </c>
      <c r="T1989" s="9">
        <v>19</v>
      </c>
      <c r="U1989" s="9">
        <v>6</v>
      </c>
      <c r="V1989" s="9">
        <v>0</v>
      </c>
      <c r="W1989" s="9">
        <v>0</v>
      </c>
      <c r="X1989" s="9">
        <v>167</v>
      </c>
      <c r="Y1989" s="9">
        <v>9</v>
      </c>
      <c r="Z1989" s="9">
        <v>13</v>
      </c>
      <c r="AA1989" s="9">
        <v>73</v>
      </c>
      <c r="AB1989" s="9">
        <v>47</v>
      </c>
      <c r="AC1989" s="9">
        <v>39</v>
      </c>
      <c r="AD1989" s="9">
        <v>29</v>
      </c>
      <c r="AE1989" s="9">
        <v>1</v>
      </c>
      <c r="AF1989" s="9">
        <v>62</v>
      </c>
      <c r="AG1989" s="9">
        <v>127</v>
      </c>
      <c r="AH1989" s="9">
        <v>0</v>
      </c>
      <c r="AI1989" s="9">
        <v>0</v>
      </c>
      <c r="AJ1989" s="9">
        <v>183</v>
      </c>
      <c r="AK1989" s="9">
        <v>2</v>
      </c>
      <c r="AL1989" s="9">
        <v>4</v>
      </c>
      <c r="AM1989" s="9">
        <v>0</v>
      </c>
      <c r="AN1989" s="9">
        <v>189</v>
      </c>
      <c r="AO1989" s="9">
        <v>0</v>
      </c>
      <c r="AP1989" s="9">
        <v>0</v>
      </c>
      <c r="AQ1989" s="9">
        <v>0</v>
      </c>
      <c r="AR1989" s="9">
        <v>125</v>
      </c>
      <c r="AS1989" s="9">
        <v>63</v>
      </c>
      <c r="AT1989" s="10">
        <v>1</v>
      </c>
    </row>
    <row r="1990" spans="1:46" ht="42.75" x14ac:dyDescent="0.25">
      <c r="A1990" s="26" t="str">
        <f t="shared" si="62"/>
        <v>2017Licensed practical nursesPrince Edward IslandOther places of work</v>
      </c>
      <c r="B1990" s="24">
        <v>2017</v>
      </c>
      <c r="C1990" s="9" t="s">
        <v>3</v>
      </c>
      <c r="D1990" s="9" t="s">
        <v>163</v>
      </c>
      <c r="E1990" s="9" t="str">
        <f t="shared" si="63"/>
        <v>Prince Edward Island</v>
      </c>
      <c r="F1990" s="9" t="s">
        <v>183</v>
      </c>
      <c r="G1990" s="9" t="s">
        <v>13</v>
      </c>
      <c r="H1990" s="9">
        <v>46</v>
      </c>
      <c r="I1990" s="9">
        <v>43</v>
      </c>
      <c r="J1990" s="9">
        <v>3</v>
      </c>
      <c r="K1990" s="9">
        <v>0</v>
      </c>
      <c r="L1990" s="9">
        <v>3</v>
      </c>
      <c r="M1990" s="9">
        <v>2</v>
      </c>
      <c r="N1990" s="9">
        <v>0</v>
      </c>
      <c r="O1990" s="9">
        <v>4</v>
      </c>
      <c r="P1990" s="9">
        <v>5</v>
      </c>
      <c r="Q1990" s="9">
        <v>5</v>
      </c>
      <c r="R1990" s="9">
        <v>9</v>
      </c>
      <c r="S1990" s="9">
        <v>8</v>
      </c>
      <c r="T1990" s="9">
        <v>7</v>
      </c>
      <c r="U1990" s="9">
        <v>2</v>
      </c>
      <c r="V1990" s="9">
        <v>1</v>
      </c>
      <c r="W1990" s="9">
        <v>0</v>
      </c>
      <c r="X1990" s="9">
        <v>42</v>
      </c>
      <c r="Y1990" s="9">
        <v>1</v>
      </c>
      <c r="Z1990" s="9">
        <v>3</v>
      </c>
      <c r="AA1990" s="9">
        <v>11</v>
      </c>
      <c r="AB1990" s="9">
        <v>15</v>
      </c>
      <c r="AC1990" s="9">
        <v>9</v>
      </c>
      <c r="AD1990" s="9">
        <v>11</v>
      </c>
      <c r="AE1990" s="9">
        <v>0</v>
      </c>
      <c r="AF1990" s="9">
        <v>18</v>
      </c>
      <c r="AG1990" s="9">
        <v>28</v>
      </c>
      <c r="AH1990" s="9">
        <v>0</v>
      </c>
      <c r="AI1990" s="9">
        <v>0</v>
      </c>
      <c r="AJ1990" s="9">
        <v>28</v>
      </c>
      <c r="AK1990" s="9">
        <v>0</v>
      </c>
      <c r="AL1990" s="9">
        <v>13</v>
      </c>
      <c r="AM1990" s="9">
        <v>5</v>
      </c>
      <c r="AN1990" s="9">
        <v>27</v>
      </c>
      <c r="AO1990" s="9">
        <v>0</v>
      </c>
      <c r="AP1990" s="9">
        <v>7</v>
      </c>
      <c r="AQ1990" s="9">
        <v>12</v>
      </c>
      <c r="AR1990" s="9">
        <v>32</v>
      </c>
      <c r="AS1990" s="9">
        <v>14</v>
      </c>
      <c r="AT1990" s="10">
        <v>0</v>
      </c>
    </row>
    <row r="1991" spans="1:46" ht="42.75" x14ac:dyDescent="0.25">
      <c r="A1991" s="26" t="str">
        <f t="shared" si="62"/>
        <v>2017Licensed practical nursesPrince Edward IslandUnknown places of work</v>
      </c>
      <c r="B1991" s="24">
        <v>2017</v>
      </c>
      <c r="C1991" s="9" t="s">
        <v>3</v>
      </c>
      <c r="D1991" s="9" t="s">
        <v>163</v>
      </c>
      <c r="E1991" s="9" t="str">
        <f t="shared" si="63"/>
        <v>Prince Edward Island</v>
      </c>
      <c r="F1991" s="9" t="s">
        <v>184</v>
      </c>
      <c r="G1991" s="9" t="s">
        <v>49</v>
      </c>
      <c r="H1991" s="9">
        <v>8</v>
      </c>
      <c r="I1991" s="9">
        <v>8</v>
      </c>
      <c r="J1991" s="9">
        <v>0</v>
      </c>
      <c r="K1991" s="9">
        <v>0</v>
      </c>
      <c r="L1991" s="9">
        <v>0</v>
      </c>
      <c r="M1991" s="9">
        <v>0</v>
      </c>
      <c r="N1991" s="9">
        <v>1</v>
      </c>
      <c r="O1991" s="9">
        <v>0</v>
      </c>
      <c r="P1991" s="9">
        <v>0</v>
      </c>
      <c r="Q1991" s="9">
        <v>2</v>
      </c>
      <c r="R1991" s="9">
        <v>1</v>
      </c>
      <c r="S1991" s="9">
        <v>2</v>
      </c>
      <c r="T1991" s="9">
        <v>2</v>
      </c>
      <c r="U1991" s="9">
        <v>0</v>
      </c>
      <c r="V1991" s="9">
        <v>0</v>
      </c>
      <c r="W1991" s="9">
        <v>0</v>
      </c>
      <c r="X1991" s="9">
        <v>8</v>
      </c>
      <c r="Y1991" s="9">
        <v>0</v>
      </c>
      <c r="Z1991" s="9">
        <v>0</v>
      </c>
      <c r="AA1991" s="9">
        <v>1</v>
      </c>
      <c r="AB1991" s="9">
        <v>2</v>
      </c>
      <c r="AC1991" s="9">
        <v>3</v>
      </c>
      <c r="AD1991" s="9">
        <v>2</v>
      </c>
      <c r="AE1991" s="9">
        <v>0</v>
      </c>
      <c r="AF1991" s="9">
        <v>4</v>
      </c>
      <c r="AG1991" s="9">
        <v>4</v>
      </c>
      <c r="AH1991" s="9">
        <v>0</v>
      </c>
      <c r="AI1991" s="9">
        <v>0</v>
      </c>
      <c r="AJ1991" s="9">
        <v>1</v>
      </c>
      <c r="AK1991" s="9">
        <v>0</v>
      </c>
      <c r="AL1991" s="9">
        <v>0</v>
      </c>
      <c r="AM1991" s="9">
        <v>7</v>
      </c>
      <c r="AN1991" s="9">
        <v>0</v>
      </c>
      <c r="AO1991" s="9">
        <v>0</v>
      </c>
      <c r="AP1991" s="9">
        <v>0</v>
      </c>
      <c r="AQ1991" s="9">
        <v>8</v>
      </c>
      <c r="AR1991" s="9">
        <v>6</v>
      </c>
      <c r="AS1991" s="9">
        <v>2</v>
      </c>
      <c r="AT1991" s="10">
        <v>0</v>
      </c>
    </row>
    <row r="1992" spans="1:46" ht="42.75" x14ac:dyDescent="0.25">
      <c r="A1992" s="26" t="str">
        <f t="shared" si="62"/>
        <v>2017Licensed practical nursesNova ScotiaAll places of work</v>
      </c>
      <c r="B1992" s="24">
        <v>2017</v>
      </c>
      <c r="C1992" s="9" t="s">
        <v>3</v>
      </c>
      <c r="D1992" s="9" t="s">
        <v>164</v>
      </c>
      <c r="E1992" s="9" t="str">
        <f t="shared" si="63"/>
        <v>Nova Scotia</v>
      </c>
      <c r="F1992" s="9" t="s">
        <v>179</v>
      </c>
      <c r="G1992" s="9" t="s">
        <v>9</v>
      </c>
      <c r="H1992" s="9">
        <v>3994</v>
      </c>
      <c r="I1992" s="9">
        <v>3779</v>
      </c>
      <c r="J1992" s="9">
        <v>215</v>
      </c>
      <c r="K1992" s="9">
        <v>0</v>
      </c>
      <c r="L1992" s="9">
        <v>107</v>
      </c>
      <c r="M1992" s="9">
        <v>468</v>
      </c>
      <c r="N1992" s="9">
        <v>464</v>
      </c>
      <c r="O1992" s="9">
        <v>468</v>
      </c>
      <c r="P1992" s="9">
        <v>540</v>
      </c>
      <c r="Q1992" s="9">
        <v>529</v>
      </c>
      <c r="R1992" s="9">
        <v>492</v>
      </c>
      <c r="S1992" s="9">
        <v>479</v>
      </c>
      <c r="T1992" s="9">
        <v>301</v>
      </c>
      <c r="U1992" s="9">
        <v>117</v>
      </c>
      <c r="V1992" s="9">
        <v>29</v>
      </c>
      <c r="W1992" s="9">
        <v>0</v>
      </c>
      <c r="X1992" s="9">
        <v>3780</v>
      </c>
      <c r="Y1992" s="9">
        <v>214</v>
      </c>
      <c r="Z1992" s="9">
        <v>0</v>
      </c>
      <c r="AA1992" s="9">
        <v>1629</v>
      </c>
      <c r="AB1992" s="9">
        <v>880</v>
      </c>
      <c r="AC1992" s="9">
        <v>698</v>
      </c>
      <c r="AD1992" s="9">
        <v>787</v>
      </c>
      <c r="AE1992" s="9">
        <v>0</v>
      </c>
      <c r="AF1992" s="9">
        <v>2247</v>
      </c>
      <c r="AG1992" s="9">
        <v>996</v>
      </c>
      <c r="AH1992" s="9">
        <v>751</v>
      </c>
      <c r="AI1992" s="9">
        <v>0</v>
      </c>
      <c r="AJ1992" s="9">
        <v>3779</v>
      </c>
      <c r="AK1992" s="9">
        <v>120</v>
      </c>
      <c r="AL1992" s="9">
        <v>95</v>
      </c>
      <c r="AM1992" s="9">
        <v>0</v>
      </c>
      <c r="AN1992" s="9">
        <v>3942</v>
      </c>
      <c r="AO1992" s="9">
        <v>31</v>
      </c>
      <c r="AP1992" s="9">
        <v>21</v>
      </c>
      <c r="AQ1992" s="9">
        <v>0</v>
      </c>
      <c r="AR1992" s="9">
        <v>2560</v>
      </c>
      <c r="AS1992" s="9">
        <v>1434</v>
      </c>
      <c r="AT1992" s="10">
        <v>0</v>
      </c>
    </row>
    <row r="1993" spans="1:46" ht="42.75" x14ac:dyDescent="0.25">
      <c r="A1993" s="26" t="str">
        <f t="shared" si="62"/>
        <v>2017Licensed practical nursesNova ScotiaHospital</v>
      </c>
      <c r="B1993" s="24">
        <v>2017</v>
      </c>
      <c r="C1993" s="9" t="s">
        <v>3</v>
      </c>
      <c r="D1993" s="9" t="s">
        <v>164</v>
      </c>
      <c r="E1993" s="9" t="str">
        <f t="shared" si="63"/>
        <v>Nova Scotia</v>
      </c>
      <c r="F1993" s="9" t="s">
        <v>180</v>
      </c>
      <c r="G1993" s="9" t="s">
        <v>10</v>
      </c>
      <c r="H1993" s="9">
        <v>1799</v>
      </c>
      <c r="I1993" s="9">
        <v>1702</v>
      </c>
      <c r="J1993" s="9">
        <v>97</v>
      </c>
      <c r="K1993" s="9">
        <v>0</v>
      </c>
      <c r="L1993" s="9">
        <v>65</v>
      </c>
      <c r="M1993" s="9">
        <v>215</v>
      </c>
      <c r="N1993" s="9">
        <v>219</v>
      </c>
      <c r="O1993" s="9">
        <v>203</v>
      </c>
      <c r="P1993" s="9">
        <v>250</v>
      </c>
      <c r="Q1993" s="9">
        <v>223</v>
      </c>
      <c r="R1993" s="9">
        <v>233</v>
      </c>
      <c r="S1993" s="9">
        <v>198</v>
      </c>
      <c r="T1993" s="9">
        <v>145</v>
      </c>
      <c r="U1993" s="9">
        <v>36</v>
      </c>
      <c r="V1993" s="9">
        <v>12</v>
      </c>
      <c r="W1993" s="9">
        <v>0</v>
      </c>
      <c r="X1993" s="9">
        <v>1762</v>
      </c>
      <c r="Y1993" s="9">
        <v>37</v>
      </c>
      <c r="Z1993" s="9">
        <v>0</v>
      </c>
      <c r="AA1993" s="9">
        <v>784</v>
      </c>
      <c r="AB1993" s="9">
        <v>379</v>
      </c>
      <c r="AC1993" s="9">
        <v>284</v>
      </c>
      <c r="AD1993" s="9">
        <v>352</v>
      </c>
      <c r="AE1993" s="9">
        <v>0</v>
      </c>
      <c r="AF1993" s="9">
        <v>1076</v>
      </c>
      <c r="AG1993" s="9">
        <v>359</v>
      </c>
      <c r="AH1993" s="9">
        <v>364</v>
      </c>
      <c r="AI1993" s="9">
        <v>0</v>
      </c>
      <c r="AJ1993" s="9">
        <v>1730</v>
      </c>
      <c r="AK1993" s="9">
        <v>22</v>
      </c>
      <c r="AL1993" s="9">
        <v>47</v>
      </c>
      <c r="AM1993" s="9">
        <v>0</v>
      </c>
      <c r="AN1993" s="9">
        <v>1788</v>
      </c>
      <c r="AO1993" s="9">
        <v>9</v>
      </c>
      <c r="AP1993" s="9">
        <v>2</v>
      </c>
      <c r="AQ1993" s="9">
        <v>0</v>
      </c>
      <c r="AR1993" s="9">
        <v>1131</v>
      </c>
      <c r="AS1993" s="9">
        <v>668</v>
      </c>
      <c r="AT1993" s="10">
        <v>0</v>
      </c>
    </row>
    <row r="1994" spans="1:46" ht="42.75" x14ac:dyDescent="0.25">
      <c r="A1994" s="26" t="str">
        <f t="shared" si="62"/>
        <v>2017Licensed practical nursesNova ScotiaCommunity health</v>
      </c>
      <c r="B1994" s="24">
        <v>2017</v>
      </c>
      <c r="C1994" s="9" t="s">
        <v>3</v>
      </c>
      <c r="D1994" s="9" t="s">
        <v>164</v>
      </c>
      <c r="E1994" s="9" t="str">
        <f t="shared" si="63"/>
        <v>Nova Scotia</v>
      </c>
      <c r="F1994" s="9" t="s">
        <v>182</v>
      </c>
      <c r="G1994" s="9" t="s">
        <v>11</v>
      </c>
      <c r="H1994" s="9">
        <v>699</v>
      </c>
      <c r="I1994" s="9">
        <v>678</v>
      </c>
      <c r="J1994" s="9">
        <v>21</v>
      </c>
      <c r="K1994" s="9">
        <v>0</v>
      </c>
      <c r="L1994" s="9">
        <v>5</v>
      </c>
      <c r="M1994" s="9">
        <v>84</v>
      </c>
      <c r="N1994" s="9">
        <v>67</v>
      </c>
      <c r="O1994" s="9">
        <v>113</v>
      </c>
      <c r="P1994" s="9">
        <v>101</v>
      </c>
      <c r="Q1994" s="9">
        <v>114</v>
      </c>
      <c r="R1994" s="9">
        <v>73</v>
      </c>
      <c r="S1994" s="9">
        <v>78</v>
      </c>
      <c r="T1994" s="9">
        <v>39</v>
      </c>
      <c r="U1994" s="9">
        <v>21</v>
      </c>
      <c r="V1994" s="9">
        <v>4</v>
      </c>
      <c r="W1994" s="9">
        <v>0</v>
      </c>
      <c r="X1994" s="9">
        <v>679</v>
      </c>
      <c r="Y1994" s="9">
        <v>20</v>
      </c>
      <c r="Z1994" s="9">
        <v>0</v>
      </c>
      <c r="AA1994" s="9">
        <v>268</v>
      </c>
      <c r="AB1994" s="9">
        <v>183</v>
      </c>
      <c r="AC1994" s="9">
        <v>135</v>
      </c>
      <c r="AD1994" s="9">
        <v>113</v>
      </c>
      <c r="AE1994" s="9">
        <v>0</v>
      </c>
      <c r="AF1994" s="9">
        <v>388</v>
      </c>
      <c r="AG1994" s="9">
        <v>210</v>
      </c>
      <c r="AH1994" s="9">
        <v>101</v>
      </c>
      <c r="AI1994" s="9">
        <v>0</v>
      </c>
      <c r="AJ1994" s="9">
        <v>664</v>
      </c>
      <c r="AK1994" s="9">
        <v>24</v>
      </c>
      <c r="AL1994" s="9">
        <v>11</v>
      </c>
      <c r="AM1994" s="9">
        <v>0</v>
      </c>
      <c r="AN1994" s="9">
        <v>682</v>
      </c>
      <c r="AO1994" s="9">
        <v>9</v>
      </c>
      <c r="AP1994" s="9">
        <v>8</v>
      </c>
      <c r="AQ1994" s="9">
        <v>0</v>
      </c>
      <c r="AR1994" s="9">
        <v>473</v>
      </c>
      <c r="AS1994" s="9">
        <v>226</v>
      </c>
      <c r="AT1994" s="10">
        <v>0</v>
      </c>
    </row>
    <row r="1995" spans="1:46" ht="57" x14ac:dyDescent="0.25">
      <c r="A1995" s="26" t="str">
        <f t="shared" si="62"/>
        <v>2017Licensed practical nursesNova ScotiaNursing home/long-term care</v>
      </c>
      <c r="B1995" s="24">
        <v>2017</v>
      </c>
      <c r="C1995" s="9" t="s">
        <v>3</v>
      </c>
      <c r="D1995" s="9" t="s">
        <v>164</v>
      </c>
      <c r="E1995" s="9" t="str">
        <f t="shared" si="63"/>
        <v>Nova Scotia</v>
      </c>
      <c r="F1995" s="9" t="s">
        <v>181</v>
      </c>
      <c r="G1995" s="9" t="s">
        <v>12</v>
      </c>
      <c r="H1995" s="9">
        <v>1402</v>
      </c>
      <c r="I1995" s="9">
        <v>1311</v>
      </c>
      <c r="J1995" s="9">
        <v>91</v>
      </c>
      <c r="K1995" s="9">
        <v>0</v>
      </c>
      <c r="L1995" s="9">
        <v>37</v>
      </c>
      <c r="M1995" s="9">
        <v>160</v>
      </c>
      <c r="N1995" s="9">
        <v>169</v>
      </c>
      <c r="O1995" s="9">
        <v>146</v>
      </c>
      <c r="P1995" s="9">
        <v>174</v>
      </c>
      <c r="Q1995" s="9">
        <v>178</v>
      </c>
      <c r="R1995" s="9">
        <v>178</v>
      </c>
      <c r="S1995" s="9">
        <v>191</v>
      </c>
      <c r="T1995" s="9">
        <v>108</v>
      </c>
      <c r="U1995" s="9">
        <v>49</v>
      </c>
      <c r="V1995" s="9">
        <v>12</v>
      </c>
      <c r="W1995" s="9">
        <v>0</v>
      </c>
      <c r="X1995" s="9">
        <v>1254</v>
      </c>
      <c r="Y1995" s="9">
        <v>148</v>
      </c>
      <c r="Z1995" s="9">
        <v>0</v>
      </c>
      <c r="AA1995" s="9">
        <v>555</v>
      </c>
      <c r="AB1995" s="9">
        <v>296</v>
      </c>
      <c r="AC1995" s="9">
        <v>257</v>
      </c>
      <c r="AD1995" s="9">
        <v>294</v>
      </c>
      <c r="AE1995" s="9">
        <v>0</v>
      </c>
      <c r="AF1995" s="9">
        <v>747</v>
      </c>
      <c r="AG1995" s="9">
        <v>396</v>
      </c>
      <c r="AH1995" s="9">
        <v>259</v>
      </c>
      <c r="AI1995" s="9">
        <v>0</v>
      </c>
      <c r="AJ1995" s="9">
        <v>1328</v>
      </c>
      <c r="AK1995" s="9">
        <v>65</v>
      </c>
      <c r="AL1995" s="9">
        <v>9</v>
      </c>
      <c r="AM1995" s="9">
        <v>0</v>
      </c>
      <c r="AN1995" s="9">
        <v>1391</v>
      </c>
      <c r="AO1995" s="9">
        <v>10</v>
      </c>
      <c r="AP1995" s="9">
        <v>1</v>
      </c>
      <c r="AQ1995" s="9">
        <v>0</v>
      </c>
      <c r="AR1995" s="9">
        <v>892</v>
      </c>
      <c r="AS1995" s="9">
        <v>510</v>
      </c>
      <c r="AT1995" s="10">
        <v>0</v>
      </c>
    </row>
    <row r="1996" spans="1:46" ht="42.75" x14ac:dyDescent="0.25">
      <c r="A1996" s="26" t="str">
        <f t="shared" si="62"/>
        <v>2017Licensed practical nursesNova ScotiaOther places of work</v>
      </c>
      <c r="B1996" s="24">
        <v>2017</v>
      </c>
      <c r="C1996" s="9" t="s">
        <v>3</v>
      </c>
      <c r="D1996" s="9" t="s">
        <v>164</v>
      </c>
      <c r="E1996" s="9" t="str">
        <f t="shared" si="63"/>
        <v>Nova Scotia</v>
      </c>
      <c r="F1996" s="9" t="s">
        <v>183</v>
      </c>
      <c r="G1996" s="9" t="s">
        <v>13</v>
      </c>
      <c r="H1996" s="9">
        <v>94</v>
      </c>
      <c r="I1996" s="9">
        <v>88</v>
      </c>
      <c r="J1996" s="9">
        <v>6</v>
      </c>
      <c r="K1996" s="9">
        <v>0</v>
      </c>
      <c r="L1996" s="9">
        <v>0</v>
      </c>
      <c r="M1996" s="9">
        <v>9</v>
      </c>
      <c r="N1996" s="9">
        <v>9</v>
      </c>
      <c r="O1996" s="9">
        <v>6</v>
      </c>
      <c r="P1996" s="9">
        <v>15</v>
      </c>
      <c r="Q1996" s="9">
        <v>14</v>
      </c>
      <c r="R1996" s="9">
        <v>8</v>
      </c>
      <c r="S1996" s="9">
        <v>12</v>
      </c>
      <c r="T1996" s="9">
        <v>9</v>
      </c>
      <c r="U1996" s="9">
        <v>11</v>
      </c>
      <c r="V1996" s="9">
        <v>1</v>
      </c>
      <c r="W1996" s="9">
        <v>0</v>
      </c>
      <c r="X1996" s="9">
        <v>85</v>
      </c>
      <c r="Y1996" s="9">
        <v>9</v>
      </c>
      <c r="Z1996" s="9">
        <v>0</v>
      </c>
      <c r="AA1996" s="9">
        <v>22</v>
      </c>
      <c r="AB1996" s="9">
        <v>22</v>
      </c>
      <c r="AC1996" s="9">
        <v>22</v>
      </c>
      <c r="AD1996" s="9">
        <v>28</v>
      </c>
      <c r="AE1996" s="9">
        <v>0</v>
      </c>
      <c r="AF1996" s="9">
        <v>36</v>
      </c>
      <c r="AG1996" s="9">
        <v>31</v>
      </c>
      <c r="AH1996" s="9">
        <v>27</v>
      </c>
      <c r="AI1996" s="9">
        <v>0</v>
      </c>
      <c r="AJ1996" s="9">
        <v>57</v>
      </c>
      <c r="AK1996" s="9">
        <v>9</v>
      </c>
      <c r="AL1996" s="9">
        <v>28</v>
      </c>
      <c r="AM1996" s="9">
        <v>0</v>
      </c>
      <c r="AN1996" s="9">
        <v>81</v>
      </c>
      <c r="AO1996" s="9">
        <v>3</v>
      </c>
      <c r="AP1996" s="9">
        <v>10</v>
      </c>
      <c r="AQ1996" s="9">
        <v>0</v>
      </c>
      <c r="AR1996" s="9">
        <v>64</v>
      </c>
      <c r="AS1996" s="9">
        <v>30</v>
      </c>
      <c r="AT1996" s="10">
        <v>0</v>
      </c>
    </row>
    <row r="1997" spans="1:46" ht="42.75" x14ac:dyDescent="0.25">
      <c r="A1997" s="26" t="str">
        <f t="shared" si="62"/>
        <v>2017Licensed practical nursesNew BrunswickAll places of work</v>
      </c>
      <c r="B1997" s="24">
        <v>2017</v>
      </c>
      <c r="C1997" s="9" t="s">
        <v>3</v>
      </c>
      <c r="D1997" s="9" t="s">
        <v>165</v>
      </c>
      <c r="E1997" s="9" t="str">
        <f t="shared" si="63"/>
        <v>New Brunswick</v>
      </c>
      <c r="F1997" s="9" t="s">
        <v>179</v>
      </c>
      <c r="G1997" s="9" t="s">
        <v>9</v>
      </c>
      <c r="H1997" s="9">
        <v>3145</v>
      </c>
      <c r="I1997" s="9">
        <v>2848</v>
      </c>
      <c r="J1997" s="9">
        <v>297</v>
      </c>
      <c r="K1997" s="9">
        <v>0</v>
      </c>
      <c r="L1997" s="9">
        <v>170</v>
      </c>
      <c r="M1997" s="9">
        <v>400</v>
      </c>
      <c r="N1997" s="9">
        <v>352</v>
      </c>
      <c r="O1997" s="9">
        <v>419</v>
      </c>
      <c r="P1997" s="9">
        <v>407</v>
      </c>
      <c r="Q1997" s="9">
        <v>424</v>
      </c>
      <c r="R1997" s="9">
        <v>413</v>
      </c>
      <c r="S1997" s="9">
        <v>326</v>
      </c>
      <c r="T1997" s="9">
        <v>178</v>
      </c>
      <c r="U1997" s="9">
        <v>43</v>
      </c>
      <c r="V1997" s="9">
        <v>13</v>
      </c>
      <c r="W1997" s="9">
        <v>0</v>
      </c>
      <c r="X1997" s="9">
        <v>3132</v>
      </c>
      <c r="Y1997" s="9">
        <v>0</v>
      </c>
      <c r="Z1997" s="9">
        <v>13</v>
      </c>
      <c r="AA1997" s="9">
        <v>1433</v>
      </c>
      <c r="AB1997" s="9">
        <v>1066</v>
      </c>
      <c r="AC1997" s="9">
        <v>388</v>
      </c>
      <c r="AD1997" s="9">
        <v>258</v>
      </c>
      <c r="AE1997" s="9">
        <v>0</v>
      </c>
      <c r="AF1997" s="9">
        <v>1749</v>
      </c>
      <c r="AG1997" s="9">
        <v>998</v>
      </c>
      <c r="AH1997" s="9">
        <v>398</v>
      </c>
      <c r="AI1997" s="9">
        <v>0</v>
      </c>
      <c r="AJ1997" s="9">
        <v>2654</v>
      </c>
      <c r="AK1997" s="9">
        <v>162</v>
      </c>
      <c r="AL1997" s="9">
        <v>329</v>
      </c>
      <c r="AM1997" s="9">
        <v>0</v>
      </c>
      <c r="AN1997" s="9">
        <v>2904</v>
      </c>
      <c r="AO1997" s="9">
        <v>88</v>
      </c>
      <c r="AP1997" s="9">
        <v>153</v>
      </c>
      <c r="AQ1997" s="9">
        <v>0</v>
      </c>
      <c r="AR1997" s="9">
        <v>2211</v>
      </c>
      <c r="AS1997" s="9">
        <v>926</v>
      </c>
      <c r="AT1997" s="10">
        <v>8</v>
      </c>
    </row>
    <row r="1998" spans="1:46" ht="42.75" x14ac:dyDescent="0.25">
      <c r="A1998" s="26" t="str">
        <f t="shared" si="62"/>
        <v>2017Licensed practical nursesNew BrunswickHospital</v>
      </c>
      <c r="B1998" s="24">
        <v>2017</v>
      </c>
      <c r="C1998" s="9" t="s">
        <v>3</v>
      </c>
      <c r="D1998" s="9" t="s">
        <v>165</v>
      </c>
      <c r="E1998" s="9" t="str">
        <f t="shared" si="63"/>
        <v>New Brunswick</v>
      </c>
      <c r="F1998" s="9" t="s">
        <v>180</v>
      </c>
      <c r="G1998" s="9" t="s">
        <v>10</v>
      </c>
      <c r="H1998" s="9">
        <v>1608</v>
      </c>
      <c r="I1998" s="9">
        <v>1413</v>
      </c>
      <c r="J1998" s="9">
        <v>195</v>
      </c>
      <c r="K1998" s="9">
        <v>0</v>
      </c>
      <c r="L1998" s="9">
        <v>92</v>
      </c>
      <c r="M1998" s="9">
        <v>201</v>
      </c>
      <c r="N1998" s="9">
        <v>196</v>
      </c>
      <c r="O1998" s="9">
        <v>211</v>
      </c>
      <c r="P1998" s="9">
        <v>215</v>
      </c>
      <c r="Q1998" s="9">
        <v>227</v>
      </c>
      <c r="R1998" s="9">
        <v>193</v>
      </c>
      <c r="S1998" s="9">
        <v>163</v>
      </c>
      <c r="T1998" s="9">
        <v>85</v>
      </c>
      <c r="U1998" s="9">
        <v>17</v>
      </c>
      <c r="V1998" s="9">
        <v>8</v>
      </c>
      <c r="W1998" s="9">
        <v>0</v>
      </c>
      <c r="X1998" s="9">
        <v>1605</v>
      </c>
      <c r="Y1998" s="9">
        <v>0</v>
      </c>
      <c r="Z1998" s="9">
        <v>3</v>
      </c>
      <c r="AA1998" s="9">
        <v>752</v>
      </c>
      <c r="AB1998" s="9">
        <v>576</v>
      </c>
      <c r="AC1998" s="9">
        <v>169</v>
      </c>
      <c r="AD1998" s="9">
        <v>111</v>
      </c>
      <c r="AE1998" s="9">
        <v>0</v>
      </c>
      <c r="AF1998" s="9">
        <v>834</v>
      </c>
      <c r="AG1998" s="9">
        <v>568</v>
      </c>
      <c r="AH1998" s="9">
        <v>206</v>
      </c>
      <c r="AI1998" s="9">
        <v>0</v>
      </c>
      <c r="AJ1998" s="9">
        <v>1450</v>
      </c>
      <c r="AK1998" s="9">
        <v>15</v>
      </c>
      <c r="AL1998" s="9">
        <v>143</v>
      </c>
      <c r="AM1998" s="9">
        <v>0</v>
      </c>
      <c r="AN1998" s="9">
        <v>1439</v>
      </c>
      <c r="AO1998" s="9">
        <v>50</v>
      </c>
      <c r="AP1998" s="9">
        <v>119</v>
      </c>
      <c r="AQ1998" s="9">
        <v>0</v>
      </c>
      <c r="AR1998" s="9">
        <v>1322</v>
      </c>
      <c r="AS1998" s="9">
        <v>282</v>
      </c>
      <c r="AT1998" s="10">
        <v>4</v>
      </c>
    </row>
    <row r="1999" spans="1:46" ht="42.75" x14ac:dyDescent="0.25">
      <c r="A1999" s="26" t="str">
        <f t="shared" si="62"/>
        <v>2017Licensed practical nursesNew BrunswickCommunity health</v>
      </c>
      <c r="B1999" s="24">
        <v>2017</v>
      </c>
      <c r="C1999" s="9" t="s">
        <v>3</v>
      </c>
      <c r="D1999" s="9" t="s">
        <v>165</v>
      </c>
      <c r="E1999" s="9" t="str">
        <f t="shared" si="63"/>
        <v>New Brunswick</v>
      </c>
      <c r="F1999" s="9" t="s">
        <v>182</v>
      </c>
      <c r="G1999" s="9" t="s">
        <v>11</v>
      </c>
      <c r="H1999" s="9">
        <v>156</v>
      </c>
      <c r="I1999" s="9">
        <v>145</v>
      </c>
      <c r="J1999" s="9">
        <v>11</v>
      </c>
      <c r="K1999" s="9">
        <v>0</v>
      </c>
      <c r="L1999" s="9">
        <v>5</v>
      </c>
      <c r="M1999" s="9">
        <v>8</v>
      </c>
      <c r="N1999" s="9">
        <v>11</v>
      </c>
      <c r="O1999" s="9">
        <v>20</v>
      </c>
      <c r="P1999" s="9">
        <v>22</v>
      </c>
      <c r="Q1999" s="9">
        <v>22</v>
      </c>
      <c r="R1999" s="9">
        <v>20</v>
      </c>
      <c r="S1999" s="9">
        <v>24</v>
      </c>
      <c r="T1999" s="9">
        <v>17</v>
      </c>
      <c r="U1999" s="9">
        <v>4</v>
      </c>
      <c r="V1999" s="9">
        <v>3</v>
      </c>
      <c r="W1999" s="9">
        <v>0</v>
      </c>
      <c r="X1999" s="9">
        <v>154</v>
      </c>
      <c r="Y1999" s="9">
        <v>0</v>
      </c>
      <c r="Z1999" s="9">
        <v>2</v>
      </c>
      <c r="AA1999" s="9">
        <v>38</v>
      </c>
      <c r="AB1999" s="9">
        <v>67</v>
      </c>
      <c r="AC1999" s="9">
        <v>23</v>
      </c>
      <c r="AD1999" s="9">
        <v>28</v>
      </c>
      <c r="AE1999" s="9">
        <v>0</v>
      </c>
      <c r="AF1999" s="9">
        <v>97</v>
      </c>
      <c r="AG1999" s="9">
        <v>43</v>
      </c>
      <c r="AH1999" s="9">
        <v>16</v>
      </c>
      <c r="AI1999" s="9">
        <v>0</v>
      </c>
      <c r="AJ1999" s="9">
        <v>96</v>
      </c>
      <c r="AK1999" s="9">
        <v>11</v>
      </c>
      <c r="AL1999" s="9">
        <v>49</v>
      </c>
      <c r="AM1999" s="9">
        <v>0</v>
      </c>
      <c r="AN1999" s="9">
        <v>142</v>
      </c>
      <c r="AO1999" s="9">
        <v>7</v>
      </c>
      <c r="AP1999" s="9">
        <v>7</v>
      </c>
      <c r="AQ1999" s="9">
        <v>0</v>
      </c>
      <c r="AR1999" s="9">
        <v>88</v>
      </c>
      <c r="AS1999" s="9">
        <v>68</v>
      </c>
      <c r="AT1999" s="10">
        <v>0</v>
      </c>
    </row>
    <row r="2000" spans="1:46" ht="57" x14ac:dyDescent="0.25">
      <c r="A2000" s="26" t="str">
        <f t="shared" si="62"/>
        <v>2017Licensed practical nursesNew BrunswickNursing home/long-term care</v>
      </c>
      <c r="B2000" s="24">
        <v>2017</v>
      </c>
      <c r="C2000" s="9" t="s">
        <v>3</v>
      </c>
      <c r="D2000" s="9" t="s">
        <v>165</v>
      </c>
      <c r="E2000" s="9" t="str">
        <f t="shared" si="63"/>
        <v>New Brunswick</v>
      </c>
      <c r="F2000" s="9" t="s">
        <v>181</v>
      </c>
      <c r="G2000" s="9" t="s">
        <v>12</v>
      </c>
      <c r="H2000" s="9">
        <v>1225</v>
      </c>
      <c r="I2000" s="9">
        <v>1139</v>
      </c>
      <c r="J2000" s="9">
        <v>86</v>
      </c>
      <c r="K2000" s="9">
        <v>0</v>
      </c>
      <c r="L2000" s="9">
        <v>67</v>
      </c>
      <c r="M2000" s="9">
        <v>179</v>
      </c>
      <c r="N2000" s="9">
        <v>133</v>
      </c>
      <c r="O2000" s="9">
        <v>160</v>
      </c>
      <c r="P2000" s="9">
        <v>144</v>
      </c>
      <c r="Q2000" s="9">
        <v>152</v>
      </c>
      <c r="R2000" s="9">
        <v>182</v>
      </c>
      <c r="S2000" s="9">
        <v>125</v>
      </c>
      <c r="T2000" s="9">
        <v>67</v>
      </c>
      <c r="U2000" s="9">
        <v>15</v>
      </c>
      <c r="V2000" s="9">
        <v>1</v>
      </c>
      <c r="W2000" s="9">
        <v>0</v>
      </c>
      <c r="X2000" s="9">
        <v>1219</v>
      </c>
      <c r="Y2000" s="9">
        <v>0</v>
      </c>
      <c r="Z2000" s="9">
        <v>6</v>
      </c>
      <c r="AA2000" s="9">
        <v>596</v>
      </c>
      <c r="AB2000" s="9">
        <v>351</v>
      </c>
      <c r="AC2000" s="9">
        <v>183</v>
      </c>
      <c r="AD2000" s="9">
        <v>95</v>
      </c>
      <c r="AE2000" s="9">
        <v>0</v>
      </c>
      <c r="AF2000" s="9">
        <v>720</v>
      </c>
      <c r="AG2000" s="9">
        <v>346</v>
      </c>
      <c r="AH2000" s="9">
        <v>159</v>
      </c>
      <c r="AI2000" s="9">
        <v>0</v>
      </c>
      <c r="AJ2000" s="9">
        <v>1040</v>
      </c>
      <c r="AK2000" s="9">
        <v>123</v>
      </c>
      <c r="AL2000" s="9">
        <v>62</v>
      </c>
      <c r="AM2000" s="9">
        <v>0</v>
      </c>
      <c r="AN2000" s="9">
        <v>1220</v>
      </c>
      <c r="AO2000" s="9">
        <v>5</v>
      </c>
      <c r="AP2000" s="9">
        <v>0</v>
      </c>
      <c r="AQ2000" s="9">
        <v>0</v>
      </c>
      <c r="AR2000" s="9">
        <v>687</v>
      </c>
      <c r="AS2000" s="9">
        <v>535</v>
      </c>
      <c r="AT2000" s="10">
        <v>3</v>
      </c>
    </row>
    <row r="2001" spans="1:46" ht="42.75" x14ac:dyDescent="0.25">
      <c r="A2001" s="26" t="str">
        <f t="shared" si="62"/>
        <v>2017Licensed practical nursesNew BrunswickOther places of work</v>
      </c>
      <c r="B2001" s="24">
        <v>2017</v>
      </c>
      <c r="C2001" s="9" t="s">
        <v>3</v>
      </c>
      <c r="D2001" s="9" t="s">
        <v>165</v>
      </c>
      <c r="E2001" s="9" t="str">
        <f t="shared" si="63"/>
        <v>New Brunswick</v>
      </c>
      <c r="F2001" s="9" t="s">
        <v>183</v>
      </c>
      <c r="G2001" s="9" t="s">
        <v>13</v>
      </c>
      <c r="H2001" s="9">
        <v>156</v>
      </c>
      <c r="I2001" s="9">
        <v>151</v>
      </c>
      <c r="J2001" s="9">
        <v>5</v>
      </c>
      <c r="K2001" s="9">
        <v>0</v>
      </c>
      <c r="L2001" s="9">
        <v>6</v>
      </c>
      <c r="M2001" s="9">
        <v>12</v>
      </c>
      <c r="N2001" s="9">
        <v>12</v>
      </c>
      <c r="O2001" s="9">
        <v>28</v>
      </c>
      <c r="P2001" s="9">
        <v>26</v>
      </c>
      <c r="Q2001" s="9">
        <v>23</v>
      </c>
      <c r="R2001" s="9">
        <v>18</v>
      </c>
      <c r="S2001" s="9">
        <v>14</v>
      </c>
      <c r="T2001" s="9">
        <v>9</v>
      </c>
      <c r="U2001" s="9">
        <v>7</v>
      </c>
      <c r="V2001" s="9">
        <v>1</v>
      </c>
      <c r="W2001" s="9">
        <v>0</v>
      </c>
      <c r="X2001" s="9">
        <v>154</v>
      </c>
      <c r="Y2001" s="9">
        <v>0</v>
      </c>
      <c r="Z2001" s="9">
        <v>2</v>
      </c>
      <c r="AA2001" s="9">
        <v>47</v>
      </c>
      <c r="AB2001" s="9">
        <v>72</v>
      </c>
      <c r="AC2001" s="9">
        <v>13</v>
      </c>
      <c r="AD2001" s="9">
        <v>24</v>
      </c>
      <c r="AE2001" s="9">
        <v>0</v>
      </c>
      <c r="AF2001" s="9">
        <v>98</v>
      </c>
      <c r="AG2001" s="9">
        <v>41</v>
      </c>
      <c r="AH2001" s="9">
        <v>17</v>
      </c>
      <c r="AI2001" s="9">
        <v>0</v>
      </c>
      <c r="AJ2001" s="9">
        <v>68</v>
      </c>
      <c r="AK2001" s="9">
        <v>13</v>
      </c>
      <c r="AL2001" s="9">
        <v>75</v>
      </c>
      <c r="AM2001" s="9">
        <v>0</v>
      </c>
      <c r="AN2001" s="9">
        <v>103</v>
      </c>
      <c r="AO2001" s="9">
        <v>26</v>
      </c>
      <c r="AP2001" s="9">
        <v>27</v>
      </c>
      <c r="AQ2001" s="9">
        <v>0</v>
      </c>
      <c r="AR2001" s="9">
        <v>114</v>
      </c>
      <c r="AS2001" s="9">
        <v>41</v>
      </c>
      <c r="AT2001" s="10">
        <v>1</v>
      </c>
    </row>
    <row r="2002" spans="1:46" ht="42.75" x14ac:dyDescent="0.25">
      <c r="A2002" s="26" t="str">
        <f t="shared" si="62"/>
        <v>2017Licensed practical nursesQuebecAll places of work</v>
      </c>
      <c r="B2002" s="24">
        <v>2017</v>
      </c>
      <c r="C2002" s="9" t="s">
        <v>3</v>
      </c>
      <c r="D2002" s="9" t="s">
        <v>166</v>
      </c>
      <c r="E2002" s="9" t="str">
        <f t="shared" si="63"/>
        <v>Quebec</v>
      </c>
      <c r="F2002" s="9" t="s">
        <v>179</v>
      </c>
      <c r="G2002" s="9" t="s">
        <v>9</v>
      </c>
      <c r="H2002" s="9">
        <v>24169</v>
      </c>
      <c r="I2002" s="9">
        <v>21747</v>
      </c>
      <c r="J2002" s="9">
        <v>2422</v>
      </c>
      <c r="K2002" s="9">
        <v>0</v>
      </c>
      <c r="L2002" s="9">
        <v>898</v>
      </c>
      <c r="M2002" s="9">
        <v>3133</v>
      </c>
      <c r="N2002" s="9">
        <v>3358</v>
      </c>
      <c r="O2002" s="9">
        <v>3780</v>
      </c>
      <c r="P2002" s="9">
        <v>3593</v>
      </c>
      <c r="Q2002" s="9">
        <v>3293</v>
      </c>
      <c r="R2002" s="9">
        <v>2948</v>
      </c>
      <c r="S2002" s="9">
        <v>2127</v>
      </c>
      <c r="T2002" s="9">
        <v>779</v>
      </c>
      <c r="U2002" s="9">
        <v>205</v>
      </c>
      <c r="V2002" s="9">
        <v>55</v>
      </c>
      <c r="W2002" s="9">
        <v>0</v>
      </c>
      <c r="X2002" s="9">
        <v>24133</v>
      </c>
      <c r="Y2002" s="9">
        <v>21</v>
      </c>
      <c r="Z2002" s="9">
        <v>15</v>
      </c>
      <c r="AA2002" s="9">
        <v>14304</v>
      </c>
      <c r="AB2002" s="9">
        <v>5508</v>
      </c>
      <c r="AC2002" s="9">
        <v>1980</v>
      </c>
      <c r="AD2002" s="9">
        <v>2377</v>
      </c>
      <c r="AE2002" s="9">
        <v>0</v>
      </c>
      <c r="AF2002" s="9">
        <v>10204</v>
      </c>
      <c r="AG2002" s="9">
        <v>12104</v>
      </c>
      <c r="AH2002" s="9">
        <v>1861</v>
      </c>
      <c r="AI2002" s="9">
        <v>0</v>
      </c>
      <c r="AJ2002" s="9">
        <v>23307</v>
      </c>
      <c r="AK2002" s="9">
        <v>0</v>
      </c>
      <c r="AL2002" s="9">
        <v>862</v>
      </c>
      <c r="AM2002" s="9">
        <v>0</v>
      </c>
      <c r="AN2002" s="9">
        <v>23644</v>
      </c>
      <c r="AO2002" s="9">
        <v>207</v>
      </c>
      <c r="AP2002" s="9">
        <v>318</v>
      </c>
      <c r="AQ2002" s="9">
        <v>0</v>
      </c>
      <c r="AR2002" s="9">
        <v>23067</v>
      </c>
      <c r="AS2002" s="9">
        <v>1102</v>
      </c>
      <c r="AT2002" s="10">
        <v>0</v>
      </c>
    </row>
    <row r="2003" spans="1:46" ht="42.75" x14ac:dyDescent="0.25">
      <c r="A2003" s="26" t="str">
        <f t="shared" si="62"/>
        <v>2017Licensed practical nursesQuebecHospital</v>
      </c>
      <c r="B2003" s="24">
        <v>2017</v>
      </c>
      <c r="C2003" s="9" t="s">
        <v>3</v>
      </c>
      <c r="D2003" s="9" t="s">
        <v>166</v>
      </c>
      <c r="E2003" s="9" t="str">
        <f t="shared" si="63"/>
        <v>Quebec</v>
      </c>
      <c r="F2003" s="9" t="s">
        <v>180</v>
      </c>
      <c r="G2003" s="9" t="s">
        <v>10</v>
      </c>
      <c r="H2003" s="9">
        <v>15900</v>
      </c>
      <c r="I2003" s="9">
        <v>14253</v>
      </c>
      <c r="J2003" s="9">
        <v>1647</v>
      </c>
      <c r="K2003" s="9">
        <v>0</v>
      </c>
      <c r="L2003" s="9">
        <v>570</v>
      </c>
      <c r="M2003" s="9">
        <v>2088</v>
      </c>
      <c r="N2003" s="9">
        <v>2298</v>
      </c>
      <c r="O2003" s="9">
        <v>2544</v>
      </c>
      <c r="P2003" s="9">
        <v>2296</v>
      </c>
      <c r="Q2003" s="9">
        <v>2142</v>
      </c>
      <c r="R2003" s="9">
        <v>2010</v>
      </c>
      <c r="S2003" s="9">
        <v>1450</v>
      </c>
      <c r="T2003" s="9">
        <v>410</v>
      </c>
      <c r="U2003" s="9">
        <v>84</v>
      </c>
      <c r="V2003" s="9">
        <v>8</v>
      </c>
      <c r="W2003" s="9">
        <v>0</v>
      </c>
      <c r="X2003" s="9">
        <v>15888</v>
      </c>
      <c r="Y2003" s="9">
        <v>7</v>
      </c>
      <c r="Z2003" s="9">
        <v>5</v>
      </c>
      <c r="AA2003" s="9">
        <v>9006</v>
      </c>
      <c r="AB2003" s="9">
        <v>3848</v>
      </c>
      <c r="AC2003" s="9">
        <v>1402</v>
      </c>
      <c r="AD2003" s="9">
        <v>1644</v>
      </c>
      <c r="AE2003" s="9">
        <v>0</v>
      </c>
      <c r="AF2003" s="9">
        <v>6488</v>
      </c>
      <c r="AG2003" s="9">
        <v>8459</v>
      </c>
      <c r="AH2003" s="9">
        <v>953</v>
      </c>
      <c r="AI2003" s="9">
        <v>0</v>
      </c>
      <c r="AJ2003" s="9">
        <v>15681</v>
      </c>
      <c r="AK2003" s="9">
        <v>0</v>
      </c>
      <c r="AL2003" s="9">
        <v>219</v>
      </c>
      <c r="AM2003" s="9">
        <v>0</v>
      </c>
      <c r="AN2003" s="9">
        <v>15877</v>
      </c>
      <c r="AO2003" s="9">
        <v>21</v>
      </c>
      <c r="AP2003" s="9">
        <v>2</v>
      </c>
      <c r="AQ2003" s="9">
        <v>0</v>
      </c>
      <c r="AR2003" s="9">
        <v>15552</v>
      </c>
      <c r="AS2003" s="9">
        <v>348</v>
      </c>
      <c r="AT2003" s="10">
        <v>0</v>
      </c>
    </row>
    <row r="2004" spans="1:46" ht="42.75" x14ac:dyDescent="0.25">
      <c r="A2004" s="26" t="str">
        <f t="shared" si="62"/>
        <v>2017Licensed practical nursesQuebecCommunity health</v>
      </c>
      <c r="B2004" s="24">
        <v>2017</v>
      </c>
      <c r="C2004" s="9" t="s">
        <v>3</v>
      </c>
      <c r="D2004" s="9" t="s">
        <v>166</v>
      </c>
      <c r="E2004" s="9" t="str">
        <f t="shared" si="63"/>
        <v>Quebec</v>
      </c>
      <c r="F2004" s="9" t="s">
        <v>182</v>
      </c>
      <c r="G2004" s="9" t="s">
        <v>11</v>
      </c>
      <c r="H2004" s="9">
        <v>443</v>
      </c>
      <c r="I2004" s="9">
        <v>420</v>
      </c>
      <c r="J2004" s="9">
        <v>23</v>
      </c>
      <c r="K2004" s="9">
        <v>0</v>
      </c>
      <c r="L2004" s="9">
        <v>14</v>
      </c>
      <c r="M2004" s="9">
        <v>57</v>
      </c>
      <c r="N2004" s="9">
        <v>76</v>
      </c>
      <c r="O2004" s="9">
        <v>74</v>
      </c>
      <c r="P2004" s="9">
        <v>72</v>
      </c>
      <c r="Q2004" s="9">
        <v>57</v>
      </c>
      <c r="R2004" s="9">
        <v>33</v>
      </c>
      <c r="S2004" s="9">
        <v>31</v>
      </c>
      <c r="T2004" s="9">
        <v>12</v>
      </c>
      <c r="U2004" s="9">
        <v>10</v>
      </c>
      <c r="V2004" s="9">
        <v>7</v>
      </c>
      <c r="W2004" s="9">
        <v>0</v>
      </c>
      <c r="X2004" s="9">
        <v>439</v>
      </c>
      <c r="Y2004" s="9">
        <v>2</v>
      </c>
      <c r="Z2004" s="9">
        <v>2</v>
      </c>
      <c r="AA2004" s="9">
        <v>265</v>
      </c>
      <c r="AB2004" s="9">
        <v>94</v>
      </c>
      <c r="AC2004" s="9">
        <v>31</v>
      </c>
      <c r="AD2004" s="9">
        <v>53</v>
      </c>
      <c r="AE2004" s="9">
        <v>0</v>
      </c>
      <c r="AF2004" s="9">
        <v>259</v>
      </c>
      <c r="AG2004" s="9">
        <v>160</v>
      </c>
      <c r="AH2004" s="9">
        <v>24</v>
      </c>
      <c r="AI2004" s="9">
        <v>0</v>
      </c>
      <c r="AJ2004" s="9">
        <v>437</v>
      </c>
      <c r="AK2004" s="9">
        <v>0</v>
      </c>
      <c r="AL2004" s="9">
        <v>6</v>
      </c>
      <c r="AM2004" s="9">
        <v>0</v>
      </c>
      <c r="AN2004" s="9">
        <v>441</v>
      </c>
      <c r="AO2004" s="9">
        <v>2</v>
      </c>
      <c r="AP2004" s="9">
        <v>0</v>
      </c>
      <c r="AQ2004" s="9">
        <v>0</v>
      </c>
      <c r="AR2004" s="9">
        <v>424</v>
      </c>
      <c r="AS2004" s="9">
        <v>19</v>
      </c>
      <c r="AT2004" s="10">
        <v>0</v>
      </c>
    </row>
    <row r="2005" spans="1:46" ht="57" x14ac:dyDescent="0.25">
      <c r="A2005" s="26" t="str">
        <f t="shared" si="62"/>
        <v>2017Licensed practical nursesQuebecNursing home/long-term care</v>
      </c>
      <c r="B2005" s="24">
        <v>2017</v>
      </c>
      <c r="C2005" s="9" t="s">
        <v>3</v>
      </c>
      <c r="D2005" s="9" t="s">
        <v>166</v>
      </c>
      <c r="E2005" s="9" t="str">
        <f t="shared" si="63"/>
        <v>Quebec</v>
      </c>
      <c r="F2005" s="9" t="s">
        <v>181</v>
      </c>
      <c r="G2005" s="9" t="s">
        <v>12</v>
      </c>
      <c r="H2005" s="9">
        <v>4078</v>
      </c>
      <c r="I2005" s="9">
        <v>3724</v>
      </c>
      <c r="J2005" s="9">
        <v>354</v>
      </c>
      <c r="K2005" s="9">
        <v>0</v>
      </c>
      <c r="L2005" s="9">
        <v>182</v>
      </c>
      <c r="M2005" s="9">
        <v>532</v>
      </c>
      <c r="N2005" s="9">
        <v>493</v>
      </c>
      <c r="O2005" s="9">
        <v>566</v>
      </c>
      <c r="P2005" s="9">
        <v>630</v>
      </c>
      <c r="Q2005" s="9">
        <v>567</v>
      </c>
      <c r="R2005" s="9">
        <v>465</v>
      </c>
      <c r="S2005" s="9">
        <v>351</v>
      </c>
      <c r="T2005" s="9">
        <v>205</v>
      </c>
      <c r="U2005" s="9">
        <v>61</v>
      </c>
      <c r="V2005" s="9">
        <v>26</v>
      </c>
      <c r="W2005" s="9">
        <v>0</v>
      </c>
      <c r="X2005" s="9">
        <v>4070</v>
      </c>
      <c r="Y2005" s="9">
        <v>6</v>
      </c>
      <c r="Z2005" s="9">
        <v>2</v>
      </c>
      <c r="AA2005" s="9">
        <v>2653</v>
      </c>
      <c r="AB2005" s="9">
        <v>778</v>
      </c>
      <c r="AC2005" s="9">
        <v>293</v>
      </c>
      <c r="AD2005" s="9">
        <v>354</v>
      </c>
      <c r="AE2005" s="9">
        <v>0</v>
      </c>
      <c r="AF2005" s="9">
        <v>1746</v>
      </c>
      <c r="AG2005" s="9">
        <v>2008</v>
      </c>
      <c r="AH2005" s="9">
        <v>324</v>
      </c>
      <c r="AI2005" s="9">
        <v>0</v>
      </c>
      <c r="AJ2005" s="9">
        <v>3932</v>
      </c>
      <c r="AK2005" s="9">
        <v>0</v>
      </c>
      <c r="AL2005" s="9">
        <v>146</v>
      </c>
      <c r="AM2005" s="9">
        <v>0</v>
      </c>
      <c r="AN2005" s="9">
        <v>4043</v>
      </c>
      <c r="AO2005" s="9">
        <v>33</v>
      </c>
      <c r="AP2005" s="9">
        <v>2</v>
      </c>
      <c r="AQ2005" s="9">
        <v>0</v>
      </c>
      <c r="AR2005" s="9">
        <v>3683</v>
      </c>
      <c r="AS2005" s="9">
        <v>395</v>
      </c>
      <c r="AT2005" s="10">
        <v>0</v>
      </c>
    </row>
    <row r="2006" spans="1:46" ht="42.75" x14ac:dyDescent="0.25">
      <c r="A2006" s="26" t="str">
        <f t="shared" si="62"/>
        <v>2017Licensed practical nursesQuebecOther places of work</v>
      </c>
      <c r="B2006" s="24">
        <v>2017</v>
      </c>
      <c r="C2006" s="9" t="s">
        <v>3</v>
      </c>
      <c r="D2006" s="9" t="s">
        <v>166</v>
      </c>
      <c r="E2006" s="9" t="str">
        <f t="shared" si="63"/>
        <v>Quebec</v>
      </c>
      <c r="F2006" s="9" t="s">
        <v>183</v>
      </c>
      <c r="G2006" s="9" t="s">
        <v>13</v>
      </c>
      <c r="H2006" s="9">
        <v>3748</v>
      </c>
      <c r="I2006" s="9">
        <v>3350</v>
      </c>
      <c r="J2006" s="9">
        <v>398</v>
      </c>
      <c r="K2006" s="9">
        <v>0</v>
      </c>
      <c r="L2006" s="9">
        <v>132</v>
      </c>
      <c r="M2006" s="9">
        <v>456</v>
      </c>
      <c r="N2006" s="9">
        <v>491</v>
      </c>
      <c r="O2006" s="9">
        <v>596</v>
      </c>
      <c r="P2006" s="9">
        <v>595</v>
      </c>
      <c r="Q2006" s="9">
        <v>527</v>
      </c>
      <c r="R2006" s="9">
        <v>440</v>
      </c>
      <c r="S2006" s="9">
        <v>295</v>
      </c>
      <c r="T2006" s="9">
        <v>152</v>
      </c>
      <c r="U2006" s="9">
        <v>50</v>
      </c>
      <c r="V2006" s="9">
        <v>14</v>
      </c>
      <c r="W2006" s="9">
        <v>0</v>
      </c>
      <c r="X2006" s="9">
        <v>3736</v>
      </c>
      <c r="Y2006" s="9">
        <v>6</v>
      </c>
      <c r="Z2006" s="9">
        <v>6</v>
      </c>
      <c r="AA2006" s="9">
        <v>2380</v>
      </c>
      <c r="AB2006" s="9">
        <v>788</v>
      </c>
      <c r="AC2006" s="9">
        <v>254</v>
      </c>
      <c r="AD2006" s="9">
        <v>326</v>
      </c>
      <c r="AE2006" s="9">
        <v>0</v>
      </c>
      <c r="AF2006" s="9">
        <v>1711</v>
      </c>
      <c r="AG2006" s="9">
        <v>1477</v>
      </c>
      <c r="AH2006" s="9">
        <v>560</v>
      </c>
      <c r="AI2006" s="9">
        <v>0</v>
      </c>
      <c r="AJ2006" s="9">
        <v>3257</v>
      </c>
      <c r="AK2006" s="9">
        <v>0</v>
      </c>
      <c r="AL2006" s="9">
        <v>491</v>
      </c>
      <c r="AM2006" s="9">
        <v>0</v>
      </c>
      <c r="AN2006" s="9">
        <v>3283</v>
      </c>
      <c r="AO2006" s="9">
        <v>151</v>
      </c>
      <c r="AP2006" s="9">
        <v>314</v>
      </c>
      <c r="AQ2006" s="9">
        <v>0</v>
      </c>
      <c r="AR2006" s="9">
        <v>3408</v>
      </c>
      <c r="AS2006" s="9">
        <v>340</v>
      </c>
      <c r="AT2006" s="10">
        <v>0</v>
      </c>
    </row>
    <row r="2007" spans="1:46" ht="42.75" x14ac:dyDescent="0.25">
      <c r="A2007" s="26" t="str">
        <f t="shared" si="62"/>
        <v>2017Licensed practical nursesOntarioAll places of work</v>
      </c>
      <c r="B2007" s="24">
        <v>2017</v>
      </c>
      <c r="C2007" s="9" t="s">
        <v>3</v>
      </c>
      <c r="D2007" s="9" t="s">
        <v>172</v>
      </c>
      <c r="E2007" s="9" t="str">
        <f t="shared" si="63"/>
        <v>Ontario</v>
      </c>
      <c r="F2007" s="9" t="s">
        <v>179</v>
      </c>
      <c r="G2007" s="9" t="s">
        <v>9</v>
      </c>
      <c r="H2007" s="9">
        <v>43053</v>
      </c>
      <c r="I2007" s="9">
        <v>39155</v>
      </c>
      <c r="J2007" s="9">
        <v>3898</v>
      </c>
      <c r="K2007" s="9">
        <v>0</v>
      </c>
      <c r="L2007" s="9">
        <v>1735</v>
      </c>
      <c r="M2007" s="9">
        <v>6310</v>
      </c>
      <c r="N2007" s="9">
        <v>6906</v>
      </c>
      <c r="O2007" s="9">
        <v>5453</v>
      </c>
      <c r="P2007" s="9">
        <v>5188</v>
      </c>
      <c r="Q2007" s="9">
        <v>5138</v>
      </c>
      <c r="R2007" s="9">
        <v>4581</v>
      </c>
      <c r="S2007" s="9">
        <v>3754</v>
      </c>
      <c r="T2007" s="9">
        <v>2625</v>
      </c>
      <c r="U2007" s="9">
        <v>1058</v>
      </c>
      <c r="V2007" s="9">
        <v>305</v>
      </c>
      <c r="W2007" s="9">
        <v>0</v>
      </c>
      <c r="X2007" s="9">
        <v>38503</v>
      </c>
      <c r="Y2007" s="9">
        <v>4455</v>
      </c>
      <c r="Z2007" s="9">
        <v>95</v>
      </c>
      <c r="AA2007" s="9">
        <v>23390</v>
      </c>
      <c r="AB2007" s="9">
        <v>8680</v>
      </c>
      <c r="AC2007" s="9">
        <v>6086</v>
      </c>
      <c r="AD2007" s="9">
        <v>4835</v>
      </c>
      <c r="AE2007" s="9">
        <v>62</v>
      </c>
      <c r="AF2007" s="9">
        <v>23235</v>
      </c>
      <c r="AG2007" s="9">
        <v>15694</v>
      </c>
      <c r="AH2007" s="9">
        <v>4123</v>
      </c>
      <c r="AI2007" s="9">
        <v>1</v>
      </c>
      <c r="AJ2007" s="9">
        <v>36768</v>
      </c>
      <c r="AK2007" s="9">
        <v>1213</v>
      </c>
      <c r="AL2007" s="9">
        <v>5072</v>
      </c>
      <c r="AM2007" s="9">
        <v>0</v>
      </c>
      <c r="AN2007" s="9">
        <v>41670</v>
      </c>
      <c r="AO2007" s="9">
        <v>977</v>
      </c>
      <c r="AP2007" s="9">
        <v>368</v>
      </c>
      <c r="AQ2007" s="9">
        <v>38</v>
      </c>
      <c r="AR2007" s="9">
        <v>39399</v>
      </c>
      <c r="AS2007" s="9">
        <v>3654</v>
      </c>
      <c r="AT2007" s="10">
        <v>0</v>
      </c>
    </row>
    <row r="2008" spans="1:46" ht="42.75" x14ac:dyDescent="0.25">
      <c r="A2008" s="26" t="str">
        <f t="shared" si="62"/>
        <v>2017Licensed practical nursesOntarioHospital</v>
      </c>
      <c r="B2008" s="24">
        <v>2017</v>
      </c>
      <c r="C2008" s="9" t="s">
        <v>3</v>
      </c>
      <c r="D2008" s="9" t="s">
        <v>172</v>
      </c>
      <c r="E2008" s="9" t="str">
        <f t="shared" si="63"/>
        <v>Ontario</v>
      </c>
      <c r="F2008" s="9" t="s">
        <v>180</v>
      </c>
      <c r="G2008" s="9" t="s">
        <v>10</v>
      </c>
      <c r="H2008" s="9">
        <v>16764</v>
      </c>
      <c r="I2008" s="9">
        <v>14982</v>
      </c>
      <c r="J2008" s="9">
        <v>1782</v>
      </c>
      <c r="K2008" s="9">
        <v>0</v>
      </c>
      <c r="L2008" s="9">
        <v>651</v>
      </c>
      <c r="M2008" s="9">
        <v>2558</v>
      </c>
      <c r="N2008" s="9">
        <v>2842</v>
      </c>
      <c r="O2008" s="9">
        <v>2208</v>
      </c>
      <c r="P2008" s="9">
        <v>1898</v>
      </c>
      <c r="Q2008" s="9">
        <v>1857</v>
      </c>
      <c r="R2008" s="9">
        <v>1857</v>
      </c>
      <c r="S2008" s="9">
        <v>1537</v>
      </c>
      <c r="T2008" s="9">
        <v>927</v>
      </c>
      <c r="U2008" s="9">
        <v>339</v>
      </c>
      <c r="V2008" s="9">
        <v>90</v>
      </c>
      <c r="W2008" s="9">
        <v>0</v>
      </c>
      <c r="X2008" s="9">
        <v>15643</v>
      </c>
      <c r="Y2008" s="9">
        <v>1104</v>
      </c>
      <c r="Z2008" s="9">
        <v>17</v>
      </c>
      <c r="AA2008" s="9">
        <v>9118</v>
      </c>
      <c r="AB2008" s="9">
        <v>3388</v>
      </c>
      <c r="AC2008" s="9">
        <v>2255</v>
      </c>
      <c r="AD2008" s="9">
        <v>1989</v>
      </c>
      <c r="AE2008" s="9">
        <v>14</v>
      </c>
      <c r="AF2008" s="9">
        <v>8776</v>
      </c>
      <c r="AG2008" s="9">
        <v>6794</v>
      </c>
      <c r="AH2008" s="9">
        <v>1194</v>
      </c>
      <c r="AI2008" s="9">
        <v>0</v>
      </c>
      <c r="AJ2008" s="9">
        <v>15942</v>
      </c>
      <c r="AK2008" s="9">
        <v>57</v>
      </c>
      <c r="AL2008" s="9">
        <v>765</v>
      </c>
      <c r="AM2008" s="9">
        <v>0</v>
      </c>
      <c r="AN2008" s="9">
        <v>16679</v>
      </c>
      <c r="AO2008" s="9">
        <v>69</v>
      </c>
      <c r="AP2008" s="9">
        <v>16</v>
      </c>
      <c r="AQ2008" s="9">
        <v>0</v>
      </c>
      <c r="AR2008" s="9">
        <v>15501</v>
      </c>
      <c r="AS2008" s="9">
        <v>1263</v>
      </c>
      <c r="AT2008" s="10">
        <v>0</v>
      </c>
    </row>
    <row r="2009" spans="1:46" ht="42.75" x14ac:dyDescent="0.25">
      <c r="A2009" s="26" t="str">
        <f t="shared" si="62"/>
        <v>2017Licensed practical nursesOntarioCommunity health</v>
      </c>
      <c r="B2009" s="24">
        <v>2017</v>
      </c>
      <c r="C2009" s="9" t="s">
        <v>3</v>
      </c>
      <c r="D2009" s="9" t="s">
        <v>172</v>
      </c>
      <c r="E2009" s="9" t="str">
        <f t="shared" si="63"/>
        <v>Ontario</v>
      </c>
      <c r="F2009" s="9" t="s">
        <v>182</v>
      </c>
      <c r="G2009" s="9" t="s">
        <v>11</v>
      </c>
      <c r="H2009" s="9">
        <v>7663</v>
      </c>
      <c r="I2009" s="9">
        <v>7041</v>
      </c>
      <c r="J2009" s="9">
        <v>622</v>
      </c>
      <c r="K2009" s="9">
        <v>0</v>
      </c>
      <c r="L2009" s="9">
        <v>320</v>
      </c>
      <c r="M2009" s="9">
        <v>1118</v>
      </c>
      <c r="N2009" s="9">
        <v>1242</v>
      </c>
      <c r="O2009" s="9">
        <v>960</v>
      </c>
      <c r="P2009" s="9">
        <v>978</v>
      </c>
      <c r="Q2009" s="9">
        <v>929</v>
      </c>
      <c r="R2009" s="9">
        <v>772</v>
      </c>
      <c r="S2009" s="9">
        <v>628</v>
      </c>
      <c r="T2009" s="9">
        <v>460</v>
      </c>
      <c r="U2009" s="9">
        <v>204</v>
      </c>
      <c r="V2009" s="9">
        <v>52</v>
      </c>
      <c r="W2009" s="9">
        <v>0</v>
      </c>
      <c r="X2009" s="9">
        <v>6733</v>
      </c>
      <c r="Y2009" s="9">
        <v>902</v>
      </c>
      <c r="Z2009" s="9">
        <v>28</v>
      </c>
      <c r="AA2009" s="9">
        <v>4178</v>
      </c>
      <c r="AB2009" s="9">
        <v>1438</v>
      </c>
      <c r="AC2009" s="9">
        <v>1107</v>
      </c>
      <c r="AD2009" s="9">
        <v>924</v>
      </c>
      <c r="AE2009" s="9">
        <v>16</v>
      </c>
      <c r="AF2009" s="9">
        <v>4452</v>
      </c>
      <c r="AG2009" s="9">
        <v>2259</v>
      </c>
      <c r="AH2009" s="9">
        <v>952</v>
      </c>
      <c r="AI2009" s="9">
        <v>0</v>
      </c>
      <c r="AJ2009" s="9">
        <v>5880</v>
      </c>
      <c r="AK2009" s="9">
        <v>466</v>
      </c>
      <c r="AL2009" s="9">
        <v>1317</v>
      </c>
      <c r="AM2009" s="9">
        <v>0</v>
      </c>
      <c r="AN2009" s="9">
        <v>7170</v>
      </c>
      <c r="AO2009" s="9">
        <v>431</v>
      </c>
      <c r="AP2009" s="9">
        <v>59</v>
      </c>
      <c r="AQ2009" s="9">
        <v>3</v>
      </c>
      <c r="AR2009" s="9">
        <v>7187</v>
      </c>
      <c r="AS2009" s="9">
        <v>476</v>
      </c>
      <c r="AT2009" s="10">
        <v>0</v>
      </c>
    </row>
    <row r="2010" spans="1:46" ht="57" x14ac:dyDescent="0.25">
      <c r="A2010" s="26" t="str">
        <f t="shared" si="62"/>
        <v>2017Licensed practical nursesOntarioNursing home/long-term care</v>
      </c>
      <c r="B2010" s="24">
        <v>2017</v>
      </c>
      <c r="C2010" s="9" t="s">
        <v>3</v>
      </c>
      <c r="D2010" s="9" t="s">
        <v>172</v>
      </c>
      <c r="E2010" s="9" t="str">
        <f t="shared" si="63"/>
        <v>Ontario</v>
      </c>
      <c r="F2010" s="9" t="s">
        <v>181</v>
      </c>
      <c r="G2010" s="9" t="s">
        <v>12</v>
      </c>
      <c r="H2010" s="9">
        <v>15792</v>
      </c>
      <c r="I2010" s="9">
        <v>14474</v>
      </c>
      <c r="J2010" s="9">
        <v>1318</v>
      </c>
      <c r="K2010" s="9">
        <v>0</v>
      </c>
      <c r="L2010" s="9">
        <v>700</v>
      </c>
      <c r="M2010" s="9">
        <v>2299</v>
      </c>
      <c r="N2010" s="9">
        <v>2423</v>
      </c>
      <c r="O2010" s="9">
        <v>1952</v>
      </c>
      <c r="P2010" s="9">
        <v>1971</v>
      </c>
      <c r="Q2010" s="9">
        <v>1995</v>
      </c>
      <c r="R2010" s="9">
        <v>1672</v>
      </c>
      <c r="S2010" s="9">
        <v>1311</v>
      </c>
      <c r="T2010" s="9">
        <v>993</v>
      </c>
      <c r="U2010" s="9">
        <v>380</v>
      </c>
      <c r="V2010" s="9">
        <v>96</v>
      </c>
      <c r="W2010" s="9">
        <v>0</v>
      </c>
      <c r="X2010" s="9">
        <v>13609</v>
      </c>
      <c r="Y2010" s="9">
        <v>2148</v>
      </c>
      <c r="Z2010" s="9">
        <v>35</v>
      </c>
      <c r="AA2010" s="9">
        <v>8842</v>
      </c>
      <c r="AB2010" s="9">
        <v>3300</v>
      </c>
      <c r="AC2010" s="9">
        <v>2232</v>
      </c>
      <c r="AD2010" s="9">
        <v>1394</v>
      </c>
      <c r="AE2010" s="9">
        <v>24</v>
      </c>
      <c r="AF2010" s="9">
        <v>8357</v>
      </c>
      <c r="AG2010" s="9">
        <v>5823</v>
      </c>
      <c r="AH2010" s="9">
        <v>1611</v>
      </c>
      <c r="AI2010" s="9">
        <v>1</v>
      </c>
      <c r="AJ2010" s="9">
        <v>13444</v>
      </c>
      <c r="AK2010" s="9">
        <v>511</v>
      </c>
      <c r="AL2010" s="9">
        <v>1837</v>
      </c>
      <c r="AM2010" s="9">
        <v>0</v>
      </c>
      <c r="AN2010" s="9">
        <v>15505</v>
      </c>
      <c r="AO2010" s="9">
        <v>253</v>
      </c>
      <c r="AP2010" s="9">
        <v>32</v>
      </c>
      <c r="AQ2010" s="9">
        <v>2</v>
      </c>
      <c r="AR2010" s="9">
        <v>14174</v>
      </c>
      <c r="AS2010" s="9">
        <v>1618</v>
      </c>
      <c r="AT2010" s="10">
        <v>0</v>
      </c>
    </row>
    <row r="2011" spans="1:46" ht="42.75" x14ac:dyDescent="0.25">
      <c r="A2011" s="26" t="str">
        <f t="shared" si="62"/>
        <v>2017Licensed practical nursesOntarioOther places of work</v>
      </c>
      <c r="B2011" s="24">
        <v>2017</v>
      </c>
      <c r="C2011" s="9" t="s">
        <v>3</v>
      </c>
      <c r="D2011" s="9" t="s">
        <v>172</v>
      </c>
      <c r="E2011" s="9" t="str">
        <f t="shared" si="63"/>
        <v>Ontario</v>
      </c>
      <c r="F2011" s="9" t="s">
        <v>183</v>
      </c>
      <c r="G2011" s="9" t="s">
        <v>13</v>
      </c>
      <c r="H2011" s="9">
        <v>2834</v>
      </c>
      <c r="I2011" s="9">
        <v>2658</v>
      </c>
      <c r="J2011" s="9">
        <v>176</v>
      </c>
      <c r="K2011" s="9">
        <v>0</v>
      </c>
      <c r="L2011" s="9">
        <v>64</v>
      </c>
      <c r="M2011" s="9">
        <v>335</v>
      </c>
      <c r="N2011" s="9">
        <v>399</v>
      </c>
      <c r="O2011" s="9">
        <v>333</v>
      </c>
      <c r="P2011" s="9">
        <v>341</v>
      </c>
      <c r="Q2011" s="9">
        <v>357</v>
      </c>
      <c r="R2011" s="9">
        <v>280</v>
      </c>
      <c r="S2011" s="9">
        <v>278</v>
      </c>
      <c r="T2011" s="9">
        <v>245</v>
      </c>
      <c r="U2011" s="9">
        <v>135</v>
      </c>
      <c r="V2011" s="9">
        <v>67</v>
      </c>
      <c r="W2011" s="9">
        <v>0</v>
      </c>
      <c r="X2011" s="9">
        <v>2518</v>
      </c>
      <c r="Y2011" s="9">
        <v>301</v>
      </c>
      <c r="Z2011" s="9">
        <v>15</v>
      </c>
      <c r="AA2011" s="9">
        <v>1252</v>
      </c>
      <c r="AB2011" s="9">
        <v>554</v>
      </c>
      <c r="AC2011" s="9">
        <v>492</v>
      </c>
      <c r="AD2011" s="9">
        <v>528</v>
      </c>
      <c r="AE2011" s="9">
        <v>8</v>
      </c>
      <c r="AF2011" s="9">
        <v>1650</v>
      </c>
      <c r="AG2011" s="9">
        <v>818</v>
      </c>
      <c r="AH2011" s="9">
        <v>366</v>
      </c>
      <c r="AI2011" s="9">
        <v>0</v>
      </c>
      <c r="AJ2011" s="9">
        <v>1502</v>
      </c>
      <c r="AK2011" s="9">
        <v>179</v>
      </c>
      <c r="AL2011" s="9">
        <v>1153</v>
      </c>
      <c r="AM2011" s="9">
        <v>0</v>
      </c>
      <c r="AN2011" s="9">
        <v>2316</v>
      </c>
      <c r="AO2011" s="9">
        <v>224</v>
      </c>
      <c r="AP2011" s="9">
        <v>261</v>
      </c>
      <c r="AQ2011" s="9">
        <v>33</v>
      </c>
      <c r="AR2011" s="9">
        <v>2537</v>
      </c>
      <c r="AS2011" s="9">
        <v>297</v>
      </c>
      <c r="AT2011" s="10">
        <v>0</v>
      </c>
    </row>
    <row r="2012" spans="1:46" ht="42.75" x14ac:dyDescent="0.25">
      <c r="A2012" s="26" t="str">
        <f t="shared" si="62"/>
        <v>2017Licensed practical nursesManitobaAll places of work</v>
      </c>
      <c r="B2012" s="24">
        <v>2017</v>
      </c>
      <c r="C2012" s="9" t="s">
        <v>3</v>
      </c>
      <c r="D2012" s="9" t="s">
        <v>173</v>
      </c>
      <c r="E2012" s="9" t="str">
        <f t="shared" si="63"/>
        <v>Manitoba</v>
      </c>
      <c r="F2012" s="9" t="s">
        <v>179</v>
      </c>
      <c r="G2012" s="9" t="s">
        <v>9</v>
      </c>
      <c r="H2012" s="9">
        <v>3171</v>
      </c>
      <c r="I2012" s="9">
        <v>2869</v>
      </c>
      <c r="J2012" s="9">
        <v>302</v>
      </c>
      <c r="K2012" s="9">
        <v>0</v>
      </c>
      <c r="L2012" s="9">
        <v>93</v>
      </c>
      <c r="M2012" s="9">
        <v>327</v>
      </c>
      <c r="N2012" s="9">
        <v>420</v>
      </c>
      <c r="O2012" s="9">
        <v>388</v>
      </c>
      <c r="P2012" s="9">
        <v>419</v>
      </c>
      <c r="Q2012" s="9">
        <v>421</v>
      </c>
      <c r="R2012" s="9">
        <v>365</v>
      </c>
      <c r="S2012" s="9">
        <v>320</v>
      </c>
      <c r="T2012" s="9">
        <v>259</v>
      </c>
      <c r="U2012" s="9">
        <v>112</v>
      </c>
      <c r="V2012" s="9">
        <v>47</v>
      </c>
      <c r="W2012" s="9">
        <v>0</v>
      </c>
      <c r="X2012" s="9">
        <v>2810</v>
      </c>
      <c r="Y2012" s="9">
        <v>358</v>
      </c>
      <c r="Z2012" s="9">
        <v>3</v>
      </c>
      <c r="AA2012" s="9">
        <v>1426</v>
      </c>
      <c r="AB2012" s="9">
        <v>863</v>
      </c>
      <c r="AC2012" s="9">
        <v>372</v>
      </c>
      <c r="AD2012" s="9">
        <v>510</v>
      </c>
      <c r="AE2012" s="9">
        <v>0</v>
      </c>
      <c r="AF2012" s="9">
        <v>1047</v>
      </c>
      <c r="AG2012" s="9">
        <v>1819</v>
      </c>
      <c r="AH2012" s="9">
        <v>304</v>
      </c>
      <c r="AI2012" s="9">
        <v>1</v>
      </c>
      <c r="AJ2012" s="9">
        <v>2936</v>
      </c>
      <c r="AK2012" s="9">
        <v>34</v>
      </c>
      <c r="AL2012" s="9">
        <v>201</v>
      </c>
      <c r="AM2012" s="9">
        <v>0</v>
      </c>
      <c r="AN2012" s="9">
        <v>3064</v>
      </c>
      <c r="AO2012" s="9">
        <v>90</v>
      </c>
      <c r="AP2012" s="9">
        <v>17</v>
      </c>
      <c r="AQ2012" s="9">
        <v>0</v>
      </c>
      <c r="AR2012" s="9">
        <v>1939</v>
      </c>
      <c r="AS2012" s="9">
        <v>1232</v>
      </c>
      <c r="AT2012" s="10">
        <v>0</v>
      </c>
    </row>
    <row r="2013" spans="1:46" ht="42.75" x14ac:dyDescent="0.25">
      <c r="A2013" s="26" t="str">
        <f t="shared" si="62"/>
        <v>2017Licensed practical nursesManitobaHospital</v>
      </c>
      <c r="B2013" s="24">
        <v>2017</v>
      </c>
      <c r="C2013" s="9" t="s">
        <v>3</v>
      </c>
      <c r="D2013" s="9" t="s">
        <v>173</v>
      </c>
      <c r="E2013" s="9" t="str">
        <f t="shared" si="63"/>
        <v>Manitoba</v>
      </c>
      <c r="F2013" s="9" t="s">
        <v>180</v>
      </c>
      <c r="G2013" s="9" t="s">
        <v>10</v>
      </c>
      <c r="H2013" s="9">
        <v>1224</v>
      </c>
      <c r="I2013" s="9">
        <v>1120</v>
      </c>
      <c r="J2013" s="9">
        <v>104</v>
      </c>
      <c r="K2013" s="9">
        <v>0</v>
      </c>
      <c r="L2013" s="9">
        <v>61</v>
      </c>
      <c r="M2013" s="9">
        <v>177</v>
      </c>
      <c r="N2013" s="9">
        <v>183</v>
      </c>
      <c r="O2013" s="9">
        <v>163</v>
      </c>
      <c r="P2013" s="9">
        <v>168</v>
      </c>
      <c r="Q2013" s="9">
        <v>139</v>
      </c>
      <c r="R2013" s="9">
        <v>111</v>
      </c>
      <c r="S2013" s="9">
        <v>109</v>
      </c>
      <c r="T2013" s="9">
        <v>69</v>
      </c>
      <c r="U2013" s="9">
        <v>31</v>
      </c>
      <c r="V2013" s="9">
        <v>13</v>
      </c>
      <c r="W2013" s="9">
        <v>0</v>
      </c>
      <c r="X2013" s="9">
        <v>1146</v>
      </c>
      <c r="Y2013" s="9">
        <v>76</v>
      </c>
      <c r="Z2013" s="9">
        <v>2</v>
      </c>
      <c r="AA2013" s="9">
        <v>640</v>
      </c>
      <c r="AB2013" s="9">
        <v>324</v>
      </c>
      <c r="AC2013" s="9">
        <v>101</v>
      </c>
      <c r="AD2013" s="9">
        <v>159</v>
      </c>
      <c r="AE2013" s="9">
        <v>0</v>
      </c>
      <c r="AF2013" s="9">
        <v>391</v>
      </c>
      <c r="AG2013" s="9">
        <v>715</v>
      </c>
      <c r="AH2013" s="9">
        <v>117</v>
      </c>
      <c r="AI2013" s="9">
        <v>1</v>
      </c>
      <c r="AJ2013" s="9">
        <v>1172</v>
      </c>
      <c r="AK2013" s="9">
        <v>4</v>
      </c>
      <c r="AL2013" s="9">
        <v>48</v>
      </c>
      <c r="AM2013" s="9">
        <v>0</v>
      </c>
      <c r="AN2013" s="9">
        <v>1198</v>
      </c>
      <c r="AO2013" s="9">
        <v>24</v>
      </c>
      <c r="AP2013" s="9">
        <v>2</v>
      </c>
      <c r="AQ2013" s="9">
        <v>0</v>
      </c>
      <c r="AR2013" s="9">
        <v>616</v>
      </c>
      <c r="AS2013" s="9">
        <v>608</v>
      </c>
      <c r="AT2013" s="10">
        <v>0</v>
      </c>
    </row>
    <row r="2014" spans="1:46" ht="42.75" x14ac:dyDescent="0.25">
      <c r="A2014" s="26" t="str">
        <f t="shared" si="62"/>
        <v>2017Licensed practical nursesManitobaCommunity health</v>
      </c>
      <c r="B2014" s="24">
        <v>2017</v>
      </c>
      <c r="C2014" s="9" t="s">
        <v>3</v>
      </c>
      <c r="D2014" s="9" t="s">
        <v>173</v>
      </c>
      <c r="E2014" s="9" t="str">
        <f t="shared" si="63"/>
        <v>Manitoba</v>
      </c>
      <c r="F2014" s="9" t="s">
        <v>182</v>
      </c>
      <c r="G2014" s="9" t="s">
        <v>11</v>
      </c>
      <c r="H2014" s="9">
        <v>463</v>
      </c>
      <c r="I2014" s="9">
        <v>420</v>
      </c>
      <c r="J2014" s="9">
        <v>43</v>
      </c>
      <c r="K2014" s="9">
        <v>0</v>
      </c>
      <c r="L2014" s="9">
        <v>4</v>
      </c>
      <c r="M2014" s="9">
        <v>26</v>
      </c>
      <c r="N2014" s="9">
        <v>46</v>
      </c>
      <c r="O2014" s="9">
        <v>50</v>
      </c>
      <c r="P2014" s="9">
        <v>62</v>
      </c>
      <c r="Q2014" s="9">
        <v>74</v>
      </c>
      <c r="R2014" s="9">
        <v>58</v>
      </c>
      <c r="S2014" s="9">
        <v>58</v>
      </c>
      <c r="T2014" s="9">
        <v>55</v>
      </c>
      <c r="U2014" s="9">
        <v>23</v>
      </c>
      <c r="V2014" s="9">
        <v>7</v>
      </c>
      <c r="W2014" s="9">
        <v>0</v>
      </c>
      <c r="X2014" s="9">
        <v>431</v>
      </c>
      <c r="Y2014" s="9">
        <v>31</v>
      </c>
      <c r="Z2014" s="9">
        <v>1</v>
      </c>
      <c r="AA2014" s="9">
        <v>156</v>
      </c>
      <c r="AB2014" s="9">
        <v>156</v>
      </c>
      <c r="AC2014" s="9">
        <v>56</v>
      </c>
      <c r="AD2014" s="9">
        <v>95</v>
      </c>
      <c r="AE2014" s="9">
        <v>0</v>
      </c>
      <c r="AF2014" s="9">
        <v>188</v>
      </c>
      <c r="AG2014" s="9">
        <v>239</v>
      </c>
      <c r="AH2014" s="9">
        <v>36</v>
      </c>
      <c r="AI2014" s="9">
        <v>0</v>
      </c>
      <c r="AJ2014" s="9">
        <v>409</v>
      </c>
      <c r="AK2014" s="9">
        <v>17</v>
      </c>
      <c r="AL2014" s="9">
        <v>37</v>
      </c>
      <c r="AM2014" s="9">
        <v>0</v>
      </c>
      <c r="AN2014" s="9">
        <v>443</v>
      </c>
      <c r="AO2014" s="9">
        <v>19</v>
      </c>
      <c r="AP2014" s="9">
        <v>1</v>
      </c>
      <c r="AQ2014" s="9">
        <v>0</v>
      </c>
      <c r="AR2014" s="9">
        <v>294</v>
      </c>
      <c r="AS2014" s="9">
        <v>169</v>
      </c>
      <c r="AT2014" s="10">
        <v>0</v>
      </c>
    </row>
    <row r="2015" spans="1:46" ht="57" x14ac:dyDescent="0.25">
      <c r="A2015" s="26" t="str">
        <f t="shared" si="62"/>
        <v>2017Licensed practical nursesManitobaNursing home/long-term care</v>
      </c>
      <c r="B2015" s="24">
        <v>2017</v>
      </c>
      <c r="C2015" s="9" t="s">
        <v>3</v>
      </c>
      <c r="D2015" s="9" t="s">
        <v>173</v>
      </c>
      <c r="E2015" s="9" t="str">
        <f t="shared" si="63"/>
        <v>Manitoba</v>
      </c>
      <c r="F2015" s="9" t="s">
        <v>181</v>
      </c>
      <c r="G2015" s="9" t="s">
        <v>12</v>
      </c>
      <c r="H2015" s="9">
        <v>1326</v>
      </c>
      <c r="I2015" s="9">
        <v>1190</v>
      </c>
      <c r="J2015" s="9">
        <v>136</v>
      </c>
      <c r="K2015" s="9">
        <v>0</v>
      </c>
      <c r="L2015" s="9">
        <v>26</v>
      </c>
      <c r="M2015" s="9">
        <v>121</v>
      </c>
      <c r="N2015" s="9">
        <v>179</v>
      </c>
      <c r="O2015" s="9">
        <v>159</v>
      </c>
      <c r="P2015" s="9">
        <v>170</v>
      </c>
      <c r="Q2015" s="9">
        <v>187</v>
      </c>
      <c r="R2015" s="9">
        <v>173</v>
      </c>
      <c r="S2015" s="9">
        <v>137</v>
      </c>
      <c r="T2015" s="9">
        <v>107</v>
      </c>
      <c r="U2015" s="9">
        <v>47</v>
      </c>
      <c r="V2015" s="9">
        <v>20</v>
      </c>
      <c r="W2015" s="9">
        <v>0</v>
      </c>
      <c r="X2015" s="9">
        <v>1080</v>
      </c>
      <c r="Y2015" s="9">
        <v>246</v>
      </c>
      <c r="Z2015" s="9">
        <v>0</v>
      </c>
      <c r="AA2015" s="9">
        <v>590</v>
      </c>
      <c r="AB2015" s="9">
        <v>328</v>
      </c>
      <c r="AC2015" s="9">
        <v>196</v>
      </c>
      <c r="AD2015" s="9">
        <v>212</v>
      </c>
      <c r="AE2015" s="9">
        <v>0</v>
      </c>
      <c r="AF2015" s="9">
        <v>396</v>
      </c>
      <c r="AG2015" s="9">
        <v>801</v>
      </c>
      <c r="AH2015" s="9">
        <v>129</v>
      </c>
      <c r="AI2015" s="9">
        <v>0</v>
      </c>
      <c r="AJ2015" s="9">
        <v>1272</v>
      </c>
      <c r="AK2015" s="9">
        <v>8</v>
      </c>
      <c r="AL2015" s="9">
        <v>46</v>
      </c>
      <c r="AM2015" s="9">
        <v>0</v>
      </c>
      <c r="AN2015" s="9">
        <v>1303</v>
      </c>
      <c r="AO2015" s="9">
        <v>19</v>
      </c>
      <c r="AP2015" s="9">
        <v>4</v>
      </c>
      <c r="AQ2015" s="9">
        <v>0</v>
      </c>
      <c r="AR2015" s="9">
        <v>925</v>
      </c>
      <c r="AS2015" s="9">
        <v>401</v>
      </c>
      <c r="AT2015" s="10">
        <v>0</v>
      </c>
    </row>
    <row r="2016" spans="1:46" ht="42.75" x14ac:dyDescent="0.25">
      <c r="A2016" s="26" t="str">
        <f t="shared" si="62"/>
        <v>2017Licensed practical nursesManitobaOther places of work</v>
      </c>
      <c r="B2016" s="24">
        <v>2017</v>
      </c>
      <c r="C2016" s="9" t="s">
        <v>3</v>
      </c>
      <c r="D2016" s="9" t="s">
        <v>173</v>
      </c>
      <c r="E2016" s="9" t="str">
        <f t="shared" si="63"/>
        <v>Manitoba</v>
      </c>
      <c r="F2016" s="9" t="s">
        <v>183</v>
      </c>
      <c r="G2016" s="9" t="s">
        <v>13</v>
      </c>
      <c r="H2016" s="9">
        <v>158</v>
      </c>
      <c r="I2016" s="9">
        <v>139</v>
      </c>
      <c r="J2016" s="9">
        <v>19</v>
      </c>
      <c r="K2016" s="9">
        <v>0</v>
      </c>
      <c r="L2016" s="9">
        <v>2</v>
      </c>
      <c r="M2016" s="9">
        <v>3</v>
      </c>
      <c r="N2016" s="9">
        <v>12</v>
      </c>
      <c r="O2016" s="9">
        <v>16</v>
      </c>
      <c r="P2016" s="9">
        <v>19</v>
      </c>
      <c r="Q2016" s="9">
        <v>21</v>
      </c>
      <c r="R2016" s="9">
        <v>23</v>
      </c>
      <c r="S2016" s="9">
        <v>16</v>
      </c>
      <c r="T2016" s="9">
        <v>28</v>
      </c>
      <c r="U2016" s="9">
        <v>11</v>
      </c>
      <c r="V2016" s="9">
        <v>7</v>
      </c>
      <c r="W2016" s="9">
        <v>0</v>
      </c>
      <c r="X2016" s="9">
        <v>153</v>
      </c>
      <c r="Y2016" s="9">
        <v>5</v>
      </c>
      <c r="Z2016" s="9">
        <v>0</v>
      </c>
      <c r="AA2016" s="9">
        <v>40</v>
      </c>
      <c r="AB2016" s="9">
        <v>55</v>
      </c>
      <c r="AC2016" s="9">
        <v>19</v>
      </c>
      <c r="AD2016" s="9">
        <v>44</v>
      </c>
      <c r="AE2016" s="9">
        <v>0</v>
      </c>
      <c r="AF2016" s="9">
        <v>72</v>
      </c>
      <c r="AG2016" s="9">
        <v>64</v>
      </c>
      <c r="AH2016" s="9">
        <v>22</v>
      </c>
      <c r="AI2016" s="9">
        <v>0</v>
      </c>
      <c r="AJ2016" s="9">
        <v>83</v>
      </c>
      <c r="AK2016" s="9">
        <v>5</v>
      </c>
      <c r="AL2016" s="9">
        <v>70</v>
      </c>
      <c r="AM2016" s="9">
        <v>0</v>
      </c>
      <c r="AN2016" s="9">
        <v>120</v>
      </c>
      <c r="AO2016" s="9">
        <v>28</v>
      </c>
      <c r="AP2016" s="9">
        <v>10</v>
      </c>
      <c r="AQ2016" s="9">
        <v>0</v>
      </c>
      <c r="AR2016" s="9">
        <v>104</v>
      </c>
      <c r="AS2016" s="9">
        <v>54</v>
      </c>
      <c r="AT2016" s="10">
        <v>0</v>
      </c>
    </row>
    <row r="2017" spans="1:46" ht="42.75" x14ac:dyDescent="0.25">
      <c r="A2017" s="26" t="str">
        <f t="shared" si="62"/>
        <v>2017Licensed practical nursesSaskatchewanAll places of work</v>
      </c>
      <c r="B2017" s="24">
        <v>2017</v>
      </c>
      <c r="C2017" s="9" t="s">
        <v>3</v>
      </c>
      <c r="D2017" s="9" t="s">
        <v>174</v>
      </c>
      <c r="E2017" s="9" t="str">
        <f t="shared" si="63"/>
        <v>Saskatchewan</v>
      </c>
      <c r="F2017" s="9" t="s">
        <v>179</v>
      </c>
      <c r="G2017" s="9" t="s">
        <v>9</v>
      </c>
      <c r="H2017" s="9">
        <v>3392</v>
      </c>
      <c r="I2017" s="9">
        <v>3187</v>
      </c>
      <c r="J2017" s="9">
        <v>205</v>
      </c>
      <c r="K2017" s="9">
        <v>0</v>
      </c>
      <c r="L2017" s="9">
        <v>113</v>
      </c>
      <c r="M2017" s="9">
        <v>480</v>
      </c>
      <c r="N2017" s="9">
        <v>713</v>
      </c>
      <c r="O2017" s="9">
        <v>521</v>
      </c>
      <c r="P2017" s="9">
        <v>395</v>
      </c>
      <c r="Q2017" s="9">
        <v>312</v>
      </c>
      <c r="R2017" s="9">
        <v>320</v>
      </c>
      <c r="S2017" s="9">
        <v>272</v>
      </c>
      <c r="T2017" s="9">
        <v>214</v>
      </c>
      <c r="U2017" s="9">
        <v>44</v>
      </c>
      <c r="V2017" s="9">
        <v>8</v>
      </c>
      <c r="W2017" s="9">
        <v>0</v>
      </c>
      <c r="X2017" s="9">
        <v>3061</v>
      </c>
      <c r="Y2017" s="9">
        <v>331</v>
      </c>
      <c r="Z2017" s="9">
        <v>0</v>
      </c>
      <c r="AA2017" s="9">
        <v>1895</v>
      </c>
      <c r="AB2017" s="9">
        <v>870</v>
      </c>
      <c r="AC2017" s="9">
        <v>211</v>
      </c>
      <c r="AD2017" s="9">
        <v>416</v>
      </c>
      <c r="AE2017" s="9">
        <v>0</v>
      </c>
      <c r="AF2017" s="9">
        <v>1623</v>
      </c>
      <c r="AG2017" s="9">
        <v>907</v>
      </c>
      <c r="AH2017" s="9">
        <v>856</v>
      </c>
      <c r="AI2017" s="9">
        <v>6</v>
      </c>
      <c r="AJ2017" s="9">
        <v>2991</v>
      </c>
      <c r="AK2017" s="9">
        <v>52</v>
      </c>
      <c r="AL2017" s="9">
        <v>322</v>
      </c>
      <c r="AM2017" s="9">
        <v>27</v>
      </c>
      <c r="AN2017" s="9">
        <v>3159</v>
      </c>
      <c r="AO2017" s="9">
        <v>189</v>
      </c>
      <c r="AP2017" s="9">
        <v>15</v>
      </c>
      <c r="AQ2017" s="9">
        <v>29</v>
      </c>
      <c r="AR2017" s="9">
        <v>2364</v>
      </c>
      <c r="AS2017" s="9">
        <v>1028</v>
      </c>
      <c r="AT2017" s="10">
        <v>0</v>
      </c>
    </row>
    <row r="2018" spans="1:46" ht="42.75" x14ac:dyDescent="0.25">
      <c r="A2018" s="26" t="str">
        <f t="shared" si="62"/>
        <v>2017Licensed practical nursesSaskatchewanHospital</v>
      </c>
      <c r="B2018" s="24">
        <v>2017</v>
      </c>
      <c r="C2018" s="9" t="s">
        <v>3</v>
      </c>
      <c r="D2018" s="9" t="s">
        <v>174</v>
      </c>
      <c r="E2018" s="9" t="str">
        <f t="shared" si="63"/>
        <v>Saskatchewan</v>
      </c>
      <c r="F2018" s="9" t="s">
        <v>180</v>
      </c>
      <c r="G2018" s="9" t="s">
        <v>10</v>
      </c>
      <c r="H2018" s="9">
        <v>1747</v>
      </c>
      <c r="I2018" s="9">
        <v>1649</v>
      </c>
      <c r="J2018" s="9">
        <v>98</v>
      </c>
      <c r="K2018" s="9">
        <v>0</v>
      </c>
      <c r="L2018" s="9">
        <v>51</v>
      </c>
      <c r="M2018" s="9">
        <v>229</v>
      </c>
      <c r="N2018" s="9">
        <v>371</v>
      </c>
      <c r="O2018" s="9">
        <v>273</v>
      </c>
      <c r="P2018" s="9">
        <v>223</v>
      </c>
      <c r="Q2018" s="9">
        <v>167</v>
      </c>
      <c r="R2018" s="9">
        <v>161</v>
      </c>
      <c r="S2018" s="9">
        <v>142</v>
      </c>
      <c r="T2018" s="9">
        <v>107</v>
      </c>
      <c r="U2018" s="9">
        <v>18</v>
      </c>
      <c r="V2018" s="9">
        <v>5</v>
      </c>
      <c r="W2018" s="9">
        <v>0</v>
      </c>
      <c r="X2018" s="9">
        <v>1618</v>
      </c>
      <c r="Y2018" s="9">
        <v>129</v>
      </c>
      <c r="Z2018" s="9">
        <v>0</v>
      </c>
      <c r="AA2018" s="9">
        <v>944</v>
      </c>
      <c r="AB2018" s="9">
        <v>470</v>
      </c>
      <c r="AC2018" s="9">
        <v>115</v>
      </c>
      <c r="AD2018" s="9">
        <v>218</v>
      </c>
      <c r="AE2018" s="9">
        <v>0</v>
      </c>
      <c r="AF2018" s="9">
        <v>929</v>
      </c>
      <c r="AG2018" s="9">
        <v>456</v>
      </c>
      <c r="AH2018" s="9">
        <v>362</v>
      </c>
      <c r="AI2018" s="9">
        <v>0</v>
      </c>
      <c r="AJ2018" s="9">
        <v>1562</v>
      </c>
      <c r="AK2018" s="9">
        <v>1</v>
      </c>
      <c r="AL2018" s="9">
        <v>184</v>
      </c>
      <c r="AM2018" s="9">
        <v>0</v>
      </c>
      <c r="AN2018" s="9">
        <v>1682</v>
      </c>
      <c r="AO2018" s="9">
        <v>62</v>
      </c>
      <c r="AP2018" s="9">
        <v>3</v>
      </c>
      <c r="AQ2018" s="9">
        <v>0</v>
      </c>
      <c r="AR2018" s="9">
        <v>1404</v>
      </c>
      <c r="AS2018" s="9">
        <v>343</v>
      </c>
      <c r="AT2018" s="10">
        <v>0</v>
      </c>
    </row>
    <row r="2019" spans="1:46" ht="42.75" x14ac:dyDescent="0.25">
      <c r="A2019" s="26" t="str">
        <f t="shared" si="62"/>
        <v>2017Licensed practical nursesSaskatchewanCommunity health</v>
      </c>
      <c r="B2019" s="24">
        <v>2017</v>
      </c>
      <c r="C2019" s="9" t="s">
        <v>3</v>
      </c>
      <c r="D2019" s="9" t="s">
        <v>174</v>
      </c>
      <c r="E2019" s="9" t="str">
        <f t="shared" si="63"/>
        <v>Saskatchewan</v>
      </c>
      <c r="F2019" s="9" t="s">
        <v>182</v>
      </c>
      <c r="G2019" s="9" t="s">
        <v>11</v>
      </c>
      <c r="H2019" s="9">
        <v>891</v>
      </c>
      <c r="I2019" s="9">
        <v>833</v>
      </c>
      <c r="J2019" s="9">
        <v>58</v>
      </c>
      <c r="K2019" s="9">
        <v>0</v>
      </c>
      <c r="L2019" s="9">
        <v>29</v>
      </c>
      <c r="M2019" s="9">
        <v>133</v>
      </c>
      <c r="N2019" s="9">
        <v>171</v>
      </c>
      <c r="O2019" s="9">
        <v>143</v>
      </c>
      <c r="P2019" s="9">
        <v>93</v>
      </c>
      <c r="Q2019" s="9">
        <v>79</v>
      </c>
      <c r="R2019" s="9">
        <v>90</v>
      </c>
      <c r="S2019" s="9">
        <v>77</v>
      </c>
      <c r="T2019" s="9">
        <v>65</v>
      </c>
      <c r="U2019" s="9">
        <v>11</v>
      </c>
      <c r="V2019" s="9">
        <v>0</v>
      </c>
      <c r="W2019" s="9">
        <v>0</v>
      </c>
      <c r="X2019" s="9">
        <v>826</v>
      </c>
      <c r="Y2019" s="9">
        <v>65</v>
      </c>
      <c r="Z2019" s="9">
        <v>0</v>
      </c>
      <c r="AA2019" s="9">
        <v>518</v>
      </c>
      <c r="AB2019" s="9">
        <v>207</v>
      </c>
      <c r="AC2019" s="9">
        <v>43</v>
      </c>
      <c r="AD2019" s="9">
        <v>123</v>
      </c>
      <c r="AE2019" s="9">
        <v>0</v>
      </c>
      <c r="AF2019" s="9">
        <v>382</v>
      </c>
      <c r="AG2019" s="9">
        <v>254</v>
      </c>
      <c r="AH2019" s="9">
        <v>255</v>
      </c>
      <c r="AI2019" s="9">
        <v>0</v>
      </c>
      <c r="AJ2019" s="9">
        <v>780</v>
      </c>
      <c r="AK2019" s="9">
        <v>22</v>
      </c>
      <c r="AL2019" s="9">
        <v>89</v>
      </c>
      <c r="AM2019" s="9">
        <v>0</v>
      </c>
      <c r="AN2019" s="9">
        <v>809</v>
      </c>
      <c r="AO2019" s="9">
        <v>75</v>
      </c>
      <c r="AP2019" s="9">
        <v>6</v>
      </c>
      <c r="AQ2019" s="9">
        <v>1</v>
      </c>
      <c r="AR2019" s="9">
        <v>427</v>
      </c>
      <c r="AS2019" s="9">
        <v>464</v>
      </c>
      <c r="AT2019" s="10">
        <v>0</v>
      </c>
    </row>
    <row r="2020" spans="1:46" ht="57" x14ac:dyDescent="0.25">
      <c r="A2020" s="26" t="str">
        <f t="shared" si="62"/>
        <v>2017Licensed practical nursesSaskatchewanNursing home/long-term care</v>
      </c>
      <c r="B2020" s="24">
        <v>2017</v>
      </c>
      <c r="C2020" s="9" t="s">
        <v>3</v>
      </c>
      <c r="D2020" s="9" t="s">
        <v>174</v>
      </c>
      <c r="E2020" s="9" t="str">
        <f t="shared" si="63"/>
        <v>Saskatchewan</v>
      </c>
      <c r="F2020" s="9" t="s">
        <v>181</v>
      </c>
      <c r="G2020" s="9" t="s">
        <v>12</v>
      </c>
      <c r="H2020" s="9">
        <v>652</v>
      </c>
      <c r="I2020" s="9">
        <v>610</v>
      </c>
      <c r="J2020" s="9">
        <v>42</v>
      </c>
      <c r="K2020" s="9">
        <v>0</v>
      </c>
      <c r="L2020" s="9">
        <v>27</v>
      </c>
      <c r="M2020" s="9">
        <v>102</v>
      </c>
      <c r="N2020" s="9">
        <v>153</v>
      </c>
      <c r="O2020" s="9">
        <v>86</v>
      </c>
      <c r="P2020" s="9">
        <v>65</v>
      </c>
      <c r="Q2020" s="9">
        <v>59</v>
      </c>
      <c r="R2020" s="9">
        <v>64</v>
      </c>
      <c r="S2020" s="9">
        <v>45</v>
      </c>
      <c r="T2020" s="9">
        <v>35</v>
      </c>
      <c r="U2020" s="9">
        <v>13</v>
      </c>
      <c r="V2020" s="9">
        <v>3</v>
      </c>
      <c r="W2020" s="9">
        <v>0</v>
      </c>
      <c r="X2020" s="9">
        <v>525</v>
      </c>
      <c r="Y2020" s="9">
        <v>127</v>
      </c>
      <c r="Z2020" s="9">
        <v>0</v>
      </c>
      <c r="AA2020" s="9">
        <v>373</v>
      </c>
      <c r="AB2020" s="9">
        <v>165</v>
      </c>
      <c r="AC2020" s="9">
        <v>49</v>
      </c>
      <c r="AD2020" s="9">
        <v>65</v>
      </c>
      <c r="AE2020" s="9">
        <v>0</v>
      </c>
      <c r="AF2020" s="9">
        <v>270</v>
      </c>
      <c r="AG2020" s="9">
        <v>177</v>
      </c>
      <c r="AH2020" s="9">
        <v>204</v>
      </c>
      <c r="AI2020" s="9">
        <v>1</v>
      </c>
      <c r="AJ2020" s="9">
        <v>599</v>
      </c>
      <c r="AK2020" s="9">
        <v>24</v>
      </c>
      <c r="AL2020" s="9">
        <v>29</v>
      </c>
      <c r="AM2020" s="9">
        <v>0</v>
      </c>
      <c r="AN2020" s="9">
        <v>622</v>
      </c>
      <c r="AO2020" s="9">
        <v>30</v>
      </c>
      <c r="AP2020" s="9">
        <v>0</v>
      </c>
      <c r="AQ2020" s="9">
        <v>0</v>
      </c>
      <c r="AR2020" s="9">
        <v>447</v>
      </c>
      <c r="AS2020" s="9">
        <v>205</v>
      </c>
      <c r="AT2020" s="10">
        <v>0</v>
      </c>
    </row>
    <row r="2021" spans="1:46" ht="42.75" x14ac:dyDescent="0.25">
      <c r="A2021" s="26" t="str">
        <f t="shared" si="62"/>
        <v>2017Licensed practical nursesSaskatchewanOther places of work</v>
      </c>
      <c r="B2021" s="24">
        <v>2017</v>
      </c>
      <c r="C2021" s="9" t="s">
        <v>3</v>
      </c>
      <c r="D2021" s="9" t="s">
        <v>174</v>
      </c>
      <c r="E2021" s="9" t="str">
        <f t="shared" si="63"/>
        <v>Saskatchewan</v>
      </c>
      <c r="F2021" s="9" t="s">
        <v>183</v>
      </c>
      <c r="G2021" s="9" t="s">
        <v>13</v>
      </c>
      <c r="H2021" s="9">
        <v>74</v>
      </c>
      <c r="I2021" s="9">
        <v>67</v>
      </c>
      <c r="J2021" s="9">
        <v>7</v>
      </c>
      <c r="K2021" s="9">
        <v>0</v>
      </c>
      <c r="L2021" s="9">
        <v>3</v>
      </c>
      <c r="M2021" s="9">
        <v>9</v>
      </c>
      <c r="N2021" s="9">
        <v>11</v>
      </c>
      <c r="O2021" s="9">
        <v>15</v>
      </c>
      <c r="P2021" s="9">
        <v>11</v>
      </c>
      <c r="Q2021" s="9">
        <v>6</v>
      </c>
      <c r="R2021" s="9">
        <v>5</v>
      </c>
      <c r="S2021" s="9">
        <v>7</v>
      </c>
      <c r="T2021" s="9">
        <v>6</v>
      </c>
      <c r="U2021" s="9">
        <v>1</v>
      </c>
      <c r="V2021" s="9">
        <v>0</v>
      </c>
      <c r="W2021" s="9">
        <v>0</v>
      </c>
      <c r="X2021" s="9">
        <v>65</v>
      </c>
      <c r="Y2021" s="9">
        <v>9</v>
      </c>
      <c r="Z2021" s="9">
        <v>0</v>
      </c>
      <c r="AA2021" s="9">
        <v>36</v>
      </c>
      <c r="AB2021" s="9">
        <v>27</v>
      </c>
      <c r="AC2021" s="9">
        <v>4</v>
      </c>
      <c r="AD2021" s="9">
        <v>7</v>
      </c>
      <c r="AE2021" s="9">
        <v>0</v>
      </c>
      <c r="AF2021" s="9">
        <v>42</v>
      </c>
      <c r="AG2021" s="9">
        <v>19</v>
      </c>
      <c r="AH2021" s="9">
        <v>13</v>
      </c>
      <c r="AI2021" s="9">
        <v>0</v>
      </c>
      <c r="AJ2021" s="9">
        <v>50</v>
      </c>
      <c r="AK2021" s="9">
        <v>5</v>
      </c>
      <c r="AL2021" s="9">
        <v>19</v>
      </c>
      <c r="AM2021" s="9">
        <v>0</v>
      </c>
      <c r="AN2021" s="9">
        <v>46</v>
      </c>
      <c r="AO2021" s="9">
        <v>21</v>
      </c>
      <c r="AP2021" s="9">
        <v>6</v>
      </c>
      <c r="AQ2021" s="9">
        <v>1</v>
      </c>
      <c r="AR2021" s="9">
        <v>68</v>
      </c>
      <c r="AS2021" s="9">
        <v>6</v>
      </c>
      <c r="AT2021" s="10">
        <v>0</v>
      </c>
    </row>
    <row r="2022" spans="1:46" ht="42.75" x14ac:dyDescent="0.25">
      <c r="A2022" s="26" t="str">
        <f t="shared" si="62"/>
        <v>2017Licensed practical nursesSaskatchewanUnknown places of work</v>
      </c>
      <c r="B2022" s="24">
        <v>2017</v>
      </c>
      <c r="C2022" s="9" t="s">
        <v>3</v>
      </c>
      <c r="D2022" s="9" t="s">
        <v>174</v>
      </c>
      <c r="E2022" s="9" t="str">
        <f t="shared" si="63"/>
        <v>Saskatchewan</v>
      </c>
      <c r="F2022" s="9" t="s">
        <v>184</v>
      </c>
      <c r="G2022" s="9" t="s">
        <v>49</v>
      </c>
      <c r="H2022" s="9">
        <v>28</v>
      </c>
      <c r="I2022" s="9">
        <v>28</v>
      </c>
      <c r="J2022" s="9">
        <v>0</v>
      </c>
      <c r="K2022" s="9">
        <v>0</v>
      </c>
      <c r="L2022" s="9">
        <v>3</v>
      </c>
      <c r="M2022" s="9">
        <v>7</v>
      </c>
      <c r="N2022" s="9">
        <v>7</v>
      </c>
      <c r="O2022" s="9">
        <v>4</v>
      </c>
      <c r="P2022" s="9">
        <v>3</v>
      </c>
      <c r="Q2022" s="9">
        <v>1</v>
      </c>
      <c r="R2022" s="9">
        <v>0</v>
      </c>
      <c r="S2022" s="9">
        <v>1</v>
      </c>
      <c r="T2022" s="9">
        <v>1</v>
      </c>
      <c r="U2022" s="9">
        <v>1</v>
      </c>
      <c r="V2022" s="9">
        <v>0</v>
      </c>
      <c r="W2022" s="9">
        <v>0</v>
      </c>
      <c r="X2022" s="9">
        <v>27</v>
      </c>
      <c r="Y2022" s="9">
        <v>1</v>
      </c>
      <c r="Z2022" s="9">
        <v>0</v>
      </c>
      <c r="AA2022" s="9">
        <v>24</v>
      </c>
      <c r="AB2022" s="9">
        <v>1</v>
      </c>
      <c r="AC2022" s="9">
        <v>0</v>
      </c>
      <c r="AD2022" s="9">
        <v>3</v>
      </c>
      <c r="AE2022" s="9">
        <v>0</v>
      </c>
      <c r="AF2022" s="9">
        <v>0</v>
      </c>
      <c r="AG2022" s="9">
        <v>1</v>
      </c>
      <c r="AH2022" s="9">
        <v>22</v>
      </c>
      <c r="AI2022" s="9">
        <v>5</v>
      </c>
      <c r="AJ2022" s="9">
        <v>0</v>
      </c>
      <c r="AK2022" s="9">
        <v>0</v>
      </c>
      <c r="AL2022" s="9">
        <v>1</v>
      </c>
      <c r="AM2022" s="9">
        <v>27</v>
      </c>
      <c r="AN2022" s="9">
        <v>0</v>
      </c>
      <c r="AO2022" s="9">
        <v>1</v>
      </c>
      <c r="AP2022" s="9">
        <v>0</v>
      </c>
      <c r="AQ2022" s="9">
        <v>27</v>
      </c>
      <c r="AR2022" s="9">
        <v>18</v>
      </c>
      <c r="AS2022" s="9">
        <v>10</v>
      </c>
      <c r="AT2022" s="10">
        <v>0</v>
      </c>
    </row>
    <row r="2023" spans="1:46" ht="42.75" x14ac:dyDescent="0.25">
      <c r="A2023" s="26" t="str">
        <f t="shared" si="62"/>
        <v>2017Licensed practical nursesAlbertaAll places of work</v>
      </c>
      <c r="B2023" s="24">
        <v>2017</v>
      </c>
      <c r="C2023" s="9" t="s">
        <v>3</v>
      </c>
      <c r="D2023" s="9" t="s">
        <v>175</v>
      </c>
      <c r="E2023" s="9" t="str">
        <f t="shared" si="63"/>
        <v>Alberta</v>
      </c>
      <c r="F2023" s="9" t="s">
        <v>179</v>
      </c>
      <c r="G2023" s="9" t="s">
        <v>9</v>
      </c>
      <c r="H2023" s="9">
        <v>12272</v>
      </c>
      <c r="I2023" s="9">
        <v>11326</v>
      </c>
      <c r="J2023" s="9">
        <v>946</v>
      </c>
      <c r="K2023" s="9">
        <v>0</v>
      </c>
      <c r="L2023" s="9">
        <v>720</v>
      </c>
      <c r="M2023" s="9">
        <v>2079</v>
      </c>
      <c r="N2023" s="9">
        <v>2373</v>
      </c>
      <c r="O2023" s="9">
        <v>1835</v>
      </c>
      <c r="P2023" s="9">
        <v>1446</v>
      </c>
      <c r="Q2023" s="9">
        <v>1197</v>
      </c>
      <c r="R2023" s="9">
        <v>876</v>
      </c>
      <c r="S2023" s="9">
        <v>836</v>
      </c>
      <c r="T2023" s="9">
        <v>585</v>
      </c>
      <c r="U2023" s="9">
        <v>247</v>
      </c>
      <c r="V2023" s="9">
        <v>78</v>
      </c>
      <c r="W2023" s="9">
        <v>0</v>
      </c>
      <c r="X2023" s="9">
        <v>11488</v>
      </c>
      <c r="Y2023" s="9">
        <v>784</v>
      </c>
      <c r="Z2023" s="9">
        <v>0</v>
      </c>
      <c r="AA2023" s="9">
        <v>8295</v>
      </c>
      <c r="AB2023" s="9">
        <v>2320</v>
      </c>
      <c r="AC2023" s="9">
        <v>689</v>
      </c>
      <c r="AD2023" s="9">
        <v>968</v>
      </c>
      <c r="AE2023" s="9">
        <v>0</v>
      </c>
      <c r="AF2023" s="9">
        <v>4772</v>
      </c>
      <c r="AG2023" s="9">
        <v>4935</v>
      </c>
      <c r="AH2023" s="9">
        <v>2565</v>
      </c>
      <c r="AI2023" s="9">
        <v>0</v>
      </c>
      <c r="AJ2023" s="9">
        <v>10865</v>
      </c>
      <c r="AK2023" s="9">
        <v>232</v>
      </c>
      <c r="AL2023" s="9">
        <v>1175</v>
      </c>
      <c r="AM2023" s="9">
        <v>0</v>
      </c>
      <c r="AN2023" s="9">
        <v>11504</v>
      </c>
      <c r="AO2023" s="9">
        <v>558</v>
      </c>
      <c r="AP2023" s="9">
        <v>210</v>
      </c>
      <c r="AQ2023" s="9">
        <v>0</v>
      </c>
      <c r="AR2023" s="9">
        <v>10213</v>
      </c>
      <c r="AS2023" s="9">
        <v>2059</v>
      </c>
      <c r="AT2023" s="10">
        <v>0</v>
      </c>
    </row>
    <row r="2024" spans="1:46" ht="42.75" x14ac:dyDescent="0.25">
      <c r="A2024" s="26" t="str">
        <f t="shared" si="62"/>
        <v>2017Licensed practical nursesAlbertaHospital</v>
      </c>
      <c r="B2024" s="24">
        <v>2017</v>
      </c>
      <c r="C2024" s="9" t="s">
        <v>3</v>
      </c>
      <c r="D2024" s="9" t="s">
        <v>175</v>
      </c>
      <c r="E2024" s="9" t="str">
        <f t="shared" si="63"/>
        <v>Alberta</v>
      </c>
      <c r="F2024" s="9" t="s">
        <v>180</v>
      </c>
      <c r="G2024" s="9" t="s">
        <v>10</v>
      </c>
      <c r="H2024" s="9">
        <v>5039</v>
      </c>
      <c r="I2024" s="9">
        <v>4655</v>
      </c>
      <c r="J2024" s="9">
        <v>384</v>
      </c>
      <c r="K2024" s="9">
        <v>0</v>
      </c>
      <c r="L2024" s="9">
        <v>365</v>
      </c>
      <c r="M2024" s="9">
        <v>1005</v>
      </c>
      <c r="N2024" s="9">
        <v>983</v>
      </c>
      <c r="O2024" s="9">
        <v>760</v>
      </c>
      <c r="P2024" s="9">
        <v>515</v>
      </c>
      <c r="Q2024" s="9">
        <v>413</v>
      </c>
      <c r="R2024" s="9">
        <v>320</v>
      </c>
      <c r="S2024" s="9">
        <v>322</v>
      </c>
      <c r="T2024" s="9">
        <v>235</v>
      </c>
      <c r="U2024" s="9">
        <v>86</v>
      </c>
      <c r="V2024" s="9">
        <v>35</v>
      </c>
      <c r="W2024" s="9">
        <v>0</v>
      </c>
      <c r="X2024" s="9">
        <v>4774</v>
      </c>
      <c r="Y2024" s="9">
        <v>265</v>
      </c>
      <c r="Z2024" s="9">
        <v>0</v>
      </c>
      <c r="AA2024" s="9">
        <v>3428</v>
      </c>
      <c r="AB2024" s="9">
        <v>928</v>
      </c>
      <c r="AC2024" s="9">
        <v>262</v>
      </c>
      <c r="AD2024" s="9">
        <v>421</v>
      </c>
      <c r="AE2024" s="9">
        <v>0</v>
      </c>
      <c r="AF2024" s="9">
        <v>1693</v>
      </c>
      <c r="AG2024" s="9">
        <v>2306</v>
      </c>
      <c r="AH2024" s="9">
        <v>1040</v>
      </c>
      <c r="AI2024" s="9">
        <v>0</v>
      </c>
      <c r="AJ2024" s="9">
        <v>4527</v>
      </c>
      <c r="AK2024" s="9">
        <v>13</v>
      </c>
      <c r="AL2024" s="9">
        <v>499</v>
      </c>
      <c r="AM2024" s="9">
        <v>0</v>
      </c>
      <c r="AN2024" s="9">
        <v>4862</v>
      </c>
      <c r="AO2024" s="9">
        <v>157</v>
      </c>
      <c r="AP2024" s="9">
        <v>20</v>
      </c>
      <c r="AQ2024" s="9">
        <v>0</v>
      </c>
      <c r="AR2024" s="9">
        <v>4503</v>
      </c>
      <c r="AS2024" s="9">
        <v>536</v>
      </c>
      <c r="AT2024" s="10">
        <v>0</v>
      </c>
    </row>
    <row r="2025" spans="1:46" ht="42.75" x14ac:dyDescent="0.25">
      <c r="A2025" s="26" t="str">
        <f t="shared" si="62"/>
        <v>2017Licensed practical nursesAlbertaCommunity health</v>
      </c>
      <c r="B2025" s="24">
        <v>2017</v>
      </c>
      <c r="C2025" s="9" t="s">
        <v>3</v>
      </c>
      <c r="D2025" s="9" t="s">
        <v>175</v>
      </c>
      <c r="E2025" s="9" t="str">
        <f t="shared" si="63"/>
        <v>Alberta</v>
      </c>
      <c r="F2025" s="9" t="s">
        <v>182</v>
      </c>
      <c r="G2025" s="9" t="s">
        <v>11</v>
      </c>
      <c r="H2025" s="9">
        <v>3308</v>
      </c>
      <c r="I2025" s="9">
        <v>3159</v>
      </c>
      <c r="J2025" s="9">
        <v>149</v>
      </c>
      <c r="K2025" s="9">
        <v>0</v>
      </c>
      <c r="L2025" s="9">
        <v>224</v>
      </c>
      <c r="M2025" s="9">
        <v>572</v>
      </c>
      <c r="N2025" s="9">
        <v>620</v>
      </c>
      <c r="O2025" s="9">
        <v>461</v>
      </c>
      <c r="P2025" s="9">
        <v>391</v>
      </c>
      <c r="Q2025" s="9">
        <v>313</v>
      </c>
      <c r="R2025" s="9">
        <v>235</v>
      </c>
      <c r="S2025" s="9">
        <v>219</v>
      </c>
      <c r="T2025" s="9">
        <v>170</v>
      </c>
      <c r="U2025" s="9">
        <v>79</v>
      </c>
      <c r="V2025" s="9">
        <v>24</v>
      </c>
      <c r="W2025" s="9">
        <v>0</v>
      </c>
      <c r="X2025" s="9">
        <v>3196</v>
      </c>
      <c r="Y2025" s="9">
        <v>112</v>
      </c>
      <c r="Z2025" s="9">
        <v>0</v>
      </c>
      <c r="AA2025" s="9">
        <v>2077</v>
      </c>
      <c r="AB2025" s="9">
        <v>695</v>
      </c>
      <c r="AC2025" s="9">
        <v>219</v>
      </c>
      <c r="AD2025" s="9">
        <v>317</v>
      </c>
      <c r="AE2025" s="9">
        <v>0</v>
      </c>
      <c r="AF2025" s="9">
        <v>1446</v>
      </c>
      <c r="AG2025" s="9">
        <v>1142</v>
      </c>
      <c r="AH2025" s="9">
        <v>720</v>
      </c>
      <c r="AI2025" s="9">
        <v>0</v>
      </c>
      <c r="AJ2025" s="9">
        <v>2936</v>
      </c>
      <c r="AK2025" s="9">
        <v>91</v>
      </c>
      <c r="AL2025" s="9">
        <v>281</v>
      </c>
      <c r="AM2025" s="9">
        <v>0</v>
      </c>
      <c r="AN2025" s="9">
        <v>3179</v>
      </c>
      <c r="AO2025" s="9">
        <v>109</v>
      </c>
      <c r="AP2025" s="9">
        <v>20</v>
      </c>
      <c r="AQ2025" s="9">
        <v>0</v>
      </c>
      <c r="AR2025" s="9">
        <v>2177</v>
      </c>
      <c r="AS2025" s="9">
        <v>1131</v>
      </c>
      <c r="AT2025" s="10">
        <v>0</v>
      </c>
    </row>
    <row r="2026" spans="1:46" ht="57" x14ac:dyDescent="0.25">
      <c r="A2026" s="26" t="str">
        <f t="shared" si="62"/>
        <v>2017Licensed practical nursesAlbertaNursing home/long-term care</v>
      </c>
      <c r="B2026" s="24">
        <v>2017</v>
      </c>
      <c r="C2026" s="9" t="s">
        <v>3</v>
      </c>
      <c r="D2026" s="9" t="s">
        <v>175</v>
      </c>
      <c r="E2026" s="9" t="str">
        <f t="shared" si="63"/>
        <v>Alberta</v>
      </c>
      <c r="F2026" s="9" t="s">
        <v>181</v>
      </c>
      <c r="G2026" s="9" t="s">
        <v>12</v>
      </c>
      <c r="H2026" s="9">
        <v>3403</v>
      </c>
      <c r="I2026" s="9">
        <v>3032</v>
      </c>
      <c r="J2026" s="9">
        <v>371</v>
      </c>
      <c r="K2026" s="9">
        <v>0</v>
      </c>
      <c r="L2026" s="9">
        <v>113</v>
      </c>
      <c r="M2026" s="9">
        <v>451</v>
      </c>
      <c r="N2026" s="9">
        <v>676</v>
      </c>
      <c r="O2026" s="9">
        <v>518</v>
      </c>
      <c r="P2026" s="9">
        <v>467</v>
      </c>
      <c r="Q2026" s="9">
        <v>410</v>
      </c>
      <c r="R2026" s="9">
        <v>275</v>
      </c>
      <c r="S2026" s="9">
        <v>250</v>
      </c>
      <c r="T2026" s="9">
        <v>158</v>
      </c>
      <c r="U2026" s="9">
        <v>70</v>
      </c>
      <c r="V2026" s="9">
        <v>15</v>
      </c>
      <c r="W2026" s="9">
        <v>0</v>
      </c>
      <c r="X2026" s="9">
        <v>3019</v>
      </c>
      <c r="Y2026" s="9">
        <v>384</v>
      </c>
      <c r="Z2026" s="9">
        <v>0</v>
      </c>
      <c r="AA2026" s="9">
        <v>2517</v>
      </c>
      <c r="AB2026" s="9">
        <v>541</v>
      </c>
      <c r="AC2026" s="9">
        <v>167</v>
      </c>
      <c r="AD2026" s="9">
        <v>178</v>
      </c>
      <c r="AE2026" s="9">
        <v>0</v>
      </c>
      <c r="AF2026" s="9">
        <v>1353</v>
      </c>
      <c r="AG2026" s="9">
        <v>1375</v>
      </c>
      <c r="AH2026" s="9">
        <v>675</v>
      </c>
      <c r="AI2026" s="9">
        <v>0</v>
      </c>
      <c r="AJ2026" s="9">
        <v>3155</v>
      </c>
      <c r="AK2026" s="9">
        <v>109</v>
      </c>
      <c r="AL2026" s="9">
        <v>139</v>
      </c>
      <c r="AM2026" s="9">
        <v>0</v>
      </c>
      <c r="AN2026" s="9">
        <v>3161</v>
      </c>
      <c r="AO2026" s="9">
        <v>224</v>
      </c>
      <c r="AP2026" s="9">
        <v>18</v>
      </c>
      <c r="AQ2026" s="9">
        <v>0</v>
      </c>
      <c r="AR2026" s="9">
        <v>3065</v>
      </c>
      <c r="AS2026" s="9">
        <v>338</v>
      </c>
      <c r="AT2026" s="10">
        <v>0</v>
      </c>
    </row>
    <row r="2027" spans="1:46" ht="42.75" x14ac:dyDescent="0.25">
      <c r="A2027" s="26" t="str">
        <f t="shared" si="62"/>
        <v>2017Licensed practical nursesAlbertaOther places of work</v>
      </c>
      <c r="B2027" s="24">
        <v>2017</v>
      </c>
      <c r="C2027" s="9" t="s">
        <v>3</v>
      </c>
      <c r="D2027" s="9" t="s">
        <v>175</v>
      </c>
      <c r="E2027" s="9" t="str">
        <f t="shared" si="63"/>
        <v>Alberta</v>
      </c>
      <c r="F2027" s="9" t="s">
        <v>183</v>
      </c>
      <c r="G2027" s="9" t="s">
        <v>13</v>
      </c>
      <c r="H2027" s="9">
        <v>522</v>
      </c>
      <c r="I2027" s="9">
        <v>480</v>
      </c>
      <c r="J2027" s="9">
        <v>42</v>
      </c>
      <c r="K2027" s="9">
        <v>0</v>
      </c>
      <c r="L2027" s="9">
        <v>18</v>
      </c>
      <c r="M2027" s="9">
        <v>51</v>
      </c>
      <c r="N2027" s="9">
        <v>94</v>
      </c>
      <c r="O2027" s="9">
        <v>96</v>
      </c>
      <c r="P2027" s="9">
        <v>73</v>
      </c>
      <c r="Q2027" s="9">
        <v>61</v>
      </c>
      <c r="R2027" s="9">
        <v>46</v>
      </c>
      <c r="S2027" s="9">
        <v>45</v>
      </c>
      <c r="T2027" s="9">
        <v>22</v>
      </c>
      <c r="U2027" s="9">
        <v>12</v>
      </c>
      <c r="V2027" s="9">
        <v>4</v>
      </c>
      <c r="W2027" s="9">
        <v>0</v>
      </c>
      <c r="X2027" s="9">
        <v>499</v>
      </c>
      <c r="Y2027" s="9">
        <v>23</v>
      </c>
      <c r="Z2027" s="9">
        <v>0</v>
      </c>
      <c r="AA2027" s="9">
        <v>273</v>
      </c>
      <c r="AB2027" s="9">
        <v>156</v>
      </c>
      <c r="AC2027" s="9">
        <v>41</v>
      </c>
      <c r="AD2027" s="9">
        <v>52</v>
      </c>
      <c r="AE2027" s="9">
        <v>0</v>
      </c>
      <c r="AF2027" s="9">
        <v>280</v>
      </c>
      <c r="AG2027" s="9">
        <v>112</v>
      </c>
      <c r="AH2027" s="9">
        <v>130</v>
      </c>
      <c r="AI2027" s="9">
        <v>0</v>
      </c>
      <c r="AJ2027" s="9">
        <v>247</v>
      </c>
      <c r="AK2027" s="9">
        <v>19</v>
      </c>
      <c r="AL2027" s="9">
        <v>256</v>
      </c>
      <c r="AM2027" s="9">
        <v>0</v>
      </c>
      <c r="AN2027" s="9">
        <v>302</v>
      </c>
      <c r="AO2027" s="9">
        <v>68</v>
      </c>
      <c r="AP2027" s="9">
        <v>152</v>
      </c>
      <c r="AQ2027" s="9">
        <v>0</v>
      </c>
      <c r="AR2027" s="9">
        <v>468</v>
      </c>
      <c r="AS2027" s="9">
        <v>54</v>
      </c>
      <c r="AT2027" s="10">
        <v>0</v>
      </c>
    </row>
    <row r="2028" spans="1:46" ht="42.75" x14ac:dyDescent="0.25">
      <c r="A2028" s="26" t="str">
        <f t="shared" si="62"/>
        <v>2017Licensed practical nursesBritish ColumbiaAll places of work</v>
      </c>
      <c r="B2028" s="24">
        <v>2017</v>
      </c>
      <c r="C2028" s="9" t="s">
        <v>3</v>
      </c>
      <c r="D2028" s="9" t="s">
        <v>167</v>
      </c>
      <c r="E2028" s="9" t="str">
        <f t="shared" si="63"/>
        <v>British Columbia</v>
      </c>
      <c r="F2028" s="9" t="s">
        <v>179</v>
      </c>
      <c r="G2028" s="9" t="s">
        <v>9</v>
      </c>
      <c r="H2028" s="9">
        <v>10657</v>
      </c>
      <c r="I2028" s="9">
        <v>9585</v>
      </c>
      <c r="J2028" s="9">
        <v>1072</v>
      </c>
      <c r="K2028" s="9">
        <v>0</v>
      </c>
      <c r="L2028" s="9">
        <v>317</v>
      </c>
      <c r="M2028" s="9">
        <v>1411</v>
      </c>
      <c r="N2028" s="9">
        <v>1667</v>
      </c>
      <c r="O2028" s="9">
        <v>1607</v>
      </c>
      <c r="P2028" s="9">
        <v>1379</v>
      </c>
      <c r="Q2028" s="9">
        <v>1309</v>
      </c>
      <c r="R2028" s="9">
        <v>1157</v>
      </c>
      <c r="S2028" s="9">
        <v>992</v>
      </c>
      <c r="T2028" s="9">
        <v>590</v>
      </c>
      <c r="U2028" s="9">
        <v>190</v>
      </c>
      <c r="V2028" s="9">
        <v>38</v>
      </c>
      <c r="W2028" s="9">
        <v>0</v>
      </c>
      <c r="X2028" s="9">
        <v>10080</v>
      </c>
      <c r="Y2028" s="9">
        <v>156</v>
      </c>
      <c r="Z2028" s="9">
        <v>421</v>
      </c>
      <c r="AA2028" s="9">
        <v>6843</v>
      </c>
      <c r="AB2028" s="9">
        <v>2223</v>
      </c>
      <c r="AC2028" s="9">
        <v>505</v>
      </c>
      <c r="AD2028" s="9">
        <v>673</v>
      </c>
      <c r="AE2028" s="9">
        <v>413</v>
      </c>
      <c r="AF2028" s="9">
        <v>5124</v>
      </c>
      <c r="AG2028" s="9">
        <v>2693</v>
      </c>
      <c r="AH2028" s="9">
        <v>2804</v>
      </c>
      <c r="AI2028" s="9">
        <v>36</v>
      </c>
      <c r="AJ2028" s="9">
        <v>10013</v>
      </c>
      <c r="AK2028" s="9">
        <v>265</v>
      </c>
      <c r="AL2028" s="9">
        <v>319</v>
      </c>
      <c r="AM2028" s="9">
        <v>60</v>
      </c>
      <c r="AN2028" s="9">
        <v>10138</v>
      </c>
      <c r="AO2028" s="9">
        <v>178</v>
      </c>
      <c r="AP2028" s="9">
        <v>140</v>
      </c>
      <c r="AQ2028" s="9">
        <v>201</v>
      </c>
      <c r="AR2028" s="9">
        <v>9779</v>
      </c>
      <c r="AS2028" s="9">
        <v>876</v>
      </c>
      <c r="AT2028" s="10">
        <v>2</v>
      </c>
    </row>
    <row r="2029" spans="1:46" ht="42.75" x14ac:dyDescent="0.25">
      <c r="A2029" s="26" t="str">
        <f t="shared" si="62"/>
        <v>2017Licensed practical nursesBritish ColumbiaHospital</v>
      </c>
      <c r="B2029" s="24">
        <v>2017</v>
      </c>
      <c r="C2029" s="9" t="s">
        <v>3</v>
      </c>
      <c r="D2029" s="9" t="s">
        <v>167</v>
      </c>
      <c r="E2029" s="9" t="str">
        <f t="shared" si="63"/>
        <v>British Columbia</v>
      </c>
      <c r="F2029" s="9" t="s">
        <v>180</v>
      </c>
      <c r="G2029" s="9" t="s">
        <v>10</v>
      </c>
      <c r="H2029" s="9">
        <v>3986</v>
      </c>
      <c r="I2029" s="9">
        <v>3568</v>
      </c>
      <c r="J2029" s="9">
        <v>418</v>
      </c>
      <c r="K2029" s="9">
        <v>0</v>
      </c>
      <c r="L2029" s="9">
        <v>116</v>
      </c>
      <c r="M2029" s="9">
        <v>476</v>
      </c>
      <c r="N2029" s="9">
        <v>553</v>
      </c>
      <c r="O2029" s="9">
        <v>593</v>
      </c>
      <c r="P2029" s="9">
        <v>546</v>
      </c>
      <c r="Q2029" s="9">
        <v>497</v>
      </c>
      <c r="R2029" s="9">
        <v>483</v>
      </c>
      <c r="S2029" s="9">
        <v>392</v>
      </c>
      <c r="T2029" s="9">
        <v>244</v>
      </c>
      <c r="U2029" s="9">
        <v>70</v>
      </c>
      <c r="V2029" s="9">
        <v>16</v>
      </c>
      <c r="W2029" s="9">
        <v>0</v>
      </c>
      <c r="X2029" s="9">
        <v>3874</v>
      </c>
      <c r="Y2029" s="9">
        <v>34</v>
      </c>
      <c r="Z2029" s="9">
        <v>78</v>
      </c>
      <c r="AA2029" s="9">
        <v>2404</v>
      </c>
      <c r="AB2029" s="9">
        <v>945</v>
      </c>
      <c r="AC2029" s="9">
        <v>232</v>
      </c>
      <c r="AD2029" s="9">
        <v>327</v>
      </c>
      <c r="AE2029" s="9">
        <v>78</v>
      </c>
      <c r="AF2029" s="9">
        <v>1889</v>
      </c>
      <c r="AG2029" s="9">
        <v>950</v>
      </c>
      <c r="AH2029" s="9">
        <v>1143</v>
      </c>
      <c r="AI2029" s="9">
        <v>4</v>
      </c>
      <c r="AJ2029" s="9">
        <v>3931</v>
      </c>
      <c r="AK2029" s="9">
        <v>6</v>
      </c>
      <c r="AL2029" s="9">
        <v>43</v>
      </c>
      <c r="AM2029" s="9">
        <v>6</v>
      </c>
      <c r="AN2029" s="9">
        <v>3935</v>
      </c>
      <c r="AO2029" s="9">
        <v>12</v>
      </c>
      <c r="AP2029" s="9">
        <v>4</v>
      </c>
      <c r="AQ2029" s="9">
        <v>35</v>
      </c>
      <c r="AR2029" s="9">
        <v>3718</v>
      </c>
      <c r="AS2029" s="9">
        <v>268</v>
      </c>
      <c r="AT2029" s="10">
        <v>0</v>
      </c>
    </row>
    <row r="2030" spans="1:46" ht="42.75" x14ac:dyDescent="0.25">
      <c r="A2030" s="26" t="str">
        <f t="shared" si="62"/>
        <v>2017Licensed practical nursesBritish ColumbiaCommunity health</v>
      </c>
      <c r="B2030" s="24">
        <v>2017</v>
      </c>
      <c r="C2030" s="9" t="s">
        <v>3</v>
      </c>
      <c r="D2030" s="9" t="s">
        <v>167</v>
      </c>
      <c r="E2030" s="9" t="str">
        <f t="shared" si="63"/>
        <v>British Columbia</v>
      </c>
      <c r="F2030" s="9" t="s">
        <v>182</v>
      </c>
      <c r="G2030" s="9" t="s">
        <v>11</v>
      </c>
      <c r="H2030" s="9">
        <v>1111</v>
      </c>
      <c r="I2030" s="9">
        <v>1027</v>
      </c>
      <c r="J2030" s="9">
        <v>84</v>
      </c>
      <c r="K2030" s="9">
        <v>0</v>
      </c>
      <c r="L2030" s="9">
        <v>36</v>
      </c>
      <c r="M2030" s="9">
        <v>149</v>
      </c>
      <c r="N2030" s="9">
        <v>189</v>
      </c>
      <c r="O2030" s="9">
        <v>169</v>
      </c>
      <c r="P2030" s="9">
        <v>137</v>
      </c>
      <c r="Q2030" s="9">
        <v>147</v>
      </c>
      <c r="R2030" s="9">
        <v>112</v>
      </c>
      <c r="S2030" s="9">
        <v>95</v>
      </c>
      <c r="T2030" s="9">
        <v>52</v>
      </c>
      <c r="U2030" s="9">
        <v>20</v>
      </c>
      <c r="V2030" s="9">
        <v>5</v>
      </c>
      <c r="W2030" s="9">
        <v>0</v>
      </c>
      <c r="X2030" s="9">
        <v>1044</v>
      </c>
      <c r="Y2030" s="9">
        <v>15</v>
      </c>
      <c r="Z2030" s="9">
        <v>52</v>
      </c>
      <c r="AA2030" s="9">
        <v>706</v>
      </c>
      <c r="AB2030" s="9">
        <v>229</v>
      </c>
      <c r="AC2030" s="9">
        <v>46</v>
      </c>
      <c r="AD2030" s="9">
        <v>81</v>
      </c>
      <c r="AE2030" s="9">
        <v>49</v>
      </c>
      <c r="AF2030" s="9">
        <v>526</v>
      </c>
      <c r="AG2030" s="9">
        <v>286</v>
      </c>
      <c r="AH2030" s="9">
        <v>295</v>
      </c>
      <c r="AI2030" s="9">
        <v>4</v>
      </c>
      <c r="AJ2030" s="9">
        <v>981</v>
      </c>
      <c r="AK2030" s="9">
        <v>88</v>
      </c>
      <c r="AL2030" s="9">
        <v>37</v>
      </c>
      <c r="AM2030" s="9">
        <v>5</v>
      </c>
      <c r="AN2030" s="9">
        <v>1026</v>
      </c>
      <c r="AO2030" s="9">
        <v>52</v>
      </c>
      <c r="AP2030" s="9">
        <v>13</v>
      </c>
      <c r="AQ2030" s="9">
        <v>20</v>
      </c>
      <c r="AR2030" s="9">
        <v>1026</v>
      </c>
      <c r="AS2030" s="9">
        <v>85</v>
      </c>
      <c r="AT2030" s="10">
        <v>0</v>
      </c>
    </row>
    <row r="2031" spans="1:46" ht="57" x14ac:dyDescent="0.25">
      <c r="A2031" s="26" t="str">
        <f t="shared" si="62"/>
        <v>2017Licensed practical nursesBritish ColumbiaNursing home/long-term care</v>
      </c>
      <c r="B2031" s="24">
        <v>2017</v>
      </c>
      <c r="C2031" s="9" t="s">
        <v>3</v>
      </c>
      <c r="D2031" s="9" t="s">
        <v>167</v>
      </c>
      <c r="E2031" s="9" t="str">
        <f t="shared" si="63"/>
        <v>British Columbia</v>
      </c>
      <c r="F2031" s="9" t="s">
        <v>181</v>
      </c>
      <c r="G2031" s="9" t="s">
        <v>12</v>
      </c>
      <c r="H2031" s="9">
        <v>4614</v>
      </c>
      <c r="I2031" s="9">
        <v>4125</v>
      </c>
      <c r="J2031" s="9">
        <v>489</v>
      </c>
      <c r="K2031" s="9">
        <v>0</v>
      </c>
      <c r="L2031" s="9">
        <v>130</v>
      </c>
      <c r="M2031" s="9">
        <v>671</v>
      </c>
      <c r="N2031" s="9">
        <v>770</v>
      </c>
      <c r="O2031" s="9">
        <v>697</v>
      </c>
      <c r="P2031" s="9">
        <v>575</v>
      </c>
      <c r="Q2031" s="9">
        <v>562</v>
      </c>
      <c r="R2031" s="9">
        <v>471</v>
      </c>
      <c r="S2031" s="9">
        <v>421</v>
      </c>
      <c r="T2031" s="9">
        <v>235</v>
      </c>
      <c r="U2031" s="9">
        <v>69</v>
      </c>
      <c r="V2031" s="9">
        <v>13</v>
      </c>
      <c r="W2031" s="9">
        <v>0</v>
      </c>
      <c r="X2031" s="9">
        <v>4303</v>
      </c>
      <c r="Y2031" s="9">
        <v>88</v>
      </c>
      <c r="Z2031" s="9">
        <v>223</v>
      </c>
      <c r="AA2031" s="9">
        <v>3178</v>
      </c>
      <c r="AB2031" s="9">
        <v>863</v>
      </c>
      <c r="AC2031" s="9">
        <v>166</v>
      </c>
      <c r="AD2031" s="9">
        <v>187</v>
      </c>
      <c r="AE2031" s="9">
        <v>220</v>
      </c>
      <c r="AF2031" s="9">
        <v>2272</v>
      </c>
      <c r="AG2031" s="9">
        <v>1226</v>
      </c>
      <c r="AH2031" s="9">
        <v>1102</v>
      </c>
      <c r="AI2031" s="9">
        <v>14</v>
      </c>
      <c r="AJ2031" s="9">
        <v>4446</v>
      </c>
      <c r="AK2031" s="9">
        <v>101</v>
      </c>
      <c r="AL2031" s="9">
        <v>64</v>
      </c>
      <c r="AM2031" s="9">
        <v>3</v>
      </c>
      <c r="AN2031" s="9">
        <v>4519</v>
      </c>
      <c r="AO2031" s="9">
        <v>54</v>
      </c>
      <c r="AP2031" s="9">
        <v>10</v>
      </c>
      <c r="AQ2031" s="9">
        <v>31</v>
      </c>
      <c r="AR2031" s="9">
        <v>4141</v>
      </c>
      <c r="AS2031" s="9">
        <v>473</v>
      </c>
      <c r="AT2031" s="10">
        <v>0</v>
      </c>
    </row>
    <row r="2032" spans="1:46" ht="42.75" x14ac:dyDescent="0.25">
      <c r="A2032" s="26" t="str">
        <f t="shared" si="62"/>
        <v>2017Licensed practical nursesBritish ColumbiaOther places of work</v>
      </c>
      <c r="B2032" s="24">
        <v>2017</v>
      </c>
      <c r="C2032" s="9" t="s">
        <v>3</v>
      </c>
      <c r="D2032" s="9" t="s">
        <v>167</v>
      </c>
      <c r="E2032" s="9" t="str">
        <f t="shared" si="63"/>
        <v>British Columbia</v>
      </c>
      <c r="F2032" s="9" t="s">
        <v>183</v>
      </c>
      <c r="G2032" s="9" t="s">
        <v>13</v>
      </c>
      <c r="H2032" s="9">
        <v>870</v>
      </c>
      <c r="I2032" s="9">
        <v>795</v>
      </c>
      <c r="J2032" s="9">
        <v>75</v>
      </c>
      <c r="K2032" s="9">
        <v>0</v>
      </c>
      <c r="L2032" s="9">
        <v>31</v>
      </c>
      <c r="M2032" s="9">
        <v>100</v>
      </c>
      <c r="N2032" s="9">
        <v>142</v>
      </c>
      <c r="O2032" s="9">
        <v>130</v>
      </c>
      <c r="P2032" s="9">
        <v>113</v>
      </c>
      <c r="Q2032" s="9">
        <v>99</v>
      </c>
      <c r="R2032" s="9">
        <v>83</v>
      </c>
      <c r="S2032" s="9">
        <v>80</v>
      </c>
      <c r="T2032" s="9">
        <v>58</v>
      </c>
      <c r="U2032" s="9">
        <v>30</v>
      </c>
      <c r="V2032" s="9">
        <v>4</v>
      </c>
      <c r="W2032" s="9">
        <v>0</v>
      </c>
      <c r="X2032" s="9">
        <v>819</v>
      </c>
      <c r="Y2032" s="9">
        <v>17</v>
      </c>
      <c r="Z2032" s="9">
        <v>34</v>
      </c>
      <c r="AA2032" s="9">
        <v>521</v>
      </c>
      <c r="AB2032" s="9">
        <v>180</v>
      </c>
      <c r="AC2032" s="9">
        <v>61</v>
      </c>
      <c r="AD2032" s="9">
        <v>76</v>
      </c>
      <c r="AE2032" s="9">
        <v>32</v>
      </c>
      <c r="AF2032" s="9">
        <v>413</v>
      </c>
      <c r="AG2032" s="9">
        <v>213</v>
      </c>
      <c r="AH2032" s="9">
        <v>238</v>
      </c>
      <c r="AI2032" s="9">
        <v>6</v>
      </c>
      <c r="AJ2032" s="9">
        <v>621</v>
      </c>
      <c r="AK2032" s="9">
        <v>65</v>
      </c>
      <c r="AL2032" s="9">
        <v>174</v>
      </c>
      <c r="AM2032" s="9">
        <v>10</v>
      </c>
      <c r="AN2032" s="9">
        <v>632</v>
      </c>
      <c r="AO2032" s="9">
        <v>58</v>
      </c>
      <c r="AP2032" s="9">
        <v>113</v>
      </c>
      <c r="AQ2032" s="9">
        <v>67</v>
      </c>
      <c r="AR2032" s="9">
        <v>824</v>
      </c>
      <c r="AS2032" s="9">
        <v>46</v>
      </c>
      <c r="AT2032" s="10">
        <v>0</v>
      </c>
    </row>
    <row r="2033" spans="1:46" ht="42.75" x14ac:dyDescent="0.25">
      <c r="A2033" s="26" t="str">
        <f t="shared" si="62"/>
        <v>2017Licensed practical nursesBritish ColumbiaUnknown places of work</v>
      </c>
      <c r="B2033" s="24">
        <v>2017</v>
      </c>
      <c r="C2033" s="9" t="s">
        <v>3</v>
      </c>
      <c r="D2033" s="9" t="s">
        <v>167</v>
      </c>
      <c r="E2033" s="9" t="str">
        <f t="shared" si="63"/>
        <v>British Columbia</v>
      </c>
      <c r="F2033" s="9" t="s">
        <v>184</v>
      </c>
      <c r="G2033" s="9" t="s">
        <v>49</v>
      </c>
      <c r="H2033" s="9">
        <v>76</v>
      </c>
      <c r="I2033" s="9">
        <v>70</v>
      </c>
      <c r="J2033" s="9">
        <v>6</v>
      </c>
      <c r="K2033" s="9">
        <v>0</v>
      </c>
      <c r="L2033" s="9">
        <v>4</v>
      </c>
      <c r="M2033" s="9">
        <v>15</v>
      </c>
      <c r="N2033" s="9">
        <v>13</v>
      </c>
      <c r="O2033" s="9">
        <v>18</v>
      </c>
      <c r="P2033" s="9">
        <v>8</v>
      </c>
      <c r="Q2033" s="9">
        <v>4</v>
      </c>
      <c r="R2033" s="9">
        <v>8</v>
      </c>
      <c r="S2033" s="9">
        <v>4</v>
      </c>
      <c r="T2033" s="9">
        <v>1</v>
      </c>
      <c r="U2033" s="9">
        <v>1</v>
      </c>
      <c r="V2033" s="9">
        <v>0</v>
      </c>
      <c r="W2033" s="9">
        <v>0</v>
      </c>
      <c r="X2033" s="9">
        <v>40</v>
      </c>
      <c r="Y2033" s="9">
        <v>2</v>
      </c>
      <c r="Z2033" s="9">
        <v>34</v>
      </c>
      <c r="AA2033" s="9">
        <v>34</v>
      </c>
      <c r="AB2033" s="9">
        <v>6</v>
      </c>
      <c r="AC2033" s="9">
        <v>0</v>
      </c>
      <c r="AD2033" s="9">
        <v>2</v>
      </c>
      <c r="AE2033" s="9">
        <v>34</v>
      </c>
      <c r="AF2033" s="9">
        <v>24</v>
      </c>
      <c r="AG2033" s="9">
        <v>18</v>
      </c>
      <c r="AH2033" s="9">
        <v>26</v>
      </c>
      <c r="AI2033" s="9">
        <v>8</v>
      </c>
      <c r="AJ2033" s="9">
        <v>34</v>
      </c>
      <c r="AK2033" s="9">
        <v>5</v>
      </c>
      <c r="AL2033" s="9">
        <v>1</v>
      </c>
      <c r="AM2033" s="9">
        <v>36</v>
      </c>
      <c r="AN2033" s="9">
        <v>26</v>
      </c>
      <c r="AO2033" s="9">
        <v>2</v>
      </c>
      <c r="AP2033" s="9">
        <v>0</v>
      </c>
      <c r="AQ2033" s="9">
        <v>48</v>
      </c>
      <c r="AR2033" s="9">
        <v>70</v>
      </c>
      <c r="AS2033" s="9">
        <v>4</v>
      </c>
      <c r="AT2033" s="10">
        <v>2</v>
      </c>
    </row>
    <row r="2034" spans="1:46" ht="57" x14ac:dyDescent="0.25">
      <c r="A2034" s="26" t="str">
        <f t="shared" si="62"/>
        <v>2017Licensed practical nursesNorthwest TerritoriesAll places of work</v>
      </c>
      <c r="B2034" s="24">
        <v>2017</v>
      </c>
      <c r="C2034" s="9" t="s">
        <v>3</v>
      </c>
      <c r="D2034" s="9" t="s">
        <v>169</v>
      </c>
      <c r="E2034" s="9" t="str">
        <f t="shared" si="63"/>
        <v>Northwest Territories</v>
      </c>
      <c r="F2034" s="9" t="s">
        <v>179</v>
      </c>
      <c r="G2034" s="9" t="s">
        <v>9</v>
      </c>
      <c r="H2034" s="9">
        <v>97</v>
      </c>
      <c r="I2034" s="9">
        <v>79</v>
      </c>
      <c r="J2034" s="9">
        <v>18</v>
      </c>
      <c r="K2034" s="9">
        <v>0</v>
      </c>
      <c r="L2034" s="9">
        <v>2</v>
      </c>
      <c r="M2034" s="9">
        <v>8</v>
      </c>
      <c r="N2034" s="9">
        <v>17</v>
      </c>
      <c r="O2034" s="9">
        <v>12</v>
      </c>
      <c r="P2034" s="9">
        <v>10</v>
      </c>
      <c r="Q2034" s="9">
        <v>10</v>
      </c>
      <c r="R2034" s="9">
        <v>10</v>
      </c>
      <c r="S2034" s="9">
        <v>13</v>
      </c>
      <c r="T2034" s="9">
        <v>9</v>
      </c>
      <c r="U2034" s="9">
        <v>5</v>
      </c>
      <c r="V2034" s="9">
        <v>1</v>
      </c>
      <c r="W2034" s="9">
        <v>0</v>
      </c>
      <c r="X2034" s="9">
        <v>96</v>
      </c>
      <c r="Y2034" s="9">
        <v>1</v>
      </c>
      <c r="Z2034" s="9">
        <v>0</v>
      </c>
      <c r="AA2034" s="9">
        <v>37</v>
      </c>
      <c r="AB2034" s="9">
        <v>30</v>
      </c>
      <c r="AC2034" s="9">
        <v>16</v>
      </c>
      <c r="AD2034" s="9">
        <v>14</v>
      </c>
      <c r="AE2034" s="9">
        <v>0</v>
      </c>
      <c r="AF2034" s="9">
        <v>75</v>
      </c>
      <c r="AG2034" s="9">
        <v>6</v>
      </c>
      <c r="AH2034" s="9">
        <v>12</v>
      </c>
      <c r="AI2034" s="9">
        <v>4</v>
      </c>
      <c r="AJ2034" s="9">
        <v>80</v>
      </c>
      <c r="AK2034" s="9">
        <v>4</v>
      </c>
      <c r="AL2034" s="9">
        <v>12</v>
      </c>
      <c r="AM2034" s="9">
        <v>1</v>
      </c>
      <c r="AN2034" s="9">
        <v>95</v>
      </c>
      <c r="AO2034" s="9">
        <v>0</v>
      </c>
      <c r="AP2034" s="9">
        <v>0</v>
      </c>
      <c r="AQ2034" s="9">
        <v>2</v>
      </c>
      <c r="AR2034" s="9">
        <v>36</v>
      </c>
      <c r="AS2034" s="9">
        <v>61</v>
      </c>
      <c r="AT2034" s="10">
        <v>0</v>
      </c>
    </row>
    <row r="2035" spans="1:46" ht="57" x14ac:dyDescent="0.25">
      <c r="A2035" s="26" t="str">
        <f t="shared" si="62"/>
        <v>2017Licensed practical nursesNorthwest TerritoriesHospital</v>
      </c>
      <c r="B2035" s="24">
        <v>2017</v>
      </c>
      <c r="C2035" s="9" t="s">
        <v>3</v>
      </c>
      <c r="D2035" s="9" t="s">
        <v>169</v>
      </c>
      <c r="E2035" s="9" t="str">
        <f t="shared" si="63"/>
        <v>Northwest Territories</v>
      </c>
      <c r="F2035" s="9" t="s">
        <v>180</v>
      </c>
      <c r="G2035" s="9" t="s">
        <v>10</v>
      </c>
      <c r="H2035" s="9">
        <v>32</v>
      </c>
      <c r="I2035" s="9">
        <v>26</v>
      </c>
      <c r="J2035" s="9">
        <v>6</v>
      </c>
      <c r="K2035" s="9">
        <v>0</v>
      </c>
      <c r="L2035" s="9">
        <v>2</v>
      </c>
      <c r="M2035" s="9">
        <v>1</v>
      </c>
      <c r="N2035" s="9">
        <v>6</v>
      </c>
      <c r="O2035" s="9">
        <v>6</v>
      </c>
      <c r="P2035" s="9">
        <v>0</v>
      </c>
      <c r="Q2035" s="9">
        <v>3</v>
      </c>
      <c r="R2035" s="9">
        <v>8</v>
      </c>
      <c r="S2035" s="9">
        <v>1</v>
      </c>
      <c r="T2035" s="9">
        <v>3</v>
      </c>
      <c r="U2035" s="9">
        <v>2</v>
      </c>
      <c r="V2035" s="9">
        <v>0</v>
      </c>
      <c r="W2035" s="9">
        <v>0</v>
      </c>
      <c r="X2035" s="9">
        <v>32</v>
      </c>
      <c r="Y2035" s="9">
        <v>0</v>
      </c>
      <c r="Z2035" s="9">
        <v>0</v>
      </c>
      <c r="AA2035" s="9">
        <v>12</v>
      </c>
      <c r="AB2035" s="9">
        <v>12</v>
      </c>
      <c r="AC2035" s="9">
        <v>5</v>
      </c>
      <c r="AD2035" s="9">
        <v>3</v>
      </c>
      <c r="AE2035" s="9">
        <v>0</v>
      </c>
      <c r="AF2035" s="9">
        <v>25</v>
      </c>
      <c r="AG2035" s="9">
        <v>4</v>
      </c>
      <c r="AH2035" s="9">
        <v>3</v>
      </c>
      <c r="AI2035" s="9">
        <v>0</v>
      </c>
      <c r="AJ2035" s="9">
        <v>28</v>
      </c>
      <c r="AK2035" s="9">
        <v>1</v>
      </c>
      <c r="AL2035" s="9">
        <v>3</v>
      </c>
      <c r="AM2035" s="9">
        <v>0</v>
      </c>
      <c r="AN2035" s="9">
        <v>32</v>
      </c>
      <c r="AO2035" s="9">
        <v>0</v>
      </c>
      <c r="AP2035" s="9">
        <v>0</v>
      </c>
      <c r="AQ2035" s="9">
        <v>0</v>
      </c>
      <c r="AR2035" s="9">
        <v>14</v>
      </c>
      <c r="AS2035" s="9">
        <v>18</v>
      </c>
      <c r="AT2035" s="10">
        <v>0</v>
      </c>
    </row>
    <row r="2036" spans="1:46" ht="57" x14ac:dyDescent="0.25">
      <c r="A2036" s="26" t="str">
        <f t="shared" si="62"/>
        <v>2017Licensed practical nursesNorthwest TerritoriesCommunity health</v>
      </c>
      <c r="B2036" s="24">
        <v>2017</v>
      </c>
      <c r="C2036" s="9" t="s">
        <v>3</v>
      </c>
      <c r="D2036" s="9" t="s">
        <v>169</v>
      </c>
      <c r="E2036" s="9" t="str">
        <f t="shared" si="63"/>
        <v>Northwest Territories</v>
      </c>
      <c r="F2036" s="9" t="s">
        <v>182</v>
      </c>
      <c r="G2036" s="9" t="s">
        <v>11</v>
      </c>
      <c r="H2036" s="9">
        <v>13</v>
      </c>
      <c r="I2036" s="9">
        <v>12</v>
      </c>
      <c r="J2036" s="9">
        <v>1</v>
      </c>
      <c r="K2036" s="9">
        <v>0</v>
      </c>
      <c r="L2036" s="9">
        <v>0</v>
      </c>
      <c r="M2036" s="9">
        <v>1</v>
      </c>
      <c r="N2036" s="9">
        <v>3</v>
      </c>
      <c r="O2036" s="9">
        <v>0</v>
      </c>
      <c r="P2036" s="9">
        <v>2</v>
      </c>
      <c r="Q2036" s="9">
        <v>2</v>
      </c>
      <c r="R2036" s="9">
        <v>0</v>
      </c>
      <c r="S2036" s="9">
        <v>3</v>
      </c>
      <c r="T2036" s="9">
        <v>2</v>
      </c>
      <c r="U2036" s="9">
        <v>0</v>
      </c>
      <c r="V2036" s="9">
        <v>0</v>
      </c>
      <c r="W2036" s="9">
        <v>0</v>
      </c>
      <c r="X2036" s="9">
        <v>13</v>
      </c>
      <c r="Y2036" s="9">
        <v>0</v>
      </c>
      <c r="Z2036" s="9">
        <v>0</v>
      </c>
      <c r="AA2036" s="9">
        <v>4</v>
      </c>
      <c r="AB2036" s="9">
        <v>2</v>
      </c>
      <c r="AC2036" s="9">
        <v>4</v>
      </c>
      <c r="AD2036" s="9">
        <v>3</v>
      </c>
      <c r="AE2036" s="9">
        <v>0</v>
      </c>
      <c r="AF2036" s="9">
        <v>12</v>
      </c>
      <c r="AG2036" s="9">
        <v>0</v>
      </c>
      <c r="AH2036" s="9">
        <v>1</v>
      </c>
      <c r="AI2036" s="9">
        <v>0</v>
      </c>
      <c r="AJ2036" s="9">
        <v>11</v>
      </c>
      <c r="AK2036" s="9">
        <v>0</v>
      </c>
      <c r="AL2036" s="9">
        <v>2</v>
      </c>
      <c r="AM2036" s="9">
        <v>0</v>
      </c>
      <c r="AN2036" s="9">
        <v>13</v>
      </c>
      <c r="AO2036" s="9">
        <v>0</v>
      </c>
      <c r="AP2036" s="9">
        <v>0</v>
      </c>
      <c r="AQ2036" s="9">
        <v>0</v>
      </c>
      <c r="AR2036" s="9">
        <v>10</v>
      </c>
      <c r="AS2036" s="9">
        <v>3</v>
      </c>
      <c r="AT2036" s="10">
        <v>0</v>
      </c>
    </row>
    <row r="2037" spans="1:46" ht="57" x14ac:dyDescent="0.25">
      <c r="A2037" s="26" t="str">
        <f t="shared" si="62"/>
        <v>2017Licensed practical nursesNorthwest TerritoriesNursing home/long-term care</v>
      </c>
      <c r="B2037" s="24">
        <v>2017</v>
      </c>
      <c r="C2037" s="9" t="s">
        <v>3</v>
      </c>
      <c r="D2037" s="9" t="s">
        <v>169</v>
      </c>
      <c r="E2037" s="9" t="str">
        <f t="shared" si="63"/>
        <v>Northwest Territories</v>
      </c>
      <c r="F2037" s="9" t="s">
        <v>181</v>
      </c>
      <c r="G2037" s="9" t="s">
        <v>12</v>
      </c>
      <c r="H2037" s="9">
        <v>36</v>
      </c>
      <c r="I2037" s="9">
        <v>27</v>
      </c>
      <c r="J2037" s="9">
        <v>9</v>
      </c>
      <c r="K2037" s="9">
        <v>0</v>
      </c>
      <c r="L2037" s="9">
        <v>0</v>
      </c>
      <c r="M2037" s="9">
        <v>5</v>
      </c>
      <c r="N2037" s="9">
        <v>4</v>
      </c>
      <c r="O2037" s="9">
        <v>6</v>
      </c>
      <c r="P2037" s="9">
        <v>4</v>
      </c>
      <c r="Q2037" s="9">
        <v>3</v>
      </c>
      <c r="R2037" s="9">
        <v>1</v>
      </c>
      <c r="S2037" s="9">
        <v>7</v>
      </c>
      <c r="T2037" s="9">
        <v>3</v>
      </c>
      <c r="U2037" s="9">
        <v>2</v>
      </c>
      <c r="V2037" s="9">
        <v>1</v>
      </c>
      <c r="W2037" s="9">
        <v>0</v>
      </c>
      <c r="X2037" s="9">
        <v>35</v>
      </c>
      <c r="Y2037" s="9">
        <v>1</v>
      </c>
      <c r="Z2037" s="9">
        <v>0</v>
      </c>
      <c r="AA2037" s="9">
        <v>16</v>
      </c>
      <c r="AB2037" s="9">
        <v>9</v>
      </c>
      <c r="AC2037" s="9">
        <v>6</v>
      </c>
      <c r="AD2037" s="9">
        <v>5</v>
      </c>
      <c r="AE2037" s="9">
        <v>0</v>
      </c>
      <c r="AF2037" s="9">
        <v>27</v>
      </c>
      <c r="AG2037" s="9">
        <v>2</v>
      </c>
      <c r="AH2037" s="9">
        <v>5</v>
      </c>
      <c r="AI2037" s="9">
        <v>2</v>
      </c>
      <c r="AJ2037" s="9">
        <v>33</v>
      </c>
      <c r="AK2037" s="9">
        <v>2</v>
      </c>
      <c r="AL2037" s="9">
        <v>1</v>
      </c>
      <c r="AM2037" s="9">
        <v>0</v>
      </c>
      <c r="AN2037" s="9">
        <v>36</v>
      </c>
      <c r="AO2037" s="9">
        <v>0</v>
      </c>
      <c r="AP2037" s="9">
        <v>0</v>
      </c>
      <c r="AQ2037" s="9">
        <v>0</v>
      </c>
      <c r="AR2037" s="9">
        <v>3</v>
      </c>
      <c r="AS2037" s="9">
        <v>33</v>
      </c>
      <c r="AT2037" s="10">
        <v>0</v>
      </c>
    </row>
    <row r="2038" spans="1:46" ht="57" x14ac:dyDescent="0.25">
      <c r="A2038" s="26" t="str">
        <f t="shared" si="62"/>
        <v>2017Licensed practical nursesNorthwest TerritoriesOther places of work</v>
      </c>
      <c r="B2038" s="24">
        <v>2017</v>
      </c>
      <c r="C2038" s="9" t="s">
        <v>3</v>
      </c>
      <c r="D2038" s="9" t="s">
        <v>169</v>
      </c>
      <c r="E2038" s="9" t="str">
        <f t="shared" si="63"/>
        <v>Northwest Territories</v>
      </c>
      <c r="F2038" s="9" t="s">
        <v>183</v>
      </c>
      <c r="G2038" s="9" t="s">
        <v>13</v>
      </c>
      <c r="H2038" s="9">
        <v>15</v>
      </c>
      <c r="I2038" s="9">
        <v>13</v>
      </c>
      <c r="J2038" s="9">
        <v>2</v>
      </c>
      <c r="K2038" s="9">
        <v>0</v>
      </c>
      <c r="L2038" s="9">
        <v>0</v>
      </c>
      <c r="M2038" s="9">
        <v>1</v>
      </c>
      <c r="N2038" s="9">
        <v>3</v>
      </c>
      <c r="O2038" s="9">
        <v>0</v>
      </c>
      <c r="P2038" s="9">
        <v>4</v>
      </c>
      <c r="Q2038" s="9">
        <v>2</v>
      </c>
      <c r="R2038" s="9">
        <v>1</v>
      </c>
      <c r="S2038" s="9">
        <v>2</v>
      </c>
      <c r="T2038" s="9">
        <v>1</v>
      </c>
      <c r="U2038" s="9">
        <v>1</v>
      </c>
      <c r="V2038" s="9">
        <v>0</v>
      </c>
      <c r="W2038" s="9">
        <v>0</v>
      </c>
      <c r="X2038" s="9">
        <v>15</v>
      </c>
      <c r="Y2038" s="9">
        <v>0</v>
      </c>
      <c r="Z2038" s="9">
        <v>0</v>
      </c>
      <c r="AA2038" s="9">
        <v>4</v>
      </c>
      <c r="AB2038" s="9">
        <v>7</v>
      </c>
      <c r="AC2038" s="9">
        <v>1</v>
      </c>
      <c r="AD2038" s="9">
        <v>3</v>
      </c>
      <c r="AE2038" s="9">
        <v>0</v>
      </c>
      <c r="AF2038" s="9">
        <v>11</v>
      </c>
      <c r="AG2038" s="9">
        <v>0</v>
      </c>
      <c r="AH2038" s="9">
        <v>2</v>
      </c>
      <c r="AI2038" s="9">
        <v>2</v>
      </c>
      <c r="AJ2038" s="9">
        <v>8</v>
      </c>
      <c r="AK2038" s="9">
        <v>1</v>
      </c>
      <c r="AL2038" s="9">
        <v>6</v>
      </c>
      <c r="AM2038" s="9">
        <v>0</v>
      </c>
      <c r="AN2038" s="9">
        <v>14</v>
      </c>
      <c r="AO2038" s="9">
        <v>0</v>
      </c>
      <c r="AP2038" s="9">
        <v>0</v>
      </c>
      <c r="AQ2038" s="9">
        <v>1</v>
      </c>
      <c r="AR2038" s="9">
        <v>8</v>
      </c>
      <c r="AS2038" s="9">
        <v>7</v>
      </c>
      <c r="AT2038" s="10">
        <v>0</v>
      </c>
    </row>
    <row r="2039" spans="1:46" ht="57" x14ac:dyDescent="0.25">
      <c r="A2039" s="26" t="str">
        <f t="shared" si="62"/>
        <v>2017Licensed practical nursesNorthwest TerritoriesUnknown places of work</v>
      </c>
      <c r="B2039" s="24">
        <v>2017</v>
      </c>
      <c r="C2039" s="9" t="s">
        <v>3</v>
      </c>
      <c r="D2039" s="9" t="s">
        <v>169</v>
      </c>
      <c r="E2039" s="9" t="str">
        <f t="shared" si="63"/>
        <v>Northwest Territories</v>
      </c>
      <c r="F2039" s="9" t="s">
        <v>184</v>
      </c>
      <c r="G2039" s="9" t="s">
        <v>49</v>
      </c>
      <c r="H2039" s="9">
        <v>1</v>
      </c>
      <c r="I2039" s="9">
        <v>1</v>
      </c>
      <c r="J2039" s="9">
        <v>0</v>
      </c>
      <c r="K2039" s="9">
        <v>0</v>
      </c>
      <c r="L2039" s="9">
        <v>0</v>
      </c>
      <c r="M2039" s="9">
        <v>0</v>
      </c>
      <c r="N2039" s="9">
        <v>1</v>
      </c>
      <c r="O2039" s="9">
        <v>0</v>
      </c>
      <c r="P2039" s="9">
        <v>0</v>
      </c>
      <c r="Q2039" s="9">
        <v>0</v>
      </c>
      <c r="R2039" s="9">
        <v>0</v>
      </c>
      <c r="S2039" s="9">
        <v>0</v>
      </c>
      <c r="T2039" s="9">
        <v>0</v>
      </c>
      <c r="U2039" s="9">
        <v>0</v>
      </c>
      <c r="V2039" s="9">
        <v>0</v>
      </c>
      <c r="W2039" s="9">
        <v>0</v>
      </c>
      <c r="X2039" s="9">
        <v>1</v>
      </c>
      <c r="Y2039" s="9">
        <v>0</v>
      </c>
      <c r="Z2039" s="9">
        <v>0</v>
      </c>
      <c r="AA2039" s="9">
        <v>1</v>
      </c>
      <c r="AB2039" s="9">
        <v>0</v>
      </c>
      <c r="AC2039" s="9">
        <v>0</v>
      </c>
      <c r="AD2039" s="9">
        <v>0</v>
      </c>
      <c r="AE2039" s="9">
        <v>0</v>
      </c>
      <c r="AF2039" s="9">
        <v>0</v>
      </c>
      <c r="AG2039" s="9">
        <v>0</v>
      </c>
      <c r="AH2039" s="9">
        <v>1</v>
      </c>
      <c r="AI2039" s="9">
        <v>0</v>
      </c>
      <c r="AJ2039" s="9">
        <v>0</v>
      </c>
      <c r="AK2039" s="9">
        <v>0</v>
      </c>
      <c r="AL2039" s="9">
        <v>0</v>
      </c>
      <c r="AM2039" s="9">
        <v>1</v>
      </c>
      <c r="AN2039" s="9">
        <v>0</v>
      </c>
      <c r="AO2039" s="9">
        <v>0</v>
      </c>
      <c r="AP2039" s="9">
        <v>0</v>
      </c>
      <c r="AQ2039" s="9">
        <v>1</v>
      </c>
      <c r="AR2039" s="9">
        <v>1</v>
      </c>
      <c r="AS2039" s="9">
        <v>0</v>
      </c>
      <c r="AT2039" s="10">
        <v>0</v>
      </c>
    </row>
    <row r="2040" spans="1:46" ht="42.75" x14ac:dyDescent="0.25">
      <c r="A2040" s="26" t="str">
        <f t="shared" si="62"/>
        <v>2017Licensed practical nursesCanadaAll places of work</v>
      </c>
      <c r="B2040" s="24">
        <v>2017</v>
      </c>
      <c r="C2040" s="9" t="s">
        <v>3</v>
      </c>
      <c r="D2040" s="9" t="s">
        <v>171</v>
      </c>
      <c r="E2040" s="9" t="str">
        <f t="shared" si="63"/>
        <v>Canada</v>
      </c>
      <c r="F2040" s="9" t="s">
        <v>179</v>
      </c>
      <c r="G2040" s="9" t="s">
        <v>9</v>
      </c>
      <c r="H2040" s="9">
        <v>106854</v>
      </c>
      <c r="I2040" s="9">
        <v>97194</v>
      </c>
      <c r="J2040" s="9">
        <v>9660</v>
      </c>
      <c r="K2040" s="9">
        <v>0</v>
      </c>
      <c r="L2040" s="9">
        <v>4335</v>
      </c>
      <c r="M2040" s="9">
        <v>14919</v>
      </c>
      <c r="N2040" s="9">
        <v>16556</v>
      </c>
      <c r="O2040" s="9">
        <v>14878</v>
      </c>
      <c r="P2040" s="9">
        <v>13692</v>
      </c>
      <c r="Q2040" s="9">
        <v>13079</v>
      </c>
      <c r="R2040" s="9">
        <v>11611</v>
      </c>
      <c r="S2040" s="9">
        <v>9467</v>
      </c>
      <c r="T2040" s="9">
        <v>5685</v>
      </c>
      <c r="U2040" s="9">
        <v>2055</v>
      </c>
      <c r="V2040" s="9">
        <v>576</v>
      </c>
      <c r="W2040" s="9">
        <v>1</v>
      </c>
      <c r="X2040" s="9">
        <v>99814</v>
      </c>
      <c r="Y2040" s="9">
        <v>6330</v>
      </c>
      <c r="Z2040" s="9">
        <v>710</v>
      </c>
      <c r="AA2040" s="9">
        <v>60476</v>
      </c>
      <c r="AB2040" s="9">
        <v>23180</v>
      </c>
      <c r="AC2040" s="9">
        <v>11529</v>
      </c>
      <c r="AD2040" s="9">
        <v>11192</v>
      </c>
      <c r="AE2040" s="9">
        <v>477</v>
      </c>
      <c r="AF2040" s="9">
        <v>51819</v>
      </c>
      <c r="AG2040" s="9">
        <v>40617</v>
      </c>
      <c r="AH2040" s="9">
        <v>14370</v>
      </c>
      <c r="AI2040" s="9">
        <v>48</v>
      </c>
      <c r="AJ2040" s="9">
        <v>96143</v>
      </c>
      <c r="AK2040" s="9">
        <v>2085</v>
      </c>
      <c r="AL2040" s="9">
        <v>8525</v>
      </c>
      <c r="AM2040" s="9">
        <v>101</v>
      </c>
      <c r="AN2040" s="9">
        <v>102967</v>
      </c>
      <c r="AO2040" s="9">
        <v>2322</v>
      </c>
      <c r="AP2040" s="9">
        <v>1258</v>
      </c>
      <c r="AQ2040" s="9">
        <v>307</v>
      </c>
      <c r="AR2040" s="9">
        <v>93321</v>
      </c>
      <c r="AS2040" s="9">
        <v>13520</v>
      </c>
      <c r="AT2040" s="10">
        <v>13</v>
      </c>
    </row>
    <row r="2041" spans="1:46" ht="42.75" x14ac:dyDescent="0.25">
      <c r="A2041" s="26" t="str">
        <f t="shared" si="62"/>
        <v>2017Licensed practical nursesCanadaHospital</v>
      </c>
      <c r="B2041" s="24">
        <v>2017</v>
      </c>
      <c r="C2041" s="9" t="s">
        <v>3</v>
      </c>
      <c r="D2041" s="9" t="s">
        <v>171</v>
      </c>
      <c r="E2041" s="9" t="str">
        <f t="shared" si="63"/>
        <v>Canada</v>
      </c>
      <c r="F2041" s="9" t="s">
        <v>180</v>
      </c>
      <c r="G2041" s="9" t="s">
        <v>10</v>
      </c>
      <c r="H2041" s="9">
        <v>49252</v>
      </c>
      <c r="I2041" s="9">
        <v>44366</v>
      </c>
      <c r="J2041" s="9">
        <v>4886</v>
      </c>
      <c r="K2041" s="9">
        <v>0</v>
      </c>
      <c r="L2041" s="9">
        <v>2031</v>
      </c>
      <c r="M2041" s="9">
        <v>7067</v>
      </c>
      <c r="N2041" s="9">
        <v>7768</v>
      </c>
      <c r="O2041" s="9">
        <v>7118</v>
      </c>
      <c r="P2041" s="9">
        <v>6233</v>
      </c>
      <c r="Q2041" s="9">
        <v>5835</v>
      </c>
      <c r="R2041" s="9">
        <v>5550</v>
      </c>
      <c r="S2041" s="9">
        <v>4482</v>
      </c>
      <c r="T2041" s="9">
        <v>2280</v>
      </c>
      <c r="U2041" s="9">
        <v>699</v>
      </c>
      <c r="V2041" s="9">
        <v>188</v>
      </c>
      <c r="W2041" s="9">
        <v>1</v>
      </c>
      <c r="X2041" s="9">
        <v>47451</v>
      </c>
      <c r="Y2041" s="9">
        <v>1652</v>
      </c>
      <c r="Z2041" s="9">
        <v>149</v>
      </c>
      <c r="AA2041" s="9">
        <v>27569</v>
      </c>
      <c r="AB2041" s="9">
        <v>11167</v>
      </c>
      <c r="AC2041" s="9">
        <v>5051</v>
      </c>
      <c r="AD2041" s="9">
        <v>5372</v>
      </c>
      <c r="AE2041" s="9">
        <v>93</v>
      </c>
      <c r="AF2041" s="9">
        <v>22789</v>
      </c>
      <c r="AG2041" s="9">
        <v>20809</v>
      </c>
      <c r="AH2041" s="9">
        <v>5649</v>
      </c>
      <c r="AI2041" s="9">
        <v>5</v>
      </c>
      <c r="AJ2041" s="9">
        <v>47072</v>
      </c>
      <c r="AK2041" s="9">
        <v>119</v>
      </c>
      <c r="AL2041" s="9">
        <v>2054</v>
      </c>
      <c r="AM2041" s="9">
        <v>7</v>
      </c>
      <c r="AN2041" s="9">
        <v>48629</v>
      </c>
      <c r="AO2041" s="9">
        <v>404</v>
      </c>
      <c r="AP2041" s="9">
        <v>170</v>
      </c>
      <c r="AQ2041" s="9">
        <v>49</v>
      </c>
      <c r="AR2041" s="9">
        <v>44455</v>
      </c>
      <c r="AS2041" s="9">
        <v>4791</v>
      </c>
      <c r="AT2041" s="10">
        <v>6</v>
      </c>
    </row>
    <row r="2042" spans="1:46" ht="42.75" x14ac:dyDescent="0.25">
      <c r="A2042" s="26" t="str">
        <f t="shared" si="62"/>
        <v>2017Licensed practical nursesCanadaCommunity health</v>
      </c>
      <c r="B2042" s="24">
        <v>2017</v>
      </c>
      <c r="C2042" s="9" t="s">
        <v>3</v>
      </c>
      <c r="D2042" s="9" t="s">
        <v>171</v>
      </c>
      <c r="E2042" s="9" t="str">
        <f t="shared" si="63"/>
        <v>Canada</v>
      </c>
      <c r="F2042" s="9" t="s">
        <v>182</v>
      </c>
      <c r="G2042" s="9" t="s">
        <v>11</v>
      </c>
      <c r="H2042" s="9">
        <v>14931</v>
      </c>
      <c r="I2042" s="9">
        <v>13913</v>
      </c>
      <c r="J2042" s="9">
        <v>1018</v>
      </c>
      <c r="K2042" s="9">
        <v>0</v>
      </c>
      <c r="L2042" s="9">
        <v>639</v>
      </c>
      <c r="M2042" s="9">
        <v>2165</v>
      </c>
      <c r="N2042" s="9">
        <v>2437</v>
      </c>
      <c r="O2042" s="9">
        <v>2021</v>
      </c>
      <c r="P2042" s="9">
        <v>1876</v>
      </c>
      <c r="Q2042" s="9">
        <v>1763</v>
      </c>
      <c r="R2042" s="9">
        <v>1427</v>
      </c>
      <c r="S2042" s="9">
        <v>1243</v>
      </c>
      <c r="T2042" s="9">
        <v>884</v>
      </c>
      <c r="U2042" s="9">
        <v>374</v>
      </c>
      <c r="V2042" s="9">
        <v>102</v>
      </c>
      <c r="W2042" s="9">
        <v>0</v>
      </c>
      <c r="X2042" s="9">
        <v>13693</v>
      </c>
      <c r="Y2042" s="9">
        <v>1147</v>
      </c>
      <c r="Z2042" s="9">
        <v>91</v>
      </c>
      <c r="AA2042" s="9">
        <v>8259</v>
      </c>
      <c r="AB2042" s="9">
        <v>3133</v>
      </c>
      <c r="AC2042" s="9">
        <v>1702</v>
      </c>
      <c r="AD2042" s="9">
        <v>1772</v>
      </c>
      <c r="AE2042" s="9">
        <v>65</v>
      </c>
      <c r="AF2042" s="9">
        <v>7868</v>
      </c>
      <c r="AG2042" s="9">
        <v>4631</v>
      </c>
      <c r="AH2042" s="9">
        <v>2428</v>
      </c>
      <c r="AI2042" s="9">
        <v>4</v>
      </c>
      <c r="AJ2042" s="9">
        <v>12368</v>
      </c>
      <c r="AK2042" s="9">
        <v>720</v>
      </c>
      <c r="AL2042" s="9">
        <v>1838</v>
      </c>
      <c r="AM2042" s="9">
        <v>5</v>
      </c>
      <c r="AN2042" s="9">
        <v>14084</v>
      </c>
      <c r="AO2042" s="9">
        <v>705</v>
      </c>
      <c r="AP2042" s="9">
        <v>115</v>
      </c>
      <c r="AQ2042" s="9">
        <v>27</v>
      </c>
      <c r="AR2042" s="9">
        <v>12191</v>
      </c>
      <c r="AS2042" s="9">
        <v>2740</v>
      </c>
      <c r="AT2042" s="10">
        <v>0</v>
      </c>
    </row>
    <row r="2043" spans="1:46" ht="57" x14ac:dyDescent="0.25">
      <c r="A2043" s="26" t="str">
        <f t="shared" si="62"/>
        <v>2017Licensed practical nursesCanadaNursing home/long-term care</v>
      </c>
      <c r="B2043" s="24">
        <v>2017</v>
      </c>
      <c r="C2043" s="9" t="s">
        <v>3</v>
      </c>
      <c r="D2043" s="9" t="s">
        <v>171</v>
      </c>
      <c r="E2043" s="9" t="str">
        <f t="shared" si="63"/>
        <v>Canada</v>
      </c>
      <c r="F2043" s="9" t="s">
        <v>181</v>
      </c>
      <c r="G2043" s="9" t="s">
        <v>12</v>
      </c>
      <c r="H2043" s="9">
        <v>33991</v>
      </c>
      <c r="I2043" s="9">
        <v>30975</v>
      </c>
      <c r="J2043" s="9">
        <v>3016</v>
      </c>
      <c r="K2043" s="9">
        <v>0</v>
      </c>
      <c r="L2043" s="9">
        <v>1399</v>
      </c>
      <c r="M2043" s="9">
        <v>4686</v>
      </c>
      <c r="N2043" s="9">
        <v>5155</v>
      </c>
      <c r="O2043" s="9">
        <v>4481</v>
      </c>
      <c r="P2043" s="9">
        <v>4362</v>
      </c>
      <c r="Q2043" s="9">
        <v>4350</v>
      </c>
      <c r="R2043" s="9">
        <v>3705</v>
      </c>
      <c r="S2043" s="9">
        <v>2972</v>
      </c>
      <c r="T2043" s="9">
        <v>1976</v>
      </c>
      <c r="U2043" s="9">
        <v>718</v>
      </c>
      <c r="V2043" s="9">
        <v>187</v>
      </c>
      <c r="W2043" s="9">
        <v>0</v>
      </c>
      <c r="X2043" s="9">
        <v>30458</v>
      </c>
      <c r="Y2043" s="9">
        <v>3157</v>
      </c>
      <c r="Z2043" s="9">
        <v>376</v>
      </c>
      <c r="AA2043" s="9">
        <v>19988</v>
      </c>
      <c r="AB2043" s="9">
        <v>6977</v>
      </c>
      <c r="AC2043" s="9">
        <v>3848</v>
      </c>
      <c r="AD2043" s="9">
        <v>2933</v>
      </c>
      <c r="AE2043" s="9">
        <v>245</v>
      </c>
      <c r="AF2043" s="9">
        <v>16776</v>
      </c>
      <c r="AG2043" s="9">
        <v>12341</v>
      </c>
      <c r="AH2043" s="9">
        <v>4856</v>
      </c>
      <c r="AI2043" s="9">
        <v>18</v>
      </c>
      <c r="AJ2043" s="9">
        <v>30699</v>
      </c>
      <c r="AK2043" s="9">
        <v>945</v>
      </c>
      <c r="AL2043" s="9">
        <v>2344</v>
      </c>
      <c r="AM2043" s="9">
        <v>3</v>
      </c>
      <c r="AN2043" s="9">
        <v>33261</v>
      </c>
      <c r="AO2043" s="9">
        <v>630</v>
      </c>
      <c r="AP2043" s="9">
        <v>67</v>
      </c>
      <c r="AQ2043" s="9">
        <v>33</v>
      </c>
      <c r="AR2043" s="9">
        <v>28925</v>
      </c>
      <c r="AS2043" s="9">
        <v>5062</v>
      </c>
      <c r="AT2043" s="10">
        <v>4</v>
      </c>
    </row>
    <row r="2044" spans="1:46" ht="42.75" x14ac:dyDescent="0.25">
      <c r="A2044" s="26" t="str">
        <f t="shared" si="62"/>
        <v>2017Licensed practical nursesCanadaOther places of work</v>
      </c>
      <c r="B2044" s="24">
        <v>2017</v>
      </c>
      <c r="C2044" s="9" t="s">
        <v>3</v>
      </c>
      <c r="D2044" s="9" t="s">
        <v>171</v>
      </c>
      <c r="E2044" s="9" t="str">
        <f t="shared" si="63"/>
        <v>Canada</v>
      </c>
      <c r="F2044" s="9" t="s">
        <v>183</v>
      </c>
      <c r="G2044" s="9" t="s">
        <v>13</v>
      </c>
      <c r="H2044" s="9">
        <v>8567</v>
      </c>
      <c r="I2044" s="9">
        <v>7833</v>
      </c>
      <c r="J2044" s="9">
        <v>734</v>
      </c>
      <c r="K2044" s="9">
        <v>0</v>
      </c>
      <c r="L2044" s="9">
        <v>259</v>
      </c>
      <c r="M2044" s="9">
        <v>979</v>
      </c>
      <c r="N2044" s="9">
        <v>1174</v>
      </c>
      <c r="O2044" s="9">
        <v>1236</v>
      </c>
      <c r="P2044" s="9">
        <v>1210</v>
      </c>
      <c r="Q2044" s="9">
        <v>1124</v>
      </c>
      <c r="R2044" s="9">
        <v>920</v>
      </c>
      <c r="S2044" s="9">
        <v>763</v>
      </c>
      <c r="T2044" s="9">
        <v>541</v>
      </c>
      <c r="U2044" s="9">
        <v>262</v>
      </c>
      <c r="V2044" s="9">
        <v>99</v>
      </c>
      <c r="W2044" s="9">
        <v>0</v>
      </c>
      <c r="X2044" s="9">
        <v>8136</v>
      </c>
      <c r="Y2044" s="9">
        <v>371</v>
      </c>
      <c r="Z2044" s="9">
        <v>60</v>
      </c>
      <c r="AA2044" s="9">
        <v>4600</v>
      </c>
      <c r="AB2044" s="9">
        <v>1894</v>
      </c>
      <c r="AC2044" s="9">
        <v>925</v>
      </c>
      <c r="AD2044" s="9">
        <v>1108</v>
      </c>
      <c r="AE2044" s="9">
        <v>40</v>
      </c>
      <c r="AF2044" s="9">
        <v>4358</v>
      </c>
      <c r="AG2044" s="9">
        <v>2813</v>
      </c>
      <c r="AH2044" s="9">
        <v>1388</v>
      </c>
      <c r="AI2044" s="9">
        <v>8</v>
      </c>
      <c r="AJ2044" s="9">
        <v>5969</v>
      </c>
      <c r="AK2044" s="9">
        <v>296</v>
      </c>
      <c r="AL2044" s="9">
        <v>2287</v>
      </c>
      <c r="AM2044" s="9">
        <v>15</v>
      </c>
      <c r="AN2044" s="9">
        <v>6967</v>
      </c>
      <c r="AO2044" s="9">
        <v>580</v>
      </c>
      <c r="AP2044" s="9">
        <v>906</v>
      </c>
      <c r="AQ2044" s="9">
        <v>114</v>
      </c>
      <c r="AR2044" s="9">
        <v>7655</v>
      </c>
      <c r="AS2044" s="9">
        <v>911</v>
      </c>
      <c r="AT2044" s="10">
        <v>1</v>
      </c>
    </row>
    <row r="2045" spans="1:46" ht="42.75" x14ac:dyDescent="0.25">
      <c r="A2045" s="26" t="str">
        <f t="shared" si="62"/>
        <v>2017Licensed practical nursesCanadaUnknown places of work</v>
      </c>
      <c r="B2045" s="24">
        <v>2017</v>
      </c>
      <c r="C2045" s="9" t="s">
        <v>3</v>
      </c>
      <c r="D2045" s="9" t="s">
        <v>171</v>
      </c>
      <c r="E2045" s="9" t="str">
        <f t="shared" si="63"/>
        <v>Canada</v>
      </c>
      <c r="F2045" s="9" t="s">
        <v>184</v>
      </c>
      <c r="G2045" s="9" t="s">
        <v>49</v>
      </c>
      <c r="H2045" s="9">
        <v>113</v>
      </c>
      <c r="I2045" s="9">
        <v>107</v>
      </c>
      <c r="J2045" s="9">
        <v>6</v>
      </c>
      <c r="K2045" s="9">
        <v>0</v>
      </c>
      <c r="L2045" s="9">
        <v>7</v>
      </c>
      <c r="M2045" s="9">
        <v>22</v>
      </c>
      <c r="N2045" s="9">
        <v>22</v>
      </c>
      <c r="O2045" s="9">
        <v>22</v>
      </c>
      <c r="P2045" s="9">
        <v>11</v>
      </c>
      <c r="Q2045" s="9">
        <v>7</v>
      </c>
      <c r="R2045" s="9">
        <v>9</v>
      </c>
      <c r="S2045" s="9">
        <v>7</v>
      </c>
      <c r="T2045" s="9">
        <v>4</v>
      </c>
      <c r="U2045" s="9">
        <v>2</v>
      </c>
      <c r="V2045" s="9">
        <v>0</v>
      </c>
      <c r="W2045" s="9">
        <v>0</v>
      </c>
      <c r="X2045" s="9">
        <v>76</v>
      </c>
      <c r="Y2045" s="9">
        <v>3</v>
      </c>
      <c r="Z2045" s="9">
        <v>34</v>
      </c>
      <c r="AA2045" s="9">
        <v>60</v>
      </c>
      <c r="AB2045" s="9">
        <v>9</v>
      </c>
      <c r="AC2045" s="9">
        <v>3</v>
      </c>
      <c r="AD2045" s="9">
        <v>7</v>
      </c>
      <c r="AE2045" s="9">
        <v>34</v>
      </c>
      <c r="AF2045" s="9">
        <v>28</v>
      </c>
      <c r="AG2045" s="9">
        <v>23</v>
      </c>
      <c r="AH2045" s="9">
        <v>49</v>
      </c>
      <c r="AI2045" s="9">
        <v>13</v>
      </c>
      <c r="AJ2045" s="9">
        <v>35</v>
      </c>
      <c r="AK2045" s="9">
        <v>5</v>
      </c>
      <c r="AL2045" s="9">
        <v>2</v>
      </c>
      <c r="AM2045" s="9">
        <v>71</v>
      </c>
      <c r="AN2045" s="9">
        <v>26</v>
      </c>
      <c r="AO2045" s="9">
        <v>3</v>
      </c>
      <c r="AP2045" s="9">
        <v>0</v>
      </c>
      <c r="AQ2045" s="9">
        <v>84</v>
      </c>
      <c r="AR2045" s="9">
        <v>95</v>
      </c>
      <c r="AS2045" s="9">
        <v>16</v>
      </c>
      <c r="AT2045" s="10">
        <v>2</v>
      </c>
    </row>
    <row r="2046" spans="1:46" ht="57" x14ac:dyDescent="0.25">
      <c r="A2046" s="26" t="str">
        <f t="shared" si="62"/>
        <v>2017Nurse practitionersNewfoundland and LabradorAll places of work</v>
      </c>
      <c r="B2046" s="24">
        <v>2017</v>
      </c>
      <c r="C2046" s="9" t="s">
        <v>5</v>
      </c>
      <c r="D2046" s="9" t="s">
        <v>162</v>
      </c>
      <c r="E2046" s="9" t="str">
        <f t="shared" si="63"/>
        <v>Newfoundland and Labrador</v>
      </c>
      <c r="F2046" s="9" t="s">
        <v>179</v>
      </c>
      <c r="G2046" s="9" t="s">
        <v>9</v>
      </c>
      <c r="H2046" s="9">
        <v>163</v>
      </c>
      <c r="I2046" s="9">
        <v>139</v>
      </c>
      <c r="J2046" s="9">
        <v>24</v>
      </c>
      <c r="K2046" s="9">
        <v>0</v>
      </c>
      <c r="L2046" s="9">
        <v>0</v>
      </c>
      <c r="M2046" s="9">
        <v>4</v>
      </c>
      <c r="N2046" s="9">
        <v>24</v>
      </c>
      <c r="O2046" s="9">
        <v>18</v>
      </c>
      <c r="P2046" s="9">
        <v>20</v>
      </c>
      <c r="Q2046" s="9">
        <v>31</v>
      </c>
      <c r="R2046" s="9">
        <v>34</v>
      </c>
      <c r="S2046" s="9">
        <v>19</v>
      </c>
      <c r="T2046" s="9">
        <v>9</v>
      </c>
      <c r="U2046" s="9">
        <v>3</v>
      </c>
      <c r="V2046" s="9">
        <v>1</v>
      </c>
      <c r="W2046" s="9">
        <v>0</v>
      </c>
      <c r="X2046" s="9">
        <v>162</v>
      </c>
      <c r="Y2046" s="9">
        <v>1</v>
      </c>
      <c r="Z2046" s="9">
        <v>0</v>
      </c>
      <c r="AA2046" s="9">
        <v>30</v>
      </c>
      <c r="AB2046" s="9">
        <v>36</v>
      </c>
      <c r="AC2046" s="9">
        <v>59</v>
      </c>
      <c r="AD2046" s="9">
        <v>38</v>
      </c>
      <c r="AE2046" s="9">
        <v>0</v>
      </c>
      <c r="AF2046" s="9">
        <v>129</v>
      </c>
      <c r="AG2046" s="9">
        <v>11</v>
      </c>
      <c r="AH2046" s="9">
        <v>23</v>
      </c>
      <c r="AI2046" s="9">
        <v>0</v>
      </c>
      <c r="AJ2046" s="9">
        <v>8</v>
      </c>
      <c r="AK2046" s="9">
        <v>2</v>
      </c>
      <c r="AL2046" s="9">
        <v>153</v>
      </c>
      <c r="AM2046" s="9">
        <v>0</v>
      </c>
      <c r="AN2046" s="9">
        <v>151</v>
      </c>
      <c r="AO2046" s="9">
        <v>4</v>
      </c>
      <c r="AP2046" s="9">
        <v>8</v>
      </c>
      <c r="AQ2046" s="9">
        <v>0</v>
      </c>
      <c r="AR2046" s="9">
        <v>98</v>
      </c>
      <c r="AS2046" s="9">
        <v>65</v>
      </c>
      <c r="AT2046" s="10">
        <v>0</v>
      </c>
    </row>
    <row r="2047" spans="1:46" ht="57" x14ac:dyDescent="0.25">
      <c r="A2047" s="26" t="str">
        <f t="shared" si="62"/>
        <v>2017Nurse practitionersNewfoundland and LabradorHospital</v>
      </c>
      <c r="B2047" s="24">
        <v>2017</v>
      </c>
      <c r="C2047" s="9" t="s">
        <v>5</v>
      </c>
      <c r="D2047" s="9" t="s">
        <v>162</v>
      </c>
      <c r="E2047" s="9" t="str">
        <f t="shared" si="63"/>
        <v>Newfoundland and Labrador</v>
      </c>
      <c r="F2047" s="9" t="s">
        <v>180</v>
      </c>
      <c r="G2047" s="9" t="s">
        <v>10</v>
      </c>
      <c r="H2047" s="9">
        <v>66</v>
      </c>
      <c r="I2047" s="9">
        <v>57</v>
      </c>
      <c r="J2047" s="9">
        <v>9</v>
      </c>
      <c r="K2047" s="9">
        <v>0</v>
      </c>
      <c r="L2047" s="9">
        <v>0</v>
      </c>
      <c r="M2047" s="9">
        <v>3</v>
      </c>
      <c r="N2047" s="9">
        <v>16</v>
      </c>
      <c r="O2047" s="9">
        <v>6</v>
      </c>
      <c r="P2047" s="9">
        <v>12</v>
      </c>
      <c r="Q2047" s="9">
        <v>12</v>
      </c>
      <c r="R2047" s="9">
        <v>10</v>
      </c>
      <c r="S2047" s="9">
        <v>7</v>
      </c>
      <c r="T2047" s="9">
        <v>0</v>
      </c>
      <c r="U2047" s="9">
        <v>0</v>
      </c>
      <c r="V2047" s="9">
        <v>0</v>
      </c>
      <c r="W2047" s="9">
        <v>0</v>
      </c>
      <c r="X2047" s="9">
        <v>65</v>
      </c>
      <c r="Y2047" s="9">
        <v>1</v>
      </c>
      <c r="Z2047" s="9">
        <v>0</v>
      </c>
      <c r="AA2047" s="9">
        <v>19</v>
      </c>
      <c r="AB2047" s="9">
        <v>16</v>
      </c>
      <c r="AC2047" s="9">
        <v>21</v>
      </c>
      <c r="AD2047" s="9">
        <v>10</v>
      </c>
      <c r="AE2047" s="9">
        <v>0</v>
      </c>
      <c r="AF2047" s="9">
        <v>57</v>
      </c>
      <c r="AG2047" s="9">
        <v>4</v>
      </c>
      <c r="AH2047" s="9">
        <v>5</v>
      </c>
      <c r="AI2047" s="9">
        <v>0</v>
      </c>
      <c r="AJ2047" s="9">
        <v>5</v>
      </c>
      <c r="AK2047" s="9">
        <v>0</v>
      </c>
      <c r="AL2047" s="9">
        <v>61</v>
      </c>
      <c r="AM2047" s="9">
        <v>0</v>
      </c>
      <c r="AN2047" s="9">
        <v>65</v>
      </c>
      <c r="AO2047" s="9">
        <v>1</v>
      </c>
      <c r="AP2047" s="9">
        <v>0</v>
      </c>
      <c r="AQ2047" s="9">
        <v>0</v>
      </c>
      <c r="AR2047" s="9">
        <v>48</v>
      </c>
      <c r="AS2047" s="9">
        <v>18</v>
      </c>
      <c r="AT2047" s="10">
        <v>0</v>
      </c>
    </row>
    <row r="2048" spans="1:46" ht="57" x14ac:dyDescent="0.25">
      <c r="A2048" s="26" t="str">
        <f t="shared" si="62"/>
        <v>2017Nurse practitionersNewfoundland and LabradorCommunity health</v>
      </c>
      <c r="B2048" s="24">
        <v>2017</v>
      </c>
      <c r="C2048" s="9" t="s">
        <v>5</v>
      </c>
      <c r="D2048" s="9" t="s">
        <v>162</v>
      </c>
      <c r="E2048" s="9" t="str">
        <f t="shared" si="63"/>
        <v>Newfoundland and Labrador</v>
      </c>
      <c r="F2048" s="9" t="s">
        <v>182</v>
      </c>
      <c r="G2048" s="9" t="s">
        <v>11</v>
      </c>
      <c r="H2048" s="9">
        <v>54</v>
      </c>
      <c r="I2048" s="9">
        <v>47</v>
      </c>
      <c r="J2048" s="9">
        <v>7</v>
      </c>
      <c r="K2048" s="9">
        <v>0</v>
      </c>
      <c r="L2048" s="9">
        <v>0</v>
      </c>
      <c r="M2048" s="9">
        <v>1</v>
      </c>
      <c r="N2048" s="9">
        <v>5</v>
      </c>
      <c r="O2048" s="9">
        <v>6</v>
      </c>
      <c r="P2048" s="9">
        <v>4</v>
      </c>
      <c r="Q2048" s="9">
        <v>9</v>
      </c>
      <c r="R2048" s="9">
        <v>15</v>
      </c>
      <c r="S2048" s="9">
        <v>5</v>
      </c>
      <c r="T2048" s="9">
        <v>7</v>
      </c>
      <c r="U2048" s="9">
        <v>1</v>
      </c>
      <c r="V2048" s="9">
        <v>1</v>
      </c>
      <c r="W2048" s="9">
        <v>0</v>
      </c>
      <c r="X2048" s="9">
        <v>54</v>
      </c>
      <c r="Y2048" s="9">
        <v>0</v>
      </c>
      <c r="Z2048" s="9">
        <v>0</v>
      </c>
      <c r="AA2048" s="9">
        <v>7</v>
      </c>
      <c r="AB2048" s="9">
        <v>11</v>
      </c>
      <c r="AC2048" s="9">
        <v>23</v>
      </c>
      <c r="AD2048" s="9">
        <v>13</v>
      </c>
      <c r="AE2048" s="9">
        <v>0</v>
      </c>
      <c r="AF2048" s="9">
        <v>36</v>
      </c>
      <c r="AG2048" s="9">
        <v>4</v>
      </c>
      <c r="AH2048" s="9">
        <v>14</v>
      </c>
      <c r="AI2048" s="9">
        <v>0</v>
      </c>
      <c r="AJ2048" s="9">
        <v>2</v>
      </c>
      <c r="AK2048" s="9">
        <v>0</v>
      </c>
      <c r="AL2048" s="9">
        <v>52</v>
      </c>
      <c r="AM2048" s="9">
        <v>0</v>
      </c>
      <c r="AN2048" s="9">
        <v>50</v>
      </c>
      <c r="AO2048" s="9">
        <v>3</v>
      </c>
      <c r="AP2048" s="9">
        <v>1</v>
      </c>
      <c r="AQ2048" s="9">
        <v>0</v>
      </c>
      <c r="AR2048" s="9">
        <v>16</v>
      </c>
      <c r="AS2048" s="9">
        <v>38</v>
      </c>
      <c r="AT2048" s="10">
        <v>0</v>
      </c>
    </row>
    <row r="2049" spans="1:46" ht="57" x14ac:dyDescent="0.25">
      <c r="A2049" s="26" t="str">
        <f t="shared" si="62"/>
        <v>2017Nurse practitionersNewfoundland and LabradorNursing home/long-term care</v>
      </c>
      <c r="B2049" s="24">
        <v>2017</v>
      </c>
      <c r="C2049" s="9" t="s">
        <v>5</v>
      </c>
      <c r="D2049" s="9" t="s">
        <v>162</v>
      </c>
      <c r="E2049" s="9" t="str">
        <f t="shared" si="63"/>
        <v>Newfoundland and Labrador</v>
      </c>
      <c r="F2049" s="9" t="s">
        <v>181</v>
      </c>
      <c r="G2049" s="9" t="s">
        <v>12</v>
      </c>
      <c r="H2049" s="9">
        <v>11</v>
      </c>
      <c r="I2049" s="9">
        <v>10</v>
      </c>
      <c r="J2049" s="9">
        <v>1</v>
      </c>
      <c r="K2049" s="9">
        <v>0</v>
      </c>
      <c r="L2049" s="9">
        <v>0</v>
      </c>
      <c r="M2049" s="9">
        <v>0</v>
      </c>
      <c r="N2049" s="9">
        <v>2</v>
      </c>
      <c r="O2049" s="9">
        <v>1</v>
      </c>
      <c r="P2049" s="9">
        <v>1</v>
      </c>
      <c r="Q2049" s="9">
        <v>2</v>
      </c>
      <c r="R2049" s="9">
        <v>3</v>
      </c>
      <c r="S2049" s="9">
        <v>0</v>
      </c>
      <c r="T2049" s="9">
        <v>1</v>
      </c>
      <c r="U2049" s="9">
        <v>1</v>
      </c>
      <c r="V2049" s="9">
        <v>0</v>
      </c>
      <c r="W2049" s="9">
        <v>0</v>
      </c>
      <c r="X2049" s="9">
        <v>11</v>
      </c>
      <c r="Y2049" s="9">
        <v>0</v>
      </c>
      <c r="Z2049" s="9">
        <v>0</v>
      </c>
      <c r="AA2049" s="9">
        <v>2</v>
      </c>
      <c r="AB2049" s="9">
        <v>1</v>
      </c>
      <c r="AC2049" s="9">
        <v>5</v>
      </c>
      <c r="AD2049" s="9">
        <v>3</v>
      </c>
      <c r="AE2049" s="9">
        <v>0</v>
      </c>
      <c r="AF2049" s="9">
        <v>10</v>
      </c>
      <c r="AG2049" s="9">
        <v>0</v>
      </c>
      <c r="AH2049" s="9">
        <v>1</v>
      </c>
      <c r="AI2049" s="9">
        <v>0</v>
      </c>
      <c r="AJ2049" s="9">
        <v>0</v>
      </c>
      <c r="AK2049" s="9">
        <v>0</v>
      </c>
      <c r="AL2049" s="9">
        <v>11</v>
      </c>
      <c r="AM2049" s="9">
        <v>0</v>
      </c>
      <c r="AN2049" s="9">
        <v>11</v>
      </c>
      <c r="AO2049" s="9">
        <v>0</v>
      </c>
      <c r="AP2049" s="9">
        <v>0</v>
      </c>
      <c r="AQ2049" s="9">
        <v>0</v>
      </c>
      <c r="AR2049" s="9">
        <v>6</v>
      </c>
      <c r="AS2049" s="9">
        <v>5</v>
      </c>
      <c r="AT2049" s="10">
        <v>0</v>
      </c>
    </row>
    <row r="2050" spans="1:46" ht="57" x14ac:dyDescent="0.25">
      <c r="A2050" s="26" t="str">
        <f t="shared" si="62"/>
        <v>2017Nurse practitionersNewfoundland and LabradorOther places of work</v>
      </c>
      <c r="B2050" s="24">
        <v>2017</v>
      </c>
      <c r="C2050" s="9" t="s">
        <v>5</v>
      </c>
      <c r="D2050" s="9" t="s">
        <v>162</v>
      </c>
      <c r="E2050" s="9" t="str">
        <f t="shared" si="63"/>
        <v>Newfoundland and Labrador</v>
      </c>
      <c r="F2050" s="9" t="s">
        <v>183</v>
      </c>
      <c r="G2050" s="9" t="s">
        <v>13</v>
      </c>
      <c r="H2050" s="9">
        <v>32</v>
      </c>
      <c r="I2050" s="9">
        <v>25</v>
      </c>
      <c r="J2050" s="9">
        <v>7</v>
      </c>
      <c r="K2050" s="9">
        <v>0</v>
      </c>
      <c r="L2050" s="9">
        <v>0</v>
      </c>
      <c r="M2050" s="9">
        <v>0</v>
      </c>
      <c r="N2050" s="9">
        <v>1</v>
      </c>
      <c r="O2050" s="9">
        <v>5</v>
      </c>
      <c r="P2050" s="9">
        <v>3</v>
      </c>
      <c r="Q2050" s="9">
        <v>8</v>
      </c>
      <c r="R2050" s="9">
        <v>6</v>
      </c>
      <c r="S2050" s="9">
        <v>7</v>
      </c>
      <c r="T2050" s="9">
        <v>1</v>
      </c>
      <c r="U2050" s="9">
        <v>1</v>
      </c>
      <c r="V2050" s="9">
        <v>0</v>
      </c>
      <c r="W2050" s="9">
        <v>0</v>
      </c>
      <c r="X2050" s="9">
        <v>32</v>
      </c>
      <c r="Y2050" s="9">
        <v>0</v>
      </c>
      <c r="Z2050" s="9">
        <v>0</v>
      </c>
      <c r="AA2050" s="9">
        <v>2</v>
      </c>
      <c r="AB2050" s="9">
        <v>8</v>
      </c>
      <c r="AC2050" s="9">
        <v>10</v>
      </c>
      <c r="AD2050" s="9">
        <v>12</v>
      </c>
      <c r="AE2050" s="9">
        <v>0</v>
      </c>
      <c r="AF2050" s="9">
        <v>26</v>
      </c>
      <c r="AG2050" s="9">
        <v>3</v>
      </c>
      <c r="AH2050" s="9">
        <v>3</v>
      </c>
      <c r="AI2050" s="9">
        <v>0</v>
      </c>
      <c r="AJ2050" s="9">
        <v>1</v>
      </c>
      <c r="AK2050" s="9">
        <v>2</v>
      </c>
      <c r="AL2050" s="9">
        <v>29</v>
      </c>
      <c r="AM2050" s="9">
        <v>0</v>
      </c>
      <c r="AN2050" s="9">
        <v>25</v>
      </c>
      <c r="AO2050" s="9">
        <v>0</v>
      </c>
      <c r="AP2050" s="9">
        <v>7</v>
      </c>
      <c r="AQ2050" s="9">
        <v>0</v>
      </c>
      <c r="AR2050" s="9">
        <v>28</v>
      </c>
      <c r="AS2050" s="9">
        <v>4</v>
      </c>
      <c r="AT2050" s="10">
        <v>0</v>
      </c>
    </row>
    <row r="2051" spans="1:46" ht="42.75" x14ac:dyDescent="0.25">
      <c r="A2051" s="26" t="str">
        <f t="shared" ref="A2051:A2114" si="64">CONCATENATE(B2051,C2051,E2051,G2051)</f>
        <v>2017Nurse practitionersPrince Edward IslandAll places of work</v>
      </c>
      <c r="B2051" s="24">
        <v>2017</v>
      </c>
      <c r="C2051" s="9" t="s">
        <v>5</v>
      </c>
      <c r="D2051" s="9" t="s">
        <v>163</v>
      </c>
      <c r="E2051" s="9" t="str">
        <f t="shared" ref="E2051:E2114" si="65">TRIM(MID(D2051,3,50))</f>
        <v>Prince Edward Island</v>
      </c>
      <c r="F2051" s="9" t="s">
        <v>179</v>
      </c>
      <c r="G2051" s="9" t="s">
        <v>9</v>
      </c>
      <c r="H2051" s="9">
        <v>24</v>
      </c>
      <c r="I2051" s="9">
        <v>23</v>
      </c>
      <c r="J2051" s="9">
        <v>1</v>
      </c>
      <c r="K2051" s="9">
        <v>0</v>
      </c>
      <c r="L2051" s="9">
        <v>0</v>
      </c>
      <c r="M2051" s="9">
        <v>0</v>
      </c>
      <c r="N2051" s="9">
        <v>5</v>
      </c>
      <c r="O2051" s="9">
        <v>8</v>
      </c>
      <c r="P2051" s="9">
        <v>6</v>
      </c>
      <c r="Q2051" s="9">
        <v>4</v>
      </c>
      <c r="R2051" s="9">
        <v>1</v>
      </c>
      <c r="S2051" s="9">
        <v>0</v>
      </c>
      <c r="T2051" s="9">
        <v>0</v>
      </c>
      <c r="U2051" s="9">
        <v>0</v>
      </c>
      <c r="V2051" s="9">
        <v>0</v>
      </c>
      <c r="W2051" s="9">
        <v>0</v>
      </c>
      <c r="X2051" s="9">
        <v>23</v>
      </c>
      <c r="Y2051" s="9">
        <v>1</v>
      </c>
      <c r="Z2051" s="9">
        <v>0</v>
      </c>
      <c r="AA2051" s="9">
        <v>9</v>
      </c>
      <c r="AB2051" s="9">
        <v>12</v>
      </c>
      <c r="AC2051" s="9">
        <v>2</v>
      </c>
      <c r="AD2051" s="9">
        <v>1</v>
      </c>
      <c r="AE2051" s="9">
        <v>0</v>
      </c>
      <c r="AF2051" s="9">
        <v>18</v>
      </c>
      <c r="AG2051" s="9">
        <v>3</v>
      </c>
      <c r="AH2051" s="9">
        <v>3</v>
      </c>
      <c r="AI2051" s="9">
        <v>0</v>
      </c>
      <c r="AJ2051" s="9">
        <v>3</v>
      </c>
      <c r="AK2051" s="9">
        <v>0</v>
      </c>
      <c r="AL2051" s="9">
        <v>21</v>
      </c>
      <c r="AM2051" s="9">
        <v>0</v>
      </c>
      <c r="AN2051" s="9">
        <v>23</v>
      </c>
      <c r="AO2051" s="9">
        <v>0</v>
      </c>
      <c r="AP2051" s="9">
        <v>1</v>
      </c>
      <c r="AQ2051" s="9">
        <v>0</v>
      </c>
      <c r="AR2051" s="9">
        <v>16</v>
      </c>
      <c r="AS2051" s="9">
        <v>8</v>
      </c>
      <c r="AT2051" s="10">
        <v>0</v>
      </c>
    </row>
    <row r="2052" spans="1:46" ht="42.75" x14ac:dyDescent="0.25">
      <c r="A2052" s="26" t="str">
        <f t="shared" si="64"/>
        <v>2017Nurse practitionersPrince Edward IslandHospital</v>
      </c>
      <c r="B2052" s="24">
        <v>2017</v>
      </c>
      <c r="C2052" s="9" t="s">
        <v>5</v>
      </c>
      <c r="D2052" s="9" t="s">
        <v>163</v>
      </c>
      <c r="E2052" s="9" t="str">
        <f t="shared" si="65"/>
        <v>Prince Edward Island</v>
      </c>
      <c r="F2052" s="9" t="s">
        <v>180</v>
      </c>
      <c r="G2052" s="9" t="s">
        <v>10</v>
      </c>
      <c r="H2052" s="9">
        <v>4</v>
      </c>
      <c r="I2052" s="9">
        <v>4</v>
      </c>
      <c r="J2052" s="9">
        <v>0</v>
      </c>
      <c r="K2052" s="9">
        <v>0</v>
      </c>
      <c r="L2052" s="9">
        <v>0</v>
      </c>
      <c r="M2052" s="9">
        <v>0</v>
      </c>
      <c r="N2052" s="9">
        <v>1</v>
      </c>
      <c r="O2052" s="9">
        <v>1</v>
      </c>
      <c r="P2052" s="9">
        <v>1</v>
      </c>
      <c r="Q2052" s="9">
        <v>1</v>
      </c>
      <c r="R2052" s="9">
        <v>0</v>
      </c>
      <c r="S2052" s="9">
        <v>0</v>
      </c>
      <c r="T2052" s="9">
        <v>0</v>
      </c>
      <c r="U2052" s="9">
        <v>0</v>
      </c>
      <c r="V2052" s="9">
        <v>0</v>
      </c>
      <c r="W2052" s="9">
        <v>0</v>
      </c>
      <c r="X2052" s="9">
        <v>4</v>
      </c>
      <c r="Y2052" s="9">
        <v>0</v>
      </c>
      <c r="Z2052" s="9">
        <v>0</v>
      </c>
      <c r="AA2052" s="9">
        <v>2</v>
      </c>
      <c r="AB2052" s="9">
        <v>2</v>
      </c>
      <c r="AC2052" s="9">
        <v>0</v>
      </c>
      <c r="AD2052" s="9">
        <v>0</v>
      </c>
      <c r="AE2052" s="9">
        <v>0</v>
      </c>
      <c r="AF2052" s="9">
        <v>1</v>
      </c>
      <c r="AG2052" s="9">
        <v>2</v>
      </c>
      <c r="AH2052" s="9">
        <v>1</v>
      </c>
      <c r="AI2052" s="9">
        <v>0</v>
      </c>
      <c r="AJ2052" s="9">
        <v>3</v>
      </c>
      <c r="AK2052" s="9">
        <v>0</v>
      </c>
      <c r="AL2052" s="9">
        <v>1</v>
      </c>
      <c r="AM2052" s="9">
        <v>0</v>
      </c>
      <c r="AN2052" s="9">
        <v>4</v>
      </c>
      <c r="AO2052" s="9">
        <v>0</v>
      </c>
      <c r="AP2052" s="9">
        <v>0</v>
      </c>
      <c r="AQ2052" s="9">
        <v>0</v>
      </c>
      <c r="AR2052" s="9">
        <v>4</v>
      </c>
      <c r="AS2052" s="9">
        <v>0</v>
      </c>
      <c r="AT2052" s="10">
        <v>0</v>
      </c>
    </row>
    <row r="2053" spans="1:46" ht="42.75" x14ac:dyDescent="0.25">
      <c r="A2053" s="26" t="str">
        <f t="shared" si="64"/>
        <v>2017Nurse practitionersPrince Edward IslandCommunity health</v>
      </c>
      <c r="B2053" s="24">
        <v>2017</v>
      </c>
      <c r="C2053" s="9" t="s">
        <v>5</v>
      </c>
      <c r="D2053" s="9" t="s">
        <v>163</v>
      </c>
      <c r="E2053" s="9" t="str">
        <f t="shared" si="65"/>
        <v>Prince Edward Island</v>
      </c>
      <c r="F2053" s="9" t="s">
        <v>182</v>
      </c>
      <c r="G2053" s="9" t="s">
        <v>11</v>
      </c>
      <c r="H2053" s="9">
        <v>15</v>
      </c>
      <c r="I2053" s="9">
        <v>14</v>
      </c>
      <c r="J2053" s="9">
        <v>1</v>
      </c>
      <c r="K2053" s="9">
        <v>0</v>
      </c>
      <c r="L2053" s="9">
        <v>0</v>
      </c>
      <c r="M2053" s="9">
        <v>0</v>
      </c>
      <c r="N2053" s="9">
        <v>4</v>
      </c>
      <c r="O2053" s="9">
        <v>7</v>
      </c>
      <c r="P2053" s="9">
        <v>3</v>
      </c>
      <c r="Q2053" s="9">
        <v>1</v>
      </c>
      <c r="R2053" s="9">
        <v>0</v>
      </c>
      <c r="S2053" s="9">
        <v>0</v>
      </c>
      <c r="T2053" s="9">
        <v>0</v>
      </c>
      <c r="U2053" s="9">
        <v>0</v>
      </c>
      <c r="V2053" s="9">
        <v>0</v>
      </c>
      <c r="W2053" s="9">
        <v>0</v>
      </c>
      <c r="X2053" s="9">
        <v>14</v>
      </c>
      <c r="Y2053" s="9">
        <v>1</v>
      </c>
      <c r="Z2053" s="9">
        <v>0</v>
      </c>
      <c r="AA2053" s="9">
        <v>6</v>
      </c>
      <c r="AB2053" s="9">
        <v>8</v>
      </c>
      <c r="AC2053" s="9">
        <v>1</v>
      </c>
      <c r="AD2053" s="9">
        <v>0</v>
      </c>
      <c r="AE2053" s="9">
        <v>0</v>
      </c>
      <c r="AF2053" s="9">
        <v>12</v>
      </c>
      <c r="AG2053" s="9">
        <v>1</v>
      </c>
      <c r="AH2053" s="9">
        <v>2</v>
      </c>
      <c r="AI2053" s="9">
        <v>0</v>
      </c>
      <c r="AJ2053" s="9">
        <v>0</v>
      </c>
      <c r="AK2053" s="9">
        <v>0</v>
      </c>
      <c r="AL2053" s="9">
        <v>15</v>
      </c>
      <c r="AM2053" s="9">
        <v>0</v>
      </c>
      <c r="AN2053" s="9">
        <v>15</v>
      </c>
      <c r="AO2053" s="9">
        <v>0</v>
      </c>
      <c r="AP2053" s="9">
        <v>0</v>
      </c>
      <c r="AQ2053" s="9">
        <v>0</v>
      </c>
      <c r="AR2053" s="9">
        <v>8</v>
      </c>
      <c r="AS2053" s="9">
        <v>7</v>
      </c>
      <c r="AT2053" s="10">
        <v>0</v>
      </c>
    </row>
    <row r="2054" spans="1:46" ht="57" x14ac:dyDescent="0.25">
      <c r="A2054" s="26" t="str">
        <f t="shared" si="64"/>
        <v>2017Nurse practitionersPrince Edward IslandNursing home/long-term care</v>
      </c>
      <c r="B2054" s="24">
        <v>2017</v>
      </c>
      <c r="C2054" s="9" t="s">
        <v>5</v>
      </c>
      <c r="D2054" s="9" t="s">
        <v>163</v>
      </c>
      <c r="E2054" s="9" t="str">
        <f t="shared" si="65"/>
        <v>Prince Edward Island</v>
      </c>
      <c r="F2054" s="9" t="s">
        <v>181</v>
      </c>
      <c r="G2054" s="9" t="s">
        <v>12</v>
      </c>
      <c r="H2054" s="9">
        <v>1</v>
      </c>
      <c r="I2054" s="9">
        <v>1</v>
      </c>
      <c r="J2054" s="9">
        <v>0</v>
      </c>
      <c r="K2054" s="9">
        <v>0</v>
      </c>
      <c r="L2054" s="9">
        <v>0</v>
      </c>
      <c r="M2054" s="9">
        <v>0</v>
      </c>
      <c r="N2054" s="9">
        <v>0</v>
      </c>
      <c r="O2054" s="9">
        <v>0</v>
      </c>
      <c r="P2054" s="9">
        <v>0</v>
      </c>
      <c r="Q2054" s="9">
        <v>1</v>
      </c>
      <c r="R2054" s="9">
        <v>0</v>
      </c>
      <c r="S2054" s="9">
        <v>0</v>
      </c>
      <c r="T2054" s="9">
        <v>0</v>
      </c>
      <c r="U2054" s="9">
        <v>0</v>
      </c>
      <c r="V2054" s="9">
        <v>0</v>
      </c>
      <c r="W2054" s="9">
        <v>0</v>
      </c>
      <c r="X2054" s="9">
        <v>1</v>
      </c>
      <c r="Y2054" s="9">
        <v>0</v>
      </c>
      <c r="Z2054" s="9">
        <v>0</v>
      </c>
      <c r="AA2054" s="9">
        <v>0</v>
      </c>
      <c r="AB2054" s="9">
        <v>1</v>
      </c>
      <c r="AC2054" s="9">
        <v>0</v>
      </c>
      <c r="AD2054" s="9">
        <v>0</v>
      </c>
      <c r="AE2054" s="9">
        <v>0</v>
      </c>
      <c r="AF2054" s="9">
        <v>1</v>
      </c>
      <c r="AG2054" s="9">
        <v>0</v>
      </c>
      <c r="AH2054" s="9">
        <v>0</v>
      </c>
      <c r="AI2054" s="9">
        <v>0</v>
      </c>
      <c r="AJ2054" s="9">
        <v>0</v>
      </c>
      <c r="AK2054" s="9">
        <v>0</v>
      </c>
      <c r="AL2054" s="9">
        <v>1</v>
      </c>
      <c r="AM2054" s="9">
        <v>0</v>
      </c>
      <c r="AN2054" s="9">
        <v>1</v>
      </c>
      <c r="AO2054" s="9">
        <v>0</v>
      </c>
      <c r="AP2054" s="9">
        <v>0</v>
      </c>
      <c r="AQ2054" s="9">
        <v>0</v>
      </c>
      <c r="AR2054" s="9">
        <v>1</v>
      </c>
      <c r="AS2054" s="9">
        <v>0</v>
      </c>
      <c r="AT2054" s="10">
        <v>0</v>
      </c>
    </row>
    <row r="2055" spans="1:46" ht="42.75" x14ac:dyDescent="0.25">
      <c r="A2055" s="26" t="str">
        <f t="shared" si="64"/>
        <v>2017Nurse practitionersPrince Edward IslandOther places of work</v>
      </c>
      <c r="B2055" s="24">
        <v>2017</v>
      </c>
      <c r="C2055" s="9" t="s">
        <v>5</v>
      </c>
      <c r="D2055" s="9" t="s">
        <v>163</v>
      </c>
      <c r="E2055" s="9" t="str">
        <f t="shared" si="65"/>
        <v>Prince Edward Island</v>
      </c>
      <c r="F2055" s="9" t="s">
        <v>183</v>
      </c>
      <c r="G2055" s="9" t="s">
        <v>13</v>
      </c>
      <c r="H2055" s="9">
        <v>4</v>
      </c>
      <c r="I2055" s="9">
        <v>4</v>
      </c>
      <c r="J2055" s="9">
        <v>0</v>
      </c>
      <c r="K2055" s="9">
        <v>0</v>
      </c>
      <c r="L2055" s="9">
        <v>0</v>
      </c>
      <c r="M2055" s="9">
        <v>0</v>
      </c>
      <c r="N2055" s="9">
        <v>0</v>
      </c>
      <c r="O2055" s="9">
        <v>0</v>
      </c>
      <c r="P2055" s="9">
        <v>2</v>
      </c>
      <c r="Q2055" s="9">
        <v>1</v>
      </c>
      <c r="R2055" s="9">
        <v>1</v>
      </c>
      <c r="S2055" s="9">
        <v>0</v>
      </c>
      <c r="T2055" s="9">
        <v>0</v>
      </c>
      <c r="U2055" s="9">
        <v>0</v>
      </c>
      <c r="V2055" s="9">
        <v>0</v>
      </c>
      <c r="W2055" s="9">
        <v>0</v>
      </c>
      <c r="X2055" s="9">
        <v>4</v>
      </c>
      <c r="Y2055" s="9">
        <v>0</v>
      </c>
      <c r="Z2055" s="9">
        <v>0</v>
      </c>
      <c r="AA2055" s="9">
        <v>1</v>
      </c>
      <c r="AB2055" s="9">
        <v>1</v>
      </c>
      <c r="AC2055" s="9">
        <v>1</v>
      </c>
      <c r="AD2055" s="9">
        <v>1</v>
      </c>
      <c r="AE2055" s="9">
        <v>0</v>
      </c>
      <c r="AF2055" s="9">
        <v>4</v>
      </c>
      <c r="AG2055" s="9">
        <v>0</v>
      </c>
      <c r="AH2055" s="9">
        <v>0</v>
      </c>
      <c r="AI2055" s="9">
        <v>0</v>
      </c>
      <c r="AJ2055" s="9">
        <v>0</v>
      </c>
      <c r="AK2055" s="9">
        <v>0</v>
      </c>
      <c r="AL2055" s="9">
        <v>4</v>
      </c>
      <c r="AM2055" s="9">
        <v>0</v>
      </c>
      <c r="AN2055" s="9">
        <v>3</v>
      </c>
      <c r="AO2055" s="9">
        <v>0</v>
      </c>
      <c r="AP2055" s="9">
        <v>1</v>
      </c>
      <c r="AQ2055" s="9">
        <v>0</v>
      </c>
      <c r="AR2055" s="9">
        <v>3</v>
      </c>
      <c r="AS2055" s="9">
        <v>1</v>
      </c>
      <c r="AT2055" s="10">
        <v>0</v>
      </c>
    </row>
    <row r="2056" spans="1:46" ht="42.75" x14ac:dyDescent="0.25">
      <c r="A2056" s="26" t="str">
        <f t="shared" si="64"/>
        <v>2017Nurse practitionersNova ScotiaAll places of work</v>
      </c>
      <c r="B2056" s="24">
        <v>2017</v>
      </c>
      <c r="C2056" s="9" t="s">
        <v>5</v>
      </c>
      <c r="D2056" s="9" t="s">
        <v>164</v>
      </c>
      <c r="E2056" s="9" t="str">
        <f t="shared" si="65"/>
        <v>Nova Scotia</v>
      </c>
      <c r="F2056" s="9" t="s">
        <v>179</v>
      </c>
      <c r="G2056" s="9" t="s">
        <v>9</v>
      </c>
      <c r="H2056" s="9">
        <v>157</v>
      </c>
      <c r="I2056" s="9">
        <v>151</v>
      </c>
      <c r="J2056" s="9">
        <v>6</v>
      </c>
      <c r="K2056" s="9">
        <v>0</v>
      </c>
      <c r="L2056" s="9">
        <v>0</v>
      </c>
      <c r="M2056" s="9">
        <v>5</v>
      </c>
      <c r="N2056" s="9">
        <v>13</v>
      </c>
      <c r="O2056" s="9">
        <v>23</v>
      </c>
      <c r="P2056" s="9">
        <v>27</v>
      </c>
      <c r="Q2056" s="9">
        <v>23</v>
      </c>
      <c r="R2056" s="9">
        <v>28</v>
      </c>
      <c r="S2056" s="9">
        <v>25</v>
      </c>
      <c r="T2056" s="9">
        <v>12</v>
      </c>
      <c r="U2056" s="9">
        <v>1</v>
      </c>
      <c r="V2056" s="9">
        <v>0</v>
      </c>
      <c r="W2056" s="9">
        <v>0</v>
      </c>
      <c r="X2056" s="9">
        <v>154</v>
      </c>
      <c r="Y2056" s="9">
        <v>3</v>
      </c>
      <c r="Z2056" s="9">
        <v>0</v>
      </c>
      <c r="AA2056" s="9">
        <v>24</v>
      </c>
      <c r="AB2056" s="9">
        <v>39</v>
      </c>
      <c r="AC2056" s="9">
        <v>50</v>
      </c>
      <c r="AD2056" s="9">
        <v>44</v>
      </c>
      <c r="AE2056" s="9">
        <v>0</v>
      </c>
      <c r="AF2056" s="9">
        <v>130</v>
      </c>
      <c r="AG2056" s="9">
        <v>15</v>
      </c>
      <c r="AH2056" s="9">
        <v>12</v>
      </c>
      <c r="AI2056" s="9">
        <v>0</v>
      </c>
      <c r="AJ2056" s="9">
        <v>11</v>
      </c>
      <c r="AK2056" s="9">
        <v>0</v>
      </c>
      <c r="AL2056" s="9">
        <v>146</v>
      </c>
      <c r="AM2056" s="9">
        <v>0</v>
      </c>
      <c r="AN2056" s="9">
        <v>149</v>
      </c>
      <c r="AO2056" s="9">
        <v>2</v>
      </c>
      <c r="AP2056" s="9">
        <v>6</v>
      </c>
      <c r="AQ2056" s="9">
        <v>0</v>
      </c>
      <c r="AR2056" s="9">
        <v>103</v>
      </c>
      <c r="AS2056" s="9">
        <v>54</v>
      </c>
      <c r="AT2056" s="10">
        <v>0</v>
      </c>
    </row>
    <row r="2057" spans="1:46" ht="42.75" x14ac:dyDescent="0.25">
      <c r="A2057" s="26" t="str">
        <f t="shared" si="64"/>
        <v>2017Nurse practitionersNova ScotiaHospital</v>
      </c>
      <c r="B2057" s="24">
        <v>2017</v>
      </c>
      <c r="C2057" s="9" t="s">
        <v>5</v>
      </c>
      <c r="D2057" s="9" t="s">
        <v>164</v>
      </c>
      <c r="E2057" s="9" t="str">
        <f t="shared" si="65"/>
        <v>Nova Scotia</v>
      </c>
      <c r="F2057" s="9" t="s">
        <v>180</v>
      </c>
      <c r="G2057" s="9" t="s">
        <v>10</v>
      </c>
      <c r="H2057" s="9">
        <v>67</v>
      </c>
      <c r="I2057" s="9">
        <v>65</v>
      </c>
      <c r="J2057" s="9">
        <v>2</v>
      </c>
      <c r="K2057" s="9">
        <v>0</v>
      </c>
      <c r="L2057" s="9">
        <v>0</v>
      </c>
      <c r="M2057" s="9">
        <v>1</v>
      </c>
      <c r="N2057" s="9">
        <v>7</v>
      </c>
      <c r="O2057" s="9">
        <v>11</v>
      </c>
      <c r="P2057" s="9">
        <v>10</v>
      </c>
      <c r="Q2057" s="9">
        <v>11</v>
      </c>
      <c r="R2057" s="9">
        <v>16</v>
      </c>
      <c r="S2057" s="9">
        <v>8</v>
      </c>
      <c r="T2057" s="9">
        <v>3</v>
      </c>
      <c r="U2057" s="9">
        <v>0</v>
      </c>
      <c r="V2057" s="9">
        <v>0</v>
      </c>
      <c r="W2057" s="9">
        <v>0</v>
      </c>
      <c r="X2057" s="9">
        <v>66</v>
      </c>
      <c r="Y2057" s="9">
        <v>1</v>
      </c>
      <c r="Z2057" s="9">
        <v>0</v>
      </c>
      <c r="AA2057" s="9">
        <v>12</v>
      </c>
      <c r="AB2057" s="9">
        <v>15</v>
      </c>
      <c r="AC2057" s="9">
        <v>23</v>
      </c>
      <c r="AD2057" s="9">
        <v>17</v>
      </c>
      <c r="AE2057" s="9">
        <v>0</v>
      </c>
      <c r="AF2057" s="9">
        <v>54</v>
      </c>
      <c r="AG2057" s="9">
        <v>8</v>
      </c>
      <c r="AH2057" s="9">
        <v>5</v>
      </c>
      <c r="AI2057" s="9">
        <v>0</v>
      </c>
      <c r="AJ2057" s="9">
        <v>8</v>
      </c>
      <c r="AK2057" s="9">
        <v>0</v>
      </c>
      <c r="AL2057" s="9">
        <v>59</v>
      </c>
      <c r="AM2057" s="9">
        <v>0</v>
      </c>
      <c r="AN2057" s="9">
        <v>67</v>
      </c>
      <c r="AO2057" s="9">
        <v>0</v>
      </c>
      <c r="AP2057" s="9">
        <v>0</v>
      </c>
      <c r="AQ2057" s="9">
        <v>0</v>
      </c>
      <c r="AR2057" s="9">
        <v>64</v>
      </c>
      <c r="AS2057" s="9">
        <v>3</v>
      </c>
      <c r="AT2057" s="10">
        <v>0</v>
      </c>
    </row>
    <row r="2058" spans="1:46" ht="42.75" x14ac:dyDescent="0.25">
      <c r="A2058" s="26" t="str">
        <f t="shared" si="64"/>
        <v>2017Nurse practitionersNova ScotiaCommunity health</v>
      </c>
      <c r="B2058" s="24">
        <v>2017</v>
      </c>
      <c r="C2058" s="9" t="s">
        <v>5</v>
      </c>
      <c r="D2058" s="9" t="s">
        <v>164</v>
      </c>
      <c r="E2058" s="9" t="str">
        <f t="shared" si="65"/>
        <v>Nova Scotia</v>
      </c>
      <c r="F2058" s="9" t="s">
        <v>182</v>
      </c>
      <c r="G2058" s="9" t="s">
        <v>11</v>
      </c>
      <c r="H2058" s="9">
        <v>67</v>
      </c>
      <c r="I2058" s="9">
        <v>65</v>
      </c>
      <c r="J2058" s="9">
        <v>2</v>
      </c>
      <c r="K2058" s="9">
        <v>0</v>
      </c>
      <c r="L2058" s="9">
        <v>0</v>
      </c>
      <c r="M2058" s="9">
        <v>2</v>
      </c>
      <c r="N2058" s="9">
        <v>6</v>
      </c>
      <c r="O2058" s="9">
        <v>9</v>
      </c>
      <c r="P2058" s="9">
        <v>15</v>
      </c>
      <c r="Q2058" s="9">
        <v>10</v>
      </c>
      <c r="R2058" s="9">
        <v>9</v>
      </c>
      <c r="S2058" s="9">
        <v>11</v>
      </c>
      <c r="T2058" s="9">
        <v>5</v>
      </c>
      <c r="U2058" s="9">
        <v>0</v>
      </c>
      <c r="V2058" s="9">
        <v>0</v>
      </c>
      <c r="W2058" s="9">
        <v>0</v>
      </c>
      <c r="X2058" s="9">
        <v>65</v>
      </c>
      <c r="Y2058" s="9">
        <v>2</v>
      </c>
      <c r="Z2058" s="9">
        <v>0</v>
      </c>
      <c r="AA2058" s="9">
        <v>10</v>
      </c>
      <c r="AB2058" s="9">
        <v>20</v>
      </c>
      <c r="AC2058" s="9">
        <v>23</v>
      </c>
      <c r="AD2058" s="9">
        <v>14</v>
      </c>
      <c r="AE2058" s="9">
        <v>0</v>
      </c>
      <c r="AF2058" s="9">
        <v>56</v>
      </c>
      <c r="AG2058" s="9">
        <v>5</v>
      </c>
      <c r="AH2058" s="9">
        <v>6</v>
      </c>
      <c r="AI2058" s="9">
        <v>0</v>
      </c>
      <c r="AJ2058" s="9">
        <v>2</v>
      </c>
      <c r="AK2058" s="9">
        <v>0</v>
      </c>
      <c r="AL2058" s="9">
        <v>65</v>
      </c>
      <c r="AM2058" s="9">
        <v>0</v>
      </c>
      <c r="AN2058" s="9">
        <v>66</v>
      </c>
      <c r="AO2058" s="9">
        <v>1</v>
      </c>
      <c r="AP2058" s="9">
        <v>0</v>
      </c>
      <c r="AQ2058" s="9">
        <v>0</v>
      </c>
      <c r="AR2058" s="9">
        <v>23</v>
      </c>
      <c r="AS2058" s="9">
        <v>44</v>
      </c>
      <c r="AT2058" s="10">
        <v>0</v>
      </c>
    </row>
    <row r="2059" spans="1:46" ht="57" x14ac:dyDescent="0.25">
      <c r="A2059" s="26" t="str">
        <f t="shared" si="64"/>
        <v>2017Nurse practitionersNova ScotiaNursing home/long-term care</v>
      </c>
      <c r="B2059" s="24">
        <v>2017</v>
      </c>
      <c r="C2059" s="9" t="s">
        <v>5</v>
      </c>
      <c r="D2059" s="9" t="s">
        <v>164</v>
      </c>
      <c r="E2059" s="9" t="str">
        <f t="shared" si="65"/>
        <v>Nova Scotia</v>
      </c>
      <c r="F2059" s="9" t="s">
        <v>181</v>
      </c>
      <c r="G2059" s="9" t="s">
        <v>12</v>
      </c>
      <c r="H2059" s="9">
        <v>2</v>
      </c>
      <c r="I2059" s="9">
        <v>2</v>
      </c>
      <c r="J2059" s="9">
        <v>0</v>
      </c>
      <c r="K2059" s="9">
        <v>0</v>
      </c>
      <c r="L2059" s="9">
        <v>0</v>
      </c>
      <c r="M2059" s="9">
        <v>0</v>
      </c>
      <c r="N2059" s="9">
        <v>0</v>
      </c>
      <c r="O2059" s="9">
        <v>0</v>
      </c>
      <c r="P2059" s="9">
        <v>0</v>
      </c>
      <c r="Q2059" s="9">
        <v>0</v>
      </c>
      <c r="R2059" s="9">
        <v>0</v>
      </c>
      <c r="S2059" s="9">
        <v>1</v>
      </c>
      <c r="T2059" s="9">
        <v>1</v>
      </c>
      <c r="U2059" s="9">
        <v>0</v>
      </c>
      <c r="V2059" s="9">
        <v>0</v>
      </c>
      <c r="W2059" s="9">
        <v>0</v>
      </c>
      <c r="X2059" s="9">
        <v>2</v>
      </c>
      <c r="Y2059" s="9">
        <v>0</v>
      </c>
      <c r="Z2059" s="9">
        <v>0</v>
      </c>
      <c r="AA2059" s="9">
        <v>0</v>
      </c>
      <c r="AB2059" s="9">
        <v>0</v>
      </c>
      <c r="AC2059" s="9">
        <v>0</v>
      </c>
      <c r="AD2059" s="9">
        <v>2</v>
      </c>
      <c r="AE2059" s="9">
        <v>0</v>
      </c>
      <c r="AF2059" s="9">
        <v>2</v>
      </c>
      <c r="AG2059" s="9">
        <v>0</v>
      </c>
      <c r="AH2059" s="9">
        <v>0</v>
      </c>
      <c r="AI2059" s="9">
        <v>0</v>
      </c>
      <c r="AJ2059" s="9">
        <v>0</v>
      </c>
      <c r="AK2059" s="9">
        <v>0</v>
      </c>
      <c r="AL2059" s="9">
        <v>2</v>
      </c>
      <c r="AM2059" s="9">
        <v>0</v>
      </c>
      <c r="AN2059" s="9">
        <v>2</v>
      </c>
      <c r="AO2059" s="9">
        <v>0</v>
      </c>
      <c r="AP2059" s="9">
        <v>0</v>
      </c>
      <c r="AQ2059" s="9">
        <v>0</v>
      </c>
      <c r="AR2059" s="9">
        <v>1</v>
      </c>
      <c r="AS2059" s="9">
        <v>1</v>
      </c>
      <c r="AT2059" s="10">
        <v>0</v>
      </c>
    </row>
    <row r="2060" spans="1:46" ht="42.75" x14ac:dyDescent="0.25">
      <c r="A2060" s="26" t="str">
        <f t="shared" si="64"/>
        <v>2017Nurse practitionersNova ScotiaOther places of work</v>
      </c>
      <c r="B2060" s="24">
        <v>2017</v>
      </c>
      <c r="C2060" s="9" t="s">
        <v>5</v>
      </c>
      <c r="D2060" s="9" t="s">
        <v>164</v>
      </c>
      <c r="E2060" s="9" t="str">
        <f t="shared" si="65"/>
        <v>Nova Scotia</v>
      </c>
      <c r="F2060" s="9" t="s">
        <v>183</v>
      </c>
      <c r="G2060" s="9" t="s">
        <v>13</v>
      </c>
      <c r="H2060" s="9">
        <v>21</v>
      </c>
      <c r="I2060" s="9">
        <v>19</v>
      </c>
      <c r="J2060" s="9">
        <v>2</v>
      </c>
      <c r="K2060" s="9">
        <v>0</v>
      </c>
      <c r="L2060" s="9">
        <v>0</v>
      </c>
      <c r="M2060" s="9">
        <v>2</v>
      </c>
      <c r="N2060" s="9">
        <v>0</v>
      </c>
      <c r="O2060" s="9">
        <v>3</v>
      </c>
      <c r="P2060" s="9">
        <v>2</v>
      </c>
      <c r="Q2060" s="9">
        <v>2</v>
      </c>
      <c r="R2060" s="9">
        <v>3</v>
      </c>
      <c r="S2060" s="9">
        <v>5</v>
      </c>
      <c r="T2060" s="9">
        <v>3</v>
      </c>
      <c r="U2060" s="9">
        <v>1</v>
      </c>
      <c r="V2060" s="9">
        <v>0</v>
      </c>
      <c r="W2060" s="9">
        <v>0</v>
      </c>
      <c r="X2060" s="9">
        <v>21</v>
      </c>
      <c r="Y2060" s="9">
        <v>0</v>
      </c>
      <c r="Z2060" s="9">
        <v>0</v>
      </c>
      <c r="AA2060" s="9">
        <v>2</v>
      </c>
      <c r="AB2060" s="9">
        <v>4</v>
      </c>
      <c r="AC2060" s="9">
        <v>4</v>
      </c>
      <c r="AD2060" s="9">
        <v>11</v>
      </c>
      <c r="AE2060" s="9">
        <v>0</v>
      </c>
      <c r="AF2060" s="9">
        <v>18</v>
      </c>
      <c r="AG2060" s="9">
        <v>2</v>
      </c>
      <c r="AH2060" s="9">
        <v>1</v>
      </c>
      <c r="AI2060" s="9">
        <v>0</v>
      </c>
      <c r="AJ2060" s="9">
        <v>1</v>
      </c>
      <c r="AK2060" s="9">
        <v>0</v>
      </c>
      <c r="AL2060" s="9">
        <v>20</v>
      </c>
      <c r="AM2060" s="9">
        <v>0</v>
      </c>
      <c r="AN2060" s="9">
        <v>14</v>
      </c>
      <c r="AO2060" s="9">
        <v>1</v>
      </c>
      <c r="AP2060" s="9">
        <v>6</v>
      </c>
      <c r="AQ2060" s="9">
        <v>0</v>
      </c>
      <c r="AR2060" s="9">
        <v>15</v>
      </c>
      <c r="AS2060" s="9">
        <v>6</v>
      </c>
      <c r="AT2060" s="10">
        <v>0</v>
      </c>
    </row>
    <row r="2061" spans="1:46" ht="42.75" x14ac:dyDescent="0.25">
      <c r="A2061" s="26" t="str">
        <f t="shared" si="64"/>
        <v>2017Nurse practitionersNew BrunswickAll places of work</v>
      </c>
      <c r="B2061" s="24">
        <v>2017</v>
      </c>
      <c r="C2061" s="9" t="s">
        <v>5</v>
      </c>
      <c r="D2061" s="9" t="s">
        <v>165</v>
      </c>
      <c r="E2061" s="9" t="str">
        <f t="shared" si="65"/>
        <v>New Brunswick</v>
      </c>
      <c r="F2061" s="9" t="s">
        <v>179</v>
      </c>
      <c r="G2061" s="9" t="s">
        <v>9</v>
      </c>
      <c r="H2061" s="9">
        <v>121</v>
      </c>
      <c r="I2061" s="9">
        <v>116</v>
      </c>
      <c r="J2061" s="9">
        <v>5</v>
      </c>
      <c r="K2061" s="9">
        <v>0</v>
      </c>
      <c r="L2061" s="9">
        <v>0</v>
      </c>
      <c r="M2061" s="9">
        <v>1</v>
      </c>
      <c r="N2061" s="9">
        <v>20</v>
      </c>
      <c r="O2061" s="9">
        <v>23</v>
      </c>
      <c r="P2061" s="9">
        <v>24</v>
      </c>
      <c r="Q2061" s="9">
        <v>16</v>
      </c>
      <c r="R2061" s="9">
        <v>19</v>
      </c>
      <c r="S2061" s="9">
        <v>9</v>
      </c>
      <c r="T2061" s="9">
        <v>9</v>
      </c>
      <c r="U2061" s="9">
        <v>0</v>
      </c>
      <c r="V2061" s="9">
        <v>0</v>
      </c>
      <c r="W2061" s="9">
        <v>0</v>
      </c>
      <c r="X2061" s="9">
        <v>117</v>
      </c>
      <c r="Y2061" s="9">
        <v>4</v>
      </c>
      <c r="Z2061" s="9">
        <v>0</v>
      </c>
      <c r="AA2061" s="9">
        <v>19</v>
      </c>
      <c r="AB2061" s="9">
        <v>49</v>
      </c>
      <c r="AC2061" s="9">
        <v>31</v>
      </c>
      <c r="AD2061" s="9">
        <v>22</v>
      </c>
      <c r="AE2061" s="9">
        <v>0</v>
      </c>
      <c r="AF2061" s="9">
        <v>100</v>
      </c>
      <c r="AG2061" s="9">
        <v>12</v>
      </c>
      <c r="AH2061" s="9">
        <v>9</v>
      </c>
      <c r="AI2061" s="9">
        <v>0</v>
      </c>
      <c r="AJ2061" s="9">
        <v>12</v>
      </c>
      <c r="AK2061" s="9">
        <v>4</v>
      </c>
      <c r="AL2061" s="9">
        <v>105</v>
      </c>
      <c r="AM2061" s="9">
        <v>0</v>
      </c>
      <c r="AN2061" s="9">
        <v>113</v>
      </c>
      <c r="AO2061" s="9">
        <v>1</v>
      </c>
      <c r="AP2061" s="9">
        <v>7</v>
      </c>
      <c r="AQ2061" s="9">
        <v>0</v>
      </c>
      <c r="AR2061" s="9">
        <v>72</v>
      </c>
      <c r="AS2061" s="9">
        <v>49</v>
      </c>
      <c r="AT2061" s="10">
        <v>0</v>
      </c>
    </row>
    <row r="2062" spans="1:46" ht="42.75" x14ac:dyDescent="0.25">
      <c r="A2062" s="26" t="str">
        <f t="shared" si="64"/>
        <v>2017Nurse practitionersNew BrunswickHospital</v>
      </c>
      <c r="B2062" s="24">
        <v>2017</v>
      </c>
      <c r="C2062" s="9" t="s">
        <v>5</v>
      </c>
      <c r="D2062" s="9" t="s">
        <v>165</v>
      </c>
      <c r="E2062" s="9" t="str">
        <f t="shared" si="65"/>
        <v>New Brunswick</v>
      </c>
      <c r="F2062" s="9" t="s">
        <v>180</v>
      </c>
      <c r="G2062" s="9" t="s">
        <v>10</v>
      </c>
      <c r="H2062" s="9">
        <v>32</v>
      </c>
      <c r="I2062" s="9">
        <v>30</v>
      </c>
      <c r="J2062" s="9">
        <v>2</v>
      </c>
      <c r="K2062" s="9">
        <v>0</v>
      </c>
      <c r="L2062" s="9">
        <v>0</v>
      </c>
      <c r="M2062" s="9">
        <v>0</v>
      </c>
      <c r="N2062" s="9">
        <v>9</v>
      </c>
      <c r="O2062" s="9">
        <v>7</v>
      </c>
      <c r="P2062" s="9">
        <v>5</v>
      </c>
      <c r="Q2062" s="9">
        <v>4</v>
      </c>
      <c r="R2062" s="9">
        <v>4</v>
      </c>
      <c r="S2062" s="9">
        <v>2</v>
      </c>
      <c r="T2062" s="9">
        <v>1</v>
      </c>
      <c r="U2062" s="9">
        <v>0</v>
      </c>
      <c r="V2062" s="9">
        <v>0</v>
      </c>
      <c r="W2062" s="9">
        <v>0</v>
      </c>
      <c r="X2062" s="9">
        <v>30</v>
      </c>
      <c r="Y2062" s="9">
        <v>2</v>
      </c>
      <c r="Z2062" s="9">
        <v>0</v>
      </c>
      <c r="AA2062" s="9">
        <v>9</v>
      </c>
      <c r="AB2062" s="9">
        <v>13</v>
      </c>
      <c r="AC2062" s="9">
        <v>5</v>
      </c>
      <c r="AD2062" s="9">
        <v>5</v>
      </c>
      <c r="AE2062" s="9">
        <v>0</v>
      </c>
      <c r="AF2062" s="9">
        <v>23</v>
      </c>
      <c r="AG2062" s="9">
        <v>6</v>
      </c>
      <c r="AH2062" s="9">
        <v>3</v>
      </c>
      <c r="AI2062" s="9">
        <v>0</v>
      </c>
      <c r="AJ2062" s="9">
        <v>9</v>
      </c>
      <c r="AK2062" s="9">
        <v>3</v>
      </c>
      <c r="AL2062" s="9">
        <v>20</v>
      </c>
      <c r="AM2062" s="9">
        <v>0</v>
      </c>
      <c r="AN2062" s="9">
        <v>29</v>
      </c>
      <c r="AO2062" s="9">
        <v>1</v>
      </c>
      <c r="AP2062" s="9">
        <v>2</v>
      </c>
      <c r="AQ2062" s="9">
        <v>0</v>
      </c>
      <c r="AR2062" s="9">
        <v>24</v>
      </c>
      <c r="AS2062" s="9">
        <v>8</v>
      </c>
      <c r="AT2062" s="10">
        <v>0</v>
      </c>
    </row>
    <row r="2063" spans="1:46" ht="42.75" x14ac:dyDescent="0.25">
      <c r="A2063" s="26" t="str">
        <f t="shared" si="64"/>
        <v>2017Nurse practitionersNew BrunswickCommunity health</v>
      </c>
      <c r="B2063" s="24">
        <v>2017</v>
      </c>
      <c r="C2063" s="9" t="s">
        <v>5</v>
      </c>
      <c r="D2063" s="9" t="s">
        <v>165</v>
      </c>
      <c r="E2063" s="9" t="str">
        <f t="shared" si="65"/>
        <v>New Brunswick</v>
      </c>
      <c r="F2063" s="9" t="s">
        <v>182</v>
      </c>
      <c r="G2063" s="9" t="s">
        <v>11</v>
      </c>
      <c r="H2063" s="9">
        <v>69</v>
      </c>
      <c r="I2063" s="9">
        <v>66</v>
      </c>
      <c r="J2063" s="9">
        <v>3</v>
      </c>
      <c r="K2063" s="9">
        <v>0</v>
      </c>
      <c r="L2063" s="9">
        <v>0</v>
      </c>
      <c r="M2063" s="9">
        <v>1</v>
      </c>
      <c r="N2063" s="9">
        <v>8</v>
      </c>
      <c r="O2063" s="9">
        <v>12</v>
      </c>
      <c r="P2063" s="9">
        <v>17</v>
      </c>
      <c r="Q2063" s="9">
        <v>10</v>
      </c>
      <c r="R2063" s="9">
        <v>11</v>
      </c>
      <c r="S2063" s="9">
        <v>3</v>
      </c>
      <c r="T2063" s="9">
        <v>7</v>
      </c>
      <c r="U2063" s="9">
        <v>0</v>
      </c>
      <c r="V2063" s="9">
        <v>0</v>
      </c>
      <c r="W2063" s="9">
        <v>0</v>
      </c>
      <c r="X2063" s="9">
        <v>67</v>
      </c>
      <c r="Y2063" s="9">
        <v>2</v>
      </c>
      <c r="Z2063" s="9">
        <v>0</v>
      </c>
      <c r="AA2063" s="9">
        <v>8</v>
      </c>
      <c r="AB2063" s="9">
        <v>28</v>
      </c>
      <c r="AC2063" s="9">
        <v>19</v>
      </c>
      <c r="AD2063" s="9">
        <v>14</v>
      </c>
      <c r="AE2063" s="9">
        <v>0</v>
      </c>
      <c r="AF2063" s="9">
        <v>60</v>
      </c>
      <c r="AG2063" s="9">
        <v>5</v>
      </c>
      <c r="AH2063" s="9">
        <v>4</v>
      </c>
      <c r="AI2063" s="9">
        <v>0</v>
      </c>
      <c r="AJ2063" s="9">
        <v>3</v>
      </c>
      <c r="AK2063" s="9">
        <v>0</v>
      </c>
      <c r="AL2063" s="9">
        <v>66</v>
      </c>
      <c r="AM2063" s="9">
        <v>0</v>
      </c>
      <c r="AN2063" s="9">
        <v>69</v>
      </c>
      <c r="AO2063" s="9">
        <v>0</v>
      </c>
      <c r="AP2063" s="9">
        <v>0</v>
      </c>
      <c r="AQ2063" s="9">
        <v>0</v>
      </c>
      <c r="AR2063" s="9">
        <v>32</v>
      </c>
      <c r="AS2063" s="9">
        <v>37</v>
      </c>
      <c r="AT2063" s="10">
        <v>0</v>
      </c>
    </row>
    <row r="2064" spans="1:46" ht="57" x14ac:dyDescent="0.25">
      <c r="A2064" s="26" t="str">
        <f t="shared" si="64"/>
        <v>2017Nurse practitionersNew BrunswickNursing home/long-term care</v>
      </c>
      <c r="B2064" s="24">
        <v>2017</v>
      </c>
      <c r="C2064" s="9" t="s">
        <v>5</v>
      </c>
      <c r="D2064" s="9" t="s">
        <v>165</v>
      </c>
      <c r="E2064" s="9" t="str">
        <f t="shared" si="65"/>
        <v>New Brunswick</v>
      </c>
      <c r="F2064" s="9" t="s">
        <v>181</v>
      </c>
      <c r="G2064" s="9" t="s">
        <v>12</v>
      </c>
      <c r="H2064" s="9">
        <v>6</v>
      </c>
      <c r="I2064" s="9">
        <v>6</v>
      </c>
      <c r="J2064" s="9">
        <v>0</v>
      </c>
      <c r="K2064" s="9">
        <v>0</v>
      </c>
      <c r="L2064" s="9">
        <v>0</v>
      </c>
      <c r="M2064" s="9">
        <v>0</v>
      </c>
      <c r="N2064" s="9">
        <v>2</v>
      </c>
      <c r="O2064" s="9">
        <v>2</v>
      </c>
      <c r="P2064" s="9">
        <v>0</v>
      </c>
      <c r="Q2064" s="9">
        <v>0</v>
      </c>
      <c r="R2064" s="9">
        <v>1</v>
      </c>
      <c r="S2064" s="9">
        <v>1</v>
      </c>
      <c r="T2064" s="9">
        <v>0</v>
      </c>
      <c r="U2064" s="9">
        <v>0</v>
      </c>
      <c r="V2064" s="9">
        <v>0</v>
      </c>
      <c r="W2064" s="9">
        <v>0</v>
      </c>
      <c r="X2064" s="9">
        <v>6</v>
      </c>
      <c r="Y2064" s="9">
        <v>0</v>
      </c>
      <c r="Z2064" s="9">
        <v>0</v>
      </c>
      <c r="AA2064" s="9">
        <v>2</v>
      </c>
      <c r="AB2064" s="9">
        <v>2</v>
      </c>
      <c r="AC2064" s="9">
        <v>1</v>
      </c>
      <c r="AD2064" s="9">
        <v>1</v>
      </c>
      <c r="AE2064" s="9">
        <v>0</v>
      </c>
      <c r="AF2064" s="9">
        <v>5</v>
      </c>
      <c r="AG2064" s="9">
        <v>1</v>
      </c>
      <c r="AH2064" s="9">
        <v>0</v>
      </c>
      <c r="AI2064" s="9">
        <v>0</v>
      </c>
      <c r="AJ2064" s="9">
        <v>0</v>
      </c>
      <c r="AK2064" s="9">
        <v>1</v>
      </c>
      <c r="AL2064" s="9">
        <v>5</v>
      </c>
      <c r="AM2064" s="9">
        <v>0</v>
      </c>
      <c r="AN2064" s="9">
        <v>6</v>
      </c>
      <c r="AO2064" s="9">
        <v>0</v>
      </c>
      <c r="AP2064" s="9">
        <v>0</v>
      </c>
      <c r="AQ2064" s="9">
        <v>0</v>
      </c>
      <c r="AR2064" s="9">
        <v>6</v>
      </c>
      <c r="AS2064" s="9">
        <v>0</v>
      </c>
      <c r="AT2064" s="10">
        <v>0</v>
      </c>
    </row>
    <row r="2065" spans="1:46" ht="42.75" x14ac:dyDescent="0.25">
      <c r="A2065" s="26" t="str">
        <f t="shared" si="64"/>
        <v>2017Nurse practitionersNew BrunswickOther places of work</v>
      </c>
      <c r="B2065" s="24">
        <v>2017</v>
      </c>
      <c r="C2065" s="9" t="s">
        <v>5</v>
      </c>
      <c r="D2065" s="9" t="s">
        <v>165</v>
      </c>
      <c r="E2065" s="9" t="str">
        <f t="shared" si="65"/>
        <v>New Brunswick</v>
      </c>
      <c r="F2065" s="9" t="s">
        <v>183</v>
      </c>
      <c r="G2065" s="9" t="s">
        <v>13</v>
      </c>
      <c r="H2065" s="9">
        <v>14</v>
      </c>
      <c r="I2065" s="9">
        <v>14</v>
      </c>
      <c r="J2065" s="9">
        <v>0</v>
      </c>
      <c r="K2065" s="9">
        <v>0</v>
      </c>
      <c r="L2065" s="9">
        <v>0</v>
      </c>
      <c r="M2065" s="9">
        <v>0</v>
      </c>
      <c r="N2065" s="9">
        <v>1</v>
      </c>
      <c r="O2065" s="9">
        <v>2</v>
      </c>
      <c r="P2065" s="9">
        <v>2</v>
      </c>
      <c r="Q2065" s="9">
        <v>2</v>
      </c>
      <c r="R2065" s="9">
        <v>3</v>
      </c>
      <c r="S2065" s="9">
        <v>3</v>
      </c>
      <c r="T2065" s="9">
        <v>1</v>
      </c>
      <c r="U2065" s="9">
        <v>0</v>
      </c>
      <c r="V2065" s="9">
        <v>0</v>
      </c>
      <c r="W2065" s="9">
        <v>0</v>
      </c>
      <c r="X2065" s="9">
        <v>14</v>
      </c>
      <c r="Y2065" s="9">
        <v>0</v>
      </c>
      <c r="Z2065" s="9">
        <v>0</v>
      </c>
      <c r="AA2065" s="9">
        <v>0</v>
      </c>
      <c r="AB2065" s="9">
        <v>6</v>
      </c>
      <c r="AC2065" s="9">
        <v>6</v>
      </c>
      <c r="AD2065" s="9">
        <v>2</v>
      </c>
      <c r="AE2065" s="9">
        <v>0</v>
      </c>
      <c r="AF2065" s="9">
        <v>12</v>
      </c>
      <c r="AG2065" s="9">
        <v>0</v>
      </c>
      <c r="AH2065" s="9">
        <v>2</v>
      </c>
      <c r="AI2065" s="9">
        <v>0</v>
      </c>
      <c r="AJ2065" s="9">
        <v>0</v>
      </c>
      <c r="AK2065" s="9">
        <v>0</v>
      </c>
      <c r="AL2065" s="9">
        <v>14</v>
      </c>
      <c r="AM2065" s="9">
        <v>0</v>
      </c>
      <c r="AN2065" s="9">
        <v>9</v>
      </c>
      <c r="AO2065" s="9">
        <v>0</v>
      </c>
      <c r="AP2065" s="9">
        <v>5</v>
      </c>
      <c r="AQ2065" s="9">
        <v>0</v>
      </c>
      <c r="AR2065" s="9">
        <v>10</v>
      </c>
      <c r="AS2065" s="9">
        <v>4</v>
      </c>
      <c r="AT2065" s="10">
        <v>0</v>
      </c>
    </row>
    <row r="2066" spans="1:46" ht="42.75" x14ac:dyDescent="0.25">
      <c r="A2066" s="26" t="str">
        <f t="shared" si="64"/>
        <v>2017Nurse practitionersQuebecAll places of work</v>
      </c>
      <c r="B2066" s="24">
        <v>2017</v>
      </c>
      <c r="C2066" s="9" t="s">
        <v>5</v>
      </c>
      <c r="D2066" s="9" t="s">
        <v>166</v>
      </c>
      <c r="E2066" s="9" t="str">
        <f t="shared" si="65"/>
        <v>Quebec</v>
      </c>
      <c r="F2066" s="9" t="s">
        <v>179</v>
      </c>
      <c r="G2066" s="9" t="s">
        <v>9</v>
      </c>
      <c r="H2066" s="9">
        <v>431</v>
      </c>
      <c r="I2066" s="9">
        <v>396</v>
      </c>
      <c r="J2066" s="9">
        <v>35</v>
      </c>
      <c r="K2066" s="9">
        <v>0</v>
      </c>
      <c r="L2066" s="9">
        <v>0</v>
      </c>
      <c r="M2066" s="9">
        <v>34</v>
      </c>
      <c r="N2066" s="9">
        <v>129</v>
      </c>
      <c r="O2066" s="9">
        <v>148</v>
      </c>
      <c r="P2066" s="9">
        <v>60</v>
      </c>
      <c r="Q2066" s="9">
        <v>32</v>
      </c>
      <c r="R2066" s="9">
        <v>17</v>
      </c>
      <c r="S2066" s="9">
        <v>7</v>
      </c>
      <c r="T2066" s="9">
        <v>4</v>
      </c>
      <c r="U2066" s="9">
        <v>0</v>
      </c>
      <c r="V2066" s="9">
        <v>0</v>
      </c>
      <c r="W2066" s="9">
        <v>0</v>
      </c>
      <c r="X2066" s="9">
        <v>429</v>
      </c>
      <c r="Y2066" s="9">
        <v>2</v>
      </c>
      <c r="Z2066" s="9">
        <v>0</v>
      </c>
      <c r="AA2066" s="9">
        <v>121</v>
      </c>
      <c r="AB2066" s="9">
        <v>244</v>
      </c>
      <c r="AC2066" s="9">
        <v>50</v>
      </c>
      <c r="AD2066" s="9">
        <v>16</v>
      </c>
      <c r="AE2066" s="9">
        <v>0</v>
      </c>
      <c r="AF2066" s="9">
        <v>407</v>
      </c>
      <c r="AG2066" s="9">
        <v>23</v>
      </c>
      <c r="AH2066" s="9">
        <v>1</v>
      </c>
      <c r="AI2066" s="9">
        <v>0</v>
      </c>
      <c r="AJ2066" s="9">
        <v>5</v>
      </c>
      <c r="AK2066" s="9">
        <v>4</v>
      </c>
      <c r="AL2066" s="9">
        <v>422</v>
      </c>
      <c r="AM2066" s="9">
        <v>0</v>
      </c>
      <c r="AN2066" s="9">
        <v>420</v>
      </c>
      <c r="AO2066" s="9">
        <v>5</v>
      </c>
      <c r="AP2066" s="9">
        <v>6</v>
      </c>
      <c r="AQ2066" s="9">
        <v>0</v>
      </c>
      <c r="AR2066" s="9">
        <v>353</v>
      </c>
      <c r="AS2066" s="9">
        <v>78</v>
      </c>
      <c r="AT2066" s="10">
        <v>0</v>
      </c>
    </row>
    <row r="2067" spans="1:46" ht="42.75" x14ac:dyDescent="0.25">
      <c r="A2067" s="26" t="str">
        <f t="shared" si="64"/>
        <v>2017Nurse practitionersQuebecHospital</v>
      </c>
      <c r="B2067" s="24">
        <v>2017</v>
      </c>
      <c r="C2067" s="9" t="s">
        <v>5</v>
      </c>
      <c r="D2067" s="9" t="s">
        <v>166</v>
      </c>
      <c r="E2067" s="9" t="str">
        <f t="shared" si="65"/>
        <v>Quebec</v>
      </c>
      <c r="F2067" s="9" t="s">
        <v>180</v>
      </c>
      <c r="G2067" s="9" t="s">
        <v>10</v>
      </c>
      <c r="H2067" s="9">
        <v>157</v>
      </c>
      <c r="I2067" s="9">
        <v>147</v>
      </c>
      <c r="J2067" s="9">
        <v>10</v>
      </c>
      <c r="K2067" s="9">
        <v>0</v>
      </c>
      <c r="L2067" s="9">
        <v>0</v>
      </c>
      <c r="M2067" s="9">
        <v>20</v>
      </c>
      <c r="N2067" s="9">
        <v>34</v>
      </c>
      <c r="O2067" s="9">
        <v>57</v>
      </c>
      <c r="P2067" s="9">
        <v>20</v>
      </c>
      <c r="Q2067" s="9">
        <v>12</v>
      </c>
      <c r="R2067" s="9">
        <v>9</v>
      </c>
      <c r="S2067" s="9">
        <v>2</v>
      </c>
      <c r="T2067" s="9">
        <v>3</v>
      </c>
      <c r="U2067" s="9">
        <v>0</v>
      </c>
      <c r="V2067" s="9">
        <v>0</v>
      </c>
      <c r="W2067" s="9">
        <v>0</v>
      </c>
      <c r="X2067" s="9">
        <v>155</v>
      </c>
      <c r="Y2067" s="9">
        <v>2</v>
      </c>
      <c r="Z2067" s="9">
        <v>0</v>
      </c>
      <c r="AA2067" s="9">
        <v>49</v>
      </c>
      <c r="AB2067" s="9">
        <v>79</v>
      </c>
      <c r="AC2067" s="9">
        <v>22</v>
      </c>
      <c r="AD2067" s="9">
        <v>7</v>
      </c>
      <c r="AE2067" s="9">
        <v>0</v>
      </c>
      <c r="AF2067" s="9">
        <v>150</v>
      </c>
      <c r="AG2067" s="9">
        <v>7</v>
      </c>
      <c r="AH2067" s="9">
        <v>0</v>
      </c>
      <c r="AI2067" s="9">
        <v>0</v>
      </c>
      <c r="AJ2067" s="9">
        <v>3</v>
      </c>
      <c r="AK2067" s="9">
        <v>1</v>
      </c>
      <c r="AL2067" s="9">
        <v>153</v>
      </c>
      <c r="AM2067" s="9">
        <v>0</v>
      </c>
      <c r="AN2067" s="9">
        <v>155</v>
      </c>
      <c r="AO2067" s="9">
        <v>2</v>
      </c>
      <c r="AP2067" s="9">
        <v>0</v>
      </c>
      <c r="AQ2067" s="9">
        <v>0</v>
      </c>
      <c r="AR2067" s="9">
        <v>145</v>
      </c>
      <c r="AS2067" s="9">
        <v>12</v>
      </c>
      <c r="AT2067" s="10">
        <v>0</v>
      </c>
    </row>
    <row r="2068" spans="1:46" ht="42.75" x14ac:dyDescent="0.25">
      <c r="A2068" s="26" t="str">
        <f t="shared" si="64"/>
        <v>2017Nurse practitionersQuebecCommunity health</v>
      </c>
      <c r="B2068" s="24">
        <v>2017</v>
      </c>
      <c r="C2068" s="9" t="s">
        <v>5</v>
      </c>
      <c r="D2068" s="9" t="s">
        <v>166</v>
      </c>
      <c r="E2068" s="9" t="str">
        <f t="shared" si="65"/>
        <v>Quebec</v>
      </c>
      <c r="F2068" s="9" t="s">
        <v>182</v>
      </c>
      <c r="G2068" s="9" t="s">
        <v>11</v>
      </c>
      <c r="H2068" s="9">
        <v>229</v>
      </c>
      <c r="I2068" s="9">
        <v>210</v>
      </c>
      <c r="J2068" s="9">
        <v>19</v>
      </c>
      <c r="K2068" s="9">
        <v>0</v>
      </c>
      <c r="L2068" s="9">
        <v>0</v>
      </c>
      <c r="M2068" s="9">
        <v>13</v>
      </c>
      <c r="N2068" s="9">
        <v>85</v>
      </c>
      <c r="O2068" s="9">
        <v>74</v>
      </c>
      <c r="P2068" s="9">
        <v>30</v>
      </c>
      <c r="Q2068" s="9">
        <v>16</v>
      </c>
      <c r="R2068" s="9">
        <v>6</v>
      </c>
      <c r="S2068" s="9">
        <v>4</v>
      </c>
      <c r="T2068" s="9">
        <v>1</v>
      </c>
      <c r="U2068" s="9">
        <v>0</v>
      </c>
      <c r="V2068" s="9">
        <v>0</v>
      </c>
      <c r="W2068" s="9">
        <v>0</v>
      </c>
      <c r="X2068" s="9">
        <v>229</v>
      </c>
      <c r="Y2068" s="9">
        <v>0</v>
      </c>
      <c r="Z2068" s="9">
        <v>0</v>
      </c>
      <c r="AA2068" s="9">
        <v>65</v>
      </c>
      <c r="AB2068" s="9">
        <v>134</v>
      </c>
      <c r="AC2068" s="9">
        <v>23</v>
      </c>
      <c r="AD2068" s="9">
        <v>7</v>
      </c>
      <c r="AE2068" s="9">
        <v>0</v>
      </c>
      <c r="AF2068" s="9">
        <v>215</v>
      </c>
      <c r="AG2068" s="9">
        <v>13</v>
      </c>
      <c r="AH2068" s="9">
        <v>1</v>
      </c>
      <c r="AI2068" s="9">
        <v>0</v>
      </c>
      <c r="AJ2068" s="9">
        <v>1</v>
      </c>
      <c r="AK2068" s="9">
        <v>1</v>
      </c>
      <c r="AL2068" s="9">
        <v>227</v>
      </c>
      <c r="AM2068" s="9">
        <v>0</v>
      </c>
      <c r="AN2068" s="9">
        <v>228</v>
      </c>
      <c r="AO2068" s="9">
        <v>1</v>
      </c>
      <c r="AP2068" s="9">
        <v>0</v>
      </c>
      <c r="AQ2068" s="9">
        <v>0</v>
      </c>
      <c r="AR2068" s="9">
        <v>185</v>
      </c>
      <c r="AS2068" s="9">
        <v>44</v>
      </c>
      <c r="AT2068" s="10">
        <v>0</v>
      </c>
    </row>
    <row r="2069" spans="1:46" ht="57" x14ac:dyDescent="0.25">
      <c r="A2069" s="26" t="str">
        <f t="shared" si="64"/>
        <v>2017Nurse practitionersQuebecNursing home/long-term care</v>
      </c>
      <c r="B2069" s="24">
        <v>2017</v>
      </c>
      <c r="C2069" s="9" t="s">
        <v>5</v>
      </c>
      <c r="D2069" s="9" t="s">
        <v>166</v>
      </c>
      <c r="E2069" s="9" t="str">
        <f t="shared" si="65"/>
        <v>Quebec</v>
      </c>
      <c r="F2069" s="9" t="s">
        <v>181</v>
      </c>
      <c r="G2069" s="9" t="s">
        <v>12</v>
      </c>
      <c r="H2069" s="9">
        <v>32</v>
      </c>
      <c r="I2069" s="9">
        <v>27</v>
      </c>
      <c r="J2069" s="9">
        <v>5</v>
      </c>
      <c r="K2069" s="9">
        <v>0</v>
      </c>
      <c r="L2069" s="9">
        <v>0</v>
      </c>
      <c r="M2069" s="9">
        <v>1</v>
      </c>
      <c r="N2069" s="9">
        <v>6</v>
      </c>
      <c r="O2069" s="9">
        <v>13</v>
      </c>
      <c r="P2069" s="9">
        <v>6</v>
      </c>
      <c r="Q2069" s="9">
        <v>4</v>
      </c>
      <c r="R2069" s="9">
        <v>1</v>
      </c>
      <c r="S2069" s="9">
        <v>1</v>
      </c>
      <c r="T2069" s="9">
        <v>0</v>
      </c>
      <c r="U2069" s="9">
        <v>0</v>
      </c>
      <c r="V2069" s="9">
        <v>0</v>
      </c>
      <c r="W2069" s="9">
        <v>0</v>
      </c>
      <c r="X2069" s="9">
        <v>32</v>
      </c>
      <c r="Y2069" s="9">
        <v>0</v>
      </c>
      <c r="Z2069" s="9">
        <v>0</v>
      </c>
      <c r="AA2069" s="9">
        <v>6</v>
      </c>
      <c r="AB2069" s="9">
        <v>20</v>
      </c>
      <c r="AC2069" s="9">
        <v>4</v>
      </c>
      <c r="AD2069" s="9">
        <v>2</v>
      </c>
      <c r="AE2069" s="9">
        <v>0</v>
      </c>
      <c r="AF2069" s="9">
        <v>31</v>
      </c>
      <c r="AG2069" s="9">
        <v>1</v>
      </c>
      <c r="AH2069" s="9">
        <v>0</v>
      </c>
      <c r="AI2069" s="9">
        <v>0</v>
      </c>
      <c r="AJ2069" s="9">
        <v>1</v>
      </c>
      <c r="AK2069" s="9">
        <v>1</v>
      </c>
      <c r="AL2069" s="9">
        <v>30</v>
      </c>
      <c r="AM2069" s="9">
        <v>0</v>
      </c>
      <c r="AN2069" s="9">
        <v>31</v>
      </c>
      <c r="AO2069" s="9">
        <v>1</v>
      </c>
      <c r="AP2069" s="9">
        <v>0</v>
      </c>
      <c r="AQ2069" s="9">
        <v>0</v>
      </c>
      <c r="AR2069" s="9">
        <v>10</v>
      </c>
      <c r="AS2069" s="9">
        <v>22</v>
      </c>
      <c r="AT2069" s="10">
        <v>0</v>
      </c>
    </row>
    <row r="2070" spans="1:46" ht="42.75" x14ac:dyDescent="0.25">
      <c r="A2070" s="26" t="str">
        <f t="shared" si="64"/>
        <v>2017Nurse practitionersQuebecOther places of work</v>
      </c>
      <c r="B2070" s="24">
        <v>2017</v>
      </c>
      <c r="C2070" s="9" t="s">
        <v>5</v>
      </c>
      <c r="D2070" s="9" t="s">
        <v>166</v>
      </c>
      <c r="E2070" s="9" t="str">
        <f t="shared" si="65"/>
        <v>Quebec</v>
      </c>
      <c r="F2070" s="9" t="s">
        <v>183</v>
      </c>
      <c r="G2070" s="9" t="s">
        <v>13</v>
      </c>
      <c r="H2070" s="9">
        <v>10</v>
      </c>
      <c r="I2070" s="9">
        <v>9</v>
      </c>
      <c r="J2070" s="9">
        <v>1</v>
      </c>
      <c r="K2070" s="9">
        <v>0</v>
      </c>
      <c r="L2070" s="9">
        <v>0</v>
      </c>
      <c r="M2070" s="9">
        <v>0</v>
      </c>
      <c r="N2070" s="9">
        <v>3</v>
      </c>
      <c r="O2070" s="9">
        <v>4</v>
      </c>
      <c r="P2070" s="9">
        <v>2</v>
      </c>
      <c r="Q2070" s="9">
        <v>0</v>
      </c>
      <c r="R2070" s="9">
        <v>1</v>
      </c>
      <c r="S2070" s="9">
        <v>0</v>
      </c>
      <c r="T2070" s="9">
        <v>0</v>
      </c>
      <c r="U2070" s="9">
        <v>0</v>
      </c>
      <c r="V2070" s="9">
        <v>0</v>
      </c>
      <c r="W2070" s="9">
        <v>0</v>
      </c>
      <c r="X2070" s="9">
        <v>10</v>
      </c>
      <c r="Y2070" s="9">
        <v>0</v>
      </c>
      <c r="Z2070" s="9">
        <v>0</v>
      </c>
      <c r="AA2070" s="9">
        <v>0</v>
      </c>
      <c r="AB2070" s="9">
        <v>9</v>
      </c>
      <c r="AC2070" s="9">
        <v>1</v>
      </c>
      <c r="AD2070" s="9">
        <v>0</v>
      </c>
      <c r="AE2070" s="9">
        <v>0</v>
      </c>
      <c r="AF2070" s="9">
        <v>9</v>
      </c>
      <c r="AG2070" s="9">
        <v>1</v>
      </c>
      <c r="AH2070" s="9">
        <v>0</v>
      </c>
      <c r="AI2070" s="9">
        <v>0</v>
      </c>
      <c r="AJ2070" s="9">
        <v>0</v>
      </c>
      <c r="AK2070" s="9">
        <v>1</v>
      </c>
      <c r="AL2070" s="9">
        <v>9</v>
      </c>
      <c r="AM2070" s="9">
        <v>0</v>
      </c>
      <c r="AN2070" s="9">
        <v>4</v>
      </c>
      <c r="AO2070" s="9">
        <v>1</v>
      </c>
      <c r="AP2070" s="9">
        <v>5</v>
      </c>
      <c r="AQ2070" s="9">
        <v>0</v>
      </c>
      <c r="AR2070" s="9">
        <v>10</v>
      </c>
      <c r="AS2070" s="9">
        <v>0</v>
      </c>
      <c r="AT2070" s="10">
        <v>0</v>
      </c>
    </row>
    <row r="2071" spans="1:46" ht="42.75" x14ac:dyDescent="0.25">
      <c r="A2071" s="26" t="str">
        <f t="shared" si="64"/>
        <v>2017Nurse practitionersQuebecUnknown places of work</v>
      </c>
      <c r="B2071" s="24">
        <v>2017</v>
      </c>
      <c r="C2071" s="9" t="s">
        <v>5</v>
      </c>
      <c r="D2071" s="9" t="s">
        <v>166</v>
      </c>
      <c r="E2071" s="9" t="str">
        <f t="shared" si="65"/>
        <v>Quebec</v>
      </c>
      <c r="F2071" s="9" t="s">
        <v>184</v>
      </c>
      <c r="G2071" s="9" t="s">
        <v>49</v>
      </c>
      <c r="H2071" s="9">
        <v>3</v>
      </c>
      <c r="I2071" s="9">
        <v>3</v>
      </c>
      <c r="J2071" s="9">
        <v>0</v>
      </c>
      <c r="K2071" s="9">
        <v>0</v>
      </c>
      <c r="L2071" s="9">
        <v>0</v>
      </c>
      <c r="M2071" s="9">
        <v>0</v>
      </c>
      <c r="N2071" s="9">
        <v>1</v>
      </c>
      <c r="O2071" s="9">
        <v>0</v>
      </c>
      <c r="P2071" s="9">
        <v>2</v>
      </c>
      <c r="Q2071" s="9">
        <v>0</v>
      </c>
      <c r="R2071" s="9">
        <v>0</v>
      </c>
      <c r="S2071" s="9">
        <v>0</v>
      </c>
      <c r="T2071" s="9">
        <v>0</v>
      </c>
      <c r="U2071" s="9">
        <v>0</v>
      </c>
      <c r="V2071" s="9">
        <v>0</v>
      </c>
      <c r="W2071" s="9">
        <v>0</v>
      </c>
      <c r="X2071" s="9">
        <v>3</v>
      </c>
      <c r="Y2071" s="9">
        <v>0</v>
      </c>
      <c r="Z2071" s="9">
        <v>0</v>
      </c>
      <c r="AA2071" s="9">
        <v>1</v>
      </c>
      <c r="AB2071" s="9">
        <v>2</v>
      </c>
      <c r="AC2071" s="9">
        <v>0</v>
      </c>
      <c r="AD2071" s="9">
        <v>0</v>
      </c>
      <c r="AE2071" s="9">
        <v>0</v>
      </c>
      <c r="AF2071" s="9">
        <v>2</v>
      </c>
      <c r="AG2071" s="9">
        <v>1</v>
      </c>
      <c r="AH2071" s="9">
        <v>0</v>
      </c>
      <c r="AI2071" s="9">
        <v>0</v>
      </c>
      <c r="AJ2071" s="9">
        <v>0</v>
      </c>
      <c r="AK2071" s="9">
        <v>0</v>
      </c>
      <c r="AL2071" s="9">
        <v>3</v>
      </c>
      <c r="AM2071" s="9">
        <v>0</v>
      </c>
      <c r="AN2071" s="9">
        <v>2</v>
      </c>
      <c r="AO2071" s="9">
        <v>0</v>
      </c>
      <c r="AP2071" s="9">
        <v>1</v>
      </c>
      <c r="AQ2071" s="9">
        <v>0</v>
      </c>
      <c r="AR2071" s="9">
        <v>3</v>
      </c>
      <c r="AS2071" s="9">
        <v>0</v>
      </c>
      <c r="AT2071" s="10">
        <v>0</v>
      </c>
    </row>
    <row r="2072" spans="1:46" ht="42.75" x14ac:dyDescent="0.25">
      <c r="A2072" s="26" t="str">
        <f t="shared" si="64"/>
        <v>2017Nurse practitionersOntarioAll places of work</v>
      </c>
      <c r="B2072" s="24">
        <v>2017</v>
      </c>
      <c r="C2072" s="9" t="s">
        <v>5</v>
      </c>
      <c r="D2072" s="9" t="s">
        <v>172</v>
      </c>
      <c r="E2072" s="9" t="str">
        <f t="shared" si="65"/>
        <v>Ontario</v>
      </c>
      <c r="F2072" s="9" t="s">
        <v>179</v>
      </c>
      <c r="G2072" s="9" t="s">
        <v>9</v>
      </c>
      <c r="H2072" s="9">
        <v>2855</v>
      </c>
      <c r="I2072" s="9">
        <v>2670</v>
      </c>
      <c r="J2072" s="9">
        <v>185</v>
      </c>
      <c r="K2072" s="9">
        <v>0</v>
      </c>
      <c r="L2072" s="9">
        <v>0</v>
      </c>
      <c r="M2072" s="9">
        <v>76</v>
      </c>
      <c r="N2072" s="9">
        <v>491</v>
      </c>
      <c r="O2072" s="9">
        <v>496</v>
      </c>
      <c r="P2072" s="9">
        <v>376</v>
      </c>
      <c r="Q2072" s="9">
        <v>385</v>
      </c>
      <c r="R2072" s="9">
        <v>415</v>
      </c>
      <c r="S2072" s="9">
        <v>333</v>
      </c>
      <c r="T2072" s="9">
        <v>216</v>
      </c>
      <c r="U2072" s="9">
        <v>62</v>
      </c>
      <c r="V2072" s="9">
        <v>5</v>
      </c>
      <c r="W2072" s="9">
        <v>0</v>
      </c>
      <c r="X2072" s="9">
        <v>2698</v>
      </c>
      <c r="Y2072" s="9">
        <v>156</v>
      </c>
      <c r="Z2072" s="9">
        <v>1</v>
      </c>
      <c r="AA2072" s="9">
        <v>777</v>
      </c>
      <c r="AB2072" s="9">
        <v>839</v>
      </c>
      <c r="AC2072" s="9">
        <v>649</v>
      </c>
      <c r="AD2072" s="9">
        <v>590</v>
      </c>
      <c r="AE2072" s="9">
        <v>0</v>
      </c>
      <c r="AF2072" s="9">
        <v>2207</v>
      </c>
      <c r="AG2072" s="9">
        <v>560</v>
      </c>
      <c r="AH2072" s="9">
        <v>88</v>
      </c>
      <c r="AI2072" s="9">
        <v>0</v>
      </c>
      <c r="AJ2072" s="9">
        <v>150</v>
      </c>
      <c r="AK2072" s="9">
        <v>39</v>
      </c>
      <c r="AL2072" s="9">
        <v>2666</v>
      </c>
      <c r="AM2072" s="9">
        <v>0</v>
      </c>
      <c r="AN2072" s="9">
        <v>2792</v>
      </c>
      <c r="AO2072" s="9">
        <v>22</v>
      </c>
      <c r="AP2072" s="9">
        <v>41</v>
      </c>
      <c r="AQ2072" s="9">
        <v>0</v>
      </c>
      <c r="AR2072" s="9">
        <v>2507</v>
      </c>
      <c r="AS2072" s="9">
        <v>348</v>
      </c>
      <c r="AT2072" s="10">
        <v>0</v>
      </c>
    </row>
    <row r="2073" spans="1:46" ht="42.75" x14ac:dyDescent="0.25">
      <c r="A2073" s="26" t="str">
        <f t="shared" si="64"/>
        <v>2017Nurse practitionersOntarioHospital</v>
      </c>
      <c r="B2073" s="24">
        <v>2017</v>
      </c>
      <c r="C2073" s="9" t="s">
        <v>5</v>
      </c>
      <c r="D2073" s="9" t="s">
        <v>172</v>
      </c>
      <c r="E2073" s="9" t="str">
        <f t="shared" si="65"/>
        <v>Ontario</v>
      </c>
      <c r="F2073" s="9" t="s">
        <v>180</v>
      </c>
      <c r="G2073" s="9" t="s">
        <v>10</v>
      </c>
      <c r="H2073" s="9">
        <v>1141</v>
      </c>
      <c r="I2073" s="9">
        <v>1073</v>
      </c>
      <c r="J2073" s="9">
        <v>68</v>
      </c>
      <c r="K2073" s="9">
        <v>0</v>
      </c>
      <c r="L2073" s="9">
        <v>0</v>
      </c>
      <c r="M2073" s="9">
        <v>33</v>
      </c>
      <c r="N2073" s="9">
        <v>202</v>
      </c>
      <c r="O2073" s="9">
        <v>169</v>
      </c>
      <c r="P2073" s="9">
        <v>152</v>
      </c>
      <c r="Q2073" s="9">
        <v>164</v>
      </c>
      <c r="R2073" s="9">
        <v>198</v>
      </c>
      <c r="S2073" s="9">
        <v>130</v>
      </c>
      <c r="T2073" s="9">
        <v>81</v>
      </c>
      <c r="U2073" s="9">
        <v>12</v>
      </c>
      <c r="V2073" s="9">
        <v>0</v>
      </c>
      <c r="W2073" s="9">
        <v>0</v>
      </c>
      <c r="X2073" s="9">
        <v>1060</v>
      </c>
      <c r="Y2073" s="9">
        <v>80</v>
      </c>
      <c r="Z2073" s="9">
        <v>1</v>
      </c>
      <c r="AA2073" s="9">
        <v>321</v>
      </c>
      <c r="AB2073" s="9">
        <v>319</v>
      </c>
      <c r="AC2073" s="9">
        <v>272</v>
      </c>
      <c r="AD2073" s="9">
        <v>229</v>
      </c>
      <c r="AE2073" s="9">
        <v>0</v>
      </c>
      <c r="AF2073" s="9">
        <v>921</v>
      </c>
      <c r="AG2073" s="9">
        <v>182</v>
      </c>
      <c r="AH2073" s="9">
        <v>38</v>
      </c>
      <c r="AI2073" s="9">
        <v>0</v>
      </c>
      <c r="AJ2073" s="9">
        <v>117</v>
      </c>
      <c r="AK2073" s="9">
        <v>22</v>
      </c>
      <c r="AL2073" s="9">
        <v>1002</v>
      </c>
      <c r="AM2073" s="9">
        <v>0</v>
      </c>
      <c r="AN2073" s="9">
        <v>1132</v>
      </c>
      <c r="AO2073" s="9">
        <v>8</v>
      </c>
      <c r="AP2073" s="9">
        <v>1</v>
      </c>
      <c r="AQ2073" s="9">
        <v>0</v>
      </c>
      <c r="AR2073" s="9">
        <v>1124</v>
      </c>
      <c r="AS2073" s="9">
        <v>17</v>
      </c>
      <c r="AT2073" s="10">
        <v>0</v>
      </c>
    </row>
    <row r="2074" spans="1:46" ht="42.75" x14ac:dyDescent="0.25">
      <c r="A2074" s="26" t="str">
        <f t="shared" si="64"/>
        <v>2017Nurse practitionersOntarioCommunity health</v>
      </c>
      <c r="B2074" s="24">
        <v>2017</v>
      </c>
      <c r="C2074" s="9" t="s">
        <v>5</v>
      </c>
      <c r="D2074" s="9" t="s">
        <v>172</v>
      </c>
      <c r="E2074" s="9" t="str">
        <f t="shared" si="65"/>
        <v>Ontario</v>
      </c>
      <c r="F2074" s="9" t="s">
        <v>182</v>
      </c>
      <c r="G2074" s="9" t="s">
        <v>11</v>
      </c>
      <c r="H2074" s="9">
        <v>779</v>
      </c>
      <c r="I2074" s="9">
        <v>718</v>
      </c>
      <c r="J2074" s="9">
        <v>61</v>
      </c>
      <c r="K2074" s="9">
        <v>0</v>
      </c>
      <c r="L2074" s="9">
        <v>0</v>
      </c>
      <c r="M2074" s="9">
        <v>16</v>
      </c>
      <c r="N2074" s="9">
        <v>115</v>
      </c>
      <c r="O2074" s="9">
        <v>150</v>
      </c>
      <c r="P2074" s="9">
        <v>105</v>
      </c>
      <c r="Q2074" s="9">
        <v>94</v>
      </c>
      <c r="R2074" s="9">
        <v>103</v>
      </c>
      <c r="S2074" s="9">
        <v>97</v>
      </c>
      <c r="T2074" s="9">
        <v>70</v>
      </c>
      <c r="U2074" s="9">
        <v>26</v>
      </c>
      <c r="V2074" s="9">
        <v>3</v>
      </c>
      <c r="W2074" s="9">
        <v>0</v>
      </c>
      <c r="X2074" s="9">
        <v>732</v>
      </c>
      <c r="Y2074" s="9">
        <v>47</v>
      </c>
      <c r="Z2074" s="9">
        <v>0</v>
      </c>
      <c r="AA2074" s="9">
        <v>183</v>
      </c>
      <c r="AB2074" s="9">
        <v>243</v>
      </c>
      <c r="AC2074" s="9">
        <v>180</v>
      </c>
      <c r="AD2074" s="9">
        <v>173</v>
      </c>
      <c r="AE2074" s="9">
        <v>0</v>
      </c>
      <c r="AF2074" s="9">
        <v>588</v>
      </c>
      <c r="AG2074" s="9">
        <v>165</v>
      </c>
      <c r="AH2074" s="9">
        <v>26</v>
      </c>
      <c r="AI2074" s="9">
        <v>0</v>
      </c>
      <c r="AJ2074" s="9">
        <v>16</v>
      </c>
      <c r="AK2074" s="9">
        <v>10</v>
      </c>
      <c r="AL2074" s="9">
        <v>753</v>
      </c>
      <c r="AM2074" s="9">
        <v>0</v>
      </c>
      <c r="AN2074" s="9">
        <v>772</v>
      </c>
      <c r="AO2074" s="9">
        <v>7</v>
      </c>
      <c r="AP2074" s="9">
        <v>0</v>
      </c>
      <c r="AQ2074" s="9">
        <v>0</v>
      </c>
      <c r="AR2074" s="9">
        <v>653</v>
      </c>
      <c r="AS2074" s="9">
        <v>126</v>
      </c>
      <c r="AT2074" s="10">
        <v>0</v>
      </c>
    </row>
    <row r="2075" spans="1:46" ht="57" x14ac:dyDescent="0.25">
      <c r="A2075" s="26" t="str">
        <f t="shared" si="64"/>
        <v>2017Nurse practitionersOntarioNursing home/long-term care</v>
      </c>
      <c r="B2075" s="24">
        <v>2017</v>
      </c>
      <c r="C2075" s="9" t="s">
        <v>5</v>
      </c>
      <c r="D2075" s="9" t="s">
        <v>172</v>
      </c>
      <c r="E2075" s="9" t="str">
        <f t="shared" si="65"/>
        <v>Ontario</v>
      </c>
      <c r="F2075" s="9" t="s">
        <v>181</v>
      </c>
      <c r="G2075" s="9" t="s">
        <v>12</v>
      </c>
      <c r="H2075" s="9">
        <v>80</v>
      </c>
      <c r="I2075" s="9">
        <v>76</v>
      </c>
      <c r="J2075" s="9">
        <v>4</v>
      </c>
      <c r="K2075" s="9">
        <v>0</v>
      </c>
      <c r="L2075" s="9">
        <v>0</v>
      </c>
      <c r="M2075" s="9">
        <v>1</v>
      </c>
      <c r="N2075" s="9">
        <v>17</v>
      </c>
      <c r="O2075" s="9">
        <v>16</v>
      </c>
      <c r="P2075" s="9">
        <v>9</v>
      </c>
      <c r="Q2075" s="9">
        <v>10</v>
      </c>
      <c r="R2075" s="9">
        <v>8</v>
      </c>
      <c r="S2075" s="9">
        <v>7</v>
      </c>
      <c r="T2075" s="9">
        <v>11</v>
      </c>
      <c r="U2075" s="9">
        <v>1</v>
      </c>
      <c r="V2075" s="9">
        <v>0</v>
      </c>
      <c r="W2075" s="9">
        <v>0</v>
      </c>
      <c r="X2075" s="9">
        <v>77</v>
      </c>
      <c r="Y2075" s="9">
        <v>3</v>
      </c>
      <c r="Z2075" s="9">
        <v>0</v>
      </c>
      <c r="AA2075" s="9">
        <v>23</v>
      </c>
      <c r="AB2075" s="9">
        <v>24</v>
      </c>
      <c r="AC2075" s="9">
        <v>16</v>
      </c>
      <c r="AD2075" s="9">
        <v>17</v>
      </c>
      <c r="AE2075" s="9">
        <v>0</v>
      </c>
      <c r="AF2075" s="9">
        <v>69</v>
      </c>
      <c r="AG2075" s="9">
        <v>11</v>
      </c>
      <c r="AH2075" s="9">
        <v>0</v>
      </c>
      <c r="AI2075" s="9">
        <v>0</v>
      </c>
      <c r="AJ2075" s="9">
        <v>3</v>
      </c>
      <c r="AK2075" s="9">
        <v>0</v>
      </c>
      <c r="AL2075" s="9">
        <v>77</v>
      </c>
      <c r="AM2075" s="9">
        <v>0</v>
      </c>
      <c r="AN2075" s="9">
        <v>80</v>
      </c>
      <c r="AO2075" s="9">
        <v>0</v>
      </c>
      <c r="AP2075" s="9">
        <v>0</v>
      </c>
      <c r="AQ2075" s="9">
        <v>0</v>
      </c>
      <c r="AR2075" s="9">
        <v>72</v>
      </c>
      <c r="AS2075" s="9">
        <v>8</v>
      </c>
      <c r="AT2075" s="10">
        <v>0</v>
      </c>
    </row>
    <row r="2076" spans="1:46" ht="42.75" x14ac:dyDescent="0.25">
      <c r="A2076" s="26" t="str">
        <f t="shared" si="64"/>
        <v>2017Nurse practitionersOntarioOther places of work</v>
      </c>
      <c r="B2076" s="24">
        <v>2017</v>
      </c>
      <c r="C2076" s="9" t="s">
        <v>5</v>
      </c>
      <c r="D2076" s="9" t="s">
        <v>172</v>
      </c>
      <c r="E2076" s="9" t="str">
        <f t="shared" si="65"/>
        <v>Ontario</v>
      </c>
      <c r="F2076" s="9" t="s">
        <v>183</v>
      </c>
      <c r="G2076" s="9" t="s">
        <v>13</v>
      </c>
      <c r="H2076" s="9">
        <v>855</v>
      </c>
      <c r="I2076" s="9">
        <v>803</v>
      </c>
      <c r="J2076" s="9">
        <v>52</v>
      </c>
      <c r="K2076" s="9">
        <v>0</v>
      </c>
      <c r="L2076" s="9">
        <v>0</v>
      </c>
      <c r="M2076" s="9">
        <v>26</v>
      </c>
      <c r="N2076" s="9">
        <v>157</v>
      </c>
      <c r="O2076" s="9">
        <v>161</v>
      </c>
      <c r="P2076" s="9">
        <v>110</v>
      </c>
      <c r="Q2076" s="9">
        <v>117</v>
      </c>
      <c r="R2076" s="9">
        <v>106</v>
      </c>
      <c r="S2076" s="9">
        <v>99</v>
      </c>
      <c r="T2076" s="9">
        <v>54</v>
      </c>
      <c r="U2076" s="9">
        <v>23</v>
      </c>
      <c r="V2076" s="9">
        <v>2</v>
      </c>
      <c r="W2076" s="9">
        <v>0</v>
      </c>
      <c r="X2076" s="9">
        <v>829</v>
      </c>
      <c r="Y2076" s="9">
        <v>26</v>
      </c>
      <c r="Z2076" s="9">
        <v>0</v>
      </c>
      <c r="AA2076" s="9">
        <v>250</v>
      </c>
      <c r="AB2076" s="9">
        <v>253</v>
      </c>
      <c r="AC2076" s="9">
        <v>181</v>
      </c>
      <c r="AD2076" s="9">
        <v>171</v>
      </c>
      <c r="AE2076" s="9">
        <v>0</v>
      </c>
      <c r="AF2076" s="9">
        <v>629</v>
      </c>
      <c r="AG2076" s="9">
        <v>202</v>
      </c>
      <c r="AH2076" s="9">
        <v>24</v>
      </c>
      <c r="AI2076" s="9">
        <v>0</v>
      </c>
      <c r="AJ2076" s="9">
        <v>14</v>
      </c>
      <c r="AK2076" s="9">
        <v>7</v>
      </c>
      <c r="AL2076" s="9">
        <v>834</v>
      </c>
      <c r="AM2076" s="9">
        <v>0</v>
      </c>
      <c r="AN2076" s="9">
        <v>808</v>
      </c>
      <c r="AO2076" s="9">
        <v>7</v>
      </c>
      <c r="AP2076" s="9">
        <v>40</v>
      </c>
      <c r="AQ2076" s="9">
        <v>0</v>
      </c>
      <c r="AR2076" s="9">
        <v>658</v>
      </c>
      <c r="AS2076" s="9">
        <v>197</v>
      </c>
      <c r="AT2076" s="10">
        <v>0</v>
      </c>
    </row>
    <row r="2077" spans="1:46" ht="42.75" x14ac:dyDescent="0.25">
      <c r="A2077" s="26" t="str">
        <f t="shared" si="64"/>
        <v>2017Nurse practitionersManitobaAll places of work</v>
      </c>
      <c r="B2077" s="24">
        <v>2017</v>
      </c>
      <c r="C2077" s="9" t="s">
        <v>5</v>
      </c>
      <c r="D2077" s="9" t="s">
        <v>173</v>
      </c>
      <c r="E2077" s="9" t="str">
        <f t="shared" si="65"/>
        <v>Manitoba</v>
      </c>
      <c r="F2077" s="9" t="s">
        <v>179</v>
      </c>
      <c r="G2077" s="9" t="s">
        <v>9</v>
      </c>
      <c r="H2077" s="9">
        <v>167</v>
      </c>
      <c r="I2077" s="9">
        <v>0</v>
      </c>
      <c r="J2077" s="9">
        <v>0</v>
      </c>
      <c r="K2077" s="9">
        <v>167</v>
      </c>
      <c r="L2077" s="9">
        <v>0</v>
      </c>
      <c r="M2077" s="9">
        <v>10</v>
      </c>
      <c r="N2077" s="9">
        <v>24</v>
      </c>
      <c r="O2077" s="9">
        <v>36</v>
      </c>
      <c r="P2077" s="9">
        <v>25</v>
      </c>
      <c r="Q2077" s="9">
        <v>32</v>
      </c>
      <c r="R2077" s="9">
        <v>23</v>
      </c>
      <c r="S2077" s="9">
        <v>9</v>
      </c>
      <c r="T2077" s="9">
        <v>5</v>
      </c>
      <c r="U2077" s="9">
        <v>2</v>
      </c>
      <c r="V2077" s="9">
        <v>1</v>
      </c>
      <c r="W2077" s="9">
        <v>0</v>
      </c>
      <c r="X2077" s="9">
        <v>165</v>
      </c>
      <c r="Y2077" s="9">
        <v>2</v>
      </c>
      <c r="Z2077" s="9">
        <v>0</v>
      </c>
      <c r="AA2077" s="9">
        <v>35</v>
      </c>
      <c r="AB2077" s="9">
        <v>66</v>
      </c>
      <c r="AC2077" s="9">
        <v>45</v>
      </c>
      <c r="AD2077" s="9">
        <v>21</v>
      </c>
      <c r="AE2077" s="9">
        <v>0</v>
      </c>
      <c r="AF2077" s="9">
        <v>96</v>
      </c>
      <c r="AG2077" s="9">
        <v>67</v>
      </c>
      <c r="AH2077" s="9">
        <v>4</v>
      </c>
      <c r="AI2077" s="9">
        <v>0</v>
      </c>
      <c r="AJ2077" s="9">
        <v>1</v>
      </c>
      <c r="AK2077" s="9">
        <v>3</v>
      </c>
      <c r="AL2077" s="9">
        <v>159</v>
      </c>
      <c r="AM2077" s="9">
        <v>4</v>
      </c>
      <c r="AN2077" s="9">
        <v>153</v>
      </c>
      <c r="AO2077" s="9">
        <v>4</v>
      </c>
      <c r="AP2077" s="9">
        <v>6</v>
      </c>
      <c r="AQ2077" s="9">
        <v>4</v>
      </c>
      <c r="AR2077" s="9">
        <v>126</v>
      </c>
      <c r="AS2077" s="9">
        <v>41</v>
      </c>
      <c r="AT2077" s="10">
        <v>0</v>
      </c>
    </row>
    <row r="2078" spans="1:46" ht="42.75" x14ac:dyDescent="0.25">
      <c r="A2078" s="26" t="str">
        <f t="shared" si="64"/>
        <v>2017Nurse practitionersManitobaHospital</v>
      </c>
      <c r="B2078" s="24">
        <v>2017</v>
      </c>
      <c r="C2078" s="9" t="s">
        <v>5</v>
      </c>
      <c r="D2078" s="9" t="s">
        <v>173</v>
      </c>
      <c r="E2078" s="9" t="str">
        <f t="shared" si="65"/>
        <v>Manitoba</v>
      </c>
      <c r="F2078" s="9" t="s">
        <v>180</v>
      </c>
      <c r="G2078" s="9" t="s">
        <v>10</v>
      </c>
      <c r="H2078" s="9">
        <v>25</v>
      </c>
      <c r="I2078" s="9">
        <v>0</v>
      </c>
      <c r="J2078" s="9">
        <v>0</v>
      </c>
      <c r="K2078" s="9">
        <v>25</v>
      </c>
      <c r="L2078" s="9">
        <v>0</v>
      </c>
      <c r="M2078" s="9">
        <v>3</v>
      </c>
      <c r="N2078" s="9">
        <v>4</v>
      </c>
      <c r="O2078" s="9">
        <v>7</v>
      </c>
      <c r="P2078" s="9">
        <v>3</v>
      </c>
      <c r="Q2078" s="9">
        <v>4</v>
      </c>
      <c r="R2078" s="9">
        <v>2</v>
      </c>
      <c r="S2078" s="9">
        <v>0</v>
      </c>
      <c r="T2078" s="9">
        <v>1</v>
      </c>
      <c r="U2078" s="9">
        <v>1</v>
      </c>
      <c r="V2078" s="9">
        <v>0</v>
      </c>
      <c r="W2078" s="9">
        <v>0</v>
      </c>
      <c r="X2078" s="9">
        <v>25</v>
      </c>
      <c r="Y2078" s="9">
        <v>0</v>
      </c>
      <c r="Z2078" s="9">
        <v>0</v>
      </c>
      <c r="AA2078" s="9">
        <v>6</v>
      </c>
      <c r="AB2078" s="9">
        <v>11</v>
      </c>
      <c r="AC2078" s="9">
        <v>6</v>
      </c>
      <c r="AD2078" s="9">
        <v>2</v>
      </c>
      <c r="AE2078" s="9">
        <v>0</v>
      </c>
      <c r="AF2078" s="9">
        <v>14</v>
      </c>
      <c r="AG2078" s="9">
        <v>11</v>
      </c>
      <c r="AH2078" s="9">
        <v>0</v>
      </c>
      <c r="AI2078" s="9">
        <v>0</v>
      </c>
      <c r="AJ2078" s="9">
        <v>1</v>
      </c>
      <c r="AK2078" s="9">
        <v>0</v>
      </c>
      <c r="AL2078" s="9">
        <v>23</v>
      </c>
      <c r="AM2078" s="9">
        <v>1</v>
      </c>
      <c r="AN2078" s="9">
        <v>24</v>
      </c>
      <c r="AO2078" s="9">
        <v>0</v>
      </c>
      <c r="AP2078" s="9">
        <v>0</v>
      </c>
      <c r="AQ2078" s="9">
        <v>1</v>
      </c>
      <c r="AR2078" s="9">
        <v>24</v>
      </c>
      <c r="AS2078" s="9">
        <v>1</v>
      </c>
      <c r="AT2078" s="10">
        <v>0</v>
      </c>
    </row>
    <row r="2079" spans="1:46" ht="42.75" x14ac:dyDescent="0.25">
      <c r="A2079" s="26" t="str">
        <f t="shared" si="64"/>
        <v>2017Nurse practitionersManitobaCommunity health</v>
      </c>
      <c r="B2079" s="24">
        <v>2017</v>
      </c>
      <c r="C2079" s="9" t="s">
        <v>5</v>
      </c>
      <c r="D2079" s="9" t="s">
        <v>173</v>
      </c>
      <c r="E2079" s="9" t="str">
        <f t="shared" si="65"/>
        <v>Manitoba</v>
      </c>
      <c r="F2079" s="9" t="s">
        <v>182</v>
      </c>
      <c r="G2079" s="9" t="s">
        <v>11</v>
      </c>
      <c r="H2079" s="9">
        <v>106</v>
      </c>
      <c r="I2079" s="9">
        <v>0</v>
      </c>
      <c r="J2079" s="9">
        <v>0</v>
      </c>
      <c r="K2079" s="9">
        <v>106</v>
      </c>
      <c r="L2079" s="9">
        <v>0</v>
      </c>
      <c r="M2079" s="9">
        <v>6</v>
      </c>
      <c r="N2079" s="9">
        <v>13</v>
      </c>
      <c r="O2079" s="9">
        <v>24</v>
      </c>
      <c r="P2079" s="9">
        <v>15</v>
      </c>
      <c r="Q2079" s="9">
        <v>23</v>
      </c>
      <c r="R2079" s="9">
        <v>15</v>
      </c>
      <c r="S2079" s="9">
        <v>6</v>
      </c>
      <c r="T2079" s="9">
        <v>3</v>
      </c>
      <c r="U2079" s="9">
        <v>1</v>
      </c>
      <c r="V2079" s="9">
        <v>0</v>
      </c>
      <c r="W2079" s="9">
        <v>0</v>
      </c>
      <c r="X2079" s="9">
        <v>106</v>
      </c>
      <c r="Y2079" s="9">
        <v>0</v>
      </c>
      <c r="Z2079" s="9">
        <v>0</v>
      </c>
      <c r="AA2079" s="9">
        <v>21</v>
      </c>
      <c r="AB2079" s="9">
        <v>42</v>
      </c>
      <c r="AC2079" s="9">
        <v>30</v>
      </c>
      <c r="AD2079" s="9">
        <v>13</v>
      </c>
      <c r="AE2079" s="9">
        <v>0</v>
      </c>
      <c r="AF2079" s="9">
        <v>64</v>
      </c>
      <c r="AG2079" s="9">
        <v>38</v>
      </c>
      <c r="AH2079" s="9">
        <v>4</v>
      </c>
      <c r="AI2079" s="9">
        <v>0</v>
      </c>
      <c r="AJ2079" s="9">
        <v>0</v>
      </c>
      <c r="AK2079" s="9">
        <v>1</v>
      </c>
      <c r="AL2079" s="9">
        <v>105</v>
      </c>
      <c r="AM2079" s="9">
        <v>0</v>
      </c>
      <c r="AN2079" s="9">
        <v>105</v>
      </c>
      <c r="AO2079" s="9">
        <v>1</v>
      </c>
      <c r="AP2079" s="9">
        <v>0</v>
      </c>
      <c r="AQ2079" s="9">
        <v>0</v>
      </c>
      <c r="AR2079" s="9">
        <v>73</v>
      </c>
      <c r="AS2079" s="9">
        <v>33</v>
      </c>
      <c r="AT2079" s="10">
        <v>0</v>
      </c>
    </row>
    <row r="2080" spans="1:46" ht="57" x14ac:dyDescent="0.25">
      <c r="A2080" s="26" t="str">
        <f t="shared" si="64"/>
        <v>2017Nurse practitionersManitobaNursing home/long-term care</v>
      </c>
      <c r="B2080" s="24">
        <v>2017</v>
      </c>
      <c r="C2080" s="9" t="s">
        <v>5</v>
      </c>
      <c r="D2080" s="9" t="s">
        <v>173</v>
      </c>
      <c r="E2080" s="9" t="str">
        <f t="shared" si="65"/>
        <v>Manitoba</v>
      </c>
      <c r="F2080" s="9" t="s">
        <v>181</v>
      </c>
      <c r="G2080" s="9" t="s">
        <v>12</v>
      </c>
      <c r="H2080" s="9">
        <v>4</v>
      </c>
      <c r="I2080" s="9">
        <v>0</v>
      </c>
      <c r="J2080" s="9">
        <v>0</v>
      </c>
      <c r="K2080" s="9">
        <v>4</v>
      </c>
      <c r="L2080" s="9">
        <v>0</v>
      </c>
      <c r="M2080" s="9">
        <v>0</v>
      </c>
      <c r="N2080" s="9">
        <v>0</v>
      </c>
      <c r="O2080" s="9">
        <v>0</v>
      </c>
      <c r="P2080" s="9">
        <v>1</v>
      </c>
      <c r="Q2080" s="9">
        <v>1</v>
      </c>
      <c r="R2080" s="9">
        <v>2</v>
      </c>
      <c r="S2080" s="9">
        <v>0</v>
      </c>
      <c r="T2080" s="9">
        <v>0</v>
      </c>
      <c r="U2080" s="9">
        <v>0</v>
      </c>
      <c r="V2080" s="9">
        <v>0</v>
      </c>
      <c r="W2080" s="9">
        <v>0</v>
      </c>
      <c r="X2080" s="9">
        <v>4</v>
      </c>
      <c r="Y2080" s="9">
        <v>0</v>
      </c>
      <c r="Z2080" s="9">
        <v>0</v>
      </c>
      <c r="AA2080" s="9">
        <v>0</v>
      </c>
      <c r="AB2080" s="9">
        <v>3</v>
      </c>
      <c r="AC2080" s="9">
        <v>0</v>
      </c>
      <c r="AD2080" s="9">
        <v>1</v>
      </c>
      <c r="AE2080" s="9">
        <v>0</v>
      </c>
      <c r="AF2080" s="9">
        <v>4</v>
      </c>
      <c r="AG2080" s="9">
        <v>0</v>
      </c>
      <c r="AH2080" s="9">
        <v>0</v>
      </c>
      <c r="AI2080" s="9">
        <v>0</v>
      </c>
      <c r="AJ2080" s="9">
        <v>0</v>
      </c>
      <c r="AK2080" s="9">
        <v>0</v>
      </c>
      <c r="AL2080" s="9">
        <v>4</v>
      </c>
      <c r="AM2080" s="9">
        <v>0</v>
      </c>
      <c r="AN2080" s="9">
        <v>4</v>
      </c>
      <c r="AO2080" s="9">
        <v>0</v>
      </c>
      <c r="AP2080" s="9">
        <v>0</v>
      </c>
      <c r="AQ2080" s="9">
        <v>0</v>
      </c>
      <c r="AR2080" s="9">
        <v>3</v>
      </c>
      <c r="AS2080" s="9">
        <v>1</v>
      </c>
      <c r="AT2080" s="10">
        <v>0</v>
      </c>
    </row>
    <row r="2081" spans="1:46" ht="42.75" x14ac:dyDescent="0.25">
      <c r="A2081" s="26" t="str">
        <f t="shared" si="64"/>
        <v>2017Nurse practitionersManitobaOther places of work</v>
      </c>
      <c r="B2081" s="24">
        <v>2017</v>
      </c>
      <c r="C2081" s="9" t="s">
        <v>5</v>
      </c>
      <c r="D2081" s="9" t="s">
        <v>173</v>
      </c>
      <c r="E2081" s="9" t="str">
        <f t="shared" si="65"/>
        <v>Manitoba</v>
      </c>
      <c r="F2081" s="9" t="s">
        <v>183</v>
      </c>
      <c r="G2081" s="9" t="s">
        <v>13</v>
      </c>
      <c r="H2081" s="9">
        <v>29</v>
      </c>
      <c r="I2081" s="9">
        <v>0</v>
      </c>
      <c r="J2081" s="9">
        <v>0</v>
      </c>
      <c r="K2081" s="9">
        <v>29</v>
      </c>
      <c r="L2081" s="9">
        <v>0</v>
      </c>
      <c r="M2081" s="9">
        <v>1</v>
      </c>
      <c r="N2081" s="9">
        <v>4</v>
      </c>
      <c r="O2081" s="9">
        <v>5</v>
      </c>
      <c r="P2081" s="9">
        <v>6</v>
      </c>
      <c r="Q2081" s="9">
        <v>4</v>
      </c>
      <c r="R2081" s="9">
        <v>4</v>
      </c>
      <c r="S2081" s="9">
        <v>3</v>
      </c>
      <c r="T2081" s="9">
        <v>1</v>
      </c>
      <c r="U2081" s="9">
        <v>0</v>
      </c>
      <c r="V2081" s="9">
        <v>1</v>
      </c>
      <c r="W2081" s="9">
        <v>0</v>
      </c>
      <c r="X2081" s="9">
        <v>27</v>
      </c>
      <c r="Y2081" s="9">
        <v>2</v>
      </c>
      <c r="Z2081" s="9">
        <v>0</v>
      </c>
      <c r="AA2081" s="9">
        <v>6</v>
      </c>
      <c r="AB2081" s="9">
        <v>9</v>
      </c>
      <c r="AC2081" s="9">
        <v>9</v>
      </c>
      <c r="AD2081" s="9">
        <v>5</v>
      </c>
      <c r="AE2081" s="9">
        <v>0</v>
      </c>
      <c r="AF2081" s="9">
        <v>12</v>
      </c>
      <c r="AG2081" s="9">
        <v>17</v>
      </c>
      <c r="AH2081" s="9">
        <v>0</v>
      </c>
      <c r="AI2081" s="9">
        <v>0</v>
      </c>
      <c r="AJ2081" s="9">
        <v>0</v>
      </c>
      <c r="AK2081" s="9">
        <v>2</v>
      </c>
      <c r="AL2081" s="9">
        <v>27</v>
      </c>
      <c r="AM2081" s="9">
        <v>0</v>
      </c>
      <c r="AN2081" s="9">
        <v>20</v>
      </c>
      <c r="AO2081" s="9">
        <v>3</v>
      </c>
      <c r="AP2081" s="9">
        <v>6</v>
      </c>
      <c r="AQ2081" s="9">
        <v>0</v>
      </c>
      <c r="AR2081" s="9">
        <v>24</v>
      </c>
      <c r="AS2081" s="9">
        <v>5</v>
      </c>
      <c r="AT2081" s="10">
        <v>0</v>
      </c>
    </row>
    <row r="2082" spans="1:46" ht="42.75" x14ac:dyDescent="0.25">
      <c r="A2082" s="26" t="str">
        <f t="shared" si="64"/>
        <v>2017Nurse practitionersManitobaUnknown places of work</v>
      </c>
      <c r="B2082" s="24">
        <v>2017</v>
      </c>
      <c r="C2082" s="9" t="s">
        <v>5</v>
      </c>
      <c r="D2082" s="9" t="s">
        <v>173</v>
      </c>
      <c r="E2082" s="9" t="str">
        <f t="shared" si="65"/>
        <v>Manitoba</v>
      </c>
      <c r="F2082" s="9" t="s">
        <v>184</v>
      </c>
      <c r="G2082" s="9" t="s">
        <v>49</v>
      </c>
      <c r="H2082" s="9">
        <v>3</v>
      </c>
      <c r="I2082" s="9">
        <v>0</v>
      </c>
      <c r="J2082" s="9">
        <v>0</v>
      </c>
      <c r="K2082" s="9">
        <v>3</v>
      </c>
      <c r="L2082" s="9">
        <v>0</v>
      </c>
      <c r="M2082" s="9">
        <v>0</v>
      </c>
      <c r="N2082" s="9">
        <v>3</v>
      </c>
      <c r="O2082" s="9">
        <v>0</v>
      </c>
      <c r="P2082" s="9">
        <v>0</v>
      </c>
      <c r="Q2082" s="9">
        <v>0</v>
      </c>
      <c r="R2082" s="9">
        <v>0</v>
      </c>
      <c r="S2082" s="9">
        <v>0</v>
      </c>
      <c r="T2082" s="9">
        <v>0</v>
      </c>
      <c r="U2082" s="9">
        <v>0</v>
      </c>
      <c r="V2082" s="9">
        <v>0</v>
      </c>
      <c r="W2082" s="9">
        <v>0</v>
      </c>
      <c r="X2082" s="9">
        <v>3</v>
      </c>
      <c r="Y2082" s="9">
        <v>0</v>
      </c>
      <c r="Z2082" s="9">
        <v>0</v>
      </c>
      <c r="AA2082" s="9">
        <v>2</v>
      </c>
      <c r="AB2082" s="9">
        <v>1</v>
      </c>
      <c r="AC2082" s="9">
        <v>0</v>
      </c>
      <c r="AD2082" s="9">
        <v>0</v>
      </c>
      <c r="AE2082" s="9">
        <v>0</v>
      </c>
      <c r="AF2082" s="9">
        <v>2</v>
      </c>
      <c r="AG2082" s="9">
        <v>1</v>
      </c>
      <c r="AH2082" s="9">
        <v>0</v>
      </c>
      <c r="AI2082" s="9">
        <v>0</v>
      </c>
      <c r="AJ2082" s="9">
        <v>0</v>
      </c>
      <c r="AK2082" s="9">
        <v>0</v>
      </c>
      <c r="AL2082" s="9">
        <v>0</v>
      </c>
      <c r="AM2082" s="9">
        <v>3</v>
      </c>
      <c r="AN2082" s="9">
        <v>0</v>
      </c>
      <c r="AO2082" s="9">
        <v>0</v>
      </c>
      <c r="AP2082" s="9">
        <v>0</v>
      </c>
      <c r="AQ2082" s="9">
        <v>3</v>
      </c>
      <c r="AR2082" s="9">
        <v>2</v>
      </c>
      <c r="AS2082" s="9">
        <v>1</v>
      </c>
      <c r="AT2082" s="10">
        <v>0</v>
      </c>
    </row>
    <row r="2083" spans="1:46" ht="42.75" x14ac:dyDescent="0.25">
      <c r="A2083" s="26" t="str">
        <f t="shared" si="64"/>
        <v>2017Nurse practitionersSaskatchewanAll places of work</v>
      </c>
      <c r="B2083" s="24">
        <v>2017</v>
      </c>
      <c r="C2083" s="9" t="s">
        <v>5</v>
      </c>
      <c r="D2083" s="9" t="s">
        <v>174</v>
      </c>
      <c r="E2083" s="9" t="str">
        <f t="shared" si="65"/>
        <v>Saskatchewan</v>
      </c>
      <c r="F2083" s="9" t="s">
        <v>179</v>
      </c>
      <c r="G2083" s="9" t="s">
        <v>9</v>
      </c>
      <c r="H2083" s="9">
        <v>204</v>
      </c>
      <c r="I2083" s="9">
        <v>190</v>
      </c>
      <c r="J2083" s="9">
        <v>14</v>
      </c>
      <c r="K2083" s="9">
        <v>0</v>
      </c>
      <c r="L2083" s="9">
        <v>0</v>
      </c>
      <c r="M2083" s="9">
        <v>4</v>
      </c>
      <c r="N2083" s="9">
        <v>27</v>
      </c>
      <c r="O2083" s="9">
        <v>29</v>
      </c>
      <c r="P2083" s="9">
        <v>25</v>
      </c>
      <c r="Q2083" s="9">
        <v>30</v>
      </c>
      <c r="R2083" s="9">
        <v>28</v>
      </c>
      <c r="S2083" s="9">
        <v>31</v>
      </c>
      <c r="T2083" s="9">
        <v>24</v>
      </c>
      <c r="U2083" s="9">
        <v>5</v>
      </c>
      <c r="V2083" s="9">
        <v>1</v>
      </c>
      <c r="W2083" s="9">
        <v>0</v>
      </c>
      <c r="X2083" s="9">
        <v>195</v>
      </c>
      <c r="Y2083" s="9">
        <v>9</v>
      </c>
      <c r="Z2083" s="9">
        <v>0</v>
      </c>
      <c r="AA2083" s="9">
        <v>128</v>
      </c>
      <c r="AB2083" s="9">
        <v>67</v>
      </c>
      <c r="AC2083" s="9">
        <v>8</v>
      </c>
      <c r="AD2083" s="9">
        <v>1</v>
      </c>
      <c r="AE2083" s="9">
        <v>0</v>
      </c>
      <c r="AF2083" s="9">
        <v>152</v>
      </c>
      <c r="AG2083" s="9">
        <v>33</v>
      </c>
      <c r="AH2083" s="9">
        <v>19</v>
      </c>
      <c r="AI2083" s="9">
        <v>0</v>
      </c>
      <c r="AJ2083" s="9">
        <v>1</v>
      </c>
      <c r="AK2083" s="9">
        <v>3</v>
      </c>
      <c r="AL2083" s="9">
        <v>192</v>
      </c>
      <c r="AM2083" s="9">
        <v>8</v>
      </c>
      <c r="AN2083" s="9">
        <v>189</v>
      </c>
      <c r="AO2083" s="9">
        <v>2</v>
      </c>
      <c r="AP2083" s="9">
        <v>5</v>
      </c>
      <c r="AQ2083" s="9">
        <v>8</v>
      </c>
      <c r="AR2083" s="9">
        <v>97</v>
      </c>
      <c r="AS2083" s="9">
        <v>107</v>
      </c>
      <c r="AT2083" s="10">
        <v>0</v>
      </c>
    </row>
    <row r="2084" spans="1:46" ht="42.75" x14ac:dyDescent="0.25">
      <c r="A2084" s="26" t="str">
        <f t="shared" si="64"/>
        <v>2017Nurse practitionersSaskatchewanHospital</v>
      </c>
      <c r="B2084" s="24">
        <v>2017</v>
      </c>
      <c r="C2084" s="9" t="s">
        <v>5</v>
      </c>
      <c r="D2084" s="9" t="s">
        <v>174</v>
      </c>
      <c r="E2084" s="9" t="str">
        <f t="shared" si="65"/>
        <v>Saskatchewan</v>
      </c>
      <c r="F2084" s="9" t="s">
        <v>180</v>
      </c>
      <c r="G2084" s="9" t="s">
        <v>10</v>
      </c>
      <c r="H2084" s="9">
        <v>27</v>
      </c>
      <c r="I2084" s="9">
        <v>23</v>
      </c>
      <c r="J2084" s="9">
        <v>4</v>
      </c>
      <c r="K2084" s="9">
        <v>0</v>
      </c>
      <c r="L2084" s="9">
        <v>0</v>
      </c>
      <c r="M2084" s="9">
        <v>0</v>
      </c>
      <c r="N2084" s="9">
        <v>2</v>
      </c>
      <c r="O2084" s="9">
        <v>3</v>
      </c>
      <c r="P2084" s="9">
        <v>6</v>
      </c>
      <c r="Q2084" s="9">
        <v>1</v>
      </c>
      <c r="R2084" s="9">
        <v>6</v>
      </c>
      <c r="S2084" s="9">
        <v>2</v>
      </c>
      <c r="T2084" s="9">
        <v>5</v>
      </c>
      <c r="U2084" s="9">
        <v>2</v>
      </c>
      <c r="V2084" s="9">
        <v>0</v>
      </c>
      <c r="W2084" s="9">
        <v>0</v>
      </c>
      <c r="X2084" s="9">
        <v>20</v>
      </c>
      <c r="Y2084" s="9">
        <v>7</v>
      </c>
      <c r="Z2084" s="9">
        <v>0</v>
      </c>
      <c r="AA2084" s="9">
        <v>19</v>
      </c>
      <c r="AB2084" s="9">
        <v>7</v>
      </c>
      <c r="AC2084" s="9">
        <v>1</v>
      </c>
      <c r="AD2084" s="9">
        <v>0</v>
      </c>
      <c r="AE2084" s="9">
        <v>0</v>
      </c>
      <c r="AF2084" s="9">
        <v>20</v>
      </c>
      <c r="AG2084" s="9">
        <v>3</v>
      </c>
      <c r="AH2084" s="9">
        <v>4</v>
      </c>
      <c r="AI2084" s="9">
        <v>0</v>
      </c>
      <c r="AJ2084" s="9">
        <v>0</v>
      </c>
      <c r="AK2084" s="9">
        <v>1</v>
      </c>
      <c r="AL2084" s="9">
        <v>26</v>
      </c>
      <c r="AM2084" s="9">
        <v>0</v>
      </c>
      <c r="AN2084" s="9">
        <v>27</v>
      </c>
      <c r="AO2084" s="9">
        <v>0</v>
      </c>
      <c r="AP2084" s="9">
        <v>0</v>
      </c>
      <c r="AQ2084" s="9">
        <v>0</v>
      </c>
      <c r="AR2084" s="9">
        <v>19</v>
      </c>
      <c r="AS2084" s="9">
        <v>8</v>
      </c>
      <c r="AT2084" s="10">
        <v>0</v>
      </c>
    </row>
    <row r="2085" spans="1:46" ht="42.75" x14ac:dyDescent="0.25">
      <c r="A2085" s="26" t="str">
        <f t="shared" si="64"/>
        <v>2017Nurse practitionersSaskatchewanCommunity health</v>
      </c>
      <c r="B2085" s="24">
        <v>2017</v>
      </c>
      <c r="C2085" s="9" t="s">
        <v>5</v>
      </c>
      <c r="D2085" s="9" t="s">
        <v>174</v>
      </c>
      <c r="E2085" s="9" t="str">
        <f t="shared" si="65"/>
        <v>Saskatchewan</v>
      </c>
      <c r="F2085" s="9" t="s">
        <v>182</v>
      </c>
      <c r="G2085" s="9" t="s">
        <v>11</v>
      </c>
      <c r="H2085" s="9">
        <v>142</v>
      </c>
      <c r="I2085" s="9">
        <v>132</v>
      </c>
      <c r="J2085" s="9">
        <v>10</v>
      </c>
      <c r="K2085" s="9">
        <v>0</v>
      </c>
      <c r="L2085" s="9">
        <v>0</v>
      </c>
      <c r="M2085" s="9">
        <v>3</v>
      </c>
      <c r="N2085" s="9">
        <v>21</v>
      </c>
      <c r="O2085" s="9">
        <v>20</v>
      </c>
      <c r="P2085" s="9">
        <v>14</v>
      </c>
      <c r="Q2085" s="9">
        <v>23</v>
      </c>
      <c r="R2085" s="9">
        <v>19</v>
      </c>
      <c r="S2085" s="9">
        <v>22</v>
      </c>
      <c r="T2085" s="9">
        <v>16</v>
      </c>
      <c r="U2085" s="9">
        <v>3</v>
      </c>
      <c r="V2085" s="9">
        <v>1</v>
      </c>
      <c r="W2085" s="9">
        <v>0</v>
      </c>
      <c r="X2085" s="9">
        <v>140</v>
      </c>
      <c r="Y2085" s="9">
        <v>2</v>
      </c>
      <c r="Z2085" s="9">
        <v>0</v>
      </c>
      <c r="AA2085" s="9">
        <v>89</v>
      </c>
      <c r="AB2085" s="9">
        <v>46</v>
      </c>
      <c r="AC2085" s="9">
        <v>6</v>
      </c>
      <c r="AD2085" s="9">
        <v>1</v>
      </c>
      <c r="AE2085" s="9">
        <v>0</v>
      </c>
      <c r="AF2085" s="9">
        <v>107</v>
      </c>
      <c r="AG2085" s="9">
        <v>25</v>
      </c>
      <c r="AH2085" s="9">
        <v>10</v>
      </c>
      <c r="AI2085" s="9">
        <v>0</v>
      </c>
      <c r="AJ2085" s="9">
        <v>1</v>
      </c>
      <c r="AK2085" s="9">
        <v>1</v>
      </c>
      <c r="AL2085" s="9">
        <v>140</v>
      </c>
      <c r="AM2085" s="9">
        <v>0</v>
      </c>
      <c r="AN2085" s="9">
        <v>142</v>
      </c>
      <c r="AO2085" s="9">
        <v>0</v>
      </c>
      <c r="AP2085" s="9">
        <v>0</v>
      </c>
      <c r="AQ2085" s="9">
        <v>0</v>
      </c>
      <c r="AR2085" s="9">
        <v>53</v>
      </c>
      <c r="AS2085" s="9">
        <v>89</v>
      </c>
      <c r="AT2085" s="10">
        <v>0</v>
      </c>
    </row>
    <row r="2086" spans="1:46" ht="57" x14ac:dyDescent="0.25">
      <c r="A2086" s="26" t="str">
        <f t="shared" si="64"/>
        <v>2017Nurse practitionersSaskatchewanNursing home/long-term care</v>
      </c>
      <c r="B2086" s="24">
        <v>2017</v>
      </c>
      <c r="C2086" s="9" t="s">
        <v>5</v>
      </c>
      <c r="D2086" s="9" t="s">
        <v>174</v>
      </c>
      <c r="E2086" s="9" t="str">
        <f t="shared" si="65"/>
        <v>Saskatchewan</v>
      </c>
      <c r="F2086" s="9" t="s">
        <v>181</v>
      </c>
      <c r="G2086" s="9" t="s">
        <v>12</v>
      </c>
      <c r="H2086" s="9">
        <v>4</v>
      </c>
      <c r="I2086" s="9">
        <v>4</v>
      </c>
      <c r="J2086" s="9">
        <v>0</v>
      </c>
      <c r="K2086" s="9">
        <v>0</v>
      </c>
      <c r="L2086" s="9">
        <v>0</v>
      </c>
      <c r="M2086" s="9">
        <v>0</v>
      </c>
      <c r="N2086" s="9">
        <v>0</v>
      </c>
      <c r="O2086" s="9">
        <v>1</v>
      </c>
      <c r="P2086" s="9">
        <v>1</v>
      </c>
      <c r="Q2086" s="9">
        <v>1</v>
      </c>
      <c r="R2086" s="9">
        <v>0</v>
      </c>
      <c r="S2086" s="9">
        <v>1</v>
      </c>
      <c r="T2086" s="9">
        <v>0</v>
      </c>
      <c r="U2086" s="9">
        <v>0</v>
      </c>
      <c r="V2086" s="9">
        <v>0</v>
      </c>
      <c r="W2086" s="9">
        <v>0</v>
      </c>
      <c r="X2086" s="9">
        <v>4</v>
      </c>
      <c r="Y2086" s="9">
        <v>0</v>
      </c>
      <c r="Z2086" s="9">
        <v>0</v>
      </c>
      <c r="AA2086" s="9">
        <v>2</v>
      </c>
      <c r="AB2086" s="9">
        <v>2</v>
      </c>
      <c r="AC2086" s="9">
        <v>0</v>
      </c>
      <c r="AD2086" s="9">
        <v>0</v>
      </c>
      <c r="AE2086" s="9">
        <v>0</v>
      </c>
      <c r="AF2086" s="9">
        <v>3</v>
      </c>
      <c r="AG2086" s="9">
        <v>0</v>
      </c>
      <c r="AH2086" s="9">
        <v>1</v>
      </c>
      <c r="AI2086" s="9">
        <v>0</v>
      </c>
      <c r="AJ2086" s="9">
        <v>0</v>
      </c>
      <c r="AK2086" s="9">
        <v>0</v>
      </c>
      <c r="AL2086" s="9">
        <v>4</v>
      </c>
      <c r="AM2086" s="9">
        <v>0</v>
      </c>
      <c r="AN2086" s="9">
        <v>4</v>
      </c>
      <c r="AO2086" s="9">
        <v>0</v>
      </c>
      <c r="AP2086" s="9">
        <v>0</v>
      </c>
      <c r="AQ2086" s="9">
        <v>0</v>
      </c>
      <c r="AR2086" s="9">
        <v>4</v>
      </c>
      <c r="AS2086" s="9">
        <v>0</v>
      </c>
      <c r="AT2086" s="10">
        <v>0</v>
      </c>
    </row>
    <row r="2087" spans="1:46" ht="42.75" x14ac:dyDescent="0.25">
      <c r="A2087" s="26" t="str">
        <f t="shared" si="64"/>
        <v>2017Nurse practitionersSaskatchewanOther places of work</v>
      </c>
      <c r="B2087" s="24">
        <v>2017</v>
      </c>
      <c r="C2087" s="9" t="s">
        <v>5</v>
      </c>
      <c r="D2087" s="9" t="s">
        <v>174</v>
      </c>
      <c r="E2087" s="9" t="str">
        <f t="shared" si="65"/>
        <v>Saskatchewan</v>
      </c>
      <c r="F2087" s="9" t="s">
        <v>183</v>
      </c>
      <c r="G2087" s="9" t="s">
        <v>13</v>
      </c>
      <c r="H2087" s="9">
        <v>23</v>
      </c>
      <c r="I2087" s="9">
        <v>23</v>
      </c>
      <c r="J2087" s="9">
        <v>0</v>
      </c>
      <c r="K2087" s="9">
        <v>0</v>
      </c>
      <c r="L2087" s="9">
        <v>0</v>
      </c>
      <c r="M2087" s="9">
        <v>0</v>
      </c>
      <c r="N2087" s="9">
        <v>3</v>
      </c>
      <c r="O2087" s="9">
        <v>4</v>
      </c>
      <c r="P2087" s="9">
        <v>3</v>
      </c>
      <c r="Q2087" s="9">
        <v>4</v>
      </c>
      <c r="R2087" s="9">
        <v>3</v>
      </c>
      <c r="S2087" s="9">
        <v>4</v>
      </c>
      <c r="T2087" s="9">
        <v>2</v>
      </c>
      <c r="U2087" s="9">
        <v>0</v>
      </c>
      <c r="V2087" s="9">
        <v>0</v>
      </c>
      <c r="W2087" s="9">
        <v>0</v>
      </c>
      <c r="X2087" s="9">
        <v>23</v>
      </c>
      <c r="Y2087" s="9">
        <v>0</v>
      </c>
      <c r="Z2087" s="9">
        <v>0</v>
      </c>
      <c r="AA2087" s="9">
        <v>14</v>
      </c>
      <c r="AB2087" s="9">
        <v>8</v>
      </c>
      <c r="AC2087" s="9">
        <v>1</v>
      </c>
      <c r="AD2087" s="9">
        <v>0</v>
      </c>
      <c r="AE2087" s="9">
        <v>0</v>
      </c>
      <c r="AF2087" s="9">
        <v>16</v>
      </c>
      <c r="AG2087" s="9">
        <v>3</v>
      </c>
      <c r="AH2087" s="9">
        <v>4</v>
      </c>
      <c r="AI2087" s="9">
        <v>0</v>
      </c>
      <c r="AJ2087" s="9">
        <v>0</v>
      </c>
      <c r="AK2087" s="9">
        <v>1</v>
      </c>
      <c r="AL2087" s="9">
        <v>22</v>
      </c>
      <c r="AM2087" s="9">
        <v>0</v>
      </c>
      <c r="AN2087" s="9">
        <v>16</v>
      </c>
      <c r="AO2087" s="9">
        <v>2</v>
      </c>
      <c r="AP2087" s="9">
        <v>5</v>
      </c>
      <c r="AQ2087" s="9">
        <v>0</v>
      </c>
      <c r="AR2087" s="9">
        <v>17</v>
      </c>
      <c r="AS2087" s="9">
        <v>6</v>
      </c>
      <c r="AT2087" s="10">
        <v>0</v>
      </c>
    </row>
    <row r="2088" spans="1:46" ht="42.75" x14ac:dyDescent="0.25">
      <c r="A2088" s="26" t="str">
        <f t="shared" si="64"/>
        <v>2017Nurse practitionersSaskatchewanUnknown places of work</v>
      </c>
      <c r="B2088" s="24">
        <v>2017</v>
      </c>
      <c r="C2088" s="9" t="s">
        <v>5</v>
      </c>
      <c r="D2088" s="9" t="s">
        <v>174</v>
      </c>
      <c r="E2088" s="9" t="str">
        <f t="shared" si="65"/>
        <v>Saskatchewan</v>
      </c>
      <c r="F2088" s="9" t="s">
        <v>184</v>
      </c>
      <c r="G2088" s="9" t="s">
        <v>49</v>
      </c>
      <c r="H2088" s="9">
        <v>8</v>
      </c>
      <c r="I2088" s="9">
        <v>8</v>
      </c>
      <c r="J2088" s="9">
        <v>0</v>
      </c>
      <c r="K2088" s="9">
        <v>0</v>
      </c>
      <c r="L2088" s="9">
        <v>0</v>
      </c>
      <c r="M2088" s="9">
        <v>1</v>
      </c>
      <c r="N2088" s="9">
        <v>1</v>
      </c>
      <c r="O2088" s="9">
        <v>1</v>
      </c>
      <c r="P2088" s="9">
        <v>1</v>
      </c>
      <c r="Q2088" s="9">
        <v>1</v>
      </c>
      <c r="R2088" s="9">
        <v>0</v>
      </c>
      <c r="S2088" s="9">
        <v>2</v>
      </c>
      <c r="T2088" s="9">
        <v>1</v>
      </c>
      <c r="U2088" s="9">
        <v>0</v>
      </c>
      <c r="V2088" s="9">
        <v>0</v>
      </c>
      <c r="W2088" s="9">
        <v>0</v>
      </c>
      <c r="X2088" s="9">
        <v>8</v>
      </c>
      <c r="Y2088" s="9">
        <v>0</v>
      </c>
      <c r="Z2088" s="9">
        <v>0</v>
      </c>
      <c r="AA2088" s="9">
        <v>4</v>
      </c>
      <c r="AB2088" s="9">
        <v>4</v>
      </c>
      <c r="AC2088" s="9">
        <v>0</v>
      </c>
      <c r="AD2088" s="9">
        <v>0</v>
      </c>
      <c r="AE2088" s="9">
        <v>0</v>
      </c>
      <c r="AF2088" s="9">
        <v>6</v>
      </c>
      <c r="AG2088" s="9">
        <v>2</v>
      </c>
      <c r="AH2088" s="9">
        <v>0</v>
      </c>
      <c r="AI2088" s="9">
        <v>0</v>
      </c>
      <c r="AJ2088" s="9">
        <v>0</v>
      </c>
      <c r="AK2088" s="9">
        <v>0</v>
      </c>
      <c r="AL2088" s="9">
        <v>0</v>
      </c>
      <c r="AM2088" s="9">
        <v>8</v>
      </c>
      <c r="AN2088" s="9">
        <v>0</v>
      </c>
      <c r="AO2088" s="9">
        <v>0</v>
      </c>
      <c r="AP2088" s="9">
        <v>0</v>
      </c>
      <c r="AQ2088" s="9">
        <v>8</v>
      </c>
      <c r="AR2088" s="9">
        <v>4</v>
      </c>
      <c r="AS2088" s="9">
        <v>4</v>
      </c>
      <c r="AT2088" s="10">
        <v>0</v>
      </c>
    </row>
    <row r="2089" spans="1:46" ht="42.75" x14ac:dyDescent="0.25">
      <c r="A2089" s="26" t="str">
        <f t="shared" si="64"/>
        <v>2017Nurse practitionersAlbertaAll places of work</v>
      </c>
      <c r="B2089" s="24">
        <v>2017</v>
      </c>
      <c r="C2089" s="9" t="s">
        <v>5</v>
      </c>
      <c r="D2089" s="9" t="s">
        <v>175</v>
      </c>
      <c r="E2089" s="9" t="str">
        <f t="shared" si="65"/>
        <v>Alberta</v>
      </c>
      <c r="F2089" s="9" t="s">
        <v>179</v>
      </c>
      <c r="G2089" s="9" t="s">
        <v>9</v>
      </c>
      <c r="H2089" s="9">
        <v>462</v>
      </c>
      <c r="I2089" s="9">
        <v>418</v>
      </c>
      <c r="J2089" s="9">
        <v>44</v>
      </c>
      <c r="K2089" s="9">
        <v>0</v>
      </c>
      <c r="L2089" s="9">
        <v>0</v>
      </c>
      <c r="M2089" s="9">
        <v>7</v>
      </c>
      <c r="N2089" s="9">
        <v>72</v>
      </c>
      <c r="O2089" s="9">
        <v>77</v>
      </c>
      <c r="P2089" s="9">
        <v>73</v>
      </c>
      <c r="Q2089" s="9">
        <v>79</v>
      </c>
      <c r="R2089" s="9">
        <v>65</v>
      </c>
      <c r="S2089" s="9">
        <v>45</v>
      </c>
      <c r="T2089" s="9">
        <v>33</v>
      </c>
      <c r="U2089" s="9">
        <v>10</v>
      </c>
      <c r="V2089" s="9">
        <v>1</v>
      </c>
      <c r="W2089" s="9">
        <v>0</v>
      </c>
      <c r="X2089" s="9">
        <v>443</v>
      </c>
      <c r="Y2089" s="9">
        <v>18</v>
      </c>
      <c r="Z2089" s="9">
        <v>1</v>
      </c>
      <c r="AA2089" s="9">
        <v>59</v>
      </c>
      <c r="AB2089" s="9">
        <v>180</v>
      </c>
      <c r="AC2089" s="9">
        <v>131</v>
      </c>
      <c r="AD2089" s="9">
        <v>92</v>
      </c>
      <c r="AE2089" s="9">
        <v>0</v>
      </c>
      <c r="AF2089" s="9">
        <v>322</v>
      </c>
      <c r="AG2089" s="9">
        <v>130</v>
      </c>
      <c r="AH2089" s="9">
        <v>10</v>
      </c>
      <c r="AI2089" s="9">
        <v>0</v>
      </c>
      <c r="AJ2089" s="9">
        <v>19</v>
      </c>
      <c r="AK2089" s="9">
        <v>2</v>
      </c>
      <c r="AL2089" s="9">
        <v>437</v>
      </c>
      <c r="AM2089" s="9">
        <v>4</v>
      </c>
      <c r="AN2089" s="9">
        <v>424</v>
      </c>
      <c r="AO2089" s="9">
        <v>9</v>
      </c>
      <c r="AP2089" s="9">
        <v>16</v>
      </c>
      <c r="AQ2089" s="9">
        <v>13</v>
      </c>
      <c r="AR2089" s="9">
        <v>435</v>
      </c>
      <c r="AS2089" s="9">
        <v>27</v>
      </c>
      <c r="AT2089" s="10">
        <v>0</v>
      </c>
    </row>
    <row r="2090" spans="1:46" ht="42.75" x14ac:dyDescent="0.25">
      <c r="A2090" s="26" t="str">
        <f t="shared" si="64"/>
        <v>2017Nurse practitionersAlbertaHospital</v>
      </c>
      <c r="B2090" s="24">
        <v>2017</v>
      </c>
      <c r="C2090" s="9" t="s">
        <v>5</v>
      </c>
      <c r="D2090" s="9" t="s">
        <v>175</v>
      </c>
      <c r="E2090" s="9" t="str">
        <f t="shared" si="65"/>
        <v>Alberta</v>
      </c>
      <c r="F2090" s="9" t="s">
        <v>180</v>
      </c>
      <c r="G2090" s="9" t="s">
        <v>10</v>
      </c>
      <c r="H2090" s="9">
        <v>240</v>
      </c>
      <c r="I2090" s="9">
        <v>215</v>
      </c>
      <c r="J2090" s="9">
        <v>25</v>
      </c>
      <c r="K2090" s="9">
        <v>0</v>
      </c>
      <c r="L2090" s="9">
        <v>0</v>
      </c>
      <c r="M2090" s="9">
        <v>4</v>
      </c>
      <c r="N2090" s="9">
        <v>40</v>
      </c>
      <c r="O2090" s="9">
        <v>37</v>
      </c>
      <c r="P2090" s="9">
        <v>42</v>
      </c>
      <c r="Q2090" s="9">
        <v>36</v>
      </c>
      <c r="R2090" s="9">
        <v>34</v>
      </c>
      <c r="S2090" s="9">
        <v>31</v>
      </c>
      <c r="T2090" s="9">
        <v>13</v>
      </c>
      <c r="U2090" s="9">
        <v>3</v>
      </c>
      <c r="V2090" s="9">
        <v>0</v>
      </c>
      <c r="W2090" s="9">
        <v>0</v>
      </c>
      <c r="X2090" s="9">
        <v>229</v>
      </c>
      <c r="Y2090" s="9">
        <v>11</v>
      </c>
      <c r="Z2090" s="9">
        <v>0</v>
      </c>
      <c r="AA2090" s="9">
        <v>34</v>
      </c>
      <c r="AB2090" s="9">
        <v>90</v>
      </c>
      <c r="AC2090" s="9">
        <v>71</v>
      </c>
      <c r="AD2090" s="9">
        <v>45</v>
      </c>
      <c r="AE2090" s="9">
        <v>0</v>
      </c>
      <c r="AF2090" s="9">
        <v>181</v>
      </c>
      <c r="AG2090" s="9">
        <v>54</v>
      </c>
      <c r="AH2090" s="9">
        <v>5</v>
      </c>
      <c r="AI2090" s="9">
        <v>0</v>
      </c>
      <c r="AJ2090" s="9">
        <v>17</v>
      </c>
      <c r="AK2090" s="9">
        <v>0</v>
      </c>
      <c r="AL2090" s="9">
        <v>223</v>
      </c>
      <c r="AM2090" s="9">
        <v>0</v>
      </c>
      <c r="AN2090" s="9">
        <v>230</v>
      </c>
      <c r="AO2090" s="9">
        <v>1</v>
      </c>
      <c r="AP2090" s="9">
        <v>3</v>
      </c>
      <c r="AQ2090" s="9">
        <v>6</v>
      </c>
      <c r="AR2090" s="9">
        <v>237</v>
      </c>
      <c r="AS2090" s="9">
        <v>3</v>
      </c>
      <c r="AT2090" s="10">
        <v>0</v>
      </c>
    </row>
    <row r="2091" spans="1:46" ht="42.75" x14ac:dyDescent="0.25">
      <c r="A2091" s="26" t="str">
        <f t="shared" si="64"/>
        <v>2017Nurse practitionersAlbertaCommunity health</v>
      </c>
      <c r="B2091" s="24">
        <v>2017</v>
      </c>
      <c r="C2091" s="9" t="s">
        <v>5</v>
      </c>
      <c r="D2091" s="9" t="s">
        <v>175</v>
      </c>
      <c r="E2091" s="9" t="str">
        <f t="shared" si="65"/>
        <v>Alberta</v>
      </c>
      <c r="F2091" s="9" t="s">
        <v>182</v>
      </c>
      <c r="G2091" s="9" t="s">
        <v>11</v>
      </c>
      <c r="H2091" s="9">
        <v>107</v>
      </c>
      <c r="I2091" s="9">
        <v>101</v>
      </c>
      <c r="J2091" s="9">
        <v>6</v>
      </c>
      <c r="K2091" s="9">
        <v>0</v>
      </c>
      <c r="L2091" s="9">
        <v>0</v>
      </c>
      <c r="M2091" s="9">
        <v>3</v>
      </c>
      <c r="N2091" s="9">
        <v>13</v>
      </c>
      <c r="O2091" s="9">
        <v>26</v>
      </c>
      <c r="P2091" s="9">
        <v>11</v>
      </c>
      <c r="Q2091" s="9">
        <v>19</v>
      </c>
      <c r="R2091" s="9">
        <v>15</v>
      </c>
      <c r="S2091" s="9">
        <v>6</v>
      </c>
      <c r="T2091" s="9">
        <v>9</v>
      </c>
      <c r="U2091" s="9">
        <v>4</v>
      </c>
      <c r="V2091" s="9">
        <v>1</v>
      </c>
      <c r="W2091" s="9">
        <v>0</v>
      </c>
      <c r="X2091" s="9">
        <v>105</v>
      </c>
      <c r="Y2091" s="9">
        <v>2</v>
      </c>
      <c r="Z2091" s="9">
        <v>0</v>
      </c>
      <c r="AA2091" s="9">
        <v>14</v>
      </c>
      <c r="AB2091" s="9">
        <v>47</v>
      </c>
      <c r="AC2091" s="9">
        <v>22</v>
      </c>
      <c r="AD2091" s="9">
        <v>24</v>
      </c>
      <c r="AE2091" s="9">
        <v>0</v>
      </c>
      <c r="AF2091" s="9">
        <v>57</v>
      </c>
      <c r="AG2091" s="9">
        <v>48</v>
      </c>
      <c r="AH2091" s="9">
        <v>2</v>
      </c>
      <c r="AI2091" s="9">
        <v>0</v>
      </c>
      <c r="AJ2091" s="9">
        <v>2</v>
      </c>
      <c r="AK2091" s="9">
        <v>0</v>
      </c>
      <c r="AL2091" s="9">
        <v>105</v>
      </c>
      <c r="AM2091" s="9">
        <v>0</v>
      </c>
      <c r="AN2091" s="9">
        <v>104</v>
      </c>
      <c r="AO2091" s="9">
        <v>2</v>
      </c>
      <c r="AP2091" s="9">
        <v>0</v>
      </c>
      <c r="AQ2091" s="9">
        <v>1</v>
      </c>
      <c r="AR2091" s="9">
        <v>90</v>
      </c>
      <c r="AS2091" s="9">
        <v>17</v>
      </c>
      <c r="AT2091" s="10">
        <v>0</v>
      </c>
    </row>
    <row r="2092" spans="1:46" ht="57" x14ac:dyDescent="0.25">
      <c r="A2092" s="26" t="str">
        <f t="shared" si="64"/>
        <v>2017Nurse practitionersAlbertaNursing home/long-term care</v>
      </c>
      <c r="B2092" s="24">
        <v>2017</v>
      </c>
      <c r="C2092" s="9" t="s">
        <v>5</v>
      </c>
      <c r="D2092" s="9" t="s">
        <v>175</v>
      </c>
      <c r="E2092" s="9" t="str">
        <f t="shared" si="65"/>
        <v>Alberta</v>
      </c>
      <c r="F2092" s="9" t="s">
        <v>181</v>
      </c>
      <c r="G2092" s="9" t="s">
        <v>12</v>
      </c>
      <c r="H2092" s="9">
        <v>19</v>
      </c>
      <c r="I2092" s="9">
        <v>19</v>
      </c>
      <c r="J2092" s="9">
        <v>0</v>
      </c>
      <c r="K2092" s="9">
        <v>0</v>
      </c>
      <c r="L2092" s="9">
        <v>0</v>
      </c>
      <c r="M2092" s="9">
        <v>0</v>
      </c>
      <c r="N2092" s="9">
        <v>4</v>
      </c>
      <c r="O2092" s="9">
        <v>0</v>
      </c>
      <c r="P2092" s="9">
        <v>4</v>
      </c>
      <c r="Q2092" s="9">
        <v>3</v>
      </c>
      <c r="R2092" s="9">
        <v>5</v>
      </c>
      <c r="S2092" s="9">
        <v>2</v>
      </c>
      <c r="T2092" s="9">
        <v>1</v>
      </c>
      <c r="U2092" s="9">
        <v>0</v>
      </c>
      <c r="V2092" s="9">
        <v>0</v>
      </c>
      <c r="W2092" s="9">
        <v>0</v>
      </c>
      <c r="X2092" s="9">
        <v>18</v>
      </c>
      <c r="Y2092" s="9">
        <v>0</v>
      </c>
      <c r="Z2092" s="9">
        <v>1</v>
      </c>
      <c r="AA2092" s="9">
        <v>2</v>
      </c>
      <c r="AB2092" s="9">
        <v>4</v>
      </c>
      <c r="AC2092" s="9">
        <v>10</v>
      </c>
      <c r="AD2092" s="9">
        <v>3</v>
      </c>
      <c r="AE2092" s="9">
        <v>0</v>
      </c>
      <c r="AF2092" s="9">
        <v>16</v>
      </c>
      <c r="AG2092" s="9">
        <v>3</v>
      </c>
      <c r="AH2092" s="9">
        <v>0</v>
      </c>
      <c r="AI2092" s="9">
        <v>0</v>
      </c>
      <c r="AJ2092" s="9">
        <v>0</v>
      </c>
      <c r="AK2092" s="9">
        <v>0</v>
      </c>
      <c r="AL2092" s="9">
        <v>19</v>
      </c>
      <c r="AM2092" s="9">
        <v>0</v>
      </c>
      <c r="AN2092" s="9">
        <v>19</v>
      </c>
      <c r="AO2092" s="9">
        <v>0</v>
      </c>
      <c r="AP2092" s="9">
        <v>0</v>
      </c>
      <c r="AQ2092" s="9">
        <v>0</v>
      </c>
      <c r="AR2092" s="9">
        <v>18</v>
      </c>
      <c r="AS2092" s="9">
        <v>1</v>
      </c>
      <c r="AT2092" s="10">
        <v>0</v>
      </c>
    </row>
    <row r="2093" spans="1:46" ht="42.75" x14ac:dyDescent="0.25">
      <c r="A2093" s="26" t="str">
        <f t="shared" si="64"/>
        <v>2017Nurse practitionersAlbertaOther places of work</v>
      </c>
      <c r="B2093" s="24">
        <v>2017</v>
      </c>
      <c r="C2093" s="9" t="s">
        <v>5</v>
      </c>
      <c r="D2093" s="9" t="s">
        <v>175</v>
      </c>
      <c r="E2093" s="9" t="str">
        <f t="shared" si="65"/>
        <v>Alberta</v>
      </c>
      <c r="F2093" s="9" t="s">
        <v>183</v>
      </c>
      <c r="G2093" s="9" t="s">
        <v>13</v>
      </c>
      <c r="H2093" s="9">
        <v>92</v>
      </c>
      <c r="I2093" s="9">
        <v>79</v>
      </c>
      <c r="J2093" s="9">
        <v>13</v>
      </c>
      <c r="K2093" s="9">
        <v>0</v>
      </c>
      <c r="L2093" s="9">
        <v>0</v>
      </c>
      <c r="M2093" s="9">
        <v>0</v>
      </c>
      <c r="N2093" s="9">
        <v>13</v>
      </c>
      <c r="O2093" s="9">
        <v>14</v>
      </c>
      <c r="P2093" s="9">
        <v>15</v>
      </c>
      <c r="Q2093" s="9">
        <v>21</v>
      </c>
      <c r="R2093" s="9">
        <v>10</v>
      </c>
      <c r="S2093" s="9">
        <v>6</v>
      </c>
      <c r="T2093" s="9">
        <v>10</v>
      </c>
      <c r="U2093" s="9">
        <v>3</v>
      </c>
      <c r="V2093" s="9">
        <v>0</v>
      </c>
      <c r="W2093" s="9">
        <v>0</v>
      </c>
      <c r="X2093" s="9">
        <v>87</v>
      </c>
      <c r="Y2093" s="9">
        <v>5</v>
      </c>
      <c r="Z2093" s="9">
        <v>0</v>
      </c>
      <c r="AA2093" s="9">
        <v>8</v>
      </c>
      <c r="AB2093" s="9">
        <v>37</v>
      </c>
      <c r="AC2093" s="9">
        <v>27</v>
      </c>
      <c r="AD2093" s="9">
        <v>20</v>
      </c>
      <c r="AE2093" s="9">
        <v>0</v>
      </c>
      <c r="AF2093" s="9">
        <v>65</v>
      </c>
      <c r="AG2093" s="9">
        <v>25</v>
      </c>
      <c r="AH2093" s="9">
        <v>2</v>
      </c>
      <c r="AI2093" s="9">
        <v>0</v>
      </c>
      <c r="AJ2093" s="9">
        <v>0</v>
      </c>
      <c r="AK2093" s="9">
        <v>2</v>
      </c>
      <c r="AL2093" s="9">
        <v>90</v>
      </c>
      <c r="AM2093" s="9">
        <v>0</v>
      </c>
      <c r="AN2093" s="9">
        <v>71</v>
      </c>
      <c r="AO2093" s="9">
        <v>6</v>
      </c>
      <c r="AP2093" s="9">
        <v>13</v>
      </c>
      <c r="AQ2093" s="9">
        <v>2</v>
      </c>
      <c r="AR2093" s="9">
        <v>86</v>
      </c>
      <c r="AS2093" s="9">
        <v>6</v>
      </c>
      <c r="AT2093" s="10">
        <v>0</v>
      </c>
    </row>
    <row r="2094" spans="1:46" ht="42.75" x14ac:dyDescent="0.25">
      <c r="A2094" s="26" t="str">
        <f t="shared" si="64"/>
        <v>2017Nurse practitionersAlbertaUnknown places of work</v>
      </c>
      <c r="B2094" s="24">
        <v>2017</v>
      </c>
      <c r="C2094" s="9" t="s">
        <v>5</v>
      </c>
      <c r="D2094" s="9" t="s">
        <v>175</v>
      </c>
      <c r="E2094" s="9" t="str">
        <f t="shared" si="65"/>
        <v>Alberta</v>
      </c>
      <c r="F2094" s="9" t="s">
        <v>184</v>
      </c>
      <c r="G2094" s="9" t="s">
        <v>49</v>
      </c>
      <c r="H2094" s="9">
        <v>4</v>
      </c>
      <c r="I2094" s="9">
        <v>4</v>
      </c>
      <c r="J2094" s="9">
        <v>0</v>
      </c>
      <c r="K2094" s="9">
        <v>0</v>
      </c>
      <c r="L2094" s="9">
        <v>0</v>
      </c>
      <c r="M2094" s="9">
        <v>0</v>
      </c>
      <c r="N2094" s="9">
        <v>2</v>
      </c>
      <c r="O2094" s="9">
        <v>0</v>
      </c>
      <c r="P2094" s="9">
        <v>1</v>
      </c>
      <c r="Q2094" s="9">
        <v>0</v>
      </c>
      <c r="R2094" s="9">
        <v>1</v>
      </c>
      <c r="S2094" s="9">
        <v>0</v>
      </c>
      <c r="T2094" s="9">
        <v>0</v>
      </c>
      <c r="U2094" s="9">
        <v>0</v>
      </c>
      <c r="V2094" s="9">
        <v>0</v>
      </c>
      <c r="W2094" s="9">
        <v>0</v>
      </c>
      <c r="X2094" s="9">
        <v>4</v>
      </c>
      <c r="Y2094" s="9">
        <v>0</v>
      </c>
      <c r="Z2094" s="9">
        <v>0</v>
      </c>
      <c r="AA2094" s="9">
        <v>1</v>
      </c>
      <c r="AB2094" s="9">
        <v>2</v>
      </c>
      <c r="AC2094" s="9">
        <v>1</v>
      </c>
      <c r="AD2094" s="9">
        <v>0</v>
      </c>
      <c r="AE2094" s="9">
        <v>0</v>
      </c>
      <c r="AF2094" s="9">
        <v>3</v>
      </c>
      <c r="AG2094" s="9">
        <v>0</v>
      </c>
      <c r="AH2094" s="9">
        <v>1</v>
      </c>
      <c r="AI2094" s="9">
        <v>0</v>
      </c>
      <c r="AJ2094" s="9">
        <v>0</v>
      </c>
      <c r="AK2094" s="9">
        <v>0</v>
      </c>
      <c r="AL2094" s="9">
        <v>0</v>
      </c>
      <c r="AM2094" s="9">
        <v>4</v>
      </c>
      <c r="AN2094" s="9">
        <v>0</v>
      </c>
      <c r="AO2094" s="9">
        <v>0</v>
      </c>
      <c r="AP2094" s="9">
        <v>0</v>
      </c>
      <c r="AQ2094" s="9">
        <v>4</v>
      </c>
      <c r="AR2094" s="9">
        <v>4</v>
      </c>
      <c r="AS2094" s="9">
        <v>0</v>
      </c>
      <c r="AT2094" s="10">
        <v>0</v>
      </c>
    </row>
    <row r="2095" spans="1:46" ht="42.75" x14ac:dyDescent="0.25">
      <c r="A2095" s="26" t="str">
        <f t="shared" si="64"/>
        <v>2017Nurse practitionersBritish ColumbiaAll places of work</v>
      </c>
      <c r="B2095" s="24">
        <v>2017</v>
      </c>
      <c r="C2095" s="9" t="s">
        <v>5</v>
      </c>
      <c r="D2095" s="9" t="s">
        <v>167</v>
      </c>
      <c r="E2095" s="9" t="str">
        <f t="shared" si="65"/>
        <v>British Columbia</v>
      </c>
      <c r="F2095" s="9" t="s">
        <v>179</v>
      </c>
      <c r="G2095" s="9" t="s">
        <v>9</v>
      </c>
      <c r="H2095" s="9">
        <v>322</v>
      </c>
      <c r="I2095" s="9">
        <v>299</v>
      </c>
      <c r="J2095" s="9">
        <v>23</v>
      </c>
      <c r="K2095" s="9">
        <v>0</v>
      </c>
      <c r="L2095" s="9">
        <v>0</v>
      </c>
      <c r="M2095" s="9">
        <v>1</v>
      </c>
      <c r="N2095" s="9">
        <v>59</v>
      </c>
      <c r="O2095" s="9">
        <v>57</v>
      </c>
      <c r="P2095" s="9">
        <v>70</v>
      </c>
      <c r="Q2095" s="9">
        <v>42</v>
      </c>
      <c r="R2095" s="9">
        <v>35</v>
      </c>
      <c r="S2095" s="9">
        <v>37</v>
      </c>
      <c r="T2095" s="9">
        <v>16</v>
      </c>
      <c r="U2095" s="9">
        <v>4</v>
      </c>
      <c r="V2095" s="9">
        <v>1</v>
      </c>
      <c r="W2095" s="9">
        <v>0</v>
      </c>
      <c r="X2095" s="9">
        <v>298</v>
      </c>
      <c r="Y2095" s="9">
        <v>23</v>
      </c>
      <c r="Z2095" s="9">
        <v>1</v>
      </c>
      <c r="AA2095" s="9">
        <v>70</v>
      </c>
      <c r="AB2095" s="9">
        <v>125</v>
      </c>
      <c r="AC2095" s="9">
        <v>71</v>
      </c>
      <c r="AD2095" s="9">
        <v>51</v>
      </c>
      <c r="AE2095" s="9">
        <v>5</v>
      </c>
      <c r="AF2095" s="9">
        <v>227</v>
      </c>
      <c r="AG2095" s="9">
        <v>58</v>
      </c>
      <c r="AH2095" s="9">
        <v>37</v>
      </c>
      <c r="AI2095" s="9">
        <v>0</v>
      </c>
      <c r="AJ2095" s="9">
        <v>24</v>
      </c>
      <c r="AK2095" s="9">
        <v>2</v>
      </c>
      <c r="AL2095" s="9">
        <v>296</v>
      </c>
      <c r="AM2095" s="9">
        <v>0</v>
      </c>
      <c r="AN2095" s="9">
        <v>309</v>
      </c>
      <c r="AO2095" s="9">
        <v>5</v>
      </c>
      <c r="AP2095" s="9">
        <v>8</v>
      </c>
      <c r="AQ2095" s="9">
        <v>0</v>
      </c>
      <c r="AR2095" s="9">
        <v>279</v>
      </c>
      <c r="AS2095" s="9">
        <v>42</v>
      </c>
      <c r="AT2095" s="10">
        <v>1</v>
      </c>
    </row>
    <row r="2096" spans="1:46" ht="42.75" x14ac:dyDescent="0.25">
      <c r="A2096" s="26" t="str">
        <f t="shared" si="64"/>
        <v>2017Nurse practitionersBritish ColumbiaHospital</v>
      </c>
      <c r="B2096" s="24">
        <v>2017</v>
      </c>
      <c r="C2096" s="9" t="s">
        <v>5</v>
      </c>
      <c r="D2096" s="9" t="s">
        <v>167</v>
      </c>
      <c r="E2096" s="9" t="str">
        <f t="shared" si="65"/>
        <v>British Columbia</v>
      </c>
      <c r="F2096" s="9" t="s">
        <v>180</v>
      </c>
      <c r="G2096" s="9" t="s">
        <v>10</v>
      </c>
      <c r="H2096" s="9">
        <v>109</v>
      </c>
      <c r="I2096" s="9">
        <v>99</v>
      </c>
      <c r="J2096" s="9">
        <v>10</v>
      </c>
      <c r="K2096" s="9">
        <v>0</v>
      </c>
      <c r="L2096" s="9">
        <v>0</v>
      </c>
      <c r="M2096" s="9">
        <v>0</v>
      </c>
      <c r="N2096" s="9">
        <v>24</v>
      </c>
      <c r="O2096" s="9">
        <v>17</v>
      </c>
      <c r="P2096" s="9">
        <v>28</v>
      </c>
      <c r="Q2096" s="9">
        <v>15</v>
      </c>
      <c r="R2096" s="9">
        <v>12</v>
      </c>
      <c r="S2096" s="9">
        <v>6</v>
      </c>
      <c r="T2096" s="9">
        <v>5</v>
      </c>
      <c r="U2096" s="9">
        <v>2</v>
      </c>
      <c r="V2096" s="9">
        <v>0</v>
      </c>
      <c r="W2096" s="9">
        <v>0</v>
      </c>
      <c r="X2096" s="9">
        <v>97</v>
      </c>
      <c r="Y2096" s="9">
        <v>12</v>
      </c>
      <c r="Z2096" s="9">
        <v>0</v>
      </c>
      <c r="AA2096" s="9">
        <v>27</v>
      </c>
      <c r="AB2096" s="9">
        <v>45</v>
      </c>
      <c r="AC2096" s="9">
        <v>23</v>
      </c>
      <c r="AD2096" s="9">
        <v>12</v>
      </c>
      <c r="AE2096" s="9">
        <v>2</v>
      </c>
      <c r="AF2096" s="9">
        <v>74</v>
      </c>
      <c r="AG2096" s="9">
        <v>20</v>
      </c>
      <c r="AH2096" s="9">
        <v>15</v>
      </c>
      <c r="AI2096" s="9">
        <v>0</v>
      </c>
      <c r="AJ2096" s="9">
        <v>20</v>
      </c>
      <c r="AK2096" s="9">
        <v>1</v>
      </c>
      <c r="AL2096" s="9">
        <v>88</v>
      </c>
      <c r="AM2096" s="9">
        <v>0</v>
      </c>
      <c r="AN2096" s="9">
        <v>109</v>
      </c>
      <c r="AO2096" s="9">
        <v>0</v>
      </c>
      <c r="AP2096" s="9">
        <v>0</v>
      </c>
      <c r="AQ2096" s="9">
        <v>0</v>
      </c>
      <c r="AR2096" s="9">
        <v>105</v>
      </c>
      <c r="AS2096" s="9">
        <v>4</v>
      </c>
      <c r="AT2096" s="10">
        <v>0</v>
      </c>
    </row>
    <row r="2097" spans="1:46" ht="42.75" x14ac:dyDescent="0.25">
      <c r="A2097" s="26" t="str">
        <f t="shared" si="64"/>
        <v>2017Nurse practitionersBritish ColumbiaCommunity health</v>
      </c>
      <c r="B2097" s="24">
        <v>2017</v>
      </c>
      <c r="C2097" s="9" t="s">
        <v>5</v>
      </c>
      <c r="D2097" s="9" t="s">
        <v>167</v>
      </c>
      <c r="E2097" s="9" t="str">
        <f t="shared" si="65"/>
        <v>British Columbia</v>
      </c>
      <c r="F2097" s="9" t="s">
        <v>182</v>
      </c>
      <c r="G2097" s="9" t="s">
        <v>11</v>
      </c>
      <c r="H2097" s="9">
        <v>153</v>
      </c>
      <c r="I2097" s="9">
        <v>146</v>
      </c>
      <c r="J2097" s="9">
        <v>7</v>
      </c>
      <c r="K2097" s="9">
        <v>0</v>
      </c>
      <c r="L2097" s="9">
        <v>0</v>
      </c>
      <c r="M2097" s="9">
        <v>1</v>
      </c>
      <c r="N2097" s="9">
        <v>30</v>
      </c>
      <c r="O2097" s="9">
        <v>27</v>
      </c>
      <c r="P2097" s="9">
        <v>31</v>
      </c>
      <c r="Q2097" s="9">
        <v>15</v>
      </c>
      <c r="R2097" s="9">
        <v>15</v>
      </c>
      <c r="S2097" s="9">
        <v>26</v>
      </c>
      <c r="T2097" s="9">
        <v>6</v>
      </c>
      <c r="U2097" s="9">
        <v>1</v>
      </c>
      <c r="V2097" s="9">
        <v>1</v>
      </c>
      <c r="W2097" s="9">
        <v>0</v>
      </c>
      <c r="X2097" s="9">
        <v>144</v>
      </c>
      <c r="Y2097" s="9">
        <v>8</v>
      </c>
      <c r="Z2097" s="9">
        <v>1</v>
      </c>
      <c r="AA2097" s="9">
        <v>32</v>
      </c>
      <c r="AB2097" s="9">
        <v>59</v>
      </c>
      <c r="AC2097" s="9">
        <v>34</v>
      </c>
      <c r="AD2097" s="9">
        <v>26</v>
      </c>
      <c r="AE2097" s="9">
        <v>2</v>
      </c>
      <c r="AF2097" s="9">
        <v>111</v>
      </c>
      <c r="AG2097" s="9">
        <v>25</v>
      </c>
      <c r="AH2097" s="9">
        <v>17</v>
      </c>
      <c r="AI2097" s="9">
        <v>0</v>
      </c>
      <c r="AJ2097" s="9">
        <v>3</v>
      </c>
      <c r="AK2097" s="9">
        <v>1</v>
      </c>
      <c r="AL2097" s="9">
        <v>149</v>
      </c>
      <c r="AM2097" s="9">
        <v>0</v>
      </c>
      <c r="AN2097" s="9">
        <v>153</v>
      </c>
      <c r="AO2097" s="9">
        <v>0</v>
      </c>
      <c r="AP2097" s="9">
        <v>0</v>
      </c>
      <c r="AQ2097" s="9">
        <v>0</v>
      </c>
      <c r="AR2097" s="9">
        <v>123</v>
      </c>
      <c r="AS2097" s="9">
        <v>29</v>
      </c>
      <c r="AT2097" s="10">
        <v>1</v>
      </c>
    </row>
    <row r="2098" spans="1:46" ht="57" x14ac:dyDescent="0.25">
      <c r="A2098" s="26" t="str">
        <f t="shared" si="64"/>
        <v>2017Nurse practitionersBritish ColumbiaNursing home/long-term care</v>
      </c>
      <c r="B2098" s="24">
        <v>2017</v>
      </c>
      <c r="C2098" s="9" t="s">
        <v>5</v>
      </c>
      <c r="D2098" s="9" t="s">
        <v>167</v>
      </c>
      <c r="E2098" s="9" t="str">
        <f t="shared" si="65"/>
        <v>British Columbia</v>
      </c>
      <c r="F2098" s="9" t="s">
        <v>181</v>
      </c>
      <c r="G2098" s="9" t="s">
        <v>12</v>
      </c>
      <c r="H2098" s="9">
        <v>8</v>
      </c>
      <c r="I2098" s="9">
        <v>5</v>
      </c>
      <c r="J2098" s="9">
        <v>3</v>
      </c>
      <c r="K2098" s="9">
        <v>0</v>
      </c>
      <c r="L2098" s="9">
        <v>0</v>
      </c>
      <c r="M2098" s="9">
        <v>0</v>
      </c>
      <c r="N2098" s="9">
        <v>1</v>
      </c>
      <c r="O2098" s="9">
        <v>1</v>
      </c>
      <c r="P2098" s="9">
        <v>3</v>
      </c>
      <c r="Q2098" s="9">
        <v>1</v>
      </c>
      <c r="R2098" s="9">
        <v>0</v>
      </c>
      <c r="S2098" s="9">
        <v>0</v>
      </c>
      <c r="T2098" s="9">
        <v>2</v>
      </c>
      <c r="U2098" s="9">
        <v>0</v>
      </c>
      <c r="V2098" s="9">
        <v>0</v>
      </c>
      <c r="W2098" s="9">
        <v>0</v>
      </c>
      <c r="X2098" s="9">
        <v>7</v>
      </c>
      <c r="Y2098" s="9">
        <v>1</v>
      </c>
      <c r="Z2098" s="9">
        <v>0</v>
      </c>
      <c r="AA2098" s="9">
        <v>2</v>
      </c>
      <c r="AB2098" s="9">
        <v>2</v>
      </c>
      <c r="AC2098" s="9">
        <v>1</v>
      </c>
      <c r="AD2098" s="9">
        <v>2</v>
      </c>
      <c r="AE2098" s="9">
        <v>1</v>
      </c>
      <c r="AF2098" s="9">
        <v>7</v>
      </c>
      <c r="AG2098" s="9">
        <v>1</v>
      </c>
      <c r="AH2098" s="9">
        <v>0</v>
      </c>
      <c r="AI2098" s="9">
        <v>0</v>
      </c>
      <c r="AJ2098" s="9">
        <v>0</v>
      </c>
      <c r="AK2098" s="9">
        <v>0</v>
      </c>
      <c r="AL2098" s="9">
        <v>8</v>
      </c>
      <c r="AM2098" s="9">
        <v>0</v>
      </c>
      <c r="AN2098" s="9">
        <v>8</v>
      </c>
      <c r="AO2098" s="9">
        <v>0</v>
      </c>
      <c r="AP2098" s="9">
        <v>0</v>
      </c>
      <c r="AQ2098" s="9">
        <v>0</v>
      </c>
      <c r="AR2098" s="9">
        <v>7</v>
      </c>
      <c r="AS2098" s="9">
        <v>1</v>
      </c>
      <c r="AT2098" s="10">
        <v>0</v>
      </c>
    </row>
    <row r="2099" spans="1:46" ht="42.75" x14ac:dyDescent="0.25">
      <c r="A2099" s="26" t="str">
        <f t="shared" si="64"/>
        <v>2017Nurse practitionersBritish ColumbiaOther places of work</v>
      </c>
      <c r="B2099" s="24">
        <v>2017</v>
      </c>
      <c r="C2099" s="9" t="s">
        <v>5</v>
      </c>
      <c r="D2099" s="9" t="s">
        <v>167</v>
      </c>
      <c r="E2099" s="9" t="str">
        <f t="shared" si="65"/>
        <v>British Columbia</v>
      </c>
      <c r="F2099" s="9" t="s">
        <v>183</v>
      </c>
      <c r="G2099" s="9" t="s">
        <v>13</v>
      </c>
      <c r="H2099" s="9">
        <v>52</v>
      </c>
      <c r="I2099" s="9">
        <v>49</v>
      </c>
      <c r="J2099" s="9">
        <v>3</v>
      </c>
      <c r="K2099" s="9">
        <v>0</v>
      </c>
      <c r="L2099" s="9">
        <v>0</v>
      </c>
      <c r="M2099" s="9">
        <v>0</v>
      </c>
      <c r="N2099" s="9">
        <v>4</v>
      </c>
      <c r="O2099" s="9">
        <v>12</v>
      </c>
      <c r="P2099" s="9">
        <v>8</v>
      </c>
      <c r="Q2099" s="9">
        <v>11</v>
      </c>
      <c r="R2099" s="9">
        <v>8</v>
      </c>
      <c r="S2099" s="9">
        <v>5</v>
      </c>
      <c r="T2099" s="9">
        <v>3</v>
      </c>
      <c r="U2099" s="9">
        <v>1</v>
      </c>
      <c r="V2099" s="9">
        <v>0</v>
      </c>
      <c r="W2099" s="9">
        <v>0</v>
      </c>
      <c r="X2099" s="9">
        <v>50</v>
      </c>
      <c r="Y2099" s="9">
        <v>2</v>
      </c>
      <c r="Z2099" s="9">
        <v>0</v>
      </c>
      <c r="AA2099" s="9">
        <v>9</v>
      </c>
      <c r="AB2099" s="9">
        <v>19</v>
      </c>
      <c r="AC2099" s="9">
        <v>13</v>
      </c>
      <c r="AD2099" s="9">
        <v>11</v>
      </c>
      <c r="AE2099" s="9">
        <v>0</v>
      </c>
      <c r="AF2099" s="9">
        <v>35</v>
      </c>
      <c r="AG2099" s="9">
        <v>12</v>
      </c>
      <c r="AH2099" s="9">
        <v>5</v>
      </c>
      <c r="AI2099" s="9">
        <v>0</v>
      </c>
      <c r="AJ2099" s="9">
        <v>1</v>
      </c>
      <c r="AK2099" s="9">
        <v>0</v>
      </c>
      <c r="AL2099" s="9">
        <v>51</v>
      </c>
      <c r="AM2099" s="9">
        <v>0</v>
      </c>
      <c r="AN2099" s="9">
        <v>39</v>
      </c>
      <c r="AO2099" s="9">
        <v>5</v>
      </c>
      <c r="AP2099" s="9">
        <v>8</v>
      </c>
      <c r="AQ2099" s="9">
        <v>0</v>
      </c>
      <c r="AR2099" s="9">
        <v>44</v>
      </c>
      <c r="AS2099" s="9">
        <v>8</v>
      </c>
      <c r="AT2099" s="10">
        <v>0</v>
      </c>
    </row>
    <row r="2100" spans="1:46" ht="42.75" x14ac:dyDescent="0.25">
      <c r="A2100" s="26" t="str">
        <f t="shared" si="64"/>
        <v>2017Nurse practitionersYukonAll places of work</v>
      </c>
      <c r="B2100" s="24">
        <v>2017</v>
      </c>
      <c r="C2100" s="9" t="s">
        <v>5</v>
      </c>
      <c r="D2100" s="9" t="s">
        <v>168</v>
      </c>
      <c r="E2100" s="9" t="str">
        <f t="shared" si="65"/>
        <v>Yukon</v>
      </c>
      <c r="F2100" s="9" t="s">
        <v>179</v>
      </c>
      <c r="G2100" s="9" t="s">
        <v>9</v>
      </c>
      <c r="H2100" s="9">
        <v>6</v>
      </c>
      <c r="I2100" s="9">
        <v>6</v>
      </c>
      <c r="J2100" s="9">
        <v>0</v>
      </c>
      <c r="K2100" s="9">
        <v>0</v>
      </c>
      <c r="L2100" s="9">
        <v>0</v>
      </c>
      <c r="M2100" s="9">
        <v>0</v>
      </c>
      <c r="N2100" s="9">
        <v>0</v>
      </c>
      <c r="O2100" s="9">
        <v>1</v>
      </c>
      <c r="P2100" s="9">
        <v>3</v>
      </c>
      <c r="Q2100" s="9">
        <v>0</v>
      </c>
      <c r="R2100" s="9">
        <v>0</v>
      </c>
      <c r="S2100" s="9">
        <v>1</v>
      </c>
      <c r="T2100" s="9">
        <v>0</v>
      </c>
      <c r="U2100" s="9">
        <v>1</v>
      </c>
      <c r="V2100" s="9">
        <v>0</v>
      </c>
      <c r="W2100" s="9">
        <v>0</v>
      </c>
      <c r="X2100" s="9">
        <v>5</v>
      </c>
      <c r="Y2100" s="9">
        <v>1</v>
      </c>
      <c r="Z2100" s="9">
        <v>0</v>
      </c>
      <c r="AA2100" s="9">
        <v>0</v>
      </c>
      <c r="AB2100" s="9">
        <v>4</v>
      </c>
      <c r="AC2100" s="9">
        <v>0</v>
      </c>
      <c r="AD2100" s="9">
        <v>2</v>
      </c>
      <c r="AE2100" s="9">
        <v>0</v>
      </c>
      <c r="AF2100" s="9">
        <v>4</v>
      </c>
      <c r="AG2100" s="9">
        <v>2</v>
      </c>
      <c r="AH2100" s="9">
        <v>0</v>
      </c>
      <c r="AI2100" s="9">
        <v>0</v>
      </c>
      <c r="AJ2100" s="9">
        <v>0</v>
      </c>
      <c r="AK2100" s="9">
        <v>0</v>
      </c>
      <c r="AL2100" s="9">
        <v>6</v>
      </c>
      <c r="AM2100" s="9">
        <v>0</v>
      </c>
      <c r="AN2100" s="9">
        <v>6</v>
      </c>
      <c r="AO2100" s="9">
        <v>0</v>
      </c>
      <c r="AP2100" s="9">
        <v>0</v>
      </c>
      <c r="AQ2100" s="9">
        <v>0</v>
      </c>
      <c r="AR2100" s="9">
        <v>6</v>
      </c>
      <c r="AS2100" s="9">
        <v>0</v>
      </c>
      <c r="AT2100" s="10">
        <v>0</v>
      </c>
    </row>
    <row r="2101" spans="1:46" ht="42.75" x14ac:dyDescent="0.25">
      <c r="A2101" s="26" t="str">
        <f t="shared" si="64"/>
        <v>2017Nurse practitionersYukonCommunity health</v>
      </c>
      <c r="B2101" s="24">
        <v>2017</v>
      </c>
      <c r="C2101" s="9" t="s">
        <v>5</v>
      </c>
      <c r="D2101" s="9" t="s">
        <v>168</v>
      </c>
      <c r="E2101" s="9" t="str">
        <f t="shared" si="65"/>
        <v>Yukon</v>
      </c>
      <c r="F2101" s="9" t="s">
        <v>182</v>
      </c>
      <c r="G2101" s="9" t="s">
        <v>11</v>
      </c>
      <c r="H2101" s="9">
        <v>2</v>
      </c>
      <c r="I2101" s="9">
        <v>2</v>
      </c>
      <c r="J2101" s="9">
        <v>0</v>
      </c>
      <c r="K2101" s="9">
        <v>0</v>
      </c>
      <c r="L2101" s="9">
        <v>0</v>
      </c>
      <c r="M2101" s="9">
        <v>0</v>
      </c>
      <c r="N2101" s="9">
        <v>0</v>
      </c>
      <c r="O2101" s="9">
        <v>0</v>
      </c>
      <c r="P2101" s="9">
        <v>1</v>
      </c>
      <c r="Q2101" s="9">
        <v>0</v>
      </c>
      <c r="R2101" s="9">
        <v>0</v>
      </c>
      <c r="S2101" s="9">
        <v>0</v>
      </c>
      <c r="T2101" s="9">
        <v>0</v>
      </c>
      <c r="U2101" s="9">
        <v>1</v>
      </c>
      <c r="V2101" s="9">
        <v>0</v>
      </c>
      <c r="W2101" s="9">
        <v>0</v>
      </c>
      <c r="X2101" s="9">
        <v>2</v>
      </c>
      <c r="Y2101" s="9">
        <v>0</v>
      </c>
      <c r="Z2101" s="9">
        <v>0</v>
      </c>
      <c r="AA2101" s="9">
        <v>0</v>
      </c>
      <c r="AB2101" s="9">
        <v>1</v>
      </c>
      <c r="AC2101" s="9">
        <v>0</v>
      </c>
      <c r="AD2101" s="9">
        <v>1</v>
      </c>
      <c r="AE2101" s="9">
        <v>0</v>
      </c>
      <c r="AF2101" s="9">
        <v>2</v>
      </c>
      <c r="AG2101" s="9">
        <v>0</v>
      </c>
      <c r="AH2101" s="9">
        <v>0</v>
      </c>
      <c r="AI2101" s="9">
        <v>0</v>
      </c>
      <c r="AJ2101" s="9">
        <v>0</v>
      </c>
      <c r="AK2101" s="9">
        <v>0</v>
      </c>
      <c r="AL2101" s="9">
        <v>2</v>
      </c>
      <c r="AM2101" s="9">
        <v>0</v>
      </c>
      <c r="AN2101" s="9">
        <v>2</v>
      </c>
      <c r="AO2101" s="9">
        <v>0</v>
      </c>
      <c r="AP2101" s="9">
        <v>0</v>
      </c>
      <c r="AQ2101" s="9">
        <v>0</v>
      </c>
      <c r="AR2101" s="9">
        <v>2</v>
      </c>
      <c r="AS2101" s="9">
        <v>0</v>
      </c>
      <c r="AT2101" s="10">
        <v>0</v>
      </c>
    </row>
    <row r="2102" spans="1:46" ht="57" x14ac:dyDescent="0.25">
      <c r="A2102" s="26" t="str">
        <f t="shared" si="64"/>
        <v>2017Nurse practitionersYukonNursing home/long-term care</v>
      </c>
      <c r="B2102" s="24">
        <v>2017</v>
      </c>
      <c r="C2102" s="9" t="s">
        <v>5</v>
      </c>
      <c r="D2102" s="9" t="s">
        <v>168</v>
      </c>
      <c r="E2102" s="9" t="str">
        <f t="shared" si="65"/>
        <v>Yukon</v>
      </c>
      <c r="F2102" s="9" t="s">
        <v>181</v>
      </c>
      <c r="G2102" s="9" t="s">
        <v>12</v>
      </c>
      <c r="H2102" s="9">
        <v>1</v>
      </c>
      <c r="I2102" s="9">
        <v>1</v>
      </c>
      <c r="J2102" s="9">
        <v>0</v>
      </c>
      <c r="K2102" s="9">
        <v>0</v>
      </c>
      <c r="L2102" s="9">
        <v>0</v>
      </c>
      <c r="M2102" s="9">
        <v>0</v>
      </c>
      <c r="N2102" s="9">
        <v>0</v>
      </c>
      <c r="O2102" s="9">
        <v>0</v>
      </c>
      <c r="P2102" s="9">
        <v>0</v>
      </c>
      <c r="Q2102" s="9">
        <v>0</v>
      </c>
      <c r="R2102" s="9">
        <v>0</v>
      </c>
      <c r="S2102" s="9">
        <v>1</v>
      </c>
      <c r="T2102" s="9">
        <v>0</v>
      </c>
      <c r="U2102" s="9">
        <v>0</v>
      </c>
      <c r="V2102" s="9">
        <v>0</v>
      </c>
      <c r="W2102" s="9">
        <v>0</v>
      </c>
      <c r="X2102" s="9">
        <v>1</v>
      </c>
      <c r="Y2102" s="9">
        <v>0</v>
      </c>
      <c r="Z2102" s="9">
        <v>0</v>
      </c>
      <c r="AA2102" s="9">
        <v>0</v>
      </c>
      <c r="AB2102" s="9">
        <v>0</v>
      </c>
      <c r="AC2102" s="9">
        <v>0</v>
      </c>
      <c r="AD2102" s="9">
        <v>1</v>
      </c>
      <c r="AE2102" s="9">
        <v>0</v>
      </c>
      <c r="AF2102" s="9">
        <v>1</v>
      </c>
      <c r="AG2102" s="9">
        <v>0</v>
      </c>
      <c r="AH2102" s="9">
        <v>0</v>
      </c>
      <c r="AI2102" s="9">
        <v>0</v>
      </c>
      <c r="AJ2102" s="9">
        <v>0</v>
      </c>
      <c r="AK2102" s="9">
        <v>0</v>
      </c>
      <c r="AL2102" s="9">
        <v>1</v>
      </c>
      <c r="AM2102" s="9">
        <v>0</v>
      </c>
      <c r="AN2102" s="9">
        <v>1</v>
      </c>
      <c r="AO2102" s="9">
        <v>0</v>
      </c>
      <c r="AP2102" s="9">
        <v>0</v>
      </c>
      <c r="AQ2102" s="9">
        <v>0</v>
      </c>
      <c r="AR2102" s="9">
        <v>1</v>
      </c>
      <c r="AS2102" s="9">
        <v>0</v>
      </c>
      <c r="AT2102" s="10">
        <v>0</v>
      </c>
    </row>
    <row r="2103" spans="1:46" ht="42.75" x14ac:dyDescent="0.25">
      <c r="A2103" s="26" t="str">
        <f t="shared" si="64"/>
        <v>2017Nurse practitionersYukonOther places of work</v>
      </c>
      <c r="B2103" s="24">
        <v>2017</v>
      </c>
      <c r="C2103" s="9" t="s">
        <v>5</v>
      </c>
      <c r="D2103" s="9" t="s">
        <v>168</v>
      </c>
      <c r="E2103" s="9" t="str">
        <f t="shared" si="65"/>
        <v>Yukon</v>
      </c>
      <c r="F2103" s="9" t="s">
        <v>183</v>
      </c>
      <c r="G2103" s="9" t="s">
        <v>13</v>
      </c>
      <c r="H2103" s="9">
        <v>3</v>
      </c>
      <c r="I2103" s="9">
        <v>3</v>
      </c>
      <c r="J2103" s="9">
        <v>0</v>
      </c>
      <c r="K2103" s="9">
        <v>0</v>
      </c>
      <c r="L2103" s="9">
        <v>0</v>
      </c>
      <c r="M2103" s="9">
        <v>0</v>
      </c>
      <c r="N2103" s="9">
        <v>0</v>
      </c>
      <c r="O2103" s="9">
        <v>1</v>
      </c>
      <c r="P2103" s="9">
        <v>2</v>
      </c>
      <c r="Q2103" s="9">
        <v>0</v>
      </c>
      <c r="R2103" s="9">
        <v>0</v>
      </c>
      <c r="S2103" s="9">
        <v>0</v>
      </c>
      <c r="T2103" s="9">
        <v>0</v>
      </c>
      <c r="U2103" s="9">
        <v>0</v>
      </c>
      <c r="V2103" s="9">
        <v>0</v>
      </c>
      <c r="W2103" s="9">
        <v>0</v>
      </c>
      <c r="X2103" s="9">
        <v>2</v>
      </c>
      <c r="Y2103" s="9">
        <v>1</v>
      </c>
      <c r="Z2103" s="9">
        <v>0</v>
      </c>
      <c r="AA2103" s="9">
        <v>0</v>
      </c>
      <c r="AB2103" s="9">
        <v>3</v>
      </c>
      <c r="AC2103" s="9">
        <v>0</v>
      </c>
      <c r="AD2103" s="9">
        <v>0</v>
      </c>
      <c r="AE2103" s="9">
        <v>0</v>
      </c>
      <c r="AF2103" s="9">
        <v>1</v>
      </c>
      <c r="AG2103" s="9">
        <v>2</v>
      </c>
      <c r="AH2103" s="9">
        <v>0</v>
      </c>
      <c r="AI2103" s="9">
        <v>0</v>
      </c>
      <c r="AJ2103" s="9">
        <v>0</v>
      </c>
      <c r="AK2103" s="9">
        <v>0</v>
      </c>
      <c r="AL2103" s="9">
        <v>3</v>
      </c>
      <c r="AM2103" s="9">
        <v>0</v>
      </c>
      <c r="AN2103" s="9">
        <v>3</v>
      </c>
      <c r="AO2103" s="9">
        <v>0</v>
      </c>
      <c r="AP2103" s="9">
        <v>0</v>
      </c>
      <c r="AQ2103" s="9">
        <v>0</v>
      </c>
      <c r="AR2103" s="9">
        <v>3</v>
      </c>
      <c r="AS2103" s="9">
        <v>0</v>
      </c>
      <c r="AT2103" s="10">
        <v>0</v>
      </c>
    </row>
    <row r="2104" spans="1:46" ht="57" x14ac:dyDescent="0.25">
      <c r="A2104" s="26" t="str">
        <f t="shared" si="64"/>
        <v>2017Nurse practitionersNorthwest TerritoriesAll places of work</v>
      </c>
      <c r="B2104" s="24">
        <v>2017</v>
      </c>
      <c r="C2104" s="9" t="s">
        <v>5</v>
      </c>
      <c r="D2104" s="9" t="s">
        <v>169</v>
      </c>
      <c r="E2104" s="9" t="str">
        <f t="shared" si="65"/>
        <v>Northwest Territories</v>
      </c>
      <c r="F2104" s="9" t="s">
        <v>179</v>
      </c>
      <c r="G2104" s="9" t="s">
        <v>9</v>
      </c>
      <c r="H2104" s="9">
        <v>40</v>
      </c>
      <c r="I2104" s="9">
        <v>35</v>
      </c>
      <c r="J2104" s="9">
        <v>5</v>
      </c>
      <c r="K2104" s="9">
        <v>0</v>
      </c>
      <c r="L2104" s="9">
        <v>0</v>
      </c>
      <c r="M2104" s="9">
        <v>0</v>
      </c>
      <c r="N2104" s="9">
        <v>5</v>
      </c>
      <c r="O2104" s="9">
        <v>4</v>
      </c>
      <c r="P2104" s="9">
        <v>3</v>
      </c>
      <c r="Q2104" s="9">
        <v>3</v>
      </c>
      <c r="R2104" s="9">
        <v>8</v>
      </c>
      <c r="S2104" s="9">
        <v>8</v>
      </c>
      <c r="T2104" s="9">
        <v>5</v>
      </c>
      <c r="U2104" s="9">
        <v>3</v>
      </c>
      <c r="V2104" s="9">
        <v>1</v>
      </c>
      <c r="W2104" s="9">
        <v>0</v>
      </c>
      <c r="X2104" s="9">
        <v>39</v>
      </c>
      <c r="Y2104" s="9">
        <v>1</v>
      </c>
      <c r="Z2104" s="9">
        <v>0</v>
      </c>
      <c r="AA2104" s="9">
        <v>7</v>
      </c>
      <c r="AB2104" s="9">
        <v>5</v>
      </c>
      <c r="AC2104" s="9">
        <v>12</v>
      </c>
      <c r="AD2104" s="9">
        <v>16</v>
      </c>
      <c r="AE2104" s="9">
        <v>0</v>
      </c>
      <c r="AF2104" s="9">
        <v>34</v>
      </c>
      <c r="AG2104" s="9">
        <v>0</v>
      </c>
      <c r="AH2104" s="9">
        <v>6</v>
      </c>
      <c r="AI2104" s="9">
        <v>0</v>
      </c>
      <c r="AJ2104" s="9">
        <v>2</v>
      </c>
      <c r="AK2104" s="9">
        <v>2</v>
      </c>
      <c r="AL2104" s="9">
        <v>34</v>
      </c>
      <c r="AM2104" s="9">
        <v>2</v>
      </c>
      <c r="AN2104" s="9">
        <v>33</v>
      </c>
      <c r="AO2104" s="9">
        <v>3</v>
      </c>
      <c r="AP2104" s="9">
        <v>3</v>
      </c>
      <c r="AQ2104" s="9">
        <v>1</v>
      </c>
      <c r="AR2104" s="9">
        <v>25</v>
      </c>
      <c r="AS2104" s="9">
        <v>10</v>
      </c>
      <c r="AT2104" s="10">
        <v>5</v>
      </c>
    </row>
    <row r="2105" spans="1:46" ht="57" x14ac:dyDescent="0.25">
      <c r="A2105" s="26" t="str">
        <f t="shared" si="64"/>
        <v>2017Nurse practitionersNorthwest TerritoriesHospital</v>
      </c>
      <c r="B2105" s="24">
        <v>2017</v>
      </c>
      <c r="C2105" s="9" t="s">
        <v>5</v>
      </c>
      <c r="D2105" s="9" t="s">
        <v>169</v>
      </c>
      <c r="E2105" s="9" t="str">
        <f t="shared" si="65"/>
        <v>Northwest Territories</v>
      </c>
      <c r="F2105" s="9" t="s">
        <v>180</v>
      </c>
      <c r="G2105" s="9" t="s">
        <v>10</v>
      </c>
      <c r="H2105" s="9">
        <v>3</v>
      </c>
      <c r="I2105" s="9">
        <v>3</v>
      </c>
      <c r="J2105" s="9">
        <v>0</v>
      </c>
      <c r="K2105" s="9">
        <v>0</v>
      </c>
      <c r="L2105" s="9">
        <v>0</v>
      </c>
      <c r="M2105" s="9">
        <v>0</v>
      </c>
      <c r="N2105" s="9">
        <v>1</v>
      </c>
      <c r="O2105" s="9">
        <v>1</v>
      </c>
      <c r="P2105" s="9">
        <v>0</v>
      </c>
      <c r="Q2105" s="9">
        <v>0</v>
      </c>
      <c r="R2105" s="9">
        <v>0</v>
      </c>
      <c r="S2105" s="9">
        <v>1</v>
      </c>
      <c r="T2105" s="9">
        <v>0</v>
      </c>
      <c r="U2105" s="9">
        <v>0</v>
      </c>
      <c r="V2105" s="9">
        <v>0</v>
      </c>
      <c r="W2105" s="9">
        <v>0</v>
      </c>
      <c r="X2105" s="9">
        <v>2</v>
      </c>
      <c r="Y2105" s="9">
        <v>1</v>
      </c>
      <c r="Z2105" s="9">
        <v>0</v>
      </c>
      <c r="AA2105" s="9">
        <v>1</v>
      </c>
      <c r="AB2105" s="9">
        <v>1</v>
      </c>
      <c r="AC2105" s="9">
        <v>0</v>
      </c>
      <c r="AD2105" s="9">
        <v>1</v>
      </c>
      <c r="AE2105" s="9">
        <v>0</v>
      </c>
      <c r="AF2105" s="9">
        <v>3</v>
      </c>
      <c r="AG2105" s="9">
        <v>0</v>
      </c>
      <c r="AH2105" s="9">
        <v>0</v>
      </c>
      <c r="AI2105" s="9">
        <v>0</v>
      </c>
      <c r="AJ2105" s="9">
        <v>0</v>
      </c>
      <c r="AK2105" s="9">
        <v>0</v>
      </c>
      <c r="AL2105" s="9">
        <v>3</v>
      </c>
      <c r="AM2105" s="9">
        <v>0</v>
      </c>
      <c r="AN2105" s="9">
        <v>3</v>
      </c>
      <c r="AO2105" s="9">
        <v>0</v>
      </c>
      <c r="AP2105" s="9">
        <v>0</v>
      </c>
      <c r="AQ2105" s="9">
        <v>0</v>
      </c>
      <c r="AR2105" s="9">
        <v>2</v>
      </c>
      <c r="AS2105" s="9">
        <v>1</v>
      </c>
      <c r="AT2105" s="10">
        <v>0</v>
      </c>
    </row>
    <row r="2106" spans="1:46" ht="57" x14ac:dyDescent="0.25">
      <c r="A2106" s="26" t="str">
        <f t="shared" si="64"/>
        <v>2017Nurse practitionersNorthwest TerritoriesCommunity health</v>
      </c>
      <c r="B2106" s="24">
        <v>2017</v>
      </c>
      <c r="C2106" s="9" t="s">
        <v>5</v>
      </c>
      <c r="D2106" s="9" t="s">
        <v>169</v>
      </c>
      <c r="E2106" s="9" t="str">
        <f t="shared" si="65"/>
        <v>Northwest Territories</v>
      </c>
      <c r="F2106" s="9" t="s">
        <v>182</v>
      </c>
      <c r="G2106" s="9" t="s">
        <v>11</v>
      </c>
      <c r="H2106" s="9">
        <v>24</v>
      </c>
      <c r="I2106" s="9">
        <v>20</v>
      </c>
      <c r="J2106" s="9">
        <v>4</v>
      </c>
      <c r="K2106" s="9">
        <v>0</v>
      </c>
      <c r="L2106" s="9">
        <v>0</v>
      </c>
      <c r="M2106" s="9">
        <v>0</v>
      </c>
      <c r="N2106" s="9">
        <v>2</v>
      </c>
      <c r="O2106" s="9">
        <v>3</v>
      </c>
      <c r="P2106" s="9">
        <v>0</v>
      </c>
      <c r="Q2106" s="9">
        <v>2</v>
      </c>
      <c r="R2106" s="9">
        <v>4</v>
      </c>
      <c r="S2106" s="9">
        <v>5</v>
      </c>
      <c r="T2106" s="9">
        <v>4</v>
      </c>
      <c r="U2106" s="9">
        <v>3</v>
      </c>
      <c r="V2106" s="9">
        <v>1</v>
      </c>
      <c r="W2106" s="9">
        <v>0</v>
      </c>
      <c r="X2106" s="9">
        <v>24</v>
      </c>
      <c r="Y2106" s="9">
        <v>0</v>
      </c>
      <c r="Z2106" s="9">
        <v>0</v>
      </c>
      <c r="AA2106" s="9">
        <v>4</v>
      </c>
      <c r="AB2106" s="9">
        <v>3</v>
      </c>
      <c r="AC2106" s="9">
        <v>6</v>
      </c>
      <c r="AD2106" s="9">
        <v>11</v>
      </c>
      <c r="AE2106" s="9">
        <v>0</v>
      </c>
      <c r="AF2106" s="9">
        <v>19</v>
      </c>
      <c r="AG2106" s="9">
        <v>0</v>
      </c>
      <c r="AH2106" s="9">
        <v>5</v>
      </c>
      <c r="AI2106" s="9">
        <v>0</v>
      </c>
      <c r="AJ2106" s="9">
        <v>2</v>
      </c>
      <c r="AK2106" s="9">
        <v>0</v>
      </c>
      <c r="AL2106" s="9">
        <v>21</v>
      </c>
      <c r="AM2106" s="9">
        <v>1</v>
      </c>
      <c r="AN2106" s="9">
        <v>23</v>
      </c>
      <c r="AO2106" s="9">
        <v>0</v>
      </c>
      <c r="AP2106" s="9">
        <v>0</v>
      </c>
      <c r="AQ2106" s="9">
        <v>1</v>
      </c>
      <c r="AR2106" s="9">
        <v>12</v>
      </c>
      <c r="AS2106" s="9">
        <v>9</v>
      </c>
      <c r="AT2106" s="10">
        <v>3</v>
      </c>
    </row>
    <row r="2107" spans="1:46" ht="57" x14ac:dyDescent="0.25">
      <c r="A2107" s="26" t="str">
        <f t="shared" si="64"/>
        <v>2017Nurse practitionersNorthwest TerritoriesOther places of work</v>
      </c>
      <c r="B2107" s="24">
        <v>2017</v>
      </c>
      <c r="C2107" s="9" t="s">
        <v>5</v>
      </c>
      <c r="D2107" s="9" t="s">
        <v>169</v>
      </c>
      <c r="E2107" s="9" t="str">
        <f t="shared" si="65"/>
        <v>Northwest Territories</v>
      </c>
      <c r="F2107" s="9" t="s">
        <v>183</v>
      </c>
      <c r="G2107" s="9" t="s">
        <v>13</v>
      </c>
      <c r="H2107" s="9">
        <v>12</v>
      </c>
      <c r="I2107" s="9">
        <v>11</v>
      </c>
      <c r="J2107" s="9">
        <v>1</v>
      </c>
      <c r="K2107" s="9">
        <v>0</v>
      </c>
      <c r="L2107" s="9">
        <v>0</v>
      </c>
      <c r="M2107" s="9">
        <v>0</v>
      </c>
      <c r="N2107" s="9">
        <v>2</v>
      </c>
      <c r="O2107" s="9">
        <v>0</v>
      </c>
      <c r="P2107" s="9">
        <v>3</v>
      </c>
      <c r="Q2107" s="9">
        <v>1</v>
      </c>
      <c r="R2107" s="9">
        <v>4</v>
      </c>
      <c r="S2107" s="9">
        <v>1</v>
      </c>
      <c r="T2107" s="9">
        <v>1</v>
      </c>
      <c r="U2107" s="9">
        <v>0</v>
      </c>
      <c r="V2107" s="9">
        <v>0</v>
      </c>
      <c r="W2107" s="9">
        <v>0</v>
      </c>
      <c r="X2107" s="9">
        <v>12</v>
      </c>
      <c r="Y2107" s="9">
        <v>0</v>
      </c>
      <c r="Z2107" s="9">
        <v>0</v>
      </c>
      <c r="AA2107" s="9">
        <v>2</v>
      </c>
      <c r="AB2107" s="9">
        <v>1</v>
      </c>
      <c r="AC2107" s="9">
        <v>6</v>
      </c>
      <c r="AD2107" s="9">
        <v>3</v>
      </c>
      <c r="AE2107" s="9">
        <v>0</v>
      </c>
      <c r="AF2107" s="9">
        <v>11</v>
      </c>
      <c r="AG2107" s="9">
        <v>0</v>
      </c>
      <c r="AH2107" s="9">
        <v>1</v>
      </c>
      <c r="AI2107" s="9">
        <v>0</v>
      </c>
      <c r="AJ2107" s="9">
        <v>0</v>
      </c>
      <c r="AK2107" s="9">
        <v>2</v>
      </c>
      <c r="AL2107" s="9">
        <v>10</v>
      </c>
      <c r="AM2107" s="9">
        <v>0</v>
      </c>
      <c r="AN2107" s="9">
        <v>6</v>
      </c>
      <c r="AO2107" s="9">
        <v>3</v>
      </c>
      <c r="AP2107" s="9">
        <v>3</v>
      </c>
      <c r="AQ2107" s="9">
        <v>0</v>
      </c>
      <c r="AR2107" s="9">
        <v>10</v>
      </c>
      <c r="AS2107" s="9">
        <v>0</v>
      </c>
      <c r="AT2107" s="10">
        <v>2</v>
      </c>
    </row>
    <row r="2108" spans="1:46" ht="57" x14ac:dyDescent="0.25">
      <c r="A2108" s="26" t="str">
        <f t="shared" si="64"/>
        <v>2017Nurse practitionersNorthwest TerritoriesUnknown places of work</v>
      </c>
      <c r="B2108" s="24">
        <v>2017</v>
      </c>
      <c r="C2108" s="9" t="s">
        <v>5</v>
      </c>
      <c r="D2108" s="9" t="s">
        <v>169</v>
      </c>
      <c r="E2108" s="9" t="str">
        <f t="shared" si="65"/>
        <v>Northwest Territories</v>
      </c>
      <c r="F2108" s="9" t="s">
        <v>184</v>
      </c>
      <c r="G2108" s="9" t="s">
        <v>49</v>
      </c>
      <c r="H2108" s="9">
        <v>1</v>
      </c>
      <c r="I2108" s="9">
        <v>1</v>
      </c>
      <c r="J2108" s="9">
        <v>0</v>
      </c>
      <c r="K2108" s="9">
        <v>0</v>
      </c>
      <c r="L2108" s="9">
        <v>0</v>
      </c>
      <c r="M2108" s="9">
        <v>0</v>
      </c>
      <c r="N2108" s="9">
        <v>0</v>
      </c>
      <c r="O2108" s="9">
        <v>0</v>
      </c>
      <c r="P2108" s="9">
        <v>0</v>
      </c>
      <c r="Q2108" s="9">
        <v>0</v>
      </c>
      <c r="R2108" s="9">
        <v>0</v>
      </c>
      <c r="S2108" s="9">
        <v>1</v>
      </c>
      <c r="T2108" s="9">
        <v>0</v>
      </c>
      <c r="U2108" s="9">
        <v>0</v>
      </c>
      <c r="V2108" s="9">
        <v>0</v>
      </c>
      <c r="W2108" s="9">
        <v>0</v>
      </c>
      <c r="X2108" s="9">
        <v>1</v>
      </c>
      <c r="Y2108" s="9">
        <v>0</v>
      </c>
      <c r="Z2108" s="9">
        <v>0</v>
      </c>
      <c r="AA2108" s="9">
        <v>0</v>
      </c>
      <c r="AB2108" s="9">
        <v>0</v>
      </c>
      <c r="AC2108" s="9">
        <v>0</v>
      </c>
      <c r="AD2108" s="9">
        <v>1</v>
      </c>
      <c r="AE2108" s="9">
        <v>0</v>
      </c>
      <c r="AF2108" s="9">
        <v>1</v>
      </c>
      <c r="AG2108" s="9">
        <v>0</v>
      </c>
      <c r="AH2108" s="9">
        <v>0</v>
      </c>
      <c r="AI2108" s="9">
        <v>0</v>
      </c>
      <c r="AJ2108" s="9">
        <v>0</v>
      </c>
      <c r="AK2108" s="9">
        <v>0</v>
      </c>
      <c r="AL2108" s="9">
        <v>0</v>
      </c>
      <c r="AM2108" s="9">
        <v>1</v>
      </c>
      <c r="AN2108" s="9">
        <v>1</v>
      </c>
      <c r="AO2108" s="9">
        <v>0</v>
      </c>
      <c r="AP2108" s="9">
        <v>0</v>
      </c>
      <c r="AQ2108" s="9">
        <v>0</v>
      </c>
      <c r="AR2108" s="9">
        <v>1</v>
      </c>
      <c r="AS2108" s="9">
        <v>0</v>
      </c>
      <c r="AT2108" s="10">
        <v>0</v>
      </c>
    </row>
    <row r="2109" spans="1:46" ht="42.75" x14ac:dyDescent="0.25">
      <c r="A2109" s="26" t="str">
        <f t="shared" si="64"/>
        <v>2017Nurse practitionersNunavutAll places of work</v>
      </c>
      <c r="B2109" s="24">
        <v>2017</v>
      </c>
      <c r="C2109" s="9" t="s">
        <v>5</v>
      </c>
      <c r="D2109" s="9" t="s">
        <v>170</v>
      </c>
      <c r="E2109" s="9" t="str">
        <f t="shared" si="65"/>
        <v>Nunavut</v>
      </c>
      <c r="F2109" s="9" t="s">
        <v>179</v>
      </c>
      <c r="G2109" s="9" t="s">
        <v>9</v>
      </c>
      <c r="H2109" s="9">
        <v>15</v>
      </c>
      <c r="I2109" s="9">
        <v>11</v>
      </c>
      <c r="J2109" s="9">
        <v>4</v>
      </c>
      <c r="K2109" s="9">
        <v>0</v>
      </c>
      <c r="L2109" s="9">
        <v>0</v>
      </c>
      <c r="M2109" s="9">
        <v>0</v>
      </c>
      <c r="N2109" s="9">
        <v>1</v>
      </c>
      <c r="O2109" s="9">
        <v>2</v>
      </c>
      <c r="P2109" s="9">
        <v>2</v>
      </c>
      <c r="Q2109" s="9">
        <v>2</v>
      </c>
      <c r="R2109" s="9">
        <v>1</v>
      </c>
      <c r="S2109" s="9">
        <v>2</v>
      </c>
      <c r="T2109" s="9">
        <v>2</v>
      </c>
      <c r="U2109" s="9">
        <v>3</v>
      </c>
      <c r="V2109" s="9">
        <v>0</v>
      </c>
      <c r="W2109" s="9">
        <v>0</v>
      </c>
      <c r="X2109" s="9">
        <v>14</v>
      </c>
      <c r="Y2109" s="9">
        <v>1</v>
      </c>
      <c r="Z2109" s="9">
        <v>0</v>
      </c>
      <c r="AA2109" s="9">
        <v>2</v>
      </c>
      <c r="AB2109" s="9">
        <v>4</v>
      </c>
      <c r="AC2109" s="9">
        <v>2</v>
      </c>
      <c r="AD2109" s="9">
        <v>7</v>
      </c>
      <c r="AE2109" s="9">
        <v>0</v>
      </c>
      <c r="AF2109" s="9">
        <v>9</v>
      </c>
      <c r="AG2109" s="9">
        <v>0</v>
      </c>
      <c r="AH2109" s="9">
        <v>6</v>
      </c>
      <c r="AI2109" s="9">
        <v>0</v>
      </c>
      <c r="AJ2109" s="9">
        <v>3</v>
      </c>
      <c r="AK2109" s="9">
        <v>5</v>
      </c>
      <c r="AL2109" s="9">
        <v>7</v>
      </c>
      <c r="AM2109" s="9">
        <v>0</v>
      </c>
      <c r="AN2109" s="9">
        <v>13</v>
      </c>
      <c r="AO2109" s="9">
        <v>2</v>
      </c>
      <c r="AP2109" s="9">
        <v>0</v>
      </c>
      <c r="AQ2109" s="9">
        <v>0</v>
      </c>
      <c r="AR2109" s="9">
        <v>3</v>
      </c>
      <c r="AS2109" s="9">
        <v>12</v>
      </c>
      <c r="AT2109" s="10">
        <v>0</v>
      </c>
    </row>
    <row r="2110" spans="1:46" ht="42.75" x14ac:dyDescent="0.25">
      <c r="A2110" s="26" t="str">
        <f t="shared" si="64"/>
        <v>2017Nurse practitionersNunavutCommunity health</v>
      </c>
      <c r="B2110" s="24">
        <v>2017</v>
      </c>
      <c r="C2110" s="9" t="s">
        <v>5</v>
      </c>
      <c r="D2110" s="9" t="s">
        <v>170</v>
      </c>
      <c r="E2110" s="9" t="str">
        <f t="shared" si="65"/>
        <v>Nunavut</v>
      </c>
      <c r="F2110" s="9" t="s">
        <v>182</v>
      </c>
      <c r="G2110" s="9" t="s">
        <v>11</v>
      </c>
      <c r="H2110" s="9">
        <v>12</v>
      </c>
      <c r="I2110" s="9">
        <v>9</v>
      </c>
      <c r="J2110" s="9">
        <v>3</v>
      </c>
      <c r="K2110" s="9">
        <v>0</v>
      </c>
      <c r="L2110" s="9">
        <v>0</v>
      </c>
      <c r="M2110" s="9">
        <v>0</v>
      </c>
      <c r="N2110" s="9">
        <v>1</v>
      </c>
      <c r="O2110" s="9">
        <v>2</v>
      </c>
      <c r="P2110" s="9">
        <v>1</v>
      </c>
      <c r="Q2110" s="9">
        <v>2</v>
      </c>
      <c r="R2110" s="9">
        <v>1</v>
      </c>
      <c r="S2110" s="9">
        <v>1</v>
      </c>
      <c r="T2110" s="9">
        <v>2</v>
      </c>
      <c r="U2110" s="9">
        <v>2</v>
      </c>
      <c r="V2110" s="9">
        <v>0</v>
      </c>
      <c r="W2110" s="9">
        <v>0</v>
      </c>
      <c r="X2110" s="9">
        <v>11</v>
      </c>
      <c r="Y2110" s="9">
        <v>1</v>
      </c>
      <c r="Z2110" s="9">
        <v>0</v>
      </c>
      <c r="AA2110" s="9">
        <v>2</v>
      </c>
      <c r="AB2110" s="9">
        <v>3</v>
      </c>
      <c r="AC2110" s="9">
        <v>2</v>
      </c>
      <c r="AD2110" s="9">
        <v>5</v>
      </c>
      <c r="AE2110" s="9">
        <v>0</v>
      </c>
      <c r="AF2110" s="9">
        <v>6</v>
      </c>
      <c r="AG2110" s="9">
        <v>0</v>
      </c>
      <c r="AH2110" s="9">
        <v>6</v>
      </c>
      <c r="AI2110" s="9">
        <v>0</v>
      </c>
      <c r="AJ2110" s="9">
        <v>3</v>
      </c>
      <c r="AK2110" s="9">
        <v>2</v>
      </c>
      <c r="AL2110" s="9">
        <v>7</v>
      </c>
      <c r="AM2110" s="9">
        <v>0</v>
      </c>
      <c r="AN2110" s="9">
        <v>12</v>
      </c>
      <c r="AO2110" s="9">
        <v>0</v>
      </c>
      <c r="AP2110" s="9">
        <v>0</v>
      </c>
      <c r="AQ2110" s="9">
        <v>0</v>
      </c>
      <c r="AR2110" s="9">
        <v>2</v>
      </c>
      <c r="AS2110" s="9">
        <v>10</v>
      </c>
      <c r="AT2110" s="10">
        <v>0</v>
      </c>
    </row>
    <row r="2111" spans="1:46" ht="42.75" x14ac:dyDescent="0.25">
      <c r="A2111" s="26" t="str">
        <f t="shared" si="64"/>
        <v>2017Nurse practitionersNunavutOther places of work</v>
      </c>
      <c r="B2111" s="24">
        <v>2017</v>
      </c>
      <c r="C2111" s="9" t="s">
        <v>5</v>
      </c>
      <c r="D2111" s="9" t="s">
        <v>170</v>
      </c>
      <c r="E2111" s="9" t="str">
        <f t="shared" si="65"/>
        <v>Nunavut</v>
      </c>
      <c r="F2111" s="9" t="s">
        <v>183</v>
      </c>
      <c r="G2111" s="9" t="s">
        <v>13</v>
      </c>
      <c r="H2111" s="9">
        <v>3</v>
      </c>
      <c r="I2111" s="9">
        <v>2</v>
      </c>
      <c r="J2111" s="9">
        <v>1</v>
      </c>
      <c r="K2111" s="9">
        <v>0</v>
      </c>
      <c r="L2111" s="9">
        <v>0</v>
      </c>
      <c r="M2111" s="9">
        <v>0</v>
      </c>
      <c r="N2111" s="9">
        <v>0</v>
      </c>
      <c r="O2111" s="9">
        <v>0</v>
      </c>
      <c r="P2111" s="9">
        <v>1</v>
      </c>
      <c r="Q2111" s="9">
        <v>0</v>
      </c>
      <c r="R2111" s="9">
        <v>0</v>
      </c>
      <c r="S2111" s="9">
        <v>1</v>
      </c>
      <c r="T2111" s="9">
        <v>0</v>
      </c>
      <c r="U2111" s="9">
        <v>1</v>
      </c>
      <c r="V2111" s="9">
        <v>0</v>
      </c>
      <c r="W2111" s="9">
        <v>0</v>
      </c>
      <c r="X2111" s="9">
        <v>3</v>
      </c>
      <c r="Y2111" s="9">
        <v>0</v>
      </c>
      <c r="Z2111" s="9">
        <v>0</v>
      </c>
      <c r="AA2111" s="9">
        <v>0</v>
      </c>
      <c r="AB2111" s="9">
        <v>1</v>
      </c>
      <c r="AC2111" s="9">
        <v>0</v>
      </c>
      <c r="AD2111" s="9">
        <v>2</v>
      </c>
      <c r="AE2111" s="9">
        <v>0</v>
      </c>
      <c r="AF2111" s="9">
        <v>3</v>
      </c>
      <c r="AG2111" s="9">
        <v>0</v>
      </c>
      <c r="AH2111" s="9">
        <v>0</v>
      </c>
      <c r="AI2111" s="9">
        <v>0</v>
      </c>
      <c r="AJ2111" s="9">
        <v>0</v>
      </c>
      <c r="AK2111" s="9">
        <v>3</v>
      </c>
      <c r="AL2111" s="9">
        <v>0</v>
      </c>
      <c r="AM2111" s="9">
        <v>0</v>
      </c>
      <c r="AN2111" s="9">
        <v>1</v>
      </c>
      <c r="AO2111" s="9">
        <v>2</v>
      </c>
      <c r="AP2111" s="9">
        <v>0</v>
      </c>
      <c r="AQ2111" s="9">
        <v>0</v>
      </c>
      <c r="AR2111" s="9">
        <v>1</v>
      </c>
      <c r="AS2111" s="9">
        <v>2</v>
      </c>
      <c r="AT2111" s="10">
        <v>0</v>
      </c>
    </row>
    <row r="2112" spans="1:46" ht="42.75" x14ac:dyDescent="0.25">
      <c r="A2112" s="26" t="str">
        <f t="shared" si="64"/>
        <v>2017Nurse practitionersCanadaAll places of work</v>
      </c>
      <c r="B2112" s="24">
        <v>2017</v>
      </c>
      <c r="C2112" s="9" t="s">
        <v>5</v>
      </c>
      <c r="D2112" s="9" t="s">
        <v>171</v>
      </c>
      <c r="E2112" s="9" t="str">
        <f t="shared" si="65"/>
        <v>Canada</v>
      </c>
      <c r="F2112" s="9" t="s">
        <v>179</v>
      </c>
      <c r="G2112" s="9" t="s">
        <v>9</v>
      </c>
      <c r="H2112" s="9">
        <v>4967</v>
      </c>
      <c r="I2112" s="9">
        <v>4454</v>
      </c>
      <c r="J2112" s="9">
        <v>346</v>
      </c>
      <c r="K2112" s="9">
        <v>167</v>
      </c>
      <c r="L2112" s="9">
        <v>0</v>
      </c>
      <c r="M2112" s="9">
        <v>142</v>
      </c>
      <c r="N2112" s="9">
        <v>870</v>
      </c>
      <c r="O2112" s="9">
        <v>922</v>
      </c>
      <c r="P2112" s="9">
        <v>714</v>
      </c>
      <c r="Q2112" s="9">
        <v>679</v>
      </c>
      <c r="R2112" s="9">
        <v>674</v>
      </c>
      <c r="S2112" s="9">
        <v>526</v>
      </c>
      <c r="T2112" s="9">
        <v>335</v>
      </c>
      <c r="U2112" s="9">
        <v>94</v>
      </c>
      <c r="V2112" s="9">
        <v>11</v>
      </c>
      <c r="W2112" s="9">
        <v>0</v>
      </c>
      <c r="X2112" s="9">
        <v>4742</v>
      </c>
      <c r="Y2112" s="9">
        <v>222</v>
      </c>
      <c r="Z2112" s="9">
        <v>3</v>
      </c>
      <c r="AA2112" s="9">
        <v>1281</v>
      </c>
      <c r="AB2112" s="9">
        <v>1670</v>
      </c>
      <c r="AC2112" s="9">
        <v>1110</v>
      </c>
      <c r="AD2112" s="9">
        <v>901</v>
      </c>
      <c r="AE2112" s="9">
        <v>5</v>
      </c>
      <c r="AF2112" s="9">
        <v>3835</v>
      </c>
      <c r="AG2112" s="9">
        <v>914</v>
      </c>
      <c r="AH2112" s="9">
        <v>218</v>
      </c>
      <c r="AI2112" s="9">
        <v>0</v>
      </c>
      <c r="AJ2112" s="9">
        <v>239</v>
      </c>
      <c r="AK2112" s="9">
        <v>66</v>
      </c>
      <c r="AL2112" s="9">
        <v>4644</v>
      </c>
      <c r="AM2112" s="9">
        <v>18</v>
      </c>
      <c r="AN2112" s="9">
        <v>4775</v>
      </c>
      <c r="AO2112" s="9">
        <v>59</v>
      </c>
      <c r="AP2112" s="9">
        <v>107</v>
      </c>
      <c r="AQ2112" s="9">
        <v>26</v>
      </c>
      <c r="AR2112" s="9">
        <v>4120</v>
      </c>
      <c r="AS2112" s="9">
        <v>841</v>
      </c>
      <c r="AT2112" s="10">
        <v>6</v>
      </c>
    </row>
    <row r="2113" spans="1:46" ht="42.75" x14ac:dyDescent="0.25">
      <c r="A2113" s="26" t="str">
        <f t="shared" si="64"/>
        <v>2017Nurse practitionersCanadaHospital</v>
      </c>
      <c r="B2113" s="24">
        <v>2017</v>
      </c>
      <c r="C2113" s="9" t="s">
        <v>5</v>
      </c>
      <c r="D2113" s="9" t="s">
        <v>171</v>
      </c>
      <c r="E2113" s="9" t="str">
        <f t="shared" si="65"/>
        <v>Canada</v>
      </c>
      <c r="F2113" s="9" t="s">
        <v>180</v>
      </c>
      <c r="G2113" s="9" t="s">
        <v>10</v>
      </c>
      <c r="H2113" s="9">
        <v>1871</v>
      </c>
      <c r="I2113" s="9">
        <v>1716</v>
      </c>
      <c r="J2113" s="9">
        <v>130</v>
      </c>
      <c r="K2113" s="9">
        <v>25</v>
      </c>
      <c r="L2113" s="9">
        <v>0</v>
      </c>
      <c r="M2113" s="9">
        <v>64</v>
      </c>
      <c r="N2113" s="9">
        <v>340</v>
      </c>
      <c r="O2113" s="9">
        <v>316</v>
      </c>
      <c r="P2113" s="9">
        <v>279</v>
      </c>
      <c r="Q2113" s="9">
        <v>260</v>
      </c>
      <c r="R2113" s="9">
        <v>291</v>
      </c>
      <c r="S2113" s="9">
        <v>189</v>
      </c>
      <c r="T2113" s="9">
        <v>112</v>
      </c>
      <c r="U2113" s="9">
        <v>20</v>
      </c>
      <c r="V2113" s="9">
        <v>0</v>
      </c>
      <c r="W2113" s="9">
        <v>0</v>
      </c>
      <c r="X2113" s="9">
        <v>1753</v>
      </c>
      <c r="Y2113" s="9">
        <v>117</v>
      </c>
      <c r="Z2113" s="9">
        <v>1</v>
      </c>
      <c r="AA2113" s="9">
        <v>499</v>
      </c>
      <c r="AB2113" s="9">
        <v>598</v>
      </c>
      <c r="AC2113" s="9">
        <v>444</v>
      </c>
      <c r="AD2113" s="9">
        <v>328</v>
      </c>
      <c r="AE2113" s="9">
        <v>2</v>
      </c>
      <c r="AF2113" s="9">
        <v>1498</v>
      </c>
      <c r="AG2113" s="9">
        <v>297</v>
      </c>
      <c r="AH2113" s="9">
        <v>76</v>
      </c>
      <c r="AI2113" s="9">
        <v>0</v>
      </c>
      <c r="AJ2113" s="9">
        <v>183</v>
      </c>
      <c r="AK2113" s="9">
        <v>28</v>
      </c>
      <c r="AL2113" s="9">
        <v>1659</v>
      </c>
      <c r="AM2113" s="9">
        <v>1</v>
      </c>
      <c r="AN2113" s="9">
        <v>1845</v>
      </c>
      <c r="AO2113" s="9">
        <v>13</v>
      </c>
      <c r="AP2113" s="9">
        <v>6</v>
      </c>
      <c r="AQ2113" s="9">
        <v>7</v>
      </c>
      <c r="AR2113" s="9">
        <v>1796</v>
      </c>
      <c r="AS2113" s="9">
        <v>75</v>
      </c>
      <c r="AT2113" s="10">
        <v>0</v>
      </c>
    </row>
    <row r="2114" spans="1:46" ht="42.75" x14ac:dyDescent="0.25">
      <c r="A2114" s="26" t="str">
        <f t="shared" si="64"/>
        <v>2017Nurse practitionersCanadaCommunity health</v>
      </c>
      <c r="B2114" s="24">
        <v>2017</v>
      </c>
      <c r="C2114" s="9" t="s">
        <v>5</v>
      </c>
      <c r="D2114" s="9" t="s">
        <v>171</v>
      </c>
      <c r="E2114" s="9" t="str">
        <f t="shared" si="65"/>
        <v>Canada</v>
      </c>
      <c r="F2114" s="9" t="s">
        <v>182</v>
      </c>
      <c r="G2114" s="9" t="s">
        <v>11</v>
      </c>
      <c r="H2114" s="9">
        <v>1759</v>
      </c>
      <c r="I2114" s="9">
        <v>1530</v>
      </c>
      <c r="J2114" s="9">
        <v>123</v>
      </c>
      <c r="K2114" s="9">
        <v>106</v>
      </c>
      <c r="L2114" s="9">
        <v>0</v>
      </c>
      <c r="M2114" s="9">
        <v>46</v>
      </c>
      <c r="N2114" s="9">
        <v>303</v>
      </c>
      <c r="O2114" s="9">
        <v>360</v>
      </c>
      <c r="P2114" s="9">
        <v>247</v>
      </c>
      <c r="Q2114" s="9">
        <v>224</v>
      </c>
      <c r="R2114" s="9">
        <v>213</v>
      </c>
      <c r="S2114" s="9">
        <v>186</v>
      </c>
      <c r="T2114" s="9">
        <v>130</v>
      </c>
      <c r="U2114" s="9">
        <v>42</v>
      </c>
      <c r="V2114" s="9">
        <v>8</v>
      </c>
      <c r="W2114" s="9">
        <v>0</v>
      </c>
      <c r="X2114" s="9">
        <v>1693</v>
      </c>
      <c r="Y2114" s="9">
        <v>65</v>
      </c>
      <c r="Z2114" s="9">
        <v>1</v>
      </c>
      <c r="AA2114" s="9">
        <v>441</v>
      </c>
      <c r="AB2114" s="9">
        <v>645</v>
      </c>
      <c r="AC2114" s="9">
        <v>369</v>
      </c>
      <c r="AD2114" s="9">
        <v>302</v>
      </c>
      <c r="AE2114" s="9">
        <v>2</v>
      </c>
      <c r="AF2114" s="9">
        <v>1333</v>
      </c>
      <c r="AG2114" s="9">
        <v>329</v>
      </c>
      <c r="AH2114" s="9">
        <v>97</v>
      </c>
      <c r="AI2114" s="9">
        <v>0</v>
      </c>
      <c r="AJ2114" s="9">
        <v>35</v>
      </c>
      <c r="AK2114" s="9">
        <v>16</v>
      </c>
      <c r="AL2114" s="9">
        <v>1707</v>
      </c>
      <c r="AM2114" s="9">
        <v>1</v>
      </c>
      <c r="AN2114" s="9">
        <v>1741</v>
      </c>
      <c r="AO2114" s="9">
        <v>15</v>
      </c>
      <c r="AP2114" s="9">
        <v>1</v>
      </c>
      <c r="AQ2114" s="9">
        <v>2</v>
      </c>
      <c r="AR2114" s="9">
        <v>1272</v>
      </c>
      <c r="AS2114" s="9">
        <v>483</v>
      </c>
      <c r="AT2114" s="10">
        <v>4</v>
      </c>
    </row>
    <row r="2115" spans="1:46" ht="57" x14ac:dyDescent="0.25">
      <c r="A2115" s="26" t="str">
        <f t="shared" ref="A2115:A2178" si="66">CONCATENATE(B2115,C2115,E2115,G2115)</f>
        <v>2017Nurse practitionersCanadaNursing home/long-term care</v>
      </c>
      <c r="B2115" s="24">
        <v>2017</v>
      </c>
      <c r="C2115" s="9" t="s">
        <v>5</v>
      </c>
      <c r="D2115" s="9" t="s">
        <v>171</v>
      </c>
      <c r="E2115" s="9" t="str">
        <f t="shared" ref="E2115:E2178" si="67">TRIM(MID(D2115,3,50))</f>
        <v>Canada</v>
      </c>
      <c r="F2115" s="9" t="s">
        <v>181</v>
      </c>
      <c r="G2115" s="9" t="s">
        <v>12</v>
      </c>
      <c r="H2115" s="9">
        <v>168</v>
      </c>
      <c r="I2115" s="9">
        <v>151</v>
      </c>
      <c r="J2115" s="9">
        <v>13</v>
      </c>
      <c r="K2115" s="9">
        <v>4</v>
      </c>
      <c r="L2115" s="9">
        <v>0</v>
      </c>
      <c r="M2115" s="9">
        <v>2</v>
      </c>
      <c r="N2115" s="9">
        <v>32</v>
      </c>
      <c r="O2115" s="9">
        <v>34</v>
      </c>
      <c r="P2115" s="9">
        <v>25</v>
      </c>
      <c r="Q2115" s="9">
        <v>23</v>
      </c>
      <c r="R2115" s="9">
        <v>20</v>
      </c>
      <c r="S2115" s="9">
        <v>14</v>
      </c>
      <c r="T2115" s="9">
        <v>16</v>
      </c>
      <c r="U2115" s="9">
        <v>2</v>
      </c>
      <c r="V2115" s="9">
        <v>0</v>
      </c>
      <c r="W2115" s="9">
        <v>0</v>
      </c>
      <c r="X2115" s="9">
        <v>163</v>
      </c>
      <c r="Y2115" s="9">
        <v>4</v>
      </c>
      <c r="Z2115" s="9">
        <v>1</v>
      </c>
      <c r="AA2115" s="9">
        <v>39</v>
      </c>
      <c r="AB2115" s="9">
        <v>59</v>
      </c>
      <c r="AC2115" s="9">
        <v>37</v>
      </c>
      <c r="AD2115" s="9">
        <v>32</v>
      </c>
      <c r="AE2115" s="9">
        <v>1</v>
      </c>
      <c r="AF2115" s="9">
        <v>149</v>
      </c>
      <c r="AG2115" s="9">
        <v>17</v>
      </c>
      <c r="AH2115" s="9">
        <v>2</v>
      </c>
      <c r="AI2115" s="9">
        <v>0</v>
      </c>
      <c r="AJ2115" s="9">
        <v>4</v>
      </c>
      <c r="AK2115" s="9">
        <v>2</v>
      </c>
      <c r="AL2115" s="9">
        <v>162</v>
      </c>
      <c r="AM2115" s="9">
        <v>0</v>
      </c>
      <c r="AN2115" s="9">
        <v>167</v>
      </c>
      <c r="AO2115" s="9">
        <v>1</v>
      </c>
      <c r="AP2115" s="9">
        <v>0</v>
      </c>
      <c r="AQ2115" s="9">
        <v>0</v>
      </c>
      <c r="AR2115" s="9">
        <v>129</v>
      </c>
      <c r="AS2115" s="9">
        <v>39</v>
      </c>
      <c r="AT2115" s="10">
        <v>0</v>
      </c>
    </row>
    <row r="2116" spans="1:46" ht="42.75" x14ac:dyDescent="0.25">
      <c r="A2116" s="26" t="str">
        <f t="shared" si="66"/>
        <v>2017Nurse practitionersCanadaOther places of work</v>
      </c>
      <c r="B2116" s="24">
        <v>2017</v>
      </c>
      <c r="C2116" s="9" t="s">
        <v>5</v>
      </c>
      <c r="D2116" s="9" t="s">
        <v>171</v>
      </c>
      <c r="E2116" s="9" t="str">
        <f t="shared" si="67"/>
        <v>Canada</v>
      </c>
      <c r="F2116" s="9" t="s">
        <v>183</v>
      </c>
      <c r="G2116" s="9" t="s">
        <v>13</v>
      </c>
      <c r="H2116" s="9">
        <v>1150</v>
      </c>
      <c r="I2116" s="9">
        <v>1041</v>
      </c>
      <c r="J2116" s="9">
        <v>80</v>
      </c>
      <c r="K2116" s="9">
        <v>29</v>
      </c>
      <c r="L2116" s="9">
        <v>0</v>
      </c>
      <c r="M2116" s="9">
        <v>29</v>
      </c>
      <c r="N2116" s="9">
        <v>188</v>
      </c>
      <c r="O2116" s="9">
        <v>211</v>
      </c>
      <c r="P2116" s="9">
        <v>159</v>
      </c>
      <c r="Q2116" s="9">
        <v>171</v>
      </c>
      <c r="R2116" s="9">
        <v>149</v>
      </c>
      <c r="S2116" s="9">
        <v>134</v>
      </c>
      <c r="T2116" s="9">
        <v>76</v>
      </c>
      <c r="U2116" s="9">
        <v>30</v>
      </c>
      <c r="V2116" s="9">
        <v>3</v>
      </c>
      <c r="W2116" s="9">
        <v>0</v>
      </c>
      <c r="X2116" s="9">
        <v>1114</v>
      </c>
      <c r="Y2116" s="9">
        <v>36</v>
      </c>
      <c r="Z2116" s="9">
        <v>0</v>
      </c>
      <c r="AA2116" s="9">
        <v>294</v>
      </c>
      <c r="AB2116" s="9">
        <v>359</v>
      </c>
      <c r="AC2116" s="9">
        <v>259</v>
      </c>
      <c r="AD2116" s="9">
        <v>238</v>
      </c>
      <c r="AE2116" s="9">
        <v>0</v>
      </c>
      <c r="AF2116" s="9">
        <v>841</v>
      </c>
      <c r="AG2116" s="9">
        <v>267</v>
      </c>
      <c r="AH2116" s="9">
        <v>42</v>
      </c>
      <c r="AI2116" s="9">
        <v>0</v>
      </c>
      <c r="AJ2116" s="9">
        <v>17</v>
      </c>
      <c r="AK2116" s="9">
        <v>20</v>
      </c>
      <c r="AL2116" s="9">
        <v>1113</v>
      </c>
      <c r="AM2116" s="9">
        <v>0</v>
      </c>
      <c r="AN2116" s="9">
        <v>1019</v>
      </c>
      <c r="AO2116" s="9">
        <v>30</v>
      </c>
      <c r="AP2116" s="9">
        <v>99</v>
      </c>
      <c r="AQ2116" s="9">
        <v>2</v>
      </c>
      <c r="AR2116" s="9">
        <v>909</v>
      </c>
      <c r="AS2116" s="9">
        <v>239</v>
      </c>
      <c r="AT2116" s="10">
        <v>2</v>
      </c>
    </row>
    <row r="2117" spans="1:46" ht="42.75" x14ac:dyDescent="0.25">
      <c r="A2117" s="26" t="str">
        <f t="shared" si="66"/>
        <v>2017Nurse practitionersCanadaUnknown places of work</v>
      </c>
      <c r="B2117" s="24">
        <v>2017</v>
      </c>
      <c r="C2117" s="9" t="s">
        <v>5</v>
      </c>
      <c r="D2117" s="9" t="s">
        <v>171</v>
      </c>
      <c r="E2117" s="9" t="str">
        <f t="shared" si="67"/>
        <v>Canada</v>
      </c>
      <c r="F2117" s="9" t="s">
        <v>184</v>
      </c>
      <c r="G2117" s="9" t="s">
        <v>49</v>
      </c>
      <c r="H2117" s="9">
        <v>19</v>
      </c>
      <c r="I2117" s="9">
        <v>16</v>
      </c>
      <c r="J2117" s="9">
        <v>0</v>
      </c>
      <c r="K2117" s="9">
        <v>3</v>
      </c>
      <c r="L2117" s="9">
        <v>0</v>
      </c>
      <c r="M2117" s="9">
        <v>1</v>
      </c>
      <c r="N2117" s="9">
        <v>7</v>
      </c>
      <c r="O2117" s="9">
        <v>1</v>
      </c>
      <c r="P2117" s="9">
        <v>4</v>
      </c>
      <c r="Q2117" s="9">
        <v>1</v>
      </c>
      <c r="R2117" s="9">
        <v>1</v>
      </c>
      <c r="S2117" s="9">
        <v>3</v>
      </c>
      <c r="T2117" s="9">
        <v>1</v>
      </c>
      <c r="U2117" s="9">
        <v>0</v>
      </c>
      <c r="V2117" s="9">
        <v>0</v>
      </c>
      <c r="W2117" s="9">
        <v>0</v>
      </c>
      <c r="X2117" s="9">
        <v>19</v>
      </c>
      <c r="Y2117" s="9">
        <v>0</v>
      </c>
      <c r="Z2117" s="9">
        <v>0</v>
      </c>
      <c r="AA2117" s="9">
        <v>8</v>
      </c>
      <c r="AB2117" s="9">
        <v>9</v>
      </c>
      <c r="AC2117" s="9">
        <v>1</v>
      </c>
      <c r="AD2117" s="9">
        <v>1</v>
      </c>
      <c r="AE2117" s="9">
        <v>0</v>
      </c>
      <c r="AF2117" s="9">
        <v>14</v>
      </c>
      <c r="AG2117" s="9">
        <v>4</v>
      </c>
      <c r="AH2117" s="9">
        <v>1</v>
      </c>
      <c r="AI2117" s="9">
        <v>0</v>
      </c>
      <c r="AJ2117" s="9">
        <v>0</v>
      </c>
      <c r="AK2117" s="9">
        <v>0</v>
      </c>
      <c r="AL2117" s="9">
        <v>3</v>
      </c>
      <c r="AM2117" s="9">
        <v>16</v>
      </c>
      <c r="AN2117" s="9">
        <v>3</v>
      </c>
      <c r="AO2117" s="9">
        <v>0</v>
      </c>
      <c r="AP2117" s="9">
        <v>1</v>
      </c>
      <c r="AQ2117" s="9">
        <v>15</v>
      </c>
      <c r="AR2117" s="9">
        <v>14</v>
      </c>
      <c r="AS2117" s="9">
        <v>5</v>
      </c>
      <c r="AT2117" s="10">
        <v>0</v>
      </c>
    </row>
    <row r="2118" spans="1:46" ht="57" x14ac:dyDescent="0.25">
      <c r="A2118" s="26" t="str">
        <f t="shared" si="66"/>
        <v>2017Registered nursesNewfoundland and LabradorAll places of work</v>
      </c>
      <c r="B2118" s="24">
        <v>2017</v>
      </c>
      <c r="C2118" s="9" t="s">
        <v>7</v>
      </c>
      <c r="D2118" s="9" t="s">
        <v>162</v>
      </c>
      <c r="E2118" s="9" t="str">
        <f t="shared" si="67"/>
        <v>Newfoundland and Labrador</v>
      </c>
      <c r="F2118" s="9" t="s">
        <v>179</v>
      </c>
      <c r="G2118" s="9" t="s">
        <v>9</v>
      </c>
      <c r="H2118" s="9">
        <v>6018</v>
      </c>
      <c r="I2118" s="9">
        <v>5635</v>
      </c>
      <c r="J2118" s="9">
        <v>383</v>
      </c>
      <c r="K2118" s="9">
        <v>0</v>
      </c>
      <c r="L2118" s="9">
        <v>261</v>
      </c>
      <c r="M2118" s="9">
        <v>710</v>
      </c>
      <c r="N2118" s="9">
        <v>764</v>
      </c>
      <c r="O2118" s="9">
        <v>734</v>
      </c>
      <c r="P2118" s="9">
        <v>751</v>
      </c>
      <c r="Q2118" s="9">
        <v>885</v>
      </c>
      <c r="R2118" s="9">
        <v>993</v>
      </c>
      <c r="S2118" s="9">
        <v>567</v>
      </c>
      <c r="T2118" s="9">
        <v>248</v>
      </c>
      <c r="U2118" s="9">
        <v>80</v>
      </c>
      <c r="V2118" s="9">
        <v>25</v>
      </c>
      <c r="W2118" s="9">
        <v>0</v>
      </c>
      <c r="X2118" s="9">
        <v>5945</v>
      </c>
      <c r="Y2118" s="9">
        <v>73</v>
      </c>
      <c r="Z2118" s="9">
        <v>0</v>
      </c>
      <c r="AA2118" s="9">
        <v>1964</v>
      </c>
      <c r="AB2118" s="9">
        <v>1352</v>
      </c>
      <c r="AC2118" s="9">
        <v>1565</v>
      </c>
      <c r="AD2118" s="9">
        <v>1137</v>
      </c>
      <c r="AE2118" s="9">
        <v>0</v>
      </c>
      <c r="AF2118" s="9">
        <v>4280</v>
      </c>
      <c r="AG2118" s="9">
        <v>740</v>
      </c>
      <c r="AH2118" s="9">
        <v>998</v>
      </c>
      <c r="AI2118" s="9">
        <v>0</v>
      </c>
      <c r="AJ2118" s="9">
        <v>4642</v>
      </c>
      <c r="AK2118" s="9">
        <v>741</v>
      </c>
      <c r="AL2118" s="9">
        <v>635</v>
      </c>
      <c r="AM2118" s="9">
        <v>0</v>
      </c>
      <c r="AN2118" s="9">
        <v>5404</v>
      </c>
      <c r="AO2118" s="9">
        <v>354</v>
      </c>
      <c r="AP2118" s="9">
        <v>259</v>
      </c>
      <c r="AQ2118" s="9">
        <v>1</v>
      </c>
      <c r="AR2118" s="9">
        <v>4512</v>
      </c>
      <c r="AS2118" s="9">
        <v>1506</v>
      </c>
      <c r="AT2118" s="10">
        <v>0</v>
      </c>
    </row>
    <row r="2119" spans="1:46" ht="57" x14ac:dyDescent="0.25">
      <c r="A2119" s="26" t="str">
        <f t="shared" si="66"/>
        <v>2017Registered nursesNewfoundland and LabradorHospital</v>
      </c>
      <c r="B2119" s="24">
        <v>2017</v>
      </c>
      <c r="C2119" s="9" t="s">
        <v>7</v>
      </c>
      <c r="D2119" s="9" t="s">
        <v>162</v>
      </c>
      <c r="E2119" s="9" t="str">
        <f t="shared" si="67"/>
        <v>Newfoundland and Labrador</v>
      </c>
      <c r="F2119" s="9" t="s">
        <v>180</v>
      </c>
      <c r="G2119" s="9" t="s">
        <v>10</v>
      </c>
      <c r="H2119" s="9">
        <v>4041</v>
      </c>
      <c r="I2119" s="9">
        <v>3777</v>
      </c>
      <c r="J2119" s="9">
        <v>264</v>
      </c>
      <c r="K2119" s="9">
        <v>0</v>
      </c>
      <c r="L2119" s="9">
        <v>233</v>
      </c>
      <c r="M2119" s="9">
        <v>622</v>
      </c>
      <c r="N2119" s="9">
        <v>622</v>
      </c>
      <c r="O2119" s="9">
        <v>469</v>
      </c>
      <c r="P2119" s="9">
        <v>438</v>
      </c>
      <c r="Q2119" s="9">
        <v>543</v>
      </c>
      <c r="R2119" s="9">
        <v>649</v>
      </c>
      <c r="S2119" s="9">
        <v>328</v>
      </c>
      <c r="T2119" s="9">
        <v>106</v>
      </c>
      <c r="U2119" s="9">
        <v>24</v>
      </c>
      <c r="V2119" s="9">
        <v>7</v>
      </c>
      <c r="W2119" s="9">
        <v>0</v>
      </c>
      <c r="X2119" s="9">
        <v>3996</v>
      </c>
      <c r="Y2119" s="9">
        <v>45</v>
      </c>
      <c r="Z2119" s="9">
        <v>0</v>
      </c>
      <c r="AA2119" s="9">
        <v>1642</v>
      </c>
      <c r="AB2119" s="9">
        <v>789</v>
      </c>
      <c r="AC2119" s="9">
        <v>983</v>
      </c>
      <c r="AD2119" s="9">
        <v>627</v>
      </c>
      <c r="AE2119" s="9">
        <v>0</v>
      </c>
      <c r="AF2119" s="9">
        <v>2820</v>
      </c>
      <c r="AG2119" s="9">
        <v>484</v>
      </c>
      <c r="AH2119" s="9">
        <v>737</v>
      </c>
      <c r="AI2119" s="9">
        <v>0</v>
      </c>
      <c r="AJ2119" s="9">
        <v>3500</v>
      </c>
      <c r="AK2119" s="9">
        <v>357</v>
      </c>
      <c r="AL2119" s="9">
        <v>184</v>
      </c>
      <c r="AM2119" s="9">
        <v>0</v>
      </c>
      <c r="AN2119" s="9">
        <v>3865</v>
      </c>
      <c r="AO2119" s="9">
        <v>104</v>
      </c>
      <c r="AP2119" s="9">
        <v>71</v>
      </c>
      <c r="AQ2119" s="9">
        <v>1</v>
      </c>
      <c r="AR2119" s="9">
        <v>3202</v>
      </c>
      <c r="AS2119" s="9">
        <v>839</v>
      </c>
      <c r="AT2119" s="10">
        <v>0</v>
      </c>
    </row>
    <row r="2120" spans="1:46" ht="57" x14ac:dyDescent="0.25">
      <c r="A2120" s="26" t="str">
        <f t="shared" si="66"/>
        <v>2017Registered nursesNewfoundland and LabradorCommunity health</v>
      </c>
      <c r="B2120" s="24">
        <v>2017</v>
      </c>
      <c r="C2120" s="9" t="s">
        <v>7</v>
      </c>
      <c r="D2120" s="9" t="s">
        <v>162</v>
      </c>
      <c r="E2120" s="9" t="str">
        <f t="shared" si="67"/>
        <v>Newfoundland and Labrador</v>
      </c>
      <c r="F2120" s="9" t="s">
        <v>182</v>
      </c>
      <c r="G2120" s="9" t="s">
        <v>11</v>
      </c>
      <c r="H2120" s="9">
        <v>853</v>
      </c>
      <c r="I2120" s="9">
        <v>816</v>
      </c>
      <c r="J2120" s="9">
        <v>37</v>
      </c>
      <c r="K2120" s="9">
        <v>0</v>
      </c>
      <c r="L2120" s="9">
        <v>8</v>
      </c>
      <c r="M2120" s="9">
        <v>43</v>
      </c>
      <c r="N2120" s="9">
        <v>67</v>
      </c>
      <c r="O2120" s="9">
        <v>142</v>
      </c>
      <c r="P2120" s="9">
        <v>153</v>
      </c>
      <c r="Q2120" s="9">
        <v>160</v>
      </c>
      <c r="R2120" s="9">
        <v>139</v>
      </c>
      <c r="S2120" s="9">
        <v>75</v>
      </c>
      <c r="T2120" s="9">
        <v>47</v>
      </c>
      <c r="U2120" s="9">
        <v>12</v>
      </c>
      <c r="V2120" s="9">
        <v>7</v>
      </c>
      <c r="W2120" s="9">
        <v>0</v>
      </c>
      <c r="X2120" s="9">
        <v>843</v>
      </c>
      <c r="Y2120" s="9">
        <v>10</v>
      </c>
      <c r="Z2120" s="9">
        <v>0</v>
      </c>
      <c r="AA2120" s="9">
        <v>139</v>
      </c>
      <c r="AB2120" s="9">
        <v>297</v>
      </c>
      <c r="AC2120" s="9">
        <v>253</v>
      </c>
      <c r="AD2120" s="9">
        <v>164</v>
      </c>
      <c r="AE2120" s="9">
        <v>0</v>
      </c>
      <c r="AF2120" s="9">
        <v>630</v>
      </c>
      <c r="AG2120" s="9">
        <v>112</v>
      </c>
      <c r="AH2120" s="9">
        <v>111</v>
      </c>
      <c r="AI2120" s="9">
        <v>0</v>
      </c>
      <c r="AJ2120" s="9">
        <v>641</v>
      </c>
      <c r="AK2120" s="9">
        <v>118</v>
      </c>
      <c r="AL2120" s="9">
        <v>94</v>
      </c>
      <c r="AM2120" s="9">
        <v>0</v>
      </c>
      <c r="AN2120" s="9">
        <v>793</v>
      </c>
      <c r="AO2120" s="9">
        <v>40</v>
      </c>
      <c r="AP2120" s="9">
        <v>20</v>
      </c>
      <c r="AQ2120" s="9">
        <v>0</v>
      </c>
      <c r="AR2120" s="9">
        <v>460</v>
      </c>
      <c r="AS2120" s="9">
        <v>393</v>
      </c>
      <c r="AT2120" s="10">
        <v>0</v>
      </c>
    </row>
    <row r="2121" spans="1:46" ht="57" x14ac:dyDescent="0.25">
      <c r="A2121" s="26" t="str">
        <f t="shared" si="66"/>
        <v>2017Registered nursesNewfoundland and LabradorNursing home/long-term care</v>
      </c>
      <c r="B2121" s="24">
        <v>2017</v>
      </c>
      <c r="C2121" s="9" t="s">
        <v>7</v>
      </c>
      <c r="D2121" s="9" t="s">
        <v>162</v>
      </c>
      <c r="E2121" s="9" t="str">
        <f t="shared" si="67"/>
        <v>Newfoundland and Labrador</v>
      </c>
      <c r="F2121" s="9" t="s">
        <v>181</v>
      </c>
      <c r="G2121" s="9" t="s">
        <v>12</v>
      </c>
      <c r="H2121" s="9">
        <v>465</v>
      </c>
      <c r="I2121" s="9">
        <v>436</v>
      </c>
      <c r="J2121" s="9">
        <v>29</v>
      </c>
      <c r="K2121" s="9">
        <v>0</v>
      </c>
      <c r="L2121" s="9">
        <v>11</v>
      </c>
      <c r="M2121" s="9">
        <v>29</v>
      </c>
      <c r="N2121" s="9">
        <v>47</v>
      </c>
      <c r="O2121" s="9">
        <v>44</v>
      </c>
      <c r="P2121" s="9">
        <v>69</v>
      </c>
      <c r="Q2121" s="9">
        <v>69</v>
      </c>
      <c r="R2121" s="9">
        <v>76</v>
      </c>
      <c r="S2121" s="9">
        <v>62</v>
      </c>
      <c r="T2121" s="9">
        <v>29</v>
      </c>
      <c r="U2121" s="9">
        <v>22</v>
      </c>
      <c r="V2121" s="9">
        <v>7</v>
      </c>
      <c r="W2121" s="9">
        <v>0</v>
      </c>
      <c r="X2121" s="9">
        <v>453</v>
      </c>
      <c r="Y2121" s="9">
        <v>12</v>
      </c>
      <c r="Z2121" s="9">
        <v>0</v>
      </c>
      <c r="AA2121" s="9">
        <v>112</v>
      </c>
      <c r="AB2121" s="9">
        <v>102</v>
      </c>
      <c r="AC2121" s="9">
        <v>130</v>
      </c>
      <c r="AD2121" s="9">
        <v>121</v>
      </c>
      <c r="AE2121" s="9">
        <v>0</v>
      </c>
      <c r="AF2121" s="9">
        <v>319</v>
      </c>
      <c r="AG2121" s="9">
        <v>55</v>
      </c>
      <c r="AH2121" s="9">
        <v>91</v>
      </c>
      <c r="AI2121" s="9">
        <v>0</v>
      </c>
      <c r="AJ2121" s="9">
        <v>338</v>
      </c>
      <c r="AK2121" s="9">
        <v>103</v>
      </c>
      <c r="AL2121" s="9">
        <v>24</v>
      </c>
      <c r="AM2121" s="9">
        <v>0</v>
      </c>
      <c r="AN2121" s="9">
        <v>427</v>
      </c>
      <c r="AO2121" s="9">
        <v>30</v>
      </c>
      <c r="AP2121" s="9">
        <v>8</v>
      </c>
      <c r="AQ2121" s="9">
        <v>0</v>
      </c>
      <c r="AR2121" s="9">
        <v>290</v>
      </c>
      <c r="AS2121" s="9">
        <v>175</v>
      </c>
      <c r="AT2121" s="10">
        <v>0</v>
      </c>
    </row>
    <row r="2122" spans="1:46" ht="57" x14ac:dyDescent="0.25">
      <c r="A2122" s="26" t="str">
        <f t="shared" si="66"/>
        <v>2017Registered nursesNewfoundland and LabradorOther places of work</v>
      </c>
      <c r="B2122" s="24">
        <v>2017</v>
      </c>
      <c r="C2122" s="9" t="s">
        <v>7</v>
      </c>
      <c r="D2122" s="9" t="s">
        <v>162</v>
      </c>
      <c r="E2122" s="9" t="str">
        <f t="shared" si="67"/>
        <v>Newfoundland and Labrador</v>
      </c>
      <c r="F2122" s="9" t="s">
        <v>183</v>
      </c>
      <c r="G2122" s="9" t="s">
        <v>13</v>
      </c>
      <c r="H2122" s="9">
        <v>659</v>
      </c>
      <c r="I2122" s="9">
        <v>606</v>
      </c>
      <c r="J2122" s="9">
        <v>53</v>
      </c>
      <c r="K2122" s="9">
        <v>0</v>
      </c>
      <c r="L2122" s="9">
        <v>9</v>
      </c>
      <c r="M2122" s="9">
        <v>16</v>
      </c>
      <c r="N2122" s="9">
        <v>28</v>
      </c>
      <c r="O2122" s="9">
        <v>79</v>
      </c>
      <c r="P2122" s="9">
        <v>91</v>
      </c>
      <c r="Q2122" s="9">
        <v>113</v>
      </c>
      <c r="R2122" s="9">
        <v>129</v>
      </c>
      <c r="S2122" s="9">
        <v>102</v>
      </c>
      <c r="T2122" s="9">
        <v>66</v>
      </c>
      <c r="U2122" s="9">
        <v>22</v>
      </c>
      <c r="V2122" s="9">
        <v>4</v>
      </c>
      <c r="W2122" s="9">
        <v>0</v>
      </c>
      <c r="X2122" s="9">
        <v>653</v>
      </c>
      <c r="Y2122" s="9">
        <v>6</v>
      </c>
      <c r="Z2122" s="9">
        <v>0</v>
      </c>
      <c r="AA2122" s="9">
        <v>71</v>
      </c>
      <c r="AB2122" s="9">
        <v>164</v>
      </c>
      <c r="AC2122" s="9">
        <v>199</v>
      </c>
      <c r="AD2122" s="9">
        <v>225</v>
      </c>
      <c r="AE2122" s="9">
        <v>0</v>
      </c>
      <c r="AF2122" s="9">
        <v>511</v>
      </c>
      <c r="AG2122" s="9">
        <v>89</v>
      </c>
      <c r="AH2122" s="9">
        <v>59</v>
      </c>
      <c r="AI2122" s="9">
        <v>0</v>
      </c>
      <c r="AJ2122" s="9">
        <v>163</v>
      </c>
      <c r="AK2122" s="9">
        <v>163</v>
      </c>
      <c r="AL2122" s="9">
        <v>333</v>
      </c>
      <c r="AM2122" s="9">
        <v>0</v>
      </c>
      <c r="AN2122" s="9">
        <v>319</v>
      </c>
      <c r="AO2122" s="9">
        <v>180</v>
      </c>
      <c r="AP2122" s="9">
        <v>160</v>
      </c>
      <c r="AQ2122" s="9">
        <v>0</v>
      </c>
      <c r="AR2122" s="9">
        <v>560</v>
      </c>
      <c r="AS2122" s="9">
        <v>99</v>
      </c>
      <c r="AT2122" s="10">
        <v>0</v>
      </c>
    </row>
    <row r="2123" spans="1:46" ht="42.75" x14ac:dyDescent="0.25">
      <c r="A2123" s="26" t="str">
        <f t="shared" si="66"/>
        <v>2017Registered nursesPrince Edward IslandAll places of work</v>
      </c>
      <c r="B2123" s="24">
        <v>2017</v>
      </c>
      <c r="C2123" s="9" t="s">
        <v>7</v>
      </c>
      <c r="D2123" s="9" t="s">
        <v>163</v>
      </c>
      <c r="E2123" s="9" t="str">
        <f t="shared" si="67"/>
        <v>Prince Edward Island</v>
      </c>
      <c r="F2123" s="9" t="s">
        <v>179</v>
      </c>
      <c r="G2123" s="9" t="s">
        <v>9</v>
      </c>
      <c r="H2123" s="9">
        <v>1571</v>
      </c>
      <c r="I2123" s="9">
        <v>1509</v>
      </c>
      <c r="J2123" s="9">
        <v>62</v>
      </c>
      <c r="K2123" s="9">
        <v>0</v>
      </c>
      <c r="L2123" s="9">
        <v>35</v>
      </c>
      <c r="M2123" s="9">
        <v>175</v>
      </c>
      <c r="N2123" s="9">
        <v>187</v>
      </c>
      <c r="O2123" s="9">
        <v>167</v>
      </c>
      <c r="P2123" s="9">
        <v>144</v>
      </c>
      <c r="Q2123" s="9">
        <v>186</v>
      </c>
      <c r="R2123" s="9">
        <v>207</v>
      </c>
      <c r="S2123" s="9">
        <v>225</v>
      </c>
      <c r="T2123" s="9">
        <v>136</v>
      </c>
      <c r="U2123" s="9">
        <v>86</v>
      </c>
      <c r="V2123" s="9">
        <v>23</v>
      </c>
      <c r="W2123" s="9">
        <v>0</v>
      </c>
      <c r="X2123" s="9">
        <v>1509</v>
      </c>
      <c r="Y2123" s="9">
        <v>38</v>
      </c>
      <c r="Z2123" s="9">
        <v>24</v>
      </c>
      <c r="AA2123" s="9">
        <v>481</v>
      </c>
      <c r="AB2123" s="9">
        <v>281</v>
      </c>
      <c r="AC2123" s="9">
        <v>341</v>
      </c>
      <c r="AD2123" s="9">
        <v>468</v>
      </c>
      <c r="AE2123" s="9">
        <v>0</v>
      </c>
      <c r="AF2123" s="9">
        <v>833</v>
      </c>
      <c r="AG2123" s="9">
        <v>550</v>
      </c>
      <c r="AH2123" s="9">
        <v>188</v>
      </c>
      <c r="AI2123" s="9">
        <v>0</v>
      </c>
      <c r="AJ2123" s="9">
        <v>1141</v>
      </c>
      <c r="AK2123" s="9">
        <v>116</v>
      </c>
      <c r="AL2123" s="9">
        <v>314</v>
      </c>
      <c r="AM2123" s="9">
        <v>0</v>
      </c>
      <c r="AN2123" s="9">
        <v>1371</v>
      </c>
      <c r="AO2123" s="9">
        <v>131</v>
      </c>
      <c r="AP2123" s="9">
        <v>69</v>
      </c>
      <c r="AQ2123" s="9">
        <v>0</v>
      </c>
      <c r="AR2123" s="9">
        <v>1132</v>
      </c>
      <c r="AS2123" s="9">
        <v>439</v>
      </c>
      <c r="AT2123" s="10">
        <v>0</v>
      </c>
    </row>
    <row r="2124" spans="1:46" ht="42.75" x14ac:dyDescent="0.25">
      <c r="A2124" s="26" t="str">
        <f t="shared" si="66"/>
        <v>2017Registered nursesPrince Edward IslandHospital</v>
      </c>
      <c r="B2124" s="24">
        <v>2017</v>
      </c>
      <c r="C2124" s="9" t="s">
        <v>7</v>
      </c>
      <c r="D2124" s="9" t="s">
        <v>163</v>
      </c>
      <c r="E2124" s="9" t="str">
        <f t="shared" si="67"/>
        <v>Prince Edward Island</v>
      </c>
      <c r="F2124" s="9" t="s">
        <v>180</v>
      </c>
      <c r="G2124" s="9" t="s">
        <v>10</v>
      </c>
      <c r="H2124" s="9">
        <v>910</v>
      </c>
      <c r="I2124" s="9">
        <v>872</v>
      </c>
      <c r="J2124" s="9">
        <v>38</v>
      </c>
      <c r="K2124" s="9">
        <v>0</v>
      </c>
      <c r="L2124" s="9">
        <v>32</v>
      </c>
      <c r="M2124" s="9">
        <v>149</v>
      </c>
      <c r="N2124" s="9">
        <v>137</v>
      </c>
      <c r="O2124" s="9">
        <v>109</v>
      </c>
      <c r="P2124" s="9">
        <v>79</v>
      </c>
      <c r="Q2124" s="9">
        <v>89</v>
      </c>
      <c r="R2124" s="9">
        <v>112</v>
      </c>
      <c r="S2124" s="9">
        <v>105</v>
      </c>
      <c r="T2124" s="9">
        <v>65</v>
      </c>
      <c r="U2124" s="9">
        <v>29</v>
      </c>
      <c r="V2124" s="9">
        <v>4</v>
      </c>
      <c r="W2124" s="9">
        <v>0</v>
      </c>
      <c r="X2124" s="9">
        <v>884</v>
      </c>
      <c r="Y2124" s="9">
        <v>16</v>
      </c>
      <c r="Z2124" s="9">
        <v>10</v>
      </c>
      <c r="AA2124" s="9">
        <v>377</v>
      </c>
      <c r="AB2124" s="9">
        <v>160</v>
      </c>
      <c r="AC2124" s="9">
        <v>174</v>
      </c>
      <c r="AD2124" s="9">
        <v>199</v>
      </c>
      <c r="AE2124" s="9">
        <v>0</v>
      </c>
      <c r="AF2124" s="9">
        <v>481</v>
      </c>
      <c r="AG2124" s="9">
        <v>320</v>
      </c>
      <c r="AH2124" s="9">
        <v>109</v>
      </c>
      <c r="AI2124" s="9">
        <v>0</v>
      </c>
      <c r="AJ2124" s="9">
        <v>775</v>
      </c>
      <c r="AK2124" s="9">
        <v>44</v>
      </c>
      <c r="AL2124" s="9">
        <v>91</v>
      </c>
      <c r="AM2124" s="9">
        <v>0</v>
      </c>
      <c r="AN2124" s="9">
        <v>852</v>
      </c>
      <c r="AO2124" s="9">
        <v>52</v>
      </c>
      <c r="AP2124" s="9">
        <v>6</v>
      </c>
      <c r="AQ2124" s="9">
        <v>0</v>
      </c>
      <c r="AR2124" s="9">
        <v>669</v>
      </c>
      <c r="AS2124" s="9">
        <v>241</v>
      </c>
      <c r="AT2124" s="10">
        <v>0</v>
      </c>
    </row>
    <row r="2125" spans="1:46" ht="42.75" x14ac:dyDescent="0.25">
      <c r="A2125" s="26" t="str">
        <f t="shared" si="66"/>
        <v>2017Registered nursesPrince Edward IslandCommunity health</v>
      </c>
      <c r="B2125" s="24">
        <v>2017</v>
      </c>
      <c r="C2125" s="9" t="s">
        <v>7</v>
      </c>
      <c r="D2125" s="9" t="s">
        <v>163</v>
      </c>
      <c r="E2125" s="9" t="str">
        <f t="shared" si="67"/>
        <v>Prince Edward Island</v>
      </c>
      <c r="F2125" s="9" t="s">
        <v>182</v>
      </c>
      <c r="G2125" s="9" t="s">
        <v>11</v>
      </c>
      <c r="H2125" s="9">
        <v>80</v>
      </c>
      <c r="I2125" s="9">
        <v>79</v>
      </c>
      <c r="J2125" s="9">
        <v>1</v>
      </c>
      <c r="K2125" s="9">
        <v>0</v>
      </c>
      <c r="L2125" s="9">
        <v>0</v>
      </c>
      <c r="M2125" s="9">
        <v>2</v>
      </c>
      <c r="N2125" s="9">
        <v>8</v>
      </c>
      <c r="O2125" s="9">
        <v>20</v>
      </c>
      <c r="P2125" s="9">
        <v>7</v>
      </c>
      <c r="Q2125" s="9">
        <v>13</v>
      </c>
      <c r="R2125" s="9">
        <v>8</v>
      </c>
      <c r="S2125" s="9">
        <v>10</v>
      </c>
      <c r="T2125" s="9">
        <v>4</v>
      </c>
      <c r="U2125" s="9">
        <v>6</v>
      </c>
      <c r="V2125" s="9">
        <v>2</v>
      </c>
      <c r="W2125" s="9">
        <v>0</v>
      </c>
      <c r="X2125" s="9">
        <v>78</v>
      </c>
      <c r="Y2125" s="9">
        <v>1</v>
      </c>
      <c r="Z2125" s="9">
        <v>1</v>
      </c>
      <c r="AA2125" s="9">
        <v>13</v>
      </c>
      <c r="AB2125" s="9">
        <v>27</v>
      </c>
      <c r="AC2125" s="9">
        <v>18</v>
      </c>
      <c r="AD2125" s="9">
        <v>22</v>
      </c>
      <c r="AE2125" s="9">
        <v>0</v>
      </c>
      <c r="AF2125" s="9">
        <v>47</v>
      </c>
      <c r="AG2125" s="9">
        <v>28</v>
      </c>
      <c r="AH2125" s="9">
        <v>5</v>
      </c>
      <c r="AI2125" s="9">
        <v>0</v>
      </c>
      <c r="AJ2125" s="9">
        <v>46</v>
      </c>
      <c r="AK2125" s="9">
        <v>5</v>
      </c>
      <c r="AL2125" s="9">
        <v>29</v>
      </c>
      <c r="AM2125" s="9">
        <v>0</v>
      </c>
      <c r="AN2125" s="9">
        <v>69</v>
      </c>
      <c r="AO2125" s="9">
        <v>3</v>
      </c>
      <c r="AP2125" s="9">
        <v>8</v>
      </c>
      <c r="AQ2125" s="9">
        <v>0</v>
      </c>
      <c r="AR2125" s="9">
        <v>50</v>
      </c>
      <c r="AS2125" s="9">
        <v>30</v>
      </c>
      <c r="AT2125" s="10">
        <v>0</v>
      </c>
    </row>
    <row r="2126" spans="1:46" ht="57" x14ac:dyDescent="0.25">
      <c r="A2126" s="26" t="str">
        <f t="shared" si="66"/>
        <v>2017Registered nursesPrince Edward IslandNursing home/long-term care</v>
      </c>
      <c r="B2126" s="24">
        <v>2017</v>
      </c>
      <c r="C2126" s="9" t="s">
        <v>7</v>
      </c>
      <c r="D2126" s="9" t="s">
        <v>163</v>
      </c>
      <c r="E2126" s="9" t="str">
        <f t="shared" si="67"/>
        <v>Prince Edward Island</v>
      </c>
      <c r="F2126" s="9" t="s">
        <v>181</v>
      </c>
      <c r="G2126" s="9" t="s">
        <v>12</v>
      </c>
      <c r="H2126" s="9">
        <v>203</v>
      </c>
      <c r="I2126" s="9">
        <v>186</v>
      </c>
      <c r="J2126" s="9">
        <v>17</v>
      </c>
      <c r="K2126" s="9">
        <v>0</v>
      </c>
      <c r="L2126" s="9">
        <v>2</v>
      </c>
      <c r="M2126" s="9">
        <v>15</v>
      </c>
      <c r="N2126" s="9">
        <v>18</v>
      </c>
      <c r="O2126" s="9">
        <v>15</v>
      </c>
      <c r="P2126" s="9">
        <v>14</v>
      </c>
      <c r="Q2126" s="9">
        <v>23</v>
      </c>
      <c r="R2126" s="9">
        <v>32</v>
      </c>
      <c r="S2126" s="9">
        <v>29</v>
      </c>
      <c r="T2126" s="9">
        <v>18</v>
      </c>
      <c r="U2126" s="9">
        <v>30</v>
      </c>
      <c r="V2126" s="9">
        <v>7</v>
      </c>
      <c r="W2126" s="9">
        <v>0</v>
      </c>
      <c r="X2126" s="9">
        <v>180</v>
      </c>
      <c r="Y2126" s="9">
        <v>13</v>
      </c>
      <c r="Z2126" s="9">
        <v>10</v>
      </c>
      <c r="AA2126" s="9">
        <v>49</v>
      </c>
      <c r="AB2126" s="9">
        <v>25</v>
      </c>
      <c r="AC2126" s="9">
        <v>50</v>
      </c>
      <c r="AD2126" s="9">
        <v>79</v>
      </c>
      <c r="AE2126" s="9">
        <v>0</v>
      </c>
      <c r="AF2126" s="9">
        <v>93</v>
      </c>
      <c r="AG2126" s="9">
        <v>82</v>
      </c>
      <c r="AH2126" s="9">
        <v>28</v>
      </c>
      <c r="AI2126" s="9">
        <v>0</v>
      </c>
      <c r="AJ2126" s="9">
        <v>140</v>
      </c>
      <c r="AK2126" s="9">
        <v>26</v>
      </c>
      <c r="AL2126" s="9">
        <v>37</v>
      </c>
      <c r="AM2126" s="9">
        <v>0</v>
      </c>
      <c r="AN2126" s="9">
        <v>198</v>
      </c>
      <c r="AO2126" s="9">
        <v>4</v>
      </c>
      <c r="AP2126" s="9">
        <v>1</v>
      </c>
      <c r="AQ2126" s="9">
        <v>0</v>
      </c>
      <c r="AR2126" s="9">
        <v>143</v>
      </c>
      <c r="AS2126" s="9">
        <v>60</v>
      </c>
      <c r="AT2126" s="10">
        <v>0</v>
      </c>
    </row>
    <row r="2127" spans="1:46" ht="42.75" x14ac:dyDescent="0.25">
      <c r="A2127" s="26" t="str">
        <f t="shared" si="66"/>
        <v>2017Registered nursesPrince Edward IslandOther places of work</v>
      </c>
      <c r="B2127" s="24">
        <v>2017</v>
      </c>
      <c r="C2127" s="9" t="s">
        <v>7</v>
      </c>
      <c r="D2127" s="9" t="s">
        <v>163</v>
      </c>
      <c r="E2127" s="9" t="str">
        <f t="shared" si="67"/>
        <v>Prince Edward Island</v>
      </c>
      <c r="F2127" s="9" t="s">
        <v>183</v>
      </c>
      <c r="G2127" s="9" t="s">
        <v>13</v>
      </c>
      <c r="H2127" s="9">
        <v>378</v>
      </c>
      <c r="I2127" s="9">
        <v>372</v>
      </c>
      <c r="J2127" s="9">
        <v>6</v>
      </c>
      <c r="K2127" s="9">
        <v>0</v>
      </c>
      <c r="L2127" s="9">
        <v>1</v>
      </c>
      <c r="M2127" s="9">
        <v>9</v>
      </c>
      <c r="N2127" s="9">
        <v>24</v>
      </c>
      <c r="O2127" s="9">
        <v>23</v>
      </c>
      <c r="P2127" s="9">
        <v>44</v>
      </c>
      <c r="Q2127" s="9">
        <v>61</v>
      </c>
      <c r="R2127" s="9">
        <v>55</v>
      </c>
      <c r="S2127" s="9">
        <v>81</v>
      </c>
      <c r="T2127" s="9">
        <v>49</v>
      </c>
      <c r="U2127" s="9">
        <v>21</v>
      </c>
      <c r="V2127" s="9">
        <v>10</v>
      </c>
      <c r="W2127" s="9">
        <v>0</v>
      </c>
      <c r="X2127" s="9">
        <v>367</v>
      </c>
      <c r="Y2127" s="9">
        <v>8</v>
      </c>
      <c r="Z2127" s="9">
        <v>3</v>
      </c>
      <c r="AA2127" s="9">
        <v>42</v>
      </c>
      <c r="AB2127" s="9">
        <v>69</v>
      </c>
      <c r="AC2127" s="9">
        <v>99</v>
      </c>
      <c r="AD2127" s="9">
        <v>168</v>
      </c>
      <c r="AE2127" s="9">
        <v>0</v>
      </c>
      <c r="AF2127" s="9">
        <v>212</v>
      </c>
      <c r="AG2127" s="9">
        <v>120</v>
      </c>
      <c r="AH2127" s="9">
        <v>46</v>
      </c>
      <c r="AI2127" s="9">
        <v>0</v>
      </c>
      <c r="AJ2127" s="9">
        <v>180</v>
      </c>
      <c r="AK2127" s="9">
        <v>41</v>
      </c>
      <c r="AL2127" s="9">
        <v>157</v>
      </c>
      <c r="AM2127" s="9">
        <v>0</v>
      </c>
      <c r="AN2127" s="9">
        <v>252</v>
      </c>
      <c r="AO2127" s="9">
        <v>72</v>
      </c>
      <c r="AP2127" s="9">
        <v>54</v>
      </c>
      <c r="AQ2127" s="9">
        <v>0</v>
      </c>
      <c r="AR2127" s="9">
        <v>270</v>
      </c>
      <c r="AS2127" s="9">
        <v>108</v>
      </c>
      <c r="AT2127" s="10">
        <v>0</v>
      </c>
    </row>
    <row r="2128" spans="1:46" ht="42.75" x14ac:dyDescent="0.25">
      <c r="A2128" s="26" t="str">
        <f t="shared" si="66"/>
        <v>2017Registered nursesNova ScotiaAll places of work</v>
      </c>
      <c r="B2128" s="24">
        <v>2017</v>
      </c>
      <c r="C2128" s="9" t="s">
        <v>7</v>
      </c>
      <c r="D2128" s="9" t="s">
        <v>164</v>
      </c>
      <c r="E2128" s="9" t="str">
        <f t="shared" si="67"/>
        <v>Nova Scotia</v>
      </c>
      <c r="F2128" s="9" t="s">
        <v>179</v>
      </c>
      <c r="G2128" s="9" t="s">
        <v>9</v>
      </c>
      <c r="H2128" s="9">
        <v>9230</v>
      </c>
      <c r="I2128" s="9">
        <v>8688</v>
      </c>
      <c r="J2128" s="9">
        <v>542</v>
      </c>
      <c r="K2128" s="9">
        <v>0</v>
      </c>
      <c r="L2128" s="9">
        <v>283</v>
      </c>
      <c r="M2128" s="9">
        <v>1127</v>
      </c>
      <c r="N2128" s="9">
        <v>971</v>
      </c>
      <c r="O2128" s="9">
        <v>860</v>
      </c>
      <c r="P2128" s="9">
        <v>835</v>
      </c>
      <c r="Q2128" s="9">
        <v>995</v>
      </c>
      <c r="R2128" s="9">
        <v>1420</v>
      </c>
      <c r="S2128" s="9">
        <v>1347</v>
      </c>
      <c r="T2128" s="9">
        <v>911</v>
      </c>
      <c r="U2128" s="9">
        <v>363</v>
      </c>
      <c r="V2128" s="9">
        <v>118</v>
      </c>
      <c r="W2128" s="9">
        <v>0</v>
      </c>
      <c r="X2128" s="9">
        <v>8917</v>
      </c>
      <c r="Y2128" s="9">
        <v>313</v>
      </c>
      <c r="Z2128" s="9">
        <v>0</v>
      </c>
      <c r="AA2128" s="9">
        <v>2920</v>
      </c>
      <c r="AB2128" s="9">
        <v>1380</v>
      </c>
      <c r="AC2128" s="9">
        <v>1983</v>
      </c>
      <c r="AD2128" s="9">
        <v>2947</v>
      </c>
      <c r="AE2128" s="9">
        <v>0</v>
      </c>
      <c r="AF2128" s="9">
        <v>6190</v>
      </c>
      <c r="AG2128" s="9">
        <v>1943</v>
      </c>
      <c r="AH2128" s="9">
        <v>1093</v>
      </c>
      <c r="AI2128" s="9">
        <v>4</v>
      </c>
      <c r="AJ2128" s="9">
        <v>7113</v>
      </c>
      <c r="AK2128" s="9">
        <v>792</v>
      </c>
      <c r="AL2128" s="9">
        <v>1324</v>
      </c>
      <c r="AM2128" s="9">
        <v>1</v>
      </c>
      <c r="AN2128" s="9">
        <v>8354</v>
      </c>
      <c r="AO2128" s="9">
        <v>393</v>
      </c>
      <c r="AP2128" s="9">
        <v>483</v>
      </c>
      <c r="AQ2128" s="9">
        <v>0</v>
      </c>
      <c r="AR2128" s="9">
        <v>7016</v>
      </c>
      <c r="AS2128" s="9">
        <v>2214</v>
      </c>
      <c r="AT2128" s="10">
        <v>0</v>
      </c>
    </row>
    <row r="2129" spans="1:46" ht="28.5" x14ac:dyDescent="0.25">
      <c r="A2129" s="26" t="str">
        <f t="shared" si="66"/>
        <v>2017Registered nursesNova ScotiaHospital</v>
      </c>
      <c r="B2129" s="24">
        <v>2017</v>
      </c>
      <c r="C2129" s="9" t="s">
        <v>7</v>
      </c>
      <c r="D2129" s="9" t="s">
        <v>164</v>
      </c>
      <c r="E2129" s="9" t="str">
        <f t="shared" si="67"/>
        <v>Nova Scotia</v>
      </c>
      <c r="F2129" s="9" t="s">
        <v>180</v>
      </c>
      <c r="G2129" s="9" t="s">
        <v>10</v>
      </c>
      <c r="H2129" s="9">
        <v>6228</v>
      </c>
      <c r="I2129" s="9">
        <v>5841</v>
      </c>
      <c r="J2129" s="9">
        <v>387</v>
      </c>
      <c r="K2129" s="9">
        <v>0</v>
      </c>
      <c r="L2129" s="9">
        <v>268</v>
      </c>
      <c r="M2129" s="9">
        <v>1008</v>
      </c>
      <c r="N2129" s="9">
        <v>779</v>
      </c>
      <c r="O2129" s="9">
        <v>637</v>
      </c>
      <c r="P2129" s="9">
        <v>548</v>
      </c>
      <c r="Q2129" s="9">
        <v>595</v>
      </c>
      <c r="R2129" s="9">
        <v>908</v>
      </c>
      <c r="S2129" s="9">
        <v>780</v>
      </c>
      <c r="T2129" s="9">
        <v>480</v>
      </c>
      <c r="U2129" s="9">
        <v>179</v>
      </c>
      <c r="V2129" s="9">
        <v>46</v>
      </c>
      <c r="W2129" s="9">
        <v>0</v>
      </c>
      <c r="X2129" s="9">
        <v>6081</v>
      </c>
      <c r="Y2129" s="9">
        <v>147</v>
      </c>
      <c r="Z2129" s="9">
        <v>0</v>
      </c>
      <c r="AA2129" s="9">
        <v>2464</v>
      </c>
      <c r="AB2129" s="9">
        <v>927</v>
      </c>
      <c r="AC2129" s="9">
        <v>1188</v>
      </c>
      <c r="AD2129" s="9">
        <v>1649</v>
      </c>
      <c r="AE2129" s="9">
        <v>0</v>
      </c>
      <c r="AF2129" s="9">
        <v>4297</v>
      </c>
      <c r="AG2129" s="9">
        <v>1209</v>
      </c>
      <c r="AH2129" s="9">
        <v>719</v>
      </c>
      <c r="AI2129" s="9">
        <v>3</v>
      </c>
      <c r="AJ2129" s="9">
        <v>5436</v>
      </c>
      <c r="AK2129" s="9">
        <v>318</v>
      </c>
      <c r="AL2129" s="9">
        <v>473</v>
      </c>
      <c r="AM2129" s="9">
        <v>1</v>
      </c>
      <c r="AN2129" s="9">
        <v>5912</v>
      </c>
      <c r="AO2129" s="9">
        <v>150</v>
      </c>
      <c r="AP2129" s="9">
        <v>166</v>
      </c>
      <c r="AQ2129" s="9">
        <v>0</v>
      </c>
      <c r="AR2129" s="9">
        <v>4999</v>
      </c>
      <c r="AS2129" s="9">
        <v>1229</v>
      </c>
      <c r="AT2129" s="10">
        <v>0</v>
      </c>
    </row>
    <row r="2130" spans="1:46" ht="28.5" x14ac:dyDescent="0.25">
      <c r="A2130" s="26" t="str">
        <f t="shared" si="66"/>
        <v>2017Registered nursesNova ScotiaCommunity health</v>
      </c>
      <c r="B2130" s="24">
        <v>2017</v>
      </c>
      <c r="C2130" s="9" t="s">
        <v>7</v>
      </c>
      <c r="D2130" s="9" t="s">
        <v>164</v>
      </c>
      <c r="E2130" s="9" t="str">
        <f t="shared" si="67"/>
        <v>Nova Scotia</v>
      </c>
      <c r="F2130" s="9" t="s">
        <v>182</v>
      </c>
      <c r="G2130" s="9" t="s">
        <v>11</v>
      </c>
      <c r="H2130" s="9">
        <v>1033</v>
      </c>
      <c r="I2130" s="9">
        <v>999</v>
      </c>
      <c r="J2130" s="9">
        <v>34</v>
      </c>
      <c r="K2130" s="9">
        <v>0</v>
      </c>
      <c r="L2130" s="9">
        <v>3</v>
      </c>
      <c r="M2130" s="9">
        <v>36</v>
      </c>
      <c r="N2130" s="9">
        <v>65</v>
      </c>
      <c r="O2130" s="9">
        <v>105</v>
      </c>
      <c r="P2130" s="9">
        <v>129</v>
      </c>
      <c r="Q2130" s="9">
        <v>155</v>
      </c>
      <c r="R2130" s="9">
        <v>177</v>
      </c>
      <c r="S2130" s="9">
        <v>171</v>
      </c>
      <c r="T2130" s="9">
        <v>132</v>
      </c>
      <c r="U2130" s="9">
        <v>42</v>
      </c>
      <c r="V2130" s="9">
        <v>18</v>
      </c>
      <c r="W2130" s="9">
        <v>0</v>
      </c>
      <c r="X2130" s="9">
        <v>1006</v>
      </c>
      <c r="Y2130" s="9">
        <v>27</v>
      </c>
      <c r="Z2130" s="9">
        <v>0</v>
      </c>
      <c r="AA2130" s="9">
        <v>166</v>
      </c>
      <c r="AB2130" s="9">
        <v>195</v>
      </c>
      <c r="AC2130" s="9">
        <v>292</v>
      </c>
      <c r="AD2130" s="9">
        <v>380</v>
      </c>
      <c r="AE2130" s="9">
        <v>0</v>
      </c>
      <c r="AF2130" s="9">
        <v>658</v>
      </c>
      <c r="AG2130" s="9">
        <v>269</v>
      </c>
      <c r="AH2130" s="9">
        <v>105</v>
      </c>
      <c r="AI2130" s="9">
        <v>1</v>
      </c>
      <c r="AJ2130" s="9">
        <v>663</v>
      </c>
      <c r="AK2130" s="9">
        <v>143</v>
      </c>
      <c r="AL2130" s="9">
        <v>227</v>
      </c>
      <c r="AM2130" s="9">
        <v>0</v>
      </c>
      <c r="AN2130" s="9">
        <v>952</v>
      </c>
      <c r="AO2130" s="9">
        <v>46</v>
      </c>
      <c r="AP2130" s="9">
        <v>35</v>
      </c>
      <c r="AQ2130" s="9">
        <v>0</v>
      </c>
      <c r="AR2130" s="9">
        <v>668</v>
      </c>
      <c r="AS2130" s="9">
        <v>365</v>
      </c>
      <c r="AT2130" s="10">
        <v>0</v>
      </c>
    </row>
    <row r="2131" spans="1:46" ht="57" x14ac:dyDescent="0.25">
      <c r="A2131" s="26" t="str">
        <f t="shared" si="66"/>
        <v>2017Registered nursesNova ScotiaNursing home/long-term care</v>
      </c>
      <c r="B2131" s="24">
        <v>2017</v>
      </c>
      <c r="C2131" s="9" t="s">
        <v>7</v>
      </c>
      <c r="D2131" s="9" t="s">
        <v>164</v>
      </c>
      <c r="E2131" s="9" t="str">
        <f t="shared" si="67"/>
        <v>Nova Scotia</v>
      </c>
      <c r="F2131" s="9" t="s">
        <v>181</v>
      </c>
      <c r="G2131" s="9" t="s">
        <v>12</v>
      </c>
      <c r="H2131" s="9">
        <v>1024</v>
      </c>
      <c r="I2131" s="9">
        <v>955</v>
      </c>
      <c r="J2131" s="9">
        <v>69</v>
      </c>
      <c r="K2131" s="9">
        <v>0</v>
      </c>
      <c r="L2131" s="9">
        <v>10</v>
      </c>
      <c r="M2131" s="9">
        <v>55</v>
      </c>
      <c r="N2131" s="9">
        <v>83</v>
      </c>
      <c r="O2131" s="9">
        <v>59</v>
      </c>
      <c r="P2131" s="9">
        <v>78</v>
      </c>
      <c r="Q2131" s="9">
        <v>133</v>
      </c>
      <c r="R2131" s="9">
        <v>173</v>
      </c>
      <c r="S2131" s="9">
        <v>188</v>
      </c>
      <c r="T2131" s="9">
        <v>136</v>
      </c>
      <c r="U2131" s="9">
        <v>74</v>
      </c>
      <c r="V2131" s="9">
        <v>35</v>
      </c>
      <c r="W2131" s="9">
        <v>0</v>
      </c>
      <c r="X2131" s="9">
        <v>909</v>
      </c>
      <c r="Y2131" s="9">
        <v>115</v>
      </c>
      <c r="Z2131" s="9">
        <v>0</v>
      </c>
      <c r="AA2131" s="9">
        <v>192</v>
      </c>
      <c r="AB2131" s="9">
        <v>121</v>
      </c>
      <c r="AC2131" s="9">
        <v>285</v>
      </c>
      <c r="AD2131" s="9">
        <v>426</v>
      </c>
      <c r="AE2131" s="9">
        <v>0</v>
      </c>
      <c r="AF2131" s="9">
        <v>607</v>
      </c>
      <c r="AG2131" s="9">
        <v>296</v>
      </c>
      <c r="AH2131" s="9">
        <v>121</v>
      </c>
      <c r="AI2131" s="9">
        <v>0</v>
      </c>
      <c r="AJ2131" s="9">
        <v>738</v>
      </c>
      <c r="AK2131" s="9">
        <v>199</v>
      </c>
      <c r="AL2131" s="9">
        <v>87</v>
      </c>
      <c r="AM2131" s="9">
        <v>0</v>
      </c>
      <c r="AN2131" s="9">
        <v>939</v>
      </c>
      <c r="AO2131" s="9">
        <v>70</v>
      </c>
      <c r="AP2131" s="9">
        <v>15</v>
      </c>
      <c r="AQ2131" s="9">
        <v>0</v>
      </c>
      <c r="AR2131" s="9">
        <v>627</v>
      </c>
      <c r="AS2131" s="9">
        <v>397</v>
      </c>
      <c r="AT2131" s="10">
        <v>0</v>
      </c>
    </row>
    <row r="2132" spans="1:46" ht="42.75" x14ac:dyDescent="0.25">
      <c r="A2132" s="26" t="str">
        <f t="shared" si="66"/>
        <v>2017Registered nursesNova ScotiaOther places of work</v>
      </c>
      <c r="B2132" s="24">
        <v>2017</v>
      </c>
      <c r="C2132" s="9" t="s">
        <v>7</v>
      </c>
      <c r="D2132" s="9" t="s">
        <v>164</v>
      </c>
      <c r="E2132" s="9" t="str">
        <f t="shared" si="67"/>
        <v>Nova Scotia</v>
      </c>
      <c r="F2132" s="9" t="s">
        <v>183</v>
      </c>
      <c r="G2132" s="9" t="s">
        <v>13</v>
      </c>
      <c r="H2132" s="9">
        <v>944</v>
      </c>
      <c r="I2132" s="9">
        <v>892</v>
      </c>
      <c r="J2132" s="9">
        <v>52</v>
      </c>
      <c r="K2132" s="9">
        <v>0</v>
      </c>
      <c r="L2132" s="9">
        <v>2</v>
      </c>
      <c r="M2132" s="9">
        <v>28</v>
      </c>
      <c r="N2132" s="9">
        <v>43</v>
      </c>
      <c r="O2132" s="9">
        <v>59</v>
      </c>
      <c r="P2132" s="9">
        <v>80</v>
      </c>
      <c r="Q2132" s="9">
        <v>112</v>
      </c>
      <c r="R2132" s="9">
        <v>162</v>
      </c>
      <c r="S2132" s="9">
        <v>208</v>
      </c>
      <c r="T2132" s="9">
        <v>163</v>
      </c>
      <c r="U2132" s="9">
        <v>68</v>
      </c>
      <c r="V2132" s="9">
        <v>19</v>
      </c>
      <c r="W2132" s="9">
        <v>0</v>
      </c>
      <c r="X2132" s="9">
        <v>920</v>
      </c>
      <c r="Y2132" s="9">
        <v>24</v>
      </c>
      <c r="Z2132" s="9">
        <v>0</v>
      </c>
      <c r="AA2132" s="9">
        <v>97</v>
      </c>
      <c r="AB2132" s="9">
        <v>137</v>
      </c>
      <c r="AC2132" s="9">
        <v>218</v>
      </c>
      <c r="AD2132" s="9">
        <v>492</v>
      </c>
      <c r="AE2132" s="9">
        <v>0</v>
      </c>
      <c r="AF2132" s="9">
        <v>627</v>
      </c>
      <c r="AG2132" s="9">
        <v>169</v>
      </c>
      <c r="AH2132" s="9">
        <v>148</v>
      </c>
      <c r="AI2132" s="9">
        <v>0</v>
      </c>
      <c r="AJ2132" s="9">
        <v>276</v>
      </c>
      <c r="AK2132" s="9">
        <v>132</v>
      </c>
      <c r="AL2132" s="9">
        <v>536</v>
      </c>
      <c r="AM2132" s="9">
        <v>0</v>
      </c>
      <c r="AN2132" s="9">
        <v>550</v>
      </c>
      <c r="AO2132" s="9">
        <v>127</v>
      </c>
      <c r="AP2132" s="9">
        <v>267</v>
      </c>
      <c r="AQ2132" s="9">
        <v>0</v>
      </c>
      <c r="AR2132" s="9">
        <v>721</v>
      </c>
      <c r="AS2132" s="9">
        <v>223</v>
      </c>
      <c r="AT2132" s="10">
        <v>0</v>
      </c>
    </row>
    <row r="2133" spans="1:46" ht="42.75" x14ac:dyDescent="0.25">
      <c r="A2133" s="26" t="str">
        <f t="shared" si="66"/>
        <v>2017Registered nursesNova ScotiaUnknown places of work</v>
      </c>
      <c r="B2133" s="24">
        <v>2017</v>
      </c>
      <c r="C2133" s="9" t="s">
        <v>7</v>
      </c>
      <c r="D2133" s="9" t="s">
        <v>164</v>
      </c>
      <c r="E2133" s="9" t="str">
        <f t="shared" si="67"/>
        <v>Nova Scotia</v>
      </c>
      <c r="F2133" s="9" t="s">
        <v>184</v>
      </c>
      <c r="G2133" s="9" t="s">
        <v>49</v>
      </c>
      <c r="H2133" s="9">
        <v>1</v>
      </c>
      <c r="I2133" s="9">
        <v>1</v>
      </c>
      <c r="J2133" s="9">
        <v>0</v>
      </c>
      <c r="K2133" s="9">
        <v>0</v>
      </c>
      <c r="L2133" s="9">
        <v>0</v>
      </c>
      <c r="M2133" s="9">
        <v>0</v>
      </c>
      <c r="N2133" s="9">
        <v>1</v>
      </c>
      <c r="O2133" s="9">
        <v>0</v>
      </c>
      <c r="P2133" s="9">
        <v>0</v>
      </c>
      <c r="Q2133" s="9">
        <v>0</v>
      </c>
      <c r="R2133" s="9">
        <v>0</v>
      </c>
      <c r="S2133" s="9">
        <v>0</v>
      </c>
      <c r="T2133" s="9">
        <v>0</v>
      </c>
      <c r="U2133" s="9">
        <v>0</v>
      </c>
      <c r="V2133" s="9">
        <v>0</v>
      </c>
      <c r="W2133" s="9">
        <v>0</v>
      </c>
      <c r="X2133" s="9">
        <v>1</v>
      </c>
      <c r="Y2133" s="9">
        <v>0</v>
      </c>
      <c r="Z2133" s="9">
        <v>0</v>
      </c>
      <c r="AA2133" s="9">
        <v>1</v>
      </c>
      <c r="AB2133" s="9">
        <v>0</v>
      </c>
      <c r="AC2133" s="9">
        <v>0</v>
      </c>
      <c r="AD2133" s="9">
        <v>0</v>
      </c>
      <c r="AE2133" s="9">
        <v>0</v>
      </c>
      <c r="AF2133" s="9">
        <v>1</v>
      </c>
      <c r="AG2133" s="9">
        <v>0</v>
      </c>
      <c r="AH2133" s="9">
        <v>0</v>
      </c>
      <c r="AI2133" s="9">
        <v>0</v>
      </c>
      <c r="AJ2133" s="9">
        <v>0</v>
      </c>
      <c r="AK2133" s="9">
        <v>0</v>
      </c>
      <c r="AL2133" s="9">
        <v>1</v>
      </c>
      <c r="AM2133" s="9">
        <v>0</v>
      </c>
      <c r="AN2133" s="9">
        <v>1</v>
      </c>
      <c r="AO2133" s="9">
        <v>0</v>
      </c>
      <c r="AP2133" s="9">
        <v>0</v>
      </c>
      <c r="AQ2133" s="9">
        <v>0</v>
      </c>
      <c r="AR2133" s="9">
        <v>1</v>
      </c>
      <c r="AS2133" s="9">
        <v>0</v>
      </c>
      <c r="AT2133" s="10">
        <v>0</v>
      </c>
    </row>
    <row r="2134" spans="1:46" ht="42.75" x14ac:dyDescent="0.25">
      <c r="A2134" s="26" t="str">
        <f t="shared" si="66"/>
        <v>2017Registered nursesNew BrunswickAll places of work</v>
      </c>
      <c r="B2134" s="24">
        <v>2017</v>
      </c>
      <c r="C2134" s="9" t="s">
        <v>7</v>
      </c>
      <c r="D2134" s="9" t="s">
        <v>165</v>
      </c>
      <c r="E2134" s="9" t="str">
        <f t="shared" si="67"/>
        <v>New Brunswick</v>
      </c>
      <c r="F2134" s="9" t="s">
        <v>179</v>
      </c>
      <c r="G2134" s="9" t="s">
        <v>9</v>
      </c>
      <c r="H2134" s="9">
        <v>7880</v>
      </c>
      <c r="I2134" s="9">
        <v>7435</v>
      </c>
      <c r="J2134" s="9">
        <v>445</v>
      </c>
      <c r="K2134" s="9">
        <v>0</v>
      </c>
      <c r="L2134" s="9">
        <v>167</v>
      </c>
      <c r="M2134" s="9">
        <v>741</v>
      </c>
      <c r="N2134" s="9">
        <v>877</v>
      </c>
      <c r="O2134" s="9">
        <v>927</v>
      </c>
      <c r="P2134" s="9">
        <v>875</v>
      </c>
      <c r="Q2134" s="9">
        <v>1038</v>
      </c>
      <c r="R2134" s="9">
        <v>1298</v>
      </c>
      <c r="S2134" s="9">
        <v>1050</v>
      </c>
      <c r="T2134" s="9">
        <v>628</v>
      </c>
      <c r="U2134" s="9">
        <v>202</v>
      </c>
      <c r="V2134" s="9">
        <v>77</v>
      </c>
      <c r="W2134" s="9">
        <v>0</v>
      </c>
      <c r="X2134" s="9">
        <v>7745</v>
      </c>
      <c r="Y2134" s="9">
        <v>135</v>
      </c>
      <c r="Z2134" s="9">
        <v>0</v>
      </c>
      <c r="AA2134" s="9">
        <v>2129</v>
      </c>
      <c r="AB2134" s="9">
        <v>1543</v>
      </c>
      <c r="AC2134" s="9">
        <v>2189</v>
      </c>
      <c r="AD2134" s="9">
        <v>2019</v>
      </c>
      <c r="AE2134" s="9">
        <v>0</v>
      </c>
      <c r="AF2134" s="9">
        <v>4924</v>
      </c>
      <c r="AG2134" s="9">
        <v>1970</v>
      </c>
      <c r="AH2134" s="9">
        <v>986</v>
      </c>
      <c r="AI2134" s="9">
        <v>0</v>
      </c>
      <c r="AJ2134" s="9">
        <v>6295</v>
      </c>
      <c r="AK2134" s="9">
        <v>956</v>
      </c>
      <c r="AL2134" s="9">
        <v>629</v>
      </c>
      <c r="AM2134" s="9">
        <v>0</v>
      </c>
      <c r="AN2134" s="9">
        <v>6994</v>
      </c>
      <c r="AO2134" s="9">
        <v>511</v>
      </c>
      <c r="AP2134" s="9">
        <v>375</v>
      </c>
      <c r="AQ2134" s="9">
        <v>0</v>
      </c>
      <c r="AR2134" s="9">
        <v>6295</v>
      </c>
      <c r="AS2134" s="9">
        <v>1585</v>
      </c>
      <c r="AT2134" s="10">
        <v>0</v>
      </c>
    </row>
    <row r="2135" spans="1:46" ht="42.75" x14ac:dyDescent="0.25">
      <c r="A2135" s="26" t="str">
        <f t="shared" si="66"/>
        <v>2017Registered nursesNew BrunswickHospital</v>
      </c>
      <c r="B2135" s="24">
        <v>2017</v>
      </c>
      <c r="C2135" s="9" t="s">
        <v>7</v>
      </c>
      <c r="D2135" s="9" t="s">
        <v>165</v>
      </c>
      <c r="E2135" s="9" t="str">
        <f t="shared" si="67"/>
        <v>New Brunswick</v>
      </c>
      <c r="F2135" s="9" t="s">
        <v>180</v>
      </c>
      <c r="G2135" s="9" t="s">
        <v>10</v>
      </c>
      <c r="H2135" s="9">
        <v>5294</v>
      </c>
      <c r="I2135" s="9">
        <v>4959</v>
      </c>
      <c r="J2135" s="9">
        <v>335</v>
      </c>
      <c r="K2135" s="9">
        <v>0</v>
      </c>
      <c r="L2135" s="9">
        <v>157</v>
      </c>
      <c r="M2135" s="9">
        <v>650</v>
      </c>
      <c r="N2135" s="9">
        <v>722</v>
      </c>
      <c r="O2135" s="9">
        <v>661</v>
      </c>
      <c r="P2135" s="9">
        <v>581</v>
      </c>
      <c r="Q2135" s="9">
        <v>633</v>
      </c>
      <c r="R2135" s="9">
        <v>844</v>
      </c>
      <c r="S2135" s="9">
        <v>617</v>
      </c>
      <c r="T2135" s="9">
        <v>323</v>
      </c>
      <c r="U2135" s="9">
        <v>85</v>
      </c>
      <c r="V2135" s="9">
        <v>21</v>
      </c>
      <c r="W2135" s="9">
        <v>0</v>
      </c>
      <c r="X2135" s="9">
        <v>5212</v>
      </c>
      <c r="Y2135" s="9">
        <v>82</v>
      </c>
      <c r="Z2135" s="9">
        <v>0</v>
      </c>
      <c r="AA2135" s="9">
        <v>1787</v>
      </c>
      <c r="AB2135" s="9">
        <v>1034</v>
      </c>
      <c r="AC2135" s="9">
        <v>1373</v>
      </c>
      <c r="AD2135" s="9">
        <v>1100</v>
      </c>
      <c r="AE2135" s="9">
        <v>0</v>
      </c>
      <c r="AF2135" s="9">
        <v>3406</v>
      </c>
      <c r="AG2135" s="9">
        <v>1237</v>
      </c>
      <c r="AH2135" s="9">
        <v>651</v>
      </c>
      <c r="AI2135" s="9">
        <v>0</v>
      </c>
      <c r="AJ2135" s="9">
        <v>4642</v>
      </c>
      <c r="AK2135" s="9">
        <v>487</v>
      </c>
      <c r="AL2135" s="9">
        <v>165</v>
      </c>
      <c r="AM2135" s="9">
        <v>0</v>
      </c>
      <c r="AN2135" s="9">
        <v>4938</v>
      </c>
      <c r="AO2135" s="9">
        <v>234</v>
      </c>
      <c r="AP2135" s="9">
        <v>122</v>
      </c>
      <c r="AQ2135" s="9">
        <v>0</v>
      </c>
      <c r="AR2135" s="9">
        <v>4612</v>
      </c>
      <c r="AS2135" s="9">
        <v>682</v>
      </c>
      <c r="AT2135" s="10">
        <v>0</v>
      </c>
    </row>
    <row r="2136" spans="1:46" ht="42.75" x14ac:dyDescent="0.25">
      <c r="A2136" s="26" t="str">
        <f t="shared" si="66"/>
        <v>2017Registered nursesNew BrunswickCommunity health</v>
      </c>
      <c r="B2136" s="24">
        <v>2017</v>
      </c>
      <c r="C2136" s="9" t="s">
        <v>7</v>
      </c>
      <c r="D2136" s="9" t="s">
        <v>165</v>
      </c>
      <c r="E2136" s="9" t="str">
        <f t="shared" si="67"/>
        <v>New Brunswick</v>
      </c>
      <c r="F2136" s="9" t="s">
        <v>182</v>
      </c>
      <c r="G2136" s="9" t="s">
        <v>11</v>
      </c>
      <c r="H2136" s="9">
        <v>1018</v>
      </c>
      <c r="I2136" s="9">
        <v>992</v>
      </c>
      <c r="J2136" s="9">
        <v>26</v>
      </c>
      <c r="K2136" s="9">
        <v>0</v>
      </c>
      <c r="L2136" s="9">
        <v>0</v>
      </c>
      <c r="M2136" s="9">
        <v>17</v>
      </c>
      <c r="N2136" s="9">
        <v>42</v>
      </c>
      <c r="O2136" s="9">
        <v>111</v>
      </c>
      <c r="P2136" s="9">
        <v>129</v>
      </c>
      <c r="Q2136" s="9">
        <v>188</v>
      </c>
      <c r="R2136" s="9">
        <v>215</v>
      </c>
      <c r="S2136" s="9">
        <v>184</v>
      </c>
      <c r="T2136" s="9">
        <v>89</v>
      </c>
      <c r="U2136" s="9">
        <v>35</v>
      </c>
      <c r="V2136" s="9">
        <v>8</v>
      </c>
      <c r="W2136" s="9">
        <v>0</v>
      </c>
      <c r="X2136" s="9">
        <v>998</v>
      </c>
      <c r="Y2136" s="9">
        <v>20</v>
      </c>
      <c r="Z2136" s="9">
        <v>0</v>
      </c>
      <c r="AA2136" s="9">
        <v>78</v>
      </c>
      <c r="AB2136" s="9">
        <v>215</v>
      </c>
      <c r="AC2136" s="9">
        <v>360</v>
      </c>
      <c r="AD2136" s="9">
        <v>365</v>
      </c>
      <c r="AE2136" s="9">
        <v>0</v>
      </c>
      <c r="AF2136" s="9">
        <v>616</v>
      </c>
      <c r="AG2136" s="9">
        <v>290</v>
      </c>
      <c r="AH2136" s="9">
        <v>112</v>
      </c>
      <c r="AI2136" s="9">
        <v>0</v>
      </c>
      <c r="AJ2136" s="9">
        <v>852</v>
      </c>
      <c r="AK2136" s="9">
        <v>89</v>
      </c>
      <c r="AL2136" s="9">
        <v>77</v>
      </c>
      <c r="AM2136" s="9">
        <v>0</v>
      </c>
      <c r="AN2136" s="9">
        <v>989</v>
      </c>
      <c r="AO2136" s="9">
        <v>23</v>
      </c>
      <c r="AP2136" s="9">
        <v>6</v>
      </c>
      <c r="AQ2136" s="9">
        <v>0</v>
      </c>
      <c r="AR2136" s="9">
        <v>566</v>
      </c>
      <c r="AS2136" s="9">
        <v>452</v>
      </c>
      <c r="AT2136" s="10">
        <v>0</v>
      </c>
    </row>
    <row r="2137" spans="1:46" ht="57" x14ac:dyDescent="0.25">
      <c r="A2137" s="26" t="str">
        <f t="shared" si="66"/>
        <v>2017Registered nursesNew BrunswickNursing home/long-term care</v>
      </c>
      <c r="B2137" s="24">
        <v>2017</v>
      </c>
      <c r="C2137" s="9" t="s">
        <v>7</v>
      </c>
      <c r="D2137" s="9" t="s">
        <v>165</v>
      </c>
      <c r="E2137" s="9" t="str">
        <f t="shared" si="67"/>
        <v>New Brunswick</v>
      </c>
      <c r="F2137" s="9" t="s">
        <v>181</v>
      </c>
      <c r="G2137" s="9" t="s">
        <v>12</v>
      </c>
      <c r="H2137" s="9">
        <v>823</v>
      </c>
      <c r="I2137" s="9">
        <v>787</v>
      </c>
      <c r="J2137" s="9">
        <v>36</v>
      </c>
      <c r="K2137" s="9">
        <v>0</v>
      </c>
      <c r="L2137" s="9">
        <v>10</v>
      </c>
      <c r="M2137" s="9">
        <v>53</v>
      </c>
      <c r="N2137" s="9">
        <v>74</v>
      </c>
      <c r="O2137" s="9">
        <v>61</v>
      </c>
      <c r="P2137" s="9">
        <v>74</v>
      </c>
      <c r="Q2137" s="9">
        <v>108</v>
      </c>
      <c r="R2137" s="9">
        <v>122</v>
      </c>
      <c r="S2137" s="9">
        <v>131</v>
      </c>
      <c r="T2137" s="9">
        <v>113</v>
      </c>
      <c r="U2137" s="9">
        <v>50</v>
      </c>
      <c r="V2137" s="9">
        <v>27</v>
      </c>
      <c r="W2137" s="9">
        <v>0</v>
      </c>
      <c r="X2137" s="9">
        <v>803</v>
      </c>
      <c r="Y2137" s="9">
        <v>20</v>
      </c>
      <c r="Z2137" s="9">
        <v>0</v>
      </c>
      <c r="AA2137" s="9">
        <v>179</v>
      </c>
      <c r="AB2137" s="9">
        <v>123</v>
      </c>
      <c r="AC2137" s="9">
        <v>237</v>
      </c>
      <c r="AD2137" s="9">
        <v>284</v>
      </c>
      <c r="AE2137" s="9">
        <v>0</v>
      </c>
      <c r="AF2137" s="9">
        <v>398</v>
      </c>
      <c r="AG2137" s="9">
        <v>291</v>
      </c>
      <c r="AH2137" s="9">
        <v>134</v>
      </c>
      <c r="AI2137" s="9">
        <v>0</v>
      </c>
      <c r="AJ2137" s="9">
        <v>530</v>
      </c>
      <c r="AK2137" s="9">
        <v>283</v>
      </c>
      <c r="AL2137" s="9">
        <v>10</v>
      </c>
      <c r="AM2137" s="9">
        <v>0</v>
      </c>
      <c r="AN2137" s="9">
        <v>730</v>
      </c>
      <c r="AO2137" s="9">
        <v>89</v>
      </c>
      <c r="AP2137" s="9">
        <v>4</v>
      </c>
      <c r="AQ2137" s="9">
        <v>0</v>
      </c>
      <c r="AR2137" s="9">
        <v>481</v>
      </c>
      <c r="AS2137" s="9">
        <v>342</v>
      </c>
      <c r="AT2137" s="10">
        <v>0</v>
      </c>
    </row>
    <row r="2138" spans="1:46" ht="42.75" x14ac:dyDescent="0.25">
      <c r="A2138" s="26" t="str">
        <f t="shared" si="66"/>
        <v>2017Registered nursesNew BrunswickOther places of work</v>
      </c>
      <c r="B2138" s="24">
        <v>2017</v>
      </c>
      <c r="C2138" s="9" t="s">
        <v>7</v>
      </c>
      <c r="D2138" s="9" t="s">
        <v>165</v>
      </c>
      <c r="E2138" s="9" t="str">
        <f t="shared" si="67"/>
        <v>New Brunswick</v>
      </c>
      <c r="F2138" s="9" t="s">
        <v>183</v>
      </c>
      <c r="G2138" s="9" t="s">
        <v>13</v>
      </c>
      <c r="H2138" s="9">
        <v>745</v>
      </c>
      <c r="I2138" s="9">
        <v>697</v>
      </c>
      <c r="J2138" s="9">
        <v>48</v>
      </c>
      <c r="K2138" s="9">
        <v>0</v>
      </c>
      <c r="L2138" s="9">
        <v>0</v>
      </c>
      <c r="M2138" s="9">
        <v>21</v>
      </c>
      <c r="N2138" s="9">
        <v>39</v>
      </c>
      <c r="O2138" s="9">
        <v>94</v>
      </c>
      <c r="P2138" s="9">
        <v>91</v>
      </c>
      <c r="Q2138" s="9">
        <v>109</v>
      </c>
      <c r="R2138" s="9">
        <v>117</v>
      </c>
      <c r="S2138" s="9">
        <v>118</v>
      </c>
      <c r="T2138" s="9">
        <v>103</v>
      </c>
      <c r="U2138" s="9">
        <v>32</v>
      </c>
      <c r="V2138" s="9">
        <v>21</v>
      </c>
      <c r="W2138" s="9">
        <v>0</v>
      </c>
      <c r="X2138" s="9">
        <v>732</v>
      </c>
      <c r="Y2138" s="9">
        <v>13</v>
      </c>
      <c r="Z2138" s="9">
        <v>0</v>
      </c>
      <c r="AA2138" s="9">
        <v>85</v>
      </c>
      <c r="AB2138" s="9">
        <v>171</v>
      </c>
      <c r="AC2138" s="9">
        <v>219</v>
      </c>
      <c r="AD2138" s="9">
        <v>270</v>
      </c>
      <c r="AE2138" s="9">
        <v>0</v>
      </c>
      <c r="AF2138" s="9">
        <v>504</v>
      </c>
      <c r="AG2138" s="9">
        <v>152</v>
      </c>
      <c r="AH2138" s="9">
        <v>89</v>
      </c>
      <c r="AI2138" s="9">
        <v>0</v>
      </c>
      <c r="AJ2138" s="9">
        <v>271</v>
      </c>
      <c r="AK2138" s="9">
        <v>97</v>
      </c>
      <c r="AL2138" s="9">
        <v>377</v>
      </c>
      <c r="AM2138" s="9">
        <v>0</v>
      </c>
      <c r="AN2138" s="9">
        <v>337</v>
      </c>
      <c r="AO2138" s="9">
        <v>165</v>
      </c>
      <c r="AP2138" s="9">
        <v>243</v>
      </c>
      <c r="AQ2138" s="9">
        <v>0</v>
      </c>
      <c r="AR2138" s="9">
        <v>636</v>
      </c>
      <c r="AS2138" s="9">
        <v>109</v>
      </c>
      <c r="AT2138" s="10">
        <v>0</v>
      </c>
    </row>
    <row r="2139" spans="1:46" ht="42.75" x14ac:dyDescent="0.25">
      <c r="A2139" s="26" t="str">
        <f t="shared" si="66"/>
        <v>2017Registered nursesQuebecAll places of work</v>
      </c>
      <c r="B2139" s="24">
        <v>2017</v>
      </c>
      <c r="C2139" s="9" t="s">
        <v>7</v>
      </c>
      <c r="D2139" s="9" t="s">
        <v>166</v>
      </c>
      <c r="E2139" s="9" t="str">
        <f t="shared" si="67"/>
        <v>Quebec</v>
      </c>
      <c r="F2139" s="9" t="s">
        <v>179</v>
      </c>
      <c r="G2139" s="9" t="s">
        <v>9</v>
      </c>
      <c r="H2139" s="9">
        <v>68929</v>
      </c>
      <c r="I2139" s="9">
        <v>61243</v>
      </c>
      <c r="J2139" s="9">
        <v>7686</v>
      </c>
      <c r="K2139" s="9">
        <v>0</v>
      </c>
      <c r="L2139" s="9">
        <v>3605</v>
      </c>
      <c r="M2139" s="9">
        <v>8677</v>
      </c>
      <c r="N2139" s="9">
        <v>9252</v>
      </c>
      <c r="O2139" s="9">
        <v>9610</v>
      </c>
      <c r="P2139" s="9">
        <v>9008</v>
      </c>
      <c r="Q2139" s="9">
        <v>8322</v>
      </c>
      <c r="R2139" s="9">
        <v>8764</v>
      </c>
      <c r="S2139" s="9">
        <v>6968</v>
      </c>
      <c r="T2139" s="9">
        <v>3072</v>
      </c>
      <c r="U2139" s="9">
        <v>1171</v>
      </c>
      <c r="V2139" s="9">
        <v>480</v>
      </c>
      <c r="W2139" s="9">
        <v>0</v>
      </c>
      <c r="X2139" s="9">
        <v>65659</v>
      </c>
      <c r="Y2139" s="9">
        <v>3270</v>
      </c>
      <c r="Z2139" s="9">
        <v>0</v>
      </c>
      <c r="AA2139" s="9">
        <v>24877</v>
      </c>
      <c r="AB2139" s="9">
        <v>18328</v>
      </c>
      <c r="AC2139" s="9">
        <v>14262</v>
      </c>
      <c r="AD2139" s="9">
        <v>11462</v>
      </c>
      <c r="AE2139" s="9">
        <v>0</v>
      </c>
      <c r="AF2139" s="9">
        <v>40091</v>
      </c>
      <c r="AG2139" s="9">
        <v>23183</v>
      </c>
      <c r="AH2139" s="9">
        <v>5642</v>
      </c>
      <c r="AI2139" s="9">
        <v>13</v>
      </c>
      <c r="AJ2139" s="9">
        <v>56350</v>
      </c>
      <c r="AK2139" s="9">
        <v>3062</v>
      </c>
      <c r="AL2139" s="9">
        <v>9512</v>
      </c>
      <c r="AM2139" s="9">
        <v>5</v>
      </c>
      <c r="AN2139" s="9">
        <v>60859</v>
      </c>
      <c r="AO2139" s="9">
        <v>4298</v>
      </c>
      <c r="AP2139" s="9">
        <v>3407</v>
      </c>
      <c r="AQ2139" s="9">
        <v>365</v>
      </c>
      <c r="AR2139" s="9">
        <v>61756</v>
      </c>
      <c r="AS2139" s="9">
        <v>7173</v>
      </c>
      <c r="AT2139" s="10">
        <v>0</v>
      </c>
    </row>
    <row r="2140" spans="1:46" ht="28.5" x14ac:dyDescent="0.25">
      <c r="A2140" s="26" t="str">
        <f t="shared" si="66"/>
        <v>2017Registered nursesQuebecHospital</v>
      </c>
      <c r="B2140" s="24">
        <v>2017</v>
      </c>
      <c r="C2140" s="9" t="s">
        <v>7</v>
      </c>
      <c r="D2140" s="9" t="s">
        <v>166</v>
      </c>
      <c r="E2140" s="9" t="str">
        <f t="shared" si="67"/>
        <v>Quebec</v>
      </c>
      <c r="F2140" s="9" t="s">
        <v>180</v>
      </c>
      <c r="G2140" s="9" t="s">
        <v>10</v>
      </c>
      <c r="H2140" s="9">
        <v>42895</v>
      </c>
      <c r="I2140" s="9">
        <v>37847</v>
      </c>
      <c r="J2140" s="9">
        <v>5048</v>
      </c>
      <c r="K2140" s="9">
        <v>0</v>
      </c>
      <c r="L2140" s="9">
        <v>2997</v>
      </c>
      <c r="M2140" s="9">
        <v>6856</v>
      </c>
      <c r="N2140" s="9">
        <v>6525</v>
      </c>
      <c r="O2140" s="9">
        <v>6272</v>
      </c>
      <c r="P2140" s="9">
        <v>5310</v>
      </c>
      <c r="Q2140" s="9">
        <v>4660</v>
      </c>
      <c r="R2140" s="9">
        <v>4903</v>
      </c>
      <c r="S2140" s="9">
        <v>3587</v>
      </c>
      <c r="T2140" s="9">
        <v>1296</v>
      </c>
      <c r="U2140" s="9">
        <v>386</v>
      </c>
      <c r="V2140" s="9">
        <v>103</v>
      </c>
      <c r="W2140" s="9">
        <v>0</v>
      </c>
      <c r="X2140" s="9">
        <v>40746</v>
      </c>
      <c r="Y2140" s="9">
        <v>2149</v>
      </c>
      <c r="Z2140" s="9">
        <v>0</v>
      </c>
      <c r="AA2140" s="9">
        <v>18652</v>
      </c>
      <c r="AB2140" s="9">
        <v>11179</v>
      </c>
      <c r="AC2140" s="9">
        <v>7604</v>
      </c>
      <c r="AD2140" s="9">
        <v>5460</v>
      </c>
      <c r="AE2140" s="9">
        <v>0</v>
      </c>
      <c r="AF2140" s="9">
        <v>25051</v>
      </c>
      <c r="AG2140" s="9">
        <v>15311</v>
      </c>
      <c r="AH2140" s="9">
        <v>2529</v>
      </c>
      <c r="AI2140" s="9">
        <v>4</v>
      </c>
      <c r="AJ2140" s="9">
        <v>38072</v>
      </c>
      <c r="AK2140" s="9">
        <v>1486</v>
      </c>
      <c r="AL2140" s="9">
        <v>3336</v>
      </c>
      <c r="AM2140" s="9">
        <v>1</v>
      </c>
      <c r="AN2140" s="9">
        <v>40354</v>
      </c>
      <c r="AO2140" s="9">
        <v>1921</v>
      </c>
      <c r="AP2140" s="9">
        <v>443</v>
      </c>
      <c r="AQ2140" s="9">
        <v>177</v>
      </c>
      <c r="AR2140" s="9">
        <v>40059</v>
      </c>
      <c r="AS2140" s="9">
        <v>2836</v>
      </c>
      <c r="AT2140" s="10">
        <v>0</v>
      </c>
    </row>
    <row r="2141" spans="1:46" ht="28.5" x14ac:dyDescent="0.25">
      <c r="A2141" s="26" t="str">
        <f t="shared" si="66"/>
        <v>2017Registered nursesQuebecCommunity health</v>
      </c>
      <c r="B2141" s="24">
        <v>2017</v>
      </c>
      <c r="C2141" s="9" t="s">
        <v>7</v>
      </c>
      <c r="D2141" s="9" t="s">
        <v>166</v>
      </c>
      <c r="E2141" s="9" t="str">
        <f t="shared" si="67"/>
        <v>Quebec</v>
      </c>
      <c r="F2141" s="9" t="s">
        <v>182</v>
      </c>
      <c r="G2141" s="9" t="s">
        <v>11</v>
      </c>
      <c r="H2141" s="9">
        <v>9022</v>
      </c>
      <c r="I2141" s="9">
        <v>8393</v>
      </c>
      <c r="J2141" s="9">
        <v>629</v>
      </c>
      <c r="K2141" s="9">
        <v>0</v>
      </c>
      <c r="L2141" s="9">
        <v>143</v>
      </c>
      <c r="M2141" s="9">
        <v>615</v>
      </c>
      <c r="N2141" s="9">
        <v>1116</v>
      </c>
      <c r="O2141" s="9">
        <v>1279</v>
      </c>
      <c r="P2141" s="9">
        <v>1330</v>
      </c>
      <c r="Q2141" s="9">
        <v>1267</v>
      </c>
      <c r="R2141" s="9">
        <v>1268</v>
      </c>
      <c r="S2141" s="9">
        <v>1084</v>
      </c>
      <c r="T2141" s="9">
        <v>552</v>
      </c>
      <c r="U2141" s="9">
        <v>256</v>
      </c>
      <c r="V2141" s="9">
        <v>112</v>
      </c>
      <c r="W2141" s="9">
        <v>0</v>
      </c>
      <c r="X2141" s="9">
        <v>8790</v>
      </c>
      <c r="Y2141" s="9">
        <v>232</v>
      </c>
      <c r="Z2141" s="9">
        <v>0</v>
      </c>
      <c r="AA2141" s="9">
        <v>1939</v>
      </c>
      <c r="AB2141" s="9">
        <v>2747</v>
      </c>
      <c r="AC2141" s="9">
        <v>2334</v>
      </c>
      <c r="AD2141" s="9">
        <v>2002</v>
      </c>
      <c r="AE2141" s="9">
        <v>0</v>
      </c>
      <c r="AF2141" s="9">
        <v>5634</v>
      </c>
      <c r="AG2141" s="9">
        <v>2586</v>
      </c>
      <c r="AH2141" s="9">
        <v>802</v>
      </c>
      <c r="AI2141" s="9">
        <v>0</v>
      </c>
      <c r="AJ2141" s="9">
        <v>7643</v>
      </c>
      <c r="AK2141" s="9">
        <v>301</v>
      </c>
      <c r="AL2141" s="9">
        <v>1077</v>
      </c>
      <c r="AM2141" s="9">
        <v>1</v>
      </c>
      <c r="AN2141" s="9">
        <v>8478</v>
      </c>
      <c r="AO2141" s="9">
        <v>446</v>
      </c>
      <c r="AP2141" s="9">
        <v>65</v>
      </c>
      <c r="AQ2141" s="9">
        <v>33</v>
      </c>
      <c r="AR2141" s="9">
        <v>7595</v>
      </c>
      <c r="AS2141" s="9">
        <v>1427</v>
      </c>
      <c r="AT2141" s="10">
        <v>0</v>
      </c>
    </row>
    <row r="2142" spans="1:46" ht="57" x14ac:dyDescent="0.25">
      <c r="A2142" s="26" t="str">
        <f t="shared" si="66"/>
        <v>2017Registered nursesQuebecNursing home/long-term care</v>
      </c>
      <c r="B2142" s="24">
        <v>2017</v>
      </c>
      <c r="C2142" s="9" t="s">
        <v>7</v>
      </c>
      <c r="D2142" s="9" t="s">
        <v>166</v>
      </c>
      <c r="E2142" s="9" t="str">
        <f t="shared" si="67"/>
        <v>Quebec</v>
      </c>
      <c r="F2142" s="9" t="s">
        <v>181</v>
      </c>
      <c r="G2142" s="9" t="s">
        <v>12</v>
      </c>
      <c r="H2142" s="9">
        <v>8548</v>
      </c>
      <c r="I2142" s="9">
        <v>7560</v>
      </c>
      <c r="J2142" s="9">
        <v>988</v>
      </c>
      <c r="K2142" s="9">
        <v>0</v>
      </c>
      <c r="L2142" s="9">
        <v>339</v>
      </c>
      <c r="M2142" s="9">
        <v>758</v>
      </c>
      <c r="N2142" s="9">
        <v>869</v>
      </c>
      <c r="O2142" s="9">
        <v>972</v>
      </c>
      <c r="P2142" s="9">
        <v>1153</v>
      </c>
      <c r="Q2142" s="9">
        <v>1247</v>
      </c>
      <c r="R2142" s="9">
        <v>1380</v>
      </c>
      <c r="S2142" s="9">
        <v>1140</v>
      </c>
      <c r="T2142" s="9">
        <v>471</v>
      </c>
      <c r="U2142" s="9">
        <v>172</v>
      </c>
      <c r="V2142" s="9">
        <v>47</v>
      </c>
      <c r="W2142" s="9">
        <v>0</v>
      </c>
      <c r="X2142" s="9">
        <v>7978</v>
      </c>
      <c r="Y2142" s="9">
        <v>570</v>
      </c>
      <c r="Z2142" s="9">
        <v>0</v>
      </c>
      <c r="AA2142" s="9">
        <v>2612</v>
      </c>
      <c r="AB2142" s="9">
        <v>2042</v>
      </c>
      <c r="AC2142" s="9">
        <v>2217</v>
      </c>
      <c r="AD2142" s="9">
        <v>1677</v>
      </c>
      <c r="AE2142" s="9">
        <v>0</v>
      </c>
      <c r="AF2142" s="9">
        <v>4712</v>
      </c>
      <c r="AG2142" s="9">
        <v>3150</v>
      </c>
      <c r="AH2142" s="9">
        <v>686</v>
      </c>
      <c r="AI2142" s="9">
        <v>0</v>
      </c>
      <c r="AJ2142" s="9">
        <v>7032</v>
      </c>
      <c r="AK2142" s="9">
        <v>923</v>
      </c>
      <c r="AL2142" s="9">
        <v>591</v>
      </c>
      <c r="AM2142" s="9">
        <v>2</v>
      </c>
      <c r="AN2142" s="9">
        <v>7398</v>
      </c>
      <c r="AO2142" s="9">
        <v>1083</v>
      </c>
      <c r="AP2142" s="9">
        <v>28</v>
      </c>
      <c r="AQ2142" s="9">
        <v>39</v>
      </c>
      <c r="AR2142" s="9">
        <v>6190</v>
      </c>
      <c r="AS2142" s="9">
        <v>2358</v>
      </c>
      <c r="AT2142" s="10">
        <v>0</v>
      </c>
    </row>
    <row r="2143" spans="1:46" ht="42.75" x14ac:dyDescent="0.25">
      <c r="A2143" s="26" t="str">
        <f t="shared" si="66"/>
        <v>2017Registered nursesQuebecOther places of work</v>
      </c>
      <c r="B2143" s="24">
        <v>2017</v>
      </c>
      <c r="C2143" s="9" t="s">
        <v>7</v>
      </c>
      <c r="D2143" s="9" t="s">
        <v>166</v>
      </c>
      <c r="E2143" s="9" t="str">
        <f t="shared" si="67"/>
        <v>Quebec</v>
      </c>
      <c r="F2143" s="9" t="s">
        <v>183</v>
      </c>
      <c r="G2143" s="9" t="s">
        <v>13</v>
      </c>
      <c r="H2143" s="9">
        <v>8424</v>
      </c>
      <c r="I2143" s="9">
        <v>7405</v>
      </c>
      <c r="J2143" s="9">
        <v>1019</v>
      </c>
      <c r="K2143" s="9">
        <v>0</v>
      </c>
      <c r="L2143" s="9">
        <v>124</v>
      </c>
      <c r="M2143" s="9">
        <v>442</v>
      </c>
      <c r="N2143" s="9">
        <v>734</v>
      </c>
      <c r="O2143" s="9">
        <v>1080</v>
      </c>
      <c r="P2143" s="9">
        <v>1211</v>
      </c>
      <c r="Q2143" s="9">
        <v>1146</v>
      </c>
      <c r="R2143" s="9">
        <v>1210</v>
      </c>
      <c r="S2143" s="9">
        <v>1153</v>
      </c>
      <c r="T2143" s="9">
        <v>751</v>
      </c>
      <c r="U2143" s="9">
        <v>355</v>
      </c>
      <c r="V2143" s="9">
        <v>218</v>
      </c>
      <c r="W2143" s="9">
        <v>0</v>
      </c>
      <c r="X2143" s="9">
        <v>8110</v>
      </c>
      <c r="Y2143" s="9">
        <v>314</v>
      </c>
      <c r="Z2143" s="9">
        <v>0</v>
      </c>
      <c r="AA2143" s="9">
        <v>1654</v>
      </c>
      <c r="AB2143" s="9">
        <v>2349</v>
      </c>
      <c r="AC2143" s="9">
        <v>2105</v>
      </c>
      <c r="AD2143" s="9">
        <v>2316</v>
      </c>
      <c r="AE2143" s="9">
        <v>0</v>
      </c>
      <c r="AF2143" s="9">
        <v>4671</v>
      </c>
      <c r="AG2143" s="9">
        <v>2125</v>
      </c>
      <c r="AH2143" s="9">
        <v>1619</v>
      </c>
      <c r="AI2143" s="9">
        <v>9</v>
      </c>
      <c r="AJ2143" s="9">
        <v>3581</v>
      </c>
      <c r="AK2143" s="9">
        <v>350</v>
      </c>
      <c r="AL2143" s="9">
        <v>4493</v>
      </c>
      <c r="AM2143" s="9">
        <v>0</v>
      </c>
      <c r="AN2143" s="9">
        <v>4595</v>
      </c>
      <c r="AO2143" s="9">
        <v>844</v>
      </c>
      <c r="AP2143" s="9">
        <v>2869</v>
      </c>
      <c r="AQ2143" s="9">
        <v>116</v>
      </c>
      <c r="AR2143" s="9">
        <v>7877</v>
      </c>
      <c r="AS2143" s="9">
        <v>547</v>
      </c>
      <c r="AT2143" s="10">
        <v>0</v>
      </c>
    </row>
    <row r="2144" spans="1:46" ht="42.75" x14ac:dyDescent="0.25">
      <c r="A2144" s="26" t="str">
        <f t="shared" si="66"/>
        <v>2017Registered nursesQuebecUnknown places of work</v>
      </c>
      <c r="B2144" s="24">
        <v>2017</v>
      </c>
      <c r="C2144" s="9" t="s">
        <v>7</v>
      </c>
      <c r="D2144" s="9" t="s">
        <v>166</v>
      </c>
      <c r="E2144" s="9" t="str">
        <f t="shared" si="67"/>
        <v>Quebec</v>
      </c>
      <c r="F2144" s="9" t="s">
        <v>184</v>
      </c>
      <c r="G2144" s="9" t="s">
        <v>49</v>
      </c>
      <c r="H2144" s="9">
        <v>40</v>
      </c>
      <c r="I2144" s="9">
        <v>38</v>
      </c>
      <c r="J2144" s="9">
        <v>2</v>
      </c>
      <c r="K2144" s="9">
        <v>0</v>
      </c>
      <c r="L2144" s="9">
        <v>2</v>
      </c>
      <c r="M2144" s="9">
        <v>6</v>
      </c>
      <c r="N2144" s="9">
        <v>8</v>
      </c>
      <c r="O2144" s="9">
        <v>7</v>
      </c>
      <c r="P2144" s="9">
        <v>4</v>
      </c>
      <c r="Q2144" s="9">
        <v>2</v>
      </c>
      <c r="R2144" s="9">
        <v>3</v>
      </c>
      <c r="S2144" s="9">
        <v>4</v>
      </c>
      <c r="T2144" s="9">
        <v>2</v>
      </c>
      <c r="U2144" s="9">
        <v>2</v>
      </c>
      <c r="V2144" s="9">
        <v>0</v>
      </c>
      <c r="W2144" s="9">
        <v>0</v>
      </c>
      <c r="X2144" s="9">
        <v>35</v>
      </c>
      <c r="Y2144" s="9">
        <v>5</v>
      </c>
      <c r="Z2144" s="9">
        <v>0</v>
      </c>
      <c r="AA2144" s="9">
        <v>20</v>
      </c>
      <c r="AB2144" s="9">
        <v>11</v>
      </c>
      <c r="AC2144" s="9">
        <v>2</v>
      </c>
      <c r="AD2144" s="9">
        <v>7</v>
      </c>
      <c r="AE2144" s="9">
        <v>0</v>
      </c>
      <c r="AF2144" s="9">
        <v>23</v>
      </c>
      <c r="AG2144" s="9">
        <v>11</v>
      </c>
      <c r="AH2144" s="9">
        <v>6</v>
      </c>
      <c r="AI2144" s="9">
        <v>0</v>
      </c>
      <c r="AJ2144" s="9">
        <v>22</v>
      </c>
      <c r="AK2144" s="9">
        <v>2</v>
      </c>
      <c r="AL2144" s="9">
        <v>15</v>
      </c>
      <c r="AM2144" s="9">
        <v>1</v>
      </c>
      <c r="AN2144" s="9">
        <v>34</v>
      </c>
      <c r="AO2144" s="9">
        <v>4</v>
      </c>
      <c r="AP2144" s="9">
        <v>2</v>
      </c>
      <c r="AQ2144" s="9">
        <v>0</v>
      </c>
      <c r="AR2144" s="9">
        <v>35</v>
      </c>
      <c r="AS2144" s="9">
        <v>5</v>
      </c>
      <c r="AT2144" s="10">
        <v>0</v>
      </c>
    </row>
    <row r="2145" spans="1:46" ht="42.75" x14ac:dyDescent="0.25">
      <c r="A2145" s="26" t="str">
        <f t="shared" si="66"/>
        <v>2017Registered nursesOntarioAll places of work</v>
      </c>
      <c r="B2145" s="24">
        <v>2017</v>
      </c>
      <c r="C2145" s="9" t="s">
        <v>7</v>
      </c>
      <c r="D2145" s="9" t="s">
        <v>172</v>
      </c>
      <c r="E2145" s="9" t="str">
        <f t="shared" si="67"/>
        <v>Ontario</v>
      </c>
      <c r="F2145" s="9" t="s">
        <v>179</v>
      </c>
      <c r="G2145" s="9" t="s">
        <v>9</v>
      </c>
      <c r="H2145" s="9">
        <v>97803</v>
      </c>
      <c r="I2145" s="9">
        <v>91001</v>
      </c>
      <c r="J2145" s="9">
        <v>6802</v>
      </c>
      <c r="K2145" s="9">
        <v>0</v>
      </c>
      <c r="L2145" s="9">
        <v>2134</v>
      </c>
      <c r="M2145" s="9">
        <v>10512</v>
      </c>
      <c r="N2145" s="9">
        <v>11218</v>
      </c>
      <c r="O2145" s="9">
        <v>9922</v>
      </c>
      <c r="P2145" s="9">
        <v>10550</v>
      </c>
      <c r="Q2145" s="9">
        <v>12289</v>
      </c>
      <c r="R2145" s="9">
        <v>13678</v>
      </c>
      <c r="S2145" s="9">
        <v>12071</v>
      </c>
      <c r="T2145" s="9">
        <v>9467</v>
      </c>
      <c r="U2145" s="9">
        <v>4256</v>
      </c>
      <c r="V2145" s="9">
        <v>1706</v>
      </c>
      <c r="W2145" s="9">
        <v>0</v>
      </c>
      <c r="X2145" s="9">
        <v>86540</v>
      </c>
      <c r="Y2145" s="9">
        <v>11000</v>
      </c>
      <c r="Z2145" s="9">
        <v>263</v>
      </c>
      <c r="AA2145" s="9">
        <v>29038</v>
      </c>
      <c r="AB2145" s="9">
        <v>19775</v>
      </c>
      <c r="AC2145" s="9">
        <v>23001</v>
      </c>
      <c r="AD2145" s="9">
        <v>25862</v>
      </c>
      <c r="AE2145" s="9">
        <v>127</v>
      </c>
      <c r="AF2145" s="9">
        <v>65362</v>
      </c>
      <c r="AG2145" s="9">
        <v>25669</v>
      </c>
      <c r="AH2145" s="9">
        <v>6769</v>
      </c>
      <c r="AI2145" s="9">
        <v>3</v>
      </c>
      <c r="AJ2145" s="9">
        <v>72594</v>
      </c>
      <c r="AK2145" s="9">
        <v>5503</v>
      </c>
      <c r="AL2145" s="9">
        <v>19706</v>
      </c>
      <c r="AM2145" s="9">
        <v>0</v>
      </c>
      <c r="AN2145" s="9">
        <v>89038</v>
      </c>
      <c r="AO2145" s="9">
        <v>6481</v>
      </c>
      <c r="AP2145" s="9">
        <v>2209</v>
      </c>
      <c r="AQ2145" s="9">
        <v>75</v>
      </c>
      <c r="AR2145" s="9">
        <v>92206</v>
      </c>
      <c r="AS2145" s="9">
        <v>5596</v>
      </c>
      <c r="AT2145" s="10">
        <v>1</v>
      </c>
    </row>
    <row r="2146" spans="1:46" ht="28.5" x14ac:dyDescent="0.25">
      <c r="A2146" s="26" t="str">
        <f t="shared" si="66"/>
        <v>2017Registered nursesOntarioHospital</v>
      </c>
      <c r="B2146" s="24">
        <v>2017</v>
      </c>
      <c r="C2146" s="9" t="s">
        <v>7</v>
      </c>
      <c r="D2146" s="9" t="s">
        <v>172</v>
      </c>
      <c r="E2146" s="9" t="str">
        <f t="shared" si="67"/>
        <v>Ontario</v>
      </c>
      <c r="F2146" s="9" t="s">
        <v>180</v>
      </c>
      <c r="G2146" s="9" t="s">
        <v>10</v>
      </c>
      <c r="H2146" s="9">
        <v>62130</v>
      </c>
      <c r="I2146" s="9">
        <v>57286</v>
      </c>
      <c r="J2146" s="9">
        <v>4844</v>
      </c>
      <c r="K2146" s="9">
        <v>0</v>
      </c>
      <c r="L2146" s="9">
        <v>1742</v>
      </c>
      <c r="M2146" s="9">
        <v>8206</v>
      </c>
      <c r="N2146" s="9">
        <v>8068</v>
      </c>
      <c r="O2146" s="9">
        <v>6605</v>
      </c>
      <c r="P2146" s="9">
        <v>6667</v>
      </c>
      <c r="Q2146" s="9">
        <v>7409</v>
      </c>
      <c r="R2146" s="9">
        <v>8696</v>
      </c>
      <c r="S2146" s="9">
        <v>7333</v>
      </c>
      <c r="T2146" s="9">
        <v>4948</v>
      </c>
      <c r="U2146" s="9">
        <v>1897</v>
      </c>
      <c r="V2146" s="9">
        <v>559</v>
      </c>
      <c r="W2146" s="9">
        <v>0</v>
      </c>
      <c r="X2146" s="9">
        <v>54985</v>
      </c>
      <c r="Y2146" s="9">
        <v>7018</v>
      </c>
      <c r="Z2146" s="9">
        <v>127</v>
      </c>
      <c r="AA2146" s="9">
        <v>21330</v>
      </c>
      <c r="AB2146" s="9">
        <v>12804</v>
      </c>
      <c r="AC2146" s="9">
        <v>13856</v>
      </c>
      <c r="AD2146" s="9">
        <v>14090</v>
      </c>
      <c r="AE2146" s="9">
        <v>50</v>
      </c>
      <c r="AF2146" s="9">
        <v>41709</v>
      </c>
      <c r="AG2146" s="9">
        <v>17007</v>
      </c>
      <c r="AH2146" s="9">
        <v>3411</v>
      </c>
      <c r="AI2146" s="9">
        <v>3</v>
      </c>
      <c r="AJ2146" s="9">
        <v>53645</v>
      </c>
      <c r="AK2146" s="9">
        <v>2282</v>
      </c>
      <c r="AL2146" s="9">
        <v>6203</v>
      </c>
      <c r="AM2146" s="9">
        <v>0</v>
      </c>
      <c r="AN2146" s="9">
        <v>60569</v>
      </c>
      <c r="AO2146" s="9">
        <v>1308</v>
      </c>
      <c r="AP2146" s="9">
        <v>251</v>
      </c>
      <c r="AQ2146" s="9">
        <v>2</v>
      </c>
      <c r="AR2146" s="9">
        <v>59558</v>
      </c>
      <c r="AS2146" s="9">
        <v>2572</v>
      </c>
      <c r="AT2146" s="10">
        <v>0</v>
      </c>
    </row>
    <row r="2147" spans="1:46" ht="28.5" x14ac:dyDescent="0.25">
      <c r="A2147" s="26" t="str">
        <f t="shared" si="66"/>
        <v>2017Registered nursesOntarioCommunity health</v>
      </c>
      <c r="B2147" s="24">
        <v>2017</v>
      </c>
      <c r="C2147" s="9" t="s">
        <v>7</v>
      </c>
      <c r="D2147" s="9" t="s">
        <v>172</v>
      </c>
      <c r="E2147" s="9" t="str">
        <f t="shared" si="67"/>
        <v>Ontario</v>
      </c>
      <c r="F2147" s="9" t="s">
        <v>182</v>
      </c>
      <c r="G2147" s="9" t="s">
        <v>11</v>
      </c>
      <c r="H2147" s="9">
        <v>16656</v>
      </c>
      <c r="I2147" s="9">
        <v>15835</v>
      </c>
      <c r="J2147" s="9">
        <v>821</v>
      </c>
      <c r="K2147" s="9">
        <v>0</v>
      </c>
      <c r="L2147" s="9">
        <v>192</v>
      </c>
      <c r="M2147" s="9">
        <v>1206</v>
      </c>
      <c r="N2147" s="9">
        <v>1568</v>
      </c>
      <c r="O2147" s="9">
        <v>1777</v>
      </c>
      <c r="P2147" s="9">
        <v>2010</v>
      </c>
      <c r="Q2147" s="9">
        <v>2306</v>
      </c>
      <c r="R2147" s="9">
        <v>2296</v>
      </c>
      <c r="S2147" s="9">
        <v>2172</v>
      </c>
      <c r="T2147" s="9">
        <v>1804</v>
      </c>
      <c r="U2147" s="9">
        <v>923</v>
      </c>
      <c r="V2147" s="9">
        <v>402</v>
      </c>
      <c r="W2147" s="9">
        <v>0</v>
      </c>
      <c r="X2147" s="9">
        <v>15257</v>
      </c>
      <c r="Y2147" s="9">
        <v>1341</v>
      </c>
      <c r="Z2147" s="9">
        <v>58</v>
      </c>
      <c r="AA2147" s="9">
        <v>3906</v>
      </c>
      <c r="AB2147" s="9">
        <v>3565</v>
      </c>
      <c r="AC2147" s="9">
        <v>4144</v>
      </c>
      <c r="AD2147" s="9">
        <v>5016</v>
      </c>
      <c r="AE2147" s="9">
        <v>25</v>
      </c>
      <c r="AF2147" s="9">
        <v>11628</v>
      </c>
      <c r="AG2147" s="9">
        <v>3553</v>
      </c>
      <c r="AH2147" s="9">
        <v>1475</v>
      </c>
      <c r="AI2147" s="9">
        <v>0</v>
      </c>
      <c r="AJ2147" s="9">
        <v>9446</v>
      </c>
      <c r="AK2147" s="9">
        <v>1229</v>
      </c>
      <c r="AL2147" s="9">
        <v>5981</v>
      </c>
      <c r="AM2147" s="9">
        <v>0</v>
      </c>
      <c r="AN2147" s="9">
        <v>12887</v>
      </c>
      <c r="AO2147" s="9">
        <v>3560</v>
      </c>
      <c r="AP2147" s="9">
        <v>204</v>
      </c>
      <c r="AQ2147" s="9">
        <v>5</v>
      </c>
      <c r="AR2147" s="9">
        <v>15553</v>
      </c>
      <c r="AS2147" s="9">
        <v>1103</v>
      </c>
      <c r="AT2147" s="10">
        <v>0</v>
      </c>
    </row>
    <row r="2148" spans="1:46" ht="57" x14ac:dyDescent="0.25">
      <c r="A2148" s="26" t="str">
        <f t="shared" si="66"/>
        <v>2017Registered nursesOntarioNursing home/long-term care</v>
      </c>
      <c r="B2148" s="24">
        <v>2017</v>
      </c>
      <c r="C2148" s="9" t="s">
        <v>7</v>
      </c>
      <c r="D2148" s="9" t="s">
        <v>172</v>
      </c>
      <c r="E2148" s="9" t="str">
        <f t="shared" si="67"/>
        <v>Ontario</v>
      </c>
      <c r="F2148" s="9" t="s">
        <v>181</v>
      </c>
      <c r="G2148" s="9" t="s">
        <v>12</v>
      </c>
      <c r="H2148" s="9">
        <v>7823</v>
      </c>
      <c r="I2148" s="9">
        <v>7356</v>
      </c>
      <c r="J2148" s="9">
        <v>467</v>
      </c>
      <c r="K2148" s="9">
        <v>0</v>
      </c>
      <c r="L2148" s="9">
        <v>160</v>
      </c>
      <c r="M2148" s="9">
        <v>614</v>
      </c>
      <c r="N2148" s="9">
        <v>623</v>
      </c>
      <c r="O2148" s="9">
        <v>572</v>
      </c>
      <c r="P2148" s="9">
        <v>774</v>
      </c>
      <c r="Q2148" s="9">
        <v>1147</v>
      </c>
      <c r="R2148" s="9">
        <v>1054</v>
      </c>
      <c r="S2148" s="9">
        <v>1016</v>
      </c>
      <c r="T2148" s="9">
        <v>1123</v>
      </c>
      <c r="U2148" s="9">
        <v>515</v>
      </c>
      <c r="V2148" s="9">
        <v>225</v>
      </c>
      <c r="W2148" s="9">
        <v>0</v>
      </c>
      <c r="X2148" s="9">
        <v>5962</v>
      </c>
      <c r="Y2148" s="9">
        <v>1821</v>
      </c>
      <c r="Z2148" s="9">
        <v>40</v>
      </c>
      <c r="AA2148" s="9">
        <v>1892</v>
      </c>
      <c r="AB2148" s="9">
        <v>1333</v>
      </c>
      <c r="AC2148" s="9">
        <v>2198</v>
      </c>
      <c r="AD2148" s="9">
        <v>2379</v>
      </c>
      <c r="AE2148" s="9">
        <v>21</v>
      </c>
      <c r="AF2148" s="9">
        <v>4943</v>
      </c>
      <c r="AG2148" s="9">
        <v>2258</v>
      </c>
      <c r="AH2148" s="9">
        <v>622</v>
      </c>
      <c r="AI2148" s="9">
        <v>0</v>
      </c>
      <c r="AJ2148" s="9">
        <v>5351</v>
      </c>
      <c r="AK2148" s="9">
        <v>1307</v>
      </c>
      <c r="AL2148" s="9">
        <v>1165</v>
      </c>
      <c r="AM2148" s="9">
        <v>0</v>
      </c>
      <c r="AN2148" s="9">
        <v>7352</v>
      </c>
      <c r="AO2148" s="9">
        <v>429</v>
      </c>
      <c r="AP2148" s="9">
        <v>41</v>
      </c>
      <c r="AQ2148" s="9">
        <v>1</v>
      </c>
      <c r="AR2148" s="9">
        <v>6775</v>
      </c>
      <c r="AS2148" s="9">
        <v>1048</v>
      </c>
      <c r="AT2148" s="10">
        <v>0</v>
      </c>
    </row>
    <row r="2149" spans="1:46" ht="42.75" x14ac:dyDescent="0.25">
      <c r="A2149" s="26" t="str">
        <f t="shared" si="66"/>
        <v>2017Registered nursesOntarioOther places of work</v>
      </c>
      <c r="B2149" s="24">
        <v>2017</v>
      </c>
      <c r="C2149" s="9" t="s">
        <v>7</v>
      </c>
      <c r="D2149" s="9" t="s">
        <v>172</v>
      </c>
      <c r="E2149" s="9" t="str">
        <f t="shared" si="67"/>
        <v>Ontario</v>
      </c>
      <c r="F2149" s="9" t="s">
        <v>183</v>
      </c>
      <c r="G2149" s="9" t="s">
        <v>13</v>
      </c>
      <c r="H2149" s="9">
        <v>11194</v>
      </c>
      <c r="I2149" s="9">
        <v>10524</v>
      </c>
      <c r="J2149" s="9">
        <v>670</v>
      </c>
      <c r="K2149" s="9">
        <v>0</v>
      </c>
      <c r="L2149" s="9">
        <v>40</v>
      </c>
      <c r="M2149" s="9">
        <v>486</v>
      </c>
      <c r="N2149" s="9">
        <v>959</v>
      </c>
      <c r="O2149" s="9">
        <v>968</v>
      </c>
      <c r="P2149" s="9">
        <v>1099</v>
      </c>
      <c r="Q2149" s="9">
        <v>1427</v>
      </c>
      <c r="R2149" s="9">
        <v>1632</v>
      </c>
      <c r="S2149" s="9">
        <v>1550</v>
      </c>
      <c r="T2149" s="9">
        <v>1592</v>
      </c>
      <c r="U2149" s="9">
        <v>921</v>
      </c>
      <c r="V2149" s="9">
        <v>520</v>
      </c>
      <c r="W2149" s="9">
        <v>0</v>
      </c>
      <c r="X2149" s="9">
        <v>10336</v>
      </c>
      <c r="Y2149" s="9">
        <v>820</v>
      </c>
      <c r="Z2149" s="9">
        <v>38</v>
      </c>
      <c r="AA2149" s="9">
        <v>1910</v>
      </c>
      <c r="AB2149" s="9">
        <v>2073</v>
      </c>
      <c r="AC2149" s="9">
        <v>2803</v>
      </c>
      <c r="AD2149" s="9">
        <v>4377</v>
      </c>
      <c r="AE2149" s="9">
        <v>31</v>
      </c>
      <c r="AF2149" s="9">
        <v>7082</v>
      </c>
      <c r="AG2149" s="9">
        <v>2851</v>
      </c>
      <c r="AH2149" s="9">
        <v>1261</v>
      </c>
      <c r="AI2149" s="9">
        <v>0</v>
      </c>
      <c r="AJ2149" s="9">
        <v>4152</v>
      </c>
      <c r="AK2149" s="9">
        <v>685</v>
      </c>
      <c r="AL2149" s="9">
        <v>6357</v>
      </c>
      <c r="AM2149" s="9">
        <v>0</v>
      </c>
      <c r="AN2149" s="9">
        <v>8230</v>
      </c>
      <c r="AO2149" s="9">
        <v>1184</v>
      </c>
      <c r="AP2149" s="9">
        <v>1713</v>
      </c>
      <c r="AQ2149" s="9">
        <v>67</v>
      </c>
      <c r="AR2149" s="9">
        <v>10320</v>
      </c>
      <c r="AS2149" s="9">
        <v>873</v>
      </c>
      <c r="AT2149" s="10">
        <v>1</v>
      </c>
    </row>
    <row r="2150" spans="1:46" ht="42.75" x14ac:dyDescent="0.25">
      <c r="A2150" s="26" t="str">
        <f t="shared" si="66"/>
        <v>2017Registered nursesManitobaAll places of work</v>
      </c>
      <c r="B2150" s="24">
        <v>2017</v>
      </c>
      <c r="C2150" s="9" t="s">
        <v>7</v>
      </c>
      <c r="D2150" s="9" t="s">
        <v>173</v>
      </c>
      <c r="E2150" s="9" t="str">
        <f t="shared" si="67"/>
        <v>Manitoba</v>
      </c>
      <c r="F2150" s="9" t="s">
        <v>179</v>
      </c>
      <c r="G2150" s="9" t="s">
        <v>9</v>
      </c>
      <c r="H2150" s="9">
        <v>12449</v>
      </c>
      <c r="I2150" s="9">
        <v>0</v>
      </c>
      <c r="J2150" s="9">
        <v>0</v>
      </c>
      <c r="K2150" s="9">
        <v>12449</v>
      </c>
      <c r="L2150" s="9">
        <v>283</v>
      </c>
      <c r="M2150" s="9">
        <v>1415</v>
      </c>
      <c r="N2150" s="9">
        <v>1734</v>
      </c>
      <c r="O2150" s="9">
        <v>1423</v>
      </c>
      <c r="P2150" s="9">
        <v>1403</v>
      </c>
      <c r="Q2150" s="9">
        <v>1498</v>
      </c>
      <c r="R2150" s="9">
        <v>1666</v>
      </c>
      <c r="S2150" s="9">
        <v>1485</v>
      </c>
      <c r="T2150" s="9">
        <v>1079</v>
      </c>
      <c r="U2150" s="9">
        <v>349</v>
      </c>
      <c r="V2150" s="9">
        <v>114</v>
      </c>
      <c r="W2150" s="9">
        <v>0</v>
      </c>
      <c r="X2150" s="9">
        <v>11252</v>
      </c>
      <c r="Y2150" s="9">
        <v>1193</v>
      </c>
      <c r="Z2150" s="9">
        <v>4</v>
      </c>
      <c r="AA2150" s="9">
        <v>4185</v>
      </c>
      <c r="AB2150" s="9">
        <v>2653</v>
      </c>
      <c r="AC2150" s="9">
        <v>2775</v>
      </c>
      <c r="AD2150" s="9">
        <v>2836</v>
      </c>
      <c r="AE2150" s="9">
        <v>0</v>
      </c>
      <c r="AF2150" s="9">
        <v>5679</v>
      </c>
      <c r="AG2150" s="9">
        <v>5742</v>
      </c>
      <c r="AH2150" s="9">
        <v>1028</v>
      </c>
      <c r="AI2150" s="9">
        <v>0</v>
      </c>
      <c r="AJ2150" s="9">
        <v>9243</v>
      </c>
      <c r="AK2150" s="9">
        <v>818</v>
      </c>
      <c r="AL2150" s="9">
        <v>2320</v>
      </c>
      <c r="AM2150" s="9">
        <v>68</v>
      </c>
      <c r="AN2150" s="9">
        <v>10886</v>
      </c>
      <c r="AO2150" s="9">
        <v>840</v>
      </c>
      <c r="AP2150" s="9">
        <v>668</v>
      </c>
      <c r="AQ2150" s="9">
        <v>55</v>
      </c>
      <c r="AR2150" s="9">
        <v>9858</v>
      </c>
      <c r="AS2150" s="9">
        <v>2577</v>
      </c>
      <c r="AT2150" s="10">
        <v>14</v>
      </c>
    </row>
    <row r="2151" spans="1:46" ht="28.5" x14ac:dyDescent="0.25">
      <c r="A2151" s="26" t="str">
        <f t="shared" si="66"/>
        <v>2017Registered nursesManitobaHospital</v>
      </c>
      <c r="B2151" s="24">
        <v>2017</v>
      </c>
      <c r="C2151" s="9" t="s">
        <v>7</v>
      </c>
      <c r="D2151" s="9" t="s">
        <v>173</v>
      </c>
      <c r="E2151" s="9" t="str">
        <f t="shared" si="67"/>
        <v>Manitoba</v>
      </c>
      <c r="F2151" s="9" t="s">
        <v>180</v>
      </c>
      <c r="G2151" s="9" t="s">
        <v>10</v>
      </c>
      <c r="H2151" s="9">
        <v>7481</v>
      </c>
      <c r="I2151" s="9">
        <v>0</v>
      </c>
      <c r="J2151" s="9">
        <v>0</v>
      </c>
      <c r="K2151" s="9">
        <v>7481</v>
      </c>
      <c r="L2151" s="9">
        <v>259</v>
      </c>
      <c r="M2151" s="9">
        <v>1169</v>
      </c>
      <c r="N2151" s="9">
        <v>1247</v>
      </c>
      <c r="O2151" s="9">
        <v>918</v>
      </c>
      <c r="P2151" s="9">
        <v>813</v>
      </c>
      <c r="Q2151" s="9">
        <v>795</v>
      </c>
      <c r="R2151" s="9">
        <v>892</v>
      </c>
      <c r="S2151" s="9">
        <v>725</v>
      </c>
      <c r="T2151" s="9">
        <v>502</v>
      </c>
      <c r="U2151" s="9">
        <v>116</v>
      </c>
      <c r="V2151" s="9">
        <v>45</v>
      </c>
      <c r="W2151" s="9">
        <v>0</v>
      </c>
      <c r="X2151" s="9">
        <v>6801</v>
      </c>
      <c r="Y2151" s="9">
        <v>677</v>
      </c>
      <c r="Z2151" s="9">
        <v>3</v>
      </c>
      <c r="AA2151" s="9">
        <v>3190</v>
      </c>
      <c r="AB2151" s="9">
        <v>1547</v>
      </c>
      <c r="AC2151" s="9">
        <v>1406</v>
      </c>
      <c r="AD2151" s="9">
        <v>1338</v>
      </c>
      <c r="AE2151" s="9">
        <v>0</v>
      </c>
      <c r="AF2151" s="9">
        <v>3141</v>
      </c>
      <c r="AG2151" s="9">
        <v>3755</v>
      </c>
      <c r="AH2151" s="9">
        <v>585</v>
      </c>
      <c r="AI2151" s="9">
        <v>0</v>
      </c>
      <c r="AJ2151" s="9">
        <v>6227</v>
      </c>
      <c r="AK2151" s="9">
        <v>310</v>
      </c>
      <c r="AL2151" s="9">
        <v>926</v>
      </c>
      <c r="AM2151" s="9">
        <v>18</v>
      </c>
      <c r="AN2151" s="9">
        <v>6962</v>
      </c>
      <c r="AO2151" s="9">
        <v>329</v>
      </c>
      <c r="AP2151" s="9">
        <v>182</v>
      </c>
      <c r="AQ2151" s="9">
        <v>8</v>
      </c>
      <c r="AR2151" s="9">
        <v>6101</v>
      </c>
      <c r="AS2151" s="9">
        <v>1370</v>
      </c>
      <c r="AT2151" s="10">
        <v>10</v>
      </c>
    </row>
    <row r="2152" spans="1:46" ht="28.5" x14ac:dyDescent="0.25">
      <c r="A2152" s="26" t="str">
        <f t="shared" si="66"/>
        <v>2017Registered nursesManitobaCommunity health</v>
      </c>
      <c r="B2152" s="24">
        <v>2017</v>
      </c>
      <c r="C2152" s="9" t="s">
        <v>7</v>
      </c>
      <c r="D2152" s="9" t="s">
        <v>173</v>
      </c>
      <c r="E2152" s="9" t="str">
        <f t="shared" si="67"/>
        <v>Manitoba</v>
      </c>
      <c r="F2152" s="9" t="s">
        <v>182</v>
      </c>
      <c r="G2152" s="9" t="s">
        <v>11</v>
      </c>
      <c r="H2152" s="9">
        <v>2096</v>
      </c>
      <c r="I2152" s="9">
        <v>0</v>
      </c>
      <c r="J2152" s="9">
        <v>0</v>
      </c>
      <c r="K2152" s="9">
        <v>2096</v>
      </c>
      <c r="L2152" s="9">
        <v>8</v>
      </c>
      <c r="M2152" s="9">
        <v>90</v>
      </c>
      <c r="N2152" s="9">
        <v>235</v>
      </c>
      <c r="O2152" s="9">
        <v>280</v>
      </c>
      <c r="P2152" s="9">
        <v>271</v>
      </c>
      <c r="Q2152" s="9">
        <v>303</v>
      </c>
      <c r="R2152" s="9">
        <v>328</v>
      </c>
      <c r="S2152" s="9">
        <v>281</v>
      </c>
      <c r="T2152" s="9">
        <v>201</v>
      </c>
      <c r="U2152" s="9">
        <v>79</v>
      </c>
      <c r="V2152" s="9">
        <v>20</v>
      </c>
      <c r="W2152" s="9">
        <v>0</v>
      </c>
      <c r="X2152" s="9">
        <v>2012</v>
      </c>
      <c r="Y2152" s="9">
        <v>84</v>
      </c>
      <c r="Z2152" s="9">
        <v>0</v>
      </c>
      <c r="AA2152" s="9">
        <v>463</v>
      </c>
      <c r="AB2152" s="9">
        <v>542</v>
      </c>
      <c r="AC2152" s="9">
        <v>557</v>
      </c>
      <c r="AD2152" s="9">
        <v>534</v>
      </c>
      <c r="AE2152" s="9">
        <v>0</v>
      </c>
      <c r="AF2152" s="9">
        <v>1063</v>
      </c>
      <c r="AG2152" s="9">
        <v>854</v>
      </c>
      <c r="AH2152" s="9">
        <v>179</v>
      </c>
      <c r="AI2152" s="9">
        <v>0</v>
      </c>
      <c r="AJ2152" s="9">
        <v>1552</v>
      </c>
      <c r="AK2152" s="9">
        <v>137</v>
      </c>
      <c r="AL2152" s="9">
        <v>403</v>
      </c>
      <c r="AM2152" s="9">
        <v>4</v>
      </c>
      <c r="AN2152" s="9">
        <v>1947</v>
      </c>
      <c r="AO2152" s="9">
        <v>81</v>
      </c>
      <c r="AP2152" s="9">
        <v>66</v>
      </c>
      <c r="AQ2152" s="9">
        <v>2</v>
      </c>
      <c r="AR2152" s="9">
        <v>1496</v>
      </c>
      <c r="AS2152" s="9">
        <v>599</v>
      </c>
      <c r="AT2152" s="10">
        <v>1</v>
      </c>
    </row>
    <row r="2153" spans="1:46" ht="57" x14ac:dyDescent="0.25">
      <c r="A2153" s="26" t="str">
        <f t="shared" si="66"/>
        <v>2017Registered nursesManitobaNursing home/long-term care</v>
      </c>
      <c r="B2153" s="24">
        <v>2017</v>
      </c>
      <c r="C2153" s="9" t="s">
        <v>7</v>
      </c>
      <c r="D2153" s="9" t="s">
        <v>173</v>
      </c>
      <c r="E2153" s="9" t="str">
        <f t="shared" si="67"/>
        <v>Manitoba</v>
      </c>
      <c r="F2153" s="9" t="s">
        <v>181</v>
      </c>
      <c r="G2153" s="9" t="s">
        <v>12</v>
      </c>
      <c r="H2153" s="9">
        <v>1414</v>
      </c>
      <c r="I2153" s="9">
        <v>0</v>
      </c>
      <c r="J2153" s="9">
        <v>0</v>
      </c>
      <c r="K2153" s="9">
        <v>1414</v>
      </c>
      <c r="L2153" s="9">
        <v>8</v>
      </c>
      <c r="M2153" s="9">
        <v>108</v>
      </c>
      <c r="N2153" s="9">
        <v>143</v>
      </c>
      <c r="O2153" s="9">
        <v>100</v>
      </c>
      <c r="P2153" s="9">
        <v>164</v>
      </c>
      <c r="Q2153" s="9">
        <v>197</v>
      </c>
      <c r="R2153" s="9">
        <v>197</v>
      </c>
      <c r="S2153" s="9">
        <v>232</v>
      </c>
      <c r="T2153" s="9">
        <v>167</v>
      </c>
      <c r="U2153" s="9">
        <v>76</v>
      </c>
      <c r="V2153" s="9">
        <v>22</v>
      </c>
      <c r="W2153" s="9">
        <v>0</v>
      </c>
      <c r="X2153" s="9">
        <v>1048</v>
      </c>
      <c r="Y2153" s="9">
        <v>365</v>
      </c>
      <c r="Z2153" s="9">
        <v>1</v>
      </c>
      <c r="AA2153" s="9">
        <v>331</v>
      </c>
      <c r="AB2153" s="9">
        <v>260</v>
      </c>
      <c r="AC2153" s="9">
        <v>420</v>
      </c>
      <c r="AD2153" s="9">
        <v>403</v>
      </c>
      <c r="AE2153" s="9">
        <v>0</v>
      </c>
      <c r="AF2153" s="9">
        <v>604</v>
      </c>
      <c r="AG2153" s="9">
        <v>673</v>
      </c>
      <c r="AH2153" s="9">
        <v>137</v>
      </c>
      <c r="AI2153" s="9">
        <v>0</v>
      </c>
      <c r="AJ2153" s="9">
        <v>1012</v>
      </c>
      <c r="AK2153" s="9">
        <v>231</v>
      </c>
      <c r="AL2153" s="9">
        <v>169</v>
      </c>
      <c r="AM2153" s="9">
        <v>2</v>
      </c>
      <c r="AN2153" s="9">
        <v>1253</v>
      </c>
      <c r="AO2153" s="9">
        <v>128</v>
      </c>
      <c r="AP2153" s="9">
        <v>33</v>
      </c>
      <c r="AQ2153" s="9">
        <v>0</v>
      </c>
      <c r="AR2153" s="9">
        <v>1040</v>
      </c>
      <c r="AS2153" s="9">
        <v>374</v>
      </c>
      <c r="AT2153" s="10">
        <v>0</v>
      </c>
    </row>
    <row r="2154" spans="1:46" ht="42.75" x14ac:dyDescent="0.25">
      <c r="A2154" s="26" t="str">
        <f t="shared" si="66"/>
        <v>2017Registered nursesManitobaOther places of work</v>
      </c>
      <c r="B2154" s="24">
        <v>2017</v>
      </c>
      <c r="C2154" s="9" t="s">
        <v>7</v>
      </c>
      <c r="D2154" s="9" t="s">
        <v>173</v>
      </c>
      <c r="E2154" s="9" t="str">
        <f t="shared" si="67"/>
        <v>Manitoba</v>
      </c>
      <c r="F2154" s="9" t="s">
        <v>183</v>
      </c>
      <c r="G2154" s="9" t="s">
        <v>13</v>
      </c>
      <c r="H2154" s="9">
        <v>1383</v>
      </c>
      <c r="I2154" s="9">
        <v>0</v>
      </c>
      <c r="J2154" s="9">
        <v>0</v>
      </c>
      <c r="K2154" s="9">
        <v>1383</v>
      </c>
      <c r="L2154" s="9">
        <v>4</v>
      </c>
      <c r="M2154" s="9">
        <v>44</v>
      </c>
      <c r="N2154" s="9">
        <v>99</v>
      </c>
      <c r="O2154" s="9">
        <v>122</v>
      </c>
      <c r="P2154" s="9">
        <v>149</v>
      </c>
      <c r="Q2154" s="9">
        <v>195</v>
      </c>
      <c r="R2154" s="9">
        <v>238</v>
      </c>
      <c r="S2154" s="9">
        <v>236</v>
      </c>
      <c r="T2154" s="9">
        <v>197</v>
      </c>
      <c r="U2154" s="9">
        <v>74</v>
      </c>
      <c r="V2154" s="9">
        <v>25</v>
      </c>
      <c r="W2154" s="9">
        <v>0</v>
      </c>
      <c r="X2154" s="9">
        <v>1320</v>
      </c>
      <c r="Y2154" s="9">
        <v>63</v>
      </c>
      <c r="Z2154" s="9">
        <v>0</v>
      </c>
      <c r="AA2154" s="9">
        <v>183</v>
      </c>
      <c r="AB2154" s="9">
        <v>289</v>
      </c>
      <c r="AC2154" s="9">
        <v>377</v>
      </c>
      <c r="AD2154" s="9">
        <v>534</v>
      </c>
      <c r="AE2154" s="9">
        <v>0</v>
      </c>
      <c r="AF2154" s="9">
        <v>852</v>
      </c>
      <c r="AG2154" s="9">
        <v>415</v>
      </c>
      <c r="AH2154" s="9">
        <v>116</v>
      </c>
      <c r="AI2154" s="9">
        <v>0</v>
      </c>
      <c r="AJ2154" s="9">
        <v>424</v>
      </c>
      <c r="AK2154" s="9">
        <v>138</v>
      </c>
      <c r="AL2154" s="9">
        <v>818</v>
      </c>
      <c r="AM2154" s="9">
        <v>3</v>
      </c>
      <c r="AN2154" s="9">
        <v>690</v>
      </c>
      <c r="AO2154" s="9">
        <v>301</v>
      </c>
      <c r="AP2154" s="9">
        <v>386</v>
      </c>
      <c r="AQ2154" s="9">
        <v>6</v>
      </c>
      <c r="AR2154" s="9">
        <v>1159</v>
      </c>
      <c r="AS2154" s="9">
        <v>221</v>
      </c>
      <c r="AT2154" s="10">
        <v>3</v>
      </c>
    </row>
    <row r="2155" spans="1:46" ht="42.75" x14ac:dyDescent="0.25">
      <c r="A2155" s="26" t="str">
        <f t="shared" si="66"/>
        <v>2017Registered nursesManitobaUnknown places of work</v>
      </c>
      <c r="B2155" s="24">
        <v>2017</v>
      </c>
      <c r="C2155" s="9" t="s">
        <v>7</v>
      </c>
      <c r="D2155" s="9" t="s">
        <v>173</v>
      </c>
      <c r="E2155" s="9" t="str">
        <f t="shared" si="67"/>
        <v>Manitoba</v>
      </c>
      <c r="F2155" s="9" t="s">
        <v>184</v>
      </c>
      <c r="G2155" s="9" t="s">
        <v>49</v>
      </c>
      <c r="H2155" s="9">
        <v>75</v>
      </c>
      <c r="I2155" s="9">
        <v>0</v>
      </c>
      <c r="J2155" s="9">
        <v>0</v>
      </c>
      <c r="K2155" s="9">
        <v>75</v>
      </c>
      <c r="L2155" s="9">
        <v>4</v>
      </c>
      <c r="M2155" s="9">
        <v>4</v>
      </c>
      <c r="N2155" s="9">
        <v>10</v>
      </c>
      <c r="O2155" s="9">
        <v>3</v>
      </c>
      <c r="P2155" s="9">
        <v>6</v>
      </c>
      <c r="Q2155" s="9">
        <v>8</v>
      </c>
      <c r="R2155" s="9">
        <v>11</v>
      </c>
      <c r="S2155" s="9">
        <v>11</v>
      </c>
      <c r="T2155" s="9">
        <v>12</v>
      </c>
      <c r="U2155" s="9">
        <v>4</v>
      </c>
      <c r="V2155" s="9">
        <v>2</v>
      </c>
      <c r="W2155" s="9">
        <v>0</v>
      </c>
      <c r="X2155" s="9">
        <v>71</v>
      </c>
      <c r="Y2155" s="9">
        <v>4</v>
      </c>
      <c r="Z2155" s="9">
        <v>0</v>
      </c>
      <c r="AA2155" s="9">
        <v>18</v>
      </c>
      <c r="AB2155" s="9">
        <v>15</v>
      </c>
      <c r="AC2155" s="9">
        <v>15</v>
      </c>
      <c r="AD2155" s="9">
        <v>27</v>
      </c>
      <c r="AE2155" s="9">
        <v>0</v>
      </c>
      <c r="AF2155" s="9">
        <v>19</v>
      </c>
      <c r="AG2155" s="9">
        <v>45</v>
      </c>
      <c r="AH2155" s="9">
        <v>11</v>
      </c>
      <c r="AI2155" s="9">
        <v>0</v>
      </c>
      <c r="AJ2155" s="9">
        <v>28</v>
      </c>
      <c r="AK2155" s="9">
        <v>2</v>
      </c>
      <c r="AL2155" s="9">
        <v>4</v>
      </c>
      <c r="AM2155" s="9">
        <v>41</v>
      </c>
      <c r="AN2155" s="9">
        <v>34</v>
      </c>
      <c r="AO2155" s="9">
        <v>1</v>
      </c>
      <c r="AP2155" s="9">
        <v>1</v>
      </c>
      <c r="AQ2155" s="9">
        <v>39</v>
      </c>
      <c r="AR2155" s="9">
        <v>62</v>
      </c>
      <c r="AS2155" s="9">
        <v>13</v>
      </c>
      <c r="AT2155" s="10">
        <v>0</v>
      </c>
    </row>
    <row r="2156" spans="1:46" ht="42.75" x14ac:dyDescent="0.25">
      <c r="A2156" s="26" t="str">
        <f t="shared" si="66"/>
        <v>2017Registered nursesSaskatchewanAll places of work</v>
      </c>
      <c r="B2156" s="24">
        <v>2017</v>
      </c>
      <c r="C2156" s="9" t="s">
        <v>7</v>
      </c>
      <c r="D2156" s="9" t="s">
        <v>174</v>
      </c>
      <c r="E2156" s="9" t="str">
        <f t="shared" si="67"/>
        <v>Saskatchewan</v>
      </c>
      <c r="F2156" s="9" t="s">
        <v>179</v>
      </c>
      <c r="G2156" s="9" t="s">
        <v>9</v>
      </c>
      <c r="H2156" s="9">
        <v>10623</v>
      </c>
      <c r="I2156" s="9">
        <v>9908</v>
      </c>
      <c r="J2156" s="9">
        <v>715</v>
      </c>
      <c r="K2156" s="9">
        <v>0</v>
      </c>
      <c r="L2156" s="9">
        <v>325</v>
      </c>
      <c r="M2156" s="9">
        <v>1487</v>
      </c>
      <c r="N2156" s="9">
        <v>1689</v>
      </c>
      <c r="O2156" s="9">
        <v>1358</v>
      </c>
      <c r="P2156" s="9">
        <v>971</v>
      </c>
      <c r="Q2156" s="9">
        <v>1101</v>
      </c>
      <c r="R2156" s="9">
        <v>1111</v>
      </c>
      <c r="S2156" s="9">
        <v>1159</v>
      </c>
      <c r="T2156" s="9">
        <v>962</v>
      </c>
      <c r="U2156" s="9">
        <v>354</v>
      </c>
      <c r="V2156" s="9">
        <v>106</v>
      </c>
      <c r="W2156" s="9">
        <v>0</v>
      </c>
      <c r="X2156" s="9">
        <v>9638</v>
      </c>
      <c r="Y2156" s="9">
        <v>854</v>
      </c>
      <c r="Z2156" s="9">
        <v>131</v>
      </c>
      <c r="AA2156" s="9">
        <v>4057</v>
      </c>
      <c r="AB2156" s="9">
        <v>2087</v>
      </c>
      <c r="AC2156" s="9">
        <v>2008</v>
      </c>
      <c r="AD2156" s="9">
        <v>2471</v>
      </c>
      <c r="AE2156" s="9">
        <v>0</v>
      </c>
      <c r="AF2156" s="9">
        <v>6263</v>
      </c>
      <c r="AG2156" s="9">
        <v>2871</v>
      </c>
      <c r="AH2156" s="9">
        <v>1489</v>
      </c>
      <c r="AI2156" s="9">
        <v>0</v>
      </c>
      <c r="AJ2156" s="9">
        <v>8273</v>
      </c>
      <c r="AK2156" s="9">
        <v>539</v>
      </c>
      <c r="AL2156" s="9">
        <v>1455</v>
      </c>
      <c r="AM2156" s="9">
        <v>356</v>
      </c>
      <c r="AN2156" s="9">
        <v>9488</v>
      </c>
      <c r="AO2156" s="9">
        <v>264</v>
      </c>
      <c r="AP2156" s="9">
        <v>513</v>
      </c>
      <c r="AQ2156" s="9">
        <v>358</v>
      </c>
      <c r="AR2156" s="9">
        <v>8608</v>
      </c>
      <c r="AS2156" s="9">
        <v>1998</v>
      </c>
      <c r="AT2156" s="10">
        <v>17</v>
      </c>
    </row>
    <row r="2157" spans="1:46" ht="28.5" x14ac:dyDescent="0.25">
      <c r="A2157" s="26" t="str">
        <f t="shared" si="66"/>
        <v>2017Registered nursesSaskatchewanHospital</v>
      </c>
      <c r="B2157" s="24">
        <v>2017</v>
      </c>
      <c r="C2157" s="9" t="s">
        <v>7</v>
      </c>
      <c r="D2157" s="9" t="s">
        <v>174</v>
      </c>
      <c r="E2157" s="9" t="str">
        <f t="shared" si="67"/>
        <v>Saskatchewan</v>
      </c>
      <c r="F2157" s="9" t="s">
        <v>180</v>
      </c>
      <c r="G2157" s="9" t="s">
        <v>10</v>
      </c>
      <c r="H2157" s="9">
        <v>6262</v>
      </c>
      <c r="I2157" s="9">
        <v>5793</v>
      </c>
      <c r="J2157" s="9">
        <v>469</v>
      </c>
      <c r="K2157" s="9">
        <v>0</v>
      </c>
      <c r="L2157" s="9">
        <v>244</v>
      </c>
      <c r="M2157" s="9">
        <v>1203</v>
      </c>
      <c r="N2157" s="9">
        <v>1256</v>
      </c>
      <c r="O2157" s="9">
        <v>887</v>
      </c>
      <c r="P2157" s="9">
        <v>550</v>
      </c>
      <c r="Q2157" s="9">
        <v>532</v>
      </c>
      <c r="R2157" s="9">
        <v>515</v>
      </c>
      <c r="S2157" s="9">
        <v>527</v>
      </c>
      <c r="T2157" s="9">
        <v>379</v>
      </c>
      <c r="U2157" s="9">
        <v>134</v>
      </c>
      <c r="V2157" s="9">
        <v>35</v>
      </c>
      <c r="W2157" s="9">
        <v>0</v>
      </c>
      <c r="X2157" s="9">
        <v>5658</v>
      </c>
      <c r="Y2157" s="9">
        <v>539</v>
      </c>
      <c r="Z2157" s="9">
        <v>65</v>
      </c>
      <c r="AA2157" s="9">
        <v>3017</v>
      </c>
      <c r="AB2157" s="9">
        <v>1290</v>
      </c>
      <c r="AC2157" s="9">
        <v>905</v>
      </c>
      <c r="AD2157" s="9">
        <v>1050</v>
      </c>
      <c r="AE2157" s="9">
        <v>0</v>
      </c>
      <c r="AF2157" s="9">
        <v>3757</v>
      </c>
      <c r="AG2157" s="9">
        <v>1624</v>
      </c>
      <c r="AH2157" s="9">
        <v>881</v>
      </c>
      <c r="AI2157" s="9">
        <v>0</v>
      </c>
      <c r="AJ2157" s="9">
        <v>5635</v>
      </c>
      <c r="AK2157" s="9">
        <v>196</v>
      </c>
      <c r="AL2157" s="9">
        <v>431</v>
      </c>
      <c r="AM2157" s="9">
        <v>0</v>
      </c>
      <c r="AN2157" s="9">
        <v>6092</v>
      </c>
      <c r="AO2157" s="9">
        <v>65</v>
      </c>
      <c r="AP2157" s="9">
        <v>104</v>
      </c>
      <c r="AQ2157" s="9">
        <v>1</v>
      </c>
      <c r="AR2157" s="9">
        <v>5540</v>
      </c>
      <c r="AS2157" s="9">
        <v>722</v>
      </c>
      <c r="AT2157" s="10">
        <v>0</v>
      </c>
    </row>
    <row r="2158" spans="1:46" ht="28.5" x14ac:dyDescent="0.25">
      <c r="A2158" s="26" t="str">
        <f t="shared" si="66"/>
        <v>2017Registered nursesSaskatchewanCommunity health</v>
      </c>
      <c r="B2158" s="24">
        <v>2017</v>
      </c>
      <c r="C2158" s="9" t="s">
        <v>7</v>
      </c>
      <c r="D2158" s="9" t="s">
        <v>174</v>
      </c>
      <c r="E2158" s="9" t="str">
        <f t="shared" si="67"/>
        <v>Saskatchewan</v>
      </c>
      <c r="F2158" s="9" t="s">
        <v>182</v>
      </c>
      <c r="G2158" s="9" t="s">
        <v>11</v>
      </c>
      <c r="H2158" s="9">
        <v>1828</v>
      </c>
      <c r="I2158" s="9">
        <v>1763</v>
      </c>
      <c r="J2158" s="9">
        <v>65</v>
      </c>
      <c r="K2158" s="9">
        <v>0</v>
      </c>
      <c r="L2158" s="9">
        <v>11</v>
      </c>
      <c r="M2158" s="9">
        <v>91</v>
      </c>
      <c r="N2158" s="9">
        <v>170</v>
      </c>
      <c r="O2158" s="9">
        <v>228</v>
      </c>
      <c r="P2158" s="9">
        <v>197</v>
      </c>
      <c r="Q2158" s="9">
        <v>242</v>
      </c>
      <c r="R2158" s="9">
        <v>275</v>
      </c>
      <c r="S2158" s="9">
        <v>261</v>
      </c>
      <c r="T2158" s="9">
        <v>243</v>
      </c>
      <c r="U2158" s="9">
        <v>87</v>
      </c>
      <c r="V2158" s="9">
        <v>23</v>
      </c>
      <c r="W2158" s="9">
        <v>0</v>
      </c>
      <c r="X2158" s="9">
        <v>1730</v>
      </c>
      <c r="Y2158" s="9">
        <v>64</v>
      </c>
      <c r="Z2158" s="9">
        <v>34</v>
      </c>
      <c r="AA2158" s="9">
        <v>386</v>
      </c>
      <c r="AB2158" s="9">
        <v>379</v>
      </c>
      <c r="AC2158" s="9">
        <v>477</v>
      </c>
      <c r="AD2158" s="9">
        <v>586</v>
      </c>
      <c r="AE2158" s="9">
        <v>0</v>
      </c>
      <c r="AF2158" s="9">
        <v>977</v>
      </c>
      <c r="AG2158" s="9">
        <v>611</v>
      </c>
      <c r="AH2158" s="9">
        <v>240</v>
      </c>
      <c r="AI2158" s="9">
        <v>0</v>
      </c>
      <c r="AJ2158" s="9">
        <v>1426</v>
      </c>
      <c r="AK2158" s="9">
        <v>122</v>
      </c>
      <c r="AL2158" s="9">
        <v>280</v>
      </c>
      <c r="AM2158" s="9">
        <v>0</v>
      </c>
      <c r="AN2158" s="9">
        <v>1735</v>
      </c>
      <c r="AO2158" s="9">
        <v>32</v>
      </c>
      <c r="AP2158" s="9">
        <v>61</v>
      </c>
      <c r="AQ2158" s="9">
        <v>0</v>
      </c>
      <c r="AR2158" s="9">
        <v>1179</v>
      </c>
      <c r="AS2158" s="9">
        <v>649</v>
      </c>
      <c r="AT2158" s="10">
        <v>0</v>
      </c>
    </row>
    <row r="2159" spans="1:46" ht="57" x14ac:dyDescent="0.25">
      <c r="A2159" s="26" t="str">
        <f t="shared" si="66"/>
        <v>2017Registered nursesSaskatchewanNursing home/long-term care</v>
      </c>
      <c r="B2159" s="24">
        <v>2017</v>
      </c>
      <c r="C2159" s="9" t="s">
        <v>7</v>
      </c>
      <c r="D2159" s="9" t="s">
        <v>174</v>
      </c>
      <c r="E2159" s="9" t="str">
        <f t="shared" si="67"/>
        <v>Saskatchewan</v>
      </c>
      <c r="F2159" s="9" t="s">
        <v>181</v>
      </c>
      <c r="G2159" s="9" t="s">
        <v>12</v>
      </c>
      <c r="H2159" s="9">
        <v>986</v>
      </c>
      <c r="I2159" s="9">
        <v>921</v>
      </c>
      <c r="J2159" s="9">
        <v>65</v>
      </c>
      <c r="K2159" s="9">
        <v>0</v>
      </c>
      <c r="L2159" s="9">
        <v>22</v>
      </c>
      <c r="M2159" s="9">
        <v>73</v>
      </c>
      <c r="N2159" s="9">
        <v>110</v>
      </c>
      <c r="O2159" s="9">
        <v>83</v>
      </c>
      <c r="P2159" s="9">
        <v>85</v>
      </c>
      <c r="Q2159" s="9">
        <v>125</v>
      </c>
      <c r="R2159" s="9">
        <v>129</v>
      </c>
      <c r="S2159" s="9">
        <v>143</v>
      </c>
      <c r="T2159" s="9">
        <v>138</v>
      </c>
      <c r="U2159" s="9">
        <v>60</v>
      </c>
      <c r="V2159" s="9">
        <v>18</v>
      </c>
      <c r="W2159" s="9">
        <v>0</v>
      </c>
      <c r="X2159" s="9">
        <v>809</v>
      </c>
      <c r="Y2159" s="9">
        <v>161</v>
      </c>
      <c r="Z2159" s="9">
        <v>16</v>
      </c>
      <c r="AA2159" s="9">
        <v>253</v>
      </c>
      <c r="AB2159" s="9">
        <v>142</v>
      </c>
      <c r="AC2159" s="9">
        <v>264</v>
      </c>
      <c r="AD2159" s="9">
        <v>327</v>
      </c>
      <c r="AE2159" s="9">
        <v>0</v>
      </c>
      <c r="AF2159" s="9">
        <v>528</v>
      </c>
      <c r="AG2159" s="9">
        <v>316</v>
      </c>
      <c r="AH2159" s="9">
        <v>142</v>
      </c>
      <c r="AI2159" s="9">
        <v>0</v>
      </c>
      <c r="AJ2159" s="9">
        <v>782</v>
      </c>
      <c r="AK2159" s="9">
        <v>113</v>
      </c>
      <c r="AL2159" s="9">
        <v>91</v>
      </c>
      <c r="AM2159" s="9">
        <v>0</v>
      </c>
      <c r="AN2159" s="9">
        <v>959</v>
      </c>
      <c r="AO2159" s="9">
        <v>23</v>
      </c>
      <c r="AP2159" s="9">
        <v>4</v>
      </c>
      <c r="AQ2159" s="9">
        <v>0</v>
      </c>
      <c r="AR2159" s="9">
        <v>528</v>
      </c>
      <c r="AS2159" s="9">
        <v>458</v>
      </c>
      <c r="AT2159" s="10">
        <v>0</v>
      </c>
    </row>
    <row r="2160" spans="1:46" ht="42.75" x14ac:dyDescent="0.25">
      <c r="A2160" s="26" t="str">
        <f t="shared" si="66"/>
        <v>2017Registered nursesSaskatchewanOther places of work</v>
      </c>
      <c r="B2160" s="24">
        <v>2017</v>
      </c>
      <c r="C2160" s="9" t="s">
        <v>7</v>
      </c>
      <c r="D2160" s="9" t="s">
        <v>174</v>
      </c>
      <c r="E2160" s="9" t="str">
        <f t="shared" si="67"/>
        <v>Saskatchewan</v>
      </c>
      <c r="F2160" s="9" t="s">
        <v>183</v>
      </c>
      <c r="G2160" s="9" t="s">
        <v>13</v>
      </c>
      <c r="H2160" s="9">
        <v>1189</v>
      </c>
      <c r="I2160" s="9">
        <v>1096</v>
      </c>
      <c r="J2160" s="9">
        <v>93</v>
      </c>
      <c r="K2160" s="9">
        <v>0</v>
      </c>
      <c r="L2160" s="9">
        <v>11</v>
      </c>
      <c r="M2160" s="9">
        <v>48</v>
      </c>
      <c r="N2160" s="9">
        <v>90</v>
      </c>
      <c r="O2160" s="9">
        <v>133</v>
      </c>
      <c r="P2160" s="9">
        <v>113</v>
      </c>
      <c r="Q2160" s="9">
        <v>165</v>
      </c>
      <c r="R2160" s="9">
        <v>168</v>
      </c>
      <c r="S2160" s="9">
        <v>200</v>
      </c>
      <c r="T2160" s="9">
        <v>172</v>
      </c>
      <c r="U2160" s="9">
        <v>63</v>
      </c>
      <c r="V2160" s="9">
        <v>26</v>
      </c>
      <c r="W2160" s="9">
        <v>0</v>
      </c>
      <c r="X2160" s="9">
        <v>1128</v>
      </c>
      <c r="Y2160" s="9">
        <v>48</v>
      </c>
      <c r="Z2160" s="9">
        <v>13</v>
      </c>
      <c r="AA2160" s="9">
        <v>210</v>
      </c>
      <c r="AB2160" s="9">
        <v>228</v>
      </c>
      <c r="AC2160" s="9">
        <v>307</v>
      </c>
      <c r="AD2160" s="9">
        <v>444</v>
      </c>
      <c r="AE2160" s="9">
        <v>0</v>
      </c>
      <c r="AF2160" s="9">
        <v>822</v>
      </c>
      <c r="AG2160" s="9">
        <v>239</v>
      </c>
      <c r="AH2160" s="9">
        <v>128</v>
      </c>
      <c r="AI2160" s="9">
        <v>0</v>
      </c>
      <c r="AJ2160" s="9">
        <v>429</v>
      </c>
      <c r="AK2160" s="9">
        <v>108</v>
      </c>
      <c r="AL2160" s="9">
        <v>652</v>
      </c>
      <c r="AM2160" s="9">
        <v>0</v>
      </c>
      <c r="AN2160" s="9">
        <v>702</v>
      </c>
      <c r="AO2160" s="9">
        <v>144</v>
      </c>
      <c r="AP2160" s="9">
        <v>343</v>
      </c>
      <c r="AQ2160" s="9">
        <v>0</v>
      </c>
      <c r="AR2160" s="9">
        <v>1088</v>
      </c>
      <c r="AS2160" s="9">
        <v>101</v>
      </c>
      <c r="AT2160" s="10">
        <v>0</v>
      </c>
    </row>
    <row r="2161" spans="1:46" ht="42.75" x14ac:dyDescent="0.25">
      <c r="A2161" s="26" t="str">
        <f t="shared" si="66"/>
        <v>2017Registered nursesSaskatchewanUnknown places of work</v>
      </c>
      <c r="B2161" s="24">
        <v>2017</v>
      </c>
      <c r="C2161" s="9" t="s">
        <v>7</v>
      </c>
      <c r="D2161" s="9" t="s">
        <v>174</v>
      </c>
      <c r="E2161" s="9" t="str">
        <f t="shared" si="67"/>
        <v>Saskatchewan</v>
      </c>
      <c r="F2161" s="9" t="s">
        <v>184</v>
      </c>
      <c r="G2161" s="9" t="s">
        <v>49</v>
      </c>
      <c r="H2161" s="9">
        <v>358</v>
      </c>
      <c r="I2161" s="9">
        <v>335</v>
      </c>
      <c r="J2161" s="9">
        <v>23</v>
      </c>
      <c r="K2161" s="9">
        <v>0</v>
      </c>
      <c r="L2161" s="9">
        <v>37</v>
      </c>
      <c r="M2161" s="9">
        <v>72</v>
      </c>
      <c r="N2161" s="9">
        <v>63</v>
      </c>
      <c r="O2161" s="9">
        <v>27</v>
      </c>
      <c r="P2161" s="9">
        <v>26</v>
      </c>
      <c r="Q2161" s="9">
        <v>37</v>
      </c>
      <c r="R2161" s="9">
        <v>24</v>
      </c>
      <c r="S2161" s="9">
        <v>28</v>
      </c>
      <c r="T2161" s="9">
        <v>30</v>
      </c>
      <c r="U2161" s="9">
        <v>10</v>
      </c>
      <c r="V2161" s="9">
        <v>4</v>
      </c>
      <c r="W2161" s="9">
        <v>0</v>
      </c>
      <c r="X2161" s="9">
        <v>313</v>
      </c>
      <c r="Y2161" s="9">
        <v>42</v>
      </c>
      <c r="Z2161" s="9">
        <v>3</v>
      </c>
      <c r="AA2161" s="9">
        <v>191</v>
      </c>
      <c r="AB2161" s="9">
        <v>48</v>
      </c>
      <c r="AC2161" s="9">
        <v>55</v>
      </c>
      <c r="AD2161" s="9">
        <v>64</v>
      </c>
      <c r="AE2161" s="9">
        <v>0</v>
      </c>
      <c r="AF2161" s="9">
        <v>179</v>
      </c>
      <c r="AG2161" s="9">
        <v>81</v>
      </c>
      <c r="AH2161" s="9">
        <v>98</v>
      </c>
      <c r="AI2161" s="9">
        <v>0</v>
      </c>
      <c r="AJ2161" s="9">
        <v>1</v>
      </c>
      <c r="AK2161" s="9">
        <v>0</v>
      </c>
      <c r="AL2161" s="9">
        <v>1</v>
      </c>
      <c r="AM2161" s="9">
        <v>356</v>
      </c>
      <c r="AN2161" s="9">
        <v>0</v>
      </c>
      <c r="AO2161" s="9">
        <v>0</v>
      </c>
      <c r="AP2161" s="9">
        <v>1</v>
      </c>
      <c r="AQ2161" s="9">
        <v>357</v>
      </c>
      <c r="AR2161" s="9">
        <v>273</v>
      </c>
      <c r="AS2161" s="9">
        <v>68</v>
      </c>
      <c r="AT2161" s="10">
        <v>17</v>
      </c>
    </row>
    <row r="2162" spans="1:46" ht="42.75" x14ac:dyDescent="0.25">
      <c r="A2162" s="26" t="str">
        <f t="shared" si="66"/>
        <v>2017Registered nursesAlbertaAll places of work</v>
      </c>
      <c r="B2162" s="24">
        <v>2017</v>
      </c>
      <c r="C2162" s="9" t="s">
        <v>7</v>
      </c>
      <c r="D2162" s="9" t="s">
        <v>175</v>
      </c>
      <c r="E2162" s="9" t="str">
        <f t="shared" si="67"/>
        <v>Alberta</v>
      </c>
      <c r="F2162" s="9" t="s">
        <v>179</v>
      </c>
      <c r="G2162" s="9" t="s">
        <v>9</v>
      </c>
      <c r="H2162" s="9">
        <v>34818</v>
      </c>
      <c r="I2162" s="9">
        <v>32496</v>
      </c>
      <c r="J2162" s="9">
        <v>2322</v>
      </c>
      <c r="K2162" s="9">
        <v>0</v>
      </c>
      <c r="L2162" s="9">
        <v>852</v>
      </c>
      <c r="M2162" s="9">
        <v>4681</v>
      </c>
      <c r="N2162" s="9">
        <v>5282</v>
      </c>
      <c r="O2162" s="9">
        <v>4616</v>
      </c>
      <c r="P2162" s="9">
        <v>3878</v>
      </c>
      <c r="Q2162" s="9">
        <v>3842</v>
      </c>
      <c r="R2162" s="9">
        <v>3779</v>
      </c>
      <c r="S2162" s="9">
        <v>3403</v>
      </c>
      <c r="T2162" s="9">
        <v>2901</v>
      </c>
      <c r="U2162" s="9">
        <v>1189</v>
      </c>
      <c r="V2162" s="9">
        <v>395</v>
      </c>
      <c r="W2162" s="9">
        <v>0</v>
      </c>
      <c r="X2162" s="9">
        <v>31351</v>
      </c>
      <c r="Y2162" s="9">
        <v>3450</v>
      </c>
      <c r="Z2162" s="9">
        <v>17</v>
      </c>
      <c r="AA2162" s="9">
        <v>12942</v>
      </c>
      <c r="AB2162" s="9">
        <v>8054</v>
      </c>
      <c r="AC2162" s="9">
        <v>6692</v>
      </c>
      <c r="AD2162" s="9">
        <v>7130</v>
      </c>
      <c r="AE2162" s="9">
        <v>0</v>
      </c>
      <c r="AF2162" s="9">
        <v>15782</v>
      </c>
      <c r="AG2162" s="9">
        <v>13545</v>
      </c>
      <c r="AH2162" s="9">
        <v>5491</v>
      </c>
      <c r="AI2162" s="9">
        <v>0</v>
      </c>
      <c r="AJ2162" s="9">
        <v>26948</v>
      </c>
      <c r="AK2162" s="9">
        <v>2681</v>
      </c>
      <c r="AL2162" s="9">
        <v>4706</v>
      </c>
      <c r="AM2162" s="9">
        <v>483</v>
      </c>
      <c r="AN2162" s="9">
        <v>31747</v>
      </c>
      <c r="AO2162" s="9">
        <v>989</v>
      </c>
      <c r="AP2162" s="9">
        <v>1296</v>
      </c>
      <c r="AQ2162" s="9">
        <v>786</v>
      </c>
      <c r="AR2162" s="9">
        <v>31475</v>
      </c>
      <c r="AS2162" s="9">
        <v>3342</v>
      </c>
      <c r="AT2162" s="10">
        <v>1</v>
      </c>
    </row>
    <row r="2163" spans="1:46" ht="28.5" x14ac:dyDescent="0.25">
      <c r="A2163" s="26" t="str">
        <f t="shared" si="66"/>
        <v>2017Registered nursesAlbertaHospital</v>
      </c>
      <c r="B2163" s="24">
        <v>2017</v>
      </c>
      <c r="C2163" s="9" t="s">
        <v>7</v>
      </c>
      <c r="D2163" s="9" t="s">
        <v>175</v>
      </c>
      <c r="E2163" s="9" t="str">
        <f t="shared" si="67"/>
        <v>Alberta</v>
      </c>
      <c r="F2163" s="9" t="s">
        <v>180</v>
      </c>
      <c r="G2163" s="9" t="s">
        <v>10</v>
      </c>
      <c r="H2163" s="9">
        <v>22267</v>
      </c>
      <c r="I2163" s="9">
        <v>20589</v>
      </c>
      <c r="J2163" s="9">
        <v>1678</v>
      </c>
      <c r="K2163" s="9">
        <v>0</v>
      </c>
      <c r="L2163" s="9">
        <v>663</v>
      </c>
      <c r="M2163" s="9">
        <v>3779</v>
      </c>
      <c r="N2163" s="9">
        <v>3880</v>
      </c>
      <c r="O2163" s="9">
        <v>3119</v>
      </c>
      <c r="P2163" s="9">
        <v>2393</v>
      </c>
      <c r="Q2163" s="9">
        <v>2175</v>
      </c>
      <c r="R2163" s="9">
        <v>2173</v>
      </c>
      <c r="S2163" s="9">
        <v>1831</v>
      </c>
      <c r="T2163" s="9">
        <v>1531</v>
      </c>
      <c r="U2163" s="9">
        <v>576</v>
      </c>
      <c r="V2163" s="9">
        <v>147</v>
      </c>
      <c r="W2163" s="9">
        <v>0</v>
      </c>
      <c r="X2163" s="9">
        <v>20072</v>
      </c>
      <c r="Y2163" s="9">
        <v>2187</v>
      </c>
      <c r="Z2163" s="9">
        <v>8</v>
      </c>
      <c r="AA2163" s="9">
        <v>9677</v>
      </c>
      <c r="AB2163" s="9">
        <v>5162</v>
      </c>
      <c r="AC2163" s="9">
        <v>3724</v>
      </c>
      <c r="AD2163" s="9">
        <v>3704</v>
      </c>
      <c r="AE2163" s="9">
        <v>0</v>
      </c>
      <c r="AF2163" s="9">
        <v>10719</v>
      </c>
      <c r="AG2163" s="9">
        <v>8266</v>
      </c>
      <c r="AH2163" s="9">
        <v>3282</v>
      </c>
      <c r="AI2163" s="9">
        <v>0</v>
      </c>
      <c r="AJ2163" s="9">
        <v>18972</v>
      </c>
      <c r="AK2163" s="9">
        <v>1197</v>
      </c>
      <c r="AL2163" s="9">
        <v>2092</v>
      </c>
      <c r="AM2163" s="9">
        <v>6</v>
      </c>
      <c r="AN2163" s="9">
        <v>21499</v>
      </c>
      <c r="AO2163" s="9">
        <v>336</v>
      </c>
      <c r="AP2163" s="9">
        <v>248</v>
      </c>
      <c r="AQ2163" s="9">
        <v>184</v>
      </c>
      <c r="AR2163" s="9">
        <v>20554</v>
      </c>
      <c r="AS2163" s="9">
        <v>1713</v>
      </c>
      <c r="AT2163" s="10">
        <v>0</v>
      </c>
    </row>
    <row r="2164" spans="1:46" ht="28.5" x14ac:dyDescent="0.25">
      <c r="A2164" s="26" t="str">
        <f t="shared" si="66"/>
        <v>2017Registered nursesAlbertaCommunity health</v>
      </c>
      <c r="B2164" s="24">
        <v>2017</v>
      </c>
      <c r="C2164" s="9" t="s">
        <v>7</v>
      </c>
      <c r="D2164" s="9" t="s">
        <v>175</v>
      </c>
      <c r="E2164" s="9" t="str">
        <f t="shared" si="67"/>
        <v>Alberta</v>
      </c>
      <c r="F2164" s="9" t="s">
        <v>182</v>
      </c>
      <c r="G2164" s="9" t="s">
        <v>11</v>
      </c>
      <c r="H2164" s="9">
        <v>5868</v>
      </c>
      <c r="I2164" s="9">
        <v>5662</v>
      </c>
      <c r="J2164" s="9">
        <v>206</v>
      </c>
      <c r="K2164" s="9">
        <v>0</v>
      </c>
      <c r="L2164" s="9">
        <v>47</v>
      </c>
      <c r="M2164" s="9">
        <v>398</v>
      </c>
      <c r="N2164" s="9">
        <v>714</v>
      </c>
      <c r="O2164" s="9">
        <v>789</v>
      </c>
      <c r="P2164" s="9">
        <v>698</v>
      </c>
      <c r="Q2164" s="9">
        <v>794</v>
      </c>
      <c r="R2164" s="9">
        <v>787</v>
      </c>
      <c r="S2164" s="9">
        <v>719</v>
      </c>
      <c r="T2164" s="9">
        <v>591</v>
      </c>
      <c r="U2164" s="9">
        <v>242</v>
      </c>
      <c r="V2164" s="9">
        <v>89</v>
      </c>
      <c r="W2164" s="9">
        <v>0</v>
      </c>
      <c r="X2164" s="9">
        <v>5572</v>
      </c>
      <c r="Y2164" s="9">
        <v>295</v>
      </c>
      <c r="Z2164" s="9">
        <v>1</v>
      </c>
      <c r="AA2164" s="9">
        <v>1534</v>
      </c>
      <c r="AB2164" s="9">
        <v>1470</v>
      </c>
      <c r="AC2164" s="9">
        <v>1353</v>
      </c>
      <c r="AD2164" s="9">
        <v>1511</v>
      </c>
      <c r="AE2164" s="9">
        <v>0</v>
      </c>
      <c r="AF2164" s="9">
        <v>2087</v>
      </c>
      <c r="AG2164" s="9">
        <v>2816</v>
      </c>
      <c r="AH2164" s="9">
        <v>965</v>
      </c>
      <c r="AI2164" s="9">
        <v>0</v>
      </c>
      <c r="AJ2164" s="9">
        <v>4834</v>
      </c>
      <c r="AK2164" s="9">
        <v>451</v>
      </c>
      <c r="AL2164" s="9">
        <v>583</v>
      </c>
      <c r="AM2164" s="9">
        <v>0</v>
      </c>
      <c r="AN2164" s="9">
        <v>5579</v>
      </c>
      <c r="AO2164" s="9">
        <v>88</v>
      </c>
      <c r="AP2164" s="9">
        <v>168</v>
      </c>
      <c r="AQ2164" s="9">
        <v>33</v>
      </c>
      <c r="AR2164" s="9">
        <v>4934</v>
      </c>
      <c r="AS2164" s="9">
        <v>934</v>
      </c>
      <c r="AT2164" s="10">
        <v>0</v>
      </c>
    </row>
    <row r="2165" spans="1:46" ht="57" x14ac:dyDescent="0.25">
      <c r="A2165" s="26" t="str">
        <f t="shared" si="66"/>
        <v>2017Registered nursesAlbertaNursing home/long-term care</v>
      </c>
      <c r="B2165" s="24">
        <v>2017</v>
      </c>
      <c r="C2165" s="9" t="s">
        <v>7</v>
      </c>
      <c r="D2165" s="9" t="s">
        <v>175</v>
      </c>
      <c r="E2165" s="9" t="str">
        <f t="shared" si="67"/>
        <v>Alberta</v>
      </c>
      <c r="F2165" s="9" t="s">
        <v>181</v>
      </c>
      <c r="G2165" s="9" t="s">
        <v>12</v>
      </c>
      <c r="H2165" s="9">
        <v>2202</v>
      </c>
      <c r="I2165" s="9">
        <v>2071</v>
      </c>
      <c r="J2165" s="9">
        <v>131</v>
      </c>
      <c r="K2165" s="9">
        <v>0</v>
      </c>
      <c r="L2165" s="9">
        <v>38</v>
      </c>
      <c r="M2165" s="9">
        <v>138</v>
      </c>
      <c r="N2165" s="9">
        <v>236</v>
      </c>
      <c r="O2165" s="9">
        <v>186</v>
      </c>
      <c r="P2165" s="9">
        <v>298</v>
      </c>
      <c r="Q2165" s="9">
        <v>329</v>
      </c>
      <c r="R2165" s="9">
        <v>246</v>
      </c>
      <c r="S2165" s="9">
        <v>249</v>
      </c>
      <c r="T2165" s="9">
        <v>254</v>
      </c>
      <c r="U2165" s="9">
        <v>165</v>
      </c>
      <c r="V2165" s="9">
        <v>63</v>
      </c>
      <c r="W2165" s="9">
        <v>0</v>
      </c>
      <c r="X2165" s="9">
        <v>1466</v>
      </c>
      <c r="Y2165" s="9">
        <v>732</v>
      </c>
      <c r="Z2165" s="9">
        <v>4</v>
      </c>
      <c r="AA2165" s="9">
        <v>539</v>
      </c>
      <c r="AB2165" s="9">
        <v>425</v>
      </c>
      <c r="AC2165" s="9">
        <v>606</v>
      </c>
      <c r="AD2165" s="9">
        <v>632</v>
      </c>
      <c r="AE2165" s="9">
        <v>0</v>
      </c>
      <c r="AF2165" s="9">
        <v>851</v>
      </c>
      <c r="AG2165" s="9">
        <v>1017</v>
      </c>
      <c r="AH2165" s="9">
        <v>334</v>
      </c>
      <c r="AI2165" s="9">
        <v>0</v>
      </c>
      <c r="AJ2165" s="9">
        <v>1496</v>
      </c>
      <c r="AK2165" s="9">
        <v>445</v>
      </c>
      <c r="AL2165" s="9">
        <v>261</v>
      </c>
      <c r="AM2165" s="9">
        <v>0</v>
      </c>
      <c r="AN2165" s="9">
        <v>2047</v>
      </c>
      <c r="AO2165" s="9">
        <v>104</v>
      </c>
      <c r="AP2165" s="9">
        <v>45</v>
      </c>
      <c r="AQ2165" s="9">
        <v>6</v>
      </c>
      <c r="AR2165" s="9">
        <v>1763</v>
      </c>
      <c r="AS2165" s="9">
        <v>439</v>
      </c>
      <c r="AT2165" s="10">
        <v>0</v>
      </c>
    </row>
    <row r="2166" spans="1:46" ht="42.75" x14ac:dyDescent="0.25">
      <c r="A2166" s="26" t="str">
        <f t="shared" si="66"/>
        <v>2017Registered nursesAlbertaOther places of work</v>
      </c>
      <c r="B2166" s="24">
        <v>2017</v>
      </c>
      <c r="C2166" s="9" t="s">
        <v>7</v>
      </c>
      <c r="D2166" s="9" t="s">
        <v>175</v>
      </c>
      <c r="E2166" s="9" t="str">
        <f t="shared" si="67"/>
        <v>Alberta</v>
      </c>
      <c r="F2166" s="9" t="s">
        <v>183</v>
      </c>
      <c r="G2166" s="9" t="s">
        <v>13</v>
      </c>
      <c r="H2166" s="9">
        <v>4004</v>
      </c>
      <c r="I2166" s="9">
        <v>3729</v>
      </c>
      <c r="J2166" s="9">
        <v>275</v>
      </c>
      <c r="K2166" s="9">
        <v>0</v>
      </c>
      <c r="L2166" s="9">
        <v>22</v>
      </c>
      <c r="M2166" s="9">
        <v>229</v>
      </c>
      <c r="N2166" s="9">
        <v>379</v>
      </c>
      <c r="O2166" s="9">
        <v>473</v>
      </c>
      <c r="P2166" s="9">
        <v>462</v>
      </c>
      <c r="Q2166" s="9">
        <v>519</v>
      </c>
      <c r="R2166" s="9">
        <v>544</v>
      </c>
      <c r="S2166" s="9">
        <v>584</v>
      </c>
      <c r="T2166" s="9">
        <v>498</v>
      </c>
      <c r="U2166" s="9">
        <v>203</v>
      </c>
      <c r="V2166" s="9">
        <v>91</v>
      </c>
      <c r="W2166" s="9">
        <v>0</v>
      </c>
      <c r="X2166" s="9">
        <v>3788</v>
      </c>
      <c r="Y2166" s="9">
        <v>212</v>
      </c>
      <c r="Z2166" s="9">
        <v>4</v>
      </c>
      <c r="AA2166" s="9">
        <v>860</v>
      </c>
      <c r="AB2166" s="9">
        <v>934</v>
      </c>
      <c r="AC2166" s="9">
        <v>971</v>
      </c>
      <c r="AD2166" s="9">
        <v>1239</v>
      </c>
      <c r="AE2166" s="9">
        <v>0</v>
      </c>
      <c r="AF2166" s="9">
        <v>1983</v>
      </c>
      <c r="AG2166" s="9">
        <v>1301</v>
      </c>
      <c r="AH2166" s="9">
        <v>720</v>
      </c>
      <c r="AI2166" s="9">
        <v>0</v>
      </c>
      <c r="AJ2166" s="9">
        <v>1642</v>
      </c>
      <c r="AK2166" s="9">
        <v>588</v>
      </c>
      <c r="AL2166" s="9">
        <v>1770</v>
      </c>
      <c r="AM2166" s="9">
        <v>4</v>
      </c>
      <c r="AN2166" s="9">
        <v>2618</v>
      </c>
      <c r="AO2166" s="9">
        <v>461</v>
      </c>
      <c r="AP2166" s="9">
        <v>835</v>
      </c>
      <c r="AQ2166" s="9">
        <v>90</v>
      </c>
      <c r="AR2166" s="9">
        <v>3793</v>
      </c>
      <c r="AS2166" s="9">
        <v>211</v>
      </c>
      <c r="AT2166" s="10">
        <v>0</v>
      </c>
    </row>
    <row r="2167" spans="1:46" ht="42.75" x14ac:dyDescent="0.25">
      <c r="A2167" s="26" t="str">
        <f t="shared" si="66"/>
        <v>2017Registered nursesAlbertaUnknown places of work</v>
      </c>
      <c r="B2167" s="24">
        <v>2017</v>
      </c>
      <c r="C2167" s="9" t="s">
        <v>7</v>
      </c>
      <c r="D2167" s="9" t="s">
        <v>175</v>
      </c>
      <c r="E2167" s="9" t="str">
        <f t="shared" si="67"/>
        <v>Alberta</v>
      </c>
      <c r="F2167" s="9" t="s">
        <v>184</v>
      </c>
      <c r="G2167" s="9" t="s">
        <v>49</v>
      </c>
      <c r="H2167" s="9">
        <v>477</v>
      </c>
      <c r="I2167" s="9">
        <v>445</v>
      </c>
      <c r="J2167" s="9">
        <v>32</v>
      </c>
      <c r="K2167" s="9">
        <v>0</v>
      </c>
      <c r="L2167" s="9">
        <v>82</v>
      </c>
      <c r="M2167" s="9">
        <v>137</v>
      </c>
      <c r="N2167" s="9">
        <v>73</v>
      </c>
      <c r="O2167" s="9">
        <v>49</v>
      </c>
      <c r="P2167" s="9">
        <v>27</v>
      </c>
      <c r="Q2167" s="9">
        <v>25</v>
      </c>
      <c r="R2167" s="9">
        <v>29</v>
      </c>
      <c r="S2167" s="9">
        <v>20</v>
      </c>
      <c r="T2167" s="9">
        <v>27</v>
      </c>
      <c r="U2167" s="9">
        <v>3</v>
      </c>
      <c r="V2167" s="9">
        <v>5</v>
      </c>
      <c r="W2167" s="9">
        <v>0</v>
      </c>
      <c r="X2167" s="9">
        <v>453</v>
      </c>
      <c r="Y2167" s="9">
        <v>24</v>
      </c>
      <c r="Z2167" s="9">
        <v>0</v>
      </c>
      <c r="AA2167" s="9">
        <v>332</v>
      </c>
      <c r="AB2167" s="9">
        <v>63</v>
      </c>
      <c r="AC2167" s="9">
        <v>38</v>
      </c>
      <c r="AD2167" s="9">
        <v>44</v>
      </c>
      <c r="AE2167" s="9">
        <v>0</v>
      </c>
      <c r="AF2167" s="9">
        <v>142</v>
      </c>
      <c r="AG2167" s="9">
        <v>145</v>
      </c>
      <c r="AH2167" s="9">
        <v>190</v>
      </c>
      <c r="AI2167" s="9">
        <v>0</v>
      </c>
      <c r="AJ2167" s="9">
        <v>4</v>
      </c>
      <c r="AK2167" s="9">
        <v>0</v>
      </c>
      <c r="AL2167" s="9">
        <v>0</v>
      </c>
      <c r="AM2167" s="9">
        <v>473</v>
      </c>
      <c r="AN2167" s="9">
        <v>4</v>
      </c>
      <c r="AO2167" s="9">
        <v>0</v>
      </c>
      <c r="AP2167" s="9">
        <v>0</v>
      </c>
      <c r="AQ2167" s="9">
        <v>473</v>
      </c>
      <c r="AR2167" s="9">
        <v>431</v>
      </c>
      <c r="AS2167" s="9">
        <v>45</v>
      </c>
      <c r="AT2167" s="10">
        <v>1</v>
      </c>
    </row>
    <row r="2168" spans="1:46" ht="42.75" x14ac:dyDescent="0.25">
      <c r="A2168" s="26" t="str">
        <f t="shared" si="66"/>
        <v>2017Registered nursesBritish ColumbiaAll places of work</v>
      </c>
      <c r="B2168" s="24">
        <v>2017</v>
      </c>
      <c r="C2168" s="9" t="s">
        <v>7</v>
      </c>
      <c r="D2168" s="9" t="s">
        <v>167</v>
      </c>
      <c r="E2168" s="9" t="str">
        <f t="shared" si="67"/>
        <v>British Columbia</v>
      </c>
      <c r="F2168" s="9" t="s">
        <v>179</v>
      </c>
      <c r="G2168" s="9" t="s">
        <v>9</v>
      </c>
      <c r="H2168" s="9">
        <v>35530</v>
      </c>
      <c r="I2168" s="9">
        <v>32606</v>
      </c>
      <c r="J2168" s="9">
        <v>2924</v>
      </c>
      <c r="K2168" s="9">
        <v>0</v>
      </c>
      <c r="L2168" s="9">
        <v>499</v>
      </c>
      <c r="M2168" s="9">
        <v>3747</v>
      </c>
      <c r="N2168" s="9">
        <v>5084</v>
      </c>
      <c r="O2168" s="9">
        <v>4651</v>
      </c>
      <c r="P2168" s="9">
        <v>4064</v>
      </c>
      <c r="Q2168" s="9">
        <v>4195</v>
      </c>
      <c r="R2168" s="9">
        <v>4046</v>
      </c>
      <c r="S2168" s="9">
        <v>4164</v>
      </c>
      <c r="T2168" s="9">
        <v>3284</v>
      </c>
      <c r="U2168" s="9">
        <v>1339</v>
      </c>
      <c r="V2168" s="9">
        <v>457</v>
      </c>
      <c r="W2168" s="9">
        <v>0</v>
      </c>
      <c r="X2168" s="9">
        <v>29872</v>
      </c>
      <c r="Y2168" s="9">
        <v>5231</v>
      </c>
      <c r="Z2168" s="9">
        <v>427</v>
      </c>
      <c r="AA2168" s="9">
        <v>10451</v>
      </c>
      <c r="AB2168" s="9">
        <v>7347</v>
      </c>
      <c r="AC2168" s="9">
        <v>7693</v>
      </c>
      <c r="AD2168" s="9">
        <v>7697</v>
      </c>
      <c r="AE2168" s="9">
        <v>2342</v>
      </c>
      <c r="AF2168" s="9">
        <v>19851</v>
      </c>
      <c r="AG2168" s="9">
        <v>9764</v>
      </c>
      <c r="AH2168" s="9">
        <v>5827</v>
      </c>
      <c r="AI2168" s="9">
        <v>88</v>
      </c>
      <c r="AJ2168" s="9">
        <v>28016</v>
      </c>
      <c r="AK2168" s="9">
        <v>2658</v>
      </c>
      <c r="AL2168" s="9">
        <v>4722</v>
      </c>
      <c r="AM2168" s="9">
        <v>134</v>
      </c>
      <c r="AN2168" s="9">
        <v>32129</v>
      </c>
      <c r="AO2168" s="9">
        <v>1318</v>
      </c>
      <c r="AP2168" s="9">
        <v>1852</v>
      </c>
      <c r="AQ2168" s="9">
        <v>231</v>
      </c>
      <c r="AR2168" s="9">
        <v>33502</v>
      </c>
      <c r="AS2168" s="9">
        <v>2012</v>
      </c>
      <c r="AT2168" s="10">
        <v>16</v>
      </c>
    </row>
    <row r="2169" spans="1:46" ht="28.5" x14ac:dyDescent="0.25">
      <c r="A2169" s="26" t="str">
        <f t="shared" si="66"/>
        <v>2017Registered nursesBritish ColumbiaHospital</v>
      </c>
      <c r="B2169" s="24">
        <v>2017</v>
      </c>
      <c r="C2169" s="9" t="s">
        <v>7</v>
      </c>
      <c r="D2169" s="9" t="s">
        <v>167</v>
      </c>
      <c r="E2169" s="9" t="str">
        <f t="shared" si="67"/>
        <v>British Columbia</v>
      </c>
      <c r="F2169" s="9" t="s">
        <v>180</v>
      </c>
      <c r="G2169" s="9" t="s">
        <v>10</v>
      </c>
      <c r="H2169" s="9">
        <v>23340</v>
      </c>
      <c r="I2169" s="9">
        <v>21151</v>
      </c>
      <c r="J2169" s="9">
        <v>2189</v>
      </c>
      <c r="K2169" s="9">
        <v>0</v>
      </c>
      <c r="L2169" s="9">
        <v>433</v>
      </c>
      <c r="M2169" s="9">
        <v>3200</v>
      </c>
      <c r="N2169" s="9">
        <v>3964</v>
      </c>
      <c r="O2169" s="9">
        <v>3278</v>
      </c>
      <c r="P2169" s="9">
        <v>2735</v>
      </c>
      <c r="Q2169" s="9">
        <v>2642</v>
      </c>
      <c r="R2169" s="9">
        <v>2327</v>
      </c>
      <c r="S2169" s="9">
        <v>2323</v>
      </c>
      <c r="T2169" s="9">
        <v>1678</v>
      </c>
      <c r="U2169" s="9">
        <v>583</v>
      </c>
      <c r="V2169" s="9">
        <v>177</v>
      </c>
      <c r="W2169" s="9">
        <v>0</v>
      </c>
      <c r="X2169" s="9">
        <v>19720</v>
      </c>
      <c r="Y2169" s="9">
        <v>3313</v>
      </c>
      <c r="Z2169" s="9">
        <v>307</v>
      </c>
      <c r="AA2169" s="9">
        <v>8224</v>
      </c>
      <c r="AB2169" s="9">
        <v>4765</v>
      </c>
      <c r="AC2169" s="9">
        <v>4502</v>
      </c>
      <c r="AD2169" s="9">
        <v>3893</v>
      </c>
      <c r="AE2169" s="9">
        <v>1956</v>
      </c>
      <c r="AF2169" s="9">
        <v>13388</v>
      </c>
      <c r="AG2169" s="9">
        <v>6224</v>
      </c>
      <c r="AH2169" s="9">
        <v>3693</v>
      </c>
      <c r="AI2169" s="9">
        <v>35</v>
      </c>
      <c r="AJ2169" s="9">
        <v>20426</v>
      </c>
      <c r="AK2169" s="9">
        <v>1177</v>
      </c>
      <c r="AL2169" s="9">
        <v>1737</v>
      </c>
      <c r="AM2169" s="9">
        <v>0</v>
      </c>
      <c r="AN2169" s="9">
        <v>22354</v>
      </c>
      <c r="AO2169" s="9">
        <v>495</v>
      </c>
      <c r="AP2169" s="9">
        <v>438</v>
      </c>
      <c r="AQ2169" s="9">
        <v>53</v>
      </c>
      <c r="AR2169" s="9">
        <v>22310</v>
      </c>
      <c r="AS2169" s="9">
        <v>1024</v>
      </c>
      <c r="AT2169" s="10">
        <v>6</v>
      </c>
    </row>
    <row r="2170" spans="1:46" ht="28.5" x14ac:dyDescent="0.25">
      <c r="A2170" s="26" t="str">
        <f t="shared" si="66"/>
        <v>2017Registered nursesBritish ColumbiaCommunity health</v>
      </c>
      <c r="B2170" s="24">
        <v>2017</v>
      </c>
      <c r="C2170" s="9" t="s">
        <v>7</v>
      </c>
      <c r="D2170" s="9" t="s">
        <v>167</v>
      </c>
      <c r="E2170" s="9" t="str">
        <f t="shared" si="67"/>
        <v>British Columbia</v>
      </c>
      <c r="F2170" s="9" t="s">
        <v>182</v>
      </c>
      <c r="G2170" s="9" t="s">
        <v>11</v>
      </c>
      <c r="H2170" s="9">
        <v>5859</v>
      </c>
      <c r="I2170" s="9">
        <v>5591</v>
      </c>
      <c r="J2170" s="9">
        <v>268</v>
      </c>
      <c r="K2170" s="9">
        <v>0</v>
      </c>
      <c r="L2170" s="9">
        <v>26</v>
      </c>
      <c r="M2170" s="9">
        <v>263</v>
      </c>
      <c r="N2170" s="9">
        <v>623</v>
      </c>
      <c r="O2170" s="9">
        <v>746</v>
      </c>
      <c r="P2170" s="9">
        <v>676</v>
      </c>
      <c r="Q2170" s="9">
        <v>733</v>
      </c>
      <c r="R2170" s="9">
        <v>817</v>
      </c>
      <c r="S2170" s="9">
        <v>854</v>
      </c>
      <c r="T2170" s="9">
        <v>731</v>
      </c>
      <c r="U2170" s="9">
        <v>297</v>
      </c>
      <c r="V2170" s="9">
        <v>93</v>
      </c>
      <c r="W2170" s="9">
        <v>0</v>
      </c>
      <c r="X2170" s="9">
        <v>5322</v>
      </c>
      <c r="Y2170" s="9">
        <v>487</v>
      </c>
      <c r="Z2170" s="9">
        <v>50</v>
      </c>
      <c r="AA2170" s="9">
        <v>1230</v>
      </c>
      <c r="AB2170" s="9">
        <v>1322</v>
      </c>
      <c r="AC2170" s="9">
        <v>1459</v>
      </c>
      <c r="AD2170" s="9">
        <v>1649</v>
      </c>
      <c r="AE2170" s="9">
        <v>199</v>
      </c>
      <c r="AF2170" s="9">
        <v>2795</v>
      </c>
      <c r="AG2170" s="9">
        <v>2011</v>
      </c>
      <c r="AH2170" s="9">
        <v>1042</v>
      </c>
      <c r="AI2170" s="9">
        <v>11</v>
      </c>
      <c r="AJ2170" s="9">
        <v>4620</v>
      </c>
      <c r="AK2170" s="9">
        <v>528</v>
      </c>
      <c r="AL2170" s="9">
        <v>711</v>
      </c>
      <c r="AM2170" s="9">
        <v>0</v>
      </c>
      <c r="AN2170" s="9">
        <v>5498</v>
      </c>
      <c r="AO2170" s="9">
        <v>150</v>
      </c>
      <c r="AP2170" s="9">
        <v>194</v>
      </c>
      <c r="AQ2170" s="9">
        <v>17</v>
      </c>
      <c r="AR2170" s="9">
        <v>5183</v>
      </c>
      <c r="AS2170" s="9">
        <v>669</v>
      </c>
      <c r="AT2170" s="10">
        <v>7</v>
      </c>
    </row>
    <row r="2171" spans="1:46" ht="57" x14ac:dyDescent="0.25">
      <c r="A2171" s="26" t="str">
        <f t="shared" si="66"/>
        <v>2017Registered nursesBritish ColumbiaNursing home/long-term care</v>
      </c>
      <c r="B2171" s="24">
        <v>2017</v>
      </c>
      <c r="C2171" s="9" t="s">
        <v>7</v>
      </c>
      <c r="D2171" s="9" t="s">
        <v>167</v>
      </c>
      <c r="E2171" s="9" t="str">
        <f t="shared" si="67"/>
        <v>British Columbia</v>
      </c>
      <c r="F2171" s="9" t="s">
        <v>181</v>
      </c>
      <c r="G2171" s="9" t="s">
        <v>12</v>
      </c>
      <c r="H2171" s="9">
        <v>2512</v>
      </c>
      <c r="I2171" s="9">
        <v>2315</v>
      </c>
      <c r="J2171" s="9">
        <v>197</v>
      </c>
      <c r="K2171" s="9">
        <v>0</v>
      </c>
      <c r="L2171" s="9">
        <v>11</v>
      </c>
      <c r="M2171" s="9">
        <v>119</v>
      </c>
      <c r="N2171" s="9">
        <v>206</v>
      </c>
      <c r="O2171" s="9">
        <v>203</v>
      </c>
      <c r="P2171" s="9">
        <v>252</v>
      </c>
      <c r="Q2171" s="9">
        <v>366</v>
      </c>
      <c r="R2171" s="9">
        <v>324</v>
      </c>
      <c r="S2171" s="9">
        <v>401</v>
      </c>
      <c r="T2171" s="9">
        <v>357</v>
      </c>
      <c r="U2171" s="9">
        <v>189</v>
      </c>
      <c r="V2171" s="9">
        <v>84</v>
      </c>
      <c r="W2171" s="9">
        <v>0</v>
      </c>
      <c r="X2171" s="9">
        <v>1391</v>
      </c>
      <c r="Y2171" s="9">
        <v>1073</v>
      </c>
      <c r="Z2171" s="9">
        <v>48</v>
      </c>
      <c r="AA2171" s="9">
        <v>414</v>
      </c>
      <c r="AB2171" s="9">
        <v>438</v>
      </c>
      <c r="AC2171" s="9">
        <v>769</v>
      </c>
      <c r="AD2171" s="9">
        <v>840</v>
      </c>
      <c r="AE2171" s="9">
        <v>51</v>
      </c>
      <c r="AF2171" s="9">
        <v>1388</v>
      </c>
      <c r="AG2171" s="9">
        <v>707</v>
      </c>
      <c r="AH2171" s="9">
        <v>404</v>
      </c>
      <c r="AI2171" s="9">
        <v>13</v>
      </c>
      <c r="AJ2171" s="9">
        <v>1830</v>
      </c>
      <c r="AK2171" s="9">
        <v>522</v>
      </c>
      <c r="AL2171" s="9">
        <v>160</v>
      </c>
      <c r="AM2171" s="9">
        <v>0</v>
      </c>
      <c r="AN2171" s="9">
        <v>2398</v>
      </c>
      <c r="AO2171" s="9">
        <v>91</v>
      </c>
      <c r="AP2171" s="9">
        <v>20</v>
      </c>
      <c r="AQ2171" s="9">
        <v>3</v>
      </c>
      <c r="AR2171" s="9">
        <v>2334</v>
      </c>
      <c r="AS2171" s="9">
        <v>178</v>
      </c>
      <c r="AT2171" s="10">
        <v>0</v>
      </c>
    </row>
    <row r="2172" spans="1:46" ht="42.75" x14ac:dyDescent="0.25">
      <c r="A2172" s="26" t="str">
        <f t="shared" si="66"/>
        <v>2017Registered nursesBritish ColumbiaOther places of work</v>
      </c>
      <c r="B2172" s="24">
        <v>2017</v>
      </c>
      <c r="C2172" s="9" t="s">
        <v>7</v>
      </c>
      <c r="D2172" s="9" t="s">
        <v>167</v>
      </c>
      <c r="E2172" s="9" t="str">
        <f t="shared" si="67"/>
        <v>British Columbia</v>
      </c>
      <c r="F2172" s="9" t="s">
        <v>183</v>
      </c>
      <c r="G2172" s="9" t="s">
        <v>13</v>
      </c>
      <c r="H2172" s="9">
        <v>3684</v>
      </c>
      <c r="I2172" s="9">
        <v>3430</v>
      </c>
      <c r="J2172" s="9">
        <v>254</v>
      </c>
      <c r="K2172" s="9">
        <v>0</v>
      </c>
      <c r="L2172" s="9">
        <v>6</v>
      </c>
      <c r="M2172" s="9">
        <v>115</v>
      </c>
      <c r="N2172" s="9">
        <v>272</v>
      </c>
      <c r="O2172" s="9">
        <v>406</v>
      </c>
      <c r="P2172" s="9">
        <v>393</v>
      </c>
      <c r="Q2172" s="9">
        <v>449</v>
      </c>
      <c r="R2172" s="9">
        <v>574</v>
      </c>
      <c r="S2172" s="9">
        <v>582</v>
      </c>
      <c r="T2172" s="9">
        <v>515</v>
      </c>
      <c r="U2172" s="9">
        <v>269</v>
      </c>
      <c r="V2172" s="9">
        <v>103</v>
      </c>
      <c r="W2172" s="9">
        <v>0</v>
      </c>
      <c r="X2172" s="9">
        <v>3311</v>
      </c>
      <c r="Y2172" s="9">
        <v>352</v>
      </c>
      <c r="Z2172" s="9">
        <v>21</v>
      </c>
      <c r="AA2172" s="9">
        <v>531</v>
      </c>
      <c r="AB2172" s="9">
        <v>811</v>
      </c>
      <c r="AC2172" s="9">
        <v>957</v>
      </c>
      <c r="AD2172" s="9">
        <v>1310</v>
      </c>
      <c r="AE2172" s="9">
        <v>75</v>
      </c>
      <c r="AF2172" s="9">
        <v>2238</v>
      </c>
      <c r="AG2172" s="9">
        <v>809</v>
      </c>
      <c r="AH2172" s="9">
        <v>622</v>
      </c>
      <c r="AI2172" s="9">
        <v>15</v>
      </c>
      <c r="AJ2172" s="9">
        <v>1140</v>
      </c>
      <c r="AK2172" s="9">
        <v>431</v>
      </c>
      <c r="AL2172" s="9">
        <v>2113</v>
      </c>
      <c r="AM2172" s="9">
        <v>0</v>
      </c>
      <c r="AN2172" s="9">
        <v>1878</v>
      </c>
      <c r="AO2172" s="9">
        <v>582</v>
      </c>
      <c r="AP2172" s="9">
        <v>1200</v>
      </c>
      <c r="AQ2172" s="9">
        <v>24</v>
      </c>
      <c r="AR2172" s="9">
        <v>3554</v>
      </c>
      <c r="AS2172" s="9">
        <v>128</v>
      </c>
      <c r="AT2172" s="10">
        <v>2</v>
      </c>
    </row>
    <row r="2173" spans="1:46" ht="42.75" x14ac:dyDescent="0.25">
      <c r="A2173" s="26" t="str">
        <f t="shared" si="66"/>
        <v>2017Registered nursesBritish ColumbiaUnknown places of work</v>
      </c>
      <c r="B2173" s="24">
        <v>2017</v>
      </c>
      <c r="C2173" s="9" t="s">
        <v>7</v>
      </c>
      <c r="D2173" s="9" t="s">
        <v>167</v>
      </c>
      <c r="E2173" s="9" t="str">
        <f t="shared" si="67"/>
        <v>British Columbia</v>
      </c>
      <c r="F2173" s="9" t="s">
        <v>184</v>
      </c>
      <c r="G2173" s="9" t="s">
        <v>49</v>
      </c>
      <c r="H2173" s="9">
        <v>135</v>
      </c>
      <c r="I2173" s="9">
        <v>119</v>
      </c>
      <c r="J2173" s="9">
        <v>16</v>
      </c>
      <c r="K2173" s="9">
        <v>0</v>
      </c>
      <c r="L2173" s="9">
        <v>23</v>
      </c>
      <c r="M2173" s="9">
        <v>50</v>
      </c>
      <c r="N2173" s="9">
        <v>19</v>
      </c>
      <c r="O2173" s="9">
        <v>18</v>
      </c>
      <c r="P2173" s="9">
        <v>8</v>
      </c>
      <c r="Q2173" s="9">
        <v>5</v>
      </c>
      <c r="R2173" s="9">
        <v>4</v>
      </c>
      <c r="S2173" s="9">
        <v>4</v>
      </c>
      <c r="T2173" s="9">
        <v>3</v>
      </c>
      <c r="U2173" s="9">
        <v>1</v>
      </c>
      <c r="V2173" s="9">
        <v>0</v>
      </c>
      <c r="W2173" s="9">
        <v>0</v>
      </c>
      <c r="X2173" s="9">
        <v>128</v>
      </c>
      <c r="Y2173" s="9">
        <v>6</v>
      </c>
      <c r="Z2173" s="9">
        <v>1</v>
      </c>
      <c r="AA2173" s="9">
        <v>52</v>
      </c>
      <c r="AB2173" s="9">
        <v>11</v>
      </c>
      <c r="AC2173" s="9">
        <v>6</v>
      </c>
      <c r="AD2173" s="9">
        <v>5</v>
      </c>
      <c r="AE2173" s="9">
        <v>61</v>
      </c>
      <c r="AF2173" s="9">
        <v>42</v>
      </c>
      <c r="AG2173" s="9">
        <v>13</v>
      </c>
      <c r="AH2173" s="9">
        <v>66</v>
      </c>
      <c r="AI2173" s="9">
        <v>14</v>
      </c>
      <c r="AJ2173" s="9">
        <v>0</v>
      </c>
      <c r="AK2173" s="9">
        <v>0</v>
      </c>
      <c r="AL2173" s="9">
        <v>1</v>
      </c>
      <c r="AM2173" s="9">
        <v>134</v>
      </c>
      <c r="AN2173" s="9">
        <v>1</v>
      </c>
      <c r="AO2173" s="9">
        <v>0</v>
      </c>
      <c r="AP2173" s="9">
        <v>0</v>
      </c>
      <c r="AQ2173" s="9">
        <v>134</v>
      </c>
      <c r="AR2173" s="9">
        <v>121</v>
      </c>
      <c r="AS2173" s="9">
        <v>13</v>
      </c>
      <c r="AT2173" s="10">
        <v>1</v>
      </c>
    </row>
    <row r="2174" spans="1:46" ht="42.75" x14ac:dyDescent="0.25">
      <c r="A2174" s="26" t="str">
        <f t="shared" si="66"/>
        <v>2017Registered nursesYukonAll places of work</v>
      </c>
      <c r="B2174" s="24">
        <v>2017</v>
      </c>
      <c r="C2174" s="9" t="s">
        <v>7</v>
      </c>
      <c r="D2174" s="9" t="s">
        <v>168</v>
      </c>
      <c r="E2174" s="9" t="str">
        <f t="shared" si="67"/>
        <v>Yukon</v>
      </c>
      <c r="F2174" s="9" t="s">
        <v>179</v>
      </c>
      <c r="G2174" s="9" t="s">
        <v>9</v>
      </c>
      <c r="H2174" s="9">
        <v>440</v>
      </c>
      <c r="I2174" s="9">
        <v>401</v>
      </c>
      <c r="J2174" s="9">
        <v>39</v>
      </c>
      <c r="K2174" s="9">
        <v>0</v>
      </c>
      <c r="L2174" s="9">
        <v>8</v>
      </c>
      <c r="M2174" s="9">
        <v>55</v>
      </c>
      <c r="N2174" s="9">
        <v>78</v>
      </c>
      <c r="O2174" s="9">
        <v>62</v>
      </c>
      <c r="P2174" s="9">
        <v>57</v>
      </c>
      <c r="Q2174" s="9">
        <v>46</v>
      </c>
      <c r="R2174" s="9">
        <v>41</v>
      </c>
      <c r="S2174" s="9">
        <v>47</v>
      </c>
      <c r="T2174" s="9">
        <v>32</v>
      </c>
      <c r="U2174" s="9">
        <v>13</v>
      </c>
      <c r="V2174" s="9">
        <v>1</v>
      </c>
      <c r="W2174" s="9">
        <v>0</v>
      </c>
      <c r="X2174" s="9">
        <v>395</v>
      </c>
      <c r="Y2174" s="9">
        <v>43</v>
      </c>
      <c r="Z2174" s="9">
        <v>2</v>
      </c>
      <c r="AA2174" s="9">
        <v>177</v>
      </c>
      <c r="AB2174" s="9">
        <v>109</v>
      </c>
      <c r="AC2174" s="9">
        <v>71</v>
      </c>
      <c r="AD2174" s="9">
        <v>83</v>
      </c>
      <c r="AE2174" s="9">
        <v>0</v>
      </c>
      <c r="AF2174" s="9">
        <v>193</v>
      </c>
      <c r="AG2174" s="9">
        <v>190</v>
      </c>
      <c r="AH2174" s="9">
        <v>57</v>
      </c>
      <c r="AI2174" s="9">
        <v>0</v>
      </c>
      <c r="AJ2174" s="9">
        <v>329</v>
      </c>
      <c r="AK2174" s="9">
        <v>39</v>
      </c>
      <c r="AL2174" s="9">
        <v>63</v>
      </c>
      <c r="AM2174" s="9">
        <v>9</v>
      </c>
      <c r="AN2174" s="9">
        <v>382</v>
      </c>
      <c r="AO2174" s="9">
        <v>38</v>
      </c>
      <c r="AP2174" s="9">
        <v>13</v>
      </c>
      <c r="AQ2174" s="9">
        <v>7</v>
      </c>
      <c r="AR2174" s="9">
        <v>360</v>
      </c>
      <c r="AS2174" s="9">
        <v>80</v>
      </c>
      <c r="AT2174" s="10">
        <v>0</v>
      </c>
    </row>
    <row r="2175" spans="1:46" ht="28.5" x14ac:dyDescent="0.25">
      <c r="A2175" s="26" t="str">
        <f t="shared" si="66"/>
        <v>2017Registered nursesYukonHospital</v>
      </c>
      <c r="B2175" s="24">
        <v>2017</v>
      </c>
      <c r="C2175" s="9" t="s">
        <v>7</v>
      </c>
      <c r="D2175" s="9" t="s">
        <v>168</v>
      </c>
      <c r="E2175" s="9" t="str">
        <f t="shared" si="67"/>
        <v>Yukon</v>
      </c>
      <c r="F2175" s="9" t="s">
        <v>180</v>
      </c>
      <c r="G2175" s="9" t="s">
        <v>10</v>
      </c>
      <c r="H2175" s="9">
        <v>231</v>
      </c>
      <c r="I2175" s="9">
        <v>209</v>
      </c>
      <c r="J2175" s="9">
        <v>22</v>
      </c>
      <c r="K2175" s="9">
        <v>0</v>
      </c>
      <c r="L2175" s="9">
        <v>6</v>
      </c>
      <c r="M2175" s="9">
        <v>40</v>
      </c>
      <c r="N2175" s="9">
        <v>53</v>
      </c>
      <c r="O2175" s="9">
        <v>34</v>
      </c>
      <c r="P2175" s="9">
        <v>23</v>
      </c>
      <c r="Q2175" s="9">
        <v>18</v>
      </c>
      <c r="R2175" s="9">
        <v>17</v>
      </c>
      <c r="S2175" s="9">
        <v>21</v>
      </c>
      <c r="T2175" s="9">
        <v>14</v>
      </c>
      <c r="U2175" s="9">
        <v>4</v>
      </c>
      <c r="V2175" s="9">
        <v>1</v>
      </c>
      <c r="W2175" s="9">
        <v>0</v>
      </c>
      <c r="X2175" s="9">
        <v>209</v>
      </c>
      <c r="Y2175" s="9">
        <v>22</v>
      </c>
      <c r="Z2175" s="9">
        <v>0</v>
      </c>
      <c r="AA2175" s="9">
        <v>116</v>
      </c>
      <c r="AB2175" s="9">
        <v>54</v>
      </c>
      <c r="AC2175" s="9">
        <v>29</v>
      </c>
      <c r="AD2175" s="9">
        <v>32</v>
      </c>
      <c r="AE2175" s="9">
        <v>0</v>
      </c>
      <c r="AF2175" s="9">
        <v>87</v>
      </c>
      <c r="AG2175" s="9">
        <v>109</v>
      </c>
      <c r="AH2175" s="9">
        <v>35</v>
      </c>
      <c r="AI2175" s="9">
        <v>0</v>
      </c>
      <c r="AJ2175" s="9">
        <v>205</v>
      </c>
      <c r="AK2175" s="9">
        <v>9</v>
      </c>
      <c r="AL2175" s="9">
        <v>14</v>
      </c>
      <c r="AM2175" s="9">
        <v>3</v>
      </c>
      <c r="AN2175" s="9">
        <v>212</v>
      </c>
      <c r="AO2175" s="9">
        <v>15</v>
      </c>
      <c r="AP2175" s="9">
        <v>1</v>
      </c>
      <c r="AQ2175" s="9">
        <v>3</v>
      </c>
      <c r="AR2175" s="9">
        <v>206</v>
      </c>
      <c r="AS2175" s="9">
        <v>25</v>
      </c>
      <c r="AT2175" s="10">
        <v>0</v>
      </c>
    </row>
    <row r="2176" spans="1:46" ht="28.5" x14ac:dyDescent="0.25">
      <c r="A2176" s="26" t="str">
        <f t="shared" si="66"/>
        <v>2017Registered nursesYukonCommunity health</v>
      </c>
      <c r="B2176" s="24">
        <v>2017</v>
      </c>
      <c r="C2176" s="9" t="s">
        <v>7</v>
      </c>
      <c r="D2176" s="9" t="s">
        <v>168</v>
      </c>
      <c r="E2176" s="9" t="str">
        <f t="shared" si="67"/>
        <v>Yukon</v>
      </c>
      <c r="F2176" s="9" t="s">
        <v>182</v>
      </c>
      <c r="G2176" s="9" t="s">
        <v>11</v>
      </c>
      <c r="H2176" s="9">
        <v>128</v>
      </c>
      <c r="I2176" s="9">
        <v>121</v>
      </c>
      <c r="J2176" s="9">
        <v>7</v>
      </c>
      <c r="K2176" s="9">
        <v>0</v>
      </c>
      <c r="L2176" s="9">
        <v>2</v>
      </c>
      <c r="M2176" s="9">
        <v>10</v>
      </c>
      <c r="N2176" s="9">
        <v>13</v>
      </c>
      <c r="O2176" s="9">
        <v>17</v>
      </c>
      <c r="P2176" s="9">
        <v>20</v>
      </c>
      <c r="Q2176" s="9">
        <v>18</v>
      </c>
      <c r="R2176" s="9">
        <v>17</v>
      </c>
      <c r="S2176" s="9">
        <v>14</v>
      </c>
      <c r="T2176" s="9">
        <v>10</v>
      </c>
      <c r="U2176" s="9">
        <v>7</v>
      </c>
      <c r="V2176" s="9">
        <v>0</v>
      </c>
      <c r="W2176" s="9">
        <v>0</v>
      </c>
      <c r="X2176" s="9">
        <v>120</v>
      </c>
      <c r="Y2176" s="9">
        <v>6</v>
      </c>
      <c r="Z2176" s="9">
        <v>2</v>
      </c>
      <c r="AA2176" s="9">
        <v>33</v>
      </c>
      <c r="AB2176" s="9">
        <v>37</v>
      </c>
      <c r="AC2176" s="9">
        <v>28</v>
      </c>
      <c r="AD2176" s="9">
        <v>30</v>
      </c>
      <c r="AE2176" s="9">
        <v>0</v>
      </c>
      <c r="AF2176" s="9">
        <v>46</v>
      </c>
      <c r="AG2176" s="9">
        <v>62</v>
      </c>
      <c r="AH2176" s="9">
        <v>20</v>
      </c>
      <c r="AI2176" s="9">
        <v>0</v>
      </c>
      <c r="AJ2176" s="9">
        <v>99</v>
      </c>
      <c r="AK2176" s="9">
        <v>11</v>
      </c>
      <c r="AL2176" s="9">
        <v>15</v>
      </c>
      <c r="AM2176" s="9">
        <v>3</v>
      </c>
      <c r="AN2176" s="9">
        <v>119</v>
      </c>
      <c r="AO2176" s="9">
        <v>7</v>
      </c>
      <c r="AP2176" s="9">
        <v>1</v>
      </c>
      <c r="AQ2176" s="9">
        <v>1</v>
      </c>
      <c r="AR2176" s="9">
        <v>73</v>
      </c>
      <c r="AS2176" s="9">
        <v>55</v>
      </c>
      <c r="AT2176" s="10">
        <v>0</v>
      </c>
    </row>
    <row r="2177" spans="1:46" ht="57" x14ac:dyDescent="0.25">
      <c r="A2177" s="26" t="str">
        <f t="shared" si="66"/>
        <v>2017Registered nursesYukonNursing home/long-term care</v>
      </c>
      <c r="B2177" s="24">
        <v>2017</v>
      </c>
      <c r="C2177" s="9" t="s">
        <v>7</v>
      </c>
      <c r="D2177" s="9" t="s">
        <v>168</v>
      </c>
      <c r="E2177" s="9" t="str">
        <f t="shared" si="67"/>
        <v>Yukon</v>
      </c>
      <c r="F2177" s="9" t="s">
        <v>181</v>
      </c>
      <c r="G2177" s="9" t="s">
        <v>12</v>
      </c>
      <c r="H2177" s="9">
        <v>30</v>
      </c>
      <c r="I2177" s="9">
        <v>28</v>
      </c>
      <c r="J2177" s="9">
        <v>2</v>
      </c>
      <c r="K2177" s="9">
        <v>0</v>
      </c>
      <c r="L2177" s="9">
        <v>0</v>
      </c>
      <c r="M2177" s="9">
        <v>4</v>
      </c>
      <c r="N2177" s="9">
        <v>5</v>
      </c>
      <c r="O2177" s="9">
        <v>1</v>
      </c>
      <c r="P2177" s="9">
        <v>6</v>
      </c>
      <c r="Q2177" s="9">
        <v>5</v>
      </c>
      <c r="R2177" s="9">
        <v>2</v>
      </c>
      <c r="S2177" s="9">
        <v>3</v>
      </c>
      <c r="T2177" s="9">
        <v>3</v>
      </c>
      <c r="U2177" s="9">
        <v>1</v>
      </c>
      <c r="V2177" s="9">
        <v>0</v>
      </c>
      <c r="W2177" s="9">
        <v>0</v>
      </c>
      <c r="X2177" s="9">
        <v>21</v>
      </c>
      <c r="Y2177" s="9">
        <v>9</v>
      </c>
      <c r="Z2177" s="9">
        <v>0</v>
      </c>
      <c r="AA2177" s="9">
        <v>13</v>
      </c>
      <c r="AB2177" s="9">
        <v>5</v>
      </c>
      <c r="AC2177" s="9">
        <v>6</v>
      </c>
      <c r="AD2177" s="9">
        <v>6</v>
      </c>
      <c r="AE2177" s="9">
        <v>0</v>
      </c>
      <c r="AF2177" s="9">
        <v>26</v>
      </c>
      <c r="AG2177" s="9">
        <v>4</v>
      </c>
      <c r="AH2177" s="9">
        <v>0</v>
      </c>
      <c r="AI2177" s="9">
        <v>0</v>
      </c>
      <c r="AJ2177" s="9">
        <v>13</v>
      </c>
      <c r="AK2177" s="9">
        <v>8</v>
      </c>
      <c r="AL2177" s="9">
        <v>9</v>
      </c>
      <c r="AM2177" s="9">
        <v>0</v>
      </c>
      <c r="AN2177" s="9">
        <v>27</v>
      </c>
      <c r="AO2177" s="9">
        <v>2</v>
      </c>
      <c r="AP2177" s="9">
        <v>0</v>
      </c>
      <c r="AQ2177" s="9">
        <v>1</v>
      </c>
      <c r="AR2177" s="9">
        <v>30</v>
      </c>
      <c r="AS2177" s="9">
        <v>0</v>
      </c>
      <c r="AT2177" s="10">
        <v>0</v>
      </c>
    </row>
    <row r="2178" spans="1:46" ht="42.75" x14ac:dyDescent="0.25">
      <c r="A2178" s="26" t="str">
        <f t="shared" si="66"/>
        <v>2017Registered nursesYukonOther places of work</v>
      </c>
      <c r="B2178" s="24">
        <v>2017</v>
      </c>
      <c r="C2178" s="9" t="s">
        <v>7</v>
      </c>
      <c r="D2178" s="9" t="s">
        <v>168</v>
      </c>
      <c r="E2178" s="9" t="str">
        <f t="shared" si="67"/>
        <v>Yukon</v>
      </c>
      <c r="F2178" s="9" t="s">
        <v>183</v>
      </c>
      <c r="G2178" s="9" t="s">
        <v>13</v>
      </c>
      <c r="H2178" s="9">
        <v>50</v>
      </c>
      <c r="I2178" s="9">
        <v>42</v>
      </c>
      <c r="J2178" s="9">
        <v>8</v>
      </c>
      <c r="K2178" s="9">
        <v>0</v>
      </c>
      <c r="L2178" s="9">
        <v>0</v>
      </c>
      <c r="M2178" s="9">
        <v>0</v>
      </c>
      <c r="N2178" s="9">
        <v>7</v>
      </c>
      <c r="O2178" s="9">
        <v>10</v>
      </c>
      <c r="P2178" s="9">
        <v>8</v>
      </c>
      <c r="Q2178" s="9">
        <v>5</v>
      </c>
      <c r="R2178" s="9">
        <v>5</v>
      </c>
      <c r="S2178" s="9">
        <v>9</v>
      </c>
      <c r="T2178" s="9">
        <v>5</v>
      </c>
      <c r="U2178" s="9">
        <v>1</v>
      </c>
      <c r="V2178" s="9">
        <v>0</v>
      </c>
      <c r="W2178" s="9">
        <v>0</v>
      </c>
      <c r="X2178" s="9">
        <v>44</v>
      </c>
      <c r="Y2178" s="9">
        <v>6</v>
      </c>
      <c r="Z2178" s="9">
        <v>0</v>
      </c>
      <c r="AA2178" s="9">
        <v>14</v>
      </c>
      <c r="AB2178" s="9">
        <v>13</v>
      </c>
      <c r="AC2178" s="9">
        <v>8</v>
      </c>
      <c r="AD2178" s="9">
        <v>15</v>
      </c>
      <c r="AE2178" s="9">
        <v>0</v>
      </c>
      <c r="AF2178" s="9">
        <v>33</v>
      </c>
      <c r="AG2178" s="9">
        <v>15</v>
      </c>
      <c r="AH2178" s="9">
        <v>2</v>
      </c>
      <c r="AI2178" s="9">
        <v>0</v>
      </c>
      <c r="AJ2178" s="9">
        <v>12</v>
      </c>
      <c r="AK2178" s="9">
        <v>11</v>
      </c>
      <c r="AL2178" s="9">
        <v>25</v>
      </c>
      <c r="AM2178" s="9">
        <v>2</v>
      </c>
      <c r="AN2178" s="9">
        <v>24</v>
      </c>
      <c r="AO2178" s="9">
        <v>14</v>
      </c>
      <c r="AP2178" s="9">
        <v>11</v>
      </c>
      <c r="AQ2178" s="9">
        <v>1</v>
      </c>
      <c r="AR2178" s="9">
        <v>50</v>
      </c>
      <c r="AS2178" s="9">
        <v>0</v>
      </c>
      <c r="AT2178" s="10">
        <v>0</v>
      </c>
    </row>
    <row r="2179" spans="1:46" ht="42.75" x14ac:dyDescent="0.25">
      <c r="A2179" s="26" t="str">
        <f t="shared" ref="A2179:A2242" si="68">CONCATENATE(B2179,C2179,E2179,G2179)</f>
        <v>2017Registered nursesYukonUnknown places of work</v>
      </c>
      <c r="B2179" s="24">
        <v>2017</v>
      </c>
      <c r="C2179" s="9" t="s">
        <v>7</v>
      </c>
      <c r="D2179" s="9" t="s">
        <v>168</v>
      </c>
      <c r="E2179" s="9" t="str">
        <f t="shared" ref="E2179:E2242" si="69">TRIM(MID(D2179,3,50))</f>
        <v>Yukon</v>
      </c>
      <c r="F2179" s="9" t="s">
        <v>184</v>
      </c>
      <c r="G2179" s="9" t="s">
        <v>49</v>
      </c>
      <c r="H2179" s="9">
        <v>1</v>
      </c>
      <c r="I2179" s="9">
        <v>1</v>
      </c>
      <c r="J2179" s="9">
        <v>0</v>
      </c>
      <c r="K2179" s="9">
        <v>0</v>
      </c>
      <c r="L2179" s="9">
        <v>0</v>
      </c>
      <c r="M2179" s="9">
        <v>1</v>
      </c>
      <c r="N2179" s="9">
        <v>0</v>
      </c>
      <c r="O2179" s="9">
        <v>0</v>
      </c>
      <c r="P2179" s="9">
        <v>0</v>
      </c>
      <c r="Q2179" s="9">
        <v>0</v>
      </c>
      <c r="R2179" s="9">
        <v>0</v>
      </c>
      <c r="S2179" s="9">
        <v>0</v>
      </c>
      <c r="T2179" s="9">
        <v>0</v>
      </c>
      <c r="U2179" s="9">
        <v>0</v>
      </c>
      <c r="V2179" s="9">
        <v>0</v>
      </c>
      <c r="W2179" s="9">
        <v>0</v>
      </c>
      <c r="X2179" s="9">
        <v>1</v>
      </c>
      <c r="Y2179" s="9">
        <v>0</v>
      </c>
      <c r="Z2179" s="9">
        <v>0</v>
      </c>
      <c r="AA2179" s="9">
        <v>1</v>
      </c>
      <c r="AB2179" s="9">
        <v>0</v>
      </c>
      <c r="AC2179" s="9">
        <v>0</v>
      </c>
      <c r="AD2179" s="9">
        <v>0</v>
      </c>
      <c r="AE2179" s="9">
        <v>0</v>
      </c>
      <c r="AF2179" s="9">
        <v>1</v>
      </c>
      <c r="AG2179" s="9">
        <v>0</v>
      </c>
      <c r="AH2179" s="9">
        <v>0</v>
      </c>
      <c r="AI2179" s="9">
        <v>0</v>
      </c>
      <c r="AJ2179" s="9">
        <v>0</v>
      </c>
      <c r="AK2179" s="9">
        <v>0</v>
      </c>
      <c r="AL2179" s="9">
        <v>0</v>
      </c>
      <c r="AM2179" s="9">
        <v>1</v>
      </c>
      <c r="AN2179" s="9">
        <v>0</v>
      </c>
      <c r="AO2179" s="9">
        <v>0</v>
      </c>
      <c r="AP2179" s="9">
        <v>0</v>
      </c>
      <c r="AQ2179" s="9">
        <v>1</v>
      </c>
      <c r="AR2179" s="9">
        <v>1</v>
      </c>
      <c r="AS2179" s="9">
        <v>0</v>
      </c>
      <c r="AT2179" s="10">
        <v>0</v>
      </c>
    </row>
    <row r="2180" spans="1:46" ht="57" x14ac:dyDescent="0.25">
      <c r="A2180" s="26" t="str">
        <f t="shared" si="68"/>
        <v>2017Registered nursesNorthwest TerritoriesAll places of work</v>
      </c>
      <c r="B2180" s="24">
        <v>2017</v>
      </c>
      <c r="C2180" s="9" t="s">
        <v>7</v>
      </c>
      <c r="D2180" s="9" t="s">
        <v>169</v>
      </c>
      <c r="E2180" s="9" t="str">
        <f t="shared" si="69"/>
        <v>Northwest Territories</v>
      </c>
      <c r="F2180" s="9" t="s">
        <v>179</v>
      </c>
      <c r="G2180" s="9" t="s">
        <v>9</v>
      </c>
      <c r="H2180" s="9">
        <v>759</v>
      </c>
      <c r="I2180" s="9">
        <v>678</v>
      </c>
      <c r="J2180" s="9">
        <v>81</v>
      </c>
      <c r="K2180" s="9">
        <v>0</v>
      </c>
      <c r="L2180" s="9">
        <v>1</v>
      </c>
      <c r="M2180" s="9">
        <v>61</v>
      </c>
      <c r="N2180" s="9">
        <v>125</v>
      </c>
      <c r="O2180" s="9">
        <v>91</v>
      </c>
      <c r="P2180" s="9">
        <v>90</v>
      </c>
      <c r="Q2180" s="9">
        <v>86</v>
      </c>
      <c r="R2180" s="9">
        <v>79</v>
      </c>
      <c r="S2180" s="9">
        <v>89</v>
      </c>
      <c r="T2180" s="9">
        <v>82</v>
      </c>
      <c r="U2180" s="9">
        <v>36</v>
      </c>
      <c r="V2180" s="9">
        <v>19</v>
      </c>
      <c r="W2180" s="9">
        <v>0</v>
      </c>
      <c r="X2180" s="9">
        <v>710</v>
      </c>
      <c r="Y2180" s="9">
        <v>49</v>
      </c>
      <c r="Z2180" s="9">
        <v>0</v>
      </c>
      <c r="AA2180" s="9">
        <v>269</v>
      </c>
      <c r="AB2180" s="9">
        <v>176</v>
      </c>
      <c r="AC2180" s="9">
        <v>127</v>
      </c>
      <c r="AD2180" s="9">
        <v>187</v>
      </c>
      <c r="AE2180" s="9">
        <v>0</v>
      </c>
      <c r="AF2180" s="9">
        <v>549</v>
      </c>
      <c r="AG2180" s="9">
        <v>0</v>
      </c>
      <c r="AH2180" s="9">
        <v>210</v>
      </c>
      <c r="AI2180" s="9">
        <v>0</v>
      </c>
      <c r="AJ2180" s="9">
        <v>556</v>
      </c>
      <c r="AK2180" s="9">
        <v>79</v>
      </c>
      <c r="AL2180" s="9">
        <v>105</v>
      </c>
      <c r="AM2180" s="9">
        <v>19</v>
      </c>
      <c r="AN2180" s="9">
        <v>648</v>
      </c>
      <c r="AO2180" s="9">
        <v>66</v>
      </c>
      <c r="AP2180" s="9">
        <v>24</v>
      </c>
      <c r="AQ2180" s="9">
        <v>21</v>
      </c>
      <c r="AR2180" s="9">
        <v>434</v>
      </c>
      <c r="AS2180" s="9">
        <v>237</v>
      </c>
      <c r="AT2180" s="10">
        <v>88</v>
      </c>
    </row>
    <row r="2181" spans="1:46" ht="57" x14ac:dyDescent="0.25">
      <c r="A2181" s="26" t="str">
        <f t="shared" si="68"/>
        <v>2017Registered nursesNorthwest TerritoriesHospital</v>
      </c>
      <c r="B2181" s="24">
        <v>2017</v>
      </c>
      <c r="C2181" s="9" t="s">
        <v>7</v>
      </c>
      <c r="D2181" s="9" t="s">
        <v>169</v>
      </c>
      <c r="E2181" s="9" t="str">
        <f t="shared" si="69"/>
        <v>Northwest Territories</v>
      </c>
      <c r="F2181" s="9" t="s">
        <v>180</v>
      </c>
      <c r="G2181" s="9" t="s">
        <v>10</v>
      </c>
      <c r="H2181" s="9">
        <v>354</v>
      </c>
      <c r="I2181" s="9">
        <v>320</v>
      </c>
      <c r="J2181" s="9">
        <v>34</v>
      </c>
      <c r="K2181" s="9">
        <v>0</v>
      </c>
      <c r="L2181" s="9">
        <v>1</v>
      </c>
      <c r="M2181" s="9">
        <v>44</v>
      </c>
      <c r="N2181" s="9">
        <v>80</v>
      </c>
      <c r="O2181" s="9">
        <v>51</v>
      </c>
      <c r="P2181" s="9">
        <v>46</v>
      </c>
      <c r="Q2181" s="9">
        <v>37</v>
      </c>
      <c r="R2181" s="9">
        <v>34</v>
      </c>
      <c r="S2181" s="9">
        <v>29</v>
      </c>
      <c r="T2181" s="9">
        <v>21</v>
      </c>
      <c r="U2181" s="9">
        <v>8</v>
      </c>
      <c r="V2181" s="9">
        <v>3</v>
      </c>
      <c r="W2181" s="9">
        <v>0</v>
      </c>
      <c r="X2181" s="9">
        <v>334</v>
      </c>
      <c r="Y2181" s="9">
        <v>20</v>
      </c>
      <c r="Z2181" s="9">
        <v>0</v>
      </c>
      <c r="AA2181" s="9">
        <v>175</v>
      </c>
      <c r="AB2181" s="9">
        <v>91</v>
      </c>
      <c r="AC2181" s="9">
        <v>43</v>
      </c>
      <c r="AD2181" s="9">
        <v>45</v>
      </c>
      <c r="AE2181" s="9">
        <v>0</v>
      </c>
      <c r="AF2181" s="9">
        <v>282</v>
      </c>
      <c r="AG2181" s="9">
        <v>0</v>
      </c>
      <c r="AH2181" s="9">
        <v>72</v>
      </c>
      <c r="AI2181" s="9">
        <v>0</v>
      </c>
      <c r="AJ2181" s="9">
        <v>291</v>
      </c>
      <c r="AK2181" s="9">
        <v>34</v>
      </c>
      <c r="AL2181" s="9">
        <v>25</v>
      </c>
      <c r="AM2181" s="9">
        <v>4</v>
      </c>
      <c r="AN2181" s="9">
        <v>319</v>
      </c>
      <c r="AO2181" s="9">
        <v>29</v>
      </c>
      <c r="AP2181" s="9">
        <v>2</v>
      </c>
      <c r="AQ2181" s="9">
        <v>4</v>
      </c>
      <c r="AR2181" s="9">
        <v>210</v>
      </c>
      <c r="AS2181" s="9">
        <v>98</v>
      </c>
      <c r="AT2181" s="10">
        <v>46</v>
      </c>
    </row>
    <row r="2182" spans="1:46" ht="57" x14ac:dyDescent="0.25">
      <c r="A2182" s="26" t="str">
        <f t="shared" si="68"/>
        <v>2017Registered nursesNorthwest TerritoriesCommunity health</v>
      </c>
      <c r="B2182" s="24">
        <v>2017</v>
      </c>
      <c r="C2182" s="9" t="s">
        <v>7</v>
      </c>
      <c r="D2182" s="9" t="s">
        <v>169</v>
      </c>
      <c r="E2182" s="9" t="str">
        <f t="shared" si="69"/>
        <v>Northwest Territories</v>
      </c>
      <c r="F2182" s="9" t="s">
        <v>182</v>
      </c>
      <c r="G2182" s="9" t="s">
        <v>11</v>
      </c>
      <c r="H2182" s="9">
        <v>262</v>
      </c>
      <c r="I2182" s="9">
        <v>234</v>
      </c>
      <c r="J2182" s="9">
        <v>28</v>
      </c>
      <c r="K2182" s="9">
        <v>0</v>
      </c>
      <c r="L2182" s="9">
        <v>0</v>
      </c>
      <c r="M2182" s="9">
        <v>12</v>
      </c>
      <c r="N2182" s="9">
        <v>27</v>
      </c>
      <c r="O2182" s="9">
        <v>28</v>
      </c>
      <c r="P2182" s="9">
        <v>28</v>
      </c>
      <c r="Q2182" s="9">
        <v>29</v>
      </c>
      <c r="R2182" s="9">
        <v>27</v>
      </c>
      <c r="S2182" s="9">
        <v>41</v>
      </c>
      <c r="T2182" s="9">
        <v>39</v>
      </c>
      <c r="U2182" s="9">
        <v>21</v>
      </c>
      <c r="V2182" s="9">
        <v>10</v>
      </c>
      <c r="W2182" s="9">
        <v>0</v>
      </c>
      <c r="X2182" s="9">
        <v>240</v>
      </c>
      <c r="Y2182" s="9">
        <v>22</v>
      </c>
      <c r="Z2182" s="9">
        <v>0</v>
      </c>
      <c r="AA2182" s="9">
        <v>60</v>
      </c>
      <c r="AB2182" s="9">
        <v>56</v>
      </c>
      <c r="AC2182" s="9">
        <v>53</v>
      </c>
      <c r="AD2182" s="9">
        <v>93</v>
      </c>
      <c r="AE2182" s="9">
        <v>0</v>
      </c>
      <c r="AF2182" s="9">
        <v>159</v>
      </c>
      <c r="AG2182" s="9">
        <v>0</v>
      </c>
      <c r="AH2182" s="9">
        <v>103</v>
      </c>
      <c r="AI2182" s="9">
        <v>0</v>
      </c>
      <c r="AJ2182" s="9">
        <v>208</v>
      </c>
      <c r="AK2182" s="9">
        <v>15</v>
      </c>
      <c r="AL2182" s="9">
        <v>30</v>
      </c>
      <c r="AM2182" s="9">
        <v>9</v>
      </c>
      <c r="AN2182" s="9">
        <v>245</v>
      </c>
      <c r="AO2182" s="9">
        <v>5</v>
      </c>
      <c r="AP2182" s="9">
        <v>1</v>
      </c>
      <c r="AQ2182" s="9">
        <v>11</v>
      </c>
      <c r="AR2182" s="9">
        <v>131</v>
      </c>
      <c r="AS2182" s="9">
        <v>121</v>
      </c>
      <c r="AT2182" s="10">
        <v>10</v>
      </c>
    </row>
    <row r="2183" spans="1:46" ht="57" x14ac:dyDescent="0.25">
      <c r="A2183" s="26" t="str">
        <f t="shared" si="68"/>
        <v>2017Registered nursesNorthwest TerritoriesNursing home/long-term care</v>
      </c>
      <c r="B2183" s="24">
        <v>2017</v>
      </c>
      <c r="C2183" s="9" t="s">
        <v>7</v>
      </c>
      <c r="D2183" s="9" t="s">
        <v>169</v>
      </c>
      <c r="E2183" s="9" t="str">
        <f t="shared" si="69"/>
        <v>Northwest Territories</v>
      </c>
      <c r="F2183" s="9" t="s">
        <v>181</v>
      </c>
      <c r="G2183" s="9" t="s">
        <v>12</v>
      </c>
      <c r="H2183" s="9">
        <v>15</v>
      </c>
      <c r="I2183" s="9">
        <v>13</v>
      </c>
      <c r="J2183" s="9">
        <v>2</v>
      </c>
      <c r="K2183" s="9">
        <v>0</v>
      </c>
      <c r="L2183" s="9">
        <v>0</v>
      </c>
      <c r="M2183" s="9">
        <v>2</v>
      </c>
      <c r="N2183" s="9">
        <v>3</v>
      </c>
      <c r="O2183" s="9">
        <v>1</v>
      </c>
      <c r="P2183" s="9">
        <v>0</v>
      </c>
      <c r="Q2183" s="9">
        <v>1</v>
      </c>
      <c r="R2183" s="9">
        <v>1</v>
      </c>
      <c r="S2183" s="9">
        <v>2</v>
      </c>
      <c r="T2183" s="9">
        <v>1</v>
      </c>
      <c r="U2183" s="9">
        <v>3</v>
      </c>
      <c r="V2183" s="9">
        <v>1</v>
      </c>
      <c r="W2183" s="9">
        <v>0</v>
      </c>
      <c r="X2183" s="9">
        <v>14</v>
      </c>
      <c r="Y2183" s="9">
        <v>1</v>
      </c>
      <c r="Z2183" s="9">
        <v>0</v>
      </c>
      <c r="AA2183" s="9">
        <v>7</v>
      </c>
      <c r="AB2183" s="9">
        <v>1</v>
      </c>
      <c r="AC2183" s="9">
        <v>2</v>
      </c>
      <c r="AD2183" s="9">
        <v>5</v>
      </c>
      <c r="AE2183" s="9">
        <v>0</v>
      </c>
      <c r="AF2183" s="9">
        <v>11</v>
      </c>
      <c r="AG2183" s="9">
        <v>0</v>
      </c>
      <c r="AH2183" s="9">
        <v>4</v>
      </c>
      <c r="AI2183" s="9">
        <v>0</v>
      </c>
      <c r="AJ2183" s="9">
        <v>5</v>
      </c>
      <c r="AK2183" s="9">
        <v>9</v>
      </c>
      <c r="AL2183" s="9">
        <v>0</v>
      </c>
      <c r="AM2183" s="9">
        <v>1</v>
      </c>
      <c r="AN2183" s="9">
        <v>9</v>
      </c>
      <c r="AO2183" s="9">
        <v>4</v>
      </c>
      <c r="AP2183" s="9">
        <v>0</v>
      </c>
      <c r="AQ2183" s="9">
        <v>2</v>
      </c>
      <c r="AR2183" s="9">
        <v>10</v>
      </c>
      <c r="AS2183" s="9">
        <v>5</v>
      </c>
      <c r="AT2183" s="10">
        <v>0</v>
      </c>
    </row>
    <row r="2184" spans="1:46" ht="57" x14ac:dyDescent="0.25">
      <c r="A2184" s="26" t="str">
        <f t="shared" si="68"/>
        <v>2017Registered nursesNorthwest TerritoriesOther places of work</v>
      </c>
      <c r="B2184" s="24">
        <v>2017</v>
      </c>
      <c r="C2184" s="9" t="s">
        <v>7</v>
      </c>
      <c r="D2184" s="9" t="s">
        <v>169</v>
      </c>
      <c r="E2184" s="9" t="str">
        <f t="shared" si="69"/>
        <v>Northwest Territories</v>
      </c>
      <c r="F2184" s="9" t="s">
        <v>183</v>
      </c>
      <c r="G2184" s="9" t="s">
        <v>13</v>
      </c>
      <c r="H2184" s="9">
        <v>123</v>
      </c>
      <c r="I2184" s="9">
        <v>106</v>
      </c>
      <c r="J2184" s="9">
        <v>17</v>
      </c>
      <c r="K2184" s="9">
        <v>0</v>
      </c>
      <c r="L2184" s="9">
        <v>0</v>
      </c>
      <c r="M2184" s="9">
        <v>3</v>
      </c>
      <c r="N2184" s="9">
        <v>13</v>
      </c>
      <c r="O2184" s="9">
        <v>11</v>
      </c>
      <c r="P2184" s="9">
        <v>15</v>
      </c>
      <c r="Q2184" s="9">
        <v>19</v>
      </c>
      <c r="R2184" s="9">
        <v>17</v>
      </c>
      <c r="S2184" s="9">
        <v>15</v>
      </c>
      <c r="T2184" s="9">
        <v>21</v>
      </c>
      <c r="U2184" s="9">
        <v>4</v>
      </c>
      <c r="V2184" s="9">
        <v>5</v>
      </c>
      <c r="W2184" s="9">
        <v>0</v>
      </c>
      <c r="X2184" s="9">
        <v>117</v>
      </c>
      <c r="Y2184" s="9">
        <v>6</v>
      </c>
      <c r="Z2184" s="9">
        <v>0</v>
      </c>
      <c r="AA2184" s="9">
        <v>25</v>
      </c>
      <c r="AB2184" s="9">
        <v>27</v>
      </c>
      <c r="AC2184" s="9">
        <v>29</v>
      </c>
      <c r="AD2184" s="9">
        <v>42</v>
      </c>
      <c r="AE2184" s="9">
        <v>0</v>
      </c>
      <c r="AF2184" s="9">
        <v>95</v>
      </c>
      <c r="AG2184" s="9">
        <v>0</v>
      </c>
      <c r="AH2184" s="9">
        <v>28</v>
      </c>
      <c r="AI2184" s="9">
        <v>0</v>
      </c>
      <c r="AJ2184" s="9">
        <v>52</v>
      </c>
      <c r="AK2184" s="9">
        <v>21</v>
      </c>
      <c r="AL2184" s="9">
        <v>50</v>
      </c>
      <c r="AM2184" s="9">
        <v>0</v>
      </c>
      <c r="AN2184" s="9">
        <v>74</v>
      </c>
      <c r="AO2184" s="9">
        <v>28</v>
      </c>
      <c r="AP2184" s="9">
        <v>21</v>
      </c>
      <c r="AQ2184" s="9">
        <v>0</v>
      </c>
      <c r="AR2184" s="9">
        <v>81</v>
      </c>
      <c r="AS2184" s="9">
        <v>12</v>
      </c>
      <c r="AT2184" s="10">
        <v>30</v>
      </c>
    </row>
    <row r="2185" spans="1:46" ht="57" x14ac:dyDescent="0.25">
      <c r="A2185" s="26" t="str">
        <f t="shared" si="68"/>
        <v>2017Registered nursesNorthwest TerritoriesUnknown places of work</v>
      </c>
      <c r="B2185" s="24">
        <v>2017</v>
      </c>
      <c r="C2185" s="9" t="s">
        <v>7</v>
      </c>
      <c r="D2185" s="9" t="s">
        <v>169</v>
      </c>
      <c r="E2185" s="9" t="str">
        <f t="shared" si="69"/>
        <v>Northwest Territories</v>
      </c>
      <c r="F2185" s="9" t="s">
        <v>184</v>
      </c>
      <c r="G2185" s="9" t="s">
        <v>49</v>
      </c>
      <c r="H2185" s="9">
        <v>5</v>
      </c>
      <c r="I2185" s="9">
        <v>5</v>
      </c>
      <c r="J2185" s="9">
        <v>0</v>
      </c>
      <c r="K2185" s="9">
        <v>0</v>
      </c>
      <c r="L2185" s="9">
        <v>0</v>
      </c>
      <c r="M2185" s="9">
        <v>0</v>
      </c>
      <c r="N2185" s="9">
        <v>2</v>
      </c>
      <c r="O2185" s="9">
        <v>0</v>
      </c>
      <c r="P2185" s="9">
        <v>1</v>
      </c>
      <c r="Q2185" s="9">
        <v>0</v>
      </c>
      <c r="R2185" s="9">
        <v>0</v>
      </c>
      <c r="S2185" s="9">
        <v>2</v>
      </c>
      <c r="T2185" s="9">
        <v>0</v>
      </c>
      <c r="U2185" s="9">
        <v>0</v>
      </c>
      <c r="V2185" s="9">
        <v>0</v>
      </c>
      <c r="W2185" s="9">
        <v>0</v>
      </c>
      <c r="X2185" s="9">
        <v>5</v>
      </c>
      <c r="Y2185" s="9">
        <v>0</v>
      </c>
      <c r="Z2185" s="9">
        <v>0</v>
      </c>
      <c r="AA2185" s="9">
        <v>2</v>
      </c>
      <c r="AB2185" s="9">
        <v>1</v>
      </c>
      <c r="AC2185" s="9">
        <v>0</v>
      </c>
      <c r="AD2185" s="9">
        <v>2</v>
      </c>
      <c r="AE2185" s="9">
        <v>0</v>
      </c>
      <c r="AF2185" s="9">
        <v>2</v>
      </c>
      <c r="AG2185" s="9">
        <v>0</v>
      </c>
      <c r="AH2185" s="9">
        <v>3</v>
      </c>
      <c r="AI2185" s="9">
        <v>0</v>
      </c>
      <c r="AJ2185" s="9">
        <v>0</v>
      </c>
      <c r="AK2185" s="9">
        <v>0</v>
      </c>
      <c r="AL2185" s="9">
        <v>0</v>
      </c>
      <c r="AM2185" s="9">
        <v>5</v>
      </c>
      <c r="AN2185" s="9">
        <v>1</v>
      </c>
      <c r="AO2185" s="9">
        <v>0</v>
      </c>
      <c r="AP2185" s="9">
        <v>0</v>
      </c>
      <c r="AQ2185" s="9">
        <v>4</v>
      </c>
      <c r="AR2185" s="9">
        <v>2</v>
      </c>
      <c r="AS2185" s="9">
        <v>1</v>
      </c>
      <c r="AT2185" s="10">
        <v>2</v>
      </c>
    </row>
    <row r="2186" spans="1:46" ht="42.75" x14ac:dyDescent="0.25">
      <c r="A2186" s="26" t="str">
        <f t="shared" si="68"/>
        <v>2017Registered nursesNunavutAll places of work</v>
      </c>
      <c r="B2186" s="24">
        <v>2017</v>
      </c>
      <c r="C2186" s="9" t="s">
        <v>7</v>
      </c>
      <c r="D2186" s="9" t="s">
        <v>170</v>
      </c>
      <c r="E2186" s="9" t="str">
        <f t="shared" si="69"/>
        <v>Nunavut</v>
      </c>
      <c r="F2186" s="9" t="s">
        <v>179</v>
      </c>
      <c r="G2186" s="9" t="s">
        <v>9</v>
      </c>
      <c r="H2186" s="9">
        <v>290</v>
      </c>
      <c r="I2186" s="9">
        <v>246</v>
      </c>
      <c r="J2186" s="9">
        <v>44</v>
      </c>
      <c r="K2186" s="9">
        <v>0</v>
      </c>
      <c r="L2186" s="9">
        <v>0</v>
      </c>
      <c r="M2186" s="9">
        <v>11</v>
      </c>
      <c r="N2186" s="9">
        <v>44</v>
      </c>
      <c r="O2186" s="9">
        <v>37</v>
      </c>
      <c r="P2186" s="9">
        <v>19</v>
      </c>
      <c r="Q2186" s="9">
        <v>29</v>
      </c>
      <c r="R2186" s="9">
        <v>35</v>
      </c>
      <c r="S2186" s="9">
        <v>39</v>
      </c>
      <c r="T2186" s="9">
        <v>40</v>
      </c>
      <c r="U2186" s="9">
        <v>23</v>
      </c>
      <c r="V2186" s="9">
        <v>13</v>
      </c>
      <c r="W2186" s="9">
        <v>0</v>
      </c>
      <c r="X2186" s="9">
        <v>254</v>
      </c>
      <c r="Y2186" s="9">
        <v>35</v>
      </c>
      <c r="Z2186" s="9">
        <v>1</v>
      </c>
      <c r="AA2186" s="9">
        <v>70</v>
      </c>
      <c r="AB2186" s="9">
        <v>77</v>
      </c>
      <c r="AC2186" s="9">
        <v>58</v>
      </c>
      <c r="AD2186" s="9">
        <v>85</v>
      </c>
      <c r="AE2186" s="9">
        <v>0</v>
      </c>
      <c r="AF2186" s="9">
        <v>174</v>
      </c>
      <c r="AG2186" s="9">
        <v>0</v>
      </c>
      <c r="AH2186" s="9">
        <v>116</v>
      </c>
      <c r="AI2186" s="9">
        <v>0</v>
      </c>
      <c r="AJ2186" s="9">
        <v>189</v>
      </c>
      <c r="AK2186" s="9">
        <v>43</v>
      </c>
      <c r="AL2186" s="9">
        <v>48</v>
      </c>
      <c r="AM2186" s="9">
        <v>10</v>
      </c>
      <c r="AN2186" s="9">
        <v>251</v>
      </c>
      <c r="AO2186" s="9">
        <v>22</v>
      </c>
      <c r="AP2186" s="9">
        <v>7</v>
      </c>
      <c r="AQ2186" s="9">
        <v>10</v>
      </c>
      <c r="AR2186" s="9">
        <v>53</v>
      </c>
      <c r="AS2186" s="9">
        <v>237</v>
      </c>
      <c r="AT2186" s="10">
        <v>0</v>
      </c>
    </row>
    <row r="2187" spans="1:46" ht="28.5" x14ac:dyDescent="0.25">
      <c r="A2187" s="26" t="str">
        <f t="shared" si="68"/>
        <v>2017Registered nursesNunavutHospital</v>
      </c>
      <c r="B2187" s="24">
        <v>2017</v>
      </c>
      <c r="C2187" s="9" t="s">
        <v>7</v>
      </c>
      <c r="D2187" s="9" t="s">
        <v>170</v>
      </c>
      <c r="E2187" s="9" t="str">
        <f t="shared" si="69"/>
        <v>Nunavut</v>
      </c>
      <c r="F2187" s="9" t="s">
        <v>180</v>
      </c>
      <c r="G2187" s="9" t="s">
        <v>10</v>
      </c>
      <c r="H2187" s="9">
        <v>31</v>
      </c>
      <c r="I2187" s="9">
        <v>23</v>
      </c>
      <c r="J2187" s="9">
        <v>8</v>
      </c>
      <c r="K2187" s="9">
        <v>0</v>
      </c>
      <c r="L2187" s="9">
        <v>0</v>
      </c>
      <c r="M2187" s="9">
        <v>1</v>
      </c>
      <c r="N2187" s="9">
        <v>9</v>
      </c>
      <c r="O2187" s="9">
        <v>7</v>
      </c>
      <c r="P2187" s="9">
        <v>1</v>
      </c>
      <c r="Q2187" s="9">
        <v>2</v>
      </c>
      <c r="R2187" s="9">
        <v>5</v>
      </c>
      <c r="S2187" s="9">
        <v>1</v>
      </c>
      <c r="T2187" s="9">
        <v>4</v>
      </c>
      <c r="U2187" s="9">
        <v>1</v>
      </c>
      <c r="V2187" s="9">
        <v>0</v>
      </c>
      <c r="W2187" s="9">
        <v>0</v>
      </c>
      <c r="X2187" s="9">
        <v>30</v>
      </c>
      <c r="Y2187" s="9">
        <v>1</v>
      </c>
      <c r="Z2187" s="9">
        <v>0</v>
      </c>
      <c r="AA2187" s="9">
        <v>15</v>
      </c>
      <c r="AB2187" s="9">
        <v>9</v>
      </c>
      <c r="AC2187" s="9">
        <v>4</v>
      </c>
      <c r="AD2187" s="9">
        <v>3</v>
      </c>
      <c r="AE2187" s="9">
        <v>0</v>
      </c>
      <c r="AF2187" s="9">
        <v>23</v>
      </c>
      <c r="AG2187" s="9">
        <v>0</v>
      </c>
      <c r="AH2187" s="9">
        <v>8</v>
      </c>
      <c r="AI2187" s="9">
        <v>0</v>
      </c>
      <c r="AJ2187" s="9">
        <v>26</v>
      </c>
      <c r="AK2187" s="9">
        <v>2</v>
      </c>
      <c r="AL2187" s="9">
        <v>1</v>
      </c>
      <c r="AM2187" s="9">
        <v>2</v>
      </c>
      <c r="AN2187" s="9">
        <v>27</v>
      </c>
      <c r="AO2187" s="9">
        <v>2</v>
      </c>
      <c r="AP2187" s="9">
        <v>0</v>
      </c>
      <c r="AQ2187" s="9">
        <v>2</v>
      </c>
      <c r="AR2187" s="9">
        <v>10</v>
      </c>
      <c r="AS2187" s="9">
        <v>21</v>
      </c>
      <c r="AT2187" s="10">
        <v>0</v>
      </c>
    </row>
    <row r="2188" spans="1:46" ht="28.5" x14ac:dyDescent="0.25">
      <c r="A2188" s="26" t="str">
        <f t="shared" si="68"/>
        <v>2017Registered nursesNunavutCommunity health</v>
      </c>
      <c r="B2188" s="24">
        <v>2017</v>
      </c>
      <c r="C2188" s="9" t="s">
        <v>7</v>
      </c>
      <c r="D2188" s="9" t="s">
        <v>170</v>
      </c>
      <c r="E2188" s="9" t="str">
        <f t="shared" si="69"/>
        <v>Nunavut</v>
      </c>
      <c r="F2188" s="9" t="s">
        <v>182</v>
      </c>
      <c r="G2188" s="9" t="s">
        <v>11</v>
      </c>
      <c r="H2188" s="9">
        <v>194</v>
      </c>
      <c r="I2188" s="9">
        <v>173</v>
      </c>
      <c r="J2188" s="9">
        <v>21</v>
      </c>
      <c r="K2188" s="9">
        <v>0</v>
      </c>
      <c r="L2188" s="9">
        <v>0</v>
      </c>
      <c r="M2188" s="9">
        <v>5</v>
      </c>
      <c r="N2188" s="9">
        <v>24</v>
      </c>
      <c r="O2188" s="9">
        <v>20</v>
      </c>
      <c r="P2188" s="9">
        <v>15</v>
      </c>
      <c r="Q2188" s="9">
        <v>20</v>
      </c>
      <c r="R2188" s="9">
        <v>23</v>
      </c>
      <c r="S2188" s="9">
        <v>28</v>
      </c>
      <c r="T2188" s="9">
        <v>31</v>
      </c>
      <c r="U2188" s="9">
        <v>18</v>
      </c>
      <c r="V2188" s="9">
        <v>10</v>
      </c>
      <c r="W2188" s="9">
        <v>0</v>
      </c>
      <c r="X2188" s="9">
        <v>166</v>
      </c>
      <c r="Y2188" s="9">
        <v>28</v>
      </c>
      <c r="Z2188" s="9">
        <v>0</v>
      </c>
      <c r="AA2188" s="9">
        <v>36</v>
      </c>
      <c r="AB2188" s="9">
        <v>48</v>
      </c>
      <c r="AC2188" s="9">
        <v>43</v>
      </c>
      <c r="AD2188" s="9">
        <v>67</v>
      </c>
      <c r="AE2188" s="9">
        <v>0</v>
      </c>
      <c r="AF2188" s="9">
        <v>95</v>
      </c>
      <c r="AG2188" s="9">
        <v>0</v>
      </c>
      <c r="AH2188" s="9">
        <v>99</v>
      </c>
      <c r="AI2188" s="9">
        <v>0</v>
      </c>
      <c r="AJ2188" s="9">
        <v>136</v>
      </c>
      <c r="AK2188" s="9">
        <v>26</v>
      </c>
      <c r="AL2188" s="9">
        <v>29</v>
      </c>
      <c r="AM2188" s="9">
        <v>3</v>
      </c>
      <c r="AN2188" s="9">
        <v>181</v>
      </c>
      <c r="AO2188" s="9">
        <v>8</v>
      </c>
      <c r="AP2188" s="9">
        <v>2</v>
      </c>
      <c r="AQ2188" s="9">
        <v>3</v>
      </c>
      <c r="AR2188" s="9">
        <v>29</v>
      </c>
      <c r="AS2188" s="9">
        <v>165</v>
      </c>
      <c r="AT2188" s="10">
        <v>0</v>
      </c>
    </row>
    <row r="2189" spans="1:46" ht="57" x14ac:dyDescent="0.25">
      <c r="A2189" s="26" t="str">
        <f t="shared" si="68"/>
        <v>2017Registered nursesNunavutNursing home/long-term care</v>
      </c>
      <c r="B2189" s="24">
        <v>2017</v>
      </c>
      <c r="C2189" s="9" t="s">
        <v>7</v>
      </c>
      <c r="D2189" s="9" t="s">
        <v>170</v>
      </c>
      <c r="E2189" s="9" t="str">
        <f t="shared" si="69"/>
        <v>Nunavut</v>
      </c>
      <c r="F2189" s="9" t="s">
        <v>181</v>
      </c>
      <c r="G2189" s="9" t="s">
        <v>12</v>
      </c>
      <c r="H2189" s="9">
        <v>4</v>
      </c>
      <c r="I2189" s="9">
        <v>4</v>
      </c>
      <c r="J2189" s="9">
        <v>0</v>
      </c>
      <c r="K2189" s="9">
        <v>0</v>
      </c>
      <c r="L2189" s="9">
        <v>0</v>
      </c>
      <c r="M2189" s="9">
        <v>0</v>
      </c>
      <c r="N2189" s="9">
        <v>0</v>
      </c>
      <c r="O2189" s="9">
        <v>0</v>
      </c>
      <c r="P2189" s="9">
        <v>0</v>
      </c>
      <c r="Q2189" s="9">
        <v>1</v>
      </c>
      <c r="R2189" s="9">
        <v>1</v>
      </c>
      <c r="S2189" s="9">
        <v>1</v>
      </c>
      <c r="T2189" s="9">
        <v>0</v>
      </c>
      <c r="U2189" s="9">
        <v>0</v>
      </c>
      <c r="V2189" s="9">
        <v>1</v>
      </c>
      <c r="W2189" s="9">
        <v>0</v>
      </c>
      <c r="X2189" s="9">
        <v>4</v>
      </c>
      <c r="Y2189" s="9">
        <v>0</v>
      </c>
      <c r="Z2189" s="9">
        <v>0</v>
      </c>
      <c r="AA2189" s="9">
        <v>0</v>
      </c>
      <c r="AB2189" s="9">
        <v>2</v>
      </c>
      <c r="AC2189" s="9">
        <v>1</v>
      </c>
      <c r="AD2189" s="9">
        <v>1</v>
      </c>
      <c r="AE2189" s="9">
        <v>0</v>
      </c>
      <c r="AF2189" s="9">
        <v>3</v>
      </c>
      <c r="AG2189" s="9">
        <v>0</v>
      </c>
      <c r="AH2189" s="9">
        <v>1</v>
      </c>
      <c r="AI2189" s="9">
        <v>0</v>
      </c>
      <c r="AJ2189" s="9">
        <v>1</v>
      </c>
      <c r="AK2189" s="9">
        <v>3</v>
      </c>
      <c r="AL2189" s="9">
        <v>0</v>
      </c>
      <c r="AM2189" s="9">
        <v>0</v>
      </c>
      <c r="AN2189" s="9">
        <v>3</v>
      </c>
      <c r="AO2189" s="9">
        <v>1</v>
      </c>
      <c r="AP2189" s="9">
        <v>0</v>
      </c>
      <c r="AQ2189" s="9">
        <v>0</v>
      </c>
      <c r="AR2189" s="9">
        <v>2</v>
      </c>
      <c r="AS2189" s="9">
        <v>2</v>
      </c>
      <c r="AT2189" s="10">
        <v>0</v>
      </c>
    </row>
    <row r="2190" spans="1:46" ht="42.75" x14ac:dyDescent="0.25">
      <c r="A2190" s="26" t="str">
        <f t="shared" si="68"/>
        <v>2017Registered nursesNunavutOther places of work</v>
      </c>
      <c r="B2190" s="24">
        <v>2017</v>
      </c>
      <c r="C2190" s="9" t="s">
        <v>7</v>
      </c>
      <c r="D2190" s="9" t="s">
        <v>170</v>
      </c>
      <c r="E2190" s="9" t="str">
        <f t="shared" si="69"/>
        <v>Nunavut</v>
      </c>
      <c r="F2190" s="9" t="s">
        <v>183</v>
      </c>
      <c r="G2190" s="9" t="s">
        <v>13</v>
      </c>
      <c r="H2190" s="9">
        <v>57</v>
      </c>
      <c r="I2190" s="9">
        <v>42</v>
      </c>
      <c r="J2190" s="9">
        <v>15</v>
      </c>
      <c r="K2190" s="9">
        <v>0</v>
      </c>
      <c r="L2190" s="9">
        <v>0</v>
      </c>
      <c r="M2190" s="9">
        <v>5</v>
      </c>
      <c r="N2190" s="9">
        <v>10</v>
      </c>
      <c r="O2190" s="9">
        <v>10</v>
      </c>
      <c r="P2190" s="9">
        <v>3</v>
      </c>
      <c r="Q2190" s="9">
        <v>6</v>
      </c>
      <c r="R2190" s="9">
        <v>6</v>
      </c>
      <c r="S2190" s="9">
        <v>7</v>
      </c>
      <c r="T2190" s="9">
        <v>5</v>
      </c>
      <c r="U2190" s="9">
        <v>3</v>
      </c>
      <c r="V2190" s="9">
        <v>2</v>
      </c>
      <c r="W2190" s="9">
        <v>0</v>
      </c>
      <c r="X2190" s="9">
        <v>50</v>
      </c>
      <c r="Y2190" s="9">
        <v>6</v>
      </c>
      <c r="Z2190" s="9">
        <v>1</v>
      </c>
      <c r="AA2190" s="9">
        <v>18</v>
      </c>
      <c r="AB2190" s="9">
        <v>16</v>
      </c>
      <c r="AC2190" s="9">
        <v>10</v>
      </c>
      <c r="AD2190" s="9">
        <v>13</v>
      </c>
      <c r="AE2190" s="9">
        <v>0</v>
      </c>
      <c r="AF2190" s="9">
        <v>51</v>
      </c>
      <c r="AG2190" s="9">
        <v>0</v>
      </c>
      <c r="AH2190" s="9">
        <v>6</v>
      </c>
      <c r="AI2190" s="9">
        <v>0</v>
      </c>
      <c r="AJ2190" s="9">
        <v>26</v>
      </c>
      <c r="AK2190" s="9">
        <v>12</v>
      </c>
      <c r="AL2190" s="9">
        <v>18</v>
      </c>
      <c r="AM2190" s="9">
        <v>1</v>
      </c>
      <c r="AN2190" s="9">
        <v>40</v>
      </c>
      <c r="AO2190" s="9">
        <v>11</v>
      </c>
      <c r="AP2190" s="9">
        <v>5</v>
      </c>
      <c r="AQ2190" s="9">
        <v>1</v>
      </c>
      <c r="AR2190" s="9">
        <v>12</v>
      </c>
      <c r="AS2190" s="9">
        <v>45</v>
      </c>
      <c r="AT2190" s="10">
        <v>0</v>
      </c>
    </row>
    <row r="2191" spans="1:46" ht="42.75" x14ac:dyDescent="0.25">
      <c r="A2191" s="26" t="str">
        <f t="shared" si="68"/>
        <v>2017Registered nursesNunavutUnknown places of work</v>
      </c>
      <c r="B2191" s="24">
        <v>2017</v>
      </c>
      <c r="C2191" s="9" t="s">
        <v>7</v>
      </c>
      <c r="D2191" s="9" t="s">
        <v>170</v>
      </c>
      <c r="E2191" s="9" t="str">
        <f t="shared" si="69"/>
        <v>Nunavut</v>
      </c>
      <c r="F2191" s="9" t="s">
        <v>184</v>
      </c>
      <c r="G2191" s="9" t="s">
        <v>49</v>
      </c>
      <c r="H2191" s="9">
        <v>4</v>
      </c>
      <c r="I2191" s="9">
        <v>4</v>
      </c>
      <c r="J2191" s="9">
        <v>0</v>
      </c>
      <c r="K2191" s="9">
        <v>0</v>
      </c>
      <c r="L2191" s="9">
        <v>0</v>
      </c>
      <c r="M2191" s="9">
        <v>0</v>
      </c>
      <c r="N2191" s="9">
        <v>1</v>
      </c>
      <c r="O2191" s="9">
        <v>0</v>
      </c>
      <c r="P2191" s="9">
        <v>0</v>
      </c>
      <c r="Q2191" s="9">
        <v>0</v>
      </c>
      <c r="R2191" s="9">
        <v>0</v>
      </c>
      <c r="S2191" s="9">
        <v>2</v>
      </c>
      <c r="T2191" s="9">
        <v>0</v>
      </c>
      <c r="U2191" s="9">
        <v>1</v>
      </c>
      <c r="V2191" s="9">
        <v>0</v>
      </c>
      <c r="W2191" s="9">
        <v>0</v>
      </c>
      <c r="X2191" s="9">
        <v>4</v>
      </c>
      <c r="Y2191" s="9">
        <v>0</v>
      </c>
      <c r="Z2191" s="9">
        <v>0</v>
      </c>
      <c r="AA2191" s="9">
        <v>1</v>
      </c>
      <c r="AB2191" s="9">
        <v>2</v>
      </c>
      <c r="AC2191" s="9">
        <v>0</v>
      </c>
      <c r="AD2191" s="9">
        <v>1</v>
      </c>
      <c r="AE2191" s="9">
        <v>0</v>
      </c>
      <c r="AF2191" s="9">
        <v>2</v>
      </c>
      <c r="AG2191" s="9">
        <v>0</v>
      </c>
      <c r="AH2191" s="9">
        <v>2</v>
      </c>
      <c r="AI2191" s="9">
        <v>0</v>
      </c>
      <c r="AJ2191" s="9">
        <v>0</v>
      </c>
      <c r="AK2191" s="9">
        <v>0</v>
      </c>
      <c r="AL2191" s="9">
        <v>0</v>
      </c>
      <c r="AM2191" s="9">
        <v>4</v>
      </c>
      <c r="AN2191" s="9">
        <v>0</v>
      </c>
      <c r="AO2191" s="9">
        <v>0</v>
      </c>
      <c r="AP2191" s="9">
        <v>0</v>
      </c>
      <c r="AQ2191" s="9">
        <v>4</v>
      </c>
      <c r="AR2191" s="9">
        <v>0</v>
      </c>
      <c r="AS2191" s="9">
        <v>4</v>
      </c>
      <c r="AT2191" s="10">
        <v>0</v>
      </c>
    </row>
    <row r="2192" spans="1:46" ht="42.75" x14ac:dyDescent="0.25">
      <c r="A2192" s="26" t="str">
        <f t="shared" si="68"/>
        <v>2017Registered nursesCanadaAll places of work</v>
      </c>
      <c r="B2192" s="24">
        <v>2017</v>
      </c>
      <c r="C2192" s="9" t="s">
        <v>7</v>
      </c>
      <c r="D2192" s="9" t="s">
        <v>171</v>
      </c>
      <c r="E2192" s="9" t="str">
        <f t="shared" si="69"/>
        <v>Canada</v>
      </c>
      <c r="F2192" s="9" t="s">
        <v>179</v>
      </c>
      <c r="G2192" s="9" t="s">
        <v>9</v>
      </c>
      <c r="H2192" s="9">
        <v>286340</v>
      </c>
      <c r="I2192" s="9">
        <v>251846</v>
      </c>
      <c r="J2192" s="9">
        <v>22045</v>
      </c>
      <c r="K2192" s="9">
        <v>12449</v>
      </c>
      <c r="L2192" s="9">
        <v>8453</v>
      </c>
      <c r="M2192" s="9">
        <v>33399</v>
      </c>
      <c r="N2192" s="9">
        <v>37305</v>
      </c>
      <c r="O2192" s="9">
        <v>34458</v>
      </c>
      <c r="P2192" s="9">
        <v>32645</v>
      </c>
      <c r="Q2192" s="9">
        <v>34512</v>
      </c>
      <c r="R2192" s="9">
        <v>37117</v>
      </c>
      <c r="S2192" s="9">
        <v>32614</v>
      </c>
      <c r="T2192" s="9">
        <v>22842</v>
      </c>
      <c r="U2192" s="9">
        <v>9461</v>
      </c>
      <c r="V2192" s="9">
        <v>3534</v>
      </c>
      <c r="W2192" s="9">
        <v>0</v>
      </c>
      <c r="X2192" s="9">
        <v>259787</v>
      </c>
      <c r="Y2192" s="9">
        <v>25684</v>
      </c>
      <c r="Z2192" s="9">
        <v>869</v>
      </c>
      <c r="AA2192" s="9">
        <v>93560</v>
      </c>
      <c r="AB2192" s="9">
        <v>63162</v>
      </c>
      <c r="AC2192" s="9">
        <v>62765</v>
      </c>
      <c r="AD2192" s="9">
        <v>64384</v>
      </c>
      <c r="AE2192" s="9">
        <v>2469</v>
      </c>
      <c r="AF2192" s="9">
        <v>170171</v>
      </c>
      <c r="AG2192" s="9">
        <v>86167</v>
      </c>
      <c r="AH2192" s="9">
        <v>29894</v>
      </c>
      <c r="AI2192" s="9">
        <v>108</v>
      </c>
      <c r="AJ2192" s="9">
        <v>221689</v>
      </c>
      <c r="AK2192" s="9">
        <v>18027</v>
      </c>
      <c r="AL2192" s="9">
        <v>45539</v>
      </c>
      <c r="AM2192" s="9">
        <v>1085</v>
      </c>
      <c r="AN2192" s="9">
        <v>257551</v>
      </c>
      <c r="AO2192" s="9">
        <v>15705</v>
      </c>
      <c r="AP2192" s="9">
        <v>11175</v>
      </c>
      <c r="AQ2192" s="9">
        <v>1909</v>
      </c>
      <c r="AR2192" s="9">
        <v>257207</v>
      </c>
      <c r="AS2192" s="9">
        <v>28996</v>
      </c>
      <c r="AT2192" s="10">
        <v>137</v>
      </c>
    </row>
    <row r="2193" spans="1:46" ht="28.5" x14ac:dyDescent="0.25">
      <c r="A2193" s="26" t="str">
        <f t="shared" si="68"/>
        <v>2017Registered nursesCanadaHospital</v>
      </c>
      <c r="B2193" s="24">
        <v>2017</v>
      </c>
      <c r="C2193" s="9" t="s">
        <v>7</v>
      </c>
      <c r="D2193" s="9" t="s">
        <v>171</v>
      </c>
      <c r="E2193" s="9" t="str">
        <f t="shared" si="69"/>
        <v>Canada</v>
      </c>
      <c r="F2193" s="9" t="s">
        <v>180</v>
      </c>
      <c r="G2193" s="9" t="s">
        <v>10</v>
      </c>
      <c r="H2193" s="9">
        <v>181464</v>
      </c>
      <c r="I2193" s="9">
        <v>158667</v>
      </c>
      <c r="J2193" s="9">
        <v>15316</v>
      </c>
      <c r="K2193" s="9">
        <v>7481</v>
      </c>
      <c r="L2193" s="9">
        <v>7035</v>
      </c>
      <c r="M2193" s="9">
        <v>26927</v>
      </c>
      <c r="N2193" s="9">
        <v>27342</v>
      </c>
      <c r="O2193" s="9">
        <v>23047</v>
      </c>
      <c r="P2193" s="9">
        <v>20184</v>
      </c>
      <c r="Q2193" s="9">
        <v>20130</v>
      </c>
      <c r="R2193" s="9">
        <v>22075</v>
      </c>
      <c r="S2193" s="9">
        <v>18207</v>
      </c>
      <c r="T2193" s="9">
        <v>11347</v>
      </c>
      <c r="U2193" s="9">
        <v>4022</v>
      </c>
      <c r="V2193" s="9">
        <v>1148</v>
      </c>
      <c r="W2193" s="9">
        <v>0</v>
      </c>
      <c r="X2193" s="9">
        <v>164728</v>
      </c>
      <c r="Y2193" s="9">
        <v>16216</v>
      </c>
      <c r="Z2193" s="9">
        <v>520</v>
      </c>
      <c r="AA2193" s="9">
        <v>70666</v>
      </c>
      <c r="AB2193" s="9">
        <v>39811</v>
      </c>
      <c r="AC2193" s="9">
        <v>35791</v>
      </c>
      <c r="AD2193" s="9">
        <v>33190</v>
      </c>
      <c r="AE2193" s="9">
        <v>2006</v>
      </c>
      <c r="AF2193" s="9">
        <v>109161</v>
      </c>
      <c r="AG2193" s="9">
        <v>55546</v>
      </c>
      <c r="AH2193" s="9">
        <v>16712</v>
      </c>
      <c r="AI2193" s="9">
        <v>45</v>
      </c>
      <c r="AJ2193" s="9">
        <v>157852</v>
      </c>
      <c r="AK2193" s="9">
        <v>7899</v>
      </c>
      <c r="AL2193" s="9">
        <v>15678</v>
      </c>
      <c r="AM2193" s="9">
        <v>35</v>
      </c>
      <c r="AN2193" s="9">
        <v>173955</v>
      </c>
      <c r="AO2193" s="9">
        <v>5040</v>
      </c>
      <c r="AP2193" s="9">
        <v>2034</v>
      </c>
      <c r="AQ2193" s="9">
        <v>435</v>
      </c>
      <c r="AR2193" s="9">
        <v>168030</v>
      </c>
      <c r="AS2193" s="9">
        <v>13372</v>
      </c>
      <c r="AT2193" s="10">
        <v>62</v>
      </c>
    </row>
    <row r="2194" spans="1:46" ht="28.5" x14ac:dyDescent="0.25">
      <c r="A2194" s="26" t="str">
        <f t="shared" si="68"/>
        <v>2017Registered nursesCanadaCommunity health</v>
      </c>
      <c r="B2194" s="24">
        <v>2017</v>
      </c>
      <c r="C2194" s="9" t="s">
        <v>7</v>
      </c>
      <c r="D2194" s="9" t="s">
        <v>171</v>
      </c>
      <c r="E2194" s="9" t="str">
        <f t="shared" si="69"/>
        <v>Canada</v>
      </c>
      <c r="F2194" s="9" t="s">
        <v>182</v>
      </c>
      <c r="G2194" s="9" t="s">
        <v>11</v>
      </c>
      <c r="H2194" s="9">
        <v>44897</v>
      </c>
      <c r="I2194" s="9">
        <v>40658</v>
      </c>
      <c r="J2194" s="9">
        <v>2143</v>
      </c>
      <c r="K2194" s="9">
        <v>2096</v>
      </c>
      <c r="L2194" s="9">
        <v>440</v>
      </c>
      <c r="M2194" s="9">
        <v>2788</v>
      </c>
      <c r="N2194" s="9">
        <v>4672</v>
      </c>
      <c r="O2194" s="9">
        <v>5542</v>
      </c>
      <c r="P2194" s="9">
        <v>5663</v>
      </c>
      <c r="Q2194" s="9">
        <v>6228</v>
      </c>
      <c r="R2194" s="9">
        <v>6377</v>
      </c>
      <c r="S2194" s="9">
        <v>5894</v>
      </c>
      <c r="T2194" s="9">
        <v>4474</v>
      </c>
      <c r="U2194" s="9">
        <v>2025</v>
      </c>
      <c r="V2194" s="9">
        <v>794</v>
      </c>
      <c r="W2194" s="9">
        <v>0</v>
      </c>
      <c r="X2194" s="9">
        <v>42134</v>
      </c>
      <c r="Y2194" s="9">
        <v>2617</v>
      </c>
      <c r="Z2194" s="9">
        <v>146</v>
      </c>
      <c r="AA2194" s="9">
        <v>9983</v>
      </c>
      <c r="AB2194" s="9">
        <v>10900</v>
      </c>
      <c r="AC2194" s="9">
        <v>11371</v>
      </c>
      <c r="AD2194" s="9">
        <v>12419</v>
      </c>
      <c r="AE2194" s="9">
        <v>224</v>
      </c>
      <c r="AF2194" s="9">
        <v>26435</v>
      </c>
      <c r="AG2194" s="9">
        <v>13192</v>
      </c>
      <c r="AH2194" s="9">
        <v>5258</v>
      </c>
      <c r="AI2194" s="9">
        <v>12</v>
      </c>
      <c r="AJ2194" s="9">
        <v>32166</v>
      </c>
      <c r="AK2194" s="9">
        <v>3175</v>
      </c>
      <c r="AL2194" s="9">
        <v>9536</v>
      </c>
      <c r="AM2194" s="9">
        <v>20</v>
      </c>
      <c r="AN2194" s="9">
        <v>39472</v>
      </c>
      <c r="AO2194" s="9">
        <v>4489</v>
      </c>
      <c r="AP2194" s="9">
        <v>831</v>
      </c>
      <c r="AQ2194" s="9">
        <v>105</v>
      </c>
      <c r="AR2194" s="9">
        <v>37917</v>
      </c>
      <c r="AS2194" s="9">
        <v>6962</v>
      </c>
      <c r="AT2194" s="10">
        <v>18</v>
      </c>
    </row>
    <row r="2195" spans="1:46" ht="57" x14ac:dyDescent="0.25">
      <c r="A2195" s="26" t="str">
        <f t="shared" si="68"/>
        <v>2017Registered nursesCanadaNursing home/long-term care</v>
      </c>
      <c r="B2195" s="24">
        <v>2017</v>
      </c>
      <c r="C2195" s="9" t="s">
        <v>7</v>
      </c>
      <c r="D2195" s="9" t="s">
        <v>171</v>
      </c>
      <c r="E2195" s="9" t="str">
        <f t="shared" si="69"/>
        <v>Canada</v>
      </c>
      <c r="F2195" s="9" t="s">
        <v>181</v>
      </c>
      <c r="G2195" s="9" t="s">
        <v>12</v>
      </c>
      <c r="H2195" s="9">
        <v>26049</v>
      </c>
      <c r="I2195" s="9">
        <v>22632</v>
      </c>
      <c r="J2195" s="9">
        <v>2003</v>
      </c>
      <c r="K2195" s="9">
        <v>1414</v>
      </c>
      <c r="L2195" s="9">
        <v>611</v>
      </c>
      <c r="M2195" s="9">
        <v>1968</v>
      </c>
      <c r="N2195" s="9">
        <v>2417</v>
      </c>
      <c r="O2195" s="9">
        <v>2297</v>
      </c>
      <c r="P2195" s="9">
        <v>2967</v>
      </c>
      <c r="Q2195" s="9">
        <v>3751</v>
      </c>
      <c r="R2195" s="9">
        <v>3737</v>
      </c>
      <c r="S2195" s="9">
        <v>3597</v>
      </c>
      <c r="T2195" s="9">
        <v>2810</v>
      </c>
      <c r="U2195" s="9">
        <v>1357</v>
      </c>
      <c r="V2195" s="9">
        <v>537</v>
      </c>
      <c r="W2195" s="9">
        <v>0</v>
      </c>
      <c r="X2195" s="9">
        <v>21038</v>
      </c>
      <c r="Y2195" s="9">
        <v>4892</v>
      </c>
      <c r="Z2195" s="9">
        <v>119</v>
      </c>
      <c r="AA2195" s="9">
        <v>6593</v>
      </c>
      <c r="AB2195" s="9">
        <v>5019</v>
      </c>
      <c r="AC2195" s="9">
        <v>7185</v>
      </c>
      <c r="AD2195" s="9">
        <v>7180</v>
      </c>
      <c r="AE2195" s="9">
        <v>72</v>
      </c>
      <c r="AF2195" s="9">
        <v>14483</v>
      </c>
      <c r="AG2195" s="9">
        <v>8849</v>
      </c>
      <c r="AH2195" s="9">
        <v>2704</v>
      </c>
      <c r="AI2195" s="9">
        <v>13</v>
      </c>
      <c r="AJ2195" s="9">
        <v>19268</v>
      </c>
      <c r="AK2195" s="9">
        <v>4172</v>
      </c>
      <c r="AL2195" s="9">
        <v>2604</v>
      </c>
      <c r="AM2195" s="9">
        <v>5</v>
      </c>
      <c r="AN2195" s="9">
        <v>23740</v>
      </c>
      <c r="AO2195" s="9">
        <v>2058</v>
      </c>
      <c r="AP2195" s="9">
        <v>199</v>
      </c>
      <c r="AQ2195" s="9">
        <v>52</v>
      </c>
      <c r="AR2195" s="9">
        <v>20213</v>
      </c>
      <c r="AS2195" s="9">
        <v>5836</v>
      </c>
      <c r="AT2195" s="10">
        <v>0</v>
      </c>
    </row>
    <row r="2196" spans="1:46" ht="42.75" x14ac:dyDescent="0.25">
      <c r="A2196" s="26" t="str">
        <f t="shared" si="68"/>
        <v>2017Registered nursesCanadaOther places of work</v>
      </c>
      <c r="B2196" s="24">
        <v>2017</v>
      </c>
      <c r="C2196" s="9" t="s">
        <v>7</v>
      </c>
      <c r="D2196" s="9" t="s">
        <v>171</v>
      </c>
      <c r="E2196" s="9" t="str">
        <f t="shared" si="69"/>
        <v>Canada</v>
      </c>
      <c r="F2196" s="9" t="s">
        <v>183</v>
      </c>
      <c r="G2196" s="9" t="s">
        <v>13</v>
      </c>
      <c r="H2196" s="9">
        <v>32834</v>
      </c>
      <c r="I2196" s="9">
        <v>28941</v>
      </c>
      <c r="J2196" s="9">
        <v>2510</v>
      </c>
      <c r="K2196" s="9">
        <v>1383</v>
      </c>
      <c r="L2196" s="9">
        <v>219</v>
      </c>
      <c r="M2196" s="9">
        <v>1446</v>
      </c>
      <c r="N2196" s="9">
        <v>2697</v>
      </c>
      <c r="O2196" s="9">
        <v>3468</v>
      </c>
      <c r="P2196" s="9">
        <v>3759</v>
      </c>
      <c r="Q2196" s="9">
        <v>4326</v>
      </c>
      <c r="R2196" s="9">
        <v>4857</v>
      </c>
      <c r="S2196" s="9">
        <v>4845</v>
      </c>
      <c r="T2196" s="9">
        <v>4137</v>
      </c>
      <c r="U2196" s="9">
        <v>2036</v>
      </c>
      <c r="V2196" s="9">
        <v>1044</v>
      </c>
      <c r="W2196" s="9">
        <v>0</v>
      </c>
      <c r="X2196" s="9">
        <v>30876</v>
      </c>
      <c r="Y2196" s="9">
        <v>1878</v>
      </c>
      <c r="Z2196" s="9">
        <v>80</v>
      </c>
      <c r="AA2196" s="9">
        <v>5700</v>
      </c>
      <c r="AB2196" s="9">
        <v>7281</v>
      </c>
      <c r="AC2196" s="9">
        <v>8302</v>
      </c>
      <c r="AD2196" s="9">
        <v>11445</v>
      </c>
      <c r="AE2196" s="9">
        <v>106</v>
      </c>
      <c r="AF2196" s="9">
        <v>19681</v>
      </c>
      <c r="AG2196" s="9">
        <v>8285</v>
      </c>
      <c r="AH2196" s="9">
        <v>4844</v>
      </c>
      <c r="AI2196" s="9">
        <v>24</v>
      </c>
      <c r="AJ2196" s="9">
        <v>12348</v>
      </c>
      <c r="AK2196" s="9">
        <v>2777</v>
      </c>
      <c r="AL2196" s="9">
        <v>17699</v>
      </c>
      <c r="AM2196" s="9">
        <v>10</v>
      </c>
      <c r="AN2196" s="9">
        <v>20309</v>
      </c>
      <c r="AO2196" s="9">
        <v>4113</v>
      </c>
      <c r="AP2196" s="9">
        <v>8107</v>
      </c>
      <c r="AQ2196" s="9">
        <v>305</v>
      </c>
      <c r="AR2196" s="9">
        <v>30121</v>
      </c>
      <c r="AS2196" s="9">
        <v>2677</v>
      </c>
      <c r="AT2196" s="10">
        <v>36</v>
      </c>
    </row>
    <row r="2197" spans="1:46" ht="42.75" x14ac:dyDescent="0.25">
      <c r="A2197" s="26" t="str">
        <f t="shared" si="68"/>
        <v>2017Registered nursesCanadaUnknown places of work</v>
      </c>
      <c r="B2197" s="24">
        <v>2017</v>
      </c>
      <c r="C2197" s="9" t="s">
        <v>7</v>
      </c>
      <c r="D2197" s="9" t="s">
        <v>171</v>
      </c>
      <c r="E2197" s="9" t="str">
        <f t="shared" si="69"/>
        <v>Canada</v>
      </c>
      <c r="F2197" s="9" t="s">
        <v>184</v>
      </c>
      <c r="G2197" s="9" t="s">
        <v>49</v>
      </c>
      <c r="H2197" s="9">
        <v>1096</v>
      </c>
      <c r="I2197" s="9">
        <v>948</v>
      </c>
      <c r="J2197" s="9">
        <v>73</v>
      </c>
      <c r="K2197" s="9">
        <v>75</v>
      </c>
      <c r="L2197" s="9">
        <v>148</v>
      </c>
      <c r="M2197" s="9">
        <v>270</v>
      </c>
      <c r="N2197" s="9">
        <v>177</v>
      </c>
      <c r="O2197" s="9">
        <v>104</v>
      </c>
      <c r="P2197" s="9">
        <v>72</v>
      </c>
      <c r="Q2197" s="9">
        <v>77</v>
      </c>
      <c r="R2197" s="9">
        <v>71</v>
      </c>
      <c r="S2197" s="9">
        <v>71</v>
      </c>
      <c r="T2197" s="9">
        <v>74</v>
      </c>
      <c r="U2197" s="9">
        <v>21</v>
      </c>
      <c r="V2197" s="9">
        <v>11</v>
      </c>
      <c r="W2197" s="9">
        <v>0</v>
      </c>
      <c r="X2197" s="9">
        <v>1011</v>
      </c>
      <c r="Y2197" s="9">
        <v>81</v>
      </c>
      <c r="Z2197" s="9">
        <v>4</v>
      </c>
      <c r="AA2197" s="9">
        <v>618</v>
      </c>
      <c r="AB2197" s="9">
        <v>151</v>
      </c>
      <c r="AC2197" s="9">
        <v>116</v>
      </c>
      <c r="AD2197" s="9">
        <v>150</v>
      </c>
      <c r="AE2197" s="9">
        <v>61</v>
      </c>
      <c r="AF2197" s="9">
        <v>411</v>
      </c>
      <c r="AG2197" s="9">
        <v>295</v>
      </c>
      <c r="AH2197" s="9">
        <v>376</v>
      </c>
      <c r="AI2197" s="9">
        <v>14</v>
      </c>
      <c r="AJ2197" s="9">
        <v>55</v>
      </c>
      <c r="AK2197" s="9">
        <v>4</v>
      </c>
      <c r="AL2197" s="9">
        <v>22</v>
      </c>
      <c r="AM2197" s="9">
        <v>1015</v>
      </c>
      <c r="AN2197" s="9">
        <v>75</v>
      </c>
      <c r="AO2197" s="9">
        <v>5</v>
      </c>
      <c r="AP2197" s="9">
        <v>4</v>
      </c>
      <c r="AQ2197" s="9">
        <v>1012</v>
      </c>
      <c r="AR2197" s="9">
        <v>926</v>
      </c>
      <c r="AS2197" s="9">
        <v>149</v>
      </c>
      <c r="AT2197" s="10">
        <v>21</v>
      </c>
    </row>
    <row r="2198" spans="1:46" ht="57" x14ac:dyDescent="0.25">
      <c r="A2198" s="26" t="str">
        <f t="shared" si="68"/>
        <v>2017Registered psychiatric nursesManitobaAll places of work</v>
      </c>
      <c r="B2198" s="24">
        <v>2017</v>
      </c>
      <c r="C2198" s="9" t="s">
        <v>8</v>
      </c>
      <c r="D2198" s="9" t="s">
        <v>173</v>
      </c>
      <c r="E2198" s="9" t="str">
        <f t="shared" si="69"/>
        <v>Manitoba</v>
      </c>
      <c r="F2198" s="9" t="s">
        <v>179</v>
      </c>
      <c r="G2198" s="9" t="s">
        <v>9</v>
      </c>
      <c r="H2198" s="9">
        <v>1002</v>
      </c>
      <c r="I2198" s="9">
        <v>821</v>
      </c>
      <c r="J2198" s="9">
        <v>181</v>
      </c>
      <c r="K2198" s="9">
        <v>0</v>
      </c>
      <c r="L2198" s="9">
        <v>26</v>
      </c>
      <c r="M2198" s="9">
        <v>172</v>
      </c>
      <c r="N2198" s="9">
        <v>115</v>
      </c>
      <c r="O2198" s="9">
        <v>98</v>
      </c>
      <c r="P2198" s="9">
        <v>78</v>
      </c>
      <c r="Q2198" s="9">
        <v>87</v>
      </c>
      <c r="R2198" s="9">
        <v>137</v>
      </c>
      <c r="S2198" s="9">
        <v>138</v>
      </c>
      <c r="T2198" s="9">
        <v>103</v>
      </c>
      <c r="U2198" s="9">
        <v>38</v>
      </c>
      <c r="V2198" s="9">
        <v>10</v>
      </c>
      <c r="W2198" s="9">
        <v>0</v>
      </c>
      <c r="X2198" s="9">
        <v>993</v>
      </c>
      <c r="Y2198" s="9">
        <v>7</v>
      </c>
      <c r="Z2198" s="9">
        <v>2</v>
      </c>
      <c r="AA2198" s="9">
        <v>421</v>
      </c>
      <c r="AB2198" s="9">
        <v>130</v>
      </c>
      <c r="AC2198" s="9">
        <v>183</v>
      </c>
      <c r="AD2198" s="9">
        <v>268</v>
      </c>
      <c r="AE2198" s="9">
        <v>0</v>
      </c>
      <c r="AF2198" s="9">
        <v>571</v>
      </c>
      <c r="AG2198" s="9">
        <v>333</v>
      </c>
      <c r="AH2198" s="9">
        <v>98</v>
      </c>
      <c r="AI2198" s="9">
        <v>0</v>
      </c>
      <c r="AJ2198" s="9">
        <v>774</v>
      </c>
      <c r="AK2198" s="9">
        <v>83</v>
      </c>
      <c r="AL2198" s="9">
        <v>145</v>
      </c>
      <c r="AM2198" s="9">
        <v>0</v>
      </c>
      <c r="AN2198" s="9">
        <v>864</v>
      </c>
      <c r="AO2198" s="9">
        <v>96</v>
      </c>
      <c r="AP2198" s="9">
        <v>42</v>
      </c>
      <c r="AQ2198" s="9">
        <v>0</v>
      </c>
      <c r="AR2198" s="9">
        <v>700</v>
      </c>
      <c r="AS2198" s="9">
        <v>302</v>
      </c>
      <c r="AT2198" s="10">
        <v>0</v>
      </c>
    </row>
    <row r="2199" spans="1:46" ht="57" x14ac:dyDescent="0.25">
      <c r="A2199" s="26" t="str">
        <f t="shared" si="68"/>
        <v>2017Registered psychiatric nursesManitobaHospital</v>
      </c>
      <c r="B2199" s="24">
        <v>2017</v>
      </c>
      <c r="C2199" s="9" t="s">
        <v>8</v>
      </c>
      <c r="D2199" s="9" t="s">
        <v>173</v>
      </c>
      <c r="E2199" s="9" t="str">
        <f t="shared" si="69"/>
        <v>Manitoba</v>
      </c>
      <c r="F2199" s="9" t="s">
        <v>180</v>
      </c>
      <c r="G2199" s="9" t="s">
        <v>10</v>
      </c>
      <c r="H2199" s="9">
        <v>457</v>
      </c>
      <c r="I2199" s="9">
        <v>368</v>
      </c>
      <c r="J2199" s="9">
        <v>89</v>
      </c>
      <c r="K2199" s="9">
        <v>0</v>
      </c>
      <c r="L2199" s="9">
        <v>16</v>
      </c>
      <c r="M2199" s="9">
        <v>112</v>
      </c>
      <c r="N2199" s="9">
        <v>60</v>
      </c>
      <c r="O2199" s="9">
        <v>50</v>
      </c>
      <c r="P2199" s="9">
        <v>26</v>
      </c>
      <c r="Q2199" s="9">
        <v>37</v>
      </c>
      <c r="R2199" s="9">
        <v>47</v>
      </c>
      <c r="S2199" s="9">
        <v>46</v>
      </c>
      <c r="T2199" s="9">
        <v>39</v>
      </c>
      <c r="U2199" s="9">
        <v>20</v>
      </c>
      <c r="V2199" s="9">
        <v>4</v>
      </c>
      <c r="W2199" s="9">
        <v>0</v>
      </c>
      <c r="X2199" s="9">
        <v>451</v>
      </c>
      <c r="Y2199" s="9">
        <v>6</v>
      </c>
      <c r="Z2199" s="9">
        <v>0</v>
      </c>
      <c r="AA2199" s="9">
        <v>241</v>
      </c>
      <c r="AB2199" s="9">
        <v>58</v>
      </c>
      <c r="AC2199" s="9">
        <v>61</v>
      </c>
      <c r="AD2199" s="9">
        <v>97</v>
      </c>
      <c r="AE2199" s="9">
        <v>0</v>
      </c>
      <c r="AF2199" s="9">
        <v>226</v>
      </c>
      <c r="AG2199" s="9">
        <v>178</v>
      </c>
      <c r="AH2199" s="9">
        <v>53</v>
      </c>
      <c r="AI2199" s="9">
        <v>0</v>
      </c>
      <c r="AJ2199" s="9">
        <v>404</v>
      </c>
      <c r="AK2199" s="9">
        <v>23</v>
      </c>
      <c r="AL2199" s="9">
        <v>30</v>
      </c>
      <c r="AM2199" s="9">
        <v>0</v>
      </c>
      <c r="AN2199" s="9">
        <v>424</v>
      </c>
      <c r="AO2199" s="9">
        <v>25</v>
      </c>
      <c r="AP2199" s="9">
        <v>8</v>
      </c>
      <c r="AQ2199" s="9">
        <v>0</v>
      </c>
      <c r="AR2199" s="9">
        <v>290</v>
      </c>
      <c r="AS2199" s="9">
        <v>167</v>
      </c>
      <c r="AT2199" s="10">
        <v>0</v>
      </c>
    </row>
    <row r="2200" spans="1:46" ht="57" x14ac:dyDescent="0.25">
      <c r="A2200" s="26" t="str">
        <f t="shared" si="68"/>
        <v>2017Registered psychiatric nursesManitobaCommunity health</v>
      </c>
      <c r="B2200" s="24">
        <v>2017</v>
      </c>
      <c r="C2200" s="9" t="s">
        <v>8</v>
      </c>
      <c r="D2200" s="9" t="s">
        <v>173</v>
      </c>
      <c r="E2200" s="9" t="str">
        <f t="shared" si="69"/>
        <v>Manitoba</v>
      </c>
      <c r="F2200" s="9" t="s">
        <v>182</v>
      </c>
      <c r="G2200" s="9" t="s">
        <v>11</v>
      </c>
      <c r="H2200" s="9">
        <v>263</v>
      </c>
      <c r="I2200" s="9">
        <v>215</v>
      </c>
      <c r="J2200" s="9">
        <v>48</v>
      </c>
      <c r="K2200" s="9">
        <v>0</v>
      </c>
      <c r="L2200" s="9">
        <v>3</v>
      </c>
      <c r="M2200" s="9">
        <v>29</v>
      </c>
      <c r="N2200" s="9">
        <v>34</v>
      </c>
      <c r="O2200" s="9">
        <v>16</v>
      </c>
      <c r="P2200" s="9">
        <v>25</v>
      </c>
      <c r="Q2200" s="9">
        <v>25</v>
      </c>
      <c r="R2200" s="9">
        <v>46</v>
      </c>
      <c r="S2200" s="9">
        <v>52</v>
      </c>
      <c r="T2200" s="9">
        <v>27</v>
      </c>
      <c r="U2200" s="9">
        <v>5</v>
      </c>
      <c r="V2200" s="9">
        <v>1</v>
      </c>
      <c r="W2200" s="9">
        <v>0</v>
      </c>
      <c r="X2200" s="9">
        <v>261</v>
      </c>
      <c r="Y2200" s="9">
        <v>1</v>
      </c>
      <c r="Z2200" s="9">
        <v>1</v>
      </c>
      <c r="AA2200" s="9">
        <v>91</v>
      </c>
      <c r="AB2200" s="9">
        <v>33</v>
      </c>
      <c r="AC2200" s="9">
        <v>66</v>
      </c>
      <c r="AD2200" s="9">
        <v>73</v>
      </c>
      <c r="AE2200" s="9">
        <v>0</v>
      </c>
      <c r="AF2200" s="9">
        <v>193</v>
      </c>
      <c r="AG2200" s="9">
        <v>51</v>
      </c>
      <c r="AH2200" s="9">
        <v>19</v>
      </c>
      <c r="AI2200" s="9">
        <v>0</v>
      </c>
      <c r="AJ2200" s="9">
        <v>194</v>
      </c>
      <c r="AK2200" s="9">
        <v>24</v>
      </c>
      <c r="AL2200" s="9">
        <v>45</v>
      </c>
      <c r="AM2200" s="9">
        <v>0</v>
      </c>
      <c r="AN2200" s="9">
        <v>233</v>
      </c>
      <c r="AO2200" s="9">
        <v>26</v>
      </c>
      <c r="AP2200" s="9">
        <v>4</v>
      </c>
      <c r="AQ2200" s="9">
        <v>0</v>
      </c>
      <c r="AR2200" s="9">
        <v>187</v>
      </c>
      <c r="AS2200" s="9">
        <v>76</v>
      </c>
      <c r="AT2200" s="10">
        <v>0</v>
      </c>
    </row>
    <row r="2201" spans="1:46" ht="57" x14ac:dyDescent="0.25">
      <c r="A2201" s="26" t="str">
        <f t="shared" si="68"/>
        <v>2017Registered psychiatric nursesManitobaNursing home/long-term care</v>
      </c>
      <c r="B2201" s="24">
        <v>2017</v>
      </c>
      <c r="C2201" s="9" t="s">
        <v>8</v>
      </c>
      <c r="D2201" s="9" t="s">
        <v>173</v>
      </c>
      <c r="E2201" s="9" t="str">
        <f t="shared" si="69"/>
        <v>Manitoba</v>
      </c>
      <c r="F2201" s="9" t="s">
        <v>181</v>
      </c>
      <c r="G2201" s="9" t="s">
        <v>12</v>
      </c>
      <c r="H2201" s="9">
        <v>155</v>
      </c>
      <c r="I2201" s="9">
        <v>131</v>
      </c>
      <c r="J2201" s="9">
        <v>24</v>
      </c>
      <c r="K2201" s="9">
        <v>0</v>
      </c>
      <c r="L2201" s="9">
        <v>6</v>
      </c>
      <c r="M2201" s="9">
        <v>17</v>
      </c>
      <c r="N2201" s="9">
        <v>12</v>
      </c>
      <c r="O2201" s="9">
        <v>16</v>
      </c>
      <c r="P2201" s="9">
        <v>13</v>
      </c>
      <c r="Q2201" s="9">
        <v>15</v>
      </c>
      <c r="R2201" s="9">
        <v>22</v>
      </c>
      <c r="S2201" s="9">
        <v>23</v>
      </c>
      <c r="T2201" s="9">
        <v>21</v>
      </c>
      <c r="U2201" s="9">
        <v>6</v>
      </c>
      <c r="V2201" s="9">
        <v>4</v>
      </c>
      <c r="W2201" s="9">
        <v>0</v>
      </c>
      <c r="X2201" s="9">
        <v>155</v>
      </c>
      <c r="Y2201" s="9">
        <v>0</v>
      </c>
      <c r="Z2201" s="9">
        <v>0</v>
      </c>
      <c r="AA2201" s="9">
        <v>51</v>
      </c>
      <c r="AB2201" s="9">
        <v>18</v>
      </c>
      <c r="AC2201" s="9">
        <v>31</v>
      </c>
      <c r="AD2201" s="9">
        <v>55</v>
      </c>
      <c r="AE2201" s="9">
        <v>0</v>
      </c>
      <c r="AF2201" s="9">
        <v>71</v>
      </c>
      <c r="AG2201" s="9">
        <v>68</v>
      </c>
      <c r="AH2201" s="9">
        <v>16</v>
      </c>
      <c r="AI2201" s="9">
        <v>0</v>
      </c>
      <c r="AJ2201" s="9">
        <v>116</v>
      </c>
      <c r="AK2201" s="9">
        <v>24</v>
      </c>
      <c r="AL2201" s="9">
        <v>15</v>
      </c>
      <c r="AM2201" s="9">
        <v>0</v>
      </c>
      <c r="AN2201" s="9">
        <v>127</v>
      </c>
      <c r="AO2201" s="9">
        <v>24</v>
      </c>
      <c r="AP2201" s="9">
        <v>4</v>
      </c>
      <c r="AQ2201" s="9">
        <v>0</v>
      </c>
      <c r="AR2201" s="9">
        <v>114</v>
      </c>
      <c r="AS2201" s="9">
        <v>41</v>
      </c>
      <c r="AT2201" s="10">
        <v>0</v>
      </c>
    </row>
    <row r="2202" spans="1:46" ht="57" x14ac:dyDescent="0.25">
      <c r="A2202" s="26" t="str">
        <f t="shared" si="68"/>
        <v>2017Registered psychiatric nursesManitobaOther places of work</v>
      </c>
      <c r="B2202" s="24">
        <v>2017</v>
      </c>
      <c r="C2202" s="9" t="s">
        <v>8</v>
      </c>
      <c r="D2202" s="9" t="s">
        <v>173</v>
      </c>
      <c r="E2202" s="9" t="str">
        <f t="shared" si="69"/>
        <v>Manitoba</v>
      </c>
      <c r="F2202" s="9" t="s">
        <v>183</v>
      </c>
      <c r="G2202" s="9" t="s">
        <v>13</v>
      </c>
      <c r="H2202" s="9">
        <v>127</v>
      </c>
      <c r="I2202" s="9">
        <v>107</v>
      </c>
      <c r="J2202" s="9">
        <v>20</v>
      </c>
      <c r="K2202" s="9">
        <v>0</v>
      </c>
      <c r="L2202" s="9">
        <v>1</v>
      </c>
      <c r="M2202" s="9">
        <v>14</v>
      </c>
      <c r="N2202" s="9">
        <v>9</v>
      </c>
      <c r="O2202" s="9">
        <v>16</v>
      </c>
      <c r="P2202" s="9">
        <v>14</v>
      </c>
      <c r="Q2202" s="9">
        <v>10</v>
      </c>
      <c r="R2202" s="9">
        <v>22</v>
      </c>
      <c r="S2202" s="9">
        <v>17</v>
      </c>
      <c r="T2202" s="9">
        <v>16</v>
      </c>
      <c r="U2202" s="9">
        <v>7</v>
      </c>
      <c r="V2202" s="9">
        <v>1</v>
      </c>
      <c r="W2202" s="9">
        <v>0</v>
      </c>
      <c r="X2202" s="9">
        <v>126</v>
      </c>
      <c r="Y2202" s="9">
        <v>0</v>
      </c>
      <c r="Z2202" s="9">
        <v>1</v>
      </c>
      <c r="AA2202" s="9">
        <v>38</v>
      </c>
      <c r="AB2202" s="9">
        <v>21</v>
      </c>
      <c r="AC2202" s="9">
        <v>25</v>
      </c>
      <c r="AD2202" s="9">
        <v>43</v>
      </c>
      <c r="AE2202" s="9">
        <v>0</v>
      </c>
      <c r="AF2202" s="9">
        <v>81</v>
      </c>
      <c r="AG2202" s="9">
        <v>36</v>
      </c>
      <c r="AH2202" s="9">
        <v>10</v>
      </c>
      <c r="AI2202" s="9">
        <v>0</v>
      </c>
      <c r="AJ2202" s="9">
        <v>60</v>
      </c>
      <c r="AK2202" s="9">
        <v>12</v>
      </c>
      <c r="AL2202" s="9">
        <v>55</v>
      </c>
      <c r="AM2202" s="9">
        <v>0</v>
      </c>
      <c r="AN2202" s="9">
        <v>80</v>
      </c>
      <c r="AO2202" s="9">
        <v>21</v>
      </c>
      <c r="AP2202" s="9">
        <v>26</v>
      </c>
      <c r="AQ2202" s="9">
        <v>0</v>
      </c>
      <c r="AR2202" s="9">
        <v>109</v>
      </c>
      <c r="AS2202" s="9">
        <v>18</v>
      </c>
      <c r="AT2202" s="10">
        <v>0</v>
      </c>
    </row>
    <row r="2203" spans="1:46" ht="57" x14ac:dyDescent="0.25">
      <c r="A2203" s="26" t="str">
        <f t="shared" si="68"/>
        <v>2017Registered psychiatric nursesSaskatchewanAll places of work</v>
      </c>
      <c r="B2203" s="24">
        <v>2017</v>
      </c>
      <c r="C2203" s="9" t="s">
        <v>8</v>
      </c>
      <c r="D2203" s="9" t="s">
        <v>174</v>
      </c>
      <c r="E2203" s="9" t="str">
        <f t="shared" si="69"/>
        <v>Saskatchewan</v>
      </c>
      <c r="F2203" s="9" t="s">
        <v>179</v>
      </c>
      <c r="G2203" s="9" t="s">
        <v>9</v>
      </c>
      <c r="H2203" s="9">
        <v>847</v>
      </c>
      <c r="I2203" s="9">
        <v>734</v>
      </c>
      <c r="J2203" s="9">
        <v>113</v>
      </c>
      <c r="K2203" s="9">
        <v>0</v>
      </c>
      <c r="L2203" s="9">
        <v>20</v>
      </c>
      <c r="M2203" s="9">
        <v>88</v>
      </c>
      <c r="N2203" s="9">
        <v>66</v>
      </c>
      <c r="O2203" s="9">
        <v>36</v>
      </c>
      <c r="P2203" s="9">
        <v>69</v>
      </c>
      <c r="Q2203" s="9">
        <v>138</v>
      </c>
      <c r="R2203" s="9">
        <v>144</v>
      </c>
      <c r="S2203" s="9">
        <v>144</v>
      </c>
      <c r="T2203" s="9">
        <v>85</v>
      </c>
      <c r="U2203" s="9">
        <v>40</v>
      </c>
      <c r="V2203" s="9">
        <v>17</v>
      </c>
      <c r="W2203" s="9">
        <v>0</v>
      </c>
      <c r="X2203" s="9">
        <v>802</v>
      </c>
      <c r="Y2203" s="9">
        <v>13</v>
      </c>
      <c r="Z2203" s="9">
        <v>32</v>
      </c>
      <c r="AA2203" s="9">
        <v>238</v>
      </c>
      <c r="AB2203" s="9">
        <v>69</v>
      </c>
      <c r="AC2203" s="9">
        <v>277</v>
      </c>
      <c r="AD2203" s="9">
        <v>263</v>
      </c>
      <c r="AE2203" s="9">
        <v>0</v>
      </c>
      <c r="AF2203" s="9">
        <v>0</v>
      </c>
      <c r="AG2203" s="9">
        <v>0</v>
      </c>
      <c r="AH2203" s="9">
        <v>0</v>
      </c>
      <c r="AI2203" s="9">
        <v>847</v>
      </c>
      <c r="AJ2203" s="9">
        <v>638</v>
      </c>
      <c r="AK2203" s="9">
        <v>90</v>
      </c>
      <c r="AL2203" s="9">
        <v>96</v>
      </c>
      <c r="AM2203" s="9">
        <v>23</v>
      </c>
      <c r="AN2203" s="9">
        <v>734</v>
      </c>
      <c r="AO2203" s="9">
        <v>24</v>
      </c>
      <c r="AP2203" s="9">
        <v>49</v>
      </c>
      <c r="AQ2203" s="9">
        <v>40</v>
      </c>
      <c r="AR2203" s="9">
        <v>711</v>
      </c>
      <c r="AS2203" s="9">
        <v>135</v>
      </c>
      <c r="AT2203" s="10">
        <v>1</v>
      </c>
    </row>
    <row r="2204" spans="1:46" ht="57" x14ac:dyDescent="0.25">
      <c r="A2204" s="26" t="str">
        <f t="shared" si="68"/>
        <v>2017Registered psychiatric nursesSaskatchewanHospital</v>
      </c>
      <c r="B2204" s="24">
        <v>2017</v>
      </c>
      <c r="C2204" s="9" t="s">
        <v>8</v>
      </c>
      <c r="D2204" s="9" t="s">
        <v>174</v>
      </c>
      <c r="E2204" s="9" t="str">
        <f t="shared" si="69"/>
        <v>Saskatchewan</v>
      </c>
      <c r="F2204" s="9" t="s">
        <v>180</v>
      </c>
      <c r="G2204" s="9" t="s">
        <v>10</v>
      </c>
      <c r="H2204" s="9">
        <v>222</v>
      </c>
      <c r="I2204" s="9">
        <v>193</v>
      </c>
      <c r="J2204" s="9">
        <v>29</v>
      </c>
      <c r="K2204" s="9">
        <v>0</v>
      </c>
      <c r="L2204" s="9">
        <v>7</v>
      </c>
      <c r="M2204" s="9">
        <v>36</v>
      </c>
      <c r="N2204" s="9">
        <v>25</v>
      </c>
      <c r="O2204" s="9">
        <v>15</v>
      </c>
      <c r="P2204" s="9">
        <v>17</v>
      </c>
      <c r="Q2204" s="9">
        <v>34</v>
      </c>
      <c r="R2204" s="9">
        <v>35</v>
      </c>
      <c r="S2204" s="9">
        <v>26</v>
      </c>
      <c r="T2204" s="9">
        <v>12</v>
      </c>
      <c r="U2204" s="9">
        <v>10</v>
      </c>
      <c r="V2204" s="9">
        <v>5</v>
      </c>
      <c r="W2204" s="9">
        <v>0</v>
      </c>
      <c r="X2204" s="9">
        <v>210</v>
      </c>
      <c r="Y2204" s="9">
        <v>2</v>
      </c>
      <c r="Z2204" s="9">
        <v>10</v>
      </c>
      <c r="AA2204" s="9">
        <v>94</v>
      </c>
      <c r="AB2204" s="9">
        <v>15</v>
      </c>
      <c r="AC2204" s="9">
        <v>70</v>
      </c>
      <c r="AD2204" s="9">
        <v>43</v>
      </c>
      <c r="AE2204" s="9">
        <v>0</v>
      </c>
      <c r="AF2204" s="9">
        <v>0</v>
      </c>
      <c r="AG2204" s="9">
        <v>0</v>
      </c>
      <c r="AH2204" s="9">
        <v>0</v>
      </c>
      <c r="AI2204" s="9">
        <v>222</v>
      </c>
      <c r="AJ2204" s="9">
        <v>180</v>
      </c>
      <c r="AK2204" s="9">
        <v>23</v>
      </c>
      <c r="AL2204" s="9">
        <v>15</v>
      </c>
      <c r="AM2204" s="9">
        <v>4</v>
      </c>
      <c r="AN2204" s="9">
        <v>204</v>
      </c>
      <c r="AO2204" s="9">
        <v>6</v>
      </c>
      <c r="AP2204" s="9">
        <v>4</v>
      </c>
      <c r="AQ2204" s="9">
        <v>8</v>
      </c>
      <c r="AR2204" s="9">
        <v>188</v>
      </c>
      <c r="AS2204" s="9">
        <v>34</v>
      </c>
      <c r="AT2204" s="10">
        <v>0</v>
      </c>
    </row>
    <row r="2205" spans="1:46" ht="57" x14ac:dyDescent="0.25">
      <c r="A2205" s="26" t="str">
        <f t="shared" si="68"/>
        <v>2017Registered psychiatric nursesSaskatchewanCommunity health</v>
      </c>
      <c r="B2205" s="24">
        <v>2017</v>
      </c>
      <c r="C2205" s="9" t="s">
        <v>8</v>
      </c>
      <c r="D2205" s="9" t="s">
        <v>174</v>
      </c>
      <c r="E2205" s="9" t="str">
        <f t="shared" si="69"/>
        <v>Saskatchewan</v>
      </c>
      <c r="F2205" s="9" t="s">
        <v>182</v>
      </c>
      <c r="G2205" s="9" t="s">
        <v>11</v>
      </c>
      <c r="H2205" s="9">
        <v>218</v>
      </c>
      <c r="I2205" s="9">
        <v>187</v>
      </c>
      <c r="J2205" s="9">
        <v>31</v>
      </c>
      <c r="K2205" s="9">
        <v>0</v>
      </c>
      <c r="L2205" s="9">
        <v>5</v>
      </c>
      <c r="M2205" s="9">
        <v>16</v>
      </c>
      <c r="N2205" s="9">
        <v>17</v>
      </c>
      <c r="O2205" s="9">
        <v>9</v>
      </c>
      <c r="P2205" s="9">
        <v>15</v>
      </c>
      <c r="Q2205" s="9">
        <v>37</v>
      </c>
      <c r="R2205" s="9">
        <v>36</v>
      </c>
      <c r="S2205" s="9">
        <v>46</v>
      </c>
      <c r="T2205" s="9">
        <v>22</v>
      </c>
      <c r="U2205" s="9">
        <v>10</v>
      </c>
      <c r="V2205" s="9">
        <v>5</v>
      </c>
      <c r="W2205" s="9">
        <v>0</v>
      </c>
      <c r="X2205" s="9">
        <v>211</v>
      </c>
      <c r="Y2205" s="9">
        <v>0</v>
      </c>
      <c r="Z2205" s="9">
        <v>7</v>
      </c>
      <c r="AA2205" s="9">
        <v>51</v>
      </c>
      <c r="AB2205" s="9">
        <v>16</v>
      </c>
      <c r="AC2205" s="9">
        <v>71</v>
      </c>
      <c r="AD2205" s="9">
        <v>80</v>
      </c>
      <c r="AE2205" s="9">
        <v>0</v>
      </c>
      <c r="AF2205" s="9">
        <v>0</v>
      </c>
      <c r="AG2205" s="9">
        <v>0</v>
      </c>
      <c r="AH2205" s="9">
        <v>0</v>
      </c>
      <c r="AI2205" s="9">
        <v>218</v>
      </c>
      <c r="AJ2205" s="9">
        <v>187</v>
      </c>
      <c r="AK2205" s="9">
        <v>13</v>
      </c>
      <c r="AL2205" s="9">
        <v>15</v>
      </c>
      <c r="AM2205" s="9">
        <v>3</v>
      </c>
      <c r="AN2205" s="9">
        <v>202</v>
      </c>
      <c r="AO2205" s="9">
        <v>2</v>
      </c>
      <c r="AP2205" s="9">
        <v>5</v>
      </c>
      <c r="AQ2205" s="9">
        <v>9</v>
      </c>
      <c r="AR2205" s="9">
        <v>180</v>
      </c>
      <c r="AS2205" s="9">
        <v>37</v>
      </c>
      <c r="AT2205" s="10">
        <v>1</v>
      </c>
    </row>
    <row r="2206" spans="1:46" ht="57" x14ac:dyDescent="0.25">
      <c r="A2206" s="26" t="str">
        <f t="shared" si="68"/>
        <v>2017Registered psychiatric nursesSaskatchewanNursing home/long-term care</v>
      </c>
      <c r="B2206" s="24">
        <v>2017</v>
      </c>
      <c r="C2206" s="9" t="s">
        <v>8</v>
      </c>
      <c r="D2206" s="9" t="s">
        <v>174</v>
      </c>
      <c r="E2206" s="9" t="str">
        <f t="shared" si="69"/>
        <v>Saskatchewan</v>
      </c>
      <c r="F2206" s="9" t="s">
        <v>181</v>
      </c>
      <c r="G2206" s="9" t="s">
        <v>12</v>
      </c>
      <c r="H2206" s="9">
        <v>220</v>
      </c>
      <c r="I2206" s="9">
        <v>195</v>
      </c>
      <c r="J2206" s="9">
        <v>25</v>
      </c>
      <c r="K2206" s="9">
        <v>0</v>
      </c>
      <c r="L2206" s="9">
        <v>1</v>
      </c>
      <c r="M2206" s="9">
        <v>26</v>
      </c>
      <c r="N2206" s="9">
        <v>12</v>
      </c>
      <c r="O2206" s="9">
        <v>6</v>
      </c>
      <c r="P2206" s="9">
        <v>15</v>
      </c>
      <c r="Q2206" s="9">
        <v>41</v>
      </c>
      <c r="R2206" s="9">
        <v>40</v>
      </c>
      <c r="S2206" s="9">
        <v>39</v>
      </c>
      <c r="T2206" s="9">
        <v>25</v>
      </c>
      <c r="U2206" s="9">
        <v>11</v>
      </c>
      <c r="V2206" s="9">
        <v>4</v>
      </c>
      <c r="W2206" s="9">
        <v>0</v>
      </c>
      <c r="X2206" s="9">
        <v>208</v>
      </c>
      <c r="Y2206" s="9">
        <v>4</v>
      </c>
      <c r="Z2206" s="9">
        <v>8</v>
      </c>
      <c r="AA2206" s="9">
        <v>55</v>
      </c>
      <c r="AB2206" s="9">
        <v>8</v>
      </c>
      <c r="AC2206" s="9">
        <v>84</v>
      </c>
      <c r="AD2206" s="9">
        <v>73</v>
      </c>
      <c r="AE2206" s="9">
        <v>0</v>
      </c>
      <c r="AF2206" s="9">
        <v>0</v>
      </c>
      <c r="AG2206" s="9">
        <v>0</v>
      </c>
      <c r="AH2206" s="9">
        <v>0</v>
      </c>
      <c r="AI2206" s="9">
        <v>220</v>
      </c>
      <c r="AJ2206" s="9">
        <v>169</v>
      </c>
      <c r="AK2206" s="9">
        <v>35</v>
      </c>
      <c r="AL2206" s="9">
        <v>14</v>
      </c>
      <c r="AM2206" s="9">
        <v>2</v>
      </c>
      <c r="AN2206" s="9">
        <v>203</v>
      </c>
      <c r="AO2206" s="9">
        <v>7</v>
      </c>
      <c r="AP2206" s="9">
        <v>4</v>
      </c>
      <c r="AQ2206" s="9">
        <v>6</v>
      </c>
      <c r="AR2206" s="9">
        <v>177</v>
      </c>
      <c r="AS2206" s="9">
        <v>43</v>
      </c>
      <c r="AT2206" s="10">
        <v>0</v>
      </c>
    </row>
    <row r="2207" spans="1:46" ht="57" x14ac:dyDescent="0.25">
      <c r="A2207" s="26" t="str">
        <f t="shared" si="68"/>
        <v>2017Registered psychiatric nursesSaskatchewanOther places of work</v>
      </c>
      <c r="B2207" s="24">
        <v>2017</v>
      </c>
      <c r="C2207" s="9" t="s">
        <v>8</v>
      </c>
      <c r="D2207" s="9" t="s">
        <v>174</v>
      </c>
      <c r="E2207" s="9" t="str">
        <f t="shared" si="69"/>
        <v>Saskatchewan</v>
      </c>
      <c r="F2207" s="9" t="s">
        <v>183</v>
      </c>
      <c r="G2207" s="9" t="s">
        <v>13</v>
      </c>
      <c r="H2207" s="9">
        <v>152</v>
      </c>
      <c r="I2207" s="9">
        <v>128</v>
      </c>
      <c r="J2207" s="9">
        <v>24</v>
      </c>
      <c r="K2207" s="9">
        <v>0</v>
      </c>
      <c r="L2207" s="9">
        <v>6</v>
      </c>
      <c r="M2207" s="9">
        <v>8</v>
      </c>
      <c r="N2207" s="9">
        <v>11</v>
      </c>
      <c r="O2207" s="9">
        <v>5</v>
      </c>
      <c r="P2207" s="9">
        <v>18</v>
      </c>
      <c r="Q2207" s="9">
        <v>22</v>
      </c>
      <c r="R2207" s="9">
        <v>26</v>
      </c>
      <c r="S2207" s="9">
        <v>29</v>
      </c>
      <c r="T2207" s="9">
        <v>19</v>
      </c>
      <c r="U2207" s="9">
        <v>6</v>
      </c>
      <c r="V2207" s="9">
        <v>2</v>
      </c>
      <c r="W2207" s="9">
        <v>0</v>
      </c>
      <c r="X2207" s="9">
        <v>139</v>
      </c>
      <c r="Y2207" s="9">
        <v>7</v>
      </c>
      <c r="Z2207" s="9">
        <v>6</v>
      </c>
      <c r="AA2207" s="9">
        <v>33</v>
      </c>
      <c r="AB2207" s="9">
        <v>23</v>
      </c>
      <c r="AC2207" s="9">
        <v>37</v>
      </c>
      <c r="AD2207" s="9">
        <v>59</v>
      </c>
      <c r="AE2207" s="9">
        <v>0</v>
      </c>
      <c r="AF2207" s="9">
        <v>0</v>
      </c>
      <c r="AG2207" s="9">
        <v>0</v>
      </c>
      <c r="AH2207" s="9">
        <v>0</v>
      </c>
      <c r="AI2207" s="9">
        <v>152</v>
      </c>
      <c r="AJ2207" s="9">
        <v>89</v>
      </c>
      <c r="AK2207" s="9">
        <v>14</v>
      </c>
      <c r="AL2207" s="9">
        <v>46</v>
      </c>
      <c r="AM2207" s="9">
        <v>3</v>
      </c>
      <c r="AN2207" s="9">
        <v>107</v>
      </c>
      <c r="AO2207" s="9">
        <v>6</v>
      </c>
      <c r="AP2207" s="9">
        <v>34</v>
      </c>
      <c r="AQ2207" s="9">
        <v>5</v>
      </c>
      <c r="AR2207" s="9">
        <v>138</v>
      </c>
      <c r="AS2207" s="9">
        <v>14</v>
      </c>
      <c r="AT2207" s="10">
        <v>0</v>
      </c>
    </row>
    <row r="2208" spans="1:46" ht="57" x14ac:dyDescent="0.25">
      <c r="A2208" s="26" t="str">
        <f t="shared" si="68"/>
        <v>2017Registered psychiatric nursesSaskatchewanUnknown places of work</v>
      </c>
      <c r="B2208" s="24">
        <v>2017</v>
      </c>
      <c r="C2208" s="9" t="s">
        <v>8</v>
      </c>
      <c r="D2208" s="9" t="s">
        <v>174</v>
      </c>
      <c r="E2208" s="9" t="str">
        <f t="shared" si="69"/>
        <v>Saskatchewan</v>
      </c>
      <c r="F2208" s="9" t="s">
        <v>184</v>
      </c>
      <c r="G2208" s="9" t="s">
        <v>49</v>
      </c>
      <c r="H2208" s="9">
        <v>35</v>
      </c>
      <c r="I2208" s="9">
        <v>31</v>
      </c>
      <c r="J2208" s="9">
        <v>4</v>
      </c>
      <c r="K2208" s="9">
        <v>0</v>
      </c>
      <c r="L2208" s="9">
        <v>1</v>
      </c>
      <c r="M2208" s="9">
        <v>2</v>
      </c>
      <c r="N2208" s="9">
        <v>1</v>
      </c>
      <c r="O2208" s="9">
        <v>1</v>
      </c>
      <c r="P2208" s="9">
        <v>4</v>
      </c>
      <c r="Q2208" s="9">
        <v>4</v>
      </c>
      <c r="R2208" s="9">
        <v>7</v>
      </c>
      <c r="S2208" s="9">
        <v>4</v>
      </c>
      <c r="T2208" s="9">
        <v>7</v>
      </c>
      <c r="U2208" s="9">
        <v>3</v>
      </c>
      <c r="V2208" s="9">
        <v>1</v>
      </c>
      <c r="W2208" s="9">
        <v>0</v>
      </c>
      <c r="X2208" s="9">
        <v>34</v>
      </c>
      <c r="Y2208" s="9">
        <v>0</v>
      </c>
      <c r="Z2208" s="9">
        <v>1</v>
      </c>
      <c r="AA2208" s="9">
        <v>5</v>
      </c>
      <c r="AB2208" s="9">
        <v>7</v>
      </c>
      <c r="AC2208" s="9">
        <v>15</v>
      </c>
      <c r="AD2208" s="9">
        <v>8</v>
      </c>
      <c r="AE2208" s="9">
        <v>0</v>
      </c>
      <c r="AF2208" s="9">
        <v>0</v>
      </c>
      <c r="AG2208" s="9">
        <v>0</v>
      </c>
      <c r="AH2208" s="9">
        <v>0</v>
      </c>
      <c r="AI2208" s="9">
        <v>35</v>
      </c>
      <c r="AJ2208" s="9">
        <v>13</v>
      </c>
      <c r="AK2208" s="9">
        <v>5</v>
      </c>
      <c r="AL2208" s="9">
        <v>6</v>
      </c>
      <c r="AM2208" s="9">
        <v>11</v>
      </c>
      <c r="AN2208" s="9">
        <v>18</v>
      </c>
      <c r="AO2208" s="9">
        <v>3</v>
      </c>
      <c r="AP2208" s="9">
        <v>2</v>
      </c>
      <c r="AQ2208" s="9">
        <v>12</v>
      </c>
      <c r="AR2208" s="9">
        <v>28</v>
      </c>
      <c r="AS2208" s="9">
        <v>7</v>
      </c>
      <c r="AT2208" s="10">
        <v>0</v>
      </c>
    </row>
    <row r="2209" spans="1:46" ht="57" x14ac:dyDescent="0.25">
      <c r="A2209" s="26" t="str">
        <f t="shared" si="68"/>
        <v>2017Registered psychiatric nursesAlbertaAll places of work</v>
      </c>
      <c r="B2209" s="24">
        <v>2017</v>
      </c>
      <c r="C2209" s="9" t="s">
        <v>8</v>
      </c>
      <c r="D2209" s="9" t="s">
        <v>175</v>
      </c>
      <c r="E2209" s="9" t="str">
        <f t="shared" si="69"/>
        <v>Alberta</v>
      </c>
      <c r="F2209" s="9" t="s">
        <v>179</v>
      </c>
      <c r="G2209" s="9" t="s">
        <v>9</v>
      </c>
      <c r="H2209" s="9">
        <v>1276</v>
      </c>
      <c r="I2209" s="9">
        <v>998</v>
      </c>
      <c r="J2209" s="9">
        <v>278</v>
      </c>
      <c r="K2209" s="9">
        <v>0</v>
      </c>
      <c r="L2209" s="9">
        <v>49</v>
      </c>
      <c r="M2209" s="9">
        <v>145</v>
      </c>
      <c r="N2209" s="9">
        <v>138</v>
      </c>
      <c r="O2209" s="9">
        <v>134</v>
      </c>
      <c r="P2209" s="9">
        <v>95</v>
      </c>
      <c r="Q2209" s="9">
        <v>142</v>
      </c>
      <c r="R2209" s="9">
        <v>204</v>
      </c>
      <c r="S2209" s="9">
        <v>170</v>
      </c>
      <c r="T2209" s="9">
        <v>120</v>
      </c>
      <c r="U2209" s="9">
        <v>54</v>
      </c>
      <c r="V2209" s="9">
        <v>25</v>
      </c>
      <c r="W2209" s="9">
        <v>0</v>
      </c>
      <c r="X2209" s="9">
        <v>1168</v>
      </c>
      <c r="Y2209" s="9">
        <v>108</v>
      </c>
      <c r="Z2209" s="9">
        <v>0</v>
      </c>
      <c r="AA2209" s="9">
        <v>499</v>
      </c>
      <c r="AB2209" s="9">
        <v>193</v>
      </c>
      <c r="AC2209" s="9">
        <v>263</v>
      </c>
      <c r="AD2209" s="9">
        <v>321</v>
      </c>
      <c r="AE2209" s="9">
        <v>0</v>
      </c>
      <c r="AF2209" s="9">
        <v>672</v>
      </c>
      <c r="AG2209" s="9">
        <v>443</v>
      </c>
      <c r="AH2209" s="9">
        <v>161</v>
      </c>
      <c r="AI2209" s="9">
        <v>0</v>
      </c>
      <c r="AJ2209" s="9">
        <v>1031</v>
      </c>
      <c r="AK2209" s="9">
        <v>103</v>
      </c>
      <c r="AL2209" s="9">
        <v>140</v>
      </c>
      <c r="AM2209" s="9">
        <v>2</v>
      </c>
      <c r="AN2209" s="9">
        <v>1093</v>
      </c>
      <c r="AO2209" s="9">
        <v>137</v>
      </c>
      <c r="AP2209" s="9">
        <v>41</v>
      </c>
      <c r="AQ2209" s="9">
        <v>5</v>
      </c>
      <c r="AR2209" s="9">
        <v>943</v>
      </c>
      <c r="AS2209" s="9">
        <v>333</v>
      </c>
      <c r="AT2209" s="10">
        <v>0</v>
      </c>
    </row>
    <row r="2210" spans="1:46" ht="57" x14ac:dyDescent="0.25">
      <c r="A2210" s="26" t="str">
        <f t="shared" si="68"/>
        <v>2017Registered psychiatric nursesAlbertaHospital</v>
      </c>
      <c r="B2210" s="24">
        <v>2017</v>
      </c>
      <c r="C2210" s="9" t="s">
        <v>8</v>
      </c>
      <c r="D2210" s="9" t="s">
        <v>175</v>
      </c>
      <c r="E2210" s="9" t="str">
        <f t="shared" si="69"/>
        <v>Alberta</v>
      </c>
      <c r="F2210" s="9" t="s">
        <v>180</v>
      </c>
      <c r="G2210" s="9" t="s">
        <v>10</v>
      </c>
      <c r="H2210" s="9">
        <v>746</v>
      </c>
      <c r="I2210" s="9">
        <v>571</v>
      </c>
      <c r="J2210" s="9">
        <v>175</v>
      </c>
      <c r="K2210" s="9">
        <v>0</v>
      </c>
      <c r="L2210" s="9">
        <v>32</v>
      </c>
      <c r="M2210" s="9">
        <v>113</v>
      </c>
      <c r="N2210" s="9">
        <v>86</v>
      </c>
      <c r="O2210" s="9">
        <v>90</v>
      </c>
      <c r="P2210" s="9">
        <v>58</v>
      </c>
      <c r="Q2210" s="9">
        <v>76</v>
      </c>
      <c r="R2210" s="9">
        <v>102</v>
      </c>
      <c r="S2210" s="9">
        <v>86</v>
      </c>
      <c r="T2210" s="9">
        <v>60</v>
      </c>
      <c r="U2210" s="9">
        <v>31</v>
      </c>
      <c r="V2210" s="9">
        <v>12</v>
      </c>
      <c r="W2210" s="9">
        <v>0</v>
      </c>
      <c r="X2210" s="9">
        <v>690</v>
      </c>
      <c r="Y2210" s="9">
        <v>56</v>
      </c>
      <c r="Z2210" s="9">
        <v>0</v>
      </c>
      <c r="AA2210" s="9">
        <v>359</v>
      </c>
      <c r="AB2210" s="9">
        <v>106</v>
      </c>
      <c r="AC2210" s="9">
        <v>125</v>
      </c>
      <c r="AD2210" s="9">
        <v>156</v>
      </c>
      <c r="AE2210" s="9">
        <v>0</v>
      </c>
      <c r="AF2210" s="9">
        <v>329</v>
      </c>
      <c r="AG2210" s="9">
        <v>302</v>
      </c>
      <c r="AH2210" s="9">
        <v>115</v>
      </c>
      <c r="AI2210" s="9">
        <v>0</v>
      </c>
      <c r="AJ2210" s="9">
        <v>669</v>
      </c>
      <c r="AK2210" s="9">
        <v>45</v>
      </c>
      <c r="AL2210" s="9">
        <v>31</v>
      </c>
      <c r="AM2210" s="9">
        <v>1</v>
      </c>
      <c r="AN2210" s="9">
        <v>653</v>
      </c>
      <c r="AO2210" s="9">
        <v>76</v>
      </c>
      <c r="AP2210" s="9">
        <v>13</v>
      </c>
      <c r="AQ2210" s="9">
        <v>4</v>
      </c>
      <c r="AR2210" s="9">
        <v>535</v>
      </c>
      <c r="AS2210" s="9">
        <v>211</v>
      </c>
      <c r="AT2210" s="10">
        <v>0</v>
      </c>
    </row>
    <row r="2211" spans="1:46" ht="57" x14ac:dyDescent="0.25">
      <c r="A2211" s="26" t="str">
        <f t="shared" si="68"/>
        <v>2017Registered psychiatric nursesAlbertaCommunity health</v>
      </c>
      <c r="B2211" s="24">
        <v>2017</v>
      </c>
      <c r="C2211" s="9" t="s">
        <v>8</v>
      </c>
      <c r="D2211" s="9" t="s">
        <v>175</v>
      </c>
      <c r="E2211" s="9" t="str">
        <f t="shared" si="69"/>
        <v>Alberta</v>
      </c>
      <c r="F2211" s="9" t="s">
        <v>182</v>
      </c>
      <c r="G2211" s="9" t="s">
        <v>11</v>
      </c>
      <c r="H2211" s="9">
        <v>324</v>
      </c>
      <c r="I2211" s="9">
        <v>254</v>
      </c>
      <c r="J2211" s="9">
        <v>70</v>
      </c>
      <c r="K2211" s="9">
        <v>0</v>
      </c>
      <c r="L2211" s="9">
        <v>8</v>
      </c>
      <c r="M2211" s="9">
        <v>21</v>
      </c>
      <c r="N2211" s="9">
        <v>34</v>
      </c>
      <c r="O2211" s="9">
        <v>30</v>
      </c>
      <c r="P2211" s="9">
        <v>26</v>
      </c>
      <c r="Q2211" s="9">
        <v>40</v>
      </c>
      <c r="R2211" s="9">
        <v>67</v>
      </c>
      <c r="S2211" s="9">
        <v>54</v>
      </c>
      <c r="T2211" s="9">
        <v>31</v>
      </c>
      <c r="U2211" s="9">
        <v>9</v>
      </c>
      <c r="V2211" s="9">
        <v>4</v>
      </c>
      <c r="W2211" s="9">
        <v>0</v>
      </c>
      <c r="X2211" s="9">
        <v>292</v>
      </c>
      <c r="Y2211" s="9">
        <v>32</v>
      </c>
      <c r="Z2211" s="9">
        <v>0</v>
      </c>
      <c r="AA2211" s="9">
        <v>88</v>
      </c>
      <c r="AB2211" s="9">
        <v>60</v>
      </c>
      <c r="AC2211" s="9">
        <v>93</v>
      </c>
      <c r="AD2211" s="9">
        <v>83</v>
      </c>
      <c r="AE2211" s="9">
        <v>0</v>
      </c>
      <c r="AF2211" s="9">
        <v>224</v>
      </c>
      <c r="AG2211" s="9">
        <v>76</v>
      </c>
      <c r="AH2211" s="9">
        <v>24</v>
      </c>
      <c r="AI2211" s="9">
        <v>0</v>
      </c>
      <c r="AJ2211" s="9">
        <v>255</v>
      </c>
      <c r="AK2211" s="9">
        <v>24</v>
      </c>
      <c r="AL2211" s="9">
        <v>45</v>
      </c>
      <c r="AM2211" s="9">
        <v>0</v>
      </c>
      <c r="AN2211" s="9">
        <v>293</v>
      </c>
      <c r="AO2211" s="9">
        <v>28</v>
      </c>
      <c r="AP2211" s="9">
        <v>3</v>
      </c>
      <c r="AQ2211" s="9">
        <v>0</v>
      </c>
      <c r="AR2211" s="9">
        <v>258</v>
      </c>
      <c r="AS2211" s="9">
        <v>66</v>
      </c>
      <c r="AT2211" s="10">
        <v>0</v>
      </c>
    </row>
    <row r="2212" spans="1:46" ht="57" x14ac:dyDescent="0.25">
      <c r="A2212" s="26" t="str">
        <f t="shared" si="68"/>
        <v>2017Registered psychiatric nursesAlbertaNursing home/long-term care</v>
      </c>
      <c r="B2212" s="24">
        <v>2017</v>
      </c>
      <c r="C2212" s="9" t="s">
        <v>8</v>
      </c>
      <c r="D2212" s="9" t="s">
        <v>175</v>
      </c>
      <c r="E2212" s="9" t="str">
        <f t="shared" si="69"/>
        <v>Alberta</v>
      </c>
      <c r="F2212" s="9" t="s">
        <v>181</v>
      </c>
      <c r="G2212" s="9" t="s">
        <v>12</v>
      </c>
      <c r="H2212" s="9">
        <v>87</v>
      </c>
      <c r="I2212" s="9">
        <v>76</v>
      </c>
      <c r="J2212" s="9">
        <v>11</v>
      </c>
      <c r="K2212" s="9">
        <v>0</v>
      </c>
      <c r="L2212" s="9">
        <v>5</v>
      </c>
      <c r="M2212" s="9">
        <v>3</v>
      </c>
      <c r="N2212" s="9">
        <v>5</v>
      </c>
      <c r="O2212" s="9">
        <v>6</v>
      </c>
      <c r="P2212" s="9">
        <v>4</v>
      </c>
      <c r="Q2212" s="9">
        <v>10</v>
      </c>
      <c r="R2212" s="9">
        <v>12</v>
      </c>
      <c r="S2212" s="9">
        <v>16</v>
      </c>
      <c r="T2212" s="9">
        <v>13</v>
      </c>
      <c r="U2212" s="9">
        <v>7</v>
      </c>
      <c r="V2212" s="9">
        <v>6</v>
      </c>
      <c r="W2212" s="9">
        <v>0</v>
      </c>
      <c r="X2212" s="9">
        <v>76</v>
      </c>
      <c r="Y2212" s="9">
        <v>11</v>
      </c>
      <c r="Z2212" s="9">
        <v>0</v>
      </c>
      <c r="AA2212" s="9">
        <v>21</v>
      </c>
      <c r="AB2212" s="9">
        <v>8</v>
      </c>
      <c r="AC2212" s="9">
        <v>18</v>
      </c>
      <c r="AD2212" s="9">
        <v>40</v>
      </c>
      <c r="AE2212" s="9">
        <v>0</v>
      </c>
      <c r="AF2212" s="9">
        <v>40</v>
      </c>
      <c r="AG2212" s="9">
        <v>35</v>
      </c>
      <c r="AH2212" s="9">
        <v>12</v>
      </c>
      <c r="AI2212" s="9">
        <v>0</v>
      </c>
      <c r="AJ2212" s="9">
        <v>56</v>
      </c>
      <c r="AK2212" s="9">
        <v>17</v>
      </c>
      <c r="AL2212" s="9">
        <v>14</v>
      </c>
      <c r="AM2212" s="9">
        <v>0</v>
      </c>
      <c r="AN2212" s="9">
        <v>81</v>
      </c>
      <c r="AO2212" s="9">
        <v>5</v>
      </c>
      <c r="AP2212" s="9">
        <v>1</v>
      </c>
      <c r="AQ2212" s="9">
        <v>0</v>
      </c>
      <c r="AR2212" s="9">
        <v>55</v>
      </c>
      <c r="AS2212" s="9">
        <v>32</v>
      </c>
      <c r="AT2212" s="10">
        <v>0</v>
      </c>
    </row>
    <row r="2213" spans="1:46" ht="57" x14ac:dyDescent="0.25">
      <c r="A2213" s="26" t="str">
        <f t="shared" si="68"/>
        <v>2017Registered psychiatric nursesAlbertaOther places of work</v>
      </c>
      <c r="B2213" s="24">
        <v>2017</v>
      </c>
      <c r="C2213" s="9" t="s">
        <v>8</v>
      </c>
      <c r="D2213" s="9" t="s">
        <v>175</v>
      </c>
      <c r="E2213" s="9" t="str">
        <f t="shared" si="69"/>
        <v>Alberta</v>
      </c>
      <c r="F2213" s="9" t="s">
        <v>183</v>
      </c>
      <c r="G2213" s="9" t="s">
        <v>13</v>
      </c>
      <c r="H2213" s="9">
        <v>116</v>
      </c>
      <c r="I2213" s="9">
        <v>94</v>
      </c>
      <c r="J2213" s="9">
        <v>22</v>
      </c>
      <c r="K2213" s="9">
        <v>0</v>
      </c>
      <c r="L2213" s="9">
        <v>3</v>
      </c>
      <c r="M2213" s="9">
        <v>7</v>
      </c>
      <c r="N2213" s="9">
        <v>13</v>
      </c>
      <c r="O2213" s="9">
        <v>8</v>
      </c>
      <c r="P2213" s="9">
        <v>7</v>
      </c>
      <c r="Q2213" s="9">
        <v>16</v>
      </c>
      <c r="R2213" s="9">
        <v>22</v>
      </c>
      <c r="S2213" s="9">
        <v>14</v>
      </c>
      <c r="T2213" s="9">
        <v>16</v>
      </c>
      <c r="U2213" s="9">
        <v>7</v>
      </c>
      <c r="V2213" s="9">
        <v>3</v>
      </c>
      <c r="W2213" s="9">
        <v>0</v>
      </c>
      <c r="X2213" s="9">
        <v>107</v>
      </c>
      <c r="Y2213" s="9">
        <v>9</v>
      </c>
      <c r="Z2213" s="9">
        <v>0</v>
      </c>
      <c r="AA2213" s="9">
        <v>29</v>
      </c>
      <c r="AB2213" s="9">
        <v>19</v>
      </c>
      <c r="AC2213" s="9">
        <v>27</v>
      </c>
      <c r="AD2213" s="9">
        <v>41</v>
      </c>
      <c r="AE2213" s="9">
        <v>0</v>
      </c>
      <c r="AF2213" s="9">
        <v>78</v>
      </c>
      <c r="AG2213" s="9">
        <v>29</v>
      </c>
      <c r="AH2213" s="9">
        <v>9</v>
      </c>
      <c r="AI2213" s="9">
        <v>0</v>
      </c>
      <c r="AJ2213" s="9">
        <v>50</v>
      </c>
      <c r="AK2213" s="9">
        <v>17</v>
      </c>
      <c r="AL2213" s="9">
        <v>49</v>
      </c>
      <c r="AM2213" s="9">
        <v>0</v>
      </c>
      <c r="AN2213" s="9">
        <v>64</v>
      </c>
      <c r="AO2213" s="9">
        <v>28</v>
      </c>
      <c r="AP2213" s="9">
        <v>24</v>
      </c>
      <c r="AQ2213" s="9">
        <v>0</v>
      </c>
      <c r="AR2213" s="9">
        <v>92</v>
      </c>
      <c r="AS2213" s="9">
        <v>24</v>
      </c>
      <c r="AT2213" s="10">
        <v>0</v>
      </c>
    </row>
    <row r="2214" spans="1:46" ht="57" x14ac:dyDescent="0.25">
      <c r="A2214" s="26" t="str">
        <f t="shared" si="68"/>
        <v>2017Registered psychiatric nursesAlbertaUnknown places of work</v>
      </c>
      <c r="B2214" s="24">
        <v>2017</v>
      </c>
      <c r="C2214" s="9" t="s">
        <v>8</v>
      </c>
      <c r="D2214" s="9" t="s">
        <v>175</v>
      </c>
      <c r="E2214" s="9" t="str">
        <f t="shared" si="69"/>
        <v>Alberta</v>
      </c>
      <c r="F2214" s="9" t="s">
        <v>184</v>
      </c>
      <c r="G2214" s="9" t="s">
        <v>49</v>
      </c>
      <c r="H2214" s="9">
        <v>3</v>
      </c>
      <c r="I2214" s="9">
        <v>3</v>
      </c>
      <c r="J2214" s="9">
        <v>0</v>
      </c>
      <c r="K2214" s="9">
        <v>0</v>
      </c>
      <c r="L2214" s="9">
        <v>1</v>
      </c>
      <c r="M2214" s="9">
        <v>1</v>
      </c>
      <c r="N2214" s="9">
        <v>0</v>
      </c>
      <c r="O2214" s="9">
        <v>0</v>
      </c>
      <c r="P2214" s="9">
        <v>0</v>
      </c>
      <c r="Q2214" s="9">
        <v>0</v>
      </c>
      <c r="R2214" s="9">
        <v>1</v>
      </c>
      <c r="S2214" s="9">
        <v>0</v>
      </c>
      <c r="T2214" s="9">
        <v>0</v>
      </c>
      <c r="U2214" s="9">
        <v>0</v>
      </c>
      <c r="V2214" s="9">
        <v>0</v>
      </c>
      <c r="W2214" s="9">
        <v>0</v>
      </c>
      <c r="X2214" s="9">
        <v>3</v>
      </c>
      <c r="Y2214" s="9">
        <v>0</v>
      </c>
      <c r="Z2214" s="9">
        <v>0</v>
      </c>
      <c r="AA2214" s="9">
        <v>2</v>
      </c>
      <c r="AB2214" s="9">
        <v>0</v>
      </c>
      <c r="AC2214" s="9">
        <v>0</v>
      </c>
      <c r="AD2214" s="9">
        <v>1</v>
      </c>
      <c r="AE2214" s="9">
        <v>0</v>
      </c>
      <c r="AF2214" s="9">
        <v>1</v>
      </c>
      <c r="AG2214" s="9">
        <v>1</v>
      </c>
      <c r="AH2214" s="9">
        <v>1</v>
      </c>
      <c r="AI2214" s="9">
        <v>0</v>
      </c>
      <c r="AJ2214" s="9">
        <v>1</v>
      </c>
      <c r="AK2214" s="9">
        <v>0</v>
      </c>
      <c r="AL2214" s="9">
        <v>1</v>
      </c>
      <c r="AM2214" s="9">
        <v>1</v>
      </c>
      <c r="AN2214" s="9">
        <v>2</v>
      </c>
      <c r="AO2214" s="9">
        <v>0</v>
      </c>
      <c r="AP2214" s="9">
        <v>0</v>
      </c>
      <c r="AQ2214" s="9">
        <v>1</v>
      </c>
      <c r="AR2214" s="9">
        <v>3</v>
      </c>
      <c r="AS2214" s="9">
        <v>0</v>
      </c>
      <c r="AT2214" s="10">
        <v>0</v>
      </c>
    </row>
    <row r="2215" spans="1:46" ht="57" x14ac:dyDescent="0.25">
      <c r="A2215" s="26" t="str">
        <f t="shared" si="68"/>
        <v>2017Registered psychiatric nursesBritish ColumbiaAll places of work</v>
      </c>
      <c r="B2215" s="24">
        <v>2017</v>
      </c>
      <c r="C2215" s="9" t="s">
        <v>8</v>
      </c>
      <c r="D2215" s="9" t="s">
        <v>167</v>
      </c>
      <c r="E2215" s="9" t="str">
        <f t="shared" si="69"/>
        <v>British Columbia</v>
      </c>
      <c r="F2215" s="9" t="s">
        <v>179</v>
      </c>
      <c r="G2215" s="9" t="s">
        <v>9</v>
      </c>
      <c r="H2215" s="9">
        <v>2526</v>
      </c>
      <c r="I2215" s="9">
        <v>1991</v>
      </c>
      <c r="J2215" s="9">
        <v>535</v>
      </c>
      <c r="K2215" s="9">
        <v>0</v>
      </c>
      <c r="L2215" s="9">
        <v>24</v>
      </c>
      <c r="M2215" s="9">
        <v>285</v>
      </c>
      <c r="N2215" s="9">
        <v>335</v>
      </c>
      <c r="O2215" s="9">
        <v>289</v>
      </c>
      <c r="P2215" s="9">
        <v>351</v>
      </c>
      <c r="Q2215" s="9">
        <v>334</v>
      </c>
      <c r="R2215" s="9">
        <v>309</v>
      </c>
      <c r="S2215" s="9">
        <v>285</v>
      </c>
      <c r="T2215" s="9">
        <v>166</v>
      </c>
      <c r="U2215" s="9">
        <v>103</v>
      </c>
      <c r="V2215" s="9">
        <v>45</v>
      </c>
      <c r="W2215" s="9">
        <v>0</v>
      </c>
      <c r="X2215" s="9">
        <v>2059</v>
      </c>
      <c r="Y2215" s="9">
        <v>204</v>
      </c>
      <c r="Z2215" s="9">
        <v>263</v>
      </c>
      <c r="AA2215" s="9">
        <v>1248</v>
      </c>
      <c r="AB2215" s="9">
        <v>478</v>
      </c>
      <c r="AC2215" s="9">
        <v>404</v>
      </c>
      <c r="AD2215" s="9">
        <v>396</v>
      </c>
      <c r="AE2215" s="9">
        <v>0</v>
      </c>
      <c r="AF2215" s="9">
        <v>1641</v>
      </c>
      <c r="AG2215" s="9">
        <v>433</v>
      </c>
      <c r="AH2215" s="9">
        <v>442</v>
      </c>
      <c r="AI2215" s="9">
        <v>10</v>
      </c>
      <c r="AJ2215" s="9">
        <v>2160</v>
      </c>
      <c r="AK2215" s="9">
        <v>143</v>
      </c>
      <c r="AL2215" s="9">
        <v>223</v>
      </c>
      <c r="AM2215" s="9">
        <v>0</v>
      </c>
      <c r="AN2215" s="9">
        <v>2261</v>
      </c>
      <c r="AO2215" s="9">
        <v>183</v>
      </c>
      <c r="AP2215" s="9">
        <v>82</v>
      </c>
      <c r="AQ2215" s="9">
        <v>0</v>
      </c>
      <c r="AR2215" s="9">
        <v>2451</v>
      </c>
      <c r="AS2215" s="9">
        <v>75</v>
      </c>
      <c r="AT2215" s="10">
        <v>0</v>
      </c>
    </row>
    <row r="2216" spans="1:46" ht="57" x14ac:dyDescent="0.25">
      <c r="A2216" s="26" t="str">
        <f t="shared" si="68"/>
        <v>2017Registered psychiatric nursesBritish ColumbiaHospital</v>
      </c>
      <c r="B2216" s="24">
        <v>2017</v>
      </c>
      <c r="C2216" s="9" t="s">
        <v>8</v>
      </c>
      <c r="D2216" s="9" t="s">
        <v>167</v>
      </c>
      <c r="E2216" s="9" t="str">
        <f t="shared" si="69"/>
        <v>British Columbia</v>
      </c>
      <c r="F2216" s="9" t="s">
        <v>180</v>
      </c>
      <c r="G2216" s="9" t="s">
        <v>10</v>
      </c>
      <c r="H2216" s="9">
        <v>1148</v>
      </c>
      <c r="I2216" s="9">
        <v>907</v>
      </c>
      <c r="J2216" s="9">
        <v>241</v>
      </c>
      <c r="K2216" s="9">
        <v>0</v>
      </c>
      <c r="L2216" s="9">
        <v>17</v>
      </c>
      <c r="M2216" s="9">
        <v>162</v>
      </c>
      <c r="N2216" s="9">
        <v>183</v>
      </c>
      <c r="O2216" s="9">
        <v>161</v>
      </c>
      <c r="P2216" s="9">
        <v>168</v>
      </c>
      <c r="Q2216" s="9">
        <v>150</v>
      </c>
      <c r="R2216" s="9">
        <v>113</v>
      </c>
      <c r="S2216" s="9">
        <v>104</v>
      </c>
      <c r="T2216" s="9">
        <v>49</v>
      </c>
      <c r="U2216" s="9">
        <v>29</v>
      </c>
      <c r="V2216" s="9">
        <v>12</v>
      </c>
      <c r="W2216" s="9">
        <v>0</v>
      </c>
      <c r="X2216" s="9">
        <v>972</v>
      </c>
      <c r="Y2216" s="9">
        <v>76</v>
      </c>
      <c r="Z2216" s="9">
        <v>100</v>
      </c>
      <c r="AA2216" s="9">
        <v>664</v>
      </c>
      <c r="AB2216" s="9">
        <v>233</v>
      </c>
      <c r="AC2216" s="9">
        <v>143</v>
      </c>
      <c r="AD2216" s="9">
        <v>108</v>
      </c>
      <c r="AE2216" s="9">
        <v>0</v>
      </c>
      <c r="AF2216" s="9">
        <v>699</v>
      </c>
      <c r="AG2216" s="9">
        <v>204</v>
      </c>
      <c r="AH2216" s="9">
        <v>239</v>
      </c>
      <c r="AI2216" s="9">
        <v>6</v>
      </c>
      <c r="AJ2216" s="9">
        <v>1060</v>
      </c>
      <c r="AK2216" s="9">
        <v>26</v>
      </c>
      <c r="AL2216" s="9">
        <v>62</v>
      </c>
      <c r="AM2216" s="9">
        <v>0</v>
      </c>
      <c r="AN2216" s="9">
        <v>1096</v>
      </c>
      <c r="AO2216" s="9">
        <v>35</v>
      </c>
      <c r="AP2216" s="9">
        <v>17</v>
      </c>
      <c r="AQ2216" s="9">
        <v>0</v>
      </c>
      <c r="AR2216" s="9">
        <v>1131</v>
      </c>
      <c r="AS2216" s="9">
        <v>17</v>
      </c>
      <c r="AT2216" s="10">
        <v>0</v>
      </c>
    </row>
    <row r="2217" spans="1:46" ht="57" x14ac:dyDescent="0.25">
      <c r="A2217" s="26" t="str">
        <f t="shared" si="68"/>
        <v>2017Registered psychiatric nursesBritish ColumbiaCommunity health</v>
      </c>
      <c r="B2217" s="24">
        <v>2017</v>
      </c>
      <c r="C2217" s="9" t="s">
        <v>8</v>
      </c>
      <c r="D2217" s="9" t="s">
        <v>167</v>
      </c>
      <c r="E2217" s="9" t="str">
        <f t="shared" si="69"/>
        <v>British Columbia</v>
      </c>
      <c r="F2217" s="9" t="s">
        <v>182</v>
      </c>
      <c r="G2217" s="9" t="s">
        <v>11</v>
      </c>
      <c r="H2217" s="9">
        <v>965</v>
      </c>
      <c r="I2217" s="9">
        <v>767</v>
      </c>
      <c r="J2217" s="9">
        <v>198</v>
      </c>
      <c r="K2217" s="9">
        <v>0</v>
      </c>
      <c r="L2217" s="9">
        <v>3</v>
      </c>
      <c r="M2217" s="9">
        <v>93</v>
      </c>
      <c r="N2217" s="9">
        <v>116</v>
      </c>
      <c r="O2217" s="9">
        <v>104</v>
      </c>
      <c r="P2217" s="9">
        <v>119</v>
      </c>
      <c r="Q2217" s="9">
        <v>124</v>
      </c>
      <c r="R2217" s="9">
        <v>141</v>
      </c>
      <c r="S2217" s="9">
        <v>128</v>
      </c>
      <c r="T2217" s="9">
        <v>69</v>
      </c>
      <c r="U2217" s="9">
        <v>47</v>
      </c>
      <c r="V2217" s="9">
        <v>21</v>
      </c>
      <c r="W2217" s="9">
        <v>0</v>
      </c>
      <c r="X2217" s="9">
        <v>768</v>
      </c>
      <c r="Y2217" s="9">
        <v>87</v>
      </c>
      <c r="Z2217" s="9">
        <v>110</v>
      </c>
      <c r="AA2217" s="9">
        <v>427</v>
      </c>
      <c r="AB2217" s="9">
        <v>172</v>
      </c>
      <c r="AC2217" s="9">
        <v>186</v>
      </c>
      <c r="AD2217" s="9">
        <v>180</v>
      </c>
      <c r="AE2217" s="9">
        <v>0</v>
      </c>
      <c r="AF2217" s="9">
        <v>675</v>
      </c>
      <c r="AG2217" s="9">
        <v>146</v>
      </c>
      <c r="AH2217" s="9">
        <v>142</v>
      </c>
      <c r="AI2217" s="9">
        <v>2</v>
      </c>
      <c r="AJ2217" s="9">
        <v>843</v>
      </c>
      <c r="AK2217" s="9">
        <v>63</v>
      </c>
      <c r="AL2217" s="9">
        <v>59</v>
      </c>
      <c r="AM2217" s="9">
        <v>0</v>
      </c>
      <c r="AN2217" s="9">
        <v>883</v>
      </c>
      <c r="AO2217" s="9">
        <v>76</v>
      </c>
      <c r="AP2217" s="9">
        <v>6</v>
      </c>
      <c r="AQ2217" s="9">
        <v>0</v>
      </c>
      <c r="AR2217" s="9">
        <v>921</v>
      </c>
      <c r="AS2217" s="9">
        <v>44</v>
      </c>
      <c r="AT2217" s="10">
        <v>0</v>
      </c>
    </row>
    <row r="2218" spans="1:46" ht="57" x14ac:dyDescent="0.25">
      <c r="A2218" s="26" t="str">
        <f t="shared" si="68"/>
        <v>2017Registered psychiatric nursesBritish ColumbiaNursing home/long-term care</v>
      </c>
      <c r="B2218" s="24">
        <v>2017</v>
      </c>
      <c r="C2218" s="9" t="s">
        <v>8</v>
      </c>
      <c r="D2218" s="9" t="s">
        <v>167</v>
      </c>
      <c r="E2218" s="9" t="str">
        <f t="shared" si="69"/>
        <v>British Columbia</v>
      </c>
      <c r="F2218" s="9" t="s">
        <v>181</v>
      </c>
      <c r="G2218" s="9" t="s">
        <v>12</v>
      </c>
      <c r="H2218" s="9">
        <v>159</v>
      </c>
      <c r="I2218" s="9">
        <v>137</v>
      </c>
      <c r="J2218" s="9">
        <v>22</v>
      </c>
      <c r="K2218" s="9">
        <v>0</v>
      </c>
      <c r="L2218" s="9">
        <v>3</v>
      </c>
      <c r="M2218" s="9">
        <v>15</v>
      </c>
      <c r="N2218" s="9">
        <v>11</v>
      </c>
      <c r="O2218" s="9">
        <v>9</v>
      </c>
      <c r="P2218" s="9">
        <v>27</v>
      </c>
      <c r="Q2218" s="9">
        <v>23</v>
      </c>
      <c r="R2218" s="9">
        <v>23</v>
      </c>
      <c r="S2218" s="9">
        <v>18</v>
      </c>
      <c r="T2218" s="9">
        <v>17</v>
      </c>
      <c r="U2218" s="9">
        <v>10</v>
      </c>
      <c r="V2218" s="9">
        <v>3</v>
      </c>
      <c r="W2218" s="9">
        <v>0</v>
      </c>
      <c r="X2218" s="9">
        <v>129</v>
      </c>
      <c r="Y2218" s="9">
        <v>12</v>
      </c>
      <c r="Z2218" s="9">
        <v>18</v>
      </c>
      <c r="AA2218" s="9">
        <v>79</v>
      </c>
      <c r="AB2218" s="9">
        <v>21</v>
      </c>
      <c r="AC2218" s="9">
        <v>22</v>
      </c>
      <c r="AD2218" s="9">
        <v>37</v>
      </c>
      <c r="AE2218" s="9">
        <v>0</v>
      </c>
      <c r="AF2218" s="9">
        <v>79</v>
      </c>
      <c r="AG2218" s="9">
        <v>46</v>
      </c>
      <c r="AH2218" s="9">
        <v>33</v>
      </c>
      <c r="AI2218" s="9">
        <v>1</v>
      </c>
      <c r="AJ2218" s="9">
        <v>127</v>
      </c>
      <c r="AK2218" s="9">
        <v>22</v>
      </c>
      <c r="AL2218" s="9">
        <v>10</v>
      </c>
      <c r="AM2218" s="9">
        <v>0</v>
      </c>
      <c r="AN2218" s="9">
        <v>130</v>
      </c>
      <c r="AO2218" s="9">
        <v>27</v>
      </c>
      <c r="AP2218" s="9">
        <v>2</v>
      </c>
      <c r="AQ2218" s="9">
        <v>0</v>
      </c>
      <c r="AR2218" s="9">
        <v>148</v>
      </c>
      <c r="AS2218" s="9">
        <v>11</v>
      </c>
      <c r="AT2218" s="10">
        <v>0</v>
      </c>
    </row>
    <row r="2219" spans="1:46" ht="57" x14ac:dyDescent="0.25">
      <c r="A2219" s="26" t="str">
        <f t="shared" si="68"/>
        <v>2017Registered psychiatric nursesBritish ColumbiaOther places of work</v>
      </c>
      <c r="B2219" s="24">
        <v>2017</v>
      </c>
      <c r="C2219" s="9" t="s">
        <v>8</v>
      </c>
      <c r="D2219" s="9" t="s">
        <v>167</v>
      </c>
      <c r="E2219" s="9" t="str">
        <f t="shared" si="69"/>
        <v>British Columbia</v>
      </c>
      <c r="F2219" s="9" t="s">
        <v>183</v>
      </c>
      <c r="G2219" s="9" t="s">
        <v>13</v>
      </c>
      <c r="H2219" s="9">
        <v>254</v>
      </c>
      <c r="I2219" s="9">
        <v>180</v>
      </c>
      <c r="J2219" s="9">
        <v>74</v>
      </c>
      <c r="K2219" s="9">
        <v>0</v>
      </c>
      <c r="L2219" s="9">
        <v>1</v>
      </c>
      <c r="M2219" s="9">
        <v>15</v>
      </c>
      <c r="N2219" s="9">
        <v>25</v>
      </c>
      <c r="O2219" s="9">
        <v>15</v>
      </c>
      <c r="P2219" s="9">
        <v>37</v>
      </c>
      <c r="Q2219" s="9">
        <v>37</v>
      </c>
      <c r="R2219" s="9">
        <v>32</v>
      </c>
      <c r="S2219" s="9">
        <v>35</v>
      </c>
      <c r="T2219" s="9">
        <v>31</v>
      </c>
      <c r="U2219" s="9">
        <v>17</v>
      </c>
      <c r="V2219" s="9">
        <v>9</v>
      </c>
      <c r="W2219" s="9">
        <v>0</v>
      </c>
      <c r="X2219" s="9">
        <v>190</v>
      </c>
      <c r="Y2219" s="9">
        <v>29</v>
      </c>
      <c r="Z2219" s="9">
        <v>35</v>
      </c>
      <c r="AA2219" s="9">
        <v>78</v>
      </c>
      <c r="AB2219" s="9">
        <v>52</v>
      </c>
      <c r="AC2219" s="9">
        <v>53</v>
      </c>
      <c r="AD2219" s="9">
        <v>71</v>
      </c>
      <c r="AE2219" s="9">
        <v>0</v>
      </c>
      <c r="AF2219" s="9">
        <v>188</v>
      </c>
      <c r="AG2219" s="9">
        <v>37</v>
      </c>
      <c r="AH2219" s="9">
        <v>28</v>
      </c>
      <c r="AI2219" s="9">
        <v>1</v>
      </c>
      <c r="AJ2219" s="9">
        <v>130</v>
      </c>
      <c r="AK2219" s="9">
        <v>32</v>
      </c>
      <c r="AL2219" s="9">
        <v>92</v>
      </c>
      <c r="AM2219" s="9">
        <v>0</v>
      </c>
      <c r="AN2219" s="9">
        <v>152</v>
      </c>
      <c r="AO2219" s="9">
        <v>45</v>
      </c>
      <c r="AP2219" s="9">
        <v>57</v>
      </c>
      <c r="AQ2219" s="9">
        <v>0</v>
      </c>
      <c r="AR2219" s="9">
        <v>251</v>
      </c>
      <c r="AS2219" s="9">
        <v>3</v>
      </c>
      <c r="AT2219" s="10">
        <v>0</v>
      </c>
    </row>
    <row r="2220" spans="1:46" ht="57" x14ac:dyDescent="0.25">
      <c r="A2220" s="26" t="str">
        <f t="shared" si="68"/>
        <v>2017Registered psychiatric nursesCanadaAll places of work</v>
      </c>
      <c r="B2220" s="24">
        <v>2017</v>
      </c>
      <c r="C2220" s="9" t="s">
        <v>8</v>
      </c>
      <c r="D2220" s="9" t="s">
        <v>171</v>
      </c>
      <c r="E2220" s="9" t="str">
        <f t="shared" si="69"/>
        <v>Canada</v>
      </c>
      <c r="F2220" s="9" t="s">
        <v>179</v>
      </c>
      <c r="G2220" s="9" t="s">
        <v>9</v>
      </c>
      <c r="H2220" s="9">
        <v>5651</v>
      </c>
      <c r="I2220" s="9">
        <v>4544</v>
      </c>
      <c r="J2220" s="9">
        <v>1107</v>
      </c>
      <c r="K2220" s="9">
        <v>0</v>
      </c>
      <c r="L2220" s="9">
        <v>119</v>
      </c>
      <c r="M2220" s="9">
        <v>690</v>
      </c>
      <c r="N2220" s="9">
        <v>654</v>
      </c>
      <c r="O2220" s="9">
        <v>557</v>
      </c>
      <c r="P2220" s="9">
        <v>593</v>
      </c>
      <c r="Q2220" s="9">
        <v>701</v>
      </c>
      <c r="R2220" s="9">
        <v>794</v>
      </c>
      <c r="S2220" s="9">
        <v>737</v>
      </c>
      <c r="T2220" s="9">
        <v>474</v>
      </c>
      <c r="U2220" s="9">
        <v>235</v>
      </c>
      <c r="V2220" s="9">
        <v>97</v>
      </c>
      <c r="W2220" s="9">
        <v>0</v>
      </c>
      <c r="X2220" s="9">
        <v>5022</v>
      </c>
      <c r="Y2220" s="9">
        <v>332</v>
      </c>
      <c r="Z2220" s="9">
        <v>297</v>
      </c>
      <c r="AA2220" s="9">
        <v>2406</v>
      </c>
      <c r="AB2220" s="9">
        <v>870</v>
      </c>
      <c r="AC2220" s="9">
        <v>1127</v>
      </c>
      <c r="AD2220" s="9">
        <v>1248</v>
      </c>
      <c r="AE2220" s="9">
        <v>0</v>
      </c>
      <c r="AF2220" s="9">
        <v>2884</v>
      </c>
      <c r="AG2220" s="9">
        <v>1209</v>
      </c>
      <c r="AH2220" s="9">
        <v>701</v>
      </c>
      <c r="AI2220" s="9">
        <v>857</v>
      </c>
      <c r="AJ2220" s="9">
        <v>4603</v>
      </c>
      <c r="AK2220" s="9">
        <v>419</v>
      </c>
      <c r="AL2220" s="9">
        <v>604</v>
      </c>
      <c r="AM2220" s="9">
        <v>25</v>
      </c>
      <c r="AN2220" s="9">
        <v>4952</v>
      </c>
      <c r="AO2220" s="9">
        <v>440</v>
      </c>
      <c r="AP2220" s="9">
        <v>214</v>
      </c>
      <c r="AQ2220" s="9">
        <v>45</v>
      </c>
      <c r="AR2220" s="9">
        <v>4805</v>
      </c>
      <c r="AS2220" s="9">
        <v>845</v>
      </c>
      <c r="AT2220" s="10">
        <v>1</v>
      </c>
    </row>
    <row r="2221" spans="1:46" ht="57" x14ac:dyDescent="0.25">
      <c r="A2221" s="26" t="str">
        <f t="shared" si="68"/>
        <v>2017Registered psychiatric nursesCanadaHospital</v>
      </c>
      <c r="B2221" s="24">
        <v>2017</v>
      </c>
      <c r="C2221" s="9" t="s">
        <v>8</v>
      </c>
      <c r="D2221" s="9" t="s">
        <v>171</v>
      </c>
      <c r="E2221" s="9" t="str">
        <f t="shared" si="69"/>
        <v>Canada</v>
      </c>
      <c r="F2221" s="9" t="s">
        <v>180</v>
      </c>
      <c r="G2221" s="9" t="s">
        <v>10</v>
      </c>
      <c r="H2221" s="9">
        <v>2573</v>
      </c>
      <c r="I2221" s="9">
        <v>2039</v>
      </c>
      <c r="J2221" s="9">
        <v>534</v>
      </c>
      <c r="K2221" s="9">
        <v>0</v>
      </c>
      <c r="L2221" s="9">
        <v>72</v>
      </c>
      <c r="M2221" s="9">
        <v>423</v>
      </c>
      <c r="N2221" s="9">
        <v>354</v>
      </c>
      <c r="O2221" s="9">
        <v>316</v>
      </c>
      <c r="P2221" s="9">
        <v>269</v>
      </c>
      <c r="Q2221" s="9">
        <v>297</v>
      </c>
      <c r="R2221" s="9">
        <v>297</v>
      </c>
      <c r="S2221" s="9">
        <v>262</v>
      </c>
      <c r="T2221" s="9">
        <v>160</v>
      </c>
      <c r="U2221" s="9">
        <v>90</v>
      </c>
      <c r="V2221" s="9">
        <v>33</v>
      </c>
      <c r="W2221" s="9">
        <v>0</v>
      </c>
      <c r="X2221" s="9">
        <v>2323</v>
      </c>
      <c r="Y2221" s="9">
        <v>140</v>
      </c>
      <c r="Z2221" s="9">
        <v>110</v>
      </c>
      <c r="AA2221" s="9">
        <v>1358</v>
      </c>
      <c r="AB2221" s="9">
        <v>412</v>
      </c>
      <c r="AC2221" s="9">
        <v>399</v>
      </c>
      <c r="AD2221" s="9">
        <v>404</v>
      </c>
      <c r="AE2221" s="9">
        <v>0</v>
      </c>
      <c r="AF2221" s="9">
        <v>1254</v>
      </c>
      <c r="AG2221" s="9">
        <v>684</v>
      </c>
      <c r="AH2221" s="9">
        <v>407</v>
      </c>
      <c r="AI2221" s="9">
        <v>228</v>
      </c>
      <c r="AJ2221" s="9">
        <v>2313</v>
      </c>
      <c r="AK2221" s="9">
        <v>117</v>
      </c>
      <c r="AL2221" s="9">
        <v>138</v>
      </c>
      <c r="AM2221" s="9">
        <v>5</v>
      </c>
      <c r="AN2221" s="9">
        <v>2377</v>
      </c>
      <c r="AO2221" s="9">
        <v>142</v>
      </c>
      <c r="AP2221" s="9">
        <v>42</v>
      </c>
      <c r="AQ2221" s="9">
        <v>12</v>
      </c>
      <c r="AR2221" s="9">
        <v>2144</v>
      </c>
      <c r="AS2221" s="9">
        <v>429</v>
      </c>
      <c r="AT2221" s="10">
        <v>0</v>
      </c>
    </row>
    <row r="2222" spans="1:46" ht="57" x14ac:dyDescent="0.25">
      <c r="A2222" s="26" t="str">
        <f t="shared" si="68"/>
        <v>2017Registered psychiatric nursesCanadaCommunity health</v>
      </c>
      <c r="B2222" s="24">
        <v>2017</v>
      </c>
      <c r="C2222" s="9" t="s">
        <v>8</v>
      </c>
      <c r="D2222" s="9" t="s">
        <v>171</v>
      </c>
      <c r="E2222" s="9" t="str">
        <f t="shared" si="69"/>
        <v>Canada</v>
      </c>
      <c r="F2222" s="9" t="s">
        <v>182</v>
      </c>
      <c r="G2222" s="9" t="s">
        <v>11</v>
      </c>
      <c r="H2222" s="9">
        <v>1770</v>
      </c>
      <c r="I2222" s="9">
        <v>1423</v>
      </c>
      <c r="J2222" s="9">
        <v>347</v>
      </c>
      <c r="K2222" s="9">
        <v>0</v>
      </c>
      <c r="L2222" s="9">
        <v>19</v>
      </c>
      <c r="M2222" s="9">
        <v>159</v>
      </c>
      <c r="N2222" s="9">
        <v>201</v>
      </c>
      <c r="O2222" s="9">
        <v>159</v>
      </c>
      <c r="P2222" s="9">
        <v>185</v>
      </c>
      <c r="Q2222" s="9">
        <v>226</v>
      </c>
      <c r="R2222" s="9">
        <v>290</v>
      </c>
      <c r="S2222" s="9">
        <v>280</v>
      </c>
      <c r="T2222" s="9">
        <v>149</v>
      </c>
      <c r="U2222" s="9">
        <v>71</v>
      </c>
      <c r="V2222" s="9">
        <v>31</v>
      </c>
      <c r="W2222" s="9">
        <v>0</v>
      </c>
      <c r="X2222" s="9">
        <v>1532</v>
      </c>
      <c r="Y2222" s="9">
        <v>120</v>
      </c>
      <c r="Z2222" s="9">
        <v>118</v>
      </c>
      <c r="AA2222" s="9">
        <v>657</v>
      </c>
      <c r="AB2222" s="9">
        <v>281</v>
      </c>
      <c r="AC2222" s="9">
        <v>416</v>
      </c>
      <c r="AD2222" s="9">
        <v>416</v>
      </c>
      <c r="AE2222" s="9">
        <v>0</v>
      </c>
      <c r="AF2222" s="9">
        <v>1092</v>
      </c>
      <c r="AG2222" s="9">
        <v>273</v>
      </c>
      <c r="AH2222" s="9">
        <v>185</v>
      </c>
      <c r="AI2222" s="9">
        <v>220</v>
      </c>
      <c r="AJ2222" s="9">
        <v>1479</v>
      </c>
      <c r="AK2222" s="9">
        <v>124</v>
      </c>
      <c r="AL2222" s="9">
        <v>164</v>
      </c>
      <c r="AM2222" s="9">
        <v>3</v>
      </c>
      <c r="AN2222" s="9">
        <v>1611</v>
      </c>
      <c r="AO2222" s="9">
        <v>132</v>
      </c>
      <c r="AP2222" s="9">
        <v>18</v>
      </c>
      <c r="AQ2222" s="9">
        <v>9</v>
      </c>
      <c r="AR2222" s="9">
        <v>1546</v>
      </c>
      <c r="AS2222" s="9">
        <v>223</v>
      </c>
      <c r="AT2222" s="10">
        <v>1</v>
      </c>
    </row>
    <row r="2223" spans="1:46" ht="57" x14ac:dyDescent="0.25">
      <c r="A2223" s="26" t="str">
        <f t="shared" si="68"/>
        <v>2017Registered psychiatric nursesCanadaNursing home/long-term care</v>
      </c>
      <c r="B2223" s="24">
        <v>2017</v>
      </c>
      <c r="C2223" s="9" t="s">
        <v>8</v>
      </c>
      <c r="D2223" s="9" t="s">
        <v>171</v>
      </c>
      <c r="E2223" s="9" t="str">
        <f t="shared" si="69"/>
        <v>Canada</v>
      </c>
      <c r="F2223" s="9" t="s">
        <v>181</v>
      </c>
      <c r="G2223" s="9" t="s">
        <v>12</v>
      </c>
      <c r="H2223" s="9">
        <v>621</v>
      </c>
      <c r="I2223" s="9">
        <v>539</v>
      </c>
      <c r="J2223" s="9">
        <v>82</v>
      </c>
      <c r="K2223" s="9">
        <v>0</v>
      </c>
      <c r="L2223" s="9">
        <v>15</v>
      </c>
      <c r="M2223" s="9">
        <v>61</v>
      </c>
      <c r="N2223" s="9">
        <v>40</v>
      </c>
      <c r="O2223" s="9">
        <v>37</v>
      </c>
      <c r="P2223" s="9">
        <v>59</v>
      </c>
      <c r="Q2223" s="9">
        <v>89</v>
      </c>
      <c r="R2223" s="9">
        <v>97</v>
      </c>
      <c r="S2223" s="9">
        <v>96</v>
      </c>
      <c r="T2223" s="9">
        <v>76</v>
      </c>
      <c r="U2223" s="9">
        <v>34</v>
      </c>
      <c r="V2223" s="9">
        <v>17</v>
      </c>
      <c r="W2223" s="9">
        <v>0</v>
      </c>
      <c r="X2223" s="9">
        <v>568</v>
      </c>
      <c r="Y2223" s="9">
        <v>27</v>
      </c>
      <c r="Z2223" s="9">
        <v>26</v>
      </c>
      <c r="AA2223" s="9">
        <v>206</v>
      </c>
      <c r="AB2223" s="9">
        <v>55</v>
      </c>
      <c r="AC2223" s="9">
        <v>155</v>
      </c>
      <c r="AD2223" s="9">
        <v>205</v>
      </c>
      <c r="AE2223" s="9">
        <v>0</v>
      </c>
      <c r="AF2223" s="9">
        <v>190</v>
      </c>
      <c r="AG2223" s="9">
        <v>149</v>
      </c>
      <c r="AH2223" s="9">
        <v>61</v>
      </c>
      <c r="AI2223" s="9">
        <v>221</v>
      </c>
      <c r="AJ2223" s="9">
        <v>468</v>
      </c>
      <c r="AK2223" s="9">
        <v>98</v>
      </c>
      <c r="AL2223" s="9">
        <v>53</v>
      </c>
      <c r="AM2223" s="9">
        <v>2</v>
      </c>
      <c r="AN2223" s="9">
        <v>541</v>
      </c>
      <c r="AO2223" s="9">
        <v>63</v>
      </c>
      <c r="AP2223" s="9">
        <v>11</v>
      </c>
      <c r="AQ2223" s="9">
        <v>6</v>
      </c>
      <c r="AR2223" s="9">
        <v>494</v>
      </c>
      <c r="AS2223" s="9">
        <v>127</v>
      </c>
      <c r="AT2223" s="10">
        <v>0</v>
      </c>
    </row>
    <row r="2224" spans="1:46" ht="57" x14ac:dyDescent="0.25">
      <c r="A2224" s="26" t="str">
        <f t="shared" si="68"/>
        <v>2017Registered psychiatric nursesCanadaOther places of work</v>
      </c>
      <c r="B2224" s="24">
        <v>2017</v>
      </c>
      <c r="C2224" s="9" t="s">
        <v>8</v>
      </c>
      <c r="D2224" s="9" t="s">
        <v>171</v>
      </c>
      <c r="E2224" s="9" t="str">
        <f t="shared" si="69"/>
        <v>Canada</v>
      </c>
      <c r="F2224" s="9" t="s">
        <v>183</v>
      </c>
      <c r="G2224" s="9" t="s">
        <v>13</v>
      </c>
      <c r="H2224" s="9">
        <v>649</v>
      </c>
      <c r="I2224" s="9">
        <v>509</v>
      </c>
      <c r="J2224" s="9">
        <v>140</v>
      </c>
      <c r="K2224" s="9">
        <v>0</v>
      </c>
      <c r="L2224" s="9">
        <v>11</v>
      </c>
      <c r="M2224" s="9">
        <v>44</v>
      </c>
      <c r="N2224" s="9">
        <v>58</v>
      </c>
      <c r="O2224" s="9">
        <v>44</v>
      </c>
      <c r="P2224" s="9">
        <v>76</v>
      </c>
      <c r="Q2224" s="9">
        <v>85</v>
      </c>
      <c r="R2224" s="9">
        <v>102</v>
      </c>
      <c r="S2224" s="9">
        <v>95</v>
      </c>
      <c r="T2224" s="9">
        <v>82</v>
      </c>
      <c r="U2224" s="9">
        <v>37</v>
      </c>
      <c r="V2224" s="9">
        <v>15</v>
      </c>
      <c r="W2224" s="9">
        <v>0</v>
      </c>
      <c r="X2224" s="9">
        <v>562</v>
      </c>
      <c r="Y2224" s="9">
        <v>45</v>
      </c>
      <c r="Z2224" s="9">
        <v>42</v>
      </c>
      <c r="AA2224" s="9">
        <v>178</v>
      </c>
      <c r="AB2224" s="9">
        <v>115</v>
      </c>
      <c r="AC2224" s="9">
        <v>142</v>
      </c>
      <c r="AD2224" s="9">
        <v>214</v>
      </c>
      <c r="AE2224" s="9">
        <v>0</v>
      </c>
      <c r="AF2224" s="9">
        <v>347</v>
      </c>
      <c r="AG2224" s="9">
        <v>102</v>
      </c>
      <c r="AH2224" s="9">
        <v>47</v>
      </c>
      <c r="AI2224" s="9">
        <v>153</v>
      </c>
      <c r="AJ2224" s="9">
        <v>329</v>
      </c>
      <c r="AK2224" s="9">
        <v>75</v>
      </c>
      <c r="AL2224" s="9">
        <v>242</v>
      </c>
      <c r="AM2224" s="9">
        <v>3</v>
      </c>
      <c r="AN2224" s="9">
        <v>403</v>
      </c>
      <c r="AO2224" s="9">
        <v>100</v>
      </c>
      <c r="AP2224" s="9">
        <v>141</v>
      </c>
      <c r="AQ2224" s="9">
        <v>5</v>
      </c>
      <c r="AR2224" s="9">
        <v>590</v>
      </c>
      <c r="AS2224" s="9">
        <v>59</v>
      </c>
      <c r="AT2224" s="10">
        <v>0</v>
      </c>
    </row>
    <row r="2225" spans="1:46" ht="57" x14ac:dyDescent="0.25">
      <c r="A2225" s="26" t="str">
        <f t="shared" si="68"/>
        <v>2017Registered psychiatric nursesCanadaUnknown places of work</v>
      </c>
      <c r="B2225" s="24">
        <v>2017</v>
      </c>
      <c r="C2225" s="9" t="s">
        <v>8</v>
      </c>
      <c r="D2225" s="9" t="s">
        <v>171</v>
      </c>
      <c r="E2225" s="9" t="str">
        <f t="shared" si="69"/>
        <v>Canada</v>
      </c>
      <c r="F2225" s="9" t="s">
        <v>184</v>
      </c>
      <c r="G2225" s="9" t="s">
        <v>49</v>
      </c>
      <c r="H2225" s="9">
        <v>38</v>
      </c>
      <c r="I2225" s="9">
        <v>34</v>
      </c>
      <c r="J2225" s="9">
        <v>4</v>
      </c>
      <c r="K2225" s="9">
        <v>0</v>
      </c>
      <c r="L2225" s="9">
        <v>2</v>
      </c>
      <c r="M2225" s="9">
        <v>3</v>
      </c>
      <c r="N2225" s="9">
        <v>1</v>
      </c>
      <c r="O2225" s="9">
        <v>1</v>
      </c>
      <c r="P2225" s="9">
        <v>4</v>
      </c>
      <c r="Q2225" s="9">
        <v>4</v>
      </c>
      <c r="R2225" s="9">
        <v>8</v>
      </c>
      <c r="S2225" s="9">
        <v>4</v>
      </c>
      <c r="T2225" s="9">
        <v>7</v>
      </c>
      <c r="U2225" s="9">
        <v>3</v>
      </c>
      <c r="V2225" s="9">
        <v>1</v>
      </c>
      <c r="W2225" s="9">
        <v>0</v>
      </c>
      <c r="X2225" s="9">
        <v>37</v>
      </c>
      <c r="Y2225" s="9">
        <v>0</v>
      </c>
      <c r="Z2225" s="9">
        <v>1</v>
      </c>
      <c r="AA2225" s="9">
        <v>7</v>
      </c>
      <c r="AB2225" s="9">
        <v>7</v>
      </c>
      <c r="AC2225" s="9">
        <v>15</v>
      </c>
      <c r="AD2225" s="9">
        <v>9</v>
      </c>
      <c r="AE2225" s="9">
        <v>0</v>
      </c>
      <c r="AF2225" s="9">
        <v>1</v>
      </c>
      <c r="AG2225" s="9">
        <v>1</v>
      </c>
      <c r="AH2225" s="9">
        <v>1</v>
      </c>
      <c r="AI2225" s="9">
        <v>35</v>
      </c>
      <c r="AJ2225" s="9">
        <v>14</v>
      </c>
      <c r="AK2225" s="9">
        <v>5</v>
      </c>
      <c r="AL2225" s="9">
        <v>7</v>
      </c>
      <c r="AM2225" s="9">
        <v>12</v>
      </c>
      <c r="AN2225" s="9">
        <v>20</v>
      </c>
      <c r="AO2225" s="9">
        <v>3</v>
      </c>
      <c r="AP2225" s="9">
        <v>2</v>
      </c>
      <c r="AQ2225" s="9">
        <v>13</v>
      </c>
      <c r="AR2225" s="9">
        <v>31</v>
      </c>
      <c r="AS2225" s="9">
        <v>7</v>
      </c>
      <c r="AT2225" s="10">
        <v>0</v>
      </c>
    </row>
    <row r="2226" spans="1:46" ht="57" x14ac:dyDescent="0.25">
      <c r="A2226" s="26" t="str">
        <f t="shared" si="68"/>
        <v>2018Licensed practical nursesNewfoundland and LabradorAll places of work</v>
      </c>
      <c r="B2226" s="24">
        <v>2018</v>
      </c>
      <c r="C2226" s="9" t="s">
        <v>3</v>
      </c>
      <c r="D2226" s="9" t="s">
        <v>162</v>
      </c>
      <c r="E2226" s="9" t="str">
        <f t="shared" si="69"/>
        <v>Newfoundland and Labrador</v>
      </c>
      <c r="F2226" s="9" t="s">
        <v>179</v>
      </c>
      <c r="G2226" s="9" t="s">
        <v>9</v>
      </c>
      <c r="H2226" s="9">
        <v>2296</v>
      </c>
      <c r="I2226" s="9">
        <v>2078</v>
      </c>
      <c r="J2226" s="9">
        <v>218</v>
      </c>
      <c r="K2226" s="9">
        <v>0</v>
      </c>
      <c r="L2226" s="9">
        <v>176</v>
      </c>
      <c r="M2226" s="9">
        <v>254</v>
      </c>
      <c r="N2226" s="9">
        <v>240</v>
      </c>
      <c r="O2226" s="9">
        <v>304</v>
      </c>
      <c r="P2226" s="9">
        <v>281</v>
      </c>
      <c r="Q2226" s="9">
        <v>325</v>
      </c>
      <c r="R2226" s="9">
        <v>356</v>
      </c>
      <c r="S2226" s="9">
        <v>248</v>
      </c>
      <c r="T2226" s="9">
        <v>91</v>
      </c>
      <c r="U2226" s="9">
        <v>19</v>
      </c>
      <c r="V2226" s="9">
        <v>2</v>
      </c>
      <c r="W2226" s="9">
        <v>0</v>
      </c>
      <c r="X2226" s="9">
        <v>2240</v>
      </c>
      <c r="Y2226" s="9">
        <v>55</v>
      </c>
      <c r="Z2226" s="9">
        <v>1</v>
      </c>
      <c r="AA2226" s="9">
        <v>1059</v>
      </c>
      <c r="AB2226" s="9">
        <v>573</v>
      </c>
      <c r="AC2226" s="9">
        <v>434</v>
      </c>
      <c r="AD2226" s="9">
        <v>230</v>
      </c>
      <c r="AE2226" s="9">
        <v>0</v>
      </c>
      <c r="AF2226" s="9">
        <v>1456</v>
      </c>
      <c r="AG2226" s="9">
        <v>129</v>
      </c>
      <c r="AH2226" s="9">
        <v>711</v>
      </c>
      <c r="AI2226" s="9">
        <v>0</v>
      </c>
      <c r="AJ2226" s="9">
        <v>2209</v>
      </c>
      <c r="AK2226" s="9">
        <v>0</v>
      </c>
      <c r="AL2226" s="9">
        <v>87</v>
      </c>
      <c r="AM2226" s="9">
        <v>0</v>
      </c>
      <c r="AN2226" s="9">
        <v>2274</v>
      </c>
      <c r="AO2226" s="9">
        <v>13</v>
      </c>
      <c r="AP2226" s="9">
        <v>9</v>
      </c>
      <c r="AQ2226" s="9">
        <v>0</v>
      </c>
      <c r="AR2226" s="9">
        <v>1358</v>
      </c>
      <c r="AS2226" s="9">
        <v>938</v>
      </c>
      <c r="AT2226" s="10">
        <v>0</v>
      </c>
    </row>
    <row r="2227" spans="1:46" ht="57" x14ac:dyDescent="0.25">
      <c r="A2227" s="26" t="str">
        <f t="shared" si="68"/>
        <v>2018Licensed practical nursesNewfoundland and LabradorHospital</v>
      </c>
      <c r="B2227" s="24">
        <v>2018</v>
      </c>
      <c r="C2227" s="9" t="s">
        <v>3</v>
      </c>
      <c r="D2227" s="9" t="s">
        <v>162</v>
      </c>
      <c r="E2227" s="9" t="str">
        <f t="shared" si="69"/>
        <v>Newfoundland and Labrador</v>
      </c>
      <c r="F2227" s="9" t="s">
        <v>180</v>
      </c>
      <c r="G2227" s="9" t="s">
        <v>10</v>
      </c>
      <c r="H2227" s="9">
        <v>814</v>
      </c>
      <c r="I2227" s="9">
        <v>698</v>
      </c>
      <c r="J2227" s="9">
        <v>116</v>
      </c>
      <c r="K2227" s="9">
        <v>0</v>
      </c>
      <c r="L2227" s="9">
        <v>58</v>
      </c>
      <c r="M2227" s="9">
        <v>72</v>
      </c>
      <c r="N2227" s="9">
        <v>87</v>
      </c>
      <c r="O2227" s="9">
        <v>108</v>
      </c>
      <c r="P2227" s="9">
        <v>91</v>
      </c>
      <c r="Q2227" s="9">
        <v>122</v>
      </c>
      <c r="R2227" s="9">
        <v>130</v>
      </c>
      <c r="S2227" s="9">
        <v>109</v>
      </c>
      <c r="T2227" s="9">
        <v>29</v>
      </c>
      <c r="U2227" s="9">
        <v>7</v>
      </c>
      <c r="V2227" s="9">
        <v>1</v>
      </c>
      <c r="W2227" s="9">
        <v>0</v>
      </c>
      <c r="X2227" s="9">
        <v>811</v>
      </c>
      <c r="Y2227" s="9">
        <v>3</v>
      </c>
      <c r="Z2227" s="9">
        <v>0</v>
      </c>
      <c r="AA2227" s="9">
        <v>338</v>
      </c>
      <c r="AB2227" s="9">
        <v>226</v>
      </c>
      <c r="AC2227" s="9">
        <v>160</v>
      </c>
      <c r="AD2227" s="9">
        <v>90</v>
      </c>
      <c r="AE2227" s="9">
        <v>0</v>
      </c>
      <c r="AF2227" s="9">
        <v>515</v>
      </c>
      <c r="AG2227" s="9">
        <v>38</v>
      </c>
      <c r="AH2227" s="9">
        <v>261</v>
      </c>
      <c r="AI2227" s="9">
        <v>0</v>
      </c>
      <c r="AJ2227" s="9">
        <v>752</v>
      </c>
      <c r="AK2227" s="9">
        <v>0</v>
      </c>
      <c r="AL2227" s="9">
        <v>62</v>
      </c>
      <c r="AM2227" s="9">
        <v>0</v>
      </c>
      <c r="AN2227" s="9">
        <v>809</v>
      </c>
      <c r="AO2227" s="9">
        <v>4</v>
      </c>
      <c r="AP2227" s="9">
        <v>1</v>
      </c>
      <c r="AQ2227" s="9">
        <v>0</v>
      </c>
      <c r="AR2227" s="9">
        <v>485</v>
      </c>
      <c r="AS2227" s="9">
        <v>329</v>
      </c>
      <c r="AT2227" s="10">
        <v>0</v>
      </c>
    </row>
    <row r="2228" spans="1:46" ht="57" x14ac:dyDescent="0.25">
      <c r="A2228" s="26" t="str">
        <f t="shared" si="68"/>
        <v>2018Licensed practical nursesNewfoundland and LabradorCommunity health</v>
      </c>
      <c r="B2228" s="24">
        <v>2018</v>
      </c>
      <c r="C2228" s="9" t="s">
        <v>3</v>
      </c>
      <c r="D2228" s="9" t="s">
        <v>162</v>
      </c>
      <c r="E2228" s="9" t="str">
        <f t="shared" si="69"/>
        <v>Newfoundland and Labrador</v>
      </c>
      <c r="F2228" s="9" t="s">
        <v>182</v>
      </c>
      <c r="G2228" s="9" t="s">
        <v>11</v>
      </c>
      <c r="H2228" s="9">
        <v>116</v>
      </c>
      <c r="I2228" s="9">
        <v>112</v>
      </c>
      <c r="J2228" s="9">
        <v>4</v>
      </c>
      <c r="K2228" s="9">
        <v>0</v>
      </c>
      <c r="L2228" s="9">
        <v>3</v>
      </c>
      <c r="M2228" s="9">
        <v>8</v>
      </c>
      <c r="N2228" s="9">
        <v>3</v>
      </c>
      <c r="O2228" s="9">
        <v>21</v>
      </c>
      <c r="P2228" s="9">
        <v>21</v>
      </c>
      <c r="Q2228" s="9">
        <v>16</v>
      </c>
      <c r="R2228" s="9">
        <v>19</v>
      </c>
      <c r="S2228" s="9">
        <v>16</v>
      </c>
      <c r="T2228" s="9">
        <v>9</v>
      </c>
      <c r="U2228" s="9">
        <v>0</v>
      </c>
      <c r="V2228" s="9">
        <v>0</v>
      </c>
      <c r="W2228" s="9">
        <v>0</v>
      </c>
      <c r="X2228" s="9">
        <v>116</v>
      </c>
      <c r="Y2228" s="9">
        <v>0</v>
      </c>
      <c r="Z2228" s="9">
        <v>0</v>
      </c>
      <c r="AA2228" s="9">
        <v>32</v>
      </c>
      <c r="AB2228" s="9">
        <v>45</v>
      </c>
      <c r="AC2228" s="9">
        <v>20</v>
      </c>
      <c r="AD2228" s="9">
        <v>19</v>
      </c>
      <c r="AE2228" s="9">
        <v>0</v>
      </c>
      <c r="AF2228" s="9">
        <v>81</v>
      </c>
      <c r="AG2228" s="9">
        <v>14</v>
      </c>
      <c r="AH2228" s="9">
        <v>21</v>
      </c>
      <c r="AI2228" s="9">
        <v>0</v>
      </c>
      <c r="AJ2228" s="9">
        <v>111</v>
      </c>
      <c r="AK2228" s="9">
        <v>0</v>
      </c>
      <c r="AL2228" s="9">
        <v>5</v>
      </c>
      <c r="AM2228" s="9">
        <v>0</v>
      </c>
      <c r="AN2228" s="9">
        <v>116</v>
      </c>
      <c r="AO2228" s="9">
        <v>0</v>
      </c>
      <c r="AP2228" s="9">
        <v>0</v>
      </c>
      <c r="AQ2228" s="9">
        <v>0</v>
      </c>
      <c r="AR2228" s="9">
        <v>52</v>
      </c>
      <c r="AS2228" s="9">
        <v>64</v>
      </c>
      <c r="AT2228" s="10">
        <v>0</v>
      </c>
    </row>
    <row r="2229" spans="1:46" ht="57" x14ac:dyDescent="0.25">
      <c r="A2229" s="26" t="str">
        <f t="shared" si="68"/>
        <v>2018Licensed practical nursesNewfoundland and LabradorNursing home/long-term care</v>
      </c>
      <c r="B2229" s="24">
        <v>2018</v>
      </c>
      <c r="C2229" s="9" t="s">
        <v>3</v>
      </c>
      <c r="D2229" s="9" t="s">
        <v>162</v>
      </c>
      <c r="E2229" s="9" t="str">
        <f t="shared" si="69"/>
        <v>Newfoundland and Labrador</v>
      </c>
      <c r="F2229" s="9" t="s">
        <v>181</v>
      </c>
      <c r="G2229" s="9" t="s">
        <v>12</v>
      </c>
      <c r="H2229" s="9">
        <v>1303</v>
      </c>
      <c r="I2229" s="9">
        <v>1206</v>
      </c>
      <c r="J2229" s="9">
        <v>97</v>
      </c>
      <c r="K2229" s="9">
        <v>0</v>
      </c>
      <c r="L2229" s="9">
        <v>112</v>
      </c>
      <c r="M2229" s="9">
        <v>171</v>
      </c>
      <c r="N2229" s="9">
        <v>144</v>
      </c>
      <c r="O2229" s="9">
        <v>162</v>
      </c>
      <c r="P2229" s="9">
        <v>162</v>
      </c>
      <c r="Q2229" s="9">
        <v>180</v>
      </c>
      <c r="R2229" s="9">
        <v>200</v>
      </c>
      <c r="S2229" s="9">
        <v>114</v>
      </c>
      <c r="T2229" s="9">
        <v>48</v>
      </c>
      <c r="U2229" s="9">
        <v>9</v>
      </c>
      <c r="V2229" s="9">
        <v>1</v>
      </c>
      <c r="W2229" s="9">
        <v>0</v>
      </c>
      <c r="X2229" s="9">
        <v>1251</v>
      </c>
      <c r="Y2229" s="9">
        <v>51</v>
      </c>
      <c r="Z2229" s="9">
        <v>1</v>
      </c>
      <c r="AA2229" s="9">
        <v>664</v>
      </c>
      <c r="AB2229" s="9">
        <v>286</v>
      </c>
      <c r="AC2229" s="9">
        <v>247</v>
      </c>
      <c r="AD2229" s="9">
        <v>106</v>
      </c>
      <c r="AE2229" s="9">
        <v>0</v>
      </c>
      <c r="AF2229" s="9">
        <v>828</v>
      </c>
      <c r="AG2229" s="9">
        <v>64</v>
      </c>
      <c r="AH2229" s="9">
        <v>411</v>
      </c>
      <c r="AI2229" s="9">
        <v>0</v>
      </c>
      <c r="AJ2229" s="9">
        <v>1286</v>
      </c>
      <c r="AK2229" s="9">
        <v>0</v>
      </c>
      <c r="AL2229" s="9">
        <v>17</v>
      </c>
      <c r="AM2229" s="9">
        <v>0</v>
      </c>
      <c r="AN2229" s="9">
        <v>1299</v>
      </c>
      <c r="AO2229" s="9">
        <v>4</v>
      </c>
      <c r="AP2229" s="9">
        <v>0</v>
      </c>
      <c r="AQ2229" s="9">
        <v>0</v>
      </c>
      <c r="AR2229" s="9">
        <v>777</v>
      </c>
      <c r="AS2229" s="9">
        <v>526</v>
      </c>
      <c r="AT2229" s="10">
        <v>0</v>
      </c>
    </row>
    <row r="2230" spans="1:46" ht="57" x14ac:dyDescent="0.25">
      <c r="A2230" s="26" t="str">
        <f t="shared" si="68"/>
        <v>2018Licensed practical nursesNewfoundland and LabradorOther places of work</v>
      </c>
      <c r="B2230" s="24">
        <v>2018</v>
      </c>
      <c r="C2230" s="9" t="s">
        <v>3</v>
      </c>
      <c r="D2230" s="9" t="s">
        <v>162</v>
      </c>
      <c r="E2230" s="9" t="str">
        <f t="shared" si="69"/>
        <v>Newfoundland and Labrador</v>
      </c>
      <c r="F2230" s="9" t="s">
        <v>183</v>
      </c>
      <c r="G2230" s="9" t="s">
        <v>13</v>
      </c>
      <c r="H2230" s="9">
        <v>63</v>
      </c>
      <c r="I2230" s="9">
        <v>62</v>
      </c>
      <c r="J2230" s="9">
        <v>1</v>
      </c>
      <c r="K2230" s="9">
        <v>0</v>
      </c>
      <c r="L2230" s="9">
        <v>3</v>
      </c>
      <c r="M2230" s="9">
        <v>3</v>
      </c>
      <c r="N2230" s="9">
        <v>6</v>
      </c>
      <c r="O2230" s="9">
        <v>13</v>
      </c>
      <c r="P2230" s="9">
        <v>7</v>
      </c>
      <c r="Q2230" s="9">
        <v>7</v>
      </c>
      <c r="R2230" s="9">
        <v>7</v>
      </c>
      <c r="S2230" s="9">
        <v>9</v>
      </c>
      <c r="T2230" s="9">
        <v>5</v>
      </c>
      <c r="U2230" s="9">
        <v>3</v>
      </c>
      <c r="V2230" s="9">
        <v>0</v>
      </c>
      <c r="W2230" s="9">
        <v>0</v>
      </c>
      <c r="X2230" s="9">
        <v>62</v>
      </c>
      <c r="Y2230" s="9">
        <v>1</v>
      </c>
      <c r="Z2230" s="9">
        <v>0</v>
      </c>
      <c r="AA2230" s="9">
        <v>25</v>
      </c>
      <c r="AB2230" s="9">
        <v>16</v>
      </c>
      <c r="AC2230" s="9">
        <v>7</v>
      </c>
      <c r="AD2230" s="9">
        <v>15</v>
      </c>
      <c r="AE2230" s="9">
        <v>0</v>
      </c>
      <c r="AF2230" s="9">
        <v>32</v>
      </c>
      <c r="AG2230" s="9">
        <v>13</v>
      </c>
      <c r="AH2230" s="9">
        <v>18</v>
      </c>
      <c r="AI2230" s="9">
        <v>0</v>
      </c>
      <c r="AJ2230" s="9">
        <v>60</v>
      </c>
      <c r="AK2230" s="9">
        <v>0</v>
      </c>
      <c r="AL2230" s="9">
        <v>3</v>
      </c>
      <c r="AM2230" s="9">
        <v>0</v>
      </c>
      <c r="AN2230" s="9">
        <v>50</v>
      </c>
      <c r="AO2230" s="9">
        <v>5</v>
      </c>
      <c r="AP2230" s="9">
        <v>8</v>
      </c>
      <c r="AQ2230" s="9">
        <v>0</v>
      </c>
      <c r="AR2230" s="9">
        <v>44</v>
      </c>
      <c r="AS2230" s="9">
        <v>19</v>
      </c>
      <c r="AT2230" s="10">
        <v>0</v>
      </c>
    </row>
    <row r="2231" spans="1:46" ht="42.75" x14ac:dyDescent="0.25">
      <c r="A2231" s="26" t="str">
        <f t="shared" si="68"/>
        <v>2018Licensed practical nursesPrince Edward IslandAll places of work</v>
      </c>
      <c r="B2231" s="24">
        <v>2018</v>
      </c>
      <c r="C2231" s="9" t="s">
        <v>3</v>
      </c>
      <c r="D2231" s="9" t="s">
        <v>163</v>
      </c>
      <c r="E2231" s="9" t="str">
        <f t="shared" si="69"/>
        <v>Prince Edward Island</v>
      </c>
      <c r="F2231" s="9" t="s">
        <v>179</v>
      </c>
      <c r="G2231" s="9" t="s">
        <v>9</v>
      </c>
      <c r="H2231" s="9">
        <v>619</v>
      </c>
      <c r="I2231" s="9">
        <v>558</v>
      </c>
      <c r="J2231" s="9">
        <v>61</v>
      </c>
      <c r="K2231" s="9">
        <v>0</v>
      </c>
      <c r="L2231" s="9">
        <v>35</v>
      </c>
      <c r="M2231" s="9">
        <v>67</v>
      </c>
      <c r="N2231" s="9">
        <v>73</v>
      </c>
      <c r="O2231" s="9">
        <v>73</v>
      </c>
      <c r="P2231" s="9">
        <v>59</v>
      </c>
      <c r="Q2231" s="9">
        <v>67</v>
      </c>
      <c r="R2231" s="9">
        <v>95</v>
      </c>
      <c r="S2231" s="9">
        <v>76</v>
      </c>
      <c r="T2231" s="9">
        <v>59</v>
      </c>
      <c r="U2231" s="9">
        <v>13</v>
      </c>
      <c r="V2231" s="9">
        <v>2</v>
      </c>
      <c r="W2231" s="9">
        <v>0</v>
      </c>
      <c r="X2231" s="9">
        <v>593</v>
      </c>
      <c r="Y2231" s="9">
        <v>15</v>
      </c>
      <c r="Z2231" s="9">
        <v>11</v>
      </c>
      <c r="AA2231" s="9">
        <v>248</v>
      </c>
      <c r="AB2231" s="9">
        <v>163</v>
      </c>
      <c r="AC2231" s="9">
        <v>107</v>
      </c>
      <c r="AD2231" s="9">
        <v>93</v>
      </c>
      <c r="AE2231" s="9">
        <v>8</v>
      </c>
      <c r="AF2231" s="9">
        <v>267</v>
      </c>
      <c r="AG2231" s="9">
        <v>352</v>
      </c>
      <c r="AH2231" s="9">
        <v>0</v>
      </c>
      <c r="AI2231" s="9">
        <v>0</v>
      </c>
      <c r="AJ2231" s="9">
        <v>513</v>
      </c>
      <c r="AK2231" s="9">
        <v>2</v>
      </c>
      <c r="AL2231" s="9">
        <v>65</v>
      </c>
      <c r="AM2231" s="9">
        <v>39</v>
      </c>
      <c r="AN2231" s="9">
        <v>531</v>
      </c>
      <c r="AO2231" s="9">
        <v>4</v>
      </c>
      <c r="AP2231" s="9">
        <v>22</v>
      </c>
      <c r="AQ2231" s="9">
        <v>62</v>
      </c>
      <c r="AR2231" s="9">
        <v>407</v>
      </c>
      <c r="AS2231" s="9">
        <v>209</v>
      </c>
      <c r="AT2231" s="10">
        <v>3</v>
      </c>
    </row>
    <row r="2232" spans="1:46" ht="42.75" x14ac:dyDescent="0.25">
      <c r="A2232" s="26" t="str">
        <f t="shared" si="68"/>
        <v>2018Licensed practical nursesPrince Edward IslandHospital</v>
      </c>
      <c r="B2232" s="24">
        <v>2018</v>
      </c>
      <c r="C2232" s="9" t="s">
        <v>3</v>
      </c>
      <c r="D2232" s="9" t="s">
        <v>163</v>
      </c>
      <c r="E2232" s="9" t="str">
        <f t="shared" si="69"/>
        <v>Prince Edward Island</v>
      </c>
      <c r="F2232" s="9" t="s">
        <v>180</v>
      </c>
      <c r="G2232" s="9" t="s">
        <v>10</v>
      </c>
      <c r="H2232" s="9">
        <v>282</v>
      </c>
      <c r="I2232" s="9">
        <v>246</v>
      </c>
      <c r="J2232" s="9">
        <v>36</v>
      </c>
      <c r="K2232" s="9">
        <v>0</v>
      </c>
      <c r="L2232" s="9">
        <v>14</v>
      </c>
      <c r="M2232" s="9">
        <v>37</v>
      </c>
      <c r="N2232" s="9">
        <v>36</v>
      </c>
      <c r="O2232" s="9">
        <v>38</v>
      </c>
      <c r="P2232" s="9">
        <v>28</v>
      </c>
      <c r="Q2232" s="9">
        <v>28</v>
      </c>
      <c r="R2232" s="9">
        <v>40</v>
      </c>
      <c r="S2232" s="9">
        <v>35</v>
      </c>
      <c r="T2232" s="9">
        <v>20</v>
      </c>
      <c r="U2232" s="9">
        <v>5</v>
      </c>
      <c r="V2232" s="9">
        <v>1</v>
      </c>
      <c r="W2232" s="9">
        <v>0</v>
      </c>
      <c r="X2232" s="9">
        <v>275</v>
      </c>
      <c r="Y2232" s="9">
        <v>2</v>
      </c>
      <c r="Z2232" s="9">
        <v>5</v>
      </c>
      <c r="AA2232" s="9">
        <v>132</v>
      </c>
      <c r="AB2232" s="9">
        <v>81</v>
      </c>
      <c r="AC2232" s="9">
        <v>38</v>
      </c>
      <c r="AD2232" s="9">
        <v>26</v>
      </c>
      <c r="AE2232" s="9">
        <v>5</v>
      </c>
      <c r="AF2232" s="9">
        <v>124</v>
      </c>
      <c r="AG2232" s="9">
        <v>158</v>
      </c>
      <c r="AH2232" s="9">
        <v>0</v>
      </c>
      <c r="AI2232" s="9">
        <v>0</v>
      </c>
      <c r="AJ2232" s="9">
        <v>245</v>
      </c>
      <c r="AK2232" s="9">
        <v>0</v>
      </c>
      <c r="AL2232" s="9">
        <v>32</v>
      </c>
      <c r="AM2232" s="9">
        <v>5</v>
      </c>
      <c r="AN2232" s="9">
        <v>258</v>
      </c>
      <c r="AO2232" s="9">
        <v>0</v>
      </c>
      <c r="AP2232" s="9">
        <v>4</v>
      </c>
      <c r="AQ2232" s="9">
        <v>20</v>
      </c>
      <c r="AR2232" s="9">
        <v>186</v>
      </c>
      <c r="AS2232" s="9">
        <v>94</v>
      </c>
      <c r="AT2232" s="10">
        <v>2</v>
      </c>
    </row>
    <row r="2233" spans="1:46" ht="42.75" x14ac:dyDescent="0.25">
      <c r="A2233" s="26" t="str">
        <f t="shared" si="68"/>
        <v>2018Licensed practical nursesPrince Edward IslandCommunity health</v>
      </c>
      <c r="B2233" s="24">
        <v>2018</v>
      </c>
      <c r="C2233" s="9" t="s">
        <v>3</v>
      </c>
      <c r="D2233" s="9" t="s">
        <v>163</v>
      </c>
      <c r="E2233" s="9" t="str">
        <f t="shared" si="69"/>
        <v>Prince Edward Island</v>
      </c>
      <c r="F2233" s="9" t="s">
        <v>182</v>
      </c>
      <c r="G2233" s="9" t="s">
        <v>11</v>
      </c>
      <c r="H2233" s="9">
        <v>81</v>
      </c>
      <c r="I2233" s="9">
        <v>78</v>
      </c>
      <c r="J2233" s="9">
        <v>3</v>
      </c>
      <c r="K2233" s="9">
        <v>0</v>
      </c>
      <c r="L2233" s="9">
        <v>2</v>
      </c>
      <c r="M2233" s="9">
        <v>6</v>
      </c>
      <c r="N2233" s="9">
        <v>8</v>
      </c>
      <c r="O2233" s="9">
        <v>10</v>
      </c>
      <c r="P2233" s="9">
        <v>9</v>
      </c>
      <c r="Q2233" s="9">
        <v>8</v>
      </c>
      <c r="R2233" s="9">
        <v>16</v>
      </c>
      <c r="S2233" s="9">
        <v>11</v>
      </c>
      <c r="T2233" s="9">
        <v>7</v>
      </c>
      <c r="U2233" s="9">
        <v>4</v>
      </c>
      <c r="V2233" s="9">
        <v>0</v>
      </c>
      <c r="W2233" s="9">
        <v>0</v>
      </c>
      <c r="X2233" s="9">
        <v>80</v>
      </c>
      <c r="Y2233" s="9">
        <v>0</v>
      </c>
      <c r="Z2233" s="9">
        <v>1</v>
      </c>
      <c r="AA2233" s="9">
        <v>19</v>
      </c>
      <c r="AB2233" s="9">
        <v>25</v>
      </c>
      <c r="AC2233" s="9">
        <v>18</v>
      </c>
      <c r="AD2233" s="9">
        <v>19</v>
      </c>
      <c r="AE2233" s="9">
        <v>0</v>
      </c>
      <c r="AF2233" s="9">
        <v>50</v>
      </c>
      <c r="AG2233" s="9">
        <v>31</v>
      </c>
      <c r="AH2233" s="9">
        <v>0</v>
      </c>
      <c r="AI2233" s="9">
        <v>0</v>
      </c>
      <c r="AJ2233" s="9">
        <v>68</v>
      </c>
      <c r="AK2233" s="9">
        <v>1</v>
      </c>
      <c r="AL2233" s="9">
        <v>8</v>
      </c>
      <c r="AM2233" s="9">
        <v>4</v>
      </c>
      <c r="AN2233" s="9">
        <v>72</v>
      </c>
      <c r="AO2233" s="9">
        <v>1</v>
      </c>
      <c r="AP2233" s="9">
        <v>4</v>
      </c>
      <c r="AQ2233" s="9">
        <v>4</v>
      </c>
      <c r="AR2233" s="9">
        <v>48</v>
      </c>
      <c r="AS2233" s="9">
        <v>33</v>
      </c>
      <c r="AT2233" s="10">
        <v>0</v>
      </c>
    </row>
    <row r="2234" spans="1:46" ht="57" x14ac:dyDescent="0.25">
      <c r="A2234" s="26" t="str">
        <f t="shared" si="68"/>
        <v>2018Licensed practical nursesPrince Edward IslandNursing home/long-term care</v>
      </c>
      <c r="B2234" s="24">
        <v>2018</v>
      </c>
      <c r="C2234" s="9" t="s">
        <v>3</v>
      </c>
      <c r="D2234" s="9" t="s">
        <v>163</v>
      </c>
      <c r="E2234" s="9" t="str">
        <f t="shared" si="69"/>
        <v>Prince Edward Island</v>
      </c>
      <c r="F2234" s="9" t="s">
        <v>181</v>
      </c>
      <c r="G2234" s="9" t="s">
        <v>12</v>
      </c>
      <c r="H2234" s="9">
        <v>184</v>
      </c>
      <c r="I2234" s="9">
        <v>167</v>
      </c>
      <c r="J2234" s="9">
        <v>17</v>
      </c>
      <c r="K2234" s="9">
        <v>0</v>
      </c>
      <c r="L2234" s="9">
        <v>19</v>
      </c>
      <c r="M2234" s="9">
        <v>21</v>
      </c>
      <c r="N2234" s="9">
        <v>26</v>
      </c>
      <c r="O2234" s="9">
        <v>18</v>
      </c>
      <c r="P2234" s="9">
        <v>14</v>
      </c>
      <c r="Q2234" s="9">
        <v>24</v>
      </c>
      <c r="R2234" s="9">
        <v>27</v>
      </c>
      <c r="S2234" s="9">
        <v>16</v>
      </c>
      <c r="T2234" s="9">
        <v>18</v>
      </c>
      <c r="U2234" s="9">
        <v>1</v>
      </c>
      <c r="V2234" s="9">
        <v>0</v>
      </c>
      <c r="W2234" s="9">
        <v>0</v>
      </c>
      <c r="X2234" s="9">
        <v>167</v>
      </c>
      <c r="Y2234" s="9">
        <v>12</v>
      </c>
      <c r="Z2234" s="9">
        <v>5</v>
      </c>
      <c r="AA2234" s="9">
        <v>82</v>
      </c>
      <c r="AB2234" s="9">
        <v>38</v>
      </c>
      <c r="AC2234" s="9">
        <v>35</v>
      </c>
      <c r="AD2234" s="9">
        <v>26</v>
      </c>
      <c r="AE2234" s="9">
        <v>3</v>
      </c>
      <c r="AF2234" s="9">
        <v>61</v>
      </c>
      <c r="AG2234" s="9">
        <v>123</v>
      </c>
      <c r="AH2234" s="9">
        <v>0</v>
      </c>
      <c r="AI2234" s="9">
        <v>0</v>
      </c>
      <c r="AJ2234" s="9">
        <v>176</v>
      </c>
      <c r="AK2234" s="9">
        <v>1</v>
      </c>
      <c r="AL2234" s="9">
        <v>6</v>
      </c>
      <c r="AM2234" s="9">
        <v>1</v>
      </c>
      <c r="AN2234" s="9">
        <v>177</v>
      </c>
      <c r="AO2234" s="9">
        <v>2</v>
      </c>
      <c r="AP2234" s="9">
        <v>3</v>
      </c>
      <c r="AQ2234" s="9">
        <v>2</v>
      </c>
      <c r="AR2234" s="9">
        <v>123</v>
      </c>
      <c r="AS2234" s="9">
        <v>60</v>
      </c>
      <c r="AT2234" s="10">
        <v>1</v>
      </c>
    </row>
    <row r="2235" spans="1:46" ht="42.75" x14ac:dyDescent="0.25">
      <c r="A2235" s="26" t="str">
        <f t="shared" si="68"/>
        <v>2018Licensed practical nursesPrince Edward IslandOther places of work</v>
      </c>
      <c r="B2235" s="24">
        <v>2018</v>
      </c>
      <c r="C2235" s="9" t="s">
        <v>3</v>
      </c>
      <c r="D2235" s="9" t="s">
        <v>163</v>
      </c>
      <c r="E2235" s="9" t="str">
        <f t="shared" si="69"/>
        <v>Prince Edward Island</v>
      </c>
      <c r="F2235" s="9" t="s">
        <v>183</v>
      </c>
      <c r="G2235" s="9" t="s">
        <v>13</v>
      </c>
      <c r="H2235" s="9">
        <v>43</v>
      </c>
      <c r="I2235" s="9">
        <v>41</v>
      </c>
      <c r="J2235" s="9">
        <v>2</v>
      </c>
      <c r="K2235" s="9">
        <v>0</v>
      </c>
      <c r="L2235" s="9">
        <v>0</v>
      </c>
      <c r="M2235" s="9">
        <v>3</v>
      </c>
      <c r="N2235" s="9">
        <v>3</v>
      </c>
      <c r="O2235" s="9">
        <v>3</v>
      </c>
      <c r="P2235" s="9">
        <v>1</v>
      </c>
      <c r="Q2235" s="9">
        <v>5</v>
      </c>
      <c r="R2235" s="9">
        <v>6</v>
      </c>
      <c r="S2235" s="9">
        <v>7</v>
      </c>
      <c r="T2235" s="9">
        <v>12</v>
      </c>
      <c r="U2235" s="9">
        <v>2</v>
      </c>
      <c r="V2235" s="9">
        <v>1</v>
      </c>
      <c r="W2235" s="9">
        <v>0</v>
      </c>
      <c r="X2235" s="9">
        <v>42</v>
      </c>
      <c r="Y2235" s="9">
        <v>1</v>
      </c>
      <c r="Z2235" s="9">
        <v>0</v>
      </c>
      <c r="AA2235" s="9">
        <v>10</v>
      </c>
      <c r="AB2235" s="9">
        <v>9</v>
      </c>
      <c r="AC2235" s="9">
        <v>9</v>
      </c>
      <c r="AD2235" s="9">
        <v>15</v>
      </c>
      <c r="AE2235" s="9">
        <v>0</v>
      </c>
      <c r="AF2235" s="9">
        <v>18</v>
      </c>
      <c r="AG2235" s="9">
        <v>25</v>
      </c>
      <c r="AH2235" s="9">
        <v>0</v>
      </c>
      <c r="AI2235" s="9">
        <v>0</v>
      </c>
      <c r="AJ2235" s="9">
        <v>22</v>
      </c>
      <c r="AK2235" s="9">
        <v>0</v>
      </c>
      <c r="AL2235" s="9">
        <v>18</v>
      </c>
      <c r="AM2235" s="9">
        <v>3</v>
      </c>
      <c r="AN2235" s="9">
        <v>22</v>
      </c>
      <c r="AO2235" s="9">
        <v>1</v>
      </c>
      <c r="AP2235" s="9">
        <v>10</v>
      </c>
      <c r="AQ2235" s="9">
        <v>10</v>
      </c>
      <c r="AR2235" s="9">
        <v>25</v>
      </c>
      <c r="AS2235" s="9">
        <v>18</v>
      </c>
      <c r="AT2235" s="10">
        <v>0</v>
      </c>
    </row>
    <row r="2236" spans="1:46" ht="42.75" x14ac:dyDescent="0.25">
      <c r="A2236" s="26" t="str">
        <f t="shared" si="68"/>
        <v>2018Licensed practical nursesPrince Edward IslandUnknown places of work</v>
      </c>
      <c r="B2236" s="24">
        <v>2018</v>
      </c>
      <c r="C2236" s="9" t="s">
        <v>3</v>
      </c>
      <c r="D2236" s="9" t="s">
        <v>163</v>
      </c>
      <c r="E2236" s="9" t="str">
        <f t="shared" si="69"/>
        <v>Prince Edward Island</v>
      </c>
      <c r="F2236" s="9" t="s">
        <v>184</v>
      </c>
      <c r="G2236" s="9" t="s">
        <v>49</v>
      </c>
      <c r="H2236" s="9">
        <v>29</v>
      </c>
      <c r="I2236" s="9">
        <v>26</v>
      </c>
      <c r="J2236" s="9">
        <v>3</v>
      </c>
      <c r="K2236" s="9">
        <v>0</v>
      </c>
      <c r="L2236" s="9">
        <v>0</v>
      </c>
      <c r="M2236" s="9">
        <v>0</v>
      </c>
      <c r="N2236" s="9">
        <v>0</v>
      </c>
      <c r="O2236" s="9">
        <v>4</v>
      </c>
      <c r="P2236" s="9">
        <v>7</v>
      </c>
      <c r="Q2236" s="9">
        <v>2</v>
      </c>
      <c r="R2236" s="9">
        <v>6</v>
      </c>
      <c r="S2236" s="9">
        <v>7</v>
      </c>
      <c r="T2236" s="9">
        <v>2</v>
      </c>
      <c r="U2236" s="9">
        <v>1</v>
      </c>
      <c r="V2236" s="9">
        <v>0</v>
      </c>
      <c r="W2236" s="9">
        <v>0</v>
      </c>
      <c r="X2236" s="9">
        <v>29</v>
      </c>
      <c r="Y2236" s="9">
        <v>0</v>
      </c>
      <c r="Z2236" s="9">
        <v>0</v>
      </c>
      <c r="AA2236" s="9">
        <v>5</v>
      </c>
      <c r="AB2236" s="9">
        <v>10</v>
      </c>
      <c r="AC2236" s="9">
        <v>7</v>
      </c>
      <c r="AD2236" s="9">
        <v>7</v>
      </c>
      <c r="AE2236" s="9">
        <v>0</v>
      </c>
      <c r="AF2236" s="9">
        <v>14</v>
      </c>
      <c r="AG2236" s="9">
        <v>15</v>
      </c>
      <c r="AH2236" s="9">
        <v>0</v>
      </c>
      <c r="AI2236" s="9">
        <v>0</v>
      </c>
      <c r="AJ2236" s="9">
        <v>2</v>
      </c>
      <c r="AK2236" s="9">
        <v>0</v>
      </c>
      <c r="AL2236" s="9">
        <v>1</v>
      </c>
      <c r="AM2236" s="9">
        <v>26</v>
      </c>
      <c r="AN2236" s="9">
        <v>2</v>
      </c>
      <c r="AO2236" s="9">
        <v>0</v>
      </c>
      <c r="AP2236" s="9">
        <v>1</v>
      </c>
      <c r="AQ2236" s="9">
        <v>26</v>
      </c>
      <c r="AR2236" s="9">
        <v>25</v>
      </c>
      <c r="AS2236" s="9">
        <v>4</v>
      </c>
      <c r="AT2236" s="10">
        <v>0</v>
      </c>
    </row>
    <row r="2237" spans="1:46" ht="42.75" x14ac:dyDescent="0.25">
      <c r="A2237" s="26" t="str">
        <f t="shared" si="68"/>
        <v>2018Licensed practical nursesNova ScotiaAll places of work</v>
      </c>
      <c r="B2237" s="24">
        <v>2018</v>
      </c>
      <c r="C2237" s="9" t="s">
        <v>3</v>
      </c>
      <c r="D2237" s="9" t="s">
        <v>164</v>
      </c>
      <c r="E2237" s="9" t="str">
        <f t="shared" si="69"/>
        <v>Nova Scotia</v>
      </c>
      <c r="F2237" s="9" t="s">
        <v>179</v>
      </c>
      <c r="G2237" s="9" t="s">
        <v>9</v>
      </c>
      <c r="H2237" s="9">
        <v>4044</v>
      </c>
      <c r="I2237" s="9">
        <v>3825</v>
      </c>
      <c r="J2237" s="9">
        <v>219</v>
      </c>
      <c r="K2237" s="9">
        <v>0</v>
      </c>
      <c r="L2237" s="9">
        <v>98</v>
      </c>
      <c r="M2237" s="9">
        <v>454</v>
      </c>
      <c r="N2237" s="9">
        <v>532</v>
      </c>
      <c r="O2237" s="9">
        <v>473</v>
      </c>
      <c r="P2237" s="9">
        <v>520</v>
      </c>
      <c r="Q2237" s="9">
        <v>545</v>
      </c>
      <c r="R2237" s="9">
        <v>490</v>
      </c>
      <c r="S2237" s="9">
        <v>482</v>
      </c>
      <c r="T2237" s="9">
        <v>307</v>
      </c>
      <c r="U2237" s="9">
        <v>108</v>
      </c>
      <c r="V2237" s="9">
        <v>35</v>
      </c>
      <c r="W2237" s="9">
        <v>0</v>
      </c>
      <c r="X2237" s="9">
        <v>3814</v>
      </c>
      <c r="Y2237" s="9">
        <v>230</v>
      </c>
      <c r="Z2237" s="9">
        <v>0</v>
      </c>
      <c r="AA2237" s="9">
        <v>1739</v>
      </c>
      <c r="AB2237" s="9">
        <v>862</v>
      </c>
      <c r="AC2237" s="9">
        <v>672</v>
      </c>
      <c r="AD2237" s="9">
        <v>771</v>
      </c>
      <c r="AE2237" s="9">
        <v>0</v>
      </c>
      <c r="AF2237" s="9">
        <v>2239</v>
      </c>
      <c r="AG2237" s="9">
        <v>1023</v>
      </c>
      <c r="AH2237" s="9">
        <v>782</v>
      </c>
      <c r="AI2237" s="9">
        <v>0</v>
      </c>
      <c r="AJ2237" s="9">
        <v>3777</v>
      </c>
      <c r="AK2237" s="9">
        <v>124</v>
      </c>
      <c r="AL2237" s="9">
        <v>143</v>
      </c>
      <c r="AM2237" s="9">
        <v>0</v>
      </c>
      <c r="AN2237" s="9">
        <v>3982</v>
      </c>
      <c r="AO2237" s="9">
        <v>40</v>
      </c>
      <c r="AP2237" s="9">
        <v>22</v>
      </c>
      <c r="AQ2237" s="9">
        <v>0</v>
      </c>
      <c r="AR2237" s="9">
        <v>2606</v>
      </c>
      <c r="AS2237" s="9">
        <v>1438</v>
      </c>
      <c r="AT2237" s="10">
        <v>0</v>
      </c>
    </row>
    <row r="2238" spans="1:46" ht="42.75" x14ac:dyDescent="0.25">
      <c r="A2238" s="26" t="str">
        <f t="shared" si="68"/>
        <v>2018Licensed practical nursesNova ScotiaHospital</v>
      </c>
      <c r="B2238" s="24">
        <v>2018</v>
      </c>
      <c r="C2238" s="9" t="s">
        <v>3</v>
      </c>
      <c r="D2238" s="9" t="s">
        <v>164</v>
      </c>
      <c r="E2238" s="9" t="str">
        <f t="shared" si="69"/>
        <v>Nova Scotia</v>
      </c>
      <c r="F2238" s="9" t="s">
        <v>180</v>
      </c>
      <c r="G2238" s="9" t="s">
        <v>10</v>
      </c>
      <c r="H2238" s="9">
        <v>1817</v>
      </c>
      <c r="I2238" s="9">
        <v>1714</v>
      </c>
      <c r="J2238" s="9">
        <v>103</v>
      </c>
      <c r="K2238" s="9">
        <v>0</v>
      </c>
      <c r="L2238" s="9">
        <v>50</v>
      </c>
      <c r="M2238" s="9">
        <v>222</v>
      </c>
      <c r="N2238" s="9">
        <v>244</v>
      </c>
      <c r="O2238" s="9">
        <v>216</v>
      </c>
      <c r="P2238" s="9">
        <v>236</v>
      </c>
      <c r="Q2238" s="9">
        <v>237</v>
      </c>
      <c r="R2238" s="9">
        <v>222</v>
      </c>
      <c r="S2238" s="9">
        <v>202</v>
      </c>
      <c r="T2238" s="9">
        <v>141</v>
      </c>
      <c r="U2238" s="9">
        <v>36</v>
      </c>
      <c r="V2238" s="9">
        <v>11</v>
      </c>
      <c r="W2238" s="9">
        <v>0</v>
      </c>
      <c r="X2238" s="9">
        <v>1777</v>
      </c>
      <c r="Y2238" s="9">
        <v>40</v>
      </c>
      <c r="Z2238" s="9">
        <v>0</v>
      </c>
      <c r="AA2238" s="9">
        <v>843</v>
      </c>
      <c r="AB2238" s="9">
        <v>359</v>
      </c>
      <c r="AC2238" s="9">
        <v>280</v>
      </c>
      <c r="AD2238" s="9">
        <v>335</v>
      </c>
      <c r="AE2238" s="9">
        <v>0</v>
      </c>
      <c r="AF2238" s="9">
        <v>1081</v>
      </c>
      <c r="AG2238" s="9">
        <v>359</v>
      </c>
      <c r="AH2238" s="9">
        <v>377</v>
      </c>
      <c r="AI2238" s="9">
        <v>0</v>
      </c>
      <c r="AJ2238" s="9">
        <v>1732</v>
      </c>
      <c r="AK2238" s="9">
        <v>22</v>
      </c>
      <c r="AL2238" s="9">
        <v>63</v>
      </c>
      <c r="AM2238" s="9">
        <v>0</v>
      </c>
      <c r="AN2238" s="9">
        <v>1807</v>
      </c>
      <c r="AO2238" s="9">
        <v>8</v>
      </c>
      <c r="AP2238" s="9">
        <v>2</v>
      </c>
      <c r="AQ2238" s="9">
        <v>0</v>
      </c>
      <c r="AR2238" s="9">
        <v>1137</v>
      </c>
      <c r="AS2238" s="9">
        <v>680</v>
      </c>
      <c r="AT2238" s="10">
        <v>0</v>
      </c>
    </row>
    <row r="2239" spans="1:46" ht="42.75" x14ac:dyDescent="0.25">
      <c r="A2239" s="26" t="str">
        <f t="shared" si="68"/>
        <v>2018Licensed practical nursesNova ScotiaCommunity health</v>
      </c>
      <c r="B2239" s="24">
        <v>2018</v>
      </c>
      <c r="C2239" s="9" t="s">
        <v>3</v>
      </c>
      <c r="D2239" s="9" t="s">
        <v>164</v>
      </c>
      <c r="E2239" s="9" t="str">
        <f t="shared" si="69"/>
        <v>Nova Scotia</v>
      </c>
      <c r="F2239" s="9" t="s">
        <v>182</v>
      </c>
      <c r="G2239" s="9" t="s">
        <v>11</v>
      </c>
      <c r="H2239" s="9">
        <v>699</v>
      </c>
      <c r="I2239" s="9">
        <v>679</v>
      </c>
      <c r="J2239" s="9">
        <v>20</v>
      </c>
      <c r="K2239" s="9">
        <v>0</v>
      </c>
      <c r="L2239" s="9">
        <v>6</v>
      </c>
      <c r="M2239" s="9">
        <v>68</v>
      </c>
      <c r="N2239" s="9">
        <v>77</v>
      </c>
      <c r="O2239" s="9">
        <v>97</v>
      </c>
      <c r="P2239" s="9">
        <v>100</v>
      </c>
      <c r="Q2239" s="9">
        <v>125</v>
      </c>
      <c r="R2239" s="9">
        <v>83</v>
      </c>
      <c r="S2239" s="9">
        <v>75</v>
      </c>
      <c r="T2239" s="9">
        <v>44</v>
      </c>
      <c r="U2239" s="9">
        <v>19</v>
      </c>
      <c r="V2239" s="9">
        <v>5</v>
      </c>
      <c r="W2239" s="9">
        <v>0</v>
      </c>
      <c r="X2239" s="9">
        <v>676</v>
      </c>
      <c r="Y2239" s="9">
        <v>23</v>
      </c>
      <c r="Z2239" s="9">
        <v>0</v>
      </c>
      <c r="AA2239" s="9">
        <v>268</v>
      </c>
      <c r="AB2239" s="9">
        <v>187</v>
      </c>
      <c r="AC2239" s="9">
        <v>131</v>
      </c>
      <c r="AD2239" s="9">
        <v>113</v>
      </c>
      <c r="AE2239" s="9">
        <v>0</v>
      </c>
      <c r="AF2239" s="9">
        <v>402</v>
      </c>
      <c r="AG2239" s="9">
        <v>207</v>
      </c>
      <c r="AH2239" s="9">
        <v>90</v>
      </c>
      <c r="AI2239" s="9">
        <v>0</v>
      </c>
      <c r="AJ2239" s="9">
        <v>654</v>
      </c>
      <c r="AK2239" s="9">
        <v>30</v>
      </c>
      <c r="AL2239" s="9">
        <v>15</v>
      </c>
      <c r="AM2239" s="9">
        <v>0</v>
      </c>
      <c r="AN2239" s="9">
        <v>680</v>
      </c>
      <c r="AO2239" s="9">
        <v>11</v>
      </c>
      <c r="AP2239" s="9">
        <v>8</v>
      </c>
      <c r="AQ2239" s="9">
        <v>0</v>
      </c>
      <c r="AR2239" s="9">
        <v>474</v>
      </c>
      <c r="AS2239" s="9">
        <v>225</v>
      </c>
      <c r="AT2239" s="10">
        <v>0</v>
      </c>
    </row>
    <row r="2240" spans="1:46" ht="57" x14ac:dyDescent="0.25">
      <c r="A2240" s="26" t="str">
        <f t="shared" si="68"/>
        <v>2018Licensed practical nursesNova ScotiaNursing home/long-term care</v>
      </c>
      <c r="B2240" s="24">
        <v>2018</v>
      </c>
      <c r="C2240" s="9" t="s">
        <v>3</v>
      </c>
      <c r="D2240" s="9" t="s">
        <v>164</v>
      </c>
      <c r="E2240" s="9" t="str">
        <f t="shared" si="69"/>
        <v>Nova Scotia</v>
      </c>
      <c r="F2240" s="9" t="s">
        <v>181</v>
      </c>
      <c r="G2240" s="9" t="s">
        <v>12</v>
      </c>
      <c r="H2240" s="9">
        <v>1426</v>
      </c>
      <c r="I2240" s="9">
        <v>1334</v>
      </c>
      <c r="J2240" s="9">
        <v>92</v>
      </c>
      <c r="K2240" s="9">
        <v>0</v>
      </c>
      <c r="L2240" s="9">
        <v>41</v>
      </c>
      <c r="M2240" s="9">
        <v>158</v>
      </c>
      <c r="N2240" s="9">
        <v>204</v>
      </c>
      <c r="O2240" s="9">
        <v>150</v>
      </c>
      <c r="P2240" s="9">
        <v>169</v>
      </c>
      <c r="Q2240" s="9">
        <v>171</v>
      </c>
      <c r="R2240" s="9">
        <v>172</v>
      </c>
      <c r="S2240" s="9">
        <v>192</v>
      </c>
      <c r="T2240" s="9">
        <v>110</v>
      </c>
      <c r="U2240" s="9">
        <v>44</v>
      </c>
      <c r="V2240" s="9">
        <v>15</v>
      </c>
      <c r="W2240" s="9">
        <v>0</v>
      </c>
      <c r="X2240" s="9">
        <v>1262</v>
      </c>
      <c r="Y2240" s="9">
        <v>164</v>
      </c>
      <c r="Z2240" s="9">
        <v>0</v>
      </c>
      <c r="AA2240" s="9">
        <v>607</v>
      </c>
      <c r="AB2240" s="9">
        <v>291</v>
      </c>
      <c r="AC2240" s="9">
        <v>236</v>
      </c>
      <c r="AD2240" s="9">
        <v>292</v>
      </c>
      <c r="AE2240" s="9">
        <v>0</v>
      </c>
      <c r="AF2240" s="9">
        <v>710</v>
      </c>
      <c r="AG2240" s="9">
        <v>426</v>
      </c>
      <c r="AH2240" s="9">
        <v>290</v>
      </c>
      <c r="AI2240" s="9">
        <v>0</v>
      </c>
      <c r="AJ2240" s="9">
        <v>1340</v>
      </c>
      <c r="AK2240" s="9">
        <v>63</v>
      </c>
      <c r="AL2240" s="9">
        <v>23</v>
      </c>
      <c r="AM2240" s="9">
        <v>0</v>
      </c>
      <c r="AN2240" s="9">
        <v>1413</v>
      </c>
      <c r="AO2240" s="9">
        <v>13</v>
      </c>
      <c r="AP2240" s="9">
        <v>0</v>
      </c>
      <c r="AQ2240" s="9">
        <v>0</v>
      </c>
      <c r="AR2240" s="9">
        <v>928</v>
      </c>
      <c r="AS2240" s="9">
        <v>498</v>
      </c>
      <c r="AT2240" s="10">
        <v>0</v>
      </c>
    </row>
    <row r="2241" spans="1:46" ht="42.75" x14ac:dyDescent="0.25">
      <c r="A2241" s="26" t="str">
        <f t="shared" si="68"/>
        <v>2018Licensed practical nursesNova ScotiaOther places of work</v>
      </c>
      <c r="B2241" s="24">
        <v>2018</v>
      </c>
      <c r="C2241" s="9" t="s">
        <v>3</v>
      </c>
      <c r="D2241" s="9" t="s">
        <v>164</v>
      </c>
      <c r="E2241" s="9" t="str">
        <f t="shared" si="69"/>
        <v>Nova Scotia</v>
      </c>
      <c r="F2241" s="9" t="s">
        <v>183</v>
      </c>
      <c r="G2241" s="9" t="s">
        <v>13</v>
      </c>
      <c r="H2241" s="9">
        <v>102</v>
      </c>
      <c r="I2241" s="9">
        <v>98</v>
      </c>
      <c r="J2241" s="9">
        <v>4</v>
      </c>
      <c r="K2241" s="9">
        <v>0</v>
      </c>
      <c r="L2241" s="9">
        <v>1</v>
      </c>
      <c r="M2241" s="9">
        <v>6</v>
      </c>
      <c r="N2241" s="9">
        <v>7</v>
      </c>
      <c r="O2241" s="9">
        <v>10</v>
      </c>
      <c r="P2241" s="9">
        <v>15</v>
      </c>
      <c r="Q2241" s="9">
        <v>12</v>
      </c>
      <c r="R2241" s="9">
        <v>13</v>
      </c>
      <c r="S2241" s="9">
        <v>13</v>
      </c>
      <c r="T2241" s="9">
        <v>12</v>
      </c>
      <c r="U2241" s="9">
        <v>9</v>
      </c>
      <c r="V2241" s="9">
        <v>4</v>
      </c>
      <c r="W2241" s="9">
        <v>0</v>
      </c>
      <c r="X2241" s="9">
        <v>99</v>
      </c>
      <c r="Y2241" s="9">
        <v>3</v>
      </c>
      <c r="Z2241" s="9">
        <v>0</v>
      </c>
      <c r="AA2241" s="9">
        <v>21</v>
      </c>
      <c r="AB2241" s="9">
        <v>25</v>
      </c>
      <c r="AC2241" s="9">
        <v>25</v>
      </c>
      <c r="AD2241" s="9">
        <v>31</v>
      </c>
      <c r="AE2241" s="9">
        <v>0</v>
      </c>
      <c r="AF2241" s="9">
        <v>46</v>
      </c>
      <c r="AG2241" s="9">
        <v>31</v>
      </c>
      <c r="AH2241" s="9">
        <v>25</v>
      </c>
      <c r="AI2241" s="9">
        <v>0</v>
      </c>
      <c r="AJ2241" s="9">
        <v>51</v>
      </c>
      <c r="AK2241" s="9">
        <v>9</v>
      </c>
      <c r="AL2241" s="9">
        <v>42</v>
      </c>
      <c r="AM2241" s="9">
        <v>0</v>
      </c>
      <c r="AN2241" s="9">
        <v>82</v>
      </c>
      <c r="AO2241" s="9">
        <v>8</v>
      </c>
      <c r="AP2241" s="9">
        <v>12</v>
      </c>
      <c r="AQ2241" s="9">
        <v>0</v>
      </c>
      <c r="AR2241" s="9">
        <v>67</v>
      </c>
      <c r="AS2241" s="9">
        <v>35</v>
      </c>
      <c r="AT2241" s="10">
        <v>0</v>
      </c>
    </row>
    <row r="2242" spans="1:46" ht="42.75" x14ac:dyDescent="0.25">
      <c r="A2242" s="26" t="str">
        <f t="shared" si="68"/>
        <v>2018Licensed practical nursesNew BrunswickAll places of work</v>
      </c>
      <c r="B2242" s="24">
        <v>2018</v>
      </c>
      <c r="C2242" s="9" t="s">
        <v>3</v>
      </c>
      <c r="D2242" s="9" t="s">
        <v>165</v>
      </c>
      <c r="E2242" s="9" t="str">
        <f t="shared" si="69"/>
        <v>New Brunswick</v>
      </c>
      <c r="F2242" s="9" t="s">
        <v>179</v>
      </c>
      <c r="G2242" s="9" t="s">
        <v>9</v>
      </c>
      <c r="H2242" s="9">
        <v>3224</v>
      </c>
      <c r="I2242" s="9">
        <v>2927</v>
      </c>
      <c r="J2242" s="9">
        <v>297</v>
      </c>
      <c r="K2242" s="9">
        <v>0</v>
      </c>
      <c r="L2242" s="9">
        <v>210</v>
      </c>
      <c r="M2242" s="9">
        <v>431</v>
      </c>
      <c r="N2242" s="9">
        <v>376</v>
      </c>
      <c r="O2242" s="9">
        <v>399</v>
      </c>
      <c r="P2242" s="9">
        <v>440</v>
      </c>
      <c r="Q2242" s="9">
        <v>401</v>
      </c>
      <c r="R2242" s="9">
        <v>407</v>
      </c>
      <c r="S2242" s="9">
        <v>333</v>
      </c>
      <c r="T2242" s="9">
        <v>164</v>
      </c>
      <c r="U2242" s="9">
        <v>51</v>
      </c>
      <c r="V2242" s="9">
        <v>12</v>
      </c>
      <c r="W2242" s="9">
        <v>0</v>
      </c>
      <c r="X2242" s="9">
        <v>3215</v>
      </c>
      <c r="Y2242" s="9">
        <v>9</v>
      </c>
      <c r="Z2242" s="9">
        <v>0</v>
      </c>
      <c r="AA2242" s="9">
        <v>1489</v>
      </c>
      <c r="AB2242" s="9">
        <v>1081</v>
      </c>
      <c r="AC2242" s="9">
        <v>412</v>
      </c>
      <c r="AD2242" s="9">
        <v>242</v>
      </c>
      <c r="AE2242" s="9">
        <v>0</v>
      </c>
      <c r="AF2242" s="9">
        <v>1856</v>
      </c>
      <c r="AG2242" s="9">
        <v>977</v>
      </c>
      <c r="AH2242" s="9">
        <v>391</v>
      </c>
      <c r="AI2242" s="9">
        <v>0</v>
      </c>
      <c r="AJ2242" s="9">
        <v>2710</v>
      </c>
      <c r="AK2242" s="9">
        <v>167</v>
      </c>
      <c r="AL2242" s="9">
        <v>347</v>
      </c>
      <c r="AM2242" s="9">
        <v>0</v>
      </c>
      <c r="AN2242" s="9">
        <v>2963</v>
      </c>
      <c r="AO2242" s="9">
        <v>107</v>
      </c>
      <c r="AP2242" s="9">
        <v>154</v>
      </c>
      <c r="AQ2242" s="9">
        <v>0</v>
      </c>
      <c r="AR2242" s="9">
        <v>2281</v>
      </c>
      <c r="AS2242" s="9">
        <v>936</v>
      </c>
      <c r="AT2242" s="10">
        <v>7</v>
      </c>
    </row>
    <row r="2243" spans="1:46" ht="42.75" x14ac:dyDescent="0.25">
      <c r="A2243" s="26" t="str">
        <f t="shared" ref="A2243:A2306" si="70">CONCATENATE(B2243,C2243,E2243,G2243)</f>
        <v>2018Licensed practical nursesNew BrunswickHospital</v>
      </c>
      <c r="B2243" s="24">
        <v>2018</v>
      </c>
      <c r="C2243" s="9" t="s">
        <v>3</v>
      </c>
      <c r="D2243" s="9" t="s">
        <v>165</v>
      </c>
      <c r="E2243" s="9" t="str">
        <f t="shared" ref="E2243:E2306" si="71">TRIM(MID(D2243,3,50))</f>
        <v>New Brunswick</v>
      </c>
      <c r="F2243" s="9" t="s">
        <v>180</v>
      </c>
      <c r="G2243" s="9" t="s">
        <v>10</v>
      </c>
      <c r="H2243" s="9">
        <v>1638</v>
      </c>
      <c r="I2243" s="9">
        <v>1448</v>
      </c>
      <c r="J2243" s="9">
        <v>190</v>
      </c>
      <c r="K2243" s="9">
        <v>0</v>
      </c>
      <c r="L2243" s="9">
        <v>114</v>
      </c>
      <c r="M2243" s="9">
        <v>229</v>
      </c>
      <c r="N2243" s="9">
        <v>209</v>
      </c>
      <c r="O2243" s="9">
        <v>200</v>
      </c>
      <c r="P2243" s="9">
        <v>217</v>
      </c>
      <c r="Q2243" s="9">
        <v>203</v>
      </c>
      <c r="R2243" s="9">
        <v>204</v>
      </c>
      <c r="S2243" s="9">
        <v>156</v>
      </c>
      <c r="T2243" s="9">
        <v>81</v>
      </c>
      <c r="U2243" s="9">
        <v>18</v>
      </c>
      <c r="V2243" s="9">
        <v>7</v>
      </c>
      <c r="W2243" s="9">
        <v>0</v>
      </c>
      <c r="X2243" s="9">
        <v>1636</v>
      </c>
      <c r="Y2243" s="9">
        <v>2</v>
      </c>
      <c r="Z2243" s="9">
        <v>0</v>
      </c>
      <c r="AA2243" s="9">
        <v>772</v>
      </c>
      <c r="AB2243" s="9">
        <v>586</v>
      </c>
      <c r="AC2243" s="9">
        <v>175</v>
      </c>
      <c r="AD2243" s="9">
        <v>105</v>
      </c>
      <c r="AE2243" s="9">
        <v>0</v>
      </c>
      <c r="AF2243" s="9">
        <v>873</v>
      </c>
      <c r="AG2243" s="9">
        <v>556</v>
      </c>
      <c r="AH2243" s="9">
        <v>209</v>
      </c>
      <c r="AI2243" s="9">
        <v>0</v>
      </c>
      <c r="AJ2243" s="9">
        <v>1465</v>
      </c>
      <c r="AK2243" s="9">
        <v>17</v>
      </c>
      <c r="AL2243" s="9">
        <v>156</v>
      </c>
      <c r="AM2243" s="9">
        <v>0</v>
      </c>
      <c r="AN2243" s="9">
        <v>1467</v>
      </c>
      <c r="AO2243" s="9">
        <v>57</v>
      </c>
      <c r="AP2243" s="9">
        <v>114</v>
      </c>
      <c r="AQ2243" s="9">
        <v>0</v>
      </c>
      <c r="AR2243" s="9">
        <v>1358</v>
      </c>
      <c r="AS2243" s="9">
        <v>275</v>
      </c>
      <c r="AT2243" s="10">
        <v>5</v>
      </c>
    </row>
    <row r="2244" spans="1:46" ht="42.75" x14ac:dyDescent="0.25">
      <c r="A2244" s="26" t="str">
        <f t="shared" si="70"/>
        <v>2018Licensed practical nursesNew BrunswickCommunity health</v>
      </c>
      <c r="B2244" s="24">
        <v>2018</v>
      </c>
      <c r="C2244" s="9" t="s">
        <v>3</v>
      </c>
      <c r="D2244" s="9" t="s">
        <v>165</v>
      </c>
      <c r="E2244" s="9" t="str">
        <f t="shared" si="71"/>
        <v>New Brunswick</v>
      </c>
      <c r="F2244" s="9" t="s">
        <v>182</v>
      </c>
      <c r="G2244" s="9" t="s">
        <v>11</v>
      </c>
      <c r="H2244" s="9">
        <v>172</v>
      </c>
      <c r="I2244" s="9">
        <v>157</v>
      </c>
      <c r="J2244" s="9">
        <v>15</v>
      </c>
      <c r="K2244" s="9">
        <v>0</v>
      </c>
      <c r="L2244" s="9">
        <v>5</v>
      </c>
      <c r="M2244" s="9">
        <v>17</v>
      </c>
      <c r="N2244" s="9">
        <v>15</v>
      </c>
      <c r="O2244" s="9">
        <v>23</v>
      </c>
      <c r="P2244" s="9">
        <v>24</v>
      </c>
      <c r="Q2244" s="9">
        <v>21</v>
      </c>
      <c r="R2244" s="9">
        <v>19</v>
      </c>
      <c r="S2244" s="9">
        <v>25</v>
      </c>
      <c r="T2244" s="9">
        <v>12</v>
      </c>
      <c r="U2244" s="9">
        <v>8</v>
      </c>
      <c r="V2244" s="9">
        <v>3</v>
      </c>
      <c r="W2244" s="9">
        <v>0</v>
      </c>
      <c r="X2244" s="9">
        <v>170</v>
      </c>
      <c r="Y2244" s="9">
        <v>2</v>
      </c>
      <c r="Z2244" s="9">
        <v>0</v>
      </c>
      <c r="AA2244" s="9">
        <v>47</v>
      </c>
      <c r="AB2244" s="9">
        <v>73</v>
      </c>
      <c r="AC2244" s="9">
        <v>24</v>
      </c>
      <c r="AD2244" s="9">
        <v>28</v>
      </c>
      <c r="AE2244" s="9">
        <v>0</v>
      </c>
      <c r="AF2244" s="9">
        <v>106</v>
      </c>
      <c r="AG2244" s="9">
        <v>45</v>
      </c>
      <c r="AH2244" s="9">
        <v>21</v>
      </c>
      <c r="AI2244" s="9">
        <v>0</v>
      </c>
      <c r="AJ2244" s="9">
        <v>111</v>
      </c>
      <c r="AK2244" s="9">
        <v>11</v>
      </c>
      <c r="AL2244" s="9">
        <v>50</v>
      </c>
      <c r="AM2244" s="9">
        <v>0</v>
      </c>
      <c r="AN2244" s="9">
        <v>154</v>
      </c>
      <c r="AO2244" s="9">
        <v>9</v>
      </c>
      <c r="AP2244" s="9">
        <v>9</v>
      </c>
      <c r="AQ2244" s="9">
        <v>0</v>
      </c>
      <c r="AR2244" s="9">
        <v>100</v>
      </c>
      <c r="AS2244" s="9">
        <v>72</v>
      </c>
      <c r="AT2244" s="10">
        <v>0</v>
      </c>
    </row>
    <row r="2245" spans="1:46" ht="57" x14ac:dyDescent="0.25">
      <c r="A2245" s="26" t="str">
        <f t="shared" si="70"/>
        <v>2018Licensed practical nursesNew BrunswickNursing home/long-term care</v>
      </c>
      <c r="B2245" s="24">
        <v>2018</v>
      </c>
      <c r="C2245" s="9" t="s">
        <v>3</v>
      </c>
      <c r="D2245" s="9" t="s">
        <v>165</v>
      </c>
      <c r="E2245" s="9" t="str">
        <f t="shared" si="71"/>
        <v>New Brunswick</v>
      </c>
      <c r="F2245" s="9" t="s">
        <v>181</v>
      </c>
      <c r="G2245" s="9" t="s">
        <v>12</v>
      </c>
      <c r="H2245" s="9">
        <v>1232</v>
      </c>
      <c r="I2245" s="9">
        <v>1149</v>
      </c>
      <c r="J2245" s="9">
        <v>83</v>
      </c>
      <c r="K2245" s="9">
        <v>0</v>
      </c>
      <c r="L2245" s="9">
        <v>85</v>
      </c>
      <c r="M2245" s="9">
        <v>161</v>
      </c>
      <c r="N2245" s="9">
        <v>138</v>
      </c>
      <c r="O2245" s="9">
        <v>149</v>
      </c>
      <c r="P2245" s="9">
        <v>168</v>
      </c>
      <c r="Q2245" s="9">
        <v>155</v>
      </c>
      <c r="R2245" s="9">
        <v>162</v>
      </c>
      <c r="S2245" s="9">
        <v>136</v>
      </c>
      <c r="T2245" s="9">
        <v>59</v>
      </c>
      <c r="U2245" s="9">
        <v>18</v>
      </c>
      <c r="V2245" s="9">
        <v>1</v>
      </c>
      <c r="W2245" s="9">
        <v>0</v>
      </c>
      <c r="X2245" s="9">
        <v>1229</v>
      </c>
      <c r="Y2245" s="9">
        <v>3</v>
      </c>
      <c r="Z2245" s="9">
        <v>0</v>
      </c>
      <c r="AA2245" s="9">
        <v>603</v>
      </c>
      <c r="AB2245" s="9">
        <v>345</v>
      </c>
      <c r="AC2245" s="9">
        <v>200</v>
      </c>
      <c r="AD2245" s="9">
        <v>84</v>
      </c>
      <c r="AE2245" s="9">
        <v>0</v>
      </c>
      <c r="AF2245" s="9">
        <v>760</v>
      </c>
      <c r="AG2245" s="9">
        <v>327</v>
      </c>
      <c r="AH2245" s="9">
        <v>145</v>
      </c>
      <c r="AI2245" s="9">
        <v>0</v>
      </c>
      <c r="AJ2245" s="9">
        <v>1049</v>
      </c>
      <c r="AK2245" s="9">
        <v>129</v>
      </c>
      <c r="AL2245" s="9">
        <v>54</v>
      </c>
      <c r="AM2245" s="9">
        <v>0</v>
      </c>
      <c r="AN2245" s="9">
        <v>1225</v>
      </c>
      <c r="AO2245" s="9">
        <v>7</v>
      </c>
      <c r="AP2245" s="9">
        <v>0</v>
      </c>
      <c r="AQ2245" s="9">
        <v>0</v>
      </c>
      <c r="AR2245" s="9">
        <v>687</v>
      </c>
      <c r="AS2245" s="9">
        <v>543</v>
      </c>
      <c r="AT2245" s="10">
        <v>2</v>
      </c>
    </row>
    <row r="2246" spans="1:46" ht="42.75" x14ac:dyDescent="0.25">
      <c r="A2246" s="26" t="str">
        <f t="shared" si="70"/>
        <v>2018Licensed practical nursesNew BrunswickOther places of work</v>
      </c>
      <c r="B2246" s="24">
        <v>2018</v>
      </c>
      <c r="C2246" s="9" t="s">
        <v>3</v>
      </c>
      <c r="D2246" s="9" t="s">
        <v>165</v>
      </c>
      <c r="E2246" s="9" t="str">
        <f t="shared" si="71"/>
        <v>New Brunswick</v>
      </c>
      <c r="F2246" s="9" t="s">
        <v>183</v>
      </c>
      <c r="G2246" s="9" t="s">
        <v>13</v>
      </c>
      <c r="H2246" s="9">
        <v>182</v>
      </c>
      <c r="I2246" s="9">
        <v>173</v>
      </c>
      <c r="J2246" s="9">
        <v>9</v>
      </c>
      <c r="K2246" s="9">
        <v>0</v>
      </c>
      <c r="L2246" s="9">
        <v>6</v>
      </c>
      <c r="M2246" s="9">
        <v>24</v>
      </c>
      <c r="N2246" s="9">
        <v>14</v>
      </c>
      <c r="O2246" s="9">
        <v>27</v>
      </c>
      <c r="P2246" s="9">
        <v>31</v>
      </c>
      <c r="Q2246" s="9">
        <v>22</v>
      </c>
      <c r="R2246" s="9">
        <v>22</v>
      </c>
      <c r="S2246" s="9">
        <v>16</v>
      </c>
      <c r="T2246" s="9">
        <v>12</v>
      </c>
      <c r="U2246" s="9">
        <v>7</v>
      </c>
      <c r="V2246" s="9">
        <v>1</v>
      </c>
      <c r="W2246" s="9">
        <v>0</v>
      </c>
      <c r="X2246" s="9">
        <v>180</v>
      </c>
      <c r="Y2246" s="9">
        <v>2</v>
      </c>
      <c r="Z2246" s="9">
        <v>0</v>
      </c>
      <c r="AA2246" s="9">
        <v>67</v>
      </c>
      <c r="AB2246" s="9">
        <v>77</v>
      </c>
      <c r="AC2246" s="9">
        <v>13</v>
      </c>
      <c r="AD2246" s="9">
        <v>25</v>
      </c>
      <c r="AE2246" s="9">
        <v>0</v>
      </c>
      <c r="AF2246" s="9">
        <v>117</v>
      </c>
      <c r="AG2246" s="9">
        <v>49</v>
      </c>
      <c r="AH2246" s="9">
        <v>16</v>
      </c>
      <c r="AI2246" s="9">
        <v>0</v>
      </c>
      <c r="AJ2246" s="9">
        <v>85</v>
      </c>
      <c r="AK2246" s="9">
        <v>10</v>
      </c>
      <c r="AL2246" s="9">
        <v>87</v>
      </c>
      <c r="AM2246" s="9">
        <v>0</v>
      </c>
      <c r="AN2246" s="9">
        <v>117</v>
      </c>
      <c r="AO2246" s="9">
        <v>34</v>
      </c>
      <c r="AP2246" s="9">
        <v>31</v>
      </c>
      <c r="AQ2246" s="9">
        <v>0</v>
      </c>
      <c r="AR2246" s="9">
        <v>136</v>
      </c>
      <c r="AS2246" s="9">
        <v>46</v>
      </c>
      <c r="AT2246" s="10">
        <v>0</v>
      </c>
    </row>
    <row r="2247" spans="1:46" ht="42.75" x14ac:dyDescent="0.25">
      <c r="A2247" s="26" t="str">
        <f t="shared" si="70"/>
        <v>2018Licensed practical nursesQuebecAll places of work</v>
      </c>
      <c r="B2247" s="24">
        <v>2018</v>
      </c>
      <c r="C2247" s="9" t="s">
        <v>3</v>
      </c>
      <c r="D2247" s="9" t="s">
        <v>166</v>
      </c>
      <c r="E2247" s="9" t="str">
        <f t="shared" si="71"/>
        <v>Quebec</v>
      </c>
      <c r="F2247" s="9" t="s">
        <v>179</v>
      </c>
      <c r="G2247" s="9" t="s">
        <v>9</v>
      </c>
      <c r="H2247" s="9">
        <v>23416</v>
      </c>
      <c r="I2247" s="9">
        <v>21025</v>
      </c>
      <c r="J2247" s="9">
        <v>2391</v>
      </c>
      <c r="K2247" s="9">
        <v>0</v>
      </c>
      <c r="L2247" s="9">
        <v>660</v>
      </c>
      <c r="M2247" s="9">
        <v>2822</v>
      </c>
      <c r="N2247" s="9">
        <v>3231</v>
      </c>
      <c r="O2247" s="9">
        <v>3654</v>
      </c>
      <c r="P2247" s="9">
        <v>3564</v>
      </c>
      <c r="Q2247" s="9">
        <v>3262</v>
      </c>
      <c r="R2247" s="9">
        <v>2996</v>
      </c>
      <c r="S2247" s="9">
        <v>2103</v>
      </c>
      <c r="T2247" s="9">
        <v>844</v>
      </c>
      <c r="U2247" s="9">
        <v>230</v>
      </c>
      <c r="V2247" s="9">
        <v>50</v>
      </c>
      <c r="W2247" s="9">
        <v>0</v>
      </c>
      <c r="X2247" s="9">
        <v>23394</v>
      </c>
      <c r="Y2247" s="9">
        <v>21</v>
      </c>
      <c r="Z2247" s="9">
        <v>1</v>
      </c>
      <c r="AA2247" s="9">
        <v>13023</v>
      </c>
      <c r="AB2247" s="9">
        <v>6289</v>
      </c>
      <c r="AC2247" s="9">
        <v>1888</v>
      </c>
      <c r="AD2247" s="9">
        <v>2216</v>
      </c>
      <c r="AE2247" s="9">
        <v>0</v>
      </c>
      <c r="AF2247" s="9">
        <v>10421</v>
      </c>
      <c r="AG2247" s="9">
        <v>11373</v>
      </c>
      <c r="AH2247" s="9">
        <v>1622</v>
      </c>
      <c r="AI2247" s="9">
        <v>0</v>
      </c>
      <c r="AJ2247" s="9">
        <v>22637</v>
      </c>
      <c r="AK2247" s="9">
        <v>0</v>
      </c>
      <c r="AL2247" s="9">
        <v>779</v>
      </c>
      <c r="AM2247" s="9">
        <v>0</v>
      </c>
      <c r="AN2247" s="9">
        <v>22929</v>
      </c>
      <c r="AO2247" s="9">
        <v>194</v>
      </c>
      <c r="AP2247" s="9">
        <v>293</v>
      </c>
      <c r="AQ2247" s="9">
        <v>0</v>
      </c>
      <c r="AR2247" s="9">
        <v>22360</v>
      </c>
      <c r="AS2247" s="9">
        <v>1056</v>
      </c>
      <c r="AT2247" s="10">
        <v>0</v>
      </c>
    </row>
    <row r="2248" spans="1:46" ht="42.75" x14ac:dyDescent="0.25">
      <c r="A2248" s="26" t="str">
        <f t="shared" si="70"/>
        <v>2018Licensed practical nursesQuebecHospital</v>
      </c>
      <c r="B2248" s="24">
        <v>2018</v>
      </c>
      <c r="C2248" s="9" t="s">
        <v>3</v>
      </c>
      <c r="D2248" s="9" t="s">
        <v>166</v>
      </c>
      <c r="E2248" s="9" t="str">
        <f t="shared" si="71"/>
        <v>Quebec</v>
      </c>
      <c r="F2248" s="9" t="s">
        <v>180</v>
      </c>
      <c r="G2248" s="9" t="s">
        <v>10</v>
      </c>
      <c r="H2248" s="9">
        <v>15193</v>
      </c>
      <c r="I2248" s="9">
        <v>13598</v>
      </c>
      <c r="J2248" s="9">
        <v>1595</v>
      </c>
      <c r="K2248" s="9">
        <v>0</v>
      </c>
      <c r="L2248" s="9">
        <v>442</v>
      </c>
      <c r="M2248" s="9">
        <v>1898</v>
      </c>
      <c r="N2248" s="9">
        <v>2233</v>
      </c>
      <c r="O2248" s="9">
        <v>2442</v>
      </c>
      <c r="P2248" s="9">
        <v>2286</v>
      </c>
      <c r="Q2248" s="9">
        <v>2027</v>
      </c>
      <c r="R2248" s="9">
        <v>1969</v>
      </c>
      <c r="S2248" s="9">
        <v>1358</v>
      </c>
      <c r="T2248" s="9">
        <v>448</v>
      </c>
      <c r="U2248" s="9">
        <v>81</v>
      </c>
      <c r="V2248" s="9">
        <v>9</v>
      </c>
      <c r="W2248" s="9">
        <v>0</v>
      </c>
      <c r="X2248" s="9">
        <v>15185</v>
      </c>
      <c r="Y2248" s="9">
        <v>8</v>
      </c>
      <c r="Z2248" s="9">
        <v>0</v>
      </c>
      <c r="AA2248" s="9">
        <v>8196</v>
      </c>
      <c r="AB2248" s="9">
        <v>4205</v>
      </c>
      <c r="AC2248" s="9">
        <v>1317</v>
      </c>
      <c r="AD2248" s="9">
        <v>1475</v>
      </c>
      <c r="AE2248" s="9">
        <v>0</v>
      </c>
      <c r="AF2248" s="9">
        <v>6408</v>
      </c>
      <c r="AG2248" s="9">
        <v>7935</v>
      </c>
      <c r="AH2248" s="9">
        <v>850</v>
      </c>
      <c r="AI2248" s="9">
        <v>0</v>
      </c>
      <c r="AJ2248" s="9">
        <v>15027</v>
      </c>
      <c r="AK2248" s="9">
        <v>0</v>
      </c>
      <c r="AL2248" s="9">
        <v>166</v>
      </c>
      <c r="AM2248" s="9">
        <v>0</v>
      </c>
      <c r="AN2248" s="9">
        <v>15162</v>
      </c>
      <c r="AO2248" s="9">
        <v>29</v>
      </c>
      <c r="AP2248" s="9">
        <v>2</v>
      </c>
      <c r="AQ2248" s="9">
        <v>0</v>
      </c>
      <c r="AR2248" s="9">
        <v>14852</v>
      </c>
      <c r="AS2248" s="9">
        <v>341</v>
      </c>
      <c r="AT2248" s="10">
        <v>0</v>
      </c>
    </row>
    <row r="2249" spans="1:46" ht="42.75" x14ac:dyDescent="0.25">
      <c r="A2249" s="26" t="str">
        <f t="shared" si="70"/>
        <v>2018Licensed practical nursesQuebecCommunity health</v>
      </c>
      <c r="B2249" s="24">
        <v>2018</v>
      </c>
      <c r="C2249" s="9" t="s">
        <v>3</v>
      </c>
      <c r="D2249" s="9" t="s">
        <v>166</v>
      </c>
      <c r="E2249" s="9" t="str">
        <f t="shared" si="71"/>
        <v>Quebec</v>
      </c>
      <c r="F2249" s="9" t="s">
        <v>182</v>
      </c>
      <c r="G2249" s="9" t="s">
        <v>11</v>
      </c>
      <c r="H2249" s="9">
        <v>486</v>
      </c>
      <c r="I2249" s="9">
        <v>458</v>
      </c>
      <c r="J2249" s="9">
        <v>28</v>
      </c>
      <c r="K2249" s="9">
        <v>0</v>
      </c>
      <c r="L2249" s="9">
        <v>7</v>
      </c>
      <c r="M2249" s="9">
        <v>78</v>
      </c>
      <c r="N2249" s="9">
        <v>86</v>
      </c>
      <c r="O2249" s="9">
        <v>86</v>
      </c>
      <c r="P2249" s="9">
        <v>68</v>
      </c>
      <c r="Q2249" s="9">
        <v>63</v>
      </c>
      <c r="R2249" s="9">
        <v>43</v>
      </c>
      <c r="S2249" s="9">
        <v>23</v>
      </c>
      <c r="T2249" s="9">
        <v>16</v>
      </c>
      <c r="U2249" s="9">
        <v>10</v>
      </c>
      <c r="V2249" s="9">
        <v>6</v>
      </c>
      <c r="W2249" s="9">
        <v>0</v>
      </c>
      <c r="X2249" s="9">
        <v>484</v>
      </c>
      <c r="Y2249" s="9">
        <v>2</v>
      </c>
      <c r="Z2249" s="9">
        <v>0</v>
      </c>
      <c r="AA2249" s="9">
        <v>288</v>
      </c>
      <c r="AB2249" s="9">
        <v>116</v>
      </c>
      <c r="AC2249" s="9">
        <v>29</v>
      </c>
      <c r="AD2249" s="9">
        <v>53</v>
      </c>
      <c r="AE2249" s="9">
        <v>0</v>
      </c>
      <c r="AF2249" s="9">
        <v>300</v>
      </c>
      <c r="AG2249" s="9">
        <v>158</v>
      </c>
      <c r="AH2249" s="9">
        <v>28</v>
      </c>
      <c r="AI2249" s="9">
        <v>0</v>
      </c>
      <c r="AJ2249" s="9">
        <v>481</v>
      </c>
      <c r="AK2249" s="9">
        <v>0</v>
      </c>
      <c r="AL2249" s="9">
        <v>5</v>
      </c>
      <c r="AM2249" s="9">
        <v>0</v>
      </c>
      <c r="AN2249" s="9">
        <v>486</v>
      </c>
      <c r="AO2249" s="9">
        <v>0</v>
      </c>
      <c r="AP2249" s="9">
        <v>0</v>
      </c>
      <c r="AQ2249" s="9">
        <v>0</v>
      </c>
      <c r="AR2249" s="9">
        <v>464</v>
      </c>
      <c r="AS2249" s="9">
        <v>22</v>
      </c>
      <c r="AT2249" s="10">
        <v>0</v>
      </c>
    </row>
    <row r="2250" spans="1:46" ht="57" x14ac:dyDescent="0.25">
      <c r="A2250" s="26" t="str">
        <f t="shared" si="70"/>
        <v>2018Licensed practical nursesQuebecNursing home/long-term care</v>
      </c>
      <c r="B2250" s="24">
        <v>2018</v>
      </c>
      <c r="C2250" s="9" t="s">
        <v>3</v>
      </c>
      <c r="D2250" s="9" t="s">
        <v>166</v>
      </c>
      <c r="E2250" s="9" t="str">
        <f t="shared" si="71"/>
        <v>Quebec</v>
      </c>
      <c r="F2250" s="9" t="s">
        <v>181</v>
      </c>
      <c r="G2250" s="9" t="s">
        <v>12</v>
      </c>
      <c r="H2250" s="9">
        <v>4305</v>
      </c>
      <c r="I2250" s="9">
        <v>3901</v>
      </c>
      <c r="J2250" s="9">
        <v>404</v>
      </c>
      <c r="K2250" s="9">
        <v>0</v>
      </c>
      <c r="L2250" s="9">
        <v>119</v>
      </c>
      <c r="M2250" s="9">
        <v>474</v>
      </c>
      <c r="N2250" s="9">
        <v>469</v>
      </c>
      <c r="O2250" s="9">
        <v>580</v>
      </c>
      <c r="P2250" s="9">
        <v>678</v>
      </c>
      <c r="Q2250" s="9">
        <v>655</v>
      </c>
      <c r="R2250" s="9">
        <v>555</v>
      </c>
      <c r="S2250" s="9">
        <v>430</v>
      </c>
      <c r="T2250" s="9">
        <v>241</v>
      </c>
      <c r="U2250" s="9">
        <v>86</v>
      </c>
      <c r="V2250" s="9">
        <v>18</v>
      </c>
      <c r="W2250" s="9">
        <v>0</v>
      </c>
      <c r="X2250" s="9">
        <v>4299</v>
      </c>
      <c r="Y2250" s="9">
        <v>6</v>
      </c>
      <c r="Z2250" s="9">
        <v>0</v>
      </c>
      <c r="AA2250" s="9">
        <v>2522</v>
      </c>
      <c r="AB2250" s="9">
        <v>1081</v>
      </c>
      <c r="AC2250" s="9">
        <v>323</v>
      </c>
      <c r="AD2250" s="9">
        <v>379</v>
      </c>
      <c r="AE2250" s="9">
        <v>0</v>
      </c>
      <c r="AF2250" s="9">
        <v>2010</v>
      </c>
      <c r="AG2250" s="9">
        <v>2012</v>
      </c>
      <c r="AH2250" s="9">
        <v>283</v>
      </c>
      <c r="AI2250" s="9">
        <v>0</v>
      </c>
      <c r="AJ2250" s="9">
        <v>4143</v>
      </c>
      <c r="AK2250" s="9">
        <v>0</v>
      </c>
      <c r="AL2250" s="9">
        <v>162</v>
      </c>
      <c r="AM2250" s="9">
        <v>0</v>
      </c>
      <c r="AN2250" s="9">
        <v>4272</v>
      </c>
      <c r="AO2250" s="9">
        <v>32</v>
      </c>
      <c r="AP2250" s="9">
        <v>1</v>
      </c>
      <c r="AQ2250" s="9">
        <v>0</v>
      </c>
      <c r="AR2250" s="9">
        <v>3940</v>
      </c>
      <c r="AS2250" s="9">
        <v>365</v>
      </c>
      <c r="AT2250" s="10">
        <v>0</v>
      </c>
    </row>
    <row r="2251" spans="1:46" ht="42.75" x14ac:dyDescent="0.25">
      <c r="A2251" s="26" t="str">
        <f t="shared" si="70"/>
        <v>2018Licensed practical nursesQuebecOther places of work</v>
      </c>
      <c r="B2251" s="24">
        <v>2018</v>
      </c>
      <c r="C2251" s="9" t="s">
        <v>3</v>
      </c>
      <c r="D2251" s="9" t="s">
        <v>166</v>
      </c>
      <c r="E2251" s="9" t="str">
        <f t="shared" si="71"/>
        <v>Quebec</v>
      </c>
      <c r="F2251" s="9" t="s">
        <v>183</v>
      </c>
      <c r="G2251" s="9" t="s">
        <v>13</v>
      </c>
      <c r="H2251" s="9">
        <v>3432</v>
      </c>
      <c r="I2251" s="9">
        <v>3068</v>
      </c>
      <c r="J2251" s="9">
        <v>364</v>
      </c>
      <c r="K2251" s="9">
        <v>0</v>
      </c>
      <c r="L2251" s="9">
        <v>92</v>
      </c>
      <c r="M2251" s="9">
        <v>372</v>
      </c>
      <c r="N2251" s="9">
        <v>443</v>
      </c>
      <c r="O2251" s="9">
        <v>546</v>
      </c>
      <c r="P2251" s="9">
        <v>532</v>
      </c>
      <c r="Q2251" s="9">
        <v>517</v>
      </c>
      <c r="R2251" s="9">
        <v>429</v>
      </c>
      <c r="S2251" s="9">
        <v>292</v>
      </c>
      <c r="T2251" s="9">
        <v>139</v>
      </c>
      <c r="U2251" s="9">
        <v>53</v>
      </c>
      <c r="V2251" s="9">
        <v>17</v>
      </c>
      <c r="W2251" s="9">
        <v>0</v>
      </c>
      <c r="X2251" s="9">
        <v>3426</v>
      </c>
      <c r="Y2251" s="9">
        <v>5</v>
      </c>
      <c r="Z2251" s="9">
        <v>1</v>
      </c>
      <c r="AA2251" s="9">
        <v>2017</v>
      </c>
      <c r="AB2251" s="9">
        <v>887</v>
      </c>
      <c r="AC2251" s="9">
        <v>219</v>
      </c>
      <c r="AD2251" s="9">
        <v>309</v>
      </c>
      <c r="AE2251" s="9">
        <v>0</v>
      </c>
      <c r="AF2251" s="9">
        <v>1703</v>
      </c>
      <c r="AG2251" s="9">
        <v>1268</v>
      </c>
      <c r="AH2251" s="9">
        <v>461</v>
      </c>
      <c r="AI2251" s="9">
        <v>0</v>
      </c>
      <c r="AJ2251" s="9">
        <v>2986</v>
      </c>
      <c r="AK2251" s="9">
        <v>0</v>
      </c>
      <c r="AL2251" s="9">
        <v>446</v>
      </c>
      <c r="AM2251" s="9">
        <v>0</v>
      </c>
      <c r="AN2251" s="9">
        <v>3009</v>
      </c>
      <c r="AO2251" s="9">
        <v>133</v>
      </c>
      <c r="AP2251" s="9">
        <v>290</v>
      </c>
      <c r="AQ2251" s="9">
        <v>0</v>
      </c>
      <c r="AR2251" s="9">
        <v>3104</v>
      </c>
      <c r="AS2251" s="9">
        <v>328</v>
      </c>
      <c r="AT2251" s="10">
        <v>0</v>
      </c>
    </row>
    <row r="2252" spans="1:46" ht="42.75" x14ac:dyDescent="0.25">
      <c r="A2252" s="26" t="str">
        <f t="shared" si="70"/>
        <v>2018Licensed practical nursesOntarioAll places of work</v>
      </c>
      <c r="B2252" s="24">
        <v>2018</v>
      </c>
      <c r="C2252" s="9" t="s">
        <v>3</v>
      </c>
      <c r="D2252" s="9" t="s">
        <v>172</v>
      </c>
      <c r="E2252" s="9" t="str">
        <f t="shared" si="71"/>
        <v>Ontario</v>
      </c>
      <c r="F2252" s="9" t="s">
        <v>179</v>
      </c>
      <c r="G2252" s="9" t="s">
        <v>9</v>
      </c>
      <c r="H2252" s="9">
        <v>45267</v>
      </c>
      <c r="I2252" s="9">
        <v>41068</v>
      </c>
      <c r="J2252" s="9">
        <v>4199</v>
      </c>
      <c r="K2252" s="9">
        <v>0</v>
      </c>
      <c r="L2252" s="9">
        <v>1924</v>
      </c>
      <c r="M2252" s="9">
        <v>6647</v>
      </c>
      <c r="N2252" s="9">
        <v>7593</v>
      </c>
      <c r="O2252" s="9">
        <v>6004</v>
      </c>
      <c r="P2252" s="9">
        <v>5369</v>
      </c>
      <c r="Q2252" s="9">
        <v>5405</v>
      </c>
      <c r="R2252" s="9">
        <v>4597</v>
      </c>
      <c r="S2252" s="9">
        <v>3783</v>
      </c>
      <c r="T2252" s="9">
        <v>2595</v>
      </c>
      <c r="U2252" s="9">
        <v>1011</v>
      </c>
      <c r="V2252" s="9">
        <v>339</v>
      </c>
      <c r="W2252" s="9">
        <v>0</v>
      </c>
      <c r="X2252" s="9">
        <v>40302</v>
      </c>
      <c r="Y2252" s="9">
        <v>4964</v>
      </c>
      <c r="Z2252" s="9">
        <v>1</v>
      </c>
      <c r="AA2252" s="9">
        <v>24820</v>
      </c>
      <c r="AB2252" s="9">
        <v>9748</v>
      </c>
      <c r="AC2252" s="9">
        <v>6105</v>
      </c>
      <c r="AD2252" s="9">
        <v>4577</v>
      </c>
      <c r="AE2252" s="9">
        <v>17</v>
      </c>
      <c r="AF2252" s="9">
        <v>24788</v>
      </c>
      <c r="AG2252" s="9">
        <v>16621</v>
      </c>
      <c r="AH2252" s="9">
        <v>3858</v>
      </c>
      <c r="AI2252" s="9">
        <v>0</v>
      </c>
      <c r="AJ2252" s="9">
        <v>38715</v>
      </c>
      <c r="AK2252" s="9">
        <v>1360</v>
      </c>
      <c r="AL2252" s="9">
        <v>5070</v>
      </c>
      <c r="AM2252" s="9">
        <v>122</v>
      </c>
      <c r="AN2252" s="9">
        <v>43582</v>
      </c>
      <c r="AO2252" s="9">
        <v>1106</v>
      </c>
      <c r="AP2252" s="9">
        <v>385</v>
      </c>
      <c r="AQ2252" s="9">
        <v>194</v>
      </c>
      <c r="AR2252" s="9">
        <v>41546</v>
      </c>
      <c r="AS2252" s="9">
        <v>3721</v>
      </c>
      <c r="AT2252" s="10">
        <v>0</v>
      </c>
    </row>
    <row r="2253" spans="1:46" ht="42.75" x14ac:dyDescent="0.25">
      <c r="A2253" s="26" t="str">
        <f t="shared" si="70"/>
        <v>2018Licensed practical nursesOntarioHospital</v>
      </c>
      <c r="B2253" s="24">
        <v>2018</v>
      </c>
      <c r="C2253" s="9" t="s">
        <v>3</v>
      </c>
      <c r="D2253" s="9" t="s">
        <v>172</v>
      </c>
      <c r="E2253" s="9" t="str">
        <f t="shared" si="71"/>
        <v>Ontario</v>
      </c>
      <c r="F2253" s="9" t="s">
        <v>180</v>
      </c>
      <c r="G2253" s="9" t="s">
        <v>10</v>
      </c>
      <c r="H2253" s="9">
        <v>17628</v>
      </c>
      <c r="I2253" s="9">
        <v>15710</v>
      </c>
      <c r="J2253" s="9">
        <v>1918</v>
      </c>
      <c r="K2253" s="9">
        <v>0</v>
      </c>
      <c r="L2253" s="9">
        <v>781</v>
      </c>
      <c r="M2253" s="9">
        <v>2802</v>
      </c>
      <c r="N2253" s="9">
        <v>3185</v>
      </c>
      <c r="O2253" s="9">
        <v>2422</v>
      </c>
      <c r="P2253" s="9">
        <v>1977</v>
      </c>
      <c r="Q2253" s="9">
        <v>1870</v>
      </c>
      <c r="R2253" s="9">
        <v>1779</v>
      </c>
      <c r="S2253" s="9">
        <v>1520</v>
      </c>
      <c r="T2253" s="9">
        <v>875</v>
      </c>
      <c r="U2253" s="9">
        <v>321</v>
      </c>
      <c r="V2253" s="9">
        <v>96</v>
      </c>
      <c r="W2253" s="9">
        <v>0</v>
      </c>
      <c r="X2253" s="9">
        <v>16363</v>
      </c>
      <c r="Y2253" s="9">
        <v>1265</v>
      </c>
      <c r="Z2253" s="9">
        <v>0</v>
      </c>
      <c r="AA2253" s="9">
        <v>9812</v>
      </c>
      <c r="AB2253" s="9">
        <v>3841</v>
      </c>
      <c r="AC2253" s="9">
        <v>2153</v>
      </c>
      <c r="AD2253" s="9">
        <v>1814</v>
      </c>
      <c r="AE2253" s="9">
        <v>8</v>
      </c>
      <c r="AF2253" s="9">
        <v>9212</v>
      </c>
      <c r="AG2253" s="9">
        <v>7290</v>
      </c>
      <c r="AH2253" s="9">
        <v>1126</v>
      </c>
      <c r="AI2253" s="9">
        <v>0</v>
      </c>
      <c r="AJ2253" s="9">
        <v>16746</v>
      </c>
      <c r="AK2253" s="9">
        <v>83</v>
      </c>
      <c r="AL2253" s="9">
        <v>755</v>
      </c>
      <c r="AM2253" s="9">
        <v>44</v>
      </c>
      <c r="AN2253" s="9">
        <v>17505</v>
      </c>
      <c r="AO2253" s="9">
        <v>71</v>
      </c>
      <c r="AP2253" s="9">
        <v>16</v>
      </c>
      <c r="AQ2253" s="9">
        <v>36</v>
      </c>
      <c r="AR2253" s="9">
        <v>16389</v>
      </c>
      <c r="AS2253" s="9">
        <v>1239</v>
      </c>
      <c r="AT2253" s="10">
        <v>0</v>
      </c>
    </row>
    <row r="2254" spans="1:46" ht="42.75" x14ac:dyDescent="0.25">
      <c r="A2254" s="26" t="str">
        <f t="shared" si="70"/>
        <v>2018Licensed practical nursesOntarioCommunity health</v>
      </c>
      <c r="B2254" s="24">
        <v>2018</v>
      </c>
      <c r="C2254" s="9" t="s">
        <v>3</v>
      </c>
      <c r="D2254" s="9" t="s">
        <v>172</v>
      </c>
      <c r="E2254" s="9" t="str">
        <f t="shared" si="71"/>
        <v>Ontario</v>
      </c>
      <c r="F2254" s="9" t="s">
        <v>182</v>
      </c>
      <c r="G2254" s="9" t="s">
        <v>11</v>
      </c>
      <c r="H2254" s="9">
        <v>8335</v>
      </c>
      <c r="I2254" s="9">
        <v>7668</v>
      </c>
      <c r="J2254" s="9">
        <v>667</v>
      </c>
      <c r="K2254" s="9">
        <v>0</v>
      </c>
      <c r="L2254" s="9">
        <v>352</v>
      </c>
      <c r="M2254" s="9">
        <v>1206</v>
      </c>
      <c r="N2254" s="9">
        <v>1391</v>
      </c>
      <c r="O2254" s="9">
        <v>1099</v>
      </c>
      <c r="P2254" s="9">
        <v>1037</v>
      </c>
      <c r="Q2254" s="9">
        <v>1060</v>
      </c>
      <c r="R2254" s="9">
        <v>792</v>
      </c>
      <c r="S2254" s="9">
        <v>633</v>
      </c>
      <c r="T2254" s="9">
        <v>491</v>
      </c>
      <c r="U2254" s="9">
        <v>212</v>
      </c>
      <c r="V2254" s="9">
        <v>62</v>
      </c>
      <c r="W2254" s="9">
        <v>0</v>
      </c>
      <c r="X2254" s="9">
        <v>7273</v>
      </c>
      <c r="Y2254" s="9">
        <v>1061</v>
      </c>
      <c r="Z2254" s="9">
        <v>1</v>
      </c>
      <c r="AA2254" s="9">
        <v>4533</v>
      </c>
      <c r="AB2254" s="9">
        <v>1668</v>
      </c>
      <c r="AC2254" s="9">
        <v>1197</v>
      </c>
      <c r="AD2254" s="9">
        <v>936</v>
      </c>
      <c r="AE2254" s="9">
        <v>1</v>
      </c>
      <c r="AF2254" s="9">
        <v>4990</v>
      </c>
      <c r="AG2254" s="9">
        <v>2410</v>
      </c>
      <c r="AH2254" s="9">
        <v>935</v>
      </c>
      <c r="AI2254" s="9">
        <v>0</v>
      </c>
      <c r="AJ2254" s="9">
        <v>6433</v>
      </c>
      <c r="AK2254" s="9">
        <v>517</v>
      </c>
      <c r="AL2254" s="9">
        <v>1367</v>
      </c>
      <c r="AM2254" s="9">
        <v>18</v>
      </c>
      <c r="AN2254" s="9">
        <v>7726</v>
      </c>
      <c r="AO2254" s="9">
        <v>487</v>
      </c>
      <c r="AP2254" s="9">
        <v>75</v>
      </c>
      <c r="AQ2254" s="9">
        <v>47</v>
      </c>
      <c r="AR2254" s="9">
        <v>7798</v>
      </c>
      <c r="AS2254" s="9">
        <v>537</v>
      </c>
      <c r="AT2254" s="10">
        <v>0</v>
      </c>
    </row>
    <row r="2255" spans="1:46" ht="57" x14ac:dyDescent="0.25">
      <c r="A2255" s="26" t="str">
        <f t="shared" si="70"/>
        <v>2018Licensed practical nursesOntarioNursing home/long-term care</v>
      </c>
      <c r="B2255" s="24">
        <v>2018</v>
      </c>
      <c r="C2255" s="9" t="s">
        <v>3</v>
      </c>
      <c r="D2255" s="9" t="s">
        <v>172</v>
      </c>
      <c r="E2255" s="9" t="str">
        <f t="shared" si="71"/>
        <v>Ontario</v>
      </c>
      <c r="F2255" s="9" t="s">
        <v>181</v>
      </c>
      <c r="G2255" s="9" t="s">
        <v>12</v>
      </c>
      <c r="H2255" s="9">
        <v>16178</v>
      </c>
      <c r="I2255" s="9">
        <v>14767</v>
      </c>
      <c r="J2255" s="9">
        <v>1411</v>
      </c>
      <c r="K2255" s="9">
        <v>0</v>
      </c>
      <c r="L2255" s="9">
        <v>720</v>
      </c>
      <c r="M2255" s="9">
        <v>2257</v>
      </c>
      <c r="N2255" s="9">
        <v>2525</v>
      </c>
      <c r="O2255" s="9">
        <v>2116</v>
      </c>
      <c r="P2255" s="9">
        <v>1980</v>
      </c>
      <c r="Q2255" s="9">
        <v>2070</v>
      </c>
      <c r="R2255" s="9">
        <v>1726</v>
      </c>
      <c r="S2255" s="9">
        <v>1354</v>
      </c>
      <c r="T2255" s="9">
        <v>983</v>
      </c>
      <c r="U2255" s="9">
        <v>339</v>
      </c>
      <c r="V2255" s="9">
        <v>108</v>
      </c>
      <c r="W2255" s="9">
        <v>0</v>
      </c>
      <c r="X2255" s="9">
        <v>13887</v>
      </c>
      <c r="Y2255" s="9">
        <v>2291</v>
      </c>
      <c r="Z2255" s="9">
        <v>0</v>
      </c>
      <c r="AA2255" s="9">
        <v>9019</v>
      </c>
      <c r="AB2255" s="9">
        <v>3588</v>
      </c>
      <c r="AC2255" s="9">
        <v>2250</v>
      </c>
      <c r="AD2255" s="9">
        <v>1313</v>
      </c>
      <c r="AE2255" s="9">
        <v>8</v>
      </c>
      <c r="AF2255" s="9">
        <v>8723</v>
      </c>
      <c r="AG2255" s="9">
        <v>5990</v>
      </c>
      <c r="AH2255" s="9">
        <v>1465</v>
      </c>
      <c r="AI2255" s="9">
        <v>0</v>
      </c>
      <c r="AJ2255" s="9">
        <v>13835</v>
      </c>
      <c r="AK2255" s="9">
        <v>564</v>
      </c>
      <c r="AL2255" s="9">
        <v>1750</v>
      </c>
      <c r="AM2255" s="9">
        <v>29</v>
      </c>
      <c r="AN2255" s="9">
        <v>15801</v>
      </c>
      <c r="AO2255" s="9">
        <v>298</v>
      </c>
      <c r="AP2255" s="9">
        <v>38</v>
      </c>
      <c r="AQ2255" s="9">
        <v>41</v>
      </c>
      <c r="AR2255" s="9">
        <v>14537</v>
      </c>
      <c r="AS2255" s="9">
        <v>1641</v>
      </c>
      <c r="AT2255" s="10">
        <v>0</v>
      </c>
    </row>
    <row r="2256" spans="1:46" ht="42.75" x14ac:dyDescent="0.25">
      <c r="A2256" s="26" t="str">
        <f t="shared" si="70"/>
        <v>2018Licensed practical nursesOntarioOther places of work</v>
      </c>
      <c r="B2256" s="24">
        <v>2018</v>
      </c>
      <c r="C2256" s="9" t="s">
        <v>3</v>
      </c>
      <c r="D2256" s="9" t="s">
        <v>172</v>
      </c>
      <c r="E2256" s="9" t="str">
        <f t="shared" si="71"/>
        <v>Ontario</v>
      </c>
      <c r="F2256" s="9" t="s">
        <v>183</v>
      </c>
      <c r="G2256" s="9" t="s">
        <v>13</v>
      </c>
      <c r="H2256" s="9">
        <v>3089</v>
      </c>
      <c r="I2256" s="9">
        <v>2887</v>
      </c>
      <c r="J2256" s="9">
        <v>202</v>
      </c>
      <c r="K2256" s="9">
        <v>0</v>
      </c>
      <c r="L2256" s="9">
        <v>71</v>
      </c>
      <c r="M2256" s="9">
        <v>379</v>
      </c>
      <c r="N2256" s="9">
        <v>487</v>
      </c>
      <c r="O2256" s="9">
        <v>361</v>
      </c>
      <c r="P2256" s="9">
        <v>368</v>
      </c>
      <c r="Q2256" s="9">
        <v>400</v>
      </c>
      <c r="R2256" s="9">
        <v>298</v>
      </c>
      <c r="S2256" s="9">
        <v>272</v>
      </c>
      <c r="T2256" s="9">
        <v>243</v>
      </c>
      <c r="U2256" s="9">
        <v>139</v>
      </c>
      <c r="V2256" s="9">
        <v>71</v>
      </c>
      <c r="W2256" s="9">
        <v>0</v>
      </c>
      <c r="X2256" s="9">
        <v>2753</v>
      </c>
      <c r="Y2256" s="9">
        <v>336</v>
      </c>
      <c r="Z2256" s="9">
        <v>0</v>
      </c>
      <c r="AA2256" s="9">
        <v>1435</v>
      </c>
      <c r="AB2256" s="9">
        <v>642</v>
      </c>
      <c r="AC2256" s="9">
        <v>502</v>
      </c>
      <c r="AD2256" s="9">
        <v>510</v>
      </c>
      <c r="AE2256" s="9">
        <v>0</v>
      </c>
      <c r="AF2256" s="9">
        <v>1847</v>
      </c>
      <c r="AG2256" s="9">
        <v>912</v>
      </c>
      <c r="AH2256" s="9">
        <v>330</v>
      </c>
      <c r="AI2256" s="9">
        <v>0</v>
      </c>
      <c r="AJ2256" s="9">
        <v>1689</v>
      </c>
      <c r="AK2256" s="9">
        <v>196</v>
      </c>
      <c r="AL2256" s="9">
        <v>1195</v>
      </c>
      <c r="AM2256" s="9">
        <v>9</v>
      </c>
      <c r="AN2256" s="9">
        <v>2533</v>
      </c>
      <c r="AO2256" s="9">
        <v>250</v>
      </c>
      <c r="AP2256" s="9">
        <v>256</v>
      </c>
      <c r="AQ2256" s="9">
        <v>50</v>
      </c>
      <c r="AR2256" s="9">
        <v>2786</v>
      </c>
      <c r="AS2256" s="9">
        <v>303</v>
      </c>
      <c r="AT2256" s="10">
        <v>0</v>
      </c>
    </row>
    <row r="2257" spans="1:46" ht="42.75" x14ac:dyDescent="0.25">
      <c r="A2257" s="26" t="str">
        <f t="shared" si="70"/>
        <v>2018Licensed practical nursesOntarioUnknown places of work</v>
      </c>
      <c r="B2257" s="24">
        <v>2018</v>
      </c>
      <c r="C2257" s="9" t="s">
        <v>3</v>
      </c>
      <c r="D2257" s="9" t="s">
        <v>172</v>
      </c>
      <c r="E2257" s="9" t="str">
        <f t="shared" si="71"/>
        <v>Ontario</v>
      </c>
      <c r="F2257" s="9" t="s">
        <v>184</v>
      </c>
      <c r="G2257" s="9" t="s">
        <v>49</v>
      </c>
      <c r="H2257" s="9">
        <v>37</v>
      </c>
      <c r="I2257" s="9">
        <v>36</v>
      </c>
      <c r="J2257" s="9">
        <v>1</v>
      </c>
      <c r="K2257" s="9">
        <v>0</v>
      </c>
      <c r="L2257" s="9">
        <v>0</v>
      </c>
      <c r="M2257" s="9">
        <v>3</v>
      </c>
      <c r="N2257" s="9">
        <v>5</v>
      </c>
      <c r="O2257" s="9">
        <v>6</v>
      </c>
      <c r="P2257" s="9">
        <v>7</v>
      </c>
      <c r="Q2257" s="9">
        <v>5</v>
      </c>
      <c r="R2257" s="9">
        <v>2</v>
      </c>
      <c r="S2257" s="9">
        <v>4</v>
      </c>
      <c r="T2257" s="9">
        <v>3</v>
      </c>
      <c r="U2257" s="9">
        <v>0</v>
      </c>
      <c r="V2257" s="9">
        <v>2</v>
      </c>
      <c r="W2257" s="9">
        <v>0</v>
      </c>
      <c r="X2257" s="9">
        <v>26</v>
      </c>
      <c r="Y2257" s="9">
        <v>11</v>
      </c>
      <c r="Z2257" s="9">
        <v>0</v>
      </c>
      <c r="AA2257" s="9">
        <v>21</v>
      </c>
      <c r="AB2257" s="9">
        <v>9</v>
      </c>
      <c r="AC2257" s="9">
        <v>3</v>
      </c>
      <c r="AD2257" s="9">
        <v>4</v>
      </c>
      <c r="AE2257" s="9">
        <v>0</v>
      </c>
      <c r="AF2257" s="9">
        <v>16</v>
      </c>
      <c r="AG2257" s="9">
        <v>19</v>
      </c>
      <c r="AH2257" s="9">
        <v>2</v>
      </c>
      <c r="AI2257" s="9">
        <v>0</v>
      </c>
      <c r="AJ2257" s="9">
        <v>12</v>
      </c>
      <c r="AK2257" s="9">
        <v>0</v>
      </c>
      <c r="AL2257" s="9">
        <v>3</v>
      </c>
      <c r="AM2257" s="9">
        <v>22</v>
      </c>
      <c r="AN2257" s="9">
        <v>17</v>
      </c>
      <c r="AO2257" s="9">
        <v>0</v>
      </c>
      <c r="AP2257" s="9">
        <v>0</v>
      </c>
      <c r="AQ2257" s="9">
        <v>20</v>
      </c>
      <c r="AR2257" s="9">
        <v>36</v>
      </c>
      <c r="AS2257" s="9">
        <v>1</v>
      </c>
      <c r="AT2257" s="10">
        <v>0</v>
      </c>
    </row>
    <row r="2258" spans="1:46" ht="42.75" x14ac:dyDescent="0.25">
      <c r="A2258" s="26" t="str">
        <f t="shared" si="70"/>
        <v>2018Licensed practical nursesManitobaAll places of work</v>
      </c>
      <c r="B2258" s="24">
        <v>2018</v>
      </c>
      <c r="C2258" s="9" t="s">
        <v>3</v>
      </c>
      <c r="D2258" s="9" t="s">
        <v>173</v>
      </c>
      <c r="E2258" s="9" t="str">
        <f t="shared" si="71"/>
        <v>Manitoba</v>
      </c>
      <c r="F2258" s="9" t="s">
        <v>179</v>
      </c>
      <c r="G2258" s="9" t="s">
        <v>9</v>
      </c>
      <c r="H2258" s="9">
        <v>3229</v>
      </c>
      <c r="I2258" s="9">
        <v>2901</v>
      </c>
      <c r="J2258" s="9">
        <v>328</v>
      </c>
      <c r="K2258" s="9">
        <v>0</v>
      </c>
      <c r="L2258" s="9">
        <v>95</v>
      </c>
      <c r="M2258" s="9">
        <v>332</v>
      </c>
      <c r="N2258" s="9">
        <v>468</v>
      </c>
      <c r="O2258" s="9">
        <v>391</v>
      </c>
      <c r="P2258" s="9">
        <v>439</v>
      </c>
      <c r="Q2258" s="9">
        <v>421</v>
      </c>
      <c r="R2258" s="9">
        <v>385</v>
      </c>
      <c r="S2258" s="9">
        <v>298</v>
      </c>
      <c r="T2258" s="9">
        <v>248</v>
      </c>
      <c r="U2258" s="9">
        <v>100</v>
      </c>
      <c r="V2258" s="9">
        <v>52</v>
      </c>
      <c r="W2258" s="9">
        <v>0</v>
      </c>
      <c r="X2258" s="9">
        <v>2807</v>
      </c>
      <c r="Y2258" s="9">
        <v>422</v>
      </c>
      <c r="Z2258" s="9">
        <v>0</v>
      </c>
      <c r="AA2258" s="9">
        <v>1444</v>
      </c>
      <c r="AB2258" s="9">
        <v>975</v>
      </c>
      <c r="AC2258" s="9">
        <v>346</v>
      </c>
      <c r="AD2258" s="9">
        <v>464</v>
      </c>
      <c r="AE2258" s="9">
        <v>0</v>
      </c>
      <c r="AF2258" s="9">
        <v>1061</v>
      </c>
      <c r="AG2258" s="9">
        <v>1888</v>
      </c>
      <c r="AH2258" s="9">
        <v>280</v>
      </c>
      <c r="AI2258" s="9">
        <v>0</v>
      </c>
      <c r="AJ2258" s="9">
        <v>2990</v>
      </c>
      <c r="AK2258" s="9">
        <v>36</v>
      </c>
      <c r="AL2258" s="9">
        <v>203</v>
      </c>
      <c r="AM2258" s="9">
        <v>0</v>
      </c>
      <c r="AN2258" s="9">
        <v>3113</v>
      </c>
      <c r="AO2258" s="9">
        <v>98</v>
      </c>
      <c r="AP2258" s="9">
        <v>18</v>
      </c>
      <c r="AQ2258" s="9">
        <v>0</v>
      </c>
      <c r="AR2258" s="9">
        <v>1999</v>
      </c>
      <c r="AS2258" s="9">
        <v>1230</v>
      </c>
      <c r="AT2258" s="10">
        <v>0</v>
      </c>
    </row>
    <row r="2259" spans="1:46" ht="42.75" x14ac:dyDescent="0.25">
      <c r="A2259" s="26" t="str">
        <f t="shared" si="70"/>
        <v>2018Licensed practical nursesManitobaHospital</v>
      </c>
      <c r="B2259" s="24">
        <v>2018</v>
      </c>
      <c r="C2259" s="9" t="s">
        <v>3</v>
      </c>
      <c r="D2259" s="9" t="s">
        <v>173</v>
      </c>
      <c r="E2259" s="9" t="str">
        <f t="shared" si="71"/>
        <v>Manitoba</v>
      </c>
      <c r="F2259" s="9" t="s">
        <v>180</v>
      </c>
      <c r="G2259" s="9" t="s">
        <v>10</v>
      </c>
      <c r="H2259" s="9">
        <v>1230</v>
      </c>
      <c r="I2259" s="9">
        <v>1112</v>
      </c>
      <c r="J2259" s="9">
        <v>118</v>
      </c>
      <c r="K2259" s="9">
        <v>0</v>
      </c>
      <c r="L2259" s="9">
        <v>55</v>
      </c>
      <c r="M2259" s="9">
        <v>185</v>
      </c>
      <c r="N2259" s="9">
        <v>202</v>
      </c>
      <c r="O2259" s="9">
        <v>150</v>
      </c>
      <c r="P2259" s="9">
        <v>170</v>
      </c>
      <c r="Q2259" s="9">
        <v>146</v>
      </c>
      <c r="R2259" s="9">
        <v>124</v>
      </c>
      <c r="S2259" s="9">
        <v>82</v>
      </c>
      <c r="T2259" s="9">
        <v>74</v>
      </c>
      <c r="U2259" s="9">
        <v>25</v>
      </c>
      <c r="V2259" s="9">
        <v>17</v>
      </c>
      <c r="W2259" s="9">
        <v>0</v>
      </c>
      <c r="X2259" s="9">
        <v>1139</v>
      </c>
      <c r="Y2259" s="9">
        <v>91</v>
      </c>
      <c r="Z2259" s="9">
        <v>0</v>
      </c>
      <c r="AA2259" s="9">
        <v>646</v>
      </c>
      <c r="AB2259" s="9">
        <v>349</v>
      </c>
      <c r="AC2259" s="9">
        <v>98</v>
      </c>
      <c r="AD2259" s="9">
        <v>137</v>
      </c>
      <c r="AE2259" s="9">
        <v>0</v>
      </c>
      <c r="AF2259" s="9">
        <v>392</v>
      </c>
      <c r="AG2259" s="9">
        <v>738</v>
      </c>
      <c r="AH2259" s="9">
        <v>100</v>
      </c>
      <c r="AI2259" s="9">
        <v>0</v>
      </c>
      <c r="AJ2259" s="9">
        <v>1176</v>
      </c>
      <c r="AK2259" s="9">
        <v>7</v>
      </c>
      <c r="AL2259" s="9">
        <v>47</v>
      </c>
      <c r="AM2259" s="9">
        <v>0</v>
      </c>
      <c r="AN2259" s="9">
        <v>1203</v>
      </c>
      <c r="AO2259" s="9">
        <v>26</v>
      </c>
      <c r="AP2259" s="9">
        <v>1</v>
      </c>
      <c r="AQ2259" s="9">
        <v>0</v>
      </c>
      <c r="AR2259" s="9">
        <v>628</v>
      </c>
      <c r="AS2259" s="9">
        <v>602</v>
      </c>
      <c r="AT2259" s="10">
        <v>0</v>
      </c>
    </row>
    <row r="2260" spans="1:46" ht="42.75" x14ac:dyDescent="0.25">
      <c r="A2260" s="26" t="str">
        <f t="shared" si="70"/>
        <v>2018Licensed practical nursesManitobaCommunity health</v>
      </c>
      <c r="B2260" s="24">
        <v>2018</v>
      </c>
      <c r="C2260" s="9" t="s">
        <v>3</v>
      </c>
      <c r="D2260" s="9" t="s">
        <v>173</v>
      </c>
      <c r="E2260" s="9" t="str">
        <f t="shared" si="71"/>
        <v>Manitoba</v>
      </c>
      <c r="F2260" s="9" t="s">
        <v>182</v>
      </c>
      <c r="G2260" s="9" t="s">
        <v>11</v>
      </c>
      <c r="H2260" s="9">
        <v>457</v>
      </c>
      <c r="I2260" s="9">
        <v>411</v>
      </c>
      <c r="J2260" s="9">
        <v>46</v>
      </c>
      <c r="K2260" s="9">
        <v>0</v>
      </c>
      <c r="L2260" s="9">
        <v>6</v>
      </c>
      <c r="M2260" s="9">
        <v>26</v>
      </c>
      <c r="N2260" s="9">
        <v>54</v>
      </c>
      <c r="O2260" s="9">
        <v>52</v>
      </c>
      <c r="P2260" s="9">
        <v>59</v>
      </c>
      <c r="Q2260" s="9">
        <v>72</v>
      </c>
      <c r="R2260" s="9">
        <v>66</v>
      </c>
      <c r="S2260" s="9">
        <v>48</v>
      </c>
      <c r="T2260" s="9">
        <v>49</v>
      </c>
      <c r="U2260" s="9">
        <v>19</v>
      </c>
      <c r="V2260" s="9">
        <v>6</v>
      </c>
      <c r="W2260" s="9">
        <v>0</v>
      </c>
      <c r="X2260" s="9">
        <v>431</v>
      </c>
      <c r="Y2260" s="9">
        <v>26</v>
      </c>
      <c r="Z2260" s="9">
        <v>0</v>
      </c>
      <c r="AA2260" s="9">
        <v>162</v>
      </c>
      <c r="AB2260" s="9">
        <v>168</v>
      </c>
      <c r="AC2260" s="9">
        <v>48</v>
      </c>
      <c r="AD2260" s="9">
        <v>79</v>
      </c>
      <c r="AE2260" s="9">
        <v>0</v>
      </c>
      <c r="AF2260" s="9">
        <v>194</v>
      </c>
      <c r="AG2260" s="9">
        <v>228</v>
      </c>
      <c r="AH2260" s="9">
        <v>35</v>
      </c>
      <c r="AI2260" s="9">
        <v>0</v>
      </c>
      <c r="AJ2260" s="9">
        <v>409</v>
      </c>
      <c r="AK2260" s="9">
        <v>15</v>
      </c>
      <c r="AL2260" s="9">
        <v>33</v>
      </c>
      <c r="AM2260" s="9">
        <v>0</v>
      </c>
      <c r="AN2260" s="9">
        <v>433</v>
      </c>
      <c r="AO2260" s="9">
        <v>24</v>
      </c>
      <c r="AP2260" s="9">
        <v>0</v>
      </c>
      <c r="AQ2260" s="9">
        <v>0</v>
      </c>
      <c r="AR2260" s="9">
        <v>295</v>
      </c>
      <c r="AS2260" s="9">
        <v>162</v>
      </c>
      <c r="AT2260" s="10">
        <v>0</v>
      </c>
    </row>
    <row r="2261" spans="1:46" ht="57" x14ac:dyDescent="0.25">
      <c r="A2261" s="26" t="str">
        <f t="shared" si="70"/>
        <v>2018Licensed practical nursesManitobaNursing home/long-term care</v>
      </c>
      <c r="B2261" s="24">
        <v>2018</v>
      </c>
      <c r="C2261" s="9" t="s">
        <v>3</v>
      </c>
      <c r="D2261" s="9" t="s">
        <v>173</v>
      </c>
      <c r="E2261" s="9" t="str">
        <f t="shared" si="71"/>
        <v>Manitoba</v>
      </c>
      <c r="F2261" s="9" t="s">
        <v>181</v>
      </c>
      <c r="G2261" s="9" t="s">
        <v>12</v>
      </c>
      <c r="H2261" s="9">
        <v>1375</v>
      </c>
      <c r="I2261" s="9">
        <v>1231</v>
      </c>
      <c r="J2261" s="9">
        <v>144</v>
      </c>
      <c r="K2261" s="9">
        <v>0</v>
      </c>
      <c r="L2261" s="9">
        <v>31</v>
      </c>
      <c r="M2261" s="9">
        <v>120</v>
      </c>
      <c r="N2261" s="9">
        <v>197</v>
      </c>
      <c r="O2261" s="9">
        <v>166</v>
      </c>
      <c r="P2261" s="9">
        <v>191</v>
      </c>
      <c r="Q2261" s="9">
        <v>179</v>
      </c>
      <c r="R2261" s="9">
        <v>171</v>
      </c>
      <c r="S2261" s="9">
        <v>149</v>
      </c>
      <c r="T2261" s="9">
        <v>103</v>
      </c>
      <c r="U2261" s="9">
        <v>46</v>
      </c>
      <c r="V2261" s="9">
        <v>22</v>
      </c>
      <c r="W2261" s="9">
        <v>0</v>
      </c>
      <c r="X2261" s="9">
        <v>1079</v>
      </c>
      <c r="Y2261" s="9">
        <v>296</v>
      </c>
      <c r="Z2261" s="9">
        <v>0</v>
      </c>
      <c r="AA2261" s="9">
        <v>596</v>
      </c>
      <c r="AB2261" s="9">
        <v>389</v>
      </c>
      <c r="AC2261" s="9">
        <v>186</v>
      </c>
      <c r="AD2261" s="9">
        <v>204</v>
      </c>
      <c r="AE2261" s="9">
        <v>0</v>
      </c>
      <c r="AF2261" s="9">
        <v>399</v>
      </c>
      <c r="AG2261" s="9">
        <v>857</v>
      </c>
      <c r="AH2261" s="9">
        <v>119</v>
      </c>
      <c r="AI2261" s="9">
        <v>0</v>
      </c>
      <c r="AJ2261" s="9">
        <v>1320</v>
      </c>
      <c r="AK2261" s="9">
        <v>8</v>
      </c>
      <c r="AL2261" s="9">
        <v>47</v>
      </c>
      <c r="AM2261" s="9">
        <v>0</v>
      </c>
      <c r="AN2261" s="9">
        <v>1351</v>
      </c>
      <c r="AO2261" s="9">
        <v>20</v>
      </c>
      <c r="AP2261" s="9">
        <v>4</v>
      </c>
      <c r="AQ2261" s="9">
        <v>0</v>
      </c>
      <c r="AR2261" s="9">
        <v>965</v>
      </c>
      <c r="AS2261" s="9">
        <v>410</v>
      </c>
      <c r="AT2261" s="10">
        <v>0</v>
      </c>
    </row>
    <row r="2262" spans="1:46" ht="42.75" x14ac:dyDescent="0.25">
      <c r="A2262" s="26" t="str">
        <f t="shared" si="70"/>
        <v>2018Licensed practical nursesManitobaOther places of work</v>
      </c>
      <c r="B2262" s="24">
        <v>2018</v>
      </c>
      <c r="C2262" s="9" t="s">
        <v>3</v>
      </c>
      <c r="D2262" s="9" t="s">
        <v>173</v>
      </c>
      <c r="E2262" s="9" t="str">
        <f t="shared" si="71"/>
        <v>Manitoba</v>
      </c>
      <c r="F2262" s="9" t="s">
        <v>183</v>
      </c>
      <c r="G2262" s="9" t="s">
        <v>13</v>
      </c>
      <c r="H2262" s="9">
        <v>167</v>
      </c>
      <c r="I2262" s="9">
        <v>147</v>
      </c>
      <c r="J2262" s="9">
        <v>20</v>
      </c>
      <c r="K2262" s="9">
        <v>0</v>
      </c>
      <c r="L2262" s="9">
        <v>3</v>
      </c>
      <c r="M2262" s="9">
        <v>1</v>
      </c>
      <c r="N2262" s="9">
        <v>15</v>
      </c>
      <c r="O2262" s="9">
        <v>23</v>
      </c>
      <c r="P2262" s="9">
        <v>19</v>
      </c>
      <c r="Q2262" s="9">
        <v>24</v>
      </c>
      <c r="R2262" s="9">
        <v>24</v>
      </c>
      <c r="S2262" s="9">
        <v>19</v>
      </c>
      <c r="T2262" s="9">
        <v>22</v>
      </c>
      <c r="U2262" s="9">
        <v>10</v>
      </c>
      <c r="V2262" s="9">
        <v>7</v>
      </c>
      <c r="W2262" s="9">
        <v>0</v>
      </c>
      <c r="X2262" s="9">
        <v>158</v>
      </c>
      <c r="Y2262" s="9">
        <v>9</v>
      </c>
      <c r="Z2262" s="9">
        <v>0</v>
      </c>
      <c r="AA2262" s="9">
        <v>40</v>
      </c>
      <c r="AB2262" s="9">
        <v>69</v>
      </c>
      <c r="AC2262" s="9">
        <v>14</v>
      </c>
      <c r="AD2262" s="9">
        <v>44</v>
      </c>
      <c r="AE2262" s="9">
        <v>0</v>
      </c>
      <c r="AF2262" s="9">
        <v>76</v>
      </c>
      <c r="AG2262" s="9">
        <v>65</v>
      </c>
      <c r="AH2262" s="9">
        <v>26</v>
      </c>
      <c r="AI2262" s="9">
        <v>0</v>
      </c>
      <c r="AJ2262" s="9">
        <v>85</v>
      </c>
      <c r="AK2262" s="9">
        <v>6</v>
      </c>
      <c r="AL2262" s="9">
        <v>76</v>
      </c>
      <c r="AM2262" s="9">
        <v>0</v>
      </c>
      <c r="AN2262" s="9">
        <v>126</v>
      </c>
      <c r="AO2262" s="9">
        <v>28</v>
      </c>
      <c r="AP2262" s="9">
        <v>13</v>
      </c>
      <c r="AQ2262" s="9">
        <v>0</v>
      </c>
      <c r="AR2262" s="9">
        <v>111</v>
      </c>
      <c r="AS2262" s="9">
        <v>56</v>
      </c>
      <c r="AT2262" s="10">
        <v>0</v>
      </c>
    </row>
    <row r="2263" spans="1:46" ht="42.75" x14ac:dyDescent="0.25">
      <c r="A2263" s="26" t="str">
        <f t="shared" si="70"/>
        <v>2018Licensed practical nursesSaskatchewanAll places of work</v>
      </c>
      <c r="B2263" s="24">
        <v>2018</v>
      </c>
      <c r="C2263" s="9" t="s">
        <v>3</v>
      </c>
      <c r="D2263" s="9" t="s">
        <v>174</v>
      </c>
      <c r="E2263" s="9" t="str">
        <f t="shared" si="71"/>
        <v>Saskatchewan</v>
      </c>
      <c r="F2263" s="9" t="s">
        <v>179</v>
      </c>
      <c r="G2263" s="9" t="s">
        <v>9</v>
      </c>
      <c r="H2263" s="9">
        <v>3406</v>
      </c>
      <c r="I2263" s="9">
        <v>3187</v>
      </c>
      <c r="J2263" s="9">
        <v>219</v>
      </c>
      <c r="K2263" s="9">
        <v>0</v>
      </c>
      <c r="L2263" s="9">
        <v>88</v>
      </c>
      <c r="M2263" s="9">
        <v>467</v>
      </c>
      <c r="N2263" s="9">
        <v>723</v>
      </c>
      <c r="O2263" s="9">
        <v>576</v>
      </c>
      <c r="P2263" s="9">
        <v>408</v>
      </c>
      <c r="Q2263" s="9">
        <v>334</v>
      </c>
      <c r="R2263" s="9">
        <v>281</v>
      </c>
      <c r="S2263" s="9">
        <v>291</v>
      </c>
      <c r="T2263" s="9">
        <v>189</v>
      </c>
      <c r="U2263" s="9">
        <v>42</v>
      </c>
      <c r="V2263" s="9">
        <v>7</v>
      </c>
      <c r="W2263" s="9">
        <v>0</v>
      </c>
      <c r="X2263" s="9">
        <v>3045</v>
      </c>
      <c r="Y2263" s="9">
        <v>361</v>
      </c>
      <c r="Z2263" s="9">
        <v>0</v>
      </c>
      <c r="AA2263" s="9">
        <v>1851</v>
      </c>
      <c r="AB2263" s="9">
        <v>999</v>
      </c>
      <c r="AC2263" s="9">
        <v>199</v>
      </c>
      <c r="AD2263" s="9">
        <v>357</v>
      </c>
      <c r="AE2263" s="9">
        <v>0</v>
      </c>
      <c r="AF2263" s="9">
        <v>1623</v>
      </c>
      <c r="AG2263" s="9">
        <v>893</v>
      </c>
      <c r="AH2263" s="9">
        <v>862</v>
      </c>
      <c r="AI2263" s="9">
        <v>28</v>
      </c>
      <c r="AJ2263" s="9">
        <v>2952</v>
      </c>
      <c r="AK2263" s="9">
        <v>52</v>
      </c>
      <c r="AL2263" s="9">
        <v>329</v>
      </c>
      <c r="AM2263" s="9">
        <v>73</v>
      </c>
      <c r="AN2263" s="9">
        <v>3104</v>
      </c>
      <c r="AO2263" s="9">
        <v>214</v>
      </c>
      <c r="AP2263" s="9">
        <v>15</v>
      </c>
      <c r="AQ2263" s="9">
        <v>73</v>
      </c>
      <c r="AR2263" s="9">
        <v>2393</v>
      </c>
      <c r="AS2263" s="9">
        <v>1013</v>
      </c>
      <c r="AT2263" s="10">
        <v>0</v>
      </c>
    </row>
    <row r="2264" spans="1:46" ht="42.75" x14ac:dyDescent="0.25">
      <c r="A2264" s="26" t="str">
        <f t="shared" si="70"/>
        <v>2018Licensed practical nursesSaskatchewanHospital</v>
      </c>
      <c r="B2264" s="24">
        <v>2018</v>
      </c>
      <c r="C2264" s="9" t="s">
        <v>3</v>
      </c>
      <c r="D2264" s="9" t="s">
        <v>174</v>
      </c>
      <c r="E2264" s="9" t="str">
        <f t="shared" si="71"/>
        <v>Saskatchewan</v>
      </c>
      <c r="F2264" s="9" t="s">
        <v>180</v>
      </c>
      <c r="G2264" s="9" t="s">
        <v>10</v>
      </c>
      <c r="H2264" s="9">
        <v>1718</v>
      </c>
      <c r="I2264" s="9">
        <v>1618</v>
      </c>
      <c r="J2264" s="9">
        <v>100</v>
      </c>
      <c r="K2264" s="9">
        <v>0</v>
      </c>
      <c r="L2264" s="9">
        <v>36</v>
      </c>
      <c r="M2264" s="9">
        <v>230</v>
      </c>
      <c r="N2264" s="9">
        <v>354</v>
      </c>
      <c r="O2264" s="9">
        <v>290</v>
      </c>
      <c r="P2264" s="9">
        <v>225</v>
      </c>
      <c r="Q2264" s="9">
        <v>175</v>
      </c>
      <c r="R2264" s="9">
        <v>141</v>
      </c>
      <c r="S2264" s="9">
        <v>146</v>
      </c>
      <c r="T2264" s="9">
        <v>94</v>
      </c>
      <c r="U2264" s="9">
        <v>23</v>
      </c>
      <c r="V2264" s="9">
        <v>4</v>
      </c>
      <c r="W2264" s="9">
        <v>0</v>
      </c>
      <c r="X2264" s="9">
        <v>1576</v>
      </c>
      <c r="Y2264" s="9">
        <v>142</v>
      </c>
      <c r="Z2264" s="9">
        <v>0</v>
      </c>
      <c r="AA2264" s="9">
        <v>918</v>
      </c>
      <c r="AB2264" s="9">
        <v>510</v>
      </c>
      <c r="AC2264" s="9">
        <v>106</v>
      </c>
      <c r="AD2264" s="9">
        <v>184</v>
      </c>
      <c r="AE2264" s="9">
        <v>0</v>
      </c>
      <c r="AF2264" s="9">
        <v>919</v>
      </c>
      <c r="AG2264" s="9">
        <v>432</v>
      </c>
      <c r="AH2264" s="9">
        <v>367</v>
      </c>
      <c r="AI2264" s="9">
        <v>0</v>
      </c>
      <c r="AJ2264" s="9">
        <v>1527</v>
      </c>
      <c r="AK2264" s="9">
        <v>2</v>
      </c>
      <c r="AL2264" s="9">
        <v>189</v>
      </c>
      <c r="AM2264" s="9">
        <v>0</v>
      </c>
      <c r="AN2264" s="9">
        <v>1642</v>
      </c>
      <c r="AO2264" s="9">
        <v>74</v>
      </c>
      <c r="AP2264" s="9">
        <v>2</v>
      </c>
      <c r="AQ2264" s="9">
        <v>0</v>
      </c>
      <c r="AR2264" s="9">
        <v>1398</v>
      </c>
      <c r="AS2264" s="9">
        <v>320</v>
      </c>
      <c r="AT2264" s="10">
        <v>0</v>
      </c>
    </row>
    <row r="2265" spans="1:46" ht="42.75" x14ac:dyDescent="0.25">
      <c r="A2265" s="26" t="str">
        <f t="shared" si="70"/>
        <v>2018Licensed practical nursesSaskatchewanCommunity health</v>
      </c>
      <c r="B2265" s="24">
        <v>2018</v>
      </c>
      <c r="C2265" s="9" t="s">
        <v>3</v>
      </c>
      <c r="D2265" s="9" t="s">
        <v>174</v>
      </c>
      <c r="E2265" s="9" t="str">
        <f t="shared" si="71"/>
        <v>Saskatchewan</v>
      </c>
      <c r="F2265" s="9" t="s">
        <v>182</v>
      </c>
      <c r="G2265" s="9" t="s">
        <v>11</v>
      </c>
      <c r="H2265" s="9">
        <v>873</v>
      </c>
      <c r="I2265" s="9">
        <v>807</v>
      </c>
      <c r="J2265" s="9">
        <v>66</v>
      </c>
      <c r="K2265" s="9">
        <v>0</v>
      </c>
      <c r="L2265" s="9">
        <v>25</v>
      </c>
      <c r="M2265" s="9">
        <v>103</v>
      </c>
      <c r="N2265" s="9">
        <v>190</v>
      </c>
      <c r="O2265" s="9">
        <v>157</v>
      </c>
      <c r="P2265" s="9">
        <v>99</v>
      </c>
      <c r="Q2265" s="9">
        <v>82</v>
      </c>
      <c r="R2265" s="9">
        <v>76</v>
      </c>
      <c r="S2265" s="9">
        <v>83</v>
      </c>
      <c r="T2265" s="9">
        <v>50</v>
      </c>
      <c r="U2265" s="9">
        <v>7</v>
      </c>
      <c r="V2265" s="9">
        <v>1</v>
      </c>
      <c r="W2265" s="9">
        <v>0</v>
      </c>
      <c r="X2265" s="9">
        <v>805</v>
      </c>
      <c r="Y2265" s="9">
        <v>68</v>
      </c>
      <c r="Z2265" s="9">
        <v>0</v>
      </c>
      <c r="AA2265" s="9">
        <v>480</v>
      </c>
      <c r="AB2265" s="9">
        <v>259</v>
      </c>
      <c r="AC2265" s="9">
        <v>37</v>
      </c>
      <c r="AD2265" s="9">
        <v>97</v>
      </c>
      <c r="AE2265" s="9">
        <v>0</v>
      </c>
      <c r="AF2265" s="9">
        <v>393</v>
      </c>
      <c r="AG2265" s="9">
        <v>247</v>
      </c>
      <c r="AH2265" s="9">
        <v>233</v>
      </c>
      <c r="AI2265" s="9">
        <v>0</v>
      </c>
      <c r="AJ2265" s="9">
        <v>767</v>
      </c>
      <c r="AK2265" s="9">
        <v>20</v>
      </c>
      <c r="AL2265" s="9">
        <v>86</v>
      </c>
      <c r="AM2265" s="9">
        <v>0</v>
      </c>
      <c r="AN2265" s="9">
        <v>785</v>
      </c>
      <c r="AO2265" s="9">
        <v>81</v>
      </c>
      <c r="AP2265" s="9">
        <v>7</v>
      </c>
      <c r="AQ2265" s="9">
        <v>0</v>
      </c>
      <c r="AR2265" s="9">
        <v>419</v>
      </c>
      <c r="AS2265" s="9">
        <v>454</v>
      </c>
      <c r="AT2265" s="10">
        <v>0</v>
      </c>
    </row>
    <row r="2266" spans="1:46" ht="57" x14ac:dyDescent="0.25">
      <c r="A2266" s="26" t="str">
        <f t="shared" si="70"/>
        <v>2018Licensed practical nursesSaskatchewanNursing home/long-term care</v>
      </c>
      <c r="B2266" s="24">
        <v>2018</v>
      </c>
      <c r="C2266" s="9" t="s">
        <v>3</v>
      </c>
      <c r="D2266" s="9" t="s">
        <v>174</v>
      </c>
      <c r="E2266" s="9" t="str">
        <f t="shared" si="71"/>
        <v>Saskatchewan</v>
      </c>
      <c r="F2266" s="9" t="s">
        <v>181</v>
      </c>
      <c r="G2266" s="9" t="s">
        <v>12</v>
      </c>
      <c r="H2266" s="9">
        <v>657</v>
      </c>
      <c r="I2266" s="9">
        <v>615</v>
      </c>
      <c r="J2266" s="9">
        <v>42</v>
      </c>
      <c r="K2266" s="9">
        <v>0</v>
      </c>
      <c r="L2266" s="9">
        <v>20</v>
      </c>
      <c r="M2266" s="9">
        <v>104</v>
      </c>
      <c r="N2266" s="9">
        <v>142</v>
      </c>
      <c r="O2266" s="9">
        <v>100</v>
      </c>
      <c r="P2266" s="9">
        <v>66</v>
      </c>
      <c r="Q2266" s="9">
        <v>68</v>
      </c>
      <c r="R2266" s="9">
        <v>55</v>
      </c>
      <c r="S2266" s="9">
        <v>53</v>
      </c>
      <c r="T2266" s="9">
        <v>37</v>
      </c>
      <c r="U2266" s="9">
        <v>10</v>
      </c>
      <c r="V2266" s="9">
        <v>2</v>
      </c>
      <c r="W2266" s="9">
        <v>0</v>
      </c>
      <c r="X2266" s="9">
        <v>524</v>
      </c>
      <c r="Y2266" s="9">
        <v>133</v>
      </c>
      <c r="Z2266" s="9">
        <v>0</v>
      </c>
      <c r="AA2266" s="9">
        <v>360</v>
      </c>
      <c r="AB2266" s="9">
        <v>186</v>
      </c>
      <c r="AC2266" s="9">
        <v>49</v>
      </c>
      <c r="AD2266" s="9">
        <v>62</v>
      </c>
      <c r="AE2266" s="9">
        <v>0</v>
      </c>
      <c r="AF2266" s="9">
        <v>268</v>
      </c>
      <c r="AG2266" s="9">
        <v>192</v>
      </c>
      <c r="AH2266" s="9">
        <v>197</v>
      </c>
      <c r="AI2266" s="9">
        <v>0</v>
      </c>
      <c r="AJ2266" s="9">
        <v>603</v>
      </c>
      <c r="AK2266" s="9">
        <v>23</v>
      </c>
      <c r="AL2266" s="9">
        <v>31</v>
      </c>
      <c r="AM2266" s="9">
        <v>0</v>
      </c>
      <c r="AN2266" s="9">
        <v>620</v>
      </c>
      <c r="AO2266" s="9">
        <v>37</v>
      </c>
      <c r="AP2266" s="9">
        <v>0</v>
      </c>
      <c r="AQ2266" s="9">
        <v>0</v>
      </c>
      <c r="AR2266" s="9">
        <v>446</v>
      </c>
      <c r="AS2266" s="9">
        <v>211</v>
      </c>
      <c r="AT2266" s="10">
        <v>0</v>
      </c>
    </row>
    <row r="2267" spans="1:46" ht="42.75" x14ac:dyDescent="0.25">
      <c r="A2267" s="26" t="str">
        <f t="shared" si="70"/>
        <v>2018Licensed practical nursesSaskatchewanOther places of work</v>
      </c>
      <c r="B2267" s="24">
        <v>2018</v>
      </c>
      <c r="C2267" s="9" t="s">
        <v>3</v>
      </c>
      <c r="D2267" s="9" t="s">
        <v>174</v>
      </c>
      <c r="E2267" s="9" t="str">
        <f t="shared" si="71"/>
        <v>Saskatchewan</v>
      </c>
      <c r="F2267" s="9" t="s">
        <v>183</v>
      </c>
      <c r="G2267" s="9" t="s">
        <v>13</v>
      </c>
      <c r="H2267" s="9">
        <v>85</v>
      </c>
      <c r="I2267" s="9">
        <v>76</v>
      </c>
      <c r="J2267" s="9">
        <v>9</v>
      </c>
      <c r="K2267" s="9">
        <v>0</v>
      </c>
      <c r="L2267" s="9">
        <v>3</v>
      </c>
      <c r="M2267" s="9">
        <v>11</v>
      </c>
      <c r="N2267" s="9">
        <v>17</v>
      </c>
      <c r="O2267" s="9">
        <v>16</v>
      </c>
      <c r="P2267" s="9">
        <v>15</v>
      </c>
      <c r="Q2267" s="9">
        <v>5</v>
      </c>
      <c r="R2267" s="9">
        <v>6</v>
      </c>
      <c r="S2267" s="9">
        <v>6</v>
      </c>
      <c r="T2267" s="9">
        <v>5</v>
      </c>
      <c r="U2267" s="9">
        <v>1</v>
      </c>
      <c r="V2267" s="9">
        <v>0</v>
      </c>
      <c r="W2267" s="9">
        <v>0</v>
      </c>
      <c r="X2267" s="9">
        <v>76</v>
      </c>
      <c r="Y2267" s="9">
        <v>9</v>
      </c>
      <c r="Z2267" s="9">
        <v>0</v>
      </c>
      <c r="AA2267" s="9">
        <v>44</v>
      </c>
      <c r="AB2267" s="9">
        <v>27</v>
      </c>
      <c r="AC2267" s="9">
        <v>5</v>
      </c>
      <c r="AD2267" s="9">
        <v>9</v>
      </c>
      <c r="AE2267" s="9">
        <v>0</v>
      </c>
      <c r="AF2267" s="9">
        <v>43</v>
      </c>
      <c r="AG2267" s="9">
        <v>22</v>
      </c>
      <c r="AH2267" s="9">
        <v>20</v>
      </c>
      <c r="AI2267" s="9">
        <v>0</v>
      </c>
      <c r="AJ2267" s="9">
        <v>55</v>
      </c>
      <c r="AK2267" s="9">
        <v>7</v>
      </c>
      <c r="AL2267" s="9">
        <v>23</v>
      </c>
      <c r="AM2267" s="9">
        <v>0</v>
      </c>
      <c r="AN2267" s="9">
        <v>57</v>
      </c>
      <c r="AO2267" s="9">
        <v>22</v>
      </c>
      <c r="AP2267" s="9">
        <v>6</v>
      </c>
      <c r="AQ2267" s="9">
        <v>0</v>
      </c>
      <c r="AR2267" s="9">
        <v>77</v>
      </c>
      <c r="AS2267" s="9">
        <v>8</v>
      </c>
      <c r="AT2267" s="10">
        <v>0</v>
      </c>
    </row>
    <row r="2268" spans="1:46" ht="42.75" x14ac:dyDescent="0.25">
      <c r="A2268" s="26" t="str">
        <f t="shared" si="70"/>
        <v>2018Licensed practical nursesSaskatchewanUnknown places of work</v>
      </c>
      <c r="B2268" s="24">
        <v>2018</v>
      </c>
      <c r="C2268" s="9" t="s">
        <v>3</v>
      </c>
      <c r="D2268" s="9" t="s">
        <v>174</v>
      </c>
      <c r="E2268" s="9" t="str">
        <f t="shared" si="71"/>
        <v>Saskatchewan</v>
      </c>
      <c r="F2268" s="9" t="s">
        <v>184</v>
      </c>
      <c r="G2268" s="9" t="s">
        <v>49</v>
      </c>
      <c r="H2268" s="9">
        <v>73</v>
      </c>
      <c r="I2268" s="9">
        <v>71</v>
      </c>
      <c r="J2268" s="9">
        <v>2</v>
      </c>
      <c r="K2268" s="9">
        <v>0</v>
      </c>
      <c r="L2268" s="9">
        <v>4</v>
      </c>
      <c r="M2268" s="9">
        <v>19</v>
      </c>
      <c r="N2268" s="9">
        <v>20</v>
      </c>
      <c r="O2268" s="9">
        <v>13</v>
      </c>
      <c r="P2268" s="9">
        <v>3</v>
      </c>
      <c r="Q2268" s="9">
        <v>4</v>
      </c>
      <c r="R2268" s="9">
        <v>3</v>
      </c>
      <c r="S2268" s="9">
        <v>3</v>
      </c>
      <c r="T2268" s="9">
        <v>3</v>
      </c>
      <c r="U2268" s="9">
        <v>1</v>
      </c>
      <c r="V2268" s="9">
        <v>0</v>
      </c>
      <c r="W2268" s="9">
        <v>0</v>
      </c>
      <c r="X2268" s="9">
        <v>64</v>
      </c>
      <c r="Y2268" s="9">
        <v>9</v>
      </c>
      <c r="Z2268" s="9">
        <v>0</v>
      </c>
      <c r="AA2268" s="9">
        <v>49</v>
      </c>
      <c r="AB2268" s="9">
        <v>17</v>
      </c>
      <c r="AC2268" s="9">
        <v>2</v>
      </c>
      <c r="AD2268" s="9">
        <v>5</v>
      </c>
      <c r="AE2268" s="9">
        <v>0</v>
      </c>
      <c r="AF2268" s="9">
        <v>0</v>
      </c>
      <c r="AG2268" s="9">
        <v>0</v>
      </c>
      <c r="AH2268" s="9">
        <v>45</v>
      </c>
      <c r="AI2268" s="9">
        <v>28</v>
      </c>
      <c r="AJ2268" s="9">
        <v>0</v>
      </c>
      <c r="AK2268" s="9">
        <v>0</v>
      </c>
      <c r="AL2268" s="9">
        <v>0</v>
      </c>
      <c r="AM2268" s="9">
        <v>73</v>
      </c>
      <c r="AN2268" s="9">
        <v>0</v>
      </c>
      <c r="AO2268" s="9">
        <v>0</v>
      </c>
      <c r="AP2268" s="9">
        <v>0</v>
      </c>
      <c r="AQ2268" s="9">
        <v>73</v>
      </c>
      <c r="AR2268" s="9">
        <v>53</v>
      </c>
      <c r="AS2268" s="9">
        <v>20</v>
      </c>
      <c r="AT2268" s="10">
        <v>0</v>
      </c>
    </row>
    <row r="2269" spans="1:46" ht="42.75" x14ac:dyDescent="0.25">
      <c r="A2269" s="26" t="str">
        <f t="shared" si="70"/>
        <v>2018Licensed practical nursesAlbertaAll places of work</v>
      </c>
      <c r="B2269" s="24">
        <v>2018</v>
      </c>
      <c r="C2269" s="9" t="s">
        <v>3</v>
      </c>
      <c r="D2269" s="9" t="s">
        <v>175</v>
      </c>
      <c r="E2269" s="9" t="str">
        <f t="shared" si="71"/>
        <v>Alberta</v>
      </c>
      <c r="F2269" s="9" t="s">
        <v>179</v>
      </c>
      <c r="G2269" s="9" t="s">
        <v>9</v>
      </c>
      <c r="H2269" s="9">
        <v>12324</v>
      </c>
      <c r="I2269" s="9">
        <v>11353</v>
      </c>
      <c r="J2269" s="9">
        <v>971</v>
      </c>
      <c r="K2269" s="9">
        <v>0</v>
      </c>
      <c r="L2269" s="9">
        <v>584</v>
      </c>
      <c r="M2269" s="9">
        <v>1966</v>
      </c>
      <c r="N2269" s="9">
        <v>2437</v>
      </c>
      <c r="O2269" s="9">
        <v>1987</v>
      </c>
      <c r="P2269" s="9">
        <v>1520</v>
      </c>
      <c r="Q2269" s="9">
        <v>1227</v>
      </c>
      <c r="R2269" s="9">
        <v>885</v>
      </c>
      <c r="S2269" s="9">
        <v>837</v>
      </c>
      <c r="T2269" s="9">
        <v>574</v>
      </c>
      <c r="U2269" s="9">
        <v>237</v>
      </c>
      <c r="V2269" s="9">
        <v>70</v>
      </c>
      <c r="W2269" s="9">
        <v>0</v>
      </c>
      <c r="X2269" s="9">
        <v>11474</v>
      </c>
      <c r="Y2269" s="9">
        <v>850</v>
      </c>
      <c r="Z2269" s="9">
        <v>0</v>
      </c>
      <c r="AA2269" s="9">
        <v>8315</v>
      </c>
      <c r="AB2269" s="9">
        <v>2439</v>
      </c>
      <c r="AC2269" s="9">
        <v>667</v>
      </c>
      <c r="AD2269" s="9">
        <v>903</v>
      </c>
      <c r="AE2269" s="9">
        <v>0</v>
      </c>
      <c r="AF2269" s="9">
        <v>4790</v>
      </c>
      <c r="AG2269" s="9">
        <v>5463</v>
      </c>
      <c r="AH2269" s="9">
        <v>2071</v>
      </c>
      <c r="AI2269" s="9">
        <v>0</v>
      </c>
      <c r="AJ2269" s="9">
        <v>8865</v>
      </c>
      <c r="AK2269" s="9">
        <v>341</v>
      </c>
      <c r="AL2269" s="9">
        <v>3118</v>
      </c>
      <c r="AM2269" s="9">
        <v>0</v>
      </c>
      <c r="AN2269" s="9">
        <v>11248</v>
      </c>
      <c r="AO2269" s="9">
        <v>873</v>
      </c>
      <c r="AP2269" s="9">
        <v>203</v>
      </c>
      <c r="AQ2269" s="9">
        <v>0</v>
      </c>
      <c r="AR2269" s="9">
        <v>10295</v>
      </c>
      <c r="AS2269" s="9">
        <v>2029</v>
      </c>
      <c r="AT2269" s="10">
        <v>0</v>
      </c>
    </row>
    <row r="2270" spans="1:46" ht="42.75" x14ac:dyDescent="0.25">
      <c r="A2270" s="26" t="str">
        <f t="shared" si="70"/>
        <v>2018Licensed practical nursesAlbertaHospital</v>
      </c>
      <c r="B2270" s="24">
        <v>2018</v>
      </c>
      <c r="C2270" s="9" t="s">
        <v>3</v>
      </c>
      <c r="D2270" s="9" t="s">
        <v>175</v>
      </c>
      <c r="E2270" s="9" t="str">
        <f t="shared" si="71"/>
        <v>Alberta</v>
      </c>
      <c r="F2270" s="9" t="s">
        <v>180</v>
      </c>
      <c r="G2270" s="9" t="s">
        <v>10</v>
      </c>
      <c r="H2270" s="9">
        <v>4974</v>
      </c>
      <c r="I2270" s="9">
        <v>4592</v>
      </c>
      <c r="J2270" s="9">
        <v>382</v>
      </c>
      <c r="K2270" s="9">
        <v>0</v>
      </c>
      <c r="L2270" s="9">
        <v>266</v>
      </c>
      <c r="M2270" s="9">
        <v>966</v>
      </c>
      <c r="N2270" s="9">
        <v>979</v>
      </c>
      <c r="O2270" s="9">
        <v>809</v>
      </c>
      <c r="P2270" s="9">
        <v>545</v>
      </c>
      <c r="Q2270" s="9">
        <v>414</v>
      </c>
      <c r="R2270" s="9">
        <v>320</v>
      </c>
      <c r="S2270" s="9">
        <v>325</v>
      </c>
      <c r="T2270" s="9">
        <v>222</v>
      </c>
      <c r="U2270" s="9">
        <v>99</v>
      </c>
      <c r="V2270" s="9">
        <v>29</v>
      </c>
      <c r="W2270" s="9">
        <v>0</v>
      </c>
      <c r="X2270" s="9">
        <v>4704</v>
      </c>
      <c r="Y2270" s="9">
        <v>270</v>
      </c>
      <c r="Z2270" s="9">
        <v>0</v>
      </c>
      <c r="AA2270" s="9">
        <v>3319</v>
      </c>
      <c r="AB2270" s="9">
        <v>1008</v>
      </c>
      <c r="AC2270" s="9">
        <v>248</v>
      </c>
      <c r="AD2270" s="9">
        <v>399</v>
      </c>
      <c r="AE2270" s="9">
        <v>0</v>
      </c>
      <c r="AF2270" s="9">
        <v>1674</v>
      </c>
      <c r="AG2270" s="9">
        <v>2485</v>
      </c>
      <c r="AH2270" s="9">
        <v>815</v>
      </c>
      <c r="AI2270" s="9">
        <v>0</v>
      </c>
      <c r="AJ2270" s="9">
        <v>3831</v>
      </c>
      <c r="AK2270" s="9">
        <v>27</v>
      </c>
      <c r="AL2270" s="9">
        <v>1116</v>
      </c>
      <c r="AM2270" s="9">
        <v>0</v>
      </c>
      <c r="AN2270" s="9">
        <v>4710</v>
      </c>
      <c r="AO2270" s="9">
        <v>256</v>
      </c>
      <c r="AP2270" s="9">
        <v>8</v>
      </c>
      <c r="AQ2270" s="9">
        <v>0</v>
      </c>
      <c r="AR2270" s="9">
        <v>4449</v>
      </c>
      <c r="AS2270" s="9">
        <v>525</v>
      </c>
      <c r="AT2270" s="10">
        <v>0</v>
      </c>
    </row>
    <row r="2271" spans="1:46" ht="42.75" x14ac:dyDescent="0.25">
      <c r="A2271" s="26" t="str">
        <f t="shared" si="70"/>
        <v>2018Licensed practical nursesAlbertaCommunity health</v>
      </c>
      <c r="B2271" s="24">
        <v>2018</v>
      </c>
      <c r="C2271" s="9" t="s">
        <v>3</v>
      </c>
      <c r="D2271" s="9" t="s">
        <v>175</v>
      </c>
      <c r="E2271" s="9" t="str">
        <f t="shared" si="71"/>
        <v>Alberta</v>
      </c>
      <c r="F2271" s="9" t="s">
        <v>182</v>
      </c>
      <c r="G2271" s="9" t="s">
        <v>11</v>
      </c>
      <c r="H2271" s="9">
        <v>3273</v>
      </c>
      <c r="I2271" s="9">
        <v>3123</v>
      </c>
      <c r="J2271" s="9">
        <v>150</v>
      </c>
      <c r="K2271" s="9">
        <v>0</v>
      </c>
      <c r="L2271" s="9">
        <v>185</v>
      </c>
      <c r="M2271" s="9">
        <v>516</v>
      </c>
      <c r="N2271" s="9">
        <v>627</v>
      </c>
      <c r="O2271" s="9">
        <v>512</v>
      </c>
      <c r="P2271" s="9">
        <v>392</v>
      </c>
      <c r="Q2271" s="9">
        <v>334</v>
      </c>
      <c r="R2271" s="9">
        <v>221</v>
      </c>
      <c r="S2271" s="9">
        <v>225</v>
      </c>
      <c r="T2271" s="9">
        <v>168</v>
      </c>
      <c r="U2271" s="9">
        <v>69</v>
      </c>
      <c r="V2271" s="9">
        <v>24</v>
      </c>
      <c r="W2271" s="9">
        <v>0</v>
      </c>
      <c r="X2271" s="9">
        <v>3150</v>
      </c>
      <c r="Y2271" s="9">
        <v>123</v>
      </c>
      <c r="Z2271" s="9">
        <v>0</v>
      </c>
      <c r="AA2271" s="9">
        <v>2042</v>
      </c>
      <c r="AB2271" s="9">
        <v>715</v>
      </c>
      <c r="AC2271" s="9">
        <v>219</v>
      </c>
      <c r="AD2271" s="9">
        <v>297</v>
      </c>
      <c r="AE2271" s="9">
        <v>0</v>
      </c>
      <c r="AF2271" s="9">
        <v>1418</v>
      </c>
      <c r="AG2271" s="9">
        <v>1249</v>
      </c>
      <c r="AH2271" s="9">
        <v>606</v>
      </c>
      <c r="AI2271" s="9">
        <v>0</v>
      </c>
      <c r="AJ2271" s="9">
        <v>2410</v>
      </c>
      <c r="AK2271" s="9">
        <v>139</v>
      </c>
      <c r="AL2271" s="9">
        <v>724</v>
      </c>
      <c r="AM2271" s="9">
        <v>0</v>
      </c>
      <c r="AN2271" s="9">
        <v>3064</v>
      </c>
      <c r="AO2271" s="9">
        <v>181</v>
      </c>
      <c r="AP2271" s="9">
        <v>28</v>
      </c>
      <c r="AQ2271" s="9">
        <v>0</v>
      </c>
      <c r="AR2271" s="9">
        <v>2168</v>
      </c>
      <c r="AS2271" s="9">
        <v>1105</v>
      </c>
      <c r="AT2271" s="10">
        <v>0</v>
      </c>
    </row>
    <row r="2272" spans="1:46" ht="57" x14ac:dyDescent="0.25">
      <c r="A2272" s="26" t="str">
        <f t="shared" si="70"/>
        <v>2018Licensed practical nursesAlbertaNursing home/long-term care</v>
      </c>
      <c r="B2272" s="24">
        <v>2018</v>
      </c>
      <c r="C2272" s="9" t="s">
        <v>3</v>
      </c>
      <c r="D2272" s="9" t="s">
        <v>175</v>
      </c>
      <c r="E2272" s="9" t="str">
        <f t="shared" si="71"/>
        <v>Alberta</v>
      </c>
      <c r="F2272" s="9" t="s">
        <v>181</v>
      </c>
      <c r="G2272" s="9" t="s">
        <v>12</v>
      </c>
      <c r="H2272" s="9">
        <v>3262</v>
      </c>
      <c r="I2272" s="9">
        <v>2899</v>
      </c>
      <c r="J2272" s="9">
        <v>363</v>
      </c>
      <c r="K2272" s="9">
        <v>0</v>
      </c>
      <c r="L2272" s="9">
        <v>99</v>
      </c>
      <c r="M2272" s="9">
        <v>386</v>
      </c>
      <c r="N2272" s="9">
        <v>675</v>
      </c>
      <c r="O2272" s="9">
        <v>529</v>
      </c>
      <c r="P2272" s="9">
        <v>454</v>
      </c>
      <c r="Q2272" s="9">
        <v>392</v>
      </c>
      <c r="R2272" s="9">
        <v>267</v>
      </c>
      <c r="S2272" s="9">
        <v>234</v>
      </c>
      <c r="T2272" s="9">
        <v>150</v>
      </c>
      <c r="U2272" s="9">
        <v>61</v>
      </c>
      <c r="V2272" s="9">
        <v>15</v>
      </c>
      <c r="W2272" s="9">
        <v>0</v>
      </c>
      <c r="X2272" s="9">
        <v>2886</v>
      </c>
      <c r="Y2272" s="9">
        <v>376</v>
      </c>
      <c r="Z2272" s="9">
        <v>0</v>
      </c>
      <c r="AA2272" s="9">
        <v>2413</v>
      </c>
      <c r="AB2272" s="9">
        <v>540</v>
      </c>
      <c r="AC2272" s="9">
        <v>155</v>
      </c>
      <c r="AD2272" s="9">
        <v>154</v>
      </c>
      <c r="AE2272" s="9">
        <v>0</v>
      </c>
      <c r="AF2272" s="9">
        <v>1337</v>
      </c>
      <c r="AG2272" s="9">
        <v>1446</v>
      </c>
      <c r="AH2272" s="9">
        <v>479</v>
      </c>
      <c r="AI2272" s="9">
        <v>0</v>
      </c>
      <c r="AJ2272" s="9">
        <v>2215</v>
      </c>
      <c r="AK2272" s="9">
        <v>144</v>
      </c>
      <c r="AL2272" s="9">
        <v>903</v>
      </c>
      <c r="AM2272" s="9">
        <v>0</v>
      </c>
      <c r="AN2272" s="9">
        <v>2923</v>
      </c>
      <c r="AO2272" s="9">
        <v>315</v>
      </c>
      <c r="AP2272" s="9">
        <v>24</v>
      </c>
      <c r="AQ2272" s="9">
        <v>0</v>
      </c>
      <c r="AR2272" s="9">
        <v>2913</v>
      </c>
      <c r="AS2272" s="9">
        <v>349</v>
      </c>
      <c r="AT2272" s="10">
        <v>0</v>
      </c>
    </row>
    <row r="2273" spans="1:46" ht="42.75" x14ac:dyDescent="0.25">
      <c r="A2273" s="26" t="str">
        <f t="shared" si="70"/>
        <v>2018Licensed practical nursesAlbertaOther places of work</v>
      </c>
      <c r="B2273" s="24">
        <v>2018</v>
      </c>
      <c r="C2273" s="9" t="s">
        <v>3</v>
      </c>
      <c r="D2273" s="9" t="s">
        <v>175</v>
      </c>
      <c r="E2273" s="9" t="str">
        <f t="shared" si="71"/>
        <v>Alberta</v>
      </c>
      <c r="F2273" s="9" t="s">
        <v>183</v>
      </c>
      <c r="G2273" s="9" t="s">
        <v>13</v>
      </c>
      <c r="H2273" s="9">
        <v>815</v>
      </c>
      <c r="I2273" s="9">
        <v>739</v>
      </c>
      <c r="J2273" s="9">
        <v>76</v>
      </c>
      <c r="K2273" s="9">
        <v>0</v>
      </c>
      <c r="L2273" s="9">
        <v>34</v>
      </c>
      <c r="M2273" s="9">
        <v>98</v>
      </c>
      <c r="N2273" s="9">
        <v>156</v>
      </c>
      <c r="O2273" s="9">
        <v>137</v>
      </c>
      <c r="P2273" s="9">
        <v>129</v>
      </c>
      <c r="Q2273" s="9">
        <v>87</v>
      </c>
      <c r="R2273" s="9">
        <v>77</v>
      </c>
      <c r="S2273" s="9">
        <v>53</v>
      </c>
      <c r="T2273" s="9">
        <v>34</v>
      </c>
      <c r="U2273" s="9">
        <v>8</v>
      </c>
      <c r="V2273" s="9">
        <v>2</v>
      </c>
      <c r="W2273" s="9">
        <v>0</v>
      </c>
      <c r="X2273" s="9">
        <v>734</v>
      </c>
      <c r="Y2273" s="9">
        <v>81</v>
      </c>
      <c r="Z2273" s="9">
        <v>0</v>
      </c>
      <c r="AA2273" s="9">
        <v>541</v>
      </c>
      <c r="AB2273" s="9">
        <v>176</v>
      </c>
      <c r="AC2273" s="9">
        <v>45</v>
      </c>
      <c r="AD2273" s="9">
        <v>53</v>
      </c>
      <c r="AE2273" s="9">
        <v>0</v>
      </c>
      <c r="AF2273" s="9">
        <v>361</v>
      </c>
      <c r="AG2273" s="9">
        <v>283</v>
      </c>
      <c r="AH2273" s="9">
        <v>171</v>
      </c>
      <c r="AI2273" s="9">
        <v>0</v>
      </c>
      <c r="AJ2273" s="9">
        <v>409</v>
      </c>
      <c r="AK2273" s="9">
        <v>31</v>
      </c>
      <c r="AL2273" s="9">
        <v>375</v>
      </c>
      <c r="AM2273" s="9">
        <v>0</v>
      </c>
      <c r="AN2273" s="9">
        <v>551</v>
      </c>
      <c r="AO2273" s="9">
        <v>121</v>
      </c>
      <c r="AP2273" s="9">
        <v>143</v>
      </c>
      <c r="AQ2273" s="9">
        <v>0</v>
      </c>
      <c r="AR2273" s="9">
        <v>765</v>
      </c>
      <c r="AS2273" s="9">
        <v>50</v>
      </c>
      <c r="AT2273" s="10">
        <v>0</v>
      </c>
    </row>
    <row r="2274" spans="1:46" ht="42.75" x14ac:dyDescent="0.25">
      <c r="A2274" s="26" t="str">
        <f t="shared" si="70"/>
        <v>2018Licensed practical nursesBritish ColumbiaAll places of work</v>
      </c>
      <c r="B2274" s="24">
        <v>2018</v>
      </c>
      <c r="C2274" s="9" t="s">
        <v>3</v>
      </c>
      <c r="D2274" s="9" t="s">
        <v>167</v>
      </c>
      <c r="E2274" s="9" t="str">
        <f t="shared" si="71"/>
        <v>British Columbia</v>
      </c>
      <c r="F2274" s="9" t="s">
        <v>179</v>
      </c>
      <c r="G2274" s="9" t="s">
        <v>9</v>
      </c>
      <c r="H2274" s="9">
        <v>11514</v>
      </c>
      <c r="I2274" s="9">
        <v>10370</v>
      </c>
      <c r="J2274" s="9">
        <v>1144</v>
      </c>
      <c r="K2274" s="9">
        <v>0</v>
      </c>
      <c r="L2274" s="9">
        <v>449</v>
      </c>
      <c r="M2274" s="9">
        <v>1537</v>
      </c>
      <c r="N2274" s="9">
        <v>1836</v>
      </c>
      <c r="O2274" s="9">
        <v>1777</v>
      </c>
      <c r="P2274" s="9">
        <v>1479</v>
      </c>
      <c r="Q2274" s="9">
        <v>1351</v>
      </c>
      <c r="R2274" s="9">
        <v>1224</v>
      </c>
      <c r="S2274" s="9">
        <v>986</v>
      </c>
      <c r="T2274" s="9">
        <v>644</v>
      </c>
      <c r="U2274" s="9">
        <v>184</v>
      </c>
      <c r="V2274" s="9">
        <v>47</v>
      </c>
      <c r="W2274" s="9">
        <v>0</v>
      </c>
      <c r="X2274" s="9">
        <v>8791</v>
      </c>
      <c r="Y2274" s="9">
        <v>28</v>
      </c>
      <c r="Z2274" s="9">
        <v>2695</v>
      </c>
      <c r="AA2274" s="9">
        <v>7163</v>
      </c>
      <c r="AB2274" s="9">
        <v>1521</v>
      </c>
      <c r="AC2274" s="9">
        <v>66</v>
      </c>
      <c r="AD2274" s="9">
        <v>78</v>
      </c>
      <c r="AE2274" s="9">
        <v>2686</v>
      </c>
      <c r="AF2274" s="9">
        <v>5809</v>
      </c>
      <c r="AG2274" s="9">
        <v>2918</v>
      </c>
      <c r="AH2274" s="9">
        <v>2754</v>
      </c>
      <c r="AI2274" s="9">
        <v>33</v>
      </c>
      <c r="AJ2274" s="9">
        <v>10317</v>
      </c>
      <c r="AK2274" s="9">
        <v>349</v>
      </c>
      <c r="AL2274" s="9">
        <v>349</v>
      </c>
      <c r="AM2274" s="9">
        <v>499</v>
      </c>
      <c r="AN2274" s="9">
        <v>10527</v>
      </c>
      <c r="AO2274" s="9">
        <v>175</v>
      </c>
      <c r="AP2274" s="9">
        <v>147</v>
      </c>
      <c r="AQ2274" s="9">
        <v>665</v>
      </c>
      <c r="AR2274" s="9">
        <v>10549</v>
      </c>
      <c r="AS2274" s="9">
        <v>959</v>
      </c>
      <c r="AT2274" s="10">
        <v>6</v>
      </c>
    </row>
    <row r="2275" spans="1:46" ht="42.75" x14ac:dyDescent="0.25">
      <c r="A2275" s="26" t="str">
        <f t="shared" si="70"/>
        <v>2018Licensed practical nursesBritish ColumbiaHospital</v>
      </c>
      <c r="B2275" s="24">
        <v>2018</v>
      </c>
      <c r="C2275" s="9" t="s">
        <v>3</v>
      </c>
      <c r="D2275" s="9" t="s">
        <v>167</v>
      </c>
      <c r="E2275" s="9" t="str">
        <f t="shared" si="71"/>
        <v>British Columbia</v>
      </c>
      <c r="F2275" s="9" t="s">
        <v>180</v>
      </c>
      <c r="G2275" s="9" t="s">
        <v>10</v>
      </c>
      <c r="H2275" s="9">
        <v>4070</v>
      </c>
      <c r="I2275" s="9">
        <v>3651</v>
      </c>
      <c r="J2275" s="9">
        <v>419</v>
      </c>
      <c r="K2275" s="9">
        <v>0</v>
      </c>
      <c r="L2275" s="9">
        <v>104</v>
      </c>
      <c r="M2275" s="9">
        <v>503</v>
      </c>
      <c r="N2275" s="9">
        <v>579</v>
      </c>
      <c r="O2275" s="9">
        <v>616</v>
      </c>
      <c r="P2275" s="9">
        <v>557</v>
      </c>
      <c r="Q2275" s="9">
        <v>502</v>
      </c>
      <c r="R2275" s="9">
        <v>473</v>
      </c>
      <c r="S2275" s="9">
        <v>394</v>
      </c>
      <c r="T2275" s="9">
        <v>259</v>
      </c>
      <c r="U2275" s="9">
        <v>67</v>
      </c>
      <c r="V2275" s="9">
        <v>16</v>
      </c>
      <c r="W2275" s="9">
        <v>0</v>
      </c>
      <c r="X2275" s="9">
        <v>2969</v>
      </c>
      <c r="Y2275" s="9">
        <v>7</v>
      </c>
      <c r="Z2275" s="9">
        <v>1094</v>
      </c>
      <c r="AA2275" s="9">
        <v>2327</v>
      </c>
      <c r="AB2275" s="9">
        <v>609</v>
      </c>
      <c r="AC2275" s="9">
        <v>20</v>
      </c>
      <c r="AD2275" s="9">
        <v>20</v>
      </c>
      <c r="AE2275" s="9">
        <v>1094</v>
      </c>
      <c r="AF2275" s="9">
        <v>2044</v>
      </c>
      <c r="AG2275" s="9">
        <v>1009</v>
      </c>
      <c r="AH2275" s="9">
        <v>1011</v>
      </c>
      <c r="AI2275" s="9">
        <v>6</v>
      </c>
      <c r="AJ2275" s="9">
        <v>4020</v>
      </c>
      <c r="AK2275" s="9">
        <v>9</v>
      </c>
      <c r="AL2275" s="9">
        <v>35</v>
      </c>
      <c r="AM2275" s="9">
        <v>6</v>
      </c>
      <c r="AN2275" s="9">
        <v>4008</v>
      </c>
      <c r="AO2275" s="9">
        <v>15</v>
      </c>
      <c r="AP2275" s="9">
        <v>5</v>
      </c>
      <c r="AQ2275" s="9">
        <v>42</v>
      </c>
      <c r="AR2275" s="9">
        <v>3789</v>
      </c>
      <c r="AS2275" s="9">
        <v>280</v>
      </c>
      <c r="AT2275" s="10">
        <v>1</v>
      </c>
    </row>
    <row r="2276" spans="1:46" ht="42.75" x14ac:dyDescent="0.25">
      <c r="A2276" s="26" t="str">
        <f t="shared" si="70"/>
        <v>2018Licensed practical nursesBritish ColumbiaCommunity health</v>
      </c>
      <c r="B2276" s="24">
        <v>2018</v>
      </c>
      <c r="C2276" s="9" t="s">
        <v>3</v>
      </c>
      <c r="D2276" s="9" t="s">
        <v>167</v>
      </c>
      <c r="E2276" s="9" t="str">
        <f t="shared" si="71"/>
        <v>British Columbia</v>
      </c>
      <c r="F2276" s="9" t="s">
        <v>182</v>
      </c>
      <c r="G2276" s="9" t="s">
        <v>11</v>
      </c>
      <c r="H2276" s="9">
        <v>1220</v>
      </c>
      <c r="I2276" s="9">
        <v>1134</v>
      </c>
      <c r="J2276" s="9">
        <v>86</v>
      </c>
      <c r="K2276" s="9">
        <v>0</v>
      </c>
      <c r="L2276" s="9">
        <v>32</v>
      </c>
      <c r="M2276" s="9">
        <v>153</v>
      </c>
      <c r="N2276" s="9">
        <v>213</v>
      </c>
      <c r="O2276" s="9">
        <v>194</v>
      </c>
      <c r="P2276" s="9">
        <v>160</v>
      </c>
      <c r="Q2276" s="9">
        <v>158</v>
      </c>
      <c r="R2276" s="9">
        <v>127</v>
      </c>
      <c r="S2276" s="9">
        <v>93</v>
      </c>
      <c r="T2276" s="9">
        <v>63</v>
      </c>
      <c r="U2276" s="9">
        <v>20</v>
      </c>
      <c r="V2276" s="9">
        <v>7</v>
      </c>
      <c r="W2276" s="9">
        <v>0</v>
      </c>
      <c r="X2276" s="9">
        <v>915</v>
      </c>
      <c r="Y2276" s="9">
        <v>7</v>
      </c>
      <c r="Z2276" s="9">
        <v>298</v>
      </c>
      <c r="AA2276" s="9">
        <v>728</v>
      </c>
      <c r="AB2276" s="9">
        <v>167</v>
      </c>
      <c r="AC2276" s="9">
        <v>7</v>
      </c>
      <c r="AD2276" s="9">
        <v>21</v>
      </c>
      <c r="AE2276" s="9">
        <v>297</v>
      </c>
      <c r="AF2276" s="9">
        <v>641</v>
      </c>
      <c r="AG2276" s="9">
        <v>295</v>
      </c>
      <c r="AH2276" s="9">
        <v>278</v>
      </c>
      <c r="AI2276" s="9">
        <v>6</v>
      </c>
      <c r="AJ2276" s="9">
        <v>1046</v>
      </c>
      <c r="AK2276" s="9">
        <v>130</v>
      </c>
      <c r="AL2276" s="9">
        <v>42</v>
      </c>
      <c r="AM2276" s="9">
        <v>2</v>
      </c>
      <c r="AN2276" s="9">
        <v>1128</v>
      </c>
      <c r="AO2276" s="9">
        <v>45</v>
      </c>
      <c r="AP2276" s="9">
        <v>18</v>
      </c>
      <c r="AQ2276" s="9">
        <v>29</v>
      </c>
      <c r="AR2276" s="9">
        <v>1121</v>
      </c>
      <c r="AS2276" s="9">
        <v>98</v>
      </c>
      <c r="AT2276" s="10">
        <v>1</v>
      </c>
    </row>
    <row r="2277" spans="1:46" ht="57" x14ac:dyDescent="0.25">
      <c r="A2277" s="26" t="str">
        <f t="shared" si="70"/>
        <v>2018Licensed practical nursesBritish ColumbiaNursing home/long-term care</v>
      </c>
      <c r="B2277" s="24">
        <v>2018</v>
      </c>
      <c r="C2277" s="9" t="s">
        <v>3</v>
      </c>
      <c r="D2277" s="9" t="s">
        <v>167</v>
      </c>
      <c r="E2277" s="9" t="str">
        <f t="shared" si="71"/>
        <v>British Columbia</v>
      </c>
      <c r="F2277" s="9" t="s">
        <v>181</v>
      </c>
      <c r="G2277" s="9" t="s">
        <v>12</v>
      </c>
      <c r="H2277" s="9">
        <v>4800</v>
      </c>
      <c r="I2277" s="9">
        <v>4289</v>
      </c>
      <c r="J2277" s="9">
        <v>511</v>
      </c>
      <c r="K2277" s="9">
        <v>0</v>
      </c>
      <c r="L2277" s="9">
        <v>168</v>
      </c>
      <c r="M2277" s="9">
        <v>652</v>
      </c>
      <c r="N2277" s="9">
        <v>817</v>
      </c>
      <c r="O2277" s="9">
        <v>733</v>
      </c>
      <c r="P2277" s="9">
        <v>599</v>
      </c>
      <c r="Q2277" s="9">
        <v>567</v>
      </c>
      <c r="R2277" s="9">
        <v>518</v>
      </c>
      <c r="S2277" s="9">
        <v>406</v>
      </c>
      <c r="T2277" s="9">
        <v>257</v>
      </c>
      <c r="U2277" s="9">
        <v>65</v>
      </c>
      <c r="V2277" s="9">
        <v>18</v>
      </c>
      <c r="W2277" s="9">
        <v>0</v>
      </c>
      <c r="X2277" s="9">
        <v>3774</v>
      </c>
      <c r="Y2277" s="9">
        <v>11</v>
      </c>
      <c r="Z2277" s="9">
        <v>1015</v>
      </c>
      <c r="AA2277" s="9">
        <v>3121</v>
      </c>
      <c r="AB2277" s="9">
        <v>616</v>
      </c>
      <c r="AC2277" s="9">
        <v>28</v>
      </c>
      <c r="AD2277" s="9">
        <v>26</v>
      </c>
      <c r="AE2277" s="9">
        <v>1009</v>
      </c>
      <c r="AF2277" s="9">
        <v>2518</v>
      </c>
      <c r="AG2277" s="9">
        <v>1304</v>
      </c>
      <c r="AH2277" s="9">
        <v>964</v>
      </c>
      <c r="AI2277" s="9">
        <v>14</v>
      </c>
      <c r="AJ2277" s="9">
        <v>4578</v>
      </c>
      <c r="AK2277" s="9">
        <v>129</v>
      </c>
      <c r="AL2277" s="9">
        <v>85</v>
      </c>
      <c r="AM2277" s="9">
        <v>8</v>
      </c>
      <c r="AN2277" s="9">
        <v>4713</v>
      </c>
      <c r="AO2277" s="9">
        <v>49</v>
      </c>
      <c r="AP2277" s="9">
        <v>8</v>
      </c>
      <c r="AQ2277" s="9">
        <v>30</v>
      </c>
      <c r="AR2277" s="9">
        <v>4313</v>
      </c>
      <c r="AS2277" s="9">
        <v>485</v>
      </c>
      <c r="AT2277" s="10">
        <v>2</v>
      </c>
    </row>
    <row r="2278" spans="1:46" ht="42.75" x14ac:dyDescent="0.25">
      <c r="A2278" s="26" t="str">
        <f t="shared" si="70"/>
        <v>2018Licensed practical nursesBritish ColumbiaOther places of work</v>
      </c>
      <c r="B2278" s="24">
        <v>2018</v>
      </c>
      <c r="C2278" s="9" t="s">
        <v>3</v>
      </c>
      <c r="D2278" s="9" t="s">
        <v>167</v>
      </c>
      <c r="E2278" s="9" t="str">
        <f t="shared" si="71"/>
        <v>British Columbia</v>
      </c>
      <c r="F2278" s="9" t="s">
        <v>183</v>
      </c>
      <c r="G2278" s="9" t="s">
        <v>13</v>
      </c>
      <c r="H2278" s="9">
        <v>907</v>
      </c>
      <c r="I2278" s="9">
        <v>826</v>
      </c>
      <c r="J2278" s="9">
        <v>81</v>
      </c>
      <c r="K2278" s="9">
        <v>0</v>
      </c>
      <c r="L2278" s="9">
        <v>17</v>
      </c>
      <c r="M2278" s="9">
        <v>102</v>
      </c>
      <c r="N2278" s="9">
        <v>141</v>
      </c>
      <c r="O2278" s="9">
        <v>147</v>
      </c>
      <c r="P2278" s="9">
        <v>116</v>
      </c>
      <c r="Q2278" s="9">
        <v>102</v>
      </c>
      <c r="R2278" s="9">
        <v>93</v>
      </c>
      <c r="S2278" s="9">
        <v>89</v>
      </c>
      <c r="T2278" s="9">
        <v>63</v>
      </c>
      <c r="U2278" s="9">
        <v>31</v>
      </c>
      <c r="V2278" s="9">
        <v>6</v>
      </c>
      <c r="W2278" s="9">
        <v>0</v>
      </c>
      <c r="X2278" s="9">
        <v>649</v>
      </c>
      <c r="Y2278" s="9">
        <v>1</v>
      </c>
      <c r="Z2278" s="9">
        <v>257</v>
      </c>
      <c r="AA2278" s="9">
        <v>509</v>
      </c>
      <c r="AB2278" s="9">
        <v>121</v>
      </c>
      <c r="AC2278" s="9">
        <v>11</v>
      </c>
      <c r="AD2278" s="9">
        <v>10</v>
      </c>
      <c r="AE2278" s="9">
        <v>256</v>
      </c>
      <c r="AF2278" s="9">
        <v>466</v>
      </c>
      <c r="AG2278" s="9">
        <v>220</v>
      </c>
      <c r="AH2278" s="9">
        <v>215</v>
      </c>
      <c r="AI2278" s="9">
        <v>6</v>
      </c>
      <c r="AJ2278" s="9">
        <v>633</v>
      </c>
      <c r="AK2278" s="9">
        <v>74</v>
      </c>
      <c r="AL2278" s="9">
        <v>186</v>
      </c>
      <c r="AM2278" s="9">
        <v>14</v>
      </c>
      <c r="AN2278" s="9">
        <v>652</v>
      </c>
      <c r="AO2278" s="9">
        <v>65</v>
      </c>
      <c r="AP2278" s="9">
        <v>116</v>
      </c>
      <c r="AQ2278" s="9">
        <v>74</v>
      </c>
      <c r="AR2278" s="9">
        <v>858</v>
      </c>
      <c r="AS2278" s="9">
        <v>49</v>
      </c>
      <c r="AT2278" s="10">
        <v>0</v>
      </c>
    </row>
    <row r="2279" spans="1:46" ht="42.75" x14ac:dyDescent="0.25">
      <c r="A2279" s="26" t="str">
        <f t="shared" si="70"/>
        <v>2018Licensed practical nursesBritish ColumbiaUnknown places of work</v>
      </c>
      <c r="B2279" s="24">
        <v>2018</v>
      </c>
      <c r="C2279" s="9" t="s">
        <v>3</v>
      </c>
      <c r="D2279" s="9" t="s">
        <v>167</v>
      </c>
      <c r="E2279" s="9" t="str">
        <f t="shared" si="71"/>
        <v>British Columbia</v>
      </c>
      <c r="F2279" s="9" t="s">
        <v>184</v>
      </c>
      <c r="G2279" s="9" t="s">
        <v>49</v>
      </c>
      <c r="H2279" s="9">
        <v>517</v>
      </c>
      <c r="I2279" s="9">
        <v>470</v>
      </c>
      <c r="J2279" s="9">
        <v>47</v>
      </c>
      <c r="K2279" s="9">
        <v>0</v>
      </c>
      <c r="L2279" s="9">
        <v>128</v>
      </c>
      <c r="M2279" s="9">
        <v>127</v>
      </c>
      <c r="N2279" s="9">
        <v>86</v>
      </c>
      <c r="O2279" s="9">
        <v>87</v>
      </c>
      <c r="P2279" s="9">
        <v>47</v>
      </c>
      <c r="Q2279" s="9">
        <v>22</v>
      </c>
      <c r="R2279" s="9">
        <v>13</v>
      </c>
      <c r="S2279" s="9">
        <v>4</v>
      </c>
      <c r="T2279" s="9">
        <v>2</v>
      </c>
      <c r="U2279" s="9">
        <v>1</v>
      </c>
      <c r="V2279" s="9">
        <v>0</v>
      </c>
      <c r="W2279" s="9">
        <v>0</v>
      </c>
      <c r="X2279" s="9">
        <v>484</v>
      </c>
      <c r="Y2279" s="9">
        <v>2</v>
      </c>
      <c r="Z2279" s="9">
        <v>31</v>
      </c>
      <c r="AA2279" s="9">
        <v>478</v>
      </c>
      <c r="AB2279" s="9">
        <v>8</v>
      </c>
      <c r="AC2279" s="9">
        <v>0</v>
      </c>
      <c r="AD2279" s="9">
        <v>1</v>
      </c>
      <c r="AE2279" s="9">
        <v>30</v>
      </c>
      <c r="AF2279" s="9">
        <v>140</v>
      </c>
      <c r="AG2279" s="9">
        <v>90</v>
      </c>
      <c r="AH2279" s="9">
        <v>286</v>
      </c>
      <c r="AI2279" s="9">
        <v>1</v>
      </c>
      <c r="AJ2279" s="9">
        <v>40</v>
      </c>
      <c r="AK2279" s="9">
        <v>7</v>
      </c>
      <c r="AL2279" s="9">
        <v>1</v>
      </c>
      <c r="AM2279" s="9">
        <v>469</v>
      </c>
      <c r="AN2279" s="9">
        <v>26</v>
      </c>
      <c r="AO2279" s="9">
        <v>1</v>
      </c>
      <c r="AP2279" s="9">
        <v>0</v>
      </c>
      <c r="AQ2279" s="9">
        <v>490</v>
      </c>
      <c r="AR2279" s="9">
        <v>468</v>
      </c>
      <c r="AS2279" s="9">
        <v>47</v>
      </c>
      <c r="AT2279" s="10">
        <v>2</v>
      </c>
    </row>
    <row r="2280" spans="1:46" ht="57" x14ac:dyDescent="0.25">
      <c r="A2280" s="26" t="str">
        <f t="shared" si="70"/>
        <v>2018Licensed practical nursesNorthwest TerritoriesAll places of work</v>
      </c>
      <c r="B2280" s="24">
        <v>2018</v>
      </c>
      <c r="C2280" s="9" t="s">
        <v>3</v>
      </c>
      <c r="D2280" s="9" t="s">
        <v>169</v>
      </c>
      <c r="E2280" s="9" t="str">
        <f t="shared" si="71"/>
        <v>Northwest Territories</v>
      </c>
      <c r="F2280" s="9" t="s">
        <v>179</v>
      </c>
      <c r="G2280" s="9" t="s">
        <v>9</v>
      </c>
      <c r="H2280" s="9">
        <v>95</v>
      </c>
      <c r="I2280" s="9">
        <v>74</v>
      </c>
      <c r="J2280" s="9">
        <v>20</v>
      </c>
      <c r="K2280" s="9">
        <v>1</v>
      </c>
      <c r="L2280" s="9">
        <v>1</v>
      </c>
      <c r="M2280" s="9">
        <v>8</v>
      </c>
      <c r="N2280" s="9">
        <v>18</v>
      </c>
      <c r="O2280" s="9">
        <v>12</v>
      </c>
      <c r="P2280" s="9">
        <v>9</v>
      </c>
      <c r="Q2280" s="9">
        <v>13</v>
      </c>
      <c r="R2280" s="9">
        <v>10</v>
      </c>
      <c r="S2280" s="9">
        <v>11</v>
      </c>
      <c r="T2280" s="9">
        <v>9</v>
      </c>
      <c r="U2280" s="9">
        <v>2</v>
      </c>
      <c r="V2280" s="9">
        <v>2</v>
      </c>
      <c r="W2280" s="9">
        <v>0</v>
      </c>
      <c r="X2280" s="9">
        <v>92</v>
      </c>
      <c r="Y2280" s="9">
        <v>3</v>
      </c>
      <c r="Z2280" s="9">
        <v>0</v>
      </c>
      <c r="AA2280" s="9">
        <v>40</v>
      </c>
      <c r="AB2280" s="9">
        <v>29</v>
      </c>
      <c r="AC2280" s="9">
        <v>14</v>
      </c>
      <c r="AD2280" s="9">
        <v>12</v>
      </c>
      <c r="AE2280" s="9">
        <v>0</v>
      </c>
      <c r="AF2280" s="9">
        <v>76</v>
      </c>
      <c r="AG2280" s="9">
        <v>4</v>
      </c>
      <c r="AH2280" s="9">
        <v>12</v>
      </c>
      <c r="AI2280" s="9">
        <v>3</v>
      </c>
      <c r="AJ2280" s="9">
        <v>80</v>
      </c>
      <c r="AK2280" s="9">
        <v>4</v>
      </c>
      <c r="AL2280" s="9">
        <v>9</v>
      </c>
      <c r="AM2280" s="9">
        <v>2</v>
      </c>
      <c r="AN2280" s="9">
        <v>93</v>
      </c>
      <c r="AO2280" s="9">
        <v>0</v>
      </c>
      <c r="AP2280" s="9">
        <v>0</v>
      </c>
      <c r="AQ2280" s="9">
        <v>2</v>
      </c>
      <c r="AR2280" s="9">
        <v>29</v>
      </c>
      <c r="AS2280" s="9">
        <v>66</v>
      </c>
      <c r="AT2280" s="10">
        <v>0</v>
      </c>
    </row>
    <row r="2281" spans="1:46" ht="57" x14ac:dyDescent="0.25">
      <c r="A2281" s="26" t="str">
        <f t="shared" si="70"/>
        <v>2018Licensed practical nursesNorthwest TerritoriesHospital</v>
      </c>
      <c r="B2281" s="24">
        <v>2018</v>
      </c>
      <c r="C2281" s="9" t="s">
        <v>3</v>
      </c>
      <c r="D2281" s="9" t="s">
        <v>169</v>
      </c>
      <c r="E2281" s="9" t="str">
        <f t="shared" si="71"/>
        <v>Northwest Territories</v>
      </c>
      <c r="F2281" s="9" t="s">
        <v>180</v>
      </c>
      <c r="G2281" s="9" t="s">
        <v>10</v>
      </c>
      <c r="H2281" s="9">
        <v>24</v>
      </c>
      <c r="I2281" s="9">
        <v>20</v>
      </c>
      <c r="J2281" s="9">
        <v>4</v>
      </c>
      <c r="K2281" s="9">
        <v>0</v>
      </c>
      <c r="L2281" s="9">
        <v>0</v>
      </c>
      <c r="M2281" s="9">
        <v>2</v>
      </c>
      <c r="N2281" s="9">
        <v>4</v>
      </c>
      <c r="O2281" s="9">
        <v>2</v>
      </c>
      <c r="P2281" s="9">
        <v>1</v>
      </c>
      <c r="Q2281" s="9">
        <v>3</v>
      </c>
      <c r="R2281" s="9">
        <v>6</v>
      </c>
      <c r="S2281" s="9">
        <v>3</v>
      </c>
      <c r="T2281" s="9">
        <v>1</v>
      </c>
      <c r="U2281" s="9">
        <v>1</v>
      </c>
      <c r="V2281" s="9">
        <v>1</v>
      </c>
      <c r="W2281" s="9">
        <v>0</v>
      </c>
      <c r="X2281" s="9">
        <v>24</v>
      </c>
      <c r="Y2281" s="9">
        <v>0</v>
      </c>
      <c r="Z2281" s="9">
        <v>0</v>
      </c>
      <c r="AA2281" s="9">
        <v>10</v>
      </c>
      <c r="AB2281" s="9">
        <v>7</v>
      </c>
      <c r="AC2281" s="9">
        <v>4</v>
      </c>
      <c r="AD2281" s="9">
        <v>3</v>
      </c>
      <c r="AE2281" s="9">
        <v>0</v>
      </c>
      <c r="AF2281" s="9">
        <v>20</v>
      </c>
      <c r="AG2281" s="9">
        <v>2</v>
      </c>
      <c r="AH2281" s="9">
        <v>2</v>
      </c>
      <c r="AI2281" s="9">
        <v>0</v>
      </c>
      <c r="AJ2281" s="9">
        <v>22</v>
      </c>
      <c r="AK2281" s="9">
        <v>0</v>
      </c>
      <c r="AL2281" s="9">
        <v>1</v>
      </c>
      <c r="AM2281" s="9">
        <v>1</v>
      </c>
      <c r="AN2281" s="9">
        <v>23</v>
      </c>
      <c r="AO2281" s="9">
        <v>0</v>
      </c>
      <c r="AP2281" s="9">
        <v>0</v>
      </c>
      <c r="AQ2281" s="9">
        <v>1</v>
      </c>
      <c r="AR2281" s="9">
        <v>12</v>
      </c>
      <c r="AS2281" s="9">
        <v>12</v>
      </c>
      <c r="AT2281" s="10">
        <v>0</v>
      </c>
    </row>
    <row r="2282" spans="1:46" ht="57" x14ac:dyDescent="0.25">
      <c r="A2282" s="26" t="str">
        <f t="shared" si="70"/>
        <v>2018Licensed practical nursesNorthwest TerritoriesCommunity health</v>
      </c>
      <c r="B2282" s="24">
        <v>2018</v>
      </c>
      <c r="C2282" s="9" t="s">
        <v>3</v>
      </c>
      <c r="D2282" s="9" t="s">
        <v>169</v>
      </c>
      <c r="E2282" s="9" t="str">
        <f t="shared" si="71"/>
        <v>Northwest Territories</v>
      </c>
      <c r="F2282" s="9" t="s">
        <v>182</v>
      </c>
      <c r="G2282" s="9" t="s">
        <v>11</v>
      </c>
      <c r="H2282" s="9">
        <v>17</v>
      </c>
      <c r="I2282" s="9">
        <v>14</v>
      </c>
      <c r="J2282" s="9">
        <v>2</v>
      </c>
      <c r="K2282" s="9">
        <v>1</v>
      </c>
      <c r="L2282" s="9">
        <v>0</v>
      </c>
      <c r="M2282" s="9">
        <v>0</v>
      </c>
      <c r="N2282" s="9">
        <v>6</v>
      </c>
      <c r="O2282" s="9">
        <v>2</v>
      </c>
      <c r="P2282" s="9">
        <v>1</v>
      </c>
      <c r="Q2282" s="9">
        <v>2</v>
      </c>
      <c r="R2282" s="9">
        <v>1</v>
      </c>
      <c r="S2282" s="9">
        <v>2</v>
      </c>
      <c r="T2282" s="9">
        <v>3</v>
      </c>
      <c r="U2282" s="9">
        <v>0</v>
      </c>
      <c r="V2282" s="9">
        <v>0</v>
      </c>
      <c r="W2282" s="9">
        <v>0</v>
      </c>
      <c r="X2282" s="9">
        <v>17</v>
      </c>
      <c r="Y2282" s="9">
        <v>0</v>
      </c>
      <c r="Z2282" s="9">
        <v>0</v>
      </c>
      <c r="AA2282" s="9">
        <v>4</v>
      </c>
      <c r="AB2282" s="9">
        <v>6</v>
      </c>
      <c r="AC2282" s="9">
        <v>4</v>
      </c>
      <c r="AD2282" s="9">
        <v>3</v>
      </c>
      <c r="AE2282" s="9">
        <v>0</v>
      </c>
      <c r="AF2282" s="9">
        <v>14</v>
      </c>
      <c r="AG2282" s="9">
        <v>0</v>
      </c>
      <c r="AH2282" s="9">
        <v>1</v>
      </c>
      <c r="AI2282" s="9">
        <v>2</v>
      </c>
      <c r="AJ2282" s="9">
        <v>14</v>
      </c>
      <c r="AK2282" s="9">
        <v>2</v>
      </c>
      <c r="AL2282" s="9">
        <v>1</v>
      </c>
      <c r="AM2282" s="9">
        <v>0</v>
      </c>
      <c r="AN2282" s="9">
        <v>16</v>
      </c>
      <c r="AO2282" s="9">
        <v>0</v>
      </c>
      <c r="AP2282" s="9">
        <v>0</v>
      </c>
      <c r="AQ2282" s="9">
        <v>1</v>
      </c>
      <c r="AR2282" s="9">
        <v>10</v>
      </c>
      <c r="AS2282" s="9">
        <v>7</v>
      </c>
      <c r="AT2282" s="10">
        <v>0</v>
      </c>
    </row>
    <row r="2283" spans="1:46" ht="57" x14ac:dyDescent="0.25">
      <c r="A2283" s="26" t="str">
        <f t="shared" si="70"/>
        <v>2018Licensed practical nursesNorthwest TerritoriesNursing home/long-term care</v>
      </c>
      <c r="B2283" s="24">
        <v>2018</v>
      </c>
      <c r="C2283" s="9" t="s">
        <v>3</v>
      </c>
      <c r="D2283" s="9" t="s">
        <v>169</v>
      </c>
      <c r="E2283" s="9" t="str">
        <f t="shared" si="71"/>
        <v>Northwest Territories</v>
      </c>
      <c r="F2283" s="9" t="s">
        <v>181</v>
      </c>
      <c r="G2283" s="9" t="s">
        <v>12</v>
      </c>
      <c r="H2283" s="9">
        <v>45</v>
      </c>
      <c r="I2283" s="9">
        <v>33</v>
      </c>
      <c r="J2283" s="9">
        <v>12</v>
      </c>
      <c r="K2283" s="9">
        <v>0</v>
      </c>
      <c r="L2283" s="9">
        <v>1</v>
      </c>
      <c r="M2283" s="9">
        <v>5</v>
      </c>
      <c r="N2283" s="9">
        <v>8</v>
      </c>
      <c r="O2283" s="9">
        <v>8</v>
      </c>
      <c r="P2283" s="9">
        <v>6</v>
      </c>
      <c r="Q2283" s="9">
        <v>6</v>
      </c>
      <c r="R2283" s="9">
        <v>2</v>
      </c>
      <c r="S2283" s="9">
        <v>6</v>
      </c>
      <c r="T2283" s="9">
        <v>2</v>
      </c>
      <c r="U2283" s="9">
        <v>1</v>
      </c>
      <c r="V2283" s="9">
        <v>0</v>
      </c>
      <c r="W2283" s="9">
        <v>0</v>
      </c>
      <c r="X2283" s="9">
        <v>43</v>
      </c>
      <c r="Y2283" s="9">
        <v>2</v>
      </c>
      <c r="Z2283" s="9">
        <v>0</v>
      </c>
      <c r="AA2283" s="9">
        <v>24</v>
      </c>
      <c r="AB2283" s="9">
        <v>13</v>
      </c>
      <c r="AC2283" s="9">
        <v>5</v>
      </c>
      <c r="AD2283" s="9">
        <v>3</v>
      </c>
      <c r="AE2283" s="9">
        <v>0</v>
      </c>
      <c r="AF2283" s="9">
        <v>36</v>
      </c>
      <c r="AG2283" s="9">
        <v>1</v>
      </c>
      <c r="AH2283" s="9">
        <v>7</v>
      </c>
      <c r="AI2283" s="9">
        <v>1</v>
      </c>
      <c r="AJ2283" s="9">
        <v>42</v>
      </c>
      <c r="AK2283" s="9">
        <v>2</v>
      </c>
      <c r="AL2283" s="9">
        <v>1</v>
      </c>
      <c r="AM2283" s="9">
        <v>0</v>
      </c>
      <c r="AN2283" s="9">
        <v>45</v>
      </c>
      <c r="AO2283" s="9">
        <v>0</v>
      </c>
      <c r="AP2283" s="9">
        <v>0</v>
      </c>
      <c r="AQ2283" s="9">
        <v>0</v>
      </c>
      <c r="AR2283" s="9">
        <v>4</v>
      </c>
      <c r="AS2283" s="9">
        <v>41</v>
      </c>
      <c r="AT2283" s="10">
        <v>0</v>
      </c>
    </row>
    <row r="2284" spans="1:46" ht="57" x14ac:dyDescent="0.25">
      <c r="A2284" s="26" t="str">
        <f t="shared" si="70"/>
        <v>2018Licensed practical nursesNorthwest TerritoriesOther places of work</v>
      </c>
      <c r="B2284" s="24">
        <v>2018</v>
      </c>
      <c r="C2284" s="9" t="s">
        <v>3</v>
      </c>
      <c r="D2284" s="9" t="s">
        <v>169</v>
      </c>
      <c r="E2284" s="9" t="str">
        <f t="shared" si="71"/>
        <v>Northwest Territories</v>
      </c>
      <c r="F2284" s="9" t="s">
        <v>183</v>
      </c>
      <c r="G2284" s="9" t="s">
        <v>13</v>
      </c>
      <c r="H2284" s="9">
        <v>9</v>
      </c>
      <c r="I2284" s="9">
        <v>7</v>
      </c>
      <c r="J2284" s="9">
        <v>2</v>
      </c>
      <c r="K2284" s="9">
        <v>0</v>
      </c>
      <c r="L2284" s="9">
        <v>0</v>
      </c>
      <c r="M2284" s="9">
        <v>1</v>
      </c>
      <c r="N2284" s="9">
        <v>0</v>
      </c>
      <c r="O2284" s="9">
        <v>0</v>
      </c>
      <c r="P2284" s="9">
        <v>1</v>
      </c>
      <c r="Q2284" s="9">
        <v>2</v>
      </c>
      <c r="R2284" s="9">
        <v>1</v>
      </c>
      <c r="S2284" s="9">
        <v>0</v>
      </c>
      <c r="T2284" s="9">
        <v>3</v>
      </c>
      <c r="U2284" s="9">
        <v>0</v>
      </c>
      <c r="V2284" s="9">
        <v>1</v>
      </c>
      <c r="W2284" s="9">
        <v>0</v>
      </c>
      <c r="X2284" s="9">
        <v>8</v>
      </c>
      <c r="Y2284" s="9">
        <v>1</v>
      </c>
      <c r="Z2284" s="9">
        <v>0</v>
      </c>
      <c r="AA2284" s="9">
        <v>2</v>
      </c>
      <c r="AB2284" s="9">
        <v>3</v>
      </c>
      <c r="AC2284" s="9">
        <v>1</v>
      </c>
      <c r="AD2284" s="9">
        <v>3</v>
      </c>
      <c r="AE2284" s="9">
        <v>0</v>
      </c>
      <c r="AF2284" s="9">
        <v>6</v>
      </c>
      <c r="AG2284" s="9">
        <v>1</v>
      </c>
      <c r="AH2284" s="9">
        <v>2</v>
      </c>
      <c r="AI2284" s="9">
        <v>0</v>
      </c>
      <c r="AJ2284" s="9">
        <v>2</v>
      </c>
      <c r="AK2284" s="9">
        <v>0</v>
      </c>
      <c r="AL2284" s="9">
        <v>6</v>
      </c>
      <c r="AM2284" s="9">
        <v>1</v>
      </c>
      <c r="AN2284" s="9">
        <v>9</v>
      </c>
      <c r="AO2284" s="9">
        <v>0</v>
      </c>
      <c r="AP2284" s="9">
        <v>0</v>
      </c>
      <c r="AQ2284" s="9">
        <v>0</v>
      </c>
      <c r="AR2284" s="9">
        <v>3</v>
      </c>
      <c r="AS2284" s="9">
        <v>6</v>
      </c>
      <c r="AT2284" s="10">
        <v>0</v>
      </c>
    </row>
    <row r="2285" spans="1:46" ht="42.75" x14ac:dyDescent="0.25">
      <c r="A2285" s="26" t="str">
        <f t="shared" si="70"/>
        <v>2018Licensed practical nursesCanadaAll places of work</v>
      </c>
      <c r="B2285" s="24">
        <v>2018</v>
      </c>
      <c r="C2285" s="9" t="s">
        <v>3</v>
      </c>
      <c r="D2285" s="9" t="s">
        <v>171</v>
      </c>
      <c r="E2285" s="9" t="str">
        <f t="shared" si="71"/>
        <v>Canada</v>
      </c>
      <c r="F2285" s="9" t="s">
        <v>179</v>
      </c>
      <c r="G2285" s="9" t="s">
        <v>9</v>
      </c>
      <c r="H2285" s="9">
        <v>109434</v>
      </c>
      <c r="I2285" s="9">
        <v>99366</v>
      </c>
      <c r="J2285" s="9">
        <v>10067</v>
      </c>
      <c r="K2285" s="9">
        <v>1</v>
      </c>
      <c r="L2285" s="9">
        <v>4320</v>
      </c>
      <c r="M2285" s="9">
        <v>14985</v>
      </c>
      <c r="N2285" s="9">
        <v>17527</v>
      </c>
      <c r="O2285" s="9">
        <v>15650</v>
      </c>
      <c r="P2285" s="9">
        <v>14088</v>
      </c>
      <c r="Q2285" s="9">
        <v>13351</v>
      </c>
      <c r="R2285" s="9">
        <v>11726</v>
      </c>
      <c r="S2285" s="9">
        <v>9448</v>
      </c>
      <c r="T2285" s="9">
        <v>5724</v>
      </c>
      <c r="U2285" s="9">
        <v>1997</v>
      </c>
      <c r="V2285" s="9">
        <v>618</v>
      </c>
      <c r="W2285" s="9">
        <v>0</v>
      </c>
      <c r="X2285" s="9">
        <v>99767</v>
      </c>
      <c r="Y2285" s="9">
        <v>6958</v>
      </c>
      <c r="Z2285" s="9">
        <v>2709</v>
      </c>
      <c r="AA2285" s="9">
        <v>61191</v>
      </c>
      <c r="AB2285" s="9">
        <v>24679</v>
      </c>
      <c r="AC2285" s="9">
        <v>10910</v>
      </c>
      <c r="AD2285" s="9">
        <v>9943</v>
      </c>
      <c r="AE2285" s="9">
        <v>2711</v>
      </c>
      <c r="AF2285" s="9">
        <v>54386</v>
      </c>
      <c r="AG2285" s="9">
        <v>41641</v>
      </c>
      <c r="AH2285" s="9">
        <v>13343</v>
      </c>
      <c r="AI2285" s="9">
        <v>64</v>
      </c>
      <c r="AJ2285" s="9">
        <v>95765</v>
      </c>
      <c r="AK2285" s="9">
        <v>2435</v>
      </c>
      <c r="AL2285" s="9">
        <v>10499</v>
      </c>
      <c r="AM2285" s="9">
        <v>735</v>
      </c>
      <c r="AN2285" s="9">
        <v>104346</v>
      </c>
      <c r="AO2285" s="9">
        <v>2824</v>
      </c>
      <c r="AP2285" s="9">
        <v>1268</v>
      </c>
      <c r="AQ2285" s="9">
        <v>996</v>
      </c>
      <c r="AR2285" s="9">
        <v>95823</v>
      </c>
      <c r="AS2285" s="9">
        <v>13595</v>
      </c>
      <c r="AT2285" s="10">
        <v>16</v>
      </c>
    </row>
    <row r="2286" spans="1:46" ht="42.75" x14ac:dyDescent="0.25">
      <c r="A2286" s="26" t="str">
        <f t="shared" si="70"/>
        <v>2018Licensed practical nursesCanadaHospital</v>
      </c>
      <c r="B2286" s="24">
        <v>2018</v>
      </c>
      <c r="C2286" s="9" t="s">
        <v>3</v>
      </c>
      <c r="D2286" s="9" t="s">
        <v>171</v>
      </c>
      <c r="E2286" s="9" t="str">
        <f t="shared" si="71"/>
        <v>Canada</v>
      </c>
      <c r="F2286" s="9" t="s">
        <v>180</v>
      </c>
      <c r="G2286" s="9" t="s">
        <v>10</v>
      </c>
      <c r="H2286" s="9">
        <v>49388</v>
      </c>
      <c r="I2286" s="9">
        <v>44407</v>
      </c>
      <c r="J2286" s="9">
        <v>4981</v>
      </c>
      <c r="K2286" s="9">
        <v>0</v>
      </c>
      <c r="L2286" s="9">
        <v>1920</v>
      </c>
      <c r="M2286" s="9">
        <v>7146</v>
      </c>
      <c r="N2286" s="9">
        <v>8112</v>
      </c>
      <c r="O2286" s="9">
        <v>7293</v>
      </c>
      <c r="P2286" s="9">
        <v>6333</v>
      </c>
      <c r="Q2286" s="9">
        <v>5727</v>
      </c>
      <c r="R2286" s="9">
        <v>5408</v>
      </c>
      <c r="S2286" s="9">
        <v>4330</v>
      </c>
      <c r="T2286" s="9">
        <v>2244</v>
      </c>
      <c r="U2286" s="9">
        <v>683</v>
      </c>
      <c r="V2286" s="9">
        <v>192</v>
      </c>
      <c r="W2286" s="9">
        <v>0</v>
      </c>
      <c r="X2286" s="9">
        <v>46459</v>
      </c>
      <c r="Y2286" s="9">
        <v>1830</v>
      </c>
      <c r="Z2286" s="9">
        <v>1099</v>
      </c>
      <c r="AA2286" s="9">
        <v>27313</v>
      </c>
      <c r="AB2286" s="9">
        <v>11781</v>
      </c>
      <c r="AC2286" s="9">
        <v>4599</v>
      </c>
      <c r="AD2286" s="9">
        <v>4588</v>
      </c>
      <c r="AE2286" s="9">
        <v>1107</v>
      </c>
      <c r="AF2286" s="9">
        <v>23262</v>
      </c>
      <c r="AG2286" s="9">
        <v>21002</v>
      </c>
      <c r="AH2286" s="9">
        <v>5118</v>
      </c>
      <c r="AI2286" s="9">
        <v>6</v>
      </c>
      <c r="AJ2286" s="9">
        <v>46543</v>
      </c>
      <c r="AK2286" s="9">
        <v>167</v>
      </c>
      <c r="AL2286" s="9">
        <v>2622</v>
      </c>
      <c r="AM2286" s="9">
        <v>56</v>
      </c>
      <c r="AN2286" s="9">
        <v>48594</v>
      </c>
      <c r="AO2286" s="9">
        <v>540</v>
      </c>
      <c r="AP2286" s="9">
        <v>155</v>
      </c>
      <c r="AQ2286" s="9">
        <v>99</v>
      </c>
      <c r="AR2286" s="9">
        <v>44683</v>
      </c>
      <c r="AS2286" s="9">
        <v>4697</v>
      </c>
      <c r="AT2286" s="10">
        <v>8</v>
      </c>
    </row>
    <row r="2287" spans="1:46" ht="42.75" x14ac:dyDescent="0.25">
      <c r="A2287" s="26" t="str">
        <f t="shared" si="70"/>
        <v>2018Licensed practical nursesCanadaCommunity health</v>
      </c>
      <c r="B2287" s="24">
        <v>2018</v>
      </c>
      <c r="C2287" s="9" t="s">
        <v>3</v>
      </c>
      <c r="D2287" s="9" t="s">
        <v>171</v>
      </c>
      <c r="E2287" s="9" t="str">
        <f t="shared" si="71"/>
        <v>Canada</v>
      </c>
      <c r="F2287" s="9" t="s">
        <v>182</v>
      </c>
      <c r="G2287" s="9" t="s">
        <v>11</v>
      </c>
      <c r="H2287" s="9">
        <v>15729</v>
      </c>
      <c r="I2287" s="9">
        <v>14641</v>
      </c>
      <c r="J2287" s="9">
        <v>1087</v>
      </c>
      <c r="K2287" s="9">
        <v>1</v>
      </c>
      <c r="L2287" s="9">
        <v>623</v>
      </c>
      <c r="M2287" s="9">
        <v>2181</v>
      </c>
      <c r="N2287" s="9">
        <v>2670</v>
      </c>
      <c r="O2287" s="9">
        <v>2253</v>
      </c>
      <c r="P2287" s="9">
        <v>1970</v>
      </c>
      <c r="Q2287" s="9">
        <v>1941</v>
      </c>
      <c r="R2287" s="9">
        <v>1463</v>
      </c>
      <c r="S2287" s="9">
        <v>1234</v>
      </c>
      <c r="T2287" s="9">
        <v>912</v>
      </c>
      <c r="U2287" s="9">
        <v>368</v>
      </c>
      <c r="V2287" s="9">
        <v>114</v>
      </c>
      <c r="W2287" s="9">
        <v>0</v>
      </c>
      <c r="X2287" s="9">
        <v>14117</v>
      </c>
      <c r="Y2287" s="9">
        <v>1312</v>
      </c>
      <c r="Z2287" s="9">
        <v>300</v>
      </c>
      <c r="AA2287" s="9">
        <v>8603</v>
      </c>
      <c r="AB2287" s="9">
        <v>3429</v>
      </c>
      <c r="AC2287" s="9">
        <v>1734</v>
      </c>
      <c r="AD2287" s="9">
        <v>1665</v>
      </c>
      <c r="AE2287" s="9">
        <v>298</v>
      </c>
      <c r="AF2287" s="9">
        <v>8589</v>
      </c>
      <c r="AG2287" s="9">
        <v>4884</v>
      </c>
      <c r="AH2287" s="9">
        <v>2248</v>
      </c>
      <c r="AI2287" s="9">
        <v>8</v>
      </c>
      <c r="AJ2287" s="9">
        <v>12504</v>
      </c>
      <c r="AK2287" s="9">
        <v>865</v>
      </c>
      <c r="AL2287" s="9">
        <v>2336</v>
      </c>
      <c r="AM2287" s="9">
        <v>24</v>
      </c>
      <c r="AN2287" s="9">
        <v>14660</v>
      </c>
      <c r="AO2287" s="9">
        <v>839</v>
      </c>
      <c r="AP2287" s="9">
        <v>149</v>
      </c>
      <c r="AQ2287" s="9">
        <v>81</v>
      </c>
      <c r="AR2287" s="9">
        <v>12949</v>
      </c>
      <c r="AS2287" s="9">
        <v>2779</v>
      </c>
      <c r="AT2287" s="10">
        <v>1</v>
      </c>
    </row>
    <row r="2288" spans="1:46" ht="57" x14ac:dyDescent="0.25">
      <c r="A2288" s="26" t="str">
        <f t="shared" si="70"/>
        <v>2018Licensed practical nursesCanadaNursing home/long-term care</v>
      </c>
      <c r="B2288" s="24">
        <v>2018</v>
      </c>
      <c r="C2288" s="9" t="s">
        <v>3</v>
      </c>
      <c r="D2288" s="9" t="s">
        <v>171</v>
      </c>
      <c r="E2288" s="9" t="str">
        <f t="shared" si="71"/>
        <v>Canada</v>
      </c>
      <c r="F2288" s="9" t="s">
        <v>181</v>
      </c>
      <c r="G2288" s="9" t="s">
        <v>12</v>
      </c>
      <c r="H2288" s="9">
        <v>34767</v>
      </c>
      <c r="I2288" s="9">
        <v>31591</v>
      </c>
      <c r="J2288" s="9">
        <v>3176</v>
      </c>
      <c r="K2288" s="9">
        <v>0</v>
      </c>
      <c r="L2288" s="9">
        <v>1415</v>
      </c>
      <c r="M2288" s="9">
        <v>4509</v>
      </c>
      <c r="N2288" s="9">
        <v>5345</v>
      </c>
      <c r="O2288" s="9">
        <v>4711</v>
      </c>
      <c r="P2288" s="9">
        <v>4487</v>
      </c>
      <c r="Q2288" s="9">
        <v>4467</v>
      </c>
      <c r="R2288" s="9">
        <v>3855</v>
      </c>
      <c r="S2288" s="9">
        <v>3090</v>
      </c>
      <c r="T2288" s="9">
        <v>2008</v>
      </c>
      <c r="U2288" s="9">
        <v>680</v>
      </c>
      <c r="V2288" s="9">
        <v>200</v>
      </c>
      <c r="W2288" s="9">
        <v>0</v>
      </c>
      <c r="X2288" s="9">
        <v>30401</v>
      </c>
      <c r="Y2288" s="9">
        <v>3345</v>
      </c>
      <c r="Z2288" s="9">
        <v>1021</v>
      </c>
      <c r="AA2288" s="9">
        <v>20011</v>
      </c>
      <c r="AB2288" s="9">
        <v>7373</v>
      </c>
      <c r="AC2288" s="9">
        <v>3714</v>
      </c>
      <c r="AD2288" s="9">
        <v>2649</v>
      </c>
      <c r="AE2288" s="9">
        <v>1020</v>
      </c>
      <c r="AF2288" s="9">
        <v>17650</v>
      </c>
      <c r="AG2288" s="9">
        <v>12742</v>
      </c>
      <c r="AH2288" s="9">
        <v>4360</v>
      </c>
      <c r="AI2288" s="9">
        <v>15</v>
      </c>
      <c r="AJ2288" s="9">
        <v>30587</v>
      </c>
      <c r="AK2288" s="9">
        <v>1063</v>
      </c>
      <c r="AL2288" s="9">
        <v>3079</v>
      </c>
      <c r="AM2288" s="9">
        <v>38</v>
      </c>
      <c r="AN2288" s="9">
        <v>33839</v>
      </c>
      <c r="AO2288" s="9">
        <v>777</v>
      </c>
      <c r="AP2288" s="9">
        <v>78</v>
      </c>
      <c r="AQ2288" s="9">
        <v>73</v>
      </c>
      <c r="AR2288" s="9">
        <v>29633</v>
      </c>
      <c r="AS2288" s="9">
        <v>5129</v>
      </c>
      <c r="AT2288" s="10">
        <v>5</v>
      </c>
    </row>
    <row r="2289" spans="1:46" ht="42.75" x14ac:dyDescent="0.25">
      <c r="A2289" s="26" t="str">
        <f t="shared" si="70"/>
        <v>2018Licensed practical nursesCanadaOther places of work</v>
      </c>
      <c r="B2289" s="24">
        <v>2018</v>
      </c>
      <c r="C2289" s="9" t="s">
        <v>3</v>
      </c>
      <c r="D2289" s="9" t="s">
        <v>171</v>
      </c>
      <c r="E2289" s="9" t="str">
        <f t="shared" si="71"/>
        <v>Canada</v>
      </c>
      <c r="F2289" s="9" t="s">
        <v>183</v>
      </c>
      <c r="G2289" s="9" t="s">
        <v>13</v>
      </c>
      <c r="H2289" s="9">
        <v>8894</v>
      </c>
      <c r="I2289" s="9">
        <v>8124</v>
      </c>
      <c r="J2289" s="9">
        <v>770</v>
      </c>
      <c r="K2289" s="9">
        <v>0</v>
      </c>
      <c r="L2289" s="9">
        <v>230</v>
      </c>
      <c r="M2289" s="9">
        <v>1000</v>
      </c>
      <c r="N2289" s="9">
        <v>1289</v>
      </c>
      <c r="O2289" s="9">
        <v>1283</v>
      </c>
      <c r="P2289" s="9">
        <v>1234</v>
      </c>
      <c r="Q2289" s="9">
        <v>1183</v>
      </c>
      <c r="R2289" s="9">
        <v>976</v>
      </c>
      <c r="S2289" s="9">
        <v>776</v>
      </c>
      <c r="T2289" s="9">
        <v>550</v>
      </c>
      <c r="U2289" s="9">
        <v>263</v>
      </c>
      <c r="V2289" s="9">
        <v>110</v>
      </c>
      <c r="W2289" s="9">
        <v>0</v>
      </c>
      <c r="X2289" s="9">
        <v>8187</v>
      </c>
      <c r="Y2289" s="9">
        <v>449</v>
      </c>
      <c r="Z2289" s="9">
        <v>258</v>
      </c>
      <c r="AA2289" s="9">
        <v>4711</v>
      </c>
      <c r="AB2289" s="9">
        <v>2052</v>
      </c>
      <c r="AC2289" s="9">
        <v>851</v>
      </c>
      <c r="AD2289" s="9">
        <v>1024</v>
      </c>
      <c r="AE2289" s="9">
        <v>256</v>
      </c>
      <c r="AF2289" s="9">
        <v>4715</v>
      </c>
      <c r="AG2289" s="9">
        <v>2889</v>
      </c>
      <c r="AH2289" s="9">
        <v>1284</v>
      </c>
      <c r="AI2289" s="9">
        <v>6</v>
      </c>
      <c r="AJ2289" s="9">
        <v>6077</v>
      </c>
      <c r="AK2289" s="9">
        <v>333</v>
      </c>
      <c r="AL2289" s="9">
        <v>2457</v>
      </c>
      <c r="AM2289" s="9">
        <v>27</v>
      </c>
      <c r="AN2289" s="9">
        <v>7208</v>
      </c>
      <c r="AO2289" s="9">
        <v>667</v>
      </c>
      <c r="AP2289" s="9">
        <v>885</v>
      </c>
      <c r="AQ2289" s="9">
        <v>134</v>
      </c>
      <c r="AR2289" s="9">
        <v>7976</v>
      </c>
      <c r="AS2289" s="9">
        <v>918</v>
      </c>
      <c r="AT2289" s="10">
        <v>0</v>
      </c>
    </row>
    <row r="2290" spans="1:46" ht="42.75" x14ac:dyDescent="0.25">
      <c r="A2290" s="26" t="str">
        <f t="shared" si="70"/>
        <v>2018Licensed practical nursesCanadaUnknown places of work</v>
      </c>
      <c r="B2290" s="24">
        <v>2018</v>
      </c>
      <c r="C2290" s="9" t="s">
        <v>3</v>
      </c>
      <c r="D2290" s="9" t="s">
        <v>171</v>
      </c>
      <c r="E2290" s="9" t="str">
        <f t="shared" si="71"/>
        <v>Canada</v>
      </c>
      <c r="F2290" s="9" t="s">
        <v>184</v>
      </c>
      <c r="G2290" s="9" t="s">
        <v>49</v>
      </c>
      <c r="H2290" s="9">
        <v>656</v>
      </c>
      <c r="I2290" s="9">
        <v>603</v>
      </c>
      <c r="J2290" s="9">
        <v>53</v>
      </c>
      <c r="K2290" s="9">
        <v>0</v>
      </c>
      <c r="L2290" s="9">
        <v>132</v>
      </c>
      <c r="M2290" s="9">
        <v>149</v>
      </c>
      <c r="N2290" s="9">
        <v>111</v>
      </c>
      <c r="O2290" s="9">
        <v>110</v>
      </c>
      <c r="P2290" s="9">
        <v>64</v>
      </c>
      <c r="Q2290" s="9">
        <v>33</v>
      </c>
      <c r="R2290" s="9">
        <v>24</v>
      </c>
      <c r="S2290" s="9">
        <v>18</v>
      </c>
      <c r="T2290" s="9">
        <v>10</v>
      </c>
      <c r="U2290" s="9">
        <v>3</v>
      </c>
      <c r="V2290" s="9">
        <v>2</v>
      </c>
      <c r="W2290" s="9">
        <v>0</v>
      </c>
      <c r="X2290" s="9">
        <v>603</v>
      </c>
      <c r="Y2290" s="9">
        <v>22</v>
      </c>
      <c r="Z2290" s="9">
        <v>31</v>
      </c>
      <c r="AA2290" s="9">
        <v>553</v>
      </c>
      <c r="AB2290" s="9">
        <v>44</v>
      </c>
      <c r="AC2290" s="9">
        <v>12</v>
      </c>
      <c r="AD2290" s="9">
        <v>17</v>
      </c>
      <c r="AE2290" s="9">
        <v>30</v>
      </c>
      <c r="AF2290" s="9">
        <v>170</v>
      </c>
      <c r="AG2290" s="9">
        <v>124</v>
      </c>
      <c r="AH2290" s="9">
        <v>333</v>
      </c>
      <c r="AI2290" s="9">
        <v>29</v>
      </c>
      <c r="AJ2290" s="9">
        <v>54</v>
      </c>
      <c r="AK2290" s="9">
        <v>7</v>
      </c>
      <c r="AL2290" s="9">
        <v>5</v>
      </c>
      <c r="AM2290" s="9">
        <v>590</v>
      </c>
      <c r="AN2290" s="9">
        <v>45</v>
      </c>
      <c r="AO2290" s="9">
        <v>1</v>
      </c>
      <c r="AP2290" s="9">
        <v>1</v>
      </c>
      <c r="AQ2290" s="9">
        <v>609</v>
      </c>
      <c r="AR2290" s="9">
        <v>582</v>
      </c>
      <c r="AS2290" s="9">
        <v>72</v>
      </c>
      <c r="AT2290" s="10">
        <v>2</v>
      </c>
    </row>
    <row r="2291" spans="1:46" ht="57" x14ac:dyDescent="0.25">
      <c r="A2291" s="26" t="str">
        <f t="shared" si="70"/>
        <v>2018Nurse practitionersNewfoundland and LabradorAll places of work</v>
      </c>
      <c r="B2291" s="24">
        <v>2018</v>
      </c>
      <c r="C2291" s="9" t="s">
        <v>5</v>
      </c>
      <c r="D2291" s="9" t="s">
        <v>162</v>
      </c>
      <c r="E2291" s="9" t="str">
        <f t="shared" si="71"/>
        <v>Newfoundland and Labrador</v>
      </c>
      <c r="F2291" s="9" t="s">
        <v>179</v>
      </c>
      <c r="G2291" s="9" t="s">
        <v>9</v>
      </c>
      <c r="H2291" s="9">
        <v>164</v>
      </c>
      <c r="I2291" s="9">
        <v>140</v>
      </c>
      <c r="J2291" s="9">
        <v>24</v>
      </c>
      <c r="K2291" s="9">
        <v>0</v>
      </c>
      <c r="L2291" s="9">
        <v>0</v>
      </c>
      <c r="M2291" s="9">
        <v>3</v>
      </c>
      <c r="N2291" s="9">
        <v>25</v>
      </c>
      <c r="O2291" s="9">
        <v>22</v>
      </c>
      <c r="P2291" s="9">
        <v>20</v>
      </c>
      <c r="Q2291" s="9">
        <v>32</v>
      </c>
      <c r="R2291" s="9">
        <v>33</v>
      </c>
      <c r="S2291" s="9">
        <v>18</v>
      </c>
      <c r="T2291" s="9">
        <v>6</v>
      </c>
      <c r="U2291" s="9">
        <v>4</v>
      </c>
      <c r="V2291" s="9">
        <v>1</v>
      </c>
      <c r="W2291" s="9">
        <v>0</v>
      </c>
      <c r="X2291" s="9">
        <v>163</v>
      </c>
      <c r="Y2291" s="9">
        <v>1</v>
      </c>
      <c r="Z2291" s="9">
        <v>0</v>
      </c>
      <c r="AA2291" s="9">
        <v>28</v>
      </c>
      <c r="AB2291" s="9">
        <v>42</v>
      </c>
      <c r="AC2291" s="9">
        <v>60</v>
      </c>
      <c r="AD2291" s="9">
        <v>34</v>
      </c>
      <c r="AE2291" s="9">
        <v>0</v>
      </c>
      <c r="AF2291" s="9">
        <v>134</v>
      </c>
      <c r="AG2291" s="9">
        <v>10</v>
      </c>
      <c r="AH2291" s="9">
        <v>20</v>
      </c>
      <c r="AI2291" s="9">
        <v>0</v>
      </c>
      <c r="AJ2291" s="9">
        <v>6</v>
      </c>
      <c r="AK2291" s="9">
        <v>6</v>
      </c>
      <c r="AL2291" s="9">
        <v>152</v>
      </c>
      <c r="AM2291" s="9">
        <v>0</v>
      </c>
      <c r="AN2291" s="9">
        <v>153</v>
      </c>
      <c r="AO2291" s="9">
        <v>3</v>
      </c>
      <c r="AP2291" s="9">
        <v>8</v>
      </c>
      <c r="AQ2291" s="9">
        <v>0</v>
      </c>
      <c r="AR2291" s="9">
        <v>102</v>
      </c>
      <c r="AS2291" s="9">
        <v>62</v>
      </c>
      <c r="AT2291" s="10">
        <v>0</v>
      </c>
    </row>
    <row r="2292" spans="1:46" ht="57" x14ac:dyDescent="0.25">
      <c r="A2292" s="26" t="str">
        <f t="shared" si="70"/>
        <v>2018Nurse practitionersNewfoundland and LabradorHospital</v>
      </c>
      <c r="B2292" s="24">
        <v>2018</v>
      </c>
      <c r="C2292" s="9" t="s">
        <v>5</v>
      </c>
      <c r="D2292" s="9" t="s">
        <v>162</v>
      </c>
      <c r="E2292" s="9" t="str">
        <f t="shared" si="71"/>
        <v>Newfoundland and Labrador</v>
      </c>
      <c r="F2292" s="9" t="s">
        <v>180</v>
      </c>
      <c r="G2292" s="9" t="s">
        <v>10</v>
      </c>
      <c r="H2292" s="9">
        <v>71</v>
      </c>
      <c r="I2292" s="9">
        <v>60</v>
      </c>
      <c r="J2292" s="9">
        <v>11</v>
      </c>
      <c r="K2292" s="9">
        <v>0</v>
      </c>
      <c r="L2292" s="9">
        <v>0</v>
      </c>
      <c r="M2292" s="9">
        <v>2</v>
      </c>
      <c r="N2292" s="9">
        <v>15</v>
      </c>
      <c r="O2292" s="9">
        <v>9</v>
      </c>
      <c r="P2292" s="9">
        <v>13</v>
      </c>
      <c r="Q2292" s="9">
        <v>12</v>
      </c>
      <c r="R2292" s="9">
        <v>14</v>
      </c>
      <c r="S2292" s="9">
        <v>6</v>
      </c>
      <c r="T2292" s="9">
        <v>0</v>
      </c>
      <c r="U2292" s="9">
        <v>0</v>
      </c>
      <c r="V2292" s="9">
        <v>0</v>
      </c>
      <c r="W2292" s="9">
        <v>0</v>
      </c>
      <c r="X2292" s="9">
        <v>70</v>
      </c>
      <c r="Y2292" s="9">
        <v>1</v>
      </c>
      <c r="Z2292" s="9">
        <v>0</v>
      </c>
      <c r="AA2292" s="9">
        <v>16</v>
      </c>
      <c r="AB2292" s="9">
        <v>23</v>
      </c>
      <c r="AC2292" s="9">
        <v>24</v>
      </c>
      <c r="AD2292" s="9">
        <v>8</v>
      </c>
      <c r="AE2292" s="9">
        <v>0</v>
      </c>
      <c r="AF2292" s="9">
        <v>63</v>
      </c>
      <c r="AG2292" s="9">
        <v>1</v>
      </c>
      <c r="AH2292" s="9">
        <v>7</v>
      </c>
      <c r="AI2292" s="9">
        <v>0</v>
      </c>
      <c r="AJ2292" s="9">
        <v>5</v>
      </c>
      <c r="AK2292" s="9">
        <v>1</v>
      </c>
      <c r="AL2292" s="9">
        <v>65</v>
      </c>
      <c r="AM2292" s="9">
        <v>0</v>
      </c>
      <c r="AN2292" s="9">
        <v>70</v>
      </c>
      <c r="AO2292" s="9">
        <v>1</v>
      </c>
      <c r="AP2292" s="9">
        <v>0</v>
      </c>
      <c r="AQ2292" s="9">
        <v>0</v>
      </c>
      <c r="AR2292" s="9">
        <v>51</v>
      </c>
      <c r="AS2292" s="9">
        <v>20</v>
      </c>
      <c r="AT2292" s="10">
        <v>0</v>
      </c>
    </row>
    <row r="2293" spans="1:46" ht="57" x14ac:dyDescent="0.25">
      <c r="A2293" s="26" t="str">
        <f t="shared" si="70"/>
        <v>2018Nurse practitionersNewfoundland and LabradorCommunity health</v>
      </c>
      <c r="B2293" s="24">
        <v>2018</v>
      </c>
      <c r="C2293" s="9" t="s">
        <v>5</v>
      </c>
      <c r="D2293" s="9" t="s">
        <v>162</v>
      </c>
      <c r="E2293" s="9" t="str">
        <f t="shared" si="71"/>
        <v>Newfoundland and Labrador</v>
      </c>
      <c r="F2293" s="9" t="s">
        <v>182</v>
      </c>
      <c r="G2293" s="9" t="s">
        <v>11</v>
      </c>
      <c r="H2293" s="9">
        <v>46</v>
      </c>
      <c r="I2293" s="9">
        <v>42</v>
      </c>
      <c r="J2293" s="9">
        <v>4</v>
      </c>
      <c r="K2293" s="9">
        <v>0</v>
      </c>
      <c r="L2293" s="9">
        <v>0</v>
      </c>
      <c r="M2293" s="9">
        <v>1</v>
      </c>
      <c r="N2293" s="9">
        <v>7</v>
      </c>
      <c r="O2293" s="9">
        <v>6</v>
      </c>
      <c r="P2293" s="9">
        <v>2</v>
      </c>
      <c r="Q2293" s="9">
        <v>8</v>
      </c>
      <c r="R2293" s="9">
        <v>13</v>
      </c>
      <c r="S2293" s="9">
        <v>3</v>
      </c>
      <c r="T2293" s="9">
        <v>4</v>
      </c>
      <c r="U2293" s="9">
        <v>1</v>
      </c>
      <c r="V2293" s="9">
        <v>1</v>
      </c>
      <c r="W2293" s="9">
        <v>0</v>
      </c>
      <c r="X2293" s="9">
        <v>46</v>
      </c>
      <c r="Y2293" s="9">
        <v>0</v>
      </c>
      <c r="Z2293" s="9">
        <v>0</v>
      </c>
      <c r="AA2293" s="9">
        <v>9</v>
      </c>
      <c r="AB2293" s="9">
        <v>9</v>
      </c>
      <c r="AC2293" s="9">
        <v>18</v>
      </c>
      <c r="AD2293" s="9">
        <v>10</v>
      </c>
      <c r="AE2293" s="9">
        <v>0</v>
      </c>
      <c r="AF2293" s="9">
        <v>30</v>
      </c>
      <c r="AG2293" s="9">
        <v>7</v>
      </c>
      <c r="AH2293" s="9">
        <v>9</v>
      </c>
      <c r="AI2293" s="9">
        <v>0</v>
      </c>
      <c r="AJ2293" s="9">
        <v>1</v>
      </c>
      <c r="AK2293" s="9">
        <v>2</v>
      </c>
      <c r="AL2293" s="9">
        <v>43</v>
      </c>
      <c r="AM2293" s="9">
        <v>0</v>
      </c>
      <c r="AN2293" s="9">
        <v>45</v>
      </c>
      <c r="AO2293" s="9">
        <v>1</v>
      </c>
      <c r="AP2293" s="9">
        <v>0</v>
      </c>
      <c r="AQ2293" s="9">
        <v>0</v>
      </c>
      <c r="AR2293" s="9">
        <v>16</v>
      </c>
      <c r="AS2293" s="9">
        <v>30</v>
      </c>
      <c r="AT2293" s="10">
        <v>0</v>
      </c>
    </row>
    <row r="2294" spans="1:46" ht="57" x14ac:dyDescent="0.25">
      <c r="A2294" s="26" t="str">
        <f t="shared" si="70"/>
        <v>2018Nurse practitionersNewfoundland and LabradorNursing home/long-term care</v>
      </c>
      <c r="B2294" s="24">
        <v>2018</v>
      </c>
      <c r="C2294" s="9" t="s">
        <v>5</v>
      </c>
      <c r="D2294" s="9" t="s">
        <v>162</v>
      </c>
      <c r="E2294" s="9" t="str">
        <f t="shared" si="71"/>
        <v>Newfoundland and Labrador</v>
      </c>
      <c r="F2294" s="9" t="s">
        <v>181</v>
      </c>
      <c r="G2294" s="9" t="s">
        <v>12</v>
      </c>
      <c r="H2294" s="9">
        <v>16</v>
      </c>
      <c r="I2294" s="9">
        <v>14</v>
      </c>
      <c r="J2294" s="9">
        <v>2</v>
      </c>
      <c r="K2294" s="9">
        <v>0</v>
      </c>
      <c r="L2294" s="9">
        <v>0</v>
      </c>
      <c r="M2294" s="9">
        <v>0</v>
      </c>
      <c r="N2294" s="9">
        <v>2</v>
      </c>
      <c r="O2294" s="9">
        <v>3</v>
      </c>
      <c r="P2294" s="9">
        <v>2</v>
      </c>
      <c r="Q2294" s="9">
        <v>4</v>
      </c>
      <c r="R2294" s="9">
        <v>2</v>
      </c>
      <c r="S2294" s="9">
        <v>1</v>
      </c>
      <c r="T2294" s="9">
        <v>1</v>
      </c>
      <c r="U2294" s="9">
        <v>1</v>
      </c>
      <c r="V2294" s="9">
        <v>0</v>
      </c>
      <c r="W2294" s="9">
        <v>0</v>
      </c>
      <c r="X2294" s="9">
        <v>16</v>
      </c>
      <c r="Y2294" s="9">
        <v>0</v>
      </c>
      <c r="Z2294" s="9">
        <v>0</v>
      </c>
      <c r="AA2294" s="9">
        <v>3</v>
      </c>
      <c r="AB2294" s="9">
        <v>3</v>
      </c>
      <c r="AC2294" s="9">
        <v>7</v>
      </c>
      <c r="AD2294" s="9">
        <v>3</v>
      </c>
      <c r="AE2294" s="9">
        <v>0</v>
      </c>
      <c r="AF2294" s="9">
        <v>15</v>
      </c>
      <c r="AG2294" s="9">
        <v>0</v>
      </c>
      <c r="AH2294" s="9">
        <v>1</v>
      </c>
      <c r="AI2294" s="9">
        <v>0</v>
      </c>
      <c r="AJ2294" s="9">
        <v>0</v>
      </c>
      <c r="AK2294" s="9">
        <v>1</v>
      </c>
      <c r="AL2294" s="9">
        <v>15</v>
      </c>
      <c r="AM2294" s="9">
        <v>0</v>
      </c>
      <c r="AN2294" s="9">
        <v>15</v>
      </c>
      <c r="AO2294" s="9">
        <v>0</v>
      </c>
      <c r="AP2294" s="9">
        <v>1</v>
      </c>
      <c r="AQ2294" s="9">
        <v>0</v>
      </c>
      <c r="AR2294" s="9">
        <v>9</v>
      </c>
      <c r="AS2294" s="9">
        <v>7</v>
      </c>
      <c r="AT2294" s="10">
        <v>0</v>
      </c>
    </row>
    <row r="2295" spans="1:46" ht="57" x14ac:dyDescent="0.25">
      <c r="A2295" s="26" t="str">
        <f t="shared" si="70"/>
        <v>2018Nurse practitionersNewfoundland and LabradorOther places of work</v>
      </c>
      <c r="B2295" s="24">
        <v>2018</v>
      </c>
      <c r="C2295" s="9" t="s">
        <v>5</v>
      </c>
      <c r="D2295" s="9" t="s">
        <v>162</v>
      </c>
      <c r="E2295" s="9" t="str">
        <f t="shared" si="71"/>
        <v>Newfoundland and Labrador</v>
      </c>
      <c r="F2295" s="9" t="s">
        <v>183</v>
      </c>
      <c r="G2295" s="9" t="s">
        <v>13</v>
      </c>
      <c r="H2295" s="9">
        <v>31</v>
      </c>
      <c r="I2295" s="9">
        <v>24</v>
      </c>
      <c r="J2295" s="9">
        <v>7</v>
      </c>
      <c r="K2295" s="9">
        <v>0</v>
      </c>
      <c r="L2295" s="9">
        <v>0</v>
      </c>
      <c r="M2295" s="9">
        <v>0</v>
      </c>
      <c r="N2295" s="9">
        <v>1</v>
      </c>
      <c r="O2295" s="9">
        <v>4</v>
      </c>
      <c r="P2295" s="9">
        <v>3</v>
      </c>
      <c r="Q2295" s="9">
        <v>8</v>
      </c>
      <c r="R2295" s="9">
        <v>4</v>
      </c>
      <c r="S2295" s="9">
        <v>8</v>
      </c>
      <c r="T2295" s="9">
        <v>1</v>
      </c>
      <c r="U2295" s="9">
        <v>2</v>
      </c>
      <c r="V2295" s="9">
        <v>0</v>
      </c>
      <c r="W2295" s="9">
        <v>0</v>
      </c>
      <c r="X2295" s="9">
        <v>31</v>
      </c>
      <c r="Y2295" s="9">
        <v>0</v>
      </c>
      <c r="Z2295" s="9">
        <v>0</v>
      </c>
      <c r="AA2295" s="9">
        <v>0</v>
      </c>
      <c r="AB2295" s="9">
        <v>7</v>
      </c>
      <c r="AC2295" s="9">
        <v>11</v>
      </c>
      <c r="AD2295" s="9">
        <v>13</v>
      </c>
      <c r="AE2295" s="9">
        <v>0</v>
      </c>
      <c r="AF2295" s="9">
        <v>26</v>
      </c>
      <c r="AG2295" s="9">
        <v>2</v>
      </c>
      <c r="AH2295" s="9">
        <v>3</v>
      </c>
      <c r="AI2295" s="9">
        <v>0</v>
      </c>
      <c r="AJ2295" s="9">
        <v>0</v>
      </c>
      <c r="AK2295" s="9">
        <v>2</v>
      </c>
      <c r="AL2295" s="9">
        <v>29</v>
      </c>
      <c r="AM2295" s="9">
        <v>0</v>
      </c>
      <c r="AN2295" s="9">
        <v>23</v>
      </c>
      <c r="AO2295" s="9">
        <v>1</v>
      </c>
      <c r="AP2295" s="9">
        <v>7</v>
      </c>
      <c r="AQ2295" s="9">
        <v>0</v>
      </c>
      <c r="AR2295" s="9">
        <v>26</v>
      </c>
      <c r="AS2295" s="9">
        <v>5</v>
      </c>
      <c r="AT2295" s="10">
        <v>0</v>
      </c>
    </row>
    <row r="2296" spans="1:46" ht="42.75" x14ac:dyDescent="0.25">
      <c r="A2296" s="26" t="str">
        <f t="shared" si="70"/>
        <v>2018Nurse practitionersPrince Edward IslandAll places of work</v>
      </c>
      <c r="B2296" s="24">
        <v>2018</v>
      </c>
      <c r="C2296" s="9" t="s">
        <v>5</v>
      </c>
      <c r="D2296" s="9" t="s">
        <v>163</v>
      </c>
      <c r="E2296" s="9" t="str">
        <f t="shared" si="71"/>
        <v>Prince Edward Island</v>
      </c>
      <c r="F2296" s="9" t="s">
        <v>179</v>
      </c>
      <c r="G2296" s="9" t="s">
        <v>9</v>
      </c>
      <c r="H2296" s="9">
        <v>28</v>
      </c>
      <c r="I2296" s="9">
        <v>27</v>
      </c>
      <c r="J2296" s="9">
        <v>1</v>
      </c>
      <c r="K2296" s="9">
        <v>0</v>
      </c>
      <c r="L2296" s="9">
        <v>0</v>
      </c>
      <c r="M2296" s="9">
        <v>0</v>
      </c>
      <c r="N2296" s="9">
        <v>6</v>
      </c>
      <c r="O2296" s="9">
        <v>9</v>
      </c>
      <c r="P2296" s="9">
        <v>6</v>
      </c>
      <c r="Q2296" s="9">
        <v>5</v>
      </c>
      <c r="R2296" s="9">
        <v>1</v>
      </c>
      <c r="S2296" s="9">
        <v>1</v>
      </c>
      <c r="T2296" s="9">
        <v>0</v>
      </c>
      <c r="U2296" s="9">
        <v>0</v>
      </c>
      <c r="V2296" s="9">
        <v>0</v>
      </c>
      <c r="W2296" s="9">
        <v>0</v>
      </c>
      <c r="X2296" s="9">
        <v>27</v>
      </c>
      <c r="Y2296" s="9">
        <v>1</v>
      </c>
      <c r="Z2296" s="9">
        <v>0</v>
      </c>
      <c r="AA2296" s="9">
        <v>9</v>
      </c>
      <c r="AB2296" s="9">
        <v>15</v>
      </c>
      <c r="AC2296" s="9">
        <v>2</v>
      </c>
      <c r="AD2296" s="9">
        <v>2</v>
      </c>
      <c r="AE2296" s="9">
        <v>0</v>
      </c>
      <c r="AF2296" s="9">
        <v>21</v>
      </c>
      <c r="AG2296" s="9">
        <v>2</v>
      </c>
      <c r="AH2296" s="9">
        <v>5</v>
      </c>
      <c r="AI2296" s="9">
        <v>0</v>
      </c>
      <c r="AJ2296" s="9">
        <v>1</v>
      </c>
      <c r="AK2296" s="9">
        <v>0</v>
      </c>
      <c r="AL2296" s="9">
        <v>27</v>
      </c>
      <c r="AM2296" s="9">
        <v>0</v>
      </c>
      <c r="AN2296" s="9">
        <v>26</v>
      </c>
      <c r="AO2296" s="9">
        <v>1</v>
      </c>
      <c r="AP2296" s="9">
        <v>1</v>
      </c>
      <c r="AQ2296" s="9">
        <v>0</v>
      </c>
      <c r="AR2296" s="9">
        <v>17</v>
      </c>
      <c r="AS2296" s="9">
        <v>11</v>
      </c>
      <c r="AT2296" s="10">
        <v>0</v>
      </c>
    </row>
    <row r="2297" spans="1:46" ht="42.75" x14ac:dyDescent="0.25">
      <c r="A2297" s="26" t="str">
        <f t="shared" si="70"/>
        <v>2018Nurse practitionersPrince Edward IslandHospital</v>
      </c>
      <c r="B2297" s="24">
        <v>2018</v>
      </c>
      <c r="C2297" s="9" t="s">
        <v>5</v>
      </c>
      <c r="D2297" s="9" t="s">
        <v>163</v>
      </c>
      <c r="E2297" s="9" t="str">
        <f t="shared" si="71"/>
        <v>Prince Edward Island</v>
      </c>
      <c r="F2297" s="9" t="s">
        <v>180</v>
      </c>
      <c r="G2297" s="9" t="s">
        <v>10</v>
      </c>
      <c r="H2297" s="9">
        <v>3</v>
      </c>
      <c r="I2297" s="9">
        <v>3</v>
      </c>
      <c r="J2297" s="9">
        <v>0</v>
      </c>
      <c r="K2297" s="9">
        <v>0</v>
      </c>
      <c r="L2297" s="9">
        <v>0</v>
      </c>
      <c r="M2297" s="9">
        <v>0</v>
      </c>
      <c r="N2297" s="9">
        <v>0</v>
      </c>
      <c r="O2297" s="9">
        <v>0</v>
      </c>
      <c r="P2297" s="9">
        <v>2</v>
      </c>
      <c r="Q2297" s="9">
        <v>1</v>
      </c>
      <c r="R2297" s="9">
        <v>0</v>
      </c>
      <c r="S2297" s="9">
        <v>0</v>
      </c>
      <c r="T2297" s="9">
        <v>0</v>
      </c>
      <c r="U2297" s="9">
        <v>0</v>
      </c>
      <c r="V2297" s="9">
        <v>0</v>
      </c>
      <c r="W2297" s="9">
        <v>0</v>
      </c>
      <c r="X2297" s="9">
        <v>3</v>
      </c>
      <c r="Y2297" s="9">
        <v>0</v>
      </c>
      <c r="Z2297" s="9">
        <v>0</v>
      </c>
      <c r="AA2297" s="9">
        <v>1</v>
      </c>
      <c r="AB2297" s="9">
        <v>2</v>
      </c>
      <c r="AC2297" s="9">
        <v>0</v>
      </c>
      <c r="AD2297" s="9">
        <v>0</v>
      </c>
      <c r="AE2297" s="9">
        <v>0</v>
      </c>
      <c r="AF2297" s="9">
        <v>2</v>
      </c>
      <c r="AG2297" s="9">
        <v>1</v>
      </c>
      <c r="AH2297" s="9">
        <v>0</v>
      </c>
      <c r="AI2297" s="9">
        <v>0</v>
      </c>
      <c r="AJ2297" s="9">
        <v>1</v>
      </c>
      <c r="AK2297" s="9">
        <v>0</v>
      </c>
      <c r="AL2297" s="9">
        <v>2</v>
      </c>
      <c r="AM2297" s="9">
        <v>0</v>
      </c>
      <c r="AN2297" s="9">
        <v>3</v>
      </c>
      <c r="AO2297" s="9">
        <v>0</v>
      </c>
      <c r="AP2297" s="9">
        <v>0</v>
      </c>
      <c r="AQ2297" s="9">
        <v>0</v>
      </c>
      <c r="AR2297" s="9">
        <v>2</v>
      </c>
      <c r="AS2297" s="9">
        <v>1</v>
      </c>
      <c r="AT2297" s="10">
        <v>0</v>
      </c>
    </row>
    <row r="2298" spans="1:46" ht="42.75" x14ac:dyDescent="0.25">
      <c r="A2298" s="26" t="str">
        <f t="shared" si="70"/>
        <v>2018Nurse practitionersPrince Edward IslandCommunity health</v>
      </c>
      <c r="B2298" s="24">
        <v>2018</v>
      </c>
      <c r="C2298" s="9" t="s">
        <v>5</v>
      </c>
      <c r="D2298" s="9" t="s">
        <v>163</v>
      </c>
      <c r="E2298" s="9" t="str">
        <f t="shared" si="71"/>
        <v>Prince Edward Island</v>
      </c>
      <c r="F2298" s="9" t="s">
        <v>182</v>
      </c>
      <c r="G2298" s="9" t="s">
        <v>11</v>
      </c>
      <c r="H2298" s="9">
        <v>17</v>
      </c>
      <c r="I2298" s="9">
        <v>16</v>
      </c>
      <c r="J2298" s="9">
        <v>1</v>
      </c>
      <c r="K2298" s="9">
        <v>0</v>
      </c>
      <c r="L2298" s="9">
        <v>0</v>
      </c>
      <c r="M2298" s="9">
        <v>0</v>
      </c>
      <c r="N2298" s="9">
        <v>4</v>
      </c>
      <c r="O2298" s="9">
        <v>8</v>
      </c>
      <c r="P2298" s="9">
        <v>2</v>
      </c>
      <c r="Q2298" s="9">
        <v>2</v>
      </c>
      <c r="R2298" s="9">
        <v>0</v>
      </c>
      <c r="S2298" s="9">
        <v>1</v>
      </c>
      <c r="T2298" s="9">
        <v>0</v>
      </c>
      <c r="U2298" s="9">
        <v>0</v>
      </c>
      <c r="V2298" s="9">
        <v>0</v>
      </c>
      <c r="W2298" s="9">
        <v>0</v>
      </c>
      <c r="X2298" s="9">
        <v>16</v>
      </c>
      <c r="Y2298" s="9">
        <v>1</v>
      </c>
      <c r="Z2298" s="9">
        <v>0</v>
      </c>
      <c r="AA2298" s="9">
        <v>4</v>
      </c>
      <c r="AB2298" s="9">
        <v>11</v>
      </c>
      <c r="AC2298" s="9">
        <v>1</v>
      </c>
      <c r="AD2298" s="9">
        <v>1</v>
      </c>
      <c r="AE2298" s="9">
        <v>0</v>
      </c>
      <c r="AF2298" s="9">
        <v>13</v>
      </c>
      <c r="AG2298" s="9">
        <v>1</v>
      </c>
      <c r="AH2298" s="9">
        <v>3</v>
      </c>
      <c r="AI2298" s="9">
        <v>0</v>
      </c>
      <c r="AJ2298" s="9">
        <v>0</v>
      </c>
      <c r="AK2298" s="9">
        <v>0</v>
      </c>
      <c r="AL2298" s="9">
        <v>17</v>
      </c>
      <c r="AM2298" s="9">
        <v>0</v>
      </c>
      <c r="AN2298" s="9">
        <v>17</v>
      </c>
      <c r="AO2298" s="9">
        <v>0</v>
      </c>
      <c r="AP2298" s="9">
        <v>0</v>
      </c>
      <c r="AQ2298" s="9">
        <v>0</v>
      </c>
      <c r="AR2298" s="9">
        <v>8</v>
      </c>
      <c r="AS2298" s="9">
        <v>9</v>
      </c>
      <c r="AT2298" s="10">
        <v>0</v>
      </c>
    </row>
    <row r="2299" spans="1:46" ht="57" x14ac:dyDescent="0.25">
      <c r="A2299" s="26" t="str">
        <f t="shared" si="70"/>
        <v>2018Nurse practitionersPrince Edward IslandNursing home/long-term care</v>
      </c>
      <c r="B2299" s="24">
        <v>2018</v>
      </c>
      <c r="C2299" s="9" t="s">
        <v>5</v>
      </c>
      <c r="D2299" s="9" t="s">
        <v>163</v>
      </c>
      <c r="E2299" s="9" t="str">
        <f t="shared" si="71"/>
        <v>Prince Edward Island</v>
      </c>
      <c r="F2299" s="9" t="s">
        <v>181</v>
      </c>
      <c r="G2299" s="9" t="s">
        <v>12</v>
      </c>
      <c r="H2299" s="9">
        <v>3</v>
      </c>
      <c r="I2299" s="9">
        <v>3</v>
      </c>
      <c r="J2299" s="9">
        <v>0</v>
      </c>
      <c r="K2299" s="9">
        <v>0</v>
      </c>
      <c r="L2299" s="9">
        <v>0</v>
      </c>
      <c r="M2299" s="9">
        <v>0</v>
      </c>
      <c r="N2299" s="9">
        <v>1</v>
      </c>
      <c r="O2299" s="9">
        <v>1</v>
      </c>
      <c r="P2299" s="9">
        <v>0</v>
      </c>
      <c r="Q2299" s="9">
        <v>1</v>
      </c>
      <c r="R2299" s="9">
        <v>0</v>
      </c>
      <c r="S2299" s="9">
        <v>0</v>
      </c>
      <c r="T2299" s="9">
        <v>0</v>
      </c>
      <c r="U2299" s="9">
        <v>0</v>
      </c>
      <c r="V2299" s="9">
        <v>0</v>
      </c>
      <c r="W2299" s="9">
        <v>0</v>
      </c>
      <c r="X2299" s="9">
        <v>3</v>
      </c>
      <c r="Y2299" s="9">
        <v>0</v>
      </c>
      <c r="Z2299" s="9">
        <v>0</v>
      </c>
      <c r="AA2299" s="9">
        <v>2</v>
      </c>
      <c r="AB2299" s="9">
        <v>1</v>
      </c>
      <c r="AC2299" s="9">
        <v>0</v>
      </c>
      <c r="AD2299" s="9">
        <v>0</v>
      </c>
      <c r="AE2299" s="9">
        <v>0</v>
      </c>
      <c r="AF2299" s="9">
        <v>1</v>
      </c>
      <c r="AG2299" s="9">
        <v>0</v>
      </c>
      <c r="AH2299" s="9">
        <v>2</v>
      </c>
      <c r="AI2299" s="9">
        <v>0</v>
      </c>
      <c r="AJ2299" s="9">
        <v>0</v>
      </c>
      <c r="AK2299" s="9">
        <v>0</v>
      </c>
      <c r="AL2299" s="9">
        <v>3</v>
      </c>
      <c r="AM2299" s="9">
        <v>0</v>
      </c>
      <c r="AN2299" s="9">
        <v>3</v>
      </c>
      <c r="AO2299" s="9">
        <v>0</v>
      </c>
      <c r="AP2299" s="9">
        <v>0</v>
      </c>
      <c r="AQ2299" s="9">
        <v>0</v>
      </c>
      <c r="AR2299" s="9">
        <v>3</v>
      </c>
      <c r="AS2299" s="9">
        <v>0</v>
      </c>
      <c r="AT2299" s="10">
        <v>0</v>
      </c>
    </row>
    <row r="2300" spans="1:46" ht="42.75" x14ac:dyDescent="0.25">
      <c r="A2300" s="26" t="str">
        <f t="shared" si="70"/>
        <v>2018Nurse practitionersPrince Edward IslandOther places of work</v>
      </c>
      <c r="B2300" s="24">
        <v>2018</v>
      </c>
      <c r="C2300" s="9" t="s">
        <v>5</v>
      </c>
      <c r="D2300" s="9" t="s">
        <v>163</v>
      </c>
      <c r="E2300" s="9" t="str">
        <f t="shared" si="71"/>
        <v>Prince Edward Island</v>
      </c>
      <c r="F2300" s="9" t="s">
        <v>183</v>
      </c>
      <c r="G2300" s="9" t="s">
        <v>13</v>
      </c>
      <c r="H2300" s="9">
        <v>5</v>
      </c>
      <c r="I2300" s="9">
        <v>5</v>
      </c>
      <c r="J2300" s="9">
        <v>0</v>
      </c>
      <c r="K2300" s="9">
        <v>0</v>
      </c>
      <c r="L2300" s="9">
        <v>0</v>
      </c>
      <c r="M2300" s="9">
        <v>0</v>
      </c>
      <c r="N2300" s="9">
        <v>1</v>
      </c>
      <c r="O2300" s="9">
        <v>0</v>
      </c>
      <c r="P2300" s="9">
        <v>2</v>
      </c>
      <c r="Q2300" s="9">
        <v>1</v>
      </c>
      <c r="R2300" s="9">
        <v>1</v>
      </c>
      <c r="S2300" s="9">
        <v>0</v>
      </c>
      <c r="T2300" s="9">
        <v>0</v>
      </c>
      <c r="U2300" s="9">
        <v>0</v>
      </c>
      <c r="V2300" s="9">
        <v>0</v>
      </c>
      <c r="W2300" s="9">
        <v>0</v>
      </c>
      <c r="X2300" s="9">
        <v>5</v>
      </c>
      <c r="Y2300" s="9">
        <v>0</v>
      </c>
      <c r="Z2300" s="9">
        <v>0</v>
      </c>
      <c r="AA2300" s="9">
        <v>2</v>
      </c>
      <c r="AB2300" s="9">
        <v>1</v>
      </c>
      <c r="AC2300" s="9">
        <v>1</v>
      </c>
      <c r="AD2300" s="9">
        <v>1</v>
      </c>
      <c r="AE2300" s="9">
        <v>0</v>
      </c>
      <c r="AF2300" s="9">
        <v>5</v>
      </c>
      <c r="AG2300" s="9">
        <v>0</v>
      </c>
      <c r="AH2300" s="9">
        <v>0</v>
      </c>
      <c r="AI2300" s="9">
        <v>0</v>
      </c>
      <c r="AJ2300" s="9">
        <v>0</v>
      </c>
      <c r="AK2300" s="9">
        <v>0</v>
      </c>
      <c r="AL2300" s="9">
        <v>5</v>
      </c>
      <c r="AM2300" s="9">
        <v>0</v>
      </c>
      <c r="AN2300" s="9">
        <v>3</v>
      </c>
      <c r="AO2300" s="9">
        <v>1</v>
      </c>
      <c r="AP2300" s="9">
        <v>1</v>
      </c>
      <c r="AQ2300" s="9">
        <v>0</v>
      </c>
      <c r="AR2300" s="9">
        <v>4</v>
      </c>
      <c r="AS2300" s="9">
        <v>1</v>
      </c>
      <c r="AT2300" s="10">
        <v>0</v>
      </c>
    </row>
    <row r="2301" spans="1:46" ht="42.75" x14ac:dyDescent="0.25">
      <c r="A2301" s="26" t="str">
        <f t="shared" si="70"/>
        <v>2018Nurse practitionersNova ScotiaAll places of work</v>
      </c>
      <c r="B2301" s="24">
        <v>2018</v>
      </c>
      <c r="C2301" s="9" t="s">
        <v>5</v>
      </c>
      <c r="D2301" s="9" t="s">
        <v>164</v>
      </c>
      <c r="E2301" s="9" t="str">
        <f t="shared" si="71"/>
        <v>Nova Scotia</v>
      </c>
      <c r="F2301" s="9" t="s">
        <v>179</v>
      </c>
      <c r="G2301" s="9" t="s">
        <v>9</v>
      </c>
      <c r="H2301" s="9">
        <v>175</v>
      </c>
      <c r="I2301" s="9">
        <v>169</v>
      </c>
      <c r="J2301" s="9">
        <v>6</v>
      </c>
      <c r="K2301" s="9">
        <v>0</v>
      </c>
      <c r="L2301" s="9">
        <v>0</v>
      </c>
      <c r="M2301" s="9">
        <v>5</v>
      </c>
      <c r="N2301" s="9">
        <v>16</v>
      </c>
      <c r="O2301" s="9">
        <v>26</v>
      </c>
      <c r="P2301" s="9">
        <v>29</v>
      </c>
      <c r="Q2301" s="9">
        <v>32</v>
      </c>
      <c r="R2301" s="9">
        <v>26</v>
      </c>
      <c r="S2301" s="9">
        <v>29</v>
      </c>
      <c r="T2301" s="9">
        <v>10</v>
      </c>
      <c r="U2301" s="9">
        <v>2</v>
      </c>
      <c r="V2301" s="9">
        <v>0</v>
      </c>
      <c r="W2301" s="9">
        <v>0</v>
      </c>
      <c r="X2301" s="9">
        <v>171</v>
      </c>
      <c r="Y2301" s="9">
        <v>4</v>
      </c>
      <c r="Z2301" s="9">
        <v>0</v>
      </c>
      <c r="AA2301" s="9">
        <v>26</v>
      </c>
      <c r="AB2301" s="9">
        <v>52</v>
      </c>
      <c r="AC2301" s="9">
        <v>50</v>
      </c>
      <c r="AD2301" s="9">
        <v>47</v>
      </c>
      <c r="AE2301" s="9">
        <v>0</v>
      </c>
      <c r="AF2301" s="9">
        <v>147</v>
      </c>
      <c r="AG2301" s="9">
        <v>15</v>
      </c>
      <c r="AH2301" s="9">
        <v>13</v>
      </c>
      <c r="AI2301" s="9">
        <v>0</v>
      </c>
      <c r="AJ2301" s="9">
        <v>14</v>
      </c>
      <c r="AK2301" s="9">
        <v>2</v>
      </c>
      <c r="AL2301" s="9">
        <v>159</v>
      </c>
      <c r="AM2301" s="9">
        <v>0</v>
      </c>
      <c r="AN2301" s="9">
        <v>165</v>
      </c>
      <c r="AO2301" s="9">
        <v>3</v>
      </c>
      <c r="AP2301" s="9">
        <v>7</v>
      </c>
      <c r="AQ2301" s="9">
        <v>0</v>
      </c>
      <c r="AR2301" s="9">
        <v>119</v>
      </c>
      <c r="AS2301" s="9">
        <v>56</v>
      </c>
      <c r="AT2301" s="10">
        <v>0</v>
      </c>
    </row>
    <row r="2302" spans="1:46" ht="42.75" x14ac:dyDescent="0.25">
      <c r="A2302" s="26" t="str">
        <f t="shared" si="70"/>
        <v>2018Nurse practitionersNova ScotiaHospital</v>
      </c>
      <c r="B2302" s="24">
        <v>2018</v>
      </c>
      <c r="C2302" s="9" t="s">
        <v>5</v>
      </c>
      <c r="D2302" s="9" t="s">
        <v>164</v>
      </c>
      <c r="E2302" s="9" t="str">
        <f t="shared" si="71"/>
        <v>Nova Scotia</v>
      </c>
      <c r="F2302" s="9" t="s">
        <v>180</v>
      </c>
      <c r="G2302" s="9" t="s">
        <v>10</v>
      </c>
      <c r="H2302" s="9">
        <v>70</v>
      </c>
      <c r="I2302" s="9">
        <v>68</v>
      </c>
      <c r="J2302" s="9">
        <v>2</v>
      </c>
      <c r="K2302" s="9">
        <v>0</v>
      </c>
      <c r="L2302" s="9">
        <v>0</v>
      </c>
      <c r="M2302" s="9">
        <v>1</v>
      </c>
      <c r="N2302" s="9">
        <v>6</v>
      </c>
      <c r="O2302" s="9">
        <v>12</v>
      </c>
      <c r="P2302" s="9">
        <v>10</v>
      </c>
      <c r="Q2302" s="9">
        <v>14</v>
      </c>
      <c r="R2302" s="9">
        <v>12</v>
      </c>
      <c r="S2302" s="9">
        <v>12</v>
      </c>
      <c r="T2302" s="9">
        <v>3</v>
      </c>
      <c r="U2302" s="9">
        <v>0</v>
      </c>
      <c r="V2302" s="9">
        <v>0</v>
      </c>
      <c r="W2302" s="9">
        <v>0</v>
      </c>
      <c r="X2302" s="9">
        <v>69</v>
      </c>
      <c r="Y2302" s="9">
        <v>1</v>
      </c>
      <c r="Z2302" s="9">
        <v>0</v>
      </c>
      <c r="AA2302" s="9">
        <v>11</v>
      </c>
      <c r="AB2302" s="9">
        <v>19</v>
      </c>
      <c r="AC2302" s="9">
        <v>20</v>
      </c>
      <c r="AD2302" s="9">
        <v>20</v>
      </c>
      <c r="AE2302" s="9">
        <v>0</v>
      </c>
      <c r="AF2302" s="9">
        <v>57</v>
      </c>
      <c r="AG2302" s="9">
        <v>6</v>
      </c>
      <c r="AH2302" s="9">
        <v>7</v>
      </c>
      <c r="AI2302" s="9">
        <v>0</v>
      </c>
      <c r="AJ2302" s="9">
        <v>10</v>
      </c>
      <c r="AK2302" s="9">
        <v>1</v>
      </c>
      <c r="AL2302" s="9">
        <v>59</v>
      </c>
      <c r="AM2302" s="9">
        <v>0</v>
      </c>
      <c r="AN2302" s="9">
        <v>69</v>
      </c>
      <c r="AO2302" s="9">
        <v>1</v>
      </c>
      <c r="AP2302" s="9">
        <v>0</v>
      </c>
      <c r="AQ2302" s="9">
        <v>0</v>
      </c>
      <c r="AR2302" s="9">
        <v>67</v>
      </c>
      <c r="AS2302" s="9">
        <v>3</v>
      </c>
      <c r="AT2302" s="10">
        <v>0</v>
      </c>
    </row>
    <row r="2303" spans="1:46" ht="42.75" x14ac:dyDescent="0.25">
      <c r="A2303" s="26" t="str">
        <f t="shared" si="70"/>
        <v>2018Nurse practitionersNova ScotiaCommunity health</v>
      </c>
      <c r="B2303" s="24">
        <v>2018</v>
      </c>
      <c r="C2303" s="9" t="s">
        <v>5</v>
      </c>
      <c r="D2303" s="9" t="s">
        <v>164</v>
      </c>
      <c r="E2303" s="9" t="str">
        <f t="shared" si="71"/>
        <v>Nova Scotia</v>
      </c>
      <c r="F2303" s="9" t="s">
        <v>182</v>
      </c>
      <c r="G2303" s="9" t="s">
        <v>11</v>
      </c>
      <c r="H2303" s="9">
        <v>80</v>
      </c>
      <c r="I2303" s="9">
        <v>78</v>
      </c>
      <c r="J2303" s="9">
        <v>2</v>
      </c>
      <c r="K2303" s="9">
        <v>0</v>
      </c>
      <c r="L2303" s="9">
        <v>0</v>
      </c>
      <c r="M2303" s="9">
        <v>3</v>
      </c>
      <c r="N2303" s="9">
        <v>8</v>
      </c>
      <c r="O2303" s="9">
        <v>9</v>
      </c>
      <c r="P2303" s="9">
        <v>17</v>
      </c>
      <c r="Q2303" s="9">
        <v>16</v>
      </c>
      <c r="R2303" s="9">
        <v>10</v>
      </c>
      <c r="S2303" s="9">
        <v>12</v>
      </c>
      <c r="T2303" s="9">
        <v>4</v>
      </c>
      <c r="U2303" s="9">
        <v>1</v>
      </c>
      <c r="V2303" s="9">
        <v>0</v>
      </c>
      <c r="W2303" s="9">
        <v>0</v>
      </c>
      <c r="X2303" s="9">
        <v>77</v>
      </c>
      <c r="Y2303" s="9">
        <v>3</v>
      </c>
      <c r="Z2303" s="9">
        <v>0</v>
      </c>
      <c r="AA2303" s="9">
        <v>12</v>
      </c>
      <c r="AB2303" s="9">
        <v>26</v>
      </c>
      <c r="AC2303" s="9">
        <v>26</v>
      </c>
      <c r="AD2303" s="9">
        <v>16</v>
      </c>
      <c r="AE2303" s="9">
        <v>0</v>
      </c>
      <c r="AF2303" s="9">
        <v>69</v>
      </c>
      <c r="AG2303" s="9">
        <v>6</v>
      </c>
      <c r="AH2303" s="9">
        <v>5</v>
      </c>
      <c r="AI2303" s="9">
        <v>0</v>
      </c>
      <c r="AJ2303" s="9">
        <v>3</v>
      </c>
      <c r="AK2303" s="9">
        <v>0</v>
      </c>
      <c r="AL2303" s="9">
        <v>77</v>
      </c>
      <c r="AM2303" s="9">
        <v>0</v>
      </c>
      <c r="AN2303" s="9">
        <v>79</v>
      </c>
      <c r="AO2303" s="9">
        <v>0</v>
      </c>
      <c r="AP2303" s="9">
        <v>1</v>
      </c>
      <c r="AQ2303" s="9">
        <v>0</v>
      </c>
      <c r="AR2303" s="9">
        <v>36</v>
      </c>
      <c r="AS2303" s="9">
        <v>44</v>
      </c>
      <c r="AT2303" s="10">
        <v>0</v>
      </c>
    </row>
    <row r="2304" spans="1:46" ht="57" x14ac:dyDescent="0.25">
      <c r="A2304" s="26" t="str">
        <f t="shared" si="70"/>
        <v>2018Nurse practitionersNova ScotiaNursing home/long-term care</v>
      </c>
      <c r="B2304" s="24">
        <v>2018</v>
      </c>
      <c r="C2304" s="9" t="s">
        <v>5</v>
      </c>
      <c r="D2304" s="9" t="s">
        <v>164</v>
      </c>
      <c r="E2304" s="9" t="str">
        <f t="shared" si="71"/>
        <v>Nova Scotia</v>
      </c>
      <c r="F2304" s="9" t="s">
        <v>181</v>
      </c>
      <c r="G2304" s="9" t="s">
        <v>12</v>
      </c>
      <c r="H2304" s="9">
        <v>3</v>
      </c>
      <c r="I2304" s="9">
        <v>3</v>
      </c>
      <c r="J2304" s="9">
        <v>0</v>
      </c>
      <c r="K2304" s="9">
        <v>0</v>
      </c>
      <c r="L2304" s="9">
        <v>0</v>
      </c>
      <c r="M2304" s="9">
        <v>0</v>
      </c>
      <c r="N2304" s="9">
        <v>0</v>
      </c>
      <c r="O2304" s="9">
        <v>1</v>
      </c>
      <c r="P2304" s="9">
        <v>0</v>
      </c>
      <c r="Q2304" s="9">
        <v>0</v>
      </c>
      <c r="R2304" s="9">
        <v>0</v>
      </c>
      <c r="S2304" s="9">
        <v>1</v>
      </c>
      <c r="T2304" s="9">
        <v>1</v>
      </c>
      <c r="U2304" s="9">
        <v>0</v>
      </c>
      <c r="V2304" s="9">
        <v>0</v>
      </c>
      <c r="W2304" s="9">
        <v>0</v>
      </c>
      <c r="X2304" s="9">
        <v>3</v>
      </c>
      <c r="Y2304" s="9">
        <v>0</v>
      </c>
      <c r="Z2304" s="9">
        <v>0</v>
      </c>
      <c r="AA2304" s="9">
        <v>0</v>
      </c>
      <c r="AB2304" s="9">
        <v>1</v>
      </c>
      <c r="AC2304" s="9">
        <v>0</v>
      </c>
      <c r="AD2304" s="9">
        <v>2</v>
      </c>
      <c r="AE2304" s="9">
        <v>0</v>
      </c>
      <c r="AF2304" s="9">
        <v>2</v>
      </c>
      <c r="AG2304" s="9">
        <v>1</v>
      </c>
      <c r="AH2304" s="9">
        <v>0</v>
      </c>
      <c r="AI2304" s="9">
        <v>0</v>
      </c>
      <c r="AJ2304" s="9">
        <v>0</v>
      </c>
      <c r="AK2304" s="9">
        <v>0</v>
      </c>
      <c r="AL2304" s="9">
        <v>3</v>
      </c>
      <c r="AM2304" s="9">
        <v>0</v>
      </c>
      <c r="AN2304" s="9">
        <v>3</v>
      </c>
      <c r="AO2304" s="9">
        <v>0</v>
      </c>
      <c r="AP2304" s="9">
        <v>0</v>
      </c>
      <c r="AQ2304" s="9">
        <v>0</v>
      </c>
      <c r="AR2304" s="9">
        <v>2</v>
      </c>
      <c r="AS2304" s="9">
        <v>1</v>
      </c>
      <c r="AT2304" s="10">
        <v>0</v>
      </c>
    </row>
    <row r="2305" spans="1:46" ht="42.75" x14ac:dyDescent="0.25">
      <c r="A2305" s="26" t="str">
        <f t="shared" si="70"/>
        <v>2018Nurse practitionersNova ScotiaOther places of work</v>
      </c>
      <c r="B2305" s="24">
        <v>2018</v>
      </c>
      <c r="C2305" s="9" t="s">
        <v>5</v>
      </c>
      <c r="D2305" s="9" t="s">
        <v>164</v>
      </c>
      <c r="E2305" s="9" t="str">
        <f t="shared" si="71"/>
        <v>Nova Scotia</v>
      </c>
      <c r="F2305" s="9" t="s">
        <v>183</v>
      </c>
      <c r="G2305" s="9" t="s">
        <v>13</v>
      </c>
      <c r="H2305" s="9">
        <v>22</v>
      </c>
      <c r="I2305" s="9">
        <v>20</v>
      </c>
      <c r="J2305" s="9">
        <v>2</v>
      </c>
      <c r="K2305" s="9">
        <v>0</v>
      </c>
      <c r="L2305" s="9">
        <v>0</v>
      </c>
      <c r="M2305" s="9">
        <v>1</v>
      </c>
      <c r="N2305" s="9">
        <v>2</v>
      </c>
      <c r="O2305" s="9">
        <v>4</v>
      </c>
      <c r="P2305" s="9">
        <v>2</v>
      </c>
      <c r="Q2305" s="9">
        <v>2</v>
      </c>
      <c r="R2305" s="9">
        <v>4</v>
      </c>
      <c r="S2305" s="9">
        <v>4</v>
      </c>
      <c r="T2305" s="9">
        <v>2</v>
      </c>
      <c r="U2305" s="9">
        <v>1</v>
      </c>
      <c r="V2305" s="9">
        <v>0</v>
      </c>
      <c r="W2305" s="9">
        <v>0</v>
      </c>
      <c r="X2305" s="9">
        <v>22</v>
      </c>
      <c r="Y2305" s="9">
        <v>0</v>
      </c>
      <c r="Z2305" s="9">
        <v>0</v>
      </c>
      <c r="AA2305" s="9">
        <v>3</v>
      </c>
      <c r="AB2305" s="9">
        <v>6</v>
      </c>
      <c r="AC2305" s="9">
        <v>4</v>
      </c>
      <c r="AD2305" s="9">
        <v>9</v>
      </c>
      <c r="AE2305" s="9">
        <v>0</v>
      </c>
      <c r="AF2305" s="9">
        <v>19</v>
      </c>
      <c r="AG2305" s="9">
        <v>2</v>
      </c>
      <c r="AH2305" s="9">
        <v>1</v>
      </c>
      <c r="AI2305" s="9">
        <v>0</v>
      </c>
      <c r="AJ2305" s="9">
        <v>1</v>
      </c>
      <c r="AK2305" s="9">
        <v>1</v>
      </c>
      <c r="AL2305" s="9">
        <v>20</v>
      </c>
      <c r="AM2305" s="9">
        <v>0</v>
      </c>
      <c r="AN2305" s="9">
        <v>14</v>
      </c>
      <c r="AO2305" s="9">
        <v>2</v>
      </c>
      <c r="AP2305" s="9">
        <v>6</v>
      </c>
      <c r="AQ2305" s="9">
        <v>0</v>
      </c>
      <c r="AR2305" s="9">
        <v>14</v>
      </c>
      <c r="AS2305" s="9">
        <v>8</v>
      </c>
      <c r="AT2305" s="10">
        <v>0</v>
      </c>
    </row>
    <row r="2306" spans="1:46" ht="42.75" x14ac:dyDescent="0.25">
      <c r="A2306" s="26" t="str">
        <f t="shared" si="70"/>
        <v>2018Nurse practitionersNew BrunswickAll places of work</v>
      </c>
      <c r="B2306" s="24">
        <v>2018</v>
      </c>
      <c r="C2306" s="9" t="s">
        <v>5</v>
      </c>
      <c r="D2306" s="9" t="s">
        <v>165</v>
      </c>
      <c r="E2306" s="9" t="str">
        <f t="shared" si="71"/>
        <v>New Brunswick</v>
      </c>
      <c r="F2306" s="9" t="s">
        <v>179</v>
      </c>
      <c r="G2306" s="9" t="s">
        <v>9</v>
      </c>
      <c r="H2306" s="9">
        <v>126</v>
      </c>
      <c r="I2306" s="9">
        <v>118</v>
      </c>
      <c r="J2306" s="9">
        <v>8</v>
      </c>
      <c r="K2306" s="9">
        <v>0</v>
      </c>
      <c r="L2306" s="9">
        <v>0</v>
      </c>
      <c r="M2306" s="9">
        <v>3</v>
      </c>
      <c r="N2306" s="9">
        <v>21</v>
      </c>
      <c r="O2306" s="9">
        <v>27</v>
      </c>
      <c r="P2306" s="9">
        <v>25</v>
      </c>
      <c r="Q2306" s="9">
        <v>14</v>
      </c>
      <c r="R2306" s="9">
        <v>20</v>
      </c>
      <c r="S2306" s="9">
        <v>6</v>
      </c>
      <c r="T2306" s="9">
        <v>8</v>
      </c>
      <c r="U2306" s="9">
        <v>2</v>
      </c>
      <c r="V2306" s="9">
        <v>0</v>
      </c>
      <c r="W2306" s="9">
        <v>0</v>
      </c>
      <c r="X2306" s="9">
        <v>122</v>
      </c>
      <c r="Y2306" s="9">
        <v>4</v>
      </c>
      <c r="Z2306" s="9">
        <v>0</v>
      </c>
      <c r="AA2306" s="9">
        <v>25</v>
      </c>
      <c r="AB2306" s="9">
        <v>52</v>
      </c>
      <c r="AC2306" s="9">
        <v>30</v>
      </c>
      <c r="AD2306" s="9">
        <v>19</v>
      </c>
      <c r="AE2306" s="9">
        <v>0</v>
      </c>
      <c r="AF2306" s="9">
        <v>103</v>
      </c>
      <c r="AG2306" s="9">
        <v>13</v>
      </c>
      <c r="AH2306" s="9">
        <v>10</v>
      </c>
      <c r="AI2306" s="9">
        <v>0</v>
      </c>
      <c r="AJ2306" s="9">
        <v>13</v>
      </c>
      <c r="AK2306" s="9">
        <v>1</v>
      </c>
      <c r="AL2306" s="9">
        <v>112</v>
      </c>
      <c r="AM2306" s="9">
        <v>0</v>
      </c>
      <c r="AN2306" s="9">
        <v>121</v>
      </c>
      <c r="AO2306" s="9">
        <v>1</v>
      </c>
      <c r="AP2306" s="9">
        <v>4</v>
      </c>
      <c r="AQ2306" s="9">
        <v>0</v>
      </c>
      <c r="AR2306" s="9">
        <v>73</v>
      </c>
      <c r="AS2306" s="9">
        <v>53</v>
      </c>
      <c r="AT2306" s="10">
        <v>0</v>
      </c>
    </row>
    <row r="2307" spans="1:46" ht="42.75" x14ac:dyDescent="0.25">
      <c r="A2307" s="26" t="str">
        <f t="shared" ref="A2307:A2370" si="72">CONCATENATE(B2307,C2307,E2307,G2307)</f>
        <v>2018Nurse practitionersNew BrunswickHospital</v>
      </c>
      <c r="B2307" s="24">
        <v>2018</v>
      </c>
      <c r="C2307" s="9" t="s">
        <v>5</v>
      </c>
      <c r="D2307" s="9" t="s">
        <v>165</v>
      </c>
      <c r="E2307" s="9" t="str">
        <f t="shared" ref="E2307:E2370" si="73">TRIM(MID(D2307,3,50))</f>
        <v>New Brunswick</v>
      </c>
      <c r="F2307" s="9" t="s">
        <v>180</v>
      </c>
      <c r="G2307" s="9" t="s">
        <v>10</v>
      </c>
      <c r="H2307" s="9">
        <v>32</v>
      </c>
      <c r="I2307" s="9">
        <v>30</v>
      </c>
      <c r="J2307" s="9">
        <v>2</v>
      </c>
      <c r="K2307" s="9">
        <v>0</v>
      </c>
      <c r="L2307" s="9">
        <v>0</v>
      </c>
      <c r="M2307" s="9">
        <v>1</v>
      </c>
      <c r="N2307" s="9">
        <v>8</v>
      </c>
      <c r="O2307" s="9">
        <v>9</v>
      </c>
      <c r="P2307" s="9">
        <v>3</v>
      </c>
      <c r="Q2307" s="9">
        <v>3</v>
      </c>
      <c r="R2307" s="9">
        <v>4</v>
      </c>
      <c r="S2307" s="9">
        <v>3</v>
      </c>
      <c r="T2307" s="9">
        <v>1</v>
      </c>
      <c r="U2307" s="9">
        <v>0</v>
      </c>
      <c r="V2307" s="9">
        <v>0</v>
      </c>
      <c r="W2307" s="9">
        <v>0</v>
      </c>
      <c r="X2307" s="9">
        <v>30</v>
      </c>
      <c r="Y2307" s="9">
        <v>2</v>
      </c>
      <c r="Z2307" s="9">
        <v>0</v>
      </c>
      <c r="AA2307" s="9">
        <v>9</v>
      </c>
      <c r="AB2307" s="9">
        <v>13</v>
      </c>
      <c r="AC2307" s="9">
        <v>5</v>
      </c>
      <c r="AD2307" s="9">
        <v>5</v>
      </c>
      <c r="AE2307" s="9">
        <v>0</v>
      </c>
      <c r="AF2307" s="9">
        <v>22</v>
      </c>
      <c r="AG2307" s="9">
        <v>7</v>
      </c>
      <c r="AH2307" s="9">
        <v>3</v>
      </c>
      <c r="AI2307" s="9">
        <v>0</v>
      </c>
      <c r="AJ2307" s="9">
        <v>9</v>
      </c>
      <c r="AK2307" s="9">
        <v>1</v>
      </c>
      <c r="AL2307" s="9">
        <v>22</v>
      </c>
      <c r="AM2307" s="9">
        <v>0</v>
      </c>
      <c r="AN2307" s="9">
        <v>31</v>
      </c>
      <c r="AO2307" s="9">
        <v>1</v>
      </c>
      <c r="AP2307" s="9">
        <v>0</v>
      </c>
      <c r="AQ2307" s="9">
        <v>0</v>
      </c>
      <c r="AR2307" s="9">
        <v>24</v>
      </c>
      <c r="AS2307" s="9">
        <v>8</v>
      </c>
      <c r="AT2307" s="10">
        <v>0</v>
      </c>
    </row>
    <row r="2308" spans="1:46" ht="42.75" x14ac:dyDescent="0.25">
      <c r="A2308" s="26" t="str">
        <f t="shared" si="72"/>
        <v>2018Nurse practitionersNew BrunswickCommunity health</v>
      </c>
      <c r="B2308" s="24">
        <v>2018</v>
      </c>
      <c r="C2308" s="9" t="s">
        <v>5</v>
      </c>
      <c r="D2308" s="9" t="s">
        <v>165</v>
      </c>
      <c r="E2308" s="9" t="str">
        <f t="shared" si="73"/>
        <v>New Brunswick</v>
      </c>
      <c r="F2308" s="9" t="s">
        <v>182</v>
      </c>
      <c r="G2308" s="9" t="s">
        <v>11</v>
      </c>
      <c r="H2308" s="9">
        <v>75</v>
      </c>
      <c r="I2308" s="9">
        <v>69</v>
      </c>
      <c r="J2308" s="9">
        <v>6</v>
      </c>
      <c r="K2308" s="9">
        <v>0</v>
      </c>
      <c r="L2308" s="9">
        <v>0</v>
      </c>
      <c r="M2308" s="9">
        <v>1</v>
      </c>
      <c r="N2308" s="9">
        <v>12</v>
      </c>
      <c r="O2308" s="9">
        <v>13</v>
      </c>
      <c r="P2308" s="9">
        <v>18</v>
      </c>
      <c r="Q2308" s="9">
        <v>11</v>
      </c>
      <c r="R2308" s="9">
        <v>10</v>
      </c>
      <c r="S2308" s="9">
        <v>3</v>
      </c>
      <c r="T2308" s="9">
        <v>5</v>
      </c>
      <c r="U2308" s="9">
        <v>2</v>
      </c>
      <c r="V2308" s="9">
        <v>0</v>
      </c>
      <c r="W2308" s="9">
        <v>0</v>
      </c>
      <c r="X2308" s="9">
        <v>73</v>
      </c>
      <c r="Y2308" s="9">
        <v>2</v>
      </c>
      <c r="Z2308" s="9">
        <v>0</v>
      </c>
      <c r="AA2308" s="9">
        <v>15</v>
      </c>
      <c r="AB2308" s="9">
        <v>29</v>
      </c>
      <c r="AC2308" s="9">
        <v>18</v>
      </c>
      <c r="AD2308" s="9">
        <v>13</v>
      </c>
      <c r="AE2308" s="9">
        <v>0</v>
      </c>
      <c r="AF2308" s="9">
        <v>66</v>
      </c>
      <c r="AG2308" s="9">
        <v>4</v>
      </c>
      <c r="AH2308" s="9">
        <v>5</v>
      </c>
      <c r="AI2308" s="9">
        <v>0</v>
      </c>
      <c r="AJ2308" s="9">
        <v>2</v>
      </c>
      <c r="AK2308" s="9">
        <v>0</v>
      </c>
      <c r="AL2308" s="9">
        <v>73</v>
      </c>
      <c r="AM2308" s="9">
        <v>0</v>
      </c>
      <c r="AN2308" s="9">
        <v>75</v>
      </c>
      <c r="AO2308" s="9">
        <v>0</v>
      </c>
      <c r="AP2308" s="9">
        <v>0</v>
      </c>
      <c r="AQ2308" s="9">
        <v>0</v>
      </c>
      <c r="AR2308" s="9">
        <v>34</v>
      </c>
      <c r="AS2308" s="9">
        <v>41</v>
      </c>
      <c r="AT2308" s="10">
        <v>0</v>
      </c>
    </row>
    <row r="2309" spans="1:46" ht="57" x14ac:dyDescent="0.25">
      <c r="A2309" s="26" t="str">
        <f t="shared" si="72"/>
        <v>2018Nurse practitionersNew BrunswickNursing home/long-term care</v>
      </c>
      <c r="B2309" s="24">
        <v>2018</v>
      </c>
      <c r="C2309" s="9" t="s">
        <v>5</v>
      </c>
      <c r="D2309" s="9" t="s">
        <v>165</v>
      </c>
      <c r="E2309" s="9" t="str">
        <f t="shared" si="73"/>
        <v>New Brunswick</v>
      </c>
      <c r="F2309" s="9" t="s">
        <v>181</v>
      </c>
      <c r="G2309" s="9" t="s">
        <v>12</v>
      </c>
      <c r="H2309" s="9">
        <v>4</v>
      </c>
      <c r="I2309" s="9">
        <v>4</v>
      </c>
      <c r="J2309" s="9">
        <v>0</v>
      </c>
      <c r="K2309" s="9">
        <v>0</v>
      </c>
      <c r="L2309" s="9">
        <v>0</v>
      </c>
      <c r="M2309" s="9">
        <v>1</v>
      </c>
      <c r="N2309" s="9">
        <v>1</v>
      </c>
      <c r="O2309" s="9">
        <v>1</v>
      </c>
      <c r="P2309" s="9">
        <v>1</v>
      </c>
      <c r="Q2309" s="9">
        <v>0</v>
      </c>
      <c r="R2309" s="9">
        <v>0</v>
      </c>
      <c r="S2309" s="9">
        <v>0</v>
      </c>
      <c r="T2309" s="9">
        <v>0</v>
      </c>
      <c r="U2309" s="9">
        <v>0</v>
      </c>
      <c r="V2309" s="9">
        <v>0</v>
      </c>
      <c r="W2309" s="9">
        <v>0</v>
      </c>
      <c r="X2309" s="9">
        <v>4</v>
      </c>
      <c r="Y2309" s="9">
        <v>0</v>
      </c>
      <c r="Z2309" s="9">
        <v>0</v>
      </c>
      <c r="AA2309" s="9">
        <v>1</v>
      </c>
      <c r="AB2309" s="9">
        <v>3</v>
      </c>
      <c r="AC2309" s="9">
        <v>0</v>
      </c>
      <c r="AD2309" s="9">
        <v>0</v>
      </c>
      <c r="AE2309" s="9">
        <v>0</v>
      </c>
      <c r="AF2309" s="9">
        <v>2</v>
      </c>
      <c r="AG2309" s="9">
        <v>1</v>
      </c>
      <c r="AH2309" s="9">
        <v>1</v>
      </c>
      <c r="AI2309" s="9">
        <v>0</v>
      </c>
      <c r="AJ2309" s="9">
        <v>1</v>
      </c>
      <c r="AK2309" s="9">
        <v>0</v>
      </c>
      <c r="AL2309" s="9">
        <v>3</v>
      </c>
      <c r="AM2309" s="9">
        <v>0</v>
      </c>
      <c r="AN2309" s="9">
        <v>4</v>
      </c>
      <c r="AO2309" s="9">
        <v>0</v>
      </c>
      <c r="AP2309" s="9">
        <v>0</v>
      </c>
      <c r="AQ2309" s="9">
        <v>0</v>
      </c>
      <c r="AR2309" s="9">
        <v>4</v>
      </c>
      <c r="AS2309" s="9">
        <v>0</v>
      </c>
      <c r="AT2309" s="10">
        <v>0</v>
      </c>
    </row>
    <row r="2310" spans="1:46" ht="42.75" x14ac:dyDescent="0.25">
      <c r="A2310" s="26" t="str">
        <f t="shared" si="72"/>
        <v>2018Nurse practitionersNew BrunswickOther places of work</v>
      </c>
      <c r="B2310" s="24">
        <v>2018</v>
      </c>
      <c r="C2310" s="9" t="s">
        <v>5</v>
      </c>
      <c r="D2310" s="9" t="s">
        <v>165</v>
      </c>
      <c r="E2310" s="9" t="str">
        <f t="shared" si="73"/>
        <v>New Brunswick</v>
      </c>
      <c r="F2310" s="9" t="s">
        <v>183</v>
      </c>
      <c r="G2310" s="9" t="s">
        <v>13</v>
      </c>
      <c r="H2310" s="9">
        <v>15</v>
      </c>
      <c r="I2310" s="9">
        <v>15</v>
      </c>
      <c r="J2310" s="9">
        <v>0</v>
      </c>
      <c r="K2310" s="9">
        <v>0</v>
      </c>
      <c r="L2310" s="9">
        <v>0</v>
      </c>
      <c r="M2310" s="9">
        <v>0</v>
      </c>
      <c r="N2310" s="9">
        <v>0</v>
      </c>
      <c r="O2310" s="9">
        <v>4</v>
      </c>
      <c r="P2310" s="9">
        <v>3</v>
      </c>
      <c r="Q2310" s="9">
        <v>0</v>
      </c>
      <c r="R2310" s="9">
        <v>6</v>
      </c>
      <c r="S2310" s="9">
        <v>0</v>
      </c>
      <c r="T2310" s="9">
        <v>2</v>
      </c>
      <c r="U2310" s="9">
        <v>0</v>
      </c>
      <c r="V2310" s="9">
        <v>0</v>
      </c>
      <c r="W2310" s="9">
        <v>0</v>
      </c>
      <c r="X2310" s="9">
        <v>15</v>
      </c>
      <c r="Y2310" s="9">
        <v>0</v>
      </c>
      <c r="Z2310" s="9">
        <v>0</v>
      </c>
      <c r="AA2310" s="9">
        <v>0</v>
      </c>
      <c r="AB2310" s="9">
        <v>7</v>
      </c>
      <c r="AC2310" s="9">
        <v>7</v>
      </c>
      <c r="AD2310" s="9">
        <v>1</v>
      </c>
      <c r="AE2310" s="9">
        <v>0</v>
      </c>
      <c r="AF2310" s="9">
        <v>13</v>
      </c>
      <c r="AG2310" s="9">
        <v>1</v>
      </c>
      <c r="AH2310" s="9">
        <v>1</v>
      </c>
      <c r="AI2310" s="9">
        <v>0</v>
      </c>
      <c r="AJ2310" s="9">
        <v>1</v>
      </c>
      <c r="AK2310" s="9">
        <v>0</v>
      </c>
      <c r="AL2310" s="9">
        <v>14</v>
      </c>
      <c r="AM2310" s="9">
        <v>0</v>
      </c>
      <c r="AN2310" s="9">
        <v>11</v>
      </c>
      <c r="AO2310" s="9">
        <v>0</v>
      </c>
      <c r="AP2310" s="9">
        <v>4</v>
      </c>
      <c r="AQ2310" s="9">
        <v>0</v>
      </c>
      <c r="AR2310" s="9">
        <v>11</v>
      </c>
      <c r="AS2310" s="9">
        <v>4</v>
      </c>
      <c r="AT2310" s="10">
        <v>0</v>
      </c>
    </row>
    <row r="2311" spans="1:46" ht="42.75" x14ac:dyDescent="0.25">
      <c r="A2311" s="26" t="str">
        <f t="shared" si="72"/>
        <v>2018Nurse practitionersQuebecAll places of work</v>
      </c>
      <c r="B2311" s="24">
        <v>2018</v>
      </c>
      <c r="C2311" s="9" t="s">
        <v>5</v>
      </c>
      <c r="D2311" s="9" t="s">
        <v>166</v>
      </c>
      <c r="E2311" s="9" t="str">
        <f t="shared" si="73"/>
        <v>Quebec</v>
      </c>
      <c r="F2311" s="9" t="s">
        <v>179</v>
      </c>
      <c r="G2311" s="9" t="s">
        <v>9</v>
      </c>
      <c r="H2311" s="9">
        <v>503</v>
      </c>
      <c r="I2311" s="9">
        <v>456</v>
      </c>
      <c r="J2311" s="9">
        <v>47</v>
      </c>
      <c r="K2311" s="9">
        <v>0</v>
      </c>
      <c r="L2311" s="9">
        <v>0</v>
      </c>
      <c r="M2311" s="9">
        <v>27</v>
      </c>
      <c r="N2311" s="9">
        <v>144</v>
      </c>
      <c r="O2311" s="9">
        <v>172</v>
      </c>
      <c r="P2311" s="9">
        <v>87</v>
      </c>
      <c r="Q2311" s="9">
        <v>38</v>
      </c>
      <c r="R2311" s="9">
        <v>23</v>
      </c>
      <c r="S2311" s="9">
        <v>9</v>
      </c>
      <c r="T2311" s="9">
        <v>2</v>
      </c>
      <c r="U2311" s="9">
        <v>1</v>
      </c>
      <c r="V2311" s="9">
        <v>0</v>
      </c>
      <c r="W2311" s="9">
        <v>0</v>
      </c>
      <c r="X2311" s="9">
        <v>499</v>
      </c>
      <c r="Y2311" s="9">
        <v>4</v>
      </c>
      <c r="Z2311" s="9">
        <v>0</v>
      </c>
      <c r="AA2311" s="9">
        <v>121</v>
      </c>
      <c r="AB2311" s="9">
        <v>297</v>
      </c>
      <c r="AC2311" s="9">
        <v>65</v>
      </c>
      <c r="AD2311" s="9">
        <v>20</v>
      </c>
      <c r="AE2311" s="9">
        <v>0</v>
      </c>
      <c r="AF2311" s="9">
        <v>475</v>
      </c>
      <c r="AG2311" s="9">
        <v>26</v>
      </c>
      <c r="AH2311" s="9">
        <v>2</v>
      </c>
      <c r="AI2311" s="9">
        <v>0</v>
      </c>
      <c r="AJ2311" s="9">
        <v>7</v>
      </c>
      <c r="AK2311" s="9">
        <v>6</v>
      </c>
      <c r="AL2311" s="9">
        <v>490</v>
      </c>
      <c r="AM2311" s="9">
        <v>0</v>
      </c>
      <c r="AN2311" s="9">
        <v>481</v>
      </c>
      <c r="AO2311" s="9">
        <v>10</v>
      </c>
      <c r="AP2311" s="9">
        <v>10</v>
      </c>
      <c r="AQ2311" s="9">
        <v>2</v>
      </c>
      <c r="AR2311" s="9">
        <v>411</v>
      </c>
      <c r="AS2311" s="9">
        <v>88</v>
      </c>
      <c r="AT2311" s="10">
        <v>4</v>
      </c>
    </row>
    <row r="2312" spans="1:46" ht="42.75" x14ac:dyDescent="0.25">
      <c r="A2312" s="26" t="str">
        <f t="shared" si="72"/>
        <v>2018Nurse practitionersQuebecHospital</v>
      </c>
      <c r="B2312" s="24">
        <v>2018</v>
      </c>
      <c r="C2312" s="9" t="s">
        <v>5</v>
      </c>
      <c r="D2312" s="9" t="s">
        <v>166</v>
      </c>
      <c r="E2312" s="9" t="str">
        <f t="shared" si="73"/>
        <v>Quebec</v>
      </c>
      <c r="F2312" s="9" t="s">
        <v>180</v>
      </c>
      <c r="G2312" s="9" t="s">
        <v>10</v>
      </c>
      <c r="H2312" s="9">
        <v>170</v>
      </c>
      <c r="I2312" s="9">
        <v>155</v>
      </c>
      <c r="J2312" s="9">
        <v>15</v>
      </c>
      <c r="K2312" s="9">
        <v>0</v>
      </c>
      <c r="L2312" s="9">
        <v>0</v>
      </c>
      <c r="M2312" s="9">
        <v>10</v>
      </c>
      <c r="N2312" s="9">
        <v>47</v>
      </c>
      <c r="O2312" s="9">
        <v>52</v>
      </c>
      <c r="P2312" s="9">
        <v>31</v>
      </c>
      <c r="Q2312" s="9">
        <v>16</v>
      </c>
      <c r="R2312" s="9">
        <v>10</v>
      </c>
      <c r="S2312" s="9">
        <v>3</v>
      </c>
      <c r="T2312" s="9">
        <v>0</v>
      </c>
      <c r="U2312" s="9">
        <v>1</v>
      </c>
      <c r="V2312" s="9">
        <v>0</v>
      </c>
      <c r="W2312" s="9">
        <v>0</v>
      </c>
      <c r="X2312" s="9">
        <v>167</v>
      </c>
      <c r="Y2312" s="9">
        <v>3</v>
      </c>
      <c r="Z2312" s="9">
        <v>0</v>
      </c>
      <c r="AA2312" s="9">
        <v>48</v>
      </c>
      <c r="AB2312" s="9">
        <v>90</v>
      </c>
      <c r="AC2312" s="9">
        <v>22</v>
      </c>
      <c r="AD2312" s="9">
        <v>10</v>
      </c>
      <c r="AE2312" s="9">
        <v>0</v>
      </c>
      <c r="AF2312" s="9">
        <v>162</v>
      </c>
      <c r="AG2312" s="9">
        <v>7</v>
      </c>
      <c r="AH2312" s="9">
        <v>1</v>
      </c>
      <c r="AI2312" s="9">
        <v>0</v>
      </c>
      <c r="AJ2312" s="9">
        <v>4</v>
      </c>
      <c r="AK2312" s="9">
        <v>3</v>
      </c>
      <c r="AL2312" s="9">
        <v>163</v>
      </c>
      <c r="AM2312" s="9">
        <v>0</v>
      </c>
      <c r="AN2312" s="9">
        <v>164</v>
      </c>
      <c r="AO2312" s="9">
        <v>5</v>
      </c>
      <c r="AP2312" s="9">
        <v>0</v>
      </c>
      <c r="AQ2312" s="9">
        <v>1</v>
      </c>
      <c r="AR2312" s="9">
        <v>159</v>
      </c>
      <c r="AS2312" s="9">
        <v>11</v>
      </c>
      <c r="AT2312" s="10">
        <v>0</v>
      </c>
    </row>
    <row r="2313" spans="1:46" ht="42.75" x14ac:dyDescent="0.25">
      <c r="A2313" s="26" t="str">
        <f t="shared" si="72"/>
        <v>2018Nurse practitionersQuebecCommunity health</v>
      </c>
      <c r="B2313" s="24">
        <v>2018</v>
      </c>
      <c r="C2313" s="9" t="s">
        <v>5</v>
      </c>
      <c r="D2313" s="9" t="s">
        <v>166</v>
      </c>
      <c r="E2313" s="9" t="str">
        <f t="shared" si="73"/>
        <v>Quebec</v>
      </c>
      <c r="F2313" s="9" t="s">
        <v>182</v>
      </c>
      <c r="G2313" s="9" t="s">
        <v>11</v>
      </c>
      <c r="H2313" s="9">
        <v>285</v>
      </c>
      <c r="I2313" s="9">
        <v>259</v>
      </c>
      <c r="J2313" s="9">
        <v>26</v>
      </c>
      <c r="K2313" s="9">
        <v>0</v>
      </c>
      <c r="L2313" s="9">
        <v>0</v>
      </c>
      <c r="M2313" s="9">
        <v>14</v>
      </c>
      <c r="N2313" s="9">
        <v>88</v>
      </c>
      <c r="O2313" s="9">
        <v>101</v>
      </c>
      <c r="P2313" s="9">
        <v>46</v>
      </c>
      <c r="Q2313" s="9">
        <v>19</v>
      </c>
      <c r="R2313" s="9">
        <v>11</v>
      </c>
      <c r="S2313" s="9">
        <v>5</v>
      </c>
      <c r="T2313" s="9">
        <v>1</v>
      </c>
      <c r="U2313" s="9">
        <v>0</v>
      </c>
      <c r="V2313" s="9">
        <v>0</v>
      </c>
      <c r="W2313" s="9">
        <v>0</v>
      </c>
      <c r="X2313" s="9">
        <v>284</v>
      </c>
      <c r="Y2313" s="9">
        <v>1</v>
      </c>
      <c r="Z2313" s="9">
        <v>0</v>
      </c>
      <c r="AA2313" s="9">
        <v>66</v>
      </c>
      <c r="AB2313" s="9">
        <v>176</v>
      </c>
      <c r="AC2313" s="9">
        <v>37</v>
      </c>
      <c r="AD2313" s="9">
        <v>6</v>
      </c>
      <c r="AE2313" s="9">
        <v>0</v>
      </c>
      <c r="AF2313" s="9">
        <v>271</v>
      </c>
      <c r="AG2313" s="9">
        <v>13</v>
      </c>
      <c r="AH2313" s="9">
        <v>1</v>
      </c>
      <c r="AI2313" s="9">
        <v>0</v>
      </c>
      <c r="AJ2313" s="9">
        <v>3</v>
      </c>
      <c r="AK2313" s="9">
        <v>2</v>
      </c>
      <c r="AL2313" s="9">
        <v>280</v>
      </c>
      <c r="AM2313" s="9">
        <v>0</v>
      </c>
      <c r="AN2313" s="9">
        <v>282</v>
      </c>
      <c r="AO2313" s="9">
        <v>2</v>
      </c>
      <c r="AP2313" s="9">
        <v>0</v>
      </c>
      <c r="AQ2313" s="9">
        <v>1</v>
      </c>
      <c r="AR2313" s="9">
        <v>223</v>
      </c>
      <c r="AS2313" s="9">
        <v>58</v>
      </c>
      <c r="AT2313" s="10">
        <v>4</v>
      </c>
    </row>
    <row r="2314" spans="1:46" ht="57" x14ac:dyDescent="0.25">
      <c r="A2314" s="26" t="str">
        <f t="shared" si="72"/>
        <v>2018Nurse practitionersQuebecNursing home/long-term care</v>
      </c>
      <c r="B2314" s="24">
        <v>2018</v>
      </c>
      <c r="C2314" s="9" t="s">
        <v>5</v>
      </c>
      <c r="D2314" s="9" t="s">
        <v>166</v>
      </c>
      <c r="E2314" s="9" t="str">
        <f t="shared" si="73"/>
        <v>Quebec</v>
      </c>
      <c r="F2314" s="9" t="s">
        <v>181</v>
      </c>
      <c r="G2314" s="9" t="s">
        <v>12</v>
      </c>
      <c r="H2314" s="9">
        <v>29</v>
      </c>
      <c r="I2314" s="9">
        <v>25</v>
      </c>
      <c r="J2314" s="9">
        <v>4</v>
      </c>
      <c r="K2314" s="9">
        <v>0</v>
      </c>
      <c r="L2314" s="9">
        <v>0</v>
      </c>
      <c r="M2314" s="9">
        <v>3</v>
      </c>
      <c r="N2314" s="9">
        <v>4</v>
      </c>
      <c r="O2314" s="9">
        <v>11</v>
      </c>
      <c r="P2314" s="9">
        <v>6</v>
      </c>
      <c r="Q2314" s="9">
        <v>3</v>
      </c>
      <c r="R2314" s="9">
        <v>1</v>
      </c>
      <c r="S2314" s="9">
        <v>1</v>
      </c>
      <c r="T2314" s="9">
        <v>0</v>
      </c>
      <c r="U2314" s="9">
        <v>0</v>
      </c>
      <c r="V2314" s="9">
        <v>0</v>
      </c>
      <c r="W2314" s="9">
        <v>0</v>
      </c>
      <c r="X2314" s="9">
        <v>29</v>
      </c>
      <c r="Y2314" s="9">
        <v>0</v>
      </c>
      <c r="Z2314" s="9">
        <v>0</v>
      </c>
      <c r="AA2314" s="9">
        <v>5</v>
      </c>
      <c r="AB2314" s="9">
        <v>19</v>
      </c>
      <c r="AC2314" s="9">
        <v>3</v>
      </c>
      <c r="AD2314" s="9">
        <v>2</v>
      </c>
      <c r="AE2314" s="9">
        <v>0</v>
      </c>
      <c r="AF2314" s="9">
        <v>28</v>
      </c>
      <c r="AG2314" s="9">
        <v>1</v>
      </c>
      <c r="AH2314" s="9">
        <v>0</v>
      </c>
      <c r="AI2314" s="9">
        <v>0</v>
      </c>
      <c r="AJ2314" s="9">
        <v>0</v>
      </c>
      <c r="AK2314" s="9">
        <v>0</v>
      </c>
      <c r="AL2314" s="9">
        <v>29</v>
      </c>
      <c r="AM2314" s="9">
        <v>0</v>
      </c>
      <c r="AN2314" s="9">
        <v>28</v>
      </c>
      <c r="AO2314" s="9">
        <v>0</v>
      </c>
      <c r="AP2314" s="9">
        <v>1</v>
      </c>
      <c r="AQ2314" s="9">
        <v>0</v>
      </c>
      <c r="AR2314" s="9">
        <v>12</v>
      </c>
      <c r="AS2314" s="9">
        <v>17</v>
      </c>
      <c r="AT2314" s="10">
        <v>0</v>
      </c>
    </row>
    <row r="2315" spans="1:46" ht="42.75" x14ac:dyDescent="0.25">
      <c r="A2315" s="26" t="str">
        <f t="shared" si="72"/>
        <v>2018Nurse practitionersQuebecOther places of work</v>
      </c>
      <c r="B2315" s="24">
        <v>2018</v>
      </c>
      <c r="C2315" s="9" t="s">
        <v>5</v>
      </c>
      <c r="D2315" s="9" t="s">
        <v>166</v>
      </c>
      <c r="E2315" s="9" t="str">
        <f t="shared" si="73"/>
        <v>Quebec</v>
      </c>
      <c r="F2315" s="9" t="s">
        <v>183</v>
      </c>
      <c r="G2315" s="9" t="s">
        <v>13</v>
      </c>
      <c r="H2315" s="9">
        <v>19</v>
      </c>
      <c r="I2315" s="9">
        <v>17</v>
      </c>
      <c r="J2315" s="9">
        <v>2</v>
      </c>
      <c r="K2315" s="9">
        <v>0</v>
      </c>
      <c r="L2315" s="9">
        <v>0</v>
      </c>
      <c r="M2315" s="9">
        <v>0</v>
      </c>
      <c r="N2315" s="9">
        <v>5</v>
      </c>
      <c r="O2315" s="9">
        <v>8</v>
      </c>
      <c r="P2315" s="9">
        <v>4</v>
      </c>
      <c r="Q2315" s="9">
        <v>0</v>
      </c>
      <c r="R2315" s="9">
        <v>1</v>
      </c>
      <c r="S2315" s="9">
        <v>0</v>
      </c>
      <c r="T2315" s="9">
        <v>1</v>
      </c>
      <c r="U2315" s="9">
        <v>0</v>
      </c>
      <c r="V2315" s="9">
        <v>0</v>
      </c>
      <c r="W2315" s="9">
        <v>0</v>
      </c>
      <c r="X2315" s="9">
        <v>19</v>
      </c>
      <c r="Y2315" s="9">
        <v>0</v>
      </c>
      <c r="Z2315" s="9">
        <v>0</v>
      </c>
      <c r="AA2315" s="9">
        <v>2</v>
      </c>
      <c r="AB2315" s="9">
        <v>12</v>
      </c>
      <c r="AC2315" s="9">
        <v>3</v>
      </c>
      <c r="AD2315" s="9">
        <v>2</v>
      </c>
      <c r="AE2315" s="9">
        <v>0</v>
      </c>
      <c r="AF2315" s="9">
        <v>14</v>
      </c>
      <c r="AG2315" s="9">
        <v>5</v>
      </c>
      <c r="AH2315" s="9">
        <v>0</v>
      </c>
      <c r="AI2315" s="9">
        <v>0</v>
      </c>
      <c r="AJ2315" s="9">
        <v>0</v>
      </c>
      <c r="AK2315" s="9">
        <v>1</v>
      </c>
      <c r="AL2315" s="9">
        <v>18</v>
      </c>
      <c r="AM2315" s="9">
        <v>0</v>
      </c>
      <c r="AN2315" s="9">
        <v>7</v>
      </c>
      <c r="AO2315" s="9">
        <v>3</v>
      </c>
      <c r="AP2315" s="9">
        <v>9</v>
      </c>
      <c r="AQ2315" s="9">
        <v>0</v>
      </c>
      <c r="AR2315" s="9">
        <v>17</v>
      </c>
      <c r="AS2315" s="9">
        <v>2</v>
      </c>
      <c r="AT2315" s="10">
        <v>0</v>
      </c>
    </row>
    <row r="2316" spans="1:46" ht="42.75" x14ac:dyDescent="0.25">
      <c r="A2316" s="26" t="str">
        <f t="shared" si="72"/>
        <v>2018Nurse practitionersOntarioAll places of work</v>
      </c>
      <c r="B2316" s="24">
        <v>2018</v>
      </c>
      <c r="C2316" s="9" t="s">
        <v>5</v>
      </c>
      <c r="D2316" s="9" t="s">
        <v>172</v>
      </c>
      <c r="E2316" s="9" t="str">
        <f t="shared" si="73"/>
        <v>Ontario</v>
      </c>
      <c r="F2316" s="9" t="s">
        <v>179</v>
      </c>
      <c r="G2316" s="9" t="s">
        <v>9</v>
      </c>
      <c r="H2316" s="9">
        <v>3032</v>
      </c>
      <c r="I2316" s="9">
        <v>2831</v>
      </c>
      <c r="J2316" s="9">
        <v>201</v>
      </c>
      <c r="K2316" s="9">
        <v>0</v>
      </c>
      <c r="L2316" s="9">
        <v>0</v>
      </c>
      <c r="M2316" s="9">
        <v>77</v>
      </c>
      <c r="N2316" s="9">
        <v>509</v>
      </c>
      <c r="O2316" s="9">
        <v>603</v>
      </c>
      <c r="P2316" s="9">
        <v>394</v>
      </c>
      <c r="Q2316" s="9">
        <v>372</v>
      </c>
      <c r="R2316" s="9">
        <v>407</v>
      </c>
      <c r="S2316" s="9">
        <v>372</v>
      </c>
      <c r="T2316" s="9">
        <v>223</v>
      </c>
      <c r="U2316" s="9">
        <v>65</v>
      </c>
      <c r="V2316" s="9">
        <v>10</v>
      </c>
      <c r="W2316" s="9">
        <v>0</v>
      </c>
      <c r="X2316" s="9">
        <v>2874</v>
      </c>
      <c r="Y2316" s="9">
        <v>157</v>
      </c>
      <c r="Z2316" s="9">
        <v>1</v>
      </c>
      <c r="AA2316" s="9">
        <v>797</v>
      </c>
      <c r="AB2316" s="9">
        <v>967</v>
      </c>
      <c r="AC2316" s="9">
        <v>645</v>
      </c>
      <c r="AD2316" s="9">
        <v>623</v>
      </c>
      <c r="AE2316" s="9">
        <v>0</v>
      </c>
      <c r="AF2316" s="9">
        <v>2352</v>
      </c>
      <c r="AG2316" s="9">
        <v>580</v>
      </c>
      <c r="AH2316" s="9">
        <v>100</v>
      </c>
      <c r="AI2316" s="9">
        <v>0</v>
      </c>
      <c r="AJ2316" s="9">
        <v>141</v>
      </c>
      <c r="AK2316" s="9">
        <v>30</v>
      </c>
      <c r="AL2316" s="9">
        <v>2858</v>
      </c>
      <c r="AM2316" s="9">
        <v>3</v>
      </c>
      <c r="AN2316" s="9">
        <v>2949</v>
      </c>
      <c r="AO2316" s="9">
        <v>19</v>
      </c>
      <c r="AP2316" s="9">
        <v>59</v>
      </c>
      <c r="AQ2316" s="9">
        <v>5</v>
      </c>
      <c r="AR2316" s="9">
        <v>2674</v>
      </c>
      <c r="AS2316" s="9">
        <v>358</v>
      </c>
      <c r="AT2316" s="10">
        <v>0</v>
      </c>
    </row>
    <row r="2317" spans="1:46" ht="42.75" x14ac:dyDescent="0.25">
      <c r="A2317" s="26" t="str">
        <f t="shared" si="72"/>
        <v>2018Nurse practitionersOntarioHospital</v>
      </c>
      <c r="B2317" s="24">
        <v>2018</v>
      </c>
      <c r="C2317" s="9" t="s">
        <v>5</v>
      </c>
      <c r="D2317" s="9" t="s">
        <v>172</v>
      </c>
      <c r="E2317" s="9" t="str">
        <f t="shared" si="73"/>
        <v>Ontario</v>
      </c>
      <c r="F2317" s="9" t="s">
        <v>180</v>
      </c>
      <c r="G2317" s="9" t="s">
        <v>10</v>
      </c>
      <c r="H2317" s="9">
        <v>1175</v>
      </c>
      <c r="I2317" s="9">
        <v>1101</v>
      </c>
      <c r="J2317" s="9">
        <v>74</v>
      </c>
      <c r="K2317" s="9">
        <v>0</v>
      </c>
      <c r="L2317" s="9">
        <v>0</v>
      </c>
      <c r="M2317" s="9">
        <v>32</v>
      </c>
      <c r="N2317" s="9">
        <v>194</v>
      </c>
      <c r="O2317" s="9">
        <v>209</v>
      </c>
      <c r="P2317" s="9">
        <v>147</v>
      </c>
      <c r="Q2317" s="9">
        <v>161</v>
      </c>
      <c r="R2317" s="9">
        <v>187</v>
      </c>
      <c r="S2317" s="9">
        <v>149</v>
      </c>
      <c r="T2317" s="9">
        <v>81</v>
      </c>
      <c r="U2317" s="9">
        <v>14</v>
      </c>
      <c r="V2317" s="9">
        <v>1</v>
      </c>
      <c r="W2317" s="9">
        <v>0</v>
      </c>
      <c r="X2317" s="9">
        <v>1100</v>
      </c>
      <c r="Y2317" s="9">
        <v>74</v>
      </c>
      <c r="Z2317" s="9">
        <v>1</v>
      </c>
      <c r="AA2317" s="9">
        <v>309</v>
      </c>
      <c r="AB2317" s="9">
        <v>355</v>
      </c>
      <c r="AC2317" s="9">
        <v>276</v>
      </c>
      <c r="AD2317" s="9">
        <v>235</v>
      </c>
      <c r="AE2317" s="9">
        <v>0</v>
      </c>
      <c r="AF2317" s="9">
        <v>972</v>
      </c>
      <c r="AG2317" s="9">
        <v>164</v>
      </c>
      <c r="AH2317" s="9">
        <v>39</v>
      </c>
      <c r="AI2317" s="9">
        <v>0</v>
      </c>
      <c r="AJ2317" s="9">
        <v>96</v>
      </c>
      <c r="AK2317" s="9">
        <v>15</v>
      </c>
      <c r="AL2317" s="9">
        <v>1062</v>
      </c>
      <c r="AM2317" s="9">
        <v>2</v>
      </c>
      <c r="AN2317" s="9">
        <v>1164</v>
      </c>
      <c r="AO2317" s="9">
        <v>5</v>
      </c>
      <c r="AP2317" s="9">
        <v>4</v>
      </c>
      <c r="AQ2317" s="9">
        <v>2</v>
      </c>
      <c r="AR2317" s="9">
        <v>1155</v>
      </c>
      <c r="AS2317" s="9">
        <v>20</v>
      </c>
      <c r="AT2317" s="10">
        <v>0</v>
      </c>
    </row>
    <row r="2318" spans="1:46" ht="42.75" x14ac:dyDescent="0.25">
      <c r="A2318" s="26" t="str">
        <f t="shared" si="72"/>
        <v>2018Nurse practitionersOntarioCommunity health</v>
      </c>
      <c r="B2318" s="24">
        <v>2018</v>
      </c>
      <c r="C2318" s="9" t="s">
        <v>5</v>
      </c>
      <c r="D2318" s="9" t="s">
        <v>172</v>
      </c>
      <c r="E2318" s="9" t="str">
        <f t="shared" si="73"/>
        <v>Ontario</v>
      </c>
      <c r="F2318" s="9" t="s">
        <v>182</v>
      </c>
      <c r="G2318" s="9" t="s">
        <v>11</v>
      </c>
      <c r="H2318" s="9">
        <v>820</v>
      </c>
      <c r="I2318" s="9">
        <v>761</v>
      </c>
      <c r="J2318" s="9">
        <v>59</v>
      </c>
      <c r="K2318" s="9">
        <v>0</v>
      </c>
      <c r="L2318" s="9">
        <v>0</v>
      </c>
      <c r="M2318" s="9">
        <v>17</v>
      </c>
      <c r="N2318" s="9">
        <v>120</v>
      </c>
      <c r="O2318" s="9">
        <v>168</v>
      </c>
      <c r="P2318" s="9">
        <v>118</v>
      </c>
      <c r="Q2318" s="9">
        <v>95</v>
      </c>
      <c r="R2318" s="9">
        <v>91</v>
      </c>
      <c r="S2318" s="9">
        <v>102</v>
      </c>
      <c r="T2318" s="9">
        <v>74</v>
      </c>
      <c r="U2318" s="9">
        <v>32</v>
      </c>
      <c r="V2318" s="9">
        <v>3</v>
      </c>
      <c r="W2318" s="9">
        <v>0</v>
      </c>
      <c r="X2318" s="9">
        <v>773</v>
      </c>
      <c r="Y2318" s="9">
        <v>47</v>
      </c>
      <c r="Z2318" s="9">
        <v>0</v>
      </c>
      <c r="AA2318" s="9">
        <v>206</v>
      </c>
      <c r="AB2318" s="9">
        <v>264</v>
      </c>
      <c r="AC2318" s="9">
        <v>160</v>
      </c>
      <c r="AD2318" s="9">
        <v>190</v>
      </c>
      <c r="AE2318" s="9">
        <v>0</v>
      </c>
      <c r="AF2318" s="9">
        <v>617</v>
      </c>
      <c r="AG2318" s="9">
        <v>176</v>
      </c>
      <c r="AH2318" s="9">
        <v>27</v>
      </c>
      <c r="AI2318" s="9">
        <v>0</v>
      </c>
      <c r="AJ2318" s="9">
        <v>19</v>
      </c>
      <c r="AK2318" s="9">
        <v>7</v>
      </c>
      <c r="AL2318" s="9">
        <v>794</v>
      </c>
      <c r="AM2318" s="9">
        <v>0</v>
      </c>
      <c r="AN2318" s="9">
        <v>813</v>
      </c>
      <c r="AO2318" s="9">
        <v>5</v>
      </c>
      <c r="AP2318" s="9">
        <v>0</v>
      </c>
      <c r="AQ2318" s="9">
        <v>2</v>
      </c>
      <c r="AR2318" s="9">
        <v>692</v>
      </c>
      <c r="AS2318" s="9">
        <v>128</v>
      </c>
      <c r="AT2318" s="10">
        <v>0</v>
      </c>
    </row>
    <row r="2319" spans="1:46" ht="57" x14ac:dyDescent="0.25">
      <c r="A2319" s="26" t="str">
        <f t="shared" si="72"/>
        <v>2018Nurse practitionersOntarioNursing home/long-term care</v>
      </c>
      <c r="B2319" s="24">
        <v>2018</v>
      </c>
      <c r="C2319" s="9" t="s">
        <v>5</v>
      </c>
      <c r="D2319" s="9" t="s">
        <v>172</v>
      </c>
      <c r="E2319" s="9" t="str">
        <f t="shared" si="73"/>
        <v>Ontario</v>
      </c>
      <c r="F2319" s="9" t="s">
        <v>181</v>
      </c>
      <c r="G2319" s="9" t="s">
        <v>12</v>
      </c>
      <c r="H2319" s="9">
        <v>102</v>
      </c>
      <c r="I2319" s="9">
        <v>95</v>
      </c>
      <c r="J2319" s="9">
        <v>7</v>
      </c>
      <c r="K2319" s="9">
        <v>0</v>
      </c>
      <c r="L2319" s="9">
        <v>0</v>
      </c>
      <c r="M2319" s="9">
        <v>5</v>
      </c>
      <c r="N2319" s="9">
        <v>19</v>
      </c>
      <c r="O2319" s="9">
        <v>26</v>
      </c>
      <c r="P2319" s="9">
        <v>10</v>
      </c>
      <c r="Q2319" s="9">
        <v>13</v>
      </c>
      <c r="R2319" s="9">
        <v>11</v>
      </c>
      <c r="S2319" s="9">
        <v>7</v>
      </c>
      <c r="T2319" s="9">
        <v>9</v>
      </c>
      <c r="U2319" s="9">
        <v>1</v>
      </c>
      <c r="V2319" s="9">
        <v>1</v>
      </c>
      <c r="W2319" s="9">
        <v>0</v>
      </c>
      <c r="X2319" s="9">
        <v>93</v>
      </c>
      <c r="Y2319" s="9">
        <v>9</v>
      </c>
      <c r="Z2319" s="9">
        <v>0</v>
      </c>
      <c r="AA2319" s="9">
        <v>35</v>
      </c>
      <c r="AB2319" s="9">
        <v>32</v>
      </c>
      <c r="AC2319" s="9">
        <v>19</v>
      </c>
      <c r="AD2319" s="9">
        <v>16</v>
      </c>
      <c r="AE2319" s="9">
        <v>0</v>
      </c>
      <c r="AF2319" s="9">
        <v>81</v>
      </c>
      <c r="AG2319" s="9">
        <v>20</v>
      </c>
      <c r="AH2319" s="9">
        <v>1</v>
      </c>
      <c r="AI2319" s="9">
        <v>0</v>
      </c>
      <c r="AJ2319" s="9">
        <v>5</v>
      </c>
      <c r="AK2319" s="9">
        <v>1</v>
      </c>
      <c r="AL2319" s="9">
        <v>96</v>
      </c>
      <c r="AM2319" s="9">
        <v>0</v>
      </c>
      <c r="AN2319" s="9">
        <v>101</v>
      </c>
      <c r="AO2319" s="9">
        <v>1</v>
      </c>
      <c r="AP2319" s="9">
        <v>0</v>
      </c>
      <c r="AQ2319" s="9">
        <v>0</v>
      </c>
      <c r="AR2319" s="9">
        <v>92</v>
      </c>
      <c r="AS2319" s="9">
        <v>10</v>
      </c>
      <c r="AT2319" s="10">
        <v>0</v>
      </c>
    </row>
    <row r="2320" spans="1:46" ht="42.75" x14ac:dyDescent="0.25">
      <c r="A2320" s="26" t="str">
        <f t="shared" si="72"/>
        <v>2018Nurse practitionersOntarioOther places of work</v>
      </c>
      <c r="B2320" s="24">
        <v>2018</v>
      </c>
      <c r="C2320" s="9" t="s">
        <v>5</v>
      </c>
      <c r="D2320" s="9" t="s">
        <v>172</v>
      </c>
      <c r="E2320" s="9" t="str">
        <f t="shared" si="73"/>
        <v>Ontario</v>
      </c>
      <c r="F2320" s="9" t="s">
        <v>183</v>
      </c>
      <c r="G2320" s="9" t="s">
        <v>13</v>
      </c>
      <c r="H2320" s="9">
        <v>935</v>
      </c>
      <c r="I2320" s="9">
        <v>874</v>
      </c>
      <c r="J2320" s="9">
        <v>61</v>
      </c>
      <c r="K2320" s="9">
        <v>0</v>
      </c>
      <c r="L2320" s="9">
        <v>0</v>
      </c>
      <c r="M2320" s="9">
        <v>23</v>
      </c>
      <c r="N2320" s="9">
        <v>176</v>
      </c>
      <c r="O2320" s="9">
        <v>200</v>
      </c>
      <c r="P2320" s="9">
        <v>119</v>
      </c>
      <c r="Q2320" s="9">
        <v>103</v>
      </c>
      <c r="R2320" s="9">
        <v>118</v>
      </c>
      <c r="S2320" s="9">
        <v>114</v>
      </c>
      <c r="T2320" s="9">
        <v>59</v>
      </c>
      <c r="U2320" s="9">
        <v>18</v>
      </c>
      <c r="V2320" s="9">
        <v>5</v>
      </c>
      <c r="W2320" s="9">
        <v>0</v>
      </c>
      <c r="X2320" s="9">
        <v>908</v>
      </c>
      <c r="Y2320" s="9">
        <v>27</v>
      </c>
      <c r="Z2320" s="9">
        <v>0</v>
      </c>
      <c r="AA2320" s="9">
        <v>247</v>
      </c>
      <c r="AB2320" s="9">
        <v>316</v>
      </c>
      <c r="AC2320" s="9">
        <v>190</v>
      </c>
      <c r="AD2320" s="9">
        <v>182</v>
      </c>
      <c r="AE2320" s="9">
        <v>0</v>
      </c>
      <c r="AF2320" s="9">
        <v>682</v>
      </c>
      <c r="AG2320" s="9">
        <v>220</v>
      </c>
      <c r="AH2320" s="9">
        <v>33</v>
      </c>
      <c r="AI2320" s="9">
        <v>0</v>
      </c>
      <c r="AJ2320" s="9">
        <v>21</v>
      </c>
      <c r="AK2320" s="9">
        <v>7</v>
      </c>
      <c r="AL2320" s="9">
        <v>906</v>
      </c>
      <c r="AM2320" s="9">
        <v>1</v>
      </c>
      <c r="AN2320" s="9">
        <v>871</v>
      </c>
      <c r="AO2320" s="9">
        <v>8</v>
      </c>
      <c r="AP2320" s="9">
        <v>55</v>
      </c>
      <c r="AQ2320" s="9">
        <v>1</v>
      </c>
      <c r="AR2320" s="9">
        <v>735</v>
      </c>
      <c r="AS2320" s="9">
        <v>200</v>
      </c>
      <c r="AT2320" s="10">
        <v>0</v>
      </c>
    </row>
    <row r="2321" spans="1:46" ht="42.75" x14ac:dyDescent="0.25">
      <c r="A2321" s="26" t="str">
        <f t="shared" si="72"/>
        <v>2018Nurse practitionersManitobaAll places of work</v>
      </c>
      <c r="B2321" s="24">
        <v>2018</v>
      </c>
      <c r="C2321" s="9" t="s">
        <v>5</v>
      </c>
      <c r="D2321" s="9" t="s">
        <v>173</v>
      </c>
      <c r="E2321" s="9" t="str">
        <f t="shared" si="73"/>
        <v>Manitoba</v>
      </c>
      <c r="F2321" s="9" t="s">
        <v>179</v>
      </c>
      <c r="G2321" s="9" t="s">
        <v>9</v>
      </c>
      <c r="H2321" s="9">
        <v>174</v>
      </c>
      <c r="I2321" s="9">
        <v>0</v>
      </c>
      <c r="J2321" s="9">
        <v>0</v>
      </c>
      <c r="K2321" s="9">
        <v>174</v>
      </c>
      <c r="L2321" s="9">
        <v>0</v>
      </c>
      <c r="M2321" s="9">
        <v>7</v>
      </c>
      <c r="N2321" s="9">
        <v>28</v>
      </c>
      <c r="O2321" s="9">
        <v>35</v>
      </c>
      <c r="P2321" s="9">
        <v>32</v>
      </c>
      <c r="Q2321" s="9">
        <v>27</v>
      </c>
      <c r="R2321" s="9">
        <v>27</v>
      </c>
      <c r="S2321" s="9">
        <v>11</v>
      </c>
      <c r="T2321" s="9">
        <v>4</v>
      </c>
      <c r="U2321" s="9">
        <v>2</v>
      </c>
      <c r="V2321" s="9">
        <v>1</v>
      </c>
      <c r="W2321" s="9">
        <v>0</v>
      </c>
      <c r="X2321" s="9">
        <v>171</v>
      </c>
      <c r="Y2321" s="9">
        <v>3</v>
      </c>
      <c r="Z2321" s="9">
        <v>0</v>
      </c>
      <c r="AA2321" s="9">
        <v>33</v>
      </c>
      <c r="AB2321" s="9">
        <v>71</v>
      </c>
      <c r="AC2321" s="9">
        <v>48</v>
      </c>
      <c r="AD2321" s="9">
        <v>22</v>
      </c>
      <c r="AE2321" s="9">
        <v>0</v>
      </c>
      <c r="AF2321" s="9">
        <v>97</v>
      </c>
      <c r="AG2321" s="9">
        <v>62</v>
      </c>
      <c r="AH2321" s="9">
        <v>14</v>
      </c>
      <c r="AI2321" s="9">
        <v>1</v>
      </c>
      <c r="AJ2321" s="9">
        <v>4</v>
      </c>
      <c r="AK2321" s="9">
        <v>2</v>
      </c>
      <c r="AL2321" s="9">
        <v>168</v>
      </c>
      <c r="AM2321" s="9">
        <v>0</v>
      </c>
      <c r="AN2321" s="9">
        <v>167</v>
      </c>
      <c r="AO2321" s="9">
        <v>1</v>
      </c>
      <c r="AP2321" s="9">
        <v>6</v>
      </c>
      <c r="AQ2321" s="9">
        <v>0</v>
      </c>
      <c r="AR2321" s="9">
        <v>134</v>
      </c>
      <c r="AS2321" s="9">
        <v>40</v>
      </c>
      <c r="AT2321" s="10">
        <v>0</v>
      </c>
    </row>
    <row r="2322" spans="1:46" ht="42.75" x14ac:dyDescent="0.25">
      <c r="A2322" s="26" t="str">
        <f t="shared" si="72"/>
        <v>2018Nurse practitionersManitobaHospital</v>
      </c>
      <c r="B2322" s="24">
        <v>2018</v>
      </c>
      <c r="C2322" s="9" t="s">
        <v>5</v>
      </c>
      <c r="D2322" s="9" t="s">
        <v>173</v>
      </c>
      <c r="E2322" s="9" t="str">
        <f t="shared" si="73"/>
        <v>Manitoba</v>
      </c>
      <c r="F2322" s="9" t="s">
        <v>180</v>
      </c>
      <c r="G2322" s="9" t="s">
        <v>10</v>
      </c>
      <c r="H2322" s="9">
        <v>27</v>
      </c>
      <c r="I2322" s="9">
        <v>0</v>
      </c>
      <c r="J2322" s="9">
        <v>0</v>
      </c>
      <c r="K2322" s="9">
        <v>27</v>
      </c>
      <c r="L2322" s="9">
        <v>0</v>
      </c>
      <c r="M2322" s="9">
        <v>3</v>
      </c>
      <c r="N2322" s="9">
        <v>6</v>
      </c>
      <c r="O2322" s="9">
        <v>6</v>
      </c>
      <c r="P2322" s="9">
        <v>5</v>
      </c>
      <c r="Q2322" s="9">
        <v>3</v>
      </c>
      <c r="R2322" s="9">
        <v>2</v>
      </c>
      <c r="S2322" s="9">
        <v>0</v>
      </c>
      <c r="T2322" s="9">
        <v>1</v>
      </c>
      <c r="U2322" s="9">
        <v>1</v>
      </c>
      <c r="V2322" s="9">
        <v>0</v>
      </c>
      <c r="W2322" s="9">
        <v>0</v>
      </c>
      <c r="X2322" s="9">
        <v>27</v>
      </c>
      <c r="Y2322" s="9">
        <v>0</v>
      </c>
      <c r="Z2322" s="9">
        <v>0</v>
      </c>
      <c r="AA2322" s="9">
        <v>8</v>
      </c>
      <c r="AB2322" s="9">
        <v>12</v>
      </c>
      <c r="AC2322" s="9">
        <v>4</v>
      </c>
      <c r="AD2322" s="9">
        <v>3</v>
      </c>
      <c r="AE2322" s="9">
        <v>0</v>
      </c>
      <c r="AF2322" s="9">
        <v>15</v>
      </c>
      <c r="AG2322" s="9">
        <v>9</v>
      </c>
      <c r="AH2322" s="9">
        <v>3</v>
      </c>
      <c r="AI2322" s="9">
        <v>0</v>
      </c>
      <c r="AJ2322" s="9">
        <v>3</v>
      </c>
      <c r="AK2322" s="9">
        <v>1</v>
      </c>
      <c r="AL2322" s="9">
        <v>23</v>
      </c>
      <c r="AM2322" s="9">
        <v>0</v>
      </c>
      <c r="AN2322" s="9">
        <v>27</v>
      </c>
      <c r="AO2322" s="9">
        <v>0</v>
      </c>
      <c r="AP2322" s="9">
        <v>0</v>
      </c>
      <c r="AQ2322" s="9">
        <v>0</v>
      </c>
      <c r="AR2322" s="9">
        <v>26</v>
      </c>
      <c r="AS2322" s="9">
        <v>1</v>
      </c>
      <c r="AT2322" s="10">
        <v>0</v>
      </c>
    </row>
    <row r="2323" spans="1:46" ht="42.75" x14ac:dyDescent="0.25">
      <c r="A2323" s="26" t="str">
        <f t="shared" si="72"/>
        <v>2018Nurse practitionersManitobaCommunity health</v>
      </c>
      <c r="B2323" s="24">
        <v>2018</v>
      </c>
      <c r="C2323" s="9" t="s">
        <v>5</v>
      </c>
      <c r="D2323" s="9" t="s">
        <v>173</v>
      </c>
      <c r="E2323" s="9" t="str">
        <f t="shared" si="73"/>
        <v>Manitoba</v>
      </c>
      <c r="F2323" s="9" t="s">
        <v>182</v>
      </c>
      <c r="G2323" s="9" t="s">
        <v>11</v>
      </c>
      <c r="H2323" s="9">
        <v>105</v>
      </c>
      <c r="I2323" s="9">
        <v>0</v>
      </c>
      <c r="J2323" s="9">
        <v>0</v>
      </c>
      <c r="K2323" s="9">
        <v>105</v>
      </c>
      <c r="L2323" s="9">
        <v>0</v>
      </c>
      <c r="M2323" s="9">
        <v>4</v>
      </c>
      <c r="N2323" s="9">
        <v>15</v>
      </c>
      <c r="O2323" s="9">
        <v>22</v>
      </c>
      <c r="P2323" s="9">
        <v>17</v>
      </c>
      <c r="Q2323" s="9">
        <v>15</v>
      </c>
      <c r="R2323" s="9">
        <v>19</v>
      </c>
      <c r="S2323" s="9">
        <v>9</v>
      </c>
      <c r="T2323" s="9">
        <v>3</v>
      </c>
      <c r="U2323" s="9">
        <v>0</v>
      </c>
      <c r="V2323" s="9">
        <v>1</v>
      </c>
      <c r="W2323" s="9">
        <v>0</v>
      </c>
      <c r="X2323" s="9">
        <v>104</v>
      </c>
      <c r="Y2323" s="9">
        <v>1</v>
      </c>
      <c r="Z2323" s="9">
        <v>0</v>
      </c>
      <c r="AA2323" s="9">
        <v>20</v>
      </c>
      <c r="AB2323" s="9">
        <v>37</v>
      </c>
      <c r="AC2323" s="9">
        <v>32</v>
      </c>
      <c r="AD2323" s="9">
        <v>16</v>
      </c>
      <c r="AE2323" s="9">
        <v>0</v>
      </c>
      <c r="AF2323" s="9">
        <v>63</v>
      </c>
      <c r="AG2323" s="9">
        <v>34</v>
      </c>
      <c r="AH2323" s="9">
        <v>7</v>
      </c>
      <c r="AI2323" s="9">
        <v>1</v>
      </c>
      <c r="AJ2323" s="9">
        <v>1</v>
      </c>
      <c r="AK2323" s="9">
        <v>0</v>
      </c>
      <c r="AL2323" s="9">
        <v>104</v>
      </c>
      <c r="AM2323" s="9">
        <v>0</v>
      </c>
      <c r="AN2323" s="9">
        <v>105</v>
      </c>
      <c r="AO2323" s="9">
        <v>0</v>
      </c>
      <c r="AP2323" s="9">
        <v>0</v>
      </c>
      <c r="AQ2323" s="9">
        <v>0</v>
      </c>
      <c r="AR2323" s="9">
        <v>75</v>
      </c>
      <c r="AS2323" s="9">
        <v>30</v>
      </c>
      <c r="AT2323" s="10">
        <v>0</v>
      </c>
    </row>
    <row r="2324" spans="1:46" ht="57" x14ac:dyDescent="0.25">
      <c r="A2324" s="26" t="str">
        <f t="shared" si="72"/>
        <v>2018Nurse practitionersManitobaNursing home/long-term care</v>
      </c>
      <c r="B2324" s="24">
        <v>2018</v>
      </c>
      <c r="C2324" s="9" t="s">
        <v>5</v>
      </c>
      <c r="D2324" s="9" t="s">
        <v>173</v>
      </c>
      <c r="E2324" s="9" t="str">
        <f t="shared" si="73"/>
        <v>Manitoba</v>
      </c>
      <c r="F2324" s="9" t="s">
        <v>181</v>
      </c>
      <c r="G2324" s="9" t="s">
        <v>12</v>
      </c>
      <c r="H2324" s="9">
        <v>4</v>
      </c>
      <c r="I2324" s="9">
        <v>0</v>
      </c>
      <c r="J2324" s="9">
        <v>0</v>
      </c>
      <c r="K2324" s="9">
        <v>4</v>
      </c>
      <c r="L2324" s="9">
        <v>0</v>
      </c>
      <c r="M2324" s="9">
        <v>0</v>
      </c>
      <c r="N2324" s="9">
        <v>0</v>
      </c>
      <c r="O2324" s="9">
        <v>1</v>
      </c>
      <c r="P2324" s="9">
        <v>1</v>
      </c>
      <c r="Q2324" s="9">
        <v>1</v>
      </c>
      <c r="R2324" s="9">
        <v>1</v>
      </c>
      <c r="S2324" s="9">
        <v>0</v>
      </c>
      <c r="T2324" s="9">
        <v>0</v>
      </c>
      <c r="U2324" s="9">
        <v>0</v>
      </c>
      <c r="V2324" s="9">
        <v>0</v>
      </c>
      <c r="W2324" s="9">
        <v>0</v>
      </c>
      <c r="X2324" s="9">
        <v>4</v>
      </c>
      <c r="Y2324" s="9">
        <v>0</v>
      </c>
      <c r="Z2324" s="9">
        <v>0</v>
      </c>
      <c r="AA2324" s="9">
        <v>0</v>
      </c>
      <c r="AB2324" s="9">
        <v>4</v>
      </c>
      <c r="AC2324" s="9">
        <v>0</v>
      </c>
      <c r="AD2324" s="9">
        <v>0</v>
      </c>
      <c r="AE2324" s="9">
        <v>0</v>
      </c>
      <c r="AF2324" s="9">
        <v>4</v>
      </c>
      <c r="AG2324" s="9">
        <v>0</v>
      </c>
      <c r="AH2324" s="9">
        <v>0</v>
      </c>
      <c r="AI2324" s="9">
        <v>0</v>
      </c>
      <c r="AJ2324" s="9">
        <v>0</v>
      </c>
      <c r="AK2324" s="9">
        <v>0</v>
      </c>
      <c r="AL2324" s="9">
        <v>4</v>
      </c>
      <c r="AM2324" s="9">
        <v>0</v>
      </c>
      <c r="AN2324" s="9">
        <v>4</v>
      </c>
      <c r="AO2324" s="9">
        <v>0</v>
      </c>
      <c r="AP2324" s="9">
        <v>0</v>
      </c>
      <c r="AQ2324" s="9">
        <v>0</v>
      </c>
      <c r="AR2324" s="9">
        <v>2</v>
      </c>
      <c r="AS2324" s="9">
        <v>2</v>
      </c>
      <c r="AT2324" s="10">
        <v>0</v>
      </c>
    </row>
    <row r="2325" spans="1:46" ht="42.75" x14ac:dyDescent="0.25">
      <c r="A2325" s="26" t="str">
        <f t="shared" si="72"/>
        <v>2018Nurse practitionersManitobaOther places of work</v>
      </c>
      <c r="B2325" s="24">
        <v>2018</v>
      </c>
      <c r="C2325" s="9" t="s">
        <v>5</v>
      </c>
      <c r="D2325" s="9" t="s">
        <v>173</v>
      </c>
      <c r="E2325" s="9" t="str">
        <f t="shared" si="73"/>
        <v>Manitoba</v>
      </c>
      <c r="F2325" s="9" t="s">
        <v>183</v>
      </c>
      <c r="G2325" s="9" t="s">
        <v>13</v>
      </c>
      <c r="H2325" s="9">
        <v>38</v>
      </c>
      <c r="I2325" s="9">
        <v>0</v>
      </c>
      <c r="J2325" s="9">
        <v>0</v>
      </c>
      <c r="K2325" s="9">
        <v>38</v>
      </c>
      <c r="L2325" s="9">
        <v>0</v>
      </c>
      <c r="M2325" s="9">
        <v>0</v>
      </c>
      <c r="N2325" s="9">
        <v>7</v>
      </c>
      <c r="O2325" s="9">
        <v>6</v>
      </c>
      <c r="P2325" s="9">
        <v>9</v>
      </c>
      <c r="Q2325" s="9">
        <v>8</v>
      </c>
      <c r="R2325" s="9">
        <v>5</v>
      </c>
      <c r="S2325" s="9">
        <v>2</v>
      </c>
      <c r="T2325" s="9">
        <v>0</v>
      </c>
      <c r="U2325" s="9">
        <v>1</v>
      </c>
      <c r="V2325" s="9">
        <v>0</v>
      </c>
      <c r="W2325" s="9">
        <v>0</v>
      </c>
      <c r="X2325" s="9">
        <v>36</v>
      </c>
      <c r="Y2325" s="9">
        <v>2</v>
      </c>
      <c r="Z2325" s="9">
        <v>0</v>
      </c>
      <c r="AA2325" s="9">
        <v>5</v>
      </c>
      <c r="AB2325" s="9">
        <v>18</v>
      </c>
      <c r="AC2325" s="9">
        <v>12</v>
      </c>
      <c r="AD2325" s="9">
        <v>3</v>
      </c>
      <c r="AE2325" s="9">
        <v>0</v>
      </c>
      <c r="AF2325" s="9">
        <v>15</v>
      </c>
      <c r="AG2325" s="9">
        <v>19</v>
      </c>
      <c r="AH2325" s="9">
        <v>4</v>
      </c>
      <c r="AI2325" s="9">
        <v>0</v>
      </c>
      <c r="AJ2325" s="9">
        <v>0</v>
      </c>
      <c r="AK2325" s="9">
        <v>1</v>
      </c>
      <c r="AL2325" s="9">
        <v>37</v>
      </c>
      <c r="AM2325" s="9">
        <v>0</v>
      </c>
      <c r="AN2325" s="9">
        <v>31</v>
      </c>
      <c r="AO2325" s="9">
        <v>1</v>
      </c>
      <c r="AP2325" s="9">
        <v>6</v>
      </c>
      <c r="AQ2325" s="9">
        <v>0</v>
      </c>
      <c r="AR2325" s="9">
        <v>31</v>
      </c>
      <c r="AS2325" s="9">
        <v>7</v>
      </c>
      <c r="AT2325" s="10">
        <v>0</v>
      </c>
    </row>
    <row r="2326" spans="1:46" ht="42.75" x14ac:dyDescent="0.25">
      <c r="A2326" s="26" t="str">
        <f t="shared" si="72"/>
        <v>2018Nurse practitionersSaskatchewanAll places of work</v>
      </c>
      <c r="B2326" s="24">
        <v>2018</v>
      </c>
      <c r="C2326" s="9" t="s">
        <v>5</v>
      </c>
      <c r="D2326" s="9" t="s">
        <v>174</v>
      </c>
      <c r="E2326" s="9" t="str">
        <f t="shared" si="73"/>
        <v>Saskatchewan</v>
      </c>
      <c r="F2326" s="9" t="s">
        <v>179</v>
      </c>
      <c r="G2326" s="9" t="s">
        <v>9</v>
      </c>
      <c r="H2326" s="9">
        <v>215</v>
      </c>
      <c r="I2326" s="9">
        <v>198</v>
      </c>
      <c r="J2326" s="9">
        <v>17</v>
      </c>
      <c r="K2326" s="9">
        <v>0</v>
      </c>
      <c r="L2326" s="9">
        <v>0</v>
      </c>
      <c r="M2326" s="9">
        <v>5</v>
      </c>
      <c r="N2326" s="9">
        <v>31</v>
      </c>
      <c r="O2326" s="9">
        <v>30</v>
      </c>
      <c r="P2326" s="9">
        <v>24</v>
      </c>
      <c r="Q2326" s="9">
        <v>32</v>
      </c>
      <c r="R2326" s="9">
        <v>28</v>
      </c>
      <c r="S2326" s="9">
        <v>32</v>
      </c>
      <c r="T2326" s="9">
        <v>25</v>
      </c>
      <c r="U2326" s="9">
        <v>7</v>
      </c>
      <c r="V2326" s="9">
        <v>1</v>
      </c>
      <c r="W2326" s="9">
        <v>0</v>
      </c>
      <c r="X2326" s="9">
        <v>203</v>
      </c>
      <c r="Y2326" s="9">
        <v>10</v>
      </c>
      <c r="Z2326" s="9">
        <v>2</v>
      </c>
      <c r="AA2326" s="9">
        <v>128</v>
      </c>
      <c r="AB2326" s="9">
        <v>77</v>
      </c>
      <c r="AC2326" s="9">
        <v>9</v>
      </c>
      <c r="AD2326" s="9">
        <v>1</v>
      </c>
      <c r="AE2326" s="9">
        <v>0</v>
      </c>
      <c r="AF2326" s="9">
        <v>150</v>
      </c>
      <c r="AG2326" s="9">
        <v>39</v>
      </c>
      <c r="AH2326" s="9">
        <v>26</v>
      </c>
      <c r="AI2326" s="9">
        <v>0</v>
      </c>
      <c r="AJ2326" s="9">
        <v>2</v>
      </c>
      <c r="AK2326" s="9">
        <v>3</v>
      </c>
      <c r="AL2326" s="9">
        <v>195</v>
      </c>
      <c r="AM2326" s="9">
        <v>15</v>
      </c>
      <c r="AN2326" s="9">
        <v>194</v>
      </c>
      <c r="AO2326" s="9">
        <v>2</v>
      </c>
      <c r="AP2326" s="9">
        <v>4</v>
      </c>
      <c r="AQ2326" s="9">
        <v>15</v>
      </c>
      <c r="AR2326" s="9">
        <v>103</v>
      </c>
      <c r="AS2326" s="9">
        <v>112</v>
      </c>
      <c r="AT2326" s="10">
        <v>0</v>
      </c>
    </row>
    <row r="2327" spans="1:46" ht="42.75" x14ac:dyDescent="0.25">
      <c r="A2327" s="26" t="str">
        <f t="shared" si="72"/>
        <v>2018Nurse practitionersSaskatchewanHospital</v>
      </c>
      <c r="B2327" s="24">
        <v>2018</v>
      </c>
      <c r="C2327" s="9" t="s">
        <v>5</v>
      </c>
      <c r="D2327" s="9" t="s">
        <v>174</v>
      </c>
      <c r="E2327" s="9" t="str">
        <f t="shared" si="73"/>
        <v>Saskatchewan</v>
      </c>
      <c r="F2327" s="9" t="s">
        <v>180</v>
      </c>
      <c r="G2327" s="9" t="s">
        <v>10</v>
      </c>
      <c r="H2327" s="9">
        <v>27</v>
      </c>
      <c r="I2327" s="9">
        <v>22</v>
      </c>
      <c r="J2327" s="9">
        <v>5</v>
      </c>
      <c r="K2327" s="9">
        <v>0</v>
      </c>
      <c r="L2327" s="9">
        <v>0</v>
      </c>
      <c r="M2327" s="9">
        <v>0</v>
      </c>
      <c r="N2327" s="9">
        <v>4</v>
      </c>
      <c r="O2327" s="9">
        <v>3</v>
      </c>
      <c r="P2327" s="9">
        <v>5</v>
      </c>
      <c r="Q2327" s="9">
        <v>2</v>
      </c>
      <c r="R2327" s="9">
        <v>6</v>
      </c>
      <c r="S2327" s="9">
        <v>1</v>
      </c>
      <c r="T2327" s="9">
        <v>4</v>
      </c>
      <c r="U2327" s="9">
        <v>2</v>
      </c>
      <c r="V2327" s="9">
        <v>0</v>
      </c>
      <c r="W2327" s="9">
        <v>0</v>
      </c>
      <c r="X2327" s="9">
        <v>19</v>
      </c>
      <c r="Y2327" s="9">
        <v>8</v>
      </c>
      <c r="Z2327" s="9">
        <v>0</v>
      </c>
      <c r="AA2327" s="9">
        <v>19</v>
      </c>
      <c r="AB2327" s="9">
        <v>8</v>
      </c>
      <c r="AC2327" s="9">
        <v>0</v>
      </c>
      <c r="AD2327" s="9">
        <v>0</v>
      </c>
      <c r="AE2327" s="9">
        <v>0</v>
      </c>
      <c r="AF2327" s="9">
        <v>21</v>
      </c>
      <c r="AG2327" s="9">
        <v>2</v>
      </c>
      <c r="AH2327" s="9">
        <v>4</v>
      </c>
      <c r="AI2327" s="9">
        <v>0</v>
      </c>
      <c r="AJ2327" s="9">
        <v>0</v>
      </c>
      <c r="AK2327" s="9">
        <v>0</v>
      </c>
      <c r="AL2327" s="9">
        <v>27</v>
      </c>
      <c r="AM2327" s="9">
        <v>0</v>
      </c>
      <c r="AN2327" s="9">
        <v>27</v>
      </c>
      <c r="AO2327" s="9">
        <v>0</v>
      </c>
      <c r="AP2327" s="9">
        <v>0</v>
      </c>
      <c r="AQ2327" s="9">
        <v>0</v>
      </c>
      <c r="AR2327" s="9">
        <v>21</v>
      </c>
      <c r="AS2327" s="9">
        <v>6</v>
      </c>
      <c r="AT2327" s="10">
        <v>0</v>
      </c>
    </row>
    <row r="2328" spans="1:46" ht="42.75" x14ac:dyDescent="0.25">
      <c r="A2328" s="26" t="str">
        <f t="shared" si="72"/>
        <v>2018Nurse practitionersSaskatchewanCommunity health</v>
      </c>
      <c r="B2328" s="24">
        <v>2018</v>
      </c>
      <c r="C2328" s="9" t="s">
        <v>5</v>
      </c>
      <c r="D2328" s="9" t="s">
        <v>174</v>
      </c>
      <c r="E2328" s="9" t="str">
        <f t="shared" si="73"/>
        <v>Saskatchewan</v>
      </c>
      <c r="F2328" s="9" t="s">
        <v>182</v>
      </c>
      <c r="G2328" s="9" t="s">
        <v>11</v>
      </c>
      <c r="H2328" s="9">
        <v>141</v>
      </c>
      <c r="I2328" s="9">
        <v>130</v>
      </c>
      <c r="J2328" s="9">
        <v>11</v>
      </c>
      <c r="K2328" s="9">
        <v>0</v>
      </c>
      <c r="L2328" s="9">
        <v>0</v>
      </c>
      <c r="M2328" s="9">
        <v>3</v>
      </c>
      <c r="N2328" s="9">
        <v>20</v>
      </c>
      <c r="O2328" s="9">
        <v>19</v>
      </c>
      <c r="P2328" s="9">
        <v>14</v>
      </c>
      <c r="Q2328" s="9">
        <v>23</v>
      </c>
      <c r="R2328" s="9">
        <v>17</v>
      </c>
      <c r="S2328" s="9">
        <v>23</v>
      </c>
      <c r="T2328" s="9">
        <v>17</v>
      </c>
      <c r="U2328" s="9">
        <v>4</v>
      </c>
      <c r="V2328" s="9">
        <v>1</v>
      </c>
      <c r="W2328" s="9">
        <v>0</v>
      </c>
      <c r="X2328" s="9">
        <v>138</v>
      </c>
      <c r="Y2328" s="9">
        <v>2</v>
      </c>
      <c r="Z2328" s="9">
        <v>1</v>
      </c>
      <c r="AA2328" s="9">
        <v>83</v>
      </c>
      <c r="AB2328" s="9">
        <v>49</v>
      </c>
      <c r="AC2328" s="9">
        <v>8</v>
      </c>
      <c r="AD2328" s="9">
        <v>1</v>
      </c>
      <c r="AE2328" s="9">
        <v>0</v>
      </c>
      <c r="AF2328" s="9">
        <v>98</v>
      </c>
      <c r="AG2328" s="9">
        <v>30</v>
      </c>
      <c r="AH2328" s="9">
        <v>13</v>
      </c>
      <c r="AI2328" s="9">
        <v>0</v>
      </c>
      <c r="AJ2328" s="9">
        <v>1</v>
      </c>
      <c r="AK2328" s="9">
        <v>1</v>
      </c>
      <c r="AL2328" s="9">
        <v>139</v>
      </c>
      <c r="AM2328" s="9">
        <v>0</v>
      </c>
      <c r="AN2328" s="9">
        <v>141</v>
      </c>
      <c r="AO2328" s="9">
        <v>0</v>
      </c>
      <c r="AP2328" s="9">
        <v>0</v>
      </c>
      <c r="AQ2328" s="9">
        <v>0</v>
      </c>
      <c r="AR2328" s="9">
        <v>51</v>
      </c>
      <c r="AS2328" s="9">
        <v>90</v>
      </c>
      <c r="AT2328" s="10">
        <v>0</v>
      </c>
    </row>
    <row r="2329" spans="1:46" ht="57" x14ac:dyDescent="0.25">
      <c r="A2329" s="26" t="str">
        <f t="shared" si="72"/>
        <v>2018Nurse practitionersSaskatchewanNursing home/long-term care</v>
      </c>
      <c r="B2329" s="24">
        <v>2018</v>
      </c>
      <c r="C2329" s="9" t="s">
        <v>5</v>
      </c>
      <c r="D2329" s="9" t="s">
        <v>174</v>
      </c>
      <c r="E2329" s="9" t="str">
        <f t="shared" si="73"/>
        <v>Saskatchewan</v>
      </c>
      <c r="F2329" s="9" t="s">
        <v>181</v>
      </c>
      <c r="G2329" s="9" t="s">
        <v>12</v>
      </c>
      <c r="H2329" s="9">
        <v>4</v>
      </c>
      <c r="I2329" s="9">
        <v>4</v>
      </c>
      <c r="J2329" s="9">
        <v>0</v>
      </c>
      <c r="K2329" s="9">
        <v>0</v>
      </c>
      <c r="L2329" s="9">
        <v>0</v>
      </c>
      <c r="M2329" s="9">
        <v>0</v>
      </c>
      <c r="N2329" s="9">
        <v>0</v>
      </c>
      <c r="O2329" s="9">
        <v>1</v>
      </c>
      <c r="P2329" s="9">
        <v>1</v>
      </c>
      <c r="Q2329" s="9">
        <v>2</v>
      </c>
      <c r="R2329" s="9">
        <v>0</v>
      </c>
      <c r="S2329" s="9">
        <v>0</v>
      </c>
      <c r="T2329" s="9">
        <v>0</v>
      </c>
      <c r="U2329" s="9">
        <v>0</v>
      </c>
      <c r="V2329" s="9">
        <v>0</v>
      </c>
      <c r="W2329" s="9">
        <v>0</v>
      </c>
      <c r="X2329" s="9">
        <v>3</v>
      </c>
      <c r="Y2329" s="9">
        <v>0</v>
      </c>
      <c r="Z2329" s="9">
        <v>1</v>
      </c>
      <c r="AA2329" s="9">
        <v>3</v>
      </c>
      <c r="AB2329" s="9">
        <v>1</v>
      </c>
      <c r="AC2329" s="9">
        <v>0</v>
      </c>
      <c r="AD2329" s="9">
        <v>0</v>
      </c>
      <c r="AE2329" s="9">
        <v>0</v>
      </c>
      <c r="AF2329" s="9">
        <v>2</v>
      </c>
      <c r="AG2329" s="9">
        <v>1</v>
      </c>
      <c r="AH2329" s="9">
        <v>1</v>
      </c>
      <c r="AI2329" s="9">
        <v>0</v>
      </c>
      <c r="AJ2329" s="9">
        <v>0</v>
      </c>
      <c r="AK2329" s="9">
        <v>0</v>
      </c>
      <c r="AL2329" s="9">
        <v>4</v>
      </c>
      <c r="AM2329" s="9">
        <v>0</v>
      </c>
      <c r="AN2329" s="9">
        <v>4</v>
      </c>
      <c r="AO2329" s="9">
        <v>0</v>
      </c>
      <c r="AP2329" s="9">
        <v>0</v>
      </c>
      <c r="AQ2329" s="9">
        <v>0</v>
      </c>
      <c r="AR2329" s="9">
        <v>4</v>
      </c>
      <c r="AS2329" s="9">
        <v>0</v>
      </c>
      <c r="AT2329" s="10">
        <v>0</v>
      </c>
    </row>
    <row r="2330" spans="1:46" ht="42.75" x14ac:dyDescent="0.25">
      <c r="A2330" s="26" t="str">
        <f t="shared" si="72"/>
        <v>2018Nurse practitionersSaskatchewanOther places of work</v>
      </c>
      <c r="B2330" s="24">
        <v>2018</v>
      </c>
      <c r="C2330" s="9" t="s">
        <v>5</v>
      </c>
      <c r="D2330" s="9" t="s">
        <v>174</v>
      </c>
      <c r="E2330" s="9" t="str">
        <f t="shared" si="73"/>
        <v>Saskatchewan</v>
      </c>
      <c r="F2330" s="9" t="s">
        <v>183</v>
      </c>
      <c r="G2330" s="9" t="s">
        <v>13</v>
      </c>
      <c r="H2330" s="9">
        <v>28</v>
      </c>
      <c r="I2330" s="9">
        <v>27</v>
      </c>
      <c r="J2330" s="9">
        <v>1</v>
      </c>
      <c r="K2330" s="9">
        <v>0</v>
      </c>
      <c r="L2330" s="9">
        <v>0</v>
      </c>
      <c r="M2330" s="9">
        <v>0</v>
      </c>
      <c r="N2330" s="9">
        <v>5</v>
      </c>
      <c r="O2330" s="9">
        <v>5</v>
      </c>
      <c r="P2330" s="9">
        <v>2</v>
      </c>
      <c r="Q2330" s="9">
        <v>4</v>
      </c>
      <c r="R2330" s="9">
        <v>4</v>
      </c>
      <c r="S2330" s="9">
        <v>6</v>
      </c>
      <c r="T2330" s="9">
        <v>1</v>
      </c>
      <c r="U2330" s="9">
        <v>1</v>
      </c>
      <c r="V2330" s="9">
        <v>0</v>
      </c>
      <c r="W2330" s="9">
        <v>0</v>
      </c>
      <c r="X2330" s="9">
        <v>28</v>
      </c>
      <c r="Y2330" s="9">
        <v>0</v>
      </c>
      <c r="Z2330" s="9">
        <v>0</v>
      </c>
      <c r="AA2330" s="9">
        <v>15</v>
      </c>
      <c r="AB2330" s="9">
        <v>12</v>
      </c>
      <c r="AC2330" s="9">
        <v>1</v>
      </c>
      <c r="AD2330" s="9">
        <v>0</v>
      </c>
      <c r="AE2330" s="9">
        <v>0</v>
      </c>
      <c r="AF2330" s="9">
        <v>20</v>
      </c>
      <c r="AG2330" s="9">
        <v>3</v>
      </c>
      <c r="AH2330" s="9">
        <v>5</v>
      </c>
      <c r="AI2330" s="9">
        <v>0</v>
      </c>
      <c r="AJ2330" s="9">
        <v>1</v>
      </c>
      <c r="AK2330" s="9">
        <v>2</v>
      </c>
      <c r="AL2330" s="9">
        <v>25</v>
      </c>
      <c r="AM2330" s="9">
        <v>0</v>
      </c>
      <c r="AN2330" s="9">
        <v>22</v>
      </c>
      <c r="AO2330" s="9">
        <v>2</v>
      </c>
      <c r="AP2330" s="9">
        <v>4</v>
      </c>
      <c r="AQ2330" s="9">
        <v>0</v>
      </c>
      <c r="AR2330" s="9">
        <v>19</v>
      </c>
      <c r="AS2330" s="9">
        <v>9</v>
      </c>
      <c r="AT2330" s="10">
        <v>0</v>
      </c>
    </row>
    <row r="2331" spans="1:46" ht="42.75" x14ac:dyDescent="0.25">
      <c r="A2331" s="26" t="str">
        <f t="shared" si="72"/>
        <v>2018Nurse practitionersSaskatchewanUnknown places of work</v>
      </c>
      <c r="B2331" s="24">
        <v>2018</v>
      </c>
      <c r="C2331" s="9" t="s">
        <v>5</v>
      </c>
      <c r="D2331" s="9" t="s">
        <v>174</v>
      </c>
      <c r="E2331" s="9" t="str">
        <f t="shared" si="73"/>
        <v>Saskatchewan</v>
      </c>
      <c r="F2331" s="9" t="s">
        <v>184</v>
      </c>
      <c r="G2331" s="9" t="s">
        <v>49</v>
      </c>
      <c r="H2331" s="9">
        <v>15</v>
      </c>
      <c r="I2331" s="9">
        <v>15</v>
      </c>
      <c r="J2331" s="9">
        <v>0</v>
      </c>
      <c r="K2331" s="9">
        <v>0</v>
      </c>
      <c r="L2331" s="9">
        <v>0</v>
      </c>
      <c r="M2331" s="9">
        <v>2</v>
      </c>
      <c r="N2331" s="9">
        <v>2</v>
      </c>
      <c r="O2331" s="9">
        <v>2</v>
      </c>
      <c r="P2331" s="9">
        <v>2</v>
      </c>
      <c r="Q2331" s="9">
        <v>1</v>
      </c>
      <c r="R2331" s="9">
        <v>1</v>
      </c>
      <c r="S2331" s="9">
        <v>2</v>
      </c>
      <c r="T2331" s="9">
        <v>3</v>
      </c>
      <c r="U2331" s="9">
        <v>0</v>
      </c>
      <c r="V2331" s="9">
        <v>0</v>
      </c>
      <c r="W2331" s="9">
        <v>0</v>
      </c>
      <c r="X2331" s="9">
        <v>15</v>
      </c>
      <c r="Y2331" s="9">
        <v>0</v>
      </c>
      <c r="Z2331" s="9">
        <v>0</v>
      </c>
      <c r="AA2331" s="9">
        <v>8</v>
      </c>
      <c r="AB2331" s="9">
        <v>7</v>
      </c>
      <c r="AC2331" s="9">
        <v>0</v>
      </c>
      <c r="AD2331" s="9">
        <v>0</v>
      </c>
      <c r="AE2331" s="9">
        <v>0</v>
      </c>
      <c r="AF2331" s="9">
        <v>9</v>
      </c>
      <c r="AG2331" s="9">
        <v>3</v>
      </c>
      <c r="AH2331" s="9">
        <v>3</v>
      </c>
      <c r="AI2331" s="9">
        <v>0</v>
      </c>
      <c r="AJ2331" s="9">
        <v>0</v>
      </c>
      <c r="AK2331" s="9">
        <v>0</v>
      </c>
      <c r="AL2331" s="9">
        <v>0</v>
      </c>
      <c r="AM2331" s="9">
        <v>15</v>
      </c>
      <c r="AN2331" s="9">
        <v>0</v>
      </c>
      <c r="AO2331" s="9">
        <v>0</v>
      </c>
      <c r="AP2331" s="9">
        <v>0</v>
      </c>
      <c r="AQ2331" s="9">
        <v>15</v>
      </c>
      <c r="AR2331" s="9">
        <v>8</v>
      </c>
      <c r="AS2331" s="9">
        <v>7</v>
      </c>
      <c r="AT2331" s="10">
        <v>0</v>
      </c>
    </row>
    <row r="2332" spans="1:46" ht="42.75" x14ac:dyDescent="0.25">
      <c r="A2332" s="26" t="str">
        <f t="shared" si="72"/>
        <v>2018Nurse practitionersAlbertaAll places of work</v>
      </c>
      <c r="B2332" s="24">
        <v>2018</v>
      </c>
      <c r="C2332" s="9" t="s">
        <v>5</v>
      </c>
      <c r="D2332" s="9" t="s">
        <v>175</v>
      </c>
      <c r="E2332" s="9" t="str">
        <f t="shared" si="73"/>
        <v>Alberta</v>
      </c>
      <c r="F2332" s="9" t="s">
        <v>179</v>
      </c>
      <c r="G2332" s="9" t="s">
        <v>9</v>
      </c>
      <c r="H2332" s="9">
        <v>504</v>
      </c>
      <c r="I2332" s="9">
        <v>458</v>
      </c>
      <c r="J2332" s="9">
        <v>46</v>
      </c>
      <c r="K2332" s="9">
        <v>0</v>
      </c>
      <c r="L2332" s="9">
        <v>0</v>
      </c>
      <c r="M2332" s="9">
        <v>8</v>
      </c>
      <c r="N2332" s="9">
        <v>75</v>
      </c>
      <c r="O2332" s="9">
        <v>103</v>
      </c>
      <c r="P2332" s="9">
        <v>74</v>
      </c>
      <c r="Q2332" s="9">
        <v>82</v>
      </c>
      <c r="R2332" s="9">
        <v>70</v>
      </c>
      <c r="S2332" s="9">
        <v>50</v>
      </c>
      <c r="T2332" s="9">
        <v>29</v>
      </c>
      <c r="U2332" s="9">
        <v>11</v>
      </c>
      <c r="V2332" s="9">
        <v>2</v>
      </c>
      <c r="W2332" s="9">
        <v>0</v>
      </c>
      <c r="X2332" s="9">
        <v>486</v>
      </c>
      <c r="Y2332" s="9">
        <v>18</v>
      </c>
      <c r="Z2332" s="9">
        <v>0</v>
      </c>
      <c r="AA2332" s="9">
        <v>69</v>
      </c>
      <c r="AB2332" s="9">
        <v>204</v>
      </c>
      <c r="AC2332" s="9">
        <v>135</v>
      </c>
      <c r="AD2332" s="9">
        <v>96</v>
      </c>
      <c r="AE2332" s="9">
        <v>0</v>
      </c>
      <c r="AF2332" s="9">
        <v>347</v>
      </c>
      <c r="AG2332" s="9">
        <v>143</v>
      </c>
      <c r="AH2332" s="9">
        <v>12</v>
      </c>
      <c r="AI2332" s="9">
        <v>2</v>
      </c>
      <c r="AJ2332" s="9">
        <v>18</v>
      </c>
      <c r="AK2332" s="9">
        <v>7</v>
      </c>
      <c r="AL2332" s="9">
        <v>479</v>
      </c>
      <c r="AM2332" s="9">
        <v>0</v>
      </c>
      <c r="AN2332" s="9">
        <v>475</v>
      </c>
      <c r="AO2332" s="9">
        <v>9</v>
      </c>
      <c r="AP2332" s="9">
        <v>10</v>
      </c>
      <c r="AQ2332" s="9">
        <v>10</v>
      </c>
      <c r="AR2332" s="9">
        <v>476</v>
      </c>
      <c r="AS2332" s="9">
        <v>28</v>
      </c>
      <c r="AT2332" s="10">
        <v>0</v>
      </c>
    </row>
    <row r="2333" spans="1:46" ht="42.75" x14ac:dyDescent="0.25">
      <c r="A2333" s="26" t="str">
        <f t="shared" si="72"/>
        <v>2018Nurse practitionersAlbertaHospital</v>
      </c>
      <c r="B2333" s="24">
        <v>2018</v>
      </c>
      <c r="C2333" s="9" t="s">
        <v>5</v>
      </c>
      <c r="D2333" s="9" t="s">
        <v>175</v>
      </c>
      <c r="E2333" s="9" t="str">
        <f t="shared" si="73"/>
        <v>Alberta</v>
      </c>
      <c r="F2333" s="9" t="s">
        <v>180</v>
      </c>
      <c r="G2333" s="9" t="s">
        <v>10</v>
      </c>
      <c r="H2333" s="9">
        <v>251</v>
      </c>
      <c r="I2333" s="9">
        <v>226</v>
      </c>
      <c r="J2333" s="9">
        <v>25</v>
      </c>
      <c r="K2333" s="9">
        <v>0</v>
      </c>
      <c r="L2333" s="9">
        <v>0</v>
      </c>
      <c r="M2333" s="9">
        <v>4</v>
      </c>
      <c r="N2333" s="9">
        <v>34</v>
      </c>
      <c r="O2333" s="9">
        <v>53</v>
      </c>
      <c r="P2333" s="9">
        <v>44</v>
      </c>
      <c r="Q2333" s="9">
        <v>34</v>
      </c>
      <c r="R2333" s="9">
        <v>34</v>
      </c>
      <c r="S2333" s="9">
        <v>31</v>
      </c>
      <c r="T2333" s="9">
        <v>13</v>
      </c>
      <c r="U2333" s="9">
        <v>4</v>
      </c>
      <c r="V2333" s="9">
        <v>0</v>
      </c>
      <c r="W2333" s="9">
        <v>0</v>
      </c>
      <c r="X2333" s="9">
        <v>241</v>
      </c>
      <c r="Y2333" s="9">
        <v>10</v>
      </c>
      <c r="Z2333" s="9">
        <v>0</v>
      </c>
      <c r="AA2333" s="9">
        <v>35</v>
      </c>
      <c r="AB2333" s="9">
        <v>103</v>
      </c>
      <c r="AC2333" s="9">
        <v>64</v>
      </c>
      <c r="AD2333" s="9">
        <v>49</v>
      </c>
      <c r="AE2333" s="9">
        <v>0</v>
      </c>
      <c r="AF2333" s="9">
        <v>191</v>
      </c>
      <c r="AG2333" s="9">
        <v>50</v>
      </c>
      <c r="AH2333" s="9">
        <v>8</v>
      </c>
      <c r="AI2333" s="9">
        <v>2</v>
      </c>
      <c r="AJ2333" s="9">
        <v>13</v>
      </c>
      <c r="AK2333" s="9">
        <v>2</v>
      </c>
      <c r="AL2333" s="9">
        <v>236</v>
      </c>
      <c r="AM2333" s="9">
        <v>0</v>
      </c>
      <c r="AN2333" s="9">
        <v>242</v>
      </c>
      <c r="AO2333" s="9">
        <v>2</v>
      </c>
      <c r="AP2333" s="9">
        <v>1</v>
      </c>
      <c r="AQ2333" s="9">
        <v>6</v>
      </c>
      <c r="AR2333" s="9">
        <v>249</v>
      </c>
      <c r="AS2333" s="9">
        <v>2</v>
      </c>
      <c r="AT2333" s="10">
        <v>0</v>
      </c>
    </row>
    <row r="2334" spans="1:46" ht="42.75" x14ac:dyDescent="0.25">
      <c r="A2334" s="26" t="str">
        <f t="shared" si="72"/>
        <v>2018Nurse practitionersAlbertaCommunity health</v>
      </c>
      <c r="B2334" s="24">
        <v>2018</v>
      </c>
      <c r="C2334" s="9" t="s">
        <v>5</v>
      </c>
      <c r="D2334" s="9" t="s">
        <v>175</v>
      </c>
      <c r="E2334" s="9" t="str">
        <f t="shared" si="73"/>
        <v>Alberta</v>
      </c>
      <c r="F2334" s="9" t="s">
        <v>182</v>
      </c>
      <c r="G2334" s="9" t="s">
        <v>11</v>
      </c>
      <c r="H2334" s="9">
        <v>132</v>
      </c>
      <c r="I2334" s="9">
        <v>125</v>
      </c>
      <c r="J2334" s="9">
        <v>7</v>
      </c>
      <c r="K2334" s="9">
        <v>0</v>
      </c>
      <c r="L2334" s="9">
        <v>0</v>
      </c>
      <c r="M2334" s="9">
        <v>3</v>
      </c>
      <c r="N2334" s="9">
        <v>22</v>
      </c>
      <c r="O2334" s="9">
        <v>31</v>
      </c>
      <c r="P2334" s="9">
        <v>16</v>
      </c>
      <c r="Q2334" s="9">
        <v>22</v>
      </c>
      <c r="R2334" s="9">
        <v>17</v>
      </c>
      <c r="S2334" s="9">
        <v>8</v>
      </c>
      <c r="T2334" s="9">
        <v>8</v>
      </c>
      <c r="U2334" s="9">
        <v>3</v>
      </c>
      <c r="V2334" s="9">
        <v>2</v>
      </c>
      <c r="W2334" s="9">
        <v>0</v>
      </c>
      <c r="X2334" s="9">
        <v>129</v>
      </c>
      <c r="Y2334" s="9">
        <v>3</v>
      </c>
      <c r="Z2334" s="9">
        <v>0</v>
      </c>
      <c r="AA2334" s="9">
        <v>20</v>
      </c>
      <c r="AB2334" s="9">
        <v>57</v>
      </c>
      <c r="AC2334" s="9">
        <v>31</v>
      </c>
      <c r="AD2334" s="9">
        <v>24</v>
      </c>
      <c r="AE2334" s="9">
        <v>0</v>
      </c>
      <c r="AF2334" s="9">
        <v>70</v>
      </c>
      <c r="AG2334" s="9">
        <v>59</v>
      </c>
      <c r="AH2334" s="9">
        <v>3</v>
      </c>
      <c r="AI2334" s="9">
        <v>0</v>
      </c>
      <c r="AJ2334" s="9">
        <v>5</v>
      </c>
      <c r="AK2334" s="9">
        <v>0</v>
      </c>
      <c r="AL2334" s="9">
        <v>127</v>
      </c>
      <c r="AM2334" s="9">
        <v>0</v>
      </c>
      <c r="AN2334" s="9">
        <v>129</v>
      </c>
      <c r="AO2334" s="9">
        <v>1</v>
      </c>
      <c r="AP2334" s="9">
        <v>1</v>
      </c>
      <c r="AQ2334" s="9">
        <v>1</v>
      </c>
      <c r="AR2334" s="9">
        <v>112</v>
      </c>
      <c r="AS2334" s="9">
        <v>20</v>
      </c>
      <c r="AT2334" s="10">
        <v>0</v>
      </c>
    </row>
    <row r="2335" spans="1:46" ht="57" x14ac:dyDescent="0.25">
      <c r="A2335" s="26" t="str">
        <f t="shared" si="72"/>
        <v>2018Nurse practitionersAlbertaNursing home/long-term care</v>
      </c>
      <c r="B2335" s="24">
        <v>2018</v>
      </c>
      <c r="C2335" s="9" t="s">
        <v>5</v>
      </c>
      <c r="D2335" s="9" t="s">
        <v>175</v>
      </c>
      <c r="E2335" s="9" t="str">
        <f t="shared" si="73"/>
        <v>Alberta</v>
      </c>
      <c r="F2335" s="9" t="s">
        <v>181</v>
      </c>
      <c r="G2335" s="9" t="s">
        <v>12</v>
      </c>
      <c r="H2335" s="9">
        <v>27</v>
      </c>
      <c r="I2335" s="9">
        <v>27</v>
      </c>
      <c r="J2335" s="9">
        <v>0</v>
      </c>
      <c r="K2335" s="9">
        <v>0</v>
      </c>
      <c r="L2335" s="9">
        <v>0</v>
      </c>
      <c r="M2335" s="9">
        <v>0</v>
      </c>
      <c r="N2335" s="9">
        <v>6</v>
      </c>
      <c r="O2335" s="9">
        <v>4</v>
      </c>
      <c r="P2335" s="9">
        <v>3</v>
      </c>
      <c r="Q2335" s="9">
        <v>2</v>
      </c>
      <c r="R2335" s="9">
        <v>7</v>
      </c>
      <c r="S2335" s="9">
        <v>2</v>
      </c>
      <c r="T2335" s="9">
        <v>1</v>
      </c>
      <c r="U2335" s="9">
        <v>2</v>
      </c>
      <c r="V2335" s="9">
        <v>0</v>
      </c>
      <c r="W2335" s="9">
        <v>0</v>
      </c>
      <c r="X2335" s="9">
        <v>25</v>
      </c>
      <c r="Y2335" s="9">
        <v>2</v>
      </c>
      <c r="Z2335" s="9">
        <v>0</v>
      </c>
      <c r="AA2335" s="9">
        <v>2</v>
      </c>
      <c r="AB2335" s="9">
        <v>10</v>
      </c>
      <c r="AC2335" s="9">
        <v>9</v>
      </c>
      <c r="AD2335" s="9">
        <v>6</v>
      </c>
      <c r="AE2335" s="9">
        <v>0</v>
      </c>
      <c r="AF2335" s="9">
        <v>21</v>
      </c>
      <c r="AG2335" s="9">
        <v>6</v>
      </c>
      <c r="AH2335" s="9">
        <v>0</v>
      </c>
      <c r="AI2335" s="9">
        <v>0</v>
      </c>
      <c r="AJ2335" s="9">
        <v>0</v>
      </c>
      <c r="AK2335" s="9">
        <v>1</v>
      </c>
      <c r="AL2335" s="9">
        <v>26</v>
      </c>
      <c r="AM2335" s="9">
        <v>0</v>
      </c>
      <c r="AN2335" s="9">
        <v>26</v>
      </c>
      <c r="AO2335" s="9">
        <v>1</v>
      </c>
      <c r="AP2335" s="9">
        <v>0</v>
      </c>
      <c r="AQ2335" s="9">
        <v>0</v>
      </c>
      <c r="AR2335" s="9">
        <v>26</v>
      </c>
      <c r="AS2335" s="9">
        <v>1</v>
      </c>
      <c r="AT2335" s="10">
        <v>0</v>
      </c>
    </row>
    <row r="2336" spans="1:46" ht="42.75" x14ac:dyDescent="0.25">
      <c r="A2336" s="26" t="str">
        <f t="shared" si="72"/>
        <v>2018Nurse practitionersAlbertaOther places of work</v>
      </c>
      <c r="B2336" s="24">
        <v>2018</v>
      </c>
      <c r="C2336" s="9" t="s">
        <v>5</v>
      </c>
      <c r="D2336" s="9" t="s">
        <v>175</v>
      </c>
      <c r="E2336" s="9" t="str">
        <f t="shared" si="73"/>
        <v>Alberta</v>
      </c>
      <c r="F2336" s="9" t="s">
        <v>183</v>
      </c>
      <c r="G2336" s="9" t="s">
        <v>13</v>
      </c>
      <c r="H2336" s="9">
        <v>94</v>
      </c>
      <c r="I2336" s="9">
        <v>80</v>
      </c>
      <c r="J2336" s="9">
        <v>14</v>
      </c>
      <c r="K2336" s="9">
        <v>0</v>
      </c>
      <c r="L2336" s="9">
        <v>0</v>
      </c>
      <c r="M2336" s="9">
        <v>1</v>
      </c>
      <c r="N2336" s="9">
        <v>13</v>
      </c>
      <c r="O2336" s="9">
        <v>15</v>
      </c>
      <c r="P2336" s="9">
        <v>11</v>
      </c>
      <c r="Q2336" s="9">
        <v>24</v>
      </c>
      <c r="R2336" s="9">
        <v>12</v>
      </c>
      <c r="S2336" s="9">
        <v>9</v>
      </c>
      <c r="T2336" s="9">
        <v>7</v>
      </c>
      <c r="U2336" s="9">
        <v>2</v>
      </c>
      <c r="V2336" s="9">
        <v>0</v>
      </c>
      <c r="W2336" s="9">
        <v>0</v>
      </c>
      <c r="X2336" s="9">
        <v>91</v>
      </c>
      <c r="Y2336" s="9">
        <v>3</v>
      </c>
      <c r="Z2336" s="9">
        <v>0</v>
      </c>
      <c r="AA2336" s="9">
        <v>12</v>
      </c>
      <c r="AB2336" s="9">
        <v>34</v>
      </c>
      <c r="AC2336" s="9">
        <v>31</v>
      </c>
      <c r="AD2336" s="9">
        <v>17</v>
      </c>
      <c r="AE2336" s="9">
        <v>0</v>
      </c>
      <c r="AF2336" s="9">
        <v>65</v>
      </c>
      <c r="AG2336" s="9">
        <v>28</v>
      </c>
      <c r="AH2336" s="9">
        <v>1</v>
      </c>
      <c r="AI2336" s="9">
        <v>0</v>
      </c>
      <c r="AJ2336" s="9">
        <v>0</v>
      </c>
      <c r="AK2336" s="9">
        <v>4</v>
      </c>
      <c r="AL2336" s="9">
        <v>90</v>
      </c>
      <c r="AM2336" s="9">
        <v>0</v>
      </c>
      <c r="AN2336" s="9">
        <v>78</v>
      </c>
      <c r="AO2336" s="9">
        <v>5</v>
      </c>
      <c r="AP2336" s="9">
        <v>8</v>
      </c>
      <c r="AQ2336" s="9">
        <v>3</v>
      </c>
      <c r="AR2336" s="9">
        <v>89</v>
      </c>
      <c r="AS2336" s="9">
        <v>5</v>
      </c>
      <c r="AT2336" s="10">
        <v>0</v>
      </c>
    </row>
    <row r="2337" spans="1:46" ht="42.75" x14ac:dyDescent="0.25">
      <c r="A2337" s="26" t="str">
        <f t="shared" si="72"/>
        <v>2018Nurse practitionersBritish ColumbiaAll places of work</v>
      </c>
      <c r="B2337" s="24">
        <v>2018</v>
      </c>
      <c r="C2337" s="9" t="s">
        <v>5</v>
      </c>
      <c r="D2337" s="9" t="s">
        <v>167</v>
      </c>
      <c r="E2337" s="9" t="str">
        <f t="shared" si="73"/>
        <v>British Columbia</v>
      </c>
      <c r="F2337" s="9" t="s">
        <v>179</v>
      </c>
      <c r="G2337" s="9" t="s">
        <v>9</v>
      </c>
      <c r="H2337" s="9">
        <v>356</v>
      </c>
      <c r="I2337" s="9">
        <v>328</v>
      </c>
      <c r="J2337" s="9">
        <v>28</v>
      </c>
      <c r="K2337" s="9">
        <v>0</v>
      </c>
      <c r="L2337" s="9">
        <v>0</v>
      </c>
      <c r="M2337" s="9">
        <v>2</v>
      </c>
      <c r="N2337" s="9">
        <v>60</v>
      </c>
      <c r="O2337" s="9">
        <v>57</v>
      </c>
      <c r="P2337" s="9">
        <v>78</v>
      </c>
      <c r="Q2337" s="9">
        <v>51</v>
      </c>
      <c r="R2337" s="9">
        <v>37</v>
      </c>
      <c r="S2337" s="9">
        <v>38</v>
      </c>
      <c r="T2337" s="9">
        <v>24</v>
      </c>
      <c r="U2337" s="9">
        <v>8</v>
      </c>
      <c r="V2337" s="9">
        <v>1</v>
      </c>
      <c r="W2337" s="9">
        <v>0</v>
      </c>
      <c r="X2337" s="9">
        <v>327</v>
      </c>
      <c r="Y2337" s="9">
        <v>26</v>
      </c>
      <c r="Z2337" s="9">
        <v>3</v>
      </c>
      <c r="AA2337" s="9">
        <v>67</v>
      </c>
      <c r="AB2337" s="9">
        <v>140</v>
      </c>
      <c r="AC2337" s="9">
        <v>82</v>
      </c>
      <c r="AD2337" s="9">
        <v>59</v>
      </c>
      <c r="AE2337" s="9">
        <v>8</v>
      </c>
      <c r="AF2337" s="9">
        <v>256</v>
      </c>
      <c r="AG2337" s="9">
        <v>65</v>
      </c>
      <c r="AH2337" s="9">
        <v>35</v>
      </c>
      <c r="AI2337" s="9">
        <v>0</v>
      </c>
      <c r="AJ2337" s="9">
        <v>12</v>
      </c>
      <c r="AK2337" s="9">
        <v>2</v>
      </c>
      <c r="AL2337" s="9">
        <v>342</v>
      </c>
      <c r="AM2337" s="9">
        <v>0</v>
      </c>
      <c r="AN2337" s="9">
        <v>343</v>
      </c>
      <c r="AO2337" s="9">
        <v>7</v>
      </c>
      <c r="AP2337" s="9">
        <v>6</v>
      </c>
      <c r="AQ2337" s="9">
        <v>0</v>
      </c>
      <c r="AR2337" s="9">
        <v>313</v>
      </c>
      <c r="AS2337" s="9">
        <v>43</v>
      </c>
      <c r="AT2337" s="10">
        <v>0</v>
      </c>
    </row>
    <row r="2338" spans="1:46" ht="42.75" x14ac:dyDescent="0.25">
      <c r="A2338" s="26" t="str">
        <f t="shared" si="72"/>
        <v>2018Nurse practitionersBritish ColumbiaHospital</v>
      </c>
      <c r="B2338" s="24">
        <v>2018</v>
      </c>
      <c r="C2338" s="9" t="s">
        <v>5</v>
      </c>
      <c r="D2338" s="9" t="s">
        <v>167</v>
      </c>
      <c r="E2338" s="9" t="str">
        <f t="shared" si="73"/>
        <v>British Columbia</v>
      </c>
      <c r="F2338" s="9" t="s">
        <v>180</v>
      </c>
      <c r="G2338" s="9" t="s">
        <v>10</v>
      </c>
      <c r="H2338" s="9">
        <v>109</v>
      </c>
      <c r="I2338" s="9">
        <v>98</v>
      </c>
      <c r="J2338" s="9">
        <v>11</v>
      </c>
      <c r="K2338" s="9">
        <v>0</v>
      </c>
      <c r="L2338" s="9">
        <v>0</v>
      </c>
      <c r="M2338" s="9">
        <v>1</v>
      </c>
      <c r="N2338" s="9">
        <v>22</v>
      </c>
      <c r="O2338" s="9">
        <v>17</v>
      </c>
      <c r="P2338" s="9">
        <v>22</v>
      </c>
      <c r="Q2338" s="9">
        <v>21</v>
      </c>
      <c r="R2338" s="9">
        <v>11</v>
      </c>
      <c r="S2338" s="9">
        <v>9</v>
      </c>
      <c r="T2338" s="9">
        <v>5</v>
      </c>
      <c r="U2338" s="9">
        <v>1</v>
      </c>
      <c r="V2338" s="9">
        <v>0</v>
      </c>
      <c r="W2338" s="9">
        <v>0</v>
      </c>
      <c r="X2338" s="9">
        <v>97</v>
      </c>
      <c r="Y2338" s="9">
        <v>12</v>
      </c>
      <c r="Z2338" s="9">
        <v>0</v>
      </c>
      <c r="AA2338" s="9">
        <v>23</v>
      </c>
      <c r="AB2338" s="9">
        <v>44</v>
      </c>
      <c r="AC2338" s="9">
        <v>24</v>
      </c>
      <c r="AD2338" s="9">
        <v>14</v>
      </c>
      <c r="AE2338" s="9">
        <v>4</v>
      </c>
      <c r="AF2338" s="9">
        <v>82</v>
      </c>
      <c r="AG2338" s="9">
        <v>17</v>
      </c>
      <c r="AH2338" s="9">
        <v>10</v>
      </c>
      <c r="AI2338" s="9">
        <v>0</v>
      </c>
      <c r="AJ2338" s="9">
        <v>10</v>
      </c>
      <c r="AK2338" s="9">
        <v>0</v>
      </c>
      <c r="AL2338" s="9">
        <v>99</v>
      </c>
      <c r="AM2338" s="9">
        <v>0</v>
      </c>
      <c r="AN2338" s="9">
        <v>109</v>
      </c>
      <c r="AO2338" s="9">
        <v>0</v>
      </c>
      <c r="AP2338" s="9">
        <v>0</v>
      </c>
      <c r="AQ2338" s="9">
        <v>0</v>
      </c>
      <c r="AR2338" s="9">
        <v>105</v>
      </c>
      <c r="AS2338" s="9">
        <v>4</v>
      </c>
      <c r="AT2338" s="10">
        <v>0</v>
      </c>
    </row>
    <row r="2339" spans="1:46" ht="42.75" x14ac:dyDescent="0.25">
      <c r="A2339" s="26" t="str">
        <f t="shared" si="72"/>
        <v>2018Nurse practitionersBritish ColumbiaCommunity health</v>
      </c>
      <c r="B2339" s="24">
        <v>2018</v>
      </c>
      <c r="C2339" s="9" t="s">
        <v>5</v>
      </c>
      <c r="D2339" s="9" t="s">
        <v>167</v>
      </c>
      <c r="E2339" s="9" t="str">
        <f t="shared" si="73"/>
        <v>British Columbia</v>
      </c>
      <c r="F2339" s="9" t="s">
        <v>182</v>
      </c>
      <c r="G2339" s="9" t="s">
        <v>11</v>
      </c>
      <c r="H2339" s="9">
        <v>186</v>
      </c>
      <c r="I2339" s="9">
        <v>176</v>
      </c>
      <c r="J2339" s="9">
        <v>10</v>
      </c>
      <c r="K2339" s="9">
        <v>0</v>
      </c>
      <c r="L2339" s="9">
        <v>0</v>
      </c>
      <c r="M2339" s="9">
        <v>1</v>
      </c>
      <c r="N2339" s="9">
        <v>31</v>
      </c>
      <c r="O2339" s="9">
        <v>34</v>
      </c>
      <c r="P2339" s="9">
        <v>40</v>
      </c>
      <c r="Q2339" s="9">
        <v>17</v>
      </c>
      <c r="R2339" s="9">
        <v>20</v>
      </c>
      <c r="S2339" s="9">
        <v>26</v>
      </c>
      <c r="T2339" s="9">
        <v>11</v>
      </c>
      <c r="U2339" s="9">
        <v>5</v>
      </c>
      <c r="V2339" s="9">
        <v>1</v>
      </c>
      <c r="W2339" s="9">
        <v>0</v>
      </c>
      <c r="X2339" s="9">
        <v>176</v>
      </c>
      <c r="Y2339" s="9">
        <v>9</v>
      </c>
      <c r="Z2339" s="9">
        <v>1</v>
      </c>
      <c r="AA2339" s="9">
        <v>34</v>
      </c>
      <c r="AB2339" s="9">
        <v>77</v>
      </c>
      <c r="AC2339" s="9">
        <v>40</v>
      </c>
      <c r="AD2339" s="9">
        <v>32</v>
      </c>
      <c r="AE2339" s="9">
        <v>3</v>
      </c>
      <c r="AF2339" s="9">
        <v>133</v>
      </c>
      <c r="AG2339" s="9">
        <v>35</v>
      </c>
      <c r="AH2339" s="9">
        <v>18</v>
      </c>
      <c r="AI2339" s="9">
        <v>0</v>
      </c>
      <c r="AJ2339" s="9">
        <v>1</v>
      </c>
      <c r="AK2339" s="9">
        <v>2</v>
      </c>
      <c r="AL2339" s="9">
        <v>183</v>
      </c>
      <c r="AM2339" s="9">
        <v>0</v>
      </c>
      <c r="AN2339" s="9">
        <v>186</v>
      </c>
      <c r="AO2339" s="9">
        <v>0</v>
      </c>
      <c r="AP2339" s="9">
        <v>0</v>
      </c>
      <c r="AQ2339" s="9">
        <v>0</v>
      </c>
      <c r="AR2339" s="9">
        <v>154</v>
      </c>
      <c r="AS2339" s="9">
        <v>32</v>
      </c>
      <c r="AT2339" s="10">
        <v>0</v>
      </c>
    </row>
    <row r="2340" spans="1:46" ht="57" x14ac:dyDescent="0.25">
      <c r="A2340" s="26" t="str">
        <f t="shared" si="72"/>
        <v>2018Nurse practitionersBritish ColumbiaNursing home/long-term care</v>
      </c>
      <c r="B2340" s="24">
        <v>2018</v>
      </c>
      <c r="C2340" s="9" t="s">
        <v>5</v>
      </c>
      <c r="D2340" s="9" t="s">
        <v>167</v>
      </c>
      <c r="E2340" s="9" t="str">
        <f t="shared" si="73"/>
        <v>British Columbia</v>
      </c>
      <c r="F2340" s="9" t="s">
        <v>181</v>
      </c>
      <c r="G2340" s="9" t="s">
        <v>12</v>
      </c>
      <c r="H2340" s="9">
        <v>8</v>
      </c>
      <c r="I2340" s="9">
        <v>5</v>
      </c>
      <c r="J2340" s="9">
        <v>3</v>
      </c>
      <c r="K2340" s="9">
        <v>0</v>
      </c>
      <c r="L2340" s="9">
        <v>0</v>
      </c>
      <c r="M2340" s="9">
        <v>0</v>
      </c>
      <c r="N2340" s="9">
        <v>2</v>
      </c>
      <c r="O2340" s="9">
        <v>1</v>
      </c>
      <c r="P2340" s="9">
        <v>1</v>
      </c>
      <c r="Q2340" s="9">
        <v>2</v>
      </c>
      <c r="R2340" s="9">
        <v>0</v>
      </c>
      <c r="S2340" s="9">
        <v>0</v>
      </c>
      <c r="T2340" s="9">
        <v>2</v>
      </c>
      <c r="U2340" s="9">
        <v>0</v>
      </c>
      <c r="V2340" s="9">
        <v>0</v>
      </c>
      <c r="W2340" s="9">
        <v>0</v>
      </c>
      <c r="X2340" s="9">
        <v>7</v>
      </c>
      <c r="Y2340" s="9">
        <v>1</v>
      </c>
      <c r="Z2340" s="9">
        <v>0</v>
      </c>
      <c r="AA2340" s="9">
        <v>3</v>
      </c>
      <c r="AB2340" s="9">
        <v>2</v>
      </c>
      <c r="AC2340" s="9">
        <v>1</v>
      </c>
      <c r="AD2340" s="9">
        <v>2</v>
      </c>
      <c r="AE2340" s="9">
        <v>0</v>
      </c>
      <c r="AF2340" s="9">
        <v>7</v>
      </c>
      <c r="AG2340" s="9">
        <v>0</v>
      </c>
      <c r="AH2340" s="9">
        <v>1</v>
      </c>
      <c r="AI2340" s="9">
        <v>0</v>
      </c>
      <c r="AJ2340" s="9">
        <v>0</v>
      </c>
      <c r="AK2340" s="9">
        <v>0</v>
      </c>
      <c r="AL2340" s="9">
        <v>8</v>
      </c>
      <c r="AM2340" s="9">
        <v>0</v>
      </c>
      <c r="AN2340" s="9">
        <v>8</v>
      </c>
      <c r="AO2340" s="9">
        <v>0</v>
      </c>
      <c r="AP2340" s="9">
        <v>0</v>
      </c>
      <c r="AQ2340" s="9">
        <v>0</v>
      </c>
      <c r="AR2340" s="9">
        <v>7</v>
      </c>
      <c r="AS2340" s="9">
        <v>1</v>
      </c>
      <c r="AT2340" s="10">
        <v>0</v>
      </c>
    </row>
    <row r="2341" spans="1:46" ht="42.75" x14ac:dyDescent="0.25">
      <c r="A2341" s="26" t="str">
        <f t="shared" si="72"/>
        <v>2018Nurse practitionersBritish ColumbiaOther places of work</v>
      </c>
      <c r="B2341" s="24">
        <v>2018</v>
      </c>
      <c r="C2341" s="9" t="s">
        <v>5</v>
      </c>
      <c r="D2341" s="9" t="s">
        <v>167</v>
      </c>
      <c r="E2341" s="9" t="str">
        <f t="shared" si="73"/>
        <v>British Columbia</v>
      </c>
      <c r="F2341" s="9" t="s">
        <v>183</v>
      </c>
      <c r="G2341" s="9" t="s">
        <v>13</v>
      </c>
      <c r="H2341" s="9">
        <v>53</v>
      </c>
      <c r="I2341" s="9">
        <v>49</v>
      </c>
      <c r="J2341" s="9">
        <v>4</v>
      </c>
      <c r="K2341" s="9">
        <v>0</v>
      </c>
      <c r="L2341" s="9">
        <v>0</v>
      </c>
      <c r="M2341" s="9">
        <v>0</v>
      </c>
      <c r="N2341" s="9">
        <v>5</v>
      </c>
      <c r="O2341" s="9">
        <v>5</v>
      </c>
      <c r="P2341" s="9">
        <v>15</v>
      </c>
      <c r="Q2341" s="9">
        <v>11</v>
      </c>
      <c r="R2341" s="9">
        <v>6</v>
      </c>
      <c r="S2341" s="9">
        <v>3</v>
      </c>
      <c r="T2341" s="9">
        <v>6</v>
      </c>
      <c r="U2341" s="9">
        <v>2</v>
      </c>
      <c r="V2341" s="9">
        <v>0</v>
      </c>
      <c r="W2341" s="9">
        <v>0</v>
      </c>
      <c r="X2341" s="9">
        <v>47</v>
      </c>
      <c r="Y2341" s="9">
        <v>4</v>
      </c>
      <c r="Z2341" s="9">
        <v>2</v>
      </c>
      <c r="AA2341" s="9">
        <v>7</v>
      </c>
      <c r="AB2341" s="9">
        <v>17</v>
      </c>
      <c r="AC2341" s="9">
        <v>17</v>
      </c>
      <c r="AD2341" s="9">
        <v>11</v>
      </c>
      <c r="AE2341" s="9">
        <v>1</v>
      </c>
      <c r="AF2341" s="9">
        <v>34</v>
      </c>
      <c r="AG2341" s="9">
        <v>13</v>
      </c>
      <c r="AH2341" s="9">
        <v>6</v>
      </c>
      <c r="AI2341" s="9">
        <v>0</v>
      </c>
      <c r="AJ2341" s="9">
        <v>1</v>
      </c>
      <c r="AK2341" s="9">
        <v>0</v>
      </c>
      <c r="AL2341" s="9">
        <v>52</v>
      </c>
      <c r="AM2341" s="9">
        <v>0</v>
      </c>
      <c r="AN2341" s="9">
        <v>40</v>
      </c>
      <c r="AO2341" s="9">
        <v>7</v>
      </c>
      <c r="AP2341" s="9">
        <v>6</v>
      </c>
      <c r="AQ2341" s="9">
        <v>0</v>
      </c>
      <c r="AR2341" s="9">
        <v>47</v>
      </c>
      <c r="AS2341" s="9">
        <v>6</v>
      </c>
      <c r="AT2341" s="10">
        <v>0</v>
      </c>
    </row>
    <row r="2342" spans="1:46" ht="42.75" x14ac:dyDescent="0.25">
      <c r="A2342" s="26" t="str">
        <f t="shared" si="72"/>
        <v>2018Nurse practitionersYukonAll places of work</v>
      </c>
      <c r="B2342" s="24">
        <v>2018</v>
      </c>
      <c r="C2342" s="9" t="s">
        <v>5</v>
      </c>
      <c r="D2342" s="9" t="s">
        <v>168</v>
      </c>
      <c r="E2342" s="9" t="str">
        <f t="shared" si="73"/>
        <v>Yukon</v>
      </c>
      <c r="F2342" s="9" t="s">
        <v>179</v>
      </c>
      <c r="G2342" s="9" t="s">
        <v>9</v>
      </c>
      <c r="H2342" s="9">
        <v>8</v>
      </c>
      <c r="I2342" s="9">
        <v>7</v>
      </c>
      <c r="J2342" s="9">
        <v>1</v>
      </c>
      <c r="K2342" s="9">
        <v>0</v>
      </c>
      <c r="L2342" s="9">
        <v>0</v>
      </c>
      <c r="M2342" s="9">
        <v>0</v>
      </c>
      <c r="N2342" s="9">
        <v>0</v>
      </c>
      <c r="O2342" s="9">
        <v>2</v>
      </c>
      <c r="P2342" s="9">
        <v>3</v>
      </c>
      <c r="Q2342" s="9">
        <v>1</v>
      </c>
      <c r="R2342" s="9">
        <v>0</v>
      </c>
      <c r="S2342" s="9">
        <v>0</v>
      </c>
      <c r="T2342" s="9">
        <v>1</v>
      </c>
      <c r="U2342" s="9">
        <v>1</v>
      </c>
      <c r="V2342" s="9">
        <v>0</v>
      </c>
      <c r="W2342" s="9">
        <v>0</v>
      </c>
      <c r="X2342" s="9">
        <v>7</v>
      </c>
      <c r="Y2342" s="9">
        <v>1</v>
      </c>
      <c r="Z2342" s="9">
        <v>0</v>
      </c>
      <c r="AA2342" s="9">
        <v>1</v>
      </c>
      <c r="AB2342" s="9">
        <v>4</v>
      </c>
      <c r="AC2342" s="9">
        <v>1</v>
      </c>
      <c r="AD2342" s="9">
        <v>2</v>
      </c>
      <c r="AE2342" s="9">
        <v>0</v>
      </c>
      <c r="AF2342" s="9">
        <v>5</v>
      </c>
      <c r="AG2342" s="9">
        <v>2</v>
      </c>
      <c r="AH2342" s="9">
        <v>1</v>
      </c>
      <c r="AI2342" s="9">
        <v>0</v>
      </c>
      <c r="AJ2342" s="9">
        <v>1</v>
      </c>
      <c r="AK2342" s="9">
        <v>0</v>
      </c>
      <c r="AL2342" s="9">
        <v>6</v>
      </c>
      <c r="AM2342" s="9">
        <v>1</v>
      </c>
      <c r="AN2342" s="9">
        <v>7</v>
      </c>
      <c r="AO2342" s="9">
        <v>0</v>
      </c>
      <c r="AP2342" s="9">
        <v>0</v>
      </c>
      <c r="AQ2342" s="9">
        <v>1</v>
      </c>
      <c r="AR2342" s="9">
        <v>8</v>
      </c>
      <c r="AS2342" s="9">
        <v>0</v>
      </c>
      <c r="AT2342" s="10">
        <v>0</v>
      </c>
    </row>
    <row r="2343" spans="1:46" ht="42.75" x14ac:dyDescent="0.25">
      <c r="A2343" s="26" t="str">
        <f t="shared" si="72"/>
        <v>2018Nurse practitionersYukonHospital</v>
      </c>
      <c r="B2343" s="24">
        <v>2018</v>
      </c>
      <c r="C2343" s="9" t="s">
        <v>5</v>
      </c>
      <c r="D2343" s="9" t="s">
        <v>168</v>
      </c>
      <c r="E2343" s="9" t="str">
        <f t="shared" si="73"/>
        <v>Yukon</v>
      </c>
      <c r="F2343" s="9" t="s">
        <v>180</v>
      </c>
      <c r="G2343" s="9" t="s">
        <v>10</v>
      </c>
      <c r="H2343" s="9">
        <v>3</v>
      </c>
      <c r="I2343" s="9">
        <v>2</v>
      </c>
      <c r="J2343" s="9">
        <v>1</v>
      </c>
      <c r="K2343" s="9">
        <v>0</v>
      </c>
      <c r="L2343" s="9">
        <v>0</v>
      </c>
      <c r="M2343" s="9">
        <v>0</v>
      </c>
      <c r="N2343" s="9">
        <v>0</v>
      </c>
      <c r="O2343" s="9">
        <v>1</v>
      </c>
      <c r="P2343" s="9">
        <v>1</v>
      </c>
      <c r="Q2343" s="9">
        <v>0</v>
      </c>
      <c r="R2343" s="9">
        <v>0</v>
      </c>
      <c r="S2343" s="9">
        <v>0</v>
      </c>
      <c r="T2343" s="9">
        <v>0</v>
      </c>
      <c r="U2343" s="9">
        <v>1</v>
      </c>
      <c r="V2343" s="9">
        <v>0</v>
      </c>
      <c r="W2343" s="9">
        <v>0</v>
      </c>
      <c r="X2343" s="9">
        <v>3</v>
      </c>
      <c r="Y2343" s="9">
        <v>0</v>
      </c>
      <c r="Z2343" s="9">
        <v>0</v>
      </c>
      <c r="AA2343" s="9">
        <v>1</v>
      </c>
      <c r="AB2343" s="9">
        <v>1</v>
      </c>
      <c r="AC2343" s="9">
        <v>0</v>
      </c>
      <c r="AD2343" s="9">
        <v>1</v>
      </c>
      <c r="AE2343" s="9">
        <v>0</v>
      </c>
      <c r="AF2343" s="9">
        <v>2</v>
      </c>
      <c r="AG2343" s="9">
        <v>1</v>
      </c>
      <c r="AH2343" s="9">
        <v>0</v>
      </c>
      <c r="AI2343" s="9">
        <v>0</v>
      </c>
      <c r="AJ2343" s="9">
        <v>1</v>
      </c>
      <c r="AK2343" s="9">
        <v>0</v>
      </c>
      <c r="AL2343" s="9">
        <v>2</v>
      </c>
      <c r="AM2343" s="9">
        <v>0</v>
      </c>
      <c r="AN2343" s="9">
        <v>3</v>
      </c>
      <c r="AO2343" s="9">
        <v>0</v>
      </c>
      <c r="AP2343" s="9">
        <v>0</v>
      </c>
      <c r="AQ2343" s="9">
        <v>0</v>
      </c>
      <c r="AR2343" s="9">
        <v>3</v>
      </c>
      <c r="AS2343" s="9">
        <v>0</v>
      </c>
      <c r="AT2343" s="10">
        <v>0</v>
      </c>
    </row>
    <row r="2344" spans="1:46" ht="42.75" x14ac:dyDescent="0.25">
      <c r="A2344" s="26" t="str">
        <f t="shared" si="72"/>
        <v>2018Nurse practitionersYukonCommunity health</v>
      </c>
      <c r="B2344" s="24">
        <v>2018</v>
      </c>
      <c r="C2344" s="9" t="s">
        <v>5</v>
      </c>
      <c r="D2344" s="9" t="s">
        <v>168</v>
      </c>
      <c r="E2344" s="9" t="str">
        <f t="shared" si="73"/>
        <v>Yukon</v>
      </c>
      <c r="F2344" s="9" t="s">
        <v>182</v>
      </c>
      <c r="G2344" s="9" t="s">
        <v>11</v>
      </c>
      <c r="H2344" s="9">
        <v>4</v>
      </c>
      <c r="I2344" s="9">
        <v>4</v>
      </c>
      <c r="J2344" s="9">
        <v>0</v>
      </c>
      <c r="K2344" s="9">
        <v>0</v>
      </c>
      <c r="L2344" s="9">
        <v>0</v>
      </c>
      <c r="M2344" s="9">
        <v>0</v>
      </c>
      <c r="N2344" s="9">
        <v>0</v>
      </c>
      <c r="O2344" s="9">
        <v>1</v>
      </c>
      <c r="P2344" s="9">
        <v>2</v>
      </c>
      <c r="Q2344" s="9">
        <v>1</v>
      </c>
      <c r="R2344" s="9">
        <v>0</v>
      </c>
      <c r="S2344" s="9">
        <v>0</v>
      </c>
      <c r="T2344" s="9">
        <v>0</v>
      </c>
      <c r="U2344" s="9">
        <v>0</v>
      </c>
      <c r="V2344" s="9">
        <v>0</v>
      </c>
      <c r="W2344" s="9">
        <v>0</v>
      </c>
      <c r="X2344" s="9">
        <v>3</v>
      </c>
      <c r="Y2344" s="9">
        <v>1</v>
      </c>
      <c r="Z2344" s="9">
        <v>0</v>
      </c>
      <c r="AA2344" s="9">
        <v>0</v>
      </c>
      <c r="AB2344" s="9">
        <v>3</v>
      </c>
      <c r="AC2344" s="9">
        <v>1</v>
      </c>
      <c r="AD2344" s="9">
        <v>0</v>
      </c>
      <c r="AE2344" s="9">
        <v>0</v>
      </c>
      <c r="AF2344" s="9">
        <v>2</v>
      </c>
      <c r="AG2344" s="9">
        <v>1</v>
      </c>
      <c r="AH2344" s="9">
        <v>1</v>
      </c>
      <c r="AI2344" s="9">
        <v>0</v>
      </c>
      <c r="AJ2344" s="9">
        <v>0</v>
      </c>
      <c r="AK2344" s="9">
        <v>0</v>
      </c>
      <c r="AL2344" s="9">
        <v>4</v>
      </c>
      <c r="AM2344" s="9">
        <v>0</v>
      </c>
      <c r="AN2344" s="9">
        <v>4</v>
      </c>
      <c r="AO2344" s="9">
        <v>0</v>
      </c>
      <c r="AP2344" s="9">
        <v>0</v>
      </c>
      <c r="AQ2344" s="9">
        <v>0</v>
      </c>
      <c r="AR2344" s="9">
        <v>4</v>
      </c>
      <c r="AS2344" s="9">
        <v>0</v>
      </c>
      <c r="AT2344" s="10">
        <v>0</v>
      </c>
    </row>
    <row r="2345" spans="1:46" ht="57" x14ac:dyDescent="0.25">
      <c r="A2345" s="26" t="str">
        <f t="shared" si="72"/>
        <v>2018Nurse practitionersYukonNursing home/long-term care</v>
      </c>
      <c r="B2345" s="24">
        <v>2018</v>
      </c>
      <c r="C2345" s="9" t="s">
        <v>5</v>
      </c>
      <c r="D2345" s="9" t="s">
        <v>168</v>
      </c>
      <c r="E2345" s="9" t="str">
        <f t="shared" si="73"/>
        <v>Yukon</v>
      </c>
      <c r="F2345" s="9" t="s">
        <v>181</v>
      </c>
      <c r="G2345" s="9" t="s">
        <v>12</v>
      </c>
      <c r="H2345" s="9">
        <v>1</v>
      </c>
      <c r="I2345" s="9">
        <v>1</v>
      </c>
      <c r="J2345" s="9">
        <v>0</v>
      </c>
      <c r="K2345" s="9">
        <v>0</v>
      </c>
      <c r="L2345" s="9">
        <v>0</v>
      </c>
      <c r="M2345" s="9">
        <v>0</v>
      </c>
      <c r="N2345" s="9">
        <v>0</v>
      </c>
      <c r="O2345" s="9">
        <v>0</v>
      </c>
      <c r="P2345" s="9">
        <v>0</v>
      </c>
      <c r="Q2345" s="9">
        <v>0</v>
      </c>
      <c r="R2345" s="9">
        <v>0</v>
      </c>
      <c r="S2345" s="9">
        <v>0</v>
      </c>
      <c r="T2345" s="9">
        <v>1</v>
      </c>
      <c r="U2345" s="9">
        <v>0</v>
      </c>
      <c r="V2345" s="9">
        <v>0</v>
      </c>
      <c r="W2345" s="9">
        <v>0</v>
      </c>
      <c r="X2345" s="9">
        <v>1</v>
      </c>
      <c r="Y2345" s="9">
        <v>0</v>
      </c>
      <c r="Z2345" s="9">
        <v>0</v>
      </c>
      <c r="AA2345" s="9">
        <v>0</v>
      </c>
      <c r="AB2345" s="9">
        <v>0</v>
      </c>
      <c r="AC2345" s="9">
        <v>0</v>
      </c>
      <c r="AD2345" s="9">
        <v>1</v>
      </c>
      <c r="AE2345" s="9">
        <v>0</v>
      </c>
      <c r="AF2345" s="9">
        <v>1</v>
      </c>
      <c r="AG2345" s="9">
        <v>0</v>
      </c>
      <c r="AH2345" s="9">
        <v>0</v>
      </c>
      <c r="AI2345" s="9">
        <v>0</v>
      </c>
      <c r="AJ2345" s="9">
        <v>0</v>
      </c>
      <c r="AK2345" s="9">
        <v>0</v>
      </c>
      <c r="AL2345" s="9">
        <v>0</v>
      </c>
      <c r="AM2345" s="9">
        <v>1</v>
      </c>
      <c r="AN2345" s="9">
        <v>0</v>
      </c>
      <c r="AO2345" s="9">
        <v>0</v>
      </c>
      <c r="AP2345" s="9">
        <v>0</v>
      </c>
      <c r="AQ2345" s="9">
        <v>1</v>
      </c>
      <c r="AR2345" s="9">
        <v>1</v>
      </c>
      <c r="AS2345" s="9">
        <v>0</v>
      </c>
      <c r="AT2345" s="10">
        <v>0</v>
      </c>
    </row>
    <row r="2346" spans="1:46" ht="57" x14ac:dyDescent="0.25">
      <c r="A2346" s="26" t="str">
        <f t="shared" si="72"/>
        <v>2018Nurse practitionersNorthwest TerritoriesAll places of work</v>
      </c>
      <c r="B2346" s="24">
        <v>2018</v>
      </c>
      <c r="C2346" s="9" t="s">
        <v>5</v>
      </c>
      <c r="D2346" s="9" t="s">
        <v>169</v>
      </c>
      <c r="E2346" s="9" t="str">
        <f t="shared" si="73"/>
        <v>Northwest Territories</v>
      </c>
      <c r="F2346" s="9" t="s">
        <v>179</v>
      </c>
      <c r="G2346" s="9" t="s">
        <v>9</v>
      </c>
      <c r="H2346" s="9">
        <v>34</v>
      </c>
      <c r="I2346" s="9">
        <v>31</v>
      </c>
      <c r="J2346" s="9">
        <v>3</v>
      </c>
      <c r="K2346" s="9">
        <v>0</v>
      </c>
      <c r="L2346" s="9">
        <v>0</v>
      </c>
      <c r="M2346" s="9">
        <v>0</v>
      </c>
      <c r="N2346" s="9">
        <v>4</v>
      </c>
      <c r="O2346" s="9">
        <v>3</v>
      </c>
      <c r="P2346" s="9">
        <v>2</v>
      </c>
      <c r="Q2346" s="9">
        <v>3</v>
      </c>
      <c r="R2346" s="9">
        <v>5</v>
      </c>
      <c r="S2346" s="9">
        <v>7</v>
      </c>
      <c r="T2346" s="9">
        <v>4</v>
      </c>
      <c r="U2346" s="9">
        <v>5</v>
      </c>
      <c r="V2346" s="9">
        <v>1</v>
      </c>
      <c r="W2346" s="9">
        <v>0</v>
      </c>
      <c r="X2346" s="9">
        <v>33</v>
      </c>
      <c r="Y2346" s="9">
        <v>1</v>
      </c>
      <c r="Z2346" s="9">
        <v>0</v>
      </c>
      <c r="AA2346" s="9">
        <v>4</v>
      </c>
      <c r="AB2346" s="9">
        <v>5</v>
      </c>
      <c r="AC2346" s="9">
        <v>9</v>
      </c>
      <c r="AD2346" s="9">
        <v>16</v>
      </c>
      <c r="AE2346" s="9">
        <v>0</v>
      </c>
      <c r="AF2346" s="9">
        <v>27</v>
      </c>
      <c r="AG2346" s="9">
        <v>0</v>
      </c>
      <c r="AH2346" s="9">
        <v>7</v>
      </c>
      <c r="AI2346" s="9">
        <v>0</v>
      </c>
      <c r="AJ2346" s="9">
        <v>2</v>
      </c>
      <c r="AK2346" s="9">
        <v>3</v>
      </c>
      <c r="AL2346" s="9">
        <v>29</v>
      </c>
      <c r="AM2346" s="9">
        <v>0</v>
      </c>
      <c r="AN2346" s="9">
        <v>31</v>
      </c>
      <c r="AO2346" s="9">
        <v>1</v>
      </c>
      <c r="AP2346" s="9">
        <v>2</v>
      </c>
      <c r="AQ2346" s="9">
        <v>0</v>
      </c>
      <c r="AR2346" s="9">
        <v>22</v>
      </c>
      <c r="AS2346" s="9">
        <v>7</v>
      </c>
      <c r="AT2346" s="10">
        <v>5</v>
      </c>
    </row>
    <row r="2347" spans="1:46" ht="57" x14ac:dyDescent="0.25">
      <c r="A2347" s="26" t="str">
        <f t="shared" si="72"/>
        <v>2018Nurse practitionersNorthwest TerritoriesHospital</v>
      </c>
      <c r="B2347" s="24">
        <v>2018</v>
      </c>
      <c r="C2347" s="9" t="s">
        <v>5</v>
      </c>
      <c r="D2347" s="9" t="s">
        <v>169</v>
      </c>
      <c r="E2347" s="9" t="str">
        <f t="shared" si="73"/>
        <v>Northwest Territories</v>
      </c>
      <c r="F2347" s="9" t="s">
        <v>180</v>
      </c>
      <c r="G2347" s="9" t="s">
        <v>10</v>
      </c>
      <c r="H2347" s="9">
        <v>4</v>
      </c>
      <c r="I2347" s="9">
        <v>4</v>
      </c>
      <c r="J2347" s="9">
        <v>0</v>
      </c>
      <c r="K2347" s="9">
        <v>0</v>
      </c>
      <c r="L2347" s="9">
        <v>0</v>
      </c>
      <c r="M2347" s="9">
        <v>0</v>
      </c>
      <c r="N2347" s="9">
        <v>0</v>
      </c>
      <c r="O2347" s="9">
        <v>1</v>
      </c>
      <c r="P2347" s="9">
        <v>0</v>
      </c>
      <c r="Q2347" s="9">
        <v>1</v>
      </c>
      <c r="R2347" s="9">
        <v>0</v>
      </c>
      <c r="S2347" s="9">
        <v>1</v>
      </c>
      <c r="T2347" s="9">
        <v>0</v>
      </c>
      <c r="U2347" s="9">
        <v>1</v>
      </c>
      <c r="V2347" s="9">
        <v>0</v>
      </c>
      <c r="W2347" s="9">
        <v>0</v>
      </c>
      <c r="X2347" s="9">
        <v>4</v>
      </c>
      <c r="Y2347" s="9">
        <v>0</v>
      </c>
      <c r="Z2347" s="9">
        <v>0</v>
      </c>
      <c r="AA2347" s="9">
        <v>0</v>
      </c>
      <c r="AB2347" s="9">
        <v>1</v>
      </c>
      <c r="AC2347" s="9">
        <v>1</v>
      </c>
      <c r="AD2347" s="9">
        <v>2</v>
      </c>
      <c r="AE2347" s="9">
        <v>0</v>
      </c>
      <c r="AF2347" s="9">
        <v>3</v>
      </c>
      <c r="AG2347" s="9">
        <v>0</v>
      </c>
      <c r="AH2347" s="9">
        <v>1</v>
      </c>
      <c r="AI2347" s="9">
        <v>0</v>
      </c>
      <c r="AJ2347" s="9">
        <v>1</v>
      </c>
      <c r="AK2347" s="9">
        <v>0</v>
      </c>
      <c r="AL2347" s="9">
        <v>3</v>
      </c>
      <c r="AM2347" s="9">
        <v>0</v>
      </c>
      <c r="AN2347" s="9">
        <v>4</v>
      </c>
      <c r="AO2347" s="9">
        <v>0</v>
      </c>
      <c r="AP2347" s="9">
        <v>0</v>
      </c>
      <c r="AQ2347" s="9">
        <v>0</v>
      </c>
      <c r="AR2347" s="9">
        <v>2</v>
      </c>
      <c r="AS2347" s="9">
        <v>0</v>
      </c>
      <c r="AT2347" s="10">
        <v>2</v>
      </c>
    </row>
    <row r="2348" spans="1:46" ht="57" x14ac:dyDescent="0.25">
      <c r="A2348" s="26" t="str">
        <f t="shared" si="72"/>
        <v>2018Nurse practitionersNorthwest TerritoriesCommunity health</v>
      </c>
      <c r="B2348" s="24">
        <v>2018</v>
      </c>
      <c r="C2348" s="9" t="s">
        <v>5</v>
      </c>
      <c r="D2348" s="9" t="s">
        <v>169</v>
      </c>
      <c r="E2348" s="9" t="str">
        <f t="shared" si="73"/>
        <v>Northwest Territories</v>
      </c>
      <c r="F2348" s="9" t="s">
        <v>182</v>
      </c>
      <c r="G2348" s="9" t="s">
        <v>11</v>
      </c>
      <c r="H2348" s="9">
        <v>19</v>
      </c>
      <c r="I2348" s="9">
        <v>16</v>
      </c>
      <c r="J2348" s="9">
        <v>3</v>
      </c>
      <c r="K2348" s="9">
        <v>0</v>
      </c>
      <c r="L2348" s="9">
        <v>0</v>
      </c>
      <c r="M2348" s="9">
        <v>0</v>
      </c>
      <c r="N2348" s="9">
        <v>2</v>
      </c>
      <c r="O2348" s="9">
        <v>2</v>
      </c>
      <c r="P2348" s="9">
        <v>0</v>
      </c>
      <c r="Q2348" s="9">
        <v>1</v>
      </c>
      <c r="R2348" s="9">
        <v>1</v>
      </c>
      <c r="S2348" s="9">
        <v>5</v>
      </c>
      <c r="T2348" s="9">
        <v>3</v>
      </c>
      <c r="U2348" s="9">
        <v>4</v>
      </c>
      <c r="V2348" s="9">
        <v>1</v>
      </c>
      <c r="W2348" s="9">
        <v>0</v>
      </c>
      <c r="X2348" s="9">
        <v>18</v>
      </c>
      <c r="Y2348" s="9">
        <v>1</v>
      </c>
      <c r="Z2348" s="9">
        <v>0</v>
      </c>
      <c r="AA2348" s="9">
        <v>2</v>
      </c>
      <c r="AB2348" s="9">
        <v>3</v>
      </c>
      <c r="AC2348" s="9">
        <v>4</v>
      </c>
      <c r="AD2348" s="9">
        <v>10</v>
      </c>
      <c r="AE2348" s="9">
        <v>0</v>
      </c>
      <c r="AF2348" s="9">
        <v>15</v>
      </c>
      <c r="AG2348" s="9">
        <v>0</v>
      </c>
      <c r="AH2348" s="9">
        <v>4</v>
      </c>
      <c r="AI2348" s="9">
        <v>0</v>
      </c>
      <c r="AJ2348" s="9">
        <v>1</v>
      </c>
      <c r="AK2348" s="9">
        <v>1</v>
      </c>
      <c r="AL2348" s="9">
        <v>17</v>
      </c>
      <c r="AM2348" s="9">
        <v>0</v>
      </c>
      <c r="AN2348" s="9">
        <v>19</v>
      </c>
      <c r="AO2348" s="9">
        <v>0</v>
      </c>
      <c r="AP2348" s="9">
        <v>0</v>
      </c>
      <c r="AQ2348" s="9">
        <v>0</v>
      </c>
      <c r="AR2348" s="9">
        <v>11</v>
      </c>
      <c r="AS2348" s="9">
        <v>6</v>
      </c>
      <c r="AT2348" s="10">
        <v>2</v>
      </c>
    </row>
    <row r="2349" spans="1:46" ht="57" x14ac:dyDescent="0.25">
      <c r="A2349" s="26" t="str">
        <f t="shared" si="72"/>
        <v>2018Nurse practitionersNorthwest TerritoriesOther places of work</v>
      </c>
      <c r="B2349" s="24">
        <v>2018</v>
      </c>
      <c r="C2349" s="9" t="s">
        <v>5</v>
      </c>
      <c r="D2349" s="9" t="s">
        <v>169</v>
      </c>
      <c r="E2349" s="9" t="str">
        <f t="shared" si="73"/>
        <v>Northwest Territories</v>
      </c>
      <c r="F2349" s="9" t="s">
        <v>183</v>
      </c>
      <c r="G2349" s="9" t="s">
        <v>13</v>
      </c>
      <c r="H2349" s="9">
        <v>11</v>
      </c>
      <c r="I2349" s="9">
        <v>11</v>
      </c>
      <c r="J2349" s="9">
        <v>0</v>
      </c>
      <c r="K2349" s="9">
        <v>0</v>
      </c>
      <c r="L2349" s="9">
        <v>0</v>
      </c>
      <c r="M2349" s="9">
        <v>0</v>
      </c>
      <c r="N2349" s="9">
        <v>2</v>
      </c>
      <c r="O2349" s="9">
        <v>0</v>
      </c>
      <c r="P2349" s="9">
        <v>2</v>
      </c>
      <c r="Q2349" s="9">
        <v>1</v>
      </c>
      <c r="R2349" s="9">
        <v>4</v>
      </c>
      <c r="S2349" s="9">
        <v>1</v>
      </c>
      <c r="T2349" s="9">
        <v>1</v>
      </c>
      <c r="U2349" s="9">
        <v>0</v>
      </c>
      <c r="V2349" s="9">
        <v>0</v>
      </c>
      <c r="W2349" s="9">
        <v>0</v>
      </c>
      <c r="X2349" s="9">
        <v>11</v>
      </c>
      <c r="Y2349" s="9">
        <v>0</v>
      </c>
      <c r="Z2349" s="9">
        <v>0</v>
      </c>
      <c r="AA2349" s="9">
        <v>2</v>
      </c>
      <c r="AB2349" s="9">
        <v>1</v>
      </c>
      <c r="AC2349" s="9">
        <v>4</v>
      </c>
      <c r="AD2349" s="9">
        <v>4</v>
      </c>
      <c r="AE2349" s="9">
        <v>0</v>
      </c>
      <c r="AF2349" s="9">
        <v>9</v>
      </c>
      <c r="AG2349" s="9">
        <v>0</v>
      </c>
      <c r="AH2349" s="9">
        <v>2</v>
      </c>
      <c r="AI2349" s="9">
        <v>0</v>
      </c>
      <c r="AJ2349" s="9">
        <v>0</v>
      </c>
      <c r="AK2349" s="9">
        <v>2</v>
      </c>
      <c r="AL2349" s="9">
        <v>9</v>
      </c>
      <c r="AM2349" s="9">
        <v>0</v>
      </c>
      <c r="AN2349" s="9">
        <v>8</v>
      </c>
      <c r="AO2349" s="9">
        <v>1</v>
      </c>
      <c r="AP2349" s="9">
        <v>2</v>
      </c>
      <c r="AQ2349" s="9">
        <v>0</v>
      </c>
      <c r="AR2349" s="9">
        <v>9</v>
      </c>
      <c r="AS2349" s="9">
        <v>1</v>
      </c>
      <c r="AT2349" s="10">
        <v>1</v>
      </c>
    </row>
    <row r="2350" spans="1:46" ht="42.75" x14ac:dyDescent="0.25">
      <c r="A2350" s="26" t="str">
        <f t="shared" si="72"/>
        <v>2018Nurse practitionersNunavutAll places of work</v>
      </c>
      <c r="B2350" s="24">
        <v>2018</v>
      </c>
      <c r="C2350" s="9" t="s">
        <v>5</v>
      </c>
      <c r="D2350" s="9" t="s">
        <v>170</v>
      </c>
      <c r="E2350" s="9" t="str">
        <f t="shared" si="73"/>
        <v>Nunavut</v>
      </c>
      <c r="F2350" s="9" t="s">
        <v>179</v>
      </c>
      <c r="G2350" s="9" t="s">
        <v>9</v>
      </c>
      <c r="H2350" s="9">
        <v>16</v>
      </c>
      <c r="I2350" s="9">
        <v>13</v>
      </c>
      <c r="J2350" s="9">
        <v>3</v>
      </c>
      <c r="K2350" s="9">
        <v>0</v>
      </c>
      <c r="L2350" s="9">
        <v>0</v>
      </c>
      <c r="M2350" s="9">
        <v>0</v>
      </c>
      <c r="N2350" s="9">
        <v>1</v>
      </c>
      <c r="O2350" s="9">
        <v>1</v>
      </c>
      <c r="P2350" s="9">
        <v>2</v>
      </c>
      <c r="Q2350" s="9">
        <v>3</v>
      </c>
      <c r="R2350" s="9">
        <v>1</v>
      </c>
      <c r="S2350" s="9">
        <v>2</v>
      </c>
      <c r="T2350" s="9">
        <v>3</v>
      </c>
      <c r="U2350" s="9">
        <v>3</v>
      </c>
      <c r="V2350" s="9">
        <v>0</v>
      </c>
      <c r="W2350" s="9">
        <v>0</v>
      </c>
      <c r="X2350" s="9">
        <v>16</v>
      </c>
      <c r="Y2350" s="9">
        <v>0</v>
      </c>
      <c r="Z2350" s="9">
        <v>0</v>
      </c>
      <c r="AA2350" s="9">
        <v>2</v>
      </c>
      <c r="AB2350" s="9">
        <v>4</v>
      </c>
      <c r="AC2350" s="9">
        <v>3</v>
      </c>
      <c r="AD2350" s="9">
        <v>7</v>
      </c>
      <c r="AE2350" s="9">
        <v>0</v>
      </c>
      <c r="AF2350" s="9">
        <v>9</v>
      </c>
      <c r="AG2350" s="9">
        <v>0</v>
      </c>
      <c r="AH2350" s="9">
        <v>7</v>
      </c>
      <c r="AI2350" s="9">
        <v>0</v>
      </c>
      <c r="AJ2350" s="9">
        <v>3</v>
      </c>
      <c r="AK2350" s="9">
        <v>5</v>
      </c>
      <c r="AL2350" s="9">
        <v>8</v>
      </c>
      <c r="AM2350" s="9">
        <v>0</v>
      </c>
      <c r="AN2350" s="9">
        <v>13</v>
      </c>
      <c r="AO2350" s="9">
        <v>3</v>
      </c>
      <c r="AP2350" s="9">
        <v>0</v>
      </c>
      <c r="AQ2350" s="9">
        <v>0</v>
      </c>
      <c r="AR2350" s="9">
        <v>1</v>
      </c>
      <c r="AS2350" s="9">
        <v>15</v>
      </c>
      <c r="AT2350" s="10">
        <v>0</v>
      </c>
    </row>
    <row r="2351" spans="1:46" ht="42.75" x14ac:dyDescent="0.25">
      <c r="A2351" s="26" t="str">
        <f t="shared" si="72"/>
        <v>2018Nurse practitionersNunavutHospital</v>
      </c>
      <c r="B2351" s="24">
        <v>2018</v>
      </c>
      <c r="C2351" s="9" t="s">
        <v>5</v>
      </c>
      <c r="D2351" s="9" t="s">
        <v>170</v>
      </c>
      <c r="E2351" s="9" t="str">
        <f t="shared" si="73"/>
        <v>Nunavut</v>
      </c>
      <c r="F2351" s="9" t="s">
        <v>180</v>
      </c>
      <c r="G2351" s="9" t="s">
        <v>10</v>
      </c>
      <c r="H2351" s="9">
        <v>1</v>
      </c>
      <c r="I2351" s="9">
        <v>1</v>
      </c>
      <c r="J2351" s="9">
        <v>0</v>
      </c>
      <c r="K2351" s="9">
        <v>0</v>
      </c>
      <c r="L2351" s="9">
        <v>0</v>
      </c>
      <c r="M2351" s="9">
        <v>0</v>
      </c>
      <c r="N2351" s="9">
        <v>0</v>
      </c>
      <c r="O2351" s="9">
        <v>0</v>
      </c>
      <c r="P2351" s="9">
        <v>0</v>
      </c>
      <c r="Q2351" s="9">
        <v>1</v>
      </c>
      <c r="R2351" s="9">
        <v>0</v>
      </c>
      <c r="S2351" s="9">
        <v>0</v>
      </c>
      <c r="T2351" s="9">
        <v>0</v>
      </c>
      <c r="U2351" s="9">
        <v>0</v>
      </c>
      <c r="V2351" s="9">
        <v>0</v>
      </c>
      <c r="W2351" s="9">
        <v>0</v>
      </c>
      <c r="X2351" s="9">
        <v>1</v>
      </c>
      <c r="Y2351" s="9">
        <v>0</v>
      </c>
      <c r="Z2351" s="9">
        <v>0</v>
      </c>
      <c r="AA2351" s="9">
        <v>0</v>
      </c>
      <c r="AB2351" s="9">
        <v>0</v>
      </c>
      <c r="AC2351" s="9">
        <v>1</v>
      </c>
      <c r="AD2351" s="9">
        <v>0</v>
      </c>
      <c r="AE2351" s="9">
        <v>0</v>
      </c>
      <c r="AF2351" s="9">
        <v>1</v>
      </c>
      <c r="AG2351" s="9">
        <v>0</v>
      </c>
      <c r="AH2351" s="9">
        <v>0</v>
      </c>
      <c r="AI2351" s="9">
        <v>0</v>
      </c>
      <c r="AJ2351" s="9">
        <v>0</v>
      </c>
      <c r="AK2351" s="9">
        <v>0</v>
      </c>
      <c r="AL2351" s="9">
        <v>1</v>
      </c>
      <c r="AM2351" s="9">
        <v>0</v>
      </c>
      <c r="AN2351" s="9">
        <v>1</v>
      </c>
      <c r="AO2351" s="9">
        <v>0</v>
      </c>
      <c r="AP2351" s="9">
        <v>0</v>
      </c>
      <c r="AQ2351" s="9">
        <v>0</v>
      </c>
      <c r="AR2351" s="9">
        <v>0</v>
      </c>
      <c r="AS2351" s="9">
        <v>1</v>
      </c>
      <c r="AT2351" s="10">
        <v>0</v>
      </c>
    </row>
    <row r="2352" spans="1:46" ht="42.75" x14ac:dyDescent="0.25">
      <c r="A2352" s="26" t="str">
        <f t="shared" si="72"/>
        <v>2018Nurse practitionersNunavutCommunity health</v>
      </c>
      <c r="B2352" s="24">
        <v>2018</v>
      </c>
      <c r="C2352" s="9" t="s">
        <v>5</v>
      </c>
      <c r="D2352" s="9" t="s">
        <v>170</v>
      </c>
      <c r="E2352" s="9" t="str">
        <f t="shared" si="73"/>
        <v>Nunavut</v>
      </c>
      <c r="F2352" s="9" t="s">
        <v>182</v>
      </c>
      <c r="G2352" s="9" t="s">
        <v>11</v>
      </c>
      <c r="H2352" s="9">
        <v>12</v>
      </c>
      <c r="I2352" s="9">
        <v>9</v>
      </c>
      <c r="J2352" s="9">
        <v>3</v>
      </c>
      <c r="K2352" s="9">
        <v>0</v>
      </c>
      <c r="L2352" s="9">
        <v>0</v>
      </c>
      <c r="M2352" s="9">
        <v>0</v>
      </c>
      <c r="N2352" s="9">
        <v>1</v>
      </c>
      <c r="O2352" s="9">
        <v>1</v>
      </c>
      <c r="P2352" s="9">
        <v>2</v>
      </c>
      <c r="Q2352" s="9">
        <v>1</v>
      </c>
      <c r="R2352" s="9">
        <v>1</v>
      </c>
      <c r="S2352" s="9">
        <v>2</v>
      </c>
      <c r="T2352" s="9">
        <v>3</v>
      </c>
      <c r="U2352" s="9">
        <v>1</v>
      </c>
      <c r="V2352" s="9">
        <v>0</v>
      </c>
      <c r="W2352" s="9">
        <v>0</v>
      </c>
      <c r="X2352" s="9">
        <v>12</v>
      </c>
      <c r="Y2352" s="9">
        <v>0</v>
      </c>
      <c r="Z2352" s="9">
        <v>0</v>
      </c>
      <c r="AA2352" s="9">
        <v>2</v>
      </c>
      <c r="AB2352" s="9">
        <v>4</v>
      </c>
      <c r="AC2352" s="9">
        <v>1</v>
      </c>
      <c r="AD2352" s="9">
        <v>5</v>
      </c>
      <c r="AE2352" s="9">
        <v>0</v>
      </c>
      <c r="AF2352" s="9">
        <v>5</v>
      </c>
      <c r="AG2352" s="9">
        <v>0</v>
      </c>
      <c r="AH2352" s="9">
        <v>7</v>
      </c>
      <c r="AI2352" s="9">
        <v>0</v>
      </c>
      <c r="AJ2352" s="9">
        <v>3</v>
      </c>
      <c r="AK2352" s="9">
        <v>2</v>
      </c>
      <c r="AL2352" s="9">
        <v>7</v>
      </c>
      <c r="AM2352" s="9">
        <v>0</v>
      </c>
      <c r="AN2352" s="9">
        <v>11</v>
      </c>
      <c r="AO2352" s="9">
        <v>1</v>
      </c>
      <c r="AP2352" s="9">
        <v>0</v>
      </c>
      <c r="AQ2352" s="9">
        <v>0</v>
      </c>
      <c r="AR2352" s="9">
        <v>1</v>
      </c>
      <c r="AS2352" s="9">
        <v>11</v>
      </c>
      <c r="AT2352" s="10">
        <v>0</v>
      </c>
    </row>
    <row r="2353" spans="1:46" ht="42.75" x14ac:dyDescent="0.25">
      <c r="A2353" s="26" t="str">
        <f t="shared" si="72"/>
        <v>2018Nurse practitionersNunavutOther places of work</v>
      </c>
      <c r="B2353" s="24">
        <v>2018</v>
      </c>
      <c r="C2353" s="9" t="s">
        <v>5</v>
      </c>
      <c r="D2353" s="9" t="s">
        <v>170</v>
      </c>
      <c r="E2353" s="9" t="str">
        <f t="shared" si="73"/>
        <v>Nunavut</v>
      </c>
      <c r="F2353" s="9" t="s">
        <v>183</v>
      </c>
      <c r="G2353" s="9" t="s">
        <v>13</v>
      </c>
      <c r="H2353" s="9">
        <v>3</v>
      </c>
      <c r="I2353" s="9">
        <v>3</v>
      </c>
      <c r="J2353" s="9">
        <v>0</v>
      </c>
      <c r="K2353" s="9">
        <v>0</v>
      </c>
      <c r="L2353" s="9">
        <v>0</v>
      </c>
      <c r="M2353" s="9">
        <v>0</v>
      </c>
      <c r="N2353" s="9">
        <v>0</v>
      </c>
      <c r="O2353" s="9">
        <v>0</v>
      </c>
      <c r="P2353" s="9">
        <v>0</v>
      </c>
      <c r="Q2353" s="9">
        <v>1</v>
      </c>
      <c r="R2353" s="9">
        <v>0</v>
      </c>
      <c r="S2353" s="9">
        <v>0</v>
      </c>
      <c r="T2353" s="9">
        <v>0</v>
      </c>
      <c r="U2353" s="9">
        <v>2</v>
      </c>
      <c r="V2353" s="9">
        <v>0</v>
      </c>
      <c r="W2353" s="9">
        <v>0</v>
      </c>
      <c r="X2353" s="9">
        <v>3</v>
      </c>
      <c r="Y2353" s="9">
        <v>0</v>
      </c>
      <c r="Z2353" s="9">
        <v>0</v>
      </c>
      <c r="AA2353" s="9">
        <v>0</v>
      </c>
      <c r="AB2353" s="9">
        <v>0</v>
      </c>
      <c r="AC2353" s="9">
        <v>1</v>
      </c>
      <c r="AD2353" s="9">
        <v>2</v>
      </c>
      <c r="AE2353" s="9">
        <v>0</v>
      </c>
      <c r="AF2353" s="9">
        <v>3</v>
      </c>
      <c r="AG2353" s="9">
        <v>0</v>
      </c>
      <c r="AH2353" s="9">
        <v>0</v>
      </c>
      <c r="AI2353" s="9">
        <v>0</v>
      </c>
      <c r="AJ2353" s="9">
        <v>0</v>
      </c>
      <c r="AK2353" s="9">
        <v>3</v>
      </c>
      <c r="AL2353" s="9">
        <v>0</v>
      </c>
      <c r="AM2353" s="9">
        <v>0</v>
      </c>
      <c r="AN2353" s="9">
        <v>1</v>
      </c>
      <c r="AO2353" s="9">
        <v>2</v>
      </c>
      <c r="AP2353" s="9">
        <v>0</v>
      </c>
      <c r="AQ2353" s="9">
        <v>0</v>
      </c>
      <c r="AR2353" s="9">
        <v>0</v>
      </c>
      <c r="AS2353" s="9">
        <v>3</v>
      </c>
      <c r="AT2353" s="10">
        <v>0</v>
      </c>
    </row>
    <row r="2354" spans="1:46" ht="42.75" x14ac:dyDescent="0.25">
      <c r="A2354" s="26" t="str">
        <f t="shared" si="72"/>
        <v>2018Nurse practitionersCanadaAll places of work</v>
      </c>
      <c r="B2354" s="24">
        <v>2018</v>
      </c>
      <c r="C2354" s="9" t="s">
        <v>5</v>
      </c>
      <c r="D2354" s="9" t="s">
        <v>171</v>
      </c>
      <c r="E2354" s="9" t="str">
        <f t="shared" si="73"/>
        <v>Canada</v>
      </c>
      <c r="F2354" s="9" t="s">
        <v>179</v>
      </c>
      <c r="G2354" s="9" t="s">
        <v>9</v>
      </c>
      <c r="H2354" s="9">
        <v>5335</v>
      </c>
      <c r="I2354" s="9">
        <v>4776</v>
      </c>
      <c r="J2354" s="9">
        <v>385</v>
      </c>
      <c r="K2354" s="9">
        <v>174</v>
      </c>
      <c r="L2354" s="9">
        <v>0</v>
      </c>
      <c r="M2354" s="9">
        <v>137</v>
      </c>
      <c r="N2354" s="9">
        <v>920</v>
      </c>
      <c r="O2354" s="9">
        <v>1090</v>
      </c>
      <c r="P2354" s="9">
        <v>776</v>
      </c>
      <c r="Q2354" s="9">
        <v>692</v>
      </c>
      <c r="R2354" s="9">
        <v>678</v>
      </c>
      <c r="S2354" s="9">
        <v>575</v>
      </c>
      <c r="T2354" s="9">
        <v>339</v>
      </c>
      <c r="U2354" s="9">
        <v>111</v>
      </c>
      <c r="V2354" s="9">
        <v>17</v>
      </c>
      <c r="W2354" s="9">
        <v>0</v>
      </c>
      <c r="X2354" s="9">
        <v>5099</v>
      </c>
      <c r="Y2354" s="9">
        <v>230</v>
      </c>
      <c r="Z2354" s="9">
        <v>6</v>
      </c>
      <c r="AA2354" s="9">
        <v>1310</v>
      </c>
      <c r="AB2354" s="9">
        <v>1930</v>
      </c>
      <c r="AC2354" s="9">
        <v>1139</v>
      </c>
      <c r="AD2354" s="9">
        <v>948</v>
      </c>
      <c r="AE2354" s="9">
        <v>8</v>
      </c>
      <c r="AF2354" s="9">
        <v>4123</v>
      </c>
      <c r="AG2354" s="9">
        <v>957</v>
      </c>
      <c r="AH2354" s="9">
        <v>252</v>
      </c>
      <c r="AI2354" s="9">
        <v>3</v>
      </c>
      <c r="AJ2354" s="9">
        <v>224</v>
      </c>
      <c r="AK2354" s="9">
        <v>67</v>
      </c>
      <c r="AL2354" s="9">
        <v>5025</v>
      </c>
      <c r="AM2354" s="9">
        <v>19</v>
      </c>
      <c r="AN2354" s="9">
        <v>5125</v>
      </c>
      <c r="AO2354" s="9">
        <v>60</v>
      </c>
      <c r="AP2354" s="9">
        <v>117</v>
      </c>
      <c r="AQ2354" s="9">
        <v>33</v>
      </c>
      <c r="AR2354" s="9">
        <v>4453</v>
      </c>
      <c r="AS2354" s="9">
        <v>873</v>
      </c>
      <c r="AT2354" s="10">
        <v>9</v>
      </c>
    </row>
    <row r="2355" spans="1:46" ht="42.75" x14ac:dyDescent="0.25">
      <c r="A2355" s="26" t="str">
        <f t="shared" si="72"/>
        <v>2018Nurse practitionersCanadaHospital</v>
      </c>
      <c r="B2355" s="24">
        <v>2018</v>
      </c>
      <c r="C2355" s="9" t="s">
        <v>5</v>
      </c>
      <c r="D2355" s="9" t="s">
        <v>171</v>
      </c>
      <c r="E2355" s="9" t="str">
        <f t="shared" si="73"/>
        <v>Canada</v>
      </c>
      <c r="F2355" s="9" t="s">
        <v>180</v>
      </c>
      <c r="G2355" s="9" t="s">
        <v>10</v>
      </c>
      <c r="H2355" s="9">
        <v>1943</v>
      </c>
      <c r="I2355" s="9">
        <v>1770</v>
      </c>
      <c r="J2355" s="9">
        <v>146</v>
      </c>
      <c r="K2355" s="9">
        <v>27</v>
      </c>
      <c r="L2355" s="9">
        <v>0</v>
      </c>
      <c r="M2355" s="9">
        <v>54</v>
      </c>
      <c r="N2355" s="9">
        <v>336</v>
      </c>
      <c r="O2355" s="9">
        <v>372</v>
      </c>
      <c r="P2355" s="9">
        <v>283</v>
      </c>
      <c r="Q2355" s="9">
        <v>269</v>
      </c>
      <c r="R2355" s="9">
        <v>280</v>
      </c>
      <c r="S2355" s="9">
        <v>215</v>
      </c>
      <c r="T2355" s="9">
        <v>108</v>
      </c>
      <c r="U2355" s="9">
        <v>25</v>
      </c>
      <c r="V2355" s="9">
        <v>1</v>
      </c>
      <c r="W2355" s="9">
        <v>0</v>
      </c>
      <c r="X2355" s="9">
        <v>1831</v>
      </c>
      <c r="Y2355" s="9">
        <v>111</v>
      </c>
      <c r="Z2355" s="9">
        <v>1</v>
      </c>
      <c r="AA2355" s="9">
        <v>480</v>
      </c>
      <c r="AB2355" s="9">
        <v>671</v>
      </c>
      <c r="AC2355" s="9">
        <v>441</v>
      </c>
      <c r="AD2355" s="9">
        <v>347</v>
      </c>
      <c r="AE2355" s="9">
        <v>4</v>
      </c>
      <c r="AF2355" s="9">
        <v>1593</v>
      </c>
      <c r="AG2355" s="9">
        <v>265</v>
      </c>
      <c r="AH2355" s="9">
        <v>83</v>
      </c>
      <c r="AI2355" s="9">
        <v>2</v>
      </c>
      <c r="AJ2355" s="9">
        <v>153</v>
      </c>
      <c r="AK2355" s="9">
        <v>24</v>
      </c>
      <c r="AL2355" s="9">
        <v>1764</v>
      </c>
      <c r="AM2355" s="9">
        <v>2</v>
      </c>
      <c r="AN2355" s="9">
        <v>1914</v>
      </c>
      <c r="AO2355" s="9">
        <v>15</v>
      </c>
      <c r="AP2355" s="9">
        <v>5</v>
      </c>
      <c r="AQ2355" s="9">
        <v>9</v>
      </c>
      <c r="AR2355" s="9">
        <v>1864</v>
      </c>
      <c r="AS2355" s="9">
        <v>77</v>
      </c>
      <c r="AT2355" s="10">
        <v>2</v>
      </c>
    </row>
    <row r="2356" spans="1:46" ht="42.75" x14ac:dyDescent="0.25">
      <c r="A2356" s="26" t="str">
        <f t="shared" si="72"/>
        <v>2018Nurse practitionersCanadaCommunity health</v>
      </c>
      <c r="B2356" s="24">
        <v>2018</v>
      </c>
      <c r="C2356" s="9" t="s">
        <v>5</v>
      </c>
      <c r="D2356" s="9" t="s">
        <v>171</v>
      </c>
      <c r="E2356" s="9" t="str">
        <f t="shared" si="73"/>
        <v>Canada</v>
      </c>
      <c r="F2356" s="9" t="s">
        <v>182</v>
      </c>
      <c r="G2356" s="9" t="s">
        <v>11</v>
      </c>
      <c r="H2356" s="9">
        <v>1922</v>
      </c>
      <c r="I2356" s="9">
        <v>1685</v>
      </c>
      <c r="J2356" s="9">
        <v>132</v>
      </c>
      <c r="K2356" s="9">
        <v>105</v>
      </c>
      <c r="L2356" s="9">
        <v>0</v>
      </c>
      <c r="M2356" s="9">
        <v>47</v>
      </c>
      <c r="N2356" s="9">
        <v>330</v>
      </c>
      <c r="O2356" s="9">
        <v>415</v>
      </c>
      <c r="P2356" s="9">
        <v>294</v>
      </c>
      <c r="Q2356" s="9">
        <v>231</v>
      </c>
      <c r="R2356" s="9">
        <v>210</v>
      </c>
      <c r="S2356" s="9">
        <v>199</v>
      </c>
      <c r="T2356" s="9">
        <v>133</v>
      </c>
      <c r="U2356" s="9">
        <v>53</v>
      </c>
      <c r="V2356" s="9">
        <v>10</v>
      </c>
      <c r="W2356" s="9">
        <v>0</v>
      </c>
      <c r="X2356" s="9">
        <v>1849</v>
      </c>
      <c r="Y2356" s="9">
        <v>71</v>
      </c>
      <c r="Z2356" s="9">
        <v>2</v>
      </c>
      <c r="AA2356" s="9">
        <v>473</v>
      </c>
      <c r="AB2356" s="9">
        <v>745</v>
      </c>
      <c r="AC2356" s="9">
        <v>377</v>
      </c>
      <c r="AD2356" s="9">
        <v>324</v>
      </c>
      <c r="AE2356" s="9">
        <v>3</v>
      </c>
      <c r="AF2356" s="9">
        <v>1452</v>
      </c>
      <c r="AG2356" s="9">
        <v>366</v>
      </c>
      <c r="AH2356" s="9">
        <v>103</v>
      </c>
      <c r="AI2356" s="9">
        <v>1</v>
      </c>
      <c r="AJ2356" s="9">
        <v>40</v>
      </c>
      <c r="AK2356" s="9">
        <v>17</v>
      </c>
      <c r="AL2356" s="9">
        <v>1865</v>
      </c>
      <c r="AM2356" s="9">
        <v>0</v>
      </c>
      <c r="AN2356" s="9">
        <v>1906</v>
      </c>
      <c r="AO2356" s="9">
        <v>10</v>
      </c>
      <c r="AP2356" s="9">
        <v>2</v>
      </c>
      <c r="AQ2356" s="9">
        <v>4</v>
      </c>
      <c r="AR2356" s="9">
        <v>1417</v>
      </c>
      <c r="AS2356" s="9">
        <v>499</v>
      </c>
      <c r="AT2356" s="10">
        <v>6</v>
      </c>
    </row>
    <row r="2357" spans="1:46" ht="57" x14ac:dyDescent="0.25">
      <c r="A2357" s="26" t="str">
        <f t="shared" si="72"/>
        <v>2018Nurse practitionersCanadaNursing home/long-term care</v>
      </c>
      <c r="B2357" s="24">
        <v>2018</v>
      </c>
      <c r="C2357" s="9" t="s">
        <v>5</v>
      </c>
      <c r="D2357" s="9" t="s">
        <v>171</v>
      </c>
      <c r="E2357" s="9" t="str">
        <f t="shared" si="73"/>
        <v>Canada</v>
      </c>
      <c r="F2357" s="9" t="s">
        <v>181</v>
      </c>
      <c r="G2357" s="9" t="s">
        <v>12</v>
      </c>
      <c r="H2357" s="9">
        <v>201</v>
      </c>
      <c r="I2357" s="9">
        <v>181</v>
      </c>
      <c r="J2357" s="9">
        <v>16</v>
      </c>
      <c r="K2357" s="9">
        <v>4</v>
      </c>
      <c r="L2357" s="9">
        <v>0</v>
      </c>
      <c r="M2357" s="9">
        <v>9</v>
      </c>
      <c r="N2357" s="9">
        <v>35</v>
      </c>
      <c r="O2357" s="9">
        <v>50</v>
      </c>
      <c r="P2357" s="9">
        <v>25</v>
      </c>
      <c r="Q2357" s="9">
        <v>28</v>
      </c>
      <c r="R2357" s="9">
        <v>22</v>
      </c>
      <c r="S2357" s="9">
        <v>12</v>
      </c>
      <c r="T2357" s="9">
        <v>15</v>
      </c>
      <c r="U2357" s="9">
        <v>4</v>
      </c>
      <c r="V2357" s="9">
        <v>1</v>
      </c>
      <c r="W2357" s="9">
        <v>0</v>
      </c>
      <c r="X2357" s="9">
        <v>188</v>
      </c>
      <c r="Y2357" s="9">
        <v>12</v>
      </c>
      <c r="Z2357" s="9">
        <v>1</v>
      </c>
      <c r="AA2357" s="9">
        <v>54</v>
      </c>
      <c r="AB2357" s="9">
        <v>76</v>
      </c>
      <c r="AC2357" s="9">
        <v>39</v>
      </c>
      <c r="AD2357" s="9">
        <v>32</v>
      </c>
      <c r="AE2357" s="9">
        <v>0</v>
      </c>
      <c r="AF2357" s="9">
        <v>164</v>
      </c>
      <c r="AG2357" s="9">
        <v>30</v>
      </c>
      <c r="AH2357" s="9">
        <v>7</v>
      </c>
      <c r="AI2357" s="9">
        <v>0</v>
      </c>
      <c r="AJ2357" s="9">
        <v>6</v>
      </c>
      <c r="AK2357" s="9">
        <v>3</v>
      </c>
      <c r="AL2357" s="9">
        <v>191</v>
      </c>
      <c r="AM2357" s="9">
        <v>1</v>
      </c>
      <c r="AN2357" s="9">
        <v>196</v>
      </c>
      <c r="AO2357" s="9">
        <v>2</v>
      </c>
      <c r="AP2357" s="9">
        <v>2</v>
      </c>
      <c r="AQ2357" s="9">
        <v>1</v>
      </c>
      <c r="AR2357" s="9">
        <v>162</v>
      </c>
      <c r="AS2357" s="9">
        <v>39</v>
      </c>
      <c r="AT2357" s="10">
        <v>0</v>
      </c>
    </row>
    <row r="2358" spans="1:46" ht="42.75" x14ac:dyDescent="0.25">
      <c r="A2358" s="26" t="str">
        <f t="shared" si="72"/>
        <v>2018Nurse practitionersCanadaOther places of work</v>
      </c>
      <c r="B2358" s="24">
        <v>2018</v>
      </c>
      <c r="C2358" s="9" t="s">
        <v>5</v>
      </c>
      <c r="D2358" s="9" t="s">
        <v>171</v>
      </c>
      <c r="E2358" s="9" t="str">
        <f t="shared" si="73"/>
        <v>Canada</v>
      </c>
      <c r="F2358" s="9" t="s">
        <v>183</v>
      </c>
      <c r="G2358" s="9" t="s">
        <v>13</v>
      </c>
      <c r="H2358" s="9">
        <v>1254</v>
      </c>
      <c r="I2358" s="9">
        <v>1125</v>
      </c>
      <c r="J2358" s="9">
        <v>91</v>
      </c>
      <c r="K2358" s="9">
        <v>38</v>
      </c>
      <c r="L2358" s="9">
        <v>0</v>
      </c>
      <c r="M2358" s="9">
        <v>25</v>
      </c>
      <c r="N2358" s="9">
        <v>217</v>
      </c>
      <c r="O2358" s="9">
        <v>251</v>
      </c>
      <c r="P2358" s="9">
        <v>172</v>
      </c>
      <c r="Q2358" s="9">
        <v>163</v>
      </c>
      <c r="R2358" s="9">
        <v>165</v>
      </c>
      <c r="S2358" s="9">
        <v>147</v>
      </c>
      <c r="T2358" s="9">
        <v>80</v>
      </c>
      <c r="U2358" s="9">
        <v>29</v>
      </c>
      <c r="V2358" s="9">
        <v>5</v>
      </c>
      <c r="W2358" s="9">
        <v>0</v>
      </c>
      <c r="X2358" s="9">
        <v>1216</v>
      </c>
      <c r="Y2358" s="9">
        <v>36</v>
      </c>
      <c r="Z2358" s="9">
        <v>2</v>
      </c>
      <c r="AA2358" s="9">
        <v>295</v>
      </c>
      <c r="AB2358" s="9">
        <v>431</v>
      </c>
      <c r="AC2358" s="9">
        <v>282</v>
      </c>
      <c r="AD2358" s="9">
        <v>245</v>
      </c>
      <c r="AE2358" s="9">
        <v>1</v>
      </c>
      <c r="AF2358" s="9">
        <v>905</v>
      </c>
      <c r="AG2358" s="9">
        <v>293</v>
      </c>
      <c r="AH2358" s="9">
        <v>56</v>
      </c>
      <c r="AI2358" s="9">
        <v>0</v>
      </c>
      <c r="AJ2358" s="9">
        <v>25</v>
      </c>
      <c r="AK2358" s="9">
        <v>23</v>
      </c>
      <c r="AL2358" s="9">
        <v>1205</v>
      </c>
      <c r="AM2358" s="9">
        <v>1</v>
      </c>
      <c r="AN2358" s="9">
        <v>1109</v>
      </c>
      <c r="AO2358" s="9">
        <v>33</v>
      </c>
      <c r="AP2358" s="9">
        <v>108</v>
      </c>
      <c r="AQ2358" s="9">
        <v>4</v>
      </c>
      <c r="AR2358" s="9">
        <v>1002</v>
      </c>
      <c r="AS2358" s="9">
        <v>251</v>
      </c>
      <c r="AT2358" s="10">
        <v>1</v>
      </c>
    </row>
    <row r="2359" spans="1:46" ht="42.75" x14ac:dyDescent="0.25">
      <c r="A2359" s="26" t="str">
        <f t="shared" si="72"/>
        <v>2018Nurse practitionersCanadaUnknown places of work</v>
      </c>
      <c r="B2359" s="24">
        <v>2018</v>
      </c>
      <c r="C2359" s="9" t="s">
        <v>5</v>
      </c>
      <c r="D2359" s="9" t="s">
        <v>171</v>
      </c>
      <c r="E2359" s="9" t="str">
        <f t="shared" si="73"/>
        <v>Canada</v>
      </c>
      <c r="F2359" s="9" t="s">
        <v>184</v>
      </c>
      <c r="G2359" s="9" t="s">
        <v>49</v>
      </c>
      <c r="H2359" s="9">
        <v>15</v>
      </c>
      <c r="I2359" s="9">
        <v>15</v>
      </c>
      <c r="J2359" s="9">
        <v>0</v>
      </c>
      <c r="K2359" s="9">
        <v>0</v>
      </c>
      <c r="L2359" s="9">
        <v>0</v>
      </c>
      <c r="M2359" s="9">
        <v>2</v>
      </c>
      <c r="N2359" s="9">
        <v>2</v>
      </c>
      <c r="O2359" s="9">
        <v>2</v>
      </c>
      <c r="P2359" s="9">
        <v>2</v>
      </c>
      <c r="Q2359" s="9">
        <v>1</v>
      </c>
      <c r="R2359" s="9">
        <v>1</v>
      </c>
      <c r="S2359" s="9">
        <v>2</v>
      </c>
      <c r="T2359" s="9">
        <v>3</v>
      </c>
      <c r="U2359" s="9">
        <v>0</v>
      </c>
      <c r="V2359" s="9">
        <v>0</v>
      </c>
      <c r="W2359" s="9">
        <v>0</v>
      </c>
      <c r="X2359" s="9">
        <v>15</v>
      </c>
      <c r="Y2359" s="9">
        <v>0</v>
      </c>
      <c r="Z2359" s="9">
        <v>0</v>
      </c>
      <c r="AA2359" s="9">
        <v>8</v>
      </c>
      <c r="AB2359" s="9">
        <v>7</v>
      </c>
      <c r="AC2359" s="9">
        <v>0</v>
      </c>
      <c r="AD2359" s="9">
        <v>0</v>
      </c>
      <c r="AE2359" s="9">
        <v>0</v>
      </c>
      <c r="AF2359" s="9">
        <v>9</v>
      </c>
      <c r="AG2359" s="9">
        <v>3</v>
      </c>
      <c r="AH2359" s="9">
        <v>3</v>
      </c>
      <c r="AI2359" s="9">
        <v>0</v>
      </c>
      <c r="AJ2359" s="9">
        <v>0</v>
      </c>
      <c r="AK2359" s="9">
        <v>0</v>
      </c>
      <c r="AL2359" s="9">
        <v>0</v>
      </c>
      <c r="AM2359" s="9">
        <v>15</v>
      </c>
      <c r="AN2359" s="9">
        <v>0</v>
      </c>
      <c r="AO2359" s="9">
        <v>0</v>
      </c>
      <c r="AP2359" s="9">
        <v>0</v>
      </c>
      <c r="AQ2359" s="9">
        <v>15</v>
      </c>
      <c r="AR2359" s="9">
        <v>8</v>
      </c>
      <c r="AS2359" s="9">
        <v>7</v>
      </c>
      <c r="AT2359" s="10">
        <v>0</v>
      </c>
    </row>
    <row r="2360" spans="1:46" ht="57" x14ac:dyDescent="0.25">
      <c r="A2360" s="26" t="str">
        <f t="shared" si="72"/>
        <v>2018Registered nursesNewfoundland and LabradorAll places of work</v>
      </c>
      <c r="B2360" s="24">
        <v>2018</v>
      </c>
      <c r="C2360" s="9" t="s">
        <v>7</v>
      </c>
      <c r="D2360" s="9" t="s">
        <v>162</v>
      </c>
      <c r="E2360" s="9" t="str">
        <f t="shared" si="73"/>
        <v>Newfoundland and Labrador</v>
      </c>
      <c r="F2360" s="9" t="s">
        <v>179</v>
      </c>
      <c r="G2360" s="9" t="s">
        <v>9</v>
      </c>
      <c r="H2360" s="9">
        <v>5901</v>
      </c>
      <c r="I2360" s="9">
        <v>5517</v>
      </c>
      <c r="J2360" s="9">
        <v>384</v>
      </c>
      <c r="K2360" s="9">
        <v>0</v>
      </c>
      <c r="L2360" s="9">
        <v>240</v>
      </c>
      <c r="M2360" s="9">
        <v>730</v>
      </c>
      <c r="N2360" s="9">
        <v>751</v>
      </c>
      <c r="O2360" s="9">
        <v>744</v>
      </c>
      <c r="P2360" s="9">
        <v>720</v>
      </c>
      <c r="Q2360" s="9">
        <v>881</v>
      </c>
      <c r="R2360" s="9">
        <v>945</v>
      </c>
      <c r="S2360" s="9">
        <v>574</v>
      </c>
      <c r="T2360" s="9">
        <v>213</v>
      </c>
      <c r="U2360" s="9">
        <v>78</v>
      </c>
      <c r="V2360" s="9">
        <v>25</v>
      </c>
      <c r="W2360" s="9">
        <v>0</v>
      </c>
      <c r="X2360" s="9">
        <v>5830</v>
      </c>
      <c r="Y2360" s="9">
        <v>71</v>
      </c>
      <c r="Z2360" s="9">
        <v>0</v>
      </c>
      <c r="AA2360" s="9">
        <v>1922</v>
      </c>
      <c r="AB2360" s="9">
        <v>1376</v>
      </c>
      <c r="AC2360" s="9">
        <v>1543</v>
      </c>
      <c r="AD2360" s="9">
        <v>1060</v>
      </c>
      <c r="AE2360" s="9">
        <v>0</v>
      </c>
      <c r="AF2360" s="9">
        <v>4188</v>
      </c>
      <c r="AG2360" s="9">
        <v>724</v>
      </c>
      <c r="AH2360" s="9">
        <v>989</v>
      </c>
      <c r="AI2360" s="9">
        <v>0</v>
      </c>
      <c r="AJ2360" s="9">
        <v>4574</v>
      </c>
      <c r="AK2360" s="9">
        <v>706</v>
      </c>
      <c r="AL2360" s="9">
        <v>621</v>
      </c>
      <c r="AM2360" s="9">
        <v>0</v>
      </c>
      <c r="AN2360" s="9">
        <v>5294</v>
      </c>
      <c r="AO2360" s="9">
        <v>347</v>
      </c>
      <c r="AP2360" s="9">
        <v>260</v>
      </c>
      <c r="AQ2360" s="9">
        <v>0</v>
      </c>
      <c r="AR2360" s="9">
        <v>4422</v>
      </c>
      <c r="AS2360" s="9">
        <v>1479</v>
      </c>
      <c r="AT2360" s="10">
        <v>0</v>
      </c>
    </row>
    <row r="2361" spans="1:46" ht="57" x14ac:dyDescent="0.25">
      <c r="A2361" s="26" t="str">
        <f t="shared" si="72"/>
        <v>2018Registered nursesNewfoundland and LabradorHospital</v>
      </c>
      <c r="B2361" s="24">
        <v>2018</v>
      </c>
      <c r="C2361" s="9" t="s">
        <v>7</v>
      </c>
      <c r="D2361" s="9" t="s">
        <v>162</v>
      </c>
      <c r="E2361" s="9" t="str">
        <f t="shared" si="73"/>
        <v>Newfoundland and Labrador</v>
      </c>
      <c r="F2361" s="9" t="s">
        <v>180</v>
      </c>
      <c r="G2361" s="9" t="s">
        <v>10</v>
      </c>
      <c r="H2361" s="9">
        <v>3954</v>
      </c>
      <c r="I2361" s="9">
        <v>3689</v>
      </c>
      <c r="J2361" s="9">
        <v>265</v>
      </c>
      <c r="K2361" s="9">
        <v>0</v>
      </c>
      <c r="L2361" s="9">
        <v>216</v>
      </c>
      <c r="M2361" s="9">
        <v>657</v>
      </c>
      <c r="N2361" s="9">
        <v>606</v>
      </c>
      <c r="O2361" s="9">
        <v>478</v>
      </c>
      <c r="P2361" s="9">
        <v>414</v>
      </c>
      <c r="Q2361" s="9">
        <v>528</v>
      </c>
      <c r="R2361" s="9">
        <v>618</v>
      </c>
      <c r="S2361" s="9">
        <v>319</v>
      </c>
      <c r="T2361" s="9">
        <v>90</v>
      </c>
      <c r="U2361" s="9">
        <v>20</v>
      </c>
      <c r="V2361" s="9">
        <v>8</v>
      </c>
      <c r="W2361" s="9">
        <v>0</v>
      </c>
      <c r="X2361" s="9">
        <v>3916</v>
      </c>
      <c r="Y2361" s="9">
        <v>38</v>
      </c>
      <c r="Z2361" s="9">
        <v>0</v>
      </c>
      <c r="AA2361" s="9">
        <v>1624</v>
      </c>
      <c r="AB2361" s="9">
        <v>800</v>
      </c>
      <c r="AC2361" s="9">
        <v>956</v>
      </c>
      <c r="AD2361" s="9">
        <v>574</v>
      </c>
      <c r="AE2361" s="9">
        <v>0</v>
      </c>
      <c r="AF2361" s="9">
        <v>2764</v>
      </c>
      <c r="AG2361" s="9">
        <v>458</v>
      </c>
      <c r="AH2361" s="9">
        <v>732</v>
      </c>
      <c r="AI2361" s="9">
        <v>0</v>
      </c>
      <c r="AJ2361" s="9">
        <v>3451</v>
      </c>
      <c r="AK2361" s="9">
        <v>341</v>
      </c>
      <c r="AL2361" s="9">
        <v>162</v>
      </c>
      <c r="AM2361" s="9">
        <v>0</v>
      </c>
      <c r="AN2361" s="9">
        <v>3794</v>
      </c>
      <c r="AO2361" s="9">
        <v>98</v>
      </c>
      <c r="AP2361" s="9">
        <v>62</v>
      </c>
      <c r="AQ2361" s="9">
        <v>0</v>
      </c>
      <c r="AR2361" s="9">
        <v>3127</v>
      </c>
      <c r="AS2361" s="9">
        <v>827</v>
      </c>
      <c r="AT2361" s="10">
        <v>0</v>
      </c>
    </row>
    <row r="2362" spans="1:46" ht="57" x14ac:dyDescent="0.25">
      <c r="A2362" s="26" t="str">
        <f t="shared" si="72"/>
        <v>2018Registered nursesNewfoundland and LabradorCommunity health</v>
      </c>
      <c r="B2362" s="24">
        <v>2018</v>
      </c>
      <c r="C2362" s="9" t="s">
        <v>7</v>
      </c>
      <c r="D2362" s="9" t="s">
        <v>162</v>
      </c>
      <c r="E2362" s="9" t="str">
        <f t="shared" si="73"/>
        <v>Newfoundland and Labrador</v>
      </c>
      <c r="F2362" s="9" t="s">
        <v>182</v>
      </c>
      <c r="G2362" s="9" t="s">
        <v>11</v>
      </c>
      <c r="H2362" s="9">
        <v>844</v>
      </c>
      <c r="I2362" s="9">
        <v>808</v>
      </c>
      <c r="J2362" s="9">
        <v>36</v>
      </c>
      <c r="K2362" s="9">
        <v>0</v>
      </c>
      <c r="L2362" s="9">
        <v>5</v>
      </c>
      <c r="M2362" s="9">
        <v>35</v>
      </c>
      <c r="N2362" s="9">
        <v>70</v>
      </c>
      <c r="O2362" s="9">
        <v>134</v>
      </c>
      <c r="P2362" s="9">
        <v>154</v>
      </c>
      <c r="Q2362" s="9">
        <v>170</v>
      </c>
      <c r="R2362" s="9">
        <v>142</v>
      </c>
      <c r="S2362" s="9">
        <v>79</v>
      </c>
      <c r="T2362" s="9">
        <v>39</v>
      </c>
      <c r="U2362" s="9">
        <v>10</v>
      </c>
      <c r="V2362" s="9">
        <v>6</v>
      </c>
      <c r="W2362" s="9">
        <v>0</v>
      </c>
      <c r="X2362" s="9">
        <v>834</v>
      </c>
      <c r="Y2362" s="9">
        <v>10</v>
      </c>
      <c r="Z2362" s="9">
        <v>0</v>
      </c>
      <c r="AA2362" s="9">
        <v>132</v>
      </c>
      <c r="AB2362" s="9">
        <v>301</v>
      </c>
      <c r="AC2362" s="9">
        <v>248</v>
      </c>
      <c r="AD2362" s="9">
        <v>163</v>
      </c>
      <c r="AE2362" s="9">
        <v>0</v>
      </c>
      <c r="AF2362" s="9">
        <v>620</v>
      </c>
      <c r="AG2362" s="9">
        <v>116</v>
      </c>
      <c r="AH2362" s="9">
        <v>108</v>
      </c>
      <c r="AI2362" s="9">
        <v>0</v>
      </c>
      <c r="AJ2362" s="9">
        <v>636</v>
      </c>
      <c r="AK2362" s="9">
        <v>119</v>
      </c>
      <c r="AL2362" s="9">
        <v>89</v>
      </c>
      <c r="AM2362" s="9">
        <v>0</v>
      </c>
      <c r="AN2362" s="9">
        <v>784</v>
      </c>
      <c r="AO2362" s="9">
        <v>42</v>
      </c>
      <c r="AP2362" s="9">
        <v>18</v>
      </c>
      <c r="AQ2362" s="9">
        <v>0</v>
      </c>
      <c r="AR2362" s="9">
        <v>459</v>
      </c>
      <c r="AS2362" s="9">
        <v>385</v>
      </c>
      <c r="AT2362" s="10">
        <v>0</v>
      </c>
    </row>
    <row r="2363" spans="1:46" ht="57" x14ac:dyDescent="0.25">
      <c r="A2363" s="26" t="str">
        <f t="shared" si="72"/>
        <v>2018Registered nursesNewfoundland and LabradorNursing home/long-term care</v>
      </c>
      <c r="B2363" s="24">
        <v>2018</v>
      </c>
      <c r="C2363" s="9" t="s">
        <v>7</v>
      </c>
      <c r="D2363" s="9" t="s">
        <v>162</v>
      </c>
      <c r="E2363" s="9" t="str">
        <f t="shared" si="73"/>
        <v>Newfoundland and Labrador</v>
      </c>
      <c r="F2363" s="9" t="s">
        <v>181</v>
      </c>
      <c r="G2363" s="9" t="s">
        <v>12</v>
      </c>
      <c r="H2363" s="9">
        <v>432</v>
      </c>
      <c r="I2363" s="9">
        <v>405</v>
      </c>
      <c r="J2363" s="9">
        <v>27</v>
      </c>
      <c r="K2363" s="9">
        <v>0</v>
      </c>
      <c r="L2363" s="9">
        <v>9</v>
      </c>
      <c r="M2363" s="9">
        <v>23</v>
      </c>
      <c r="N2363" s="9">
        <v>43</v>
      </c>
      <c r="O2363" s="9">
        <v>52</v>
      </c>
      <c r="P2363" s="9">
        <v>56</v>
      </c>
      <c r="Q2363" s="9">
        <v>73</v>
      </c>
      <c r="R2363" s="9">
        <v>68</v>
      </c>
      <c r="S2363" s="9">
        <v>58</v>
      </c>
      <c r="T2363" s="9">
        <v>26</v>
      </c>
      <c r="U2363" s="9">
        <v>20</v>
      </c>
      <c r="V2363" s="9">
        <v>4</v>
      </c>
      <c r="W2363" s="9">
        <v>0</v>
      </c>
      <c r="X2363" s="9">
        <v>414</v>
      </c>
      <c r="Y2363" s="9">
        <v>18</v>
      </c>
      <c r="Z2363" s="9">
        <v>0</v>
      </c>
      <c r="AA2363" s="9">
        <v>97</v>
      </c>
      <c r="AB2363" s="9">
        <v>108</v>
      </c>
      <c r="AC2363" s="9">
        <v>126</v>
      </c>
      <c r="AD2363" s="9">
        <v>101</v>
      </c>
      <c r="AE2363" s="9">
        <v>0</v>
      </c>
      <c r="AF2363" s="9">
        <v>301</v>
      </c>
      <c r="AG2363" s="9">
        <v>53</v>
      </c>
      <c r="AH2363" s="9">
        <v>78</v>
      </c>
      <c r="AI2363" s="9">
        <v>0</v>
      </c>
      <c r="AJ2363" s="9">
        <v>310</v>
      </c>
      <c r="AK2363" s="9">
        <v>93</v>
      </c>
      <c r="AL2363" s="9">
        <v>29</v>
      </c>
      <c r="AM2363" s="9">
        <v>0</v>
      </c>
      <c r="AN2363" s="9">
        <v>393</v>
      </c>
      <c r="AO2363" s="9">
        <v>32</v>
      </c>
      <c r="AP2363" s="9">
        <v>7</v>
      </c>
      <c r="AQ2363" s="9">
        <v>0</v>
      </c>
      <c r="AR2363" s="9">
        <v>267</v>
      </c>
      <c r="AS2363" s="9">
        <v>165</v>
      </c>
      <c r="AT2363" s="10">
        <v>0</v>
      </c>
    </row>
    <row r="2364" spans="1:46" ht="57" x14ac:dyDescent="0.25">
      <c r="A2364" s="26" t="str">
        <f t="shared" si="72"/>
        <v>2018Registered nursesNewfoundland and LabradorOther places of work</v>
      </c>
      <c r="B2364" s="24">
        <v>2018</v>
      </c>
      <c r="C2364" s="9" t="s">
        <v>7</v>
      </c>
      <c r="D2364" s="9" t="s">
        <v>162</v>
      </c>
      <c r="E2364" s="9" t="str">
        <f t="shared" si="73"/>
        <v>Newfoundland and Labrador</v>
      </c>
      <c r="F2364" s="9" t="s">
        <v>183</v>
      </c>
      <c r="G2364" s="9" t="s">
        <v>13</v>
      </c>
      <c r="H2364" s="9">
        <v>671</v>
      </c>
      <c r="I2364" s="9">
        <v>615</v>
      </c>
      <c r="J2364" s="9">
        <v>56</v>
      </c>
      <c r="K2364" s="9">
        <v>0</v>
      </c>
      <c r="L2364" s="9">
        <v>10</v>
      </c>
      <c r="M2364" s="9">
        <v>15</v>
      </c>
      <c r="N2364" s="9">
        <v>32</v>
      </c>
      <c r="O2364" s="9">
        <v>80</v>
      </c>
      <c r="P2364" s="9">
        <v>96</v>
      </c>
      <c r="Q2364" s="9">
        <v>110</v>
      </c>
      <c r="R2364" s="9">
        <v>117</v>
      </c>
      <c r="S2364" s="9">
        <v>118</v>
      </c>
      <c r="T2364" s="9">
        <v>58</v>
      </c>
      <c r="U2364" s="9">
        <v>28</v>
      </c>
      <c r="V2364" s="9">
        <v>7</v>
      </c>
      <c r="W2364" s="9">
        <v>0</v>
      </c>
      <c r="X2364" s="9">
        <v>666</v>
      </c>
      <c r="Y2364" s="9">
        <v>5</v>
      </c>
      <c r="Z2364" s="9">
        <v>0</v>
      </c>
      <c r="AA2364" s="9">
        <v>69</v>
      </c>
      <c r="AB2364" s="9">
        <v>167</v>
      </c>
      <c r="AC2364" s="9">
        <v>213</v>
      </c>
      <c r="AD2364" s="9">
        <v>222</v>
      </c>
      <c r="AE2364" s="9">
        <v>0</v>
      </c>
      <c r="AF2364" s="9">
        <v>503</v>
      </c>
      <c r="AG2364" s="9">
        <v>97</v>
      </c>
      <c r="AH2364" s="9">
        <v>71</v>
      </c>
      <c r="AI2364" s="9">
        <v>0</v>
      </c>
      <c r="AJ2364" s="9">
        <v>177</v>
      </c>
      <c r="AK2364" s="9">
        <v>153</v>
      </c>
      <c r="AL2364" s="9">
        <v>341</v>
      </c>
      <c r="AM2364" s="9">
        <v>0</v>
      </c>
      <c r="AN2364" s="9">
        <v>323</v>
      </c>
      <c r="AO2364" s="9">
        <v>175</v>
      </c>
      <c r="AP2364" s="9">
        <v>173</v>
      </c>
      <c r="AQ2364" s="9">
        <v>0</v>
      </c>
      <c r="AR2364" s="9">
        <v>569</v>
      </c>
      <c r="AS2364" s="9">
        <v>102</v>
      </c>
      <c r="AT2364" s="10">
        <v>0</v>
      </c>
    </row>
    <row r="2365" spans="1:46" ht="42.75" x14ac:dyDescent="0.25">
      <c r="A2365" s="26" t="str">
        <f t="shared" si="72"/>
        <v>2018Registered nursesPrince Edward IslandAll places of work</v>
      </c>
      <c r="B2365" s="24">
        <v>2018</v>
      </c>
      <c r="C2365" s="9" t="s">
        <v>7</v>
      </c>
      <c r="D2365" s="9" t="s">
        <v>163</v>
      </c>
      <c r="E2365" s="9" t="str">
        <f t="shared" si="73"/>
        <v>Prince Edward Island</v>
      </c>
      <c r="F2365" s="9" t="s">
        <v>179</v>
      </c>
      <c r="G2365" s="9" t="s">
        <v>9</v>
      </c>
      <c r="H2365" s="9">
        <v>1588</v>
      </c>
      <c r="I2365" s="9">
        <v>1518</v>
      </c>
      <c r="J2365" s="9">
        <v>70</v>
      </c>
      <c r="K2365" s="9">
        <v>0</v>
      </c>
      <c r="L2365" s="9">
        <v>50</v>
      </c>
      <c r="M2365" s="9">
        <v>180</v>
      </c>
      <c r="N2365" s="9">
        <v>197</v>
      </c>
      <c r="O2365" s="9">
        <v>174</v>
      </c>
      <c r="P2365" s="9">
        <v>146</v>
      </c>
      <c r="Q2365" s="9">
        <v>177</v>
      </c>
      <c r="R2365" s="9">
        <v>202</v>
      </c>
      <c r="S2365" s="9">
        <v>227</v>
      </c>
      <c r="T2365" s="9">
        <v>125</v>
      </c>
      <c r="U2365" s="9">
        <v>89</v>
      </c>
      <c r="V2365" s="9">
        <v>21</v>
      </c>
      <c r="W2365" s="9">
        <v>0</v>
      </c>
      <c r="X2365" s="9">
        <v>1507</v>
      </c>
      <c r="Y2365" s="9">
        <v>39</v>
      </c>
      <c r="Z2365" s="9">
        <v>42</v>
      </c>
      <c r="AA2365" s="9">
        <v>498</v>
      </c>
      <c r="AB2365" s="9">
        <v>311</v>
      </c>
      <c r="AC2365" s="9">
        <v>328</v>
      </c>
      <c r="AD2365" s="9">
        <v>451</v>
      </c>
      <c r="AE2365" s="9">
        <v>0</v>
      </c>
      <c r="AF2365" s="9">
        <v>853</v>
      </c>
      <c r="AG2365" s="9">
        <v>527</v>
      </c>
      <c r="AH2365" s="9">
        <v>208</v>
      </c>
      <c r="AI2365" s="9">
        <v>0</v>
      </c>
      <c r="AJ2365" s="9">
        <v>1157</v>
      </c>
      <c r="AK2365" s="9">
        <v>112</v>
      </c>
      <c r="AL2365" s="9">
        <v>319</v>
      </c>
      <c r="AM2365" s="9">
        <v>0</v>
      </c>
      <c r="AN2365" s="9">
        <v>1383</v>
      </c>
      <c r="AO2365" s="9">
        <v>142</v>
      </c>
      <c r="AP2365" s="9">
        <v>63</v>
      </c>
      <c r="AQ2365" s="9">
        <v>0</v>
      </c>
      <c r="AR2365" s="9">
        <v>1127</v>
      </c>
      <c r="AS2365" s="9">
        <v>457</v>
      </c>
      <c r="AT2365" s="10">
        <v>4</v>
      </c>
    </row>
    <row r="2366" spans="1:46" ht="42.75" x14ac:dyDescent="0.25">
      <c r="A2366" s="26" t="str">
        <f t="shared" si="72"/>
        <v>2018Registered nursesPrince Edward IslandHospital</v>
      </c>
      <c r="B2366" s="24">
        <v>2018</v>
      </c>
      <c r="C2366" s="9" t="s">
        <v>7</v>
      </c>
      <c r="D2366" s="9" t="s">
        <v>163</v>
      </c>
      <c r="E2366" s="9" t="str">
        <f t="shared" si="73"/>
        <v>Prince Edward Island</v>
      </c>
      <c r="F2366" s="9" t="s">
        <v>180</v>
      </c>
      <c r="G2366" s="9" t="s">
        <v>10</v>
      </c>
      <c r="H2366" s="9">
        <v>938</v>
      </c>
      <c r="I2366" s="9">
        <v>901</v>
      </c>
      <c r="J2366" s="9">
        <v>37</v>
      </c>
      <c r="K2366" s="9">
        <v>0</v>
      </c>
      <c r="L2366" s="9">
        <v>44</v>
      </c>
      <c r="M2366" s="9">
        <v>156</v>
      </c>
      <c r="N2366" s="9">
        <v>137</v>
      </c>
      <c r="O2366" s="9">
        <v>106</v>
      </c>
      <c r="P2366" s="9">
        <v>92</v>
      </c>
      <c r="Q2366" s="9">
        <v>83</v>
      </c>
      <c r="R2366" s="9">
        <v>114</v>
      </c>
      <c r="S2366" s="9">
        <v>107</v>
      </c>
      <c r="T2366" s="9">
        <v>59</v>
      </c>
      <c r="U2366" s="9">
        <v>35</v>
      </c>
      <c r="V2366" s="9">
        <v>5</v>
      </c>
      <c r="W2366" s="9">
        <v>0</v>
      </c>
      <c r="X2366" s="9">
        <v>906</v>
      </c>
      <c r="Y2366" s="9">
        <v>16</v>
      </c>
      <c r="Z2366" s="9">
        <v>16</v>
      </c>
      <c r="AA2366" s="9">
        <v>383</v>
      </c>
      <c r="AB2366" s="9">
        <v>189</v>
      </c>
      <c r="AC2366" s="9">
        <v>162</v>
      </c>
      <c r="AD2366" s="9">
        <v>204</v>
      </c>
      <c r="AE2366" s="9">
        <v>0</v>
      </c>
      <c r="AF2366" s="9">
        <v>484</v>
      </c>
      <c r="AG2366" s="9">
        <v>322</v>
      </c>
      <c r="AH2366" s="9">
        <v>132</v>
      </c>
      <c r="AI2366" s="9">
        <v>0</v>
      </c>
      <c r="AJ2366" s="9">
        <v>808</v>
      </c>
      <c r="AK2366" s="9">
        <v>42</v>
      </c>
      <c r="AL2366" s="9">
        <v>88</v>
      </c>
      <c r="AM2366" s="9">
        <v>0</v>
      </c>
      <c r="AN2366" s="9">
        <v>877</v>
      </c>
      <c r="AO2366" s="9">
        <v>57</v>
      </c>
      <c r="AP2366" s="9">
        <v>4</v>
      </c>
      <c r="AQ2366" s="9">
        <v>0</v>
      </c>
      <c r="AR2366" s="9">
        <v>679</v>
      </c>
      <c r="AS2366" s="9">
        <v>258</v>
      </c>
      <c r="AT2366" s="10">
        <v>1</v>
      </c>
    </row>
    <row r="2367" spans="1:46" ht="42.75" x14ac:dyDescent="0.25">
      <c r="A2367" s="26" t="str">
        <f t="shared" si="72"/>
        <v>2018Registered nursesPrince Edward IslandCommunity health</v>
      </c>
      <c r="B2367" s="24">
        <v>2018</v>
      </c>
      <c r="C2367" s="9" t="s">
        <v>7</v>
      </c>
      <c r="D2367" s="9" t="s">
        <v>163</v>
      </c>
      <c r="E2367" s="9" t="str">
        <f t="shared" si="73"/>
        <v>Prince Edward Island</v>
      </c>
      <c r="F2367" s="9" t="s">
        <v>182</v>
      </c>
      <c r="G2367" s="9" t="s">
        <v>11</v>
      </c>
      <c r="H2367" s="9">
        <v>81</v>
      </c>
      <c r="I2367" s="9">
        <v>80</v>
      </c>
      <c r="J2367" s="9">
        <v>1</v>
      </c>
      <c r="K2367" s="9">
        <v>0</v>
      </c>
      <c r="L2367" s="9">
        <v>0</v>
      </c>
      <c r="M2367" s="9">
        <v>2</v>
      </c>
      <c r="N2367" s="9">
        <v>8</v>
      </c>
      <c r="O2367" s="9">
        <v>23</v>
      </c>
      <c r="P2367" s="9">
        <v>6</v>
      </c>
      <c r="Q2367" s="9">
        <v>14</v>
      </c>
      <c r="R2367" s="9">
        <v>8</v>
      </c>
      <c r="S2367" s="9">
        <v>10</v>
      </c>
      <c r="T2367" s="9">
        <v>4</v>
      </c>
      <c r="U2367" s="9">
        <v>5</v>
      </c>
      <c r="V2367" s="9">
        <v>1</v>
      </c>
      <c r="W2367" s="9">
        <v>0</v>
      </c>
      <c r="X2367" s="9">
        <v>78</v>
      </c>
      <c r="Y2367" s="9">
        <v>1</v>
      </c>
      <c r="Z2367" s="9">
        <v>2</v>
      </c>
      <c r="AA2367" s="9">
        <v>12</v>
      </c>
      <c r="AB2367" s="9">
        <v>31</v>
      </c>
      <c r="AC2367" s="9">
        <v>16</v>
      </c>
      <c r="AD2367" s="9">
        <v>22</v>
      </c>
      <c r="AE2367" s="9">
        <v>0</v>
      </c>
      <c r="AF2367" s="9">
        <v>54</v>
      </c>
      <c r="AG2367" s="9">
        <v>21</v>
      </c>
      <c r="AH2367" s="9">
        <v>6</v>
      </c>
      <c r="AI2367" s="9">
        <v>0</v>
      </c>
      <c r="AJ2367" s="9">
        <v>42</v>
      </c>
      <c r="AK2367" s="9">
        <v>7</v>
      </c>
      <c r="AL2367" s="9">
        <v>32</v>
      </c>
      <c r="AM2367" s="9">
        <v>0</v>
      </c>
      <c r="AN2367" s="9">
        <v>70</v>
      </c>
      <c r="AO2367" s="9">
        <v>3</v>
      </c>
      <c r="AP2367" s="9">
        <v>8</v>
      </c>
      <c r="AQ2367" s="9">
        <v>0</v>
      </c>
      <c r="AR2367" s="9">
        <v>49</v>
      </c>
      <c r="AS2367" s="9">
        <v>32</v>
      </c>
      <c r="AT2367" s="10">
        <v>0</v>
      </c>
    </row>
    <row r="2368" spans="1:46" ht="57" x14ac:dyDescent="0.25">
      <c r="A2368" s="26" t="str">
        <f t="shared" si="72"/>
        <v>2018Registered nursesPrince Edward IslandNursing home/long-term care</v>
      </c>
      <c r="B2368" s="24">
        <v>2018</v>
      </c>
      <c r="C2368" s="9" t="s">
        <v>7</v>
      </c>
      <c r="D2368" s="9" t="s">
        <v>163</v>
      </c>
      <c r="E2368" s="9" t="str">
        <f t="shared" si="73"/>
        <v>Prince Edward Island</v>
      </c>
      <c r="F2368" s="9" t="s">
        <v>181</v>
      </c>
      <c r="G2368" s="9" t="s">
        <v>12</v>
      </c>
      <c r="H2368" s="9">
        <v>199</v>
      </c>
      <c r="I2368" s="9">
        <v>177</v>
      </c>
      <c r="J2368" s="9">
        <v>22</v>
      </c>
      <c r="K2368" s="9">
        <v>0</v>
      </c>
      <c r="L2368" s="9">
        <v>4</v>
      </c>
      <c r="M2368" s="9">
        <v>12</v>
      </c>
      <c r="N2368" s="9">
        <v>27</v>
      </c>
      <c r="O2368" s="9">
        <v>16</v>
      </c>
      <c r="P2368" s="9">
        <v>10</v>
      </c>
      <c r="Q2368" s="9">
        <v>22</v>
      </c>
      <c r="R2368" s="9">
        <v>28</v>
      </c>
      <c r="S2368" s="9">
        <v>29</v>
      </c>
      <c r="T2368" s="9">
        <v>20</v>
      </c>
      <c r="U2368" s="9">
        <v>26</v>
      </c>
      <c r="V2368" s="9">
        <v>5</v>
      </c>
      <c r="W2368" s="9">
        <v>0</v>
      </c>
      <c r="X2368" s="9">
        <v>170</v>
      </c>
      <c r="Y2368" s="9">
        <v>12</v>
      </c>
      <c r="Z2368" s="9">
        <v>17</v>
      </c>
      <c r="AA2368" s="9">
        <v>58</v>
      </c>
      <c r="AB2368" s="9">
        <v>22</v>
      </c>
      <c r="AC2368" s="9">
        <v>49</v>
      </c>
      <c r="AD2368" s="9">
        <v>70</v>
      </c>
      <c r="AE2368" s="9">
        <v>0</v>
      </c>
      <c r="AF2368" s="9">
        <v>98</v>
      </c>
      <c r="AG2368" s="9">
        <v>76</v>
      </c>
      <c r="AH2368" s="9">
        <v>25</v>
      </c>
      <c r="AI2368" s="9">
        <v>0</v>
      </c>
      <c r="AJ2368" s="9">
        <v>131</v>
      </c>
      <c r="AK2368" s="9">
        <v>25</v>
      </c>
      <c r="AL2368" s="9">
        <v>43</v>
      </c>
      <c r="AM2368" s="9">
        <v>0</v>
      </c>
      <c r="AN2368" s="9">
        <v>194</v>
      </c>
      <c r="AO2368" s="9">
        <v>5</v>
      </c>
      <c r="AP2368" s="9">
        <v>0</v>
      </c>
      <c r="AQ2368" s="9">
        <v>0</v>
      </c>
      <c r="AR2368" s="9">
        <v>138</v>
      </c>
      <c r="AS2368" s="9">
        <v>60</v>
      </c>
      <c r="AT2368" s="10">
        <v>1</v>
      </c>
    </row>
    <row r="2369" spans="1:46" ht="42.75" x14ac:dyDescent="0.25">
      <c r="A2369" s="26" t="str">
        <f t="shared" si="72"/>
        <v>2018Registered nursesPrince Edward IslandOther places of work</v>
      </c>
      <c r="B2369" s="24">
        <v>2018</v>
      </c>
      <c r="C2369" s="9" t="s">
        <v>7</v>
      </c>
      <c r="D2369" s="9" t="s">
        <v>163</v>
      </c>
      <c r="E2369" s="9" t="str">
        <f t="shared" si="73"/>
        <v>Prince Edward Island</v>
      </c>
      <c r="F2369" s="9" t="s">
        <v>183</v>
      </c>
      <c r="G2369" s="9" t="s">
        <v>13</v>
      </c>
      <c r="H2369" s="9">
        <v>370</v>
      </c>
      <c r="I2369" s="9">
        <v>360</v>
      </c>
      <c r="J2369" s="9">
        <v>10</v>
      </c>
      <c r="K2369" s="9">
        <v>0</v>
      </c>
      <c r="L2369" s="9">
        <v>2</v>
      </c>
      <c r="M2369" s="9">
        <v>10</v>
      </c>
      <c r="N2369" s="9">
        <v>25</v>
      </c>
      <c r="O2369" s="9">
        <v>29</v>
      </c>
      <c r="P2369" s="9">
        <v>38</v>
      </c>
      <c r="Q2369" s="9">
        <v>58</v>
      </c>
      <c r="R2369" s="9">
        <v>52</v>
      </c>
      <c r="S2369" s="9">
        <v>81</v>
      </c>
      <c r="T2369" s="9">
        <v>42</v>
      </c>
      <c r="U2369" s="9">
        <v>23</v>
      </c>
      <c r="V2369" s="9">
        <v>10</v>
      </c>
      <c r="W2369" s="9">
        <v>0</v>
      </c>
      <c r="X2369" s="9">
        <v>353</v>
      </c>
      <c r="Y2369" s="9">
        <v>10</v>
      </c>
      <c r="Z2369" s="9">
        <v>7</v>
      </c>
      <c r="AA2369" s="9">
        <v>45</v>
      </c>
      <c r="AB2369" s="9">
        <v>69</v>
      </c>
      <c r="AC2369" s="9">
        <v>101</v>
      </c>
      <c r="AD2369" s="9">
        <v>155</v>
      </c>
      <c r="AE2369" s="9">
        <v>0</v>
      </c>
      <c r="AF2369" s="9">
        <v>217</v>
      </c>
      <c r="AG2369" s="9">
        <v>108</v>
      </c>
      <c r="AH2369" s="9">
        <v>45</v>
      </c>
      <c r="AI2369" s="9">
        <v>0</v>
      </c>
      <c r="AJ2369" s="9">
        <v>176</v>
      </c>
      <c r="AK2369" s="9">
        <v>38</v>
      </c>
      <c r="AL2369" s="9">
        <v>156</v>
      </c>
      <c r="AM2369" s="9">
        <v>0</v>
      </c>
      <c r="AN2369" s="9">
        <v>242</v>
      </c>
      <c r="AO2369" s="9">
        <v>77</v>
      </c>
      <c r="AP2369" s="9">
        <v>51</v>
      </c>
      <c r="AQ2369" s="9">
        <v>0</v>
      </c>
      <c r="AR2369" s="9">
        <v>261</v>
      </c>
      <c r="AS2369" s="9">
        <v>107</v>
      </c>
      <c r="AT2369" s="10">
        <v>2</v>
      </c>
    </row>
    <row r="2370" spans="1:46" ht="42.75" x14ac:dyDescent="0.25">
      <c r="A2370" s="26" t="str">
        <f t="shared" si="72"/>
        <v>2018Registered nursesNova ScotiaAll places of work</v>
      </c>
      <c r="B2370" s="24">
        <v>2018</v>
      </c>
      <c r="C2370" s="9" t="s">
        <v>7</v>
      </c>
      <c r="D2370" s="9" t="s">
        <v>164</v>
      </c>
      <c r="E2370" s="9" t="str">
        <f t="shared" si="73"/>
        <v>Nova Scotia</v>
      </c>
      <c r="F2370" s="9" t="s">
        <v>179</v>
      </c>
      <c r="G2370" s="9" t="s">
        <v>9</v>
      </c>
      <c r="H2370" s="9">
        <v>9172</v>
      </c>
      <c r="I2370" s="9">
        <v>8625</v>
      </c>
      <c r="J2370" s="9">
        <v>547</v>
      </c>
      <c r="K2370" s="9">
        <v>0</v>
      </c>
      <c r="L2370" s="9">
        <v>292</v>
      </c>
      <c r="M2370" s="9">
        <v>1174</v>
      </c>
      <c r="N2370" s="9">
        <v>1044</v>
      </c>
      <c r="O2370" s="9">
        <v>916</v>
      </c>
      <c r="P2370" s="9">
        <v>803</v>
      </c>
      <c r="Q2370" s="9">
        <v>975</v>
      </c>
      <c r="R2370" s="9">
        <v>1263</v>
      </c>
      <c r="S2370" s="9">
        <v>1358</v>
      </c>
      <c r="T2370" s="9">
        <v>877</v>
      </c>
      <c r="U2370" s="9">
        <v>356</v>
      </c>
      <c r="V2370" s="9">
        <v>114</v>
      </c>
      <c r="W2370" s="9">
        <v>0</v>
      </c>
      <c r="X2370" s="9">
        <v>8843</v>
      </c>
      <c r="Y2370" s="9">
        <v>329</v>
      </c>
      <c r="Z2370" s="9">
        <v>0</v>
      </c>
      <c r="AA2370" s="9">
        <v>3029</v>
      </c>
      <c r="AB2370" s="9">
        <v>1551</v>
      </c>
      <c r="AC2370" s="9">
        <v>1748</v>
      </c>
      <c r="AD2370" s="9">
        <v>2844</v>
      </c>
      <c r="AE2370" s="9">
        <v>0</v>
      </c>
      <c r="AF2370" s="9">
        <v>6180</v>
      </c>
      <c r="AG2370" s="9">
        <v>1878</v>
      </c>
      <c r="AH2370" s="9">
        <v>1113</v>
      </c>
      <c r="AI2370" s="9">
        <v>1</v>
      </c>
      <c r="AJ2370" s="9">
        <v>7024</v>
      </c>
      <c r="AK2370" s="9">
        <v>782</v>
      </c>
      <c r="AL2370" s="9">
        <v>1361</v>
      </c>
      <c r="AM2370" s="9">
        <v>5</v>
      </c>
      <c r="AN2370" s="9">
        <v>8294</v>
      </c>
      <c r="AO2370" s="9">
        <v>387</v>
      </c>
      <c r="AP2370" s="9">
        <v>486</v>
      </c>
      <c r="AQ2370" s="9">
        <v>5</v>
      </c>
      <c r="AR2370" s="9">
        <v>6957</v>
      </c>
      <c r="AS2370" s="9">
        <v>2207</v>
      </c>
      <c r="AT2370" s="10">
        <v>8</v>
      </c>
    </row>
    <row r="2371" spans="1:46" ht="28.5" x14ac:dyDescent="0.25">
      <c r="A2371" s="26" t="str">
        <f t="shared" ref="A2371:A2434" si="74">CONCATENATE(B2371,C2371,E2371,G2371)</f>
        <v>2018Registered nursesNova ScotiaHospital</v>
      </c>
      <c r="B2371" s="24">
        <v>2018</v>
      </c>
      <c r="C2371" s="9" t="s">
        <v>7</v>
      </c>
      <c r="D2371" s="9" t="s">
        <v>164</v>
      </c>
      <c r="E2371" s="9" t="str">
        <f t="shared" ref="E2371:E2434" si="75">TRIM(MID(D2371,3,50))</f>
        <v>Nova Scotia</v>
      </c>
      <c r="F2371" s="9" t="s">
        <v>180</v>
      </c>
      <c r="G2371" s="9" t="s">
        <v>10</v>
      </c>
      <c r="H2371" s="9">
        <v>6182</v>
      </c>
      <c r="I2371" s="9">
        <v>5795</v>
      </c>
      <c r="J2371" s="9">
        <v>387</v>
      </c>
      <c r="K2371" s="9">
        <v>0</v>
      </c>
      <c r="L2371" s="9">
        <v>261</v>
      </c>
      <c r="M2371" s="9">
        <v>1046</v>
      </c>
      <c r="N2371" s="9">
        <v>810</v>
      </c>
      <c r="O2371" s="9">
        <v>671</v>
      </c>
      <c r="P2371" s="9">
        <v>546</v>
      </c>
      <c r="Q2371" s="9">
        <v>585</v>
      </c>
      <c r="R2371" s="9">
        <v>800</v>
      </c>
      <c r="S2371" s="9">
        <v>787</v>
      </c>
      <c r="T2371" s="9">
        <v>470</v>
      </c>
      <c r="U2371" s="9">
        <v>165</v>
      </c>
      <c r="V2371" s="9">
        <v>41</v>
      </c>
      <c r="W2371" s="9">
        <v>0</v>
      </c>
      <c r="X2371" s="9">
        <v>6032</v>
      </c>
      <c r="Y2371" s="9">
        <v>150</v>
      </c>
      <c r="Z2371" s="9">
        <v>0</v>
      </c>
      <c r="AA2371" s="9">
        <v>2501</v>
      </c>
      <c r="AB2371" s="9">
        <v>1051</v>
      </c>
      <c r="AC2371" s="9">
        <v>1049</v>
      </c>
      <c r="AD2371" s="9">
        <v>1581</v>
      </c>
      <c r="AE2371" s="9">
        <v>0</v>
      </c>
      <c r="AF2371" s="9">
        <v>4292</v>
      </c>
      <c r="AG2371" s="9">
        <v>1163</v>
      </c>
      <c r="AH2371" s="9">
        <v>726</v>
      </c>
      <c r="AI2371" s="9">
        <v>1</v>
      </c>
      <c r="AJ2371" s="9">
        <v>5356</v>
      </c>
      <c r="AK2371" s="9">
        <v>325</v>
      </c>
      <c r="AL2371" s="9">
        <v>500</v>
      </c>
      <c r="AM2371" s="9">
        <v>1</v>
      </c>
      <c r="AN2371" s="9">
        <v>5858</v>
      </c>
      <c r="AO2371" s="9">
        <v>156</v>
      </c>
      <c r="AP2371" s="9">
        <v>168</v>
      </c>
      <c r="AQ2371" s="9">
        <v>0</v>
      </c>
      <c r="AR2371" s="9">
        <v>4966</v>
      </c>
      <c r="AS2371" s="9">
        <v>1212</v>
      </c>
      <c r="AT2371" s="10">
        <v>4</v>
      </c>
    </row>
    <row r="2372" spans="1:46" ht="28.5" x14ac:dyDescent="0.25">
      <c r="A2372" s="26" t="str">
        <f t="shared" si="74"/>
        <v>2018Registered nursesNova ScotiaCommunity health</v>
      </c>
      <c r="B2372" s="24">
        <v>2018</v>
      </c>
      <c r="C2372" s="9" t="s">
        <v>7</v>
      </c>
      <c r="D2372" s="9" t="s">
        <v>164</v>
      </c>
      <c r="E2372" s="9" t="str">
        <f t="shared" si="75"/>
        <v>Nova Scotia</v>
      </c>
      <c r="F2372" s="9" t="s">
        <v>182</v>
      </c>
      <c r="G2372" s="9" t="s">
        <v>11</v>
      </c>
      <c r="H2372" s="9">
        <v>995</v>
      </c>
      <c r="I2372" s="9">
        <v>963</v>
      </c>
      <c r="J2372" s="9">
        <v>32</v>
      </c>
      <c r="K2372" s="9">
        <v>0</v>
      </c>
      <c r="L2372" s="9">
        <v>7</v>
      </c>
      <c r="M2372" s="9">
        <v>42</v>
      </c>
      <c r="N2372" s="9">
        <v>74</v>
      </c>
      <c r="O2372" s="9">
        <v>111</v>
      </c>
      <c r="P2372" s="9">
        <v>111</v>
      </c>
      <c r="Q2372" s="9">
        <v>150</v>
      </c>
      <c r="R2372" s="9">
        <v>162</v>
      </c>
      <c r="S2372" s="9">
        <v>169</v>
      </c>
      <c r="T2372" s="9">
        <v>110</v>
      </c>
      <c r="U2372" s="9">
        <v>43</v>
      </c>
      <c r="V2372" s="9">
        <v>16</v>
      </c>
      <c r="W2372" s="9">
        <v>0</v>
      </c>
      <c r="X2372" s="9">
        <v>968</v>
      </c>
      <c r="Y2372" s="9">
        <v>27</v>
      </c>
      <c r="Z2372" s="9">
        <v>0</v>
      </c>
      <c r="AA2372" s="9">
        <v>185</v>
      </c>
      <c r="AB2372" s="9">
        <v>202</v>
      </c>
      <c r="AC2372" s="9">
        <v>252</v>
      </c>
      <c r="AD2372" s="9">
        <v>356</v>
      </c>
      <c r="AE2372" s="9">
        <v>0</v>
      </c>
      <c r="AF2372" s="9">
        <v>632</v>
      </c>
      <c r="AG2372" s="9">
        <v>251</v>
      </c>
      <c r="AH2372" s="9">
        <v>112</v>
      </c>
      <c r="AI2372" s="9">
        <v>0</v>
      </c>
      <c r="AJ2372" s="9">
        <v>638</v>
      </c>
      <c r="AK2372" s="9">
        <v>134</v>
      </c>
      <c r="AL2372" s="9">
        <v>223</v>
      </c>
      <c r="AM2372" s="9">
        <v>0</v>
      </c>
      <c r="AN2372" s="9">
        <v>936</v>
      </c>
      <c r="AO2372" s="9">
        <v>32</v>
      </c>
      <c r="AP2372" s="9">
        <v>27</v>
      </c>
      <c r="AQ2372" s="9">
        <v>0</v>
      </c>
      <c r="AR2372" s="9">
        <v>639</v>
      </c>
      <c r="AS2372" s="9">
        <v>353</v>
      </c>
      <c r="AT2372" s="10">
        <v>3</v>
      </c>
    </row>
    <row r="2373" spans="1:46" ht="57" x14ac:dyDescent="0.25">
      <c r="A2373" s="26" t="str">
        <f t="shared" si="74"/>
        <v>2018Registered nursesNova ScotiaNursing home/long-term care</v>
      </c>
      <c r="B2373" s="24">
        <v>2018</v>
      </c>
      <c r="C2373" s="9" t="s">
        <v>7</v>
      </c>
      <c r="D2373" s="9" t="s">
        <v>164</v>
      </c>
      <c r="E2373" s="9" t="str">
        <f t="shared" si="75"/>
        <v>Nova Scotia</v>
      </c>
      <c r="F2373" s="9" t="s">
        <v>181</v>
      </c>
      <c r="G2373" s="9" t="s">
        <v>12</v>
      </c>
      <c r="H2373" s="9">
        <v>1007</v>
      </c>
      <c r="I2373" s="9">
        <v>926</v>
      </c>
      <c r="J2373" s="9">
        <v>81</v>
      </c>
      <c r="K2373" s="9">
        <v>0</v>
      </c>
      <c r="L2373" s="9">
        <v>18</v>
      </c>
      <c r="M2373" s="9">
        <v>58</v>
      </c>
      <c r="N2373" s="9">
        <v>98</v>
      </c>
      <c r="O2373" s="9">
        <v>66</v>
      </c>
      <c r="P2373" s="9">
        <v>71</v>
      </c>
      <c r="Q2373" s="9">
        <v>129</v>
      </c>
      <c r="R2373" s="9">
        <v>146</v>
      </c>
      <c r="S2373" s="9">
        <v>194</v>
      </c>
      <c r="T2373" s="9">
        <v>129</v>
      </c>
      <c r="U2373" s="9">
        <v>64</v>
      </c>
      <c r="V2373" s="9">
        <v>34</v>
      </c>
      <c r="W2373" s="9">
        <v>0</v>
      </c>
      <c r="X2373" s="9">
        <v>877</v>
      </c>
      <c r="Y2373" s="9">
        <v>130</v>
      </c>
      <c r="Z2373" s="9">
        <v>0</v>
      </c>
      <c r="AA2373" s="9">
        <v>208</v>
      </c>
      <c r="AB2373" s="9">
        <v>157</v>
      </c>
      <c r="AC2373" s="9">
        <v>244</v>
      </c>
      <c r="AD2373" s="9">
        <v>398</v>
      </c>
      <c r="AE2373" s="9">
        <v>0</v>
      </c>
      <c r="AF2373" s="9">
        <v>605</v>
      </c>
      <c r="AG2373" s="9">
        <v>286</v>
      </c>
      <c r="AH2373" s="9">
        <v>116</v>
      </c>
      <c r="AI2373" s="9">
        <v>0</v>
      </c>
      <c r="AJ2373" s="9">
        <v>726</v>
      </c>
      <c r="AK2373" s="9">
        <v>190</v>
      </c>
      <c r="AL2373" s="9">
        <v>91</v>
      </c>
      <c r="AM2373" s="9">
        <v>0</v>
      </c>
      <c r="AN2373" s="9">
        <v>930</v>
      </c>
      <c r="AO2373" s="9">
        <v>62</v>
      </c>
      <c r="AP2373" s="9">
        <v>15</v>
      </c>
      <c r="AQ2373" s="9">
        <v>0</v>
      </c>
      <c r="AR2373" s="9">
        <v>608</v>
      </c>
      <c r="AS2373" s="9">
        <v>399</v>
      </c>
      <c r="AT2373" s="10">
        <v>0</v>
      </c>
    </row>
    <row r="2374" spans="1:46" ht="42.75" x14ac:dyDescent="0.25">
      <c r="A2374" s="26" t="str">
        <f t="shared" si="74"/>
        <v>2018Registered nursesNova ScotiaOther places of work</v>
      </c>
      <c r="B2374" s="24">
        <v>2018</v>
      </c>
      <c r="C2374" s="9" t="s">
        <v>7</v>
      </c>
      <c r="D2374" s="9" t="s">
        <v>164</v>
      </c>
      <c r="E2374" s="9" t="str">
        <f t="shared" si="75"/>
        <v>Nova Scotia</v>
      </c>
      <c r="F2374" s="9" t="s">
        <v>183</v>
      </c>
      <c r="G2374" s="9" t="s">
        <v>13</v>
      </c>
      <c r="H2374" s="9">
        <v>981</v>
      </c>
      <c r="I2374" s="9">
        <v>936</v>
      </c>
      <c r="J2374" s="9">
        <v>45</v>
      </c>
      <c r="K2374" s="9">
        <v>0</v>
      </c>
      <c r="L2374" s="9">
        <v>6</v>
      </c>
      <c r="M2374" s="9">
        <v>26</v>
      </c>
      <c r="N2374" s="9">
        <v>61</v>
      </c>
      <c r="O2374" s="9">
        <v>67</v>
      </c>
      <c r="P2374" s="9">
        <v>74</v>
      </c>
      <c r="Q2374" s="9">
        <v>110</v>
      </c>
      <c r="R2374" s="9">
        <v>155</v>
      </c>
      <c r="S2374" s="9">
        <v>208</v>
      </c>
      <c r="T2374" s="9">
        <v>168</v>
      </c>
      <c r="U2374" s="9">
        <v>83</v>
      </c>
      <c r="V2374" s="9">
        <v>23</v>
      </c>
      <c r="W2374" s="9">
        <v>0</v>
      </c>
      <c r="X2374" s="9">
        <v>960</v>
      </c>
      <c r="Y2374" s="9">
        <v>21</v>
      </c>
      <c r="Z2374" s="9">
        <v>0</v>
      </c>
      <c r="AA2374" s="9">
        <v>131</v>
      </c>
      <c r="AB2374" s="9">
        <v>140</v>
      </c>
      <c r="AC2374" s="9">
        <v>202</v>
      </c>
      <c r="AD2374" s="9">
        <v>508</v>
      </c>
      <c r="AE2374" s="9">
        <v>0</v>
      </c>
      <c r="AF2374" s="9">
        <v>648</v>
      </c>
      <c r="AG2374" s="9">
        <v>175</v>
      </c>
      <c r="AH2374" s="9">
        <v>158</v>
      </c>
      <c r="AI2374" s="9">
        <v>0</v>
      </c>
      <c r="AJ2374" s="9">
        <v>301</v>
      </c>
      <c r="AK2374" s="9">
        <v>133</v>
      </c>
      <c r="AL2374" s="9">
        <v>547</v>
      </c>
      <c r="AM2374" s="9">
        <v>0</v>
      </c>
      <c r="AN2374" s="9">
        <v>567</v>
      </c>
      <c r="AO2374" s="9">
        <v>137</v>
      </c>
      <c r="AP2374" s="9">
        <v>276</v>
      </c>
      <c r="AQ2374" s="9">
        <v>1</v>
      </c>
      <c r="AR2374" s="9">
        <v>740</v>
      </c>
      <c r="AS2374" s="9">
        <v>240</v>
      </c>
      <c r="AT2374" s="10">
        <v>1</v>
      </c>
    </row>
    <row r="2375" spans="1:46" ht="42.75" x14ac:dyDescent="0.25">
      <c r="A2375" s="26" t="str">
        <f t="shared" si="74"/>
        <v>2018Registered nursesNova ScotiaUnknown places of work</v>
      </c>
      <c r="B2375" s="24">
        <v>2018</v>
      </c>
      <c r="C2375" s="9" t="s">
        <v>7</v>
      </c>
      <c r="D2375" s="9" t="s">
        <v>164</v>
      </c>
      <c r="E2375" s="9" t="str">
        <f t="shared" si="75"/>
        <v>Nova Scotia</v>
      </c>
      <c r="F2375" s="9" t="s">
        <v>184</v>
      </c>
      <c r="G2375" s="9" t="s">
        <v>49</v>
      </c>
      <c r="H2375" s="9">
        <v>7</v>
      </c>
      <c r="I2375" s="9">
        <v>5</v>
      </c>
      <c r="J2375" s="9">
        <v>2</v>
      </c>
      <c r="K2375" s="9">
        <v>0</v>
      </c>
      <c r="L2375" s="9">
        <v>0</v>
      </c>
      <c r="M2375" s="9">
        <v>2</v>
      </c>
      <c r="N2375" s="9">
        <v>1</v>
      </c>
      <c r="O2375" s="9">
        <v>1</v>
      </c>
      <c r="P2375" s="9">
        <v>1</v>
      </c>
      <c r="Q2375" s="9">
        <v>1</v>
      </c>
      <c r="R2375" s="9">
        <v>0</v>
      </c>
      <c r="S2375" s="9">
        <v>0</v>
      </c>
      <c r="T2375" s="9">
        <v>0</v>
      </c>
      <c r="U2375" s="9">
        <v>1</v>
      </c>
      <c r="V2375" s="9">
        <v>0</v>
      </c>
      <c r="W2375" s="9">
        <v>0</v>
      </c>
      <c r="X2375" s="9">
        <v>6</v>
      </c>
      <c r="Y2375" s="9">
        <v>1</v>
      </c>
      <c r="Z2375" s="9">
        <v>0</v>
      </c>
      <c r="AA2375" s="9">
        <v>4</v>
      </c>
      <c r="AB2375" s="9">
        <v>1</v>
      </c>
      <c r="AC2375" s="9">
        <v>1</v>
      </c>
      <c r="AD2375" s="9">
        <v>1</v>
      </c>
      <c r="AE2375" s="9">
        <v>0</v>
      </c>
      <c r="AF2375" s="9">
        <v>3</v>
      </c>
      <c r="AG2375" s="9">
        <v>3</v>
      </c>
      <c r="AH2375" s="9">
        <v>1</v>
      </c>
      <c r="AI2375" s="9">
        <v>0</v>
      </c>
      <c r="AJ2375" s="9">
        <v>3</v>
      </c>
      <c r="AK2375" s="9">
        <v>0</v>
      </c>
      <c r="AL2375" s="9">
        <v>0</v>
      </c>
      <c r="AM2375" s="9">
        <v>4</v>
      </c>
      <c r="AN2375" s="9">
        <v>3</v>
      </c>
      <c r="AO2375" s="9">
        <v>0</v>
      </c>
      <c r="AP2375" s="9">
        <v>0</v>
      </c>
      <c r="AQ2375" s="9">
        <v>4</v>
      </c>
      <c r="AR2375" s="9">
        <v>4</v>
      </c>
      <c r="AS2375" s="9">
        <v>3</v>
      </c>
      <c r="AT2375" s="10">
        <v>0</v>
      </c>
    </row>
    <row r="2376" spans="1:46" ht="42.75" x14ac:dyDescent="0.25">
      <c r="A2376" s="26" t="str">
        <f t="shared" si="74"/>
        <v>2018Registered nursesNew BrunswickAll places of work</v>
      </c>
      <c r="B2376" s="24">
        <v>2018</v>
      </c>
      <c r="C2376" s="9" t="s">
        <v>7</v>
      </c>
      <c r="D2376" s="9" t="s">
        <v>165</v>
      </c>
      <c r="E2376" s="9" t="str">
        <f t="shared" si="75"/>
        <v>New Brunswick</v>
      </c>
      <c r="F2376" s="9" t="s">
        <v>179</v>
      </c>
      <c r="G2376" s="9" t="s">
        <v>9</v>
      </c>
      <c r="H2376" s="9">
        <v>7839</v>
      </c>
      <c r="I2376" s="9">
        <v>7388</v>
      </c>
      <c r="J2376" s="9">
        <v>451</v>
      </c>
      <c r="K2376" s="9">
        <v>0</v>
      </c>
      <c r="L2376" s="9">
        <v>172</v>
      </c>
      <c r="M2376" s="9">
        <v>767</v>
      </c>
      <c r="N2376" s="9">
        <v>880</v>
      </c>
      <c r="O2376" s="9">
        <v>939</v>
      </c>
      <c r="P2376" s="9">
        <v>855</v>
      </c>
      <c r="Q2376" s="9">
        <v>1001</v>
      </c>
      <c r="R2376" s="9">
        <v>1271</v>
      </c>
      <c r="S2376" s="9">
        <v>1043</v>
      </c>
      <c r="T2376" s="9">
        <v>619</v>
      </c>
      <c r="U2376" s="9">
        <v>222</v>
      </c>
      <c r="V2376" s="9">
        <v>70</v>
      </c>
      <c r="W2376" s="9">
        <v>0</v>
      </c>
      <c r="X2376" s="9">
        <v>7707</v>
      </c>
      <c r="Y2376" s="9">
        <v>132</v>
      </c>
      <c r="Z2376" s="9">
        <v>0</v>
      </c>
      <c r="AA2376" s="9">
        <v>2160</v>
      </c>
      <c r="AB2376" s="9">
        <v>1648</v>
      </c>
      <c r="AC2376" s="9">
        <v>2000</v>
      </c>
      <c r="AD2376" s="9">
        <v>2031</v>
      </c>
      <c r="AE2376" s="9">
        <v>0</v>
      </c>
      <c r="AF2376" s="9">
        <v>4940</v>
      </c>
      <c r="AG2376" s="9">
        <v>1921</v>
      </c>
      <c r="AH2376" s="9">
        <v>978</v>
      </c>
      <c r="AI2376" s="9">
        <v>0</v>
      </c>
      <c r="AJ2376" s="9">
        <v>6217</v>
      </c>
      <c r="AK2376" s="9">
        <v>971</v>
      </c>
      <c r="AL2376" s="9">
        <v>651</v>
      </c>
      <c r="AM2376" s="9">
        <v>0</v>
      </c>
      <c r="AN2376" s="9">
        <v>6965</v>
      </c>
      <c r="AO2376" s="9">
        <v>513</v>
      </c>
      <c r="AP2376" s="9">
        <v>361</v>
      </c>
      <c r="AQ2376" s="9">
        <v>0</v>
      </c>
      <c r="AR2376" s="9">
        <v>6256</v>
      </c>
      <c r="AS2376" s="9">
        <v>1583</v>
      </c>
      <c r="AT2376" s="10">
        <v>0</v>
      </c>
    </row>
    <row r="2377" spans="1:46" ht="42.75" x14ac:dyDescent="0.25">
      <c r="A2377" s="26" t="str">
        <f t="shared" si="74"/>
        <v>2018Registered nursesNew BrunswickHospital</v>
      </c>
      <c r="B2377" s="24">
        <v>2018</v>
      </c>
      <c r="C2377" s="9" t="s">
        <v>7</v>
      </c>
      <c r="D2377" s="9" t="s">
        <v>165</v>
      </c>
      <c r="E2377" s="9" t="str">
        <f t="shared" si="75"/>
        <v>New Brunswick</v>
      </c>
      <c r="F2377" s="9" t="s">
        <v>180</v>
      </c>
      <c r="G2377" s="9" t="s">
        <v>10</v>
      </c>
      <c r="H2377" s="9">
        <v>5235</v>
      </c>
      <c r="I2377" s="9">
        <v>4911</v>
      </c>
      <c r="J2377" s="9">
        <v>324</v>
      </c>
      <c r="K2377" s="9">
        <v>0</v>
      </c>
      <c r="L2377" s="9">
        <v>157</v>
      </c>
      <c r="M2377" s="9">
        <v>669</v>
      </c>
      <c r="N2377" s="9">
        <v>707</v>
      </c>
      <c r="O2377" s="9">
        <v>671</v>
      </c>
      <c r="P2377" s="9">
        <v>558</v>
      </c>
      <c r="Q2377" s="9">
        <v>606</v>
      </c>
      <c r="R2377" s="9">
        <v>813</v>
      </c>
      <c r="S2377" s="9">
        <v>633</v>
      </c>
      <c r="T2377" s="9">
        <v>310</v>
      </c>
      <c r="U2377" s="9">
        <v>95</v>
      </c>
      <c r="V2377" s="9">
        <v>16</v>
      </c>
      <c r="W2377" s="9">
        <v>0</v>
      </c>
      <c r="X2377" s="9">
        <v>5158</v>
      </c>
      <c r="Y2377" s="9">
        <v>77</v>
      </c>
      <c r="Z2377" s="9">
        <v>0</v>
      </c>
      <c r="AA2377" s="9">
        <v>1770</v>
      </c>
      <c r="AB2377" s="9">
        <v>1113</v>
      </c>
      <c r="AC2377" s="9">
        <v>1224</v>
      </c>
      <c r="AD2377" s="9">
        <v>1128</v>
      </c>
      <c r="AE2377" s="9">
        <v>0</v>
      </c>
      <c r="AF2377" s="9">
        <v>3368</v>
      </c>
      <c r="AG2377" s="9">
        <v>1208</v>
      </c>
      <c r="AH2377" s="9">
        <v>659</v>
      </c>
      <c r="AI2377" s="9">
        <v>0</v>
      </c>
      <c r="AJ2377" s="9">
        <v>4547</v>
      </c>
      <c r="AK2377" s="9">
        <v>505</v>
      </c>
      <c r="AL2377" s="9">
        <v>183</v>
      </c>
      <c r="AM2377" s="9">
        <v>0</v>
      </c>
      <c r="AN2377" s="9">
        <v>4885</v>
      </c>
      <c r="AO2377" s="9">
        <v>236</v>
      </c>
      <c r="AP2377" s="9">
        <v>114</v>
      </c>
      <c r="AQ2377" s="9">
        <v>0</v>
      </c>
      <c r="AR2377" s="9">
        <v>4558</v>
      </c>
      <c r="AS2377" s="9">
        <v>677</v>
      </c>
      <c r="AT2377" s="10">
        <v>0</v>
      </c>
    </row>
    <row r="2378" spans="1:46" ht="42.75" x14ac:dyDescent="0.25">
      <c r="A2378" s="26" t="str">
        <f t="shared" si="74"/>
        <v>2018Registered nursesNew BrunswickCommunity health</v>
      </c>
      <c r="B2378" s="24">
        <v>2018</v>
      </c>
      <c r="C2378" s="9" t="s">
        <v>7</v>
      </c>
      <c r="D2378" s="9" t="s">
        <v>165</v>
      </c>
      <c r="E2378" s="9" t="str">
        <f t="shared" si="75"/>
        <v>New Brunswick</v>
      </c>
      <c r="F2378" s="9" t="s">
        <v>182</v>
      </c>
      <c r="G2378" s="9" t="s">
        <v>11</v>
      </c>
      <c r="H2378" s="9">
        <v>1009</v>
      </c>
      <c r="I2378" s="9">
        <v>977</v>
      </c>
      <c r="J2378" s="9">
        <v>32</v>
      </c>
      <c r="K2378" s="9">
        <v>0</v>
      </c>
      <c r="L2378" s="9">
        <v>2</v>
      </c>
      <c r="M2378" s="9">
        <v>14</v>
      </c>
      <c r="N2378" s="9">
        <v>60</v>
      </c>
      <c r="O2378" s="9">
        <v>108</v>
      </c>
      <c r="P2378" s="9">
        <v>130</v>
      </c>
      <c r="Q2378" s="9">
        <v>166</v>
      </c>
      <c r="R2378" s="9">
        <v>220</v>
      </c>
      <c r="S2378" s="9">
        <v>167</v>
      </c>
      <c r="T2378" s="9">
        <v>97</v>
      </c>
      <c r="U2378" s="9">
        <v>35</v>
      </c>
      <c r="V2378" s="9">
        <v>10</v>
      </c>
      <c r="W2378" s="9">
        <v>0</v>
      </c>
      <c r="X2378" s="9">
        <v>992</v>
      </c>
      <c r="Y2378" s="9">
        <v>17</v>
      </c>
      <c r="Z2378" s="9">
        <v>0</v>
      </c>
      <c r="AA2378" s="9">
        <v>97</v>
      </c>
      <c r="AB2378" s="9">
        <v>223</v>
      </c>
      <c r="AC2378" s="9">
        <v>326</v>
      </c>
      <c r="AD2378" s="9">
        <v>363</v>
      </c>
      <c r="AE2378" s="9">
        <v>0</v>
      </c>
      <c r="AF2378" s="9">
        <v>630</v>
      </c>
      <c r="AG2378" s="9">
        <v>269</v>
      </c>
      <c r="AH2378" s="9">
        <v>110</v>
      </c>
      <c r="AI2378" s="9">
        <v>0</v>
      </c>
      <c r="AJ2378" s="9">
        <v>839</v>
      </c>
      <c r="AK2378" s="9">
        <v>89</v>
      </c>
      <c r="AL2378" s="9">
        <v>81</v>
      </c>
      <c r="AM2378" s="9">
        <v>0</v>
      </c>
      <c r="AN2378" s="9">
        <v>977</v>
      </c>
      <c r="AO2378" s="9">
        <v>28</v>
      </c>
      <c r="AP2378" s="9">
        <v>4</v>
      </c>
      <c r="AQ2378" s="9">
        <v>0</v>
      </c>
      <c r="AR2378" s="9">
        <v>562</v>
      </c>
      <c r="AS2378" s="9">
        <v>447</v>
      </c>
      <c r="AT2378" s="10">
        <v>0</v>
      </c>
    </row>
    <row r="2379" spans="1:46" ht="57" x14ac:dyDescent="0.25">
      <c r="A2379" s="26" t="str">
        <f t="shared" si="74"/>
        <v>2018Registered nursesNew BrunswickNursing home/long-term care</v>
      </c>
      <c r="B2379" s="24">
        <v>2018</v>
      </c>
      <c r="C2379" s="9" t="s">
        <v>7</v>
      </c>
      <c r="D2379" s="9" t="s">
        <v>165</v>
      </c>
      <c r="E2379" s="9" t="str">
        <f t="shared" si="75"/>
        <v>New Brunswick</v>
      </c>
      <c r="F2379" s="9" t="s">
        <v>181</v>
      </c>
      <c r="G2379" s="9" t="s">
        <v>12</v>
      </c>
      <c r="H2379" s="9">
        <v>846</v>
      </c>
      <c r="I2379" s="9">
        <v>803</v>
      </c>
      <c r="J2379" s="9">
        <v>43</v>
      </c>
      <c r="K2379" s="9">
        <v>0</v>
      </c>
      <c r="L2379" s="9">
        <v>11</v>
      </c>
      <c r="M2379" s="9">
        <v>62</v>
      </c>
      <c r="N2379" s="9">
        <v>73</v>
      </c>
      <c r="O2379" s="9">
        <v>75</v>
      </c>
      <c r="P2379" s="9">
        <v>65</v>
      </c>
      <c r="Q2379" s="9">
        <v>119</v>
      </c>
      <c r="R2379" s="9">
        <v>117</v>
      </c>
      <c r="S2379" s="9">
        <v>140</v>
      </c>
      <c r="T2379" s="9">
        <v>105</v>
      </c>
      <c r="U2379" s="9">
        <v>56</v>
      </c>
      <c r="V2379" s="9">
        <v>23</v>
      </c>
      <c r="W2379" s="9">
        <v>0</v>
      </c>
      <c r="X2379" s="9">
        <v>818</v>
      </c>
      <c r="Y2379" s="9">
        <v>28</v>
      </c>
      <c r="Z2379" s="9">
        <v>0</v>
      </c>
      <c r="AA2379" s="9">
        <v>203</v>
      </c>
      <c r="AB2379" s="9">
        <v>135</v>
      </c>
      <c r="AC2379" s="9">
        <v>227</v>
      </c>
      <c r="AD2379" s="9">
        <v>281</v>
      </c>
      <c r="AE2379" s="9">
        <v>0</v>
      </c>
      <c r="AF2379" s="9">
        <v>420</v>
      </c>
      <c r="AG2379" s="9">
        <v>296</v>
      </c>
      <c r="AH2379" s="9">
        <v>130</v>
      </c>
      <c r="AI2379" s="9">
        <v>0</v>
      </c>
      <c r="AJ2379" s="9">
        <v>556</v>
      </c>
      <c r="AK2379" s="9">
        <v>281</v>
      </c>
      <c r="AL2379" s="9">
        <v>9</v>
      </c>
      <c r="AM2379" s="9">
        <v>0</v>
      </c>
      <c r="AN2379" s="9">
        <v>758</v>
      </c>
      <c r="AO2379" s="9">
        <v>85</v>
      </c>
      <c r="AP2379" s="9">
        <v>3</v>
      </c>
      <c r="AQ2379" s="9">
        <v>0</v>
      </c>
      <c r="AR2379" s="9">
        <v>497</v>
      </c>
      <c r="AS2379" s="9">
        <v>349</v>
      </c>
      <c r="AT2379" s="10">
        <v>0</v>
      </c>
    </row>
    <row r="2380" spans="1:46" ht="42.75" x14ac:dyDescent="0.25">
      <c r="A2380" s="26" t="str">
        <f t="shared" si="74"/>
        <v>2018Registered nursesNew BrunswickOther places of work</v>
      </c>
      <c r="B2380" s="24">
        <v>2018</v>
      </c>
      <c r="C2380" s="9" t="s">
        <v>7</v>
      </c>
      <c r="D2380" s="9" t="s">
        <v>165</v>
      </c>
      <c r="E2380" s="9" t="str">
        <f t="shared" si="75"/>
        <v>New Brunswick</v>
      </c>
      <c r="F2380" s="9" t="s">
        <v>183</v>
      </c>
      <c r="G2380" s="9" t="s">
        <v>13</v>
      </c>
      <c r="H2380" s="9">
        <v>749</v>
      </c>
      <c r="I2380" s="9">
        <v>697</v>
      </c>
      <c r="J2380" s="9">
        <v>52</v>
      </c>
      <c r="K2380" s="9">
        <v>0</v>
      </c>
      <c r="L2380" s="9">
        <v>2</v>
      </c>
      <c r="M2380" s="9">
        <v>22</v>
      </c>
      <c r="N2380" s="9">
        <v>40</v>
      </c>
      <c r="O2380" s="9">
        <v>85</v>
      </c>
      <c r="P2380" s="9">
        <v>102</v>
      </c>
      <c r="Q2380" s="9">
        <v>110</v>
      </c>
      <c r="R2380" s="9">
        <v>121</v>
      </c>
      <c r="S2380" s="9">
        <v>103</v>
      </c>
      <c r="T2380" s="9">
        <v>107</v>
      </c>
      <c r="U2380" s="9">
        <v>36</v>
      </c>
      <c r="V2380" s="9">
        <v>21</v>
      </c>
      <c r="W2380" s="9">
        <v>0</v>
      </c>
      <c r="X2380" s="9">
        <v>739</v>
      </c>
      <c r="Y2380" s="9">
        <v>10</v>
      </c>
      <c r="Z2380" s="9">
        <v>0</v>
      </c>
      <c r="AA2380" s="9">
        <v>90</v>
      </c>
      <c r="AB2380" s="9">
        <v>177</v>
      </c>
      <c r="AC2380" s="9">
        <v>223</v>
      </c>
      <c r="AD2380" s="9">
        <v>259</v>
      </c>
      <c r="AE2380" s="9">
        <v>0</v>
      </c>
      <c r="AF2380" s="9">
        <v>522</v>
      </c>
      <c r="AG2380" s="9">
        <v>148</v>
      </c>
      <c r="AH2380" s="9">
        <v>79</v>
      </c>
      <c r="AI2380" s="9">
        <v>0</v>
      </c>
      <c r="AJ2380" s="9">
        <v>275</v>
      </c>
      <c r="AK2380" s="9">
        <v>96</v>
      </c>
      <c r="AL2380" s="9">
        <v>378</v>
      </c>
      <c r="AM2380" s="9">
        <v>0</v>
      </c>
      <c r="AN2380" s="9">
        <v>345</v>
      </c>
      <c r="AO2380" s="9">
        <v>164</v>
      </c>
      <c r="AP2380" s="9">
        <v>240</v>
      </c>
      <c r="AQ2380" s="9">
        <v>0</v>
      </c>
      <c r="AR2380" s="9">
        <v>639</v>
      </c>
      <c r="AS2380" s="9">
        <v>110</v>
      </c>
      <c r="AT2380" s="10">
        <v>0</v>
      </c>
    </row>
    <row r="2381" spans="1:46" ht="42.75" x14ac:dyDescent="0.25">
      <c r="A2381" s="26" t="str">
        <f t="shared" si="74"/>
        <v>2018Registered nursesQuebecAll places of work</v>
      </c>
      <c r="B2381" s="24">
        <v>2018</v>
      </c>
      <c r="C2381" s="9" t="s">
        <v>7</v>
      </c>
      <c r="D2381" s="9" t="s">
        <v>166</v>
      </c>
      <c r="E2381" s="9" t="str">
        <f t="shared" si="75"/>
        <v>Quebec</v>
      </c>
      <c r="F2381" s="9" t="s">
        <v>179</v>
      </c>
      <c r="G2381" s="9" t="s">
        <v>9</v>
      </c>
      <c r="H2381" s="9">
        <v>70029</v>
      </c>
      <c r="I2381" s="9">
        <v>62114</v>
      </c>
      <c r="J2381" s="9">
        <v>7915</v>
      </c>
      <c r="K2381" s="9">
        <v>0</v>
      </c>
      <c r="L2381" s="9">
        <v>3622</v>
      </c>
      <c r="M2381" s="9">
        <v>9173</v>
      </c>
      <c r="N2381" s="9">
        <v>9241</v>
      </c>
      <c r="O2381" s="9">
        <v>10125</v>
      </c>
      <c r="P2381" s="9">
        <v>9320</v>
      </c>
      <c r="Q2381" s="9">
        <v>8328</v>
      </c>
      <c r="R2381" s="9">
        <v>8671</v>
      </c>
      <c r="S2381" s="9">
        <v>6851</v>
      </c>
      <c r="T2381" s="9">
        <v>3086</v>
      </c>
      <c r="U2381" s="9">
        <v>1105</v>
      </c>
      <c r="V2381" s="9">
        <v>507</v>
      </c>
      <c r="W2381" s="9">
        <v>0</v>
      </c>
      <c r="X2381" s="9">
        <v>66273</v>
      </c>
      <c r="Y2381" s="9">
        <v>3756</v>
      </c>
      <c r="Z2381" s="9">
        <v>0</v>
      </c>
      <c r="AA2381" s="9">
        <v>25318</v>
      </c>
      <c r="AB2381" s="9">
        <v>19193</v>
      </c>
      <c r="AC2381" s="9">
        <v>14422</v>
      </c>
      <c r="AD2381" s="9">
        <v>11096</v>
      </c>
      <c r="AE2381" s="9">
        <v>0</v>
      </c>
      <c r="AF2381" s="9">
        <v>40776</v>
      </c>
      <c r="AG2381" s="9">
        <v>23705</v>
      </c>
      <c r="AH2381" s="9">
        <v>5534</v>
      </c>
      <c r="AI2381" s="9">
        <v>14</v>
      </c>
      <c r="AJ2381" s="9">
        <v>57666</v>
      </c>
      <c r="AK2381" s="9">
        <v>3028</v>
      </c>
      <c r="AL2381" s="9">
        <v>9335</v>
      </c>
      <c r="AM2381" s="9">
        <v>0</v>
      </c>
      <c r="AN2381" s="9">
        <v>62072</v>
      </c>
      <c r="AO2381" s="9">
        <v>4294</v>
      </c>
      <c r="AP2381" s="9">
        <v>3301</v>
      </c>
      <c r="AQ2381" s="9">
        <v>362</v>
      </c>
      <c r="AR2381" s="9">
        <v>62872</v>
      </c>
      <c r="AS2381" s="9">
        <v>7145</v>
      </c>
      <c r="AT2381" s="10">
        <v>12</v>
      </c>
    </row>
    <row r="2382" spans="1:46" ht="28.5" x14ac:dyDescent="0.25">
      <c r="A2382" s="26" t="str">
        <f t="shared" si="74"/>
        <v>2018Registered nursesQuebecHospital</v>
      </c>
      <c r="B2382" s="24">
        <v>2018</v>
      </c>
      <c r="C2382" s="9" t="s">
        <v>7</v>
      </c>
      <c r="D2382" s="9" t="s">
        <v>166</v>
      </c>
      <c r="E2382" s="9" t="str">
        <f t="shared" si="75"/>
        <v>Quebec</v>
      </c>
      <c r="F2382" s="9" t="s">
        <v>180</v>
      </c>
      <c r="G2382" s="9" t="s">
        <v>10</v>
      </c>
      <c r="H2382" s="9">
        <v>43810</v>
      </c>
      <c r="I2382" s="9">
        <v>38565</v>
      </c>
      <c r="J2382" s="9">
        <v>5245</v>
      </c>
      <c r="K2382" s="9">
        <v>0</v>
      </c>
      <c r="L2382" s="9">
        <v>3017</v>
      </c>
      <c r="M2382" s="9">
        <v>7242</v>
      </c>
      <c r="N2382" s="9">
        <v>6579</v>
      </c>
      <c r="O2382" s="9">
        <v>6520</v>
      </c>
      <c r="P2382" s="9">
        <v>5633</v>
      </c>
      <c r="Q2382" s="9">
        <v>4603</v>
      </c>
      <c r="R2382" s="9">
        <v>4899</v>
      </c>
      <c r="S2382" s="9">
        <v>3513</v>
      </c>
      <c r="T2382" s="9">
        <v>1318</v>
      </c>
      <c r="U2382" s="9">
        <v>358</v>
      </c>
      <c r="V2382" s="9">
        <v>128</v>
      </c>
      <c r="W2382" s="9">
        <v>0</v>
      </c>
      <c r="X2382" s="9">
        <v>41370</v>
      </c>
      <c r="Y2382" s="9">
        <v>2440</v>
      </c>
      <c r="Z2382" s="9">
        <v>0</v>
      </c>
      <c r="AA2382" s="9">
        <v>19069</v>
      </c>
      <c r="AB2382" s="9">
        <v>11710</v>
      </c>
      <c r="AC2382" s="9">
        <v>7727</v>
      </c>
      <c r="AD2382" s="9">
        <v>5304</v>
      </c>
      <c r="AE2382" s="9">
        <v>0</v>
      </c>
      <c r="AF2382" s="9">
        <v>25462</v>
      </c>
      <c r="AG2382" s="9">
        <v>15814</v>
      </c>
      <c r="AH2382" s="9">
        <v>2529</v>
      </c>
      <c r="AI2382" s="9">
        <v>5</v>
      </c>
      <c r="AJ2382" s="9">
        <v>39025</v>
      </c>
      <c r="AK2382" s="9">
        <v>1481</v>
      </c>
      <c r="AL2382" s="9">
        <v>3304</v>
      </c>
      <c r="AM2382" s="9">
        <v>0</v>
      </c>
      <c r="AN2382" s="9">
        <v>41224</v>
      </c>
      <c r="AO2382" s="9">
        <v>1942</v>
      </c>
      <c r="AP2382" s="9">
        <v>456</v>
      </c>
      <c r="AQ2382" s="9">
        <v>188</v>
      </c>
      <c r="AR2382" s="9">
        <v>40910</v>
      </c>
      <c r="AS2382" s="9">
        <v>2900</v>
      </c>
      <c r="AT2382" s="10">
        <v>0</v>
      </c>
    </row>
    <row r="2383" spans="1:46" ht="28.5" x14ac:dyDescent="0.25">
      <c r="A2383" s="26" t="str">
        <f t="shared" si="74"/>
        <v>2018Registered nursesQuebecCommunity health</v>
      </c>
      <c r="B2383" s="24">
        <v>2018</v>
      </c>
      <c r="C2383" s="9" t="s">
        <v>7</v>
      </c>
      <c r="D2383" s="9" t="s">
        <v>166</v>
      </c>
      <c r="E2383" s="9" t="str">
        <f t="shared" si="75"/>
        <v>Quebec</v>
      </c>
      <c r="F2383" s="9" t="s">
        <v>182</v>
      </c>
      <c r="G2383" s="9" t="s">
        <v>11</v>
      </c>
      <c r="H2383" s="9">
        <v>9357</v>
      </c>
      <c r="I2383" s="9">
        <v>8662</v>
      </c>
      <c r="J2383" s="9">
        <v>695</v>
      </c>
      <c r="K2383" s="9">
        <v>0</v>
      </c>
      <c r="L2383" s="9">
        <v>142</v>
      </c>
      <c r="M2383" s="9">
        <v>705</v>
      </c>
      <c r="N2383" s="9">
        <v>1092</v>
      </c>
      <c r="O2383" s="9">
        <v>1419</v>
      </c>
      <c r="P2383" s="9">
        <v>1368</v>
      </c>
      <c r="Q2383" s="9">
        <v>1309</v>
      </c>
      <c r="R2383" s="9">
        <v>1287</v>
      </c>
      <c r="S2383" s="9">
        <v>1102</v>
      </c>
      <c r="T2383" s="9">
        <v>569</v>
      </c>
      <c r="U2383" s="9">
        <v>247</v>
      </c>
      <c r="V2383" s="9">
        <v>117</v>
      </c>
      <c r="W2383" s="9">
        <v>0</v>
      </c>
      <c r="X2383" s="9">
        <v>9064</v>
      </c>
      <c r="Y2383" s="9">
        <v>293</v>
      </c>
      <c r="Z2383" s="9">
        <v>0</v>
      </c>
      <c r="AA2383" s="9">
        <v>1998</v>
      </c>
      <c r="AB2383" s="9">
        <v>2932</v>
      </c>
      <c r="AC2383" s="9">
        <v>2448</v>
      </c>
      <c r="AD2383" s="9">
        <v>1979</v>
      </c>
      <c r="AE2383" s="9">
        <v>0</v>
      </c>
      <c r="AF2383" s="9">
        <v>5977</v>
      </c>
      <c r="AG2383" s="9">
        <v>2576</v>
      </c>
      <c r="AH2383" s="9">
        <v>804</v>
      </c>
      <c r="AI2383" s="9">
        <v>0</v>
      </c>
      <c r="AJ2383" s="9">
        <v>7928</v>
      </c>
      <c r="AK2383" s="9">
        <v>320</v>
      </c>
      <c r="AL2383" s="9">
        <v>1109</v>
      </c>
      <c r="AM2383" s="9">
        <v>0</v>
      </c>
      <c r="AN2383" s="9">
        <v>8779</v>
      </c>
      <c r="AO2383" s="9">
        <v>481</v>
      </c>
      <c r="AP2383" s="9">
        <v>61</v>
      </c>
      <c r="AQ2383" s="9">
        <v>36</v>
      </c>
      <c r="AR2383" s="9">
        <v>7772</v>
      </c>
      <c r="AS2383" s="9">
        <v>1579</v>
      </c>
      <c r="AT2383" s="10">
        <v>6</v>
      </c>
    </row>
    <row r="2384" spans="1:46" ht="57" x14ac:dyDescent="0.25">
      <c r="A2384" s="26" t="str">
        <f t="shared" si="74"/>
        <v>2018Registered nursesQuebecNursing home/long-term care</v>
      </c>
      <c r="B2384" s="24">
        <v>2018</v>
      </c>
      <c r="C2384" s="9" t="s">
        <v>7</v>
      </c>
      <c r="D2384" s="9" t="s">
        <v>166</v>
      </c>
      <c r="E2384" s="9" t="str">
        <f t="shared" si="75"/>
        <v>Quebec</v>
      </c>
      <c r="F2384" s="9" t="s">
        <v>181</v>
      </c>
      <c r="G2384" s="9" t="s">
        <v>12</v>
      </c>
      <c r="H2384" s="9">
        <v>8513</v>
      </c>
      <c r="I2384" s="9">
        <v>7533</v>
      </c>
      <c r="J2384" s="9">
        <v>980</v>
      </c>
      <c r="K2384" s="9">
        <v>0</v>
      </c>
      <c r="L2384" s="9">
        <v>350</v>
      </c>
      <c r="M2384" s="9">
        <v>799</v>
      </c>
      <c r="N2384" s="9">
        <v>851</v>
      </c>
      <c r="O2384" s="9">
        <v>1062</v>
      </c>
      <c r="P2384" s="9">
        <v>1144</v>
      </c>
      <c r="Q2384" s="9">
        <v>1249</v>
      </c>
      <c r="R2384" s="9">
        <v>1320</v>
      </c>
      <c r="S2384" s="9">
        <v>1109</v>
      </c>
      <c r="T2384" s="9">
        <v>423</v>
      </c>
      <c r="U2384" s="9">
        <v>147</v>
      </c>
      <c r="V2384" s="9">
        <v>59</v>
      </c>
      <c r="W2384" s="9">
        <v>0</v>
      </c>
      <c r="X2384" s="9">
        <v>7807</v>
      </c>
      <c r="Y2384" s="9">
        <v>706</v>
      </c>
      <c r="Z2384" s="9">
        <v>0</v>
      </c>
      <c r="AA2384" s="9">
        <v>2633</v>
      </c>
      <c r="AB2384" s="9">
        <v>2187</v>
      </c>
      <c r="AC2384" s="9">
        <v>2133</v>
      </c>
      <c r="AD2384" s="9">
        <v>1560</v>
      </c>
      <c r="AE2384" s="9">
        <v>0</v>
      </c>
      <c r="AF2384" s="9">
        <v>4635</v>
      </c>
      <c r="AG2384" s="9">
        <v>3218</v>
      </c>
      <c r="AH2384" s="9">
        <v>660</v>
      </c>
      <c r="AI2384" s="9">
        <v>0</v>
      </c>
      <c r="AJ2384" s="9">
        <v>7058</v>
      </c>
      <c r="AK2384" s="9">
        <v>895</v>
      </c>
      <c r="AL2384" s="9">
        <v>560</v>
      </c>
      <c r="AM2384" s="9">
        <v>0</v>
      </c>
      <c r="AN2384" s="9">
        <v>7397</v>
      </c>
      <c r="AO2384" s="9">
        <v>1048</v>
      </c>
      <c r="AP2384" s="9">
        <v>26</v>
      </c>
      <c r="AQ2384" s="9">
        <v>42</v>
      </c>
      <c r="AR2384" s="9">
        <v>6394</v>
      </c>
      <c r="AS2384" s="9">
        <v>2113</v>
      </c>
      <c r="AT2384" s="10">
        <v>6</v>
      </c>
    </row>
    <row r="2385" spans="1:46" ht="42.75" x14ac:dyDescent="0.25">
      <c r="A2385" s="26" t="str">
        <f t="shared" si="74"/>
        <v>2018Registered nursesQuebecOther places of work</v>
      </c>
      <c r="B2385" s="24">
        <v>2018</v>
      </c>
      <c r="C2385" s="9" t="s">
        <v>7</v>
      </c>
      <c r="D2385" s="9" t="s">
        <v>166</v>
      </c>
      <c r="E2385" s="9" t="str">
        <f t="shared" si="75"/>
        <v>Quebec</v>
      </c>
      <c r="F2385" s="9" t="s">
        <v>183</v>
      </c>
      <c r="G2385" s="9" t="s">
        <v>13</v>
      </c>
      <c r="H2385" s="9">
        <v>8349</v>
      </c>
      <c r="I2385" s="9">
        <v>7354</v>
      </c>
      <c r="J2385" s="9">
        <v>995</v>
      </c>
      <c r="K2385" s="9">
        <v>0</v>
      </c>
      <c r="L2385" s="9">
        <v>113</v>
      </c>
      <c r="M2385" s="9">
        <v>427</v>
      </c>
      <c r="N2385" s="9">
        <v>719</v>
      </c>
      <c r="O2385" s="9">
        <v>1124</v>
      </c>
      <c r="P2385" s="9">
        <v>1175</v>
      </c>
      <c r="Q2385" s="9">
        <v>1167</v>
      </c>
      <c r="R2385" s="9">
        <v>1165</v>
      </c>
      <c r="S2385" s="9">
        <v>1127</v>
      </c>
      <c r="T2385" s="9">
        <v>776</v>
      </c>
      <c r="U2385" s="9">
        <v>353</v>
      </c>
      <c r="V2385" s="9">
        <v>203</v>
      </c>
      <c r="W2385" s="9">
        <v>0</v>
      </c>
      <c r="X2385" s="9">
        <v>8032</v>
      </c>
      <c r="Y2385" s="9">
        <v>317</v>
      </c>
      <c r="Z2385" s="9">
        <v>0</v>
      </c>
      <c r="AA2385" s="9">
        <v>1618</v>
      </c>
      <c r="AB2385" s="9">
        <v>2364</v>
      </c>
      <c r="AC2385" s="9">
        <v>2114</v>
      </c>
      <c r="AD2385" s="9">
        <v>2253</v>
      </c>
      <c r="AE2385" s="9">
        <v>0</v>
      </c>
      <c r="AF2385" s="9">
        <v>4702</v>
      </c>
      <c r="AG2385" s="9">
        <v>2097</v>
      </c>
      <c r="AH2385" s="9">
        <v>1541</v>
      </c>
      <c r="AI2385" s="9">
        <v>9</v>
      </c>
      <c r="AJ2385" s="9">
        <v>3655</v>
      </c>
      <c r="AK2385" s="9">
        <v>332</v>
      </c>
      <c r="AL2385" s="9">
        <v>4362</v>
      </c>
      <c r="AM2385" s="9">
        <v>0</v>
      </c>
      <c r="AN2385" s="9">
        <v>4672</v>
      </c>
      <c r="AO2385" s="9">
        <v>823</v>
      </c>
      <c r="AP2385" s="9">
        <v>2758</v>
      </c>
      <c r="AQ2385" s="9">
        <v>96</v>
      </c>
      <c r="AR2385" s="9">
        <v>7796</v>
      </c>
      <c r="AS2385" s="9">
        <v>553</v>
      </c>
      <c r="AT2385" s="10">
        <v>0</v>
      </c>
    </row>
    <row r="2386" spans="1:46" ht="42.75" x14ac:dyDescent="0.25">
      <c r="A2386" s="26" t="str">
        <f t="shared" si="74"/>
        <v>2018Registered nursesOntarioAll places of work</v>
      </c>
      <c r="B2386" s="24">
        <v>2018</v>
      </c>
      <c r="C2386" s="9" t="s">
        <v>7</v>
      </c>
      <c r="D2386" s="9" t="s">
        <v>172</v>
      </c>
      <c r="E2386" s="9" t="str">
        <f t="shared" si="75"/>
        <v>Ontario</v>
      </c>
      <c r="F2386" s="9" t="s">
        <v>179</v>
      </c>
      <c r="G2386" s="9" t="s">
        <v>9</v>
      </c>
      <c r="H2386" s="9">
        <v>98846</v>
      </c>
      <c r="I2386" s="9">
        <v>91624</v>
      </c>
      <c r="J2386" s="9">
        <v>7222</v>
      </c>
      <c r="K2386" s="9">
        <v>0</v>
      </c>
      <c r="L2386" s="9">
        <v>2418</v>
      </c>
      <c r="M2386" s="9">
        <v>11141</v>
      </c>
      <c r="N2386" s="9">
        <v>11975</v>
      </c>
      <c r="O2386" s="9">
        <v>10700</v>
      </c>
      <c r="P2386" s="9">
        <v>10239</v>
      </c>
      <c r="Q2386" s="9">
        <v>12052</v>
      </c>
      <c r="R2386" s="9">
        <v>13094</v>
      </c>
      <c r="S2386" s="9">
        <v>12388</v>
      </c>
      <c r="T2386" s="9">
        <v>8872</v>
      </c>
      <c r="U2386" s="9">
        <v>4309</v>
      </c>
      <c r="V2386" s="9">
        <v>1658</v>
      </c>
      <c r="W2386" s="9">
        <v>0</v>
      </c>
      <c r="X2386" s="9">
        <v>87793</v>
      </c>
      <c r="Y2386" s="9">
        <v>10960</v>
      </c>
      <c r="Z2386" s="9">
        <v>93</v>
      </c>
      <c r="AA2386" s="9">
        <v>30671</v>
      </c>
      <c r="AB2386" s="9">
        <v>20556</v>
      </c>
      <c r="AC2386" s="9">
        <v>22130</v>
      </c>
      <c r="AD2386" s="9">
        <v>25460</v>
      </c>
      <c r="AE2386" s="9">
        <v>29</v>
      </c>
      <c r="AF2386" s="9">
        <v>66425</v>
      </c>
      <c r="AG2386" s="9">
        <v>25984</v>
      </c>
      <c r="AH2386" s="9">
        <v>6437</v>
      </c>
      <c r="AI2386" s="9">
        <v>0</v>
      </c>
      <c r="AJ2386" s="9">
        <v>73239</v>
      </c>
      <c r="AK2386" s="9">
        <v>5403</v>
      </c>
      <c r="AL2386" s="9">
        <v>20028</v>
      </c>
      <c r="AM2386" s="9">
        <v>176</v>
      </c>
      <c r="AN2386" s="9">
        <v>89585</v>
      </c>
      <c r="AO2386" s="9">
        <v>6703</v>
      </c>
      <c r="AP2386" s="9">
        <v>2292</v>
      </c>
      <c r="AQ2386" s="9">
        <v>266</v>
      </c>
      <c r="AR2386" s="9">
        <v>93294</v>
      </c>
      <c r="AS2386" s="9">
        <v>5552</v>
      </c>
      <c r="AT2386" s="10">
        <v>0</v>
      </c>
    </row>
    <row r="2387" spans="1:46" ht="28.5" x14ac:dyDescent="0.25">
      <c r="A2387" s="26" t="str">
        <f t="shared" si="74"/>
        <v>2018Registered nursesOntarioHospital</v>
      </c>
      <c r="B2387" s="24">
        <v>2018</v>
      </c>
      <c r="C2387" s="9" t="s">
        <v>7</v>
      </c>
      <c r="D2387" s="9" t="s">
        <v>172</v>
      </c>
      <c r="E2387" s="9" t="str">
        <f t="shared" si="75"/>
        <v>Ontario</v>
      </c>
      <c r="F2387" s="9" t="s">
        <v>180</v>
      </c>
      <c r="G2387" s="9" t="s">
        <v>10</v>
      </c>
      <c r="H2387" s="9">
        <v>63039</v>
      </c>
      <c r="I2387" s="9">
        <v>57904</v>
      </c>
      <c r="J2387" s="9">
        <v>5135</v>
      </c>
      <c r="K2387" s="9">
        <v>0</v>
      </c>
      <c r="L2387" s="9">
        <v>2070</v>
      </c>
      <c r="M2387" s="9">
        <v>8804</v>
      </c>
      <c r="N2387" s="9">
        <v>8548</v>
      </c>
      <c r="O2387" s="9">
        <v>7079</v>
      </c>
      <c r="P2387" s="9">
        <v>6460</v>
      </c>
      <c r="Q2387" s="9">
        <v>7228</v>
      </c>
      <c r="R2387" s="9">
        <v>8272</v>
      </c>
      <c r="S2387" s="9">
        <v>7448</v>
      </c>
      <c r="T2387" s="9">
        <v>4688</v>
      </c>
      <c r="U2387" s="9">
        <v>1915</v>
      </c>
      <c r="V2387" s="9">
        <v>527</v>
      </c>
      <c r="W2387" s="9">
        <v>0</v>
      </c>
      <c r="X2387" s="9">
        <v>56055</v>
      </c>
      <c r="Y2387" s="9">
        <v>6933</v>
      </c>
      <c r="Z2387" s="9">
        <v>51</v>
      </c>
      <c r="AA2387" s="9">
        <v>22657</v>
      </c>
      <c r="AB2387" s="9">
        <v>13232</v>
      </c>
      <c r="AC2387" s="9">
        <v>13197</v>
      </c>
      <c r="AD2387" s="9">
        <v>13934</v>
      </c>
      <c r="AE2387" s="9">
        <v>19</v>
      </c>
      <c r="AF2387" s="9">
        <v>42352</v>
      </c>
      <c r="AG2387" s="9">
        <v>17410</v>
      </c>
      <c r="AH2387" s="9">
        <v>3277</v>
      </c>
      <c r="AI2387" s="9">
        <v>0</v>
      </c>
      <c r="AJ2387" s="9">
        <v>54409</v>
      </c>
      <c r="AK2387" s="9">
        <v>2245</v>
      </c>
      <c r="AL2387" s="9">
        <v>6283</v>
      </c>
      <c r="AM2387" s="9">
        <v>102</v>
      </c>
      <c r="AN2387" s="9">
        <v>61306</v>
      </c>
      <c r="AO2387" s="9">
        <v>1367</v>
      </c>
      <c r="AP2387" s="9">
        <v>267</v>
      </c>
      <c r="AQ2387" s="9">
        <v>99</v>
      </c>
      <c r="AR2387" s="9">
        <v>60510</v>
      </c>
      <c r="AS2387" s="9">
        <v>2529</v>
      </c>
      <c r="AT2387" s="10">
        <v>0</v>
      </c>
    </row>
    <row r="2388" spans="1:46" ht="28.5" x14ac:dyDescent="0.25">
      <c r="A2388" s="26" t="str">
        <f t="shared" si="74"/>
        <v>2018Registered nursesOntarioCommunity health</v>
      </c>
      <c r="B2388" s="24">
        <v>2018</v>
      </c>
      <c r="C2388" s="9" t="s">
        <v>7</v>
      </c>
      <c r="D2388" s="9" t="s">
        <v>172</v>
      </c>
      <c r="E2388" s="9" t="str">
        <f t="shared" si="75"/>
        <v>Ontario</v>
      </c>
      <c r="F2388" s="9" t="s">
        <v>182</v>
      </c>
      <c r="G2388" s="9" t="s">
        <v>11</v>
      </c>
      <c r="H2388" s="9">
        <v>16635</v>
      </c>
      <c r="I2388" s="9">
        <v>15764</v>
      </c>
      <c r="J2388" s="9">
        <v>871</v>
      </c>
      <c r="K2388" s="9">
        <v>0</v>
      </c>
      <c r="L2388" s="9">
        <v>162</v>
      </c>
      <c r="M2388" s="9">
        <v>1198</v>
      </c>
      <c r="N2388" s="9">
        <v>1629</v>
      </c>
      <c r="O2388" s="9">
        <v>1887</v>
      </c>
      <c r="P2388" s="9">
        <v>1929</v>
      </c>
      <c r="Q2388" s="9">
        <v>2277</v>
      </c>
      <c r="R2388" s="9">
        <v>2234</v>
      </c>
      <c r="S2388" s="9">
        <v>2251</v>
      </c>
      <c r="T2388" s="9">
        <v>1684</v>
      </c>
      <c r="U2388" s="9">
        <v>963</v>
      </c>
      <c r="V2388" s="9">
        <v>421</v>
      </c>
      <c r="W2388" s="9">
        <v>0</v>
      </c>
      <c r="X2388" s="9">
        <v>15262</v>
      </c>
      <c r="Y2388" s="9">
        <v>1356</v>
      </c>
      <c r="Z2388" s="9">
        <v>17</v>
      </c>
      <c r="AA2388" s="9">
        <v>3931</v>
      </c>
      <c r="AB2388" s="9">
        <v>3665</v>
      </c>
      <c r="AC2388" s="9">
        <v>4066</v>
      </c>
      <c r="AD2388" s="9">
        <v>4968</v>
      </c>
      <c r="AE2388" s="9">
        <v>5</v>
      </c>
      <c r="AF2388" s="9">
        <v>11870</v>
      </c>
      <c r="AG2388" s="9">
        <v>3380</v>
      </c>
      <c r="AH2388" s="9">
        <v>1385</v>
      </c>
      <c r="AI2388" s="9">
        <v>0</v>
      </c>
      <c r="AJ2388" s="9">
        <v>9296</v>
      </c>
      <c r="AK2388" s="9">
        <v>1210</v>
      </c>
      <c r="AL2388" s="9">
        <v>6107</v>
      </c>
      <c r="AM2388" s="9">
        <v>22</v>
      </c>
      <c r="AN2388" s="9">
        <v>12778</v>
      </c>
      <c r="AO2388" s="9">
        <v>3619</v>
      </c>
      <c r="AP2388" s="9">
        <v>197</v>
      </c>
      <c r="AQ2388" s="9">
        <v>41</v>
      </c>
      <c r="AR2388" s="9">
        <v>15572</v>
      </c>
      <c r="AS2388" s="9">
        <v>1063</v>
      </c>
      <c r="AT2388" s="10">
        <v>0</v>
      </c>
    </row>
    <row r="2389" spans="1:46" ht="57" x14ac:dyDescent="0.25">
      <c r="A2389" s="26" t="str">
        <f t="shared" si="74"/>
        <v>2018Registered nursesOntarioNursing home/long-term care</v>
      </c>
      <c r="B2389" s="24">
        <v>2018</v>
      </c>
      <c r="C2389" s="9" t="s">
        <v>7</v>
      </c>
      <c r="D2389" s="9" t="s">
        <v>172</v>
      </c>
      <c r="E2389" s="9" t="str">
        <f t="shared" si="75"/>
        <v>Ontario</v>
      </c>
      <c r="F2389" s="9" t="s">
        <v>181</v>
      </c>
      <c r="G2389" s="9" t="s">
        <v>12</v>
      </c>
      <c r="H2389" s="9">
        <v>7706</v>
      </c>
      <c r="I2389" s="9">
        <v>7219</v>
      </c>
      <c r="J2389" s="9">
        <v>487</v>
      </c>
      <c r="K2389" s="9">
        <v>0</v>
      </c>
      <c r="L2389" s="9">
        <v>133</v>
      </c>
      <c r="M2389" s="9">
        <v>610</v>
      </c>
      <c r="N2389" s="9">
        <v>706</v>
      </c>
      <c r="O2389" s="9">
        <v>610</v>
      </c>
      <c r="P2389" s="9">
        <v>727</v>
      </c>
      <c r="Q2389" s="9">
        <v>1142</v>
      </c>
      <c r="R2389" s="9">
        <v>1033</v>
      </c>
      <c r="S2389" s="9">
        <v>1025</v>
      </c>
      <c r="T2389" s="9">
        <v>1029</v>
      </c>
      <c r="U2389" s="9">
        <v>506</v>
      </c>
      <c r="V2389" s="9">
        <v>185</v>
      </c>
      <c r="W2389" s="9">
        <v>0</v>
      </c>
      <c r="X2389" s="9">
        <v>5838</v>
      </c>
      <c r="Y2389" s="9">
        <v>1852</v>
      </c>
      <c r="Z2389" s="9">
        <v>16</v>
      </c>
      <c r="AA2389" s="9">
        <v>1975</v>
      </c>
      <c r="AB2389" s="9">
        <v>1345</v>
      </c>
      <c r="AC2389" s="9">
        <v>2152</v>
      </c>
      <c r="AD2389" s="9">
        <v>2232</v>
      </c>
      <c r="AE2389" s="9">
        <v>2</v>
      </c>
      <c r="AF2389" s="9">
        <v>4891</v>
      </c>
      <c r="AG2389" s="9">
        <v>2226</v>
      </c>
      <c r="AH2389" s="9">
        <v>589</v>
      </c>
      <c r="AI2389" s="9">
        <v>0</v>
      </c>
      <c r="AJ2389" s="9">
        <v>5300</v>
      </c>
      <c r="AK2389" s="9">
        <v>1251</v>
      </c>
      <c r="AL2389" s="9">
        <v>1144</v>
      </c>
      <c r="AM2389" s="9">
        <v>11</v>
      </c>
      <c r="AN2389" s="9">
        <v>7200</v>
      </c>
      <c r="AO2389" s="9">
        <v>456</v>
      </c>
      <c r="AP2389" s="9">
        <v>35</v>
      </c>
      <c r="AQ2389" s="9">
        <v>15</v>
      </c>
      <c r="AR2389" s="9">
        <v>6669</v>
      </c>
      <c r="AS2389" s="9">
        <v>1037</v>
      </c>
      <c r="AT2389" s="10">
        <v>0</v>
      </c>
    </row>
    <row r="2390" spans="1:46" ht="42.75" x14ac:dyDescent="0.25">
      <c r="A2390" s="26" t="str">
        <f t="shared" si="74"/>
        <v>2018Registered nursesOntarioOther places of work</v>
      </c>
      <c r="B2390" s="24">
        <v>2018</v>
      </c>
      <c r="C2390" s="9" t="s">
        <v>7</v>
      </c>
      <c r="D2390" s="9" t="s">
        <v>172</v>
      </c>
      <c r="E2390" s="9" t="str">
        <f t="shared" si="75"/>
        <v>Ontario</v>
      </c>
      <c r="F2390" s="9" t="s">
        <v>183</v>
      </c>
      <c r="G2390" s="9" t="s">
        <v>13</v>
      </c>
      <c r="H2390" s="9">
        <v>11426</v>
      </c>
      <c r="I2390" s="9">
        <v>10699</v>
      </c>
      <c r="J2390" s="9">
        <v>727</v>
      </c>
      <c r="K2390" s="9">
        <v>0</v>
      </c>
      <c r="L2390" s="9">
        <v>52</v>
      </c>
      <c r="M2390" s="9">
        <v>522</v>
      </c>
      <c r="N2390" s="9">
        <v>1089</v>
      </c>
      <c r="O2390" s="9">
        <v>1121</v>
      </c>
      <c r="P2390" s="9">
        <v>1121</v>
      </c>
      <c r="Q2390" s="9">
        <v>1400</v>
      </c>
      <c r="R2390" s="9">
        <v>1551</v>
      </c>
      <c r="S2390" s="9">
        <v>1660</v>
      </c>
      <c r="T2390" s="9">
        <v>1464</v>
      </c>
      <c r="U2390" s="9">
        <v>923</v>
      </c>
      <c r="V2390" s="9">
        <v>523</v>
      </c>
      <c r="W2390" s="9">
        <v>0</v>
      </c>
      <c r="X2390" s="9">
        <v>10600</v>
      </c>
      <c r="Y2390" s="9">
        <v>817</v>
      </c>
      <c r="Z2390" s="9">
        <v>9</v>
      </c>
      <c r="AA2390" s="9">
        <v>2094</v>
      </c>
      <c r="AB2390" s="9">
        <v>2308</v>
      </c>
      <c r="AC2390" s="9">
        <v>2710</v>
      </c>
      <c r="AD2390" s="9">
        <v>4311</v>
      </c>
      <c r="AE2390" s="9">
        <v>3</v>
      </c>
      <c r="AF2390" s="9">
        <v>7292</v>
      </c>
      <c r="AG2390" s="9">
        <v>2955</v>
      </c>
      <c r="AH2390" s="9">
        <v>1179</v>
      </c>
      <c r="AI2390" s="9">
        <v>0</v>
      </c>
      <c r="AJ2390" s="9">
        <v>4224</v>
      </c>
      <c r="AK2390" s="9">
        <v>695</v>
      </c>
      <c r="AL2390" s="9">
        <v>6491</v>
      </c>
      <c r="AM2390" s="9">
        <v>16</v>
      </c>
      <c r="AN2390" s="9">
        <v>8287</v>
      </c>
      <c r="AO2390" s="9">
        <v>1258</v>
      </c>
      <c r="AP2390" s="9">
        <v>1793</v>
      </c>
      <c r="AQ2390" s="9">
        <v>88</v>
      </c>
      <c r="AR2390" s="9">
        <v>10506</v>
      </c>
      <c r="AS2390" s="9">
        <v>920</v>
      </c>
      <c r="AT2390" s="10">
        <v>0</v>
      </c>
    </row>
    <row r="2391" spans="1:46" ht="42.75" x14ac:dyDescent="0.25">
      <c r="A2391" s="26" t="str">
        <f t="shared" si="74"/>
        <v>2018Registered nursesOntarioUnknown places of work</v>
      </c>
      <c r="B2391" s="24">
        <v>2018</v>
      </c>
      <c r="C2391" s="9" t="s">
        <v>7</v>
      </c>
      <c r="D2391" s="9" t="s">
        <v>172</v>
      </c>
      <c r="E2391" s="9" t="str">
        <f t="shared" si="75"/>
        <v>Ontario</v>
      </c>
      <c r="F2391" s="9" t="s">
        <v>184</v>
      </c>
      <c r="G2391" s="9" t="s">
        <v>49</v>
      </c>
      <c r="H2391" s="9">
        <v>40</v>
      </c>
      <c r="I2391" s="9">
        <v>38</v>
      </c>
      <c r="J2391" s="9">
        <v>2</v>
      </c>
      <c r="K2391" s="9">
        <v>0</v>
      </c>
      <c r="L2391" s="9">
        <v>1</v>
      </c>
      <c r="M2391" s="9">
        <v>7</v>
      </c>
      <c r="N2391" s="9">
        <v>3</v>
      </c>
      <c r="O2391" s="9">
        <v>3</v>
      </c>
      <c r="P2391" s="9">
        <v>2</v>
      </c>
      <c r="Q2391" s="9">
        <v>5</v>
      </c>
      <c r="R2391" s="9">
        <v>4</v>
      </c>
      <c r="S2391" s="9">
        <v>4</v>
      </c>
      <c r="T2391" s="9">
        <v>7</v>
      </c>
      <c r="U2391" s="9">
        <v>2</v>
      </c>
      <c r="V2391" s="9">
        <v>2</v>
      </c>
      <c r="W2391" s="9">
        <v>0</v>
      </c>
      <c r="X2391" s="9">
        <v>38</v>
      </c>
      <c r="Y2391" s="9">
        <v>2</v>
      </c>
      <c r="Z2391" s="9">
        <v>0</v>
      </c>
      <c r="AA2391" s="9">
        <v>14</v>
      </c>
      <c r="AB2391" s="9">
        <v>6</v>
      </c>
      <c r="AC2391" s="9">
        <v>5</v>
      </c>
      <c r="AD2391" s="9">
        <v>15</v>
      </c>
      <c r="AE2391" s="9">
        <v>0</v>
      </c>
      <c r="AF2391" s="9">
        <v>20</v>
      </c>
      <c r="AG2391" s="9">
        <v>13</v>
      </c>
      <c r="AH2391" s="9">
        <v>7</v>
      </c>
      <c r="AI2391" s="9">
        <v>0</v>
      </c>
      <c r="AJ2391" s="9">
        <v>10</v>
      </c>
      <c r="AK2391" s="9">
        <v>2</v>
      </c>
      <c r="AL2391" s="9">
        <v>3</v>
      </c>
      <c r="AM2391" s="9">
        <v>25</v>
      </c>
      <c r="AN2391" s="9">
        <v>14</v>
      </c>
      <c r="AO2391" s="9">
        <v>3</v>
      </c>
      <c r="AP2391" s="9">
        <v>0</v>
      </c>
      <c r="AQ2391" s="9">
        <v>23</v>
      </c>
      <c r="AR2391" s="9">
        <v>37</v>
      </c>
      <c r="AS2391" s="9">
        <v>3</v>
      </c>
      <c r="AT2391" s="10">
        <v>0</v>
      </c>
    </row>
    <row r="2392" spans="1:46" ht="42.75" x14ac:dyDescent="0.25">
      <c r="A2392" s="26" t="str">
        <f t="shared" si="74"/>
        <v>2018Registered nursesManitobaAll places of work</v>
      </c>
      <c r="B2392" s="24">
        <v>2018</v>
      </c>
      <c r="C2392" s="9" t="s">
        <v>7</v>
      </c>
      <c r="D2392" s="9" t="s">
        <v>173</v>
      </c>
      <c r="E2392" s="9" t="str">
        <f t="shared" si="75"/>
        <v>Manitoba</v>
      </c>
      <c r="F2392" s="9" t="s">
        <v>179</v>
      </c>
      <c r="G2392" s="9" t="s">
        <v>9</v>
      </c>
      <c r="H2392" s="9">
        <v>11844</v>
      </c>
      <c r="I2392" s="9">
        <v>0</v>
      </c>
      <c r="J2392" s="9">
        <v>0</v>
      </c>
      <c r="K2392" s="9">
        <v>11844</v>
      </c>
      <c r="L2392" s="9">
        <v>290</v>
      </c>
      <c r="M2392" s="9">
        <v>1324</v>
      </c>
      <c r="N2392" s="9">
        <v>1744</v>
      </c>
      <c r="O2392" s="9">
        <v>1437</v>
      </c>
      <c r="P2392" s="9">
        <v>1317</v>
      </c>
      <c r="Q2392" s="9">
        <v>1437</v>
      </c>
      <c r="R2392" s="9">
        <v>1531</v>
      </c>
      <c r="S2392" s="9">
        <v>1377</v>
      </c>
      <c r="T2392" s="9">
        <v>970</v>
      </c>
      <c r="U2392" s="9">
        <v>314</v>
      </c>
      <c r="V2392" s="9">
        <v>103</v>
      </c>
      <c r="W2392" s="9">
        <v>0</v>
      </c>
      <c r="X2392" s="9">
        <v>10675</v>
      </c>
      <c r="Y2392" s="9">
        <v>1168</v>
      </c>
      <c r="Z2392" s="9">
        <v>1</v>
      </c>
      <c r="AA2392" s="9">
        <v>4003</v>
      </c>
      <c r="AB2392" s="9">
        <v>2738</v>
      </c>
      <c r="AC2392" s="9">
        <v>2529</v>
      </c>
      <c r="AD2392" s="9">
        <v>2574</v>
      </c>
      <c r="AE2392" s="9">
        <v>0</v>
      </c>
      <c r="AF2392" s="9">
        <v>5341</v>
      </c>
      <c r="AG2392" s="9">
        <v>5418</v>
      </c>
      <c r="AH2392" s="9">
        <v>1030</v>
      </c>
      <c r="AI2392" s="9">
        <v>55</v>
      </c>
      <c r="AJ2392" s="9">
        <v>9260</v>
      </c>
      <c r="AK2392" s="9">
        <v>770</v>
      </c>
      <c r="AL2392" s="9">
        <v>1779</v>
      </c>
      <c r="AM2392" s="9">
        <v>35</v>
      </c>
      <c r="AN2392" s="9">
        <v>10340</v>
      </c>
      <c r="AO2392" s="9">
        <v>730</v>
      </c>
      <c r="AP2392" s="9">
        <v>697</v>
      </c>
      <c r="AQ2392" s="9">
        <v>77</v>
      </c>
      <c r="AR2392" s="9">
        <v>9414</v>
      </c>
      <c r="AS2392" s="9">
        <v>2423</v>
      </c>
      <c r="AT2392" s="10">
        <v>7</v>
      </c>
    </row>
    <row r="2393" spans="1:46" ht="28.5" x14ac:dyDescent="0.25">
      <c r="A2393" s="26" t="str">
        <f t="shared" si="74"/>
        <v>2018Registered nursesManitobaHospital</v>
      </c>
      <c r="B2393" s="24">
        <v>2018</v>
      </c>
      <c r="C2393" s="9" t="s">
        <v>7</v>
      </c>
      <c r="D2393" s="9" t="s">
        <v>173</v>
      </c>
      <c r="E2393" s="9" t="str">
        <f t="shared" si="75"/>
        <v>Manitoba</v>
      </c>
      <c r="F2393" s="9" t="s">
        <v>180</v>
      </c>
      <c r="G2393" s="9" t="s">
        <v>10</v>
      </c>
      <c r="H2393" s="9">
        <v>7233</v>
      </c>
      <c r="I2393" s="9">
        <v>0</v>
      </c>
      <c r="J2393" s="9">
        <v>0</v>
      </c>
      <c r="K2393" s="9">
        <v>7233</v>
      </c>
      <c r="L2393" s="9">
        <v>262</v>
      </c>
      <c r="M2393" s="9">
        <v>1116</v>
      </c>
      <c r="N2393" s="9">
        <v>1281</v>
      </c>
      <c r="O2393" s="9">
        <v>942</v>
      </c>
      <c r="P2393" s="9">
        <v>774</v>
      </c>
      <c r="Q2393" s="9">
        <v>728</v>
      </c>
      <c r="R2393" s="9">
        <v>841</v>
      </c>
      <c r="S2393" s="9">
        <v>682</v>
      </c>
      <c r="T2393" s="9">
        <v>455</v>
      </c>
      <c r="U2393" s="9">
        <v>115</v>
      </c>
      <c r="V2393" s="9">
        <v>37</v>
      </c>
      <c r="W2393" s="9">
        <v>0</v>
      </c>
      <c r="X2393" s="9">
        <v>6583</v>
      </c>
      <c r="Y2393" s="9">
        <v>650</v>
      </c>
      <c r="Z2393" s="9">
        <v>0</v>
      </c>
      <c r="AA2393" s="9">
        <v>3114</v>
      </c>
      <c r="AB2393" s="9">
        <v>1609</v>
      </c>
      <c r="AC2393" s="9">
        <v>1268</v>
      </c>
      <c r="AD2393" s="9">
        <v>1242</v>
      </c>
      <c r="AE2393" s="9">
        <v>0</v>
      </c>
      <c r="AF2393" s="9">
        <v>3016</v>
      </c>
      <c r="AG2393" s="9">
        <v>3611</v>
      </c>
      <c r="AH2393" s="9">
        <v>574</v>
      </c>
      <c r="AI2393" s="9">
        <v>32</v>
      </c>
      <c r="AJ2393" s="9">
        <v>6349</v>
      </c>
      <c r="AK2393" s="9">
        <v>289</v>
      </c>
      <c r="AL2393" s="9">
        <v>578</v>
      </c>
      <c r="AM2393" s="9">
        <v>17</v>
      </c>
      <c r="AN2393" s="9">
        <v>6663</v>
      </c>
      <c r="AO2393" s="9">
        <v>308</v>
      </c>
      <c r="AP2393" s="9">
        <v>220</v>
      </c>
      <c r="AQ2393" s="9">
        <v>42</v>
      </c>
      <c r="AR2393" s="9">
        <v>5927</v>
      </c>
      <c r="AS2393" s="9">
        <v>1301</v>
      </c>
      <c r="AT2393" s="10">
        <v>5</v>
      </c>
    </row>
    <row r="2394" spans="1:46" ht="28.5" x14ac:dyDescent="0.25">
      <c r="A2394" s="26" t="str">
        <f t="shared" si="74"/>
        <v>2018Registered nursesManitobaCommunity health</v>
      </c>
      <c r="B2394" s="24">
        <v>2018</v>
      </c>
      <c r="C2394" s="9" t="s">
        <v>7</v>
      </c>
      <c r="D2394" s="9" t="s">
        <v>173</v>
      </c>
      <c r="E2394" s="9" t="str">
        <f t="shared" si="75"/>
        <v>Manitoba</v>
      </c>
      <c r="F2394" s="9" t="s">
        <v>182</v>
      </c>
      <c r="G2394" s="9" t="s">
        <v>11</v>
      </c>
      <c r="H2394" s="9">
        <v>1900</v>
      </c>
      <c r="I2394" s="9">
        <v>0</v>
      </c>
      <c r="J2394" s="9">
        <v>0</v>
      </c>
      <c r="K2394" s="9">
        <v>1900</v>
      </c>
      <c r="L2394" s="9">
        <v>9</v>
      </c>
      <c r="M2394" s="9">
        <v>81</v>
      </c>
      <c r="N2394" s="9">
        <v>206</v>
      </c>
      <c r="O2394" s="9">
        <v>250</v>
      </c>
      <c r="P2394" s="9">
        <v>255</v>
      </c>
      <c r="Q2394" s="9">
        <v>281</v>
      </c>
      <c r="R2394" s="9">
        <v>298</v>
      </c>
      <c r="S2394" s="9">
        <v>274</v>
      </c>
      <c r="T2394" s="9">
        <v>170</v>
      </c>
      <c r="U2394" s="9">
        <v>60</v>
      </c>
      <c r="V2394" s="9">
        <v>16</v>
      </c>
      <c r="W2394" s="9">
        <v>0</v>
      </c>
      <c r="X2394" s="9">
        <v>1827</v>
      </c>
      <c r="Y2394" s="9">
        <v>73</v>
      </c>
      <c r="Z2394" s="9">
        <v>0</v>
      </c>
      <c r="AA2394" s="9">
        <v>393</v>
      </c>
      <c r="AB2394" s="9">
        <v>529</v>
      </c>
      <c r="AC2394" s="9">
        <v>502</v>
      </c>
      <c r="AD2394" s="9">
        <v>476</v>
      </c>
      <c r="AE2394" s="9">
        <v>0</v>
      </c>
      <c r="AF2394" s="9">
        <v>960</v>
      </c>
      <c r="AG2394" s="9">
        <v>774</v>
      </c>
      <c r="AH2394" s="9">
        <v>161</v>
      </c>
      <c r="AI2394" s="9">
        <v>5</v>
      </c>
      <c r="AJ2394" s="9">
        <v>1453</v>
      </c>
      <c r="AK2394" s="9">
        <v>122</v>
      </c>
      <c r="AL2394" s="9">
        <v>325</v>
      </c>
      <c r="AM2394" s="9">
        <v>0</v>
      </c>
      <c r="AN2394" s="9">
        <v>1782</v>
      </c>
      <c r="AO2394" s="9">
        <v>60</v>
      </c>
      <c r="AP2394" s="9">
        <v>53</v>
      </c>
      <c r="AQ2394" s="9">
        <v>5</v>
      </c>
      <c r="AR2394" s="9">
        <v>1344</v>
      </c>
      <c r="AS2394" s="9">
        <v>555</v>
      </c>
      <c r="AT2394" s="10">
        <v>1</v>
      </c>
    </row>
    <row r="2395" spans="1:46" ht="57" x14ac:dyDescent="0.25">
      <c r="A2395" s="26" t="str">
        <f t="shared" si="74"/>
        <v>2018Registered nursesManitobaNursing home/long-term care</v>
      </c>
      <c r="B2395" s="24">
        <v>2018</v>
      </c>
      <c r="C2395" s="9" t="s">
        <v>7</v>
      </c>
      <c r="D2395" s="9" t="s">
        <v>173</v>
      </c>
      <c r="E2395" s="9" t="str">
        <f t="shared" si="75"/>
        <v>Manitoba</v>
      </c>
      <c r="F2395" s="9" t="s">
        <v>181</v>
      </c>
      <c r="G2395" s="9" t="s">
        <v>12</v>
      </c>
      <c r="H2395" s="9">
        <v>1358</v>
      </c>
      <c r="I2395" s="9">
        <v>0</v>
      </c>
      <c r="J2395" s="9">
        <v>0</v>
      </c>
      <c r="K2395" s="9">
        <v>1358</v>
      </c>
      <c r="L2395" s="9">
        <v>17</v>
      </c>
      <c r="M2395" s="9">
        <v>95</v>
      </c>
      <c r="N2395" s="9">
        <v>159</v>
      </c>
      <c r="O2395" s="9">
        <v>111</v>
      </c>
      <c r="P2395" s="9">
        <v>145</v>
      </c>
      <c r="Q2395" s="9">
        <v>212</v>
      </c>
      <c r="R2395" s="9">
        <v>164</v>
      </c>
      <c r="S2395" s="9">
        <v>194</v>
      </c>
      <c r="T2395" s="9">
        <v>173</v>
      </c>
      <c r="U2395" s="9">
        <v>64</v>
      </c>
      <c r="V2395" s="9">
        <v>24</v>
      </c>
      <c r="W2395" s="9">
        <v>0</v>
      </c>
      <c r="X2395" s="9">
        <v>977</v>
      </c>
      <c r="Y2395" s="9">
        <v>380</v>
      </c>
      <c r="Z2395" s="9">
        <v>1</v>
      </c>
      <c r="AA2395" s="9">
        <v>321</v>
      </c>
      <c r="AB2395" s="9">
        <v>283</v>
      </c>
      <c r="AC2395" s="9">
        <v>396</v>
      </c>
      <c r="AD2395" s="9">
        <v>358</v>
      </c>
      <c r="AE2395" s="9">
        <v>0</v>
      </c>
      <c r="AF2395" s="9">
        <v>546</v>
      </c>
      <c r="AG2395" s="9">
        <v>662</v>
      </c>
      <c r="AH2395" s="9">
        <v>142</v>
      </c>
      <c r="AI2395" s="9">
        <v>8</v>
      </c>
      <c r="AJ2395" s="9">
        <v>1009</v>
      </c>
      <c r="AK2395" s="9">
        <v>221</v>
      </c>
      <c r="AL2395" s="9">
        <v>123</v>
      </c>
      <c r="AM2395" s="9">
        <v>5</v>
      </c>
      <c r="AN2395" s="9">
        <v>1193</v>
      </c>
      <c r="AO2395" s="9">
        <v>126</v>
      </c>
      <c r="AP2395" s="9">
        <v>29</v>
      </c>
      <c r="AQ2395" s="9">
        <v>10</v>
      </c>
      <c r="AR2395" s="9">
        <v>1006</v>
      </c>
      <c r="AS2395" s="9">
        <v>351</v>
      </c>
      <c r="AT2395" s="10">
        <v>1</v>
      </c>
    </row>
    <row r="2396" spans="1:46" ht="42.75" x14ac:dyDescent="0.25">
      <c r="A2396" s="26" t="str">
        <f t="shared" si="74"/>
        <v>2018Registered nursesManitobaOther places of work</v>
      </c>
      <c r="B2396" s="24">
        <v>2018</v>
      </c>
      <c r="C2396" s="9" t="s">
        <v>7</v>
      </c>
      <c r="D2396" s="9" t="s">
        <v>173</v>
      </c>
      <c r="E2396" s="9" t="str">
        <f t="shared" si="75"/>
        <v>Manitoba</v>
      </c>
      <c r="F2396" s="9" t="s">
        <v>183</v>
      </c>
      <c r="G2396" s="9" t="s">
        <v>13</v>
      </c>
      <c r="H2396" s="9">
        <v>1320</v>
      </c>
      <c r="I2396" s="9">
        <v>0</v>
      </c>
      <c r="J2396" s="9">
        <v>0</v>
      </c>
      <c r="K2396" s="9">
        <v>1320</v>
      </c>
      <c r="L2396" s="9">
        <v>2</v>
      </c>
      <c r="M2396" s="9">
        <v>30</v>
      </c>
      <c r="N2396" s="9">
        <v>95</v>
      </c>
      <c r="O2396" s="9">
        <v>127</v>
      </c>
      <c r="P2396" s="9">
        <v>143</v>
      </c>
      <c r="Q2396" s="9">
        <v>213</v>
      </c>
      <c r="R2396" s="9">
        <v>219</v>
      </c>
      <c r="S2396" s="9">
        <v>220</v>
      </c>
      <c r="T2396" s="9">
        <v>171</v>
      </c>
      <c r="U2396" s="9">
        <v>74</v>
      </c>
      <c r="V2396" s="9">
        <v>26</v>
      </c>
      <c r="W2396" s="9">
        <v>0</v>
      </c>
      <c r="X2396" s="9">
        <v>1256</v>
      </c>
      <c r="Y2396" s="9">
        <v>64</v>
      </c>
      <c r="Z2396" s="9">
        <v>0</v>
      </c>
      <c r="AA2396" s="9">
        <v>166</v>
      </c>
      <c r="AB2396" s="9">
        <v>311</v>
      </c>
      <c r="AC2396" s="9">
        <v>357</v>
      </c>
      <c r="AD2396" s="9">
        <v>486</v>
      </c>
      <c r="AE2396" s="9">
        <v>0</v>
      </c>
      <c r="AF2396" s="9">
        <v>811</v>
      </c>
      <c r="AG2396" s="9">
        <v>352</v>
      </c>
      <c r="AH2396" s="9">
        <v>149</v>
      </c>
      <c r="AI2396" s="9">
        <v>8</v>
      </c>
      <c r="AJ2396" s="9">
        <v>425</v>
      </c>
      <c r="AK2396" s="9">
        <v>138</v>
      </c>
      <c r="AL2396" s="9">
        <v>753</v>
      </c>
      <c r="AM2396" s="9">
        <v>4</v>
      </c>
      <c r="AN2396" s="9">
        <v>679</v>
      </c>
      <c r="AO2396" s="9">
        <v>235</v>
      </c>
      <c r="AP2396" s="9">
        <v>394</v>
      </c>
      <c r="AQ2396" s="9">
        <v>12</v>
      </c>
      <c r="AR2396" s="9">
        <v>1109</v>
      </c>
      <c r="AS2396" s="9">
        <v>211</v>
      </c>
      <c r="AT2396" s="10">
        <v>0</v>
      </c>
    </row>
    <row r="2397" spans="1:46" ht="42.75" x14ac:dyDescent="0.25">
      <c r="A2397" s="26" t="str">
        <f t="shared" si="74"/>
        <v>2018Registered nursesManitobaUnknown places of work</v>
      </c>
      <c r="B2397" s="24">
        <v>2018</v>
      </c>
      <c r="C2397" s="9" t="s">
        <v>7</v>
      </c>
      <c r="D2397" s="9" t="s">
        <v>173</v>
      </c>
      <c r="E2397" s="9" t="str">
        <f t="shared" si="75"/>
        <v>Manitoba</v>
      </c>
      <c r="F2397" s="9" t="s">
        <v>184</v>
      </c>
      <c r="G2397" s="9" t="s">
        <v>49</v>
      </c>
      <c r="H2397" s="9">
        <v>33</v>
      </c>
      <c r="I2397" s="9">
        <v>0</v>
      </c>
      <c r="J2397" s="9">
        <v>0</v>
      </c>
      <c r="K2397" s="9">
        <v>33</v>
      </c>
      <c r="L2397" s="9">
        <v>0</v>
      </c>
      <c r="M2397" s="9">
        <v>2</v>
      </c>
      <c r="N2397" s="9">
        <v>3</v>
      </c>
      <c r="O2397" s="9">
        <v>7</v>
      </c>
      <c r="P2397" s="9">
        <v>0</v>
      </c>
      <c r="Q2397" s="9">
        <v>3</v>
      </c>
      <c r="R2397" s="9">
        <v>9</v>
      </c>
      <c r="S2397" s="9">
        <v>7</v>
      </c>
      <c r="T2397" s="9">
        <v>1</v>
      </c>
      <c r="U2397" s="9">
        <v>1</v>
      </c>
      <c r="V2397" s="9">
        <v>0</v>
      </c>
      <c r="W2397" s="9">
        <v>0</v>
      </c>
      <c r="X2397" s="9">
        <v>32</v>
      </c>
      <c r="Y2397" s="9">
        <v>1</v>
      </c>
      <c r="Z2397" s="9">
        <v>0</v>
      </c>
      <c r="AA2397" s="9">
        <v>9</v>
      </c>
      <c r="AB2397" s="9">
        <v>6</v>
      </c>
      <c r="AC2397" s="9">
        <v>6</v>
      </c>
      <c r="AD2397" s="9">
        <v>12</v>
      </c>
      <c r="AE2397" s="9">
        <v>0</v>
      </c>
      <c r="AF2397" s="9">
        <v>8</v>
      </c>
      <c r="AG2397" s="9">
        <v>19</v>
      </c>
      <c r="AH2397" s="9">
        <v>4</v>
      </c>
      <c r="AI2397" s="9">
        <v>2</v>
      </c>
      <c r="AJ2397" s="9">
        <v>24</v>
      </c>
      <c r="AK2397" s="9">
        <v>0</v>
      </c>
      <c r="AL2397" s="9">
        <v>0</v>
      </c>
      <c r="AM2397" s="9">
        <v>9</v>
      </c>
      <c r="AN2397" s="9">
        <v>23</v>
      </c>
      <c r="AO2397" s="9">
        <v>1</v>
      </c>
      <c r="AP2397" s="9">
        <v>1</v>
      </c>
      <c r="AQ2397" s="9">
        <v>8</v>
      </c>
      <c r="AR2397" s="9">
        <v>28</v>
      </c>
      <c r="AS2397" s="9">
        <v>5</v>
      </c>
      <c r="AT2397" s="10">
        <v>0</v>
      </c>
    </row>
    <row r="2398" spans="1:46" ht="42.75" x14ac:dyDescent="0.25">
      <c r="A2398" s="26" t="str">
        <f t="shared" si="74"/>
        <v>2018Registered nursesSaskatchewanAll places of work</v>
      </c>
      <c r="B2398" s="24">
        <v>2018</v>
      </c>
      <c r="C2398" s="9" t="s">
        <v>7</v>
      </c>
      <c r="D2398" s="9" t="s">
        <v>174</v>
      </c>
      <c r="E2398" s="9" t="str">
        <f t="shared" si="75"/>
        <v>Saskatchewan</v>
      </c>
      <c r="F2398" s="9" t="s">
        <v>179</v>
      </c>
      <c r="G2398" s="9" t="s">
        <v>9</v>
      </c>
      <c r="H2398" s="9">
        <v>10760</v>
      </c>
      <c r="I2398" s="9">
        <v>10003</v>
      </c>
      <c r="J2398" s="9">
        <v>757</v>
      </c>
      <c r="K2398" s="9">
        <v>0</v>
      </c>
      <c r="L2398" s="9">
        <v>329</v>
      </c>
      <c r="M2398" s="9">
        <v>1559</v>
      </c>
      <c r="N2398" s="9">
        <v>1786</v>
      </c>
      <c r="O2398" s="9">
        <v>1458</v>
      </c>
      <c r="P2398" s="9">
        <v>1002</v>
      </c>
      <c r="Q2398" s="9">
        <v>1116</v>
      </c>
      <c r="R2398" s="9">
        <v>1059</v>
      </c>
      <c r="S2398" s="9">
        <v>1132</v>
      </c>
      <c r="T2398" s="9">
        <v>855</v>
      </c>
      <c r="U2398" s="9">
        <v>358</v>
      </c>
      <c r="V2398" s="9">
        <v>106</v>
      </c>
      <c r="W2398" s="9">
        <v>0</v>
      </c>
      <c r="X2398" s="9">
        <v>9832</v>
      </c>
      <c r="Y2398" s="9">
        <v>916</v>
      </c>
      <c r="Z2398" s="9">
        <v>12</v>
      </c>
      <c r="AA2398" s="9">
        <v>4254</v>
      </c>
      <c r="AB2398" s="9">
        <v>2237</v>
      </c>
      <c r="AC2398" s="9">
        <v>1983</v>
      </c>
      <c r="AD2398" s="9">
        <v>2286</v>
      </c>
      <c r="AE2398" s="9">
        <v>0</v>
      </c>
      <c r="AF2398" s="9">
        <v>6296</v>
      </c>
      <c r="AG2398" s="9">
        <v>2949</v>
      </c>
      <c r="AH2398" s="9">
        <v>1515</v>
      </c>
      <c r="AI2398" s="9">
        <v>0</v>
      </c>
      <c r="AJ2398" s="9">
        <v>8363</v>
      </c>
      <c r="AK2398" s="9">
        <v>506</v>
      </c>
      <c r="AL2398" s="9">
        <v>1507</v>
      </c>
      <c r="AM2398" s="9">
        <v>384</v>
      </c>
      <c r="AN2398" s="9">
        <v>9609</v>
      </c>
      <c r="AO2398" s="9">
        <v>241</v>
      </c>
      <c r="AP2398" s="9">
        <v>524</v>
      </c>
      <c r="AQ2398" s="9">
        <v>386</v>
      </c>
      <c r="AR2398" s="9">
        <v>8404</v>
      </c>
      <c r="AS2398" s="9">
        <v>2340</v>
      </c>
      <c r="AT2398" s="10">
        <v>16</v>
      </c>
    </row>
    <row r="2399" spans="1:46" ht="28.5" x14ac:dyDescent="0.25">
      <c r="A2399" s="26" t="str">
        <f t="shared" si="74"/>
        <v>2018Registered nursesSaskatchewanHospital</v>
      </c>
      <c r="B2399" s="24">
        <v>2018</v>
      </c>
      <c r="C2399" s="9" t="s">
        <v>7</v>
      </c>
      <c r="D2399" s="9" t="s">
        <v>174</v>
      </c>
      <c r="E2399" s="9" t="str">
        <f t="shared" si="75"/>
        <v>Saskatchewan</v>
      </c>
      <c r="F2399" s="9" t="s">
        <v>180</v>
      </c>
      <c r="G2399" s="9" t="s">
        <v>10</v>
      </c>
      <c r="H2399" s="9">
        <v>6358</v>
      </c>
      <c r="I2399" s="9">
        <v>5873</v>
      </c>
      <c r="J2399" s="9">
        <v>485</v>
      </c>
      <c r="K2399" s="9">
        <v>0</v>
      </c>
      <c r="L2399" s="9">
        <v>250</v>
      </c>
      <c r="M2399" s="9">
        <v>1238</v>
      </c>
      <c r="N2399" s="9">
        <v>1306</v>
      </c>
      <c r="O2399" s="9">
        <v>963</v>
      </c>
      <c r="P2399" s="9">
        <v>571</v>
      </c>
      <c r="Q2399" s="9">
        <v>542</v>
      </c>
      <c r="R2399" s="9">
        <v>487</v>
      </c>
      <c r="S2399" s="9">
        <v>517</v>
      </c>
      <c r="T2399" s="9">
        <v>327</v>
      </c>
      <c r="U2399" s="9">
        <v>121</v>
      </c>
      <c r="V2399" s="9">
        <v>36</v>
      </c>
      <c r="W2399" s="9">
        <v>0</v>
      </c>
      <c r="X2399" s="9">
        <v>5786</v>
      </c>
      <c r="Y2399" s="9">
        <v>567</v>
      </c>
      <c r="Z2399" s="9">
        <v>5</v>
      </c>
      <c r="AA2399" s="9">
        <v>3154</v>
      </c>
      <c r="AB2399" s="9">
        <v>1365</v>
      </c>
      <c r="AC2399" s="9">
        <v>901</v>
      </c>
      <c r="AD2399" s="9">
        <v>938</v>
      </c>
      <c r="AE2399" s="9">
        <v>0</v>
      </c>
      <c r="AF2399" s="9">
        <v>3760</v>
      </c>
      <c r="AG2399" s="9">
        <v>1667</v>
      </c>
      <c r="AH2399" s="9">
        <v>931</v>
      </c>
      <c r="AI2399" s="9">
        <v>0</v>
      </c>
      <c r="AJ2399" s="9">
        <v>5736</v>
      </c>
      <c r="AK2399" s="9">
        <v>180</v>
      </c>
      <c r="AL2399" s="9">
        <v>442</v>
      </c>
      <c r="AM2399" s="9">
        <v>0</v>
      </c>
      <c r="AN2399" s="9">
        <v>6201</v>
      </c>
      <c r="AO2399" s="9">
        <v>58</v>
      </c>
      <c r="AP2399" s="9">
        <v>98</v>
      </c>
      <c r="AQ2399" s="9">
        <v>1</v>
      </c>
      <c r="AR2399" s="9">
        <v>5283</v>
      </c>
      <c r="AS2399" s="9">
        <v>1075</v>
      </c>
      <c r="AT2399" s="10">
        <v>0</v>
      </c>
    </row>
    <row r="2400" spans="1:46" ht="28.5" x14ac:dyDescent="0.25">
      <c r="A2400" s="26" t="str">
        <f t="shared" si="74"/>
        <v>2018Registered nursesSaskatchewanCommunity health</v>
      </c>
      <c r="B2400" s="24">
        <v>2018</v>
      </c>
      <c r="C2400" s="9" t="s">
        <v>7</v>
      </c>
      <c r="D2400" s="9" t="s">
        <v>174</v>
      </c>
      <c r="E2400" s="9" t="str">
        <f t="shared" si="75"/>
        <v>Saskatchewan</v>
      </c>
      <c r="F2400" s="9" t="s">
        <v>182</v>
      </c>
      <c r="G2400" s="9" t="s">
        <v>11</v>
      </c>
      <c r="H2400" s="9">
        <v>1800</v>
      </c>
      <c r="I2400" s="9">
        <v>1732</v>
      </c>
      <c r="J2400" s="9">
        <v>68</v>
      </c>
      <c r="K2400" s="9">
        <v>0</v>
      </c>
      <c r="L2400" s="9">
        <v>14</v>
      </c>
      <c r="M2400" s="9">
        <v>90</v>
      </c>
      <c r="N2400" s="9">
        <v>182</v>
      </c>
      <c r="O2400" s="9">
        <v>238</v>
      </c>
      <c r="P2400" s="9">
        <v>205</v>
      </c>
      <c r="Q2400" s="9">
        <v>240</v>
      </c>
      <c r="R2400" s="9">
        <v>256</v>
      </c>
      <c r="S2400" s="9">
        <v>245</v>
      </c>
      <c r="T2400" s="9">
        <v>218</v>
      </c>
      <c r="U2400" s="9">
        <v>89</v>
      </c>
      <c r="V2400" s="9">
        <v>23</v>
      </c>
      <c r="W2400" s="9">
        <v>0</v>
      </c>
      <c r="X2400" s="9">
        <v>1726</v>
      </c>
      <c r="Y2400" s="9">
        <v>70</v>
      </c>
      <c r="Z2400" s="9">
        <v>4</v>
      </c>
      <c r="AA2400" s="9">
        <v>392</v>
      </c>
      <c r="AB2400" s="9">
        <v>413</v>
      </c>
      <c r="AC2400" s="9">
        <v>470</v>
      </c>
      <c r="AD2400" s="9">
        <v>525</v>
      </c>
      <c r="AE2400" s="9">
        <v>0</v>
      </c>
      <c r="AF2400" s="9">
        <v>975</v>
      </c>
      <c r="AG2400" s="9">
        <v>601</v>
      </c>
      <c r="AH2400" s="9">
        <v>224</v>
      </c>
      <c r="AI2400" s="9">
        <v>0</v>
      </c>
      <c r="AJ2400" s="9">
        <v>1403</v>
      </c>
      <c r="AK2400" s="9">
        <v>124</v>
      </c>
      <c r="AL2400" s="9">
        <v>273</v>
      </c>
      <c r="AM2400" s="9">
        <v>0</v>
      </c>
      <c r="AN2400" s="9">
        <v>1711</v>
      </c>
      <c r="AO2400" s="9">
        <v>27</v>
      </c>
      <c r="AP2400" s="9">
        <v>62</v>
      </c>
      <c r="AQ2400" s="9">
        <v>0</v>
      </c>
      <c r="AR2400" s="9">
        <v>1164</v>
      </c>
      <c r="AS2400" s="9">
        <v>636</v>
      </c>
      <c r="AT2400" s="10">
        <v>0</v>
      </c>
    </row>
    <row r="2401" spans="1:46" ht="57" x14ac:dyDescent="0.25">
      <c r="A2401" s="26" t="str">
        <f t="shared" si="74"/>
        <v>2018Registered nursesSaskatchewanNursing home/long-term care</v>
      </c>
      <c r="B2401" s="24">
        <v>2018</v>
      </c>
      <c r="C2401" s="9" t="s">
        <v>7</v>
      </c>
      <c r="D2401" s="9" t="s">
        <v>174</v>
      </c>
      <c r="E2401" s="9" t="str">
        <f t="shared" si="75"/>
        <v>Saskatchewan</v>
      </c>
      <c r="F2401" s="9" t="s">
        <v>181</v>
      </c>
      <c r="G2401" s="9" t="s">
        <v>12</v>
      </c>
      <c r="H2401" s="9">
        <v>995</v>
      </c>
      <c r="I2401" s="9">
        <v>919</v>
      </c>
      <c r="J2401" s="9">
        <v>76</v>
      </c>
      <c r="K2401" s="9">
        <v>0</v>
      </c>
      <c r="L2401" s="9">
        <v>20</v>
      </c>
      <c r="M2401" s="9">
        <v>106</v>
      </c>
      <c r="N2401" s="9">
        <v>114</v>
      </c>
      <c r="O2401" s="9">
        <v>86</v>
      </c>
      <c r="P2401" s="9">
        <v>76</v>
      </c>
      <c r="Q2401" s="9">
        <v>136</v>
      </c>
      <c r="R2401" s="9">
        <v>123</v>
      </c>
      <c r="S2401" s="9">
        <v>135</v>
      </c>
      <c r="T2401" s="9">
        <v>123</v>
      </c>
      <c r="U2401" s="9">
        <v>58</v>
      </c>
      <c r="V2401" s="9">
        <v>18</v>
      </c>
      <c r="W2401" s="9">
        <v>0</v>
      </c>
      <c r="X2401" s="9">
        <v>808</v>
      </c>
      <c r="Y2401" s="9">
        <v>185</v>
      </c>
      <c r="Z2401" s="9">
        <v>2</v>
      </c>
      <c r="AA2401" s="9">
        <v>280</v>
      </c>
      <c r="AB2401" s="9">
        <v>161</v>
      </c>
      <c r="AC2401" s="9">
        <v>254</v>
      </c>
      <c r="AD2401" s="9">
        <v>300</v>
      </c>
      <c r="AE2401" s="9">
        <v>0</v>
      </c>
      <c r="AF2401" s="9">
        <v>528</v>
      </c>
      <c r="AG2401" s="9">
        <v>333</v>
      </c>
      <c r="AH2401" s="9">
        <v>134</v>
      </c>
      <c r="AI2401" s="9">
        <v>0</v>
      </c>
      <c r="AJ2401" s="9">
        <v>792</v>
      </c>
      <c r="AK2401" s="9">
        <v>102</v>
      </c>
      <c r="AL2401" s="9">
        <v>101</v>
      </c>
      <c r="AM2401" s="9">
        <v>0</v>
      </c>
      <c r="AN2401" s="9">
        <v>975</v>
      </c>
      <c r="AO2401" s="9">
        <v>15</v>
      </c>
      <c r="AP2401" s="9">
        <v>5</v>
      </c>
      <c r="AQ2401" s="9">
        <v>0</v>
      </c>
      <c r="AR2401" s="9">
        <v>547</v>
      </c>
      <c r="AS2401" s="9">
        <v>448</v>
      </c>
      <c r="AT2401" s="10">
        <v>0</v>
      </c>
    </row>
    <row r="2402" spans="1:46" ht="42.75" x14ac:dyDescent="0.25">
      <c r="A2402" s="26" t="str">
        <f t="shared" si="74"/>
        <v>2018Registered nursesSaskatchewanOther places of work</v>
      </c>
      <c r="B2402" s="24">
        <v>2018</v>
      </c>
      <c r="C2402" s="9" t="s">
        <v>7</v>
      </c>
      <c r="D2402" s="9" t="s">
        <v>174</v>
      </c>
      <c r="E2402" s="9" t="str">
        <f t="shared" si="75"/>
        <v>Saskatchewan</v>
      </c>
      <c r="F2402" s="9" t="s">
        <v>183</v>
      </c>
      <c r="G2402" s="9" t="s">
        <v>13</v>
      </c>
      <c r="H2402" s="9">
        <v>1222</v>
      </c>
      <c r="I2402" s="9">
        <v>1126</v>
      </c>
      <c r="J2402" s="9">
        <v>96</v>
      </c>
      <c r="K2402" s="9">
        <v>0</v>
      </c>
      <c r="L2402" s="9">
        <v>14</v>
      </c>
      <c r="M2402" s="9">
        <v>57</v>
      </c>
      <c r="N2402" s="9">
        <v>104</v>
      </c>
      <c r="O2402" s="9">
        <v>140</v>
      </c>
      <c r="P2402" s="9">
        <v>122</v>
      </c>
      <c r="Q2402" s="9">
        <v>163</v>
      </c>
      <c r="R2402" s="9">
        <v>160</v>
      </c>
      <c r="S2402" s="9">
        <v>203</v>
      </c>
      <c r="T2402" s="9">
        <v>155</v>
      </c>
      <c r="U2402" s="9">
        <v>80</v>
      </c>
      <c r="V2402" s="9">
        <v>24</v>
      </c>
      <c r="W2402" s="9">
        <v>0</v>
      </c>
      <c r="X2402" s="9">
        <v>1164</v>
      </c>
      <c r="Y2402" s="9">
        <v>57</v>
      </c>
      <c r="Z2402" s="9">
        <v>1</v>
      </c>
      <c r="AA2402" s="9">
        <v>234</v>
      </c>
      <c r="AB2402" s="9">
        <v>241</v>
      </c>
      <c r="AC2402" s="9">
        <v>303</v>
      </c>
      <c r="AD2402" s="9">
        <v>444</v>
      </c>
      <c r="AE2402" s="9">
        <v>0</v>
      </c>
      <c r="AF2402" s="9">
        <v>854</v>
      </c>
      <c r="AG2402" s="9">
        <v>248</v>
      </c>
      <c r="AH2402" s="9">
        <v>120</v>
      </c>
      <c r="AI2402" s="9">
        <v>0</v>
      </c>
      <c r="AJ2402" s="9">
        <v>432</v>
      </c>
      <c r="AK2402" s="9">
        <v>100</v>
      </c>
      <c r="AL2402" s="9">
        <v>690</v>
      </c>
      <c r="AM2402" s="9">
        <v>0</v>
      </c>
      <c r="AN2402" s="9">
        <v>722</v>
      </c>
      <c r="AO2402" s="9">
        <v>141</v>
      </c>
      <c r="AP2402" s="9">
        <v>359</v>
      </c>
      <c r="AQ2402" s="9">
        <v>0</v>
      </c>
      <c r="AR2402" s="9">
        <v>1116</v>
      </c>
      <c r="AS2402" s="9">
        <v>106</v>
      </c>
      <c r="AT2402" s="10">
        <v>0</v>
      </c>
    </row>
    <row r="2403" spans="1:46" ht="42.75" x14ac:dyDescent="0.25">
      <c r="A2403" s="26" t="str">
        <f t="shared" si="74"/>
        <v>2018Registered nursesSaskatchewanUnknown places of work</v>
      </c>
      <c r="B2403" s="24">
        <v>2018</v>
      </c>
      <c r="C2403" s="9" t="s">
        <v>7</v>
      </c>
      <c r="D2403" s="9" t="s">
        <v>174</v>
      </c>
      <c r="E2403" s="9" t="str">
        <f t="shared" si="75"/>
        <v>Saskatchewan</v>
      </c>
      <c r="F2403" s="9" t="s">
        <v>184</v>
      </c>
      <c r="G2403" s="9" t="s">
        <v>49</v>
      </c>
      <c r="H2403" s="9">
        <v>385</v>
      </c>
      <c r="I2403" s="9">
        <v>353</v>
      </c>
      <c r="J2403" s="9">
        <v>32</v>
      </c>
      <c r="K2403" s="9">
        <v>0</v>
      </c>
      <c r="L2403" s="9">
        <v>31</v>
      </c>
      <c r="M2403" s="9">
        <v>68</v>
      </c>
      <c r="N2403" s="9">
        <v>80</v>
      </c>
      <c r="O2403" s="9">
        <v>31</v>
      </c>
      <c r="P2403" s="9">
        <v>28</v>
      </c>
      <c r="Q2403" s="9">
        <v>35</v>
      </c>
      <c r="R2403" s="9">
        <v>33</v>
      </c>
      <c r="S2403" s="9">
        <v>32</v>
      </c>
      <c r="T2403" s="9">
        <v>32</v>
      </c>
      <c r="U2403" s="9">
        <v>10</v>
      </c>
      <c r="V2403" s="9">
        <v>5</v>
      </c>
      <c r="W2403" s="9">
        <v>0</v>
      </c>
      <c r="X2403" s="9">
        <v>348</v>
      </c>
      <c r="Y2403" s="9">
        <v>37</v>
      </c>
      <c r="Z2403" s="9">
        <v>0</v>
      </c>
      <c r="AA2403" s="9">
        <v>194</v>
      </c>
      <c r="AB2403" s="9">
        <v>57</v>
      </c>
      <c r="AC2403" s="9">
        <v>55</v>
      </c>
      <c r="AD2403" s="9">
        <v>79</v>
      </c>
      <c r="AE2403" s="9">
        <v>0</v>
      </c>
      <c r="AF2403" s="9">
        <v>179</v>
      </c>
      <c r="AG2403" s="9">
        <v>100</v>
      </c>
      <c r="AH2403" s="9">
        <v>106</v>
      </c>
      <c r="AI2403" s="9">
        <v>0</v>
      </c>
      <c r="AJ2403" s="9">
        <v>0</v>
      </c>
      <c r="AK2403" s="9">
        <v>0</v>
      </c>
      <c r="AL2403" s="9">
        <v>1</v>
      </c>
      <c r="AM2403" s="9">
        <v>384</v>
      </c>
      <c r="AN2403" s="9">
        <v>0</v>
      </c>
      <c r="AO2403" s="9">
        <v>0</v>
      </c>
      <c r="AP2403" s="9">
        <v>0</v>
      </c>
      <c r="AQ2403" s="9">
        <v>385</v>
      </c>
      <c r="AR2403" s="9">
        <v>294</v>
      </c>
      <c r="AS2403" s="9">
        <v>75</v>
      </c>
      <c r="AT2403" s="10">
        <v>16</v>
      </c>
    </row>
    <row r="2404" spans="1:46" ht="42.75" x14ac:dyDescent="0.25">
      <c r="A2404" s="26" t="str">
        <f t="shared" si="74"/>
        <v>2018Registered nursesAlbertaAll places of work</v>
      </c>
      <c r="B2404" s="24">
        <v>2018</v>
      </c>
      <c r="C2404" s="9" t="s">
        <v>7</v>
      </c>
      <c r="D2404" s="9" t="s">
        <v>175</v>
      </c>
      <c r="E2404" s="9" t="str">
        <f t="shared" si="75"/>
        <v>Alberta</v>
      </c>
      <c r="F2404" s="9" t="s">
        <v>179</v>
      </c>
      <c r="G2404" s="9" t="s">
        <v>9</v>
      </c>
      <c r="H2404" s="9">
        <v>34583</v>
      </c>
      <c r="I2404" s="9">
        <v>32220</v>
      </c>
      <c r="J2404" s="9">
        <v>2352</v>
      </c>
      <c r="K2404" s="9">
        <v>11</v>
      </c>
      <c r="L2404" s="9">
        <v>750</v>
      </c>
      <c r="M2404" s="9">
        <v>4434</v>
      </c>
      <c r="N2404" s="9">
        <v>5229</v>
      </c>
      <c r="O2404" s="9">
        <v>4978</v>
      </c>
      <c r="P2404" s="9">
        <v>3778</v>
      </c>
      <c r="Q2404" s="9">
        <v>3913</v>
      </c>
      <c r="R2404" s="9">
        <v>3712</v>
      </c>
      <c r="S2404" s="9">
        <v>3385</v>
      </c>
      <c r="T2404" s="9">
        <v>2814</v>
      </c>
      <c r="U2404" s="9">
        <v>1206</v>
      </c>
      <c r="V2404" s="9">
        <v>384</v>
      </c>
      <c r="W2404" s="9">
        <v>0</v>
      </c>
      <c r="X2404" s="9">
        <v>31159</v>
      </c>
      <c r="Y2404" s="9">
        <v>3417</v>
      </c>
      <c r="Z2404" s="9">
        <v>7</v>
      </c>
      <c r="AA2404" s="9">
        <v>12481</v>
      </c>
      <c r="AB2404" s="9">
        <v>8504</v>
      </c>
      <c r="AC2404" s="9">
        <v>6594</v>
      </c>
      <c r="AD2404" s="9">
        <v>7004</v>
      </c>
      <c r="AE2404" s="9">
        <v>0</v>
      </c>
      <c r="AF2404" s="9">
        <v>15437</v>
      </c>
      <c r="AG2404" s="9">
        <v>14728</v>
      </c>
      <c r="AH2404" s="9">
        <v>4416</v>
      </c>
      <c r="AI2404" s="9">
        <v>2</v>
      </c>
      <c r="AJ2404" s="9">
        <v>27059</v>
      </c>
      <c r="AK2404" s="9">
        <v>2727</v>
      </c>
      <c r="AL2404" s="9">
        <v>4797</v>
      </c>
      <c r="AM2404" s="9">
        <v>0</v>
      </c>
      <c r="AN2404" s="9">
        <v>32060</v>
      </c>
      <c r="AO2404" s="9">
        <v>926</v>
      </c>
      <c r="AP2404" s="9">
        <v>1304</v>
      </c>
      <c r="AQ2404" s="9">
        <v>293</v>
      </c>
      <c r="AR2404" s="9">
        <v>31182</v>
      </c>
      <c r="AS2404" s="9">
        <v>3400</v>
      </c>
      <c r="AT2404" s="10">
        <v>1</v>
      </c>
    </row>
    <row r="2405" spans="1:46" ht="28.5" x14ac:dyDescent="0.25">
      <c r="A2405" s="26" t="str">
        <f t="shared" si="74"/>
        <v>2018Registered nursesAlbertaHospital</v>
      </c>
      <c r="B2405" s="24">
        <v>2018</v>
      </c>
      <c r="C2405" s="9" t="s">
        <v>7</v>
      </c>
      <c r="D2405" s="9" t="s">
        <v>175</v>
      </c>
      <c r="E2405" s="9" t="str">
        <f t="shared" si="75"/>
        <v>Alberta</v>
      </c>
      <c r="F2405" s="9" t="s">
        <v>180</v>
      </c>
      <c r="G2405" s="9" t="s">
        <v>10</v>
      </c>
      <c r="H2405" s="9">
        <v>22173</v>
      </c>
      <c r="I2405" s="9">
        <v>20479</v>
      </c>
      <c r="J2405" s="9">
        <v>1689</v>
      </c>
      <c r="K2405" s="9">
        <v>5</v>
      </c>
      <c r="L2405" s="9">
        <v>634</v>
      </c>
      <c r="M2405" s="9">
        <v>3620</v>
      </c>
      <c r="N2405" s="9">
        <v>3861</v>
      </c>
      <c r="O2405" s="9">
        <v>3351</v>
      </c>
      <c r="P2405" s="9">
        <v>2335</v>
      </c>
      <c r="Q2405" s="9">
        <v>2216</v>
      </c>
      <c r="R2405" s="9">
        <v>2111</v>
      </c>
      <c r="S2405" s="9">
        <v>1819</v>
      </c>
      <c r="T2405" s="9">
        <v>1473</v>
      </c>
      <c r="U2405" s="9">
        <v>599</v>
      </c>
      <c r="V2405" s="9">
        <v>154</v>
      </c>
      <c r="W2405" s="9">
        <v>0</v>
      </c>
      <c r="X2405" s="9">
        <v>20053</v>
      </c>
      <c r="Y2405" s="9">
        <v>2119</v>
      </c>
      <c r="Z2405" s="9">
        <v>1</v>
      </c>
      <c r="AA2405" s="9">
        <v>9459</v>
      </c>
      <c r="AB2405" s="9">
        <v>5418</v>
      </c>
      <c r="AC2405" s="9">
        <v>3625</v>
      </c>
      <c r="AD2405" s="9">
        <v>3671</v>
      </c>
      <c r="AE2405" s="9">
        <v>0</v>
      </c>
      <c r="AF2405" s="9">
        <v>9827</v>
      </c>
      <c r="AG2405" s="9">
        <v>9310</v>
      </c>
      <c r="AH2405" s="9">
        <v>3034</v>
      </c>
      <c r="AI2405" s="9">
        <v>2</v>
      </c>
      <c r="AJ2405" s="9">
        <v>18869</v>
      </c>
      <c r="AK2405" s="9">
        <v>1193</v>
      </c>
      <c r="AL2405" s="9">
        <v>2111</v>
      </c>
      <c r="AM2405" s="9">
        <v>0</v>
      </c>
      <c r="AN2405" s="9">
        <v>21436</v>
      </c>
      <c r="AO2405" s="9">
        <v>301</v>
      </c>
      <c r="AP2405" s="9">
        <v>256</v>
      </c>
      <c r="AQ2405" s="9">
        <v>180</v>
      </c>
      <c r="AR2405" s="9">
        <v>20450</v>
      </c>
      <c r="AS2405" s="9">
        <v>1723</v>
      </c>
      <c r="AT2405" s="10">
        <v>0</v>
      </c>
    </row>
    <row r="2406" spans="1:46" ht="28.5" x14ac:dyDescent="0.25">
      <c r="A2406" s="26" t="str">
        <f t="shared" si="74"/>
        <v>2018Registered nursesAlbertaCommunity health</v>
      </c>
      <c r="B2406" s="24">
        <v>2018</v>
      </c>
      <c r="C2406" s="9" t="s">
        <v>7</v>
      </c>
      <c r="D2406" s="9" t="s">
        <v>175</v>
      </c>
      <c r="E2406" s="9" t="str">
        <f t="shared" si="75"/>
        <v>Alberta</v>
      </c>
      <c r="F2406" s="9" t="s">
        <v>182</v>
      </c>
      <c r="G2406" s="9" t="s">
        <v>11</v>
      </c>
      <c r="H2406" s="9">
        <v>6068</v>
      </c>
      <c r="I2406" s="9">
        <v>5850</v>
      </c>
      <c r="J2406" s="9">
        <v>216</v>
      </c>
      <c r="K2406" s="9">
        <v>2</v>
      </c>
      <c r="L2406" s="9">
        <v>47</v>
      </c>
      <c r="M2406" s="9">
        <v>402</v>
      </c>
      <c r="N2406" s="9">
        <v>747</v>
      </c>
      <c r="O2406" s="9">
        <v>898</v>
      </c>
      <c r="P2406" s="9">
        <v>704</v>
      </c>
      <c r="Q2406" s="9">
        <v>817</v>
      </c>
      <c r="R2406" s="9">
        <v>814</v>
      </c>
      <c r="S2406" s="9">
        <v>715</v>
      </c>
      <c r="T2406" s="9">
        <v>594</v>
      </c>
      <c r="U2406" s="9">
        <v>241</v>
      </c>
      <c r="V2406" s="9">
        <v>89</v>
      </c>
      <c r="W2406" s="9">
        <v>0</v>
      </c>
      <c r="X2406" s="9">
        <v>5752</v>
      </c>
      <c r="Y2406" s="9">
        <v>315</v>
      </c>
      <c r="Z2406" s="9">
        <v>1</v>
      </c>
      <c r="AA2406" s="9">
        <v>1576</v>
      </c>
      <c r="AB2406" s="9">
        <v>1584</v>
      </c>
      <c r="AC2406" s="9">
        <v>1395</v>
      </c>
      <c r="AD2406" s="9">
        <v>1513</v>
      </c>
      <c r="AE2406" s="9">
        <v>0</v>
      </c>
      <c r="AF2406" s="9">
        <v>2341</v>
      </c>
      <c r="AG2406" s="9">
        <v>3074</v>
      </c>
      <c r="AH2406" s="9">
        <v>653</v>
      </c>
      <c r="AI2406" s="9">
        <v>0</v>
      </c>
      <c r="AJ2406" s="9">
        <v>4979</v>
      </c>
      <c r="AK2406" s="9">
        <v>463</v>
      </c>
      <c r="AL2406" s="9">
        <v>626</v>
      </c>
      <c r="AM2406" s="9">
        <v>0</v>
      </c>
      <c r="AN2406" s="9">
        <v>5769</v>
      </c>
      <c r="AO2406" s="9">
        <v>88</v>
      </c>
      <c r="AP2406" s="9">
        <v>179</v>
      </c>
      <c r="AQ2406" s="9">
        <v>32</v>
      </c>
      <c r="AR2406" s="9">
        <v>5061</v>
      </c>
      <c r="AS2406" s="9">
        <v>1007</v>
      </c>
      <c r="AT2406" s="10">
        <v>0</v>
      </c>
    </row>
    <row r="2407" spans="1:46" ht="57" x14ac:dyDescent="0.25">
      <c r="A2407" s="26" t="str">
        <f t="shared" si="74"/>
        <v>2018Registered nursesAlbertaNursing home/long-term care</v>
      </c>
      <c r="B2407" s="24">
        <v>2018</v>
      </c>
      <c r="C2407" s="9" t="s">
        <v>7</v>
      </c>
      <c r="D2407" s="9" t="s">
        <v>175</v>
      </c>
      <c r="E2407" s="9" t="str">
        <f t="shared" si="75"/>
        <v>Alberta</v>
      </c>
      <c r="F2407" s="9" t="s">
        <v>181</v>
      </c>
      <c r="G2407" s="9" t="s">
        <v>12</v>
      </c>
      <c r="H2407" s="9">
        <v>2291</v>
      </c>
      <c r="I2407" s="9">
        <v>2134</v>
      </c>
      <c r="J2407" s="9">
        <v>156</v>
      </c>
      <c r="K2407" s="9">
        <v>1</v>
      </c>
      <c r="L2407" s="9">
        <v>41</v>
      </c>
      <c r="M2407" s="9">
        <v>185</v>
      </c>
      <c r="N2407" s="9">
        <v>251</v>
      </c>
      <c r="O2407" s="9">
        <v>203</v>
      </c>
      <c r="P2407" s="9">
        <v>277</v>
      </c>
      <c r="Q2407" s="9">
        <v>353</v>
      </c>
      <c r="R2407" s="9">
        <v>264</v>
      </c>
      <c r="S2407" s="9">
        <v>262</v>
      </c>
      <c r="T2407" s="9">
        <v>243</v>
      </c>
      <c r="U2407" s="9">
        <v>158</v>
      </c>
      <c r="V2407" s="9">
        <v>54</v>
      </c>
      <c r="W2407" s="9">
        <v>0</v>
      </c>
      <c r="X2407" s="9">
        <v>1529</v>
      </c>
      <c r="Y2407" s="9">
        <v>761</v>
      </c>
      <c r="Z2407" s="9">
        <v>1</v>
      </c>
      <c r="AA2407" s="9">
        <v>597</v>
      </c>
      <c r="AB2407" s="9">
        <v>467</v>
      </c>
      <c r="AC2407" s="9">
        <v>628</v>
      </c>
      <c r="AD2407" s="9">
        <v>599</v>
      </c>
      <c r="AE2407" s="9">
        <v>0</v>
      </c>
      <c r="AF2407" s="9">
        <v>968</v>
      </c>
      <c r="AG2407" s="9">
        <v>1052</v>
      </c>
      <c r="AH2407" s="9">
        <v>271</v>
      </c>
      <c r="AI2407" s="9">
        <v>0</v>
      </c>
      <c r="AJ2407" s="9">
        <v>1559</v>
      </c>
      <c r="AK2407" s="9">
        <v>463</v>
      </c>
      <c r="AL2407" s="9">
        <v>269</v>
      </c>
      <c r="AM2407" s="9">
        <v>0</v>
      </c>
      <c r="AN2407" s="9">
        <v>2152</v>
      </c>
      <c r="AO2407" s="9">
        <v>96</v>
      </c>
      <c r="AP2407" s="9">
        <v>38</v>
      </c>
      <c r="AQ2407" s="9">
        <v>5</v>
      </c>
      <c r="AR2407" s="9">
        <v>1827</v>
      </c>
      <c r="AS2407" s="9">
        <v>464</v>
      </c>
      <c r="AT2407" s="10">
        <v>0</v>
      </c>
    </row>
    <row r="2408" spans="1:46" ht="42.75" x14ac:dyDescent="0.25">
      <c r="A2408" s="26" t="str">
        <f t="shared" si="74"/>
        <v>2018Registered nursesAlbertaOther places of work</v>
      </c>
      <c r="B2408" s="24">
        <v>2018</v>
      </c>
      <c r="C2408" s="9" t="s">
        <v>7</v>
      </c>
      <c r="D2408" s="9" t="s">
        <v>175</v>
      </c>
      <c r="E2408" s="9" t="str">
        <f t="shared" si="75"/>
        <v>Alberta</v>
      </c>
      <c r="F2408" s="9" t="s">
        <v>183</v>
      </c>
      <c r="G2408" s="9" t="s">
        <v>13</v>
      </c>
      <c r="H2408" s="9">
        <v>4046</v>
      </c>
      <c r="I2408" s="9">
        <v>3753</v>
      </c>
      <c r="J2408" s="9">
        <v>290</v>
      </c>
      <c r="K2408" s="9">
        <v>3</v>
      </c>
      <c r="L2408" s="9">
        <v>28</v>
      </c>
      <c r="M2408" s="9">
        <v>227</v>
      </c>
      <c r="N2408" s="9">
        <v>370</v>
      </c>
      <c r="O2408" s="9">
        <v>526</v>
      </c>
      <c r="P2408" s="9">
        <v>461</v>
      </c>
      <c r="Q2408" s="9">
        <v>526</v>
      </c>
      <c r="R2408" s="9">
        <v>521</v>
      </c>
      <c r="S2408" s="9">
        <v>588</v>
      </c>
      <c r="T2408" s="9">
        <v>504</v>
      </c>
      <c r="U2408" s="9">
        <v>208</v>
      </c>
      <c r="V2408" s="9">
        <v>87</v>
      </c>
      <c r="W2408" s="9">
        <v>0</v>
      </c>
      <c r="X2408" s="9">
        <v>3821</v>
      </c>
      <c r="Y2408" s="9">
        <v>221</v>
      </c>
      <c r="Z2408" s="9">
        <v>4</v>
      </c>
      <c r="AA2408" s="9">
        <v>849</v>
      </c>
      <c r="AB2408" s="9">
        <v>1032</v>
      </c>
      <c r="AC2408" s="9">
        <v>945</v>
      </c>
      <c r="AD2408" s="9">
        <v>1220</v>
      </c>
      <c r="AE2408" s="9">
        <v>0</v>
      </c>
      <c r="AF2408" s="9">
        <v>2296</v>
      </c>
      <c r="AG2408" s="9">
        <v>1292</v>
      </c>
      <c r="AH2408" s="9">
        <v>458</v>
      </c>
      <c r="AI2408" s="9">
        <v>0</v>
      </c>
      <c r="AJ2408" s="9">
        <v>1647</v>
      </c>
      <c r="AK2408" s="9">
        <v>608</v>
      </c>
      <c r="AL2408" s="9">
        <v>1791</v>
      </c>
      <c r="AM2408" s="9">
        <v>0</v>
      </c>
      <c r="AN2408" s="9">
        <v>2699</v>
      </c>
      <c r="AO2408" s="9">
        <v>441</v>
      </c>
      <c r="AP2408" s="9">
        <v>831</v>
      </c>
      <c r="AQ2408" s="9">
        <v>75</v>
      </c>
      <c r="AR2408" s="9">
        <v>3839</v>
      </c>
      <c r="AS2408" s="9">
        <v>206</v>
      </c>
      <c r="AT2408" s="10">
        <v>1</v>
      </c>
    </row>
    <row r="2409" spans="1:46" ht="42.75" x14ac:dyDescent="0.25">
      <c r="A2409" s="26" t="str">
        <f t="shared" si="74"/>
        <v>2018Registered nursesAlbertaUnknown places of work</v>
      </c>
      <c r="B2409" s="24">
        <v>2018</v>
      </c>
      <c r="C2409" s="9" t="s">
        <v>7</v>
      </c>
      <c r="D2409" s="9" t="s">
        <v>175</v>
      </c>
      <c r="E2409" s="9" t="str">
        <f t="shared" si="75"/>
        <v>Alberta</v>
      </c>
      <c r="F2409" s="9" t="s">
        <v>184</v>
      </c>
      <c r="G2409" s="9" t="s">
        <v>49</v>
      </c>
      <c r="H2409" s="9">
        <v>5</v>
      </c>
      <c r="I2409" s="9">
        <v>4</v>
      </c>
      <c r="J2409" s="9">
        <v>1</v>
      </c>
      <c r="K2409" s="9">
        <v>0</v>
      </c>
      <c r="L2409" s="9">
        <v>0</v>
      </c>
      <c r="M2409" s="9">
        <v>0</v>
      </c>
      <c r="N2409" s="9">
        <v>0</v>
      </c>
      <c r="O2409" s="9">
        <v>0</v>
      </c>
      <c r="P2409" s="9">
        <v>1</v>
      </c>
      <c r="Q2409" s="9">
        <v>1</v>
      </c>
      <c r="R2409" s="9">
        <v>2</v>
      </c>
      <c r="S2409" s="9">
        <v>1</v>
      </c>
      <c r="T2409" s="9">
        <v>0</v>
      </c>
      <c r="U2409" s="9">
        <v>0</v>
      </c>
      <c r="V2409" s="9">
        <v>0</v>
      </c>
      <c r="W2409" s="9">
        <v>0</v>
      </c>
      <c r="X2409" s="9">
        <v>4</v>
      </c>
      <c r="Y2409" s="9">
        <v>1</v>
      </c>
      <c r="Z2409" s="9">
        <v>0</v>
      </c>
      <c r="AA2409" s="9">
        <v>0</v>
      </c>
      <c r="AB2409" s="9">
        <v>3</v>
      </c>
      <c r="AC2409" s="9">
        <v>1</v>
      </c>
      <c r="AD2409" s="9">
        <v>1</v>
      </c>
      <c r="AE2409" s="9">
        <v>0</v>
      </c>
      <c r="AF2409" s="9">
        <v>5</v>
      </c>
      <c r="AG2409" s="9">
        <v>0</v>
      </c>
      <c r="AH2409" s="9">
        <v>0</v>
      </c>
      <c r="AI2409" s="9">
        <v>0</v>
      </c>
      <c r="AJ2409" s="9">
        <v>5</v>
      </c>
      <c r="AK2409" s="9">
        <v>0</v>
      </c>
      <c r="AL2409" s="9">
        <v>0</v>
      </c>
      <c r="AM2409" s="9">
        <v>0</v>
      </c>
      <c r="AN2409" s="9">
        <v>4</v>
      </c>
      <c r="AO2409" s="9">
        <v>0</v>
      </c>
      <c r="AP2409" s="9">
        <v>0</v>
      </c>
      <c r="AQ2409" s="9">
        <v>1</v>
      </c>
      <c r="AR2409" s="9">
        <v>5</v>
      </c>
      <c r="AS2409" s="9">
        <v>0</v>
      </c>
      <c r="AT2409" s="10">
        <v>0</v>
      </c>
    </row>
    <row r="2410" spans="1:46" ht="42.75" x14ac:dyDescent="0.25">
      <c r="A2410" s="26" t="str">
        <f t="shared" si="74"/>
        <v>2018Registered nursesBritish ColumbiaAll places of work</v>
      </c>
      <c r="B2410" s="24">
        <v>2018</v>
      </c>
      <c r="C2410" s="9" t="s">
        <v>7</v>
      </c>
      <c r="D2410" s="9" t="s">
        <v>167</v>
      </c>
      <c r="E2410" s="9" t="str">
        <f t="shared" si="75"/>
        <v>British Columbia</v>
      </c>
      <c r="F2410" s="9" t="s">
        <v>179</v>
      </c>
      <c r="G2410" s="9" t="s">
        <v>9</v>
      </c>
      <c r="H2410" s="9">
        <v>35851</v>
      </c>
      <c r="I2410" s="9">
        <v>32754</v>
      </c>
      <c r="J2410" s="9">
        <v>3097</v>
      </c>
      <c r="K2410" s="9">
        <v>0</v>
      </c>
      <c r="L2410" s="9">
        <v>562</v>
      </c>
      <c r="M2410" s="9">
        <v>3961</v>
      </c>
      <c r="N2410" s="9">
        <v>5219</v>
      </c>
      <c r="O2410" s="9">
        <v>4784</v>
      </c>
      <c r="P2410" s="9">
        <v>4150</v>
      </c>
      <c r="Q2410" s="9">
        <v>4249</v>
      </c>
      <c r="R2410" s="9">
        <v>3969</v>
      </c>
      <c r="S2410" s="9">
        <v>4066</v>
      </c>
      <c r="T2410" s="9">
        <v>3121</v>
      </c>
      <c r="U2410" s="9">
        <v>1318</v>
      </c>
      <c r="V2410" s="9">
        <v>452</v>
      </c>
      <c r="W2410" s="9">
        <v>0</v>
      </c>
      <c r="X2410" s="9">
        <v>30264</v>
      </c>
      <c r="Y2410" s="9">
        <v>5321</v>
      </c>
      <c r="Z2410" s="9">
        <v>266</v>
      </c>
      <c r="AA2410" s="9">
        <v>12605</v>
      </c>
      <c r="AB2410" s="9">
        <v>7862</v>
      </c>
      <c r="AC2410" s="9">
        <v>7403</v>
      </c>
      <c r="AD2410" s="9">
        <v>7505</v>
      </c>
      <c r="AE2410" s="9">
        <v>476</v>
      </c>
      <c r="AF2410" s="9">
        <v>19829</v>
      </c>
      <c r="AG2410" s="9">
        <v>10092</v>
      </c>
      <c r="AH2410" s="9">
        <v>5848</v>
      </c>
      <c r="AI2410" s="9">
        <v>82</v>
      </c>
      <c r="AJ2410" s="9">
        <v>28389</v>
      </c>
      <c r="AK2410" s="9">
        <v>2640</v>
      </c>
      <c r="AL2410" s="9">
        <v>4784</v>
      </c>
      <c r="AM2410" s="9">
        <v>38</v>
      </c>
      <c r="AN2410" s="9">
        <v>32664</v>
      </c>
      <c r="AO2410" s="9">
        <v>1278</v>
      </c>
      <c r="AP2410" s="9">
        <v>1850</v>
      </c>
      <c r="AQ2410" s="9">
        <v>59</v>
      </c>
      <c r="AR2410" s="9">
        <v>33795</v>
      </c>
      <c r="AS2410" s="9">
        <v>2055</v>
      </c>
      <c r="AT2410" s="10">
        <v>1</v>
      </c>
    </row>
    <row r="2411" spans="1:46" ht="28.5" x14ac:dyDescent="0.25">
      <c r="A2411" s="26" t="str">
        <f t="shared" si="74"/>
        <v>2018Registered nursesBritish ColumbiaHospital</v>
      </c>
      <c r="B2411" s="24">
        <v>2018</v>
      </c>
      <c r="C2411" s="9" t="s">
        <v>7</v>
      </c>
      <c r="D2411" s="9" t="s">
        <v>167</v>
      </c>
      <c r="E2411" s="9" t="str">
        <f t="shared" si="75"/>
        <v>British Columbia</v>
      </c>
      <c r="F2411" s="9" t="s">
        <v>180</v>
      </c>
      <c r="G2411" s="9" t="s">
        <v>10</v>
      </c>
      <c r="H2411" s="9">
        <v>23603</v>
      </c>
      <c r="I2411" s="9">
        <v>21296</v>
      </c>
      <c r="J2411" s="9">
        <v>2307</v>
      </c>
      <c r="K2411" s="9">
        <v>0</v>
      </c>
      <c r="L2411" s="9">
        <v>500</v>
      </c>
      <c r="M2411" s="9">
        <v>3402</v>
      </c>
      <c r="N2411" s="9">
        <v>4041</v>
      </c>
      <c r="O2411" s="9">
        <v>3372</v>
      </c>
      <c r="P2411" s="9">
        <v>2750</v>
      </c>
      <c r="Q2411" s="9">
        <v>2674</v>
      </c>
      <c r="R2411" s="9">
        <v>2286</v>
      </c>
      <c r="S2411" s="9">
        <v>2238</v>
      </c>
      <c r="T2411" s="9">
        <v>1583</v>
      </c>
      <c r="U2411" s="9">
        <v>569</v>
      </c>
      <c r="V2411" s="9">
        <v>188</v>
      </c>
      <c r="W2411" s="9">
        <v>0</v>
      </c>
      <c r="X2411" s="9">
        <v>20076</v>
      </c>
      <c r="Y2411" s="9">
        <v>3352</v>
      </c>
      <c r="Z2411" s="9">
        <v>175</v>
      </c>
      <c r="AA2411" s="9">
        <v>10040</v>
      </c>
      <c r="AB2411" s="9">
        <v>5117</v>
      </c>
      <c r="AC2411" s="9">
        <v>4323</v>
      </c>
      <c r="AD2411" s="9">
        <v>3775</v>
      </c>
      <c r="AE2411" s="9">
        <v>348</v>
      </c>
      <c r="AF2411" s="9">
        <v>13301</v>
      </c>
      <c r="AG2411" s="9">
        <v>6424</v>
      </c>
      <c r="AH2411" s="9">
        <v>3844</v>
      </c>
      <c r="AI2411" s="9">
        <v>34</v>
      </c>
      <c r="AJ2411" s="9">
        <v>20659</v>
      </c>
      <c r="AK2411" s="9">
        <v>1197</v>
      </c>
      <c r="AL2411" s="9">
        <v>1747</v>
      </c>
      <c r="AM2411" s="9">
        <v>0</v>
      </c>
      <c r="AN2411" s="9">
        <v>22674</v>
      </c>
      <c r="AO2411" s="9">
        <v>486</v>
      </c>
      <c r="AP2411" s="9">
        <v>428</v>
      </c>
      <c r="AQ2411" s="9">
        <v>15</v>
      </c>
      <c r="AR2411" s="9">
        <v>22541</v>
      </c>
      <c r="AS2411" s="9">
        <v>1062</v>
      </c>
      <c r="AT2411" s="10">
        <v>0</v>
      </c>
    </row>
    <row r="2412" spans="1:46" ht="28.5" x14ac:dyDescent="0.25">
      <c r="A2412" s="26" t="str">
        <f t="shared" si="74"/>
        <v>2018Registered nursesBritish ColumbiaCommunity health</v>
      </c>
      <c r="B2412" s="24">
        <v>2018</v>
      </c>
      <c r="C2412" s="9" t="s">
        <v>7</v>
      </c>
      <c r="D2412" s="9" t="s">
        <v>167</v>
      </c>
      <c r="E2412" s="9" t="str">
        <f t="shared" si="75"/>
        <v>British Columbia</v>
      </c>
      <c r="F2412" s="9" t="s">
        <v>182</v>
      </c>
      <c r="G2412" s="9" t="s">
        <v>11</v>
      </c>
      <c r="H2412" s="9">
        <v>5935</v>
      </c>
      <c r="I2412" s="9">
        <v>5643</v>
      </c>
      <c r="J2412" s="9">
        <v>292</v>
      </c>
      <c r="K2412" s="9">
        <v>0</v>
      </c>
      <c r="L2412" s="9">
        <v>28</v>
      </c>
      <c r="M2412" s="9">
        <v>287</v>
      </c>
      <c r="N2412" s="9">
        <v>613</v>
      </c>
      <c r="O2412" s="9">
        <v>789</v>
      </c>
      <c r="P2412" s="9">
        <v>711</v>
      </c>
      <c r="Q2412" s="9">
        <v>749</v>
      </c>
      <c r="R2412" s="9">
        <v>821</v>
      </c>
      <c r="S2412" s="9">
        <v>851</v>
      </c>
      <c r="T2412" s="9">
        <v>673</v>
      </c>
      <c r="U2412" s="9">
        <v>328</v>
      </c>
      <c r="V2412" s="9">
        <v>85</v>
      </c>
      <c r="W2412" s="9">
        <v>0</v>
      </c>
      <c r="X2412" s="9">
        <v>5366</v>
      </c>
      <c r="Y2412" s="9">
        <v>531</v>
      </c>
      <c r="Z2412" s="9">
        <v>38</v>
      </c>
      <c r="AA2412" s="9">
        <v>1417</v>
      </c>
      <c r="AB2412" s="9">
        <v>1412</v>
      </c>
      <c r="AC2412" s="9">
        <v>1401</v>
      </c>
      <c r="AD2412" s="9">
        <v>1642</v>
      </c>
      <c r="AE2412" s="9">
        <v>63</v>
      </c>
      <c r="AF2412" s="9">
        <v>2829</v>
      </c>
      <c r="AG2412" s="9">
        <v>2104</v>
      </c>
      <c r="AH2412" s="9">
        <v>990</v>
      </c>
      <c r="AI2412" s="9">
        <v>12</v>
      </c>
      <c r="AJ2412" s="9">
        <v>4675</v>
      </c>
      <c r="AK2412" s="9">
        <v>505</v>
      </c>
      <c r="AL2412" s="9">
        <v>755</v>
      </c>
      <c r="AM2412" s="9">
        <v>0</v>
      </c>
      <c r="AN2412" s="9">
        <v>5596</v>
      </c>
      <c r="AO2412" s="9">
        <v>145</v>
      </c>
      <c r="AP2412" s="9">
        <v>193</v>
      </c>
      <c r="AQ2412" s="9">
        <v>1</v>
      </c>
      <c r="AR2412" s="9">
        <v>5266</v>
      </c>
      <c r="AS2412" s="9">
        <v>669</v>
      </c>
      <c r="AT2412" s="10">
        <v>0</v>
      </c>
    </row>
    <row r="2413" spans="1:46" ht="57" x14ac:dyDescent="0.25">
      <c r="A2413" s="26" t="str">
        <f t="shared" si="74"/>
        <v>2018Registered nursesBritish ColumbiaNursing home/long-term care</v>
      </c>
      <c r="B2413" s="24">
        <v>2018</v>
      </c>
      <c r="C2413" s="9" t="s">
        <v>7</v>
      </c>
      <c r="D2413" s="9" t="s">
        <v>167</v>
      </c>
      <c r="E2413" s="9" t="str">
        <f t="shared" si="75"/>
        <v>British Columbia</v>
      </c>
      <c r="F2413" s="9" t="s">
        <v>181</v>
      </c>
      <c r="G2413" s="9" t="s">
        <v>12</v>
      </c>
      <c r="H2413" s="9">
        <v>2481</v>
      </c>
      <c r="I2413" s="9">
        <v>2267</v>
      </c>
      <c r="J2413" s="9">
        <v>214</v>
      </c>
      <c r="K2413" s="9">
        <v>0</v>
      </c>
      <c r="L2413" s="9">
        <v>21</v>
      </c>
      <c r="M2413" s="9">
        <v>129</v>
      </c>
      <c r="N2413" s="9">
        <v>231</v>
      </c>
      <c r="O2413" s="9">
        <v>198</v>
      </c>
      <c r="P2413" s="9">
        <v>244</v>
      </c>
      <c r="Q2413" s="9">
        <v>358</v>
      </c>
      <c r="R2413" s="9">
        <v>329</v>
      </c>
      <c r="S2413" s="9">
        <v>369</v>
      </c>
      <c r="T2413" s="9">
        <v>350</v>
      </c>
      <c r="U2413" s="9">
        <v>175</v>
      </c>
      <c r="V2413" s="9">
        <v>77</v>
      </c>
      <c r="W2413" s="9">
        <v>0</v>
      </c>
      <c r="X2413" s="9">
        <v>1375</v>
      </c>
      <c r="Y2413" s="9">
        <v>1071</v>
      </c>
      <c r="Z2413" s="9">
        <v>35</v>
      </c>
      <c r="AA2413" s="9">
        <v>475</v>
      </c>
      <c r="AB2413" s="9">
        <v>467</v>
      </c>
      <c r="AC2413" s="9">
        <v>731</v>
      </c>
      <c r="AD2413" s="9">
        <v>783</v>
      </c>
      <c r="AE2413" s="9">
        <v>25</v>
      </c>
      <c r="AF2413" s="9">
        <v>1386</v>
      </c>
      <c r="AG2413" s="9">
        <v>706</v>
      </c>
      <c r="AH2413" s="9">
        <v>381</v>
      </c>
      <c r="AI2413" s="9">
        <v>8</v>
      </c>
      <c r="AJ2413" s="9">
        <v>1805</v>
      </c>
      <c r="AK2413" s="9">
        <v>517</v>
      </c>
      <c r="AL2413" s="9">
        <v>159</v>
      </c>
      <c r="AM2413" s="9">
        <v>0</v>
      </c>
      <c r="AN2413" s="9">
        <v>2365</v>
      </c>
      <c r="AO2413" s="9">
        <v>87</v>
      </c>
      <c r="AP2413" s="9">
        <v>28</v>
      </c>
      <c r="AQ2413" s="9">
        <v>1</v>
      </c>
      <c r="AR2413" s="9">
        <v>2306</v>
      </c>
      <c r="AS2413" s="9">
        <v>175</v>
      </c>
      <c r="AT2413" s="10">
        <v>0</v>
      </c>
    </row>
    <row r="2414" spans="1:46" ht="42.75" x14ac:dyDescent="0.25">
      <c r="A2414" s="26" t="str">
        <f t="shared" si="74"/>
        <v>2018Registered nursesBritish ColumbiaOther places of work</v>
      </c>
      <c r="B2414" s="24">
        <v>2018</v>
      </c>
      <c r="C2414" s="9" t="s">
        <v>7</v>
      </c>
      <c r="D2414" s="9" t="s">
        <v>167</v>
      </c>
      <c r="E2414" s="9" t="str">
        <f t="shared" si="75"/>
        <v>British Columbia</v>
      </c>
      <c r="F2414" s="9" t="s">
        <v>183</v>
      </c>
      <c r="G2414" s="9" t="s">
        <v>13</v>
      </c>
      <c r="H2414" s="9">
        <v>3783</v>
      </c>
      <c r="I2414" s="9">
        <v>3502</v>
      </c>
      <c r="J2414" s="9">
        <v>281</v>
      </c>
      <c r="K2414" s="9">
        <v>0</v>
      </c>
      <c r="L2414" s="9">
        <v>13</v>
      </c>
      <c r="M2414" s="9">
        <v>137</v>
      </c>
      <c r="N2414" s="9">
        <v>322</v>
      </c>
      <c r="O2414" s="9">
        <v>415</v>
      </c>
      <c r="P2414" s="9">
        <v>442</v>
      </c>
      <c r="Q2414" s="9">
        <v>466</v>
      </c>
      <c r="R2414" s="9">
        <v>531</v>
      </c>
      <c r="S2414" s="9">
        <v>602</v>
      </c>
      <c r="T2414" s="9">
        <v>511</v>
      </c>
      <c r="U2414" s="9">
        <v>243</v>
      </c>
      <c r="V2414" s="9">
        <v>101</v>
      </c>
      <c r="W2414" s="9">
        <v>0</v>
      </c>
      <c r="X2414" s="9">
        <v>3407</v>
      </c>
      <c r="Y2414" s="9">
        <v>359</v>
      </c>
      <c r="Z2414" s="9">
        <v>17</v>
      </c>
      <c r="AA2414" s="9">
        <v>648</v>
      </c>
      <c r="AB2414" s="9">
        <v>860</v>
      </c>
      <c r="AC2414" s="9">
        <v>943</v>
      </c>
      <c r="AD2414" s="9">
        <v>1293</v>
      </c>
      <c r="AE2414" s="9">
        <v>39</v>
      </c>
      <c r="AF2414" s="9">
        <v>2295</v>
      </c>
      <c r="AG2414" s="9">
        <v>848</v>
      </c>
      <c r="AH2414" s="9">
        <v>622</v>
      </c>
      <c r="AI2414" s="9">
        <v>18</v>
      </c>
      <c r="AJ2414" s="9">
        <v>1240</v>
      </c>
      <c r="AK2414" s="9">
        <v>421</v>
      </c>
      <c r="AL2414" s="9">
        <v>2122</v>
      </c>
      <c r="AM2414" s="9">
        <v>0</v>
      </c>
      <c r="AN2414" s="9">
        <v>2023</v>
      </c>
      <c r="AO2414" s="9">
        <v>560</v>
      </c>
      <c r="AP2414" s="9">
        <v>1200</v>
      </c>
      <c r="AQ2414" s="9">
        <v>0</v>
      </c>
      <c r="AR2414" s="9">
        <v>3638</v>
      </c>
      <c r="AS2414" s="9">
        <v>144</v>
      </c>
      <c r="AT2414" s="10">
        <v>1</v>
      </c>
    </row>
    <row r="2415" spans="1:46" ht="42.75" x14ac:dyDescent="0.25">
      <c r="A2415" s="26" t="str">
        <f t="shared" si="74"/>
        <v>2018Registered nursesBritish ColumbiaUnknown places of work</v>
      </c>
      <c r="B2415" s="24">
        <v>2018</v>
      </c>
      <c r="C2415" s="9" t="s">
        <v>7</v>
      </c>
      <c r="D2415" s="9" t="s">
        <v>167</v>
      </c>
      <c r="E2415" s="9" t="str">
        <f t="shared" si="75"/>
        <v>British Columbia</v>
      </c>
      <c r="F2415" s="9" t="s">
        <v>184</v>
      </c>
      <c r="G2415" s="9" t="s">
        <v>49</v>
      </c>
      <c r="H2415" s="9">
        <v>49</v>
      </c>
      <c r="I2415" s="9">
        <v>46</v>
      </c>
      <c r="J2415" s="9">
        <v>3</v>
      </c>
      <c r="K2415" s="9">
        <v>0</v>
      </c>
      <c r="L2415" s="9">
        <v>0</v>
      </c>
      <c r="M2415" s="9">
        <v>6</v>
      </c>
      <c r="N2415" s="9">
        <v>12</v>
      </c>
      <c r="O2415" s="9">
        <v>10</v>
      </c>
      <c r="P2415" s="9">
        <v>3</v>
      </c>
      <c r="Q2415" s="9">
        <v>2</v>
      </c>
      <c r="R2415" s="9">
        <v>2</v>
      </c>
      <c r="S2415" s="9">
        <v>6</v>
      </c>
      <c r="T2415" s="9">
        <v>4</v>
      </c>
      <c r="U2415" s="9">
        <v>3</v>
      </c>
      <c r="V2415" s="9">
        <v>1</v>
      </c>
      <c r="W2415" s="9">
        <v>0</v>
      </c>
      <c r="X2415" s="9">
        <v>40</v>
      </c>
      <c r="Y2415" s="9">
        <v>8</v>
      </c>
      <c r="Z2415" s="9">
        <v>1</v>
      </c>
      <c r="AA2415" s="9">
        <v>25</v>
      </c>
      <c r="AB2415" s="9">
        <v>6</v>
      </c>
      <c r="AC2415" s="9">
        <v>5</v>
      </c>
      <c r="AD2415" s="9">
        <v>12</v>
      </c>
      <c r="AE2415" s="9">
        <v>1</v>
      </c>
      <c r="AF2415" s="9">
        <v>18</v>
      </c>
      <c r="AG2415" s="9">
        <v>10</v>
      </c>
      <c r="AH2415" s="9">
        <v>11</v>
      </c>
      <c r="AI2415" s="9">
        <v>10</v>
      </c>
      <c r="AJ2415" s="9">
        <v>10</v>
      </c>
      <c r="AK2415" s="9">
        <v>0</v>
      </c>
      <c r="AL2415" s="9">
        <v>1</v>
      </c>
      <c r="AM2415" s="9">
        <v>38</v>
      </c>
      <c r="AN2415" s="9">
        <v>6</v>
      </c>
      <c r="AO2415" s="9">
        <v>0</v>
      </c>
      <c r="AP2415" s="9">
        <v>1</v>
      </c>
      <c r="AQ2415" s="9">
        <v>42</v>
      </c>
      <c r="AR2415" s="9">
        <v>44</v>
      </c>
      <c r="AS2415" s="9">
        <v>5</v>
      </c>
      <c r="AT2415" s="10">
        <v>0</v>
      </c>
    </row>
    <row r="2416" spans="1:46" ht="42.75" x14ac:dyDescent="0.25">
      <c r="A2416" s="26" t="str">
        <f t="shared" si="74"/>
        <v>2018Registered nursesYukonAll places of work</v>
      </c>
      <c r="B2416" s="24">
        <v>2018</v>
      </c>
      <c r="C2416" s="9" t="s">
        <v>7</v>
      </c>
      <c r="D2416" s="9" t="s">
        <v>168</v>
      </c>
      <c r="E2416" s="9" t="str">
        <f t="shared" si="75"/>
        <v>Yukon</v>
      </c>
      <c r="F2416" s="9" t="s">
        <v>179</v>
      </c>
      <c r="G2416" s="9" t="s">
        <v>9</v>
      </c>
      <c r="H2416" s="9">
        <v>472</v>
      </c>
      <c r="I2416" s="9">
        <v>429</v>
      </c>
      <c r="J2416" s="9">
        <v>43</v>
      </c>
      <c r="K2416" s="9">
        <v>0</v>
      </c>
      <c r="L2416" s="9">
        <v>10</v>
      </c>
      <c r="M2416" s="9">
        <v>65</v>
      </c>
      <c r="N2416" s="9">
        <v>82</v>
      </c>
      <c r="O2416" s="9">
        <v>72</v>
      </c>
      <c r="P2416" s="9">
        <v>54</v>
      </c>
      <c r="Q2416" s="9">
        <v>41</v>
      </c>
      <c r="R2416" s="9">
        <v>41</v>
      </c>
      <c r="S2416" s="9">
        <v>53</v>
      </c>
      <c r="T2416" s="9">
        <v>43</v>
      </c>
      <c r="U2416" s="9">
        <v>9</v>
      </c>
      <c r="V2416" s="9">
        <v>2</v>
      </c>
      <c r="W2416" s="9">
        <v>0</v>
      </c>
      <c r="X2416" s="9">
        <v>424</v>
      </c>
      <c r="Y2416" s="9">
        <v>47</v>
      </c>
      <c r="Z2416" s="9">
        <v>1</v>
      </c>
      <c r="AA2416" s="9">
        <v>194</v>
      </c>
      <c r="AB2416" s="9">
        <v>118</v>
      </c>
      <c r="AC2416" s="9">
        <v>75</v>
      </c>
      <c r="AD2416" s="9">
        <v>84</v>
      </c>
      <c r="AE2416" s="9">
        <v>1</v>
      </c>
      <c r="AF2416" s="9">
        <v>206</v>
      </c>
      <c r="AG2416" s="9">
        <v>182</v>
      </c>
      <c r="AH2416" s="9">
        <v>84</v>
      </c>
      <c r="AI2416" s="9">
        <v>0</v>
      </c>
      <c r="AJ2416" s="9">
        <v>353</v>
      </c>
      <c r="AK2416" s="9">
        <v>44</v>
      </c>
      <c r="AL2416" s="9">
        <v>58</v>
      </c>
      <c r="AM2416" s="9">
        <v>17</v>
      </c>
      <c r="AN2416" s="9">
        <v>405</v>
      </c>
      <c r="AO2416" s="9">
        <v>41</v>
      </c>
      <c r="AP2416" s="9">
        <v>12</v>
      </c>
      <c r="AQ2416" s="9">
        <v>14</v>
      </c>
      <c r="AR2416" s="9">
        <v>388</v>
      </c>
      <c r="AS2416" s="9">
        <v>84</v>
      </c>
      <c r="AT2416" s="10">
        <v>0</v>
      </c>
    </row>
    <row r="2417" spans="1:46" ht="28.5" x14ac:dyDescent="0.25">
      <c r="A2417" s="26" t="str">
        <f t="shared" si="74"/>
        <v>2018Registered nursesYukonHospital</v>
      </c>
      <c r="B2417" s="24">
        <v>2018</v>
      </c>
      <c r="C2417" s="9" t="s">
        <v>7</v>
      </c>
      <c r="D2417" s="9" t="s">
        <v>168</v>
      </c>
      <c r="E2417" s="9" t="str">
        <f t="shared" si="75"/>
        <v>Yukon</v>
      </c>
      <c r="F2417" s="9" t="s">
        <v>180</v>
      </c>
      <c r="G2417" s="9" t="s">
        <v>10</v>
      </c>
      <c r="H2417" s="9">
        <v>252</v>
      </c>
      <c r="I2417" s="9">
        <v>226</v>
      </c>
      <c r="J2417" s="9">
        <v>26</v>
      </c>
      <c r="K2417" s="9">
        <v>0</v>
      </c>
      <c r="L2417" s="9">
        <v>7</v>
      </c>
      <c r="M2417" s="9">
        <v>52</v>
      </c>
      <c r="N2417" s="9">
        <v>50</v>
      </c>
      <c r="O2417" s="9">
        <v>36</v>
      </c>
      <c r="P2417" s="9">
        <v>22</v>
      </c>
      <c r="Q2417" s="9">
        <v>18</v>
      </c>
      <c r="R2417" s="9">
        <v>17</v>
      </c>
      <c r="S2417" s="9">
        <v>26</v>
      </c>
      <c r="T2417" s="9">
        <v>18</v>
      </c>
      <c r="U2417" s="9">
        <v>4</v>
      </c>
      <c r="V2417" s="9">
        <v>2</v>
      </c>
      <c r="W2417" s="9">
        <v>0</v>
      </c>
      <c r="X2417" s="9">
        <v>229</v>
      </c>
      <c r="Y2417" s="9">
        <v>23</v>
      </c>
      <c r="Z2417" s="9">
        <v>0</v>
      </c>
      <c r="AA2417" s="9">
        <v>125</v>
      </c>
      <c r="AB2417" s="9">
        <v>57</v>
      </c>
      <c r="AC2417" s="9">
        <v>34</v>
      </c>
      <c r="AD2417" s="9">
        <v>35</v>
      </c>
      <c r="AE2417" s="9">
        <v>1</v>
      </c>
      <c r="AF2417" s="9">
        <v>98</v>
      </c>
      <c r="AG2417" s="9">
        <v>100</v>
      </c>
      <c r="AH2417" s="9">
        <v>54</v>
      </c>
      <c r="AI2417" s="9">
        <v>0</v>
      </c>
      <c r="AJ2417" s="9">
        <v>218</v>
      </c>
      <c r="AK2417" s="9">
        <v>12</v>
      </c>
      <c r="AL2417" s="9">
        <v>14</v>
      </c>
      <c r="AM2417" s="9">
        <v>8</v>
      </c>
      <c r="AN2417" s="9">
        <v>229</v>
      </c>
      <c r="AO2417" s="9">
        <v>16</v>
      </c>
      <c r="AP2417" s="9">
        <v>1</v>
      </c>
      <c r="AQ2417" s="9">
        <v>6</v>
      </c>
      <c r="AR2417" s="9">
        <v>222</v>
      </c>
      <c r="AS2417" s="9">
        <v>30</v>
      </c>
      <c r="AT2417" s="10">
        <v>0</v>
      </c>
    </row>
    <row r="2418" spans="1:46" ht="28.5" x14ac:dyDescent="0.25">
      <c r="A2418" s="26" t="str">
        <f t="shared" si="74"/>
        <v>2018Registered nursesYukonCommunity health</v>
      </c>
      <c r="B2418" s="24">
        <v>2018</v>
      </c>
      <c r="C2418" s="9" t="s">
        <v>7</v>
      </c>
      <c r="D2418" s="9" t="s">
        <v>168</v>
      </c>
      <c r="E2418" s="9" t="str">
        <f t="shared" si="75"/>
        <v>Yukon</v>
      </c>
      <c r="F2418" s="9" t="s">
        <v>182</v>
      </c>
      <c r="G2418" s="9" t="s">
        <v>11</v>
      </c>
      <c r="H2418" s="9">
        <v>136</v>
      </c>
      <c r="I2418" s="9">
        <v>129</v>
      </c>
      <c r="J2418" s="9">
        <v>7</v>
      </c>
      <c r="K2418" s="9">
        <v>0</v>
      </c>
      <c r="L2418" s="9">
        <v>0</v>
      </c>
      <c r="M2418" s="9">
        <v>8</v>
      </c>
      <c r="N2418" s="9">
        <v>16</v>
      </c>
      <c r="O2418" s="9">
        <v>24</v>
      </c>
      <c r="P2418" s="9">
        <v>22</v>
      </c>
      <c r="Q2418" s="9">
        <v>16</v>
      </c>
      <c r="R2418" s="9">
        <v>16</v>
      </c>
      <c r="S2418" s="9">
        <v>15</v>
      </c>
      <c r="T2418" s="9">
        <v>14</v>
      </c>
      <c r="U2418" s="9">
        <v>5</v>
      </c>
      <c r="V2418" s="9">
        <v>0</v>
      </c>
      <c r="W2418" s="9">
        <v>0</v>
      </c>
      <c r="X2418" s="9">
        <v>123</v>
      </c>
      <c r="Y2418" s="9">
        <v>12</v>
      </c>
      <c r="Z2418" s="9">
        <v>1</v>
      </c>
      <c r="AA2418" s="9">
        <v>34</v>
      </c>
      <c r="AB2418" s="9">
        <v>46</v>
      </c>
      <c r="AC2418" s="9">
        <v>26</v>
      </c>
      <c r="AD2418" s="9">
        <v>30</v>
      </c>
      <c r="AE2418" s="9">
        <v>0</v>
      </c>
      <c r="AF2418" s="9">
        <v>49</v>
      </c>
      <c r="AG2418" s="9">
        <v>63</v>
      </c>
      <c r="AH2418" s="9">
        <v>24</v>
      </c>
      <c r="AI2418" s="9">
        <v>0</v>
      </c>
      <c r="AJ2418" s="9">
        <v>107</v>
      </c>
      <c r="AK2418" s="9">
        <v>13</v>
      </c>
      <c r="AL2418" s="9">
        <v>14</v>
      </c>
      <c r="AM2418" s="9">
        <v>2</v>
      </c>
      <c r="AN2418" s="9">
        <v>130</v>
      </c>
      <c r="AO2418" s="9">
        <v>5</v>
      </c>
      <c r="AP2418" s="9">
        <v>0</v>
      </c>
      <c r="AQ2418" s="9">
        <v>1</v>
      </c>
      <c r="AR2418" s="9">
        <v>86</v>
      </c>
      <c r="AS2418" s="9">
        <v>50</v>
      </c>
      <c r="AT2418" s="10">
        <v>0</v>
      </c>
    </row>
    <row r="2419" spans="1:46" ht="57" x14ac:dyDescent="0.25">
      <c r="A2419" s="26" t="str">
        <f t="shared" si="74"/>
        <v>2018Registered nursesYukonNursing home/long-term care</v>
      </c>
      <c r="B2419" s="24">
        <v>2018</v>
      </c>
      <c r="C2419" s="9" t="s">
        <v>7</v>
      </c>
      <c r="D2419" s="9" t="s">
        <v>168</v>
      </c>
      <c r="E2419" s="9" t="str">
        <f t="shared" si="75"/>
        <v>Yukon</v>
      </c>
      <c r="F2419" s="9" t="s">
        <v>181</v>
      </c>
      <c r="G2419" s="9" t="s">
        <v>12</v>
      </c>
      <c r="H2419" s="9">
        <v>28</v>
      </c>
      <c r="I2419" s="9">
        <v>25</v>
      </c>
      <c r="J2419" s="9">
        <v>3</v>
      </c>
      <c r="K2419" s="9">
        <v>0</v>
      </c>
      <c r="L2419" s="9">
        <v>0</v>
      </c>
      <c r="M2419" s="9">
        <v>1</v>
      </c>
      <c r="N2419" s="9">
        <v>9</v>
      </c>
      <c r="O2419" s="9">
        <v>2</v>
      </c>
      <c r="P2419" s="9">
        <v>5</v>
      </c>
      <c r="Q2419" s="9">
        <v>4</v>
      </c>
      <c r="R2419" s="9">
        <v>2</v>
      </c>
      <c r="S2419" s="9">
        <v>2</v>
      </c>
      <c r="T2419" s="9">
        <v>3</v>
      </c>
      <c r="U2419" s="9">
        <v>0</v>
      </c>
      <c r="V2419" s="9">
        <v>0</v>
      </c>
      <c r="W2419" s="9">
        <v>0</v>
      </c>
      <c r="X2419" s="9">
        <v>19</v>
      </c>
      <c r="Y2419" s="9">
        <v>9</v>
      </c>
      <c r="Z2419" s="9">
        <v>0</v>
      </c>
      <c r="AA2419" s="9">
        <v>13</v>
      </c>
      <c r="AB2419" s="9">
        <v>6</v>
      </c>
      <c r="AC2419" s="9">
        <v>5</v>
      </c>
      <c r="AD2419" s="9">
        <v>4</v>
      </c>
      <c r="AE2419" s="9">
        <v>0</v>
      </c>
      <c r="AF2419" s="9">
        <v>21</v>
      </c>
      <c r="AG2419" s="9">
        <v>4</v>
      </c>
      <c r="AH2419" s="9">
        <v>3</v>
      </c>
      <c r="AI2419" s="9">
        <v>0</v>
      </c>
      <c r="AJ2419" s="9">
        <v>14</v>
      </c>
      <c r="AK2419" s="9">
        <v>7</v>
      </c>
      <c r="AL2419" s="9">
        <v>6</v>
      </c>
      <c r="AM2419" s="9">
        <v>1</v>
      </c>
      <c r="AN2419" s="9">
        <v>25</v>
      </c>
      <c r="AO2419" s="9">
        <v>1</v>
      </c>
      <c r="AP2419" s="9">
        <v>1</v>
      </c>
      <c r="AQ2419" s="9">
        <v>1</v>
      </c>
      <c r="AR2419" s="9">
        <v>27</v>
      </c>
      <c r="AS2419" s="9">
        <v>1</v>
      </c>
      <c r="AT2419" s="10">
        <v>0</v>
      </c>
    </row>
    <row r="2420" spans="1:46" ht="42.75" x14ac:dyDescent="0.25">
      <c r="A2420" s="26" t="str">
        <f t="shared" si="74"/>
        <v>2018Registered nursesYukonOther places of work</v>
      </c>
      <c r="B2420" s="24">
        <v>2018</v>
      </c>
      <c r="C2420" s="9" t="s">
        <v>7</v>
      </c>
      <c r="D2420" s="9" t="s">
        <v>168</v>
      </c>
      <c r="E2420" s="9" t="str">
        <f t="shared" si="75"/>
        <v>Yukon</v>
      </c>
      <c r="F2420" s="9" t="s">
        <v>183</v>
      </c>
      <c r="G2420" s="9" t="s">
        <v>13</v>
      </c>
      <c r="H2420" s="9">
        <v>50</v>
      </c>
      <c r="I2420" s="9">
        <v>43</v>
      </c>
      <c r="J2420" s="9">
        <v>7</v>
      </c>
      <c r="K2420" s="9">
        <v>0</v>
      </c>
      <c r="L2420" s="9">
        <v>2</v>
      </c>
      <c r="M2420" s="9">
        <v>4</v>
      </c>
      <c r="N2420" s="9">
        <v>5</v>
      </c>
      <c r="O2420" s="9">
        <v>9</v>
      </c>
      <c r="P2420" s="9">
        <v>5</v>
      </c>
      <c r="Q2420" s="9">
        <v>3</v>
      </c>
      <c r="R2420" s="9">
        <v>5</v>
      </c>
      <c r="S2420" s="9">
        <v>9</v>
      </c>
      <c r="T2420" s="9">
        <v>8</v>
      </c>
      <c r="U2420" s="9">
        <v>0</v>
      </c>
      <c r="V2420" s="9">
        <v>0</v>
      </c>
      <c r="W2420" s="9">
        <v>0</v>
      </c>
      <c r="X2420" s="9">
        <v>47</v>
      </c>
      <c r="Y2420" s="9">
        <v>3</v>
      </c>
      <c r="Z2420" s="9">
        <v>0</v>
      </c>
      <c r="AA2420" s="9">
        <v>18</v>
      </c>
      <c r="AB2420" s="9">
        <v>9</v>
      </c>
      <c r="AC2420" s="9">
        <v>10</v>
      </c>
      <c r="AD2420" s="9">
        <v>13</v>
      </c>
      <c r="AE2420" s="9">
        <v>0</v>
      </c>
      <c r="AF2420" s="9">
        <v>36</v>
      </c>
      <c r="AG2420" s="9">
        <v>12</v>
      </c>
      <c r="AH2420" s="9">
        <v>2</v>
      </c>
      <c r="AI2420" s="9">
        <v>0</v>
      </c>
      <c r="AJ2420" s="9">
        <v>14</v>
      </c>
      <c r="AK2420" s="9">
        <v>12</v>
      </c>
      <c r="AL2420" s="9">
        <v>24</v>
      </c>
      <c r="AM2420" s="9">
        <v>0</v>
      </c>
      <c r="AN2420" s="9">
        <v>21</v>
      </c>
      <c r="AO2420" s="9">
        <v>19</v>
      </c>
      <c r="AP2420" s="9">
        <v>10</v>
      </c>
      <c r="AQ2420" s="9">
        <v>0</v>
      </c>
      <c r="AR2420" s="9">
        <v>49</v>
      </c>
      <c r="AS2420" s="9">
        <v>1</v>
      </c>
      <c r="AT2420" s="10">
        <v>0</v>
      </c>
    </row>
    <row r="2421" spans="1:46" ht="42.75" x14ac:dyDescent="0.25">
      <c r="A2421" s="26" t="str">
        <f t="shared" si="74"/>
        <v>2018Registered nursesYukonUnknown places of work</v>
      </c>
      <c r="B2421" s="24">
        <v>2018</v>
      </c>
      <c r="C2421" s="9" t="s">
        <v>7</v>
      </c>
      <c r="D2421" s="9" t="s">
        <v>168</v>
      </c>
      <c r="E2421" s="9" t="str">
        <f t="shared" si="75"/>
        <v>Yukon</v>
      </c>
      <c r="F2421" s="9" t="s">
        <v>184</v>
      </c>
      <c r="G2421" s="9" t="s">
        <v>49</v>
      </c>
      <c r="H2421" s="9">
        <v>6</v>
      </c>
      <c r="I2421" s="9">
        <v>6</v>
      </c>
      <c r="J2421" s="9">
        <v>0</v>
      </c>
      <c r="K2421" s="9">
        <v>0</v>
      </c>
      <c r="L2421" s="9">
        <v>1</v>
      </c>
      <c r="M2421" s="9">
        <v>0</v>
      </c>
      <c r="N2421" s="9">
        <v>2</v>
      </c>
      <c r="O2421" s="9">
        <v>1</v>
      </c>
      <c r="P2421" s="9">
        <v>0</v>
      </c>
      <c r="Q2421" s="9">
        <v>0</v>
      </c>
      <c r="R2421" s="9">
        <v>1</v>
      </c>
      <c r="S2421" s="9">
        <v>1</v>
      </c>
      <c r="T2421" s="9">
        <v>0</v>
      </c>
      <c r="U2421" s="9">
        <v>0</v>
      </c>
      <c r="V2421" s="9">
        <v>0</v>
      </c>
      <c r="W2421" s="9">
        <v>0</v>
      </c>
      <c r="X2421" s="9">
        <v>6</v>
      </c>
      <c r="Y2421" s="9">
        <v>0</v>
      </c>
      <c r="Z2421" s="9">
        <v>0</v>
      </c>
      <c r="AA2421" s="9">
        <v>4</v>
      </c>
      <c r="AB2421" s="9">
        <v>0</v>
      </c>
      <c r="AC2421" s="9">
        <v>0</v>
      </c>
      <c r="AD2421" s="9">
        <v>2</v>
      </c>
      <c r="AE2421" s="9">
        <v>0</v>
      </c>
      <c r="AF2421" s="9">
        <v>2</v>
      </c>
      <c r="AG2421" s="9">
        <v>3</v>
      </c>
      <c r="AH2421" s="9">
        <v>1</v>
      </c>
      <c r="AI2421" s="9">
        <v>0</v>
      </c>
      <c r="AJ2421" s="9">
        <v>0</v>
      </c>
      <c r="AK2421" s="9">
        <v>0</v>
      </c>
      <c r="AL2421" s="9">
        <v>0</v>
      </c>
      <c r="AM2421" s="9">
        <v>6</v>
      </c>
      <c r="AN2421" s="9">
        <v>0</v>
      </c>
      <c r="AO2421" s="9">
        <v>0</v>
      </c>
      <c r="AP2421" s="9">
        <v>0</v>
      </c>
      <c r="AQ2421" s="9">
        <v>6</v>
      </c>
      <c r="AR2421" s="9">
        <v>4</v>
      </c>
      <c r="AS2421" s="9">
        <v>2</v>
      </c>
      <c r="AT2421" s="10">
        <v>0</v>
      </c>
    </row>
    <row r="2422" spans="1:46" ht="57" x14ac:dyDescent="0.25">
      <c r="A2422" s="26" t="str">
        <f t="shared" si="74"/>
        <v>2018Registered nursesNorthwest TerritoriesAll places of work</v>
      </c>
      <c r="B2422" s="24">
        <v>2018</v>
      </c>
      <c r="C2422" s="9" t="s">
        <v>7</v>
      </c>
      <c r="D2422" s="9" t="s">
        <v>169</v>
      </c>
      <c r="E2422" s="9" t="str">
        <f t="shared" si="75"/>
        <v>Northwest Territories</v>
      </c>
      <c r="F2422" s="9" t="s">
        <v>179</v>
      </c>
      <c r="G2422" s="9" t="s">
        <v>9</v>
      </c>
      <c r="H2422" s="9">
        <v>609</v>
      </c>
      <c r="I2422" s="9">
        <v>541</v>
      </c>
      <c r="J2422" s="9">
        <v>68</v>
      </c>
      <c r="K2422" s="9">
        <v>0</v>
      </c>
      <c r="L2422" s="9">
        <v>0</v>
      </c>
      <c r="M2422" s="9">
        <v>31</v>
      </c>
      <c r="N2422" s="9">
        <v>96</v>
      </c>
      <c r="O2422" s="9">
        <v>85</v>
      </c>
      <c r="P2422" s="9">
        <v>80</v>
      </c>
      <c r="Q2422" s="9">
        <v>68</v>
      </c>
      <c r="R2422" s="9">
        <v>60</v>
      </c>
      <c r="S2422" s="9">
        <v>80</v>
      </c>
      <c r="T2422" s="9">
        <v>62</v>
      </c>
      <c r="U2422" s="9">
        <v>34</v>
      </c>
      <c r="V2422" s="9">
        <v>13</v>
      </c>
      <c r="W2422" s="9">
        <v>0</v>
      </c>
      <c r="X2422" s="9">
        <v>569</v>
      </c>
      <c r="Y2422" s="9">
        <v>40</v>
      </c>
      <c r="Z2422" s="9">
        <v>0</v>
      </c>
      <c r="AA2422" s="9">
        <v>188</v>
      </c>
      <c r="AB2422" s="9">
        <v>165</v>
      </c>
      <c r="AC2422" s="9">
        <v>110</v>
      </c>
      <c r="AD2422" s="9">
        <v>146</v>
      </c>
      <c r="AE2422" s="9">
        <v>0</v>
      </c>
      <c r="AF2422" s="9">
        <v>471</v>
      </c>
      <c r="AG2422" s="9">
        <v>0</v>
      </c>
      <c r="AH2422" s="9">
        <v>138</v>
      </c>
      <c r="AI2422" s="9">
        <v>0</v>
      </c>
      <c r="AJ2422" s="9">
        <v>434</v>
      </c>
      <c r="AK2422" s="9">
        <v>67</v>
      </c>
      <c r="AL2422" s="9">
        <v>100</v>
      </c>
      <c r="AM2422" s="9">
        <v>8</v>
      </c>
      <c r="AN2422" s="9">
        <v>543</v>
      </c>
      <c r="AO2422" s="9">
        <v>39</v>
      </c>
      <c r="AP2422" s="9">
        <v>20</v>
      </c>
      <c r="AQ2422" s="9">
        <v>7</v>
      </c>
      <c r="AR2422" s="9">
        <v>382</v>
      </c>
      <c r="AS2422" s="9">
        <v>162</v>
      </c>
      <c r="AT2422" s="10">
        <v>65</v>
      </c>
    </row>
    <row r="2423" spans="1:46" ht="57" x14ac:dyDescent="0.25">
      <c r="A2423" s="26" t="str">
        <f t="shared" si="74"/>
        <v>2018Registered nursesNorthwest TerritoriesHospital</v>
      </c>
      <c r="B2423" s="24">
        <v>2018</v>
      </c>
      <c r="C2423" s="9" t="s">
        <v>7</v>
      </c>
      <c r="D2423" s="9" t="s">
        <v>169</v>
      </c>
      <c r="E2423" s="9" t="str">
        <f t="shared" si="75"/>
        <v>Northwest Territories</v>
      </c>
      <c r="F2423" s="9" t="s">
        <v>180</v>
      </c>
      <c r="G2423" s="9" t="s">
        <v>10</v>
      </c>
      <c r="H2423" s="9">
        <v>295</v>
      </c>
      <c r="I2423" s="9">
        <v>270</v>
      </c>
      <c r="J2423" s="9">
        <v>25</v>
      </c>
      <c r="K2423" s="9">
        <v>0</v>
      </c>
      <c r="L2423" s="9">
        <v>0</v>
      </c>
      <c r="M2423" s="9">
        <v>20</v>
      </c>
      <c r="N2423" s="9">
        <v>63</v>
      </c>
      <c r="O2423" s="9">
        <v>53</v>
      </c>
      <c r="P2423" s="9">
        <v>42</v>
      </c>
      <c r="Q2423" s="9">
        <v>33</v>
      </c>
      <c r="R2423" s="9">
        <v>29</v>
      </c>
      <c r="S2423" s="9">
        <v>30</v>
      </c>
      <c r="T2423" s="9">
        <v>17</v>
      </c>
      <c r="U2423" s="9">
        <v>8</v>
      </c>
      <c r="V2423" s="9">
        <v>0</v>
      </c>
      <c r="W2423" s="9">
        <v>0</v>
      </c>
      <c r="X2423" s="9">
        <v>278</v>
      </c>
      <c r="Y2423" s="9">
        <v>17</v>
      </c>
      <c r="Z2423" s="9">
        <v>0</v>
      </c>
      <c r="AA2423" s="9">
        <v>127</v>
      </c>
      <c r="AB2423" s="9">
        <v>86</v>
      </c>
      <c r="AC2423" s="9">
        <v>42</v>
      </c>
      <c r="AD2423" s="9">
        <v>40</v>
      </c>
      <c r="AE2423" s="9">
        <v>0</v>
      </c>
      <c r="AF2423" s="9">
        <v>248</v>
      </c>
      <c r="AG2423" s="9">
        <v>0</v>
      </c>
      <c r="AH2423" s="9">
        <v>47</v>
      </c>
      <c r="AI2423" s="9">
        <v>0</v>
      </c>
      <c r="AJ2423" s="9">
        <v>243</v>
      </c>
      <c r="AK2423" s="9">
        <v>27</v>
      </c>
      <c r="AL2423" s="9">
        <v>23</v>
      </c>
      <c r="AM2423" s="9">
        <v>2</v>
      </c>
      <c r="AN2423" s="9">
        <v>278</v>
      </c>
      <c r="AO2423" s="9">
        <v>13</v>
      </c>
      <c r="AP2423" s="9">
        <v>3</v>
      </c>
      <c r="AQ2423" s="9">
        <v>1</v>
      </c>
      <c r="AR2423" s="9">
        <v>191</v>
      </c>
      <c r="AS2423" s="9">
        <v>65</v>
      </c>
      <c r="AT2423" s="10">
        <v>39</v>
      </c>
    </row>
    <row r="2424" spans="1:46" ht="57" x14ac:dyDescent="0.25">
      <c r="A2424" s="26" t="str">
        <f t="shared" si="74"/>
        <v>2018Registered nursesNorthwest TerritoriesCommunity health</v>
      </c>
      <c r="B2424" s="24">
        <v>2018</v>
      </c>
      <c r="C2424" s="9" t="s">
        <v>7</v>
      </c>
      <c r="D2424" s="9" t="s">
        <v>169</v>
      </c>
      <c r="E2424" s="9" t="str">
        <f t="shared" si="75"/>
        <v>Northwest Territories</v>
      </c>
      <c r="F2424" s="9" t="s">
        <v>182</v>
      </c>
      <c r="G2424" s="9" t="s">
        <v>11</v>
      </c>
      <c r="H2424" s="9">
        <v>218</v>
      </c>
      <c r="I2424" s="9">
        <v>190</v>
      </c>
      <c r="J2424" s="9">
        <v>28</v>
      </c>
      <c r="K2424" s="9">
        <v>0</v>
      </c>
      <c r="L2424" s="9">
        <v>0</v>
      </c>
      <c r="M2424" s="9">
        <v>10</v>
      </c>
      <c r="N2424" s="9">
        <v>22</v>
      </c>
      <c r="O2424" s="9">
        <v>23</v>
      </c>
      <c r="P2424" s="9">
        <v>23</v>
      </c>
      <c r="Q2424" s="9">
        <v>23</v>
      </c>
      <c r="R2424" s="9">
        <v>17</v>
      </c>
      <c r="S2424" s="9">
        <v>37</v>
      </c>
      <c r="T2424" s="9">
        <v>33</v>
      </c>
      <c r="U2424" s="9">
        <v>19</v>
      </c>
      <c r="V2424" s="9">
        <v>11</v>
      </c>
      <c r="W2424" s="9">
        <v>0</v>
      </c>
      <c r="X2424" s="9">
        <v>200</v>
      </c>
      <c r="Y2424" s="9">
        <v>18</v>
      </c>
      <c r="Z2424" s="9">
        <v>0</v>
      </c>
      <c r="AA2424" s="9">
        <v>42</v>
      </c>
      <c r="AB2424" s="9">
        <v>59</v>
      </c>
      <c r="AC2424" s="9">
        <v>44</v>
      </c>
      <c r="AD2424" s="9">
        <v>73</v>
      </c>
      <c r="AE2424" s="9">
        <v>0</v>
      </c>
      <c r="AF2424" s="9">
        <v>135</v>
      </c>
      <c r="AG2424" s="9">
        <v>0</v>
      </c>
      <c r="AH2424" s="9">
        <v>83</v>
      </c>
      <c r="AI2424" s="9">
        <v>0</v>
      </c>
      <c r="AJ2424" s="9">
        <v>177</v>
      </c>
      <c r="AK2424" s="9">
        <v>15</v>
      </c>
      <c r="AL2424" s="9">
        <v>23</v>
      </c>
      <c r="AM2424" s="9">
        <v>3</v>
      </c>
      <c r="AN2424" s="9">
        <v>211</v>
      </c>
      <c r="AO2424" s="9">
        <v>4</v>
      </c>
      <c r="AP2424" s="9">
        <v>0</v>
      </c>
      <c r="AQ2424" s="9">
        <v>3</v>
      </c>
      <c r="AR2424" s="9">
        <v>126</v>
      </c>
      <c r="AS2424" s="9">
        <v>83</v>
      </c>
      <c r="AT2424" s="10">
        <v>9</v>
      </c>
    </row>
    <row r="2425" spans="1:46" ht="57" x14ac:dyDescent="0.25">
      <c r="A2425" s="26" t="str">
        <f t="shared" si="74"/>
        <v>2018Registered nursesNorthwest TerritoriesNursing home/long-term care</v>
      </c>
      <c r="B2425" s="24">
        <v>2018</v>
      </c>
      <c r="C2425" s="9" t="s">
        <v>7</v>
      </c>
      <c r="D2425" s="9" t="s">
        <v>169</v>
      </c>
      <c r="E2425" s="9" t="str">
        <f t="shared" si="75"/>
        <v>Northwest Territories</v>
      </c>
      <c r="F2425" s="9" t="s">
        <v>181</v>
      </c>
      <c r="G2425" s="9" t="s">
        <v>12</v>
      </c>
      <c r="H2425" s="9">
        <v>11</v>
      </c>
      <c r="I2425" s="9">
        <v>10</v>
      </c>
      <c r="J2425" s="9">
        <v>1</v>
      </c>
      <c r="K2425" s="9">
        <v>0</v>
      </c>
      <c r="L2425" s="9">
        <v>0</v>
      </c>
      <c r="M2425" s="9">
        <v>0</v>
      </c>
      <c r="N2425" s="9">
        <v>5</v>
      </c>
      <c r="O2425" s="9">
        <v>0</v>
      </c>
      <c r="P2425" s="9">
        <v>2</v>
      </c>
      <c r="Q2425" s="9">
        <v>0</v>
      </c>
      <c r="R2425" s="9">
        <v>0</v>
      </c>
      <c r="S2425" s="9">
        <v>3</v>
      </c>
      <c r="T2425" s="9">
        <v>0</v>
      </c>
      <c r="U2425" s="9">
        <v>0</v>
      </c>
      <c r="V2425" s="9">
        <v>1</v>
      </c>
      <c r="W2425" s="9">
        <v>0</v>
      </c>
      <c r="X2425" s="9">
        <v>11</v>
      </c>
      <c r="Y2425" s="9">
        <v>0</v>
      </c>
      <c r="Z2425" s="9">
        <v>0</v>
      </c>
      <c r="AA2425" s="9">
        <v>8</v>
      </c>
      <c r="AB2425" s="9">
        <v>1</v>
      </c>
      <c r="AC2425" s="9">
        <v>1</v>
      </c>
      <c r="AD2425" s="9">
        <v>1</v>
      </c>
      <c r="AE2425" s="9">
        <v>0</v>
      </c>
      <c r="AF2425" s="9">
        <v>11</v>
      </c>
      <c r="AG2425" s="9">
        <v>0</v>
      </c>
      <c r="AH2425" s="9">
        <v>0</v>
      </c>
      <c r="AI2425" s="9">
        <v>0</v>
      </c>
      <c r="AJ2425" s="9">
        <v>3</v>
      </c>
      <c r="AK2425" s="9">
        <v>6</v>
      </c>
      <c r="AL2425" s="9">
        <v>1</v>
      </c>
      <c r="AM2425" s="9">
        <v>1</v>
      </c>
      <c r="AN2425" s="9">
        <v>10</v>
      </c>
      <c r="AO2425" s="9">
        <v>0</v>
      </c>
      <c r="AP2425" s="9">
        <v>0</v>
      </c>
      <c r="AQ2425" s="9">
        <v>1</v>
      </c>
      <c r="AR2425" s="9">
        <v>6</v>
      </c>
      <c r="AS2425" s="9">
        <v>5</v>
      </c>
      <c r="AT2425" s="10">
        <v>0</v>
      </c>
    </row>
    <row r="2426" spans="1:46" ht="57" x14ac:dyDescent="0.25">
      <c r="A2426" s="26" t="str">
        <f t="shared" si="74"/>
        <v>2018Registered nursesNorthwest TerritoriesOther places of work</v>
      </c>
      <c r="B2426" s="24">
        <v>2018</v>
      </c>
      <c r="C2426" s="9" t="s">
        <v>7</v>
      </c>
      <c r="D2426" s="9" t="s">
        <v>169</v>
      </c>
      <c r="E2426" s="9" t="str">
        <f t="shared" si="75"/>
        <v>Northwest Territories</v>
      </c>
      <c r="F2426" s="9" t="s">
        <v>183</v>
      </c>
      <c r="G2426" s="9" t="s">
        <v>13</v>
      </c>
      <c r="H2426" s="9">
        <v>83</v>
      </c>
      <c r="I2426" s="9">
        <v>69</v>
      </c>
      <c r="J2426" s="9">
        <v>14</v>
      </c>
      <c r="K2426" s="9">
        <v>0</v>
      </c>
      <c r="L2426" s="9">
        <v>0</v>
      </c>
      <c r="M2426" s="9">
        <v>1</v>
      </c>
      <c r="N2426" s="9">
        <v>6</v>
      </c>
      <c r="O2426" s="9">
        <v>9</v>
      </c>
      <c r="P2426" s="9">
        <v>13</v>
      </c>
      <c r="Q2426" s="9">
        <v>12</v>
      </c>
      <c r="R2426" s="9">
        <v>14</v>
      </c>
      <c r="S2426" s="9">
        <v>10</v>
      </c>
      <c r="T2426" s="9">
        <v>11</v>
      </c>
      <c r="U2426" s="9">
        <v>6</v>
      </c>
      <c r="V2426" s="9">
        <v>1</v>
      </c>
      <c r="W2426" s="9">
        <v>0</v>
      </c>
      <c r="X2426" s="9">
        <v>78</v>
      </c>
      <c r="Y2426" s="9">
        <v>5</v>
      </c>
      <c r="Z2426" s="9">
        <v>0</v>
      </c>
      <c r="AA2426" s="9">
        <v>11</v>
      </c>
      <c r="AB2426" s="9">
        <v>19</v>
      </c>
      <c r="AC2426" s="9">
        <v>23</v>
      </c>
      <c r="AD2426" s="9">
        <v>30</v>
      </c>
      <c r="AE2426" s="9">
        <v>0</v>
      </c>
      <c r="AF2426" s="9">
        <v>77</v>
      </c>
      <c r="AG2426" s="9">
        <v>0</v>
      </c>
      <c r="AH2426" s="9">
        <v>6</v>
      </c>
      <c r="AI2426" s="9">
        <v>0</v>
      </c>
      <c r="AJ2426" s="9">
        <v>11</v>
      </c>
      <c r="AK2426" s="9">
        <v>19</v>
      </c>
      <c r="AL2426" s="9">
        <v>53</v>
      </c>
      <c r="AM2426" s="9">
        <v>0</v>
      </c>
      <c r="AN2426" s="9">
        <v>44</v>
      </c>
      <c r="AO2426" s="9">
        <v>22</v>
      </c>
      <c r="AP2426" s="9">
        <v>17</v>
      </c>
      <c r="AQ2426" s="9">
        <v>0</v>
      </c>
      <c r="AR2426" s="9">
        <v>58</v>
      </c>
      <c r="AS2426" s="9">
        <v>8</v>
      </c>
      <c r="AT2426" s="10">
        <v>17</v>
      </c>
    </row>
    <row r="2427" spans="1:46" ht="57" x14ac:dyDescent="0.25">
      <c r="A2427" s="26" t="str">
        <f t="shared" si="74"/>
        <v>2018Registered nursesNorthwest TerritoriesUnknown places of work</v>
      </c>
      <c r="B2427" s="24">
        <v>2018</v>
      </c>
      <c r="C2427" s="9" t="s">
        <v>7</v>
      </c>
      <c r="D2427" s="9" t="s">
        <v>169</v>
      </c>
      <c r="E2427" s="9" t="str">
        <f t="shared" si="75"/>
        <v>Northwest Territories</v>
      </c>
      <c r="F2427" s="9" t="s">
        <v>184</v>
      </c>
      <c r="G2427" s="9" t="s">
        <v>49</v>
      </c>
      <c r="H2427" s="9">
        <v>2</v>
      </c>
      <c r="I2427" s="9">
        <v>2</v>
      </c>
      <c r="J2427" s="9">
        <v>0</v>
      </c>
      <c r="K2427" s="9">
        <v>0</v>
      </c>
      <c r="L2427" s="9">
        <v>0</v>
      </c>
      <c r="M2427" s="9">
        <v>0</v>
      </c>
      <c r="N2427" s="9">
        <v>0</v>
      </c>
      <c r="O2427" s="9">
        <v>0</v>
      </c>
      <c r="P2427" s="9">
        <v>0</v>
      </c>
      <c r="Q2427" s="9">
        <v>0</v>
      </c>
      <c r="R2427" s="9">
        <v>0</v>
      </c>
      <c r="S2427" s="9">
        <v>0</v>
      </c>
      <c r="T2427" s="9">
        <v>1</v>
      </c>
      <c r="U2427" s="9">
        <v>1</v>
      </c>
      <c r="V2427" s="9">
        <v>0</v>
      </c>
      <c r="W2427" s="9">
        <v>0</v>
      </c>
      <c r="X2427" s="9">
        <v>2</v>
      </c>
      <c r="Y2427" s="9">
        <v>0</v>
      </c>
      <c r="Z2427" s="9">
        <v>0</v>
      </c>
      <c r="AA2427" s="9">
        <v>0</v>
      </c>
      <c r="AB2427" s="9">
        <v>0</v>
      </c>
      <c r="AC2427" s="9">
        <v>0</v>
      </c>
      <c r="AD2427" s="9">
        <v>2</v>
      </c>
      <c r="AE2427" s="9">
        <v>0</v>
      </c>
      <c r="AF2427" s="9">
        <v>0</v>
      </c>
      <c r="AG2427" s="9">
        <v>0</v>
      </c>
      <c r="AH2427" s="9">
        <v>2</v>
      </c>
      <c r="AI2427" s="9">
        <v>0</v>
      </c>
      <c r="AJ2427" s="9">
        <v>0</v>
      </c>
      <c r="AK2427" s="9">
        <v>0</v>
      </c>
      <c r="AL2427" s="9">
        <v>0</v>
      </c>
      <c r="AM2427" s="9">
        <v>2</v>
      </c>
      <c r="AN2427" s="9">
        <v>0</v>
      </c>
      <c r="AO2427" s="9">
        <v>0</v>
      </c>
      <c r="AP2427" s="9">
        <v>0</v>
      </c>
      <c r="AQ2427" s="9">
        <v>2</v>
      </c>
      <c r="AR2427" s="9">
        <v>1</v>
      </c>
      <c r="AS2427" s="9">
        <v>1</v>
      </c>
      <c r="AT2427" s="10">
        <v>0</v>
      </c>
    </row>
    <row r="2428" spans="1:46" ht="42.75" x14ac:dyDescent="0.25">
      <c r="A2428" s="26" t="str">
        <f t="shared" si="74"/>
        <v>2018Registered nursesNunavutAll places of work</v>
      </c>
      <c r="B2428" s="24">
        <v>2018</v>
      </c>
      <c r="C2428" s="9" t="s">
        <v>7</v>
      </c>
      <c r="D2428" s="9" t="s">
        <v>170</v>
      </c>
      <c r="E2428" s="9" t="str">
        <f t="shared" si="75"/>
        <v>Nunavut</v>
      </c>
      <c r="F2428" s="9" t="s">
        <v>179</v>
      </c>
      <c r="G2428" s="9" t="s">
        <v>9</v>
      </c>
      <c r="H2428" s="9">
        <v>242</v>
      </c>
      <c r="I2428" s="9">
        <v>210</v>
      </c>
      <c r="J2428" s="9">
        <v>32</v>
      </c>
      <c r="K2428" s="9">
        <v>0</v>
      </c>
      <c r="L2428" s="9">
        <v>0</v>
      </c>
      <c r="M2428" s="9">
        <v>7</v>
      </c>
      <c r="N2428" s="9">
        <v>30</v>
      </c>
      <c r="O2428" s="9">
        <v>35</v>
      </c>
      <c r="P2428" s="9">
        <v>20</v>
      </c>
      <c r="Q2428" s="9">
        <v>30</v>
      </c>
      <c r="R2428" s="9">
        <v>31</v>
      </c>
      <c r="S2428" s="9">
        <v>33</v>
      </c>
      <c r="T2428" s="9">
        <v>25</v>
      </c>
      <c r="U2428" s="9">
        <v>22</v>
      </c>
      <c r="V2428" s="9">
        <v>9</v>
      </c>
      <c r="W2428" s="9">
        <v>0</v>
      </c>
      <c r="X2428" s="9">
        <v>210</v>
      </c>
      <c r="Y2428" s="9">
        <v>31</v>
      </c>
      <c r="Z2428" s="9">
        <v>1</v>
      </c>
      <c r="AA2428" s="9">
        <v>68</v>
      </c>
      <c r="AB2428" s="9">
        <v>54</v>
      </c>
      <c r="AC2428" s="9">
        <v>49</v>
      </c>
      <c r="AD2428" s="9">
        <v>71</v>
      </c>
      <c r="AE2428" s="9">
        <v>0</v>
      </c>
      <c r="AF2428" s="9">
        <v>142</v>
      </c>
      <c r="AG2428" s="9">
        <v>0</v>
      </c>
      <c r="AH2428" s="9">
        <v>100</v>
      </c>
      <c r="AI2428" s="9">
        <v>0</v>
      </c>
      <c r="AJ2428" s="9">
        <v>158</v>
      </c>
      <c r="AK2428" s="9">
        <v>37</v>
      </c>
      <c r="AL2428" s="9">
        <v>43</v>
      </c>
      <c r="AM2428" s="9">
        <v>4</v>
      </c>
      <c r="AN2428" s="9">
        <v>220</v>
      </c>
      <c r="AO2428" s="9">
        <v>14</v>
      </c>
      <c r="AP2428" s="9">
        <v>3</v>
      </c>
      <c r="AQ2428" s="9">
        <v>5</v>
      </c>
      <c r="AR2428" s="9">
        <v>18</v>
      </c>
      <c r="AS2428" s="9">
        <v>224</v>
      </c>
      <c r="AT2428" s="10">
        <v>0</v>
      </c>
    </row>
    <row r="2429" spans="1:46" ht="28.5" x14ac:dyDescent="0.25">
      <c r="A2429" s="26" t="str">
        <f t="shared" si="74"/>
        <v>2018Registered nursesNunavutHospital</v>
      </c>
      <c r="B2429" s="24">
        <v>2018</v>
      </c>
      <c r="C2429" s="9" t="s">
        <v>7</v>
      </c>
      <c r="D2429" s="9" t="s">
        <v>170</v>
      </c>
      <c r="E2429" s="9" t="str">
        <f t="shared" si="75"/>
        <v>Nunavut</v>
      </c>
      <c r="F2429" s="9" t="s">
        <v>180</v>
      </c>
      <c r="G2429" s="9" t="s">
        <v>10</v>
      </c>
      <c r="H2429" s="9">
        <v>35</v>
      </c>
      <c r="I2429" s="9">
        <v>28</v>
      </c>
      <c r="J2429" s="9">
        <v>7</v>
      </c>
      <c r="K2429" s="9">
        <v>0</v>
      </c>
      <c r="L2429" s="9">
        <v>0</v>
      </c>
      <c r="M2429" s="9">
        <v>2</v>
      </c>
      <c r="N2429" s="9">
        <v>7</v>
      </c>
      <c r="O2429" s="9">
        <v>7</v>
      </c>
      <c r="P2429" s="9">
        <v>1</v>
      </c>
      <c r="Q2429" s="9">
        <v>4</v>
      </c>
      <c r="R2429" s="9">
        <v>8</v>
      </c>
      <c r="S2429" s="9">
        <v>1</v>
      </c>
      <c r="T2429" s="9">
        <v>4</v>
      </c>
      <c r="U2429" s="9">
        <v>1</v>
      </c>
      <c r="V2429" s="9">
        <v>0</v>
      </c>
      <c r="W2429" s="9">
        <v>0</v>
      </c>
      <c r="X2429" s="9">
        <v>33</v>
      </c>
      <c r="Y2429" s="9">
        <v>2</v>
      </c>
      <c r="Z2429" s="9">
        <v>0</v>
      </c>
      <c r="AA2429" s="9">
        <v>15</v>
      </c>
      <c r="AB2429" s="9">
        <v>8</v>
      </c>
      <c r="AC2429" s="9">
        <v>6</v>
      </c>
      <c r="AD2429" s="9">
        <v>6</v>
      </c>
      <c r="AE2429" s="9">
        <v>0</v>
      </c>
      <c r="AF2429" s="9">
        <v>21</v>
      </c>
      <c r="AG2429" s="9">
        <v>0</v>
      </c>
      <c r="AH2429" s="9">
        <v>14</v>
      </c>
      <c r="AI2429" s="9">
        <v>0</v>
      </c>
      <c r="AJ2429" s="9">
        <v>25</v>
      </c>
      <c r="AK2429" s="9">
        <v>5</v>
      </c>
      <c r="AL2429" s="9">
        <v>4</v>
      </c>
      <c r="AM2429" s="9">
        <v>1</v>
      </c>
      <c r="AN2429" s="9">
        <v>31</v>
      </c>
      <c r="AO2429" s="9">
        <v>3</v>
      </c>
      <c r="AP2429" s="9">
        <v>0</v>
      </c>
      <c r="AQ2429" s="9">
        <v>1</v>
      </c>
      <c r="AR2429" s="9">
        <v>2</v>
      </c>
      <c r="AS2429" s="9">
        <v>33</v>
      </c>
      <c r="AT2429" s="10">
        <v>0</v>
      </c>
    </row>
    <row r="2430" spans="1:46" ht="28.5" x14ac:dyDescent="0.25">
      <c r="A2430" s="26" t="str">
        <f t="shared" si="74"/>
        <v>2018Registered nursesNunavutCommunity health</v>
      </c>
      <c r="B2430" s="24">
        <v>2018</v>
      </c>
      <c r="C2430" s="9" t="s">
        <v>7</v>
      </c>
      <c r="D2430" s="9" t="s">
        <v>170</v>
      </c>
      <c r="E2430" s="9" t="str">
        <f t="shared" si="75"/>
        <v>Nunavut</v>
      </c>
      <c r="F2430" s="9" t="s">
        <v>182</v>
      </c>
      <c r="G2430" s="9" t="s">
        <v>11</v>
      </c>
      <c r="H2430" s="9">
        <v>183</v>
      </c>
      <c r="I2430" s="9">
        <v>159</v>
      </c>
      <c r="J2430" s="9">
        <v>24</v>
      </c>
      <c r="K2430" s="9">
        <v>0</v>
      </c>
      <c r="L2430" s="9">
        <v>0</v>
      </c>
      <c r="M2430" s="9">
        <v>5</v>
      </c>
      <c r="N2430" s="9">
        <v>21</v>
      </c>
      <c r="O2430" s="9">
        <v>22</v>
      </c>
      <c r="P2430" s="9">
        <v>18</v>
      </c>
      <c r="Q2430" s="9">
        <v>23</v>
      </c>
      <c r="R2430" s="9">
        <v>20</v>
      </c>
      <c r="S2430" s="9">
        <v>29</v>
      </c>
      <c r="T2430" s="9">
        <v>19</v>
      </c>
      <c r="U2430" s="9">
        <v>17</v>
      </c>
      <c r="V2430" s="9">
        <v>9</v>
      </c>
      <c r="W2430" s="9">
        <v>0</v>
      </c>
      <c r="X2430" s="9">
        <v>157</v>
      </c>
      <c r="Y2430" s="9">
        <v>25</v>
      </c>
      <c r="Z2430" s="9">
        <v>1</v>
      </c>
      <c r="AA2430" s="9">
        <v>48</v>
      </c>
      <c r="AB2430" s="9">
        <v>37</v>
      </c>
      <c r="AC2430" s="9">
        <v>41</v>
      </c>
      <c r="AD2430" s="9">
        <v>57</v>
      </c>
      <c r="AE2430" s="9">
        <v>0</v>
      </c>
      <c r="AF2430" s="9">
        <v>99</v>
      </c>
      <c r="AG2430" s="9">
        <v>0</v>
      </c>
      <c r="AH2430" s="9">
        <v>84</v>
      </c>
      <c r="AI2430" s="9">
        <v>0</v>
      </c>
      <c r="AJ2430" s="9">
        <v>129</v>
      </c>
      <c r="AK2430" s="9">
        <v>21</v>
      </c>
      <c r="AL2430" s="9">
        <v>31</v>
      </c>
      <c r="AM2430" s="9">
        <v>2</v>
      </c>
      <c r="AN2430" s="9">
        <v>178</v>
      </c>
      <c r="AO2430" s="9">
        <v>2</v>
      </c>
      <c r="AP2430" s="9">
        <v>1</v>
      </c>
      <c r="AQ2430" s="9">
        <v>2</v>
      </c>
      <c r="AR2430" s="9">
        <v>12</v>
      </c>
      <c r="AS2430" s="9">
        <v>171</v>
      </c>
      <c r="AT2430" s="10">
        <v>0</v>
      </c>
    </row>
    <row r="2431" spans="1:46" ht="57" x14ac:dyDescent="0.25">
      <c r="A2431" s="26" t="str">
        <f t="shared" si="74"/>
        <v>2018Registered nursesNunavutNursing home/long-term care</v>
      </c>
      <c r="B2431" s="24">
        <v>2018</v>
      </c>
      <c r="C2431" s="9" t="s">
        <v>7</v>
      </c>
      <c r="D2431" s="9" t="s">
        <v>170</v>
      </c>
      <c r="E2431" s="9" t="str">
        <f t="shared" si="75"/>
        <v>Nunavut</v>
      </c>
      <c r="F2431" s="9" t="s">
        <v>181</v>
      </c>
      <c r="G2431" s="9" t="s">
        <v>12</v>
      </c>
      <c r="H2431" s="9">
        <v>2</v>
      </c>
      <c r="I2431" s="9">
        <v>2</v>
      </c>
      <c r="J2431" s="9">
        <v>0</v>
      </c>
      <c r="K2431" s="9">
        <v>0</v>
      </c>
      <c r="L2431" s="9">
        <v>0</v>
      </c>
      <c r="M2431" s="9">
        <v>0</v>
      </c>
      <c r="N2431" s="9">
        <v>1</v>
      </c>
      <c r="O2431" s="9">
        <v>0</v>
      </c>
      <c r="P2431" s="9">
        <v>0</v>
      </c>
      <c r="Q2431" s="9">
        <v>1</v>
      </c>
      <c r="R2431" s="9">
        <v>0</v>
      </c>
      <c r="S2431" s="9">
        <v>0</v>
      </c>
      <c r="T2431" s="9">
        <v>0</v>
      </c>
      <c r="U2431" s="9">
        <v>0</v>
      </c>
      <c r="V2431" s="9">
        <v>0</v>
      </c>
      <c r="W2431" s="9">
        <v>0</v>
      </c>
      <c r="X2431" s="9">
        <v>1</v>
      </c>
      <c r="Y2431" s="9">
        <v>1</v>
      </c>
      <c r="Z2431" s="9">
        <v>0</v>
      </c>
      <c r="AA2431" s="9">
        <v>0</v>
      </c>
      <c r="AB2431" s="9">
        <v>2</v>
      </c>
      <c r="AC2431" s="9">
        <v>0</v>
      </c>
      <c r="AD2431" s="9">
        <v>0</v>
      </c>
      <c r="AE2431" s="9">
        <v>0</v>
      </c>
      <c r="AF2431" s="9">
        <v>2</v>
      </c>
      <c r="AG2431" s="9">
        <v>0</v>
      </c>
      <c r="AH2431" s="9">
        <v>0</v>
      </c>
      <c r="AI2431" s="9">
        <v>0</v>
      </c>
      <c r="AJ2431" s="9">
        <v>0</v>
      </c>
      <c r="AK2431" s="9">
        <v>1</v>
      </c>
      <c r="AL2431" s="9">
        <v>1</v>
      </c>
      <c r="AM2431" s="9">
        <v>0</v>
      </c>
      <c r="AN2431" s="9">
        <v>2</v>
      </c>
      <c r="AO2431" s="9">
        <v>0</v>
      </c>
      <c r="AP2431" s="9">
        <v>0</v>
      </c>
      <c r="AQ2431" s="9">
        <v>0</v>
      </c>
      <c r="AR2431" s="9">
        <v>0</v>
      </c>
      <c r="AS2431" s="9">
        <v>2</v>
      </c>
      <c r="AT2431" s="10">
        <v>0</v>
      </c>
    </row>
    <row r="2432" spans="1:46" ht="42.75" x14ac:dyDescent="0.25">
      <c r="A2432" s="26" t="str">
        <f t="shared" si="74"/>
        <v>2018Registered nursesNunavutOther places of work</v>
      </c>
      <c r="B2432" s="24">
        <v>2018</v>
      </c>
      <c r="C2432" s="9" t="s">
        <v>7</v>
      </c>
      <c r="D2432" s="9" t="s">
        <v>170</v>
      </c>
      <c r="E2432" s="9" t="str">
        <f t="shared" si="75"/>
        <v>Nunavut</v>
      </c>
      <c r="F2432" s="9" t="s">
        <v>183</v>
      </c>
      <c r="G2432" s="9" t="s">
        <v>13</v>
      </c>
      <c r="H2432" s="9">
        <v>21</v>
      </c>
      <c r="I2432" s="9">
        <v>20</v>
      </c>
      <c r="J2432" s="9">
        <v>1</v>
      </c>
      <c r="K2432" s="9">
        <v>0</v>
      </c>
      <c r="L2432" s="9">
        <v>0</v>
      </c>
      <c r="M2432" s="9">
        <v>0</v>
      </c>
      <c r="N2432" s="9">
        <v>1</v>
      </c>
      <c r="O2432" s="9">
        <v>6</v>
      </c>
      <c r="P2432" s="9">
        <v>1</v>
      </c>
      <c r="Q2432" s="9">
        <v>1</v>
      </c>
      <c r="R2432" s="9">
        <v>3</v>
      </c>
      <c r="S2432" s="9">
        <v>3</v>
      </c>
      <c r="T2432" s="9">
        <v>2</v>
      </c>
      <c r="U2432" s="9">
        <v>4</v>
      </c>
      <c r="V2432" s="9">
        <v>0</v>
      </c>
      <c r="W2432" s="9">
        <v>0</v>
      </c>
      <c r="X2432" s="9">
        <v>18</v>
      </c>
      <c r="Y2432" s="9">
        <v>3</v>
      </c>
      <c r="Z2432" s="9">
        <v>0</v>
      </c>
      <c r="AA2432" s="9">
        <v>5</v>
      </c>
      <c r="AB2432" s="9">
        <v>6</v>
      </c>
      <c r="AC2432" s="9">
        <v>2</v>
      </c>
      <c r="AD2432" s="9">
        <v>8</v>
      </c>
      <c r="AE2432" s="9">
        <v>0</v>
      </c>
      <c r="AF2432" s="9">
        <v>20</v>
      </c>
      <c r="AG2432" s="9">
        <v>0</v>
      </c>
      <c r="AH2432" s="9">
        <v>1</v>
      </c>
      <c r="AI2432" s="9">
        <v>0</v>
      </c>
      <c r="AJ2432" s="9">
        <v>4</v>
      </c>
      <c r="AK2432" s="9">
        <v>10</v>
      </c>
      <c r="AL2432" s="9">
        <v>7</v>
      </c>
      <c r="AM2432" s="9">
        <v>0</v>
      </c>
      <c r="AN2432" s="9">
        <v>9</v>
      </c>
      <c r="AO2432" s="9">
        <v>9</v>
      </c>
      <c r="AP2432" s="9">
        <v>2</v>
      </c>
      <c r="AQ2432" s="9">
        <v>1</v>
      </c>
      <c r="AR2432" s="9">
        <v>4</v>
      </c>
      <c r="AS2432" s="9">
        <v>17</v>
      </c>
      <c r="AT2432" s="10">
        <v>0</v>
      </c>
    </row>
    <row r="2433" spans="1:46" ht="42.75" x14ac:dyDescent="0.25">
      <c r="A2433" s="26" t="str">
        <f t="shared" si="74"/>
        <v>2018Registered nursesNunavutUnknown places of work</v>
      </c>
      <c r="B2433" s="24">
        <v>2018</v>
      </c>
      <c r="C2433" s="9" t="s">
        <v>7</v>
      </c>
      <c r="D2433" s="9" t="s">
        <v>170</v>
      </c>
      <c r="E2433" s="9" t="str">
        <f t="shared" si="75"/>
        <v>Nunavut</v>
      </c>
      <c r="F2433" s="9" t="s">
        <v>184</v>
      </c>
      <c r="G2433" s="9" t="s">
        <v>49</v>
      </c>
      <c r="H2433" s="9">
        <v>1</v>
      </c>
      <c r="I2433" s="9">
        <v>1</v>
      </c>
      <c r="J2433" s="9">
        <v>0</v>
      </c>
      <c r="K2433" s="9">
        <v>0</v>
      </c>
      <c r="L2433" s="9">
        <v>0</v>
      </c>
      <c r="M2433" s="9">
        <v>0</v>
      </c>
      <c r="N2433" s="9">
        <v>0</v>
      </c>
      <c r="O2433" s="9">
        <v>0</v>
      </c>
      <c r="P2433" s="9">
        <v>0</v>
      </c>
      <c r="Q2433" s="9">
        <v>1</v>
      </c>
      <c r="R2433" s="9">
        <v>0</v>
      </c>
      <c r="S2433" s="9">
        <v>0</v>
      </c>
      <c r="T2433" s="9">
        <v>0</v>
      </c>
      <c r="U2433" s="9">
        <v>0</v>
      </c>
      <c r="V2433" s="9">
        <v>0</v>
      </c>
      <c r="W2433" s="9">
        <v>0</v>
      </c>
      <c r="X2433" s="9">
        <v>1</v>
      </c>
      <c r="Y2433" s="9">
        <v>0</v>
      </c>
      <c r="Z2433" s="9">
        <v>0</v>
      </c>
      <c r="AA2433" s="9">
        <v>0</v>
      </c>
      <c r="AB2433" s="9">
        <v>1</v>
      </c>
      <c r="AC2433" s="9">
        <v>0</v>
      </c>
      <c r="AD2433" s="9">
        <v>0</v>
      </c>
      <c r="AE2433" s="9">
        <v>0</v>
      </c>
      <c r="AF2433" s="9">
        <v>0</v>
      </c>
      <c r="AG2433" s="9">
        <v>0</v>
      </c>
      <c r="AH2433" s="9">
        <v>1</v>
      </c>
      <c r="AI2433" s="9">
        <v>0</v>
      </c>
      <c r="AJ2433" s="9">
        <v>0</v>
      </c>
      <c r="AK2433" s="9">
        <v>0</v>
      </c>
      <c r="AL2433" s="9">
        <v>0</v>
      </c>
      <c r="AM2433" s="9">
        <v>1</v>
      </c>
      <c r="AN2433" s="9">
        <v>0</v>
      </c>
      <c r="AO2433" s="9">
        <v>0</v>
      </c>
      <c r="AP2433" s="9">
        <v>0</v>
      </c>
      <c r="AQ2433" s="9">
        <v>1</v>
      </c>
      <c r="AR2433" s="9">
        <v>0</v>
      </c>
      <c r="AS2433" s="9">
        <v>1</v>
      </c>
      <c r="AT2433" s="10">
        <v>0</v>
      </c>
    </row>
    <row r="2434" spans="1:46" ht="42.75" x14ac:dyDescent="0.25">
      <c r="A2434" s="26" t="str">
        <f t="shared" si="74"/>
        <v>2018Registered nursesCanadaAll places of work</v>
      </c>
      <c r="B2434" s="24">
        <v>2018</v>
      </c>
      <c r="C2434" s="9" t="s">
        <v>7</v>
      </c>
      <c r="D2434" s="9" t="s">
        <v>171</v>
      </c>
      <c r="E2434" s="9" t="str">
        <f t="shared" si="75"/>
        <v>Canada</v>
      </c>
      <c r="F2434" s="9" t="s">
        <v>179</v>
      </c>
      <c r="G2434" s="9" t="s">
        <v>9</v>
      </c>
      <c r="H2434" s="9">
        <v>287736</v>
      </c>
      <c r="I2434" s="9">
        <v>252943</v>
      </c>
      <c r="J2434" s="9">
        <v>22938</v>
      </c>
      <c r="K2434" s="9">
        <v>11855</v>
      </c>
      <c r="L2434" s="9">
        <v>8735</v>
      </c>
      <c r="M2434" s="9">
        <v>34546</v>
      </c>
      <c r="N2434" s="9">
        <v>38274</v>
      </c>
      <c r="O2434" s="9">
        <v>36447</v>
      </c>
      <c r="P2434" s="9">
        <v>32484</v>
      </c>
      <c r="Q2434" s="9">
        <v>34268</v>
      </c>
      <c r="R2434" s="9">
        <v>35849</v>
      </c>
      <c r="S2434" s="9">
        <v>32567</v>
      </c>
      <c r="T2434" s="9">
        <v>21682</v>
      </c>
      <c r="U2434" s="9">
        <v>9420</v>
      </c>
      <c r="V2434" s="9">
        <v>3464</v>
      </c>
      <c r="W2434" s="9">
        <v>0</v>
      </c>
      <c r="X2434" s="9">
        <v>261086</v>
      </c>
      <c r="Y2434" s="9">
        <v>26227</v>
      </c>
      <c r="Z2434" s="9">
        <v>423</v>
      </c>
      <c r="AA2434" s="9">
        <v>97391</v>
      </c>
      <c r="AB2434" s="9">
        <v>66313</v>
      </c>
      <c r="AC2434" s="9">
        <v>60914</v>
      </c>
      <c r="AD2434" s="9">
        <v>62612</v>
      </c>
      <c r="AE2434" s="9">
        <v>506</v>
      </c>
      <c r="AF2434" s="9">
        <v>171084</v>
      </c>
      <c r="AG2434" s="9">
        <v>88108</v>
      </c>
      <c r="AH2434" s="9">
        <v>28390</v>
      </c>
      <c r="AI2434" s="9">
        <v>154</v>
      </c>
      <c r="AJ2434" s="9">
        <v>223893</v>
      </c>
      <c r="AK2434" s="9">
        <v>17793</v>
      </c>
      <c r="AL2434" s="9">
        <v>45383</v>
      </c>
      <c r="AM2434" s="9">
        <v>667</v>
      </c>
      <c r="AN2434" s="9">
        <v>259434</v>
      </c>
      <c r="AO2434" s="9">
        <v>15655</v>
      </c>
      <c r="AP2434" s="9">
        <v>11173</v>
      </c>
      <c r="AQ2434" s="9">
        <v>1474</v>
      </c>
      <c r="AR2434" s="9">
        <v>258511</v>
      </c>
      <c r="AS2434" s="9">
        <v>29111</v>
      </c>
      <c r="AT2434" s="10">
        <v>114</v>
      </c>
    </row>
    <row r="2435" spans="1:46" ht="28.5" x14ac:dyDescent="0.25">
      <c r="A2435" s="26" t="str">
        <f t="shared" ref="A2435:A2469" si="76">CONCATENATE(B2435,C2435,E2435,G2435)</f>
        <v>2018Registered nursesCanadaHospital</v>
      </c>
      <c r="B2435" s="24">
        <v>2018</v>
      </c>
      <c r="C2435" s="9" t="s">
        <v>7</v>
      </c>
      <c r="D2435" s="9" t="s">
        <v>171</v>
      </c>
      <c r="E2435" s="9" t="str">
        <f t="shared" ref="E2435:E2469" si="77">TRIM(MID(D2435,3,50))</f>
        <v>Canada</v>
      </c>
      <c r="F2435" s="9" t="s">
        <v>180</v>
      </c>
      <c r="G2435" s="9" t="s">
        <v>10</v>
      </c>
      <c r="H2435" s="9">
        <v>183107</v>
      </c>
      <c r="I2435" s="9">
        <v>159937</v>
      </c>
      <c r="J2435" s="9">
        <v>15932</v>
      </c>
      <c r="K2435" s="9">
        <v>7238</v>
      </c>
      <c r="L2435" s="9">
        <v>7418</v>
      </c>
      <c r="M2435" s="9">
        <v>28024</v>
      </c>
      <c r="N2435" s="9">
        <v>27996</v>
      </c>
      <c r="O2435" s="9">
        <v>24249</v>
      </c>
      <c r="P2435" s="9">
        <v>20198</v>
      </c>
      <c r="Q2435" s="9">
        <v>19848</v>
      </c>
      <c r="R2435" s="9">
        <v>21295</v>
      </c>
      <c r="S2435" s="9">
        <v>18120</v>
      </c>
      <c r="T2435" s="9">
        <v>10812</v>
      </c>
      <c r="U2435" s="9">
        <v>4005</v>
      </c>
      <c r="V2435" s="9">
        <v>1142</v>
      </c>
      <c r="W2435" s="9">
        <v>0</v>
      </c>
      <c r="X2435" s="9">
        <v>166475</v>
      </c>
      <c r="Y2435" s="9">
        <v>16384</v>
      </c>
      <c r="Z2435" s="9">
        <v>248</v>
      </c>
      <c r="AA2435" s="9">
        <v>74038</v>
      </c>
      <c r="AB2435" s="9">
        <v>41755</v>
      </c>
      <c r="AC2435" s="9">
        <v>34514</v>
      </c>
      <c r="AD2435" s="9">
        <v>32432</v>
      </c>
      <c r="AE2435" s="9">
        <v>368</v>
      </c>
      <c r="AF2435" s="9">
        <v>108993</v>
      </c>
      <c r="AG2435" s="9">
        <v>57487</v>
      </c>
      <c r="AH2435" s="9">
        <v>16553</v>
      </c>
      <c r="AI2435" s="9">
        <v>74</v>
      </c>
      <c r="AJ2435" s="9">
        <v>159695</v>
      </c>
      <c r="AK2435" s="9">
        <v>7842</v>
      </c>
      <c r="AL2435" s="9">
        <v>15439</v>
      </c>
      <c r="AM2435" s="9">
        <v>131</v>
      </c>
      <c r="AN2435" s="9">
        <v>175456</v>
      </c>
      <c r="AO2435" s="9">
        <v>5041</v>
      </c>
      <c r="AP2435" s="9">
        <v>2077</v>
      </c>
      <c r="AQ2435" s="9">
        <v>533</v>
      </c>
      <c r="AR2435" s="9">
        <v>169366</v>
      </c>
      <c r="AS2435" s="9">
        <v>13692</v>
      </c>
      <c r="AT2435" s="10">
        <v>49</v>
      </c>
    </row>
    <row r="2436" spans="1:46" ht="28.5" x14ac:dyDescent="0.25">
      <c r="A2436" s="26" t="str">
        <f t="shared" si="76"/>
        <v>2018Registered nursesCanadaCommunity health</v>
      </c>
      <c r="B2436" s="24">
        <v>2018</v>
      </c>
      <c r="C2436" s="9" t="s">
        <v>7</v>
      </c>
      <c r="D2436" s="9" t="s">
        <v>171</v>
      </c>
      <c r="E2436" s="9" t="str">
        <f t="shared" si="77"/>
        <v>Canada</v>
      </c>
      <c r="F2436" s="9" t="s">
        <v>182</v>
      </c>
      <c r="G2436" s="9" t="s">
        <v>11</v>
      </c>
      <c r="H2436" s="9">
        <v>45161</v>
      </c>
      <c r="I2436" s="9">
        <v>40957</v>
      </c>
      <c r="J2436" s="9">
        <v>2302</v>
      </c>
      <c r="K2436" s="9">
        <v>1902</v>
      </c>
      <c r="L2436" s="9">
        <v>416</v>
      </c>
      <c r="M2436" s="9">
        <v>2879</v>
      </c>
      <c r="N2436" s="9">
        <v>4740</v>
      </c>
      <c r="O2436" s="9">
        <v>5926</v>
      </c>
      <c r="P2436" s="9">
        <v>5636</v>
      </c>
      <c r="Q2436" s="9">
        <v>6235</v>
      </c>
      <c r="R2436" s="9">
        <v>6295</v>
      </c>
      <c r="S2436" s="9">
        <v>5944</v>
      </c>
      <c r="T2436" s="9">
        <v>4224</v>
      </c>
      <c r="U2436" s="9">
        <v>2062</v>
      </c>
      <c r="V2436" s="9">
        <v>804</v>
      </c>
      <c r="W2436" s="9">
        <v>0</v>
      </c>
      <c r="X2436" s="9">
        <v>42349</v>
      </c>
      <c r="Y2436" s="9">
        <v>2748</v>
      </c>
      <c r="Z2436" s="9">
        <v>64</v>
      </c>
      <c r="AA2436" s="9">
        <v>10257</v>
      </c>
      <c r="AB2436" s="9">
        <v>11434</v>
      </c>
      <c r="AC2436" s="9">
        <v>11235</v>
      </c>
      <c r="AD2436" s="9">
        <v>12167</v>
      </c>
      <c r="AE2436" s="9">
        <v>68</v>
      </c>
      <c r="AF2436" s="9">
        <v>27171</v>
      </c>
      <c r="AG2436" s="9">
        <v>13229</v>
      </c>
      <c r="AH2436" s="9">
        <v>4744</v>
      </c>
      <c r="AI2436" s="9">
        <v>17</v>
      </c>
      <c r="AJ2436" s="9">
        <v>32302</v>
      </c>
      <c r="AK2436" s="9">
        <v>3142</v>
      </c>
      <c r="AL2436" s="9">
        <v>9688</v>
      </c>
      <c r="AM2436" s="9">
        <v>29</v>
      </c>
      <c r="AN2436" s="9">
        <v>39701</v>
      </c>
      <c r="AO2436" s="9">
        <v>4536</v>
      </c>
      <c r="AP2436" s="9">
        <v>803</v>
      </c>
      <c r="AQ2436" s="9">
        <v>121</v>
      </c>
      <c r="AR2436" s="9">
        <v>38112</v>
      </c>
      <c r="AS2436" s="9">
        <v>7030</v>
      </c>
      <c r="AT2436" s="10">
        <v>19</v>
      </c>
    </row>
    <row r="2437" spans="1:46" ht="57" x14ac:dyDescent="0.25">
      <c r="A2437" s="26" t="str">
        <f t="shared" si="76"/>
        <v>2018Registered nursesCanadaNursing home/long-term care</v>
      </c>
      <c r="B2437" s="24">
        <v>2018</v>
      </c>
      <c r="C2437" s="9" t="s">
        <v>7</v>
      </c>
      <c r="D2437" s="9" t="s">
        <v>171</v>
      </c>
      <c r="E2437" s="9" t="str">
        <f t="shared" si="77"/>
        <v>Canada</v>
      </c>
      <c r="F2437" s="9" t="s">
        <v>181</v>
      </c>
      <c r="G2437" s="9" t="s">
        <v>12</v>
      </c>
      <c r="H2437" s="9">
        <v>25869</v>
      </c>
      <c r="I2437" s="9">
        <v>22420</v>
      </c>
      <c r="J2437" s="9">
        <v>2090</v>
      </c>
      <c r="K2437" s="9">
        <v>1359</v>
      </c>
      <c r="L2437" s="9">
        <v>624</v>
      </c>
      <c r="M2437" s="9">
        <v>2080</v>
      </c>
      <c r="N2437" s="9">
        <v>2568</v>
      </c>
      <c r="O2437" s="9">
        <v>2481</v>
      </c>
      <c r="P2437" s="9">
        <v>2822</v>
      </c>
      <c r="Q2437" s="9">
        <v>3798</v>
      </c>
      <c r="R2437" s="9">
        <v>3594</v>
      </c>
      <c r="S2437" s="9">
        <v>3520</v>
      </c>
      <c r="T2437" s="9">
        <v>2624</v>
      </c>
      <c r="U2437" s="9">
        <v>1274</v>
      </c>
      <c r="V2437" s="9">
        <v>484</v>
      </c>
      <c r="W2437" s="9">
        <v>0</v>
      </c>
      <c r="X2437" s="9">
        <v>20644</v>
      </c>
      <c r="Y2437" s="9">
        <v>5153</v>
      </c>
      <c r="Z2437" s="9">
        <v>72</v>
      </c>
      <c r="AA2437" s="9">
        <v>6868</v>
      </c>
      <c r="AB2437" s="9">
        <v>5341</v>
      </c>
      <c r="AC2437" s="9">
        <v>6946</v>
      </c>
      <c r="AD2437" s="9">
        <v>6687</v>
      </c>
      <c r="AE2437" s="9">
        <v>27</v>
      </c>
      <c r="AF2437" s="9">
        <v>14412</v>
      </c>
      <c r="AG2437" s="9">
        <v>8912</v>
      </c>
      <c r="AH2437" s="9">
        <v>2529</v>
      </c>
      <c r="AI2437" s="9">
        <v>16</v>
      </c>
      <c r="AJ2437" s="9">
        <v>19263</v>
      </c>
      <c r="AK2437" s="9">
        <v>4052</v>
      </c>
      <c r="AL2437" s="9">
        <v>2536</v>
      </c>
      <c r="AM2437" s="9">
        <v>18</v>
      </c>
      <c r="AN2437" s="9">
        <v>23594</v>
      </c>
      <c r="AO2437" s="9">
        <v>2013</v>
      </c>
      <c r="AP2437" s="9">
        <v>187</v>
      </c>
      <c r="AQ2437" s="9">
        <v>75</v>
      </c>
      <c r="AR2437" s="9">
        <v>20292</v>
      </c>
      <c r="AS2437" s="9">
        <v>5569</v>
      </c>
      <c r="AT2437" s="10">
        <v>8</v>
      </c>
    </row>
    <row r="2438" spans="1:46" ht="42.75" x14ac:dyDescent="0.25">
      <c r="A2438" s="26" t="str">
        <f t="shared" si="76"/>
        <v>2018Registered nursesCanadaOther places of work</v>
      </c>
      <c r="B2438" s="24">
        <v>2018</v>
      </c>
      <c r="C2438" s="9" t="s">
        <v>7</v>
      </c>
      <c r="D2438" s="9" t="s">
        <v>171</v>
      </c>
      <c r="E2438" s="9" t="str">
        <f t="shared" si="77"/>
        <v>Canada</v>
      </c>
      <c r="F2438" s="9" t="s">
        <v>183</v>
      </c>
      <c r="G2438" s="9" t="s">
        <v>13</v>
      </c>
      <c r="H2438" s="9">
        <v>33071</v>
      </c>
      <c r="I2438" s="9">
        <v>29174</v>
      </c>
      <c r="J2438" s="9">
        <v>2574</v>
      </c>
      <c r="K2438" s="9">
        <v>1323</v>
      </c>
      <c r="L2438" s="9">
        <v>244</v>
      </c>
      <c r="M2438" s="9">
        <v>1478</v>
      </c>
      <c r="N2438" s="9">
        <v>2869</v>
      </c>
      <c r="O2438" s="9">
        <v>3738</v>
      </c>
      <c r="P2438" s="9">
        <v>3793</v>
      </c>
      <c r="Q2438" s="9">
        <v>4339</v>
      </c>
      <c r="R2438" s="9">
        <v>4614</v>
      </c>
      <c r="S2438" s="9">
        <v>4932</v>
      </c>
      <c r="T2438" s="9">
        <v>3977</v>
      </c>
      <c r="U2438" s="9">
        <v>2061</v>
      </c>
      <c r="V2438" s="9">
        <v>1026</v>
      </c>
      <c r="W2438" s="9">
        <v>0</v>
      </c>
      <c r="X2438" s="9">
        <v>31141</v>
      </c>
      <c r="Y2438" s="9">
        <v>1892</v>
      </c>
      <c r="Z2438" s="9">
        <v>38</v>
      </c>
      <c r="AA2438" s="9">
        <v>5978</v>
      </c>
      <c r="AB2438" s="9">
        <v>7703</v>
      </c>
      <c r="AC2438" s="9">
        <v>8146</v>
      </c>
      <c r="AD2438" s="9">
        <v>11202</v>
      </c>
      <c r="AE2438" s="9">
        <v>42</v>
      </c>
      <c r="AF2438" s="9">
        <v>20273</v>
      </c>
      <c r="AG2438" s="9">
        <v>8332</v>
      </c>
      <c r="AH2438" s="9">
        <v>4431</v>
      </c>
      <c r="AI2438" s="9">
        <v>35</v>
      </c>
      <c r="AJ2438" s="9">
        <v>12581</v>
      </c>
      <c r="AK2438" s="9">
        <v>2755</v>
      </c>
      <c r="AL2438" s="9">
        <v>17715</v>
      </c>
      <c r="AM2438" s="9">
        <v>20</v>
      </c>
      <c r="AN2438" s="9">
        <v>20633</v>
      </c>
      <c r="AO2438" s="9">
        <v>4061</v>
      </c>
      <c r="AP2438" s="9">
        <v>8104</v>
      </c>
      <c r="AQ2438" s="9">
        <v>273</v>
      </c>
      <c r="AR2438" s="9">
        <v>30324</v>
      </c>
      <c r="AS2438" s="9">
        <v>2725</v>
      </c>
      <c r="AT2438" s="10">
        <v>22</v>
      </c>
    </row>
    <row r="2439" spans="1:46" ht="42.75" x14ac:dyDescent="0.25">
      <c r="A2439" s="26" t="str">
        <f t="shared" si="76"/>
        <v>2018Registered nursesCanadaUnknown places of work</v>
      </c>
      <c r="B2439" s="24">
        <v>2018</v>
      </c>
      <c r="C2439" s="9" t="s">
        <v>7</v>
      </c>
      <c r="D2439" s="9" t="s">
        <v>171</v>
      </c>
      <c r="E2439" s="9" t="str">
        <f t="shared" si="77"/>
        <v>Canada</v>
      </c>
      <c r="F2439" s="9" t="s">
        <v>184</v>
      </c>
      <c r="G2439" s="9" t="s">
        <v>49</v>
      </c>
      <c r="H2439" s="9">
        <v>528</v>
      </c>
      <c r="I2439" s="9">
        <v>455</v>
      </c>
      <c r="J2439" s="9">
        <v>40</v>
      </c>
      <c r="K2439" s="9">
        <v>33</v>
      </c>
      <c r="L2439" s="9">
        <v>33</v>
      </c>
      <c r="M2439" s="9">
        <v>85</v>
      </c>
      <c r="N2439" s="9">
        <v>101</v>
      </c>
      <c r="O2439" s="9">
        <v>53</v>
      </c>
      <c r="P2439" s="9">
        <v>35</v>
      </c>
      <c r="Q2439" s="9">
        <v>48</v>
      </c>
      <c r="R2439" s="9">
        <v>51</v>
      </c>
      <c r="S2439" s="9">
        <v>51</v>
      </c>
      <c r="T2439" s="9">
        <v>45</v>
      </c>
      <c r="U2439" s="9">
        <v>18</v>
      </c>
      <c r="V2439" s="9">
        <v>8</v>
      </c>
      <c r="W2439" s="9">
        <v>0</v>
      </c>
      <c r="X2439" s="9">
        <v>477</v>
      </c>
      <c r="Y2439" s="9">
        <v>50</v>
      </c>
      <c r="Z2439" s="9">
        <v>1</v>
      </c>
      <c r="AA2439" s="9">
        <v>250</v>
      </c>
      <c r="AB2439" s="9">
        <v>80</v>
      </c>
      <c r="AC2439" s="9">
        <v>73</v>
      </c>
      <c r="AD2439" s="9">
        <v>124</v>
      </c>
      <c r="AE2439" s="9">
        <v>1</v>
      </c>
      <c r="AF2439" s="9">
        <v>235</v>
      </c>
      <c r="AG2439" s="9">
        <v>148</v>
      </c>
      <c r="AH2439" s="9">
        <v>133</v>
      </c>
      <c r="AI2439" s="9">
        <v>12</v>
      </c>
      <c r="AJ2439" s="9">
        <v>52</v>
      </c>
      <c r="AK2439" s="9">
        <v>2</v>
      </c>
      <c r="AL2439" s="9">
        <v>5</v>
      </c>
      <c r="AM2439" s="9">
        <v>469</v>
      </c>
      <c r="AN2439" s="9">
        <v>50</v>
      </c>
      <c r="AO2439" s="9">
        <v>4</v>
      </c>
      <c r="AP2439" s="9">
        <v>2</v>
      </c>
      <c r="AQ2439" s="9">
        <v>472</v>
      </c>
      <c r="AR2439" s="9">
        <v>417</v>
      </c>
      <c r="AS2439" s="9">
        <v>95</v>
      </c>
      <c r="AT2439" s="10">
        <v>16</v>
      </c>
    </row>
    <row r="2440" spans="1:46" ht="57" x14ac:dyDescent="0.25">
      <c r="A2440" s="26" t="str">
        <f t="shared" si="76"/>
        <v>2018Registered psychiatric nursesManitobaAll places of work</v>
      </c>
      <c r="B2440" s="24">
        <v>2018</v>
      </c>
      <c r="C2440" s="9" t="s">
        <v>8</v>
      </c>
      <c r="D2440" s="9" t="s">
        <v>173</v>
      </c>
      <c r="E2440" s="9" t="str">
        <f t="shared" si="77"/>
        <v>Manitoba</v>
      </c>
      <c r="F2440" s="9" t="s">
        <v>179</v>
      </c>
      <c r="G2440" s="9" t="s">
        <v>9</v>
      </c>
      <c r="H2440" s="9">
        <v>992</v>
      </c>
      <c r="I2440" s="9">
        <v>817</v>
      </c>
      <c r="J2440" s="9">
        <v>175</v>
      </c>
      <c r="K2440" s="9">
        <v>0</v>
      </c>
      <c r="L2440" s="9">
        <v>15</v>
      </c>
      <c r="M2440" s="9">
        <v>176</v>
      </c>
      <c r="N2440" s="9">
        <v>137</v>
      </c>
      <c r="O2440" s="9">
        <v>109</v>
      </c>
      <c r="P2440" s="9">
        <v>81</v>
      </c>
      <c r="Q2440" s="9">
        <v>78</v>
      </c>
      <c r="R2440" s="9">
        <v>118</v>
      </c>
      <c r="S2440" s="9">
        <v>136</v>
      </c>
      <c r="T2440" s="9">
        <v>81</v>
      </c>
      <c r="U2440" s="9">
        <v>51</v>
      </c>
      <c r="V2440" s="9">
        <v>10</v>
      </c>
      <c r="W2440" s="9">
        <v>0</v>
      </c>
      <c r="X2440" s="9">
        <v>982</v>
      </c>
      <c r="Y2440" s="9">
        <v>7</v>
      </c>
      <c r="Z2440" s="9">
        <v>3</v>
      </c>
      <c r="AA2440" s="9">
        <v>445</v>
      </c>
      <c r="AB2440" s="9">
        <v>148</v>
      </c>
      <c r="AC2440" s="9">
        <v>156</v>
      </c>
      <c r="AD2440" s="9">
        <v>243</v>
      </c>
      <c r="AE2440" s="9">
        <v>0</v>
      </c>
      <c r="AF2440" s="9">
        <v>570</v>
      </c>
      <c r="AG2440" s="9">
        <v>318</v>
      </c>
      <c r="AH2440" s="9">
        <v>104</v>
      </c>
      <c r="AI2440" s="9">
        <v>0</v>
      </c>
      <c r="AJ2440" s="9">
        <v>759</v>
      </c>
      <c r="AK2440" s="9">
        <v>77</v>
      </c>
      <c r="AL2440" s="9">
        <v>153</v>
      </c>
      <c r="AM2440" s="9">
        <v>3</v>
      </c>
      <c r="AN2440" s="9">
        <v>851</v>
      </c>
      <c r="AO2440" s="9">
        <v>89</v>
      </c>
      <c r="AP2440" s="9">
        <v>46</v>
      </c>
      <c r="AQ2440" s="9">
        <v>6</v>
      </c>
      <c r="AR2440" s="9">
        <v>696</v>
      </c>
      <c r="AS2440" s="9">
        <v>296</v>
      </c>
      <c r="AT2440" s="10">
        <v>0</v>
      </c>
    </row>
    <row r="2441" spans="1:46" ht="57" x14ac:dyDescent="0.25">
      <c r="A2441" s="26" t="str">
        <f t="shared" si="76"/>
        <v>2018Registered psychiatric nursesManitobaHospital</v>
      </c>
      <c r="B2441" s="24">
        <v>2018</v>
      </c>
      <c r="C2441" s="9" t="s">
        <v>8</v>
      </c>
      <c r="D2441" s="9" t="s">
        <v>173</v>
      </c>
      <c r="E2441" s="9" t="str">
        <f t="shared" si="77"/>
        <v>Manitoba</v>
      </c>
      <c r="F2441" s="9" t="s">
        <v>180</v>
      </c>
      <c r="G2441" s="9" t="s">
        <v>10</v>
      </c>
      <c r="H2441" s="9">
        <v>445</v>
      </c>
      <c r="I2441" s="9">
        <v>358</v>
      </c>
      <c r="J2441" s="9">
        <v>87</v>
      </c>
      <c r="K2441" s="9">
        <v>0</v>
      </c>
      <c r="L2441" s="9">
        <v>7</v>
      </c>
      <c r="M2441" s="9">
        <v>112</v>
      </c>
      <c r="N2441" s="9">
        <v>71</v>
      </c>
      <c r="O2441" s="9">
        <v>46</v>
      </c>
      <c r="P2441" s="9">
        <v>31</v>
      </c>
      <c r="Q2441" s="9">
        <v>32</v>
      </c>
      <c r="R2441" s="9">
        <v>37</v>
      </c>
      <c r="S2441" s="9">
        <v>50</v>
      </c>
      <c r="T2441" s="9">
        <v>29</v>
      </c>
      <c r="U2441" s="9">
        <v>26</v>
      </c>
      <c r="V2441" s="9">
        <v>4</v>
      </c>
      <c r="W2441" s="9">
        <v>0</v>
      </c>
      <c r="X2441" s="9">
        <v>439</v>
      </c>
      <c r="Y2441" s="9">
        <v>5</v>
      </c>
      <c r="Z2441" s="9">
        <v>1</v>
      </c>
      <c r="AA2441" s="9">
        <v>245</v>
      </c>
      <c r="AB2441" s="9">
        <v>60</v>
      </c>
      <c r="AC2441" s="9">
        <v>51</v>
      </c>
      <c r="AD2441" s="9">
        <v>89</v>
      </c>
      <c r="AE2441" s="9">
        <v>0</v>
      </c>
      <c r="AF2441" s="9">
        <v>220</v>
      </c>
      <c r="AG2441" s="9">
        <v>169</v>
      </c>
      <c r="AH2441" s="9">
        <v>56</v>
      </c>
      <c r="AI2441" s="9">
        <v>0</v>
      </c>
      <c r="AJ2441" s="9">
        <v>395</v>
      </c>
      <c r="AK2441" s="9">
        <v>23</v>
      </c>
      <c r="AL2441" s="9">
        <v>27</v>
      </c>
      <c r="AM2441" s="9">
        <v>0</v>
      </c>
      <c r="AN2441" s="9">
        <v>412</v>
      </c>
      <c r="AO2441" s="9">
        <v>25</v>
      </c>
      <c r="AP2441" s="9">
        <v>8</v>
      </c>
      <c r="AQ2441" s="9">
        <v>0</v>
      </c>
      <c r="AR2441" s="9">
        <v>286</v>
      </c>
      <c r="AS2441" s="9">
        <v>159</v>
      </c>
      <c r="AT2441" s="10">
        <v>0</v>
      </c>
    </row>
    <row r="2442" spans="1:46" ht="57" x14ac:dyDescent="0.25">
      <c r="A2442" s="26" t="str">
        <f t="shared" si="76"/>
        <v>2018Registered psychiatric nursesManitobaCommunity health</v>
      </c>
      <c r="B2442" s="24">
        <v>2018</v>
      </c>
      <c r="C2442" s="9" t="s">
        <v>8</v>
      </c>
      <c r="D2442" s="9" t="s">
        <v>173</v>
      </c>
      <c r="E2442" s="9" t="str">
        <f t="shared" si="77"/>
        <v>Manitoba</v>
      </c>
      <c r="F2442" s="9" t="s">
        <v>182</v>
      </c>
      <c r="G2442" s="9" t="s">
        <v>11</v>
      </c>
      <c r="H2442" s="9">
        <v>265</v>
      </c>
      <c r="I2442" s="9">
        <v>227</v>
      </c>
      <c r="J2442" s="9">
        <v>38</v>
      </c>
      <c r="K2442" s="9">
        <v>0</v>
      </c>
      <c r="L2442" s="9">
        <v>1</v>
      </c>
      <c r="M2442" s="9">
        <v>31</v>
      </c>
      <c r="N2442" s="9">
        <v>42</v>
      </c>
      <c r="O2442" s="9">
        <v>25</v>
      </c>
      <c r="P2442" s="9">
        <v>24</v>
      </c>
      <c r="Q2442" s="9">
        <v>22</v>
      </c>
      <c r="R2442" s="9">
        <v>41</v>
      </c>
      <c r="S2442" s="9">
        <v>47</v>
      </c>
      <c r="T2442" s="9">
        <v>22</v>
      </c>
      <c r="U2442" s="9">
        <v>9</v>
      </c>
      <c r="V2442" s="9">
        <v>1</v>
      </c>
      <c r="W2442" s="9">
        <v>0</v>
      </c>
      <c r="X2442" s="9">
        <v>262</v>
      </c>
      <c r="Y2442" s="9">
        <v>1</v>
      </c>
      <c r="Z2442" s="9">
        <v>2</v>
      </c>
      <c r="AA2442" s="9">
        <v>104</v>
      </c>
      <c r="AB2442" s="9">
        <v>42</v>
      </c>
      <c r="AC2442" s="9">
        <v>55</v>
      </c>
      <c r="AD2442" s="9">
        <v>64</v>
      </c>
      <c r="AE2442" s="9">
        <v>0</v>
      </c>
      <c r="AF2442" s="9">
        <v>189</v>
      </c>
      <c r="AG2442" s="9">
        <v>50</v>
      </c>
      <c r="AH2442" s="9">
        <v>26</v>
      </c>
      <c r="AI2442" s="9">
        <v>0</v>
      </c>
      <c r="AJ2442" s="9">
        <v>201</v>
      </c>
      <c r="AK2442" s="9">
        <v>17</v>
      </c>
      <c r="AL2442" s="9">
        <v>47</v>
      </c>
      <c r="AM2442" s="9">
        <v>0</v>
      </c>
      <c r="AN2442" s="9">
        <v>241</v>
      </c>
      <c r="AO2442" s="9">
        <v>20</v>
      </c>
      <c r="AP2442" s="9">
        <v>4</v>
      </c>
      <c r="AQ2442" s="9">
        <v>0</v>
      </c>
      <c r="AR2442" s="9">
        <v>185</v>
      </c>
      <c r="AS2442" s="9">
        <v>80</v>
      </c>
      <c r="AT2442" s="10">
        <v>0</v>
      </c>
    </row>
    <row r="2443" spans="1:46" ht="57" x14ac:dyDescent="0.25">
      <c r="A2443" s="26" t="str">
        <f t="shared" si="76"/>
        <v>2018Registered psychiatric nursesManitobaNursing home/long-term care</v>
      </c>
      <c r="B2443" s="24">
        <v>2018</v>
      </c>
      <c r="C2443" s="9" t="s">
        <v>8</v>
      </c>
      <c r="D2443" s="9" t="s">
        <v>173</v>
      </c>
      <c r="E2443" s="9" t="str">
        <f t="shared" si="77"/>
        <v>Manitoba</v>
      </c>
      <c r="F2443" s="9" t="s">
        <v>181</v>
      </c>
      <c r="G2443" s="9" t="s">
        <v>12</v>
      </c>
      <c r="H2443" s="9">
        <v>147</v>
      </c>
      <c r="I2443" s="9">
        <v>117</v>
      </c>
      <c r="J2443" s="9">
        <v>30</v>
      </c>
      <c r="K2443" s="9">
        <v>0</v>
      </c>
      <c r="L2443" s="9">
        <v>6</v>
      </c>
      <c r="M2443" s="9">
        <v>20</v>
      </c>
      <c r="N2443" s="9">
        <v>14</v>
      </c>
      <c r="O2443" s="9">
        <v>18</v>
      </c>
      <c r="P2443" s="9">
        <v>13</v>
      </c>
      <c r="Q2443" s="9">
        <v>13</v>
      </c>
      <c r="R2443" s="9">
        <v>19</v>
      </c>
      <c r="S2443" s="9">
        <v>18</v>
      </c>
      <c r="T2443" s="9">
        <v>17</v>
      </c>
      <c r="U2443" s="9">
        <v>6</v>
      </c>
      <c r="V2443" s="9">
        <v>3</v>
      </c>
      <c r="W2443" s="9">
        <v>0</v>
      </c>
      <c r="X2443" s="9">
        <v>146</v>
      </c>
      <c r="Y2443" s="9">
        <v>1</v>
      </c>
      <c r="Z2443" s="9">
        <v>0</v>
      </c>
      <c r="AA2443" s="9">
        <v>59</v>
      </c>
      <c r="AB2443" s="9">
        <v>18</v>
      </c>
      <c r="AC2443" s="9">
        <v>28</v>
      </c>
      <c r="AD2443" s="9">
        <v>42</v>
      </c>
      <c r="AE2443" s="9">
        <v>0</v>
      </c>
      <c r="AF2443" s="9">
        <v>67</v>
      </c>
      <c r="AG2443" s="9">
        <v>66</v>
      </c>
      <c r="AH2443" s="9">
        <v>14</v>
      </c>
      <c r="AI2443" s="9">
        <v>0</v>
      </c>
      <c r="AJ2443" s="9">
        <v>109</v>
      </c>
      <c r="AK2443" s="9">
        <v>23</v>
      </c>
      <c r="AL2443" s="9">
        <v>15</v>
      </c>
      <c r="AM2443" s="9">
        <v>0</v>
      </c>
      <c r="AN2443" s="9">
        <v>120</v>
      </c>
      <c r="AO2443" s="9">
        <v>22</v>
      </c>
      <c r="AP2443" s="9">
        <v>3</v>
      </c>
      <c r="AQ2443" s="9">
        <v>2</v>
      </c>
      <c r="AR2443" s="9">
        <v>111</v>
      </c>
      <c r="AS2443" s="9">
        <v>36</v>
      </c>
      <c r="AT2443" s="10">
        <v>0</v>
      </c>
    </row>
    <row r="2444" spans="1:46" ht="57" x14ac:dyDescent="0.25">
      <c r="A2444" s="26" t="str">
        <f t="shared" si="76"/>
        <v>2018Registered psychiatric nursesManitobaOther places of work</v>
      </c>
      <c r="B2444" s="24">
        <v>2018</v>
      </c>
      <c r="C2444" s="9" t="s">
        <v>8</v>
      </c>
      <c r="D2444" s="9" t="s">
        <v>173</v>
      </c>
      <c r="E2444" s="9" t="str">
        <f t="shared" si="77"/>
        <v>Manitoba</v>
      </c>
      <c r="F2444" s="9" t="s">
        <v>183</v>
      </c>
      <c r="G2444" s="9" t="s">
        <v>13</v>
      </c>
      <c r="H2444" s="9">
        <v>132</v>
      </c>
      <c r="I2444" s="9">
        <v>112</v>
      </c>
      <c r="J2444" s="9">
        <v>20</v>
      </c>
      <c r="K2444" s="9">
        <v>0</v>
      </c>
      <c r="L2444" s="9">
        <v>1</v>
      </c>
      <c r="M2444" s="9">
        <v>12</v>
      </c>
      <c r="N2444" s="9">
        <v>10</v>
      </c>
      <c r="O2444" s="9">
        <v>20</v>
      </c>
      <c r="P2444" s="9">
        <v>13</v>
      </c>
      <c r="Q2444" s="9">
        <v>11</v>
      </c>
      <c r="R2444" s="9">
        <v>20</v>
      </c>
      <c r="S2444" s="9">
        <v>20</v>
      </c>
      <c r="T2444" s="9">
        <v>13</v>
      </c>
      <c r="U2444" s="9">
        <v>10</v>
      </c>
      <c r="V2444" s="9">
        <v>2</v>
      </c>
      <c r="W2444" s="9">
        <v>0</v>
      </c>
      <c r="X2444" s="9">
        <v>132</v>
      </c>
      <c r="Y2444" s="9">
        <v>0</v>
      </c>
      <c r="Z2444" s="9">
        <v>0</v>
      </c>
      <c r="AA2444" s="9">
        <v>36</v>
      </c>
      <c r="AB2444" s="9">
        <v>28</v>
      </c>
      <c r="AC2444" s="9">
        <v>22</v>
      </c>
      <c r="AD2444" s="9">
        <v>46</v>
      </c>
      <c r="AE2444" s="9">
        <v>0</v>
      </c>
      <c r="AF2444" s="9">
        <v>93</v>
      </c>
      <c r="AG2444" s="9">
        <v>31</v>
      </c>
      <c r="AH2444" s="9">
        <v>8</v>
      </c>
      <c r="AI2444" s="9">
        <v>0</v>
      </c>
      <c r="AJ2444" s="9">
        <v>54</v>
      </c>
      <c r="AK2444" s="9">
        <v>14</v>
      </c>
      <c r="AL2444" s="9">
        <v>64</v>
      </c>
      <c r="AM2444" s="9">
        <v>0</v>
      </c>
      <c r="AN2444" s="9">
        <v>78</v>
      </c>
      <c r="AO2444" s="9">
        <v>22</v>
      </c>
      <c r="AP2444" s="9">
        <v>31</v>
      </c>
      <c r="AQ2444" s="9">
        <v>1</v>
      </c>
      <c r="AR2444" s="9">
        <v>112</v>
      </c>
      <c r="AS2444" s="9">
        <v>20</v>
      </c>
      <c r="AT2444" s="10">
        <v>0</v>
      </c>
    </row>
    <row r="2445" spans="1:46" ht="57" x14ac:dyDescent="0.25">
      <c r="A2445" s="26" t="str">
        <f t="shared" si="76"/>
        <v>2018Registered psychiatric nursesManitobaUnknown places of work</v>
      </c>
      <c r="B2445" s="24">
        <v>2018</v>
      </c>
      <c r="C2445" s="9" t="s">
        <v>8</v>
      </c>
      <c r="D2445" s="9" t="s">
        <v>173</v>
      </c>
      <c r="E2445" s="9" t="str">
        <f t="shared" si="77"/>
        <v>Manitoba</v>
      </c>
      <c r="F2445" s="9" t="s">
        <v>184</v>
      </c>
      <c r="G2445" s="9" t="s">
        <v>49</v>
      </c>
      <c r="H2445" s="9">
        <v>3</v>
      </c>
      <c r="I2445" s="9">
        <v>3</v>
      </c>
      <c r="J2445" s="9">
        <v>0</v>
      </c>
      <c r="K2445" s="9">
        <v>0</v>
      </c>
      <c r="L2445" s="9">
        <v>0</v>
      </c>
      <c r="M2445" s="9">
        <v>1</v>
      </c>
      <c r="N2445" s="9">
        <v>0</v>
      </c>
      <c r="O2445" s="9">
        <v>0</v>
      </c>
      <c r="P2445" s="9">
        <v>0</v>
      </c>
      <c r="Q2445" s="9">
        <v>0</v>
      </c>
      <c r="R2445" s="9">
        <v>1</v>
      </c>
      <c r="S2445" s="9">
        <v>1</v>
      </c>
      <c r="T2445" s="9">
        <v>0</v>
      </c>
      <c r="U2445" s="9">
        <v>0</v>
      </c>
      <c r="V2445" s="9">
        <v>0</v>
      </c>
      <c r="W2445" s="9">
        <v>0</v>
      </c>
      <c r="X2445" s="9">
        <v>3</v>
      </c>
      <c r="Y2445" s="9">
        <v>0</v>
      </c>
      <c r="Z2445" s="9">
        <v>0</v>
      </c>
      <c r="AA2445" s="9">
        <v>1</v>
      </c>
      <c r="AB2445" s="9">
        <v>0</v>
      </c>
      <c r="AC2445" s="9">
        <v>0</v>
      </c>
      <c r="AD2445" s="9">
        <v>2</v>
      </c>
      <c r="AE2445" s="9">
        <v>0</v>
      </c>
      <c r="AF2445" s="9">
        <v>1</v>
      </c>
      <c r="AG2445" s="9">
        <v>2</v>
      </c>
      <c r="AH2445" s="9">
        <v>0</v>
      </c>
      <c r="AI2445" s="9">
        <v>0</v>
      </c>
      <c r="AJ2445" s="9">
        <v>0</v>
      </c>
      <c r="AK2445" s="9">
        <v>0</v>
      </c>
      <c r="AL2445" s="9">
        <v>0</v>
      </c>
      <c r="AM2445" s="9">
        <v>3</v>
      </c>
      <c r="AN2445" s="9">
        <v>0</v>
      </c>
      <c r="AO2445" s="9">
        <v>0</v>
      </c>
      <c r="AP2445" s="9">
        <v>0</v>
      </c>
      <c r="AQ2445" s="9">
        <v>3</v>
      </c>
      <c r="AR2445" s="9">
        <v>2</v>
      </c>
      <c r="AS2445" s="9">
        <v>1</v>
      </c>
      <c r="AT2445" s="10">
        <v>0</v>
      </c>
    </row>
    <row r="2446" spans="1:46" ht="57" x14ac:dyDescent="0.25">
      <c r="A2446" s="26" t="str">
        <f t="shared" si="76"/>
        <v>2018Registered psychiatric nursesSaskatchewanAll places of work</v>
      </c>
      <c r="B2446" s="24">
        <v>2018</v>
      </c>
      <c r="C2446" s="9" t="s">
        <v>8</v>
      </c>
      <c r="D2446" s="9" t="s">
        <v>174</v>
      </c>
      <c r="E2446" s="9" t="str">
        <f t="shared" si="77"/>
        <v>Saskatchewan</v>
      </c>
      <c r="F2446" s="9" t="s">
        <v>179</v>
      </c>
      <c r="G2446" s="9" t="s">
        <v>9</v>
      </c>
      <c r="H2446" s="9">
        <v>825</v>
      </c>
      <c r="I2446" s="9">
        <v>715</v>
      </c>
      <c r="J2446" s="9">
        <v>110</v>
      </c>
      <c r="K2446" s="9">
        <v>0</v>
      </c>
      <c r="L2446" s="9">
        <v>27</v>
      </c>
      <c r="M2446" s="9">
        <v>92</v>
      </c>
      <c r="N2446" s="9">
        <v>77</v>
      </c>
      <c r="O2446" s="9">
        <v>42</v>
      </c>
      <c r="P2446" s="9">
        <v>56</v>
      </c>
      <c r="Q2446" s="9">
        <v>130</v>
      </c>
      <c r="R2446" s="9">
        <v>135</v>
      </c>
      <c r="S2446" s="9">
        <v>135</v>
      </c>
      <c r="T2446" s="9">
        <v>75</v>
      </c>
      <c r="U2446" s="9">
        <v>43</v>
      </c>
      <c r="V2446" s="9">
        <v>13</v>
      </c>
      <c r="W2446" s="9">
        <v>0</v>
      </c>
      <c r="X2446" s="9">
        <v>812</v>
      </c>
      <c r="Y2446" s="9">
        <v>13</v>
      </c>
      <c r="Z2446" s="9">
        <v>0</v>
      </c>
      <c r="AA2446" s="9">
        <v>265</v>
      </c>
      <c r="AB2446" s="9">
        <v>37</v>
      </c>
      <c r="AC2446" s="9">
        <v>272</v>
      </c>
      <c r="AD2446" s="9">
        <v>251</v>
      </c>
      <c r="AE2446" s="9">
        <v>0</v>
      </c>
      <c r="AF2446" s="9">
        <v>825</v>
      </c>
      <c r="AG2446" s="9">
        <v>0</v>
      </c>
      <c r="AH2446" s="9">
        <v>0</v>
      </c>
      <c r="AI2446" s="9">
        <v>0</v>
      </c>
      <c r="AJ2446" s="9">
        <v>622</v>
      </c>
      <c r="AK2446" s="9">
        <v>84</v>
      </c>
      <c r="AL2446" s="9">
        <v>98</v>
      </c>
      <c r="AM2446" s="9">
        <v>21</v>
      </c>
      <c r="AN2446" s="9">
        <v>712</v>
      </c>
      <c r="AO2446" s="9">
        <v>22</v>
      </c>
      <c r="AP2446" s="9">
        <v>49</v>
      </c>
      <c r="AQ2446" s="9">
        <v>42</v>
      </c>
      <c r="AR2446" s="9">
        <v>731</v>
      </c>
      <c r="AS2446" s="9">
        <v>93</v>
      </c>
      <c r="AT2446" s="10">
        <v>1</v>
      </c>
    </row>
    <row r="2447" spans="1:46" ht="57" x14ac:dyDescent="0.25">
      <c r="A2447" s="26" t="str">
        <f t="shared" si="76"/>
        <v>2018Registered psychiatric nursesSaskatchewanHospital</v>
      </c>
      <c r="B2447" s="24">
        <v>2018</v>
      </c>
      <c r="C2447" s="9" t="s">
        <v>8</v>
      </c>
      <c r="D2447" s="9" t="s">
        <v>174</v>
      </c>
      <c r="E2447" s="9" t="str">
        <f t="shared" si="77"/>
        <v>Saskatchewan</v>
      </c>
      <c r="F2447" s="9" t="s">
        <v>180</v>
      </c>
      <c r="G2447" s="9" t="s">
        <v>10</v>
      </c>
      <c r="H2447" s="9">
        <v>222</v>
      </c>
      <c r="I2447" s="9">
        <v>192</v>
      </c>
      <c r="J2447" s="9">
        <v>30</v>
      </c>
      <c r="K2447" s="9">
        <v>0</v>
      </c>
      <c r="L2447" s="9">
        <v>10</v>
      </c>
      <c r="M2447" s="9">
        <v>33</v>
      </c>
      <c r="N2447" s="9">
        <v>31</v>
      </c>
      <c r="O2447" s="9">
        <v>16</v>
      </c>
      <c r="P2447" s="9">
        <v>16</v>
      </c>
      <c r="Q2447" s="9">
        <v>30</v>
      </c>
      <c r="R2447" s="9">
        <v>35</v>
      </c>
      <c r="S2447" s="9">
        <v>23</v>
      </c>
      <c r="T2447" s="9">
        <v>16</v>
      </c>
      <c r="U2447" s="9">
        <v>9</v>
      </c>
      <c r="V2447" s="9">
        <v>3</v>
      </c>
      <c r="W2447" s="9">
        <v>0</v>
      </c>
      <c r="X2447" s="9">
        <v>221</v>
      </c>
      <c r="Y2447" s="9">
        <v>1</v>
      </c>
      <c r="Z2447" s="9">
        <v>0</v>
      </c>
      <c r="AA2447" s="9">
        <v>100</v>
      </c>
      <c r="AB2447" s="9">
        <v>8</v>
      </c>
      <c r="AC2447" s="9">
        <v>70</v>
      </c>
      <c r="AD2447" s="9">
        <v>44</v>
      </c>
      <c r="AE2447" s="9">
        <v>0</v>
      </c>
      <c r="AF2447" s="9">
        <v>222</v>
      </c>
      <c r="AG2447" s="9">
        <v>0</v>
      </c>
      <c r="AH2447" s="9">
        <v>0</v>
      </c>
      <c r="AI2447" s="9">
        <v>0</v>
      </c>
      <c r="AJ2447" s="9">
        <v>183</v>
      </c>
      <c r="AK2447" s="9">
        <v>22</v>
      </c>
      <c r="AL2447" s="9">
        <v>14</v>
      </c>
      <c r="AM2447" s="9">
        <v>3</v>
      </c>
      <c r="AN2447" s="9">
        <v>204</v>
      </c>
      <c r="AO2447" s="9">
        <v>5</v>
      </c>
      <c r="AP2447" s="9">
        <v>4</v>
      </c>
      <c r="AQ2447" s="9">
        <v>9</v>
      </c>
      <c r="AR2447" s="9">
        <v>190</v>
      </c>
      <c r="AS2447" s="9">
        <v>32</v>
      </c>
      <c r="AT2447" s="10">
        <v>0</v>
      </c>
    </row>
    <row r="2448" spans="1:46" ht="57" x14ac:dyDescent="0.25">
      <c r="A2448" s="26" t="str">
        <f t="shared" si="76"/>
        <v>2018Registered psychiatric nursesSaskatchewanCommunity health</v>
      </c>
      <c r="B2448" s="24">
        <v>2018</v>
      </c>
      <c r="C2448" s="9" t="s">
        <v>8</v>
      </c>
      <c r="D2448" s="9" t="s">
        <v>174</v>
      </c>
      <c r="E2448" s="9" t="str">
        <f t="shared" si="77"/>
        <v>Saskatchewan</v>
      </c>
      <c r="F2448" s="9" t="s">
        <v>182</v>
      </c>
      <c r="G2448" s="9" t="s">
        <v>11</v>
      </c>
      <c r="H2448" s="9">
        <v>213</v>
      </c>
      <c r="I2448" s="9">
        <v>183</v>
      </c>
      <c r="J2448" s="9">
        <v>30</v>
      </c>
      <c r="K2448" s="9">
        <v>0</v>
      </c>
      <c r="L2448" s="9">
        <v>2</v>
      </c>
      <c r="M2448" s="9">
        <v>17</v>
      </c>
      <c r="N2448" s="9">
        <v>19</v>
      </c>
      <c r="O2448" s="9">
        <v>13</v>
      </c>
      <c r="P2448" s="9">
        <v>14</v>
      </c>
      <c r="Q2448" s="9">
        <v>35</v>
      </c>
      <c r="R2448" s="9">
        <v>36</v>
      </c>
      <c r="S2448" s="9">
        <v>45</v>
      </c>
      <c r="T2448" s="9">
        <v>18</v>
      </c>
      <c r="U2448" s="9">
        <v>10</v>
      </c>
      <c r="V2448" s="9">
        <v>4</v>
      </c>
      <c r="W2448" s="9">
        <v>0</v>
      </c>
      <c r="X2448" s="9">
        <v>212</v>
      </c>
      <c r="Y2448" s="9">
        <v>1</v>
      </c>
      <c r="Z2448" s="9">
        <v>0</v>
      </c>
      <c r="AA2448" s="9">
        <v>56</v>
      </c>
      <c r="AB2448" s="9">
        <v>14</v>
      </c>
      <c r="AC2448" s="9">
        <v>67</v>
      </c>
      <c r="AD2448" s="9">
        <v>76</v>
      </c>
      <c r="AE2448" s="9">
        <v>0</v>
      </c>
      <c r="AF2448" s="9">
        <v>213</v>
      </c>
      <c r="AG2448" s="9">
        <v>0</v>
      </c>
      <c r="AH2448" s="9">
        <v>0</v>
      </c>
      <c r="AI2448" s="9">
        <v>0</v>
      </c>
      <c r="AJ2448" s="9">
        <v>184</v>
      </c>
      <c r="AK2448" s="9">
        <v>11</v>
      </c>
      <c r="AL2448" s="9">
        <v>15</v>
      </c>
      <c r="AM2448" s="9">
        <v>3</v>
      </c>
      <c r="AN2448" s="9">
        <v>197</v>
      </c>
      <c r="AO2448" s="9">
        <v>2</v>
      </c>
      <c r="AP2448" s="9">
        <v>5</v>
      </c>
      <c r="AQ2448" s="9">
        <v>9</v>
      </c>
      <c r="AR2448" s="9">
        <v>201</v>
      </c>
      <c r="AS2448" s="9">
        <v>12</v>
      </c>
      <c r="AT2448" s="10">
        <v>0</v>
      </c>
    </row>
    <row r="2449" spans="1:46" ht="57" x14ac:dyDescent="0.25">
      <c r="A2449" s="26" t="str">
        <f t="shared" si="76"/>
        <v>2018Registered psychiatric nursesSaskatchewanNursing home/long-term care</v>
      </c>
      <c r="B2449" s="24">
        <v>2018</v>
      </c>
      <c r="C2449" s="9" t="s">
        <v>8</v>
      </c>
      <c r="D2449" s="9" t="s">
        <v>174</v>
      </c>
      <c r="E2449" s="9" t="str">
        <f t="shared" si="77"/>
        <v>Saskatchewan</v>
      </c>
      <c r="F2449" s="9" t="s">
        <v>181</v>
      </c>
      <c r="G2449" s="9" t="s">
        <v>12</v>
      </c>
      <c r="H2449" s="9">
        <v>214</v>
      </c>
      <c r="I2449" s="9">
        <v>190</v>
      </c>
      <c r="J2449" s="9">
        <v>24</v>
      </c>
      <c r="K2449" s="9">
        <v>0</v>
      </c>
      <c r="L2449" s="9">
        <v>5</v>
      </c>
      <c r="M2449" s="9">
        <v>27</v>
      </c>
      <c r="N2449" s="9">
        <v>11</v>
      </c>
      <c r="O2449" s="9">
        <v>5</v>
      </c>
      <c r="P2449" s="9">
        <v>12</v>
      </c>
      <c r="Q2449" s="9">
        <v>40</v>
      </c>
      <c r="R2449" s="9">
        <v>37</v>
      </c>
      <c r="S2449" s="9">
        <v>36</v>
      </c>
      <c r="T2449" s="9">
        <v>23</v>
      </c>
      <c r="U2449" s="9">
        <v>14</v>
      </c>
      <c r="V2449" s="9">
        <v>4</v>
      </c>
      <c r="W2449" s="9">
        <v>0</v>
      </c>
      <c r="X2449" s="9">
        <v>208</v>
      </c>
      <c r="Y2449" s="9">
        <v>6</v>
      </c>
      <c r="Z2449" s="9">
        <v>0</v>
      </c>
      <c r="AA2449" s="9">
        <v>59</v>
      </c>
      <c r="AB2449" s="9">
        <v>4</v>
      </c>
      <c r="AC2449" s="9">
        <v>82</v>
      </c>
      <c r="AD2449" s="9">
        <v>69</v>
      </c>
      <c r="AE2449" s="9">
        <v>0</v>
      </c>
      <c r="AF2449" s="9">
        <v>214</v>
      </c>
      <c r="AG2449" s="9">
        <v>0</v>
      </c>
      <c r="AH2449" s="9">
        <v>0</v>
      </c>
      <c r="AI2449" s="9">
        <v>0</v>
      </c>
      <c r="AJ2449" s="9">
        <v>164</v>
      </c>
      <c r="AK2449" s="9">
        <v>34</v>
      </c>
      <c r="AL2449" s="9">
        <v>13</v>
      </c>
      <c r="AM2449" s="9">
        <v>3</v>
      </c>
      <c r="AN2449" s="9">
        <v>196</v>
      </c>
      <c r="AO2449" s="9">
        <v>7</v>
      </c>
      <c r="AP2449" s="9">
        <v>4</v>
      </c>
      <c r="AQ2449" s="9">
        <v>7</v>
      </c>
      <c r="AR2449" s="9">
        <v>175</v>
      </c>
      <c r="AS2449" s="9">
        <v>39</v>
      </c>
      <c r="AT2449" s="10">
        <v>0</v>
      </c>
    </row>
    <row r="2450" spans="1:46" ht="57" x14ac:dyDescent="0.25">
      <c r="A2450" s="26" t="str">
        <f t="shared" si="76"/>
        <v>2018Registered psychiatric nursesSaskatchewanOther places of work</v>
      </c>
      <c r="B2450" s="24">
        <v>2018</v>
      </c>
      <c r="C2450" s="9" t="s">
        <v>8</v>
      </c>
      <c r="D2450" s="9" t="s">
        <v>174</v>
      </c>
      <c r="E2450" s="9" t="str">
        <f t="shared" si="77"/>
        <v>Saskatchewan</v>
      </c>
      <c r="F2450" s="9" t="s">
        <v>183</v>
      </c>
      <c r="G2450" s="9" t="s">
        <v>13</v>
      </c>
      <c r="H2450" s="9">
        <v>138</v>
      </c>
      <c r="I2450" s="9">
        <v>118</v>
      </c>
      <c r="J2450" s="9">
        <v>20</v>
      </c>
      <c r="K2450" s="9">
        <v>0</v>
      </c>
      <c r="L2450" s="9">
        <v>5</v>
      </c>
      <c r="M2450" s="9">
        <v>10</v>
      </c>
      <c r="N2450" s="9">
        <v>13</v>
      </c>
      <c r="O2450" s="9">
        <v>6</v>
      </c>
      <c r="P2450" s="9">
        <v>11</v>
      </c>
      <c r="Q2450" s="9">
        <v>23</v>
      </c>
      <c r="R2450" s="9">
        <v>20</v>
      </c>
      <c r="S2450" s="9">
        <v>26</v>
      </c>
      <c r="T2450" s="9">
        <v>15</v>
      </c>
      <c r="U2450" s="9">
        <v>8</v>
      </c>
      <c r="V2450" s="9">
        <v>1</v>
      </c>
      <c r="W2450" s="9">
        <v>0</v>
      </c>
      <c r="X2450" s="9">
        <v>133</v>
      </c>
      <c r="Y2450" s="9">
        <v>5</v>
      </c>
      <c r="Z2450" s="9">
        <v>0</v>
      </c>
      <c r="AA2450" s="9">
        <v>35</v>
      </c>
      <c r="AB2450" s="9">
        <v>9</v>
      </c>
      <c r="AC2450" s="9">
        <v>41</v>
      </c>
      <c r="AD2450" s="9">
        <v>53</v>
      </c>
      <c r="AE2450" s="9">
        <v>0</v>
      </c>
      <c r="AF2450" s="9">
        <v>138</v>
      </c>
      <c r="AG2450" s="9">
        <v>0</v>
      </c>
      <c r="AH2450" s="9">
        <v>0</v>
      </c>
      <c r="AI2450" s="9">
        <v>0</v>
      </c>
      <c r="AJ2450" s="9">
        <v>76</v>
      </c>
      <c r="AK2450" s="9">
        <v>13</v>
      </c>
      <c r="AL2450" s="9">
        <v>48</v>
      </c>
      <c r="AM2450" s="9">
        <v>1</v>
      </c>
      <c r="AN2450" s="9">
        <v>96</v>
      </c>
      <c r="AO2450" s="9">
        <v>4</v>
      </c>
      <c r="AP2450" s="9">
        <v>34</v>
      </c>
      <c r="AQ2450" s="9">
        <v>4</v>
      </c>
      <c r="AR2450" s="9">
        <v>136</v>
      </c>
      <c r="AS2450" s="9">
        <v>2</v>
      </c>
      <c r="AT2450" s="10">
        <v>0</v>
      </c>
    </row>
    <row r="2451" spans="1:46" ht="57" x14ac:dyDescent="0.25">
      <c r="A2451" s="26" t="str">
        <f t="shared" si="76"/>
        <v>2018Registered psychiatric nursesSaskatchewanUnknown places of work</v>
      </c>
      <c r="B2451" s="24">
        <v>2018</v>
      </c>
      <c r="C2451" s="9" t="s">
        <v>8</v>
      </c>
      <c r="D2451" s="9" t="s">
        <v>174</v>
      </c>
      <c r="E2451" s="9" t="str">
        <f t="shared" si="77"/>
        <v>Saskatchewan</v>
      </c>
      <c r="F2451" s="9" t="s">
        <v>184</v>
      </c>
      <c r="G2451" s="9" t="s">
        <v>49</v>
      </c>
      <c r="H2451" s="9">
        <v>38</v>
      </c>
      <c r="I2451" s="9">
        <v>32</v>
      </c>
      <c r="J2451" s="9">
        <v>6</v>
      </c>
      <c r="K2451" s="9">
        <v>0</v>
      </c>
      <c r="L2451" s="9">
        <v>5</v>
      </c>
      <c r="M2451" s="9">
        <v>5</v>
      </c>
      <c r="N2451" s="9">
        <v>3</v>
      </c>
      <c r="O2451" s="9">
        <v>2</v>
      </c>
      <c r="P2451" s="9">
        <v>3</v>
      </c>
      <c r="Q2451" s="9">
        <v>2</v>
      </c>
      <c r="R2451" s="9">
        <v>7</v>
      </c>
      <c r="S2451" s="9">
        <v>5</v>
      </c>
      <c r="T2451" s="9">
        <v>3</v>
      </c>
      <c r="U2451" s="9">
        <v>2</v>
      </c>
      <c r="V2451" s="9">
        <v>1</v>
      </c>
      <c r="W2451" s="9">
        <v>0</v>
      </c>
      <c r="X2451" s="9">
        <v>38</v>
      </c>
      <c r="Y2451" s="9">
        <v>0</v>
      </c>
      <c r="Z2451" s="9">
        <v>0</v>
      </c>
      <c r="AA2451" s="9">
        <v>15</v>
      </c>
      <c r="AB2451" s="9">
        <v>2</v>
      </c>
      <c r="AC2451" s="9">
        <v>12</v>
      </c>
      <c r="AD2451" s="9">
        <v>9</v>
      </c>
      <c r="AE2451" s="9">
        <v>0</v>
      </c>
      <c r="AF2451" s="9">
        <v>38</v>
      </c>
      <c r="AG2451" s="9">
        <v>0</v>
      </c>
      <c r="AH2451" s="9">
        <v>0</v>
      </c>
      <c r="AI2451" s="9">
        <v>0</v>
      </c>
      <c r="AJ2451" s="9">
        <v>15</v>
      </c>
      <c r="AK2451" s="9">
        <v>4</v>
      </c>
      <c r="AL2451" s="9">
        <v>8</v>
      </c>
      <c r="AM2451" s="9">
        <v>11</v>
      </c>
      <c r="AN2451" s="9">
        <v>19</v>
      </c>
      <c r="AO2451" s="9">
        <v>4</v>
      </c>
      <c r="AP2451" s="9">
        <v>2</v>
      </c>
      <c r="AQ2451" s="9">
        <v>13</v>
      </c>
      <c r="AR2451" s="9">
        <v>29</v>
      </c>
      <c r="AS2451" s="9">
        <v>8</v>
      </c>
      <c r="AT2451" s="10">
        <v>1</v>
      </c>
    </row>
    <row r="2452" spans="1:46" ht="57" x14ac:dyDescent="0.25">
      <c r="A2452" s="26" t="str">
        <f t="shared" si="76"/>
        <v>2018Registered psychiatric nursesAlbertaAll places of work</v>
      </c>
      <c r="B2452" s="24">
        <v>2018</v>
      </c>
      <c r="C2452" s="9" t="s">
        <v>8</v>
      </c>
      <c r="D2452" s="9" t="s">
        <v>175</v>
      </c>
      <c r="E2452" s="9" t="str">
        <f t="shared" si="77"/>
        <v>Alberta</v>
      </c>
      <c r="F2452" s="9" t="s">
        <v>179</v>
      </c>
      <c r="G2452" s="9" t="s">
        <v>9</v>
      </c>
      <c r="H2452" s="9">
        <v>1295</v>
      </c>
      <c r="I2452" s="9">
        <v>1022</v>
      </c>
      <c r="J2452" s="9">
        <v>273</v>
      </c>
      <c r="K2452" s="9">
        <v>0</v>
      </c>
      <c r="L2452" s="9">
        <v>53</v>
      </c>
      <c r="M2452" s="9">
        <v>157</v>
      </c>
      <c r="N2452" s="9">
        <v>148</v>
      </c>
      <c r="O2452" s="9">
        <v>135</v>
      </c>
      <c r="P2452" s="9">
        <v>117</v>
      </c>
      <c r="Q2452" s="9">
        <v>124</v>
      </c>
      <c r="R2452" s="9">
        <v>191</v>
      </c>
      <c r="S2452" s="9">
        <v>171</v>
      </c>
      <c r="T2452" s="9">
        <v>125</v>
      </c>
      <c r="U2452" s="9">
        <v>46</v>
      </c>
      <c r="V2452" s="9">
        <v>28</v>
      </c>
      <c r="W2452" s="9">
        <v>0</v>
      </c>
      <c r="X2452" s="9">
        <v>1192</v>
      </c>
      <c r="Y2452" s="9">
        <v>103</v>
      </c>
      <c r="Z2452" s="9">
        <v>0</v>
      </c>
      <c r="AA2452" s="9">
        <v>537</v>
      </c>
      <c r="AB2452" s="9">
        <v>205</v>
      </c>
      <c r="AC2452" s="9">
        <v>241</v>
      </c>
      <c r="AD2452" s="9">
        <v>312</v>
      </c>
      <c r="AE2452" s="9">
        <v>0</v>
      </c>
      <c r="AF2452" s="9">
        <v>680</v>
      </c>
      <c r="AG2452" s="9">
        <v>448</v>
      </c>
      <c r="AH2452" s="9">
        <v>167</v>
      </c>
      <c r="AI2452" s="9">
        <v>0</v>
      </c>
      <c r="AJ2452" s="9">
        <v>1051</v>
      </c>
      <c r="AK2452" s="9">
        <v>105</v>
      </c>
      <c r="AL2452" s="9">
        <v>139</v>
      </c>
      <c r="AM2452" s="9">
        <v>0</v>
      </c>
      <c r="AN2452" s="9">
        <v>1093</v>
      </c>
      <c r="AO2452" s="9">
        <v>155</v>
      </c>
      <c r="AP2452" s="9">
        <v>41</v>
      </c>
      <c r="AQ2452" s="9">
        <v>6</v>
      </c>
      <c r="AR2452" s="9">
        <v>955</v>
      </c>
      <c r="AS2452" s="9">
        <v>340</v>
      </c>
      <c r="AT2452" s="10">
        <v>0</v>
      </c>
    </row>
    <row r="2453" spans="1:46" ht="57" x14ac:dyDescent="0.25">
      <c r="A2453" s="26" t="str">
        <f t="shared" si="76"/>
        <v>2018Registered psychiatric nursesAlbertaHospital</v>
      </c>
      <c r="B2453" s="24">
        <v>2018</v>
      </c>
      <c r="C2453" s="9" t="s">
        <v>8</v>
      </c>
      <c r="D2453" s="9" t="s">
        <v>175</v>
      </c>
      <c r="E2453" s="9" t="str">
        <f t="shared" si="77"/>
        <v>Alberta</v>
      </c>
      <c r="F2453" s="9" t="s">
        <v>180</v>
      </c>
      <c r="G2453" s="9" t="s">
        <v>10</v>
      </c>
      <c r="H2453" s="9">
        <v>752</v>
      </c>
      <c r="I2453" s="9">
        <v>581</v>
      </c>
      <c r="J2453" s="9">
        <v>171</v>
      </c>
      <c r="K2453" s="9">
        <v>0</v>
      </c>
      <c r="L2453" s="9">
        <v>40</v>
      </c>
      <c r="M2453" s="9">
        <v>118</v>
      </c>
      <c r="N2453" s="9">
        <v>89</v>
      </c>
      <c r="O2453" s="9">
        <v>86</v>
      </c>
      <c r="P2453" s="9">
        <v>69</v>
      </c>
      <c r="Q2453" s="9">
        <v>67</v>
      </c>
      <c r="R2453" s="9">
        <v>95</v>
      </c>
      <c r="S2453" s="9">
        <v>83</v>
      </c>
      <c r="T2453" s="9">
        <v>66</v>
      </c>
      <c r="U2453" s="9">
        <v>25</v>
      </c>
      <c r="V2453" s="9">
        <v>14</v>
      </c>
      <c r="W2453" s="9">
        <v>0</v>
      </c>
      <c r="X2453" s="9">
        <v>696</v>
      </c>
      <c r="Y2453" s="9">
        <v>56</v>
      </c>
      <c r="Z2453" s="9">
        <v>0</v>
      </c>
      <c r="AA2453" s="9">
        <v>379</v>
      </c>
      <c r="AB2453" s="9">
        <v>114</v>
      </c>
      <c r="AC2453" s="9">
        <v>108</v>
      </c>
      <c r="AD2453" s="9">
        <v>151</v>
      </c>
      <c r="AE2453" s="9">
        <v>0</v>
      </c>
      <c r="AF2453" s="9">
        <v>325</v>
      </c>
      <c r="AG2453" s="9">
        <v>303</v>
      </c>
      <c r="AH2453" s="9">
        <v>124</v>
      </c>
      <c r="AI2453" s="9">
        <v>0</v>
      </c>
      <c r="AJ2453" s="9">
        <v>673</v>
      </c>
      <c r="AK2453" s="9">
        <v>45</v>
      </c>
      <c r="AL2453" s="9">
        <v>34</v>
      </c>
      <c r="AM2453" s="9">
        <v>0</v>
      </c>
      <c r="AN2453" s="9">
        <v>648</v>
      </c>
      <c r="AO2453" s="9">
        <v>88</v>
      </c>
      <c r="AP2453" s="9">
        <v>13</v>
      </c>
      <c r="AQ2453" s="9">
        <v>3</v>
      </c>
      <c r="AR2453" s="9">
        <v>535</v>
      </c>
      <c r="AS2453" s="9">
        <v>217</v>
      </c>
      <c r="AT2453" s="10">
        <v>0</v>
      </c>
    </row>
    <row r="2454" spans="1:46" ht="57" x14ac:dyDescent="0.25">
      <c r="A2454" s="26" t="str">
        <f t="shared" si="76"/>
        <v>2018Registered psychiatric nursesAlbertaCommunity health</v>
      </c>
      <c r="B2454" s="24">
        <v>2018</v>
      </c>
      <c r="C2454" s="9" t="s">
        <v>8</v>
      </c>
      <c r="D2454" s="9" t="s">
        <v>175</v>
      </c>
      <c r="E2454" s="9" t="str">
        <f t="shared" si="77"/>
        <v>Alberta</v>
      </c>
      <c r="F2454" s="9" t="s">
        <v>182</v>
      </c>
      <c r="G2454" s="9" t="s">
        <v>11</v>
      </c>
      <c r="H2454" s="9">
        <v>327</v>
      </c>
      <c r="I2454" s="9">
        <v>257</v>
      </c>
      <c r="J2454" s="9">
        <v>70</v>
      </c>
      <c r="K2454" s="9">
        <v>0</v>
      </c>
      <c r="L2454" s="9">
        <v>6</v>
      </c>
      <c r="M2454" s="9">
        <v>23</v>
      </c>
      <c r="N2454" s="9">
        <v>37</v>
      </c>
      <c r="O2454" s="9">
        <v>31</v>
      </c>
      <c r="P2454" s="9">
        <v>34</v>
      </c>
      <c r="Q2454" s="9">
        <v>35</v>
      </c>
      <c r="R2454" s="9">
        <v>65</v>
      </c>
      <c r="S2454" s="9">
        <v>52</v>
      </c>
      <c r="T2454" s="9">
        <v>27</v>
      </c>
      <c r="U2454" s="9">
        <v>13</v>
      </c>
      <c r="V2454" s="9">
        <v>4</v>
      </c>
      <c r="W2454" s="9">
        <v>0</v>
      </c>
      <c r="X2454" s="9">
        <v>299</v>
      </c>
      <c r="Y2454" s="9">
        <v>28</v>
      </c>
      <c r="Z2454" s="9">
        <v>0</v>
      </c>
      <c r="AA2454" s="9">
        <v>95</v>
      </c>
      <c r="AB2454" s="9">
        <v>62</v>
      </c>
      <c r="AC2454" s="9">
        <v>90</v>
      </c>
      <c r="AD2454" s="9">
        <v>80</v>
      </c>
      <c r="AE2454" s="9">
        <v>0</v>
      </c>
      <c r="AF2454" s="9">
        <v>230</v>
      </c>
      <c r="AG2454" s="9">
        <v>76</v>
      </c>
      <c r="AH2454" s="9">
        <v>21</v>
      </c>
      <c r="AI2454" s="9">
        <v>0</v>
      </c>
      <c r="AJ2454" s="9">
        <v>261</v>
      </c>
      <c r="AK2454" s="9">
        <v>21</v>
      </c>
      <c r="AL2454" s="9">
        <v>45</v>
      </c>
      <c r="AM2454" s="9">
        <v>0</v>
      </c>
      <c r="AN2454" s="9">
        <v>292</v>
      </c>
      <c r="AO2454" s="9">
        <v>31</v>
      </c>
      <c r="AP2454" s="9">
        <v>3</v>
      </c>
      <c r="AQ2454" s="9">
        <v>1</v>
      </c>
      <c r="AR2454" s="9">
        <v>263</v>
      </c>
      <c r="AS2454" s="9">
        <v>64</v>
      </c>
      <c r="AT2454" s="10">
        <v>0</v>
      </c>
    </row>
    <row r="2455" spans="1:46" ht="57" x14ac:dyDescent="0.25">
      <c r="A2455" s="26" t="str">
        <f t="shared" si="76"/>
        <v>2018Registered psychiatric nursesAlbertaNursing home/long-term care</v>
      </c>
      <c r="B2455" s="24">
        <v>2018</v>
      </c>
      <c r="C2455" s="9" t="s">
        <v>8</v>
      </c>
      <c r="D2455" s="9" t="s">
        <v>175</v>
      </c>
      <c r="E2455" s="9" t="str">
        <f t="shared" si="77"/>
        <v>Alberta</v>
      </c>
      <c r="F2455" s="9" t="s">
        <v>181</v>
      </c>
      <c r="G2455" s="9" t="s">
        <v>12</v>
      </c>
      <c r="H2455" s="9">
        <v>84</v>
      </c>
      <c r="I2455" s="9">
        <v>74</v>
      </c>
      <c r="J2455" s="9">
        <v>10</v>
      </c>
      <c r="K2455" s="9">
        <v>0</v>
      </c>
      <c r="L2455" s="9">
        <v>2</v>
      </c>
      <c r="M2455" s="9">
        <v>4</v>
      </c>
      <c r="N2455" s="9">
        <v>7</v>
      </c>
      <c r="O2455" s="9">
        <v>7</v>
      </c>
      <c r="P2455" s="9">
        <v>4</v>
      </c>
      <c r="Q2455" s="9">
        <v>9</v>
      </c>
      <c r="R2455" s="9">
        <v>9</v>
      </c>
      <c r="S2455" s="9">
        <v>18</v>
      </c>
      <c r="T2455" s="9">
        <v>16</v>
      </c>
      <c r="U2455" s="9">
        <v>3</v>
      </c>
      <c r="V2455" s="9">
        <v>5</v>
      </c>
      <c r="W2455" s="9">
        <v>0</v>
      </c>
      <c r="X2455" s="9">
        <v>72</v>
      </c>
      <c r="Y2455" s="9">
        <v>12</v>
      </c>
      <c r="Z2455" s="9">
        <v>0</v>
      </c>
      <c r="AA2455" s="9">
        <v>20</v>
      </c>
      <c r="AB2455" s="9">
        <v>10</v>
      </c>
      <c r="AC2455" s="9">
        <v>19</v>
      </c>
      <c r="AD2455" s="9">
        <v>35</v>
      </c>
      <c r="AE2455" s="9">
        <v>0</v>
      </c>
      <c r="AF2455" s="9">
        <v>39</v>
      </c>
      <c r="AG2455" s="9">
        <v>37</v>
      </c>
      <c r="AH2455" s="9">
        <v>8</v>
      </c>
      <c r="AI2455" s="9">
        <v>0</v>
      </c>
      <c r="AJ2455" s="9">
        <v>52</v>
      </c>
      <c r="AK2455" s="9">
        <v>20</v>
      </c>
      <c r="AL2455" s="9">
        <v>12</v>
      </c>
      <c r="AM2455" s="9">
        <v>0</v>
      </c>
      <c r="AN2455" s="9">
        <v>76</v>
      </c>
      <c r="AO2455" s="9">
        <v>7</v>
      </c>
      <c r="AP2455" s="9">
        <v>1</v>
      </c>
      <c r="AQ2455" s="9">
        <v>0</v>
      </c>
      <c r="AR2455" s="9">
        <v>54</v>
      </c>
      <c r="AS2455" s="9">
        <v>30</v>
      </c>
      <c r="AT2455" s="10">
        <v>0</v>
      </c>
    </row>
    <row r="2456" spans="1:46" ht="57" x14ac:dyDescent="0.25">
      <c r="A2456" s="26" t="str">
        <f t="shared" si="76"/>
        <v>2018Registered psychiatric nursesAlbertaOther places of work</v>
      </c>
      <c r="B2456" s="24">
        <v>2018</v>
      </c>
      <c r="C2456" s="9" t="s">
        <v>8</v>
      </c>
      <c r="D2456" s="9" t="s">
        <v>175</v>
      </c>
      <c r="E2456" s="9" t="str">
        <f t="shared" si="77"/>
        <v>Alberta</v>
      </c>
      <c r="F2456" s="9" t="s">
        <v>183</v>
      </c>
      <c r="G2456" s="9" t="s">
        <v>13</v>
      </c>
      <c r="H2456" s="9">
        <v>131</v>
      </c>
      <c r="I2456" s="9">
        <v>109</v>
      </c>
      <c r="J2456" s="9">
        <v>22</v>
      </c>
      <c r="K2456" s="9">
        <v>0</v>
      </c>
      <c r="L2456" s="9">
        <v>5</v>
      </c>
      <c r="M2456" s="9">
        <v>12</v>
      </c>
      <c r="N2456" s="9">
        <v>15</v>
      </c>
      <c r="O2456" s="9">
        <v>11</v>
      </c>
      <c r="P2456" s="9">
        <v>10</v>
      </c>
      <c r="Q2456" s="9">
        <v>13</v>
      </c>
      <c r="R2456" s="9">
        <v>21</v>
      </c>
      <c r="S2456" s="9">
        <v>18</v>
      </c>
      <c r="T2456" s="9">
        <v>16</v>
      </c>
      <c r="U2456" s="9">
        <v>5</v>
      </c>
      <c r="V2456" s="9">
        <v>5</v>
      </c>
      <c r="W2456" s="9">
        <v>0</v>
      </c>
      <c r="X2456" s="9">
        <v>124</v>
      </c>
      <c r="Y2456" s="9">
        <v>7</v>
      </c>
      <c r="Z2456" s="9">
        <v>0</v>
      </c>
      <c r="AA2456" s="9">
        <v>43</v>
      </c>
      <c r="AB2456" s="9">
        <v>19</v>
      </c>
      <c r="AC2456" s="9">
        <v>24</v>
      </c>
      <c r="AD2456" s="9">
        <v>45</v>
      </c>
      <c r="AE2456" s="9">
        <v>0</v>
      </c>
      <c r="AF2456" s="9">
        <v>85</v>
      </c>
      <c r="AG2456" s="9">
        <v>32</v>
      </c>
      <c r="AH2456" s="9">
        <v>14</v>
      </c>
      <c r="AI2456" s="9">
        <v>0</v>
      </c>
      <c r="AJ2456" s="9">
        <v>65</v>
      </c>
      <c r="AK2456" s="9">
        <v>19</v>
      </c>
      <c r="AL2456" s="9">
        <v>47</v>
      </c>
      <c r="AM2456" s="9">
        <v>0</v>
      </c>
      <c r="AN2456" s="9">
        <v>76</v>
      </c>
      <c r="AO2456" s="9">
        <v>29</v>
      </c>
      <c r="AP2456" s="9">
        <v>24</v>
      </c>
      <c r="AQ2456" s="9">
        <v>2</v>
      </c>
      <c r="AR2456" s="9">
        <v>102</v>
      </c>
      <c r="AS2456" s="9">
        <v>29</v>
      </c>
      <c r="AT2456" s="10">
        <v>0</v>
      </c>
    </row>
    <row r="2457" spans="1:46" ht="57" x14ac:dyDescent="0.25">
      <c r="A2457" s="26" t="str">
        <f t="shared" si="76"/>
        <v>2018Registered psychiatric nursesAlbertaUnknown places of work</v>
      </c>
      <c r="B2457" s="24">
        <v>2018</v>
      </c>
      <c r="C2457" s="9" t="s">
        <v>8</v>
      </c>
      <c r="D2457" s="9" t="s">
        <v>175</v>
      </c>
      <c r="E2457" s="9" t="str">
        <f t="shared" si="77"/>
        <v>Alberta</v>
      </c>
      <c r="F2457" s="9" t="s">
        <v>184</v>
      </c>
      <c r="G2457" s="9" t="s">
        <v>49</v>
      </c>
      <c r="H2457" s="9">
        <v>1</v>
      </c>
      <c r="I2457" s="9">
        <v>1</v>
      </c>
      <c r="J2457" s="9">
        <v>0</v>
      </c>
      <c r="K2457" s="9">
        <v>0</v>
      </c>
      <c r="L2457" s="9">
        <v>0</v>
      </c>
      <c r="M2457" s="9">
        <v>0</v>
      </c>
      <c r="N2457" s="9">
        <v>0</v>
      </c>
      <c r="O2457" s="9">
        <v>0</v>
      </c>
      <c r="P2457" s="9">
        <v>0</v>
      </c>
      <c r="Q2457" s="9">
        <v>0</v>
      </c>
      <c r="R2457" s="9">
        <v>1</v>
      </c>
      <c r="S2457" s="9">
        <v>0</v>
      </c>
      <c r="T2457" s="9">
        <v>0</v>
      </c>
      <c r="U2457" s="9">
        <v>0</v>
      </c>
      <c r="V2457" s="9">
        <v>0</v>
      </c>
      <c r="W2457" s="9">
        <v>0</v>
      </c>
      <c r="X2457" s="9">
        <v>1</v>
      </c>
      <c r="Y2457" s="9">
        <v>0</v>
      </c>
      <c r="Z2457" s="9">
        <v>0</v>
      </c>
      <c r="AA2457" s="9">
        <v>0</v>
      </c>
      <c r="AB2457" s="9">
        <v>0</v>
      </c>
      <c r="AC2457" s="9">
        <v>0</v>
      </c>
      <c r="AD2457" s="9">
        <v>1</v>
      </c>
      <c r="AE2457" s="9">
        <v>0</v>
      </c>
      <c r="AF2457" s="9">
        <v>1</v>
      </c>
      <c r="AG2457" s="9">
        <v>0</v>
      </c>
      <c r="AH2457" s="9">
        <v>0</v>
      </c>
      <c r="AI2457" s="9">
        <v>0</v>
      </c>
      <c r="AJ2457" s="9">
        <v>0</v>
      </c>
      <c r="AK2457" s="9">
        <v>0</v>
      </c>
      <c r="AL2457" s="9">
        <v>1</v>
      </c>
      <c r="AM2457" s="9">
        <v>0</v>
      </c>
      <c r="AN2457" s="9">
        <v>1</v>
      </c>
      <c r="AO2457" s="9">
        <v>0</v>
      </c>
      <c r="AP2457" s="9">
        <v>0</v>
      </c>
      <c r="AQ2457" s="9">
        <v>0</v>
      </c>
      <c r="AR2457" s="9">
        <v>1</v>
      </c>
      <c r="AS2457" s="9">
        <v>0</v>
      </c>
      <c r="AT2457" s="10">
        <v>0</v>
      </c>
    </row>
    <row r="2458" spans="1:46" ht="57" x14ac:dyDescent="0.25">
      <c r="A2458" s="26" t="str">
        <f t="shared" si="76"/>
        <v>2018Registered psychiatric nursesBritish ColumbiaAll places of work</v>
      </c>
      <c r="B2458" s="24">
        <v>2018</v>
      </c>
      <c r="C2458" s="9" t="s">
        <v>8</v>
      </c>
      <c r="D2458" s="9" t="s">
        <v>167</v>
      </c>
      <c r="E2458" s="9" t="str">
        <f t="shared" si="77"/>
        <v>British Columbia</v>
      </c>
      <c r="F2458" s="9" t="s">
        <v>179</v>
      </c>
      <c r="G2458" s="9" t="s">
        <v>9</v>
      </c>
      <c r="H2458" s="9">
        <v>2638</v>
      </c>
      <c r="I2458" s="9">
        <v>2088</v>
      </c>
      <c r="J2458" s="9">
        <v>550</v>
      </c>
      <c r="K2458" s="9">
        <v>0</v>
      </c>
      <c r="L2458" s="9">
        <v>25</v>
      </c>
      <c r="M2458" s="9">
        <v>308</v>
      </c>
      <c r="N2458" s="9">
        <v>357</v>
      </c>
      <c r="O2458" s="9">
        <v>317</v>
      </c>
      <c r="P2458" s="9">
        <v>367</v>
      </c>
      <c r="Q2458" s="9">
        <v>349</v>
      </c>
      <c r="R2458" s="9">
        <v>320</v>
      </c>
      <c r="S2458" s="9">
        <v>284</v>
      </c>
      <c r="T2458" s="9">
        <v>171</v>
      </c>
      <c r="U2458" s="9">
        <v>88</v>
      </c>
      <c r="V2458" s="9">
        <v>52</v>
      </c>
      <c r="W2458" s="9">
        <v>0</v>
      </c>
      <c r="X2458" s="9">
        <v>2384</v>
      </c>
      <c r="Y2458" s="9">
        <v>208</v>
      </c>
      <c r="Z2458" s="9">
        <v>46</v>
      </c>
      <c r="AA2458" s="9">
        <v>1342</v>
      </c>
      <c r="AB2458" s="9">
        <v>521</v>
      </c>
      <c r="AC2458" s="9">
        <v>388</v>
      </c>
      <c r="AD2458" s="9">
        <v>387</v>
      </c>
      <c r="AE2458" s="9">
        <v>0</v>
      </c>
      <c r="AF2458" s="9">
        <v>1637</v>
      </c>
      <c r="AG2458" s="9">
        <v>450</v>
      </c>
      <c r="AH2458" s="9">
        <v>402</v>
      </c>
      <c r="AI2458" s="9">
        <v>149</v>
      </c>
      <c r="AJ2458" s="9">
        <v>2148</v>
      </c>
      <c r="AK2458" s="9">
        <v>137</v>
      </c>
      <c r="AL2458" s="9">
        <v>216</v>
      </c>
      <c r="AM2458" s="9">
        <v>137</v>
      </c>
      <c r="AN2458" s="9">
        <v>2253</v>
      </c>
      <c r="AO2458" s="9">
        <v>171</v>
      </c>
      <c r="AP2458" s="9">
        <v>77</v>
      </c>
      <c r="AQ2458" s="9">
        <v>137</v>
      </c>
      <c r="AR2458" s="9">
        <v>2562</v>
      </c>
      <c r="AS2458" s="9">
        <v>75</v>
      </c>
      <c r="AT2458" s="10">
        <v>1</v>
      </c>
    </row>
    <row r="2459" spans="1:46" ht="57" x14ac:dyDescent="0.25">
      <c r="A2459" s="26" t="str">
        <f t="shared" si="76"/>
        <v>2018Registered psychiatric nursesBritish ColumbiaHospital</v>
      </c>
      <c r="B2459" s="24">
        <v>2018</v>
      </c>
      <c r="C2459" s="9" t="s">
        <v>8</v>
      </c>
      <c r="D2459" s="9" t="s">
        <v>167</v>
      </c>
      <c r="E2459" s="9" t="str">
        <f t="shared" si="77"/>
        <v>British Columbia</v>
      </c>
      <c r="F2459" s="9" t="s">
        <v>180</v>
      </c>
      <c r="G2459" s="9" t="s">
        <v>10</v>
      </c>
      <c r="H2459" s="9">
        <v>1097</v>
      </c>
      <c r="I2459" s="9">
        <v>869</v>
      </c>
      <c r="J2459" s="9">
        <v>228</v>
      </c>
      <c r="K2459" s="9">
        <v>0</v>
      </c>
      <c r="L2459" s="9">
        <v>10</v>
      </c>
      <c r="M2459" s="9">
        <v>163</v>
      </c>
      <c r="N2459" s="9">
        <v>175</v>
      </c>
      <c r="O2459" s="9">
        <v>155</v>
      </c>
      <c r="P2459" s="9">
        <v>166</v>
      </c>
      <c r="Q2459" s="9">
        <v>139</v>
      </c>
      <c r="R2459" s="9">
        <v>109</v>
      </c>
      <c r="S2459" s="9">
        <v>99</v>
      </c>
      <c r="T2459" s="9">
        <v>49</v>
      </c>
      <c r="U2459" s="9">
        <v>24</v>
      </c>
      <c r="V2459" s="9">
        <v>8</v>
      </c>
      <c r="W2459" s="9">
        <v>0</v>
      </c>
      <c r="X2459" s="9">
        <v>1011</v>
      </c>
      <c r="Y2459" s="9">
        <v>73</v>
      </c>
      <c r="Z2459" s="9">
        <v>13</v>
      </c>
      <c r="AA2459" s="9">
        <v>625</v>
      </c>
      <c r="AB2459" s="9">
        <v>247</v>
      </c>
      <c r="AC2459" s="9">
        <v>136</v>
      </c>
      <c r="AD2459" s="9">
        <v>89</v>
      </c>
      <c r="AE2459" s="9">
        <v>0</v>
      </c>
      <c r="AF2459" s="9">
        <v>676</v>
      </c>
      <c r="AG2459" s="9">
        <v>209</v>
      </c>
      <c r="AH2459" s="9">
        <v>204</v>
      </c>
      <c r="AI2459" s="9">
        <v>8</v>
      </c>
      <c r="AJ2459" s="9">
        <v>1009</v>
      </c>
      <c r="AK2459" s="9">
        <v>28</v>
      </c>
      <c r="AL2459" s="9">
        <v>60</v>
      </c>
      <c r="AM2459" s="9">
        <v>0</v>
      </c>
      <c r="AN2459" s="9">
        <v>1045</v>
      </c>
      <c r="AO2459" s="9">
        <v>32</v>
      </c>
      <c r="AP2459" s="9">
        <v>20</v>
      </c>
      <c r="AQ2459" s="9">
        <v>0</v>
      </c>
      <c r="AR2459" s="9">
        <v>1080</v>
      </c>
      <c r="AS2459" s="9">
        <v>17</v>
      </c>
      <c r="AT2459" s="10">
        <v>0</v>
      </c>
    </row>
    <row r="2460" spans="1:46" ht="57" x14ac:dyDescent="0.25">
      <c r="A2460" s="26" t="str">
        <f t="shared" si="76"/>
        <v>2018Registered psychiatric nursesBritish ColumbiaCommunity health</v>
      </c>
      <c r="B2460" s="24">
        <v>2018</v>
      </c>
      <c r="C2460" s="9" t="s">
        <v>8</v>
      </c>
      <c r="D2460" s="9" t="s">
        <v>167</v>
      </c>
      <c r="E2460" s="9" t="str">
        <f t="shared" si="77"/>
        <v>British Columbia</v>
      </c>
      <c r="F2460" s="9" t="s">
        <v>182</v>
      </c>
      <c r="G2460" s="9" t="s">
        <v>11</v>
      </c>
      <c r="H2460" s="9">
        <v>987</v>
      </c>
      <c r="I2460" s="9">
        <v>794</v>
      </c>
      <c r="J2460" s="9">
        <v>193</v>
      </c>
      <c r="K2460" s="9">
        <v>0</v>
      </c>
      <c r="L2460" s="9">
        <v>8</v>
      </c>
      <c r="M2460" s="9">
        <v>94</v>
      </c>
      <c r="N2460" s="9">
        <v>127</v>
      </c>
      <c r="O2460" s="9">
        <v>108</v>
      </c>
      <c r="P2460" s="9">
        <v>118</v>
      </c>
      <c r="Q2460" s="9">
        <v>131</v>
      </c>
      <c r="R2460" s="9">
        <v>145</v>
      </c>
      <c r="S2460" s="9">
        <v>124</v>
      </c>
      <c r="T2460" s="9">
        <v>71</v>
      </c>
      <c r="U2460" s="9">
        <v>36</v>
      </c>
      <c r="V2460" s="9">
        <v>25</v>
      </c>
      <c r="W2460" s="9">
        <v>0</v>
      </c>
      <c r="X2460" s="9">
        <v>874</v>
      </c>
      <c r="Y2460" s="9">
        <v>88</v>
      </c>
      <c r="Z2460" s="9">
        <v>25</v>
      </c>
      <c r="AA2460" s="9">
        <v>467</v>
      </c>
      <c r="AB2460" s="9">
        <v>171</v>
      </c>
      <c r="AC2460" s="9">
        <v>175</v>
      </c>
      <c r="AD2460" s="9">
        <v>174</v>
      </c>
      <c r="AE2460" s="9">
        <v>0</v>
      </c>
      <c r="AF2460" s="9">
        <v>687</v>
      </c>
      <c r="AG2460" s="9">
        <v>158</v>
      </c>
      <c r="AH2460" s="9">
        <v>138</v>
      </c>
      <c r="AI2460" s="9">
        <v>4</v>
      </c>
      <c r="AJ2460" s="9">
        <v>874</v>
      </c>
      <c r="AK2460" s="9">
        <v>57</v>
      </c>
      <c r="AL2460" s="9">
        <v>56</v>
      </c>
      <c r="AM2460" s="9">
        <v>0</v>
      </c>
      <c r="AN2460" s="9">
        <v>919</v>
      </c>
      <c r="AO2460" s="9">
        <v>63</v>
      </c>
      <c r="AP2460" s="9">
        <v>5</v>
      </c>
      <c r="AQ2460" s="9">
        <v>0</v>
      </c>
      <c r="AR2460" s="9">
        <v>953</v>
      </c>
      <c r="AS2460" s="9">
        <v>34</v>
      </c>
      <c r="AT2460" s="10">
        <v>0</v>
      </c>
    </row>
    <row r="2461" spans="1:46" ht="57" x14ac:dyDescent="0.25">
      <c r="A2461" s="26" t="str">
        <f t="shared" si="76"/>
        <v>2018Registered psychiatric nursesBritish ColumbiaNursing home/long-term care</v>
      </c>
      <c r="B2461" s="24">
        <v>2018</v>
      </c>
      <c r="C2461" s="9" t="s">
        <v>8</v>
      </c>
      <c r="D2461" s="9" t="s">
        <v>167</v>
      </c>
      <c r="E2461" s="9" t="str">
        <f t="shared" si="77"/>
        <v>British Columbia</v>
      </c>
      <c r="F2461" s="9" t="s">
        <v>181</v>
      </c>
      <c r="G2461" s="9" t="s">
        <v>12</v>
      </c>
      <c r="H2461" s="9">
        <v>156</v>
      </c>
      <c r="I2461" s="9">
        <v>130</v>
      </c>
      <c r="J2461" s="9">
        <v>26</v>
      </c>
      <c r="K2461" s="9">
        <v>0</v>
      </c>
      <c r="L2461" s="9">
        <v>0</v>
      </c>
      <c r="M2461" s="9">
        <v>18</v>
      </c>
      <c r="N2461" s="9">
        <v>10</v>
      </c>
      <c r="O2461" s="9">
        <v>15</v>
      </c>
      <c r="P2461" s="9">
        <v>22</v>
      </c>
      <c r="Q2461" s="9">
        <v>25</v>
      </c>
      <c r="R2461" s="9">
        <v>18</v>
      </c>
      <c r="S2461" s="9">
        <v>19</v>
      </c>
      <c r="T2461" s="9">
        <v>15</v>
      </c>
      <c r="U2461" s="9">
        <v>10</v>
      </c>
      <c r="V2461" s="9">
        <v>4</v>
      </c>
      <c r="W2461" s="9">
        <v>0</v>
      </c>
      <c r="X2461" s="9">
        <v>141</v>
      </c>
      <c r="Y2461" s="9">
        <v>12</v>
      </c>
      <c r="Z2461" s="9">
        <v>3</v>
      </c>
      <c r="AA2461" s="9">
        <v>75</v>
      </c>
      <c r="AB2461" s="9">
        <v>24</v>
      </c>
      <c r="AC2461" s="9">
        <v>23</v>
      </c>
      <c r="AD2461" s="9">
        <v>34</v>
      </c>
      <c r="AE2461" s="9">
        <v>0</v>
      </c>
      <c r="AF2461" s="9">
        <v>80</v>
      </c>
      <c r="AG2461" s="9">
        <v>50</v>
      </c>
      <c r="AH2461" s="9">
        <v>26</v>
      </c>
      <c r="AI2461" s="9">
        <v>0</v>
      </c>
      <c r="AJ2461" s="9">
        <v>123</v>
      </c>
      <c r="AK2461" s="9">
        <v>23</v>
      </c>
      <c r="AL2461" s="9">
        <v>10</v>
      </c>
      <c r="AM2461" s="9">
        <v>0</v>
      </c>
      <c r="AN2461" s="9">
        <v>129</v>
      </c>
      <c r="AO2461" s="9">
        <v>26</v>
      </c>
      <c r="AP2461" s="9">
        <v>1</v>
      </c>
      <c r="AQ2461" s="9">
        <v>0</v>
      </c>
      <c r="AR2461" s="9">
        <v>145</v>
      </c>
      <c r="AS2461" s="9">
        <v>11</v>
      </c>
      <c r="AT2461" s="10">
        <v>0</v>
      </c>
    </row>
    <row r="2462" spans="1:46" ht="57" x14ac:dyDescent="0.25">
      <c r="A2462" s="26" t="str">
        <f t="shared" si="76"/>
        <v>2018Registered psychiatric nursesBritish ColumbiaOther places of work</v>
      </c>
      <c r="B2462" s="24">
        <v>2018</v>
      </c>
      <c r="C2462" s="9" t="s">
        <v>8</v>
      </c>
      <c r="D2462" s="9" t="s">
        <v>167</v>
      </c>
      <c r="E2462" s="9" t="str">
        <f t="shared" si="77"/>
        <v>British Columbia</v>
      </c>
      <c r="F2462" s="9" t="s">
        <v>183</v>
      </c>
      <c r="G2462" s="9" t="s">
        <v>13</v>
      </c>
      <c r="H2462" s="9">
        <v>261</v>
      </c>
      <c r="I2462" s="9">
        <v>182</v>
      </c>
      <c r="J2462" s="9">
        <v>79</v>
      </c>
      <c r="K2462" s="9">
        <v>0</v>
      </c>
      <c r="L2462" s="9">
        <v>0</v>
      </c>
      <c r="M2462" s="9">
        <v>16</v>
      </c>
      <c r="N2462" s="9">
        <v>28</v>
      </c>
      <c r="O2462" s="9">
        <v>23</v>
      </c>
      <c r="P2462" s="9">
        <v>43</v>
      </c>
      <c r="Q2462" s="9">
        <v>36</v>
      </c>
      <c r="R2462" s="9">
        <v>36</v>
      </c>
      <c r="S2462" s="9">
        <v>32</v>
      </c>
      <c r="T2462" s="9">
        <v>24</v>
      </c>
      <c r="U2462" s="9">
        <v>13</v>
      </c>
      <c r="V2462" s="9">
        <v>10</v>
      </c>
      <c r="W2462" s="9">
        <v>0</v>
      </c>
      <c r="X2462" s="9">
        <v>231</v>
      </c>
      <c r="Y2462" s="9">
        <v>26</v>
      </c>
      <c r="Z2462" s="9">
        <v>4</v>
      </c>
      <c r="AA2462" s="9">
        <v>89</v>
      </c>
      <c r="AB2462" s="9">
        <v>61</v>
      </c>
      <c r="AC2462" s="9">
        <v>43</v>
      </c>
      <c r="AD2462" s="9">
        <v>68</v>
      </c>
      <c r="AE2462" s="9">
        <v>0</v>
      </c>
      <c r="AF2462" s="9">
        <v>194</v>
      </c>
      <c r="AG2462" s="9">
        <v>33</v>
      </c>
      <c r="AH2462" s="9">
        <v>34</v>
      </c>
      <c r="AI2462" s="9">
        <v>0</v>
      </c>
      <c r="AJ2462" s="9">
        <v>142</v>
      </c>
      <c r="AK2462" s="9">
        <v>29</v>
      </c>
      <c r="AL2462" s="9">
        <v>90</v>
      </c>
      <c r="AM2462" s="9">
        <v>0</v>
      </c>
      <c r="AN2462" s="9">
        <v>160</v>
      </c>
      <c r="AO2462" s="9">
        <v>50</v>
      </c>
      <c r="AP2462" s="9">
        <v>51</v>
      </c>
      <c r="AQ2462" s="9">
        <v>0</v>
      </c>
      <c r="AR2462" s="9">
        <v>259</v>
      </c>
      <c r="AS2462" s="9">
        <v>2</v>
      </c>
      <c r="AT2462" s="10">
        <v>0</v>
      </c>
    </row>
    <row r="2463" spans="1:46" ht="57" x14ac:dyDescent="0.25">
      <c r="A2463" s="26" t="str">
        <f t="shared" si="76"/>
        <v>2018Registered psychiatric nursesBritish ColumbiaUnknown places of work</v>
      </c>
      <c r="B2463" s="24">
        <v>2018</v>
      </c>
      <c r="C2463" s="9" t="s">
        <v>8</v>
      </c>
      <c r="D2463" s="9" t="s">
        <v>167</v>
      </c>
      <c r="E2463" s="9" t="str">
        <f t="shared" si="77"/>
        <v>British Columbia</v>
      </c>
      <c r="F2463" s="9" t="s">
        <v>184</v>
      </c>
      <c r="G2463" s="9" t="s">
        <v>49</v>
      </c>
      <c r="H2463" s="9">
        <v>137</v>
      </c>
      <c r="I2463" s="9">
        <v>113</v>
      </c>
      <c r="J2463" s="9">
        <v>24</v>
      </c>
      <c r="K2463" s="9">
        <v>0</v>
      </c>
      <c r="L2463" s="9">
        <v>7</v>
      </c>
      <c r="M2463" s="9">
        <v>17</v>
      </c>
      <c r="N2463" s="9">
        <v>17</v>
      </c>
      <c r="O2463" s="9">
        <v>16</v>
      </c>
      <c r="P2463" s="9">
        <v>18</v>
      </c>
      <c r="Q2463" s="9">
        <v>18</v>
      </c>
      <c r="R2463" s="9">
        <v>12</v>
      </c>
      <c r="S2463" s="9">
        <v>10</v>
      </c>
      <c r="T2463" s="9">
        <v>12</v>
      </c>
      <c r="U2463" s="9">
        <v>5</v>
      </c>
      <c r="V2463" s="9">
        <v>5</v>
      </c>
      <c r="W2463" s="9">
        <v>0</v>
      </c>
      <c r="X2463" s="9">
        <v>127</v>
      </c>
      <c r="Y2463" s="9">
        <v>9</v>
      </c>
      <c r="Z2463" s="9">
        <v>1</v>
      </c>
      <c r="AA2463" s="9">
        <v>86</v>
      </c>
      <c r="AB2463" s="9">
        <v>18</v>
      </c>
      <c r="AC2463" s="9">
        <v>11</v>
      </c>
      <c r="AD2463" s="9">
        <v>22</v>
      </c>
      <c r="AE2463" s="9">
        <v>0</v>
      </c>
      <c r="AF2463" s="9">
        <v>0</v>
      </c>
      <c r="AG2463" s="9">
        <v>0</v>
      </c>
      <c r="AH2463" s="9">
        <v>0</v>
      </c>
      <c r="AI2463" s="9">
        <v>137</v>
      </c>
      <c r="AJ2463" s="9">
        <v>0</v>
      </c>
      <c r="AK2463" s="9">
        <v>0</v>
      </c>
      <c r="AL2463" s="9">
        <v>0</v>
      </c>
      <c r="AM2463" s="9">
        <v>137</v>
      </c>
      <c r="AN2463" s="9">
        <v>0</v>
      </c>
      <c r="AO2463" s="9">
        <v>0</v>
      </c>
      <c r="AP2463" s="9">
        <v>0</v>
      </c>
      <c r="AQ2463" s="9">
        <v>137</v>
      </c>
      <c r="AR2463" s="9">
        <v>125</v>
      </c>
      <c r="AS2463" s="9">
        <v>11</v>
      </c>
      <c r="AT2463" s="10">
        <v>1</v>
      </c>
    </row>
    <row r="2464" spans="1:46" ht="57" x14ac:dyDescent="0.25">
      <c r="A2464" s="26" t="str">
        <f t="shared" si="76"/>
        <v>2018Registered psychiatric nursesCanadaAll places of work</v>
      </c>
      <c r="B2464" s="24">
        <v>2018</v>
      </c>
      <c r="C2464" s="9" t="s">
        <v>8</v>
      </c>
      <c r="D2464" s="9" t="s">
        <v>171</v>
      </c>
      <c r="E2464" s="9" t="str">
        <f t="shared" si="77"/>
        <v>Canada</v>
      </c>
      <c r="F2464" s="9" t="s">
        <v>179</v>
      </c>
      <c r="G2464" s="9" t="s">
        <v>9</v>
      </c>
      <c r="H2464" s="9">
        <v>5750</v>
      </c>
      <c r="I2464" s="9">
        <v>4642</v>
      </c>
      <c r="J2464" s="9">
        <v>1108</v>
      </c>
      <c r="K2464" s="9">
        <v>0</v>
      </c>
      <c r="L2464" s="9">
        <v>120</v>
      </c>
      <c r="M2464" s="9">
        <v>733</v>
      </c>
      <c r="N2464" s="9">
        <v>719</v>
      </c>
      <c r="O2464" s="9">
        <v>603</v>
      </c>
      <c r="P2464" s="9">
        <v>621</v>
      </c>
      <c r="Q2464" s="9">
        <v>681</v>
      </c>
      <c r="R2464" s="9">
        <v>764</v>
      </c>
      <c r="S2464" s="9">
        <v>726</v>
      </c>
      <c r="T2464" s="9">
        <v>452</v>
      </c>
      <c r="U2464" s="9">
        <v>228</v>
      </c>
      <c r="V2464" s="9">
        <v>103</v>
      </c>
      <c r="W2464" s="9">
        <v>0</v>
      </c>
      <c r="X2464" s="9">
        <v>5370</v>
      </c>
      <c r="Y2464" s="9">
        <v>331</v>
      </c>
      <c r="Z2464" s="9">
        <v>49</v>
      </c>
      <c r="AA2464" s="9">
        <v>2589</v>
      </c>
      <c r="AB2464" s="9">
        <v>911</v>
      </c>
      <c r="AC2464" s="9">
        <v>1057</v>
      </c>
      <c r="AD2464" s="9">
        <v>1193</v>
      </c>
      <c r="AE2464" s="9">
        <v>0</v>
      </c>
      <c r="AF2464" s="9">
        <v>3712</v>
      </c>
      <c r="AG2464" s="9">
        <v>1216</v>
      </c>
      <c r="AH2464" s="9">
        <v>673</v>
      </c>
      <c r="AI2464" s="9">
        <v>149</v>
      </c>
      <c r="AJ2464" s="9">
        <v>4580</v>
      </c>
      <c r="AK2464" s="9">
        <v>403</v>
      </c>
      <c r="AL2464" s="9">
        <v>606</v>
      </c>
      <c r="AM2464" s="9">
        <v>161</v>
      </c>
      <c r="AN2464" s="9">
        <v>4909</v>
      </c>
      <c r="AO2464" s="9">
        <v>437</v>
      </c>
      <c r="AP2464" s="9">
        <v>213</v>
      </c>
      <c r="AQ2464" s="9">
        <v>191</v>
      </c>
      <c r="AR2464" s="9">
        <v>4944</v>
      </c>
      <c r="AS2464" s="9">
        <v>804</v>
      </c>
      <c r="AT2464" s="10">
        <v>2</v>
      </c>
    </row>
    <row r="2465" spans="1:46" ht="57" x14ac:dyDescent="0.25">
      <c r="A2465" s="26" t="str">
        <f t="shared" si="76"/>
        <v>2018Registered psychiatric nursesCanadaHospital</v>
      </c>
      <c r="B2465" s="24">
        <v>2018</v>
      </c>
      <c r="C2465" s="9" t="s">
        <v>8</v>
      </c>
      <c r="D2465" s="9" t="s">
        <v>171</v>
      </c>
      <c r="E2465" s="9" t="str">
        <f t="shared" si="77"/>
        <v>Canada</v>
      </c>
      <c r="F2465" s="9" t="s">
        <v>180</v>
      </c>
      <c r="G2465" s="9" t="s">
        <v>10</v>
      </c>
      <c r="H2465" s="9">
        <v>2516</v>
      </c>
      <c r="I2465" s="9">
        <v>2000</v>
      </c>
      <c r="J2465" s="9">
        <v>516</v>
      </c>
      <c r="K2465" s="9">
        <v>0</v>
      </c>
      <c r="L2465" s="9">
        <v>67</v>
      </c>
      <c r="M2465" s="9">
        <v>426</v>
      </c>
      <c r="N2465" s="9">
        <v>366</v>
      </c>
      <c r="O2465" s="9">
        <v>303</v>
      </c>
      <c r="P2465" s="9">
        <v>282</v>
      </c>
      <c r="Q2465" s="9">
        <v>268</v>
      </c>
      <c r="R2465" s="9">
        <v>276</v>
      </c>
      <c r="S2465" s="9">
        <v>255</v>
      </c>
      <c r="T2465" s="9">
        <v>160</v>
      </c>
      <c r="U2465" s="9">
        <v>84</v>
      </c>
      <c r="V2465" s="9">
        <v>29</v>
      </c>
      <c r="W2465" s="9">
        <v>0</v>
      </c>
      <c r="X2465" s="9">
        <v>2367</v>
      </c>
      <c r="Y2465" s="9">
        <v>135</v>
      </c>
      <c r="Z2465" s="9">
        <v>14</v>
      </c>
      <c r="AA2465" s="9">
        <v>1349</v>
      </c>
      <c r="AB2465" s="9">
        <v>429</v>
      </c>
      <c r="AC2465" s="9">
        <v>365</v>
      </c>
      <c r="AD2465" s="9">
        <v>373</v>
      </c>
      <c r="AE2465" s="9">
        <v>0</v>
      </c>
      <c r="AF2465" s="9">
        <v>1443</v>
      </c>
      <c r="AG2465" s="9">
        <v>681</v>
      </c>
      <c r="AH2465" s="9">
        <v>384</v>
      </c>
      <c r="AI2465" s="9">
        <v>8</v>
      </c>
      <c r="AJ2465" s="9">
        <v>2260</v>
      </c>
      <c r="AK2465" s="9">
        <v>118</v>
      </c>
      <c r="AL2465" s="9">
        <v>135</v>
      </c>
      <c r="AM2465" s="9">
        <v>3</v>
      </c>
      <c r="AN2465" s="9">
        <v>2309</v>
      </c>
      <c r="AO2465" s="9">
        <v>150</v>
      </c>
      <c r="AP2465" s="9">
        <v>45</v>
      </c>
      <c r="AQ2465" s="9">
        <v>12</v>
      </c>
      <c r="AR2465" s="9">
        <v>2091</v>
      </c>
      <c r="AS2465" s="9">
        <v>425</v>
      </c>
      <c r="AT2465" s="10">
        <v>0</v>
      </c>
    </row>
    <row r="2466" spans="1:46" ht="57" x14ac:dyDescent="0.25">
      <c r="A2466" s="26" t="str">
        <f t="shared" si="76"/>
        <v>2018Registered psychiatric nursesCanadaCommunity health</v>
      </c>
      <c r="B2466" s="24">
        <v>2018</v>
      </c>
      <c r="C2466" s="9" t="s">
        <v>8</v>
      </c>
      <c r="D2466" s="9" t="s">
        <v>171</v>
      </c>
      <c r="E2466" s="9" t="str">
        <f t="shared" si="77"/>
        <v>Canada</v>
      </c>
      <c r="F2466" s="9" t="s">
        <v>182</v>
      </c>
      <c r="G2466" s="9" t="s">
        <v>11</v>
      </c>
      <c r="H2466" s="9">
        <v>1792</v>
      </c>
      <c r="I2466" s="9">
        <v>1461</v>
      </c>
      <c r="J2466" s="9">
        <v>331</v>
      </c>
      <c r="K2466" s="9">
        <v>0</v>
      </c>
      <c r="L2466" s="9">
        <v>17</v>
      </c>
      <c r="M2466" s="9">
        <v>165</v>
      </c>
      <c r="N2466" s="9">
        <v>225</v>
      </c>
      <c r="O2466" s="9">
        <v>177</v>
      </c>
      <c r="P2466" s="9">
        <v>190</v>
      </c>
      <c r="Q2466" s="9">
        <v>223</v>
      </c>
      <c r="R2466" s="9">
        <v>287</v>
      </c>
      <c r="S2466" s="9">
        <v>268</v>
      </c>
      <c r="T2466" s="9">
        <v>138</v>
      </c>
      <c r="U2466" s="9">
        <v>68</v>
      </c>
      <c r="V2466" s="9">
        <v>34</v>
      </c>
      <c r="W2466" s="9">
        <v>0</v>
      </c>
      <c r="X2466" s="9">
        <v>1647</v>
      </c>
      <c r="Y2466" s="9">
        <v>118</v>
      </c>
      <c r="Z2466" s="9">
        <v>27</v>
      </c>
      <c r="AA2466" s="9">
        <v>722</v>
      </c>
      <c r="AB2466" s="9">
        <v>289</v>
      </c>
      <c r="AC2466" s="9">
        <v>387</v>
      </c>
      <c r="AD2466" s="9">
        <v>394</v>
      </c>
      <c r="AE2466" s="9">
        <v>0</v>
      </c>
      <c r="AF2466" s="9">
        <v>1319</v>
      </c>
      <c r="AG2466" s="9">
        <v>284</v>
      </c>
      <c r="AH2466" s="9">
        <v>185</v>
      </c>
      <c r="AI2466" s="9">
        <v>4</v>
      </c>
      <c r="AJ2466" s="9">
        <v>1520</v>
      </c>
      <c r="AK2466" s="9">
        <v>106</v>
      </c>
      <c r="AL2466" s="9">
        <v>163</v>
      </c>
      <c r="AM2466" s="9">
        <v>3</v>
      </c>
      <c r="AN2466" s="9">
        <v>1649</v>
      </c>
      <c r="AO2466" s="9">
        <v>116</v>
      </c>
      <c r="AP2466" s="9">
        <v>17</v>
      </c>
      <c r="AQ2466" s="9">
        <v>10</v>
      </c>
      <c r="AR2466" s="9">
        <v>1602</v>
      </c>
      <c r="AS2466" s="9">
        <v>190</v>
      </c>
      <c r="AT2466" s="10">
        <v>0</v>
      </c>
    </row>
    <row r="2467" spans="1:46" ht="57" x14ac:dyDescent="0.25">
      <c r="A2467" s="26" t="str">
        <f t="shared" si="76"/>
        <v>2018Registered psychiatric nursesCanadaNursing home/long-term care</v>
      </c>
      <c r="B2467" s="24">
        <v>2018</v>
      </c>
      <c r="C2467" s="9" t="s">
        <v>8</v>
      </c>
      <c r="D2467" s="9" t="s">
        <v>171</v>
      </c>
      <c r="E2467" s="9" t="str">
        <f t="shared" si="77"/>
        <v>Canada</v>
      </c>
      <c r="F2467" s="9" t="s">
        <v>181</v>
      </c>
      <c r="G2467" s="9" t="s">
        <v>12</v>
      </c>
      <c r="H2467" s="9">
        <v>601</v>
      </c>
      <c r="I2467" s="9">
        <v>511</v>
      </c>
      <c r="J2467" s="9">
        <v>90</v>
      </c>
      <c r="K2467" s="9">
        <v>0</v>
      </c>
      <c r="L2467" s="9">
        <v>13</v>
      </c>
      <c r="M2467" s="9">
        <v>69</v>
      </c>
      <c r="N2467" s="9">
        <v>42</v>
      </c>
      <c r="O2467" s="9">
        <v>45</v>
      </c>
      <c r="P2467" s="9">
        <v>51</v>
      </c>
      <c r="Q2467" s="9">
        <v>87</v>
      </c>
      <c r="R2467" s="9">
        <v>83</v>
      </c>
      <c r="S2467" s="9">
        <v>91</v>
      </c>
      <c r="T2467" s="9">
        <v>71</v>
      </c>
      <c r="U2467" s="9">
        <v>33</v>
      </c>
      <c r="V2467" s="9">
        <v>16</v>
      </c>
      <c r="W2467" s="9">
        <v>0</v>
      </c>
      <c r="X2467" s="9">
        <v>567</v>
      </c>
      <c r="Y2467" s="9">
        <v>31</v>
      </c>
      <c r="Z2467" s="9">
        <v>3</v>
      </c>
      <c r="AA2467" s="9">
        <v>213</v>
      </c>
      <c r="AB2467" s="9">
        <v>56</v>
      </c>
      <c r="AC2467" s="9">
        <v>152</v>
      </c>
      <c r="AD2467" s="9">
        <v>180</v>
      </c>
      <c r="AE2467" s="9">
        <v>0</v>
      </c>
      <c r="AF2467" s="9">
        <v>400</v>
      </c>
      <c r="AG2467" s="9">
        <v>153</v>
      </c>
      <c r="AH2467" s="9">
        <v>48</v>
      </c>
      <c r="AI2467" s="9">
        <v>0</v>
      </c>
      <c r="AJ2467" s="9">
        <v>448</v>
      </c>
      <c r="AK2467" s="9">
        <v>100</v>
      </c>
      <c r="AL2467" s="9">
        <v>50</v>
      </c>
      <c r="AM2467" s="9">
        <v>3</v>
      </c>
      <c r="AN2467" s="9">
        <v>521</v>
      </c>
      <c r="AO2467" s="9">
        <v>62</v>
      </c>
      <c r="AP2467" s="9">
        <v>9</v>
      </c>
      <c r="AQ2467" s="9">
        <v>9</v>
      </c>
      <c r="AR2467" s="9">
        <v>485</v>
      </c>
      <c r="AS2467" s="9">
        <v>116</v>
      </c>
      <c r="AT2467" s="10">
        <v>0</v>
      </c>
    </row>
    <row r="2468" spans="1:46" ht="57" x14ac:dyDescent="0.25">
      <c r="A2468" s="26" t="str">
        <f t="shared" si="76"/>
        <v>2018Registered psychiatric nursesCanadaOther places of work</v>
      </c>
      <c r="B2468" s="24">
        <v>2018</v>
      </c>
      <c r="C2468" s="9" t="s">
        <v>8</v>
      </c>
      <c r="D2468" s="9" t="s">
        <v>171</v>
      </c>
      <c r="E2468" s="9" t="str">
        <f t="shared" si="77"/>
        <v>Canada</v>
      </c>
      <c r="F2468" s="9" t="s">
        <v>183</v>
      </c>
      <c r="G2468" s="9" t="s">
        <v>13</v>
      </c>
      <c r="H2468" s="9">
        <v>662</v>
      </c>
      <c r="I2468" s="9">
        <v>521</v>
      </c>
      <c r="J2468" s="9">
        <v>141</v>
      </c>
      <c r="K2468" s="9">
        <v>0</v>
      </c>
      <c r="L2468" s="9">
        <v>11</v>
      </c>
      <c r="M2468" s="9">
        <v>50</v>
      </c>
      <c r="N2468" s="9">
        <v>66</v>
      </c>
      <c r="O2468" s="9">
        <v>60</v>
      </c>
      <c r="P2468" s="9">
        <v>77</v>
      </c>
      <c r="Q2468" s="9">
        <v>83</v>
      </c>
      <c r="R2468" s="9">
        <v>97</v>
      </c>
      <c r="S2468" s="9">
        <v>96</v>
      </c>
      <c r="T2468" s="9">
        <v>68</v>
      </c>
      <c r="U2468" s="9">
        <v>36</v>
      </c>
      <c r="V2468" s="9">
        <v>18</v>
      </c>
      <c r="W2468" s="9">
        <v>0</v>
      </c>
      <c r="X2468" s="9">
        <v>620</v>
      </c>
      <c r="Y2468" s="9">
        <v>38</v>
      </c>
      <c r="Z2468" s="9">
        <v>4</v>
      </c>
      <c r="AA2468" s="9">
        <v>203</v>
      </c>
      <c r="AB2468" s="9">
        <v>117</v>
      </c>
      <c r="AC2468" s="9">
        <v>130</v>
      </c>
      <c r="AD2468" s="9">
        <v>212</v>
      </c>
      <c r="AE2468" s="9">
        <v>0</v>
      </c>
      <c r="AF2468" s="9">
        <v>510</v>
      </c>
      <c r="AG2468" s="9">
        <v>96</v>
      </c>
      <c r="AH2468" s="9">
        <v>56</v>
      </c>
      <c r="AI2468" s="9">
        <v>0</v>
      </c>
      <c r="AJ2468" s="9">
        <v>337</v>
      </c>
      <c r="AK2468" s="9">
        <v>75</v>
      </c>
      <c r="AL2468" s="9">
        <v>249</v>
      </c>
      <c r="AM2468" s="9">
        <v>1</v>
      </c>
      <c r="AN2468" s="9">
        <v>410</v>
      </c>
      <c r="AO2468" s="9">
        <v>105</v>
      </c>
      <c r="AP2468" s="9">
        <v>140</v>
      </c>
      <c r="AQ2468" s="9">
        <v>7</v>
      </c>
      <c r="AR2468" s="9">
        <v>609</v>
      </c>
      <c r="AS2468" s="9">
        <v>53</v>
      </c>
      <c r="AT2468" s="10">
        <v>0</v>
      </c>
    </row>
    <row r="2469" spans="1:46" ht="57.75" thickBot="1" x14ac:dyDescent="0.3">
      <c r="A2469" s="26" t="str">
        <f t="shared" si="76"/>
        <v>2018Registered psychiatric nursesCanadaUnknown places of work</v>
      </c>
      <c r="B2469" s="25">
        <v>2018</v>
      </c>
      <c r="C2469" s="9" t="s">
        <v>8</v>
      </c>
      <c r="D2469" s="9" t="s">
        <v>171</v>
      </c>
      <c r="E2469" s="9" t="str">
        <f t="shared" si="77"/>
        <v>Canada</v>
      </c>
      <c r="F2469" s="9" t="s">
        <v>184</v>
      </c>
      <c r="G2469" s="9" t="s">
        <v>49</v>
      </c>
      <c r="H2469" s="11">
        <v>179</v>
      </c>
      <c r="I2469" s="11">
        <v>149</v>
      </c>
      <c r="J2469" s="11">
        <v>30</v>
      </c>
      <c r="K2469" s="11">
        <v>0</v>
      </c>
      <c r="L2469" s="11">
        <v>12</v>
      </c>
      <c r="M2469" s="11">
        <v>23</v>
      </c>
      <c r="N2469" s="11">
        <v>20</v>
      </c>
      <c r="O2469" s="11">
        <v>18</v>
      </c>
      <c r="P2469" s="11">
        <v>21</v>
      </c>
      <c r="Q2469" s="11">
        <v>20</v>
      </c>
      <c r="R2469" s="11">
        <v>21</v>
      </c>
      <c r="S2469" s="11">
        <v>16</v>
      </c>
      <c r="T2469" s="11">
        <v>15</v>
      </c>
      <c r="U2469" s="11">
        <v>7</v>
      </c>
      <c r="V2469" s="11">
        <v>6</v>
      </c>
      <c r="W2469" s="11">
        <v>0</v>
      </c>
      <c r="X2469" s="11">
        <v>169</v>
      </c>
      <c r="Y2469" s="11">
        <v>9</v>
      </c>
      <c r="Z2469" s="11">
        <v>1</v>
      </c>
      <c r="AA2469" s="11">
        <v>102</v>
      </c>
      <c r="AB2469" s="11">
        <v>20</v>
      </c>
      <c r="AC2469" s="11">
        <v>23</v>
      </c>
      <c r="AD2469" s="11">
        <v>34</v>
      </c>
      <c r="AE2469" s="11">
        <v>0</v>
      </c>
      <c r="AF2469" s="11">
        <v>40</v>
      </c>
      <c r="AG2469" s="11">
        <v>2</v>
      </c>
      <c r="AH2469" s="11">
        <v>0</v>
      </c>
      <c r="AI2469" s="11">
        <v>137</v>
      </c>
      <c r="AJ2469" s="11">
        <v>15</v>
      </c>
      <c r="AK2469" s="11">
        <v>4</v>
      </c>
      <c r="AL2469" s="11">
        <v>9</v>
      </c>
      <c r="AM2469" s="11">
        <v>151</v>
      </c>
      <c r="AN2469" s="11">
        <v>20</v>
      </c>
      <c r="AO2469" s="11">
        <v>4</v>
      </c>
      <c r="AP2469" s="11">
        <v>2</v>
      </c>
      <c r="AQ2469" s="11">
        <v>153</v>
      </c>
      <c r="AR2469" s="11">
        <v>157</v>
      </c>
      <c r="AS2469" s="11">
        <v>20</v>
      </c>
      <c r="AT2469" s="12">
        <v>2</v>
      </c>
    </row>
  </sheetData>
  <autoFilter ref="A1:AT2469"/>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filterMode="1"/>
  <dimension ref="A1:BZ2233"/>
  <sheetViews>
    <sheetView showGridLines="0" zoomScaleNormal="100" workbookViewId="0"/>
  </sheetViews>
  <sheetFormatPr defaultRowHeight="14.25" x14ac:dyDescent="0.2"/>
  <cols>
    <col min="1" max="1" width="44.625" style="212" customWidth="1"/>
    <col min="2" max="2" width="30.625" style="212" customWidth="1"/>
    <col min="3" max="3" width="32.125" style="212" customWidth="1"/>
    <col min="4" max="4" width="28" style="212" customWidth="1"/>
    <col min="5" max="5" width="10.625" style="212" customWidth="1"/>
    <col min="6" max="7" width="8.625" style="223" customWidth="1"/>
    <col min="8" max="33" width="8.625" style="212" customWidth="1"/>
    <col min="34" max="34" width="13" style="212" customWidth="1"/>
    <col min="35" max="37" width="8.625" style="212" customWidth="1"/>
    <col min="38" max="38" width="16" style="212" customWidth="1"/>
    <col min="39" max="39" width="11.125" style="212" customWidth="1"/>
    <col min="40" max="40" width="9" style="212"/>
    <col min="41" max="74" width="8.625" style="212" customWidth="1"/>
    <col min="75" max="75" width="9" style="212"/>
    <col min="76" max="76" width="26.625" style="212" customWidth="1"/>
    <col min="77" max="16384" width="9" style="212"/>
  </cols>
  <sheetData>
    <row r="1" spans="1:78" s="219" customFormat="1" ht="57" x14ac:dyDescent="0.2">
      <c r="A1" s="217" t="s">
        <v>186</v>
      </c>
      <c r="B1" s="217" t="s">
        <v>228</v>
      </c>
      <c r="C1" s="217" t="s">
        <v>229</v>
      </c>
      <c r="D1" s="217" t="s">
        <v>205</v>
      </c>
      <c r="E1" s="217" t="s">
        <v>230</v>
      </c>
      <c r="F1" s="218" t="s">
        <v>206</v>
      </c>
      <c r="G1" s="218" t="s">
        <v>207</v>
      </c>
      <c r="H1" s="217" t="s">
        <v>208</v>
      </c>
      <c r="I1" s="217" t="s">
        <v>31</v>
      </c>
      <c r="J1" s="217" t="s">
        <v>32</v>
      </c>
      <c r="K1" s="217" t="s">
        <v>33</v>
      </c>
      <c r="L1" s="217" t="s">
        <v>34</v>
      </c>
      <c r="M1" s="217" t="s">
        <v>35</v>
      </c>
      <c r="N1" s="217" t="s">
        <v>36</v>
      </c>
      <c r="O1" s="217" t="s">
        <v>37</v>
      </c>
      <c r="P1" s="217" t="s">
        <v>38</v>
      </c>
      <c r="Q1" s="217" t="s">
        <v>39</v>
      </c>
      <c r="R1" s="217" t="s">
        <v>40</v>
      </c>
      <c r="S1" s="217" t="s">
        <v>30</v>
      </c>
      <c r="T1" s="217" t="s">
        <v>209</v>
      </c>
      <c r="U1" s="217" t="s">
        <v>210</v>
      </c>
      <c r="V1" s="217" t="s">
        <v>211</v>
      </c>
      <c r="W1" s="217" t="s">
        <v>212</v>
      </c>
      <c r="X1" s="217" t="s">
        <v>72</v>
      </c>
      <c r="Y1" s="217" t="s">
        <v>80</v>
      </c>
      <c r="Z1" s="217" t="s">
        <v>53</v>
      </c>
      <c r="AA1" s="217" t="s">
        <v>242</v>
      </c>
      <c r="AB1" s="217" t="s">
        <v>214</v>
      </c>
      <c r="AC1" s="217" t="s">
        <v>215</v>
      </c>
      <c r="AD1" s="217" t="s">
        <v>216</v>
      </c>
      <c r="AE1" s="217" t="s">
        <v>217</v>
      </c>
      <c r="AF1" s="217" t="s">
        <v>218</v>
      </c>
      <c r="AG1" s="217" t="s">
        <v>219</v>
      </c>
      <c r="AH1" s="217" t="s">
        <v>220</v>
      </c>
      <c r="AI1" s="217" t="s">
        <v>221</v>
      </c>
      <c r="AJ1" s="217" t="s">
        <v>222</v>
      </c>
      <c r="AK1" s="217" t="s">
        <v>223</v>
      </c>
      <c r="AL1" s="217" t="s">
        <v>227</v>
      </c>
      <c r="AM1" s="217" t="s">
        <v>231</v>
      </c>
      <c r="AN1" s="217" t="s">
        <v>224</v>
      </c>
      <c r="AO1" s="217" t="s">
        <v>206</v>
      </c>
      <c r="AP1" s="217" t="s">
        <v>207</v>
      </c>
      <c r="AQ1" s="217" t="s">
        <v>208</v>
      </c>
      <c r="AR1" s="217" t="s">
        <v>31</v>
      </c>
      <c r="AS1" s="217" t="s">
        <v>32</v>
      </c>
      <c r="AT1" s="217" t="s">
        <v>33</v>
      </c>
      <c r="AU1" s="217" t="s">
        <v>34</v>
      </c>
      <c r="AV1" s="217" t="s">
        <v>35</v>
      </c>
      <c r="AW1" s="217" t="s">
        <v>36</v>
      </c>
      <c r="AX1" s="217" t="s">
        <v>37</v>
      </c>
      <c r="AY1" s="217" t="s">
        <v>38</v>
      </c>
      <c r="AZ1" s="217" t="s">
        <v>39</v>
      </c>
      <c r="BA1" s="217" t="s">
        <v>40</v>
      </c>
      <c r="BB1" s="217" t="s">
        <v>30</v>
      </c>
      <c r="BC1" s="217" t="s">
        <v>209</v>
      </c>
      <c r="BD1" s="217" t="s">
        <v>210</v>
      </c>
      <c r="BE1" s="217" t="s">
        <v>211</v>
      </c>
      <c r="BF1" s="217" t="s">
        <v>212</v>
      </c>
      <c r="BG1" s="217" t="s">
        <v>72</v>
      </c>
      <c r="BH1" s="217" t="s">
        <v>80</v>
      </c>
      <c r="BI1" s="217" t="s">
        <v>53</v>
      </c>
      <c r="BJ1" s="217" t="s">
        <v>213</v>
      </c>
      <c r="BK1" s="217" t="s">
        <v>214</v>
      </c>
      <c r="BL1" s="217" t="s">
        <v>215</v>
      </c>
      <c r="BM1" s="217" t="s">
        <v>216</v>
      </c>
      <c r="BN1" s="217" t="s">
        <v>217</v>
      </c>
      <c r="BO1" s="217" t="s">
        <v>218</v>
      </c>
      <c r="BP1" s="217" t="s">
        <v>219</v>
      </c>
      <c r="BQ1" s="217" t="s">
        <v>220</v>
      </c>
      <c r="BR1" s="217" t="s">
        <v>221</v>
      </c>
      <c r="BS1" s="217" t="s">
        <v>222</v>
      </c>
      <c r="BT1" s="217" t="s">
        <v>223</v>
      </c>
      <c r="BU1" s="217" t="s">
        <v>227</v>
      </c>
      <c r="BV1" s="217" t="s">
        <v>231</v>
      </c>
      <c r="BW1" s="219" t="s">
        <v>234</v>
      </c>
      <c r="BX1" s="219" t="s">
        <v>236</v>
      </c>
      <c r="BY1" s="219" t="s">
        <v>237</v>
      </c>
      <c r="BZ1" s="219" t="s">
        <v>235</v>
      </c>
    </row>
    <row r="2" spans="1:78" s="8" customFormat="1" hidden="1" x14ac:dyDescent="0.2">
      <c r="A2" s="8" t="str">
        <f t="shared" ref="A2:A65" si="0">CONCATENATE(E2,B2,C2,D2)</f>
        <v>2010Registered nursesNewfoundland and LabradorAll places of work</v>
      </c>
      <c r="B2" s="8" t="s">
        <v>7</v>
      </c>
      <c r="C2" s="8" t="s">
        <v>14</v>
      </c>
      <c r="D2" s="8" t="s">
        <v>9</v>
      </c>
      <c r="E2" s="8">
        <v>2010</v>
      </c>
      <c r="F2" s="8">
        <v>5613</v>
      </c>
      <c r="G2" s="8">
        <v>303</v>
      </c>
      <c r="H2" s="8">
        <v>0</v>
      </c>
      <c r="I2" s="8">
        <v>587</v>
      </c>
      <c r="J2" s="8">
        <v>654</v>
      </c>
      <c r="K2" s="8">
        <v>771</v>
      </c>
      <c r="L2" s="8">
        <v>972</v>
      </c>
      <c r="M2" s="8">
        <v>977</v>
      </c>
      <c r="N2" s="8">
        <v>796</v>
      </c>
      <c r="O2" s="8">
        <v>614</v>
      </c>
      <c r="P2" s="8">
        <v>246</v>
      </c>
      <c r="Q2" s="8">
        <v>72</v>
      </c>
      <c r="R2" s="8">
        <v>9</v>
      </c>
      <c r="S2" s="8">
        <v>217</v>
      </c>
      <c r="T2" s="8">
        <v>1</v>
      </c>
      <c r="U2" s="8">
        <v>5816</v>
      </c>
      <c r="V2" s="8">
        <v>96</v>
      </c>
      <c r="W2" s="8">
        <v>4</v>
      </c>
      <c r="X2" s="8">
        <v>4404</v>
      </c>
      <c r="Y2" s="8">
        <v>839</v>
      </c>
      <c r="Z2" s="8">
        <v>673</v>
      </c>
      <c r="AA2" s="8">
        <v>0</v>
      </c>
      <c r="AB2" s="8">
        <v>662</v>
      </c>
      <c r="AC2" s="8">
        <v>2</v>
      </c>
      <c r="AD2" s="8">
        <v>639</v>
      </c>
      <c r="AE2" s="8">
        <v>4613</v>
      </c>
      <c r="AF2" s="8">
        <v>368</v>
      </c>
      <c r="AG2" s="8">
        <v>5217</v>
      </c>
      <c r="AH2" s="8">
        <v>273</v>
      </c>
      <c r="AI2" s="8">
        <v>56</v>
      </c>
      <c r="AJ2" s="8">
        <v>1814</v>
      </c>
      <c r="AK2" s="8">
        <v>4093</v>
      </c>
      <c r="AL2" s="8">
        <v>2</v>
      </c>
      <c r="AM2" s="8">
        <v>9</v>
      </c>
      <c r="AN2" s="8">
        <v>5916</v>
      </c>
      <c r="AO2" s="41">
        <f t="shared" ref="AO2:AO65" si="1">F2/$AN2</f>
        <v>0.94878296146044627</v>
      </c>
      <c r="AP2" s="41">
        <f t="shared" ref="AP2:AP65" si="2">G2/$AN2</f>
        <v>5.1217038539553755E-2</v>
      </c>
      <c r="AQ2" s="41">
        <f t="shared" ref="AQ2:AQ65" si="3">H2/$AN2</f>
        <v>0</v>
      </c>
      <c r="AR2" s="41">
        <f t="shared" ref="AR2:AR65" si="4">I2/$AN2</f>
        <v>9.9222447599729549E-2</v>
      </c>
      <c r="AS2" s="41">
        <f t="shared" ref="AS2:AS65" si="5">J2/$AN2</f>
        <v>0.11054766734279919</v>
      </c>
      <c r="AT2" s="41">
        <f t="shared" ref="AT2:AT65" si="6">K2/$AN2</f>
        <v>0.13032454361054766</v>
      </c>
      <c r="AU2" s="41">
        <f t="shared" ref="AU2:AU65" si="7">L2/$AN2</f>
        <v>0.1643002028397566</v>
      </c>
      <c r="AV2" s="41">
        <f t="shared" ref="AV2:AV65" si="8">M2/$AN2</f>
        <v>0.16514536849222447</v>
      </c>
      <c r="AW2" s="41">
        <f t="shared" ref="AW2:AW65" si="9">N2/$AN2</f>
        <v>0.1345503718728871</v>
      </c>
      <c r="AX2" s="41">
        <f t="shared" ref="AX2:AX65" si="10">O2/$AN2</f>
        <v>0.10378634212305612</v>
      </c>
      <c r="AY2" s="41">
        <f t="shared" ref="AY2:AY65" si="11">P2/$AN2</f>
        <v>4.1582150101419878E-2</v>
      </c>
      <c r="AZ2" s="41">
        <f t="shared" ref="AZ2:AZ65" si="12">Q2/$AN2</f>
        <v>1.2170385395537525E-2</v>
      </c>
      <c r="BA2" s="41">
        <f t="shared" ref="BA2:BA65" si="13">R2/$AN2</f>
        <v>1.5212981744421906E-3</v>
      </c>
      <c r="BB2" s="41">
        <f t="shared" ref="BB2:BB65" si="14">S2/$AN2</f>
        <v>3.6680189317106156E-2</v>
      </c>
      <c r="BC2" s="41">
        <f t="shared" ref="BC2:BC65" si="15">T2/$AN2</f>
        <v>1.6903313049357674E-4</v>
      </c>
      <c r="BD2" s="41">
        <f t="shared" ref="BD2:BD65" si="16">U2/$AN2</f>
        <v>0.98309668695064234</v>
      </c>
      <c r="BE2" s="41">
        <f t="shared" ref="BE2:BE65" si="17">V2/$AN2</f>
        <v>1.6227180527383367E-2</v>
      </c>
      <c r="BF2" s="41">
        <f t="shared" ref="BF2:BF65" si="18">W2/$AN2</f>
        <v>6.7613252197430695E-4</v>
      </c>
      <c r="BG2" s="41">
        <f t="shared" ref="BG2:BG65" si="19">X2/$AN2</f>
        <v>0.744421906693712</v>
      </c>
      <c r="BH2" s="41">
        <f t="shared" ref="BH2:BH65" si="20">Y2/$AN2</f>
        <v>0.14181879648411089</v>
      </c>
      <c r="BI2" s="41">
        <f t="shared" ref="BI2:BI65" si="21">Z2/$AN2</f>
        <v>0.11375929682217714</v>
      </c>
      <c r="BJ2" s="41">
        <f t="shared" ref="BJ2:BJ65" si="22">AA2/$AN2</f>
        <v>0</v>
      </c>
      <c r="BK2" s="41">
        <f t="shared" ref="BK2:BK65" si="23">AB2/$AN2</f>
        <v>0.11189993238674781</v>
      </c>
      <c r="BL2" s="41">
        <f t="shared" ref="BL2:BL65" si="24">AC2/$AN2</f>
        <v>3.3806626098715348E-4</v>
      </c>
      <c r="BM2" s="41">
        <f t="shared" ref="BM2:BM65" si="25">AD2/$AN2</f>
        <v>0.10801217038539554</v>
      </c>
      <c r="BN2" s="41">
        <f t="shared" ref="BN2:BN65" si="26">AE2/$AN2</f>
        <v>0.77974983096686956</v>
      </c>
      <c r="BO2" s="41">
        <f t="shared" ref="BO2:BO65" si="27">AF2/$AN2</f>
        <v>6.220419202163624E-2</v>
      </c>
      <c r="BP2" s="41">
        <f t="shared" ref="BP2:BP65" si="28">AG2/$AN2</f>
        <v>0.88184584178498981</v>
      </c>
      <c r="BQ2" s="41">
        <f t="shared" ref="BQ2:BQ65" si="29">AH2/$AN2</f>
        <v>4.6146044624746453E-2</v>
      </c>
      <c r="BR2" s="41">
        <f t="shared" ref="BR2:BR65" si="30">AI2/$AN2</f>
        <v>9.4658553076402974E-3</v>
      </c>
      <c r="BS2" s="41">
        <f t="shared" ref="BS2:BS65" si="31">AJ2/$AN2</f>
        <v>0.30662609871534818</v>
      </c>
      <c r="BT2" s="41">
        <f t="shared" ref="BT2:BT65" si="32">AK2/$AN2</f>
        <v>0.69185260311020957</v>
      </c>
      <c r="BU2" s="41">
        <f t="shared" ref="BU2:BU65" si="33">AL2/$AN2</f>
        <v>3.3806626098715348E-4</v>
      </c>
      <c r="BV2" s="41">
        <f t="shared" ref="BV2:BV65" si="34">AM2/$AN2</f>
        <v>1.5212981744421906E-3</v>
      </c>
      <c r="BW2" s="41">
        <f t="shared" ref="BW2:BW65" si="35">AN2/$AN2</f>
        <v>1</v>
      </c>
      <c r="BX2" s="41" t="str">
        <f t="shared" ref="BX2:BX65" si="36">CONCATENATE(E2,B2,C2)</f>
        <v>2010Registered nursesNewfoundland and Labrador</v>
      </c>
      <c r="BY2" s="51">
        <f>VLOOKUP(BX2,'%workplace'!$A$1:$F$381,6,FALSE)</f>
        <v>5916</v>
      </c>
      <c r="BZ2" s="32">
        <f t="shared" ref="BZ2:BZ65" si="37">IF(AN2="†","†",AN2/BY2)</f>
        <v>1</v>
      </c>
    </row>
    <row r="3" spans="1:78" s="8" customFormat="1" hidden="1" x14ac:dyDescent="0.2">
      <c r="A3" s="8" t="str">
        <f t="shared" si="0"/>
        <v>2010Registered nursesNewfoundland and LabradorCommunity health</v>
      </c>
      <c r="B3" s="8" t="s">
        <v>7</v>
      </c>
      <c r="C3" s="8" t="s">
        <v>14</v>
      </c>
      <c r="D3" s="8" t="s">
        <v>11</v>
      </c>
      <c r="E3" s="8">
        <v>2010</v>
      </c>
      <c r="F3" s="8">
        <v>743</v>
      </c>
      <c r="G3" s="8">
        <v>25</v>
      </c>
      <c r="H3" s="8">
        <v>0</v>
      </c>
      <c r="I3" s="8">
        <v>62</v>
      </c>
      <c r="J3" s="8">
        <v>108</v>
      </c>
      <c r="K3" s="8">
        <v>118</v>
      </c>
      <c r="L3" s="8">
        <v>111</v>
      </c>
      <c r="M3" s="8">
        <v>119</v>
      </c>
      <c r="N3" s="8">
        <v>96</v>
      </c>
      <c r="O3" s="8">
        <v>91</v>
      </c>
      <c r="P3" s="8">
        <v>40</v>
      </c>
      <c r="Q3" s="8">
        <v>13</v>
      </c>
      <c r="R3" s="8">
        <v>3</v>
      </c>
      <c r="S3" s="8">
        <v>7</v>
      </c>
      <c r="T3" s="8">
        <v>0</v>
      </c>
      <c r="U3" s="8">
        <v>755</v>
      </c>
      <c r="V3" s="8">
        <v>13</v>
      </c>
      <c r="W3" s="8">
        <v>0</v>
      </c>
      <c r="X3" s="8">
        <v>553</v>
      </c>
      <c r="Y3" s="8">
        <v>92</v>
      </c>
      <c r="Z3" s="8">
        <v>123</v>
      </c>
      <c r="AA3" s="8">
        <v>0</v>
      </c>
      <c r="AB3" s="8">
        <v>103</v>
      </c>
      <c r="AC3" s="8">
        <v>1</v>
      </c>
      <c r="AD3" s="8">
        <v>87</v>
      </c>
      <c r="AE3" s="8">
        <v>577</v>
      </c>
      <c r="AF3" s="8">
        <v>40</v>
      </c>
      <c r="AG3" s="8">
        <v>713</v>
      </c>
      <c r="AH3" s="8">
        <v>6</v>
      </c>
      <c r="AI3" s="8">
        <v>9</v>
      </c>
      <c r="AJ3" s="8">
        <v>396</v>
      </c>
      <c r="AK3" s="8">
        <v>371</v>
      </c>
      <c r="AL3" s="8">
        <v>0</v>
      </c>
      <c r="AM3" s="8">
        <v>1</v>
      </c>
      <c r="AN3" s="8">
        <v>768</v>
      </c>
      <c r="AO3" s="41">
        <f t="shared" si="1"/>
        <v>0.96744791666666663</v>
      </c>
      <c r="AP3" s="41">
        <f t="shared" si="2"/>
        <v>3.2552083333333336E-2</v>
      </c>
      <c r="AQ3" s="41">
        <f t="shared" si="3"/>
        <v>0</v>
      </c>
      <c r="AR3" s="41">
        <f t="shared" si="4"/>
        <v>8.0729166666666671E-2</v>
      </c>
      <c r="AS3" s="41">
        <f t="shared" si="5"/>
        <v>0.140625</v>
      </c>
      <c r="AT3" s="41">
        <f t="shared" si="6"/>
        <v>0.15364583333333334</v>
      </c>
      <c r="AU3" s="41">
        <f t="shared" si="7"/>
        <v>0.14453125</v>
      </c>
      <c r="AV3" s="41">
        <f t="shared" si="8"/>
        <v>0.15494791666666666</v>
      </c>
      <c r="AW3" s="41">
        <f t="shared" si="9"/>
        <v>0.125</v>
      </c>
      <c r="AX3" s="41">
        <f t="shared" si="10"/>
        <v>0.11848958333333333</v>
      </c>
      <c r="AY3" s="41">
        <f t="shared" si="11"/>
        <v>5.2083333333333336E-2</v>
      </c>
      <c r="AZ3" s="41">
        <f t="shared" si="12"/>
        <v>1.6927083333333332E-2</v>
      </c>
      <c r="BA3" s="41">
        <f t="shared" si="13"/>
        <v>3.90625E-3</v>
      </c>
      <c r="BB3" s="41">
        <f t="shared" si="14"/>
        <v>9.1145833333333339E-3</v>
      </c>
      <c r="BC3" s="41">
        <f t="shared" si="15"/>
        <v>0</v>
      </c>
      <c r="BD3" s="41">
        <f t="shared" si="16"/>
        <v>0.98307291666666663</v>
      </c>
      <c r="BE3" s="41">
        <f t="shared" si="17"/>
        <v>1.6927083333333332E-2</v>
      </c>
      <c r="BF3" s="41">
        <f t="shared" si="18"/>
        <v>0</v>
      </c>
      <c r="BG3" s="41">
        <f t="shared" si="19"/>
        <v>0.72005208333333337</v>
      </c>
      <c r="BH3" s="41">
        <f t="shared" si="20"/>
        <v>0.11979166666666667</v>
      </c>
      <c r="BI3" s="41">
        <f t="shared" si="21"/>
        <v>0.16015625</v>
      </c>
      <c r="BJ3" s="41">
        <f t="shared" si="22"/>
        <v>0</v>
      </c>
      <c r="BK3" s="41">
        <f t="shared" si="23"/>
        <v>0.13411458333333334</v>
      </c>
      <c r="BL3" s="41">
        <f t="shared" si="24"/>
        <v>1.3020833333333333E-3</v>
      </c>
      <c r="BM3" s="41">
        <f t="shared" si="25"/>
        <v>0.11328125</v>
      </c>
      <c r="BN3" s="41">
        <f t="shared" si="26"/>
        <v>0.75130208333333337</v>
      </c>
      <c r="BO3" s="41">
        <f t="shared" si="27"/>
        <v>5.2083333333333336E-2</v>
      </c>
      <c r="BP3" s="41">
        <f t="shared" si="28"/>
        <v>0.92838541666666663</v>
      </c>
      <c r="BQ3" s="41">
        <f t="shared" si="29"/>
        <v>7.8125E-3</v>
      </c>
      <c r="BR3" s="41">
        <f t="shared" si="30"/>
        <v>1.171875E-2</v>
      </c>
      <c r="BS3" s="41">
        <f t="shared" si="31"/>
        <v>0.515625</v>
      </c>
      <c r="BT3" s="41">
        <f t="shared" si="32"/>
        <v>0.48307291666666669</v>
      </c>
      <c r="BU3" s="41">
        <f t="shared" si="33"/>
        <v>0</v>
      </c>
      <c r="BV3" s="41">
        <f t="shared" si="34"/>
        <v>1.3020833333333333E-3</v>
      </c>
      <c r="BW3" s="41">
        <f t="shared" si="35"/>
        <v>1</v>
      </c>
      <c r="BX3" s="41" t="str">
        <f t="shared" si="36"/>
        <v>2010Registered nursesNewfoundland and Labrador</v>
      </c>
      <c r="BY3" s="51">
        <f>VLOOKUP(BX3,'%workplace'!$A$1:$F$381,6,FALSE)</f>
        <v>5916</v>
      </c>
      <c r="BZ3" s="32">
        <f t="shared" si="37"/>
        <v>0.12981744421906694</v>
      </c>
    </row>
    <row r="4" spans="1:78" s="8" customFormat="1" hidden="1" x14ac:dyDescent="0.2">
      <c r="A4" s="8" t="str">
        <f t="shared" si="0"/>
        <v>2010Registered nursesNewfoundland and LabradorNursing home/long-term care</v>
      </c>
      <c r="B4" s="8" t="s">
        <v>7</v>
      </c>
      <c r="C4" s="8" t="s">
        <v>14</v>
      </c>
      <c r="D4" s="8" t="s">
        <v>12</v>
      </c>
      <c r="E4" s="8">
        <v>2010</v>
      </c>
      <c r="F4" s="8">
        <v>478</v>
      </c>
      <c r="G4" s="8">
        <v>25</v>
      </c>
      <c r="H4" s="8">
        <v>0</v>
      </c>
      <c r="I4" s="8">
        <v>15</v>
      </c>
      <c r="J4" s="8">
        <v>28</v>
      </c>
      <c r="K4" s="8">
        <v>58</v>
      </c>
      <c r="L4" s="8">
        <v>75</v>
      </c>
      <c r="M4" s="8">
        <v>74</v>
      </c>
      <c r="N4" s="8">
        <v>90</v>
      </c>
      <c r="O4" s="8">
        <v>91</v>
      </c>
      <c r="P4" s="8">
        <v>48</v>
      </c>
      <c r="Q4" s="8">
        <v>19</v>
      </c>
      <c r="R4" s="8">
        <v>2</v>
      </c>
      <c r="S4" s="8">
        <v>3</v>
      </c>
      <c r="T4" s="8">
        <v>0</v>
      </c>
      <c r="U4" s="8">
        <v>493</v>
      </c>
      <c r="V4" s="8">
        <v>9</v>
      </c>
      <c r="W4" s="8">
        <v>1</v>
      </c>
      <c r="X4" s="8">
        <v>329</v>
      </c>
      <c r="Y4" s="8">
        <v>76</v>
      </c>
      <c r="Z4" s="8">
        <v>98</v>
      </c>
      <c r="AA4" s="8">
        <v>0</v>
      </c>
      <c r="AB4" s="8">
        <v>82</v>
      </c>
      <c r="AC4" s="8">
        <v>0</v>
      </c>
      <c r="AD4" s="8">
        <v>26</v>
      </c>
      <c r="AE4" s="8">
        <v>395</v>
      </c>
      <c r="AF4" s="8">
        <v>51</v>
      </c>
      <c r="AG4" s="8">
        <v>439</v>
      </c>
      <c r="AH4" s="8">
        <v>11</v>
      </c>
      <c r="AI4" s="8">
        <v>2</v>
      </c>
      <c r="AJ4" s="8">
        <v>224</v>
      </c>
      <c r="AK4" s="8">
        <v>279</v>
      </c>
      <c r="AL4" s="8">
        <v>0</v>
      </c>
      <c r="AM4" s="8">
        <v>0</v>
      </c>
      <c r="AN4" s="8">
        <v>503</v>
      </c>
      <c r="AO4" s="41">
        <f t="shared" si="1"/>
        <v>0.95029821073558651</v>
      </c>
      <c r="AP4" s="41">
        <f t="shared" si="2"/>
        <v>4.9701789264413522E-2</v>
      </c>
      <c r="AQ4" s="41">
        <f t="shared" si="3"/>
        <v>0</v>
      </c>
      <c r="AR4" s="41">
        <f t="shared" si="4"/>
        <v>2.982107355864811E-2</v>
      </c>
      <c r="AS4" s="41">
        <f t="shared" si="5"/>
        <v>5.5666003976143144E-2</v>
      </c>
      <c r="AT4" s="41">
        <f t="shared" si="6"/>
        <v>0.11530815109343936</v>
      </c>
      <c r="AU4" s="41">
        <f t="shared" si="7"/>
        <v>0.14910536779324055</v>
      </c>
      <c r="AV4" s="41">
        <f t="shared" si="8"/>
        <v>0.14711729622266401</v>
      </c>
      <c r="AW4" s="41">
        <f t="shared" si="9"/>
        <v>0.17892644135188868</v>
      </c>
      <c r="AX4" s="41">
        <f t="shared" si="10"/>
        <v>0.18091451292246521</v>
      </c>
      <c r="AY4" s="41">
        <f t="shared" si="11"/>
        <v>9.5427435387673953E-2</v>
      </c>
      <c r="AZ4" s="41">
        <f t="shared" si="12"/>
        <v>3.7773359840954271E-2</v>
      </c>
      <c r="BA4" s="41">
        <f t="shared" si="13"/>
        <v>3.9761431411530811E-3</v>
      </c>
      <c r="BB4" s="41">
        <f t="shared" si="14"/>
        <v>5.9642147117296221E-3</v>
      </c>
      <c r="BC4" s="41">
        <f t="shared" si="15"/>
        <v>0</v>
      </c>
      <c r="BD4" s="41">
        <f t="shared" si="16"/>
        <v>0.98011928429423456</v>
      </c>
      <c r="BE4" s="41">
        <f t="shared" si="17"/>
        <v>1.7892644135188866E-2</v>
      </c>
      <c r="BF4" s="41">
        <f t="shared" si="18"/>
        <v>1.9880715705765406E-3</v>
      </c>
      <c r="BG4" s="41">
        <f t="shared" si="19"/>
        <v>0.65407554671968193</v>
      </c>
      <c r="BH4" s="41">
        <f t="shared" si="20"/>
        <v>0.15109343936381708</v>
      </c>
      <c r="BI4" s="41">
        <f t="shared" si="21"/>
        <v>0.19483101391650098</v>
      </c>
      <c r="BJ4" s="41">
        <f t="shared" si="22"/>
        <v>0</v>
      </c>
      <c r="BK4" s="41">
        <f t="shared" si="23"/>
        <v>0.16302186878727634</v>
      </c>
      <c r="BL4" s="41">
        <f t="shared" si="24"/>
        <v>0</v>
      </c>
      <c r="BM4" s="41">
        <f t="shared" si="25"/>
        <v>5.168986083499006E-2</v>
      </c>
      <c r="BN4" s="41">
        <f t="shared" si="26"/>
        <v>0.78528827037773363</v>
      </c>
      <c r="BO4" s="41">
        <f t="shared" si="27"/>
        <v>0.10139165009940358</v>
      </c>
      <c r="BP4" s="41">
        <f t="shared" si="28"/>
        <v>0.87276341948310143</v>
      </c>
      <c r="BQ4" s="41">
        <f t="shared" si="29"/>
        <v>2.186878727634195E-2</v>
      </c>
      <c r="BR4" s="41">
        <f t="shared" si="30"/>
        <v>3.9761431411530811E-3</v>
      </c>
      <c r="BS4" s="41">
        <f t="shared" si="31"/>
        <v>0.44532803180914515</v>
      </c>
      <c r="BT4" s="41">
        <f t="shared" si="32"/>
        <v>0.55467196819085485</v>
      </c>
      <c r="BU4" s="41">
        <f t="shared" si="33"/>
        <v>0</v>
      </c>
      <c r="BV4" s="41">
        <f t="shared" si="34"/>
        <v>0</v>
      </c>
      <c r="BW4" s="41">
        <f t="shared" si="35"/>
        <v>1</v>
      </c>
      <c r="BX4" s="41" t="str">
        <f t="shared" si="36"/>
        <v>2010Registered nursesNewfoundland and Labrador</v>
      </c>
      <c r="BY4" s="51">
        <f>VLOOKUP(BX4,'%workplace'!$A$1:$F$381,6,FALSE)</f>
        <v>5916</v>
      </c>
      <c r="BZ4" s="32">
        <f t="shared" si="37"/>
        <v>8.5023664638269103E-2</v>
      </c>
    </row>
    <row r="5" spans="1:78" s="8" customFormat="1" hidden="1" x14ac:dyDescent="0.2">
      <c r="A5" s="8" t="str">
        <f t="shared" si="0"/>
        <v>2010Registered nursesNewfoundland and LabradorHospital</v>
      </c>
      <c r="B5" s="8" t="s">
        <v>7</v>
      </c>
      <c r="C5" s="8" t="s">
        <v>14</v>
      </c>
      <c r="D5" s="8" t="s">
        <v>10</v>
      </c>
      <c r="E5" s="8">
        <v>2010</v>
      </c>
      <c r="F5" s="8">
        <v>3820</v>
      </c>
      <c r="G5" s="8">
        <v>217</v>
      </c>
      <c r="H5" s="52">
        <v>0</v>
      </c>
      <c r="I5" s="8">
        <v>491</v>
      </c>
      <c r="J5" s="8">
        <v>468</v>
      </c>
      <c r="K5" s="8">
        <v>532</v>
      </c>
      <c r="L5" s="8">
        <v>688</v>
      </c>
      <c r="M5" s="8">
        <v>666</v>
      </c>
      <c r="N5" s="8">
        <v>506</v>
      </c>
      <c r="O5" s="8">
        <v>341</v>
      </c>
      <c r="P5" s="8">
        <v>110</v>
      </c>
      <c r="Q5" s="8">
        <v>24</v>
      </c>
      <c r="R5" s="8">
        <v>3</v>
      </c>
      <c r="S5" s="8">
        <v>207</v>
      </c>
      <c r="T5" s="8">
        <v>1</v>
      </c>
      <c r="U5" s="8">
        <v>3975</v>
      </c>
      <c r="V5" s="8">
        <v>59</v>
      </c>
      <c r="W5" s="8">
        <v>3</v>
      </c>
      <c r="X5" s="8">
        <v>3072</v>
      </c>
      <c r="Y5" s="8">
        <v>560</v>
      </c>
      <c r="Z5" s="8">
        <v>405</v>
      </c>
      <c r="AA5" s="52">
        <v>0</v>
      </c>
      <c r="AB5" s="8">
        <v>356</v>
      </c>
      <c r="AC5" s="8">
        <v>0</v>
      </c>
      <c r="AD5" s="8">
        <v>192</v>
      </c>
      <c r="AE5" s="8">
        <v>3489</v>
      </c>
      <c r="AF5" s="8">
        <v>156</v>
      </c>
      <c r="AG5" s="8">
        <v>3779</v>
      </c>
      <c r="AH5" s="8">
        <v>75</v>
      </c>
      <c r="AI5" s="8">
        <v>27</v>
      </c>
      <c r="AJ5" s="8">
        <v>1091</v>
      </c>
      <c r="AK5" s="8">
        <v>2943</v>
      </c>
      <c r="AL5" s="52">
        <v>0</v>
      </c>
      <c r="AM5" s="8">
        <v>3</v>
      </c>
      <c r="AN5" s="8">
        <v>4037</v>
      </c>
      <c r="AO5" s="41">
        <f t="shared" si="1"/>
        <v>0.94624721327718608</v>
      </c>
      <c r="AP5" s="41">
        <f t="shared" si="2"/>
        <v>5.3752786722813972E-2</v>
      </c>
      <c r="AQ5" s="41">
        <f t="shared" si="3"/>
        <v>0</v>
      </c>
      <c r="AR5" s="41">
        <f t="shared" si="4"/>
        <v>0.12162496903641318</v>
      </c>
      <c r="AS5" s="41">
        <f t="shared" si="5"/>
        <v>0.11592766906118404</v>
      </c>
      <c r="AT5" s="41">
        <f t="shared" si="6"/>
        <v>0.13178102551399554</v>
      </c>
      <c r="AU5" s="41">
        <f t="shared" si="7"/>
        <v>0.17042358186772355</v>
      </c>
      <c r="AV5" s="41">
        <f t="shared" si="8"/>
        <v>0.1649739905870696</v>
      </c>
      <c r="AW5" s="41">
        <f t="shared" si="9"/>
        <v>0.12534059945504086</v>
      </c>
      <c r="AX5" s="41">
        <f t="shared" si="10"/>
        <v>8.4468664850136238E-2</v>
      </c>
      <c r="AY5" s="41">
        <f t="shared" si="11"/>
        <v>2.7247956403269755E-2</v>
      </c>
      <c r="AZ5" s="41">
        <f t="shared" si="12"/>
        <v>5.94500866980431E-3</v>
      </c>
      <c r="BA5" s="41">
        <f t="shared" si="13"/>
        <v>7.4312608372553875E-4</v>
      </c>
      <c r="BB5" s="41">
        <f t="shared" si="14"/>
        <v>5.1275699777062173E-2</v>
      </c>
      <c r="BC5" s="41">
        <f t="shared" si="15"/>
        <v>2.4770869457517957E-4</v>
      </c>
      <c r="BD5" s="41">
        <f t="shared" si="16"/>
        <v>0.98464206093633888</v>
      </c>
      <c r="BE5" s="41">
        <f t="shared" si="17"/>
        <v>1.4614812979935596E-2</v>
      </c>
      <c r="BF5" s="41">
        <f t="shared" si="18"/>
        <v>7.4312608372553875E-4</v>
      </c>
      <c r="BG5" s="41">
        <f t="shared" si="19"/>
        <v>0.76096110973495168</v>
      </c>
      <c r="BH5" s="41">
        <f t="shared" si="20"/>
        <v>0.13871686896210056</v>
      </c>
      <c r="BI5" s="41">
        <f t="shared" si="21"/>
        <v>0.10032202130294773</v>
      </c>
      <c r="BJ5" s="41">
        <f t="shared" si="22"/>
        <v>0</v>
      </c>
      <c r="BK5" s="41">
        <f t="shared" si="23"/>
        <v>8.8184295268763938E-2</v>
      </c>
      <c r="BL5" s="41">
        <f t="shared" si="24"/>
        <v>0</v>
      </c>
      <c r="BM5" s="41">
        <f t="shared" si="25"/>
        <v>4.756006935843448E-2</v>
      </c>
      <c r="BN5" s="41">
        <f t="shared" si="26"/>
        <v>0.86425563537280159</v>
      </c>
      <c r="BO5" s="41">
        <f t="shared" si="27"/>
        <v>3.8642556353728014E-2</v>
      </c>
      <c r="BP5" s="41">
        <f t="shared" si="28"/>
        <v>0.93609115679960364</v>
      </c>
      <c r="BQ5" s="41">
        <f t="shared" si="29"/>
        <v>1.857815209313847E-2</v>
      </c>
      <c r="BR5" s="41">
        <f t="shared" si="30"/>
        <v>6.6881347535298489E-3</v>
      </c>
      <c r="BS5" s="41">
        <f t="shared" si="31"/>
        <v>0.27025018578152094</v>
      </c>
      <c r="BT5" s="41">
        <f t="shared" si="32"/>
        <v>0.72900668813475356</v>
      </c>
      <c r="BU5" s="41">
        <f t="shared" si="33"/>
        <v>0</v>
      </c>
      <c r="BV5" s="41">
        <f t="shared" si="34"/>
        <v>7.4312608372553875E-4</v>
      </c>
      <c r="BW5" s="41">
        <f t="shared" si="35"/>
        <v>1</v>
      </c>
      <c r="BX5" s="41" t="str">
        <f t="shared" si="36"/>
        <v>2010Registered nursesNewfoundland and Labrador</v>
      </c>
      <c r="BY5" s="51">
        <f>VLOOKUP(BX5,'%workplace'!$A$1:$F$381,6,FALSE)</f>
        <v>5916</v>
      </c>
      <c r="BZ5" s="32">
        <f t="shared" si="37"/>
        <v>0.68238674780256925</v>
      </c>
    </row>
    <row r="6" spans="1:78" s="8" customFormat="1" hidden="1" x14ac:dyDescent="0.2">
      <c r="A6" s="8" t="str">
        <f t="shared" si="0"/>
        <v>2010Registered nursesNewfoundland and LabradorOther places of work</v>
      </c>
      <c r="B6" s="8" t="s">
        <v>7</v>
      </c>
      <c r="C6" s="8" t="s">
        <v>14</v>
      </c>
      <c r="D6" s="8" t="s">
        <v>13</v>
      </c>
      <c r="E6" s="8">
        <v>2010</v>
      </c>
      <c r="F6" s="8">
        <v>570</v>
      </c>
      <c r="G6" s="8">
        <v>36</v>
      </c>
      <c r="H6" s="52">
        <v>0</v>
      </c>
      <c r="I6" s="8">
        <v>19</v>
      </c>
      <c r="J6" s="8">
        <v>50</v>
      </c>
      <c r="K6" s="8">
        <v>62</v>
      </c>
      <c r="L6" s="8">
        <v>97</v>
      </c>
      <c r="M6" s="8">
        <v>118</v>
      </c>
      <c r="N6" s="8">
        <v>104</v>
      </c>
      <c r="O6" s="8">
        <v>91</v>
      </c>
      <c r="P6" s="8">
        <v>48</v>
      </c>
      <c r="Q6" s="8">
        <v>16</v>
      </c>
      <c r="R6" s="8">
        <v>1</v>
      </c>
      <c r="S6" s="8">
        <v>0</v>
      </c>
      <c r="T6" s="52">
        <v>0</v>
      </c>
      <c r="U6" s="8">
        <v>591</v>
      </c>
      <c r="V6" s="8">
        <v>15</v>
      </c>
      <c r="W6" s="8">
        <v>0</v>
      </c>
      <c r="X6" s="8">
        <v>448</v>
      </c>
      <c r="Y6" s="8">
        <v>111</v>
      </c>
      <c r="Z6" s="8">
        <v>47</v>
      </c>
      <c r="AA6" s="52">
        <v>0</v>
      </c>
      <c r="AB6" s="8">
        <v>120</v>
      </c>
      <c r="AC6" s="52">
        <v>0</v>
      </c>
      <c r="AD6" s="8">
        <v>334</v>
      </c>
      <c r="AE6" s="8">
        <v>152</v>
      </c>
      <c r="AF6" s="8">
        <v>121</v>
      </c>
      <c r="AG6" s="8">
        <v>285</v>
      </c>
      <c r="AH6" s="8">
        <v>181</v>
      </c>
      <c r="AI6" s="8">
        <v>18</v>
      </c>
      <c r="AJ6" s="8">
        <v>102</v>
      </c>
      <c r="AK6" s="8">
        <v>499</v>
      </c>
      <c r="AL6" s="8">
        <v>1</v>
      </c>
      <c r="AM6" s="8">
        <v>5</v>
      </c>
      <c r="AN6" s="8">
        <v>606</v>
      </c>
      <c r="AO6" s="41">
        <f t="shared" si="1"/>
        <v>0.94059405940594054</v>
      </c>
      <c r="AP6" s="41">
        <f t="shared" si="2"/>
        <v>5.9405940594059403E-2</v>
      </c>
      <c r="AQ6" s="41">
        <f t="shared" si="3"/>
        <v>0</v>
      </c>
      <c r="AR6" s="41">
        <f t="shared" si="4"/>
        <v>3.1353135313531351E-2</v>
      </c>
      <c r="AS6" s="41">
        <f t="shared" si="5"/>
        <v>8.2508250825082508E-2</v>
      </c>
      <c r="AT6" s="41">
        <f t="shared" si="6"/>
        <v>0.10231023102310231</v>
      </c>
      <c r="AU6" s="41">
        <f t="shared" si="7"/>
        <v>0.16006600660066006</v>
      </c>
      <c r="AV6" s="41">
        <f t="shared" si="8"/>
        <v>0.19471947194719472</v>
      </c>
      <c r="AW6" s="41">
        <f t="shared" si="9"/>
        <v>0.17161716171617161</v>
      </c>
      <c r="AX6" s="41">
        <f t="shared" si="10"/>
        <v>0.15016501650165018</v>
      </c>
      <c r="AY6" s="41">
        <f t="shared" si="11"/>
        <v>7.9207920792079209E-2</v>
      </c>
      <c r="AZ6" s="41">
        <f t="shared" si="12"/>
        <v>2.6402640264026403E-2</v>
      </c>
      <c r="BA6" s="41">
        <f t="shared" si="13"/>
        <v>1.6501650165016502E-3</v>
      </c>
      <c r="BB6" s="41">
        <f t="shared" si="14"/>
        <v>0</v>
      </c>
      <c r="BC6" s="41">
        <f t="shared" si="15"/>
        <v>0</v>
      </c>
      <c r="BD6" s="41">
        <f t="shared" si="16"/>
        <v>0.97524752475247523</v>
      </c>
      <c r="BE6" s="41">
        <f t="shared" si="17"/>
        <v>2.4752475247524754E-2</v>
      </c>
      <c r="BF6" s="41">
        <f t="shared" si="18"/>
        <v>0</v>
      </c>
      <c r="BG6" s="41">
        <f t="shared" si="19"/>
        <v>0.73927392739273923</v>
      </c>
      <c r="BH6" s="41">
        <f t="shared" si="20"/>
        <v>0.18316831683168316</v>
      </c>
      <c r="BI6" s="41">
        <f t="shared" si="21"/>
        <v>7.7557755775577553E-2</v>
      </c>
      <c r="BJ6" s="41">
        <f t="shared" si="22"/>
        <v>0</v>
      </c>
      <c r="BK6" s="41">
        <f t="shared" si="23"/>
        <v>0.19801980198019803</v>
      </c>
      <c r="BL6" s="41">
        <f t="shared" si="24"/>
        <v>0</v>
      </c>
      <c r="BM6" s="41">
        <f t="shared" si="25"/>
        <v>0.55115511551155116</v>
      </c>
      <c r="BN6" s="41">
        <f t="shared" si="26"/>
        <v>0.25082508250825081</v>
      </c>
      <c r="BO6" s="41">
        <f t="shared" si="27"/>
        <v>0.19966996699669967</v>
      </c>
      <c r="BP6" s="41">
        <f t="shared" si="28"/>
        <v>0.47029702970297027</v>
      </c>
      <c r="BQ6" s="41">
        <f t="shared" si="29"/>
        <v>0.29867986798679869</v>
      </c>
      <c r="BR6" s="41">
        <f t="shared" si="30"/>
        <v>2.9702970297029702E-2</v>
      </c>
      <c r="BS6" s="41">
        <f t="shared" si="31"/>
        <v>0.16831683168316833</v>
      </c>
      <c r="BT6" s="41">
        <f t="shared" si="32"/>
        <v>0.82343234323432346</v>
      </c>
      <c r="BU6" s="41">
        <f t="shared" si="33"/>
        <v>1.6501650165016502E-3</v>
      </c>
      <c r="BV6" s="41">
        <f t="shared" si="34"/>
        <v>8.2508250825082501E-3</v>
      </c>
      <c r="BW6" s="41">
        <f t="shared" si="35"/>
        <v>1</v>
      </c>
      <c r="BX6" s="41" t="str">
        <f t="shared" si="36"/>
        <v>2010Registered nursesNewfoundland and Labrador</v>
      </c>
      <c r="BY6" s="51">
        <f>VLOOKUP(BX6,'%workplace'!$A$1:$F$381,6,FALSE)</f>
        <v>5916</v>
      </c>
      <c r="BZ6" s="32">
        <f t="shared" si="37"/>
        <v>0.10243407707910751</v>
      </c>
    </row>
    <row r="7" spans="1:78" s="8" customFormat="1" hidden="1" x14ac:dyDescent="0.2">
      <c r="A7" s="8" t="str">
        <f t="shared" si="0"/>
        <v>2010Registered nursesNewfoundland and LabradorUnknown places of work</v>
      </c>
      <c r="B7" s="8" t="s">
        <v>7</v>
      </c>
      <c r="C7" s="8" t="s">
        <v>14</v>
      </c>
      <c r="D7" s="8" t="s">
        <v>49</v>
      </c>
      <c r="E7" s="8">
        <v>2010</v>
      </c>
      <c r="F7" s="8">
        <v>2</v>
      </c>
      <c r="G7" s="8">
        <v>0</v>
      </c>
      <c r="H7" s="52">
        <v>0</v>
      </c>
      <c r="I7" s="52">
        <v>0</v>
      </c>
      <c r="J7" s="52">
        <v>0</v>
      </c>
      <c r="K7" s="8">
        <v>1</v>
      </c>
      <c r="L7" s="8">
        <v>1</v>
      </c>
      <c r="M7" s="8">
        <v>0</v>
      </c>
      <c r="N7" s="8">
        <v>0</v>
      </c>
      <c r="O7" s="8">
        <v>0</v>
      </c>
      <c r="P7" s="8">
        <v>0</v>
      </c>
      <c r="Q7" s="8">
        <v>0</v>
      </c>
      <c r="R7" s="8">
        <v>0</v>
      </c>
      <c r="S7" s="8">
        <v>0</v>
      </c>
      <c r="T7" s="52">
        <v>0</v>
      </c>
      <c r="U7" s="8">
        <v>2</v>
      </c>
      <c r="V7" s="8">
        <v>0</v>
      </c>
      <c r="W7" s="8">
        <v>0</v>
      </c>
      <c r="X7" s="8">
        <v>2</v>
      </c>
      <c r="Y7" s="8">
        <v>0</v>
      </c>
      <c r="Z7" s="8">
        <v>0</v>
      </c>
      <c r="AA7" s="52">
        <v>0</v>
      </c>
      <c r="AB7" s="8">
        <v>1</v>
      </c>
      <c r="AC7" s="8">
        <v>1</v>
      </c>
      <c r="AD7" s="8">
        <v>0</v>
      </c>
      <c r="AE7" s="8">
        <v>0</v>
      </c>
      <c r="AF7" s="8">
        <v>0</v>
      </c>
      <c r="AG7" s="8">
        <v>1</v>
      </c>
      <c r="AH7" s="8">
        <v>0</v>
      </c>
      <c r="AI7" s="8">
        <v>0</v>
      </c>
      <c r="AJ7" s="8">
        <v>1</v>
      </c>
      <c r="AK7" s="8">
        <v>1</v>
      </c>
      <c r="AL7" s="8">
        <v>1</v>
      </c>
      <c r="AM7" s="8">
        <v>0</v>
      </c>
      <c r="AN7" s="8">
        <v>2</v>
      </c>
      <c r="AO7" s="41">
        <f t="shared" si="1"/>
        <v>1</v>
      </c>
      <c r="AP7" s="41">
        <f t="shared" si="2"/>
        <v>0</v>
      </c>
      <c r="AQ7" s="41">
        <f t="shared" si="3"/>
        <v>0</v>
      </c>
      <c r="AR7" s="41">
        <f t="shared" si="4"/>
        <v>0</v>
      </c>
      <c r="AS7" s="41">
        <f t="shared" si="5"/>
        <v>0</v>
      </c>
      <c r="AT7" s="41">
        <f t="shared" si="6"/>
        <v>0.5</v>
      </c>
      <c r="AU7" s="41">
        <f t="shared" si="7"/>
        <v>0.5</v>
      </c>
      <c r="AV7" s="41">
        <f t="shared" si="8"/>
        <v>0</v>
      </c>
      <c r="AW7" s="41">
        <f t="shared" si="9"/>
        <v>0</v>
      </c>
      <c r="AX7" s="41">
        <f t="shared" si="10"/>
        <v>0</v>
      </c>
      <c r="AY7" s="41">
        <f t="shared" si="11"/>
        <v>0</v>
      </c>
      <c r="AZ7" s="41">
        <f t="shared" si="12"/>
        <v>0</v>
      </c>
      <c r="BA7" s="41">
        <f t="shared" si="13"/>
        <v>0</v>
      </c>
      <c r="BB7" s="41">
        <f t="shared" si="14"/>
        <v>0</v>
      </c>
      <c r="BC7" s="41">
        <f t="shared" si="15"/>
        <v>0</v>
      </c>
      <c r="BD7" s="41">
        <f t="shared" si="16"/>
        <v>1</v>
      </c>
      <c r="BE7" s="41">
        <f t="shared" si="17"/>
        <v>0</v>
      </c>
      <c r="BF7" s="41">
        <f t="shared" si="18"/>
        <v>0</v>
      </c>
      <c r="BG7" s="41">
        <f t="shared" si="19"/>
        <v>1</v>
      </c>
      <c r="BH7" s="41">
        <f t="shared" si="20"/>
        <v>0</v>
      </c>
      <c r="BI7" s="41">
        <f t="shared" si="21"/>
        <v>0</v>
      </c>
      <c r="BJ7" s="41">
        <f t="shared" si="22"/>
        <v>0</v>
      </c>
      <c r="BK7" s="41">
        <f t="shared" si="23"/>
        <v>0.5</v>
      </c>
      <c r="BL7" s="41">
        <f t="shared" si="24"/>
        <v>0.5</v>
      </c>
      <c r="BM7" s="41">
        <f t="shared" si="25"/>
        <v>0</v>
      </c>
      <c r="BN7" s="41">
        <f t="shared" si="26"/>
        <v>0</v>
      </c>
      <c r="BO7" s="41">
        <f t="shared" si="27"/>
        <v>0</v>
      </c>
      <c r="BP7" s="41">
        <f t="shared" si="28"/>
        <v>0.5</v>
      </c>
      <c r="BQ7" s="41">
        <f t="shared" si="29"/>
        <v>0</v>
      </c>
      <c r="BR7" s="41">
        <f t="shared" si="30"/>
        <v>0</v>
      </c>
      <c r="BS7" s="41">
        <f t="shared" si="31"/>
        <v>0.5</v>
      </c>
      <c r="BT7" s="41">
        <f t="shared" si="32"/>
        <v>0.5</v>
      </c>
      <c r="BU7" s="41">
        <f t="shared" si="33"/>
        <v>0.5</v>
      </c>
      <c r="BV7" s="41">
        <f t="shared" si="34"/>
        <v>0</v>
      </c>
      <c r="BW7" s="41">
        <f t="shared" si="35"/>
        <v>1</v>
      </c>
      <c r="BX7" s="41" t="str">
        <f t="shared" si="36"/>
        <v>2010Registered nursesNewfoundland and Labrador</v>
      </c>
      <c r="BY7" s="51">
        <f>VLOOKUP(BX7,'%workplace'!$A$1:$F$381,6,FALSE)</f>
        <v>5916</v>
      </c>
      <c r="BZ7" s="32">
        <f t="shared" si="37"/>
        <v>3.3806626098715348E-4</v>
      </c>
    </row>
    <row r="8" spans="1:78" s="8" customFormat="1" hidden="1" x14ac:dyDescent="0.2">
      <c r="A8" s="8" t="str">
        <f t="shared" si="0"/>
        <v>2010Registered nursesPrince Edward IslandAll places of work</v>
      </c>
      <c r="B8" s="8" t="s">
        <v>7</v>
      </c>
      <c r="C8" s="8" t="s">
        <v>15</v>
      </c>
      <c r="D8" s="8" t="s">
        <v>9</v>
      </c>
      <c r="E8" s="8">
        <v>2010</v>
      </c>
      <c r="F8" s="8">
        <v>1432</v>
      </c>
      <c r="G8" s="8">
        <v>36</v>
      </c>
      <c r="H8" s="52">
        <v>0</v>
      </c>
      <c r="I8" s="8">
        <v>105</v>
      </c>
      <c r="J8" s="8">
        <v>119</v>
      </c>
      <c r="K8" s="8">
        <v>132</v>
      </c>
      <c r="L8" s="8">
        <v>197</v>
      </c>
      <c r="M8" s="8">
        <v>237</v>
      </c>
      <c r="N8" s="8">
        <v>196</v>
      </c>
      <c r="O8" s="8">
        <v>223</v>
      </c>
      <c r="P8" s="8">
        <v>158</v>
      </c>
      <c r="Q8" s="8">
        <v>53</v>
      </c>
      <c r="R8" s="8">
        <v>21</v>
      </c>
      <c r="S8" s="8">
        <v>27</v>
      </c>
      <c r="T8" s="52">
        <v>0</v>
      </c>
      <c r="U8" s="8">
        <v>1434</v>
      </c>
      <c r="V8" s="8">
        <v>26</v>
      </c>
      <c r="W8" s="8">
        <v>8</v>
      </c>
      <c r="X8" s="8">
        <v>741</v>
      </c>
      <c r="Y8" s="8">
        <v>538</v>
      </c>
      <c r="Z8" s="8">
        <v>189</v>
      </c>
      <c r="AA8" s="52">
        <v>0</v>
      </c>
      <c r="AB8" s="8">
        <v>158</v>
      </c>
      <c r="AC8" s="8">
        <v>0</v>
      </c>
      <c r="AD8" s="8">
        <v>218</v>
      </c>
      <c r="AE8" s="8">
        <v>1092</v>
      </c>
      <c r="AF8" s="8">
        <v>101</v>
      </c>
      <c r="AG8" s="8">
        <v>1294</v>
      </c>
      <c r="AH8" s="8">
        <v>67</v>
      </c>
      <c r="AI8" s="8">
        <v>6</v>
      </c>
      <c r="AJ8" s="8">
        <v>473</v>
      </c>
      <c r="AK8" s="8">
        <v>995</v>
      </c>
      <c r="AL8" s="8">
        <v>0</v>
      </c>
      <c r="AM8" s="8">
        <v>0</v>
      </c>
      <c r="AN8" s="8">
        <v>1468</v>
      </c>
      <c r="AO8" s="41">
        <f t="shared" si="1"/>
        <v>0.97547683923705719</v>
      </c>
      <c r="AP8" s="41">
        <f t="shared" si="2"/>
        <v>2.4523160762942781E-2</v>
      </c>
      <c r="AQ8" s="41">
        <f t="shared" si="3"/>
        <v>0</v>
      </c>
      <c r="AR8" s="41">
        <f t="shared" si="4"/>
        <v>7.1525885558583108E-2</v>
      </c>
      <c r="AS8" s="41">
        <f t="shared" si="5"/>
        <v>8.1062670299727524E-2</v>
      </c>
      <c r="AT8" s="41">
        <f t="shared" si="6"/>
        <v>8.9918256130790186E-2</v>
      </c>
      <c r="AU8" s="41">
        <f t="shared" si="7"/>
        <v>0.13419618528610355</v>
      </c>
      <c r="AV8" s="41">
        <f t="shared" si="8"/>
        <v>0.16144414168937329</v>
      </c>
      <c r="AW8" s="41">
        <f t="shared" si="9"/>
        <v>0.1335149863760218</v>
      </c>
      <c r="AX8" s="41">
        <f t="shared" si="10"/>
        <v>0.15190735694822888</v>
      </c>
      <c r="AY8" s="41">
        <f t="shared" si="11"/>
        <v>0.10762942779291552</v>
      </c>
      <c r="AZ8" s="41">
        <f t="shared" si="12"/>
        <v>3.6103542234332424E-2</v>
      </c>
      <c r="BA8" s="41">
        <f t="shared" si="13"/>
        <v>1.4305177111716621E-2</v>
      </c>
      <c r="BB8" s="41">
        <f t="shared" si="14"/>
        <v>1.8392370572207085E-2</v>
      </c>
      <c r="BC8" s="41">
        <f t="shared" si="15"/>
        <v>0</v>
      </c>
      <c r="BD8" s="41">
        <f t="shared" si="16"/>
        <v>0.97683923705722076</v>
      </c>
      <c r="BE8" s="41">
        <f t="shared" si="17"/>
        <v>1.7711171662125342E-2</v>
      </c>
      <c r="BF8" s="41">
        <f t="shared" si="18"/>
        <v>5.4495912806539508E-3</v>
      </c>
      <c r="BG8" s="41">
        <f t="shared" si="19"/>
        <v>0.50476839237057225</v>
      </c>
      <c r="BH8" s="41">
        <f t="shared" si="20"/>
        <v>0.36648501362397823</v>
      </c>
      <c r="BI8" s="41">
        <f t="shared" si="21"/>
        <v>0.1287465940054496</v>
      </c>
      <c r="BJ8" s="41">
        <f t="shared" si="22"/>
        <v>0</v>
      </c>
      <c r="BK8" s="41">
        <f t="shared" si="23"/>
        <v>0.10762942779291552</v>
      </c>
      <c r="BL8" s="41">
        <f t="shared" si="24"/>
        <v>0</v>
      </c>
      <c r="BM8" s="41">
        <f t="shared" si="25"/>
        <v>0.14850136239782016</v>
      </c>
      <c r="BN8" s="41">
        <f t="shared" si="26"/>
        <v>0.7438692098092643</v>
      </c>
      <c r="BO8" s="41">
        <f t="shared" si="27"/>
        <v>6.8801089918256134E-2</v>
      </c>
      <c r="BP8" s="41">
        <f t="shared" si="28"/>
        <v>0.88147138964577654</v>
      </c>
      <c r="BQ8" s="41">
        <f t="shared" si="29"/>
        <v>4.564032697547684E-2</v>
      </c>
      <c r="BR8" s="41">
        <f t="shared" si="30"/>
        <v>4.0871934604904629E-3</v>
      </c>
      <c r="BS8" s="41">
        <f t="shared" si="31"/>
        <v>0.32220708446866486</v>
      </c>
      <c r="BT8" s="41">
        <f t="shared" si="32"/>
        <v>0.67779291553133514</v>
      </c>
      <c r="BU8" s="41">
        <f t="shared" si="33"/>
        <v>0</v>
      </c>
      <c r="BV8" s="41">
        <f t="shared" si="34"/>
        <v>0</v>
      </c>
      <c r="BW8" s="41">
        <f t="shared" si="35"/>
        <v>1</v>
      </c>
      <c r="BX8" s="41" t="str">
        <f t="shared" si="36"/>
        <v>2010Registered nursesPrince Edward Island</v>
      </c>
      <c r="BY8" s="51">
        <f>VLOOKUP(BX8,'%workplace'!$A$1:$F$381,6,FALSE)</f>
        <v>1468</v>
      </c>
      <c r="BZ8" s="32">
        <f t="shared" si="37"/>
        <v>1</v>
      </c>
    </row>
    <row r="9" spans="1:78" s="8" customFormat="1" hidden="1" x14ac:dyDescent="0.2">
      <c r="A9" s="8" t="str">
        <f t="shared" si="0"/>
        <v>2010Registered nursesPrince Edward IslandCommunity health</v>
      </c>
      <c r="B9" s="8" t="s">
        <v>7</v>
      </c>
      <c r="C9" s="8" t="s">
        <v>15</v>
      </c>
      <c r="D9" s="8" t="s">
        <v>11</v>
      </c>
      <c r="E9" s="8">
        <v>2010</v>
      </c>
      <c r="F9" s="8">
        <v>55</v>
      </c>
      <c r="G9" s="8">
        <v>0</v>
      </c>
      <c r="H9" s="52">
        <v>0</v>
      </c>
      <c r="I9" s="52">
        <v>0</v>
      </c>
      <c r="J9" s="8">
        <v>1</v>
      </c>
      <c r="K9" s="8">
        <v>3</v>
      </c>
      <c r="L9" s="8">
        <v>7</v>
      </c>
      <c r="M9" s="8">
        <v>3</v>
      </c>
      <c r="N9" s="8">
        <v>11</v>
      </c>
      <c r="O9" s="8">
        <v>15</v>
      </c>
      <c r="P9" s="8">
        <v>9</v>
      </c>
      <c r="Q9" s="8">
        <v>4</v>
      </c>
      <c r="R9" s="8">
        <v>2</v>
      </c>
      <c r="S9" s="8">
        <v>0</v>
      </c>
      <c r="T9" s="52">
        <v>0</v>
      </c>
      <c r="U9" s="8">
        <v>54</v>
      </c>
      <c r="V9" s="8">
        <v>1</v>
      </c>
      <c r="W9" s="8">
        <v>0</v>
      </c>
      <c r="X9" s="8">
        <v>25</v>
      </c>
      <c r="Y9" s="8">
        <v>24</v>
      </c>
      <c r="Z9" s="8">
        <v>6</v>
      </c>
      <c r="AA9" s="52">
        <v>0</v>
      </c>
      <c r="AB9" s="8">
        <v>7</v>
      </c>
      <c r="AC9" s="8">
        <v>0</v>
      </c>
      <c r="AD9" s="8">
        <v>10</v>
      </c>
      <c r="AE9" s="8">
        <v>38</v>
      </c>
      <c r="AF9" s="8">
        <v>0</v>
      </c>
      <c r="AG9" s="8">
        <v>52</v>
      </c>
      <c r="AH9" s="8">
        <v>2</v>
      </c>
      <c r="AI9" s="8">
        <v>1</v>
      </c>
      <c r="AJ9" s="8">
        <v>25</v>
      </c>
      <c r="AK9" s="8">
        <v>30</v>
      </c>
      <c r="AL9" s="8">
        <v>0</v>
      </c>
      <c r="AM9" s="8">
        <v>0</v>
      </c>
      <c r="AN9" s="8">
        <v>55</v>
      </c>
      <c r="AO9" s="41">
        <f t="shared" si="1"/>
        <v>1</v>
      </c>
      <c r="AP9" s="41">
        <f t="shared" si="2"/>
        <v>0</v>
      </c>
      <c r="AQ9" s="41">
        <f t="shared" si="3"/>
        <v>0</v>
      </c>
      <c r="AR9" s="41">
        <f t="shared" si="4"/>
        <v>0</v>
      </c>
      <c r="AS9" s="41">
        <f t="shared" si="5"/>
        <v>1.8181818181818181E-2</v>
      </c>
      <c r="AT9" s="41">
        <f t="shared" si="6"/>
        <v>5.4545454545454543E-2</v>
      </c>
      <c r="AU9" s="41">
        <f t="shared" si="7"/>
        <v>0.12727272727272726</v>
      </c>
      <c r="AV9" s="41">
        <f t="shared" si="8"/>
        <v>5.4545454545454543E-2</v>
      </c>
      <c r="AW9" s="41">
        <f t="shared" si="9"/>
        <v>0.2</v>
      </c>
      <c r="AX9" s="41">
        <f t="shared" si="10"/>
        <v>0.27272727272727271</v>
      </c>
      <c r="AY9" s="41">
        <f t="shared" si="11"/>
        <v>0.16363636363636364</v>
      </c>
      <c r="AZ9" s="41">
        <f t="shared" si="12"/>
        <v>7.2727272727272724E-2</v>
      </c>
      <c r="BA9" s="41">
        <f t="shared" si="13"/>
        <v>3.6363636363636362E-2</v>
      </c>
      <c r="BB9" s="41">
        <f t="shared" si="14"/>
        <v>0</v>
      </c>
      <c r="BC9" s="41">
        <f t="shared" si="15"/>
        <v>0</v>
      </c>
      <c r="BD9" s="41">
        <f t="shared" si="16"/>
        <v>0.98181818181818181</v>
      </c>
      <c r="BE9" s="41">
        <f t="shared" si="17"/>
        <v>1.8181818181818181E-2</v>
      </c>
      <c r="BF9" s="41">
        <f t="shared" si="18"/>
        <v>0</v>
      </c>
      <c r="BG9" s="41">
        <f t="shared" si="19"/>
        <v>0.45454545454545453</v>
      </c>
      <c r="BH9" s="41">
        <f t="shared" si="20"/>
        <v>0.43636363636363634</v>
      </c>
      <c r="BI9" s="41">
        <f t="shared" si="21"/>
        <v>0.10909090909090909</v>
      </c>
      <c r="BJ9" s="41">
        <f t="shared" si="22"/>
        <v>0</v>
      </c>
      <c r="BK9" s="41">
        <f t="shared" si="23"/>
        <v>0.12727272727272726</v>
      </c>
      <c r="BL9" s="41">
        <f t="shared" si="24"/>
        <v>0</v>
      </c>
      <c r="BM9" s="41">
        <f t="shared" si="25"/>
        <v>0.18181818181818182</v>
      </c>
      <c r="BN9" s="41">
        <f t="shared" si="26"/>
        <v>0.69090909090909092</v>
      </c>
      <c r="BO9" s="41">
        <f t="shared" si="27"/>
        <v>0</v>
      </c>
      <c r="BP9" s="41">
        <f t="shared" si="28"/>
        <v>0.94545454545454544</v>
      </c>
      <c r="BQ9" s="41">
        <f t="shared" si="29"/>
        <v>3.6363636363636362E-2</v>
      </c>
      <c r="BR9" s="41">
        <f t="shared" si="30"/>
        <v>1.8181818181818181E-2</v>
      </c>
      <c r="BS9" s="41">
        <f t="shared" si="31"/>
        <v>0.45454545454545453</v>
      </c>
      <c r="BT9" s="41">
        <f t="shared" si="32"/>
        <v>0.54545454545454541</v>
      </c>
      <c r="BU9" s="41">
        <f t="shared" si="33"/>
        <v>0</v>
      </c>
      <c r="BV9" s="41">
        <f t="shared" si="34"/>
        <v>0</v>
      </c>
      <c r="BW9" s="41">
        <f t="shared" si="35"/>
        <v>1</v>
      </c>
      <c r="BX9" s="41" t="str">
        <f t="shared" si="36"/>
        <v>2010Registered nursesPrince Edward Island</v>
      </c>
      <c r="BY9" s="51">
        <f>VLOOKUP(BX9,'%workplace'!$A$1:$F$381,6,FALSE)</f>
        <v>1468</v>
      </c>
      <c r="BZ9" s="32">
        <f t="shared" si="37"/>
        <v>3.7465940054495911E-2</v>
      </c>
    </row>
    <row r="10" spans="1:78" s="8" customFormat="1" hidden="1" x14ac:dyDescent="0.2">
      <c r="A10" s="8" t="str">
        <f t="shared" si="0"/>
        <v>2010Registered nursesPrince Edward IslandNursing home/long-term care</v>
      </c>
      <c r="B10" s="8" t="s">
        <v>7</v>
      </c>
      <c r="C10" s="8" t="s">
        <v>15</v>
      </c>
      <c r="D10" s="8" t="s">
        <v>12</v>
      </c>
      <c r="E10" s="8">
        <v>2010</v>
      </c>
      <c r="F10" s="8">
        <v>211</v>
      </c>
      <c r="G10" s="8">
        <v>8</v>
      </c>
      <c r="H10" s="52">
        <v>0</v>
      </c>
      <c r="I10" s="8">
        <v>1</v>
      </c>
      <c r="J10" s="8">
        <v>7</v>
      </c>
      <c r="K10" s="8">
        <v>12</v>
      </c>
      <c r="L10" s="8">
        <v>24</v>
      </c>
      <c r="M10" s="8">
        <v>35</v>
      </c>
      <c r="N10" s="8">
        <v>25</v>
      </c>
      <c r="O10" s="8">
        <v>41</v>
      </c>
      <c r="P10" s="8">
        <v>45</v>
      </c>
      <c r="Q10" s="8">
        <v>20</v>
      </c>
      <c r="R10" s="8">
        <v>9</v>
      </c>
      <c r="S10" s="8">
        <v>0</v>
      </c>
      <c r="T10" s="52">
        <v>0</v>
      </c>
      <c r="U10" s="8">
        <v>210</v>
      </c>
      <c r="V10" s="8">
        <v>6</v>
      </c>
      <c r="W10" s="8">
        <v>3</v>
      </c>
      <c r="X10" s="8">
        <v>72</v>
      </c>
      <c r="Y10" s="8">
        <v>108</v>
      </c>
      <c r="Z10" s="8">
        <v>39</v>
      </c>
      <c r="AA10" s="52">
        <v>0</v>
      </c>
      <c r="AB10" s="8">
        <v>55</v>
      </c>
      <c r="AC10" s="8">
        <v>0</v>
      </c>
      <c r="AD10" s="8">
        <v>26</v>
      </c>
      <c r="AE10" s="8">
        <v>138</v>
      </c>
      <c r="AF10" s="8">
        <v>5</v>
      </c>
      <c r="AG10" s="8">
        <v>214</v>
      </c>
      <c r="AH10" s="8">
        <v>0</v>
      </c>
      <c r="AI10" s="8">
        <v>0</v>
      </c>
      <c r="AJ10" s="8">
        <v>76</v>
      </c>
      <c r="AK10" s="8">
        <v>143</v>
      </c>
      <c r="AL10" s="8">
        <v>0</v>
      </c>
      <c r="AM10" s="8">
        <v>0</v>
      </c>
      <c r="AN10" s="8">
        <v>219</v>
      </c>
      <c r="AO10" s="41">
        <f t="shared" si="1"/>
        <v>0.9634703196347032</v>
      </c>
      <c r="AP10" s="41">
        <f t="shared" si="2"/>
        <v>3.6529680365296802E-2</v>
      </c>
      <c r="AQ10" s="41">
        <f t="shared" si="3"/>
        <v>0</v>
      </c>
      <c r="AR10" s="41">
        <f t="shared" si="4"/>
        <v>4.5662100456621002E-3</v>
      </c>
      <c r="AS10" s="41">
        <f t="shared" si="5"/>
        <v>3.1963470319634701E-2</v>
      </c>
      <c r="AT10" s="41">
        <f t="shared" si="6"/>
        <v>5.4794520547945202E-2</v>
      </c>
      <c r="AU10" s="41">
        <f t="shared" si="7"/>
        <v>0.1095890410958904</v>
      </c>
      <c r="AV10" s="41">
        <f t="shared" si="8"/>
        <v>0.15981735159817351</v>
      </c>
      <c r="AW10" s="41">
        <f t="shared" si="9"/>
        <v>0.11415525114155251</v>
      </c>
      <c r="AX10" s="41">
        <f t="shared" si="10"/>
        <v>0.18721461187214611</v>
      </c>
      <c r="AY10" s="41">
        <f t="shared" si="11"/>
        <v>0.20547945205479451</v>
      </c>
      <c r="AZ10" s="41">
        <f t="shared" si="12"/>
        <v>9.1324200913242004E-2</v>
      </c>
      <c r="BA10" s="41">
        <f t="shared" si="13"/>
        <v>4.1095890410958902E-2</v>
      </c>
      <c r="BB10" s="41">
        <f t="shared" si="14"/>
        <v>0</v>
      </c>
      <c r="BC10" s="41">
        <f t="shared" si="15"/>
        <v>0</v>
      </c>
      <c r="BD10" s="41">
        <f t="shared" si="16"/>
        <v>0.95890410958904104</v>
      </c>
      <c r="BE10" s="41">
        <f t="shared" si="17"/>
        <v>2.7397260273972601E-2</v>
      </c>
      <c r="BF10" s="41">
        <f t="shared" si="18"/>
        <v>1.3698630136986301E-2</v>
      </c>
      <c r="BG10" s="41">
        <f t="shared" si="19"/>
        <v>0.32876712328767121</v>
      </c>
      <c r="BH10" s="41">
        <f t="shared" si="20"/>
        <v>0.49315068493150682</v>
      </c>
      <c r="BI10" s="41">
        <f t="shared" si="21"/>
        <v>0.17808219178082191</v>
      </c>
      <c r="BJ10" s="41">
        <f t="shared" si="22"/>
        <v>0</v>
      </c>
      <c r="BK10" s="41">
        <f t="shared" si="23"/>
        <v>0.25114155251141551</v>
      </c>
      <c r="BL10" s="41">
        <f t="shared" si="24"/>
        <v>0</v>
      </c>
      <c r="BM10" s="41">
        <f t="shared" si="25"/>
        <v>0.11872146118721461</v>
      </c>
      <c r="BN10" s="41">
        <f t="shared" si="26"/>
        <v>0.63013698630136983</v>
      </c>
      <c r="BO10" s="41">
        <f t="shared" si="27"/>
        <v>2.2831050228310501E-2</v>
      </c>
      <c r="BP10" s="41">
        <f t="shared" si="28"/>
        <v>0.97716894977168944</v>
      </c>
      <c r="BQ10" s="41">
        <f t="shared" si="29"/>
        <v>0</v>
      </c>
      <c r="BR10" s="41">
        <f t="shared" si="30"/>
        <v>0</v>
      </c>
      <c r="BS10" s="41">
        <f t="shared" si="31"/>
        <v>0.34703196347031962</v>
      </c>
      <c r="BT10" s="41">
        <f t="shared" si="32"/>
        <v>0.65296803652968038</v>
      </c>
      <c r="BU10" s="41">
        <f t="shared" si="33"/>
        <v>0</v>
      </c>
      <c r="BV10" s="41">
        <f t="shared" si="34"/>
        <v>0</v>
      </c>
      <c r="BW10" s="41">
        <f t="shared" si="35"/>
        <v>1</v>
      </c>
      <c r="BX10" s="41" t="str">
        <f t="shared" si="36"/>
        <v>2010Registered nursesPrince Edward Island</v>
      </c>
      <c r="BY10" s="51">
        <f>VLOOKUP(BX10,'%workplace'!$A$1:$F$381,6,FALSE)</f>
        <v>1468</v>
      </c>
      <c r="BZ10" s="32">
        <f t="shared" si="37"/>
        <v>0.14918256130790192</v>
      </c>
    </row>
    <row r="11" spans="1:78" s="8" customFormat="1" hidden="1" x14ac:dyDescent="0.2">
      <c r="A11" s="8" t="str">
        <f t="shared" si="0"/>
        <v>2010Registered nursesPrince Edward IslandHospital</v>
      </c>
      <c r="B11" s="8" t="s">
        <v>7</v>
      </c>
      <c r="C11" s="8" t="s">
        <v>15</v>
      </c>
      <c r="D11" s="8" t="s">
        <v>10</v>
      </c>
      <c r="E11" s="8">
        <v>2010</v>
      </c>
      <c r="F11" s="8">
        <v>833</v>
      </c>
      <c r="G11" s="8">
        <v>20</v>
      </c>
      <c r="H11" s="52">
        <v>0</v>
      </c>
      <c r="I11" s="8">
        <v>101</v>
      </c>
      <c r="J11" s="8">
        <v>94</v>
      </c>
      <c r="K11" s="8">
        <v>81</v>
      </c>
      <c r="L11" s="8">
        <v>122</v>
      </c>
      <c r="M11" s="8">
        <v>136</v>
      </c>
      <c r="N11" s="8">
        <v>102</v>
      </c>
      <c r="O11" s="8">
        <v>113</v>
      </c>
      <c r="P11" s="8">
        <v>55</v>
      </c>
      <c r="Q11" s="8">
        <v>18</v>
      </c>
      <c r="R11" s="8">
        <v>4</v>
      </c>
      <c r="S11" s="8">
        <v>27</v>
      </c>
      <c r="T11" s="52">
        <v>0</v>
      </c>
      <c r="U11" s="8">
        <v>836</v>
      </c>
      <c r="V11" s="8">
        <v>14</v>
      </c>
      <c r="W11" s="8">
        <v>3</v>
      </c>
      <c r="X11" s="8">
        <v>473</v>
      </c>
      <c r="Y11" s="8">
        <v>275</v>
      </c>
      <c r="Z11" s="8">
        <v>105</v>
      </c>
      <c r="AA11" s="52">
        <v>0</v>
      </c>
      <c r="AB11" s="8">
        <v>63</v>
      </c>
      <c r="AC11" s="8">
        <v>0</v>
      </c>
      <c r="AD11" s="8">
        <v>46</v>
      </c>
      <c r="AE11" s="8">
        <v>744</v>
      </c>
      <c r="AF11" s="8">
        <v>37</v>
      </c>
      <c r="AG11" s="8">
        <v>807</v>
      </c>
      <c r="AH11" s="8">
        <v>9</v>
      </c>
      <c r="AI11" s="8">
        <v>0</v>
      </c>
      <c r="AJ11" s="8">
        <v>271</v>
      </c>
      <c r="AK11" s="8">
        <v>582</v>
      </c>
      <c r="AL11" s="8">
        <v>0</v>
      </c>
      <c r="AM11" s="8">
        <v>0</v>
      </c>
      <c r="AN11" s="8">
        <v>853</v>
      </c>
      <c r="AO11" s="41">
        <f t="shared" si="1"/>
        <v>0.97655334114888626</v>
      </c>
      <c r="AP11" s="41">
        <f t="shared" si="2"/>
        <v>2.3446658851113716E-2</v>
      </c>
      <c r="AQ11" s="41">
        <f t="shared" si="3"/>
        <v>0</v>
      </c>
      <c r="AR11" s="41">
        <f t="shared" si="4"/>
        <v>0.11840562719812427</v>
      </c>
      <c r="AS11" s="41">
        <f t="shared" si="5"/>
        <v>0.11019929660023446</v>
      </c>
      <c r="AT11" s="41">
        <f t="shared" si="6"/>
        <v>9.495896834701055E-2</v>
      </c>
      <c r="AU11" s="41">
        <f t="shared" si="7"/>
        <v>0.14302461899179367</v>
      </c>
      <c r="AV11" s="41">
        <f t="shared" si="8"/>
        <v>0.15943728018757328</v>
      </c>
      <c r="AW11" s="41">
        <f t="shared" si="9"/>
        <v>0.11957796014067995</v>
      </c>
      <c r="AX11" s="41">
        <f t="shared" si="10"/>
        <v>0.13247362250879249</v>
      </c>
      <c r="AY11" s="41">
        <f t="shared" si="11"/>
        <v>6.4478311840562713E-2</v>
      </c>
      <c r="AZ11" s="41">
        <f t="shared" si="12"/>
        <v>2.1101992966002344E-2</v>
      </c>
      <c r="BA11" s="41">
        <f t="shared" si="13"/>
        <v>4.6893317702227429E-3</v>
      </c>
      <c r="BB11" s="41">
        <f t="shared" si="14"/>
        <v>3.1652989449003514E-2</v>
      </c>
      <c r="BC11" s="41">
        <f t="shared" si="15"/>
        <v>0</v>
      </c>
      <c r="BD11" s="41">
        <f t="shared" si="16"/>
        <v>0.98007033997655335</v>
      </c>
      <c r="BE11" s="41">
        <f t="shared" si="17"/>
        <v>1.6412661195779603E-2</v>
      </c>
      <c r="BF11" s="41">
        <f t="shared" si="18"/>
        <v>3.5169988276670576E-3</v>
      </c>
      <c r="BG11" s="41">
        <f t="shared" si="19"/>
        <v>0.55451348182883942</v>
      </c>
      <c r="BH11" s="41">
        <f t="shared" si="20"/>
        <v>0.32239155920281359</v>
      </c>
      <c r="BI11" s="41">
        <f t="shared" si="21"/>
        <v>0.123094958968347</v>
      </c>
      <c r="BJ11" s="41">
        <f t="shared" si="22"/>
        <v>0</v>
      </c>
      <c r="BK11" s="41">
        <f t="shared" si="23"/>
        <v>7.3856975381008202E-2</v>
      </c>
      <c r="BL11" s="41">
        <f t="shared" si="24"/>
        <v>0</v>
      </c>
      <c r="BM11" s="41">
        <f t="shared" si="25"/>
        <v>5.3927315357561546E-2</v>
      </c>
      <c r="BN11" s="41">
        <f t="shared" si="26"/>
        <v>0.87221570926143022</v>
      </c>
      <c r="BO11" s="41">
        <f t="shared" si="27"/>
        <v>4.3376318874560373E-2</v>
      </c>
      <c r="BP11" s="41">
        <f t="shared" si="28"/>
        <v>0.94607268464243843</v>
      </c>
      <c r="BQ11" s="41">
        <f t="shared" si="29"/>
        <v>1.0550996483001172E-2</v>
      </c>
      <c r="BR11" s="41">
        <f t="shared" si="30"/>
        <v>0</v>
      </c>
      <c r="BS11" s="41">
        <f t="shared" si="31"/>
        <v>0.31770222743259086</v>
      </c>
      <c r="BT11" s="41">
        <f t="shared" si="32"/>
        <v>0.68229777256740909</v>
      </c>
      <c r="BU11" s="41">
        <f t="shared" si="33"/>
        <v>0</v>
      </c>
      <c r="BV11" s="41">
        <f t="shared" si="34"/>
        <v>0</v>
      </c>
      <c r="BW11" s="41">
        <f t="shared" si="35"/>
        <v>1</v>
      </c>
      <c r="BX11" s="41" t="str">
        <f t="shared" si="36"/>
        <v>2010Registered nursesPrince Edward Island</v>
      </c>
      <c r="BY11" s="51">
        <f>VLOOKUP(BX11,'%workplace'!$A$1:$F$381,6,FALSE)</f>
        <v>1468</v>
      </c>
      <c r="BZ11" s="32">
        <f t="shared" si="37"/>
        <v>0.58106267029972747</v>
      </c>
    </row>
    <row r="12" spans="1:78" s="8" customFormat="1" hidden="1" x14ac:dyDescent="0.2">
      <c r="A12" s="8" t="str">
        <f t="shared" si="0"/>
        <v>2010Registered nursesPrince Edward IslandOther places of work</v>
      </c>
      <c r="B12" s="8" t="s">
        <v>7</v>
      </c>
      <c r="C12" s="8" t="s">
        <v>15</v>
      </c>
      <c r="D12" s="8" t="s">
        <v>13</v>
      </c>
      <c r="E12" s="8">
        <v>2010</v>
      </c>
      <c r="F12" s="8">
        <v>333</v>
      </c>
      <c r="G12" s="8">
        <v>8</v>
      </c>
      <c r="H12" s="52">
        <v>0</v>
      </c>
      <c r="I12" s="8">
        <v>3</v>
      </c>
      <c r="J12" s="8">
        <v>17</v>
      </c>
      <c r="K12" s="8">
        <v>36</v>
      </c>
      <c r="L12" s="8">
        <v>44</v>
      </c>
      <c r="M12" s="8">
        <v>63</v>
      </c>
      <c r="N12" s="8">
        <v>58</v>
      </c>
      <c r="O12" s="8">
        <v>54</v>
      </c>
      <c r="P12" s="8">
        <v>49</v>
      </c>
      <c r="Q12" s="8">
        <v>11</v>
      </c>
      <c r="R12" s="8">
        <v>6</v>
      </c>
      <c r="S12" s="8">
        <v>0</v>
      </c>
      <c r="T12" s="52">
        <v>0</v>
      </c>
      <c r="U12" s="8">
        <v>334</v>
      </c>
      <c r="V12" s="8">
        <v>5</v>
      </c>
      <c r="W12" s="8">
        <v>2</v>
      </c>
      <c r="X12" s="8">
        <v>171</v>
      </c>
      <c r="Y12" s="8">
        <v>131</v>
      </c>
      <c r="Z12" s="8">
        <v>39</v>
      </c>
      <c r="AA12" s="52">
        <v>0</v>
      </c>
      <c r="AB12" s="8">
        <v>33</v>
      </c>
      <c r="AC12" s="8">
        <v>0</v>
      </c>
      <c r="AD12" s="8">
        <v>136</v>
      </c>
      <c r="AE12" s="8">
        <v>172</v>
      </c>
      <c r="AF12" s="8">
        <v>59</v>
      </c>
      <c r="AG12" s="8">
        <v>221</v>
      </c>
      <c r="AH12" s="8">
        <v>56</v>
      </c>
      <c r="AI12" s="8">
        <v>5</v>
      </c>
      <c r="AJ12" s="8">
        <v>101</v>
      </c>
      <c r="AK12" s="8">
        <v>240</v>
      </c>
      <c r="AL12" s="8">
        <v>0</v>
      </c>
      <c r="AM12" s="8">
        <v>0</v>
      </c>
      <c r="AN12" s="8">
        <v>341</v>
      </c>
      <c r="AO12" s="41">
        <f t="shared" si="1"/>
        <v>0.97653958944281527</v>
      </c>
      <c r="AP12" s="41">
        <f t="shared" si="2"/>
        <v>2.3460410557184751E-2</v>
      </c>
      <c r="AQ12" s="41">
        <f t="shared" si="3"/>
        <v>0</v>
      </c>
      <c r="AR12" s="41">
        <f t="shared" si="4"/>
        <v>8.7976539589442824E-3</v>
      </c>
      <c r="AS12" s="41">
        <f t="shared" si="5"/>
        <v>4.9853372434017593E-2</v>
      </c>
      <c r="AT12" s="41">
        <f t="shared" si="6"/>
        <v>0.10557184750733138</v>
      </c>
      <c r="AU12" s="41">
        <f t="shared" si="7"/>
        <v>0.12903225806451613</v>
      </c>
      <c r="AV12" s="41">
        <f t="shared" si="8"/>
        <v>0.18475073313782991</v>
      </c>
      <c r="AW12" s="41">
        <f t="shared" si="9"/>
        <v>0.17008797653958943</v>
      </c>
      <c r="AX12" s="41">
        <f t="shared" si="10"/>
        <v>0.15835777126099707</v>
      </c>
      <c r="AY12" s="41">
        <f t="shared" si="11"/>
        <v>0.14369501466275661</v>
      </c>
      <c r="AZ12" s="41">
        <f t="shared" si="12"/>
        <v>3.2258064516129031E-2</v>
      </c>
      <c r="BA12" s="41">
        <f t="shared" si="13"/>
        <v>1.7595307917888565E-2</v>
      </c>
      <c r="BB12" s="41">
        <f t="shared" si="14"/>
        <v>0</v>
      </c>
      <c r="BC12" s="41">
        <f t="shared" si="15"/>
        <v>0</v>
      </c>
      <c r="BD12" s="41">
        <f t="shared" si="16"/>
        <v>0.97947214076246336</v>
      </c>
      <c r="BE12" s="41">
        <f t="shared" si="17"/>
        <v>1.466275659824047E-2</v>
      </c>
      <c r="BF12" s="41">
        <f t="shared" si="18"/>
        <v>5.8651026392961877E-3</v>
      </c>
      <c r="BG12" s="41">
        <f t="shared" si="19"/>
        <v>0.50146627565982405</v>
      </c>
      <c r="BH12" s="41">
        <f t="shared" si="20"/>
        <v>0.38416422287390029</v>
      </c>
      <c r="BI12" s="41">
        <f t="shared" si="21"/>
        <v>0.11436950146627566</v>
      </c>
      <c r="BJ12" s="41">
        <f t="shared" si="22"/>
        <v>0</v>
      </c>
      <c r="BK12" s="41">
        <f t="shared" si="23"/>
        <v>9.6774193548387094E-2</v>
      </c>
      <c r="BL12" s="41">
        <f t="shared" si="24"/>
        <v>0</v>
      </c>
      <c r="BM12" s="41">
        <f t="shared" si="25"/>
        <v>0.39882697947214074</v>
      </c>
      <c r="BN12" s="41">
        <f t="shared" si="26"/>
        <v>0.50439882697947214</v>
      </c>
      <c r="BO12" s="41">
        <f t="shared" si="27"/>
        <v>0.17302052785923755</v>
      </c>
      <c r="BP12" s="41">
        <f t="shared" si="28"/>
        <v>0.64809384164222872</v>
      </c>
      <c r="BQ12" s="41">
        <f t="shared" si="29"/>
        <v>0.16422287390029325</v>
      </c>
      <c r="BR12" s="41">
        <f t="shared" si="30"/>
        <v>1.466275659824047E-2</v>
      </c>
      <c r="BS12" s="41">
        <f t="shared" si="31"/>
        <v>0.29618768328445749</v>
      </c>
      <c r="BT12" s="41">
        <f t="shared" si="32"/>
        <v>0.70381231671554256</v>
      </c>
      <c r="BU12" s="41">
        <f t="shared" si="33"/>
        <v>0</v>
      </c>
      <c r="BV12" s="41">
        <f t="shared" si="34"/>
        <v>0</v>
      </c>
      <c r="BW12" s="41">
        <f t="shared" si="35"/>
        <v>1</v>
      </c>
      <c r="BX12" s="41" t="str">
        <f t="shared" si="36"/>
        <v>2010Registered nursesPrince Edward Island</v>
      </c>
      <c r="BY12" s="51">
        <f>VLOOKUP(BX12,'%workplace'!$A$1:$F$381,6,FALSE)</f>
        <v>1468</v>
      </c>
      <c r="BZ12" s="32">
        <f t="shared" si="37"/>
        <v>0.23228882833787465</v>
      </c>
    </row>
    <row r="13" spans="1:78" s="8" customFormat="1" hidden="1" x14ac:dyDescent="0.2">
      <c r="A13" s="8" t="str">
        <f t="shared" si="0"/>
        <v>2010Registered nursesNova ScotiaAll places of work</v>
      </c>
      <c r="B13" s="8" t="s">
        <v>7</v>
      </c>
      <c r="C13" s="8" t="s">
        <v>16</v>
      </c>
      <c r="D13" s="8" t="s">
        <v>9</v>
      </c>
      <c r="E13" s="8">
        <v>2010</v>
      </c>
      <c r="F13" s="8">
        <v>8691</v>
      </c>
      <c r="G13" s="8">
        <v>376</v>
      </c>
      <c r="H13" s="52">
        <v>0</v>
      </c>
      <c r="I13" s="8">
        <v>665</v>
      </c>
      <c r="J13" s="8">
        <v>639</v>
      </c>
      <c r="K13" s="8">
        <v>836</v>
      </c>
      <c r="L13" s="8">
        <v>1090</v>
      </c>
      <c r="M13" s="8">
        <v>1596</v>
      </c>
      <c r="N13" s="8">
        <v>1607</v>
      </c>
      <c r="O13" s="8">
        <v>1384</v>
      </c>
      <c r="P13" s="8">
        <v>745</v>
      </c>
      <c r="Q13" s="8">
        <v>252</v>
      </c>
      <c r="R13" s="8">
        <v>70</v>
      </c>
      <c r="S13" s="8">
        <v>183</v>
      </c>
      <c r="T13" s="52">
        <v>0</v>
      </c>
      <c r="U13" s="8">
        <v>8797</v>
      </c>
      <c r="V13" s="8">
        <v>270</v>
      </c>
      <c r="W13" s="8">
        <v>0</v>
      </c>
      <c r="X13" s="8">
        <v>5910</v>
      </c>
      <c r="Y13" s="8">
        <v>2215</v>
      </c>
      <c r="Z13" s="8">
        <v>941</v>
      </c>
      <c r="AA13" s="8">
        <v>1</v>
      </c>
      <c r="AB13" s="8">
        <v>966</v>
      </c>
      <c r="AC13" s="8">
        <v>20</v>
      </c>
      <c r="AD13" s="8">
        <v>1152</v>
      </c>
      <c r="AE13" s="8">
        <v>6929</v>
      </c>
      <c r="AF13" s="8">
        <v>546</v>
      </c>
      <c r="AG13" s="8">
        <v>7958</v>
      </c>
      <c r="AH13" s="8">
        <v>456</v>
      </c>
      <c r="AI13" s="8">
        <v>105</v>
      </c>
      <c r="AJ13" s="8">
        <v>2290</v>
      </c>
      <c r="AK13" s="8">
        <v>6774</v>
      </c>
      <c r="AL13" s="8">
        <v>2</v>
      </c>
      <c r="AM13" s="8">
        <v>3</v>
      </c>
      <c r="AN13" s="8">
        <v>9067</v>
      </c>
      <c r="AO13" s="41">
        <f t="shared" si="1"/>
        <v>0.95853093636263376</v>
      </c>
      <c r="AP13" s="41">
        <f t="shared" si="2"/>
        <v>4.1469063637366271E-2</v>
      </c>
      <c r="AQ13" s="41">
        <f t="shared" si="3"/>
        <v>0</v>
      </c>
      <c r="AR13" s="41">
        <f t="shared" si="4"/>
        <v>7.3342891805448326E-2</v>
      </c>
      <c r="AS13" s="41">
        <f t="shared" si="5"/>
        <v>7.0475350170949594E-2</v>
      </c>
      <c r="AT13" s="41">
        <f t="shared" si="6"/>
        <v>9.2202492555420762E-2</v>
      </c>
      <c r="AU13" s="41">
        <f t="shared" si="7"/>
        <v>0.12021616852321605</v>
      </c>
      <c r="AV13" s="41">
        <f t="shared" si="8"/>
        <v>0.176022940333076</v>
      </c>
      <c r="AW13" s="41">
        <f t="shared" si="9"/>
        <v>0.17723613102459468</v>
      </c>
      <c r="AX13" s="41">
        <f t="shared" si="10"/>
        <v>0.15264144700562479</v>
      </c>
      <c r="AY13" s="41">
        <f t="shared" si="11"/>
        <v>8.2166096834675198E-2</v>
      </c>
      <c r="AZ13" s="41">
        <f t="shared" si="12"/>
        <v>2.779309584206463E-2</v>
      </c>
      <c r="BA13" s="41">
        <f t="shared" si="13"/>
        <v>7.7203044005735083E-3</v>
      </c>
      <c r="BB13" s="41">
        <f t="shared" si="14"/>
        <v>2.0183081504356458E-2</v>
      </c>
      <c r="BC13" s="41">
        <f t="shared" si="15"/>
        <v>0</v>
      </c>
      <c r="BD13" s="41">
        <f t="shared" si="16"/>
        <v>0.97022168302635936</v>
      </c>
      <c r="BE13" s="41">
        <f t="shared" si="17"/>
        <v>2.9778316973640674E-2</v>
      </c>
      <c r="BF13" s="41">
        <f t="shared" si="18"/>
        <v>0</v>
      </c>
      <c r="BG13" s="41">
        <f t="shared" si="19"/>
        <v>0.65181427153413474</v>
      </c>
      <c r="BH13" s="41">
        <f t="shared" si="20"/>
        <v>0.24429248924671887</v>
      </c>
      <c r="BI13" s="41">
        <f t="shared" si="21"/>
        <v>0.10378294915628102</v>
      </c>
      <c r="BJ13" s="41">
        <f t="shared" si="22"/>
        <v>1.1029006286533584E-4</v>
      </c>
      <c r="BK13" s="41">
        <f t="shared" si="23"/>
        <v>0.10654020072791441</v>
      </c>
      <c r="BL13" s="41">
        <f t="shared" si="24"/>
        <v>2.2058012573067166E-3</v>
      </c>
      <c r="BM13" s="41">
        <f t="shared" si="25"/>
        <v>0.12705415242086687</v>
      </c>
      <c r="BN13" s="41">
        <f t="shared" si="26"/>
        <v>0.76419984559391196</v>
      </c>
      <c r="BO13" s="41">
        <f t="shared" si="27"/>
        <v>6.0218374324473363E-2</v>
      </c>
      <c r="BP13" s="41">
        <f t="shared" si="28"/>
        <v>0.87768832028234256</v>
      </c>
      <c r="BQ13" s="41">
        <f t="shared" si="29"/>
        <v>5.0292268666593143E-2</v>
      </c>
      <c r="BR13" s="41">
        <f t="shared" si="30"/>
        <v>1.1580456600860262E-2</v>
      </c>
      <c r="BS13" s="41">
        <f t="shared" si="31"/>
        <v>0.25256424396161908</v>
      </c>
      <c r="BT13" s="41">
        <f t="shared" si="32"/>
        <v>0.74710488584978496</v>
      </c>
      <c r="BU13" s="41">
        <f t="shared" si="33"/>
        <v>2.2058012573067168E-4</v>
      </c>
      <c r="BV13" s="41">
        <f t="shared" si="34"/>
        <v>3.308701885960075E-4</v>
      </c>
      <c r="BW13" s="41">
        <f t="shared" si="35"/>
        <v>1</v>
      </c>
      <c r="BX13" s="41" t="str">
        <f t="shared" si="36"/>
        <v>2010Registered nursesNova Scotia</v>
      </c>
      <c r="BY13" s="51">
        <f>VLOOKUP(BX13,'%workplace'!$A$1:$F$381,6,FALSE)</f>
        <v>9067</v>
      </c>
      <c r="BZ13" s="32">
        <f t="shared" si="37"/>
        <v>1</v>
      </c>
    </row>
    <row r="14" spans="1:78" s="8" customFormat="1" hidden="1" x14ac:dyDescent="0.2">
      <c r="A14" s="8" t="str">
        <f t="shared" si="0"/>
        <v>2010Registered nursesNova ScotiaCommunity health</v>
      </c>
      <c r="B14" s="8" t="s">
        <v>7</v>
      </c>
      <c r="C14" s="8" t="s">
        <v>16</v>
      </c>
      <c r="D14" s="8" t="s">
        <v>11</v>
      </c>
      <c r="E14" s="8">
        <v>2010</v>
      </c>
      <c r="F14" s="8">
        <v>1014</v>
      </c>
      <c r="G14" s="8">
        <v>18</v>
      </c>
      <c r="H14" s="52">
        <v>0</v>
      </c>
      <c r="I14" s="8">
        <v>21</v>
      </c>
      <c r="J14" s="8">
        <v>52</v>
      </c>
      <c r="K14" s="8">
        <v>115</v>
      </c>
      <c r="L14" s="8">
        <v>142</v>
      </c>
      <c r="M14" s="8">
        <v>191</v>
      </c>
      <c r="N14" s="8">
        <v>193</v>
      </c>
      <c r="O14" s="8">
        <v>163</v>
      </c>
      <c r="P14" s="8">
        <v>105</v>
      </c>
      <c r="Q14" s="8">
        <v>40</v>
      </c>
      <c r="R14" s="8">
        <v>10</v>
      </c>
      <c r="S14" s="8">
        <v>0</v>
      </c>
      <c r="T14" s="52">
        <v>0</v>
      </c>
      <c r="U14" s="8">
        <v>1004</v>
      </c>
      <c r="V14" s="8">
        <v>28</v>
      </c>
      <c r="W14" s="8">
        <v>0</v>
      </c>
      <c r="X14" s="8">
        <v>617</v>
      </c>
      <c r="Y14" s="8">
        <v>288</v>
      </c>
      <c r="Z14" s="8">
        <v>127</v>
      </c>
      <c r="AA14" s="8">
        <v>0</v>
      </c>
      <c r="AB14" s="8">
        <v>163</v>
      </c>
      <c r="AC14" s="8">
        <v>1</v>
      </c>
      <c r="AD14" s="8">
        <v>157</v>
      </c>
      <c r="AE14" s="8">
        <v>711</v>
      </c>
      <c r="AF14" s="8">
        <v>68</v>
      </c>
      <c r="AG14" s="8">
        <v>925</v>
      </c>
      <c r="AH14" s="8">
        <v>30</v>
      </c>
      <c r="AI14" s="8">
        <v>9</v>
      </c>
      <c r="AJ14" s="8">
        <v>356</v>
      </c>
      <c r="AK14" s="8">
        <v>676</v>
      </c>
      <c r="AL14" s="8">
        <v>0</v>
      </c>
      <c r="AM14" s="8">
        <v>0</v>
      </c>
      <c r="AN14" s="8">
        <v>1032</v>
      </c>
      <c r="AO14" s="41">
        <f t="shared" si="1"/>
        <v>0.98255813953488369</v>
      </c>
      <c r="AP14" s="41">
        <f t="shared" si="2"/>
        <v>1.7441860465116279E-2</v>
      </c>
      <c r="AQ14" s="41">
        <f t="shared" si="3"/>
        <v>0</v>
      </c>
      <c r="AR14" s="41">
        <f t="shared" si="4"/>
        <v>2.0348837209302327E-2</v>
      </c>
      <c r="AS14" s="41">
        <f t="shared" si="5"/>
        <v>5.0387596899224806E-2</v>
      </c>
      <c r="AT14" s="41">
        <f t="shared" si="6"/>
        <v>0.11143410852713179</v>
      </c>
      <c r="AU14" s="41">
        <f t="shared" si="7"/>
        <v>0.1375968992248062</v>
      </c>
      <c r="AV14" s="41">
        <f t="shared" si="8"/>
        <v>0.18507751937984496</v>
      </c>
      <c r="AW14" s="41">
        <f t="shared" si="9"/>
        <v>0.18701550387596899</v>
      </c>
      <c r="AX14" s="41">
        <f t="shared" si="10"/>
        <v>0.15794573643410853</v>
      </c>
      <c r="AY14" s="41">
        <f t="shared" si="11"/>
        <v>0.10174418604651163</v>
      </c>
      <c r="AZ14" s="41">
        <f t="shared" si="12"/>
        <v>3.875968992248062E-2</v>
      </c>
      <c r="BA14" s="41">
        <f t="shared" si="13"/>
        <v>9.6899224806201549E-3</v>
      </c>
      <c r="BB14" s="41">
        <f t="shared" si="14"/>
        <v>0</v>
      </c>
      <c r="BC14" s="41">
        <f t="shared" si="15"/>
        <v>0</v>
      </c>
      <c r="BD14" s="41">
        <f t="shared" si="16"/>
        <v>0.97286821705426352</v>
      </c>
      <c r="BE14" s="41">
        <f t="shared" si="17"/>
        <v>2.7131782945736434E-2</v>
      </c>
      <c r="BF14" s="41">
        <f t="shared" si="18"/>
        <v>0</v>
      </c>
      <c r="BG14" s="41">
        <f t="shared" si="19"/>
        <v>0.59786821705426352</v>
      </c>
      <c r="BH14" s="41">
        <f t="shared" si="20"/>
        <v>0.27906976744186046</v>
      </c>
      <c r="BI14" s="41">
        <f t="shared" si="21"/>
        <v>0.12306201550387597</v>
      </c>
      <c r="BJ14" s="41">
        <f t="shared" si="22"/>
        <v>0</v>
      </c>
      <c r="BK14" s="41">
        <f t="shared" si="23"/>
        <v>0.15794573643410853</v>
      </c>
      <c r="BL14" s="41">
        <f t="shared" si="24"/>
        <v>9.6899224806201549E-4</v>
      </c>
      <c r="BM14" s="41">
        <f t="shared" si="25"/>
        <v>0.15213178294573643</v>
      </c>
      <c r="BN14" s="41">
        <f t="shared" si="26"/>
        <v>0.68895348837209303</v>
      </c>
      <c r="BO14" s="41">
        <f t="shared" si="27"/>
        <v>6.589147286821706E-2</v>
      </c>
      <c r="BP14" s="41">
        <f t="shared" si="28"/>
        <v>0.89631782945736438</v>
      </c>
      <c r="BQ14" s="41">
        <f t="shared" si="29"/>
        <v>2.9069767441860465E-2</v>
      </c>
      <c r="BR14" s="41">
        <f t="shared" si="30"/>
        <v>8.7209302325581394E-3</v>
      </c>
      <c r="BS14" s="41">
        <f t="shared" si="31"/>
        <v>0.34496124031007752</v>
      </c>
      <c r="BT14" s="41">
        <f t="shared" si="32"/>
        <v>0.65503875968992253</v>
      </c>
      <c r="BU14" s="41">
        <f t="shared" si="33"/>
        <v>0</v>
      </c>
      <c r="BV14" s="41">
        <f t="shared" si="34"/>
        <v>0</v>
      </c>
      <c r="BW14" s="41">
        <f t="shared" si="35"/>
        <v>1</v>
      </c>
      <c r="BX14" s="41" t="str">
        <f t="shared" si="36"/>
        <v>2010Registered nursesNova Scotia</v>
      </c>
      <c r="BY14" s="51">
        <f>VLOOKUP(BX14,'%workplace'!$A$1:$F$381,6,FALSE)</f>
        <v>9067</v>
      </c>
      <c r="BZ14" s="32">
        <f t="shared" si="37"/>
        <v>0.11381934487702658</v>
      </c>
    </row>
    <row r="15" spans="1:78" s="8" customFormat="1" hidden="1" x14ac:dyDescent="0.2">
      <c r="A15" s="8" t="str">
        <f t="shared" si="0"/>
        <v>2010Registered nursesNova ScotiaNursing home/long-term care</v>
      </c>
      <c r="B15" s="8" t="s">
        <v>7</v>
      </c>
      <c r="C15" s="8" t="s">
        <v>16</v>
      </c>
      <c r="D15" s="8" t="s">
        <v>12</v>
      </c>
      <c r="E15" s="8">
        <v>2010</v>
      </c>
      <c r="F15" s="8">
        <v>977</v>
      </c>
      <c r="G15" s="8">
        <v>29</v>
      </c>
      <c r="H15" s="52">
        <v>0</v>
      </c>
      <c r="I15" s="8">
        <v>27</v>
      </c>
      <c r="J15" s="8">
        <v>21</v>
      </c>
      <c r="K15" s="8">
        <v>92</v>
      </c>
      <c r="L15" s="8">
        <v>98</v>
      </c>
      <c r="M15" s="8">
        <v>170</v>
      </c>
      <c r="N15" s="8">
        <v>166</v>
      </c>
      <c r="O15" s="8">
        <v>184</v>
      </c>
      <c r="P15" s="8">
        <v>146</v>
      </c>
      <c r="Q15" s="8">
        <v>74</v>
      </c>
      <c r="R15" s="8">
        <v>22</v>
      </c>
      <c r="S15" s="8">
        <v>6</v>
      </c>
      <c r="T15" s="52">
        <v>0</v>
      </c>
      <c r="U15" s="8">
        <v>937</v>
      </c>
      <c r="V15" s="8">
        <v>69</v>
      </c>
      <c r="W15" s="8">
        <v>0</v>
      </c>
      <c r="X15" s="8">
        <v>541</v>
      </c>
      <c r="Y15" s="8">
        <v>335</v>
      </c>
      <c r="Z15" s="8">
        <v>130</v>
      </c>
      <c r="AA15" s="8">
        <v>0</v>
      </c>
      <c r="AB15" s="8">
        <v>237</v>
      </c>
      <c r="AC15" s="8">
        <v>4</v>
      </c>
      <c r="AD15" s="8">
        <v>60</v>
      </c>
      <c r="AE15" s="8">
        <v>705</v>
      </c>
      <c r="AF15" s="8">
        <v>89</v>
      </c>
      <c r="AG15" s="8">
        <v>898</v>
      </c>
      <c r="AH15" s="8">
        <v>17</v>
      </c>
      <c r="AI15" s="8">
        <v>1</v>
      </c>
      <c r="AJ15" s="8">
        <v>421</v>
      </c>
      <c r="AK15" s="8">
        <v>584</v>
      </c>
      <c r="AL15" s="8">
        <v>1</v>
      </c>
      <c r="AM15" s="8">
        <v>1</v>
      </c>
      <c r="AN15" s="8">
        <v>1006</v>
      </c>
      <c r="AO15" s="41">
        <f t="shared" si="1"/>
        <v>0.97117296222664018</v>
      </c>
      <c r="AP15" s="41">
        <f t="shared" si="2"/>
        <v>2.8827037773359841E-2</v>
      </c>
      <c r="AQ15" s="41">
        <f t="shared" si="3"/>
        <v>0</v>
      </c>
      <c r="AR15" s="41">
        <f t="shared" si="4"/>
        <v>2.6838966202783299E-2</v>
      </c>
      <c r="AS15" s="41">
        <f t="shared" si="5"/>
        <v>2.0874751491053677E-2</v>
      </c>
      <c r="AT15" s="41">
        <f t="shared" si="6"/>
        <v>9.1451292246520877E-2</v>
      </c>
      <c r="AU15" s="41">
        <f t="shared" si="7"/>
        <v>9.7415506958250492E-2</v>
      </c>
      <c r="AV15" s="41">
        <f t="shared" si="8"/>
        <v>0.16898608349900596</v>
      </c>
      <c r="AW15" s="41">
        <f t="shared" si="9"/>
        <v>0.16500994035785288</v>
      </c>
      <c r="AX15" s="41">
        <f t="shared" si="10"/>
        <v>0.18290258449304175</v>
      </c>
      <c r="AY15" s="41">
        <f t="shared" si="11"/>
        <v>0.14512922465208747</v>
      </c>
      <c r="AZ15" s="41">
        <f t="shared" si="12"/>
        <v>7.3558648111332003E-2</v>
      </c>
      <c r="BA15" s="41">
        <f t="shared" si="13"/>
        <v>2.186878727634195E-2</v>
      </c>
      <c r="BB15" s="41">
        <f t="shared" si="14"/>
        <v>5.9642147117296221E-3</v>
      </c>
      <c r="BC15" s="41">
        <f t="shared" si="15"/>
        <v>0</v>
      </c>
      <c r="BD15" s="41">
        <f t="shared" si="16"/>
        <v>0.9314115308151093</v>
      </c>
      <c r="BE15" s="41">
        <f t="shared" si="17"/>
        <v>6.8588469184890657E-2</v>
      </c>
      <c r="BF15" s="41">
        <f t="shared" si="18"/>
        <v>0</v>
      </c>
      <c r="BG15" s="41">
        <f t="shared" si="19"/>
        <v>0.53777335984095431</v>
      </c>
      <c r="BH15" s="41">
        <f t="shared" si="20"/>
        <v>0.33300198807157055</v>
      </c>
      <c r="BI15" s="41">
        <f t="shared" si="21"/>
        <v>0.12922465208747516</v>
      </c>
      <c r="BJ15" s="41">
        <f t="shared" si="22"/>
        <v>0</v>
      </c>
      <c r="BK15" s="41">
        <f t="shared" si="23"/>
        <v>0.23558648111332009</v>
      </c>
      <c r="BL15" s="41">
        <f t="shared" si="24"/>
        <v>3.9761431411530811E-3</v>
      </c>
      <c r="BM15" s="41">
        <f t="shared" si="25"/>
        <v>5.9642147117296221E-2</v>
      </c>
      <c r="BN15" s="41">
        <f t="shared" si="26"/>
        <v>0.70079522862823063</v>
      </c>
      <c r="BO15" s="41">
        <f t="shared" si="27"/>
        <v>8.8469184890656069E-2</v>
      </c>
      <c r="BP15" s="41">
        <f t="shared" si="28"/>
        <v>0.89264413518886676</v>
      </c>
      <c r="BQ15" s="41">
        <f t="shared" si="29"/>
        <v>1.6898608349900597E-2</v>
      </c>
      <c r="BR15" s="41">
        <f t="shared" si="30"/>
        <v>9.9403578528827028E-4</v>
      </c>
      <c r="BS15" s="41">
        <f t="shared" si="31"/>
        <v>0.41848906560636184</v>
      </c>
      <c r="BT15" s="41">
        <f t="shared" si="32"/>
        <v>0.58051689860834987</v>
      </c>
      <c r="BU15" s="41">
        <f t="shared" si="33"/>
        <v>9.9403578528827028E-4</v>
      </c>
      <c r="BV15" s="41">
        <f t="shared" si="34"/>
        <v>9.9403578528827028E-4</v>
      </c>
      <c r="BW15" s="41">
        <f t="shared" si="35"/>
        <v>1</v>
      </c>
      <c r="BX15" s="41" t="str">
        <f t="shared" si="36"/>
        <v>2010Registered nursesNova Scotia</v>
      </c>
      <c r="BY15" s="51">
        <f>VLOOKUP(BX15,'%workplace'!$A$1:$F$381,6,FALSE)</f>
        <v>9067</v>
      </c>
      <c r="BZ15" s="32">
        <f t="shared" si="37"/>
        <v>0.11095180324252785</v>
      </c>
    </row>
    <row r="16" spans="1:78" s="8" customFormat="1" hidden="1" x14ac:dyDescent="0.2">
      <c r="A16" s="8" t="str">
        <f t="shared" si="0"/>
        <v>2010Registered nursesNova ScotiaHospital</v>
      </c>
      <c r="B16" s="8" t="s">
        <v>7</v>
      </c>
      <c r="C16" s="8" t="s">
        <v>16</v>
      </c>
      <c r="D16" s="8" t="s">
        <v>10</v>
      </c>
      <c r="E16" s="8">
        <v>2010</v>
      </c>
      <c r="F16" s="8">
        <v>5771</v>
      </c>
      <c r="G16" s="8">
        <v>292</v>
      </c>
      <c r="H16" s="52">
        <v>0</v>
      </c>
      <c r="I16" s="8">
        <v>596</v>
      </c>
      <c r="J16" s="8">
        <v>523</v>
      </c>
      <c r="K16" s="8">
        <v>563</v>
      </c>
      <c r="L16" s="8">
        <v>731</v>
      </c>
      <c r="M16" s="8">
        <v>1055</v>
      </c>
      <c r="N16" s="8">
        <v>1061</v>
      </c>
      <c r="O16" s="8">
        <v>853</v>
      </c>
      <c r="P16" s="8">
        <v>396</v>
      </c>
      <c r="Q16" s="8">
        <v>88</v>
      </c>
      <c r="R16" s="8">
        <v>25</v>
      </c>
      <c r="S16" s="8">
        <v>172</v>
      </c>
      <c r="T16" s="52">
        <v>0</v>
      </c>
      <c r="U16" s="8">
        <v>5917</v>
      </c>
      <c r="V16" s="8">
        <v>146</v>
      </c>
      <c r="W16" s="8">
        <v>0</v>
      </c>
      <c r="X16" s="8">
        <v>4043</v>
      </c>
      <c r="Y16" s="8">
        <v>1447</v>
      </c>
      <c r="Z16" s="8">
        <v>572</v>
      </c>
      <c r="AA16" s="8">
        <v>1</v>
      </c>
      <c r="AB16" s="8">
        <v>407</v>
      </c>
      <c r="AC16" s="8">
        <v>7</v>
      </c>
      <c r="AD16" s="8">
        <v>387</v>
      </c>
      <c r="AE16" s="8">
        <v>5262</v>
      </c>
      <c r="AF16" s="8">
        <v>211</v>
      </c>
      <c r="AG16" s="8">
        <v>5651</v>
      </c>
      <c r="AH16" s="8">
        <v>132</v>
      </c>
      <c r="AI16" s="8">
        <v>69</v>
      </c>
      <c r="AJ16" s="8">
        <v>1276</v>
      </c>
      <c r="AK16" s="8">
        <v>4786</v>
      </c>
      <c r="AL16" s="8">
        <v>0</v>
      </c>
      <c r="AM16" s="8">
        <v>1</v>
      </c>
      <c r="AN16" s="8">
        <v>6063</v>
      </c>
      <c r="AO16" s="41">
        <f t="shared" si="1"/>
        <v>0.95183902358568362</v>
      </c>
      <c r="AP16" s="41">
        <f t="shared" si="2"/>
        <v>4.8160976414316346E-2</v>
      </c>
      <c r="AQ16" s="41">
        <f t="shared" si="3"/>
        <v>0</v>
      </c>
      <c r="AR16" s="41">
        <f t="shared" si="4"/>
        <v>9.830117103744021E-2</v>
      </c>
      <c r="AS16" s="41">
        <f t="shared" si="5"/>
        <v>8.6260926933861129E-2</v>
      </c>
      <c r="AT16" s="41">
        <f t="shared" si="6"/>
        <v>9.2858320963219526E-2</v>
      </c>
      <c r="AU16" s="41">
        <f t="shared" si="7"/>
        <v>0.12056737588652482</v>
      </c>
      <c r="AV16" s="41">
        <f t="shared" si="8"/>
        <v>0.17400626752432788</v>
      </c>
      <c r="AW16" s="41">
        <f t="shared" si="9"/>
        <v>0.17499587662873164</v>
      </c>
      <c r="AX16" s="41">
        <f t="shared" si="10"/>
        <v>0.14068942767606796</v>
      </c>
      <c r="AY16" s="41">
        <f t="shared" si="11"/>
        <v>6.5314200890648197E-2</v>
      </c>
      <c r="AZ16" s="41">
        <f t="shared" si="12"/>
        <v>1.4514266864588487E-2</v>
      </c>
      <c r="BA16" s="41">
        <f t="shared" si="13"/>
        <v>4.1233712683490025E-3</v>
      </c>
      <c r="BB16" s="41">
        <f t="shared" si="14"/>
        <v>2.8368794326241134E-2</v>
      </c>
      <c r="BC16" s="41">
        <f t="shared" si="15"/>
        <v>0</v>
      </c>
      <c r="BD16" s="41">
        <f t="shared" si="16"/>
        <v>0.97591951179284187</v>
      </c>
      <c r="BE16" s="41">
        <f t="shared" si="17"/>
        <v>2.4080488207158173E-2</v>
      </c>
      <c r="BF16" s="41">
        <f t="shared" si="18"/>
        <v>0</v>
      </c>
      <c r="BG16" s="41">
        <f t="shared" si="19"/>
        <v>0.66683160151740062</v>
      </c>
      <c r="BH16" s="41">
        <f t="shared" si="20"/>
        <v>0.23866072901204025</v>
      </c>
      <c r="BI16" s="41">
        <f t="shared" si="21"/>
        <v>9.4342734619825175E-2</v>
      </c>
      <c r="BJ16" s="41">
        <f t="shared" si="22"/>
        <v>1.6493485073396007E-4</v>
      </c>
      <c r="BK16" s="41">
        <f t="shared" si="23"/>
        <v>6.7128484248721754E-2</v>
      </c>
      <c r="BL16" s="41">
        <f t="shared" si="24"/>
        <v>1.1545439551377205E-3</v>
      </c>
      <c r="BM16" s="41">
        <f t="shared" si="25"/>
        <v>6.3829787234042548E-2</v>
      </c>
      <c r="BN16" s="41">
        <f t="shared" si="26"/>
        <v>0.86788718456209801</v>
      </c>
      <c r="BO16" s="41">
        <f t="shared" si="27"/>
        <v>3.4801253504865577E-2</v>
      </c>
      <c r="BP16" s="41">
        <f t="shared" si="28"/>
        <v>0.93204684149760841</v>
      </c>
      <c r="BQ16" s="41">
        <f t="shared" si="29"/>
        <v>2.177140029688273E-2</v>
      </c>
      <c r="BR16" s="41">
        <f t="shared" si="30"/>
        <v>1.1380504700643246E-2</v>
      </c>
      <c r="BS16" s="41">
        <f t="shared" si="31"/>
        <v>0.21045686953653306</v>
      </c>
      <c r="BT16" s="41">
        <f t="shared" si="32"/>
        <v>0.78937819561273292</v>
      </c>
      <c r="BU16" s="41">
        <f t="shared" si="33"/>
        <v>0</v>
      </c>
      <c r="BV16" s="41">
        <f t="shared" si="34"/>
        <v>1.6493485073396007E-4</v>
      </c>
      <c r="BW16" s="41">
        <f t="shared" si="35"/>
        <v>1</v>
      </c>
      <c r="BX16" s="41" t="str">
        <f t="shared" si="36"/>
        <v>2010Registered nursesNova Scotia</v>
      </c>
      <c r="BY16" s="51">
        <f>VLOOKUP(BX16,'%workplace'!$A$1:$F$381,6,FALSE)</f>
        <v>9067</v>
      </c>
      <c r="BZ16" s="32">
        <f t="shared" si="37"/>
        <v>0.66868865115253118</v>
      </c>
    </row>
    <row r="17" spans="1:78" s="8" customFormat="1" hidden="1" x14ac:dyDescent="0.2">
      <c r="A17" s="8" t="str">
        <f t="shared" si="0"/>
        <v>2010Registered nursesNova ScotiaOther places of work</v>
      </c>
      <c r="B17" s="8" t="s">
        <v>7</v>
      </c>
      <c r="C17" s="8" t="s">
        <v>16</v>
      </c>
      <c r="D17" s="8" t="s">
        <v>13</v>
      </c>
      <c r="E17" s="8">
        <v>2010</v>
      </c>
      <c r="F17" s="8">
        <v>923</v>
      </c>
      <c r="G17" s="8">
        <v>37</v>
      </c>
      <c r="H17" s="52">
        <v>0</v>
      </c>
      <c r="I17" s="8">
        <v>21</v>
      </c>
      <c r="J17" s="8">
        <v>43</v>
      </c>
      <c r="K17" s="8">
        <v>66</v>
      </c>
      <c r="L17" s="8">
        <v>119</v>
      </c>
      <c r="M17" s="8">
        <v>179</v>
      </c>
      <c r="N17" s="8">
        <v>186</v>
      </c>
      <c r="O17" s="8">
        <v>182</v>
      </c>
      <c r="P17" s="8">
        <v>98</v>
      </c>
      <c r="Q17" s="8">
        <v>48</v>
      </c>
      <c r="R17" s="8">
        <v>13</v>
      </c>
      <c r="S17" s="8">
        <v>5</v>
      </c>
      <c r="T17" s="52">
        <v>0</v>
      </c>
      <c r="U17" s="8">
        <v>933</v>
      </c>
      <c r="V17" s="8">
        <v>27</v>
      </c>
      <c r="W17" s="8">
        <v>0</v>
      </c>
      <c r="X17" s="8">
        <v>704</v>
      </c>
      <c r="Y17" s="8">
        <v>144</v>
      </c>
      <c r="Z17" s="8">
        <v>112</v>
      </c>
      <c r="AA17" s="8">
        <v>0</v>
      </c>
      <c r="AB17" s="8">
        <v>159</v>
      </c>
      <c r="AC17" s="8">
        <v>7</v>
      </c>
      <c r="AD17" s="8">
        <v>543</v>
      </c>
      <c r="AE17" s="8">
        <v>251</v>
      </c>
      <c r="AF17" s="8">
        <v>178</v>
      </c>
      <c r="AG17" s="8">
        <v>481</v>
      </c>
      <c r="AH17" s="8">
        <v>274</v>
      </c>
      <c r="AI17" s="8">
        <v>26</v>
      </c>
      <c r="AJ17" s="8">
        <v>235</v>
      </c>
      <c r="AK17" s="8">
        <v>724</v>
      </c>
      <c r="AL17" s="8">
        <v>1</v>
      </c>
      <c r="AM17" s="8">
        <v>1</v>
      </c>
      <c r="AN17" s="8">
        <v>960</v>
      </c>
      <c r="AO17" s="41">
        <f t="shared" si="1"/>
        <v>0.9614583333333333</v>
      </c>
      <c r="AP17" s="41">
        <f t="shared" si="2"/>
        <v>3.8541666666666669E-2</v>
      </c>
      <c r="AQ17" s="41">
        <f t="shared" si="3"/>
        <v>0</v>
      </c>
      <c r="AR17" s="41">
        <f t="shared" si="4"/>
        <v>2.1874999999999999E-2</v>
      </c>
      <c r="AS17" s="41">
        <f t="shared" si="5"/>
        <v>4.4791666666666667E-2</v>
      </c>
      <c r="AT17" s="41">
        <f t="shared" si="6"/>
        <v>6.8750000000000006E-2</v>
      </c>
      <c r="AU17" s="41">
        <f t="shared" si="7"/>
        <v>0.12395833333333334</v>
      </c>
      <c r="AV17" s="41">
        <f t="shared" si="8"/>
        <v>0.18645833333333334</v>
      </c>
      <c r="AW17" s="41">
        <f t="shared" si="9"/>
        <v>0.19375000000000001</v>
      </c>
      <c r="AX17" s="41">
        <f t="shared" si="10"/>
        <v>0.18958333333333333</v>
      </c>
      <c r="AY17" s="41">
        <f t="shared" si="11"/>
        <v>0.10208333333333333</v>
      </c>
      <c r="AZ17" s="41">
        <f t="shared" si="12"/>
        <v>0.05</v>
      </c>
      <c r="BA17" s="41">
        <f t="shared" si="13"/>
        <v>1.3541666666666667E-2</v>
      </c>
      <c r="BB17" s="41">
        <f t="shared" si="14"/>
        <v>5.208333333333333E-3</v>
      </c>
      <c r="BC17" s="41">
        <f t="shared" si="15"/>
        <v>0</v>
      </c>
      <c r="BD17" s="41">
        <f t="shared" si="16"/>
        <v>0.97187500000000004</v>
      </c>
      <c r="BE17" s="41">
        <f t="shared" si="17"/>
        <v>2.8125000000000001E-2</v>
      </c>
      <c r="BF17" s="41">
        <f t="shared" si="18"/>
        <v>0</v>
      </c>
      <c r="BG17" s="41">
        <f t="shared" si="19"/>
        <v>0.73333333333333328</v>
      </c>
      <c r="BH17" s="41">
        <f t="shared" si="20"/>
        <v>0.15</v>
      </c>
      <c r="BI17" s="41">
        <f t="shared" si="21"/>
        <v>0.11666666666666667</v>
      </c>
      <c r="BJ17" s="41">
        <f t="shared" si="22"/>
        <v>0</v>
      </c>
      <c r="BK17" s="41">
        <f t="shared" si="23"/>
        <v>0.16562499999999999</v>
      </c>
      <c r="BL17" s="41">
        <f t="shared" si="24"/>
        <v>7.2916666666666668E-3</v>
      </c>
      <c r="BM17" s="41">
        <f t="shared" si="25"/>
        <v>0.56562500000000004</v>
      </c>
      <c r="BN17" s="41">
        <f t="shared" si="26"/>
        <v>0.26145833333333335</v>
      </c>
      <c r="BO17" s="41">
        <f t="shared" si="27"/>
        <v>0.18541666666666667</v>
      </c>
      <c r="BP17" s="41">
        <f t="shared" si="28"/>
        <v>0.50104166666666672</v>
      </c>
      <c r="BQ17" s="41">
        <f t="shared" si="29"/>
        <v>0.28541666666666665</v>
      </c>
      <c r="BR17" s="41">
        <f t="shared" si="30"/>
        <v>2.7083333333333334E-2</v>
      </c>
      <c r="BS17" s="41">
        <f t="shared" si="31"/>
        <v>0.24479166666666666</v>
      </c>
      <c r="BT17" s="41">
        <f t="shared" si="32"/>
        <v>0.75416666666666665</v>
      </c>
      <c r="BU17" s="41">
        <f t="shared" si="33"/>
        <v>1.0416666666666667E-3</v>
      </c>
      <c r="BV17" s="41">
        <f t="shared" si="34"/>
        <v>1.0416666666666667E-3</v>
      </c>
      <c r="BW17" s="41">
        <f t="shared" si="35"/>
        <v>1</v>
      </c>
      <c r="BX17" s="41" t="str">
        <f t="shared" si="36"/>
        <v>2010Registered nursesNova Scotia</v>
      </c>
      <c r="BY17" s="51">
        <f>VLOOKUP(BX17,'%workplace'!$A$1:$F$381,6,FALSE)</f>
        <v>9067</v>
      </c>
      <c r="BZ17" s="32">
        <f t="shared" si="37"/>
        <v>0.1058784603507224</v>
      </c>
    </row>
    <row r="18" spans="1:78" s="8" customFormat="1" hidden="1" x14ac:dyDescent="0.2">
      <c r="A18" s="8" t="str">
        <f t="shared" si="0"/>
        <v>2010Registered nursesNova ScotiaUnknown places of work</v>
      </c>
      <c r="B18" s="8" t="s">
        <v>7</v>
      </c>
      <c r="C18" s="8" t="s">
        <v>16</v>
      </c>
      <c r="D18" s="8" t="s">
        <v>49</v>
      </c>
      <c r="E18" s="8">
        <v>2010</v>
      </c>
      <c r="F18" s="8">
        <v>6</v>
      </c>
      <c r="G18" s="8">
        <v>0</v>
      </c>
      <c r="H18" s="52">
        <v>0</v>
      </c>
      <c r="I18" s="52">
        <v>0</v>
      </c>
      <c r="J18" s="52">
        <v>0</v>
      </c>
      <c r="K18" s="52">
        <v>0</v>
      </c>
      <c r="L18" s="52">
        <v>0</v>
      </c>
      <c r="M18" s="8">
        <v>1</v>
      </c>
      <c r="N18" s="8">
        <v>1</v>
      </c>
      <c r="O18" s="8">
        <v>2</v>
      </c>
      <c r="P18" s="8">
        <v>0</v>
      </c>
      <c r="Q18" s="8">
        <v>2</v>
      </c>
      <c r="R18" s="8">
        <v>0</v>
      </c>
      <c r="S18" s="8">
        <v>0</v>
      </c>
      <c r="T18" s="52">
        <v>0</v>
      </c>
      <c r="U18" s="8">
        <v>6</v>
      </c>
      <c r="V18" s="8">
        <v>0</v>
      </c>
      <c r="W18" s="8">
        <v>0</v>
      </c>
      <c r="X18" s="8">
        <v>5</v>
      </c>
      <c r="Y18" s="8">
        <v>1</v>
      </c>
      <c r="Z18" s="8">
        <v>0</v>
      </c>
      <c r="AA18" s="8">
        <v>0</v>
      </c>
      <c r="AB18" s="8">
        <v>0</v>
      </c>
      <c r="AC18" s="8">
        <v>1</v>
      </c>
      <c r="AD18" s="8">
        <v>5</v>
      </c>
      <c r="AE18" s="8">
        <v>0</v>
      </c>
      <c r="AF18" s="8">
        <v>0</v>
      </c>
      <c r="AG18" s="8">
        <v>3</v>
      </c>
      <c r="AH18" s="8">
        <v>3</v>
      </c>
      <c r="AI18" s="8">
        <v>0</v>
      </c>
      <c r="AJ18" s="8">
        <v>2</v>
      </c>
      <c r="AK18" s="8">
        <v>4</v>
      </c>
      <c r="AL18" s="8">
        <v>0</v>
      </c>
      <c r="AM18" s="8">
        <v>0</v>
      </c>
      <c r="AN18" s="8">
        <v>6</v>
      </c>
      <c r="AO18" s="41">
        <f t="shared" si="1"/>
        <v>1</v>
      </c>
      <c r="AP18" s="41">
        <f t="shared" si="2"/>
        <v>0</v>
      </c>
      <c r="AQ18" s="41">
        <f t="shared" si="3"/>
        <v>0</v>
      </c>
      <c r="AR18" s="41">
        <f t="shared" si="4"/>
        <v>0</v>
      </c>
      <c r="AS18" s="41">
        <f t="shared" si="5"/>
        <v>0</v>
      </c>
      <c r="AT18" s="41">
        <f t="shared" si="6"/>
        <v>0</v>
      </c>
      <c r="AU18" s="41">
        <f t="shared" si="7"/>
        <v>0</v>
      </c>
      <c r="AV18" s="41">
        <f t="shared" si="8"/>
        <v>0.16666666666666666</v>
      </c>
      <c r="AW18" s="41">
        <f t="shared" si="9"/>
        <v>0.16666666666666666</v>
      </c>
      <c r="AX18" s="41">
        <f t="shared" si="10"/>
        <v>0.33333333333333331</v>
      </c>
      <c r="AY18" s="41">
        <f t="shared" si="11"/>
        <v>0</v>
      </c>
      <c r="AZ18" s="41">
        <f t="shared" si="12"/>
        <v>0.33333333333333331</v>
      </c>
      <c r="BA18" s="41">
        <f t="shared" si="13"/>
        <v>0</v>
      </c>
      <c r="BB18" s="41">
        <f t="shared" si="14"/>
        <v>0</v>
      </c>
      <c r="BC18" s="41">
        <f t="shared" si="15"/>
        <v>0</v>
      </c>
      <c r="BD18" s="41">
        <f t="shared" si="16"/>
        <v>1</v>
      </c>
      <c r="BE18" s="41">
        <f t="shared" si="17"/>
        <v>0</v>
      </c>
      <c r="BF18" s="41">
        <f t="shared" si="18"/>
        <v>0</v>
      </c>
      <c r="BG18" s="41">
        <f t="shared" si="19"/>
        <v>0.83333333333333337</v>
      </c>
      <c r="BH18" s="41">
        <f t="shared" si="20"/>
        <v>0.16666666666666666</v>
      </c>
      <c r="BI18" s="41">
        <f t="shared" si="21"/>
        <v>0</v>
      </c>
      <c r="BJ18" s="41">
        <f t="shared" si="22"/>
        <v>0</v>
      </c>
      <c r="BK18" s="41">
        <f t="shared" si="23"/>
        <v>0</v>
      </c>
      <c r="BL18" s="41">
        <f t="shared" si="24"/>
        <v>0.16666666666666666</v>
      </c>
      <c r="BM18" s="41">
        <f t="shared" si="25"/>
        <v>0.83333333333333337</v>
      </c>
      <c r="BN18" s="41">
        <f t="shared" si="26"/>
        <v>0</v>
      </c>
      <c r="BO18" s="41">
        <f t="shared" si="27"/>
        <v>0</v>
      </c>
      <c r="BP18" s="41">
        <f t="shared" si="28"/>
        <v>0.5</v>
      </c>
      <c r="BQ18" s="41">
        <f t="shared" si="29"/>
        <v>0.5</v>
      </c>
      <c r="BR18" s="41">
        <f t="shared" si="30"/>
        <v>0</v>
      </c>
      <c r="BS18" s="41">
        <f t="shared" si="31"/>
        <v>0.33333333333333331</v>
      </c>
      <c r="BT18" s="41">
        <f t="shared" si="32"/>
        <v>0.66666666666666663</v>
      </c>
      <c r="BU18" s="41">
        <f t="shared" si="33"/>
        <v>0</v>
      </c>
      <c r="BV18" s="41">
        <f t="shared" si="34"/>
        <v>0</v>
      </c>
      <c r="BW18" s="41">
        <f t="shared" si="35"/>
        <v>1</v>
      </c>
      <c r="BX18" s="41" t="str">
        <f t="shared" si="36"/>
        <v>2010Registered nursesNova Scotia</v>
      </c>
      <c r="BY18" s="51">
        <f>VLOOKUP(BX18,'%workplace'!$A$1:$F$381,6,FALSE)</f>
        <v>9067</v>
      </c>
      <c r="BZ18" s="32">
        <f t="shared" si="37"/>
        <v>6.61740377192015E-4</v>
      </c>
    </row>
    <row r="19" spans="1:78" s="8" customFormat="1" hidden="1" x14ac:dyDescent="0.2">
      <c r="A19" s="8" t="str">
        <f t="shared" si="0"/>
        <v>2010Registered nursesNew BrunswickAll places of work</v>
      </c>
      <c r="B19" s="8" t="s">
        <v>7</v>
      </c>
      <c r="C19" s="8" t="s">
        <v>17</v>
      </c>
      <c r="D19" s="8" t="s">
        <v>9</v>
      </c>
      <c r="E19" s="8">
        <v>2010</v>
      </c>
      <c r="F19" s="8">
        <v>7664</v>
      </c>
      <c r="G19" s="8">
        <v>369</v>
      </c>
      <c r="H19" s="52">
        <v>0</v>
      </c>
      <c r="I19" s="8">
        <v>717</v>
      </c>
      <c r="J19" s="8">
        <v>697</v>
      </c>
      <c r="K19" s="8">
        <v>843</v>
      </c>
      <c r="L19" s="8">
        <v>1163</v>
      </c>
      <c r="M19" s="8">
        <v>1361</v>
      </c>
      <c r="N19" s="8">
        <v>1261</v>
      </c>
      <c r="O19" s="8">
        <v>1103</v>
      </c>
      <c r="P19" s="8">
        <v>535</v>
      </c>
      <c r="Q19" s="8">
        <v>154</v>
      </c>
      <c r="R19" s="8">
        <v>24</v>
      </c>
      <c r="S19" s="8">
        <v>175</v>
      </c>
      <c r="T19" s="52">
        <v>0</v>
      </c>
      <c r="U19" s="8">
        <v>7905</v>
      </c>
      <c r="V19" s="8">
        <v>127</v>
      </c>
      <c r="W19" s="8">
        <v>1</v>
      </c>
      <c r="X19" s="8">
        <v>5166</v>
      </c>
      <c r="Y19" s="8">
        <v>2086</v>
      </c>
      <c r="Z19" s="8">
        <v>781</v>
      </c>
      <c r="AA19" s="8">
        <v>0</v>
      </c>
      <c r="AB19" s="8">
        <v>940</v>
      </c>
      <c r="AC19" s="8">
        <v>0</v>
      </c>
      <c r="AD19" s="8">
        <v>675</v>
      </c>
      <c r="AE19" s="8">
        <v>6418</v>
      </c>
      <c r="AF19" s="8">
        <v>470</v>
      </c>
      <c r="AG19" s="8">
        <v>7185</v>
      </c>
      <c r="AH19" s="8">
        <v>331</v>
      </c>
      <c r="AI19" s="8">
        <v>47</v>
      </c>
      <c r="AJ19" s="8">
        <v>1605</v>
      </c>
      <c r="AK19" s="8">
        <v>6428</v>
      </c>
      <c r="AL19" s="8">
        <v>0</v>
      </c>
      <c r="AM19" s="8">
        <v>0</v>
      </c>
      <c r="AN19" s="8">
        <v>8033</v>
      </c>
      <c r="AO19" s="41">
        <f t="shared" si="1"/>
        <v>0.95406448400348565</v>
      </c>
      <c r="AP19" s="41">
        <f t="shared" si="2"/>
        <v>4.5935515996514381E-2</v>
      </c>
      <c r="AQ19" s="41">
        <f t="shared" si="3"/>
        <v>0</v>
      </c>
      <c r="AR19" s="41">
        <f t="shared" si="4"/>
        <v>8.9256815635503542E-2</v>
      </c>
      <c r="AS19" s="41">
        <f t="shared" si="5"/>
        <v>8.6767085771193825E-2</v>
      </c>
      <c r="AT19" s="41">
        <f t="shared" si="6"/>
        <v>0.10494211378065479</v>
      </c>
      <c r="AU19" s="41">
        <f t="shared" si="7"/>
        <v>0.14477779160961035</v>
      </c>
      <c r="AV19" s="41">
        <f t="shared" si="8"/>
        <v>0.1694261172662766</v>
      </c>
      <c r="AW19" s="41">
        <f t="shared" si="9"/>
        <v>0.156977467944728</v>
      </c>
      <c r="AX19" s="41">
        <f t="shared" si="10"/>
        <v>0.13730860201668119</v>
      </c>
      <c r="AY19" s="41">
        <f t="shared" si="11"/>
        <v>6.6600273870285068E-2</v>
      </c>
      <c r="AZ19" s="41">
        <f t="shared" si="12"/>
        <v>1.9170919955184863E-2</v>
      </c>
      <c r="BA19" s="41">
        <f t="shared" si="13"/>
        <v>2.987675837171667E-3</v>
      </c>
      <c r="BB19" s="41">
        <f t="shared" si="14"/>
        <v>2.178513631271007E-2</v>
      </c>
      <c r="BC19" s="41">
        <f t="shared" si="15"/>
        <v>0</v>
      </c>
      <c r="BD19" s="41">
        <f t="shared" si="16"/>
        <v>0.98406572886841781</v>
      </c>
      <c r="BE19" s="41">
        <f t="shared" si="17"/>
        <v>1.5809784638366738E-2</v>
      </c>
      <c r="BF19" s="41">
        <f t="shared" si="18"/>
        <v>1.2448649321548613E-4</v>
      </c>
      <c r="BG19" s="41">
        <f t="shared" si="19"/>
        <v>0.64309722395120128</v>
      </c>
      <c r="BH19" s="41">
        <f t="shared" si="20"/>
        <v>0.25967882484750404</v>
      </c>
      <c r="BI19" s="41">
        <f t="shared" si="21"/>
        <v>9.7223951201294664E-2</v>
      </c>
      <c r="BJ19" s="41">
        <f t="shared" si="22"/>
        <v>0</v>
      </c>
      <c r="BK19" s="41">
        <f t="shared" si="23"/>
        <v>0.11701730362255695</v>
      </c>
      <c r="BL19" s="41">
        <f t="shared" si="24"/>
        <v>0</v>
      </c>
      <c r="BM19" s="41">
        <f t="shared" si="25"/>
        <v>8.4028382920453129E-2</v>
      </c>
      <c r="BN19" s="41">
        <f t="shared" si="26"/>
        <v>0.79895431345698986</v>
      </c>
      <c r="BO19" s="41">
        <f t="shared" si="27"/>
        <v>5.8508651811278477E-2</v>
      </c>
      <c r="BP19" s="41">
        <f t="shared" si="28"/>
        <v>0.89443545375326772</v>
      </c>
      <c r="BQ19" s="41">
        <f t="shared" si="29"/>
        <v>4.1205029254325905E-2</v>
      </c>
      <c r="BR19" s="41">
        <f t="shared" si="30"/>
        <v>5.8508651811278473E-3</v>
      </c>
      <c r="BS19" s="41">
        <f t="shared" si="31"/>
        <v>0.19980082161085522</v>
      </c>
      <c r="BT19" s="41">
        <f t="shared" si="32"/>
        <v>0.80019917838914478</v>
      </c>
      <c r="BU19" s="41">
        <f t="shared" si="33"/>
        <v>0</v>
      </c>
      <c r="BV19" s="41">
        <f t="shared" si="34"/>
        <v>0</v>
      </c>
      <c r="BW19" s="41">
        <f t="shared" si="35"/>
        <v>1</v>
      </c>
      <c r="BX19" s="41" t="str">
        <f t="shared" si="36"/>
        <v>2010Registered nursesNew Brunswick</v>
      </c>
      <c r="BY19" s="51">
        <f>VLOOKUP(BX19,'%workplace'!$A$1:$F$381,6,FALSE)</f>
        <v>8033</v>
      </c>
      <c r="BZ19" s="32">
        <f t="shared" si="37"/>
        <v>1</v>
      </c>
    </row>
    <row r="20" spans="1:78" s="8" customFormat="1" hidden="1" x14ac:dyDescent="0.2">
      <c r="A20" s="8" t="str">
        <f t="shared" si="0"/>
        <v>2010Registered nursesNew BrunswickCommunity health</v>
      </c>
      <c r="B20" s="8" t="s">
        <v>7</v>
      </c>
      <c r="C20" s="8" t="s">
        <v>17</v>
      </c>
      <c r="D20" s="8" t="s">
        <v>11</v>
      </c>
      <c r="E20" s="8">
        <v>2010</v>
      </c>
      <c r="F20" s="8">
        <v>1070</v>
      </c>
      <c r="G20" s="8">
        <v>23</v>
      </c>
      <c r="H20" s="52">
        <v>0</v>
      </c>
      <c r="I20" s="8">
        <v>23</v>
      </c>
      <c r="J20" s="8">
        <v>56</v>
      </c>
      <c r="K20" s="8">
        <v>78</v>
      </c>
      <c r="L20" s="8">
        <v>180</v>
      </c>
      <c r="M20" s="8">
        <v>220</v>
      </c>
      <c r="N20" s="8">
        <v>202</v>
      </c>
      <c r="O20" s="8">
        <v>194</v>
      </c>
      <c r="P20" s="8">
        <v>106</v>
      </c>
      <c r="Q20" s="8">
        <v>30</v>
      </c>
      <c r="R20" s="8">
        <v>2</v>
      </c>
      <c r="S20" s="8">
        <v>2</v>
      </c>
      <c r="T20" s="52">
        <v>0</v>
      </c>
      <c r="U20" s="8">
        <v>1080</v>
      </c>
      <c r="V20" s="8">
        <v>13</v>
      </c>
      <c r="W20" s="8">
        <v>0</v>
      </c>
      <c r="X20" s="8">
        <v>604</v>
      </c>
      <c r="Y20" s="8">
        <v>351</v>
      </c>
      <c r="Z20" s="8">
        <v>138</v>
      </c>
      <c r="AA20" s="8">
        <v>0</v>
      </c>
      <c r="AB20" s="8">
        <v>110</v>
      </c>
      <c r="AC20" s="8">
        <v>0</v>
      </c>
      <c r="AD20" s="8">
        <v>24</v>
      </c>
      <c r="AE20" s="8">
        <v>959</v>
      </c>
      <c r="AF20" s="8">
        <v>42</v>
      </c>
      <c r="AG20" s="8">
        <v>1043</v>
      </c>
      <c r="AH20" s="8">
        <v>5</v>
      </c>
      <c r="AI20" s="8">
        <v>3</v>
      </c>
      <c r="AJ20" s="8">
        <v>440</v>
      </c>
      <c r="AK20" s="8">
        <v>653</v>
      </c>
      <c r="AL20" s="8">
        <v>0</v>
      </c>
      <c r="AM20" s="8">
        <v>0</v>
      </c>
      <c r="AN20" s="8">
        <v>1093</v>
      </c>
      <c r="AO20" s="41">
        <f t="shared" si="1"/>
        <v>0.97895699908508693</v>
      </c>
      <c r="AP20" s="41">
        <f t="shared" si="2"/>
        <v>2.1043000914913082E-2</v>
      </c>
      <c r="AQ20" s="41">
        <f t="shared" si="3"/>
        <v>0</v>
      </c>
      <c r="AR20" s="41">
        <f t="shared" si="4"/>
        <v>2.1043000914913082E-2</v>
      </c>
      <c r="AS20" s="41">
        <f t="shared" si="5"/>
        <v>5.123513266239707E-2</v>
      </c>
      <c r="AT20" s="41">
        <f t="shared" si="6"/>
        <v>7.1363220494053067E-2</v>
      </c>
      <c r="AU20" s="41">
        <f t="shared" si="7"/>
        <v>0.16468435498627632</v>
      </c>
      <c r="AV20" s="41">
        <f t="shared" si="8"/>
        <v>0.20128087831655991</v>
      </c>
      <c r="AW20" s="41">
        <f t="shared" si="9"/>
        <v>0.1848124428179323</v>
      </c>
      <c r="AX20" s="41">
        <f t="shared" si="10"/>
        <v>0.17749313815187556</v>
      </c>
      <c r="AY20" s="41">
        <f t="shared" si="11"/>
        <v>9.6980786825251603E-2</v>
      </c>
      <c r="AZ20" s="41">
        <f t="shared" si="12"/>
        <v>2.7447392497712716E-2</v>
      </c>
      <c r="BA20" s="41">
        <f t="shared" si="13"/>
        <v>1.8298261665141812E-3</v>
      </c>
      <c r="BB20" s="41">
        <f t="shared" si="14"/>
        <v>1.8298261665141812E-3</v>
      </c>
      <c r="BC20" s="41">
        <f t="shared" si="15"/>
        <v>0</v>
      </c>
      <c r="BD20" s="41">
        <f t="shared" si="16"/>
        <v>0.98810612991765778</v>
      </c>
      <c r="BE20" s="41">
        <f t="shared" si="17"/>
        <v>1.1893870082342177E-2</v>
      </c>
      <c r="BF20" s="41">
        <f t="shared" si="18"/>
        <v>0</v>
      </c>
      <c r="BG20" s="41">
        <f t="shared" si="19"/>
        <v>0.55260750228728273</v>
      </c>
      <c r="BH20" s="41">
        <f t="shared" si="20"/>
        <v>0.32113449222323881</v>
      </c>
      <c r="BI20" s="41">
        <f t="shared" si="21"/>
        <v>0.12625800548947849</v>
      </c>
      <c r="BJ20" s="41">
        <f t="shared" si="22"/>
        <v>0</v>
      </c>
      <c r="BK20" s="41">
        <f t="shared" si="23"/>
        <v>0.10064043915827996</v>
      </c>
      <c r="BL20" s="41">
        <f t="shared" si="24"/>
        <v>0</v>
      </c>
      <c r="BM20" s="41">
        <f t="shared" si="25"/>
        <v>2.1957913998170174E-2</v>
      </c>
      <c r="BN20" s="41">
        <f t="shared" si="26"/>
        <v>0.87740164684354982</v>
      </c>
      <c r="BO20" s="41">
        <f t="shared" si="27"/>
        <v>3.8426349496797803E-2</v>
      </c>
      <c r="BP20" s="41">
        <f t="shared" si="28"/>
        <v>0.95425434583714552</v>
      </c>
      <c r="BQ20" s="41">
        <f t="shared" si="29"/>
        <v>4.5745654162854532E-3</v>
      </c>
      <c r="BR20" s="41">
        <f t="shared" si="30"/>
        <v>2.7447392497712718E-3</v>
      </c>
      <c r="BS20" s="41">
        <f t="shared" si="31"/>
        <v>0.40256175663311983</v>
      </c>
      <c r="BT20" s="41">
        <f t="shared" si="32"/>
        <v>0.59743824336688012</v>
      </c>
      <c r="BU20" s="41">
        <f t="shared" si="33"/>
        <v>0</v>
      </c>
      <c r="BV20" s="41">
        <f t="shared" si="34"/>
        <v>0</v>
      </c>
      <c r="BW20" s="41">
        <f t="shared" si="35"/>
        <v>1</v>
      </c>
      <c r="BX20" s="41" t="str">
        <f t="shared" si="36"/>
        <v>2010Registered nursesNew Brunswick</v>
      </c>
      <c r="BY20" s="51">
        <f>VLOOKUP(BX20,'%workplace'!$A$1:$F$381,6,FALSE)</f>
        <v>8033</v>
      </c>
      <c r="BZ20" s="32">
        <f t="shared" si="37"/>
        <v>0.13606373708452632</v>
      </c>
    </row>
    <row r="21" spans="1:78" s="8" customFormat="1" hidden="1" x14ac:dyDescent="0.2">
      <c r="A21" s="8" t="str">
        <f t="shared" si="0"/>
        <v>2010Registered nursesNew BrunswickNursing home/long-term care</v>
      </c>
      <c r="B21" s="8" t="s">
        <v>7</v>
      </c>
      <c r="C21" s="8" t="s">
        <v>17</v>
      </c>
      <c r="D21" s="8" t="s">
        <v>12</v>
      </c>
      <c r="E21" s="8">
        <v>2010</v>
      </c>
      <c r="F21" s="8">
        <v>768</v>
      </c>
      <c r="G21" s="8">
        <v>27</v>
      </c>
      <c r="H21" s="52">
        <v>0</v>
      </c>
      <c r="I21" s="8">
        <v>22</v>
      </c>
      <c r="J21" s="8">
        <v>25</v>
      </c>
      <c r="K21" s="8">
        <v>80</v>
      </c>
      <c r="L21" s="8">
        <v>71</v>
      </c>
      <c r="M21" s="8">
        <v>134</v>
      </c>
      <c r="N21" s="8">
        <v>146</v>
      </c>
      <c r="O21" s="8">
        <v>159</v>
      </c>
      <c r="P21" s="8">
        <v>109</v>
      </c>
      <c r="Q21" s="8">
        <v>38</v>
      </c>
      <c r="R21" s="8">
        <v>8</v>
      </c>
      <c r="S21" s="8">
        <v>3</v>
      </c>
      <c r="T21" s="52">
        <v>0</v>
      </c>
      <c r="U21" s="8">
        <v>776</v>
      </c>
      <c r="V21" s="8">
        <v>18</v>
      </c>
      <c r="W21" s="8">
        <v>1</v>
      </c>
      <c r="X21" s="8">
        <v>387</v>
      </c>
      <c r="Y21" s="8">
        <v>284</v>
      </c>
      <c r="Z21" s="8">
        <v>124</v>
      </c>
      <c r="AA21" s="8">
        <v>0</v>
      </c>
      <c r="AB21" s="8">
        <v>274</v>
      </c>
      <c r="AC21" s="8">
        <v>0</v>
      </c>
      <c r="AD21" s="8">
        <v>7</v>
      </c>
      <c r="AE21" s="8">
        <v>514</v>
      </c>
      <c r="AF21" s="8">
        <v>107</v>
      </c>
      <c r="AG21" s="8">
        <v>686</v>
      </c>
      <c r="AH21" s="8">
        <v>2</v>
      </c>
      <c r="AI21" s="8">
        <v>0</v>
      </c>
      <c r="AJ21" s="8">
        <v>352</v>
      </c>
      <c r="AK21" s="8">
        <v>443</v>
      </c>
      <c r="AL21" s="8">
        <v>0</v>
      </c>
      <c r="AM21" s="8">
        <v>0</v>
      </c>
      <c r="AN21" s="8">
        <v>795</v>
      </c>
      <c r="AO21" s="41">
        <f t="shared" si="1"/>
        <v>0.96603773584905661</v>
      </c>
      <c r="AP21" s="41">
        <f t="shared" si="2"/>
        <v>3.3962264150943396E-2</v>
      </c>
      <c r="AQ21" s="41">
        <f t="shared" si="3"/>
        <v>0</v>
      </c>
      <c r="AR21" s="41">
        <f t="shared" si="4"/>
        <v>2.7672955974842768E-2</v>
      </c>
      <c r="AS21" s="41">
        <f t="shared" si="5"/>
        <v>3.1446540880503145E-2</v>
      </c>
      <c r="AT21" s="41">
        <f t="shared" si="6"/>
        <v>0.10062893081761007</v>
      </c>
      <c r="AU21" s="41">
        <f t="shared" si="7"/>
        <v>8.9308176100628925E-2</v>
      </c>
      <c r="AV21" s="41">
        <f t="shared" si="8"/>
        <v>0.16855345911949685</v>
      </c>
      <c r="AW21" s="41">
        <f t="shared" si="9"/>
        <v>0.18364779874213835</v>
      </c>
      <c r="AX21" s="41">
        <f t="shared" si="10"/>
        <v>0.2</v>
      </c>
      <c r="AY21" s="41">
        <f t="shared" si="11"/>
        <v>0.13710691823899371</v>
      </c>
      <c r="AZ21" s="41">
        <f t="shared" si="12"/>
        <v>4.7798742138364783E-2</v>
      </c>
      <c r="BA21" s="41">
        <f t="shared" si="13"/>
        <v>1.0062893081761006E-2</v>
      </c>
      <c r="BB21" s="41">
        <f t="shared" si="14"/>
        <v>3.7735849056603774E-3</v>
      </c>
      <c r="BC21" s="41">
        <f t="shared" si="15"/>
        <v>0</v>
      </c>
      <c r="BD21" s="41">
        <f t="shared" si="16"/>
        <v>0.97610062893081762</v>
      </c>
      <c r="BE21" s="41">
        <f t="shared" si="17"/>
        <v>2.2641509433962263E-2</v>
      </c>
      <c r="BF21" s="41">
        <f t="shared" si="18"/>
        <v>1.2578616352201257E-3</v>
      </c>
      <c r="BG21" s="41">
        <f t="shared" si="19"/>
        <v>0.48679245283018868</v>
      </c>
      <c r="BH21" s="41">
        <f t="shared" si="20"/>
        <v>0.3572327044025157</v>
      </c>
      <c r="BI21" s="41">
        <f t="shared" si="21"/>
        <v>0.15597484276729559</v>
      </c>
      <c r="BJ21" s="41">
        <f t="shared" si="22"/>
        <v>0</v>
      </c>
      <c r="BK21" s="41">
        <f t="shared" si="23"/>
        <v>0.34465408805031444</v>
      </c>
      <c r="BL21" s="41">
        <f t="shared" si="24"/>
        <v>0</v>
      </c>
      <c r="BM21" s="41">
        <f t="shared" si="25"/>
        <v>8.8050314465408803E-3</v>
      </c>
      <c r="BN21" s="41">
        <f t="shared" si="26"/>
        <v>0.64654088050314462</v>
      </c>
      <c r="BO21" s="41">
        <f t="shared" si="27"/>
        <v>0.13459119496855346</v>
      </c>
      <c r="BP21" s="41">
        <f t="shared" si="28"/>
        <v>0.86289308176100632</v>
      </c>
      <c r="BQ21" s="41">
        <f t="shared" si="29"/>
        <v>2.5157232704402514E-3</v>
      </c>
      <c r="BR21" s="41">
        <f t="shared" si="30"/>
        <v>0</v>
      </c>
      <c r="BS21" s="41">
        <f t="shared" si="31"/>
        <v>0.44276729559748429</v>
      </c>
      <c r="BT21" s="41">
        <f t="shared" si="32"/>
        <v>0.55723270440251571</v>
      </c>
      <c r="BU21" s="41">
        <f t="shared" si="33"/>
        <v>0</v>
      </c>
      <c r="BV21" s="41">
        <f t="shared" si="34"/>
        <v>0</v>
      </c>
      <c r="BW21" s="41">
        <f t="shared" si="35"/>
        <v>1</v>
      </c>
      <c r="BX21" s="41" t="str">
        <f t="shared" si="36"/>
        <v>2010Registered nursesNew Brunswick</v>
      </c>
      <c r="BY21" s="51">
        <f>VLOOKUP(BX21,'%workplace'!$A$1:$F$381,6,FALSE)</f>
        <v>8033</v>
      </c>
      <c r="BZ21" s="32">
        <f t="shared" si="37"/>
        <v>9.8966762106311459E-2</v>
      </c>
    </row>
    <row r="22" spans="1:78" s="8" customFormat="1" hidden="1" x14ac:dyDescent="0.2">
      <c r="A22" s="8" t="str">
        <f t="shared" si="0"/>
        <v>2010Registered nursesNew BrunswickHospital</v>
      </c>
      <c r="B22" s="8" t="s">
        <v>7</v>
      </c>
      <c r="C22" s="8" t="s">
        <v>17</v>
      </c>
      <c r="D22" s="8" t="s">
        <v>10</v>
      </c>
      <c r="E22" s="8">
        <v>2010</v>
      </c>
      <c r="F22" s="8">
        <v>5144</v>
      </c>
      <c r="G22" s="8">
        <v>286</v>
      </c>
      <c r="H22" s="52">
        <v>0</v>
      </c>
      <c r="I22" s="8">
        <v>649</v>
      </c>
      <c r="J22" s="8">
        <v>552</v>
      </c>
      <c r="K22" s="8">
        <v>597</v>
      </c>
      <c r="L22" s="8">
        <v>827</v>
      </c>
      <c r="M22" s="8">
        <v>901</v>
      </c>
      <c r="N22" s="8">
        <v>788</v>
      </c>
      <c r="O22" s="8">
        <v>643</v>
      </c>
      <c r="P22" s="8">
        <v>245</v>
      </c>
      <c r="Q22" s="8">
        <v>55</v>
      </c>
      <c r="R22" s="8">
        <v>3</v>
      </c>
      <c r="S22" s="8">
        <v>170</v>
      </c>
      <c r="T22" s="52">
        <v>0</v>
      </c>
      <c r="U22" s="8">
        <v>5345</v>
      </c>
      <c r="V22" s="8">
        <v>85</v>
      </c>
      <c r="W22" s="8">
        <v>0</v>
      </c>
      <c r="X22" s="8">
        <v>3670</v>
      </c>
      <c r="Y22" s="8">
        <v>1313</v>
      </c>
      <c r="Z22" s="8">
        <v>447</v>
      </c>
      <c r="AA22" s="8">
        <v>0</v>
      </c>
      <c r="AB22" s="8">
        <v>459</v>
      </c>
      <c r="AC22" s="8">
        <v>0</v>
      </c>
      <c r="AD22" s="8">
        <v>257</v>
      </c>
      <c r="AE22" s="8">
        <v>4714</v>
      </c>
      <c r="AF22" s="8">
        <v>242</v>
      </c>
      <c r="AG22" s="8">
        <v>5053</v>
      </c>
      <c r="AH22" s="8">
        <v>117</v>
      </c>
      <c r="AI22" s="8">
        <v>18</v>
      </c>
      <c r="AJ22" s="8">
        <v>744</v>
      </c>
      <c r="AK22" s="8">
        <v>4686</v>
      </c>
      <c r="AL22" s="8">
        <v>0</v>
      </c>
      <c r="AM22" s="8">
        <v>0</v>
      </c>
      <c r="AN22" s="8">
        <v>5430</v>
      </c>
      <c r="AO22" s="41">
        <f t="shared" si="1"/>
        <v>0.94732965009208103</v>
      </c>
      <c r="AP22" s="41">
        <f t="shared" si="2"/>
        <v>5.2670349907918967E-2</v>
      </c>
      <c r="AQ22" s="41">
        <f t="shared" si="3"/>
        <v>0</v>
      </c>
      <c r="AR22" s="41">
        <f t="shared" si="4"/>
        <v>0.11952117863720074</v>
      </c>
      <c r="AS22" s="41">
        <f t="shared" si="5"/>
        <v>0.10165745856353592</v>
      </c>
      <c r="AT22" s="41">
        <f t="shared" si="6"/>
        <v>0.10994475138121547</v>
      </c>
      <c r="AU22" s="41">
        <f t="shared" si="7"/>
        <v>0.15230202578268875</v>
      </c>
      <c r="AV22" s="41">
        <f t="shared" si="8"/>
        <v>0.16593001841620625</v>
      </c>
      <c r="AW22" s="41">
        <f t="shared" si="9"/>
        <v>0.14511970534069982</v>
      </c>
      <c r="AX22" s="41">
        <f t="shared" si="10"/>
        <v>0.11841620626151013</v>
      </c>
      <c r="AY22" s="41">
        <f t="shared" si="11"/>
        <v>4.5119705340699819E-2</v>
      </c>
      <c r="AZ22" s="41">
        <f t="shared" si="12"/>
        <v>1.0128913443830571E-2</v>
      </c>
      <c r="BA22" s="41">
        <f t="shared" si="13"/>
        <v>5.5248618784530391E-4</v>
      </c>
      <c r="BB22" s="41">
        <f t="shared" si="14"/>
        <v>3.1307550644567222E-2</v>
      </c>
      <c r="BC22" s="41">
        <f t="shared" si="15"/>
        <v>0</v>
      </c>
      <c r="BD22" s="41">
        <f t="shared" si="16"/>
        <v>0.98434622467771637</v>
      </c>
      <c r="BE22" s="41">
        <f t="shared" si="17"/>
        <v>1.5653775322283611E-2</v>
      </c>
      <c r="BF22" s="41">
        <f t="shared" si="18"/>
        <v>0</v>
      </c>
      <c r="BG22" s="41">
        <f t="shared" si="19"/>
        <v>0.67587476979742178</v>
      </c>
      <c r="BH22" s="41">
        <f t="shared" si="20"/>
        <v>0.241804788213628</v>
      </c>
      <c r="BI22" s="41">
        <f t="shared" si="21"/>
        <v>8.2320441988950277E-2</v>
      </c>
      <c r="BJ22" s="41">
        <f t="shared" si="22"/>
        <v>0</v>
      </c>
      <c r="BK22" s="41">
        <f t="shared" si="23"/>
        <v>8.453038674033149E-2</v>
      </c>
      <c r="BL22" s="41">
        <f t="shared" si="24"/>
        <v>0</v>
      </c>
      <c r="BM22" s="41">
        <f t="shared" si="25"/>
        <v>4.7329650092081031E-2</v>
      </c>
      <c r="BN22" s="41">
        <f t="shared" si="26"/>
        <v>0.86813996316758746</v>
      </c>
      <c r="BO22" s="41">
        <f t="shared" si="27"/>
        <v>4.4567219152854512E-2</v>
      </c>
      <c r="BP22" s="41">
        <f t="shared" si="28"/>
        <v>0.93057090239410678</v>
      </c>
      <c r="BQ22" s="41">
        <f t="shared" si="29"/>
        <v>2.1546961325966851E-2</v>
      </c>
      <c r="BR22" s="41">
        <f t="shared" si="30"/>
        <v>3.3149171270718232E-3</v>
      </c>
      <c r="BS22" s="41">
        <f t="shared" si="31"/>
        <v>0.13701657458563535</v>
      </c>
      <c r="BT22" s="41">
        <f t="shared" si="32"/>
        <v>0.86298342541436468</v>
      </c>
      <c r="BU22" s="41">
        <f t="shared" si="33"/>
        <v>0</v>
      </c>
      <c r="BV22" s="41">
        <f t="shared" si="34"/>
        <v>0</v>
      </c>
      <c r="BW22" s="41">
        <f t="shared" si="35"/>
        <v>1</v>
      </c>
      <c r="BX22" s="41" t="str">
        <f t="shared" si="36"/>
        <v>2010Registered nursesNew Brunswick</v>
      </c>
      <c r="BY22" s="51">
        <f>VLOOKUP(BX22,'%workplace'!$A$1:$F$381,6,FALSE)</f>
        <v>8033</v>
      </c>
      <c r="BZ22" s="32">
        <f t="shared" si="37"/>
        <v>0.67596165816008968</v>
      </c>
    </row>
    <row r="23" spans="1:78" s="8" customFormat="1" hidden="1" x14ac:dyDescent="0.2">
      <c r="A23" s="8" t="str">
        <f t="shared" si="0"/>
        <v>2010Registered nursesNew BrunswickOther places of work</v>
      </c>
      <c r="B23" s="8" t="s">
        <v>7</v>
      </c>
      <c r="C23" s="8" t="s">
        <v>17</v>
      </c>
      <c r="D23" s="8" t="s">
        <v>13</v>
      </c>
      <c r="E23" s="8">
        <v>2010</v>
      </c>
      <c r="F23" s="8">
        <v>682</v>
      </c>
      <c r="G23" s="8">
        <v>33</v>
      </c>
      <c r="H23" s="52">
        <v>0</v>
      </c>
      <c r="I23" s="8">
        <v>23</v>
      </c>
      <c r="J23" s="8">
        <v>64</v>
      </c>
      <c r="K23" s="8">
        <v>88</v>
      </c>
      <c r="L23" s="8">
        <v>85</v>
      </c>
      <c r="M23" s="8">
        <v>106</v>
      </c>
      <c r="N23" s="8">
        <v>125</v>
      </c>
      <c r="O23" s="8">
        <v>107</v>
      </c>
      <c r="P23" s="8">
        <v>75</v>
      </c>
      <c r="Q23" s="8">
        <v>31</v>
      </c>
      <c r="R23" s="8">
        <v>11</v>
      </c>
      <c r="S23" s="8">
        <v>0</v>
      </c>
      <c r="T23" s="52">
        <v>0</v>
      </c>
      <c r="U23" s="8">
        <v>704</v>
      </c>
      <c r="V23" s="8">
        <v>11</v>
      </c>
      <c r="W23" s="8">
        <v>0</v>
      </c>
      <c r="X23" s="8">
        <v>505</v>
      </c>
      <c r="Y23" s="8">
        <v>138</v>
      </c>
      <c r="Z23" s="8">
        <v>72</v>
      </c>
      <c r="AA23" s="8">
        <v>0</v>
      </c>
      <c r="AB23" s="8">
        <v>97</v>
      </c>
      <c r="AC23" s="8">
        <v>0</v>
      </c>
      <c r="AD23" s="8">
        <v>387</v>
      </c>
      <c r="AE23" s="8">
        <v>231</v>
      </c>
      <c r="AF23" s="8">
        <v>79</v>
      </c>
      <c r="AG23" s="8">
        <v>403</v>
      </c>
      <c r="AH23" s="8">
        <v>207</v>
      </c>
      <c r="AI23" s="8">
        <v>26</v>
      </c>
      <c r="AJ23" s="8">
        <v>69</v>
      </c>
      <c r="AK23" s="8">
        <v>646</v>
      </c>
      <c r="AL23" s="8">
        <v>0</v>
      </c>
      <c r="AM23" s="8">
        <v>0</v>
      </c>
      <c r="AN23" s="8">
        <v>715</v>
      </c>
      <c r="AO23" s="41">
        <f t="shared" si="1"/>
        <v>0.9538461538461539</v>
      </c>
      <c r="AP23" s="41">
        <f t="shared" si="2"/>
        <v>4.6153846153846156E-2</v>
      </c>
      <c r="AQ23" s="41">
        <f t="shared" si="3"/>
        <v>0</v>
      </c>
      <c r="AR23" s="41">
        <f t="shared" si="4"/>
        <v>3.2167832167832165E-2</v>
      </c>
      <c r="AS23" s="41">
        <f t="shared" si="5"/>
        <v>8.951048951048951E-2</v>
      </c>
      <c r="AT23" s="41">
        <f t="shared" si="6"/>
        <v>0.12307692307692308</v>
      </c>
      <c r="AU23" s="41">
        <f t="shared" si="7"/>
        <v>0.11888111888111888</v>
      </c>
      <c r="AV23" s="41">
        <f t="shared" si="8"/>
        <v>0.14825174825174825</v>
      </c>
      <c r="AW23" s="41">
        <f t="shared" si="9"/>
        <v>0.17482517482517482</v>
      </c>
      <c r="AX23" s="41">
        <f t="shared" si="10"/>
        <v>0.14965034965034965</v>
      </c>
      <c r="AY23" s="41">
        <f t="shared" si="11"/>
        <v>0.1048951048951049</v>
      </c>
      <c r="AZ23" s="41">
        <f t="shared" si="12"/>
        <v>4.3356643356643354E-2</v>
      </c>
      <c r="BA23" s="41">
        <f t="shared" si="13"/>
        <v>1.5384615384615385E-2</v>
      </c>
      <c r="BB23" s="41">
        <f t="shared" si="14"/>
        <v>0</v>
      </c>
      <c r="BC23" s="41">
        <f t="shared" si="15"/>
        <v>0</v>
      </c>
      <c r="BD23" s="41">
        <f t="shared" si="16"/>
        <v>0.98461538461538467</v>
      </c>
      <c r="BE23" s="41">
        <f t="shared" si="17"/>
        <v>1.5384615384615385E-2</v>
      </c>
      <c r="BF23" s="41">
        <f t="shared" si="18"/>
        <v>0</v>
      </c>
      <c r="BG23" s="41">
        <f t="shared" si="19"/>
        <v>0.70629370629370625</v>
      </c>
      <c r="BH23" s="41">
        <f t="shared" si="20"/>
        <v>0.19300699300699301</v>
      </c>
      <c r="BI23" s="41">
        <f t="shared" si="21"/>
        <v>0.10069930069930071</v>
      </c>
      <c r="BJ23" s="41">
        <f t="shared" si="22"/>
        <v>0</v>
      </c>
      <c r="BK23" s="41">
        <f t="shared" si="23"/>
        <v>0.13566433566433567</v>
      </c>
      <c r="BL23" s="41">
        <f t="shared" si="24"/>
        <v>0</v>
      </c>
      <c r="BM23" s="41">
        <f t="shared" si="25"/>
        <v>0.54125874125874129</v>
      </c>
      <c r="BN23" s="41">
        <f t="shared" si="26"/>
        <v>0.32307692307692309</v>
      </c>
      <c r="BO23" s="41">
        <f t="shared" si="27"/>
        <v>0.11048951048951049</v>
      </c>
      <c r="BP23" s="41">
        <f t="shared" si="28"/>
        <v>0.5636363636363636</v>
      </c>
      <c r="BQ23" s="41">
        <f t="shared" si="29"/>
        <v>0.28951048951048952</v>
      </c>
      <c r="BR23" s="41">
        <f t="shared" si="30"/>
        <v>3.6363636363636362E-2</v>
      </c>
      <c r="BS23" s="41">
        <f t="shared" si="31"/>
        <v>9.6503496503496503E-2</v>
      </c>
      <c r="BT23" s="41">
        <f t="shared" si="32"/>
        <v>0.90349650349650346</v>
      </c>
      <c r="BU23" s="41">
        <f t="shared" si="33"/>
        <v>0</v>
      </c>
      <c r="BV23" s="41">
        <f t="shared" si="34"/>
        <v>0</v>
      </c>
      <c r="BW23" s="41">
        <f t="shared" si="35"/>
        <v>1</v>
      </c>
      <c r="BX23" s="41" t="str">
        <f t="shared" si="36"/>
        <v>2010Registered nursesNew Brunswick</v>
      </c>
      <c r="BY23" s="51">
        <f>VLOOKUP(BX23,'%workplace'!$A$1:$F$381,6,FALSE)</f>
        <v>8033</v>
      </c>
      <c r="BZ23" s="32">
        <f t="shared" si="37"/>
        <v>8.9007842649072577E-2</v>
      </c>
    </row>
    <row r="24" spans="1:78" s="8" customFormat="1" hidden="1" x14ac:dyDescent="0.2">
      <c r="A24" s="8" t="str">
        <f t="shared" si="0"/>
        <v>2010Registered nursesQuebecAll places of work</v>
      </c>
      <c r="B24" s="8" t="s">
        <v>7</v>
      </c>
      <c r="C24" s="8" t="s">
        <v>18</v>
      </c>
      <c r="D24" s="8" t="s">
        <v>9</v>
      </c>
      <c r="E24" s="8">
        <v>2010</v>
      </c>
      <c r="F24" s="8">
        <v>59779</v>
      </c>
      <c r="G24" s="8">
        <v>6490</v>
      </c>
      <c r="H24" s="52">
        <v>0</v>
      </c>
      <c r="I24" s="8">
        <v>7776</v>
      </c>
      <c r="J24" s="8">
        <v>7587</v>
      </c>
      <c r="K24" s="8">
        <v>7470</v>
      </c>
      <c r="L24" s="8">
        <v>8220</v>
      </c>
      <c r="M24" s="8">
        <v>9027</v>
      </c>
      <c r="N24" s="8">
        <v>10512</v>
      </c>
      <c r="O24" s="8">
        <v>8100</v>
      </c>
      <c r="P24" s="8">
        <v>3437</v>
      </c>
      <c r="Q24" s="8">
        <v>1107</v>
      </c>
      <c r="R24" s="8">
        <v>366</v>
      </c>
      <c r="S24" s="8">
        <v>2667</v>
      </c>
      <c r="T24" s="52">
        <v>0</v>
      </c>
      <c r="U24" s="8">
        <v>64491</v>
      </c>
      <c r="V24" s="8">
        <v>1778</v>
      </c>
      <c r="W24" s="8">
        <v>0</v>
      </c>
      <c r="X24" s="8">
        <v>37617</v>
      </c>
      <c r="Y24" s="8">
        <v>21583</v>
      </c>
      <c r="Z24" s="8">
        <v>6924</v>
      </c>
      <c r="AA24" s="8">
        <v>145</v>
      </c>
      <c r="AB24" s="8">
        <v>3897</v>
      </c>
      <c r="AC24" s="8">
        <v>269</v>
      </c>
      <c r="AD24" s="8">
        <v>9115</v>
      </c>
      <c r="AE24" s="8">
        <v>52988</v>
      </c>
      <c r="AF24" s="8">
        <v>5238</v>
      </c>
      <c r="AG24" s="8">
        <v>56705</v>
      </c>
      <c r="AH24" s="8">
        <v>2497</v>
      </c>
      <c r="AI24" s="8">
        <v>977</v>
      </c>
      <c r="AJ24" s="8">
        <v>7048</v>
      </c>
      <c r="AK24" s="8">
        <v>59221</v>
      </c>
      <c r="AL24" s="8">
        <v>852</v>
      </c>
      <c r="AM24" s="8">
        <v>0</v>
      </c>
      <c r="AN24" s="8">
        <v>66269</v>
      </c>
      <c r="AO24" s="41">
        <f t="shared" si="1"/>
        <v>0.90206582263199986</v>
      </c>
      <c r="AP24" s="41">
        <f t="shared" si="2"/>
        <v>9.7934177368000128E-2</v>
      </c>
      <c r="AQ24" s="41">
        <f t="shared" si="3"/>
        <v>0</v>
      </c>
      <c r="AR24" s="41">
        <f t="shared" si="4"/>
        <v>0.11733993269854683</v>
      </c>
      <c r="AS24" s="41">
        <f t="shared" si="5"/>
        <v>0.11448792044545715</v>
      </c>
      <c r="AT24" s="41">
        <f t="shared" si="6"/>
        <v>0.11272238905068735</v>
      </c>
      <c r="AU24" s="41">
        <f t="shared" si="7"/>
        <v>0.12403989799151942</v>
      </c>
      <c r="AV24" s="41">
        <f t="shared" si="8"/>
        <v>0.13621753761185471</v>
      </c>
      <c r="AW24" s="41">
        <f t="shared" si="9"/>
        <v>0.1586262053147022</v>
      </c>
      <c r="AX24" s="41">
        <f t="shared" si="10"/>
        <v>0.12222909656098628</v>
      </c>
      <c r="AY24" s="41">
        <f t="shared" si="11"/>
        <v>5.1864370972853069E-2</v>
      </c>
      <c r="AZ24" s="41">
        <f t="shared" si="12"/>
        <v>1.6704643196668124E-2</v>
      </c>
      <c r="BA24" s="41">
        <f t="shared" si="13"/>
        <v>5.5229443631260467E-3</v>
      </c>
      <c r="BB24" s="41">
        <f t="shared" si="14"/>
        <v>4.0245061793598817E-2</v>
      </c>
      <c r="BC24" s="41">
        <f t="shared" si="15"/>
        <v>0</v>
      </c>
      <c r="BD24" s="41">
        <f t="shared" si="16"/>
        <v>0.97316995880426749</v>
      </c>
      <c r="BE24" s="41">
        <f t="shared" si="17"/>
        <v>2.6830041195732544E-2</v>
      </c>
      <c r="BF24" s="41">
        <f t="shared" si="18"/>
        <v>0</v>
      </c>
      <c r="BG24" s="41">
        <f t="shared" si="19"/>
        <v>0.56764097843637296</v>
      </c>
      <c r="BH24" s="41">
        <f t="shared" si="20"/>
        <v>0.32568772729330459</v>
      </c>
      <c r="BI24" s="41">
        <f t="shared" si="21"/>
        <v>0.10448324254176161</v>
      </c>
      <c r="BJ24" s="41">
        <f t="shared" si="22"/>
        <v>2.1880517285608656E-3</v>
      </c>
      <c r="BK24" s="41">
        <f t="shared" si="23"/>
        <v>5.8805776456563402E-2</v>
      </c>
      <c r="BL24" s="41">
        <f t="shared" si="24"/>
        <v>4.0592132067784337E-3</v>
      </c>
      <c r="BM24" s="41">
        <f t="shared" si="25"/>
        <v>0.13754545866091233</v>
      </c>
      <c r="BN24" s="41">
        <f t="shared" si="26"/>
        <v>0.79958955167574586</v>
      </c>
      <c r="BO24" s="41">
        <f t="shared" si="27"/>
        <v>7.9041482442771135E-2</v>
      </c>
      <c r="BP24" s="41">
        <f t="shared" si="28"/>
        <v>0.85567912598650953</v>
      </c>
      <c r="BQ24" s="41">
        <f t="shared" si="29"/>
        <v>3.7679759767010219E-2</v>
      </c>
      <c r="BR24" s="41">
        <f t="shared" si="30"/>
        <v>1.4742941646923901E-2</v>
      </c>
      <c r="BS24" s="41">
        <f t="shared" si="31"/>
        <v>0.10635440401997917</v>
      </c>
      <c r="BT24" s="41">
        <f t="shared" si="32"/>
        <v>0.8936455959800208</v>
      </c>
      <c r="BU24" s="41">
        <f t="shared" si="33"/>
        <v>1.2856690156785224E-2</v>
      </c>
      <c r="BV24" s="41">
        <f t="shared" si="34"/>
        <v>0</v>
      </c>
      <c r="BW24" s="41">
        <f t="shared" si="35"/>
        <v>1</v>
      </c>
      <c r="BX24" s="41" t="str">
        <f t="shared" si="36"/>
        <v>2010Registered nursesQuebec</v>
      </c>
      <c r="BY24" s="51">
        <f>VLOOKUP(BX24,'%workplace'!$A$1:$F$381,6,FALSE)</f>
        <v>66269</v>
      </c>
      <c r="BZ24" s="32">
        <f t="shared" si="37"/>
        <v>1</v>
      </c>
    </row>
    <row r="25" spans="1:78" s="8" customFormat="1" hidden="1" x14ac:dyDescent="0.2">
      <c r="A25" s="8" t="str">
        <f t="shared" si="0"/>
        <v>2010Registered nursesQuebecCommunity health</v>
      </c>
      <c r="B25" s="8" t="s">
        <v>7</v>
      </c>
      <c r="C25" s="8" t="s">
        <v>18</v>
      </c>
      <c r="D25" s="8" t="s">
        <v>11</v>
      </c>
      <c r="E25" s="8">
        <v>2010</v>
      </c>
      <c r="F25" s="8">
        <v>7531</v>
      </c>
      <c r="G25" s="8">
        <v>477</v>
      </c>
      <c r="H25" s="52">
        <v>0</v>
      </c>
      <c r="I25" s="8">
        <v>605</v>
      </c>
      <c r="J25" s="8">
        <v>785</v>
      </c>
      <c r="K25" s="8">
        <v>1073</v>
      </c>
      <c r="L25" s="8">
        <v>1056</v>
      </c>
      <c r="M25" s="8">
        <v>1125</v>
      </c>
      <c r="N25" s="8">
        <v>1268</v>
      </c>
      <c r="O25" s="8">
        <v>1150</v>
      </c>
      <c r="P25" s="8">
        <v>605</v>
      </c>
      <c r="Q25" s="8">
        <v>225</v>
      </c>
      <c r="R25" s="8">
        <v>44</v>
      </c>
      <c r="S25" s="8">
        <v>72</v>
      </c>
      <c r="T25" s="52">
        <v>0</v>
      </c>
      <c r="U25" s="8">
        <v>7888</v>
      </c>
      <c r="V25" s="8">
        <v>120</v>
      </c>
      <c r="W25" s="8">
        <v>0</v>
      </c>
      <c r="X25" s="8">
        <v>4728</v>
      </c>
      <c r="Y25" s="8">
        <v>2258</v>
      </c>
      <c r="Z25" s="8">
        <v>1000</v>
      </c>
      <c r="AA25" s="8">
        <v>22</v>
      </c>
      <c r="AB25" s="8">
        <v>338</v>
      </c>
      <c r="AC25" s="8">
        <v>36</v>
      </c>
      <c r="AD25" s="8">
        <v>925</v>
      </c>
      <c r="AE25" s="8">
        <v>6709</v>
      </c>
      <c r="AF25" s="8">
        <v>454</v>
      </c>
      <c r="AG25" s="8">
        <v>7358</v>
      </c>
      <c r="AH25" s="8">
        <v>25</v>
      </c>
      <c r="AI25" s="8">
        <v>64</v>
      </c>
      <c r="AJ25" s="8">
        <v>1235</v>
      </c>
      <c r="AK25" s="8">
        <v>6773</v>
      </c>
      <c r="AL25" s="8">
        <v>107</v>
      </c>
      <c r="AM25" s="8">
        <v>0</v>
      </c>
      <c r="AN25" s="8">
        <v>8008</v>
      </c>
      <c r="AO25" s="41">
        <f t="shared" si="1"/>
        <v>0.94043456543456538</v>
      </c>
      <c r="AP25" s="41">
        <f t="shared" si="2"/>
        <v>5.9565434565434568E-2</v>
      </c>
      <c r="AQ25" s="41">
        <f t="shared" si="3"/>
        <v>0</v>
      </c>
      <c r="AR25" s="41">
        <f t="shared" si="4"/>
        <v>7.5549450549450545E-2</v>
      </c>
      <c r="AS25" s="41">
        <f t="shared" si="5"/>
        <v>9.8026973026973024E-2</v>
      </c>
      <c r="AT25" s="41">
        <f t="shared" si="6"/>
        <v>0.13399100899100899</v>
      </c>
      <c r="AU25" s="41">
        <f t="shared" si="7"/>
        <v>0.13186813186813187</v>
      </c>
      <c r="AV25" s="41">
        <f t="shared" si="8"/>
        <v>0.14048451548451549</v>
      </c>
      <c r="AW25" s="41">
        <f t="shared" si="9"/>
        <v>0.15834165834165834</v>
      </c>
      <c r="AX25" s="41">
        <f t="shared" si="10"/>
        <v>0.1436063936063936</v>
      </c>
      <c r="AY25" s="41">
        <f t="shared" si="11"/>
        <v>7.5549450549450545E-2</v>
      </c>
      <c r="AZ25" s="41">
        <f t="shared" si="12"/>
        <v>2.8096903096903096E-2</v>
      </c>
      <c r="BA25" s="41">
        <f t="shared" si="13"/>
        <v>5.4945054945054949E-3</v>
      </c>
      <c r="BB25" s="41">
        <f t="shared" si="14"/>
        <v>8.9910089910089919E-3</v>
      </c>
      <c r="BC25" s="41">
        <f t="shared" si="15"/>
        <v>0</v>
      </c>
      <c r="BD25" s="41">
        <f t="shared" si="16"/>
        <v>0.98501498501498497</v>
      </c>
      <c r="BE25" s="41">
        <f t="shared" si="17"/>
        <v>1.4985014985014986E-2</v>
      </c>
      <c r="BF25" s="41">
        <f t="shared" si="18"/>
        <v>0</v>
      </c>
      <c r="BG25" s="41">
        <f t="shared" si="19"/>
        <v>0.5904095904095904</v>
      </c>
      <c r="BH25" s="41">
        <f t="shared" si="20"/>
        <v>0.281968031968032</v>
      </c>
      <c r="BI25" s="41">
        <f t="shared" si="21"/>
        <v>0.12487512487512488</v>
      </c>
      <c r="BJ25" s="41">
        <f t="shared" si="22"/>
        <v>2.7472527472527475E-3</v>
      </c>
      <c r="BK25" s="41">
        <f t="shared" si="23"/>
        <v>4.2207792207792208E-2</v>
      </c>
      <c r="BL25" s="41">
        <f t="shared" si="24"/>
        <v>4.4955044955044959E-3</v>
      </c>
      <c r="BM25" s="41">
        <f t="shared" si="25"/>
        <v>0.11550949050949051</v>
      </c>
      <c r="BN25" s="41">
        <f t="shared" si="26"/>
        <v>0.8377872127872128</v>
      </c>
      <c r="BO25" s="41">
        <f t="shared" si="27"/>
        <v>5.6693306693306696E-2</v>
      </c>
      <c r="BP25" s="41">
        <f t="shared" si="28"/>
        <v>0.91883116883116878</v>
      </c>
      <c r="BQ25" s="41">
        <f t="shared" si="29"/>
        <v>3.121878121878122E-3</v>
      </c>
      <c r="BR25" s="41">
        <f t="shared" si="30"/>
        <v>7.992007992007992E-3</v>
      </c>
      <c r="BS25" s="41">
        <f t="shared" si="31"/>
        <v>0.15422077922077923</v>
      </c>
      <c r="BT25" s="41">
        <f t="shared" si="32"/>
        <v>0.84577922077922074</v>
      </c>
      <c r="BU25" s="41">
        <f t="shared" si="33"/>
        <v>1.3361638361638362E-2</v>
      </c>
      <c r="BV25" s="41">
        <f t="shared" si="34"/>
        <v>0</v>
      </c>
      <c r="BW25" s="41">
        <f t="shared" si="35"/>
        <v>1</v>
      </c>
      <c r="BX25" s="41" t="str">
        <f t="shared" si="36"/>
        <v>2010Registered nursesQuebec</v>
      </c>
      <c r="BY25" s="51">
        <f>VLOOKUP(BX25,'%workplace'!$A$1:$F$381,6,FALSE)</f>
        <v>66269</v>
      </c>
      <c r="BZ25" s="32">
        <f t="shared" si="37"/>
        <v>0.12084081546424422</v>
      </c>
    </row>
    <row r="26" spans="1:78" s="8" customFormat="1" hidden="1" x14ac:dyDescent="0.2">
      <c r="A26" s="8" t="str">
        <f t="shared" si="0"/>
        <v>2010Registered nursesQuebecNursing home/long-term care</v>
      </c>
      <c r="B26" s="8" t="s">
        <v>7</v>
      </c>
      <c r="C26" s="8" t="s">
        <v>18</v>
      </c>
      <c r="D26" s="8" t="s">
        <v>12</v>
      </c>
      <c r="E26" s="8">
        <v>2010</v>
      </c>
      <c r="F26" s="8">
        <v>7355</v>
      </c>
      <c r="G26" s="8">
        <v>748</v>
      </c>
      <c r="H26" s="52">
        <v>0</v>
      </c>
      <c r="I26" s="8">
        <v>491</v>
      </c>
      <c r="J26" s="8">
        <v>552</v>
      </c>
      <c r="K26" s="8">
        <v>811</v>
      </c>
      <c r="L26" s="8">
        <v>1000</v>
      </c>
      <c r="M26" s="8">
        <v>1319</v>
      </c>
      <c r="N26" s="8">
        <v>1725</v>
      </c>
      <c r="O26" s="8">
        <v>1286</v>
      </c>
      <c r="P26" s="8">
        <v>582</v>
      </c>
      <c r="Q26" s="8">
        <v>160</v>
      </c>
      <c r="R26" s="8">
        <v>27</v>
      </c>
      <c r="S26" s="8">
        <v>150</v>
      </c>
      <c r="T26" s="52">
        <v>0</v>
      </c>
      <c r="U26" s="8">
        <v>7814</v>
      </c>
      <c r="V26" s="8">
        <v>289</v>
      </c>
      <c r="W26" s="8">
        <v>0</v>
      </c>
      <c r="X26" s="8">
        <v>4400</v>
      </c>
      <c r="Y26" s="8">
        <v>3005</v>
      </c>
      <c r="Z26" s="8">
        <v>686</v>
      </c>
      <c r="AA26" s="8">
        <v>12</v>
      </c>
      <c r="AB26" s="8">
        <v>1179</v>
      </c>
      <c r="AC26" s="8">
        <v>52</v>
      </c>
      <c r="AD26" s="8">
        <v>498</v>
      </c>
      <c r="AE26" s="8">
        <v>6374</v>
      </c>
      <c r="AF26" s="8">
        <v>1315</v>
      </c>
      <c r="AG26" s="8">
        <v>6668</v>
      </c>
      <c r="AH26" s="8">
        <v>8</v>
      </c>
      <c r="AI26" s="8">
        <v>18</v>
      </c>
      <c r="AJ26" s="8">
        <v>2142</v>
      </c>
      <c r="AK26" s="8">
        <v>5961</v>
      </c>
      <c r="AL26" s="8">
        <v>94</v>
      </c>
      <c r="AM26" s="8">
        <v>0</v>
      </c>
      <c r="AN26" s="8">
        <v>8103</v>
      </c>
      <c r="AO26" s="41">
        <f t="shared" si="1"/>
        <v>0.90768851042823651</v>
      </c>
      <c r="AP26" s="41">
        <f t="shared" si="2"/>
        <v>9.231148957176355E-2</v>
      </c>
      <c r="AQ26" s="41">
        <f t="shared" si="3"/>
        <v>0</v>
      </c>
      <c r="AR26" s="41">
        <f t="shared" si="4"/>
        <v>6.0594841416759228E-2</v>
      </c>
      <c r="AS26" s="41">
        <f t="shared" si="5"/>
        <v>6.812291743798593E-2</v>
      </c>
      <c r="AT26" s="41">
        <f t="shared" si="6"/>
        <v>0.10008638775762063</v>
      </c>
      <c r="AU26" s="41">
        <f t="shared" si="7"/>
        <v>0.12341108231519191</v>
      </c>
      <c r="AV26" s="41">
        <f t="shared" si="8"/>
        <v>0.16277921757373812</v>
      </c>
      <c r="AW26" s="41">
        <f t="shared" si="9"/>
        <v>0.21288411699370605</v>
      </c>
      <c r="AX26" s="41">
        <f t="shared" si="10"/>
        <v>0.15870665185733679</v>
      </c>
      <c r="AY26" s="41">
        <f t="shared" si="11"/>
        <v>7.1825249907441685E-2</v>
      </c>
      <c r="AZ26" s="41">
        <f t="shared" si="12"/>
        <v>1.9745773170430705E-2</v>
      </c>
      <c r="BA26" s="41">
        <f t="shared" si="13"/>
        <v>3.3320992225101815E-3</v>
      </c>
      <c r="BB26" s="41">
        <f t="shared" si="14"/>
        <v>1.8511662347278787E-2</v>
      </c>
      <c r="BC26" s="41">
        <f t="shared" si="15"/>
        <v>0</v>
      </c>
      <c r="BD26" s="41">
        <f t="shared" si="16"/>
        <v>0.96433419721090952</v>
      </c>
      <c r="BE26" s="41">
        <f t="shared" si="17"/>
        <v>3.5665802789090463E-2</v>
      </c>
      <c r="BF26" s="41">
        <f t="shared" si="18"/>
        <v>0</v>
      </c>
      <c r="BG26" s="41">
        <f t="shared" si="19"/>
        <v>0.54300876218684435</v>
      </c>
      <c r="BH26" s="41">
        <f t="shared" si="20"/>
        <v>0.37085030235715166</v>
      </c>
      <c r="BI26" s="41">
        <f t="shared" si="21"/>
        <v>8.466000246822164E-2</v>
      </c>
      <c r="BJ26" s="41">
        <f t="shared" si="22"/>
        <v>1.4809329877823029E-3</v>
      </c>
      <c r="BK26" s="41">
        <f t="shared" si="23"/>
        <v>0.14550166604961126</v>
      </c>
      <c r="BL26" s="41">
        <f t="shared" si="24"/>
        <v>6.4173762803899793E-3</v>
      </c>
      <c r="BM26" s="41">
        <f t="shared" si="25"/>
        <v>6.1458718992965566E-2</v>
      </c>
      <c r="BN26" s="41">
        <f t="shared" si="26"/>
        <v>0.78662223867703318</v>
      </c>
      <c r="BO26" s="41">
        <f t="shared" si="27"/>
        <v>0.16228557324447734</v>
      </c>
      <c r="BP26" s="41">
        <f t="shared" si="28"/>
        <v>0.82290509687769964</v>
      </c>
      <c r="BQ26" s="41">
        <f t="shared" si="29"/>
        <v>9.8728865852153527E-4</v>
      </c>
      <c r="BR26" s="41">
        <f t="shared" si="30"/>
        <v>2.2213994816734544E-3</v>
      </c>
      <c r="BS26" s="41">
        <f t="shared" si="31"/>
        <v>0.26434653831914107</v>
      </c>
      <c r="BT26" s="41">
        <f t="shared" si="32"/>
        <v>0.73565346168085899</v>
      </c>
      <c r="BU26" s="41">
        <f t="shared" si="33"/>
        <v>1.1600641737628039E-2</v>
      </c>
      <c r="BV26" s="41">
        <f t="shared" si="34"/>
        <v>0</v>
      </c>
      <c r="BW26" s="41">
        <f t="shared" si="35"/>
        <v>1</v>
      </c>
      <c r="BX26" s="41" t="str">
        <f t="shared" si="36"/>
        <v>2010Registered nursesQuebec</v>
      </c>
      <c r="BY26" s="51">
        <f>VLOOKUP(BX26,'%workplace'!$A$1:$F$381,6,FALSE)</f>
        <v>66269</v>
      </c>
      <c r="BZ26" s="32">
        <f t="shared" si="37"/>
        <v>0.12227436659674962</v>
      </c>
    </row>
    <row r="27" spans="1:78" s="8" customFormat="1" hidden="1" x14ac:dyDescent="0.2">
      <c r="A27" s="8" t="str">
        <f t="shared" si="0"/>
        <v>2010Registered nursesQuebecHospital</v>
      </c>
      <c r="B27" s="8" t="s">
        <v>7</v>
      </c>
      <c r="C27" s="8" t="s">
        <v>18</v>
      </c>
      <c r="D27" s="8" t="s">
        <v>10</v>
      </c>
      <c r="E27" s="8">
        <v>2010</v>
      </c>
      <c r="F27" s="8">
        <v>33652</v>
      </c>
      <c r="G27" s="8">
        <v>3867</v>
      </c>
      <c r="H27" s="52">
        <v>0</v>
      </c>
      <c r="I27" s="8">
        <v>5388</v>
      </c>
      <c r="J27" s="8">
        <v>4823</v>
      </c>
      <c r="K27" s="8">
        <v>4088</v>
      </c>
      <c r="L27" s="8">
        <v>4572</v>
      </c>
      <c r="M27" s="8">
        <v>5005</v>
      </c>
      <c r="N27" s="8">
        <v>5889</v>
      </c>
      <c r="O27" s="8">
        <v>4224</v>
      </c>
      <c r="P27" s="8">
        <v>1187</v>
      </c>
      <c r="Q27" s="8">
        <v>246</v>
      </c>
      <c r="R27" s="8">
        <v>54</v>
      </c>
      <c r="S27" s="8">
        <v>2043</v>
      </c>
      <c r="T27" s="52">
        <v>0</v>
      </c>
      <c r="U27" s="8">
        <v>36405</v>
      </c>
      <c r="V27" s="8">
        <v>1114</v>
      </c>
      <c r="W27" s="8">
        <v>0</v>
      </c>
      <c r="X27" s="8">
        <v>22175</v>
      </c>
      <c r="Y27" s="8">
        <v>12910</v>
      </c>
      <c r="Z27" s="8">
        <v>2394</v>
      </c>
      <c r="AA27" s="8">
        <v>40</v>
      </c>
      <c r="AB27" s="8">
        <v>1574</v>
      </c>
      <c r="AC27" s="8">
        <v>109</v>
      </c>
      <c r="AD27" s="8">
        <v>2778</v>
      </c>
      <c r="AE27" s="8">
        <v>33058</v>
      </c>
      <c r="AF27" s="8">
        <v>1961</v>
      </c>
      <c r="AG27" s="8">
        <v>34605</v>
      </c>
      <c r="AH27" s="8">
        <v>58</v>
      </c>
      <c r="AI27" s="8">
        <v>521</v>
      </c>
      <c r="AJ27" s="8">
        <v>2137</v>
      </c>
      <c r="AK27" s="8">
        <v>35382</v>
      </c>
      <c r="AL27" s="8">
        <v>374</v>
      </c>
      <c r="AM27" s="8">
        <v>0</v>
      </c>
      <c r="AN27" s="8">
        <v>37519</v>
      </c>
      <c r="AO27" s="41">
        <f t="shared" si="1"/>
        <v>0.89693222100802261</v>
      </c>
      <c r="AP27" s="41">
        <f t="shared" si="2"/>
        <v>0.1030677789919774</v>
      </c>
      <c r="AQ27" s="41">
        <f t="shared" si="3"/>
        <v>0</v>
      </c>
      <c r="AR27" s="41">
        <f t="shared" si="4"/>
        <v>0.14360723899890723</v>
      </c>
      <c r="AS27" s="41">
        <f t="shared" si="5"/>
        <v>0.12854820224419627</v>
      </c>
      <c r="AT27" s="41">
        <f t="shared" si="6"/>
        <v>0.10895812788187319</v>
      </c>
      <c r="AU27" s="41">
        <f t="shared" si="7"/>
        <v>0.12185825848236893</v>
      </c>
      <c r="AV27" s="41">
        <f t="shared" si="8"/>
        <v>0.13339907780058105</v>
      </c>
      <c r="AW27" s="41">
        <f t="shared" si="9"/>
        <v>0.15696047336016419</v>
      </c>
      <c r="AX27" s="41">
        <f t="shared" si="10"/>
        <v>0.1125829579679629</v>
      </c>
      <c r="AY27" s="41">
        <f t="shared" si="11"/>
        <v>3.1637303766091848E-2</v>
      </c>
      <c r="AZ27" s="41">
        <f t="shared" si="12"/>
        <v>6.5566779498387488E-3</v>
      </c>
      <c r="BA27" s="41">
        <f t="shared" si="13"/>
        <v>1.4392707694767983E-3</v>
      </c>
      <c r="BB27" s="41">
        <f t="shared" si="14"/>
        <v>5.4452410778538872E-2</v>
      </c>
      <c r="BC27" s="41">
        <f t="shared" si="15"/>
        <v>0</v>
      </c>
      <c r="BD27" s="41">
        <f t="shared" si="16"/>
        <v>0.97030837708894158</v>
      </c>
      <c r="BE27" s="41">
        <f t="shared" si="17"/>
        <v>2.9691622911058396E-2</v>
      </c>
      <c r="BF27" s="41">
        <f t="shared" si="18"/>
        <v>0</v>
      </c>
      <c r="BG27" s="41">
        <f t="shared" si="19"/>
        <v>0.5910338761694075</v>
      </c>
      <c r="BH27" s="41">
        <f t="shared" si="20"/>
        <v>0.34409232655454569</v>
      </c>
      <c r="BI27" s="41">
        <f t="shared" si="21"/>
        <v>6.3807670780138062E-2</v>
      </c>
      <c r="BJ27" s="41">
        <f t="shared" si="22"/>
        <v>1.0661264959087396E-3</v>
      </c>
      <c r="BK27" s="41">
        <f t="shared" si="23"/>
        <v>4.1952077614008904E-2</v>
      </c>
      <c r="BL27" s="41">
        <f t="shared" si="24"/>
        <v>2.9051947013513154E-3</v>
      </c>
      <c r="BM27" s="41">
        <f t="shared" si="25"/>
        <v>7.4042485140861966E-2</v>
      </c>
      <c r="BN27" s="41">
        <f t="shared" si="26"/>
        <v>0.88110024254377783</v>
      </c>
      <c r="BO27" s="41">
        <f t="shared" si="27"/>
        <v>5.2266851461925959E-2</v>
      </c>
      <c r="BP27" s="41">
        <f t="shared" si="28"/>
        <v>0.92233268477304831</v>
      </c>
      <c r="BQ27" s="41">
        <f t="shared" si="29"/>
        <v>1.5458834190676723E-3</v>
      </c>
      <c r="BR27" s="41">
        <f t="shared" si="30"/>
        <v>1.3886297609211333E-2</v>
      </c>
      <c r="BS27" s="41">
        <f t="shared" si="31"/>
        <v>5.6957808043924411E-2</v>
      </c>
      <c r="BT27" s="41">
        <f t="shared" si="32"/>
        <v>0.94304219195607564</v>
      </c>
      <c r="BU27" s="41">
        <f t="shared" si="33"/>
        <v>9.9682827367467142E-3</v>
      </c>
      <c r="BV27" s="41">
        <f t="shared" si="34"/>
        <v>0</v>
      </c>
      <c r="BW27" s="41">
        <f t="shared" si="35"/>
        <v>1</v>
      </c>
      <c r="BX27" s="41" t="str">
        <f t="shared" si="36"/>
        <v>2010Registered nursesQuebec</v>
      </c>
      <c r="BY27" s="51">
        <f>VLOOKUP(BX27,'%workplace'!$A$1:$F$381,6,FALSE)</f>
        <v>66269</v>
      </c>
      <c r="BZ27" s="32">
        <f t="shared" si="37"/>
        <v>0.56616215726810426</v>
      </c>
    </row>
    <row r="28" spans="1:78" s="8" customFormat="1" hidden="1" x14ac:dyDescent="0.2">
      <c r="A28" s="8" t="str">
        <f t="shared" si="0"/>
        <v>2010Registered nursesQuebecOther places of work</v>
      </c>
      <c r="B28" s="8" t="s">
        <v>7</v>
      </c>
      <c r="C28" s="8" t="s">
        <v>18</v>
      </c>
      <c r="D28" s="8" t="s">
        <v>13</v>
      </c>
      <c r="E28" s="8">
        <v>2010</v>
      </c>
      <c r="F28" s="8">
        <v>11241</v>
      </c>
      <c r="G28" s="8">
        <v>1398</v>
      </c>
      <c r="H28" s="52">
        <v>0</v>
      </c>
      <c r="I28" s="8">
        <v>1292</v>
      </c>
      <c r="J28" s="8">
        <v>1427</v>
      </c>
      <c r="K28" s="8">
        <v>1498</v>
      </c>
      <c r="L28" s="8">
        <v>1592</v>
      </c>
      <c r="M28" s="8">
        <v>1578</v>
      </c>
      <c r="N28" s="8">
        <v>1630</v>
      </c>
      <c r="O28" s="8">
        <v>1440</v>
      </c>
      <c r="P28" s="8">
        <v>1063</v>
      </c>
      <c r="Q28" s="8">
        <v>476</v>
      </c>
      <c r="R28" s="8">
        <v>241</v>
      </c>
      <c r="S28" s="8">
        <v>402</v>
      </c>
      <c r="T28" s="52">
        <v>0</v>
      </c>
      <c r="U28" s="8">
        <v>12384</v>
      </c>
      <c r="V28" s="8">
        <v>255</v>
      </c>
      <c r="W28" s="8">
        <v>0</v>
      </c>
      <c r="X28" s="8">
        <v>6314</v>
      </c>
      <c r="Y28" s="8">
        <v>3410</v>
      </c>
      <c r="Z28" s="8">
        <v>2844</v>
      </c>
      <c r="AA28" s="8">
        <v>71</v>
      </c>
      <c r="AB28" s="8">
        <v>806</v>
      </c>
      <c r="AC28" s="8">
        <v>72</v>
      </c>
      <c r="AD28" s="8">
        <v>4914</v>
      </c>
      <c r="AE28" s="8">
        <v>6847</v>
      </c>
      <c r="AF28" s="8">
        <v>1508</v>
      </c>
      <c r="AG28" s="8">
        <v>8074</v>
      </c>
      <c r="AH28" s="8">
        <v>2406</v>
      </c>
      <c r="AI28" s="8">
        <v>374</v>
      </c>
      <c r="AJ28" s="8">
        <v>1534</v>
      </c>
      <c r="AK28" s="8">
        <v>11105</v>
      </c>
      <c r="AL28" s="8">
        <v>277</v>
      </c>
      <c r="AM28" s="8">
        <v>0</v>
      </c>
      <c r="AN28" s="8">
        <v>12639</v>
      </c>
      <c r="AO28" s="41">
        <f t="shared" si="1"/>
        <v>0.8893899833847615</v>
      </c>
      <c r="AP28" s="41">
        <f t="shared" si="2"/>
        <v>0.11061001661523855</v>
      </c>
      <c r="AQ28" s="41">
        <f t="shared" si="3"/>
        <v>0</v>
      </c>
      <c r="AR28" s="41">
        <f t="shared" si="4"/>
        <v>0.102223277158003</v>
      </c>
      <c r="AS28" s="41">
        <f t="shared" si="5"/>
        <v>0.11290450193844449</v>
      </c>
      <c r="AT28" s="41">
        <f t="shared" si="6"/>
        <v>0.11852203497112113</v>
      </c>
      <c r="AU28" s="41">
        <f t="shared" si="7"/>
        <v>0.12595933222565076</v>
      </c>
      <c r="AV28" s="41">
        <f t="shared" si="8"/>
        <v>0.12485164965582721</v>
      </c>
      <c r="AW28" s="41">
        <f t="shared" si="9"/>
        <v>0.12896589920088614</v>
      </c>
      <c r="AX28" s="41">
        <f t="shared" si="10"/>
        <v>0.11393306432470923</v>
      </c>
      <c r="AY28" s="41">
        <f t="shared" si="11"/>
        <v>8.410475512303188E-2</v>
      </c>
      <c r="AZ28" s="41">
        <f t="shared" si="12"/>
        <v>3.766120737400111E-2</v>
      </c>
      <c r="BA28" s="41">
        <f t="shared" si="13"/>
        <v>1.9067964237677031E-2</v>
      </c>
      <c r="BB28" s="41">
        <f t="shared" si="14"/>
        <v>3.1806313790647994E-2</v>
      </c>
      <c r="BC28" s="41">
        <f t="shared" si="15"/>
        <v>0</v>
      </c>
      <c r="BD28" s="41">
        <f t="shared" si="16"/>
        <v>0.97982435319249939</v>
      </c>
      <c r="BE28" s="41">
        <f t="shared" si="17"/>
        <v>2.0175646807500593E-2</v>
      </c>
      <c r="BF28" s="41">
        <f t="shared" si="18"/>
        <v>0</v>
      </c>
      <c r="BG28" s="41">
        <f t="shared" si="19"/>
        <v>0.49956483899042647</v>
      </c>
      <c r="BH28" s="41">
        <f t="shared" si="20"/>
        <v>0.26979982593559615</v>
      </c>
      <c r="BI28" s="41">
        <f t="shared" si="21"/>
        <v>0.22501780204130073</v>
      </c>
      <c r="BJ28" s="41">
        <f t="shared" si="22"/>
        <v>5.6175330326766358E-3</v>
      </c>
      <c r="BK28" s="41">
        <f t="shared" si="23"/>
        <v>6.3770867948413634E-2</v>
      </c>
      <c r="BL28" s="41">
        <f t="shared" si="24"/>
        <v>5.6966532162354613E-3</v>
      </c>
      <c r="BM28" s="41">
        <f t="shared" si="25"/>
        <v>0.38879658200807027</v>
      </c>
      <c r="BN28" s="41">
        <f t="shared" si="26"/>
        <v>0.54173589682728063</v>
      </c>
      <c r="BO28" s="41">
        <f t="shared" si="27"/>
        <v>0.1193132368067094</v>
      </c>
      <c r="BP28" s="41">
        <f t="shared" si="28"/>
        <v>0.63881636205395997</v>
      </c>
      <c r="BQ28" s="41">
        <f t="shared" si="29"/>
        <v>0.190363161642535</v>
      </c>
      <c r="BR28" s="41">
        <f t="shared" si="30"/>
        <v>2.959094865100087E-2</v>
      </c>
      <c r="BS28" s="41">
        <f t="shared" si="31"/>
        <v>0.12137036157923886</v>
      </c>
      <c r="BT28" s="41">
        <f t="shared" si="32"/>
        <v>0.87862963842076114</v>
      </c>
      <c r="BU28" s="41">
        <f t="shared" si="33"/>
        <v>2.1916290845794762E-2</v>
      </c>
      <c r="BV28" s="41">
        <f t="shared" si="34"/>
        <v>0</v>
      </c>
      <c r="BW28" s="41">
        <f t="shared" si="35"/>
        <v>1</v>
      </c>
      <c r="BX28" s="41" t="str">
        <f t="shared" si="36"/>
        <v>2010Registered nursesQuebec</v>
      </c>
      <c r="BY28" s="51">
        <f>VLOOKUP(BX28,'%workplace'!$A$1:$F$381,6,FALSE)</f>
        <v>66269</v>
      </c>
      <c r="BZ28" s="32">
        <f t="shared" si="37"/>
        <v>0.19072266067090193</v>
      </c>
    </row>
    <row r="29" spans="1:78" s="8" customFormat="1" hidden="1" x14ac:dyDescent="0.2">
      <c r="A29" s="8" t="str">
        <f t="shared" si="0"/>
        <v>2010Registered nursesOntarioAll places of work</v>
      </c>
      <c r="B29" s="8" t="s">
        <v>7</v>
      </c>
      <c r="C29" s="8" t="s">
        <v>19</v>
      </c>
      <c r="D29" s="8" t="s">
        <v>9</v>
      </c>
      <c r="E29" s="8">
        <v>2010</v>
      </c>
      <c r="F29" s="8">
        <v>89021</v>
      </c>
      <c r="G29" s="8">
        <v>4682</v>
      </c>
      <c r="H29" s="52">
        <v>0</v>
      </c>
      <c r="I29" s="8">
        <v>7484</v>
      </c>
      <c r="J29" s="8">
        <v>8143</v>
      </c>
      <c r="K29" s="8">
        <v>10329</v>
      </c>
      <c r="L29" s="8">
        <v>11603</v>
      </c>
      <c r="M29" s="8">
        <v>14163</v>
      </c>
      <c r="N29" s="8">
        <v>13138</v>
      </c>
      <c r="O29" s="8">
        <v>14204</v>
      </c>
      <c r="P29" s="8">
        <v>8709</v>
      </c>
      <c r="Q29" s="8">
        <v>3385</v>
      </c>
      <c r="R29" s="8">
        <v>870</v>
      </c>
      <c r="S29" s="8">
        <v>1673</v>
      </c>
      <c r="T29" s="8">
        <v>2</v>
      </c>
      <c r="U29" s="8">
        <v>82167</v>
      </c>
      <c r="V29" s="8">
        <v>11415</v>
      </c>
      <c r="W29" s="8">
        <v>121</v>
      </c>
      <c r="X29" s="8">
        <v>61370</v>
      </c>
      <c r="Y29" s="8">
        <v>24533</v>
      </c>
      <c r="Z29" s="8">
        <v>7800</v>
      </c>
      <c r="AA29" s="8">
        <v>0</v>
      </c>
      <c r="AB29" s="8">
        <v>5501</v>
      </c>
      <c r="AC29" s="8">
        <v>689</v>
      </c>
      <c r="AD29" s="8">
        <v>15343</v>
      </c>
      <c r="AE29" s="8">
        <v>72170</v>
      </c>
      <c r="AF29" s="8">
        <v>6561</v>
      </c>
      <c r="AG29" s="8">
        <v>84002</v>
      </c>
      <c r="AH29" s="8">
        <v>2189</v>
      </c>
      <c r="AI29" s="8">
        <v>0</v>
      </c>
      <c r="AJ29" s="8">
        <v>5472</v>
      </c>
      <c r="AK29" s="8">
        <v>88231</v>
      </c>
      <c r="AL29" s="8">
        <v>951</v>
      </c>
      <c r="AM29" s="8">
        <v>0</v>
      </c>
      <c r="AN29" s="8">
        <v>93703</v>
      </c>
      <c r="AO29" s="41">
        <f t="shared" si="1"/>
        <v>0.95003361685324905</v>
      </c>
      <c r="AP29" s="41">
        <f t="shared" si="2"/>
        <v>4.9966383146750906E-2</v>
      </c>
      <c r="AQ29" s="41">
        <f t="shared" si="3"/>
        <v>0</v>
      </c>
      <c r="AR29" s="41">
        <f t="shared" si="4"/>
        <v>7.9869374513089231E-2</v>
      </c>
      <c r="AS29" s="41">
        <f t="shared" si="5"/>
        <v>8.6902233653138108E-2</v>
      </c>
      <c r="AT29" s="41">
        <f t="shared" si="6"/>
        <v>0.11023126260631996</v>
      </c>
      <c r="AU29" s="41">
        <f t="shared" si="7"/>
        <v>0.12382741214262083</v>
      </c>
      <c r="AV29" s="41">
        <f t="shared" si="8"/>
        <v>0.15114777541807625</v>
      </c>
      <c r="AW29" s="41">
        <f t="shared" si="9"/>
        <v>0.14020895809098963</v>
      </c>
      <c r="AX29" s="41">
        <f t="shared" si="10"/>
        <v>0.15158532811115974</v>
      </c>
      <c r="AY29" s="41">
        <f t="shared" si="11"/>
        <v>9.2942595221070831E-2</v>
      </c>
      <c r="AZ29" s="41">
        <f t="shared" si="12"/>
        <v>3.6124777221647121E-2</v>
      </c>
      <c r="BA29" s="41">
        <f t="shared" si="13"/>
        <v>9.2846547068930561E-3</v>
      </c>
      <c r="BB29" s="41">
        <f t="shared" si="14"/>
        <v>1.7854284281186301E-2</v>
      </c>
      <c r="BC29" s="41">
        <f t="shared" si="15"/>
        <v>2.1344033808949554E-5</v>
      </c>
      <c r="BD29" s="41">
        <f t="shared" si="16"/>
        <v>0.87688761298997897</v>
      </c>
      <c r="BE29" s="41">
        <f t="shared" si="17"/>
        <v>0.12182107296457957</v>
      </c>
      <c r="BF29" s="41">
        <f t="shared" si="18"/>
        <v>1.2913140454414479E-3</v>
      </c>
      <c r="BG29" s="41">
        <f t="shared" si="19"/>
        <v>0.654941677427617</v>
      </c>
      <c r="BH29" s="41">
        <f t="shared" si="20"/>
        <v>0.2618165907174797</v>
      </c>
      <c r="BI29" s="41">
        <f t="shared" si="21"/>
        <v>8.3241731854903259E-2</v>
      </c>
      <c r="BJ29" s="41">
        <f t="shared" si="22"/>
        <v>0</v>
      </c>
      <c r="BK29" s="41">
        <f t="shared" si="23"/>
        <v>5.8706764991515746E-2</v>
      </c>
      <c r="BL29" s="41">
        <f t="shared" si="24"/>
        <v>7.353019647183121E-3</v>
      </c>
      <c r="BM29" s="41">
        <f t="shared" si="25"/>
        <v>0.16374075536535651</v>
      </c>
      <c r="BN29" s="41">
        <f t="shared" si="26"/>
        <v>0.77019945999594464</v>
      </c>
      <c r="BO29" s="41">
        <f t="shared" si="27"/>
        <v>7.0019102910259007E-2</v>
      </c>
      <c r="BP29" s="41">
        <f t="shared" si="28"/>
        <v>0.89647076400969017</v>
      </c>
      <c r="BQ29" s="41">
        <f t="shared" si="29"/>
        <v>2.3361045003895287E-2</v>
      </c>
      <c r="BR29" s="41">
        <f t="shared" si="30"/>
        <v>0</v>
      </c>
      <c r="BS29" s="41">
        <f t="shared" si="31"/>
        <v>5.8397276501285976E-2</v>
      </c>
      <c r="BT29" s="41">
        <f t="shared" si="32"/>
        <v>0.94160272349871399</v>
      </c>
      <c r="BU29" s="41">
        <f t="shared" si="33"/>
        <v>1.0149088076155513E-2</v>
      </c>
      <c r="BV29" s="41">
        <f t="shared" si="34"/>
        <v>0</v>
      </c>
      <c r="BW29" s="41">
        <f t="shared" si="35"/>
        <v>1</v>
      </c>
      <c r="BX29" s="41" t="str">
        <f t="shared" si="36"/>
        <v>2010Registered nursesOntario</v>
      </c>
      <c r="BY29" s="51">
        <f>VLOOKUP(BX29,'%workplace'!$A$1:$F$381,6,FALSE)</f>
        <v>93703</v>
      </c>
      <c r="BZ29" s="32">
        <f t="shared" si="37"/>
        <v>1</v>
      </c>
    </row>
    <row r="30" spans="1:78" s="8" customFormat="1" hidden="1" x14ac:dyDescent="0.2">
      <c r="A30" s="8" t="str">
        <f t="shared" si="0"/>
        <v>2010Registered nursesOntarioCommunity health</v>
      </c>
      <c r="B30" s="8" t="s">
        <v>7</v>
      </c>
      <c r="C30" s="8" t="s">
        <v>19</v>
      </c>
      <c r="D30" s="8" t="s">
        <v>11</v>
      </c>
      <c r="E30" s="8">
        <v>2010</v>
      </c>
      <c r="F30" s="8">
        <v>17021</v>
      </c>
      <c r="G30" s="8">
        <v>560</v>
      </c>
      <c r="H30" s="52">
        <v>0</v>
      </c>
      <c r="I30" s="8">
        <v>881</v>
      </c>
      <c r="J30" s="8">
        <v>1367</v>
      </c>
      <c r="K30" s="8">
        <v>1970</v>
      </c>
      <c r="L30" s="8">
        <v>2086</v>
      </c>
      <c r="M30" s="8">
        <v>2539</v>
      </c>
      <c r="N30" s="8">
        <v>2383</v>
      </c>
      <c r="O30" s="8">
        <v>2947</v>
      </c>
      <c r="P30" s="8">
        <v>2114</v>
      </c>
      <c r="Q30" s="8">
        <v>928</v>
      </c>
      <c r="R30" s="8">
        <v>259</v>
      </c>
      <c r="S30" s="8">
        <v>107</v>
      </c>
      <c r="T30" s="8">
        <v>0</v>
      </c>
      <c r="U30" s="8">
        <v>16079</v>
      </c>
      <c r="V30" s="8">
        <v>1484</v>
      </c>
      <c r="W30" s="8">
        <v>18</v>
      </c>
      <c r="X30" s="8">
        <v>10822</v>
      </c>
      <c r="Y30" s="8">
        <v>4673</v>
      </c>
      <c r="Z30" s="8">
        <v>2086</v>
      </c>
      <c r="AA30" s="8">
        <v>0</v>
      </c>
      <c r="AB30" s="8">
        <v>1279</v>
      </c>
      <c r="AC30" s="8">
        <v>187</v>
      </c>
      <c r="AD30" s="8">
        <v>5023</v>
      </c>
      <c r="AE30" s="8">
        <v>11092</v>
      </c>
      <c r="AF30" s="8">
        <v>3576</v>
      </c>
      <c r="AG30" s="8">
        <v>13586</v>
      </c>
      <c r="AH30" s="8">
        <v>219</v>
      </c>
      <c r="AI30" s="8">
        <v>0</v>
      </c>
      <c r="AJ30" s="8">
        <v>1312</v>
      </c>
      <c r="AK30" s="8">
        <v>16269</v>
      </c>
      <c r="AL30" s="8">
        <v>200</v>
      </c>
      <c r="AM30" s="8">
        <v>0</v>
      </c>
      <c r="AN30" s="8">
        <v>17581</v>
      </c>
      <c r="AO30" s="41">
        <f t="shared" si="1"/>
        <v>0.96814743188669583</v>
      </c>
      <c r="AP30" s="41">
        <f t="shared" si="2"/>
        <v>3.1852568113304135E-2</v>
      </c>
      <c r="AQ30" s="41">
        <f t="shared" si="3"/>
        <v>0</v>
      </c>
      <c r="AR30" s="41">
        <f t="shared" si="4"/>
        <v>5.0110915192537402E-2</v>
      </c>
      <c r="AS30" s="41">
        <f t="shared" si="5"/>
        <v>7.7754393948012063E-2</v>
      </c>
      <c r="AT30" s="41">
        <f t="shared" si="6"/>
        <v>0.11205278425573062</v>
      </c>
      <c r="AU30" s="41">
        <f t="shared" si="7"/>
        <v>0.11865081622205791</v>
      </c>
      <c r="AV30" s="41">
        <f t="shared" si="8"/>
        <v>0.1444172686422843</v>
      </c>
      <c r="AW30" s="41">
        <f t="shared" si="9"/>
        <v>0.13554405323929242</v>
      </c>
      <c r="AX30" s="41">
        <f t="shared" si="10"/>
        <v>0.16762413969626302</v>
      </c>
      <c r="AY30" s="41">
        <f t="shared" si="11"/>
        <v>0.12024344462772311</v>
      </c>
      <c r="AZ30" s="41">
        <f t="shared" si="12"/>
        <v>5.2784255730618283E-2</v>
      </c>
      <c r="BA30" s="41">
        <f t="shared" si="13"/>
        <v>1.4731812752403163E-2</v>
      </c>
      <c r="BB30" s="41">
        <f t="shared" si="14"/>
        <v>6.0861156930777545E-3</v>
      </c>
      <c r="BC30" s="41">
        <f t="shared" si="15"/>
        <v>0</v>
      </c>
      <c r="BD30" s="41">
        <f t="shared" si="16"/>
        <v>0.91456686195324499</v>
      </c>
      <c r="BE30" s="41">
        <f t="shared" si="17"/>
        <v>8.4409305500255952E-2</v>
      </c>
      <c r="BF30" s="41">
        <f t="shared" si="18"/>
        <v>1.0238325464990614E-3</v>
      </c>
      <c r="BG30" s="41">
        <f t="shared" si="19"/>
        <v>0.61555087878960246</v>
      </c>
      <c r="BH30" s="41">
        <f t="shared" si="20"/>
        <v>0.26579830498833967</v>
      </c>
      <c r="BI30" s="41">
        <f t="shared" si="21"/>
        <v>0.11865081622205791</v>
      </c>
      <c r="BJ30" s="41">
        <f t="shared" si="22"/>
        <v>0</v>
      </c>
      <c r="BK30" s="41">
        <f t="shared" si="23"/>
        <v>7.2748990387349985E-2</v>
      </c>
      <c r="BL30" s="41">
        <f t="shared" si="24"/>
        <v>1.0636482566406917E-2</v>
      </c>
      <c r="BM30" s="41">
        <f t="shared" si="25"/>
        <v>0.28570616005915478</v>
      </c>
      <c r="BN30" s="41">
        <f t="shared" si="26"/>
        <v>0.6309083669870883</v>
      </c>
      <c r="BO30" s="41">
        <f t="shared" si="27"/>
        <v>0.20340139923781356</v>
      </c>
      <c r="BP30" s="41">
        <f t="shared" si="28"/>
        <v>0.77276605426312495</v>
      </c>
      <c r="BQ30" s="41">
        <f t="shared" si="29"/>
        <v>1.2456629315738581E-2</v>
      </c>
      <c r="BR30" s="41">
        <f t="shared" si="30"/>
        <v>0</v>
      </c>
      <c r="BS30" s="41">
        <f t="shared" si="31"/>
        <v>7.4626016722598262E-2</v>
      </c>
      <c r="BT30" s="41">
        <f t="shared" si="32"/>
        <v>0.92537398327740172</v>
      </c>
      <c r="BU30" s="41">
        <f t="shared" si="33"/>
        <v>1.1375917183322905E-2</v>
      </c>
      <c r="BV30" s="41">
        <f t="shared" si="34"/>
        <v>0</v>
      </c>
      <c r="BW30" s="41">
        <f t="shared" si="35"/>
        <v>1</v>
      </c>
      <c r="BX30" s="41" t="str">
        <f t="shared" si="36"/>
        <v>2010Registered nursesOntario</v>
      </c>
      <c r="BY30" s="51">
        <f>VLOOKUP(BX30,'%workplace'!$A$1:$F$381,6,FALSE)</f>
        <v>93703</v>
      </c>
      <c r="BZ30" s="32">
        <f t="shared" si="37"/>
        <v>0.18762472919757106</v>
      </c>
    </row>
    <row r="31" spans="1:78" s="8" customFormat="1" hidden="1" x14ac:dyDescent="0.2">
      <c r="A31" s="8" t="str">
        <f t="shared" si="0"/>
        <v>2010Registered nursesOntarioNursing home/long-term care</v>
      </c>
      <c r="B31" s="8" t="s">
        <v>7</v>
      </c>
      <c r="C31" s="8" t="s">
        <v>19</v>
      </c>
      <c r="D31" s="8" t="s">
        <v>12</v>
      </c>
      <c r="E31" s="8">
        <v>2010</v>
      </c>
      <c r="F31" s="8">
        <v>7511</v>
      </c>
      <c r="G31" s="8">
        <v>299</v>
      </c>
      <c r="H31" s="52">
        <v>0</v>
      </c>
      <c r="I31" s="8">
        <v>219</v>
      </c>
      <c r="J31" s="8">
        <v>363</v>
      </c>
      <c r="K31" s="8">
        <v>874</v>
      </c>
      <c r="L31" s="8">
        <v>920</v>
      </c>
      <c r="M31" s="8">
        <v>992</v>
      </c>
      <c r="N31" s="8">
        <v>1200</v>
      </c>
      <c r="O31" s="8">
        <v>1471</v>
      </c>
      <c r="P31" s="8">
        <v>1081</v>
      </c>
      <c r="Q31" s="8">
        <v>509</v>
      </c>
      <c r="R31" s="8">
        <v>135</v>
      </c>
      <c r="S31" s="8">
        <v>45</v>
      </c>
      <c r="T31" s="8">
        <v>1</v>
      </c>
      <c r="U31" s="8">
        <v>6024</v>
      </c>
      <c r="V31" s="8">
        <v>1758</v>
      </c>
      <c r="W31" s="8">
        <v>28</v>
      </c>
      <c r="X31" s="8">
        <v>4951</v>
      </c>
      <c r="Y31" s="8">
        <v>2279</v>
      </c>
      <c r="Z31" s="8">
        <v>580</v>
      </c>
      <c r="AA31" s="8">
        <v>0</v>
      </c>
      <c r="AB31" s="8">
        <v>1559</v>
      </c>
      <c r="AC31" s="8">
        <v>75</v>
      </c>
      <c r="AD31" s="8">
        <v>802</v>
      </c>
      <c r="AE31" s="8">
        <v>5374</v>
      </c>
      <c r="AF31" s="8">
        <v>627</v>
      </c>
      <c r="AG31" s="8">
        <v>7041</v>
      </c>
      <c r="AH31" s="8">
        <v>62</v>
      </c>
      <c r="AI31" s="8">
        <v>0</v>
      </c>
      <c r="AJ31" s="8">
        <v>1123</v>
      </c>
      <c r="AK31" s="8">
        <v>6687</v>
      </c>
      <c r="AL31" s="8">
        <v>80</v>
      </c>
      <c r="AM31" s="8">
        <v>0</v>
      </c>
      <c r="AN31" s="8">
        <v>7810</v>
      </c>
      <c r="AO31" s="41">
        <f t="shared" si="1"/>
        <v>0.9617157490396927</v>
      </c>
      <c r="AP31" s="41">
        <f t="shared" si="2"/>
        <v>3.8284250960307298E-2</v>
      </c>
      <c r="AQ31" s="41">
        <f t="shared" si="3"/>
        <v>0</v>
      </c>
      <c r="AR31" s="41">
        <f t="shared" si="4"/>
        <v>2.8040973111395646E-2</v>
      </c>
      <c r="AS31" s="41">
        <f t="shared" si="5"/>
        <v>4.647887323943662E-2</v>
      </c>
      <c r="AT31" s="41">
        <f t="shared" si="6"/>
        <v>0.1119078104993598</v>
      </c>
      <c r="AU31" s="41">
        <f t="shared" si="7"/>
        <v>0.117797695262484</v>
      </c>
      <c r="AV31" s="41">
        <f t="shared" si="8"/>
        <v>0.12701664532650447</v>
      </c>
      <c r="AW31" s="41">
        <f t="shared" si="9"/>
        <v>0.15364916773367476</v>
      </c>
      <c r="AX31" s="41">
        <f t="shared" si="10"/>
        <v>0.188348271446863</v>
      </c>
      <c r="AY31" s="41">
        <f t="shared" si="11"/>
        <v>0.1384122919334187</v>
      </c>
      <c r="AZ31" s="41">
        <f t="shared" si="12"/>
        <v>6.5172855313700387E-2</v>
      </c>
      <c r="BA31" s="41">
        <f t="shared" si="13"/>
        <v>1.7285531370038413E-2</v>
      </c>
      <c r="BB31" s="41">
        <f t="shared" si="14"/>
        <v>5.7618437900128043E-3</v>
      </c>
      <c r="BC31" s="41">
        <f t="shared" si="15"/>
        <v>1.2804097311139564E-4</v>
      </c>
      <c r="BD31" s="41">
        <f t="shared" si="16"/>
        <v>0.77131882202304736</v>
      </c>
      <c r="BE31" s="41">
        <f t="shared" si="17"/>
        <v>0.22509603072983356</v>
      </c>
      <c r="BF31" s="41">
        <f t="shared" si="18"/>
        <v>3.5851472471190781E-3</v>
      </c>
      <c r="BG31" s="41">
        <f t="shared" si="19"/>
        <v>0.63393085787451986</v>
      </c>
      <c r="BH31" s="41">
        <f t="shared" si="20"/>
        <v>0.29180537772087067</v>
      </c>
      <c r="BI31" s="41">
        <f t="shared" si="21"/>
        <v>7.4263764404609481E-2</v>
      </c>
      <c r="BJ31" s="41">
        <f t="shared" si="22"/>
        <v>0</v>
      </c>
      <c r="BK31" s="41">
        <f t="shared" si="23"/>
        <v>0.1996158770806658</v>
      </c>
      <c r="BL31" s="41">
        <f t="shared" si="24"/>
        <v>9.6030729833546727E-3</v>
      </c>
      <c r="BM31" s="41">
        <f t="shared" si="25"/>
        <v>0.10268886043533931</v>
      </c>
      <c r="BN31" s="41">
        <f t="shared" si="26"/>
        <v>0.68809218950064022</v>
      </c>
      <c r="BO31" s="41">
        <f t="shared" si="27"/>
        <v>8.0281690140845074E-2</v>
      </c>
      <c r="BP31" s="41">
        <f t="shared" si="28"/>
        <v>0.90153649167733674</v>
      </c>
      <c r="BQ31" s="41">
        <f t="shared" si="29"/>
        <v>7.9385403329065296E-3</v>
      </c>
      <c r="BR31" s="41">
        <f t="shared" si="30"/>
        <v>0</v>
      </c>
      <c r="BS31" s="41">
        <f t="shared" si="31"/>
        <v>0.14379001280409731</v>
      </c>
      <c r="BT31" s="41">
        <f t="shared" si="32"/>
        <v>0.85620998719590269</v>
      </c>
      <c r="BU31" s="41">
        <f t="shared" si="33"/>
        <v>1.0243277848911651E-2</v>
      </c>
      <c r="BV31" s="41">
        <f t="shared" si="34"/>
        <v>0</v>
      </c>
      <c r="BW31" s="41">
        <f t="shared" si="35"/>
        <v>1</v>
      </c>
      <c r="BX31" s="41" t="str">
        <f t="shared" si="36"/>
        <v>2010Registered nursesOntario</v>
      </c>
      <c r="BY31" s="51">
        <f>VLOOKUP(BX31,'%workplace'!$A$1:$F$381,6,FALSE)</f>
        <v>93703</v>
      </c>
      <c r="BZ31" s="32">
        <f t="shared" si="37"/>
        <v>8.3348452023948E-2</v>
      </c>
    </row>
    <row r="32" spans="1:78" s="8" customFormat="1" hidden="1" x14ac:dyDescent="0.2">
      <c r="A32" s="8" t="str">
        <f t="shared" si="0"/>
        <v>2010Registered nursesOntarioHospital</v>
      </c>
      <c r="B32" s="8" t="s">
        <v>7</v>
      </c>
      <c r="C32" s="8" t="s">
        <v>19</v>
      </c>
      <c r="D32" s="8" t="s">
        <v>10</v>
      </c>
      <c r="E32" s="8">
        <v>2010</v>
      </c>
      <c r="F32" s="8">
        <v>57387</v>
      </c>
      <c r="G32" s="8">
        <v>3503</v>
      </c>
      <c r="H32" s="52">
        <v>0</v>
      </c>
      <c r="I32" s="8">
        <v>6191</v>
      </c>
      <c r="J32" s="8">
        <v>6059</v>
      </c>
      <c r="K32" s="8">
        <v>6875</v>
      </c>
      <c r="L32" s="8">
        <v>7811</v>
      </c>
      <c r="M32" s="8">
        <v>9557</v>
      </c>
      <c r="N32" s="8">
        <v>8451</v>
      </c>
      <c r="O32" s="8">
        <v>8384</v>
      </c>
      <c r="P32" s="8">
        <v>4411</v>
      </c>
      <c r="Q32" s="8">
        <v>1395</v>
      </c>
      <c r="R32" s="8">
        <v>253</v>
      </c>
      <c r="S32" s="8">
        <v>1502</v>
      </c>
      <c r="T32" s="8">
        <v>1</v>
      </c>
      <c r="U32" s="8">
        <v>53240</v>
      </c>
      <c r="V32" s="8">
        <v>7586</v>
      </c>
      <c r="W32" s="8">
        <v>64</v>
      </c>
      <c r="X32" s="8">
        <v>40999</v>
      </c>
      <c r="Y32" s="8">
        <v>15556</v>
      </c>
      <c r="Z32" s="8">
        <v>4335</v>
      </c>
      <c r="AA32" s="8">
        <v>0</v>
      </c>
      <c r="AB32" s="8">
        <v>2259</v>
      </c>
      <c r="AC32" s="8">
        <v>208</v>
      </c>
      <c r="AD32" s="8">
        <v>5124</v>
      </c>
      <c r="AE32" s="8">
        <v>53299</v>
      </c>
      <c r="AF32" s="8">
        <v>1478</v>
      </c>
      <c r="AG32" s="8">
        <v>58551</v>
      </c>
      <c r="AH32" s="8">
        <v>422</v>
      </c>
      <c r="AI32" s="8">
        <v>0</v>
      </c>
      <c r="AJ32" s="8">
        <v>2664</v>
      </c>
      <c r="AK32" s="8">
        <v>58226</v>
      </c>
      <c r="AL32" s="8">
        <v>439</v>
      </c>
      <c r="AM32" s="8">
        <v>0</v>
      </c>
      <c r="AN32" s="8">
        <v>60890</v>
      </c>
      <c r="AO32" s="41">
        <f t="shared" si="1"/>
        <v>0.94247002791919854</v>
      </c>
      <c r="AP32" s="41">
        <f t="shared" si="2"/>
        <v>5.7529972080801448E-2</v>
      </c>
      <c r="AQ32" s="41">
        <f t="shared" si="3"/>
        <v>0</v>
      </c>
      <c r="AR32" s="41">
        <f t="shared" si="4"/>
        <v>0.10167515191328626</v>
      </c>
      <c r="AS32" s="41">
        <f t="shared" si="5"/>
        <v>9.9507308260798163E-2</v>
      </c>
      <c r="AT32" s="41">
        <f t="shared" si="6"/>
        <v>0.11290852356708819</v>
      </c>
      <c r="AU32" s="41">
        <f t="shared" si="7"/>
        <v>0.12828050583018558</v>
      </c>
      <c r="AV32" s="41">
        <f t="shared" si="8"/>
        <v>0.15695516505173263</v>
      </c>
      <c r="AW32" s="41">
        <f t="shared" si="9"/>
        <v>0.13879126293315816</v>
      </c>
      <c r="AX32" s="41">
        <f t="shared" si="10"/>
        <v>0.13769091804894071</v>
      </c>
      <c r="AY32" s="41">
        <f t="shared" si="11"/>
        <v>7.2442108720643786E-2</v>
      </c>
      <c r="AZ32" s="41">
        <f t="shared" si="12"/>
        <v>2.2910165872885531E-2</v>
      </c>
      <c r="BA32" s="41">
        <f t="shared" si="13"/>
        <v>4.155033667268845E-3</v>
      </c>
      <c r="BB32" s="41">
        <f t="shared" si="14"/>
        <v>2.4667433076038758E-2</v>
      </c>
      <c r="BC32" s="41">
        <f t="shared" si="15"/>
        <v>1.6423057973394645E-5</v>
      </c>
      <c r="BD32" s="41">
        <f t="shared" si="16"/>
        <v>0.87436360650353095</v>
      </c>
      <c r="BE32" s="41">
        <f t="shared" si="17"/>
        <v>0.12458531778617178</v>
      </c>
      <c r="BF32" s="41">
        <f t="shared" si="18"/>
        <v>1.0510757102972573E-3</v>
      </c>
      <c r="BG32" s="41">
        <f t="shared" si="19"/>
        <v>0.67332895385120706</v>
      </c>
      <c r="BH32" s="41">
        <f t="shared" si="20"/>
        <v>0.25547708983412709</v>
      </c>
      <c r="BI32" s="41">
        <f t="shared" si="21"/>
        <v>7.1193956314665796E-2</v>
      </c>
      <c r="BJ32" s="41">
        <f t="shared" si="22"/>
        <v>0</v>
      </c>
      <c r="BK32" s="41">
        <f t="shared" si="23"/>
        <v>3.7099687961898505E-2</v>
      </c>
      <c r="BL32" s="41">
        <f t="shared" si="24"/>
        <v>3.4159960584660863E-3</v>
      </c>
      <c r="BM32" s="41">
        <f t="shared" si="25"/>
        <v>8.4151749055674172E-2</v>
      </c>
      <c r="BN32" s="41">
        <f t="shared" si="26"/>
        <v>0.87533256692396122</v>
      </c>
      <c r="BO32" s="41">
        <f t="shared" si="27"/>
        <v>2.4273279684677285E-2</v>
      </c>
      <c r="BP32" s="41">
        <f t="shared" si="28"/>
        <v>0.96158646740022991</v>
      </c>
      <c r="BQ32" s="41">
        <f t="shared" si="29"/>
        <v>6.9305304647725406E-3</v>
      </c>
      <c r="BR32" s="41">
        <f t="shared" si="30"/>
        <v>0</v>
      </c>
      <c r="BS32" s="41">
        <f t="shared" si="31"/>
        <v>4.3751026441123338E-2</v>
      </c>
      <c r="BT32" s="41">
        <f t="shared" si="32"/>
        <v>0.95624897355887661</v>
      </c>
      <c r="BU32" s="41">
        <f t="shared" si="33"/>
        <v>7.2097224503202498E-3</v>
      </c>
      <c r="BV32" s="41">
        <f t="shared" si="34"/>
        <v>0</v>
      </c>
      <c r="BW32" s="41">
        <f t="shared" si="35"/>
        <v>1</v>
      </c>
      <c r="BX32" s="41" t="str">
        <f t="shared" si="36"/>
        <v>2010Registered nursesOntario</v>
      </c>
      <c r="BY32" s="51">
        <f>VLOOKUP(BX32,'%workplace'!$A$1:$F$381,6,FALSE)</f>
        <v>93703</v>
      </c>
      <c r="BZ32" s="32">
        <f t="shared" si="37"/>
        <v>0.6498191093134692</v>
      </c>
    </row>
    <row r="33" spans="1:78" s="8" customFormat="1" hidden="1" x14ac:dyDescent="0.2">
      <c r="A33" s="8" t="str">
        <f t="shared" si="0"/>
        <v>2010Registered nursesOntarioOther places of work</v>
      </c>
      <c r="B33" s="8" t="s">
        <v>7</v>
      </c>
      <c r="C33" s="8" t="s">
        <v>19</v>
      </c>
      <c r="D33" s="8" t="s">
        <v>13</v>
      </c>
      <c r="E33" s="8">
        <v>2010</v>
      </c>
      <c r="F33" s="8">
        <v>6106</v>
      </c>
      <c r="G33" s="8">
        <v>289</v>
      </c>
      <c r="H33" s="52">
        <v>0</v>
      </c>
      <c r="I33" s="8">
        <v>162</v>
      </c>
      <c r="J33" s="8">
        <v>314</v>
      </c>
      <c r="K33" s="8">
        <v>516</v>
      </c>
      <c r="L33" s="8">
        <v>676</v>
      </c>
      <c r="M33" s="8">
        <v>952</v>
      </c>
      <c r="N33" s="8">
        <v>961</v>
      </c>
      <c r="O33" s="8">
        <v>1199</v>
      </c>
      <c r="P33" s="8">
        <v>975</v>
      </c>
      <c r="Q33" s="8">
        <v>453</v>
      </c>
      <c r="R33" s="8">
        <v>174</v>
      </c>
      <c r="S33" s="8">
        <v>13</v>
      </c>
      <c r="T33" s="8">
        <v>0</v>
      </c>
      <c r="U33" s="8">
        <v>5962</v>
      </c>
      <c r="V33" s="8">
        <v>424</v>
      </c>
      <c r="W33" s="8">
        <v>9</v>
      </c>
      <c r="X33" s="8">
        <v>4080</v>
      </c>
      <c r="Y33" s="8">
        <v>1673</v>
      </c>
      <c r="Z33" s="8">
        <v>642</v>
      </c>
      <c r="AA33" s="8">
        <v>0</v>
      </c>
      <c r="AB33" s="8">
        <v>368</v>
      </c>
      <c r="AC33" s="8">
        <v>80</v>
      </c>
      <c r="AD33" s="8">
        <v>4193</v>
      </c>
      <c r="AE33" s="8">
        <v>1754</v>
      </c>
      <c r="AF33" s="8">
        <v>835</v>
      </c>
      <c r="AG33" s="8">
        <v>4033</v>
      </c>
      <c r="AH33" s="8">
        <v>1452</v>
      </c>
      <c r="AI33" s="8">
        <v>0</v>
      </c>
      <c r="AJ33" s="8">
        <v>308</v>
      </c>
      <c r="AK33" s="8">
        <v>6087</v>
      </c>
      <c r="AL33" s="8">
        <v>75</v>
      </c>
      <c r="AM33" s="8">
        <v>0</v>
      </c>
      <c r="AN33" s="8">
        <v>6395</v>
      </c>
      <c r="AO33" s="41">
        <f t="shared" si="1"/>
        <v>0.95480844409695076</v>
      </c>
      <c r="AP33" s="41">
        <f t="shared" si="2"/>
        <v>4.5191555903049255E-2</v>
      </c>
      <c r="AQ33" s="41">
        <f t="shared" si="3"/>
        <v>0</v>
      </c>
      <c r="AR33" s="41">
        <f t="shared" si="4"/>
        <v>2.5332290852228302E-2</v>
      </c>
      <c r="AS33" s="41">
        <f t="shared" si="5"/>
        <v>4.9100860046911651E-2</v>
      </c>
      <c r="AT33" s="41">
        <f t="shared" si="6"/>
        <v>8.0688037529319787E-2</v>
      </c>
      <c r="AU33" s="41">
        <f t="shared" si="7"/>
        <v>0.10570758405003909</v>
      </c>
      <c r="AV33" s="41">
        <f t="shared" si="8"/>
        <v>0.14886630179827989</v>
      </c>
      <c r="AW33" s="41">
        <f t="shared" si="9"/>
        <v>0.15027365129007036</v>
      </c>
      <c r="AX33" s="41">
        <f t="shared" si="10"/>
        <v>0.18749022673964033</v>
      </c>
      <c r="AY33" s="41">
        <f t="shared" si="11"/>
        <v>0.1524628616106333</v>
      </c>
      <c r="AZ33" s="41">
        <f t="shared" si="12"/>
        <v>7.0836591086786554E-2</v>
      </c>
      <c r="BA33" s="41">
        <f t="shared" si="13"/>
        <v>2.7208756841282253E-2</v>
      </c>
      <c r="BB33" s="41">
        <f t="shared" si="14"/>
        <v>2.0328381548084442E-3</v>
      </c>
      <c r="BC33" s="41">
        <f t="shared" si="15"/>
        <v>0</v>
      </c>
      <c r="BD33" s="41">
        <f t="shared" si="16"/>
        <v>0.93229085222830332</v>
      </c>
      <c r="BE33" s="41">
        <f t="shared" si="17"/>
        <v>6.6301798279906177E-2</v>
      </c>
      <c r="BF33" s="41">
        <f t="shared" si="18"/>
        <v>1.4073494917904612E-3</v>
      </c>
      <c r="BG33" s="41">
        <f t="shared" si="19"/>
        <v>0.63799843627834241</v>
      </c>
      <c r="BH33" s="41">
        <f t="shared" si="20"/>
        <v>0.2616106333072713</v>
      </c>
      <c r="BI33" s="41">
        <f t="shared" si="21"/>
        <v>0.10039093041438624</v>
      </c>
      <c r="BJ33" s="41">
        <f t="shared" si="22"/>
        <v>0</v>
      </c>
      <c r="BK33" s="41">
        <f t="shared" si="23"/>
        <v>5.7544956997654419E-2</v>
      </c>
      <c r="BL33" s="41">
        <f t="shared" si="24"/>
        <v>1.2509773260359656E-2</v>
      </c>
      <c r="BM33" s="41">
        <f t="shared" si="25"/>
        <v>0.65566849100860047</v>
      </c>
      <c r="BN33" s="41">
        <f t="shared" si="26"/>
        <v>0.27427677873338546</v>
      </c>
      <c r="BO33" s="41">
        <f t="shared" si="27"/>
        <v>0.1305707584050039</v>
      </c>
      <c r="BP33" s="41">
        <f t="shared" si="28"/>
        <v>0.63064894448788111</v>
      </c>
      <c r="BQ33" s="41">
        <f t="shared" si="29"/>
        <v>0.22705238467552777</v>
      </c>
      <c r="BR33" s="41">
        <f t="shared" si="30"/>
        <v>0</v>
      </c>
      <c r="BS33" s="41">
        <f t="shared" si="31"/>
        <v>4.8162627052384673E-2</v>
      </c>
      <c r="BT33" s="41">
        <f t="shared" si="32"/>
        <v>0.95183737294761528</v>
      </c>
      <c r="BU33" s="41">
        <f t="shared" si="33"/>
        <v>1.1727912431587178E-2</v>
      </c>
      <c r="BV33" s="41">
        <f t="shared" si="34"/>
        <v>0</v>
      </c>
      <c r="BW33" s="41">
        <f t="shared" si="35"/>
        <v>1</v>
      </c>
      <c r="BX33" s="41" t="str">
        <f t="shared" si="36"/>
        <v>2010Registered nursesOntario</v>
      </c>
      <c r="BY33" s="51">
        <f>VLOOKUP(BX33,'%workplace'!$A$1:$F$381,6,FALSE)</f>
        <v>93703</v>
      </c>
      <c r="BZ33" s="32">
        <f t="shared" si="37"/>
        <v>6.8247548104116193E-2</v>
      </c>
    </row>
    <row r="34" spans="1:78" s="8" customFormat="1" hidden="1" x14ac:dyDescent="0.2">
      <c r="A34" s="8" t="str">
        <f t="shared" si="0"/>
        <v>2010Registered nursesOntarioUnknown places of work</v>
      </c>
      <c r="B34" s="8" t="s">
        <v>7</v>
      </c>
      <c r="C34" s="8" t="s">
        <v>19</v>
      </c>
      <c r="D34" s="8" t="s">
        <v>49</v>
      </c>
      <c r="E34" s="8">
        <v>2010</v>
      </c>
      <c r="F34" s="8">
        <v>996</v>
      </c>
      <c r="G34" s="8">
        <v>31</v>
      </c>
      <c r="H34" s="52">
        <v>0</v>
      </c>
      <c r="I34" s="8">
        <v>31</v>
      </c>
      <c r="J34" s="8">
        <v>40</v>
      </c>
      <c r="K34" s="8">
        <v>94</v>
      </c>
      <c r="L34" s="8">
        <v>110</v>
      </c>
      <c r="M34" s="8">
        <v>123</v>
      </c>
      <c r="N34" s="8">
        <v>143</v>
      </c>
      <c r="O34" s="8">
        <v>203</v>
      </c>
      <c r="P34" s="8">
        <v>128</v>
      </c>
      <c r="Q34" s="8">
        <v>100</v>
      </c>
      <c r="R34" s="8">
        <v>49</v>
      </c>
      <c r="S34" s="8">
        <v>6</v>
      </c>
      <c r="T34" s="8">
        <v>0</v>
      </c>
      <c r="U34" s="8">
        <v>862</v>
      </c>
      <c r="V34" s="8">
        <v>163</v>
      </c>
      <c r="W34" s="8">
        <v>2</v>
      </c>
      <c r="X34" s="8">
        <v>518</v>
      </c>
      <c r="Y34" s="8">
        <v>352</v>
      </c>
      <c r="Z34" s="8">
        <v>157</v>
      </c>
      <c r="AA34" s="8">
        <v>0</v>
      </c>
      <c r="AB34" s="8">
        <v>36</v>
      </c>
      <c r="AC34" s="8">
        <v>139</v>
      </c>
      <c r="AD34" s="8">
        <v>201</v>
      </c>
      <c r="AE34" s="8">
        <v>651</v>
      </c>
      <c r="AF34" s="8">
        <v>45</v>
      </c>
      <c r="AG34" s="8">
        <v>791</v>
      </c>
      <c r="AH34" s="8">
        <v>34</v>
      </c>
      <c r="AI34" s="8">
        <v>0</v>
      </c>
      <c r="AJ34" s="8">
        <v>65</v>
      </c>
      <c r="AK34" s="8">
        <v>962</v>
      </c>
      <c r="AL34" s="8">
        <v>157</v>
      </c>
      <c r="AM34" s="8">
        <v>0</v>
      </c>
      <c r="AN34" s="8">
        <v>1027</v>
      </c>
      <c r="AO34" s="41">
        <f t="shared" si="1"/>
        <v>0.96981499513145086</v>
      </c>
      <c r="AP34" s="41">
        <f t="shared" si="2"/>
        <v>3.0185004868549171E-2</v>
      </c>
      <c r="AQ34" s="41">
        <f t="shared" si="3"/>
        <v>0</v>
      </c>
      <c r="AR34" s="41">
        <f t="shared" si="4"/>
        <v>3.0185004868549171E-2</v>
      </c>
      <c r="AS34" s="41">
        <f t="shared" si="5"/>
        <v>3.8948393378773129E-2</v>
      </c>
      <c r="AT34" s="41">
        <f t="shared" si="6"/>
        <v>9.1528724440116851E-2</v>
      </c>
      <c r="AU34" s="41">
        <f t="shared" si="7"/>
        <v>0.10710808179162609</v>
      </c>
      <c r="AV34" s="41">
        <f t="shared" si="8"/>
        <v>0.11976630963972736</v>
      </c>
      <c r="AW34" s="41">
        <f t="shared" si="9"/>
        <v>0.13924050632911392</v>
      </c>
      <c r="AX34" s="41">
        <f t="shared" si="10"/>
        <v>0.19766309639727361</v>
      </c>
      <c r="AY34" s="41">
        <f t="shared" si="11"/>
        <v>0.12463485881207401</v>
      </c>
      <c r="AZ34" s="41">
        <f t="shared" si="12"/>
        <v>9.7370983446932818E-2</v>
      </c>
      <c r="BA34" s="41">
        <f t="shared" si="13"/>
        <v>4.7711781888997079E-2</v>
      </c>
      <c r="BB34" s="41">
        <f t="shared" si="14"/>
        <v>5.8422590068159686E-3</v>
      </c>
      <c r="BC34" s="41">
        <f t="shared" si="15"/>
        <v>0</v>
      </c>
      <c r="BD34" s="41">
        <f t="shared" si="16"/>
        <v>0.83933787731256082</v>
      </c>
      <c r="BE34" s="41">
        <f t="shared" si="17"/>
        <v>0.15871470301850049</v>
      </c>
      <c r="BF34" s="41">
        <f t="shared" si="18"/>
        <v>1.9474196689386564E-3</v>
      </c>
      <c r="BG34" s="41">
        <f t="shared" si="19"/>
        <v>0.50438169425511192</v>
      </c>
      <c r="BH34" s="41">
        <f t="shared" si="20"/>
        <v>0.34274586173320348</v>
      </c>
      <c r="BI34" s="41">
        <f t="shared" si="21"/>
        <v>0.15287244401168451</v>
      </c>
      <c r="BJ34" s="41">
        <f t="shared" si="22"/>
        <v>0</v>
      </c>
      <c r="BK34" s="41">
        <f t="shared" si="23"/>
        <v>3.5053554040895815E-2</v>
      </c>
      <c r="BL34" s="41">
        <f t="shared" si="24"/>
        <v>0.13534566699123662</v>
      </c>
      <c r="BM34" s="41">
        <f t="shared" si="25"/>
        <v>0.19571567672833495</v>
      </c>
      <c r="BN34" s="41">
        <f t="shared" si="26"/>
        <v>0.63388510223953265</v>
      </c>
      <c r="BO34" s="41">
        <f t="shared" si="27"/>
        <v>4.3816942551119765E-2</v>
      </c>
      <c r="BP34" s="41">
        <f t="shared" si="28"/>
        <v>0.77020447906523859</v>
      </c>
      <c r="BQ34" s="41">
        <f t="shared" si="29"/>
        <v>3.3106134371957155E-2</v>
      </c>
      <c r="BR34" s="41">
        <f t="shared" si="30"/>
        <v>0</v>
      </c>
      <c r="BS34" s="41">
        <f t="shared" si="31"/>
        <v>6.3291139240506333E-2</v>
      </c>
      <c r="BT34" s="41">
        <f t="shared" si="32"/>
        <v>0.93670886075949367</v>
      </c>
      <c r="BU34" s="41">
        <f t="shared" si="33"/>
        <v>0.15287244401168451</v>
      </c>
      <c r="BV34" s="41">
        <f t="shared" si="34"/>
        <v>0</v>
      </c>
      <c r="BW34" s="41">
        <f t="shared" si="35"/>
        <v>1</v>
      </c>
      <c r="BX34" s="41" t="str">
        <f t="shared" si="36"/>
        <v>2010Registered nursesOntario</v>
      </c>
      <c r="BY34" s="51">
        <f>VLOOKUP(BX34,'%workplace'!$A$1:$F$381,6,FALSE)</f>
        <v>93703</v>
      </c>
      <c r="BZ34" s="32">
        <f t="shared" si="37"/>
        <v>1.0960161360895596E-2</v>
      </c>
    </row>
    <row r="35" spans="1:78" hidden="1" x14ac:dyDescent="0.2">
      <c r="A35" s="212" t="str">
        <f t="shared" si="0"/>
        <v>2010Registered nursesManitobaAll places of work</v>
      </c>
      <c r="B35" s="212" t="s">
        <v>7</v>
      </c>
      <c r="C35" s="212" t="s">
        <v>20</v>
      </c>
      <c r="D35" s="212" t="s">
        <v>9</v>
      </c>
      <c r="E35" s="212">
        <v>2010</v>
      </c>
      <c r="F35" s="212">
        <v>10782</v>
      </c>
      <c r="G35" s="212">
        <v>753</v>
      </c>
      <c r="H35" s="212">
        <v>0</v>
      </c>
      <c r="I35" s="212">
        <v>934</v>
      </c>
      <c r="J35" s="212">
        <v>1050</v>
      </c>
      <c r="K35" s="212">
        <v>1253</v>
      </c>
      <c r="L35" s="212">
        <v>1490</v>
      </c>
      <c r="M35" s="212">
        <v>1798</v>
      </c>
      <c r="N35" s="212">
        <v>1807</v>
      </c>
      <c r="O35" s="212">
        <v>1802</v>
      </c>
      <c r="P35" s="212">
        <v>962</v>
      </c>
      <c r="Q35" s="212">
        <v>302</v>
      </c>
      <c r="R35" s="212">
        <v>60</v>
      </c>
      <c r="S35" s="212">
        <v>77</v>
      </c>
      <c r="T35" s="212">
        <v>0</v>
      </c>
      <c r="U35" s="212">
        <v>10741</v>
      </c>
      <c r="V35" s="212">
        <v>794</v>
      </c>
      <c r="W35" s="212">
        <v>0</v>
      </c>
      <c r="X35" s="212">
        <v>5290</v>
      </c>
      <c r="Y35" s="212">
        <v>5042</v>
      </c>
      <c r="Z35" s="212">
        <v>1078</v>
      </c>
      <c r="AA35" s="212">
        <v>125</v>
      </c>
      <c r="AB35" s="212">
        <v>845</v>
      </c>
      <c r="AC35" s="212">
        <v>158</v>
      </c>
      <c r="AD35" s="212">
        <v>1981</v>
      </c>
      <c r="AE35" s="212">
        <v>8551</v>
      </c>
      <c r="AF35" s="212">
        <v>924</v>
      </c>
      <c r="AG35" s="212">
        <v>9936</v>
      </c>
      <c r="AH35" s="212">
        <v>448</v>
      </c>
      <c r="AI35" s="212">
        <v>125</v>
      </c>
      <c r="AJ35" s="212">
        <v>2173</v>
      </c>
      <c r="AK35" s="212">
        <v>9354</v>
      </c>
      <c r="AL35" s="212">
        <v>102</v>
      </c>
      <c r="AM35" s="212">
        <v>8</v>
      </c>
      <c r="AN35" s="212">
        <v>11535</v>
      </c>
      <c r="AO35" s="41">
        <f t="shared" si="1"/>
        <v>0.93472041612483747</v>
      </c>
      <c r="AP35" s="41">
        <f t="shared" si="2"/>
        <v>6.5279583875162556E-2</v>
      </c>
      <c r="AQ35" s="41">
        <f t="shared" si="3"/>
        <v>0</v>
      </c>
      <c r="AR35" s="41">
        <f t="shared" si="4"/>
        <v>8.0970957954052888E-2</v>
      </c>
      <c r="AS35" s="41">
        <f t="shared" si="5"/>
        <v>9.1027308192457732E-2</v>
      </c>
      <c r="AT35" s="41">
        <f t="shared" si="6"/>
        <v>0.10862592110966623</v>
      </c>
      <c r="AU35" s="41">
        <f t="shared" si="7"/>
        <v>0.12917208495882099</v>
      </c>
      <c r="AV35" s="41">
        <f t="shared" si="8"/>
        <v>0.15587342869527526</v>
      </c>
      <c r="AW35" s="41">
        <f t="shared" si="9"/>
        <v>0.1566536627654963</v>
      </c>
      <c r="AX35" s="41">
        <f t="shared" si="10"/>
        <v>0.15622019939315127</v>
      </c>
      <c r="AY35" s="41">
        <f t="shared" si="11"/>
        <v>8.3398352839185091E-2</v>
      </c>
      <c r="AZ35" s="41">
        <f t="shared" si="12"/>
        <v>2.6181187689640225E-2</v>
      </c>
      <c r="BA35" s="41">
        <f t="shared" si="13"/>
        <v>5.2015604681404422E-3</v>
      </c>
      <c r="BB35" s="41">
        <f t="shared" si="14"/>
        <v>6.675335934113567E-3</v>
      </c>
      <c r="BC35" s="41">
        <f t="shared" si="15"/>
        <v>0</v>
      </c>
      <c r="BD35" s="41">
        <f t="shared" si="16"/>
        <v>0.93116601647160813</v>
      </c>
      <c r="BE35" s="41">
        <f t="shared" si="17"/>
        <v>6.8833983528391846E-2</v>
      </c>
      <c r="BF35" s="41">
        <f t="shared" si="18"/>
        <v>0</v>
      </c>
      <c r="BG35" s="41">
        <f t="shared" si="19"/>
        <v>0.45860424794104898</v>
      </c>
      <c r="BH35" s="41">
        <f t="shared" si="20"/>
        <v>0.43710446467273517</v>
      </c>
      <c r="BI35" s="41">
        <f t="shared" si="21"/>
        <v>9.3454703077589948E-2</v>
      </c>
      <c r="BJ35" s="41">
        <f t="shared" si="22"/>
        <v>1.0836584308625921E-2</v>
      </c>
      <c r="BK35" s="41">
        <f t="shared" si="23"/>
        <v>7.3255309926311227E-2</v>
      </c>
      <c r="BL35" s="41">
        <f t="shared" si="24"/>
        <v>1.3697442566103165E-2</v>
      </c>
      <c r="BM35" s="41">
        <f t="shared" si="25"/>
        <v>0.1717381881231036</v>
      </c>
      <c r="BN35" s="41">
        <f t="shared" si="26"/>
        <v>0.74130905938448199</v>
      </c>
      <c r="BO35" s="41">
        <f t="shared" si="27"/>
        <v>8.0104031209362811E-2</v>
      </c>
      <c r="BP35" s="41">
        <f t="shared" si="28"/>
        <v>0.8613784135240572</v>
      </c>
      <c r="BQ35" s="41">
        <f t="shared" si="29"/>
        <v>3.8838318162115304E-2</v>
      </c>
      <c r="BR35" s="41">
        <f t="shared" si="30"/>
        <v>1.0836584308625921E-2</v>
      </c>
      <c r="BS35" s="41">
        <f t="shared" si="31"/>
        <v>0.188383181621153</v>
      </c>
      <c r="BT35" s="41">
        <f t="shared" si="32"/>
        <v>0.81092327698309496</v>
      </c>
      <c r="BU35" s="41">
        <f t="shared" si="33"/>
        <v>8.842652795838752E-3</v>
      </c>
      <c r="BV35" s="41">
        <f t="shared" si="34"/>
        <v>6.9354139575205894E-4</v>
      </c>
      <c r="BW35" s="41">
        <f t="shared" si="35"/>
        <v>1</v>
      </c>
      <c r="BX35" s="41" t="str">
        <f t="shared" si="36"/>
        <v>2010Registered nursesManitoba</v>
      </c>
      <c r="BY35" s="51">
        <f>VLOOKUP(BX35,'%workplace'!$A$1:$F$381,6,FALSE)</f>
        <v>11535</v>
      </c>
      <c r="BZ35" s="32">
        <f t="shared" si="37"/>
        <v>1</v>
      </c>
    </row>
    <row r="36" spans="1:78" ht="15" hidden="1" x14ac:dyDescent="0.25">
      <c r="A36" s="212" t="str">
        <f t="shared" si="0"/>
        <v>2010Registered nursesManitobaCommunity health</v>
      </c>
      <c r="B36" s="212" t="s">
        <v>7</v>
      </c>
      <c r="C36" s="212" t="s">
        <v>20</v>
      </c>
      <c r="D36" s="212" t="s">
        <v>11</v>
      </c>
      <c r="E36" s="212">
        <v>2010</v>
      </c>
      <c r="F36" s="129">
        <v>11220</v>
      </c>
      <c r="G36" s="129">
        <v>870</v>
      </c>
      <c r="H36" s="129" t="s">
        <v>233</v>
      </c>
      <c r="I36" s="212">
        <v>70</v>
      </c>
      <c r="J36" s="212">
        <v>148</v>
      </c>
      <c r="K36" s="212">
        <v>217</v>
      </c>
      <c r="L36" s="212">
        <v>271</v>
      </c>
      <c r="M36" s="212">
        <v>378</v>
      </c>
      <c r="N36" s="212">
        <v>369</v>
      </c>
      <c r="O36" s="212">
        <v>357</v>
      </c>
      <c r="P36" s="212">
        <v>206</v>
      </c>
      <c r="Q36" s="212">
        <v>58</v>
      </c>
      <c r="R36" s="212">
        <v>15</v>
      </c>
      <c r="S36" s="212">
        <v>3</v>
      </c>
      <c r="T36" s="212">
        <v>0</v>
      </c>
      <c r="U36" s="212">
        <v>2021</v>
      </c>
      <c r="V36" s="212">
        <v>71</v>
      </c>
      <c r="W36" s="212">
        <v>0</v>
      </c>
      <c r="X36" s="212">
        <v>1044</v>
      </c>
      <c r="Y36" s="212">
        <v>756</v>
      </c>
      <c r="Z36" s="212">
        <v>267</v>
      </c>
      <c r="AA36" s="212">
        <v>25</v>
      </c>
      <c r="AB36" s="212">
        <v>160</v>
      </c>
      <c r="AC36" s="212">
        <v>11</v>
      </c>
      <c r="AD36" s="212">
        <v>306</v>
      </c>
      <c r="AE36" s="212">
        <v>1615</v>
      </c>
      <c r="AF36" s="212">
        <v>126</v>
      </c>
      <c r="AG36" s="212">
        <v>1926</v>
      </c>
      <c r="AH36" s="212">
        <v>31</v>
      </c>
      <c r="AI36" s="212">
        <v>8</v>
      </c>
      <c r="AJ36" s="212">
        <v>516</v>
      </c>
      <c r="AK36" s="212">
        <v>1575</v>
      </c>
      <c r="AL36" s="212">
        <v>1</v>
      </c>
      <c r="AM36" s="212">
        <v>1</v>
      </c>
      <c r="AN36" s="212">
        <v>2092</v>
      </c>
      <c r="AO36" s="41">
        <f t="shared" si="1"/>
        <v>5.3632887189292546</v>
      </c>
      <c r="AP36" s="41">
        <f t="shared" si="2"/>
        <v>0.41586998087954113</v>
      </c>
      <c r="AQ36" s="41" t="e">
        <f t="shared" si="3"/>
        <v>#VALUE!</v>
      </c>
      <c r="AR36" s="41">
        <f t="shared" si="4"/>
        <v>3.3460803059273424E-2</v>
      </c>
      <c r="AS36" s="41">
        <f t="shared" si="5"/>
        <v>7.0745697896749518E-2</v>
      </c>
      <c r="AT36" s="41">
        <f t="shared" si="6"/>
        <v>0.1037284894837476</v>
      </c>
      <c r="AU36" s="41">
        <f t="shared" si="7"/>
        <v>0.12954110898661567</v>
      </c>
      <c r="AV36" s="41">
        <f t="shared" si="8"/>
        <v>0.18068833652007649</v>
      </c>
      <c r="AW36" s="41">
        <f t="shared" si="9"/>
        <v>0.17638623326959846</v>
      </c>
      <c r="AX36" s="41">
        <f t="shared" si="10"/>
        <v>0.17065009560229447</v>
      </c>
      <c r="AY36" s="41">
        <f t="shared" si="11"/>
        <v>9.8470363288718929E-2</v>
      </c>
      <c r="AZ36" s="41">
        <f t="shared" si="12"/>
        <v>2.7724665391969407E-2</v>
      </c>
      <c r="BA36" s="41">
        <f t="shared" si="13"/>
        <v>7.1701720841300188E-3</v>
      </c>
      <c r="BB36" s="41">
        <f t="shared" si="14"/>
        <v>1.4340344168260039E-3</v>
      </c>
      <c r="BC36" s="41">
        <f t="shared" si="15"/>
        <v>0</v>
      </c>
      <c r="BD36" s="41">
        <f t="shared" si="16"/>
        <v>0.96606118546845121</v>
      </c>
      <c r="BE36" s="41">
        <f t="shared" si="17"/>
        <v>3.3938814531548754E-2</v>
      </c>
      <c r="BF36" s="41">
        <f t="shared" si="18"/>
        <v>0</v>
      </c>
      <c r="BG36" s="41">
        <f t="shared" si="19"/>
        <v>0.49904397705544934</v>
      </c>
      <c r="BH36" s="41">
        <f t="shared" si="20"/>
        <v>0.36137667304015297</v>
      </c>
      <c r="BI36" s="41">
        <f t="shared" si="21"/>
        <v>0.12762906309751434</v>
      </c>
      <c r="BJ36" s="41">
        <f t="shared" si="22"/>
        <v>1.1950286806883365E-2</v>
      </c>
      <c r="BK36" s="41">
        <f t="shared" si="23"/>
        <v>7.6481835564053538E-2</v>
      </c>
      <c r="BL36" s="41">
        <f t="shared" si="24"/>
        <v>5.2581261950286808E-3</v>
      </c>
      <c r="BM36" s="41">
        <f t="shared" si="25"/>
        <v>0.1462715105162524</v>
      </c>
      <c r="BN36" s="41">
        <f t="shared" si="26"/>
        <v>0.77198852772466542</v>
      </c>
      <c r="BO36" s="41">
        <f t="shared" si="27"/>
        <v>6.022944550669216E-2</v>
      </c>
      <c r="BP36" s="41">
        <f t="shared" si="28"/>
        <v>0.92065009560229449</v>
      </c>
      <c r="BQ36" s="41">
        <f t="shared" si="29"/>
        <v>1.4818355640535373E-2</v>
      </c>
      <c r="BR36" s="41">
        <f t="shared" si="30"/>
        <v>3.8240917782026767E-3</v>
      </c>
      <c r="BS36" s="41">
        <f t="shared" si="31"/>
        <v>0.24665391969407266</v>
      </c>
      <c r="BT36" s="41">
        <f t="shared" si="32"/>
        <v>0.75286806883365198</v>
      </c>
      <c r="BU36" s="41">
        <f t="shared" si="33"/>
        <v>4.7801147227533459E-4</v>
      </c>
      <c r="BV36" s="41">
        <f t="shared" si="34"/>
        <v>4.7801147227533459E-4</v>
      </c>
      <c r="BW36" s="41">
        <f t="shared" si="35"/>
        <v>1</v>
      </c>
      <c r="BX36" s="41" t="str">
        <f t="shared" si="36"/>
        <v>2010Registered nursesManitoba</v>
      </c>
      <c r="BY36" s="51">
        <f>VLOOKUP(BX36,'%workplace'!$A$1:$F$381,6,FALSE)</f>
        <v>11535</v>
      </c>
      <c r="BZ36" s="32">
        <f t="shared" si="37"/>
        <v>0.18136107498916343</v>
      </c>
    </row>
    <row r="37" spans="1:78" ht="15" hidden="1" x14ac:dyDescent="0.25">
      <c r="A37" s="212" t="str">
        <f t="shared" si="0"/>
        <v>2010Registered nursesManitobaNursing home/long-term care</v>
      </c>
      <c r="B37" s="212" t="s">
        <v>7</v>
      </c>
      <c r="C37" s="212" t="s">
        <v>20</v>
      </c>
      <c r="D37" s="212" t="s">
        <v>12</v>
      </c>
      <c r="E37" s="212">
        <v>2010</v>
      </c>
      <c r="F37" s="129">
        <v>11248</v>
      </c>
      <c r="G37" s="129">
        <v>892</v>
      </c>
      <c r="H37" s="129" t="s">
        <v>233</v>
      </c>
      <c r="I37" s="212">
        <v>46</v>
      </c>
      <c r="J37" s="212">
        <v>48</v>
      </c>
      <c r="K37" s="212">
        <v>121</v>
      </c>
      <c r="L37" s="212">
        <v>164</v>
      </c>
      <c r="M37" s="212">
        <v>177</v>
      </c>
      <c r="N37" s="212">
        <v>231</v>
      </c>
      <c r="O37" s="212">
        <v>251</v>
      </c>
      <c r="P37" s="212">
        <v>186</v>
      </c>
      <c r="Q37" s="212">
        <v>64</v>
      </c>
      <c r="R37" s="212">
        <v>12</v>
      </c>
      <c r="S37" s="212">
        <v>2</v>
      </c>
      <c r="T37" s="212">
        <v>0</v>
      </c>
      <c r="U37" s="212">
        <v>1086</v>
      </c>
      <c r="V37" s="212">
        <v>216</v>
      </c>
      <c r="W37" s="212">
        <v>0</v>
      </c>
      <c r="X37" s="212">
        <v>529</v>
      </c>
      <c r="Y37" s="212">
        <v>630</v>
      </c>
      <c r="Z37" s="212">
        <v>128</v>
      </c>
      <c r="AA37" s="212">
        <v>15</v>
      </c>
      <c r="AB37" s="212">
        <v>223</v>
      </c>
      <c r="AC37" s="212">
        <v>12</v>
      </c>
      <c r="AD37" s="212">
        <v>143</v>
      </c>
      <c r="AE37" s="212">
        <v>924</v>
      </c>
      <c r="AF37" s="212">
        <v>88</v>
      </c>
      <c r="AG37" s="212">
        <v>1182</v>
      </c>
      <c r="AH37" s="212">
        <v>28</v>
      </c>
      <c r="AI37" s="212">
        <v>2</v>
      </c>
      <c r="AJ37" s="212">
        <v>368</v>
      </c>
      <c r="AK37" s="212">
        <v>934</v>
      </c>
      <c r="AL37" s="212">
        <v>2</v>
      </c>
      <c r="AM37" s="212">
        <v>0</v>
      </c>
      <c r="AN37" s="212">
        <v>1302</v>
      </c>
      <c r="AO37" s="41">
        <f t="shared" si="1"/>
        <v>8.6390168970814134</v>
      </c>
      <c r="AP37" s="41">
        <f t="shared" si="2"/>
        <v>0.68509984639016897</v>
      </c>
      <c r="AQ37" s="41" t="e">
        <f t="shared" si="3"/>
        <v>#VALUE!</v>
      </c>
      <c r="AR37" s="41">
        <f t="shared" si="4"/>
        <v>3.5330261136712747E-2</v>
      </c>
      <c r="AS37" s="41">
        <f t="shared" si="5"/>
        <v>3.6866359447004608E-2</v>
      </c>
      <c r="AT37" s="41">
        <f t="shared" si="6"/>
        <v>9.2933947772657455E-2</v>
      </c>
      <c r="AU37" s="41">
        <f t="shared" si="7"/>
        <v>0.1259600614439324</v>
      </c>
      <c r="AV37" s="41">
        <f t="shared" si="8"/>
        <v>0.13594470046082949</v>
      </c>
      <c r="AW37" s="41">
        <f t="shared" si="9"/>
        <v>0.17741935483870969</v>
      </c>
      <c r="AX37" s="41">
        <f t="shared" si="10"/>
        <v>0.19278033794162827</v>
      </c>
      <c r="AY37" s="41">
        <f t="shared" si="11"/>
        <v>0.14285714285714285</v>
      </c>
      <c r="AZ37" s="41">
        <f t="shared" si="12"/>
        <v>4.9155145929339478E-2</v>
      </c>
      <c r="BA37" s="41">
        <f t="shared" si="13"/>
        <v>9.2165898617511521E-3</v>
      </c>
      <c r="BB37" s="41">
        <f t="shared" si="14"/>
        <v>1.5360983102918587E-3</v>
      </c>
      <c r="BC37" s="41">
        <f t="shared" si="15"/>
        <v>0</v>
      </c>
      <c r="BD37" s="41">
        <f t="shared" si="16"/>
        <v>0.83410138248847931</v>
      </c>
      <c r="BE37" s="41">
        <f t="shared" si="17"/>
        <v>0.16589861751152074</v>
      </c>
      <c r="BF37" s="41">
        <f t="shared" si="18"/>
        <v>0</v>
      </c>
      <c r="BG37" s="41">
        <f t="shared" si="19"/>
        <v>0.4062980030721966</v>
      </c>
      <c r="BH37" s="41">
        <f t="shared" si="20"/>
        <v>0.4838709677419355</v>
      </c>
      <c r="BI37" s="41">
        <f t="shared" si="21"/>
        <v>9.8310291858678955E-2</v>
      </c>
      <c r="BJ37" s="41">
        <f t="shared" si="22"/>
        <v>1.1520737327188941E-2</v>
      </c>
      <c r="BK37" s="41">
        <f t="shared" si="23"/>
        <v>0.17127496159754224</v>
      </c>
      <c r="BL37" s="41">
        <f t="shared" si="24"/>
        <v>9.2165898617511521E-3</v>
      </c>
      <c r="BM37" s="41">
        <f t="shared" si="25"/>
        <v>0.1098310291858679</v>
      </c>
      <c r="BN37" s="41">
        <f t="shared" si="26"/>
        <v>0.70967741935483875</v>
      </c>
      <c r="BO37" s="41">
        <f t="shared" si="27"/>
        <v>6.7588325652841785E-2</v>
      </c>
      <c r="BP37" s="41">
        <f t="shared" si="28"/>
        <v>0.90783410138248843</v>
      </c>
      <c r="BQ37" s="41">
        <f t="shared" si="29"/>
        <v>2.1505376344086023E-2</v>
      </c>
      <c r="BR37" s="41">
        <f t="shared" si="30"/>
        <v>1.5360983102918587E-3</v>
      </c>
      <c r="BS37" s="41">
        <f t="shared" si="31"/>
        <v>0.28264208909370198</v>
      </c>
      <c r="BT37" s="41">
        <f t="shared" si="32"/>
        <v>0.71735791090629797</v>
      </c>
      <c r="BU37" s="41">
        <f t="shared" si="33"/>
        <v>1.5360983102918587E-3</v>
      </c>
      <c r="BV37" s="41">
        <f t="shared" si="34"/>
        <v>0</v>
      </c>
      <c r="BW37" s="41">
        <f t="shared" si="35"/>
        <v>1</v>
      </c>
      <c r="BX37" s="41" t="str">
        <f t="shared" si="36"/>
        <v>2010Registered nursesManitoba</v>
      </c>
      <c r="BY37" s="51">
        <f>VLOOKUP(BX37,'%workplace'!$A$1:$F$381,6,FALSE)</f>
        <v>11535</v>
      </c>
      <c r="BZ37" s="32">
        <f t="shared" si="37"/>
        <v>0.1128738621586476</v>
      </c>
    </row>
    <row r="38" spans="1:78" ht="15" hidden="1" x14ac:dyDescent="0.25">
      <c r="A38" s="212" t="str">
        <f t="shared" si="0"/>
        <v>2010Registered nursesManitobaHospital</v>
      </c>
      <c r="B38" s="212" t="s">
        <v>7</v>
      </c>
      <c r="C38" s="212" t="s">
        <v>20</v>
      </c>
      <c r="D38" s="212" t="s">
        <v>10</v>
      </c>
      <c r="E38" s="212">
        <v>2010</v>
      </c>
      <c r="F38" s="129" t="s">
        <v>233</v>
      </c>
      <c r="G38" s="129" t="s">
        <v>233</v>
      </c>
      <c r="H38" s="129" t="s">
        <v>233</v>
      </c>
      <c r="I38" s="212">
        <v>790</v>
      </c>
      <c r="J38" s="212">
        <v>799</v>
      </c>
      <c r="K38" s="212">
        <v>798</v>
      </c>
      <c r="L38" s="212">
        <v>886</v>
      </c>
      <c r="M38" s="212">
        <v>1035</v>
      </c>
      <c r="N38" s="212">
        <v>979</v>
      </c>
      <c r="O38" s="212">
        <v>919</v>
      </c>
      <c r="P38" s="212">
        <v>426</v>
      </c>
      <c r="Q38" s="212">
        <v>124</v>
      </c>
      <c r="R38" s="212">
        <v>19</v>
      </c>
      <c r="S38" s="212">
        <v>71</v>
      </c>
      <c r="T38" s="212">
        <v>0</v>
      </c>
      <c r="U38" s="212">
        <v>6392</v>
      </c>
      <c r="V38" s="212">
        <v>454</v>
      </c>
      <c r="W38" s="212">
        <v>0</v>
      </c>
      <c r="X38" s="212">
        <v>2910</v>
      </c>
      <c r="Y38" s="212">
        <v>3310</v>
      </c>
      <c r="Z38" s="212">
        <v>561</v>
      </c>
      <c r="AA38" s="212">
        <v>65</v>
      </c>
      <c r="AB38" s="212">
        <v>300</v>
      </c>
      <c r="AC38" s="212">
        <v>18</v>
      </c>
      <c r="AD38" s="212">
        <v>830</v>
      </c>
      <c r="AE38" s="212">
        <v>5698</v>
      </c>
      <c r="AF38" s="212">
        <v>354</v>
      </c>
      <c r="AG38" s="212">
        <v>6311</v>
      </c>
      <c r="AH38" s="212">
        <v>116</v>
      </c>
      <c r="AI38" s="212">
        <v>61</v>
      </c>
      <c r="AJ38" s="212">
        <v>1093</v>
      </c>
      <c r="AK38" s="212">
        <v>5748</v>
      </c>
      <c r="AL38" s="212">
        <v>4</v>
      </c>
      <c r="AM38" s="212">
        <v>5</v>
      </c>
      <c r="AN38" s="212">
        <v>6846</v>
      </c>
      <c r="AO38" s="41" t="e">
        <f t="shared" si="1"/>
        <v>#VALUE!</v>
      </c>
      <c r="AP38" s="41" t="e">
        <f t="shared" si="2"/>
        <v>#VALUE!</v>
      </c>
      <c r="AQ38" s="41" t="e">
        <f t="shared" si="3"/>
        <v>#VALUE!</v>
      </c>
      <c r="AR38" s="41">
        <f t="shared" si="4"/>
        <v>0.11539585159217061</v>
      </c>
      <c r="AS38" s="41">
        <f t="shared" si="5"/>
        <v>0.11671048787613204</v>
      </c>
      <c r="AT38" s="41">
        <f t="shared" si="6"/>
        <v>0.1165644171779141</v>
      </c>
      <c r="AU38" s="41">
        <f t="shared" si="7"/>
        <v>0.1294186386210926</v>
      </c>
      <c r="AV38" s="41">
        <f t="shared" si="8"/>
        <v>0.1511831726555653</v>
      </c>
      <c r="AW38" s="41">
        <f t="shared" si="9"/>
        <v>0.1430032135553608</v>
      </c>
      <c r="AX38" s="41">
        <f t="shared" si="10"/>
        <v>0.13423897166228455</v>
      </c>
      <c r="AY38" s="41">
        <f t="shared" si="11"/>
        <v>6.2226117440841368E-2</v>
      </c>
      <c r="AZ38" s="41">
        <f t="shared" si="12"/>
        <v>1.8112766579024248E-2</v>
      </c>
      <c r="BA38" s="41">
        <f t="shared" si="13"/>
        <v>2.7753432661408121E-3</v>
      </c>
      <c r="BB38" s="41">
        <f t="shared" si="14"/>
        <v>1.0371019573473561E-2</v>
      </c>
      <c r="BC38" s="41">
        <f t="shared" si="15"/>
        <v>0</v>
      </c>
      <c r="BD38" s="41">
        <f t="shared" si="16"/>
        <v>0.93368390300905635</v>
      </c>
      <c r="BE38" s="41">
        <f t="shared" si="17"/>
        <v>6.631609699094361E-2</v>
      </c>
      <c r="BF38" s="41">
        <f t="shared" si="18"/>
        <v>0</v>
      </c>
      <c r="BG38" s="41">
        <f t="shared" si="19"/>
        <v>0.42506573181419804</v>
      </c>
      <c r="BH38" s="41">
        <f t="shared" si="20"/>
        <v>0.48349401110137308</v>
      </c>
      <c r="BI38" s="41">
        <f t="shared" si="21"/>
        <v>8.1945661700262934E-2</v>
      </c>
      <c r="BJ38" s="41">
        <f t="shared" si="22"/>
        <v>9.4945953841659367E-3</v>
      </c>
      <c r="BK38" s="41">
        <f t="shared" si="23"/>
        <v>4.3821209465381247E-2</v>
      </c>
      <c r="BL38" s="41">
        <f t="shared" si="24"/>
        <v>2.6292725679228747E-3</v>
      </c>
      <c r="BM38" s="41">
        <f t="shared" si="25"/>
        <v>0.12123867952088811</v>
      </c>
      <c r="BN38" s="41">
        <f t="shared" si="26"/>
        <v>0.83231083844580778</v>
      </c>
      <c r="BO38" s="41">
        <f t="shared" si="27"/>
        <v>5.1709027169149865E-2</v>
      </c>
      <c r="BP38" s="41">
        <f t="shared" si="28"/>
        <v>0.92185217645340345</v>
      </c>
      <c r="BQ38" s="41">
        <f t="shared" si="29"/>
        <v>1.6944200993280749E-2</v>
      </c>
      <c r="BR38" s="41">
        <f t="shared" si="30"/>
        <v>8.9103125912941856E-3</v>
      </c>
      <c r="BS38" s="41">
        <f t="shared" si="31"/>
        <v>0.15965527315220568</v>
      </c>
      <c r="BT38" s="41">
        <f t="shared" si="32"/>
        <v>0.83961437335670464</v>
      </c>
      <c r="BU38" s="41">
        <f t="shared" si="33"/>
        <v>5.842827928717499E-4</v>
      </c>
      <c r="BV38" s="41">
        <f t="shared" si="34"/>
        <v>7.3035349108968746E-4</v>
      </c>
      <c r="BW38" s="41">
        <f t="shared" si="35"/>
        <v>1</v>
      </c>
      <c r="BX38" s="41" t="str">
        <f t="shared" si="36"/>
        <v>2010Registered nursesManitoba</v>
      </c>
      <c r="BY38" s="51">
        <f>VLOOKUP(BX38,'%workplace'!$A$1:$F$381,6,FALSE)</f>
        <v>11535</v>
      </c>
      <c r="BZ38" s="32">
        <f t="shared" si="37"/>
        <v>0.59349804941482442</v>
      </c>
    </row>
    <row r="39" spans="1:78" ht="15" hidden="1" x14ac:dyDescent="0.25">
      <c r="A39" s="212" t="str">
        <f t="shared" si="0"/>
        <v>2010Registered nursesManitobaOther places of work</v>
      </c>
      <c r="B39" s="212" t="s">
        <v>7</v>
      </c>
      <c r="C39" s="212" t="s">
        <v>20</v>
      </c>
      <c r="D39" s="212" t="s">
        <v>13</v>
      </c>
      <c r="E39" s="212">
        <v>2010</v>
      </c>
      <c r="F39" s="129" t="s">
        <v>233</v>
      </c>
      <c r="G39" s="129" t="s">
        <v>233</v>
      </c>
      <c r="H39" s="129" t="s">
        <v>233</v>
      </c>
      <c r="I39" s="212">
        <v>21</v>
      </c>
      <c r="J39" s="212">
        <v>43</v>
      </c>
      <c r="K39" s="212">
        <v>98</v>
      </c>
      <c r="L39" s="212">
        <v>157</v>
      </c>
      <c r="M39" s="212">
        <v>191</v>
      </c>
      <c r="N39" s="212">
        <v>210</v>
      </c>
      <c r="O39" s="212">
        <v>254</v>
      </c>
      <c r="P39" s="212">
        <v>129</v>
      </c>
      <c r="Q39" s="212">
        <v>48</v>
      </c>
      <c r="R39" s="212">
        <v>14</v>
      </c>
      <c r="S39" s="212">
        <v>1</v>
      </c>
      <c r="T39" s="212">
        <v>0</v>
      </c>
      <c r="U39" s="212">
        <v>1129</v>
      </c>
      <c r="V39" s="212">
        <v>37</v>
      </c>
      <c r="W39" s="212">
        <v>0</v>
      </c>
      <c r="X39" s="212">
        <v>739</v>
      </c>
      <c r="Y39" s="212">
        <v>298</v>
      </c>
      <c r="Z39" s="212">
        <v>111</v>
      </c>
      <c r="AA39" s="212">
        <v>18</v>
      </c>
      <c r="AB39" s="212">
        <v>161</v>
      </c>
      <c r="AC39" s="212">
        <v>3</v>
      </c>
      <c r="AD39" s="212">
        <v>698</v>
      </c>
      <c r="AE39" s="212">
        <v>304</v>
      </c>
      <c r="AF39" s="212">
        <v>356</v>
      </c>
      <c r="AG39" s="212">
        <v>484</v>
      </c>
      <c r="AH39" s="212">
        <v>270</v>
      </c>
      <c r="AI39" s="212">
        <v>54</v>
      </c>
      <c r="AJ39" s="212">
        <v>171</v>
      </c>
      <c r="AK39" s="212">
        <v>993</v>
      </c>
      <c r="AL39" s="212">
        <v>2</v>
      </c>
      <c r="AM39" s="212">
        <v>2</v>
      </c>
      <c r="AN39" s="212">
        <v>1166</v>
      </c>
      <c r="AO39" s="41" t="e">
        <f t="shared" si="1"/>
        <v>#VALUE!</v>
      </c>
      <c r="AP39" s="41" t="e">
        <f t="shared" si="2"/>
        <v>#VALUE!</v>
      </c>
      <c r="AQ39" s="41" t="e">
        <f t="shared" si="3"/>
        <v>#VALUE!</v>
      </c>
      <c r="AR39" s="41">
        <f t="shared" si="4"/>
        <v>1.8010291595197257E-2</v>
      </c>
      <c r="AS39" s="41">
        <f t="shared" si="5"/>
        <v>3.687821612349914E-2</v>
      </c>
      <c r="AT39" s="41">
        <f t="shared" si="6"/>
        <v>8.4048027444253853E-2</v>
      </c>
      <c r="AU39" s="41">
        <f t="shared" si="7"/>
        <v>0.13464837049742709</v>
      </c>
      <c r="AV39" s="41">
        <f t="shared" si="8"/>
        <v>0.16380789022298456</v>
      </c>
      <c r="AW39" s="41">
        <f t="shared" si="9"/>
        <v>0.18010291595197256</v>
      </c>
      <c r="AX39" s="41">
        <f t="shared" si="10"/>
        <v>0.21783876500857632</v>
      </c>
      <c r="AY39" s="41">
        <f t="shared" si="11"/>
        <v>0.11063464837049743</v>
      </c>
      <c r="AZ39" s="41">
        <f t="shared" si="12"/>
        <v>4.1166380789022301E-2</v>
      </c>
      <c r="BA39" s="41">
        <f t="shared" si="13"/>
        <v>1.2006861063464836E-2</v>
      </c>
      <c r="BB39" s="41">
        <f t="shared" si="14"/>
        <v>8.576329331046312E-4</v>
      </c>
      <c r="BC39" s="41">
        <f t="shared" si="15"/>
        <v>0</v>
      </c>
      <c r="BD39" s="41">
        <f t="shared" si="16"/>
        <v>0.96826758147512859</v>
      </c>
      <c r="BE39" s="41">
        <f t="shared" si="17"/>
        <v>3.1732418524871353E-2</v>
      </c>
      <c r="BF39" s="41">
        <f t="shared" si="18"/>
        <v>0</v>
      </c>
      <c r="BG39" s="41">
        <f t="shared" si="19"/>
        <v>0.63379073756432247</v>
      </c>
      <c r="BH39" s="41">
        <f t="shared" si="20"/>
        <v>0.25557461406518012</v>
      </c>
      <c r="BI39" s="41">
        <f t="shared" si="21"/>
        <v>9.5197255574614059E-2</v>
      </c>
      <c r="BJ39" s="41">
        <f t="shared" si="22"/>
        <v>1.5437392795883362E-2</v>
      </c>
      <c r="BK39" s="41">
        <f t="shared" si="23"/>
        <v>0.13807890222984562</v>
      </c>
      <c r="BL39" s="41">
        <f t="shared" si="24"/>
        <v>2.5728987993138938E-3</v>
      </c>
      <c r="BM39" s="41">
        <f t="shared" si="25"/>
        <v>0.59862778730703259</v>
      </c>
      <c r="BN39" s="41">
        <f t="shared" si="26"/>
        <v>0.26072041166380788</v>
      </c>
      <c r="BO39" s="41">
        <f t="shared" si="27"/>
        <v>0.30531732418524871</v>
      </c>
      <c r="BP39" s="41">
        <f t="shared" si="28"/>
        <v>0.41509433962264153</v>
      </c>
      <c r="BQ39" s="41">
        <f t="shared" si="29"/>
        <v>0.23156089193825044</v>
      </c>
      <c r="BR39" s="41">
        <f t="shared" si="30"/>
        <v>4.6312178387650088E-2</v>
      </c>
      <c r="BS39" s="41">
        <f t="shared" si="31"/>
        <v>0.14665523156089194</v>
      </c>
      <c r="BT39" s="41">
        <f t="shared" si="32"/>
        <v>0.85162950257289882</v>
      </c>
      <c r="BU39" s="41">
        <f t="shared" si="33"/>
        <v>1.7152658662092624E-3</v>
      </c>
      <c r="BV39" s="41">
        <f t="shared" si="34"/>
        <v>1.7152658662092624E-3</v>
      </c>
      <c r="BW39" s="41">
        <f t="shared" si="35"/>
        <v>1</v>
      </c>
      <c r="BX39" s="41" t="str">
        <f t="shared" si="36"/>
        <v>2010Registered nursesManitoba</v>
      </c>
      <c r="BY39" s="51">
        <f>VLOOKUP(BX39,'%workplace'!$A$1:$F$381,6,FALSE)</f>
        <v>11535</v>
      </c>
      <c r="BZ39" s="32">
        <f t="shared" si="37"/>
        <v>0.10108365843086259</v>
      </c>
    </row>
    <row r="40" spans="1:78" ht="15" hidden="1" x14ac:dyDescent="0.25">
      <c r="A40" s="212" t="str">
        <f t="shared" si="0"/>
        <v>2010Registered nursesManitobaUnknown places of work</v>
      </c>
      <c r="B40" s="212" t="s">
        <v>7</v>
      </c>
      <c r="C40" s="212" t="s">
        <v>20</v>
      </c>
      <c r="D40" s="212" t="s">
        <v>49</v>
      </c>
      <c r="E40" s="212">
        <v>2010</v>
      </c>
      <c r="F40" s="129" t="s">
        <v>233</v>
      </c>
      <c r="G40" s="129" t="s">
        <v>233</v>
      </c>
      <c r="H40" s="129" t="s">
        <v>233</v>
      </c>
      <c r="I40" s="212">
        <v>7</v>
      </c>
      <c r="J40" s="212">
        <v>12</v>
      </c>
      <c r="K40" s="212">
        <v>19</v>
      </c>
      <c r="L40" s="212">
        <v>12</v>
      </c>
      <c r="M40" s="212">
        <v>17</v>
      </c>
      <c r="N40" s="212">
        <v>18</v>
      </c>
      <c r="O40" s="212">
        <v>21</v>
      </c>
      <c r="P40" s="212">
        <v>15</v>
      </c>
      <c r="Q40" s="212">
        <v>8</v>
      </c>
      <c r="R40" s="212">
        <v>0</v>
      </c>
      <c r="S40" s="212">
        <v>0</v>
      </c>
      <c r="T40" s="212">
        <v>0</v>
      </c>
      <c r="U40" s="212">
        <v>113</v>
      </c>
      <c r="V40" s="212">
        <v>16</v>
      </c>
      <c r="W40" s="212">
        <v>0</v>
      </c>
      <c r="X40" s="212">
        <v>68</v>
      </c>
      <c r="Y40" s="212">
        <v>48</v>
      </c>
      <c r="Z40" s="212">
        <v>11</v>
      </c>
      <c r="AA40" s="212">
        <v>2</v>
      </c>
      <c r="AB40" s="212">
        <v>1</v>
      </c>
      <c r="AC40" s="212">
        <v>114</v>
      </c>
      <c r="AD40" s="212">
        <v>4</v>
      </c>
      <c r="AE40" s="212">
        <v>10</v>
      </c>
      <c r="AF40" s="212">
        <v>0</v>
      </c>
      <c r="AG40" s="212">
        <v>33</v>
      </c>
      <c r="AH40" s="212">
        <v>3</v>
      </c>
      <c r="AI40" s="212">
        <v>0</v>
      </c>
      <c r="AJ40" s="212">
        <v>25</v>
      </c>
      <c r="AK40" s="212">
        <v>104</v>
      </c>
      <c r="AL40" s="212">
        <v>93</v>
      </c>
      <c r="AM40" s="212">
        <v>0</v>
      </c>
      <c r="AN40" s="212">
        <v>129</v>
      </c>
      <c r="AO40" s="41" t="e">
        <f t="shared" si="1"/>
        <v>#VALUE!</v>
      </c>
      <c r="AP40" s="41" t="e">
        <f t="shared" si="2"/>
        <v>#VALUE!</v>
      </c>
      <c r="AQ40" s="41" t="e">
        <f t="shared" si="3"/>
        <v>#VALUE!</v>
      </c>
      <c r="AR40" s="41">
        <f t="shared" si="4"/>
        <v>5.4263565891472867E-2</v>
      </c>
      <c r="AS40" s="41">
        <f t="shared" si="5"/>
        <v>9.3023255813953487E-2</v>
      </c>
      <c r="AT40" s="41">
        <f t="shared" si="6"/>
        <v>0.14728682170542637</v>
      </c>
      <c r="AU40" s="41">
        <f t="shared" si="7"/>
        <v>9.3023255813953487E-2</v>
      </c>
      <c r="AV40" s="41">
        <f t="shared" si="8"/>
        <v>0.13178294573643412</v>
      </c>
      <c r="AW40" s="41">
        <f t="shared" si="9"/>
        <v>0.13953488372093023</v>
      </c>
      <c r="AX40" s="41">
        <f t="shared" si="10"/>
        <v>0.16279069767441862</v>
      </c>
      <c r="AY40" s="41">
        <f t="shared" si="11"/>
        <v>0.11627906976744186</v>
      </c>
      <c r="AZ40" s="41">
        <f t="shared" si="12"/>
        <v>6.2015503875968991E-2</v>
      </c>
      <c r="BA40" s="41">
        <f t="shared" si="13"/>
        <v>0</v>
      </c>
      <c r="BB40" s="41">
        <f t="shared" si="14"/>
        <v>0</v>
      </c>
      <c r="BC40" s="41">
        <f t="shared" si="15"/>
        <v>0</v>
      </c>
      <c r="BD40" s="41">
        <f t="shared" si="16"/>
        <v>0.87596899224806202</v>
      </c>
      <c r="BE40" s="41">
        <f t="shared" si="17"/>
        <v>0.12403100775193798</v>
      </c>
      <c r="BF40" s="41">
        <f t="shared" si="18"/>
        <v>0</v>
      </c>
      <c r="BG40" s="41">
        <f t="shared" si="19"/>
        <v>0.52713178294573648</v>
      </c>
      <c r="BH40" s="41">
        <f t="shared" si="20"/>
        <v>0.37209302325581395</v>
      </c>
      <c r="BI40" s="41">
        <f t="shared" si="21"/>
        <v>8.5271317829457363E-2</v>
      </c>
      <c r="BJ40" s="41">
        <f t="shared" si="22"/>
        <v>1.5503875968992248E-2</v>
      </c>
      <c r="BK40" s="41">
        <f t="shared" si="23"/>
        <v>7.7519379844961239E-3</v>
      </c>
      <c r="BL40" s="41">
        <f t="shared" si="24"/>
        <v>0.88372093023255816</v>
      </c>
      <c r="BM40" s="41">
        <f t="shared" si="25"/>
        <v>3.1007751937984496E-2</v>
      </c>
      <c r="BN40" s="41">
        <f t="shared" si="26"/>
        <v>7.7519379844961239E-2</v>
      </c>
      <c r="BO40" s="41">
        <f t="shared" si="27"/>
        <v>0</v>
      </c>
      <c r="BP40" s="41">
        <f t="shared" si="28"/>
        <v>0.2558139534883721</v>
      </c>
      <c r="BQ40" s="41">
        <f t="shared" si="29"/>
        <v>2.3255813953488372E-2</v>
      </c>
      <c r="BR40" s="41">
        <f t="shared" si="30"/>
        <v>0</v>
      </c>
      <c r="BS40" s="41">
        <f t="shared" si="31"/>
        <v>0.19379844961240311</v>
      </c>
      <c r="BT40" s="41">
        <f t="shared" si="32"/>
        <v>0.80620155038759689</v>
      </c>
      <c r="BU40" s="41">
        <f t="shared" si="33"/>
        <v>0.72093023255813948</v>
      </c>
      <c r="BV40" s="41">
        <f t="shared" si="34"/>
        <v>0</v>
      </c>
      <c r="BW40" s="41">
        <f t="shared" si="35"/>
        <v>1</v>
      </c>
      <c r="BX40" s="41" t="str">
        <f t="shared" si="36"/>
        <v>2010Registered nursesManitoba</v>
      </c>
      <c r="BY40" s="51">
        <f>VLOOKUP(BX40,'%workplace'!$A$1:$F$381,6,FALSE)</f>
        <v>11535</v>
      </c>
      <c r="BZ40" s="32">
        <f t="shared" si="37"/>
        <v>1.1183355006501951E-2</v>
      </c>
    </row>
    <row r="41" spans="1:78" s="8" customFormat="1" hidden="1" x14ac:dyDescent="0.2">
      <c r="A41" s="8" t="str">
        <f t="shared" si="0"/>
        <v>2010Registered nursesSaskatchewanAll places of work</v>
      </c>
      <c r="B41" s="8" t="s">
        <v>7</v>
      </c>
      <c r="C41" s="8" t="s">
        <v>21</v>
      </c>
      <c r="D41" s="8" t="s">
        <v>9</v>
      </c>
      <c r="E41" s="8">
        <v>2010</v>
      </c>
      <c r="F41" s="8">
        <v>8904</v>
      </c>
      <c r="G41" s="8">
        <v>512</v>
      </c>
      <c r="H41" s="8">
        <v>0</v>
      </c>
      <c r="I41" s="8">
        <v>1130</v>
      </c>
      <c r="J41" s="8">
        <v>882</v>
      </c>
      <c r="K41" s="8">
        <v>929</v>
      </c>
      <c r="L41" s="8">
        <v>996</v>
      </c>
      <c r="M41" s="8">
        <v>1251</v>
      </c>
      <c r="N41" s="8">
        <v>1420</v>
      </c>
      <c r="O41" s="8">
        <v>1471</v>
      </c>
      <c r="P41" s="8">
        <v>788</v>
      </c>
      <c r="Q41" s="8">
        <v>245</v>
      </c>
      <c r="R41" s="8">
        <v>58</v>
      </c>
      <c r="S41" s="8">
        <v>246</v>
      </c>
      <c r="T41" s="8">
        <v>0</v>
      </c>
      <c r="U41" s="8">
        <v>8673</v>
      </c>
      <c r="V41" s="8">
        <v>644</v>
      </c>
      <c r="W41" s="8">
        <v>99</v>
      </c>
      <c r="X41" s="8">
        <v>5656</v>
      </c>
      <c r="Y41" s="8">
        <v>2599</v>
      </c>
      <c r="Z41" s="8">
        <v>1161</v>
      </c>
      <c r="AA41" s="8">
        <v>0</v>
      </c>
      <c r="AB41" s="8">
        <v>656</v>
      </c>
      <c r="AC41" s="8">
        <v>111</v>
      </c>
      <c r="AD41" s="8">
        <v>1281</v>
      </c>
      <c r="AE41" s="8">
        <v>7368</v>
      </c>
      <c r="AF41" s="8">
        <v>365</v>
      </c>
      <c r="AG41" s="8">
        <v>8441</v>
      </c>
      <c r="AH41" s="8">
        <v>458</v>
      </c>
      <c r="AI41" s="8">
        <v>42</v>
      </c>
      <c r="AJ41" s="8">
        <v>1992</v>
      </c>
      <c r="AK41" s="8">
        <v>7423</v>
      </c>
      <c r="AL41" s="8">
        <v>110</v>
      </c>
      <c r="AM41" s="8">
        <v>1</v>
      </c>
      <c r="AN41" s="8">
        <v>9416</v>
      </c>
      <c r="AO41" s="41">
        <f t="shared" si="1"/>
        <v>0.94562446898895502</v>
      </c>
      <c r="AP41" s="41">
        <f t="shared" si="2"/>
        <v>5.4375531011045031E-2</v>
      </c>
      <c r="AQ41" s="41">
        <f t="shared" si="3"/>
        <v>0</v>
      </c>
      <c r="AR41" s="41">
        <f t="shared" si="4"/>
        <v>0.12000849617672048</v>
      </c>
      <c r="AS41" s="41">
        <f t="shared" si="5"/>
        <v>9.3670348343245544E-2</v>
      </c>
      <c r="AT41" s="41">
        <f t="shared" si="6"/>
        <v>9.8661852166525066E-2</v>
      </c>
      <c r="AU41" s="41">
        <f t="shared" si="7"/>
        <v>0.10577740016992354</v>
      </c>
      <c r="AV41" s="41">
        <f t="shared" si="8"/>
        <v>0.13285896346644011</v>
      </c>
      <c r="AW41" s="41">
        <f t="shared" si="9"/>
        <v>0.15080713678844521</v>
      </c>
      <c r="AX41" s="41">
        <f t="shared" si="10"/>
        <v>0.15622344944774852</v>
      </c>
      <c r="AY41" s="41">
        <f t="shared" si="11"/>
        <v>8.3687340696686485E-2</v>
      </c>
      <c r="AZ41" s="41">
        <f t="shared" si="12"/>
        <v>2.6019541206457095E-2</v>
      </c>
      <c r="BA41" s="41">
        <f t="shared" si="13"/>
        <v>6.1597281223449447E-3</v>
      </c>
      <c r="BB41" s="41">
        <f t="shared" si="14"/>
        <v>2.6125743415463042E-2</v>
      </c>
      <c r="BC41" s="41">
        <f t="shared" si="15"/>
        <v>0</v>
      </c>
      <c r="BD41" s="41">
        <f t="shared" si="16"/>
        <v>0.92109175870858118</v>
      </c>
      <c r="BE41" s="41">
        <f t="shared" si="17"/>
        <v>6.8394222599830079E-2</v>
      </c>
      <c r="BF41" s="41">
        <f t="shared" si="18"/>
        <v>1.0514018691588784E-2</v>
      </c>
      <c r="BG41" s="41">
        <f t="shared" si="19"/>
        <v>0.60067969413763811</v>
      </c>
      <c r="BH41" s="41">
        <f t="shared" si="20"/>
        <v>0.27601954120645711</v>
      </c>
      <c r="BI41" s="41">
        <f t="shared" si="21"/>
        <v>0.12330076465590484</v>
      </c>
      <c r="BJ41" s="41">
        <f t="shared" si="22"/>
        <v>0</v>
      </c>
      <c r="BK41" s="41">
        <f t="shared" si="23"/>
        <v>6.9668649107901451E-2</v>
      </c>
      <c r="BL41" s="41">
        <f t="shared" si="24"/>
        <v>1.1788445199660153E-2</v>
      </c>
      <c r="BM41" s="41">
        <f t="shared" si="25"/>
        <v>0.13604502973661853</v>
      </c>
      <c r="BN41" s="41">
        <f t="shared" si="26"/>
        <v>0.78249787595581988</v>
      </c>
      <c r="BO41" s="41">
        <f t="shared" si="27"/>
        <v>3.8763806287170771E-2</v>
      </c>
      <c r="BP41" s="41">
        <f t="shared" si="28"/>
        <v>0.8964528462192014</v>
      </c>
      <c r="BQ41" s="41">
        <f t="shared" si="29"/>
        <v>4.8640611724723871E-2</v>
      </c>
      <c r="BR41" s="41">
        <f t="shared" si="30"/>
        <v>4.4604927782497875E-3</v>
      </c>
      <c r="BS41" s="41">
        <f t="shared" si="31"/>
        <v>0.21155480033984708</v>
      </c>
      <c r="BT41" s="41">
        <f t="shared" si="32"/>
        <v>0.78833899745114699</v>
      </c>
      <c r="BU41" s="41">
        <f t="shared" si="33"/>
        <v>1.1682242990654205E-2</v>
      </c>
      <c r="BV41" s="41">
        <f t="shared" si="34"/>
        <v>1.0620220900594733E-4</v>
      </c>
      <c r="BW41" s="41">
        <f t="shared" si="35"/>
        <v>1</v>
      </c>
      <c r="BX41" s="41" t="str">
        <f t="shared" si="36"/>
        <v>2010Registered nursesSaskatchewan</v>
      </c>
      <c r="BY41" s="51">
        <f>VLOOKUP(BX41,'%workplace'!$A$1:$F$381,6,FALSE)</f>
        <v>9416</v>
      </c>
      <c r="BZ41" s="32">
        <f t="shared" si="37"/>
        <v>1</v>
      </c>
    </row>
    <row r="42" spans="1:78" s="8" customFormat="1" hidden="1" x14ac:dyDescent="0.2">
      <c r="A42" s="8" t="str">
        <f t="shared" si="0"/>
        <v>2010Registered nursesSaskatchewanCommunity health</v>
      </c>
      <c r="B42" s="8" t="s">
        <v>7</v>
      </c>
      <c r="C42" s="8" t="s">
        <v>21</v>
      </c>
      <c r="D42" s="8" t="s">
        <v>11</v>
      </c>
      <c r="E42" s="8">
        <v>2010</v>
      </c>
      <c r="F42" s="8">
        <v>1674</v>
      </c>
      <c r="G42" s="8">
        <v>37</v>
      </c>
      <c r="H42" s="8">
        <v>0</v>
      </c>
      <c r="I42" s="8">
        <v>82</v>
      </c>
      <c r="J42" s="8">
        <v>124</v>
      </c>
      <c r="K42" s="8">
        <v>166</v>
      </c>
      <c r="L42" s="8">
        <v>198</v>
      </c>
      <c r="M42" s="8">
        <v>264</v>
      </c>
      <c r="N42" s="8">
        <v>313</v>
      </c>
      <c r="O42" s="8">
        <v>316</v>
      </c>
      <c r="P42" s="8">
        <v>175</v>
      </c>
      <c r="Q42" s="8">
        <v>53</v>
      </c>
      <c r="R42" s="8">
        <v>12</v>
      </c>
      <c r="S42" s="8">
        <v>8</v>
      </c>
      <c r="T42" s="8">
        <v>0</v>
      </c>
      <c r="U42" s="8">
        <v>1658</v>
      </c>
      <c r="V42" s="8">
        <v>48</v>
      </c>
      <c r="W42" s="8">
        <v>5</v>
      </c>
      <c r="X42" s="8">
        <v>889</v>
      </c>
      <c r="Y42" s="8">
        <v>597</v>
      </c>
      <c r="Z42" s="8">
        <v>225</v>
      </c>
      <c r="AA42" s="8">
        <v>0</v>
      </c>
      <c r="AB42" s="8">
        <v>161</v>
      </c>
      <c r="AC42" s="8">
        <v>0</v>
      </c>
      <c r="AD42" s="8">
        <v>197</v>
      </c>
      <c r="AE42" s="8">
        <v>1353</v>
      </c>
      <c r="AF42" s="8">
        <v>46</v>
      </c>
      <c r="AG42" s="8">
        <v>1621</v>
      </c>
      <c r="AH42" s="8">
        <v>38</v>
      </c>
      <c r="AI42" s="8">
        <v>6</v>
      </c>
      <c r="AJ42" s="8">
        <v>643</v>
      </c>
      <c r="AK42" s="8">
        <v>1068</v>
      </c>
      <c r="AL42" s="8">
        <v>0</v>
      </c>
      <c r="AM42" s="8">
        <v>0</v>
      </c>
      <c r="AN42" s="8">
        <v>1711</v>
      </c>
      <c r="AO42" s="41">
        <f t="shared" si="1"/>
        <v>0.97837521917007597</v>
      </c>
      <c r="AP42" s="41">
        <f t="shared" si="2"/>
        <v>2.1624780829924022E-2</v>
      </c>
      <c r="AQ42" s="41">
        <f t="shared" si="3"/>
        <v>0</v>
      </c>
      <c r="AR42" s="41">
        <f t="shared" si="4"/>
        <v>4.792518994739918E-2</v>
      </c>
      <c r="AS42" s="41">
        <f t="shared" si="5"/>
        <v>7.2472238457042662E-2</v>
      </c>
      <c r="AT42" s="41">
        <f t="shared" si="6"/>
        <v>9.7019286966686144E-2</v>
      </c>
      <c r="AU42" s="41">
        <f t="shared" si="7"/>
        <v>0.11572180011689071</v>
      </c>
      <c r="AV42" s="41">
        <f t="shared" si="8"/>
        <v>0.1542957334891876</v>
      </c>
      <c r="AW42" s="41">
        <f t="shared" si="9"/>
        <v>0.18293395675043833</v>
      </c>
      <c r="AX42" s="41">
        <f t="shared" si="10"/>
        <v>0.18468731735827001</v>
      </c>
      <c r="AY42" s="41">
        <f t="shared" si="11"/>
        <v>0.10227936879018118</v>
      </c>
      <c r="AZ42" s="41">
        <f t="shared" si="12"/>
        <v>3.0976037405026302E-2</v>
      </c>
      <c r="BA42" s="41">
        <f t="shared" si="13"/>
        <v>7.0134424313267095E-3</v>
      </c>
      <c r="BB42" s="41">
        <f t="shared" si="14"/>
        <v>4.6756282875511394E-3</v>
      </c>
      <c r="BC42" s="41">
        <f t="shared" si="15"/>
        <v>0</v>
      </c>
      <c r="BD42" s="41">
        <f t="shared" si="16"/>
        <v>0.9690239625949737</v>
      </c>
      <c r="BE42" s="41">
        <f t="shared" si="17"/>
        <v>2.8053769725306838E-2</v>
      </c>
      <c r="BF42" s="41">
        <f t="shared" si="18"/>
        <v>2.9222676797194622E-3</v>
      </c>
      <c r="BG42" s="41">
        <f t="shared" si="19"/>
        <v>0.5195791934541204</v>
      </c>
      <c r="BH42" s="41">
        <f t="shared" si="20"/>
        <v>0.34891876095850383</v>
      </c>
      <c r="BI42" s="41">
        <f t="shared" si="21"/>
        <v>0.1315020455873758</v>
      </c>
      <c r="BJ42" s="41">
        <f t="shared" si="22"/>
        <v>0</v>
      </c>
      <c r="BK42" s="41">
        <f t="shared" si="23"/>
        <v>9.409701928696669E-2</v>
      </c>
      <c r="BL42" s="41">
        <f t="shared" si="24"/>
        <v>0</v>
      </c>
      <c r="BM42" s="41">
        <f t="shared" si="25"/>
        <v>0.11513734658094682</v>
      </c>
      <c r="BN42" s="41">
        <f t="shared" si="26"/>
        <v>0.79076563413208645</v>
      </c>
      <c r="BO42" s="41">
        <f t="shared" si="27"/>
        <v>2.6884862653419054E-2</v>
      </c>
      <c r="BP42" s="41">
        <f t="shared" si="28"/>
        <v>0.94739918176504967</v>
      </c>
      <c r="BQ42" s="41">
        <f t="shared" si="29"/>
        <v>2.2209234365867914E-2</v>
      </c>
      <c r="BR42" s="41">
        <f t="shared" si="30"/>
        <v>3.5067212156633548E-3</v>
      </c>
      <c r="BS42" s="41">
        <f t="shared" si="31"/>
        <v>0.37580362361192288</v>
      </c>
      <c r="BT42" s="41">
        <f t="shared" si="32"/>
        <v>0.62419637638807712</v>
      </c>
      <c r="BU42" s="41">
        <f t="shared" si="33"/>
        <v>0</v>
      </c>
      <c r="BV42" s="41">
        <f t="shared" si="34"/>
        <v>0</v>
      </c>
      <c r="BW42" s="41">
        <f t="shared" si="35"/>
        <v>1</v>
      </c>
      <c r="BX42" s="41" t="str">
        <f t="shared" si="36"/>
        <v>2010Registered nursesSaskatchewan</v>
      </c>
      <c r="BY42" s="51">
        <f>VLOOKUP(BX42,'%workplace'!$A$1:$F$381,6,FALSE)</f>
        <v>9416</v>
      </c>
      <c r="BZ42" s="32">
        <f t="shared" si="37"/>
        <v>0.18171197960917587</v>
      </c>
    </row>
    <row r="43" spans="1:78" s="8" customFormat="1" hidden="1" x14ac:dyDescent="0.2">
      <c r="A43" s="8" t="str">
        <f t="shared" si="0"/>
        <v>2010Registered nursesSaskatchewanNursing home/long-term care</v>
      </c>
      <c r="B43" s="8" t="s">
        <v>7</v>
      </c>
      <c r="C43" s="8" t="s">
        <v>21</v>
      </c>
      <c r="D43" s="8" t="s">
        <v>12</v>
      </c>
      <c r="E43" s="8">
        <v>2010</v>
      </c>
      <c r="F43" s="8">
        <v>1061</v>
      </c>
      <c r="G43" s="8">
        <v>47</v>
      </c>
      <c r="H43" s="8">
        <v>0</v>
      </c>
      <c r="I43" s="8">
        <v>80</v>
      </c>
      <c r="J43" s="8">
        <v>47</v>
      </c>
      <c r="K43" s="8">
        <v>90</v>
      </c>
      <c r="L43" s="8">
        <v>112</v>
      </c>
      <c r="M43" s="8">
        <v>152</v>
      </c>
      <c r="N43" s="8">
        <v>174</v>
      </c>
      <c r="O43" s="8">
        <v>224</v>
      </c>
      <c r="P43" s="8">
        <v>151</v>
      </c>
      <c r="Q43" s="8">
        <v>56</v>
      </c>
      <c r="R43" s="8">
        <v>16</v>
      </c>
      <c r="S43" s="8">
        <v>6</v>
      </c>
      <c r="T43" s="8">
        <v>0</v>
      </c>
      <c r="U43" s="8">
        <v>961</v>
      </c>
      <c r="V43" s="8">
        <v>134</v>
      </c>
      <c r="W43" s="8">
        <v>13</v>
      </c>
      <c r="X43" s="8">
        <v>560</v>
      </c>
      <c r="Y43" s="8">
        <v>387</v>
      </c>
      <c r="Z43" s="8">
        <v>161</v>
      </c>
      <c r="AA43" s="8">
        <v>0</v>
      </c>
      <c r="AB43" s="8">
        <v>134</v>
      </c>
      <c r="AC43" s="8">
        <v>0</v>
      </c>
      <c r="AD43" s="8">
        <v>73</v>
      </c>
      <c r="AE43" s="8">
        <v>901</v>
      </c>
      <c r="AF43" s="8">
        <v>44</v>
      </c>
      <c r="AG43" s="8">
        <v>1050</v>
      </c>
      <c r="AH43" s="8">
        <v>12</v>
      </c>
      <c r="AI43" s="8">
        <v>1</v>
      </c>
      <c r="AJ43" s="8">
        <v>536</v>
      </c>
      <c r="AK43" s="8">
        <v>572</v>
      </c>
      <c r="AL43" s="8">
        <v>1</v>
      </c>
      <c r="AM43" s="8">
        <v>0</v>
      </c>
      <c r="AN43" s="8">
        <v>1108</v>
      </c>
      <c r="AO43" s="41">
        <f t="shared" si="1"/>
        <v>0.95758122743682306</v>
      </c>
      <c r="AP43" s="41">
        <f t="shared" si="2"/>
        <v>4.2418772563176894E-2</v>
      </c>
      <c r="AQ43" s="41">
        <f t="shared" si="3"/>
        <v>0</v>
      </c>
      <c r="AR43" s="41">
        <f t="shared" si="4"/>
        <v>7.2202166064981949E-2</v>
      </c>
      <c r="AS43" s="41">
        <f t="shared" si="5"/>
        <v>4.2418772563176894E-2</v>
      </c>
      <c r="AT43" s="41">
        <f t="shared" si="6"/>
        <v>8.1227436823104696E-2</v>
      </c>
      <c r="AU43" s="41">
        <f t="shared" si="7"/>
        <v>0.10108303249097472</v>
      </c>
      <c r="AV43" s="41">
        <f t="shared" si="8"/>
        <v>0.13718411552346571</v>
      </c>
      <c r="AW43" s="41">
        <f t="shared" si="9"/>
        <v>0.15703971119133575</v>
      </c>
      <c r="AX43" s="41">
        <f t="shared" si="10"/>
        <v>0.20216606498194944</v>
      </c>
      <c r="AY43" s="41">
        <f t="shared" si="11"/>
        <v>0.13628158844765342</v>
      </c>
      <c r="AZ43" s="41">
        <f t="shared" si="12"/>
        <v>5.0541516245487361E-2</v>
      </c>
      <c r="BA43" s="41">
        <f t="shared" si="13"/>
        <v>1.444043321299639E-2</v>
      </c>
      <c r="BB43" s="41">
        <f t="shared" si="14"/>
        <v>5.415162454873646E-3</v>
      </c>
      <c r="BC43" s="41">
        <f t="shared" si="15"/>
        <v>0</v>
      </c>
      <c r="BD43" s="41">
        <f t="shared" si="16"/>
        <v>0.86732851985559567</v>
      </c>
      <c r="BE43" s="41">
        <f t="shared" si="17"/>
        <v>0.12093862815884476</v>
      </c>
      <c r="BF43" s="41">
        <f t="shared" si="18"/>
        <v>1.1732851985559567E-2</v>
      </c>
      <c r="BG43" s="41">
        <f t="shared" si="19"/>
        <v>0.50541516245487361</v>
      </c>
      <c r="BH43" s="41">
        <f t="shared" si="20"/>
        <v>0.3492779783393502</v>
      </c>
      <c r="BI43" s="41">
        <f t="shared" si="21"/>
        <v>0.14530685920577618</v>
      </c>
      <c r="BJ43" s="41">
        <f t="shared" si="22"/>
        <v>0</v>
      </c>
      <c r="BK43" s="41">
        <f t="shared" si="23"/>
        <v>0.12093862815884476</v>
      </c>
      <c r="BL43" s="41">
        <f t="shared" si="24"/>
        <v>0</v>
      </c>
      <c r="BM43" s="41">
        <f t="shared" si="25"/>
        <v>6.5884476534296035E-2</v>
      </c>
      <c r="BN43" s="41">
        <f t="shared" si="26"/>
        <v>0.81317689530685922</v>
      </c>
      <c r="BO43" s="41">
        <f t="shared" si="27"/>
        <v>3.9711191335740074E-2</v>
      </c>
      <c r="BP43" s="41">
        <f t="shared" si="28"/>
        <v>0.94765342960288812</v>
      </c>
      <c r="BQ43" s="41">
        <f t="shared" si="29"/>
        <v>1.0830324909747292E-2</v>
      </c>
      <c r="BR43" s="41">
        <f t="shared" si="30"/>
        <v>9.025270758122744E-4</v>
      </c>
      <c r="BS43" s="41">
        <f t="shared" si="31"/>
        <v>0.48375451263537905</v>
      </c>
      <c r="BT43" s="41">
        <f t="shared" si="32"/>
        <v>0.51624548736462095</v>
      </c>
      <c r="BU43" s="41">
        <f t="shared" si="33"/>
        <v>9.025270758122744E-4</v>
      </c>
      <c r="BV43" s="41">
        <f t="shared" si="34"/>
        <v>0</v>
      </c>
      <c r="BW43" s="41">
        <f t="shared" si="35"/>
        <v>1</v>
      </c>
      <c r="BX43" s="41" t="str">
        <f t="shared" si="36"/>
        <v>2010Registered nursesSaskatchewan</v>
      </c>
      <c r="BY43" s="51">
        <f>VLOOKUP(BX43,'%workplace'!$A$1:$F$381,6,FALSE)</f>
        <v>9416</v>
      </c>
      <c r="BZ43" s="32">
        <f t="shared" si="37"/>
        <v>0.11767204757858964</v>
      </c>
    </row>
    <row r="44" spans="1:78" s="8" customFormat="1" hidden="1" x14ac:dyDescent="0.2">
      <c r="A44" s="8" t="str">
        <f t="shared" si="0"/>
        <v>2010Registered nursesSaskatchewanHospital</v>
      </c>
      <c r="B44" s="8" t="s">
        <v>7</v>
      </c>
      <c r="C44" s="8" t="s">
        <v>21</v>
      </c>
      <c r="D44" s="8" t="s">
        <v>10</v>
      </c>
      <c r="E44" s="8">
        <v>2010</v>
      </c>
      <c r="F44" s="8">
        <v>5031</v>
      </c>
      <c r="G44" s="8">
        <v>361</v>
      </c>
      <c r="H44" s="8">
        <v>0</v>
      </c>
      <c r="I44" s="8">
        <v>923</v>
      </c>
      <c r="J44" s="8">
        <v>634</v>
      </c>
      <c r="K44" s="8">
        <v>567</v>
      </c>
      <c r="L44" s="8">
        <v>534</v>
      </c>
      <c r="M44" s="8">
        <v>645</v>
      </c>
      <c r="N44" s="8">
        <v>747</v>
      </c>
      <c r="O44" s="8">
        <v>696</v>
      </c>
      <c r="P44" s="8">
        <v>326</v>
      </c>
      <c r="Q44" s="8">
        <v>76</v>
      </c>
      <c r="R44" s="8">
        <v>15</v>
      </c>
      <c r="S44" s="8">
        <v>229</v>
      </c>
      <c r="T44" s="8">
        <v>0</v>
      </c>
      <c r="U44" s="8">
        <v>4891</v>
      </c>
      <c r="V44" s="8">
        <v>424</v>
      </c>
      <c r="W44" s="8">
        <v>77</v>
      </c>
      <c r="X44" s="8">
        <v>3402</v>
      </c>
      <c r="Y44" s="8">
        <v>1348</v>
      </c>
      <c r="Z44" s="8">
        <v>642</v>
      </c>
      <c r="AA44" s="8">
        <v>0</v>
      </c>
      <c r="AB44" s="8">
        <v>221</v>
      </c>
      <c r="AC44" s="8">
        <v>1</v>
      </c>
      <c r="AD44" s="8">
        <v>401</v>
      </c>
      <c r="AE44" s="8">
        <v>4769</v>
      </c>
      <c r="AF44" s="8">
        <v>99</v>
      </c>
      <c r="AG44" s="8">
        <v>5175</v>
      </c>
      <c r="AH44" s="8">
        <v>105</v>
      </c>
      <c r="AI44" s="8">
        <v>13</v>
      </c>
      <c r="AJ44" s="8">
        <v>687</v>
      </c>
      <c r="AK44" s="8">
        <v>4704</v>
      </c>
      <c r="AL44" s="8">
        <v>0</v>
      </c>
      <c r="AM44" s="8">
        <v>1</v>
      </c>
      <c r="AN44" s="8">
        <v>5392</v>
      </c>
      <c r="AO44" s="41">
        <f t="shared" si="1"/>
        <v>0.93304896142433236</v>
      </c>
      <c r="AP44" s="41">
        <f t="shared" si="2"/>
        <v>6.6951038575667657E-2</v>
      </c>
      <c r="AQ44" s="41">
        <f t="shared" si="3"/>
        <v>0</v>
      </c>
      <c r="AR44" s="41">
        <f t="shared" si="4"/>
        <v>0.17117952522255192</v>
      </c>
      <c r="AS44" s="41">
        <f t="shared" si="5"/>
        <v>0.11758160237388723</v>
      </c>
      <c r="AT44" s="41">
        <f t="shared" si="6"/>
        <v>0.10515578635014837</v>
      </c>
      <c r="AU44" s="41">
        <f t="shared" si="7"/>
        <v>9.9035608308605347E-2</v>
      </c>
      <c r="AV44" s="41">
        <f t="shared" si="8"/>
        <v>0.11962166172106825</v>
      </c>
      <c r="AW44" s="41">
        <f t="shared" si="9"/>
        <v>0.13853857566765579</v>
      </c>
      <c r="AX44" s="41">
        <f t="shared" si="10"/>
        <v>0.12908011869436201</v>
      </c>
      <c r="AY44" s="41">
        <f t="shared" si="11"/>
        <v>6.045994065281899E-2</v>
      </c>
      <c r="AZ44" s="41">
        <f t="shared" si="12"/>
        <v>1.4094955489614243E-2</v>
      </c>
      <c r="BA44" s="41">
        <f t="shared" si="13"/>
        <v>2.7818991097922851E-3</v>
      </c>
      <c r="BB44" s="41">
        <f t="shared" si="14"/>
        <v>4.2470326409495551E-2</v>
      </c>
      <c r="BC44" s="41">
        <f t="shared" si="15"/>
        <v>0</v>
      </c>
      <c r="BD44" s="41">
        <f t="shared" si="16"/>
        <v>0.90708456973293772</v>
      </c>
      <c r="BE44" s="41">
        <f t="shared" si="17"/>
        <v>7.8635014836795247E-2</v>
      </c>
      <c r="BF44" s="41">
        <f t="shared" si="18"/>
        <v>1.4280415430267063E-2</v>
      </c>
      <c r="BG44" s="41">
        <f t="shared" si="19"/>
        <v>0.63093471810089019</v>
      </c>
      <c r="BH44" s="41">
        <f t="shared" si="20"/>
        <v>0.25</v>
      </c>
      <c r="BI44" s="41">
        <f t="shared" si="21"/>
        <v>0.1190652818991098</v>
      </c>
      <c r="BJ44" s="41">
        <f t="shared" si="22"/>
        <v>0</v>
      </c>
      <c r="BK44" s="41">
        <f t="shared" si="23"/>
        <v>4.0986646884272997E-2</v>
      </c>
      <c r="BL44" s="41">
        <f t="shared" si="24"/>
        <v>1.85459940652819E-4</v>
      </c>
      <c r="BM44" s="41">
        <f t="shared" si="25"/>
        <v>7.4369436201780409E-2</v>
      </c>
      <c r="BN44" s="41">
        <f t="shared" si="26"/>
        <v>0.88445845697329373</v>
      </c>
      <c r="BO44" s="41">
        <f t="shared" si="27"/>
        <v>1.8360534124629079E-2</v>
      </c>
      <c r="BP44" s="41">
        <f t="shared" si="28"/>
        <v>0.95975519287833833</v>
      </c>
      <c r="BQ44" s="41">
        <f t="shared" si="29"/>
        <v>1.9473293768545993E-2</v>
      </c>
      <c r="BR44" s="41">
        <f t="shared" si="30"/>
        <v>2.4109792284866469E-3</v>
      </c>
      <c r="BS44" s="41">
        <f t="shared" si="31"/>
        <v>0.12741097922848665</v>
      </c>
      <c r="BT44" s="41">
        <f t="shared" si="32"/>
        <v>0.87240356083086057</v>
      </c>
      <c r="BU44" s="41">
        <f t="shared" si="33"/>
        <v>0</v>
      </c>
      <c r="BV44" s="41">
        <f t="shared" si="34"/>
        <v>1.85459940652819E-4</v>
      </c>
      <c r="BW44" s="41">
        <f t="shared" si="35"/>
        <v>1</v>
      </c>
      <c r="BX44" s="41" t="str">
        <f t="shared" si="36"/>
        <v>2010Registered nursesSaskatchewan</v>
      </c>
      <c r="BY44" s="51">
        <f>VLOOKUP(BX44,'%workplace'!$A$1:$F$381,6,FALSE)</f>
        <v>9416</v>
      </c>
      <c r="BZ44" s="32">
        <f t="shared" si="37"/>
        <v>0.57264231096006801</v>
      </c>
    </row>
    <row r="45" spans="1:78" s="8" customFormat="1" hidden="1" x14ac:dyDescent="0.2">
      <c r="A45" s="8" t="str">
        <f t="shared" si="0"/>
        <v>2010Registered nursesSaskatchewanOther places of work</v>
      </c>
      <c r="B45" s="8" t="s">
        <v>7</v>
      </c>
      <c r="C45" s="8" t="s">
        <v>21</v>
      </c>
      <c r="D45" s="8" t="s">
        <v>13</v>
      </c>
      <c r="E45" s="8">
        <v>2010</v>
      </c>
      <c r="F45" s="8">
        <v>1037</v>
      </c>
      <c r="G45" s="8">
        <v>58</v>
      </c>
      <c r="H45" s="8">
        <v>0</v>
      </c>
      <c r="I45" s="8">
        <v>35</v>
      </c>
      <c r="J45" s="8">
        <v>72</v>
      </c>
      <c r="K45" s="8">
        <v>102</v>
      </c>
      <c r="L45" s="8">
        <v>143</v>
      </c>
      <c r="M45" s="8">
        <v>179</v>
      </c>
      <c r="N45" s="8">
        <v>177</v>
      </c>
      <c r="O45" s="8">
        <v>213</v>
      </c>
      <c r="P45" s="8">
        <v>110</v>
      </c>
      <c r="Q45" s="8">
        <v>49</v>
      </c>
      <c r="R45" s="8">
        <v>12</v>
      </c>
      <c r="S45" s="8">
        <v>3</v>
      </c>
      <c r="T45" s="8">
        <v>0</v>
      </c>
      <c r="U45" s="8">
        <v>1067</v>
      </c>
      <c r="V45" s="8">
        <v>25</v>
      </c>
      <c r="W45" s="8">
        <v>3</v>
      </c>
      <c r="X45" s="8">
        <v>751</v>
      </c>
      <c r="Y45" s="8">
        <v>250</v>
      </c>
      <c r="Z45" s="8">
        <v>94</v>
      </c>
      <c r="AA45" s="8">
        <v>0</v>
      </c>
      <c r="AB45" s="8">
        <v>140</v>
      </c>
      <c r="AC45" s="8">
        <v>1</v>
      </c>
      <c r="AD45" s="8">
        <v>610</v>
      </c>
      <c r="AE45" s="8">
        <v>344</v>
      </c>
      <c r="AF45" s="8">
        <v>176</v>
      </c>
      <c r="AG45" s="8">
        <v>594</v>
      </c>
      <c r="AH45" s="8">
        <v>303</v>
      </c>
      <c r="AI45" s="8">
        <v>22</v>
      </c>
      <c r="AJ45" s="8">
        <v>85</v>
      </c>
      <c r="AK45" s="8">
        <v>1010</v>
      </c>
      <c r="AL45" s="8">
        <v>0</v>
      </c>
      <c r="AM45" s="8">
        <v>0</v>
      </c>
      <c r="AN45" s="8">
        <v>1095</v>
      </c>
      <c r="AO45" s="41">
        <f t="shared" si="1"/>
        <v>0.94703196347031959</v>
      </c>
      <c r="AP45" s="41">
        <f t="shared" si="2"/>
        <v>5.2968036529680365E-2</v>
      </c>
      <c r="AQ45" s="41">
        <f t="shared" si="3"/>
        <v>0</v>
      </c>
      <c r="AR45" s="41">
        <f t="shared" si="4"/>
        <v>3.1963470319634701E-2</v>
      </c>
      <c r="AS45" s="41">
        <f t="shared" si="5"/>
        <v>6.575342465753424E-2</v>
      </c>
      <c r="AT45" s="41">
        <f t="shared" si="6"/>
        <v>9.3150684931506855E-2</v>
      </c>
      <c r="AU45" s="41">
        <f t="shared" si="7"/>
        <v>0.13059360730593608</v>
      </c>
      <c r="AV45" s="41">
        <f t="shared" si="8"/>
        <v>0.16347031963470321</v>
      </c>
      <c r="AW45" s="41">
        <f t="shared" si="9"/>
        <v>0.16164383561643836</v>
      </c>
      <c r="AX45" s="41">
        <f t="shared" si="10"/>
        <v>0.19452054794520549</v>
      </c>
      <c r="AY45" s="41">
        <f t="shared" si="11"/>
        <v>0.1004566210045662</v>
      </c>
      <c r="AZ45" s="41">
        <f t="shared" si="12"/>
        <v>4.4748858447488583E-2</v>
      </c>
      <c r="BA45" s="41">
        <f t="shared" si="13"/>
        <v>1.0958904109589041E-2</v>
      </c>
      <c r="BB45" s="41">
        <f t="shared" si="14"/>
        <v>2.7397260273972603E-3</v>
      </c>
      <c r="BC45" s="41">
        <f t="shared" si="15"/>
        <v>0</v>
      </c>
      <c r="BD45" s="41">
        <f t="shared" si="16"/>
        <v>0.97442922374429219</v>
      </c>
      <c r="BE45" s="41">
        <f t="shared" si="17"/>
        <v>2.2831050228310501E-2</v>
      </c>
      <c r="BF45" s="41">
        <f t="shared" si="18"/>
        <v>2.7397260273972603E-3</v>
      </c>
      <c r="BG45" s="41">
        <f t="shared" si="19"/>
        <v>0.68584474885844748</v>
      </c>
      <c r="BH45" s="41">
        <f t="shared" si="20"/>
        <v>0.22831050228310501</v>
      </c>
      <c r="BI45" s="41">
        <f t="shared" si="21"/>
        <v>8.5844748858447492E-2</v>
      </c>
      <c r="BJ45" s="41">
        <f t="shared" si="22"/>
        <v>0</v>
      </c>
      <c r="BK45" s="41">
        <f t="shared" si="23"/>
        <v>0.12785388127853881</v>
      </c>
      <c r="BL45" s="41">
        <f t="shared" si="24"/>
        <v>9.1324200913242006E-4</v>
      </c>
      <c r="BM45" s="41">
        <f t="shared" si="25"/>
        <v>0.55707762557077622</v>
      </c>
      <c r="BN45" s="41">
        <f t="shared" si="26"/>
        <v>0.31415525114155252</v>
      </c>
      <c r="BO45" s="41">
        <f t="shared" si="27"/>
        <v>0.16073059360730593</v>
      </c>
      <c r="BP45" s="41">
        <f t="shared" si="28"/>
        <v>0.54246575342465753</v>
      </c>
      <c r="BQ45" s="41">
        <f t="shared" si="29"/>
        <v>0.27671232876712326</v>
      </c>
      <c r="BR45" s="41">
        <f t="shared" si="30"/>
        <v>2.0091324200913242E-2</v>
      </c>
      <c r="BS45" s="41">
        <f t="shared" si="31"/>
        <v>7.7625570776255703E-2</v>
      </c>
      <c r="BT45" s="41">
        <f t="shared" si="32"/>
        <v>0.92237442922374424</v>
      </c>
      <c r="BU45" s="41">
        <f t="shared" si="33"/>
        <v>0</v>
      </c>
      <c r="BV45" s="41">
        <f t="shared" si="34"/>
        <v>0</v>
      </c>
      <c r="BW45" s="41">
        <f t="shared" si="35"/>
        <v>1</v>
      </c>
      <c r="BX45" s="41" t="str">
        <f t="shared" si="36"/>
        <v>2010Registered nursesSaskatchewan</v>
      </c>
      <c r="BY45" s="51">
        <f>VLOOKUP(BX45,'%workplace'!$A$1:$F$381,6,FALSE)</f>
        <v>9416</v>
      </c>
      <c r="BZ45" s="32">
        <f t="shared" si="37"/>
        <v>0.11629141886151231</v>
      </c>
    </row>
    <row r="46" spans="1:78" s="8" customFormat="1" hidden="1" x14ac:dyDescent="0.2">
      <c r="A46" s="8" t="str">
        <f t="shared" si="0"/>
        <v>2010Registered nursesSaskatchewanUnknown places of work</v>
      </c>
      <c r="B46" s="8" t="s">
        <v>7</v>
      </c>
      <c r="C46" s="8" t="s">
        <v>21</v>
      </c>
      <c r="D46" s="8" t="s">
        <v>49</v>
      </c>
      <c r="E46" s="8">
        <v>2010</v>
      </c>
      <c r="F46" s="8">
        <v>101</v>
      </c>
      <c r="G46" s="8">
        <v>9</v>
      </c>
      <c r="H46" s="8">
        <v>0</v>
      </c>
      <c r="I46" s="8">
        <v>10</v>
      </c>
      <c r="J46" s="8">
        <v>5</v>
      </c>
      <c r="K46" s="8">
        <v>4</v>
      </c>
      <c r="L46" s="8">
        <v>9</v>
      </c>
      <c r="M46" s="8">
        <v>11</v>
      </c>
      <c r="N46" s="8">
        <v>9</v>
      </c>
      <c r="O46" s="8">
        <v>22</v>
      </c>
      <c r="P46" s="8">
        <v>26</v>
      </c>
      <c r="Q46" s="8">
        <v>11</v>
      </c>
      <c r="R46" s="8">
        <v>3</v>
      </c>
      <c r="S46" s="8">
        <v>0</v>
      </c>
      <c r="T46" s="8">
        <v>0</v>
      </c>
      <c r="U46" s="8">
        <v>96</v>
      </c>
      <c r="V46" s="8">
        <v>13</v>
      </c>
      <c r="W46" s="8">
        <v>1</v>
      </c>
      <c r="X46" s="8">
        <v>54</v>
      </c>
      <c r="Y46" s="8">
        <v>17</v>
      </c>
      <c r="Z46" s="8">
        <v>39</v>
      </c>
      <c r="AA46" s="8">
        <v>0</v>
      </c>
      <c r="AB46" s="8">
        <v>0</v>
      </c>
      <c r="AC46" s="8">
        <v>109</v>
      </c>
      <c r="AD46" s="8">
        <v>0</v>
      </c>
      <c r="AE46" s="8">
        <v>1</v>
      </c>
      <c r="AF46" s="8">
        <v>0</v>
      </c>
      <c r="AG46" s="8">
        <v>1</v>
      </c>
      <c r="AH46" s="8">
        <v>0</v>
      </c>
      <c r="AI46" s="8">
        <v>0</v>
      </c>
      <c r="AJ46" s="8">
        <v>41</v>
      </c>
      <c r="AK46" s="8">
        <v>69</v>
      </c>
      <c r="AL46" s="8">
        <v>109</v>
      </c>
      <c r="AM46" s="8">
        <v>0</v>
      </c>
      <c r="AN46" s="8">
        <v>110</v>
      </c>
      <c r="AO46" s="41">
        <f t="shared" si="1"/>
        <v>0.91818181818181821</v>
      </c>
      <c r="AP46" s="41">
        <f t="shared" si="2"/>
        <v>8.1818181818181818E-2</v>
      </c>
      <c r="AQ46" s="41">
        <f t="shared" si="3"/>
        <v>0</v>
      </c>
      <c r="AR46" s="41">
        <f t="shared" si="4"/>
        <v>9.0909090909090912E-2</v>
      </c>
      <c r="AS46" s="41">
        <f t="shared" si="5"/>
        <v>4.5454545454545456E-2</v>
      </c>
      <c r="AT46" s="41">
        <f t="shared" si="6"/>
        <v>3.6363636363636362E-2</v>
      </c>
      <c r="AU46" s="41">
        <f t="shared" si="7"/>
        <v>8.1818181818181818E-2</v>
      </c>
      <c r="AV46" s="41">
        <f t="shared" si="8"/>
        <v>0.1</v>
      </c>
      <c r="AW46" s="41">
        <f t="shared" si="9"/>
        <v>8.1818181818181818E-2</v>
      </c>
      <c r="AX46" s="41">
        <f t="shared" si="10"/>
        <v>0.2</v>
      </c>
      <c r="AY46" s="41">
        <f t="shared" si="11"/>
        <v>0.23636363636363636</v>
      </c>
      <c r="AZ46" s="41">
        <f t="shared" si="12"/>
        <v>0.1</v>
      </c>
      <c r="BA46" s="41">
        <f t="shared" si="13"/>
        <v>2.7272727272727271E-2</v>
      </c>
      <c r="BB46" s="41">
        <f t="shared" si="14"/>
        <v>0</v>
      </c>
      <c r="BC46" s="41">
        <f t="shared" si="15"/>
        <v>0</v>
      </c>
      <c r="BD46" s="41">
        <f t="shared" si="16"/>
        <v>0.87272727272727268</v>
      </c>
      <c r="BE46" s="41">
        <f t="shared" si="17"/>
        <v>0.11818181818181818</v>
      </c>
      <c r="BF46" s="41">
        <f t="shared" si="18"/>
        <v>9.0909090909090905E-3</v>
      </c>
      <c r="BG46" s="41">
        <f t="shared" si="19"/>
        <v>0.49090909090909091</v>
      </c>
      <c r="BH46" s="41">
        <f t="shared" si="20"/>
        <v>0.15454545454545454</v>
      </c>
      <c r="BI46" s="41">
        <f t="shared" si="21"/>
        <v>0.35454545454545455</v>
      </c>
      <c r="BJ46" s="41">
        <f t="shared" si="22"/>
        <v>0</v>
      </c>
      <c r="BK46" s="41">
        <f t="shared" si="23"/>
        <v>0</v>
      </c>
      <c r="BL46" s="41">
        <f t="shared" si="24"/>
        <v>0.99090909090909096</v>
      </c>
      <c r="BM46" s="41">
        <f t="shared" si="25"/>
        <v>0</v>
      </c>
      <c r="BN46" s="41">
        <f t="shared" si="26"/>
        <v>9.0909090909090905E-3</v>
      </c>
      <c r="BO46" s="41">
        <f t="shared" si="27"/>
        <v>0</v>
      </c>
      <c r="BP46" s="41">
        <f t="shared" si="28"/>
        <v>9.0909090909090905E-3</v>
      </c>
      <c r="BQ46" s="41">
        <f t="shared" si="29"/>
        <v>0</v>
      </c>
      <c r="BR46" s="41">
        <f t="shared" si="30"/>
        <v>0</v>
      </c>
      <c r="BS46" s="41">
        <f t="shared" si="31"/>
        <v>0.37272727272727274</v>
      </c>
      <c r="BT46" s="41">
        <f t="shared" si="32"/>
        <v>0.62727272727272732</v>
      </c>
      <c r="BU46" s="41">
        <f t="shared" si="33"/>
        <v>0.99090909090909096</v>
      </c>
      <c r="BV46" s="41">
        <f t="shared" si="34"/>
        <v>0</v>
      </c>
      <c r="BW46" s="41">
        <f t="shared" si="35"/>
        <v>1</v>
      </c>
      <c r="BX46" s="41" t="str">
        <f t="shared" si="36"/>
        <v>2010Registered nursesSaskatchewan</v>
      </c>
      <c r="BY46" s="51">
        <f>VLOOKUP(BX46,'%workplace'!$A$1:$F$381,6,FALSE)</f>
        <v>9416</v>
      </c>
      <c r="BZ46" s="32">
        <f t="shared" si="37"/>
        <v>1.1682242990654205E-2</v>
      </c>
    </row>
    <row r="47" spans="1:78" s="8" customFormat="1" hidden="1" x14ac:dyDescent="0.2">
      <c r="A47" s="8" t="str">
        <f t="shared" si="0"/>
        <v>2010Registered nursesAlbertaAll places of work</v>
      </c>
      <c r="B47" s="8" t="s">
        <v>7</v>
      </c>
      <c r="C47" s="8" t="s">
        <v>22</v>
      </c>
      <c r="D47" s="8" t="s">
        <v>9</v>
      </c>
      <c r="E47" s="8">
        <v>2010</v>
      </c>
      <c r="F47" s="8">
        <v>27068</v>
      </c>
      <c r="G47" s="8">
        <v>1350</v>
      </c>
      <c r="H47" s="8">
        <v>0</v>
      </c>
      <c r="I47" s="8">
        <v>3243</v>
      </c>
      <c r="J47" s="8">
        <v>3168</v>
      </c>
      <c r="K47" s="8">
        <v>3319</v>
      </c>
      <c r="L47" s="8">
        <v>3461</v>
      </c>
      <c r="M47" s="8">
        <v>3734</v>
      </c>
      <c r="N47" s="8">
        <v>3759</v>
      </c>
      <c r="O47" s="8">
        <v>3817</v>
      </c>
      <c r="P47" s="8">
        <v>2382</v>
      </c>
      <c r="Q47" s="8">
        <v>919</v>
      </c>
      <c r="R47" s="8">
        <v>203</v>
      </c>
      <c r="S47" s="8">
        <v>413</v>
      </c>
      <c r="T47" s="8">
        <v>0</v>
      </c>
      <c r="U47" s="8">
        <v>25254</v>
      </c>
      <c r="V47" s="8">
        <v>3066</v>
      </c>
      <c r="W47" s="8">
        <v>98</v>
      </c>
      <c r="X47" s="8">
        <v>11412</v>
      </c>
      <c r="Y47" s="8">
        <v>13180</v>
      </c>
      <c r="Z47" s="8">
        <v>3826</v>
      </c>
      <c r="AA47" s="8">
        <v>0</v>
      </c>
      <c r="AB47" s="8">
        <v>2012</v>
      </c>
      <c r="AC47" s="8">
        <v>435</v>
      </c>
      <c r="AD47" s="8">
        <v>3798</v>
      </c>
      <c r="AE47" s="8">
        <v>22173</v>
      </c>
      <c r="AF47" s="8">
        <v>1125</v>
      </c>
      <c r="AG47" s="8">
        <v>25773</v>
      </c>
      <c r="AH47" s="8">
        <v>989</v>
      </c>
      <c r="AI47" s="8">
        <v>262</v>
      </c>
      <c r="AJ47" s="8">
        <v>3139</v>
      </c>
      <c r="AK47" s="8">
        <v>25279</v>
      </c>
      <c r="AL47" s="8">
        <v>269</v>
      </c>
      <c r="AM47" s="8">
        <v>0</v>
      </c>
      <c r="AN47" s="8">
        <v>28418</v>
      </c>
      <c r="AO47" s="41">
        <f t="shared" si="1"/>
        <v>0.95249489760011263</v>
      </c>
      <c r="AP47" s="41">
        <f t="shared" si="2"/>
        <v>4.7505102399887394E-2</v>
      </c>
      <c r="AQ47" s="41">
        <f t="shared" si="3"/>
        <v>0</v>
      </c>
      <c r="AR47" s="41">
        <f t="shared" si="4"/>
        <v>0.11411781265395173</v>
      </c>
      <c r="AS47" s="41">
        <f t="shared" si="5"/>
        <v>0.11147864029840242</v>
      </c>
      <c r="AT47" s="41">
        <f t="shared" si="6"/>
        <v>0.11679217397424167</v>
      </c>
      <c r="AU47" s="41">
        <f t="shared" si="7"/>
        <v>0.12178900696741501</v>
      </c>
      <c r="AV47" s="41">
        <f t="shared" si="8"/>
        <v>0.13139559434161446</v>
      </c>
      <c r="AW47" s="41">
        <f t="shared" si="9"/>
        <v>0.13227531846013091</v>
      </c>
      <c r="AX47" s="41">
        <f t="shared" si="10"/>
        <v>0.13431627841508903</v>
      </c>
      <c r="AY47" s="41">
        <f t="shared" si="11"/>
        <v>8.3820114012245761E-2</v>
      </c>
      <c r="AZ47" s="41">
        <f t="shared" si="12"/>
        <v>3.2338658596664085E-2</v>
      </c>
      <c r="BA47" s="41">
        <f t="shared" si="13"/>
        <v>7.143359842353438E-3</v>
      </c>
      <c r="BB47" s="41">
        <f t="shared" si="14"/>
        <v>1.4533042437891478E-2</v>
      </c>
      <c r="BC47" s="41">
        <f t="shared" si="15"/>
        <v>0</v>
      </c>
      <c r="BD47" s="41">
        <f t="shared" si="16"/>
        <v>0.88866211556056018</v>
      </c>
      <c r="BE47" s="41">
        <f t="shared" si="17"/>
        <v>0.10788936589485537</v>
      </c>
      <c r="BF47" s="41">
        <f t="shared" si="18"/>
        <v>3.4485185445844182E-3</v>
      </c>
      <c r="BG47" s="41">
        <f t="shared" si="19"/>
        <v>0.40157646562038146</v>
      </c>
      <c r="BH47" s="41">
        <f t="shared" si="20"/>
        <v>0.46379055528186358</v>
      </c>
      <c r="BI47" s="41">
        <f t="shared" si="21"/>
        <v>0.13463297909775496</v>
      </c>
      <c r="BJ47" s="41">
        <f t="shared" si="22"/>
        <v>0</v>
      </c>
      <c r="BK47" s="41">
        <f t="shared" si="23"/>
        <v>7.0800197058202549E-2</v>
      </c>
      <c r="BL47" s="41">
        <f t="shared" si="24"/>
        <v>1.5307199662185939E-2</v>
      </c>
      <c r="BM47" s="41">
        <f t="shared" si="25"/>
        <v>0.13364768808501654</v>
      </c>
      <c r="BN47" s="41">
        <f t="shared" si="26"/>
        <v>0.78024491519459493</v>
      </c>
      <c r="BO47" s="41">
        <f t="shared" si="27"/>
        <v>3.9587585333239493E-2</v>
      </c>
      <c r="BP47" s="41">
        <f t="shared" si="28"/>
        <v>0.90692518826096136</v>
      </c>
      <c r="BQ47" s="41">
        <f t="shared" si="29"/>
        <v>3.4801886128510102E-2</v>
      </c>
      <c r="BR47" s="41">
        <f t="shared" si="30"/>
        <v>9.2195087620522212E-3</v>
      </c>
      <c r="BS47" s="41">
        <f t="shared" si="31"/>
        <v>0.11045816032092336</v>
      </c>
      <c r="BT47" s="41">
        <f t="shared" si="32"/>
        <v>0.88954183967907663</v>
      </c>
      <c r="BU47" s="41">
        <f t="shared" si="33"/>
        <v>9.4658315152368212E-3</v>
      </c>
      <c r="BV47" s="41">
        <f t="shared" si="34"/>
        <v>0</v>
      </c>
      <c r="BW47" s="41">
        <f t="shared" si="35"/>
        <v>1</v>
      </c>
      <c r="BX47" s="41" t="str">
        <f t="shared" si="36"/>
        <v>2010Registered nursesAlberta</v>
      </c>
      <c r="BY47" s="51">
        <f>VLOOKUP(BX47,'%workplace'!$A$1:$F$381,6,FALSE)</f>
        <v>28418</v>
      </c>
      <c r="BZ47" s="32">
        <f t="shared" si="37"/>
        <v>1</v>
      </c>
    </row>
    <row r="48" spans="1:78" s="8" customFormat="1" hidden="1" x14ac:dyDescent="0.2">
      <c r="A48" s="8" t="str">
        <f t="shared" si="0"/>
        <v>2010Registered nursesAlbertaCommunity health</v>
      </c>
      <c r="B48" s="8" t="s">
        <v>7</v>
      </c>
      <c r="C48" s="8" t="s">
        <v>22</v>
      </c>
      <c r="D48" s="8" t="s">
        <v>11</v>
      </c>
      <c r="E48" s="8">
        <v>2010</v>
      </c>
      <c r="F48" s="8">
        <v>4436</v>
      </c>
      <c r="G48" s="8">
        <v>77</v>
      </c>
      <c r="H48" s="8">
        <v>0</v>
      </c>
      <c r="I48" s="8">
        <v>267</v>
      </c>
      <c r="J48" s="8">
        <v>367</v>
      </c>
      <c r="K48" s="8">
        <v>518</v>
      </c>
      <c r="L48" s="8">
        <v>578</v>
      </c>
      <c r="M48" s="8">
        <v>696</v>
      </c>
      <c r="N48" s="8">
        <v>673</v>
      </c>
      <c r="O48" s="8">
        <v>737</v>
      </c>
      <c r="P48" s="8">
        <v>439</v>
      </c>
      <c r="Q48" s="8">
        <v>163</v>
      </c>
      <c r="R48" s="8">
        <v>44</v>
      </c>
      <c r="S48" s="8">
        <v>31</v>
      </c>
      <c r="T48" s="8">
        <v>0</v>
      </c>
      <c r="U48" s="8">
        <v>4270</v>
      </c>
      <c r="V48" s="8">
        <v>231</v>
      </c>
      <c r="W48" s="8">
        <v>12</v>
      </c>
      <c r="X48" s="8">
        <v>1686</v>
      </c>
      <c r="Y48" s="8">
        <v>2158</v>
      </c>
      <c r="Z48" s="8">
        <v>669</v>
      </c>
      <c r="AA48" s="8">
        <v>0</v>
      </c>
      <c r="AB48" s="8">
        <v>359</v>
      </c>
      <c r="AC48" s="8">
        <v>58</v>
      </c>
      <c r="AD48" s="8">
        <v>483</v>
      </c>
      <c r="AE48" s="8">
        <v>3613</v>
      </c>
      <c r="AF48" s="8">
        <v>118</v>
      </c>
      <c r="AG48" s="8">
        <v>4233</v>
      </c>
      <c r="AH48" s="8">
        <v>92</v>
      </c>
      <c r="AI48" s="8">
        <v>22</v>
      </c>
      <c r="AJ48" s="8">
        <v>809</v>
      </c>
      <c r="AK48" s="8">
        <v>3704</v>
      </c>
      <c r="AL48" s="8">
        <v>48</v>
      </c>
      <c r="AM48" s="8">
        <v>0</v>
      </c>
      <c r="AN48" s="8">
        <v>4513</v>
      </c>
      <c r="AO48" s="41">
        <f t="shared" si="1"/>
        <v>0.98293817859516952</v>
      </c>
      <c r="AP48" s="41">
        <f t="shared" si="2"/>
        <v>1.706182140483049E-2</v>
      </c>
      <c r="AQ48" s="41">
        <f t="shared" si="3"/>
        <v>0</v>
      </c>
      <c r="AR48" s="41">
        <f t="shared" si="4"/>
        <v>5.9162419676490142E-2</v>
      </c>
      <c r="AS48" s="41">
        <f t="shared" si="5"/>
        <v>8.1320629293153118E-2</v>
      </c>
      <c r="AT48" s="41">
        <f t="shared" si="6"/>
        <v>0.11477952581431421</v>
      </c>
      <c r="AU48" s="41">
        <f t="shared" si="7"/>
        <v>0.12807445158431199</v>
      </c>
      <c r="AV48" s="41">
        <f t="shared" si="8"/>
        <v>0.15422113893197428</v>
      </c>
      <c r="AW48" s="41">
        <f t="shared" si="9"/>
        <v>0.14912475072014181</v>
      </c>
      <c r="AX48" s="41">
        <f t="shared" si="10"/>
        <v>0.16330600487480612</v>
      </c>
      <c r="AY48" s="41">
        <f t="shared" si="11"/>
        <v>9.7274540217150457E-2</v>
      </c>
      <c r="AZ48" s="41">
        <f t="shared" si="12"/>
        <v>3.6117881675160647E-2</v>
      </c>
      <c r="BA48" s="41">
        <f t="shared" si="13"/>
        <v>9.7496122313317085E-3</v>
      </c>
      <c r="BB48" s="41">
        <f t="shared" si="14"/>
        <v>6.8690449811655216E-3</v>
      </c>
      <c r="BC48" s="41">
        <f t="shared" si="15"/>
        <v>0</v>
      </c>
      <c r="BD48" s="41">
        <f t="shared" si="16"/>
        <v>0.94615555063150902</v>
      </c>
      <c r="BE48" s="41">
        <f t="shared" si="17"/>
        <v>5.1185464214491466E-2</v>
      </c>
      <c r="BF48" s="41">
        <f t="shared" si="18"/>
        <v>2.658985153999557E-3</v>
      </c>
      <c r="BG48" s="41">
        <f t="shared" si="19"/>
        <v>0.37358741413693775</v>
      </c>
      <c r="BH48" s="41">
        <f t="shared" si="20"/>
        <v>0.47817416352758696</v>
      </c>
      <c r="BI48" s="41">
        <f t="shared" si="21"/>
        <v>0.1482384223354753</v>
      </c>
      <c r="BJ48" s="41">
        <f t="shared" si="22"/>
        <v>0</v>
      </c>
      <c r="BK48" s="41">
        <f t="shared" si="23"/>
        <v>7.9547972523820079E-2</v>
      </c>
      <c r="BL48" s="41">
        <f t="shared" si="24"/>
        <v>1.2851761577664525E-2</v>
      </c>
      <c r="BM48" s="41">
        <f t="shared" si="25"/>
        <v>0.10702415244848217</v>
      </c>
      <c r="BN48" s="41">
        <f t="shared" si="26"/>
        <v>0.80057611345003321</v>
      </c>
      <c r="BO48" s="41">
        <f t="shared" si="27"/>
        <v>2.614668734766231E-2</v>
      </c>
      <c r="BP48" s="41">
        <f t="shared" si="28"/>
        <v>0.93795701307334367</v>
      </c>
      <c r="BQ48" s="41">
        <f t="shared" si="29"/>
        <v>2.0385552847329937E-2</v>
      </c>
      <c r="BR48" s="41">
        <f t="shared" si="30"/>
        <v>4.8748061156658543E-3</v>
      </c>
      <c r="BS48" s="41">
        <f t="shared" si="31"/>
        <v>0.17925991579880346</v>
      </c>
      <c r="BT48" s="41">
        <f t="shared" si="32"/>
        <v>0.8207400842011966</v>
      </c>
      <c r="BU48" s="41">
        <f t="shared" si="33"/>
        <v>1.0635940615998228E-2</v>
      </c>
      <c r="BV48" s="41">
        <f t="shared" si="34"/>
        <v>0</v>
      </c>
      <c r="BW48" s="41">
        <f t="shared" si="35"/>
        <v>1</v>
      </c>
      <c r="BX48" s="41" t="str">
        <f t="shared" si="36"/>
        <v>2010Registered nursesAlberta</v>
      </c>
      <c r="BY48" s="51">
        <f>VLOOKUP(BX48,'%workplace'!$A$1:$F$381,6,FALSE)</f>
        <v>28418</v>
      </c>
      <c r="BZ48" s="32">
        <f>AN48/BY48</f>
        <v>0.15880779787458654</v>
      </c>
    </row>
    <row r="49" spans="1:78" s="8" customFormat="1" hidden="1" x14ac:dyDescent="0.2">
      <c r="A49" s="8" t="str">
        <f t="shared" si="0"/>
        <v>2010Registered nursesAlbertaNursing home/long-term care</v>
      </c>
      <c r="B49" s="8" t="s">
        <v>7</v>
      </c>
      <c r="C49" s="8" t="s">
        <v>22</v>
      </c>
      <c r="D49" s="8" t="s">
        <v>12</v>
      </c>
      <c r="E49" s="8">
        <v>2010</v>
      </c>
      <c r="F49" s="8">
        <v>1918</v>
      </c>
      <c r="G49" s="8">
        <v>91</v>
      </c>
      <c r="H49" s="8">
        <v>0</v>
      </c>
      <c r="I49" s="8">
        <v>70</v>
      </c>
      <c r="J49" s="8">
        <v>102</v>
      </c>
      <c r="K49" s="8">
        <v>238</v>
      </c>
      <c r="L49" s="8">
        <v>234</v>
      </c>
      <c r="M49" s="8">
        <v>196</v>
      </c>
      <c r="N49" s="8">
        <v>270</v>
      </c>
      <c r="O49" s="8">
        <v>378</v>
      </c>
      <c r="P49" s="8">
        <v>305</v>
      </c>
      <c r="Q49" s="8">
        <v>172</v>
      </c>
      <c r="R49" s="8">
        <v>35</v>
      </c>
      <c r="S49" s="8">
        <v>9</v>
      </c>
      <c r="T49" s="8">
        <v>0</v>
      </c>
      <c r="U49" s="8">
        <v>1418</v>
      </c>
      <c r="V49" s="8">
        <v>573</v>
      </c>
      <c r="W49" s="8">
        <v>18</v>
      </c>
      <c r="X49" s="8">
        <v>853</v>
      </c>
      <c r="Y49" s="8">
        <v>911</v>
      </c>
      <c r="Z49" s="8">
        <v>245</v>
      </c>
      <c r="AA49" s="8">
        <v>0</v>
      </c>
      <c r="AB49" s="8">
        <v>350</v>
      </c>
      <c r="AC49" s="8">
        <v>49</v>
      </c>
      <c r="AD49" s="8">
        <v>178</v>
      </c>
      <c r="AE49" s="8">
        <v>1432</v>
      </c>
      <c r="AF49" s="8">
        <v>109</v>
      </c>
      <c r="AG49" s="8">
        <v>1843</v>
      </c>
      <c r="AH49" s="8">
        <v>37</v>
      </c>
      <c r="AI49" s="8">
        <v>0</v>
      </c>
      <c r="AJ49" s="8">
        <v>470</v>
      </c>
      <c r="AK49" s="8">
        <v>1539</v>
      </c>
      <c r="AL49" s="8">
        <v>20</v>
      </c>
      <c r="AM49" s="8">
        <v>0</v>
      </c>
      <c r="AN49" s="8">
        <v>2009</v>
      </c>
      <c r="AO49" s="41">
        <f t="shared" si="1"/>
        <v>0.95470383275261328</v>
      </c>
      <c r="AP49" s="41">
        <f t="shared" si="2"/>
        <v>4.5296167247386762E-2</v>
      </c>
      <c r="AQ49" s="41">
        <f t="shared" si="3"/>
        <v>0</v>
      </c>
      <c r="AR49" s="41">
        <f t="shared" si="4"/>
        <v>3.484320557491289E-2</v>
      </c>
      <c r="AS49" s="41">
        <f t="shared" si="5"/>
        <v>5.0771528123444501E-2</v>
      </c>
      <c r="AT49" s="41">
        <f t="shared" si="6"/>
        <v>0.11846689895470383</v>
      </c>
      <c r="AU49" s="41">
        <f t="shared" si="7"/>
        <v>0.11647585863613738</v>
      </c>
      <c r="AV49" s="41">
        <f t="shared" si="8"/>
        <v>9.7560975609756101E-2</v>
      </c>
      <c r="AW49" s="41">
        <f t="shared" si="9"/>
        <v>0.13439522150323543</v>
      </c>
      <c r="AX49" s="41">
        <f t="shared" si="10"/>
        <v>0.18815331010452963</v>
      </c>
      <c r="AY49" s="41">
        <f t="shared" si="11"/>
        <v>0.15181682429069188</v>
      </c>
      <c r="AZ49" s="41">
        <f t="shared" si="12"/>
        <v>8.5614733698357398E-2</v>
      </c>
      <c r="BA49" s="41">
        <f t="shared" si="13"/>
        <v>1.7421602787456445E-2</v>
      </c>
      <c r="BB49" s="41">
        <f t="shared" si="14"/>
        <v>4.4798407167745144E-3</v>
      </c>
      <c r="BC49" s="41">
        <f t="shared" si="15"/>
        <v>0</v>
      </c>
      <c r="BD49" s="41">
        <f t="shared" si="16"/>
        <v>0.70582379293180686</v>
      </c>
      <c r="BE49" s="41">
        <f t="shared" si="17"/>
        <v>0.28521652563464411</v>
      </c>
      <c r="BF49" s="41">
        <f t="shared" si="18"/>
        <v>8.9596814335490289E-3</v>
      </c>
      <c r="BG49" s="41">
        <f t="shared" si="19"/>
        <v>0.42458934793429565</v>
      </c>
      <c r="BH49" s="41">
        <f t="shared" si="20"/>
        <v>0.45345943255350923</v>
      </c>
      <c r="BI49" s="41">
        <f t="shared" si="21"/>
        <v>0.12195121951219512</v>
      </c>
      <c r="BJ49" s="41">
        <f t="shared" si="22"/>
        <v>0</v>
      </c>
      <c r="BK49" s="41">
        <f t="shared" si="23"/>
        <v>0.17421602787456447</v>
      </c>
      <c r="BL49" s="41">
        <f t="shared" si="24"/>
        <v>2.4390243902439025E-2</v>
      </c>
      <c r="BM49" s="41">
        <f t="shared" si="25"/>
        <v>8.8601294176207074E-2</v>
      </c>
      <c r="BN49" s="41">
        <f t="shared" si="26"/>
        <v>0.71279243404678949</v>
      </c>
      <c r="BO49" s="41">
        <f t="shared" si="27"/>
        <v>5.4255848680935789E-2</v>
      </c>
      <c r="BP49" s="41">
        <f t="shared" si="28"/>
        <v>0.91737182677949225</v>
      </c>
      <c r="BQ49" s="41">
        <f t="shared" si="29"/>
        <v>1.841712294673967E-2</v>
      </c>
      <c r="BR49" s="41">
        <f t="shared" si="30"/>
        <v>0</v>
      </c>
      <c r="BS49" s="41">
        <f t="shared" si="31"/>
        <v>0.23394723743155799</v>
      </c>
      <c r="BT49" s="41">
        <f t="shared" si="32"/>
        <v>0.76605276256844201</v>
      </c>
      <c r="BU49" s="41">
        <f t="shared" si="33"/>
        <v>9.9552015928322541E-3</v>
      </c>
      <c r="BV49" s="41">
        <f t="shared" si="34"/>
        <v>0</v>
      </c>
      <c r="BW49" s="41">
        <f t="shared" si="35"/>
        <v>1</v>
      </c>
      <c r="BX49" s="41" t="str">
        <f t="shared" si="36"/>
        <v>2010Registered nursesAlberta</v>
      </c>
      <c r="BY49" s="51">
        <f>VLOOKUP(BX49,'%workplace'!$A$1:$F$381,6,FALSE)</f>
        <v>28418</v>
      </c>
      <c r="BZ49" s="32">
        <f t="shared" si="37"/>
        <v>7.0694630163980574E-2</v>
      </c>
    </row>
    <row r="50" spans="1:78" s="8" customFormat="1" hidden="1" x14ac:dyDescent="0.2">
      <c r="A50" s="8" t="str">
        <f t="shared" si="0"/>
        <v>2010Registered nursesAlbertaHospital</v>
      </c>
      <c r="B50" s="8" t="s">
        <v>7</v>
      </c>
      <c r="C50" s="8" t="s">
        <v>22</v>
      </c>
      <c r="D50" s="8" t="s">
        <v>10</v>
      </c>
      <c r="E50" s="8">
        <v>2010</v>
      </c>
      <c r="F50" s="8">
        <v>17560</v>
      </c>
      <c r="G50" s="8">
        <v>1013</v>
      </c>
      <c r="H50" s="8">
        <v>0</v>
      </c>
      <c r="I50" s="8">
        <v>2771</v>
      </c>
      <c r="J50" s="8">
        <v>2480</v>
      </c>
      <c r="K50" s="8">
        <v>2269</v>
      </c>
      <c r="L50" s="8">
        <v>2257</v>
      </c>
      <c r="M50" s="8">
        <v>2331</v>
      </c>
      <c r="N50" s="8">
        <v>2228</v>
      </c>
      <c r="O50" s="8">
        <v>2068</v>
      </c>
      <c r="P50" s="8">
        <v>1285</v>
      </c>
      <c r="Q50" s="8">
        <v>429</v>
      </c>
      <c r="R50" s="8">
        <v>89</v>
      </c>
      <c r="S50" s="8">
        <v>366</v>
      </c>
      <c r="T50" s="8">
        <v>0</v>
      </c>
      <c r="U50" s="8">
        <v>16459</v>
      </c>
      <c r="V50" s="8">
        <v>2057</v>
      </c>
      <c r="W50" s="8">
        <v>57</v>
      </c>
      <c r="X50" s="8">
        <v>6882</v>
      </c>
      <c r="Y50" s="8">
        <v>9106</v>
      </c>
      <c r="Z50" s="8">
        <v>2585</v>
      </c>
      <c r="AA50" s="8">
        <v>0</v>
      </c>
      <c r="AB50" s="8">
        <v>889</v>
      </c>
      <c r="AC50" s="8">
        <v>262</v>
      </c>
      <c r="AD50" s="8">
        <v>1359</v>
      </c>
      <c r="AE50" s="8">
        <v>16063</v>
      </c>
      <c r="AF50" s="8">
        <v>421</v>
      </c>
      <c r="AG50" s="8">
        <v>17754</v>
      </c>
      <c r="AH50" s="8">
        <v>179</v>
      </c>
      <c r="AI50" s="8">
        <v>102</v>
      </c>
      <c r="AJ50" s="8">
        <v>1718</v>
      </c>
      <c r="AK50" s="8">
        <v>16855</v>
      </c>
      <c r="AL50" s="8">
        <v>117</v>
      </c>
      <c r="AM50" s="8">
        <v>0</v>
      </c>
      <c r="AN50" s="8">
        <v>18573</v>
      </c>
      <c r="AO50" s="41">
        <f t="shared" si="1"/>
        <v>0.94545846120712862</v>
      </c>
      <c r="AP50" s="41">
        <f t="shared" si="2"/>
        <v>5.4541538792871373E-2</v>
      </c>
      <c r="AQ50" s="41">
        <f t="shared" si="3"/>
        <v>0</v>
      </c>
      <c r="AR50" s="41">
        <f t="shared" si="4"/>
        <v>0.14919506810962149</v>
      </c>
      <c r="AS50" s="41">
        <f t="shared" si="5"/>
        <v>0.13352716308620041</v>
      </c>
      <c r="AT50" s="41">
        <f t="shared" si="6"/>
        <v>0.12216658590426964</v>
      </c>
      <c r="AU50" s="41">
        <f t="shared" si="7"/>
        <v>0.12152048672804609</v>
      </c>
      <c r="AV50" s="41">
        <f t="shared" si="8"/>
        <v>0.12550476498142465</v>
      </c>
      <c r="AW50" s="41">
        <f t="shared" si="9"/>
        <v>0.11995908038550585</v>
      </c>
      <c r="AX50" s="41">
        <f t="shared" si="10"/>
        <v>0.11134442470252517</v>
      </c>
      <c r="AY50" s="41">
        <f t="shared" si="11"/>
        <v>6.9186453453938507E-2</v>
      </c>
      <c r="AZ50" s="41">
        <f t="shared" si="12"/>
        <v>2.3098045549991925E-2</v>
      </c>
      <c r="BA50" s="41">
        <f t="shared" si="13"/>
        <v>4.7919022236579982E-3</v>
      </c>
      <c r="BB50" s="41">
        <f t="shared" si="14"/>
        <v>1.9706024874818286E-2</v>
      </c>
      <c r="BC50" s="41">
        <f t="shared" si="15"/>
        <v>0</v>
      </c>
      <c r="BD50" s="41">
        <f t="shared" si="16"/>
        <v>0.88617886178861793</v>
      </c>
      <c r="BE50" s="41">
        <f t="shared" si="17"/>
        <v>0.11075216712432025</v>
      </c>
      <c r="BF50" s="41">
        <f t="shared" si="18"/>
        <v>3.068971087061864E-3</v>
      </c>
      <c r="BG50" s="41">
        <f t="shared" si="19"/>
        <v>0.37053787756420609</v>
      </c>
      <c r="BH50" s="41">
        <f t="shared" si="20"/>
        <v>0.49028159155763745</v>
      </c>
      <c r="BI50" s="41">
        <f t="shared" si="21"/>
        <v>0.13918053087815646</v>
      </c>
      <c r="BJ50" s="41">
        <f t="shared" si="22"/>
        <v>0</v>
      </c>
      <c r="BK50" s="41">
        <f t="shared" si="23"/>
        <v>4.786518063856135E-2</v>
      </c>
      <c r="BL50" s="41">
        <f t="shared" si="24"/>
        <v>1.4106498680880849E-2</v>
      </c>
      <c r="BM50" s="41">
        <f t="shared" si="25"/>
        <v>7.3170731707317069E-2</v>
      </c>
      <c r="BN50" s="41">
        <f t="shared" si="26"/>
        <v>0.86485758897324072</v>
      </c>
      <c r="BO50" s="41">
        <f t="shared" si="27"/>
        <v>2.2667312765842891E-2</v>
      </c>
      <c r="BP50" s="41">
        <f t="shared" si="28"/>
        <v>0.95590373122274264</v>
      </c>
      <c r="BQ50" s="41">
        <f t="shared" si="29"/>
        <v>9.6376460453346264E-3</v>
      </c>
      <c r="BR50" s="41">
        <f t="shared" si="30"/>
        <v>5.4918429979001777E-3</v>
      </c>
      <c r="BS50" s="41">
        <f t="shared" si="31"/>
        <v>9.2499865396004952E-2</v>
      </c>
      <c r="BT50" s="41">
        <f t="shared" si="32"/>
        <v>0.90750013460399503</v>
      </c>
      <c r="BU50" s="41">
        <f t="shared" si="33"/>
        <v>6.2994669681796156E-3</v>
      </c>
      <c r="BV50" s="41">
        <f t="shared" si="34"/>
        <v>0</v>
      </c>
      <c r="BW50" s="41">
        <f t="shared" si="35"/>
        <v>1</v>
      </c>
      <c r="BX50" s="41" t="str">
        <f t="shared" si="36"/>
        <v>2010Registered nursesAlberta</v>
      </c>
      <c r="BY50" s="51">
        <f>VLOOKUP(BX50,'%workplace'!$A$1:$F$381,6,FALSE)</f>
        <v>28418</v>
      </c>
      <c r="BZ50" s="32">
        <f t="shared" si="37"/>
        <v>0.65356464212822862</v>
      </c>
    </row>
    <row r="51" spans="1:78" s="8" customFormat="1" hidden="1" x14ac:dyDescent="0.2">
      <c r="A51" s="8" t="str">
        <f t="shared" si="0"/>
        <v>2010Registered nursesAlbertaOther places of work</v>
      </c>
      <c r="B51" s="8" t="s">
        <v>7</v>
      </c>
      <c r="C51" s="8" t="s">
        <v>22</v>
      </c>
      <c r="D51" s="8" t="s">
        <v>13</v>
      </c>
      <c r="E51" s="8">
        <v>2010</v>
      </c>
      <c r="F51" s="8">
        <v>3106</v>
      </c>
      <c r="G51" s="8">
        <v>167</v>
      </c>
      <c r="H51" s="8">
        <v>0</v>
      </c>
      <c r="I51" s="8">
        <v>124</v>
      </c>
      <c r="J51" s="8">
        <v>214</v>
      </c>
      <c r="K51" s="8">
        <v>287</v>
      </c>
      <c r="L51" s="8">
        <v>380</v>
      </c>
      <c r="M51" s="8">
        <v>506</v>
      </c>
      <c r="N51" s="8">
        <v>584</v>
      </c>
      <c r="O51" s="8">
        <v>632</v>
      </c>
      <c r="P51" s="8">
        <v>350</v>
      </c>
      <c r="Q51" s="8">
        <v>154</v>
      </c>
      <c r="R51" s="8">
        <v>35</v>
      </c>
      <c r="S51" s="8">
        <v>7</v>
      </c>
      <c r="T51" s="8">
        <v>0</v>
      </c>
      <c r="U51" s="8">
        <v>3066</v>
      </c>
      <c r="V51" s="8">
        <v>196</v>
      </c>
      <c r="W51" s="8">
        <v>11</v>
      </c>
      <c r="X51" s="8">
        <v>1991</v>
      </c>
      <c r="Y51" s="8">
        <v>955</v>
      </c>
      <c r="Z51" s="8">
        <v>327</v>
      </c>
      <c r="AA51" s="8">
        <v>0</v>
      </c>
      <c r="AB51" s="8">
        <v>412</v>
      </c>
      <c r="AC51" s="8">
        <v>61</v>
      </c>
      <c r="AD51" s="8">
        <v>1772</v>
      </c>
      <c r="AE51" s="8">
        <v>1028</v>
      </c>
      <c r="AF51" s="8">
        <v>476</v>
      </c>
      <c r="AG51" s="8">
        <v>1915</v>
      </c>
      <c r="AH51" s="8">
        <v>680</v>
      </c>
      <c r="AI51" s="8">
        <v>138</v>
      </c>
      <c r="AJ51" s="8">
        <v>140</v>
      </c>
      <c r="AK51" s="8">
        <v>3133</v>
      </c>
      <c r="AL51" s="8">
        <v>64</v>
      </c>
      <c r="AM51" s="8">
        <v>0</v>
      </c>
      <c r="AN51" s="8">
        <v>3273</v>
      </c>
      <c r="AO51" s="41">
        <f t="shared" si="1"/>
        <v>0.94897647418270703</v>
      </c>
      <c r="AP51" s="41">
        <f t="shared" si="2"/>
        <v>5.1023525817293004E-2</v>
      </c>
      <c r="AQ51" s="41">
        <f t="shared" si="3"/>
        <v>0</v>
      </c>
      <c r="AR51" s="41">
        <f t="shared" si="4"/>
        <v>3.7885731744576844E-2</v>
      </c>
      <c r="AS51" s="41">
        <f t="shared" si="5"/>
        <v>6.5383440268866486E-2</v>
      </c>
      <c r="AT51" s="41">
        <f t="shared" si="6"/>
        <v>8.768713718301252E-2</v>
      </c>
      <c r="AU51" s="41">
        <f t="shared" si="7"/>
        <v>0.11610143599144515</v>
      </c>
      <c r="AV51" s="41">
        <f t="shared" si="8"/>
        <v>0.15459822792545067</v>
      </c>
      <c r="AW51" s="41">
        <f t="shared" si="9"/>
        <v>0.17842957531316836</v>
      </c>
      <c r="AX51" s="41">
        <f t="shared" si="10"/>
        <v>0.19309501985945615</v>
      </c>
      <c r="AY51" s="41">
        <f t="shared" si="11"/>
        <v>0.10693553315001528</v>
      </c>
      <c r="AZ51" s="41">
        <f t="shared" si="12"/>
        <v>4.7051634586006724E-2</v>
      </c>
      <c r="BA51" s="41">
        <f t="shared" si="13"/>
        <v>1.0693553315001528E-2</v>
      </c>
      <c r="BB51" s="41">
        <f t="shared" si="14"/>
        <v>2.1387106630003055E-3</v>
      </c>
      <c r="BC51" s="41">
        <f t="shared" si="15"/>
        <v>0</v>
      </c>
      <c r="BD51" s="41">
        <f t="shared" si="16"/>
        <v>0.93675527039413387</v>
      </c>
      <c r="BE51" s="41">
        <f t="shared" si="17"/>
        <v>5.9883898564008553E-2</v>
      </c>
      <c r="BF51" s="41">
        <f t="shared" si="18"/>
        <v>3.3608310418576232E-3</v>
      </c>
      <c r="BG51" s="41">
        <f t="shared" si="19"/>
        <v>0.60831041857622981</v>
      </c>
      <c r="BH51" s="41">
        <f t="shared" si="20"/>
        <v>0.29178124045218456</v>
      </c>
      <c r="BI51" s="41">
        <f t="shared" si="21"/>
        <v>9.9908340971585699E-2</v>
      </c>
      <c r="BJ51" s="41">
        <f t="shared" si="22"/>
        <v>0</v>
      </c>
      <c r="BK51" s="41">
        <f t="shared" si="23"/>
        <v>0.12587839902230369</v>
      </c>
      <c r="BL51" s="41">
        <f t="shared" si="24"/>
        <v>1.863733577757409E-2</v>
      </c>
      <c r="BM51" s="41">
        <f t="shared" si="25"/>
        <v>0.54139932783379163</v>
      </c>
      <c r="BN51" s="41">
        <f t="shared" si="26"/>
        <v>0.31408493736633059</v>
      </c>
      <c r="BO51" s="41">
        <f t="shared" si="27"/>
        <v>0.14543232508402076</v>
      </c>
      <c r="BP51" s="41">
        <f t="shared" si="28"/>
        <v>0.58509013137794075</v>
      </c>
      <c r="BQ51" s="41">
        <f t="shared" si="29"/>
        <v>0.20776046440574397</v>
      </c>
      <c r="BR51" s="41">
        <f t="shared" si="30"/>
        <v>4.2163153070577448E-2</v>
      </c>
      <c r="BS51" s="41">
        <f t="shared" si="31"/>
        <v>4.2774213260006112E-2</v>
      </c>
      <c r="BT51" s="41">
        <f t="shared" si="32"/>
        <v>0.95722578673999392</v>
      </c>
      <c r="BU51" s="41">
        <f t="shared" si="33"/>
        <v>1.9553926061717079E-2</v>
      </c>
      <c r="BV51" s="41">
        <f t="shared" si="34"/>
        <v>0</v>
      </c>
      <c r="BW51" s="41">
        <f t="shared" si="35"/>
        <v>1</v>
      </c>
      <c r="BX51" s="41" t="str">
        <f t="shared" si="36"/>
        <v>2010Registered nursesAlberta</v>
      </c>
      <c r="BY51" s="51">
        <f>VLOOKUP(BX51,'%workplace'!$A$1:$F$381,6,FALSE)</f>
        <v>28418</v>
      </c>
      <c r="BZ51" s="32">
        <f t="shared" si="37"/>
        <v>0.11517348159617144</v>
      </c>
    </row>
    <row r="52" spans="1:78" s="8" customFormat="1" hidden="1" x14ac:dyDescent="0.2">
      <c r="A52" s="8" t="str">
        <f t="shared" si="0"/>
        <v>2010Registered nursesAlbertaUnknown places of work</v>
      </c>
      <c r="B52" s="8" t="s">
        <v>7</v>
      </c>
      <c r="C52" s="8" t="s">
        <v>22</v>
      </c>
      <c r="D52" s="8" t="s">
        <v>49</v>
      </c>
      <c r="E52" s="8">
        <v>2010</v>
      </c>
      <c r="F52" s="8">
        <v>48</v>
      </c>
      <c r="G52" s="8">
        <v>2</v>
      </c>
      <c r="H52" s="8">
        <v>0</v>
      </c>
      <c r="I52" s="8">
        <v>11</v>
      </c>
      <c r="J52" s="8">
        <v>5</v>
      </c>
      <c r="K52" s="8">
        <v>7</v>
      </c>
      <c r="L52" s="8">
        <v>12</v>
      </c>
      <c r="M52" s="8">
        <v>5</v>
      </c>
      <c r="N52" s="8">
        <v>4</v>
      </c>
      <c r="O52" s="8">
        <v>2</v>
      </c>
      <c r="P52" s="8">
        <v>3</v>
      </c>
      <c r="Q52" s="8">
        <v>1</v>
      </c>
      <c r="R52" s="8">
        <v>0</v>
      </c>
      <c r="S52" s="8">
        <v>0</v>
      </c>
      <c r="T52" s="8">
        <v>0</v>
      </c>
      <c r="U52" s="8">
        <v>41</v>
      </c>
      <c r="V52" s="8">
        <v>9</v>
      </c>
      <c r="W52" s="8">
        <v>0</v>
      </c>
      <c r="X52" s="8">
        <v>0</v>
      </c>
      <c r="Y52" s="8">
        <v>50</v>
      </c>
      <c r="Z52" s="8">
        <v>0</v>
      </c>
      <c r="AA52" s="8">
        <v>0</v>
      </c>
      <c r="AB52" s="8">
        <v>2</v>
      </c>
      <c r="AC52" s="8">
        <v>5</v>
      </c>
      <c r="AD52" s="8">
        <v>6</v>
      </c>
      <c r="AE52" s="8">
        <v>37</v>
      </c>
      <c r="AF52" s="8">
        <v>1</v>
      </c>
      <c r="AG52" s="8">
        <v>28</v>
      </c>
      <c r="AH52" s="8">
        <v>1</v>
      </c>
      <c r="AI52" s="8">
        <v>0</v>
      </c>
      <c r="AJ52" s="8">
        <v>2</v>
      </c>
      <c r="AK52" s="8">
        <v>48</v>
      </c>
      <c r="AL52" s="8">
        <v>20</v>
      </c>
      <c r="AM52" s="8">
        <v>0</v>
      </c>
      <c r="AN52" s="8">
        <v>50</v>
      </c>
      <c r="AO52" s="41">
        <f t="shared" si="1"/>
        <v>0.96</v>
      </c>
      <c r="AP52" s="41">
        <f t="shared" si="2"/>
        <v>0.04</v>
      </c>
      <c r="AQ52" s="41">
        <f t="shared" si="3"/>
        <v>0</v>
      </c>
      <c r="AR52" s="41">
        <f t="shared" si="4"/>
        <v>0.22</v>
      </c>
      <c r="AS52" s="41">
        <f t="shared" si="5"/>
        <v>0.1</v>
      </c>
      <c r="AT52" s="41">
        <f t="shared" si="6"/>
        <v>0.14000000000000001</v>
      </c>
      <c r="AU52" s="41">
        <f t="shared" si="7"/>
        <v>0.24</v>
      </c>
      <c r="AV52" s="41">
        <f t="shared" si="8"/>
        <v>0.1</v>
      </c>
      <c r="AW52" s="41">
        <f t="shared" si="9"/>
        <v>0.08</v>
      </c>
      <c r="AX52" s="41">
        <f t="shared" si="10"/>
        <v>0.04</v>
      </c>
      <c r="AY52" s="41">
        <f t="shared" si="11"/>
        <v>0.06</v>
      </c>
      <c r="AZ52" s="41">
        <f t="shared" si="12"/>
        <v>0.02</v>
      </c>
      <c r="BA52" s="41">
        <f t="shared" si="13"/>
        <v>0</v>
      </c>
      <c r="BB52" s="41">
        <f t="shared" si="14"/>
        <v>0</v>
      </c>
      <c r="BC52" s="41">
        <f t="shared" si="15"/>
        <v>0</v>
      </c>
      <c r="BD52" s="41">
        <f t="shared" si="16"/>
        <v>0.82</v>
      </c>
      <c r="BE52" s="41">
        <f t="shared" si="17"/>
        <v>0.18</v>
      </c>
      <c r="BF52" s="41">
        <f t="shared" si="18"/>
        <v>0</v>
      </c>
      <c r="BG52" s="41">
        <f t="shared" si="19"/>
        <v>0</v>
      </c>
      <c r="BH52" s="41">
        <f t="shared" si="20"/>
        <v>1</v>
      </c>
      <c r="BI52" s="41">
        <f t="shared" si="21"/>
        <v>0</v>
      </c>
      <c r="BJ52" s="41">
        <f t="shared" si="22"/>
        <v>0</v>
      </c>
      <c r="BK52" s="41">
        <f t="shared" si="23"/>
        <v>0.04</v>
      </c>
      <c r="BL52" s="41">
        <f t="shared" si="24"/>
        <v>0.1</v>
      </c>
      <c r="BM52" s="41">
        <f t="shared" si="25"/>
        <v>0.12</v>
      </c>
      <c r="BN52" s="41">
        <f t="shared" si="26"/>
        <v>0.74</v>
      </c>
      <c r="BO52" s="41">
        <f t="shared" si="27"/>
        <v>0.02</v>
      </c>
      <c r="BP52" s="41">
        <f t="shared" si="28"/>
        <v>0.56000000000000005</v>
      </c>
      <c r="BQ52" s="41">
        <f t="shared" si="29"/>
        <v>0.02</v>
      </c>
      <c r="BR52" s="41">
        <f t="shared" si="30"/>
        <v>0</v>
      </c>
      <c r="BS52" s="41">
        <f t="shared" si="31"/>
        <v>0.04</v>
      </c>
      <c r="BT52" s="41">
        <f t="shared" si="32"/>
        <v>0.96</v>
      </c>
      <c r="BU52" s="41">
        <f t="shared" si="33"/>
        <v>0.4</v>
      </c>
      <c r="BV52" s="41">
        <f t="shared" si="34"/>
        <v>0</v>
      </c>
      <c r="BW52" s="41">
        <f t="shared" si="35"/>
        <v>1</v>
      </c>
      <c r="BX52" s="41" t="str">
        <f t="shared" si="36"/>
        <v>2010Registered nursesAlberta</v>
      </c>
      <c r="BY52" s="51">
        <f>VLOOKUP(BX52,'%workplace'!$A$1:$F$381,6,FALSE)</f>
        <v>28418</v>
      </c>
      <c r="BZ52" s="32">
        <f t="shared" si="37"/>
        <v>1.7594482370328665E-3</v>
      </c>
    </row>
    <row r="53" spans="1:78" s="8" customFormat="1" hidden="1" x14ac:dyDescent="0.2">
      <c r="A53" s="8" t="str">
        <f t="shared" si="0"/>
        <v>2010Registered nursesBritish ColumbiaAll places of work</v>
      </c>
      <c r="B53" s="8" t="s">
        <v>7</v>
      </c>
      <c r="C53" s="8" t="s">
        <v>23</v>
      </c>
      <c r="D53" s="8" t="s">
        <v>9</v>
      </c>
      <c r="E53" s="8">
        <v>2010</v>
      </c>
      <c r="F53" s="8">
        <v>28773</v>
      </c>
      <c r="G53" s="8">
        <v>2017</v>
      </c>
      <c r="H53" s="8">
        <v>0</v>
      </c>
      <c r="I53" s="8">
        <v>2719</v>
      </c>
      <c r="J53" s="8">
        <v>3035</v>
      </c>
      <c r="K53" s="8">
        <v>3411</v>
      </c>
      <c r="L53" s="8">
        <v>3525</v>
      </c>
      <c r="M53" s="8">
        <v>4196</v>
      </c>
      <c r="N53" s="8">
        <v>4749</v>
      </c>
      <c r="O53" s="8">
        <v>4701</v>
      </c>
      <c r="P53" s="8">
        <v>2924</v>
      </c>
      <c r="Q53" s="8">
        <v>940</v>
      </c>
      <c r="R53" s="8">
        <v>194</v>
      </c>
      <c r="S53" s="8">
        <v>396</v>
      </c>
      <c r="T53" s="8">
        <v>0</v>
      </c>
      <c r="U53" s="8">
        <v>25267</v>
      </c>
      <c r="V53" s="8">
        <v>4640</v>
      </c>
      <c r="W53" s="8">
        <v>883</v>
      </c>
      <c r="X53" s="8">
        <v>15048</v>
      </c>
      <c r="Y53" s="8">
        <v>7232</v>
      </c>
      <c r="Z53" s="8">
        <v>7897</v>
      </c>
      <c r="AA53" s="8">
        <v>613</v>
      </c>
      <c r="AB53" s="8">
        <v>2295</v>
      </c>
      <c r="AC53" s="8">
        <v>2852</v>
      </c>
      <c r="AD53" s="8">
        <v>3716</v>
      </c>
      <c r="AE53" s="8">
        <v>21927</v>
      </c>
      <c r="AF53" s="8">
        <v>1197</v>
      </c>
      <c r="AG53" s="8">
        <v>24967</v>
      </c>
      <c r="AH53" s="8">
        <v>1549</v>
      </c>
      <c r="AI53" s="8">
        <v>206</v>
      </c>
      <c r="AJ53" s="8">
        <v>1883</v>
      </c>
      <c r="AK53" s="8">
        <v>28903</v>
      </c>
      <c r="AL53" s="8">
        <v>2871</v>
      </c>
      <c r="AM53" s="8">
        <v>4</v>
      </c>
      <c r="AN53" s="8">
        <v>30790</v>
      </c>
      <c r="AO53" s="41">
        <f t="shared" si="1"/>
        <v>0.93449171809028908</v>
      </c>
      <c r="AP53" s="41">
        <f t="shared" si="2"/>
        <v>6.5508281909710947E-2</v>
      </c>
      <c r="AQ53" s="41">
        <f t="shared" si="3"/>
        <v>0</v>
      </c>
      <c r="AR53" s="41">
        <f t="shared" si="4"/>
        <v>8.830789217278337E-2</v>
      </c>
      <c r="AS53" s="41">
        <f t="shared" si="5"/>
        <v>9.8570964598895749E-2</v>
      </c>
      <c r="AT53" s="41">
        <f t="shared" si="6"/>
        <v>0.11078272166287756</v>
      </c>
      <c r="AU53" s="41">
        <f t="shared" si="7"/>
        <v>0.11448522247482949</v>
      </c>
      <c r="AV53" s="41">
        <f t="shared" si="8"/>
        <v>0.13627801234166936</v>
      </c>
      <c r="AW53" s="41">
        <f t="shared" si="9"/>
        <v>0.15423838908736603</v>
      </c>
      <c r="AX53" s="41">
        <f t="shared" si="10"/>
        <v>0.15267944137707049</v>
      </c>
      <c r="AY53" s="41">
        <f t="shared" si="11"/>
        <v>9.4965898018837286E-2</v>
      </c>
      <c r="AZ53" s="41">
        <f t="shared" si="12"/>
        <v>3.0529392659954531E-2</v>
      </c>
      <c r="BA53" s="41">
        <f t="shared" si="13"/>
        <v>6.3007469957778502E-3</v>
      </c>
      <c r="BB53" s="41">
        <f t="shared" si="14"/>
        <v>1.2861318609938291E-2</v>
      </c>
      <c r="BC53" s="41">
        <f t="shared" si="15"/>
        <v>0</v>
      </c>
      <c r="BD53" s="41">
        <f t="shared" si="16"/>
        <v>0.8206235790841182</v>
      </c>
      <c r="BE53" s="41">
        <f t="shared" si="17"/>
        <v>0.15069827866190322</v>
      </c>
      <c r="BF53" s="41">
        <f t="shared" si="18"/>
        <v>2.8678142253978564E-2</v>
      </c>
      <c r="BG53" s="41">
        <f t="shared" si="19"/>
        <v>0.48873010717765508</v>
      </c>
      <c r="BH53" s="41">
        <f t="shared" si="20"/>
        <v>0.23488145501786295</v>
      </c>
      <c r="BI53" s="41">
        <f t="shared" si="21"/>
        <v>0.25647937642091589</v>
      </c>
      <c r="BJ53" s="41">
        <f t="shared" si="22"/>
        <v>1.9909061383566094E-2</v>
      </c>
      <c r="BK53" s="41">
        <f t="shared" si="23"/>
        <v>7.4537187398506011E-2</v>
      </c>
      <c r="BL53" s="41">
        <f t="shared" si="24"/>
        <v>9.2627476453393962E-2</v>
      </c>
      <c r="BM53" s="41">
        <f t="shared" si="25"/>
        <v>0.12068853523871387</v>
      </c>
      <c r="BN53" s="41">
        <f t="shared" si="26"/>
        <v>0.7121468009093862</v>
      </c>
      <c r="BO53" s="41">
        <f t="shared" si="27"/>
        <v>3.887625852549529E-2</v>
      </c>
      <c r="BP53" s="41">
        <f t="shared" si="28"/>
        <v>0.81088015589477103</v>
      </c>
      <c r="BQ53" s="41">
        <f t="shared" si="29"/>
        <v>5.0308541734329325E-2</v>
      </c>
      <c r="BR53" s="41">
        <f t="shared" si="30"/>
        <v>6.6904839233517376E-3</v>
      </c>
      <c r="BS53" s="41">
        <f t="shared" si="31"/>
        <v>6.1156219551802532E-2</v>
      </c>
      <c r="BT53" s="41">
        <f t="shared" si="32"/>
        <v>0.93871386813900615</v>
      </c>
      <c r="BU53" s="41">
        <f t="shared" si="33"/>
        <v>9.3244559922052619E-2</v>
      </c>
      <c r="BV53" s="41">
        <f t="shared" si="34"/>
        <v>1.2991230919129587E-4</v>
      </c>
      <c r="BW53" s="41">
        <f t="shared" si="35"/>
        <v>1</v>
      </c>
      <c r="BX53" s="41" t="str">
        <f t="shared" si="36"/>
        <v>2010Registered nursesBritish Columbia</v>
      </c>
      <c r="BY53" s="51">
        <f>VLOOKUP(BX53,'%workplace'!$A$1:$F$381,6,FALSE)</f>
        <v>30790</v>
      </c>
      <c r="BZ53" s="32">
        <f t="shared" si="37"/>
        <v>1</v>
      </c>
    </row>
    <row r="54" spans="1:78" s="8" customFormat="1" hidden="1" x14ac:dyDescent="0.2">
      <c r="A54" s="8" t="str">
        <f t="shared" si="0"/>
        <v>2010Registered nursesBritish ColumbiaCommunity health</v>
      </c>
      <c r="B54" s="8" t="s">
        <v>7</v>
      </c>
      <c r="C54" s="8" t="s">
        <v>23</v>
      </c>
      <c r="D54" s="8" t="s">
        <v>11</v>
      </c>
      <c r="E54" s="8">
        <v>2010</v>
      </c>
      <c r="F54" s="8">
        <v>2981</v>
      </c>
      <c r="G54" s="8">
        <v>131</v>
      </c>
      <c r="H54" s="8">
        <v>0</v>
      </c>
      <c r="I54" s="8">
        <v>150</v>
      </c>
      <c r="J54" s="8">
        <v>255</v>
      </c>
      <c r="K54" s="8">
        <v>317</v>
      </c>
      <c r="L54" s="8">
        <v>355</v>
      </c>
      <c r="M54" s="8">
        <v>492</v>
      </c>
      <c r="N54" s="8">
        <v>540</v>
      </c>
      <c r="O54" s="8">
        <v>529</v>
      </c>
      <c r="P54" s="8">
        <v>313</v>
      </c>
      <c r="Q54" s="8">
        <v>124</v>
      </c>
      <c r="R54" s="8">
        <v>31</v>
      </c>
      <c r="S54" s="8">
        <v>6</v>
      </c>
      <c r="T54" s="8">
        <v>0</v>
      </c>
      <c r="U54" s="8">
        <v>2793</v>
      </c>
      <c r="V54" s="8">
        <v>238</v>
      </c>
      <c r="W54" s="8">
        <v>81</v>
      </c>
      <c r="X54" s="8">
        <v>1259</v>
      </c>
      <c r="Y54" s="8">
        <v>938</v>
      </c>
      <c r="Z54" s="8">
        <v>900</v>
      </c>
      <c r="AA54" s="8">
        <v>15</v>
      </c>
      <c r="AB54" s="8">
        <v>331</v>
      </c>
      <c r="AC54" s="8">
        <v>4</v>
      </c>
      <c r="AD54" s="8">
        <v>398</v>
      </c>
      <c r="AE54" s="8">
        <v>2379</v>
      </c>
      <c r="AF54" s="8">
        <v>129</v>
      </c>
      <c r="AG54" s="8">
        <v>2845</v>
      </c>
      <c r="AH54" s="8">
        <v>106</v>
      </c>
      <c r="AI54" s="8">
        <v>23</v>
      </c>
      <c r="AJ54" s="8">
        <v>238</v>
      </c>
      <c r="AK54" s="8">
        <v>2874</v>
      </c>
      <c r="AL54" s="8">
        <v>9</v>
      </c>
      <c r="AM54" s="8">
        <v>0</v>
      </c>
      <c r="AN54" s="8">
        <v>3112</v>
      </c>
      <c r="AO54" s="41">
        <f t="shared" si="1"/>
        <v>0.95790488431876608</v>
      </c>
      <c r="AP54" s="41">
        <f t="shared" si="2"/>
        <v>4.2095115681233933E-2</v>
      </c>
      <c r="AQ54" s="41">
        <f t="shared" si="3"/>
        <v>0</v>
      </c>
      <c r="AR54" s="41">
        <f t="shared" si="4"/>
        <v>4.8200514138817478E-2</v>
      </c>
      <c r="AS54" s="41">
        <f t="shared" si="5"/>
        <v>8.1940874035989722E-2</v>
      </c>
      <c r="AT54" s="41">
        <f t="shared" si="6"/>
        <v>0.1018637532133676</v>
      </c>
      <c r="AU54" s="41">
        <f t="shared" si="7"/>
        <v>0.11407455012853471</v>
      </c>
      <c r="AV54" s="41">
        <f t="shared" si="8"/>
        <v>0.15809768637532134</v>
      </c>
      <c r="AW54" s="41">
        <f t="shared" si="9"/>
        <v>0.17352185089974292</v>
      </c>
      <c r="AX54" s="41">
        <f t="shared" si="10"/>
        <v>0.16998714652956298</v>
      </c>
      <c r="AY54" s="41">
        <f t="shared" si="11"/>
        <v>0.1005784061696658</v>
      </c>
      <c r="AZ54" s="41">
        <f t="shared" si="12"/>
        <v>3.9845758354755782E-2</v>
      </c>
      <c r="BA54" s="41">
        <f t="shared" si="13"/>
        <v>9.9614395886889456E-3</v>
      </c>
      <c r="BB54" s="41">
        <f t="shared" si="14"/>
        <v>1.9280205655526992E-3</v>
      </c>
      <c r="BC54" s="41">
        <f t="shared" si="15"/>
        <v>0</v>
      </c>
      <c r="BD54" s="41">
        <f t="shared" si="16"/>
        <v>0.89749357326478152</v>
      </c>
      <c r="BE54" s="41">
        <f t="shared" si="17"/>
        <v>7.6478149100257076E-2</v>
      </c>
      <c r="BF54" s="41">
        <f t="shared" si="18"/>
        <v>2.602827763496144E-2</v>
      </c>
      <c r="BG54" s="41">
        <f t="shared" si="19"/>
        <v>0.4045629820051414</v>
      </c>
      <c r="BH54" s="41">
        <f t="shared" si="20"/>
        <v>0.30141388174807199</v>
      </c>
      <c r="BI54" s="41">
        <f t="shared" si="21"/>
        <v>0.28920308483290491</v>
      </c>
      <c r="BJ54" s="41">
        <f t="shared" si="22"/>
        <v>4.820051413881748E-3</v>
      </c>
      <c r="BK54" s="41">
        <f t="shared" si="23"/>
        <v>0.1063624678663239</v>
      </c>
      <c r="BL54" s="41">
        <f t="shared" si="24"/>
        <v>1.2853470437017994E-3</v>
      </c>
      <c r="BM54" s="41">
        <f t="shared" si="25"/>
        <v>0.12789203084832904</v>
      </c>
      <c r="BN54" s="41">
        <f t="shared" si="26"/>
        <v>0.76446015424164526</v>
      </c>
      <c r="BO54" s="41">
        <f t="shared" si="27"/>
        <v>4.1452442159383034E-2</v>
      </c>
      <c r="BP54" s="41">
        <f t="shared" si="28"/>
        <v>0.91420308483290491</v>
      </c>
      <c r="BQ54" s="41">
        <f t="shared" si="29"/>
        <v>3.4061696658097683E-2</v>
      </c>
      <c r="BR54" s="41">
        <f t="shared" si="30"/>
        <v>7.3907455012853472E-3</v>
      </c>
      <c r="BS54" s="41">
        <f t="shared" si="31"/>
        <v>7.6478149100257076E-2</v>
      </c>
      <c r="BT54" s="41">
        <f t="shared" si="32"/>
        <v>0.92352185089974292</v>
      </c>
      <c r="BU54" s="41">
        <f t="shared" si="33"/>
        <v>2.8920308483290488E-3</v>
      </c>
      <c r="BV54" s="41">
        <f t="shared" si="34"/>
        <v>0</v>
      </c>
      <c r="BW54" s="41">
        <f t="shared" si="35"/>
        <v>1</v>
      </c>
      <c r="BX54" s="41" t="str">
        <f t="shared" si="36"/>
        <v>2010Registered nursesBritish Columbia</v>
      </c>
      <c r="BY54" s="51">
        <f>VLOOKUP(BX54,'%workplace'!$A$1:$F$381,6,FALSE)</f>
        <v>30790</v>
      </c>
      <c r="BZ54" s="32">
        <f t="shared" si="37"/>
        <v>0.10107177655082819</v>
      </c>
    </row>
    <row r="55" spans="1:78" s="8" customFormat="1" hidden="1" x14ac:dyDescent="0.2">
      <c r="A55" s="8" t="str">
        <f t="shared" si="0"/>
        <v>2010Registered nursesBritish ColumbiaNursing home/long-term care</v>
      </c>
      <c r="B55" s="8" t="s">
        <v>7</v>
      </c>
      <c r="C55" s="8" t="s">
        <v>23</v>
      </c>
      <c r="D55" s="8" t="s">
        <v>12</v>
      </c>
      <c r="E55" s="8">
        <v>2010</v>
      </c>
      <c r="F55" s="8">
        <v>1818</v>
      </c>
      <c r="G55" s="8">
        <v>117</v>
      </c>
      <c r="H55" s="8">
        <v>0</v>
      </c>
      <c r="I55" s="8">
        <v>42</v>
      </c>
      <c r="J55" s="8">
        <v>89</v>
      </c>
      <c r="K55" s="8">
        <v>220</v>
      </c>
      <c r="L55" s="8">
        <v>219</v>
      </c>
      <c r="M55" s="8">
        <v>218</v>
      </c>
      <c r="N55" s="8">
        <v>313</v>
      </c>
      <c r="O55" s="8">
        <v>344</v>
      </c>
      <c r="P55" s="8">
        <v>328</v>
      </c>
      <c r="Q55" s="8">
        <v>124</v>
      </c>
      <c r="R55" s="8">
        <v>31</v>
      </c>
      <c r="S55" s="8">
        <v>7</v>
      </c>
      <c r="T55" s="8">
        <v>0</v>
      </c>
      <c r="U55" s="8">
        <v>1055</v>
      </c>
      <c r="V55" s="8">
        <v>794</v>
      </c>
      <c r="W55" s="8">
        <v>86</v>
      </c>
      <c r="X55" s="8">
        <v>757</v>
      </c>
      <c r="Y55" s="8">
        <v>467</v>
      </c>
      <c r="Z55" s="8">
        <v>702</v>
      </c>
      <c r="AA55" s="8">
        <v>9</v>
      </c>
      <c r="AB55" s="8">
        <v>304</v>
      </c>
      <c r="AC55" s="8">
        <v>0</v>
      </c>
      <c r="AD55" s="8">
        <v>67</v>
      </c>
      <c r="AE55" s="8">
        <v>1564</v>
      </c>
      <c r="AF55" s="8">
        <v>95</v>
      </c>
      <c r="AG55" s="8">
        <v>1822</v>
      </c>
      <c r="AH55" s="8">
        <v>16</v>
      </c>
      <c r="AI55" s="8">
        <v>0</v>
      </c>
      <c r="AJ55" s="8">
        <v>134</v>
      </c>
      <c r="AK55" s="8">
        <v>1801</v>
      </c>
      <c r="AL55" s="8">
        <v>2</v>
      </c>
      <c r="AM55" s="8">
        <v>0</v>
      </c>
      <c r="AN55" s="8">
        <v>1935</v>
      </c>
      <c r="AO55" s="41">
        <f t="shared" si="1"/>
        <v>0.93953488372093019</v>
      </c>
      <c r="AP55" s="41">
        <f t="shared" si="2"/>
        <v>6.0465116279069767E-2</v>
      </c>
      <c r="AQ55" s="41">
        <f t="shared" si="3"/>
        <v>0</v>
      </c>
      <c r="AR55" s="41">
        <f t="shared" si="4"/>
        <v>2.1705426356589147E-2</v>
      </c>
      <c r="AS55" s="41">
        <f t="shared" si="5"/>
        <v>4.5994832041343671E-2</v>
      </c>
      <c r="AT55" s="41">
        <f t="shared" si="6"/>
        <v>0.11369509043927649</v>
      </c>
      <c r="AU55" s="41">
        <f t="shared" si="7"/>
        <v>0.11317829457364341</v>
      </c>
      <c r="AV55" s="41">
        <f t="shared" si="8"/>
        <v>0.11266149870801033</v>
      </c>
      <c r="AW55" s="41">
        <f t="shared" si="9"/>
        <v>0.16175710594315246</v>
      </c>
      <c r="AX55" s="41">
        <f t="shared" si="10"/>
        <v>0.17777777777777778</v>
      </c>
      <c r="AY55" s="41">
        <f t="shared" si="11"/>
        <v>0.16950904392764857</v>
      </c>
      <c r="AZ55" s="41">
        <f t="shared" si="12"/>
        <v>6.4082687338501296E-2</v>
      </c>
      <c r="BA55" s="41">
        <f t="shared" si="13"/>
        <v>1.6020671834625324E-2</v>
      </c>
      <c r="BB55" s="41">
        <f t="shared" si="14"/>
        <v>3.6175710594315244E-3</v>
      </c>
      <c r="BC55" s="41">
        <f t="shared" si="15"/>
        <v>0</v>
      </c>
      <c r="BD55" s="41">
        <f t="shared" si="16"/>
        <v>0.5452196382428941</v>
      </c>
      <c r="BE55" s="41">
        <f t="shared" si="17"/>
        <v>0.4103359173126615</v>
      </c>
      <c r="BF55" s="41">
        <f t="shared" si="18"/>
        <v>4.4444444444444446E-2</v>
      </c>
      <c r="BG55" s="41">
        <f t="shared" si="19"/>
        <v>0.39121447028423773</v>
      </c>
      <c r="BH55" s="41">
        <f t="shared" si="20"/>
        <v>0.24134366925064599</v>
      </c>
      <c r="BI55" s="41">
        <f t="shared" si="21"/>
        <v>0.36279069767441863</v>
      </c>
      <c r="BJ55" s="41">
        <f t="shared" si="22"/>
        <v>4.6511627906976744E-3</v>
      </c>
      <c r="BK55" s="41">
        <f t="shared" si="23"/>
        <v>0.15710594315245477</v>
      </c>
      <c r="BL55" s="41">
        <f t="shared" si="24"/>
        <v>0</v>
      </c>
      <c r="BM55" s="41">
        <f t="shared" si="25"/>
        <v>3.4625322997416018E-2</v>
      </c>
      <c r="BN55" s="41">
        <f t="shared" si="26"/>
        <v>0.80826873385012921</v>
      </c>
      <c r="BO55" s="41">
        <f t="shared" si="27"/>
        <v>4.909560723514212E-2</v>
      </c>
      <c r="BP55" s="41">
        <f t="shared" si="28"/>
        <v>0.94160206718346251</v>
      </c>
      <c r="BQ55" s="41">
        <f t="shared" si="29"/>
        <v>8.2687338501291983E-3</v>
      </c>
      <c r="BR55" s="41">
        <f t="shared" si="30"/>
        <v>0</v>
      </c>
      <c r="BS55" s="41">
        <f t="shared" si="31"/>
        <v>6.9250645994832036E-2</v>
      </c>
      <c r="BT55" s="41">
        <f t="shared" si="32"/>
        <v>0.93074935400516801</v>
      </c>
      <c r="BU55" s="41">
        <f t="shared" si="33"/>
        <v>1.0335917312661498E-3</v>
      </c>
      <c r="BV55" s="41">
        <f t="shared" si="34"/>
        <v>0</v>
      </c>
      <c r="BW55" s="41">
        <f t="shared" si="35"/>
        <v>1</v>
      </c>
      <c r="BX55" s="41" t="str">
        <f t="shared" si="36"/>
        <v>2010Registered nursesBritish Columbia</v>
      </c>
      <c r="BY55" s="51">
        <f>VLOOKUP(BX55,'%workplace'!$A$1:$F$381,6,FALSE)</f>
        <v>30790</v>
      </c>
      <c r="BZ55" s="32">
        <f t="shared" si="37"/>
        <v>6.2845079571289375E-2</v>
      </c>
    </row>
    <row r="56" spans="1:78" s="8" customFormat="1" hidden="1" x14ac:dyDescent="0.2">
      <c r="A56" s="8" t="str">
        <f t="shared" si="0"/>
        <v>2010Registered nursesBritish ColumbiaHospital</v>
      </c>
      <c r="B56" s="8" t="s">
        <v>7</v>
      </c>
      <c r="C56" s="8" t="s">
        <v>23</v>
      </c>
      <c r="D56" s="8" t="s">
        <v>10</v>
      </c>
      <c r="E56" s="8">
        <v>2010</v>
      </c>
      <c r="F56" s="8">
        <v>15201</v>
      </c>
      <c r="G56" s="8">
        <v>1161</v>
      </c>
      <c r="H56" s="8">
        <v>0</v>
      </c>
      <c r="I56" s="8">
        <v>1543</v>
      </c>
      <c r="J56" s="8">
        <v>1769</v>
      </c>
      <c r="K56" s="8">
        <v>1928</v>
      </c>
      <c r="L56" s="8">
        <v>1991</v>
      </c>
      <c r="M56" s="8">
        <v>2350</v>
      </c>
      <c r="N56" s="8">
        <v>2524</v>
      </c>
      <c r="O56" s="8">
        <v>2429</v>
      </c>
      <c r="P56" s="8">
        <v>1314</v>
      </c>
      <c r="Q56" s="8">
        <v>365</v>
      </c>
      <c r="R56" s="8">
        <v>41</v>
      </c>
      <c r="S56" s="8">
        <v>108</v>
      </c>
      <c r="T56" s="8">
        <v>0</v>
      </c>
      <c r="U56" s="8">
        <v>13632</v>
      </c>
      <c r="V56" s="8">
        <v>2312</v>
      </c>
      <c r="W56" s="8">
        <v>418</v>
      </c>
      <c r="X56" s="8">
        <v>8420</v>
      </c>
      <c r="Y56" s="8">
        <v>3996</v>
      </c>
      <c r="Z56" s="8">
        <v>3894</v>
      </c>
      <c r="AA56" s="8">
        <v>52</v>
      </c>
      <c r="AB56" s="8">
        <v>1091</v>
      </c>
      <c r="AC56" s="8">
        <v>4</v>
      </c>
      <c r="AD56" s="8">
        <v>1419</v>
      </c>
      <c r="AE56" s="8">
        <v>13848</v>
      </c>
      <c r="AF56" s="8">
        <v>566</v>
      </c>
      <c r="AG56" s="8">
        <v>15247</v>
      </c>
      <c r="AH56" s="8">
        <v>453</v>
      </c>
      <c r="AI56" s="8">
        <v>75</v>
      </c>
      <c r="AJ56" s="8">
        <v>761</v>
      </c>
      <c r="AK56" s="8">
        <v>15601</v>
      </c>
      <c r="AL56" s="8">
        <v>21</v>
      </c>
      <c r="AM56" s="8">
        <v>0</v>
      </c>
      <c r="AN56" s="8">
        <v>16362</v>
      </c>
      <c r="AO56" s="41">
        <f t="shared" si="1"/>
        <v>0.92904290429042902</v>
      </c>
      <c r="AP56" s="41">
        <f t="shared" si="2"/>
        <v>7.0957095709570955E-2</v>
      </c>
      <c r="AQ56" s="41">
        <f t="shared" si="3"/>
        <v>0</v>
      </c>
      <c r="AR56" s="41">
        <f t="shared" si="4"/>
        <v>9.4303874831927634E-2</v>
      </c>
      <c r="AS56" s="41">
        <f t="shared" si="5"/>
        <v>0.10811636719227478</v>
      </c>
      <c r="AT56" s="41">
        <f t="shared" si="6"/>
        <v>0.1178340056227845</v>
      </c>
      <c r="AU56" s="41">
        <f t="shared" si="7"/>
        <v>0.12168439066128835</v>
      </c>
      <c r="AV56" s="41">
        <f t="shared" si="8"/>
        <v>0.14362547365847697</v>
      </c>
      <c r="AW56" s="41">
        <f t="shared" si="9"/>
        <v>0.15425987043148759</v>
      </c>
      <c r="AX56" s="41">
        <f t="shared" si="10"/>
        <v>0.14845373426231512</v>
      </c>
      <c r="AY56" s="41">
        <f t="shared" si="11"/>
        <v>8.0308030803080313E-2</v>
      </c>
      <c r="AZ56" s="41">
        <f t="shared" si="12"/>
        <v>2.2307786334188975E-2</v>
      </c>
      <c r="BA56" s="41">
        <f t="shared" si="13"/>
        <v>2.5058061361691725E-3</v>
      </c>
      <c r="BB56" s="41">
        <f t="shared" si="14"/>
        <v>6.6006600660066007E-3</v>
      </c>
      <c r="BC56" s="41">
        <f t="shared" si="15"/>
        <v>0</v>
      </c>
      <c r="BD56" s="41">
        <f t="shared" si="16"/>
        <v>0.83314998166483312</v>
      </c>
      <c r="BE56" s="41">
        <f t="shared" si="17"/>
        <v>0.14130301919080798</v>
      </c>
      <c r="BF56" s="41">
        <f t="shared" si="18"/>
        <v>2.554699914435888E-2</v>
      </c>
      <c r="BG56" s="41">
        <f t="shared" si="19"/>
        <v>0.5146070162571813</v>
      </c>
      <c r="BH56" s="41">
        <f t="shared" si="20"/>
        <v>0.24422442244224424</v>
      </c>
      <c r="BI56" s="41">
        <f t="shared" si="21"/>
        <v>0.23799046571323798</v>
      </c>
      <c r="BJ56" s="41">
        <f t="shared" si="22"/>
        <v>3.1780955873365116E-3</v>
      </c>
      <c r="BK56" s="41">
        <f t="shared" si="23"/>
        <v>6.6678890111233347E-2</v>
      </c>
      <c r="BL56" s="41">
        <f t="shared" si="24"/>
        <v>2.4446889133357782E-4</v>
      </c>
      <c r="BM56" s="41">
        <f t="shared" si="25"/>
        <v>8.6725339200586726E-2</v>
      </c>
      <c r="BN56" s="41">
        <f t="shared" si="26"/>
        <v>0.84635130179684637</v>
      </c>
      <c r="BO56" s="41">
        <f t="shared" si="27"/>
        <v>3.4592348123701259E-2</v>
      </c>
      <c r="BP56" s="41">
        <f t="shared" si="28"/>
        <v>0.93185429654076524</v>
      </c>
      <c r="BQ56" s="41">
        <f t="shared" si="29"/>
        <v>2.7686101943527688E-2</v>
      </c>
      <c r="BR56" s="41">
        <f t="shared" si="30"/>
        <v>4.5837917125045834E-3</v>
      </c>
      <c r="BS56" s="41">
        <f t="shared" si="31"/>
        <v>4.651020657621318E-2</v>
      </c>
      <c r="BT56" s="41">
        <f t="shared" si="32"/>
        <v>0.95348979342378681</v>
      </c>
      <c r="BU56" s="41">
        <f t="shared" si="33"/>
        <v>1.2834616795012834E-3</v>
      </c>
      <c r="BV56" s="41">
        <f t="shared" si="34"/>
        <v>0</v>
      </c>
      <c r="BW56" s="41">
        <f t="shared" si="35"/>
        <v>1</v>
      </c>
      <c r="BX56" s="41" t="str">
        <f t="shared" si="36"/>
        <v>2010Registered nursesBritish Columbia</v>
      </c>
      <c r="BY56" s="51">
        <f>VLOOKUP(BX56,'%workplace'!$A$1:$F$381,6,FALSE)</f>
        <v>30790</v>
      </c>
      <c r="BZ56" s="32">
        <f t="shared" si="37"/>
        <v>0.5314063007469958</v>
      </c>
    </row>
    <row r="57" spans="1:78" s="8" customFormat="1" hidden="1" x14ac:dyDescent="0.2">
      <c r="A57" s="8" t="str">
        <f t="shared" si="0"/>
        <v>2010Registered nursesBritish ColumbiaOther places of work</v>
      </c>
      <c r="B57" s="8" t="s">
        <v>7</v>
      </c>
      <c r="C57" s="8" t="s">
        <v>23</v>
      </c>
      <c r="D57" s="8" t="s">
        <v>13</v>
      </c>
      <c r="E57" s="8">
        <v>2010</v>
      </c>
      <c r="F57" s="8">
        <v>1673</v>
      </c>
      <c r="G57" s="8">
        <v>91</v>
      </c>
      <c r="H57" s="8">
        <v>0</v>
      </c>
      <c r="I57" s="8">
        <v>35</v>
      </c>
      <c r="J57" s="8">
        <v>111</v>
      </c>
      <c r="K57" s="8">
        <v>149</v>
      </c>
      <c r="L57" s="8">
        <v>184</v>
      </c>
      <c r="M57" s="8">
        <v>269</v>
      </c>
      <c r="N57" s="8">
        <v>329</v>
      </c>
      <c r="O57" s="8">
        <v>319</v>
      </c>
      <c r="P57" s="8">
        <v>239</v>
      </c>
      <c r="Q57" s="8">
        <v>94</v>
      </c>
      <c r="R57" s="8">
        <v>34</v>
      </c>
      <c r="S57" s="8">
        <v>1</v>
      </c>
      <c r="T57" s="8">
        <v>0</v>
      </c>
      <c r="U57" s="8">
        <v>1550</v>
      </c>
      <c r="V57" s="8">
        <v>151</v>
      </c>
      <c r="W57" s="8">
        <v>63</v>
      </c>
      <c r="X57" s="8">
        <v>837</v>
      </c>
      <c r="Y57" s="8">
        <v>326</v>
      </c>
      <c r="Z57" s="8">
        <v>597</v>
      </c>
      <c r="AA57" s="8">
        <v>4</v>
      </c>
      <c r="AB57" s="8">
        <v>175</v>
      </c>
      <c r="AC57" s="8">
        <v>1</v>
      </c>
      <c r="AD57" s="8">
        <v>1080</v>
      </c>
      <c r="AE57" s="8">
        <v>508</v>
      </c>
      <c r="AF57" s="8">
        <v>182</v>
      </c>
      <c r="AG57" s="8">
        <v>787</v>
      </c>
      <c r="AH57" s="8">
        <v>731</v>
      </c>
      <c r="AI57" s="8">
        <v>61</v>
      </c>
      <c r="AJ57" s="8">
        <v>41</v>
      </c>
      <c r="AK57" s="8">
        <v>1723</v>
      </c>
      <c r="AL57" s="8">
        <v>3</v>
      </c>
      <c r="AM57" s="8">
        <v>0</v>
      </c>
      <c r="AN57" s="8">
        <v>1764</v>
      </c>
      <c r="AO57" s="41">
        <f t="shared" si="1"/>
        <v>0.94841269841269837</v>
      </c>
      <c r="AP57" s="41">
        <f t="shared" si="2"/>
        <v>5.1587301587301584E-2</v>
      </c>
      <c r="AQ57" s="41">
        <f t="shared" si="3"/>
        <v>0</v>
      </c>
      <c r="AR57" s="41">
        <f t="shared" si="4"/>
        <v>1.984126984126984E-2</v>
      </c>
      <c r="AS57" s="41">
        <f t="shared" si="5"/>
        <v>6.2925170068027211E-2</v>
      </c>
      <c r="AT57" s="41">
        <f t="shared" si="6"/>
        <v>8.4467120181405897E-2</v>
      </c>
      <c r="AU57" s="41">
        <f t="shared" si="7"/>
        <v>0.10430839002267574</v>
      </c>
      <c r="AV57" s="41">
        <f t="shared" si="8"/>
        <v>0.15249433106575963</v>
      </c>
      <c r="AW57" s="41">
        <f t="shared" si="9"/>
        <v>0.18650793650793651</v>
      </c>
      <c r="AX57" s="41">
        <f t="shared" si="10"/>
        <v>0.18083900226757368</v>
      </c>
      <c r="AY57" s="41">
        <f t="shared" si="11"/>
        <v>0.1354875283446712</v>
      </c>
      <c r="AZ57" s="41">
        <f t="shared" si="12"/>
        <v>5.328798185941043E-2</v>
      </c>
      <c r="BA57" s="41">
        <f t="shared" si="13"/>
        <v>1.927437641723356E-2</v>
      </c>
      <c r="BB57" s="41">
        <f t="shared" si="14"/>
        <v>5.6689342403628119E-4</v>
      </c>
      <c r="BC57" s="41">
        <f t="shared" si="15"/>
        <v>0</v>
      </c>
      <c r="BD57" s="41">
        <f t="shared" si="16"/>
        <v>0.87868480725623588</v>
      </c>
      <c r="BE57" s="41">
        <f t="shared" si="17"/>
        <v>8.5600907029478451E-2</v>
      </c>
      <c r="BF57" s="41">
        <f t="shared" si="18"/>
        <v>3.5714285714285712E-2</v>
      </c>
      <c r="BG57" s="41">
        <f t="shared" si="19"/>
        <v>0.47448979591836737</v>
      </c>
      <c r="BH57" s="41">
        <f t="shared" si="20"/>
        <v>0.18480725623582767</v>
      </c>
      <c r="BI57" s="41">
        <f t="shared" si="21"/>
        <v>0.33843537414965985</v>
      </c>
      <c r="BJ57" s="41">
        <f t="shared" si="22"/>
        <v>2.2675736961451248E-3</v>
      </c>
      <c r="BK57" s="41">
        <f t="shared" si="23"/>
        <v>9.9206349206349201E-2</v>
      </c>
      <c r="BL57" s="41">
        <f t="shared" si="24"/>
        <v>5.6689342403628119E-4</v>
      </c>
      <c r="BM57" s="41">
        <f t="shared" si="25"/>
        <v>0.61224489795918369</v>
      </c>
      <c r="BN57" s="41">
        <f t="shared" si="26"/>
        <v>0.28798185941043086</v>
      </c>
      <c r="BO57" s="41">
        <f t="shared" si="27"/>
        <v>0.10317460317460317</v>
      </c>
      <c r="BP57" s="41">
        <f t="shared" si="28"/>
        <v>0.44614512471655327</v>
      </c>
      <c r="BQ57" s="41">
        <f t="shared" si="29"/>
        <v>0.41439909297052152</v>
      </c>
      <c r="BR57" s="41">
        <f t="shared" si="30"/>
        <v>3.4580498866213151E-2</v>
      </c>
      <c r="BS57" s="41">
        <f t="shared" si="31"/>
        <v>2.3242630385487528E-2</v>
      </c>
      <c r="BT57" s="41">
        <f t="shared" si="32"/>
        <v>0.97675736961451243</v>
      </c>
      <c r="BU57" s="41">
        <f t="shared" si="33"/>
        <v>1.7006802721088435E-3</v>
      </c>
      <c r="BV57" s="41">
        <f t="shared" si="34"/>
        <v>0</v>
      </c>
      <c r="BW57" s="41">
        <f t="shared" si="35"/>
        <v>1</v>
      </c>
      <c r="BX57" s="41" t="str">
        <f t="shared" si="36"/>
        <v>2010Registered nursesBritish Columbia</v>
      </c>
      <c r="BY57" s="51">
        <f>VLOOKUP(BX57,'%workplace'!$A$1:$F$381,6,FALSE)</f>
        <v>30790</v>
      </c>
      <c r="BZ57" s="32">
        <f t="shared" si="37"/>
        <v>5.7291328353361481E-2</v>
      </c>
    </row>
    <row r="58" spans="1:78" s="8" customFormat="1" hidden="1" x14ac:dyDescent="0.2">
      <c r="A58" s="8" t="str">
        <f t="shared" si="0"/>
        <v>2010Registered nursesBritish ColumbiaUnknown places of work</v>
      </c>
      <c r="B58" s="8" t="s">
        <v>7</v>
      </c>
      <c r="C58" s="8" t="s">
        <v>23</v>
      </c>
      <c r="D58" s="8" t="s">
        <v>49</v>
      </c>
      <c r="E58" s="8">
        <v>2010</v>
      </c>
      <c r="F58" s="8">
        <v>7100</v>
      </c>
      <c r="G58" s="8">
        <v>517</v>
      </c>
      <c r="H58" s="8">
        <v>0</v>
      </c>
      <c r="I58" s="8">
        <v>949</v>
      </c>
      <c r="J58" s="8">
        <v>811</v>
      </c>
      <c r="K58" s="8">
        <v>797</v>
      </c>
      <c r="L58" s="8">
        <v>776</v>
      </c>
      <c r="M58" s="8">
        <v>867</v>
      </c>
      <c r="N58" s="8">
        <v>1043</v>
      </c>
      <c r="O58" s="8">
        <v>1080</v>
      </c>
      <c r="P58" s="8">
        <v>730</v>
      </c>
      <c r="Q58" s="8">
        <v>233</v>
      </c>
      <c r="R58" s="8">
        <v>57</v>
      </c>
      <c r="S58" s="8">
        <v>274</v>
      </c>
      <c r="T58" s="8">
        <v>0</v>
      </c>
      <c r="U58" s="8">
        <v>6237</v>
      </c>
      <c r="V58" s="8">
        <v>1145</v>
      </c>
      <c r="W58" s="8">
        <v>235</v>
      </c>
      <c r="X58" s="8">
        <v>3775</v>
      </c>
      <c r="Y58" s="8">
        <v>1505</v>
      </c>
      <c r="Z58" s="8">
        <v>1804</v>
      </c>
      <c r="AA58" s="8">
        <v>533</v>
      </c>
      <c r="AB58" s="8">
        <v>394</v>
      </c>
      <c r="AC58" s="8">
        <v>2843</v>
      </c>
      <c r="AD58" s="8">
        <v>752</v>
      </c>
      <c r="AE58" s="8">
        <v>3628</v>
      </c>
      <c r="AF58" s="8">
        <v>225</v>
      </c>
      <c r="AG58" s="8">
        <v>4266</v>
      </c>
      <c r="AH58" s="8">
        <v>243</v>
      </c>
      <c r="AI58" s="8">
        <v>47</v>
      </c>
      <c r="AJ58" s="8">
        <v>709</v>
      </c>
      <c r="AK58" s="8">
        <v>6904</v>
      </c>
      <c r="AL58" s="8">
        <v>2836</v>
      </c>
      <c r="AM58" s="8">
        <v>4</v>
      </c>
      <c r="AN58" s="8">
        <v>7617</v>
      </c>
      <c r="AO58" s="41">
        <f t="shared" si="1"/>
        <v>0.93212550873047129</v>
      </c>
      <c r="AP58" s="41">
        <f t="shared" si="2"/>
        <v>6.7874491269528686E-2</v>
      </c>
      <c r="AQ58" s="41">
        <f t="shared" si="3"/>
        <v>0</v>
      </c>
      <c r="AR58" s="41">
        <f t="shared" si="4"/>
        <v>0.12458973349087567</v>
      </c>
      <c r="AS58" s="41">
        <f t="shared" si="5"/>
        <v>0.10647236444794539</v>
      </c>
      <c r="AT58" s="41">
        <f t="shared" si="6"/>
        <v>0.1046343704870684</v>
      </c>
      <c r="AU58" s="41">
        <f t="shared" si="7"/>
        <v>0.10187737954575292</v>
      </c>
      <c r="AV58" s="41">
        <f t="shared" si="8"/>
        <v>0.11382434029145333</v>
      </c>
      <c r="AW58" s="41">
        <f t="shared" si="9"/>
        <v>0.13693055008533545</v>
      </c>
      <c r="AX58" s="41">
        <f t="shared" si="10"/>
        <v>0.14178810555336746</v>
      </c>
      <c r="AY58" s="41">
        <f t="shared" si="11"/>
        <v>9.5838256531442831E-2</v>
      </c>
      <c r="AZ58" s="41">
        <f t="shared" si="12"/>
        <v>3.0589470920309832E-2</v>
      </c>
      <c r="BA58" s="41">
        <f t="shared" si="13"/>
        <v>7.4832611264277274E-3</v>
      </c>
      <c r="BB58" s="41">
        <f t="shared" si="14"/>
        <v>3.5972167520021005E-2</v>
      </c>
      <c r="BC58" s="41">
        <f t="shared" si="15"/>
        <v>0</v>
      </c>
      <c r="BD58" s="41">
        <f t="shared" si="16"/>
        <v>0.81882630957069713</v>
      </c>
      <c r="BE58" s="41">
        <f t="shared" si="17"/>
        <v>0.15032164894315347</v>
      </c>
      <c r="BF58" s="41">
        <f t="shared" si="18"/>
        <v>3.0852041486149402E-2</v>
      </c>
      <c r="BG58" s="41">
        <f t="shared" si="19"/>
        <v>0.49560194302218719</v>
      </c>
      <c r="BH58" s="41">
        <f t="shared" si="20"/>
        <v>0.19758435079427597</v>
      </c>
      <c r="BI58" s="41">
        <f t="shared" si="21"/>
        <v>0.23683865038729157</v>
      </c>
      <c r="BJ58" s="41">
        <f t="shared" si="22"/>
        <v>6.9975055796245245E-2</v>
      </c>
      <c r="BK58" s="41">
        <f t="shared" si="23"/>
        <v>5.1726401470395166E-2</v>
      </c>
      <c r="BL58" s="41">
        <f t="shared" si="24"/>
        <v>0.3732440593409479</v>
      </c>
      <c r="BM58" s="41">
        <f t="shared" si="25"/>
        <v>9.8726532755678095E-2</v>
      </c>
      <c r="BN58" s="41">
        <f t="shared" si="26"/>
        <v>0.47630300643297885</v>
      </c>
      <c r="BO58" s="41">
        <f t="shared" si="27"/>
        <v>2.9539188656951557E-2</v>
      </c>
      <c r="BP58" s="41">
        <f t="shared" si="28"/>
        <v>0.56006301693580152</v>
      </c>
      <c r="BQ58" s="41">
        <f t="shared" si="29"/>
        <v>3.1902323749507681E-2</v>
      </c>
      <c r="BR58" s="41">
        <f t="shared" si="30"/>
        <v>6.170408297229881E-3</v>
      </c>
      <c r="BS58" s="41">
        <f t="shared" si="31"/>
        <v>9.3081265590127346E-2</v>
      </c>
      <c r="BT58" s="41">
        <f t="shared" si="32"/>
        <v>0.90639359327819347</v>
      </c>
      <c r="BU58" s="41">
        <f t="shared" si="33"/>
        <v>0.37232506236050938</v>
      </c>
      <c r="BV58" s="41">
        <f t="shared" si="34"/>
        <v>5.2514113167913875E-4</v>
      </c>
      <c r="BW58" s="41">
        <f t="shared" si="35"/>
        <v>1</v>
      </c>
      <c r="BX58" s="41" t="str">
        <f t="shared" si="36"/>
        <v>2010Registered nursesBritish Columbia</v>
      </c>
      <c r="BY58" s="51">
        <f>VLOOKUP(BX58,'%workplace'!$A$1:$F$381,6,FALSE)</f>
        <v>30790</v>
      </c>
      <c r="BZ58" s="32">
        <f t="shared" si="37"/>
        <v>0.24738551477752518</v>
      </c>
    </row>
    <row r="59" spans="1:78" s="8" customFormat="1" hidden="1" x14ac:dyDescent="0.2">
      <c r="A59" s="8" t="str">
        <f t="shared" si="0"/>
        <v>2010Registered nursesYukonAll places of work</v>
      </c>
      <c r="B59" s="8" t="s">
        <v>7</v>
      </c>
      <c r="C59" s="8" t="s">
        <v>24</v>
      </c>
      <c r="D59" s="8" t="s">
        <v>9</v>
      </c>
      <c r="E59" s="8">
        <v>2010</v>
      </c>
      <c r="F59" s="8">
        <v>320</v>
      </c>
      <c r="G59" s="8">
        <v>37</v>
      </c>
      <c r="H59" s="8">
        <v>0</v>
      </c>
      <c r="I59" s="8">
        <v>33</v>
      </c>
      <c r="J59" s="8">
        <v>39</v>
      </c>
      <c r="K59" s="8">
        <v>48</v>
      </c>
      <c r="L59" s="8">
        <v>36</v>
      </c>
      <c r="M59" s="8">
        <v>54</v>
      </c>
      <c r="N59" s="8">
        <v>56</v>
      </c>
      <c r="O59" s="8">
        <v>50</v>
      </c>
      <c r="P59" s="8">
        <v>32</v>
      </c>
      <c r="Q59" s="8">
        <v>4</v>
      </c>
      <c r="R59" s="8">
        <v>0</v>
      </c>
      <c r="S59" s="8">
        <v>5</v>
      </c>
      <c r="T59" s="8">
        <v>0</v>
      </c>
      <c r="U59" s="8">
        <v>331</v>
      </c>
      <c r="V59" s="8">
        <v>25</v>
      </c>
      <c r="W59" s="8">
        <v>1</v>
      </c>
      <c r="X59" s="8">
        <v>176</v>
      </c>
      <c r="Y59" s="8">
        <v>114</v>
      </c>
      <c r="Z59" s="8">
        <v>67</v>
      </c>
      <c r="AA59" s="8">
        <v>0</v>
      </c>
      <c r="AB59" s="8">
        <v>37</v>
      </c>
      <c r="AC59" s="8">
        <v>4</v>
      </c>
      <c r="AD59" s="8">
        <v>28</v>
      </c>
      <c r="AE59" s="8">
        <v>288</v>
      </c>
      <c r="AF59" s="8">
        <v>25</v>
      </c>
      <c r="AG59" s="8">
        <v>300</v>
      </c>
      <c r="AH59" s="8">
        <v>12</v>
      </c>
      <c r="AI59" s="8">
        <v>2</v>
      </c>
      <c r="AJ59" s="8">
        <v>93</v>
      </c>
      <c r="AK59" s="8">
        <v>264</v>
      </c>
      <c r="AL59" s="8">
        <v>18</v>
      </c>
      <c r="AM59" s="8">
        <v>0</v>
      </c>
      <c r="AN59" s="8">
        <v>357</v>
      </c>
      <c r="AO59" s="41">
        <f t="shared" si="1"/>
        <v>0.89635854341736698</v>
      </c>
      <c r="AP59" s="41">
        <f t="shared" si="2"/>
        <v>0.10364145658263306</v>
      </c>
      <c r="AQ59" s="41">
        <f t="shared" si="3"/>
        <v>0</v>
      </c>
      <c r="AR59" s="41">
        <f t="shared" si="4"/>
        <v>9.2436974789915971E-2</v>
      </c>
      <c r="AS59" s="41">
        <f t="shared" si="5"/>
        <v>0.1092436974789916</v>
      </c>
      <c r="AT59" s="41">
        <f t="shared" si="6"/>
        <v>0.13445378151260504</v>
      </c>
      <c r="AU59" s="41">
        <f t="shared" si="7"/>
        <v>0.10084033613445378</v>
      </c>
      <c r="AV59" s="41">
        <f t="shared" si="8"/>
        <v>0.15126050420168066</v>
      </c>
      <c r="AW59" s="41">
        <f t="shared" si="9"/>
        <v>0.15686274509803921</v>
      </c>
      <c r="AX59" s="41">
        <f t="shared" si="10"/>
        <v>0.14005602240896359</v>
      </c>
      <c r="AY59" s="41">
        <f t="shared" si="11"/>
        <v>8.9635854341736695E-2</v>
      </c>
      <c r="AZ59" s="41">
        <f t="shared" si="12"/>
        <v>1.1204481792717087E-2</v>
      </c>
      <c r="BA59" s="41">
        <f t="shared" si="13"/>
        <v>0</v>
      </c>
      <c r="BB59" s="41">
        <f t="shared" si="14"/>
        <v>1.4005602240896359E-2</v>
      </c>
      <c r="BC59" s="41">
        <f t="shared" si="15"/>
        <v>0</v>
      </c>
      <c r="BD59" s="41">
        <f t="shared" si="16"/>
        <v>0.92717086834733897</v>
      </c>
      <c r="BE59" s="41">
        <f t="shared" si="17"/>
        <v>7.0028011204481794E-2</v>
      </c>
      <c r="BF59" s="41">
        <f t="shared" si="18"/>
        <v>2.8011204481792717E-3</v>
      </c>
      <c r="BG59" s="41">
        <f t="shared" si="19"/>
        <v>0.49299719887955185</v>
      </c>
      <c r="BH59" s="41">
        <f t="shared" si="20"/>
        <v>0.31932773109243695</v>
      </c>
      <c r="BI59" s="41">
        <f t="shared" si="21"/>
        <v>0.1876750700280112</v>
      </c>
      <c r="BJ59" s="41">
        <f t="shared" si="22"/>
        <v>0</v>
      </c>
      <c r="BK59" s="41">
        <f t="shared" si="23"/>
        <v>0.10364145658263306</v>
      </c>
      <c r="BL59" s="41">
        <f t="shared" si="24"/>
        <v>1.1204481792717087E-2</v>
      </c>
      <c r="BM59" s="41">
        <f t="shared" si="25"/>
        <v>7.8431372549019607E-2</v>
      </c>
      <c r="BN59" s="41">
        <f t="shared" si="26"/>
        <v>0.80672268907563027</v>
      </c>
      <c r="BO59" s="41">
        <f t="shared" si="27"/>
        <v>7.0028011204481794E-2</v>
      </c>
      <c r="BP59" s="41">
        <f t="shared" si="28"/>
        <v>0.84033613445378152</v>
      </c>
      <c r="BQ59" s="41">
        <f t="shared" si="29"/>
        <v>3.3613445378151259E-2</v>
      </c>
      <c r="BR59" s="41">
        <f t="shared" si="30"/>
        <v>5.6022408963585435E-3</v>
      </c>
      <c r="BS59" s="41">
        <f t="shared" si="31"/>
        <v>0.26050420168067229</v>
      </c>
      <c r="BT59" s="41">
        <f t="shared" si="32"/>
        <v>0.73949579831932777</v>
      </c>
      <c r="BU59" s="41">
        <f t="shared" si="33"/>
        <v>5.0420168067226892E-2</v>
      </c>
      <c r="BV59" s="41">
        <f t="shared" si="34"/>
        <v>0</v>
      </c>
      <c r="BW59" s="41">
        <f t="shared" si="35"/>
        <v>1</v>
      </c>
      <c r="BX59" s="41" t="str">
        <f t="shared" si="36"/>
        <v>2010Registered nursesYukon</v>
      </c>
      <c r="BY59" s="51">
        <f>VLOOKUP(BX59,'%workplace'!$A$1:$F$381,6,FALSE)</f>
        <v>357</v>
      </c>
      <c r="BZ59" s="32">
        <f t="shared" si="37"/>
        <v>1</v>
      </c>
    </row>
    <row r="60" spans="1:78" s="8" customFormat="1" hidden="1" x14ac:dyDescent="0.2">
      <c r="A60" s="8" t="str">
        <f t="shared" si="0"/>
        <v>2010Registered nursesYukonCommunity health</v>
      </c>
      <c r="B60" s="8" t="s">
        <v>7</v>
      </c>
      <c r="C60" s="8" t="s">
        <v>24</v>
      </c>
      <c r="D60" s="8" t="s">
        <v>11</v>
      </c>
      <c r="E60" s="8">
        <v>2010</v>
      </c>
      <c r="F60" s="8">
        <v>124</v>
      </c>
      <c r="G60" s="8">
        <v>15</v>
      </c>
      <c r="H60" s="8">
        <v>0</v>
      </c>
      <c r="I60" s="8">
        <v>9</v>
      </c>
      <c r="J60" s="8">
        <v>17</v>
      </c>
      <c r="K60" s="8">
        <v>18</v>
      </c>
      <c r="L60" s="8">
        <v>7</v>
      </c>
      <c r="M60" s="8">
        <v>23</v>
      </c>
      <c r="N60" s="8">
        <v>22</v>
      </c>
      <c r="O60" s="8">
        <v>26</v>
      </c>
      <c r="P60" s="8">
        <v>16</v>
      </c>
      <c r="Q60" s="8">
        <v>1</v>
      </c>
      <c r="R60" s="8">
        <v>0</v>
      </c>
      <c r="S60" s="8">
        <v>0</v>
      </c>
      <c r="T60" s="8">
        <v>0</v>
      </c>
      <c r="U60" s="8">
        <v>130</v>
      </c>
      <c r="V60" s="8">
        <v>8</v>
      </c>
      <c r="W60" s="8">
        <v>1</v>
      </c>
      <c r="X60" s="8">
        <v>63</v>
      </c>
      <c r="Y60" s="8">
        <v>39</v>
      </c>
      <c r="Z60" s="8">
        <v>37</v>
      </c>
      <c r="AA60" s="8">
        <v>0</v>
      </c>
      <c r="AB60" s="8">
        <v>14</v>
      </c>
      <c r="AC60" s="8">
        <v>0</v>
      </c>
      <c r="AD60" s="8">
        <v>5</v>
      </c>
      <c r="AE60" s="8">
        <v>120</v>
      </c>
      <c r="AF60" s="8">
        <v>8</v>
      </c>
      <c r="AG60" s="8">
        <v>127</v>
      </c>
      <c r="AH60" s="8">
        <v>3</v>
      </c>
      <c r="AI60" s="8">
        <v>1</v>
      </c>
      <c r="AJ60" s="8">
        <v>78</v>
      </c>
      <c r="AK60" s="8">
        <v>61</v>
      </c>
      <c r="AL60" s="8">
        <v>0</v>
      </c>
      <c r="AM60" s="8">
        <v>0</v>
      </c>
      <c r="AN60" s="8">
        <v>139</v>
      </c>
      <c r="AO60" s="41">
        <f t="shared" si="1"/>
        <v>0.8920863309352518</v>
      </c>
      <c r="AP60" s="41">
        <f t="shared" si="2"/>
        <v>0.1079136690647482</v>
      </c>
      <c r="AQ60" s="41">
        <f t="shared" si="3"/>
        <v>0</v>
      </c>
      <c r="AR60" s="41">
        <f t="shared" si="4"/>
        <v>6.4748201438848921E-2</v>
      </c>
      <c r="AS60" s="41">
        <f t="shared" si="5"/>
        <v>0.1223021582733813</v>
      </c>
      <c r="AT60" s="41">
        <f t="shared" si="6"/>
        <v>0.12949640287769784</v>
      </c>
      <c r="AU60" s="41">
        <f t="shared" si="7"/>
        <v>5.0359712230215826E-2</v>
      </c>
      <c r="AV60" s="41">
        <f t="shared" si="8"/>
        <v>0.16546762589928057</v>
      </c>
      <c r="AW60" s="41">
        <f t="shared" si="9"/>
        <v>0.15827338129496402</v>
      </c>
      <c r="AX60" s="41">
        <f t="shared" si="10"/>
        <v>0.18705035971223022</v>
      </c>
      <c r="AY60" s="41">
        <f t="shared" si="11"/>
        <v>0.11510791366906475</v>
      </c>
      <c r="AZ60" s="41">
        <f t="shared" si="12"/>
        <v>7.1942446043165471E-3</v>
      </c>
      <c r="BA60" s="41">
        <f t="shared" si="13"/>
        <v>0</v>
      </c>
      <c r="BB60" s="41">
        <f t="shared" si="14"/>
        <v>0</v>
      </c>
      <c r="BC60" s="41">
        <f t="shared" si="15"/>
        <v>0</v>
      </c>
      <c r="BD60" s="41">
        <f t="shared" si="16"/>
        <v>0.93525179856115104</v>
      </c>
      <c r="BE60" s="41">
        <f t="shared" si="17"/>
        <v>5.7553956834532377E-2</v>
      </c>
      <c r="BF60" s="41">
        <f t="shared" si="18"/>
        <v>7.1942446043165471E-3</v>
      </c>
      <c r="BG60" s="41">
        <f t="shared" si="19"/>
        <v>0.45323741007194246</v>
      </c>
      <c r="BH60" s="41">
        <f t="shared" si="20"/>
        <v>0.2805755395683453</v>
      </c>
      <c r="BI60" s="41">
        <f t="shared" si="21"/>
        <v>0.26618705035971224</v>
      </c>
      <c r="BJ60" s="41">
        <f t="shared" si="22"/>
        <v>0</v>
      </c>
      <c r="BK60" s="41">
        <f t="shared" si="23"/>
        <v>0.10071942446043165</v>
      </c>
      <c r="BL60" s="41">
        <f t="shared" si="24"/>
        <v>0</v>
      </c>
      <c r="BM60" s="41">
        <f t="shared" si="25"/>
        <v>3.5971223021582732E-2</v>
      </c>
      <c r="BN60" s="41">
        <f t="shared" si="26"/>
        <v>0.86330935251798557</v>
      </c>
      <c r="BO60" s="41">
        <f t="shared" si="27"/>
        <v>5.7553956834532377E-2</v>
      </c>
      <c r="BP60" s="41">
        <f t="shared" si="28"/>
        <v>0.91366906474820142</v>
      </c>
      <c r="BQ60" s="41">
        <f t="shared" si="29"/>
        <v>2.1582733812949641E-2</v>
      </c>
      <c r="BR60" s="41">
        <f t="shared" si="30"/>
        <v>7.1942446043165471E-3</v>
      </c>
      <c r="BS60" s="41">
        <f t="shared" si="31"/>
        <v>0.5611510791366906</v>
      </c>
      <c r="BT60" s="41">
        <f t="shared" si="32"/>
        <v>0.43884892086330934</v>
      </c>
      <c r="BU60" s="41">
        <f t="shared" si="33"/>
        <v>0</v>
      </c>
      <c r="BV60" s="41">
        <f t="shared" si="34"/>
        <v>0</v>
      </c>
      <c r="BW60" s="41">
        <f t="shared" si="35"/>
        <v>1</v>
      </c>
      <c r="BX60" s="41" t="str">
        <f t="shared" si="36"/>
        <v>2010Registered nursesYukon</v>
      </c>
      <c r="BY60" s="51">
        <f>VLOOKUP(BX60,'%workplace'!$A$1:$F$381,6,FALSE)</f>
        <v>357</v>
      </c>
      <c r="BZ60" s="32">
        <f t="shared" si="37"/>
        <v>0.38935574229691877</v>
      </c>
    </row>
    <row r="61" spans="1:78" s="8" customFormat="1" hidden="1" x14ac:dyDescent="0.2">
      <c r="A61" s="8" t="str">
        <f t="shared" si="0"/>
        <v>2010Registered nursesYukonNursing home/long-term care</v>
      </c>
      <c r="B61" s="8" t="s">
        <v>7</v>
      </c>
      <c r="C61" s="8" t="s">
        <v>24</v>
      </c>
      <c r="D61" s="8" t="s">
        <v>12</v>
      </c>
      <c r="E61" s="8">
        <v>2010</v>
      </c>
      <c r="F61" s="8">
        <v>25</v>
      </c>
      <c r="G61" s="8">
        <v>2</v>
      </c>
      <c r="H61" s="8">
        <v>0</v>
      </c>
      <c r="I61" s="8">
        <v>1</v>
      </c>
      <c r="J61" s="8">
        <v>0</v>
      </c>
      <c r="K61" s="8">
        <v>8</v>
      </c>
      <c r="L61" s="8">
        <v>8</v>
      </c>
      <c r="M61" s="8">
        <v>2</v>
      </c>
      <c r="N61" s="8">
        <v>3</v>
      </c>
      <c r="O61" s="8">
        <v>3</v>
      </c>
      <c r="P61" s="8">
        <v>2</v>
      </c>
      <c r="Q61" s="8">
        <v>0</v>
      </c>
      <c r="R61" s="8">
        <v>0</v>
      </c>
      <c r="S61" s="8">
        <v>0</v>
      </c>
      <c r="T61" s="8">
        <v>0</v>
      </c>
      <c r="U61" s="8">
        <v>22</v>
      </c>
      <c r="V61" s="8">
        <v>5</v>
      </c>
      <c r="W61" s="8">
        <v>0</v>
      </c>
      <c r="X61" s="8">
        <v>22</v>
      </c>
      <c r="Y61" s="8">
        <v>4</v>
      </c>
      <c r="Z61" s="8">
        <v>1</v>
      </c>
      <c r="AA61" s="8">
        <v>0</v>
      </c>
      <c r="AB61" s="8">
        <v>10</v>
      </c>
      <c r="AC61" s="8">
        <v>0</v>
      </c>
      <c r="AD61" s="8">
        <v>1</v>
      </c>
      <c r="AE61" s="8">
        <v>16</v>
      </c>
      <c r="AF61" s="8">
        <v>4</v>
      </c>
      <c r="AG61" s="8">
        <v>22</v>
      </c>
      <c r="AH61" s="8">
        <v>1</v>
      </c>
      <c r="AI61" s="8">
        <v>0</v>
      </c>
      <c r="AJ61" s="8">
        <v>0</v>
      </c>
      <c r="AK61" s="8">
        <v>27</v>
      </c>
      <c r="AL61" s="8">
        <v>0</v>
      </c>
      <c r="AM61" s="8">
        <v>0</v>
      </c>
      <c r="AN61" s="8">
        <v>27</v>
      </c>
      <c r="AO61" s="41">
        <f t="shared" si="1"/>
        <v>0.92592592592592593</v>
      </c>
      <c r="AP61" s="41">
        <f t="shared" si="2"/>
        <v>7.407407407407407E-2</v>
      </c>
      <c r="AQ61" s="41">
        <f t="shared" si="3"/>
        <v>0</v>
      </c>
      <c r="AR61" s="41">
        <f t="shared" si="4"/>
        <v>3.7037037037037035E-2</v>
      </c>
      <c r="AS61" s="41">
        <f t="shared" si="5"/>
        <v>0</v>
      </c>
      <c r="AT61" s="41">
        <f t="shared" si="6"/>
        <v>0.29629629629629628</v>
      </c>
      <c r="AU61" s="41">
        <f t="shared" si="7"/>
        <v>0.29629629629629628</v>
      </c>
      <c r="AV61" s="41">
        <f t="shared" si="8"/>
        <v>7.407407407407407E-2</v>
      </c>
      <c r="AW61" s="41">
        <f t="shared" si="9"/>
        <v>0.1111111111111111</v>
      </c>
      <c r="AX61" s="41">
        <f t="shared" si="10"/>
        <v>0.1111111111111111</v>
      </c>
      <c r="AY61" s="41">
        <f t="shared" si="11"/>
        <v>7.407407407407407E-2</v>
      </c>
      <c r="AZ61" s="41">
        <f t="shared" si="12"/>
        <v>0</v>
      </c>
      <c r="BA61" s="41">
        <f t="shared" si="13"/>
        <v>0</v>
      </c>
      <c r="BB61" s="41">
        <f t="shared" si="14"/>
        <v>0</v>
      </c>
      <c r="BC61" s="41">
        <f t="shared" si="15"/>
        <v>0</v>
      </c>
      <c r="BD61" s="41">
        <f t="shared" si="16"/>
        <v>0.81481481481481477</v>
      </c>
      <c r="BE61" s="41">
        <f t="shared" si="17"/>
        <v>0.18518518518518517</v>
      </c>
      <c r="BF61" s="41">
        <f t="shared" si="18"/>
        <v>0</v>
      </c>
      <c r="BG61" s="41">
        <f t="shared" si="19"/>
        <v>0.81481481481481477</v>
      </c>
      <c r="BH61" s="41">
        <f t="shared" si="20"/>
        <v>0.14814814814814814</v>
      </c>
      <c r="BI61" s="41">
        <f t="shared" si="21"/>
        <v>3.7037037037037035E-2</v>
      </c>
      <c r="BJ61" s="41">
        <f t="shared" si="22"/>
        <v>0</v>
      </c>
      <c r="BK61" s="41">
        <f t="shared" si="23"/>
        <v>0.37037037037037035</v>
      </c>
      <c r="BL61" s="41">
        <f t="shared" si="24"/>
        <v>0</v>
      </c>
      <c r="BM61" s="41">
        <f t="shared" si="25"/>
        <v>3.7037037037037035E-2</v>
      </c>
      <c r="BN61" s="41">
        <f t="shared" si="26"/>
        <v>0.59259259259259256</v>
      </c>
      <c r="BO61" s="41">
        <f t="shared" si="27"/>
        <v>0.14814814814814814</v>
      </c>
      <c r="BP61" s="41">
        <f t="shared" si="28"/>
        <v>0.81481481481481477</v>
      </c>
      <c r="BQ61" s="41">
        <f t="shared" si="29"/>
        <v>3.7037037037037035E-2</v>
      </c>
      <c r="BR61" s="41">
        <f t="shared" si="30"/>
        <v>0</v>
      </c>
      <c r="BS61" s="41">
        <f t="shared" si="31"/>
        <v>0</v>
      </c>
      <c r="BT61" s="41">
        <f t="shared" si="32"/>
        <v>1</v>
      </c>
      <c r="BU61" s="41">
        <f t="shared" si="33"/>
        <v>0</v>
      </c>
      <c r="BV61" s="41">
        <f t="shared" si="34"/>
        <v>0</v>
      </c>
      <c r="BW61" s="41">
        <f t="shared" si="35"/>
        <v>1</v>
      </c>
      <c r="BX61" s="41" t="str">
        <f t="shared" si="36"/>
        <v>2010Registered nursesYukon</v>
      </c>
      <c r="BY61" s="51">
        <f>VLOOKUP(BX61,'%workplace'!$A$1:$F$381,6,FALSE)</f>
        <v>357</v>
      </c>
      <c r="BZ61" s="32">
        <f t="shared" si="37"/>
        <v>7.5630252100840331E-2</v>
      </c>
    </row>
    <row r="62" spans="1:78" s="8" customFormat="1" hidden="1" x14ac:dyDescent="0.2">
      <c r="A62" s="8" t="str">
        <f t="shared" si="0"/>
        <v>2010Registered nursesYukonHospital</v>
      </c>
      <c r="B62" s="8" t="s">
        <v>7</v>
      </c>
      <c r="C62" s="8" t="s">
        <v>24</v>
      </c>
      <c r="D62" s="8" t="s">
        <v>10</v>
      </c>
      <c r="E62" s="8">
        <v>2010</v>
      </c>
      <c r="F62" s="8">
        <v>136</v>
      </c>
      <c r="G62" s="8">
        <v>12</v>
      </c>
      <c r="H62" s="8">
        <v>0</v>
      </c>
      <c r="I62" s="8">
        <v>21</v>
      </c>
      <c r="J62" s="8">
        <v>20</v>
      </c>
      <c r="K62" s="8">
        <v>15</v>
      </c>
      <c r="L62" s="8">
        <v>18</v>
      </c>
      <c r="M62" s="8">
        <v>21</v>
      </c>
      <c r="N62" s="8">
        <v>23</v>
      </c>
      <c r="O62" s="8">
        <v>13</v>
      </c>
      <c r="P62" s="8">
        <v>10</v>
      </c>
      <c r="Q62" s="8">
        <v>2</v>
      </c>
      <c r="R62" s="8">
        <v>0</v>
      </c>
      <c r="S62" s="8">
        <v>5</v>
      </c>
      <c r="T62" s="8">
        <v>0</v>
      </c>
      <c r="U62" s="8">
        <v>138</v>
      </c>
      <c r="V62" s="8">
        <v>10</v>
      </c>
      <c r="W62" s="8">
        <v>0</v>
      </c>
      <c r="X62" s="8">
        <v>74</v>
      </c>
      <c r="Y62" s="8">
        <v>55</v>
      </c>
      <c r="Z62" s="8">
        <v>19</v>
      </c>
      <c r="AA62" s="8">
        <v>0</v>
      </c>
      <c r="AB62" s="8">
        <v>5</v>
      </c>
      <c r="AC62" s="8">
        <v>1</v>
      </c>
      <c r="AD62" s="8">
        <v>6</v>
      </c>
      <c r="AE62" s="8">
        <v>136</v>
      </c>
      <c r="AF62" s="8">
        <v>7</v>
      </c>
      <c r="AG62" s="8">
        <v>131</v>
      </c>
      <c r="AH62" s="8">
        <v>2</v>
      </c>
      <c r="AI62" s="8">
        <v>0</v>
      </c>
      <c r="AJ62" s="8">
        <v>7</v>
      </c>
      <c r="AK62" s="8">
        <v>141</v>
      </c>
      <c r="AL62" s="8">
        <v>8</v>
      </c>
      <c r="AM62" s="8">
        <v>0</v>
      </c>
      <c r="AN62" s="8">
        <v>148</v>
      </c>
      <c r="AO62" s="41">
        <f t="shared" si="1"/>
        <v>0.91891891891891897</v>
      </c>
      <c r="AP62" s="41">
        <f t="shared" si="2"/>
        <v>8.1081081081081086E-2</v>
      </c>
      <c r="AQ62" s="41">
        <f t="shared" si="3"/>
        <v>0</v>
      </c>
      <c r="AR62" s="41">
        <f t="shared" si="4"/>
        <v>0.14189189189189189</v>
      </c>
      <c r="AS62" s="41">
        <f t="shared" si="5"/>
        <v>0.13513513513513514</v>
      </c>
      <c r="AT62" s="41">
        <f t="shared" si="6"/>
        <v>0.10135135135135136</v>
      </c>
      <c r="AU62" s="41">
        <f t="shared" si="7"/>
        <v>0.12162162162162163</v>
      </c>
      <c r="AV62" s="41">
        <f t="shared" si="8"/>
        <v>0.14189189189189189</v>
      </c>
      <c r="AW62" s="41">
        <f t="shared" si="9"/>
        <v>0.1554054054054054</v>
      </c>
      <c r="AX62" s="41">
        <f t="shared" si="10"/>
        <v>8.7837837837837843E-2</v>
      </c>
      <c r="AY62" s="41">
        <f t="shared" si="11"/>
        <v>6.7567567567567571E-2</v>
      </c>
      <c r="AZ62" s="41">
        <f t="shared" si="12"/>
        <v>1.3513513513513514E-2</v>
      </c>
      <c r="BA62" s="41">
        <f t="shared" si="13"/>
        <v>0</v>
      </c>
      <c r="BB62" s="41">
        <f t="shared" si="14"/>
        <v>3.3783783783783786E-2</v>
      </c>
      <c r="BC62" s="41">
        <f t="shared" si="15"/>
        <v>0</v>
      </c>
      <c r="BD62" s="41">
        <f t="shared" si="16"/>
        <v>0.93243243243243246</v>
      </c>
      <c r="BE62" s="41">
        <f t="shared" si="17"/>
        <v>6.7567567567567571E-2</v>
      </c>
      <c r="BF62" s="41">
        <f t="shared" si="18"/>
        <v>0</v>
      </c>
      <c r="BG62" s="41">
        <f t="shared" si="19"/>
        <v>0.5</v>
      </c>
      <c r="BH62" s="41">
        <f t="shared" si="20"/>
        <v>0.3716216216216216</v>
      </c>
      <c r="BI62" s="41">
        <f t="shared" si="21"/>
        <v>0.12837837837837837</v>
      </c>
      <c r="BJ62" s="41">
        <f t="shared" si="22"/>
        <v>0</v>
      </c>
      <c r="BK62" s="41">
        <f t="shared" si="23"/>
        <v>3.3783783783783786E-2</v>
      </c>
      <c r="BL62" s="41">
        <f t="shared" si="24"/>
        <v>6.7567567567567571E-3</v>
      </c>
      <c r="BM62" s="41">
        <f t="shared" si="25"/>
        <v>4.0540540540540543E-2</v>
      </c>
      <c r="BN62" s="41">
        <f t="shared" si="26"/>
        <v>0.91891891891891897</v>
      </c>
      <c r="BO62" s="41">
        <f t="shared" si="27"/>
        <v>4.72972972972973E-2</v>
      </c>
      <c r="BP62" s="41">
        <f t="shared" si="28"/>
        <v>0.88513513513513509</v>
      </c>
      <c r="BQ62" s="41">
        <f t="shared" si="29"/>
        <v>1.3513513513513514E-2</v>
      </c>
      <c r="BR62" s="41">
        <f t="shared" si="30"/>
        <v>0</v>
      </c>
      <c r="BS62" s="41">
        <f t="shared" si="31"/>
        <v>4.72972972972973E-2</v>
      </c>
      <c r="BT62" s="41">
        <f t="shared" si="32"/>
        <v>0.95270270270270274</v>
      </c>
      <c r="BU62" s="41">
        <f t="shared" si="33"/>
        <v>5.4054054054054057E-2</v>
      </c>
      <c r="BV62" s="41">
        <f t="shared" si="34"/>
        <v>0</v>
      </c>
      <c r="BW62" s="41">
        <f t="shared" si="35"/>
        <v>1</v>
      </c>
      <c r="BX62" s="41" t="str">
        <f t="shared" si="36"/>
        <v>2010Registered nursesYukon</v>
      </c>
      <c r="BY62" s="51">
        <f>VLOOKUP(BX62,'%workplace'!$A$1:$F$381,6,FALSE)</f>
        <v>357</v>
      </c>
      <c r="BZ62" s="32">
        <f t="shared" si="37"/>
        <v>0.41456582633053224</v>
      </c>
    </row>
    <row r="63" spans="1:78" s="8" customFormat="1" hidden="1" x14ac:dyDescent="0.2">
      <c r="A63" s="8" t="str">
        <f t="shared" si="0"/>
        <v>2010Registered nursesYukonOther places of work</v>
      </c>
      <c r="B63" s="8" t="s">
        <v>7</v>
      </c>
      <c r="C63" s="8" t="s">
        <v>24</v>
      </c>
      <c r="D63" s="8" t="s">
        <v>13</v>
      </c>
      <c r="E63" s="8">
        <v>2010</v>
      </c>
      <c r="F63" s="8">
        <v>30</v>
      </c>
      <c r="G63" s="8">
        <v>7</v>
      </c>
      <c r="H63" s="8">
        <v>0</v>
      </c>
      <c r="I63" s="8">
        <v>2</v>
      </c>
      <c r="J63" s="8">
        <v>1</v>
      </c>
      <c r="K63" s="8">
        <v>6</v>
      </c>
      <c r="L63" s="8">
        <v>3</v>
      </c>
      <c r="M63" s="8">
        <v>7</v>
      </c>
      <c r="N63" s="8">
        <v>7</v>
      </c>
      <c r="O63" s="8">
        <v>7</v>
      </c>
      <c r="P63" s="8">
        <v>3</v>
      </c>
      <c r="Q63" s="8">
        <v>1</v>
      </c>
      <c r="R63" s="8">
        <v>0</v>
      </c>
      <c r="S63" s="8">
        <v>0</v>
      </c>
      <c r="T63" s="8">
        <v>0</v>
      </c>
      <c r="U63" s="8">
        <v>35</v>
      </c>
      <c r="V63" s="8">
        <v>2</v>
      </c>
      <c r="W63" s="8">
        <v>0</v>
      </c>
      <c r="X63" s="8">
        <v>17</v>
      </c>
      <c r="Y63" s="8">
        <v>16</v>
      </c>
      <c r="Z63" s="8">
        <v>4</v>
      </c>
      <c r="AA63" s="8">
        <v>0</v>
      </c>
      <c r="AB63" s="8">
        <v>8</v>
      </c>
      <c r="AC63" s="8">
        <v>0</v>
      </c>
      <c r="AD63" s="8">
        <v>16</v>
      </c>
      <c r="AE63" s="8">
        <v>13</v>
      </c>
      <c r="AF63" s="8">
        <v>6</v>
      </c>
      <c r="AG63" s="8">
        <v>20</v>
      </c>
      <c r="AH63" s="8">
        <v>6</v>
      </c>
      <c r="AI63" s="8">
        <v>1</v>
      </c>
      <c r="AJ63" s="8">
        <v>3</v>
      </c>
      <c r="AK63" s="8">
        <v>34</v>
      </c>
      <c r="AL63" s="8">
        <v>4</v>
      </c>
      <c r="AM63" s="8">
        <v>0</v>
      </c>
      <c r="AN63" s="8">
        <v>37</v>
      </c>
      <c r="AO63" s="41">
        <f t="shared" si="1"/>
        <v>0.81081081081081086</v>
      </c>
      <c r="AP63" s="41">
        <f t="shared" si="2"/>
        <v>0.1891891891891892</v>
      </c>
      <c r="AQ63" s="41">
        <f t="shared" si="3"/>
        <v>0</v>
      </c>
      <c r="AR63" s="41">
        <f t="shared" si="4"/>
        <v>5.4054054054054057E-2</v>
      </c>
      <c r="AS63" s="41">
        <f t="shared" si="5"/>
        <v>2.7027027027027029E-2</v>
      </c>
      <c r="AT63" s="41">
        <f t="shared" si="6"/>
        <v>0.16216216216216217</v>
      </c>
      <c r="AU63" s="41">
        <f t="shared" si="7"/>
        <v>8.1081081081081086E-2</v>
      </c>
      <c r="AV63" s="41">
        <f t="shared" si="8"/>
        <v>0.1891891891891892</v>
      </c>
      <c r="AW63" s="41">
        <f t="shared" si="9"/>
        <v>0.1891891891891892</v>
      </c>
      <c r="AX63" s="41">
        <f t="shared" si="10"/>
        <v>0.1891891891891892</v>
      </c>
      <c r="AY63" s="41">
        <f t="shared" si="11"/>
        <v>8.1081081081081086E-2</v>
      </c>
      <c r="AZ63" s="41">
        <f t="shared" si="12"/>
        <v>2.7027027027027029E-2</v>
      </c>
      <c r="BA63" s="41">
        <f t="shared" si="13"/>
        <v>0</v>
      </c>
      <c r="BB63" s="41">
        <f t="shared" si="14"/>
        <v>0</v>
      </c>
      <c r="BC63" s="41">
        <f t="shared" si="15"/>
        <v>0</v>
      </c>
      <c r="BD63" s="41">
        <f t="shared" si="16"/>
        <v>0.94594594594594594</v>
      </c>
      <c r="BE63" s="41">
        <f t="shared" si="17"/>
        <v>5.4054054054054057E-2</v>
      </c>
      <c r="BF63" s="41">
        <f t="shared" si="18"/>
        <v>0</v>
      </c>
      <c r="BG63" s="41">
        <f t="shared" si="19"/>
        <v>0.45945945945945948</v>
      </c>
      <c r="BH63" s="41">
        <f t="shared" si="20"/>
        <v>0.43243243243243246</v>
      </c>
      <c r="BI63" s="41">
        <f t="shared" si="21"/>
        <v>0.10810810810810811</v>
      </c>
      <c r="BJ63" s="41">
        <f t="shared" si="22"/>
        <v>0</v>
      </c>
      <c r="BK63" s="41">
        <f t="shared" si="23"/>
        <v>0.21621621621621623</v>
      </c>
      <c r="BL63" s="41">
        <f t="shared" si="24"/>
        <v>0</v>
      </c>
      <c r="BM63" s="41">
        <f t="shared" si="25"/>
        <v>0.43243243243243246</v>
      </c>
      <c r="BN63" s="41">
        <f t="shared" si="26"/>
        <v>0.35135135135135137</v>
      </c>
      <c r="BO63" s="41">
        <f t="shared" si="27"/>
        <v>0.16216216216216217</v>
      </c>
      <c r="BP63" s="41">
        <f t="shared" si="28"/>
        <v>0.54054054054054057</v>
      </c>
      <c r="BQ63" s="41">
        <f t="shared" si="29"/>
        <v>0.16216216216216217</v>
      </c>
      <c r="BR63" s="41">
        <f t="shared" si="30"/>
        <v>2.7027027027027029E-2</v>
      </c>
      <c r="BS63" s="41">
        <f t="shared" si="31"/>
        <v>8.1081081081081086E-2</v>
      </c>
      <c r="BT63" s="41">
        <f t="shared" si="32"/>
        <v>0.91891891891891897</v>
      </c>
      <c r="BU63" s="41">
        <f t="shared" si="33"/>
        <v>0.10810810810810811</v>
      </c>
      <c r="BV63" s="41">
        <f t="shared" si="34"/>
        <v>0</v>
      </c>
      <c r="BW63" s="41">
        <f t="shared" si="35"/>
        <v>1</v>
      </c>
      <c r="BX63" s="41" t="str">
        <f t="shared" si="36"/>
        <v>2010Registered nursesYukon</v>
      </c>
      <c r="BY63" s="51">
        <f>VLOOKUP(BX63,'%workplace'!$A$1:$F$381,6,FALSE)</f>
        <v>357</v>
      </c>
      <c r="BZ63" s="32">
        <f t="shared" si="37"/>
        <v>0.10364145658263306</v>
      </c>
    </row>
    <row r="64" spans="1:78" s="8" customFormat="1" hidden="1" x14ac:dyDescent="0.2">
      <c r="A64" s="8" t="str">
        <f t="shared" si="0"/>
        <v>2010Registered nursesYukonUnknown places of work</v>
      </c>
      <c r="B64" s="8" t="s">
        <v>7</v>
      </c>
      <c r="C64" s="8" t="s">
        <v>24</v>
      </c>
      <c r="D64" s="8" t="s">
        <v>49</v>
      </c>
      <c r="E64" s="8">
        <v>2010</v>
      </c>
      <c r="F64" s="8">
        <v>5</v>
      </c>
      <c r="G64" s="8">
        <v>1</v>
      </c>
      <c r="H64" s="8">
        <v>0</v>
      </c>
      <c r="I64" s="8">
        <v>0</v>
      </c>
      <c r="J64" s="8">
        <v>1</v>
      </c>
      <c r="K64" s="8">
        <v>1</v>
      </c>
      <c r="L64" s="8">
        <v>0</v>
      </c>
      <c r="M64" s="8">
        <v>1</v>
      </c>
      <c r="N64" s="8">
        <v>1</v>
      </c>
      <c r="O64" s="8">
        <v>1</v>
      </c>
      <c r="P64" s="8">
        <v>1</v>
      </c>
      <c r="Q64" s="8">
        <v>0</v>
      </c>
      <c r="R64" s="8">
        <v>0</v>
      </c>
      <c r="S64" s="8">
        <v>0</v>
      </c>
      <c r="T64" s="8">
        <v>0</v>
      </c>
      <c r="U64" s="8">
        <v>6</v>
      </c>
      <c r="V64" s="8">
        <v>0</v>
      </c>
      <c r="W64" s="8">
        <v>0</v>
      </c>
      <c r="X64" s="8">
        <v>0</v>
      </c>
      <c r="Y64" s="8">
        <v>0</v>
      </c>
      <c r="Z64" s="8">
        <v>6</v>
      </c>
      <c r="AA64" s="8">
        <v>0</v>
      </c>
      <c r="AB64" s="8">
        <v>0</v>
      </c>
      <c r="AC64" s="8">
        <v>3</v>
      </c>
      <c r="AD64" s="8">
        <v>0</v>
      </c>
      <c r="AE64" s="8">
        <v>3</v>
      </c>
      <c r="AF64" s="8">
        <v>0</v>
      </c>
      <c r="AG64" s="8">
        <v>0</v>
      </c>
      <c r="AH64" s="8">
        <v>0</v>
      </c>
      <c r="AI64" s="8">
        <v>0</v>
      </c>
      <c r="AJ64" s="8">
        <v>5</v>
      </c>
      <c r="AK64" s="8">
        <v>1</v>
      </c>
      <c r="AL64" s="8">
        <v>6</v>
      </c>
      <c r="AM64" s="8">
        <v>0</v>
      </c>
      <c r="AN64" s="8">
        <v>6</v>
      </c>
      <c r="AO64" s="41">
        <f t="shared" si="1"/>
        <v>0.83333333333333337</v>
      </c>
      <c r="AP64" s="41">
        <f t="shared" si="2"/>
        <v>0.16666666666666666</v>
      </c>
      <c r="AQ64" s="41">
        <f t="shared" si="3"/>
        <v>0</v>
      </c>
      <c r="AR64" s="41">
        <f t="shared" si="4"/>
        <v>0</v>
      </c>
      <c r="AS64" s="41">
        <f t="shared" si="5"/>
        <v>0.16666666666666666</v>
      </c>
      <c r="AT64" s="41">
        <f t="shared" si="6"/>
        <v>0.16666666666666666</v>
      </c>
      <c r="AU64" s="41">
        <f t="shared" si="7"/>
        <v>0</v>
      </c>
      <c r="AV64" s="41">
        <f t="shared" si="8"/>
        <v>0.16666666666666666</v>
      </c>
      <c r="AW64" s="41">
        <f t="shared" si="9"/>
        <v>0.16666666666666666</v>
      </c>
      <c r="AX64" s="41">
        <f t="shared" si="10"/>
        <v>0.16666666666666666</v>
      </c>
      <c r="AY64" s="41">
        <f t="shared" si="11"/>
        <v>0.16666666666666666</v>
      </c>
      <c r="AZ64" s="41">
        <f t="shared" si="12"/>
        <v>0</v>
      </c>
      <c r="BA64" s="41">
        <f t="shared" si="13"/>
        <v>0</v>
      </c>
      <c r="BB64" s="41">
        <f t="shared" si="14"/>
        <v>0</v>
      </c>
      <c r="BC64" s="41">
        <f t="shared" si="15"/>
        <v>0</v>
      </c>
      <c r="BD64" s="41">
        <f t="shared" si="16"/>
        <v>1</v>
      </c>
      <c r="BE64" s="41">
        <f t="shared" si="17"/>
        <v>0</v>
      </c>
      <c r="BF64" s="41">
        <f t="shared" si="18"/>
        <v>0</v>
      </c>
      <c r="BG64" s="41">
        <f t="shared" si="19"/>
        <v>0</v>
      </c>
      <c r="BH64" s="41">
        <f t="shared" si="20"/>
        <v>0</v>
      </c>
      <c r="BI64" s="41">
        <f t="shared" si="21"/>
        <v>1</v>
      </c>
      <c r="BJ64" s="41">
        <f t="shared" si="22"/>
        <v>0</v>
      </c>
      <c r="BK64" s="41">
        <f t="shared" si="23"/>
        <v>0</v>
      </c>
      <c r="BL64" s="41">
        <f t="shared" si="24"/>
        <v>0.5</v>
      </c>
      <c r="BM64" s="41">
        <f t="shared" si="25"/>
        <v>0</v>
      </c>
      <c r="BN64" s="41">
        <f t="shared" si="26"/>
        <v>0.5</v>
      </c>
      <c r="BO64" s="41">
        <f t="shared" si="27"/>
        <v>0</v>
      </c>
      <c r="BP64" s="41">
        <f t="shared" si="28"/>
        <v>0</v>
      </c>
      <c r="BQ64" s="41">
        <f t="shared" si="29"/>
        <v>0</v>
      </c>
      <c r="BR64" s="41">
        <f t="shared" si="30"/>
        <v>0</v>
      </c>
      <c r="BS64" s="41">
        <f t="shared" si="31"/>
        <v>0.83333333333333337</v>
      </c>
      <c r="BT64" s="41">
        <f t="shared" si="32"/>
        <v>0.16666666666666666</v>
      </c>
      <c r="BU64" s="41">
        <f t="shared" si="33"/>
        <v>1</v>
      </c>
      <c r="BV64" s="41">
        <f t="shared" si="34"/>
        <v>0</v>
      </c>
      <c r="BW64" s="41">
        <f t="shared" si="35"/>
        <v>1</v>
      </c>
      <c r="BX64" s="41" t="str">
        <f t="shared" si="36"/>
        <v>2010Registered nursesYukon</v>
      </c>
      <c r="BY64" s="51">
        <f>VLOOKUP(BX64,'%workplace'!$A$1:$F$381,6,FALSE)</f>
        <v>357</v>
      </c>
      <c r="BZ64" s="32">
        <f t="shared" si="37"/>
        <v>1.680672268907563E-2</v>
      </c>
    </row>
    <row r="65" spans="1:78" s="8" customFormat="1" hidden="1" x14ac:dyDescent="0.2">
      <c r="A65" s="8" t="str">
        <f t="shared" si="0"/>
        <v>2010Licensed practical nursesNewfoundland and LabradorAll places of work</v>
      </c>
      <c r="B65" s="8" t="s">
        <v>3</v>
      </c>
      <c r="C65" s="8" t="s">
        <v>14</v>
      </c>
      <c r="D65" s="8" t="s">
        <v>9</v>
      </c>
      <c r="E65" s="8">
        <v>2010</v>
      </c>
      <c r="F65" s="8">
        <v>2205</v>
      </c>
      <c r="G65" s="8">
        <v>290</v>
      </c>
      <c r="H65" s="8">
        <v>0</v>
      </c>
      <c r="I65" s="8">
        <v>150</v>
      </c>
      <c r="J65" s="8">
        <v>264</v>
      </c>
      <c r="K65" s="8">
        <v>263</v>
      </c>
      <c r="L65" s="8">
        <v>366</v>
      </c>
      <c r="M65" s="8">
        <v>456</v>
      </c>
      <c r="N65" s="8">
        <v>458</v>
      </c>
      <c r="O65" s="8">
        <v>307</v>
      </c>
      <c r="P65" s="8">
        <v>152</v>
      </c>
      <c r="Q65" s="8">
        <v>17</v>
      </c>
      <c r="R65" s="8">
        <v>2</v>
      </c>
      <c r="S65" s="8">
        <v>60</v>
      </c>
      <c r="T65" s="8">
        <v>0</v>
      </c>
      <c r="U65" s="8">
        <v>2466</v>
      </c>
      <c r="V65" s="8">
        <v>1</v>
      </c>
      <c r="W65" s="8">
        <v>28</v>
      </c>
      <c r="X65" s="8">
        <v>1823</v>
      </c>
      <c r="Y65" s="8">
        <v>107</v>
      </c>
      <c r="Z65" s="8">
        <v>565</v>
      </c>
      <c r="AA65" s="8">
        <v>0</v>
      </c>
      <c r="AB65" s="8">
        <v>0</v>
      </c>
      <c r="AC65" s="8">
        <v>1</v>
      </c>
      <c r="AD65" s="8">
        <v>110</v>
      </c>
      <c r="AE65" s="8">
        <v>2384</v>
      </c>
      <c r="AF65" s="8">
        <v>8</v>
      </c>
      <c r="AG65" s="8">
        <v>2466</v>
      </c>
      <c r="AH65" s="8">
        <v>3</v>
      </c>
      <c r="AI65" s="8">
        <v>0</v>
      </c>
      <c r="AJ65" s="8">
        <v>1130</v>
      </c>
      <c r="AK65" s="8">
        <v>1365</v>
      </c>
      <c r="AL65" s="8">
        <v>18</v>
      </c>
      <c r="AM65" s="8">
        <v>0</v>
      </c>
      <c r="AN65" s="8">
        <v>2495</v>
      </c>
      <c r="AO65" s="41">
        <f t="shared" si="1"/>
        <v>0.88376753507014028</v>
      </c>
      <c r="AP65" s="41">
        <f t="shared" si="2"/>
        <v>0.11623246492985972</v>
      </c>
      <c r="AQ65" s="41">
        <f t="shared" si="3"/>
        <v>0</v>
      </c>
      <c r="AR65" s="41">
        <f t="shared" si="4"/>
        <v>6.0120240480961921E-2</v>
      </c>
      <c r="AS65" s="41">
        <f t="shared" si="5"/>
        <v>0.10581162324649299</v>
      </c>
      <c r="AT65" s="41">
        <f t="shared" si="6"/>
        <v>0.10541082164328658</v>
      </c>
      <c r="AU65" s="41">
        <f t="shared" si="7"/>
        <v>0.1466933867735471</v>
      </c>
      <c r="AV65" s="41">
        <f t="shared" si="8"/>
        <v>0.18276553106212426</v>
      </c>
      <c r="AW65" s="41">
        <f t="shared" si="9"/>
        <v>0.18356713426853707</v>
      </c>
      <c r="AX65" s="41">
        <f t="shared" si="10"/>
        <v>0.12304609218436874</v>
      </c>
      <c r="AY65" s="41">
        <f t="shared" si="11"/>
        <v>6.0921843687374751E-2</v>
      </c>
      <c r="AZ65" s="41">
        <f t="shared" si="12"/>
        <v>6.8136272545090181E-3</v>
      </c>
      <c r="BA65" s="41">
        <f t="shared" si="13"/>
        <v>8.0160320641282565E-4</v>
      </c>
      <c r="BB65" s="41">
        <f t="shared" si="14"/>
        <v>2.4048096192384769E-2</v>
      </c>
      <c r="BC65" s="41">
        <f t="shared" si="15"/>
        <v>0</v>
      </c>
      <c r="BD65" s="41">
        <f t="shared" si="16"/>
        <v>0.98837675350701404</v>
      </c>
      <c r="BE65" s="41">
        <f t="shared" si="17"/>
        <v>4.0080160320641282E-4</v>
      </c>
      <c r="BF65" s="41">
        <f t="shared" si="18"/>
        <v>1.1222444889779559E-2</v>
      </c>
      <c r="BG65" s="41">
        <f t="shared" si="19"/>
        <v>0.7306613226452906</v>
      </c>
      <c r="BH65" s="41">
        <f t="shared" si="20"/>
        <v>4.2885771543086169E-2</v>
      </c>
      <c r="BI65" s="41">
        <f t="shared" si="21"/>
        <v>0.22645290581162325</v>
      </c>
      <c r="BJ65" s="41">
        <f t="shared" si="22"/>
        <v>0</v>
      </c>
      <c r="BK65" s="41">
        <f t="shared" si="23"/>
        <v>0</v>
      </c>
      <c r="BL65" s="41">
        <f t="shared" si="24"/>
        <v>4.0080160320641282E-4</v>
      </c>
      <c r="BM65" s="41">
        <f t="shared" si="25"/>
        <v>4.4088176352705413E-2</v>
      </c>
      <c r="BN65" s="41">
        <f t="shared" si="26"/>
        <v>0.95551102204408822</v>
      </c>
      <c r="BO65" s="41">
        <f t="shared" si="27"/>
        <v>3.2064128256513026E-3</v>
      </c>
      <c r="BP65" s="41">
        <f t="shared" si="28"/>
        <v>0.98837675350701404</v>
      </c>
      <c r="BQ65" s="41">
        <f t="shared" si="29"/>
        <v>1.2024048096192384E-3</v>
      </c>
      <c r="BR65" s="41">
        <f t="shared" si="30"/>
        <v>0</v>
      </c>
      <c r="BS65" s="41">
        <f t="shared" si="31"/>
        <v>0.4529058116232465</v>
      </c>
      <c r="BT65" s="41">
        <f t="shared" si="32"/>
        <v>0.5470941883767535</v>
      </c>
      <c r="BU65" s="41">
        <f t="shared" si="33"/>
        <v>7.214428857715431E-3</v>
      </c>
      <c r="BV65" s="41">
        <f t="shared" si="34"/>
        <v>0</v>
      </c>
      <c r="BW65" s="41">
        <f t="shared" si="35"/>
        <v>1</v>
      </c>
      <c r="BX65" s="41" t="str">
        <f t="shared" si="36"/>
        <v>2010Licensed practical nursesNewfoundland and Labrador</v>
      </c>
      <c r="BY65" s="51">
        <f>VLOOKUP(BX65,'%workplace'!$A$1:$F$381,6,FALSE)</f>
        <v>2495</v>
      </c>
      <c r="BZ65" s="32">
        <f t="shared" si="37"/>
        <v>1</v>
      </c>
    </row>
    <row r="66" spans="1:78" s="8" customFormat="1" hidden="1" x14ac:dyDescent="0.2">
      <c r="A66" s="8" t="str">
        <f t="shared" ref="A66:A129" si="38">CONCATENATE(E66,B66,C66,D66)</f>
        <v>2010Licensed practical nursesNewfoundland and LabradorCommunity health</v>
      </c>
      <c r="B66" s="8" t="s">
        <v>3</v>
      </c>
      <c r="C66" s="8" t="s">
        <v>14</v>
      </c>
      <c r="D66" s="8" t="s">
        <v>11</v>
      </c>
      <c r="E66" s="8">
        <v>2010</v>
      </c>
      <c r="F66" s="8">
        <v>93</v>
      </c>
      <c r="G66" s="8">
        <v>2</v>
      </c>
      <c r="H66" s="8">
        <v>0</v>
      </c>
      <c r="I66" s="8">
        <v>6</v>
      </c>
      <c r="J66" s="8">
        <v>17</v>
      </c>
      <c r="K66" s="8">
        <v>12</v>
      </c>
      <c r="L66" s="8">
        <v>15</v>
      </c>
      <c r="M66" s="8">
        <v>12</v>
      </c>
      <c r="N66" s="8">
        <v>13</v>
      </c>
      <c r="O66" s="8">
        <v>9</v>
      </c>
      <c r="P66" s="8">
        <v>5</v>
      </c>
      <c r="Q66" s="8">
        <v>2</v>
      </c>
      <c r="R66" s="8">
        <v>0</v>
      </c>
      <c r="S66" s="8">
        <v>4</v>
      </c>
      <c r="T66" s="8">
        <v>0</v>
      </c>
      <c r="U66" s="8">
        <v>94</v>
      </c>
      <c r="V66" s="8">
        <v>0</v>
      </c>
      <c r="W66" s="8">
        <v>1</v>
      </c>
      <c r="X66" s="8">
        <v>53</v>
      </c>
      <c r="Y66" s="8">
        <v>7</v>
      </c>
      <c r="Z66" s="8">
        <v>35</v>
      </c>
      <c r="AA66" s="8">
        <v>0</v>
      </c>
      <c r="AB66" s="8">
        <v>0</v>
      </c>
      <c r="AC66" s="8">
        <v>0</v>
      </c>
      <c r="AD66" s="8">
        <v>4</v>
      </c>
      <c r="AE66" s="8">
        <v>91</v>
      </c>
      <c r="AF66" s="8">
        <v>0</v>
      </c>
      <c r="AG66" s="8">
        <v>95</v>
      </c>
      <c r="AH66" s="8">
        <v>0</v>
      </c>
      <c r="AI66" s="8">
        <v>0</v>
      </c>
      <c r="AJ66" s="8">
        <v>68</v>
      </c>
      <c r="AK66" s="8">
        <v>27</v>
      </c>
      <c r="AL66" s="8">
        <v>0</v>
      </c>
      <c r="AM66" s="8">
        <v>0</v>
      </c>
      <c r="AN66" s="8">
        <v>95</v>
      </c>
      <c r="AO66" s="41">
        <f t="shared" ref="AO66:AO129" si="39">F66/$AN66</f>
        <v>0.97894736842105268</v>
      </c>
      <c r="AP66" s="41">
        <f t="shared" ref="AP66:AP129" si="40">G66/$AN66</f>
        <v>2.1052631578947368E-2</v>
      </c>
      <c r="AQ66" s="41">
        <f t="shared" ref="AQ66:AQ129" si="41">H66/$AN66</f>
        <v>0</v>
      </c>
      <c r="AR66" s="41">
        <f t="shared" ref="AR66:AR129" si="42">I66/$AN66</f>
        <v>6.3157894736842107E-2</v>
      </c>
      <c r="AS66" s="41">
        <f t="shared" ref="AS66:AS129" si="43">J66/$AN66</f>
        <v>0.17894736842105263</v>
      </c>
      <c r="AT66" s="41">
        <f t="shared" ref="AT66:AT129" si="44">K66/$AN66</f>
        <v>0.12631578947368421</v>
      </c>
      <c r="AU66" s="41">
        <f t="shared" ref="AU66:AU129" si="45">L66/$AN66</f>
        <v>0.15789473684210525</v>
      </c>
      <c r="AV66" s="41">
        <f t="shared" ref="AV66:AV129" si="46">M66/$AN66</f>
        <v>0.12631578947368421</v>
      </c>
      <c r="AW66" s="41">
        <f t="shared" ref="AW66:AW129" si="47">N66/$AN66</f>
        <v>0.1368421052631579</v>
      </c>
      <c r="AX66" s="41">
        <f t="shared" ref="AX66:AX129" si="48">O66/$AN66</f>
        <v>9.4736842105263161E-2</v>
      </c>
      <c r="AY66" s="41">
        <f t="shared" ref="AY66:AY129" si="49">P66/$AN66</f>
        <v>5.2631578947368418E-2</v>
      </c>
      <c r="AZ66" s="41">
        <f t="shared" ref="AZ66:AZ129" si="50">Q66/$AN66</f>
        <v>2.1052631578947368E-2</v>
      </c>
      <c r="BA66" s="41">
        <f t="shared" ref="BA66:BA129" si="51">R66/$AN66</f>
        <v>0</v>
      </c>
      <c r="BB66" s="41">
        <f t="shared" ref="BB66:BB129" si="52">S66/$AN66</f>
        <v>4.2105263157894736E-2</v>
      </c>
      <c r="BC66" s="41">
        <f t="shared" ref="BC66:BC129" si="53">T66/$AN66</f>
        <v>0</v>
      </c>
      <c r="BD66" s="41">
        <f t="shared" ref="BD66:BD129" si="54">U66/$AN66</f>
        <v>0.98947368421052628</v>
      </c>
      <c r="BE66" s="41">
        <f t="shared" ref="BE66:BE129" si="55">V66/$AN66</f>
        <v>0</v>
      </c>
      <c r="BF66" s="41">
        <f t="shared" ref="BF66:BF129" si="56">W66/$AN66</f>
        <v>1.0526315789473684E-2</v>
      </c>
      <c r="BG66" s="41">
        <f t="shared" ref="BG66:BG129" si="57">X66/$AN66</f>
        <v>0.55789473684210522</v>
      </c>
      <c r="BH66" s="41">
        <f t="shared" ref="BH66:BH129" si="58">Y66/$AN66</f>
        <v>7.3684210526315783E-2</v>
      </c>
      <c r="BI66" s="41">
        <f t="shared" ref="BI66:BI129" si="59">Z66/$AN66</f>
        <v>0.36842105263157893</v>
      </c>
      <c r="BJ66" s="41">
        <f t="shared" ref="BJ66:BJ129" si="60">AA66/$AN66</f>
        <v>0</v>
      </c>
      <c r="BK66" s="41">
        <f t="shared" ref="BK66:BK129" si="61">AB66/$AN66</f>
        <v>0</v>
      </c>
      <c r="BL66" s="41">
        <f t="shared" ref="BL66:BL129" si="62">AC66/$AN66</f>
        <v>0</v>
      </c>
      <c r="BM66" s="41">
        <f t="shared" ref="BM66:BM129" si="63">AD66/$AN66</f>
        <v>4.2105263157894736E-2</v>
      </c>
      <c r="BN66" s="41">
        <f t="shared" ref="BN66:BN129" si="64">AE66/$AN66</f>
        <v>0.95789473684210524</v>
      </c>
      <c r="BO66" s="41">
        <f t="shared" ref="BO66:BO129" si="65">AF66/$AN66</f>
        <v>0</v>
      </c>
      <c r="BP66" s="41">
        <f t="shared" ref="BP66:BP129" si="66">AG66/$AN66</f>
        <v>1</v>
      </c>
      <c r="BQ66" s="41">
        <f t="shared" ref="BQ66:BQ129" si="67">AH66/$AN66</f>
        <v>0</v>
      </c>
      <c r="BR66" s="41">
        <f t="shared" ref="BR66:BR129" si="68">AI66/$AN66</f>
        <v>0</v>
      </c>
      <c r="BS66" s="41">
        <f t="shared" ref="BS66:BS129" si="69">AJ66/$AN66</f>
        <v>0.71578947368421053</v>
      </c>
      <c r="BT66" s="41">
        <f t="shared" ref="BT66:BT129" si="70">AK66/$AN66</f>
        <v>0.28421052631578947</v>
      </c>
      <c r="BU66" s="41">
        <f t="shared" ref="BU66:BU129" si="71">AL66/$AN66</f>
        <v>0</v>
      </c>
      <c r="BV66" s="41">
        <f t="shared" ref="BV66:BV129" si="72">AM66/$AN66</f>
        <v>0</v>
      </c>
      <c r="BW66" s="41">
        <f t="shared" ref="BW66:BW129" si="73">AN66/$AN66</f>
        <v>1</v>
      </c>
      <c r="BX66" s="41" t="str">
        <f t="shared" ref="BX66:BX129" si="74">CONCATENATE(E66,B66,C66)</f>
        <v>2010Licensed practical nursesNewfoundland and Labrador</v>
      </c>
      <c r="BY66" s="51">
        <f>VLOOKUP(BX66,'%workplace'!$A$1:$F$381,6,FALSE)</f>
        <v>2495</v>
      </c>
      <c r="BZ66" s="32">
        <f t="shared" ref="BZ66:BZ129" si="75">IF(AN66="†","†",AN66/BY66)</f>
        <v>3.8076152304609222E-2</v>
      </c>
    </row>
    <row r="67" spans="1:78" s="8" customFormat="1" hidden="1" x14ac:dyDescent="0.2">
      <c r="A67" s="8" t="str">
        <f t="shared" si="38"/>
        <v>2010Licensed practical nursesNewfoundland and LabradorNursing home/long-term care</v>
      </c>
      <c r="B67" s="8" t="s">
        <v>3</v>
      </c>
      <c r="C67" s="8" t="s">
        <v>14</v>
      </c>
      <c r="D67" s="8" t="s">
        <v>12</v>
      </c>
      <c r="E67" s="8">
        <v>2010</v>
      </c>
      <c r="F67" s="8">
        <v>1150</v>
      </c>
      <c r="G67" s="8">
        <v>110</v>
      </c>
      <c r="H67" s="8">
        <v>0</v>
      </c>
      <c r="I67" s="8">
        <v>65</v>
      </c>
      <c r="J67" s="8">
        <v>132</v>
      </c>
      <c r="K67" s="8">
        <v>137</v>
      </c>
      <c r="L67" s="8">
        <v>210</v>
      </c>
      <c r="M67" s="8">
        <v>256</v>
      </c>
      <c r="N67" s="8">
        <v>207</v>
      </c>
      <c r="O67" s="8">
        <v>148</v>
      </c>
      <c r="P67" s="8">
        <v>72</v>
      </c>
      <c r="Q67" s="8">
        <v>7</v>
      </c>
      <c r="R67" s="8">
        <v>1</v>
      </c>
      <c r="S67" s="8">
        <v>25</v>
      </c>
      <c r="T67" s="8">
        <v>0</v>
      </c>
      <c r="U67" s="8">
        <v>1244</v>
      </c>
      <c r="V67" s="8">
        <v>0</v>
      </c>
      <c r="W67" s="8">
        <v>16</v>
      </c>
      <c r="X67" s="8">
        <v>986</v>
      </c>
      <c r="Y67" s="8">
        <v>64</v>
      </c>
      <c r="Z67" s="8">
        <v>210</v>
      </c>
      <c r="AA67" s="8">
        <v>0</v>
      </c>
      <c r="AB67" s="8">
        <v>0</v>
      </c>
      <c r="AC67" s="8">
        <v>1</v>
      </c>
      <c r="AD67" s="8">
        <v>14</v>
      </c>
      <c r="AE67" s="8">
        <v>1245</v>
      </c>
      <c r="AF67" s="8">
        <v>2</v>
      </c>
      <c r="AG67" s="8">
        <v>1258</v>
      </c>
      <c r="AH67" s="8">
        <v>0</v>
      </c>
      <c r="AI67" s="8">
        <v>0</v>
      </c>
      <c r="AJ67" s="8">
        <v>578</v>
      </c>
      <c r="AK67" s="8">
        <v>682</v>
      </c>
      <c r="AL67" s="8">
        <v>0</v>
      </c>
      <c r="AM67" s="8">
        <v>0</v>
      </c>
      <c r="AN67" s="8">
        <v>1260</v>
      </c>
      <c r="AO67" s="41">
        <f t="shared" si="39"/>
        <v>0.91269841269841268</v>
      </c>
      <c r="AP67" s="41">
        <f t="shared" si="40"/>
        <v>8.7301587301587297E-2</v>
      </c>
      <c r="AQ67" s="41">
        <f t="shared" si="41"/>
        <v>0</v>
      </c>
      <c r="AR67" s="41">
        <f t="shared" si="42"/>
        <v>5.1587301587301584E-2</v>
      </c>
      <c r="AS67" s="41">
        <f t="shared" si="43"/>
        <v>0.10476190476190476</v>
      </c>
      <c r="AT67" s="41">
        <f t="shared" si="44"/>
        <v>0.10873015873015873</v>
      </c>
      <c r="AU67" s="41">
        <f t="shared" si="45"/>
        <v>0.16666666666666666</v>
      </c>
      <c r="AV67" s="41">
        <f t="shared" si="46"/>
        <v>0.20317460317460317</v>
      </c>
      <c r="AW67" s="41">
        <f t="shared" si="47"/>
        <v>0.16428571428571428</v>
      </c>
      <c r="AX67" s="41">
        <f t="shared" si="48"/>
        <v>0.11746031746031746</v>
      </c>
      <c r="AY67" s="41">
        <f t="shared" si="49"/>
        <v>5.7142857142857141E-2</v>
      </c>
      <c r="AZ67" s="41">
        <f t="shared" si="50"/>
        <v>5.5555555555555558E-3</v>
      </c>
      <c r="BA67" s="41">
        <f t="shared" si="51"/>
        <v>7.9365079365079365E-4</v>
      </c>
      <c r="BB67" s="41">
        <f t="shared" si="52"/>
        <v>1.984126984126984E-2</v>
      </c>
      <c r="BC67" s="41">
        <f t="shared" si="53"/>
        <v>0</v>
      </c>
      <c r="BD67" s="41">
        <f t="shared" si="54"/>
        <v>0.98730158730158735</v>
      </c>
      <c r="BE67" s="41">
        <f t="shared" si="55"/>
        <v>0</v>
      </c>
      <c r="BF67" s="41">
        <f t="shared" si="56"/>
        <v>1.2698412698412698E-2</v>
      </c>
      <c r="BG67" s="41">
        <f t="shared" si="57"/>
        <v>0.78253968253968254</v>
      </c>
      <c r="BH67" s="41">
        <f t="shared" si="58"/>
        <v>5.0793650793650794E-2</v>
      </c>
      <c r="BI67" s="41">
        <f t="shared" si="59"/>
        <v>0.16666666666666666</v>
      </c>
      <c r="BJ67" s="41">
        <f t="shared" si="60"/>
        <v>0</v>
      </c>
      <c r="BK67" s="41">
        <f t="shared" si="61"/>
        <v>0</v>
      </c>
      <c r="BL67" s="41">
        <f t="shared" si="62"/>
        <v>7.9365079365079365E-4</v>
      </c>
      <c r="BM67" s="41">
        <f t="shared" si="63"/>
        <v>1.1111111111111112E-2</v>
      </c>
      <c r="BN67" s="41">
        <f t="shared" si="64"/>
        <v>0.98809523809523814</v>
      </c>
      <c r="BO67" s="41">
        <f t="shared" si="65"/>
        <v>1.5873015873015873E-3</v>
      </c>
      <c r="BP67" s="41">
        <f t="shared" si="66"/>
        <v>0.99841269841269842</v>
      </c>
      <c r="BQ67" s="41">
        <f t="shared" si="67"/>
        <v>0</v>
      </c>
      <c r="BR67" s="41">
        <f t="shared" si="68"/>
        <v>0</v>
      </c>
      <c r="BS67" s="41">
        <f t="shared" si="69"/>
        <v>0.45873015873015871</v>
      </c>
      <c r="BT67" s="41">
        <f t="shared" si="70"/>
        <v>0.54126984126984123</v>
      </c>
      <c r="BU67" s="41">
        <f t="shared" si="71"/>
        <v>0</v>
      </c>
      <c r="BV67" s="41">
        <f t="shared" si="72"/>
        <v>0</v>
      </c>
      <c r="BW67" s="41">
        <f t="shared" si="73"/>
        <v>1</v>
      </c>
      <c r="BX67" s="41" t="str">
        <f t="shared" si="74"/>
        <v>2010Licensed practical nursesNewfoundland and Labrador</v>
      </c>
      <c r="BY67" s="51">
        <f>VLOOKUP(BX67,'%workplace'!$A$1:$F$381,6,FALSE)</f>
        <v>2495</v>
      </c>
      <c r="BZ67" s="32">
        <f t="shared" si="75"/>
        <v>0.50501002004008011</v>
      </c>
    </row>
    <row r="68" spans="1:78" s="8" customFormat="1" hidden="1" x14ac:dyDescent="0.2">
      <c r="A68" s="8" t="str">
        <f t="shared" si="38"/>
        <v>2010Licensed practical nursesNewfoundland and LabradorHospital</v>
      </c>
      <c r="B68" s="8" t="s">
        <v>3</v>
      </c>
      <c r="C68" s="8" t="s">
        <v>14</v>
      </c>
      <c r="D68" s="8" t="s">
        <v>10</v>
      </c>
      <c r="E68" s="8">
        <v>2010</v>
      </c>
      <c r="F68" s="8">
        <v>933</v>
      </c>
      <c r="G68" s="8">
        <v>177</v>
      </c>
      <c r="H68" s="8">
        <v>0</v>
      </c>
      <c r="I68" s="8">
        <v>78</v>
      </c>
      <c r="J68" s="8">
        <v>112</v>
      </c>
      <c r="K68" s="8">
        <v>110</v>
      </c>
      <c r="L68" s="8">
        <v>138</v>
      </c>
      <c r="M68" s="8">
        <v>184</v>
      </c>
      <c r="N68" s="8">
        <v>234</v>
      </c>
      <c r="O68" s="8">
        <v>143</v>
      </c>
      <c r="P68" s="8">
        <v>72</v>
      </c>
      <c r="Q68" s="8">
        <v>8</v>
      </c>
      <c r="R68" s="8">
        <v>1</v>
      </c>
      <c r="S68" s="8">
        <v>30</v>
      </c>
      <c r="T68" s="8">
        <v>0</v>
      </c>
      <c r="U68" s="8">
        <v>1100</v>
      </c>
      <c r="V68" s="8">
        <v>1</v>
      </c>
      <c r="W68" s="8">
        <v>9</v>
      </c>
      <c r="X68" s="8">
        <v>762</v>
      </c>
      <c r="Y68" s="8">
        <v>34</v>
      </c>
      <c r="Z68" s="8">
        <v>314</v>
      </c>
      <c r="AA68" s="8">
        <v>0</v>
      </c>
      <c r="AB68" s="8">
        <v>0</v>
      </c>
      <c r="AC68" s="8">
        <v>0</v>
      </c>
      <c r="AD68" s="8">
        <v>91</v>
      </c>
      <c r="AE68" s="8">
        <v>1019</v>
      </c>
      <c r="AF68" s="8">
        <v>3</v>
      </c>
      <c r="AG68" s="8">
        <v>1089</v>
      </c>
      <c r="AH68" s="8">
        <v>0</v>
      </c>
      <c r="AI68" s="8">
        <v>0</v>
      </c>
      <c r="AJ68" s="8">
        <v>474</v>
      </c>
      <c r="AK68" s="8">
        <v>636</v>
      </c>
      <c r="AL68" s="8">
        <v>18</v>
      </c>
      <c r="AM68" s="8">
        <v>0</v>
      </c>
      <c r="AN68" s="8">
        <v>1110</v>
      </c>
      <c r="AO68" s="41">
        <f t="shared" si="39"/>
        <v>0.8405405405405405</v>
      </c>
      <c r="AP68" s="41">
        <f t="shared" si="40"/>
        <v>0.15945945945945947</v>
      </c>
      <c r="AQ68" s="41">
        <f t="shared" si="41"/>
        <v>0</v>
      </c>
      <c r="AR68" s="41">
        <f t="shared" si="42"/>
        <v>7.0270270270270274E-2</v>
      </c>
      <c r="AS68" s="41">
        <f t="shared" si="43"/>
        <v>0.1009009009009009</v>
      </c>
      <c r="AT68" s="41">
        <f t="shared" si="44"/>
        <v>9.90990990990991E-2</v>
      </c>
      <c r="AU68" s="41">
        <f t="shared" si="45"/>
        <v>0.12432432432432433</v>
      </c>
      <c r="AV68" s="41">
        <f t="shared" si="46"/>
        <v>0.16576576576576577</v>
      </c>
      <c r="AW68" s="41">
        <f t="shared" si="47"/>
        <v>0.21081081081081082</v>
      </c>
      <c r="AX68" s="41">
        <f t="shared" si="48"/>
        <v>0.12882882882882882</v>
      </c>
      <c r="AY68" s="41">
        <f t="shared" si="49"/>
        <v>6.4864864864864868E-2</v>
      </c>
      <c r="AZ68" s="41">
        <f t="shared" si="50"/>
        <v>7.2072072072072073E-3</v>
      </c>
      <c r="BA68" s="41">
        <f t="shared" si="51"/>
        <v>9.0090090090090091E-4</v>
      </c>
      <c r="BB68" s="41">
        <f t="shared" si="52"/>
        <v>2.7027027027027029E-2</v>
      </c>
      <c r="BC68" s="41">
        <f t="shared" si="53"/>
        <v>0</v>
      </c>
      <c r="BD68" s="41">
        <f t="shared" si="54"/>
        <v>0.99099099099099097</v>
      </c>
      <c r="BE68" s="41">
        <f t="shared" si="55"/>
        <v>9.0090090090090091E-4</v>
      </c>
      <c r="BF68" s="41">
        <f t="shared" si="56"/>
        <v>8.1081081081081086E-3</v>
      </c>
      <c r="BG68" s="41">
        <f t="shared" si="57"/>
        <v>0.68648648648648647</v>
      </c>
      <c r="BH68" s="41">
        <f t="shared" si="58"/>
        <v>3.063063063063063E-2</v>
      </c>
      <c r="BI68" s="41">
        <f t="shared" si="59"/>
        <v>0.28288288288288288</v>
      </c>
      <c r="BJ68" s="41">
        <f t="shared" si="60"/>
        <v>0</v>
      </c>
      <c r="BK68" s="41">
        <f t="shared" si="61"/>
        <v>0</v>
      </c>
      <c r="BL68" s="41">
        <f t="shared" si="62"/>
        <v>0</v>
      </c>
      <c r="BM68" s="41">
        <f t="shared" si="63"/>
        <v>8.1981981981981977E-2</v>
      </c>
      <c r="BN68" s="41">
        <f t="shared" si="64"/>
        <v>0.91801801801801797</v>
      </c>
      <c r="BO68" s="41">
        <f t="shared" si="65"/>
        <v>2.7027027027027029E-3</v>
      </c>
      <c r="BP68" s="41">
        <f t="shared" si="66"/>
        <v>0.98108108108108105</v>
      </c>
      <c r="BQ68" s="41">
        <f t="shared" si="67"/>
        <v>0</v>
      </c>
      <c r="BR68" s="41">
        <f t="shared" si="68"/>
        <v>0</v>
      </c>
      <c r="BS68" s="41">
        <f t="shared" si="69"/>
        <v>0.42702702702702705</v>
      </c>
      <c r="BT68" s="41">
        <f t="shared" si="70"/>
        <v>0.572972972972973</v>
      </c>
      <c r="BU68" s="41">
        <f t="shared" si="71"/>
        <v>1.6216216216216217E-2</v>
      </c>
      <c r="BV68" s="41">
        <f t="shared" si="72"/>
        <v>0</v>
      </c>
      <c r="BW68" s="41">
        <f t="shared" si="73"/>
        <v>1</v>
      </c>
      <c r="BX68" s="41" t="str">
        <f t="shared" si="74"/>
        <v>2010Licensed practical nursesNewfoundland and Labrador</v>
      </c>
      <c r="BY68" s="51">
        <f>VLOOKUP(BX68,'%workplace'!$A$1:$F$381,6,FALSE)</f>
        <v>2495</v>
      </c>
      <c r="BZ68" s="32">
        <f t="shared" si="75"/>
        <v>0.44488977955911824</v>
      </c>
    </row>
    <row r="69" spans="1:78" s="8" customFormat="1" hidden="1" x14ac:dyDescent="0.2">
      <c r="A69" s="8" t="str">
        <f t="shared" si="38"/>
        <v>2010Licensed practical nursesNewfoundland and LabradorOther places of work</v>
      </c>
      <c r="B69" s="8" t="s">
        <v>3</v>
      </c>
      <c r="C69" s="8" t="s">
        <v>14</v>
      </c>
      <c r="D69" s="8" t="s">
        <v>13</v>
      </c>
      <c r="E69" s="8">
        <v>2010</v>
      </c>
      <c r="F69" s="8">
        <v>29</v>
      </c>
      <c r="G69" s="8">
        <v>1</v>
      </c>
      <c r="H69" s="8">
        <v>0</v>
      </c>
      <c r="I69" s="8">
        <v>1</v>
      </c>
      <c r="J69" s="8">
        <v>3</v>
      </c>
      <c r="K69" s="8">
        <v>4</v>
      </c>
      <c r="L69" s="8">
        <v>3</v>
      </c>
      <c r="M69" s="8">
        <v>4</v>
      </c>
      <c r="N69" s="8">
        <v>4</v>
      </c>
      <c r="O69" s="8">
        <v>7</v>
      </c>
      <c r="P69" s="8">
        <v>3</v>
      </c>
      <c r="Q69" s="8">
        <v>0</v>
      </c>
      <c r="R69" s="8">
        <v>0</v>
      </c>
      <c r="S69" s="8">
        <v>1</v>
      </c>
      <c r="T69" s="8">
        <v>0</v>
      </c>
      <c r="U69" s="8">
        <v>28</v>
      </c>
      <c r="V69" s="8">
        <v>0</v>
      </c>
      <c r="W69" s="8">
        <v>2</v>
      </c>
      <c r="X69" s="8">
        <v>22</v>
      </c>
      <c r="Y69" s="8">
        <v>2</v>
      </c>
      <c r="Z69" s="8">
        <v>6</v>
      </c>
      <c r="AA69" s="8">
        <v>0</v>
      </c>
      <c r="AB69" s="8">
        <v>0</v>
      </c>
      <c r="AC69" s="8">
        <v>0</v>
      </c>
      <c r="AD69" s="8">
        <v>1</v>
      </c>
      <c r="AE69" s="8">
        <v>29</v>
      </c>
      <c r="AF69" s="8">
        <v>3</v>
      </c>
      <c r="AG69" s="8">
        <v>24</v>
      </c>
      <c r="AH69" s="8">
        <v>3</v>
      </c>
      <c r="AI69" s="8">
        <v>0</v>
      </c>
      <c r="AJ69" s="8">
        <v>10</v>
      </c>
      <c r="AK69" s="8">
        <v>20</v>
      </c>
      <c r="AL69" s="8">
        <v>0</v>
      </c>
      <c r="AM69" s="8">
        <v>0</v>
      </c>
      <c r="AN69" s="8">
        <v>30</v>
      </c>
      <c r="AO69" s="41">
        <f t="shared" si="39"/>
        <v>0.96666666666666667</v>
      </c>
      <c r="AP69" s="41">
        <f t="shared" si="40"/>
        <v>3.3333333333333333E-2</v>
      </c>
      <c r="AQ69" s="41">
        <f t="shared" si="41"/>
        <v>0</v>
      </c>
      <c r="AR69" s="41">
        <f t="shared" si="42"/>
        <v>3.3333333333333333E-2</v>
      </c>
      <c r="AS69" s="41">
        <f t="shared" si="43"/>
        <v>0.1</v>
      </c>
      <c r="AT69" s="41">
        <f t="shared" si="44"/>
        <v>0.13333333333333333</v>
      </c>
      <c r="AU69" s="41">
        <f t="shared" si="45"/>
        <v>0.1</v>
      </c>
      <c r="AV69" s="41">
        <f t="shared" si="46"/>
        <v>0.13333333333333333</v>
      </c>
      <c r="AW69" s="41">
        <f t="shared" si="47"/>
        <v>0.13333333333333333</v>
      </c>
      <c r="AX69" s="41">
        <f t="shared" si="48"/>
        <v>0.23333333333333334</v>
      </c>
      <c r="AY69" s="41">
        <f t="shared" si="49"/>
        <v>0.1</v>
      </c>
      <c r="AZ69" s="41">
        <f t="shared" si="50"/>
        <v>0</v>
      </c>
      <c r="BA69" s="41">
        <f t="shared" si="51"/>
        <v>0</v>
      </c>
      <c r="BB69" s="41">
        <f t="shared" si="52"/>
        <v>3.3333333333333333E-2</v>
      </c>
      <c r="BC69" s="41">
        <f t="shared" si="53"/>
        <v>0</v>
      </c>
      <c r="BD69" s="41">
        <f t="shared" si="54"/>
        <v>0.93333333333333335</v>
      </c>
      <c r="BE69" s="41">
        <f t="shared" si="55"/>
        <v>0</v>
      </c>
      <c r="BF69" s="41">
        <f t="shared" si="56"/>
        <v>6.6666666666666666E-2</v>
      </c>
      <c r="BG69" s="41">
        <f t="shared" si="57"/>
        <v>0.73333333333333328</v>
      </c>
      <c r="BH69" s="41">
        <f t="shared" si="58"/>
        <v>6.6666666666666666E-2</v>
      </c>
      <c r="BI69" s="41">
        <f t="shared" si="59"/>
        <v>0.2</v>
      </c>
      <c r="BJ69" s="41">
        <f t="shared" si="60"/>
        <v>0</v>
      </c>
      <c r="BK69" s="41">
        <f t="shared" si="61"/>
        <v>0</v>
      </c>
      <c r="BL69" s="41">
        <f t="shared" si="62"/>
        <v>0</v>
      </c>
      <c r="BM69" s="41">
        <f t="shared" si="63"/>
        <v>3.3333333333333333E-2</v>
      </c>
      <c r="BN69" s="41">
        <f t="shared" si="64"/>
        <v>0.96666666666666667</v>
      </c>
      <c r="BO69" s="41">
        <f t="shared" si="65"/>
        <v>0.1</v>
      </c>
      <c r="BP69" s="41">
        <f t="shared" si="66"/>
        <v>0.8</v>
      </c>
      <c r="BQ69" s="41">
        <f t="shared" si="67"/>
        <v>0.1</v>
      </c>
      <c r="BR69" s="41">
        <f t="shared" si="68"/>
        <v>0</v>
      </c>
      <c r="BS69" s="41">
        <f t="shared" si="69"/>
        <v>0.33333333333333331</v>
      </c>
      <c r="BT69" s="41">
        <f t="shared" si="70"/>
        <v>0.66666666666666663</v>
      </c>
      <c r="BU69" s="41">
        <f t="shared" si="71"/>
        <v>0</v>
      </c>
      <c r="BV69" s="41">
        <f t="shared" si="72"/>
        <v>0</v>
      </c>
      <c r="BW69" s="41">
        <f t="shared" si="73"/>
        <v>1</v>
      </c>
      <c r="BX69" s="41" t="str">
        <f t="shared" si="74"/>
        <v>2010Licensed practical nursesNewfoundland and Labrador</v>
      </c>
      <c r="BY69" s="51">
        <f>VLOOKUP(BX69,'%workplace'!$A$1:$F$381,6,FALSE)</f>
        <v>2495</v>
      </c>
      <c r="BZ69" s="32">
        <f t="shared" si="75"/>
        <v>1.2024048096192385E-2</v>
      </c>
    </row>
    <row r="70" spans="1:78" s="8" customFormat="1" hidden="1" x14ac:dyDescent="0.2">
      <c r="A70" s="8" t="str">
        <f t="shared" si="38"/>
        <v>2010Licensed practical nursesPrince Edward IslandAll places of work</v>
      </c>
      <c r="B70" s="8" t="s">
        <v>3</v>
      </c>
      <c r="C70" s="8" t="s">
        <v>15</v>
      </c>
      <c r="D70" s="8" t="s">
        <v>9</v>
      </c>
      <c r="E70" s="8">
        <v>2010</v>
      </c>
      <c r="F70" s="8">
        <v>540</v>
      </c>
      <c r="G70" s="8">
        <v>50</v>
      </c>
      <c r="H70" s="8">
        <v>0</v>
      </c>
      <c r="I70" s="8">
        <v>26</v>
      </c>
      <c r="J70" s="8">
        <v>50</v>
      </c>
      <c r="K70" s="8">
        <v>42</v>
      </c>
      <c r="L70" s="8">
        <v>90</v>
      </c>
      <c r="M70" s="8">
        <v>102</v>
      </c>
      <c r="N70" s="8">
        <v>103</v>
      </c>
      <c r="O70" s="8">
        <v>93</v>
      </c>
      <c r="P70" s="8">
        <v>55</v>
      </c>
      <c r="Q70" s="8">
        <v>18</v>
      </c>
      <c r="R70" s="8">
        <v>1</v>
      </c>
      <c r="S70" s="8">
        <v>10</v>
      </c>
      <c r="T70" s="8">
        <v>0</v>
      </c>
      <c r="U70" s="8">
        <v>588</v>
      </c>
      <c r="V70" s="8">
        <v>1</v>
      </c>
      <c r="W70" s="8">
        <v>1</v>
      </c>
      <c r="X70" s="8">
        <v>271</v>
      </c>
      <c r="Y70" s="8">
        <v>225</v>
      </c>
      <c r="Z70" s="8">
        <v>94</v>
      </c>
      <c r="AA70" s="8">
        <v>0</v>
      </c>
      <c r="AB70" s="8">
        <v>8</v>
      </c>
      <c r="AC70" s="8">
        <v>0</v>
      </c>
      <c r="AD70" s="8">
        <v>42</v>
      </c>
      <c r="AE70" s="8">
        <v>540</v>
      </c>
      <c r="AF70" s="8">
        <v>5</v>
      </c>
      <c r="AG70" s="8">
        <v>567</v>
      </c>
      <c r="AH70" s="8">
        <v>2</v>
      </c>
      <c r="AI70" s="8">
        <v>0</v>
      </c>
      <c r="AJ70" s="8">
        <v>137</v>
      </c>
      <c r="AK70" s="8">
        <v>453</v>
      </c>
      <c r="AL70" s="8">
        <v>16</v>
      </c>
      <c r="AM70" s="8">
        <v>0</v>
      </c>
      <c r="AN70" s="8">
        <v>590</v>
      </c>
      <c r="AO70" s="41">
        <f t="shared" si="39"/>
        <v>0.9152542372881356</v>
      </c>
      <c r="AP70" s="41">
        <f t="shared" si="40"/>
        <v>8.4745762711864403E-2</v>
      </c>
      <c r="AQ70" s="41">
        <f t="shared" si="41"/>
        <v>0</v>
      </c>
      <c r="AR70" s="41">
        <f t="shared" si="42"/>
        <v>4.4067796610169491E-2</v>
      </c>
      <c r="AS70" s="41">
        <f t="shared" si="43"/>
        <v>8.4745762711864403E-2</v>
      </c>
      <c r="AT70" s="41">
        <f t="shared" si="44"/>
        <v>7.1186440677966104E-2</v>
      </c>
      <c r="AU70" s="41">
        <f t="shared" si="45"/>
        <v>0.15254237288135594</v>
      </c>
      <c r="AV70" s="41">
        <f t="shared" si="46"/>
        <v>0.17288135593220338</v>
      </c>
      <c r="AW70" s="41">
        <f t="shared" si="47"/>
        <v>0.17457627118644067</v>
      </c>
      <c r="AX70" s="41">
        <f t="shared" si="48"/>
        <v>0.15762711864406781</v>
      </c>
      <c r="AY70" s="41">
        <f t="shared" si="49"/>
        <v>9.3220338983050849E-2</v>
      </c>
      <c r="AZ70" s="41">
        <f t="shared" si="50"/>
        <v>3.0508474576271188E-2</v>
      </c>
      <c r="BA70" s="41">
        <f t="shared" si="51"/>
        <v>1.6949152542372881E-3</v>
      </c>
      <c r="BB70" s="41">
        <f t="shared" si="52"/>
        <v>1.6949152542372881E-2</v>
      </c>
      <c r="BC70" s="41">
        <f t="shared" si="53"/>
        <v>0</v>
      </c>
      <c r="BD70" s="41">
        <f t="shared" si="54"/>
        <v>0.99661016949152548</v>
      </c>
      <c r="BE70" s="41">
        <f t="shared" si="55"/>
        <v>1.6949152542372881E-3</v>
      </c>
      <c r="BF70" s="41">
        <f t="shared" si="56"/>
        <v>1.6949152542372881E-3</v>
      </c>
      <c r="BG70" s="41">
        <f t="shared" si="57"/>
        <v>0.45932203389830506</v>
      </c>
      <c r="BH70" s="41">
        <f t="shared" si="58"/>
        <v>0.38135593220338981</v>
      </c>
      <c r="BI70" s="41">
        <f t="shared" si="59"/>
        <v>0.15932203389830507</v>
      </c>
      <c r="BJ70" s="41">
        <f t="shared" si="60"/>
        <v>0</v>
      </c>
      <c r="BK70" s="41">
        <f t="shared" si="61"/>
        <v>1.3559322033898305E-2</v>
      </c>
      <c r="BL70" s="41">
        <f t="shared" si="62"/>
        <v>0</v>
      </c>
      <c r="BM70" s="41">
        <f t="shared" si="63"/>
        <v>7.1186440677966104E-2</v>
      </c>
      <c r="BN70" s="41">
        <f t="shared" si="64"/>
        <v>0.9152542372881356</v>
      </c>
      <c r="BO70" s="41">
        <f t="shared" si="65"/>
        <v>8.4745762711864406E-3</v>
      </c>
      <c r="BP70" s="41">
        <f t="shared" si="66"/>
        <v>0.96101694915254232</v>
      </c>
      <c r="BQ70" s="41">
        <f t="shared" si="67"/>
        <v>3.3898305084745762E-3</v>
      </c>
      <c r="BR70" s="41">
        <f t="shared" si="68"/>
        <v>0</v>
      </c>
      <c r="BS70" s="41">
        <f t="shared" si="69"/>
        <v>0.23220338983050848</v>
      </c>
      <c r="BT70" s="41">
        <f t="shared" si="70"/>
        <v>0.76779661016949152</v>
      </c>
      <c r="BU70" s="41">
        <f t="shared" si="71"/>
        <v>2.7118644067796609E-2</v>
      </c>
      <c r="BV70" s="41">
        <f t="shared" si="72"/>
        <v>0</v>
      </c>
      <c r="BW70" s="41">
        <f t="shared" si="73"/>
        <v>1</v>
      </c>
      <c r="BX70" s="41" t="str">
        <f t="shared" si="74"/>
        <v>2010Licensed practical nursesPrince Edward Island</v>
      </c>
      <c r="BY70" s="51">
        <f>VLOOKUP(BX70,'%workplace'!$A$1:$F$381,6,FALSE)</f>
        <v>590</v>
      </c>
      <c r="BZ70" s="32">
        <f t="shared" si="75"/>
        <v>1</v>
      </c>
    </row>
    <row r="71" spans="1:78" s="8" customFormat="1" hidden="1" x14ac:dyDescent="0.2">
      <c r="A71" s="8" t="str">
        <f t="shared" si="38"/>
        <v>2010Licensed practical nursesPrince Edward IslandCommunity health</v>
      </c>
      <c r="B71" s="8" t="s">
        <v>3</v>
      </c>
      <c r="C71" s="8" t="s">
        <v>15</v>
      </c>
      <c r="D71" s="8" t="s">
        <v>11</v>
      </c>
      <c r="E71" s="8">
        <v>2010</v>
      </c>
      <c r="F71" s="8">
        <v>78</v>
      </c>
      <c r="G71" s="8">
        <v>1</v>
      </c>
      <c r="H71" s="8">
        <v>0</v>
      </c>
      <c r="I71" s="8">
        <v>4</v>
      </c>
      <c r="J71" s="8">
        <v>6</v>
      </c>
      <c r="K71" s="8">
        <v>7</v>
      </c>
      <c r="L71" s="8">
        <v>10</v>
      </c>
      <c r="M71" s="8">
        <v>12</v>
      </c>
      <c r="N71" s="8">
        <v>17</v>
      </c>
      <c r="O71" s="8">
        <v>16</v>
      </c>
      <c r="P71" s="8">
        <v>4</v>
      </c>
      <c r="Q71" s="8">
        <v>3</v>
      </c>
      <c r="R71" s="8">
        <v>0</v>
      </c>
      <c r="S71" s="8">
        <v>0</v>
      </c>
      <c r="T71" s="8">
        <v>0</v>
      </c>
      <c r="U71" s="8">
        <v>79</v>
      </c>
      <c r="V71" s="8">
        <v>0</v>
      </c>
      <c r="W71" s="8">
        <v>0</v>
      </c>
      <c r="X71" s="8">
        <v>56</v>
      </c>
      <c r="Y71" s="8">
        <v>19</v>
      </c>
      <c r="Z71" s="8">
        <v>4</v>
      </c>
      <c r="AA71" s="8">
        <v>0</v>
      </c>
      <c r="AB71" s="8">
        <v>2</v>
      </c>
      <c r="AC71" s="8">
        <v>0</v>
      </c>
      <c r="AD71" s="8">
        <v>6</v>
      </c>
      <c r="AE71" s="8">
        <v>71</v>
      </c>
      <c r="AF71" s="8">
        <v>1</v>
      </c>
      <c r="AG71" s="8">
        <v>73</v>
      </c>
      <c r="AH71" s="8">
        <v>1</v>
      </c>
      <c r="AI71" s="8">
        <v>0</v>
      </c>
      <c r="AJ71" s="8">
        <v>22</v>
      </c>
      <c r="AK71" s="8">
        <v>57</v>
      </c>
      <c r="AL71" s="8">
        <v>4</v>
      </c>
      <c r="AM71" s="8">
        <v>0</v>
      </c>
      <c r="AN71" s="8">
        <v>79</v>
      </c>
      <c r="AO71" s="41">
        <f t="shared" si="39"/>
        <v>0.98734177215189878</v>
      </c>
      <c r="AP71" s="41">
        <f t="shared" si="40"/>
        <v>1.2658227848101266E-2</v>
      </c>
      <c r="AQ71" s="41">
        <f t="shared" si="41"/>
        <v>0</v>
      </c>
      <c r="AR71" s="41">
        <f t="shared" si="42"/>
        <v>5.0632911392405063E-2</v>
      </c>
      <c r="AS71" s="41">
        <f t="shared" si="43"/>
        <v>7.5949367088607597E-2</v>
      </c>
      <c r="AT71" s="41">
        <f t="shared" si="44"/>
        <v>8.8607594936708861E-2</v>
      </c>
      <c r="AU71" s="41">
        <f t="shared" si="45"/>
        <v>0.12658227848101267</v>
      </c>
      <c r="AV71" s="41">
        <f t="shared" si="46"/>
        <v>0.15189873417721519</v>
      </c>
      <c r="AW71" s="41">
        <f t="shared" si="47"/>
        <v>0.21518987341772153</v>
      </c>
      <c r="AX71" s="41">
        <f t="shared" si="48"/>
        <v>0.20253164556962025</v>
      </c>
      <c r="AY71" s="41">
        <f t="shared" si="49"/>
        <v>5.0632911392405063E-2</v>
      </c>
      <c r="AZ71" s="41">
        <f t="shared" si="50"/>
        <v>3.7974683544303799E-2</v>
      </c>
      <c r="BA71" s="41">
        <f t="shared" si="51"/>
        <v>0</v>
      </c>
      <c r="BB71" s="41">
        <f t="shared" si="52"/>
        <v>0</v>
      </c>
      <c r="BC71" s="41">
        <f t="shared" si="53"/>
        <v>0</v>
      </c>
      <c r="BD71" s="41">
        <f t="shared" si="54"/>
        <v>1</v>
      </c>
      <c r="BE71" s="41">
        <f t="shared" si="55"/>
        <v>0</v>
      </c>
      <c r="BF71" s="41">
        <f t="shared" si="56"/>
        <v>0</v>
      </c>
      <c r="BG71" s="41">
        <f t="shared" si="57"/>
        <v>0.70886075949367089</v>
      </c>
      <c r="BH71" s="41">
        <f t="shared" si="58"/>
        <v>0.24050632911392406</v>
      </c>
      <c r="BI71" s="41">
        <f t="shared" si="59"/>
        <v>5.0632911392405063E-2</v>
      </c>
      <c r="BJ71" s="41">
        <f t="shared" si="60"/>
        <v>0</v>
      </c>
      <c r="BK71" s="41">
        <f t="shared" si="61"/>
        <v>2.5316455696202531E-2</v>
      </c>
      <c r="BL71" s="41">
        <f t="shared" si="62"/>
        <v>0</v>
      </c>
      <c r="BM71" s="41">
        <f t="shared" si="63"/>
        <v>7.5949367088607597E-2</v>
      </c>
      <c r="BN71" s="41">
        <f t="shared" si="64"/>
        <v>0.89873417721518989</v>
      </c>
      <c r="BO71" s="41">
        <f t="shared" si="65"/>
        <v>1.2658227848101266E-2</v>
      </c>
      <c r="BP71" s="41">
        <f t="shared" si="66"/>
        <v>0.92405063291139244</v>
      </c>
      <c r="BQ71" s="41">
        <f t="shared" si="67"/>
        <v>1.2658227848101266E-2</v>
      </c>
      <c r="BR71" s="41">
        <f t="shared" si="68"/>
        <v>0</v>
      </c>
      <c r="BS71" s="41">
        <f t="shared" si="69"/>
        <v>0.27848101265822783</v>
      </c>
      <c r="BT71" s="41">
        <f t="shared" si="70"/>
        <v>0.72151898734177211</v>
      </c>
      <c r="BU71" s="41">
        <f t="shared" si="71"/>
        <v>5.0632911392405063E-2</v>
      </c>
      <c r="BV71" s="41">
        <f t="shared" si="72"/>
        <v>0</v>
      </c>
      <c r="BW71" s="41">
        <f t="shared" si="73"/>
        <v>1</v>
      </c>
      <c r="BX71" s="41" t="str">
        <f t="shared" si="74"/>
        <v>2010Licensed practical nursesPrince Edward Island</v>
      </c>
      <c r="BY71" s="51">
        <f>VLOOKUP(BX71,'%workplace'!$A$1:$F$381,6,FALSE)</f>
        <v>590</v>
      </c>
      <c r="BZ71" s="32">
        <f t="shared" si="75"/>
        <v>0.13389830508474576</v>
      </c>
    </row>
    <row r="72" spans="1:78" s="8" customFormat="1" hidden="1" x14ac:dyDescent="0.2">
      <c r="A72" s="8" t="str">
        <f t="shared" si="38"/>
        <v>2010Licensed practical nursesPrince Edward IslandNursing home/long-term care</v>
      </c>
      <c r="B72" s="8" t="s">
        <v>3</v>
      </c>
      <c r="C72" s="8" t="s">
        <v>15</v>
      </c>
      <c r="D72" s="8" t="s">
        <v>12</v>
      </c>
      <c r="E72" s="8">
        <v>2010</v>
      </c>
      <c r="F72" s="8">
        <v>200</v>
      </c>
      <c r="G72" s="8">
        <v>11</v>
      </c>
      <c r="H72" s="8">
        <v>0</v>
      </c>
      <c r="I72" s="8">
        <v>7</v>
      </c>
      <c r="J72" s="8">
        <v>15</v>
      </c>
      <c r="K72" s="8">
        <v>16</v>
      </c>
      <c r="L72" s="8">
        <v>41</v>
      </c>
      <c r="M72" s="8">
        <v>43</v>
      </c>
      <c r="N72" s="8">
        <v>35</v>
      </c>
      <c r="O72" s="8">
        <v>25</v>
      </c>
      <c r="P72" s="8">
        <v>17</v>
      </c>
      <c r="Q72" s="8">
        <v>7</v>
      </c>
      <c r="R72" s="8">
        <v>0</v>
      </c>
      <c r="S72" s="8">
        <v>5</v>
      </c>
      <c r="T72" s="8">
        <v>0</v>
      </c>
      <c r="U72" s="8">
        <v>211</v>
      </c>
      <c r="V72" s="8">
        <v>0</v>
      </c>
      <c r="W72" s="8">
        <v>0</v>
      </c>
      <c r="X72" s="8">
        <v>81</v>
      </c>
      <c r="Y72" s="8">
        <v>112</v>
      </c>
      <c r="Z72" s="8">
        <v>18</v>
      </c>
      <c r="AA72" s="8">
        <v>0</v>
      </c>
      <c r="AB72" s="8">
        <v>3</v>
      </c>
      <c r="AC72" s="8">
        <v>0</v>
      </c>
      <c r="AD72" s="8">
        <v>3</v>
      </c>
      <c r="AE72" s="8">
        <v>205</v>
      </c>
      <c r="AF72" s="8">
        <v>2</v>
      </c>
      <c r="AG72" s="8">
        <v>208</v>
      </c>
      <c r="AH72" s="8">
        <v>0</v>
      </c>
      <c r="AI72" s="8">
        <v>0</v>
      </c>
      <c r="AJ72" s="8">
        <v>48</v>
      </c>
      <c r="AK72" s="8">
        <v>163</v>
      </c>
      <c r="AL72" s="8">
        <v>1</v>
      </c>
      <c r="AM72" s="8">
        <v>0</v>
      </c>
      <c r="AN72" s="8">
        <v>211</v>
      </c>
      <c r="AO72" s="41">
        <f t="shared" si="39"/>
        <v>0.94786729857819907</v>
      </c>
      <c r="AP72" s="41">
        <f t="shared" si="40"/>
        <v>5.2132701421800945E-2</v>
      </c>
      <c r="AQ72" s="41">
        <f t="shared" si="41"/>
        <v>0</v>
      </c>
      <c r="AR72" s="41">
        <f t="shared" si="42"/>
        <v>3.3175355450236969E-2</v>
      </c>
      <c r="AS72" s="41">
        <f t="shared" si="43"/>
        <v>7.1090047393364927E-2</v>
      </c>
      <c r="AT72" s="41">
        <f t="shared" si="44"/>
        <v>7.582938388625593E-2</v>
      </c>
      <c r="AU72" s="41">
        <f t="shared" si="45"/>
        <v>0.19431279620853081</v>
      </c>
      <c r="AV72" s="41">
        <f t="shared" si="46"/>
        <v>0.20379146919431279</v>
      </c>
      <c r="AW72" s="41">
        <f t="shared" si="47"/>
        <v>0.16587677725118483</v>
      </c>
      <c r="AX72" s="41">
        <f t="shared" si="48"/>
        <v>0.11848341232227488</v>
      </c>
      <c r="AY72" s="41">
        <f t="shared" si="49"/>
        <v>8.0568720379146919E-2</v>
      </c>
      <c r="AZ72" s="41">
        <f t="shared" si="50"/>
        <v>3.3175355450236969E-2</v>
      </c>
      <c r="BA72" s="41">
        <f t="shared" si="51"/>
        <v>0</v>
      </c>
      <c r="BB72" s="41">
        <f t="shared" si="52"/>
        <v>2.3696682464454975E-2</v>
      </c>
      <c r="BC72" s="41">
        <f t="shared" si="53"/>
        <v>0</v>
      </c>
      <c r="BD72" s="41">
        <f t="shared" si="54"/>
        <v>1</v>
      </c>
      <c r="BE72" s="41">
        <f t="shared" si="55"/>
        <v>0</v>
      </c>
      <c r="BF72" s="41">
        <f t="shared" si="56"/>
        <v>0</v>
      </c>
      <c r="BG72" s="41">
        <f t="shared" si="57"/>
        <v>0.38388625592417064</v>
      </c>
      <c r="BH72" s="41">
        <f t="shared" si="58"/>
        <v>0.53080568720379151</v>
      </c>
      <c r="BI72" s="41">
        <f t="shared" si="59"/>
        <v>8.5308056872037921E-2</v>
      </c>
      <c r="BJ72" s="41">
        <f t="shared" si="60"/>
        <v>0</v>
      </c>
      <c r="BK72" s="41">
        <f t="shared" si="61"/>
        <v>1.4218009478672985E-2</v>
      </c>
      <c r="BL72" s="41">
        <f t="shared" si="62"/>
        <v>0</v>
      </c>
      <c r="BM72" s="41">
        <f t="shared" si="63"/>
        <v>1.4218009478672985E-2</v>
      </c>
      <c r="BN72" s="41">
        <f t="shared" si="64"/>
        <v>0.97156398104265407</v>
      </c>
      <c r="BO72" s="41">
        <f t="shared" si="65"/>
        <v>9.4786729857819912E-3</v>
      </c>
      <c r="BP72" s="41">
        <f t="shared" si="66"/>
        <v>0.98578199052132698</v>
      </c>
      <c r="BQ72" s="41">
        <f t="shared" si="67"/>
        <v>0</v>
      </c>
      <c r="BR72" s="41">
        <f t="shared" si="68"/>
        <v>0</v>
      </c>
      <c r="BS72" s="41">
        <f t="shared" si="69"/>
        <v>0.22748815165876776</v>
      </c>
      <c r="BT72" s="41">
        <f t="shared" si="70"/>
        <v>0.77251184834123221</v>
      </c>
      <c r="BU72" s="41">
        <f t="shared" si="71"/>
        <v>4.7393364928909956E-3</v>
      </c>
      <c r="BV72" s="41">
        <f t="shared" si="72"/>
        <v>0</v>
      </c>
      <c r="BW72" s="41">
        <f t="shared" si="73"/>
        <v>1</v>
      </c>
      <c r="BX72" s="41" t="str">
        <f t="shared" si="74"/>
        <v>2010Licensed practical nursesPrince Edward Island</v>
      </c>
      <c r="BY72" s="51">
        <f>VLOOKUP(BX72,'%workplace'!$A$1:$F$381,6,FALSE)</f>
        <v>590</v>
      </c>
      <c r="BZ72" s="32">
        <f t="shared" si="75"/>
        <v>0.35762711864406782</v>
      </c>
    </row>
    <row r="73" spans="1:78" s="8" customFormat="1" hidden="1" x14ac:dyDescent="0.2">
      <c r="A73" s="8" t="str">
        <f t="shared" si="38"/>
        <v>2010Licensed practical nursesPrince Edward IslandHospital</v>
      </c>
      <c r="B73" s="8" t="s">
        <v>3</v>
      </c>
      <c r="C73" s="8" t="s">
        <v>15</v>
      </c>
      <c r="D73" s="8" t="s">
        <v>10</v>
      </c>
      <c r="E73" s="8">
        <v>2010</v>
      </c>
      <c r="F73" s="8">
        <v>251</v>
      </c>
      <c r="G73" s="8">
        <v>37</v>
      </c>
      <c r="H73" s="8">
        <v>0</v>
      </c>
      <c r="I73" s="8">
        <v>15</v>
      </c>
      <c r="J73" s="8">
        <v>28</v>
      </c>
      <c r="K73" s="8">
        <v>17</v>
      </c>
      <c r="L73" s="8">
        <v>38</v>
      </c>
      <c r="M73" s="8">
        <v>47</v>
      </c>
      <c r="N73" s="8">
        <v>49</v>
      </c>
      <c r="O73" s="8">
        <v>50</v>
      </c>
      <c r="P73" s="8">
        <v>30</v>
      </c>
      <c r="Q73" s="8">
        <v>8</v>
      </c>
      <c r="R73" s="8">
        <v>1</v>
      </c>
      <c r="S73" s="8">
        <v>5</v>
      </c>
      <c r="T73" s="8">
        <v>0</v>
      </c>
      <c r="U73" s="8">
        <v>286</v>
      </c>
      <c r="V73" s="8">
        <v>1</v>
      </c>
      <c r="W73" s="8">
        <v>1</v>
      </c>
      <c r="X73" s="8">
        <v>128</v>
      </c>
      <c r="Y73" s="8">
        <v>90</v>
      </c>
      <c r="Z73" s="8">
        <v>70</v>
      </c>
      <c r="AA73" s="8">
        <v>0</v>
      </c>
      <c r="AB73" s="8">
        <v>3</v>
      </c>
      <c r="AC73" s="8">
        <v>0</v>
      </c>
      <c r="AD73" s="8">
        <v>25</v>
      </c>
      <c r="AE73" s="8">
        <v>260</v>
      </c>
      <c r="AF73" s="8">
        <v>0</v>
      </c>
      <c r="AG73" s="8">
        <v>277</v>
      </c>
      <c r="AH73" s="8">
        <v>0</v>
      </c>
      <c r="AI73" s="8">
        <v>0</v>
      </c>
      <c r="AJ73" s="8">
        <v>67</v>
      </c>
      <c r="AK73" s="8">
        <v>221</v>
      </c>
      <c r="AL73" s="8">
        <v>11</v>
      </c>
      <c r="AM73" s="8">
        <v>0</v>
      </c>
      <c r="AN73" s="8">
        <v>288</v>
      </c>
      <c r="AO73" s="41">
        <f t="shared" si="39"/>
        <v>0.87152777777777779</v>
      </c>
      <c r="AP73" s="41">
        <f t="shared" si="40"/>
        <v>0.12847222222222221</v>
      </c>
      <c r="AQ73" s="41">
        <f t="shared" si="41"/>
        <v>0</v>
      </c>
      <c r="AR73" s="41">
        <f t="shared" si="42"/>
        <v>5.2083333333333336E-2</v>
      </c>
      <c r="AS73" s="41">
        <f t="shared" si="43"/>
        <v>9.7222222222222224E-2</v>
      </c>
      <c r="AT73" s="41">
        <f t="shared" si="44"/>
        <v>5.9027777777777776E-2</v>
      </c>
      <c r="AU73" s="41">
        <f t="shared" si="45"/>
        <v>0.13194444444444445</v>
      </c>
      <c r="AV73" s="41">
        <f t="shared" si="46"/>
        <v>0.16319444444444445</v>
      </c>
      <c r="AW73" s="41">
        <f t="shared" si="47"/>
        <v>0.1701388888888889</v>
      </c>
      <c r="AX73" s="41">
        <f t="shared" si="48"/>
        <v>0.1736111111111111</v>
      </c>
      <c r="AY73" s="41">
        <f t="shared" si="49"/>
        <v>0.10416666666666667</v>
      </c>
      <c r="AZ73" s="41">
        <f t="shared" si="50"/>
        <v>2.7777777777777776E-2</v>
      </c>
      <c r="BA73" s="41">
        <f t="shared" si="51"/>
        <v>3.472222222222222E-3</v>
      </c>
      <c r="BB73" s="41">
        <f t="shared" si="52"/>
        <v>1.7361111111111112E-2</v>
      </c>
      <c r="BC73" s="41">
        <f t="shared" si="53"/>
        <v>0</v>
      </c>
      <c r="BD73" s="41">
        <f t="shared" si="54"/>
        <v>0.99305555555555558</v>
      </c>
      <c r="BE73" s="41">
        <f t="shared" si="55"/>
        <v>3.472222222222222E-3</v>
      </c>
      <c r="BF73" s="41">
        <f t="shared" si="56"/>
        <v>3.472222222222222E-3</v>
      </c>
      <c r="BG73" s="41">
        <f t="shared" si="57"/>
        <v>0.44444444444444442</v>
      </c>
      <c r="BH73" s="41">
        <f t="shared" si="58"/>
        <v>0.3125</v>
      </c>
      <c r="BI73" s="41">
        <f t="shared" si="59"/>
        <v>0.24305555555555555</v>
      </c>
      <c r="BJ73" s="41">
        <f t="shared" si="60"/>
        <v>0</v>
      </c>
      <c r="BK73" s="41">
        <f t="shared" si="61"/>
        <v>1.0416666666666666E-2</v>
      </c>
      <c r="BL73" s="41">
        <f t="shared" si="62"/>
        <v>0</v>
      </c>
      <c r="BM73" s="41">
        <f t="shared" si="63"/>
        <v>8.6805555555555552E-2</v>
      </c>
      <c r="BN73" s="41">
        <f t="shared" si="64"/>
        <v>0.90277777777777779</v>
      </c>
      <c r="BO73" s="41">
        <f t="shared" si="65"/>
        <v>0</v>
      </c>
      <c r="BP73" s="41">
        <f t="shared" si="66"/>
        <v>0.96180555555555558</v>
      </c>
      <c r="BQ73" s="41">
        <f t="shared" si="67"/>
        <v>0</v>
      </c>
      <c r="BR73" s="41">
        <f t="shared" si="68"/>
        <v>0</v>
      </c>
      <c r="BS73" s="41">
        <f t="shared" si="69"/>
        <v>0.2326388888888889</v>
      </c>
      <c r="BT73" s="41">
        <f t="shared" si="70"/>
        <v>0.76736111111111116</v>
      </c>
      <c r="BU73" s="41">
        <f t="shared" si="71"/>
        <v>3.8194444444444448E-2</v>
      </c>
      <c r="BV73" s="41">
        <f t="shared" si="72"/>
        <v>0</v>
      </c>
      <c r="BW73" s="41">
        <f t="shared" si="73"/>
        <v>1</v>
      </c>
      <c r="BX73" s="41" t="str">
        <f t="shared" si="74"/>
        <v>2010Licensed practical nursesPrince Edward Island</v>
      </c>
      <c r="BY73" s="51">
        <f>VLOOKUP(BX73,'%workplace'!$A$1:$F$381,6,FALSE)</f>
        <v>590</v>
      </c>
      <c r="BZ73" s="32">
        <f t="shared" si="75"/>
        <v>0.488135593220339</v>
      </c>
    </row>
    <row r="74" spans="1:78" s="8" customFormat="1" hidden="1" x14ac:dyDescent="0.2">
      <c r="A74" s="8" t="str">
        <f t="shared" si="38"/>
        <v>2010Licensed practical nursesPrince Edward IslandOther places of work</v>
      </c>
      <c r="B74" s="8" t="s">
        <v>3</v>
      </c>
      <c r="C74" s="8" t="s">
        <v>15</v>
      </c>
      <c r="D74" s="8" t="s">
        <v>13</v>
      </c>
      <c r="E74" s="8">
        <v>2010</v>
      </c>
      <c r="F74" s="8">
        <v>11</v>
      </c>
      <c r="G74" s="8">
        <v>1</v>
      </c>
      <c r="H74" s="8">
        <v>0</v>
      </c>
      <c r="I74" s="8">
        <v>0</v>
      </c>
      <c r="J74" s="8">
        <v>1</v>
      </c>
      <c r="K74" s="8">
        <v>2</v>
      </c>
      <c r="L74" s="8">
        <v>1</v>
      </c>
      <c r="M74" s="8">
        <v>0</v>
      </c>
      <c r="N74" s="8">
        <v>2</v>
      </c>
      <c r="O74" s="8">
        <v>2</v>
      </c>
      <c r="P74" s="8">
        <v>4</v>
      </c>
      <c r="Q74" s="8">
        <v>0</v>
      </c>
      <c r="R74" s="8">
        <v>0</v>
      </c>
      <c r="S74" s="8">
        <v>0</v>
      </c>
      <c r="T74" s="8">
        <v>0</v>
      </c>
      <c r="U74" s="8">
        <v>12</v>
      </c>
      <c r="V74" s="8">
        <v>0</v>
      </c>
      <c r="W74" s="8">
        <v>0</v>
      </c>
      <c r="X74" s="8">
        <v>6</v>
      </c>
      <c r="Y74" s="8">
        <v>4</v>
      </c>
      <c r="Z74" s="8">
        <v>2</v>
      </c>
      <c r="AA74" s="8">
        <v>0</v>
      </c>
      <c r="AB74" s="8">
        <v>0</v>
      </c>
      <c r="AC74" s="8">
        <v>0</v>
      </c>
      <c r="AD74" s="8">
        <v>8</v>
      </c>
      <c r="AE74" s="8">
        <v>4</v>
      </c>
      <c r="AF74" s="8">
        <v>2</v>
      </c>
      <c r="AG74" s="8">
        <v>9</v>
      </c>
      <c r="AH74" s="8">
        <v>1</v>
      </c>
      <c r="AI74" s="8">
        <v>0</v>
      </c>
      <c r="AJ74" s="8">
        <v>0</v>
      </c>
      <c r="AK74" s="8">
        <v>12</v>
      </c>
      <c r="AL74" s="8">
        <v>0</v>
      </c>
      <c r="AM74" s="8">
        <v>0</v>
      </c>
      <c r="AN74" s="8">
        <v>12</v>
      </c>
      <c r="AO74" s="41">
        <f t="shared" si="39"/>
        <v>0.91666666666666663</v>
      </c>
      <c r="AP74" s="41">
        <f t="shared" si="40"/>
        <v>8.3333333333333329E-2</v>
      </c>
      <c r="AQ74" s="41">
        <f t="shared" si="41"/>
        <v>0</v>
      </c>
      <c r="AR74" s="41">
        <f t="shared" si="42"/>
        <v>0</v>
      </c>
      <c r="AS74" s="41">
        <f t="shared" si="43"/>
        <v>8.3333333333333329E-2</v>
      </c>
      <c r="AT74" s="41">
        <f t="shared" si="44"/>
        <v>0.16666666666666666</v>
      </c>
      <c r="AU74" s="41">
        <f t="shared" si="45"/>
        <v>8.3333333333333329E-2</v>
      </c>
      <c r="AV74" s="41">
        <f t="shared" si="46"/>
        <v>0</v>
      </c>
      <c r="AW74" s="41">
        <f t="shared" si="47"/>
        <v>0.16666666666666666</v>
      </c>
      <c r="AX74" s="41">
        <f t="shared" si="48"/>
        <v>0.16666666666666666</v>
      </c>
      <c r="AY74" s="41">
        <f t="shared" si="49"/>
        <v>0.33333333333333331</v>
      </c>
      <c r="AZ74" s="41">
        <f t="shared" si="50"/>
        <v>0</v>
      </c>
      <c r="BA74" s="41">
        <f t="shared" si="51"/>
        <v>0</v>
      </c>
      <c r="BB74" s="41">
        <f t="shared" si="52"/>
        <v>0</v>
      </c>
      <c r="BC74" s="41">
        <f t="shared" si="53"/>
        <v>0</v>
      </c>
      <c r="BD74" s="41">
        <f t="shared" si="54"/>
        <v>1</v>
      </c>
      <c r="BE74" s="41">
        <f t="shared" si="55"/>
        <v>0</v>
      </c>
      <c r="BF74" s="41">
        <f t="shared" si="56"/>
        <v>0</v>
      </c>
      <c r="BG74" s="41">
        <f t="shared" si="57"/>
        <v>0.5</v>
      </c>
      <c r="BH74" s="41">
        <f t="shared" si="58"/>
        <v>0.33333333333333331</v>
      </c>
      <c r="BI74" s="41">
        <f t="shared" si="59"/>
        <v>0.16666666666666666</v>
      </c>
      <c r="BJ74" s="41">
        <f t="shared" si="60"/>
        <v>0</v>
      </c>
      <c r="BK74" s="41">
        <f t="shared" si="61"/>
        <v>0</v>
      </c>
      <c r="BL74" s="41">
        <f t="shared" si="62"/>
        <v>0</v>
      </c>
      <c r="BM74" s="41">
        <f t="shared" si="63"/>
        <v>0.66666666666666663</v>
      </c>
      <c r="BN74" s="41">
        <f t="shared" si="64"/>
        <v>0.33333333333333331</v>
      </c>
      <c r="BO74" s="41">
        <f t="shared" si="65"/>
        <v>0.16666666666666666</v>
      </c>
      <c r="BP74" s="41">
        <f t="shared" si="66"/>
        <v>0.75</v>
      </c>
      <c r="BQ74" s="41">
        <f t="shared" si="67"/>
        <v>8.3333333333333329E-2</v>
      </c>
      <c r="BR74" s="41">
        <f t="shared" si="68"/>
        <v>0</v>
      </c>
      <c r="BS74" s="41">
        <f t="shared" si="69"/>
        <v>0</v>
      </c>
      <c r="BT74" s="41">
        <f t="shared" si="70"/>
        <v>1</v>
      </c>
      <c r="BU74" s="41">
        <f t="shared" si="71"/>
        <v>0</v>
      </c>
      <c r="BV74" s="41">
        <f t="shared" si="72"/>
        <v>0</v>
      </c>
      <c r="BW74" s="41">
        <f t="shared" si="73"/>
        <v>1</v>
      </c>
      <c r="BX74" s="41" t="str">
        <f t="shared" si="74"/>
        <v>2010Licensed practical nursesPrince Edward Island</v>
      </c>
      <c r="BY74" s="51">
        <f>VLOOKUP(BX74,'%workplace'!$A$1:$F$381,6,FALSE)</f>
        <v>590</v>
      </c>
      <c r="BZ74" s="32">
        <f t="shared" si="75"/>
        <v>2.0338983050847456E-2</v>
      </c>
    </row>
    <row r="75" spans="1:78" s="8" customFormat="1" hidden="1" x14ac:dyDescent="0.2">
      <c r="A75" s="8" t="str">
        <f t="shared" si="38"/>
        <v>2010Licensed practical nursesNova ScotiaAll places of work</v>
      </c>
      <c r="B75" s="8" t="s">
        <v>3</v>
      </c>
      <c r="C75" s="8" t="s">
        <v>16</v>
      </c>
      <c r="D75" s="8" t="s">
        <v>9</v>
      </c>
      <c r="E75" s="8">
        <v>2010</v>
      </c>
      <c r="F75" s="8">
        <v>3350</v>
      </c>
      <c r="G75" s="8">
        <v>180</v>
      </c>
      <c r="H75" s="8">
        <v>0</v>
      </c>
      <c r="I75" s="8">
        <v>251</v>
      </c>
      <c r="J75" s="8">
        <v>344</v>
      </c>
      <c r="K75" s="8">
        <v>468</v>
      </c>
      <c r="L75" s="8">
        <v>489</v>
      </c>
      <c r="M75" s="8">
        <v>560</v>
      </c>
      <c r="N75" s="8">
        <v>569</v>
      </c>
      <c r="O75" s="8">
        <v>423</v>
      </c>
      <c r="P75" s="8">
        <v>274</v>
      </c>
      <c r="Q75" s="8">
        <v>65</v>
      </c>
      <c r="R75" s="8">
        <v>13</v>
      </c>
      <c r="S75" s="8">
        <v>74</v>
      </c>
      <c r="T75" s="8">
        <v>0</v>
      </c>
      <c r="U75" s="8">
        <v>3505</v>
      </c>
      <c r="V75" s="8">
        <v>25</v>
      </c>
      <c r="W75" s="8">
        <v>0</v>
      </c>
      <c r="X75" s="8">
        <v>1542</v>
      </c>
      <c r="Y75" s="8">
        <v>1157</v>
      </c>
      <c r="Z75" s="8">
        <v>681</v>
      </c>
      <c r="AA75" s="8">
        <v>150</v>
      </c>
      <c r="AB75" s="8">
        <v>88</v>
      </c>
      <c r="AC75" s="8">
        <v>23</v>
      </c>
      <c r="AD75" s="8">
        <v>164</v>
      </c>
      <c r="AE75" s="8">
        <v>3255</v>
      </c>
      <c r="AF75" s="8">
        <v>16</v>
      </c>
      <c r="AG75" s="8">
        <v>3469</v>
      </c>
      <c r="AH75" s="8">
        <v>16</v>
      </c>
      <c r="AI75" s="8">
        <v>6</v>
      </c>
      <c r="AJ75" s="8">
        <v>1299</v>
      </c>
      <c r="AK75" s="8">
        <v>2230</v>
      </c>
      <c r="AL75" s="8">
        <v>23</v>
      </c>
      <c r="AM75" s="8">
        <v>1</v>
      </c>
      <c r="AN75" s="8">
        <v>3530</v>
      </c>
      <c r="AO75" s="41">
        <f t="shared" si="39"/>
        <v>0.94900849858356939</v>
      </c>
      <c r="AP75" s="41">
        <f t="shared" si="40"/>
        <v>5.0991501416430593E-2</v>
      </c>
      <c r="AQ75" s="41">
        <f t="shared" si="41"/>
        <v>0</v>
      </c>
      <c r="AR75" s="41">
        <f t="shared" si="42"/>
        <v>7.1104815864022661E-2</v>
      </c>
      <c r="AS75" s="41">
        <f t="shared" si="43"/>
        <v>9.7450424929178464E-2</v>
      </c>
      <c r="AT75" s="41">
        <f t="shared" si="44"/>
        <v>0.13257790368271954</v>
      </c>
      <c r="AU75" s="41">
        <f t="shared" si="45"/>
        <v>0.13852691218130311</v>
      </c>
      <c r="AV75" s="41">
        <f t="shared" si="46"/>
        <v>0.15864022662889518</v>
      </c>
      <c r="AW75" s="41">
        <f t="shared" si="47"/>
        <v>0.16118980169971672</v>
      </c>
      <c r="AX75" s="41">
        <f t="shared" si="48"/>
        <v>0.11983002832861189</v>
      </c>
      <c r="AY75" s="41">
        <f t="shared" si="49"/>
        <v>7.7620396600566577E-2</v>
      </c>
      <c r="AZ75" s="41">
        <f t="shared" si="50"/>
        <v>1.8413597733711047E-2</v>
      </c>
      <c r="BA75" s="41">
        <f t="shared" si="51"/>
        <v>3.6827195467422098E-3</v>
      </c>
      <c r="BB75" s="41">
        <f t="shared" si="52"/>
        <v>2.0963172804532578E-2</v>
      </c>
      <c r="BC75" s="41">
        <f t="shared" si="53"/>
        <v>0</v>
      </c>
      <c r="BD75" s="41">
        <f t="shared" si="54"/>
        <v>0.99291784702549579</v>
      </c>
      <c r="BE75" s="41">
        <f t="shared" si="55"/>
        <v>7.0821529745042494E-3</v>
      </c>
      <c r="BF75" s="41">
        <f t="shared" si="56"/>
        <v>0</v>
      </c>
      <c r="BG75" s="41">
        <f t="shared" si="57"/>
        <v>0.4368271954674221</v>
      </c>
      <c r="BH75" s="41">
        <f t="shared" si="58"/>
        <v>0.32776203966005668</v>
      </c>
      <c r="BI75" s="41">
        <f t="shared" si="59"/>
        <v>0.19291784702549575</v>
      </c>
      <c r="BJ75" s="41">
        <f t="shared" si="60"/>
        <v>4.2492917847025496E-2</v>
      </c>
      <c r="BK75" s="41">
        <f t="shared" si="61"/>
        <v>2.4929178470254956E-2</v>
      </c>
      <c r="BL75" s="41">
        <f t="shared" si="62"/>
        <v>6.5155807365439092E-3</v>
      </c>
      <c r="BM75" s="41">
        <f t="shared" si="63"/>
        <v>4.6458923512747878E-2</v>
      </c>
      <c r="BN75" s="41">
        <f t="shared" si="64"/>
        <v>0.92209631728045327</v>
      </c>
      <c r="BO75" s="41">
        <f t="shared" si="65"/>
        <v>4.5325779036827192E-3</v>
      </c>
      <c r="BP75" s="41">
        <f t="shared" si="66"/>
        <v>0.98271954674220963</v>
      </c>
      <c r="BQ75" s="41">
        <f t="shared" si="67"/>
        <v>4.5325779036827192E-3</v>
      </c>
      <c r="BR75" s="41">
        <f t="shared" si="68"/>
        <v>1.6997167138810198E-3</v>
      </c>
      <c r="BS75" s="41">
        <f t="shared" si="69"/>
        <v>0.36798866855524082</v>
      </c>
      <c r="BT75" s="41">
        <f t="shared" si="70"/>
        <v>0.63172804532577909</v>
      </c>
      <c r="BU75" s="41">
        <f t="shared" si="71"/>
        <v>6.5155807365439092E-3</v>
      </c>
      <c r="BV75" s="41">
        <f t="shared" si="72"/>
        <v>2.8328611898016995E-4</v>
      </c>
      <c r="BW75" s="41">
        <f t="shared" si="73"/>
        <v>1</v>
      </c>
      <c r="BX75" s="41" t="str">
        <f t="shared" si="74"/>
        <v>2010Licensed practical nursesNova Scotia</v>
      </c>
      <c r="BY75" s="51">
        <f>VLOOKUP(BX75,'%workplace'!$A$1:$F$381,6,FALSE)</f>
        <v>3530</v>
      </c>
      <c r="BZ75" s="32">
        <f t="shared" si="75"/>
        <v>1</v>
      </c>
    </row>
    <row r="76" spans="1:78" s="8" customFormat="1" hidden="1" x14ac:dyDescent="0.2">
      <c r="A76" s="8" t="str">
        <f t="shared" si="38"/>
        <v>2010Licensed practical nursesNova ScotiaCommunity health</v>
      </c>
      <c r="B76" s="8" t="s">
        <v>3</v>
      </c>
      <c r="C76" s="8" t="s">
        <v>16</v>
      </c>
      <c r="D76" s="8" t="s">
        <v>11</v>
      </c>
      <c r="E76" s="8">
        <v>2010</v>
      </c>
      <c r="F76" s="8">
        <v>440</v>
      </c>
      <c r="G76" s="8">
        <v>19</v>
      </c>
      <c r="H76" s="8">
        <v>0</v>
      </c>
      <c r="I76" s="8">
        <v>32</v>
      </c>
      <c r="J76" s="8">
        <v>59</v>
      </c>
      <c r="K76" s="8">
        <v>72</v>
      </c>
      <c r="L76" s="8">
        <v>71</v>
      </c>
      <c r="M76" s="8">
        <v>69</v>
      </c>
      <c r="N76" s="8">
        <v>66</v>
      </c>
      <c r="O76" s="8">
        <v>49</v>
      </c>
      <c r="P76" s="8">
        <v>26</v>
      </c>
      <c r="Q76" s="8">
        <v>7</v>
      </c>
      <c r="R76" s="8">
        <v>2</v>
      </c>
      <c r="S76" s="8">
        <v>6</v>
      </c>
      <c r="T76" s="8">
        <v>0</v>
      </c>
      <c r="U76" s="8">
        <v>457</v>
      </c>
      <c r="V76" s="8">
        <v>2</v>
      </c>
      <c r="W76" s="8">
        <v>0</v>
      </c>
      <c r="X76" s="8">
        <v>164</v>
      </c>
      <c r="Y76" s="8">
        <v>193</v>
      </c>
      <c r="Z76" s="8">
        <v>78</v>
      </c>
      <c r="AA76" s="8">
        <v>24</v>
      </c>
      <c r="AB76" s="8">
        <v>5</v>
      </c>
      <c r="AC76" s="8">
        <v>1</v>
      </c>
      <c r="AD76" s="8">
        <v>22</v>
      </c>
      <c r="AE76" s="8">
        <v>431</v>
      </c>
      <c r="AF76" s="8">
        <v>1</v>
      </c>
      <c r="AG76" s="8">
        <v>449</v>
      </c>
      <c r="AH76" s="8">
        <v>7</v>
      </c>
      <c r="AI76" s="8">
        <v>1</v>
      </c>
      <c r="AJ76" s="8">
        <v>149</v>
      </c>
      <c r="AK76" s="8">
        <v>310</v>
      </c>
      <c r="AL76" s="8">
        <v>1</v>
      </c>
      <c r="AM76" s="8">
        <v>0</v>
      </c>
      <c r="AN76" s="8">
        <v>459</v>
      </c>
      <c r="AO76" s="41">
        <f t="shared" si="39"/>
        <v>0.95860566448801743</v>
      </c>
      <c r="AP76" s="41">
        <f t="shared" si="40"/>
        <v>4.1394335511982572E-2</v>
      </c>
      <c r="AQ76" s="41">
        <f t="shared" si="41"/>
        <v>0</v>
      </c>
      <c r="AR76" s="41">
        <f t="shared" si="42"/>
        <v>6.9716775599128547E-2</v>
      </c>
      <c r="AS76" s="41">
        <f t="shared" si="43"/>
        <v>0.12854030501089325</v>
      </c>
      <c r="AT76" s="41">
        <f t="shared" si="44"/>
        <v>0.15686274509803921</v>
      </c>
      <c r="AU76" s="41">
        <f t="shared" si="45"/>
        <v>0.15468409586056645</v>
      </c>
      <c r="AV76" s="41">
        <f t="shared" si="46"/>
        <v>0.15032679738562091</v>
      </c>
      <c r="AW76" s="41">
        <f t="shared" si="47"/>
        <v>0.1437908496732026</v>
      </c>
      <c r="AX76" s="41">
        <f t="shared" si="48"/>
        <v>0.10675381263616558</v>
      </c>
      <c r="AY76" s="41">
        <f t="shared" si="49"/>
        <v>5.6644880174291937E-2</v>
      </c>
      <c r="AZ76" s="41">
        <f t="shared" si="50"/>
        <v>1.5250544662309368E-2</v>
      </c>
      <c r="BA76" s="41">
        <f t="shared" si="51"/>
        <v>4.3572984749455342E-3</v>
      </c>
      <c r="BB76" s="41">
        <f t="shared" si="52"/>
        <v>1.3071895424836602E-2</v>
      </c>
      <c r="BC76" s="41">
        <f t="shared" si="53"/>
        <v>0</v>
      </c>
      <c r="BD76" s="41">
        <f t="shared" si="54"/>
        <v>0.99564270152505452</v>
      </c>
      <c r="BE76" s="41">
        <f t="shared" si="55"/>
        <v>4.3572984749455342E-3</v>
      </c>
      <c r="BF76" s="41">
        <f t="shared" si="56"/>
        <v>0</v>
      </c>
      <c r="BG76" s="41">
        <f t="shared" si="57"/>
        <v>0.35729847494553379</v>
      </c>
      <c r="BH76" s="41">
        <f t="shared" si="58"/>
        <v>0.420479302832244</v>
      </c>
      <c r="BI76" s="41">
        <f t="shared" si="59"/>
        <v>0.16993464052287582</v>
      </c>
      <c r="BJ76" s="41">
        <f t="shared" si="60"/>
        <v>5.2287581699346407E-2</v>
      </c>
      <c r="BK76" s="41">
        <f t="shared" si="61"/>
        <v>1.0893246187363835E-2</v>
      </c>
      <c r="BL76" s="41">
        <f t="shared" si="62"/>
        <v>2.1786492374727671E-3</v>
      </c>
      <c r="BM76" s="41">
        <f t="shared" si="63"/>
        <v>4.793028322440087E-2</v>
      </c>
      <c r="BN76" s="41">
        <f t="shared" si="64"/>
        <v>0.93899782135076248</v>
      </c>
      <c r="BO76" s="41">
        <f t="shared" si="65"/>
        <v>2.1786492374727671E-3</v>
      </c>
      <c r="BP76" s="41">
        <f t="shared" si="66"/>
        <v>0.97821350762527237</v>
      </c>
      <c r="BQ76" s="41">
        <f t="shared" si="67"/>
        <v>1.5250544662309368E-2</v>
      </c>
      <c r="BR76" s="41">
        <f t="shared" si="68"/>
        <v>2.1786492374727671E-3</v>
      </c>
      <c r="BS76" s="41">
        <f t="shared" si="69"/>
        <v>0.32461873638344224</v>
      </c>
      <c r="BT76" s="41">
        <f t="shared" si="70"/>
        <v>0.6753812636165577</v>
      </c>
      <c r="BU76" s="41">
        <f t="shared" si="71"/>
        <v>2.1786492374727671E-3</v>
      </c>
      <c r="BV76" s="41">
        <f t="shared" si="72"/>
        <v>0</v>
      </c>
      <c r="BW76" s="41">
        <f t="shared" si="73"/>
        <v>1</v>
      </c>
      <c r="BX76" s="41" t="str">
        <f t="shared" si="74"/>
        <v>2010Licensed practical nursesNova Scotia</v>
      </c>
      <c r="BY76" s="51">
        <f>VLOOKUP(BX76,'%workplace'!$A$1:$F$381,6,FALSE)</f>
        <v>3530</v>
      </c>
      <c r="BZ76" s="32">
        <f t="shared" si="75"/>
        <v>0.13002832861189803</v>
      </c>
    </row>
    <row r="77" spans="1:78" s="8" customFormat="1" hidden="1" x14ac:dyDescent="0.2">
      <c r="A77" s="8" t="str">
        <f t="shared" si="38"/>
        <v>2010Licensed practical nursesNova ScotiaNursing home/long-term care</v>
      </c>
      <c r="B77" s="8" t="s">
        <v>3</v>
      </c>
      <c r="C77" s="8" t="s">
        <v>16</v>
      </c>
      <c r="D77" s="8" t="s">
        <v>12</v>
      </c>
      <c r="E77" s="8">
        <v>2010</v>
      </c>
      <c r="F77" s="8">
        <v>1068</v>
      </c>
      <c r="G77" s="8">
        <v>49</v>
      </c>
      <c r="H77" s="8">
        <v>0</v>
      </c>
      <c r="I77" s="8">
        <v>72</v>
      </c>
      <c r="J77" s="8">
        <v>116</v>
      </c>
      <c r="K77" s="8">
        <v>144</v>
      </c>
      <c r="L77" s="8">
        <v>156</v>
      </c>
      <c r="M77" s="8">
        <v>194</v>
      </c>
      <c r="N77" s="8">
        <v>176</v>
      </c>
      <c r="O77" s="8">
        <v>118</v>
      </c>
      <c r="P77" s="8">
        <v>98</v>
      </c>
      <c r="Q77" s="8">
        <v>17</v>
      </c>
      <c r="R77" s="8">
        <v>4</v>
      </c>
      <c r="S77" s="8">
        <v>22</v>
      </c>
      <c r="T77" s="8">
        <v>0</v>
      </c>
      <c r="U77" s="8">
        <v>1103</v>
      </c>
      <c r="V77" s="8">
        <v>14</v>
      </c>
      <c r="W77" s="8">
        <v>0</v>
      </c>
      <c r="X77" s="8">
        <v>484</v>
      </c>
      <c r="Y77" s="8">
        <v>402</v>
      </c>
      <c r="Z77" s="8">
        <v>186</v>
      </c>
      <c r="AA77" s="8">
        <v>45</v>
      </c>
      <c r="AB77" s="8">
        <v>60</v>
      </c>
      <c r="AC77" s="8">
        <v>2</v>
      </c>
      <c r="AD77" s="8">
        <v>27</v>
      </c>
      <c r="AE77" s="8">
        <v>1028</v>
      </c>
      <c r="AF77" s="8">
        <v>8</v>
      </c>
      <c r="AG77" s="8">
        <v>1106</v>
      </c>
      <c r="AH77" s="8">
        <v>1</v>
      </c>
      <c r="AI77" s="8">
        <v>0</v>
      </c>
      <c r="AJ77" s="8">
        <v>425</v>
      </c>
      <c r="AK77" s="8">
        <v>692</v>
      </c>
      <c r="AL77" s="8">
        <v>2</v>
      </c>
      <c r="AM77" s="8">
        <v>0</v>
      </c>
      <c r="AN77" s="8">
        <v>1117</v>
      </c>
      <c r="AO77" s="41">
        <f t="shared" si="39"/>
        <v>0.95613249776186215</v>
      </c>
      <c r="AP77" s="41">
        <f t="shared" si="40"/>
        <v>4.3867502238137866E-2</v>
      </c>
      <c r="AQ77" s="41">
        <f t="shared" si="41"/>
        <v>0</v>
      </c>
      <c r="AR77" s="41">
        <f t="shared" si="42"/>
        <v>6.445837063563116E-2</v>
      </c>
      <c r="AS77" s="41">
        <f t="shared" si="43"/>
        <v>0.10384959713518353</v>
      </c>
      <c r="AT77" s="41">
        <f t="shared" si="44"/>
        <v>0.12891674127126232</v>
      </c>
      <c r="AU77" s="41">
        <f t="shared" si="45"/>
        <v>0.13965980304386749</v>
      </c>
      <c r="AV77" s="41">
        <f t="shared" si="46"/>
        <v>0.17367949865711726</v>
      </c>
      <c r="AW77" s="41">
        <f t="shared" si="47"/>
        <v>0.15756490599820949</v>
      </c>
      <c r="AX77" s="41">
        <f t="shared" si="48"/>
        <v>0.10564010743061773</v>
      </c>
      <c r="AY77" s="41">
        <f t="shared" si="49"/>
        <v>8.7735004476275733E-2</v>
      </c>
      <c r="AZ77" s="41">
        <f t="shared" si="50"/>
        <v>1.521933751119069E-2</v>
      </c>
      <c r="BA77" s="41">
        <f t="shared" si="51"/>
        <v>3.5810205908683975E-3</v>
      </c>
      <c r="BB77" s="41">
        <f t="shared" si="52"/>
        <v>1.9695613249776187E-2</v>
      </c>
      <c r="BC77" s="41">
        <f t="shared" si="53"/>
        <v>0</v>
      </c>
      <c r="BD77" s="41">
        <f t="shared" si="54"/>
        <v>0.9874664279319606</v>
      </c>
      <c r="BE77" s="41">
        <f t="shared" si="55"/>
        <v>1.2533572068039392E-2</v>
      </c>
      <c r="BF77" s="41">
        <f t="shared" si="56"/>
        <v>0</v>
      </c>
      <c r="BG77" s="41">
        <f t="shared" si="57"/>
        <v>0.43330349149507608</v>
      </c>
      <c r="BH77" s="41">
        <f t="shared" si="58"/>
        <v>0.35989256938227393</v>
      </c>
      <c r="BI77" s="41">
        <f t="shared" si="59"/>
        <v>0.16651745747538049</v>
      </c>
      <c r="BJ77" s="41">
        <f t="shared" si="60"/>
        <v>4.0286481647269473E-2</v>
      </c>
      <c r="BK77" s="41">
        <f t="shared" si="61"/>
        <v>5.371530886302596E-2</v>
      </c>
      <c r="BL77" s="41">
        <f t="shared" si="62"/>
        <v>1.7905102954341987E-3</v>
      </c>
      <c r="BM77" s="41">
        <f t="shared" si="63"/>
        <v>2.4171888988361683E-2</v>
      </c>
      <c r="BN77" s="41">
        <f t="shared" si="64"/>
        <v>0.92032229185317815</v>
      </c>
      <c r="BO77" s="41">
        <f t="shared" si="65"/>
        <v>7.162041181736795E-3</v>
      </c>
      <c r="BP77" s="41">
        <f t="shared" si="66"/>
        <v>0.99015219337511196</v>
      </c>
      <c r="BQ77" s="41">
        <f t="shared" si="67"/>
        <v>8.9525514771709937E-4</v>
      </c>
      <c r="BR77" s="41">
        <f t="shared" si="68"/>
        <v>0</v>
      </c>
      <c r="BS77" s="41">
        <f t="shared" si="69"/>
        <v>0.38048343777976723</v>
      </c>
      <c r="BT77" s="41">
        <f t="shared" si="70"/>
        <v>0.61951656222023277</v>
      </c>
      <c r="BU77" s="41">
        <f t="shared" si="71"/>
        <v>1.7905102954341987E-3</v>
      </c>
      <c r="BV77" s="41">
        <f t="shared" si="72"/>
        <v>0</v>
      </c>
      <c r="BW77" s="41">
        <f t="shared" si="73"/>
        <v>1</v>
      </c>
      <c r="BX77" s="41" t="str">
        <f t="shared" si="74"/>
        <v>2010Licensed practical nursesNova Scotia</v>
      </c>
      <c r="BY77" s="51">
        <f>VLOOKUP(BX77,'%workplace'!$A$1:$F$381,6,FALSE)</f>
        <v>3530</v>
      </c>
      <c r="BZ77" s="32">
        <f t="shared" si="75"/>
        <v>0.31643059490084985</v>
      </c>
    </row>
    <row r="78" spans="1:78" s="8" customFormat="1" hidden="1" x14ac:dyDescent="0.2">
      <c r="A78" s="8" t="str">
        <f t="shared" si="38"/>
        <v>2010Licensed practical nursesNova ScotiaHospital</v>
      </c>
      <c r="B78" s="8" t="s">
        <v>3</v>
      </c>
      <c r="C78" s="8" t="s">
        <v>16</v>
      </c>
      <c r="D78" s="8" t="s">
        <v>10</v>
      </c>
      <c r="E78" s="8">
        <v>2010</v>
      </c>
      <c r="F78" s="8">
        <v>1339</v>
      </c>
      <c r="G78" s="8">
        <v>84</v>
      </c>
      <c r="H78" s="8">
        <v>0</v>
      </c>
      <c r="I78" s="8">
        <v>120</v>
      </c>
      <c r="J78" s="8">
        <v>124</v>
      </c>
      <c r="K78" s="8">
        <v>185</v>
      </c>
      <c r="L78" s="8">
        <v>184</v>
      </c>
      <c r="M78" s="8">
        <v>218</v>
      </c>
      <c r="N78" s="8">
        <v>236</v>
      </c>
      <c r="O78" s="8">
        <v>182</v>
      </c>
      <c r="P78" s="8">
        <v>103</v>
      </c>
      <c r="Q78" s="8">
        <v>28</v>
      </c>
      <c r="R78" s="8">
        <v>3</v>
      </c>
      <c r="S78" s="8">
        <v>40</v>
      </c>
      <c r="T78" s="8">
        <v>0</v>
      </c>
      <c r="U78" s="8">
        <v>1420</v>
      </c>
      <c r="V78" s="8">
        <v>3</v>
      </c>
      <c r="W78" s="8">
        <v>0</v>
      </c>
      <c r="X78" s="8">
        <v>664</v>
      </c>
      <c r="Y78" s="8">
        <v>371</v>
      </c>
      <c r="Z78" s="8">
        <v>330</v>
      </c>
      <c r="AA78" s="8">
        <v>58</v>
      </c>
      <c r="AB78" s="8">
        <v>14</v>
      </c>
      <c r="AC78" s="8">
        <v>1</v>
      </c>
      <c r="AD78" s="8">
        <v>54</v>
      </c>
      <c r="AE78" s="8">
        <v>1354</v>
      </c>
      <c r="AF78" s="8">
        <v>3</v>
      </c>
      <c r="AG78" s="8">
        <v>1417</v>
      </c>
      <c r="AH78" s="8">
        <v>1</v>
      </c>
      <c r="AI78" s="8">
        <v>1</v>
      </c>
      <c r="AJ78" s="8">
        <v>652</v>
      </c>
      <c r="AK78" s="8">
        <v>770</v>
      </c>
      <c r="AL78" s="8">
        <v>1</v>
      </c>
      <c r="AM78" s="8">
        <v>1</v>
      </c>
      <c r="AN78" s="8">
        <v>1423</v>
      </c>
      <c r="AO78" s="41">
        <f t="shared" si="39"/>
        <v>0.94096978215038651</v>
      </c>
      <c r="AP78" s="41">
        <f t="shared" si="40"/>
        <v>5.9030217849613494E-2</v>
      </c>
      <c r="AQ78" s="41">
        <f t="shared" si="41"/>
        <v>0</v>
      </c>
      <c r="AR78" s="41">
        <f t="shared" si="42"/>
        <v>8.4328882642304995E-2</v>
      </c>
      <c r="AS78" s="41">
        <f t="shared" si="43"/>
        <v>8.7139845397048485E-2</v>
      </c>
      <c r="AT78" s="41">
        <f t="shared" si="44"/>
        <v>0.13000702740688685</v>
      </c>
      <c r="AU78" s="41">
        <f t="shared" si="45"/>
        <v>0.12930428671820099</v>
      </c>
      <c r="AV78" s="41">
        <f t="shared" si="46"/>
        <v>0.15319747013352072</v>
      </c>
      <c r="AW78" s="41">
        <f t="shared" si="47"/>
        <v>0.16584680252986647</v>
      </c>
      <c r="AX78" s="41">
        <f t="shared" si="48"/>
        <v>0.12789880534082923</v>
      </c>
      <c r="AY78" s="41">
        <f t="shared" si="49"/>
        <v>7.2382290934645113E-2</v>
      </c>
      <c r="AZ78" s="41">
        <f t="shared" si="50"/>
        <v>1.9676739283204497E-2</v>
      </c>
      <c r="BA78" s="41">
        <f t="shared" si="51"/>
        <v>2.1082220660576245E-3</v>
      </c>
      <c r="BB78" s="41">
        <f t="shared" si="52"/>
        <v>2.8109627547434995E-2</v>
      </c>
      <c r="BC78" s="41">
        <f t="shared" si="53"/>
        <v>0</v>
      </c>
      <c r="BD78" s="41">
        <f t="shared" si="54"/>
        <v>0.99789177793394235</v>
      </c>
      <c r="BE78" s="41">
        <f t="shared" si="55"/>
        <v>2.1082220660576245E-3</v>
      </c>
      <c r="BF78" s="41">
        <f t="shared" si="56"/>
        <v>0</v>
      </c>
      <c r="BG78" s="41">
        <f t="shared" si="57"/>
        <v>0.46661981728742097</v>
      </c>
      <c r="BH78" s="41">
        <f t="shared" si="58"/>
        <v>0.26071679550245958</v>
      </c>
      <c r="BI78" s="41">
        <f t="shared" si="59"/>
        <v>0.23190442726633873</v>
      </c>
      <c r="BJ78" s="41">
        <f t="shared" si="60"/>
        <v>4.0758959943780745E-2</v>
      </c>
      <c r="BK78" s="41">
        <f t="shared" si="61"/>
        <v>9.8383696416022483E-3</v>
      </c>
      <c r="BL78" s="41">
        <f t="shared" si="62"/>
        <v>7.0274068868587491E-4</v>
      </c>
      <c r="BM78" s="41">
        <f t="shared" si="63"/>
        <v>3.7947997189037248E-2</v>
      </c>
      <c r="BN78" s="41">
        <f t="shared" si="64"/>
        <v>0.95151089248067466</v>
      </c>
      <c r="BO78" s="41">
        <f t="shared" si="65"/>
        <v>2.1082220660576245E-3</v>
      </c>
      <c r="BP78" s="41">
        <f t="shared" si="66"/>
        <v>0.9957835558678847</v>
      </c>
      <c r="BQ78" s="41">
        <f t="shared" si="67"/>
        <v>7.0274068868587491E-4</v>
      </c>
      <c r="BR78" s="41">
        <f t="shared" si="68"/>
        <v>7.0274068868587491E-4</v>
      </c>
      <c r="BS78" s="41">
        <f t="shared" si="69"/>
        <v>0.45818692902319047</v>
      </c>
      <c r="BT78" s="41">
        <f t="shared" si="70"/>
        <v>0.54111033028812372</v>
      </c>
      <c r="BU78" s="41">
        <f t="shared" si="71"/>
        <v>7.0274068868587491E-4</v>
      </c>
      <c r="BV78" s="41">
        <f t="shared" si="72"/>
        <v>7.0274068868587491E-4</v>
      </c>
      <c r="BW78" s="41">
        <f t="shared" si="73"/>
        <v>1</v>
      </c>
      <c r="BX78" s="41" t="str">
        <f t="shared" si="74"/>
        <v>2010Licensed practical nursesNova Scotia</v>
      </c>
      <c r="BY78" s="51">
        <f>VLOOKUP(BX78,'%workplace'!$A$1:$F$381,6,FALSE)</f>
        <v>3530</v>
      </c>
      <c r="BZ78" s="32">
        <f t="shared" si="75"/>
        <v>0.40311614730878187</v>
      </c>
    </row>
    <row r="79" spans="1:78" s="8" customFormat="1" hidden="1" x14ac:dyDescent="0.2">
      <c r="A79" s="8" t="str">
        <f t="shared" si="38"/>
        <v>2010Licensed practical nursesNova ScotiaOther places of work</v>
      </c>
      <c r="B79" s="8" t="s">
        <v>3</v>
      </c>
      <c r="C79" s="8" t="s">
        <v>16</v>
      </c>
      <c r="D79" s="8" t="s">
        <v>13</v>
      </c>
      <c r="E79" s="8">
        <v>2010</v>
      </c>
      <c r="F79" s="8">
        <v>63</v>
      </c>
      <c r="G79" s="8">
        <v>4</v>
      </c>
      <c r="H79" s="8">
        <v>0</v>
      </c>
      <c r="I79" s="8">
        <v>1</v>
      </c>
      <c r="J79" s="8">
        <v>3</v>
      </c>
      <c r="K79" s="8">
        <v>9</v>
      </c>
      <c r="L79" s="8">
        <v>14</v>
      </c>
      <c r="M79" s="8">
        <v>6</v>
      </c>
      <c r="N79" s="8">
        <v>8</v>
      </c>
      <c r="O79" s="8">
        <v>8</v>
      </c>
      <c r="P79" s="8">
        <v>12</v>
      </c>
      <c r="Q79" s="8">
        <v>4</v>
      </c>
      <c r="R79" s="8">
        <v>0</v>
      </c>
      <c r="S79" s="8">
        <v>2</v>
      </c>
      <c r="T79" s="8">
        <v>0</v>
      </c>
      <c r="U79" s="8">
        <v>66</v>
      </c>
      <c r="V79" s="8">
        <v>1</v>
      </c>
      <c r="W79" s="8">
        <v>0</v>
      </c>
      <c r="X79" s="8">
        <v>23</v>
      </c>
      <c r="Y79" s="8">
        <v>18</v>
      </c>
      <c r="Z79" s="8">
        <v>14</v>
      </c>
      <c r="AA79" s="8">
        <v>12</v>
      </c>
      <c r="AB79" s="8">
        <v>4</v>
      </c>
      <c r="AC79" s="8">
        <v>0</v>
      </c>
      <c r="AD79" s="8">
        <v>21</v>
      </c>
      <c r="AE79" s="8">
        <v>42</v>
      </c>
      <c r="AF79" s="8">
        <v>2</v>
      </c>
      <c r="AG79" s="8">
        <v>60</v>
      </c>
      <c r="AH79" s="8">
        <v>3</v>
      </c>
      <c r="AI79" s="8">
        <v>2</v>
      </c>
      <c r="AJ79" s="8">
        <v>14</v>
      </c>
      <c r="AK79" s="8">
        <v>53</v>
      </c>
      <c r="AL79" s="8">
        <v>0</v>
      </c>
      <c r="AM79" s="8">
        <v>0</v>
      </c>
      <c r="AN79" s="8">
        <v>67</v>
      </c>
      <c r="AO79" s="41">
        <f t="shared" si="39"/>
        <v>0.94029850746268662</v>
      </c>
      <c r="AP79" s="41">
        <f t="shared" si="40"/>
        <v>5.9701492537313432E-2</v>
      </c>
      <c r="AQ79" s="41">
        <f t="shared" si="41"/>
        <v>0</v>
      </c>
      <c r="AR79" s="41">
        <f t="shared" si="42"/>
        <v>1.4925373134328358E-2</v>
      </c>
      <c r="AS79" s="41">
        <f t="shared" si="43"/>
        <v>4.4776119402985072E-2</v>
      </c>
      <c r="AT79" s="41">
        <f t="shared" si="44"/>
        <v>0.13432835820895522</v>
      </c>
      <c r="AU79" s="41">
        <f t="shared" si="45"/>
        <v>0.20895522388059701</v>
      </c>
      <c r="AV79" s="41">
        <f t="shared" si="46"/>
        <v>8.9552238805970144E-2</v>
      </c>
      <c r="AW79" s="41">
        <f t="shared" si="47"/>
        <v>0.11940298507462686</v>
      </c>
      <c r="AX79" s="41">
        <f t="shared" si="48"/>
        <v>0.11940298507462686</v>
      </c>
      <c r="AY79" s="41">
        <f t="shared" si="49"/>
        <v>0.17910447761194029</v>
      </c>
      <c r="AZ79" s="41">
        <f t="shared" si="50"/>
        <v>5.9701492537313432E-2</v>
      </c>
      <c r="BA79" s="41">
        <f t="shared" si="51"/>
        <v>0</v>
      </c>
      <c r="BB79" s="41">
        <f t="shared" si="52"/>
        <v>2.9850746268656716E-2</v>
      </c>
      <c r="BC79" s="41">
        <f t="shared" si="53"/>
        <v>0</v>
      </c>
      <c r="BD79" s="41">
        <f t="shared" si="54"/>
        <v>0.9850746268656716</v>
      </c>
      <c r="BE79" s="41">
        <f t="shared" si="55"/>
        <v>1.4925373134328358E-2</v>
      </c>
      <c r="BF79" s="41">
        <f t="shared" si="56"/>
        <v>0</v>
      </c>
      <c r="BG79" s="41">
        <f t="shared" si="57"/>
        <v>0.34328358208955223</v>
      </c>
      <c r="BH79" s="41">
        <f t="shared" si="58"/>
        <v>0.26865671641791045</v>
      </c>
      <c r="BI79" s="41">
        <f t="shared" si="59"/>
        <v>0.20895522388059701</v>
      </c>
      <c r="BJ79" s="41">
        <f t="shared" si="60"/>
        <v>0.17910447761194029</v>
      </c>
      <c r="BK79" s="41">
        <f t="shared" si="61"/>
        <v>5.9701492537313432E-2</v>
      </c>
      <c r="BL79" s="41">
        <f t="shared" si="62"/>
        <v>0</v>
      </c>
      <c r="BM79" s="41">
        <f t="shared" si="63"/>
        <v>0.31343283582089554</v>
      </c>
      <c r="BN79" s="41">
        <f t="shared" si="64"/>
        <v>0.62686567164179108</v>
      </c>
      <c r="BO79" s="41">
        <f t="shared" si="65"/>
        <v>2.9850746268656716E-2</v>
      </c>
      <c r="BP79" s="41">
        <f t="shared" si="66"/>
        <v>0.89552238805970152</v>
      </c>
      <c r="BQ79" s="41">
        <f t="shared" si="67"/>
        <v>4.4776119402985072E-2</v>
      </c>
      <c r="BR79" s="41">
        <f t="shared" si="68"/>
        <v>2.9850746268656716E-2</v>
      </c>
      <c r="BS79" s="41">
        <f t="shared" si="69"/>
        <v>0.20895522388059701</v>
      </c>
      <c r="BT79" s="41">
        <f t="shared" si="70"/>
        <v>0.79104477611940294</v>
      </c>
      <c r="BU79" s="41">
        <f t="shared" si="71"/>
        <v>0</v>
      </c>
      <c r="BV79" s="41">
        <f t="shared" si="72"/>
        <v>0</v>
      </c>
      <c r="BW79" s="41">
        <f t="shared" si="73"/>
        <v>1</v>
      </c>
      <c r="BX79" s="41" t="str">
        <f t="shared" si="74"/>
        <v>2010Licensed practical nursesNova Scotia</v>
      </c>
      <c r="BY79" s="51">
        <f>VLOOKUP(BX79,'%workplace'!$A$1:$F$381,6,FALSE)</f>
        <v>3530</v>
      </c>
      <c r="BZ79" s="32">
        <f t="shared" si="75"/>
        <v>1.8980169971671387E-2</v>
      </c>
    </row>
    <row r="80" spans="1:78" s="8" customFormat="1" hidden="1" x14ac:dyDescent="0.2">
      <c r="A80" s="8" t="str">
        <f t="shared" si="38"/>
        <v>2010Licensed practical nursesNova ScotiaUnknown places of work</v>
      </c>
      <c r="B80" s="8" t="s">
        <v>3</v>
      </c>
      <c r="C80" s="8" t="s">
        <v>16</v>
      </c>
      <c r="D80" s="8" t="s">
        <v>49</v>
      </c>
      <c r="E80" s="8">
        <v>2010</v>
      </c>
      <c r="F80" s="8">
        <v>440</v>
      </c>
      <c r="G80" s="8">
        <v>24</v>
      </c>
      <c r="H80" s="8">
        <v>0</v>
      </c>
      <c r="I80" s="8">
        <v>26</v>
      </c>
      <c r="J80" s="8">
        <v>42</v>
      </c>
      <c r="K80" s="8">
        <v>58</v>
      </c>
      <c r="L80" s="8">
        <v>64</v>
      </c>
      <c r="M80" s="8">
        <v>73</v>
      </c>
      <c r="N80" s="8">
        <v>83</v>
      </c>
      <c r="O80" s="8">
        <v>66</v>
      </c>
      <c r="P80" s="8">
        <v>35</v>
      </c>
      <c r="Q80" s="8">
        <v>9</v>
      </c>
      <c r="R80" s="8">
        <v>4</v>
      </c>
      <c r="S80" s="8">
        <v>4</v>
      </c>
      <c r="T80" s="8">
        <v>0</v>
      </c>
      <c r="U80" s="8">
        <v>459</v>
      </c>
      <c r="V80" s="8">
        <v>5</v>
      </c>
      <c r="W80" s="8">
        <v>0</v>
      </c>
      <c r="X80" s="8">
        <v>207</v>
      </c>
      <c r="Y80" s="8">
        <v>173</v>
      </c>
      <c r="Z80" s="8">
        <v>73</v>
      </c>
      <c r="AA80" s="8">
        <v>11</v>
      </c>
      <c r="AB80" s="8">
        <v>5</v>
      </c>
      <c r="AC80" s="8">
        <v>19</v>
      </c>
      <c r="AD80" s="8">
        <v>40</v>
      </c>
      <c r="AE80" s="8">
        <v>400</v>
      </c>
      <c r="AF80" s="8">
        <v>2</v>
      </c>
      <c r="AG80" s="8">
        <v>437</v>
      </c>
      <c r="AH80" s="8">
        <v>4</v>
      </c>
      <c r="AI80" s="8">
        <v>2</v>
      </c>
      <c r="AJ80" s="8">
        <v>59</v>
      </c>
      <c r="AK80" s="8">
        <v>405</v>
      </c>
      <c r="AL80" s="8">
        <v>19</v>
      </c>
      <c r="AM80" s="8">
        <v>0</v>
      </c>
      <c r="AN80" s="8">
        <v>464</v>
      </c>
      <c r="AO80" s="41">
        <f t="shared" si="39"/>
        <v>0.94827586206896552</v>
      </c>
      <c r="AP80" s="41">
        <f t="shared" si="40"/>
        <v>5.1724137931034482E-2</v>
      </c>
      <c r="AQ80" s="41">
        <f t="shared" si="41"/>
        <v>0</v>
      </c>
      <c r="AR80" s="41">
        <f t="shared" si="42"/>
        <v>5.6034482758620691E-2</v>
      </c>
      <c r="AS80" s="41">
        <f t="shared" si="43"/>
        <v>9.0517241379310345E-2</v>
      </c>
      <c r="AT80" s="41">
        <f t="shared" si="44"/>
        <v>0.125</v>
      </c>
      <c r="AU80" s="41">
        <f t="shared" si="45"/>
        <v>0.13793103448275862</v>
      </c>
      <c r="AV80" s="41">
        <f t="shared" si="46"/>
        <v>0.15732758620689655</v>
      </c>
      <c r="AW80" s="41">
        <f t="shared" si="47"/>
        <v>0.1788793103448276</v>
      </c>
      <c r="AX80" s="41">
        <f t="shared" si="48"/>
        <v>0.14224137931034483</v>
      </c>
      <c r="AY80" s="41">
        <f t="shared" si="49"/>
        <v>7.5431034482758619E-2</v>
      </c>
      <c r="AZ80" s="41">
        <f t="shared" si="50"/>
        <v>1.9396551724137932E-2</v>
      </c>
      <c r="BA80" s="41">
        <f t="shared" si="51"/>
        <v>8.6206896551724137E-3</v>
      </c>
      <c r="BB80" s="41">
        <f t="shared" si="52"/>
        <v>8.6206896551724137E-3</v>
      </c>
      <c r="BC80" s="41">
        <f t="shared" si="53"/>
        <v>0</v>
      </c>
      <c r="BD80" s="41">
        <f t="shared" si="54"/>
        <v>0.98922413793103448</v>
      </c>
      <c r="BE80" s="41">
        <f t="shared" si="55"/>
        <v>1.0775862068965518E-2</v>
      </c>
      <c r="BF80" s="41">
        <f t="shared" si="56"/>
        <v>0</v>
      </c>
      <c r="BG80" s="41">
        <f t="shared" si="57"/>
        <v>0.44612068965517243</v>
      </c>
      <c r="BH80" s="41">
        <f t="shared" si="58"/>
        <v>0.37284482758620691</v>
      </c>
      <c r="BI80" s="41">
        <f t="shared" si="59"/>
        <v>0.15732758620689655</v>
      </c>
      <c r="BJ80" s="41">
        <f t="shared" si="60"/>
        <v>2.3706896551724137E-2</v>
      </c>
      <c r="BK80" s="41">
        <f t="shared" si="61"/>
        <v>1.0775862068965518E-2</v>
      </c>
      <c r="BL80" s="41">
        <f t="shared" si="62"/>
        <v>4.0948275862068964E-2</v>
      </c>
      <c r="BM80" s="41">
        <f t="shared" si="63"/>
        <v>8.6206896551724144E-2</v>
      </c>
      <c r="BN80" s="41">
        <f t="shared" si="64"/>
        <v>0.86206896551724133</v>
      </c>
      <c r="BO80" s="41">
        <f t="shared" si="65"/>
        <v>4.3103448275862068E-3</v>
      </c>
      <c r="BP80" s="41">
        <f t="shared" si="66"/>
        <v>0.94181034482758619</v>
      </c>
      <c r="BQ80" s="41">
        <f t="shared" si="67"/>
        <v>8.6206896551724137E-3</v>
      </c>
      <c r="BR80" s="41">
        <f t="shared" si="68"/>
        <v>4.3103448275862068E-3</v>
      </c>
      <c r="BS80" s="41">
        <f t="shared" si="69"/>
        <v>0.12715517241379309</v>
      </c>
      <c r="BT80" s="41">
        <f t="shared" si="70"/>
        <v>0.87284482758620685</v>
      </c>
      <c r="BU80" s="41">
        <f t="shared" si="71"/>
        <v>4.0948275862068964E-2</v>
      </c>
      <c r="BV80" s="41">
        <f t="shared" si="72"/>
        <v>0</v>
      </c>
      <c r="BW80" s="41">
        <f t="shared" si="73"/>
        <v>1</v>
      </c>
      <c r="BX80" s="41" t="str">
        <f t="shared" si="74"/>
        <v>2010Licensed practical nursesNova Scotia</v>
      </c>
      <c r="BY80" s="51">
        <f>VLOOKUP(BX80,'%workplace'!$A$1:$F$381,6,FALSE)</f>
        <v>3530</v>
      </c>
      <c r="BZ80" s="32">
        <f t="shared" si="75"/>
        <v>0.13144475920679888</v>
      </c>
    </row>
    <row r="81" spans="1:78" s="8" customFormat="1" hidden="1" x14ac:dyDescent="0.2">
      <c r="A81" s="8" t="str">
        <f t="shared" si="38"/>
        <v>2010Licensed practical nursesNew BrunswickAll places of work</v>
      </c>
      <c r="B81" s="8" t="s">
        <v>3</v>
      </c>
      <c r="C81" s="8" t="s">
        <v>17</v>
      </c>
      <c r="D81" s="8" t="s">
        <v>9</v>
      </c>
      <c r="E81" s="8">
        <v>2010</v>
      </c>
      <c r="F81" s="8">
        <v>2492</v>
      </c>
      <c r="G81" s="8">
        <v>310</v>
      </c>
      <c r="H81" s="8">
        <v>0</v>
      </c>
      <c r="I81" s="8">
        <v>240</v>
      </c>
      <c r="J81" s="8">
        <v>343</v>
      </c>
      <c r="K81" s="8">
        <v>364</v>
      </c>
      <c r="L81" s="8">
        <v>386</v>
      </c>
      <c r="M81" s="8">
        <v>444</v>
      </c>
      <c r="N81" s="8">
        <v>410</v>
      </c>
      <c r="O81" s="8">
        <v>329</v>
      </c>
      <c r="P81" s="8">
        <v>145</v>
      </c>
      <c r="Q81" s="8">
        <v>44</v>
      </c>
      <c r="R81" s="8">
        <v>5</v>
      </c>
      <c r="S81" s="8">
        <v>92</v>
      </c>
      <c r="T81" s="8">
        <v>0</v>
      </c>
      <c r="U81" s="8">
        <v>2788</v>
      </c>
      <c r="V81" s="8">
        <v>14</v>
      </c>
      <c r="W81" s="8">
        <v>0</v>
      </c>
      <c r="X81" s="8">
        <v>1522</v>
      </c>
      <c r="Y81" s="8">
        <v>884</v>
      </c>
      <c r="Z81" s="8">
        <v>396</v>
      </c>
      <c r="AA81" s="8">
        <v>0</v>
      </c>
      <c r="AB81" s="8">
        <v>52</v>
      </c>
      <c r="AC81" s="8">
        <v>4</v>
      </c>
      <c r="AD81" s="8">
        <v>228</v>
      </c>
      <c r="AE81" s="8">
        <v>2518</v>
      </c>
      <c r="AF81" s="8">
        <v>15</v>
      </c>
      <c r="AG81" s="8">
        <v>2627</v>
      </c>
      <c r="AH81" s="8">
        <v>117</v>
      </c>
      <c r="AI81" s="8">
        <v>0</v>
      </c>
      <c r="AJ81" s="8">
        <v>928</v>
      </c>
      <c r="AK81" s="8">
        <v>1874</v>
      </c>
      <c r="AL81" s="8">
        <v>43</v>
      </c>
      <c r="AM81" s="8">
        <v>0</v>
      </c>
      <c r="AN81" s="8">
        <v>2802</v>
      </c>
      <c r="AO81" s="41">
        <f t="shared" si="39"/>
        <v>0.88936473947180583</v>
      </c>
      <c r="AP81" s="41">
        <f t="shared" si="40"/>
        <v>0.11063526052819414</v>
      </c>
      <c r="AQ81" s="41">
        <f t="shared" si="41"/>
        <v>0</v>
      </c>
      <c r="AR81" s="41">
        <f t="shared" si="42"/>
        <v>8.5653104925053528E-2</v>
      </c>
      <c r="AS81" s="41">
        <f t="shared" si="43"/>
        <v>0.12241256245538901</v>
      </c>
      <c r="AT81" s="41">
        <f t="shared" si="44"/>
        <v>0.12990720913633119</v>
      </c>
      <c r="AU81" s="41">
        <f t="shared" si="45"/>
        <v>0.13775874375446109</v>
      </c>
      <c r="AV81" s="41">
        <f t="shared" si="46"/>
        <v>0.15845824411134904</v>
      </c>
      <c r="AW81" s="41">
        <f t="shared" si="47"/>
        <v>0.14632405424696646</v>
      </c>
      <c r="AX81" s="41">
        <f t="shared" si="48"/>
        <v>0.11741613133476088</v>
      </c>
      <c r="AY81" s="41">
        <f t="shared" si="49"/>
        <v>5.1748750892219843E-2</v>
      </c>
      <c r="AZ81" s="41">
        <f t="shared" si="50"/>
        <v>1.5703069236259814E-2</v>
      </c>
      <c r="BA81" s="41">
        <f t="shared" si="51"/>
        <v>1.7844396859386152E-3</v>
      </c>
      <c r="BB81" s="41">
        <f t="shared" si="52"/>
        <v>3.2833690221270521E-2</v>
      </c>
      <c r="BC81" s="41">
        <f t="shared" si="53"/>
        <v>0</v>
      </c>
      <c r="BD81" s="41">
        <f t="shared" si="54"/>
        <v>0.99500356887937191</v>
      </c>
      <c r="BE81" s="41">
        <f t="shared" si="55"/>
        <v>4.9964311206281229E-3</v>
      </c>
      <c r="BF81" s="41">
        <f t="shared" si="56"/>
        <v>0</v>
      </c>
      <c r="BG81" s="41">
        <f t="shared" si="57"/>
        <v>0.54318344039971445</v>
      </c>
      <c r="BH81" s="41">
        <f t="shared" si="58"/>
        <v>0.31548893647394716</v>
      </c>
      <c r="BI81" s="41">
        <f t="shared" si="59"/>
        <v>0.14132762312633834</v>
      </c>
      <c r="BJ81" s="41">
        <f t="shared" si="60"/>
        <v>0</v>
      </c>
      <c r="BK81" s="41">
        <f t="shared" si="61"/>
        <v>1.8558172733761598E-2</v>
      </c>
      <c r="BL81" s="41">
        <f t="shared" si="62"/>
        <v>1.4275517487508922E-3</v>
      </c>
      <c r="BM81" s="41">
        <f t="shared" si="63"/>
        <v>8.137044967880086E-2</v>
      </c>
      <c r="BN81" s="41">
        <f t="shared" si="64"/>
        <v>0.89864382583868663</v>
      </c>
      <c r="BO81" s="41">
        <f t="shared" si="65"/>
        <v>5.3533190578158455E-3</v>
      </c>
      <c r="BP81" s="41">
        <f t="shared" si="66"/>
        <v>0.93754461099214847</v>
      </c>
      <c r="BQ81" s="41">
        <f t="shared" si="67"/>
        <v>4.17558886509636E-2</v>
      </c>
      <c r="BR81" s="41">
        <f t="shared" si="68"/>
        <v>0</v>
      </c>
      <c r="BS81" s="41">
        <f t="shared" si="69"/>
        <v>0.33119200571020702</v>
      </c>
      <c r="BT81" s="41">
        <f t="shared" si="70"/>
        <v>0.66880799428979298</v>
      </c>
      <c r="BU81" s="41">
        <f t="shared" si="71"/>
        <v>1.5346181299072092E-2</v>
      </c>
      <c r="BV81" s="41">
        <f t="shared" si="72"/>
        <v>0</v>
      </c>
      <c r="BW81" s="41">
        <f t="shared" si="73"/>
        <v>1</v>
      </c>
      <c r="BX81" s="41" t="str">
        <f t="shared" si="74"/>
        <v>2010Licensed practical nursesNew Brunswick</v>
      </c>
      <c r="BY81" s="51">
        <f>VLOOKUP(BX81,'%workplace'!$A$1:$F$381,6,FALSE)</f>
        <v>2802</v>
      </c>
      <c r="BZ81" s="32">
        <f t="shared" si="75"/>
        <v>1</v>
      </c>
    </row>
    <row r="82" spans="1:78" s="8" customFormat="1" hidden="1" x14ac:dyDescent="0.2">
      <c r="A82" s="8" t="str">
        <f t="shared" si="38"/>
        <v>2010Licensed practical nursesNew BrunswickCommunity health</v>
      </c>
      <c r="B82" s="8" t="s">
        <v>3</v>
      </c>
      <c r="C82" s="8" t="s">
        <v>17</v>
      </c>
      <c r="D82" s="8" t="s">
        <v>11</v>
      </c>
      <c r="E82" s="8">
        <v>2010</v>
      </c>
      <c r="F82" s="8">
        <v>160</v>
      </c>
      <c r="G82" s="8">
        <v>12</v>
      </c>
      <c r="H82" s="8">
        <v>0</v>
      </c>
      <c r="I82" s="8">
        <v>8</v>
      </c>
      <c r="J82" s="8">
        <v>28</v>
      </c>
      <c r="K82" s="8">
        <v>19</v>
      </c>
      <c r="L82" s="8">
        <v>24</v>
      </c>
      <c r="M82" s="8">
        <v>29</v>
      </c>
      <c r="N82" s="8">
        <v>23</v>
      </c>
      <c r="O82" s="8">
        <v>16</v>
      </c>
      <c r="P82" s="8">
        <v>16</v>
      </c>
      <c r="Q82" s="8">
        <v>7</v>
      </c>
      <c r="R82" s="8">
        <v>2</v>
      </c>
      <c r="S82" s="8">
        <v>0</v>
      </c>
      <c r="T82" s="8">
        <v>0</v>
      </c>
      <c r="U82" s="8">
        <v>171</v>
      </c>
      <c r="V82" s="8">
        <v>1</v>
      </c>
      <c r="W82" s="8">
        <v>0</v>
      </c>
      <c r="X82" s="8">
        <v>89</v>
      </c>
      <c r="Y82" s="8">
        <v>62</v>
      </c>
      <c r="Z82" s="8">
        <v>21</v>
      </c>
      <c r="AA82" s="8">
        <v>0</v>
      </c>
      <c r="AB82" s="8">
        <v>2</v>
      </c>
      <c r="AC82" s="8">
        <v>1</v>
      </c>
      <c r="AD82" s="8">
        <v>30</v>
      </c>
      <c r="AE82" s="8">
        <v>139</v>
      </c>
      <c r="AF82" s="8">
        <v>6</v>
      </c>
      <c r="AG82" s="8">
        <v>139</v>
      </c>
      <c r="AH82" s="8">
        <v>12</v>
      </c>
      <c r="AI82" s="8">
        <v>0</v>
      </c>
      <c r="AJ82" s="8">
        <v>70</v>
      </c>
      <c r="AK82" s="8">
        <v>102</v>
      </c>
      <c r="AL82" s="8">
        <v>15</v>
      </c>
      <c r="AM82" s="8">
        <v>0</v>
      </c>
      <c r="AN82" s="8">
        <v>172</v>
      </c>
      <c r="AO82" s="41">
        <f t="shared" si="39"/>
        <v>0.93023255813953487</v>
      </c>
      <c r="AP82" s="41">
        <f t="shared" si="40"/>
        <v>6.9767441860465115E-2</v>
      </c>
      <c r="AQ82" s="41">
        <f t="shared" si="41"/>
        <v>0</v>
      </c>
      <c r="AR82" s="41">
        <f t="shared" si="42"/>
        <v>4.6511627906976744E-2</v>
      </c>
      <c r="AS82" s="41">
        <f t="shared" si="43"/>
        <v>0.16279069767441862</v>
      </c>
      <c r="AT82" s="41">
        <f t="shared" si="44"/>
        <v>0.11046511627906977</v>
      </c>
      <c r="AU82" s="41">
        <f t="shared" si="45"/>
        <v>0.13953488372093023</v>
      </c>
      <c r="AV82" s="41">
        <f t="shared" si="46"/>
        <v>0.16860465116279069</v>
      </c>
      <c r="AW82" s="41">
        <f t="shared" si="47"/>
        <v>0.13372093023255813</v>
      </c>
      <c r="AX82" s="41">
        <f t="shared" si="48"/>
        <v>9.3023255813953487E-2</v>
      </c>
      <c r="AY82" s="41">
        <f t="shared" si="49"/>
        <v>9.3023255813953487E-2</v>
      </c>
      <c r="AZ82" s="41">
        <f t="shared" si="50"/>
        <v>4.0697674418604654E-2</v>
      </c>
      <c r="BA82" s="41">
        <f t="shared" si="51"/>
        <v>1.1627906976744186E-2</v>
      </c>
      <c r="BB82" s="41">
        <f t="shared" si="52"/>
        <v>0</v>
      </c>
      <c r="BC82" s="41">
        <f t="shared" si="53"/>
        <v>0</v>
      </c>
      <c r="BD82" s="41">
        <f t="shared" si="54"/>
        <v>0.9941860465116279</v>
      </c>
      <c r="BE82" s="41">
        <f t="shared" si="55"/>
        <v>5.8139534883720929E-3</v>
      </c>
      <c r="BF82" s="41">
        <f t="shared" si="56"/>
        <v>0</v>
      </c>
      <c r="BG82" s="41">
        <f t="shared" si="57"/>
        <v>0.51744186046511631</v>
      </c>
      <c r="BH82" s="41">
        <f t="shared" si="58"/>
        <v>0.36046511627906974</v>
      </c>
      <c r="BI82" s="41">
        <f t="shared" si="59"/>
        <v>0.12209302325581395</v>
      </c>
      <c r="BJ82" s="41">
        <f t="shared" si="60"/>
        <v>0</v>
      </c>
      <c r="BK82" s="41">
        <f t="shared" si="61"/>
        <v>1.1627906976744186E-2</v>
      </c>
      <c r="BL82" s="41">
        <f t="shared" si="62"/>
        <v>5.8139534883720929E-3</v>
      </c>
      <c r="BM82" s="41">
        <f t="shared" si="63"/>
        <v>0.1744186046511628</v>
      </c>
      <c r="BN82" s="41">
        <f t="shared" si="64"/>
        <v>0.80813953488372092</v>
      </c>
      <c r="BO82" s="41">
        <f t="shared" si="65"/>
        <v>3.4883720930232558E-2</v>
      </c>
      <c r="BP82" s="41">
        <f t="shared" si="66"/>
        <v>0.80813953488372092</v>
      </c>
      <c r="BQ82" s="41">
        <f t="shared" si="67"/>
        <v>6.9767441860465115E-2</v>
      </c>
      <c r="BR82" s="41">
        <f t="shared" si="68"/>
        <v>0</v>
      </c>
      <c r="BS82" s="41">
        <f t="shared" si="69"/>
        <v>0.40697674418604651</v>
      </c>
      <c r="BT82" s="41">
        <f t="shared" si="70"/>
        <v>0.59302325581395354</v>
      </c>
      <c r="BU82" s="41">
        <f t="shared" si="71"/>
        <v>8.7209302325581398E-2</v>
      </c>
      <c r="BV82" s="41">
        <f t="shared" si="72"/>
        <v>0</v>
      </c>
      <c r="BW82" s="41">
        <f t="shared" si="73"/>
        <v>1</v>
      </c>
      <c r="BX82" s="41" t="str">
        <f t="shared" si="74"/>
        <v>2010Licensed practical nursesNew Brunswick</v>
      </c>
      <c r="BY82" s="51">
        <f>VLOOKUP(BX82,'%workplace'!$A$1:$F$381,6,FALSE)</f>
        <v>2802</v>
      </c>
      <c r="BZ82" s="32">
        <f t="shared" si="75"/>
        <v>6.1384725196288369E-2</v>
      </c>
    </row>
    <row r="83" spans="1:78" s="8" customFormat="1" hidden="1" x14ac:dyDescent="0.2">
      <c r="A83" s="8" t="str">
        <f t="shared" si="38"/>
        <v>2010Licensed practical nursesNew BrunswickNursing home/long-term care</v>
      </c>
      <c r="B83" s="8" t="s">
        <v>3</v>
      </c>
      <c r="C83" s="8" t="s">
        <v>17</v>
      </c>
      <c r="D83" s="8" t="s">
        <v>12</v>
      </c>
      <c r="E83" s="8">
        <v>2010</v>
      </c>
      <c r="F83" s="8">
        <v>967</v>
      </c>
      <c r="G83" s="8">
        <v>88</v>
      </c>
      <c r="H83" s="8">
        <v>0</v>
      </c>
      <c r="I83" s="8">
        <v>85</v>
      </c>
      <c r="J83" s="8">
        <v>108</v>
      </c>
      <c r="K83" s="8">
        <v>125</v>
      </c>
      <c r="L83" s="8">
        <v>140</v>
      </c>
      <c r="M83" s="8">
        <v>177</v>
      </c>
      <c r="N83" s="8">
        <v>191</v>
      </c>
      <c r="O83" s="8">
        <v>134</v>
      </c>
      <c r="P83" s="8">
        <v>57</v>
      </c>
      <c r="Q83" s="8">
        <v>13</v>
      </c>
      <c r="R83" s="8">
        <v>3</v>
      </c>
      <c r="S83" s="8">
        <v>22</v>
      </c>
      <c r="T83" s="8">
        <v>0</v>
      </c>
      <c r="U83" s="8">
        <v>1048</v>
      </c>
      <c r="V83" s="8">
        <v>7</v>
      </c>
      <c r="W83" s="8">
        <v>0</v>
      </c>
      <c r="X83" s="8">
        <v>606</v>
      </c>
      <c r="Y83" s="8">
        <v>306</v>
      </c>
      <c r="Z83" s="8">
        <v>143</v>
      </c>
      <c r="AA83" s="8">
        <v>0</v>
      </c>
      <c r="AB83" s="8">
        <v>49</v>
      </c>
      <c r="AC83" s="8">
        <v>3</v>
      </c>
      <c r="AD83" s="8">
        <v>35</v>
      </c>
      <c r="AE83" s="8">
        <v>968</v>
      </c>
      <c r="AF83" s="8">
        <v>0</v>
      </c>
      <c r="AG83" s="8">
        <v>1052</v>
      </c>
      <c r="AH83" s="8">
        <v>1</v>
      </c>
      <c r="AI83" s="8">
        <v>0</v>
      </c>
      <c r="AJ83" s="8">
        <v>517</v>
      </c>
      <c r="AK83" s="8">
        <v>538</v>
      </c>
      <c r="AL83" s="8">
        <v>2</v>
      </c>
      <c r="AM83" s="8">
        <v>0</v>
      </c>
      <c r="AN83" s="8">
        <v>1055</v>
      </c>
      <c r="AO83" s="41">
        <f t="shared" si="39"/>
        <v>0.91658767772511851</v>
      </c>
      <c r="AP83" s="41">
        <f t="shared" si="40"/>
        <v>8.3412322274881517E-2</v>
      </c>
      <c r="AQ83" s="41">
        <f t="shared" si="41"/>
        <v>0</v>
      </c>
      <c r="AR83" s="41">
        <f t="shared" si="42"/>
        <v>8.0568720379146919E-2</v>
      </c>
      <c r="AS83" s="41">
        <f t="shared" si="43"/>
        <v>0.1023696682464455</v>
      </c>
      <c r="AT83" s="41">
        <f t="shared" si="44"/>
        <v>0.11848341232227488</v>
      </c>
      <c r="AU83" s="41">
        <f t="shared" si="45"/>
        <v>0.13270142180094788</v>
      </c>
      <c r="AV83" s="41">
        <f t="shared" si="46"/>
        <v>0.16777251184834124</v>
      </c>
      <c r="AW83" s="41">
        <f t="shared" si="47"/>
        <v>0.18104265402843603</v>
      </c>
      <c r="AX83" s="41">
        <f t="shared" si="48"/>
        <v>0.12701421800947868</v>
      </c>
      <c r="AY83" s="41">
        <f t="shared" si="49"/>
        <v>5.4028436018957349E-2</v>
      </c>
      <c r="AZ83" s="41">
        <f t="shared" si="50"/>
        <v>1.2322274881516588E-2</v>
      </c>
      <c r="BA83" s="41">
        <f t="shared" si="51"/>
        <v>2.843601895734597E-3</v>
      </c>
      <c r="BB83" s="41">
        <f t="shared" si="52"/>
        <v>2.0853080568720379E-2</v>
      </c>
      <c r="BC83" s="41">
        <f t="shared" si="53"/>
        <v>0</v>
      </c>
      <c r="BD83" s="41">
        <f t="shared" si="54"/>
        <v>0.99336492890995265</v>
      </c>
      <c r="BE83" s="41">
        <f t="shared" si="55"/>
        <v>6.6350710900473934E-3</v>
      </c>
      <c r="BF83" s="41">
        <f t="shared" si="56"/>
        <v>0</v>
      </c>
      <c r="BG83" s="41">
        <f t="shared" si="57"/>
        <v>0.57440758293838867</v>
      </c>
      <c r="BH83" s="41">
        <f t="shared" si="58"/>
        <v>0.29004739336492891</v>
      </c>
      <c r="BI83" s="41">
        <f t="shared" si="59"/>
        <v>0.13554502369668248</v>
      </c>
      <c r="BJ83" s="41">
        <f t="shared" si="60"/>
        <v>0</v>
      </c>
      <c r="BK83" s="41">
        <f t="shared" si="61"/>
        <v>4.6445497630331754E-2</v>
      </c>
      <c r="BL83" s="41">
        <f t="shared" si="62"/>
        <v>2.843601895734597E-3</v>
      </c>
      <c r="BM83" s="41">
        <f t="shared" si="63"/>
        <v>3.3175355450236969E-2</v>
      </c>
      <c r="BN83" s="41">
        <f t="shared" si="64"/>
        <v>0.91753554502369672</v>
      </c>
      <c r="BO83" s="41">
        <f t="shared" si="65"/>
        <v>0</v>
      </c>
      <c r="BP83" s="41">
        <f t="shared" si="66"/>
        <v>0.99715639810426537</v>
      </c>
      <c r="BQ83" s="41">
        <f t="shared" si="67"/>
        <v>9.4786729857819908E-4</v>
      </c>
      <c r="BR83" s="41">
        <f t="shared" si="68"/>
        <v>0</v>
      </c>
      <c r="BS83" s="41">
        <f t="shared" si="69"/>
        <v>0.49004739336492892</v>
      </c>
      <c r="BT83" s="41">
        <f t="shared" si="70"/>
        <v>0.50995260663507114</v>
      </c>
      <c r="BU83" s="41">
        <f t="shared" si="71"/>
        <v>1.8957345971563982E-3</v>
      </c>
      <c r="BV83" s="41">
        <f t="shared" si="72"/>
        <v>0</v>
      </c>
      <c r="BW83" s="41">
        <f t="shared" si="73"/>
        <v>1</v>
      </c>
      <c r="BX83" s="41" t="str">
        <f t="shared" si="74"/>
        <v>2010Licensed practical nursesNew Brunswick</v>
      </c>
      <c r="BY83" s="51">
        <f>VLOOKUP(BX83,'%workplace'!$A$1:$F$381,6,FALSE)</f>
        <v>2802</v>
      </c>
      <c r="BZ83" s="32">
        <f t="shared" si="75"/>
        <v>0.37651677373304782</v>
      </c>
    </row>
    <row r="84" spans="1:78" s="8" customFormat="1" hidden="1" x14ac:dyDescent="0.2">
      <c r="A84" s="8" t="str">
        <f t="shared" si="38"/>
        <v>2010Licensed practical nursesNew BrunswickHospital</v>
      </c>
      <c r="B84" s="8" t="s">
        <v>3</v>
      </c>
      <c r="C84" s="8" t="s">
        <v>17</v>
      </c>
      <c r="D84" s="8" t="s">
        <v>10</v>
      </c>
      <c r="E84" s="8">
        <v>2010</v>
      </c>
      <c r="F84" s="8">
        <v>1347</v>
      </c>
      <c r="G84" s="8">
        <v>205</v>
      </c>
      <c r="H84" s="8">
        <v>0</v>
      </c>
      <c r="I84" s="8">
        <v>146</v>
      </c>
      <c r="J84" s="8">
        <v>206</v>
      </c>
      <c r="K84" s="8">
        <v>217</v>
      </c>
      <c r="L84" s="8">
        <v>218</v>
      </c>
      <c r="M84" s="8">
        <v>233</v>
      </c>
      <c r="N84" s="8">
        <v>194</v>
      </c>
      <c r="O84" s="8">
        <v>176</v>
      </c>
      <c r="P84" s="8">
        <v>69</v>
      </c>
      <c r="Q84" s="8">
        <v>24</v>
      </c>
      <c r="R84" s="8">
        <v>0</v>
      </c>
      <c r="S84" s="8">
        <v>69</v>
      </c>
      <c r="T84" s="8">
        <v>0</v>
      </c>
      <c r="U84" s="8">
        <v>1546</v>
      </c>
      <c r="V84" s="8">
        <v>6</v>
      </c>
      <c r="W84" s="8">
        <v>0</v>
      </c>
      <c r="X84" s="8">
        <v>811</v>
      </c>
      <c r="Y84" s="8">
        <v>510</v>
      </c>
      <c r="Z84" s="8">
        <v>231</v>
      </c>
      <c r="AA84" s="8">
        <v>0</v>
      </c>
      <c r="AB84" s="8">
        <v>1</v>
      </c>
      <c r="AC84" s="8">
        <v>0</v>
      </c>
      <c r="AD84" s="8">
        <v>145</v>
      </c>
      <c r="AE84" s="8">
        <v>1406</v>
      </c>
      <c r="AF84" s="8">
        <v>8</v>
      </c>
      <c r="AG84" s="8">
        <v>1430</v>
      </c>
      <c r="AH84" s="8">
        <v>89</v>
      </c>
      <c r="AI84" s="8">
        <v>0</v>
      </c>
      <c r="AJ84" s="8">
        <v>337</v>
      </c>
      <c r="AK84" s="8">
        <v>1215</v>
      </c>
      <c r="AL84" s="8">
        <v>25</v>
      </c>
      <c r="AM84" s="8">
        <v>0</v>
      </c>
      <c r="AN84" s="8">
        <v>1552</v>
      </c>
      <c r="AO84" s="41">
        <f t="shared" si="39"/>
        <v>0.86791237113402064</v>
      </c>
      <c r="AP84" s="41">
        <f t="shared" si="40"/>
        <v>0.13208762886597938</v>
      </c>
      <c r="AQ84" s="41">
        <f t="shared" si="41"/>
        <v>0</v>
      </c>
      <c r="AR84" s="41">
        <f t="shared" si="42"/>
        <v>9.4072164948453607E-2</v>
      </c>
      <c r="AS84" s="41">
        <f t="shared" si="43"/>
        <v>0.1327319587628866</v>
      </c>
      <c r="AT84" s="41">
        <f t="shared" si="44"/>
        <v>0.13981958762886598</v>
      </c>
      <c r="AU84" s="41">
        <f t="shared" si="45"/>
        <v>0.1404639175257732</v>
      </c>
      <c r="AV84" s="41">
        <f t="shared" si="46"/>
        <v>0.15012886597938144</v>
      </c>
      <c r="AW84" s="41">
        <f t="shared" si="47"/>
        <v>0.125</v>
      </c>
      <c r="AX84" s="41">
        <f t="shared" si="48"/>
        <v>0.1134020618556701</v>
      </c>
      <c r="AY84" s="41">
        <f t="shared" si="49"/>
        <v>4.445876288659794E-2</v>
      </c>
      <c r="AZ84" s="41">
        <f t="shared" si="50"/>
        <v>1.5463917525773196E-2</v>
      </c>
      <c r="BA84" s="41">
        <f t="shared" si="51"/>
        <v>0</v>
      </c>
      <c r="BB84" s="41">
        <f t="shared" si="52"/>
        <v>4.445876288659794E-2</v>
      </c>
      <c r="BC84" s="41">
        <f t="shared" si="53"/>
        <v>0</v>
      </c>
      <c r="BD84" s="41">
        <f t="shared" si="54"/>
        <v>0.99613402061855671</v>
      </c>
      <c r="BE84" s="41">
        <f t="shared" si="55"/>
        <v>3.8659793814432991E-3</v>
      </c>
      <c r="BF84" s="41">
        <f t="shared" si="56"/>
        <v>0</v>
      </c>
      <c r="BG84" s="41">
        <f t="shared" si="57"/>
        <v>0.52255154639175261</v>
      </c>
      <c r="BH84" s="41">
        <f t="shared" si="58"/>
        <v>0.32860824742268041</v>
      </c>
      <c r="BI84" s="41">
        <f t="shared" si="59"/>
        <v>0.14884020618556701</v>
      </c>
      <c r="BJ84" s="41">
        <f t="shared" si="60"/>
        <v>0</v>
      </c>
      <c r="BK84" s="41">
        <f t="shared" si="61"/>
        <v>6.4432989690721648E-4</v>
      </c>
      <c r="BL84" s="41">
        <f t="shared" si="62"/>
        <v>0</v>
      </c>
      <c r="BM84" s="41">
        <f t="shared" si="63"/>
        <v>9.3427835051546393E-2</v>
      </c>
      <c r="BN84" s="41">
        <f t="shared" si="64"/>
        <v>0.90592783505154639</v>
      </c>
      <c r="BO84" s="41">
        <f t="shared" si="65"/>
        <v>5.1546391752577319E-3</v>
      </c>
      <c r="BP84" s="41">
        <f t="shared" si="66"/>
        <v>0.92139175257731953</v>
      </c>
      <c r="BQ84" s="41">
        <f t="shared" si="67"/>
        <v>5.7345360824742266E-2</v>
      </c>
      <c r="BR84" s="41">
        <f t="shared" si="68"/>
        <v>0</v>
      </c>
      <c r="BS84" s="41">
        <f t="shared" si="69"/>
        <v>0.21713917525773196</v>
      </c>
      <c r="BT84" s="41">
        <f t="shared" si="70"/>
        <v>0.78286082474226804</v>
      </c>
      <c r="BU84" s="41">
        <f t="shared" si="71"/>
        <v>1.6108247422680411E-2</v>
      </c>
      <c r="BV84" s="41">
        <f t="shared" si="72"/>
        <v>0</v>
      </c>
      <c r="BW84" s="41">
        <f t="shared" si="73"/>
        <v>1</v>
      </c>
      <c r="BX84" s="41" t="str">
        <f t="shared" si="74"/>
        <v>2010Licensed practical nursesNew Brunswick</v>
      </c>
      <c r="BY84" s="51">
        <f>VLOOKUP(BX84,'%workplace'!$A$1:$F$381,6,FALSE)</f>
        <v>2802</v>
      </c>
      <c r="BZ84" s="32">
        <f t="shared" si="75"/>
        <v>0.55389007851534622</v>
      </c>
    </row>
    <row r="85" spans="1:78" s="8" customFormat="1" hidden="1" x14ac:dyDescent="0.2">
      <c r="A85" s="8" t="str">
        <f t="shared" si="38"/>
        <v>2010Licensed practical nursesNew BrunswickOther places of work</v>
      </c>
      <c r="B85" s="8" t="s">
        <v>3</v>
      </c>
      <c r="C85" s="8" t="s">
        <v>17</v>
      </c>
      <c r="D85" s="8" t="s">
        <v>13</v>
      </c>
      <c r="E85" s="8">
        <v>2010</v>
      </c>
      <c r="F85" s="8">
        <v>18</v>
      </c>
      <c r="G85" s="8">
        <v>5</v>
      </c>
      <c r="H85" s="8">
        <v>0</v>
      </c>
      <c r="I85" s="8">
        <v>1</v>
      </c>
      <c r="J85" s="8">
        <v>1</v>
      </c>
      <c r="K85" s="8">
        <v>3</v>
      </c>
      <c r="L85" s="8">
        <v>4</v>
      </c>
      <c r="M85" s="8">
        <v>5</v>
      </c>
      <c r="N85" s="8">
        <v>2</v>
      </c>
      <c r="O85" s="8">
        <v>3</v>
      </c>
      <c r="P85" s="8">
        <v>3</v>
      </c>
      <c r="Q85" s="8">
        <v>0</v>
      </c>
      <c r="R85" s="8">
        <v>0</v>
      </c>
      <c r="S85" s="8">
        <v>1</v>
      </c>
      <c r="T85" s="8">
        <v>0</v>
      </c>
      <c r="U85" s="8">
        <v>23</v>
      </c>
      <c r="V85" s="8">
        <v>0</v>
      </c>
      <c r="W85" s="8">
        <v>0</v>
      </c>
      <c r="X85" s="8">
        <v>16</v>
      </c>
      <c r="Y85" s="8">
        <v>6</v>
      </c>
      <c r="Z85" s="8">
        <v>1</v>
      </c>
      <c r="AA85" s="8">
        <v>0</v>
      </c>
      <c r="AB85" s="8">
        <v>0</v>
      </c>
      <c r="AC85" s="8">
        <v>0</v>
      </c>
      <c r="AD85" s="8">
        <v>18</v>
      </c>
      <c r="AE85" s="8">
        <v>5</v>
      </c>
      <c r="AF85" s="8">
        <v>1</v>
      </c>
      <c r="AG85" s="8">
        <v>6</v>
      </c>
      <c r="AH85" s="8">
        <v>15</v>
      </c>
      <c r="AI85" s="8">
        <v>0</v>
      </c>
      <c r="AJ85" s="8">
        <v>4</v>
      </c>
      <c r="AK85" s="8">
        <v>19</v>
      </c>
      <c r="AL85" s="8">
        <v>1</v>
      </c>
      <c r="AM85" s="8">
        <v>0</v>
      </c>
      <c r="AN85" s="8">
        <v>23</v>
      </c>
      <c r="AO85" s="41">
        <f t="shared" si="39"/>
        <v>0.78260869565217395</v>
      </c>
      <c r="AP85" s="41">
        <f t="shared" si="40"/>
        <v>0.21739130434782608</v>
      </c>
      <c r="AQ85" s="41">
        <f t="shared" si="41"/>
        <v>0</v>
      </c>
      <c r="AR85" s="41">
        <f t="shared" si="42"/>
        <v>4.3478260869565216E-2</v>
      </c>
      <c r="AS85" s="41">
        <f t="shared" si="43"/>
        <v>4.3478260869565216E-2</v>
      </c>
      <c r="AT85" s="41">
        <f t="shared" si="44"/>
        <v>0.13043478260869565</v>
      </c>
      <c r="AU85" s="41">
        <f t="shared" si="45"/>
        <v>0.17391304347826086</v>
      </c>
      <c r="AV85" s="41">
        <f t="shared" si="46"/>
        <v>0.21739130434782608</v>
      </c>
      <c r="AW85" s="41">
        <f t="shared" si="47"/>
        <v>8.6956521739130432E-2</v>
      </c>
      <c r="AX85" s="41">
        <f t="shared" si="48"/>
        <v>0.13043478260869565</v>
      </c>
      <c r="AY85" s="41">
        <f t="shared" si="49"/>
        <v>0.13043478260869565</v>
      </c>
      <c r="AZ85" s="41">
        <f t="shared" si="50"/>
        <v>0</v>
      </c>
      <c r="BA85" s="41">
        <f t="shared" si="51"/>
        <v>0</v>
      </c>
      <c r="BB85" s="41">
        <f t="shared" si="52"/>
        <v>4.3478260869565216E-2</v>
      </c>
      <c r="BC85" s="41">
        <f t="shared" si="53"/>
        <v>0</v>
      </c>
      <c r="BD85" s="41">
        <f t="shared" si="54"/>
        <v>1</v>
      </c>
      <c r="BE85" s="41">
        <f t="shared" si="55"/>
        <v>0</v>
      </c>
      <c r="BF85" s="41">
        <f t="shared" si="56"/>
        <v>0</v>
      </c>
      <c r="BG85" s="41">
        <f t="shared" si="57"/>
        <v>0.69565217391304346</v>
      </c>
      <c r="BH85" s="41">
        <f t="shared" si="58"/>
        <v>0.2608695652173913</v>
      </c>
      <c r="BI85" s="41">
        <f t="shared" si="59"/>
        <v>4.3478260869565216E-2</v>
      </c>
      <c r="BJ85" s="41">
        <f t="shared" si="60"/>
        <v>0</v>
      </c>
      <c r="BK85" s="41">
        <f t="shared" si="61"/>
        <v>0</v>
      </c>
      <c r="BL85" s="41">
        <f t="shared" si="62"/>
        <v>0</v>
      </c>
      <c r="BM85" s="41">
        <f t="shared" si="63"/>
        <v>0.78260869565217395</v>
      </c>
      <c r="BN85" s="41">
        <f t="shared" si="64"/>
        <v>0.21739130434782608</v>
      </c>
      <c r="BO85" s="41">
        <f t="shared" si="65"/>
        <v>4.3478260869565216E-2</v>
      </c>
      <c r="BP85" s="41">
        <f t="shared" si="66"/>
        <v>0.2608695652173913</v>
      </c>
      <c r="BQ85" s="41">
        <f t="shared" si="67"/>
        <v>0.65217391304347827</v>
      </c>
      <c r="BR85" s="41">
        <f t="shared" si="68"/>
        <v>0</v>
      </c>
      <c r="BS85" s="41">
        <f t="shared" si="69"/>
        <v>0.17391304347826086</v>
      </c>
      <c r="BT85" s="41">
        <f t="shared" si="70"/>
        <v>0.82608695652173914</v>
      </c>
      <c r="BU85" s="41">
        <f t="shared" si="71"/>
        <v>4.3478260869565216E-2</v>
      </c>
      <c r="BV85" s="41">
        <f t="shared" si="72"/>
        <v>0</v>
      </c>
      <c r="BW85" s="41">
        <f t="shared" si="73"/>
        <v>1</v>
      </c>
      <c r="BX85" s="41" t="str">
        <f t="shared" si="74"/>
        <v>2010Licensed practical nursesNew Brunswick</v>
      </c>
      <c r="BY85" s="51">
        <f>VLOOKUP(BX85,'%workplace'!$A$1:$F$381,6,FALSE)</f>
        <v>2802</v>
      </c>
      <c r="BZ85" s="32">
        <f t="shared" si="75"/>
        <v>8.2084225553176304E-3</v>
      </c>
    </row>
    <row r="86" spans="1:78" s="8" customFormat="1" hidden="1" x14ac:dyDescent="0.2">
      <c r="A86" s="8" t="str">
        <f t="shared" si="38"/>
        <v>2010Licensed practical nursesQuebecAll places of work</v>
      </c>
      <c r="B86" s="8" t="s">
        <v>3</v>
      </c>
      <c r="C86" s="8" t="s">
        <v>18</v>
      </c>
      <c r="D86" s="8" t="s">
        <v>9</v>
      </c>
      <c r="E86" s="8">
        <v>2010</v>
      </c>
      <c r="F86" s="8">
        <v>18425</v>
      </c>
      <c r="G86" s="8">
        <v>1819</v>
      </c>
      <c r="H86" s="8">
        <v>0</v>
      </c>
      <c r="I86" s="8">
        <v>2404</v>
      </c>
      <c r="J86" s="8">
        <v>2592</v>
      </c>
      <c r="K86" s="8">
        <v>2736</v>
      </c>
      <c r="L86" s="8">
        <v>2748</v>
      </c>
      <c r="M86" s="8">
        <v>2864</v>
      </c>
      <c r="N86" s="8">
        <v>3071</v>
      </c>
      <c r="O86" s="8">
        <v>1831</v>
      </c>
      <c r="P86" s="8">
        <v>671</v>
      </c>
      <c r="Q86" s="8">
        <v>147</v>
      </c>
      <c r="R86" s="8">
        <v>32</v>
      </c>
      <c r="S86" s="8">
        <v>1148</v>
      </c>
      <c r="T86" s="8">
        <v>0</v>
      </c>
      <c r="U86" s="8">
        <v>20244</v>
      </c>
      <c r="V86" s="8">
        <v>0</v>
      </c>
      <c r="W86" s="8">
        <v>0</v>
      </c>
      <c r="X86" s="8">
        <v>7944</v>
      </c>
      <c r="Y86" s="8">
        <v>9691</v>
      </c>
      <c r="Z86" s="8">
        <v>2609</v>
      </c>
      <c r="AA86" s="8">
        <v>0</v>
      </c>
      <c r="AB86" s="8">
        <v>0</v>
      </c>
      <c r="AC86" s="8">
        <v>42</v>
      </c>
      <c r="AD86" s="8">
        <v>574</v>
      </c>
      <c r="AE86" s="8">
        <v>19628</v>
      </c>
      <c r="AF86" s="8">
        <v>109</v>
      </c>
      <c r="AG86" s="8">
        <v>19887</v>
      </c>
      <c r="AH86" s="8">
        <v>223</v>
      </c>
      <c r="AI86" s="8">
        <v>0</v>
      </c>
      <c r="AJ86" s="8">
        <v>3038</v>
      </c>
      <c r="AK86" s="8">
        <v>17206</v>
      </c>
      <c r="AL86" s="8">
        <v>25</v>
      </c>
      <c r="AM86" s="8">
        <v>0</v>
      </c>
      <c r="AN86" s="8">
        <v>20244</v>
      </c>
      <c r="AO86" s="41">
        <f t="shared" si="39"/>
        <v>0.91014621616281366</v>
      </c>
      <c r="AP86" s="41">
        <f t="shared" si="40"/>
        <v>8.9853783837186327E-2</v>
      </c>
      <c r="AQ86" s="41">
        <f t="shared" si="41"/>
        <v>0</v>
      </c>
      <c r="AR86" s="41">
        <f t="shared" si="42"/>
        <v>0.11875123493380754</v>
      </c>
      <c r="AS86" s="41">
        <f t="shared" si="43"/>
        <v>0.12803793716656786</v>
      </c>
      <c r="AT86" s="41">
        <f t="shared" si="44"/>
        <v>0.13515115589804386</v>
      </c>
      <c r="AU86" s="41">
        <f t="shared" si="45"/>
        <v>0.13574392412566685</v>
      </c>
      <c r="AV86" s="41">
        <f t="shared" si="46"/>
        <v>0.14147401699268919</v>
      </c>
      <c r="AW86" s="41">
        <f t="shared" si="47"/>
        <v>0.15169926891918592</v>
      </c>
      <c r="AX86" s="41">
        <f t="shared" si="48"/>
        <v>9.0446552064809324E-2</v>
      </c>
      <c r="AY86" s="41">
        <f t="shared" si="49"/>
        <v>3.314562339458605E-2</v>
      </c>
      <c r="AZ86" s="41">
        <f t="shared" si="50"/>
        <v>7.261410788381743E-3</v>
      </c>
      <c r="BA86" s="41">
        <f t="shared" si="51"/>
        <v>1.5807152736613318E-3</v>
      </c>
      <c r="BB86" s="41">
        <f t="shared" si="52"/>
        <v>5.6708160442600276E-2</v>
      </c>
      <c r="BC86" s="41">
        <f t="shared" si="53"/>
        <v>0</v>
      </c>
      <c r="BD86" s="41">
        <f t="shared" si="54"/>
        <v>1</v>
      </c>
      <c r="BE86" s="41">
        <f t="shared" si="55"/>
        <v>0</v>
      </c>
      <c r="BF86" s="41">
        <f t="shared" si="56"/>
        <v>0</v>
      </c>
      <c r="BG86" s="41">
        <f t="shared" si="57"/>
        <v>0.3924125666864256</v>
      </c>
      <c r="BH86" s="41">
        <f t="shared" si="58"/>
        <v>0.47870974115787396</v>
      </c>
      <c r="BI86" s="41">
        <f t="shared" si="59"/>
        <v>0.12887769215570044</v>
      </c>
      <c r="BJ86" s="41">
        <f t="shared" si="60"/>
        <v>0</v>
      </c>
      <c r="BK86" s="41">
        <f t="shared" si="61"/>
        <v>0</v>
      </c>
      <c r="BL86" s="41">
        <f t="shared" si="62"/>
        <v>2.0746887966804979E-3</v>
      </c>
      <c r="BM86" s="41">
        <f t="shared" si="63"/>
        <v>2.8354080221300138E-2</v>
      </c>
      <c r="BN86" s="41">
        <f t="shared" si="64"/>
        <v>0.96957123098201936</v>
      </c>
      <c r="BO86" s="41">
        <f t="shared" si="65"/>
        <v>5.3843114009089112E-3</v>
      </c>
      <c r="BP86" s="41">
        <f t="shared" si="66"/>
        <v>0.98236514522821572</v>
      </c>
      <c r="BQ86" s="41">
        <f t="shared" si="67"/>
        <v>1.1015609563327406E-2</v>
      </c>
      <c r="BR86" s="41">
        <f t="shared" si="68"/>
        <v>0</v>
      </c>
      <c r="BS86" s="41">
        <f t="shared" si="69"/>
        <v>0.15006915629322268</v>
      </c>
      <c r="BT86" s="41">
        <f t="shared" si="70"/>
        <v>0.84993084370677729</v>
      </c>
      <c r="BU86" s="41">
        <f t="shared" si="71"/>
        <v>1.2349338075479154E-3</v>
      </c>
      <c r="BV86" s="41">
        <f t="shared" si="72"/>
        <v>0</v>
      </c>
      <c r="BW86" s="41">
        <f t="shared" si="73"/>
        <v>1</v>
      </c>
      <c r="BX86" s="41" t="str">
        <f t="shared" si="74"/>
        <v>2010Licensed practical nursesQuebec</v>
      </c>
      <c r="BY86" s="51">
        <f>VLOOKUP(BX86,'%workplace'!$A$1:$F$381,6,FALSE)</f>
        <v>20244</v>
      </c>
      <c r="BZ86" s="32">
        <f t="shared" si="75"/>
        <v>1</v>
      </c>
    </row>
    <row r="87" spans="1:78" s="8" customFormat="1" hidden="1" x14ac:dyDescent="0.2">
      <c r="A87" s="8" t="str">
        <f t="shared" si="38"/>
        <v>2010Licensed practical nursesQuebecCommunity health</v>
      </c>
      <c r="B87" s="8" t="s">
        <v>3</v>
      </c>
      <c r="C87" s="8" t="s">
        <v>18</v>
      </c>
      <c r="D87" s="8" t="s">
        <v>11</v>
      </c>
      <c r="E87" s="8">
        <v>2010</v>
      </c>
      <c r="F87" s="8">
        <v>564</v>
      </c>
      <c r="G87" s="8">
        <v>48</v>
      </c>
      <c r="H87" s="8">
        <v>0</v>
      </c>
      <c r="I87" s="8">
        <v>66</v>
      </c>
      <c r="J87" s="8">
        <v>89</v>
      </c>
      <c r="K87" s="8">
        <v>87</v>
      </c>
      <c r="L87" s="8">
        <v>91</v>
      </c>
      <c r="M87" s="8">
        <v>79</v>
      </c>
      <c r="N87" s="8">
        <v>81</v>
      </c>
      <c r="O87" s="8">
        <v>59</v>
      </c>
      <c r="P87" s="8">
        <v>32</v>
      </c>
      <c r="Q87" s="8">
        <v>11</v>
      </c>
      <c r="R87" s="8">
        <v>4</v>
      </c>
      <c r="S87" s="8">
        <v>13</v>
      </c>
      <c r="T87" s="8">
        <v>0</v>
      </c>
      <c r="U87" s="8">
        <v>612</v>
      </c>
      <c r="V87" s="8">
        <v>0</v>
      </c>
      <c r="W87" s="8">
        <v>0</v>
      </c>
      <c r="X87" s="8">
        <v>276</v>
      </c>
      <c r="Y87" s="8">
        <v>269</v>
      </c>
      <c r="Z87" s="8">
        <v>67</v>
      </c>
      <c r="AA87" s="8">
        <v>0</v>
      </c>
      <c r="AB87" s="8">
        <v>0</v>
      </c>
      <c r="AC87" s="8">
        <v>4</v>
      </c>
      <c r="AD87" s="8">
        <v>24</v>
      </c>
      <c r="AE87" s="8">
        <v>584</v>
      </c>
      <c r="AF87" s="8">
        <v>4</v>
      </c>
      <c r="AG87" s="8">
        <v>606</v>
      </c>
      <c r="AH87" s="8">
        <v>1</v>
      </c>
      <c r="AI87" s="8">
        <v>0</v>
      </c>
      <c r="AJ87" s="8">
        <v>81</v>
      </c>
      <c r="AK87" s="8">
        <v>531</v>
      </c>
      <c r="AL87" s="8">
        <v>1</v>
      </c>
      <c r="AM87" s="8">
        <v>0</v>
      </c>
      <c r="AN87" s="8">
        <v>612</v>
      </c>
      <c r="AO87" s="41">
        <f t="shared" si="39"/>
        <v>0.92156862745098034</v>
      </c>
      <c r="AP87" s="41">
        <f t="shared" si="40"/>
        <v>7.8431372549019607E-2</v>
      </c>
      <c r="AQ87" s="41">
        <f t="shared" si="41"/>
        <v>0</v>
      </c>
      <c r="AR87" s="41">
        <f t="shared" si="42"/>
        <v>0.10784313725490197</v>
      </c>
      <c r="AS87" s="41">
        <f t="shared" si="43"/>
        <v>0.1454248366013072</v>
      </c>
      <c r="AT87" s="41">
        <f t="shared" si="44"/>
        <v>0.14215686274509803</v>
      </c>
      <c r="AU87" s="41">
        <f t="shared" si="45"/>
        <v>0.14869281045751634</v>
      </c>
      <c r="AV87" s="41">
        <f t="shared" si="46"/>
        <v>0.12908496732026145</v>
      </c>
      <c r="AW87" s="41">
        <f t="shared" si="47"/>
        <v>0.13235294117647059</v>
      </c>
      <c r="AX87" s="41">
        <f t="shared" si="48"/>
        <v>9.6405228758169939E-2</v>
      </c>
      <c r="AY87" s="41">
        <f t="shared" si="49"/>
        <v>5.2287581699346407E-2</v>
      </c>
      <c r="AZ87" s="41">
        <f t="shared" si="50"/>
        <v>1.7973856209150325E-2</v>
      </c>
      <c r="BA87" s="41">
        <f t="shared" si="51"/>
        <v>6.5359477124183009E-3</v>
      </c>
      <c r="BB87" s="41">
        <f t="shared" si="52"/>
        <v>2.1241830065359478E-2</v>
      </c>
      <c r="BC87" s="41">
        <f t="shared" si="53"/>
        <v>0</v>
      </c>
      <c r="BD87" s="41">
        <f t="shared" si="54"/>
        <v>1</v>
      </c>
      <c r="BE87" s="41">
        <f t="shared" si="55"/>
        <v>0</v>
      </c>
      <c r="BF87" s="41">
        <f t="shared" si="56"/>
        <v>0</v>
      </c>
      <c r="BG87" s="41">
        <f t="shared" si="57"/>
        <v>0.45098039215686275</v>
      </c>
      <c r="BH87" s="41">
        <f t="shared" si="58"/>
        <v>0.43954248366013071</v>
      </c>
      <c r="BI87" s="41">
        <f t="shared" si="59"/>
        <v>0.10947712418300654</v>
      </c>
      <c r="BJ87" s="41">
        <f t="shared" si="60"/>
        <v>0</v>
      </c>
      <c r="BK87" s="41">
        <f t="shared" si="61"/>
        <v>0</v>
      </c>
      <c r="BL87" s="41">
        <f t="shared" si="62"/>
        <v>6.5359477124183009E-3</v>
      </c>
      <c r="BM87" s="41">
        <f t="shared" si="63"/>
        <v>3.9215686274509803E-2</v>
      </c>
      <c r="BN87" s="41">
        <f t="shared" si="64"/>
        <v>0.95424836601307195</v>
      </c>
      <c r="BO87" s="41">
        <f t="shared" si="65"/>
        <v>6.5359477124183009E-3</v>
      </c>
      <c r="BP87" s="41">
        <f t="shared" si="66"/>
        <v>0.99019607843137258</v>
      </c>
      <c r="BQ87" s="41">
        <f t="shared" si="67"/>
        <v>1.6339869281045752E-3</v>
      </c>
      <c r="BR87" s="41">
        <f t="shared" si="68"/>
        <v>0</v>
      </c>
      <c r="BS87" s="41">
        <f t="shared" si="69"/>
        <v>0.13235294117647059</v>
      </c>
      <c r="BT87" s="41">
        <f t="shared" si="70"/>
        <v>0.86764705882352944</v>
      </c>
      <c r="BU87" s="41">
        <f t="shared" si="71"/>
        <v>1.6339869281045752E-3</v>
      </c>
      <c r="BV87" s="41">
        <f t="shared" si="72"/>
        <v>0</v>
      </c>
      <c r="BW87" s="41">
        <f t="shared" si="73"/>
        <v>1</v>
      </c>
      <c r="BX87" s="41" t="str">
        <f t="shared" si="74"/>
        <v>2010Licensed practical nursesQuebec</v>
      </c>
      <c r="BY87" s="51">
        <f>VLOOKUP(BX87,'%workplace'!$A$1:$F$381,6,FALSE)</f>
        <v>20244</v>
      </c>
      <c r="BZ87" s="32">
        <f t="shared" si="75"/>
        <v>3.023117960877297E-2</v>
      </c>
    </row>
    <row r="88" spans="1:78" s="8" customFormat="1" hidden="1" x14ac:dyDescent="0.2">
      <c r="A88" s="8" t="str">
        <f t="shared" si="38"/>
        <v>2010Licensed practical nursesQuebecNursing home/long-term care</v>
      </c>
      <c r="B88" s="8" t="s">
        <v>3</v>
      </c>
      <c r="C88" s="8" t="s">
        <v>18</v>
      </c>
      <c r="D88" s="8" t="s">
        <v>12</v>
      </c>
      <c r="E88" s="8">
        <v>2010</v>
      </c>
      <c r="F88" s="8">
        <v>7066</v>
      </c>
      <c r="G88" s="8">
        <v>553</v>
      </c>
      <c r="H88" s="8">
        <v>0</v>
      </c>
      <c r="I88" s="8">
        <v>558</v>
      </c>
      <c r="J88" s="8">
        <v>749</v>
      </c>
      <c r="K88" s="8">
        <v>944</v>
      </c>
      <c r="L88" s="8">
        <v>1055</v>
      </c>
      <c r="M88" s="8">
        <v>1312</v>
      </c>
      <c r="N88" s="8">
        <v>1429</v>
      </c>
      <c r="O88" s="8">
        <v>853</v>
      </c>
      <c r="P88" s="8">
        <v>346</v>
      </c>
      <c r="Q88" s="8">
        <v>80</v>
      </c>
      <c r="R88" s="8">
        <v>16</v>
      </c>
      <c r="S88" s="8">
        <v>277</v>
      </c>
      <c r="T88" s="8">
        <v>0</v>
      </c>
      <c r="U88" s="8">
        <v>7619</v>
      </c>
      <c r="V88" s="8">
        <v>0</v>
      </c>
      <c r="W88" s="8">
        <v>0</v>
      </c>
      <c r="X88" s="8">
        <v>3061</v>
      </c>
      <c r="Y88" s="8">
        <v>3825</v>
      </c>
      <c r="Z88" s="8">
        <v>733</v>
      </c>
      <c r="AA88" s="8">
        <v>0</v>
      </c>
      <c r="AB88" s="8">
        <v>0</v>
      </c>
      <c r="AC88" s="8">
        <v>11</v>
      </c>
      <c r="AD88" s="8">
        <v>152</v>
      </c>
      <c r="AE88" s="8">
        <v>7456</v>
      </c>
      <c r="AF88" s="8">
        <v>15</v>
      </c>
      <c r="AG88" s="8">
        <v>7595</v>
      </c>
      <c r="AH88" s="8">
        <v>0</v>
      </c>
      <c r="AI88" s="8">
        <v>0</v>
      </c>
      <c r="AJ88" s="8">
        <v>1565</v>
      </c>
      <c r="AK88" s="8">
        <v>6054</v>
      </c>
      <c r="AL88" s="8">
        <v>9</v>
      </c>
      <c r="AM88" s="8">
        <v>0</v>
      </c>
      <c r="AN88" s="8">
        <v>7619</v>
      </c>
      <c r="AO88" s="41">
        <f t="shared" si="39"/>
        <v>0.92741829636435225</v>
      </c>
      <c r="AP88" s="41">
        <f t="shared" si="40"/>
        <v>7.2581703635647726E-2</v>
      </c>
      <c r="AQ88" s="41">
        <f t="shared" si="41"/>
        <v>0</v>
      </c>
      <c r="AR88" s="41">
        <f t="shared" si="42"/>
        <v>7.3237957737235862E-2</v>
      </c>
      <c r="AS88" s="41">
        <f t="shared" si="43"/>
        <v>9.8306864417902609E-2</v>
      </c>
      <c r="AT88" s="41">
        <f t="shared" si="44"/>
        <v>0.12390077437983987</v>
      </c>
      <c r="AU88" s="41">
        <f t="shared" si="45"/>
        <v>0.13846961543509648</v>
      </c>
      <c r="AV88" s="41">
        <f t="shared" si="46"/>
        <v>0.17220107625672659</v>
      </c>
      <c r="AW88" s="41">
        <f t="shared" si="47"/>
        <v>0.18755742223388897</v>
      </c>
      <c r="AX88" s="41">
        <f t="shared" si="48"/>
        <v>0.11195694973093581</v>
      </c>
      <c r="AY88" s="41">
        <f t="shared" si="49"/>
        <v>4.5412783829898939E-2</v>
      </c>
      <c r="AZ88" s="41">
        <f t="shared" si="50"/>
        <v>1.0500065625410159E-2</v>
      </c>
      <c r="BA88" s="41">
        <f t="shared" si="51"/>
        <v>2.1000131250820319E-3</v>
      </c>
      <c r="BB88" s="41">
        <f t="shared" si="52"/>
        <v>3.6356477227982673E-2</v>
      </c>
      <c r="BC88" s="41">
        <f t="shared" si="53"/>
        <v>0</v>
      </c>
      <c r="BD88" s="41">
        <f t="shared" si="54"/>
        <v>1</v>
      </c>
      <c r="BE88" s="41">
        <f t="shared" si="55"/>
        <v>0</v>
      </c>
      <c r="BF88" s="41">
        <f t="shared" si="56"/>
        <v>0</v>
      </c>
      <c r="BG88" s="41">
        <f t="shared" si="57"/>
        <v>0.40175876099225621</v>
      </c>
      <c r="BH88" s="41">
        <f t="shared" si="58"/>
        <v>0.50203438771492326</v>
      </c>
      <c r="BI88" s="41">
        <f t="shared" si="59"/>
        <v>9.6206851292820583E-2</v>
      </c>
      <c r="BJ88" s="41">
        <f t="shared" si="60"/>
        <v>0</v>
      </c>
      <c r="BK88" s="41">
        <f t="shared" si="61"/>
        <v>0</v>
      </c>
      <c r="BL88" s="41">
        <f t="shared" si="62"/>
        <v>1.4437590234938969E-3</v>
      </c>
      <c r="BM88" s="41">
        <f t="shared" si="63"/>
        <v>1.9950124688279301E-2</v>
      </c>
      <c r="BN88" s="41">
        <f t="shared" si="64"/>
        <v>0.9786061162882268</v>
      </c>
      <c r="BO88" s="41">
        <f t="shared" si="65"/>
        <v>1.9687623047644049E-3</v>
      </c>
      <c r="BP88" s="41">
        <f t="shared" si="66"/>
        <v>0.99684998031237693</v>
      </c>
      <c r="BQ88" s="41">
        <f t="shared" si="67"/>
        <v>0</v>
      </c>
      <c r="BR88" s="41">
        <f t="shared" si="68"/>
        <v>0</v>
      </c>
      <c r="BS88" s="41">
        <f t="shared" si="69"/>
        <v>0.20540753379708623</v>
      </c>
      <c r="BT88" s="41">
        <f t="shared" si="70"/>
        <v>0.79459246620291379</v>
      </c>
      <c r="BU88" s="41">
        <f t="shared" si="71"/>
        <v>1.1812573828586428E-3</v>
      </c>
      <c r="BV88" s="41">
        <f t="shared" si="72"/>
        <v>0</v>
      </c>
      <c r="BW88" s="41">
        <f t="shared" si="73"/>
        <v>1</v>
      </c>
      <c r="BX88" s="41" t="str">
        <f t="shared" si="74"/>
        <v>2010Licensed practical nursesQuebec</v>
      </c>
      <c r="BY88" s="51">
        <f>VLOOKUP(BX88,'%workplace'!$A$1:$F$381,6,FALSE)</f>
        <v>20244</v>
      </c>
      <c r="BZ88" s="32">
        <f t="shared" si="75"/>
        <v>0.3763584271883027</v>
      </c>
    </row>
    <row r="89" spans="1:78" s="8" customFormat="1" hidden="1" x14ac:dyDescent="0.2">
      <c r="A89" s="8" t="str">
        <f t="shared" si="38"/>
        <v>2010Licensed practical nursesQuebecHospital</v>
      </c>
      <c r="B89" s="8" t="s">
        <v>3</v>
      </c>
      <c r="C89" s="8" t="s">
        <v>18</v>
      </c>
      <c r="D89" s="8" t="s">
        <v>10</v>
      </c>
      <c r="E89" s="8">
        <v>2010</v>
      </c>
      <c r="F89" s="8">
        <v>6453</v>
      </c>
      <c r="G89" s="8">
        <v>648</v>
      </c>
      <c r="H89" s="8">
        <v>0</v>
      </c>
      <c r="I89" s="8">
        <v>1152</v>
      </c>
      <c r="J89" s="8">
        <v>1060</v>
      </c>
      <c r="K89" s="8">
        <v>970</v>
      </c>
      <c r="L89" s="8">
        <v>853</v>
      </c>
      <c r="M89" s="8">
        <v>809</v>
      </c>
      <c r="N89" s="8">
        <v>978</v>
      </c>
      <c r="O89" s="8">
        <v>540</v>
      </c>
      <c r="P89" s="8">
        <v>116</v>
      </c>
      <c r="Q89" s="8">
        <v>17</v>
      </c>
      <c r="R89" s="8">
        <v>2</v>
      </c>
      <c r="S89" s="8">
        <v>604</v>
      </c>
      <c r="T89" s="8">
        <v>0</v>
      </c>
      <c r="U89" s="8">
        <v>7101</v>
      </c>
      <c r="V89" s="8">
        <v>0</v>
      </c>
      <c r="W89" s="8">
        <v>0</v>
      </c>
      <c r="X89" s="8">
        <v>2620</v>
      </c>
      <c r="Y89" s="8">
        <v>3598</v>
      </c>
      <c r="Z89" s="8">
        <v>883</v>
      </c>
      <c r="AA89" s="8">
        <v>0</v>
      </c>
      <c r="AB89" s="8">
        <v>0</v>
      </c>
      <c r="AC89" s="8">
        <v>6</v>
      </c>
      <c r="AD89" s="8">
        <v>83</v>
      </c>
      <c r="AE89" s="8">
        <v>7012</v>
      </c>
      <c r="AF89" s="8">
        <v>7</v>
      </c>
      <c r="AG89" s="8">
        <v>7087</v>
      </c>
      <c r="AH89" s="8">
        <v>2</v>
      </c>
      <c r="AI89" s="8">
        <v>0</v>
      </c>
      <c r="AJ89" s="8">
        <v>1164</v>
      </c>
      <c r="AK89" s="8">
        <v>5937</v>
      </c>
      <c r="AL89" s="8">
        <v>5</v>
      </c>
      <c r="AM89" s="8">
        <v>0</v>
      </c>
      <c r="AN89" s="8">
        <v>7101</v>
      </c>
      <c r="AO89" s="41">
        <f t="shared" si="39"/>
        <v>0.90874524714828897</v>
      </c>
      <c r="AP89" s="41">
        <f t="shared" si="40"/>
        <v>9.125475285171103E-2</v>
      </c>
      <c r="AQ89" s="41">
        <f t="shared" si="41"/>
        <v>0</v>
      </c>
      <c r="AR89" s="41">
        <f t="shared" si="42"/>
        <v>0.16223067173637515</v>
      </c>
      <c r="AS89" s="41">
        <f t="shared" si="43"/>
        <v>0.14927475003520632</v>
      </c>
      <c r="AT89" s="41">
        <f t="shared" si="44"/>
        <v>0.13660047880580201</v>
      </c>
      <c r="AU89" s="41">
        <f t="shared" si="45"/>
        <v>0.12012392620757639</v>
      </c>
      <c r="AV89" s="41">
        <f t="shared" si="46"/>
        <v>0.11392761582875652</v>
      </c>
      <c r="AW89" s="41">
        <f t="shared" si="47"/>
        <v>0.13772708069286016</v>
      </c>
      <c r="AX89" s="41">
        <f t="shared" si="48"/>
        <v>7.6045627376425853E-2</v>
      </c>
      <c r="AY89" s="41">
        <f t="shared" si="49"/>
        <v>1.633572736234333E-2</v>
      </c>
      <c r="AZ89" s="41">
        <f t="shared" si="50"/>
        <v>2.3940290099985916E-3</v>
      </c>
      <c r="BA89" s="41">
        <f t="shared" si="51"/>
        <v>2.8165047176454018E-4</v>
      </c>
      <c r="BB89" s="41">
        <f t="shared" si="52"/>
        <v>8.5058442472891141E-2</v>
      </c>
      <c r="BC89" s="41">
        <f t="shared" si="53"/>
        <v>0</v>
      </c>
      <c r="BD89" s="41">
        <f t="shared" si="54"/>
        <v>1</v>
      </c>
      <c r="BE89" s="41">
        <f t="shared" si="55"/>
        <v>0</v>
      </c>
      <c r="BF89" s="41">
        <f t="shared" si="56"/>
        <v>0</v>
      </c>
      <c r="BG89" s="41">
        <f t="shared" si="57"/>
        <v>0.36896211801154766</v>
      </c>
      <c r="BH89" s="41">
        <f t="shared" si="58"/>
        <v>0.50668919870440787</v>
      </c>
      <c r="BI89" s="41">
        <f t="shared" si="59"/>
        <v>0.1243486832840445</v>
      </c>
      <c r="BJ89" s="41">
        <f t="shared" si="60"/>
        <v>0</v>
      </c>
      <c r="BK89" s="41">
        <f t="shared" si="61"/>
        <v>0</v>
      </c>
      <c r="BL89" s="41">
        <f t="shared" si="62"/>
        <v>8.449514152936206E-4</v>
      </c>
      <c r="BM89" s="41">
        <f t="shared" si="63"/>
        <v>1.1688494578228419E-2</v>
      </c>
      <c r="BN89" s="41">
        <f t="shared" si="64"/>
        <v>0.98746655400647798</v>
      </c>
      <c r="BO89" s="41">
        <f t="shared" si="65"/>
        <v>9.8577665117589083E-4</v>
      </c>
      <c r="BP89" s="41">
        <f t="shared" si="66"/>
        <v>0.99802844669764823</v>
      </c>
      <c r="BQ89" s="41">
        <f t="shared" si="67"/>
        <v>2.8165047176454018E-4</v>
      </c>
      <c r="BR89" s="41">
        <f t="shared" si="68"/>
        <v>0</v>
      </c>
      <c r="BS89" s="41">
        <f t="shared" si="69"/>
        <v>0.16392057456696241</v>
      </c>
      <c r="BT89" s="41">
        <f t="shared" si="70"/>
        <v>0.83607942543303759</v>
      </c>
      <c r="BU89" s="41">
        <f t="shared" si="71"/>
        <v>7.0412617941135048E-4</v>
      </c>
      <c r="BV89" s="41">
        <f t="shared" si="72"/>
        <v>0</v>
      </c>
      <c r="BW89" s="41">
        <f t="shared" si="73"/>
        <v>1</v>
      </c>
      <c r="BX89" s="41" t="str">
        <f t="shared" si="74"/>
        <v>2010Licensed practical nursesQuebec</v>
      </c>
      <c r="BY89" s="51">
        <f>VLOOKUP(BX89,'%workplace'!$A$1:$F$381,6,FALSE)</f>
        <v>20244</v>
      </c>
      <c r="BZ89" s="32">
        <f t="shared" si="75"/>
        <v>0.35077059869590987</v>
      </c>
    </row>
    <row r="90" spans="1:78" s="8" customFormat="1" hidden="1" x14ac:dyDescent="0.2">
      <c r="A90" s="8" t="str">
        <f t="shared" si="38"/>
        <v>2010Licensed practical nursesQuebecOther places of work</v>
      </c>
      <c r="B90" s="8" t="s">
        <v>3</v>
      </c>
      <c r="C90" s="8" t="s">
        <v>18</v>
      </c>
      <c r="D90" s="8" t="s">
        <v>13</v>
      </c>
      <c r="E90" s="8">
        <v>2010</v>
      </c>
      <c r="F90" s="8">
        <v>1517</v>
      </c>
      <c r="G90" s="8">
        <v>212</v>
      </c>
      <c r="H90" s="8">
        <v>0</v>
      </c>
      <c r="I90" s="8">
        <v>217</v>
      </c>
      <c r="J90" s="8">
        <v>285</v>
      </c>
      <c r="K90" s="8">
        <v>307</v>
      </c>
      <c r="L90" s="8">
        <v>280</v>
      </c>
      <c r="M90" s="8">
        <v>227</v>
      </c>
      <c r="N90" s="8">
        <v>165</v>
      </c>
      <c r="O90" s="8">
        <v>101</v>
      </c>
      <c r="P90" s="8">
        <v>61</v>
      </c>
      <c r="Q90" s="8">
        <v>15</v>
      </c>
      <c r="R90" s="8">
        <v>5</v>
      </c>
      <c r="S90" s="8">
        <v>66</v>
      </c>
      <c r="T90" s="8">
        <v>0</v>
      </c>
      <c r="U90" s="8">
        <v>1729</v>
      </c>
      <c r="V90" s="8">
        <v>0</v>
      </c>
      <c r="W90" s="8">
        <v>0</v>
      </c>
      <c r="X90" s="8">
        <v>575</v>
      </c>
      <c r="Y90" s="8">
        <v>521</v>
      </c>
      <c r="Z90" s="8">
        <v>633</v>
      </c>
      <c r="AA90" s="8">
        <v>0</v>
      </c>
      <c r="AB90" s="8">
        <v>0</v>
      </c>
      <c r="AC90" s="8">
        <v>14</v>
      </c>
      <c r="AD90" s="8">
        <v>244</v>
      </c>
      <c r="AE90" s="8">
        <v>1471</v>
      </c>
      <c r="AF90" s="8">
        <v>66</v>
      </c>
      <c r="AG90" s="8">
        <v>1441</v>
      </c>
      <c r="AH90" s="8">
        <v>217</v>
      </c>
      <c r="AI90" s="8">
        <v>0</v>
      </c>
      <c r="AJ90" s="8">
        <v>87</v>
      </c>
      <c r="AK90" s="8">
        <v>1642</v>
      </c>
      <c r="AL90" s="8">
        <v>5</v>
      </c>
      <c r="AM90" s="8">
        <v>0</v>
      </c>
      <c r="AN90" s="8">
        <v>1729</v>
      </c>
      <c r="AO90" s="41">
        <f t="shared" si="39"/>
        <v>0.87738577212261426</v>
      </c>
      <c r="AP90" s="41">
        <f t="shared" si="40"/>
        <v>0.12261422787738577</v>
      </c>
      <c r="AQ90" s="41">
        <f t="shared" si="41"/>
        <v>0</v>
      </c>
      <c r="AR90" s="41">
        <f t="shared" si="42"/>
        <v>0.12550607287449392</v>
      </c>
      <c r="AS90" s="41">
        <f t="shared" si="43"/>
        <v>0.16483516483516483</v>
      </c>
      <c r="AT90" s="41">
        <f t="shared" si="44"/>
        <v>0.17755928282244071</v>
      </c>
      <c r="AU90" s="41">
        <f t="shared" si="45"/>
        <v>0.16194331983805668</v>
      </c>
      <c r="AV90" s="41">
        <f t="shared" si="46"/>
        <v>0.13128976286871025</v>
      </c>
      <c r="AW90" s="41">
        <f t="shared" si="47"/>
        <v>9.5430884904569122E-2</v>
      </c>
      <c r="AX90" s="41">
        <f t="shared" si="48"/>
        <v>5.8415268941584733E-2</v>
      </c>
      <c r="AY90" s="41">
        <f t="shared" si="49"/>
        <v>3.5280508964719494E-2</v>
      </c>
      <c r="AZ90" s="41">
        <f t="shared" si="50"/>
        <v>8.6755349913244656E-3</v>
      </c>
      <c r="BA90" s="41">
        <f t="shared" si="51"/>
        <v>2.8918449971081549E-3</v>
      </c>
      <c r="BB90" s="41">
        <f t="shared" si="52"/>
        <v>3.8172353961827644E-2</v>
      </c>
      <c r="BC90" s="41">
        <f t="shared" si="53"/>
        <v>0</v>
      </c>
      <c r="BD90" s="41">
        <f t="shared" si="54"/>
        <v>1</v>
      </c>
      <c r="BE90" s="41">
        <f t="shared" si="55"/>
        <v>0</v>
      </c>
      <c r="BF90" s="41">
        <f t="shared" si="56"/>
        <v>0</v>
      </c>
      <c r="BG90" s="41">
        <f t="shared" si="57"/>
        <v>0.33256217466743782</v>
      </c>
      <c r="BH90" s="41">
        <f t="shared" si="58"/>
        <v>0.30133024869866976</v>
      </c>
      <c r="BI90" s="41">
        <f t="shared" si="59"/>
        <v>0.36610757663389243</v>
      </c>
      <c r="BJ90" s="41">
        <f t="shared" si="60"/>
        <v>0</v>
      </c>
      <c r="BK90" s="41">
        <f t="shared" si="61"/>
        <v>0</v>
      </c>
      <c r="BL90" s="41">
        <f t="shared" si="62"/>
        <v>8.0971659919028341E-3</v>
      </c>
      <c r="BM90" s="41">
        <f t="shared" si="63"/>
        <v>0.14112203585887798</v>
      </c>
      <c r="BN90" s="41">
        <f t="shared" si="64"/>
        <v>0.85078079814921925</v>
      </c>
      <c r="BO90" s="41">
        <f t="shared" si="65"/>
        <v>3.8172353961827644E-2</v>
      </c>
      <c r="BP90" s="41">
        <f t="shared" si="66"/>
        <v>0.83342972816657024</v>
      </c>
      <c r="BQ90" s="41">
        <f t="shared" si="67"/>
        <v>0.12550607287449392</v>
      </c>
      <c r="BR90" s="41">
        <f t="shared" si="68"/>
        <v>0</v>
      </c>
      <c r="BS90" s="41">
        <f t="shared" si="69"/>
        <v>5.0318102949681899E-2</v>
      </c>
      <c r="BT90" s="41">
        <f t="shared" si="70"/>
        <v>0.94968189705031814</v>
      </c>
      <c r="BU90" s="41">
        <f t="shared" si="71"/>
        <v>2.8918449971081549E-3</v>
      </c>
      <c r="BV90" s="41">
        <f t="shared" si="72"/>
        <v>0</v>
      </c>
      <c r="BW90" s="41">
        <f t="shared" si="73"/>
        <v>1</v>
      </c>
      <c r="BX90" s="41" t="str">
        <f t="shared" si="74"/>
        <v>2010Licensed practical nursesQuebec</v>
      </c>
      <c r="BY90" s="51">
        <f>VLOOKUP(BX90,'%workplace'!$A$1:$F$381,6,FALSE)</f>
        <v>20244</v>
      </c>
      <c r="BZ90" s="32">
        <f t="shared" si="75"/>
        <v>8.5408022130013833E-2</v>
      </c>
    </row>
    <row r="91" spans="1:78" s="8" customFormat="1" hidden="1" x14ac:dyDescent="0.2">
      <c r="A91" s="8" t="str">
        <f t="shared" si="38"/>
        <v>2010Licensed practical nursesQuebecUnknown places of work</v>
      </c>
      <c r="B91" s="8" t="s">
        <v>3</v>
      </c>
      <c r="C91" s="8" t="s">
        <v>18</v>
      </c>
      <c r="D91" s="8" t="s">
        <v>49</v>
      </c>
      <c r="E91" s="8">
        <v>2010</v>
      </c>
      <c r="F91" s="8">
        <v>2825</v>
      </c>
      <c r="G91" s="8">
        <v>358</v>
      </c>
      <c r="H91" s="8">
        <v>0</v>
      </c>
      <c r="I91" s="8">
        <v>411</v>
      </c>
      <c r="J91" s="8">
        <v>409</v>
      </c>
      <c r="K91" s="8">
        <v>428</v>
      </c>
      <c r="L91" s="8">
        <v>469</v>
      </c>
      <c r="M91" s="8">
        <v>437</v>
      </c>
      <c r="N91" s="8">
        <v>418</v>
      </c>
      <c r="O91" s="8">
        <v>278</v>
      </c>
      <c r="P91" s="8">
        <v>116</v>
      </c>
      <c r="Q91" s="8">
        <v>24</v>
      </c>
      <c r="R91" s="8">
        <v>5</v>
      </c>
      <c r="S91" s="8">
        <v>188</v>
      </c>
      <c r="T91" s="8">
        <v>0</v>
      </c>
      <c r="U91" s="8">
        <v>3183</v>
      </c>
      <c r="V91" s="8">
        <v>0</v>
      </c>
      <c r="W91" s="8">
        <v>0</v>
      </c>
      <c r="X91" s="8">
        <v>1412</v>
      </c>
      <c r="Y91" s="8">
        <v>1478</v>
      </c>
      <c r="Z91" s="8">
        <v>293</v>
      </c>
      <c r="AA91" s="8">
        <v>0</v>
      </c>
      <c r="AB91" s="8">
        <v>0</v>
      </c>
      <c r="AC91" s="8">
        <v>7</v>
      </c>
      <c r="AD91" s="8">
        <v>71</v>
      </c>
      <c r="AE91" s="8">
        <v>3105</v>
      </c>
      <c r="AF91" s="8">
        <v>17</v>
      </c>
      <c r="AG91" s="8">
        <v>3158</v>
      </c>
      <c r="AH91" s="8">
        <v>3</v>
      </c>
      <c r="AI91" s="8">
        <v>0</v>
      </c>
      <c r="AJ91" s="8">
        <v>141</v>
      </c>
      <c r="AK91" s="8">
        <v>3042</v>
      </c>
      <c r="AL91" s="8">
        <v>5</v>
      </c>
      <c r="AM91" s="8">
        <v>0</v>
      </c>
      <c r="AN91" s="8">
        <v>3183</v>
      </c>
      <c r="AO91" s="41">
        <f t="shared" si="39"/>
        <v>0.8875274897895068</v>
      </c>
      <c r="AP91" s="41">
        <f t="shared" si="40"/>
        <v>0.11247251021049325</v>
      </c>
      <c r="AQ91" s="41">
        <f t="shared" si="41"/>
        <v>0</v>
      </c>
      <c r="AR91" s="41">
        <f t="shared" si="42"/>
        <v>0.12912346842601319</v>
      </c>
      <c r="AS91" s="41">
        <f t="shared" si="43"/>
        <v>0.12849513038014451</v>
      </c>
      <c r="AT91" s="41">
        <f t="shared" si="44"/>
        <v>0.13446434181589695</v>
      </c>
      <c r="AU91" s="41">
        <f t="shared" si="45"/>
        <v>0.14734527175620485</v>
      </c>
      <c r="AV91" s="41">
        <f t="shared" si="46"/>
        <v>0.137291863022306</v>
      </c>
      <c r="AW91" s="41">
        <f t="shared" si="47"/>
        <v>0.13132265158655357</v>
      </c>
      <c r="AX91" s="41">
        <f t="shared" si="48"/>
        <v>8.7338988375746149E-2</v>
      </c>
      <c r="AY91" s="41">
        <f t="shared" si="49"/>
        <v>3.6443606660383286E-2</v>
      </c>
      <c r="AZ91" s="41">
        <f t="shared" si="50"/>
        <v>7.540056550424128E-3</v>
      </c>
      <c r="BA91" s="41">
        <f t="shared" si="51"/>
        <v>1.5708451146716933E-3</v>
      </c>
      <c r="BB91" s="41">
        <f t="shared" si="52"/>
        <v>5.9063776311655672E-2</v>
      </c>
      <c r="BC91" s="41">
        <f t="shared" si="53"/>
        <v>0</v>
      </c>
      <c r="BD91" s="41">
        <f t="shared" si="54"/>
        <v>1</v>
      </c>
      <c r="BE91" s="41">
        <f t="shared" si="55"/>
        <v>0</v>
      </c>
      <c r="BF91" s="41">
        <f t="shared" si="56"/>
        <v>0</v>
      </c>
      <c r="BG91" s="41">
        <f t="shared" si="57"/>
        <v>0.44360666038328622</v>
      </c>
      <c r="BH91" s="41">
        <f t="shared" si="58"/>
        <v>0.46434181589695256</v>
      </c>
      <c r="BI91" s="41">
        <f t="shared" si="59"/>
        <v>9.2051523719761233E-2</v>
      </c>
      <c r="BJ91" s="41">
        <f t="shared" si="60"/>
        <v>0</v>
      </c>
      <c r="BK91" s="41">
        <f t="shared" si="61"/>
        <v>0</v>
      </c>
      <c r="BL91" s="41">
        <f t="shared" si="62"/>
        <v>2.1991831605403709E-3</v>
      </c>
      <c r="BM91" s="41">
        <f t="shared" si="63"/>
        <v>2.2306000628338044E-2</v>
      </c>
      <c r="BN91" s="41">
        <f t="shared" si="64"/>
        <v>0.97549481621112155</v>
      </c>
      <c r="BO91" s="41">
        <f t="shared" si="65"/>
        <v>5.3408733898837575E-3</v>
      </c>
      <c r="BP91" s="41">
        <f t="shared" si="66"/>
        <v>0.99214577442664154</v>
      </c>
      <c r="BQ91" s="41">
        <f t="shared" si="67"/>
        <v>9.42507068803016E-4</v>
      </c>
      <c r="BR91" s="41">
        <f t="shared" si="68"/>
        <v>0</v>
      </c>
      <c r="BS91" s="41">
        <f t="shared" si="69"/>
        <v>4.429783223374175E-2</v>
      </c>
      <c r="BT91" s="41">
        <f t="shared" si="70"/>
        <v>0.95570216776625827</v>
      </c>
      <c r="BU91" s="41">
        <f t="shared" si="71"/>
        <v>1.5708451146716933E-3</v>
      </c>
      <c r="BV91" s="41">
        <f t="shared" si="72"/>
        <v>0</v>
      </c>
      <c r="BW91" s="41">
        <f t="shared" si="73"/>
        <v>1</v>
      </c>
      <c r="BX91" s="41" t="str">
        <f t="shared" si="74"/>
        <v>2010Licensed practical nursesQuebec</v>
      </c>
      <c r="BY91" s="51">
        <f>VLOOKUP(BX91,'%workplace'!$A$1:$F$381,6,FALSE)</f>
        <v>20244</v>
      </c>
      <c r="BZ91" s="32">
        <f t="shared" si="75"/>
        <v>0.15723177237700059</v>
      </c>
    </row>
    <row r="92" spans="1:78" s="8" customFormat="1" hidden="1" x14ac:dyDescent="0.2">
      <c r="A92" s="8" t="str">
        <f t="shared" si="38"/>
        <v>2010Licensed practical nursesOntarioAll places of work</v>
      </c>
      <c r="B92" s="8" t="s">
        <v>3</v>
      </c>
      <c r="C92" s="8" t="s">
        <v>19</v>
      </c>
      <c r="D92" s="8" t="s">
        <v>9</v>
      </c>
      <c r="E92" s="8">
        <v>2010</v>
      </c>
      <c r="F92" s="8">
        <v>28407</v>
      </c>
      <c r="G92" s="8">
        <v>2016</v>
      </c>
      <c r="H92" s="8">
        <v>0</v>
      </c>
      <c r="I92" s="8">
        <v>3421</v>
      </c>
      <c r="J92" s="8">
        <v>2922</v>
      </c>
      <c r="K92" s="8">
        <v>3353</v>
      </c>
      <c r="L92" s="8">
        <v>3669</v>
      </c>
      <c r="M92" s="8">
        <v>4173</v>
      </c>
      <c r="N92" s="8">
        <v>4221</v>
      </c>
      <c r="O92" s="8">
        <v>3992</v>
      </c>
      <c r="P92" s="8">
        <v>2388</v>
      </c>
      <c r="Q92" s="8">
        <v>720</v>
      </c>
      <c r="R92" s="8">
        <v>126</v>
      </c>
      <c r="S92" s="8">
        <v>1438</v>
      </c>
      <c r="T92" s="8">
        <v>0</v>
      </c>
      <c r="U92" s="8">
        <v>29013</v>
      </c>
      <c r="V92" s="8">
        <v>1401</v>
      </c>
      <c r="W92" s="8">
        <v>9</v>
      </c>
      <c r="X92" s="8">
        <v>17636</v>
      </c>
      <c r="Y92" s="8">
        <v>10132</v>
      </c>
      <c r="Z92" s="8">
        <v>2655</v>
      </c>
      <c r="AA92" s="8">
        <v>0</v>
      </c>
      <c r="AB92" s="8">
        <v>704</v>
      </c>
      <c r="AC92" s="8">
        <v>445</v>
      </c>
      <c r="AD92" s="8">
        <v>2816</v>
      </c>
      <c r="AE92" s="8">
        <v>26458</v>
      </c>
      <c r="AF92" s="8">
        <v>445</v>
      </c>
      <c r="AG92" s="8">
        <v>29359</v>
      </c>
      <c r="AH92" s="8">
        <v>134</v>
      </c>
      <c r="AI92" s="8">
        <v>0</v>
      </c>
      <c r="AJ92" s="8">
        <v>3186</v>
      </c>
      <c r="AK92" s="8">
        <v>27237</v>
      </c>
      <c r="AL92" s="8">
        <v>485</v>
      </c>
      <c r="AM92" s="8">
        <v>0</v>
      </c>
      <c r="AN92" s="8">
        <v>30423</v>
      </c>
      <c r="AO92" s="41">
        <f t="shared" si="39"/>
        <v>0.9337343457252737</v>
      </c>
      <c r="AP92" s="41">
        <f t="shared" si="40"/>
        <v>6.626565427472636E-2</v>
      </c>
      <c r="AQ92" s="41">
        <f t="shared" si="41"/>
        <v>0</v>
      </c>
      <c r="AR92" s="41">
        <f t="shared" si="42"/>
        <v>0.11244781908424548</v>
      </c>
      <c r="AS92" s="41">
        <f t="shared" si="43"/>
        <v>9.604575485652303E-2</v>
      </c>
      <c r="AT92" s="41">
        <f t="shared" si="44"/>
        <v>0.11021266804720113</v>
      </c>
      <c r="AU92" s="41">
        <f t="shared" si="45"/>
        <v>0.12059954639581895</v>
      </c>
      <c r="AV92" s="41">
        <f t="shared" si="46"/>
        <v>0.13716595996450054</v>
      </c>
      <c r="AW92" s="41">
        <f t="shared" si="47"/>
        <v>0.13874371363770832</v>
      </c>
      <c r="AX92" s="41">
        <f t="shared" si="48"/>
        <v>0.13121651382177957</v>
      </c>
      <c r="AY92" s="41">
        <f t="shared" si="49"/>
        <v>7.8493245242086576E-2</v>
      </c>
      <c r="AZ92" s="41">
        <f t="shared" si="50"/>
        <v>2.3666305098116555E-2</v>
      </c>
      <c r="BA92" s="41">
        <f t="shared" si="51"/>
        <v>4.1416033921703975E-3</v>
      </c>
      <c r="BB92" s="41">
        <f t="shared" si="52"/>
        <v>4.7266870459849453E-2</v>
      </c>
      <c r="BC92" s="41">
        <f t="shared" si="53"/>
        <v>0</v>
      </c>
      <c r="BD92" s="41">
        <f t="shared" si="54"/>
        <v>0.9536534858495217</v>
      </c>
      <c r="BE92" s="41">
        <f t="shared" si="55"/>
        <v>4.6050685336751801E-2</v>
      </c>
      <c r="BF92" s="41">
        <f t="shared" si="56"/>
        <v>2.9582881372645697E-4</v>
      </c>
      <c r="BG92" s="41">
        <f t="shared" si="57"/>
        <v>0.57969299543108832</v>
      </c>
      <c r="BH92" s="41">
        <f t="shared" si="58"/>
        <v>0.3330375045196069</v>
      </c>
      <c r="BI92" s="41">
        <f t="shared" si="59"/>
        <v>8.7269500049304796E-2</v>
      </c>
      <c r="BJ92" s="41">
        <f t="shared" si="60"/>
        <v>0</v>
      </c>
      <c r="BK92" s="41">
        <f t="shared" si="61"/>
        <v>2.3140387207047301E-2</v>
      </c>
      <c r="BL92" s="41">
        <f t="shared" si="62"/>
        <v>1.4627091345363705E-2</v>
      </c>
      <c r="BM92" s="41">
        <f t="shared" si="63"/>
        <v>9.2561548828189205E-2</v>
      </c>
      <c r="BN92" s="41">
        <f t="shared" si="64"/>
        <v>0.86967097261939985</v>
      </c>
      <c r="BO92" s="41">
        <f t="shared" si="65"/>
        <v>1.4627091345363705E-2</v>
      </c>
      <c r="BP92" s="41">
        <f t="shared" si="66"/>
        <v>0.96502646024389438</v>
      </c>
      <c r="BQ92" s="41">
        <f t="shared" si="67"/>
        <v>4.4045623377050262E-3</v>
      </c>
      <c r="BR92" s="41">
        <f t="shared" si="68"/>
        <v>0</v>
      </c>
      <c r="BS92" s="41">
        <f t="shared" si="69"/>
        <v>0.10472340005916576</v>
      </c>
      <c r="BT92" s="41">
        <f t="shared" si="70"/>
        <v>0.89527659994083419</v>
      </c>
      <c r="BU92" s="41">
        <f t="shared" si="71"/>
        <v>1.5941886073036846E-2</v>
      </c>
      <c r="BV92" s="41">
        <f t="shared" si="72"/>
        <v>0</v>
      </c>
      <c r="BW92" s="41">
        <f t="shared" si="73"/>
        <v>1</v>
      </c>
      <c r="BX92" s="41" t="str">
        <f t="shared" si="74"/>
        <v>2010Licensed practical nursesOntario</v>
      </c>
      <c r="BY92" s="51">
        <f>VLOOKUP(BX92,'%workplace'!$A$1:$F$381,6,FALSE)</f>
        <v>30423</v>
      </c>
      <c r="BZ92" s="32">
        <f t="shared" si="75"/>
        <v>1</v>
      </c>
    </row>
    <row r="93" spans="1:78" s="8" customFormat="1" hidden="1" x14ac:dyDescent="0.2">
      <c r="A93" s="8" t="str">
        <f t="shared" si="38"/>
        <v>2010Licensed practical nursesOntarioCommunity health</v>
      </c>
      <c r="B93" s="8" t="s">
        <v>3</v>
      </c>
      <c r="C93" s="8" t="s">
        <v>19</v>
      </c>
      <c r="D93" s="8" t="s">
        <v>11</v>
      </c>
      <c r="E93" s="8">
        <v>2010</v>
      </c>
      <c r="F93" s="8">
        <v>4290</v>
      </c>
      <c r="G93" s="8">
        <v>181</v>
      </c>
      <c r="H93" s="8">
        <v>0</v>
      </c>
      <c r="I93" s="8">
        <v>479</v>
      </c>
      <c r="J93" s="8">
        <v>396</v>
      </c>
      <c r="K93" s="8">
        <v>554</v>
      </c>
      <c r="L93" s="8">
        <v>553</v>
      </c>
      <c r="M93" s="8">
        <v>639</v>
      </c>
      <c r="N93" s="8">
        <v>600</v>
      </c>
      <c r="O93" s="8">
        <v>583</v>
      </c>
      <c r="P93" s="8">
        <v>343</v>
      </c>
      <c r="Q93" s="8">
        <v>151</v>
      </c>
      <c r="R93" s="8">
        <v>30</v>
      </c>
      <c r="S93" s="8">
        <v>143</v>
      </c>
      <c r="T93" s="8">
        <v>0</v>
      </c>
      <c r="U93" s="8">
        <v>4306</v>
      </c>
      <c r="V93" s="8">
        <v>164</v>
      </c>
      <c r="W93" s="8">
        <v>1</v>
      </c>
      <c r="X93" s="8">
        <v>2600</v>
      </c>
      <c r="Y93" s="8">
        <v>1381</v>
      </c>
      <c r="Z93" s="8">
        <v>490</v>
      </c>
      <c r="AA93" s="8">
        <v>0</v>
      </c>
      <c r="AB93" s="8">
        <v>253</v>
      </c>
      <c r="AC93" s="8">
        <v>66</v>
      </c>
      <c r="AD93" s="8">
        <v>553</v>
      </c>
      <c r="AE93" s="8">
        <v>3599</v>
      </c>
      <c r="AF93" s="8">
        <v>194</v>
      </c>
      <c r="AG93" s="8">
        <v>4168</v>
      </c>
      <c r="AH93" s="8">
        <v>36</v>
      </c>
      <c r="AI93" s="8">
        <v>0</v>
      </c>
      <c r="AJ93" s="8">
        <v>375</v>
      </c>
      <c r="AK93" s="8">
        <v>4096</v>
      </c>
      <c r="AL93" s="8">
        <v>73</v>
      </c>
      <c r="AM93" s="8">
        <v>0</v>
      </c>
      <c r="AN93" s="8">
        <v>4471</v>
      </c>
      <c r="AO93" s="41">
        <f t="shared" si="39"/>
        <v>0.95951688660254975</v>
      </c>
      <c r="AP93" s="41">
        <f t="shared" si="40"/>
        <v>4.0483113397450234E-2</v>
      </c>
      <c r="AQ93" s="41">
        <f t="shared" si="41"/>
        <v>0</v>
      </c>
      <c r="AR93" s="41">
        <f t="shared" si="42"/>
        <v>0.10713486915678819</v>
      </c>
      <c r="AS93" s="41">
        <f t="shared" si="43"/>
        <v>8.8570789532543048E-2</v>
      </c>
      <c r="AT93" s="41">
        <f t="shared" si="44"/>
        <v>0.12390963990158801</v>
      </c>
      <c r="AU93" s="41">
        <f t="shared" si="45"/>
        <v>0.12368597629165735</v>
      </c>
      <c r="AV93" s="41">
        <f t="shared" si="46"/>
        <v>0.14292104674569447</v>
      </c>
      <c r="AW93" s="41">
        <f t="shared" si="47"/>
        <v>0.13419816595839856</v>
      </c>
      <c r="AX93" s="41">
        <f t="shared" si="48"/>
        <v>0.13039588458957727</v>
      </c>
      <c r="AY93" s="41">
        <f t="shared" si="49"/>
        <v>7.6716618206217849E-2</v>
      </c>
      <c r="AZ93" s="41">
        <f t="shared" si="50"/>
        <v>3.3773205099530308E-2</v>
      </c>
      <c r="BA93" s="41">
        <f t="shared" si="51"/>
        <v>6.7099082979199288E-3</v>
      </c>
      <c r="BB93" s="41">
        <f t="shared" si="52"/>
        <v>3.198389622008499E-2</v>
      </c>
      <c r="BC93" s="41">
        <f t="shared" si="53"/>
        <v>0</v>
      </c>
      <c r="BD93" s="41">
        <f t="shared" si="54"/>
        <v>0.96309550436144042</v>
      </c>
      <c r="BE93" s="41">
        <f t="shared" si="55"/>
        <v>3.6680832028628943E-2</v>
      </c>
      <c r="BF93" s="41">
        <f t="shared" si="56"/>
        <v>2.2366360993066427E-4</v>
      </c>
      <c r="BG93" s="41">
        <f t="shared" si="57"/>
        <v>0.58152538581972713</v>
      </c>
      <c r="BH93" s="41">
        <f t="shared" si="58"/>
        <v>0.30887944531424738</v>
      </c>
      <c r="BI93" s="41">
        <f t="shared" si="59"/>
        <v>0.10959516886602549</v>
      </c>
      <c r="BJ93" s="41">
        <f t="shared" si="60"/>
        <v>0</v>
      </c>
      <c r="BK93" s="41">
        <f t="shared" si="61"/>
        <v>5.6586893312458066E-2</v>
      </c>
      <c r="BL93" s="41">
        <f t="shared" si="62"/>
        <v>1.4761798255423843E-2</v>
      </c>
      <c r="BM93" s="41">
        <f t="shared" si="63"/>
        <v>0.12368597629165735</v>
      </c>
      <c r="BN93" s="41">
        <f t="shared" si="64"/>
        <v>0.80496533214046073</v>
      </c>
      <c r="BO93" s="41">
        <f t="shared" si="65"/>
        <v>4.3390740326548868E-2</v>
      </c>
      <c r="BP93" s="41">
        <f t="shared" si="66"/>
        <v>0.93222992619100875</v>
      </c>
      <c r="BQ93" s="41">
        <f t="shared" si="67"/>
        <v>8.0518899575039143E-3</v>
      </c>
      <c r="BR93" s="41">
        <f t="shared" si="68"/>
        <v>0</v>
      </c>
      <c r="BS93" s="41">
        <f t="shared" si="69"/>
        <v>8.3873853723999109E-2</v>
      </c>
      <c r="BT93" s="41">
        <f t="shared" si="70"/>
        <v>0.91612614627600086</v>
      </c>
      <c r="BU93" s="41">
        <f t="shared" si="71"/>
        <v>1.6327443524938492E-2</v>
      </c>
      <c r="BV93" s="41">
        <f t="shared" si="72"/>
        <v>0</v>
      </c>
      <c r="BW93" s="41">
        <f t="shared" si="73"/>
        <v>1</v>
      </c>
      <c r="BX93" s="41" t="str">
        <f t="shared" si="74"/>
        <v>2010Licensed practical nursesOntario</v>
      </c>
      <c r="BY93" s="51">
        <f>VLOOKUP(BX93,'%workplace'!$A$1:$F$381,6,FALSE)</f>
        <v>30423</v>
      </c>
      <c r="BZ93" s="32">
        <f t="shared" si="75"/>
        <v>0.14696118068566544</v>
      </c>
    </row>
    <row r="94" spans="1:78" s="8" customFormat="1" hidden="1" x14ac:dyDescent="0.2">
      <c r="A94" s="8" t="str">
        <f t="shared" si="38"/>
        <v>2010Licensed practical nursesOntarioNursing home/long-term care</v>
      </c>
      <c r="B94" s="8" t="s">
        <v>3</v>
      </c>
      <c r="C94" s="8" t="s">
        <v>19</v>
      </c>
      <c r="D94" s="8" t="s">
        <v>12</v>
      </c>
      <c r="E94" s="8">
        <v>2010</v>
      </c>
      <c r="F94" s="8">
        <v>10565</v>
      </c>
      <c r="G94" s="8">
        <v>599</v>
      </c>
      <c r="H94" s="8">
        <v>0</v>
      </c>
      <c r="I94" s="8">
        <v>1333</v>
      </c>
      <c r="J94" s="8">
        <v>1130</v>
      </c>
      <c r="K94" s="8">
        <v>1337</v>
      </c>
      <c r="L94" s="8">
        <v>1399</v>
      </c>
      <c r="M94" s="8">
        <v>1463</v>
      </c>
      <c r="N94" s="8">
        <v>1431</v>
      </c>
      <c r="O94" s="8">
        <v>1256</v>
      </c>
      <c r="P94" s="8">
        <v>855</v>
      </c>
      <c r="Q94" s="8">
        <v>254</v>
      </c>
      <c r="R94" s="8">
        <v>49</v>
      </c>
      <c r="S94" s="8">
        <v>657</v>
      </c>
      <c r="T94" s="8">
        <v>0</v>
      </c>
      <c r="U94" s="8">
        <v>10362</v>
      </c>
      <c r="V94" s="8">
        <v>797</v>
      </c>
      <c r="W94" s="8">
        <v>5</v>
      </c>
      <c r="X94" s="8">
        <v>6724</v>
      </c>
      <c r="Y94" s="8">
        <v>3619</v>
      </c>
      <c r="Z94" s="8">
        <v>821</v>
      </c>
      <c r="AA94" s="8">
        <v>0</v>
      </c>
      <c r="AB94" s="8">
        <v>355</v>
      </c>
      <c r="AC94" s="8">
        <v>169</v>
      </c>
      <c r="AD94" s="8">
        <v>1089</v>
      </c>
      <c r="AE94" s="8">
        <v>9551</v>
      </c>
      <c r="AF94" s="8">
        <v>169</v>
      </c>
      <c r="AG94" s="8">
        <v>10821</v>
      </c>
      <c r="AH94" s="8">
        <v>21</v>
      </c>
      <c r="AI94" s="8">
        <v>0</v>
      </c>
      <c r="AJ94" s="8">
        <v>1449</v>
      </c>
      <c r="AK94" s="8">
        <v>9715</v>
      </c>
      <c r="AL94" s="8">
        <v>153</v>
      </c>
      <c r="AM94" s="8">
        <v>0</v>
      </c>
      <c r="AN94" s="8">
        <v>11164</v>
      </c>
      <c r="AO94" s="41">
        <f t="shared" si="39"/>
        <v>0.94634539591544253</v>
      </c>
      <c r="AP94" s="41">
        <f t="shared" si="40"/>
        <v>5.3654604084557508E-2</v>
      </c>
      <c r="AQ94" s="41">
        <f t="shared" si="41"/>
        <v>0</v>
      </c>
      <c r="AR94" s="41">
        <f t="shared" si="42"/>
        <v>0.11940164815478323</v>
      </c>
      <c r="AS94" s="41">
        <f t="shared" si="43"/>
        <v>0.10121820136151917</v>
      </c>
      <c r="AT94" s="41">
        <f t="shared" si="44"/>
        <v>0.11975994267287711</v>
      </c>
      <c r="AU94" s="41">
        <f t="shared" si="45"/>
        <v>0.12531350770333213</v>
      </c>
      <c r="AV94" s="41">
        <f t="shared" si="46"/>
        <v>0.13104621999283411</v>
      </c>
      <c r="AW94" s="41">
        <f t="shared" si="47"/>
        <v>0.12817986384808314</v>
      </c>
      <c r="AX94" s="41">
        <f t="shared" si="48"/>
        <v>0.11250447868147617</v>
      </c>
      <c r="AY94" s="41">
        <f t="shared" si="49"/>
        <v>7.6585453242565382E-2</v>
      </c>
      <c r="AZ94" s="41">
        <f t="shared" si="50"/>
        <v>2.2751701898960947E-2</v>
      </c>
      <c r="BA94" s="41">
        <f t="shared" si="51"/>
        <v>4.3891078466499461E-3</v>
      </c>
      <c r="BB94" s="41">
        <f t="shared" si="52"/>
        <v>5.8849874596918664E-2</v>
      </c>
      <c r="BC94" s="41">
        <f t="shared" si="53"/>
        <v>0</v>
      </c>
      <c r="BD94" s="41">
        <f t="shared" si="54"/>
        <v>0.92816194912217842</v>
      </c>
      <c r="BE94" s="41">
        <f t="shared" si="55"/>
        <v>7.1390182730204227E-2</v>
      </c>
      <c r="BF94" s="41">
        <f t="shared" si="56"/>
        <v>4.4786814761734145E-4</v>
      </c>
      <c r="BG94" s="41">
        <f t="shared" si="57"/>
        <v>0.6022930849158008</v>
      </c>
      <c r="BH94" s="41">
        <f t="shared" si="58"/>
        <v>0.32416696524543176</v>
      </c>
      <c r="BI94" s="41">
        <f t="shared" si="59"/>
        <v>7.3539949838767465E-2</v>
      </c>
      <c r="BJ94" s="41">
        <f t="shared" si="60"/>
        <v>0</v>
      </c>
      <c r="BK94" s="41">
        <f t="shared" si="61"/>
        <v>3.179863848083124E-2</v>
      </c>
      <c r="BL94" s="41">
        <f t="shared" si="62"/>
        <v>1.5137943389466141E-2</v>
      </c>
      <c r="BM94" s="41">
        <f t="shared" si="63"/>
        <v>9.7545682551056972E-2</v>
      </c>
      <c r="BN94" s="41">
        <f t="shared" si="64"/>
        <v>0.85551773557864563</v>
      </c>
      <c r="BO94" s="41">
        <f t="shared" si="65"/>
        <v>1.5137943389466141E-2</v>
      </c>
      <c r="BP94" s="41">
        <f t="shared" si="66"/>
        <v>0.96927624507345034</v>
      </c>
      <c r="BQ94" s="41">
        <f t="shared" si="67"/>
        <v>1.8810462199928342E-3</v>
      </c>
      <c r="BR94" s="41">
        <f t="shared" si="68"/>
        <v>0</v>
      </c>
      <c r="BS94" s="41">
        <f t="shared" si="69"/>
        <v>0.12979218917950555</v>
      </c>
      <c r="BT94" s="41">
        <f t="shared" si="70"/>
        <v>0.87020781082049448</v>
      </c>
      <c r="BU94" s="41">
        <f t="shared" si="71"/>
        <v>1.3704765317090648E-2</v>
      </c>
      <c r="BV94" s="41">
        <f t="shared" si="72"/>
        <v>0</v>
      </c>
      <c r="BW94" s="41">
        <f t="shared" si="73"/>
        <v>1</v>
      </c>
      <c r="BX94" s="41" t="str">
        <f t="shared" si="74"/>
        <v>2010Licensed practical nursesOntario</v>
      </c>
      <c r="BY94" s="51">
        <f>VLOOKUP(BX94,'%workplace'!$A$1:$F$381,6,FALSE)</f>
        <v>30423</v>
      </c>
      <c r="BZ94" s="32">
        <f t="shared" si="75"/>
        <v>0.36695920849357394</v>
      </c>
    </row>
    <row r="95" spans="1:78" s="8" customFormat="1" hidden="1" x14ac:dyDescent="0.2">
      <c r="A95" s="8" t="str">
        <f t="shared" si="38"/>
        <v>2010Licensed practical nursesOntarioHospital</v>
      </c>
      <c r="B95" s="8" t="s">
        <v>3</v>
      </c>
      <c r="C95" s="8" t="s">
        <v>19</v>
      </c>
      <c r="D95" s="8" t="s">
        <v>10</v>
      </c>
      <c r="E95" s="8">
        <v>2010</v>
      </c>
      <c r="F95" s="8">
        <v>12205</v>
      </c>
      <c r="G95" s="8">
        <v>1168</v>
      </c>
      <c r="H95" s="8">
        <v>0</v>
      </c>
      <c r="I95" s="8">
        <v>1514</v>
      </c>
      <c r="J95" s="8">
        <v>1308</v>
      </c>
      <c r="K95" s="8">
        <v>1333</v>
      </c>
      <c r="L95" s="8">
        <v>1574</v>
      </c>
      <c r="M95" s="8">
        <v>1878</v>
      </c>
      <c r="N95" s="8">
        <v>1989</v>
      </c>
      <c r="O95" s="8">
        <v>1905</v>
      </c>
      <c r="P95" s="8">
        <v>979</v>
      </c>
      <c r="Q95" s="8">
        <v>259</v>
      </c>
      <c r="R95" s="8">
        <v>25</v>
      </c>
      <c r="S95" s="8">
        <v>609</v>
      </c>
      <c r="T95" s="8">
        <v>0</v>
      </c>
      <c r="U95" s="8">
        <v>12997</v>
      </c>
      <c r="V95" s="8">
        <v>374</v>
      </c>
      <c r="W95" s="8">
        <v>2</v>
      </c>
      <c r="X95" s="8">
        <v>7543</v>
      </c>
      <c r="Y95" s="8">
        <v>4665</v>
      </c>
      <c r="Z95" s="8">
        <v>1165</v>
      </c>
      <c r="AA95" s="8">
        <v>0</v>
      </c>
      <c r="AB95" s="8">
        <v>48</v>
      </c>
      <c r="AC95" s="8">
        <v>108</v>
      </c>
      <c r="AD95" s="8">
        <v>690</v>
      </c>
      <c r="AE95" s="8">
        <v>12527</v>
      </c>
      <c r="AF95" s="8">
        <v>37</v>
      </c>
      <c r="AG95" s="8">
        <v>13192</v>
      </c>
      <c r="AH95" s="8">
        <v>7</v>
      </c>
      <c r="AI95" s="8">
        <v>0</v>
      </c>
      <c r="AJ95" s="8">
        <v>1203</v>
      </c>
      <c r="AK95" s="8">
        <v>12170</v>
      </c>
      <c r="AL95" s="8">
        <v>137</v>
      </c>
      <c r="AM95" s="8">
        <v>0</v>
      </c>
      <c r="AN95" s="8">
        <v>13373</v>
      </c>
      <c r="AO95" s="41">
        <f t="shared" si="39"/>
        <v>0.91265983698496966</v>
      </c>
      <c r="AP95" s="41">
        <f t="shared" si="40"/>
        <v>8.7340163015030281E-2</v>
      </c>
      <c r="AQ95" s="41">
        <f t="shared" si="41"/>
        <v>0</v>
      </c>
      <c r="AR95" s="41">
        <f t="shared" si="42"/>
        <v>0.11321319075749645</v>
      </c>
      <c r="AS95" s="41">
        <f t="shared" si="43"/>
        <v>9.7809018170941453E-2</v>
      </c>
      <c r="AT95" s="41">
        <f t="shared" si="44"/>
        <v>9.9678456591639875E-2</v>
      </c>
      <c r="AU95" s="41">
        <f t="shared" si="45"/>
        <v>0.11769984296717266</v>
      </c>
      <c r="AV95" s="41">
        <f t="shared" si="46"/>
        <v>0.14043221416286547</v>
      </c>
      <c r="AW95" s="41">
        <f t="shared" si="47"/>
        <v>0.14873252075076646</v>
      </c>
      <c r="AX95" s="41">
        <f t="shared" si="48"/>
        <v>0.14245120765721977</v>
      </c>
      <c r="AY95" s="41">
        <f t="shared" si="49"/>
        <v>7.3207208554550207E-2</v>
      </c>
      <c r="AZ95" s="41">
        <f t="shared" si="50"/>
        <v>1.9367382038435653E-2</v>
      </c>
      <c r="BA95" s="41">
        <f t="shared" si="51"/>
        <v>1.8694384206984222E-3</v>
      </c>
      <c r="BB95" s="41">
        <f t="shared" si="52"/>
        <v>4.5539519928213562E-2</v>
      </c>
      <c r="BC95" s="41">
        <f t="shared" si="53"/>
        <v>0</v>
      </c>
      <c r="BD95" s="41">
        <f t="shared" si="54"/>
        <v>0.97188364615269573</v>
      </c>
      <c r="BE95" s="41">
        <f t="shared" si="55"/>
        <v>2.7966798773648396E-2</v>
      </c>
      <c r="BF95" s="41">
        <f t="shared" si="56"/>
        <v>1.4955507365587377E-4</v>
      </c>
      <c r="BG95" s="41">
        <f t="shared" si="57"/>
        <v>0.56404696029312795</v>
      </c>
      <c r="BH95" s="41">
        <f t="shared" si="58"/>
        <v>0.34883720930232559</v>
      </c>
      <c r="BI95" s="41">
        <f t="shared" si="59"/>
        <v>8.7115830404546471E-2</v>
      </c>
      <c r="BJ95" s="41">
        <f t="shared" si="60"/>
        <v>0</v>
      </c>
      <c r="BK95" s="41">
        <f t="shared" si="61"/>
        <v>3.5893217677409705E-3</v>
      </c>
      <c r="BL95" s="41">
        <f t="shared" si="62"/>
        <v>8.0759739774171838E-3</v>
      </c>
      <c r="BM95" s="41">
        <f t="shared" si="63"/>
        <v>5.1596500411276454E-2</v>
      </c>
      <c r="BN95" s="41">
        <f t="shared" si="64"/>
        <v>0.93673820384356543</v>
      </c>
      <c r="BO95" s="41">
        <f t="shared" si="65"/>
        <v>2.7667688626336648E-3</v>
      </c>
      <c r="BP95" s="41">
        <f t="shared" si="66"/>
        <v>0.9864652658341434</v>
      </c>
      <c r="BQ95" s="41">
        <f t="shared" si="67"/>
        <v>5.2344275779555823E-4</v>
      </c>
      <c r="BR95" s="41">
        <f t="shared" si="68"/>
        <v>0</v>
      </c>
      <c r="BS95" s="41">
        <f t="shared" si="69"/>
        <v>8.9957376804008074E-2</v>
      </c>
      <c r="BT95" s="41">
        <f t="shared" si="70"/>
        <v>0.91004262319599194</v>
      </c>
      <c r="BU95" s="41">
        <f t="shared" si="71"/>
        <v>1.0244522545427353E-2</v>
      </c>
      <c r="BV95" s="41">
        <f t="shared" si="72"/>
        <v>0</v>
      </c>
      <c r="BW95" s="41">
        <f t="shared" si="73"/>
        <v>1</v>
      </c>
      <c r="BX95" s="41" t="str">
        <f t="shared" si="74"/>
        <v>2010Licensed practical nursesOntario</v>
      </c>
      <c r="BY95" s="51">
        <f>VLOOKUP(BX95,'%workplace'!$A$1:$F$381,6,FALSE)</f>
        <v>30423</v>
      </c>
      <c r="BZ95" s="32">
        <f t="shared" si="75"/>
        <v>0.43956874732932322</v>
      </c>
    </row>
    <row r="96" spans="1:78" s="8" customFormat="1" hidden="1" x14ac:dyDescent="0.2">
      <c r="A96" s="8" t="str">
        <f t="shared" si="38"/>
        <v>2010Licensed practical nursesOntarioOther places of work</v>
      </c>
      <c r="B96" s="8" t="s">
        <v>3</v>
      </c>
      <c r="C96" s="8" t="s">
        <v>19</v>
      </c>
      <c r="D96" s="8" t="s">
        <v>13</v>
      </c>
      <c r="E96" s="8">
        <v>2010</v>
      </c>
      <c r="F96" s="8">
        <v>770</v>
      </c>
      <c r="G96" s="8">
        <v>32</v>
      </c>
      <c r="H96" s="8">
        <v>0</v>
      </c>
      <c r="I96" s="8">
        <v>60</v>
      </c>
      <c r="J96" s="8">
        <v>51</v>
      </c>
      <c r="K96" s="8">
        <v>86</v>
      </c>
      <c r="L96" s="8">
        <v>77</v>
      </c>
      <c r="M96" s="8">
        <v>105</v>
      </c>
      <c r="N96" s="8">
        <v>120</v>
      </c>
      <c r="O96" s="8">
        <v>131</v>
      </c>
      <c r="P96" s="8">
        <v>112</v>
      </c>
      <c r="Q96" s="8">
        <v>26</v>
      </c>
      <c r="R96" s="8">
        <v>14</v>
      </c>
      <c r="S96" s="8">
        <v>20</v>
      </c>
      <c r="T96" s="8">
        <v>0</v>
      </c>
      <c r="U96" s="8">
        <v>776</v>
      </c>
      <c r="V96" s="8">
        <v>25</v>
      </c>
      <c r="W96" s="8">
        <v>1</v>
      </c>
      <c r="X96" s="8">
        <v>455</v>
      </c>
      <c r="Y96" s="8">
        <v>237</v>
      </c>
      <c r="Z96" s="8">
        <v>110</v>
      </c>
      <c r="AA96" s="8">
        <v>0</v>
      </c>
      <c r="AB96" s="8">
        <v>27</v>
      </c>
      <c r="AC96" s="8">
        <v>10</v>
      </c>
      <c r="AD96" s="8">
        <v>404</v>
      </c>
      <c r="AE96" s="8">
        <v>361</v>
      </c>
      <c r="AF96" s="8">
        <v>39</v>
      </c>
      <c r="AG96" s="8">
        <v>681</v>
      </c>
      <c r="AH96" s="8">
        <v>65</v>
      </c>
      <c r="AI96" s="8">
        <v>0</v>
      </c>
      <c r="AJ96" s="8">
        <v>78</v>
      </c>
      <c r="AK96" s="8">
        <v>724</v>
      </c>
      <c r="AL96" s="8">
        <v>17</v>
      </c>
      <c r="AM96" s="8">
        <v>0</v>
      </c>
      <c r="AN96" s="8">
        <v>802</v>
      </c>
      <c r="AO96" s="41">
        <f t="shared" si="39"/>
        <v>0.96009975062344144</v>
      </c>
      <c r="AP96" s="41">
        <f t="shared" si="40"/>
        <v>3.9900249376558602E-2</v>
      </c>
      <c r="AQ96" s="41">
        <f t="shared" si="41"/>
        <v>0</v>
      </c>
      <c r="AR96" s="41">
        <f t="shared" si="42"/>
        <v>7.4812967581047385E-2</v>
      </c>
      <c r="AS96" s="41">
        <f t="shared" si="43"/>
        <v>6.3591022443890269E-2</v>
      </c>
      <c r="AT96" s="41">
        <f t="shared" si="44"/>
        <v>0.10723192019950124</v>
      </c>
      <c r="AU96" s="41">
        <f t="shared" si="45"/>
        <v>9.6009975062344141E-2</v>
      </c>
      <c r="AV96" s="41">
        <f t="shared" si="46"/>
        <v>0.13092269326683292</v>
      </c>
      <c r="AW96" s="41">
        <f t="shared" si="47"/>
        <v>0.14962593516209477</v>
      </c>
      <c r="AX96" s="41">
        <f t="shared" si="48"/>
        <v>0.1633416458852868</v>
      </c>
      <c r="AY96" s="41">
        <f t="shared" si="49"/>
        <v>0.1396508728179551</v>
      </c>
      <c r="AZ96" s="41">
        <f t="shared" si="50"/>
        <v>3.2418952618453865E-2</v>
      </c>
      <c r="BA96" s="41">
        <f t="shared" si="51"/>
        <v>1.7456359102244388E-2</v>
      </c>
      <c r="BB96" s="41">
        <f t="shared" si="52"/>
        <v>2.4937655860349128E-2</v>
      </c>
      <c r="BC96" s="41">
        <f t="shared" si="53"/>
        <v>0</v>
      </c>
      <c r="BD96" s="41">
        <f t="shared" si="54"/>
        <v>0.96758104738154616</v>
      </c>
      <c r="BE96" s="41">
        <f t="shared" si="55"/>
        <v>3.117206982543641E-2</v>
      </c>
      <c r="BF96" s="41">
        <f t="shared" si="56"/>
        <v>1.2468827930174563E-3</v>
      </c>
      <c r="BG96" s="41">
        <f t="shared" si="57"/>
        <v>0.56733167082294267</v>
      </c>
      <c r="BH96" s="41">
        <f t="shared" si="58"/>
        <v>0.29551122194513718</v>
      </c>
      <c r="BI96" s="41">
        <f t="shared" si="59"/>
        <v>0.13715710723192021</v>
      </c>
      <c r="BJ96" s="41">
        <f t="shared" si="60"/>
        <v>0</v>
      </c>
      <c r="BK96" s="41">
        <f t="shared" si="61"/>
        <v>3.366583541147132E-2</v>
      </c>
      <c r="BL96" s="41">
        <f t="shared" si="62"/>
        <v>1.2468827930174564E-2</v>
      </c>
      <c r="BM96" s="41">
        <f t="shared" si="63"/>
        <v>0.50374064837905241</v>
      </c>
      <c r="BN96" s="41">
        <f t="shared" si="64"/>
        <v>0.45012468827930174</v>
      </c>
      <c r="BO96" s="41">
        <f t="shared" si="65"/>
        <v>4.8628428927680795E-2</v>
      </c>
      <c r="BP96" s="41">
        <f t="shared" si="66"/>
        <v>0.8491271820448878</v>
      </c>
      <c r="BQ96" s="41">
        <f t="shared" si="67"/>
        <v>8.1047381546134667E-2</v>
      </c>
      <c r="BR96" s="41">
        <f t="shared" si="68"/>
        <v>0</v>
      </c>
      <c r="BS96" s="41">
        <f t="shared" si="69"/>
        <v>9.7256857855361589E-2</v>
      </c>
      <c r="BT96" s="41">
        <f t="shared" si="70"/>
        <v>0.90274314214463836</v>
      </c>
      <c r="BU96" s="41">
        <f t="shared" si="71"/>
        <v>2.119700748129676E-2</v>
      </c>
      <c r="BV96" s="41">
        <f t="shared" si="72"/>
        <v>0</v>
      </c>
      <c r="BW96" s="41">
        <f t="shared" si="73"/>
        <v>1</v>
      </c>
      <c r="BX96" s="41" t="str">
        <f t="shared" si="74"/>
        <v>2010Licensed practical nursesOntario</v>
      </c>
      <c r="BY96" s="51">
        <f>VLOOKUP(BX96,'%workplace'!$A$1:$F$381,6,FALSE)</f>
        <v>30423</v>
      </c>
      <c r="BZ96" s="32">
        <f t="shared" si="75"/>
        <v>2.6361634289846499E-2</v>
      </c>
    </row>
    <row r="97" spans="1:78" s="8" customFormat="1" hidden="1" x14ac:dyDescent="0.2">
      <c r="A97" s="8" t="str">
        <f t="shared" si="38"/>
        <v>2010Licensed practical nursesOntarioUnknown places of work</v>
      </c>
      <c r="B97" s="8" t="s">
        <v>3</v>
      </c>
      <c r="C97" s="8" t="s">
        <v>19</v>
      </c>
      <c r="D97" s="8" t="s">
        <v>49</v>
      </c>
      <c r="E97" s="8">
        <v>2010</v>
      </c>
      <c r="F97" s="8">
        <v>577</v>
      </c>
      <c r="G97" s="8">
        <v>36</v>
      </c>
      <c r="H97" s="8">
        <v>0</v>
      </c>
      <c r="I97" s="8">
        <v>35</v>
      </c>
      <c r="J97" s="8">
        <v>37</v>
      </c>
      <c r="K97" s="8">
        <v>43</v>
      </c>
      <c r="L97" s="8">
        <v>66</v>
      </c>
      <c r="M97" s="8">
        <v>88</v>
      </c>
      <c r="N97" s="8">
        <v>81</v>
      </c>
      <c r="O97" s="8">
        <v>117</v>
      </c>
      <c r="P97" s="8">
        <v>99</v>
      </c>
      <c r="Q97" s="8">
        <v>30</v>
      </c>
      <c r="R97" s="8">
        <v>8</v>
      </c>
      <c r="S97" s="8">
        <v>9</v>
      </c>
      <c r="T97" s="8">
        <v>0</v>
      </c>
      <c r="U97" s="8">
        <v>572</v>
      </c>
      <c r="V97" s="8">
        <v>41</v>
      </c>
      <c r="W97" s="8">
        <v>0</v>
      </c>
      <c r="X97" s="8">
        <v>314</v>
      </c>
      <c r="Y97" s="8">
        <v>230</v>
      </c>
      <c r="Z97" s="8">
        <v>69</v>
      </c>
      <c r="AA97" s="8">
        <v>0</v>
      </c>
      <c r="AB97" s="8">
        <v>21</v>
      </c>
      <c r="AC97" s="8">
        <v>92</v>
      </c>
      <c r="AD97" s="8">
        <v>80</v>
      </c>
      <c r="AE97" s="8">
        <v>420</v>
      </c>
      <c r="AF97" s="8">
        <v>6</v>
      </c>
      <c r="AG97" s="8">
        <v>497</v>
      </c>
      <c r="AH97" s="8">
        <v>5</v>
      </c>
      <c r="AI97" s="8">
        <v>0</v>
      </c>
      <c r="AJ97" s="8">
        <v>81</v>
      </c>
      <c r="AK97" s="8">
        <v>532</v>
      </c>
      <c r="AL97" s="8">
        <v>105</v>
      </c>
      <c r="AM97" s="8">
        <v>0</v>
      </c>
      <c r="AN97" s="8">
        <v>613</v>
      </c>
      <c r="AO97" s="41">
        <f t="shared" si="39"/>
        <v>0.94127243066884181</v>
      </c>
      <c r="AP97" s="41">
        <f t="shared" si="40"/>
        <v>5.872756933115824E-2</v>
      </c>
      <c r="AQ97" s="41">
        <f t="shared" si="41"/>
        <v>0</v>
      </c>
      <c r="AR97" s="41">
        <f t="shared" si="42"/>
        <v>5.7096247960848286E-2</v>
      </c>
      <c r="AS97" s="41">
        <f t="shared" si="43"/>
        <v>6.0358890701468187E-2</v>
      </c>
      <c r="AT97" s="41">
        <f t="shared" si="44"/>
        <v>7.01468189233279E-2</v>
      </c>
      <c r="AU97" s="41">
        <f t="shared" si="45"/>
        <v>0.10766721044045677</v>
      </c>
      <c r="AV97" s="41">
        <f t="shared" si="46"/>
        <v>0.14355628058727568</v>
      </c>
      <c r="AW97" s="41">
        <f t="shared" si="47"/>
        <v>0.13213703099510604</v>
      </c>
      <c r="AX97" s="41">
        <f t="shared" si="48"/>
        <v>0.19086460032626426</v>
      </c>
      <c r="AY97" s="41">
        <f t="shared" si="49"/>
        <v>0.16150081566068517</v>
      </c>
      <c r="AZ97" s="41">
        <f t="shared" si="50"/>
        <v>4.8939641109298535E-2</v>
      </c>
      <c r="BA97" s="41">
        <f t="shared" si="51"/>
        <v>1.3050570962479609E-2</v>
      </c>
      <c r="BB97" s="41">
        <f t="shared" si="52"/>
        <v>1.468189233278956E-2</v>
      </c>
      <c r="BC97" s="41">
        <f t="shared" si="53"/>
        <v>0</v>
      </c>
      <c r="BD97" s="41">
        <f t="shared" si="54"/>
        <v>0.93311582381729197</v>
      </c>
      <c r="BE97" s="41">
        <f t="shared" si="55"/>
        <v>6.6884176182707991E-2</v>
      </c>
      <c r="BF97" s="41">
        <f t="shared" si="56"/>
        <v>0</v>
      </c>
      <c r="BG97" s="41">
        <f t="shared" si="57"/>
        <v>0.5122349102773246</v>
      </c>
      <c r="BH97" s="41">
        <f t="shared" si="58"/>
        <v>0.37520391517128876</v>
      </c>
      <c r="BI97" s="41">
        <f t="shared" si="59"/>
        <v>0.11256117455138662</v>
      </c>
      <c r="BJ97" s="41">
        <f t="shared" si="60"/>
        <v>0</v>
      </c>
      <c r="BK97" s="41">
        <f t="shared" si="61"/>
        <v>3.4257748776508973E-2</v>
      </c>
      <c r="BL97" s="41">
        <f t="shared" si="62"/>
        <v>0.1500815660685155</v>
      </c>
      <c r="BM97" s="41">
        <f t="shared" si="63"/>
        <v>0.13050570962479607</v>
      </c>
      <c r="BN97" s="41">
        <f t="shared" si="64"/>
        <v>0.68515497553017946</v>
      </c>
      <c r="BO97" s="41">
        <f t="shared" si="65"/>
        <v>9.7879282218597055E-3</v>
      </c>
      <c r="BP97" s="41">
        <f t="shared" si="66"/>
        <v>0.81076672104404568</v>
      </c>
      <c r="BQ97" s="41">
        <f t="shared" si="67"/>
        <v>8.1566068515497546E-3</v>
      </c>
      <c r="BR97" s="41">
        <f t="shared" si="68"/>
        <v>0</v>
      </c>
      <c r="BS97" s="41">
        <f t="shared" si="69"/>
        <v>0.13213703099510604</v>
      </c>
      <c r="BT97" s="41">
        <f t="shared" si="70"/>
        <v>0.86786296900489401</v>
      </c>
      <c r="BU97" s="41">
        <f t="shared" si="71"/>
        <v>0.17128874388254486</v>
      </c>
      <c r="BV97" s="41">
        <f t="shared" si="72"/>
        <v>0</v>
      </c>
      <c r="BW97" s="41">
        <f t="shared" si="73"/>
        <v>1</v>
      </c>
      <c r="BX97" s="41" t="str">
        <f t="shared" si="74"/>
        <v>2010Licensed practical nursesOntario</v>
      </c>
      <c r="BY97" s="51">
        <f>VLOOKUP(BX97,'%workplace'!$A$1:$F$381,6,FALSE)</f>
        <v>30423</v>
      </c>
      <c r="BZ97" s="32">
        <f t="shared" si="75"/>
        <v>2.0149229201590901E-2</v>
      </c>
    </row>
    <row r="98" spans="1:78" hidden="1" x14ac:dyDescent="0.2">
      <c r="A98" s="212" t="str">
        <f t="shared" si="38"/>
        <v>2010Licensed practical nursesManitobaAll places of work</v>
      </c>
      <c r="B98" s="212" t="s">
        <v>3</v>
      </c>
      <c r="C98" s="212" t="s">
        <v>20</v>
      </c>
      <c r="D98" s="212" t="s">
        <v>9</v>
      </c>
      <c r="E98" s="212">
        <v>2010</v>
      </c>
      <c r="F98" s="212">
        <v>2569</v>
      </c>
      <c r="G98" s="212">
        <v>163</v>
      </c>
      <c r="H98" s="212">
        <v>0</v>
      </c>
      <c r="I98" s="212">
        <v>181</v>
      </c>
      <c r="J98" s="212">
        <v>284</v>
      </c>
      <c r="K98" s="212">
        <v>333</v>
      </c>
      <c r="L98" s="212">
        <v>325</v>
      </c>
      <c r="M98" s="212">
        <v>372</v>
      </c>
      <c r="N98" s="212">
        <v>436</v>
      </c>
      <c r="O98" s="212">
        <v>381</v>
      </c>
      <c r="P98" s="212">
        <v>274</v>
      </c>
      <c r="Q98" s="212">
        <v>78</v>
      </c>
      <c r="R98" s="212">
        <v>9</v>
      </c>
      <c r="S98" s="212">
        <v>59</v>
      </c>
      <c r="T98" s="212">
        <v>0</v>
      </c>
      <c r="U98" s="212">
        <v>2630</v>
      </c>
      <c r="V98" s="212">
        <v>102</v>
      </c>
      <c r="W98" s="212">
        <v>0</v>
      </c>
      <c r="X98" s="212">
        <v>953</v>
      </c>
      <c r="Y98" s="212">
        <v>1498</v>
      </c>
      <c r="Z98" s="212">
        <v>281</v>
      </c>
      <c r="AA98" s="212">
        <v>0</v>
      </c>
      <c r="AB98" s="212">
        <v>43</v>
      </c>
      <c r="AC98" s="212">
        <v>0</v>
      </c>
      <c r="AD98" s="212">
        <v>136</v>
      </c>
      <c r="AE98" s="212">
        <v>2553</v>
      </c>
      <c r="AF98" s="212">
        <v>21</v>
      </c>
      <c r="AG98" s="212">
        <v>2691</v>
      </c>
      <c r="AH98" s="212">
        <v>17</v>
      </c>
      <c r="AI98" s="212">
        <v>1</v>
      </c>
      <c r="AJ98" s="212">
        <v>1230</v>
      </c>
      <c r="AK98" s="212">
        <v>1501</v>
      </c>
      <c r="AL98" s="212">
        <v>2</v>
      </c>
      <c r="AM98" s="212">
        <v>1</v>
      </c>
      <c r="AN98" s="212">
        <v>2732</v>
      </c>
      <c r="AO98" s="41">
        <f t="shared" si="39"/>
        <v>0.94033674963396774</v>
      </c>
      <c r="AP98" s="41">
        <f t="shared" si="40"/>
        <v>5.9663250366032212E-2</v>
      </c>
      <c r="AQ98" s="41">
        <f t="shared" si="41"/>
        <v>0</v>
      </c>
      <c r="AR98" s="41">
        <f t="shared" si="42"/>
        <v>6.6251830161054168E-2</v>
      </c>
      <c r="AS98" s="41">
        <f t="shared" si="43"/>
        <v>0.10395314787701318</v>
      </c>
      <c r="AT98" s="41">
        <f t="shared" si="44"/>
        <v>0.12188872620790629</v>
      </c>
      <c r="AU98" s="41">
        <f t="shared" si="45"/>
        <v>0.11896046852122986</v>
      </c>
      <c r="AV98" s="41">
        <f t="shared" si="46"/>
        <v>0.13616398243045388</v>
      </c>
      <c r="AW98" s="41">
        <f t="shared" si="47"/>
        <v>0.1595900439238653</v>
      </c>
      <c r="AX98" s="41">
        <f t="shared" si="48"/>
        <v>0.13945827232796487</v>
      </c>
      <c r="AY98" s="41">
        <f t="shared" si="49"/>
        <v>0.10029282576866765</v>
      </c>
      <c r="AZ98" s="41">
        <f t="shared" si="50"/>
        <v>2.8550512445095169E-2</v>
      </c>
      <c r="BA98" s="41">
        <f t="shared" si="51"/>
        <v>3.2942898975109811E-3</v>
      </c>
      <c r="BB98" s="41">
        <f t="shared" si="52"/>
        <v>2.1595900439238654E-2</v>
      </c>
      <c r="BC98" s="41">
        <f t="shared" si="53"/>
        <v>0</v>
      </c>
      <c r="BD98" s="41">
        <f t="shared" si="54"/>
        <v>0.96266471449487556</v>
      </c>
      <c r="BE98" s="41">
        <f t="shared" si="55"/>
        <v>3.7335285505124452E-2</v>
      </c>
      <c r="BF98" s="41">
        <f t="shared" si="56"/>
        <v>0</v>
      </c>
      <c r="BG98" s="41">
        <f t="shared" si="57"/>
        <v>0.34882869692532942</v>
      </c>
      <c r="BH98" s="41">
        <f t="shared" si="58"/>
        <v>0.54831625183016108</v>
      </c>
      <c r="BI98" s="41">
        <f t="shared" si="59"/>
        <v>0.10285505124450951</v>
      </c>
      <c r="BJ98" s="41">
        <f t="shared" si="60"/>
        <v>0</v>
      </c>
      <c r="BK98" s="41">
        <f t="shared" si="61"/>
        <v>1.5739385065885798E-2</v>
      </c>
      <c r="BL98" s="41">
        <f t="shared" si="62"/>
        <v>0</v>
      </c>
      <c r="BM98" s="41">
        <f t="shared" si="63"/>
        <v>4.9780380673499269E-2</v>
      </c>
      <c r="BN98" s="41">
        <f t="shared" si="64"/>
        <v>0.93448023426061488</v>
      </c>
      <c r="BO98" s="41">
        <f t="shared" si="65"/>
        <v>7.6866764275256225E-3</v>
      </c>
      <c r="BP98" s="41">
        <f t="shared" si="66"/>
        <v>0.98499267935578327</v>
      </c>
      <c r="BQ98" s="41">
        <f t="shared" si="67"/>
        <v>6.2225475841874087E-3</v>
      </c>
      <c r="BR98" s="41">
        <f t="shared" si="68"/>
        <v>3.6603221083455345E-4</v>
      </c>
      <c r="BS98" s="41">
        <f t="shared" si="69"/>
        <v>0.45021961932650073</v>
      </c>
      <c r="BT98" s="41">
        <f t="shared" si="70"/>
        <v>0.54941434846266468</v>
      </c>
      <c r="BU98" s="41">
        <f t="shared" si="71"/>
        <v>7.320644216691069E-4</v>
      </c>
      <c r="BV98" s="41">
        <f t="shared" si="72"/>
        <v>3.6603221083455345E-4</v>
      </c>
      <c r="BW98" s="41">
        <f t="shared" si="73"/>
        <v>1</v>
      </c>
      <c r="BX98" s="41" t="str">
        <f t="shared" si="74"/>
        <v>2010Licensed practical nursesManitoba</v>
      </c>
      <c r="BY98" s="51">
        <f>VLOOKUP(BX98,'%workplace'!$A$1:$F$381,6,FALSE)</f>
        <v>2732</v>
      </c>
      <c r="BZ98" s="32">
        <f t="shared" si="75"/>
        <v>1</v>
      </c>
    </row>
    <row r="99" spans="1:78" hidden="1" x14ac:dyDescent="0.2">
      <c r="A99" s="212" t="str">
        <f t="shared" si="38"/>
        <v>2010Licensed practical nursesManitobaCommunity health</v>
      </c>
      <c r="B99" s="212" t="s">
        <v>3</v>
      </c>
      <c r="C99" s="212" t="s">
        <v>20</v>
      </c>
      <c r="D99" s="212" t="s">
        <v>11</v>
      </c>
      <c r="E99" s="212">
        <v>2010</v>
      </c>
      <c r="F99" s="212">
        <v>315</v>
      </c>
      <c r="G99" s="212">
        <v>25</v>
      </c>
      <c r="H99" s="212">
        <v>0</v>
      </c>
      <c r="I99" s="212">
        <v>11</v>
      </c>
      <c r="J99" s="212">
        <v>26</v>
      </c>
      <c r="K99" s="212">
        <v>49</v>
      </c>
      <c r="L99" s="212">
        <v>38</v>
      </c>
      <c r="M99" s="212">
        <v>50</v>
      </c>
      <c r="N99" s="212">
        <v>50</v>
      </c>
      <c r="O99" s="212">
        <v>60</v>
      </c>
      <c r="P99" s="212">
        <v>36</v>
      </c>
      <c r="Q99" s="212">
        <v>10</v>
      </c>
      <c r="R99" s="212">
        <v>1</v>
      </c>
      <c r="S99" s="212">
        <v>9</v>
      </c>
      <c r="T99" s="212">
        <v>0</v>
      </c>
      <c r="U99" s="212">
        <v>331</v>
      </c>
      <c r="V99" s="212">
        <v>9</v>
      </c>
      <c r="W99" s="212">
        <v>0</v>
      </c>
      <c r="X99" s="212">
        <v>130</v>
      </c>
      <c r="Y99" s="212">
        <v>182</v>
      </c>
      <c r="Z99" s="212">
        <v>28</v>
      </c>
      <c r="AA99" s="212">
        <v>0</v>
      </c>
      <c r="AB99" s="212">
        <v>14</v>
      </c>
      <c r="AC99" s="212">
        <v>0</v>
      </c>
      <c r="AD99" s="212">
        <v>32</v>
      </c>
      <c r="AE99" s="212">
        <v>294</v>
      </c>
      <c r="AF99" s="212">
        <v>3</v>
      </c>
      <c r="AG99" s="212">
        <v>336</v>
      </c>
      <c r="AH99" s="212">
        <v>0</v>
      </c>
      <c r="AI99" s="212">
        <v>1</v>
      </c>
      <c r="AJ99" s="212">
        <v>146</v>
      </c>
      <c r="AK99" s="212">
        <v>194</v>
      </c>
      <c r="AL99" s="212">
        <v>0</v>
      </c>
      <c r="AM99" s="212">
        <v>0</v>
      </c>
      <c r="AN99" s="212">
        <v>340</v>
      </c>
      <c r="AO99" s="41">
        <f t="shared" si="39"/>
        <v>0.92647058823529416</v>
      </c>
      <c r="AP99" s="41">
        <f t="shared" si="40"/>
        <v>7.3529411764705885E-2</v>
      </c>
      <c r="AQ99" s="41">
        <f t="shared" si="41"/>
        <v>0</v>
      </c>
      <c r="AR99" s="41">
        <f t="shared" si="42"/>
        <v>3.2352941176470591E-2</v>
      </c>
      <c r="AS99" s="41">
        <f t="shared" si="43"/>
        <v>7.6470588235294124E-2</v>
      </c>
      <c r="AT99" s="41">
        <f t="shared" si="44"/>
        <v>0.14411764705882352</v>
      </c>
      <c r="AU99" s="41">
        <f t="shared" si="45"/>
        <v>0.11176470588235295</v>
      </c>
      <c r="AV99" s="41">
        <f t="shared" si="46"/>
        <v>0.14705882352941177</v>
      </c>
      <c r="AW99" s="41">
        <f t="shared" si="47"/>
        <v>0.14705882352941177</v>
      </c>
      <c r="AX99" s="41">
        <f t="shared" si="48"/>
        <v>0.17647058823529413</v>
      </c>
      <c r="AY99" s="41">
        <f t="shared" si="49"/>
        <v>0.10588235294117647</v>
      </c>
      <c r="AZ99" s="41">
        <f t="shared" si="50"/>
        <v>2.9411764705882353E-2</v>
      </c>
      <c r="BA99" s="41">
        <f t="shared" si="51"/>
        <v>2.9411764705882353E-3</v>
      </c>
      <c r="BB99" s="41">
        <f t="shared" si="52"/>
        <v>2.6470588235294117E-2</v>
      </c>
      <c r="BC99" s="41">
        <f t="shared" si="53"/>
        <v>0</v>
      </c>
      <c r="BD99" s="41">
        <f t="shared" si="54"/>
        <v>0.97352941176470587</v>
      </c>
      <c r="BE99" s="41">
        <f t="shared" si="55"/>
        <v>2.6470588235294117E-2</v>
      </c>
      <c r="BF99" s="41">
        <f t="shared" si="56"/>
        <v>0</v>
      </c>
      <c r="BG99" s="41">
        <f t="shared" si="57"/>
        <v>0.38235294117647056</v>
      </c>
      <c r="BH99" s="41">
        <f t="shared" si="58"/>
        <v>0.53529411764705881</v>
      </c>
      <c r="BI99" s="41">
        <f t="shared" si="59"/>
        <v>8.2352941176470587E-2</v>
      </c>
      <c r="BJ99" s="41">
        <f t="shared" si="60"/>
        <v>0</v>
      </c>
      <c r="BK99" s="41">
        <f t="shared" si="61"/>
        <v>4.1176470588235294E-2</v>
      </c>
      <c r="BL99" s="41">
        <f t="shared" si="62"/>
        <v>0</v>
      </c>
      <c r="BM99" s="41">
        <f t="shared" si="63"/>
        <v>9.4117647058823528E-2</v>
      </c>
      <c r="BN99" s="41">
        <f t="shared" si="64"/>
        <v>0.86470588235294121</v>
      </c>
      <c r="BO99" s="41">
        <f t="shared" si="65"/>
        <v>8.8235294117647058E-3</v>
      </c>
      <c r="BP99" s="41">
        <f t="shared" si="66"/>
        <v>0.9882352941176471</v>
      </c>
      <c r="BQ99" s="41">
        <f t="shared" si="67"/>
        <v>0</v>
      </c>
      <c r="BR99" s="41">
        <f t="shared" si="68"/>
        <v>2.9411764705882353E-3</v>
      </c>
      <c r="BS99" s="41">
        <f t="shared" si="69"/>
        <v>0.42941176470588233</v>
      </c>
      <c r="BT99" s="41">
        <f t="shared" si="70"/>
        <v>0.57058823529411762</v>
      </c>
      <c r="BU99" s="41">
        <f t="shared" si="71"/>
        <v>0</v>
      </c>
      <c r="BV99" s="41">
        <f t="shared" si="72"/>
        <v>0</v>
      </c>
      <c r="BW99" s="41">
        <f t="shared" si="73"/>
        <v>1</v>
      </c>
      <c r="BX99" s="41" t="str">
        <f t="shared" si="74"/>
        <v>2010Licensed practical nursesManitoba</v>
      </c>
      <c r="BY99" s="51">
        <f>VLOOKUP(BX99,'%workplace'!$A$1:$F$381,6,FALSE)</f>
        <v>2732</v>
      </c>
      <c r="BZ99" s="32">
        <f t="shared" si="75"/>
        <v>0.12445095168374817</v>
      </c>
    </row>
    <row r="100" spans="1:78" hidden="1" x14ac:dyDescent="0.2">
      <c r="A100" s="212" t="str">
        <f t="shared" si="38"/>
        <v>2010Licensed practical nursesManitobaNursing home/long-term care</v>
      </c>
      <c r="B100" s="212" t="s">
        <v>3</v>
      </c>
      <c r="C100" s="212" t="s">
        <v>20</v>
      </c>
      <c r="D100" s="212" t="s">
        <v>12</v>
      </c>
      <c r="E100" s="212">
        <v>2010</v>
      </c>
      <c r="F100" s="212">
        <v>1103</v>
      </c>
      <c r="G100" s="212">
        <v>62</v>
      </c>
      <c r="H100" s="212">
        <v>0</v>
      </c>
      <c r="I100" s="212">
        <v>63</v>
      </c>
      <c r="J100" s="212">
        <v>103</v>
      </c>
      <c r="K100" s="212">
        <v>134</v>
      </c>
      <c r="L100" s="212">
        <v>150</v>
      </c>
      <c r="M100" s="212">
        <v>162</v>
      </c>
      <c r="N100" s="212">
        <v>189</v>
      </c>
      <c r="O100" s="212">
        <v>167</v>
      </c>
      <c r="P100" s="212">
        <v>141</v>
      </c>
      <c r="Q100" s="212">
        <v>36</v>
      </c>
      <c r="R100" s="212">
        <v>5</v>
      </c>
      <c r="S100" s="212">
        <v>15</v>
      </c>
      <c r="T100" s="212">
        <v>0</v>
      </c>
      <c r="U100" s="212">
        <v>1091</v>
      </c>
      <c r="V100" s="212">
        <v>74</v>
      </c>
      <c r="W100" s="212">
        <v>0</v>
      </c>
      <c r="X100" s="212">
        <v>390</v>
      </c>
      <c r="Y100" s="212">
        <v>663</v>
      </c>
      <c r="Z100" s="212">
        <v>112</v>
      </c>
      <c r="AA100" s="212">
        <v>0</v>
      </c>
      <c r="AB100" s="212">
        <v>7</v>
      </c>
      <c r="AC100" s="212">
        <v>0</v>
      </c>
      <c r="AD100" s="212">
        <v>17</v>
      </c>
      <c r="AE100" s="212">
        <v>1141</v>
      </c>
      <c r="AF100" s="212">
        <v>6</v>
      </c>
      <c r="AG100" s="212">
        <v>1153</v>
      </c>
      <c r="AH100" s="212">
        <v>4</v>
      </c>
      <c r="AI100" s="212">
        <v>0</v>
      </c>
      <c r="AJ100" s="212">
        <v>374</v>
      </c>
      <c r="AK100" s="212">
        <v>791</v>
      </c>
      <c r="AL100" s="212">
        <v>2</v>
      </c>
      <c r="AM100" s="212">
        <v>0</v>
      </c>
      <c r="AN100" s="212">
        <v>1165</v>
      </c>
      <c r="AO100" s="41">
        <f t="shared" si="39"/>
        <v>0.94678111587982827</v>
      </c>
      <c r="AP100" s="41">
        <f t="shared" si="40"/>
        <v>5.3218884120171672E-2</v>
      </c>
      <c r="AQ100" s="41">
        <f t="shared" si="41"/>
        <v>0</v>
      </c>
      <c r="AR100" s="41">
        <f t="shared" si="42"/>
        <v>5.4077253218884118E-2</v>
      </c>
      <c r="AS100" s="41">
        <f t="shared" si="43"/>
        <v>8.8412017167381979E-2</v>
      </c>
      <c r="AT100" s="41">
        <f t="shared" si="44"/>
        <v>0.11502145922746781</v>
      </c>
      <c r="AU100" s="41">
        <f t="shared" si="45"/>
        <v>0.12875536480686695</v>
      </c>
      <c r="AV100" s="41">
        <f t="shared" si="46"/>
        <v>0.13905579399141632</v>
      </c>
      <c r="AW100" s="41">
        <f t="shared" si="47"/>
        <v>0.16223175965665235</v>
      </c>
      <c r="AX100" s="41">
        <f t="shared" si="48"/>
        <v>0.14334763948497853</v>
      </c>
      <c r="AY100" s="41">
        <f t="shared" si="49"/>
        <v>0.12103004291845494</v>
      </c>
      <c r="AZ100" s="41">
        <f t="shared" si="50"/>
        <v>3.0901287553648068E-2</v>
      </c>
      <c r="BA100" s="41">
        <f t="shared" si="51"/>
        <v>4.2918454935622317E-3</v>
      </c>
      <c r="BB100" s="41">
        <f t="shared" si="52"/>
        <v>1.2875536480686695E-2</v>
      </c>
      <c r="BC100" s="41">
        <f t="shared" si="53"/>
        <v>0</v>
      </c>
      <c r="BD100" s="41">
        <f t="shared" si="54"/>
        <v>0.93648068669527895</v>
      </c>
      <c r="BE100" s="41">
        <f t="shared" si="55"/>
        <v>6.3519313304721034E-2</v>
      </c>
      <c r="BF100" s="41">
        <f t="shared" si="56"/>
        <v>0</v>
      </c>
      <c r="BG100" s="41">
        <f t="shared" si="57"/>
        <v>0.33476394849785407</v>
      </c>
      <c r="BH100" s="41">
        <f t="shared" si="58"/>
        <v>0.56909871244635191</v>
      </c>
      <c r="BI100" s="41">
        <f t="shared" si="59"/>
        <v>9.6137339055793997E-2</v>
      </c>
      <c r="BJ100" s="41">
        <f t="shared" si="60"/>
        <v>0</v>
      </c>
      <c r="BK100" s="41">
        <f t="shared" si="61"/>
        <v>6.0085836909871248E-3</v>
      </c>
      <c r="BL100" s="41">
        <f t="shared" si="62"/>
        <v>0</v>
      </c>
      <c r="BM100" s="41">
        <f t="shared" si="63"/>
        <v>1.4592274678111588E-2</v>
      </c>
      <c r="BN100" s="41">
        <f t="shared" si="64"/>
        <v>0.97939914163090125</v>
      </c>
      <c r="BO100" s="41">
        <f t="shared" si="65"/>
        <v>5.1502145922746783E-3</v>
      </c>
      <c r="BP100" s="41">
        <f t="shared" si="66"/>
        <v>0.98969957081545068</v>
      </c>
      <c r="BQ100" s="41">
        <f t="shared" si="67"/>
        <v>3.4334763948497852E-3</v>
      </c>
      <c r="BR100" s="41">
        <f t="shared" si="68"/>
        <v>0</v>
      </c>
      <c r="BS100" s="41">
        <f t="shared" si="69"/>
        <v>0.32103004291845494</v>
      </c>
      <c r="BT100" s="41">
        <f t="shared" si="70"/>
        <v>0.67896995708154506</v>
      </c>
      <c r="BU100" s="41">
        <f t="shared" si="71"/>
        <v>1.7167381974248926E-3</v>
      </c>
      <c r="BV100" s="41">
        <f t="shared" si="72"/>
        <v>0</v>
      </c>
      <c r="BW100" s="41">
        <f t="shared" si="73"/>
        <v>1</v>
      </c>
      <c r="BX100" s="41" t="str">
        <f t="shared" si="74"/>
        <v>2010Licensed practical nursesManitoba</v>
      </c>
      <c r="BY100" s="51">
        <f>VLOOKUP(BX100,'%workplace'!$A$1:$F$381,6,FALSE)</f>
        <v>2732</v>
      </c>
      <c r="BZ100" s="32">
        <f t="shared" si="75"/>
        <v>0.42642752562225478</v>
      </c>
    </row>
    <row r="101" spans="1:78" hidden="1" x14ac:dyDescent="0.2">
      <c r="A101" s="212" t="str">
        <f t="shared" si="38"/>
        <v>2010Licensed practical nursesManitobaHospital</v>
      </c>
      <c r="B101" s="212" t="s">
        <v>3</v>
      </c>
      <c r="C101" s="212" t="s">
        <v>20</v>
      </c>
      <c r="D101" s="212" t="s">
        <v>10</v>
      </c>
      <c r="E101" s="212">
        <v>2010</v>
      </c>
      <c r="F101" s="212">
        <v>1035</v>
      </c>
      <c r="G101" s="212">
        <v>65</v>
      </c>
      <c r="H101" s="212">
        <v>0</v>
      </c>
      <c r="I101" s="212">
        <v>101</v>
      </c>
      <c r="J101" s="212">
        <v>142</v>
      </c>
      <c r="K101" s="212">
        <v>132</v>
      </c>
      <c r="L101" s="212">
        <v>124</v>
      </c>
      <c r="M101" s="212">
        <v>145</v>
      </c>
      <c r="N101" s="212">
        <v>179</v>
      </c>
      <c r="O101" s="212">
        <v>129</v>
      </c>
      <c r="P101" s="212">
        <v>85</v>
      </c>
      <c r="Q101" s="212">
        <v>26</v>
      </c>
      <c r="R101" s="212">
        <v>2</v>
      </c>
      <c r="S101" s="212">
        <v>35</v>
      </c>
      <c r="T101" s="212">
        <v>0</v>
      </c>
      <c r="U101" s="212">
        <v>1085</v>
      </c>
      <c r="V101" s="212">
        <v>15</v>
      </c>
      <c r="W101" s="212">
        <v>0</v>
      </c>
      <c r="X101" s="212">
        <v>369</v>
      </c>
      <c r="Y101" s="212">
        <v>609</v>
      </c>
      <c r="Z101" s="212">
        <v>122</v>
      </c>
      <c r="AA101" s="212">
        <v>0</v>
      </c>
      <c r="AB101" s="212">
        <v>10</v>
      </c>
      <c r="AC101" s="212">
        <v>0</v>
      </c>
      <c r="AD101" s="212">
        <v>32</v>
      </c>
      <c r="AE101" s="212">
        <v>1058</v>
      </c>
      <c r="AF101" s="212">
        <v>3</v>
      </c>
      <c r="AG101" s="212">
        <v>1096</v>
      </c>
      <c r="AH101" s="212">
        <v>1</v>
      </c>
      <c r="AI101" s="212">
        <v>0</v>
      </c>
      <c r="AJ101" s="212">
        <v>676</v>
      </c>
      <c r="AK101" s="212">
        <v>424</v>
      </c>
      <c r="AL101" s="212">
        <v>0</v>
      </c>
      <c r="AM101" s="212">
        <v>0</v>
      </c>
      <c r="AN101" s="212">
        <v>1100</v>
      </c>
      <c r="AO101" s="41">
        <f t="shared" si="39"/>
        <v>0.94090909090909092</v>
      </c>
      <c r="AP101" s="41">
        <f t="shared" si="40"/>
        <v>5.909090909090909E-2</v>
      </c>
      <c r="AQ101" s="41">
        <f t="shared" si="41"/>
        <v>0</v>
      </c>
      <c r="AR101" s="41">
        <f t="shared" si="42"/>
        <v>9.1818181818181813E-2</v>
      </c>
      <c r="AS101" s="41">
        <f t="shared" si="43"/>
        <v>0.12909090909090909</v>
      </c>
      <c r="AT101" s="41">
        <f t="shared" si="44"/>
        <v>0.12</v>
      </c>
      <c r="AU101" s="41">
        <f t="shared" si="45"/>
        <v>0.11272727272727273</v>
      </c>
      <c r="AV101" s="41">
        <f t="shared" si="46"/>
        <v>0.13181818181818181</v>
      </c>
      <c r="AW101" s="41">
        <f t="shared" si="47"/>
        <v>0.16272727272727272</v>
      </c>
      <c r="AX101" s="41">
        <f t="shared" si="48"/>
        <v>0.11727272727272728</v>
      </c>
      <c r="AY101" s="41">
        <f t="shared" si="49"/>
        <v>7.7272727272727271E-2</v>
      </c>
      <c r="AZ101" s="41">
        <f t="shared" si="50"/>
        <v>2.3636363636363636E-2</v>
      </c>
      <c r="BA101" s="41">
        <f t="shared" si="51"/>
        <v>1.8181818181818182E-3</v>
      </c>
      <c r="BB101" s="41">
        <f t="shared" si="52"/>
        <v>3.1818181818181815E-2</v>
      </c>
      <c r="BC101" s="41">
        <f t="shared" si="53"/>
        <v>0</v>
      </c>
      <c r="BD101" s="41">
        <f t="shared" si="54"/>
        <v>0.98636363636363633</v>
      </c>
      <c r="BE101" s="41">
        <f t="shared" si="55"/>
        <v>1.3636363636363636E-2</v>
      </c>
      <c r="BF101" s="41">
        <f t="shared" si="56"/>
        <v>0</v>
      </c>
      <c r="BG101" s="41">
        <f t="shared" si="57"/>
        <v>0.33545454545454545</v>
      </c>
      <c r="BH101" s="41">
        <f t="shared" si="58"/>
        <v>0.55363636363636359</v>
      </c>
      <c r="BI101" s="41">
        <f t="shared" si="59"/>
        <v>0.11090909090909092</v>
      </c>
      <c r="BJ101" s="41">
        <f t="shared" si="60"/>
        <v>0</v>
      </c>
      <c r="BK101" s="41">
        <f t="shared" si="61"/>
        <v>9.0909090909090905E-3</v>
      </c>
      <c r="BL101" s="41">
        <f t="shared" si="62"/>
        <v>0</v>
      </c>
      <c r="BM101" s="41">
        <f t="shared" si="63"/>
        <v>2.9090909090909091E-2</v>
      </c>
      <c r="BN101" s="41">
        <f t="shared" si="64"/>
        <v>0.96181818181818179</v>
      </c>
      <c r="BO101" s="41">
        <f t="shared" si="65"/>
        <v>2.7272727272727275E-3</v>
      </c>
      <c r="BP101" s="41">
        <f t="shared" si="66"/>
        <v>0.99636363636363634</v>
      </c>
      <c r="BQ101" s="41">
        <f t="shared" si="67"/>
        <v>9.0909090909090909E-4</v>
      </c>
      <c r="BR101" s="41">
        <f t="shared" si="68"/>
        <v>0</v>
      </c>
      <c r="BS101" s="41">
        <f t="shared" si="69"/>
        <v>0.61454545454545451</v>
      </c>
      <c r="BT101" s="41">
        <f t="shared" si="70"/>
        <v>0.38545454545454544</v>
      </c>
      <c r="BU101" s="41">
        <f t="shared" si="71"/>
        <v>0</v>
      </c>
      <c r="BV101" s="41">
        <f t="shared" si="72"/>
        <v>0</v>
      </c>
      <c r="BW101" s="41">
        <f t="shared" si="73"/>
        <v>1</v>
      </c>
      <c r="BX101" s="41" t="str">
        <f t="shared" si="74"/>
        <v>2010Licensed practical nursesManitoba</v>
      </c>
      <c r="BY101" s="51">
        <f>VLOOKUP(BX101,'%workplace'!$A$1:$F$381,6,FALSE)</f>
        <v>2732</v>
      </c>
      <c r="BZ101" s="32">
        <f t="shared" si="75"/>
        <v>0.40263543191800877</v>
      </c>
    </row>
    <row r="102" spans="1:78" hidden="1" x14ac:dyDescent="0.2">
      <c r="A102" s="212" t="str">
        <f t="shared" si="38"/>
        <v>2010Licensed practical nursesManitobaOther places of work</v>
      </c>
      <c r="B102" s="212" t="s">
        <v>3</v>
      </c>
      <c r="C102" s="212" t="s">
        <v>20</v>
      </c>
      <c r="D102" s="212" t="s">
        <v>13</v>
      </c>
      <c r="E102" s="212">
        <v>2010</v>
      </c>
      <c r="F102" s="212">
        <v>99</v>
      </c>
      <c r="G102" s="212">
        <v>5</v>
      </c>
      <c r="H102" s="212">
        <v>0</v>
      </c>
      <c r="I102" s="212">
        <v>5</v>
      </c>
      <c r="J102" s="212">
        <v>9</v>
      </c>
      <c r="K102" s="212">
        <v>12</v>
      </c>
      <c r="L102" s="212">
        <v>11</v>
      </c>
      <c r="M102" s="212">
        <v>13</v>
      </c>
      <c r="N102" s="212">
        <v>14</v>
      </c>
      <c r="O102" s="212">
        <v>21</v>
      </c>
      <c r="P102" s="212">
        <v>12</v>
      </c>
      <c r="Q102" s="212">
        <v>6</v>
      </c>
      <c r="R102" s="212">
        <v>1</v>
      </c>
      <c r="S102" s="212">
        <v>0</v>
      </c>
      <c r="T102" s="212">
        <v>0</v>
      </c>
      <c r="U102" s="212">
        <v>102</v>
      </c>
      <c r="V102" s="212">
        <v>2</v>
      </c>
      <c r="W102" s="212">
        <v>0</v>
      </c>
      <c r="X102" s="212">
        <v>52</v>
      </c>
      <c r="Y102" s="212">
        <v>34</v>
      </c>
      <c r="Z102" s="212">
        <v>18</v>
      </c>
      <c r="AA102" s="212">
        <v>0</v>
      </c>
      <c r="AB102" s="212">
        <v>11</v>
      </c>
      <c r="AC102" s="212">
        <v>0</v>
      </c>
      <c r="AD102" s="212">
        <v>50</v>
      </c>
      <c r="AE102" s="212">
        <v>43</v>
      </c>
      <c r="AF102" s="212">
        <v>9</v>
      </c>
      <c r="AG102" s="212">
        <v>85</v>
      </c>
      <c r="AH102" s="212">
        <v>10</v>
      </c>
      <c r="AI102" s="212">
        <v>0</v>
      </c>
      <c r="AJ102" s="212">
        <v>25</v>
      </c>
      <c r="AK102" s="212">
        <v>78</v>
      </c>
      <c r="AL102" s="212">
        <v>0</v>
      </c>
      <c r="AM102" s="212">
        <v>1</v>
      </c>
      <c r="AN102" s="212">
        <v>104</v>
      </c>
      <c r="AO102" s="41">
        <f t="shared" si="39"/>
        <v>0.95192307692307687</v>
      </c>
      <c r="AP102" s="41">
        <f t="shared" si="40"/>
        <v>4.807692307692308E-2</v>
      </c>
      <c r="AQ102" s="41">
        <f t="shared" si="41"/>
        <v>0</v>
      </c>
      <c r="AR102" s="41">
        <f t="shared" si="42"/>
        <v>4.807692307692308E-2</v>
      </c>
      <c r="AS102" s="41">
        <f t="shared" si="43"/>
        <v>8.6538461538461536E-2</v>
      </c>
      <c r="AT102" s="41">
        <f t="shared" si="44"/>
        <v>0.11538461538461539</v>
      </c>
      <c r="AU102" s="41">
        <f t="shared" si="45"/>
        <v>0.10576923076923077</v>
      </c>
      <c r="AV102" s="41">
        <f t="shared" si="46"/>
        <v>0.125</v>
      </c>
      <c r="AW102" s="41">
        <f t="shared" si="47"/>
        <v>0.13461538461538461</v>
      </c>
      <c r="AX102" s="41">
        <f t="shared" si="48"/>
        <v>0.20192307692307693</v>
      </c>
      <c r="AY102" s="41">
        <f t="shared" si="49"/>
        <v>0.11538461538461539</v>
      </c>
      <c r="AZ102" s="41">
        <f t="shared" si="50"/>
        <v>5.7692307692307696E-2</v>
      </c>
      <c r="BA102" s="41">
        <f t="shared" si="51"/>
        <v>9.6153846153846159E-3</v>
      </c>
      <c r="BB102" s="41">
        <f t="shared" si="52"/>
        <v>0</v>
      </c>
      <c r="BC102" s="41">
        <f t="shared" si="53"/>
        <v>0</v>
      </c>
      <c r="BD102" s="41">
        <f t="shared" si="54"/>
        <v>0.98076923076923073</v>
      </c>
      <c r="BE102" s="41">
        <f t="shared" si="55"/>
        <v>1.9230769230769232E-2</v>
      </c>
      <c r="BF102" s="41">
        <f t="shared" si="56"/>
        <v>0</v>
      </c>
      <c r="BG102" s="41">
        <f t="shared" si="57"/>
        <v>0.5</v>
      </c>
      <c r="BH102" s="41">
        <f t="shared" si="58"/>
        <v>0.32692307692307693</v>
      </c>
      <c r="BI102" s="41">
        <f t="shared" si="59"/>
        <v>0.17307692307692307</v>
      </c>
      <c r="BJ102" s="41">
        <f t="shared" si="60"/>
        <v>0</v>
      </c>
      <c r="BK102" s="41">
        <f t="shared" si="61"/>
        <v>0.10576923076923077</v>
      </c>
      <c r="BL102" s="41">
        <f t="shared" si="62"/>
        <v>0</v>
      </c>
      <c r="BM102" s="41">
        <f t="shared" si="63"/>
        <v>0.48076923076923078</v>
      </c>
      <c r="BN102" s="41">
        <f t="shared" si="64"/>
        <v>0.41346153846153844</v>
      </c>
      <c r="BO102" s="41">
        <f t="shared" si="65"/>
        <v>8.6538461538461536E-2</v>
      </c>
      <c r="BP102" s="41">
        <f t="shared" si="66"/>
        <v>0.81730769230769229</v>
      </c>
      <c r="BQ102" s="41">
        <f t="shared" si="67"/>
        <v>9.6153846153846159E-2</v>
      </c>
      <c r="BR102" s="41">
        <f t="shared" si="68"/>
        <v>0</v>
      </c>
      <c r="BS102" s="41">
        <f t="shared" si="69"/>
        <v>0.24038461538461539</v>
      </c>
      <c r="BT102" s="41">
        <f t="shared" si="70"/>
        <v>0.75</v>
      </c>
      <c r="BU102" s="41">
        <f t="shared" si="71"/>
        <v>0</v>
      </c>
      <c r="BV102" s="41">
        <f t="shared" si="72"/>
        <v>9.6153846153846159E-3</v>
      </c>
      <c r="BW102" s="41">
        <f t="shared" si="73"/>
        <v>1</v>
      </c>
      <c r="BX102" s="41" t="str">
        <f t="shared" si="74"/>
        <v>2010Licensed practical nursesManitoba</v>
      </c>
      <c r="BY102" s="51">
        <f>VLOOKUP(BX102,'%workplace'!$A$1:$F$381,6,FALSE)</f>
        <v>2732</v>
      </c>
      <c r="BZ102" s="32">
        <f t="shared" si="75"/>
        <v>3.8067349926793559E-2</v>
      </c>
    </row>
    <row r="103" spans="1:78" hidden="1" x14ac:dyDescent="0.2">
      <c r="A103" s="212" t="str">
        <f t="shared" si="38"/>
        <v>2010Licensed practical nursesManitobaUnknown places of work</v>
      </c>
      <c r="B103" s="212" t="s">
        <v>3</v>
      </c>
      <c r="C103" s="212" t="s">
        <v>20</v>
      </c>
      <c r="D103" s="212" t="s">
        <v>49</v>
      </c>
      <c r="E103" s="212">
        <v>2010</v>
      </c>
      <c r="F103" s="212">
        <v>17</v>
      </c>
      <c r="G103" s="212">
        <v>6</v>
      </c>
      <c r="H103" s="212">
        <v>0</v>
      </c>
      <c r="I103" s="212">
        <v>1</v>
      </c>
      <c r="J103" s="212">
        <v>4</v>
      </c>
      <c r="K103" s="212">
        <v>6</v>
      </c>
      <c r="L103" s="212">
        <v>2</v>
      </c>
      <c r="M103" s="212">
        <v>2</v>
      </c>
      <c r="N103" s="212">
        <v>4</v>
      </c>
      <c r="O103" s="212">
        <v>4</v>
      </c>
      <c r="P103" s="212">
        <v>0</v>
      </c>
      <c r="Q103" s="212">
        <v>0</v>
      </c>
      <c r="R103" s="212">
        <v>0</v>
      </c>
      <c r="S103" s="212">
        <v>0</v>
      </c>
      <c r="T103" s="212">
        <v>0</v>
      </c>
      <c r="U103" s="212">
        <v>21</v>
      </c>
      <c r="V103" s="212">
        <v>2</v>
      </c>
      <c r="W103" s="212">
        <v>0</v>
      </c>
      <c r="X103" s="212">
        <v>12</v>
      </c>
      <c r="Y103" s="212">
        <v>10</v>
      </c>
      <c r="Z103" s="212">
        <v>1</v>
      </c>
      <c r="AA103" s="212">
        <v>0</v>
      </c>
      <c r="AB103" s="212">
        <v>1</v>
      </c>
      <c r="AC103" s="212">
        <v>0</v>
      </c>
      <c r="AD103" s="212">
        <v>5</v>
      </c>
      <c r="AE103" s="212">
        <v>17</v>
      </c>
      <c r="AF103" s="212">
        <v>0</v>
      </c>
      <c r="AG103" s="212">
        <v>21</v>
      </c>
      <c r="AH103" s="212">
        <v>2</v>
      </c>
      <c r="AI103" s="212">
        <v>0</v>
      </c>
      <c r="AJ103" s="212">
        <v>9</v>
      </c>
      <c r="AK103" s="212">
        <v>14</v>
      </c>
      <c r="AL103" s="212">
        <v>0</v>
      </c>
      <c r="AM103" s="212">
        <v>0</v>
      </c>
      <c r="AN103" s="212">
        <v>23</v>
      </c>
      <c r="AO103" s="41">
        <f t="shared" si="39"/>
        <v>0.73913043478260865</v>
      </c>
      <c r="AP103" s="41">
        <f t="shared" si="40"/>
        <v>0.2608695652173913</v>
      </c>
      <c r="AQ103" s="41">
        <f t="shared" si="41"/>
        <v>0</v>
      </c>
      <c r="AR103" s="41">
        <f t="shared" si="42"/>
        <v>4.3478260869565216E-2</v>
      </c>
      <c r="AS103" s="41">
        <f t="shared" si="43"/>
        <v>0.17391304347826086</v>
      </c>
      <c r="AT103" s="41">
        <f t="shared" si="44"/>
        <v>0.2608695652173913</v>
      </c>
      <c r="AU103" s="41">
        <f t="shared" si="45"/>
        <v>8.6956521739130432E-2</v>
      </c>
      <c r="AV103" s="41">
        <f t="shared" si="46"/>
        <v>8.6956521739130432E-2</v>
      </c>
      <c r="AW103" s="41">
        <f t="shared" si="47"/>
        <v>0.17391304347826086</v>
      </c>
      <c r="AX103" s="41">
        <f t="shared" si="48"/>
        <v>0.17391304347826086</v>
      </c>
      <c r="AY103" s="41">
        <f t="shared" si="49"/>
        <v>0</v>
      </c>
      <c r="AZ103" s="41">
        <f t="shared" si="50"/>
        <v>0</v>
      </c>
      <c r="BA103" s="41">
        <f t="shared" si="51"/>
        <v>0</v>
      </c>
      <c r="BB103" s="41">
        <f t="shared" si="52"/>
        <v>0</v>
      </c>
      <c r="BC103" s="41">
        <f t="shared" si="53"/>
        <v>0</v>
      </c>
      <c r="BD103" s="41">
        <f t="shared" si="54"/>
        <v>0.91304347826086951</v>
      </c>
      <c r="BE103" s="41">
        <f t="shared" si="55"/>
        <v>8.6956521739130432E-2</v>
      </c>
      <c r="BF103" s="41">
        <f t="shared" si="56"/>
        <v>0</v>
      </c>
      <c r="BG103" s="41">
        <f t="shared" si="57"/>
        <v>0.52173913043478259</v>
      </c>
      <c r="BH103" s="41">
        <f t="shared" si="58"/>
        <v>0.43478260869565216</v>
      </c>
      <c r="BI103" s="41">
        <f t="shared" si="59"/>
        <v>4.3478260869565216E-2</v>
      </c>
      <c r="BJ103" s="41">
        <f t="shared" si="60"/>
        <v>0</v>
      </c>
      <c r="BK103" s="41">
        <f t="shared" si="61"/>
        <v>4.3478260869565216E-2</v>
      </c>
      <c r="BL103" s="41">
        <f t="shared" si="62"/>
        <v>0</v>
      </c>
      <c r="BM103" s="41">
        <f t="shared" si="63"/>
        <v>0.21739130434782608</v>
      </c>
      <c r="BN103" s="41">
        <f t="shared" si="64"/>
        <v>0.73913043478260865</v>
      </c>
      <c r="BO103" s="41">
        <f t="shared" si="65"/>
        <v>0</v>
      </c>
      <c r="BP103" s="41">
        <f t="shared" si="66"/>
        <v>0.91304347826086951</v>
      </c>
      <c r="BQ103" s="41">
        <f t="shared" si="67"/>
        <v>8.6956521739130432E-2</v>
      </c>
      <c r="BR103" s="41">
        <f t="shared" si="68"/>
        <v>0</v>
      </c>
      <c r="BS103" s="41">
        <f t="shared" si="69"/>
        <v>0.39130434782608697</v>
      </c>
      <c r="BT103" s="41">
        <f t="shared" si="70"/>
        <v>0.60869565217391308</v>
      </c>
      <c r="BU103" s="41">
        <f t="shared" si="71"/>
        <v>0</v>
      </c>
      <c r="BV103" s="41">
        <f t="shared" si="72"/>
        <v>0</v>
      </c>
      <c r="BW103" s="41">
        <f t="shared" si="73"/>
        <v>1</v>
      </c>
      <c r="BX103" s="41" t="str">
        <f t="shared" si="74"/>
        <v>2010Licensed practical nursesManitoba</v>
      </c>
      <c r="BY103" s="51">
        <f>VLOOKUP(BX103,'%workplace'!$A$1:$F$381,6,FALSE)</f>
        <v>2732</v>
      </c>
      <c r="BZ103" s="32">
        <f t="shared" si="75"/>
        <v>8.4187408491947294E-3</v>
      </c>
    </row>
    <row r="104" spans="1:78" s="8" customFormat="1" hidden="1" x14ac:dyDescent="0.2">
      <c r="A104" s="8" t="str">
        <f t="shared" si="38"/>
        <v>2010Licensed practical nursesSaskatchewanAll places of work</v>
      </c>
      <c r="B104" s="8" t="s">
        <v>3</v>
      </c>
      <c r="C104" s="8" t="s">
        <v>21</v>
      </c>
      <c r="D104" s="8" t="s">
        <v>9</v>
      </c>
      <c r="E104" s="8">
        <v>2010</v>
      </c>
      <c r="F104" s="8">
        <v>2624</v>
      </c>
      <c r="G104" s="8">
        <v>99</v>
      </c>
      <c r="H104" s="8">
        <v>0</v>
      </c>
      <c r="I104" s="8">
        <v>377</v>
      </c>
      <c r="J104" s="8">
        <v>354</v>
      </c>
      <c r="K104" s="8">
        <v>279</v>
      </c>
      <c r="L104" s="8">
        <v>248</v>
      </c>
      <c r="M104" s="8">
        <v>332</v>
      </c>
      <c r="N104" s="8">
        <v>393</v>
      </c>
      <c r="O104" s="8">
        <v>351</v>
      </c>
      <c r="P104" s="8">
        <v>190</v>
      </c>
      <c r="Q104" s="8">
        <v>45</v>
      </c>
      <c r="R104" s="8">
        <v>5</v>
      </c>
      <c r="S104" s="8">
        <v>149</v>
      </c>
      <c r="T104" s="8">
        <v>0</v>
      </c>
      <c r="U104" s="8">
        <v>2689</v>
      </c>
      <c r="V104" s="8">
        <v>34</v>
      </c>
      <c r="W104" s="8">
        <v>0</v>
      </c>
      <c r="X104" s="8">
        <v>1476</v>
      </c>
      <c r="Y104" s="8">
        <v>730</v>
      </c>
      <c r="Z104" s="8">
        <v>510</v>
      </c>
      <c r="AA104" s="8">
        <v>7</v>
      </c>
      <c r="AB104" s="8">
        <v>21</v>
      </c>
      <c r="AC104" s="8">
        <v>5</v>
      </c>
      <c r="AD104" s="8">
        <v>323</v>
      </c>
      <c r="AE104" s="8">
        <v>2374</v>
      </c>
      <c r="AF104" s="8">
        <v>18</v>
      </c>
      <c r="AG104" s="8">
        <v>2690</v>
      </c>
      <c r="AH104" s="8">
        <v>8</v>
      </c>
      <c r="AI104" s="8">
        <v>2</v>
      </c>
      <c r="AJ104" s="8">
        <v>871</v>
      </c>
      <c r="AK104" s="8">
        <v>1852</v>
      </c>
      <c r="AL104" s="8">
        <v>5</v>
      </c>
      <c r="AM104" s="8">
        <v>0</v>
      </c>
      <c r="AN104" s="8">
        <v>2723</v>
      </c>
      <c r="AO104" s="41">
        <f t="shared" si="39"/>
        <v>0.96364304076386342</v>
      </c>
      <c r="AP104" s="41">
        <f t="shared" si="40"/>
        <v>3.6356959236136611E-2</v>
      </c>
      <c r="AQ104" s="41">
        <f t="shared" si="41"/>
        <v>0</v>
      </c>
      <c r="AR104" s="41">
        <f t="shared" si="42"/>
        <v>0.1384502387073081</v>
      </c>
      <c r="AS104" s="41">
        <f t="shared" si="43"/>
        <v>0.13000367242012487</v>
      </c>
      <c r="AT104" s="41">
        <f t="shared" si="44"/>
        <v>0.10246052148365772</v>
      </c>
      <c r="AU104" s="41">
        <f t="shared" si="45"/>
        <v>9.1076019096584651E-2</v>
      </c>
      <c r="AV104" s="41">
        <f t="shared" si="46"/>
        <v>0.12192434814542784</v>
      </c>
      <c r="AW104" s="41">
        <f t="shared" si="47"/>
        <v>0.14432611090708777</v>
      </c>
      <c r="AX104" s="41">
        <f t="shared" si="48"/>
        <v>0.12890194638266617</v>
      </c>
      <c r="AY104" s="41">
        <f t="shared" si="49"/>
        <v>6.9775982372383402E-2</v>
      </c>
      <c r="AZ104" s="41">
        <f t="shared" si="50"/>
        <v>1.652589056188028E-2</v>
      </c>
      <c r="BA104" s="41">
        <f t="shared" si="51"/>
        <v>1.8362100624311421E-3</v>
      </c>
      <c r="BB104" s="41">
        <f t="shared" si="52"/>
        <v>5.4719059860448033E-2</v>
      </c>
      <c r="BC104" s="41">
        <f t="shared" si="53"/>
        <v>0</v>
      </c>
      <c r="BD104" s="41">
        <f t="shared" si="54"/>
        <v>0.98751377157546827</v>
      </c>
      <c r="BE104" s="41">
        <f t="shared" si="55"/>
        <v>1.2486228424531766E-2</v>
      </c>
      <c r="BF104" s="41">
        <f t="shared" si="56"/>
        <v>0</v>
      </c>
      <c r="BG104" s="41">
        <f t="shared" si="57"/>
        <v>0.54204921042967313</v>
      </c>
      <c r="BH104" s="41">
        <f t="shared" si="58"/>
        <v>0.26808666911494677</v>
      </c>
      <c r="BI104" s="41">
        <f t="shared" si="59"/>
        <v>0.1872934263679765</v>
      </c>
      <c r="BJ104" s="41">
        <f t="shared" si="60"/>
        <v>2.5706940874035988E-3</v>
      </c>
      <c r="BK104" s="41">
        <f t="shared" si="61"/>
        <v>7.7120822622107968E-3</v>
      </c>
      <c r="BL104" s="41">
        <f t="shared" si="62"/>
        <v>1.8362100624311421E-3</v>
      </c>
      <c r="BM104" s="41">
        <f t="shared" si="63"/>
        <v>0.11861917003305178</v>
      </c>
      <c r="BN104" s="41">
        <f t="shared" si="64"/>
        <v>0.87183253764230628</v>
      </c>
      <c r="BO104" s="41">
        <f t="shared" si="65"/>
        <v>6.6103562247521114E-3</v>
      </c>
      <c r="BP104" s="41">
        <f t="shared" si="66"/>
        <v>0.98788101358795444</v>
      </c>
      <c r="BQ104" s="41">
        <f t="shared" si="67"/>
        <v>2.9379360998898272E-3</v>
      </c>
      <c r="BR104" s="41">
        <f t="shared" si="68"/>
        <v>7.3448402497245681E-4</v>
      </c>
      <c r="BS104" s="41">
        <f t="shared" si="69"/>
        <v>0.31986779287550493</v>
      </c>
      <c r="BT104" s="41">
        <f t="shared" si="70"/>
        <v>0.68013220712449507</v>
      </c>
      <c r="BU104" s="41">
        <f t="shared" si="71"/>
        <v>1.8362100624311421E-3</v>
      </c>
      <c r="BV104" s="41">
        <f t="shared" si="72"/>
        <v>0</v>
      </c>
      <c r="BW104" s="41">
        <f t="shared" si="73"/>
        <v>1</v>
      </c>
      <c r="BX104" s="41" t="str">
        <f t="shared" si="74"/>
        <v>2010Licensed practical nursesSaskatchewan</v>
      </c>
      <c r="BY104" s="51">
        <f>VLOOKUP(BX104,'%workplace'!$A$1:$F$381,6,FALSE)</f>
        <v>2723</v>
      </c>
      <c r="BZ104" s="32">
        <f t="shared" si="75"/>
        <v>1</v>
      </c>
    </row>
    <row r="105" spans="1:78" s="8" customFormat="1" hidden="1" x14ac:dyDescent="0.2">
      <c r="A105" s="8" t="str">
        <f t="shared" si="38"/>
        <v>2010Licensed practical nursesSaskatchewanCommunity health</v>
      </c>
      <c r="B105" s="8" t="s">
        <v>3</v>
      </c>
      <c r="C105" s="8" t="s">
        <v>21</v>
      </c>
      <c r="D105" s="8" t="s">
        <v>11</v>
      </c>
      <c r="E105" s="8">
        <v>2010</v>
      </c>
      <c r="F105" s="8">
        <v>262</v>
      </c>
      <c r="G105" s="8">
        <v>5</v>
      </c>
      <c r="H105" s="8">
        <v>0</v>
      </c>
      <c r="I105" s="8">
        <v>29</v>
      </c>
      <c r="J105" s="8">
        <v>38</v>
      </c>
      <c r="K105" s="8">
        <v>27</v>
      </c>
      <c r="L105" s="8">
        <v>26</v>
      </c>
      <c r="M105" s="8">
        <v>40</v>
      </c>
      <c r="N105" s="8">
        <v>36</v>
      </c>
      <c r="O105" s="8">
        <v>37</v>
      </c>
      <c r="P105" s="8">
        <v>17</v>
      </c>
      <c r="Q105" s="8">
        <v>7</v>
      </c>
      <c r="R105" s="8">
        <v>0</v>
      </c>
      <c r="S105" s="8">
        <v>10</v>
      </c>
      <c r="T105" s="8">
        <v>0</v>
      </c>
      <c r="U105" s="8">
        <v>263</v>
      </c>
      <c r="V105" s="8">
        <v>4</v>
      </c>
      <c r="W105" s="8">
        <v>0</v>
      </c>
      <c r="X105" s="8">
        <v>120</v>
      </c>
      <c r="Y105" s="8">
        <v>99</v>
      </c>
      <c r="Z105" s="8">
        <v>46</v>
      </c>
      <c r="AA105" s="8">
        <v>2</v>
      </c>
      <c r="AB105" s="8">
        <v>8</v>
      </c>
      <c r="AC105" s="8">
        <v>0</v>
      </c>
      <c r="AD105" s="8">
        <v>35</v>
      </c>
      <c r="AE105" s="8">
        <v>224</v>
      </c>
      <c r="AF105" s="8">
        <v>5</v>
      </c>
      <c r="AG105" s="8">
        <v>259</v>
      </c>
      <c r="AH105" s="8">
        <v>3</v>
      </c>
      <c r="AI105" s="8">
        <v>0</v>
      </c>
      <c r="AJ105" s="8">
        <v>146</v>
      </c>
      <c r="AK105" s="8">
        <v>121</v>
      </c>
      <c r="AL105" s="8">
        <v>0</v>
      </c>
      <c r="AM105" s="8">
        <v>0</v>
      </c>
      <c r="AN105" s="8">
        <v>267</v>
      </c>
      <c r="AO105" s="41">
        <f t="shared" si="39"/>
        <v>0.98127340823970033</v>
      </c>
      <c r="AP105" s="41">
        <f t="shared" si="40"/>
        <v>1.8726591760299626E-2</v>
      </c>
      <c r="AQ105" s="41">
        <f t="shared" si="41"/>
        <v>0</v>
      </c>
      <c r="AR105" s="41">
        <f t="shared" si="42"/>
        <v>0.10861423220973783</v>
      </c>
      <c r="AS105" s="41">
        <f t="shared" si="43"/>
        <v>0.14232209737827714</v>
      </c>
      <c r="AT105" s="41">
        <f t="shared" si="44"/>
        <v>0.10112359550561797</v>
      </c>
      <c r="AU105" s="41">
        <f t="shared" si="45"/>
        <v>9.7378277153558054E-2</v>
      </c>
      <c r="AV105" s="41">
        <f t="shared" si="46"/>
        <v>0.14981273408239701</v>
      </c>
      <c r="AW105" s="41">
        <f t="shared" si="47"/>
        <v>0.1348314606741573</v>
      </c>
      <c r="AX105" s="41">
        <f t="shared" si="48"/>
        <v>0.13857677902621723</v>
      </c>
      <c r="AY105" s="41">
        <f t="shared" si="49"/>
        <v>6.3670411985018729E-2</v>
      </c>
      <c r="AZ105" s="41">
        <f t="shared" si="50"/>
        <v>2.6217228464419477E-2</v>
      </c>
      <c r="BA105" s="41">
        <f t="shared" si="51"/>
        <v>0</v>
      </c>
      <c r="BB105" s="41">
        <f t="shared" si="52"/>
        <v>3.7453183520599252E-2</v>
      </c>
      <c r="BC105" s="41">
        <f t="shared" si="53"/>
        <v>0</v>
      </c>
      <c r="BD105" s="41">
        <f t="shared" si="54"/>
        <v>0.98501872659176026</v>
      </c>
      <c r="BE105" s="41">
        <f t="shared" si="55"/>
        <v>1.4981273408239701E-2</v>
      </c>
      <c r="BF105" s="41">
        <f t="shared" si="56"/>
        <v>0</v>
      </c>
      <c r="BG105" s="41">
        <f t="shared" si="57"/>
        <v>0.449438202247191</v>
      </c>
      <c r="BH105" s="41">
        <f t="shared" si="58"/>
        <v>0.3707865168539326</v>
      </c>
      <c r="BI105" s="41">
        <f t="shared" si="59"/>
        <v>0.17228464419475656</v>
      </c>
      <c r="BJ105" s="41">
        <f t="shared" si="60"/>
        <v>7.4906367041198503E-3</v>
      </c>
      <c r="BK105" s="41">
        <f t="shared" si="61"/>
        <v>2.9962546816479401E-2</v>
      </c>
      <c r="BL105" s="41">
        <f t="shared" si="62"/>
        <v>0</v>
      </c>
      <c r="BM105" s="41">
        <f t="shared" si="63"/>
        <v>0.13108614232209737</v>
      </c>
      <c r="BN105" s="41">
        <f t="shared" si="64"/>
        <v>0.83895131086142327</v>
      </c>
      <c r="BO105" s="41">
        <f t="shared" si="65"/>
        <v>1.8726591760299626E-2</v>
      </c>
      <c r="BP105" s="41">
        <f t="shared" si="66"/>
        <v>0.97003745318352064</v>
      </c>
      <c r="BQ105" s="41">
        <f t="shared" si="67"/>
        <v>1.1235955056179775E-2</v>
      </c>
      <c r="BR105" s="41">
        <f t="shared" si="68"/>
        <v>0</v>
      </c>
      <c r="BS105" s="41">
        <f t="shared" si="69"/>
        <v>0.54681647940074907</v>
      </c>
      <c r="BT105" s="41">
        <f t="shared" si="70"/>
        <v>0.45318352059925093</v>
      </c>
      <c r="BU105" s="41">
        <f t="shared" si="71"/>
        <v>0</v>
      </c>
      <c r="BV105" s="41">
        <f t="shared" si="72"/>
        <v>0</v>
      </c>
      <c r="BW105" s="41">
        <f t="shared" si="73"/>
        <v>1</v>
      </c>
      <c r="BX105" s="41" t="str">
        <f t="shared" si="74"/>
        <v>2010Licensed practical nursesSaskatchewan</v>
      </c>
      <c r="BY105" s="51">
        <f>VLOOKUP(BX105,'%workplace'!$A$1:$F$381,6,FALSE)</f>
        <v>2723</v>
      </c>
      <c r="BZ105" s="32">
        <f t="shared" si="75"/>
        <v>9.8053617333822993E-2</v>
      </c>
    </row>
    <row r="106" spans="1:78" s="8" customFormat="1" hidden="1" x14ac:dyDescent="0.2">
      <c r="A106" s="8" t="str">
        <f t="shared" si="38"/>
        <v>2010Licensed practical nursesSaskatchewanNursing home/long-term care</v>
      </c>
      <c r="B106" s="8" t="s">
        <v>3</v>
      </c>
      <c r="C106" s="8" t="s">
        <v>21</v>
      </c>
      <c r="D106" s="8" t="s">
        <v>12</v>
      </c>
      <c r="E106" s="8">
        <v>2010</v>
      </c>
      <c r="F106" s="8">
        <v>562</v>
      </c>
      <c r="G106" s="8">
        <v>24</v>
      </c>
      <c r="H106" s="8">
        <v>0</v>
      </c>
      <c r="I106" s="8">
        <v>81</v>
      </c>
      <c r="J106" s="8">
        <v>69</v>
      </c>
      <c r="K106" s="8">
        <v>66</v>
      </c>
      <c r="L106" s="8">
        <v>65</v>
      </c>
      <c r="M106" s="8">
        <v>83</v>
      </c>
      <c r="N106" s="8">
        <v>73</v>
      </c>
      <c r="O106" s="8">
        <v>69</v>
      </c>
      <c r="P106" s="8">
        <v>38</v>
      </c>
      <c r="Q106" s="8">
        <v>10</v>
      </c>
      <c r="R106" s="8">
        <v>3</v>
      </c>
      <c r="S106" s="8">
        <v>29</v>
      </c>
      <c r="T106" s="8">
        <v>0</v>
      </c>
      <c r="U106" s="8">
        <v>571</v>
      </c>
      <c r="V106" s="8">
        <v>15</v>
      </c>
      <c r="W106" s="8">
        <v>0</v>
      </c>
      <c r="X106" s="8">
        <v>292</v>
      </c>
      <c r="Y106" s="8">
        <v>181</v>
      </c>
      <c r="Z106" s="8">
        <v>113</v>
      </c>
      <c r="AA106" s="8">
        <v>0</v>
      </c>
      <c r="AB106" s="8">
        <v>10</v>
      </c>
      <c r="AC106" s="8">
        <v>0</v>
      </c>
      <c r="AD106" s="8">
        <v>30</v>
      </c>
      <c r="AE106" s="8">
        <v>546</v>
      </c>
      <c r="AF106" s="8">
        <v>3</v>
      </c>
      <c r="AG106" s="8">
        <v>583</v>
      </c>
      <c r="AH106" s="8">
        <v>0</v>
      </c>
      <c r="AI106" s="8">
        <v>0</v>
      </c>
      <c r="AJ106" s="8">
        <v>265</v>
      </c>
      <c r="AK106" s="8">
        <v>321</v>
      </c>
      <c r="AL106" s="8">
        <v>0</v>
      </c>
      <c r="AM106" s="8">
        <v>0</v>
      </c>
      <c r="AN106" s="8">
        <v>586</v>
      </c>
      <c r="AO106" s="41">
        <f t="shared" si="39"/>
        <v>0.95904436860068254</v>
      </c>
      <c r="AP106" s="41">
        <f t="shared" si="40"/>
        <v>4.0955631399317405E-2</v>
      </c>
      <c r="AQ106" s="41">
        <f t="shared" si="41"/>
        <v>0</v>
      </c>
      <c r="AR106" s="41">
        <f t="shared" si="42"/>
        <v>0.13822525597269625</v>
      </c>
      <c r="AS106" s="41">
        <f t="shared" si="43"/>
        <v>0.11774744027303755</v>
      </c>
      <c r="AT106" s="41">
        <f t="shared" si="44"/>
        <v>0.11262798634812286</v>
      </c>
      <c r="AU106" s="41">
        <f t="shared" si="45"/>
        <v>0.11092150170648464</v>
      </c>
      <c r="AV106" s="41">
        <f t="shared" si="46"/>
        <v>0.14163822525597269</v>
      </c>
      <c r="AW106" s="41">
        <f t="shared" si="47"/>
        <v>0.12457337883959044</v>
      </c>
      <c r="AX106" s="41">
        <f t="shared" si="48"/>
        <v>0.11774744027303755</v>
      </c>
      <c r="AY106" s="41">
        <f t="shared" si="49"/>
        <v>6.4846416382252553E-2</v>
      </c>
      <c r="AZ106" s="41">
        <f t="shared" si="50"/>
        <v>1.7064846416382253E-2</v>
      </c>
      <c r="BA106" s="41">
        <f t="shared" si="51"/>
        <v>5.1194539249146756E-3</v>
      </c>
      <c r="BB106" s="41">
        <f t="shared" si="52"/>
        <v>4.9488054607508533E-2</v>
      </c>
      <c r="BC106" s="41">
        <f t="shared" si="53"/>
        <v>0</v>
      </c>
      <c r="BD106" s="41">
        <f t="shared" si="54"/>
        <v>0.97440273037542657</v>
      </c>
      <c r="BE106" s="41">
        <f t="shared" si="55"/>
        <v>2.5597269624573378E-2</v>
      </c>
      <c r="BF106" s="41">
        <f t="shared" si="56"/>
        <v>0</v>
      </c>
      <c r="BG106" s="41">
        <f t="shared" si="57"/>
        <v>0.49829351535836175</v>
      </c>
      <c r="BH106" s="41">
        <f t="shared" si="58"/>
        <v>0.30887372013651876</v>
      </c>
      <c r="BI106" s="41">
        <f t="shared" si="59"/>
        <v>0.19283276450511946</v>
      </c>
      <c r="BJ106" s="41">
        <f t="shared" si="60"/>
        <v>0</v>
      </c>
      <c r="BK106" s="41">
        <f t="shared" si="61"/>
        <v>1.7064846416382253E-2</v>
      </c>
      <c r="BL106" s="41">
        <f t="shared" si="62"/>
        <v>0</v>
      </c>
      <c r="BM106" s="41">
        <f t="shared" si="63"/>
        <v>5.1194539249146756E-2</v>
      </c>
      <c r="BN106" s="41">
        <f t="shared" si="64"/>
        <v>0.93174061433447097</v>
      </c>
      <c r="BO106" s="41">
        <f t="shared" si="65"/>
        <v>5.1194539249146756E-3</v>
      </c>
      <c r="BP106" s="41">
        <f t="shared" si="66"/>
        <v>0.99488054607508536</v>
      </c>
      <c r="BQ106" s="41">
        <f t="shared" si="67"/>
        <v>0</v>
      </c>
      <c r="BR106" s="41">
        <f t="shared" si="68"/>
        <v>0</v>
      </c>
      <c r="BS106" s="41">
        <f t="shared" si="69"/>
        <v>0.4522184300341297</v>
      </c>
      <c r="BT106" s="41">
        <f t="shared" si="70"/>
        <v>0.54778156996587035</v>
      </c>
      <c r="BU106" s="41">
        <f t="shared" si="71"/>
        <v>0</v>
      </c>
      <c r="BV106" s="41">
        <f t="shared" si="72"/>
        <v>0</v>
      </c>
      <c r="BW106" s="41">
        <f t="shared" si="73"/>
        <v>1</v>
      </c>
      <c r="BX106" s="41" t="str">
        <f t="shared" si="74"/>
        <v>2010Licensed practical nursesSaskatchewan</v>
      </c>
      <c r="BY106" s="51">
        <f>VLOOKUP(BX106,'%workplace'!$A$1:$F$381,6,FALSE)</f>
        <v>2723</v>
      </c>
      <c r="BZ106" s="32">
        <f t="shared" si="75"/>
        <v>0.21520381931692986</v>
      </c>
    </row>
    <row r="107" spans="1:78" s="8" customFormat="1" hidden="1" x14ac:dyDescent="0.2">
      <c r="A107" s="8" t="str">
        <f t="shared" si="38"/>
        <v>2010Licensed practical nursesSaskatchewanHospital</v>
      </c>
      <c r="B107" s="8" t="s">
        <v>3</v>
      </c>
      <c r="C107" s="8" t="s">
        <v>21</v>
      </c>
      <c r="D107" s="8" t="s">
        <v>10</v>
      </c>
      <c r="E107" s="8">
        <v>2010</v>
      </c>
      <c r="F107" s="8">
        <v>1736</v>
      </c>
      <c r="G107" s="8">
        <v>69</v>
      </c>
      <c r="H107" s="8">
        <v>0</v>
      </c>
      <c r="I107" s="8">
        <v>262</v>
      </c>
      <c r="J107" s="8">
        <v>238</v>
      </c>
      <c r="K107" s="8">
        <v>179</v>
      </c>
      <c r="L107" s="8">
        <v>154</v>
      </c>
      <c r="M107" s="8">
        <v>204</v>
      </c>
      <c r="N107" s="8">
        <v>273</v>
      </c>
      <c r="O107" s="8">
        <v>231</v>
      </c>
      <c r="P107" s="8">
        <v>128</v>
      </c>
      <c r="Q107" s="8">
        <v>27</v>
      </c>
      <c r="R107" s="8">
        <v>2</v>
      </c>
      <c r="S107" s="8">
        <v>107</v>
      </c>
      <c r="T107" s="8">
        <v>0</v>
      </c>
      <c r="U107" s="8">
        <v>1790</v>
      </c>
      <c r="V107" s="8">
        <v>15</v>
      </c>
      <c r="W107" s="8">
        <v>0</v>
      </c>
      <c r="X107" s="8">
        <v>1031</v>
      </c>
      <c r="Y107" s="8">
        <v>430</v>
      </c>
      <c r="Z107" s="8">
        <v>339</v>
      </c>
      <c r="AA107" s="8">
        <v>5</v>
      </c>
      <c r="AB107" s="8">
        <v>1</v>
      </c>
      <c r="AC107" s="8">
        <v>0</v>
      </c>
      <c r="AD107" s="8">
        <v>230</v>
      </c>
      <c r="AE107" s="8">
        <v>1574</v>
      </c>
      <c r="AF107" s="8">
        <v>1</v>
      </c>
      <c r="AG107" s="8">
        <v>1802</v>
      </c>
      <c r="AH107" s="8">
        <v>1</v>
      </c>
      <c r="AI107" s="8">
        <v>1</v>
      </c>
      <c r="AJ107" s="8">
        <v>447</v>
      </c>
      <c r="AK107" s="8">
        <v>1358</v>
      </c>
      <c r="AL107" s="8">
        <v>0</v>
      </c>
      <c r="AM107" s="8">
        <v>0</v>
      </c>
      <c r="AN107" s="8">
        <v>1805</v>
      </c>
      <c r="AO107" s="41">
        <f t="shared" si="39"/>
        <v>0.96177285318559558</v>
      </c>
      <c r="AP107" s="41">
        <f t="shared" si="40"/>
        <v>3.8227146814404429E-2</v>
      </c>
      <c r="AQ107" s="41">
        <f t="shared" si="41"/>
        <v>0</v>
      </c>
      <c r="AR107" s="41">
        <f t="shared" si="42"/>
        <v>0.14515235457063713</v>
      </c>
      <c r="AS107" s="41">
        <f t="shared" si="43"/>
        <v>0.13185595567867037</v>
      </c>
      <c r="AT107" s="41">
        <f t="shared" si="44"/>
        <v>9.9168975069252083E-2</v>
      </c>
      <c r="AU107" s="41">
        <f t="shared" si="45"/>
        <v>8.5318559556786702E-2</v>
      </c>
      <c r="AV107" s="41">
        <f t="shared" si="46"/>
        <v>0.11301939058171745</v>
      </c>
      <c r="AW107" s="41">
        <f t="shared" si="47"/>
        <v>0.15124653739612187</v>
      </c>
      <c r="AX107" s="41">
        <f t="shared" si="48"/>
        <v>0.12797783933518006</v>
      </c>
      <c r="AY107" s="41">
        <f t="shared" si="49"/>
        <v>7.091412742382272E-2</v>
      </c>
      <c r="AZ107" s="41">
        <f t="shared" si="50"/>
        <v>1.4958448753462604E-2</v>
      </c>
      <c r="BA107" s="41">
        <f t="shared" si="51"/>
        <v>1.10803324099723E-3</v>
      </c>
      <c r="BB107" s="41">
        <f t="shared" si="52"/>
        <v>5.9279778393351801E-2</v>
      </c>
      <c r="BC107" s="41">
        <f t="shared" si="53"/>
        <v>0</v>
      </c>
      <c r="BD107" s="41">
        <f t="shared" si="54"/>
        <v>0.99168975069252074</v>
      </c>
      <c r="BE107" s="41">
        <f t="shared" si="55"/>
        <v>8.3102493074792248E-3</v>
      </c>
      <c r="BF107" s="41">
        <f t="shared" si="56"/>
        <v>0</v>
      </c>
      <c r="BG107" s="41">
        <f t="shared" si="57"/>
        <v>0.57119113573407199</v>
      </c>
      <c r="BH107" s="41">
        <f t="shared" si="58"/>
        <v>0.23822714681440443</v>
      </c>
      <c r="BI107" s="41">
        <f t="shared" si="59"/>
        <v>0.18781163434903048</v>
      </c>
      <c r="BJ107" s="41">
        <f t="shared" si="60"/>
        <v>2.7700831024930748E-3</v>
      </c>
      <c r="BK107" s="41">
        <f t="shared" si="61"/>
        <v>5.54016620498615E-4</v>
      </c>
      <c r="BL107" s="41">
        <f t="shared" si="62"/>
        <v>0</v>
      </c>
      <c r="BM107" s="41">
        <f t="shared" si="63"/>
        <v>0.12742382271468145</v>
      </c>
      <c r="BN107" s="41">
        <f t="shared" si="64"/>
        <v>0.87202216066481997</v>
      </c>
      <c r="BO107" s="41">
        <f t="shared" si="65"/>
        <v>5.54016620498615E-4</v>
      </c>
      <c r="BP107" s="41">
        <f t="shared" si="66"/>
        <v>0.99833795013850413</v>
      </c>
      <c r="BQ107" s="41">
        <f t="shared" si="67"/>
        <v>5.54016620498615E-4</v>
      </c>
      <c r="BR107" s="41">
        <f t="shared" si="68"/>
        <v>5.54016620498615E-4</v>
      </c>
      <c r="BS107" s="41">
        <f t="shared" si="69"/>
        <v>0.24764542936288089</v>
      </c>
      <c r="BT107" s="41">
        <f t="shared" si="70"/>
        <v>0.75235457063711908</v>
      </c>
      <c r="BU107" s="41">
        <f t="shared" si="71"/>
        <v>0</v>
      </c>
      <c r="BV107" s="41">
        <f t="shared" si="72"/>
        <v>0</v>
      </c>
      <c r="BW107" s="41">
        <f t="shared" si="73"/>
        <v>1</v>
      </c>
      <c r="BX107" s="41" t="str">
        <f t="shared" si="74"/>
        <v>2010Licensed practical nursesSaskatchewan</v>
      </c>
      <c r="BY107" s="51">
        <f>VLOOKUP(BX107,'%workplace'!$A$1:$F$381,6,FALSE)</f>
        <v>2723</v>
      </c>
      <c r="BZ107" s="32">
        <f t="shared" si="75"/>
        <v>0.66287183253764226</v>
      </c>
    </row>
    <row r="108" spans="1:78" s="8" customFormat="1" hidden="1" x14ac:dyDescent="0.2">
      <c r="A108" s="8" t="str">
        <f t="shared" si="38"/>
        <v>2010Licensed practical nursesSaskatchewanOther places of work</v>
      </c>
      <c r="B108" s="8" t="s">
        <v>3</v>
      </c>
      <c r="C108" s="8" t="s">
        <v>21</v>
      </c>
      <c r="D108" s="8" t="s">
        <v>13</v>
      </c>
      <c r="E108" s="8">
        <v>2010</v>
      </c>
      <c r="F108" s="8">
        <v>59</v>
      </c>
      <c r="G108" s="8">
        <v>1</v>
      </c>
      <c r="H108" s="8">
        <v>0</v>
      </c>
      <c r="I108" s="8">
        <v>5</v>
      </c>
      <c r="J108" s="8">
        <v>7</v>
      </c>
      <c r="K108" s="8">
        <v>7</v>
      </c>
      <c r="L108" s="8">
        <v>3</v>
      </c>
      <c r="M108" s="8">
        <v>5</v>
      </c>
      <c r="N108" s="8">
        <v>10</v>
      </c>
      <c r="O108" s="8">
        <v>14</v>
      </c>
      <c r="P108" s="8">
        <v>7</v>
      </c>
      <c r="Q108" s="8">
        <v>1</v>
      </c>
      <c r="R108" s="8">
        <v>0</v>
      </c>
      <c r="S108" s="8">
        <v>1</v>
      </c>
      <c r="T108" s="8">
        <v>0</v>
      </c>
      <c r="U108" s="8">
        <v>60</v>
      </c>
      <c r="V108" s="8">
        <v>0</v>
      </c>
      <c r="W108" s="8">
        <v>0</v>
      </c>
      <c r="X108" s="8">
        <v>33</v>
      </c>
      <c r="Y108" s="8">
        <v>19</v>
      </c>
      <c r="Z108" s="8">
        <v>8</v>
      </c>
      <c r="AA108" s="8">
        <v>0</v>
      </c>
      <c r="AB108" s="8">
        <v>2</v>
      </c>
      <c r="AC108" s="8">
        <v>0</v>
      </c>
      <c r="AD108" s="8">
        <v>28</v>
      </c>
      <c r="AE108" s="8">
        <v>30</v>
      </c>
      <c r="AF108" s="8">
        <v>9</v>
      </c>
      <c r="AG108" s="8">
        <v>46</v>
      </c>
      <c r="AH108" s="8">
        <v>4</v>
      </c>
      <c r="AI108" s="8">
        <v>1</v>
      </c>
      <c r="AJ108" s="8">
        <v>12</v>
      </c>
      <c r="AK108" s="8">
        <v>48</v>
      </c>
      <c r="AL108" s="8">
        <v>0</v>
      </c>
      <c r="AM108" s="8">
        <v>0</v>
      </c>
      <c r="AN108" s="8">
        <v>60</v>
      </c>
      <c r="AO108" s="41">
        <f t="shared" si="39"/>
        <v>0.98333333333333328</v>
      </c>
      <c r="AP108" s="41">
        <f t="shared" si="40"/>
        <v>1.6666666666666666E-2</v>
      </c>
      <c r="AQ108" s="41">
        <f t="shared" si="41"/>
        <v>0</v>
      </c>
      <c r="AR108" s="41">
        <f t="shared" si="42"/>
        <v>8.3333333333333329E-2</v>
      </c>
      <c r="AS108" s="41">
        <f t="shared" si="43"/>
        <v>0.11666666666666667</v>
      </c>
      <c r="AT108" s="41">
        <f t="shared" si="44"/>
        <v>0.11666666666666667</v>
      </c>
      <c r="AU108" s="41">
        <f t="shared" si="45"/>
        <v>0.05</v>
      </c>
      <c r="AV108" s="41">
        <f t="shared" si="46"/>
        <v>8.3333333333333329E-2</v>
      </c>
      <c r="AW108" s="41">
        <f t="shared" si="47"/>
        <v>0.16666666666666666</v>
      </c>
      <c r="AX108" s="41">
        <f t="shared" si="48"/>
        <v>0.23333333333333334</v>
      </c>
      <c r="AY108" s="41">
        <f t="shared" si="49"/>
        <v>0.11666666666666667</v>
      </c>
      <c r="AZ108" s="41">
        <f t="shared" si="50"/>
        <v>1.6666666666666666E-2</v>
      </c>
      <c r="BA108" s="41">
        <f t="shared" si="51"/>
        <v>0</v>
      </c>
      <c r="BB108" s="41">
        <f t="shared" si="52"/>
        <v>1.6666666666666666E-2</v>
      </c>
      <c r="BC108" s="41">
        <f t="shared" si="53"/>
        <v>0</v>
      </c>
      <c r="BD108" s="41">
        <f t="shared" si="54"/>
        <v>1</v>
      </c>
      <c r="BE108" s="41">
        <f t="shared" si="55"/>
        <v>0</v>
      </c>
      <c r="BF108" s="41">
        <f t="shared" si="56"/>
        <v>0</v>
      </c>
      <c r="BG108" s="41">
        <f t="shared" si="57"/>
        <v>0.55000000000000004</v>
      </c>
      <c r="BH108" s="41">
        <f t="shared" si="58"/>
        <v>0.31666666666666665</v>
      </c>
      <c r="BI108" s="41">
        <f t="shared" si="59"/>
        <v>0.13333333333333333</v>
      </c>
      <c r="BJ108" s="41">
        <f t="shared" si="60"/>
        <v>0</v>
      </c>
      <c r="BK108" s="41">
        <f t="shared" si="61"/>
        <v>3.3333333333333333E-2</v>
      </c>
      <c r="BL108" s="41">
        <f t="shared" si="62"/>
        <v>0</v>
      </c>
      <c r="BM108" s="41">
        <f t="shared" si="63"/>
        <v>0.46666666666666667</v>
      </c>
      <c r="BN108" s="41">
        <f t="shared" si="64"/>
        <v>0.5</v>
      </c>
      <c r="BO108" s="41">
        <f t="shared" si="65"/>
        <v>0.15</v>
      </c>
      <c r="BP108" s="41">
        <f t="shared" si="66"/>
        <v>0.76666666666666672</v>
      </c>
      <c r="BQ108" s="41">
        <f t="shared" si="67"/>
        <v>6.6666666666666666E-2</v>
      </c>
      <c r="BR108" s="41">
        <f t="shared" si="68"/>
        <v>1.6666666666666666E-2</v>
      </c>
      <c r="BS108" s="41">
        <f t="shared" si="69"/>
        <v>0.2</v>
      </c>
      <c r="BT108" s="41">
        <f t="shared" si="70"/>
        <v>0.8</v>
      </c>
      <c r="BU108" s="41">
        <f t="shared" si="71"/>
        <v>0</v>
      </c>
      <c r="BV108" s="41">
        <f t="shared" si="72"/>
        <v>0</v>
      </c>
      <c r="BW108" s="41">
        <f t="shared" si="73"/>
        <v>1</v>
      </c>
      <c r="BX108" s="41" t="str">
        <f t="shared" si="74"/>
        <v>2010Licensed practical nursesSaskatchewan</v>
      </c>
      <c r="BY108" s="51">
        <f>VLOOKUP(BX108,'%workplace'!$A$1:$F$381,6,FALSE)</f>
        <v>2723</v>
      </c>
      <c r="BZ108" s="32">
        <f t="shared" si="75"/>
        <v>2.2034520749173704E-2</v>
      </c>
    </row>
    <row r="109" spans="1:78" s="8" customFormat="1" hidden="1" x14ac:dyDescent="0.2">
      <c r="A109" s="8" t="str">
        <f t="shared" si="38"/>
        <v>2010Licensed practical nursesSaskatchewanUnknown places of work</v>
      </c>
      <c r="B109" s="8" t="s">
        <v>3</v>
      </c>
      <c r="C109" s="8" t="s">
        <v>21</v>
      </c>
      <c r="D109" s="8" t="s">
        <v>49</v>
      </c>
      <c r="E109" s="8">
        <v>2010</v>
      </c>
      <c r="F109" s="8">
        <v>5</v>
      </c>
      <c r="G109" s="8">
        <v>0</v>
      </c>
      <c r="H109" s="8">
        <v>0</v>
      </c>
      <c r="I109" s="8">
        <v>0</v>
      </c>
      <c r="J109" s="8">
        <v>2</v>
      </c>
      <c r="K109" s="8">
        <v>0</v>
      </c>
      <c r="L109" s="8">
        <v>0</v>
      </c>
      <c r="M109" s="8">
        <v>0</v>
      </c>
      <c r="N109" s="8">
        <v>1</v>
      </c>
      <c r="O109" s="8">
        <v>0</v>
      </c>
      <c r="P109" s="8">
        <v>0</v>
      </c>
      <c r="Q109" s="8">
        <v>0</v>
      </c>
      <c r="R109" s="8">
        <v>0</v>
      </c>
      <c r="S109" s="8">
        <v>2</v>
      </c>
      <c r="T109" s="8">
        <v>0</v>
      </c>
      <c r="U109" s="8">
        <v>5</v>
      </c>
      <c r="V109" s="8">
        <v>0</v>
      </c>
      <c r="W109" s="8">
        <v>0</v>
      </c>
      <c r="X109" s="8">
        <v>0</v>
      </c>
      <c r="Y109" s="8">
        <v>1</v>
      </c>
      <c r="Z109" s="8">
        <v>4</v>
      </c>
      <c r="AA109" s="8">
        <v>0</v>
      </c>
      <c r="AB109" s="8">
        <v>0</v>
      </c>
      <c r="AC109" s="8">
        <v>5</v>
      </c>
      <c r="AD109" s="8">
        <v>0</v>
      </c>
      <c r="AE109" s="8">
        <v>0</v>
      </c>
      <c r="AF109" s="8">
        <v>0</v>
      </c>
      <c r="AG109" s="8">
        <v>0</v>
      </c>
      <c r="AH109" s="8">
        <v>0</v>
      </c>
      <c r="AI109" s="8">
        <v>0</v>
      </c>
      <c r="AJ109" s="8">
        <v>1</v>
      </c>
      <c r="AK109" s="8">
        <v>4</v>
      </c>
      <c r="AL109" s="8">
        <v>5</v>
      </c>
      <c r="AM109" s="8">
        <v>0</v>
      </c>
      <c r="AN109" s="8">
        <v>5</v>
      </c>
      <c r="AO109" s="41">
        <f t="shared" si="39"/>
        <v>1</v>
      </c>
      <c r="AP109" s="41">
        <f t="shared" si="40"/>
        <v>0</v>
      </c>
      <c r="AQ109" s="41">
        <f t="shared" si="41"/>
        <v>0</v>
      </c>
      <c r="AR109" s="41">
        <f t="shared" si="42"/>
        <v>0</v>
      </c>
      <c r="AS109" s="41">
        <f t="shared" si="43"/>
        <v>0.4</v>
      </c>
      <c r="AT109" s="41">
        <f t="shared" si="44"/>
        <v>0</v>
      </c>
      <c r="AU109" s="41">
        <f t="shared" si="45"/>
        <v>0</v>
      </c>
      <c r="AV109" s="41">
        <f t="shared" si="46"/>
        <v>0</v>
      </c>
      <c r="AW109" s="41">
        <f t="shared" si="47"/>
        <v>0.2</v>
      </c>
      <c r="AX109" s="41">
        <f t="shared" si="48"/>
        <v>0</v>
      </c>
      <c r="AY109" s="41">
        <f t="shared" si="49"/>
        <v>0</v>
      </c>
      <c r="AZ109" s="41">
        <f t="shared" si="50"/>
        <v>0</v>
      </c>
      <c r="BA109" s="41">
        <f t="shared" si="51"/>
        <v>0</v>
      </c>
      <c r="BB109" s="41">
        <f t="shared" si="52"/>
        <v>0.4</v>
      </c>
      <c r="BC109" s="41">
        <f t="shared" si="53"/>
        <v>0</v>
      </c>
      <c r="BD109" s="41">
        <f t="shared" si="54"/>
        <v>1</v>
      </c>
      <c r="BE109" s="41">
        <f t="shared" si="55"/>
        <v>0</v>
      </c>
      <c r="BF109" s="41">
        <f t="shared" si="56"/>
        <v>0</v>
      </c>
      <c r="BG109" s="41">
        <f t="shared" si="57"/>
        <v>0</v>
      </c>
      <c r="BH109" s="41">
        <f t="shared" si="58"/>
        <v>0.2</v>
      </c>
      <c r="BI109" s="41">
        <f t="shared" si="59"/>
        <v>0.8</v>
      </c>
      <c r="BJ109" s="41">
        <f t="shared" si="60"/>
        <v>0</v>
      </c>
      <c r="BK109" s="41">
        <f t="shared" si="61"/>
        <v>0</v>
      </c>
      <c r="BL109" s="41">
        <f t="shared" si="62"/>
        <v>1</v>
      </c>
      <c r="BM109" s="41">
        <f t="shared" si="63"/>
        <v>0</v>
      </c>
      <c r="BN109" s="41">
        <f t="shared" si="64"/>
        <v>0</v>
      </c>
      <c r="BO109" s="41">
        <f t="shared" si="65"/>
        <v>0</v>
      </c>
      <c r="BP109" s="41">
        <f t="shared" si="66"/>
        <v>0</v>
      </c>
      <c r="BQ109" s="41">
        <f t="shared" si="67"/>
        <v>0</v>
      </c>
      <c r="BR109" s="41">
        <f t="shared" si="68"/>
        <v>0</v>
      </c>
      <c r="BS109" s="41">
        <f t="shared" si="69"/>
        <v>0.2</v>
      </c>
      <c r="BT109" s="41">
        <f t="shared" si="70"/>
        <v>0.8</v>
      </c>
      <c r="BU109" s="41">
        <f t="shared" si="71"/>
        <v>1</v>
      </c>
      <c r="BV109" s="41">
        <f t="shared" si="72"/>
        <v>0</v>
      </c>
      <c r="BW109" s="41">
        <f t="shared" si="73"/>
        <v>1</v>
      </c>
      <c r="BX109" s="41" t="str">
        <f t="shared" si="74"/>
        <v>2010Licensed practical nursesSaskatchewan</v>
      </c>
      <c r="BY109" s="51">
        <f>VLOOKUP(BX109,'%workplace'!$A$1:$F$381,6,FALSE)</f>
        <v>2723</v>
      </c>
      <c r="BZ109" s="32">
        <f t="shared" si="75"/>
        <v>1.8362100624311421E-3</v>
      </c>
    </row>
    <row r="110" spans="1:78" s="8" customFormat="1" hidden="1" x14ac:dyDescent="0.2">
      <c r="A110" s="8" t="str">
        <f t="shared" si="38"/>
        <v>2010Licensed practical nursesAlbertaAll places of work</v>
      </c>
      <c r="B110" s="8" t="s">
        <v>3</v>
      </c>
      <c r="C110" s="8" t="s">
        <v>22</v>
      </c>
      <c r="D110" s="8" t="s">
        <v>9</v>
      </c>
      <c r="E110" s="8">
        <v>2010</v>
      </c>
      <c r="F110" s="8">
        <v>6888</v>
      </c>
      <c r="G110" s="8">
        <v>413</v>
      </c>
      <c r="H110" s="8">
        <v>0</v>
      </c>
      <c r="I110" s="8">
        <v>1244</v>
      </c>
      <c r="J110" s="8">
        <v>890</v>
      </c>
      <c r="K110" s="8">
        <v>833</v>
      </c>
      <c r="L110" s="8">
        <v>707</v>
      </c>
      <c r="M110" s="8">
        <v>819</v>
      </c>
      <c r="N110" s="8">
        <v>884</v>
      </c>
      <c r="O110" s="8">
        <v>742</v>
      </c>
      <c r="P110" s="8">
        <v>539</v>
      </c>
      <c r="Q110" s="8">
        <v>205</v>
      </c>
      <c r="R110" s="8">
        <v>39</v>
      </c>
      <c r="S110" s="8">
        <v>399</v>
      </c>
      <c r="T110" s="8">
        <v>0</v>
      </c>
      <c r="U110" s="8">
        <v>6811</v>
      </c>
      <c r="V110" s="8">
        <v>490</v>
      </c>
      <c r="W110" s="8">
        <v>0</v>
      </c>
      <c r="X110" s="8">
        <v>3308</v>
      </c>
      <c r="Y110" s="8">
        <v>3004</v>
      </c>
      <c r="Z110" s="8">
        <v>989</v>
      </c>
      <c r="AA110" s="8">
        <v>0</v>
      </c>
      <c r="AB110" s="8">
        <v>100</v>
      </c>
      <c r="AC110" s="8">
        <v>0</v>
      </c>
      <c r="AD110" s="8">
        <v>491</v>
      </c>
      <c r="AE110" s="8">
        <v>6710</v>
      </c>
      <c r="AF110" s="8">
        <v>33</v>
      </c>
      <c r="AG110" s="8">
        <v>7132</v>
      </c>
      <c r="AH110" s="8">
        <v>129</v>
      </c>
      <c r="AI110" s="8">
        <v>7</v>
      </c>
      <c r="AJ110" s="8">
        <v>1539</v>
      </c>
      <c r="AK110" s="8">
        <v>5762</v>
      </c>
      <c r="AL110" s="8">
        <v>0</v>
      </c>
      <c r="AM110" s="8">
        <v>0</v>
      </c>
      <c r="AN110" s="8">
        <v>7301</v>
      </c>
      <c r="AO110" s="41">
        <f t="shared" si="39"/>
        <v>0.94343240651965488</v>
      </c>
      <c r="AP110" s="41">
        <f t="shared" si="40"/>
        <v>5.6567593480345159E-2</v>
      </c>
      <c r="AQ110" s="41">
        <f t="shared" si="41"/>
        <v>0</v>
      </c>
      <c r="AR110" s="41">
        <f t="shared" si="42"/>
        <v>0.17038761813450212</v>
      </c>
      <c r="AS110" s="41">
        <f t="shared" si="43"/>
        <v>0.12190110943706342</v>
      </c>
      <c r="AT110" s="41">
        <f t="shared" si="44"/>
        <v>0.11409395973154363</v>
      </c>
      <c r="AU110" s="41">
        <f t="shared" si="45"/>
        <v>9.6836049856184089E-2</v>
      </c>
      <c r="AV110" s="41">
        <f t="shared" si="46"/>
        <v>0.11217641418983701</v>
      </c>
      <c r="AW110" s="41">
        <f t="shared" si="47"/>
        <v>0.12107930420490344</v>
      </c>
      <c r="AX110" s="41">
        <f t="shared" si="48"/>
        <v>0.10162991371045062</v>
      </c>
      <c r="AY110" s="41">
        <f t="shared" si="49"/>
        <v>7.3825503355704702E-2</v>
      </c>
      <c r="AZ110" s="41">
        <f t="shared" si="50"/>
        <v>2.8078345432132584E-2</v>
      </c>
      <c r="BA110" s="41">
        <f t="shared" si="51"/>
        <v>5.3417340090398573E-3</v>
      </c>
      <c r="BB110" s="41">
        <f t="shared" si="52"/>
        <v>5.4650047938638542E-2</v>
      </c>
      <c r="BC110" s="41">
        <f t="shared" si="53"/>
        <v>0</v>
      </c>
      <c r="BD110" s="41">
        <f t="shared" si="54"/>
        <v>0.93288590604026844</v>
      </c>
      <c r="BE110" s="41">
        <f t="shared" si="55"/>
        <v>6.7114093959731544E-2</v>
      </c>
      <c r="BF110" s="41">
        <f t="shared" si="56"/>
        <v>0</v>
      </c>
      <c r="BG110" s="41">
        <f t="shared" si="57"/>
        <v>0.45308861799753458</v>
      </c>
      <c r="BH110" s="41">
        <f t="shared" si="58"/>
        <v>0.41145048623476238</v>
      </c>
      <c r="BI110" s="41">
        <f t="shared" si="59"/>
        <v>0.13546089576770307</v>
      </c>
      <c r="BJ110" s="41">
        <f t="shared" si="60"/>
        <v>0</v>
      </c>
      <c r="BK110" s="41">
        <f t="shared" si="61"/>
        <v>1.3696753869332967E-2</v>
      </c>
      <c r="BL110" s="41">
        <f t="shared" si="62"/>
        <v>0</v>
      </c>
      <c r="BM110" s="41">
        <f t="shared" si="63"/>
        <v>6.7251061498424872E-2</v>
      </c>
      <c r="BN110" s="41">
        <f t="shared" si="64"/>
        <v>0.91905218463224214</v>
      </c>
      <c r="BO110" s="41">
        <f t="shared" si="65"/>
        <v>4.5199287768798793E-3</v>
      </c>
      <c r="BP110" s="41">
        <f t="shared" si="66"/>
        <v>0.9768524859608273</v>
      </c>
      <c r="BQ110" s="41">
        <f t="shared" si="67"/>
        <v>1.766881249143953E-2</v>
      </c>
      <c r="BR110" s="41">
        <f t="shared" si="68"/>
        <v>9.5877277085330771E-4</v>
      </c>
      <c r="BS110" s="41">
        <f t="shared" si="69"/>
        <v>0.21079304204903437</v>
      </c>
      <c r="BT110" s="41">
        <f t="shared" si="70"/>
        <v>0.78920695795096563</v>
      </c>
      <c r="BU110" s="41">
        <f t="shared" si="71"/>
        <v>0</v>
      </c>
      <c r="BV110" s="41">
        <f t="shared" si="72"/>
        <v>0</v>
      </c>
      <c r="BW110" s="41">
        <f t="shared" si="73"/>
        <v>1</v>
      </c>
      <c r="BX110" s="41" t="str">
        <f t="shared" si="74"/>
        <v>2010Licensed practical nursesAlberta</v>
      </c>
      <c r="BY110" s="51">
        <f>VLOOKUP(BX110,'%workplace'!$A$1:$F$381,6,FALSE)</f>
        <v>7301</v>
      </c>
      <c r="BZ110" s="32">
        <f t="shared" si="75"/>
        <v>1</v>
      </c>
    </row>
    <row r="111" spans="1:78" s="8" customFormat="1" hidden="1" x14ac:dyDescent="0.2">
      <c r="A111" s="8" t="str">
        <f t="shared" si="38"/>
        <v>2010Licensed practical nursesAlbertaCommunity health</v>
      </c>
      <c r="B111" s="8" t="s">
        <v>3</v>
      </c>
      <c r="C111" s="8" t="s">
        <v>22</v>
      </c>
      <c r="D111" s="8" t="s">
        <v>11</v>
      </c>
      <c r="E111" s="8">
        <v>2010</v>
      </c>
      <c r="F111" s="8">
        <v>2263</v>
      </c>
      <c r="G111" s="8">
        <v>76</v>
      </c>
      <c r="H111" s="8">
        <v>0</v>
      </c>
      <c r="I111" s="8">
        <v>327</v>
      </c>
      <c r="J111" s="8">
        <v>266</v>
      </c>
      <c r="K111" s="8">
        <v>249</v>
      </c>
      <c r="L111" s="8">
        <v>206</v>
      </c>
      <c r="M111" s="8">
        <v>282</v>
      </c>
      <c r="N111" s="8">
        <v>321</v>
      </c>
      <c r="O111" s="8">
        <v>289</v>
      </c>
      <c r="P111" s="8">
        <v>184</v>
      </c>
      <c r="Q111" s="8">
        <v>78</v>
      </c>
      <c r="R111" s="8">
        <v>14</v>
      </c>
      <c r="S111" s="8">
        <v>123</v>
      </c>
      <c r="T111" s="8">
        <v>0</v>
      </c>
      <c r="U111" s="8">
        <v>2299</v>
      </c>
      <c r="V111" s="8">
        <v>40</v>
      </c>
      <c r="W111" s="8">
        <v>0</v>
      </c>
      <c r="X111" s="8">
        <v>982</v>
      </c>
      <c r="Y111" s="8">
        <v>1008</v>
      </c>
      <c r="Z111" s="8">
        <v>349</v>
      </c>
      <c r="AA111" s="8">
        <v>0</v>
      </c>
      <c r="AB111" s="8">
        <v>38</v>
      </c>
      <c r="AC111" s="8">
        <v>0</v>
      </c>
      <c r="AD111" s="8">
        <v>112</v>
      </c>
      <c r="AE111" s="8">
        <v>2189</v>
      </c>
      <c r="AF111" s="8">
        <v>10</v>
      </c>
      <c r="AG111" s="8">
        <v>2313</v>
      </c>
      <c r="AH111" s="8">
        <v>11</v>
      </c>
      <c r="AI111" s="8">
        <v>5</v>
      </c>
      <c r="AJ111" s="8">
        <v>1005</v>
      </c>
      <c r="AK111" s="8">
        <v>1334</v>
      </c>
      <c r="AL111" s="8">
        <v>0</v>
      </c>
      <c r="AM111" s="8">
        <v>0</v>
      </c>
      <c r="AN111" s="8">
        <v>2339</v>
      </c>
      <c r="AO111" s="41">
        <f t="shared" si="39"/>
        <v>0.96750748182984181</v>
      </c>
      <c r="AP111" s="41">
        <f t="shared" si="40"/>
        <v>3.2492518170158184E-2</v>
      </c>
      <c r="AQ111" s="41">
        <f t="shared" si="41"/>
        <v>0</v>
      </c>
      <c r="AR111" s="41">
        <f t="shared" si="42"/>
        <v>0.13980333475844378</v>
      </c>
      <c r="AS111" s="41">
        <f t="shared" si="43"/>
        <v>0.11372381359555365</v>
      </c>
      <c r="AT111" s="41">
        <f t="shared" si="44"/>
        <v>0.10645575032064986</v>
      </c>
      <c r="AU111" s="41">
        <f t="shared" si="45"/>
        <v>8.8071825566481396E-2</v>
      </c>
      <c r="AV111" s="41">
        <f t="shared" si="46"/>
        <v>0.12056434373663959</v>
      </c>
      <c r="AW111" s="41">
        <f t="shared" si="47"/>
        <v>0.13723813595553655</v>
      </c>
      <c r="AX111" s="41">
        <f t="shared" si="48"/>
        <v>0.12355707567336469</v>
      </c>
      <c r="AY111" s="41">
        <f t="shared" si="49"/>
        <v>7.8666096622488246E-2</v>
      </c>
      <c r="AZ111" s="41">
        <f t="shared" si="50"/>
        <v>3.3347584437793926E-2</v>
      </c>
      <c r="BA111" s="41">
        <f t="shared" si="51"/>
        <v>5.9854638734501923E-3</v>
      </c>
      <c r="BB111" s="41">
        <f t="shared" si="52"/>
        <v>5.258657545959812E-2</v>
      </c>
      <c r="BC111" s="41">
        <f t="shared" si="53"/>
        <v>0</v>
      </c>
      <c r="BD111" s="41">
        <f t="shared" si="54"/>
        <v>0.9828986746472852</v>
      </c>
      <c r="BE111" s="41">
        <f t="shared" si="55"/>
        <v>1.7101325352714837E-2</v>
      </c>
      <c r="BF111" s="41">
        <f t="shared" si="56"/>
        <v>0</v>
      </c>
      <c r="BG111" s="41">
        <f t="shared" si="57"/>
        <v>0.4198375374091492</v>
      </c>
      <c r="BH111" s="41">
        <f t="shared" si="58"/>
        <v>0.43095339888841383</v>
      </c>
      <c r="BI111" s="41">
        <f t="shared" si="59"/>
        <v>0.14920906370243694</v>
      </c>
      <c r="BJ111" s="41">
        <f t="shared" si="60"/>
        <v>0</v>
      </c>
      <c r="BK111" s="41">
        <f t="shared" si="61"/>
        <v>1.6246259085079092E-2</v>
      </c>
      <c r="BL111" s="41">
        <f t="shared" si="62"/>
        <v>0</v>
      </c>
      <c r="BM111" s="41">
        <f t="shared" si="63"/>
        <v>4.7883710987601538E-2</v>
      </c>
      <c r="BN111" s="41">
        <f t="shared" si="64"/>
        <v>0.93587002992731938</v>
      </c>
      <c r="BO111" s="41">
        <f t="shared" si="65"/>
        <v>4.2753313381787093E-3</v>
      </c>
      <c r="BP111" s="41">
        <f t="shared" si="66"/>
        <v>0.98888413852073531</v>
      </c>
      <c r="BQ111" s="41">
        <f t="shared" si="67"/>
        <v>4.70286447199658E-3</v>
      </c>
      <c r="BR111" s="41">
        <f t="shared" si="68"/>
        <v>2.1376656690893546E-3</v>
      </c>
      <c r="BS111" s="41">
        <f t="shared" si="69"/>
        <v>0.42967079948696024</v>
      </c>
      <c r="BT111" s="41">
        <f t="shared" si="70"/>
        <v>0.57032920051303981</v>
      </c>
      <c r="BU111" s="41">
        <f t="shared" si="71"/>
        <v>0</v>
      </c>
      <c r="BV111" s="41">
        <f t="shared" si="72"/>
        <v>0</v>
      </c>
      <c r="BW111" s="41">
        <f t="shared" si="73"/>
        <v>1</v>
      </c>
      <c r="BX111" s="41" t="str">
        <f t="shared" si="74"/>
        <v>2010Licensed practical nursesAlberta</v>
      </c>
      <c r="BY111" s="51">
        <f>VLOOKUP(BX111,'%workplace'!$A$1:$F$381,6,FALSE)</f>
        <v>7301</v>
      </c>
      <c r="BZ111" s="32">
        <f t="shared" si="75"/>
        <v>0.3203670730036981</v>
      </c>
    </row>
    <row r="112" spans="1:78" s="8" customFormat="1" hidden="1" x14ac:dyDescent="0.2">
      <c r="A112" s="8" t="str">
        <f t="shared" si="38"/>
        <v>2010Licensed practical nursesAlbertaNursing home/long-term care</v>
      </c>
      <c r="B112" s="8" t="s">
        <v>3</v>
      </c>
      <c r="C112" s="8" t="s">
        <v>22</v>
      </c>
      <c r="D112" s="8" t="s">
        <v>12</v>
      </c>
      <c r="E112" s="8">
        <v>2010</v>
      </c>
      <c r="F112" s="8">
        <v>1596</v>
      </c>
      <c r="G112" s="8">
        <v>111</v>
      </c>
      <c r="H112" s="8">
        <v>0</v>
      </c>
      <c r="I112" s="8">
        <v>228</v>
      </c>
      <c r="J112" s="8">
        <v>174</v>
      </c>
      <c r="K112" s="8">
        <v>217</v>
      </c>
      <c r="L112" s="8">
        <v>199</v>
      </c>
      <c r="M112" s="8">
        <v>230</v>
      </c>
      <c r="N112" s="8">
        <v>214</v>
      </c>
      <c r="O112" s="8">
        <v>179</v>
      </c>
      <c r="P112" s="8">
        <v>128</v>
      </c>
      <c r="Q112" s="8">
        <v>48</v>
      </c>
      <c r="R112" s="8">
        <v>13</v>
      </c>
      <c r="S112" s="8">
        <v>77</v>
      </c>
      <c r="T112" s="8">
        <v>0</v>
      </c>
      <c r="U112" s="8">
        <v>1559</v>
      </c>
      <c r="V112" s="8">
        <v>148</v>
      </c>
      <c r="W112" s="8">
        <v>0</v>
      </c>
      <c r="X112" s="8">
        <v>930</v>
      </c>
      <c r="Y112" s="8">
        <v>597</v>
      </c>
      <c r="Z112" s="8">
        <v>180</v>
      </c>
      <c r="AA112" s="8">
        <v>0</v>
      </c>
      <c r="AB112" s="8">
        <v>51</v>
      </c>
      <c r="AC112" s="8">
        <v>0</v>
      </c>
      <c r="AD112" s="8">
        <v>31</v>
      </c>
      <c r="AE112" s="8">
        <v>1625</v>
      </c>
      <c r="AF112" s="8">
        <v>10</v>
      </c>
      <c r="AG112" s="8">
        <v>1680</v>
      </c>
      <c r="AH112" s="8">
        <v>17</v>
      </c>
      <c r="AI112" s="8">
        <v>0</v>
      </c>
      <c r="AJ112" s="8">
        <v>142</v>
      </c>
      <c r="AK112" s="8">
        <v>1565</v>
      </c>
      <c r="AL112" s="8">
        <v>0</v>
      </c>
      <c r="AM112" s="8">
        <v>0</v>
      </c>
      <c r="AN112" s="8">
        <v>1707</v>
      </c>
      <c r="AO112" s="41">
        <f t="shared" si="39"/>
        <v>0.9349736379613357</v>
      </c>
      <c r="AP112" s="41">
        <f t="shared" si="40"/>
        <v>6.5026362038664326E-2</v>
      </c>
      <c r="AQ112" s="41">
        <f t="shared" si="41"/>
        <v>0</v>
      </c>
      <c r="AR112" s="41">
        <f t="shared" si="42"/>
        <v>0.1335676625659051</v>
      </c>
      <c r="AS112" s="41">
        <f t="shared" si="43"/>
        <v>0.10193321616871705</v>
      </c>
      <c r="AT112" s="41">
        <f t="shared" si="44"/>
        <v>0.1271236086701816</v>
      </c>
      <c r="AU112" s="41">
        <f t="shared" si="45"/>
        <v>0.11657879320445226</v>
      </c>
      <c r="AV112" s="41">
        <f t="shared" si="46"/>
        <v>0.13473930872876391</v>
      </c>
      <c r="AW112" s="41">
        <f t="shared" si="47"/>
        <v>0.12536613942589339</v>
      </c>
      <c r="AX112" s="41">
        <f t="shared" si="48"/>
        <v>0.1048623315758641</v>
      </c>
      <c r="AY112" s="41">
        <f t="shared" si="49"/>
        <v>7.4985354422964265E-2</v>
      </c>
      <c r="AZ112" s="41">
        <f t="shared" si="50"/>
        <v>2.8119507908611598E-2</v>
      </c>
      <c r="BA112" s="41">
        <f t="shared" si="51"/>
        <v>7.6157000585823078E-3</v>
      </c>
      <c r="BB112" s="41">
        <f t="shared" si="52"/>
        <v>4.5108377270064441E-2</v>
      </c>
      <c r="BC112" s="41">
        <f t="shared" si="53"/>
        <v>0</v>
      </c>
      <c r="BD112" s="41">
        <f t="shared" si="54"/>
        <v>0.91329818394844753</v>
      </c>
      <c r="BE112" s="41">
        <f t="shared" si="55"/>
        <v>8.670181605155243E-2</v>
      </c>
      <c r="BF112" s="41">
        <f t="shared" si="56"/>
        <v>0</v>
      </c>
      <c r="BG112" s="41">
        <f t="shared" si="57"/>
        <v>0.54481546572934969</v>
      </c>
      <c r="BH112" s="41">
        <f t="shared" si="58"/>
        <v>0.34973637961335674</v>
      </c>
      <c r="BI112" s="41">
        <f t="shared" si="59"/>
        <v>0.1054481546572935</v>
      </c>
      <c r="BJ112" s="41">
        <f t="shared" si="60"/>
        <v>0</v>
      </c>
      <c r="BK112" s="41">
        <f t="shared" si="61"/>
        <v>2.9876977152899824E-2</v>
      </c>
      <c r="BL112" s="41">
        <f t="shared" si="62"/>
        <v>0</v>
      </c>
      <c r="BM112" s="41">
        <f t="shared" si="63"/>
        <v>1.8160515524311659E-2</v>
      </c>
      <c r="BN112" s="41">
        <f t="shared" si="64"/>
        <v>0.95196250732278853</v>
      </c>
      <c r="BO112" s="41">
        <f t="shared" si="65"/>
        <v>5.8582308142940834E-3</v>
      </c>
      <c r="BP112" s="41">
        <f t="shared" si="66"/>
        <v>0.98418277680140598</v>
      </c>
      <c r="BQ112" s="41">
        <f t="shared" si="67"/>
        <v>9.9589923842999407E-3</v>
      </c>
      <c r="BR112" s="41">
        <f t="shared" si="68"/>
        <v>0</v>
      </c>
      <c r="BS112" s="41">
        <f t="shared" si="69"/>
        <v>8.3186877562975978E-2</v>
      </c>
      <c r="BT112" s="41">
        <f t="shared" si="70"/>
        <v>0.91681312243702406</v>
      </c>
      <c r="BU112" s="41">
        <f t="shared" si="71"/>
        <v>0</v>
      </c>
      <c r="BV112" s="41">
        <f t="shared" si="72"/>
        <v>0</v>
      </c>
      <c r="BW112" s="41">
        <f t="shared" si="73"/>
        <v>1</v>
      </c>
      <c r="BX112" s="41" t="str">
        <f t="shared" si="74"/>
        <v>2010Licensed practical nursesAlberta</v>
      </c>
      <c r="BY112" s="51">
        <f>VLOOKUP(BX112,'%workplace'!$A$1:$F$381,6,FALSE)</f>
        <v>7301</v>
      </c>
      <c r="BZ112" s="32">
        <f t="shared" si="75"/>
        <v>0.23380358854951377</v>
      </c>
    </row>
    <row r="113" spans="1:78" s="8" customFormat="1" hidden="1" x14ac:dyDescent="0.2">
      <c r="A113" s="8" t="str">
        <f t="shared" si="38"/>
        <v>2010Licensed practical nursesAlbertaHospital</v>
      </c>
      <c r="B113" s="8" t="s">
        <v>3</v>
      </c>
      <c r="C113" s="8" t="s">
        <v>22</v>
      </c>
      <c r="D113" s="8" t="s">
        <v>10</v>
      </c>
      <c r="E113" s="8">
        <v>2010</v>
      </c>
      <c r="F113" s="8">
        <v>2815</v>
      </c>
      <c r="G113" s="8">
        <v>215</v>
      </c>
      <c r="H113" s="8">
        <v>0</v>
      </c>
      <c r="I113" s="8">
        <v>652</v>
      </c>
      <c r="J113" s="8">
        <v>422</v>
      </c>
      <c r="K113" s="8">
        <v>337</v>
      </c>
      <c r="L113" s="8">
        <v>266</v>
      </c>
      <c r="M113" s="8">
        <v>281</v>
      </c>
      <c r="N113" s="8">
        <v>315</v>
      </c>
      <c r="O113" s="8">
        <v>260</v>
      </c>
      <c r="P113" s="8">
        <v>218</v>
      </c>
      <c r="Q113" s="8">
        <v>73</v>
      </c>
      <c r="R113" s="8">
        <v>11</v>
      </c>
      <c r="S113" s="8">
        <v>195</v>
      </c>
      <c r="T113" s="8">
        <v>0</v>
      </c>
      <c r="U113" s="8">
        <v>2737</v>
      </c>
      <c r="V113" s="8">
        <v>293</v>
      </c>
      <c r="W113" s="8">
        <v>0</v>
      </c>
      <c r="X113" s="8">
        <v>1232</v>
      </c>
      <c r="Y113" s="8">
        <v>1355</v>
      </c>
      <c r="Z113" s="8">
        <v>443</v>
      </c>
      <c r="AA113" s="8">
        <v>0</v>
      </c>
      <c r="AB113" s="8">
        <v>4</v>
      </c>
      <c r="AC113" s="8">
        <v>0</v>
      </c>
      <c r="AD113" s="8">
        <v>257</v>
      </c>
      <c r="AE113" s="8">
        <v>2769</v>
      </c>
      <c r="AF113" s="8">
        <v>3</v>
      </c>
      <c r="AG113" s="8">
        <v>3022</v>
      </c>
      <c r="AH113" s="8">
        <v>4</v>
      </c>
      <c r="AI113" s="8">
        <v>1</v>
      </c>
      <c r="AJ113" s="8">
        <v>368</v>
      </c>
      <c r="AK113" s="8">
        <v>2662</v>
      </c>
      <c r="AL113" s="8">
        <v>0</v>
      </c>
      <c r="AM113" s="8">
        <v>0</v>
      </c>
      <c r="AN113" s="8">
        <v>3030</v>
      </c>
      <c r="AO113" s="41">
        <f t="shared" si="39"/>
        <v>0.92904290429042902</v>
      </c>
      <c r="AP113" s="41">
        <f t="shared" si="40"/>
        <v>7.0957095709570955E-2</v>
      </c>
      <c r="AQ113" s="41">
        <f t="shared" si="41"/>
        <v>0</v>
      </c>
      <c r="AR113" s="41">
        <f t="shared" si="42"/>
        <v>0.21518151815181519</v>
      </c>
      <c r="AS113" s="41">
        <f t="shared" si="43"/>
        <v>0.13927392739273928</v>
      </c>
      <c r="AT113" s="41">
        <f t="shared" si="44"/>
        <v>0.11122112211221122</v>
      </c>
      <c r="AU113" s="41">
        <f t="shared" si="45"/>
        <v>8.7788778877887788E-2</v>
      </c>
      <c r="AV113" s="41">
        <f t="shared" si="46"/>
        <v>9.2739273927392743E-2</v>
      </c>
      <c r="AW113" s="41">
        <f t="shared" si="47"/>
        <v>0.10396039603960396</v>
      </c>
      <c r="AX113" s="41">
        <f t="shared" si="48"/>
        <v>8.5808580858085806E-2</v>
      </c>
      <c r="AY113" s="41">
        <f t="shared" si="49"/>
        <v>7.1947194719471946E-2</v>
      </c>
      <c r="AZ113" s="41">
        <f t="shared" si="50"/>
        <v>2.4092409240924092E-2</v>
      </c>
      <c r="BA113" s="41">
        <f t="shared" si="51"/>
        <v>3.6303630363036304E-3</v>
      </c>
      <c r="BB113" s="41">
        <f t="shared" si="52"/>
        <v>6.4356435643564358E-2</v>
      </c>
      <c r="BC113" s="41">
        <f t="shared" si="53"/>
        <v>0</v>
      </c>
      <c r="BD113" s="41">
        <f t="shared" si="54"/>
        <v>0.90330033003300325</v>
      </c>
      <c r="BE113" s="41">
        <f t="shared" si="55"/>
        <v>9.6699669966996693E-2</v>
      </c>
      <c r="BF113" s="41">
        <f t="shared" si="56"/>
        <v>0</v>
      </c>
      <c r="BG113" s="41">
        <f t="shared" si="57"/>
        <v>0.40660066006600659</v>
      </c>
      <c r="BH113" s="41">
        <f t="shared" si="58"/>
        <v>0.44719471947194722</v>
      </c>
      <c r="BI113" s="41">
        <f t="shared" si="59"/>
        <v>0.14620462046204621</v>
      </c>
      <c r="BJ113" s="41">
        <f t="shared" si="60"/>
        <v>0</v>
      </c>
      <c r="BK113" s="41">
        <f t="shared" si="61"/>
        <v>1.3201320132013201E-3</v>
      </c>
      <c r="BL113" s="41">
        <f t="shared" si="62"/>
        <v>0</v>
      </c>
      <c r="BM113" s="41">
        <f t="shared" si="63"/>
        <v>8.4818481848184815E-2</v>
      </c>
      <c r="BN113" s="41">
        <f t="shared" si="64"/>
        <v>0.9138613861386139</v>
      </c>
      <c r="BO113" s="41">
        <f t="shared" si="65"/>
        <v>9.9009900990099011E-4</v>
      </c>
      <c r="BP113" s="41">
        <f t="shared" si="66"/>
        <v>0.99735973597359739</v>
      </c>
      <c r="BQ113" s="41">
        <f t="shared" si="67"/>
        <v>1.3201320132013201E-3</v>
      </c>
      <c r="BR113" s="41">
        <f t="shared" si="68"/>
        <v>3.3003300330033004E-4</v>
      </c>
      <c r="BS113" s="41">
        <f t="shared" si="69"/>
        <v>0.12145214521452145</v>
      </c>
      <c r="BT113" s="41">
        <f t="shared" si="70"/>
        <v>0.87854785478547859</v>
      </c>
      <c r="BU113" s="41">
        <f t="shared" si="71"/>
        <v>0</v>
      </c>
      <c r="BV113" s="41">
        <f t="shared" si="72"/>
        <v>0</v>
      </c>
      <c r="BW113" s="41">
        <f t="shared" si="73"/>
        <v>1</v>
      </c>
      <c r="BX113" s="41" t="str">
        <f t="shared" si="74"/>
        <v>2010Licensed practical nursesAlberta</v>
      </c>
      <c r="BY113" s="51">
        <f>VLOOKUP(BX113,'%workplace'!$A$1:$F$381,6,FALSE)</f>
        <v>7301</v>
      </c>
      <c r="BZ113" s="32">
        <f t="shared" si="75"/>
        <v>0.41501164224078896</v>
      </c>
    </row>
    <row r="114" spans="1:78" s="8" customFormat="1" hidden="1" x14ac:dyDescent="0.2">
      <c r="A114" s="8" t="str">
        <f t="shared" si="38"/>
        <v>2010Licensed practical nursesAlbertaOther places of work</v>
      </c>
      <c r="B114" s="8" t="s">
        <v>3</v>
      </c>
      <c r="C114" s="8" t="s">
        <v>22</v>
      </c>
      <c r="D114" s="8" t="s">
        <v>13</v>
      </c>
      <c r="E114" s="8">
        <v>2010</v>
      </c>
      <c r="F114" s="8">
        <v>214</v>
      </c>
      <c r="G114" s="8">
        <v>11</v>
      </c>
      <c r="H114" s="8">
        <v>0</v>
      </c>
      <c r="I114" s="8">
        <v>37</v>
      </c>
      <c r="J114" s="8">
        <v>28</v>
      </c>
      <c r="K114" s="8">
        <v>30</v>
      </c>
      <c r="L114" s="8">
        <v>36</v>
      </c>
      <c r="M114" s="8">
        <v>26</v>
      </c>
      <c r="N114" s="8">
        <v>34</v>
      </c>
      <c r="O114" s="8">
        <v>14</v>
      </c>
      <c r="P114" s="8">
        <v>9</v>
      </c>
      <c r="Q114" s="8">
        <v>6</v>
      </c>
      <c r="R114" s="8">
        <v>1</v>
      </c>
      <c r="S114" s="8">
        <v>4</v>
      </c>
      <c r="T114" s="8">
        <v>0</v>
      </c>
      <c r="U114" s="8">
        <v>216</v>
      </c>
      <c r="V114" s="8">
        <v>9</v>
      </c>
      <c r="W114" s="8">
        <v>0</v>
      </c>
      <c r="X114" s="8">
        <v>164</v>
      </c>
      <c r="Y114" s="8">
        <v>44</v>
      </c>
      <c r="Z114" s="8">
        <v>17</v>
      </c>
      <c r="AA114" s="8">
        <v>0</v>
      </c>
      <c r="AB114" s="8">
        <v>7</v>
      </c>
      <c r="AC114" s="8">
        <v>0</v>
      </c>
      <c r="AD114" s="8">
        <v>91</v>
      </c>
      <c r="AE114" s="8">
        <v>127</v>
      </c>
      <c r="AF114" s="8">
        <v>10</v>
      </c>
      <c r="AG114" s="8">
        <v>117</v>
      </c>
      <c r="AH114" s="8">
        <v>97</v>
      </c>
      <c r="AI114" s="8">
        <v>1</v>
      </c>
      <c r="AJ114" s="8">
        <v>24</v>
      </c>
      <c r="AK114" s="8">
        <v>201</v>
      </c>
      <c r="AL114" s="8">
        <v>0</v>
      </c>
      <c r="AM114" s="8">
        <v>0</v>
      </c>
      <c r="AN114" s="8">
        <v>225</v>
      </c>
      <c r="AO114" s="41">
        <f t="shared" si="39"/>
        <v>0.95111111111111113</v>
      </c>
      <c r="AP114" s="41">
        <f t="shared" si="40"/>
        <v>4.8888888888888891E-2</v>
      </c>
      <c r="AQ114" s="41">
        <f t="shared" si="41"/>
        <v>0</v>
      </c>
      <c r="AR114" s="41">
        <f t="shared" si="42"/>
        <v>0.16444444444444445</v>
      </c>
      <c r="AS114" s="41">
        <f t="shared" si="43"/>
        <v>0.12444444444444444</v>
      </c>
      <c r="AT114" s="41">
        <f t="shared" si="44"/>
        <v>0.13333333333333333</v>
      </c>
      <c r="AU114" s="41">
        <f t="shared" si="45"/>
        <v>0.16</v>
      </c>
      <c r="AV114" s="41">
        <f t="shared" si="46"/>
        <v>0.11555555555555555</v>
      </c>
      <c r="AW114" s="41">
        <f t="shared" si="47"/>
        <v>0.15111111111111111</v>
      </c>
      <c r="AX114" s="41">
        <f t="shared" si="48"/>
        <v>6.222222222222222E-2</v>
      </c>
      <c r="AY114" s="41">
        <f t="shared" si="49"/>
        <v>0.04</v>
      </c>
      <c r="AZ114" s="41">
        <f t="shared" si="50"/>
        <v>2.6666666666666668E-2</v>
      </c>
      <c r="BA114" s="41">
        <f t="shared" si="51"/>
        <v>4.4444444444444444E-3</v>
      </c>
      <c r="BB114" s="41">
        <f t="shared" si="52"/>
        <v>1.7777777777777778E-2</v>
      </c>
      <c r="BC114" s="41">
        <f t="shared" si="53"/>
        <v>0</v>
      </c>
      <c r="BD114" s="41">
        <f t="shared" si="54"/>
        <v>0.96</v>
      </c>
      <c r="BE114" s="41">
        <f t="shared" si="55"/>
        <v>0.04</v>
      </c>
      <c r="BF114" s="41">
        <f t="shared" si="56"/>
        <v>0</v>
      </c>
      <c r="BG114" s="41">
        <f t="shared" si="57"/>
        <v>0.72888888888888892</v>
      </c>
      <c r="BH114" s="41">
        <f t="shared" si="58"/>
        <v>0.19555555555555557</v>
      </c>
      <c r="BI114" s="41">
        <f t="shared" si="59"/>
        <v>7.5555555555555556E-2</v>
      </c>
      <c r="BJ114" s="41">
        <f t="shared" si="60"/>
        <v>0</v>
      </c>
      <c r="BK114" s="41">
        <f t="shared" si="61"/>
        <v>3.111111111111111E-2</v>
      </c>
      <c r="BL114" s="41">
        <f t="shared" si="62"/>
        <v>0</v>
      </c>
      <c r="BM114" s="41">
        <f t="shared" si="63"/>
        <v>0.40444444444444444</v>
      </c>
      <c r="BN114" s="41">
        <f t="shared" si="64"/>
        <v>0.56444444444444442</v>
      </c>
      <c r="BO114" s="41">
        <f t="shared" si="65"/>
        <v>4.4444444444444446E-2</v>
      </c>
      <c r="BP114" s="41">
        <f t="shared" si="66"/>
        <v>0.52</v>
      </c>
      <c r="BQ114" s="41">
        <f t="shared" si="67"/>
        <v>0.43111111111111111</v>
      </c>
      <c r="BR114" s="41">
        <f t="shared" si="68"/>
        <v>4.4444444444444444E-3</v>
      </c>
      <c r="BS114" s="41">
        <f t="shared" si="69"/>
        <v>0.10666666666666667</v>
      </c>
      <c r="BT114" s="41">
        <f t="shared" si="70"/>
        <v>0.89333333333333331</v>
      </c>
      <c r="BU114" s="41">
        <f t="shared" si="71"/>
        <v>0</v>
      </c>
      <c r="BV114" s="41">
        <f t="shared" si="72"/>
        <v>0</v>
      </c>
      <c r="BW114" s="41">
        <f t="shared" si="73"/>
        <v>1</v>
      </c>
      <c r="BX114" s="41" t="str">
        <f t="shared" si="74"/>
        <v>2010Licensed practical nursesAlberta</v>
      </c>
      <c r="BY114" s="51">
        <f>VLOOKUP(BX114,'%workplace'!$A$1:$F$381,6,FALSE)</f>
        <v>7301</v>
      </c>
      <c r="BZ114" s="32">
        <f t="shared" si="75"/>
        <v>3.0817696205999178E-2</v>
      </c>
    </row>
    <row r="115" spans="1:78" s="8" customFormat="1" hidden="1" x14ac:dyDescent="0.2">
      <c r="A115" s="8" t="str">
        <f t="shared" si="38"/>
        <v>2010Licensed practical nursesBritish ColumbiaAll places of work</v>
      </c>
      <c r="B115" s="8" t="s">
        <v>3</v>
      </c>
      <c r="C115" s="8" t="s">
        <v>23</v>
      </c>
      <c r="D115" s="8" t="s">
        <v>9</v>
      </c>
      <c r="E115" s="8">
        <v>2010</v>
      </c>
      <c r="F115" s="8">
        <v>7516</v>
      </c>
      <c r="G115" s="8">
        <v>719</v>
      </c>
      <c r="H115" s="8">
        <v>0</v>
      </c>
      <c r="I115" s="8">
        <v>1141</v>
      </c>
      <c r="J115" s="8">
        <v>1128</v>
      </c>
      <c r="K115" s="8">
        <v>1007</v>
      </c>
      <c r="L115" s="8">
        <v>1054</v>
      </c>
      <c r="M115" s="8">
        <v>1082</v>
      </c>
      <c r="N115" s="8">
        <v>1046</v>
      </c>
      <c r="O115" s="8">
        <v>782</v>
      </c>
      <c r="P115" s="8">
        <v>402</v>
      </c>
      <c r="Q115" s="8">
        <v>70</v>
      </c>
      <c r="R115" s="8">
        <v>3</v>
      </c>
      <c r="S115" s="8">
        <v>520</v>
      </c>
      <c r="T115" s="8">
        <v>0</v>
      </c>
      <c r="U115" s="8">
        <v>8044</v>
      </c>
      <c r="V115" s="8">
        <v>130</v>
      </c>
      <c r="W115" s="8">
        <v>61</v>
      </c>
      <c r="X115" s="8">
        <v>3601</v>
      </c>
      <c r="Y115" s="8">
        <v>56</v>
      </c>
      <c r="Z115" s="8">
        <v>4559</v>
      </c>
      <c r="AA115" s="8">
        <v>19</v>
      </c>
      <c r="AB115" s="8">
        <v>118</v>
      </c>
      <c r="AC115" s="8">
        <v>18</v>
      </c>
      <c r="AD115" s="8">
        <v>691</v>
      </c>
      <c r="AE115" s="8">
        <v>7408</v>
      </c>
      <c r="AF115" s="8">
        <v>68</v>
      </c>
      <c r="AG115" s="8">
        <v>7942</v>
      </c>
      <c r="AH115" s="8">
        <v>73</v>
      </c>
      <c r="AI115" s="8">
        <v>9</v>
      </c>
      <c r="AJ115" s="8">
        <v>771</v>
      </c>
      <c r="AK115" s="8">
        <v>7464</v>
      </c>
      <c r="AL115" s="8">
        <v>143</v>
      </c>
      <c r="AM115" s="8">
        <v>0</v>
      </c>
      <c r="AN115" s="8">
        <v>8235</v>
      </c>
      <c r="AO115" s="41">
        <f t="shared" si="39"/>
        <v>0.9126897389192471</v>
      </c>
      <c r="AP115" s="41">
        <f t="shared" si="40"/>
        <v>8.7310261080752891E-2</v>
      </c>
      <c r="AQ115" s="41">
        <f t="shared" si="41"/>
        <v>0</v>
      </c>
      <c r="AR115" s="41">
        <f t="shared" si="42"/>
        <v>0.13855494839101395</v>
      </c>
      <c r="AS115" s="41">
        <f t="shared" si="43"/>
        <v>0.13697632058287795</v>
      </c>
      <c r="AT115" s="41">
        <f t="shared" si="44"/>
        <v>0.12228293867638131</v>
      </c>
      <c r="AU115" s="41">
        <f t="shared" si="45"/>
        <v>0.12799028536733456</v>
      </c>
      <c r="AV115" s="41">
        <f t="shared" si="46"/>
        <v>0.13139040680024286</v>
      </c>
      <c r="AW115" s="41">
        <f t="shared" si="47"/>
        <v>0.12701882210078932</v>
      </c>
      <c r="AX115" s="41">
        <f t="shared" si="48"/>
        <v>9.4960534304796604E-2</v>
      </c>
      <c r="AY115" s="41">
        <f t="shared" si="49"/>
        <v>4.8816029143897995E-2</v>
      </c>
      <c r="AZ115" s="41">
        <f t="shared" si="50"/>
        <v>8.5003035822707948E-3</v>
      </c>
      <c r="BA115" s="41">
        <f t="shared" si="51"/>
        <v>3.6429872495446266E-4</v>
      </c>
      <c r="BB115" s="41">
        <f t="shared" si="52"/>
        <v>6.3145112325440192E-2</v>
      </c>
      <c r="BC115" s="41">
        <f t="shared" si="53"/>
        <v>0</v>
      </c>
      <c r="BD115" s="41">
        <f t="shared" si="54"/>
        <v>0.97680631451123257</v>
      </c>
      <c r="BE115" s="41">
        <f t="shared" si="55"/>
        <v>1.5786278081360048E-2</v>
      </c>
      <c r="BF115" s="41">
        <f t="shared" si="56"/>
        <v>7.4074074074074077E-3</v>
      </c>
      <c r="BG115" s="41">
        <f t="shared" si="57"/>
        <v>0.43727990285367335</v>
      </c>
      <c r="BH115" s="41">
        <f t="shared" si="58"/>
        <v>6.800242865816636E-3</v>
      </c>
      <c r="BI115" s="41">
        <f t="shared" si="59"/>
        <v>0.55361262902246511</v>
      </c>
      <c r="BJ115" s="41">
        <f t="shared" si="60"/>
        <v>2.30722525804493E-3</v>
      </c>
      <c r="BK115" s="41">
        <f t="shared" si="61"/>
        <v>1.4329083181542197E-2</v>
      </c>
      <c r="BL115" s="41">
        <f t="shared" si="62"/>
        <v>2.185792349726776E-3</v>
      </c>
      <c r="BM115" s="41">
        <f t="shared" si="63"/>
        <v>8.3910139647844564E-2</v>
      </c>
      <c r="BN115" s="41">
        <f t="shared" si="64"/>
        <v>0.89957498482088649</v>
      </c>
      <c r="BO115" s="41">
        <f t="shared" si="65"/>
        <v>8.2574377656344875E-3</v>
      </c>
      <c r="BP115" s="41">
        <f t="shared" si="66"/>
        <v>0.96442015786278079</v>
      </c>
      <c r="BQ115" s="41">
        <f t="shared" si="67"/>
        <v>8.8646023072252583E-3</v>
      </c>
      <c r="BR115" s="41">
        <f t="shared" si="68"/>
        <v>1.092896174863388E-3</v>
      </c>
      <c r="BS115" s="41">
        <f t="shared" si="69"/>
        <v>9.3624772313296897E-2</v>
      </c>
      <c r="BT115" s="41">
        <f t="shared" si="70"/>
        <v>0.90637522768670309</v>
      </c>
      <c r="BU115" s="41">
        <f t="shared" si="71"/>
        <v>1.7364905889496053E-2</v>
      </c>
      <c r="BV115" s="41">
        <f t="shared" si="72"/>
        <v>0</v>
      </c>
      <c r="BW115" s="41">
        <f t="shared" si="73"/>
        <v>1</v>
      </c>
      <c r="BX115" s="41" t="str">
        <f t="shared" si="74"/>
        <v>2010Licensed practical nursesBritish Columbia</v>
      </c>
      <c r="BY115" s="51">
        <f>VLOOKUP(BX115,'%workplace'!$A$1:$F$381,6,FALSE)</f>
        <v>8235</v>
      </c>
      <c r="BZ115" s="32">
        <f t="shared" si="75"/>
        <v>1</v>
      </c>
    </row>
    <row r="116" spans="1:78" s="8" customFormat="1" hidden="1" x14ac:dyDescent="0.2">
      <c r="A116" s="8" t="str">
        <f t="shared" si="38"/>
        <v>2010Licensed practical nursesBritish ColumbiaCommunity health</v>
      </c>
      <c r="B116" s="8" t="s">
        <v>3</v>
      </c>
      <c r="C116" s="8" t="s">
        <v>23</v>
      </c>
      <c r="D116" s="8" t="s">
        <v>11</v>
      </c>
      <c r="E116" s="8">
        <v>2010</v>
      </c>
      <c r="F116" s="8">
        <v>485</v>
      </c>
      <c r="G116" s="8">
        <v>38</v>
      </c>
      <c r="H116" s="8">
        <v>0</v>
      </c>
      <c r="I116" s="8">
        <v>59</v>
      </c>
      <c r="J116" s="8">
        <v>73</v>
      </c>
      <c r="K116" s="8">
        <v>72</v>
      </c>
      <c r="L116" s="8">
        <v>63</v>
      </c>
      <c r="M116" s="8">
        <v>66</v>
      </c>
      <c r="N116" s="8">
        <v>66</v>
      </c>
      <c r="O116" s="8">
        <v>52</v>
      </c>
      <c r="P116" s="8">
        <v>29</v>
      </c>
      <c r="Q116" s="8">
        <v>4</v>
      </c>
      <c r="R116" s="8">
        <v>0</v>
      </c>
      <c r="S116" s="8">
        <v>39</v>
      </c>
      <c r="T116" s="8">
        <v>0</v>
      </c>
      <c r="U116" s="8">
        <v>509</v>
      </c>
      <c r="V116" s="8">
        <v>10</v>
      </c>
      <c r="W116" s="8">
        <v>4</v>
      </c>
      <c r="X116" s="8">
        <v>235</v>
      </c>
      <c r="Y116" s="8">
        <v>9</v>
      </c>
      <c r="Z116" s="8">
        <v>279</v>
      </c>
      <c r="AA116" s="8">
        <v>0</v>
      </c>
      <c r="AB116" s="8">
        <v>28</v>
      </c>
      <c r="AC116" s="8">
        <v>1</v>
      </c>
      <c r="AD116" s="8">
        <v>83</v>
      </c>
      <c r="AE116" s="8">
        <v>411</v>
      </c>
      <c r="AF116" s="8">
        <v>14</v>
      </c>
      <c r="AG116" s="8">
        <v>497</v>
      </c>
      <c r="AH116" s="8">
        <v>4</v>
      </c>
      <c r="AI116" s="8">
        <v>0</v>
      </c>
      <c r="AJ116" s="8">
        <v>54</v>
      </c>
      <c r="AK116" s="8">
        <v>469</v>
      </c>
      <c r="AL116" s="8">
        <v>8</v>
      </c>
      <c r="AM116" s="8">
        <v>0</v>
      </c>
      <c r="AN116" s="8">
        <v>523</v>
      </c>
      <c r="AO116" s="41">
        <f t="shared" si="39"/>
        <v>0.92734225621414912</v>
      </c>
      <c r="AP116" s="41">
        <f t="shared" si="40"/>
        <v>7.2657743785850867E-2</v>
      </c>
      <c r="AQ116" s="41">
        <f t="shared" si="41"/>
        <v>0</v>
      </c>
      <c r="AR116" s="41">
        <f t="shared" si="42"/>
        <v>0.11281070745697896</v>
      </c>
      <c r="AS116" s="41">
        <f t="shared" si="43"/>
        <v>0.13957934990439771</v>
      </c>
      <c r="AT116" s="41">
        <f t="shared" si="44"/>
        <v>0.13766730401529637</v>
      </c>
      <c r="AU116" s="41">
        <f t="shared" si="45"/>
        <v>0.12045889101338432</v>
      </c>
      <c r="AV116" s="41">
        <f t="shared" si="46"/>
        <v>0.12619502868068833</v>
      </c>
      <c r="AW116" s="41">
        <f t="shared" si="47"/>
        <v>0.12619502868068833</v>
      </c>
      <c r="AX116" s="41">
        <f t="shared" si="48"/>
        <v>9.9426386233269604E-2</v>
      </c>
      <c r="AY116" s="41">
        <f t="shared" si="49"/>
        <v>5.5449330783938815E-2</v>
      </c>
      <c r="AZ116" s="41">
        <f t="shared" si="50"/>
        <v>7.6481835564053535E-3</v>
      </c>
      <c r="BA116" s="41">
        <f t="shared" si="51"/>
        <v>0</v>
      </c>
      <c r="BB116" s="41">
        <f t="shared" si="52"/>
        <v>7.4569789674952203E-2</v>
      </c>
      <c r="BC116" s="41">
        <f t="shared" si="53"/>
        <v>0</v>
      </c>
      <c r="BD116" s="41">
        <f t="shared" si="54"/>
        <v>0.97323135755258128</v>
      </c>
      <c r="BE116" s="41">
        <f t="shared" si="55"/>
        <v>1.9120458891013385E-2</v>
      </c>
      <c r="BF116" s="41">
        <f t="shared" si="56"/>
        <v>7.6481835564053535E-3</v>
      </c>
      <c r="BG116" s="41">
        <f t="shared" si="57"/>
        <v>0.44933078393881454</v>
      </c>
      <c r="BH116" s="41">
        <f t="shared" si="58"/>
        <v>1.7208413001912046E-2</v>
      </c>
      <c r="BI116" s="41">
        <f t="shared" si="59"/>
        <v>0.53346080305927346</v>
      </c>
      <c r="BJ116" s="41">
        <f t="shared" si="60"/>
        <v>0</v>
      </c>
      <c r="BK116" s="41">
        <f t="shared" si="61"/>
        <v>5.3537284894837479E-2</v>
      </c>
      <c r="BL116" s="41">
        <f t="shared" si="62"/>
        <v>1.9120458891013384E-3</v>
      </c>
      <c r="BM116" s="41">
        <f t="shared" si="63"/>
        <v>0.1586998087954111</v>
      </c>
      <c r="BN116" s="41">
        <f t="shared" si="64"/>
        <v>0.78585086042065011</v>
      </c>
      <c r="BO116" s="41">
        <f t="shared" si="65"/>
        <v>2.676864244741874E-2</v>
      </c>
      <c r="BP116" s="41">
        <f t="shared" si="66"/>
        <v>0.9502868068833652</v>
      </c>
      <c r="BQ116" s="41">
        <f t="shared" si="67"/>
        <v>7.6481835564053535E-3</v>
      </c>
      <c r="BR116" s="41">
        <f t="shared" si="68"/>
        <v>0</v>
      </c>
      <c r="BS116" s="41">
        <f t="shared" si="69"/>
        <v>0.10325047801147227</v>
      </c>
      <c r="BT116" s="41">
        <f t="shared" si="70"/>
        <v>0.89674952198852775</v>
      </c>
      <c r="BU116" s="41">
        <f t="shared" si="71"/>
        <v>1.5296367112810707E-2</v>
      </c>
      <c r="BV116" s="41">
        <f t="shared" si="72"/>
        <v>0</v>
      </c>
      <c r="BW116" s="41">
        <f t="shared" si="73"/>
        <v>1</v>
      </c>
      <c r="BX116" s="41" t="str">
        <f t="shared" si="74"/>
        <v>2010Licensed practical nursesBritish Columbia</v>
      </c>
      <c r="BY116" s="51">
        <f>VLOOKUP(BX116,'%workplace'!$A$1:$F$381,6,FALSE)</f>
        <v>8235</v>
      </c>
      <c r="BZ116" s="32">
        <f t="shared" si="75"/>
        <v>6.3509411050394662E-2</v>
      </c>
    </row>
    <row r="117" spans="1:78" s="8" customFormat="1" hidden="1" x14ac:dyDescent="0.2">
      <c r="A117" s="8" t="str">
        <f t="shared" si="38"/>
        <v>2010Licensed practical nursesBritish ColumbiaNursing home/long-term care</v>
      </c>
      <c r="B117" s="8" t="s">
        <v>3</v>
      </c>
      <c r="C117" s="8" t="s">
        <v>23</v>
      </c>
      <c r="D117" s="8" t="s">
        <v>12</v>
      </c>
      <c r="E117" s="8">
        <v>2010</v>
      </c>
      <c r="F117" s="8">
        <v>3088</v>
      </c>
      <c r="G117" s="8">
        <v>264</v>
      </c>
      <c r="H117" s="8">
        <v>0</v>
      </c>
      <c r="I117" s="8">
        <v>509</v>
      </c>
      <c r="J117" s="8">
        <v>466</v>
      </c>
      <c r="K117" s="8">
        <v>416</v>
      </c>
      <c r="L117" s="8">
        <v>419</v>
      </c>
      <c r="M117" s="8">
        <v>429</v>
      </c>
      <c r="N117" s="8">
        <v>396</v>
      </c>
      <c r="O117" s="8">
        <v>285</v>
      </c>
      <c r="P117" s="8">
        <v>140</v>
      </c>
      <c r="Q117" s="8">
        <v>26</v>
      </c>
      <c r="R117" s="8">
        <v>1</v>
      </c>
      <c r="S117" s="8">
        <v>265</v>
      </c>
      <c r="T117" s="8">
        <v>0</v>
      </c>
      <c r="U117" s="8">
        <v>3266</v>
      </c>
      <c r="V117" s="8">
        <v>53</v>
      </c>
      <c r="W117" s="8">
        <v>33</v>
      </c>
      <c r="X117" s="8">
        <v>1438</v>
      </c>
      <c r="Y117" s="8">
        <v>17</v>
      </c>
      <c r="Z117" s="8">
        <v>1892</v>
      </c>
      <c r="AA117" s="8">
        <v>5</v>
      </c>
      <c r="AB117" s="8">
        <v>54</v>
      </c>
      <c r="AC117" s="8">
        <v>6</v>
      </c>
      <c r="AD117" s="8">
        <v>136</v>
      </c>
      <c r="AE117" s="8">
        <v>3156</v>
      </c>
      <c r="AF117" s="8">
        <v>14</v>
      </c>
      <c r="AG117" s="8">
        <v>3320</v>
      </c>
      <c r="AH117" s="8">
        <v>10</v>
      </c>
      <c r="AI117" s="8">
        <v>1</v>
      </c>
      <c r="AJ117" s="8">
        <v>381</v>
      </c>
      <c r="AK117" s="8">
        <v>2971</v>
      </c>
      <c r="AL117" s="8">
        <v>7</v>
      </c>
      <c r="AM117" s="8">
        <v>0</v>
      </c>
      <c r="AN117" s="8">
        <v>3352</v>
      </c>
      <c r="AO117" s="41">
        <f t="shared" si="39"/>
        <v>0.92124105011933177</v>
      </c>
      <c r="AP117" s="41">
        <f t="shared" si="40"/>
        <v>7.8758949880668255E-2</v>
      </c>
      <c r="AQ117" s="41">
        <f t="shared" si="41"/>
        <v>0</v>
      </c>
      <c r="AR117" s="41">
        <f t="shared" si="42"/>
        <v>0.15184964200477327</v>
      </c>
      <c r="AS117" s="41">
        <f t="shared" si="43"/>
        <v>0.13902147971360382</v>
      </c>
      <c r="AT117" s="41">
        <f t="shared" si="44"/>
        <v>0.12410501193317422</v>
      </c>
      <c r="AU117" s="41">
        <f t="shared" si="45"/>
        <v>0.125</v>
      </c>
      <c r="AV117" s="41">
        <f t="shared" si="46"/>
        <v>0.12798329355608593</v>
      </c>
      <c r="AW117" s="41">
        <f t="shared" si="47"/>
        <v>0.11813842482100238</v>
      </c>
      <c r="AX117" s="41">
        <f t="shared" si="48"/>
        <v>8.502386634844869E-2</v>
      </c>
      <c r="AY117" s="41">
        <f t="shared" si="49"/>
        <v>4.1766109785202864E-2</v>
      </c>
      <c r="AZ117" s="41">
        <f t="shared" si="50"/>
        <v>7.7565632458233887E-3</v>
      </c>
      <c r="BA117" s="41">
        <f t="shared" si="51"/>
        <v>2.983293556085919E-4</v>
      </c>
      <c r="BB117" s="41">
        <f t="shared" si="52"/>
        <v>7.9057279236276853E-2</v>
      </c>
      <c r="BC117" s="41">
        <f t="shared" si="53"/>
        <v>0</v>
      </c>
      <c r="BD117" s="41">
        <f t="shared" si="54"/>
        <v>0.97434367541766109</v>
      </c>
      <c r="BE117" s="41">
        <f t="shared" si="55"/>
        <v>1.5811455847255369E-2</v>
      </c>
      <c r="BF117" s="41">
        <f t="shared" si="56"/>
        <v>9.8448687350835319E-3</v>
      </c>
      <c r="BG117" s="41">
        <f t="shared" si="57"/>
        <v>0.42899761336515513</v>
      </c>
      <c r="BH117" s="41">
        <f t="shared" si="58"/>
        <v>5.0715990453460624E-3</v>
      </c>
      <c r="BI117" s="41">
        <f t="shared" si="59"/>
        <v>0.56443914081145585</v>
      </c>
      <c r="BJ117" s="41">
        <f t="shared" si="60"/>
        <v>1.4916467780429594E-3</v>
      </c>
      <c r="BK117" s="41">
        <f t="shared" si="61"/>
        <v>1.6109785202863963E-2</v>
      </c>
      <c r="BL117" s="41">
        <f t="shared" si="62"/>
        <v>1.7899761336515514E-3</v>
      </c>
      <c r="BM117" s="41">
        <f t="shared" si="63"/>
        <v>4.0572792362768499E-2</v>
      </c>
      <c r="BN117" s="41">
        <f t="shared" si="64"/>
        <v>0.94152744630071594</v>
      </c>
      <c r="BO117" s="41">
        <f t="shared" si="65"/>
        <v>4.1766109785202864E-3</v>
      </c>
      <c r="BP117" s="41">
        <f t="shared" si="66"/>
        <v>0.99045346062052508</v>
      </c>
      <c r="BQ117" s="41">
        <f t="shared" si="67"/>
        <v>2.9832935560859188E-3</v>
      </c>
      <c r="BR117" s="41">
        <f t="shared" si="68"/>
        <v>2.983293556085919E-4</v>
      </c>
      <c r="BS117" s="41">
        <f t="shared" si="69"/>
        <v>0.11366348448687351</v>
      </c>
      <c r="BT117" s="41">
        <f t="shared" si="70"/>
        <v>0.88633651551312653</v>
      </c>
      <c r="BU117" s="41">
        <f t="shared" si="71"/>
        <v>2.0883054892601432E-3</v>
      </c>
      <c r="BV117" s="41">
        <f t="shared" si="72"/>
        <v>0</v>
      </c>
      <c r="BW117" s="41">
        <f t="shared" si="73"/>
        <v>1</v>
      </c>
      <c r="BX117" s="41" t="str">
        <f t="shared" si="74"/>
        <v>2010Licensed practical nursesBritish Columbia</v>
      </c>
      <c r="BY117" s="51">
        <f>VLOOKUP(BX117,'%workplace'!$A$1:$F$381,6,FALSE)</f>
        <v>8235</v>
      </c>
      <c r="BZ117" s="32">
        <f t="shared" si="75"/>
        <v>0.40704310868245297</v>
      </c>
    </row>
    <row r="118" spans="1:78" s="8" customFormat="1" hidden="1" x14ac:dyDescent="0.2">
      <c r="A118" s="8" t="str">
        <f t="shared" si="38"/>
        <v>2010Licensed practical nursesBritish ColumbiaHospital</v>
      </c>
      <c r="B118" s="8" t="s">
        <v>3</v>
      </c>
      <c r="C118" s="8" t="s">
        <v>23</v>
      </c>
      <c r="D118" s="8" t="s">
        <v>10</v>
      </c>
      <c r="E118" s="8">
        <v>2010</v>
      </c>
      <c r="F118" s="8">
        <v>3395</v>
      </c>
      <c r="G118" s="8">
        <v>375</v>
      </c>
      <c r="H118" s="8">
        <v>0</v>
      </c>
      <c r="I118" s="8">
        <v>498</v>
      </c>
      <c r="J118" s="8">
        <v>510</v>
      </c>
      <c r="K118" s="8">
        <v>447</v>
      </c>
      <c r="L118" s="8">
        <v>493</v>
      </c>
      <c r="M118" s="8">
        <v>508</v>
      </c>
      <c r="N118" s="8">
        <v>514</v>
      </c>
      <c r="O118" s="8">
        <v>388</v>
      </c>
      <c r="P118" s="8">
        <v>202</v>
      </c>
      <c r="Q118" s="8">
        <v>27</v>
      </c>
      <c r="R118" s="8">
        <v>0</v>
      </c>
      <c r="S118" s="8">
        <v>183</v>
      </c>
      <c r="T118" s="8">
        <v>0</v>
      </c>
      <c r="U118" s="8">
        <v>3698</v>
      </c>
      <c r="V118" s="8">
        <v>53</v>
      </c>
      <c r="W118" s="8">
        <v>19</v>
      </c>
      <c r="X118" s="8">
        <v>1653</v>
      </c>
      <c r="Y118" s="8">
        <v>22</v>
      </c>
      <c r="Z118" s="8">
        <v>2088</v>
      </c>
      <c r="AA118" s="8">
        <v>7</v>
      </c>
      <c r="AB118" s="8">
        <v>4</v>
      </c>
      <c r="AC118" s="8">
        <v>5</v>
      </c>
      <c r="AD118" s="8">
        <v>274</v>
      </c>
      <c r="AE118" s="8">
        <v>3487</v>
      </c>
      <c r="AF118" s="8">
        <v>8</v>
      </c>
      <c r="AG118" s="8">
        <v>3742</v>
      </c>
      <c r="AH118" s="8">
        <v>2</v>
      </c>
      <c r="AI118" s="8">
        <v>1</v>
      </c>
      <c r="AJ118" s="8">
        <v>306</v>
      </c>
      <c r="AK118" s="8">
        <v>3464</v>
      </c>
      <c r="AL118" s="8">
        <v>17</v>
      </c>
      <c r="AM118" s="8">
        <v>0</v>
      </c>
      <c r="AN118" s="8">
        <v>3770</v>
      </c>
      <c r="AO118" s="41">
        <f t="shared" si="39"/>
        <v>0.90053050397877987</v>
      </c>
      <c r="AP118" s="41">
        <f t="shared" si="40"/>
        <v>9.9469496021220155E-2</v>
      </c>
      <c r="AQ118" s="41">
        <f t="shared" si="41"/>
        <v>0</v>
      </c>
      <c r="AR118" s="41">
        <f t="shared" si="42"/>
        <v>0.13209549071618037</v>
      </c>
      <c r="AS118" s="41">
        <f t="shared" si="43"/>
        <v>0.13527851458885942</v>
      </c>
      <c r="AT118" s="41">
        <f t="shared" si="44"/>
        <v>0.11856763925729442</v>
      </c>
      <c r="AU118" s="41">
        <f t="shared" si="45"/>
        <v>0.13076923076923078</v>
      </c>
      <c r="AV118" s="41">
        <f t="shared" si="46"/>
        <v>0.13474801061007957</v>
      </c>
      <c r="AW118" s="41">
        <f t="shared" si="47"/>
        <v>0.1363395225464191</v>
      </c>
      <c r="AX118" s="41">
        <f t="shared" si="48"/>
        <v>0.10291777188328913</v>
      </c>
      <c r="AY118" s="41">
        <f t="shared" si="49"/>
        <v>5.3580901856763924E-2</v>
      </c>
      <c r="AZ118" s="41">
        <f t="shared" si="50"/>
        <v>7.1618037135278518E-3</v>
      </c>
      <c r="BA118" s="41">
        <f t="shared" si="51"/>
        <v>0</v>
      </c>
      <c r="BB118" s="41">
        <f t="shared" si="52"/>
        <v>4.8541114058355435E-2</v>
      </c>
      <c r="BC118" s="41">
        <f t="shared" si="53"/>
        <v>0</v>
      </c>
      <c r="BD118" s="41">
        <f t="shared" si="54"/>
        <v>0.98090185676392572</v>
      </c>
      <c r="BE118" s="41">
        <f t="shared" si="55"/>
        <v>1.4058355437665782E-2</v>
      </c>
      <c r="BF118" s="41">
        <f t="shared" si="56"/>
        <v>5.0397877984084882E-3</v>
      </c>
      <c r="BG118" s="41">
        <f t="shared" si="57"/>
        <v>0.43846153846153846</v>
      </c>
      <c r="BH118" s="41">
        <f t="shared" si="58"/>
        <v>5.8355437665782491E-3</v>
      </c>
      <c r="BI118" s="41">
        <f t="shared" si="59"/>
        <v>0.55384615384615388</v>
      </c>
      <c r="BJ118" s="41">
        <f t="shared" si="60"/>
        <v>1.856763925729443E-3</v>
      </c>
      <c r="BK118" s="41">
        <f t="shared" si="61"/>
        <v>1.0610079575596816E-3</v>
      </c>
      <c r="BL118" s="41">
        <f t="shared" si="62"/>
        <v>1.3262599469496021E-3</v>
      </c>
      <c r="BM118" s="41">
        <f t="shared" si="63"/>
        <v>7.2679045092838193E-2</v>
      </c>
      <c r="BN118" s="41">
        <f t="shared" si="64"/>
        <v>0.92493368700265255</v>
      </c>
      <c r="BO118" s="41">
        <f t="shared" si="65"/>
        <v>2.1220159151193632E-3</v>
      </c>
      <c r="BP118" s="41">
        <f t="shared" si="66"/>
        <v>0.9925729442970822</v>
      </c>
      <c r="BQ118" s="41">
        <f t="shared" si="67"/>
        <v>5.305039787798408E-4</v>
      </c>
      <c r="BR118" s="41">
        <f t="shared" si="68"/>
        <v>2.652519893899204E-4</v>
      </c>
      <c r="BS118" s="41">
        <f t="shared" si="69"/>
        <v>8.1167108753315648E-2</v>
      </c>
      <c r="BT118" s="41">
        <f t="shared" si="70"/>
        <v>0.91883289124668432</v>
      </c>
      <c r="BU118" s="41">
        <f t="shared" si="71"/>
        <v>4.5092838196286473E-3</v>
      </c>
      <c r="BV118" s="41">
        <f t="shared" si="72"/>
        <v>0</v>
      </c>
      <c r="BW118" s="41">
        <f t="shared" si="73"/>
        <v>1</v>
      </c>
      <c r="BX118" s="41" t="str">
        <f t="shared" si="74"/>
        <v>2010Licensed practical nursesBritish Columbia</v>
      </c>
      <c r="BY118" s="51">
        <f>VLOOKUP(BX118,'%workplace'!$A$1:$F$381,6,FALSE)</f>
        <v>8235</v>
      </c>
      <c r="BZ118" s="32">
        <f t="shared" si="75"/>
        <v>0.45780206435944143</v>
      </c>
    </row>
    <row r="119" spans="1:78" s="8" customFormat="1" hidden="1" x14ac:dyDescent="0.2">
      <c r="A119" s="8" t="str">
        <f t="shared" si="38"/>
        <v>2010Licensed practical nursesBritish ColumbiaOther places of work</v>
      </c>
      <c r="B119" s="8" t="s">
        <v>3</v>
      </c>
      <c r="C119" s="8" t="s">
        <v>23</v>
      </c>
      <c r="D119" s="8" t="s">
        <v>13</v>
      </c>
      <c r="E119" s="8">
        <v>2010</v>
      </c>
      <c r="F119" s="8">
        <v>452</v>
      </c>
      <c r="G119" s="8">
        <v>30</v>
      </c>
      <c r="H119" s="8">
        <v>0</v>
      </c>
      <c r="I119" s="8">
        <v>44</v>
      </c>
      <c r="J119" s="8">
        <v>63</v>
      </c>
      <c r="K119" s="8">
        <v>59</v>
      </c>
      <c r="L119" s="8">
        <v>61</v>
      </c>
      <c r="M119" s="8">
        <v>68</v>
      </c>
      <c r="N119" s="8">
        <v>66</v>
      </c>
      <c r="O119" s="8">
        <v>55</v>
      </c>
      <c r="P119" s="8">
        <v>30</v>
      </c>
      <c r="Q119" s="8">
        <v>13</v>
      </c>
      <c r="R119" s="8">
        <v>2</v>
      </c>
      <c r="S119" s="8">
        <v>21</v>
      </c>
      <c r="T119" s="8">
        <v>0</v>
      </c>
      <c r="U119" s="8">
        <v>464</v>
      </c>
      <c r="V119" s="8">
        <v>14</v>
      </c>
      <c r="W119" s="8">
        <v>4</v>
      </c>
      <c r="X119" s="8">
        <v>262</v>
      </c>
      <c r="Y119" s="8">
        <v>6</v>
      </c>
      <c r="Z119" s="8">
        <v>210</v>
      </c>
      <c r="AA119" s="8">
        <v>4</v>
      </c>
      <c r="AB119" s="8">
        <v>28</v>
      </c>
      <c r="AC119" s="8">
        <v>1</v>
      </c>
      <c r="AD119" s="8">
        <v>185</v>
      </c>
      <c r="AE119" s="8">
        <v>268</v>
      </c>
      <c r="AF119" s="8">
        <v>31</v>
      </c>
      <c r="AG119" s="8">
        <v>366</v>
      </c>
      <c r="AH119" s="8">
        <v>57</v>
      </c>
      <c r="AI119" s="8">
        <v>7</v>
      </c>
      <c r="AJ119" s="8">
        <v>22</v>
      </c>
      <c r="AK119" s="8">
        <v>460</v>
      </c>
      <c r="AL119" s="8">
        <v>21</v>
      </c>
      <c r="AM119" s="8">
        <v>0</v>
      </c>
      <c r="AN119" s="8">
        <v>482</v>
      </c>
      <c r="AO119" s="41">
        <f t="shared" si="39"/>
        <v>0.93775933609958506</v>
      </c>
      <c r="AP119" s="41">
        <f t="shared" si="40"/>
        <v>6.2240663900414939E-2</v>
      </c>
      <c r="AQ119" s="41">
        <f t="shared" si="41"/>
        <v>0</v>
      </c>
      <c r="AR119" s="41">
        <f t="shared" si="42"/>
        <v>9.1286307053941904E-2</v>
      </c>
      <c r="AS119" s="41">
        <f t="shared" si="43"/>
        <v>0.13070539419087138</v>
      </c>
      <c r="AT119" s="41">
        <f t="shared" si="44"/>
        <v>0.12240663900414937</v>
      </c>
      <c r="AU119" s="41">
        <f t="shared" si="45"/>
        <v>0.12655601659751037</v>
      </c>
      <c r="AV119" s="41">
        <f t="shared" si="46"/>
        <v>0.14107883817427386</v>
      </c>
      <c r="AW119" s="41">
        <f t="shared" si="47"/>
        <v>0.13692946058091288</v>
      </c>
      <c r="AX119" s="41">
        <f t="shared" si="48"/>
        <v>0.11410788381742738</v>
      </c>
      <c r="AY119" s="41">
        <f t="shared" si="49"/>
        <v>6.2240663900414939E-2</v>
      </c>
      <c r="AZ119" s="41">
        <f t="shared" si="50"/>
        <v>2.6970954356846474E-2</v>
      </c>
      <c r="BA119" s="41">
        <f t="shared" si="51"/>
        <v>4.1493775933609959E-3</v>
      </c>
      <c r="BB119" s="41">
        <f t="shared" si="52"/>
        <v>4.3568464730290454E-2</v>
      </c>
      <c r="BC119" s="41">
        <f t="shared" si="53"/>
        <v>0</v>
      </c>
      <c r="BD119" s="41">
        <f t="shared" si="54"/>
        <v>0.96265560165975106</v>
      </c>
      <c r="BE119" s="41">
        <f t="shared" si="55"/>
        <v>2.9045643153526972E-2</v>
      </c>
      <c r="BF119" s="41">
        <f t="shared" si="56"/>
        <v>8.2987551867219917E-3</v>
      </c>
      <c r="BG119" s="41">
        <f t="shared" si="57"/>
        <v>0.54356846473029041</v>
      </c>
      <c r="BH119" s="41">
        <f t="shared" si="58"/>
        <v>1.2448132780082987E-2</v>
      </c>
      <c r="BI119" s="41">
        <f t="shared" si="59"/>
        <v>0.43568464730290457</v>
      </c>
      <c r="BJ119" s="41">
        <f t="shared" si="60"/>
        <v>8.2987551867219917E-3</v>
      </c>
      <c r="BK119" s="41">
        <f t="shared" si="61"/>
        <v>5.8091286307053944E-2</v>
      </c>
      <c r="BL119" s="41">
        <f t="shared" si="62"/>
        <v>2.0746887966804979E-3</v>
      </c>
      <c r="BM119" s="41">
        <f t="shared" si="63"/>
        <v>0.38381742738589214</v>
      </c>
      <c r="BN119" s="41">
        <f t="shared" si="64"/>
        <v>0.55601659751037347</v>
      </c>
      <c r="BO119" s="41">
        <f t="shared" si="65"/>
        <v>6.4315352697095429E-2</v>
      </c>
      <c r="BP119" s="41">
        <f t="shared" si="66"/>
        <v>0.75933609958506221</v>
      </c>
      <c r="BQ119" s="41">
        <f t="shared" si="67"/>
        <v>0.11825726141078838</v>
      </c>
      <c r="BR119" s="41">
        <f t="shared" si="68"/>
        <v>1.4522821576763486E-2</v>
      </c>
      <c r="BS119" s="41">
        <f t="shared" si="69"/>
        <v>4.5643153526970952E-2</v>
      </c>
      <c r="BT119" s="41">
        <f t="shared" si="70"/>
        <v>0.9543568464730291</v>
      </c>
      <c r="BU119" s="41">
        <f t="shared" si="71"/>
        <v>4.3568464730290454E-2</v>
      </c>
      <c r="BV119" s="41">
        <f t="shared" si="72"/>
        <v>0</v>
      </c>
      <c r="BW119" s="41">
        <f t="shared" si="73"/>
        <v>1</v>
      </c>
      <c r="BX119" s="41" t="str">
        <f t="shared" si="74"/>
        <v>2010Licensed practical nursesBritish Columbia</v>
      </c>
      <c r="BY119" s="51">
        <f>VLOOKUP(BX119,'%workplace'!$A$1:$F$381,6,FALSE)</f>
        <v>8235</v>
      </c>
      <c r="BZ119" s="32">
        <f t="shared" si="75"/>
        <v>5.8530661809350334E-2</v>
      </c>
    </row>
    <row r="120" spans="1:78" s="8" customFormat="1" hidden="1" x14ac:dyDescent="0.2">
      <c r="A120" s="8" t="str">
        <f t="shared" si="38"/>
        <v>2010Licensed practical nursesBritish ColumbiaUnknown places of work</v>
      </c>
      <c r="B120" s="8" t="s">
        <v>3</v>
      </c>
      <c r="C120" s="8" t="s">
        <v>23</v>
      </c>
      <c r="D120" s="8" t="s">
        <v>49</v>
      </c>
      <c r="E120" s="8">
        <v>2010</v>
      </c>
      <c r="F120" s="8">
        <v>96</v>
      </c>
      <c r="G120" s="8">
        <v>12</v>
      </c>
      <c r="H120" s="8">
        <v>0</v>
      </c>
      <c r="I120" s="8">
        <v>31</v>
      </c>
      <c r="J120" s="8">
        <v>16</v>
      </c>
      <c r="K120" s="8">
        <v>13</v>
      </c>
      <c r="L120" s="8">
        <v>18</v>
      </c>
      <c r="M120" s="8">
        <v>11</v>
      </c>
      <c r="N120" s="8">
        <v>4</v>
      </c>
      <c r="O120" s="8">
        <v>2</v>
      </c>
      <c r="P120" s="8">
        <v>1</v>
      </c>
      <c r="Q120" s="8">
        <v>0</v>
      </c>
      <c r="R120" s="8">
        <v>0</v>
      </c>
      <c r="S120" s="8">
        <v>12</v>
      </c>
      <c r="T120" s="8">
        <v>0</v>
      </c>
      <c r="U120" s="8">
        <v>107</v>
      </c>
      <c r="V120" s="8">
        <v>0</v>
      </c>
      <c r="W120" s="8">
        <v>1</v>
      </c>
      <c r="X120" s="8">
        <v>13</v>
      </c>
      <c r="Y120" s="8">
        <v>2</v>
      </c>
      <c r="Z120" s="8">
        <v>90</v>
      </c>
      <c r="AA120" s="8">
        <v>3</v>
      </c>
      <c r="AB120" s="8">
        <v>4</v>
      </c>
      <c r="AC120" s="8">
        <v>5</v>
      </c>
      <c r="AD120" s="8">
        <v>13</v>
      </c>
      <c r="AE120" s="8">
        <v>86</v>
      </c>
      <c r="AF120" s="8">
        <v>1</v>
      </c>
      <c r="AG120" s="8">
        <v>17</v>
      </c>
      <c r="AH120" s="8">
        <v>0</v>
      </c>
      <c r="AI120" s="8">
        <v>0</v>
      </c>
      <c r="AJ120" s="8">
        <v>8</v>
      </c>
      <c r="AK120" s="8">
        <v>100</v>
      </c>
      <c r="AL120" s="8">
        <v>90</v>
      </c>
      <c r="AM120" s="8">
        <v>0</v>
      </c>
      <c r="AN120" s="8">
        <v>108</v>
      </c>
      <c r="AO120" s="41">
        <f t="shared" si="39"/>
        <v>0.88888888888888884</v>
      </c>
      <c r="AP120" s="41">
        <f t="shared" si="40"/>
        <v>0.1111111111111111</v>
      </c>
      <c r="AQ120" s="41">
        <f t="shared" si="41"/>
        <v>0</v>
      </c>
      <c r="AR120" s="41">
        <f t="shared" si="42"/>
        <v>0.28703703703703703</v>
      </c>
      <c r="AS120" s="41">
        <f t="shared" si="43"/>
        <v>0.14814814814814814</v>
      </c>
      <c r="AT120" s="41">
        <f t="shared" si="44"/>
        <v>0.12037037037037036</v>
      </c>
      <c r="AU120" s="41">
        <f t="shared" si="45"/>
        <v>0.16666666666666666</v>
      </c>
      <c r="AV120" s="41">
        <f t="shared" si="46"/>
        <v>0.10185185185185185</v>
      </c>
      <c r="AW120" s="41">
        <f t="shared" si="47"/>
        <v>3.7037037037037035E-2</v>
      </c>
      <c r="AX120" s="41">
        <f t="shared" si="48"/>
        <v>1.8518518518518517E-2</v>
      </c>
      <c r="AY120" s="41">
        <f t="shared" si="49"/>
        <v>9.2592592592592587E-3</v>
      </c>
      <c r="AZ120" s="41">
        <f t="shared" si="50"/>
        <v>0</v>
      </c>
      <c r="BA120" s="41">
        <f t="shared" si="51"/>
        <v>0</v>
      </c>
      <c r="BB120" s="41">
        <f t="shared" si="52"/>
        <v>0.1111111111111111</v>
      </c>
      <c r="BC120" s="41">
        <f t="shared" si="53"/>
        <v>0</v>
      </c>
      <c r="BD120" s="41">
        <f t="shared" si="54"/>
        <v>0.9907407407407407</v>
      </c>
      <c r="BE120" s="41">
        <f t="shared" si="55"/>
        <v>0</v>
      </c>
      <c r="BF120" s="41">
        <f t="shared" si="56"/>
        <v>9.2592592592592587E-3</v>
      </c>
      <c r="BG120" s="41">
        <f t="shared" si="57"/>
        <v>0.12037037037037036</v>
      </c>
      <c r="BH120" s="41">
        <f t="shared" si="58"/>
        <v>1.8518518518518517E-2</v>
      </c>
      <c r="BI120" s="41">
        <f t="shared" si="59"/>
        <v>0.83333333333333337</v>
      </c>
      <c r="BJ120" s="41">
        <f t="shared" si="60"/>
        <v>2.7777777777777776E-2</v>
      </c>
      <c r="BK120" s="41">
        <f t="shared" si="61"/>
        <v>3.7037037037037035E-2</v>
      </c>
      <c r="BL120" s="41">
        <f t="shared" si="62"/>
        <v>4.6296296296296294E-2</v>
      </c>
      <c r="BM120" s="41">
        <f t="shared" si="63"/>
        <v>0.12037037037037036</v>
      </c>
      <c r="BN120" s="41">
        <f t="shared" si="64"/>
        <v>0.79629629629629628</v>
      </c>
      <c r="BO120" s="41">
        <f t="shared" si="65"/>
        <v>9.2592592592592587E-3</v>
      </c>
      <c r="BP120" s="41">
        <f t="shared" si="66"/>
        <v>0.15740740740740741</v>
      </c>
      <c r="BQ120" s="41">
        <f t="shared" si="67"/>
        <v>0</v>
      </c>
      <c r="BR120" s="41">
        <f t="shared" si="68"/>
        <v>0</v>
      </c>
      <c r="BS120" s="41">
        <f t="shared" si="69"/>
        <v>7.407407407407407E-2</v>
      </c>
      <c r="BT120" s="41">
        <f t="shared" si="70"/>
        <v>0.92592592592592593</v>
      </c>
      <c r="BU120" s="41">
        <f t="shared" si="71"/>
        <v>0.83333333333333337</v>
      </c>
      <c r="BV120" s="41">
        <f t="shared" si="72"/>
        <v>0</v>
      </c>
      <c r="BW120" s="41">
        <f t="shared" si="73"/>
        <v>1</v>
      </c>
      <c r="BX120" s="41" t="str">
        <f t="shared" si="74"/>
        <v>2010Licensed practical nursesBritish Columbia</v>
      </c>
      <c r="BY120" s="51">
        <f>VLOOKUP(BX120,'%workplace'!$A$1:$F$381,6,FALSE)</f>
        <v>8235</v>
      </c>
      <c r="BZ120" s="32">
        <f t="shared" si="75"/>
        <v>1.3114754098360656E-2</v>
      </c>
    </row>
    <row r="121" spans="1:78" s="8" customFormat="1" hidden="1" x14ac:dyDescent="0.2">
      <c r="A121" s="8" t="str">
        <f t="shared" si="38"/>
        <v>2010Licensed practical nursesNorthwest TerritoriesAll places of work</v>
      </c>
      <c r="B121" s="8" t="s">
        <v>3</v>
      </c>
      <c r="C121" s="8" t="s">
        <v>25</v>
      </c>
      <c r="D121" s="8" t="s">
        <v>9</v>
      </c>
      <c r="E121" s="8">
        <v>2010</v>
      </c>
      <c r="F121" s="8">
        <v>77</v>
      </c>
      <c r="G121" s="8">
        <v>9</v>
      </c>
      <c r="H121" s="8">
        <v>0</v>
      </c>
      <c r="I121" s="8">
        <v>8</v>
      </c>
      <c r="J121" s="8">
        <v>5</v>
      </c>
      <c r="K121" s="8">
        <v>12</v>
      </c>
      <c r="L121" s="8">
        <v>10</v>
      </c>
      <c r="M121" s="8">
        <v>10</v>
      </c>
      <c r="N121" s="8">
        <v>21</v>
      </c>
      <c r="O121" s="8">
        <v>12</v>
      </c>
      <c r="P121" s="8">
        <v>6</v>
      </c>
      <c r="Q121" s="8">
        <v>1</v>
      </c>
      <c r="R121" s="8">
        <v>0</v>
      </c>
      <c r="S121" s="8">
        <v>1</v>
      </c>
      <c r="T121" s="8">
        <v>0</v>
      </c>
      <c r="U121" s="8">
        <v>86</v>
      </c>
      <c r="V121" s="8">
        <v>0</v>
      </c>
      <c r="W121" s="8">
        <v>0</v>
      </c>
      <c r="X121" s="8">
        <v>74</v>
      </c>
      <c r="Y121" s="8">
        <v>3</v>
      </c>
      <c r="Z121" s="8">
        <v>9</v>
      </c>
      <c r="AA121" s="8">
        <v>0</v>
      </c>
      <c r="AB121" s="8">
        <v>0</v>
      </c>
      <c r="AC121" s="8">
        <v>0</v>
      </c>
      <c r="AD121" s="8">
        <v>7</v>
      </c>
      <c r="AE121" s="8">
        <v>79</v>
      </c>
      <c r="AF121" s="8">
        <v>0</v>
      </c>
      <c r="AG121" s="8">
        <v>85</v>
      </c>
      <c r="AH121" s="8">
        <v>1</v>
      </c>
      <c r="AI121" s="8">
        <v>0</v>
      </c>
      <c r="AJ121" s="8">
        <v>51</v>
      </c>
      <c r="AK121" s="8">
        <v>35</v>
      </c>
      <c r="AL121" s="8">
        <v>0</v>
      </c>
      <c r="AM121" s="8">
        <v>0</v>
      </c>
      <c r="AN121" s="8">
        <v>86</v>
      </c>
      <c r="AO121" s="41">
        <f t="shared" si="39"/>
        <v>0.89534883720930236</v>
      </c>
      <c r="AP121" s="41">
        <f t="shared" si="40"/>
        <v>0.10465116279069768</v>
      </c>
      <c r="AQ121" s="41">
        <f t="shared" si="41"/>
        <v>0</v>
      </c>
      <c r="AR121" s="41">
        <f t="shared" si="42"/>
        <v>9.3023255813953487E-2</v>
      </c>
      <c r="AS121" s="41">
        <f t="shared" si="43"/>
        <v>5.8139534883720929E-2</v>
      </c>
      <c r="AT121" s="41">
        <f t="shared" si="44"/>
        <v>0.13953488372093023</v>
      </c>
      <c r="AU121" s="41">
        <f t="shared" si="45"/>
        <v>0.11627906976744186</v>
      </c>
      <c r="AV121" s="41">
        <f t="shared" si="46"/>
        <v>0.11627906976744186</v>
      </c>
      <c r="AW121" s="41">
        <f t="shared" si="47"/>
        <v>0.2441860465116279</v>
      </c>
      <c r="AX121" s="41">
        <f t="shared" si="48"/>
        <v>0.13953488372093023</v>
      </c>
      <c r="AY121" s="41">
        <f t="shared" si="49"/>
        <v>6.9767441860465115E-2</v>
      </c>
      <c r="AZ121" s="41">
        <f t="shared" si="50"/>
        <v>1.1627906976744186E-2</v>
      </c>
      <c r="BA121" s="41">
        <f t="shared" si="51"/>
        <v>0</v>
      </c>
      <c r="BB121" s="41">
        <f t="shared" si="52"/>
        <v>1.1627906976744186E-2</v>
      </c>
      <c r="BC121" s="41">
        <f t="shared" si="53"/>
        <v>0</v>
      </c>
      <c r="BD121" s="41">
        <f t="shared" si="54"/>
        <v>1</v>
      </c>
      <c r="BE121" s="41">
        <f t="shared" si="55"/>
        <v>0</v>
      </c>
      <c r="BF121" s="41">
        <f t="shared" si="56"/>
        <v>0</v>
      </c>
      <c r="BG121" s="41">
        <f t="shared" si="57"/>
        <v>0.86046511627906974</v>
      </c>
      <c r="BH121" s="41">
        <f t="shared" si="58"/>
        <v>3.4883720930232558E-2</v>
      </c>
      <c r="BI121" s="41">
        <f t="shared" si="59"/>
        <v>0.10465116279069768</v>
      </c>
      <c r="BJ121" s="41">
        <f t="shared" si="60"/>
        <v>0</v>
      </c>
      <c r="BK121" s="41">
        <f t="shared" si="61"/>
        <v>0</v>
      </c>
      <c r="BL121" s="41">
        <f t="shared" si="62"/>
        <v>0</v>
      </c>
      <c r="BM121" s="41">
        <f t="shared" si="63"/>
        <v>8.1395348837209308E-2</v>
      </c>
      <c r="BN121" s="41">
        <f t="shared" si="64"/>
        <v>0.91860465116279066</v>
      </c>
      <c r="BO121" s="41">
        <f t="shared" si="65"/>
        <v>0</v>
      </c>
      <c r="BP121" s="41">
        <f t="shared" si="66"/>
        <v>0.98837209302325579</v>
      </c>
      <c r="BQ121" s="41">
        <f t="shared" si="67"/>
        <v>1.1627906976744186E-2</v>
      </c>
      <c r="BR121" s="41">
        <f t="shared" si="68"/>
        <v>0</v>
      </c>
      <c r="BS121" s="41">
        <f t="shared" si="69"/>
        <v>0.59302325581395354</v>
      </c>
      <c r="BT121" s="41">
        <f t="shared" si="70"/>
        <v>0.40697674418604651</v>
      </c>
      <c r="BU121" s="41">
        <f t="shared" si="71"/>
        <v>0</v>
      </c>
      <c r="BV121" s="41">
        <f t="shared" si="72"/>
        <v>0</v>
      </c>
      <c r="BW121" s="41">
        <f t="shared" si="73"/>
        <v>1</v>
      </c>
      <c r="BX121" s="41" t="str">
        <f t="shared" si="74"/>
        <v>2010Licensed practical nursesNorthwest Territories</v>
      </c>
      <c r="BY121" s="51">
        <f>VLOOKUP(BX121,'%workplace'!$A$1:$F$381,6,FALSE)</f>
        <v>86</v>
      </c>
      <c r="BZ121" s="32">
        <f t="shared" si="75"/>
        <v>1</v>
      </c>
    </row>
    <row r="122" spans="1:78" s="8" customFormat="1" hidden="1" x14ac:dyDescent="0.2">
      <c r="A122" s="8" t="str">
        <f t="shared" si="38"/>
        <v>2010Licensed practical nursesNorthwest TerritoriesCommunity health</v>
      </c>
      <c r="B122" s="8" t="s">
        <v>3</v>
      </c>
      <c r="C122" s="8" t="s">
        <v>25</v>
      </c>
      <c r="D122" s="8" t="s">
        <v>11</v>
      </c>
      <c r="E122" s="8">
        <v>2010</v>
      </c>
      <c r="F122" s="8">
        <v>16</v>
      </c>
      <c r="G122" s="8">
        <v>0</v>
      </c>
      <c r="H122" s="8">
        <v>0</v>
      </c>
      <c r="I122" s="8">
        <v>1</v>
      </c>
      <c r="J122" s="8">
        <v>0</v>
      </c>
      <c r="K122" s="8">
        <v>3</v>
      </c>
      <c r="L122" s="8">
        <v>3</v>
      </c>
      <c r="M122" s="8">
        <v>2</v>
      </c>
      <c r="N122" s="8">
        <v>5</v>
      </c>
      <c r="O122" s="8">
        <v>1</v>
      </c>
      <c r="P122" s="8">
        <v>0</v>
      </c>
      <c r="Q122" s="8">
        <v>0</v>
      </c>
      <c r="R122" s="8">
        <v>0</v>
      </c>
      <c r="S122" s="8">
        <v>1</v>
      </c>
      <c r="T122" s="8">
        <v>0</v>
      </c>
      <c r="U122" s="8">
        <v>16</v>
      </c>
      <c r="V122" s="8">
        <v>0</v>
      </c>
      <c r="W122" s="8">
        <v>0</v>
      </c>
      <c r="X122" s="8">
        <v>13</v>
      </c>
      <c r="Y122" s="8">
        <v>0</v>
      </c>
      <c r="Z122" s="8">
        <v>3</v>
      </c>
      <c r="AA122" s="8">
        <v>0</v>
      </c>
      <c r="AB122" s="8">
        <v>0</v>
      </c>
      <c r="AC122" s="8">
        <v>0</v>
      </c>
      <c r="AD122" s="8">
        <v>1</v>
      </c>
      <c r="AE122" s="8">
        <v>15</v>
      </c>
      <c r="AF122" s="8">
        <v>0</v>
      </c>
      <c r="AG122" s="8">
        <v>16</v>
      </c>
      <c r="AH122" s="8">
        <v>0</v>
      </c>
      <c r="AI122" s="8">
        <v>0</v>
      </c>
      <c r="AJ122" s="8">
        <v>5</v>
      </c>
      <c r="AK122" s="8">
        <v>11</v>
      </c>
      <c r="AL122" s="8">
        <v>0</v>
      </c>
      <c r="AM122" s="8">
        <v>0</v>
      </c>
      <c r="AN122" s="8">
        <v>16</v>
      </c>
      <c r="AO122" s="41">
        <f t="shared" si="39"/>
        <v>1</v>
      </c>
      <c r="AP122" s="41">
        <f t="shared" si="40"/>
        <v>0</v>
      </c>
      <c r="AQ122" s="41">
        <f t="shared" si="41"/>
        <v>0</v>
      </c>
      <c r="AR122" s="41">
        <f t="shared" si="42"/>
        <v>6.25E-2</v>
      </c>
      <c r="AS122" s="41">
        <f t="shared" si="43"/>
        <v>0</v>
      </c>
      <c r="AT122" s="41">
        <f t="shared" si="44"/>
        <v>0.1875</v>
      </c>
      <c r="AU122" s="41">
        <f t="shared" si="45"/>
        <v>0.1875</v>
      </c>
      <c r="AV122" s="41">
        <f t="shared" si="46"/>
        <v>0.125</v>
      </c>
      <c r="AW122" s="41">
        <f t="shared" si="47"/>
        <v>0.3125</v>
      </c>
      <c r="AX122" s="41">
        <f t="shared" si="48"/>
        <v>6.25E-2</v>
      </c>
      <c r="AY122" s="41">
        <f t="shared" si="49"/>
        <v>0</v>
      </c>
      <c r="AZ122" s="41">
        <f t="shared" si="50"/>
        <v>0</v>
      </c>
      <c r="BA122" s="41">
        <f t="shared" si="51"/>
        <v>0</v>
      </c>
      <c r="BB122" s="41">
        <f t="shared" si="52"/>
        <v>6.25E-2</v>
      </c>
      <c r="BC122" s="41">
        <f t="shared" si="53"/>
        <v>0</v>
      </c>
      <c r="BD122" s="41">
        <f t="shared" si="54"/>
        <v>1</v>
      </c>
      <c r="BE122" s="41">
        <f t="shared" si="55"/>
        <v>0</v>
      </c>
      <c r="BF122" s="41">
        <f t="shared" si="56"/>
        <v>0</v>
      </c>
      <c r="BG122" s="41">
        <f t="shared" si="57"/>
        <v>0.8125</v>
      </c>
      <c r="BH122" s="41">
        <f t="shared" si="58"/>
        <v>0</v>
      </c>
      <c r="BI122" s="41">
        <f t="shared" si="59"/>
        <v>0.1875</v>
      </c>
      <c r="BJ122" s="41">
        <f t="shared" si="60"/>
        <v>0</v>
      </c>
      <c r="BK122" s="41">
        <f t="shared" si="61"/>
        <v>0</v>
      </c>
      <c r="BL122" s="41">
        <f t="shared" si="62"/>
        <v>0</v>
      </c>
      <c r="BM122" s="41">
        <f t="shared" si="63"/>
        <v>6.25E-2</v>
      </c>
      <c r="BN122" s="41">
        <f t="shared" si="64"/>
        <v>0.9375</v>
      </c>
      <c r="BO122" s="41">
        <f t="shared" si="65"/>
        <v>0</v>
      </c>
      <c r="BP122" s="41">
        <f t="shared" si="66"/>
        <v>1</v>
      </c>
      <c r="BQ122" s="41">
        <f t="shared" si="67"/>
        <v>0</v>
      </c>
      <c r="BR122" s="41">
        <f t="shared" si="68"/>
        <v>0</v>
      </c>
      <c r="BS122" s="41">
        <f t="shared" si="69"/>
        <v>0.3125</v>
      </c>
      <c r="BT122" s="41">
        <f t="shared" si="70"/>
        <v>0.6875</v>
      </c>
      <c r="BU122" s="41">
        <f t="shared" si="71"/>
        <v>0</v>
      </c>
      <c r="BV122" s="41">
        <f t="shared" si="72"/>
        <v>0</v>
      </c>
      <c r="BW122" s="41">
        <f t="shared" si="73"/>
        <v>1</v>
      </c>
      <c r="BX122" s="41" t="str">
        <f t="shared" si="74"/>
        <v>2010Licensed practical nursesNorthwest Territories</v>
      </c>
      <c r="BY122" s="51">
        <f>VLOOKUP(BX122,'%workplace'!$A$1:$F$381,6,FALSE)</f>
        <v>86</v>
      </c>
      <c r="BZ122" s="32">
        <f t="shared" si="75"/>
        <v>0.18604651162790697</v>
      </c>
    </row>
    <row r="123" spans="1:78" s="8" customFormat="1" hidden="1" x14ac:dyDescent="0.2">
      <c r="A123" s="8" t="str">
        <f t="shared" si="38"/>
        <v>2010Licensed practical nursesNorthwest TerritoriesNursing home/long-term care</v>
      </c>
      <c r="B123" s="8" t="s">
        <v>3</v>
      </c>
      <c r="C123" s="8" t="s">
        <v>25</v>
      </c>
      <c r="D123" s="8" t="s">
        <v>12</v>
      </c>
      <c r="E123" s="8">
        <v>2010</v>
      </c>
      <c r="F123" s="8">
        <v>17</v>
      </c>
      <c r="G123" s="8">
        <v>3</v>
      </c>
      <c r="H123" s="8">
        <v>0</v>
      </c>
      <c r="I123" s="8">
        <v>4</v>
      </c>
      <c r="J123" s="8">
        <v>1</v>
      </c>
      <c r="K123" s="8">
        <v>1</v>
      </c>
      <c r="L123" s="8">
        <v>0</v>
      </c>
      <c r="M123" s="8">
        <v>2</v>
      </c>
      <c r="N123" s="8">
        <v>4</v>
      </c>
      <c r="O123" s="8">
        <v>4</v>
      </c>
      <c r="P123" s="8">
        <v>4</v>
      </c>
      <c r="Q123" s="8">
        <v>0</v>
      </c>
      <c r="R123" s="8">
        <v>0</v>
      </c>
      <c r="S123" s="8">
        <v>0</v>
      </c>
      <c r="T123" s="8">
        <v>0</v>
      </c>
      <c r="U123" s="8">
        <v>20</v>
      </c>
      <c r="V123" s="8">
        <v>0</v>
      </c>
      <c r="W123" s="8">
        <v>0</v>
      </c>
      <c r="X123" s="8">
        <v>20</v>
      </c>
      <c r="Y123" s="8">
        <v>0</v>
      </c>
      <c r="Z123" s="8">
        <v>0</v>
      </c>
      <c r="AA123" s="8">
        <v>0</v>
      </c>
      <c r="AB123" s="8">
        <v>0</v>
      </c>
      <c r="AC123" s="8">
        <v>0</v>
      </c>
      <c r="AD123" s="8">
        <v>2</v>
      </c>
      <c r="AE123" s="8">
        <v>18</v>
      </c>
      <c r="AF123" s="8">
        <v>0</v>
      </c>
      <c r="AG123" s="8">
        <v>20</v>
      </c>
      <c r="AH123" s="8">
        <v>0</v>
      </c>
      <c r="AI123" s="8">
        <v>0</v>
      </c>
      <c r="AJ123" s="8">
        <v>17</v>
      </c>
      <c r="AK123" s="8">
        <v>3</v>
      </c>
      <c r="AL123" s="8">
        <v>0</v>
      </c>
      <c r="AM123" s="8">
        <v>0</v>
      </c>
      <c r="AN123" s="8">
        <v>20</v>
      </c>
      <c r="AO123" s="41">
        <f t="shared" si="39"/>
        <v>0.85</v>
      </c>
      <c r="AP123" s="41">
        <f t="shared" si="40"/>
        <v>0.15</v>
      </c>
      <c r="AQ123" s="41">
        <f t="shared" si="41"/>
        <v>0</v>
      </c>
      <c r="AR123" s="41">
        <f t="shared" si="42"/>
        <v>0.2</v>
      </c>
      <c r="AS123" s="41">
        <f t="shared" si="43"/>
        <v>0.05</v>
      </c>
      <c r="AT123" s="41">
        <f t="shared" si="44"/>
        <v>0.05</v>
      </c>
      <c r="AU123" s="41">
        <f t="shared" si="45"/>
        <v>0</v>
      </c>
      <c r="AV123" s="41">
        <f t="shared" si="46"/>
        <v>0.1</v>
      </c>
      <c r="AW123" s="41">
        <f t="shared" si="47"/>
        <v>0.2</v>
      </c>
      <c r="AX123" s="41">
        <f t="shared" si="48"/>
        <v>0.2</v>
      </c>
      <c r="AY123" s="41">
        <f t="shared" si="49"/>
        <v>0.2</v>
      </c>
      <c r="AZ123" s="41">
        <f t="shared" si="50"/>
        <v>0</v>
      </c>
      <c r="BA123" s="41">
        <f t="shared" si="51"/>
        <v>0</v>
      </c>
      <c r="BB123" s="41">
        <f t="shared" si="52"/>
        <v>0</v>
      </c>
      <c r="BC123" s="41">
        <f t="shared" si="53"/>
        <v>0</v>
      </c>
      <c r="BD123" s="41">
        <f t="shared" si="54"/>
        <v>1</v>
      </c>
      <c r="BE123" s="41">
        <f t="shared" si="55"/>
        <v>0</v>
      </c>
      <c r="BF123" s="41">
        <f t="shared" si="56"/>
        <v>0</v>
      </c>
      <c r="BG123" s="41">
        <f t="shared" si="57"/>
        <v>1</v>
      </c>
      <c r="BH123" s="41">
        <f t="shared" si="58"/>
        <v>0</v>
      </c>
      <c r="BI123" s="41">
        <f t="shared" si="59"/>
        <v>0</v>
      </c>
      <c r="BJ123" s="41">
        <f t="shared" si="60"/>
        <v>0</v>
      </c>
      <c r="BK123" s="41">
        <f t="shared" si="61"/>
        <v>0</v>
      </c>
      <c r="BL123" s="41">
        <f t="shared" si="62"/>
        <v>0</v>
      </c>
      <c r="BM123" s="41">
        <f t="shared" si="63"/>
        <v>0.1</v>
      </c>
      <c r="BN123" s="41">
        <f t="shared" si="64"/>
        <v>0.9</v>
      </c>
      <c r="BO123" s="41">
        <f t="shared" si="65"/>
        <v>0</v>
      </c>
      <c r="BP123" s="41">
        <f t="shared" si="66"/>
        <v>1</v>
      </c>
      <c r="BQ123" s="41">
        <f t="shared" si="67"/>
        <v>0</v>
      </c>
      <c r="BR123" s="41">
        <f t="shared" si="68"/>
        <v>0</v>
      </c>
      <c r="BS123" s="41">
        <f t="shared" si="69"/>
        <v>0.85</v>
      </c>
      <c r="BT123" s="41">
        <f t="shared" si="70"/>
        <v>0.15</v>
      </c>
      <c r="BU123" s="41">
        <f t="shared" si="71"/>
        <v>0</v>
      </c>
      <c r="BV123" s="41">
        <f t="shared" si="72"/>
        <v>0</v>
      </c>
      <c r="BW123" s="41">
        <f t="shared" si="73"/>
        <v>1</v>
      </c>
      <c r="BX123" s="41" t="str">
        <f t="shared" si="74"/>
        <v>2010Licensed practical nursesNorthwest Territories</v>
      </c>
      <c r="BY123" s="51">
        <f>VLOOKUP(BX123,'%workplace'!$A$1:$F$381,6,FALSE)</f>
        <v>86</v>
      </c>
      <c r="BZ123" s="32">
        <f t="shared" si="75"/>
        <v>0.23255813953488372</v>
      </c>
    </row>
    <row r="124" spans="1:78" s="8" customFormat="1" hidden="1" x14ac:dyDescent="0.2">
      <c r="A124" s="8" t="str">
        <f t="shared" si="38"/>
        <v>2010Licensed practical nursesNorthwest TerritoriesHospital</v>
      </c>
      <c r="B124" s="8" t="s">
        <v>3</v>
      </c>
      <c r="C124" s="8" t="s">
        <v>25</v>
      </c>
      <c r="D124" s="8" t="s">
        <v>10</v>
      </c>
      <c r="E124" s="8">
        <v>2010</v>
      </c>
      <c r="F124" s="8">
        <v>40</v>
      </c>
      <c r="G124" s="8">
        <v>6</v>
      </c>
      <c r="H124" s="8">
        <v>0</v>
      </c>
      <c r="I124" s="8">
        <v>3</v>
      </c>
      <c r="J124" s="8">
        <v>4</v>
      </c>
      <c r="K124" s="8">
        <v>7</v>
      </c>
      <c r="L124" s="8">
        <v>6</v>
      </c>
      <c r="M124" s="8">
        <v>6</v>
      </c>
      <c r="N124" s="8">
        <v>10</v>
      </c>
      <c r="O124" s="8">
        <v>7</v>
      </c>
      <c r="P124" s="8">
        <v>2</v>
      </c>
      <c r="Q124" s="8">
        <v>1</v>
      </c>
      <c r="R124" s="8">
        <v>0</v>
      </c>
      <c r="S124" s="8">
        <v>0</v>
      </c>
      <c r="T124" s="8">
        <v>0</v>
      </c>
      <c r="U124" s="8">
        <v>46</v>
      </c>
      <c r="V124" s="8">
        <v>0</v>
      </c>
      <c r="W124" s="8">
        <v>0</v>
      </c>
      <c r="X124" s="8">
        <v>37</v>
      </c>
      <c r="Y124" s="8">
        <v>3</v>
      </c>
      <c r="Z124" s="8">
        <v>6</v>
      </c>
      <c r="AA124" s="8">
        <v>0</v>
      </c>
      <c r="AB124" s="8">
        <v>0</v>
      </c>
      <c r="AC124" s="8">
        <v>0</v>
      </c>
      <c r="AD124" s="8">
        <v>2</v>
      </c>
      <c r="AE124" s="8">
        <v>44</v>
      </c>
      <c r="AF124" s="8">
        <v>0</v>
      </c>
      <c r="AG124" s="8">
        <v>46</v>
      </c>
      <c r="AH124" s="8">
        <v>0</v>
      </c>
      <c r="AI124" s="8">
        <v>0</v>
      </c>
      <c r="AJ124" s="8">
        <v>27</v>
      </c>
      <c r="AK124" s="8">
        <v>19</v>
      </c>
      <c r="AL124" s="8">
        <v>0</v>
      </c>
      <c r="AM124" s="8">
        <v>0</v>
      </c>
      <c r="AN124" s="8">
        <v>46</v>
      </c>
      <c r="AO124" s="41">
        <f t="shared" si="39"/>
        <v>0.86956521739130432</v>
      </c>
      <c r="AP124" s="41">
        <f t="shared" si="40"/>
        <v>0.13043478260869565</v>
      </c>
      <c r="AQ124" s="41">
        <f t="shared" si="41"/>
        <v>0</v>
      </c>
      <c r="AR124" s="41">
        <f t="shared" si="42"/>
        <v>6.5217391304347824E-2</v>
      </c>
      <c r="AS124" s="41">
        <f t="shared" si="43"/>
        <v>8.6956521739130432E-2</v>
      </c>
      <c r="AT124" s="41">
        <f t="shared" si="44"/>
        <v>0.15217391304347827</v>
      </c>
      <c r="AU124" s="41">
        <f t="shared" si="45"/>
        <v>0.13043478260869565</v>
      </c>
      <c r="AV124" s="41">
        <f t="shared" si="46"/>
        <v>0.13043478260869565</v>
      </c>
      <c r="AW124" s="41">
        <f t="shared" si="47"/>
        <v>0.21739130434782608</v>
      </c>
      <c r="AX124" s="41">
        <f t="shared" si="48"/>
        <v>0.15217391304347827</v>
      </c>
      <c r="AY124" s="41">
        <f t="shared" si="49"/>
        <v>4.3478260869565216E-2</v>
      </c>
      <c r="AZ124" s="41">
        <f t="shared" si="50"/>
        <v>2.1739130434782608E-2</v>
      </c>
      <c r="BA124" s="41">
        <f t="shared" si="51"/>
        <v>0</v>
      </c>
      <c r="BB124" s="41">
        <f t="shared" si="52"/>
        <v>0</v>
      </c>
      <c r="BC124" s="41">
        <f t="shared" si="53"/>
        <v>0</v>
      </c>
      <c r="BD124" s="41">
        <f t="shared" si="54"/>
        <v>1</v>
      </c>
      <c r="BE124" s="41">
        <f t="shared" si="55"/>
        <v>0</v>
      </c>
      <c r="BF124" s="41">
        <f t="shared" si="56"/>
        <v>0</v>
      </c>
      <c r="BG124" s="41">
        <f t="shared" si="57"/>
        <v>0.80434782608695654</v>
      </c>
      <c r="BH124" s="41">
        <f t="shared" si="58"/>
        <v>6.5217391304347824E-2</v>
      </c>
      <c r="BI124" s="41">
        <f t="shared" si="59"/>
        <v>0.13043478260869565</v>
      </c>
      <c r="BJ124" s="41">
        <f t="shared" si="60"/>
        <v>0</v>
      </c>
      <c r="BK124" s="41">
        <f t="shared" si="61"/>
        <v>0</v>
      </c>
      <c r="BL124" s="41">
        <f t="shared" si="62"/>
        <v>0</v>
      </c>
      <c r="BM124" s="41">
        <f t="shared" si="63"/>
        <v>4.3478260869565216E-2</v>
      </c>
      <c r="BN124" s="41">
        <f t="shared" si="64"/>
        <v>0.95652173913043481</v>
      </c>
      <c r="BO124" s="41">
        <f t="shared" si="65"/>
        <v>0</v>
      </c>
      <c r="BP124" s="41">
        <f t="shared" si="66"/>
        <v>1</v>
      </c>
      <c r="BQ124" s="41">
        <f t="shared" si="67"/>
        <v>0</v>
      </c>
      <c r="BR124" s="41">
        <f t="shared" si="68"/>
        <v>0</v>
      </c>
      <c r="BS124" s="41">
        <f t="shared" si="69"/>
        <v>0.58695652173913049</v>
      </c>
      <c r="BT124" s="41">
        <f t="shared" si="70"/>
        <v>0.41304347826086957</v>
      </c>
      <c r="BU124" s="41">
        <f t="shared" si="71"/>
        <v>0</v>
      </c>
      <c r="BV124" s="41">
        <f t="shared" si="72"/>
        <v>0</v>
      </c>
      <c r="BW124" s="41">
        <f t="shared" si="73"/>
        <v>1</v>
      </c>
      <c r="BX124" s="41" t="str">
        <f t="shared" si="74"/>
        <v>2010Licensed practical nursesNorthwest Territories</v>
      </c>
      <c r="BY124" s="51">
        <f>VLOOKUP(BX124,'%workplace'!$A$1:$F$381,6,FALSE)</f>
        <v>86</v>
      </c>
      <c r="BZ124" s="32">
        <f t="shared" si="75"/>
        <v>0.53488372093023251</v>
      </c>
    </row>
    <row r="125" spans="1:78" s="8" customFormat="1" hidden="1" x14ac:dyDescent="0.2">
      <c r="A125" s="8" t="str">
        <f t="shared" si="38"/>
        <v>2010Licensed practical nursesNorthwest TerritoriesOther places of work</v>
      </c>
      <c r="B125" s="8" t="s">
        <v>3</v>
      </c>
      <c r="C125" s="8" t="s">
        <v>25</v>
      </c>
      <c r="D125" s="8" t="s">
        <v>13</v>
      </c>
      <c r="E125" s="8">
        <v>2010</v>
      </c>
      <c r="F125" s="8">
        <v>4</v>
      </c>
      <c r="G125" s="8">
        <v>0</v>
      </c>
      <c r="H125" s="8">
        <v>0</v>
      </c>
      <c r="I125" s="8">
        <v>0</v>
      </c>
      <c r="J125" s="8">
        <v>0</v>
      </c>
      <c r="K125" s="8">
        <v>1</v>
      </c>
      <c r="L125" s="8">
        <v>1</v>
      </c>
      <c r="M125" s="8">
        <v>0</v>
      </c>
      <c r="N125" s="8">
        <v>2</v>
      </c>
      <c r="O125" s="8">
        <v>0</v>
      </c>
      <c r="P125" s="8">
        <v>0</v>
      </c>
      <c r="Q125" s="8">
        <v>0</v>
      </c>
      <c r="R125" s="8">
        <v>0</v>
      </c>
      <c r="S125" s="8">
        <v>0</v>
      </c>
      <c r="T125" s="8">
        <v>0</v>
      </c>
      <c r="U125" s="8">
        <v>4</v>
      </c>
      <c r="V125" s="8">
        <v>0</v>
      </c>
      <c r="W125" s="8">
        <v>0</v>
      </c>
      <c r="X125" s="8">
        <v>4</v>
      </c>
      <c r="Y125" s="8">
        <v>0</v>
      </c>
      <c r="Z125" s="8">
        <v>0</v>
      </c>
      <c r="AA125" s="8">
        <v>0</v>
      </c>
      <c r="AB125" s="8">
        <v>0</v>
      </c>
      <c r="AC125" s="8">
        <v>0</v>
      </c>
      <c r="AD125" s="8">
        <v>2</v>
      </c>
      <c r="AE125" s="8">
        <v>2</v>
      </c>
      <c r="AF125" s="8">
        <v>0</v>
      </c>
      <c r="AG125" s="8">
        <v>3</v>
      </c>
      <c r="AH125" s="8">
        <v>1</v>
      </c>
      <c r="AI125" s="8">
        <v>0</v>
      </c>
      <c r="AJ125" s="8">
        <v>2</v>
      </c>
      <c r="AK125" s="8">
        <v>2</v>
      </c>
      <c r="AL125" s="8">
        <v>0</v>
      </c>
      <c r="AM125" s="8">
        <v>0</v>
      </c>
      <c r="AN125" s="8">
        <v>4</v>
      </c>
      <c r="AO125" s="41">
        <f t="shared" si="39"/>
        <v>1</v>
      </c>
      <c r="AP125" s="41">
        <f t="shared" si="40"/>
        <v>0</v>
      </c>
      <c r="AQ125" s="41">
        <f t="shared" si="41"/>
        <v>0</v>
      </c>
      <c r="AR125" s="41">
        <f t="shared" si="42"/>
        <v>0</v>
      </c>
      <c r="AS125" s="41">
        <f t="shared" si="43"/>
        <v>0</v>
      </c>
      <c r="AT125" s="41">
        <f t="shared" si="44"/>
        <v>0.25</v>
      </c>
      <c r="AU125" s="41">
        <f t="shared" si="45"/>
        <v>0.25</v>
      </c>
      <c r="AV125" s="41">
        <f t="shared" si="46"/>
        <v>0</v>
      </c>
      <c r="AW125" s="41">
        <f t="shared" si="47"/>
        <v>0.5</v>
      </c>
      <c r="AX125" s="41">
        <f t="shared" si="48"/>
        <v>0</v>
      </c>
      <c r="AY125" s="41">
        <f t="shared" si="49"/>
        <v>0</v>
      </c>
      <c r="AZ125" s="41">
        <f t="shared" si="50"/>
        <v>0</v>
      </c>
      <c r="BA125" s="41">
        <f t="shared" si="51"/>
        <v>0</v>
      </c>
      <c r="BB125" s="41">
        <f t="shared" si="52"/>
        <v>0</v>
      </c>
      <c r="BC125" s="41">
        <f t="shared" si="53"/>
        <v>0</v>
      </c>
      <c r="BD125" s="41">
        <f t="shared" si="54"/>
        <v>1</v>
      </c>
      <c r="BE125" s="41">
        <f t="shared" si="55"/>
        <v>0</v>
      </c>
      <c r="BF125" s="41">
        <f t="shared" si="56"/>
        <v>0</v>
      </c>
      <c r="BG125" s="41">
        <f t="shared" si="57"/>
        <v>1</v>
      </c>
      <c r="BH125" s="41">
        <f t="shared" si="58"/>
        <v>0</v>
      </c>
      <c r="BI125" s="41">
        <f t="shared" si="59"/>
        <v>0</v>
      </c>
      <c r="BJ125" s="41">
        <f t="shared" si="60"/>
        <v>0</v>
      </c>
      <c r="BK125" s="41">
        <f t="shared" si="61"/>
        <v>0</v>
      </c>
      <c r="BL125" s="41">
        <f t="shared" si="62"/>
        <v>0</v>
      </c>
      <c r="BM125" s="41">
        <f t="shared" si="63"/>
        <v>0.5</v>
      </c>
      <c r="BN125" s="41">
        <f t="shared" si="64"/>
        <v>0.5</v>
      </c>
      <c r="BO125" s="41">
        <f t="shared" si="65"/>
        <v>0</v>
      </c>
      <c r="BP125" s="41">
        <f t="shared" si="66"/>
        <v>0.75</v>
      </c>
      <c r="BQ125" s="41">
        <f t="shared" si="67"/>
        <v>0.25</v>
      </c>
      <c r="BR125" s="41">
        <f t="shared" si="68"/>
        <v>0</v>
      </c>
      <c r="BS125" s="41">
        <f t="shared" si="69"/>
        <v>0.5</v>
      </c>
      <c r="BT125" s="41">
        <f t="shared" si="70"/>
        <v>0.5</v>
      </c>
      <c r="BU125" s="41">
        <f t="shared" si="71"/>
        <v>0</v>
      </c>
      <c r="BV125" s="41">
        <f t="shared" si="72"/>
        <v>0</v>
      </c>
      <c r="BW125" s="41">
        <f t="shared" si="73"/>
        <v>1</v>
      </c>
      <c r="BX125" s="41" t="str">
        <f t="shared" si="74"/>
        <v>2010Licensed practical nursesNorthwest Territories</v>
      </c>
      <c r="BY125" s="51">
        <f>VLOOKUP(BX125,'%workplace'!$A$1:$F$381,6,FALSE)</f>
        <v>86</v>
      </c>
      <c r="BZ125" s="32">
        <f t="shared" si="75"/>
        <v>4.6511627906976744E-2</v>
      </c>
    </row>
    <row r="126" spans="1:78" hidden="1" x14ac:dyDescent="0.2">
      <c r="A126" s="212" t="str">
        <f t="shared" si="38"/>
        <v>2010Registered psychiatric nursesManitobaAll places of work</v>
      </c>
      <c r="B126" s="212" t="s">
        <v>8</v>
      </c>
      <c r="C126" s="212" t="s">
        <v>20</v>
      </c>
      <c r="D126" s="212" t="s">
        <v>9</v>
      </c>
      <c r="E126" s="212">
        <v>2010</v>
      </c>
      <c r="F126" s="212">
        <v>737</v>
      </c>
      <c r="G126" s="212">
        <v>212</v>
      </c>
      <c r="H126" s="212">
        <v>0</v>
      </c>
      <c r="I126" s="212">
        <v>55</v>
      </c>
      <c r="J126" s="212">
        <v>74</v>
      </c>
      <c r="K126" s="212">
        <v>69</v>
      </c>
      <c r="L126" s="212">
        <v>98</v>
      </c>
      <c r="M126" s="212">
        <v>171</v>
      </c>
      <c r="N126" s="212">
        <v>203</v>
      </c>
      <c r="O126" s="212">
        <v>173</v>
      </c>
      <c r="P126" s="212">
        <v>67</v>
      </c>
      <c r="Q126" s="212">
        <v>21</v>
      </c>
      <c r="R126" s="212">
        <v>7</v>
      </c>
      <c r="S126" s="212">
        <v>11</v>
      </c>
      <c r="T126" s="212">
        <v>0</v>
      </c>
      <c r="U126" s="212">
        <v>938</v>
      </c>
      <c r="V126" s="212">
        <v>11</v>
      </c>
      <c r="W126" s="212">
        <v>0</v>
      </c>
      <c r="X126" s="212">
        <v>563</v>
      </c>
      <c r="Y126" s="212">
        <v>293</v>
      </c>
      <c r="Z126" s="212">
        <v>80</v>
      </c>
      <c r="AA126" s="212">
        <v>13</v>
      </c>
      <c r="AB126" s="212">
        <v>91</v>
      </c>
      <c r="AC126" s="212">
        <v>1</v>
      </c>
      <c r="AD126" s="212">
        <v>151</v>
      </c>
      <c r="AE126" s="212">
        <v>706</v>
      </c>
      <c r="AF126" s="212">
        <v>109</v>
      </c>
      <c r="AG126" s="212">
        <v>799</v>
      </c>
      <c r="AH126" s="212">
        <v>33</v>
      </c>
      <c r="AI126" s="212">
        <v>3</v>
      </c>
      <c r="AJ126" s="212">
        <v>297</v>
      </c>
      <c r="AK126" s="212">
        <v>651</v>
      </c>
      <c r="AL126" s="212">
        <v>5</v>
      </c>
      <c r="AM126" s="212">
        <v>1</v>
      </c>
      <c r="AN126" s="212">
        <v>949</v>
      </c>
      <c r="AO126" s="41">
        <f t="shared" si="39"/>
        <v>0.77660695468914642</v>
      </c>
      <c r="AP126" s="41">
        <f t="shared" si="40"/>
        <v>0.22339304531085352</v>
      </c>
      <c r="AQ126" s="41">
        <f t="shared" si="41"/>
        <v>0</v>
      </c>
      <c r="AR126" s="41">
        <f t="shared" si="42"/>
        <v>5.7955742887249737E-2</v>
      </c>
      <c r="AS126" s="41">
        <f t="shared" si="43"/>
        <v>7.7976817702845105E-2</v>
      </c>
      <c r="AT126" s="41">
        <f t="shared" si="44"/>
        <v>7.2708113804004215E-2</v>
      </c>
      <c r="AU126" s="41">
        <f t="shared" si="45"/>
        <v>0.10326659641728135</v>
      </c>
      <c r="AV126" s="41">
        <f t="shared" si="46"/>
        <v>0.18018967334035826</v>
      </c>
      <c r="AW126" s="41">
        <f t="shared" si="47"/>
        <v>0.21390937829293993</v>
      </c>
      <c r="AX126" s="41">
        <f t="shared" si="48"/>
        <v>0.18229715489989462</v>
      </c>
      <c r="AY126" s="41">
        <f t="shared" si="49"/>
        <v>7.0600632244467859E-2</v>
      </c>
      <c r="AZ126" s="41">
        <f t="shared" si="50"/>
        <v>2.2128556375131718E-2</v>
      </c>
      <c r="BA126" s="41">
        <f t="shared" si="51"/>
        <v>7.3761854583772393E-3</v>
      </c>
      <c r="BB126" s="41">
        <f t="shared" si="52"/>
        <v>1.1591148577449948E-2</v>
      </c>
      <c r="BC126" s="41">
        <f t="shared" si="53"/>
        <v>0</v>
      </c>
      <c r="BD126" s="41">
        <f t="shared" si="54"/>
        <v>0.98840885142255008</v>
      </c>
      <c r="BE126" s="41">
        <f t="shared" si="55"/>
        <v>1.1591148577449948E-2</v>
      </c>
      <c r="BF126" s="41">
        <f t="shared" si="56"/>
        <v>0</v>
      </c>
      <c r="BG126" s="41">
        <f t="shared" si="57"/>
        <v>0.59325605900948364</v>
      </c>
      <c r="BH126" s="41">
        <f t="shared" si="58"/>
        <v>0.30874604847207587</v>
      </c>
      <c r="BI126" s="41">
        <f t="shared" si="59"/>
        <v>8.429926238145416E-2</v>
      </c>
      <c r="BJ126" s="41">
        <f t="shared" si="60"/>
        <v>1.3698630136986301E-2</v>
      </c>
      <c r="BK126" s="41">
        <f t="shared" si="61"/>
        <v>9.5890410958904104E-2</v>
      </c>
      <c r="BL126" s="41">
        <f t="shared" si="62"/>
        <v>1.053740779768177E-3</v>
      </c>
      <c r="BM126" s="41">
        <f t="shared" si="63"/>
        <v>0.15911485774499473</v>
      </c>
      <c r="BN126" s="41">
        <f t="shared" si="64"/>
        <v>0.743940990516333</v>
      </c>
      <c r="BO126" s="41">
        <f t="shared" si="65"/>
        <v>0.1148577449947313</v>
      </c>
      <c r="BP126" s="41">
        <f t="shared" si="66"/>
        <v>0.84193888303477349</v>
      </c>
      <c r="BQ126" s="41">
        <f t="shared" si="67"/>
        <v>3.4773445732349841E-2</v>
      </c>
      <c r="BR126" s="41">
        <f t="shared" si="68"/>
        <v>3.1612223393045311E-3</v>
      </c>
      <c r="BS126" s="41">
        <f t="shared" si="69"/>
        <v>0.31296101159114859</v>
      </c>
      <c r="BT126" s="41">
        <f t="shared" si="70"/>
        <v>0.68598524762908319</v>
      </c>
      <c r="BU126" s="41">
        <f t="shared" si="71"/>
        <v>5.268703898840885E-3</v>
      </c>
      <c r="BV126" s="41">
        <f t="shared" si="72"/>
        <v>1.053740779768177E-3</v>
      </c>
      <c r="BW126" s="41">
        <f t="shared" si="73"/>
        <v>1</v>
      </c>
      <c r="BX126" s="41" t="str">
        <f t="shared" si="74"/>
        <v>2010Registered psychiatric nursesManitoba</v>
      </c>
      <c r="BY126" s="51">
        <f>VLOOKUP(BX126,'%workplace'!$A$1:$F$381,6,FALSE)</f>
        <v>949</v>
      </c>
      <c r="BZ126" s="32">
        <f t="shared" si="75"/>
        <v>1</v>
      </c>
    </row>
    <row r="127" spans="1:78" hidden="1" x14ac:dyDescent="0.2">
      <c r="A127" s="212" t="str">
        <f t="shared" si="38"/>
        <v>2010Registered psychiatric nursesManitobaCommunity health</v>
      </c>
      <c r="B127" s="212" t="s">
        <v>8</v>
      </c>
      <c r="C127" s="212" t="s">
        <v>20</v>
      </c>
      <c r="D127" s="212" t="s">
        <v>11</v>
      </c>
      <c r="E127" s="212">
        <v>2010</v>
      </c>
      <c r="F127" s="212">
        <v>182</v>
      </c>
      <c r="G127" s="212">
        <v>55</v>
      </c>
      <c r="H127" s="212">
        <v>0</v>
      </c>
      <c r="I127" s="212">
        <v>10</v>
      </c>
      <c r="J127" s="212">
        <v>20</v>
      </c>
      <c r="K127" s="212">
        <v>22</v>
      </c>
      <c r="L127" s="212">
        <v>27</v>
      </c>
      <c r="M127" s="212">
        <v>52</v>
      </c>
      <c r="N127" s="212">
        <v>58</v>
      </c>
      <c r="O127" s="212">
        <v>38</v>
      </c>
      <c r="P127" s="212">
        <v>7</v>
      </c>
      <c r="Q127" s="212">
        <v>3</v>
      </c>
      <c r="R127" s="212">
        <v>0</v>
      </c>
      <c r="S127" s="212">
        <v>0</v>
      </c>
      <c r="T127" s="212">
        <v>0</v>
      </c>
      <c r="U127" s="212">
        <v>235</v>
      </c>
      <c r="V127" s="212">
        <v>2</v>
      </c>
      <c r="W127" s="212">
        <v>0</v>
      </c>
      <c r="X127" s="212">
        <v>174</v>
      </c>
      <c r="Y127" s="212">
        <v>48</v>
      </c>
      <c r="Z127" s="212">
        <v>13</v>
      </c>
      <c r="AA127" s="212">
        <v>2</v>
      </c>
      <c r="AB127" s="212">
        <v>14</v>
      </c>
      <c r="AC127" s="212">
        <v>0</v>
      </c>
      <c r="AD127" s="212">
        <v>40</v>
      </c>
      <c r="AE127" s="212">
        <v>183</v>
      </c>
      <c r="AF127" s="212">
        <v>19</v>
      </c>
      <c r="AG127" s="212">
        <v>215</v>
      </c>
      <c r="AH127" s="212">
        <v>2</v>
      </c>
      <c r="AI127" s="212">
        <v>0</v>
      </c>
      <c r="AJ127" s="212">
        <v>82</v>
      </c>
      <c r="AK127" s="212">
        <v>155</v>
      </c>
      <c r="AL127" s="212">
        <v>1</v>
      </c>
      <c r="AM127" s="212">
        <v>0</v>
      </c>
      <c r="AN127" s="212">
        <v>237</v>
      </c>
      <c r="AO127" s="41">
        <f t="shared" si="39"/>
        <v>0.76793248945147674</v>
      </c>
      <c r="AP127" s="41">
        <f t="shared" si="40"/>
        <v>0.2320675105485232</v>
      </c>
      <c r="AQ127" s="41">
        <f t="shared" si="41"/>
        <v>0</v>
      </c>
      <c r="AR127" s="41">
        <f t="shared" si="42"/>
        <v>4.2194092827004218E-2</v>
      </c>
      <c r="AS127" s="41">
        <f t="shared" si="43"/>
        <v>8.4388185654008435E-2</v>
      </c>
      <c r="AT127" s="41">
        <f t="shared" si="44"/>
        <v>9.2827004219409287E-2</v>
      </c>
      <c r="AU127" s="41">
        <f t="shared" si="45"/>
        <v>0.11392405063291139</v>
      </c>
      <c r="AV127" s="41">
        <f t="shared" si="46"/>
        <v>0.21940928270042195</v>
      </c>
      <c r="AW127" s="41">
        <f t="shared" si="47"/>
        <v>0.24472573839662448</v>
      </c>
      <c r="AX127" s="41">
        <f t="shared" si="48"/>
        <v>0.16033755274261605</v>
      </c>
      <c r="AY127" s="41">
        <f t="shared" si="49"/>
        <v>2.9535864978902954E-2</v>
      </c>
      <c r="AZ127" s="41">
        <f t="shared" si="50"/>
        <v>1.2658227848101266E-2</v>
      </c>
      <c r="BA127" s="41">
        <f t="shared" si="51"/>
        <v>0</v>
      </c>
      <c r="BB127" s="41">
        <f t="shared" si="52"/>
        <v>0</v>
      </c>
      <c r="BC127" s="41">
        <f t="shared" si="53"/>
        <v>0</v>
      </c>
      <c r="BD127" s="41">
        <f t="shared" si="54"/>
        <v>0.99156118143459915</v>
      </c>
      <c r="BE127" s="41">
        <f t="shared" si="55"/>
        <v>8.4388185654008432E-3</v>
      </c>
      <c r="BF127" s="41">
        <f t="shared" si="56"/>
        <v>0</v>
      </c>
      <c r="BG127" s="41">
        <f t="shared" si="57"/>
        <v>0.73417721518987344</v>
      </c>
      <c r="BH127" s="41">
        <f t="shared" si="58"/>
        <v>0.20253164556962025</v>
      </c>
      <c r="BI127" s="41">
        <f t="shared" si="59"/>
        <v>5.4852320675105488E-2</v>
      </c>
      <c r="BJ127" s="41">
        <f t="shared" si="60"/>
        <v>8.4388185654008432E-3</v>
      </c>
      <c r="BK127" s="41">
        <f t="shared" si="61"/>
        <v>5.9071729957805907E-2</v>
      </c>
      <c r="BL127" s="41">
        <f t="shared" si="62"/>
        <v>0</v>
      </c>
      <c r="BM127" s="41">
        <f t="shared" si="63"/>
        <v>0.16877637130801687</v>
      </c>
      <c r="BN127" s="41">
        <f t="shared" si="64"/>
        <v>0.77215189873417722</v>
      </c>
      <c r="BO127" s="41">
        <f t="shared" si="65"/>
        <v>8.0168776371308023E-2</v>
      </c>
      <c r="BP127" s="41">
        <f t="shared" si="66"/>
        <v>0.90717299578059074</v>
      </c>
      <c r="BQ127" s="41">
        <f t="shared" si="67"/>
        <v>8.4388185654008432E-3</v>
      </c>
      <c r="BR127" s="41">
        <f t="shared" si="68"/>
        <v>0</v>
      </c>
      <c r="BS127" s="41">
        <f t="shared" si="69"/>
        <v>0.34599156118143459</v>
      </c>
      <c r="BT127" s="41">
        <f t="shared" si="70"/>
        <v>0.65400843881856541</v>
      </c>
      <c r="BU127" s="41">
        <f t="shared" si="71"/>
        <v>4.2194092827004216E-3</v>
      </c>
      <c r="BV127" s="41">
        <f t="shared" si="72"/>
        <v>0</v>
      </c>
      <c r="BW127" s="41">
        <f t="shared" si="73"/>
        <v>1</v>
      </c>
      <c r="BX127" s="41" t="str">
        <f t="shared" si="74"/>
        <v>2010Registered psychiatric nursesManitoba</v>
      </c>
      <c r="BY127" s="51">
        <f>VLOOKUP(BX127,'%workplace'!$A$1:$F$381,6,FALSE)</f>
        <v>949</v>
      </c>
      <c r="BZ127" s="32">
        <f t="shared" si="75"/>
        <v>0.24973656480505796</v>
      </c>
    </row>
    <row r="128" spans="1:78" hidden="1" x14ac:dyDescent="0.2">
      <c r="A128" s="212" t="str">
        <f t="shared" si="38"/>
        <v>2010Registered psychiatric nursesManitobaNursing home/long-term care</v>
      </c>
      <c r="B128" s="212" t="s">
        <v>8</v>
      </c>
      <c r="C128" s="212" t="s">
        <v>20</v>
      </c>
      <c r="D128" s="212" t="s">
        <v>12</v>
      </c>
      <c r="E128" s="212">
        <v>2010</v>
      </c>
      <c r="F128" s="212">
        <v>180</v>
      </c>
      <c r="G128" s="212">
        <v>46</v>
      </c>
      <c r="H128" s="212">
        <v>0</v>
      </c>
      <c r="I128" s="212">
        <v>13</v>
      </c>
      <c r="J128" s="212">
        <v>14</v>
      </c>
      <c r="K128" s="212">
        <v>10</v>
      </c>
      <c r="L128" s="212">
        <v>21</v>
      </c>
      <c r="M128" s="212">
        <v>34</v>
      </c>
      <c r="N128" s="212">
        <v>55</v>
      </c>
      <c r="O128" s="212">
        <v>52</v>
      </c>
      <c r="P128" s="212">
        <v>18</v>
      </c>
      <c r="Q128" s="212">
        <v>5</v>
      </c>
      <c r="R128" s="212">
        <v>2</v>
      </c>
      <c r="S128" s="212">
        <v>2</v>
      </c>
      <c r="T128" s="212">
        <v>0</v>
      </c>
      <c r="U128" s="212">
        <v>225</v>
      </c>
      <c r="V128" s="212">
        <v>1</v>
      </c>
      <c r="W128" s="212">
        <v>0</v>
      </c>
      <c r="X128" s="212">
        <v>116</v>
      </c>
      <c r="Y128" s="212">
        <v>85</v>
      </c>
      <c r="Z128" s="212">
        <v>22</v>
      </c>
      <c r="AA128" s="212">
        <v>3</v>
      </c>
      <c r="AB128" s="212">
        <v>40</v>
      </c>
      <c r="AC128" s="212">
        <v>0</v>
      </c>
      <c r="AD128" s="212">
        <v>9</v>
      </c>
      <c r="AE128" s="212">
        <v>177</v>
      </c>
      <c r="AF128" s="212">
        <v>41</v>
      </c>
      <c r="AG128" s="212">
        <v>182</v>
      </c>
      <c r="AH128" s="212">
        <v>3</v>
      </c>
      <c r="AI128" s="212">
        <v>0</v>
      </c>
      <c r="AJ128" s="212">
        <v>50</v>
      </c>
      <c r="AK128" s="212">
        <v>176</v>
      </c>
      <c r="AL128" s="212">
        <v>0</v>
      </c>
      <c r="AM128" s="212">
        <v>0</v>
      </c>
      <c r="AN128" s="212">
        <v>226</v>
      </c>
      <c r="AO128" s="41">
        <f t="shared" si="39"/>
        <v>0.79646017699115046</v>
      </c>
      <c r="AP128" s="41">
        <f t="shared" si="40"/>
        <v>0.20353982300884957</v>
      </c>
      <c r="AQ128" s="41">
        <f t="shared" si="41"/>
        <v>0</v>
      </c>
      <c r="AR128" s="41">
        <f t="shared" si="42"/>
        <v>5.7522123893805309E-2</v>
      </c>
      <c r="AS128" s="41">
        <f t="shared" si="43"/>
        <v>6.1946902654867256E-2</v>
      </c>
      <c r="AT128" s="41">
        <f t="shared" si="44"/>
        <v>4.4247787610619468E-2</v>
      </c>
      <c r="AU128" s="41">
        <f t="shared" si="45"/>
        <v>9.2920353982300891E-2</v>
      </c>
      <c r="AV128" s="41">
        <f t="shared" si="46"/>
        <v>0.15044247787610621</v>
      </c>
      <c r="AW128" s="41">
        <f t="shared" si="47"/>
        <v>0.24336283185840707</v>
      </c>
      <c r="AX128" s="41">
        <f t="shared" si="48"/>
        <v>0.23008849557522124</v>
      </c>
      <c r="AY128" s="41">
        <f t="shared" si="49"/>
        <v>7.9646017699115043E-2</v>
      </c>
      <c r="AZ128" s="41">
        <f t="shared" si="50"/>
        <v>2.2123893805309734E-2</v>
      </c>
      <c r="BA128" s="41">
        <f t="shared" si="51"/>
        <v>8.8495575221238937E-3</v>
      </c>
      <c r="BB128" s="41">
        <f t="shared" si="52"/>
        <v>8.8495575221238937E-3</v>
      </c>
      <c r="BC128" s="41">
        <f t="shared" si="53"/>
        <v>0</v>
      </c>
      <c r="BD128" s="41">
        <f t="shared" si="54"/>
        <v>0.99557522123893805</v>
      </c>
      <c r="BE128" s="41">
        <f t="shared" si="55"/>
        <v>4.4247787610619468E-3</v>
      </c>
      <c r="BF128" s="41">
        <f t="shared" si="56"/>
        <v>0</v>
      </c>
      <c r="BG128" s="41">
        <f t="shared" si="57"/>
        <v>0.51327433628318586</v>
      </c>
      <c r="BH128" s="41">
        <f t="shared" si="58"/>
        <v>0.37610619469026546</v>
      </c>
      <c r="BI128" s="41">
        <f t="shared" si="59"/>
        <v>9.7345132743362831E-2</v>
      </c>
      <c r="BJ128" s="41">
        <f t="shared" si="60"/>
        <v>1.3274336283185841E-2</v>
      </c>
      <c r="BK128" s="41">
        <f t="shared" si="61"/>
        <v>0.17699115044247787</v>
      </c>
      <c r="BL128" s="41">
        <f t="shared" si="62"/>
        <v>0</v>
      </c>
      <c r="BM128" s="41">
        <f t="shared" si="63"/>
        <v>3.9823008849557522E-2</v>
      </c>
      <c r="BN128" s="41">
        <f t="shared" si="64"/>
        <v>0.7831858407079646</v>
      </c>
      <c r="BO128" s="41">
        <f t="shared" si="65"/>
        <v>0.18141592920353983</v>
      </c>
      <c r="BP128" s="41">
        <f t="shared" si="66"/>
        <v>0.80530973451327437</v>
      </c>
      <c r="BQ128" s="41">
        <f t="shared" si="67"/>
        <v>1.3274336283185841E-2</v>
      </c>
      <c r="BR128" s="41">
        <f t="shared" si="68"/>
        <v>0</v>
      </c>
      <c r="BS128" s="41">
        <f t="shared" si="69"/>
        <v>0.22123893805309736</v>
      </c>
      <c r="BT128" s="41">
        <f t="shared" si="70"/>
        <v>0.77876106194690264</v>
      </c>
      <c r="BU128" s="41">
        <f t="shared" si="71"/>
        <v>0</v>
      </c>
      <c r="BV128" s="41">
        <f t="shared" si="72"/>
        <v>0</v>
      </c>
      <c r="BW128" s="41">
        <f t="shared" si="73"/>
        <v>1</v>
      </c>
      <c r="BX128" s="41" t="str">
        <f t="shared" si="74"/>
        <v>2010Registered psychiatric nursesManitoba</v>
      </c>
      <c r="BY128" s="51">
        <f>VLOOKUP(BX128,'%workplace'!$A$1:$F$381,6,FALSE)</f>
        <v>949</v>
      </c>
      <c r="BZ128" s="32">
        <f t="shared" si="75"/>
        <v>0.23814541622760801</v>
      </c>
    </row>
    <row r="129" spans="1:78" hidden="1" x14ac:dyDescent="0.2">
      <c r="A129" s="212" t="str">
        <f t="shared" si="38"/>
        <v>2010Registered psychiatric nursesManitobaHospital</v>
      </c>
      <c r="B129" s="212" t="s">
        <v>8</v>
      </c>
      <c r="C129" s="212" t="s">
        <v>20</v>
      </c>
      <c r="D129" s="212" t="s">
        <v>10</v>
      </c>
      <c r="E129" s="212">
        <v>2010</v>
      </c>
      <c r="F129" s="212">
        <v>280</v>
      </c>
      <c r="G129" s="212">
        <v>87</v>
      </c>
      <c r="H129" s="212">
        <v>0</v>
      </c>
      <c r="I129" s="212">
        <v>31</v>
      </c>
      <c r="J129" s="212">
        <v>33</v>
      </c>
      <c r="K129" s="212">
        <v>28</v>
      </c>
      <c r="L129" s="212">
        <v>37</v>
      </c>
      <c r="M129" s="212">
        <v>61</v>
      </c>
      <c r="N129" s="212">
        <v>67</v>
      </c>
      <c r="O129" s="212">
        <v>61</v>
      </c>
      <c r="P129" s="212">
        <v>30</v>
      </c>
      <c r="Q129" s="212">
        <v>7</v>
      </c>
      <c r="R129" s="212">
        <v>4</v>
      </c>
      <c r="S129" s="212">
        <v>8</v>
      </c>
      <c r="T129" s="212">
        <v>0</v>
      </c>
      <c r="U129" s="212">
        <v>364</v>
      </c>
      <c r="V129" s="212">
        <v>3</v>
      </c>
      <c r="W129" s="212">
        <v>0</v>
      </c>
      <c r="X129" s="212">
        <v>194</v>
      </c>
      <c r="Y129" s="212">
        <v>134</v>
      </c>
      <c r="Z129" s="212">
        <v>34</v>
      </c>
      <c r="AA129" s="212">
        <v>5</v>
      </c>
      <c r="AB129" s="212">
        <v>27</v>
      </c>
      <c r="AC129" s="212">
        <v>1</v>
      </c>
      <c r="AD129" s="212">
        <v>30</v>
      </c>
      <c r="AE129" s="212">
        <v>309</v>
      </c>
      <c r="AF129" s="212">
        <v>31</v>
      </c>
      <c r="AG129" s="212">
        <v>330</v>
      </c>
      <c r="AH129" s="212">
        <v>4</v>
      </c>
      <c r="AI129" s="212">
        <v>1</v>
      </c>
      <c r="AJ129" s="212">
        <v>149</v>
      </c>
      <c r="AK129" s="212">
        <v>218</v>
      </c>
      <c r="AL129" s="212">
        <v>1</v>
      </c>
      <c r="AM129" s="212">
        <v>0</v>
      </c>
      <c r="AN129" s="212">
        <v>367</v>
      </c>
      <c r="AO129" s="41">
        <f t="shared" si="39"/>
        <v>0.76294277929155319</v>
      </c>
      <c r="AP129" s="41">
        <f t="shared" si="40"/>
        <v>0.23705722070844687</v>
      </c>
      <c r="AQ129" s="41">
        <f t="shared" si="41"/>
        <v>0</v>
      </c>
      <c r="AR129" s="41">
        <f t="shared" si="42"/>
        <v>8.4468664850136238E-2</v>
      </c>
      <c r="AS129" s="41">
        <f t="shared" si="43"/>
        <v>8.9918256130790186E-2</v>
      </c>
      <c r="AT129" s="41">
        <f t="shared" si="44"/>
        <v>7.6294277929155316E-2</v>
      </c>
      <c r="AU129" s="41">
        <f t="shared" si="45"/>
        <v>0.1008174386920981</v>
      </c>
      <c r="AV129" s="41">
        <f t="shared" si="46"/>
        <v>0.16621253405994552</v>
      </c>
      <c r="AW129" s="41">
        <f t="shared" si="47"/>
        <v>0.18256130790190736</v>
      </c>
      <c r="AX129" s="41">
        <f t="shared" si="48"/>
        <v>0.16621253405994552</v>
      </c>
      <c r="AY129" s="41">
        <f t="shared" si="49"/>
        <v>8.1743869209809264E-2</v>
      </c>
      <c r="AZ129" s="41">
        <f t="shared" si="50"/>
        <v>1.9073569482288829E-2</v>
      </c>
      <c r="BA129" s="41">
        <f t="shared" si="51"/>
        <v>1.0899182561307902E-2</v>
      </c>
      <c r="BB129" s="41">
        <f t="shared" si="52"/>
        <v>2.1798365122615803E-2</v>
      </c>
      <c r="BC129" s="41">
        <f t="shared" si="53"/>
        <v>0</v>
      </c>
      <c r="BD129" s="41">
        <f t="shared" si="54"/>
        <v>0.99182561307901906</v>
      </c>
      <c r="BE129" s="41">
        <f t="shared" si="55"/>
        <v>8.1743869209809257E-3</v>
      </c>
      <c r="BF129" s="41">
        <f t="shared" si="56"/>
        <v>0</v>
      </c>
      <c r="BG129" s="41">
        <f t="shared" si="57"/>
        <v>0.52861035422343328</v>
      </c>
      <c r="BH129" s="41">
        <f t="shared" si="58"/>
        <v>0.36512261580381472</v>
      </c>
      <c r="BI129" s="41">
        <f t="shared" si="59"/>
        <v>9.264305177111716E-2</v>
      </c>
      <c r="BJ129" s="41">
        <f t="shared" si="60"/>
        <v>1.3623978201634877E-2</v>
      </c>
      <c r="BK129" s="41">
        <f t="shared" si="61"/>
        <v>7.3569482288828342E-2</v>
      </c>
      <c r="BL129" s="41">
        <f t="shared" si="62"/>
        <v>2.7247956403269754E-3</v>
      </c>
      <c r="BM129" s="41">
        <f t="shared" si="63"/>
        <v>8.1743869209809264E-2</v>
      </c>
      <c r="BN129" s="41">
        <f t="shared" si="64"/>
        <v>0.84196185286103542</v>
      </c>
      <c r="BO129" s="41">
        <f t="shared" si="65"/>
        <v>8.4468664850136238E-2</v>
      </c>
      <c r="BP129" s="41">
        <f t="shared" si="66"/>
        <v>0.89918256130790186</v>
      </c>
      <c r="BQ129" s="41">
        <f t="shared" si="67"/>
        <v>1.0899182561307902E-2</v>
      </c>
      <c r="BR129" s="41">
        <f t="shared" si="68"/>
        <v>2.7247956403269754E-3</v>
      </c>
      <c r="BS129" s="41">
        <f t="shared" si="69"/>
        <v>0.40599455040871935</v>
      </c>
      <c r="BT129" s="41">
        <f t="shared" si="70"/>
        <v>0.59400544959128065</v>
      </c>
      <c r="BU129" s="41">
        <f t="shared" si="71"/>
        <v>2.7247956403269754E-3</v>
      </c>
      <c r="BV129" s="41">
        <f t="shared" si="72"/>
        <v>0</v>
      </c>
      <c r="BW129" s="41">
        <f t="shared" si="73"/>
        <v>1</v>
      </c>
      <c r="BX129" s="41" t="str">
        <f t="shared" si="74"/>
        <v>2010Registered psychiatric nursesManitoba</v>
      </c>
      <c r="BY129" s="51">
        <f>VLOOKUP(BX129,'%workplace'!$A$1:$F$381,6,FALSE)</f>
        <v>949</v>
      </c>
      <c r="BZ129" s="32">
        <f t="shared" si="75"/>
        <v>0.38672286617492097</v>
      </c>
    </row>
    <row r="130" spans="1:78" hidden="1" x14ac:dyDescent="0.2">
      <c r="A130" s="212" t="str">
        <f t="shared" ref="A130:A193" si="76">CONCATENATE(E130,B130,C130,D130)</f>
        <v>2010Registered psychiatric nursesManitobaOther places of work</v>
      </c>
      <c r="B130" s="212" t="s">
        <v>8</v>
      </c>
      <c r="C130" s="212" t="s">
        <v>20</v>
      </c>
      <c r="D130" s="212" t="s">
        <v>13</v>
      </c>
      <c r="E130" s="212">
        <v>2010</v>
      </c>
      <c r="F130" s="212">
        <v>95</v>
      </c>
      <c r="G130" s="212">
        <v>24</v>
      </c>
      <c r="H130" s="212">
        <v>0</v>
      </c>
      <c r="I130" s="212">
        <v>1</v>
      </c>
      <c r="J130" s="212">
        <v>7</v>
      </c>
      <c r="K130" s="212">
        <v>9</v>
      </c>
      <c r="L130" s="212">
        <v>13</v>
      </c>
      <c r="M130" s="212">
        <v>24</v>
      </c>
      <c r="N130" s="212">
        <v>23</v>
      </c>
      <c r="O130" s="212">
        <v>22</v>
      </c>
      <c r="P130" s="212">
        <v>12</v>
      </c>
      <c r="Q130" s="212">
        <v>6</v>
      </c>
      <c r="R130" s="212">
        <v>1</v>
      </c>
      <c r="S130" s="212">
        <v>1</v>
      </c>
      <c r="T130" s="212">
        <v>0</v>
      </c>
      <c r="U130" s="212">
        <v>114</v>
      </c>
      <c r="V130" s="212">
        <v>5</v>
      </c>
      <c r="W130" s="212">
        <v>0</v>
      </c>
      <c r="X130" s="212">
        <v>79</v>
      </c>
      <c r="Y130" s="212">
        <v>26</v>
      </c>
      <c r="Z130" s="212">
        <v>11</v>
      </c>
      <c r="AA130" s="212">
        <v>3</v>
      </c>
      <c r="AB130" s="212">
        <v>10</v>
      </c>
      <c r="AC130" s="212">
        <v>0</v>
      </c>
      <c r="AD130" s="212">
        <v>72</v>
      </c>
      <c r="AE130" s="212">
        <v>37</v>
      </c>
      <c r="AF130" s="212">
        <v>18</v>
      </c>
      <c r="AG130" s="212">
        <v>72</v>
      </c>
      <c r="AH130" s="212">
        <v>24</v>
      </c>
      <c r="AI130" s="212">
        <v>2</v>
      </c>
      <c r="AJ130" s="212">
        <v>16</v>
      </c>
      <c r="AK130" s="212">
        <v>102</v>
      </c>
      <c r="AL130" s="212">
        <v>3</v>
      </c>
      <c r="AM130" s="212">
        <v>1</v>
      </c>
      <c r="AN130" s="212">
        <v>119</v>
      </c>
      <c r="AO130" s="41">
        <f t="shared" ref="AO130:AO193" si="77">F130/$AN130</f>
        <v>0.79831932773109249</v>
      </c>
      <c r="AP130" s="41">
        <f t="shared" ref="AP130:AP193" si="78">G130/$AN130</f>
        <v>0.20168067226890757</v>
      </c>
      <c r="AQ130" s="41">
        <f t="shared" ref="AQ130:AQ193" si="79">H130/$AN130</f>
        <v>0</v>
      </c>
      <c r="AR130" s="41">
        <f t="shared" ref="AR130:AR193" si="80">I130/$AN130</f>
        <v>8.4033613445378148E-3</v>
      </c>
      <c r="AS130" s="41">
        <f t="shared" ref="AS130:AS193" si="81">J130/$AN130</f>
        <v>5.8823529411764705E-2</v>
      </c>
      <c r="AT130" s="41">
        <f t="shared" ref="AT130:AT193" si="82">K130/$AN130</f>
        <v>7.5630252100840331E-2</v>
      </c>
      <c r="AU130" s="41">
        <f t="shared" ref="AU130:AU193" si="83">L130/$AN130</f>
        <v>0.1092436974789916</v>
      </c>
      <c r="AV130" s="41">
        <f t="shared" ref="AV130:AV193" si="84">M130/$AN130</f>
        <v>0.20168067226890757</v>
      </c>
      <c r="AW130" s="41">
        <f t="shared" ref="AW130:AW193" si="85">N130/$AN130</f>
        <v>0.19327731092436976</v>
      </c>
      <c r="AX130" s="41">
        <f t="shared" ref="AX130:AX193" si="86">O130/$AN130</f>
        <v>0.18487394957983194</v>
      </c>
      <c r="AY130" s="41">
        <f t="shared" ref="AY130:AY193" si="87">P130/$AN130</f>
        <v>0.10084033613445378</v>
      </c>
      <c r="AZ130" s="41">
        <f t="shared" ref="AZ130:AZ193" si="88">Q130/$AN130</f>
        <v>5.0420168067226892E-2</v>
      </c>
      <c r="BA130" s="41">
        <f t="shared" ref="BA130:BA193" si="89">R130/$AN130</f>
        <v>8.4033613445378148E-3</v>
      </c>
      <c r="BB130" s="41">
        <f t="shared" ref="BB130:BB193" si="90">S130/$AN130</f>
        <v>8.4033613445378148E-3</v>
      </c>
      <c r="BC130" s="41">
        <f t="shared" ref="BC130:BC193" si="91">T130/$AN130</f>
        <v>0</v>
      </c>
      <c r="BD130" s="41">
        <f t="shared" ref="BD130:BD193" si="92">U130/$AN130</f>
        <v>0.95798319327731096</v>
      </c>
      <c r="BE130" s="41">
        <f t="shared" ref="BE130:BE193" si="93">V130/$AN130</f>
        <v>4.2016806722689079E-2</v>
      </c>
      <c r="BF130" s="41">
        <f t="shared" ref="BF130:BF193" si="94">W130/$AN130</f>
        <v>0</v>
      </c>
      <c r="BG130" s="41">
        <f t="shared" ref="BG130:BG193" si="95">X130/$AN130</f>
        <v>0.66386554621848737</v>
      </c>
      <c r="BH130" s="41">
        <f t="shared" ref="BH130:BH193" si="96">Y130/$AN130</f>
        <v>0.21848739495798319</v>
      </c>
      <c r="BI130" s="41">
        <f t="shared" ref="BI130:BI193" si="97">Z130/$AN130</f>
        <v>9.2436974789915971E-2</v>
      </c>
      <c r="BJ130" s="41">
        <f t="shared" ref="BJ130:BJ193" si="98">AA130/$AN130</f>
        <v>2.5210084033613446E-2</v>
      </c>
      <c r="BK130" s="41">
        <f t="shared" ref="BK130:BK193" si="99">AB130/$AN130</f>
        <v>8.4033613445378158E-2</v>
      </c>
      <c r="BL130" s="41">
        <f t="shared" ref="BL130:BL193" si="100">AC130/$AN130</f>
        <v>0</v>
      </c>
      <c r="BM130" s="41">
        <f t="shared" ref="BM130:BM193" si="101">AD130/$AN130</f>
        <v>0.60504201680672265</v>
      </c>
      <c r="BN130" s="41">
        <f t="shared" ref="BN130:BN193" si="102">AE130/$AN130</f>
        <v>0.31092436974789917</v>
      </c>
      <c r="BO130" s="41">
        <f t="shared" ref="BO130:BO193" si="103">AF130/$AN130</f>
        <v>0.15126050420168066</v>
      </c>
      <c r="BP130" s="41">
        <f t="shared" ref="BP130:BP193" si="104">AG130/$AN130</f>
        <v>0.60504201680672265</v>
      </c>
      <c r="BQ130" s="41">
        <f t="shared" ref="BQ130:BQ193" si="105">AH130/$AN130</f>
        <v>0.20168067226890757</v>
      </c>
      <c r="BR130" s="41">
        <f t="shared" ref="BR130:BR193" si="106">AI130/$AN130</f>
        <v>1.680672268907563E-2</v>
      </c>
      <c r="BS130" s="41">
        <f t="shared" ref="BS130:BS193" si="107">AJ130/$AN130</f>
        <v>0.13445378151260504</v>
      </c>
      <c r="BT130" s="41">
        <f t="shared" ref="BT130:BT193" si="108">AK130/$AN130</f>
        <v>0.8571428571428571</v>
      </c>
      <c r="BU130" s="41">
        <f t="shared" ref="BU130:BU193" si="109">AL130/$AN130</f>
        <v>2.5210084033613446E-2</v>
      </c>
      <c r="BV130" s="41">
        <f t="shared" ref="BV130:BV193" si="110">AM130/$AN130</f>
        <v>8.4033613445378148E-3</v>
      </c>
      <c r="BW130" s="41">
        <f t="shared" ref="BW130:BW193" si="111">AN130/$AN130</f>
        <v>1</v>
      </c>
      <c r="BX130" s="41" t="str">
        <f t="shared" ref="BX130:BX193" si="112">CONCATENATE(E130,B130,C130)</f>
        <v>2010Registered psychiatric nursesManitoba</v>
      </c>
      <c r="BY130" s="51">
        <f>VLOOKUP(BX130,'%workplace'!$A$1:$F$381,6,FALSE)</f>
        <v>949</v>
      </c>
      <c r="BZ130" s="32">
        <f t="shared" ref="BZ130:BZ193" si="113">IF(AN130="†","†",AN130/BY130)</f>
        <v>0.12539515279241306</v>
      </c>
    </row>
    <row r="131" spans="1:78" s="8" customFormat="1" hidden="1" x14ac:dyDescent="0.2">
      <c r="A131" s="8" t="str">
        <f t="shared" si="76"/>
        <v>2010Registered psychiatric nursesSaskatchewanAll places of work</v>
      </c>
      <c r="B131" s="8" t="s">
        <v>8</v>
      </c>
      <c r="C131" s="8" t="s">
        <v>21</v>
      </c>
      <c r="D131" s="8" t="s">
        <v>9</v>
      </c>
      <c r="E131" s="8">
        <v>2010</v>
      </c>
      <c r="F131" s="8">
        <v>705</v>
      </c>
      <c r="G131" s="8">
        <v>132</v>
      </c>
      <c r="H131" s="8">
        <v>0</v>
      </c>
      <c r="I131" s="8">
        <v>15</v>
      </c>
      <c r="J131" s="8">
        <v>24</v>
      </c>
      <c r="K131" s="8">
        <v>83</v>
      </c>
      <c r="L131" s="8">
        <v>136</v>
      </c>
      <c r="M131" s="8">
        <v>170</v>
      </c>
      <c r="N131" s="8">
        <v>152</v>
      </c>
      <c r="O131" s="8">
        <v>129</v>
      </c>
      <c r="P131" s="8">
        <v>88</v>
      </c>
      <c r="Q131" s="8">
        <v>30</v>
      </c>
      <c r="R131" s="8">
        <v>9</v>
      </c>
      <c r="S131" s="8">
        <v>1</v>
      </c>
      <c r="T131" s="8">
        <v>0</v>
      </c>
      <c r="U131" s="8">
        <v>826</v>
      </c>
      <c r="V131" s="8">
        <v>11</v>
      </c>
      <c r="W131" s="8">
        <v>0</v>
      </c>
      <c r="X131" s="8">
        <v>614</v>
      </c>
      <c r="Y131" s="8">
        <v>152</v>
      </c>
      <c r="Z131" s="8">
        <v>70</v>
      </c>
      <c r="AA131" s="8">
        <v>1</v>
      </c>
      <c r="AB131" s="8">
        <v>108</v>
      </c>
      <c r="AC131" s="8">
        <v>8</v>
      </c>
      <c r="AD131" s="8">
        <v>92</v>
      </c>
      <c r="AE131" s="8">
        <v>629</v>
      </c>
      <c r="AF131" s="8">
        <v>46</v>
      </c>
      <c r="AG131" s="8">
        <v>758</v>
      </c>
      <c r="AH131" s="8">
        <v>26</v>
      </c>
      <c r="AI131" s="8">
        <v>2</v>
      </c>
      <c r="AJ131" s="8">
        <v>134</v>
      </c>
      <c r="AK131" s="8">
        <v>703</v>
      </c>
      <c r="AL131" s="8">
        <v>5</v>
      </c>
      <c r="AM131" s="8">
        <v>0</v>
      </c>
      <c r="AN131" s="8">
        <v>837</v>
      </c>
      <c r="AO131" s="41">
        <f t="shared" si="77"/>
        <v>0.8422939068100358</v>
      </c>
      <c r="AP131" s="41">
        <f t="shared" si="78"/>
        <v>0.15770609318996415</v>
      </c>
      <c r="AQ131" s="41">
        <f t="shared" si="79"/>
        <v>0</v>
      </c>
      <c r="AR131" s="41">
        <f t="shared" si="80"/>
        <v>1.7921146953405017E-2</v>
      </c>
      <c r="AS131" s="41">
        <f t="shared" si="81"/>
        <v>2.8673835125448029E-2</v>
      </c>
      <c r="AT131" s="41">
        <f t="shared" si="82"/>
        <v>9.9163679808841096E-2</v>
      </c>
      <c r="AU131" s="41">
        <f t="shared" si="83"/>
        <v>0.16248506571087215</v>
      </c>
      <c r="AV131" s="41">
        <f t="shared" si="84"/>
        <v>0.2031063321385902</v>
      </c>
      <c r="AW131" s="41">
        <f t="shared" si="85"/>
        <v>0.18160095579450419</v>
      </c>
      <c r="AX131" s="41">
        <f t="shared" si="86"/>
        <v>0.15412186379928317</v>
      </c>
      <c r="AY131" s="41">
        <f t="shared" si="87"/>
        <v>0.10513739545997611</v>
      </c>
      <c r="AZ131" s="41">
        <f t="shared" si="88"/>
        <v>3.5842293906810034E-2</v>
      </c>
      <c r="BA131" s="41">
        <f t="shared" si="89"/>
        <v>1.0752688172043012E-2</v>
      </c>
      <c r="BB131" s="41">
        <f t="shared" si="90"/>
        <v>1.1947431302270011E-3</v>
      </c>
      <c r="BC131" s="41">
        <f t="shared" si="91"/>
        <v>0</v>
      </c>
      <c r="BD131" s="41">
        <f t="shared" si="92"/>
        <v>0.98685782556750301</v>
      </c>
      <c r="BE131" s="41">
        <f t="shared" si="93"/>
        <v>1.3142174432497013E-2</v>
      </c>
      <c r="BF131" s="41">
        <f t="shared" si="94"/>
        <v>0</v>
      </c>
      <c r="BG131" s="41">
        <f t="shared" si="95"/>
        <v>0.73357228195937874</v>
      </c>
      <c r="BH131" s="41">
        <f t="shared" si="96"/>
        <v>0.18160095579450419</v>
      </c>
      <c r="BI131" s="41">
        <f t="shared" si="97"/>
        <v>8.3632019115890077E-2</v>
      </c>
      <c r="BJ131" s="41">
        <f t="shared" si="98"/>
        <v>1.1947431302270011E-3</v>
      </c>
      <c r="BK131" s="41">
        <f t="shared" si="99"/>
        <v>0.12903225806451613</v>
      </c>
      <c r="BL131" s="41">
        <f t="shared" si="100"/>
        <v>9.557945041816009E-3</v>
      </c>
      <c r="BM131" s="41">
        <f t="shared" si="101"/>
        <v>0.10991636798088411</v>
      </c>
      <c r="BN131" s="41">
        <f t="shared" si="102"/>
        <v>0.7514934289127837</v>
      </c>
      <c r="BO131" s="41">
        <f t="shared" si="103"/>
        <v>5.4958183990442055E-2</v>
      </c>
      <c r="BP131" s="41">
        <f t="shared" si="104"/>
        <v>0.90561529271206687</v>
      </c>
      <c r="BQ131" s="41">
        <f t="shared" si="105"/>
        <v>3.106332138590203E-2</v>
      </c>
      <c r="BR131" s="41">
        <f t="shared" si="106"/>
        <v>2.3894862604540022E-3</v>
      </c>
      <c r="BS131" s="41">
        <f t="shared" si="107"/>
        <v>0.16009557945041816</v>
      </c>
      <c r="BT131" s="41">
        <f t="shared" si="108"/>
        <v>0.83990442054958181</v>
      </c>
      <c r="BU131" s="41">
        <f t="shared" si="109"/>
        <v>5.9737156511350063E-3</v>
      </c>
      <c r="BV131" s="41">
        <f t="shared" si="110"/>
        <v>0</v>
      </c>
      <c r="BW131" s="41">
        <f t="shared" si="111"/>
        <v>1</v>
      </c>
      <c r="BX131" s="41" t="str">
        <f t="shared" si="112"/>
        <v>2010Registered psychiatric nursesSaskatchewan</v>
      </c>
      <c r="BY131" s="51">
        <f>VLOOKUP(BX131,'%workplace'!$A$1:$F$381,6,FALSE)</f>
        <v>837</v>
      </c>
      <c r="BZ131" s="32">
        <f t="shared" si="113"/>
        <v>1</v>
      </c>
    </row>
    <row r="132" spans="1:78" s="8" customFormat="1" hidden="1" x14ac:dyDescent="0.2">
      <c r="A132" s="8" t="str">
        <f t="shared" si="76"/>
        <v>2010Registered psychiatric nursesSaskatchewanCommunity health</v>
      </c>
      <c r="B132" s="8" t="s">
        <v>8</v>
      </c>
      <c r="C132" s="8" t="s">
        <v>21</v>
      </c>
      <c r="D132" s="8" t="s">
        <v>11</v>
      </c>
      <c r="E132" s="8">
        <v>2010</v>
      </c>
      <c r="F132" s="8">
        <v>164</v>
      </c>
      <c r="G132" s="8">
        <v>36</v>
      </c>
      <c r="H132" s="8">
        <v>0</v>
      </c>
      <c r="I132" s="8">
        <v>3</v>
      </c>
      <c r="J132" s="8">
        <v>4</v>
      </c>
      <c r="K132" s="8">
        <v>23</v>
      </c>
      <c r="L132" s="8">
        <v>32</v>
      </c>
      <c r="M132" s="8">
        <v>36</v>
      </c>
      <c r="N132" s="8">
        <v>40</v>
      </c>
      <c r="O132" s="8">
        <v>31</v>
      </c>
      <c r="P132" s="8">
        <v>20</v>
      </c>
      <c r="Q132" s="8">
        <v>9</v>
      </c>
      <c r="R132" s="8">
        <v>2</v>
      </c>
      <c r="S132" s="8">
        <v>0</v>
      </c>
      <c r="T132" s="8">
        <v>0</v>
      </c>
      <c r="U132" s="8">
        <v>199</v>
      </c>
      <c r="V132" s="8">
        <v>1</v>
      </c>
      <c r="W132" s="8">
        <v>0</v>
      </c>
      <c r="X132" s="8">
        <v>151</v>
      </c>
      <c r="Y132" s="8">
        <v>37</v>
      </c>
      <c r="Z132" s="8">
        <v>12</v>
      </c>
      <c r="AA132" s="8">
        <v>0</v>
      </c>
      <c r="AB132" s="8">
        <v>20</v>
      </c>
      <c r="AC132" s="8">
        <v>2</v>
      </c>
      <c r="AD132" s="8">
        <v>18</v>
      </c>
      <c r="AE132" s="8">
        <v>160</v>
      </c>
      <c r="AF132" s="8">
        <v>6</v>
      </c>
      <c r="AG132" s="8">
        <v>191</v>
      </c>
      <c r="AH132" s="8">
        <v>3</v>
      </c>
      <c r="AI132" s="8">
        <v>0</v>
      </c>
      <c r="AJ132" s="8">
        <v>44</v>
      </c>
      <c r="AK132" s="8">
        <v>156</v>
      </c>
      <c r="AL132" s="8">
        <v>0</v>
      </c>
      <c r="AM132" s="8">
        <v>0</v>
      </c>
      <c r="AN132" s="8">
        <v>200</v>
      </c>
      <c r="AO132" s="41">
        <f t="shared" si="77"/>
        <v>0.82</v>
      </c>
      <c r="AP132" s="41">
        <f t="shared" si="78"/>
        <v>0.18</v>
      </c>
      <c r="AQ132" s="41">
        <f t="shared" si="79"/>
        <v>0</v>
      </c>
      <c r="AR132" s="41">
        <f t="shared" si="80"/>
        <v>1.4999999999999999E-2</v>
      </c>
      <c r="AS132" s="41">
        <f t="shared" si="81"/>
        <v>0.02</v>
      </c>
      <c r="AT132" s="41">
        <f t="shared" si="82"/>
        <v>0.115</v>
      </c>
      <c r="AU132" s="41">
        <f t="shared" si="83"/>
        <v>0.16</v>
      </c>
      <c r="AV132" s="41">
        <f t="shared" si="84"/>
        <v>0.18</v>
      </c>
      <c r="AW132" s="41">
        <f t="shared" si="85"/>
        <v>0.2</v>
      </c>
      <c r="AX132" s="41">
        <f t="shared" si="86"/>
        <v>0.155</v>
      </c>
      <c r="AY132" s="41">
        <f t="shared" si="87"/>
        <v>0.1</v>
      </c>
      <c r="AZ132" s="41">
        <f t="shared" si="88"/>
        <v>4.4999999999999998E-2</v>
      </c>
      <c r="BA132" s="41">
        <f t="shared" si="89"/>
        <v>0.01</v>
      </c>
      <c r="BB132" s="41">
        <f t="shared" si="90"/>
        <v>0</v>
      </c>
      <c r="BC132" s="41">
        <f t="shared" si="91"/>
        <v>0</v>
      </c>
      <c r="BD132" s="41">
        <f t="shared" si="92"/>
        <v>0.995</v>
      </c>
      <c r="BE132" s="41">
        <f t="shared" si="93"/>
        <v>5.0000000000000001E-3</v>
      </c>
      <c r="BF132" s="41">
        <f t="shared" si="94"/>
        <v>0</v>
      </c>
      <c r="BG132" s="41">
        <f t="shared" si="95"/>
        <v>0.755</v>
      </c>
      <c r="BH132" s="41">
        <f t="shared" si="96"/>
        <v>0.185</v>
      </c>
      <c r="BI132" s="41">
        <f t="shared" si="97"/>
        <v>0.06</v>
      </c>
      <c r="BJ132" s="41">
        <f t="shared" si="98"/>
        <v>0</v>
      </c>
      <c r="BK132" s="41">
        <f t="shared" si="99"/>
        <v>0.1</v>
      </c>
      <c r="BL132" s="41">
        <f t="shared" si="100"/>
        <v>0.01</v>
      </c>
      <c r="BM132" s="41">
        <f t="shared" si="101"/>
        <v>0.09</v>
      </c>
      <c r="BN132" s="41">
        <f t="shared" si="102"/>
        <v>0.8</v>
      </c>
      <c r="BO132" s="41">
        <f t="shared" si="103"/>
        <v>0.03</v>
      </c>
      <c r="BP132" s="41">
        <f t="shared" si="104"/>
        <v>0.95499999999999996</v>
      </c>
      <c r="BQ132" s="41">
        <f t="shared" si="105"/>
        <v>1.4999999999999999E-2</v>
      </c>
      <c r="BR132" s="41">
        <f t="shared" si="106"/>
        <v>0</v>
      </c>
      <c r="BS132" s="41">
        <f t="shared" si="107"/>
        <v>0.22</v>
      </c>
      <c r="BT132" s="41">
        <f t="shared" si="108"/>
        <v>0.78</v>
      </c>
      <c r="BU132" s="41">
        <f t="shared" si="109"/>
        <v>0</v>
      </c>
      <c r="BV132" s="41">
        <f t="shared" si="110"/>
        <v>0</v>
      </c>
      <c r="BW132" s="41">
        <f t="shared" si="111"/>
        <v>1</v>
      </c>
      <c r="BX132" s="41" t="str">
        <f t="shared" si="112"/>
        <v>2010Registered psychiatric nursesSaskatchewan</v>
      </c>
      <c r="BY132" s="51">
        <f>VLOOKUP(BX132,'%workplace'!$A$1:$F$381,6,FALSE)</f>
        <v>837</v>
      </c>
      <c r="BZ132" s="32">
        <f t="shared" si="113"/>
        <v>0.23894862604540024</v>
      </c>
    </row>
    <row r="133" spans="1:78" s="8" customFormat="1" hidden="1" x14ac:dyDescent="0.2">
      <c r="A133" s="8" t="str">
        <f t="shared" si="76"/>
        <v>2010Registered psychiatric nursesSaskatchewanNursing home/long-term care</v>
      </c>
      <c r="B133" s="8" t="s">
        <v>8</v>
      </c>
      <c r="C133" s="8" t="s">
        <v>21</v>
      </c>
      <c r="D133" s="8" t="s">
        <v>12</v>
      </c>
      <c r="E133" s="8">
        <v>2010</v>
      </c>
      <c r="F133" s="8">
        <v>263</v>
      </c>
      <c r="G133" s="8">
        <v>37</v>
      </c>
      <c r="H133" s="8">
        <v>0</v>
      </c>
      <c r="I133" s="8">
        <v>5</v>
      </c>
      <c r="J133" s="8">
        <v>5</v>
      </c>
      <c r="K133" s="8">
        <v>22</v>
      </c>
      <c r="L133" s="8">
        <v>46</v>
      </c>
      <c r="M133" s="8">
        <v>64</v>
      </c>
      <c r="N133" s="8">
        <v>59</v>
      </c>
      <c r="O133" s="8">
        <v>47</v>
      </c>
      <c r="P133" s="8">
        <v>35</v>
      </c>
      <c r="Q133" s="8">
        <v>12</v>
      </c>
      <c r="R133" s="8">
        <v>5</v>
      </c>
      <c r="S133" s="8">
        <v>0</v>
      </c>
      <c r="T133" s="8">
        <v>0</v>
      </c>
      <c r="U133" s="8">
        <v>295</v>
      </c>
      <c r="V133" s="8">
        <v>5</v>
      </c>
      <c r="W133" s="8">
        <v>0</v>
      </c>
      <c r="X133" s="8">
        <v>207</v>
      </c>
      <c r="Y133" s="8">
        <v>64</v>
      </c>
      <c r="Z133" s="8">
        <v>29</v>
      </c>
      <c r="AA133" s="8">
        <v>0</v>
      </c>
      <c r="AB133" s="8">
        <v>42</v>
      </c>
      <c r="AC133" s="8">
        <v>2</v>
      </c>
      <c r="AD133" s="8">
        <v>15</v>
      </c>
      <c r="AE133" s="8">
        <v>241</v>
      </c>
      <c r="AF133" s="8">
        <v>9</v>
      </c>
      <c r="AG133" s="8">
        <v>289</v>
      </c>
      <c r="AH133" s="8">
        <v>1</v>
      </c>
      <c r="AI133" s="8">
        <v>0</v>
      </c>
      <c r="AJ133" s="8">
        <v>73</v>
      </c>
      <c r="AK133" s="8">
        <v>227</v>
      </c>
      <c r="AL133" s="8">
        <v>1</v>
      </c>
      <c r="AM133" s="8">
        <v>0</v>
      </c>
      <c r="AN133" s="8">
        <v>300</v>
      </c>
      <c r="AO133" s="41">
        <f t="shared" si="77"/>
        <v>0.87666666666666671</v>
      </c>
      <c r="AP133" s="41">
        <f t="shared" si="78"/>
        <v>0.12333333333333334</v>
      </c>
      <c r="AQ133" s="41">
        <f t="shared" si="79"/>
        <v>0</v>
      </c>
      <c r="AR133" s="41">
        <f t="shared" si="80"/>
        <v>1.6666666666666666E-2</v>
      </c>
      <c r="AS133" s="41">
        <f t="shared" si="81"/>
        <v>1.6666666666666666E-2</v>
      </c>
      <c r="AT133" s="41">
        <f t="shared" si="82"/>
        <v>7.3333333333333334E-2</v>
      </c>
      <c r="AU133" s="41">
        <f t="shared" si="83"/>
        <v>0.15333333333333332</v>
      </c>
      <c r="AV133" s="41">
        <f t="shared" si="84"/>
        <v>0.21333333333333335</v>
      </c>
      <c r="AW133" s="41">
        <f t="shared" si="85"/>
        <v>0.19666666666666666</v>
      </c>
      <c r="AX133" s="41">
        <f t="shared" si="86"/>
        <v>0.15666666666666668</v>
      </c>
      <c r="AY133" s="41">
        <f t="shared" si="87"/>
        <v>0.11666666666666667</v>
      </c>
      <c r="AZ133" s="41">
        <f t="shared" si="88"/>
        <v>0.04</v>
      </c>
      <c r="BA133" s="41">
        <f t="shared" si="89"/>
        <v>1.6666666666666666E-2</v>
      </c>
      <c r="BB133" s="41">
        <f t="shared" si="90"/>
        <v>0</v>
      </c>
      <c r="BC133" s="41">
        <f t="shared" si="91"/>
        <v>0</v>
      </c>
      <c r="BD133" s="41">
        <f t="shared" si="92"/>
        <v>0.98333333333333328</v>
      </c>
      <c r="BE133" s="41">
        <f t="shared" si="93"/>
        <v>1.6666666666666666E-2</v>
      </c>
      <c r="BF133" s="41">
        <f t="shared" si="94"/>
        <v>0</v>
      </c>
      <c r="BG133" s="41">
        <f t="shared" si="95"/>
        <v>0.69</v>
      </c>
      <c r="BH133" s="41">
        <f t="shared" si="96"/>
        <v>0.21333333333333335</v>
      </c>
      <c r="BI133" s="41">
        <f t="shared" si="97"/>
        <v>9.6666666666666665E-2</v>
      </c>
      <c r="BJ133" s="41">
        <f t="shared" si="98"/>
        <v>0</v>
      </c>
      <c r="BK133" s="41">
        <f t="shared" si="99"/>
        <v>0.14000000000000001</v>
      </c>
      <c r="BL133" s="41">
        <f t="shared" si="100"/>
        <v>6.6666666666666671E-3</v>
      </c>
      <c r="BM133" s="41">
        <f t="shared" si="101"/>
        <v>0.05</v>
      </c>
      <c r="BN133" s="41">
        <f t="shared" si="102"/>
        <v>0.80333333333333334</v>
      </c>
      <c r="BO133" s="41">
        <f t="shared" si="103"/>
        <v>0.03</v>
      </c>
      <c r="BP133" s="41">
        <f t="shared" si="104"/>
        <v>0.96333333333333337</v>
      </c>
      <c r="BQ133" s="41">
        <f t="shared" si="105"/>
        <v>3.3333333333333335E-3</v>
      </c>
      <c r="BR133" s="41">
        <f t="shared" si="106"/>
        <v>0</v>
      </c>
      <c r="BS133" s="41">
        <f t="shared" si="107"/>
        <v>0.24333333333333335</v>
      </c>
      <c r="BT133" s="41">
        <f t="shared" si="108"/>
        <v>0.75666666666666671</v>
      </c>
      <c r="BU133" s="41">
        <f t="shared" si="109"/>
        <v>3.3333333333333335E-3</v>
      </c>
      <c r="BV133" s="41">
        <f t="shared" si="110"/>
        <v>0</v>
      </c>
      <c r="BW133" s="41">
        <f t="shared" si="111"/>
        <v>1</v>
      </c>
      <c r="BX133" s="41" t="str">
        <f t="shared" si="112"/>
        <v>2010Registered psychiatric nursesSaskatchewan</v>
      </c>
      <c r="BY133" s="51">
        <f>VLOOKUP(BX133,'%workplace'!$A$1:$F$381,6,FALSE)</f>
        <v>837</v>
      </c>
      <c r="BZ133" s="32">
        <f t="shared" si="113"/>
        <v>0.35842293906810035</v>
      </c>
    </row>
    <row r="134" spans="1:78" s="8" customFormat="1" hidden="1" x14ac:dyDescent="0.2">
      <c r="A134" s="8" t="str">
        <f t="shared" si="76"/>
        <v>2010Registered psychiatric nursesSaskatchewanHospital</v>
      </c>
      <c r="B134" s="8" t="s">
        <v>8</v>
      </c>
      <c r="C134" s="8" t="s">
        <v>21</v>
      </c>
      <c r="D134" s="8" t="s">
        <v>10</v>
      </c>
      <c r="E134" s="8">
        <v>2010</v>
      </c>
      <c r="F134" s="8">
        <v>170</v>
      </c>
      <c r="G134" s="8">
        <v>35</v>
      </c>
      <c r="H134" s="8">
        <v>0</v>
      </c>
      <c r="I134" s="8">
        <v>5</v>
      </c>
      <c r="J134" s="8">
        <v>11</v>
      </c>
      <c r="K134" s="8">
        <v>26</v>
      </c>
      <c r="L134" s="8">
        <v>39</v>
      </c>
      <c r="M134" s="8">
        <v>37</v>
      </c>
      <c r="N134" s="8">
        <v>33</v>
      </c>
      <c r="O134" s="8">
        <v>27</v>
      </c>
      <c r="P134" s="8">
        <v>19</v>
      </c>
      <c r="Q134" s="8">
        <v>6</v>
      </c>
      <c r="R134" s="8">
        <v>1</v>
      </c>
      <c r="S134" s="8">
        <v>1</v>
      </c>
      <c r="T134" s="8">
        <v>0</v>
      </c>
      <c r="U134" s="8">
        <v>202</v>
      </c>
      <c r="V134" s="8">
        <v>3</v>
      </c>
      <c r="W134" s="8">
        <v>0</v>
      </c>
      <c r="X134" s="8">
        <v>153</v>
      </c>
      <c r="Y134" s="8">
        <v>32</v>
      </c>
      <c r="Z134" s="8">
        <v>20</v>
      </c>
      <c r="AA134" s="8">
        <v>0</v>
      </c>
      <c r="AB134" s="8">
        <v>15</v>
      </c>
      <c r="AC134" s="8">
        <v>0</v>
      </c>
      <c r="AD134" s="8">
        <v>11</v>
      </c>
      <c r="AE134" s="8">
        <v>179</v>
      </c>
      <c r="AF134" s="8">
        <v>8</v>
      </c>
      <c r="AG134" s="8">
        <v>197</v>
      </c>
      <c r="AH134" s="8">
        <v>0</v>
      </c>
      <c r="AI134" s="8">
        <v>0</v>
      </c>
      <c r="AJ134" s="8">
        <v>8</v>
      </c>
      <c r="AK134" s="8">
        <v>197</v>
      </c>
      <c r="AL134" s="8">
        <v>0</v>
      </c>
      <c r="AM134" s="8">
        <v>0</v>
      </c>
      <c r="AN134" s="8">
        <v>205</v>
      </c>
      <c r="AO134" s="41">
        <f t="shared" si="77"/>
        <v>0.82926829268292679</v>
      </c>
      <c r="AP134" s="41">
        <f t="shared" si="78"/>
        <v>0.17073170731707318</v>
      </c>
      <c r="AQ134" s="41">
        <f t="shared" si="79"/>
        <v>0</v>
      </c>
      <c r="AR134" s="41">
        <f t="shared" si="80"/>
        <v>2.4390243902439025E-2</v>
      </c>
      <c r="AS134" s="41">
        <f t="shared" si="81"/>
        <v>5.3658536585365853E-2</v>
      </c>
      <c r="AT134" s="41">
        <f t="shared" si="82"/>
        <v>0.12682926829268293</v>
      </c>
      <c r="AU134" s="41">
        <f t="shared" si="83"/>
        <v>0.19024390243902439</v>
      </c>
      <c r="AV134" s="41">
        <f t="shared" si="84"/>
        <v>0.18048780487804877</v>
      </c>
      <c r="AW134" s="41">
        <f t="shared" si="85"/>
        <v>0.16097560975609757</v>
      </c>
      <c r="AX134" s="41">
        <f t="shared" si="86"/>
        <v>0.13170731707317074</v>
      </c>
      <c r="AY134" s="41">
        <f t="shared" si="87"/>
        <v>9.2682926829268292E-2</v>
      </c>
      <c r="AZ134" s="41">
        <f t="shared" si="88"/>
        <v>2.9268292682926831E-2</v>
      </c>
      <c r="BA134" s="41">
        <f t="shared" si="89"/>
        <v>4.8780487804878049E-3</v>
      </c>
      <c r="BB134" s="41">
        <f t="shared" si="90"/>
        <v>4.8780487804878049E-3</v>
      </c>
      <c r="BC134" s="41">
        <f t="shared" si="91"/>
        <v>0</v>
      </c>
      <c r="BD134" s="41">
        <f t="shared" si="92"/>
        <v>0.98536585365853657</v>
      </c>
      <c r="BE134" s="41">
        <f t="shared" si="93"/>
        <v>1.4634146341463415E-2</v>
      </c>
      <c r="BF134" s="41">
        <f t="shared" si="94"/>
        <v>0</v>
      </c>
      <c r="BG134" s="41">
        <f t="shared" si="95"/>
        <v>0.74634146341463414</v>
      </c>
      <c r="BH134" s="41">
        <f t="shared" si="96"/>
        <v>0.15609756097560976</v>
      </c>
      <c r="BI134" s="41">
        <f t="shared" si="97"/>
        <v>9.7560975609756101E-2</v>
      </c>
      <c r="BJ134" s="41">
        <f t="shared" si="98"/>
        <v>0</v>
      </c>
      <c r="BK134" s="41">
        <f t="shared" si="99"/>
        <v>7.3170731707317069E-2</v>
      </c>
      <c r="BL134" s="41">
        <f t="shared" si="100"/>
        <v>0</v>
      </c>
      <c r="BM134" s="41">
        <f t="shared" si="101"/>
        <v>5.3658536585365853E-2</v>
      </c>
      <c r="BN134" s="41">
        <f t="shared" si="102"/>
        <v>0.87317073170731707</v>
      </c>
      <c r="BO134" s="41">
        <f t="shared" si="103"/>
        <v>3.9024390243902439E-2</v>
      </c>
      <c r="BP134" s="41">
        <f t="shared" si="104"/>
        <v>0.96097560975609753</v>
      </c>
      <c r="BQ134" s="41">
        <f t="shared" si="105"/>
        <v>0</v>
      </c>
      <c r="BR134" s="41">
        <f t="shared" si="106"/>
        <v>0</v>
      </c>
      <c r="BS134" s="41">
        <f t="shared" si="107"/>
        <v>3.9024390243902439E-2</v>
      </c>
      <c r="BT134" s="41">
        <f t="shared" si="108"/>
        <v>0.96097560975609753</v>
      </c>
      <c r="BU134" s="41">
        <f t="shared" si="109"/>
        <v>0</v>
      </c>
      <c r="BV134" s="41">
        <f t="shared" si="110"/>
        <v>0</v>
      </c>
      <c r="BW134" s="41">
        <f t="shared" si="111"/>
        <v>1</v>
      </c>
      <c r="BX134" s="41" t="str">
        <f t="shared" si="112"/>
        <v>2010Registered psychiatric nursesSaskatchewan</v>
      </c>
      <c r="BY134" s="51">
        <f>VLOOKUP(BX134,'%workplace'!$A$1:$F$381,6,FALSE)</f>
        <v>837</v>
      </c>
      <c r="BZ134" s="32">
        <f t="shared" si="113"/>
        <v>0.24492234169653523</v>
      </c>
    </row>
    <row r="135" spans="1:78" s="8" customFormat="1" hidden="1" x14ac:dyDescent="0.2">
      <c r="A135" s="8" t="str">
        <f t="shared" si="76"/>
        <v>2010Registered psychiatric nursesSaskatchewanOther places of work</v>
      </c>
      <c r="B135" s="8" t="s">
        <v>8</v>
      </c>
      <c r="C135" s="8" t="s">
        <v>21</v>
      </c>
      <c r="D135" s="8" t="s">
        <v>13</v>
      </c>
      <c r="E135" s="8">
        <v>2010</v>
      </c>
      <c r="F135" s="8">
        <v>104</v>
      </c>
      <c r="G135" s="8">
        <v>24</v>
      </c>
      <c r="H135" s="8">
        <v>0</v>
      </c>
      <c r="I135" s="8">
        <v>0</v>
      </c>
      <c r="J135" s="8">
        <v>4</v>
      </c>
      <c r="K135" s="8">
        <v>11</v>
      </c>
      <c r="L135" s="8">
        <v>19</v>
      </c>
      <c r="M135" s="8">
        <v>32</v>
      </c>
      <c r="N135" s="8">
        <v>20</v>
      </c>
      <c r="O135" s="8">
        <v>24</v>
      </c>
      <c r="P135" s="8">
        <v>14</v>
      </c>
      <c r="Q135" s="8">
        <v>3</v>
      </c>
      <c r="R135" s="8">
        <v>1</v>
      </c>
      <c r="S135" s="8">
        <v>0</v>
      </c>
      <c r="T135" s="8">
        <v>0</v>
      </c>
      <c r="U135" s="8">
        <v>126</v>
      </c>
      <c r="V135" s="8">
        <v>2</v>
      </c>
      <c r="W135" s="8">
        <v>0</v>
      </c>
      <c r="X135" s="8">
        <v>100</v>
      </c>
      <c r="Y135" s="8">
        <v>19</v>
      </c>
      <c r="Z135" s="8">
        <v>9</v>
      </c>
      <c r="AA135" s="8">
        <v>0</v>
      </c>
      <c r="AB135" s="8">
        <v>31</v>
      </c>
      <c r="AC135" s="8">
        <v>0</v>
      </c>
      <c r="AD135" s="8">
        <v>48</v>
      </c>
      <c r="AE135" s="8">
        <v>49</v>
      </c>
      <c r="AF135" s="8">
        <v>23</v>
      </c>
      <c r="AG135" s="8">
        <v>81</v>
      </c>
      <c r="AH135" s="8">
        <v>22</v>
      </c>
      <c r="AI135" s="8">
        <v>2</v>
      </c>
      <c r="AJ135" s="8">
        <v>8</v>
      </c>
      <c r="AK135" s="8">
        <v>120</v>
      </c>
      <c r="AL135" s="8">
        <v>0</v>
      </c>
      <c r="AM135" s="8">
        <v>0</v>
      </c>
      <c r="AN135" s="8">
        <v>128</v>
      </c>
      <c r="AO135" s="41">
        <f t="shared" si="77"/>
        <v>0.8125</v>
      </c>
      <c r="AP135" s="41">
        <f t="shared" si="78"/>
        <v>0.1875</v>
      </c>
      <c r="AQ135" s="41">
        <f t="shared" si="79"/>
        <v>0</v>
      </c>
      <c r="AR135" s="41">
        <f t="shared" si="80"/>
        <v>0</v>
      </c>
      <c r="AS135" s="41">
        <f t="shared" si="81"/>
        <v>3.125E-2</v>
      </c>
      <c r="AT135" s="41">
        <f t="shared" si="82"/>
        <v>8.59375E-2</v>
      </c>
      <c r="AU135" s="41">
        <f t="shared" si="83"/>
        <v>0.1484375</v>
      </c>
      <c r="AV135" s="41">
        <f t="shared" si="84"/>
        <v>0.25</v>
      </c>
      <c r="AW135" s="41">
        <f t="shared" si="85"/>
        <v>0.15625</v>
      </c>
      <c r="AX135" s="41">
        <f t="shared" si="86"/>
        <v>0.1875</v>
      </c>
      <c r="AY135" s="41">
        <f t="shared" si="87"/>
        <v>0.109375</v>
      </c>
      <c r="AZ135" s="41">
        <f t="shared" si="88"/>
        <v>2.34375E-2</v>
      </c>
      <c r="BA135" s="41">
        <f t="shared" si="89"/>
        <v>7.8125E-3</v>
      </c>
      <c r="BB135" s="41">
        <f t="shared" si="90"/>
        <v>0</v>
      </c>
      <c r="BC135" s="41">
        <f t="shared" si="91"/>
        <v>0</v>
      </c>
      <c r="BD135" s="41">
        <f t="shared" si="92"/>
        <v>0.984375</v>
      </c>
      <c r="BE135" s="41">
        <f t="shared" si="93"/>
        <v>1.5625E-2</v>
      </c>
      <c r="BF135" s="41">
        <f t="shared" si="94"/>
        <v>0</v>
      </c>
      <c r="BG135" s="41">
        <f t="shared" si="95"/>
        <v>0.78125</v>
      </c>
      <c r="BH135" s="41">
        <f t="shared" si="96"/>
        <v>0.1484375</v>
      </c>
      <c r="BI135" s="41">
        <f t="shared" si="97"/>
        <v>7.03125E-2</v>
      </c>
      <c r="BJ135" s="41">
        <f t="shared" si="98"/>
        <v>0</v>
      </c>
      <c r="BK135" s="41">
        <f t="shared" si="99"/>
        <v>0.2421875</v>
      </c>
      <c r="BL135" s="41">
        <f t="shared" si="100"/>
        <v>0</v>
      </c>
      <c r="BM135" s="41">
        <f t="shared" si="101"/>
        <v>0.375</v>
      </c>
      <c r="BN135" s="41">
        <f t="shared" si="102"/>
        <v>0.3828125</v>
      </c>
      <c r="BO135" s="41">
        <f t="shared" si="103"/>
        <v>0.1796875</v>
      </c>
      <c r="BP135" s="41">
        <f t="shared" si="104"/>
        <v>0.6328125</v>
      </c>
      <c r="BQ135" s="41">
        <f t="shared" si="105"/>
        <v>0.171875</v>
      </c>
      <c r="BR135" s="41">
        <f t="shared" si="106"/>
        <v>1.5625E-2</v>
      </c>
      <c r="BS135" s="41">
        <f t="shared" si="107"/>
        <v>6.25E-2</v>
      </c>
      <c r="BT135" s="41">
        <f t="shared" si="108"/>
        <v>0.9375</v>
      </c>
      <c r="BU135" s="41">
        <f t="shared" si="109"/>
        <v>0</v>
      </c>
      <c r="BV135" s="41">
        <f t="shared" si="110"/>
        <v>0</v>
      </c>
      <c r="BW135" s="41">
        <f t="shared" si="111"/>
        <v>1</v>
      </c>
      <c r="BX135" s="41" t="str">
        <f t="shared" si="112"/>
        <v>2010Registered psychiatric nursesSaskatchewan</v>
      </c>
      <c r="BY135" s="51">
        <f>VLOOKUP(BX135,'%workplace'!$A$1:$F$381,6,FALSE)</f>
        <v>837</v>
      </c>
      <c r="BZ135" s="32">
        <f t="shared" si="113"/>
        <v>0.15292712066905614</v>
      </c>
    </row>
    <row r="136" spans="1:78" s="8" customFormat="1" hidden="1" x14ac:dyDescent="0.2">
      <c r="A136" s="8" t="str">
        <f t="shared" si="76"/>
        <v>2010Registered psychiatric nursesSaskatchewanUnknown places of work</v>
      </c>
      <c r="B136" s="8" t="s">
        <v>8</v>
      </c>
      <c r="C136" s="8" t="s">
        <v>21</v>
      </c>
      <c r="D136" s="8" t="s">
        <v>49</v>
      </c>
      <c r="E136" s="8">
        <v>2010</v>
      </c>
      <c r="F136" s="8">
        <v>4</v>
      </c>
      <c r="G136" s="8">
        <v>0</v>
      </c>
      <c r="H136" s="8">
        <v>0</v>
      </c>
      <c r="I136" s="8">
        <v>2</v>
      </c>
      <c r="J136" s="8">
        <v>0</v>
      </c>
      <c r="K136" s="8">
        <v>1</v>
      </c>
      <c r="L136" s="8">
        <v>0</v>
      </c>
      <c r="M136" s="8">
        <v>1</v>
      </c>
      <c r="N136" s="8">
        <v>0</v>
      </c>
      <c r="O136" s="8">
        <v>0</v>
      </c>
      <c r="P136" s="8">
        <v>0</v>
      </c>
      <c r="Q136" s="8">
        <v>0</v>
      </c>
      <c r="R136" s="8">
        <v>0</v>
      </c>
      <c r="S136" s="8">
        <v>0</v>
      </c>
      <c r="T136" s="8">
        <v>0</v>
      </c>
      <c r="U136" s="8">
        <v>4</v>
      </c>
      <c r="V136" s="8">
        <v>0</v>
      </c>
      <c r="W136" s="8">
        <v>0</v>
      </c>
      <c r="X136" s="8">
        <v>3</v>
      </c>
      <c r="Y136" s="8">
        <v>0</v>
      </c>
      <c r="Z136" s="8">
        <v>0</v>
      </c>
      <c r="AA136" s="8">
        <v>1</v>
      </c>
      <c r="AB136" s="8">
        <v>0</v>
      </c>
      <c r="AC136" s="8">
        <v>4</v>
      </c>
      <c r="AD136" s="8">
        <v>0</v>
      </c>
      <c r="AE136" s="8">
        <v>0</v>
      </c>
      <c r="AF136" s="8">
        <v>0</v>
      </c>
      <c r="AG136" s="8">
        <v>0</v>
      </c>
      <c r="AH136" s="8">
        <v>0</v>
      </c>
      <c r="AI136" s="8">
        <v>0</v>
      </c>
      <c r="AJ136" s="8">
        <v>1</v>
      </c>
      <c r="AK136" s="8">
        <v>3</v>
      </c>
      <c r="AL136" s="8">
        <v>4</v>
      </c>
      <c r="AM136" s="8">
        <v>0</v>
      </c>
      <c r="AN136" s="8">
        <v>4</v>
      </c>
      <c r="AO136" s="41">
        <f t="shared" si="77"/>
        <v>1</v>
      </c>
      <c r="AP136" s="41">
        <f t="shared" si="78"/>
        <v>0</v>
      </c>
      <c r="AQ136" s="41">
        <f t="shared" si="79"/>
        <v>0</v>
      </c>
      <c r="AR136" s="41">
        <f t="shared" si="80"/>
        <v>0.5</v>
      </c>
      <c r="AS136" s="41">
        <f t="shared" si="81"/>
        <v>0</v>
      </c>
      <c r="AT136" s="41">
        <f t="shared" si="82"/>
        <v>0.25</v>
      </c>
      <c r="AU136" s="41">
        <f t="shared" si="83"/>
        <v>0</v>
      </c>
      <c r="AV136" s="41">
        <f t="shared" si="84"/>
        <v>0.25</v>
      </c>
      <c r="AW136" s="41">
        <f t="shared" si="85"/>
        <v>0</v>
      </c>
      <c r="AX136" s="41">
        <f t="shared" si="86"/>
        <v>0</v>
      </c>
      <c r="AY136" s="41">
        <f t="shared" si="87"/>
        <v>0</v>
      </c>
      <c r="AZ136" s="41">
        <f t="shared" si="88"/>
        <v>0</v>
      </c>
      <c r="BA136" s="41">
        <f t="shared" si="89"/>
        <v>0</v>
      </c>
      <c r="BB136" s="41">
        <f t="shared" si="90"/>
        <v>0</v>
      </c>
      <c r="BC136" s="41">
        <f t="shared" si="91"/>
        <v>0</v>
      </c>
      <c r="BD136" s="41">
        <f t="shared" si="92"/>
        <v>1</v>
      </c>
      <c r="BE136" s="41">
        <f t="shared" si="93"/>
        <v>0</v>
      </c>
      <c r="BF136" s="41">
        <f t="shared" si="94"/>
        <v>0</v>
      </c>
      <c r="BG136" s="41">
        <f t="shared" si="95"/>
        <v>0.75</v>
      </c>
      <c r="BH136" s="41">
        <f t="shared" si="96"/>
        <v>0</v>
      </c>
      <c r="BI136" s="41">
        <f t="shared" si="97"/>
        <v>0</v>
      </c>
      <c r="BJ136" s="41">
        <f t="shared" si="98"/>
        <v>0.25</v>
      </c>
      <c r="BK136" s="41">
        <f t="shared" si="99"/>
        <v>0</v>
      </c>
      <c r="BL136" s="41">
        <f t="shared" si="100"/>
        <v>1</v>
      </c>
      <c r="BM136" s="41">
        <f t="shared" si="101"/>
        <v>0</v>
      </c>
      <c r="BN136" s="41">
        <f t="shared" si="102"/>
        <v>0</v>
      </c>
      <c r="BO136" s="41">
        <f t="shared" si="103"/>
        <v>0</v>
      </c>
      <c r="BP136" s="41">
        <f t="shared" si="104"/>
        <v>0</v>
      </c>
      <c r="BQ136" s="41">
        <f t="shared" si="105"/>
        <v>0</v>
      </c>
      <c r="BR136" s="41">
        <f t="shared" si="106"/>
        <v>0</v>
      </c>
      <c r="BS136" s="41">
        <f t="shared" si="107"/>
        <v>0.25</v>
      </c>
      <c r="BT136" s="41">
        <f t="shared" si="108"/>
        <v>0.75</v>
      </c>
      <c r="BU136" s="41">
        <f t="shared" si="109"/>
        <v>1</v>
      </c>
      <c r="BV136" s="41">
        <f t="shared" si="110"/>
        <v>0</v>
      </c>
      <c r="BW136" s="41">
        <f t="shared" si="111"/>
        <v>1</v>
      </c>
      <c r="BX136" s="41" t="str">
        <f t="shared" si="112"/>
        <v>2010Registered psychiatric nursesSaskatchewan</v>
      </c>
      <c r="BY136" s="51">
        <f>VLOOKUP(BX136,'%workplace'!$A$1:$F$381,6,FALSE)</f>
        <v>837</v>
      </c>
      <c r="BZ136" s="32">
        <f t="shared" si="113"/>
        <v>4.7789725209080045E-3</v>
      </c>
    </row>
    <row r="137" spans="1:78" s="8" customFormat="1" hidden="1" x14ac:dyDescent="0.2">
      <c r="A137" s="8" t="str">
        <f t="shared" si="76"/>
        <v>2010Registered psychiatric nursesAlbertaAll places of work</v>
      </c>
      <c r="B137" s="8" t="s">
        <v>8</v>
      </c>
      <c r="C137" s="8" t="s">
        <v>22</v>
      </c>
      <c r="D137" s="8" t="s">
        <v>9</v>
      </c>
      <c r="E137" s="8">
        <v>2010</v>
      </c>
      <c r="F137" s="8">
        <v>858</v>
      </c>
      <c r="G137" s="8">
        <v>289</v>
      </c>
      <c r="H137" s="8">
        <v>0</v>
      </c>
      <c r="I137" s="8">
        <v>71</v>
      </c>
      <c r="J137" s="8">
        <v>87</v>
      </c>
      <c r="K137" s="8">
        <v>64</v>
      </c>
      <c r="L137" s="8">
        <v>164</v>
      </c>
      <c r="M137" s="8">
        <v>182</v>
      </c>
      <c r="N137" s="8">
        <v>185</v>
      </c>
      <c r="O137" s="8">
        <v>172</v>
      </c>
      <c r="P137" s="8">
        <v>129</v>
      </c>
      <c r="Q137" s="8">
        <v>50</v>
      </c>
      <c r="R137" s="8">
        <v>8</v>
      </c>
      <c r="S137" s="8">
        <v>35</v>
      </c>
      <c r="T137" s="8">
        <v>0</v>
      </c>
      <c r="U137" s="8">
        <v>1011</v>
      </c>
      <c r="V137" s="8">
        <v>121</v>
      </c>
      <c r="W137" s="8">
        <v>15</v>
      </c>
      <c r="X137" s="8">
        <v>664</v>
      </c>
      <c r="Y137" s="8">
        <v>346</v>
      </c>
      <c r="Z137" s="8">
        <v>137</v>
      </c>
      <c r="AA137" s="8">
        <v>0</v>
      </c>
      <c r="AB137" s="8">
        <v>89</v>
      </c>
      <c r="AC137" s="8">
        <v>3</v>
      </c>
      <c r="AD137" s="8">
        <v>114</v>
      </c>
      <c r="AE137" s="8">
        <v>941</v>
      </c>
      <c r="AF137" s="8">
        <v>70</v>
      </c>
      <c r="AG137" s="8">
        <v>1043</v>
      </c>
      <c r="AH137" s="8">
        <v>29</v>
      </c>
      <c r="AI137" s="8">
        <v>3</v>
      </c>
      <c r="AJ137" s="8">
        <v>341</v>
      </c>
      <c r="AK137" s="8">
        <v>806</v>
      </c>
      <c r="AL137" s="8">
        <v>2</v>
      </c>
      <c r="AM137" s="8">
        <v>0</v>
      </c>
      <c r="AN137" s="8">
        <v>1147</v>
      </c>
      <c r="AO137" s="41">
        <f t="shared" si="77"/>
        <v>0.74803836094158671</v>
      </c>
      <c r="AP137" s="41">
        <f t="shared" si="78"/>
        <v>0.25196163905841323</v>
      </c>
      <c r="AQ137" s="41">
        <f t="shared" si="79"/>
        <v>0</v>
      </c>
      <c r="AR137" s="41">
        <f t="shared" si="80"/>
        <v>6.1900610287707061E-2</v>
      </c>
      <c r="AS137" s="41">
        <f t="shared" si="81"/>
        <v>7.5850043591979083E-2</v>
      </c>
      <c r="AT137" s="41">
        <f t="shared" si="82"/>
        <v>5.5797733217088058E-2</v>
      </c>
      <c r="AU137" s="41">
        <f t="shared" si="83"/>
        <v>0.14298169136878813</v>
      </c>
      <c r="AV137" s="41">
        <f t="shared" si="84"/>
        <v>0.15867480383609417</v>
      </c>
      <c r="AW137" s="41">
        <f t="shared" si="85"/>
        <v>0.16129032258064516</v>
      </c>
      <c r="AX137" s="41">
        <f t="shared" si="86"/>
        <v>0.14995640802092414</v>
      </c>
      <c r="AY137" s="41">
        <f t="shared" si="87"/>
        <v>0.11246730601569312</v>
      </c>
      <c r="AZ137" s="41">
        <f t="shared" si="88"/>
        <v>4.3591979075850044E-2</v>
      </c>
      <c r="BA137" s="41">
        <f t="shared" si="89"/>
        <v>6.9747166521360072E-3</v>
      </c>
      <c r="BB137" s="41">
        <f t="shared" si="90"/>
        <v>3.051438535309503E-2</v>
      </c>
      <c r="BC137" s="41">
        <f t="shared" si="91"/>
        <v>0</v>
      </c>
      <c r="BD137" s="41">
        <f t="shared" si="92"/>
        <v>0.88142981691368794</v>
      </c>
      <c r="BE137" s="41">
        <f t="shared" si="93"/>
        <v>0.1054925893635571</v>
      </c>
      <c r="BF137" s="41">
        <f t="shared" si="94"/>
        <v>1.3077593722755012E-2</v>
      </c>
      <c r="BG137" s="41">
        <f t="shared" si="95"/>
        <v>0.57890148212728854</v>
      </c>
      <c r="BH137" s="41">
        <f t="shared" si="96"/>
        <v>0.3016564952048823</v>
      </c>
      <c r="BI137" s="41">
        <f t="shared" si="97"/>
        <v>0.11944202266782912</v>
      </c>
      <c r="BJ137" s="41">
        <f t="shared" si="98"/>
        <v>0</v>
      </c>
      <c r="BK137" s="41">
        <f t="shared" si="99"/>
        <v>7.7593722755013084E-2</v>
      </c>
      <c r="BL137" s="41">
        <f t="shared" si="100"/>
        <v>2.6155187445510027E-3</v>
      </c>
      <c r="BM137" s="41">
        <f t="shared" si="101"/>
        <v>9.9389712292938096E-2</v>
      </c>
      <c r="BN137" s="41">
        <f t="shared" si="102"/>
        <v>0.82040104620749787</v>
      </c>
      <c r="BO137" s="41">
        <f t="shared" si="103"/>
        <v>6.1028770706190061E-2</v>
      </c>
      <c r="BP137" s="41">
        <f t="shared" si="104"/>
        <v>0.90932868352223195</v>
      </c>
      <c r="BQ137" s="41">
        <f t="shared" si="105"/>
        <v>2.5283347863993024E-2</v>
      </c>
      <c r="BR137" s="41">
        <f t="shared" si="106"/>
        <v>2.6155187445510027E-3</v>
      </c>
      <c r="BS137" s="41">
        <f t="shared" si="107"/>
        <v>0.29729729729729731</v>
      </c>
      <c r="BT137" s="41">
        <f t="shared" si="108"/>
        <v>0.70270270270270274</v>
      </c>
      <c r="BU137" s="41">
        <f t="shared" si="109"/>
        <v>1.7436791630340018E-3</v>
      </c>
      <c r="BV137" s="41">
        <f t="shared" si="110"/>
        <v>0</v>
      </c>
      <c r="BW137" s="41">
        <f t="shared" si="111"/>
        <v>1</v>
      </c>
      <c r="BX137" s="41" t="str">
        <f t="shared" si="112"/>
        <v>2010Registered psychiatric nursesAlberta</v>
      </c>
      <c r="BY137" s="51">
        <f>VLOOKUP(BX137,'%workplace'!$A$1:$F$381,6,FALSE)</f>
        <v>1147</v>
      </c>
      <c r="BZ137" s="32">
        <f t="shared" si="113"/>
        <v>1</v>
      </c>
    </row>
    <row r="138" spans="1:78" s="8" customFormat="1" hidden="1" x14ac:dyDescent="0.2">
      <c r="A138" s="8" t="str">
        <f t="shared" si="76"/>
        <v>2010Registered psychiatric nursesAlbertaCommunity health</v>
      </c>
      <c r="B138" s="8" t="s">
        <v>8</v>
      </c>
      <c r="C138" s="8" t="s">
        <v>22</v>
      </c>
      <c r="D138" s="8" t="s">
        <v>11</v>
      </c>
      <c r="E138" s="8">
        <v>2010</v>
      </c>
      <c r="F138" s="8">
        <v>220</v>
      </c>
      <c r="G138" s="8">
        <v>65</v>
      </c>
      <c r="H138" s="8">
        <v>0</v>
      </c>
      <c r="I138" s="8">
        <v>8</v>
      </c>
      <c r="J138" s="8">
        <v>19</v>
      </c>
      <c r="K138" s="8">
        <v>20</v>
      </c>
      <c r="L138" s="8">
        <v>53</v>
      </c>
      <c r="M138" s="8">
        <v>53</v>
      </c>
      <c r="N138" s="8">
        <v>47</v>
      </c>
      <c r="O138" s="8">
        <v>50</v>
      </c>
      <c r="P138" s="8">
        <v>23</v>
      </c>
      <c r="Q138" s="8">
        <v>10</v>
      </c>
      <c r="R138" s="8">
        <v>0</v>
      </c>
      <c r="S138" s="8">
        <v>2</v>
      </c>
      <c r="T138" s="8">
        <v>0</v>
      </c>
      <c r="U138" s="8">
        <v>259</v>
      </c>
      <c r="V138" s="8">
        <v>20</v>
      </c>
      <c r="W138" s="8">
        <v>6</v>
      </c>
      <c r="X138" s="8">
        <v>198</v>
      </c>
      <c r="Y138" s="8">
        <v>67</v>
      </c>
      <c r="Z138" s="8">
        <v>20</v>
      </c>
      <c r="AA138" s="8">
        <v>0</v>
      </c>
      <c r="AB138" s="8">
        <v>22</v>
      </c>
      <c r="AC138" s="8">
        <v>0</v>
      </c>
      <c r="AD138" s="8">
        <v>36</v>
      </c>
      <c r="AE138" s="8">
        <v>227</v>
      </c>
      <c r="AF138" s="8">
        <v>18</v>
      </c>
      <c r="AG138" s="8">
        <v>261</v>
      </c>
      <c r="AH138" s="8">
        <v>6</v>
      </c>
      <c r="AI138" s="8">
        <v>0</v>
      </c>
      <c r="AJ138" s="8">
        <v>68</v>
      </c>
      <c r="AK138" s="8">
        <v>217</v>
      </c>
      <c r="AL138" s="8">
        <v>0</v>
      </c>
      <c r="AM138" s="8">
        <v>0</v>
      </c>
      <c r="AN138" s="8">
        <v>285</v>
      </c>
      <c r="AO138" s="41">
        <f t="shared" si="77"/>
        <v>0.77192982456140347</v>
      </c>
      <c r="AP138" s="41">
        <f t="shared" si="78"/>
        <v>0.22807017543859648</v>
      </c>
      <c r="AQ138" s="41">
        <f t="shared" si="79"/>
        <v>0</v>
      </c>
      <c r="AR138" s="41">
        <f t="shared" si="80"/>
        <v>2.8070175438596492E-2</v>
      </c>
      <c r="AS138" s="41">
        <f t="shared" si="81"/>
        <v>6.6666666666666666E-2</v>
      </c>
      <c r="AT138" s="41">
        <f t="shared" si="82"/>
        <v>7.0175438596491224E-2</v>
      </c>
      <c r="AU138" s="41">
        <f t="shared" si="83"/>
        <v>0.18596491228070175</v>
      </c>
      <c r="AV138" s="41">
        <f t="shared" si="84"/>
        <v>0.18596491228070175</v>
      </c>
      <c r="AW138" s="41">
        <f t="shared" si="85"/>
        <v>0.1649122807017544</v>
      </c>
      <c r="AX138" s="41">
        <f t="shared" si="86"/>
        <v>0.17543859649122806</v>
      </c>
      <c r="AY138" s="41">
        <f t="shared" si="87"/>
        <v>8.0701754385964913E-2</v>
      </c>
      <c r="AZ138" s="41">
        <f t="shared" si="88"/>
        <v>3.5087719298245612E-2</v>
      </c>
      <c r="BA138" s="41">
        <f t="shared" si="89"/>
        <v>0</v>
      </c>
      <c r="BB138" s="41">
        <f t="shared" si="90"/>
        <v>7.0175438596491229E-3</v>
      </c>
      <c r="BC138" s="41">
        <f t="shared" si="91"/>
        <v>0</v>
      </c>
      <c r="BD138" s="41">
        <f t="shared" si="92"/>
        <v>0.90877192982456145</v>
      </c>
      <c r="BE138" s="41">
        <f t="shared" si="93"/>
        <v>7.0175438596491224E-2</v>
      </c>
      <c r="BF138" s="41">
        <f t="shared" si="94"/>
        <v>2.1052631578947368E-2</v>
      </c>
      <c r="BG138" s="41">
        <f t="shared" si="95"/>
        <v>0.69473684210526321</v>
      </c>
      <c r="BH138" s="41">
        <f t="shared" si="96"/>
        <v>0.23508771929824562</v>
      </c>
      <c r="BI138" s="41">
        <f t="shared" si="97"/>
        <v>7.0175438596491224E-2</v>
      </c>
      <c r="BJ138" s="41">
        <f t="shared" si="98"/>
        <v>0</v>
      </c>
      <c r="BK138" s="41">
        <f t="shared" si="99"/>
        <v>7.7192982456140355E-2</v>
      </c>
      <c r="BL138" s="41">
        <f t="shared" si="100"/>
        <v>0</v>
      </c>
      <c r="BM138" s="41">
        <f t="shared" si="101"/>
        <v>0.12631578947368421</v>
      </c>
      <c r="BN138" s="41">
        <f t="shared" si="102"/>
        <v>0.79649122807017547</v>
      </c>
      <c r="BO138" s="41">
        <f t="shared" si="103"/>
        <v>6.3157894736842107E-2</v>
      </c>
      <c r="BP138" s="41">
        <f t="shared" si="104"/>
        <v>0.91578947368421049</v>
      </c>
      <c r="BQ138" s="41">
        <f t="shared" si="105"/>
        <v>2.1052631578947368E-2</v>
      </c>
      <c r="BR138" s="41">
        <f t="shared" si="106"/>
        <v>0</v>
      </c>
      <c r="BS138" s="41">
        <f t="shared" si="107"/>
        <v>0.23859649122807017</v>
      </c>
      <c r="BT138" s="41">
        <f t="shared" si="108"/>
        <v>0.76140350877192986</v>
      </c>
      <c r="BU138" s="41">
        <f t="shared" si="109"/>
        <v>0</v>
      </c>
      <c r="BV138" s="41">
        <f t="shared" si="110"/>
        <v>0</v>
      </c>
      <c r="BW138" s="41">
        <f t="shared" si="111"/>
        <v>1</v>
      </c>
      <c r="BX138" s="41" t="str">
        <f t="shared" si="112"/>
        <v>2010Registered psychiatric nursesAlberta</v>
      </c>
      <c r="BY138" s="51">
        <f>VLOOKUP(BX138,'%workplace'!$A$1:$F$381,6,FALSE)</f>
        <v>1147</v>
      </c>
      <c r="BZ138" s="32">
        <f t="shared" si="113"/>
        <v>0.24847428073234526</v>
      </c>
    </row>
    <row r="139" spans="1:78" s="8" customFormat="1" hidden="1" x14ac:dyDescent="0.2">
      <c r="A139" s="8" t="str">
        <f t="shared" si="76"/>
        <v>2010Registered psychiatric nursesAlbertaNursing home/long-term care</v>
      </c>
      <c r="B139" s="8" t="s">
        <v>8</v>
      </c>
      <c r="C139" s="8" t="s">
        <v>22</v>
      </c>
      <c r="D139" s="8" t="s">
        <v>12</v>
      </c>
      <c r="E139" s="8">
        <v>2010</v>
      </c>
      <c r="F139" s="8">
        <v>88</v>
      </c>
      <c r="G139" s="8">
        <v>19</v>
      </c>
      <c r="H139" s="8">
        <v>0</v>
      </c>
      <c r="I139" s="8">
        <v>3</v>
      </c>
      <c r="J139" s="8">
        <v>5</v>
      </c>
      <c r="K139" s="8">
        <v>3</v>
      </c>
      <c r="L139" s="8">
        <v>16</v>
      </c>
      <c r="M139" s="8">
        <v>10</v>
      </c>
      <c r="N139" s="8">
        <v>18</v>
      </c>
      <c r="O139" s="8">
        <v>22</v>
      </c>
      <c r="P139" s="8">
        <v>21</v>
      </c>
      <c r="Q139" s="8">
        <v>8</v>
      </c>
      <c r="R139" s="8">
        <v>1</v>
      </c>
      <c r="S139" s="8">
        <v>0</v>
      </c>
      <c r="T139" s="8">
        <v>0</v>
      </c>
      <c r="U139" s="8">
        <v>91</v>
      </c>
      <c r="V139" s="8">
        <v>16</v>
      </c>
      <c r="W139" s="8">
        <v>0</v>
      </c>
      <c r="X139" s="8">
        <v>55</v>
      </c>
      <c r="Y139" s="8">
        <v>39</v>
      </c>
      <c r="Z139" s="8">
        <v>13</v>
      </c>
      <c r="AA139" s="8">
        <v>0</v>
      </c>
      <c r="AB139" s="8">
        <v>18</v>
      </c>
      <c r="AC139" s="8">
        <v>1</v>
      </c>
      <c r="AD139" s="8">
        <v>13</v>
      </c>
      <c r="AE139" s="8">
        <v>75</v>
      </c>
      <c r="AF139" s="8">
        <v>8</v>
      </c>
      <c r="AG139" s="8">
        <v>95</v>
      </c>
      <c r="AH139" s="8">
        <v>3</v>
      </c>
      <c r="AI139" s="8">
        <v>0</v>
      </c>
      <c r="AJ139" s="8">
        <v>42</v>
      </c>
      <c r="AK139" s="8">
        <v>65</v>
      </c>
      <c r="AL139" s="8">
        <v>1</v>
      </c>
      <c r="AM139" s="8">
        <v>0</v>
      </c>
      <c r="AN139" s="8">
        <v>107</v>
      </c>
      <c r="AO139" s="41">
        <f t="shared" si="77"/>
        <v>0.82242990654205606</v>
      </c>
      <c r="AP139" s="41">
        <f t="shared" si="78"/>
        <v>0.17757009345794392</v>
      </c>
      <c r="AQ139" s="41">
        <f t="shared" si="79"/>
        <v>0</v>
      </c>
      <c r="AR139" s="41">
        <f t="shared" si="80"/>
        <v>2.8037383177570093E-2</v>
      </c>
      <c r="AS139" s="41">
        <f t="shared" si="81"/>
        <v>4.6728971962616821E-2</v>
      </c>
      <c r="AT139" s="41">
        <f t="shared" si="82"/>
        <v>2.8037383177570093E-2</v>
      </c>
      <c r="AU139" s="41">
        <f t="shared" si="83"/>
        <v>0.14953271028037382</v>
      </c>
      <c r="AV139" s="41">
        <f t="shared" si="84"/>
        <v>9.3457943925233641E-2</v>
      </c>
      <c r="AW139" s="41">
        <f t="shared" si="85"/>
        <v>0.16822429906542055</v>
      </c>
      <c r="AX139" s="41">
        <f t="shared" si="86"/>
        <v>0.20560747663551401</v>
      </c>
      <c r="AY139" s="41">
        <f t="shared" si="87"/>
        <v>0.19626168224299065</v>
      </c>
      <c r="AZ139" s="41">
        <f t="shared" si="88"/>
        <v>7.476635514018691E-2</v>
      </c>
      <c r="BA139" s="41">
        <f t="shared" si="89"/>
        <v>9.3457943925233638E-3</v>
      </c>
      <c r="BB139" s="41">
        <f t="shared" si="90"/>
        <v>0</v>
      </c>
      <c r="BC139" s="41">
        <f t="shared" si="91"/>
        <v>0</v>
      </c>
      <c r="BD139" s="41">
        <f t="shared" si="92"/>
        <v>0.85046728971962615</v>
      </c>
      <c r="BE139" s="41">
        <f t="shared" si="93"/>
        <v>0.14953271028037382</v>
      </c>
      <c r="BF139" s="41">
        <f t="shared" si="94"/>
        <v>0</v>
      </c>
      <c r="BG139" s="41">
        <f t="shared" si="95"/>
        <v>0.51401869158878499</v>
      </c>
      <c r="BH139" s="41">
        <f t="shared" si="96"/>
        <v>0.3644859813084112</v>
      </c>
      <c r="BI139" s="41">
        <f t="shared" si="97"/>
        <v>0.12149532710280374</v>
      </c>
      <c r="BJ139" s="41">
        <f t="shared" si="98"/>
        <v>0</v>
      </c>
      <c r="BK139" s="41">
        <f t="shared" si="99"/>
        <v>0.16822429906542055</v>
      </c>
      <c r="BL139" s="41">
        <f t="shared" si="100"/>
        <v>9.3457943925233638E-3</v>
      </c>
      <c r="BM139" s="41">
        <f t="shared" si="101"/>
        <v>0.12149532710280374</v>
      </c>
      <c r="BN139" s="41">
        <f t="shared" si="102"/>
        <v>0.7009345794392523</v>
      </c>
      <c r="BO139" s="41">
        <f t="shared" si="103"/>
        <v>7.476635514018691E-2</v>
      </c>
      <c r="BP139" s="41">
        <f t="shared" si="104"/>
        <v>0.88785046728971961</v>
      </c>
      <c r="BQ139" s="41">
        <f t="shared" si="105"/>
        <v>2.8037383177570093E-2</v>
      </c>
      <c r="BR139" s="41">
        <f t="shared" si="106"/>
        <v>0</v>
      </c>
      <c r="BS139" s="41">
        <f t="shared" si="107"/>
        <v>0.3925233644859813</v>
      </c>
      <c r="BT139" s="41">
        <f t="shared" si="108"/>
        <v>0.60747663551401865</v>
      </c>
      <c r="BU139" s="41">
        <f t="shared" si="109"/>
        <v>9.3457943925233638E-3</v>
      </c>
      <c r="BV139" s="41">
        <f t="shared" si="110"/>
        <v>0</v>
      </c>
      <c r="BW139" s="41">
        <f t="shared" si="111"/>
        <v>1</v>
      </c>
      <c r="BX139" s="41" t="str">
        <f t="shared" si="112"/>
        <v>2010Registered psychiatric nursesAlberta</v>
      </c>
      <c r="BY139" s="51">
        <f>VLOOKUP(BX139,'%workplace'!$A$1:$F$381,6,FALSE)</f>
        <v>1147</v>
      </c>
      <c r="BZ139" s="32">
        <f t="shared" si="113"/>
        <v>9.3286835222319092E-2</v>
      </c>
    </row>
    <row r="140" spans="1:78" s="8" customFormat="1" hidden="1" x14ac:dyDescent="0.2">
      <c r="A140" s="8" t="str">
        <f t="shared" si="76"/>
        <v>2010Registered psychiatric nursesAlbertaHospital</v>
      </c>
      <c r="B140" s="8" t="s">
        <v>8</v>
      </c>
      <c r="C140" s="8" t="s">
        <v>22</v>
      </c>
      <c r="D140" s="8" t="s">
        <v>10</v>
      </c>
      <c r="E140" s="8">
        <v>2010</v>
      </c>
      <c r="F140" s="8">
        <v>475</v>
      </c>
      <c r="G140" s="8">
        <v>182</v>
      </c>
      <c r="H140" s="8">
        <v>0</v>
      </c>
      <c r="I140" s="8">
        <v>56</v>
      </c>
      <c r="J140" s="8">
        <v>57</v>
      </c>
      <c r="K140" s="8">
        <v>34</v>
      </c>
      <c r="L140" s="8">
        <v>76</v>
      </c>
      <c r="M140" s="8">
        <v>106</v>
      </c>
      <c r="N140" s="8">
        <v>106</v>
      </c>
      <c r="O140" s="8">
        <v>83</v>
      </c>
      <c r="P140" s="8">
        <v>71</v>
      </c>
      <c r="Q140" s="8">
        <v>28</v>
      </c>
      <c r="R140" s="8">
        <v>7</v>
      </c>
      <c r="S140" s="8">
        <v>33</v>
      </c>
      <c r="T140" s="8">
        <v>0</v>
      </c>
      <c r="U140" s="8">
        <v>572</v>
      </c>
      <c r="V140" s="8">
        <v>77</v>
      </c>
      <c r="W140" s="8">
        <v>8</v>
      </c>
      <c r="X140" s="8">
        <v>345</v>
      </c>
      <c r="Y140" s="8">
        <v>218</v>
      </c>
      <c r="Z140" s="8">
        <v>94</v>
      </c>
      <c r="AA140" s="8">
        <v>0</v>
      </c>
      <c r="AB140" s="8">
        <v>31</v>
      </c>
      <c r="AC140" s="8">
        <v>1</v>
      </c>
      <c r="AD140" s="8">
        <v>23</v>
      </c>
      <c r="AE140" s="8">
        <v>602</v>
      </c>
      <c r="AF140" s="8">
        <v>22</v>
      </c>
      <c r="AG140" s="8">
        <v>627</v>
      </c>
      <c r="AH140" s="8">
        <v>7</v>
      </c>
      <c r="AI140" s="8">
        <v>1</v>
      </c>
      <c r="AJ140" s="8">
        <v>210</v>
      </c>
      <c r="AK140" s="8">
        <v>447</v>
      </c>
      <c r="AL140" s="8">
        <v>0</v>
      </c>
      <c r="AM140" s="8">
        <v>0</v>
      </c>
      <c r="AN140" s="8">
        <v>657</v>
      </c>
      <c r="AO140" s="41">
        <f t="shared" si="77"/>
        <v>0.72298325722983259</v>
      </c>
      <c r="AP140" s="41">
        <f t="shared" si="78"/>
        <v>0.27701674277016741</v>
      </c>
      <c r="AQ140" s="41">
        <f t="shared" si="79"/>
        <v>0</v>
      </c>
      <c r="AR140" s="41">
        <f t="shared" si="80"/>
        <v>8.5235920852359204E-2</v>
      </c>
      <c r="AS140" s="41">
        <f t="shared" si="81"/>
        <v>8.6757990867579904E-2</v>
      </c>
      <c r="AT140" s="41">
        <f t="shared" si="82"/>
        <v>5.1750380517503802E-2</v>
      </c>
      <c r="AU140" s="41">
        <f t="shared" si="83"/>
        <v>0.11567732115677321</v>
      </c>
      <c r="AV140" s="41">
        <f t="shared" si="84"/>
        <v>0.16133942161339421</v>
      </c>
      <c r="AW140" s="41">
        <f t="shared" si="85"/>
        <v>0.16133942161339421</v>
      </c>
      <c r="AX140" s="41">
        <f t="shared" si="86"/>
        <v>0.12633181126331811</v>
      </c>
      <c r="AY140" s="41">
        <f t="shared" si="87"/>
        <v>0.1080669710806697</v>
      </c>
      <c r="AZ140" s="41">
        <f t="shared" si="88"/>
        <v>4.2617960426179602E-2</v>
      </c>
      <c r="BA140" s="41">
        <f t="shared" si="89"/>
        <v>1.06544901065449E-2</v>
      </c>
      <c r="BB140" s="41">
        <f t="shared" si="90"/>
        <v>5.0228310502283102E-2</v>
      </c>
      <c r="BC140" s="41">
        <f t="shared" si="91"/>
        <v>0</v>
      </c>
      <c r="BD140" s="41">
        <f t="shared" si="92"/>
        <v>0.87062404870624044</v>
      </c>
      <c r="BE140" s="41">
        <f t="shared" si="93"/>
        <v>0.11719939117199391</v>
      </c>
      <c r="BF140" s="41">
        <f t="shared" si="94"/>
        <v>1.2176560121765601E-2</v>
      </c>
      <c r="BG140" s="41">
        <f t="shared" si="95"/>
        <v>0.52511415525114158</v>
      </c>
      <c r="BH140" s="41">
        <f t="shared" si="96"/>
        <v>0.33181126331811261</v>
      </c>
      <c r="BI140" s="41">
        <f t="shared" si="97"/>
        <v>0.14307458143074581</v>
      </c>
      <c r="BJ140" s="41">
        <f t="shared" si="98"/>
        <v>0</v>
      </c>
      <c r="BK140" s="41">
        <f t="shared" si="99"/>
        <v>4.7184170471841702E-2</v>
      </c>
      <c r="BL140" s="41">
        <f t="shared" si="100"/>
        <v>1.5220700152207001E-3</v>
      </c>
      <c r="BM140" s="41">
        <f t="shared" si="101"/>
        <v>3.5007610350076102E-2</v>
      </c>
      <c r="BN140" s="41">
        <f t="shared" si="102"/>
        <v>0.91628614916286144</v>
      </c>
      <c r="BO140" s="41">
        <f t="shared" si="103"/>
        <v>3.3485540334855401E-2</v>
      </c>
      <c r="BP140" s="41">
        <f t="shared" si="104"/>
        <v>0.954337899543379</v>
      </c>
      <c r="BQ140" s="41">
        <f t="shared" si="105"/>
        <v>1.06544901065449E-2</v>
      </c>
      <c r="BR140" s="41">
        <f t="shared" si="106"/>
        <v>1.5220700152207001E-3</v>
      </c>
      <c r="BS140" s="41">
        <f t="shared" si="107"/>
        <v>0.31963470319634701</v>
      </c>
      <c r="BT140" s="41">
        <f t="shared" si="108"/>
        <v>0.68036529680365299</v>
      </c>
      <c r="BU140" s="41">
        <f t="shared" si="109"/>
        <v>0</v>
      </c>
      <c r="BV140" s="41">
        <f t="shared" si="110"/>
        <v>0</v>
      </c>
      <c r="BW140" s="41">
        <f t="shared" si="111"/>
        <v>1</v>
      </c>
      <c r="BX140" s="41" t="str">
        <f t="shared" si="112"/>
        <v>2010Registered psychiatric nursesAlberta</v>
      </c>
      <c r="BY140" s="51">
        <f>VLOOKUP(BX140,'%workplace'!$A$1:$F$381,6,FALSE)</f>
        <v>1147</v>
      </c>
      <c r="BZ140" s="32">
        <f t="shared" si="113"/>
        <v>0.57279860505666957</v>
      </c>
    </row>
    <row r="141" spans="1:78" s="8" customFormat="1" hidden="1" x14ac:dyDescent="0.2">
      <c r="A141" s="8" t="str">
        <f t="shared" si="76"/>
        <v>2010Registered psychiatric nursesAlbertaOther places of work</v>
      </c>
      <c r="B141" s="8" t="s">
        <v>8</v>
      </c>
      <c r="C141" s="8" t="s">
        <v>22</v>
      </c>
      <c r="D141" s="8" t="s">
        <v>13</v>
      </c>
      <c r="E141" s="8">
        <v>2010</v>
      </c>
      <c r="F141" s="8">
        <v>74</v>
      </c>
      <c r="G141" s="8">
        <v>23</v>
      </c>
      <c r="H141" s="8">
        <v>0</v>
      </c>
      <c r="I141" s="8">
        <v>3</v>
      </c>
      <c r="J141" s="8">
        <v>6</v>
      </c>
      <c r="K141" s="8">
        <v>7</v>
      </c>
      <c r="L141" s="8">
        <v>19</v>
      </c>
      <c r="M141" s="8">
        <v>13</v>
      </c>
      <c r="N141" s="8">
        <v>14</v>
      </c>
      <c r="O141" s="8">
        <v>17</v>
      </c>
      <c r="P141" s="8">
        <v>14</v>
      </c>
      <c r="Q141" s="8">
        <v>4</v>
      </c>
      <c r="R141" s="8">
        <v>0</v>
      </c>
      <c r="S141" s="8">
        <v>0</v>
      </c>
      <c r="T141" s="8">
        <v>0</v>
      </c>
      <c r="U141" s="8">
        <v>88</v>
      </c>
      <c r="V141" s="8">
        <v>8</v>
      </c>
      <c r="W141" s="8">
        <v>1</v>
      </c>
      <c r="X141" s="8">
        <v>66</v>
      </c>
      <c r="Y141" s="8">
        <v>21</v>
      </c>
      <c r="Z141" s="8">
        <v>10</v>
      </c>
      <c r="AA141" s="8">
        <v>0</v>
      </c>
      <c r="AB141" s="8">
        <v>18</v>
      </c>
      <c r="AC141" s="8">
        <v>0</v>
      </c>
      <c r="AD141" s="8">
        <v>42</v>
      </c>
      <c r="AE141" s="8">
        <v>37</v>
      </c>
      <c r="AF141" s="8">
        <v>22</v>
      </c>
      <c r="AG141" s="8">
        <v>60</v>
      </c>
      <c r="AH141" s="8">
        <v>13</v>
      </c>
      <c r="AI141" s="8">
        <v>2</v>
      </c>
      <c r="AJ141" s="8">
        <v>21</v>
      </c>
      <c r="AK141" s="8">
        <v>76</v>
      </c>
      <c r="AL141" s="8">
        <v>0</v>
      </c>
      <c r="AM141" s="8">
        <v>0</v>
      </c>
      <c r="AN141" s="8">
        <v>97</v>
      </c>
      <c r="AO141" s="41">
        <f t="shared" si="77"/>
        <v>0.76288659793814428</v>
      </c>
      <c r="AP141" s="41">
        <f t="shared" si="78"/>
        <v>0.23711340206185566</v>
      </c>
      <c r="AQ141" s="41">
        <f t="shared" si="79"/>
        <v>0</v>
      </c>
      <c r="AR141" s="41">
        <f t="shared" si="80"/>
        <v>3.0927835051546393E-2</v>
      </c>
      <c r="AS141" s="41">
        <f t="shared" si="81"/>
        <v>6.1855670103092786E-2</v>
      </c>
      <c r="AT141" s="41">
        <f t="shared" si="82"/>
        <v>7.2164948453608241E-2</v>
      </c>
      <c r="AU141" s="41">
        <f t="shared" si="83"/>
        <v>0.19587628865979381</v>
      </c>
      <c r="AV141" s="41">
        <f t="shared" si="84"/>
        <v>0.13402061855670103</v>
      </c>
      <c r="AW141" s="41">
        <f t="shared" si="85"/>
        <v>0.14432989690721648</v>
      </c>
      <c r="AX141" s="41">
        <f t="shared" si="86"/>
        <v>0.17525773195876287</v>
      </c>
      <c r="AY141" s="41">
        <f t="shared" si="87"/>
        <v>0.14432989690721648</v>
      </c>
      <c r="AZ141" s="41">
        <f t="shared" si="88"/>
        <v>4.1237113402061855E-2</v>
      </c>
      <c r="BA141" s="41">
        <f t="shared" si="89"/>
        <v>0</v>
      </c>
      <c r="BB141" s="41">
        <f t="shared" si="90"/>
        <v>0</v>
      </c>
      <c r="BC141" s="41">
        <f t="shared" si="91"/>
        <v>0</v>
      </c>
      <c r="BD141" s="41">
        <f t="shared" si="92"/>
        <v>0.90721649484536082</v>
      </c>
      <c r="BE141" s="41">
        <f t="shared" si="93"/>
        <v>8.247422680412371E-2</v>
      </c>
      <c r="BF141" s="41">
        <f t="shared" si="94"/>
        <v>1.0309278350515464E-2</v>
      </c>
      <c r="BG141" s="41">
        <f t="shared" si="95"/>
        <v>0.68041237113402064</v>
      </c>
      <c r="BH141" s="41">
        <f t="shared" si="96"/>
        <v>0.21649484536082475</v>
      </c>
      <c r="BI141" s="41">
        <f t="shared" si="97"/>
        <v>0.10309278350515463</v>
      </c>
      <c r="BJ141" s="41">
        <f t="shared" si="98"/>
        <v>0</v>
      </c>
      <c r="BK141" s="41">
        <f t="shared" si="99"/>
        <v>0.18556701030927836</v>
      </c>
      <c r="BL141" s="41">
        <f t="shared" si="100"/>
        <v>0</v>
      </c>
      <c r="BM141" s="41">
        <f t="shared" si="101"/>
        <v>0.4329896907216495</v>
      </c>
      <c r="BN141" s="41">
        <f t="shared" si="102"/>
        <v>0.38144329896907214</v>
      </c>
      <c r="BO141" s="41">
        <f t="shared" si="103"/>
        <v>0.22680412371134021</v>
      </c>
      <c r="BP141" s="41">
        <f t="shared" si="104"/>
        <v>0.61855670103092786</v>
      </c>
      <c r="BQ141" s="41">
        <f t="shared" si="105"/>
        <v>0.13402061855670103</v>
      </c>
      <c r="BR141" s="41">
        <f t="shared" si="106"/>
        <v>2.0618556701030927E-2</v>
      </c>
      <c r="BS141" s="41">
        <f t="shared" si="107"/>
        <v>0.21649484536082475</v>
      </c>
      <c r="BT141" s="41">
        <f t="shared" si="108"/>
        <v>0.78350515463917525</v>
      </c>
      <c r="BU141" s="41">
        <f t="shared" si="109"/>
        <v>0</v>
      </c>
      <c r="BV141" s="41">
        <f t="shared" si="110"/>
        <v>0</v>
      </c>
      <c r="BW141" s="41">
        <f t="shared" si="111"/>
        <v>1</v>
      </c>
      <c r="BX141" s="41" t="str">
        <f t="shared" si="112"/>
        <v>2010Registered psychiatric nursesAlberta</v>
      </c>
      <c r="BY141" s="51">
        <f>VLOOKUP(BX141,'%workplace'!$A$1:$F$381,6,FALSE)</f>
        <v>1147</v>
      </c>
      <c r="BZ141" s="32">
        <f t="shared" si="113"/>
        <v>8.4568439407149087E-2</v>
      </c>
    </row>
    <row r="142" spans="1:78" s="8" customFormat="1" hidden="1" x14ac:dyDescent="0.2">
      <c r="A142" s="8" t="str">
        <f t="shared" si="76"/>
        <v>2010Registered psychiatric nursesAlbertaUnknown places of work</v>
      </c>
      <c r="B142" s="8" t="s">
        <v>8</v>
      </c>
      <c r="C142" s="8" t="s">
        <v>22</v>
      </c>
      <c r="D142" s="8" t="s">
        <v>49</v>
      </c>
      <c r="E142" s="8">
        <v>2010</v>
      </c>
      <c r="F142" s="8">
        <v>1</v>
      </c>
      <c r="G142" s="8">
        <v>0</v>
      </c>
      <c r="H142" s="8">
        <v>0</v>
      </c>
      <c r="I142" s="8">
        <v>1</v>
      </c>
      <c r="J142" s="8">
        <v>0</v>
      </c>
      <c r="K142" s="8">
        <v>0</v>
      </c>
      <c r="L142" s="8">
        <v>0</v>
      </c>
      <c r="M142" s="8">
        <v>0</v>
      </c>
      <c r="N142" s="8">
        <v>0</v>
      </c>
      <c r="O142" s="8">
        <v>0</v>
      </c>
      <c r="P142" s="8">
        <v>0</v>
      </c>
      <c r="Q142" s="8">
        <v>0</v>
      </c>
      <c r="R142" s="8">
        <v>0</v>
      </c>
      <c r="S142" s="8">
        <v>0</v>
      </c>
      <c r="T142" s="8">
        <v>0</v>
      </c>
      <c r="U142" s="8">
        <v>1</v>
      </c>
      <c r="V142" s="8">
        <v>0</v>
      </c>
      <c r="W142" s="8">
        <v>0</v>
      </c>
      <c r="X142" s="8">
        <v>0</v>
      </c>
      <c r="Y142" s="8">
        <v>1</v>
      </c>
      <c r="Z142" s="8">
        <v>0</v>
      </c>
      <c r="AA142" s="8">
        <v>0</v>
      </c>
      <c r="AB142" s="8">
        <v>0</v>
      </c>
      <c r="AC142" s="8">
        <v>1</v>
      </c>
      <c r="AD142" s="8">
        <v>0</v>
      </c>
      <c r="AE142" s="8">
        <v>0</v>
      </c>
      <c r="AF142" s="8">
        <v>0</v>
      </c>
      <c r="AG142" s="8">
        <v>0</v>
      </c>
      <c r="AH142" s="8">
        <v>0</v>
      </c>
      <c r="AI142" s="8">
        <v>0</v>
      </c>
      <c r="AJ142" s="8">
        <v>0</v>
      </c>
      <c r="AK142" s="8">
        <v>1</v>
      </c>
      <c r="AL142" s="8">
        <v>1</v>
      </c>
      <c r="AM142" s="8">
        <v>0</v>
      </c>
      <c r="AN142" s="8">
        <v>1</v>
      </c>
      <c r="AO142" s="41">
        <f t="shared" si="77"/>
        <v>1</v>
      </c>
      <c r="AP142" s="41">
        <f t="shared" si="78"/>
        <v>0</v>
      </c>
      <c r="AQ142" s="41">
        <f t="shared" si="79"/>
        <v>0</v>
      </c>
      <c r="AR142" s="41">
        <f t="shared" si="80"/>
        <v>1</v>
      </c>
      <c r="AS142" s="41">
        <f t="shared" si="81"/>
        <v>0</v>
      </c>
      <c r="AT142" s="41">
        <f t="shared" si="82"/>
        <v>0</v>
      </c>
      <c r="AU142" s="41">
        <f t="shared" si="83"/>
        <v>0</v>
      </c>
      <c r="AV142" s="41">
        <f t="shared" si="84"/>
        <v>0</v>
      </c>
      <c r="AW142" s="41">
        <f t="shared" si="85"/>
        <v>0</v>
      </c>
      <c r="AX142" s="41">
        <f t="shared" si="86"/>
        <v>0</v>
      </c>
      <c r="AY142" s="41">
        <f t="shared" si="87"/>
        <v>0</v>
      </c>
      <c r="AZ142" s="41">
        <f t="shared" si="88"/>
        <v>0</v>
      </c>
      <c r="BA142" s="41">
        <f t="shared" si="89"/>
        <v>0</v>
      </c>
      <c r="BB142" s="41">
        <f t="shared" si="90"/>
        <v>0</v>
      </c>
      <c r="BC142" s="41">
        <f t="shared" si="91"/>
        <v>0</v>
      </c>
      <c r="BD142" s="41">
        <f t="shared" si="92"/>
        <v>1</v>
      </c>
      <c r="BE142" s="41">
        <f t="shared" si="93"/>
        <v>0</v>
      </c>
      <c r="BF142" s="41">
        <f t="shared" si="94"/>
        <v>0</v>
      </c>
      <c r="BG142" s="41">
        <f t="shared" si="95"/>
        <v>0</v>
      </c>
      <c r="BH142" s="41">
        <f t="shared" si="96"/>
        <v>1</v>
      </c>
      <c r="BI142" s="41">
        <f t="shared" si="97"/>
        <v>0</v>
      </c>
      <c r="BJ142" s="41">
        <f t="shared" si="98"/>
        <v>0</v>
      </c>
      <c r="BK142" s="41">
        <f t="shared" si="99"/>
        <v>0</v>
      </c>
      <c r="BL142" s="41">
        <f t="shared" si="100"/>
        <v>1</v>
      </c>
      <c r="BM142" s="41">
        <f t="shared" si="101"/>
        <v>0</v>
      </c>
      <c r="BN142" s="41">
        <f t="shared" si="102"/>
        <v>0</v>
      </c>
      <c r="BO142" s="41">
        <f t="shared" si="103"/>
        <v>0</v>
      </c>
      <c r="BP142" s="41">
        <f t="shared" si="104"/>
        <v>0</v>
      </c>
      <c r="BQ142" s="41">
        <f t="shared" si="105"/>
        <v>0</v>
      </c>
      <c r="BR142" s="41">
        <f t="shared" si="106"/>
        <v>0</v>
      </c>
      <c r="BS142" s="41">
        <f t="shared" si="107"/>
        <v>0</v>
      </c>
      <c r="BT142" s="41">
        <f t="shared" si="108"/>
        <v>1</v>
      </c>
      <c r="BU142" s="41">
        <f t="shared" si="109"/>
        <v>1</v>
      </c>
      <c r="BV142" s="41">
        <f t="shared" si="110"/>
        <v>0</v>
      </c>
      <c r="BW142" s="41">
        <f t="shared" si="111"/>
        <v>1</v>
      </c>
      <c r="BX142" s="41" t="str">
        <f t="shared" si="112"/>
        <v>2010Registered psychiatric nursesAlberta</v>
      </c>
      <c r="BY142" s="51">
        <f>VLOOKUP(BX142,'%workplace'!$A$1:$F$381,6,FALSE)</f>
        <v>1147</v>
      </c>
      <c r="BZ142" s="32">
        <f t="shared" si="113"/>
        <v>8.7183958151700091E-4</v>
      </c>
    </row>
    <row r="143" spans="1:78" s="8" customFormat="1" hidden="1" x14ac:dyDescent="0.2">
      <c r="A143" s="8" t="str">
        <f t="shared" si="76"/>
        <v>2010Registered psychiatric nursesBritish ColumbiaAll places of work</v>
      </c>
      <c r="B143" s="8" t="s">
        <v>8</v>
      </c>
      <c r="C143" s="8" t="s">
        <v>23</v>
      </c>
      <c r="D143" s="8" t="s">
        <v>9</v>
      </c>
      <c r="E143" s="8">
        <v>2010</v>
      </c>
      <c r="F143" s="8">
        <v>1710</v>
      </c>
      <c r="G143" s="8">
        <v>531</v>
      </c>
      <c r="H143" s="8">
        <v>0</v>
      </c>
      <c r="I143" s="8">
        <v>134</v>
      </c>
      <c r="J143" s="8">
        <v>189</v>
      </c>
      <c r="K143" s="8">
        <v>269</v>
      </c>
      <c r="L143" s="8">
        <v>287</v>
      </c>
      <c r="M143" s="8">
        <v>348</v>
      </c>
      <c r="N143" s="8">
        <v>333</v>
      </c>
      <c r="O143" s="8">
        <v>304</v>
      </c>
      <c r="P143" s="8">
        <v>253</v>
      </c>
      <c r="Q143" s="8">
        <v>79</v>
      </c>
      <c r="R143" s="8">
        <v>22</v>
      </c>
      <c r="S143" s="8">
        <v>23</v>
      </c>
      <c r="T143" s="8">
        <v>0</v>
      </c>
      <c r="U143" s="8">
        <v>1500</v>
      </c>
      <c r="V143" s="8">
        <v>221</v>
      </c>
      <c r="W143" s="8">
        <v>520</v>
      </c>
      <c r="X143" s="8">
        <v>1586</v>
      </c>
      <c r="Y143" s="8">
        <v>217</v>
      </c>
      <c r="Z143" s="8">
        <v>427</v>
      </c>
      <c r="AA143" s="8">
        <v>11</v>
      </c>
      <c r="AB143" s="8">
        <v>227</v>
      </c>
      <c r="AC143" s="8">
        <v>9</v>
      </c>
      <c r="AD143" s="8">
        <v>236</v>
      </c>
      <c r="AE143" s="8">
        <v>1769</v>
      </c>
      <c r="AF143" s="8">
        <v>195</v>
      </c>
      <c r="AG143" s="8">
        <v>1986</v>
      </c>
      <c r="AH143" s="8">
        <v>44</v>
      </c>
      <c r="AI143" s="8">
        <v>2</v>
      </c>
      <c r="AJ143" s="8">
        <v>76</v>
      </c>
      <c r="AK143" s="8">
        <v>2165</v>
      </c>
      <c r="AL143" s="8">
        <v>14</v>
      </c>
      <c r="AM143" s="8">
        <v>0</v>
      </c>
      <c r="AN143" s="8">
        <v>2241</v>
      </c>
      <c r="AO143" s="41">
        <f t="shared" si="77"/>
        <v>0.76305220883534142</v>
      </c>
      <c r="AP143" s="41">
        <f t="shared" si="78"/>
        <v>0.23694779116465864</v>
      </c>
      <c r="AQ143" s="41">
        <f t="shared" si="79"/>
        <v>0</v>
      </c>
      <c r="AR143" s="41">
        <f t="shared" si="80"/>
        <v>5.9794734493529678E-2</v>
      </c>
      <c r="AS143" s="41">
        <f t="shared" si="81"/>
        <v>8.4337349397590355E-2</v>
      </c>
      <c r="AT143" s="41">
        <f t="shared" si="82"/>
        <v>0.12003569834895136</v>
      </c>
      <c r="AU143" s="41">
        <f t="shared" si="83"/>
        <v>0.12806782686300758</v>
      </c>
      <c r="AV143" s="41">
        <f t="shared" si="84"/>
        <v>0.15528781793842034</v>
      </c>
      <c r="AW143" s="41">
        <f t="shared" si="85"/>
        <v>0.14859437751004015</v>
      </c>
      <c r="AX143" s="41">
        <f t="shared" si="86"/>
        <v>0.13565372601517181</v>
      </c>
      <c r="AY143" s="41">
        <f t="shared" si="87"/>
        <v>0.11289602855867917</v>
      </c>
      <c r="AZ143" s="41">
        <f t="shared" si="88"/>
        <v>3.5252119589468986E-2</v>
      </c>
      <c r="BA143" s="41">
        <f t="shared" si="89"/>
        <v>9.8170459616242749E-3</v>
      </c>
      <c r="BB143" s="41">
        <f t="shared" si="90"/>
        <v>1.0263275323516287E-2</v>
      </c>
      <c r="BC143" s="41">
        <f t="shared" si="91"/>
        <v>0</v>
      </c>
      <c r="BD143" s="41">
        <f t="shared" si="92"/>
        <v>0.66934404283801874</v>
      </c>
      <c r="BE143" s="41">
        <f t="shared" si="93"/>
        <v>9.8616688978134762E-2</v>
      </c>
      <c r="BF143" s="41">
        <f t="shared" si="94"/>
        <v>0.23203926818384649</v>
      </c>
      <c r="BG143" s="41">
        <f t="shared" si="95"/>
        <v>0.70771976796073177</v>
      </c>
      <c r="BH143" s="41">
        <f t="shared" si="96"/>
        <v>9.6831771530566713E-2</v>
      </c>
      <c r="BI143" s="41">
        <f t="shared" si="97"/>
        <v>0.19053993752788934</v>
      </c>
      <c r="BJ143" s="41">
        <f t="shared" si="98"/>
        <v>4.9085229808121375E-3</v>
      </c>
      <c r="BK143" s="41">
        <f t="shared" si="99"/>
        <v>0.10129406514948684</v>
      </c>
      <c r="BL143" s="41">
        <f t="shared" si="100"/>
        <v>4.0160642570281121E-3</v>
      </c>
      <c r="BM143" s="41">
        <f t="shared" si="101"/>
        <v>0.10531012940651495</v>
      </c>
      <c r="BN143" s="41">
        <f t="shared" si="102"/>
        <v>0.78937974118697007</v>
      </c>
      <c r="BO143" s="41">
        <f t="shared" si="103"/>
        <v>8.7014725568942436E-2</v>
      </c>
      <c r="BP143" s="41">
        <f t="shared" si="104"/>
        <v>0.88621151271753684</v>
      </c>
      <c r="BQ143" s="41">
        <f t="shared" si="105"/>
        <v>1.963409192324855E-2</v>
      </c>
      <c r="BR143" s="41">
        <f t="shared" si="106"/>
        <v>8.9245872378402495E-4</v>
      </c>
      <c r="BS143" s="41">
        <f t="shared" si="107"/>
        <v>3.3913431503792953E-2</v>
      </c>
      <c r="BT143" s="41">
        <f t="shared" si="108"/>
        <v>0.966086568496207</v>
      </c>
      <c r="BU143" s="41">
        <f t="shared" si="109"/>
        <v>6.2472110664881751E-3</v>
      </c>
      <c r="BV143" s="41">
        <f t="shared" si="110"/>
        <v>0</v>
      </c>
      <c r="BW143" s="41">
        <f t="shared" si="111"/>
        <v>1</v>
      </c>
      <c r="BX143" s="41" t="str">
        <f t="shared" si="112"/>
        <v>2010Registered psychiatric nursesBritish Columbia</v>
      </c>
      <c r="BY143" s="51">
        <f>VLOOKUP(BX143,'%workplace'!$A$1:$F$381,6,FALSE)</f>
        <v>2241</v>
      </c>
      <c r="BZ143" s="32">
        <f t="shared" si="113"/>
        <v>1</v>
      </c>
    </row>
    <row r="144" spans="1:78" s="8" customFormat="1" hidden="1" x14ac:dyDescent="0.2">
      <c r="A144" s="8" t="str">
        <f t="shared" si="76"/>
        <v>2010Registered psychiatric nursesBritish ColumbiaCommunity health</v>
      </c>
      <c r="B144" s="8" t="s">
        <v>8</v>
      </c>
      <c r="C144" s="8" t="s">
        <v>23</v>
      </c>
      <c r="D144" s="8" t="s">
        <v>11</v>
      </c>
      <c r="E144" s="8">
        <v>2010</v>
      </c>
      <c r="F144" s="8">
        <v>432</v>
      </c>
      <c r="G144" s="8">
        <v>134</v>
      </c>
      <c r="H144" s="8">
        <v>0</v>
      </c>
      <c r="I144" s="8">
        <v>18</v>
      </c>
      <c r="J144" s="8">
        <v>33</v>
      </c>
      <c r="K144" s="8">
        <v>60</v>
      </c>
      <c r="L144" s="8">
        <v>89</v>
      </c>
      <c r="M144" s="8">
        <v>97</v>
      </c>
      <c r="N144" s="8">
        <v>93</v>
      </c>
      <c r="O144" s="8">
        <v>92</v>
      </c>
      <c r="P144" s="8">
        <v>62</v>
      </c>
      <c r="Q144" s="8">
        <v>11</v>
      </c>
      <c r="R144" s="8">
        <v>7</v>
      </c>
      <c r="S144" s="8">
        <v>4</v>
      </c>
      <c r="T144" s="8">
        <v>0</v>
      </c>
      <c r="U144" s="8">
        <v>369</v>
      </c>
      <c r="V144" s="8">
        <v>56</v>
      </c>
      <c r="W144" s="8">
        <v>141</v>
      </c>
      <c r="X144" s="8">
        <v>434</v>
      </c>
      <c r="Y144" s="8">
        <v>54</v>
      </c>
      <c r="Z144" s="8">
        <v>76</v>
      </c>
      <c r="AA144" s="8">
        <v>2</v>
      </c>
      <c r="AB144" s="8">
        <v>44</v>
      </c>
      <c r="AC144" s="8">
        <v>1</v>
      </c>
      <c r="AD144" s="8">
        <v>50</v>
      </c>
      <c r="AE144" s="8">
        <v>471</v>
      </c>
      <c r="AF144" s="8">
        <v>48</v>
      </c>
      <c r="AG144" s="8">
        <v>513</v>
      </c>
      <c r="AH144" s="8">
        <v>4</v>
      </c>
      <c r="AI144" s="8">
        <v>0</v>
      </c>
      <c r="AJ144" s="8">
        <v>36</v>
      </c>
      <c r="AK144" s="8">
        <v>530</v>
      </c>
      <c r="AL144" s="8">
        <v>1</v>
      </c>
      <c r="AM144" s="8">
        <v>0</v>
      </c>
      <c r="AN144" s="8">
        <v>566</v>
      </c>
      <c r="AO144" s="41">
        <f t="shared" si="77"/>
        <v>0.76325088339222613</v>
      </c>
      <c r="AP144" s="41">
        <f t="shared" si="78"/>
        <v>0.23674911660777384</v>
      </c>
      <c r="AQ144" s="41">
        <f t="shared" si="79"/>
        <v>0</v>
      </c>
      <c r="AR144" s="41">
        <f t="shared" si="80"/>
        <v>3.1802120141342753E-2</v>
      </c>
      <c r="AS144" s="41">
        <f t="shared" si="81"/>
        <v>5.8303886925795051E-2</v>
      </c>
      <c r="AT144" s="41">
        <f t="shared" si="82"/>
        <v>0.10600706713780919</v>
      </c>
      <c r="AU144" s="41">
        <f t="shared" si="83"/>
        <v>0.15724381625441697</v>
      </c>
      <c r="AV144" s="41">
        <f t="shared" si="84"/>
        <v>0.17137809187279152</v>
      </c>
      <c r="AW144" s="41">
        <f t="shared" si="85"/>
        <v>0.16431095406360424</v>
      </c>
      <c r="AX144" s="41">
        <f t="shared" si="86"/>
        <v>0.16254416961130741</v>
      </c>
      <c r="AY144" s="41">
        <f t="shared" si="87"/>
        <v>0.10954063604240283</v>
      </c>
      <c r="AZ144" s="41">
        <f t="shared" si="88"/>
        <v>1.9434628975265017E-2</v>
      </c>
      <c r="BA144" s="41">
        <f t="shared" si="89"/>
        <v>1.2367491166077738E-2</v>
      </c>
      <c r="BB144" s="41">
        <f t="shared" si="90"/>
        <v>7.0671378091872791E-3</v>
      </c>
      <c r="BC144" s="41">
        <f t="shared" si="91"/>
        <v>0</v>
      </c>
      <c r="BD144" s="41">
        <f t="shared" si="92"/>
        <v>0.65194346289752647</v>
      </c>
      <c r="BE144" s="41">
        <f t="shared" si="93"/>
        <v>9.8939929328621903E-2</v>
      </c>
      <c r="BF144" s="41">
        <f t="shared" si="94"/>
        <v>0.24911660777385158</v>
      </c>
      <c r="BG144" s="41">
        <f t="shared" si="95"/>
        <v>0.7667844522968198</v>
      </c>
      <c r="BH144" s="41">
        <f t="shared" si="96"/>
        <v>9.5406360424028266E-2</v>
      </c>
      <c r="BI144" s="41">
        <f t="shared" si="97"/>
        <v>0.13427561837455831</v>
      </c>
      <c r="BJ144" s="41">
        <f t="shared" si="98"/>
        <v>3.5335689045936395E-3</v>
      </c>
      <c r="BK144" s="41">
        <f t="shared" si="99"/>
        <v>7.7738515901060068E-2</v>
      </c>
      <c r="BL144" s="41">
        <f t="shared" si="100"/>
        <v>1.7667844522968198E-3</v>
      </c>
      <c r="BM144" s="41">
        <f t="shared" si="101"/>
        <v>8.8339222614840993E-2</v>
      </c>
      <c r="BN144" s="41">
        <f t="shared" si="102"/>
        <v>0.83215547703180215</v>
      </c>
      <c r="BO144" s="41">
        <f t="shared" si="103"/>
        <v>8.4805653710247356E-2</v>
      </c>
      <c r="BP144" s="41">
        <f t="shared" si="104"/>
        <v>0.90636042402826855</v>
      </c>
      <c r="BQ144" s="41">
        <f t="shared" si="105"/>
        <v>7.0671378091872791E-3</v>
      </c>
      <c r="BR144" s="41">
        <f t="shared" si="106"/>
        <v>0</v>
      </c>
      <c r="BS144" s="41">
        <f t="shared" si="107"/>
        <v>6.3604240282685506E-2</v>
      </c>
      <c r="BT144" s="41">
        <f t="shared" si="108"/>
        <v>0.93639575971731448</v>
      </c>
      <c r="BU144" s="41">
        <f t="shared" si="109"/>
        <v>1.7667844522968198E-3</v>
      </c>
      <c r="BV144" s="41">
        <f t="shared" si="110"/>
        <v>0</v>
      </c>
      <c r="BW144" s="41">
        <f t="shared" si="111"/>
        <v>1</v>
      </c>
      <c r="BX144" s="41" t="str">
        <f t="shared" si="112"/>
        <v>2010Registered psychiatric nursesBritish Columbia</v>
      </c>
      <c r="BY144" s="51">
        <f>VLOOKUP(BX144,'%workplace'!$A$1:$F$381,6,FALSE)</f>
        <v>2241</v>
      </c>
      <c r="BZ144" s="32">
        <f t="shared" si="113"/>
        <v>0.25256581883087909</v>
      </c>
    </row>
    <row r="145" spans="1:78" s="8" customFormat="1" hidden="1" x14ac:dyDescent="0.2">
      <c r="A145" s="8" t="str">
        <f t="shared" si="76"/>
        <v>2010Registered psychiatric nursesBritish ColumbiaNursing home/long-term care</v>
      </c>
      <c r="B145" s="8" t="s">
        <v>8</v>
      </c>
      <c r="C145" s="8" t="s">
        <v>23</v>
      </c>
      <c r="D145" s="8" t="s">
        <v>12</v>
      </c>
      <c r="E145" s="8">
        <v>2010</v>
      </c>
      <c r="F145" s="8">
        <v>229</v>
      </c>
      <c r="G145" s="8">
        <v>47</v>
      </c>
      <c r="H145" s="8">
        <v>0</v>
      </c>
      <c r="I145" s="8">
        <v>7</v>
      </c>
      <c r="J145" s="8">
        <v>14</v>
      </c>
      <c r="K145" s="8">
        <v>22</v>
      </c>
      <c r="L145" s="8">
        <v>18</v>
      </c>
      <c r="M145" s="8">
        <v>36</v>
      </c>
      <c r="N145" s="8">
        <v>38</v>
      </c>
      <c r="O145" s="8">
        <v>42</v>
      </c>
      <c r="P145" s="8">
        <v>66</v>
      </c>
      <c r="Q145" s="8">
        <v>23</v>
      </c>
      <c r="R145" s="8">
        <v>9</v>
      </c>
      <c r="S145" s="8">
        <v>1</v>
      </c>
      <c r="T145" s="8">
        <v>0</v>
      </c>
      <c r="U145" s="8">
        <v>166</v>
      </c>
      <c r="V145" s="8">
        <v>24</v>
      </c>
      <c r="W145" s="8">
        <v>86</v>
      </c>
      <c r="X145" s="8">
        <v>174</v>
      </c>
      <c r="Y145" s="8">
        <v>34</v>
      </c>
      <c r="Z145" s="8">
        <v>68</v>
      </c>
      <c r="AA145" s="8">
        <v>0</v>
      </c>
      <c r="AB145" s="8">
        <v>72</v>
      </c>
      <c r="AC145" s="8">
        <v>0</v>
      </c>
      <c r="AD145" s="8">
        <v>24</v>
      </c>
      <c r="AE145" s="8">
        <v>180</v>
      </c>
      <c r="AF145" s="8">
        <v>29</v>
      </c>
      <c r="AG145" s="8">
        <v>245</v>
      </c>
      <c r="AH145" s="8">
        <v>1</v>
      </c>
      <c r="AI145" s="8">
        <v>0</v>
      </c>
      <c r="AJ145" s="8">
        <v>14</v>
      </c>
      <c r="AK145" s="8">
        <v>262</v>
      </c>
      <c r="AL145" s="8">
        <v>1</v>
      </c>
      <c r="AM145" s="8">
        <v>0</v>
      </c>
      <c r="AN145" s="8">
        <v>276</v>
      </c>
      <c r="AO145" s="41">
        <f t="shared" si="77"/>
        <v>0.82971014492753625</v>
      </c>
      <c r="AP145" s="41">
        <f t="shared" si="78"/>
        <v>0.17028985507246377</v>
      </c>
      <c r="AQ145" s="41">
        <f t="shared" si="79"/>
        <v>0</v>
      </c>
      <c r="AR145" s="41">
        <f t="shared" si="80"/>
        <v>2.5362318840579712E-2</v>
      </c>
      <c r="AS145" s="41">
        <f t="shared" si="81"/>
        <v>5.0724637681159424E-2</v>
      </c>
      <c r="AT145" s="41">
        <f t="shared" si="82"/>
        <v>7.9710144927536225E-2</v>
      </c>
      <c r="AU145" s="41">
        <f t="shared" si="83"/>
        <v>6.5217391304347824E-2</v>
      </c>
      <c r="AV145" s="41">
        <f t="shared" si="84"/>
        <v>0.13043478260869565</v>
      </c>
      <c r="AW145" s="41">
        <f t="shared" si="85"/>
        <v>0.13768115942028986</v>
      </c>
      <c r="AX145" s="41">
        <f t="shared" si="86"/>
        <v>0.15217391304347827</v>
      </c>
      <c r="AY145" s="41">
        <f t="shared" si="87"/>
        <v>0.2391304347826087</v>
      </c>
      <c r="AZ145" s="41">
        <f t="shared" si="88"/>
        <v>8.3333333333333329E-2</v>
      </c>
      <c r="BA145" s="41">
        <f t="shared" si="89"/>
        <v>3.2608695652173912E-2</v>
      </c>
      <c r="BB145" s="41">
        <f t="shared" si="90"/>
        <v>3.6231884057971015E-3</v>
      </c>
      <c r="BC145" s="41">
        <f t="shared" si="91"/>
        <v>0</v>
      </c>
      <c r="BD145" s="41">
        <f t="shared" si="92"/>
        <v>0.60144927536231885</v>
      </c>
      <c r="BE145" s="41">
        <f t="shared" si="93"/>
        <v>8.6956521739130432E-2</v>
      </c>
      <c r="BF145" s="41">
        <f t="shared" si="94"/>
        <v>0.31159420289855072</v>
      </c>
      <c r="BG145" s="41">
        <f t="shared" si="95"/>
        <v>0.63043478260869568</v>
      </c>
      <c r="BH145" s="41">
        <f t="shared" si="96"/>
        <v>0.12318840579710146</v>
      </c>
      <c r="BI145" s="41">
        <f t="shared" si="97"/>
        <v>0.24637681159420291</v>
      </c>
      <c r="BJ145" s="41">
        <f t="shared" si="98"/>
        <v>0</v>
      </c>
      <c r="BK145" s="41">
        <f t="shared" si="99"/>
        <v>0.2608695652173913</v>
      </c>
      <c r="BL145" s="41">
        <f t="shared" si="100"/>
        <v>0</v>
      </c>
      <c r="BM145" s="41">
        <f t="shared" si="101"/>
        <v>8.6956521739130432E-2</v>
      </c>
      <c r="BN145" s="41">
        <f t="shared" si="102"/>
        <v>0.65217391304347827</v>
      </c>
      <c r="BO145" s="41">
        <f t="shared" si="103"/>
        <v>0.10507246376811594</v>
      </c>
      <c r="BP145" s="41">
        <f t="shared" si="104"/>
        <v>0.8876811594202898</v>
      </c>
      <c r="BQ145" s="41">
        <f t="shared" si="105"/>
        <v>3.6231884057971015E-3</v>
      </c>
      <c r="BR145" s="41">
        <f t="shared" si="106"/>
        <v>0</v>
      </c>
      <c r="BS145" s="41">
        <f t="shared" si="107"/>
        <v>5.0724637681159424E-2</v>
      </c>
      <c r="BT145" s="41">
        <f t="shared" si="108"/>
        <v>0.94927536231884058</v>
      </c>
      <c r="BU145" s="41">
        <f t="shared" si="109"/>
        <v>3.6231884057971015E-3</v>
      </c>
      <c r="BV145" s="41">
        <f t="shared" si="110"/>
        <v>0</v>
      </c>
      <c r="BW145" s="41">
        <f t="shared" si="111"/>
        <v>1</v>
      </c>
      <c r="BX145" s="41" t="str">
        <f t="shared" si="112"/>
        <v>2010Registered psychiatric nursesBritish Columbia</v>
      </c>
      <c r="BY145" s="51">
        <f>VLOOKUP(BX145,'%workplace'!$A$1:$F$381,6,FALSE)</f>
        <v>2241</v>
      </c>
      <c r="BZ145" s="32">
        <f t="shared" si="113"/>
        <v>0.12315930388219545</v>
      </c>
    </row>
    <row r="146" spans="1:78" s="8" customFormat="1" hidden="1" x14ac:dyDescent="0.2">
      <c r="A146" s="8" t="str">
        <f t="shared" si="76"/>
        <v>2010Registered psychiatric nursesBritish ColumbiaHospital</v>
      </c>
      <c r="B146" s="8" t="s">
        <v>8</v>
      </c>
      <c r="C146" s="8" t="s">
        <v>23</v>
      </c>
      <c r="D146" s="8" t="s">
        <v>10</v>
      </c>
      <c r="E146" s="8">
        <v>2010</v>
      </c>
      <c r="F146" s="8">
        <v>838</v>
      </c>
      <c r="G146" s="8">
        <v>267</v>
      </c>
      <c r="H146" s="8">
        <v>0</v>
      </c>
      <c r="I146" s="8">
        <v>104</v>
      </c>
      <c r="J146" s="8">
        <v>128</v>
      </c>
      <c r="K146" s="8">
        <v>157</v>
      </c>
      <c r="L146" s="8">
        <v>151</v>
      </c>
      <c r="M146" s="8">
        <v>164</v>
      </c>
      <c r="N146" s="8">
        <v>152</v>
      </c>
      <c r="O146" s="8">
        <v>108</v>
      </c>
      <c r="P146" s="8">
        <v>88</v>
      </c>
      <c r="Q146" s="8">
        <v>35</v>
      </c>
      <c r="R146" s="8">
        <v>2</v>
      </c>
      <c r="S146" s="8">
        <v>16</v>
      </c>
      <c r="T146" s="8">
        <v>0</v>
      </c>
      <c r="U146" s="8">
        <v>759</v>
      </c>
      <c r="V146" s="8">
        <v>121</v>
      </c>
      <c r="W146" s="8">
        <v>225</v>
      </c>
      <c r="X146" s="8">
        <v>753</v>
      </c>
      <c r="Y146" s="8">
        <v>103</v>
      </c>
      <c r="Z146" s="8">
        <v>241</v>
      </c>
      <c r="AA146" s="8">
        <v>8</v>
      </c>
      <c r="AB146" s="8">
        <v>52</v>
      </c>
      <c r="AC146" s="8">
        <v>2</v>
      </c>
      <c r="AD146" s="8">
        <v>63</v>
      </c>
      <c r="AE146" s="8">
        <v>988</v>
      </c>
      <c r="AF146" s="8">
        <v>64</v>
      </c>
      <c r="AG146" s="8">
        <v>1030</v>
      </c>
      <c r="AH146" s="8">
        <v>7</v>
      </c>
      <c r="AI146" s="8">
        <v>1</v>
      </c>
      <c r="AJ146" s="8">
        <v>14</v>
      </c>
      <c r="AK146" s="8">
        <v>1091</v>
      </c>
      <c r="AL146" s="8">
        <v>3</v>
      </c>
      <c r="AM146" s="8">
        <v>0</v>
      </c>
      <c r="AN146" s="8">
        <v>1105</v>
      </c>
      <c r="AO146" s="41">
        <f t="shared" si="77"/>
        <v>0.75837104072398187</v>
      </c>
      <c r="AP146" s="41">
        <f t="shared" si="78"/>
        <v>0.2416289592760181</v>
      </c>
      <c r="AQ146" s="41">
        <f t="shared" si="79"/>
        <v>0</v>
      </c>
      <c r="AR146" s="41">
        <f t="shared" si="80"/>
        <v>9.4117647058823528E-2</v>
      </c>
      <c r="AS146" s="41">
        <f t="shared" si="81"/>
        <v>0.11583710407239819</v>
      </c>
      <c r="AT146" s="41">
        <f t="shared" si="82"/>
        <v>0.1420814479638009</v>
      </c>
      <c r="AU146" s="41">
        <f t="shared" si="83"/>
        <v>0.13665158371040723</v>
      </c>
      <c r="AV146" s="41">
        <f t="shared" si="84"/>
        <v>0.14841628959276018</v>
      </c>
      <c r="AW146" s="41">
        <f t="shared" si="85"/>
        <v>0.13755656108597286</v>
      </c>
      <c r="AX146" s="41">
        <f t="shared" si="86"/>
        <v>9.7737556561085973E-2</v>
      </c>
      <c r="AY146" s="41">
        <f t="shared" si="87"/>
        <v>7.963800904977375E-2</v>
      </c>
      <c r="AZ146" s="41">
        <f t="shared" si="88"/>
        <v>3.1674208144796379E-2</v>
      </c>
      <c r="BA146" s="41">
        <f t="shared" si="89"/>
        <v>1.8099547511312218E-3</v>
      </c>
      <c r="BB146" s="41">
        <f t="shared" si="90"/>
        <v>1.4479638009049774E-2</v>
      </c>
      <c r="BC146" s="41">
        <f t="shared" si="91"/>
        <v>0</v>
      </c>
      <c r="BD146" s="41">
        <f t="shared" si="92"/>
        <v>0.68687782805429864</v>
      </c>
      <c r="BE146" s="41">
        <f t="shared" si="93"/>
        <v>0.10950226244343891</v>
      </c>
      <c r="BF146" s="41">
        <f t="shared" si="94"/>
        <v>0.20361990950226244</v>
      </c>
      <c r="BG146" s="41">
        <f t="shared" si="95"/>
        <v>0.681447963800905</v>
      </c>
      <c r="BH146" s="41">
        <f t="shared" si="96"/>
        <v>9.321266968325792E-2</v>
      </c>
      <c r="BI146" s="41">
        <f t="shared" si="97"/>
        <v>0.21809954751131222</v>
      </c>
      <c r="BJ146" s="41">
        <f t="shared" si="98"/>
        <v>7.2398190045248872E-3</v>
      </c>
      <c r="BK146" s="41">
        <f t="shared" si="99"/>
        <v>4.7058823529411764E-2</v>
      </c>
      <c r="BL146" s="41">
        <f t="shared" si="100"/>
        <v>1.8099547511312218E-3</v>
      </c>
      <c r="BM146" s="41">
        <f t="shared" si="101"/>
        <v>5.7013574660633483E-2</v>
      </c>
      <c r="BN146" s="41">
        <f t="shared" si="102"/>
        <v>0.89411764705882357</v>
      </c>
      <c r="BO146" s="41">
        <f t="shared" si="103"/>
        <v>5.7918552036199097E-2</v>
      </c>
      <c r="BP146" s="41">
        <f t="shared" si="104"/>
        <v>0.9321266968325792</v>
      </c>
      <c r="BQ146" s="41">
        <f t="shared" si="105"/>
        <v>6.3348416289592761E-3</v>
      </c>
      <c r="BR146" s="41">
        <f t="shared" si="106"/>
        <v>9.049773755656109E-4</v>
      </c>
      <c r="BS146" s="41">
        <f t="shared" si="107"/>
        <v>1.2669683257918552E-2</v>
      </c>
      <c r="BT146" s="41">
        <f t="shared" si="108"/>
        <v>0.98733031674208149</v>
      </c>
      <c r="BU146" s="41">
        <f t="shared" si="109"/>
        <v>2.7149321266968325E-3</v>
      </c>
      <c r="BV146" s="41">
        <f t="shared" si="110"/>
        <v>0</v>
      </c>
      <c r="BW146" s="41">
        <f t="shared" si="111"/>
        <v>1</v>
      </c>
      <c r="BX146" s="41" t="str">
        <f t="shared" si="112"/>
        <v>2010Registered psychiatric nursesBritish Columbia</v>
      </c>
      <c r="BY146" s="51">
        <f>VLOOKUP(BX146,'%workplace'!$A$1:$F$381,6,FALSE)</f>
        <v>2241</v>
      </c>
      <c r="BZ146" s="32">
        <f t="shared" si="113"/>
        <v>0.49308344489067379</v>
      </c>
    </row>
    <row r="147" spans="1:78" s="8" customFormat="1" hidden="1" x14ac:dyDescent="0.2">
      <c r="A147" s="8" t="str">
        <f t="shared" si="76"/>
        <v>2010Registered psychiatric nursesBritish ColumbiaOther places of work</v>
      </c>
      <c r="B147" s="8" t="s">
        <v>8</v>
      </c>
      <c r="C147" s="8" t="s">
        <v>23</v>
      </c>
      <c r="D147" s="8" t="s">
        <v>13</v>
      </c>
      <c r="E147" s="8">
        <v>2010</v>
      </c>
      <c r="F147" s="8">
        <v>204</v>
      </c>
      <c r="G147" s="8">
        <v>82</v>
      </c>
      <c r="H147" s="8">
        <v>0</v>
      </c>
      <c r="I147" s="8">
        <v>4</v>
      </c>
      <c r="J147" s="8">
        <v>13</v>
      </c>
      <c r="K147" s="8">
        <v>30</v>
      </c>
      <c r="L147" s="8">
        <v>29</v>
      </c>
      <c r="M147" s="8">
        <v>50</v>
      </c>
      <c r="N147" s="8">
        <v>50</v>
      </c>
      <c r="O147" s="8">
        <v>60</v>
      </c>
      <c r="P147" s="8">
        <v>37</v>
      </c>
      <c r="Q147" s="8">
        <v>9</v>
      </c>
      <c r="R147" s="8">
        <v>3</v>
      </c>
      <c r="S147" s="8">
        <v>1</v>
      </c>
      <c r="T147" s="8">
        <v>0</v>
      </c>
      <c r="U147" s="8">
        <v>200</v>
      </c>
      <c r="V147" s="8">
        <v>19</v>
      </c>
      <c r="W147" s="8">
        <v>67</v>
      </c>
      <c r="X147" s="8">
        <v>223</v>
      </c>
      <c r="Y147" s="8">
        <v>25</v>
      </c>
      <c r="Z147" s="8">
        <v>38</v>
      </c>
      <c r="AA147" s="8">
        <v>0</v>
      </c>
      <c r="AB147" s="8">
        <v>59</v>
      </c>
      <c r="AC147" s="8">
        <v>0</v>
      </c>
      <c r="AD147" s="8">
        <v>98</v>
      </c>
      <c r="AE147" s="8">
        <v>129</v>
      </c>
      <c r="AF147" s="8">
        <v>54</v>
      </c>
      <c r="AG147" s="8">
        <v>198</v>
      </c>
      <c r="AH147" s="8">
        <v>32</v>
      </c>
      <c r="AI147" s="8">
        <v>1</v>
      </c>
      <c r="AJ147" s="8">
        <v>11</v>
      </c>
      <c r="AK147" s="8">
        <v>275</v>
      </c>
      <c r="AL147" s="8">
        <v>1</v>
      </c>
      <c r="AM147" s="8">
        <v>0</v>
      </c>
      <c r="AN147" s="8">
        <v>286</v>
      </c>
      <c r="AO147" s="41">
        <f t="shared" si="77"/>
        <v>0.71328671328671334</v>
      </c>
      <c r="AP147" s="41">
        <f t="shared" si="78"/>
        <v>0.28671328671328672</v>
      </c>
      <c r="AQ147" s="41">
        <f t="shared" si="79"/>
        <v>0</v>
      </c>
      <c r="AR147" s="41">
        <f t="shared" si="80"/>
        <v>1.3986013986013986E-2</v>
      </c>
      <c r="AS147" s="41">
        <f t="shared" si="81"/>
        <v>4.5454545454545456E-2</v>
      </c>
      <c r="AT147" s="41">
        <f t="shared" si="82"/>
        <v>0.1048951048951049</v>
      </c>
      <c r="AU147" s="41">
        <f t="shared" si="83"/>
        <v>0.10139860139860139</v>
      </c>
      <c r="AV147" s="41">
        <f t="shared" si="84"/>
        <v>0.17482517482517482</v>
      </c>
      <c r="AW147" s="41">
        <f t="shared" si="85"/>
        <v>0.17482517482517482</v>
      </c>
      <c r="AX147" s="41">
        <f t="shared" si="86"/>
        <v>0.20979020979020979</v>
      </c>
      <c r="AY147" s="41">
        <f t="shared" si="87"/>
        <v>0.12937062937062938</v>
      </c>
      <c r="AZ147" s="41">
        <f t="shared" si="88"/>
        <v>3.1468531468531472E-2</v>
      </c>
      <c r="BA147" s="41">
        <f t="shared" si="89"/>
        <v>1.048951048951049E-2</v>
      </c>
      <c r="BB147" s="41">
        <f t="shared" si="90"/>
        <v>3.4965034965034965E-3</v>
      </c>
      <c r="BC147" s="41">
        <f t="shared" si="91"/>
        <v>0</v>
      </c>
      <c r="BD147" s="41">
        <f t="shared" si="92"/>
        <v>0.69930069930069927</v>
      </c>
      <c r="BE147" s="41">
        <f t="shared" si="93"/>
        <v>6.6433566433566432E-2</v>
      </c>
      <c r="BF147" s="41">
        <f t="shared" si="94"/>
        <v>0.23426573426573427</v>
      </c>
      <c r="BG147" s="41">
        <f t="shared" si="95"/>
        <v>0.77972027972027969</v>
      </c>
      <c r="BH147" s="41">
        <f t="shared" si="96"/>
        <v>8.7412587412587409E-2</v>
      </c>
      <c r="BI147" s="41">
        <f t="shared" si="97"/>
        <v>0.13286713286713286</v>
      </c>
      <c r="BJ147" s="41">
        <f t="shared" si="98"/>
        <v>0</v>
      </c>
      <c r="BK147" s="41">
        <f t="shared" si="99"/>
        <v>0.2062937062937063</v>
      </c>
      <c r="BL147" s="41">
        <f t="shared" si="100"/>
        <v>0</v>
      </c>
      <c r="BM147" s="41">
        <f t="shared" si="101"/>
        <v>0.34265734265734266</v>
      </c>
      <c r="BN147" s="41">
        <f t="shared" si="102"/>
        <v>0.45104895104895104</v>
      </c>
      <c r="BO147" s="41">
        <f t="shared" si="103"/>
        <v>0.1888111888111888</v>
      </c>
      <c r="BP147" s="41">
        <f t="shared" si="104"/>
        <v>0.69230769230769229</v>
      </c>
      <c r="BQ147" s="41">
        <f t="shared" si="105"/>
        <v>0.11188811188811189</v>
      </c>
      <c r="BR147" s="41">
        <f t="shared" si="106"/>
        <v>3.4965034965034965E-3</v>
      </c>
      <c r="BS147" s="41">
        <f t="shared" si="107"/>
        <v>3.8461538461538464E-2</v>
      </c>
      <c r="BT147" s="41">
        <f t="shared" si="108"/>
        <v>0.96153846153846156</v>
      </c>
      <c r="BU147" s="41">
        <f t="shared" si="109"/>
        <v>3.4965034965034965E-3</v>
      </c>
      <c r="BV147" s="41">
        <f t="shared" si="110"/>
        <v>0</v>
      </c>
      <c r="BW147" s="41">
        <f t="shared" si="111"/>
        <v>1</v>
      </c>
      <c r="BX147" s="41" t="str">
        <f t="shared" si="112"/>
        <v>2010Registered psychiatric nursesBritish Columbia</v>
      </c>
      <c r="BY147" s="51">
        <f>VLOOKUP(BX147,'%workplace'!$A$1:$F$381,6,FALSE)</f>
        <v>2241</v>
      </c>
      <c r="BZ147" s="32">
        <f t="shared" si="113"/>
        <v>0.12762159750111557</v>
      </c>
    </row>
    <row r="148" spans="1:78" s="8" customFormat="1" hidden="1" x14ac:dyDescent="0.2">
      <c r="A148" s="8" t="str">
        <f t="shared" si="76"/>
        <v>2010Registered psychiatric nursesBritish ColumbiaUnknown places of work</v>
      </c>
      <c r="B148" s="8" t="s">
        <v>8</v>
      </c>
      <c r="C148" s="8" t="s">
        <v>23</v>
      </c>
      <c r="D148" s="8" t="s">
        <v>49</v>
      </c>
      <c r="E148" s="8">
        <v>2010</v>
      </c>
      <c r="F148" s="8">
        <v>7</v>
      </c>
      <c r="G148" s="8">
        <v>1</v>
      </c>
      <c r="H148" s="8">
        <v>0</v>
      </c>
      <c r="I148" s="8">
        <v>1</v>
      </c>
      <c r="J148" s="8">
        <v>1</v>
      </c>
      <c r="K148" s="8">
        <v>0</v>
      </c>
      <c r="L148" s="8">
        <v>0</v>
      </c>
      <c r="M148" s="8">
        <v>1</v>
      </c>
      <c r="N148" s="8">
        <v>0</v>
      </c>
      <c r="O148" s="8">
        <v>2</v>
      </c>
      <c r="P148" s="8">
        <v>0</v>
      </c>
      <c r="Q148" s="8">
        <v>1</v>
      </c>
      <c r="R148" s="8">
        <v>1</v>
      </c>
      <c r="S148" s="8">
        <v>1</v>
      </c>
      <c r="T148" s="8">
        <v>0</v>
      </c>
      <c r="U148" s="8">
        <v>6</v>
      </c>
      <c r="V148" s="8">
        <v>1</v>
      </c>
      <c r="W148" s="8">
        <v>1</v>
      </c>
      <c r="X148" s="8">
        <v>2</v>
      </c>
      <c r="Y148" s="8">
        <v>1</v>
      </c>
      <c r="Z148" s="8">
        <v>4</v>
      </c>
      <c r="AA148" s="8">
        <v>1</v>
      </c>
      <c r="AB148" s="8">
        <v>0</v>
      </c>
      <c r="AC148" s="8">
        <v>6</v>
      </c>
      <c r="AD148" s="8">
        <v>1</v>
      </c>
      <c r="AE148" s="8">
        <v>1</v>
      </c>
      <c r="AF148" s="8">
        <v>0</v>
      </c>
      <c r="AG148" s="8">
        <v>0</v>
      </c>
      <c r="AH148" s="8">
        <v>0</v>
      </c>
      <c r="AI148" s="8">
        <v>0</v>
      </c>
      <c r="AJ148" s="8">
        <v>1</v>
      </c>
      <c r="AK148" s="8">
        <v>7</v>
      </c>
      <c r="AL148" s="8">
        <v>8</v>
      </c>
      <c r="AM148" s="8">
        <v>0</v>
      </c>
      <c r="AN148" s="8">
        <v>8</v>
      </c>
      <c r="AO148" s="41">
        <f t="shared" si="77"/>
        <v>0.875</v>
      </c>
      <c r="AP148" s="41">
        <f t="shared" si="78"/>
        <v>0.125</v>
      </c>
      <c r="AQ148" s="41">
        <f t="shared" si="79"/>
        <v>0</v>
      </c>
      <c r="AR148" s="41">
        <f t="shared" si="80"/>
        <v>0.125</v>
      </c>
      <c r="AS148" s="41">
        <f t="shared" si="81"/>
        <v>0.125</v>
      </c>
      <c r="AT148" s="41">
        <f t="shared" si="82"/>
        <v>0</v>
      </c>
      <c r="AU148" s="41">
        <f t="shared" si="83"/>
        <v>0</v>
      </c>
      <c r="AV148" s="41">
        <f t="shared" si="84"/>
        <v>0.125</v>
      </c>
      <c r="AW148" s="41">
        <f t="shared" si="85"/>
        <v>0</v>
      </c>
      <c r="AX148" s="41">
        <f t="shared" si="86"/>
        <v>0.25</v>
      </c>
      <c r="AY148" s="41">
        <f t="shared" si="87"/>
        <v>0</v>
      </c>
      <c r="AZ148" s="41">
        <f t="shared" si="88"/>
        <v>0.125</v>
      </c>
      <c r="BA148" s="41">
        <f t="shared" si="89"/>
        <v>0.125</v>
      </c>
      <c r="BB148" s="41">
        <f t="shared" si="90"/>
        <v>0.125</v>
      </c>
      <c r="BC148" s="41">
        <f t="shared" si="91"/>
        <v>0</v>
      </c>
      <c r="BD148" s="41">
        <f t="shared" si="92"/>
        <v>0.75</v>
      </c>
      <c r="BE148" s="41">
        <f t="shared" si="93"/>
        <v>0.125</v>
      </c>
      <c r="BF148" s="41">
        <f t="shared" si="94"/>
        <v>0.125</v>
      </c>
      <c r="BG148" s="41">
        <f t="shared" si="95"/>
        <v>0.25</v>
      </c>
      <c r="BH148" s="41">
        <f t="shared" si="96"/>
        <v>0.125</v>
      </c>
      <c r="BI148" s="41">
        <f t="shared" si="97"/>
        <v>0.5</v>
      </c>
      <c r="BJ148" s="41">
        <f t="shared" si="98"/>
        <v>0.125</v>
      </c>
      <c r="BK148" s="41">
        <f t="shared" si="99"/>
        <v>0</v>
      </c>
      <c r="BL148" s="41">
        <f t="shared" si="100"/>
        <v>0.75</v>
      </c>
      <c r="BM148" s="41">
        <f t="shared" si="101"/>
        <v>0.125</v>
      </c>
      <c r="BN148" s="41">
        <f t="shared" si="102"/>
        <v>0.125</v>
      </c>
      <c r="BO148" s="41">
        <f t="shared" si="103"/>
        <v>0</v>
      </c>
      <c r="BP148" s="41">
        <f t="shared" si="104"/>
        <v>0</v>
      </c>
      <c r="BQ148" s="41">
        <f t="shared" si="105"/>
        <v>0</v>
      </c>
      <c r="BR148" s="41">
        <f t="shared" si="106"/>
        <v>0</v>
      </c>
      <c r="BS148" s="41">
        <f t="shared" si="107"/>
        <v>0.125</v>
      </c>
      <c r="BT148" s="41">
        <f t="shared" si="108"/>
        <v>0.875</v>
      </c>
      <c r="BU148" s="41">
        <f t="shared" si="109"/>
        <v>1</v>
      </c>
      <c r="BV148" s="41">
        <f t="shared" si="110"/>
        <v>0</v>
      </c>
      <c r="BW148" s="41">
        <f t="shared" si="111"/>
        <v>1</v>
      </c>
      <c r="BX148" s="41" t="str">
        <f t="shared" si="112"/>
        <v>2010Registered psychiatric nursesBritish Columbia</v>
      </c>
      <c r="BY148" s="51">
        <f>VLOOKUP(BX148,'%workplace'!$A$1:$F$381,6,FALSE)</f>
        <v>2241</v>
      </c>
      <c r="BZ148" s="32">
        <f t="shared" si="113"/>
        <v>3.5698348951360998E-3</v>
      </c>
    </row>
    <row r="149" spans="1:78" s="8" customFormat="1" hidden="1" x14ac:dyDescent="0.2">
      <c r="A149" s="8" t="str">
        <f t="shared" si="76"/>
        <v>2010Nurse practitionersNewfoundland and LabradorAll places of work</v>
      </c>
      <c r="B149" s="8" t="s">
        <v>5</v>
      </c>
      <c r="C149" s="8" t="s">
        <v>14</v>
      </c>
      <c r="D149" s="8" t="s">
        <v>9</v>
      </c>
      <c r="E149" s="8">
        <v>2010</v>
      </c>
      <c r="F149" s="8">
        <v>85</v>
      </c>
      <c r="G149" s="8">
        <v>11</v>
      </c>
      <c r="H149" s="8">
        <v>0</v>
      </c>
      <c r="I149" s="8">
        <v>0</v>
      </c>
      <c r="J149" s="8">
        <v>7</v>
      </c>
      <c r="K149" s="8">
        <v>16</v>
      </c>
      <c r="L149" s="8">
        <v>19</v>
      </c>
      <c r="M149" s="8">
        <v>27</v>
      </c>
      <c r="N149" s="8">
        <v>14</v>
      </c>
      <c r="O149" s="8">
        <v>10</v>
      </c>
      <c r="P149" s="8">
        <v>1</v>
      </c>
      <c r="Q149" s="8">
        <v>1</v>
      </c>
      <c r="R149" s="8">
        <v>1</v>
      </c>
      <c r="S149" s="8">
        <v>0</v>
      </c>
      <c r="T149" s="8">
        <v>0</v>
      </c>
      <c r="U149" s="8">
        <v>96</v>
      </c>
      <c r="V149" s="8">
        <v>0</v>
      </c>
      <c r="W149" s="8">
        <v>0</v>
      </c>
      <c r="X149" s="8">
        <v>89</v>
      </c>
      <c r="Y149" s="8">
        <v>3</v>
      </c>
      <c r="Z149" s="8">
        <v>4</v>
      </c>
      <c r="AA149" s="8">
        <v>0</v>
      </c>
      <c r="AB149" s="8">
        <v>4</v>
      </c>
      <c r="AC149" s="8">
        <v>0</v>
      </c>
      <c r="AD149" s="8">
        <v>91</v>
      </c>
      <c r="AE149" s="8">
        <v>1</v>
      </c>
      <c r="AF149" s="8">
        <v>7</v>
      </c>
      <c r="AG149" s="8">
        <v>79</v>
      </c>
      <c r="AH149" s="8">
        <v>9</v>
      </c>
      <c r="AI149" s="8">
        <v>1</v>
      </c>
      <c r="AJ149" s="8">
        <v>48</v>
      </c>
      <c r="AK149" s="8">
        <v>48</v>
      </c>
      <c r="AL149" s="8">
        <v>0</v>
      </c>
      <c r="AM149" s="8">
        <v>0</v>
      </c>
      <c r="AN149" s="8">
        <v>96</v>
      </c>
      <c r="AO149" s="41">
        <f t="shared" si="77"/>
        <v>0.88541666666666663</v>
      </c>
      <c r="AP149" s="41">
        <f t="shared" si="78"/>
        <v>0.11458333333333333</v>
      </c>
      <c r="AQ149" s="41">
        <f t="shared" si="79"/>
        <v>0</v>
      </c>
      <c r="AR149" s="41">
        <f t="shared" si="80"/>
        <v>0</v>
      </c>
      <c r="AS149" s="41">
        <f t="shared" si="81"/>
        <v>7.2916666666666671E-2</v>
      </c>
      <c r="AT149" s="41">
        <f t="shared" si="82"/>
        <v>0.16666666666666666</v>
      </c>
      <c r="AU149" s="41">
        <f t="shared" si="83"/>
        <v>0.19791666666666666</v>
      </c>
      <c r="AV149" s="41">
        <f t="shared" si="84"/>
        <v>0.28125</v>
      </c>
      <c r="AW149" s="41">
        <f t="shared" si="85"/>
        <v>0.14583333333333334</v>
      </c>
      <c r="AX149" s="41">
        <f t="shared" si="86"/>
        <v>0.10416666666666667</v>
      </c>
      <c r="AY149" s="41">
        <f t="shared" si="87"/>
        <v>1.0416666666666666E-2</v>
      </c>
      <c r="AZ149" s="41">
        <f t="shared" si="88"/>
        <v>1.0416666666666666E-2</v>
      </c>
      <c r="BA149" s="41">
        <f t="shared" si="89"/>
        <v>1.0416666666666666E-2</v>
      </c>
      <c r="BB149" s="41">
        <f t="shared" si="90"/>
        <v>0</v>
      </c>
      <c r="BC149" s="41">
        <f t="shared" si="91"/>
        <v>0</v>
      </c>
      <c r="BD149" s="41">
        <f t="shared" si="92"/>
        <v>1</v>
      </c>
      <c r="BE149" s="41">
        <f t="shared" si="93"/>
        <v>0</v>
      </c>
      <c r="BF149" s="41">
        <f t="shared" si="94"/>
        <v>0</v>
      </c>
      <c r="BG149" s="41">
        <f t="shared" si="95"/>
        <v>0.92708333333333337</v>
      </c>
      <c r="BH149" s="41">
        <f t="shared" si="96"/>
        <v>3.125E-2</v>
      </c>
      <c r="BI149" s="41">
        <f t="shared" si="97"/>
        <v>4.1666666666666664E-2</v>
      </c>
      <c r="BJ149" s="41">
        <f t="shared" si="98"/>
        <v>0</v>
      </c>
      <c r="BK149" s="41">
        <f t="shared" si="99"/>
        <v>4.1666666666666664E-2</v>
      </c>
      <c r="BL149" s="41">
        <f t="shared" si="100"/>
        <v>0</v>
      </c>
      <c r="BM149" s="41">
        <f t="shared" si="101"/>
        <v>0.94791666666666663</v>
      </c>
      <c r="BN149" s="41">
        <f t="shared" si="102"/>
        <v>1.0416666666666666E-2</v>
      </c>
      <c r="BO149" s="41">
        <f t="shared" si="103"/>
        <v>7.2916666666666671E-2</v>
      </c>
      <c r="BP149" s="41">
        <f t="shared" si="104"/>
        <v>0.82291666666666663</v>
      </c>
      <c r="BQ149" s="41">
        <f t="shared" si="105"/>
        <v>9.375E-2</v>
      </c>
      <c r="BR149" s="41">
        <f t="shared" si="106"/>
        <v>1.0416666666666666E-2</v>
      </c>
      <c r="BS149" s="41">
        <f t="shared" si="107"/>
        <v>0.5</v>
      </c>
      <c r="BT149" s="41">
        <f t="shared" si="108"/>
        <v>0.5</v>
      </c>
      <c r="BU149" s="41">
        <f t="shared" si="109"/>
        <v>0</v>
      </c>
      <c r="BV149" s="41">
        <f t="shared" si="110"/>
        <v>0</v>
      </c>
      <c r="BW149" s="41">
        <f t="shared" si="111"/>
        <v>1</v>
      </c>
      <c r="BX149" s="41" t="str">
        <f t="shared" si="112"/>
        <v>2010Nurse practitionersNewfoundland and Labrador</v>
      </c>
      <c r="BY149" s="51">
        <f>VLOOKUP(BX149,'%workplace'!$A$1:$F$381,6,FALSE)</f>
        <v>96</v>
      </c>
      <c r="BZ149" s="32">
        <f t="shared" si="113"/>
        <v>1</v>
      </c>
    </row>
    <row r="150" spans="1:78" s="8" customFormat="1" hidden="1" x14ac:dyDescent="0.2">
      <c r="A150" s="8" t="str">
        <f t="shared" si="76"/>
        <v>2010Nurse practitionersNewfoundland and LabradorCommunity health</v>
      </c>
      <c r="B150" s="8" t="s">
        <v>5</v>
      </c>
      <c r="C150" s="8" t="s">
        <v>14</v>
      </c>
      <c r="D150" s="8" t="s">
        <v>11</v>
      </c>
      <c r="E150" s="8">
        <v>2010</v>
      </c>
      <c r="F150" s="8">
        <v>26</v>
      </c>
      <c r="G150" s="8">
        <v>2</v>
      </c>
      <c r="H150" s="8">
        <v>0</v>
      </c>
      <c r="I150" s="8">
        <v>0</v>
      </c>
      <c r="J150" s="8">
        <v>2</v>
      </c>
      <c r="K150" s="8">
        <v>3</v>
      </c>
      <c r="L150" s="8">
        <v>5</v>
      </c>
      <c r="M150" s="8">
        <v>7</v>
      </c>
      <c r="N150" s="8">
        <v>2</v>
      </c>
      <c r="O150" s="8">
        <v>7</v>
      </c>
      <c r="P150" s="8">
        <v>1</v>
      </c>
      <c r="Q150" s="8">
        <v>1</v>
      </c>
      <c r="R150" s="8">
        <v>0</v>
      </c>
      <c r="S150" s="8">
        <v>0</v>
      </c>
      <c r="T150" s="8">
        <v>0</v>
      </c>
      <c r="U150" s="8">
        <v>28</v>
      </c>
      <c r="V150" s="8">
        <v>0</v>
      </c>
      <c r="W150" s="8">
        <v>0</v>
      </c>
      <c r="X150" s="8">
        <v>25</v>
      </c>
      <c r="Y150" s="8">
        <v>1</v>
      </c>
      <c r="Z150" s="8">
        <v>2</v>
      </c>
      <c r="AA150" s="8">
        <v>0</v>
      </c>
      <c r="AB150" s="8">
        <v>1</v>
      </c>
      <c r="AC150" s="8">
        <v>0</v>
      </c>
      <c r="AD150" s="8">
        <v>26</v>
      </c>
      <c r="AE150" s="8">
        <v>1</v>
      </c>
      <c r="AF150" s="8">
        <v>1</v>
      </c>
      <c r="AG150" s="8">
        <v>26</v>
      </c>
      <c r="AH150" s="8">
        <v>0</v>
      </c>
      <c r="AI150" s="8">
        <v>1</v>
      </c>
      <c r="AJ150" s="8">
        <v>24</v>
      </c>
      <c r="AK150" s="8">
        <v>4</v>
      </c>
      <c r="AL150" s="8">
        <v>0</v>
      </c>
      <c r="AM150" s="8">
        <v>0</v>
      </c>
      <c r="AN150" s="8">
        <v>28</v>
      </c>
      <c r="AO150" s="41">
        <f t="shared" si="77"/>
        <v>0.9285714285714286</v>
      </c>
      <c r="AP150" s="41">
        <f t="shared" si="78"/>
        <v>7.1428571428571425E-2</v>
      </c>
      <c r="AQ150" s="41">
        <f t="shared" si="79"/>
        <v>0</v>
      </c>
      <c r="AR150" s="41">
        <f t="shared" si="80"/>
        <v>0</v>
      </c>
      <c r="AS150" s="41">
        <f t="shared" si="81"/>
        <v>7.1428571428571425E-2</v>
      </c>
      <c r="AT150" s="41">
        <f t="shared" si="82"/>
        <v>0.10714285714285714</v>
      </c>
      <c r="AU150" s="41">
        <f t="shared" si="83"/>
        <v>0.17857142857142858</v>
      </c>
      <c r="AV150" s="41">
        <f t="shared" si="84"/>
        <v>0.25</v>
      </c>
      <c r="AW150" s="41">
        <f t="shared" si="85"/>
        <v>7.1428571428571425E-2</v>
      </c>
      <c r="AX150" s="41">
        <f t="shared" si="86"/>
        <v>0.25</v>
      </c>
      <c r="AY150" s="41">
        <f t="shared" si="87"/>
        <v>3.5714285714285712E-2</v>
      </c>
      <c r="AZ150" s="41">
        <f t="shared" si="88"/>
        <v>3.5714285714285712E-2</v>
      </c>
      <c r="BA150" s="41">
        <f t="shared" si="89"/>
        <v>0</v>
      </c>
      <c r="BB150" s="41">
        <f t="shared" si="90"/>
        <v>0</v>
      </c>
      <c r="BC150" s="41">
        <f t="shared" si="91"/>
        <v>0</v>
      </c>
      <c r="BD150" s="41">
        <f t="shared" si="92"/>
        <v>1</v>
      </c>
      <c r="BE150" s="41">
        <f t="shared" si="93"/>
        <v>0</v>
      </c>
      <c r="BF150" s="41">
        <f t="shared" si="94"/>
        <v>0</v>
      </c>
      <c r="BG150" s="41">
        <f t="shared" si="95"/>
        <v>0.8928571428571429</v>
      </c>
      <c r="BH150" s="41">
        <f t="shared" si="96"/>
        <v>3.5714285714285712E-2</v>
      </c>
      <c r="BI150" s="41">
        <f t="shared" si="97"/>
        <v>7.1428571428571425E-2</v>
      </c>
      <c r="BJ150" s="41">
        <f t="shared" si="98"/>
        <v>0</v>
      </c>
      <c r="BK150" s="41">
        <f t="shared" si="99"/>
        <v>3.5714285714285712E-2</v>
      </c>
      <c r="BL150" s="41">
        <f t="shared" si="100"/>
        <v>0</v>
      </c>
      <c r="BM150" s="41">
        <f t="shared" si="101"/>
        <v>0.9285714285714286</v>
      </c>
      <c r="BN150" s="41">
        <f t="shared" si="102"/>
        <v>3.5714285714285712E-2</v>
      </c>
      <c r="BO150" s="41">
        <f t="shared" si="103"/>
        <v>3.5714285714285712E-2</v>
      </c>
      <c r="BP150" s="41">
        <f t="shared" si="104"/>
        <v>0.9285714285714286</v>
      </c>
      <c r="BQ150" s="41">
        <f t="shared" si="105"/>
        <v>0</v>
      </c>
      <c r="BR150" s="41">
        <f t="shared" si="106"/>
        <v>3.5714285714285712E-2</v>
      </c>
      <c r="BS150" s="41">
        <f t="shared" si="107"/>
        <v>0.8571428571428571</v>
      </c>
      <c r="BT150" s="41">
        <f t="shared" si="108"/>
        <v>0.14285714285714285</v>
      </c>
      <c r="BU150" s="41">
        <f t="shared" si="109"/>
        <v>0</v>
      </c>
      <c r="BV150" s="41">
        <f t="shared" si="110"/>
        <v>0</v>
      </c>
      <c r="BW150" s="41">
        <f t="shared" si="111"/>
        <v>1</v>
      </c>
      <c r="BX150" s="41" t="str">
        <f t="shared" si="112"/>
        <v>2010Nurse practitionersNewfoundland and Labrador</v>
      </c>
      <c r="BY150" s="51">
        <f>VLOOKUP(BX150,'%workplace'!$A$1:$F$381,6,FALSE)</f>
        <v>96</v>
      </c>
      <c r="BZ150" s="32">
        <f t="shared" si="113"/>
        <v>0.29166666666666669</v>
      </c>
    </row>
    <row r="151" spans="1:78" s="8" customFormat="1" hidden="1" x14ac:dyDescent="0.2">
      <c r="A151" s="8" t="str">
        <f t="shared" si="76"/>
        <v>2010Nurse practitionersNewfoundland and LabradorNursing home/long-term care</v>
      </c>
      <c r="B151" s="8" t="s">
        <v>5</v>
      </c>
      <c r="C151" s="8" t="s">
        <v>14</v>
      </c>
      <c r="D151" s="8" t="s">
        <v>12</v>
      </c>
      <c r="E151" s="8">
        <v>2010</v>
      </c>
      <c r="F151" s="8">
        <v>5</v>
      </c>
      <c r="G151" s="8">
        <v>1</v>
      </c>
      <c r="H151" s="8">
        <v>0</v>
      </c>
      <c r="I151" s="8">
        <v>0</v>
      </c>
      <c r="J151" s="8">
        <v>0</v>
      </c>
      <c r="K151" s="8">
        <v>1</v>
      </c>
      <c r="L151" s="8">
        <v>0</v>
      </c>
      <c r="M151" s="8">
        <v>2</v>
      </c>
      <c r="N151" s="8">
        <v>2</v>
      </c>
      <c r="O151" s="8">
        <v>1</v>
      </c>
      <c r="P151" s="8">
        <v>0</v>
      </c>
      <c r="Q151" s="8">
        <v>0</v>
      </c>
      <c r="R151" s="8">
        <v>0</v>
      </c>
      <c r="S151" s="8">
        <v>0</v>
      </c>
      <c r="T151" s="8">
        <v>0</v>
      </c>
      <c r="U151" s="8">
        <v>6</v>
      </c>
      <c r="V151" s="8">
        <v>0</v>
      </c>
      <c r="W151" s="8">
        <v>0</v>
      </c>
      <c r="X151" s="8">
        <v>5</v>
      </c>
      <c r="Y151" s="8">
        <v>0</v>
      </c>
      <c r="Z151" s="8">
        <v>1</v>
      </c>
      <c r="AA151" s="8">
        <v>0</v>
      </c>
      <c r="AB151" s="8">
        <v>0</v>
      </c>
      <c r="AC151" s="8">
        <v>0</v>
      </c>
      <c r="AD151" s="8">
        <v>6</v>
      </c>
      <c r="AE151" s="8">
        <v>0</v>
      </c>
      <c r="AF151" s="8">
        <v>0</v>
      </c>
      <c r="AG151" s="8">
        <v>6</v>
      </c>
      <c r="AH151" s="8">
        <v>0</v>
      </c>
      <c r="AI151" s="8">
        <v>0</v>
      </c>
      <c r="AJ151" s="8">
        <v>1</v>
      </c>
      <c r="AK151" s="8">
        <v>5</v>
      </c>
      <c r="AL151" s="8">
        <v>0</v>
      </c>
      <c r="AM151" s="8">
        <v>0</v>
      </c>
      <c r="AN151" s="8">
        <v>6</v>
      </c>
      <c r="AO151" s="41">
        <f t="shared" si="77"/>
        <v>0.83333333333333337</v>
      </c>
      <c r="AP151" s="41">
        <f t="shared" si="78"/>
        <v>0.16666666666666666</v>
      </c>
      <c r="AQ151" s="41">
        <f t="shared" si="79"/>
        <v>0</v>
      </c>
      <c r="AR151" s="41">
        <f t="shared" si="80"/>
        <v>0</v>
      </c>
      <c r="AS151" s="41">
        <f t="shared" si="81"/>
        <v>0</v>
      </c>
      <c r="AT151" s="41">
        <f t="shared" si="82"/>
        <v>0.16666666666666666</v>
      </c>
      <c r="AU151" s="41">
        <f t="shared" si="83"/>
        <v>0</v>
      </c>
      <c r="AV151" s="41">
        <f t="shared" si="84"/>
        <v>0.33333333333333331</v>
      </c>
      <c r="AW151" s="41">
        <f t="shared" si="85"/>
        <v>0.33333333333333331</v>
      </c>
      <c r="AX151" s="41">
        <f t="shared" si="86"/>
        <v>0.16666666666666666</v>
      </c>
      <c r="AY151" s="41">
        <f t="shared" si="87"/>
        <v>0</v>
      </c>
      <c r="AZ151" s="41">
        <f t="shared" si="88"/>
        <v>0</v>
      </c>
      <c r="BA151" s="41">
        <f t="shared" si="89"/>
        <v>0</v>
      </c>
      <c r="BB151" s="41">
        <f t="shared" si="90"/>
        <v>0</v>
      </c>
      <c r="BC151" s="41">
        <f t="shared" si="91"/>
        <v>0</v>
      </c>
      <c r="BD151" s="41">
        <f t="shared" si="92"/>
        <v>1</v>
      </c>
      <c r="BE151" s="41">
        <f t="shared" si="93"/>
        <v>0</v>
      </c>
      <c r="BF151" s="41">
        <f t="shared" si="94"/>
        <v>0</v>
      </c>
      <c r="BG151" s="41">
        <f t="shared" si="95"/>
        <v>0.83333333333333337</v>
      </c>
      <c r="BH151" s="41">
        <f t="shared" si="96"/>
        <v>0</v>
      </c>
      <c r="BI151" s="41">
        <f t="shared" si="97"/>
        <v>0.16666666666666666</v>
      </c>
      <c r="BJ151" s="41">
        <f t="shared" si="98"/>
        <v>0</v>
      </c>
      <c r="BK151" s="41">
        <f t="shared" si="99"/>
        <v>0</v>
      </c>
      <c r="BL151" s="41">
        <f t="shared" si="100"/>
        <v>0</v>
      </c>
      <c r="BM151" s="41">
        <f t="shared" si="101"/>
        <v>1</v>
      </c>
      <c r="BN151" s="41">
        <f t="shared" si="102"/>
        <v>0</v>
      </c>
      <c r="BO151" s="41">
        <f t="shared" si="103"/>
        <v>0</v>
      </c>
      <c r="BP151" s="41">
        <f t="shared" si="104"/>
        <v>1</v>
      </c>
      <c r="BQ151" s="41">
        <f t="shared" si="105"/>
        <v>0</v>
      </c>
      <c r="BR151" s="41">
        <f t="shared" si="106"/>
        <v>0</v>
      </c>
      <c r="BS151" s="41">
        <f t="shared" si="107"/>
        <v>0.16666666666666666</v>
      </c>
      <c r="BT151" s="41">
        <f t="shared" si="108"/>
        <v>0.83333333333333337</v>
      </c>
      <c r="BU151" s="41">
        <f t="shared" si="109"/>
        <v>0</v>
      </c>
      <c r="BV151" s="41">
        <f t="shared" si="110"/>
        <v>0</v>
      </c>
      <c r="BW151" s="41">
        <f t="shared" si="111"/>
        <v>1</v>
      </c>
      <c r="BX151" s="41" t="str">
        <f t="shared" si="112"/>
        <v>2010Nurse practitionersNewfoundland and Labrador</v>
      </c>
      <c r="BY151" s="51">
        <f>VLOOKUP(BX151,'%workplace'!$A$1:$F$381,6,FALSE)</f>
        <v>96</v>
      </c>
      <c r="BZ151" s="32">
        <f t="shared" si="113"/>
        <v>6.25E-2</v>
      </c>
    </row>
    <row r="152" spans="1:78" s="8" customFormat="1" hidden="1" x14ac:dyDescent="0.2">
      <c r="A152" s="8" t="str">
        <f t="shared" si="76"/>
        <v>2010Nurse practitionersNewfoundland and LabradorHospital</v>
      </c>
      <c r="B152" s="8" t="s">
        <v>5</v>
      </c>
      <c r="C152" s="8" t="s">
        <v>14</v>
      </c>
      <c r="D152" s="8" t="s">
        <v>10</v>
      </c>
      <c r="E152" s="8">
        <v>2010</v>
      </c>
      <c r="F152" s="8">
        <v>33</v>
      </c>
      <c r="G152" s="8">
        <v>4</v>
      </c>
      <c r="H152" s="8">
        <v>0</v>
      </c>
      <c r="I152" s="8">
        <v>0</v>
      </c>
      <c r="J152" s="8">
        <v>2</v>
      </c>
      <c r="K152" s="8">
        <v>8</v>
      </c>
      <c r="L152" s="8">
        <v>10</v>
      </c>
      <c r="M152" s="8">
        <v>10</v>
      </c>
      <c r="N152" s="8">
        <v>6</v>
      </c>
      <c r="O152" s="8">
        <v>1</v>
      </c>
      <c r="P152" s="8">
        <v>0</v>
      </c>
      <c r="Q152" s="8">
        <v>0</v>
      </c>
      <c r="R152" s="8">
        <v>0</v>
      </c>
      <c r="S152" s="8">
        <v>0</v>
      </c>
      <c r="T152" s="8">
        <v>0</v>
      </c>
      <c r="U152" s="8">
        <v>37</v>
      </c>
      <c r="V152" s="8">
        <v>0</v>
      </c>
      <c r="W152" s="8">
        <v>0</v>
      </c>
      <c r="X152" s="8">
        <v>35</v>
      </c>
      <c r="Y152" s="8">
        <v>2</v>
      </c>
      <c r="Z152" s="8">
        <v>0</v>
      </c>
      <c r="AA152" s="8">
        <v>0</v>
      </c>
      <c r="AB152" s="8">
        <v>0</v>
      </c>
      <c r="AC152" s="8">
        <v>0</v>
      </c>
      <c r="AD152" s="8">
        <v>37</v>
      </c>
      <c r="AE152" s="8">
        <v>0</v>
      </c>
      <c r="AF152" s="8">
        <v>1</v>
      </c>
      <c r="AG152" s="8">
        <v>35</v>
      </c>
      <c r="AH152" s="8">
        <v>1</v>
      </c>
      <c r="AI152" s="8">
        <v>0</v>
      </c>
      <c r="AJ152" s="8">
        <v>16</v>
      </c>
      <c r="AK152" s="8">
        <v>21</v>
      </c>
      <c r="AL152" s="8">
        <v>0</v>
      </c>
      <c r="AM152" s="8">
        <v>0</v>
      </c>
      <c r="AN152" s="8">
        <v>37</v>
      </c>
      <c r="AO152" s="41">
        <f t="shared" si="77"/>
        <v>0.89189189189189189</v>
      </c>
      <c r="AP152" s="41">
        <f t="shared" si="78"/>
        <v>0.10810810810810811</v>
      </c>
      <c r="AQ152" s="41">
        <f t="shared" si="79"/>
        <v>0</v>
      </c>
      <c r="AR152" s="41">
        <f t="shared" si="80"/>
        <v>0</v>
      </c>
      <c r="AS152" s="41">
        <f t="shared" si="81"/>
        <v>5.4054054054054057E-2</v>
      </c>
      <c r="AT152" s="41">
        <f t="shared" si="82"/>
        <v>0.21621621621621623</v>
      </c>
      <c r="AU152" s="41">
        <f t="shared" si="83"/>
        <v>0.27027027027027029</v>
      </c>
      <c r="AV152" s="41">
        <f t="shared" si="84"/>
        <v>0.27027027027027029</v>
      </c>
      <c r="AW152" s="41">
        <f t="shared" si="85"/>
        <v>0.16216216216216217</v>
      </c>
      <c r="AX152" s="41">
        <f t="shared" si="86"/>
        <v>2.7027027027027029E-2</v>
      </c>
      <c r="AY152" s="41">
        <f t="shared" si="87"/>
        <v>0</v>
      </c>
      <c r="AZ152" s="41">
        <f t="shared" si="88"/>
        <v>0</v>
      </c>
      <c r="BA152" s="41">
        <f t="shared" si="89"/>
        <v>0</v>
      </c>
      <c r="BB152" s="41">
        <f t="shared" si="90"/>
        <v>0</v>
      </c>
      <c r="BC152" s="41">
        <f t="shared" si="91"/>
        <v>0</v>
      </c>
      <c r="BD152" s="41">
        <f t="shared" si="92"/>
        <v>1</v>
      </c>
      <c r="BE152" s="41">
        <f t="shared" si="93"/>
        <v>0</v>
      </c>
      <c r="BF152" s="41">
        <f t="shared" si="94"/>
        <v>0</v>
      </c>
      <c r="BG152" s="41">
        <f t="shared" si="95"/>
        <v>0.94594594594594594</v>
      </c>
      <c r="BH152" s="41">
        <f t="shared" si="96"/>
        <v>5.4054054054054057E-2</v>
      </c>
      <c r="BI152" s="41">
        <f t="shared" si="97"/>
        <v>0</v>
      </c>
      <c r="BJ152" s="41">
        <f t="shared" si="98"/>
        <v>0</v>
      </c>
      <c r="BK152" s="41">
        <f t="shared" si="99"/>
        <v>0</v>
      </c>
      <c r="BL152" s="41">
        <f t="shared" si="100"/>
        <v>0</v>
      </c>
      <c r="BM152" s="41">
        <f t="shared" si="101"/>
        <v>1</v>
      </c>
      <c r="BN152" s="41">
        <f t="shared" si="102"/>
        <v>0</v>
      </c>
      <c r="BO152" s="41">
        <f t="shared" si="103"/>
        <v>2.7027027027027029E-2</v>
      </c>
      <c r="BP152" s="41">
        <f t="shared" si="104"/>
        <v>0.94594594594594594</v>
      </c>
      <c r="BQ152" s="41">
        <f t="shared" si="105"/>
        <v>2.7027027027027029E-2</v>
      </c>
      <c r="BR152" s="41">
        <f t="shared" si="106"/>
        <v>0</v>
      </c>
      <c r="BS152" s="41">
        <f t="shared" si="107"/>
        <v>0.43243243243243246</v>
      </c>
      <c r="BT152" s="41">
        <f t="shared" si="108"/>
        <v>0.56756756756756754</v>
      </c>
      <c r="BU152" s="41">
        <f t="shared" si="109"/>
        <v>0</v>
      </c>
      <c r="BV152" s="41">
        <f t="shared" si="110"/>
        <v>0</v>
      </c>
      <c r="BW152" s="41">
        <f t="shared" si="111"/>
        <v>1</v>
      </c>
      <c r="BX152" s="41" t="str">
        <f t="shared" si="112"/>
        <v>2010Nurse practitionersNewfoundland and Labrador</v>
      </c>
      <c r="BY152" s="51">
        <f>VLOOKUP(BX152,'%workplace'!$A$1:$F$381,6,FALSE)</f>
        <v>96</v>
      </c>
      <c r="BZ152" s="32">
        <f t="shared" si="113"/>
        <v>0.38541666666666669</v>
      </c>
    </row>
    <row r="153" spans="1:78" s="8" customFormat="1" hidden="1" x14ac:dyDescent="0.2">
      <c r="A153" s="8" t="str">
        <f t="shared" si="76"/>
        <v>2010Nurse practitionersNewfoundland and LabradorOther places of work</v>
      </c>
      <c r="B153" s="8" t="s">
        <v>5</v>
      </c>
      <c r="C153" s="8" t="s">
        <v>14</v>
      </c>
      <c r="D153" s="8" t="s">
        <v>13</v>
      </c>
      <c r="E153" s="8">
        <v>2010</v>
      </c>
      <c r="F153" s="8">
        <v>21</v>
      </c>
      <c r="G153" s="8">
        <v>4</v>
      </c>
      <c r="H153" s="8">
        <v>0</v>
      </c>
      <c r="I153" s="8">
        <v>0</v>
      </c>
      <c r="J153" s="8">
        <v>3</v>
      </c>
      <c r="K153" s="8">
        <v>4</v>
      </c>
      <c r="L153" s="8">
        <v>4</v>
      </c>
      <c r="M153" s="8">
        <v>8</v>
      </c>
      <c r="N153" s="8">
        <v>4</v>
      </c>
      <c r="O153" s="8">
        <v>1</v>
      </c>
      <c r="P153" s="8">
        <v>0</v>
      </c>
      <c r="Q153" s="8">
        <v>0</v>
      </c>
      <c r="R153" s="8">
        <v>1</v>
      </c>
      <c r="S153" s="8">
        <v>0</v>
      </c>
      <c r="T153" s="8">
        <v>0</v>
      </c>
      <c r="U153" s="8">
        <v>25</v>
      </c>
      <c r="V153" s="8">
        <v>0</v>
      </c>
      <c r="W153" s="8">
        <v>0</v>
      </c>
      <c r="X153" s="8">
        <v>24</v>
      </c>
      <c r="Y153" s="8">
        <v>0</v>
      </c>
      <c r="Z153" s="8">
        <v>1</v>
      </c>
      <c r="AA153" s="8">
        <v>0</v>
      </c>
      <c r="AB153" s="8">
        <v>3</v>
      </c>
      <c r="AC153" s="8">
        <v>0</v>
      </c>
      <c r="AD153" s="8">
        <v>22</v>
      </c>
      <c r="AE153" s="8">
        <v>0</v>
      </c>
      <c r="AF153" s="8">
        <v>5</v>
      </c>
      <c r="AG153" s="8">
        <v>12</v>
      </c>
      <c r="AH153" s="8">
        <v>8</v>
      </c>
      <c r="AI153" s="8">
        <v>0</v>
      </c>
      <c r="AJ153" s="8">
        <v>7</v>
      </c>
      <c r="AK153" s="8">
        <v>18</v>
      </c>
      <c r="AL153" s="8">
        <v>0</v>
      </c>
      <c r="AM153" s="8">
        <v>0</v>
      </c>
      <c r="AN153" s="8">
        <v>25</v>
      </c>
      <c r="AO153" s="41">
        <f t="shared" si="77"/>
        <v>0.84</v>
      </c>
      <c r="AP153" s="41">
        <f t="shared" si="78"/>
        <v>0.16</v>
      </c>
      <c r="AQ153" s="41">
        <f t="shared" si="79"/>
        <v>0</v>
      </c>
      <c r="AR153" s="41">
        <f t="shared" si="80"/>
        <v>0</v>
      </c>
      <c r="AS153" s="41">
        <f t="shared" si="81"/>
        <v>0.12</v>
      </c>
      <c r="AT153" s="41">
        <f t="shared" si="82"/>
        <v>0.16</v>
      </c>
      <c r="AU153" s="41">
        <f t="shared" si="83"/>
        <v>0.16</v>
      </c>
      <c r="AV153" s="41">
        <f t="shared" si="84"/>
        <v>0.32</v>
      </c>
      <c r="AW153" s="41">
        <f t="shared" si="85"/>
        <v>0.16</v>
      </c>
      <c r="AX153" s="41">
        <f t="shared" si="86"/>
        <v>0.04</v>
      </c>
      <c r="AY153" s="41">
        <f t="shared" si="87"/>
        <v>0</v>
      </c>
      <c r="AZ153" s="41">
        <f t="shared" si="88"/>
        <v>0</v>
      </c>
      <c r="BA153" s="41">
        <f t="shared" si="89"/>
        <v>0.04</v>
      </c>
      <c r="BB153" s="41">
        <f t="shared" si="90"/>
        <v>0</v>
      </c>
      <c r="BC153" s="41">
        <f t="shared" si="91"/>
        <v>0</v>
      </c>
      <c r="BD153" s="41">
        <f t="shared" si="92"/>
        <v>1</v>
      </c>
      <c r="BE153" s="41">
        <f t="shared" si="93"/>
        <v>0</v>
      </c>
      <c r="BF153" s="41">
        <f t="shared" si="94"/>
        <v>0</v>
      </c>
      <c r="BG153" s="41">
        <f t="shared" si="95"/>
        <v>0.96</v>
      </c>
      <c r="BH153" s="41">
        <f t="shared" si="96"/>
        <v>0</v>
      </c>
      <c r="BI153" s="41">
        <f t="shared" si="97"/>
        <v>0.04</v>
      </c>
      <c r="BJ153" s="41">
        <f t="shared" si="98"/>
        <v>0</v>
      </c>
      <c r="BK153" s="41">
        <f t="shared" si="99"/>
        <v>0.12</v>
      </c>
      <c r="BL153" s="41">
        <f t="shared" si="100"/>
        <v>0</v>
      </c>
      <c r="BM153" s="41">
        <f t="shared" si="101"/>
        <v>0.88</v>
      </c>
      <c r="BN153" s="41">
        <f t="shared" si="102"/>
        <v>0</v>
      </c>
      <c r="BO153" s="41">
        <f t="shared" si="103"/>
        <v>0.2</v>
      </c>
      <c r="BP153" s="41">
        <f t="shared" si="104"/>
        <v>0.48</v>
      </c>
      <c r="BQ153" s="41">
        <f t="shared" si="105"/>
        <v>0.32</v>
      </c>
      <c r="BR153" s="41">
        <f t="shared" si="106"/>
        <v>0</v>
      </c>
      <c r="BS153" s="41">
        <f t="shared" si="107"/>
        <v>0.28000000000000003</v>
      </c>
      <c r="BT153" s="41">
        <f t="shared" si="108"/>
        <v>0.72</v>
      </c>
      <c r="BU153" s="41">
        <f t="shared" si="109"/>
        <v>0</v>
      </c>
      <c r="BV153" s="41">
        <f t="shared" si="110"/>
        <v>0</v>
      </c>
      <c r="BW153" s="41">
        <f t="shared" si="111"/>
        <v>1</v>
      </c>
      <c r="BX153" s="41" t="str">
        <f t="shared" si="112"/>
        <v>2010Nurse practitionersNewfoundland and Labrador</v>
      </c>
      <c r="BY153" s="51">
        <f>VLOOKUP(BX153,'%workplace'!$A$1:$F$381,6,FALSE)</f>
        <v>96</v>
      </c>
      <c r="BZ153" s="32">
        <f t="shared" si="113"/>
        <v>0.26041666666666669</v>
      </c>
    </row>
    <row r="154" spans="1:78" s="8" customFormat="1" hidden="1" x14ac:dyDescent="0.2">
      <c r="A154" s="8" t="str">
        <f t="shared" si="76"/>
        <v>2010Nurse practitionersPrince Edward IslandAll places of work</v>
      </c>
      <c r="B154" s="8" t="s">
        <v>5</v>
      </c>
      <c r="C154" s="8" t="s">
        <v>15</v>
      </c>
      <c r="D154" s="8" t="s">
        <v>9</v>
      </c>
      <c r="E154" s="8">
        <v>2010</v>
      </c>
      <c r="F154" s="8">
        <v>4</v>
      </c>
      <c r="G154" s="8">
        <v>0</v>
      </c>
      <c r="H154" s="8">
        <v>0</v>
      </c>
      <c r="I154" s="8">
        <v>0</v>
      </c>
      <c r="J154" s="8">
        <v>0</v>
      </c>
      <c r="K154" s="8">
        <v>1</v>
      </c>
      <c r="L154" s="8">
        <v>0</v>
      </c>
      <c r="M154" s="8">
        <v>1</v>
      </c>
      <c r="N154" s="8">
        <v>0</v>
      </c>
      <c r="O154" s="8">
        <v>2</v>
      </c>
      <c r="P154" s="8">
        <v>0</v>
      </c>
      <c r="Q154" s="8">
        <v>0</v>
      </c>
      <c r="R154" s="8">
        <v>0</v>
      </c>
      <c r="S154" s="8">
        <v>0</v>
      </c>
      <c r="T154" s="8">
        <v>0</v>
      </c>
      <c r="U154" s="8">
        <v>3</v>
      </c>
      <c r="V154" s="8">
        <v>1</v>
      </c>
      <c r="W154" s="8">
        <v>0</v>
      </c>
      <c r="X154" s="8">
        <v>3</v>
      </c>
      <c r="Y154" s="8">
        <v>0</v>
      </c>
      <c r="Z154" s="8">
        <v>1</v>
      </c>
      <c r="AA154" s="8">
        <v>0</v>
      </c>
      <c r="AB154" s="8">
        <v>0</v>
      </c>
      <c r="AC154" s="8">
        <v>4</v>
      </c>
      <c r="AD154" s="8">
        <v>0</v>
      </c>
      <c r="AE154" s="8">
        <v>0</v>
      </c>
      <c r="AF154" s="8">
        <v>0</v>
      </c>
      <c r="AG154" s="8">
        <v>4</v>
      </c>
      <c r="AH154" s="8">
        <v>0</v>
      </c>
      <c r="AI154" s="8">
        <v>0</v>
      </c>
      <c r="AJ154" s="8">
        <v>1</v>
      </c>
      <c r="AK154" s="8">
        <v>3</v>
      </c>
      <c r="AL154" s="8">
        <v>0</v>
      </c>
      <c r="AM154" s="8">
        <v>0</v>
      </c>
      <c r="AN154" s="8">
        <v>4</v>
      </c>
      <c r="AO154" s="41">
        <f t="shared" si="77"/>
        <v>1</v>
      </c>
      <c r="AP154" s="41">
        <f t="shared" si="78"/>
        <v>0</v>
      </c>
      <c r="AQ154" s="41">
        <f t="shared" si="79"/>
        <v>0</v>
      </c>
      <c r="AR154" s="41">
        <f t="shared" si="80"/>
        <v>0</v>
      </c>
      <c r="AS154" s="41">
        <f t="shared" si="81"/>
        <v>0</v>
      </c>
      <c r="AT154" s="41">
        <f t="shared" si="82"/>
        <v>0.25</v>
      </c>
      <c r="AU154" s="41">
        <f t="shared" si="83"/>
        <v>0</v>
      </c>
      <c r="AV154" s="41">
        <f t="shared" si="84"/>
        <v>0.25</v>
      </c>
      <c r="AW154" s="41">
        <f t="shared" si="85"/>
        <v>0</v>
      </c>
      <c r="AX154" s="41">
        <f t="shared" si="86"/>
        <v>0.5</v>
      </c>
      <c r="AY154" s="41">
        <f t="shared" si="87"/>
        <v>0</v>
      </c>
      <c r="AZ154" s="41">
        <f t="shared" si="88"/>
        <v>0</v>
      </c>
      <c r="BA154" s="41">
        <f t="shared" si="89"/>
        <v>0</v>
      </c>
      <c r="BB154" s="41">
        <f t="shared" si="90"/>
        <v>0</v>
      </c>
      <c r="BC154" s="41">
        <f t="shared" si="91"/>
        <v>0</v>
      </c>
      <c r="BD154" s="41">
        <f t="shared" si="92"/>
        <v>0.75</v>
      </c>
      <c r="BE154" s="41">
        <f t="shared" si="93"/>
        <v>0.25</v>
      </c>
      <c r="BF154" s="41">
        <f t="shared" si="94"/>
        <v>0</v>
      </c>
      <c r="BG154" s="41">
        <f t="shared" si="95"/>
        <v>0.75</v>
      </c>
      <c r="BH154" s="41">
        <f t="shared" si="96"/>
        <v>0</v>
      </c>
      <c r="BI154" s="41">
        <f t="shared" si="97"/>
        <v>0.25</v>
      </c>
      <c r="BJ154" s="41">
        <f t="shared" si="98"/>
        <v>0</v>
      </c>
      <c r="BK154" s="41">
        <f t="shared" si="99"/>
        <v>0</v>
      </c>
      <c r="BL154" s="41">
        <f t="shared" si="100"/>
        <v>1</v>
      </c>
      <c r="BM154" s="41">
        <f t="shared" si="101"/>
        <v>0</v>
      </c>
      <c r="BN154" s="41">
        <f t="shared" si="102"/>
        <v>0</v>
      </c>
      <c r="BO154" s="41">
        <f t="shared" si="103"/>
        <v>0</v>
      </c>
      <c r="BP154" s="41">
        <f t="shared" si="104"/>
        <v>1</v>
      </c>
      <c r="BQ154" s="41">
        <f t="shared" si="105"/>
        <v>0</v>
      </c>
      <c r="BR154" s="41">
        <f t="shared" si="106"/>
        <v>0</v>
      </c>
      <c r="BS154" s="41">
        <f t="shared" si="107"/>
        <v>0.25</v>
      </c>
      <c r="BT154" s="41">
        <f t="shared" si="108"/>
        <v>0.75</v>
      </c>
      <c r="BU154" s="41">
        <f t="shared" si="109"/>
        <v>0</v>
      </c>
      <c r="BV154" s="41">
        <f t="shared" si="110"/>
        <v>0</v>
      </c>
      <c r="BW154" s="41">
        <f t="shared" si="111"/>
        <v>1</v>
      </c>
      <c r="BX154" s="41" t="str">
        <f t="shared" si="112"/>
        <v>2010Nurse practitionersPrince Edward Island</v>
      </c>
      <c r="BY154" s="51">
        <f>VLOOKUP(BX154,'%workplace'!$A$1:$F$381,6,FALSE)</f>
        <v>4</v>
      </c>
      <c r="BZ154" s="32">
        <f t="shared" si="113"/>
        <v>1</v>
      </c>
    </row>
    <row r="155" spans="1:78" s="8" customFormat="1" hidden="1" x14ac:dyDescent="0.2">
      <c r="A155" s="8" t="str">
        <f t="shared" si="76"/>
        <v>2010Nurse practitionersPrince Edward IslandCommunity health</v>
      </c>
      <c r="B155" s="8" t="s">
        <v>5</v>
      </c>
      <c r="C155" s="8" t="s">
        <v>15</v>
      </c>
      <c r="D155" s="8" t="s">
        <v>11</v>
      </c>
      <c r="E155" s="8">
        <v>2010</v>
      </c>
      <c r="F155" s="8">
        <v>3</v>
      </c>
      <c r="G155" s="8">
        <v>0</v>
      </c>
      <c r="H155" s="8">
        <v>0</v>
      </c>
      <c r="I155" s="8">
        <v>0</v>
      </c>
      <c r="J155" s="8">
        <v>0</v>
      </c>
      <c r="K155" s="8">
        <v>1</v>
      </c>
      <c r="L155" s="8">
        <v>0</v>
      </c>
      <c r="M155" s="8">
        <v>1</v>
      </c>
      <c r="N155" s="8">
        <v>0</v>
      </c>
      <c r="O155" s="8">
        <v>1</v>
      </c>
      <c r="P155" s="8">
        <v>0</v>
      </c>
      <c r="Q155" s="8">
        <v>0</v>
      </c>
      <c r="R155" s="8">
        <v>0</v>
      </c>
      <c r="S155" s="8">
        <v>0</v>
      </c>
      <c r="T155" s="8">
        <v>0</v>
      </c>
      <c r="U155" s="8">
        <v>2</v>
      </c>
      <c r="V155" s="8">
        <v>1</v>
      </c>
      <c r="W155" s="8">
        <v>0</v>
      </c>
      <c r="X155" s="8">
        <v>2</v>
      </c>
      <c r="Y155" s="8">
        <v>0</v>
      </c>
      <c r="Z155" s="8">
        <v>1</v>
      </c>
      <c r="AA155" s="8">
        <v>0</v>
      </c>
      <c r="AB155" s="8">
        <v>0</v>
      </c>
      <c r="AC155" s="8">
        <v>3</v>
      </c>
      <c r="AD155" s="8">
        <v>0</v>
      </c>
      <c r="AE155" s="8">
        <v>0</v>
      </c>
      <c r="AF155" s="8">
        <v>0</v>
      </c>
      <c r="AG155" s="8">
        <v>3</v>
      </c>
      <c r="AH155" s="8">
        <v>0</v>
      </c>
      <c r="AI155" s="8">
        <v>0</v>
      </c>
      <c r="AJ155" s="8">
        <v>1</v>
      </c>
      <c r="AK155" s="8">
        <v>2</v>
      </c>
      <c r="AL155" s="8">
        <v>0</v>
      </c>
      <c r="AM155" s="8">
        <v>0</v>
      </c>
      <c r="AN155" s="8">
        <v>3</v>
      </c>
      <c r="AO155" s="41">
        <f t="shared" si="77"/>
        <v>1</v>
      </c>
      <c r="AP155" s="41">
        <f t="shared" si="78"/>
        <v>0</v>
      </c>
      <c r="AQ155" s="41">
        <f t="shared" si="79"/>
        <v>0</v>
      </c>
      <c r="AR155" s="41">
        <f t="shared" si="80"/>
        <v>0</v>
      </c>
      <c r="AS155" s="41">
        <f t="shared" si="81"/>
        <v>0</v>
      </c>
      <c r="AT155" s="41">
        <f t="shared" si="82"/>
        <v>0.33333333333333331</v>
      </c>
      <c r="AU155" s="41">
        <f t="shared" si="83"/>
        <v>0</v>
      </c>
      <c r="AV155" s="41">
        <f t="shared" si="84"/>
        <v>0.33333333333333331</v>
      </c>
      <c r="AW155" s="41">
        <f t="shared" si="85"/>
        <v>0</v>
      </c>
      <c r="AX155" s="41">
        <f t="shared" si="86"/>
        <v>0.33333333333333331</v>
      </c>
      <c r="AY155" s="41">
        <f t="shared" si="87"/>
        <v>0</v>
      </c>
      <c r="AZ155" s="41">
        <f t="shared" si="88"/>
        <v>0</v>
      </c>
      <c r="BA155" s="41">
        <f t="shared" si="89"/>
        <v>0</v>
      </c>
      <c r="BB155" s="41">
        <f t="shared" si="90"/>
        <v>0</v>
      </c>
      <c r="BC155" s="41">
        <f t="shared" si="91"/>
        <v>0</v>
      </c>
      <c r="BD155" s="41">
        <f t="shared" si="92"/>
        <v>0.66666666666666663</v>
      </c>
      <c r="BE155" s="41">
        <f t="shared" si="93"/>
        <v>0.33333333333333331</v>
      </c>
      <c r="BF155" s="41">
        <f t="shared" si="94"/>
        <v>0</v>
      </c>
      <c r="BG155" s="41">
        <f t="shared" si="95"/>
        <v>0.66666666666666663</v>
      </c>
      <c r="BH155" s="41">
        <f t="shared" si="96"/>
        <v>0</v>
      </c>
      <c r="BI155" s="41">
        <f t="shared" si="97"/>
        <v>0.33333333333333331</v>
      </c>
      <c r="BJ155" s="41">
        <f t="shared" si="98"/>
        <v>0</v>
      </c>
      <c r="BK155" s="41">
        <f t="shared" si="99"/>
        <v>0</v>
      </c>
      <c r="BL155" s="41">
        <f t="shared" si="100"/>
        <v>1</v>
      </c>
      <c r="BM155" s="41">
        <f t="shared" si="101"/>
        <v>0</v>
      </c>
      <c r="BN155" s="41">
        <f t="shared" si="102"/>
        <v>0</v>
      </c>
      <c r="BO155" s="41">
        <f t="shared" si="103"/>
        <v>0</v>
      </c>
      <c r="BP155" s="41">
        <f t="shared" si="104"/>
        <v>1</v>
      </c>
      <c r="BQ155" s="41">
        <f t="shared" si="105"/>
        <v>0</v>
      </c>
      <c r="BR155" s="41">
        <f t="shared" si="106"/>
        <v>0</v>
      </c>
      <c r="BS155" s="41">
        <f t="shared" si="107"/>
        <v>0.33333333333333331</v>
      </c>
      <c r="BT155" s="41">
        <f t="shared" si="108"/>
        <v>0.66666666666666663</v>
      </c>
      <c r="BU155" s="41">
        <f t="shared" si="109"/>
        <v>0</v>
      </c>
      <c r="BV155" s="41">
        <f t="shared" si="110"/>
        <v>0</v>
      </c>
      <c r="BW155" s="41">
        <f t="shared" si="111"/>
        <v>1</v>
      </c>
      <c r="BX155" s="41" t="str">
        <f t="shared" si="112"/>
        <v>2010Nurse practitionersPrince Edward Island</v>
      </c>
      <c r="BY155" s="51">
        <f>VLOOKUP(BX155,'%workplace'!$A$1:$F$381,6,FALSE)</f>
        <v>4</v>
      </c>
      <c r="BZ155" s="32">
        <f t="shared" si="113"/>
        <v>0.75</v>
      </c>
    </row>
    <row r="156" spans="1:78" s="8" customFormat="1" hidden="1" x14ac:dyDescent="0.2">
      <c r="A156" s="8" t="str">
        <f t="shared" si="76"/>
        <v>2010Nurse practitionersPrince Edward IslandHospital</v>
      </c>
      <c r="B156" s="8" t="s">
        <v>5</v>
      </c>
      <c r="C156" s="8" t="s">
        <v>15</v>
      </c>
      <c r="D156" s="8" t="s">
        <v>10</v>
      </c>
      <c r="E156" s="8">
        <v>2010</v>
      </c>
      <c r="F156" s="8">
        <v>1</v>
      </c>
      <c r="G156" s="8">
        <v>0</v>
      </c>
      <c r="H156" s="8">
        <v>0</v>
      </c>
      <c r="I156" s="8">
        <v>0</v>
      </c>
      <c r="J156" s="8">
        <v>0</v>
      </c>
      <c r="K156" s="8">
        <v>0</v>
      </c>
      <c r="L156" s="8">
        <v>0</v>
      </c>
      <c r="M156" s="8">
        <v>0</v>
      </c>
      <c r="N156" s="8">
        <v>0</v>
      </c>
      <c r="O156" s="8">
        <v>1</v>
      </c>
      <c r="P156" s="8">
        <v>0</v>
      </c>
      <c r="Q156" s="8">
        <v>0</v>
      </c>
      <c r="R156" s="8">
        <v>0</v>
      </c>
      <c r="S156" s="8">
        <v>0</v>
      </c>
      <c r="T156" s="8">
        <v>0</v>
      </c>
      <c r="U156" s="8">
        <v>1</v>
      </c>
      <c r="V156" s="8">
        <v>0</v>
      </c>
      <c r="W156" s="8">
        <v>0</v>
      </c>
      <c r="X156" s="8">
        <v>1</v>
      </c>
      <c r="Y156" s="8">
        <v>0</v>
      </c>
      <c r="Z156" s="8">
        <v>0</v>
      </c>
      <c r="AA156" s="8">
        <v>0</v>
      </c>
      <c r="AB156" s="8">
        <v>0</v>
      </c>
      <c r="AC156" s="8">
        <v>1</v>
      </c>
      <c r="AD156" s="8">
        <v>0</v>
      </c>
      <c r="AE156" s="8">
        <v>0</v>
      </c>
      <c r="AF156" s="8">
        <v>0</v>
      </c>
      <c r="AG156" s="8">
        <v>1</v>
      </c>
      <c r="AH156" s="8">
        <v>0</v>
      </c>
      <c r="AI156" s="8">
        <v>0</v>
      </c>
      <c r="AJ156" s="8">
        <v>0</v>
      </c>
      <c r="AK156" s="8">
        <v>1</v>
      </c>
      <c r="AL156" s="8">
        <v>0</v>
      </c>
      <c r="AM156" s="8">
        <v>0</v>
      </c>
      <c r="AN156" s="8">
        <v>1</v>
      </c>
      <c r="AO156" s="41">
        <f t="shared" si="77"/>
        <v>1</v>
      </c>
      <c r="AP156" s="41">
        <f t="shared" si="78"/>
        <v>0</v>
      </c>
      <c r="AQ156" s="41">
        <f t="shared" si="79"/>
        <v>0</v>
      </c>
      <c r="AR156" s="41">
        <f t="shared" si="80"/>
        <v>0</v>
      </c>
      <c r="AS156" s="41">
        <f t="shared" si="81"/>
        <v>0</v>
      </c>
      <c r="AT156" s="41">
        <f t="shared" si="82"/>
        <v>0</v>
      </c>
      <c r="AU156" s="41">
        <f t="shared" si="83"/>
        <v>0</v>
      </c>
      <c r="AV156" s="41">
        <f t="shared" si="84"/>
        <v>0</v>
      </c>
      <c r="AW156" s="41">
        <f t="shared" si="85"/>
        <v>0</v>
      </c>
      <c r="AX156" s="41">
        <f t="shared" si="86"/>
        <v>1</v>
      </c>
      <c r="AY156" s="41">
        <f t="shared" si="87"/>
        <v>0</v>
      </c>
      <c r="AZ156" s="41">
        <f t="shared" si="88"/>
        <v>0</v>
      </c>
      <c r="BA156" s="41">
        <f t="shared" si="89"/>
        <v>0</v>
      </c>
      <c r="BB156" s="41">
        <f t="shared" si="90"/>
        <v>0</v>
      </c>
      <c r="BC156" s="41">
        <f t="shared" si="91"/>
        <v>0</v>
      </c>
      <c r="BD156" s="41">
        <f t="shared" si="92"/>
        <v>1</v>
      </c>
      <c r="BE156" s="41">
        <f t="shared" si="93"/>
        <v>0</v>
      </c>
      <c r="BF156" s="41">
        <f t="shared" si="94"/>
        <v>0</v>
      </c>
      <c r="BG156" s="41">
        <f t="shared" si="95"/>
        <v>1</v>
      </c>
      <c r="BH156" s="41">
        <f t="shared" si="96"/>
        <v>0</v>
      </c>
      <c r="BI156" s="41">
        <f t="shared" si="97"/>
        <v>0</v>
      </c>
      <c r="BJ156" s="41">
        <f t="shared" si="98"/>
        <v>0</v>
      </c>
      <c r="BK156" s="41">
        <f t="shared" si="99"/>
        <v>0</v>
      </c>
      <c r="BL156" s="41">
        <f t="shared" si="100"/>
        <v>1</v>
      </c>
      <c r="BM156" s="41">
        <f t="shared" si="101"/>
        <v>0</v>
      </c>
      <c r="BN156" s="41">
        <f t="shared" si="102"/>
        <v>0</v>
      </c>
      <c r="BO156" s="41">
        <f t="shared" si="103"/>
        <v>0</v>
      </c>
      <c r="BP156" s="41">
        <f t="shared" si="104"/>
        <v>1</v>
      </c>
      <c r="BQ156" s="41">
        <f t="shared" si="105"/>
        <v>0</v>
      </c>
      <c r="BR156" s="41">
        <f t="shared" si="106"/>
        <v>0</v>
      </c>
      <c r="BS156" s="41">
        <f t="shared" si="107"/>
        <v>0</v>
      </c>
      <c r="BT156" s="41">
        <f t="shared" si="108"/>
        <v>1</v>
      </c>
      <c r="BU156" s="41">
        <f t="shared" si="109"/>
        <v>0</v>
      </c>
      <c r="BV156" s="41">
        <f t="shared" si="110"/>
        <v>0</v>
      </c>
      <c r="BW156" s="41">
        <f t="shared" si="111"/>
        <v>1</v>
      </c>
      <c r="BX156" s="41" t="str">
        <f t="shared" si="112"/>
        <v>2010Nurse practitionersPrince Edward Island</v>
      </c>
      <c r="BY156" s="51">
        <f>VLOOKUP(BX156,'%workplace'!$A$1:$F$381,6,FALSE)</f>
        <v>4</v>
      </c>
      <c r="BZ156" s="32">
        <f t="shared" si="113"/>
        <v>0.25</v>
      </c>
    </row>
    <row r="157" spans="1:78" s="8" customFormat="1" hidden="1" x14ac:dyDescent="0.2">
      <c r="A157" s="8" t="str">
        <f t="shared" si="76"/>
        <v>2010Nurse practitionersNova ScotiaAll places of work</v>
      </c>
      <c r="B157" s="8" t="s">
        <v>5</v>
      </c>
      <c r="C157" s="8" t="s">
        <v>16</v>
      </c>
      <c r="D157" s="8" t="s">
        <v>9</v>
      </c>
      <c r="E157" s="8">
        <v>2010</v>
      </c>
      <c r="F157" s="8">
        <v>103</v>
      </c>
      <c r="G157" s="8">
        <v>3</v>
      </c>
      <c r="H157" s="8">
        <v>0</v>
      </c>
      <c r="I157" s="8">
        <v>2</v>
      </c>
      <c r="J157" s="8">
        <v>7</v>
      </c>
      <c r="K157" s="8">
        <v>15</v>
      </c>
      <c r="L157" s="8">
        <v>18</v>
      </c>
      <c r="M157" s="8">
        <v>34</v>
      </c>
      <c r="N157" s="8">
        <v>17</v>
      </c>
      <c r="O157" s="8">
        <v>10</v>
      </c>
      <c r="P157" s="8">
        <v>3</v>
      </c>
      <c r="Q157" s="8">
        <v>0</v>
      </c>
      <c r="R157" s="8">
        <v>0</v>
      </c>
      <c r="S157" s="8">
        <v>0</v>
      </c>
      <c r="T157" s="8">
        <v>0</v>
      </c>
      <c r="U157" s="8">
        <v>103</v>
      </c>
      <c r="V157" s="8">
        <v>3</v>
      </c>
      <c r="W157" s="8">
        <v>0</v>
      </c>
      <c r="X157" s="8">
        <v>91</v>
      </c>
      <c r="Y157" s="8">
        <v>13</v>
      </c>
      <c r="Z157" s="8">
        <v>2</v>
      </c>
      <c r="AA157" s="8">
        <v>0</v>
      </c>
      <c r="AB157" s="8">
        <v>1</v>
      </c>
      <c r="AC157" s="8">
        <v>0</v>
      </c>
      <c r="AD157" s="8">
        <v>96</v>
      </c>
      <c r="AE157" s="8">
        <v>9</v>
      </c>
      <c r="AF157" s="8">
        <v>1</v>
      </c>
      <c r="AG157" s="8">
        <v>99</v>
      </c>
      <c r="AH157" s="8">
        <v>6</v>
      </c>
      <c r="AI157" s="8">
        <v>0</v>
      </c>
      <c r="AJ157" s="8">
        <v>31</v>
      </c>
      <c r="AK157" s="8">
        <v>75</v>
      </c>
      <c r="AL157" s="8">
        <v>0</v>
      </c>
      <c r="AM157" s="8">
        <v>0</v>
      </c>
      <c r="AN157" s="8">
        <v>106</v>
      </c>
      <c r="AO157" s="41">
        <f t="shared" si="77"/>
        <v>0.97169811320754718</v>
      </c>
      <c r="AP157" s="41">
        <f t="shared" si="78"/>
        <v>2.8301886792452831E-2</v>
      </c>
      <c r="AQ157" s="41">
        <f t="shared" si="79"/>
        <v>0</v>
      </c>
      <c r="AR157" s="41">
        <f t="shared" si="80"/>
        <v>1.8867924528301886E-2</v>
      </c>
      <c r="AS157" s="41">
        <f t="shared" si="81"/>
        <v>6.6037735849056603E-2</v>
      </c>
      <c r="AT157" s="41">
        <f t="shared" si="82"/>
        <v>0.14150943396226415</v>
      </c>
      <c r="AU157" s="41">
        <f t="shared" si="83"/>
        <v>0.16981132075471697</v>
      </c>
      <c r="AV157" s="41">
        <f t="shared" si="84"/>
        <v>0.32075471698113206</v>
      </c>
      <c r="AW157" s="41">
        <f t="shared" si="85"/>
        <v>0.16037735849056603</v>
      </c>
      <c r="AX157" s="41">
        <f t="shared" si="86"/>
        <v>9.4339622641509441E-2</v>
      </c>
      <c r="AY157" s="41">
        <f t="shared" si="87"/>
        <v>2.8301886792452831E-2</v>
      </c>
      <c r="AZ157" s="41">
        <f t="shared" si="88"/>
        <v>0</v>
      </c>
      <c r="BA157" s="41">
        <f t="shared" si="89"/>
        <v>0</v>
      </c>
      <c r="BB157" s="41">
        <f t="shared" si="90"/>
        <v>0</v>
      </c>
      <c r="BC157" s="41">
        <f t="shared" si="91"/>
        <v>0</v>
      </c>
      <c r="BD157" s="41">
        <f t="shared" si="92"/>
        <v>0.97169811320754718</v>
      </c>
      <c r="BE157" s="41">
        <f t="shared" si="93"/>
        <v>2.8301886792452831E-2</v>
      </c>
      <c r="BF157" s="41">
        <f t="shared" si="94"/>
        <v>0</v>
      </c>
      <c r="BG157" s="41">
        <f t="shared" si="95"/>
        <v>0.85849056603773588</v>
      </c>
      <c r="BH157" s="41">
        <f t="shared" si="96"/>
        <v>0.12264150943396226</v>
      </c>
      <c r="BI157" s="41">
        <f t="shared" si="97"/>
        <v>1.8867924528301886E-2</v>
      </c>
      <c r="BJ157" s="41">
        <f t="shared" si="98"/>
        <v>0</v>
      </c>
      <c r="BK157" s="41">
        <f t="shared" si="99"/>
        <v>9.433962264150943E-3</v>
      </c>
      <c r="BL157" s="41">
        <f t="shared" si="100"/>
        <v>0</v>
      </c>
      <c r="BM157" s="41">
        <f t="shared" si="101"/>
        <v>0.90566037735849059</v>
      </c>
      <c r="BN157" s="41">
        <f t="shared" si="102"/>
        <v>8.4905660377358486E-2</v>
      </c>
      <c r="BO157" s="41">
        <f t="shared" si="103"/>
        <v>9.433962264150943E-3</v>
      </c>
      <c r="BP157" s="41">
        <f t="shared" si="104"/>
        <v>0.93396226415094341</v>
      </c>
      <c r="BQ157" s="41">
        <f t="shared" si="105"/>
        <v>5.6603773584905662E-2</v>
      </c>
      <c r="BR157" s="41">
        <f t="shared" si="106"/>
        <v>0</v>
      </c>
      <c r="BS157" s="41">
        <f t="shared" si="107"/>
        <v>0.29245283018867924</v>
      </c>
      <c r="BT157" s="41">
        <f t="shared" si="108"/>
        <v>0.70754716981132071</v>
      </c>
      <c r="BU157" s="41">
        <f t="shared" si="109"/>
        <v>0</v>
      </c>
      <c r="BV157" s="41">
        <f t="shared" si="110"/>
        <v>0</v>
      </c>
      <c r="BW157" s="41">
        <f t="shared" si="111"/>
        <v>1</v>
      </c>
      <c r="BX157" s="41" t="str">
        <f t="shared" si="112"/>
        <v>2010Nurse practitionersNova Scotia</v>
      </c>
      <c r="BY157" s="51">
        <f>VLOOKUP(BX157,'%workplace'!$A$1:$F$381,6,FALSE)</f>
        <v>106</v>
      </c>
      <c r="BZ157" s="32">
        <f t="shared" si="113"/>
        <v>1</v>
      </c>
    </row>
    <row r="158" spans="1:78" s="8" customFormat="1" hidden="1" x14ac:dyDescent="0.2">
      <c r="A158" s="8" t="str">
        <f t="shared" si="76"/>
        <v>2010Nurse practitionersNova ScotiaCommunity health</v>
      </c>
      <c r="B158" s="8" t="s">
        <v>5</v>
      </c>
      <c r="C158" s="8" t="s">
        <v>16</v>
      </c>
      <c r="D158" s="8" t="s">
        <v>11</v>
      </c>
      <c r="E158" s="8">
        <v>2010</v>
      </c>
      <c r="F158" s="8">
        <v>41</v>
      </c>
      <c r="G158" s="8">
        <v>1</v>
      </c>
      <c r="H158" s="8">
        <v>0</v>
      </c>
      <c r="I158" s="8">
        <v>0</v>
      </c>
      <c r="J158" s="8">
        <v>3</v>
      </c>
      <c r="K158" s="8">
        <v>5</v>
      </c>
      <c r="L158" s="8">
        <v>6</v>
      </c>
      <c r="M158" s="8">
        <v>13</v>
      </c>
      <c r="N158" s="8">
        <v>9</v>
      </c>
      <c r="O158" s="8">
        <v>5</v>
      </c>
      <c r="P158" s="8">
        <v>1</v>
      </c>
      <c r="Q158" s="8">
        <v>0</v>
      </c>
      <c r="R158" s="8">
        <v>0</v>
      </c>
      <c r="S158" s="8">
        <v>0</v>
      </c>
      <c r="T158" s="8">
        <v>0</v>
      </c>
      <c r="U158" s="8">
        <v>42</v>
      </c>
      <c r="V158" s="8">
        <v>0</v>
      </c>
      <c r="W158" s="8">
        <v>0</v>
      </c>
      <c r="X158" s="8">
        <v>37</v>
      </c>
      <c r="Y158" s="8">
        <v>4</v>
      </c>
      <c r="Z158" s="8">
        <v>1</v>
      </c>
      <c r="AA158" s="8">
        <v>0</v>
      </c>
      <c r="AB158" s="8">
        <v>0</v>
      </c>
      <c r="AC158" s="8">
        <v>0</v>
      </c>
      <c r="AD158" s="8">
        <v>41</v>
      </c>
      <c r="AE158" s="8">
        <v>1</v>
      </c>
      <c r="AF158" s="8">
        <v>1</v>
      </c>
      <c r="AG158" s="8">
        <v>41</v>
      </c>
      <c r="AH158" s="8">
        <v>0</v>
      </c>
      <c r="AI158" s="8">
        <v>0</v>
      </c>
      <c r="AJ158" s="8">
        <v>25</v>
      </c>
      <c r="AK158" s="8">
        <v>17</v>
      </c>
      <c r="AL158" s="8">
        <v>0</v>
      </c>
      <c r="AM158" s="8">
        <v>0</v>
      </c>
      <c r="AN158" s="8">
        <v>42</v>
      </c>
      <c r="AO158" s="41">
        <f t="shared" si="77"/>
        <v>0.97619047619047616</v>
      </c>
      <c r="AP158" s="41">
        <f t="shared" si="78"/>
        <v>2.3809523809523808E-2</v>
      </c>
      <c r="AQ158" s="41">
        <f t="shared" si="79"/>
        <v>0</v>
      </c>
      <c r="AR158" s="41">
        <f t="shared" si="80"/>
        <v>0</v>
      </c>
      <c r="AS158" s="41">
        <f t="shared" si="81"/>
        <v>7.1428571428571425E-2</v>
      </c>
      <c r="AT158" s="41">
        <f t="shared" si="82"/>
        <v>0.11904761904761904</v>
      </c>
      <c r="AU158" s="41">
        <f t="shared" si="83"/>
        <v>0.14285714285714285</v>
      </c>
      <c r="AV158" s="41">
        <f t="shared" si="84"/>
        <v>0.30952380952380953</v>
      </c>
      <c r="AW158" s="41">
        <f t="shared" si="85"/>
        <v>0.21428571428571427</v>
      </c>
      <c r="AX158" s="41">
        <f t="shared" si="86"/>
        <v>0.11904761904761904</v>
      </c>
      <c r="AY158" s="41">
        <f t="shared" si="87"/>
        <v>2.3809523809523808E-2</v>
      </c>
      <c r="AZ158" s="41">
        <f t="shared" si="88"/>
        <v>0</v>
      </c>
      <c r="BA158" s="41">
        <f t="shared" si="89"/>
        <v>0</v>
      </c>
      <c r="BB158" s="41">
        <f t="shared" si="90"/>
        <v>0</v>
      </c>
      <c r="BC158" s="41">
        <f t="shared" si="91"/>
        <v>0</v>
      </c>
      <c r="BD158" s="41">
        <f t="shared" si="92"/>
        <v>1</v>
      </c>
      <c r="BE158" s="41">
        <f t="shared" si="93"/>
        <v>0</v>
      </c>
      <c r="BF158" s="41">
        <f t="shared" si="94"/>
        <v>0</v>
      </c>
      <c r="BG158" s="41">
        <f t="shared" si="95"/>
        <v>0.88095238095238093</v>
      </c>
      <c r="BH158" s="41">
        <f t="shared" si="96"/>
        <v>9.5238095238095233E-2</v>
      </c>
      <c r="BI158" s="41">
        <f t="shared" si="97"/>
        <v>2.3809523809523808E-2</v>
      </c>
      <c r="BJ158" s="41">
        <f t="shared" si="98"/>
        <v>0</v>
      </c>
      <c r="BK158" s="41">
        <f t="shared" si="99"/>
        <v>0</v>
      </c>
      <c r="BL158" s="41">
        <f t="shared" si="100"/>
        <v>0</v>
      </c>
      <c r="BM158" s="41">
        <f t="shared" si="101"/>
        <v>0.97619047619047616</v>
      </c>
      <c r="BN158" s="41">
        <f t="shared" si="102"/>
        <v>2.3809523809523808E-2</v>
      </c>
      <c r="BO158" s="41">
        <f t="shared" si="103"/>
        <v>2.3809523809523808E-2</v>
      </c>
      <c r="BP158" s="41">
        <f t="shared" si="104"/>
        <v>0.97619047619047616</v>
      </c>
      <c r="BQ158" s="41">
        <f t="shared" si="105"/>
        <v>0</v>
      </c>
      <c r="BR158" s="41">
        <f t="shared" si="106"/>
        <v>0</v>
      </c>
      <c r="BS158" s="41">
        <f t="shared" si="107"/>
        <v>0.59523809523809523</v>
      </c>
      <c r="BT158" s="41">
        <f t="shared" si="108"/>
        <v>0.40476190476190477</v>
      </c>
      <c r="BU158" s="41">
        <f t="shared" si="109"/>
        <v>0</v>
      </c>
      <c r="BV158" s="41">
        <f t="shared" si="110"/>
        <v>0</v>
      </c>
      <c r="BW158" s="41">
        <f t="shared" si="111"/>
        <v>1</v>
      </c>
      <c r="BX158" s="41" t="str">
        <f t="shared" si="112"/>
        <v>2010Nurse practitionersNova Scotia</v>
      </c>
      <c r="BY158" s="51">
        <f>VLOOKUP(BX158,'%workplace'!$A$1:$F$381,6,FALSE)</f>
        <v>106</v>
      </c>
      <c r="BZ158" s="32">
        <f t="shared" si="113"/>
        <v>0.39622641509433965</v>
      </c>
    </row>
    <row r="159" spans="1:78" s="8" customFormat="1" hidden="1" x14ac:dyDescent="0.2">
      <c r="A159" s="8" t="str">
        <f t="shared" si="76"/>
        <v>2010Nurse practitionersNova ScotiaNursing home/long-term care</v>
      </c>
      <c r="B159" s="8" t="s">
        <v>5</v>
      </c>
      <c r="C159" s="8" t="s">
        <v>16</v>
      </c>
      <c r="D159" s="8" t="s">
        <v>12</v>
      </c>
      <c r="E159" s="8">
        <v>2010</v>
      </c>
      <c r="F159" s="8">
        <v>1</v>
      </c>
      <c r="G159" s="8">
        <v>0</v>
      </c>
      <c r="H159" s="8">
        <v>0</v>
      </c>
      <c r="I159" s="8">
        <v>0</v>
      </c>
      <c r="J159" s="8">
        <v>0</v>
      </c>
      <c r="K159" s="8">
        <v>0</v>
      </c>
      <c r="L159" s="8">
        <v>0</v>
      </c>
      <c r="M159" s="8">
        <v>0</v>
      </c>
      <c r="N159" s="8">
        <v>1</v>
      </c>
      <c r="O159" s="8">
        <v>0</v>
      </c>
      <c r="P159" s="8">
        <v>0</v>
      </c>
      <c r="Q159" s="8">
        <v>0</v>
      </c>
      <c r="R159" s="8">
        <v>0</v>
      </c>
      <c r="S159" s="8">
        <v>0</v>
      </c>
      <c r="T159" s="8">
        <v>0</v>
      </c>
      <c r="U159" s="8">
        <v>1</v>
      </c>
      <c r="V159" s="8">
        <v>0</v>
      </c>
      <c r="W159" s="8">
        <v>0</v>
      </c>
      <c r="X159" s="8">
        <v>1</v>
      </c>
      <c r="Y159" s="8">
        <v>0</v>
      </c>
      <c r="Z159" s="8">
        <v>0</v>
      </c>
      <c r="AA159" s="8">
        <v>0</v>
      </c>
      <c r="AB159" s="8">
        <v>0</v>
      </c>
      <c r="AC159" s="8">
        <v>0</v>
      </c>
      <c r="AD159" s="8">
        <v>1</v>
      </c>
      <c r="AE159" s="8">
        <v>0</v>
      </c>
      <c r="AF159" s="8">
        <v>0</v>
      </c>
      <c r="AG159" s="8">
        <v>1</v>
      </c>
      <c r="AH159" s="8">
        <v>0</v>
      </c>
      <c r="AI159" s="8">
        <v>0</v>
      </c>
      <c r="AJ159" s="8">
        <v>0</v>
      </c>
      <c r="AK159" s="8">
        <v>1</v>
      </c>
      <c r="AL159" s="8">
        <v>0</v>
      </c>
      <c r="AM159" s="8">
        <v>0</v>
      </c>
      <c r="AN159" s="8">
        <v>1</v>
      </c>
      <c r="AO159" s="41">
        <f t="shared" si="77"/>
        <v>1</v>
      </c>
      <c r="AP159" s="41">
        <f t="shared" si="78"/>
        <v>0</v>
      </c>
      <c r="AQ159" s="41">
        <f t="shared" si="79"/>
        <v>0</v>
      </c>
      <c r="AR159" s="41">
        <f t="shared" si="80"/>
        <v>0</v>
      </c>
      <c r="AS159" s="41">
        <f t="shared" si="81"/>
        <v>0</v>
      </c>
      <c r="AT159" s="41">
        <f t="shared" si="82"/>
        <v>0</v>
      </c>
      <c r="AU159" s="41">
        <f t="shared" si="83"/>
        <v>0</v>
      </c>
      <c r="AV159" s="41">
        <f t="shared" si="84"/>
        <v>0</v>
      </c>
      <c r="AW159" s="41">
        <f t="shared" si="85"/>
        <v>1</v>
      </c>
      <c r="AX159" s="41">
        <f t="shared" si="86"/>
        <v>0</v>
      </c>
      <c r="AY159" s="41">
        <f t="shared" si="87"/>
        <v>0</v>
      </c>
      <c r="AZ159" s="41">
        <f t="shared" si="88"/>
        <v>0</v>
      </c>
      <c r="BA159" s="41">
        <f t="shared" si="89"/>
        <v>0</v>
      </c>
      <c r="BB159" s="41">
        <f t="shared" si="90"/>
        <v>0</v>
      </c>
      <c r="BC159" s="41">
        <f t="shared" si="91"/>
        <v>0</v>
      </c>
      <c r="BD159" s="41">
        <f t="shared" si="92"/>
        <v>1</v>
      </c>
      <c r="BE159" s="41">
        <f t="shared" si="93"/>
        <v>0</v>
      </c>
      <c r="BF159" s="41">
        <f t="shared" si="94"/>
        <v>0</v>
      </c>
      <c r="BG159" s="41">
        <f t="shared" si="95"/>
        <v>1</v>
      </c>
      <c r="BH159" s="41">
        <f t="shared" si="96"/>
        <v>0</v>
      </c>
      <c r="BI159" s="41">
        <f t="shared" si="97"/>
        <v>0</v>
      </c>
      <c r="BJ159" s="41">
        <f t="shared" si="98"/>
        <v>0</v>
      </c>
      <c r="BK159" s="41">
        <f t="shared" si="99"/>
        <v>0</v>
      </c>
      <c r="BL159" s="41">
        <f t="shared" si="100"/>
        <v>0</v>
      </c>
      <c r="BM159" s="41">
        <f t="shared" si="101"/>
        <v>1</v>
      </c>
      <c r="BN159" s="41">
        <f t="shared" si="102"/>
        <v>0</v>
      </c>
      <c r="BO159" s="41">
        <f t="shared" si="103"/>
        <v>0</v>
      </c>
      <c r="BP159" s="41">
        <f t="shared" si="104"/>
        <v>1</v>
      </c>
      <c r="BQ159" s="41">
        <f t="shared" si="105"/>
        <v>0</v>
      </c>
      <c r="BR159" s="41">
        <f t="shared" si="106"/>
        <v>0</v>
      </c>
      <c r="BS159" s="41">
        <f t="shared" si="107"/>
        <v>0</v>
      </c>
      <c r="BT159" s="41">
        <f t="shared" si="108"/>
        <v>1</v>
      </c>
      <c r="BU159" s="41">
        <f t="shared" si="109"/>
        <v>0</v>
      </c>
      <c r="BV159" s="41">
        <f t="shared" si="110"/>
        <v>0</v>
      </c>
      <c r="BW159" s="41">
        <f t="shared" si="111"/>
        <v>1</v>
      </c>
      <c r="BX159" s="41" t="str">
        <f t="shared" si="112"/>
        <v>2010Nurse practitionersNova Scotia</v>
      </c>
      <c r="BY159" s="51">
        <f>VLOOKUP(BX159,'%workplace'!$A$1:$F$381,6,FALSE)</f>
        <v>106</v>
      </c>
      <c r="BZ159" s="32">
        <f t="shared" si="113"/>
        <v>9.433962264150943E-3</v>
      </c>
    </row>
    <row r="160" spans="1:78" s="8" customFormat="1" hidden="1" x14ac:dyDescent="0.2">
      <c r="A160" s="8" t="str">
        <f t="shared" si="76"/>
        <v>2010Nurse practitionersNova ScotiaHospital</v>
      </c>
      <c r="B160" s="8" t="s">
        <v>5</v>
      </c>
      <c r="C160" s="8" t="s">
        <v>16</v>
      </c>
      <c r="D160" s="8" t="s">
        <v>10</v>
      </c>
      <c r="E160" s="8">
        <v>2010</v>
      </c>
      <c r="F160" s="8">
        <v>52</v>
      </c>
      <c r="G160" s="8">
        <v>2</v>
      </c>
      <c r="H160" s="8">
        <v>0</v>
      </c>
      <c r="I160" s="8">
        <v>2</v>
      </c>
      <c r="J160" s="8">
        <v>4</v>
      </c>
      <c r="K160" s="8">
        <v>9</v>
      </c>
      <c r="L160" s="8">
        <v>11</v>
      </c>
      <c r="M160" s="8">
        <v>20</v>
      </c>
      <c r="N160" s="8">
        <v>5</v>
      </c>
      <c r="O160" s="8">
        <v>2</v>
      </c>
      <c r="P160" s="8">
        <v>1</v>
      </c>
      <c r="Q160" s="8">
        <v>0</v>
      </c>
      <c r="R160" s="8">
        <v>0</v>
      </c>
      <c r="S160" s="8">
        <v>0</v>
      </c>
      <c r="T160" s="8">
        <v>0</v>
      </c>
      <c r="U160" s="8">
        <v>53</v>
      </c>
      <c r="V160" s="8">
        <v>1</v>
      </c>
      <c r="W160" s="8">
        <v>0</v>
      </c>
      <c r="X160" s="8">
        <v>45</v>
      </c>
      <c r="Y160" s="8">
        <v>8</v>
      </c>
      <c r="Z160" s="8">
        <v>1</v>
      </c>
      <c r="AA160" s="8">
        <v>0</v>
      </c>
      <c r="AB160" s="8">
        <v>1</v>
      </c>
      <c r="AC160" s="8">
        <v>0</v>
      </c>
      <c r="AD160" s="8">
        <v>46</v>
      </c>
      <c r="AE160" s="8">
        <v>7</v>
      </c>
      <c r="AF160" s="8">
        <v>0</v>
      </c>
      <c r="AG160" s="8">
        <v>53</v>
      </c>
      <c r="AH160" s="8">
        <v>1</v>
      </c>
      <c r="AI160" s="8">
        <v>0</v>
      </c>
      <c r="AJ160" s="8">
        <v>2</v>
      </c>
      <c r="AK160" s="8">
        <v>52</v>
      </c>
      <c r="AL160" s="8">
        <v>0</v>
      </c>
      <c r="AM160" s="8">
        <v>0</v>
      </c>
      <c r="AN160" s="8">
        <v>54</v>
      </c>
      <c r="AO160" s="41">
        <f t="shared" si="77"/>
        <v>0.96296296296296291</v>
      </c>
      <c r="AP160" s="41">
        <f t="shared" si="78"/>
        <v>3.7037037037037035E-2</v>
      </c>
      <c r="AQ160" s="41">
        <f t="shared" si="79"/>
        <v>0</v>
      </c>
      <c r="AR160" s="41">
        <f t="shared" si="80"/>
        <v>3.7037037037037035E-2</v>
      </c>
      <c r="AS160" s="41">
        <f t="shared" si="81"/>
        <v>7.407407407407407E-2</v>
      </c>
      <c r="AT160" s="41">
        <f t="shared" si="82"/>
        <v>0.16666666666666666</v>
      </c>
      <c r="AU160" s="41">
        <f t="shared" si="83"/>
        <v>0.20370370370370369</v>
      </c>
      <c r="AV160" s="41">
        <f t="shared" si="84"/>
        <v>0.37037037037037035</v>
      </c>
      <c r="AW160" s="41">
        <f t="shared" si="85"/>
        <v>9.2592592592592587E-2</v>
      </c>
      <c r="AX160" s="41">
        <f t="shared" si="86"/>
        <v>3.7037037037037035E-2</v>
      </c>
      <c r="AY160" s="41">
        <f t="shared" si="87"/>
        <v>1.8518518518518517E-2</v>
      </c>
      <c r="AZ160" s="41">
        <f t="shared" si="88"/>
        <v>0</v>
      </c>
      <c r="BA160" s="41">
        <f t="shared" si="89"/>
        <v>0</v>
      </c>
      <c r="BB160" s="41">
        <f t="shared" si="90"/>
        <v>0</v>
      </c>
      <c r="BC160" s="41">
        <f t="shared" si="91"/>
        <v>0</v>
      </c>
      <c r="BD160" s="41">
        <f t="shared" si="92"/>
        <v>0.98148148148148151</v>
      </c>
      <c r="BE160" s="41">
        <f t="shared" si="93"/>
        <v>1.8518518518518517E-2</v>
      </c>
      <c r="BF160" s="41">
        <f t="shared" si="94"/>
        <v>0</v>
      </c>
      <c r="BG160" s="41">
        <f t="shared" si="95"/>
        <v>0.83333333333333337</v>
      </c>
      <c r="BH160" s="41">
        <f t="shared" si="96"/>
        <v>0.14814814814814814</v>
      </c>
      <c r="BI160" s="41">
        <f t="shared" si="97"/>
        <v>1.8518518518518517E-2</v>
      </c>
      <c r="BJ160" s="41">
        <f t="shared" si="98"/>
        <v>0</v>
      </c>
      <c r="BK160" s="41">
        <f t="shared" si="99"/>
        <v>1.8518518518518517E-2</v>
      </c>
      <c r="BL160" s="41">
        <f t="shared" si="100"/>
        <v>0</v>
      </c>
      <c r="BM160" s="41">
        <f t="shared" si="101"/>
        <v>0.85185185185185186</v>
      </c>
      <c r="BN160" s="41">
        <f t="shared" si="102"/>
        <v>0.12962962962962962</v>
      </c>
      <c r="BO160" s="41">
        <f t="shared" si="103"/>
        <v>0</v>
      </c>
      <c r="BP160" s="41">
        <f t="shared" si="104"/>
        <v>0.98148148148148151</v>
      </c>
      <c r="BQ160" s="41">
        <f t="shared" si="105"/>
        <v>1.8518518518518517E-2</v>
      </c>
      <c r="BR160" s="41">
        <f t="shared" si="106"/>
        <v>0</v>
      </c>
      <c r="BS160" s="41">
        <f t="shared" si="107"/>
        <v>3.7037037037037035E-2</v>
      </c>
      <c r="BT160" s="41">
        <f t="shared" si="108"/>
        <v>0.96296296296296291</v>
      </c>
      <c r="BU160" s="41">
        <f t="shared" si="109"/>
        <v>0</v>
      </c>
      <c r="BV160" s="41">
        <f t="shared" si="110"/>
        <v>0</v>
      </c>
      <c r="BW160" s="41">
        <f t="shared" si="111"/>
        <v>1</v>
      </c>
      <c r="BX160" s="41" t="str">
        <f t="shared" si="112"/>
        <v>2010Nurse practitionersNova Scotia</v>
      </c>
      <c r="BY160" s="51">
        <f>VLOOKUP(BX160,'%workplace'!$A$1:$F$381,6,FALSE)</f>
        <v>106</v>
      </c>
      <c r="BZ160" s="32">
        <f t="shared" si="113"/>
        <v>0.50943396226415094</v>
      </c>
    </row>
    <row r="161" spans="1:78" s="8" customFormat="1" hidden="1" x14ac:dyDescent="0.2">
      <c r="A161" s="8" t="str">
        <f t="shared" si="76"/>
        <v>2010Nurse practitionersNova ScotiaOther places of work</v>
      </c>
      <c r="B161" s="8" t="s">
        <v>5</v>
      </c>
      <c r="C161" s="8" t="s">
        <v>16</v>
      </c>
      <c r="D161" s="8" t="s">
        <v>13</v>
      </c>
      <c r="E161" s="8">
        <v>2010</v>
      </c>
      <c r="F161" s="8">
        <v>9</v>
      </c>
      <c r="G161" s="8">
        <v>0</v>
      </c>
      <c r="H161" s="8">
        <v>0</v>
      </c>
      <c r="I161" s="8">
        <v>0</v>
      </c>
      <c r="J161" s="8">
        <v>0</v>
      </c>
      <c r="K161" s="8">
        <v>1</v>
      </c>
      <c r="L161" s="8">
        <v>1</v>
      </c>
      <c r="M161" s="8">
        <v>1</v>
      </c>
      <c r="N161" s="8">
        <v>2</v>
      </c>
      <c r="O161" s="8">
        <v>3</v>
      </c>
      <c r="P161" s="8">
        <v>1</v>
      </c>
      <c r="Q161" s="8">
        <v>0</v>
      </c>
      <c r="R161" s="8">
        <v>0</v>
      </c>
      <c r="S161" s="8">
        <v>0</v>
      </c>
      <c r="T161" s="8">
        <v>0</v>
      </c>
      <c r="U161" s="8">
        <v>7</v>
      </c>
      <c r="V161" s="8">
        <v>2</v>
      </c>
      <c r="W161" s="8">
        <v>0</v>
      </c>
      <c r="X161" s="8">
        <v>8</v>
      </c>
      <c r="Y161" s="8">
        <v>1</v>
      </c>
      <c r="Z161" s="8">
        <v>0</v>
      </c>
      <c r="AA161" s="8">
        <v>0</v>
      </c>
      <c r="AB161" s="8">
        <v>0</v>
      </c>
      <c r="AC161" s="8">
        <v>0</v>
      </c>
      <c r="AD161" s="8">
        <v>8</v>
      </c>
      <c r="AE161" s="8">
        <v>1</v>
      </c>
      <c r="AF161" s="8">
        <v>0</v>
      </c>
      <c r="AG161" s="8">
        <v>4</v>
      </c>
      <c r="AH161" s="8">
        <v>5</v>
      </c>
      <c r="AI161" s="8">
        <v>0</v>
      </c>
      <c r="AJ161" s="8">
        <v>4</v>
      </c>
      <c r="AK161" s="8">
        <v>5</v>
      </c>
      <c r="AL161" s="8">
        <v>0</v>
      </c>
      <c r="AM161" s="8">
        <v>0</v>
      </c>
      <c r="AN161" s="8">
        <v>9</v>
      </c>
      <c r="AO161" s="41">
        <f t="shared" si="77"/>
        <v>1</v>
      </c>
      <c r="AP161" s="41">
        <f t="shared" si="78"/>
        <v>0</v>
      </c>
      <c r="AQ161" s="41">
        <f t="shared" si="79"/>
        <v>0</v>
      </c>
      <c r="AR161" s="41">
        <f t="shared" si="80"/>
        <v>0</v>
      </c>
      <c r="AS161" s="41">
        <f t="shared" si="81"/>
        <v>0</v>
      </c>
      <c r="AT161" s="41">
        <f t="shared" si="82"/>
        <v>0.1111111111111111</v>
      </c>
      <c r="AU161" s="41">
        <f t="shared" si="83"/>
        <v>0.1111111111111111</v>
      </c>
      <c r="AV161" s="41">
        <f t="shared" si="84"/>
        <v>0.1111111111111111</v>
      </c>
      <c r="AW161" s="41">
        <f t="shared" si="85"/>
        <v>0.22222222222222221</v>
      </c>
      <c r="AX161" s="41">
        <f t="shared" si="86"/>
        <v>0.33333333333333331</v>
      </c>
      <c r="AY161" s="41">
        <f t="shared" si="87"/>
        <v>0.1111111111111111</v>
      </c>
      <c r="AZ161" s="41">
        <f t="shared" si="88"/>
        <v>0</v>
      </c>
      <c r="BA161" s="41">
        <f t="shared" si="89"/>
        <v>0</v>
      </c>
      <c r="BB161" s="41">
        <f t="shared" si="90"/>
        <v>0</v>
      </c>
      <c r="BC161" s="41">
        <f t="shared" si="91"/>
        <v>0</v>
      </c>
      <c r="BD161" s="41">
        <f t="shared" si="92"/>
        <v>0.77777777777777779</v>
      </c>
      <c r="BE161" s="41">
        <f t="shared" si="93"/>
        <v>0.22222222222222221</v>
      </c>
      <c r="BF161" s="41">
        <f t="shared" si="94"/>
        <v>0</v>
      </c>
      <c r="BG161" s="41">
        <f t="shared" si="95"/>
        <v>0.88888888888888884</v>
      </c>
      <c r="BH161" s="41">
        <f t="shared" si="96"/>
        <v>0.1111111111111111</v>
      </c>
      <c r="BI161" s="41">
        <f t="shared" si="97"/>
        <v>0</v>
      </c>
      <c r="BJ161" s="41">
        <f t="shared" si="98"/>
        <v>0</v>
      </c>
      <c r="BK161" s="41">
        <f t="shared" si="99"/>
        <v>0</v>
      </c>
      <c r="BL161" s="41">
        <f t="shared" si="100"/>
        <v>0</v>
      </c>
      <c r="BM161" s="41">
        <f t="shared" si="101"/>
        <v>0.88888888888888884</v>
      </c>
      <c r="BN161" s="41">
        <f t="shared" si="102"/>
        <v>0.1111111111111111</v>
      </c>
      <c r="BO161" s="41">
        <f t="shared" si="103"/>
        <v>0</v>
      </c>
      <c r="BP161" s="41">
        <f t="shared" si="104"/>
        <v>0.44444444444444442</v>
      </c>
      <c r="BQ161" s="41">
        <f t="shared" si="105"/>
        <v>0.55555555555555558</v>
      </c>
      <c r="BR161" s="41">
        <f t="shared" si="106"/>
        <v>0</v>
      </c>
      <c r="BS161" s="41">
        <f t="shared" si="107"/>
        <v>0.44444444444444442</v>
      </c>
      <c r="BT161" s="41">
        <f t="shared" si="108"/>
        <v>0.55555555555555558</v>
      </c>
      <c r="BU161" s="41">
        <f t="shared" si="109"/>
        <v>0</v>
      </c>
      <c r="BV161" s="41">
        <f t="shared" si="110"/>
        <v>0</v>
      </c>
      <c r="BW161" s="41">
        <f t="shared" si="111"/>
        <v>1</v>
      </c>
      <c r="BX161" s="41" t="str">
        <f t="shared" si="112"/>
        <v>2010Nurse practitionersNova Scotia</v>
      </c>
      <c r="BY161" s="51">
        <f>VLOOKUP(BX161,'%workplace'!$A$1:$F$381,6,FALSE)</f>
        <v>106</v>
      </c>
      <c r="BZ161" s="32">
        <f t="shared" si="113"/>
        <v>8.4905660377358486E-2</v>
      </c>
    </row>
    <row r="162" spans="1:78" s="8" customFormat="1" hidden="1" x14ac:dyDescent="0.2">
      <c r="A162" s="8" t="str">
        <f t="shared" si="76"/>
        <v>2010Nurse practitionersNew BrunswickAll places of work</v>
      </c>
      <c r="B162" s="8" t="s">
        <v>5</v>
      </c>
      <c r="C162" s="8" t="s">
        <v>17</v>
      </c>
      <c r="D162" s="8" t="s">
        <v>9</v>
      </c>
      <c r="E162" s="8">
        <v>2010</v>
      </c>
      <c r="F162" s="8">
        <v>67</v>
      </c>
      <c r="G162" s="8">
        <v>2</v>
      </c>
      <c r="H162" s="8">
        <v>0</v>
      </c>
      <c r="I162" s="8">
        <v>2</v>
      </c>
      <c r="J162" s="8">
        <v>13</v>
      </c>
      <c r="K162" s="8">
        <v>8</v>
      </c>
      <c r="L162" s="8">
        <v>17</v>
      </c>
      <c r="M162" s="8">
        <v>10</v>
      </c>
      <c r="N162" s="8">
        <v>11</v>
      </c>
      <c r="O162" s="8">
        <v>5</v>
      </c>
      <c r="P162" s="8">
        <v>1</v>
      </c>
      <c r="Q162" s="8">
        <v>2</v>
      </c>
      <c r="R162" s="8">
        <v>0</v>
      </c>
      <c r="S162" s="8">
        <v>0</v>
      </c>
      <c r="T162" s="8">
        <v>0</v>
      </c>
      <c r="U162" s="8">
        <v>65</v>
      </c>
      <c r="V162" s="8">
        <v>4</v>
      </c>
      <c r="W162" s="8">
        <v>0</v>
      </c>
      <c r="X162" s="8">
        <v>59</v>
      </c>
      <c r="Y162" s="8">
        <v>7</v>
      </c>
      <c r="Z162" s="8">
        <v>3</v>
      </c>
      <c r="AA162" s="8">
        <v>0</v>
      </c>
      <c r="AB162" s="8">
        <v>1</v>
      </c>
      <c r="AC162" s="8">
        <v>0</v>
      </c>
      <c r="AD162" s="8">
        <v>63</v>
      </c>
      <c r="AE162" s="8">
        <v>5</v>
      </c>
      <c r="AF162" s="8">
        <v>0</v>
      </c>
      <c r="AG162" s="8">
        <v>63</v>
      </c>
      <c r="AH162" s="8">
        <v>6</v>
      </c>
      <c r="AI162" s="8">
        <v>0</v>
      </c>
      <c r="AJ162" s="8">
        <v>27</v>
      </c>
      <c r="AK162" s="8">
        <v>42</v>
      </c>
      <c r="AL162" s="8">
        <v>0</v>
      </c>
      <c r="AM162" s="8">
        <v>0</v>
      </c>
      <c r="AN162" s="8">
        <v>69</v>
      </c>
      <c r="AO162" s="41">
        <f t="shared" si="77"/>
        <v>0.97101449275362317</v>
      </c>
      <c r="AP162" s="41">
        <f t="shared" si="78"/>
        <v>2.8985507246376812E-2</v>
      </c>
      <c r="AQ162" s="41">
        <f t="shared" si="79"/>
        <v>0</v>
      </c>
      <c r="AR162" s="41">
        <f t="shared" si="80"/>
        <v>2.8985507246376812E-2</v>
      </c>
      <c r="AS162" s="41">
        <f t="shared" si="81"/>
        <v>0.18840579710144928</v>
      </c>
      <c r="AT162" s="41">
        <f t="shared" si="82"/>
        <v>0.11594202898550725</v>
      </c>
      <c r="AU162" s="41">
        <f t="shared" si="83"/>
        <v>0.24637681159420291</v>
      </c>
      <c r="AV162" s="41">
        <f t="shared" si="84"/>
        <v>0.14492753623188406</v>
      </c>
      <c r="AW162" s="41">
        <f t="shared" si="85"/>
        <v>0.15942028985507245</v>
      </c>
      <c r="AX162" s="41">
        <f t="shared" si="86"/>
        <v>7.2463768115942032E-2</v>
      </c>
      <c r="AY162" s="41">
        <f t="shared" si="87"/>
        <v>1.4492753623188406E-2</v>
      </c>
      <c r="AZ162" s="41">
        <f t="shared" si="88"/>
        <v>2.8985507246376812E-2</v>
      </c>
      <c r="BA162" s="41">
        <f t="shared" si="89"/>
        <v>0</v>
      </c>
      <c r="BB162" s="41">
        <f t="shared" si="90"/>
        <v>0</v>
      </c>
      <c r="BC162" s="41">
        <f t="shared" si="91"/>
        <v>0</v>
      </c>
      <c r="BD162" s="41">
        <f t="shared" si="92"/>
        <v>0.94202898550724634</v>
      </c>
      <c r="BE162" s="41">
        <f t="shared" si="93"/>
        <v>5.7971014492753624E-2</v>
      </c>
      <c r="BF162" s="41">
        <f t="shared" si="94"/>
        <v>0</v>
      </c>
      <c r="BG162" s="41">
        <f t="shared" si="95"/>
        <v>0.85507246376811596</v>
      </c>
      <c r="BH162" s="41">
        <f t="shared" si="96"/>
        <v>0.10144927536231885</v>
      </c>
      <c r="BI162" s="41">
        <f t="shared" si="97"/>
        <v>4.3478260869565216E-2</v>
      </c>
      <c r="BJ162" s="41">
        <f t="shared" si="98"/>
        <v>0</v>
      </c>
      <c r="BK162" s="41">
        <f t="shared" si="99"/>
        <v>1.4492753623188406E-2</v>
      </c>
      <c r="BL162" s="41">
        <f t="shared" si="100"/>
        <v>0</v>
      </c>
      <c r="BM162" s="41">
        <f t="shared" si="101"/>
        <v>0.91304347826086951</v>
      </c>
      <c r="BN162" s="41">
        <f t="shared" si="102"/>
        <v>7.2463768115942032E-2</v>
      </c>
      <c r="BO162" s="41">
        <f t="shared" si="103"/>
        <v>0</v>
      </c>
      <c r="BP162" s="41">
        <f t="shared" si="104"/>
        <v>0.91304347826086951</v>
      </c>
      <c r="BQ162" s="41">
        <f t="shared" si="105"/>
        <v>8.6956521739130432E-2</v>
      </c>
      <c r="BR162" s="41">
        <f t="shared" si="106"/>
        <v>0</v>
      </c>
      <c r="BS162" s="41">
        <f t="shared" si="107"/>
        <v>0.39130434782608697</v>
      </c>
      <c r="BT162" s="41">
        <f t="shared" si="108"/>
        <v>0.60869565217391308</v>
      </c>
      <c r="BU162" s="41">
        <f t="shared" si="109"/>
        <v>0</v>
      </c>
      <c r="BV162" s="41">
        <f t="shared" si="110"/>
        <v>0</v>
      </c>
      <c r="BW162" s="41">
        <f t="shared" si="111"/>
        <v>1</v>
      </c>
      <c r="BX162" s="41" t="str">
        <f t="shared" si="112"/>
        <v>2010Nurse practitionersNew Brunswick</v>
      </c>
      <c r="BY162" s="51">
        <f>VLOOKUP(BX162,'%workplace'!$A$1:$F$381,6,FALSE)</f>
        <v>69</v>
      </c>
      <c r="BZ162" s="32">
        <f t="shared" si="113"/>
        <v>1</v>
      </c>
    </row>
    <row r="163" spans="1:78" s="8" customFormat="1" hidden="1" x14ac:dyDescent="0.2">
      <c r="A163" s="8" t="str">
        <f t="shared" si="76"/>
        <v>2010Nurse practitionersNew BrunswickCommunity health</v>
      </c>
      <c r="B163" s="8" t="s">
        <v>5</v>
      </c>
      <c r="C163" s="8" t="s">
        <v>17</v>
      </c>
      <c r="D163" s="8" t="s">
        <v>11</v>
      </c>
      <c r="E163" s="8">
        <v>2010</v>
      </c>
      <c r="F163" s="8">
        <v>33</v>
      </c>
      <c r="G163" s="8">
        <v>0</v>
      </c>
      <c r="H163" s="8">
        <v>0</v>
      </c>
      <c r="I163" s="8">
        <v>1</v>
      </c>
      <c r="J163" s="8">
        <v>4</v>
      </c>
      <c r="K163" s="8">
        <v>6</v>
      </c>
      <c r="L163" s="8">
        <v>8</v>
      </c>
      <c r="M163" s="8">
        <v>6</v>
      </c>
      <c r="N163" s="8">
        <v>4</v>
      </c>
      <c r="O163" s="8">
        <v>3</v>
      </c>
      <c r="P163" s="8">
        <v>1</v>
      </c>
      <c r="Q163" s="8">
        <v>0</v>
      </c>
      <c r="R163" s="8">
        <v>0</v>
      </c>
      <c r="S163" s="8">
        <v>0</v>
      </c>
      <c r="T163" s="8">
        <v>0</v>
      </c>
      <c r="U163" s="8">
        <v>30</v>
      </c>
      <c r="V163" s="8">
        <v>3</v>
      </c>
      <c r="W163" s="8">
        <v>0</v>
      </c>
      <c r="X163" s="8">
        <v>28</v>
      </c>
      <c r="Y163" s="8">
        <v>4</v>
      </c>
      <c r="Z163" s="8">
        <v>1</v>
      </c>
      <c r="AA163" s="8">
        <v>0</v>
      </c>
      <c r="AB163" s="8">
        <v>0</v>
      </c>
      <c r="AC163" s="8">
        <v>0</v>
      </c>
      <c r="AD163" s="8">
        <v>31</v>
      </c>
      <c r="AE163" s="8">
        <v>2</v>
      </c>
      <c r="AF163" s="8">
        <v>0</v>
      </c>
      <c r="AG163" s="8">
        <v>32</v>
      </c>
      <c r="AH163" s="8">
        <v>1</v>
      </c>
      <c r="AI163" s="8">
        <v>0</v>
      </c>
      <c r="AJ163" s="8">
        <v>17</v>
      </c>
      <c r="AK163" s="8">
        <v>16</v>
      </c>
      <c r="AL163" s="8">
        <v>0</v>
      </c>
      <c r="AM163" s="8">
        <v>0</v>
      </c>
      <c r="AN163" s="8">
        <v>33</v>
      </c>
      <c r="AO163" s="41">
        <f t="shared" si="77"/>
        <v>1</v>
      </c>
      <c r="AP163" s="41">
        <f t="shared" si="78"/>
        <v>0</v>
      </c>
      <c r="AQ163" s="41">
        <f t="shared" si="79"/>
        <v>0</v>
      </c>
      <c r="AR163" s="41">
        <f t="shared" si="80"/>
        <v>3.0303030303030304E-2</v>
      </c>
      <c r="AS163" s="41">
        <f t="shared" si="81"/>
        <v>0.12121212121212122</v>
      </c>
      <c r="AT163" s="41">
        <f t="shared" si="82"/>
        <v>0.18181818181818182</v>
      </c>
      <c r="AU163" s="41">
        <f t="shared" si="83"/>
        <v>0.24242424242424243</v>
      </c>
      <c r="AV163" s="41">
        <f t="shared" si="84"/>
        <v>0.18181818181818182</v>
      </c>
      <c r="AW163" s="41">
        <f t="shared" si="85"/>
        <v>0.12121212121212122</v>
      </c>
      <c r="AX163" s="41">
        <f t="shared" si="86"/>
        <v>9.0909090909090912E-2</v>
      </c>
      <c r="AY163" s="41">
        <f t="shared" si="87"/>
        <v>3.0303030303030304E-2</v>
      </c>
      <c r="AZ163" s="41">
        <f t="shared" si="88"/>
        <v>0</v>
      </c>
      <c r="BA163" s="41">
        <f t="shared" si="89"/>
        <v>0</v>
      </c>
      <c r="BB163" s="41">
        <f t="shared" si="90"/>
        <v>0</v>
      </c>
      <c r="BC163" s="41">
        <f t="shared" si="91"/>
        <v>0</v>
      </c>
      <c r="BD163" s="41">
        <f t="shared" si="92"/>
        <v>0.90909090909090906</v>
      </c>
      <c r="BE163" s="41">
        <f t="shared" si="93"/>
        <v>9.0909090909090912E-2</v>
      </c>
      <c r="BF163" s="41">
        <f t="shared" si="94"/>
        <v>0</v>
      </c>
      <c r="BG163" s="41">
        <f t="shared" si="95"/>
        <v>0.84848484848484851</v>
      </c>
      <c r="BH163" s="41">
        <f t="shared" si="96"/>
        <v>0.12121212121212122</v>
      </c>
      <c r="BI163" s="41">
        <f t="shared" si="97"/>
        <v>3.0303030303030304E-2</v>
      </c>
      <c r="BJ163" s="41">
        <f t="shared" si="98"/>
        <v>0</v>
      </c>
      <c r="BK163" s="41">
        <f t="shared" si="99"/>
        <v>0</v>
      </c>
      <c r="BL163" s="41">
        <f t="shared" si="100"/>
        <v>0</v>
      </c>
      <c r="BM163" s="41">
        <f t="shared" si="101"/>
        <v>0.93939393939393945</v>
      </c>
      <c r="BN163" s="41">
        <f t="shared" si="102"/>
        <v>6.0606060606060608E-2</v>
      </c>
      <c r="BO163" s="41">
        <f t="shared" si="103"/>
        <v>0</v>
      </c>
      <c r="BP163" s="41">
        <f t="shared" si="104"/>
        <v>0.96969696969696972</v>
      </c>
      <c r="BQ163" s="41">
        <f t="shared" si="105"/>
        <v>3.0303030303030304E-2</v>
      </c>
      <c r="BR163" s="41">
        <f t="shared" si="106"/>
        <v>0</v>
      </c>
      <c r="BS163" s="41">
        <f t="shared" si="107"/>
        <v>0.51515151515151514</v>
      </c>
      <c r="BT163" s="41">
        <f t="shared" si="108"/>
        <v>0.48484848484848486</v>
      </c>
      <c r="BU163" s="41">
        <f t="shared" si="109"/>
        <v>0</v>
      </c>
      <c r="BV163" s="41">
        <f t="shared" si="110"/>
        <v>0</v>
      </c>
      <c r="BW163" s="41">
        <f t="shared" si="111"/>
        <v>1</v>
      </c>
      <c r="BX163" s="41" t="str">
        <f t="shared" si="112"/>
        <v>2010Nurse practitionersNew Brunswick</v>
      </c>
      <c r="BY163" s="51">
        <f>VLOOKUP(BX163,'%workplace'!$A$1:$F$381,6,FALSE)</f>
        <v>69</v>
      </c>
      <c r="BZ163" s="32">
        <f t="shared" si="113"/>
        <v>0.47826086956521741</v>
      </c>
    </row>
    <row r="164" spans="1:78" s="8" customFormat="1" hidden="1" x14ac:dyDescent="0.2">
      <c r="A164" s="8" t="str">
        <f t="shared" si="76"/>
        <v>2010Nurse practitionersNew BrunswickNursing home/long-term care</v>
      </c>
      <c r="B164" s="8" t="s">
        <v>5</v>
      </c>
      <c r="C164" s="8" t="s">
        <v>17</v>
      </c>
      <c r="D164" s="8" t="s">
        <v>12</v>
      </c>
      <c r="E164" s="8">
        <v>2010</v>
      </c>
      <c r="F164" s="8">
        <v>3</v>
      </c>
      <c r="G164" s="8">
        <v>0</v>
      </c>
      <c r="H164" s="8">
        <v>0</v>
      </c>
      <c r="I164" s="8">
        <v>0</v>
      </c>
      <c r="J164" s="8">
        <v>1</v>
      </c>
      <c r="K164" s="8">
        <v>0</v>
      </c>
      <c r="L164" s="8">
        <v>0</v>
      </c>
      <c r="M164" s="8">
        <v>2</v>
      </c>
      <c r="N164" s="8">
        <v>0</v>
      </c>
      <c r="O164" s="8">
        <v>0</v>
      </c>
      <c r="P164" s="8">
        <v>0</v>
      </c>
      <c r="Q164" s="8">
        <v>0</v>
      </c>
      <c r="R164" s="8">
        <v>0</v>
      </c>
      <c r="S164" s="8">
        <v>0</v>
      </c>
      <c r="T164" s="8">
        <v>0</v>
      </c>
      <c r="U164" s="8">
        <v>3</v>
      </c>
      <c r="V164" s="8">
        <v>0</v>
      </c>
      <c r="W164" s="8">
        <v>0</v>
      </c>
      <c r="X164" s="8">
        <v>3</v>
      </c>
      <c r="Y164" s="8">
        <v>0</v>
      </c>
      <c r="Z164" s="8">
        <v>0</v>
      </c>
      <c r="AA164" s="8">
        <v>0</v>
      </c>
      <c r="AB164" s="8">
        <v>0</v>
      </c>
      <c r="AC164" s="8">
        <v>0</v>
      </c>
      <c r="AD164" s="8">
        <v>3</v>
      </c>
      <c r="AE164" s="8">
        <v>0</v>
      </c>
      <c r="AF164" s="8">
        <v>0</v>
      </c>
      <c r="AG164" s="8">
        <v>3</v>
      </c>
      <c r="AH164" s="8">
        <v>0</v>
      </c>
      <c r="AI164" s="8">
        <v>0</v>
      </c>
      <c r="AJ164" s="8">
        <v>0</v>
      </c>
      <c r="AK164" s="8">
        <v>3</v>
      </c>
      <c r="AL164" s="8">
        <v>0</v>
      </c>
      <c r="AM164" s="8">
        <v>0</v>
      </c>
      <c r="AN164" s="8">
        <v>3</v>
      </c>
      <c r="AO164" s="41">
        <f t="shared" si="77"/>
        <v>1</v>
      </c>
      <c r="AP164" s="41">
        <f t="shared" si="78"/>
        <v>0</v>
      </c>
      <c r="AQ164" s="41">
        <f t="shared" si="79"/>
        <v>0</v>
      </c>
      <c r="AR164" s="41">
        <f t="shared" si="80"/>
        <v>0</v>
      </c>
      <c r="AS164" s="41">
        <f t="shared" si="81"/>
        <v>0.33333333333333331</v>
      </c>
      <c r="AT164" s="41">
        <f t="shared" si="82"/>
        <v>0</v>
      </c>
      <c r="AU164" s="41">
        <f t="shared" si="83"/>
        <v>0</v>
      </c>
      <c r="AV164" s="41">
        <f t="shared" si="84"/>
        <v>0.66666666666666663</v>
      </c>
      <c r="AW164" s="41">
        <f t="shared" si="85"/>
        <v>0</v>
      </c>
      <c r="AX164" s="41">
        <f t="shared" si="86"/>
        <v>0</v>
      </c>
      <c r="AY164" s="41">
        <f t="shared" si="87"/>
        <v>0</v>
      </c>
      <c r="AZ164" s="41">
        <f t="shared" si="88"/>
        <v>0</v>
      </c>
      <c r="BA164" s="41">
        <f t="shared" si="89"/>
        <v>0</v>
      </c>
      <c r="BB164" s="41">
        <f t="shared" si="90"/>
        <v>0</v>
      </c>
      <c r="BC164" s="41">
        <f t="shared" si="91"/>
        <v>0</v>
      </c>
      <c r="BD164" s="41">
        <f t="shared" si="92"/>
        <v>1</v>
      </c>
      <c r="BE164" s="41">
        <f t="shared" si="93"/>
        <v>0</v>
      </c>
      <c r="BF164" s="41">
        <f t="shared" si="94"/>
        <v>0</v>
      </c>
      <c r="BG164" s="41">
        <f t="shared" si="95"/>
        <v>1</v>
      </c>
      <c r="BH164" s="41">
        <f t="shared" si="96"/>
        <v>0</v>
      </c>
      <c r="BI164" s="41">
        <f t="shared" si="97"/>
        <v>0</v>
      </c>
      <c r="BJ164" s="41">
        <f t="shared" si="98"/>
        <v>0</v>
      </c>
      <c r="BK164" s="41">
        <f t="shared" si="99"/>
        <v>0</v>
      </c>
      <c r="BL164" s="41">
        <f t="shared" si="100"/>
        <v>0</v>
      </c>
      <c r="BM164" s="41">
        <f t="shared" si="101"/>
        <v>1</v>
      </c>
      <c r="BN164" s="41">
        <f t="shared" si="102"/>
        <v>0</v>
      </c>
      <c r="BO164" s="41">
        <f t="shared" si="103"/>
        <v>0</v>
      </c>
      <c r="BP164" s="41">
        <f t="shared" si="104"/>
        <v>1</v>
      </c>
      <c r="BQ164" s="41">
        <f t="shared" si="105"/>
        <v>0</v>
      </c>
      <c r="BR164" s="41">
        <f t="shared" si="106"/>
        <v>0</v>
      </c>
      <c r="BS164" s="41">
        <f t="shared" si="107"/>
        <v>0</v>
      </c>
      <c r="BT164" s="41">
        <f t="shared" si="108"/>
        <v>1</v>
      </c>
      <c r="BU164" s="41">
        <f t="shared" si="109"/>
        <v>0</v>
      </c>
      <c r="BV164" s="41">
        <f t="shared" si="110"/>
        <v>0</v>
      </c>
      <c r="BW164" s="41">
        <f t="shared" si="111"/>
        <v>1</v>
      </c>
      <c r="BX164" s="41" t="str">
        <f t="shared" si="112"/>
        <v>2010Nurse practitionersNew Brunswick</v>
      </c>
      <c r="BY164" s="51">
        <f>VLOOKUP(BX164,'%workplace'!$A$1:$F$381,6,FALSE)</f>
        <v>69</v>
      </c>
      <c r="BZ164" s="32">
        <f t="shared" si="113"/>
        <v>4.3478260869565216E-2</v>
      </c>
    </row>
    <row r="165" spans="1:78" s="8" customFormat="1" hidden="1" x14ac:dyDescent="0.2">
      <c r="A165" s="8" t="str">
        <f t="shared" si="76"/>
        <v>2010Nurse practitionersNew BrunswickHospital</v>
      </c>
      <c r="B165" s="8" t="s">
        <v>5</v>
      </c>
      <c r="C165" s="8" t="s">
        <v>17</v>
      </c>
      <c r="D165" s="8" t="s">
        <v>10</v>
      </c>
      <c r="E165" s="8">
        <v>2010</v>
      </c>
      <c r="F165" s="8">
        <v>23</v>
      </c>
      <c r="G165" s="8">
        <v>2</v>
      </c>
      <c r="H165" s="8">
        <v>0</v>
      </c>
      <c r="I165" s="8">
        <v>1</v>
      </c>
      <c r="J165" s="8">
        <v>7</v>
      </c>
      <c r="K165" s="8">
        <v>1</v>
      </c>
      <c r="L165" s="8">
        <v>5</v>
      </c>
      <c r="M165" s="8">
        <v>2</v>
      </c>
      <c r="N165" s="8">
        <v>7</v>
      </c>
      <c r="O165" s="8">
        <v>2</v>
      </c>
      <c r="P165" s="8">
        <v>0</v>
      </c>
      <c r="Q165" s="8">
        <v>0</v>
      </c>
      <c r="R165" s="8">
        <v>0</v>
      </c>
      <c r="S165" s="8">
        <v>0</v>
      </c>
      <c r="T165" s="8">
        <v>0</v>
      </c>
      <c r="U165" s="8">
        <v>24</v>
      </c>
      <c r="V165" s="8">
        <v>1</v>
      </c>
      <c r="W165" s="8">
        <v>0</v>
      </c>
      <c r="X165" s="8">
        <v>20</v>
      </c>
      <c r="Y165" s="8">
        <v>3</v>
      </c>
      <c r="Z165" s="8">
        <v>2</v>
      </c>
      <c r="AA165" s="8">
        <v>0</v>
      </c>
      <c r="AB165" s="8">
        <v>1</v>
      </c>
      <c r="AC165" s="8">
        <v>0</v>
      </c>
      <c r="AD165" s="8">
        <v>21</v>
      </c>
      <c r="AE165" s="8">
        <v>3</v>
      </c>
      <c r="AF165" s="8">
        <v>0</v>
      </c>
      <c r="AG165" s="8">
        <v>23</v>
      </c>
      <c r="AH165" s="8">
        <v>2</v>
      </c>
      <c r="AI165" s="8">
        <v>0</v>
      </c>
      <c r="AJ165" s="8">
        <v>7</v>
      </c>
      <c r="AK165" s="8">
        <v>18</v>
      </c>
      <c r="AL165" s="8">
        <v>0</v>
      </c>
      <c r="AM165" s="8">
        <v>0</v>
      </c>
      <c r="AN165" s="8">
        <v>25</v>
      </c>
      <c r="AO165" s="41">
        <f t="shared" si="77"/>
        <v>0.92</v>
      </c>
      <c r="AP165" s="41">
        <f t="shared" si="78"/>
        <v>0.08</v>
      </c>
      <c r="AQ165" s="41">
        <f t="shared" si="79"/>
        <v>0</v>
      </c>
      <c r="AR165" s="41">
        <f t="shared" si="80"/>
        <v>0.04</v>
      </c>
      <c r="AS165" s="41">
        <f t="shared" si="81"/>
        <v>0.28000000000000003</v>
      </c>
      <c r="AT165" s="41">
        <f t="shared" si="82"/>
        <v>0.04</v>
      </c>
      <c r="AU165" s="41">
        <f t="shared" si="83"/>
        <v>0.2</v>
      </c>
      <c r="AV165" s="41">
        <f t="shared" si="84"/>
        <v>0.08</v>
      </c>
      <c r="AW165" s="41">
        <f t="shared" si="85"/>
        <v>0.28000000000000003</v>
      </c>
      <c r="AX165" s="41">
        <f t="shared" si="86"/>
        <v>0.08</v>
      </c>
      <c r="AY165" s="41">
        <f t="shared" si="87"/>
        <v>0</v>
      </c>
      <c r="AZ165" s="41">
        <f t="shared" si="88"/>
        <v>0</v>
      </c>
      <c r="BA165" s="41">
        <f t="shared" si="89"/>
        <v>0</v>
      </c>
      <c r="BB165" s="41">
        <f t="shared" si="90"/>
        <v>0</v>
      </c>
      <c r="BC165" s="41">
        <f t="shared" si="91"/>
        <v>0</v>
      </c>
      <c r="BD165" s="41">
        <f t="shared" si="92"/>
        <v>0.96</v>
      </c>
      <c r="BE165" s="41">
        <f t="shared" si="93"/>
        <v>0.04</v>
      </c>
      <c r="BF165" s="41">
        <f t="shared" si="94"/>
        <v>0</v>
      </c>
      <c r="BG165" s="41">
        <f t="shared" si="95"/>
        <v>0.8</v>
      </c>
      <c r="BH165" s="41">
        <f t="shared" si="96"/>
        <v>0.12</v>
      </c>
      <c r="BI165" s="41">
        <f t="shared" si="97"/>
        <v>0.08</v>
      </c>
      <c r="BJ165" s="41">
        <f t="shared" si="98"/>
        <v>0</v>
      </c>
      <c r="BK165" s="41">
        <f t="shared" si="99"/>
        <v>0.04</v>
      </c>
      <c r="BL165" s="41">
        <f t="shared" si="100"/>
        <v>0</v>
      </c>
      <c r="BM165" s="41">
        <f t="shared" si="101"/>
        <v>0.84</v>
      </c>
      <c r="BN165" s="41">
        <f t="shared" si="102"/>
        <v>0.12</v>
      </c>
      <c r="BO165" s="41">
        <f t="shared" si="103"/>
        <v>0</v>
      </c>
      <c r="BP165" s="41">
        <f t="shared" si="104"/>
        <v>0.92</v>
      </c>
      <c r="BQ165" s="41">
        <f t="shared" si="105"/>
        <v>0.08</v>
      </c>
      <c r="BR165" s="41">
        <f t="shared" si="106"/>
        <v>0</v>
      </c>
      <c r="BS165" s="41">
        <f t="shared" si="107"/>
        <v>0.28000000000000003</v>
      </c>
      <c r="BT165" s="41">
        <f t="shared" si="108"/>
        <v>0.72</v>
      </c>
      <c r="BU165" s="41">
        <f t="shared" si="109"/>
        <v>0</v>
      </c>
      <c r="BV165" s="41">
        <f t="shared" si="110"/>
        <v>0</v>
      </c>
      <c r="BW165" s="41">
        <f t="shared" si="111"/>
        <v>1</v>
      </c>
      <c r="BX165" s="41" t="str">
        <f t="shared" si="112"/>
        <v>2010Nurse practitionersNew Brunswick</v>
      </c>
      <c r="BY165" s="51">
        <f>VLOOKUP(BX165,'%workplace'!$A$1:$F$381,6,FALSE)</f>
        <v>69</v>
      </c>
      <c r="BZ165" s="32">
        <f t="shared" si="113"/>
        <v>0.36231884057971014</v>
      </c>
    </row>
    <row r="166" spans="1:78" s="8" customFormat="1" hidden="1" x14ac:dyDescent="0.2">
      <c r="A166" s="8" t="str">
        <f t="shared" si="76"/>
        <v>2010Nurse practitionersNew BrunswickOther places of work</v>
      </c>
      <c r="B166" s="8" t="s">
        <v>5</v>
      </c>
      <c r="C166" s="8" t="s">
        <v>17</v>
      </c>
      <c r="D166" s="8" t="s">
        <v>13</v>
      </c>
      <c r="E166" s="8">
        <v>2010</v>
      </c>
      <c r="F166" s="8">
        <v>8</v>
      </c>
      <c r="G166" s="8">
        <v>0</v>
      </c>
      <c r="H166" s="8">
        <v>0</v>
      </c>
      <c r="I166" s="8">
        <v>0</v>
      </c>
      <c r="J166" s="8">
        <v>1</v>
      </c>
      <c r="K166" s="8">
        <v>1</v>
      </c>
      <c r="L166" s="8">
        <v>4</v>
      </c>
      <c r="M166" s="8">
        <v>0</v>
      </c>
      <c r="N166" s="8">
        <v>0</v>
      </c>
      <c r="O166" s="8">
        <v>0</v>
      </c>
      <c r="P166" s="8">
        <v>0</v>
      </c>
      <c r="Q166" s="8">
        <v>2</v>
      </c>
      <c r="R166" s="8">
        <v>0</v>
      </c>
      <c r="S166" s="8">
        <v>0</v>
      </c>
      <c r="T166" s="8">
        <v>0</v>
      </c>
      <c r="U166" s="8">
        <v>8</v>
      </c>
      <c r="V166" s="8">
        <v>0</v>
      </c>
      <c r="W166" s="8">
        <v>0</v>
      </c>
      <c r="X166" s="8">
        <v>8</v>
      </c>
      <c r="Y166" s="8">
        <v>0</v>
      </c>
      <c r="Z166" s="8">
        <v>0</v>
      </c>
      <c r="AA166" s="8">
        <v>0</v>
      </c>
      <c r="AB166" s="8">
        <v>0</v>
      </c>
      <c r="AC166" s="8">
        <v>0</v>
      </c>
      <c r="AD166" s="8">
        <v>8</v>
      </c>
      <c r="AE166" s="8">
        <v>0</v>
      </c>
      <c r="AF166" s="8">
        <v>0</v>
      </c>
      <c r="AG166" s="8">
        <v>5</v>
      </c>
      <c r="AH166" s="8">
        <v>3</v>
      </c>
      <c r="AI166" s="8">
        <v>0</v>
      </c>
      <c r="AJ166" s="8">
        <v>3</v>
      </c>
      <c r="AK166" s="8">
        <v>5</v>
      </c>
      <c r="AL166" s="8">
        <v>0</v>
      </c>
      <c r="AM166" s="8">
        <v>0</v>
      </c>
      <c r="AN166" s="8">
        <v>8</v>
      </c>
      <c r="AO166" s="41">
        <f t="shared" si="77"/>
        <v>1</v>
      </c>
      <c r="AP166" s="41">
        <f t="shared" si="78"/>
        <v>0</v>
      </c>
      <c r="AQ166" s="41">
        <f t="shared" si="79"/>
        <v>0</v>
      </c>
      <c r="AR166" s="41">
        <f t="shared" si="80"/>
        <v>0</v>
      </c>
      <c r="AS166" s="41">
        <f t="shared" si="81"/>
        <v>0.125</v>
      </c>
      <c r="AT166" s="41">
        <f t="shared" si="82"/>
        <v>0.125</v>
      </c>
      <c r="AU166" s="41">
        <f t="shared" si="83"/>
        <v>0.5</v>
      </c>
      <c r="AV166" s="41">
        <f t="shared" si="84"/>
        <v>0</v>
      </c>
      <c r="AW166" s="41">
        <f t="shared" si="85"/>
        <v>0</v>
      </c>
      <c r="AX166" s="41">
        <f t="shared" si="86"/>
        <v>0</v>
      </c>
      <c r="AY166" s="41">
        <f t="shared" si="87"/>
        <v>0</v>
      </c>
      <c r="AZ166" s="41">
        <f t="shared" si="88"/>
        <v>0.25</v>
      </c>
      <c r="BA166" s="41">
        <f t="shared" si="89"/>
        <v>0</v>
      </c>
      <c r="BB166" s="41">
        <f t="shared" si="90"/>
        <v>0</v>
      </c>
      <c r="BC166" s="41">
        <f t="shared" si="91"/>
        <v>0</v>
      </c>
      <c r="BD166" s="41">
        <f t="shared" si="92"/>
        <v>1</v>
      </c>
      <c r="BE166" s="41">
        <f t="shared" si="93"/>
        <v>0</v>
      </c>
      <c r="BF166" s="41">
        <f t="shared" si="94"/>
        <v>0</v>
      </c>
      <c r="BG166" s="41">
        <f t="shared" si="95"/>
        <v>1</v>
      </c>
      <c r="BH166" s="41">
        <f t="shared" si="96"/>
        <v>0</v>
      </c>
      <c r="BI166" s="41">
        <f t="shared" si="97"/>
        <v>0</v>
      </c>
      <c r="BJ166" s="41">
        <f t="shared" si="98"/>
        <v>0</v>
      </c>
      <c r="BK166" s="41">
        <f t="shared" si="99"/>
        <v>0</v>
      </c>
      <c r="BL166" s="41">
        <f t="shared" si="100"/>
        <v>0</v>
      </c>
      <c r="BM166" s="41">
        <f t="shared" si="101"/>
        <v>1</v>
      </c>
      <c r="BN166" s="41">
        <f t="shared" si="102"/>
        <v>0</v>
      </c>
      <c r="BO166" s="41">
        <f t="shared" si="103"/>
        <v>0</v>
      </c>
      <c r="BP166" s="41">
        <f t="shared" si="104"/>
        <v>0.625</v>
      </c>
      <c r="BQ166" s="41">
        <f t="shared" si="105"/>
        <v>0.375</v>
      </c>
      <c r="BR166" s="41">
        <f t="shared" si="106"/>
        <v>0</v>
      </c>
      <c r="BS166" s="41">
        <f t="shared" si="107"/>
        <v>0.375</v>
      </c>
      <c r="BT166" s="41">
        <f t="shared" si="108"/>
        <v>0.625</v>
      </c>
      <c r="BU166" s="41">
        <f t="shared" si="109"/>
        <v>0</v>
      </c>
      <c r="BV166" s="41">
        <f t="shared" si="110"/>
        <v>0</v>
      </c>
      <c r="BW166" s="41">
        <f t="shared" si="111"/>
        <v>1</v>
      </c>
      <c r="BX166" s="41" t="str">
        <f t="shared" si="112"/>
        <v>2010Nurse practitionersNew Brunswick</v>
      </c>
      <c r="BY166" s="51">
        <f>VLOOKUP(BX166,'%workplace'!$A$1:$F$381,6,FALSE)</f>
        <v>69</v>
      </c>
      <c r="BZ166" s="32">
        <f t="shared" si="113"/>
        <v>0.11594202898550725</v>
      </c>
    </row>
    <row r="167" spans="1:78" s="8" customFormat="1" hidden="1" x14ac:dyDescent="0.2">
      <c r="A167" s="8" t="str">
        <f t="shared" si="76"/>
        <v>2010Nurse practitionersQuebecAll places of work</v>
      </c>
      <c r="B167" s="8" t="s">
        <v>5</v>
      </c>
      <c r="C167" s="8" t="s">
        <v>18</v>
      </c>
      <c r="D167" s="8" t="s">
        <v>9</v>
      </c>
      <c r="E167" s="8">
        <v>2010</v>
      </c>
      <c r="F167" s="8">
        <v>57</v>
      </c>
      <c r="G167" s="8">
        <v>7</v>
      </c>
      <c r="H167" s="8">
        <v>0</v>
      </c>
      <c r="I167" s="8">
        <v>6</v>
      </c>
      <c r="J167" s="8">
        <v>20</v>
      </c>
      <c r="K167" s="8">
        <v>17</v>
      </c>
      <c r="L167" s="8">
        <v>9</v>
      </c>
      <c r="M167" s="8">
        <v>6</v>
      </c>
      <c r="N167" s="8">
        <v>4</v>
      </c>
      <c r="O167" s="8">
        <v>2</v>
      </c>
      <c r="P167" s="8">
        <v>0</v>
      </c>
      <c r="Q167" s="8">
        <v>0</v>
      </c>
      <c r="R167" s="8">
        <v>0</v>
      </c>
      <c r="S167" s="8">
        <v>0</v>
      </c>
      <c r="T167" s="8">
        <v>0</v>
      </c>
      <c r="U167" s="8">
        <v>62</v>
      </c>
      <c r="V167" s="8">
        <v>2</v>
      </c>
      <c r="W167" s="8">
        <v>0</v>
      </c>
      <c r="X167" s="8">
        <v>58</v>
      </c>
      <c r="Y167" s="8">
        <v>5</v>
      </c>
      <c r="Z167" s="8">
        <v>1</v>
      </c>
      <c r="AA167" s="8">
        <v>0</v>
      </c>
      <c r="AB167" s="8">
        <v>0</v>
      </c>
      <c r="AC167" s="8">
        <v>0</v>
      </c>
      <c r="AD167" s="8">
        <v>64</v>
      </c>
      <c r="AE167" s="8">
        <v>0</v>
      </c>
      <c r="AF167" s="8">
        <v>0</v>
      </c>
      <c r="AG167" s="8">
        <v>64</v>
      </c>
      <c r="AH167" s="8">
        <v>0</v>
      </c>
      <c r="AI167" s="8">
        <v>0</v>
      </c>
      <c r="AJ167" s="8">
        <v>7</v>
      </c>
      <c r="AK167" s="8">
        <v>57</v>
      </c>
      <c r="AL167" s="8">
        <v>0</v>
      </c>
      <c r="AM167" s="8">
        <v>0</v>
      </c>
      <c r="AN167" s="8">
        <v>64</v>
      </c>
      <c r="AO167" s="41">
        <f t="shared" si="77"/>
        <v>0.890625</v>
      </c>
      <c r="AP167" s="41">
        <f t="shared" si="78"/>
        <v>0.109375</v>
      </c>
      <c r="AQ167" s="41">
        <f t="shared" si="79"/>
        <v>0</v>
      </c>
      <c r="AR167" s="41">
        <f t="shared" si="80"/>
        <v>9.375E-2</v>
      </c>
      <c r="AS167" s="41">
        <f t="shared" si="81"/>
        <v>0.3125</v>
      </c>
      <c r="AT167" s="41">
        <f t="shared" si="82"/>
        <v>0.265625</v>
      </c>
      <c r="AU167" s="41">
        <f t="shared" si="83"/>
        <v>0.140625</v>
      </c>
      <c r="AV167" s="41">
        <f t="shared" si="84"/>
        <v>9.375E-2</v>
      </c>
      <c r="AW167" s="41">
        <f t="shared" si="85"/>
        <v>6.25E-2</v>
      </c>
      <c r="AX167" s="41">
        <f t="shared" si="86"/>
        <v>3.125E-2</v>
      </c>
      <c r="AY167" s="41">
        <f t="shared" si="87"/>
        <v>0</v>
      </c>
      <c r="AZ167" s="41">
        <f t="shared" si="88"/>
        <v>0</v>
      </c>
      <c r="BA167" s="41">
        <f t="shared" si="89"/>
        <v>0</v>
      </c>
      <c r="BB167" s="41">
        <f t="shared" si="90"/>
        <v>0</v>
      </c>
      <c r="BC167" s="41">
        <f t="shared" si="91"/>
        <v>0</v>
      </c>
      <c r="BD167" s="41">
        <f t="shared" si="92"/>
        <v>0.96875</v>
      </c>
      <c r="BE167" s="41">
        <f t="shared" si="93"/>
        <v>3.125E-2</v>
      </c>
      <c r="BF167" s="41">
        <f t="shared" si="94"/>
        <v>0</v>
      </c>
      <c r="BG167" s="41">
        <f t="shared" si="95"/>
        <v>0.90625</v>
      </c>
      <c r="BH167" s="41">
        <f t="shared" si="96"/>
        <v>7.8125E-2</v>
      </c>
      <c r="BI167" s="41">
        <f t="shared" si="97"/>
        <v>1.5625E-2</v>
      </c>
      <c r="BJ167" s="41">
        <f t="shared" si="98"/>
        <v>0</v>
      </c>
      <c r="BK167" s="41">
        <f t="shared" si="99"/>
        <v>0</v>
      </c>
      <c r="BL167" s="41">
        <f t="shared" si="100"/>
        <v>0</v>
      </c>
      <c r="BM167" s="41">
        <f t="shared" si="101"/>
        <v>1</v>
      </c>
      <c r="BN167" s="41">
        <f t="shared" si="102"/>
        <v>0</v>
      </c>
      <c r="BO167" s="41">
        <f t="shared" si="103"/>
        <v>0</v>
      </c>
      <c r="BP167" s="41">
        <f t="shared" si="104"/>
        <v>1</v>
      </c>
      <c r="BQ167" s="41">
        <f t="shared" si="105"/>
        <v>0</v>
      </c>
      <c r="BR167" s="41">
        <f t="shared" si="106"/>
        <v>0</v>
      </c>
      <c r="BS167" s="41">
        <f t="shared" si="107"/>
        <v>0.109375</v>
      </c>
      <c r="BT167" s="41">
        <f t="shared" si="108"/>
        <v>0.890625</v>
      </c>
      <c r="BU167" s="41">
        <f t="shared" si="109"/>
        <v>0</v>
      </c>
      <c r="BV167" s="41">
        <f t="shared" si="110"/>
        <v>0</v>
      </c>
      <c r="BW167" s="41">
        <f t="shared" si="111"/>
        <v>1</v>
      </c>
      <c r="BX167" s="41" t="str">
        <f t="shared" si="112"/>
        <v>2010Nurse practitionersQuebec</v>
      </c>
      <c r="BY167" s="51">
        <f>VLOOKUP(BX167,'%workplace'!$A$1:$F$381,6,FALSE)</f>
        <v>64</v>
      </c>
      <c r="BZ167" s="32">
        <f t="shared" si="113"/>
        <v>1</v>
      </c>
    </row>
    <row r="168" spans="1:78" s="8" customFormat="1" hidden="1" x14ac:dyDescent="0.2">
      <c r="A168" s="8" t="str">
        <f t="shared" si="76"/>
        <v>2010Nurse practitionersQuebecCommunity health</v>
      </c>
      <c r="B168" s="8" t="s">
        <v>5</v>
      </c>
      <c r="C168" s="8" t="s">
        <v>18</v>
      </c>
      <c r="D168" s="8" t="s">
        <v>11</v>
      </c>
      <c r="E168" s="8">
        <v>2010</v>
      </c>
      <c r="F168" s="8">
        <v>10</v>
      </c>
      <c r="G168" s="8">
        <v>2</v>
      </c>
      <c r="H168" s="8">
        <v>0</v>
      </c>
      <c r="I168" s="8">
        <v>1</v>
      </c>
      <c r="J168" s="8">
        <v>4</v>
      </c>
      <c r="K168" s="8">
        <v>4</v>
      </c>
      <c r="L168" s="8">
        <v>1</v>
      </c>
      <c r="M168" s="8">
        <v>2</v>
      </c>
      <c r="N168" s="8">
        <v>0</v>
      </c>
      <c r="O168" s="8">
        <v>0</v>
      </c>
      <c r="P168" s="8">
        <v>0</v>
      </c>
      <c r="Q168" s="8">
        <v>0</v>
      </c>
      <c r="R168" s="8">
        <v>0</v>
      </c>
      <c r="S168" s="8">
        <v>0</v>
      </c>
      <c r="T168" s="8">
        <v>0</v>
      </c>
      <c r="U168" s="8">
        <v>12</v>
      </c>
      <c r="V168" s="8">
        <v>0</v>
      </c>
      <c r="W168" s="8">
        <v>0</v>
      </c>
      <c r="X168" s="8">
        <v>8</v>
      </c>
      <c r="Y168" s="8">
        <v>3</v>
      </c>
      <c r="Z168" s="8">
        <v>1</v>
      </c>
      <c r="AA168" s="8">
        <v>0</v>
      </c>
      <c r="AB168" s="8">
        <v>0</v>
      </c>
      <c r="AC168" s="8">
        <v>0</v>
      </c>
      <c r="AD168" s="8">
        <v>12</v>
      </c>
      <c r="AE168" s="8">
        <v>0</v>
      </c>
      <c r="AF168" s="8">
        <v>0</v>
      </c>
      <c r="AG168" s="8">
        <v>12</v>
      </c>
      <c r="AH168" s="8">
        <v>0</v>
      </c>
      <c r="AI168" s="8">
        <v>0</v>
      </c>
      <c r="AJ168" s="8">
        <v>5</v>
      </c>
      <c r="AK168" s="8">
        <v>7</v>
      </c>
      <c r="AL168" s="8">
        <v>0</v>
      </c>
      <c r="AM168" s="8">
        <v>0</v>
      </c>
      <c r="AN168" s="8">
        <v>12</v>
      </c>
      <c r="AO168" s="41">
        <f t="shared" si="77"/>
        <v>0.83333333333333337</v>
      </c>
      <c r="AP168" s="41">
        <f t="shared" si="78"/>
        <v>0.16666666666666666</v>
      </c>
      <c r="AQ168" s="41">
        <f t="shared" si="79"/>
        <v>0</v>
      </c>
      <c r="AR168" s="41">
        <f t="shared" si="80"/>
        <v>8.3333333333333329E-2</v>
      </c>
      <c r="AS168" s="41">
        <f t="shared" si="81"/>
        <v>0.33333333333333331</v>
      </c>
      <c r="AT168" s="41">
        <f t="shared" si="82"/>
        <v>0.33333333333333331</v>
      </c>
      <c r="AU168" s="41">
        <f t="shared" si="83"/>
        <v>8.3333333333333329E-2</v>
      </c>
      <c r="AV168" s="41">
        <f t="shared" si="84"/>
        <v>0.16666666666666666</v>
      </c>
      <c r="AW168" s="41">
        <f t="shared" si="85"/>
        <v>0</v>
      </c>
      <c r="AX168" s="41">
        <f t="shared" si="86"/>
        <v>0</v>
      </c>
      <c r="AY168" s="41">
        <f t="shared" si="87"/>
        <v>0</v>
      </c>
      <c r="AZ168" s="41">
        <f t="shared" si="88"/>
        <v>0</v>
      </c>
      <c r="BA168" s="41">
        <f t="shared" si="89"/>
        <v>0</v>
      </c>
      <c r="BB168" s="41">
        <f t="shared" si="90"/>
        <v>0</v>
      </c>
      <c r="BC168" s="41">
        <f t="shared" si="91"/>
        <v>0</v>
      </c>
      <c r="BD168" s="41">
        <f t="shared" si="92"/>
        <v>1</v>
      </c>
      <c r="BE168" s="41">
        <f t="shared" si="93"/>
        <v>0</v>
      </c>
      <c r="BF168" s="41">
        <f t="shared" si="94"/>
        <v>0</v>
      </c>
      <c r="BG168" s="41">
        <f t="shared" si="95"/>
        <v>0.66666666666666663</v>
      </c>
      <c r="BH168" s="41">
        <f t="shared" si="96"/>
        <v>0.25</v>
      </c>
      <c r="BI168" s="41">
        <f t="shared" si="97"/>
        <v>8.3333333333333329E-2</v>
      </c>
      <c r="BJ168" s="41">
        <f t="shared" si="98"/>
        <v>0</v>
      </c>
      <c r="BK168" s="41">
        <f t="shared" si="99"/>
        <v>0</v>
      </c>
      <c r="BL168" s="41">
        <f t="shared" si="100"/>
        <v>0</v>
      </c>
      <c r="BM168" s="41">
        <f t="shared" si="101"/>
        <v>1</v>
      </c>
      <c r="BN168" s="41">
        <f t="shared" si="102"/>
        <v>0</v>
      </c>
      <c r="BO168" s="41">
        <f t="shared" si="103"/>
        <v>0</v>
      </c>
      <c r="BP168" s="41">
        <f t="shared" si="104"/>
        <v>1</v>
      </c>
      <c r="BQ168" s="41">
        <f t="shared" si="105"/>
        <v>0</v>
      </c>
      <c r="BR168" s="41">
        <f t="shared" si="106"/>
        <v>0</v>
      </c>
      <c r="BS168" s="41">
        <f t="shared" si="107"/>
        <v>0.41666666666666669</v>
      </c>
      <c r="BT168" s="41">
        <f t="shared" si="108"/>
        <v>0.58333333333333337</v>
      </c>
      <c r="BU168" s="41">
        <f t="shared" si="109"/>
        <v>0</v>
      </c>
      <c r="BV168" s="41">
        <f t="shared" si="110"/>
        <v>0</v>
      </c>
      <c r="BW168" s="41">
        <f t="shared" si="111"/>
        <v>1</v>
      </c>
      <c r="BX168" s="41" t="str">
        <f t="shared" si="112"/>
        <v>2010Nurse practitionersQuebec</v>
      </c>
      <c r="BY168" s="51">
        <f>VLOOKUP(BX168,'%workplace'!$A$1:$F$381,6,FALSE)</f>
        <v>64</v>
      </c>
      <c r="BZ168" s="32">
        <f t="shared" si="113"/>
        <v>0.1875</v>
      </c>
    </row>
    <row r="169" spans="1:78" s="8" customFormat="1" hidden="1" x14ac:dyDescent="0.2">
      <c r="A169" s="8" t="str">
        <f t="shared" si="76"/>
        <v>2010Nurse practitionersQuebecHospital</v>
      </c>
      <c r="B169" s="8" t="s">
        <v>5</v>
      </c>
      <c r="C169" s="8" t="s">
        <v>18</v>
      </c>
      <c r="D169" s="8" t="s">
        <v>10</v>
      </c>
      <c r="E169" s="8">
        <v>2010</v>
      </c>
      <c r="F169" s="8">
        <v>40</v>
      </c>
      <c r="G169" s="8">
        <v>4</v>
      </c>
      <c r="H169" s="8">
        <v>0</v>
      </c>
      <c r="I169" s="8">
        <v>4</v>
      </c>
      <c r="J169" s="8">
        <v>12</v>
      </c>
      <c r="K169" s="8">
        <v>11</v>
      </c>
      <c r="L169" s="8">
        <v>7</v>
      </c>
      <c r="M169" s="8">
        <v>4</v>
      </c>
      <c r="N169" s="8">
        <v>4</v>
      </c>
      <c r="O169" s="8">
        <v>2</v>
      </c>
      <c r="P169" s="8">
        <v>0</v>
      </c>
      <c r="Q169" s="8">
        <v>0</v>
      </c>
      <c r="R169" s="8">
        <v>0</v>
      </c>
      <c r="S169" s="8">
        <v>0</v>
      </c>
      <c r="T169" s="8">
        <v>0</v>
      </c>
      <c r="U169" s="8">
        <v>42</v>
      </c>
      <c r="V169" s="8">
        <v>2</v>
      </c>
      <c r="W169" s="8">
        <v>0</v>
      </c>
      <c r="X169" s="8">
        <v>42</v>
      </c>
      <c r="Y169" s="8">
        <v>2</v>
      </c>
      <c r="Z169" s="8">
        <v>0</v>
      </c>
      <c r="AA169" s="8">
        <v>0</v>
      </c>
      <c r="AB169" s="8">
        <v>0</v>
      </c>
      <c r="AC169" s="8">
        <v>0</v>
      </c>
      <c r="AD169" s="8">
        <v>44</v>
      </c>
      <c r="AE169" s="8">
        <v>0</v>
      </c>
      <c r="AF169" s="8">
        <v>0</v>
      </c>
      <c r="AG169" s="8">
        <v>44</v>
      </c>
      <c r="AH169" s="8">
        <v>0</v>
      </c>
      <c r="AI169" s="8">
        <v>0</v>
      </c>
      <c r="AJ169" s="8">
        <v>1</v>
      </c>
      <c r="AK169" s="8">
        <v>43</v>
      </c>
      <c r="AL169" s="8">
        <v>0</v>
      </c>
      <c r="AM169" s="8">
        <v>0</v>
      </c>
      <c r="AN169" s="8">
        <v>44</v>
      </c>
      <c r="AO169" s="41">
        <f t="shared" si="77"/>
        <v>0.90909090909090906</v>
      </c>
      <c r="AP169" s="41">
        <f t="shared" si="78"/>
        <v>9.0909090909090912E-2</v>
      </c>
      <c r="AQ169" s="41">
        <f t="shared" si="79"/>
        <v>0</v>
      </c>
      <c r="AR169" s="41">
        <f t="shared" si="80"/>
        <v>9.0909090909090912E-2</v>
      </c>
      <c r="AS169" s="41">
        <f t="shared" si="81"/>
        <v>0.27272727272727271</v>
      </c>
      <c r="AT169" s="41">
        <f t="shared" si="82"/>
        <v>0.25</v>
      </c>
      <c r="AU169" s="41">
        <f t="shared" si="83"/>
        <v>0.15909090909090909</v>
      </c>
      <c r="AV169" s="41">
        <f t="shared" si="84"/>
        <v>9.0909090909090912E-2</v>
      </c>
      <c r="AW169" s="41">
        <f t="shared" si="85"/>
        <v>9.0909090909090912E-2</v>
      </c>
      <c r="AX169" s="41">
        <f t="shared" si="86"/>
        <v>4.5454545454545456E-2</v>
      </c>
      <c r="AY169" s="41">
        <f t="shared" si="87"/>
        <v>0</v>
      </c>
      <c r="AZ169" s="41">
        <f t="shared" si="88"/>
        <v>0</v>
      </c>
      <c r="BA169" s="41">
        <f t="shared" si="89"/>
        <v>0</v>
      </c>
      <c r="BB169" s="41">
        <f t="shared" si="90"/>
        <v>0</v>
      </c>
      <c r="BC169" s="41">
        <f t="shared" si="91"/>
        <v>0</v>
      </c>
      <c r="BD169" s="41">
        <f t="shared" si="92"/>
        <v>0.95454545454545459</v>
      </c>
      <c r="BE169" s="41">
        <f t="shared" si="93"/>
        <v>4.5454545454545456E-2</v>
      </c>
      <c r="BF169" s="41">
        <f t="shared" si="94"/>
        <v>0</v>
      </c>
      <c r="BG169" s="41">
        <f t="shared" si="95"/>
        <v>0.95454545454545459</v>
      </c>
      <c r="BH169" s="41">
        <f t="shared" si="96"/>
        <v>4.5454545454545456E-2</v>
      </c>
      <c r="BI169" s="41">
        <f t="shared" si="97"/>
        <v>0</v>
      </c>
      <c r="BJ169" s="41">
        <f t="shared" si="98"/>
        <v>0</v>
      </c>
      <c r="BK169" s="41">
        <f t="shared" si="99"/>
        <v>0</v>
      </c>
      <c r="BL169" s="41">
        <f t="shared" si="100"/>
        <v>0</v>
      </c>
      <c r="BM169" s="41">
        <f t="shared" si="101"/>
        <v>1</v>
      </c>
      <c r="BN169" s="41">
        <f t="shared" si="102"/>
        <v>0</v>
      </c>
      <c r="BO169" s="41">
        <f t="shared" si="103"/>
        <v>0</v>
      </c>
      <c r="BP169" s="41">
        <f t="shared" si="104"/>
        <v>1</v>
      </c>
      <c r="BQ169" s="41">
        <f t="shared" si="105"/>
        <v>0</v>
      </c>
      <c r="BR169" s="41">
        <f t="shared" si="106"/>
        <v>0</v>
      </c>
      <c r="BS169" s="41">
        <f t="shared" si="107"/>
        <v>2.2727272727272728E-2</v>
      </c>
      <c r="BT169" s="41">
        <f t="shared" si="108"/>
        <v>0.97727272727272729</v>
      </c>
      <c r="BU169" s="41">
        <f t="shared" si="109"/>
        <v>0</v>
      </c>
      <c r="BV169" s="41">
        <f t="shared" si="110"/>
        <v>0</v>
      </c>
      <c r="BW169" s="41">
        <f t="shared" si="111"/>
        <v>1</v>
      </c>
      <c r="BX169" s="41" t="str">
        <f t="shared" si="112"/>
        <v>2010Nurse practitionersQuebec</v>
      </c>
      <c r="BY169" s="51">
        <f>VLOOKUP(BX169,'%workplace'!$A$1:$F$381,6,FALSE)</f>
        <v>64</v>
      </c>
      <c r="BZ169" s="32">
        <f t="shared" si="113"/>
        <v>0.6875</v>
      </c>
    </row>
    <row r="170" spans="1:78" s="8" customFormat="1" hidden="1" x14ac:dyDescent="0.2">
      <c r="A170" s="8" t="str">
        <f t="shared" si="76"/>
        <v>2010Nurse practitionersQuebecOther places of work</v>
      </c>
      <c r="B170" s="8" t="s">
        <v>5</v>
      </c>
      <c r="C170" s="8" t="s">
        <v>18</v>
      </c>
      <c r="D170" s="8" t="s">
        <v>13</v>
      </c>
      <c r="E170" s="8">
        <v>2010</v>
      </c>
      <c r="F170" s="8">
        <v>7</v>
      </c>
      <c r="G170" s="8">
        <v>1</v>
      </c>
      <c r="H170" s="8">
        <v>0</v>
      </c>
      <c r="I170" s="8">
        <v>1</v>
      </c>
      <c r="J170" s="8">
        <v>4</v>
      </c>
      <c r="K170" s="8">
        <v>2</v>
      </c>
      <c r="L170" s="8">
        <v>1</v>
      </c>
      <c r="M170" s="8">
        <v>0</v>
      </c>
      <c r="N170" s="8">
        <v>0</v>
      </c>
      <c r="O170" s="8">
        <v>0</v>
      </c>
      <c r="P170" s="8">
        <v>0</v>
      </c>
      <c r="Q170" s="8">
        <v>0</v>
      </c>
      <c r="R170" s="8">
        <v>0</v>
      </c>
      <c r="S170" s="8">
        <v>0</v>
      </c>
      <c r="T170" s="8">
        <v>0</v>
      </c>
      <c r="U170" s="8">
        <v>8</v>
      </c>
      <c r="V170" s="8">
        <v>0</v>
      </c>
      <c r="W170" s="8">
        <v>0</v>
      </c>
      <c r="X170" s="8">
        <v>8</v>
      </c>
      <c r="Y170" s="8">
        <v>0</v>
      </c>
      <c r="Z170" s="8">
        <v>0</v>
      </c>
      <c r="AA170" s="8">
        <v>0</v>
      </c>
      <c r="AB170" s="8">
        <v>0</v>
      </c>
      <c r="AC170" s="8">
        <v>0</v>
      </c>
      <c r="AD170" s="8">
        <v>8</v>
      </c>
      <c r="AE170" s="8">
        <v>0</v>
      </c>
      <c r="AF170" s="8">
        <v>0</v>
      </c>
      <c r="AG170" s="8">
        <v>8</v>
      </c>
      <c r="AH170" s="8">
        <v>0</v>
      </c>
      <c r="AI170" s="8">
        <v>0</v>
      </c>
      <c r="AJ170" s="8">
        <v>1</v>
      </c>
      <c r="AK170" s="8">
        <v>7</v>
      </c>
      <c r="AL170" s="8">
        <v>0</v>
      </c>
      <c r="AM170" s="8">
        <v>0</v>
      </c>
      <c r="AN170" s="8">
        <v>8</v>
      </c>
      <c r="AO170" s="41">
        <f t="shared" si="77"/>
        <v>0.875</v>
      </c>
      <c r="AP170" s="41">
        <f t="shared" si="78"/>
        <v>0.125</v>
      </c>
      <c r="AQ170" s="41">
        <f t="shared" si="79"/>
        <v>0</v>
      </c>
      <c r="AR170" s="41">
        <f t="shared" si="80"/>
        <v>0.125</v>
      </c>
      <c r="AS170" s="41">
        <f t="shared" si="81"/>
        <v>0.5</v>
      </c>
      <c r="AT170" s="41">
        <f t="shared" si="82"/>
        <v>0.25</v>
      </c>
      <c r="AU170" s="41">
        <f t="shared" si="83"/>
        <v>0.125</v>
      </c>
      <c r="AV170" s="41">
        <f t="shared" si="84"/>
        <v>0</v>
      </c>
      <c r="AW170" s="41">
        <f t="shared" si="85"/>
        <v>0</v>
      </c>
      <c r="AX170" s="41">
        <f t="shared" si="86"/>
        <v>0</v>
      </c>
      <c r="AY170" s="41">
        <f t="shared" si="87"/>
        <v>0</v>
      </c>
      <c r="AZ170" s="41">
        <f t="shared" si="88"/>
        <v>0</v>
      </c>
      <c r="BA170" s="41">
        <f t="shared" si="89"/>
        <v>0</v>
      </c>
      <c r="BB170" s="41">
        <f t="shared" si="90"/>
        <v>0</v>
      </c>
      <c r="BC170" s="41">
        <f t="shared" si="91"/>
        <v>0</v>
      </c>
      <c r="BD170" s="41">
        <f t="shared" si="92"/>
        <v>1</v>
      </c>
      <c r="BE170" s="41">
        <f t="shared" si="93"/>
        <v>0</v>
      </c>
      <c r="BF170" s="41">
        <f t="shared" si="94"/>
        <v>0</v>
      </c>
      <c r="BG170" s="41">
        <f t="shared" si="95"/>
        <v>1</v>
      </c>
      <c r="BH170" s="41">
        <f t="shared" si="96"/>
        <v>0</v>
      </c>
      <c r="BI170" s="41">
        <f t="shared" si="97"/>
        <v>0</v>
      </c>
      <c r="BJ170" s="41">
        <f t="shared" si="98"/>
        <v>0</v>
      </c>
      <c r="BK170" s="41">
        <f t="shared" si="99"/>
        <v>0</v>
      </c>
      <c r="BL170" s="41">
        <f t="shared" si="100"/>
        <v>0</v>
      </c>
      <c r="BM170" s="41">
        <f t="shared" si="101"/>
        <v>1</v>
      </c>
      <c r="BN170" s="41">
        <f t="shared" si="102"/>
        <v>0</v>
      </c>
      <c r="BO170" s="41">
        <f t="shared" si="103"/>
        <v>0</v>
      </c>
      <c r="BP170" s="41">
        <f t="shared" si="104"/>
        <v>1</v>
      </c>
      <c r="BQ170" s="41">
        <f t="shared" si="105"/>
        <v>0</v>
      </c>
      <c r="BR170" s="41">
        <f t="shared" si="106"/>
        <v>0</v>
      </c>
      <c r="BS170" s="41">
        <f t="shared" si="107"/>
        <v>0.125</v>
      </c>
      <c r="BT170" s="41">
        <f t="shared" si="108"/>
        <v>0.875</v>
      </c>
      <c r="BU170" s="41">
        <f t="shared" si="109"/>
        <v>0</v>
      </c>
      <c r="BV170" s="41">
        <f t="shared" si="110"/>
        <v>0</v>
      </c>
      <c r="BW170" s="41">
        <f t="shared" si="111"/>
        <v>1</v>
      </c>
      <c r="BX170" s="41" t="str">
        <f t="shared" si="112"/>
        <v>2010Nurse practitionersQuebec</v>
      </c>
      <c r="BY170" s="51">
        <f>VLOOKUP(BX170,'%workplace'!$A$1:$F$381,6,FALSE)</f>
        <v>64</v>
      </c>
      <c r="BZ170" s="32">
        <f t="shared" si="113"/>
        <v>0.125</v>
      </c>
    </row>
    <row r="171" spans="1:78" s="8" customFormat="1" hidden="1" x14ac:dyDescent="0.2">
      <c r="A171" s="8" t="str">
        <f t="shared" si="76"/>
        <v>2010Nurse practitionersOntarioAll places of work</v>
      </c>
      <c r="B171" s="8" t="s">
        <v>5</v>
      </c>
      <c r="C171" s="8" t="s">
        <v>19</v>
      </c>
      <c r="D171" s="8" t="s">
        <v>9</v>
      </c>
      <c r="E171" s="8">
        <v>2010</v>
      </c>
      <c r="F171" s="8">
        <v>1417</v>
      </c>
      <c r="G171" s="8">
        <v>65</v>
      </c>
      <c r="H171" s="8">
        <v>0</v>
      </c>
      <c r="I171" s="8">
        <v>26</v>
      </c>
      <c r="J171" s="8">
        <v>169</v>
      </c>
      <c r="K171" s="8">
        <v>176</v>
      </c>
      <c r="L171" s="8">
        <v>270</v>
      </c>
      <c r="M171" s="8">
        <v>324</v>
      </c>
      <c r="N171" s="8">
        <v>247</v>
      </c>
      <c r="O171" s="8">
        <v>204</v>
      </c>
      <c r="P171" s="8">
        <v>53</v>
      </c>
      <c r="Q171" s="8">
        <v>12</v>
      </c>
      <c r="R171" s="8">
        <v>1</v>
      </c>
      <c r="S171" s="8">
        <v>0</v>
      </c>
      <c r="T171" s="8">
        <v>0</v>
      </c>
      <c r="U171" s="8">
        <v>1405</v>
      </c>
      <c r="V171" s="8">
        <v>77</v>
      </c>
      <c r="W171" s="8">
        <v>0</v>
      </c>
      <c r="X171" s="8">
        <v>1232</v>
      </c>
      <c r="Y171" s="8">
        <v>209</v>
      </c>
      <c r="Z171" s="8">
        <v>41</v>
      </c>
      <c r="AA171" s="8">
        <v>0</v>
      </c>
      <c r="AB171" s="8">
        <v>21</v>
      </c>
      <c r="AC171" s="8">
        <v>10</v>
      </c>
      <c r="AD171" s="8">
        <v>1372</v>
      </c>
      <c r="AE171" s="8">
        <v>79</v>
      </c>
      <c r="AF171" s="8">
        <v>25</v>
      </c>
      <c r="AG171" s="8">
        <v>1412</v>
      </c>
      <c r="AH171" s="8">
        <v>30</v>
      </c>
      <c r="AI171" s="8">
        <v>0</v>
      </c>
      <c r="AJ171" s="8">
        <v>227</v>
      </c>
      <c r="AK171" s="8">
        <v>1255</v>
      </c>
      <c r="AL171" s="8">
        <v>15</v>
      </c>
      <c r="AM171" s="8">
        <v>0</v>
      </c>
      <c r="AN171" s="8">
        <v>1482</v>
      </c>
      <c r="AO171" s="41">
        <f t="shared" si="77"/>
        <v>0.95614035087719296</v>
      </c>
      <c r="AP171" s="41">
        <f t="shared" si="78"/>
        <v>4.3859649122807015E-2</v>
      </c>
      <c r="AQ171" s="41">
        <f t="shared" si="79"/>
        <v>0</v>
      </c>
      <c r="AR171" s="41">
        <f t="shared" si="80"/>
        <v>1.7543859649122806E-2</v>
      </c>
      <c r="AS171" s="41">
        <f t="shared" si="81"/>
        <v>0.11403508771929824</v>
      </c>
      <c r="AT171" s="41">
        <f t="shared" si="82"/>
        <v>0.11875843454790823</v>
      </c>
      <c r="AU171" s="41">
        <f t="shared" si="83"/>
        <v>0.18218623481781376</v>
      </c>
      <c r="AV171" s="41">
        <f t="shared" si="84"/>
        <v>0.21862348178137653</v>
      </c>
      <c r="AW171" s="41">
        <f t="shared" si="85"/>
        <v>0.16666666666666666</v>
      </c>
      <c r="AX171" s="41">
        <f t="shared" si="86"/>
        <v>0.13765182186234817</v>
      </c>
      <c r="AY171" s="41">
        <f t="shared" si="87"/>
        <v>3.5762483130904181E-2</v>
      </c>
      <c r="AZ171" s="41">
        <f t="shared" si="88"/>
        <v>8.0971659919028341E-3</v>
      </c>
      <c r="BA171" s="41">
        <f t="shared" si="89"/>
        <v>6.7476383265856947E-4</v>
      </c>
      <c r="BB171" s="41">
        <f t="shared" si="90"/>
        <v>0</v>
      </c>
      <c r="BC171" s="41">
        <f t="shared" si="91"/>
        <v>0</v>
      </c>
      <c r="BD171" s="41">
        <f t="shared" si="92"/>
        <v>0.94804318488529016</v>
      </c>
      <c r="BE171" s="41">
        <f t="shared" si="93"/>
        <v>5.1956815114709849E-2</v>
      </c>
      <c r="BF171" s="41">
        <f t="shared" si="94"/>
        <v>0</v>
      </c>
      <c r="BG171" s="41">
        <f t="shared" si="95"/>
        <v>0.83130904183535759</v>
      </c>
      <c r="BH171" s="41">
        <f t="shared" si="96"/>
        <v>0.14102564102564102</v>
      </c>
      <c r="BI171" s="41">
        <f t="shared" si="97"/>
        <v>2.766531713900135E-2</v>
      </c>
      <c r="BJ171" s="41">
        <f t="shared" si="98"/>
        <v>0</v>
      </c>
      <c r="BK171" s="41">
        <f t="shared" si="99"/>
        <v>1.417004048582996E-2</v>
      </c>
      <c r="BL171" s="41">
        <f t="shared" si="100"/>
        <v>6.7476383265856954E-3</v>
      </c>
      <c r="BM171" s="41">
        <f t="shared" si="101"/>
        <v>0.92577597840755732</v>
      </c>
      <c r="BN171" s="41">
        <f t="shared" si="102"/>
        <v>5.3306342780026994E-2</v>
      </c>
      <c r="BO171" s="41">
        <f t="shared" si="103"/>
        <v>1.6869095816464237E-2</v>
      </c>
      <c r="BP171" s="41">
        <f t="shared" si="104"/>
        <v>0.95276653171390013</v>
      </c>
      <c r="BQ171" s="41">
        <f t="shared" si="105"/>
        <v>2.0242914979757085E-2</v>
      </c>
      <c r="BR171" s="41">
        <f t="shared" si="106"/>
        <v>0</v>
      </c>
      <c r="BS171" s="41">
        <f t="shared" si="107"/>
        <v>0.15317139001349528</v>
      </c>
      <c r="BT171" s="41">
        <f t="shared" si="108"/>
        <v>0.84682860998650478</v>
      </c>
      <c r="BU171" s="41">
        <f t="shared" si="109"/>
        <v>1.0121457489878543E-2</v>
      </c>
      <c r="BV171" s="41">
        <f t="shared" si="110"/>
        <v>0</v>
      </c>
      <c r="BW171" s="41">
        <f t="shared" si="111"/>
        <v>1</v>
      </c>
      <c r="BX171" s="41" t="str">
        <f t="shared" si="112"/>
        <v>2010Nurse practitionersOntario</v>
      </c>
      <c r="BY171" s="51">
        <f>VLOOKUP(BX171,'%workplace'!$A$1:$F$381,6,FALSE)</f>
        <v>1482</v>
      </c>
      <c r="BZ171" s="32">
        <f t="shared" si="113"/>
        <v>1</v>
      </c>
    </row>
    <row r="172" spans="1:78" s="8" customFormat="1" hidden="1" x14ac:dyDescent="0.2">
      <c r="A172" s="8" t="str">
        <f t="shared" si="76"/>
        <v>2010Nurse practitionersOntarioCommunity health</v>
      </c>
      <c r="B172" s="8" t="s">
        <v>5</v>
      </c>
      <c r="C172" s="8" t="s">
        <v>19</v>
      </c>
      <c r="D172" s="8" t="s">
        <v>11</v>
      </c>
      <c r="E172" s="8">
        <v>2010</v>
      </c>
      <c r="F172" s="8">
        <v>741</v>
      </c>
      <c r="G172" s="8">
        <v>34</v>
      </c>
      <c r="H172" s="8">
        <v>0</v>
      </c>
      <c r="I172" s="8">
        <v>16</v>
      </c>
      <c r="J172" s="8">
        <v>103</v>
      </c>
      <c r="K172" s="8">
        <v>93</v>
      </c>
      <c r="L172" s="8">
        <v>123</v>
      </c>
      <c r="M172" s="8">
        <v>172</v>
      </c>
      <c r="N172" s="8">
        <v>125</v>
      </c>
      <c r="O172" s="8">
        <v>110</v>
      </c>
      <c r="P172" s="8">
        <v>25</v>
      </c>
      <c r="Q172" s="8">
        <v>7</v>
      </c>
      <c r="R172" s="8">
        <v>1</v>
      </c>
      <c r="S172" s="8">
        <v>0</v>
      </c>
      <c r="T172" s="8">
        <v>0</v>
      </c>
      <c r="U172" s="8">
        <v>745</v>
      </c>
      <c r="V172" s="8">
        <v>30</v>
      </c>
      <c r="W172" s="8">
        <v>0</v>
      </c>
      <c r="X172" s="8">
        <v>622</v>
      </c>
      <c r="Y172" s="8">
        <v>136</v>
      </c>
      <c r="Z172" s="8">
        <v>17</v>
      </c>
      <c r="AA172" s="8">
        <v>0</v>
      </c>
      <c r="AB172" s="8">
        <v>5</v>
      </c>
      <c r="AC172" s="8">
        <v>4</v>
      </c>
      <c r="AD172" s="8">
        <v>731</v>
      </c>
      <c r="AE172" s="8">
        <v>35</v>
      </c>
      <c r="AF172" s="8">
        <v>12</v>
      </c>
      <c r="AG172" s="8">
        <v>754</v>
      </c>
      <c r="AH172" s="8">
        <v>0</v>
      </c>
      <c r="AI172" s="8">
        <v>0</v>
      </c>
      <c r="AJ172" s="8">
        <v>192</v>
      </c>
      <c r="AK172" s="8">
        <v>583</v>
      </c>
      <c r="AL172" s="8">
        <v>9</v>
      </c>
      <c r="AM172" s="8">
        <v>0</v>
      </c>
      <c r="AN172" s="8">
        <v>775</v>
      </c>
      <c r="AO172" s="41">
        <f t="shared" si="77"/>
        <v>0.95612903225806456</v>
      </c>
      <c r="AP172" s="41">
        <f t="shared" si="78"/>
        <v>4.3870967741935482E-2</v>
      </c>
      <c r="AQ172" s="41">
        <f t="shared" si="79"/>
        <v>0</v>
      </c>
      <c r="AR172" s="41">
        <f t="shared" si="80"/>
        <v>2.0645161290322581E-2</v>
      </c>
      <c r="AS172" s="41">
        <f t="shared" si="81"/>
        <v>0.13290322580645161</v>
      </c>
      <c r="AT172" s="41">
        <f t="shared" si="82"/>
        <v>0.12</v>
      </c>
      <c r="AU172" s="41">
        <f t="shared" si="83"/>
        <v>0.15870967741935485</v>
      </c>
      <c r="AV172" s="41">
        <f t="shared" si="84"/>
        <v>0.22193548387096773</v>
      </c>
      <c r="AW172" s="41">
        <f t="shared" si="85"/>
        <v>0.16129032258064516</v>
      </c>
      <c r="AX172" s="41">
        <f t="shared" si="86"/>
        <v>0.14193548387096774</v>
      </c>
      <c r="AY172" s="41">
        <f t="shared" si="87"/>
        <v>3.2258064516129031E-2</v>
      </c>
      <c r="AZ172" s="41">
        <f t="shared" si="88"/>
        <v>9.0322580645161299E-3</v>
      </c>
      <c r="BA172" s="41">
        <f t="shared" si="89"/>
        <v>1.2903225806451613E-3</v>
      </c>
      <c r="BB172" s="41">
        <f t="shared" si="90"/>
        <v>0</v>
      </c>
      <c r="BC172" s="41">
        <f t="shared" si="91"/>
        <v>0</v>
      </c>
      <c r="BD172" s="41">
        <f t="shared" si="92"/>
        <v>0.96129032258064517</v>
      </c>
      <c r="BE172" s="41">
        <f t="shared" si="93"/>
        <v>3.870967741935484E-2</v>
      </c>
      <c r="BF172" s="41">
        <f t="shared" si="94"/>
        <v>0</v>
      </c>
      <c r="BG172" s="41">
        <f t="shared" si="95"/>
        <v>0.80258064516129035</v>
      </c>
      <c r="BH172" s="41">
        <f t="shared" si="96"/>
        <v>0.17548387096774193</v>
      </c>
      <c r="BI172" s="41">
        <f t="shared" si="97"/>
        <v>2.1935483870967741E-2</v>
      </c>
      <c r="BJ172" s="41">
        <f t="shared" si="98"/>
        <v>0</v>
      </c>
      <c r="BK172" s="41">
        <f t="shared" si="99"/>
        <v>6.4516129032258064E-3</v>
      </c>
      <c r="BL172" s="41">
        <f t="shared" si="100"/>
        <v>5.1612903225806452E-3</v>
      </c>
      <c r="BM172" s="41">
        <f t="shared" si="101"/>
        <v>0.94322580645161291</v>
      </c>
      <c r="BN172" s="41">
        <f t="shared" si="102"/>
        <v>4.5161290322580643E-2</v>
      </c>
      <c r="BO172" s="41">
        <f t="shared" si="103"/>
        <v>1.5483870967741935E-2</v>
      </c>
      <c r="BP172" s="41">
        <f t="shared" si="104"/>
        <v>0.97290322580645161</v>
      </c>
      <c r="BQ172" s="41">
        <f t="shared" si="105"/>
        <v>0</v>
      </c>
      <c r="BR172" s="41">
        <f t="shared" si="106"/>
        <v>0</v>
      </c>
      <c r="BS172" s="41">
        <f t="shared" si="107"/>
        <v>0.24774193548387097</v>
      </c>
      <c r="BT172" s="41">
        <f t="shared" si="108"/>
        <v>0.75225806451612898</v>
      </c>
      <c r="BU172" s="41">
        <f t="shared" si="109"/>
        <v>1.1612903225806452E-2</v>
      </c>
      <c r="BV172" s="41">
        <f t="shared" si="110"/>
        <v>0</v>
      </c>
      <c r="BW172" s="41">
        <f t="shared" si="111"/>
        <v>1</v>
      </c>
      <c r="BX172" s="41" t="str">
        <f t="shared" si="112"/>
        <v>2010Nurse practitionersOntario</v>
      </c>
      <c r="BY172" s="51">
        <f>VLOOKUP(BX172,'%workplace'!$A$1:$F$381,6,FALSE)</f>
        <v>1482</v>
      </c>
      <c r="BZ172" s="32">
        <f t="shared" si="113"/>
        <v>0.52294197031039136</v>
      </c>
    </row>
    <row r="173" spans="1:78" s="8" customFormat="1" hidden="1" x14ac:dyDescent="0.2">
      <c r="A173" s="8" t="str">
        <f t="shared" si="76"/>
        <v>2010Nurse practitionersOntarioNursing home/long-term care</v>
      </c>
      <c r="B173" s="8" t="s">
        <v>5</v>
      </c>
      <c r="C173" s="8" t="s">
        <v>19</v>
      </c>
      <c r="D173" s="8" t="s">
        <v>12</v>
      </c>
      <c r="E173" s="8">
        <v>2010</v>
      </c>
      <c r="F173" s="8">
        <v>43</v>
      </c>
      <c r="G173" s="8">
        <v>1</v>
      </c>
      <c r="H173" s="8">
        <v>0</v>
      </c>
      <c r="I173" s="8">
        <v>2</v>
      </c>
      <c r="J173" s="8">
        <v>2</v>
      </c>
      <c r="K173" s="8">
        <v>4</v>
      </c>
      <c r="L173" s="8">
        <v>12</v>
      </c>
      <c r="M173" s="8">
        <v>2</v>
      </c>
      <c r="N173" s="8">
        <v>10</v>
      </c>
      <c r="O173" s="8">
        <v>10</v>
      </c>
      <c r="P173" s="8">
        <v>2</v>
      </c>
      <c r="Q173" s="8">
        <v>0</v>
      </c>
      <c r="R173" s="8">
        <v>0</v>
      </c>
      <c r="S173" s="8">
        <v>0</v>
      </c>
      <c r="T173" s="8">
        <v>0</v>
      </c>
      <c r="U173" s="8">
        <v>42</v>
      </c>
      <c r="V173" s="8">
        <v>2</v>
      </c>
      <c r="W173" s="8">
        <v>0</v>
      </c>
      <c r="X173" s="8">
        <v>36</v>
      </c>
      <c r="Y173" s="8">
        <v>6</v>
      </c>
      <c r="Z173" s="8">
        <v>2</v>
      </c>
      <c r="AA173" s="8">
        <v>0</v>
      </c>
      <c r="AB173" s="8">
        <v>1</v>
      </c>
      <c r="AC173" s="8">
        <v>0</v>
      </c>
      <c r="AD173" s="8">
        <v>41</v>
      </c>
      <c r="AE173" s="8">
        <v>2</v>
      </c>
      <c r="AF173" s="8">
        <v>0</v>
      </c>
      <c r="AG173" s="8">
        <v>44</v>
      </c>
      <c r="AH173" s="8">
        <v>0</v>
      </c>
      <c r="AI173" s="8">
        <v>0</v>
      </c>
      <c r="AJ173" s="8">
        <v>6</v>
      </c>
      <c r="AK173" s="8">
        <v>38</v>
      </c>
      <c r="AL173" s="8">
        <v>0</v>
      </c>
      <c r="AM173" s="8">
        <v>0</v>
      </c>
      <c r="AN173" s="8">
        <v>44</v>
      </c>
      <c r="AO173" s="41">
        <f t="shared" si="77"/>
        <v>0.97727272727272729</v>
      </c>
      <c r="AP173" s="41">
        <f t="shared" si="78"/>
        <v>2.2727272727272728E-2</v>
      </c>
      <c r="AQ173" s="41">
        <f t="shared" si="79"/>
        <v>0</v>
      </c>
      <c r="AR173" s="41">
        <f t="shared" si="80"/>
        <v>4.5454545454545456E-2</v>
      </c>
      <c r="AS173" s="41">
        <f t="shared" si="81"/>
        <v>4.5454545454545456E-2</v>
      </c>
      <c r="AT173" s="41">
        <f t="shared" si="82"/>
        <v>9.0909090909090912E-2</v>
      </c>
      <c r="AU173" s="41">
        <f t="shared" si="83"/>
        <v>0.27272727272727271</v>
      </c>
      <c r="AV173" s="41">
        <f t="shared" si="84"/>
        <v>4.5454545454545456E-2</v>
      </c>
      <c r="AW173" s="41">
        <f t="shared" si="85"/>
        <v>0.22727272727272727</v>
      </c>
      <c r="AX173" s="41">
        <f t="shared" si="86"/>
        <v>0.22727272727272727</v>
      </c>
      <c r="AY173" s="41">
        <f t="shared" si="87"/>
        <v>4.5454545454545456E-2</v>
      </c>
      <c r="AZ173" s="41">
        <f t="shared" si="88"/>
        <v>0</v>
      </c>
      <c r="BA173" s="41">
        <f t="shared" si="89"/>
        <v>0</v>
      </c>
      <c r="BB173" s="41">
        <f t="shared" si="90"/>
        <v>0</v>
      </c>
      <c r="BC173" s="41">
        <f t="shared" si="91"/>
        <v>0</v>
      </c>
      <c r="BD173" s="41">
        <f t="shared" si="92"/>
        <v>0.95454545454545459</v>
      </c>
      <c r="BE173" s="41">
        <f t="shared" si="93"/>
        <v>4.5454545454545456E-2</v>
      </c>
      <c r="BF173" s="41">
        <f t="shared" si="94"/>
        <v>0</v>
      </c>
      <c r="BG173" s="41">
        <f t="shared" si="95"/>
        <v>0.81818181818181823</v>
      </c>
      <c r="BH173" s="41">
        <f t="shared" si="96"/>
        <v>0.13636363636363635</v>
      </c>
      <c r="BI173" s="41">
        <f t="shared" si="97"/>
        <v>4.5454545454545456E-2</v>
      </c>
      <c r="BJ173" s="41">
        <f t="shared" si="98"/>
        <v>0</v>
      </c>
      <c r="BK173" s="41">
        <f t="shared" si="99"/>
        <v>2.2727272727272728E-2</v>
      </c>
      <c r="BL173" s="41">
        <f t="shared" si="100"/>
        <v>0</v>
      </c>
      <c r="BM173" s="41">
        <f t="shared" si="101"/>
        <v>0.93181818181818177</v>
      </c>
      <c r="BN173" s="41">
        <f t="shared" si="102"/>
        <v>4.5454545454545456E-2</v>
      </c>
      <c r="BO173" s="41">
        <f t="shared" si="103"/>
        <v>0</v>
      </c>
      <c r="BP173" s="41">
        <f t="shared" si="104"/>
        <v>1</v>
      </c>
      <c r="BQ173" s="41">
        <f t="shared" si="105"/>
        <v>0</v>
      </c>
      <c r="BR173" s="41">
        <f t="shared" si="106"/>
        <v>0</v>
      </c>
      <c r="BS173" s="41">
        <f t="shared" si="107"/>
        <v>0.13636363636363635</v>
      </c>
      <c r="BT173" s="41">
        <f t="shared" si="108"/>
        <v>0.86363636363636365</v>
      </c>
      <c r="BU173" s="41">
        <f t="shared" si="109"/>
        <v>0</v>
      </c>
      <c r="BV173" s="41">
        <f t="shared" si="110"/>
        <v>0</v>
      </c>
      <c r="BW173" s="41">
        <f t="shared" si="111"/>
        <v>1</v>
      </c>
      <c r="BX173" s="41" t="str">
        <f t="shared" si="112"/>
        <v>2010Nurse practitionersOntario</v>
      </c>
      <c r="BY173" s="51">
        <f>VLOOKUP(BX173,'%workplace'!$A$1:$F$381,6,FALSE)</f>
        <v>1482</v>
      </c>
      <c r="BZ173" s="32">
        <f t="shared" si="113"/>
        <v>2.9689608636977057E-2</v>
      </c>
    </row>
    <row r="174" spans="1:78" s="8" customFormat="1" hidden="1" x14ac:dyDescent="0.2">
      <c r="A174" s="8" t="str">
        <f t="shared" si="76"/>
        <v>2010Nurse practitionersOntarioHospital</v>
      </c>
      <c r="B174" s="8" t="s">
        <v>5</v>
      </c>
      <c r="C174" s="8" t="s">
        <v>19</v>
      </c>
      <c r="D174" s="8" t="s">
        <v>10</v>
      </c>
      <c r="E174" s="8">
        <v>2010</v>
      </c>
      <c r="F174" s="8">
        <v>533</v>
      </c>
      <c r="G174" s="8">
        <v>26</v>
      </c>
      <c r="H174" s="8">
        <v>0</v>
      </c>
      <c r="I174" s="8">
        <v>8</v>
      </c>
      <c r="J174" s="8">
        <v>57</v>
      </c>
      <c r="K174" s="8">
        <v>75</v>
      </c>
      <c r="L174" s="8">
        <v>119</v>
      </c>
      <c r="M174" s="8">
        <v>126</v>
      </c>
      <c r="N174" s="8">
        <v>92</v>
      </c>
      <c r="O174" s="8">
        <v>62</v>
      </c>
      <c r="P174" s="8">
        <v>16</v>
      </c>
      <c r="Q174" s="8">
        <v>4</v>
      </c>
      <c r="R174" s="8">
        <v>0</v>
      </c>
      <c r="S174" s="8">
        <v>0</v>
      </c>
      <c r="T174" s="8">
        <v>0</v>
      </c>
      <c r="U174" s="8">
        <v>520</v>
      </c>
      <c r="V174" s="8">
        <v>39</v>
      </c>
      <c r="W174" s="8">
        <v>0</v>
      </c>
      <c r="X174" s="8">
        <v>490</v>
      </c>
      <c r="Y174" s="8">
        <v>48</v>
      </c>
      <c r="Z174" s="8">
        <v>21</v>
      </c>
      <c r="AA174" s="8">
        <v>0</v>
      </c>
      <c r="AB174" s="8">
        <v>11</v>
      </c>
      <c r="AC174" s="8">
        <v>4</v>
      </c>
      <c r="AD174" s="8">
        <v>506</v>
      </c>
      <c r="AE174" s="8">
        <v>38</v>
      </c>
      <c r="AF174" s="8">
        <v>7</v>
      </c>
      <c r="AG174" s="8">
        <v>549</v>
      </c>
      <c r="AH174" s="8">
        <v>0</v>
      </c>
      <c r="AI174" s="8">
        <v>0</v>
      </c>
      <c r="AJ174" s="8">
        <v>14</v>
      </c>
      <c r="AK174" s="8">
        <v>545</v>
      </c>
      <c r="AL174" s="8">
        <v>3</v>
      </c>
      <c r="AM174" s="8">
        <v>0</v>
      </c>
      <c r="AN174" s="8">
        <v>559</v>
      </c>
      <c r="AO174" s="41">
        <f t="shared" si="77"/>
        <v>0.95348837209302328</v>
      </c>
      <c r="AP174" s="41">
        <f t="shared" si="78"/>
        <v>4.6511627906976744E-2</v>
      </c>
      <c r="AQ174" s="41">
        <f t="shared" si="79"/>
        <v>0</v>
      </c>
      <c r="AR174" s="41">
        <f t="shared" si="80"/>
        <v>1.4311270125223614E-2</v>
      </c>
      <c r="AS174" s="41">
        <f t="shared" si="81"/>
        <v>0.10196779964221825</v>
      </c>
      <c r="AT174" s="41">
        <f t="shared" si="82"/>
        <v>0.13416815742397137</v>
      </c>
      <c r="AU174" s="41">
        <f t="shared" si="83"/>
        <v>0.21288014311270126</v>
      </c>
      <c r="AV174" s="41">
        <f t="shared" si="84"/>
        <v>0.22540250447227192</v>
      </c>
      <c r="AW174" s="41">
        <f t="shared" si="85"/>
        <v>0.16457960644007155</v>
      </c>
      <c r="AX174" s="41">
        <f t="shared" si="86"/>
        <v>0.11091234347048301</v>
      </c>
      <c r="AY174" s="41">
        <f t="shared" si="87"/>
        <v>2.8622540250447227E-2</v>
      </c>
      <c r="AZ174" s="41">
        <f t="shared" si="88"/>
        <v>7.1556350626118068E-3</v>
      </c>
      <c r="BA174" s="41">
        <f t="shared" si="89"/>
        <v>0</v>
      </c>
      <c r="BB174" s="41">
        <f t="shared" si="90"/>
        <v>0</v>
      </c>
      <c r="BC174" s="41">
        <f t="shared" si="91"/>
        <v>0</v>
      </c>
      <c r="BD174" s="41">
        <f t="shared" si="92"/>
        <v>0.93023255813953487</v>
      </c>
      <c r="BE174" s="41">
        <f t="shared" si="93"/>
        <v>6.9767441860465115E-2</v>
      </c>
      <c r="BF174" s="41">
        <f t="shared" si="94"/>
        <v>0</v>
      </c>
      <c r="BG174" s="41">
        <f t="shared" si="95"/>
        <v>0.8765652951699463</v>
      </c>
      <c r="BH174" s="41">
        <f t="shared" si="96"/>
        <v>8.5867620751341675E-2</v>
      </c>
      <c r="BI174" s="41">
        <f t="shared" si="97"/>
        <v>3.7567084078711989E-2</v>
      </c>
      <c r="BJ174" s="41">
        <f t="shared" si="98"/>
        <v>0</v>
      </c>
      <c r="BK174" s="41">
        <f t="shared" si="99"/>
        <v>1.9677996422182469E-2</v>
      </c>
      <c r="BL174" s="41">
        <f t="shared" si="100"/>
        <v>7.1556350626118068E-3</v>
      </c>
      <c r="BM174" s="41">
        <f t="shared" si="101"/>
        <v>0.90518783542039361</v>
      </c>
      <c r="BN174" s="41">
        <f t="shared" si="102"/>
        <v>6.7978533094812166E-2</v>
      </c>
      <c r="BO174" s="41">
        <f t="shared" si="103"/>
        <v>1.2522361359570662E-2</v>
      </c>
      <c r="BP174" s="41">
        <f t="shared" si="104"/>
        <v>0.98211091234347048</v>
      </c>
      <c r="BQ174" s="41">
        <f t="shared" si="105"/>
        <v>0</v>
      </c>
      <c r="BR174" s="41">
        <f t="shared" si="106"/>
        <v>0</v>
      </c>
      <c r="BS174" s="41">
        <f t="shared" si="107"/>
        <v>2.5044722719141325E-2</v>
      </c>
      <c r="BT174" s="41">
        <f t="shared" si="108"/>
        <v>0.97495527728085862</v>
      </c>
      <c r="BU174" s="41">
        <f t="shared" si="109"/>
        <v>5.3667262969588547E-3</v>
      </c>
      <c r="BV174" s="41">
        <f t="shared" si="110"/>
        <v>0</v>
      </c>
      <c r="BW174" s="41">
        <f t="shared" si="111"/>
        <v>1</v>
      </c>
      <c r="BX174" s="41" t="str">
        <f t="shared" si="112"/>
        <v>2010Nurse practitionersOntario</v>
      </c>
      <c r="BY174" s="51">
        <f>VLOOKUP(BX174,'%workplace'!$A$1:$F$381,6,FALSE)</f>
        <v>1482</v>
      </c>
      <c r="BZ174" s="32">
        <f t="shared" si="113"/>
        <v>0.37719298245614036</v>
      </c>
    </row>
    <row r="175" spans="1:78" s="8" customFormat="1" hidden="1" x14ac:dyDescent="0.2">
      <c r="A175" s="8" t="str">
        <f t="shared" si="76"/>
        <v>2010Nurse practitionersOntarioOther places of work</v>
      </c>
      <c r="B175" s="8" t="s">
        <v>5</v>
      </c>
      <c r="C175" s="8" t="s">
        <v>19</v>
      </c>
      <c r="D175" s="8" t="s">
        <v>13</v>
      </c>
      <c r="E175" s="8">
        <v>2010</v>
      </c>
      <c r="F175" s="8">
        <v>84</v>
      </c>
      <c r="G175" s="8">
        <v>4</v>
      </c>
      <c r="H175" s="8">
        <v>0</v>
      </c>
      <c r="I175" s="8">
        <v>0</v>
      </c>
      <c r="J175" s="8">
        <v>6</v>
      </c>
      <c r="K175" s="8">
        <v>3</v>
      </c>
      <c r="L175" s="8">
        <v>15</v>
      </c>
      <c r="M175" s="8">
        <v>22</v>
      </c>
      <c r="N175" s="8">
        <v>15</v>
      </c>
      <c r="O175" s="8">
        <v>18</v>
      </c>
      <c r="P175" s="8">
        <v>9</v>
      </c>
      <c r="Q175" s="8">
        <v>0</v>
      </c>
      <c r="R175" s="8">
        <v>0</v>
      </c>
      <c r="S175" s="8">
        <v>0</v>
      </c>
      <c r="T175" s="8">
        <v>0</v>
      </c>
      <c r="U175" s="8">
        <v>82</v>
      </c>
      <c r="V175" s="8">
        <v>6</v>
      </c>
      <c r="W175" s="8">
        <v>0</v>
      </c>
      <c r="X175" s="8">
        <v>70</v>
      </c>
      <c r="Y175" s="8">
        <v>17</v>
      </c>
      <c r="Z175" s="8">
        <v>1</v>
      </c>
      <c r="AA175" s="8">
        <v>0</v>
      </c>
      <c r="AB175" s="8">
        <v>3</v>
      </c>
      <c r="AC175" s="8">
        <v>1</v>
      </c>
      <c r="AD175" s="8">
        <v>81</v>
      </c>
      <c r="AE175" s="8">
        <v>3</v>
      </c>
      <c r="AF175" s="8">
        <v>5</v>
      </c>
      <c r="AG175" s="8">
        <v>54</v>
      </c>
      <c r="AH175" s="8">
        <v>29</v>
      </c>
      <c r="AI175" s="8">
        <v>0</v>
      </c>
      <c r="AJ175" s="8">
        <v>13</v>
      </c>
      <c r="AK175" s="8">
        <v>75</v>
      </c>
      <c r="AL175" s="8">
        <v>0</v>
      </c>
      <c r="AM175" s="8">
        <v>0</v>
      </c>
      <c r="AN175" s="8">
        <v>88</v>
      </c>
      <c r="AO175" s="41">
        <f t="shared" si="77"/>
        <v>0.95454545454545459</v>
      </c>
      <c r="AP175" s="41">
        <f t="shared" si="78"/>
        <v>4.5454545454545456E-2</v>
      </c>
      <c r="AQ175" s="41">
        <f t="shared" si="79"/>
        <v>0</v>
      </c>
      <c r="AR175" s="41">
        <f t="shared" si="80"/>
        <v>0</v>
      </c>
      <c r="AS175" s="41">
        <f t="shared" si="81"/>
        <v>6.8181818181818177E-2</v>
      </c>
      <c r="AT175" s="41">
        <f t="shared" si="82"/>
        <v>3.4090909090909088E-2</v>
      </c>
      <c r="AU175" s="41">
        <f t="shared" si="83"/>
        <v>0.17045454545454544</v>
      </c>
      <c r="AV175" s="41">
        <f t="shared" si="84"/>
        <v>0.25</v>
      </c>
      <c r="AW175" s="41">
        <f t="shared" si="85"/>
        <v>0.17045454545454544</v>
      </c>
      <c r="AX175" s="41">
        <f t="shared" si="86"/>
        <v>0.20454545454545456</v>
      </c>
      <c r="AY175" s="41">
        <f t="shared" si="87"/>
        <v>0.10227272727272728</v>
      </c>
      <c r="AZ175" s="41">
        <f t="shared" si="88"/>
        <v>0</v>
      </c>
      <c r="BA175" s="41">
        <f t="shared" si="89"/>
        <v>0</v>
      </c>
      <c r="BB175" s="41">
        <f t="shared" si="90"/>
        <v>0</v>
      </c>
      <c r="BC175" s="41">
        <f t="shared" si="91"/>
        <v>0</v>
      </c>
      <c r="BD175" s="41">
        <f t="shared" si="92"/>
        <v>0.93181818181818177</v>
      </c>
      <c r="BE175" s="41">
        <f t="shared" si="93"/>
        <v>6.8181818181818177E-2</v>
      </c>
      <c r="BF175" s="41">
        <f t="shared" si="94"/>
        <v>0</v>
      </c>
      <c r="BG175" s="41">
        <f t="shared" si="95"/>
        <v>0.79545454545454541</v>
      </c>
      <c r="BH175" s="41">
        <f t="shared" si="96"/>
        <v>0.19318181818181818</v>
      </c>
      <c r="BI175" s="41">
        <f t="shared" si="97"/>
        <v>1.1363636363636364E-2</v>
      </c>
      <c r="BJ175" s="41">
        <f t="shared" si="98"/>
        <v>0</v>
      </c>
      <c r="BK175" s="41">
        <f t="shared" si="99"/>
        <v>3.4090909090909088E-2</v>
      </c>
      <c r="BL175" s="41">
        <f t="shared" si="100"/>
        <v>1.1363636363636364E-2</v>
      </c>
      <c r="BM175" s="41">
        <f t="shared" si="101"/>
        <v>0.92045454545454541</v>
      </c>
      <c r="BN175" s="41">
        <f t="shared" si="102"/>
        <v>3.4090909090909088E-2</v>
      </c>
      <c r="BO175" s="41">
        <f t="shared" si="103"/>
        <v>5.6818181818181816E-2</v>
      </c>
      <c r="BP175" s="41">
        <f t="shared" si="104"/>
        <v>0.61363636363636365</v>
      </c>
      <c r="BQ175" s="41">
        <f t="shared" si="105"/>
        <v>0.32954545454545453</v>
      </c>
      <c r="BR175" s="41">
        <f t="shared" si="106"/>
        <v>0</v>
      </c>
      <c r="BS175" s="41">
        <f t="shared" si="107"/>
        <v>0.14772727272727273</v>
      </c>
      <c r="BT175" s="41">
        <f t="shared" si="108"/>
        <v>0.85227272727272729</v>
      </c>
      <c r="BU175" s="41">
        <f t="shared" si="109"/>
        <v>0</v>
      </c>
      <c r="BV175" s="41">
        <f t="shared" si="110"/>
        <v>0</v>
      </c>
      <c r="BW175" s="41">
        <f t="shared" si="111"/>
        <v>1</v>
      </c>
      <c r="BX175" s="41" t="str">
        <f t="shared" si="112"/>
        <v>2010Nurse practitionersOntario</v>
      </c>
      <c r="BY175" s="51">
        <f>VLOOKUP(BX175,'%workplace'!$A$1:$F$381,6,FALSE)</f>
        <v>1482</v>
      </c>
      <c r="BZ175" s="32">
        <f t="shared" si="113"/>
        <v>5.9379217273954114E-2</v>
      </c>
    </row>
    <row r="176" spans="1:78" s="8" customFormat="1" hidden="1" x14ac:dyDescent="0.2">
      <c r="A176" s="8" t="str">
        <f t="shared" si="76"/>
        <v>2010Nurse practitionersOntarioUnknown places of work</v>
      </c>
      <c r="B176" s="8" t="s">
        <v>5</v>
      </c>
      <c r="C176" s="8" t="s">
        <v>19</v>
      </c>
      <c r="D176" s="8" t="s">
        <v>49</v>
      </c>
      <c r="E176" s="8">
        <v>2010</v>
      </c>
      <c r="F176" s="8">
        <v>16</v>
      </c>
      <c r="G176" s="8">
        <v>0</v>
      </c>
      <c r="H176" s="8">
        <v>0</v>
      </c>
      <c r="I176" s="8">
        <v>0</v>
      </c>
      <c r="J176" s="8">
        <v>1</v>
      </c>
      <c r="K176" s="8">
        <v>1</v>
      </c>
      <c r="L176" s="8">
        <v>1</v>
      </c>
      <c r="M176" s="8">
        <v>2</v>
      </c>
      <c r="N176" s="8">
        <v>5</v>
      </c>
      <c r="O176" s="8">
        <v>4</v>
      </c>
      <c r="P176" s="8">
        <v>1</v>
      </c>
      <c r="Q176" s="8">
        <v>1</v>
      </c>
      <c r="R176" s="8">
        <v>0</v>
      </c>
      <c r="S176" s="8">
        <v>0</v>
      </c>
      <c r="T176" s="8">
        <v>0</v>
      </c>
      <c r="U176" s="8">
        <v>16</v>
      </c>
      <c r="V176" s="8">
        <v>0</v>
      </c>
      <c r="W176" s="8">
        <v>0</v>
      </c>
      <c r="X176" s="8">
        <v>14</v>
      </c>
      <c r="Y176" s="8">
        <v>2</v>
      </c>
      <c r="Z176" s="8">
        <v>0</v>
      </c>
      <c r="AA176" s="8">
        <v>0</v>
      </c>
      <c r="AB176" s="8">
        <v>1</v>
      </c>
      <c r="AC176" s="8">
        <v>1</v>
      </c>
      <c r="AD176" s="8">
        <v>13</v>
      </c>
      <c r="AE176" s="8">
        <v>1</v>
      </c>
      <c r="AF176" s="8">
        <v>1</v>
      </c>
      <c r="AG176" s="8">
        <v>11</v>
      </c>
      <c r="AH176" s="8">
        <v>1</v>
      </c>
      <c r="AI176" s="8">
        <v>0</v>
      </c>
      <c r="AJ176" s="8">
        <v>2</v>
      </c>
      <c r="AK176" s="8">
        <v>14</v>
      </c>
      <c r="AL176" s="8">
        <v>3</v>
      </c>
      <c r="AM176" s="8">
        <v>0</v>
      </c>
      <c r="AN176" s="8">
        <v>16</v>
      </c>
      <c r="AO176" s="41">
        <f t="shared" si="77"/>
        <v>1</v>
      </c>
      <c r="AP176" s="41">
        <f t="shared" si="78"/>
        <v>0</v>
      </c>
      <c r="AQ176" s="41">
        <f t="shared" si="79"/>
        <v>0</v>
      </c>
      <c r="AR176" s="41">
        <f t="shared" si="80"/>
        <v>0</v>
      </c>
      <c r="AS176" s="41">
        <f t="shared" si="81"/>
        <v>6.25E-2</v>
      </c>
      <c r="AT176" s="41">
        <f t="shared" si="82"/>
        <v>6.25E-2</v>
      </c>
      <c r="AU176" s="41">
        <f t="shared" si="83"/>
        <v>6.25E-2</v>
      </c>
      <c r="AV176" s="41">
        <f t="shared" si="84"/>
        <v>0.125</v>
      </c>
      <c r="AW176" s="41">
        <f t="shared" si="85"/>
        <v>0.3125</v>
      </c>
      <c r="AX176" s="41">
        <f t="shared" si="86"/>
        <v>0.25</v>
      </c>
      <c r="AY176" s="41">
        <f t="shared" si="87"/>
        <v>6.25E-2</v>
      </c>
      <c r="AZ176" s="41">
        <f t="shared" si="88"/>
        <v>6.25E-2</v>
      </c>
      <c r="BA176" s="41">
        <f t="shared" si="89"/>
        <v>0</v>
      </c>
      <c r="BB176" s="41">
        <f t="shared" si="90"/>
        <v>0</v>
      </c>
      <c r="BC176" s="41">
        <f t="shared" si="91"/>
        <v>0</v>
      </c>
      <c r="BD176" s="41">
        <f t="shared" si="92"/>
        <v>1</v>
      </c>
      <c r="BE176" s="41">
        <f t="shared" si="93"/>
        <v>0</v>
      </c>
      <c r="BF176" s="41">
        <f t="shared" si="94"/>
        <v>0</v>
      </c>
      <c r="BG176" s="41">
        <f t="shared" si="95"/>
        <v>0.875</v>
      </c>
      <c r="BH176" s="41">
        <f t="shared" si="96"/>
        <v>0.125</v>
      </c>
      <c r="BI176" s="41">
        <f t="shared" si="97"/>
        <v>0</v>
      </c>
      <c r="BJ176" s="41">
        <f t="shared" si="98"/>
        <v>0</v>
      </c>
      <c r="BK176" s="41">
        <f t="shared" si="99"/>
        <v>6.25E-2</v>
      </c>
      <c r="BL176" s="41">
        <f t="shared" si="100"/>
        <v>6.25E-2</v>
      </c>
      <c r="BM176" s="41">
        <f t="shared" si="101"/>
        <v>0.8125</v>
      </c>
      <c r="BN176" s="41">
        <f t="shared" si="102"/>
        <v>6.25E-2</v>
      </c>
      <c r="BO176" s="41">
        <f t="shared" si="103"/>
        <v>6.25E-2</v>
      </c>
      <c r="BP176" s="41">
        <f t="shared" si="104"/>
        <v>0.6875</v>
      </c>
      <c r="BQ176" s="41">
        <f t="shared" si="105"/>
        <v>6.25E-2</v>
      </c>
      <c r="BR176" s="41">
        <f t="shared" si="106"/>
        <v>0</v>
      </c>
      <c r="BS176" s="41">
        <f t="shared" si="107"/>
        <v>0.125</v>
      </c>
      <c r="BT176" s="41">
        <f t="shared" si="108"/>
        <v>0.875</v>
      </c>
      <c r="BU176" s="41">
        <f t="shared" si="109"/>
        <v>0.1875</v>
      </c>
      <c r="BV176" s="41">
        <f t="shared" si="110"/>
        <v>0</v>
      </c>
      <c r="BW176" s="41">
        <f t="shared" si="111"/>
        <v>1</v>
      </c>
      <c r="BX176" s="41" t="str">
        <f t="shared" si="112"/>
        <v>2010Nurse practitionersOntario</v>
      </c>
      <c r="BY176" s="51">
        <f>VLOOKUP(BX176,'%workplace'!$A$1:$F$381,6,FALSE)</f>
        <v>1482</v>
      </c>
      <c r="BZ176" s="32">
        <f t="shared" si="113"/>
        <v>1.0796221322537112E-2</v>
      </c>
    </row>
    <row r="177" spans="1:78" hidden="1" x14ac:dyDescent="0.2">
      <c r="A177" s="212" t="str">
        <f t="shared" si="76"/>
        <v>2010Nurse practitionersManitobaAll places of work</v>
      </c>
      <c r="B177" s="212" t="s">
        <v>5</v>
      </c>
      <c r="C177" s="212" t="s">
        <v>20</v>
      </c>
      <c r="D177" s="212" t="s">
        <v>9</v>
      </c>
      <c r="E177" s="212">
        <v>2010</v>
      </c>
      <c r="F177" s="220">
        <v>88</v>
      </c>
      <c r="G177" s="220">
        <v>7</v>
      </c>
      <c r="H177" s="212">
        <v>0</v>
      </c>
      <c r="I177" s="212">
        <v>4</v>
      </c>
      <c r="J177" s="212">
        <v>27</v>
      </c>
      <c r="K177" s="212">
        <v>13</v>
      </c>
      <c r="L177" s="212">
        <v>19</v>
      </c>
      <c r="M177" s="212">
        <v>16</v>
      </c>
      <c r="N177" s="212">
        <v>7</v>
      </c>
      <c r="O177" s="212">
        <v>7</v>
      </c>
      <c r="P177" s="212">
        <v>0</v>
      </c>
      <c r="Q177" s="212">
        <v>2</v>
      </c>
      <c r="R177" s="212">
        <v>0</v>
      </c>
      <c r="S177" s="212">
        <v>0</v>
      </c>
      <c r="T177" s="212">
        <v>0</v>
      </c>
      <c r="U177" s="212">
        <v>95</v>
      </c>
      <c r="V177" s="212">
        <v>0</v>
      </c>
      <c r="W177" s="212">
        <v>0</v>
      </c>
      <c r="X177" s="212">
        <v>54</v>
      </c>
      <c r="Y177" s="212">
        <v>32</v>
      </c>
      <c r="Z177" s="212">
        <v>8</v>
      </c>
      <c r="AA177" s="212">
        <v>1</v>
      </c>
      <c r="AB177" s="212">
        <v>1</v>
      </c>
      <c r="AC177" s="212">
        <v>1</v>
      </c>
      <c r="AD177" s="212">
        <v>71</v>
      </c>
      <c r="AE177" s="212">
        <v>22</v>
      </c>
      <c r="AF177" s="212">
        <v>16</v>
      </c>
      <c r="AG177" s="212">
        <v>74</v>
      </c>
      <c r="AH177" s="212">
        <v>4</v>
      </c>
      <c r="AI177" s="212">
        <v>0</v>
      </c>
      <c r="AJ177" s="212">
        <v>24</v>
      </c>
      <c r="AK177" s="212">
        <v>71</v>
      </c>
      <c r="AL177" s="212">
        <v>1</v>
      </c>
      <c r="AM177" s="212">
        <v>0</v>
      </c>
      <c r="AN177" s="212">
        <v>95</v>
      </c>
      <c r="AO177" s="41">
        <f t="shared" si="77"/>
        <v>0.9263157894736842</v>
      </c>
      <c r="AP177" s="41">
        <f t="shared" si="78"/>
        <v>7.3684210526315783E-2</v>
      </c>
      <c r="AQ177" s="41">
        <f t="shared" si="79"/>
        <v>0</v>
      </c>
      <c r="AR177" s="41">
        <f t="shared" si="80"/>
        <v>4.2105263157894736E-2</v>
      </c>
      <c r="AS177" s="41">
        <f t="shared" si="81"/>
        <v>0.28421052631578947</v>
      </c>
      <c r="AT177" s="41">
        <f t="shared" si="82"/>
        <v>0.1368421052631579</v>
      </c>
      <c r="AU177" s="41">
        <f t="shared" si="83"/>
        <v>0.2</v>
      </c>
      <c r="AV177" s="41">
        <f t="shared" si="84"/>
        <v>0.16842105263157894</v>
      </c>
      <c r="AW177" s="41">
        <f t="shared" si="85"/>
        <v>7.3684210526315783E-2</v>
      </c>
      <c r="AX177" s="41">
        <f t="shared" si="86"/>
        <v>7.3684210526315783E-2</v>
      </c>
      <c r="AY177" s="41">
        <f t="shared" si="87"/>
        <v>0</v>
      </c>
      <c r="AZ177" s="41">
        <f t="shared" si="88"/>
        <v>2.1052631578947368E-2</v>
      </c>
      <c r="BA177" s="41">
        <f t="shared" si="89"/>
        <v>0</v>
      </c>
      <c r="BB177" s="41">
        <f t="shared" si="90"/>
        <v>0</v>
      </c>
      <c r="BC177" s="41">
        <f t="shared" si="91"/>
        <v>0</v>
      </c>
      <c r="BD177" s="41">
        <f t="shared" si="92"/>
        <v>1</v>
      </c>
      <c r="BE177" s="41">
        <f t="shared" si="93"/>
        <v>0</v>
      </c>
      <c r="BF177" s="41">
        <f t="shared" si="94"/>
        <v>0</v>
      </c>
      <c r="BG177" s="41">
        <f t="shared" si="95"/>
        <v>0.56842105263157894</v>
      </c>
      <c r="BH177" s="41">
        <f t="shared" si="96"/>
        <v>0.33684210526315789</v>
      </c>
      <c r="BI177" s="41">
        <f t="shared" si="97"/>
        <v>8.4210526315789472E-2</v>
      </c>
      <c r="BJ177" s="41">
        <f t="shared" si="98"/>
        <v>1.0526315789473684E-2</v>
      </c>
      <c r="BK177" s="41">
        <f t="shared" si="99"/>
        <v>1.0526315789473684E-2</v>
      </c>
      <c r="BL177" s="41">
        <f t="shared" si="100"/>
        <v>1.0526315789473684E-2</v>
      </c>
      <c r="BM177" s="41">
        <f t="shared" si="101"/>
        <v>0.74736842105263157</v>
      </c>
      <c r="BN177" s="41">
        <f t="shared" si="102"/>
        <v>0.23157894736842105</v>
      </c>
      <c r="BO177" s="41">
        <f t="shared" si="103"/>
        <v>0.16842105263157894</v>
      </c>
      <c r="BP177" s="41">
        <f t="shared" si="104"/>
        <v>0.77894736842105261</v>
      </c>
      <c r="BQ177" s="41">
        <f t="shared" si="105"/>
        <v>4.2105263157894736E-2</v>
      </c>
      <c r="BR177" s="41">
        <f t="shared" si="106"/>
        <v>0</v>
      </c>
      <c r="BS177" s="41">
        <f t="shared" si="107"/>
        <v>0.25263157894736843</v>
      </c>
      <c r="BT177" s="41">
        <f t="shared" si="108"/>
        <v>0.74736842105263157</v>
      </c>
      <c r="BU177" s="41">
        <f t="shared" si="109"/>
        <v>1.0526315789473684E-2</v>
      </c>
      <c r="BV177" s="41">
        <f t="shared" si="110"/>
        <v>0</v>
      </c>
      <c r="BW177" s="41">
        <f t="shared" si="111"/>
        <v>1</v>
      </c>
      <c r="BX177" s="41" t="str">
        <f t="shared" si="112"/>
        <v>2010Nurse practitionersManitoba</v>
      </c>
      <c r="BY177" s="51">
        <f>VLOOKUP(BX177,'%workplace'!$A$1:$F$381,6,FALSE)</f>
        <v>95</v>
      </c>
      <c r="BZ177" s="32">
        <f t="shared" si="113"/>
        <v>1</v>
      </c>
    </row>
    <row r="178" spans="1:78" ht="15" hidden="1" x14ac:dyDescent="0.25">
      <c r="A178" s="212" t="str">
        <f t="shared" si="76"/>
        <v>2010Nurse practitionersManitobaCommunity health</v>
      </c>
      <c r="B178" s="212" t="s">
        <v>5</v>
      </c>
      <c r="C178" s="212" t="s">
        <v>20</v>
      </c>
      <c r="D178" s="212" t="s">
        <v>11</v>
      </c>
      <c r="E178" s="212">
        <v>2010</v>
      </c>
      <c r="F178" s="129" t="s">
        <v>233</v>
      </c>
      <c r="G178" s="129" t="s">
        <v>233</v>
      </c>
      <c r="H178" s="129" t="s">
        <v>233</v>
      </c>
      <c r="I178" s="212">
        <v>1</v>
      </c>
      <c r="J178" s="212">
        <v>11</v>
      </c>
      <c r="K178" s="212">
        <v>7</v>
      </c>
      <c r="L178" s="212">
        <v>8</v>
      </c>
      <c r="M178" s="212">
        <v>12</v>
      </c>
      <c r="N178" s="212">
        <v>4</v>
      </c>
      <c r="O178" s="212">
        <v>3</v>
      </c>
      <c r="P178" s="212">
        <v>0</v>
      </c>
      <c r="Q178" s="212">
        <v>1</v>
      </c>
      <c r="R178" s="212">
        <v>0</v>
      </c>
      <c r="S178" s="212">
        <v>0</v>
      </c>
      <c r="T178" s="212">
        <v>0</v>
      </c>
      <c r="U178" s="212">
        <v>47</v>
      </c>
      <c r="V178" s="212">
        <v>0</v>
      </c>
      <c r="W178" s="212">
        <v>0</v>
      </c>
      <c r="X178" s="212">
        <v>26</v>
      </c>
      <c r="Y178" s="212">
        <v>17</v>
      </c>
      <c r="Z178" s="212">
        <v>3</v>
      </c>
      <c r="AA178" s="212">
        <v>1</v>
      </c>
      <c r="AB178" s="212">
        <v>0</v>
      </c>
      <c r="AC178" s="212">
        <v>0</v>
      </c>
      <c r="AD178" s="212">
        <v>35</v>
      </c>
      <c r="AE178" s="212">
        <v>12</v>
      </c>
      <c r="AF178" s="212">
        <v>11</v>
      </c>
      <c r="AG178" s="212">
        <v>35</v>
      </c>
      <c r="AH178" s="212">
        <v>1</v>
      </c>
      <c r="AI178" s="212">
        <v>0</v>
      </c>
      <c r="AJ178" s="212">
        <v>15</v>
      </c>
      <c r="AK178" s="212">
        <v>32</v>
      </c>
      <c r="AL178" s="212">
        <v>0</v>
      </c>
      <c r="AM178" s="212">
        <v>0</v>
      </c>
      <c r="AN178" s="212">
        <v>47</v>
      </c>
      <c r="AO178" s="41" t="e">
        <f t="shared" si="77"/>
        <v>#VALUE!</v>
      </c>
      <c r="AP178" s="41" t="e">
        <f t="shared" si="78"/>
        <v>#VALUE!</v>
      </c>
      <c r="AQ178" s="41" t="e">
        <f t="shared" si="79"/>
        <v>#VALUE!</v>
      </c>
      <c r="AR178" s="41">
        <f t="shared" si="80"/>
        <v>2.1276595744680851E-2</v>
      </c>
      <c r="AS178" s="41">
        <f t="shared" si="81"/>
        <v>0.23404255319148937</v>
      </c>
      <c r="AT178" s="41">
        <f t="shared" si="82"/>
        <v>0.14893617021276595</v>
      </c>
      <c r="AU178" s="41">
        <f t="shared" si="83"/>
        <v>0.1702127659574468</v>
      </c>
      <c r="AV178" s="41">
        <f t="shared" si="84"/>
        <v>0.25531914893617019</v>
      </c>
      <c r="AW178" s="41">
        <f t="shared" si="85"/>
        <v>8.5106382978723402E-2</v>
      </c>
      <c r="AX178" s="41">
        <f t="shared" si="86"/>
        <v>6.3829787234042548E-2</v>
      </c>
      <c r="AY178" s="41">
        <f t="shared" si="87"/>
        <v>0</v>
      </c>
      <c r="AZ178" s="41">
        <f t="shared" si="88"/>
        <v>2.1276595744680851E-2</v>
      </c>
      <c r="BA178" s="41">
        <f t="shared" si="89"/>
        <v>0</v>
      </c>
      <c r="BB178" s="41">
        <f t="shared" si="90"/>
        <v>0</v>
      </c>
      <c r="BC178" s="41">
        <f t="shared" si="91"/>
        <v>0</v>
      </c>
      <c r="BD178" s="41">
        <f t="shared" si="92"/>
        <v>1</v>
      </c>
      <c r="BE178" s="41">
        <f t="shared" si="93"/>
        <v>0</v>
      </c>
      <c r="BF178" s="41">
        <f t="shared" si="94"/>
        <v>0</v>
      </c>
      <c r="BG178" s="41">
        <f t="shared" si="95"/>
        <v>0.55319148936170215</v>
      </c>
      <c r="BH178" s="41">
        <f t="shared" si="96"/>
        <v>0.36170212765957449</v>
      </c>
      <c r="BI178" s="41">
        <f t="shared" si="97"/>
        <v>6.3829787234042548E-2</v>
      </c>
      <c r="BJ178" s="41">
        <f t="shared" si="98"/>
        <v>2.1276595744680851E-2</v>
      </c>
      <c r="BK178" s="41">
        <f t="shared" si="99"/>
        <v>0</v>
      </c>
      <c r="BL178" s="41">
        <f t="shared" si="100"/>
        <v>0</v>
      </c>
      <c r="BM178" s="41">
        <f t="shared" si="101"/>
        <v>0.74468085106382975</v>
      </c>
      <c r="BN178" s="41">
        <f t="shared" si="102"/>
        <v>0.25531914893617019</v>
      </c>
      <c r="BO178" s="41">
        <f t="shared" si="103"/>
        <v>0.23404255319148937</v>
      </c>
      <c r="BP178" s="41">
        <f t="shared" si="104"/>
        <v>0.74468085106382975</v>
      </c>
      <c r="BQ178" s="41">
        <f t="shared" si="105"/>
        <v>2.1276595744680851E-2</v>
      </c>
      <c r="BR178" s="41">
        <f t="shared" si="106"/>
        <v>0</v>
      </c>
      <c r="BS178" s="41">
        <f t="shared" si="107"/>
        <v>0.31914893617021278</v>
      </c>
      <c r="BT178" s="41">
        <f t="shared" si="108"/>
        <v>0.68085106382978722</v>
      </c>
      <c r="BU178" s="41">
        <f t="shared" si="109"/>
        <v>0</v>
      </c>
      <c r="BV178" s="41">
        <f t="shared" si="110"/>
        <v>0</v>
      </c>
      <c r="BW178" s="41">
        <f t="shared" si="111"/>
        <v>1</v>
      </c>
      <c r="BX178" s="41" t="str">
        <f t="shared" si="112"/>
        <v>2010Nurse practitionersManitoba</v>
      </c>
      <c r="BY178" s="51">
        <f>VLOOKUP(BX178,'%workplace'!$A$1:$F$381,6,FALSE)</f>
        <v>95</v>
      </c>
      <c r="BZ178" s="32">
        <f t="shared" si="113"/>
        <v>0.49473684210526314</v>
      </c>
    </row>
    <row r="179" spans="1:78" ht="15" hidden="1" x14ac:dyDescent="0.25">
      <c r="A179" s="212" t="str">
        <f t="shared" si="76"/>
        <v>2010Nurse practitionersManitobaNursing home/long-term care</v>
      </c>
      <c r="B179" s="212" t="s">
        <v>5</v>
      </c>
      <c r="C179" s="212" t="s">
        <v>20</v>
      </c>
      <c r="D179" s="212" t="s">
        <v>12</v>
      </c>
      <c r="E179" s="212">
        <v>2010</v>
      </c>
      <c r="F179" s="129" t="s">
        <v>233</v>
      </c>
      <c r="G179" s="129" t="s">
        <v>233</v>
      </c>
      <c r="H179" s="129" t="s">
        <v>233</v>
      </c>
      <c r="I179" s="212">
        <v>0</v>
      </c>
      <c r="J179" s="212">
        <v>0</v>
      </c>
      <c r="K179" s="212">
        <v>0</v>
      </c>
      <c r="L179" s="212">
        <v>1</v>
      </c>
      <c r="M179" s="212">
        <v>1</v>
      </c>
      <c r="N179" s="212">
        <v>0</v>
      </c>
      <c r="O179" s="212">
        <v>0</v>
      </c>
      <c r="P179" s="212">
        <v>0</v>
      </c>
      <c r="Q179" s="212">
        <v>0</v>
      </c>
      <c r="R179" s="212">
        <v>0</v>
      </c>
      <c r="S179" s="212">
        <v>0</v>
      </c>
      <c r="T179" s="212">
        <v>0</v>
      </c>
      <c r="U179" s="212">
        <v>2</v>
      </c>
      <c r="V179" s="212">
        <v>0</v>
      </c>
      <c r="W179" s="212">
        <v>0</v>
      </c>
      <c r="X179" s="212">
        <v>2</v>
      </c>
      <c r="Y179" s="212">
        <v>0</v>
      </c>
      <c r="Z179" s="212">
        <v>0</v>
      </c>
      <c r="AA179" s="212">
        <v>0</v>
      </c>
      <c r="AB179" s="212">
        <v>0</v>
      </c>
      <c r="AC179" s="212">
        <v>0</v>
      </c>
      <c r="AD179" s="212">
        <v>2</v>
      </c>
      <c r="AE179" s="212">
        <v>0</v>
      </c>
      <c r="AF179" s="212">
        <v>0</v>
      </c>
      <c r="AG179" s="212">
        <v>2</v>
      </c>
      <c r="AH179" s="212">
        <v>0</v>
      </c>
      <c r="AI179" s="212">
        <v>0</v>
      </c>
      <c r="AJ179" s="212">
        <v>0</v>
      </c>
      <c r="AK179" s="212">
        <v>2</v>
      </c>
      <c r="AL179" s="212">
        <v>0</v>
      </c>
      <c r="AM179" s="212">
        <v>0</v>
      </c>
      <c r="AN179" s="212">
        <v>2</v>
      </c>
      <c r="AO179" s="41" t="e">
        <f t="shared" si="77"/>
        <v>#VALUE!</v>
      </c>
      <c r="AP179" s="41" t="e">
        <f t="shared" si="78"/>
        <v>#VALUE!</v>
      </c>
      <c r="AQ179" s="41" t="e">
        <f t="shared" si="79"/>
        <v>#VALUE!</v>
      </c>
      <c r="AR179" s="41">
        <f t="shared" si="80"/>
        <v>0</v>
      </c>
      <c r="AS179" s="41">
        <f t="shared" si="81"/>
        <v>0</v>
      </c>
      <c r="AT179" s="41">
        <f t="shared" si="82"/>
        <v>0</v>
      </c>
      <c r="AU179" s="41">
        <f t="shared" si="83"/>
        <v>0.5</v>
      </c>
      <c r="AV179" s="41">
        <f t="shared" si="84"/>
        <v>0.5</v>
      </c>
      <c r="AW179" s="41">
        <f t="shared" si="85"/>
        <v>0</v>
      </c>
      <c r="AX179" s="41">
        <f t="shared" si="86"/>
        <v>0</v>
      </c>
      <c r="AY179" s="41">
        <f t="shared" si="87"/>
        <v>0</v>
      </c>
      <c r="AZ179" s="41">
        <f t="shared" si="88"/>
        <v>0</v>
      </c>
      <c r="BA179" s="41">
        <f t="shared" si="89"/>
        <v>0</v>
      </c>
      <c r="BB179" s="41">
        <f t="shared" si="90"/>
        <v>0</v>
      </c>
      <c r="BC179" s="41">
        <f t="shared" si="91"/>
        <v>0</v>
      </c>
      <c r="BD179" s="41">
        <f t="shared" si="92"/>
        <v>1</v>
      </c>
      <c r="BE179" s="41">
        <f t="shared" si="93"/>
        <v>0</v>
      </c>
      <c r="BF179" s="41">
        <f t="shared" si="94"/>
        <v>0</v>
      </c>
      <c r="BG179" s="41">
        <f t="shared" si="95"/>
        <v>1</v>
      </c>
      <c r="BH179" s="41">
        <f t="shared" si="96"/>
        <v>0</v>
      </c>
      <c r="BI179" s="41">
        <f t="shared" si="97"/>
        <v>0</v>
      </c>
      <c r="BJ179" s="41">
        <f t="shared" si="98"/>
        <v>0</v>
      </c>
      <c r="BK179" s="41">
        <f t="shared" si="99"/>
        <v>0</v>
      </c>
      <c r="BL179" s="41">
        <f t="shared" si="100"/>
        <v>0</v>
      </c>
      <c r="BM179" s="41">
        <f t="shared" si="101"/>
        <v>1</v>
      </c>
      <c r="BN179" s="41">
        <f t="shared" si="102"/>
        <v>0</v>
      </c>
      <c r="BO179" s="41">
        <f t="shared" si="103"/>
        <v>0</v>
      </c>
      <c r="BP179" s="41">
        <f t="shared" si="104"/>
        <v>1</v>
      </c>
      <c r="BQ179" s="41">
        <f t="shared" si="105"/>
        <v>0</v>
      </c>
      <c r="BR179" s="41">
        <f t="shared" si="106"/>
        <v>0</v>
      </c>
      <c r="BS179" s="41">
        <f t="shared" si="107"/>
        <v>0</v>
      </c>
      <c r="BT179" s="41">
        <f t="shared" si="108"/>
        <v>1</v>
      </c>
      <c r="BU179" s="41">
        <f t="shared" si="109"/>
        <v>0</v>
      </c>
      <c r="BV179" s="41">
        <f t="shared" si="110"/>
        <v>0</v>
      </c>
      <c r="BW179" s="41">
        <f t="shared" si="111"/>
        <v>1</v>
      </c>
      <c r="BX179" s="41" t="str">
        <f t="shared" si="112"/>
        <v>2010Nurse practitionersManitoba</v>
      </c>
      <c r="BY179" s="51">
        <f>VLOOKUP(BX179,'%workplace'!$A$1:$F$381,6,FALSE)</f>
        <v>95</v>
      </c>
      <c r="BZ179" s="32">
        <f t="shared" si="113"/>
        <v>2.1052631578947368E-2</v>
      </c>
    </row>
    <row r="180" spans="1:78" ht="15" hidden="1" x14ac:dyDescent="0.25">
      <c r="A180" s="212" t="str">
        <f t="shared" si="76"/>
        <v>2010Nurse practitionersManitobaHospital</v>
      </c>
      <c r="B180" s="212" t="s">
        <v>5</v>
      </c>
      <c r="C180" s="212" t="s">
        <v>20</v>
      </c>
      <c r="D180" s="212" t="s">
        <v>10</v>
      </c>
      <c r="E180" s="212">
        <v>2010</v>
      </c>
      <c r="F180" s="129" t="s">
        <v>233</v>
      </c>
      <c r="G180" s="129" t="s">
        <v>233</v>
      </c>
      <c r="H180" s="129" t="s">
        <v>233</v>
      </c>
      <c r="I180" s="212">
        <v>3</v>
      </c>
      <c r="J180" s="212">
        <v>11</v>
      </c>
      <c r="K180" s="212">
        <v>5</v>
      </c>
      <c r="L180" s="212">
        <v>8</v>
      </c>
      <c r="M180" s="212">
        <v>1</v>
      </c>
      <c r="N180" s="212">
        <v>2</v>
      </c>
      <c r="O180" s="212">
        <v>2</v>
      </c>
      <c r="P180" s="212">
        <v>0</v>
      </c>
      <c r="Q180" s="212">
        <v>0</v>
      </c>
      <c r="R180" s="212">
        <v>0</v>
      </c>
      <c r="S180" s="212">
        <v>0</v>
      </c>
      <c r="T180" s="212">
        <v>0</v>
      </c>
      <c r="U180" s="212">
        <v>32</v>
      </c>
      <c r="V180" s="212">
        <v>0</v>
      </c>
      <c r="W180" s="212">
        <v>0</v>
      </c>
      <c r="X180" s="212">
        <v>18</v>
      </c>
      <c r="Y180" s="212">
        <v>11</v>
      </c>
      <c r="Z180" s="212">
        <v>3</v>
      </c>
      <c r="AA180" s="212">
        <v>0</v>
      </c>
      <c r="AB180" s="212">
        <v>0</v>
      </c>
      <c r="AC180" s="212">
        <v>0</v>
      </c>
      <c r="AD180" s="212">
        <v>24</v>
      </c>
      <c r="AE180" s="212">
        <v>8</v>
      </c>
      <c r="AF180" s="212">
        <v>1</v>
      </c>
      <c r="AG180" s="212">
        <v>31</v>
      </c>
      <c r="AH180" s="212">
        <v>0</v>
      </c>
      <c r="AI180" s="212">
        <v>0</v>
      </c>
      <c r="AJ180" s="212">
        <v>4</v>
      </c>
      <c r="AK180" s="212">
        <v>28</v>
      </c>
      <c r="AL180" s="212">
        <v>0</v>
      </c>
      <c r="AM180" s="212">
        <v>0</v>
      </c>
      <c r="AN180" s="212">
        <v>32</v>
      </c>
      <c r="AO180" s="41" t="e">
        <f t="shared" si="77"/>
        <v>#VALUE!</v>
      </c>
      <c r="AP180" s="41" t="e">
        <f t="shared" si="78"/>
        <v>#VALUE!</v>
      </c>
      <c r="AQ180" s="41" t="e">
        <f t="shared" si="79"/>
        <v>#VALUE!</v>
      </c>
      <c r="AR180" s="41">
        <f t="shared" si="80"/>
        <v>9.375E-2</v>
      </c>
      <c r="AS180" s="41">
        <f t="shared" si="81"/>
        <v>0.34375</v>
      </c>
      <c r="AT180" s="41">
        <f t="shared" si="82"/>
        <v>0.15625</v>
      </c>
      <c r="AU180" s="41">
        <f t="shared" si="83"/>
        <v>0.25</v>
      </c>
      <c r="AV180" s="41">
        <f t="shared" si="84"/>
        <v>3.125E-2</v>
      </c>
      <c r="AW180" s="41">
        <f t="shared" si="85"/>
        <v>6.25E-2</v>
      </c>
      <c r="AX180" s="41">
        <f t="shared" si="86"/>
        <v>6.25E-2</v>
      </c>
      <c r="AY180" s="41">
        <f t="shared" si="87"/>
        <v>0</v>
      </c>
      <c r="AZ180" s="41">
        <f t="shared" si="88"/>
        <v>0</v>
      </c>
      <c r="BA180" s="41">
        <f t="shared" si="89"/>
        <v>0</v>
      </c>
      <c r="BB180" s="41">
        <f t="shared" si="90"/>
        <v>0</v>
      </c>
      <c r="BC180" s="41">
        <f t="shared" si="91"/>
        <v>0</v>
      </c>
      <c r="BD180" s="41">
        <f t="shared" si="92"/>
        <v>1</v>
      </c>
      <c r="BE180" s="41">
        <f t="shared" si="93"/>
        <v>0</v>
      </c>
      <c r="BF180" s="41">
        <f t="shared" si="94"/>
        <v>0</v>
      </c>
      <c r="BG180" s="41">
        <f t="shared" si="95"/>
        <v>0.5625</v>
      </c>
      <c r="BH180" s="41">
        <f t="shared" si="96"/>
        <v>0.34375</v>
      </c>
      <c r="BI180" s="41">
        <f t="shared" si="97"/>
        <v>9.375E-2</v>
      </c>
      <c r="BJ180" s="41">
        <f t="shared" si="98"/>
        <v>0</v>
      </c>
      <c r="BK180" s="41">
        <f t="shared" si="99"/>
        <v>0</v>
      </c>
      <c r="BL180" s="41">
        <f t="shared" si="100"/>
        <v>0</v>
      </c>
      <c r="BM180" s="41">
        <f t="shared" si="101"/>
        <v>0.75</v>
      </c>
      <c r="BN180" s="41">
        <f t="shared" si="102"/>
        <v>0.25</v>
      </c>
      <c r="BO180" s="41">
        <f t="shared" si="103"/>
        <v>3.125E-2</v>
      </c>
      <c r="BP180" s="41">
        <f t="shared" si="104"/>
        <v>0.96875</v>
      </c>
      <c r="BQ180" s="41">
        <f t="shared" si="105"/>
        <v>0</v>
      </c>
      <c r="BR180" s="41">
        <f t="shared" si="106"/>
        <v>0</v>
      </c>
      <c r="BS180" s="41">
        <f t="shared" si="107"/>
        <v>0.125</v>
      </c>
      <c r="BT180" s="41">
        <f t="shared" si="108"/>
        <v>0.875</v>
      </c>
      <c r="BU180" s="41">
        <f t="shared" si="109"/>
        <v>0</v>
      </c>
      <c r="BV180" s="41">
        <f t="shared" si="110"/>
        <v>0</v>
      </c>
      <c r="BW180" s="41">
        <f t="shared" si="111"/>
        <v>1</v>
      </c>
      <c r="BX180" s="41" t="str">
        <f t="shared" si="112"/>
        <v>2010Nurse practitionersManitoba</v>
      </c>
      <c r="BY180" s="51">
        <f>VLOOKUP(BX180,'%workplace'!$A$1:$F$381,6,FALSE)</f>
        <v>95</v>
      </c>
      <c r="BZ180" s="32">
        <f t="shared" si="113"/>
        <v>0.33684210526315789</v>
      </c>
    </row>
    <row r="181" spans="1:78" ht="15" hidden="1" x14ac:dyDescent="0.25">
      <c r="A181" s="212" t="str">
        <f t="shared" si="76"/>
        <v>2010Nurse practitionersManitobaOther places of work</v>
      </c>
      <c r="B181" s="212" t="s">
        <v>5</v>
      </c>
      <c r="C181" s="212" t="s">
        <v>20</v>
      </c>
      <c r="D181" s="212" t="s">
        <v>13</v>
      </c>
      <c r="E181" s="212">
        <v>2010</v>
      </c>
      <c r="F181" s="129" t="s">
        <v>233</v>
      </c>
      <c r="G181" s="129" t="s">
        <v>233</v>
      </c>
      <c r="H181" s="129" t="s">
        <v>233</v>
      </c>
      <c r="I181" s="212">
        <v>0</v>
      </c>
      <c r="J181" s="212">
        <v>4</v>
      </c>
      <c r="K181" s="212">
        <v>1</v>
      </c>
      <c r="L181" s="212">
        <v>2</v>
      </c>
      <c r="M181" s="212">
        <v>1</v>
      </c>
      <c r="N181" s="212">
        <v>1</v>
      </c>
      <c r="O181" s="212">
        <v>2</v>
      </c>
      <c r="P181" s="212">
        <v>0</v>
      </c>
      <c r="Q181" s="212">
        <v>1</v>
      </c>
      <c r="R181" s="212">
        <v>0</v>
      </c>
      <c r="S181" s="212">
        <v>0</v>
      </c>
      <c r="T181" s="212">
        <v>0</v>
      </c>
      <c r="U181" s="212">
        <v>12</v>
      </c>
      <c r="V181" s="212">
        <v>0</v>
      </c>
      <c r="W181" s="212">
        <v>0</v>
      </c>
      <c r="X181" s="212">
        <v>6</v>
      </c>
      <c r="Y181" s="212">
        <v>4</v>
      </c>
      <c r="Z181" s="212">
        <v>2</v>
      </c>
      <c r="AA181" s="212">
        <v>0</v>
      </c>
      <c r="AB181" s="212">
        <v>1</v>
      </c>
      <c r="AC181" s="212">
        <v>0</v>
      </c>
      <c r="AD181" s="212">
        <v>10</v>
      </c>
      <c r="AE181" s="212">
        <v>1</v>
      </c>
      <c r="AF181" s="212">
        <v>4</v>
      </c>
      <c r="AG181" s="212">
        <v>5</v>
      </c>
      <c r="AH181" s="212">
        <v>3</v>
      </c>
      <c r="AI181" s="212">
        <v>0</v>
      </c>
      <c r="AJ181" s="212">
        <v>4</v>
      </c>
      <c r="AK181" s="212">
        <v>8</v>
      </c>
      <c r="AL181" s="212">
        <v>0</v>
      </c>
      <c r="AM181" s="212">
        <v>0</v>
      </c>
      <c r="AN181" s="212">
        <v>12</v>
      </c>
      <c r="AO181" s="41" t="e">
        <f t="shared" si="77"/>
        <v>#VALUE!</v>
      </c>
      <c r="AP181" s="41" t="e">
        <f t="shared" si="78"/>
        <v>#VALUE!</v>
      </c>
      <c r="AQ181" s="41" t="e">
        <f t="shared" si="79"/>
        <v>#VALUE!</v>
      </c>
      <c r="AR181" s="41">
        <f t="shared" si="80"/>
        <v>0</v>
      </c>
      <c r="AS181" s="41">
        <f t="shared" si="81"/>
        <v>0.33333333333333331</v>
      </c>
      <c r="AT181" s="41">
        <f t="shared" si="82"/>
        <v>8.3333333333333329E-2</v>
      </c>
      <c r="AU181" s="41">
        <f t="shared" si="83"/>
        <v>0.16666666666666666</v>
      </c>
      <c r="AV181" s="41">
        <f t="shared" si="84"/>
        <v>8.3333333333333329E-2</v>
      </c>
      <c r="AW181" s="41">
        <f t="shared" si="85"/>
        <v>8.3333333333333329E-2</v>
      </c>
      <c r="AX181" s="41">
        <f t="shared" si="86"/>
        <v>0.16666666666666666</v>
      </c>
      <c r="AY181" s="41">
        <f t="shared" si="87"/>
        <v>0</v>
      </c>
      <c r="AZ181" s="41">
        <f t="shared" si="88"/>
        <v>8.3333333333333329E-2</v>
      </c>
      <c r="BA181" s="41">
        <f t="shared" si="89"/>
        <v>0</v>
      </c>
      <c r="BB181" s="41">
        <f t="shared" si="90"/>
        <v>0</v>
      </c>
      <c r="BC181" s="41">
        <f t="shared" si="91"/>
        <v>0</v>
      </c>
      <c r="BD181" s="41">
        <f t="shared" si="92"/>
        <v>1</v>
      </c>
      <c r="BE181" s="41">
        <f t="shared" si="93"/>
        <v>0</v>
      </c>
      <c r="BF181" s="41">
        <f t="shared" si="94"/>
        <v>0</v>
      </c>
      <c r="BG181" s="41">
        <f t="shared" si="95"/>
        <v>0.5</v>
      </c>
      <c r="BH181" s="41">
        <f t="shared" si="96"/>
        <v>0.33333333333333331</v>
      </c>
      <c r="BI181" s="41">
        <f t="shared" si="97"/>
        <v>0.16666666666666666</v>
      </c>
      <c r="BJ181" s="41">
        <f t="shared" si="98"/>
        <v>0</v>
      </c>
      <c r="BK181" s="41">
        <f t="shared" si="99"/>
        <v>8.3333333333333329E-2</v>
      </c>
      <c r="BL181" s="41">
        <f t="shared" si="100"/>
        <v>0</v>
      </c>
      <c r="BM181" s="41">
        <f t="shared" si="101"/>
        <v>0.83333333333333337</v>
      </c>
      <c r="BN181" s="41">
        <f t="shared" si="102"/>
        <v>8.3333333333333329E-2</v>
      </c>
      <c r="BO181" s="41">
        <f t="shared" si="103"/>
        <v>0.33333333333333331</v>
      </c>
      <c r="BP181" s="41">
        <f t="shared" si="104"/>
        <v>0.41666666666666669</v>
      </c>
      <c r="BQ181" s="41">
        <f t="shared" si="105"/>
        <v>0.25</v>
      </c>
      <c r="BR181" s="41">
        <f t="shared" si="106"/>
        <v>0</v>
      </c>
      <c r="BS181" s="41">
        <f t="shared" si="107"/>
        <v>0.33333333333333331</v>
      </c>
      <c r="BT181" s="41">
        <f t="shared" si="108"/>
        <v>0.66666666666666663</v>
      </c>
      <c r="BU181" s="41">
        <f t="shared" si="109"/>
        <v>0</v>
      </c>
      <c r="BV181" s="41">
        <f t="shared" si="110"/>
        <v>0</v>
      </c>
      <c r="BW181" s="41">
        <f t="shared" si="111"/>
        <v>1</v>
      </c>
      <c r="BX181" s="41" t="str">
        <f t="shared" si="112"/>
        <v>2010Nurse practitionersManitoba</v>
      </c>
      <c r="BY181" s="51">
        <f>VLOOKUP(BX181,'%workplace'!$A$1:$F$381,6,FALSE)</f>
        <v>95</v>
      </c>
      <c r="BZ181" s="32">
        <f t="shared" si="113"/>
        <v>0.12631578947368421</v>
      </c>
    </row>
    <row r="182" spans="1:78" ht="15" hidden="1" x14ac:dyDescent="0.25">
      <c r="A182" s="212" t="str">
        <f t="shared" si="76"/>
        <v>2010Nurse practitionersManitobaUnknown places of work</v>
      </c>
      <c r="B182" s="212" t="s">
        <v>5</v>
      </c>
      <c r="C182" s="212" t="s">
        <v>20</v>
      </c>
      <c r="D182" s="212" t="s">
        <v>49</v>
      </c>
      <c r="E182" s="212">
        <v>2010</v>
      </c>
      <c r="F182" s="129" t="s">
        <v>233</v>
      </c>
      <c r="G182" s="129" t="s">
        <v>233</v>
      </c>
      <c r="H182" s="129" t="s">
        <v>233</v>
      </c>
      <c r="I182" s="212">
        <v>0</v>
      </c>
      <c r="J182" s="212">
        <v>1</v>
      </c>
      <c r="K182" s="212">
        <v>0</v>
      </c>
      <c r="L182" s="212">
        <v>0</v>
      </c>
      <c r="M182" s="212">
        <v>1</v>
      </c>
      <c r="N182" s="212">
        <v>0</v>
      </c>
      <c r="O182" s="212">
        <v>0</v>
      </c>
      <c r="P182" s="212">
        <v>0</v>
      </c>
      <c r="Q182" s="212">
        <v>0</v>
      </c>
      <c r="R182" s="212">
        <v>0</v>
      </c>
      <c r="S182" s="212">
        <v>0</v>
      </c>
      <c r="T182" s="212">
        <v>0</v>
      </c>
      <c r="U182" s="212">
        <v>2</v>
      </c>
      <c r="V182" s="212">
        <v>0</v>
      </c>
      <c r="W182" s="212">
        <v>0</v>
      </c>
      <c r="X182" s="212">
        <v>2</v>
      </c>
      <c r="Y182" s="212">
        <v>0</v>
      </c>
      <c r="Z182" s="212">
        <v>0</v>
      </c>
      <c r="AA182" s="212">
        <v>0</v>
      </c>
      <c r="AB182" s="212">
        <v>0</v>
      </c>
      <c r="AC182" s="212">
        <v>1</v>
      </c>
      <c r="AD182" s="212">
        <v>0</v>
      </c>
      <c r="AE182" s="212">
        <v>1</v>
      </c>
      <c r="AF182" s="212">
        <v>0</v>
      </c>
      <c r="AG182" s="212">
        <v>1</v>
      </c>
      <c r="AH182" s="212">
        <v>0</v>
      </c>
      <c r="AI182" s="212">
        <v>0</v>
      </c>
      <c r="AJ182" s="212">
        <v>1</v>
      </c>
      <c r="AK182" s="212">
        <v>1</v>
      </c>
      <c r="AL182" s="212">
        <v>1</v>
      </c>
      <c r="AM182" s="212">
        <v>0</v>
      </c>
      <c r="AN182" s="212">
        <v>2</v>
      </c>
      <c r="AO182" s="41" t="e">
        <f t="shared" si="77"/>
        <v>#VALUE!</v>
      </c>
      <c r="AP182" s="41" t="e">
        <f t="shared" si="78"/>
        <v>#VALUE!</v>
      </c>
      <c r="AQ182" s="41" t="e">
        <f t="shared" si="79"/>
        <v>#VALUE!</v>
      </c>
      <c r="AR182" s="41">
        <f t="shared" si="80"/>
        <v>0</v>
      </c>
      <c r="AS182" s="41">
        <f t="shared" si="81"/>
        <v>0.5</v>
      </c>
      <c r="AT182" s="41">
        <f t="shared" si="82"/>
        <v>0</v>
      </c>
      <c r="AU182" s="41">
        <f t="shared" si="83"/>
        <v>0</v>
      </c>
      <c r="AV182" s="41">
        <f t="shared" si="84"/>
        <v>0.5</v>
      </c>
      <c r="AW182" s="41">
        <f t="shared" si="85"/>
        <v>0</v>
      </c>
      <c r="AX182" s="41">
        <f t="shared" si="86"/>
        <v>0</v>
      </c>
      <c r="AY182" s="41">
        <f t="shared" si="87"/>
        <v>0</v>
      </c>
      <c r="AZ182" s="41">
        <f t="shared" si="88"/>
        <v>0</v>
      </c>
      <c r="BA182" s="41">
        <f t="shared" si="89"/>
        <v>0</v>
      </c>
      <c r="BB182" s="41">
        <f t="shared" si="90"/>
        <v>0</v>
      </c>
      <c r="BC182" s="41">
        <f t="shared" si="91"/>
        <v>0</v>
      </c>
      <c r="BD182" s="41">
        <f t="shared" si="92"/>
        <v>1</v>
      </c>
      <c r="BE182" s="41">
        <f t="shared" si="93"/>
        <v>0</v>
      </c>
      <c r="BF182" s="41">
        <f t="shared" si="94"/>
        <v>0</v>
      </c>
      <c r="BG182" s="41">
        <f t="shared" si="95"/>
        <v>1</v>
      </c>
      <c r="BH182" s="41">
        <f t="shared" si="96"/>
        <v>0</v>
      </c>
      <c r="BI182" s="41">
        <f t="shared" si="97"/>
        <v>0</v>
      </c>
      <c r="BJ182" s="41">
        <f t="shared" si="98"/>
        <v>0</v>
      </c>
      <c r="BK182" s="41">
        <f t="shared" si="99"/>
        <v>0</v>
      </c>
      <c r="BL182" s="41">
        <f t="shared" si="100"/>
        <v>0.5</v>
      </c>
      <c r="BM182" s="41">
        <f t="shared" si="101"/>
        <v>0</v>
      </c>
      <c r="BN182" s="41">
        <f t="shared" si="102"/>
        <v>0.5</v>
      </c>
      <c r="BO182" s="41">
        <f t="shared" si="103"/>
        <v>0</v>
      </c>
      <c r="BP182" s="41">
        <f t="shared" si="104"/>
        <v>0.5</v>
      </c>
      <c r="BQ182" s="41">
        <f t="shared" si="105"/>
        <v>0</v>
      </c>
      <c r="BR182" s="41">
        <f t="shared" si="106"/>
        <v>0</v>
      </c>
      <c r="BS182" s="41">
        <f t="shared" si="107"/>
        <v>0.5</v>
      </c>
      <c r="BT182" s="41">
        <f t="shared" si="108"/>
        <v>0.5</v>
      </c>
      <c r="BU182" s="41">
        <f t="shared" si="109"/>
        <v>0.5</v>
      </c>
      <c r="BV182" s="41">
        <f t="shared" si="110"/>
        <v>0</v>
      </c>
      <c r="BW182" s="41">
        <f t="shared" si="111"/>
        <v>1</v>
      </c>
      <c r="BX182" s="41" t="str">
        <f t="shared" si="112"/>
        <v>2010Nurse practitionersManitoba</v>
      </c>
      <c r="BY182" s="51">
        <f>VLOOKUP(BX182,'%workplace'!$A$1:$F$381,6,FALSE)</f>
        <v>95</v>
      </c>
      <c r="BZ182" s="32">
        <f t="shared" si="113"/>
        <v>2.1052631578947368E-2</v>
      </c>
    </row>
    <row r="183" spans="1:78" s="8" customFormat="1" hidden="1" x14ac:dyDescent="0.2">
      <c r="A183" s="8" t="str">
        <f t="shared" si="76"/>
        <v>2010Nurse practitionersSaskatchewanAll places of work</v>
      </c>
      <c r="B183" s="8" t="s">
        <v>5</v>
      </c>
      <c r="C183" s="8" t="s">
        <v>21</v>
      </c>
      <c r="D183" s="8" t="s">
        <v>9</v>
      </c>
      <c r="E183" s="8">
        <v>2010</v>
      </c>
      <c r="F183" s="8">
        <v>116</v>
      </c>
      <c r="G183" s="8">
        <v>6</v>
      </c>
      <c r="H183" s="8">
        <v>0</v>
      </c>
      <c r="I183" s="8">
        <v>4</v>
      </c>
      <c r="J183" s="8">
        <v>5</v>
      </c>
      <c r="K183" s="8">
        <v>12</v>
      </c>
      <c r="L183" s="8">
        <v>11</v>
      </c>
      <c r="M183" s="8">
        <v>27</v>
      </c>
      <c r="N183" s="8">
        <v>32</v>
      </c>
      <c r="O183" s="8">
        <v>23</v>
      </c>
      <c r="P183" s="8">
        <v>6</v>
      </c>
      <c r="Q183" s="8">
        <v>1</v>
      </c>
      <c r="R183" s="8">
        <v>1</v>
      </c>
      <c r="S183" s="8">
        <v>0</v>
      </c>
      <c r="T183" s="8">
        <v>0</v>
      </c>
      <c r="U183" s="8">
        <v>98</v>
      </c>
      <c r="V183" s="8">
        <v>0</v>
      </c>
      <c r="W183" s="8">
        <v>24</v>
      </c>
      <c r="X183" s="8">
        <v>99</v>
      </c>
      <c r="Y183" s="8">
        <v>0</v>
      </c>
      <c r="Z183" s="8">
        <v>23</v>
      </c>
      <c r="AA183" s="8">
        <v>0</v>
      </c>
      <c r="AB183" s="8">
        <v>0</v>
      </c>
      <c r="AC183" s="8">
        <v>0</v>
      </c>
      <c r="AD183" s="8">
        <v>122</v>
      </c>
      <c r="AE183" s="8">
        <v>0</v>
      </c>
      <c r="AF183" s="8">
        <v>5</v>
      </c>
      <c r="AG183" s="8">
        <v>113</v>
      </c>
      <c r="AH183" s="8">
        <v>3</v>
      </c>
      <c r="AI183" s="8">
        <v>0</v>
      </c>
      <c r="AJ183" s="8">
        <v>65</v>
      </c>
      <c r="AK183" s="8">
        <v>57</v>
      </c>
      <c r="AL183" s="8">
        <v>1</v>
      </c>
      <c r="AM183" s="8">
        <v>0</v>
      </c>
      <c r="AN183" s="8">
        <v>122</v>
      </c>
      <c r="AO183" s="41">
        <f t="shared" si="77"/>
        <v>0.95081967213114749</v>
      </c>
      <c r="AP183" s="41">
        <f t="shared" si="78"/>
        <v>4.9180327868852458E-2</v>
      </c>
      <c r="AQ183" s="41">
        <f t="shared" si="79"/>
        <v>0</v>
      </c>
      <c r="AR183" s="41">
        <f t="shared" si="80"/>
        <v>3.2786885245901641E-2</v>
      </c>
      <c r="AS183" s="41">
        <f t="shared" si="81"/>
        <v>4.0983606557377046E-2</v>
      </c>
      <c r="AT183" s="41">
        <f t="shared" si="82"/>
        <v>9.8360655737704916E-2</v>
      </c>
      <c r="AU183" s="41">
        <f t="shared" si="83"/>
        <v>9.0163934426229511E-2</v>
      </c>
      <c r="AV183" s="41">
        <f t="shared" si="84"/>
        <v>0.22131147540983606</v>
      </c>
      <c r="AW183" s="41">
        <f t="shared" si="85"/>
        <v>0.26229508196721313</v>
      </c>
      <c r="AX183" s="41">
        <f t="shared" si="86"/>
        <v>0.18852459016393441</v>
      </c>
      <c r="AY183" s="41">
        <f t="shared" si="87"/>
        <v>4.9180327868852458E-2</v>
      </c>
      <c r="AZ183" s="41">
        <f t="shared" si="88"/>
        <v>8.1967213114754103E-3</v>
      </c>
      <c r="BA183" s="41">
        <f t="shared" si="89"/>
        <v>8.1967213114754103E-3</v>
      </c>
      <c r="BB183" s="41">
        <f t="shared" si="90"/>
        <v>0</v>
      </c>
      <c r="BC183" s="41">
        <f t="shared" si="91"/>
        <v>0</v>
      </c>
      <c r="BD183" s="41">
        <f t="shared" si="92"/>
        <v>0.80327868852459017</v>
      </c>
      <c r="BE183" s="41">
        <f t="shared" si="93"/>
        <v>0</v>
      </c>
      <c r="BF183" s="41">
        <f t="shared" si="94"/>
        <v>0.19672131147540983</v>
      </c>
      <c r="BG183" s="41">
        <f t="shared" si="95"/>
        <v>0.81147540983606559</v>
      </c>
      <c r="BH183" s="41">
        <f t="shared" si="96"/>
        <v>0</v>
      </c>
      <c r="BI183" s="41">
        <f t="shared" si="97"/>
        <v>0.18852459016393441</v>
      </c>
      <c r="BJ183" s="41">
        <f t="shared" si="98"/>
        <v>0</v>
      </c>
      <c r="BK183" s="41">
        <f t="shared" si="99"/>
        <v>0</v>
      </c>
      <c r="BL183" s="41">
        <f t="shared" si="100"/>
        <v>0</v>
      </c>
      <c r="BM183" s="41">
        <f t="shared" si="101"/>
        <v>1</v>
      </c>
      <c r="BN183" s="41">
        <f t="shared" si="102"/>
        <v>0</v>
      </c>
      <c r="BO183" s="41">
        <f t="shared" si="103"/>
        <v>4.0983606557377046E-2</v>
      </c>
      <c r="BP183" s="41">
        <f t="shared" si="104"/>
        <v>0.92622950819672134</v>
      </c>
      <c r="BQ183" s="41">
        <f t="shared" si="105"/>
        <v>2.4590163934426229E-2</v>
      </c>
      <c r="BR183" s="41">
        <f t="shared" si="106"/>
        <v>0</v>
      </c>
      <c r="BS183" s="41">
        <f t="shared" si="107"/>
        <v>0.53278688524590168</v>
      </c>
      <c r="BT183" s="41">
        <f t="shared" si="108"/>
        <v>0.46721311475409838</v>
      </c>
      <c r="BU183" s="41">
        <f t="shared" si="109"/>
        <v>8.1967213114754103E-3</v>
      </c>
      <c r="BV183" s="41">
        <f t="shared" si="110"/>
        <v>0</v>
      </c>
      <c r="BW183" s="41">
        <f t="shared" si="111"/>
        <v>1</v>
      </c>
      <c r="BX183" s="41" t="str">
        <f t="shared" si="112"/>
        <v>2010Nurse practitionersSaskatchewan</v>
      </c>
      <c r="BY183" s="51">
        <f>VLOOKUP(BX183,'%workplace'!$A$1:$F$381,6,FALSE)</f>
        <v>122</v>
      </c>
      <c r="BZ183" s="32">
        <f t="shared" si="113"/>
        <v>1</v>
      </c>
    </row>
    <row r="184" spans="1:78" s="8" customFormat="1" hidden="1" x14ac:dyDescent="0.2">
      <c r="A184" s="8" t="str">
        <f t="shared" si="76"/>
        <v>2010Nurse practitionersSaskatchewanCommunity health</v>
      </c>
      <c r="B184" s="8" t="s">
        <v>5</v>
      </c>
      <c r="C184" s="8" t="s">
        <v>21</v>
      </c>
      <c r="D184" s="8" t="s">
        <v>11</v>
      </c>
      <c r="E184" s="8">
        <v>2010</v>
      </c>
      <c r="F184" s="8">
        <v>89</v>
      </c>
      <c r="G184" s="8">
        <v>4</v>
      </c>
      <c r="H184" s="8">
        <v>0</v>
      </c>
      <c r="I184" s="8">
        <v>2</v>
      </c>
      <c r="J184" s="8">
        <v>3</v>
      </c>
      <c r="K184" s="8">
        <v>8</v>
      </c>
      <c r="L184" s="8">
        <v>9</v>
      </c>
      <c r="M184" s="8">
        <v>20</v>
      </c>
      <c r="N184" s="8">
        <v>23</v>
      </c>
      <c r="O184" s="8">
        <v>20</v>
      </c>
      <c r="P184" s="8">
        <v>6</v>
      </c>
      <c r="Q184" s="8">
        <v>1</v>
      </c>
      <c r="R184" s="8">
        <v>1</v>
      </c>
      <c r="S184" s="8">
        <v>0</v>
      </c>
      <c r="T184" s="8">
        <v>0</v>
      </c>
      <c r="U184" s="8">
        <v>75</v>
      </c>
      <c r="V184" s="8">
        <v>0</v>
      </c>
      <c r="W184" s="8">
        <v>18</v>
      </c>
      <c r="X184" s="8">
        <v>73</v>
      </c>
      <c r="Y184" s="8">
        <v>0</v>
      </c>
      <c r="Z184" s="8">
        <v>20</v>
      </c>
      <c r="AA184" s="8">
        <v>0</v>
      </c>
      <c r="AB184" s="8">
        <v>0</v>
      </c>
      <c r="AC184" s="8">
        <v>0</v>
      </c>
      <c r="AD184" s="8">
        <v>93</v>
      </c>
      <c r="AE184" s="8">
        <v>0</v>
      </c>
      <c r="AF184" s="8">
        <v>1</v>
      </c>
      <c r="AG184" s="8">
        <v>91</v>
      </c>
      <c r="AH184" s="8">
        <v>0</v>
      </c>
      <c r="AI184" s="8">
        <v>0</v>
      </c>
      <c r="AJ184" s="8">
        <v>57</v>
      </c>
      <c r="AK184" s="8">
        <v>36</v>
      </c>
      <c r="AL184" s="8">
        <v>1</v>
      </c>
      <c r="AM184" s="8">
        <v>0</v>
      </c>
      <c r="AN184" s="8">
        <v>93</v>
      </c>
      <c r="AO184" s="41">
        <f t="shared" si="77"/>
        <v>0.956989247311828</v>
      </c>
      <c r="AP184" s="41">
        <f t="shared" si="78"/>
        <v>4.3010752688172046E-2</v>
      </c>
      <c r="AQ184" s="41">
        <f t="shared" si="79"/>
        <v>0</v>
      </c>
      <c r="AR184" s="41">
        <f t="shared" si="80"/>
        <v>2.1505376344086023E-2</v>
      </c>
      <c r="AS184" s="41">
        <f t="shared" si="81"/>
        <v>3.2258064516129031E-2</v>
      </c>
      <c r="AT184" s="41">
        <f t="shared" si="82"/>
        <v>8.6021505376344093E-2</v>
      </c>
      <c r="AU184" s="41">
        <f t="shared" si="83"/>
        <v>9.6774193548387094E-2</v>
      </c>
      <c r="AV184" s="41">
        <f t="shared" si="84"/>
        <v>0.21505376344086022</v>
      </c>
      <c r="AW184" s="41">
        <f t="shared" si="85"/>
        <v>0.24731182795698925</v>
      </c>
      <c r="AX184" s="41">
        <f t="shared" si="86"/>
        <v>0.21505376344086022</v>
      </c>
      <c r="AY184" s="41">
        <f t="shared" si="87"/>
        <v>6.4516129032258063E-2</v>
      </c>
      <c r="AZ184" s="41">
        <f t="shared" si="88"/>
        <v>1.0752688172043012E-2</v>
      </c>
      <c r="BA184" s="41">
        <f t="shared" si="89"/>
        <v>1.0752688172043012E-2</v>
      </c>
      <c r="BB184" s="41">
        <f t="shared" si="90"/>
        <v>0</v>
      </c>
      <c r="BC184" s="41">
        <f t="shared" si="91"/>
        <v>0</v>
      </c>
      <c r="BD184" s="41">
        <f t="shared" si="92"/>
        <v>0.80645161290322576</v>
      </c>
      <c r="BE184" s="41">
        <f t="shared" si="93"/>
        <v>0</v>
      </c>
      <c r="BF184" s="41">
        <f t="shared" si="94"/>
        <v>0.19354838709677419</v>
      </c>
      <c r="BG184" s="41">
        <f t="shared" si="95"/>
        <v>0.78494623655913975</v>
      </c>
      <c r="BH184" s="41">
        <f t="shared" si="96"/>
        <v>0</v>
      </c>
      <c r="BI184" s="41">
        <f t="shared" si="97"/>
        <v>0.21505376344086022</v>
      </c>
      <c r="BJ184" s="41">
        <f t="shared" si="98"/>
        <v>0</v>
      </c>
      <c r="BK184" s="41">
        <f t="shared" si="99"/>
        <v>0</v>
      </c>
      <c r="BL184" s="41">
        <f t="shared" si="100"/>
        <v>0</v>
      </c>
      <c r="BM184" s="41">
        <f t="shared" si="101"/>
        <v>1</v>
      </c>
      <c r="BN184" s="41">
        <f t="shared" si="102"/>
        <v>0</v>
      </c>
      <c r="BO184" s="41">
        <f t="shared" si="103"/>
        <v>1.0752688172043012E-2</v>
      </c>
      <c r="BP184" s="41">
        <f t="shared" si="104"/>
        <v>0.978494623655914</v>
      </c>
      <c r="BQ184" s="41">
        <f t="shared" si="105"/>
        <v>0</v>
      </c>
      <c r="BR184" s="41">
        <f t="shared" si="106"/>
        <v>0</v>
      </c>
      <c r="BS184" s="41">
        <f t="shared" si="107"/>
        <v>0.61290322580645162</v>
      </c>
      <c r="BT184" s="41">
        <f t="shared" si="108"/>
        <v>0.38709677419354838</v>
      </c>
      <c r="BU184" s="41">
        <f t="shared" si="109"/>
        <v>1.0752688172043012E-2</v>
      </c>
      <c r="BV184" s="41">
        <f t="shared" si="110"/>
        <v>0</v>
      </c>
      <c r="BW184" s="41">
        <f t="shared" si="111"/>
        <v>1</v>
      </c>
      <c r="BX184" s="41" t="str">
        <f t="shared" si="112"/>
        <v>2010Nurse practitionersSaskatchewan</v>
      </c>
      <c r="BY184" s="51">
        <f>VLOOKUP(BX184,'%workplace'!$A$1:$F$381,6,FALSE)</f>
        <v>122</v>
      </c>
      <c r="BZ184" s="32">
        <f t="shared" si="113"/>
        <v>0.76229508196721307</v>
      </c>
    </row>
    <row r="185" spans="1:78" s="8" customFormat="1" hidden="1" x14ac:dyDescent="0.2">
      <c r="A185" s="8" t="str">
        <f t="shared" si="76"/>
        <v>2010Nurse practitionersSaskatchewanNursing home/long-term care</v>
      </c>
      <c r="B185" s="8" t="s">
        <v>5</v>
      </c>
      <c r="C185" s="8" t="s">
        <v>21</v>
      </c>
      <c r="D185" s="8" t="s">
        <v>12</v>
      </c>
      <c r="E185" s="8">
        <v>2010</v>
      </c>
      <c r="F185" s="8">
        <v>1</v>
      </c>
      <c r="G185" s="8">
        <v>0</v>
      </c>
      <c r="H185" s="8">
        <v>0</v>
      </c>
      <c r="I185" s="8">
        <v>0</v>
      </c>
      <c r="J185" s="8">
        <v>0</v>
      </c>
      <c r="K185" s="8">
        <v>0</v>
      </c>
      <c r="L185" s="8">
        <v>1</v>
      </c>
      <c r="M185" s="8">
        <v>0</v>
      </c>
      <c r="N185" s="8">
        <v>0</v>
      </c>
      <c r="O185" s="8">
        <v>0</v>
      </c>
      <c r="P185" s="8">
        <v>0</v>
      </c>
      <c r="Q185" s="8">
        <v>0</v>
      </c>
      <c r="R185" s="8">
        <v>0</v>
      </c>
      <c r="S185" s="8">
        <v>0</v>
      </c>
      <c r="T185" s="8">
        <v>0</v>
      </c>
      <c r="U185" s="8">
        <v>1</v>
      </c>
      <c r="V185" s="8">
        <v>0</v>
      </c>
      <c r="W185" s="8">
        <v>0</v>
      </c>
      <c r="X185" s="8">
        <v>1</v>
      </c>
      <c r="Y185" s="8">
        <v>0</v>
      </c>
      <c r="Z185" s="8">
        <v>0</v>
      </c>
      <c r="AA185" s="8">
        <v>0</v>
      </c>
      <c r="AB185" s="8">
        <v>0</v>
      </c>
      <c r="AC185" s="8">
        <v>0</v>
      </c>
      <c r="AD185" s="8">
        <v>1</v>
      </c>
      <c r="AE185" s="8">
        <v>0</v>
      </c>
      <c r="AF185" s="8">
        <v>0</v>
      </c>
      <c r="AG185" s="8">
        <v>1</v>
      </c>
      <c r="AH185" s="8">
        <v>0</v>
      </c>
      <c r="AI185" s="8">
        <v>0</v>
      </c>
      <c r="AJ185" s="8">
        <v>0</v>
      </c>
      <c r="AK185" s="8">
        <v>1</v>
      </c>
      <c r="AL185" s="8">
        <v>0</v>
      </c>
      <c r="AM185" s="8">
        <v>0</v>
      </c>
      <c r="AN185" s="8">
        <v>1</v>
      </c>
      <c r="AO185" s="41">
        <f t="shared" si="77"/>
        <v>1</v>
      </c>
      <c r="AP185" s="41">
        <f t="shared" si="78"/>
        <v>0</v>
      </c>
      <c r="AQ185" s="41">
        <f t="shared" si="79"/>
        <v>0</v>
      </c>
      <c r="AR185" s="41">
        <f t="shared" si="80"/>
        <v>0</v>
      </c>
      <c r="AS185" s="41">
        <f t="shared" si="81"/>
        <v>0</v>
      </c>
      <c r="AT185" s="41">
        <f t="shared" si="82"/>
        <v>0</v>
      </c>
      <c r="AU185" s="41">
        <f t="shared" si="83"/>
        <v>1</v>
      </c>
      <c r="AV185" s="41">
        <f t="shared" si="84"/>
        <v>0</v>
      </c>
      <c r="AW185" s="41">
        <f t="shared" si="85"/>
        <v>0</v>
      </c>
      <c r="AX185" s="41">
        <f t="shared" si="86"/>
        <v>0</v>
      </c>
      <c r="AY185" s="41">
        <f t="shared" si="87"/>
        <v>0</v>
      </c>
      <c r="AZ185" s="41">
        <f t="shared" si="88"/>
        <v>0</v>
      </c>
      <c r="BA185" s="41">
        <f t="shared" si="89"/>
        <v>0</v>
      </c>
      <c r="BB185" s="41">
        <f t="shared" si="90"/>
        <v>0</v>
      </c>
      <c r="BC185" s="41">
        <f t="shared" si="91"/>
        <v>0</v>
      </c>
      <c r="BD185" s="41">
        <f t="shared" si="92"/>
        <v>1</v>
      </c>
      <c r="BE185" s="41">
        <f t="shared" si="93"/>
        <v>0</v>
      </c>
      <c r="BF185" s="41">
        <f t="shared" si="94"/>
        <v>0</v>
      </c>
      <c r="BG185" s="41">
        <f t="shared" si="95"/>
        <v>1</v>
      </c>
      <c r="BH185" s="41">
        <f t="shared" si="96"/>
        <v>0</v>
      </c>
      <c r="BI185" s="41">
        <f t="shared" si="97"/>
        <v>0</v>
      </c>
      <c r="BJ185" s="41">
        <f t="shared" si="98"/>
        <v>0</v>
      </c>
      <c r="BK185" s="41">
        <f t="shared" si="99"/>
        <v>0</v>
      </c>
      <c r="BL185" s="41">
        <f t="shared" si="100"/>
        <v>0</v>
      </c>
      <c r="BM185" s="41">
        <f t="shared" si="101"/>
        <v>1</v>
      </c>
      <c r="BN185" s="41">
        <f t="shared" si="102"/>
        <v>0</v>
      </c>
      <c r="BO185" s="41">
        <f t="shared" si="103"/>
        <v>0</v>
      </c>
      <c r="BP185" s="41">
        <f t="shared" si="104"/>
        <v>1</v>
      </c>
      <c r="BQ185" s="41">
        <f t="shared" si="105"/>
        <v>0</v>
      </c>
      <c r="BR185" s="41">
        <f t="shared" si="106"/>
        <v>0</v>
      </c>
      <c r="BS185" s="41">
        <f t="shared" si="107"/>
        <v>0</v>
      </c>
      <c r="BT185" s="41">
        <f t="shared" si="108"/>
        <v>1</v>
      </c>
      <c r="BU185" s="41">
        <f t="shared" si="109"/>
        <v>0</v>
      </c>
      <c r="BV185" s="41">
        <f t="shared" si="110"/>
        <v>0</v>
      </c>
      <c r="BW185" s="41">
        <f t="shared" si="111"/>
        <v>1</v>
      </c>
      <c r="BX185" s="41" t="str">
        <f t="shared" si="112"/>
        <v>2010Nurse practitionersSaskatchewan</v>
      </c>
      <c r="BY185" s="51">
        <f>VLOOKUP(BX185,'%workplace'!$A$1:$F$381,6,FALSE)</f>
        <v>122</v>
      </c>
      <c r="BZ185" s="32">
        <f t="shared" si="113"/>
        <v>8.1967213114754103E-3</v>
      </c>
    </row>
    <row r="186" spans="1:78" s="8" customFormat="1" hidden="1" x14ac:dyDescent="0.2">
      <c r="A186" s="8" t="str">
        <f t="shared" si="76"/>
        <v>2010Nurse practitionersSaskatchewanHospital</v>
      </c>
      <c r="B186" s="8" t="s">
        <v>5</v>
      </c>
      <c r="C186" s="8" t="s">
        <v>21</v>
      </c>
      <c r="D186" s="8" t="s">
        <v>10</v>
      </c>
      <c r="E186" s="8">
        <v>2010</v>
      </c>
      <c r="F186" s="8">
        <v>10</v>
      </c>
      <c r="G186" s="8">
        <v>2</v>
      </c>
      <c r="H186" s="8">
        <v>0</v>
      </c>
      <c r="I186" s="8">
        <v>1</v>
      </c>
      <c r="J186" s="8">
        <v>0</v>
      </c>
      <c r="K186" s="8">
        <v>2</v>
      </c>
      <c r="L186" s="8">
        <v>1</v>
      </c>
      <c r="M186" s="8">
        <v>2</v>
      </c>
      <c r="N186" s="8">
        <v>4</v>
      </c>
      <c r="O186" s="8">
        <v>2</v>
      </c>
      <c r="P186" s="8">
        <v>0</v>
      </c>
      <c r="Q186" s="8">
        <v>0</v>
      </c>
      <c r="R186" s="8">
        <v>0</v>
      </c>
      <c r="S186" s="8">
        <v>0</v>
      </c>
      <c r="T186" s="8">
        <v>0</v>
      </c>
      <c r="U186" s="8">
        <v>8</v>
      </c>
      <c r="V186" s="8">
        <v>0</v>
      </c>
      <c r="W186" s="8">
        <v>4</v>
      </c>
      <c r="X186" s="8">
        <v>11</v>
      </c>
      <c r="Y186" s="8">
        <v>0</v>
      </c>
      <c r="Z186" s="8">
        <v>1</v>
      </c>
      <c r="AA186" s="8">
        <v>0</v>
      </c>
      <c r="AB186" s="8">
        <v>0</v>
      </c>
      <c r="AC186" s="8">
        <v>0</v>
      </c>
      <c r="AD186" s="8">
        <v>12</v>
      </c>
      <c r="AE186" s="8">
        <v>0</v>
      </c>
      <c r="AF186" s="8">
        <v>0</v>
      </c>
      <c r="AG186" s="8">
        <v>12</v>
      </c>
      <c r="AH186" s="8">
        <v>0</v>
      </c>
      <c r="AI186" s="8">
        <v>0</v>
      </c>
      <c r="AJ186" s="8">
        <v>3</v>
      </c>
      <c r="AK186" s="8">
        <v>9</v>
      </c>
      <c r="AL186" s="8">
        <v>0</v>
      </c>
      <c r="AM186" s="8">
        <v>0</v>
      </c>
      <c r="AN186" s="8">
        <v>12</v>
      </c>
      <c r="AO186" s="41">
        <f t="shared" si="77"/>
        <v>0.83333333333333337</v>
      </c>
      <c r="AP186" s="41">
        <f t="shared" si="78"/>
        <v>0.16666666666666666</v>
      </c>
      <c r="AQ186" s="41">
        <f t="shared" si="79"/>
        <v>0</v>
      </c>
      <c r="AR186" s="41">
        <f t="shared" si="80"/>
        <v>8.3333333333333329E-2</v>
      </c>
      <c r="AS186" s="41">
        <f t="shared" si="81"/>
        <v>0</v>
      </c>
      <c r="AT186" s="41">
        <f t="shared" si="82"/>
        <v>0.16666666666666666</v>
      </c>
      <c r="AU186" s="41">
        <f t="shared" si="83"/>
        <v>8.3333333333333329E-2</v>
      </c>
      <c r="AV186" s="41">
        <f t="shared" si="84"/>
        <v>0.16666666666666666</v>
      </c>
      <c r="AW186" s="41">
        <f t="shared" si="85"/>
        <v>0.33333333333333331</v>
      </c>
      <c r="AX186" s="41">
        <f t="shared" si="86"/>
        <v>0.16666666666666666</v>
      </c>
      <c r="AY186" s="41">
        <f t="shared" si="87"/>
        <v>0</v>
      </c>
      <c r="AZ186" s="41">
        <f t="shared" si="88"/>
        <v>0</v>
      </c>
      <c r="BA186" s="41">
        <f t="shared" si="89"/>
        <v>0</v>
      </c>
      <c r="BB186" s="41">
        <f t="shared" si="90"/>
        <v>0</v>
      </c>
      <c r="BC186" s="41">
        <f t="shared" si="91"/>
        <v>0</v>
      </c>
      <c r="BD186" s="41">
        <f t="shared" si="92"/>
        <v>0.66666666666666663</v>
      </c>
      <c r="BE186" s="41">
        <f t="shared" si="93"/>
        <v>0</v>
      </c>
      <c r="BF186" s="41">
        <f t="shared" si="94"/>
        <v>0.33333333333333331</v>
      </c>
      <c r="BG186" s="41">
        <f t="shared" si="95"/>
        <v>0.91666666666666663</v>
      </c>
      <c r="BH186" s="41">
        <f t="shared" si="96"/>
        <v>0</v>
      </c>
      <c r="BI186" s="41">
        <f t="shared" si="97"/>
        <v>8.3333333333333329E-2</v>
      </c>
      <c r="BJ186" s="41">
        <f t="shared" si="98"/>
        <v>0</v>
      </c>
      <c r="BK186" s="41">
        <f t="shared" si="99"/>
        <v>0</v>
      </c>
      <c r="BL186" s="41">
        <f t="shared" si="100"/>
        <v>0</v>
      </c>
      <c r="BM186" s="41">
        <f t="shared" si="101"/>
        <v>1</v>
      </c>
      <c r="BN186" s="41">
        <f t="shared" si="102"/>
        <v>0</v>
      </c>
      <c r="BO186" s="41">
        <f t="shared" si="103"/>
        <v>0</v>
      </c>
      <c r="BP186" s="41">
        <f t="shared" si="104"/>
        <v>1</v>
      </c>
      <c r="BQ186" s="41">
        <f t="shared" si="105"/>
        <v>0</v>
      </c>
      <c r="BR186" s="41">
        <f t="shared" si="106"/>
        <v>0</v>
      </c>
      <c r="BS186" s="41">
        <f t="shared" si="107"/>
        <v>0.25</v>
      </c>
      <c r="BT186" s="41">
        <f t="shared" si="108"/>
        <v>0.75</v>
      </c>
      <c r="BU186" s="41">
        <f t="shared" si="109"/>
        <v>0</v>
      </c>
      <c r="BV186" s="41">
        <f t="shared" si="110"/>
        <v>0</v>
      </c>
      <c r="BW186" s="41">
        <f t="shared" si="111"/>
        <v>1</v>
      </c>
      <c r="BX186" s="41" t="str">
        <f t="shared" si="112"/>
        <v>2010Nurse practitionersSaskatchewan</v>
      </c>
      <c r="BY186" s="51">
        <f>VLOOKUP(BX186,'%workplace'!$A$1:$F$381,6,FALSE)</f>
        <v>122</v>
      </c>
      <c r="BZ186" s="32">
        <f t="shared" si="113"/>
        <v>9.8360655737704916E-2</v>
      </c>
    </row>
    <row r="187" spans="1:78" s="8" customFormat="1" hidden="1" x14ac:dyDescent="0.2">
      <c r="A187" s="8" t="str">
        <f t="shared" si="76"/>
        <v>2010Nurse practitionersSaskatchewanOther places of work</v>
      </c>
      <c r="B187" s="8" t="s">
        <v>5</v>
      </c>
      <c r="C187" s="8" t="s">
        <v>21</v>
      </c>
      <c r="D187" s="8" t="s">
        <v>13</v>
      </c>
      <c r="E187" s="8">
        <v>2010</v>
      </c>
      <c r="F187" s="8">
        <v>16</v>
      </c>
      <c r="G187" s="8">
        <v>0</v>
      </c>
      <c r="H187" s="8">
        <v>0</v>
      </c>
      <c r="I187" s="8">
        <v>1</v>
      </c>
      <c r="J187" s="8">
        <v>2</v>
      </c>
      <c r="K187" s="8">
        <v>2</v>
      </c>
      <c r="L187" s="8">
        <v>0</v>
      </c>
      <c r="M187" s="8">
        <v>5</v>
      </c>
      <c r="N187" s="8">
        <v>5</v>
      </c>
      <c r="O187" s="8">
        <v>1</v>
      </c>
      <c r="P187" s="8">
        <v>0</v>
      </c>
      <c r="Q187" s="8">
        <v>0</v>
      </c>
      <c r="R187" s="8">
        <v>0</v>
      </c>
      <c r="S187" s="8">
        <v>0</v>
      </c>
      <c r="T187" s="8">
        <v>0</v>
      </c>
      <c r="U187" s="8">
        <v>14</v>
      </c>
      <c r="V187" s="8">
        <v>0</v>
      </c>
      <c r="W187" s="8">
        <v>2</v>
      </c>
      <c r="X187" s="8">
        <v>14</v>
      </c>
      <c r="Y187" s="8">
        <v>0</v>
      </c>
      <c r="Z187" s="8">
        <v>2</v>
      </c>
      <c r="AA187" s="8">
        <v>0</v>
      </c>
      <c r="AB187" s="8">
        <v>0</v>
      </c>
      <c r="AC187" s="8">
        <v>0</v>
      </c>
      <c r="AD187" s="8">
        <v>16</v>
      </c>
      <c r="AE187" s="8">
        <v>0</v>
      </c>
      <c r="AF187" s="8">
        <v>4</v>
      </c>
      <c r="AG187" s="8">
        <v>9</v>
      </c>
      <c r="AH187" s="8">
        <v>3</v>
      </c>
      <c r="AI187" s="8">
        <v>0</v>
      </c>
      <c r="AJ187" s="8">
        <v>5</v>
      </c>
      <c r="AK187" s="8">
        <v>11</v>
      </c>
      <c r="AL187" s="8">
        <v>0</v>
      </c>
      <c r="AM187" s="8">
        <v>0</v>
      </c>
      <c r="AN187" s="8">
        <v>16</v>
      </c>
      <c r="AO187" s="41">
        <f t="shared" si="77"/>
        <v>1</v>
      </c>
      <c r="AP187" s="41">
        <f t="shared" si="78"/>
        <v>0</v>
      </c>
      <c r="AQ187" s="41">
        <f t="shared" si="79"/>
        <v>0</v>
      </c>
      <c r="AR187" s="41">
        <f t="shared" si="80"/>
        <v>6.25E-2</v>
      </c>
      <c r="AS187" s="41">
        <f t="shared" si="81"/>
        <v>0.125</v>
      </c>
      <c r="AT187" s="41">
        <f t="shared" si="82"/>
        <v>0.125</v>
      </c>
      <c r="AU187" s="41">
        <f t="shared" si="83"/>
        <v>0</v>
      </c>
      <c r="AV187" s="41">
        <f t="shared" si="84"/>
        <v>0.3125</v>
      </c>
      <c r="AW187" s="41">
        <f t="shared" si="85"/>
        <v>0.3125</v>
      </c>
      <c r="AX187" s="41">
        <f t="shared" si="86"/>
        <v>6.25E-2</v>
      </c>
      <c r="AY187" s="41">
        <f t="shared" si="87"/>
        <v>0</v>
      </c>
      <c r="AZ187" s="41">
        <f t="shared" si="88"/>
        <v>0</v>
      </c>
      <c r="BA187" s="41">
        <f t="shared" si="89"/>
        <v>0</v>
      </c>
      <c r="BB187" s="41">
        <f t="shared" si="90"/>
        <v>0</v>
      </c>
      <c r="BC187" s="41">
        <f t="shared" si="91"/>
        <v>0</v>
      </c>
      <c r="BD187" s="41">
        <f t="shared" si="92"/>
        <v>0.875</v>
      </c>
      <c r="BE187" s="41">
        <f t="shared" si="93"/>
        <v>0</v>
      </c>
      <c r="BF187" s="41">
        <f t="shared" si="94"/>
        <v>0.125</v>
      </c>
      <c r="BG187" s="41">
        <f t="shared" si="95"/>
        <v>0.875</v>
      </c>
      <c r="BH187" s="41">
        <f t="shared" si="96"/>
        <v>0</v>
      </c>
      <c r="BI187" s="41">
        <f t="shared" si="97"/>
        <v>0.125</v>
      </c>
      <c r="BJ187" s="41">
        <f t="shared" si="98"/>
        <v>0</v>
      </c>
      <c r="BK187" s="41">
        <f t="shared" si="99"/>
        <v>0</v>
      </c>
      <c r="BL187" s="41">
        <f t="shared" si="100"/>
        <v>0</v>
      </c>
      <c r="BM187" s="41">
        <f t="shared" si="101"/>
        <v>1</v>
      </c>
      <c r="BN187" s="41">
        <f t="shared" si="102"/>
        <v>0</v>
      </c>
      <c r="BO187" s="41">
        <f t="shared" si="103"/>
        <v>0.25</v>
      </c>
      <c r="BP187" s="41">
        <f t="shared" si="104"/>
        <v>0.5625</v>
      </c>
      <c r="BQ187" s="41">
        <f t="shared" si="105"/>
        <v>0.1875</v>
      </c>
      <c r="BR187" s="41">
        <f t="shared" si="106"/>
        <v>0</v>
      </c>
      <c r="BS187" s="41">
        <f t="shared" si="107"/>
        <v>0.3125</v>
      </c>
      <c r="BT187" s="41">
        <f t="shared" si="108"/>
        <v>0.6875</v>
      </c>
      <c r="BU187" s="41">
        <f t="shared" si="109"/>
        <v>0</v>
      </c>
      <c r="BV187" s="41">
        <f t="shared" si="110"/>
        <v>0</v>
      </c>
      <c r="BW187" s="41">
        <f t="shared" si="111"/>
        <v>1</v>
      </c>
      <c r="BX187" s="41" t="str">
        <f t="shared" si="112"/>
        <v>2010Nurse practitionersSaskatchewan</v>
      </c>
      <c r="BY187" s="51">
        <f>VLOOKUP(BX187,'%workplace'!$A$1:$F$381,6,FALSE)</f>
        <v>122</v>
      </c>
      <c r="BZ187" s="32">
        <f t="shared" si="113"/>
        <v>0.13114754098360656</v>
      </c>
    </row>
    <row r="188" spans="1:78" s="8" customFormat="1" hidden="1" x14ac:dyDescent="0.2">
      <c r="A188" s="8" t="str">
        <f t="shared" si="76"/>
        <v>2010Nurse practitionersAlbertaAll places of work</v>
      </c>
      <c r="B188" s="8" t="s">
        <v>5</v>
      </c>
      <c r="C188" s="8" t="s">
        <v>22</v>
      </c>
      <c r="D188" s="8" t="s">
        <v>9</v>
      </c>
      <c r="E188" s="8">
        <v>2010</v>
      </c>
      <c r="F188" s="8">
        <v>244</v>
      </c>
      <c r="G188" s="8">
        <v>19</v>
      </c>
      <c r="H188" s="8">
        <v>0</v>
      </c>
      <c r="I188" s="8">
        <v>3</v>
      </c>
      <c r="J188" s="8">
        <v>35</v>
      </c>
      <c r="K188" s="8">
        <v>50</v>
      </c>
      <c r="L188" s="8">
        <v>45</v>
      </c>
      <c r="M188" s="8">
        <v>56</v>
      </c>
      <c r="N188" s="8">
        <v>34</v>
      </c>
      <c r="O188" s="8">
        <v>26</v>
      </c>
      <c r="P188" s="8">
        <v>12</v>
      </c>
      <c r="Q188" s="8">
        <v>1</v>
      </c>
      <c r="R188" s="8">
        <v>1</v>
      </c>
      <c r="S188" s="8">
        <v>0</v>
      </c>
      <c r="T188" s="8">
        <v>0</v>
      </c>
      <c r="U188" s="8">
        <v>253</v>
      </c>
      <c r="V188" s="8">
        <v>10</v>
      </c>
      <c r="W188" s="8">
        <v>0</v>
      </c>
      <c r="X188" s="8">
        <v>181</v>
      </c>
      <c r="Y188" s="8">
        <v>67</v>
      </c>
      <c r="Z188" s="8">
        <v>15</v>
      </c>
      <c r="AA188" s="8">
        <v>0</v>
      </c>
      <c r="AB188" s="8">
        <v>5</v>
      </c>
      <c r="AC188" s="8">
        <v>1</v>
      </c>
      <c r="AD188" s="8">
        <v>231</v>
      </c>
      <c r="AE188" s="8">
        <v>26</v>
      </c>
      <c r="AF188" s="8">
        <v>8</v>
      </c>
      <c r="AG188" s="8">
        <v>237</v>
      </c>
      <c r="AH188" s="8">
        <v>10</v>
      </c>
      <c r="AI188" s="8">
        <v>3</v>
      </c>
      <c r="AJ188" s="8">
        <v>18</v>
      </c>
      <c r="AK188" s="8">
        <v>245</v>
      </c>
      <c r="AL188" s="8">
        <v>5</v>
      </c>
      <c r="AM188" s="8">
        <v>0</v>
      </c>
      <c r="AN188" s="8">
        <v>263</v>
      </c>
      <c r="AO188" s="41">
        <f t="shared" si="77"/>
        <v>0.92775665399239549</v>
      </c>
      <c r="AP188" s="41">
        <f t="shared" si="78"/>
        <v>7.2243346007604556E-2</v>
      </c>
      <c r="AQ188" s="41">
        <f t="shared" si="79"/>
        <v>0</v>
      </c>
      <c r="AR188" s="41">
        <f t="shared" si="80"/>
        <v>1.1406844106463879E-2</v>
      </c>
      <c r="AS188" s="41">
        <f t="shared" si="81"/>
        <v>0.13307984790874525</v>
      </c>
      <c r="AT188" s="41">
        <f t="shared" si="82"/>
        <v>0.19011406844106463</v>
      </c>
      <c r="AU188" s="41">
        <f t="shared" si="83"/>
        <v>0.17110266159695817</v>
      </c>
      <c r="AV188" s="41">
        <f t="shared" si="84"/>
        <v>0.21292775665399238</v>
      </c>
      <c r="AW188" s="41">
        <f t="shared" si="85"/>
        <v>0.12927756653992395</v>
      </c>
      <c r="AX188" s="41">
        <f t="shared" si="86"/>
        <v>9.8859315589353611E-2</v>
      </c>
      <c r="AY188" s="41">
        <f t="shared" si="87"/>
        <v>4.5627376425855515E-2</v>
      </c>
      <c r="AZ188" s="41">
        <f t="shared" si="88"/>
        <v>3.8022813688212928E-3</v>
      </c>
      <c r="BA188" s="41">
        <f t="shared" si="89"/>
        <v>3.8022813688212928E-3</v>
      </c>
      <c r="BB188" s="41">
        <f t="shared" si="90"/>
        <v>0</v>
      </c>
      <c r="BC188" s="41">
        <f t="shared" si="91"/>
        <v>0</v>
      </c>
      <c r="BD188" s="41">
        <f t="shared" si="92"/>
        <v>0.96197718631178708</v>
      </c>
      <c r="BE188" s="41">
        <f t="shared" si="93"/>
        <v>3.8022813688212927E-2</v>
      </c>
      <c r="BF188" s="41">
        <f t="shared" si="94"/>
        <v>0</v>
      </c>
      <c r="BG188" s="41">
        <f t="shared" si="95"/>
        <v>0.68821292775665399</v>
      </c>
      <c r="BH188" s="41">
        <f t="shared" si="96"/>
        <v>0.25475285171102663</v>
      </c>
      <c r="BI188" s="41">
        <f t="shared" si="97"/>
        <v>5.7034220532319393E-2</v>
      </c>
      <c r="BJ188" s="41">
        <f t="shared" si="98"/>
        <v>0</v>
      </c>
      <c r="BK188" s="41">
        <f t="shared" si="99"/>
        <v>1.9011406844106463E-2</v>
      </c>
      <c r="BL188" s="41">
        <f t="shared" si="100"/>
        <v>3.8022813688212928E-3</v>
      </c>
      <c r="BM188" s="41">
        <f t="shared" si="101"/>
        <v>0.87832699619771859</v>
      </c>
      <c r="BN188" s="41">
        <f t="shared" si="102"/>
        <v>9.8859315589353611E-2</v>
      </c>
      <c r="BO188" s="41">
        <f t="shared" si="103"/>
        <v>3.0418250950570342E-2</v>
      </c>
      <c r="BP188" s="41">
        <f t="shared" si="104"/>
        <v>0.90114068441064643</v>
      </c>
      <c r="BQ188" s="41">
        <f t="shared" si="105"/>
        <v>3.8022813688212927E-2</v>
      </c>
      <c r="BR188" s="41">
        <f t="shared" si="106"/>
        <v>1.1406844106463879E-2</v>
      </c>
      <c r="BS188" s="41">
        <f t="shared" si="107"/>
        <v>6.8441064638783272E-2</v>
      </c>
      <c r="BT188" s="41">
        <f t="shared" si="108"/>
        <v>0.9315589353612167</v>
      </c>
      <c r="BU188" s="41">
        <f t="shared" si="109"/>
        <v>1.9011406844106463E-2</v>
      </c>
      <c r="BV188" s="41">
        <f t="shared" si="110"/>
        <v>0</v>
      </c>
      <c r="BW188" s="41">
        <f t="shared" si="111"/>
        <v>1</v>
      </c>
      <c r="BX188" s="41" t="str">
        <f t="shared" si="112"/>
        <v>2010Nurse practitionersAlberta</v>
      </c>
      <c r="BY188" s="51">
        <f>VLOOKUP(BX188,'%workplace'!$A$1:$F$381,6,FALSE)</f>
        <v>263</v>
      </c>
      <c r="BZ188" s="32">
        <f t="shared" si="113"/>
        <v>1</v>
      </c>
    </row>
    <row r="189" spans="1:78" s="8" customFormat="1" hidden="1" x14ac:dyDescent="0.2">
      <c r="A189" s="8" t="str">
        <f t="shared" si="76"/>
        <v>2010Nurse practitionersAlbertaCommunity health</v>
      </c>
      <c r="B189" s="8" t="s">
        <v>5</v>
      </c>
      <c r="C189" s="8" t="s">
        <v>22</v>
      </c>
      <c r="D189" s="8" t="s">
        <v>11</v>
      </c>
      <c r="E189" s="8">
        <v>2010</v>
      </c>
      <c r="F189" s="8">
        <v>54</v>
      </c>
      <c r="G189" s="8">
        <v>4</v>
      </c>
      <c r="H189" s="8">
        <v>0</v>
      </c>
      <c r="I189" s="8">
        <v>0</v>
      </c>
      <c r="J189" s="8">
        <v>5</v>
      </c>
      <c r="K189" s="8">
        <v>13</v>
      </c>
      <c r="L189" s="8">
        <v>9</v>
      </c>
      <c r="M189" s="8">
        <v>11</v>
      </c>
      <c r="N189" s="8">
        <v>9</v>
      </c>
      <c r="O189" s="8">
        <v>4</v>
      </c>
      <c r="P189" s="8">
        <v>6</v>
      </c>
      <c r="Q189" s="8">
        <v>1</v>
      </c>
      <c r="R189" s="8">
        <v>0</v>
      </c>
      <c r="S189" s="8">
        <v>0</v>
      </c>
      <c r="T189" s="8">
        <v>0</v>
      </c>
      <c r="U189" s="8">
        <v>56</v>
      </c>
      <c r="V189" s="8">
        <v>2</v>
      </c>
      <c r="W189" s="8">
        <v>0</v>
      </c>
      <c r="X189" s="8">
        <v>30</v>
      </c>
      <c r="Y189" s="8">
        <v>24</v>
      </c>
      <c r="Z189" s="8">
        <v>4</v>
      </c>
      <c r="AA189" s="8">
        <v>0</v>
      </c>
      <c r="AB189" s="8">
        <v>1</v>
      </c>
      <c r="AC189" s="8">
        <v>0</v>
      </c>
      <c r="AD189" s="8">
        <v>50</v>
      </c>
      <c r="AE189" s="8">
        <v>7</v>
      </c>
      <c r="AF189" s="8">
        <v>1</v>
      </c>
      <c r="AG189" s="8">
        <v>54</v>
      </c>
      <c r="AH189" s="8">
        <v>0</v>
      </c>
      <c r="AI189" s="8">
        <v>1</v>
      </c>
      <c r="AJ189" s="8">
        <v>13</v>
      </c>
      <c r="AK189" s="8">
        <v>45</v>
      </c>
      <c r="AL189" s="8">
        <v>2</v>
      </c>
      <c r="AM189" s="8">
        <v>0</v>
      </c>
      <c r="AN189" s="8">
        <v>58</v>
      </c>
      <c r="AO189" s="41">
        <f t="shared" si="77"/>
        <v>0.93103448275862066</v>
      </c>
      <c r="AP189" s="41">
        <f t="shared" si="78"/>
        <v>6.8965517241379309E-2</v>
      </c>
      <c r="AQ189" s="41">
        <f t="shared" si="79"/>
        <v>0</v>
      </c>
      <c r="AR189" s="41">
        <f t="shared" si="80"/>
        <v>0</v>
      </c>
      <c r="AS189" s="41">
        <f t="shared" si="81"/>
        <v>8.6206896551724144E-2</v>
      </c>
      <c r="AT189" s="41">
        <f t="shared" si="82"/>
        <v>0.22413793103448276</v>
      </c>
      <c r="AU189" s="41">
        <f t="shared" si="83"/>
        <v>0.15517241379310345</v>
      </c>
      <c r="AV189" s="41">
        <f t="shared" si="84"/>
        <v>0.18965517241379309</v>
      </c>
      <c r="AW189" s="41">
        <f t="shared" si="85"/>
        <v>0.15517241379310345</v>
      </c>
      <c r="AX189" s="41">
        <f t="shared" si="86"/>
        <v>6.8965517241379309E-2</v>
      </c>
      <c r="AY189" s="41">
        <f t="shared" si="87"/>
        <v>0.10344827586206896</v>
      </c>
      <c r="AZ189" s="41">
        <f t="shared" si="88"/>
        <v>1.7241379310344827E-2</v>
      </c>
      <c r="BA189" s="41">
        <f t="shared" si="89"/>
        <v>0</v>
      </c>
      <c r="BB189" s="41">
        <f t="shared" si="90"/>
        <v>0</v>
      </c>
      <c r="BC189" s="41">
        <f t="shared" si="91"/>
        <v>0</v>
      </c>
      <c r="BD189" s="41">
        <f t="shared" si="92"/>
        <v>0.96551724137931039</v>
      </c>
      <c r="BE189" s="41">
        <f t="shared" si="93"/>
        <v>3.4482758620689655E-2</v>
      </c>
      <c r="BF189" s="41">
        <f t="shared" si="94"/>
        <v>0</v>
      </c>
      <c r="BG189" s="41">
        <f t="shared" si="95"/>
        <v>0.51724137931034486</v>
      </c>
      <c r="BH189" s="41">
        <f t="shared" si="96"/>
        <v>0.41379310344827586</v>
      </c>
      <c r="BI189" s="41">
        <f t="shared" si="97"/>
        <v>6.8965517241379309E-2</v>
      </c>
      <c r="BJ189" s="41">
        <f t="shared" si="98"/>
        <v>0</v>
      </c>
      <c r="BK189" s="41">
        <f t="shared" si="99"/>
        <v>1.7241379310344827E-2</v>
      </c>
      <c r="BL189" s="41">
        <f t="shared" si="100"/>
        <v>0</v>
      </c>
      <c r="BM189" s="41">
        <f t="shared" si="101"/>
        <v>0.86206896551724133</v>
      </c>
      <c r="BN189" s="41">
        <f t="shared" si="102"/>
        <v>0.1206896551724138</v>
      </c>
      <c r="BO189" s="41">
        <f t="shared" si="103"/>
        <v>1.7241379310344827E-2</v>
      </c>
      <c r="BP189" s="41">
        <f t="shared" si="104"/>
        <v>0.93103448275862066</v>
      </c>
      <c r="BQ189" s="41">
        <f t="shared" si="105"/>
        <v>0</v>
      </c>
      <c r="BR189" s="41">
        <f t="shared" si="106"/>
        <v>1.7241379310344827E-2</v>
      </c>
      <c r="BS189" s="41">
        <f t="shared" si="107"/>
        <v>0.22413793103448276</v>
      </c>
      <c r="BT189" s="41">
        <f t="shared" si="108"/>
        <v>0.77586206896551724</v>
      </c>
      <c r="BU189" s="41">
        <f t="shared" si="109"/>
        <v>3.4482758620689655E-2</v>
      </c>
      <c r="BV189" s="41">
        <f t="shared" si="110"/>
        <v>0</v>
      </c>
      <c r="BW189" s="41">
        <f t="shared" si="111"/>
        <v>1</v>
      </c>
      <c r="BX189" s="41" t="str">
        <f t="shared" si="112"/>
        <v>2010Nurse practitionersAlberta</v>
      </c>
      <c r="BY189" s="51">
        <f>VLOOKUP(BX189,'%workplace'!$A$1:$F$381,6,FALSE)</f>
        <v>263</v>
      </c>
      <c r="BZ189" s="32">
        <f t="shared" si="113"/>
        <v>0.22053231939163498</v>
      </c>
    </row>
    <row r="190" spans="1:78" s="8" customFormat="1" hidden="1" x14ac:dyDescent="0.2">
      <c r="A190" s="8" t="str">
        <f t="shared" si="76"/>
        <v>2010Nurse practitionersAlbertaNursing home/long-term care</v>
      </c>
      <c r="B190" s="8" t="s">
        <v>5</v>
      </c>
      <c r="C190" s="8" t="s">
        <v>22</v>
      </c>
      <c r="D190" s="8" t="s">
        <v>12</v>
      </c>
      <c r="E190" s="8">
        <v>2010</v>
      </c>
      <c r="F190" s="8">
        <v>2</v>
      </c>
      <c r="G190" s="8">
        <v>1</v>
      </c>
      <c r="H190" s="8">
        <v>0</v>
      </c>
      <c r="I190" s="8">
        <v>0</v>
      </c>
      <c r="J190" s="8">
        <v>0</v>
      </c>
      <c r="K190" s="8">
        <v>1</v>
      </c>
      <c r="L190" s="8">
        <v>0</v>
      </c>
      <c r="M190" s="8">
        <v>0</v>
      </c>
      <c r="N190" s="8">
        <v>0</v>
      </c>
      <c r="O190" s="8">
        <v>1</v>
      </c>
      <c r="P190" s="8">
        <v>1</v>
      </c>
      <c r="Q190" s="8">
        <v>0</v>
      </c>
      <c r="R190" s="8">
        <v>0</v>
      </c>
      <c r="S190" s="8">
        <v>0</v>
      </c>
      <c r="T190" s="8">
        <v>0</v>
      </c>
      <c r="U190" s="8">
        <v>3</v>
      </c>
      <c r="V190" s="8">
        <v>0</v>
      </c>
      <c r="W190" s="8">
        <v>0</v>
      </c>
      <c r="X190" s="8">
        <v>3</v>
      </c>
      <c r="Y190" s="8">
        <v>0</v>
      </c>
      <c r="Z190" s="8">
        <v>0</v>
      </c>
      <c r="AA190" s="8">
        <v>0</v>
      </c>
      <c r="AB190" s="8">
        <v>1</v>
      </c>
      <c r="AC190" s="8">
        <v>0</v>
      </c>
      <c r="AD190" s="8">
        <v>2</v>
      </c>
      <c r="AE190" s="8">
        <v>0</v>
      </c>
      <c r="AF190" s="8">
        <v>1</v>
      </c>
      <c r="AG190" s="8">
        <v>2</v>
      </c>
      <c r="AH190" s="8">
        <v>0</v>
      </c>
      <c r="AI190" s="8">
        <v>0</v>
      </c>
      <c r="AJ190" s="8">
        <v>0</v>
      </c>
      <c r="AK190" s="8">
        <v>3</v>
      </c>
      <c r="AL190" s="8">
        <v>0</v>
      </c>
      <c r="AM190" s="8">
        <v>0</v>
      </c>
      <c r="AN190" s="8">
        <v>3</v>
      </c>
      <c r="AO190" s="41">
        <f t="shared" si="77"/>
        <v>0.66666666666666663</v>
      </c>
      <c r="AP190" s="41">
        <f t="shared" si="78"/>
        <v>0.33333333333333331</v>
      </c>
      <c r="AQ190" s="41">
        <f t="shared" si="79"/>
        <v>0</v>
      </c>
      <c r="AR190" s="41">
        <f t="shared" si="80"/>
        <v>0</v>
      </c>
      <c r="AS190" s="41">
        <f t="shared" si="81"/>
        <v>0</v>
      </c>
      <c r="AT190" s="41">
        <f t="shared" si="82"/>
        <v>0.33333333333333331</v>
      </c>
      <c r="AU190" s="41">
        <f t="shared" si="83"/>
        <v>0</v>
      </c>
      <c r="AV190" s="41">
        <f t="shared" si="84"/>
        <v>0</v>
      </c>
      <c r="AW190" s="41">
        <f t="shared" si="85"/>
        <v>0</v>
      </c>
      <c r="AX190" s="41">
        <f t="shared" si="86"/>
        <v>0.33333333333333331</v>
      </c>
      <c r="AY190" s="41">
        <f t="shared" si="87"/>
        <v>0.33333333333333331</v>
      </c>
      <c r="AZ190" s="41">
        <f t="shared" si="88"/>
        <v>0</v>
      </c>
      <c r="BA190" s="41">
        <f t="shared" si="89"/>
        <v>0</v>
      </c>
      <c r="BB190" s="41">
        <f t="shared" si="90"/>
        <v>0</v>
      </c>
      <c r="BC190" s="41">
        <f t="shared" si="91"/>
        <v>0</v>
      </c>
      <c r="BD190" s="41">
        <f t="shared" si="92"/>
        <v>1</v>
      </c>
      <c r="BE190" s="41">
        <f t="shared" si="93"/>
        <v>0</v>
      </c>
      <c r="BF190" s="41">
        <f t="shared" si="94"/>
        <v>0</v>
      </c>
      <c r="BG190" s="41">
        <f t="shared" si="95"/>
        <v>1</v>
      </c>
      <c r="BH190" s="41">
        <f t="shared" si="96"/>
        <v>0</v>
      </c>
      <c r="BI190" s="41">
        <f t="shared" si="97"/>
        <v>0</v>
      </c>
      <c r="BJ190" s="41">
        <f t="shared" si="98"/>
        <v>0</v>
      </c>
      <c r="BK190" s="41">
        <f t="shared" si="99"/>
        <v>0.33333333333333331</v>
      </c>
      <c r="BL190" s="41">
        <f t="shared" si="100"/>
        <v>0</v>
      </c>
      <c r="BM190" s="41">
        <f t="shared" si="101"/>
        <v>0.66666666666666663</v>
      </c>
      <c r="BN190" s="41">
        <f t="shared" si="102"/>
        <v>0</v>
      </c>
      <c r="BO190" s="41">
        <f t="shared" si="103"/>
        <v>0.33333333333333331</v>
      </c>
      <c r="BP190" s="41">
        <f t="shared" si="104"/>
        <v>0.66666666666666663</v>
      </c>
      <c r="BQ190" s="41">
        <f t="shared" si="105"/>
        <v>0</v>
      </c>
      <c r="BR190" s="41">
        <f t="shared" si="106"/>
        <v>0</v>
      </c>
      <c r="BS190" s="41">
        <f t="shared" si="107"/>
        <v>0</v>
      </c>
      <c r="BT190" s="41">
        <f t="shared" si="108"/>
        <v>1</v>
      </c>
      <c r="BU190" s="41">
        <f t="shared" si="109"/>
        <v>0</v>
      </c>
      <c r="BV190" s="41">
        <f t="shared" si="110"/>
        <v>0</v>
      </c>
      <c r="BW190" s="41">
        <f t="shared" si="111"/>
        <v>1</v>
      </c>
      <c r="BX190" s="41" t="str">
        <f t="shared" si="112"/>
        <v>2010Nurse practitionersAlberta</v>
      </c>
      <c r="BY190" s="51">
        <f>VLOOKUP(BX190,'%workplace'!$A$1:$F$381,6,FALSE)</f>
        <v>263</v>
      </c>
      <c r="BZ190" s="32">
        <f t="shared" si="113"/>
        <v>1.1406844106463879E-2</v>
      </c>
    </row>
    <row r="191" spans="1:78" s="8" customFormat="1" hidden="1" x14ac:dyDescent="0.2">
      <c r="A191" s="8" t="str">
        <f t="shared" si="76"/>
        <v>2010Nurse practitionersAlbertaHospital</v>
      </c>
      <c r="B191" s="8" t="s">
        <v>5</v>
      </c>
      <c r="C191" s="8" t="s">
        <v>22</v>
      </c>
      <c r="D191" s="8" t="s">
        <v>10</v>
      </c>
      <c r="E191" s="8">
        <v>2010</v>
      </c>
      <c r="F191" s="8">
        <v>155</v>
      </c>
      <c r="G191" s="8">
        <v>7</v>
      </c>
      <c r="H191" s="8">
        <v>0</v>
      </c>
      <c r="I191" s="8">
        <v>3</v>
      </c>
      <c r="J191" s="8">
        <v>27</v>
      </c>
      <c r="K191" s="8">
        <v>28</v>
      </c>
      <c r="L191" s="8">
        <v>30</v>
      </c>
      <c r="M191" s="8">
        <v>37</v>
      </c>
      <c r="N191" s="8">
        <v>19</v>
      </c>
      <c r="O191" s="8">
        <v>14</v>
      </c>
      <c r="P191" s="8">
        <v>4</v>
      </c>
      <c r="Q191" s="8">
        <v>0</v>
      </c>
      <c r="R191" s="8">
        <v>0</v>
      </c>
      <c r="S191" s="8">
        <v>0</v>
      </c>
      <c r="T191" s="8">
        <v>0</v>
      </c>
      <c r="U191" s="8">
        <v>157</v>
      </c>
      <c r="V191" s="8">
        <v>5</v>
      </c>
      <c r="W191" s="8">
        <v>0</v>
      </c>
      <c r="X191" s="8">
        <v>124</v>
      </c>
      <c r="Y191" s="8">
        <v>31</v>
      </c>
      <c r="Z191" s="8">
        <v>7</v>
      </c>
      <c r="AA191" s="8">
        <v>0</v>
      </c>
      <c r="AB191" s="8">
        <v>3</v>
      </c>
      <c r="AC191" s="8">
        <v>0</v>
      </c>
      <c r="AD191" s="8">
        <v>142</v>
      </c>
      <c r="AE191" s="8">
        <v>17</v>
      </c>
      <c r="AF191" s="8">
        <v>2</v>
      </c>
      <c r="AG191" s="8">
        <v>157</v>
      </c>
      <c r="AH191" s="8">
        <v>1</v>
      </c>
      <c r="AI191" s="8">
        <v>1</v>
      </c>
      <c r="AJ191" s="8">
        <v>2</v>
      </c>
      <c r="AK191" s="8">
        <v>160</v>
      </c>
      <c r="AL191" s="8">
        <v>1</v>
      </c>
      <c r="AM191" s="8">
        <v>0</v>
      </c>
      <c r="AN191" s="8">
        <v>162</v>
      </c>
      <c r="AO191" s="41">
        <f t="shared" si="77"/>
        <v>0.95679012345679015</v>
      </c>
      <c r="AP191" s="41">
        <f t="shared" si="78"/>
        <v>4.3209876543209874E-2</v>
      </c>
      <c r="AQ191" s="41">
        <f t="shared" si="79"/>
        <v>0</v>
      </c>
      <c r="AR191" s="41">
        <f t="shared" si="80"/>
        <v>1.8518518518518517E-2</v>
      </c>
      <c r="AS191" s="41">
        <f t="shared" si="81"/>
        <v>0.16666666666666666</v>
      </c>
      <c r="AT191" s="41">
        <f t="shared" si="82"/>
        <v>0.1728395061728395</v>
      </c>
      <c r="AU191" s="41">
        <f t="shared" si="83"/>
        <v>0.18518518518518517</v>
      </c>
      <c r="AV191" s="41">
        <f t="shared" si="84"/>
        <v>0.22839506172839505</v>
      </c>
      <c r="AW191" s="41">
        <f t="shared" si="85"/>
        <v>0.11728395061728394</v>
      </c>
      <c r="AX191" s="41">
        <f t="shared" si="86"/>
        <v>8.6419753086419748E-2</v>
      </c>
      <c r="AY191" s="41">
        <f t="shared" si="87"/>
        <v>2.4691358024691357E-2</v>
      </c>
      <c r="AZ191" s="41">
        <f t="shared" si="88"/>
        <v>0</v>
      </c>
      <c r="BA191" s="41">
        <f t="shared" si="89"/>
        <v>0</v>
      </c>
      <c r="BB191" s="41">
        <f t="shared" si="90"/>
        <v>0</v>
      </c>
      <c r="BC191" s="41">
        <f t="shared" si="91"/>
        <v>0</v>
      </c>
      <c r="BD191" s="41">
        <f t="shared" si="92"/>
        <v>0.96913580246913578</v>
      </c>
      <c r="BE191" s="41">
        <f t="shared" si="93"/>
        <v>3.0864197530864196E-2</v>
      </c>
      <c r="BF191" s="41">
        <f t="shared" si="94"/>
        <v>0</v>
      </c>
      <c r="BG191" s="41">
        <f t="shared" si="95"/>
        <v>0.76543209876543206</v>
      </c>
      <c r="BH191" s="41">
        <f t="shared" si="96"/>
        <v>0.19135802469135801</v>
      </c>
      <c r="BI191" s="41">
        <f t="shared" si="97"/>
        <v>4.3209876543209874E-2</v>
      </c>
      <c r="BJ191" s="41">
        <f t="shared" si="98"/>
        <v>0</v>
      </c>
      <c r="BK191" s="41">
        <f t="shared" si="99"/>
        <v>1.8518518518518517E-2</v>
      </c>
      <c r="BL191" s="41">
        <f t="shared" si="100"/>
        <v>0</v>
      </c>
      <c r="BM191" s="41">
        <f t="shared" si="101"/>
        <v>0.87654320987654322</v>
      </c>
      <c r="BN191" s="41">
        <f t="shared" si="102"/>
        <v>0.10493827160493827</v>
      </c>
      <c r="BO191" s="41">
        <f t="shared" si="103"/>
        <v>1.2345679012345678E-2</v>
      </c>
      <c r="BP191" s="41">
        <f t="shared" si="104"/>
        <v>0.96913580246913578</v>
      </c>
      <c r="BQ191" s="41">
        <f t="shared" si="105"/>
        <v>6.1728395061728392E-3</v>
      </c>
      <c r="BR191" s="41">
        <f t="shared" si="106"/>
        <v>6.1728395061728392E-3</v>
      </c>
      <c r="BS191" s="41">
        <f t="shared" si="107"/>
        <v>1.2345679012345678E-2</v>
      </c>
      <c r="BT191" s="41">
        <f t="shared" si="108"/>
        <v>0.98765432098765427</v>
      </c>
      <c r="BU191" s="41">
        <f t="shared" si="109"/>
        <v>6.1728395061728392E-3</v>
      </c>
      <c r="BV191" s="41">
        <f t="shared" si="110"/>
        <v>0</v>
      </c>
      <c r="BW191" s="41">
        <f t="shared" si="111"/>
        <v>1</v>
      </c>
      <c r="BX191" s="41" t="str">
        <f t="shared" si="112"/>
        <v>2010Nurse practitionersAlberta</v>
      </c>
      <c r="BY191" s="51">
        <f>VLOOKUP(BX191,'%workplace'!$A$1:$F$381,6,FALSE)</f>
        <v>263</v>
      </c>
      <c r="BZ191" s="32">
        <f t="shared" si="113"/>
        <v>0.61596958174904948</v>
      </c>
    </row>
    <row r="192" spans="1:78" s="8" customFormat="1" hidden="1" x14ac:dyDescent="0.2">
      <c r="A192" s="8" t="str">
        <f t="shared" si="76"/>
        <v>2010Nurse practitionersAlbertaOther places of work</v>
      </c>
      <c r="B192" s="8" t="s">
        <v>5</v>
      </c>
      <c r="C192" s="8" t="s">
        <v>22</v>
      </c>
      <c r="D192" s="8" t="s">
        <v>13</v>
      </c>
      <c r="E192" s="8">
        <v>2010</v>
      </c>
      <c r="F192" s="8">
        <v>32</v>
      </c>
      <c r="G192" s="8">
        <v>7</v>
      </c>
      <c r="H192" s="8">
        <v>0</v>
      </c>
      <c r="I192" s="8">
        <v>0</v>
      </c>
      <c r="J192" s="8">
        <v>3</v>
      </c>
      <c r="K192" s="8">
        <v>8</v>
      </c>
      <c r="L192" s="8">
        <v>6</v>
      </c>
      <c r="M192" s="8">
        <v>7</v>
      </c>
      <c r="N192" s="8">
        <v>6</v>
      </c>
      <c r="O192" s="8">
        <v>7</v>
      </c>
      <c r="P192" s="8">
        <v>1</v>
      </c>
      <c r="Q192" s="8">
        <v>0</v>
      </c>
      <c r="R192" s="8">
        <v>1</v>
      </c>
      <c r="S192" s="8">
        <v>0</v>
      </c>
      <c r="T192" s="8">
        <v>0</v>
      </c>
      <c r="U192" s="8">
        <v>36</v>
      </c>
      <c r="V192" s="8">
        <v>3</v>
      </c>
      <c r="W192" s="8">
        <v>0</v>
      </c>
      <c r="X192" s="8">
        <v>24</v>
      </c>
      <c r="Y192" s="8">
        <v>11</v>
      </c>
      <c r="Z192" s="8">
        <v>4</v>
      </c>
      <c r="AA192" s="8">
        <v>0</v>
      </c>
      <c r="AB192" s="8">
        <v>0</v>
      </c>
      <c r="AC192" s="8">
        <v>1</v>
      </c>
      <c r="AD192" s="8">
        <v>36</v>
      </c>
      <c r="AE192" s="8">
        <v>2</v>
      </c>
      <c r="AF192" s="8">
        <v>4</v>
      </c>
      <c r="AG192" s="8">
        <v>24</v>
      </c>
      <c r="AH192" s="8">
        <v>9</v>
      </c>
      <c r="AI192" s="8">
        <v>1</v>
      </c>
      <c r="AJ192" s="8">
        <v>3</v>
      </c>
      <c r="AK192" s="8">
        <v>36</v>
      </c>
      <c r="AL192" s="8">
        <v>1</v>
      </c>
      <c r="AM192" s="8">
        <v>0</v>
      </c>
      <c r="AN192" s="8">
        <v>39</v>
      </c>
      <c r="AO192" s="41">
        <f t="shared" si="77"/>
        <v>0.82051282051282048</v>
      </c>
      <c r="AP192" s="41">
        <f t="shared" si="78"/>
        <v>0.17948717948717949</v>
      </c>
      <c r="AQ192" s="41">
        <f t="shared" si="79"/>
        <v>0</v>
      </c>
      <c r="AR192" s="41">
        <f t="shared" si="80"/>
        <v>0</v>
      </c>
      <c r="AS192" s="41">
        <f t="shared" si="81"/>
        <v>7.6923076923076927E-2</v>
      </c>
      <c r="AT192" s="41">
        <f t="shared" si="82"/>
        <v>0.20512820512820512</v>
      </c>
      <c r="AU192" s="41">
        <f t="shared" si="83"/>
        <v>0.15384615384615385</v>
      </c>
      <c r="AV192" s="41">
        <f t="shared" si="84"/>
        <v>0.17948717948717949</v>
      </c>
      <c r="AW192" s="41">
        <f t="shared" si="85"/>
        <v>0.15384615384615385</v>
      </c>
      <c r="AX192" s="41">
        <f t="shared" si="86"/>
        <v>0.17948717948717949</v>
      </c>
      <c r="AY192" s="41">
        <f t="shared" si="87"/>
        <v>2.564102564102564E-2</v>
      </c>
      <c r="AZ192" s="41">
        <f t="shared" si="88"/>
        <v>0</v>
      </c>
      <c r="BA192" s="41">
        <f t="shared" si="89"/>
        <v>2.564102564102564E-2</v>
      </c>
      <c r="BB192" s="41">
        <f t="shared" si="90"/>
        <v>0</v>
      </c>
      <c r="BC192" s="41">
        <f t="shared" si="91"/>
        <v>0</v>
      </c>
      <c r="BD192" s="41">
        <f t="shared" si="92"/>
        <v>0.92307692307692313</v>
      </c>
      <c r="BE192" s="41">
        <f t="shared" si="93"/>
        <v>7.6923076923076927E-2</v>
      </c>
      <c r="BF192" s="41">
        <f t="shared" si="94"/>
        <v>0</v>
      </c>
      <c r="BG192" s="41">
        <f t="shared" si="95"/>
        <v>0.61538461538461542</v>
      </c>
      <c r="BH192" s="41">
        <f t="shared" si="96"/>
        <v>0.28205128205128205</v>
      </c>
      <c r="BI192" s="41">
        <f t="shared" si="97"/>
        <v>0.10256410256410256</v>
      </c>
      <c r="BJ192" s="41">
        <f t="shared" si="98"/>
        <v>0</v>
      </c>
      <c r="BK192" s="41">
        <f t="shared" si="99"/>
        <v>0</v>
      </c>
      <c r="BL192" s="41">
        <f t="shared" si="100"/>
        <v>2.564102564102564E-2</v>
      </c>
      <c r="BM192" s="41">
        <f t="shared" si="101"/>
        <v>0.92307692307692313</v>
      </c>
      <c r="BN192" s="41">
        <f t="shared" si="102"/>
        <v>5.128205128205128E-2</v>
      </c>
      <c r="BO192" s="41">
        <f t="shared" si="103"/>
        <v>0.10256410256410256</v>
      </c>
      <c r="BP192" s="41">
        <f t="shared" si="104"/>
        <v>0.61538461538461542</v>
      </c>
      <c r="BQ192" s="41">
        <f t="shared" si="105"/>
        <v>0.23076923076923078</v>
      </c>
      <c r="BR192" s="41">
        <f t="shared" si="106"/>
        <v>2.564102564102564E-2</v>
      </c>
      <c r="BS192" s="41">
        <f t="shared" si="107"/>
        <v>7.6923076923076927E-2</v>
      </c>
      <c r="BT192" s="41">
        <f t="shared" si="108"/>
        <v>0.92307692307692313</v>
      </c>
      <c r="BU192" s="41">
        <f t="shared" si="109"/>
        <v>2.564102564102564E-2</v>
      </c>
      <c r="BV192" s="41">
        <f t="shared" si="110"/>
        <v>0</v>
      </c>
      <c r="BW192" s="41">
        <f t="shared" si="111"/>
        <v>1</v>
      </c>
      <c r="BX192" s="41" t="str">
        <f t="shared" si="112"/>
        <v>2010Nurse practitionersAlberta</v>
      </c>
      <c r="BY192" s="51">
        <f>VLOOKUP(BX192,'%workplace'!$A$1:$F$381,6,FALSE)</f>
        <v>263</v>
      </c>
      <c r="BZ192" s="32">
        <f t="shared" si="113"/>
        <v>0.14828897338403041</v>
      </c>
    </row>
    <row r="193" spans="1:78" s="8" customFormat="1" hidden="1" x14ac:dyDescent="0.2">
      <c r="A193" s="8" t="str">
        <f t="shared" si="76"/>
        <v>2010Nurse practitionersAlbertaUnknown places of work</v>
      </c>
      <c r="B193" s="8" t="s">
        <v>5</v>
      </c>
      <c r="C193" s="8" t="s">
        <v>22</v>
      </c>
      <c r="D193" s="8" t="s">
        <v>49</v>
      </c>
      <c r="E193" s="8">
        <v>2010</v>
      </c>
      <c r="F193" s="8">
        <v>1</v>
      </c>
      <c r="G193" s="8">
        <v>0</v>
      </c>
      <c r="H193" s="8">
        <v>0</v>
      </c>
      <c r="I193" s="8">
        <v>0</v>
      </c>
      <c r="J193" s="8">
        <v>0</v>
      </c>
      <c r="K193" s="8">
        <v>0</v>
      </c>
      <c r="L193" s="8">
        <v>0</v>
      </c>
      <c r="M193" s="8">
        <v>1</v>
      </c>
      <c r="N193" s="8">
        <v>0</v>
      </c>
      <c r="O193" s="8">
        <v>0</v>
      </c>
      <c r="P193" s="8">
        <v>0</v>
      </c>
      <c r="Q193" s="8">
        <v>0</v>
      </c>
      <c r="R193" s="8">
        <v>0</v>
      </c>
      <c r="S193" s="8">
        <v>0</v>
      </c>
      <c r="T193" s="8">
        <v>0</v>
      </c>
      <c r="U193" s="8">
        <v>1</v>
      </c>
      <c r="V193" s="8">
        <v>0</v>
      </c>
      <c r="W193" s="8">
        <v>0</v>
      </c>
      <c r="X193" s="8">
        <v>0</v>
      </c>
      <c r="Y193" s="8">
        <v>1</v>
      </c>
      <c r="Z193" s="8">
        <v>0</v>
      </c>
      <c r="AA193" s="8">
        <v>0</v>
      </c>
      <c r="AB193" s="8">
        <v>0</v>
      </c>
      <c r="AC193" s="8">
        <v>0</v>
      </c>
      <c r="AD193" s="8">
        <v>1</v>
      </c>
      <c r="AE193" s="8">
        <v>0</v>
      </c>
      <c r="AF193" s="8">
        <v>0</v>
      </c>
      <c r="AG193" s="8">
        <v>0</v>
      </c>
      <c r="AH193" s="8">
        <v>0</v>
      </c>
      <c r="AI193" s="8">
        <v>0</v>
      </c>
      <c r="AJ193" s="8">
        <v>0</v>
      </c>
      <c r="AK193" s="8">
        <v>1</v>
      </c>
      <c r="AL193" s="8">
        <v>1</v>
      </c>
      <c r="AM193" s="8">
        <v>0</v>
      </c>
      <c r="AN193" s="8">
        <v>1</v>
      </c>
      <c r="AO193" s="41">
        <f t="shared" si="77"/>
        <v>1</v>
      </c>
      <c r="AP193" s="41">
        <f t="shared" si="78"/>
        <v>0</v>
      </c>
      <c r="AQ193" s="41">
        <f t="shared" si="79"/>
        <v>0</v>
      </c>
      <c r="AR193" s="41">
        <f t="shared" si="80"/>
        <v>0</v>
      </c>
      <c r="AS193" s="41">
        <f t="shared" si="81"/>
        <v>0</v>
      </c>
      <c r="AT193" s="41">
        <f t="shared" si="82"/>
        <v>0</v>
      </c>
      <c r="AU193" s="41">
        <f t="shared" si="83"/>
        <v>0</v>
      </c>
      <c r="AV193" s="41">
        <f t="shared" si="84"/>
        <v>1</v>
      </c>
      <c r="AW193" s="41">
        <f t="shared" si="85"/>
        <v>0</v>
      </c>
      <c r="AX193" s="41">
        <f t="shared" si="86"/>
        <v>0</v>
      </c>
      <c r="AY193" s="41">
        <f t="shared" si="87"/>
        <v>0</v>
      </c>
      <c r="AZ193" s="41">
        <f t="shared" si="88"/>
        <v>0</v>
      </c>
      <c r="BA193" s="41">
        <f t="shared" si="89"/>
        <v>0</v>
      </c>
      <c r="BB193" s="41">
        <f t="shared" si="90"/>
        <v>0</v>
      </c>
      <c r="BC193" s="41">
        <f t="shared" si="91"/>
        <v>0</v>
      </c>
      <c r="BD193" s="41">
        <f t="shared" si="92"/>
        <v>1</v>
      </c>
      <c r="BE193" s="41">
        <f t="shared" si="93"/>
        <v>0</v>
      </c>
      <c r="BF193" s="41">
        <f t="shared" si="94"/>
        <v>0</v>
      </c>
      <c r="BG193" s="41">
        <f t="shared" si="95"/>
        <v>0</v>
      </c>
      <c r="BH193" s="41">
        <f t="shared" si="96"/>
        <v>1</v>
      </c>
      <c r="BI193" s="41">
        <f t="shared" si="97"/>
        <v>0</v>
      </c>
      <c r="BJ193" s="41">
        <f t="shared" si="98"/>
        <v>0</v>
      </c>
      <c r="BK193" s="41">
        <f t="shared" si="99"/>
        <v>0</v>
      </c>
      <c r="BL193" s="41">
        <f t="shared" si="100"/>
        <v>0</v>
      </c>
      <c r="BM193" s="41">
        <f t="shared" si="101"/>
        <v>1</v>
      </c>
      <c r="BN193" s="41">
        <f t="shared" si="102"/>
        <v>0</v>
      </c>
      <c r="BO193" s="41">
        <f t="shared" si="103"/>
        <v>0</v>
      </c>
      <c r="BP193" s="41">
        <f t="shared" si="104"/>
        <v>0</v>
      </c>
      <c r="BQ193" s="41">
        <f t="shared" si="105"/>
        <v>0</v>
      </c>
      <c r="BR193" s="41">
        <f t="shared" si="106"/>
        <v>0</v>
      </c>
      <c r="BS193" s="41">
        <f t="shared" si="107"/>
        <v>0</v>
      </c>
      <c r="BT193" s="41">
        <f t="shared" si="108"/>
        <v>1</v>
      </c>
      <c r="BU193" s="41">
        <f t="shared" si="109"/>
        <v>1</v>
      </c>
      <c r="BV193" s="41">
        <f t="shared" si="110"/>
        <v>0</v>
      </c>
      <c r="BW193" s="41">
        <f t="shared" si="111"/>
        <v>1</v>
      </c>
      <c r="BX193" s="41" t="str">
        <f t="shared" si="112"/>
        <v>2010Nurse practitionersAlberta</v>
      </c>
      <c r="BY193" s="51">
        <f>VLOOKUP(BX193,'%workplace'!$A$1:$F$381,6,FALSE)</f>
        <v>263</v>
      </c>
      <c r="BZ193" s="32">
        <f t="shared" si="113"/>
        <v>3.8022813688212928E-3</v>
      </c>
    </row>
    <row r="194" spans="1:78" s="8" customFormat="1" hidden="1" x14ac:dyDescent="0.2">
      <c r="A194" s="8" t="str">
        <f t="shared" ref="A194:A257" si="114">CONCATENATE(E194,B194,C194,D194)</f>
        <v>2010Nurse practitionersBritish ColumbiaAll places of work</v>
      </c>
      <c r="B194" s="8" t="s">
        <v>5</v>
      </c>
      <c r="C194" s="8" t="s">
        <v>23</v>
      </c>
      <c r="D194" s="8" t="s">
        <v>9</v>
      </c>
      <c r="E194" s="8">
        <v>2010</v>
      </c>
      <c r="F194" s="8">
        <v>122</v>
      </c>
      <c r="G194" s="8">
        <v>7</v>
      </c>
      <c r="H194" s="8">
        <v>0</v>
      </c>
      <c r="I194" s="8">
        <v>0</v>
      </c>
      <c r="J194" s="8">
        <v>17</v>
      </c>
      <c r="K194" s="8">
        <v>24</v>
      </c>
      <c r="L194" s="8">
        <v>21</v>
      </c>
      <c r="M194" s="8">
        <v>30</v>
      </c>
      <c r="N194" s="8">
        <v>23</v>
      </c>
      <c r="O194" s="8">
        <v>10</v>
      </c>
      <c r="P194" s="8">
        <v>3</v>
      </c>
      <c r="Q194" s="8">
        <v>1</v>
      </c>
      <c r="R194" s="8">
        <v>0</v>
      </c>
      <c r="S194" s="8">
        <v>0</v>
      </c>
      <c r="T194" s="8">
        <v>0</v>
      </c>
      <c r="U194" s="8">
        <v>118</v>
      </c>
      <c r="V194" s="8">
        <v>3</v>
      </c>
      <c r="W194" s="8">
        <v>8</v>
      </c>
      <c r="X194" s="8">
        <v>75</v>
      </c>
      <c r="Y194" s="8">
        <v>21</v>
      </c>
      <c r="Z194" s="8">
        <v>29</v>
      </c>
      <c r="AA194" s="8">
        <v>4</v>
      </c>
      <c r="AB194" s="8">
        <v>1</v>
      </c>
      <c r="AC194" s="8">
        <v>12</v>
      </c>
      <c r="AD194" s="8">
        <v>109</v>
      </c>
      <c r="AE194" s="8">
        <v>7</v>
      </c>
      <c r="AF194" s="8">
        <v>2</v>
      </c>
      <c r="AG194" s="8">
        <v>105</v>
      </c>
      <c r="AH194" s="8">
        <v>7</v>
      </c>
      <c r="AI194" s="8">
        <v>3</v>
      </c>
      <c r="AJ194" s="8">
        <v>15</v>
      </c>
      <c r="AK194" s="8">
        <v>114</v>
      </c>
      <c r="AL194" s="8">
        <v>12</v>
      </c>
      <c r="AM194" s="8">
        <v>0</v>
      </c>
      <c r="AN194" s="8">
        <v>129</v>
      </c>
      <c r="AO194" s="41">
        <f t="shared" ref="AO194:AO257" si="115">F194/$AN194</f>
        <v>0.94573643410852715</v>
      </c>
      <c r="AP194" s="41">
        <f t="shared" ref="AP194:AP257" si="116">G194/$AN194</f>
        <v>5.4263565891472867E-2</v>
      </c>
      <c r="AQ194" s="41">
        <f t="shared" ref="AQ194:AQ257" si="117">H194/$AN194</f>
        <v>0</v>
      </c>
      <c r="AR194" s="41">
        <f t="shared" ref="AR194:AR257" si="118">I194/$AN194</f>
        <v>0</v>
      </c>
      <c r="AS194" s="41">
        <f t="shared" ref="AS194:AS257" si="119">J194/$AN194</f>
        <v>0.13178294573643412</v>
      </c>
      <c r="AT194" s="41">
        <f t="shared" ref="AT194:AT257" si="120">K194/$AN194</f>
        <v>0.18604651162790697</v>
      </c>
      <c r="AU194" s="41">
        <f t="shared" ref="AU194:AU257" si="121">L194/$AN194</f>
        <v>0.16279069767441862</v>
      </c>
      <c r="AV194" s="41">
        <f t="shared" ref="AV194:AV257" si="122">M194/$AN194</f>
        <v>0.23255813953488372</v>
      </c>
      <c r="AW194" s="41">
        <f t="shared" ref="AW194:AW257" si="123">N194/$AN194</f>
        <v>0.17829457364341086</v>
      </c>
      <c r="AX194" s="41">
        <f t="shared" ref="AX194:AX257" si="124">O194/$AN194</f>
        <v>7.7519379844961239E-2</v>
      </c>
      <c r="AY194" s="41">
        <f t="shared" ref="AY194:AY257" si="125">P194/$AN194</f>
        <v>2.3255813953488372E-2</v>
      </c>
      <c r="AZ194" s="41">
        <f t="shared" ref="AZ194:AZ257" si="126">Q194/$AN194</f>
        <v>7.7519379844961239E-3</v>
      </c>
      <c r="BA194" s="41">
        <f t="shared" ref="BA194:BA257" si="127">R194/$AN194</f>
        <v>0</v>
      </c>
      <c r="BB194" s="41">
        <f t="shared" ref="BB194:BB257" si="128">S194/$AN194</f>
        <v>0</v>
      </c>
      <c r="BC194" s="41">
        <f t="shared" ref="BC194:BC257" si="129">T194/$AN194</f>
        <v>0</v>
      </c>
      <c r="BD194" s="41">
        <f t="shared" ref="BD194:BD257" si="130">U194/$AN194</f>
        <v>0.9147286821705426</v>
      </c>
      <c r="BE194" s="41">
        <f t="shared" ref="BE194:BE257" si="131">V194/$AN194</f>
        <v>2.3255813953488372E-2</v>
      </c>
      <c r="BF194" s="41">
        <f t="shared" ref="BF194:BF257" si="132">W194/$AN194</f>
        <v>6.2015503875968991E-2</v>
      </c>
      <c r="BG194" s="41">
        <f t="shared" ref="BG194:BG257" si="133">X194/$AN194</f>
        <v>0.58139534883720934</v>
      </c>
      <c r="BH194" s="41">
        <f t="shared" ref="BH194:BH257" si="134">Y194/$AN194</f>
        <v>0.16279069767441862</v>
      </c>
      <c r="BI194" s="41">
        <f t="shared" ref="BI194:BI257" si="135">Z194/$AN194</f>
        <v>0.22480620155038761</v>
      </c>
      <c r="BJ194" s="41">
        <f t="shared" ref="BJ194:BJ257" si="136">AA194/$AN194</f>
        <v>3.1007751937984496E-2</v>
      </c>
      <c r="BK194" s="41">
        <f t="shared" ref="BK194:BK257" si="137">AB194/$AN194</f>
        <v>7.7519379844961239E-3</v>
      </c>
      <c r="BL194" s="41">
        <f t="shared" ref="BL194:BL257" si="138">AC194/$AN194</f>
        <v>9.3023255813953487E-2</v>
      </c>
      <c r="BM194" s="41">
        <f t="shared" ref="BM194:BM257" si="139">AD194/$AN194</f>
        <v>0.84496124031007747</v>
      </c>
      <c r="BN194" s="41">
        <f t="shared" ref="BN194:BN257" si="140">AE194/$AN194</f>
        <v>5.4263565891472867E-2</v>
      </c>
      <c r="BO194" s="41">
        <f t="shared" ref="BO194:BO257" si="141">AF194/$AN194</f>
        <v>1.5503875968992248E-2</v>
      </c>
      <c r="BP194" s="41">
        <f t="shared" ref="BP194:BP257" si="142">AG194/$AN194</f>
        <v>0.81395348837209303</v>
      </c>
      <c r="BQ194" s="41">
        <f t="shared" ref="BQ194:BQ257" si="143">AH194/$AN194</f>
        <v>5.4263565891472867E-2</v>
      </c>
      <c r="BR194" s="41">
        <f t="shared" ref="BR194:BR257" si="144">AI194/$AN194</f>
        <v>2.3255813953488372E-2</v>
      </c>
      <c r="BS194" s="41">
        <f t="shared" ref="BS194:BS257" si="145">AJ194/$AN194</f>
        <v>0.11627906976744186</v>
      </c>
      <c r="BT194" s="41">
        <f t="shared" ref="BT194:BT257" si="146">AK194/$AN194</f>
        <v>0.88372093023255816</v>
      </c>
      <c r="BU194" s="41">
        <f t="shared" ref="BU194:BU257" si="147">AL194/$AN194</f>
        <v>9.3023255813953487E-2</v>
      </c>
      <c r="BV194" s="41">
        <f t="shared" ref="BV194:BV257" si="148">AM194/$AN194</f>
        <v>0</v>
      </c>
      <c r="BW194" s="41">
        <f t="shared" ref="BW194:BW257" si="149">AN194/$AN194</f>
        <v>1</v>
      </c>
      <c r="BX194" s="41" t="str">
        <f t="shared" ref="BX194:BX257" si="150">CONCATENATE(E194,B194,C194)</f>
        <v>2010Nurse practitionersBritish Columbia</v>
      </c>
      <c r="BY194" s="51">
        <f>VLOOKUP(BX194,'%workplace'!$A$1:$F$381,6,FALSE)</f>
        <v>129</v>
      </c>
      <c r="BZ194" s="32">
        <f t="shared" ref="BZ194:BZ257" si="151">IF(AN194="†","†",AN194/BY194)</f>
        <v>1</v>
      </c>
    </row>
    <row r="195" spans="1:78" s="8" customFormat="1" hidden="1" x14ac:dyDescent="0.2">
      <c r="A195" s="8" t="str">
        <f t="shared" si="114"/>
        <v>2010Nurse practitionersBritish ColumbiaCommunity health</v>
      </c>
      <c r="B195" s="8" t="s">
        <v>5</v>
      </c>
      <c r="C195" s="8" t="s">
        <v>23</v>
      </c>
      <c r="D195" s="8" t="s">
        <v>11</v>
      </c>
      <c r="E195" s="8">
        <v>2010</v>
      </c>
      <c r="F195" s="8">
        <v>28</v>
      </c>
      <c r="G195" s="8">
        <v>3</v>
      </c>
      <c r="H195" s="8">
        <v>0</v>
      </c>
      <c r="I195" s="8">
        <v>0</v>
      </c>
      <c r="J195" s="8">
        <v>4</v>
      </c>
      <c r="K195" s="8">
        <v>4</v>
      </c>
      <c r="L195" s="8">
        <v>5</v>
      </c>
      <c r="M195" s="8">
        <v>10</v>
      </c>
      <c r="N195" s="8">
        <v>7</v>
      </c>
      <c r="O195" s="8">
        <v>1</v>
      </c>
      <c r="P195" s="8">
        <v>0</v>
      </c>
      <c r="Q195" s="8">
        <v>0</v>
      </c>
      <c r="R195" s="8">
        <v>0</v>
      </c>
      <c r="S195" s="8">
        <v>0</v>
      </c>
      <c r="T195" s="8">
        <v>0</v>
      </c>
      <c r="U195" s="8">
        <v>30</v>
      </c>
      <c r="V195" s="8">
        <v>0</v>
      </c>
      <c r="W195" s="8">
        <v>1</v>
      </c>
      <c r="X195" s="8">
        <v>19</v>
      </c>
      <c r="Y195" s="8">
        <v>5</v>
      </c>
      <c r="Z195" s="8">
        <v>7</v>
      </c>
      <c r="AA195" s="8">
        <v>0</v>
      </c>
      <c r="AB195" s="8">
        <v>0</v>
      </c>
      <c r="AC195" s="8">
        <v>0</v>
      </c>
      <c r="AD195" s="8">
        <v>30</v>
      </c>
      <c r="AE195" s="8">
        <v>1</v>
      </c>
      <c r="AF195" s="8">
        <v>0</v>
      </c>
      <c r="AG195" s="8">
        <v>30</v>
      </c>
      <c r="AH195" s="8">
        <v>0</v>
      </c>
      <c r="AI195" s="8">
        <v>1</v>
      </c>
      <c r="AJ195" s="8">
        <v>5</v>
      </c>
      <c r="AK195" s="8">
        <v>26</v>
      </c>
      <c r="AL195" s="8">
        <v>0</v>
      </c>
      <c r="AM195" s="8">
        <v>0</v>
      </c>
      <c r="AN195" s="8">
        <v>31</v>
      </c>
      <c r="AO195" s="41">
        <f t="shared" si="115"/>
        <v>0.90322580645161288</v>
      </c>
      <c r="AP195" s="41">
        <f t="shared" si="116"/>
        <v>9.6774193548387094E-2</v>
      </c>
      <c r="AQ195" s="41">
        <f t="shared" si="117"/>
        <v>0</v>
      </c>
      <c r="AR195" s="41">
        <f t="shared" si="118"/>
        <v>0</v>
      </c>
      <c r="AS195" s="41">
        <f t="shared" si="119"/>
        <v>0.12903225806451613</v>
      </c>
      <c r="AT195" s="41">
        <f t="shared" si="120"/>
        <v>0.12903225806451613</v>
      </c>
      <c r="AU195" s="41">
        <f t="shared" si="121"/>
        <v>0.16129032258064516</v>
      </c>
      <c r="AV195" s="41">
        <f t="shared" si="122"/>
        <v>0.32258064516129031</v>
      </c>
      <c r="AW195" s="41">
        <f t="shared" si="123"/>
        <v>0.22580645161290322</v>
      </c>
      <c r="AX195" s="41">
        <f t="shared" si="124"/>
        <v>3.2258064516129031E-2</v>
      </c>
      <c r="AY195" s="41">
        <f t="shared" si="125"/>
        <v>0</v>
      </c>
      <c r="AZ195" s="41">
        <f t="shared" si="126"/>
        <v>0</v>
      </c>
      <c r="BA195" s="41">
        <f t="shared" si="127"/>
        <v>0</v>
      </c>
      <c r="BB195" s="41">
        <f t="shared" si="128"/>
        <v>0</v>
      </c>
      <c r="BC195" s="41">
        <f t="shared" si="129"/>
        <v>0</v>
      </c>
      <c r="BD195" s="41">
        <f t="shared" si="130"/>
        <v>0.967741935483871</v>
      </c>
      <c r="BE195" s="41">
        <f t="shared" si="131"/>
        <v>0</v>
      </c>
      <c r="BF195" s="41">
        <f t="shared" si="132"/>
        <v>3.2258064516129031E-2</v>
      </c>
      <c r="BG195" s="41">
        <f t="shared" si="133"/>
        <v>0.61290322580645162</v>
      </c>
      <c r="BH195" s="41">
        <f t="shared" si="134"/>
        <v>0.16129032258064516</v>
      </c>
      <c r="BI195" s="41">
        <f t="shared" si="135"/>
        <v>0.22580645161290322</v>
      </c>
      <c r="BJ195" s="41">
        <f t="shared" si="136"/>
        <v>0</v>
      </c>
      <c r="BK195" s="41">
        <f t="shared" si="137"/>
        <v>0</v>
      </c>
      <c r="BL195" s="41">
        <f t="shared" si="138"/>
        <v>0</v>
      </c>
      <c r="BM195" s="41">
        <f t="shared" si="139"/>
        <v>0.967741935483871</v>
      </c>
      <c r="BN195" s="41">
        <f t="shared" si="140"/>
        <v>3.2258064516129031E-2</v>
      </c>
      <c r="BO195" s="41">
        <f t="shared" si="141"/>
        <v>0</v>
      </c>
      <c r="BP195" s="41">
        <f t="shared" si="142"/>
        <v>0.967741935483871</v>
      </c>
      <c r="BQ195" s="41">
        <f t="shared" si="143"/>
        <v>0</v>
      </c>
      <c r="BR195" s="41">
        <f t="shared" si="144"/>
        <v>3.2258064516129031E-2</v>
      </c>
      <c r="BS195" s="41">
        <f t="shared" si="145"/>
        <v>0.16129032258064516</v>
      </c>
      <c r="BT195" s="41">
        <f t="shared" si="146"/>
        <v>0.83870967741935487</v>
      </c>
      <c r="BU195" s="41">
        <f t="shared" si="147"/>
        <v>0</v>
      </c>
      <c r="BV195" s="41">
        <f t="shared" si="148"/>
        <v>0</v>
      </c>
      <c r="BW195" s="41">
        <f t="shared" si="149"/>
        <v>1</v>
      </c>
      <c r="BX195" s="41" t="str">
        <f t="shared" si="150"/>
        <v>2010Nurse practitionersBritish Columbia</v>
      </c>
      <c r="BY195" s="51">
        <f>VLOOKUP(BX195,'%workplace'!$A$1:$F$381,6,FALSE)</f>
        <v>129</v>
      </c>
      <c r="BZ195" s="32">
        <f t="shared" si="151"/>
        <v>0.24031007751937986</v>
      </c>
    </row>
    <row r="196" spans="1:78" s="8" customFormat="1" hidden="1" x14ac:dyDescent="0.2">
      <c r="A196" s="8" t="str">
        <f t="shared" si="114"/>
        <v>2010Nurse practitionersBritish ColumbiaNursing home/long-term care</v>
      </c>
      <c r="B196" s="8" t="s">
        <v>5</v>
      </c>
      <c r="C196" s="8" t="s">
        <v>23</v>
      </c>
      <c r="D196" s="8" t="s">
        <v>12</v>
      </c>
      <c r="E196" s="8">
        <v>2010</v>
      </c>
      <c r="F196" s="8">
        <v>0</v>
      </c>
      <c r="G196" s="8">
        <v>1</v>
      </c>
      <c r="H196" s="8">
        <v>0</v>
      </c>
      <c r="I196" s="8">
        <v>0</v>
      </c>
      <c r="J196" s="8">
        <v>0</v>
      </c>
      <c r="K196" s="8">
        <v>0</v>
      </c>
      <c r="L196" s="8">
        <v>0</v>
      </c>
      <c r="M196" s="8">
        <v>1</v>
      </c>
      <c r="N196" s="8">
        <v>0</v>
      </c>
      <c r="O196" s="8">
        <v>0</v>
      </c>
      <c r="P196" s="8">
        <v>0</v>
      </c>
      <c r="Q196" s="8">
        <v>0</v>
      </c>
      <c r="R196" s="8">
        <v>0</v>
      </c>
      <c r="S196" s="8">
        <v>0</v>
      </c>
      <c r="T196" s="8">
        <v>0</v>
      </c>
      <c r="U196" s="8">
        <v>0</v>
      </c>
      <c r="V196" s="8">
        <v>1</v>
      </c>
      <c r="W196" s="8">
        <v>0</v>
      </c>
      <c r="X196" s="8">
        <v>1</v>
      </c>
      <c r="Y196" s="8">
        <v>0</v>
      </c>
      <c r="Z196" s="8">
        <v>0</v>
      </c>
      <c r="AA196" s="8">
        <v>0</v>
      </c>
      <c r="AB196" s="8">
        <v>0</v>
      </c>
      <c r="AC196" s="8">
        <v>0</v>
      </c>
      <c r="AD196" s="8">
        <v>1</v>
      </c>
      <c r="AE196" s="8">
        <v>0</v>
      </c>
      <c r="AF196" s="8">
        <v>0</v>
      </c>
      <c r="AG196" s="8">
        <v>1</v>
      </c>
      <c r="AH196" s="8">
        <v>0</v>
      </c>
      <c r="AI196" s="8">
        <v>0</v>
      </c>
      <c r="AJ196" s="8">
        <v>0</v>
      </c>
      <c r="AK196" s="8">
        <v>1</v>
      </c>
      <c r="AL196" s="8">
        <v>0</v>
      </c>
      <c r="AM196" s="8">
        <v>0</v>
      </c>
      <c r="AN196" s="8">
        <v>1</v>
      </c>
      <c r="AO196" s="41">
        <f t="shared" si="115"/>
        <v>0</v>
      </c>
      <c r="AP196" s="41">
        <f t="shared" si="116"/>
        <v>1</v>
      </c>
      <c r="AQ196" s="41">
        <f t="shared" si="117"/>
        <v>0</v>
      </c>
      <c r="AR196" s="41">
        <f t="shared" si="118"/>
        <v>0</v>
      </c>
      <c r="AS196" s="41">
        <f t="shared" si="119"/>
        <v>0</v>
      </c>
      <c r="AT196" s="41">
        <f t="shared" si="120"/>
        <v>0</v>
      </c>
      <c r="AU196" s="41">
        <f t="shared" si="121"/>
        <v>0</v>
      </c>
      <c r="AV196" s="41">
        <f t="shared" si="122"/>
        <v>1</v>
      </c>
      <c r="AW196" s="41">
        <f t="shared" si="123"/>
        <v>0</v>
      </c>
      <c r="AX196" s="41">
        <f t="shared" si="124"/>
        <v>0</v>
      </c>
      <c r="AY196" s="41">
        <f t="shared" si="125"/>
        <v>0</v>
      </c>
      <c r="AZ196" s="41">
        <f t="shared" si="126"/>
        <v>0</v>
      </c>
      <c r="BA196" s="41">
        <f t="shared" si="127"/>
        <v>0</v>
      </c>
      <c r="BB196" s="41">
        <f t="shared" si="128"/>
        <v>0</v>
      </c>
      <c r="BC196" s="41">
        <f t="shared" si="129"/>
        <v>0</v>
      </c>
      <c r="BD196" s="41">
        <f t="shared" si="130"/>
        <v>0</v>
      </c>
      <c r="BE196" s="41">
        <f t="shared" si="131"/>
        <v>1</v>
      </c>
      <c r="BF196" s="41">
        <f t="shared" si="132"/>
        <v>0</v>
      </c>
      <c r="BG196" s="41">
        <f t="shared" si="133"/>
        <v>1</v>
      </c>
      <c r="BH196" s="41">
        <f t="shared" si="134"/>
        <v>0</v>
      </c>
      <c r="BI196" s="41">
        <f t="shared" si="135"/>
        <v>0</v>
      </c>
      <c r="BJ196" s="41">
        <f t="shared" si="136"/>
        <v>0</v>
      </c>
      <c r="BK196" s="41">
        <f t="shared" si="137"/>
        <v>0</v>
      </c>
      <c r="BL196" s="41">
        <f t="shared" si="138"/>
        <v>0</v>
      </c>
      <c r="BM196" s="41">
        <f t="shared" si="139"/>
        <v>1</v>
      </c>
      <c r="BN196" s="41">
        <f t="shared" si="140"/>
        <v>0</v>
      </c>
      <c r="BO196" s="41">
        <f t="shared" si="141"/>
        <v>0</v>
      </c>
      <c r="BP196" s="41">
        <f t="shared" si="142"/>
        <v>1</v>
      </c>
      <c r="BQ196" s="41">
        <f t="shared" si="143"/>
        <v>0</v>
      </c>
      <c r="BR196" s="41">
        <f t="shared" si="144"/>
        <v>0</v>
      </c>
      <c r="BS196" s="41">
        <f t="shared" si="145"/>
        <v>0</v>
      </c>
      <c r="BT196" s="41">
        <f t="shared" si="146"/>
        <v>1</v>
      </c>
      <c r="BU196" s="41">
        <f t="shared" si="147"/>
        <v>0</v>
      </c>
      <c r="BV196" s="41">
        <f t="shared" si="148"/>
        <v>0</v>
      </c>
      <c r="BW196" s="41">
        <f t="shared" si="149"/>
        <v>1</v>
      </c>
      <c r="BX196" s="41" t="str">
        <f t="shared" si="150"/>
        <v>2010Nurse practitionersBritish Columbia</v>
      </c>
      <c r="BY196" s="51">
        <f>VLOOKUP(BX196,'%workplace'!$A$1:$F$381,6,FALSE)</f>
        <v>129</v>
      </c>
      <c r="BZ196" s="32">
        <f t="shared" si="151"/>
        <v>7.7519379844961239E-3</v>
      </c>
    </row>
    <row r="197" spans="1:78" s="8" customFormat="1" hidden="1" x14ac:dyDescent="0.2">
      <c r="A197" s="8" t="str">
        <f t="shared" si="114"/>
        <v>2010Nurse practitionersBritish ColumbiaHospital</v>
      </c>
      <c r="B197" s="8" t="s">
        <v>5</v>
      </c>
      <c r="C197" s="8" t="s">
        <v>23</v>
      </c>
      <c r="D197" s="8" t="s">
        <v>10</v>
      </c>
      <c r="E197" s="8">
        <v>2010</v>
      </c>
      <c r="F197" s="8">
        <v>54</v>
      </c>
      <c r="G197" s="8">
        <v>1</v>
      </c>
      <c r="H197" s="8">
        <v>0</v>
      </c>
      <c r="I197" s="8">
        <v>0</v>
      </c>
      <c r="J197" s="8">
        <v>5</v>
      </c>
      <c r="K197" s="8">
        <v>15</v>
      </c>
      <c r="L197" s="8">
        <v>8</v>
      </c>
      <c r="M197" s="8">
        <v>8</v>
      </c>
      <c r="N197" s="8">
        <v>10</v>
      </c>
      <c r="O197" s="8">
        <v>5</v>
      </c>
      <c r="P197" s="8">
        <v>3</v>
      </c>
      <c r="Q197" s="8">
        <v>1</v>
      </c>
      <c r="R197" s="8">
        <v>0</v>
      </c>
      <c r="S197" s="8">
        <v>0</v>
      </c>
      <c r="T197" s="8">
        <v>0</v>
      </c>
      <c r="U197" s="8">
        <v>51</v>
      </c>
      <c r="V197" s="8">
        <v>2</v>
      </c>
      <c r="W197" s="8">
        <v>2</v>
      </c>
      <c r="X197" s="8">
        <v>34</v>
      </c>
      <c r="Y197" s="8">
        <v>7</v>
      </c>
      <c r="Z197" s="8">
        <v>13</v>
      </c>
      <c r="AA197" s="8">
        <v>1</v>
      </c>
      <c r="AB197" s="8">
        <v>1</v>
      </c>
      <c r="AC197" s="8">
        <v>2</v>
      </c>
      <c r="AD197" s="8">
        <v>48</v>
      </c>
      <c r="AE197" s="8">
        <v>4</v>
      </c>
      <c r="AF197" s="8">
        <v>2</v>
      </c>
      <c r="AG197" s="8">
        <v>49</v>
      </c>
      <c r="AH197" s="8">
        <v>0</v>
      </c>
      <c r="AI197" s="8">
        <v>2</v>
      </c>
      <c r="AJ197" s="8">
        <v>2</v>
      </c>
      <c r="AK197" s="8">
        <v>53</v>
      </c>
      <c r="AL197" s="8">
        <v>2</v>
      </c>
      <c r="AM197" s="8">
        <v>0</v>
      </c>
      <c r="AN197" s="8">
        <v>55</v>
      </c>
      <c r="AO197" s="41">
        <f t="shared" si="115"/>
        <v>0.98181818181818181</v>
      </c>
      <c r="AP197" s="41">
        <f t="shared" si="116"/>
        <v>1.8181818181818181E-2</v>
      </c>
      <c r="AQ197" s="41">
        <f t="shared" si="117"/>
        <v>0</v>
      </c>
      <c r="AR197" s="41">
        <f t="shared" si="118"/>
        <v>0</v>
      </c>
      <c r="AS197" s="41">
        <f t="shared" si="119"/>
        <v>9.0909090909090912E-2</v>
      </c>
      <c r="AT197" s="41">
        <f t="shared" si="120"/>
        <v>0.27272727272727271</v>
      </c>
      <c r="AU197" s="41">
        <f t="shared" si="121"/>
        <v>0.14545454545454545</v>
      </c>
      <c r="AV197" s="41">
        <f t="shared" si="122"/>
        <v>0.14545454545454545</v>
      </c>
      <c r="AW197" s="41">
        <f t="shared" si="123"/>
        <v>0.18181818181818182</v>
      </c>
      <c r="AX197" s="41">
        <f t="shared" si="124"/>
        <v>9.0909090909090912E-2</v>
      </c>
      <c r="AY197" s="41">
        <f t="shared" si="125"/>
        <v>5.4545454545454543E-2</v>
      </c>
      <c r="AZ197" s="41">
        <f t="shared" si="126"/>
        <v>1.8181818181818181E-2</v>
      </c>
      <c r="BA197" s="41">
        <f t="shared" si="127"/>
        <v>0</v>
      </c>
      <c r="BB197" s="41">
        <f t="shared" si="128"/>
        <v>0</v>
      </c>
      <c r="BC197" s="41">
        <f t="shared" si="129"/>
        <v>0</v>
      </c>
      <c r="BD197" s="41">
        <f t="shared" si="130"/>
        <v>0.92727272727272725</v>
      </c>
      <c r="BE197" s="41">
        <f t="shared" si="131"/>
        <v>3.6363636363636362E-2</v>
      </c>
      <c r="BF197" s="41">
        <f t="shared" si="132"/>
        <v>3.6363636363636362E-2</v>
      </c>
      <c r="BG197" s="41">
        <f t="shared" si="133"/>
        <v>0.61818181818181817</v>
      </c>
      <c r="BH197" s="41">
        <f t="shared" si="134"/>
        <v>0.12727272727272726</v>
      </c>
      <c r="BI197" s="41">
        <f t="shared" si="135"/>
        <v>0.23636363636363636</v>
      </c>
      <c r="BJ197" s="41">
        <f t="shared" si="136"/>
        <v>1.8181818181818181E-2</v>
      </c>
      <c r="BK197" s="41">
        <f t="shared" si="137"/>
        <v>1.8181818181818181E-2</v>
      </c>
      <c r="BL197" s="41">
        <f t="shared" si="138"/>
        <v>3.6363636363636362E-2</v>
      </c>
      <c r="BM197" s="41">
        <f t="shared" si="139"/>
        <v>0.87272727272727268</v>
      </c>
      <c r="BN197" s="41">
        <f t="shared" si="140"/>
        <v>7.2727272727272724E-2</v>
      </c>
      <c r="BO197" s="41">
        <f t="shared" si="141"/>
        <v>3.6363636363636362E-2</v>
      </c>
      <c r="BP197" s="41">
        <f t="shared" si="142"/>
        <v>0.89090909090909087</v>
      </c>
      <c r="BQ197" s="41">
        <f t="shared" si="143"/>
        <v>0</v>
      </c>
      <c r="BR197" s="41">
        <f t="shared" si="144"/>
        <v>3.6363636363636362E-2</v>
      </c>
      <c r="BS197" s="41">
        <f t="shared" si="145"/>
        <v>3.6363636363636362E-2</v>
      </c>
      <c r="BT197" s="41">
        <f t="shared" si="146"/>
        <v>0.96363636363636362</v>
      </c>
      <c r="BU197" s="41">
        <f t="shared" si="147"/>
        <v>3.6363636363636362E-2</v>
      </c>
      <c r="BV197" s="41">
        <f t="shared" si="148"/>
        <v>0</v>
      </c>
      <c r="BW197" s="41">
        <f t="shared" si="149"/>
        <v>1</v>
      </c>
      <c r="BX197" s="41" t="str">
        <f t="shared" si="150"/>
        <v>2010Nurse practitionersBritish Columbia</v>
      </c>
      <c r="BY197" s="51">
        <f>VLOOKUP(BX197,'%workplace'!$A$1:$F$381,6,FALSE)</f>
        <v>129</v>
      </c>
      <c r="BZ197" s="32">
        <f t="shared" si="151"/>
        <v>0.4263565891472868</v>
      </c>
    </row>
    <row r="198" spans="1:78" s="8" customFormat="1" hidden="1" x14ac:dyDescent="0.2">
      <c r="A198" s="8" t="str">
        <f t="shared" si="114"/>
        <v>2010Nurse practitionersBritish ColumbiaOther places of work</v>
      </c>
      <c r="B198" s="8" t="s">
        <v>5</v>
      </c>
      <c r="C198" s="8" t="s">
        <v>23</v>
      </c>
      <c r="D198" s="8" t="s">
        <v>13</v>
      </c>
      <c r="E198" s="8">
        <v>2010</v>
      </c>
      <c r="F198" s="8">
        <v>8</v>
      </c>
      <c r="G198" s="8">
        <v>0</v>
      </c>
      <c r="H198" s="8">
        <v>0</v>
      </c>
      <c r="I198" s="8">
        <v>0</v>
      </c>
      <c r="J198" s="8">
        <v>2</v>
      </c>
      <c r="K198" s="8">
        <v>2</v>
      </c>
      <c r="L198" s="8">
        <v>2</v>
      </c>
      <c r="M198" s="8">
        <v>1</v>
      </c>
      <c r="N198" s="8">
        <v>1</v>
      </c>
      <c r="O198" s="8">
        <v>0</v>
      </c>
      <c r="P198" s="8">
        <v>0</v>
      </c>
      <c r="Q198" s="8">
        <v>0</v>
      </c>
      <c r="R198" s="8">
        <v>0</v>
      </c>
      <c r="S198" s="8">
        <v>0</v>
      </c>
      <c r="T198" s="8">
        <v>0</v>
      </c>
      <c r="U198" s="8">
        <v>7</v>
      </c>
      <c r="V198" s="8">
        <v>0</v>
      </c>
      <c r="W198" s="8">
        <v>1</v>
      </c>
      <c r="X198" s="8">
        <v>0</v>
      </c>
      <c r="Y198" s="8">
        <v>5</v>
      </c>
      <c r="Z198" s="8">
        <v>3</v>
      </c>
      <c r="AA198" s="8">
        <v>0</v>
      </c>
      <c r="AB198" s="8">
        <v>0</v>
      </c>
      <c r="AC198" s="8">
        <v>0</v>
      </c>
      <c r="AD198" s="8">
        <v>8</v>
      </c>
      <c r="AE198" s="8">
        <v>0</v>
      </c>
      <c r="AF198" s="8">
        <v>0</v>
      </c>
      <c r="AG198" s="8">
        <v>2</v>
      </c>
      <c r="AH198" s="8">
        <v>6</v>
      </c>
      <c r="AI198" s="8">
        <v>0</v>
      </c>
      <c r="AJ198" s="8">
        <v>0</v>
      </c>
      <c r="AK198" s="8">
        <v>8</v>
      </c>
      <c r="AL198" s="8">
        <v>0</v>
      </c>
      <c r="AM198" s="8">
        <v>0</v>
      </c>
      <c r="AN198" s="8">
        <v>8</v>
      </c>
      <c r="AO198" s="41">
        <f t="shared" si="115"/>
        <v>1</v>
      </c>
      <c r="AP198" s="41">
        <f t="shared" si="116"/>
        <v>0</v>
      </c>
      <c r="AQ198" s="41">
        <f t="shared" si="117"/>
        <v>0</v>
      </c>
      <c r="AR198" s="41">
        <f t="shared" si="118"/>
        <v>0</v>
      </c>
      <c r="AS198" s="41">
        <f t="shared" si="119"/>
        <v>0.25</v>
      </c>
      <c r="AT198" s="41">
        <f t="shared" si="120"/>
        <v>0.25</v>
      </c>
      <c r="AU198" s="41">
        <f t="shared" si="121"/>
        <v>0.25</v>
      </c>
      <c r="AV198" s="41">
        <f t="shared" si="122"/>
        <v>0.125</v>
      </c>
      <c r="AW198" s="41">
        <f t="shared" si="123"/>
        <v>0.125</v>
      </c>
      <c r="AX198" s="41">
        <f t="shared" si="124"/>
        <v>0</v>
      </c>
      <c r="AY198" s="41">
        <f t="shared" si="125"/>
        <v>0</v>
      </c>
      <c r="AZ198" s="41">
        <f t="shared" si="126"/>
        <v>0</v>
      </c>
      <c r="BA198" s="41">
        <f t="shared" si="127"/>
        <v>0</v>
      </c>
      <c r="BB198" s="41">
        <f t="shared" si="128"/>
        <v>0</v>
      </c>
      <c r="BC198" s="41">
        <f t="shared" si="129"/>
        <v>0</v>
      </c>
      <c r="BD198" s="41">
        <f t="shared" si="130"/>
        <v>0.875</v>
      </c>
      <c r="BE198" s="41">
        <f t="shared" si="131"/>
        <v>0</v>
      </c>
      <c r="BF198" s="41">
        <f t="shared" si="132"/>
        <v>0.125</v>
      </c>
      <c r="BG198" s="41">
        <f t="shared" si="133"/>
        <v>0</v>
      </c>
      <c r="BH198" s="41">
        <f t="shared" si="134"/>
        <v>0.625</v>
      </c>
      <c r="BI198" s="41">
        <f t="shared" si="135"/>
        <v>0.375</v>
      </c>
      <c r="BJ198" s="41">
        <f t="shared" si="136"/>
        <v>0</v>
      </c>
      <c r="BK198" s="41">
        <f t="shared" si="137"/>
        <v>0</v>
      </c>
      <c r="BL198" s="41">
        <f t="shared" si="138"/>
        <v>0</v>
      </c>
      <c r="BM198" s="41">
        <f t="shared" si="139"/>
        <v>1</v>
      </c>
      <c r="BN198" s="41">
        <f t="shared" si="140"/>
        <v>0</v>
      </c>
      <c r="BO198" s="41">
        <f t="shared" si="141"/>
        <v>0</v>
      </c>
      <c r="BP198" s="41">
        <f t="shared" si="142"/>
        <v>0.25</v>
      </c>
      <c r="BQ198" s="41">
        <f t="shared" si="143"/>
        <v>0.75</v>
      </c>
      <c r="BR198" s="41">
        <f t="shared" si="144"/>
        <v>0</v>
      </c>
      <c r="BS198" s="41">
        <f t="shared" si="145"/>
        <v>0</v>
      </c>
      <c r="BT198" s="41">
        <f t="shared" si="146"/>
        <v>1</v>
      </c>
      <c r="BU198" s="41">
        <f t="shared" si="147"/>
        <v>0</v>
      </c>
      <c r="BV198" s="41">
        <f t="shared" si="148"/>
        <v>0</v>
      </c>
      <c r="BW198" s="41">
        <f t="shared" si="149"/>
        <v>1</v>
      </c>
      <c r="BX198" s="41" t="str">
        <f t="shared" si="150"/>
        <v>2010Nurse practitionersBritish Columbia</v>
      </c>
      <c r="BY198" s="51">
        <f>VLOOKUP(BX198,'%workplace'!$A$1:$F$381,6,FALSE)</f>
        <v>129</v>
      </c>
      <c r="BZ198" s="32">
        <f t="shared" si="151"/>
        <v>6.2015503875968991E-2</v>
      </c>
    </row>
    <row r="199" spans="1:78" s="8" customFormat="1" hidden="1" x14ac:dyDescent="0.2">
      <c r="A199" s="8" t="str">
        <f t="shared" si="114"/>
        <v>2010Nurse practitionersBritish ColumbiaUnknown places of work</v>
      </c>
      <c r="B199" s="8" t="s">
        <v>5</v>
      </c>
      <c r="C199" s="8" t="s">
        <v>23</v>
      </c>
      <c r="D199" s="8" t="s">
        <v>49</v>
      </c>
      <c r="E199" s="8">
        <v>2010</v>
      </c>
      <c r="F199" s="8">
        <v>32</v>
      </c>
      <c r="G199" s="8">
        <v>2</v>
      </c>
      <c r="H199" s="8">
        <v>0</v>
      </c>
      <c r="I199" s="8">
        <v>0</v>
      </c>
      <c r="J199" s="8">
        <v>6</v>
      </c>
      <c r="K199" s="8">
        <v>3</v>
      </c>
      <c r="L199" s="8">
        <v>6</v>
      </c>
      <c r="M199" s="8">
        <v>10</v>
      </c>
      <c r="N199" s="8">
        <v>5</v>
      </c>
      <c r="O199" s="8">
        <v>4</v>
      </c>
      <c r="P199" s="8">
        <v>0</v>
      </c>
      <c r="Q199" s="8">
        <v>0</v>
      </c>
      <c r="R199" s="8">
        <v>0</v>
      </c>
      <c r="S199" s="8">
        <v>0</v>
      </c>
      <c r="T199" s="8">
        <v>0</v>
      </c>
      <c r="U199" s="8">
        <v>30</v>
      </c>
      <c r="V199" s="8">
        <v>0</v>
      </c>
      <c r="W199" s="8">
        <v>4</v>
      </c>
      <c r="X199" s="8">
        <v>21</v>
      </c>
      <c r="Y199" s="8">
        <v>4</v>
      </c>
      <c r="Z199" s="8">
        <v>6</v>
      </c>
      <c r="AA199" s="8">
        <v>3</v>
      </c>
      <c r="AB199" s="8">
        <v>0</v>
      </c>
      <c r="AC199" s="8">
        <v>10</v>
      </c>
      <c r="AD199" s="8">
        <v>22</v>
      </c>
      <c r="AE199" s="8">
        <v>2</v>
      </c>
      <c r="AF199" s="8">
        <v>0</v>
      </c>
      <c r="AG199" s="8">
        <v>23</v>
      </c>
      <c r="AH199" s="8">
        <v>1</v>
      </c>
      <c r="AI199" s="8">
        <v>0</v>
      </c>
      <c r="AJ199" s="8">
        <v>8</v>
      </c>
      <c r="AK199" s="8">
        <v>26</v>
      </c>
      <c r="AL199" s="8">
        <v>10</v>
      </c>
      <c r="AM199" s="8">
        <v>0</v>
      </c>
      <c r="AN199" s="8">
        <v>34</v>
      </c>
      <c r="AO199" s="41">
        <f t="shared" si="115"/>
        <v>0.94117647058823528</v>
      </c>
      <c r="AP199" s="41">
        <f t="shared" si="116"/>
        <v>5.8823529411764705E-2</v>
      </c>
      <c r="AQ199" s="41">
        <f t="shared" si="117"/>
        <v>0</v>
      </c>
      <c r="AR199" s="41">
        <f t="shared" si="118"/>
        <v>0</v>
      </c>
      <c r="AS199" s="41">
        <f t="shared" si="119"/>
        <v>0.17647058823529413</v>
      </c>
      <c r="AT199" s="41">
        <f t="shared" si="120"/>
        <v>8.8235294117647065E-2</v>
      </c>
      <c r="AU199" s="41">
        <f t="shared" si="121"/>
        <v>0.17647058823529413</v>
      </c>
      <c r="AV199" s="41">
        <f t="shared" si="122"/>
        <v>0.29411764705882354</v>
      </c>
      <c r="AW199" s="41">
        <f t="shared" si="123"/>
        <v>0.14705882352941177</v>
      </c>
      <c r="AX199" s="41">
        <f t="shared" si="124"/>
        <v>0.11764705882352941</v>
      </c>
      <c r="AY199" s="41">
        <f t="shared" si="125"/>
        <v>0</v>
      </c>
      <c r="AZ199" s="41">
        <f t="shared" si="126"/>
        <v>0</v>
      </c>
      <c r="BA199" s="41">
        <f t="shared" si="127"/>
        <v>0</v>
      </c>
      <c r="BB199" s="41">
        <f t="shared" si="128"/>
        <v>0</v>
      </c>
      <c r="BC199" s="41">
        <f t="shared" si="129"/>
        <v>0</v>
      </c>
      <c r="BD199" s="41">
        <f t="shared" si="130"/>
        <v>0.88235294117647056</v>
      </c>
      <c r="BE199" s="41">
        <f t="shared" si="131"/>
        <v>0</v>
      </c>
      <c r="BF199" s="41">
        <f t="shared" si="132"/>
        <v>0.11764705882352941</v>
      </c>
      <c r="BG199" s="41">
        <f t="shared" si="133"/>
        <v>0.61764705882352944</v>
      </c>
      <c r="BH199" s="41">
        <f t="shared" si="134"/>
        <v>0.11764705882352941</v>
      </c>
      <c r="BI199" s="41">
        <f t="shared" si="135"/>
        <v>0.17647058823529413</v>
      </c>
      <c r="BJ199" s="41">
        <f t="shared" si="136"/>
        <v>8.8235294117647065E-2</v>
      </c>
      <c r="BK199" s="41">
        <f t="shared" si="137"/>
        <v>0</v>
      </c>
      <c r="BL199" s="41">
        <f t="shared" si="138"/>
        <v>0.29411764705882354</v>
      </c>
      <c r="BM199" s="41">
        <f t="shared" si="139"/>
        <v>0.6470588235294118</v>
      </c>
      <c r="BN199" s="41">
        <f t="shared" si="140"/>
        <v>5.8823529411764705E-2</v>
      </c>
      <c r="BO199" s="41">
        <f t="shared" si="141"/>
        <v>0</v>
      </c>
      <c r="BP199" s="41">
        <f t="shared" si="142"/>
        <v>0.67647058823529416</v>
      </c>
      <c r="BQ199" s="41">
        <f t="shared" si="143"/>
        <v>2.9411764705882353E-2</v>
      </c>
      <c r="BR199" s="41">
        <f t="shared" si="144"/>
        <v>0</v>
      </c>
      <c r="BS199" s="41">
        <f t="shared" si="145"/>
        <v>0.23529411764705882</v>
      </c>
      <c r="BT199" s="41">
        <f t="shared" si="146"/>
        <v>0.76470588235294112</v>
      </c>
      <c r="BU199" s="41">
        <f t="shared" si="147"/>
        <v>0.29411764705882354</v>
      </c>
      <c r="BV199" s="41">
        <f t="shared" si="148"/>
        <v>0</v>
      </c>
      <c r="BW199" s="41">
        <f t="shared" si="149"/>
        <v>1</v>
      </c>
      <c r="BX199" s="41" t="str">
        <f t="shared" si="150"/>
        <v>2010Nurse practitionersBritish Columbia</v>
      </c>
      <c r="BY199" s="51">
        <f>VLOOKUP(BX199,'%workplace'!$A$1:$F$381,6,FALSE)</f>
        <v>129</v>
      </c>
      <c r="BZ199" s="32">
        <f t="shared" si="151"/>
        <v>0.26356589147286824</v>
      </c>
    </row>
    <row r="200" spans="1:78" s="8" customFormat="1" hidden="1" x14ac:dyDescent="0.2">
      <c r="A200" s="8" t="str">
        <f t="shared" si="114"/>
        <v>2011Registered nursesNewfoundland and LabradorAll places of work</v>
      </c>
      <c r="B200" s="8" t="s">
        <v>7</v>
      </c>
      <c r="C200" s="8" t="s">
        <v>14</v>
      </c>
      <c r="D200" s="8" t="s">
        <v>9</v>
      </c>
      <c r="E200" s="8">
        <v>2011</v>
      </c>
      <c r="F200" s="8">
        <v>5609</v>
      </c>
      <c r="G200" s="8">
        <v>326</v>
      </c>
      <c r="H200" s="8">
        <v>0</v>
      </c>
      <c r="I200" s="8">
        <v>630</v>
      </c>
      <c r="J200" s="8">
        <v>677</v>
      </c>
      <c r="K200" s="8">
        <v>703</v>
      </c>
      <c r="L200" s="8">
        <v>943</v>
      </c>
      <c r="M200" s="8">
        <v>1033</v>
      </c>
      <c r="N200" s="8">
        <v>781</v>
      </c>
      <c r="O200" s="8">
        <v>607</v>
      </c>
      <c r="P200" s="8">
        <v>251</v>
      </c>
      <c r="Q200" s="8">
        <v>81</v>
      </c>
      <c r="R200" s="8">
        <v>9</v>
      </c>
      <c r="S200" s="8">
        <v>220</v>
      </c>
      <c r="T200" s="8">
        <v>0</v>
      </c>
      <c r="U200" s="8">
        <v>5830</v>
      </c>
      <c r="V200" s="8">
        <v>105</v>
      </c>
      <c r="W200" s="8">
        <v>0</v>
      </c>
      <c r="X200" s="8">
        <v>4434</v>
      </c>
      <c r="Y200" s="8">
        <v>818</v>
      </c>
      <c r="Z200" s="8">
        <v>683</v>
      </c>
      <c r="AA200" s="8">
        <v>0</v>
      </c>
      <c r="AB200" s="8">
        <v>672</v>
      </c>
      <c r="AC200" s="8">
        <v>0</v>
      </c>
      <c r="AD200" s="8">
        <v>663</v>
      </c>
      <c r="AE200" s="8">
        <v>4600</v>
      </c>
      <c r="AF200" s="8">
        <v>385</v>
      </c>
      <c r="AG200" s="8">
        <v>5213</v>
      </c>
      <c r="AH200" s="8">
        <v>276</v>
      </c>
      <c r="AI200" s="8">
        <v>59</v>
      </c>
      <c r="AJ200" s="8">
        <v>1776</v>
      </c>
      <c r="AK200" s="8">
        <v>4159</v>
      </c>
      <c r="AL200" s="8">
        <v>2</v>
      </c>
      <c r="AM200" s="8">
        <v>0</v>
      </c>
      <c r="AN200" s="8">
        <v>5935</v>
      </c>
      <c r="AO200" s="41">
        <f t="shared" si="115"/>
        <v>0.9450716090985678</v>
      </c>
      <c r="AP200" s="41">
        <f t="shared" si="116"/>
        <v>5.4928390901432179E-2</v>
      </c>
      <c r="AQ200" s="41">
        <f t="shared" si="117"/>
        <v>0</v>
      </c>
      <c r="AR200" s="41">
        <f t="shared" si="118"/>
        <v>0.10614995787700084</v>
      </c>
      <c r="AS200" s="41">
        <f t="shared" si="119"/>
        <v>0.11406908171861836</v>
      </c>
      <c r="AT200" s="41">
        <f t="shared" si="120"/>
        <v>0.11844987363100253</v>
      </c>
      <c r="AU200" s="41">
        <f t="shared" si="121"/>
        <v>0.15888795282224094</v>
      </c>
      <c r="AV200" s="41">
        <f t="shared" si="122"/>
        <v>0.17405223251895535</v>
      </c>
      <c r="AW200" s="41">
        <f t="shared" si="123"/>
        <v>0.131592249368155</v>
      </c>
      <c r="AX200" s="41">
        <f t="shared" si="124"/>
        <v>0.10227464195450717</v>
      </c>
      <c r="AY200" s="41">
        <f t="shared" si="125"/>
        <v>4.2291491154170177E-2</v>
      </c>
      <c r="AZ200" s="41">
        <f t="shared" si="126"/>
        <v>1.3647851727042965E-2</v>
      </c>
      <c r="BA200" s="41">
        <f t="shared" si="127"/>
        <v>1.5164279696714407E-3</v>
      </c>
      <c r="BB200" s="41">
        <f t="shared" si="128"/>
        <v>3.7068239258635213E-2</v>
      </c>
      <c r="BC200" s="41">
        <f t="shared" si="129"/>
        <v>0</v>
      </c>
      <c r="BD200" s="41">
        <f t="shared" si="130"/>
        <v>0.98230834035383319</v>
      </c>
      <c r="BE200" s="41">
        <f t="shared" si="131"/>
        <v>1.7691659646166806E-2</v>
      </c>
      <c r="BF200" s="41">
        <f t="shared" si="132"/>
        <v>0</v>
      </c>
      <c r="BG200" s="41">
        <f t="shared" si="133"/>
        <v>0.74709351305812977</v>
      </c>
      <c r="BH200" s="41">
        <f t="shared" si="134"/>
        <v>0.13782645324347093</v>
      </c>
      <c r="BI200" s="41">
        <f t="shared" si="135"/>
        <v>0.11508003369839932</v>
      </c>
      <c r="BJ200" s="41">
        <f t="shared" si="136"/>
        <v>0</v>
      </c>
      <c r="BK200" s="41">
        <f t="shared" si="137"/>
        <v>0.11322662173546756</v>
      </c>
      <c r="BL200" s="41">
        <f t="shared" si="138"/>
        <v>0</v>
      </c>
      <c r="BM200" s="41">
        <f t="shared" si="139"/>
        <v>0.11171019376579612</v>
      </c>
      <c r="BN200" s="41">
        <f t="shared" si="140"/>
        <v>0.77506318449873635</v>
      </c>
      <c r="BO200" s="41">
        <f t="shared" si="141"/>
        <v>6.486941870261162E-2</v>
      </c>
      <c r="BP200" s="41">
        <f t="shared" si="142"/>
        <v>0.87834877843302439</v>
      </c>
      <c r="BQ200" s="41">
        <f t="shared" si="143"/>
        <v>4.650379106992418E-2</v>
      </c>
      <c r="BR200" s="41">
        <f t="shared" si="144"/>
        <v>9.9410278011794438E-3</v>
      </c>
      <c r="BS200" s="41">
        <f t="shared" si="145"/>
        <v>0.29924178601516427</v>
      </c>
      <c r="BT200" s="41">
        <f t="shared" si="146"/>
        <v>0.70075821398483573</v>
      </c>
      <c r="BU200" s="41">
        <f t="shared" si="147"/>
        <v>3.3698399326032014E-4</v>
      </c>
      <c r="BV200" s="41">
        <f t="shared" si="148"/>
        <v>0</v>
      </c>
      <c r="BW200" s="41">
        <f t="shared" si="149"/>
        <v>1</v>
      </c>
      <c r="BX200" s="41" t="str">
        <f t="shared" si="150"/>
        <v>2011Registered nursesNewfoundland and Labrador</v>
      </c>
      <c r="BY200" s="51">
        <f>VLOOKUP(BX200,'%workplace'!$A$1:$F$381,6,FALSE)</f>
        <v>5935</v>
      </c>
      <c r="BZ200" s="32">
        <f t="shared" si="151"/>
        <v>1</v>
      </c>
    </row>
    <row r="201" spans="1:78" s="8" customFormat="1" hidden="1" x14ac:dyDescent="0.2">
      <c r="A201" s="8" t="str">
        <f t="shared" si="114"/>
        <v>2011Registered nursesNewfoundland and LabradorCommunity health</v>
      </c>
      <c r="B201" s="8" t="s">
        <v>7</v>
      </c>
      <c r="C201" s="8" t="s">
        <v>14</v>
      </c>
      <c r="D201" s="8" t="s">
        <v>11</v>
      </c>
      <c r="E201" s="8">
        <v>2011</v>
      </c>
      <c r="F201" s="8">
        <v>759</v>
      </c>
      <c r="G201" s="8">
        <v>29</v>
      </c>
      <c r="H201" s="8">
        <v>0</v>
      </c>
      <c r="I201" s="8">
        <v>58</v>
      </c>
      <c r="J201" s="8">
        <v>111</v>
      </c>
      <c r="K201" s="8">
        <v>123</v>
      </c>
      <c r="L201" s="8">
        <v>126</v>
      </c>
      <c r="M201" s="8">
        <v>127</v>
      </c>
      <c r="N201" s="8">
        <v>82</v>
      </c>
      <c r="O201" s="8">
        <v>92</v>
      </c>
      <c r="P201" s="8">
        <v>37</v>
      </c>
      <c r="Q201" s="8">
        <v>17</v>
      </c>
      <c r="R201" s="8">
        <v>2</v>
      </c>
      <c r="S201" s="8">
        <v>13</v>
      </c>
      <c r="T201" s="8">
        <v>0</v>
      </c>
      <c r="U201" s="8">
        <v>776</v>
      </c>
      <c r="V201" s="8">
        <v>12</v>
      </c>
      <c r="W201" s="8">
        <v>0</v>
      </c>
      <c r="X201" s="8">
        <v>562</v>
      </c>
      <c r="Y201" s="8">
        <v>102</v>
      </c>
      <c r="Z201" s="8">
        <v>124</v>
      </c>
      <c r="AA201" s="8">
        <v>0</v>
      </c>
      <c r="AB201" s="8">
        <v>114</v>
      </c>
      <c r="AC201" s="8">
        <v>0</v>
      </c>
      <c r="AD201" s="8">
        <v>89</v>
      </c>
      <c r="AE201" s="8">
        <v>585</v>
      </c>
      <c r="AF201" s="8">
        <v>34</v>
      </c>
      <c r="AG201" s="8">
        <v>732</v>
      </c>
      <c r="AH201" s="8">
        <v>9</v>
      </c>
      <c r="AI201" s="8">
        <v>13</v>
      </c>
      <c r="AJ201" s="8">
        <v>416</v>
      </c>
      <c r="AK201" s="8">
        <v>372</v>
      </c>
      <c r="AL201" s="8">
        <v>0</v>
      </c>
      <c r="AM201" s="8">
        <v>0</v>
      </c>
      <c r="AN201" s="8">
        <v>788</v>
      </c>
      <c r="AO201" s="41">
        <f t="shared" si="115"/>
        <v>0.96319796954314718</v>
      </c>
      <c r="AP201" s="41">
        <f t="shared" si="116"/>
        <v>3.6802030456852791E-2</v>
      </c>
      <c r="AQ201" s="41">
        <f t="shared" si="117"/>
        <v>0</v>
      </c>
      <c r="AR201" s="41">
        <f t="shared" si="118"/>
        <v>7.3604060913705582E-2</v>
      </c>
      <c r="AS201" s="41">
        <f t="shared" si="119"/>
        <v>0.14086294416243655</v>
      </c>
      <c r="AT201" s="41">
        <f t="shared" si="120"/>
        <v>0.15609137055837563</v>
      </c>
      <c r="AU201" s="41">
        <f t="shared" si="121"/>
        <v>0.15989847715736041</v>
      </c>
      <c r="AV201" s="41">
        <f t="shared" si="122"/>
        <v>0.16116751269035534</v>
      </c>
      <c r="AW201" s="41">
        <f t="shared" si="123"/>
        <v>0.10406091370558376</v>
      </c>
      <c r="AX201" s="41">
        <f t="shared" si="124"/>
        <v>0.116751269035533</v>
      </c>
      <c r="AY201" s="41">
        <f t="shared" si="125"/>
        <v>4.6954314720812185E-2</v>
      </c>
      <c r="AZ201" s="41">
        <f t="shared" si="126"/>
        <v>2.1573604060913704E-2</v>
      </c>
      <c r="BA201" s="41">
        <f t="shared" si="127"/>
        <v>2.5380710659898475E-3</v>
      </c>
      <c r="BB201" s="41">
        <f t="shared" si="128"/>
        <v>1.6497461928934011E-2</v>
      </c>
      <c r="BC201" s="41">
        <f t="shared" si="129"/>
        <v>0</v>
      </c>
      <c r="BD201" s="41">
        <f t="shared" si="130"/>
        <v>0.98477157360406087</v>
      </c>
      <c r="BE201" s="41">
        <f t="shared" si="131"/>
        <v>1.5228426395939087E-2</v>
      </c>
      <c r="BF201" s="41">
        <f t="shared" si="132"/>
        <v>0</v>
      </c>
      <c r="BG201" s="41">
        <f t="shared" si="133"/>
        <v>0.71319796954314718</v>
      </c>
      <c r="BH201" s="41">
        <f t="shared" si="134"/>
        <v>0.12944162436548223</v>
      </c>
      <c r="BI201" s="41">
        <f t="shared" si="135"/>
        <v>0.15736040609137056</v>
      </c>
      <c r="BJ201" s="41">
        <f t="shared" si="136"/>
        <v>0</v>
      </c>
      <c r="BK201" s="41">
        <f t="shared" si="137"/>
        <v>0.14467005076142131</v>
      </c>
      <c r="BL201" s="41">
        <f t="shared" si="138"/>
        <v>0</v>
      </c>
      <c r="BM201" s="41">
        <f t="shared" si="139"/>
        <v>0.11294416243654823</v>
      </c>
      <c r="BN201" s="41">
        <f t="shared" si="140"/>
        <v>0.74238578680203049</v>
      </c>
      <c r="BO201" s="41">
        <f t="shared" si="141"/>
        <v>4.3147208121827409E-2</v>
      </c>
      <c r="BP201" s="41">
        <f t="shared" si="142"/>
        <v>0.92893401015228427</v>
      </c>
      <c r="BQ201" s="41">
        <f t="shared" si="143"/>
        <v>1.1421319796954314E-2</v>
      </c>
      <c r="BR201" s="41">
        <f t="shared" si="144"/>
        <v>1.6497461928934011E-2</v>
      </c>
      <c r="BS201" s="41">
        <f t="shared" si="145"/>
        <v>0.52791878172588835</v>
      </c>
      <c r="BT201" s="41">
        <f t="shared" si="146"/>
        <v>0.4720812182741117</v>
      </c>
      <c r="BU201" s="41">
        <f t="shared" si="147"/>
        <v>0</v>
      </c>
      <c r="BV201" s="41">
        <f t="shared" si="148"/>
        <v>0</v>
      </c>
      <c r="BW201" s="41">
        <f t="shared" si="149"/>
        <v>1</v>
      </c>
      <c r="BX201" s="41" t="str">
        <f t="shared" si="150"/>
        <v>2011Registered nursesNewfoundland and Labrador</v>
      </c>
      <c r="BY201" s="51">
        <f>VLOOKUP(BX201,'%workplace'!$A$1:$F$381,6,FALSE)</f>
        <v>5935</v>
      </c>
      <c r="BZ201" s="32">
        <f t="shared" si="151"/>
        <v>0.13277169334456612</v>
      </c>
    </row>
    <row r="202" spans="1:78" s="8" customFormat="1" hidden="1" x14ac:dyDescent="0.2">
      <c r="A202" s="8" t="str">
        <f t="shared" si="114"/>
        <v>2011Registered nursesNewfoundland and LabradorNursing home/long-term care</v>
      </c>
      <c r="B202" s="8" t="s">
        <v>7</v>
      </c>
      <c r="C202" s="8" t="s">
        <v>14</v>
      </c>
      <c r="D202" s="8" t="s">
        <v>12</v>
      </c>
      <c r="E202" s="8">
        <v>2011</v>
      </c>
      <c r="F202" s="8">
        <v>452</v>
      </c>
      <c r="G202" s="8">
        <v>26</v>
      </c>
      <c r="H202" s="8">
        <v>0</v>
      </c>
      <c r="I202" s="8">
        <v>15</v>
      </c>
      <c r="J202" s="8">
        <v>31</v>
      </c>
      <c r="K202" s="8">
        <v>55</v>
      </c>
      <c r="L202" s="8">
        <v>74</v>
      </c>
      <c r="M202" s="8">
        <v>71</v>
      </c>
      <c r="N202" s="8">
        <v>83</v>
      </c>
      <c r="O202" s="8">
        <v>76</v>
      </c>
      <c r="P202" s="8">
        <v>49</v>
      </c>
      <c r="Q202" s="8">
        <v>20</v>
      </c>
      <c r="R202" s="8">
        <v>2</v>
      </c>
      <c r="S202" s="8">
        <v>2</v>
      </c>
      <c r="T202" s="8">
        <v>0</v>
      </c>
      <c r="U202" s="8">
        <v>469</v>
      </c>
      <c r="V202" s="8">
        <v>9</v>
      </c>
      <c r="W202" s="8">
        <v>0</v>
      </c>
      <c r="X202" s="8">
        <v>316</v>
      </c>
      <c r="Y202" s="8">
        <v>66</v>
      </c>
      <c r="Z202" s="8">
        <v>96</v>
      </c>
      <c r="AA202" s="8">
        <v>0</v>
      </c>
      <c r="AB202" s="8">
        <v>74</v>
      </c>
      <c r="AC202" s="8">
        <v>0</v>
      </c>
      <c r="AD202" s="8">
        <v>24</v>
      </c>
      <c r="AE202" s="8">
        <v>380</v>
      </c>
      <c r="AF202" s="8">
        <v>45</v>
      </c>
      <c r="AG202" s="8">
        <v>427</v>
      </c>
      <c r="AH202" s="8">
        <v>6</v>
      </c>
      <c r="AI202" s="8">
        <v>0</v>
      </c>
      <c r="AJ202" s="8">
        <v>211</v>
      </c>
      <c r="AK202" s="8">
        <v>267</v>
      </c>
      <c r="AL202" s="8">
        <v>0</v>
      </c>
      <c r="AM202" s="8">
        <v>0</v>
      </c>
      <c r="AN202" s="8">
        <v>478</v>
      </c>
      <c r="AO202" s="41">
        <f t="shared" si="115"/>
        <v>0.94560669456066948</v>
      </c>
      <c r="AP202" s="41">
        <f t="shared" si="116"/>
        <v>5.4393305439330547E-2</v>
      </c>
      <c r="AQ202" s="41">
        <f t="shared" si="117"/>
        <v>0</v>
      </c>
      <c r="AR202" s="41">
        <f t="shared" si="118"/>
        <v>3.1380753138075312E-2</v>
      </c>
      <c r="AS202" s="41">
        <f t="shared" si="119"/>
        <v>6.4853556485355651E-2</v>
      </c>
      <c r="AT202" s="41">
        <f t="shared" si="120"/>
        <v>0.11506276150627615</v>
      </c>
      <c r="AU202" s="41">
        <f t="shared" si="121"/>
        <v>0.15481171548117154</v>
      </c>
      <c r="AV202" s="41">
        <f t="shared" si="122"/>
        <v>0.14853556485355648</v>
      </c>
      <c r="AW202" s="41">
        <f t="shared" si="123"/>
        <v>0.17364016736401675</v>
      </c>
      <c r="AX202" s="41">
        <f t="shared" si="124"/>
        <v>0.15899581589958159</v>
      </c>
      <c r="AY202" s="41">
        <f t="shared" si="125"/>
        <v>0.10251046025104603</v>
      </c>
      <c r="AZ202" s="41">
        <f t="shared" si="126"/>
        <v>4.1841004184100417E-2</v>
      </c>
      <c r="BA202" s="41">
        <f t="shared" si="127"/>
        <v>4.1841004184100415E-3</v>
      </c>
      <c r="BB202" s="41">
        <f t="shared" si="128"/>
        <v>4.1841004184100415E-3</v>
      </c>
      <c r="BC202" s="41">
        <f t="shared" si="129"/>
        <v>0</v>
      </c>
      <c r="BD202" s="41">
        <f t="shared" si="130"/>
        <v>0.98117154811715479</v>
      </c>
      <c r="BE202" s="41">
        <f t="shared" si="131"/>
        <v>1.8828451882845189E-2</v>
      </c>
      <c r="BF202" s="41">
        <f t="shared" si="132"/>
        <v>0</v>
      </c>
      <c r="BG202" s="41">
        <f t="shared" si="133"/>
        <v>0.66108786610878656</v>
      </c>
      <c r="BH202" s="41">
        <f t="shared" si="134"/>
        <v>0.13807531380753138</v>
      </c>
      <c r="BI202" s="41">
        <f t="shared" si="135"/>
        <v>0.20083682008368201</v>
      </c>
      <c r="BJ202" s="41">
        <f t="shared" si="136"/>
        <v>0</v>
      </c>
      <c r="BK202" s="41">
        <f t="shared" si="137"/>
        <v>0.15481171548117154</v>
      </c>
      <c r="BL202" s="41">
        <f t="shared" si="138"/>
        <v>0</v>
      </c>
      <c r="BM202" s="41">
        <f t="shared" si="139"/>
        <v>5.0209205020920501E-2</v>
      </c>
      <c r="BN202" s="41">
        <f t="shared" si="140"/>
        <v>0.79497907949790791</v>
      </c>
      <c r="BO202" s="41">
        <f t="shared" si="141"/>
        <v>9.4142259414225937E-2</v>
      </c>
      <c r="BP202" s="41">
        <f t="shared" si="142"/>
        <v>0.89330543933054396</v>
      </c>
      <c r="BQ202" s="41">
        <f t="shared" si="143"/>
        <v>1.2552301255230125E-2</v>
      </c>
      <c r="BR202" s="41">
        <f t="shared" si="144"/>
        <v>0</v>
      </c>
      <c r="BS202" s="41">
        <f t="shared" si="145"/>
        <v>0.44142259414225943</v>
      </c>
      <c r="BT202" s="41">
        <f t="shared" si="146"/>
        <v>0.55857740585774063</v>
      </c>
      <c r="BU202" s="41">
        <f t="shared" si="147"/>
        <v>0</v>
      </c>
      <c r="BV202" s="41">
        <f t="shared" si="148"/>
        <v>0</v>
      </c>
      <c r="BW202" s="41">
        <f t="shared" si="149"/>
        <v>1</v>
      </c>
      <c r="BX202" s="41" t="str">
        <f t="shared" si="150"/>
        <v>2011Registered nursesNewfoundland and Labrador</v>
      </c>
      <c r="BY202" s="51">
        <f>VLOOKUP(BX202,'%workplace'!$A$1:$F$381,6,FALSE)</f>
        <v>5935</v>
      </c>
      <c r="BZ202" s="32">
        <f t="shared" si="151"/>
        <v>8.0539174389216511E-2</v>
      </c>
    </row>
    <row r="203" spans="1:78" s="8" customFormat="1" hidden="1" x14ac:dyDescent="0.2">
      <c r="A203" s="8" t="str">
        <f t="shared" si="114"/>
        <v>2011Registered nursesNewfoundland and LabradorHospital</v>
      </c>
      <c r="B203" s="8" t="s">
        <v>7</v>
      </c>
      <c r="C203" s="8" t="s">
        <v>14</v>
      </c>
      <c r="D203" s="8" t="s">
        <v>10</v>
      </c>
      <c r="E203" s="8">
        <v>2011</v>
      </c>
      <c r="F203" s="8">
        <v>3792</v>
      </c>
      <c r="G203" s="8">
        <v>229</v>
      </c>
      <c r="H203" s="8">
        <v>0</v>
      </c>
      <c r="I203" s="8">
        <v>543</v>
      </c>
      <c r="J203" s="8">
        <v>478</v>
      </c>
      <c r="K203" s="8">
        <v>458</v>
      </c>
      <c r="L203" s="8">
        <v>641</v>
      </c>
      <c r="M203" s="8">
        <v>699</v>
      </c>
      <c r="N203" s="8">
        <v>506</v>
      </c>
      <c r="O203" s="8">
        <v>348</v>
      </c>
      <c r="P203" s="8">
        <v>114</v>
      </c>
      <c r="Q203" s="8">
        <v>26</v>
      </c>
      <c r="R203" s="8">
        <v>4</v>
      </c>
      <c r="S203" s="8">
        <v>204</v>
      </c>
      <c r="T203" s="8">
        <v>0</v>
      </c>
      <c r="U203" s="8">
        <v>3950</v>
      </c>
      <c r="V203" s="8">
        <v>71</v>
      </c>
      <c r="W203" s="8">
        <v>0</v>
      </c>
      <c r="X203" s="8">
        <v>3085</v>
      </c>
      <c r="Y203" s="8">
        <v>539</v>
      </c>
      <c r="Z203" s="8">
        <v>397</v>
      </c>
      <c r="AA203" s="8">
        <v>0</v>
      </c>
      <c r="AB203" s="8">
        <v>349</v>
      </c>
      <c r="AC203" s="8">
        <v>0</v>
      </c>
      <c r="AD203" s="8">
        <v>195</v>
      </c>
      <c r="AE203" s="8">
        <v>3477</v>
      </c>
      <c r="AF203" s="8">
        <v>152</v>
      </c>
      <c r="AG203" s="8">
        <v>3772</v>
      </c>
      <c r="AH203" s="8">
        <v>73</v>
      </c>
      <c r="AI203" s="8">
        <v>23</v>
      </c>
      <c r="AJ203" s="8">
        <v>1030</v>
      </c>
      <c r="AK203" s="8">
        <v>2991</v>
      </c>
      <c r="AL203" s="8">
        <v>1</v>
      </c>
      <c r="AM203" s="8">
        <v>0</v>
      </c>
      <c r="AN203" s="8">
        <v>4021</v>
      </c>
      <c r="AO203" s="41">
        <f t="shared" si="115"/>
        <v>0.94304899278786369</v>
      </c>
      <c r="AP203" s="41">
        <f t="shared" si="116"/>
        <v>5.6951007212136286E-2</v>
      </c>
      <c r="AQ203" s="41">
        <f t="shared" si="117"/>
        <v>0</v>
      </c>
      <c r="AR203" s="41">
        <f t="shared" si="118"/>
        <v>0.13504103456851529</v>
      </c>
      <c r="AS203" s="41">
        <f t="shared" si="119"/>
        <v>0.11887590151703556</v>
      </c>
      <c r="AT203" s="41">
        <f t="shared" si="120"/>
        <v>0.11390201442427257</v>
      </c>
      <c r="AU203" s="41">
        <f t="shared" si="121"/>
        <v>0.15941308132305396</v>
      </c>
      <c r="AV203" s="41">
        <f t="shared" si="122"/>
        <v>0.17383735389206664</v>
      </c>
      <c r="AW203" s="41">
        <f t="shared" si="123"/>
        <v>0.12583934344690376</v>
      </c>
      <c r="AX203" s="41">
        <f t="shared" si="124"/>
        <v>8.6545635414076102E-2</v>
      </c>
      <c r="AY203" s="41">
        <f t="shared" si="125"/>
        <v>2.8351156428749066E-2</v>
      </c>
      <c r="AZ203" s="41">
        <f t="shared" si="126"/>
        <v>6.4660532205918922E-3</v>
      </c>
      <c r="BA203" s="41">
        <f t="shared" si="127"/>
        <v>9.947774185525989E-4</v>
      </c>
      <c r="BB203" s="41">
        <f t="shared" si="128"/>
        <v>5.073364834618254E-2</v>
      </c>
      <c r="BC203" s="41">
        <f t="shared" si="129"/>
        <v>0</v>
      </c>
      <c r="BD203" s="41">
        <f t="shared" si="130"/>
        <v>0.98234270082069142</v>
      </c>
      <c r="BE203" s="41">
        <f t="shared" si="131"/>
        <v>1.7657299179308628E-2</v>
      </c>
      <c r="BF203" s="41">
        <f t="shared" si="132"/>
        <v>0</v>
      </c>
      <c r="BG203" s="41">
        <f t="shared" si="133"/>
        <v>0.76722208405869186</v>
      </c>
      <c r="BH203" s="41">
        <f t="shared" si="134"/>
        <v>0.13404625714996268</v>
      </c>
      <c r="BI203" s="41">
        <f t="shared" si="135"/>
        <v>9.8731658791345434E-2</v>
      </c>
      <c r="BJ203" s="41">
        <f t="shared" si="136"/>
        <v>0</v>
      </c>
      <c r="BK203" s="41">
        <f t="shared" si="137"/>
        <v>8.6794329768714248E-2</v>
      </c>
      <c r="BL203" s="41">
        <f t="shared" si="138"/>
        <v>0</v>
      </c>
      <c r="BM203" s="41">
        <f t="shared" si="139"/>
        <v>4.8495399154439192E-2</v>
      </c>
      <c r="BN203" s="41">
        <f t="shared" si="140"/>
        <v>0.8647102710768465</v>
      </c>
      <c r="BO203" s="41">
        <f t="shared" si="141"/>
        <v>3.7801541904998757E-2</v>
      </c>
      <c r="BP203" s="41">
        <f t="shared" si="142"/>
        <v>0.93807510569510077</v>
      </c>
      <c r="BQ203" s="41">
        <f t="shared" si="143"/>
        <v>1.8154687888584931E-2</v>
      </c>
      <c r="BR203" s="41">
        <f t="shared" si="144"/>
        <v>5.7199701566774432E-3</v>
      </c>
      <c r="BS203" s="41">
        <f t="shared" si="145"/>
        <v>0.2561551852772942</v>
      </c>
      <c r="BT203" s="41">
        <f t="shared" si="146"/>
        <v>0.7438448147227058</v>
      </c>
      <c r="BU203" s="41">
        <f t="shared" si="147"/>
        <v>2.4869435463814973E-4</v>
      </c>
      <c r="BV203" s="41">
        <f t="shared" si="148"/>
        <v>0</v>
      </c>
      <c r="BW203" s="41">
        <f t="shared" si="149"/>
        <v>1</v>
      </c>
      <c r="BX203" s="41" t="str">
        <f t="shared" si="150"/>
        <v>2011Registered nursesNewfoundland and Labrador</v>
      </c>
      <c r="BY203" s="51">
        <f>VLOOKUP(BX203,'%workplace'!$A$1:$F$381,6,FALSE)</f>
        <v>5935</v>
      </c>
      <c r="BZ203" s="32">
        <f t="shared" si="151"/>
        <v>0.67750631844987363</v>
      </c>
    </row>
    <row r="204" spans="1:78" s="8" customFormat="1" hidden="1" x14ac:dyDescent="0.2">
      <c r="A204" s="8" t="str">
        <f t="shared" si="114"/>
        <v>2011Registered nursesNewfoundland and LabradorOther places of work</v>
      </c>
      <c r="B204" s="8" t="s">
        <v>7</v>
      </c>
      <c r="C204" s="8" t="s">
        <v>14</v>
      </c>
      <c r="D204" s="8" t="s">
        <v>13</v>
      </c>
      <c r="E204" s="8">
        <v>2011</v>
      </c>
      <c r="F204" s="8">
        <v>606</v>
      </c>
      <c r="G204" s="8">
        <v>42</v>
      </c>
      <c r="H204" s="8">
        <v>0</v>
      </c>
      <c r="I204" s="8">
        <v>14</v>
      </c>
      <c r="J204" s="8">
        <v>57</v>
      </c>
      <c r="K204" s="8">
        <v>67</v>
      </c>
      <c r="L204" s="8">
        <v>102</v>
      </c>
      <c r="M204" s="8">
        <v>136</v>
      </c>
      <c r="N204" s="8">
        <v>110</v>
      </c>
      <c r="O204" s="8">
        <v>91</v>
      </c>
      <c r="P204" s="8">
        <v>51</v>
      </c>
      <c r="Q204" s="8">
        <v>18</v>
      </c>
      <c r="R204" s="8">
        <v>1</v>
      </c>
      <c r="S204" s="8">
        <v>1</v>
      </c>
      <c r="T204" s="8">
        <v>0</v>
      </c>
      <c r="U204" s="8">
        <v>635</v>
      </c>
      <c r="V204" s="8">
        <v>13</v>
      </c>
      <c r="W204" s="8">
        <v>0</v>
      </c>
      <c r="X204" s="8">
        <v>471</v>
      </c>
      <c r="Y204" s="8">
        <v>111</v>
      </c>
      <c r="Z204" s="8">
        <v>66</v>
      </c>
      <c r="AA204" s="8">
        <v>0</v>
      </c>
      <c r="AB204" s="8">
        <v>135</v>
      </c>
      <c r="AC204" s="8">
        <v>0</v>
      </c>
      <c r="AD204" s="8">
        <v>355</v>
      </c>
      <c r="AE204" s="8">
        <v>158</v>
      </c>
      <c r="AF204" s="8">
        <v>154</v>
      </c>
      <c r="AG204" s="8">
        <v>282</v>
      </c>
      <c r="AH204" s="8">
        <v>188</v>
      </c>
      <c r="AI204" s="8">
        <v>23</v>
      </c>
      <c r="AJ204" s="8">
        <v>119</v>
      </c>
      <c r="AK204" s="8">
        <v>529</v>
      </c>
      <c r="AL204" s="8">
        <v>1</v>
      </c>
      <c r="AM204" s="8">
        <v>0</v>
      </c>
      <c r="AN204" s="8">
        <v>648</v>
      </c>
      <c r="AO204" s="41">
        <f t="shared" si="115"/>
        <v>0.93518518518518523</v>
      </c>
      <c r="AP204" s="41">
        <f t="shared" si="116"/>
        <v>6.4814814814814811E-2</v>
      </c>
      <c r="AQ204" s="41">
        <f t="shared" si="117"/>
        <v>0</v>
      </c>
      <c r="AR204" s="41">
        <f t="shared" si="118"/>
        <v>2.1604938271604937E-2</v>
      </c>
      <c r="AS204" s="41">
        <f t="shared" si="119"/>
        <v>8.7962962962962965E-2</v>
      </c>
      <c r="AT204" s="41">
        <f t="shared" si="120"/>
        <v>0.10339506172839506</v>
      </c>
      <c r="AU204" s="41">
        <f t="shared" si="121"/>
        <v>0.15740740740740741</v>
      </c>
      <c r="AV204" s="41">
        <f t="shared" si="122"/>
        <v>0.20987654320987653</v>
      </c>
      <c r="AW204" s="41">
        <f t="shared" si="123"/>
        <v>0.16975308641975309</v>
      </c>
      <c r="AX204" s="41">
        <f t="shared" si="124"/>
        <v>0.14043209876543211</v>
      </c>
      <c r="AY204" s="41">
        <f t="shared" si="125"/>
        <v>7.8703703703703706E-2</v>
      </c>
      <c r="AZ204" s="41">
        <f t="shared" si="126"/>
        <v>2.7777777777777776E-2</v>
      </c>
      <c r="BA204" s="41">
        <f t="shared" si="127"/>
        <v>1.5432098765432098E-3</v>
      </c>
      <c r="BB204" s="41">
        <f t="shared" si="128"/>
        <v>1.5432098765432098E-3</v>
      </c>
      <c r="BC204" s="41">
        <f t="shared" si="129"/>
        <v>0</v>
      </c>
      <c r="BD204" s="41">
        <f t="shared" si="130"/>
        <v>0.97993827160493829</v>
      </c>
      <c r="BE204" s="41">
        <f t="shared" si="131"/>
        <v>2.0061728395061727E-2</v>
      </c>
      <c r="BF204" s="41">
        <f t="shared" si="132"/>
        <v>0</v>
      </c>
      <c r="BG204" s="41">
        <f t="shared" si="133"/>
        <v>0.72685185185185186</v>
      </c>
      <c r="BH204" s="41">
        <f t="shared" si="134"/>
        <v>0.17129629629629631</v>
      </c>
      <c r="BI204" s="41">
        <f t="shared" si="135"/>
        <v>0.10185185185185185</v>
      </c>
      <c r="BJ204" s="41">
        <f t="shared" si="136"/>
        <v>0</v>
      </c>
      <c r="BK204" s="41">
        <f t="shared" si="137"/>
        <v>0.20833333333333334</v>
      </c>
      <c r="BL204" s="41">
        <f t="shared" si="138"/>
        <v>0</v>
      </c>
      <c r="BM204" s="41">
        <f t="shared" si="139"/>
        <v>0.5478395061728395</v>
      </c>
      <c r="BN204" s="41">
        <f t="shared" si="140"/>
        <v>0.24382716049382716</v>
      </c>
      <c r="BO204" s="41">
        <f t="shared" si="141"/>
        <v>0.23765432098765432</v>
      </c>
      <c r="BP204" s="41">
        <f t="shared" si="142"/>
        <v>0.43518518518518517</v>
      </c>
      <c r="BQ204" s="41">
        <f t="shared" si="143"/>
        <v>0.29012345679012347</v>
      </c>
      <c r="BR204" s="41">
        <f t="shared" si="144"/>
        <v>3.5493827160493825E-2</v>
      </c>
      <c r="BS204" s="41">
        <f t="shared" si="145"/>
        <v>0.18364197530864199</v>
      </c>
      <c r="BT204" s="41">
        <f t="shared" si="146"/>
        <v>0.81635802469135799</v>
      </c>
      <c r="BU204" s="41">
        <f t="shared" si="147"/>
        <v>1.5432098765432098E-3</v>
      </c>
      <c r="BV204" s="41">
        <f t="shared" si="148"/>
        <v>0</v>
      </c>
      <c r="BW204" s="41">
        <f t="shared" si="149"/>
        <v>1</v>
      </c>
      <c r="BX204" s="41" t="str">
        <f t="shared" si="150"/>
        <v>2011Registered nursesNewfoundland and Labrador</v>
      </c>
      <c r="BY204" s="51">
        <f>VLOOKUP(BX204,'%workplace'!$A$1:$F$381,6,FALSE)</f>
        <v>5935</v>
      </c>
      <c r="BZ204" s="32">
        <f t="shared" si="151"/>
        <v>0.10918281381634372</v>
      </c>
    </row>
    <row r="205" spans="1:78" s="8" customFormat="1" hidden="1" x14ac:dyDescent="0.2">
      <c r="A205" s="8" t="str">
        <f t="shared" si="114"/>
        <v>2011Registered nursesPrince Edward IslandAll places of work</v>
      </c>
      <c r="B205" s="8" t="s">
        <v>7</v>
      </c>
      <c r="C205" s="8" t="s">
        <v>15</v>
      </c>
      <c r="D205" s="8" t="s">
        <v>9</v>
      </c>
      <c r="E205" s="8">
        <v>2011</v>
      </c>
      <c r="F205" s="8">
        <v>1472</v>
      </c>
      <c r="G205" s="8">
        <v>41</v>
      </c>
      <c r="H205" s="8">
        <v>0</v>
      </c>
      <c r="I205" s="8">
        <v>110</v>
      </c>
      <c r="J205" s="8">
        <v>130</v>
      </c>
      <c r="K205" s="8">
        <v>127</v>
      </c>
      <c r="L205" s="8">
        <v>196</v>
      </c>
      <c r="M205" s="8">
        <v>230</v>
      </c>
      <c r="N205" s="8">
        <v>221</v>
      </c>
      <c r="O205" s="8">
        <v>201</v>
      </c>
      <c r="P205" s="8">
        <v>181</v>
      </c>
      <c r="Q205" s="8">
        <v>55</v>
      </c>
      <c r="R205" s="8">
        <v>25</v>
      </c>
      <c r="S205" s="8">
        <v>37</v>
      </c>
      <c r="T205" s="8">
        <v>0</v>
      </c>
      <c r="U205" s="8">
        <v>1474</v>
      </c>
      <c r="V205" s="8">
        <v>29</v>
      </c>
      <c r="W205" s="8">
        <v>10</v>
      </c>
      <c r="X205" s="8">
        <v>765</v>
      </c>
      <c r="Y205" s="8">
        <v>542</v>
      </c>
      <c r="Z205" s="8">
        <v>206</v>
      </c>
      <c r="AA205" s="8">
        <v>0</v>
      </c>
      <c r="AB205" s="8">
        <v>146</v>
      </c>
      <c r="AC205" s="8">
        <v>0</v>
      </c>
      <c r="AD205" s="8">
        <v>231</v>
      </c>
      <c r="AE205" s="8">
        <v>1136</v>
      </c>
      <c r="AF205" s="8">
        <v>108</v>
      </c>
      <c r="AG205" s="8">
        <v>1322</v>
      </c>
      <c r="AH205" s="8">
        <v>77</v>
      </c>
      <c r="AI205" s="8">
        <v>6</v>
      </c>
      <c r="AJ205" s="8">
        <v>490</v>
      </c>
      <c r="AK205" s="8">
        <v>1022</v>
      </c>
      <c r="AL205" s="8">
        <v>0</v>
      </c>
      <c r="AM205" s="8">
        <v>1</v>
      </c>
      <c r="AN205" s="8">
        <v>1513</v>
      </c>
      <c r="AO205" s="41">
        <f t="shared" si="115"/>
        <v>0.9729015201586253</v>
      </c>
      <c r="AP205" s="41">
        <f t="shared" si="116"/>
        <v>2.7098479841374753E-2</v>
      </c>
      <c r="AQ205" s="41">
        <f t="shared" si="117"/>
        <v>0</v>
      </c>
      <c r="AR205" s="41">
        <f t="shared" si="118"/>
        <v>7.270323859881031E-2</v>
      </c>
      <c r="AS205" s="41">
        <f t="shared" si="119"/>
        <v>8.5922009253139461E-2</v>
      </c>
      <c r="AT205" s="41">
        <f t="shared" si="120"/>
        <v>8.3939193654990085E-2</v>
      </c>
      <c r="AU205" s="41">
        <f t="shared" si="121"/>
        <v>0.12954395241242564</v>
      </c>
      <c r="AV205" s="41">
        <f t="shared" si="122"/>
        <v>0.15201586252478519</v>
      </c>
      <c r="AW205" s="41">
        <f t="shared" si="123"/>
        <v>0.14606741573033707</v>
      </c>
      <c r="AX205" s="41">
        <f t="shared" si="124"/>
        <v>0.13284864507600794</v>
      </c>
      <c r="AY205" s="41">
        <f t="shared" si="125"/>
        <v>0.11962987442167879</v>
      </c>
      <c r="AZ205" s="41">
        <f t="shared" si="126"/>
        <v>3.6351619299405155E-2</v>
      </c>
      <c r="BA205" s="41">
        <f t="shared" si="127"/>
        <v>1.6523463317911435E-2</v>
      </c>
      <c r="BB205" s="41">
        <f t="shared" si="128"/>
        <v>2.4454725710508923E-2</v>
      </c>
      <c r="BC205" s="41">
        <f t="shared" si="129"/>
        <v>0</v>
      </c>
      <c r="BD205" s="41">
        <f t="shared" si="130"/>
        <v>0.97422339722405815</v>
      </c>
      <c r="BE205" s="41">
        <f t="shared" si="131"/>
        <v>1.9167217448777262E-2</v>
      </c>
      <c r="BF205" s="41">
        <f t="shared" si="132"/>
        <v>6.6093853271645738E-3</v>
      </c>
      <c r="BG205" s="41">
        <f t="shared" si="133"/>
        <v>0.5056179775280899</v>
      </c>
      <c r="BH205" s="41">
        <f t="shared" si="134"/>
        <v>0.35822868473231989</v>
      </c>
      <c r="BI205" s="41">
        <f t="shared" si="135"/>
        <v>0.13615333773959021</v>
      </c>
      <c r="BJ205" s="41">
        <f t="shared" si="136"/>
        <v>0</v>
      </c>
      <c r="BK205" s="41">
        <f t="shared" si="137"/>
        <v>9.6497025776602782E-2</v>
      </c>
      <c r="BL205" s="41">
        <f t="shared" si="138"/>
        <v>0</v>
      </c>
      <c r="BM205" s="41">
        <f t="shared" si="139"/>
        <v>0.15267680105750164</v>
      </c>
      <c r="BN205" s="41">
        <f t="shared" si="140"/>
        <v>0.75082617316589562</v>
      </c>
      <c r="BO205" s="41">
        <f t="shared" si="141"/>
        <v>7.1381361533377402E-2</v>
      </c>
      <c r="BP205" s="41">
        <f t="shared" si="142"/>
        <v>0.87376074025115669</v>
      </c>
      <c r="BQ205" s="41">
        <f t="shared" si="143"/>
        <v>5.0892267019167214E-2</v>
      </c>
      <c r="BR205" s="41">
        <f t="shared" si="144"/>
        <v>3.9656311962987445E-3</v>
      </c>
      <c r="BS205" s="41">
        <f t="shared" si="145"/>
        <v>0.32385988103106411</v>
      </c>
      <c r="BT205" s="41">
        <f t="shared" si="146"/>
        <v>0.67547918043621946</v>
      </c>
      <c r="BU205" s="41">
        <f t="shared" si="147"/>
        <v>0</v>
      </c>
      <c r="BV205" s="41">
        <f t="shared" si="148"/>
        <v>6.6093853271645734E-4</v>
      </c>
      <c r="BW205" s="41">
        <f t="shared" si="149"/>
        <v>1</v>
      </c>
      <c r="BX205" s="41" t="str">
        <f t="shared" si="150"/>
        <v>2011Registered nursesPrince Edward Island</v>
      </c>
      <c r="BY205" s="51">
        <f>VLOOKUP(BX205,'%workplace'!$A$1:$F$381,6,FALSE)</f>
        <v>1513</v>
      </c>
      <c r="BZ205" s="32">
        <f t="shared" si="151"/>
        <v>1</v>
      </c>
    </row>
    <row r="206" spans="1:78" s="8" customFormat="1" hidden="1" x14ac:dyDescent="0.2">
      <c r="A206" s="8" t="str">
        <f t="shared" si="114"/>
        <v>2011Registered nursesPrince Edward IslandCommunity health</v>
      </c>
      <c r="B206" s="8" t="s">
        <v>7</v>
      </c>
      <c r="C206" s="8" t="s">
        <v>15</v>
      </c>
      <c r="D206" s="8" t="s">
        <v>11</v>
      </c>
      <c r="E206" s="8">
        <v>2011</v>
      </c>
      <c r="F206" s="8">
        <v>58</v>
      </c>
      <c r="G206" s="8">
        <v>0</v>
      </c>
      <c r="H206" s="8">
        <v>0</v>
      </c>
      <c r="I206" s="8">
        <v>2</v>
      </c>
      <c r="J206" s="8">
        <v>3</v>
      </c>
      <c r="K206" s="8">
        <v>4</v>
      </c>
      <c r="L206" s="8">
        <v>7</v>
      </c>
      <c r="M206" s="8">
        <v>5</v>
      </c>
      <c r="N206" s="8">
        <v>10</v>
      </c>
      <c r="O206" s="8">
        <v>10</v>
      </c>
      <c r="P206" s="8">
        <v>12</v>
      </c>
      <c r="Q206" s="8">
        <v>4</v>
      </c>
      <c r="R206" s="8">
        <v>1</v>
      </c>
      <c r="S206" s="8">
        <v>0</v>
      </c>
      <c r="T206" s="8">
        <v>0</v>
      </c>
      <c r="U206" s="8">
        <v>56</v>
      </c>
      <c r="V206" s="8">
        <v>2</v>
      </c>
      <c r="W206" s="8">
        <v>0</v>
      </c>
      <c r="X206" s="8">
        <v>27</v>
      </c>
      <c r="Y206" s="8">
        <v>24</v>
      </c>
      <c r="Z206" s="8">
        <v>7</v>
      </c>
      <c r="AA206" s="8">
        <v>0</v>
      </c>
      <c r="AB206" s="8">
        <v>6</v>
      </c>
      <c r="AC206" s="8">
        <v>0</v>
      </c>
      <c r="AD206" s="8">
        <v>10</v>
      </c>
      <c r="AE206" s="8">
        <v>42</v>
      </c>
      <c r="AF206" s="8">
        <v>0</v>
      </c>
      <c r="AG206" s="8">
        <v>54</v>
      </c>
      <c r="AH206" s="8">
        <v>3</v>
      </c>
      <c r="AI206" s="8">
        <v>1</v>
      </c>
      <c r="AJ206" s="8">
        <v>30</v>
      </c>
      <c r="AK206" s="8">
        <v>28</v>
      </c>
      <c r="AL206" s="8">
        <v>0</v>
      </c>
      <c r="AM206" s="8">
        <v>0</v>
      </c>
      <c r="AN206" s="8">
        <v>58</v>
      </c>
      <c r="AO206" s="41">
        <f t="shared" si="115"/>
        <v>1</v>
      </c>
      <c r="AP206" s="41">
        <f t="shared" si="116"/>
        <v>0</v>
      </c>
      <c r="AQ206" s="41">
        <f t="shared" si="117"/>
        <v>0</v>
      </c>
      <c r="AR206" s="41">
        <f t="shared" si="118"/>
        <v>3.4482758620689655E-2</v>
      </c>
      <c r="AS206" s="41">
        <f t="shared" si="119"/>
        <v>5.1724137931034482E-2</v>
      </c>
      <c r="AT206" s="41">
        <f t="shared" si="120"/>
        <v>6.8965517241379309E-2</v>
      </c>
      <c r="AU206" s="41">
        <f t="shared" si="121"/>
        <v>0.1206896551724138</v>
      </c>
      <c r="AV206" s="41">
        <f t="shared" si="122"/>
        <v>8.6206896551724144E-2</v>
      </c>
      <c r="AW206" s="41">
        <f t="shared" si="123"/>
        <v>0.17241379310344829</v>
      </c>
      <c r="AX206" s="41">
        <f t="shared" si="124"/>
        <v>0.17241379310344829</v>
      </c>
      <c r="AY206" s="41">
        <f t="shared" si="125"/>
        <v>0.20689655172413793</v>
      </c>
      <c r="AZ206" s="41">
        <f t="shared" si="126"/>
        <v>6.8965517241379309E-2</v>
      </c>
      <c r="BA206" s="41">
        <f t="shared" si="127"/>
        <v>1.7241379310344827E-2</v>
      </c>
      <c r="BB206" s="41">
        <f t="shared" si="128"/>
        <v>0</v>
      </c>
      <c r="BC206" s="41">
        <f t="shared" si="129"/>
        <v>0</v>
      </c>
      <c r="BD206" s="41">
        <f t="shared" si="130"/>
        <v>0.96551724137931039</v>
      </c>
      <c r="BE206" s="41">
        <f t="shared" si="131"/>
        <v>3.4482758620689655E-2</v>
      </c>
      <c r="BF206" s="41">
        <f t="shared" si="132"/>
        <v>0</v>
      </c>
      <c r="BG206" s="41">
        <f t="shared" si="133"/>
        <v>0.46551724137931033</v>
      </c>
      <c r="BH206" s="41">
        <f t="shared" si="134"/>
        <v>0.41379310344827586</v>
      </c>
      <c r="BI206" s="41">
        <f t="shared" si="135"/>
        <v>0.1206896551724138</v>
      </c>
      <c r="BJ206" s="41">
        <f t="shared" si="136"/>
        <v>0</v>
      </c>
      <c r="BK206" s="41">
        <f t="shared" si="137"/>
        <v>0.10344827586206896</v>
      </c>
      <c r="BL206" s="41">
        <f t="shared" si="138"/>
        <v>0</v>
      </c>
      <c r="BM206" s="41">
        <f t="shared" si="139"/>
        <v>0.17241379310344829</v>
      </c>
      <c r="BN206" s="41">
        <f t="shared" si="140"/>
        <v>0.72413793103448276</v>
      </c>
      <c r="BO206" s="41">
        <f t="shared" si="141"/>
        <v>0</v>
      </c>
      <c r="BP206" s="41">
        <f t="shared" si="142"/>
        <v>0.93103448275862066</v>
      </c>
      <c r="BQ206" s="41">
        <f t="shared" si="143"/>
        <v>5.1724137931034482E-2</v>
      </c>
      <c r="BR206" s="41">
        <f t="shared" si="144"/>
        <v>1.7241379310344827E-2</v>
      </c>
      <c r="BS206" s="41">
        <f t="shared" si="145"/>
        <v>0.51724137931034486</v>
      </c>
      <c r="BT206" s="41">
        <f t="shared" si="146"/>
        <v>0.48275862068965519</v>
      </c>
      <c r="BU206" s="41">
        <f t="shared" si="147"/>
        <v>0</v>
      </c>
      <c r="BV206" s="41">
        <f t="shared" si="148"/>
        <v>0</v>
      </c>
      <c r="BW206" s="41">
        <f t="shared" si="149"/>
        <v>1</v>
      </c>
      <c r="BX206" s="41" t="str">
        <f t="shared" si="150"/>
        <v>2011Registered nursesPrince Edward Island</v>
      </c>
      <c r="BY206" s="51">
        <f>VLOOKUP(BX206,'%workplace'!$A$1:$F$381,6,FALSE)</f>
        <v>1513</v>
      </c>
      <c r="BZ206" s="32">
        <f t="shared" si="151"/>
        <v>3.8334434897554524E-2</v>
      </c>
    </row>
    <row r="207" spans="1:78" s="8" customFormat="1" hidden="1" x14ac:dyDescent="0.2">
      <c r="A207" s="8" t="str">
        <f t="shared" si="114"/>
        <v>2011Registered nursesPrince Edward IslandNursing home/long-term care</v>
      </c>
      <c r="B207" s="8" t="s">
        <v>7</v>
      </c>
      <c r="C207" s="8" t="s">
        <v>15</v>
      </c>
      <c r="D207" s="8" t="s">
        <v>12</v>
      </c>
      <c r="E207" s="8">
        <v>2011</v>
      </c>
      <c r="F207" s="8">
        <v>216</v>
      </c>
      <c r="G207" s="8">
        <v>8</v>
      </c>
      <c r="H207" s="8">
        <v>0</v>
      </c>
      <c r="I207" s="8">
        <v>4</v>
      </c>
      <c r="J207" s="8">
        <v>8</v>
      </c>
      <c r="K207" s="8">
        <v>10</v>
      </c>
      <c r="L207" s="8">
        <v>24</v>
      </c>
      <c r="M207" s="8">
        <v>37</v>
      </c>
      <c r="N207" s="8">
        <v>25</v>
      </c>
      <c r="O207" s="8">
        <v>31</v>
      </c>
      <c r="P207" s="8">
        <v>56</v>
      </c>
      <c r="Q207" s="8">
        <v>21</v>
      </c>
      <c r="R207" s="8">
        <v>7</v>
      </c>
      <c r="S207" s="8">
        <v>1</v>
      </c>
      <c r="T207" s="8">
        <v>0</v>
      </c>
      <c r="U207" s="8">
        <v>215</v>
      </c>
      <c r="V207" s="8">
        <v>6</v>
      </c>
      <c r="W207" s="8">
        <v>3</v>
      </c>
      <c r="X207" s="8">
        <v>75</v>
      </c>
      <c r="Y207" s="8">
        <v>105</v>
      </c>
      <c r="Z207" s="8">
        <v>44</v>
      </c>
      <c r="AA207" s="8">
        <v>0</v>
      </c>
      <c r="AB207" s="8">
        <v>50</v>
      </c>
      <c r="AC207" s="8">
        <v>0</v>
      </c>
      <c r="AD207" s="8">
        <v>25</v>
      </c>
      <c r="AE207" s="8">
        <v>149</v>
      </c>
      <c r="AF207" s="8">
        <v>7</v>
      </c>
      <c r="AG207" s="8">
        <v>217</v>
      </c>
      <c r="AH207" s="8">
        <v>0</v>
      </c>
      <c r="AI207" s="8">
        <v>0</v>
      </c>
      <c r="AJ207" s="8">
        <v>80</v>
      </c>
      <c r="AK207" s="8">
        <v>144</v>
      </c>
      <c r="AL207" s="8">
        <v>0</v>
      </c>
      <c r="AM207" s="8">
        <v>0</v>
      </c>
      <c r="AN207" s="8">
        <v>224</v>
      </c>
      <c r="AO207" s="41">
        <f t="shared" si="115"/>
        <v>0.9642857142857143</v>
      </c>
      <c r="AP207" s="41">
        <f t="shared" si="116"/>
        <v>3.5714285714285712E-2</v>
      </c>
      <c r="AQ207" s="41">
        <f t="shared" si="117"/>
        <v>0</v>
      </c>
      <c r="AR207" s="41">
        <f t="shared" si="118"/>
        <v>1.7857142857142856E-2</v>
      </c>
      <c r="AS207" s="41">
        <f t="shared" si="119"/>
        <v>3.5714285714285712E-2</v>
      </c>
      <c r="AT207" s="41">
        <f t="shared" si="120"/>
        <v>4.4642857142857144E-2</v>
      </c>
      <c r="AU207" s="41">
        <f t="shared" si="121"/>
        <v>0.10714285714285714</v>
      </c>
      <c r="AV207" s="41">
        <f t="shared" si="122"/>
        <v>0.16517857142857142</v>
      </c>
      <c r="AW207" s="41">
        <f t="shared" si="123"/>
        <v>0.11160714285714286</v>
      </c>
      <c r="AX207" s="41">
        <f t="shared" si="124"/>
        <v>0.13839285714285715</v>
      </c>
      <c r="AY207" s="41">
        <f t="shared" si="125"/>
        <v>0.25</v>
      </c>
      <c r="AZ207" s="41">
        <f t="shared" si="126"/>
        <v>9.375E-2</v>
      </c>
      <c r="BA207" s="41">
        <f t="shared" si="127"/>
        <v>3.125E-2</v>
      </c>
      <c r="BB207" s="41">
        <f t="shared" si="128"/>
        <v>4.464285714285714E-3</v>
      </c>
      <c r="BC207" s="41">
        <f t="shared" si="129"/>
        <v>0</v>
      </c>
      <c r="BD207" s="41">
        <f t="shared" si="130"/>
        <v>0.9598214285714286</v>
      </c>
      <c r="BE207" s="41">
        <f t="shared" si="131"/>
        <v>2.6785714285714284E-2</v>
      </c>
      <c r="BF207" s="41">
        <f t="shared" si="132"/>
        <v>1.3392857142857142E-2</v>
      </c>
      <c r="BG207" s="41">
        <f t="shared" si="133"/>
        <v>0.33482142857142855</v>
      </c>
      <c r="BH207" s="41">
        <f t="shared" si="134"/>
        <v>0.46875</v>
      </c>
      <c r="BI207" s="41">
        <f t="shared" si="135"/>
        <v>0.19642857142857142</v>
      </c>
      <c r="BJ207" s="41">
        <f t="shared" si="136"/>
        <v>0</v>
      </c>
      <c r="BK207" s="41">
        <f t="shared" si="137"/>
        <v>0.22321428571428573</v>
      </c>
      <c r="BL207" s="41">
        <f t="shared" si="138"/>
        <v>0</v>
      </c>
      <c r="BM207" s="41">
        <f t="shared" si="139"/>
        <v>0.11160714285714286</v>
      </c>
      <c r="BN207" s="41">
        <f t="shared" si="140"/>
        <v>0.6651785714285714</v>
      </c>
      <c r="BO207" s="41">
        <f t="shared" si="141"/>
        <v>3.125E-2</v>
      </c>
      <c r="BP207" s="41">
        <f t="shared" si="142"/>
        <v>0.96875</v>
      </c>
      <c r="BQ207" s="41">
        <f t="shared" si="143"/>
        <v>0</v>
      </c>
      <c r="BR207" s="41">
        <f t="shared" si="144"/>
        <v>0</v>
      </c>
      <c r="BS207" s="41">
        <f t="shared" si="145"/>
        <v>0.35714285714285715</v>
      </c>
      <c r="BT207" s="41">
        <f t="shared" si="146"/>
        <v>0.6428571428571429</v>
      </c>
      <c r="BU207" s="41">
        <f t="shared" si="147"/>
        <v>0</v>
      </c>
      <c r="BV207" s="41">
        <f t="shared" si="148"/>
        <v>0</v>
      </c>
      <c r="BW207" s="41">
        <f t="shared" si="149"/>
        <v>1</v>
      </c>
      <c r="BX207" s="41" t="str">
        <f t="shared" si="150"/>
        <v>2011Registered nursesPrince Edward Island</v>
      </c>
      <c r="BY207" s="51">
        <f>VLOOKUP(BX207,'%workplace'!$A$1:$F$381,6,FALSE)</f>
        <v>1513</v>
      </c>
      <c r="BZ207" s="32">
        <f t="shared" si="151"/>
        <v>0.14805023132848646</v>
      </c>
    </row>
    <row r="208" spans="1:78" s="8" customFormat="1" hidden="1" x14ac:dyDescent="0.2">
      <c r="A208" s="8" t="str">
        <f t="shared" si="114"/>
        <v>2011Registered nursesPrince Edward IslandHospital</v>
      </c>
      <c r="B208" s="8" t="s">
        <v>7</v>
      </c>
      <c r="C208" s="8" t="s">
        <v>15</v>
      </c>
      <c r="D208" s="8" t="s">
        <v>10</v>
      </c>
      <c r="E208" s="8">
        <v>2011</v>
      </c>
      <c r="F208" s="8">
        <v>839</v>
      </c>
      <c r="G208" s="8">
        <v>26</v>
      </c>
      <c r="H208" s="8">
        <v>0</v>
      </c>
      <c r="I208" s="8">
        <v>99</v>
      </c>
      <c r="J208" s="8">
        <v>105</v>
      </c>
      <c r="K208" s="8">
        <v>72</v>
      </c>
      <c r="L208" s="8">
        <v>113</v>
      </c>
      <c r="M208" s="8">
        <v>134</v>
      </c>
      <c r="N208" s="8">
        <v>116</v>
      </c>
      <c r="O208" s="8">
        <v>101</v>
      </c>
      <c r="P208" s="8">
        <v>66</v>
      </c>
      <c r="Q208" s="8">
        <v>14</v>
      </c>
      <c r="R208" s="8">
        <v>9</v>
      </c>
      <c r="S208" s="8">
        <v>36</v>
      </c>
      <c r="T208" s="8">
        <v>0</v>
      </c>
      <c r="U208" s="8">
        <v>848</v>
      </c>
      <c r="V208" s="8">
        <v>12</v>
      </c>
      <c r="W208" s="8">
        <v>5</v>
      </c>
      <c r="X208" s="8">
        <v>489</v>
      </c>
      <c r="Y208" s="8">
        <v>269</v>
      </c>
      <c r="Z208" s="8">
        <v>107</v>
      </c>
      <c r="AA208" s="8">
        <v>0</v>
      </c>
      <c r="AB208" s="8">
        <v>57</v>
      </c>
      <c r="AC208" s="8">
        <v>0</v>
      </c>
      <c r="AD208" s="8">
        <v>52</v>
      </c>
      <c r="AE208" s="8">
        <v>756</v>
      </c>
      <c r="AF208" s="8">
        <v>43</v>
      </c>
      <c r="AG208" s="8">
        <v>812</v>
      </c>
      <c r="AH208" s="8">
        <v>10</v>
      </c>
      <c r="AI208" s="8">
        <v>0</v>
      </c>
      <c r="AJ208" s="8">
        <v>269</v>
      </c>
      <c r="AK208" s="8">
        <v>595</v>
      </c>
      <c r="AL208" s="8">
        <v>0</v>
      </c>
      <c r="AM208" s="8">
        <v>1</v>
      </c>
      <c r="AN208" s="8">
        <v>865</v>
      </c>
      <c r="AO208" s="41">
        <f t="shared" si="115"/>
        <v>0.96994219653179192</v>
      </c>
      <c r="AP208" s="41">
        <f t="shared" si="116"/>
        <v>3.0057803468208091E-2</v>
      </c>
      <c r="AQ208" s="41">
        <f t="shared" si="117"/>
        <v>0</v>
      </c>
      <c r="AR208" s="41">
        <f t="shared" si="118"/>
        <v>0.11445086705202312</v>
      </c>
      <c r="AS208" s="41">
        <f t="shared" si="119"/>
        <v>0.12138728323699421</v>
      </c>
      <c r="AT208" s="41">
        <f t="shared" si="120"/>
        <v>8.3236994219653179E-2</v>
      </c>
      <c r="AU208" s="41">
        <f t="shared" si="121"/>
        <v>0.13063583815028901</v>
      </c>
      <c r="AV208" s="41">
        <f t="shared" si="122"/>
        <v>0.15491329479768787</v>
      </c>
      <c r="AW208" s="41">
        <f t="shared" si="123"/>
        <v>0.13410404624277455</v>
      </c>
      <c r="AX208" s="41">
        <f t="shared" si="124"/>
        <v>0.11676300578034682</v>
      </c>
      <c r="AY208" s="41">
        <f t="shared" si="125"/>
        <v>7.6300578034682084E-2</v>
      </c>
      <c r="AZ208" s="41">
        <f t="shared" si="126"/>
        <v>1.6184971098265895E-2</v>
      </c>
      <c r="BA208" s="41">
        <f t="shared" si="127"/>
        <v>1.0404624277456647E-2</v>
      </c>
      <c r="BB208" s="41">
        <f t="shared" si="128"/>
        <v>4.161849710982659E-2</v>
      </c>
      <c r="BC208" s="41">
        <f t="shared" si="129"/>
        <v>0</v>
      </c>
      <c r="BD208" s="41">
        <f t="shared" si="130"/>
        <v>0.98034682080924851</v>
      </c>
      <c r="BE208" s="41">
        <f t="shared" si="131"/>
        <v>1.3872832369942197E-2</v>
      </c>
      <c r="BF208" s="41">
        <f t="shared" si="132"/>
        <v>5.7803468208092483E-3</v>
      </c>
      <c r="BG208" s="41">
        <f t="shared" si="133"/>
        <v>0.5653179190751445</v>
      </c>
      <c r="BH208" s="41">
        <f t="shared" si="134"/>
        <v>0.31098265895953758</v>
      </c>
      <c r="BI208" s="41">
        <f t="shared" si="135"/>
        <v>0.12369942196531791</v>
      </c>
      <c r="BJ208" s="41">
        <f t="shared" si="136"/>
        <v>0</v>
      </c>
      <c r="BK208" s="41">
        <f t="shared" si="137"/>
        <v>6.5895953757225428E-2</v>
      </c>
      <c r="BL208" s="41">
        <f t="shared" si="138"/>
        <v>0</v>
      </c>
      <c r="BM208" s="41">
        <f t="shared" si="139"/>
        <v>6.0115606936416183E-2</v>
      </c>
      <c r="BN208" s="41">
        <f t="shared" si="140"/>
        <v>0.87398843930635839</v>
      </c>
      <c r="BO208" s="41">
        <f t="shared" si="141"/>
        <v>4.971098265895954E-2</v>
      </c>
      <c r="BP208" s="41">
        <f t="shared" si="142"/>
        <v>0.93872832369942194</v>
      </c>
      <c r="BQ208" s="41">
        <f t="shared" si="143"/>
        <v>1.1560693641618497E-2</v>
      </c>
      <c r="BR208" s="41">
        <f t="shared" si="144"/>
        <v>0</v>
      </c>
      <c r="BS208" s="41">
        <f t="shared" si="145"/>
        <v>0.31098265895953758</v>
      </c>
      <c r="BT208" s="41">
        <f t="shared" si="146"/>
        <v>0.68786127167630062</v>
      </c>
      <c r="BU208" s="41">
        <f t="shared" si="147"/>
        <v>0</v>
      </c>
      <c r="BV208" s="41">
        <f t="shared" si="148"/>
        <v>1.1560693641618498E-3</v>
      </c>
      <c r="BW208" s="41">
        <f t="shared" si="149"/>
        <v>1</v>
      </c>
      <c r="BX208" s="41" t="str">
        <f t="shared" si="150"/>
        <v>2011Registered nursesPrince Edward Island</v>
      </c>
      <c r="BY208" s="51">
        <f>VLOOKUP(BX208,'%workplace'!$A$1:$F$381,6,FALSE)</f>
        <v>1513</v>
      </c>
      <c r="BZ208" s="32">
        <f t="shared" si="151"/>
        <v>0.57171183079973564</v>
      </c>
    </row>
    <row r="209" spans="1:78" s="8" customFormat="1" hidden="1" x14ac:dyDescent="0.2">
      <c r="A209" s="8" t="str">
        <f t="shared" si="114"/>
        <v>2011Registered nursesPrince Edward IslandOther places of work</v>
      </c>
      <c r="B209" s="8" t="s">
        <v>7</v>
      </c>
      <c r="C209" s="8" t="s">
        <v>15</v>
      </c>
      <c r="D209" s="8" t="s">
        <v>13</v>
      </c>
      <c r="E209" s="8">
        <v>2011</v>
      </c>
      <c r="F209" s="8">
        <v>359</v>
      </c>
      <c r="G209" s="8">
        <v>7</v>
      </c>
      <c r="H209" s="8">
        <v>0</v>
      </c>
      <c r="I209" s="8">
        <v>5</v>
      </c>
      <c r="J209" s="8">
        <v>14</v>
      </c>
      <c r="K209" s="8">
        <v>41</v>
      </c>
      <c r="L209" s="8">
        <v>52</v>
      </c>
      <c r="M209" s="8">
        <v>54</v>
      </c>
      <c r="N209" s="8">
        <v>70</v>
      </c>
      <c r="O209" s="8">
        <v>59</v>
      </c>
      <c r="P209" s="8">
        <v>47</v>
      </c>
      <c r="Q209" s="8">
        <v>16</v>
      </c>
      <c r="R209" s="8">
        <v>8</v>
      </c>
      <c r="S209" s="8">
        <v>0</v>
      </c>
      <c r="T209" s="8">
        <v>0</v>
      </c>
      <c r="U209" s="8">
        <v>355</v>
      </c>
      <c r="V209" s="8">
        <v>9</v>
      </c>
      <c r="W209" s="8">
        <v>2</v>
      </c>
      <c r="X209" s="8">
        <v>174</v>
      </c>
      <c r="Y209" s="8">
        <v>144</v>
      </c>
      <c r="Z209" s="8">
        <v>48</v>
      </c>
      <c r="AA209" s="8">
        <v>0</v>
      </c>
      <c r="AB209" s="8">
        <v>33</v>
      </c>
      <c r="AC209" s="8">
        <v>0</v>
      </c>
      <c r="AD209" s="8">
        <v>144</v>
      </c>
      <c r="AE209" s="8">
        <v>189</v>
      </c>
      <c r="AF209" s="8">
        <v>58</v>
      </c>
      <c r="AG209" s="8">
        <v>239</v>
      </c>
      <c r="AH209" s="8">
        <v>64</v>
      </c>
      <c r="AI209" s="8">
        <v>5</v>
      </c>
      <c r="AJ209" s="8">
        <v>111</v>
      </c>
      <c r="AK209" s="8">
        <v>255</v>
      </c>
      <c r="AL209" s="8">
        <v>0</v>
      </c>
      <c r="AM209" s="8">
        <v>0</v>
      </c>
      <c r="AN209" s="8">
        <v>366</v>
      </c>
      <c r="AO209" s="41">
        <f t="shared" si="115"/>
        <v>0.98087431693989069</v>
      </c>
      <c r="AP209" s="41">
        <f t="shared" si="116"/>
        <v>1.912568306010929E-2</v>
      </c>
      <c r="AQ209" s="41">
        <f t="shared" si="117"/>
        <v>0</v>
      </c>
      <c r="AR209" s="41">
        <f t="shared" si="118"/>
        <v>1.3661202185792349E-2</v>
      </c>
      <c r="AS209" s="41">
        <f t="shared" si="119"/>
        <v>3.825136612021858E-2</v>
      </c>
      <c r="AT209" s="41">
        <f t="shared" si="120"/>
        <v>0.11202185792349727</v>
      </c>
      <c r="AU209" s="41">
        <f t="shared" si="121"/>
        <v>0.14207650273224043</v>
      </c>
      <c r="AV209" s="41">
        <f t="shared" si="122"/>
        <v>0.14754098360655737</v>
      </c>
      <c r="AW209" s="41">
        <f t="shared" si="123"/>
        <v>0.19125683060109289</v>
      </c>
      <c r="AX209" s="41">
        <f t="shared" si="124"/>
        <v>0.16120218579234974</v>
      </c>
      <c r="AY209" s="41">
        <f t="shared" si="125"/>
        <v>0.12841530054644809</v>
      </c>
      <c r="AZ209" s="41">
        <f t="shared" si="126"/>
        <v>4.3715846994535519E-2</v>
      </c>
      <c r="BA209" s="41">
        <f t="shared" si="127"/>
        <v>2.185792349726776E-2</v>
      </c>
      <c r="BB209" s="41">
        <f t="shared" si="128"/>
        <v>0</v>
      </c>
      <c r="BC209" s="41">
        <f t="shared" si="129"/>
        <v>0</v>
      </c>
      <c r="BD209" s="41">
        <f t="shared" si="130"/>
        <v>0.9699453551912568</v>
      </c>
      <c r="BE209" s="41">
        <f t="shared" si="131"/>
        <v>2.4590163934426229E-2</v>
      </c>
      <c r="BF209" s="41">
        <f t="shared" si="132"/>
        <v>5.4644808743169399E-3</v>
      </c>
      <c r="BG209" s="41">
        <f t="shared" si="133"/>
        <v>0.47540983606557374</v>
      </c>
      <c r="BH209" s="41">
        <f t="shared" si="134"/>
        <v>0.39344262295081966</v>
      </c>
      <c r="BI209" s="41">
        <f t="shared" si="135"/>
        <v>0.13114754098360656</v>
      </c>
      <c r="BJ209" s="41">
        <f t="shared" si="136"/>
        <v>0</v>
      </c>
      <c r="BK209" s="41">
        <f t="shared" si="137"/>
        <v>9.0163934426229511E-2</v>
      </c>
      <c r="BL209" s="41">
        <f t="shared" si="138"/>
        <v>0</v>
      </c>
      <c r="BM209" s="41">
        <f t="shared" si="139"/>
        <v>0.39344262295081966</v>
      </c>
      <c r="BN209" s="41">
        <f t="shared" si="140"/>
        <v>0.51639344262295084</v>
      </c>
      <c r="BO209" s="41">
        <f t="shared" si="141"/>
        <v>0.15846994535519127</v>
      </c>
      <c r="BP209" s="41">
        <f t="shared" si="142"/>
        <v>0.65300546448087426</v>
      </c>
      <c r="BQ209" s="41">
        <f t="shared" si="143"/>
        <v>0.17486338797814208</v>
      </c>
      <c r="BR209" s="41">
        <f t="shared" si="144"/>
        <v>1.3661202185792349E-2</v>
      </c>
      <c r="BS209" s="41">
        <f t="shared" si="145"/>
        <v>0.30327868852459017</v>
      </c>
      <c r="BT209" s="41">
        <f t="shared" si="146"/>
        <v>0.69672131147540983</v>
      </c>
      <c r="BU209" s="41">
        <f t="shared" si="147"/>
        <v>0</v>
      </c>
      <c r="BV209" s="41">
        <f t="shared" si="148"/>
        <v>0</v>
      </c>
      <c r="BW209" s="41">
        <f t="shared" si="149"/>
        <v>1</v>
      </c>
      <c r="BX209" s="41" t="str">
        <f t="shared" si="150"/>
        <v>2011Registered nursesPrince Edward Island</v>
      </c>
      <c r="BY209" s="51">
        <f>VLOOKUP(BX209,'%workplace'!$A$1:$F$381,6,FALSE)</f>
        <v>1513</v>
      </c>
      <c r="BZ209" s="32">
        <f t="shared" si="151"/>
        <v>0.24190350297422339</v>
      </c>
    </row>
    <row r="210" spans="1:78" s="8" customFormat="1" hidden="1" x14ac:dyDescent="0.2">
      <c r="A210" s="8" t="str">
        <f t="shared" si="114"/>
        <v>2011Registered nursesNova ScotiaAll places of work</v>
      </c>
      <c r="B210" s="8" t="s">
        <v>7</v>
      </c>
      <c r="C210" s="8" t="s">
        <v>16</v>
      </c>
      <c r="D210" s="8" t="s">
        <v>9</v>
      </c>
      <c r="E210" s="8">
        <v>2011</v>
      </c>
      <c r="F210" s="8">
        <v>8764</v>
      </c>
      <c r="G210" s="8">
        <v>406</v>
      </c>
      <c r="H210" s="8">
        <v>0</v>
      </c>
      <c r="I210" s="8">
        <v>725</v>
      </c>
      <c r="J210" s="8">
        <v>685</v>
      </c>
      <c r="K210" s="8">
        <v>796</v>
      </c>
      <c r="L210" s="8">
        <v>1030</v>
      </c>
      <c r="M210" s="8">
        <v>1563</v>
      </c>
      <c r="N210" s="8">
        <v>1569</v>
      </c>
      <c r="O210" s="8">
        <v>1464</v>
      </c>
      <c r="P210" s="8">
        <v>789</v>
      </c>
      <c r="Q210" s="8">
        <v>294</v>
      </c>
      <c r="R210" s="8">
        <v>72</v>
      </c>
      <c r="S210" s="8">
        <v>183</v>
      </c>
      <c r="T210" s="8">
        <v>0</v>
      </c>
      <c r="U210" s="8">
        <v>8869</v>
      </c>
      <c r="V210" s="8">
        <v>301</v>
      </c>
      <c r="W210" s="8">
        <v>0</v>
      </c>
      <c r="X210" s="8">
        <v>5904</v>
      </c>
      <c r="Y210" s="8">
        <v>2215</v>
      </c>
      <c r="Z210" s="8">
        <v>1051</v>
      </c>
      <c r="AA210" s="8">
        <v>0</v>
      </c>
      <c r="AB210" s="8">
        <v>963</v>
      </c>
      <c r="AC210" s="8">
        <v>8</v>
      </c>
      <c r="AD210" s="8">
        <v>1132</v>
      </c>
      <c r="AE210" s="8">
        <v>7067</v>
      </c>
      <c r="AF210" s="8">
        <v>545</v>
      </c>
      <c r="AG210" s="8">
        <v>8112</v>
      </c>
      <c r="AH210" s="8">
        <v>424</v>
      </c>
      <c r="AI210" s="8">
        <v>89</v>
      </c>
      <c r="AJ210" s="8">
        <v>2321</v>
      </c>
      <c r="AK210" s="8">
        <v>6841</v>
      </c>
      <c r="AL210" s="8">
        <v>0</v>
      </c>
      <c r="AM210" s="8">
        <v>8</v>
      </c>
      <c r="AN210" s="8">
        <v>9170</v>
      </c>
      <c r="AO210" s="41">
        <f t="shared" si="115"/>
        <v>0.95572519083969465</v>
      </c>
      <c r="AP210" s="41">
        <f t="shared" si="116"/>
        <v>4.4274809160305344E-2</v>
      </c>
      <c r="AQ210" s="41">
        <f t="shared" si="117"/>
        <v>0</v>
      </c>
      <c r="AR210" s="41">
        <f t="shared" si="118"/>
        <v>7.9062159214830965E-2</v>
      </c>
      <c r="AS210" s="41">
        <f t="shared" si="119"/>
        <v>7.4700109051254085E-2</v>
      </c>
      <c r="AT210" s="41">
        <f t="shared" si="120"/>
        <v>8.6804798255179935E-2</v>
      </c>
      <c r="AU210" s="41">
        <f t="shared" si="121"/>
        <v>0.11232279171210469</v>
      </c>
      <c r="AV210" s="41">
        <f t="shared" si="122"/>
        <v>0.17044711014176664</v>
      </c>
      <c r="AW210" s="41">
        <f t="shared" si="123"/>
        <v>0.17110141766630316</v>
      </c>
      <c r="AX210" s="41">
        <f t="shared" si="124"/>
        <v>0.15965103598691385</v>
      </c>
      <c r="AY210" s="41">
        <f t="shared" si="125"/>
        <v>8.6041439476553974E-2</v>
      </c>
      <c r="AZ210" s="41">
        <f t="shared" si="126"/>
        <v>3.2061068702290078E-2</v>
      </c>
      <c r="BA210" s="41">
        <f t="shared" si="127"/>
        <v>7.8516902944383866E-3</v>
      </c>
      <c r="BB210" s="41">
        <f t="shared" si="128"/>
        <v>1.9956379498364232E-2</v>
      </c>
      <c r="BC210" s="41">
        <f t="shared" si="129"/>
        <v>0</v>
      </c>
      <c r="BD210" s="41">
        <f t="shared" si="130"/>
        <v>0.96717557251908393</v>
      </c>
      <c r="BE210" s="41">
        <f t="shared" si="131"/>
        <v>3.2824427480916032E-2</v>
      </c>
      <c r="BF210" s="41">
        <f t="shared" si="132"/>
        <v>0</v>
      </c>
      <c r="BG210" s="41">
        <f t="shared" si="133"/>
        <v>0.64383860414394767</v>
      </c>
      <c r="BH210" s="41">
        <f t="shared" si="134"/>
        <v>0.24154852780806979</v>
      </c>
      <c r="BI210" s="41">
        <f t="shared" si="135"/>
        <v>0.11461286804798256</v>
      </c>
      <c r="BJ210" s="41">
        <f t="shared" si="136"/>
        <v>0</v>
      </c>
      <c r="BK210" s="41">
        <f t="shared" si="137"/>
        <v>0.10501635768811342</v>
      </c>
      <c r="BL210" s="41">
        <f t="shared" si="138"/>
        <v>8.724100327153762E-4</v>
      </c>
      <c r="BM210" s="41">
        <f t="shared" si="139"/>
        <v>0.12344601962922573</v>
      </c>
      <c r="BN210" s="41">
        <f t="shared" si="140"/>
        <v>0.77066521264994547</v>
      </c>
      <c r="BO210" s="41">
        <f t="shared" si="141"/>
        <v>5.9432933478735003E-2</v>
      </c>
      <c r="BP210" s="41">
        <f t="shared" si="142"/>
        <v>0.88462377317339147</v>
      </c>
      <c r="BQ210" s="41">
        <f t="shared" si="143"/>
        <v>4.623773173391494E-2</v>
      </c>
      <c r="BR210" s="41">
        <f t="shared" si="144"/>
        <v>9.7055616139585608E-3</v>
      </c>
      <c r="BS210" s="41">
        <f t="shared" si="145"/>
        <v>0.25310796074154851</v>
      </c>
      <c r="BT210" s="41">
        <f t="shared" si="146"/>
        <v>0.74601962922573606</v>
      </c>
      <c r="BU210" s="41">
        <f t="shared" si="147"/>
        <v>0</v>
      </c>
      <c r="BV210" s="41">
        <f t="shared" si="148"/>
        <v>8.724100327153762E-4</v>
      </c>
      <c r="BW210" s="41">
        <f t="shared" si="149"/>
        <v>1</v>
      </c>
      <c r="BX210" s="41" t="str">
        <f t="shared" si="150"/>
        <v>2011Registered nursesNova Scotia</v>
      </c>
      <c r="BY210" s="51">
        <f>VLOOKUP(BX210,'%workplace'!$A$1:$F$381,6,FALSE)</f>
        <v>9170</v>
      </c>
      <c r="BZ210" s="32">
        <f t="shared" si="151"/>
        <v>1</v>
      </c>
    </row>
    <row r="211" spans="1:78" s="8" customFormat="1" hidden="1" x14ac:dyDescent="0.2">
      <c r="A211" s="8" t="str">
        <f t="shared" si="114"/>
        <v>2011Registered nursesNova ScotiaCommunity health</v>
      </c>
      <c r="B211" s="8" t="s">
        <v>7</v>
      </c>
      <c r="C211" s="8" t="s">
        <v>16</v>
      </c>
      <c r="D211" s="8" t="s">
        <v>11</v>
      </c>
      <c r="E211" s="8">
        <v>2011</v>
      </c>
      <c r="F211" s="8">
        <v>1055</v>
      </c>
      <c r="G211" s="8">
        <v>22</v>
      </c>
      <c r="H211" s="8">
        <v>0</v>
      </c>
      <c r="I211" s="8">
        <v>29</v>
      </c>
      <c r="J211" s="8">
        <v>62</v>
      </c>
      <c r="K211" s="8">
        <v>100</v>
      </c>
      <c r="L211" s="8">
        <v>142</v>
      </c>
      <c r="M211" s="8">
        <v>203</v>
      </c>
      <c r="N211" s="8">
        <v>179</v>
      </c>
      <c r="O211" s="8">
        <v>182</v>
      </c>
      <c r="P211" s="8">
        <v>112</v>
      </c>
      <c r="Q211" s="8">
        <v>52</v>
      </c>
      <c r="R211" s="8">
        <v>14</v>
      </c>
      <c r="S211" s="8">
        <v>2</v>
      </c>
      <c r="T211" s="8">
        <v>0</v>
      </c>
      <c r="U211" s="8">
        <v>1046</v>
      </c>
      <c r="V211" s="8">
        <v>31</v>
      </c>
      <c r="W211" s="8">
        <v>0</v>
      </c>
      <c r="X211" s="8">
        <v>630</v>
      </c>
      <c r="Y211" s="8">
        <v>309</v>
      </c>
      <c r="Z211" s="8">
        <v>138</v>
      </c>
      <c r="AA211" s="8">
        <v>0</v>
      </c>
      <c r="AB211" s="8">
        <v>169</v>
      </c>
      <c r="AC211" s="8">
        <v>0</v>
      </c>
      <c r="AD211" s="8">
        <v>148</v>
      </c>
      <c r="AE211" s="8">
        <v>760</v>
      </c>
      <c r="AF211" s="8">
        <v>67</v>
      </c>
      <c r="AG211" s="8">
        <v>980</v>
      </c>
      <c r="AH211" s="8">
        <v>24</v>
      </c>
      <c r="AI211" s="8">
        <v>6</v>
      </c>
      <c r="AJ211" s="8">
        <v>361</v>
      </c>
      <c r="AK211" s="8">
        <v>714</v>
      </c>
      <c r="AL211" s="8">
        <v>0</v>
      </c>
      <c r="AM211" s="8">
        <v>2</v>
      </c>
      <c r="AN211" s="8">
        <v>1077</v>
      </c>
      <c r="AO211" s="41">
        <f t="shared" si="115"/>
        <v>0.97957288765088213</v>
      </c>
      <c r="AP211" s="41">
        <f t="shared" si="116"/>
        <v>2.0427112349117919E-2</v>
      </c>
      <c r="AQ211" s="41">
        <f t="shared" si="117"/>
        <v>0</v>
      </c>
      <c r="AR211" s="41">
        <f t="shared" si="118"/>
        <v>2.6926648096564532E-2</v>
      </c>
      <c r="AS211" s="41">
        <f t="shared" si="119"/>
        <v>5.7567316620241414E-2</v>
      </c>
      <c r="AT211" s="41">
        <f t="shared" si="120"/>
        <v>9.2850510677808723E-2</v>
      </c>
      <c r="AU211" s="41">
        <f t="shared" si="121"/>
        <v>0.13184772516248838</v>
      </c>
      <c r="AV211" s="41">
        <f t="shared" si="122"/>
        <v>0.18848653667595172</v>
      </c>
      <c r="AW211" s="41">
        <f t="shared" si="123"/>
        <v>0.16620241411327763</v>
      </c>
      <c r="AX211" s="41">
        <f t="shared" si="124"/>
        <v>0.16898792943361188</v>
      </c>
      <c r="AY211" s="41">
        <f t="shared" si="125"/>
        <v>0.10399257195914577</v>
      </c>
      <c r="AZ211" s="41">
        <f t="shared" si="126"/>
        <v>4.828226555246054E-2</v>
      </c>
      <c r="BA211" s="41">
        <f t="shared" si="127"/>
        <v>1.2999071494893221E-2</v>
      </c>
      <c r="BB211" s="41">
        <f t="shared" si="128"/>
        <v>1.8570102135561746E-3</v>
      </c>
      <c r="BC211" s="41">
        <f t="shared" si="129"/>
        <v>0</v>
      </c>
      <c r="BD211" s="41">
        <f t="shared" si="130"/>
        <v>0.97121634168987925</v>
      </c>
      <c r="BE211" s="41">
        <f t="shared" si="131"/>
        <v>2.8783658310120707E-2</v>
      </c>
      <c r="BF211" s="41">
        <f t="shared" si="132"/>
        <v>0</v>
      </c>
      <c r="BG211" s="41">
        <f t="shared" si="133"/>
        <v>0.58495821727019504</v>
      </c>
      <c r="BH211" s="41">
        <f t="shared" si="134"/>
        <v>0.28690807799442897</v>
      </c>
      <c r="BI211" s="41">
        <f t="shared" si="135"/>
        <v>0.12813370473537605</v>
      </c>
      <c r="BJ211" s="41">
        <f t="shared" si="136"/>
        <v>0</v>
      </c>
      <c r="BK211" s="41">
        <f t="shared" si="137"/>
        <v>0.15691736304549675</v>
      </c>
      <c r="BL211" s="41">
        <f t="shared" si="138"/>
        <v>0</v>
      </c>
      <c r="BM211" s="41">
        <f t="shared" si="139"/>
        <v>0.13741875580315691</v>
      </c>
      <c r="BN211" s="41">
        <f t="shared" si="140"/>
        <v>0.70566388115134637</v>
      </c>
      <c r="BO211" s="41">
        <f t="shared" si="141"/>
        <v>6.2209842154131847E-2</v>
      </c>
      <c r="BP211" s="41">
        <f t="shared" si="142"/>
        <v>0.90993500464252552</v>
      </c>
      <c r="BQ211" s="41">
        <f t="shared" si="143"/>
        <v>2.2284122562674095E-2</v>
      </c>
      <c r="BR211" s="41">
        <f t="shared" si="144"/>
        <v>5.5710306406685237E-3</v>
      </c>
      <c r="BS211" s="41">
        <f t="shared" si="145"/>
        <v>0.33519034354688954</v>
      </c>
      <c r="BT211" s="41">
        <f t="shared" si="146"/>
        <v>0.6629526462395543</v>
      </c>
      <c r="BU211" s="41">
        <f t="shared" si="147"/>
        <v>0</v>
      </c>
      <c r="BV211" s="41">
        <f t="shared" si="148"/>
        <v>1.8570102135561746E-3</v>
      </c>
      <c r="BW211" s="41">
        <f t="shared" si="149"/>
        <v>1</v>
      </c>
      <c r="BX211" s="41" t="str">
        <f t="shared" si="150"/>
        <v>2011Registered nursesNova Scotia</v>
      </c>
      <c r="BY211" s="51">
        <f>VLOOKUP(BX211,'%workplace'!$A$1:$F$381,6,FALSE)</f>
        <v>9170</v>
      </c>
      <c r="BZ211" s="32">
        <f t="shared" si="151"/>
        <v>0.11744820065430753</v>
      </c>
    </row>
    <row r="212" spans="1:78" s="8" customFormat="1" hidden="1" x14ac:dyDescent="0.2">
      <c r="A212" s="8" t="str">
        <f t="shared" si="114"/>
        <v>2011Registered nursesNova ScotiaNursing home/long-term care</v>
      </c>
      <c r="B212" s="8" t="s">
        <v>7</v>
      </c>
      <c r="C212" s="8" t="s">
        <v>16</v>
      </c>
      <c r="D212" s="8" t="s">
        <v>12</v>
      </c>
      <c r="E212" s="8">
        <v>2011</v>
      </c>
      <c r="F212" s="8">
        <v>1053</v>
      </c>
      <c r="G212" s="8">
        <v>36</v>
      </c>
      <c r="H212" s="8">
        <v>0</v>
      </c>
      <c r="I212" s="8">
        <v>48</v>
      </c>
      <c r="J212" s="8">
        <v>34</v>
      </c>
      <c r="K212" s="8">
        <v>87</v>
      </c>
      <c r="L212" s="8">
        <v>116</v>
      </c>
      <c r="M212" s="8">
        <v>168</v>
      </c>
      <c r="N212" s="8">
        <v>171</v>
      </c>
      <c r="O212" s="8">
        <v>199</v>
      </c>
      <c r="P212" s="8">
        <v>163</v>
      </c>
      <c r="Q212" s="8">
        <v>76</v>
      </c>
      <c r="R212" s="8">
        <v>20</v>
      </c>
      <c r="S212" s="8">
        <v>7</v>
      </c>
      <c r="T212" s="8">
        <v>0</v>
      </c>
      <c r="U212" s="8">
        <v>988</v>
      </c>
      <c r="V212" s="8">
        <v>101</v>
      </c>
      <c r="W212" s="8">
        <v>0</v>
      </c>
      <c r="X212" s="8">
        <v>608</v>
      </c>
      <c r="Y212" s="8">
        <v>320</v>
      </c>
      <c r="Z212" s="8">
        <v>161</v>
      </c>
      <c r="AA212" s="8">
        <v>0</v>
      </c>
      <c r="AB212" s="8">
        <v>243</v>
      </c>
      <c r="AC212" s="8">
        <v>1</v>
      </c>
      <c r="AD212" s="8">
        <v>70</v>
      </c>
      <c r="AE212" s="8">
        <v>775</v>
      </c>
      <c r="AF212" s="8">
        <v>101</v>
      </c>
      <c r="AG212" s="8">
        <v>970</v>
      </c>
      <c r="AH212" s="8">
        <v>18</v>
      </c>
      <c r="AI212" s="8">
        <v>0</v>
      </c>
      <c r="AJ212" s="8">
        <v>449</v>
      </c>
      <c r="AK212" s="8">
        <v>639</v>
      </c>
      <c r="AL212" s="8">
        <v>0</v>
      </c>
      <c r="AM212" s="8">
        <v>1</v>
      </c>
      <c r="AN212" s="8">
        <v>1089</v>
      </c>
      <c r="AO212" s="41">
        <f t="shared" si="115"/>
        <v>0.96694214876033058</v>
      </c>
      <c r="AP212" s="41">
        <f t="shared" si="116"/>
        <v>3.3057851239669422E-2</v>
      </c>
      <c r="AQ212" s="41">
        <f t="shared" si="117"/>
        <v>0</v>
      </c>
      <c r="AR212" s="41">
        <f t="shared" si="118"/>
        <v>4.4077134986225897E-2</v>
      </c>
      <c r="AS212" s="41">
        <f t="shared" si="119"/>
        <v>3.1221303948576674E-2</v>
      </c>
      <c r="AT212" s="41">
        <f t="shared" si="120"/>
        <v>7.9889807162534437E-2</v>
      </c>
      <c r="AU212" s="41">
        <f t="shared" si="121"/>
        <v>0.10651974288337925</v>
      </c>
      <c r="AV212" s="41">
        <f t="shared" si="122"/>
        <v>0.15426997245179064</v>
      </c>
      <c r="AW212" s="41">
        <f t="shared" si="123"/>
        <v>0.15702479338842976</v>
      </c>
      <c r="AX212" s="41">
        <f t="shared" si="124"/>
        <v>0.18273645546372819</v>
      </c>
      <c r="AY212" s="41">
        <f t="shared" si="125"/>
        <v>0.14967860422405876</v>
      </c>
      <c r="AZ212" s="41">
        <f t="shared" si="126"/>
        <v>6.9788797061524341E-2</v>
      </c>
      <c r="BA212" s="41">
        <f t="shared" si="127"/>
        <v>1.8365472910927456E-2</v>
      </c>
      <c r="BB212" s="41">
        <f t="shared" si="128"/>
        <v>6.4279155188246093E-3</v>
      </c>
      <c r="BC212" s="41">
        <f t="shared" si="129"/>
        <v>0</v>
      </c>
      <c r="BD212" s="41">
        <f t="shared" si="130"/>
        <v>0.90725436179981633</v>
      </c>
      <c r="BE212" s="41">
        <f t="shared" si="131"/>
        <v>9.2745638200183653E-2</v>
      </c>
      <c r="BF212" s="41">
        <f t="shared" si="132"/>
        <v>0</v>
      </c>
      <c r="BG212" s="41">
        <f t="shared" si="133"/>
        <v>0.55831037649219473</v>
      </c>
      <c r="BH212" s="41">
        <f t="shared" si="134"/>
        <v>0.29384756657483929</v>
      </c>
      <c r="BI212" s="41">
        <f t="shared" si="135"/>
        <v>0.14784205693296604</v>
      </c>
      <c r="BJ212" s="41">
        <f t="shared" si="136"/>
        <v>0</v>
      </c>
      <c r="BK212" s="41">
        <f t="shared" si="137"/>
        <v>0.2231404958677686</v>
      </c>
      <c r="BL212" s="41">
        <f t="shared" si="138"/>
        <v>9.1827364554637281E-4</v>
      </c>
      <c r="BM212" s="41">
        <f t="shared" si="139"/>
        <v>6.4279155188246104E-2</v>
      </c>
      <c r="BN212" s="41">
        <f t="shared" si="140"/>
        <v>0.71166207529843895</v>
      </c>
      <c r="BO212" s="41">
        <f t="shared" si="141"/>
        <v>9.2745638200183653E-2</v>
      </c>
      <c r="BP212" s="41">
        <f t="shared" si="142"/>
        <v>0.89072543617998168</v>
      </c>
      <c r="BQ212" s="41">
        <f t="shared" si="143"/>
        <v>1.6528925619834711E-2</v>
      </c>
      <c r="BR212" s="41">
        <f t="shared" si="144"/>
        <v>0</v>
      </c>
      <c r="BS212" s="41">
        <f t="shared" si="145"/>
        <v>0.41230486685032142</v>
      </c>
      <c r="BT212" s="41">
        <f t="shared" si="146"/>
        <v>0.58677685950413228</v>
      </c>
      <c r="BU212" s="41">
        <f t="shared" si="147"/>
        <v>0</v>
      </c>
      <c r="BV212" s="41">
        <f t="shared" si="148"/>
        <v>9.1827364554637281E-4</v>
      </c>
      <c r="BW212" s="41">
        <f t="shared" si="149"/>
        <v>1</v>
      </c>
      <c r="BX212" s="41" t="str">
        <f t="shared" si="150"/>
        <v>2011Registered nursesNova Scotia</v>
      </c>
      <c r="BY212" s="51">
        <f>VLOOKUP(BX212,'%workplace'!$A$1:$F$381,6,FALSE)</f>
        <v>9170</v>
      </c>
      <c r="BZ212" s="32">
        <f t="shared" si="151"/>
        <v>0.11875681570338059</v>
      </c>
    </row>
    <row r="213" spans="1:78" s="8" customFormat="1" hidden="1" x14ac:dyDescent="0.2">
      <c r="A213" s="8" t="str">
        <f t="shared" si="114"/>
        <v>2011Registered nursesNova ScotiaHospital</v>
      </c>
      <c r="B213" s="8" t="s">
        <v>7</v>
      </c>
      <c r="C213" s="8" t="s">
        <v>16</v>
      </c>
      <c r="D213" s="8" t="s">
        <v>10</v>
      </c>
      <c r="E213" s="8">
        <v>2011</v>
      </c>
      <c r="F213" s="8">
        <v>5771</v>
      </c>
      <c r="G213" s="8">
        <v>310</v>
      </c>
      <c r="H213" s="8">
        <v>0</v>
      </c>
      <c r="I213" s="8">
        <v>625</v>
      </c>
      <c r="J213" s="8">
        <v>544</v>
      </c>
      <c r="K213" s="8">
        <v>555</v>
      </c>
      <c r="L213" s="8">
        <v>668</v>
      </c>
      <c r="M213" s="8">
        <v>1030</v>
      </c>
      <c r="N213" s="8">
        <v>1030</v>
      </c>
      <c r="O213" s="8">
        <v>904</v>
      </c>
      <c r="P213" s="8">
        <v>414</v>
      </c>
      <c r="Q213" s="8">
        <v>117</v>
      </c>
      <c r="R213" s="8">
        <v>24</v>
      </c>
      <c r="S213" s="8">
        <v>170</v>
      </c>
      <c r="T213" s="8">
        <v>0</v>
      </c>
      <c r="U213" s="8">
        <v>5935</v>
      </c>
      <c r="V213" s="8">
        <v>146</v>
      </c>
      <c r="W213" s="8">
        <v>0</v>
      </c>
      <c r="X213" s="8">
        <v>4008</v>
      </c>
      <c r="Y213" s="8">
        <v>1440</v>
      </c>
      <c r="Z213" s="8">
        <v>633</v>
      </c>
      <c r="AA213" s="8">
        <v>0</v>
      </c>
      <c r="AB213" s="8">
        <v>395</v>
      </c>
      <c r="AC213" s="8">
        <v>3</v>
      </c>
      <c r="AD213" s="8">
        <v>390</v>
      </c>
      <c r="AE213" s="8">
        <v>5293</v>
      </c>
      <c r="AF213" s="8">
        <v>202</v>
      </c>
      <c r="AG213" s="8">
        <v>5702</v>
      </c>
      <c r="AH213" s="8">
        <v>116</v>
      </c>
      <c r="AI213" s="8">
        <v>61</v>
      </c>
      <c r="AJ213" s="8">
        <v>1260</v>
      </c>
      <c r="AK213" s="8">
        <v>4817</v>
      </c>
      <c r="AL213" s="8">
        <v>0</v>
      </c>
      <c r="AM213" s="8">
        <v>4</v>
      </c>
      <c r="AN213" s="8">
        <v>6081</v>
      </c>
      <c r="AO213" s="41">
        <f t="shared" si="115"/>
        <v>0.9490215425094557</v>
      </c>
      <c r="AP213" s="41">
        <f t="shared" si="116"/>
        <v>5.0978457490544318E-2</v>
      </c>
      <c r="AQ213" s="41">
        <f t="shared" si="117"/>
        <v>0</v>
      </c>
      <c r="AR213" s="41">
        <f t="shared" si="118"/>
        <v>0.10277914816642</v>
      </c>
      <c r="AS213" s="41">
        <f t="shared" si="119"/>
        <v>8.9458970564051971E-2</v>
      </c>
      <c r="AT213" s="41">
        <f t="shared" si="120"/>
        <v>9.1267883571780964E-2</v>
      </c>
      <c r="AU213" s="41">
        <f t="shared" si="121"/>
        <v>0.10985035356026969</v>
      </c>
      <c r="AV213" s="41">
        <f t="shared" si="122"/>
        <v>0.16938003617826017</v>
      </c>
      <c r="AW213" s="41">
        <f t="shared" si="123"/>
        <v>0.16938003617826017</v>
      </c>
      <c r="AX213" s="41">
        <f t="shared" si="124"/>
        <v>0.14865975990790989</v>
      </c>
      <c r="AY213" s="41">
        <f t="shared" si="125"/>
        <v>6.8080907745436611E-2</v>
      </c>
      <c r="AZ213" s="41">
        <f t="shared" si="126"/>
        <v>1.9240256536753823E-2</v>
      </c>
      <c r="BA213" s="41">
        <f t="shared" si="127"/>
        <v>3.9467192895905282E-3</v>
      </c>
      <c r="BB213" s="41">
        <f t="shared" si="128"/>
        <v>2.7955928301266239E-2</v>
      </c>
      <c r="BC213" s="41">
        <f t="shared" si="129"/>
        <v>0</v>
      </c>
      <c r="BD213" s="41">
        <f t="shared" si="130"/>
        <v>0.97599079098832431</v>
      </c>
      <c r="BE213" s="41">
        <f t="shared" si="131"/>
        <v>2.4009209011675713E-2</v>
      </c>
      <c r="BF213" s="41">
        <f t="shared" si="132"/>
        <v>0</v>
      </c>
      <c r="BG213" s="41">
        <f t="shared" si="133"/>
        <v>0.65910212136161817</v>
      </c>
      <c r="BH213" s="41">
        <f t="shared" si="134"/>
        <v>0.23680315737543167</v>
      </c>
      <c r="BI213" s="41">
        <f t="shared" si="135"/>
        <v>0.10409472126295018</v>
      </c>
      <c r="BJ213" s="41">
        <f t="shared" si="136"/>
        <v>0</v>
      </c>
      <c r="BK213" s="41">
        <f t="shared" si="137"/>
        <v>6.4956421641177445E-2</v>
      </c>
      <c r="BL213" s="41">
        <f t="shared" si="138"/>
        <v>4.9333991119881603E-4</v>
      </c>
      <c r="BM213" s="41">
        <f t="shared" si="139"/>
        <v>6.4134188455846078E-2</v>
      </c>
      <c r="BN213" s="41">
        <f t="shared" si="140"/>
        <v>0.87041604999177768</v>
      </c>
      <c r="BO213" s="41">
        <f t="shared" si="141"/>
        <v>3.3218220687386946E-2</v>
      </c>
      <c r="BP213" s="41">
        <f t="shared" si="142"/>
        <v>0.93767472455188294</v>
      </c>
      <c r="BQ213" s="41">
        <f t="shared" si="143"/>
        <v>1.9075809899687553E-2</v>
      </c>
      <c r="BR213" s="41">
        <f t="shared" si="144"/>
        <v>1.0031244861042591E-2</v>
      </c>
      <c r="BS213" s="41">
        <f t="shared" si="145"/>
        <v>0.20720276270350271</v>
      </c>
      <c r="BT213" s="41">
        <f t="shared" si="146"/>
        <v>0.79213945074823222</v>
      </c>
      <c r="BU213" s="41">
        <f t="shared" si="147"/>
        <v>0</v>
      </c>
      <c r="BV213" s="41">
        <f t="shared" si="148"/>
        <v>6.57786548265088E-4</v>
      </c>
      <c r="BW213" s="41">
        <f t="shared" si="149"/>
        <v>1</v>
      </c>
      <c r="BX213" s="41" t="str">
        <f t="shared" si="150"/>
        <v>2011Registered nursesNova Scotia</v>
      </c>
      <c r="BY213" s="51">
        <f>VLOOKUP(BX213,'%workplace'!$A$1:$F$381,6,FALSE)</f>
        <v>9170</v>
      </c>
      <c r="BZ213" s="32">
        <f t="shared" si="151"/>
        <v>0.66314067611777539</v>
      </c>
    </row>
    <row r="214" spans="1:78" s="8" customFormat="1" hidden="1" x14ac:dyDescent="0.2">
      <c r="A214" s="8" t="str">
        <f t="shared" si="114"/>
        <v>2011Registered nursesNova ScotiaOther places of work</v>
      </c>
      <c r="B214" s="8" t="s">
        <v>7</v>
      </c>
      <c r="C214" s="8" t="s">
        <v>16</v>
      </c>
      <c r="D214" s="8" t="s">
        <v>13</v>
      </c>
      <c r="E214" s="8">
        <v>2011</v>
      </c>
      <c r="F214" s="8">
        <v>876</v>
      </c>
      <c r="G214" s="8">
        <v>38</v>
      </c>
      <c r="H214" s="8">
        <v>0</v>
      </c>
      <c r="I214" s="8">
        <v>23</v>
      </c>
      <c r="J214" s="8">
        <v>44</v>
      </c>
      <c r="K214" s="8">
        <v>54</v>
      </c>
      <c r="L214" s="8">
        <v>104</v>
      </c>
      <c r="M214" s="8">
        <v>160</v>
      </c>
      <c r="N214" s="8">
        <v>187</v>
      </c>
      <c r="O214" s="8">
        <v>175</v>
      </c>
      <c r="P214" s="8">
        <v>100</v>
      </c>
      <c r="Q214" s="8">
        <v>49</v>
      </c>
      <c r="R214" s="8">
        <v>14</v>
      </c>
      <c r="S214" s="8">
        <v>4</v>
      </c>
      <c r="T214" s="8">
        <v>0</v>
      </c>
      <c r="U214" s="8">
        <v>891</v>
      </c>
      <c r="V214" s="8">
        <v>23</v>
      </c>
      <c r="W214" s="8">
        <v>0</v>
      </c>
      <c r="X214" s="8">
        <v>653</v>
      </c>
      <c r="Y214" s="8">
        <v>144</v>
      </c>
      <c r="Z214" s="8">
        <v>117</v>
      </c>
      <c r="AA214" s="8">
        <v>0</v>
      </c>
      <c r="AB214" s="8">
        <v>155</v>
      </c>
      <c r="AC214" s="8">
        <v>2</v>
      </c>
      <c r="AD214" s="8">
        <v>520</v>
      </c>
      <c r="AE214" s="8">
        <v>237</v>
      </c>
      <c r="AF214" s="8">
        <v>174</v>
      </c>
      <c r="AG214" s="8">
        <v>455</v>
      </c>
      <c r="AH214" s="8">
        <v>264</v>
      </c>
      <c r="AI214" s="8">
        <v>21</v>
      </c>
      <c r="AJ214" s="8">
        <v>248</v>
      </c>
      <c r="AK214" s="8">
        <v>665</v>
      </c>
      <c r="AL214" s="8">
        <v>0</v>
      </c>
      <c r="AM214" s="8">
        <v>1</v>
      </c>
      <c r="AN214" s="8">
        <v>914</v>
      </c>
      <c r="AO214" s="41">
        <f t="shared" si="115"/>
        <v>0.95842450765864329</v>
      </c>
      <c r="AP214" s="41">
        <f t="shared" si="116"/>
        <v>4.1575492341356671E-2</v>
      </c>
      <c r="AQ214" s="41">
        <f t="shared" si="117"/>
        <v>0</v>
      </c>
      <c r="AR214" s="41">
        <f t="shared" si="118"/>
        <v>2.5164113785557989E-2</v>
      </c>
      <c r="AS214" s="41">
        <f t="shared" si="119"/>
        <v>4.8140043763676151E-2</v>
      </c>
      <c r="AT214" s="41">
        <f t="shared" si="120"/>
        <v>5.9080962800875277E-2</v>
      </c>
      <c r="AU214" s="41">
        <f t="shared" si="121"/>
        <v>0.1137855579868709</v>
      </c>
      <c r="AV214" s="41">
        <f t="shared" si="122"/>
        <v>0.17505470459518599</v>
      </c>
      <c r="AW214" s="41">
        <f t="shared" si="123"/>
        <v>0.20459518599562362</v>
      </c>
      <c r="AX214" s="41">
        <f t="shared" si="124"/>
        <v>0.19146608315098468</v>
      </c>
      <c r="AY214" s="41">
        <f t="shared" si="125"/>
        <v>0.10940919037199125</v>
      </c>
      <c r="AZ214" s="41">
        <f t="shared" si="126"/>
        <v>5.3610503282275714E-2</v>
      </c>
      <c r="BA214" s="41">
        <f t="shared" si="127"/>
        <v>1.5317286652078774E-2</v>
      </c>
      <c r="BB214" s="41">
        <f t="shared" si="128"/>
        <v>4.3763676148796497E-3</v>
      </c>
      <c r="BC214" s="41">
        <f t="shared" si="129"/>
        <v>0</v>
      </c>
      <c r="BD214" s="41">
        <f t="shared" si="130"/>
        <v>0.97483588621444206</v>
      </c>
      <c r="BE214" s="41">
        <f t="shared" si="131"/>
        <v>2.5164113785557989E-2</v>
      </c>
      <c r="BF214" s="41">
        <f t="shared" si="132"/>
        <v>0</v>
      </c>
      <c r="BG214" s="41">
        <f t="shared" si="133"/>
        <v>0.71444201312910283</v>
      </c>
      <c r="BH214" s="41">
        <f t="shared" si="134"/>
        <v>0.1575492341356674</v>
      </c>
      <c r="BI214" s="41">
        <f t="shared" si="135"/>
        <v>0.12800875273522977</v>
      </c>
      <c r="BJ214" s="41">
        <f t="shared" si="136"/>
        <v>0</v>
      </c>
      <c r="BK214" s="41">
        <f t="shared" si="137"/>
        <v>0.16958424507658643</v>
      </c>
      <c r="BL214" s="41">
        <f t="shared" si="138"/>
        <v>2.1881838074398249E-3</v>
      </c>
      <c r="BM214" s="41">
        <f t="shared" si="139"/>
        <v>0.56892778993435444</v>
      </c>
      <c r="BN214" s="41">
        <f t="shared" si="140"/>
        <v>0.25929978118161928</v>
      </c>
      <c r="BO214" s="41">
        <f t="shared" si="141"/>
        <v>0.19037199124726478</v>
      </c>
      <c r="BP214" s="41">
        <f t="shared" si="142"/>
        <v>0.49781181619256015</v>
      </c>
      <c r="BQ214" s="41">
        <f t="shared" si="143"/>
        <v>0.28884026258205692</v>
      </c>
      <c r="BR214" s="41">
        <f t="shared" si="144"/>
        <v>2.2975929978118162E-2</v>
      </c>
      <c r="BS214" s="41">
        <f t="shared" si="145"/>
        <v>0.2713347921225383</v>
      </c>
      <c r="BT214" s="41">
        <f t="shared" si="146"/>
        <v>0.7275711159737418</v>
      </c>
      <c r="BU214" s="41">
        <f t="shared" si="147"/>
        <v>0</v>
      </c>
      <c r="BV214" s="41">
        <f t="shared" si="148"/>
        <v>1.0940919037199124E-3</v>
      </c>
      <c r="BW214" s="41">
        <f t="shared" si="149"/>
        <v>1</v>
      </c>
      <c r="BX214" s="41" t="str">
        <f t="shared" si="150"/>
        <v>2011Registered nursesNova Scotia</v>
      </c>
      <c r="BY214" s="51">
        <f>VLOOKUP(BX214,'%workplace'!$A$1:$F$381,6,FALSE)</f>
        <v>9170</v>
      </c>
      <c r="BZ214" s="32">
        <f t="shared" si="151"/>
        <v>9.9672846237731733E-2</v>
      </c>
    </row>
    <row r="215" spans="1:78" s="8" customFormat="1" hidden="1" x14ac:dyDescent="0.2">
      <c r="A215" s="8" t="str">
        <f t="shared" si="114"/>
        <v>2011Registered nursesNova ScotiaUnknown places of work</v>
      </c>
      <c r="B215" s="8" t="s">
        <v>7</v>
      </c>
      <c r="C215" s="8" t="s">
        <v>16</v>
      </c>
      <c r="D215" s="8" t="s">
        <v>49</v>
      </c>
      <c r="E215" s="8">
        <v>2011</v>
      </c>
      <c r="F215" s="8">
        <v>9</v>
      </c>
      <c r="G215" s="8">
        <v>0</v>
      </c>
      <c r="H215" s="8">
        <v>0</v>
      </c>
      <c r="I215" s="8">
        <v>0</v>
      </c>
      <c r="J215" s="8">
        <v>1</v>
      </c>
      <c r="K215" s="8">
        <v>0</v>
      </c>
      <c r="L215" s="8">
        <v>0</v>
      </c>
      <c r="M215" s="8">
        <v>2</v>
      </c>
      <c r="N215" s="8">
        <v>2</v>
      </c>
      <c r="O215" s="8">
        <v>4</v>
      </c>
      <c r="P215" s="8">
        <v>0</v>
      </c>
      <c r="Q215" s="8">
        <v>0</v>
      </c>
      <c r="R215" s="8">
        <v>0</v>
      </c>
      <c r="S215" s="8">
        <v>0</v>
      </c>
      <c r="T215" s="8">
        <v>0</v>
      </c>
      <c r="U215" s="8">
        <v>9</v>
      </c>
      <c r="V215" s="8">
        <v>0</v>
      </c>
      <c r="W215" s="8">
        <v>0</v>
      </c>
      <c r="X215" s="8">
        <v>5</v>
      </c>
      <c r="Y215" s="8">
        <v>2</v>
      </c>
      <c r="Z215" s="8">
        <v>2</v>
      </c>
      <c r="AA215" s="8">
        <v>0</v>
      </c>
      <c r="AB215" s="8">
        <v>1</v>
      </c>
      <c r="AC215" s="8">
        <v>2</v>
      </c>
      <c r="AD215" s="8">
        <v>4</v>
      </c>
      <c r="AE215" s="8">
        <v>2</v>
      </c>
      <c r="AF215" s="8">
        <v>1</v>
      </c>
      <c r="AG215" s="8">
        <v>5</v>
      </c>
      <c r="AH215" s="8">
        <v>2</v>
      </c>
      <c r="AI215" s="8">
        <v>1</v>
      </c>
      <c r="AJ215" s="8">
        <v>3</v>
      </c>
      <c r="AK215" s="8">
        <v>6</v>
      </c>
      <c r="AL215" s="8">
        <v>0</v>
      </c>
      <c r="AM215" s="8">
        <v>0</v>
      </c>
      <c r="AN215" s="8">
        <v>9</v>
      </c>
      <c r="AO215" s="41">
        <f t="shared" si="115"/>
        <v>1</v>
      </c>
      <c r="AP215" s="41">
        <f t="shared" si="116"/>
        <v>0</v>
      </c>
      <c r="AQ215" s="41">
        <f t="shared" si="117"/>
        <v>0</v>
      </c>
      <c r="AR215" s="41">
        <f t="shared" si="118"/>
        <v>0</v>
      </c>
      <c r="AS215" s="41">
        <f t="shared" si="119"/>
        <v>0.1111111111111111</v>
      </c>
      <c r="AT215" s="41">
        <f t="shared" si="120"/>
        <v>0</v>
      </c>
      <c r="AU215" s="41">
        <f t="shared" si="121"/>
        <v>0</v>
      </c>
      <c r="AV215" s="41">
        <f t="shared" si="122"/>
        <v>0.22222222222222221</v>
      </c>
      <c r="AW215" s="41">
        <f t="shared" si="123"/>
        <v>0.22222222222222221</v>
      </c>
      <c r="AX215" s="41">
        <f t="shared" si="124"/>
        <v>0.44444444444444442</v>
      </c>
      <c r="AY215" s="41">
        <f t="shared" si="125"/>
        <v>0</v>
      </c>
      <c r="AZ215" s="41">
        <f t="shared" si="126"/>
        <v>0</v>
      </c>
      <c r="BA215" s="41">
        <f t="shared" si="127"/>
        <v>0</v>
      </c>
      <c r="BB215" s="41">
        <f t="shared" si="128"/>
        <v>0</v>
      </c>
      <c r="BC215" s="41">
        <f t="shared" si="129"/>
        <v>0</v>
      </c>
      <c r="BD215" s="41">
        <f t="shared" si="130"/>
        <v>1</v>
      </c>
      <c r="BE215" s="41">
        <f t="shared" si="131"/>
        <v>0</v>
      </c>
      <c r="BF215" s="41">
        <f t="shared" si="132"/>
        <v>0</v>
      </c>
      <c r="BG215" s="41">
        <f t="shared" si="133"/>
        <v>0.55555555555555558</v>
      </c>
      <c r="BH215" s="41">
        <f t="shared" si="134"/>
        <v>0.22222222222222221</v>
      </c>
      <c r="BI215" s="41">
        <f t="shared" si="135"/>
        <v>0.22222222222222221</v>
      </c>
      <c r="BJ215" s="41">
        <f t="shared" si="136"/>
        <v>0</v>
      </c>
      <c r="BK215" s="41">
        <f t="shared" si="137"/>
        <v>0.1111111111111111</v>
      </c>
      <c r="BL215" s="41">
        <f t="shared" si="138"/>
        <v>0.22222222222222221</v>
      </c>
      <c r="BM215" s="41">
        <f t="shared" si="139"/>
        <v>0.44444444444444442</v>
      </c>
      <c r="BN215" s="41">
        <f t="shared" si="140"/>
        <v>0.22222222222222221</v>
      </c>
      <c r="BO215" s="41">
        <f t="shared" si="141"/>
        <v>0.1111111111111111</v>
      </c>
      <c r="BP215" s="41">
        <f t="shared" si="142"/>
        <v>0.55555555555555558</v>
      </c>
      <c r="BQ215" s="41">
        <f t="shared" si="143"/>
        <v>0.22222222222222221</v>
      </c>
      <c r="BR215" s="41">
        <f t="shared" si="144"/>
        <v>0.1111111111111111</v>
      </c>
      <c r="BS215" s="41">
        <f t="shared" si="145"/>
        <v>0.33333333333333331</v>
      </c>
      <c r="BT215" s="41">
        <f t="shared" si="146"/>
        <v>0.66666666666666663</v>
      </c>
      <c r="BU215" s="41">
        <f t="shared" si="147"/>
        <v>0</v>
      </c>
      <c r="BV215" s="41">
        <f t="shared" si="148"/>
        <v>0</v>
      </c>
      <c r="BW215" s="41">
        <f t="shared" si="149"/>
        <v>1</v>
      </c>
      <c r="BX215" s="41" t="str">
        <f t="shared" si="150"/>
        <v>2011Registered nursesNova Scotia</v>
      </c>
      <c r="BY215" s="51">
        <f>VLOOKUP(BX215,'%workplace'!$A$1:$F$381,6,FALSE)</f>
        <v>9170</v>
      </c>
      <c r="BZ215" s="32">
        <f t="shared" si="151"/>
        <v>9.8146128680479832E-4</v>
      </c>
    </row>
    <row r="216" spans="1:78" s="8" customFormat="1" hidden="1" x14ac:dyDescent="0.2">
      <c r="A216" s="8" t="str">
        <f t="shared" si="114"/>
        <v>2011Registered nursesNew BrunswickAll places of work</v>
      </c>
      <c r="B216" s="8" t="s">
        <v>7</v>
      </c>
      <c r="C216" s="8" t="s">
        <v>17</v>
      </c>
      <c r="D216" s="8" t="s">
        <v>9</v>
      </c>
      <c r="E216" s="8">
        <v>2011</v>
      </c>
      <c r="F216" s="8">
        <v>7758</v>
      </c>
      <c r="G216" s="8">
        <v>384</v>
      </c>
      <c r="H216" s="8">
        <v>0</v>
      </c>
      <c r="I216" s="8">
        <v>756</v>
      </c>
      <c r="J216" s="8">
        <v>749</v>
      </c>
      <c r="K216" s="8">
        <v>802</v>
      </c>
      <c r="L216" s="8">
        <v>1119</v>
      </c>
      <c r="M216" s="8">
        <v>1338</v>
      </c>
      <c r="N216" s="8">
        <v>1264</v>
      </c>
      <c r="O216" s="8">
        <v>1118</v>
      </c>
      <c r="P216" s="8">
        <v>580</v>
      </c>
      <c r="Q216" s="8">
        <v>181</v>
      </c>
      <c r="R216" s="8">
        <v>29</v>
      </c>
      <c r="S216" s="8">
        <v>206</v>
      </c>
      <c r="T216" s="8">
        <v>0</v>
      </c>
      <c r="U216" s="8">
        <v>8006</v>
      </c>
      <c r="V216" s="8">
        <v>135</v>
      </c>
      <c r="W216" s="8">
        <v>1</v>
      </c>
      <c r="X216" s="8">
        <v>5300</v>
      </c>
      <c r="Y216" s="8">
        <v>2068</v>
      </c>
      <c r="Z216" s="8">
        <v>774</v>
      </c>
      <c r="AA216" s="8">
        <v>0</v>
      </c>
      <c r="AB216" s="8">
        <v>997</v>
      </c>
      <c r="AC216" s="8">
        <v>0</v>
      </c>
      <c r="AD216" s="8">
        <v>657</v>
      </c>
      <c r="AE216" s="8">
        <v>6488</v>
      </c>
      <c r="AF216" s="8">
        <v>509</v>
      </c>
      <c r="AG216" s="8">
        <v>7250</v>
      </c>
      <c r="AH216" s="8">
        <v>343</v>
      </c>
      <c r="AI216" s="8">
        <v>40</v>
      </c>
      <c r="AJ216" s="8">
        <v>1628</v>
      </c>
      <c r="AK216" s="8">
        <v>6514</v>
      </c>
      <c r="AL216" s="8">
        <v>0</v>
      </c>
      <c r="AM216" s="8">
        <v>0</v>
      </c>
      <c r="AN216" s="8">
        <v>8142</v>
      </c>
      <c r="AO216" s="41">
        <f t="shared" si="115"/>
        <v>0.95283714075165804</v>
      </c>
      <c r="AP216" s="41">
        <f t="shared" si="116"/>
        <v>4.7162859248341932E-2</v>
      </c>
      <c r="AQ216" s="41">
        <f t="shared" si="117"/>
        <v>0</v>
      </c>
      <c r="AR216" s="41">
        <f t="shared" si="118"/>
        <v>9.2851879145173177E-2</v>
      </c>
      <c r="AS216" s="41">
        <f t="shared" si="119"/>
        <v>9.199213952345861E-2</v>
      </c>
      <c r="AT216" s="41">
        <f t="shared" si="120"/>
        <v>9.8501596659297475E-2</v>
      </c>
      <c r="AU216" s="41">
        <f t="shared" si="121"/>
        <v>0.13743551952837141</v>
      </c>
      <c r="AV216" s="41">
        <f t="shared" si="122"/>
        <v>0.1643330876934414</v>
      </c>
      <c r="AW216" s="41">
        <f t="shared" si="123"/>
        <v>0.15524441169245887</v>
      </c>
      <c r="AX216" s="41">
        <f t="shared" si="124"/>
        <v>0.13731269958241218</v>
      </c>
      <c r="AY216" s="41">
        <f t="shared" si="125"/>
        <v>7.1235568656349793E-2</v>
      </c>
      <c r="AZ216" s="41">
        <f t="shared" si="126"/>
        <v>2.2230410218619504E-2</v>
      </c>
      <c r="BA216" s="41">
        <f t="shared" si="127"/>
        <v>3.5617784328174896E-3</v>
      </c>
      <c r="BB216" s="41">
        <f t="shared" si="128"/>
        <v>2.53009088676001E-2</v>
      </c>
      <c r="BC216" s="41">
        <f t="shared" si="129"/>
        <v>0</v>
      </c>
      <c r="BD216" s="41">
        <f t="shared" si="130"/>
        <v>0.98329648734954556</v>
      </c>
      <c r="BE216" s="41">
        <f t="shared" si="131"/>
        <v>1.658069270449521E-2</v>
      </c>
      <c r="BF216" s="41">
        <f t="shared" si="132"/>
        <v>1.2281994595922377E-4</v>
      </c>
      <c r="BG216" s="41">
        <f t="shared" si="133"/>
        <v>0.65094571358388598</v>
      </c>
      <c r="BH216" s="41">
        <f t="shared" si="134"/>
        <v>0.25399164824367476</v>
      </c>
      <c r="BI216" s="41">
        <f t="shared" si="135"/>
        <v>9.5062638172439207E-2</v>
      </c>
      <c r="BJ216" s="41">
        <f t="shared" si="136"/>
        <v>0</v>
      </c>
      <c r="BK216" s="41">
        <f t="shared" si="137"/>
        <v>0.12245148612134611</v>
      </c>
      <c r="BL216" s="41">
        <f t="shared" si="138"/>
        <v>0</v>
      </c>
      <c r="BM216" s="41">
        <f t="shared" si="139"/>
        <v>8.0692704495210016E-2</v>
      </c>
      <c r="BN216" s="41">
        <f t="shared" si="140"/>
        <v>0.79685580938344391</v>
      </c>
      <c r="BO216" s="41">
        <f t="shared" si="141"/>
        <v>6.25153524932449E-2</v>
      </c>
      <c r="BP216" s="41">
        <f t="shared" si="142"/>
        <v>0.89044460820437243</v>
      </c>
      <c r="BQ216" s="41">
        <f t="shared" si="143"/>
        <v>4.2127241464013754E-2</v>
      </c>
      <c r="BR216" s="41">
        <f t="shared" si="144"/>
        <v>4.9127978383689515E-3</v>
      </c>
      <c r="BS216" s="41">
        <f t="shared" si="145"/>
        <v>0.19995087202161632</v>
      </c>
      <c r="BT216" s="41">
        <f t="shared" si="146"/>
        <v>0.80004912797838368</v>
      </c>
      <c r="BU216" s="41">
        <f t="shared" si="147"/>
        <v>0</v>
      </c>
      <c r="BV216" s="41">
        <f t="shared" si="148"/>
        <v>0</v>
      </c>
      <c r="BW216" s="41">
        <f t="shared" si="149"/>
        <v>1</v>
      </c>
      <c r="BX216" s="41" t="str">
        <f t="shared" si="150"/>
        <v>2011Registered nursesNew Brunswick</v>
      </c>
      <c r="BY216" s="51">
        <f>VLOOKUP(BX216,'%workplace'!$A$1:$F$381,6,FALSE)</f>
        <v>8142</v>
      </c>
      <c r="BZ216" s="32">
        <f t="shared" si="151"/>
        <v>1</v>
      </c>
    </row>
    <row r="217" spans="1:78" s="8" customFormat="1" hidden="1" x14ac:dyDescent="0.2">
      <c r="A217" s="8" t="str">
        <f t="shared" si="114"/>
        <v>2011Registered nursesNew BrunswickCommunity health</v>
      </c>
      <c r="B217" s="8" t="s">
        <v>7</v>
      </c>
      <c r="C217" s="8" t="s">
        <v>17</v>
      </c>
      <c r="D217" s="8" t="s">
        <v>11</v>
      </c>
      <c r="E217" s="8">
        <v>2011</v>
      </c>
      <c r="F217" s="8">
        <v>1048</v>
      </c>
      <c r="G217" s="8">
        <v>23</v>
      </c>
      <c r="H217" s="8">
        <v>0</v>
      </c>
      <c r="I217" s="8">
        <v>21</v>
      </c>
      <c r="J217" s="8">
        <v>62</v>
      </c>
      <c r="K217" s="8">
        <v>78</v>
      </c>
      <c r="L217" s="8">
        <v>165</v>
      </c>
      <c r="M217" s="8">
        <v>207</v>
      </c>
      <c r="N217" s="8">
        <v>207</v>
      </c>
      <c r="O217" s="8">
        <v>184</v>
      </c>
      <c r="P217" s="8">
        <v>111</v>
      </c>
      <c r="Q217" s="8">
        <v>33</v>
      </c>
      <c r="R217" s="8">
        <v>2</v>
      </c>
      <c r="S217" s="8">
        <v>1</v>
      </c>
      <c r="T217" s="8">
        <v>0</v>
      </c>
      <c r="U217" s="8">
        <v>1057</v>
      </c>
      <c r="V217" s="8">
        <v>14</v>
      </c>
      <c r="W217" s="8">
        <v>0</v>
      </c>
      <c r="X217" s="8">
        <v>594</v>
      </c>
      <c r="Y217" s="8">
        <v>351</v>
      </c>
      <c r="Z217" s="8">
        <v>126</v>
      </c>
      <c r="AA217" s="8">
        <v>0</v>
      </c>
      <c r="AB217" s="8">
        <v>113</v>
      </c>
      <c r="AC217" s="8">
        <v>0</v>
      </c>
      <c r="AD217" s="8">
        <v>21</v>
      </c>
      <c r="AE217" s="8">
        <v>937</v>
      </c>
      <c r="AF217" s="8">
        <v>42</v>
      </c>
      <c r="AG217" s="8">
        <v>1021</v>
      </c>
      <c r="AH217" s="8">
        <v>5</v>
      </c>
      <c r="AI217" s="8">
        <v>3</v>
      </c>
      <c r="AJ217" s="8">
        <v>444</v>
      </c>
      <c r="AK217" s="8">
        <v>627</v>
      </c>
      <c r="AL217" s="8">
        <v>0</v>
      </c>
      <c r="AM217" s="8">
        <v>0</v>
      </c>
      <c r="AN217" s="8">
        <v>1071</v>
      </c>
      <c r="AO217" s="41">
        <f t="shared" si="115"/>
        <v>0.97852474323062555</v>
      </c>
      <c r="AP217" s="41">
        <f t="shared" si="116"/>
        <v>2.1475256769374416E-2</v>
      </c>
      <c r="AQ217" s="41">
        <f t="shared" si="117"/>
        <v>0</v>
      </c>
      <c r="AR217" s="41">
        <f t="shared" si="118"/>
        <v>1.9607843137254902E-2</v>
      </c>
      <c r="AS217" s="41">
        <f t="shared" si="119"/>
        <v>5.7889822595704951E-2</v>
      </c>
      <c r="AT217" s="41">
        <f t="shared" si="120"/>
        <v>7.2829131652661069E-2</v>
      </c>
      <c r="AU217" s="41">
        <f t="shared" si="121"/>
        <v>0.15406162464985995</v>
      </c>
      <c r="AV217" s="41">
        <f t="shared" si="122"/>
        <v>0.19327731092436976</v>
      </c>
      <c r="AW217" s="41">
        <f t="shared" si="123"/>
        <v>0.19327731092436976</v>
      </c>
      <c r="AX217" s="41">
        <f t="shared" si="124"/>
        <v>0.17180205415499533</v>
      </c>
      <c r="AY217" s="41">
        <f t="shared" si="125"/>
        <v>0.10364145658263306</v>
      </c>
      <c r="AZ217" s="41">
        <f t="shared" si="126"/>
        <v>3.081232492997199E-2</v>
      </c>
      <c r="BA217" s="41">
        <f t="shared" si="127"/>
        <v>1.8674136321195146E-3</v>
      </c>
      <c r="BB217" s="41">
        <f t="shared" si="128"/>
        <v>9.3370681605975728E-4</v>
      </c>
      <c r="BC217" s="41">
        <f t="shared" si="129"/>
        <v>0</v>
      </c>
      <c r="BD217" s="41">
        <f t="shared" si="130"/>
        <v>0.98692810457516345</v>
      </c>
      <c r="BE217" s="41">
        <f t="shared" si="131"/>
        <v>1.3071895424836602E-2</v>
      </c>
      <c r="BF217" s="41">
        <f t="shared" si="132"/>
        <v>0</v>
      </c>
      <c r="BG217" s="41">
        <f t="shared" si="133"/>
        <v>0.55462184873949583</v>
      </c>
      <c r="BH217" s="41">
        <f t="shared" si="134"/>
        <v>0.32773109243697479</v>
      </c>
      <c r="BI217" s="41">
        <f t="shared" si="135"/>
        <v>0.11764705882352941</v>
      </c>
      <c r="BJ217" s="41">
        <f t="shared" si="136"/>
        <v>0</v>
      </c>
      <c r="BK217" s="41">
        <f t="shared" si="137"/>
        <v>0.10550887021475257</v>
      </c>
      <c r="BL217" s="41">
        <f t="shared" si="138"/>
        <v>0</v>
      </c>
      <c r="BM217" s="41">
        <f t="shared" si="139"/>
        <v>1.9607843137254902E-2</v>
      </c>
      <c r="BN217" s="41">
        <f t="shared" si="140"/>
        <v>0.87488328664799253</v>
      </c>
      <c r="BO217" s="41">
        <f t="shared" si="141"/>
        <v>3.9215686274509803E-2</v>
      </c>
      <c r="BP217" s="41">
        <f t="shared" si="142"/>
        <v>0.95331465919701219</v>
      </c>
      <c r="BQ217" s="41">
        <f t="shared" si="143"/>
        <v>4.6685340802987861E-3</v>
      </c>
      <c r="BR217" s="41">
        <f t="shared" si="144"/>
        <v>2.8011204481792717E-3</v>
      </c>
      <c r="BS217" s="41">
        <f t="shared" si="145"/>
        <v>0.41456582633053224</v>
      </c>
      <c r="BT217" s="41">
        <f t="shared" si="146"/>
        <v>0.58543417366946782</v>
      </c>
      <c r="BU217" s="41">
        <f t="shared" si="147"/>
        <v>0</v>
      </c>
      <c r="BV217" s="41">
        <f t="shared" si="148"/>
        <v>0</v>
      </c>
      <c r="BW217" s="41">
        <f t="shared" si="149"/>
        <v>1</v>
      </c>
      <c r="BX217" s="41" t="str">
        <f t="shared" si="150"/>
        <v>2011Registered nursesNew Brunswick</v>
      </c>
      <c r="BY217" s="51">
        <f>VLOOKUP(BX217,'%workplace'!$A$1:$F$381,6,FALSE)</f>
        <v>8142</v>
      </c>
      <c r="BZ217" s="32">
        <f t="shared" si="151"/>
        <v>0.13154016212232866</v>
      </c>
    </row>
    <row r="218" spans="1:78" s="8" customFormat="1" hidden="1" x14ac:dyDescent="0.2">
      <c r="A218" s="8" t="str">
        <f t="shared" si="114"/>
        <v>2011Registered nursesNew BrunswickNursing home/long-term care</v>
      </c>
      <c r="B218" s="8" t="s">
        <v>7</v>
      </c>
      <c r="C218" s="8" t="s">
        <v>17</v>
      </c>
      <c r="D218" s="8" t="s">
        <v>12</v>
      </c>
      <c r="E218" s="8">
        <v>2011</v>
      </c>
      <c r="F218" s="8">
        <v>786</v>
      </c>
      <c r="G218" s="8">
        <v>27</v>
      </c>
      <c r="H218" s="8">
        <v>0</v>
      </c>
      <c r="I218" s="8">
        <v>25</v>
      </c>
      <c r="J218" s="8">
        <v>28</v>
      </c>
      <c r="K218" s="8">
        <v>67</v>
      </c>
      <c r="L218" s="8">
        <v>87</v>
      </c>
      <c r="M218" s="8">
        <v>125</v>
      </c>
      <c r="N218" s="8">
        <v>145</v>
      </c>
      <c r="O218" s="8">
        <v>154</v>
      </c>
      <c r="P218" s="8">
        <v>117</v>
      </c>
      <c r="Q218" s="8">
        <v>47</v>
      </c>
      <c r="R218" s="8">
        <v>11</v>
      </c>
      <c r="S218" s="8">
        <v>7</v>
      </c>
      <c r="T218" s="8">
        <v>0</v>
      </c>
      <c r="U218" s="8">
        <v>793</v>
      </c>
      <c r="V218" s="8">
        <v>19</v>
      </c>
      <c r="W218" s="8">
        <v>1</v>
      </c>
      <c r="X218" s="8">
        <v>389</v>
      </c>
      <c r="Y218" s="8">
        <v>308</v>
      </c>
      <c r="Z218" s="8">
        <v>116</v>
      </c>
      <c r="AA218" s="8">
        <v>0</v>
      </c>
      <c r="AB218" s="8">
        <v>284</v>
      </c>
      <c r="AC218" s="8">
        <v>0</v>
      </c>
      <c r="AD218" s="8">
        <v>4</v>
      </c>
      <c r="AE218" s="8">
        <v>525</v>
      </c>
      <c r="AF218" s="8">
        <v>111</v>
      </c>
      <c r="AG218" s="8">
        <v>699</v>
      </c>
      <c r="AH218" s="8">
        <v>3</v>
      </c>
      <c r="AI218" s="8">
        <v>0</v>
      </c>
      <c r="AJ218" s="8">
        <v>344</v>
      </c>
      <c r="AK218" s="8">
        <v>469</v>
      </c>
      <c r="AL218" s="8">
        <v>0</v>
      </c>
      <c r="AM218" s="8">
        <v>0</v>
      </c>
      <c r="AN218" s="8">
        <v>813</v>
      </c>
      <c r="AO218" s="41">
        <f t="shared" si="115"/>
        <v>0.96678966789667897</v>
      </c>
      <c r="AP218" s="41">
        <f t="shared" si="116"/>
        <v>3.3210332103321034E-2</v>
      </c>
      <c r="AQ218" s="41">
        <f t="shared" si="117"/>
        <v>0</v>
      </c>
      <c r="AR218" s="41">
        <f t="shared" si="118"/>
        <v>3.0750307503075031E-2</v>
      </c>
      <c r="AS218" s="41">
        <f t="shared" si="119"/>
        <v>3.4440344403444033E-2</v>
      </c>
      <c r="AT218" s="41">
        <f t="shared" si="120"/>
        <v>8.2410824108241076E-2</v>
      </c>
      <c r="AU218" s="41">
        <f t="shared" si="121"/>
        <v>0.1070110701107011</v>
      </c>
      <c r="AV218" s="41">
        <f t="shared" si="122"/>
        <v>0.15375153751537515</v>
      </c>
      <c r="AW218" s="41">
        <f t="shared" si="123"/>
        <v>0.17835178351783518</v>
      </c>
      <c r="AX218" s="41">
        <f t="shared" si="124"/>
        <v>0.18942189421894218</v>
      </c>
      <c r="AY218" s="41">
        <f t="shared" si="125"/>
        <v>0.14391143911439114</v>
      </c>
      <c r="AZ218" s="41">
        <f t="shared" si="126"/>
        <v>5.7810578105781059E-2</v>
      </c>
      <c r="BA218" s="41">
        <f t="shared" si="127"/>
        <v>1.3530135301353014E-2</v>
      </c>
      <c r="BB218" s="41">
        <f t="shared" si="128"/>
        <v>8.6100861008610082E-3</v>
      </c>
      <c r="BC218" s="41">
        <f t="shared" si="129"/>
        <v>0</v>
      </c>
      <c r="BD218" s="41">
        <f t="shared" si="130"/>
        <v>0.97539975399753998</v>
      </c>
      <c r="BE218" s="41">
        <f t="shared" si="131"/>
        <v>2.3370233702337023E-2</v>
      </c>
      <c r="BF218" s="41">
        <f t="shared" si="132"/>
        <v>1.2300123001230013E-3</v>
      </c>
      <c r="BG218" s="41">
        <f t="shared" si="133"/>
        <v>0.47847478474784749</v>
      </c>
      <c r="BH218" s="41">
        <f t="shared" si="134"/>
        <v>0.37884378843788435</v>
      </c>
      <c r="BI218" s="41">
        <f t="shared" si="135"/>
        <v>0.14268142681426815</v>
      </c>
      <c r="BJ218" s="41">
        <f t="shared" si="136"/>
        <v>0</v>
      </c>
      <c r="BK218" s="41">
        <f t="shared" si="137"/>
        <v>0.34932349323493234</v>
      </c>
      <c r="BL218" s="41">
        <f t="shared" si="138"/>
        <v>0</v>
      </c>
      <c r="BM218" s="41">
        <f t="shared" si="139"/>
        <v>4.9200492004920051E-3</v>
      </c>
      <c r="BN218" s="41">
        <f t="shared" si="140"/>
        <v>0.64575645756457567</v>
      </c>
      <c r="BO218" s="41">
        <f t="shared" si="141"/>
        <v>0.13653136531365315</v>
      </c>
      <c r="BP218" s="41">
        <f t="shared" si="142"/>
        <v>0.85977859778597787</v>
      </c>
      <c r="BQ218" s="41">
        <f t="shared" si="143"/>
        <v>3.6900369003690036E-3</v>
      </c>
      <c r="BR218" s="41">
        <f t="shared" si="144"/>
        <v>0</v>
      </c>
      <c r="BS218" s="41">
        <f t="shared" si="145"/>
        <v>0.42312423124231241</v>
      </c>
      <c r="BT218" s="41">
        <f t="shared" si="146"/>
        <v>0.57687576875768753</v>
      </c>
      <c r="BU218" s="41">
        <f t="shared" si="147"/>
        <v>0</v>
      </c>
      <c r="BV218" s="41">
        <f t="shared" si="148"/>
        <v>0</v>
      </c>
      <c r="BW218" s="41">
        <f t="shared" si="149"/>
        <v>1</v>
      </c>
      <c r="BX218" s="41" t="str">
        <f t="shared" si="150"/>
        <v>2011Registered nursesNew Brunswick</v>
      </c>
      <c r="BY218" s="51">
        <f>VLOOKUP(BX218,'%workplace'!$A$1:$F$381,6,FALSE)</f>
        <v>8142</v>
      </c>
      <c r="BZ218" s="32">
        <f t="shared" si="151"/>
        <v>9.9852616064848937E-2</v>
      </c>
    </row>
    <row r="219" spans="1:78" s="8" customFormat="1" hidden="1" x14ac:dyDescent="0.2">
      <c r="A219" s="8" t="str">
        <f t="shared" si="114"/>
        <v>2011Registered nursesNew BrunswickHospital</v>
      </c>
      <c r="B219" s="8" t="s">
        <v>7</v>
      </c>
      <c r="C219" s="8" t="s">
        <v>17</v>
      </c>
      <c r="D219" s="8" t="s">
        <v>10</v>
      </c>
      <c r="E219" s="8">
        <v>2011</v>
      </c>
      <c r="F219" s="8">
        <v>5219</v>
      </c>
      <c r="G219" s="8">
        <v>298</v>
      </c>
      <c r="H219" s="8">
        <v>0</v>
      </c>
      <c r="I219" s="8">
        <v>684</v>
      </c>
      <c r="J219" s="8">
        <v>592</v>
      </c>
      <c r="K219" s="8">
        <v>575</v>
      </c>
      <c r="L219" s="8">
        <v>776</v>
      </c>
      <c r="M219" s="8">
        <v>897</v>
      </c>
      <c r="N219" s="8">
        <v>788</v>
      </c>
      <c r="O219" s="8">
        <v>658</v>
      </c>
      <c r="P219" s="8">
        <v>283</v>
      </c>
      <c r="Q219" s="8">
        <v>60</v>
      </c>
      <c r="R219" s="8">
        <v>6</v>
      </c>
      <c r="S219" s="8">
        <v>198</v>
      </c>
      <c r="T219" s="8">
        <v>0</v>
      </c>
      <c r="U219" s="8">
        <v>5425</v>
      </c>
      <c r="V219" s="8">
        <v>92</v>
      </c>
      <c r="W219" s="8">
        <v>0</v>
      </c>
      <c r="X219" s="8">
        <v>3782</v>
      </c>
      <c r="Y219" s="8">
        <v>1274</v>
      </c>
      <c r="Z219" s="8">
        <v>461</v>
      </c>
      <c r="AA219" s="8">
        <v>0</v>
      </c>
      <c r="AB219" s="8">
        <v>492</v>
      </c>
      <c r="AC219" s="8">
        <v>0</v>
      </c>
      <c r="AD219" s="8">
        <v>242</v>
      </c>
      <c r="AE219" s="8">
        <v>4783</v>
      </c>
      <c r="AF219" s="8">
        <v>252</v>
      </c>
      <c r="AG219" s="8">
        <v>5136</v>
      </c>
      <c r="AH219" s="8">
        <v>114</v>
      </c>
      <c r="AI219" s="8">
        <v>15</v>
      </c>
      <c r="AJ219" s="8">
        <v>764</v>
      </c>
      <c r="AK219" s="8">
        <v>4753</v>
      </c>
      <c r="AL219" s="8">
        <v>0</v>
      </c>
      <c r="AM219" s="8">
        <v>0</v>
      </c>
      <c r="AN219" s="8">
        <v>5517</v>
      </c>
      <c r="AO219" s="41">
        <f t="shared" si="115"/>
        <v>0.94598513684973717</v>
      </c>
      <c r="AP219" s="41">
        <f t="shared" si="116"/>
        <v>5.4014863150262826E-2</v>
      </c>
      <c r="AQ219" s="41">
        <f t="shared" si="117"/>
        <v>0</v>
      </c>
      <c r="AR219" s="41">
        <f t="shared" si="118"/>
        <v>0.12398042414355628</v>
      </c>
      <c r="AS219" s="41">
        <f t="shared" si="119"/>
        <v>0.1073046945803879</v>
      </c>
      <c r="AT219" s="41">
        <f t="shared" si="120"/>
        <v>0.10422330976980243</v>
      </c>
      <c r="AU219" s="41">
        <f t="shared" si="121"/>
        <v>0.14065615370672466</v>
      </c>
      <c r="AV219" s="41">
        <f t="shared" si="122"/>
        <v>0.16258836324089179</v>
      </c>
      <c r="AW219" s="41">
        <f t="shared" si="123"/>
        <v>0.14283124886713794</v>
      </c>
      <c r="AX219" s="41">
        <f t="shared" si="124"/>
        <v>0.11926771796266086</v>
      </c>
      <c r="AY219" s="41">
        <f t="shared" si="125"/>
        <v>5.1295994199746238E-2</v>
      </c>
      <c r="AZ219" s="41">
        <f t="shared" si="126"/>
        <v>1.0875475802066341E-2</v>
      </c>
      <c r="BA219" s="41">
        <f t="shared" si="127"/>
        <v>1.0875475802066339E-3</v>
      </c>
      <c r="BB219" s="41">
        <f t="shared" si="128"/>
        <v>3.588907014681892E-2</v>
      </c>
      <c r="BC219" s="41">
        <f t="shared" si="129"/>
        <v>0</v>
      </c>
      <c r="BD219" s="41">
        <f t="shared" si="130"/>
        <v>0.98332427043683157</v>
      </c>
      <c r="BE219" s="41">
        <f t="shared" si="131"/>
        <v>1.6675729563168387E-2</v>
      </c>
      <c r="BF219" s="41">
        <f t="shared" si="132"/>
        <v>0</v>
      </c>
      <c r="BG219" s="41">
        <f t="shared" si="133"/>
        <v>0.68551749139024831</v>
      </c>
      <c r="BH219" s="41">
        <f t="shared" si="134"/>
        <v>0.23092260286387528</v>
      </c>
      <c r="BI219" s="41">
        <f t="shared" si="135"/>
        <v>8.3559905745876378E-2</v>
      </c>
      <c r="BJ219" s="41">
        <f t="shared" si="136"/>
        <v>0</v>
      </c>
      <c r="BK219" s="41">
        <f t="shared" si="137"/>
        <v>8.9178901576943997E-2</v>
      </c>
      <c r="BL219" s="41">
        <f t="shared" si="138"/>
        <v>0</v>
      </c>
      <c r="BM219" s="41">
        <f t="shared" si="139"/>
        <v>4.3864419068334243E-2</v>
      </c>
      <c r="BN219" s="41">
        <f t="shared" si="140"/>
        <v>0.86695667935472176</v>
      </c>
      <c r="BO219" s="41">
        <f t="shared" si="141"/>
        <v>4.5676998368678633E-2</v>
      </c>
      <c r="BP219" s="41">
        <f t="shared" si="142"/>
        <v>0.93094072865687871</v>
      </c>
      <c r="BQ219" s="41">
        <f t="shared" si="143"/>
        <v>2.0663404023926048E-2</v>
      </c>
      <c r="BR219" s="41">
        <f t="shared" si="144"/>
        <v>2.7188689505165853E-3</v>
      </c>
      <c r="BS219" s="41">
        <f t="shared" si="145"/>
        <v>0.1384810585463114</v>
      </c>
      <c r="BT219" s="41">
        <f t="shared" si="146"/>
        <v>0.86151894145368857</v>
      </c>
      <c r="BU219" s="41">
        <f t="shared" si="147"/>
        <v>0</v>
      </c>
      <c r="BV219" s="41">
        <f t="shared" si="148"/>
        <v>0</v>
      </c>
      <c r="BW219" s="41">
        <f t="shared" si="149"/>
        <v>1</v>
      </c>
      <c r="BX219" s="41" t="str">
        <f t="shared" si="150"/>
        <v>2011Registered nursesNew Brunswick</v>
      </c>
      <c r="BY219" s="51">
        <f>VLOOKUP(BX219,'%workplace'!$A$1:$F$381,6,FALSE)</f>
        <v>8142</v>
      </c>
      <c r="BZ219" s="32">
        <f t="shared" si="151"/>
        <v>0.67759764185703764</v>
      </c>
    </row>
    <row r="220" spans="1:78" s="8" customFormat="1" hidden="1" x14ac:dyDescent="0.2">
      <c r="A220" s="8" t="str">
        <f t="shared" si="114"/>
        <v>2011Registered nursesNew BrunswickOther places of work</v>
      </c>
      <c r="B220" s="8" t="s">
        <v>7</v>
      </c>
      <c r="C220" s="8" t="s">
        <v>17</v>
      </c>
      <c r="D220" s="8" t="s">
        <v>13</v>
      </c>
      <c r="E220" s="8">
        <v>2011</v>
      </c>
      <c r="F220" s="8">
        <v>705</v>
      </c>
      <c r="G220" s="8">
        <v>36</v>
      </c>
      <c r="H220" s="8">
        <v>0</v>
      </c>
      <c r="I220" s="8">
        <v>26</v>
      </c>
      <c r="J220" s="8">
        <v>67</v>
      </c>
      <c r="K220" s="8">
        <v>82</v>
      </c>
      <c r="L220" s="8">
        <v>91</v>
      </c>
      <c r="M220" s="8">
        <v>109</v>
      </c>
      <c r="N220" s="8">
        <v>124</v>
      </c>
      <c r="O220" s="8">
        <v>122</v>
      </c>
      <c r="P220" s="8">
        <v>69</v>
      </c>
      <c r="Q220" s="8">
        <v>41</v>
      </c>
      <c r="R220" s="8">
        <v>10</v>
      </c>
      <c r="S220" s="8">
        <v>0</v>
      </c>
      <c r="T220" s="8">
        <v>0</v>
      </c>
      <c r="U220" s="8">
        <v>731</v>
      </c>
      <c r="V220" s="8">
        <v>10</v>
      </c>
      <c r="W220" s="8">
        <v>0</v>
      </c>
      <c r="X220" s="8">
        <v>535</v>
      </c>
      <c r="Y220" s="8">
        <v>135</v>
      </c>
      <c r="Z220" s="8">
        <v>71</v>
      </c>
      <c r="AA220" s="8">
        <v>0</v>
      </c>
      <c r="AB220" s="8">
        <v>108</v>
      </c>
      <c r="AC220" s="8">
        <v>0</v>
      </c>
      <c r="AD220" s="8">
        <v>390</v>
      </c>
      <c r="AE220" s="8">
        <v>243</v>
      </c>
      <c r="AF220" s="8">
        <v>104</v>
      </c>
      <c r="AG220" s="8">
        <v>394</v>
      </c>
      <c r="AH220" s="8">
        <v>221</v>
      </c>
      <c r="AI220" s="8">
        <v>22</v>
      </c>
      <c r="AJ220" s="8">
        <v>76</v>
      </c>
      <c r="AK220" s="8">
        <v>665</v>
      </c>
      <c r="AL220" s="8">
        <v>0</v>
      </c>
      <c r="AM220" s="8">
        <v>0</v>
      </c>
      <c r="AN220" s="8">
        <v>741</v>
      </c>
      <c r="AO220" s="41">
        <f t="shared" si="115"/>
        <v>0.95141700404858298</v>
      </c>
      <c r="AP220" s="41">
        <f t="shared" si="116"/>
        <v>4.8582995951417005E-2</v>
      </c>
      <c r="AQ220" s="41">
        <f t="shared" si="117"/>
        <v>0</v>
      </c>
      <c r="AR220" s="41">
        <f t="shared" si="118"/>
        <v>3.5087719298245612E-2</v>
      </c>
      <c r="AS220" s="41">
        <f t="shared" si="119"/>
        <v>9.041835357624832E-2</v>
      </c>
      <c r="AT220" s="41">
        <f t="shared" si="120"/>
        <v>0.1106612685560054</v>
      </c>
      <c r="AU220" s="41">
        <f t="shared" si="121"/>
        <v>0.12280701754385964</v>
      </c>
      <c r="AV220" s="41">
        <f t="shared" si="122"/>
        <v>0.14709851551956815</v>
      </c>
      <c r="AW220" s="41">
        <f t="shared" si="123"/>
        <v>0.16734143049932523</v>
      </c>
      <c r="AX220" s="41">
        <f t="shared" si="124"/>
        <v>0.16464237516869096</v>
      </c>
      <c r="AY220" s="41">
        <f t="shared" si="125"/>
        <v>9.3117408906882596E-2</v>
      </c>
      <c r="AZ220" s="41">
        <f t="shared" si="126"/>
        <v>5.5330634278002701E-2</v>
      </c>
      <c r="BA220" s="41">
        <f t="shared" si="127"/>
        <v>1.3495276653171391E-2</v>
      </c>
      <c r="BB220" s="41">
        <f t="shared" si="128"/>
        <v>0</v>
      </c>
      <c r="BC220" s="41">
        <f t="shared" si="129"/>
        <v>0</v>
      </c>
      <c r="BD220" s="41">
        <f t="shared" si="130"/>
        <v>0.98650472334682859</v>
      </c>
      <c r="BE220" s="41">
        <f t="shared" si="131"/>
        <v>1.3495276653171391E-2</v>
      </c>
      <c r="BF220" s="41">
        <f t="shared" si="132"/>
        <v>0</v>
      </c>
      <c r="BG220" s="41">
        <f t="shared" si="133"/>
        <v>0.72199730094466941</v>
      </c>
      <c r="BH220" s="41">
        <f t="shared" si="134"/>
        <v>0.18218623481781376</v>
      </c>
      <c r="BI220" s="41">
        <f t="shared" si="135"/>
        <v>9.5816464237516871E-2</v>
      </c>
      <c r="BJ220" s="41">
        <f t="shared" si="136"/>
        <v>0</v>
      </c>
      <c r="BK220" s="41">
        <f t="shared" si="137"/>
        <v>0.145748987854251</v>
      </c>
      <c r="BL220" s="41">
        <f t="shared" si="138"/>
        <v>0</v>
      </c>
      <c r="BM220" s="41">
        <f t="shared" si="139"/>
        <v>0.52631578947368418</v>
      </c>
      <c r="BN220" s="41">
        <f t="shared" si="140"/>
        <v>0.32793522267206476</v>
      </c>
      <c r="BO220" s="41">
        <f t="shared" si="141"/>
        <v>0.14035087719298245</v>
      </c>
      <c r="BP220" s="41">
        <f t="shared" si="142"/>
        <v>0.53171390013495279</v>
      </c>
      <c r="BQ220" s="41">
        <f t="shared" si="143"/>
        <v>0.2982456140350877</v>
      </c>
      <c r="BR220" s="41">
        <f t="shared" si="144"/>
        <v>2.9689608636977057E-2</v>
      </c>
      <c r="BS220" s="41">
        <f t="shared" si="145"/>
        <v>0.10256410256410256</v>
      </c>
      <c r="BT220" s="41">
        <f t="shared" si="146"/>
        <v>0.89743589743589747</v>
      </c>
      <c r="BU220" s="41">
        <f t="shared" si="147"/>
        <v>0</v>
      </c>
      <c r="BV220" s="41">
        <f t="shared" si="148"/>
        <v>0</v>
      </c>
      <c r="BW220" s="41">
        <f t="shared" si="149"/>
        <v>1</v>
      </c>
      <c r="BX220" s="41" t="str">
        <f t="shared" si="150"/>
        <v>2011Registered nursesNew Brunswick</v>
      </c>
      <c r="BY220" s="51">
        <f>VLOOKUP(BX220,'%workplace'!$A$1:$F$381,6,FALSE)</f>
        <v>8142</v>
      </c>
      <c r="BZ220" s="32">
        <f t="shared" si="151"/>
        <v>9.100957995578482E-2</v>
      </c>
    </row>
    <row r="221" spans="1:78" s="8" customFormat="1" hidden="1" x14ac:dyDescent="0.2">
      <c r="A221" s="8" t="str">
        <f t="shared" si="114"/>
        <v>2011Registered nursesQuebecAll places of work</v>
      </c>
      <c r="B221" s="8" t="s">
        <v>7</v>
      </c>
      <c r="C221" s="8" t="s">
        <v>18</v>
      </c>
      <c r="D221" s="8" t="s">
        <v>9</v>
      </c>
      <c r="E221" s="8">
        <v>2011</v>
      </c>
      <c r="F221" s="8">
        <v>60319</v>
      </c>
      <c r="G221" s="8">
        <v>6688</v>
      </c>
      <c r="H221" s="8">
        <v>0</v>
      </c>
      <c r="I221" s="8">
        <v>7747</v>
      </c>
      <c r="J221" s="8">
        <v>7930</v>
      </c>
      <c r="K221" s="8">
        <v>7863</v>
      </c>
      <c r="L221" s="8">
        <v>8089</v>
      </c>
      <c r="M221" s="8">
        <v>8996</v>
      </c>
      <c r="N221" s="8">
        <v>10287</v>
      </c>
      <c r="O221" s="8">
        <v>8066</v>
      </c>
      <c r="P221" s="8">
        <v>3732</v>
      </c>
      <c r="Q221" s="8">
        <v>1207</v>
      </c>
      <c r="R221" s="8">
        <v>410</v>
      </c>
      <c r="S221" s="8">
        <v>2680</v>
      </c>
      <c r="T221" s="8">
        <v>0</v>
      </c>
      <c r="U221" s="8">
        <v>64980</v>
      </c>
      <c r="V221" s="8">
        <v>2027</v>
      </c>
      <c r="W221" s="8">
        <v>0</v>
      </c>
      <c r="X221" s="8">
        <v>38393</v>
      </c>
      <c r="Y221" s="8">
        <v>21786</v>
      </c>
      <c r="Z221" s="8">
        <v>6716</v>
      </c>
      <c r="AA221" s="8">
        <v>112</v>
      </c>
      <c r="AB221" s="8">
        <v>3854</v>
      </c>
      <c r="AC221" s="8">
        <v>237</v>
      </c>
      <c r="AD221" s="8">
        <v>9410</v>
      </c>
      <c r="AE221" s="8">
        <v>53506</v>
      </c>
      <c r="AF221" s="8">
        <v>5310</v>
      </c>
      <c r="AG221" s="8">
        <v>57440</v>
      </c>
      <c r="AH221" s="8">
        <v>2530</v>
      </c>
      <c r="AI221" s="8">
        <v>977</v>
      </c>
      <c r="AJ221" s="8">
        <v>7086</v>
      </c>
      <c r="AK221" s="8">
        <v>59827</v>
      </c>
      <c r="AL221" s="8">
        <v>750</v>
      </c>
      <c r="AM221" s="8">
        <v>94</v>
      </c>
      <c r="AN221" s="8">
        <v>67007</v>
      </c>
      <c r="AO221" s="41">
        <f t="shared" si="115"/>
        <v>0.90018953243690958</v>
      </c>
      <c r="AP221" s="41">
        <f t="shared" si="116"/>
        <v>9.9810467563090421E-2</v>
      </c>
      <c r="AQ221" s="41">
        <f t="shared" si="117"/>
        <v>0</v>
      </c>
      <c r="AR221" s="41">
        <f t="shared" si="118"/>
        <v>0.11561478651484174</v>
      </c>
      <c r="AS221" s="41">
        <f t="shared" si="119"/>
        <v>0.11834584446401122</v>
      </c>
      <c r="AT221" s="41">
        <f t="shared" si="120"/>
        <v>0.11734594893070874</v>
      </c>
      <c r="AU221" s="41">
        <f t="shared" si="121"/>
        <v>0.12071873087886341</v>
      </c>
      <c r="AV221" s="41">
        <f t="shared" si="122"/>
        <v>0.13425463011327174</v>
      </c>
      <c r="AW221" s="41">
        <f t="shared" si="123"/>
        <v>0.15352127389675704</v>
      </c>
      <c r="AX221" s="41">
        <f t="shared" si="124"/>
        <v>0.12037548315847597</v>
      </c>
      <c r="AY221" s="41">
        <f t="shared" si="125"/>
        <v>5.5695673586341726E-2</v>
      </c>
      <c r="AZ221" s="41">
        <f t="shared" si="126"/>
        <v>1.8013043413374723E-2</v>
      </c>
      <c r="BA221" s="41">
        <f t="shared" si="127"/>
        <v>6.118763711254048E-3</v>
      </c>
      <c r="BB221" s="41">
        <f t="shared" si="128"/>
        <v>3.9995821332099633E-2</v>
      </c>
      <c r="BC221" s="41">
        <f t="shared" si="129"/>
        <v>0</v>
      </c>
      <c r="BD221" s="41">
        <f t="shared" si="130"/>
        <v>0.96974942916411722</v>
      </c>
      <c r="BE221" s="41">
        <f t="shared" si="131"/>
        <v>3.0250570835882819E-2</v>
      </c>
      <c r="BF221" s="41">
        <f t="shared" si="132"/>
        <v>0</v>
      </c>
      <c r="BG221" s="41">
        <f t="shared" si="133"/>
        <v>0.57296998821018696</v>
      </c>
      <c r="BH221" s="41">
        <f t="shared" si="134"/>
        <v>0.32513021027653827</v>
      </c>
      <c r="BI221" s="41">
        <f t="shared" si="135"/>
        <v>0.10022833435312728</v>
      </c>
      <c r="BJ221" s="41">
        <f t="shared" si="136"/>
        <v>1.6714671601474472E-3</v>
      </c>
      <c r="BK221" s="41">
        <f t="shared" si="137"/>
        <v>5.7516378885788054E-2</v>
      </c>
      <c r="BL221" s="41">
        <f t="shared" si="138"/>
        <v>3.5369439013834374E-3</v>
      </c>
      <c r="BM221" s="41">
        <f t="shared" si="139"/>
        <v>0.14043308908024535</v>
      </c>
      <c r="BN221" s="41">
        <f t="shared" si="140"/>
        <v>0.79851358813258311</v>
      </c>
      <c r="BO221" s="41">
        <f t="shared" si="141"/>
        <v>7.9245451967704869E-2</v>
      </c>
      <c r="BP221" s="41">
        <f t="shared" si="142"/>
        <v>0.8572238721327623</v>
      </c>
      <c r="BQ221" s="41">
        <f t="shared" si="143"/>
        <v>3.775724924261644E-2</v>
      </c>
      <c r="BR221" s="41">
        <f t="shared" si="144"/>
        <v>1.45805662095005E-2</v>
      </c>
      <c r="BS221" s="41">
        <f t="shared" si="145"/>
        <v>0.10575014550718581</v>
      </c>
      <c r="BT221" s="41">
        <f t="shared" si="146"/>
        <v>0.89284701598340477</v>
      </c>
      <c r="BU221" s="41">
        <f t="shared" si="147"/>
        <v>1.1192860447415942E-2</v>
      </c>
      <c r="BV221" s="41">
        <f t="shared" si="148"/>
        <v>1.4028385094094647E-3</v>
      </c>
      <c r="BW221" s="41">
        <f t="shared" si="149"/>
        <v>1</v>
      </c>
      <c r="BX221" s="41" t="str">
        <f t="shared" si="150"/>
        <v>2011Registered nursesQuebec</v>
      </c>
      <c r="BY221" s="51">
        <f>VLOOKUP(BX221,'%workplace'!$A$1:$F$381,6,FALSE)</f>
        <v>67007</v>
      </c>
      <c r="BZ221" s="32">
        <f t="shared" si="151"/>
        <v>1</v>
      </c>
    </row>
    <row r="222" spans="1:78" s="8" customFormat="1" hidden="1" x14ac:dyDescent="0.2">
      <c r="A222" s="8" t="str">
        <f t="shared" si="114"/>
        <v>2011Registered nursesQuebecCommunity health</v>
      </c>
      <c r="B222" s="8" t="s">
        <v>7</v>
      </c>
      <c r="C222" s="8" t="s">
        <v>18</v>
      </c>
      <c r="D222" s="8" t="s">
        <v>11</v>
      </c>
      <c r="E222" s="8">
        <v>2011</v>
      </c>
      <c r="F222" s="8">
        <v>7512</v>
      </c>
      <c r="G222" s="8">
        <v>495</v>
      </c>
      <c r="H222" s="8">
        <v>0</v>
      </c>
      <c r="I222" s="8">
        <v>570</v>
      </c>
      <c r="J222" s="8">
        <v>776</v>
      </c>
      <c r="K222" s="8">
        <v>1105</v>
      </c>
      <c r="L222" s="8">
        <v>1065</v>
      </c>
      <c r="M222" s="8">
        <v>1121</v>
      </c>
      <c r="N222" s="8">
        <v>1235</v>
      </c>
      <c r="O222" s="8">
        <v>1121</v>
      </c>
      <c r="P222" s="8">
        <v>668</v>
      </c>
      <c r="Q222" s="8">
        <v>233</v>
      </c>
      <c r="R222" s="8">
        <v>52</v>
      </c>
      <c r="S222" s="8">
        <v>61</v>
      </c>
      <c r="T222" s="8">
        <v>0</v>
      </c>
      <c r="U222" s="8">
        <v>7876</v>
      </c>
      <c r="V222" s="8">
        <v>131</v>
      </c>
      <c r="W222" s="8">
        <v>0</v>
      </c>
      <c r="X222" s="8">
        <v>4705</v>
      </c>
      <c r="Y222" s="8">
        <v>2341</v>
      </c>
      <c r="Z222" s="8">
        <v>950</v>
      </c>
      <c r="AA222" s="8">
        <v>11</v>
      </c>
      <c r="AB222" s="8">
        <v>326</v>
      </c>
      <c r="AC222" s="8">
        <v>29</v>
      </c>
      <c r="AD222" s="8">
        <v>893</v>
      </c>
      <c r="AE222" s="8">
        <v>6759</v>
      </c>
      <c r="AF222" s="8">
        <v>455</v>
      </c>
      <c r="AG222" s="8">
        <v>7410</v>
      </c>
      <c r="AH222" s="8">
        <v>4</v>
      </c>
      <c r="AI222" s="8">
        <v>61</v>
      </c>
      <c r="AJ222" s="8">
        <v>1183</v>
      </c>
      <c r="AK222" s="8">
        <v>6824</v>
      </c>
      <c r="AL222" s="8">
        <v>77</v>
      </c>
      <c r="AM222" s="8">
        <v>0</v>
      </c>
      <c r="AN222" s="8">
        <v>8007</v>
      </c>
      <c r="AO222" s="41">
        <f t="shared" si="115"/>
        <v>0.93817909329336835</v>
      </c>
      <c r="AP222" s="41">
        <f t="shared" si="116"/>
        <v>6.1820906706631699E-2</v>
      </c>
      <c r="AQ222" s="41">
        <f t="shared" si="117"/>
        <v>0</v>
      </c>
      <c r="AR222" s="41">
        <f t="shared" si="118"/>
        <v>7.1187710753091049E-2</v>
      </c>
      <c r="AS222" s="41">
        <f t="shared" si="119"/>
        <v>9.6915199200699381E-2</v>
      </c>
      <c r="AT222" s="41">
        <f t="shared" si="120"/>
        <v>0.13800424628450106</v>
      </c>
      <c r="AU222" s="41">
        <f t="shared" si="121"/>
        <v>0.13300861745972276</v>
      </c>
      <c r="AV222" s="41">
        <f t="shared" si="122"/>
        <v>0.1400024978144124</v>
      </c>
      <c r="AW222" s="41">
        <f t="shared" si="123"/>
        <v>0.15424003996503061</v>
      </c>
      <c r="AX222" s="41">
        <f t="shared" si="124"/>
        <v>0.1400024978144124</v>
      </c>
      <c r="AY222" s="41">
        <f t="shared" si="125"/>
        <v>8.3427001373797924E-2</v>
      </c>
      <c r="AZ222" s="41">
        <f t="shared" si="126"/>
        <v>2.9099537904333707E-2</v>
      </c>
      <c r="BA222" s="41">
        <f t="shared" si="127"/>
        <v>6.4943174722118142E-3</v>
      </c>
      <c r="BB222" s="41">
        <f t="shared" si="128"/>
        <v>7.6183339577869363E-3</v>
      </c>
      <c r="BC222" s="41">
        <f t="shared" si="129"/>
        <v>0</v>
      </c>
      <c r="BD222" s="41">
        <f t="shared" si="130"/>
        <v>0.98363931559885098</v>
      </c>
      <c r="BE222" s="41">
        <f t="shared" si="131"/>
        <v>1.6360684401148996E-2</v>
      </c>
      <c r="BF222" s="41">
        <f t="shared" si="132"/>
        <v>0</v>
      </c>
      <c r="BG222" s="41">
        <f t="shared" si="133"/>
        <v>0.58761084051454981</v>
      </c>
      <c r="BH222" s="41">
        <f t="shared" si="134"/>
        <v>0.29236917697015113</v>
      </c>
      <c r="BI222" s="41">
        <f t="shared" si="135"/>
        <v>0.11864618458848508</v>
      </c>
      <c r="BJ222" s="41">
        <f t="shared" si="136"/>
        <v>1.3737979268140378E-3</v>
      </c>
      <c r="BK222" s="41">
        <f t="shared" si="137"/>
        <v>4.0714374921943297E-2</v>
      </c>
      <c r="BL222" s="41">
        <f t="shared" si="138"/>
        <v>3.6218308979642814E-3</v>
      </c>
      <c r="BM222" s="41">
        <f t="shared" si="139"/>
        <v>0.11152741351317597</v>
      </c>
      <c r="BN222" s="41">
        <f t="shared" si="140"/>
        <v>0.84413638066691643</v>
      </c>
      <c r="BO222" s="41">
        <f t="shared" si="141"/>
        <v>5.6825277881853375E-2</v>
      </c>
      <c r="BP222" s="41">
        <f t="shared" si="142"/>
        <v>0.92544023979018364</v>
      </c>
      <c r="BQ222" s="41">
        <f t="shared" si="143"/>
        <v>4.9956288247783186E-4</v>
      </c>
      <c r="BR222" s="41">
        <f t="shared" si="144"/>
        <v>7.6183339577869363E-3</v>
      </c>
      <c r="BS222" s="41">
        <f t="shared" si="145"/>
        <v>0.14774572249281878</v>
      </c>
      <c r="BT222" s="41">
        <f t="shared" si="146"/>
        <v>0.85225427750718119</v>
      </c>
      <c r="BU222" s="41">
        <f t="shared" si="147"/>
        <v>9.6165854876982641E-3</v>
      </c>
      <c r="BV222" s="41">
        <f t="shared" si="148"/>
        <v>0</v>
      </c>
      <c r="BW222" s="41">
        <f t="shared" si="149"/>
        <v>1</v>
      </c>
      <c r="BX222" s="41" t="str">
        <f t="shared" si="150"/>
        <v>2011Registered nursesQuebec</v>
      </c>
      <c r="BY222" s="51">
        <f>VLOOKUP(BX222,'%workplace'!$A$1:$F$381,6,FALSE)</f>
        <v>67007</v>
      </c>
      <c r="BZ222" s="32">
        <f t="shared" si="151"/>
        <v>0.1194949781366126</v>
      </c>
    </row>
    <row r="223" spans="1:78" s="8" customFormat="1" hidden="1" x14ac:dyDescent="0.2">
      <c r="A223" s="8" t="str">
        <f t="shared" si="114"/>
        <v>2011Registered nursesQuebecNursing home/long-term care</v>
      </c>
      <c r="B223" s="8" t="s">
        <v>7</v>
      </c>
      <c r="C223" s="8" t="s">
        <v>18</v>
      </c>
      <c r="D223" s="8" t="s">
        <v>12</v>
      </c>
      <c r="E223" s="8">
        <v>2011</v>
      </c>
      <c r="F223" s="8">
        <v>7930</v>
      </c>
      <c r="G223" s="8">
        <v>841</v>
      </c>
      <c r="H223" s="8">
        <v>0</v>
      </c>
      <c r="I223" s="8">
        <v>622</v>
      </c>
      <c r="J223" s="8">
        <v>708</v>
      </c>
      <c r="K223" s="8">
        <v>879</v>
      </c>
      <c r="L223" s="8">
        <v>1027</v>
      </c>
      <c r="M223" s="8">
        <v>1298</v>
      </c>
      <c r="N223" s="8">
        <v>1797</v>
      </c>
      <c r="O223" s="8">
        <v>1370</v>
      </c>
      <c r="P223" s="8">
        <v>649</v>
      </c>
      <c r="Q223" s="8">
        <v>179</v>
      </c>
      <c r="R223" s="8">
        <v>37</v>
      </c>
      <c r="S223" s="8">
        <v>205</v>
      </c>
      <c r="T223" s="8">
        <v>0</v>
      </c>
      <c r="U223" s="8">
        <v>8469</v>
      </c>
      <c r="V223" s="8">
        <v>302</v>
      </c>
      <c r="W223" s="8">
        <v>0</v>
      </c>
      <c r="X223" s="8">
        <v>4844</v>
      </c>
      <c r="Y223" s="8">
        <v>3195</v>
      </c>
      <c r="Z223" s="8">
        <v>719</v>
      </c>
      <c r="AA223" s="8">
        <v>13</v>
      </c>
      <c r="AB223" s="8">
        <v>1161</v>
      </c>
      <c r="AC223" s="8">
        <v>39</v>
      </c>
      <c r="AD223" s="8">
        <v>526</v>
      </c>
      <c r="AE223" s="8">
        <v>7045</v>
      </c>
      <c r="AF223" s="8">
        <v>1316</v>
      </c>
      <c r="AG223" s="8">
        <v>7336</v>
      </c>
      <c r="AH223" s="8">
        <v>4</v>
      </c>
      <c r="AI223" s="8">
        <v>25</v>
      </c>
      <c r="AJ223" s="8">
        <v>2127</v>
      </c>
      <c r="AK223" s="8">
        <v>6644</v>
      </c>
      <c r="AL223" s="8">
        <v>90</v>
      </c>
      <c r="AM223" s="8">
        <v>0</v>
      </c>
      <c r="AN223" s="8">
        <v>8771</v>
      </c>
      <c r="AO223" s="41">
        <f t="shared" si="115"/>
        <v>0.90411583627864556</v>
      </c>
      <c r="AP223" s="41">
        <f t="shared" si="116"/>
        <v>9.5884163721354457E-2</v>
      </c>
      <c r="AQ223" s="41">
        <f t="shared" si="117"/>
        <v>0</v>
      </c>
      <c r="AR223" s="41">
        <f t="shared" si="118"/>
        <v>7.0915517044806753E-2</v>
      </c>
      <c r="AS223" s="41">
        <f t="shared" si="119"/>
        <v>8.0720556378976169E-2</v>
      </c>
      <c r="AT223" s="41">
        <f t="shared" si="120"/>
        <v>0.10021662296203397</v>
      </c>
      <c r="AU223" s="41">
        <f t="shared" si="121"/>
        <v>0.11709041158362786</v>
      </c>
      <c r="AV223" s="41">
        <f t="shared" si="122"/>
        <v>0.14798768669478965</v>
      </c>
      <c r="AW223" s="41">
        <f t="shared" si="123"/>
        <v>0.20487971725002851</v>
      </c>
      <c r="AX223" s="41">
        <f t="shared" si="124"/>
        <v>0.15619655683502451</v>
      </c>
      <c r="AY223" s="41">
        <f t="shared" si="125"/>
        <v>7.3993843347394825E-2</v>
      </c>
      <c r="AZ223" s="41">
        <f t="shared" si="126"/>
        <v>2.0408163265306121E-2</v>
      </c>
      <c r="BA223" s="41">
        <f t="shared" si="127"/>
        <v>4.218447155398472E-3</v>
      </c>
      <c r="BB223" s="41">
        <f t="shared" si="128"/>
        <v>2.3372477482613157E-2</v>
      </c>
      <c r="BC223" s="41">
        <f t="shared" si="129"/>
        <v>0</v>
      </c>
      <c r="BD223" s="41">
        <f t="shared" si="130"/>
        <v>0.96556835024512599</v>
      </c>
      <c r="BE223" s="41">
        <f t="shared" si="131"/>
        <v>3.4431649754874019E-2</v>
      </c>
      <c r="BF223" s="41">
        <f t="shared" si="132"/>
        <v>0</v>
      </c>
      <c r="BG223" s="41">
        <f t="shared" si="133"/>
        <v>0.55227454110135676</v>
      </c>
      <c r="BH223" s="41">
        <f t="shared" si="134"/>
        <v>0.36426861247292214</v>
      </c>
      <c r="BI223" s="41">
        <f t="shared" si="135"/>
        <v>8.1974689317067612E-2</v>
      </c>
      <c r="BJ223" s="41">
        <f t="shared" si="136"/>
        <v>1.4821571086535172E-3</v>
      </c>
      <c r="BK223" s="41">
        <f t="shared" si="137"/>
        <v>0.13236803101128719</v>
      </c>
      <c r="BL223" s="41">
        <f t="shared" si="138"/>
        <v>4.4464713259605515E-3</v>
      </c>
      <c r="BM223" s="41">
        <f t="shared" si="139"/>
        <v>5.997035685782693E-2</v>
      </c>
      <c r="BN223" s="41">
        <f t="shared" si="140"/>
        <v>0.80321514080492529</v>
      </c>
      <c r="BO223" s="41">
        <f t="shared" si="141"/>
        <v>0.15003990422984836</v>
      </c>
      <c r="BP223" s="41">
        <f t="shared" si="142"/>
        <v>0.83639265762170789</v>
      </c>
      <c r="BQ223" s="41">
        <f t="shared" si="143"/>
        <v>4.5604834112415916E-4</v>
      </c>
      <c r="BR223" s="41">
        <f t="shared" si="144"/>
        <v>2.8503021320259946E-3</v>
      </c>
      <c r="BS223" s="41">
        <f t="shared" si="145"/>
        <v>0.24250370539277163</v>
      </c>
      <c r="BT223" s="41">
        <f t="shared" si="146"/>
        <v>0.75749629460722834</v>
      </c>
      <c r="BU223" s="41">
        <f t="shared" si="147"/>
        <v>1.0261087675293582E-2</v>
      </c>
      <c r="BV223" s="41">
        <f t="shared" si="148"/>
        <v>0</v>
      </c>
      <c r="BW223" s="41">
        <f t="shared" si="149"/>
        <v>1</v>
      </c>
      <c r="BX223" s="41" t="str">
        <f t="shared" si="150"/>
        <v>2011Registered nursesQuebec</v>
      </c>
      <c r="BY223" s="51">
        <f>VLOOKUP(BX223,'%workplace'!$A$1:$F$381,6,FALSE)</f>
        <v>67007</v>
      </c>
      <c r="BZ223" s="32">
        <f t="shared" si="151"/>
        <v>0.13089677197904698</v>
      </c>
    </row>
    <row r="224" spans="1:78" s="8" customFormat="1" hidden="1" x14ac:dyDescent="0.2">
      <c r="A224" s="8" t="str">
        <f t="shared" si="114"/>
        <v>2011Registered nursesQuebecHospital</v>
      </c>
      <c r="B224" s="8" t="s">
        <v>7</v>
      </c>
      <c r="C224" s="8" t="s">
        <v>18</v>
      </c>
      <c r="D224" s="8" t="s">
        <v>10</v>
      </c>
      <c r="E224" s="8">
        <v>2011</v>
      </c>
      <c r="F224" s="8">
        <v>33079</v>
      </c>
      <c r="G224" s="8">
        <v>3915</v>
      </c>
      <c r="H224" s="8">
        <v>0</v>
      </c>
      <c r="I224" s="8">
        <v>5148</v>
      </c>
      <c r="J224" s="8">
        <v>4922</v>
      </c>
      <c r="K224" s="8">
        <v>4299</v>
      </c>
      <c r="L224" s="8">
        <v>4371</v>
      </c>
      <c r="M224" s="8">
        <v>4893</v>
      </c>
      <c r="N224" s="8">
        <v>5563</v>
      </c>
      <c r="O224" s="8">
        <v>4133</v>
      </c>
      <c r="P224" s="8">
        <v>1345</v>
      </c>
      <c r="Q224" s="8">
        <v>286</v>
      </c>
      <c r="R224" s="8">
        <v>66</v>
      </c>
      <c r="S224" s="8">
        <v>1968</v>
      </c>
      <c r="T224" s="8">
        <v>0</v>
      </c>
      <c r="U224" s="8">
        <v>35676</v>
      </c>
      <c r="V224" s="8">
        <v>1318</v>
      </c>
      <c r="W224" s="8">
        <v>0</v>
      </c>
      <c r="X224" s="8">
        <v>22094</v>
      </c>
      <c r="Y224" s="8">
        <v>12544</v>
      </c>
      <c r="Z224" s="8">
        <v>2314</v>
      </c>
      <c r="AA224" s="8">
        <v>42</v>
      </c>
      <c r="AB224" s="8">
        <v>1544</v>
      </c>
      <c r="AC224" s="8">
        <v>107</v>
      </c>
      <c r="AD224" s="8">
        <v>2864</v>
      </c>
      <c r="AE224" s="8">
        <v>32479</v>
      </c>
      <c r="AF224" s="8">
        <v>1950</v>
      </c>
      <c r="AG224" s="8">
        <v>34180</v>
      </c>
      <c r="AH224" s="8">
        <v>31</v>
      </c>
      <c r="AI224" s="8">
        <v>517</v>
      </c>
      <c r="AJ224" s="8">
        <v>2164</v>
      </c>
      <c r="AK224" s="8">
        <v>34830</v>
      </c>
      <c r="AL224" s="8">
        <v>316</v>
      </c>
      <c r="AM224" s="8">
        <v>0</v>
      </c>
      <c r="AN224" s="8">
        <v>36994</v>
      </c>
      <c r="AO224" s="41">
        <f t="shared" si="115"/>
        <v>0.89417202789641559</v>
      </c>
      <c r="AP224" s="41">
        <f t="shared" si="116"/>
        <v>0.10582797210358437</v>
      </c>
      <c r="AQ224" s="41">
        <f t="shared" si="117"/>
        <v>0</v>
      </c>
      <c r="AR224" s="41">
        <f t="shared" si="118"/>
        <v>0.13915770124885116</v>
      </c>
      <c r="AS224" s="41">
        <f t="shared" si="119"/>
        <v>0.13304860247607719</v>
      </c>
      <c r="AT224" s="41">
        <f t="shared" si="120"/>
        <v>0.11620803373520031</v>
      </c>
      <c r="AU224" s="41">
        <f t="shared" si="121"/>
        <v>0.11815429529112829</v>
      </c>
      <c r="AV224" s="41">
        <f t="shared" si="122"/>
        <v>0.1322646915716062</v>
      </c>
      <c r="AW224" s="41">
        <f t="shared" si="123"/>
        <v>0.15037573660593609</v>
      </c>
      <c r="AX224" s="41">
        <f t="shared" si="124"/>
        <v>0.11172081959236634</v>
      </c>
      <c r="AY224" s="41">
        <f t="shared" si="125"/>
        <v>3.6357247121154783E-2</v>
      </c>
      <c r="AZ224" s="41">
        <f t="shared" si="126"/>
        <v>7.7309834027139536E-3</v>
      </c>
      <c r="BA224" s="41">
        <f t="shared" si="127"/>
        <v>1.7840730929339892E-3</v>
      </c>
      <c r="BB224" s="41">
        <f t="shared" si="128"/>
        <v>5.3197815862031678E-2</v>
      </c>
      <c r="BC224" s="41">
        <f t="shared" si="129"/>
        <v>0</v>
      </c>
      <c r="BD224" s="41">
        <f t="shared" si="130"/>
        <v>0.96437260096231825</v>
      </c>
      <c r="BE224" s="41">
        <f t="shared" si="131"/>
        <v>3.5627399037681785E-2</v>
      </c>
      <c r="BF224" s="41">
        <f t="shared" si="132"/>
        <v>0</v>
      </c>
      <c r="BG224" s="41">
        <f t="shared" si="133"/>
        <v>0.59723198356490237</v>
      </c>
      <c r="BH224" s="41">
        <f t="shared" si="134"/>
        <v>0.33908201329945398</v>
      </c>
      <c r="BI224" s="41">
        <f t="shared" si="135"/>
        <v>6.2550683894685627E-2</v>
      </c>
      <c r="BJ224" s="41">
        <f t="shared" si="136"/>
        <v>1.1353192409579932E-3</v>
      </c>
      <c r="BK224" s="41">
        <f t="shared" si="137"/>
        <v>4.1736497810455749E-2</v>
      </c>
      <c r="BL224" s="41">
        <f t="shared" si="138"/>
        <v>2.8923609233929828E-3</v>
      </c>
      <c r="BM224" s="41">
        <f t="shared" si="139"/>
        <v>7.7417959669135533E-2</v>
      </c>
      <c r="BN224" s="41">
        <f t="shared" si="140"/>
        <v>0.87795318159701574</v>
      </c>
      <c r="BO224" s="41">
        <f t="shared" si="141"/>
        <v>5.2711250473049684E-2</v>
      </c>
      <c r="BP224" s="41">
        <f t="shared" si="142"/>
        <v>0.92393361085581449</v>
      </c>
      <c r="BQ224" s="41">
        <f t="shared" si="143"/>
        <v>8.3797372546899499E-4</v>
      </c>
      <c r="BR224" s="41">
        <f t="shared" si="144"/>
        <v>1.3975239227982916E-2</v>
      </c>
      <c r="BS224" s="41">
        <f t="shared" si="145"/>
        <v>5.8495972319835651E-2</v>
      </c>
      <c r="BT224" s="41">
        <f t="shared" si="146"/>
        <v>0.94150402768016439</v>
      </c>
      <c r="BU224" s="41">
        <f t="shared" si="147"/>
        <v>8.5419257176839493E-3</v>
      </c>
      <c r="BV224" s="41">
        <f t="shared" si="148"/>
        <v>0</v>
      </c>
      <c r="BW224" s="41">
        <f t="shared" si="149"/>
        <v>1</v>
      </c>
      <c r="BX224" s="41" t="str">
        <f t="shared" si="150"/>
        <v>2011Registered nursesQuebec</v>
      </c>
      <c r="BY224" s="51">
        <f>VLOOKUP(BX224,'%workplace'!$A$1:$F$381,6,FALSE)</f>
        <v>67007</v>
      </c>
      <c r="BZ224" s="32">
        <f t="shared" si="151"/>
        <v>0.55209157252227381</v>
      </c>
    </row>
    <row r="225" spans="1:78" s="8" customFormat="1" hidden="1" x14ac:dyDescent="0.2">
      <c r="A225" s="8" t="str">
        <f t="shared" si="114"/>
        <v>2011Registered nursesQuebecOther places of work</v>
      </c>
      <c r="B225" s="8" t="s">
        <v>7</v>
      </c>
      <c r="C225" s="8" t="s">
        <v>18</v>
      </c>
      <c r="D225" s="8" t="s">
        <v>13</v>
      </c>
      <c r="E225" s="8">
        <v>2011</v>
      </c>
      <c r="F225" s="8">
        <v>11712</v>
      </c>
      <c r="G225" s="8">
        <v>1425</v>
      </c>
      <c r="H225" s="8">
        <v>0</v>
      </c>
      <c r="I225" s="8">
        <v>1393</v>
      </c>
      <c r="J225" s="8">
        <v>1503</v>
      </c>
      <c r="K225" s="8">
        <v>1562</v>
      </c>
      <c r="L225" s="8">
        <v>1609</v>
      </c>
      <c r="M225" s="8">
        <v>1676</v>
      </c>
      <c r="N225" s="8">
        <v>1688</v>
      </c>
      <c r="O225" s="8">
        <v>1439</v>
      </c>
      <c r="P225" s="8">
        <v>1069</v>
      </c>
      <c r="Q225" s="8">
        <v>508</v>
      </c>
      <c r="R225" s="8">
        <v>255</v>
      </c>
      <c r="S225" s="8">
        <v>435</v>
      </c>
      <c r="T225" s="8">
        <v>0</v>
      </c>
      <c r="U225" s="8">
        <v>12866</v>
      </c>
      <c r="V225" s="8">
        <v>271</v>
      </c>
      <c r="W225" s="8">
        <v>0</v>
      </c>
      <c r="X225" s="8">
        <v>6704</v>
      </c>
      <c r="Y225" s="8">
        <v>3667</v>
      </c>
      <c r="Z225" s="8">
        <v>2720</v>
      </c>
      <c r="AA225" s="8">
        <v>46</v>
      </c>
      <c r="AB225" s="8">
        <v>817</v>
      </c>
      <c r="AC225" s="8">
        <v>62</v>
      </c>
      <c r="AD225" s="8">
        <v>5097</v>
      </c>
      <c r="AE225" s="8">
        <v>7161</v>
      </c>
      <c r="AF225" s="8">
        <v>1576</v>
      </c>
      <c r="AG225" s="8">
        <v>8443</v>
      </c>
      <c r="AH225" s="8">
        <v>2484</v>
      </c>
      <c r="AI225" s="8">
        <v>368</v>
      </c>
      <c r="AJ225" s="8">
        <v>1612</v>
      </c>
      <c r="AK225" s="8">
        <v>11525</v>
      </c>
      <c r="AL225" s="8">
        <v>266</v>
      </c>
      <c r="AM225" s="8">
        <v>0</v>
      </c>
      <c r="AN225" s="8">
        <v>13137</v>
      </c>
      <c r="AO225" s="41">
        <f t="shared" si="115"/>
        <v>0.89152774606074447</v>
      </c>
      <c r="AP225" s="41">
        <f t="shared" si="116"/>
        <v>0.10847225393925554</v>
      </c>
      <c r="AQ225" s="41">
        <f t="shared" si="117"/>
        <v>0</v>
      </c>
      <c r="AR225" s="41">
        <f t="shared" si="118"/>
        <v>0.10603638578061962</v>
      </c>
      <c r="AS225" s="41">
        <f t="shared" si="119"/>
        <v>0.11440968257593058</v>
      </c>
      <c r="AT225" s="41">
        <f t="shared" si="120"/>
        <v>0.11890081449341554</v>
      </c>
      <c r="AU225" s="41">
        <f t="shared" si="121"/>
        <v>0.12247849585141204</v>
      </c>
      <c r="AV225" s="41">
        <f t="shared" si="122"/>
        <v>0.12757859480855599</v>
      </c>
      <c r="AW225" s="41">
        <f t="shared" si="123"/>
        <v>0.12849204536804446</v>
      </c>
      <c r="AX225" s="41">
        <f t="shared" si="124"/>
        <v>0.10953794625865874</v>
      </c>
      <c r="AY225" s="41">
        <f t="shared" si="125"/>
        <v>8.1373220674430993E-2</v>
      </c>
      <c r="AZ225" s="41">
        <f t="shared" si="126"/>
        <v>3.8669407018345134E-2</v>
      </c>
      <c r="BA225" s="41">
        <f t="shared" si="127"/>
        <v>1.9410824389129937E-2</v>
      </c>
      <c r="BB225" s="41">
        <f t="shared" si="128"/>
        <v>3.3112582781456956E-2</v>
      </c>
      <c r="BC225" s="41">
        <f t="shared" si="129"/>
        <v>0</v>
      </c>
      <c r="BD225" s="41">
        <f t="shared" si="130"/>
        <v>0.97937124153155208</v>
      </c>
      <c r="BE225" s="41">
        <f t="shared" si="131"/>
        <v>2.0628758468447896E-2</v>
      </c>
      <c r="BF225" s="41">
        <f t="shared" si="132"/>
        <v>0</v>
      </c>
      <c r="BG225" s="41">
        <f t="shared" si="133"/>
        <v>0.51031437923422396</v>
      </c>
      <c r="BH225" s="41">
        <f t="shared" si="134"/>
        <v>0.27913526680368422</v>
      </c>
      <c r="BI225" s="41">
        <f t="shared" si="135"/>
        <v>0.20704879348405267</v>
      </c>
      <c r="BJ225" s="41">
        <f t="shared" si="136"/>
        <v>3.501560478039126E-3</v>
      </c>
      <c r="BK225" s="41">
        <f t="shared" si="137"/>
        <v>6.2190758925173173E-2</v>
      </c>
      <c r="BL225" s="41">
        <f t="shared" si="138"/>
        <v>4.7194945573570827E-3</v>
      </c>
      <c r="BM225" s="41">
        <f t="shared" si="139"/>
        <v>0.38798812514272663</v>
      </c>
      <c r="BN225" s="41">
        <f t="shared" si="140"/>
        <v>0.54510162137474305</v>
      </c>
      <c r="BO225" s="41">
        <f t="shared" si="141"/>
        <v>0.11996650681281876</v>
      </c>
      <c r="BP225" s="41">
        <f t="shared" si="142"/>
        <v>0.64268858948009444</v>
      </c>
      <c r="BQ225" s="41">
        <f t="shared" si="143"/>
        <v>0.18908426581411281</v>
      </c>
      <c r="BR225" s="41">
        <f t="shared" si="144"/>
        <v>2.8012483824313008E-2</v>
      </c>
      <c r="BS225" s="41">
        <f t="shared" si="145"/>
        <v>0.12270685849128415</v>
      </c>
      <c r="BT225" s="41">
        <f t="shared" si="146"/>
        <v>0.87729314150871585</v>
      </c>
      <c r="BU225" s="41">
        <f t="shared" si="147"/>
        <v>2.0248154068661033E-2</v>
      </c>
      <c r="BV225" s="41">
        <f t="shared" si="148"/>
        <v>0</v>
      </c>
      <c r="BW225" s="41">
        <f t="shared" si="149"/>
        <v>1</v>
      </c>
      <c r="BX225" s="41" t="str">
        <f t="shared" si="150"/>
        <v>2011Registered nursesQuebec</v>
      </c>
      <c r="BY225" s="51">
        <f>VLOOKUP(BX225,'%workplace'!$A$1:$F$381,6,FALSE)</f>
        <v>67007</v>
      </c>
      <c r="BZ225" s="32">
        <f t="shared" si="151"/>
        <v>0.19605414359693762</v>
      </c>
    </row>
    <row r="226" spans="1:78" s="8" customFormat="1" hidden="1" x14ac:dyDescent="0.2">
      <c r="A226" s="8" t="str">
        <f t="shared" si="114"/>
        <v>2011Registered nursesQuebecUnknown places of work</v>
      </c>
      <c r="B226" s="8" t="s">
        <v>7</v>
      </c>
      <c r="C226" s="8" t="s">
        <v>18</v>
      </c>
      <c r="D226" s="8" t="s">
        <v>49</v>
      </c>
      <c r="E226" s="8">
        <v>2011</v>
      </c>
      <c r="F226" s="8">
        <v>86</v>
      </c>
      <c r="G226" s="8">
        <v>12</v>
      </c>
      <c r="H226" s="8">
        <v>0</v>
      </c>
      <c r="I226" s="8">
        <v>14</v>
      </c>
      <c r="J226" s="8">
        <v>21</v>
      </c>
      <c r="K226" s="8">
        <v>18</v>
      </c>
      <c r="L226" s="8">
        <v>17</v>
      </c>
      <c r="M226" s="8">
        <v>8</v>
      </c>
      <c r="N226" s="8">
        <v>4</v>
      </c>
      <c r="O226" s="8">
        <v>3</v>
      </c>
      <c r="P226" s="8">
        <v>1</v>
      </c>
      <c r="Q226" s="8">
        <v>1</v>
      </c>
      <c r="R226" s="8">
        <v>0</v>
      </c>
      <c r="S226" s="8">
        <v>11</v>
      </c>
      <c r="T226" s="8">
        <v>0</v>
      </c>
      <c r="U226" s="8">
        <v>93</v>
      </c>
      <c r="V226" s="8">
        <v>5</v>
      </c>
      <c r="W226" s="8">
        <v>0</v>
      </c>
      <c r="X226" s="8">
        <v>46</v>
      </c>
      <c r="Y226" s="8">
        <v>39</v>
      </c>
      <c r="Z226" s="8">
        <v>13</v>
      </c>
      <c r="AA226" s="8">
        <v>0</v>
      </c>
      <c r="AB226" s="8">
        <v>6</v>
      </c>
      <c r="AC226" s="8">
        <v>0</v>
      </c>
      <c r="AD226" s="8">
        <v>30</v>
      </c>
      <c r="AE226" s="8">
        <v>62</v>
      </c>
      <c r="AF226" s="8">
        <v>13</v>
      </c>
      <c r="AG226" s="8">
        <v>71</v>
      </c>
      <c r="AH226" s="8">
        <v>7</v>
      </c>
      <c r="AI226" s="8">
        <v>6</v>
      </c>
      <c r="AJ226" s="8">
        <v>0</v>
      </c>
      <c r="AK226" s="8">
        <v>4</v>
      </c>
      <c r="AL226" s="8">
        <v>1</v>
      </c>
      <c r="AM226" s="8">
        <v>94</v>
      </c>
      <c r="AN226" s="8">
        <v>98</v>
      </c>
      <c r="AO226" s="41">
        <f t="shared" si="115"/>
        <v>0.87755102040816324</v>
      </c>
      <c r="AP226" s="41">
        <f t="shared" si="116"/>
        <v>0.12244897959183673</v>
      </c>
      <c r="AQ226" s="41">
        <f t="shared" si="117"/>
        <v>0</v>
      </c>
      <c r="AR226" s="41">
        <f t="shared" si="118"/>
        <v>0.14285714285714285</v>
      </c>
      <c r="AS226" s="41">
        <f t="shared" si="119"/>
        <v>0.21428571428571427</v>
      </c>
      <c r="AT226" s="41">
        <f t="shared" si="120"/>
        <v>0.18367346938775511</v>
      </c>
      <c r="AU226" s="41">
        <f t="shared" si="121"/>
        <v>0.17346938775510204</v>
      </c>
      <c r="AV226" s="41">
        <f t="shared" si="122"/>
        <v>8.1632653061224483E-2</v>
      </c>
      <c r="AW226" s="41">
        <f t="shared" si="123"/>
        <v>4.0816326530612242E-2</v>
      </c>
      <c r="AX226" s="41">
        <f t="shared" si="124"/>
        <v>3.0612244897959183E-2</v>
      </c>
      <c r="AY226" s="41">
        <f t="shared" si="125"/>
        <v>1.020408163265306E-2</v>
      </c>
      <c r="AZ226" s="41">
        <f t="shared" si="126"/>
        <v>1.020408163265306E-2</v>
      </c>
      <c r="BA226" s="41">
        <f t="shared" si="127"/>
        <v>0</v>
      </c>
      <c r="BB226" s="41">
        <f t="shared" si="128"/>
        <v>0.11224489795918367</v>
      </c>
      <c r="BC226" s="41">
        <f t="shared" si="129"/>
        <v>0</v>
      </c>
      <c r="BD226" s="41">
        <f t="shared" si="130"/>
        <v>0.94897959183673475</v>
      </c>
      <c r="BE226" s="41">
        <f t="shared" si="131"/>
        <v>5.1020408163265307E-2</v>
      </c>
      <c r="BF226" s="41">
        <f t="shared" si="132"/>
        <v>0</v>
      </c>
      <c r="BG226" s="41">
        <f t="shared" si="133"/>
        <v>0.46938775510204084</v>
      </c>
      <c r="BH226" s="41">
        <f t="shared" si="134"/>
        <v>0.39795918367346939</v>
      </c>
      <c r="BI226" s="41">
        <f t="shared" si="135"/>
        <v>0.1326530612244898</v>
      </c>
      <c r="BJ226" s="41">
        <f t="shared" si="136"/>
        <v>0</v>
      </c>
      <c r="BK226" s="41">
        <f t="shared" si="137"/>
        <v>6.1224489795918366E-2</v>
      </c>
      <c r="BL226" s="41">
        <f t="shared" si="138"/>
        <v>0</v>
      </c>
      <c r="BM226" s="41">
        <f t="shared" si="139"/>
        <v>0.30612244897959184</v>
      </c>
      <c r="BN226" s="41">
        <f t="shared" si="140"/>
        <v>0.63265306122448983</v>
      </c>
      <c r="BO226" s="41">
        <f t="shared" si="141"/>
        <v>0.1326530612244898</v>
      </c>
      <c r="BP226" s="41">
        <f t="shared" si="142"/>
        <v>0.72448979591836737</v>
      </c>
      <c r="BQ226" s="41">
        <f t="shared" si="143"/>
        <v>7.1428571428571425E-2</v>
      </c>
      <c r="BR226" s="41">
        <f t="shared" si="144"/>
        <v>6.1224489795918366E-2</v>
      </c>
      <c r="BS226" s="41">
        <f t="shared" si="145"/>
        <v>0</v>
      </c>
      <c r="BT226" s="41">
        <f t="shared" si="146"/>
        <v>4.0816326530612242E-2</v>
      </c>
      <c r="BU226" s="41">
        <f t="shared" si="147"/>
        <v>1.020408163265306E-2</v>
      </c>
      <c r="BV226" s="41">
        <f t="shared" si="148"/>
        <v>0.95918367346938771</v>
      </c>
      <c r="BW226" s="41">
        <f t="shared" si="149"/>
        <v>1</v>
      </c>
      <c r="BX226" s="41" t="str">
        <f t="shared" si="150"/>
        <v>2011Registered nursesQuebec</v>
      </c>
      <c r="BY226" s="51">
        <f>VLOOKUP(BX226,'%workplace'!$A$1:$F$381,6,FALSE)</f>
        <v>67007</v>
      </c>
      <c r="BZ226" s="32">
        <f t="shared" si="151"/>
        <v>1.4625337651290164E-3</v>
      </c>
    </row>
    <row r="227" spans="1:78" s="8" customFormat="1" hidden="1" x14ac:dyDescent="0.2">
      <c r="A227" s="8" t="str">
        <f t="shared" si="114"/>
        <v>2011Registered nursesOntarioAll places of work</v>
      </c>
      <c r="B227" s="8" t="s">
        <v>7</v>
      </c>
      <c r="C227" s="8" t="s">
        <v>19</v>
      </c>
      <c r="D227" s="8" t="s">
        <v>9</v>
      </c>
      <c r="E227" s="8">
        <v>2011</v>
      </c>
      <c r="F227" s="8">
        <v>88178</v>
      </c>
      <c r="G227" s="8">
        <v>4892</v>
      </c>
      <c r="H227" s="8">
        <v>0</v>
      </c>
      <c r="I227" s="8">
        <v>7521</v>
      </c>
      <c r="J227" s="8">
        <v>8134</v>
      </c>
      <c r="K227" s="8">
        <v>9771</v>
      </c>
      <c r="L227" s="8">
        <v>11404</v>
      </c>
      <c r="M227" s="8">
        <v>13981</v>
      </c>
      <c r="N227" s="8">
        <v>12927</v>
      </c>
      <c r="O227" s="8">
        <v>14020</v>
      </c>
      <c r="P227" s="8">
        <v>9060</v>
      </c>
      <c r="Q227" s="8">
        <v>3625</v>
      </c>
      <c r="R227" s="8">
        <v>1006</v>
      </c>
      <c r="S227" s="8">
        <v>1619</v>
      </c>
      <c r="T227" s="8">
        <v>2</v>
      </c>
      <c r="U227" s="8">
        <v>81810</v>
      </c>
      <c r="V227" s="8">
        <v>11142</v>
      </c>
      <c r="W227" s="8">
        <v>118</v>
      </c>
      <c r="X227" s="8">
        <v>63237</v>
      </c>
      <c r="Y227" s="8">
        <v>22462</v>
      </c>
      <c r="Z227" s="8">
        <v>7371</v>
      </c>
      <c r="AA227" s="8">
        <v>0</v>
      </c>
      <c r="AB227" s="8">
        <v>5474</v>
      </c>
      <c r="AC227" s="8">
        <v>1833</v>
      </c>
      <c r="AD227" s="8">
        <v>16881</v>
      </c>
      <c r="AE227" s="8">
        <v>68882</v>
      </c>
      <c r="AF227" s="8">
        <v>6883</v>
      </c>
      <c r="AG227" s="8">
        <v>82260</v>
      </c>
      <c r="AH227" s="8">
        <v>2015</v>
      </c>
      <c r="AI227" s="8">
        <v>0</v>
      </c>
      <c r="AJ227" s="8">
        <v>5506</v>
      </c>
      <c r="AK227" s="8">
        <v>87564</v>
      </c>
      <c r="AL227" s="8">
        <v>1912</v>
      </c>
      <c r="AM227" s="8">
        <v>0</v>
      </c>
      <c r="AN227" s="8">
        <v>93070</v>
      </c>
      <c r="AO227" s="41">
        <f t="shared" si="115"/>
        <v>0.94743741270011816</v>
      </c>
      <c r="AP227" s="41">
        <f t="shared" si="116"/>
        <v>5.2562587299881808E-2</v>
      </c>
      <c r="AQ227" s="41">
        <f t="shared" si="117"/>
        <v>0</v>
      </c>
      <c r="AR227" s="41">
        <f t="shared" si="118"/>
        <v>8.0810142903191148E-2</v>
      </c>
      <c r="AS227" s="41">
        <f t="shared" si="119"/>
        <v>8.7396583216933485E-2</v>
      </c>
      <c r="AT227" s="41">
        <f t="shared" si="120"/>
        <v>0.10498549478886859</v>
      </c>
      <c r="AU227" s="41">
        <f t="shared" si="121"/>
        <v>0.12253142795745138</v>
      </c>
      <c r="AV227" s="41">
        <f t="shared" si="122"/>
        <v>0.15022026431718061</v>
      </c>
      <c r="AW227" s="41">
        <f t="shared" si="123"/>
        <v>0.13889545503384548</v>
      </c>
      <c r="AX227" s="41">
        <f t="shared" si="124"/>
        <v>0.1506393037498657</v>
      </c>
      <c r="AY227" s="41">
        <f t="shared" si="125"/>
        <v>9.7346083592994515E-2</v>
      </c>
      <c r="AZ227" s="41">
        <f t="shared" si="126"/>
        <v>3.8949178038035888E-2</v>
      </c>
      <c r="BA227" s="41">
        <f t="shared" si="127"/>
        <v>1.0809068443107339E-2</v>
      </c>
      <c r="BB227" s="41">
        <f t="shared" si="128"/>
        <v>1.7395508756849684E-2</v>
      </c>
      <c r="BC227" s="41">
        <f t="shared" si="129"/>
        <v>2.1489201676157732E-5</v>
      </c>
      <c r="BD227" s="41">
        <f t="shared" si="130"/>
        <v>0.87901579456323198</v>
      </c>
      <c r="BE227" s="41">
        <f t="shared" si="131"/>
        <v>0.11971634253787472</v>
      </c>
      <c r="BF227" s="41">
        <f t="shared" si="132"/>
        <v>1.2678628988933062E-3</v>
      </c>
      <c r="BG227" s="41">
        <f t="shared" si="133"/>
        <v>0.67945632319759319</v>
      </c>
      <c r="BH227" s="41">
        <f t="shared" si="134"/>
        <v>0.24134522402492747</v>
      </c>
      <c r="BI227" s="41">
        <f t="shared" si="135"/>
        <v>7.919845277747932E-2</v>
      </c>
      <c r="BJ227" s="41">
        <f t="shared" si="136"/>
        <v>0</v>
      </c>
      <c r="BK227" s="41">
        <f t="shared" si="137"/>
        <v>5.8815944987643712E-2</v>
      </c>
      <c r="BL227" s="41">
        <f t="shared" si="138"/>
        <v>1.969485333619856E-2</v>
      </c>
      <c r="BM227" s="41">
        <f t="shared" si="139"/>
        <v>0.18137960674760933</v>
      </c>
      <c r="BN227" s="41">
        <f t="shared" si="140"/>
        <v>0.74010959492854844</v>
      </c>
      <c r="BO227" s="41">
        <f t="shared" si="141"/>
        <v>7.3955087568496836E-2</v>
      </c>
      <c r="BP227" s="41">
        <f t="shared" si="142"/>
        <v>0.88385086494036746</v>
      </c>
      <c r="BQ227" s="41">
        <f t="shared" si="143"/>
        <v>2.1650370688728913E-2</v>
      </c>
      <c r="BR227" s="41">
        <f t="shared" si="144"/>
        <v>0</v>
      </c>
      <c r="BS227" s="41">
        <f t="shared" si="145"/>
        <v>5.9159772214462232E-2</v>
      </c>
      <c r="BT227" s="41">
        <f t="shared" si="146"/>
        <v>0.94084022778553777</v>
      </c>
      <c r="BU227" s="41">
        <f t="shared" si="147"/>
        <v>2.0543676802406791E-2</v>
      </c>
      <c r="BV227" s="41">
        <f t="shared" si="148"/>
        <v>0</v>
      </c>
      <c r="BW227" s="41">
        <f t="shared" si="149"/>
        <v>1</v>
      </c>
      <c r="BX227" s="41" t="str">
        <f t="shared" si="150"/>
        <v>2011Registered nursesOntario</v>
      </c>
      <c r="BY227" s="51">
        <f>VLOOKUP(BX227,'%workplace'!$A$1:$F$381,6,FALSE)</f>
        <v>93070</v>
      </c>
      <c r="BZ227" s="32">
        <f t="shared" si="151"/>
        <v>1</v>
      </c>
    </row>
    <row r="228" spans="1:78" s="8" customFormat="1" hidden="1" x14ac:dyDescent="0.2">
      <c r="A228" s="8" t="str">
        <f t="shared" si="114"/>
        <v>2011Registered nursesOntarioCommunity health</v>
      </c>
      <c r="B228" s="8" t="s">
        <v>7</v>
      </c>
      <c r="C228" s="8" t="s">
        <v>19</v>
      </c>
      <c r="D228" s="8" t="s">
        <v>11</v>
      </c>
      <c r="E228" s="8">
        <v>2011</v>
      </c>
      <c r="F228" s="8">
        <v>14660</v>
      </c>
      <c r="G228" s="8">
        <v>513</v>
      </c>
      <c r="H228" s="8">
        <v>0</v>
      </c>
      <c r="I228" s="8">
        <v>731</v>
      </c>
      <c r="J228" s="8">
        <v>1194</v>
      </c>
      <c r="K228" s="8">
        <v>1635</v>
      </c>
      <c r="L228" s="8">
        <v>1842</v>
      </c>
      <c r="M228" s="8">
        <v>2215</v>
      </c>
      <c r="N228" s="8">
        <v>2021</v>
      </c>
      <c r="O228" s="8">
        <v>2437</v>
      </c>
      <c r="P228" s="8">
        <v>1890</v>
      </c>
      <c r="Q228" s="8">
        <v>826</v>
      </c>
      <c r="R228" s="8">
        <v>238</v>
      </c>
      <c r="S228" s="8">
        <v>144</v>
      </c>
      <c r="T228" s="8">
        <v>0</v>
      </c>
      <c r="U228" s="8">
        <v>13890</v>
      </c>
      <c r="V228" s="8">
        <v>1265</v>
      </c>
      <c r="W228" s="8">
        <v>18</v>
      </c>
      <c r="X228" s="8">
        <v>10148</v>
      </c>
      <c r="Y228" s="8">
        <v>3498</v>
      </c>
      <c r="Z228" s="8">
        <v>1527</v>
      </c>
      <c r="AA228" s="8">
        <v>0</v>
      </c>
      <c r="AB228" s="8">
        <v>1164</v>
      </c>
      <c r="AC228" s="8">
        <v>0</v>
      </c>
      <c r="AD228" s="8">
        <v>4666</v>
      </c>
      <c r="AE228" s="8">
        <v>9343</v>
      </c>
      <c r="AF228" s="8">
        <v>3557</v>
      </c>
      <c r="AG228" s="8">
        <v>11459</v>
      </c>
      <c r="AH228" s="8">
        <v>153</v>
      </c>
      <c r="AI228" s="8">
        <v>0</v>
      </c>
      <c r="AJ228" s="8">
        <v>970</v>
      </c>
      <c r="AK228" s="8">
        <v>14203</v>
      </c>
      <c r="AL228" s="8">
        <v>4</v>
      </c>
      <c r="AM228" s="8">
        <v>0</v>
      </c>
      <c r="AN228" s="8">
        <v>15173</v>
      </c>
      <c r="AO228" s="41">
        <f t="shared" si="115"/>
        <v>0.96618994266130631</v>
      </c>
      <c r="AP228" s="41">
        <f t="shared" si="116"/>
        <v>3.381005733869373E-2</v>
      </c>
      <c r="AQ228" s="41">
        <f t="shared" si="117"/>
        <v>0</v>
      </c>
      <c r="AR228" s="41">
        <f t="shared" si="118"/>
        <v>4.8177684044025573E-2</v>
      </c>
      <c r="AS228" s="41">
        <f t="shared" si="119"/>
        <v>7.869241415672576E-2</v>
      </c>
      <c r="AT228" s="41">
        <f t="shared" si="120"/>
        <v>0.10775720028998879</v>
      </c>
      <c r="AU228" s="41">
        <f t="shared" si="121"/>
        <v>0.12139985500560206</v>
      </c>
      <c r="AV228" s="41">
        <f t="shared" si="122"/>
        <v>0.14598299611151389</v>
      </c>
      <c r="AW228" s="41">
        <f t="shared" si="123"/>
        <v>0.13319712647465892</v>
      </c>
      <c r="AX228" s="41">
        <f t="shared" si="124"/>
        <v>0.16061424899492519</v>
      </c>
      <c r="AY228" s="41">
        <f t="shared" si="125"/>
        <v>0.12456336914255585</v>
      </c>
      <c r="AZ228" s="41">
        <f t="shared" si="126"/>
        <v>5.4438805773413299E-2</v>
      </c>
      <c r="BA228" s="41">
        <f t="shared" si="127"/>
        <v>1.5685757595729256E-2</v>
      </c>
      <c r="BB228" s="41">
        <f t="shared" si="128"/>
        <v>9.4905424108613981E-3</v>
      </c>
      <c r="BC228" s="41">
        <f t="shared" si="129"/>
        <v>0</v>
      </c>
      <c r="BD228" s="41">
        <f t="shared" si="130"/>
        <v>0.91544190338100573</v>
      </c>
      <c r="BE228" s="41">
        <f t="shared" si="131"/>
        <v>8.3371778817636591E-2</v>
      </c>
      <c r="BF228" s="41">
        <f t="shared" si="132"/>
        <v>1.1863178013576748E-3</v>
      </c>
      <c r="BG228" s="41">
        <f t="shared" si="133"/>
        <v>0.66881961378764909</v>
      </c>
      <c r="BH228" s="41">
        <f t="shared" si="134"/>
        <v>0.23054109273050813</v>
      </c>
      <c r="BI228" s="41">
        <f t="shared" si="135"/>
        <v>0.10063929348184275</v>
      </c>
      <c r="BJ228" s="41">
        <f t="shared" si="136"/>
        <v>0</v>
      </c>
      <c r="BK228" s="41">
        <f t="shared" si="137"/>
        <v>7.6715217821129639E-2</v>
      </c>
      <c r="BL228" s="41">
        <f t="shared" si="138"/>
        <v>0</v>
      </c>
      <c r="BM228" s="41">
        <f t="shared" si="139"/>
        <v>0.30751993672971728</v>
      </c>
      <c r="BN228" s="41">
        <f t="shared" si="140"/>
        <v>0.61576484544915311</v>
      </c>
      <c r="BO228" s="41">
        <f t="shared" si="141"/>
        <v>0.23442957885718052</v>
      </c>
      <c r="BP228" s="41">
        <f t="shared" si="142"/>
        <v>0.75522309365319973</v>
      </c>
      <c r="BQ228" s="41">
        <f t="shared" si="143"/>
        <v>1.0083701311540237E-2</v>
      </c>
      <c r="BR228" s="41">
        <f t="shared" si="144"/>
        <v>0</v>
      </c>
      <c r="BS228" s="41">
        <f t="shared" si="145"/>
        <v>6.3929348184274704E-2</v>
      </c>
      <c r="BT228" s="41">
        <f t="shared" si="146"/>
        <v>0.93607065181572535</v>
      </c>
      <c r="BU228" s="41">
        <f t="shared" si="147"/>
        <v>2.6362617807948327E-4</v>
      </c>
      <c r="BV228" s="41">
        <f t="shared" si="148"/>
        <v>0</v>
      </c>
      <c r="BW228" s="41">
        <f t="shared" si="149"/>
        <v>1</v>
      </c>
      <c r="BX228" s="41" t="str">
        <f t="shared" si="150"/>
        <v>2011Registered nursesOntario</v>
      </c>
      <c r="BY228" s="51">
        <f>VLOOKUP(BX228,'%workplace'!$A$1:$F$381,6,FALSE)</f>
        <v>93070</v>
      </c>
      <c r="BZ228" s="32">
        <f t="shared" si="151"/>
        <v>0.16302782851617062</v>
      </c>
    </row>
    <row r="229" spans="1:78" s="8" customFormat="1" hidden="1" x14ac:dyDescent="0.2">
      <c r="A229" s="8" t="str">
        <f t="shared" si="114"/>
        <v>2011Registered nursesOntarioNursing home/long-term care</v>
      </c>
      <c r="B229" s="8" t="s">
        <v>7</v>
      </c>
      <c r="C229" s="8" t="s">
        <v>19</v>
      </c>
      <c r="D229" s="8" t="s">
        <v>12</v>
      </c>
      <c r="E229" s="8">
        <v>2011</v>
      </c>
      <c r="F229" s="8">
        <v>7527</v>
      </c>
      <c r="G229" s="8">
        <v>320</v>
      </c>
      <c r="H229" s="8">
        <v>0</v>
      </c>
      <c r="I229" s="8">
        <v>288</v>
      </c>
      <c r="J229" s="8">
        <v>398</v>
      </c>
      <c r="K229" s="8">
        <v>742</v>
      </c>
      <c r="L229" s="8">
        <v>990</v>
      </c>
      <c r="M229" s="8">
        <v>984</v>
      </c>
      <c r="N229" s="8">
        <v>1092</v>
      </c>
      <c r="O229" s="8">
        <v>1450</v>
      </c>
      <c r="P229" s="8">
        <v>1083</v>
      </c>
      <c r="Q229" s="8">
        <v>542</v>
      </c>
      <c r="R229" s="8">
        <v>158</v>
      </c>
      <c r="S229" s="8">
        <v>119</v>
      </c>
      <c r="T229" s="8">
        <v>1</v>
      </c>
      <c r="U229" s="8">
        <v>6147</v>
      </c>
      <c r="V229" s="8">
        <v>1676</v>
      </c>
      <c r="W229" s="8">
        <v>24</v>
      </c>
      <c r="X229" s="8">
        <v>5130</v>
      </c>
      <c r="Y229" s="8">
        <v>2128</v>
      </c>
      <c r="Z229" s="8">
        <v>589</v>
      </c>
      <c r="AA229" s="8">
        <v>0</v>
      </c>
      <c r="AB229" s="8">
        <v>1408</v>
      </c>
      <c r="AC229" s="8">
        <v>0</v>
      </c>
      <c r="AD229" s="8">
        <v>1116</v>
      </c>
      <c r="AE229" s="8">
        <v>5323</v>
      </c>
      <c r="AF229" s="8">
        <v>680</v>
      </c>
      <c r="AG229" s="8">
        <v>7096</v>
      </c>
      <c r="AH229" s="8">
        <v>70</v>
      </c>
      <c r="AI229" s="8">
        <v>0</v>
      </c>
      <c r="AJ229" s="8">
        <v>1141</v>
      </c>
      <c r="AK229" s="8">
        <v>6706</v>
      </c>
      <c r="AL229" s="8">
        <v>1</v>
      </c>
      <c r="AM229" s="8">
        <v>0</v>
      </c>
      <c r="AN229" s="8">
        <v>7847</v>
      </c>
      <c r="AO229" s="41">
        <f t="shared" si="115"/>
        <v>0.95922008410857651</v>
      </c>
      <c r="AP229" s="41">
        <f t="shared" si="116"/>
        <v>4.0779915891423477E-2</v>
      </c>
      <c r="AQ229" s="41">
        <f t="shared" si="117"/>
        <v>0</v>
      </c>
      <c r="AR229" s="41">
        <f t="shared" si="118"/>
        <v>3.6701924302281128E-2</v>
      </c>
      <c r="AS229" s="41">
        <f t="shared" si="119"/>
        <v>5.0720020389957945E-2</v>
      </c>
      <c r="AT229" s="41">
        <f t="shared" si="120"/>
        <v>9.4558429973238184E-2</v>
      </c>
      <c r="AU229" s="41">
        <f t="shared" si="121"/>
        <v>0.12616286478909136</v>
      </c>
      <c r="AV229" s="41">
        <f t="shared" si="122"/>
        <v>0.12539824136612718</v>
      </c>
      <c r="AW229" s="41">
        <f t="shared" si="123"/>
        <v>0.13916146297948259</v>
      </c>
      <c r="AX229" s="41">
        <f t="shared" si="124"/>
        <v>0.18478399388301261</v>
      </c>
      <c r="AY229" s="41">
        <f t="shared" si="125"/>
        <v>0.13801452784503632</v>
      </c>
      <c r="AZ229" s="41">
        <f t="shared" si="126"/>
        <v>6.9070982541098502E-2</v>
      </c>
      <c r="BA229" s="41">
        <f t="shared" si="127"/>
        <v>2.0135083471390341E-2</v>
      </c>
      <c r="BB229" s="41">
        <f t="shared" si="128"/>
        <v>1.5165031222123104E-2</v>
      </c>
      <c r="BC229" s="41">
        <f t="shared" si="129"/>
        <v>1.2743723716069835E-4</v>
      </c>
      <c r="BD229" s="41">
        <f t="shared" si="130"/>
        <v>0.78335669682681275</v>
      </c>
      <c r="BE229" s="41">
        <f t="shared" si="131"/>
        <v>0.21358480948133043</v>
      </c>
      <c r="BF229" s="41">
        <f t="shared" si="132"/>
        <v>3.0584936918567605E-3</v>
      </c>
      <c r="BG229" s="41">
        <f t="shared" si="133"/>
        <v>0.65375302663438262</v>
      </c>
      <c r="BH229" s="41">
        <f t="shared" si="134"/>
        <v>0.2711864406779661</v>
      </c>
      <c r="BI229" s="41">
        <f t="shared" si="135"/>
        <v>7.5060532687651338E-2</v>
      </c>
      <c r="BJ229" s="41">
        <f t="shared" si="136"/>
        <v>0</v>
      </c>
      <c r="BK229" s="41">
        <f t="shared" si="137"/>
        <v>0.17943162992226327</v>
      </c>
      <c r="BL229" s="41">
        <f t="shared" si="138"/>
        <v>0</v>
      </c>
      <c r="BM229" s="41">
        <f t="shared" si="139"/>
        <v>0.14221995667133935</v>
      </c>
      <c r="BN229" s="41">
        <f t="shared" si="140"/>
        <v>0.6783484134063974</v>
      </c>
      <c r="BO229" s="41">
        <f t="shared" si="141"/>
        <v>8.6657321269274876E-2</v>
      </c>
      <c r="BP229" s="41">
        <f t="shared" si="142"/>
        <v>0.90429463489231554</v>
      </c>
      <c r="BQ229" s="41">
        <f t="shared" si="143"/>
        <v>8.9206066012488851E-3</v>
      </c>
      <c r="BR229" s="41">
        <f t="shared" si="144"/>
        <v>0</v>
      </c>
      <c r="BS229" s="41">
        <f t="shared" si="145"/>
        <v>0.14540588760035683</v>
      </c>
      <c r="BT229" s="41">
        <f t="shared" si="146"/>
        <v>0.85459411239964322</v>
      </c>
      <c r="BU229" s="41">
        <f t="shared" si="147"/>
        <v>1.2743723716069835E-4</v>
      </c>
      <c r="BV229" s="41">
        <f t="shared" si="148"/>
        <v>0</v>
      </c>
      <c r="BW229" s="41">
        <f t="shared" si="149"/>
        <v>1</v>
      </c>
      <c r="BX229" s="41" t="str">
        <f t="shared" si="150"/>
        <v>2011Registered nursesOntario</v>
      </c>
      <c r="BY229" s="51">
        <f>VLOOKUP(BX229,'%workplace'!$A$1:$F$381,6,FALSE)</f>
        <v>93070</v>
      </c>
      <c r="BZ229" s="32">
        <f t="shared" si="151"/>
        <v>8.4312882776404863E-2</v>
      </c>
    </row>
    <row r="230" spans="1:78" s="8" customFormat="1" hidden="1" x14ac:dyDescent="0.2">
      <c r="A230" s="8" t="str">
        <f t="shared" si="114"/>
        <v>2011Registered nursesOntarioHospital</v>
      </c>
      <c r="B230" s="8" t="s">
        <v>7</v>
      </c>
      <c r="C230" s="8" t="s">
        <v>19</v>
      </c>
      <c r="D230" s="8" t="s">
        <v>10</v>
      </c>
      <c r="E230" s="8">
        <v>2011</v>
      </c>
      <c r="F230" s="8">
        <v>54601</v>
      </c>
      <c r="G230" s="8">
        <v>3452</v>
      </c>
      <c r="H230" s="8">
        <v>0</v>
      </c>
      <c r="I230" s="8">
        <v>6073</v>
      </c>
      <c r="J230" s="8">
        <v>5817</v>
      </c>
      <c r="K230" s="8">
        <v>6322</v>
      </c>
      <c r="L230" s="8">
        <v>7194</v>
      </c>
      <c r="M230" s="8">
        <v>9085</v>
      </c>
      <c r="N230" s="8">
        <v>8128</v>
      </c>
      <c r="O230" s="8">
        <v>8018</v>
      </c>
      <c r="P230" s="8">
        <v>4435</v>
      </c>
      <c r="Q230" s="8">
        <v>1446</v>
      </c>
      <c r="R230" s="8">
        <v>266</v>
      </c>
      <c r="S230" s="8">
        <v>1268</v>
      </c>
      <c r="T230" s="8">
        <v>1</v>
      </c>
      <c r="U230" s="8">
        <v>51152</v>
      </c>
      <c r="V230" s="8">
        <v>6836</v>
      </c>
      <c r="W230" s="8">
        <v>65</v>
      </c>
      <c r="X230" s="8">
        <v>40171</v>
      </c>
      <c r="Y230" s="8">
        <v>13974</v>
      </c>
      <c r="Z230" s="8">
        <v>3908</v>
      </c>
      <c r="AA230" s="8">
        <v>0</v>
      </c>
      <c r="AB230" s="8">
        <v>2201</v>
      </c>
      <c r="AC230" s="8">
        <v>0</v>
      </c>
      <c r="AD230" s="8">
        <v>5506</v>
      </c>
      <c r="AE230" s="8">
        <v>50346</v>
      </c>
      <c r="AF230" s="8">
        <v>1434</v>
      </c>
      <c r="AG230" s="8">
        <v>56353</v>
      </c>
      <c r="AH230" s="8">
        <v>265</v>
      </c>
      <c r="AI230" s="8">
        <v>0</v>
      </c>
      <c r="AJ230" s="8">
        <v>2612</v>
      </c>
      <c r="AK230" s="8">
        <v>55441</v>
      </c>
      <c r="AL230" s="8">
        <v>1</v>
      </c>
      <c r="AM230" s="8">
        <v>0</v>
      </c>
      <c r="AN230" s="8">
        <v>58053</v>
      </c>
      <c r="AO230" s="41">
        <f t="shared" si="115"/>
        <v>0.94053709541281239</v>
      </c>
      <c r="AP230" s="41">
        <f t="shared" si="116"/>
        <v>5.9462904587187573E-2</v>
      </c>
      <c r="AQ230" s="41">
        <f t="shared" si="117"/>
        <v>0</v>
      </c>
      <c r="AR230" s="41">
        <f t="shared" si="118"/>
        <v>0.10461130346407593</v>
      </c>
      <c r="AS230" s="41">
        <f t="shared" si="119"/>
        <v>0.10020153997209447</v>
      </c>
      <c r="AT230" s="41">
        <f t="shared" si="120"/>
        <v>0.10890048748557353</v>
      </c>
      <c r="AU230" s="41">
        <f t="shared" si="121"/>
        <v>0.1239212443801354</v>
      </c>
      <c r="AV230" s="41">
        <f t="shared" si="122"/>
        <v>0.15649492704942036</v>
      </c>
      <c r="AW230" s="41">
        <f t="shared" si="123"/>
        <v>0.14000999087041152</v>
      </c>
      <c r="AX230" s="41">
        <f t="shared" si="124"/>
        <v>0.13811517061995074</v>
      </c>
      <c r="AY230" s="41">
        <f t="shared" si="125"/>
        <v>7.6395707370850774E-2</v>
      </c>
      <c r="AZ230" s="41">
        <f t="shared" si="126"/>
        <v>2.4908273474239056E-2</v>
      </c>
      <c r="BA230" s="41">
        <f t="shared" si="127"/>
        <v>4.5820198783869913E-3</v>
      </c>
      <c r="BB230" s="41">
        <f t="shared" si="128"/>
        <v>2.1842109796220695E-2</v>
      </c>
      <c r="BC230" s="41">
        <f t="shared" si="129"/>
        <v>1.7225638640552597E-5</v>
      </c>
      <c r="BD230" s="41">
        <f t="shared" si="130"/>
        <v>0.88112586774154655</v>
      </c>
      <c r="BE230" s="41">
        <f t="shared" si="131"/>
        <v>0.11775446574681757</v>
      </c>
      <c r="BF230" s="41">
        <f t="shared" si="132"/>
        <v>1.1196665116359188E-3</v>
      </c>
      <c r="BG230" s="41">
        <f t="shared" si="133"/>
        <v>0.69197112982963849</v>
      </c>
      <c r="BH230" s="41">
        <f t="shared" si="134"/>
        <v>0.24071107436308201</v>
      </c>
      <c r="BI230" s="41">
        <f t="shared" si="135"/>
        <v>6.7317795807279548E-2</v>
      </c>
      <c r="BJ230" s="41">
        <f t="shared" si="136"/>
        <v>0</v>
      </c>
      <c r="BK230" s="41">
        <f t="shared" si="137"/>
        <v>3.7913630647856272E-2</v>
      </c>
      <c r="BL230" s="41">
        <f t="shared" si="138"/>
        <v>0</v>
      </c>
      <c r="BM230" s="41">
        <f t="shared" si="139"/>
        <v>9.4844366354882609E-2</v>
      </c>
      <c r="BN230" s="41">
        <f t="shared" si="140"/>
        <v>0.86724200299726117</v>
      </c>
      <c r="BO230" s="41">
        <f t="shared" si="141"/>
        <v>2.4701565810552426E-2</v>
      </c>
      <c r="BP230" s="41">
        <f t="shared" si="142"/>
        <v>0.97071641431106059</v>
      </c>
      <c r="BQ230" s="41">
        <f t="shared" si="143"/>
        <v>4.5647942397464385E-3</v>
      </c>
      <c r="BR230" s="41">
        <f t="shared" si="144"/>
        <v>0</v>
      </c>
      <c r="BS230" s="41">
        <f t="shared" si="145"/>
        <v>4.4993368129123384E-2</v>
      </c>
      <c r="BT230" s="41">
        <f t="shared" si="146"/>
        <v>0.95500663187087664</v>
      </c>
      <c r="BU230" s="41">
        <f t="shared" si="147"/>
        <v>1.7225638640552597E-5</v>
      </c>
      <c r="BV230" s="41">
        <f t="shared" si="148"/>
        <v>0</v>
      </c>
      <c r="BW230" s="41">
        <f t="shared" si="149"/>
        <v>1</v>
      </c>
      <c r="BX230" s="41" t="str">
        <f t="shared" si="150"/>
        <v>2011Registered nursesOntario</v>
      </c>
      <c r="BY230" s="51">
        <f>VLOOKUP(BX230,'%workplace'!$A$1:$F$381,6,FALSE)</f>
        <v>93070</v>
      </c>
      <c r="BZ230" s="32">
        <f t="shared" si="151"/>
        <v>0.62375631245299235</v>
      </c>
    </row>
    <row r="231" spans="1:78" s="8" customFormat="1" hidden="1" x14ac:dyDescent="0.2">
      <c r="A231" s="8" t="str">
        <f t="shared" si="114"/>
        <v>2011Registered nursesOntarioOther places of work</v>
      </c>
      <c r="B231" s="8" t="s">
        <v>7</v>
      </c>
      <c r="C231" s="8" t="s">
        <v>19</v>
      </c>
      <c r="D231" s="8" t="s">
        <v>13</v>
      </c>
      <c r="E231" s="8">
        <v>2011</v>
      </c>
      <c r="F231" s="8">
        <v>9147</v>
      </c>
      <c r="G231" s="8">
        <v>446</v>
      </c>
      <c r="H231" s="8">
        <v>0</v>
      </c>
      <c r="I231" s="8">
        <v>316</v>
      </c>
      <c r="J231" s="8">
        <v>551</v>
      </c>
      <c r="K231" s="8">
        <v>803</v>
      </c>
      <c r="L231" s="8">
        <v>1063</v>
      </c>
      <c r="M231" s="8">
        <v>1372</v>
      </c>
      <c r="N231" s="8">
        <v>1370</v>
      </c>
      <c r="O231" s="8">
        <v>1774</v>
      </c>
      <c r="P231" s="8">
        <v>1371</v>
      </c>
      <c r="Q231" s="8">
        <v>661</v>
      </c>
      <c r="R231" s="8">
        <v>271</v>
      </c>
      <c r="S231" s="8">
        <v>41</v>
      </c>
      <c r="T231" s="8">
        <v>0</v>
      </c>
      <c r="U231" s="8">
        <v>8846</v>
      </c>
      <c r="V231" s="8">
        <v>740</v>
      </c>
      <c r="W231" s="8">
        <v>7</v>
      </c>
      <c r="X231" s="8">
        <v>6238</v>
      </c>
      <c r="Y231" s="8">
        <v>2312</v>
      </c>
      <c r="Z231" s="8">
        <v>1043</v>
      </c>
      <c r="AA231" s="8">
        <v>0</v>
      </c>
      <c r="AB231" s="8">
        <v>646</v>
      </c>
      <c r="AC231" s="8">
        <v>0</v>
      </c>
      <c r="AD231" s="8">
        <v>5290</v>
      </c>
      <c r="AE231" s="8">
        <v>3657</v>
      </c>
      <c r="AF231" s="8">
        <v>1132</v>
      </c>
      <c r="AG231" s="8">
        <v>6902</v>
      </c>
      <c r="AH231" s="8">
        <v>1498</v>
      </c>
      <c r="AI231" s="8">
        <v>0</v>
      </c>
      <c r="AJ231" s="8">
        <v>653</v>
      </c>
      <c r="AK231" s="8">
        <v>8940</v>
      </c>
      <c r="AL231" s="8">
        <v>61</v>
      </c>
      <c r="AM231" s="8">
        <v>0</v>
      </c>
      <c r="AN231" s="8">
        <v>9593</v>
      </c>
      <c r="AO231" s="41">
        <f t="shared" si="115"/>
        <v>0.95350776607943288</v>
      </c>
      <c r="AP231" s="41">
        <f t="shared" si="116"/>
        <v>4.6492233920567082E-2</v>
      </c>
      <c r="AQ231" s="41">
        <f t="shared" si="117"/>
        <v>0</v>
      </c>
      <c r="AR231" s="41">
        <f t="shared" si="118"/>
        <v>3.2940685916814344E-2</v>
      </c>
      <c r="AS231" s="41">
        <f t="shared" si="119"/>
        <v>5.7437715000521215E-2</v>
      </c>
      <c r="AT231" s="41">
        <f t="shared" si="120"/>
        <v>8.3706869592411137E-2</v>
      </c>
      <c r="AU231" s="41">
        <f t="shared" si="121"/>
        <v>0.11080996559991661</v>
      </c>
      <c r="AV231" s="41">
        <f t="shared" si="122"/>
        <v>0.14302095277806734</v>
      </c>
      <c r="AW231" s="41">
        <f t="shared" si="123"/>
        <v>0.14281246742416345</v>
      </c>
      <c r="AX231" s="41">
        <f t="shared" si="124"/>
        <v>0.18492650891274887</v>
      </c>
      <c r="AY231" s="41">
        <f t="shared" si="125"/>
        <v>0.1429167101011154</v>
      </c>
      <c r="AZ231" s="41">
        <f t="shared" si="126"/>
        <v>6.8904409465235072E-2</v>
      </c>
      <c r="BA231" s="41">
        <f t="shared" si="127"/>
        <v>2.8249765453976859E-2</v>
      </c>
      <c r="BB231" s="41">
        <f t="shared" si="128"/>
        <v>4.2739497550297089E-3</v>
      </c>
      <c r="BC231" s="41">
        <f t="shared" si="129"/>
        <v>0</v>
      </c>
      <c r="BD231" s="41">
        <f t="shared" si="130"/>
        <v>0.92213072031689769</v>
      </c>
      <c r="BE231" s="41">
        <f t="shared" si="131"/>
        <v>7.7139580944438652E-2</v>
      </c>
      <c r="BF231" s="41">
        <f t="shared" si="132"/>
        <v>7.2969873866360888E-4</v>
      </c>
      <c r="BG231" s="41">
        <f t="shared" si="133"/>
        <v>0.65026581882622747</v>
      </c>
      <c r="BH231" s="41">
        <f t="shared" si="134"/>
        <v>0.24100906911289482</v>
      </c>
      <c r="BI231" s="41">
        <f t="shared" si="135"/>
        <v>0.10872511206087772</v>
      </c>
      <c r="BJ231" s="41">
        <f t="shared" si="136"/>
        <v>0</v>
      </c>
      <c r="BK231" s="41">
        <f t="shared" si="137"/>
        <v>6.7340769310955909E-2</v>
      </c>
      <c r="BL231" s="41">
        <f t="shared" si="138"/>
        <v>0</v>
      </c>
      <c r="BM231" s="41">
        <f t="shared" si="139"/>
        <v>0.55144376107578441</v>
      </c>
      <c r="BN231" s="41">
        <f t="shared" si="140"/>
        <v>0.38121546961325969</v>
      </c>
      <c r="BO231" s="41">
        <f t="shared" si="141"/>
        <v>0.11800271030960074</v>
      </c>
      <c r="BP231" s="41">
        <f t="shared" si="142"/>
        <v>0.7194829563223184</v>
      </c>
      <c r="BQ231" s="41">
        <f t="shared" si="143"/>
        <v>0.15615553007401231</v>
      </c>
      <c r="BR231" s="41">
        <f t="shared" si="144"/>
        <v>0</v>
      </c>
      <c r="BS231" s="41">
        <f t="shared" si="145"/>
        <v>6.8070468049619512E-2</v>
      </c>
      <c r="BT231" s="41">
        <f t="shared" si="146"/>
        <v>0.93192953195038053</v>
      </c>
      <c r="BU231" s="41">
        <f t="shared" si="147"/>
        <v>6.3588032940685921E-3</v>
      </c>
      <c r="BV231" s="41">
        <f t="shared" si="148"/>
        <v>0</v>
      </c>
      <c r="BW231" s="41">
        <f t="shared" si="149"/>
        <v>1</v>
      </c>
      <c r="BX231" s="41" t="str">
        <f t="shared" si="150"/>
        <v>2011Registered nursesOntario</v>
      </c>
      <c r="BY231" s="51">
        <f>VLOOKUP(BX231,'%workplace'!$A$1:$F$381,6,FALSE)</f>
        <v>93070</v>
      </c>
      <c r="BZ231" s="32">
        <f t="shared" si="151"/>
        <v>0.10307295583969056</v>
      </c>
    </row>
    <row r="232" spans="1:78" s="8" customFormat="1" hidden="1" x14ac:dyDescent="0.2">
      <c r="A232" s="8" t="str">
        <f t="shared" si="114"/>
        <v>2011Registered nursesOntarioUnknown places of work</v>
      </c>
      <c r="B232" s="8" t="s">
        <v>7</v>
      </c>
      <c r="C232" s="8" t="s">
        <v>19</v>
      </c>
      <c r="D232" s="8" t="s">
        <v>49</v>
      </c>
      <c r="E232" s="8">
        <v>2011</v>
      </c>
      <c r="F232" s="8">
        <v>2243</v>
      </c>
      <c r="G232" s="8">
        <v>161</v>
      </c>
      <c r="H232" s="8">
        <v>0</v>
      </c>
      <c r="I232" s="8">
        <v>113</v>
      </c>
      <c r="J232" s="8">
        <v>174</v>
      </c>
      <c r="K232" s="8">
        <v>269</v>
      </c>
      <c r="L232" s="8">
        <v>315</v>
      </c>
      <c r="M232" s="8">
        <v>325</v>
      </c>
      <c r="N232" s="8">
        <v>316</v>
      </c>
      <c r="O232" s="8">
        <v>341</v>
      </c>
      <c r="P232" s="8">
        <v>281</v>
      </c>
      <c r="Q232" s="8">
        <v>150</v>
      </c>
      <c r="R232" s="8">
        <v>73</v>
      </c>
      <c r="S232" s="8">
        <v>47</v>
      </c>
      <c r="T232" s="8">
        <v>0</v>
      </c>
      <c r="U232" s="8">
        <v>1775</v>
      </c>
      <c r="V232" s="8">
        <v>625</v>
      </c>
      <c r="W232" s="8">
        <v>4</v>
      </c>
      <c r="X232" s="8">
        <v>1550</v>
      </c>
      <c r="Y232" s="8">
        <v>550</v>
      </c>
      <c r="Z232" s="8">
        <v>304</v>
      </c>
      <c r="AA232" s="8">
        <v>0</v>
      </c>
      <c r="AB232" s="8">
        <v>55</v>
      </c>
      <c r="AC232" s="8">
        <v>1833</v>
      </c>
      <c r="AD232" s="8">
        <v>303</v>
      </c>
      <c r="AE232" s="8">
        <v>213</v>
      </c>
      <c r="AF232" s="8">
        <v>80</v>
      </c>
      <c r="AG232" s="8">
        <v>450</v>
      </c>
      <c r="AH232" s="8">
        <v>29</v>
      </c>
      <c r="AI232" s="8">
        <v>0</v>
      </c>
      <c r="AJ232" s="8">
        <v>130</v>
      </c>
      <c r="AK232" s="8">
        <v>2274</v>
      </c>
      <c r="AL232" s="8">
        <v>1845</v>
      </c>
      <c r="AM232" s="8">
        <v>0</v>
      </c>
      <c r="AN232" s="8">
        <v>2404</v>
      </c>
      <c r="AO232" s="41">
        <f t="shared" si="115"/>
        <v>0.93302828618968381</v>
      </c>
      <c r="AP232" s="41">
        <f t="shared" si="116"/>
        <v>6.6971713810316136E-2</v>
      </c>
      <c r="AQ232" s="41">
        <f t="shared" si="117"/>
        <v>0</v>
      </c>
      <c r="AR232" s="41">
        <f t="shared" si="118"/>
        <v>4.7004991680532446E-2</v>
      </c>
      <c r="AS232" s="41">
        <f t="shared" si="119"/>
        <v>7.2379367720465895E-2</v>
      </c>
      <c r="AT232" s="41">
        <f t="shared" si="120"/>
        <v>0.11189683860232945</v>
      </c>
      <c r="AU232" s="41">
        <f t="shared" si="121"/>
        <v>0.13103161397670549</v>
      </c>
      <c r="AV232" s="41">
        <f t="shared" si="122"/>
        <v>0.13519134775374375</v>
      </c>
      <c r="AW232" s="41">
        <f t="shared" si="123"/>
        <v>0.13144758735440931</v>
      </c>
      <c r="AX232" s="41">
        <f t="shared" si="124"/>
        <v>0.141846921797005</v>
      </c>
      <c r="AY232" s="41">
        <f t="shared" si="125"/>
        <v>0.11688851913477537</v>
      </c>
      <c r="AZ232" s="41">
        <f t="shared" si="126"/>
        <v>6.2396006655574043E-2</v>
      </c>
      <c r="BA232" s="41">
        <f t="shared" si="127"/>
        <v>3.0366056572379369E-2</v>
      </c>
      <c r="BB232" s="41">
        <f t="shared" si="128"/>
        <v>1.9550748752079867E-2</v>
      </c>
      <c r="BC232" s="41">
        <f t="shared" si="129"/>
        <v>0</v>
      </c>
      <c r="BD232" s="41">
        <f t="shared" si="130"/>
        <v>0.73835274542429286</v>
      </c>
      <c r="BE232" s="41">
        <f t="shared" si="131"/>
        <v>0.25998336106489184</v>
      </c>
      <c r="BF232" s="41">
        <f t="shared" si="132"/>
        <v>1.6638935108153079E-3</v>
      </c>
      <c r="BG232" s="41">
        <f t="shared" si="133"/>
        <v>0.64475873544093176</v>
      </c>
      <c r="BH232" s="41">
        <f t="shared" si="134"/>
        <v>0.22878535773710482</v>
      </c>
      <c r="BI232" s="41">
        <f t="shared" si="135"/>
        <v>0.12645590682196339</v>
      </c>
      <c r="BJ232" s="41">
        <f t="shared" si="136"/>
        <v>0</v>
      </c>
      <c r="BK232" s="41">
        <f t="shared" si="137"/>
        <v>2.2878535773710483E-2</v>
      </c>
      <c r="BL232" s="41">
        <f t="shared" si="138"/>
        <v>0.7624792013311148</v>
      </c>
      <c r="BM232" s="41">
        <f t="shared" si="139"/>
        <v>0.12603993344425957</v>
      </c>
      <c r="BN232" s="41">
        <f t="shared" si="140"/>
        <v>8.8602329450915146E-2</v>
      </c>
      <c r="BO232" s="41">
        <f t="shared" si="141"/>
        <v>3.3277870216306155E-2</v>
      </c>
      <c r="BP232" s="41">
        <f t="shared" si="142"/>
        <v>0.18718801996672213</v>
      </c>
      <c r="BQ232" s="41">
        <f t="shared" si="143"/>
        <v>1.2063227953410981E-2</v>
      </c>
      <c r="BR232" s="41">
        <f t="shared" si="144"/>
        <v>0</v>
      </c>
      <c r="BS232" s="41">
        <f t="shared" si="145"/>
        <v>5.4076539101497505E-2</v>
      </c>
      <c r="BT232" s="41">
        <f t="shared" si="146"/>
        <v>0.94592346089850254</v>
      </c>
      <c r="BU232" s="41">
        <f t="shared" si="147"/>
        <v>0.76747088186356072</v>
      </c>
      <c r="BV232" s="41">
        <f t="shared" si="148"/>
        <v>0</v>
      </c>
      <c r="BW232" s="41">
        <f t="shared" si="149"/>
        <v>1</v>
      </c>
      <c r="BX232" s="41" t="str">
        <f t="shared" si="150"/>
        <v>2011Registered nursesOntario</v>
      </c>
      <c r="BY232" s="51">
        <f>VLOOKUP(BX232,'%workplace'!$A$1:$F$381,6,FALSE)</f>
        <v>93070</v>
      </c>
      <c r="BZ232" s="32">
        <f t="shared" si="151"/>
        <v>2.5830020414741594E-2</v>
      </c>
    </row>
    <row r="233" spans="1:78" hidden="1" x14ac:dyDescent="0.2">
      <c r="A233" s="212" t="str">
        <f t="shared" si="114"/>
        <v>2011Registered nursesManitobaAll places of work</v>
      </c>
      <c r="B233" s="212" t="s">
        <v>7</v>
      </c>
      <c r="C233" s="212" t="s">
        <v>20</v>
      </c>
      <c r="D233" s="212" t="s">
        <v>9</v>
      </c>
      <c r="E233" s="212">
        <v>2011</v>
      </c>
      <c r="F233" s="221">
        <v>11126</v>
      </c>
      <c r="G233" s="221">
        <v>863</v>
      </c>
      <c r="H233" s="212">
        <v>0</v>
      </c>
      <c r="I233" s="212">
        <v>1137</v>
      </c>
      <c r="J233" s="212">
        <v>1196</v>
      </c>
      <c r="K233" s="212">
        <v>1244</v>
      </c>
      <c r="L233" s="212">
        <v>1508</v>
      </c>
      <c r="M233" s="212">
        <v>1739</v>
      </c>
      <c r="N233" s="212">
        <v>1777</v>
      </c>
      <c r="O233" s="212">
        <v>1804</v>
      </c>
      <c r="P233" s="212">
        <v>1018</v>
      </c>
      <c r="Q233" s="212">
        <v>329</v>
      </c>
      <c r="R233" s="212">
        <v>83</v>
      </c>
      <c r="S233" s="212">
        <v>154</v>
      </c>
      <c r="T233" s="212">
        <v>0</v>
      </c>
      <c r="U233" s="212">
        <v>11033</v>
      </c>
      <c r="V233" s="212">
        <v>956</v>
      </c>
      <c r="W233" s="212">
        <v>0</v>
      </c>
      <c r="X233" s="212">
        <v>5545</v>
      </c>
      <c r="Y233" s="212">
        <v>5278</v>
      </c>
      <c r="Z233" s="212">
        <v>1166</v>
      </c>
      <c r="AA233" s="212">
        <v>0</v>
      </c>
      <c r="AB233" s="212">
        <v>858</v>
      </c>
      <c r="AC233" s="212">
        <v>129</v>
      </c>
      <c r="AD233" s="212">
        <v>1980</v>
      </c>
      <c r="AE233" s="212">
        <v>9022</v>
      </c>
      <c r="AF233" s="212">
        <v>999</v>
      </c>
      <c r="AG233" s="212">
        <v>10187</v>
      </c>
      <c r="AH233" s="212">
        <v>635</v>
      </c>
      <c r="AI233" s="212">
        <v>139</v>
      </c>
      <c r="AJ233" s="212">
        <v>2270</v>
      </c>
      <c r="AK233" s="212">
        <v>9712</v>
      </c>
      <c r="AL233" s="212">
        <v>29</v>
      </c>
      <c r="AM233" s="212">
        <v>7</v>
      </c>
      <c r="AN233" s="212">
        <v>11989</v>
      </c>
      <c r="AO233" s="41">
        <f t="shared" si="115"/>
        <v>0.92801734923680035</v>
      </c>
      <c r="AP233" s="41">
        <f t="shared" si="116"/>
        <v>7.1982650763199596E-2</v>
      </c>
      <c r="AQ233" s="41">
        <f t="shared" si="117"/>
        <v>0</v>
      </c>
      <c r="AR233" s="41">
        <f t="shared" si="118"/>
        <v>9.48369338560347E-2</v>
      </c>
      <c r="AS233" s="41">
        <f t="shared" si="119"/>
        <v>9.9758111602302108E-2</v>
      </c>
      <c r="AT233" s="41">
        <f t="shared" si="120"/>
        <v>0.10376178163316373</v>
      </c>
      <c r="AU233" s="41">
        <f t="shared" si="121"/>
        <v>0.12578196680290266</v>
      </c>
      <c r="AV233" s="41">
        <f t="shared" si="122"/>
        <v>0.14504962882642422</v>
      </c>
      <c r="AW233" s="41">
        <f t="shared" si="123"/>
        <v>0.14821920093418967</v>
      </c>
      <c r="AX233" s="41">
        <f t="shared" si="124"/>
        <v>0.15047126532654934</v>
      </c>
      <c r="AY233" s="41">
        <f t="shared" si="125"/>
        <v>8.4911168571190257E-2</v>
      </c>
      <c r="AZ233" s="41">
        <f t="shared" si="126"/>
        <v>2.7441821669864041E-2</v>
      </c>
      <c r="BA233" s="41">
        <f t="shared" si="127"/>
        <v>6.9230127616982237E-3</v>
      </c>
      <c r="BB233" s="41">
        <f t="shared" si="128"/>
        <v>1.2845108015681041E-2</v>
      </c>
      <c r="BC233" s="41">
        <f t="shared" si="129"/>
        <v>0</v>
      </c>
      <c r="BD233" s="41">
        <f t="shared" si="130"/>
        <v>0.920260238552006</v>
      </c>
      <c r="BE233" s="41">
        <f t="shared" si="131"/>
        <v>7.9739761447993995E-2</v>
      </c>
      <c r="BF233" s="41">
        <f t="shared" si="132"/>
        <v>0</v>
      </c>
      <c r="BG233" s="41">
        <f t="shared" si="133"/>
        <v>0.46250729835682708</v>
      </c>
      <c r="BH233" s="41">
        <f t="shared" si="134"/>
        <v>0.4402368838101593</v>
      </c>
      <c r="BI233" s="41">
        <f t="shared" si="135"/>
        <v>9.7255817833013597E-2</v>
      </c>
      <c r="BJ233" s="41">
        <f t="shared" si="136"/>
        <v>0</v>
      </c>
      <c r="BK233" s="41">
        <f t="shared" si="137"/>
        <v>7.1565601801651516E-2</v>
      </c>
      <c r="BL233" s="41">
        <f t="shared" si="138"/>
        <v>1.0759863207940612E-2</v>
      </c>
      <c r="BM233" s="41">
        <f t="shared" si="139"/>
        <v>0.16515138877304195</v>
      </c>
      <c r="BN233" s="41">
        <f t="shared" si="140"/>
        <v>0.75252314621736593</v>
      </c>
      <c r="BO233" s="41">
        <f t="shared" si="141"/>
        <v>8.3326382517307535E-2</v>
      </c>
      <c r="BP233" s="41">
        <f t="shared" si="142"/>
        <v>0.84969555425806986</v>
      </c>
      <c r="BQ233" s="41">
        <f t="shared" si="143"/>
        <v>5.2965218116606892E-2</v>
      </c>
      <c r="BR233" s="41">
        <f t="shared" si="144"/>
        <v>1.1593961131036784E-2</v>
      </c>
      <c r="BS233" s="41">
        <f t="shared" si="145"/>
        <v>0.18934022854283092</v>
      </c>
      <c r="BT233" s="41">
        <f t="shared" si="146"/>
        <v>0.81007590291100173</v>
      </c>
      <c r="BU233" s="41">
        <f t="shared" si="147"/>
        <v>2.4188839769788972E-3</v>
      </c>
      <c r="BV233" s="41">
        <f t="shared" si="148"/>
        <v>5.8386854616732E-4</v>
      </c>
      <c r="BW233" s="41">
        <f t="shared" si="149"/>
        <v>1</v>
      </c>
      <c r="BX233" s="41" t="str">
        <f t="shared" si="150"/>
        <v>2011Registered nursesManitoba</v>
      </c>
      <c r="BY233" s="51">
        <f>VLOOKUP(BX233,'%workplace'!$A$1:$F$381,6,FALSE)</f>
        <v>11989</v>
      </c>
      <c r="BZ233" s="32">
        <f t="shared" si="151"/>
        <v>1</v>
      </c>
    </row>
    <row r="234" spans="1:78" ht="15" hidden="1" x14ac:dyDescent="0.25">
      <c r="A234" s="212" t="str">
        <f t="shared" si="114"/>
        <v>2011Registered nursesManitobaCommunity health</v>
      </c>
      <c r="B234" s="212" t="s">
        <v>7</v>
      </c>
      <c r="C234" s="212" t="s">
        <v>20</v>
      </c>
      <c r="D234" s="212" t="s">
        <v>11</v>
      </c>
      <c r="E234" s="212">
        <v>2011</v>
      </c>
      <c r="F234" s="222">
        <v>863</v>
      </c>
      <c r="G234" s="222">
        <v>863</v>
      </c>
      <c r="H234" s="129" t="s">
        <v>233</v>
      </c>
      <c r="I234" s="212">
        <v>77</v>
      </c>
      <c r="J234" s="212">
        <v>153</v>
      </c>
      <c r="K234" s="212">
        <v>207</v>
      </c>
      <c r="L234" s="212">
        <v>281</v>
      </c>
      <c r="M234" s="212">
        <v>365</v>
      </c>
      <c r="N234" s="212">
        <v>366</v>
      </c>
      <c r="O234" s="212">
        <v>358</v>
      </c>
      <c r="P234" s="212">
        <v>213</v>
      </c>
      <c r="Q234" s="212">
        <v>67</v>
      </c>
      <c r="R234" s="212">
        <v>19</v>
      </c>
      <c r="S234" s="212">
        <v>4</v>
      </c>
      <c r="T234" s="212">
        <v>0</v>
      </c>
      <c r="U234" s="212">
        <v>2027</v>
      </c>
      <c r="V234" s="212">
        <v>83</v>
      </c>
      <c r="W234" s="212">
        <v>0</v>
      </c>
      <c r="X234" s="212">
        <v>1055</v>
      </c>
      <c r="Y234" s="212">
        <v>774</v>
      </c>
      <c r="Z234" s="212">
        <v>281</v>
      </c>
      <c r="AA234" s="212">
        <v>0</v>
      </c>
      <c r="AB234" s="212">
        <v>159</v>
      </c>
      <c r="AC234" s="212">
        <v>13</v>
      </c>
      <c r="AD234" s="212">
        <v>303</v>
      </c>
      <c r="AE234" s="212">
        <v>1635</v>
      </c>
      <c r="AF234" s="212">
        <v>187</v>
      </c>
      <c r="AG234" s="212">
        <v>1832</v>
      </c>
      <c r="AH234" s="212">
        <v>69</v>
      </c>
      <c r="AI234" s="212">
        <v>19</v>
      </c>
      <c r="AJ234" s="212">
        <v>522</v>
      </c>
      <c r="AK234" s="212">
        <v>1586</v>
      </c>
      <c r="AL234" s="212">
        <v>3</v>
      </c>
      <c r="AM234" s="212">
        <v>2</v>
      </c>
      <c r="AN234" s="212">
        <v>2110</v>
      </c>
      <c r="AO234" s="41">
        <f t="shared" si="115"/>
        <v>0.4090047393364929</v>
      </c>
      <c r="AP234" s="41">
        <f t="shared" si="116"/>
        <v>0.4090047393364929</v>
      </c>
      <c r="AQ234" s="41" t="e">
        <f t="shared" si="117"/>
        <v>#VALUE!</v>
      </c>
      <c r="AR234" s="41">
        <f t="shared" si="118"/>
        <v>3.6492890995260666E-2</v>
      </c>
      <c r="AS234" s="41">
        <f t="shared" si="119"/>
        <v>7.2511848341232227E-2</v>
      </c>
      <c r="AT234" s="41">
        <f t="shared" si="120"/>
        <v>9.8104265402843602E-2</v>
      </c>
      <c r="AU234" s="41">
        <f t="shared" si="121"/>
        <v>0.13317535545023695</v>
      </c>
      <c r="AV234" s="41">
        <f t="shared" si="122"/>
        <v>0.17298578199052134</v>
      </c>
      <c r="AW234" s="41">
        <f t="shared" si="123"/>
        <v>0.17345971563981041</v>
      </c>
      <c r="AX234" s="41">
        <f t="shared" si="124"/>
        <v>0.16966824644549763</v>
      </c>
      <c r="AY234" s="41">
        <f t="shared" si="125"/>
        <v>0.1009478672985782</v>
      </c>
      <c r="AZ234" s="41">
        <f t="shared" si="126"/>
        <v>3.175355450236967E-2</v>
      </c>
      <c r="BA234" s="41">
        <f t="shared" si="127"/>
        <v>9.0047393364928903E-3</v>
      </c>
      <c r="BB234" s="41">
        <f t="shared" si="128"/>
        <v>1.8957345971563982E-3</v>
      </c>
      <c r="BC234" s="41">
        <f t="shared" si="129"/>
        <v>0</v>
      </c>
      <c r="BD234" s="41">
        <f t="shared" si="130"/>
        <v>0.96066350710900472</v>
      </c>
      <c r="BE234" s="41">
        <f t="shared" si="131"/>
        <v>3.9336492890995257E-2</v>
      </c>
      <c r="BF234" s="41">
        <f t="shared" si="132"/>
        <v>0</v>
      </c>
      <c r="BG234" s="41">
        <f t="shared" si="133"/>
        <v>0.5</v>
      </c>
      <c r="BH234" s="41">
        <f t="shared" si="134"/>
        <v>0.36682464454976305</v>
      </c>
      <c r="BI234" s="41">
        <f t="shared" si="135"/>
        <v>0.13317535545023695</v>
      </c>
      <c r="BJ234" s="41">
        <f t="shared" si="136"/>
        <v>0</v>
      </c>
      <c r="BK234" s="41">
        <f t="shared" si="137"/>
        <v>7.5355450236966826E-2</v>
      </c>
      <c r="BL234" s="41">
        <f t="shared" si="138"/>
        <v>6.1611374407582941E-3</v>
      </c>
      <c r="BM234" s="41">
        <f t="shared" si="139"/>
        <v>0.14360189573459717</v>
      </c>
      <c r="BN234" s="41">
        <f t="shared" si="140"/>
        <v>0.77488151658767768</v>
      </c>
      <c r="BO234" s="41">
        <f t="shared" si="141"/>
        <v>8.8625592417061611E-2</v>
      </c>
      <c r="BP234" s="41">
        <f t="shared" si="142"/>
        <v>0.8682464454976303</v>
      </c>
      <c r="BQ234" s="41">
        <f t="shared" si="143"/>
        <v>3.2701421800947865E-2</v>
      </c>
      <c r="BR234" s="41">
        <f t="shared" si="144"/>
        <v>9.0047393364928903E-3</v>
      </c>
      <c r="BS234" s="41">
        <f t="shared" si="145"/>
        <v>0.24739336492890995</v>
      </c>
      <c r="BT234" s="41">
        <f t="shared" si="146"/>
        <v>0.75165876777251184</v>
      </c>
      <c r="BU234" s="41">
        <f t="shared" si="147"/>
        <v>1.4218009478672985E-3</v>
      </c>
      <c r="BV234" s="41">
        <f t="shared" si="148"/>
        <v>9.4786729857819908E-4</v>
      </c>
      <c r="BW234" s="41">
        <f t="shared" si="149"/>
        <v>1</v>
      </c>
      <c r="BX234" s="41" t="str">
        <f t="shared" si="150"/>
        <v>2011Registered nursesManitoba</v>
      </c>
      <c r="BY234" s="51">
        <f>VLOOKUP(BX234,'%workplace'!$A$1:$F$381,6,FALSE)</f>
        <v>11989</v>
      </c>
      <c r="BZ234" s="32">
        <f t="shared" si="151"/>
        <v>0.17599466177329218</v>
      </c>
    </row>
    <row r="235" spans="1:78" ht="15" hidden="1" x14ac:dyDescent="0.25">
      <c r="A235" s="212" t="str">
        <f t="shared" si="114"/>
        <v>2011Registered nursesManitobaNursing home/long-term care</v>
      </c>
      <c r="B235" s="212" t="s">
        <v>7</v>
      </c>
      <c r="C235" s="212" t="s">
        <v>20</v>
      </c>
      <c r="D235" s="212" t="s">
        <v>12</v>
      </c>
      <c r="E235" s="212">
        <v>2011</v>
      </c>
      <c r="F235" s="129" t="s">
        <v>233</v>
      </c>
      <c r="G235" s="129" t="s">
        <v>233</v>
      </c>
      <c r="H235" s="129" t="s">
        <v>233</v>
      </c>
      <c r="I235" s="212">
        <v>57</v>
      </c>
      <c r="J235" s="212">
        <v>59</v>
      </c>
      <c r="K235" s="212">
        <v>117</v>
      </c>
      <c r="L235" s="212">
        <v>174</v>
      </c>
      <c r="M235" s="212">
        <v>175</v>
      </c>
      <c r="N235" s="212">
        <v>237</v>
      </c>
      <c r="O235" s="212">
        <v>255</v>
      </c>
      <c r="P235" s="212">
        <v>197</v>
      </c>
      <c r="Q235" s="212">
        <v>77</v>
      </c>
      <c r="R235" s="212">
        <v>17</v>
      </c>
      <c r="S235" s="212">
        <v>4</v>
      </c>
      <c r="T235" s="212">
        <v>0</v>
      </c>
      <c r="U235" s="212">
        <v>1107</v>
      </c>
      <c r="V235" s="212">
        <v>262</v>
      </c>
      <c r="W235" s="212">
        <v>0</v>
      </c>
      <c r="X235" s="212">
        <v>580</v>
      </c>
      <c r="Y235" s="212">
        <v>624</v>
      </c>
      <c r="Z235" s="212">
        <v>165</v>
      </c>
      <c r="AA235" s="212">
        <v>0</v>
      </c>
      <c r="AB235" s="212">
        <v>239</v>
      </c>
      <c r="AC235" s="212">
        <v>10</v>
      </c>
      <c r="AD235" s="212">
        <v>149</v>
      </c>
      <c r="AE235" s="212">
        <v>971</v>
      </c>
      <c r="AF235" s="212">
        <v>191</v>
      </c>
      <c r="AG235" s="212">
        <v>1128</v>
      </c>
      <c r="AH235" s="212">
        <v>46</v>
      </c>
      <c r="AI235" s="212">
        <v>0</v>
      </c>
      <c r="AJ235" s="212">
        <v>407</v>
      </c>
      <c r="AK235" s="212">
        <v>962</v>
      </c>
      <c r="AL235" s="212">
        <v>4</v>
      </c>
      <c r="AM235" s="212">
        <v>0</v>
      </c>
      <c r="AN235" s="212">
        <v>1369</v>
      </c>
      <c r="AO235" s="41" t="e">
        <f t="shared" si="115"/>
        <v>#VALUE!</v>
      </c>
      <c r="AP235" s="41" t="e">
        <f t="shared" si="116"/>
        <v>#VALUE!</v>
      </c>
      <c r="AQ235" s="41" t="e">
        <f t="shared" si="117"/>
        <v>#VALUE!</v>
      </c>
      <c r="AR235" s="41">
        <f t="shared" si="118"/>
        <v>4.1636230825420013E-2</v>
      </c>
      <c r="AS235" s="41">
        <f t="shared" si="119"/>
        <v>4.3097151205259317E-2</v>
      </c>
      <c r="AT235" s="41">
        <f t="shared" si="120"/>
        <v>8.5463842220598982E-2</v>
      </c>
      <c r="AU235" s="41">
        <f t="shared" si="121"/>
        <v>0.127100073046019</v>
      </c>
      <c r="AV235" s="41">
        <f t="shared" si="122"/>
        <v>0.12783053323593865</v>
      </c>
      <c r="AW235" s="41">
        <f t="shared" si="123"/>
        <v>0.17311906501095689</v>
      </c>
      <c r="AX235" s="41">
        <f t="shared" si="124"/>
        <v>0.18626734842951059</v>
      </c>
      <c r="AY235" s="41">
        <f t="shared" si="125"/>
        <v>0.14390065741417093</v>
      </c>
      <c r="AZ235" s="41">
        <f t="shared" si="126"/>
        <v>5.6245434623813005E-2</v>
      </c>
      <c r="BA235" s="41">
        <f t="shared" si="127"/>
        <v>1.241782322863404E-2</v>
      </c>
      <c r="BB235" s="41">
        <f t="shared" si="128"/>
        <v>2.9218407596785976E-3</v>
      </c>
      <c r="BC235" s="41">
        <f t="shared" si="129"/>
        <v>0</v>
      </c>
      <c r="BD235" s="41">
        <f t="shared" si="130"/>
        <v>0.80861943024105187</v>
      </c>
      <c r="BE235" s="41">
        <f t="shared" si="131"/>
        <v>0.19138056975894813</v>
      </c>
      <c r="BF235" s="41">
        <f t="shared" si="132"/>
        <v>0</v>
      </c>
      <c r="BG235" s="41">
        <f t="shared" si="133"/>
        <v>0.42366691015339664</v>
      </c>
      <c r="BH235" s="41">
        <f t="shared" si="134"/>
        <v>0.4558071585098612</v>
      </c>
      <c r="BI235" s="41">
        <f t="shared" si="135"/>
        <v>0.12052593133674215</v>
      </c>
      <c r="BJ235" s="41">
        <f t="shared" si="136"/>
        <v>0</v>
      </c>
      <c r="BK235" s="41">
        <f t="shared" si="137"/>
        <v>0.17457998539079619</v>
      </c>
      <c r="BL235" s="41">
        <f t="shared" si="138"/>
        <v>7.3046018991964941E-3</v>
      </c>
      <c r="BM235" s="41">
        <f t="shared" si="139"/>
        <v>0.10883856829802775</v>
      </c>
      <c r="BN235" s="41">
        <f t="shared" si="140"/>
        <v>0.70927684441197958</v>
      </c>
      <c r="BO235" s="41">
        <f t="shared" si="141"/>
        <v>0.13951789627465302</v>
      </c>
      <c r="BP235" s="41">
        <f t="shared" si="142"/>
        <v>0.82395909422936453</v>
      </c>
      <c r="BQ235" s="41">
        <f t="shared" si="143"/>
        <v>3.3601168736303873E-2</v>
      </c>
      <c r="BR235" s="41">
        <f t="shared" si="144"/>
        <v>0</v>
      </c>
      <c r="BS235" s="41">
        <f t="shared" si="145"/>
        <v>0.29729729729729731</v>
      </c>
      <c r="BT235" s="41">
        <f t="shared" si="146"/>
        <v>0.70270270270270274</v>
      </c>
      <c r="BU235" s="41">
        <f t="shared" si="147"/>
        <v>2.9218407596785976E-3</v>
      </c>
      <c r="BV235" s="41">
        <f t="shared" si="148"/>
        <v>0</v>
      </c>
      <c r="BW235" s="41">
        <f t="shared" si="149"/>
        <v>1</v>
      </c>
      <c r="BX235" s="41" t="str">
        <f t="shared" si="150"/>
        <v>2011Registered nursesManitoba</v>
      </c>
      <c r="BY235" s="51">
        <f>VLOOKUP(BX235,'%workplace'!$A$1:$F$381,6,FALSE)</f>
        <v>11989</v>
      </c>
      <c r="BZ235" s="32">
        <f t="shared" si="151"/>
        <v>0.11418800567186588</v>
      </c>
    </row>
    <row r="236" spans="1:78" ht="15" hidden="1" x14ac:dyDescent="0.25">
      <c r="A236" s="212" t="str">
        <f t="shared" si="114"/>
        <v>2011Registered nursesManitobaHospital</v>
      </c>
      <c r="B236" s="212" t="s">
        <v>7</v>
      </c>
      <c r="C236" s="212" t="s">
        <v>20</v>
      </c>
      <c r="D236" s="212" t="s">
        <v>10</v>
      </c>
      <c r="E236" s="212">
        <v>2011</v>
      </c>
      <c r="F236" s="129" t="s">
        <v>233</v>
      </c>
      <c r="G236" s="129" t="s">
        <v>233</v>
      </c>
      <c r="H236" s="129" t="s">
        <v>233</v>
      </c>
      <c r="I236" s="212">
        <v>983</v>
      </c>
      <c r="J236" s="212">
        <v>934</v>
      </c>
      <c r="K236" s="212">
        <v>842</v>
      </c>
      <c r="L236" s="212">
        <v>893</v>
      </c>
      <c r="M236" s="212">
        <v>1019</v>
      </c>
      <c r="N236" s="212">
        <v>962</v>
      </c>
      <c r="O236" s="212">
        <v>929</v>
      </c>
      <c r="P236" s="212">
        <v>431</v>
      </c>
      <c r="Q236" s="212">
        <v>124</v>
      </c>
      <c r="R236" s="212">
        <v>28</v>
      </c>
      <c r="S236" s="212">
        <v>145</v>
      </c>
      <c r="T236" s="212">
        <v>0</v>
      </c>
      <c r="U236" s="212">
        <v>6725</v>
      </c>
      <c r="V236" s="212">
        <v>565</v>
      </c>
      <c r="W236" s="212">
        <v>0</v>
      </c>
      <c r="X236" s="212">
        <v>3144</v>
      </c>
      <c r="Y236" s="212">
        <v>3545</v>
      </c>
      <c r="Z236" s="212">
        <v>601</v>
      </c>
      <c r="AA236" s="212">
        <v>0</v>
      </c>
      <c r="AB236" s="212">
        <v>306</v>
      </c>
      <c r="AC236" s="212">
        <v>44</v>
      </c>
      <c r="AD236" s="212">
        <v>834</v>
      </c>
      <c r="AE236" s="212">
        <v>6106</v>
      </c>
      <c r="AF236" s="212">
        <v>337</v>
      </c>
      <c r="AG236" s="212">
        <v>6682</v>
      </c>
      <c r="AH236" s="212">
        <v>201</v>
      </c>
      <c r="AI236" s="212">
        <v>64</v>
      </c>
      <c r="AJ236" s="212">
        <v>1170</v>
      </c>
      <c r="AK236" s="212">
        <v>6117</v>
      </c>
      <c r="AL236" s="212">
        <v>6</v>
      </c>
      <c r="AM236" s="212">
        <v>3</v>
      </c>
      <c r="AN236" s="212">
        <v>7290</v>
      </c>
      <c r="AO236" s="41" t="e">
        <f t="shared" si="115"/>
        <v>#VALUE!</v>
      </c>
      <c r="AP236" s="41" t="e">
        <f t="shared" si="116"/>
        <v>#VALUE!</v>
      </c>
      <c r="AQ236" s="41" t="e">
        <f t="shared" si="117"/>
        <v>#VALUE!</v>
      </c>
      <c r="AR236" s="41">
        <f t="shared" si="118"/>
        <v>0.13484224965706448</v>
      </c>
      <c r="AS236" s="41">
        <f t="shared" si="119"/>
        <v>0.1281207133058985</v>
      </c>
      <c r="AT236" s="41">
        <f t="shared" si="120"/>
        <v>0.11550068587105625</v>
      </c>
      <c r="AU236" s="41">
        <f t="shared" si="121"/>
        <v>0.12249657064471879</v>
      </c>
      <c r="AV236" s="41">
        <f t="shared" si="122"/>
        <v>0.13978052126200274</v>
      </c>
      <c r="AW236" s="41">
        <f t="shared" si="123"/>
        <v>0.13196159122085049</v>
      </c>
      <c r="AX236" s="41">
        <f t="shared" si="124"/>
        <v>0.12743484224965707</v>
      </c>
      <c r="AY236" s="41">
        <f t="shared" si="125"/>
        <v>5.9122085048010975E-2</v>
      </c>
      <c r="AZ236" s="41">
        <f t="shared" si="126"/>
        <v>1.7009602194787379E-2</v>
      </c>
      <c r="BA236" s="41">
        <f t="shared" si="127"/>
        <v>3.8408779149519891E-3</v>
      </c>
      <c r="BB236" s="41">
        <f t="shared" si="128"/>
        <v>1.9890260631001373E-2</v>
      </c>
      <c r="BC236" s="41">
        <f t="shared" si="129"/>
        <v>0</v>
      </c>
      <c r="BD236" s="41">
        <f t="shared" si="130"/>
        <v>0.92249657064471879</v>
      </c>
      <c r="BE236" s="41">
        <f t="shared" si="131"/>
        <v>7.7503429355281206E-2</v>
      </c>
      <c r="BF236" s="41">
        <f t="shared" si="132"/>
        <v>0</v>
      </c>
      <c r="BG236" s="41">
        <f t="shared" si="133"/>
        <v>0.43127572016460908</v>
      </c>
      <c r="BH236" s="41">
        <f t="shared" si="134"/>
        <v>0.48628257887517146</v>
      </c>
      <c r="BI236" s="41">
        <f t="shared" si="135"/>
        <v>8.244170096021948E-2</v>
      </c>
      <c r="BJ236" s="41">
        <f t="shared" si="136"/>
        <v>0</v>
      </c>
      <c r="BK236" s="41">
        <f t="shared" si="137"/>
        <v>4.1975308641975309E-2</v>
      </c>
      <c r="BL236" s="41">
        <f t="shared" si="138"/>
        <v>6.0356652949245543E-3</v>
      </c>
      <c r="BM236" s="41">
        <f t="shared" si="139"/>
        <v>0.11440329218106995</v>
      </c>
      <c r="BN236" s="41">
        <f t="shared" si="140"/>
        <v>0.83758573388203017</v>
      </c>
      <c r="BO236" s="41">
        <f t="shared" si="141"/>
        <v>4.622770919067215E-2</v>
      </c>
      <c r="BP236" s="41">
        <f t="shared" si="142"/>
        <v>0.91659807956104256</v>
      </c>
      <c r="BQ236" s="41">
        <f t="shared" si="143"/>
        <v>2.757201646090535E-2</v>
      </c>
      <c r="BR236" s="41">
        <f t="shared" si="144"/>
        <v>8.779149519890261E-3</v>
      </c>
      <c r="BS236" s="41">
        <f t="shared" si="145"/>
        <v>0.16049382716049382</v>
      </c>
      <c r="BT236" s="41">
        <f t="shared" si="146"/>
        <v>0.83909465020576135</v>
      </c>
      <c r="BU236" s="41">
        <f t="shared" si="147"/>
        <v>8.2304526748971192E-4</v>
      </c>
      <c r="BV236" s="41">
        <f t="shared" si="148"/>
        <v>4.1152263374485596E-4</v>
      </c>
      <c r="BW236" s="41">
        <f t="shared" si="149"/>
        <v>1</v>
      </c>
      <c r="BX236" s="41" t="str">
        <f t="shared" si="150"/>
        <v>2011Registered nursesManitoba</v>
      </c>
      <c r="BY236" s="51">
        <f>VLOOKUP(BX236,'%workplace'!$A$1:$F$381,6,FALSE)</f>
        <v>11989</v>
      </c>
      <c r="BZ236" s="32">
        <f t="shared" si="151"/>
        <v>0.60805738593710901</v>
      </c>
    </row>
    <row r="237" spans="1:78" ht="15" hidden="1" x14ac:dyDescent="0.25">
      <c r="A237" s="212" t="str">
        <f t="shared" si="114"/>
        <v>2011Registered nursesManitobaOther places of work</v>
      </c>
      <c r="B237" s="212" t="s">
        <v>7</v>
      </c>
      <c r="C237" s="212" t="s">
        <v>20</v>
      </c>
      <c r="D237" s="212" t="s">
        <v>13</v>
      </c>
      <c r="E237" s="212">
        <v>2011</v>
      </c>
      <c r="F237" s="129" t="s">
        <v>233</v>
      </c>
      <c r="G237" s="129" t="s">
        <v>233</v>
      </c>
      <c r="H237" s="129" t="s">
        <v>233</v>
      </c>
      <c r="I237" s="212">
        <v>19</v>
      </c>
      <c r="J237" s="212">
        <v>46</v>
      </c>
      <c r="K237" s="212">
        <v>76</v>
      </c>
      <c r="L237" s="212">
        <v>157</v>
      </c>
      <c r="M237" s="212">
        <v>170</v>
      </c>
      <c r="N237" s="212">
        <v>197</v>
      </c>
      <c r="O237" s="212">
        <v>248</v>
      </c>
      <c r="P237" s="212">
        <v>163</v>
      </c>
      <c r="Q237" s="212">
        <v>57</v>
      </c>
      <c r="R237" s="212">
        <v>16</v>
      </c>
      <c r="S237" s="212">
        <v>1</v>
      </c>
      <c r="T237" s="212">
        <v>0</v>
      </c>
      <c r="U237" s="212">
        <v>1112</v>
      </c>
      <c r="V237" s="212">
        <v>38</v>
      </c>
      <c r="W237" s="212">
        <v>0</v>
      </c>
      <c r="X237" s="212">
        <v>739</v>
      </c>
      <c r="Y237" s="212">
        <v>301</v>
      </c>
      <c r="Z237" s="212">
        <v>110</v>
      </c>
      <c r="AA237" s="212">
        <v>0</v>
      </c>
      <c r="AB237" s="212">
        <v>152</v>
      </c>
      <c r="AC237" s="212">
        <v>7</v>
      </c>
      <c r="AD237" s="212">
        <v>693</v>
      </c>
      <c r="AE237" s="212">
        <v>298</v>
      </c>
      <c r="AF237" s="212">
        <v>283</v>
      </c>
      <c r="AG237" s="212">
        <v>493</v>
      </c>
      <c r="AH237" s="212">
        <v>315</v>
      </c>
      <c r="AI237" s="212">
        <v>56</v>
      </c>
      <c r="AJ237" s="212">
        <v>160</v>
      </c>
      <c r="AK237" s="212">
        <v>988</v>
      </c>
      <c r="AL237" s="212">
        <v>3</v>
      </c>
      <c r="AM237" s="212">
        <v>2</v>
      </c>
      <c r="AN237" s="212">
        <v>1150</v>
      </c>
      <c r="AO237" s="41" t="e">
        <f t="shared" si="115"/>
        <v>#VALUE!</v>
      </c>
      <c r="AP237" s="41" t="e">
        <f t="shared" si="116"/>
        <v>#VALUE!</v>
      </c>
      <c r="AQ237" s="41" t="e">
        <f t="shared" si="117"/>
        <v>#VALUE!</v>
      </c>
      <c r="AR237" s="41">
        <f t="shared" si="118"/>
        <v>1.6521739130434782E-2</v>
      </c>
      <c r="AS237" s="41">
        <f t="shared" si="119"/>
        <v>0.04</v>
      </c>
      <c r="AT237" s="41">
        <f t="shared" si="120"/>
        <v>6.6086956521739126E-2</v>
      </c>
      <c r="AU237" s="41">
        <f t="shared" si="121"/>
        <v>0.13652173913043478</v>
      </c>
      <c r="AV237" s="41">
        <f t="shared" si="122"/>
        <v>0.14782608695652175</v>
      </c>
      <c r="AW237" s="41">
        <f t="shared" si="123"/>
        <v>0.17130434782608694</v>
      </c>
      <c r="AX237" s="41">
        <f t="shared" si="124"/>
        <v>0.21565217391304348</v>
      </c>
      <c r="AY237" s="41">
        <f t="shared" si="125"/>
        <v>0.14173913043478262</v>
      </c>
      <c r="AZ237" s="41">
        <f t="shared" si="126"/>
        <v>4.9565217391304345E-2</v>
      </c>
      <c r="BA237" s="41">
        <f t="shared" si="127"/>
        <v>1.391304347826087E-2</v>
      </c>
      <c r="BB237" s="41">
        <f t="shared" si="128"/>
        <v>8.6956521739130438E-4</v>
      </c>
      <c r="BC237" s="41">
        <f t="shared" si="129"/>
        <v>0</v>
      </c>
      <c r="BD237" s="41">
        <f t="shared" si="130"/>
        <v>0.96695652173913038</v>
      </c>
      <c r="BE237" s="41">
        <f t="shared" si="131"/>
        <v>3.3043478260869563E-2</v>
      </c>
      <c r="BF237" s="41">
        <f t="shared" si="132"/>
        <v>0</v>
      </c>
      <c r="BG237" s="41">
        <f t="shared" si="133"/>
        <v>0.64260869565217393</v>
      </c>
      <c r="BH237" s="41">
        <f t="shared" si="134"/>
        <v>0.26173913043478259</v>
      </c>
      <c r="BI237" s="41">
        <f t="shared" si="135"/>
        <v>9.5652173913043481E-2</v>
      </c>
      <c r="BJ237" s="41">
        <f t="shared" si="136"/>
        <v>0</v>
      </c>
      <c r="BK237" s="41">
        <f t="shared" si="137"/>
        <v>0.13217391304347825</v>
      </c>
      <c r="BL237" s="41">
        <f t="shared" si="138"/>
        <v>6.0869565217391303E-3</v>
      </c>
      <c r="BM237" s="41">
        <f t="shared" si="139"/>
        <v>0.6026086956521739</v>
      </c>
      <c r="BN237" s="41">
        <f t="shared" si="140"/>
        <v>0.25913043478260872</v>
      </c>
      <c r="BO237" s="41">
        <f t="shared" si="141"/>
        <v>0.24608695652173912</v>
      </c>
      <c r="BP237" s="41">
        <f t="shared" si="142"/>
        <v>0.42869565217391303</v>
      </c>
      <c r="BQ237" s="41">
        <f t="shared" si="143"/>
        <v>0.27391304347826084</v>
      </c>
      <c r="BR237" s="41">
        <f t="shared" si="144"/>
        <v>4.8695652173913043E-2</v>
      </c>
      <c r="BS237" s="41">
        <f t="shared" si="145"/>
        <v>0.1391304347826087</v>
      </c>
      <c r="BT237" s="41">
        <f t="shared" si="146"/>
        <v>0.85913043478260864</v>
      </c>
      <c r="BU237" s="41">
        <f t="shared" si="147"/>
        <v>2.6086956521739132E-3</v>
      </c>
      <c r="BV237" s="41">
        <f t="shared" si="148"/>
        <v>1.7391304347826088E-3</v>
      </c>
      <c r="BW237" s="41">
        <f t="shared" si="149"/>
        <v>1</v>
      </c>
      <c r="BX237" s="41" t="str">
        <f t="shared" si="150"/>
        <v>2011Registered nursesManitoba</v>
      </c>
      <c r="BY237" s="51">
        <f>VLOOKUP(BX237,'%workplace'!$A$1:$F$381,6,FALSE)</f>
        <v>11989</v>
      </c>
      <c r="BZ237" s="32">
        <f t="shared" si="151"/>
        <v>9.5921261156059714E-2</v>
      </c>
    </row>
    <row r="238" spans="1:78" ht="15" hidden="1" x14ac:dyDescent="0.25">
      <c r="A238" s="212" t="str">
        <f t="shared" si="114"/>
        <v>2011Registered nursesManitobaUnknown places of work</v>
      </c>
      <c r="B238" s="212" t="s">
        <v>7</v>
      </c>
      <c r="C238" s="212" t="s">
        <v>20</v>
      </c>
      <c r="D238" s="212" t="s">
        <v>49</v>
      </c>
      <c r="E238" s="212">
        <v>2011</v>
      </c>
      <c r="F238" s="129" t="s">
        <v>233</v>
      </c>
      <c r="G238" s="129" t="s">
        <v>233</v>
      </c>
      <c r="H238" s="129" t="s">
        <v>233</v>
      </c>
      <c r="I238" s="212">
        <v>1</v>
      </c>
      <c r="J238" s="212">
        <v>4</v>
      </c>
      <c r="K238" s="212">
        <v>2</v>
      </c>
      <c r="L238" s="212">
        <v>3</v>
      </c>
      <c r="M238" s="212">
        <v>10</v>
      </c>
      <c r="N238" s="212">
        <v>15</v>
      </c>
      <c r="O238" s="212">
        <v>14</v>
      </c>
      <c r="P238" s="212">
        <v>14</v>
      </c>
      <c r="Q238" s="212">
        <v>4</v>
      </c>
      <c r="R238" s="212">
        <v>3</v>
      </c>
      <c r="S238" s="212">
        <v>0</v>
      </c>
      <c r="T238" s="212">
        <v>0</v>
      </c>
      <c r="U238" s="212">
        <v>62</v>
      </c>
      <c r="V238" s="212">
        <v>8</v>
      </c>
      <c r="W238" s="212">
        <v>0</v>
      </c>
      <c r="X238" s="212">
        <v>27</v>
      </c>
      <c r="Y238" s="212">
        <v>34</v>
      </c>
      <c r="Z238" s="212">
        <v>9</v>
      </c>
      <c r="AA238" s="212">
        <v>0</v>
      </c>
      <c r="AB238" s="212">
        <v>2</v>
      </c>
      <c r="AC238" s="212">
        <v>55</v>
      </c>
      <c r="AD238" s="212">
        <v>1</v>
      </c>
      <c r="AE238" s="212">
        <v>12</v>
      </c>
      <c r="AF238" s="212">
        <v>1</v>
      </c>
      <c r="AG238" s="212">
        <v>52</v>
      </c>
      <c r="AH238" s="212">
        <v>4</v>
      </c>
      <c r="AI238" s="212">
        <v>0</v>
      </c>
      <c r="AJ238" s="212">
        <v>11</v>
      </c>
      <c r="AK238" s="212">
        <v>59</v>
      </c>
      <c r="AL238" s="212">
        <v>13</v>
      </c>
      <c r="AM238" s="212">
        <v>0</v>
      </c>
      <c r="AN238" s="212">
        <v>70</v>
      </c>
      <c r="AO238" s="41" t="e">
        <f t="shared" si="115"/>
        <v>#VALUE!</v>
      </c>
      <c r="AP238" s="41" t="e">
        <f t="shared" si="116"/>
        <v>#VALUE!</v>
      </c>
      <c r="AQ238" s="41" t="e">
        <f t="shared" si="117"/>
        <v>#VALUE!</v>
      </c>
      <c r="AR238" s="41">
        <f t="shared" si="118"/>
        <v>1.4285714285714285E-2</v>
      </c>
      <c r="AS238" s="41">
        <f t="shared" si="119"/>
        <v>5.7142857142857141E-2</v>
      </c>
      <c r="AT238" s="41">
        <f t="shared" si="120"/>
        <v>2.8571428571428571E-2</v>
      </c>
      <c r="AU238" s="41">
        <f t="shared" si="121"/>
        <v>4.2857142857142858E-2</v>
      </c>
      <c r="AV238" s="41">
        <f t="shared" si="122"/>
        <v>0.14285714285714285</v>
      </c>
      <c r="AW238" s="41">
        <f t="shared" si="123"/>
        <v>0.21428571428571427</v>
      </c>
      <c r="AX238" s="41">
        <f t="shared" si="124"/>
        <v>0.2</v>
      </c>
      <c r="AY238" s="41">
        <f t="shared" si="125"/>
        <v>0.2</v>
      </c>
      <c r="AZ238" s="41">
        <f t="shared" si="126"/>
        <v>5.7142857142857141E-2</v>
      </c>
      <c r="BA238" s="41">
        <f t="shared" si="127"/>
        <v>4.2857142857142858E-2</v>
      </c>
      <c r="BB238" s="41">
        <f t="shared" si="128"/>
        <v>0</v>
      </c>
      <c r="BC238" s="41">
        <f t="shared" si="129"/>
        <v>0</v>
      </c>
      <c r="BD238" s="41">
        <f t="shared" si="130"/>
        <v>0.88571428571428568</v>
      </c>
      <c r="BE238" s="41">
        <f t="shared" si="131"/>
        <v>0.11428571428571428</v>
      </c>
      <c r="BF238" s="41">
        <f t="shared" si="132"/>
        <v>0</v>
      </c>
      <c r="BG238" s="41">
        <f t="shared" si="133"/>
        <v>0.38571428571428573</v>
      </c>
      <c r="BH238" s="41">
        <f t="shared" si="134"/>
        <v>0.48571428571428571</v>
      </c>
      <c r="BI238" s="41">
        <f t="shared" si="135"/>
        <v>0.12857142857142856</v>
      </c>
      <c r="BJ238" s="41">
        <f t="shared" si="136"/>
        <v>0</v>
      </c>
      <c r="BK238" s="41">
        <f t="shared" si="137"/>
        <v>2.8571428571428571E-2</v>
      </c>
      <c r="BL238" s="41">
        <f t="shared" si="138"/>
        <v>0.7857142857142857</v>
      </c>
      <c r="BM238" s="41">
        <f t="shared" si="139"/>
        <v>1.4285714285714285E-2</v>
      </c>
      <c r="BN238" s="41">
        <f t="shared" si="140"/>
        <v>0.17142857142857143</v>
      </c>
      <c r="BO238" s="41">
        <f t="shared" si="141"/>
        <v>1.4285714285714285E-2</v>
      </c>
      <c r="BP238" s="41">
        <f t="shared" si="142"/>
        <v>0.74285714285714288</v>
      </c>
      <c r="BQ238" s="41">
        <f t="shared" si="143"/>
        <v>5.7142857142857141E-2</v>
      </c>
      <c r="BR238" s="41">
        <f t="shared" si="144"/>
        <v>0</v>
      </c>
      <c r="BS238" s="41">
        <f t="shared" si="145"/>
        <v>0.15714285714285714</v>
      </c>
      <c r="BT238" s="41">
        <f t="shared" si="146"/>
        <v>0.84285714285714286</v>
      </c>
      <c r="BU238" s="41">
        <f t="shared" si="147"/>
        <v>0.18571428571428572</v>
      </c>
      <c r="BV238" s="41">
        <f t="shared" si="148"/>
        <v>0</v>
      </c>
      <c r="BW238" s="41">
        <f t="shared" si="149"/>
        <v>1</v>
      </c>
      <c r="BX238" s="41" t="str">
        <f t="shared" si="150"/>
        <v>2011Registered nursesManitoba</v>
      </c>
      <c r="BY238" s="51">
        <f>VLOOKUP(BX238,'%workplace'!$A$1:$F$381,6,FALSE)</f>
        <v>11989</v>
      </c>
      <c r="BZ238" s="32">
        <f t="shared" si="151"/>
        <v>5.8386854616732002E-3</v>
      </c>
    </row>
    <row r="239" spans="1:78" s="8" customFormat="1" hidden="1" x14ac:dyDescent="0.2">
      <c r="A239" s="8" t="str">
        <f t="shared" si="114"/>
        <v>2011Registered nursesSaskatchewanAll places of work</v>
      </c>
      <c r="B239" s="8" t="s">
        <v>7</v>
      </c>
      <c r="C239" s="8" t="s">
        <v>21</v>
      </c>
      <c r="D239" s="8" t="s">
        <v>9</v>
      </c>
      <c r="E239" s="8">
        <v>2011</v>
      </c>
      <c r="F239" s="8">
        <v>9222</v>
      </c>
      <c r="G239" s="8">
        <v>547</v>
      </c>
      <c r="H239" s="8">
        <v>0</v>
      </c>
      <c r="I239" s="8">
        <v>1286</v>
      </c>
      <c r="J239" s="8">
        <v>1030</v>
      </c>
      <c r="K239" s="8">
        <v>914</v>
      </c>
      <c r="L239" s="8">
        <v>1009</v>
      </c>
      <c r="M239" s="8">
        <v>1197</v>
      </c>
      <c r="N239" s="8">
        <v>1398</v>
      </c>
      <c r="O239" s="8">
        <v>1510</v>
      </c>
      <c r="P239" s="8">
        <v>854</v>
      </c>
      <c r="Q239" s="8">
        <v>252</v>
      </c>
      <c r="R239" s="8">
        <v>70</v>
      </c>
      <c r="S239" s="8">
        <v>249</v>
      </c>
      <c r="T239" s="8">
        <v>0</v>
      </c>
      <c r="U239" s="8">
        <v>8946</v>
      </c>
      <c r="V239" s="8">
        <v>677</v>
      </c>
      <c r="W239" s="8">
        <v>146</v>
      </c>
      <c r="X239" s="8">
        <v>5775</v>
      </c>
      <c r="Y239" s="8">
        <v>2752</v>
      </c>
      <c r="Z239" s="8">
        <v>1242</v>
      </c>
      <c r="AA239" s="8">
        <v>0</v>
      </c>
      <c r="AB239" s="8">
        <v>639</v>
      </c>
      <c r="AC239" s="8">
        <v>108</v>
      </c>
      <c r="AD239" s="8">
        <v>1347</v>
      </c>
      <c r="AE239" s="8">
        <v>7675</v>
      </c>
      <c r="AF239" s="8">
        <v>447</v>
      </c>
      <c r="AG239" s="8">
        <v>8692</v>
      </c>
      <c r="AH239" s="8">
        <v>479</v>
      </c>
      <c r="AI239" s="8">
        <v>42</v>
      </c>
      <c r="AJ239" s="8">
        <v>2058</v>
      </c>
      <c r="AK239" s="8">
        <v>7711</v>
      </c>
      <c r="AL239" s="8">
        <v>109</v>
      </c>
      <c r="AM239" s="8">
        <v>0</v>
      </c>
      <c r="AN239" s="8">
        <v>9769</v>
      </c>
      <c r="AO239" s="41">
        <f t="shared" si="115"/>
        <v>0.94400655133585831</v>
      </c>
      <c r="AP239" s="41">
        <f t="shared" si="116"/>
        <v>5.5993448664141673E-2</v>
      </c>
      <c r="AQ239" s="41">
        <f t="shared" si="117"/>
        <v>0</v>
      </c>
      <c r="AR239" s="41">
        <f t="shared" si="118"/>
        <v>0.13164090490326544</v>
      </c>
      <c r="AS239" s="41">
        <f t="shared" si="119"/>
        <v>0.10543556146995599</v>
      </c>
      <c r="AT239" s="41">
        <f t="shared" si="120"/>
        <v>9.3561265226737633E-2</v>
      </c>
      <c r="AU239" s="41">
        <f t="shared" si="121"/>
        <v>0.10328590439144232</v>
      </c>
      <c r="AV239" s="41">
        <f t="shared" si="122"/>
        <v>0.12253045347527894</v>
      </c>
      <c r="AW239" s="41">
        <f t="shared" si="123"/>
        <v>0.14310574265533832</v>
      </c>
      <c r="AX239" s="41">
        <f t="shared" si="124"/>
        <v>0.1545705804074112</v>
      </c>
      <c r="AY239" s="41">
        <f t="shared" si="125"/>
        <v>8.7419387859555733E-2</v>
      </c>
      <c r="AZ239" s="41">
        <f t="shared" si="126"/>
        <v>2.5795884942163987E-2</v>
      </c>
      <c r="BA239" s="41">
        <f t="shared" si="127"/>
        <v>7.1655235950455519E-3</v>
      </c>
      <c r="BB239" s="41">
        <f t="shared" si="128"/>
        <v>2.5488791073804893E-2</v>
      </c>
      <c r="BC239" s="41">
        <f t="shared" si="129"/>
        <v>0</v>
      </c>
      <c r="BD239" s="41">
        <f t="shared" si="130"/>
        <v>0.91575391544682161</v>
      </c>
      <c r="BE239" s="41">
        <f t="shared" si="131"/>
        <v>6.9300849626369121E-2</v>
      </c>
      <c r="BF239" s="41">
        <f t="shared" si="132"/>
        <v>1.4945234926809294E-2</v>
      </c>
      <c r="BG239" s="41">
        <f t="shared" si="133"/>
        <v>0.59115569659125811</v>
      </c>
      <c r="BH239" s="41">
        <f t="shared" si="134"/>
        <v>0.28170744190807656</v>
      </c>
      <c r="BI239" s="41">
        <f t="shared" si="135"/>
        <v>0.12713686150066536</v>
      </c>
      <c r="BJ239" s="41">
        <f t="shared" si="136"/>
        <v>0</v>
      </c>
      <c r="BK239" s="41">
        <f t="shared" si="137"/>
        <v>6.541099396048726E-2</v>
      </c>
      <c r="BL239" s="41">
        <f t="shared" si="138"/>
        <v>1.1055379260927423E-2</v>
      </c>
      <c r="BM239" s="41">
        <f t="shared" si="139"/>
        <v>0.1378851468932337</v>
      </c>
      <c r="BN239" s="41">
        <f t="shared" si="140"/>
        <v>0.78564847988535158</v>
      </c>
      <c r="BO239" s="41">
        <f t="shared" si="141"/>
        <v>4.5756986385505169E-2</v>
      </c>
      <c r="BP239" s="41">
        <f t="shared" si="142"/>
        <v>0.88975330125908481</v>
      </c>
      <c r="BQ239" s="41">
        <f t="shared" si="143"/>
        <v>4.9032654314668848E-2</v>
      </c>
      <c r="BR239" s="41">
        <f t="shared" si="144"/>
        <v>4.2993141570273315E-3</v>
      </c>
      <c r="BS239" s="41">
        <f t="shared" si="145"/>
        <v>0.21066639369433923</v>
      </c>
      <c r="BT239" s="41">
        <f t="shared" si="146"/>
        <v>0.78933360630566074</v>
      </c>
      <c r="BU239" s="41">
        <f t="shared" si="147"/>
        <v>1.1157743883713789E-2</v>
      </c>
      <c r="BV239" s="41">
        <f t="shared" si="148"/>
        <v>0</v>
      </c>
      <c r="BW239" s="41">
        <f t="shared" si="149"/>
        <v>1</v>
      </c>
      <c r="BX239" s="41" t="str">
        <f t="shared" si="150"/>
        <v>2011Registered nursesSaskatchewan</v>
      </c>
      <c r="BY239" s="51">
        <f>VLOOKUP(BX239,'%workplace'!$A$1:$F$381,6,FALSE)</f>
        <v>9769</v>
      </c>
      <c r="BZ239" s="32">
        <f t="shared" si="151"/>
        <v>1</v>
      </c>
    </row>
    <row r="240" spans="1:78" s="8" customFormat="1" hidden="1" x14ac:dyDescent="0.2">
      <c r="A240" s="8" t="str">
        <f t="shared" si="114"/>
        <v>2011Registered nursesSaskatchewanCommunity health</v>
      </c>
      <c r="B240" s="8" t="s">
        <v>7</v>
      </c>
      <c r="C240" s="8" t="s">
        <v>21</v>
      </c>
      <c r="D240" s="8" t="s">
        <v>11</v>
      </c>
      <c r="E240" s="8">
        <v>2011</v>
      </c>
      <c r="F240" s="8">
        <v>1712</v>
      </c>
      <c r="G240" s="8">
        <v>40</v>
      </c>
      <c r="H240" s="8">
        <v>0</v>
      </c>
      <c r="I240" s="8">
        <v>92</v>
      </c>
      <c r="J240" s="8">
        <v>137</v>
      </c>
      <c r="K240" s="8">
        <v>167</v>
      </c>
      <c r="L240" s="8">
        <v>215</v>
      </c>
      <c r="M240" s="8">
        <v>255</v>
      </c>
      <c r="N240" s="8">
        <v>306</v>
      </c>
      <c r="O240" s="8">
        <v>331</v>
      </c>
      <c r="P240" s="8">
        <v>184</v>
      </c>
      <c r="Q240" s="8">
        <v>41</v>
      </c>
      <c r="R240" s="8">
        <v>15</v>
      </c>
      <c r="S240" s="8">
        <v>9</v>
      </c>
      <c r="T240" s="8">
        <v>0</v>
      </c>
      <c r="U240" s="8">
        <v>1677</v>
      </c>
      <c r="V240" s="8">
        <v>48</v>
      </c>
      <c r="W240" s="8">
        <v>27</v>
      </c>
      <c r="X240" s="8">
        <v>885</v>
      </c>
      <c r="Y240" s="8">
        <v>641</v>
      </c>
      <c r="Z240" s="8">
        <v>226</v>
      </c>
      <c r="AA240" s="8">
        <v>0</v>
      </c>
      <c r="AB240" s="8">
        <v>151</v>
      </c>
      <c r="AC240" s="8">
        <v>0</v>
      </c>
      <c r="AD240" s="8">
        <v>217</v>
      </c>
      <c r="AE240" s="8">
        <v>1384</v>
      </c>
      <c r="AF240" s="8">
        <v>43</v>
      </c>
      <c r="AG240" s="8">
        <v>1652</v>
      </c>
      <c r="AH240" s="8">
        <v>52</v>
      </c>
      <c r="AI240" s="8">
        <v>5</v>
      </c>
      <c r="AJ240" s="8">
        <v>666</v>
      </c>
      <c r="AK240" s="8">
        <v>1086</v>
      </c>
      <c r="AL240" s="8">
        <v>0</v>
      </c>
      <c r="AM240" s="8">
        <v>0</v>
      </c>
      <c r="AN240" s="8">
        <v>1752</v>
      </c>
      <c r="AO240" s="41">
        <f t="shared" si="115"/>
        <v>0.97716894977168944</v>
      </c>
      <c r="AP240" s="41">
        <f t="shared" si="116"/>
        <v>2.2831050228310501E-2</v>
      </c>
      <c r="AQ240" s="41">
        <f t="shared" si="117"/>
        <v>0</v>
      </c>
      <c r="AR240" s="41">
        <f t="shared" si="118"/>
        <v>5.2511415525114152E-2</v>
      </c>
      <c r="AS240" s="41">
        <f t="shared" si="119"/>
        <v>7.8196347031963473E-2</v>
      </c>
      <c r="AT240" s="41">
        <f t="shared" si="120"/>
        <v>9.5319634703196349E-2</v>
      </c>
      <c r="AU240" s="41">
        <f t="shared" si="121"/>
        <v>0.12271689497716895</v>
      </c>
      <c r="AV240" s="41">
        <f t="shared" si="122"/>
        <v>0.14554794520547945</v>
      </c>
      <c r="AW240" s="41">
        <f t="shared" si="123"/>
        <v>0.17465753424657535</v>
      </c>
      <c r="AX240" s="41">
        <f t="shared" si="124"/>
        <v>0.1889269406392694</v>
      </c>
      <c r="AY240" s="41">
        <f t="shared" si="125"/>
        <v>0.1050228310502283</v>
      </c>
      <c r="AZ240" s="41">
        <f t="shared" si="126"/>
        <v>2.3401826484018264E-2</v>
      </c>
      <c r="BA240" s="41">
        <f t="shared" si="127"/>
        <v>8.5616438356164379E-3</v>
      </c>
      <c r="BB240" s="41">
        <f t="shared" si="128"/>
        <v>5.1369863013698627E-3</v>
      </c>
      <c r="BC240" s="41">
        <f t="shared" si="129"/>
        <v>0</v>
      </c>
      <c r="BD240" s="41">
        <f t="shared" si="130"/>
        <v>0.9571917808219178</v>
      </c>
      <c r="BE240" s="41">
        <f t="shared" si="131"/>
        <v>2.7397260273972601E-2</v>
      </c>
      <c r="BF240" s="41">
        <f t="shared" si="132"/>
        <v>1.5410958904109588E-2</v>
      </c>
      <c r="BG240" s="41">
        <f t="shared" si="133"/>
        <v>0.50513698630136983</v>
      </c>
      <c r="BH240" s="41">
        <f t="shared" si="134"/>
        <v>0.3658675799086758</v>
      </c>
      <c r="BI240" s="41">
        <f t="shared" si="135"/>
        <v>0.12899543378995434</v>
      </c>
      <c r="BJ240" s="41">
        <f t="shared" si="136"/>
        <v>0</v>
      </c>
      <c r="BK240" s="41">
        <f t="shared" si="137"/>
        <v>8.6187214611872148E-2</v>
      </c>
      <c r="BL240" s="41">
        <f t="shared" si="138"/>
        <v>0</v>
      </c>
      <c r="BM240" s="41">
        <f t="shared" si="139"/>
        <v>0.12385844748858447</v>
      </c>
      <c r="BN240" s="41">
        <f t="shared" si="140"/>
        <v>0.78995433789954339</v>
      </c>
      <c r="BO240" s="41">
        <f t="shared" si="141"/>
        <v>2.4543378995433789E-2</v>
      </c>
      <c r="BP240" s="41">
        <f t="shared" si="142"/>
        <v>0.94292237442922378</v>
      </c>
      <c r="BQ240" s="41">
        <f t="shared" si="143"/>
        <v>2.9680365296803651E-2</v>
      </c>
      <c r="BR240" s="41">
        <f t="shared" si="144"/>
        <v>2.8538812785388126E-3</v>
      </c>
      <c r="BS240" s="41">
        <f t="shared" si="145"/>
        <v>0.38013698630136988</v>
      </c>
      <c r="BT240" s="41">
        <f t="shared" si="146"/>
        <v>0.61986301369863017</v>
      </c>
      <c r="BU240" s="41">
        <f t="shared" si="147"/>
        <v>0</v>
      </c>
      <c r="BV240" s="41">
        <f t="shared" si="148"/>
        <v>0</v>
      </c>
      <c r="BW240" s="41">
        <f t="shared" si="149"/>
        <v>1</v>
      </c>
      <c r="BX240" s="41" t="str">
        <f t="shared" si="150"/>
        <v>2011Registered nursesSaskatchewan</v>
      </c>
      <c r="BY240" s="51">
        <f>VLOOKUP(BX240,'%workplace'!$A$1:$F$381,6,FALSE)</f>
        <v>9769</v>
      </c>
      <c r="BZ240" s="32">
        <f t="shared" si="151"/>
        <v>0.17934281912171154</v>
      </c>
    </row>
    <row r="241" spans="1:78" s="8" customFormat="1" hidden="1" x14ac:dyDescent="0.2">
      <c r="A241" s="8" t="str">
        <f t="shared" si="114"/>
        <v>2011Registered nursesSaskatchewanNursing home/long-term care</v>
      </c>
      <c r="B241" s="8" t="s">
        <v>7</v>
      </c>
      <c r="C241" s="8" t="s">
        <v>21</v>
      </c>
      <c r="D241" s="8" t="s">
        <v>12</v>
      </c>
      <c r="E241" s="8">
        <v>2011</v>
      </c>
      <c r="F241" s="8">
        <v>1047</v>
      </c>
      <c r="G241" s="8">
        <v>50</v>
      </c>
      <c r="H241" s="8">
        <v>0</v>
      </c>
      <c r="I241" s="8">
        <v>71</v>
      </c>
      <c r="J241" s="8">
        <v>57</v>
      </c>
      <c r="K241" s="8">
        <v>84</v>
      </c>
      <c r="L241" s="8">
        <v>115</v>
      </c>
      <c r="M241" s="8">
        <v>141</v>
      </c>
      <c r="N241" s="8">
        <v>159</v>
      </c>
      <c r="O241" s="8">
        <v>234</v>
      </c>
      <c r="P241" s="8">
        <v>151</v>
      </c>
      <c r="Q241" s="8">
        <v>61</v>
      </c>
      <c r="R241" s="8">
        <v>20</v>
      </c>
      <c r="S241" s="8">
        <v>4</v>
      </c>
      <c r="T241" s="8">
        <v>0</v>
      </c>
      <c r="U241" s="8">
        <v>955</v>
      </c>
      <c r="V241" s="8">
        <v>135</v>
      </c>
      <c r="W241" s="8">
        <v>7</v>
      </c>
      <c r="X241" s="8">
        <v>568</v>
      </c>
      <c r="Y241" s="8">
        <v>373</v>
      </c>
      <c r="Z241" s="8">
        <v>156</v>
      </c>
      <c r="AA241" s="8">
        <v>0</v>
      </c>
      <c r="AB241" s="8">
        <v>125</v>
      </c>
      <c r="AC241" s="8">
        <v>0</v>
      </c>
      <c r="AD241" s="8">
        <v>74</v>
      </c>
      <c r="AE241" s="8">
        <v>898</v>
      </c>
      <c r="AF241" s="8">
        <v>45</v>
      </c>
      <c r="AG241" s="8">
        <v>1038</v>
      </c>
      <c r="AH241" s="8">
        <v>14</v>
      </c>
      <c r="AI241" s="8">
        <v>0</v>
      </c>
      <c r="AJ241" s="8">
        <v>547</v>
      </c>
      <c r="AK241" s="8">
        <v>550</v>
      </c>
      <c r="AL241" s="8">
        <v>0</v>
      </c>
      <c r="AM241" s="8">
        <v>0</v>
      </c>
      <c r="AN241" s="8">
        <v>1097</v>
      </c>
      <c r="AO241" s="41">
        <f t="shared" si="115"/>
        <v>0.95442114858705562</v>
      </c>
      <c r="AP241" s="41">
        <f t="shared" si="116"/>
        <v>4.5578851412944391E-2</v>
      </c>
      <c r="AQ241" s="41">
        <f t="shared" si="117"/>
        <v>0</v>
      </c>
      <c r="AR241" s="41">
        <f t="shared" si="118"/>
        <v>6.4721969006381039E-2</v>
      </c>
      <c r="AS241" s="41">
        <f t="shared" si="119"/>
        <v>5.1959890610756607E-2</v>
      </c>
      <c r="AT241" s="41">
        <f t="shared" si="120"/>
        <v>7.6572470373746579E-2</v>
      </c>
      <c r="AU241" s="41">
        <f t="shared" si="121"/>
        <v>0.10483135824977211</v>
      </c>
      <c r="AV241" s="41">
        <f t="shared" si="122"/>
        <v>0.12853236098450319</v>
      </c>
      <c r="AW241" s="41">
        <f t="shared" si="123"/>
        <v>0.14494074749316319</v>
      </c>
      <c r="AX241" s="41">
        <f t="shared" si="124"/>
        <v>0.21330902461257975</v>
      </c>
      <c r="AY241" s="41">
        <f t="shared" si="125"/>
        <v>0.13764813126709208</v>
      </c>
      <c r="AZ241" s="41">
        <f t="shared" si="126"/>
        <v>5.5606198723792161E-2</v>
      </c>
      <c r="BA241" s="41">
        <f t="shared" si="127"/>
        <v>1.8231540565177756E-2</v>
      </c>
      <c r="BB241" s="41">
        <f t="shared" si="128"/>
        <v>3.6463081130355514E-3</v>
      </c>
      <c r="BC241" s="41">
        <f t="shared" si="129"/>
        <v>0</v>
      </c>
      <c r="BD241" s="41">
        <f t="shared" si="130"/>
        <v>0.87055606198723789</v>
      </c>
      <c r="BE241" s="41">
        <f t="shared" si="131"/>
        <v>0.12306289881494986</v>
      </c>
      <c r="BF241" s="41">
        <f t="shared" si="132"/>
        <v>6.3810391978122152E-3</v>
      </c>
      <c r="BG241" s="41">
        <f t="shared" si="133"/>
        <v>0.51777575205104831</v>
      </c>
      <c r="BH241" s="41">
        <f t="shared" si="134"/>
        <v>0.34001823154056515</v>
      </c>
      <c r="BI241" s="41">
        <f t="shared" si="135"/>
        <v>0.14220601640838651</v>
      </c>
      <c r="BJ241" s="41">
        <f t="shared" si="136"/>
        <v>0</v>
      </c>
      <c r="BK241" s="41">
        <f t="shared" si="137"/>
        <v>0.11394712853236098</v>
      </c>
      <c r="BL241" s="41">
        <f t="shared" si="138"/>
        <v>0</v>
      </c>
      <c r="BM241" s="41">
        <f t="shared" si="139"/>
        <v>6.7456700091157701E-2</v>
      </c>
      <c r="BN241" s="41">
        <f t="shared" si="140"/>
        <v>0.81859617137648133</v>
      </c>
      <c r="BO241" s="41">
        <f t="shared" si="141"/>
        <v>4.1020966271649952E-2</v>
      </c>
      <c r="BP241" s="41">
        <f t="shared" si="142"/>
        <v>0.94621695533272565</v>
      </c>
      <c r="BQ241" s="41">
        <f t="shared" si="143"/>
        <v>1.276207839562443E-2</v>
      </c>
      <c r="BR241" s="41">
        <f t="shared" si="144"/>
        <v>0</v>
      </c>
      <c r="BS241" s="41">
        <f t="shared" si="145"/>
        <v>0.49863263445761169</v>
      </c>
      <c r="BT241" s="41">
        <f t="shared" si="146"/>
        <v>0.50136736554238837</v>
      </c>
      <c r="BU241" s="41">
        <f t="shared" si="147"/>
        <v>0</v>
      </c>
      <c r="BV241" s="41">
        <f t="shared" si="148"/>
        <v>0</v>
      </c>
      <c r="BW241" s="41">
        <f t="shared" si="149"/>
        <v>1</v>
      </c>
      <c r="BX241" s="41" t="str">
        <f t="shared" si="150"/>
        <v>2011Registered nursesSaskatchewan</v>
      </c>
      <c r="BY241" s="51">
        <f>VLOOKUP(BX241,'%workplace'!$A$1:$F$381,6,FALSE)</f>
        <v>9769</v>
      </c>
      <c r="BZ241" s="32">
        <f t="shared" si="151"/>
        <v>0.11229399119664243</v>
      </c>
    </row>
    <row r="242" spans="1:78" s="8" customFormat="1" hidden="1" x14ac:dyDescent="0.2">
      <c r="A242" s="8" t="str">
        <f t="shared" si="114"/>
        <v>2011Registered nursesSaskatchewanHospital</v>
      </c>
      <c r="B242" s="8" t="s">
        <v>7</v>
      </c>
      <c r="C242" s="8" t="s">
        <v>21</v>
      </c>
      <c r="D242" s="8" t="s">
        <v>10</v>
      </c>
      <c r="E242" s="8">
        <v>2011</v>
      </c>
      <c r="F242" s="8">
        <v>5253</v>
      </c>
      <c r="G242" s="8">
        <v>392</v>
      </c>
      <c r="H242" s="8">
        <v>0</v>
      </c>
      <c r="I242" s="8">
        <v>1076</v>
      </c>
      <c r="J242" s="8">
        <v>753</v>
      </c>
      <c r="K242" s="8">
        <v>555</v>
      </c>
      <c r="L242" s="8">
        <v>536</v>
      </c>
      <c r="M242" s="8">
        <v>607</v>
      </c>
      <c r="N242" s="8">
        <v>732</v>
      </c>
      <c r="O242" s="8">
        <v>703</v>
      </c>
      <c r="P242" s="8">
        <v>360</v>
      </c>
      <c r="Q242" s="8">
        <v>85</v>
      </c>
      <c r="R242" s="8">
        <v>12</v>
      </c>
      <c r="S242" s="8">
        <v>226</v>
      </c>
      <c r="T242" s="8">
        <v>0</v>
      </c>
      <c r="U242" s="8">
        <v>5089</v>
      </c>
      <c r="V242" s="8">
        <v>457</v>
      </c>
      <c r="W242" s="8">
        <v>99</v>
      </c>
      <c r="X242" s="8">
        <v>3487</v>
      </c>
      <c r="Y242" s="8">
        <v>1444</v>
      </c>
      <c r="Z242" s="8">
        <v>714</v>
      </c>
      <c r="AA242" s="8">
        <v>0</v>
      </c>
      <c r="AB242" s="8">
        <v>217</v>
      </c>
      <c r="AC242" s="8">
        <v>0</v>
      </c>
      <c r="AD242" s="8">
        <v>431</v>
      </c>
      <c r="AE242" s="8">
        <v>4997</v>
      </c>
      <c r="AF242" s="8">
        <v>173</v>
      </c>
      <c r="AG242" s="8">
        <v>5352</v>
      </c>
      <c r="AH242" s="8">
        <v>104</v>
      </c>
      <c r="AI242" s="8">
        <v>15</v>
      </c>
      <c r="AJ242" s="8">
        <v>701</v>
      </c>
      <c r="AK242" s="8">
        <v>4944</v>
      </c>
      <c r="AL242" s="8">
        <v>1</v>
      </c>
      <c r="AM242" s="8">
        <v>0</v>
      </c>
      <c r="AN242" s="8">
        <v>5645</v>
      </c>
      <c r="AO242" s="41">
        <f t="shared" si="115"/>
        <v>0.93055801594331267</v>
      </c>
      <c r="AP242" s="41">
        <f t="shared" si="116"/>
        <v>6.9441984056687334E-2</v>
      </c>
      <c r="AQ242" s="41">
        <f t="shared" si="117"/>
        <v>0</v>
      </c>
      <c r="AR242" s="41">
        <f t="shared" si="118"/>
        <v>0.19061116031886624</v>
      </c>
      <c r="AS242" s="41">
        <f t="shared" si="119"/>
        <v>0.13339238263950398</v>
      </c>
      <c r="AT242" s="41">
        <f t="shared" si="120"/>
        <v>9.8317094774136402E-2</v>
      </c>
      <c r="AU242" s="41">
        <f t="shared" si="121"/>
        <v>9.4951284322409207E-2</v>
      </c>
      <c r="AV242" s="41">
        <f t="shared" si="122"/>
        <v>0.10752878653675819</v>
      </c>
      <c r="AW242" s="41">
        <f t="shared" si="123"/>
        <v>0.12967227635075287</v>
      </c>
      <c r="AX242" s="41">
        <f t="shared" si="124"/>
        <v>0.12453498671390612</v>
      </c>
      <c r="AY242" s="41">
        <f t="shared" si="125"/>
        <v>6.3773250664304698E-2</v>
      </c>
      <c r="AZ242" s="41">
        <f t="shared" si="126"/>
        <v>1.5057573073516387E-2</v>
      </c>
      <c r="BA242" s="41">
        <f t="shared" si="127"/>
        <v>2.1257750221434896E-3</v>
      </c>
      <c r="BB242" s="41">
        <f t="shared" si="128"/>
        <v>4.0035429583702389E-2</v>
      </c>
      <c r="BC242" s="41">
        <f t="shared" si="129"/>
        <v>0</v>
      </c>
      <c r="BD242" s="41">
        <f t="shared" si="130"/>
        <v>0.90150575730735161</v>
      </c>
      <c r="BE242" s="41">
        <f t="shared" si="131"/>
        <v>8.0956598759964568E-2</v>
      </c>
      <c r="BF242" s="41">
        <f t="shared" si="132"/>
        <v>1.753764393268379E-2</v>
      </c>
      <c r="BG242" s="41">
        <f t="shared" si="133"/>
        <v>0.61771479185119571</v>
      </c>
      <c r="BH242" s="41">
        <f t="shared" si="134"/>
        <v>0.25580159433126659</v>
      </c>
      <c r="BI242" s="41">
        <f t="shared" si="135"/>
        <v>0.12648361381753764</v>
      </c>
      <c r="BJ242" s="41">
        <f t="shared" si="136"/>
        <v>0</v>
      </c>
      <c r="BK242" s="41">
        <f t="shared" si="137"/>
        <v>3.8441098317094774E-2</v>
      </c>
      <c r="BL242" s="41">
        <f t="shared" si="138"/>
        <v>0</v>
      </c>
      <c r="BM242" s="41">
        <f t="shared" si="139"/>
        <v>7.6350752878653672E-2</v>
      </c>
      <c r="BN242" s="41">
        <f t="shared" si="140"/>
        <v>0.88520814880425158</v>
      </c>
      <c r="BO242" s="41">
        <f t="shared" si="141"/>
        <v>3.0646589902568643E-2</v>
      </c>
      <c r="BP242" s="41">
        <f t="shared" si="142"/>
        <v>0.94809565987599642</v>
      </c>
      <c r="BQ242" s="41">
        <f t="shared" si="143"/>
        <v>1.8423383525243579E-2</v>
      </c>
      <c r="BR242" s="41">
        <f t="shared" si="144"/>
        <v>2.6572187776793621E-3</v>
      </c>
      <c r="BS242" s="41">
        <f t="shared" si="145"/>
        <v>0.1241806908768822</v>
      </c>
      <c r="BT242" s="41">
        <f t="shared" si="146"/>
        <v>0.87581930912311778</v>
      </c>
      <c r="BU242" s="41">
        <f t="shared" si="147"/>
        <v>1.771479185119575E-4</v>
      </c>
      <c r="BV242" s="41">
        <f t="shared" si="148"/>
        <v>0</v>
      </c>
      <c r="BW242" s="41">
        <f t="shared" si="149"/>
        <v>1</v>
      </c>
      <c r="BX242" s="41" t="str">
        <f t="shared" si="150"/>
        <v>2011Registered nursesSaskatchewan</v>
      </c>
      <c r="BY242" s="51">
        <f>VLOOKUP(BX242,'%workplace'!$A$1:$F$381,6,FALSE)</f>
        <v>9769</v>
      </c>
      <c r="BZ242" s="32">
        <f t="shared" si="151"/>
        <v>0.57784829562903062</v>
      </c>
    </row>
    <row r="243" spans="1:78" s="8" customFormat="1" hidden="1" x14ac:dyDescent="0.2">
      <c r="A243" s="8" t="str">
        <f t="shared" si="114"/>
        <v>2011Registered nursesSaskatchewanOther places of work</v>
      </c>
      <c r="B243" s="8" t="s">
        <v>7</v>
      </c>
      <c r="C243" s="8" t="s">
        <v>21</v>
      </c>
      <c r="D243" s="8" t="s">
        <v>13</v>
      </c>
      <c r="E243" s="8">
        <v>2011</v>
      </c>
      <c r="F243" s="8">
        <v>1106</v>
      </c>
      <c r="G243" s="8">
        <v>61</v>
      </c>
      <c r="H243" s="8">
        <v>0</v>
      </c>
      <c r="I243" s="8">
        <v>44</v>
      </c>
      <c r="J243" s="8">
        <v>81</v>
      </c>
      <c r="K243" s="8">
        <v>101</v>
      </c>
      <c r="L243" s="8">
        <v>139</v>
      </c>
      <c r="M243" s="8">
        <v>188</v>
      </c>
      <c r="N243" s="8">
        <v>192</v>
      </c>
      <c r="O243" s="8">
        <v>217</v>
      </c>
      <c r="P243" s="8">
        <v>130</v>
      </c>
      <c r="Q243" s="8">
        <v>54</v>
      </c>
      <c r="R243" s="8">
        <v>14</v>
      </c>
      <c r="S243" s="8">
        <v>7</v>
      </c>
      <c r="T243" s="8">
        <v>0</v>
      </c>
      <c r="U243" s="8">
        <v>1123</v>
      </c>
      <c r="V243" s="8">
        <v>31</v>
      </c>
      <c r="W243" s="8">
        <v>13</v>
      </c>
      <c r="X243" s="8">
        <v>790</v>
      </c>
      <c r="Y243" s="8">
        <v>264</v>
      </c>
      <c r="Z243" s="8">
        <v>113</v>
      </c>
      <c r="AA243" s="8">
        <v>0</v>
      </c>
      <c r="AB243" s="8">
        <v>146</v>
      </c>
      <c r="AC243" s="8">
        <v>0</v>
      </c>
      <c r="AD243" s="8">
        <v>625</v>
      </c>
      <c r="AE243" s="8">
        <v>396</v>
      </c>
      <c r="AF243" s="8">
        <v>186</v>
      </c>
      <c r="AG243" s="8">
        <v>650</v>
      </c>
      <c r="AH243" s="8">
        <v>309</v>
      </c>
      <c r="AI243" s="8">
        <v>22</v>
      </c>
      <c r="AJ243" s="8">
        <v>101</v>
      </c>
      <c r="AK243" s="8">
        <v>1066</v>
      </c>
      <c r="AL243" s="8">
        <v>0</v>
      </c>
      <c r="AM243" s="8">
        <v>0</v>
      </c>
      <c r="AN243" s="8">
        <v>1167</v>
      </c>
      <c r="AO243" s="41">
        <f t="shared" si="115"/>
        <v>0.94772922022279349</v>
      </c>
      <c r="AP243" s="41">
        <f t="shared" si="116"/>
        <v>5.2270779777206511E-2</v>
      </c>
      <c r="AQ243" s="41">
        <f t="shared" si="117"/>
        <v>0</v>
      </c>
      <c r="AR243" s="41">
        <f t="shared" si="118"/>
        <v>3.7703513281919454E-2</v>
      </c>
      <c r="AS243" s="41">
        <f t="shared" si="119"/>
        <v>6.9408740359897178E-2</v>
      </c>
      <c r="AT243" s="41">
        <f t="shared" si="120"/>
        <v>8.6546700942587831E-2</v>
      </c>
      <c r="AU243" s="41">
        <f t="shared" si="121"/>
        <v>0.11910882604970009</v>
      </c>
      <c r="AV243" s="41">
        <f t="shared" si="122"/>
        <v>0.1610968294772922</v>
      </c>
      <c r="AW243" s="41">
        <f t="shared" si="123"/>
        <v>0.16452442159383032</v>
      </c>
      <c r="AX243" s="41">
        <f t="shared" si="124"/>
        <v>0.18594687232219365</v>
      </c>
      <c r="AY243" s="41">
        <f t="shared" si="125"/>
        <v>0.11139674378748929</v>
      </c>
      <c r="AZ243" s="41">
        <f t="shared" si="126"/>
        <v>4.6272493573264781E-2</v>
      </c>
      <c r="BA243" s="41">
        <f t="shared" si="127"/>
        <v>1.1996572407883462E-2</v>
      </c>
      <c r="BB243" s="41">
        <f t="shared" si="128"/>
        <v>5.9982862039417309E-3</v>
      </c>
      <c r="BC243" s="41">
        <f t="shared" si="129"/>
        <v>0</v>
      </c>
      <c r="BD243" s="41">
        <f t="shared" si="130"/>
        <v>0.96229648671808055</v>
      </c>
      <c r="BE243" s="41">
        <f t="shared" si="131"/>
        <v>2.6563838903170524E-2</v>
      </c>
      <c r="BF243" s="41">
        <f t="shared" si="132"/>
        <v>1.1139674378748929E-2</v>
      </c>
      <c r="BG243" s="41">
        <f t="shared" si="133"/>
        <v>0.67694944301628102</v>
      </c>
      <c r="BH243" s="41">
        <f t="shared" si="134"/>
        <v>0.2262210796915167</v>
      </c>
      <c r="BI243" s="41">
        <f t="shared" si="135"/>
        <v>9.6829477292202232E-2</v>
      </c>
      <c r="BJ243" s="41">
        <f t="shared" si="136"/>
        <v>0</v>
      </c>
      <c r="BK243" s="41">
        <f t="shared" si="137"/>
        <v>0.12510711225364182</v>
      </c>
      <c r="BL243" s="41">
        <f t="shared" si="138"/>
        <v>0</v>
      </c>
      <c r="BM243" s="41">
        <f t="shared" si="139"/>
        <v>0.53556126820908312</v>
      </c>
      <c r="BN243" s="41">
        <f t="shared" si="140"/>
        <v>0.33933161953727509</v>
      </c>
      <c r="BO243" s="41">
        <f t="shared" si="141"/>
        <v>0.15938303341902313</v>
      </c>
      <c r="BP243" s="41">
        <f t="shared" si="142"/>
        <v>0.55698371893744647</v>
      </c>
      <c r="BQ243" s="41">
        <f t="shared" si="143"/>
        <v>0.2647814910025707</v>
      </c>
      <c r="BR243" s="41">
        <f t="shared" si="144"/>
        <v>1.8851756640959727E-2</v>
      </c>
      <c r="BS243" s="41">
        <f t="shared" si="145"/>
        <v>8.6546700942587831E-2</v>
      </c>
      <c r="BT243" s="41">
        <f t="shared" si="146"/>
        <v>0.91345329905741213</v>
      </c>
      <c r="BU243" s="41">
        <f t="shared" si="147"/>
        <v>0</v>
      </c>
      <c r="BV243" s="41">
        <f t="shared" si="148"/>
        <v>0</v>
      </c>
      <c r="BW243" s="41">
        <f t="shared" si="149"/>
        <v>1</v>
      </c>
      <c r="BX243" s="41" t="str">
        <f t="shared" si="150"/>
        <v>2011Registered nursesSaskatchewan</v>
      </c>
      <c r="BY243" s="51">
        <f>VLOOKUP(BX243,'%workplace'!$A$1:$F$381,6,FALSE)</f>
        <v>9769</v>
      </c>
      <c r="BZ243" s="32">
        <f t="shared" si="151"/>
        <v>0.119459514791688</v>
      </c>
    </row>
    <row r="244" spans="1:78" s="8" customFormat="1" hidden="1" x14ac:dyDescent="0.2">
      <c r="A244" s="8" t="str">
        <f t="shared" si="114"/>
        <v>2011Registered nursesSaskatchewanUnknown places of work</v>
      </c>
      <c r="B244" s="8" t="s">
        <v>7</v>
      </c>
      <c r="C244" s="8" t="s">
        <v>21</v>
      </c>
      <c r="D244" s="8" t="s">
        <v>49</v>
      </c>
      <c r="E244" s="8">
        <v>2011</v>
      </c>
      <c r="F244" s="8">
        <v>104</v>
      </c>
      <c r="G244" s="8">
        <v>4</v>
      </c>
      <c r="H244" s="8">
        <v>0</v>
      </c>
      <c r="I244" s="8">
        <v>3</v>
      </c>
      <c r="J244" s="8">
        <v>2</v>
      </c>
      <c r="K244" s="8">
        <v>7</v>
      </c>
      <c r="L244" s="8">
        <v>4</v>
      </c>
      <c r="M244" s="8">
        <v>6</v>
      </c>
      <c r="N244" s="8">
        <v>9</v>
      </c>
      <c r="O244" s="8">
        <v>25</v>
      </c>
      <c r="P244" s="8">
        <v>29</v>
      </c>
      <c r="Q244" s="8">
        <v>11</v>
      </c>
      <c r="R244" s="8">
        <v>9</v>
      </c>
      <c r="S244" s="8">
        <v>3</v>
      </c>
      <c r="T244" s="8">
        <v>0</v>
      </c>
      <c r="U244" s="8">
        <v>102</v>
      </c>
      <c r="V244" s="8">
        <v>6</v>
      </c>
      <c r="W244" s="8">
        <v>0</v>
      </c>
      <c r="X244" s="8">
        <v>45</v>
      </c>
      <c r="Y244" s="8">
        <v>30</v>
      </c>
      <c r="Z244" s="8">
        <v>33</v>
      </c>
      <c r="AA244" s="8">
        <v>0</v>
      </c>
      <c r="AB244" s="8">
        <v>0</v>
      </c>
      <c r="AC244" s="8">
        <v>108</v>
      </c>
      <c r="AD244" s="8">
        <v>0</v>
      </c>
      <c r="AE244" s="8">
        <v>0</v>
      </c>
      <c r="AF244" s="8">
        <v>0</v>
      </c>
      <c r="AG244" s="8">
        <v>0</v>
      </c>
      <c r="AH244" s="8">
        <v>0</v>
      </c>
      <c r="AI244" s="8">
        <v>0</v>
      </c>
      <c r="AJ244" s="8">
        <v>43</v>
      </c>
      <c r="AK244" s="8">
        <v>65</v>
      </c>
      <c r="AL244" s="8">
        <v>108</v>
      </c>
      <c r="AM244" s="8">
        <v>0</v>
      </c>
      <c r="AN244" s="8">
        <v>108</v>
      </c>
      <c r="AO244" s="41">
        <f t="shared" si="115"/>
        <v>0.96296296296296291</v>
      </c>
      <c r="AP244" s="41">
        <f t="shared" si="116"/>
        <v>3.7037037037037035E-2</v>
      </c>
      <c r="AQ244" s="41">
        <f t="shared" si="117"/>
        <v>0</v>
      </c>
      <c r="AR244" s="41">
        <f t="shared" si="118"/>
        <v>2.7777777777777776E-2</v>
      </c>
      <c r="AS244" s="41">
        <f t="shared" si="119"/>
        <v>1.8518518518518517E-2</v>
      </c>
      <c r="AT244" s="41">
        <f t="shared" si="120"/>
        <v>6.4814814814814811E-2</v>
      </c>
      <c r="AU244" s="41">
        <f t="shared" si="121"/>
        <v>3.7037037037037035E-2</v>
      </c>
      <c r="AV244" s="41">
        <f t="shared" si="122"/>
        <v>5.5555555555555552E-2</v>
      </c>
      <c r="AW244" s="41">
        <f t="shared" si="123"/>
        <v>8.3333333333333329E-2</v>
      </c>
      <c r="AX244" s="41">
        <f t="shared" si="124"/>
        <v>0.23148148148148148</v>
      </c>
      <c r="AY244" s="41">
        <f t="shared" si="125"/>
        <v>0.26851851851851855</v>
      </c>
      <c r="AZ244" s="41">
        <f t="shared" si="126"/>
        <v>0.10185185185185185</v>
      </c>
      <c r="BA244" s="41">
        <f t="shared" si="127"/>
        <v>8.3333333333333329E-2</v>
      </c>
      <c r="BB244" s="41">
        <f t="shared" si="128"/>
        <v>2.7777777777777776E-2</v>
      </c>
      <c r="BC244" s="41">
        <f t="shared" si="129"/>
        <v>0</v>
      </c>
      <c r="BD244" s="41">
        <f t="shared" si="130"/>
        <v>0.94444444444444442</v>
      </c>
      <c r="BE244" s="41">
        <f t="shared" si="131"/>
        <v>5.5555555555555552E-2</v>
      </c>
      <c r="BF244" s="41">
        <f t="shared" si="132"/>
        <v>0</v>
      </c>
      <c r="BG244" s="41">
        <f t="shared" si="133"/>
        <v>0.41666666666666669</v>
      </c>
      <c r="BH244" s="41">
        <f t="shared" si="134"/>
        <v>0.27777777777777779</v>
      </c>
      <c r="BI244" s="41">
        <f t="shared" si="135"/>
        <v>0.30555555555555558</v>
      </c>
      <c r="BJ244" s="41">
        <f t="shared" si="136"/>
        <v>0</v>
      </c>
      <c r="BK244" s="41">
        <f t="shared" si="137"/>
        <v>0</v>
      </c>
      <c r="BL244" s="41">
        <f t="shared" si="138"/>
        <v>1</v>
      </c>
      <c r="BM244" s="41">
        <f t="shared" si="139"/>
        <v>0</v>
      </c>
      <c r="BN244" s="41">
        <f t="shared" si="140"/>
        <v>0</v>
      </c>
      <c r="BO244" s="41">
        <f t="shared" si="141"/>
        <v>0</v>
      </c>
      <c r="BP244" s="41">
        <f t="shared" si="142"/>
        <v>0</v>
      </c>
      <c r="BQ244" s="41">
        <f t="shared" si="143"/>
        <v>0</v>
      </c>
      <c r="BR244" s="41">
        <f t="shared" si="144"/>
        <v>0</v>
      </c>
      <c r="BS244" s="41">
        <f t="shared" si="145"/>
        <v>0.39814814814814814</v>
      </c>
      <c r="BT244" s="41">
        <f t="shared" si="146"/>
        <v>0.60185185185185186</v>
      </c>
      <c r="BU244" s="41">
        <f t="shared" si="147"/>
        <v>1</v>
      </c>
      <c r="BV244" s="41">
        <f t="shared" si="148"/>
        <v>0</v>
      </c>
      <c r="BW244" s="41">
        <f t="shared" si="149"/>
        <v>1</v>
      </c>
      <c r="BX244" s="41" t="str">
        <f t="shared" si="150"/>
        <v>2011Registered nursesSaskatchewan</v>
      </c>
      <c r="BY244" s="51">
        <f>VLOOKUP(BX244,'%workplace'!$A$1:$F$381,6,FALSE)</f>
        <v>9769</v>
      </c>
      <c r="BZ244" s="32">
        <f t="shared" si="151"/>
        <v>1.1055379260927423E-2</v>
      </c>
    </row>
    <row r="245" spans="1:78" s="8" customFormat="1" hidden="1" x14ac:dyDescent="0.2">
      <c r="A245" s="8" t="str">
        <f t="shared" si="114"/>
        <v>2011Registered nursesAlbertaAll places of work</v>
      </c>
      <c r="B245" s="8" t="s">
        <v>7</v>
      </c>
      <c r="C245" s="8" t="s">
        <v>22</v>
      </c>
      <c r="D245" s="8" t="s">
        <v>9</v>
      </c>
      <c r="E245" s="8">
        <v>2011</v>
      </c>
      <c r="F245" s="8">
        <v>28445</v>
      </c>
      <c r="G245" s="8">
        <v>1493</v>
      </c>
      <c r="H245" s="8">
        <v>0</v>
      </c>
      <c r="I245" s="8">
        <v>3587</v>
      </c>
      <c r="J245" s="8">
        <v>3637</v>
      </c>
      <c r="K245" s="8">
        <v>3416</v>
      </c>
      <c r="L245" s="8">
        <v>3561</v>
      </c>
      <c r="M245" s="8">
        <v>3864</v>
      </c>
      <c r="N245" s="8">
        <v>3780</v>
      </c>
      <c r="O245" s="8">
        <v>3956</v>
      </c>
      <c r="P245" s="8">
        <v>2441</v>
      </c>
      <c r="Q245" s="8">
        <v>922</v>
      </c>
      <c r="R245" s="8">
        <v>228</v>
      </c>
      <c r="S245" s="8">
        <v>546</v>
      </c>
      <c r="T245" s="8">
        <v>0</v>
      </c>
      <c r="U245" s="8">
        <v>26670</v>
      </c>
      <c r="V245" s="8">
        <v>3140</v>
      </c>
      <c r="W245" s="8">
        <v>128</v>
      </c>
      <c r="X245" s="8">
        <v>11358</v>
      </c>
      <c r="Y245" s="8">
        <v>13485</v>
      </c>
      <c r="Z245" s="8">
        <v>4701</v>
      </c>
      <c r="AA245" s="8">
        <v>394</v>
      </c>
      <c r="AB245" s="8">
        <v>2019</v>
      </c>
      <c r="AC245" s="8">
        <v>3432</v>
      </c>
      <c r="AD245" s="8">
        <v>3811</v>
      </c>
      <c r="AE245" s="8">
        <v>20676</v>
      </c>
      <c r="AF245" s="8">
        <v>1104</v>
      </c>
      <c r="AG245" s="8">
        <v>24109</v>
      </c>
      <c r="AH245" s="8">
        <v>992</v>
      </c>
      <c r="AI245" s="8">
        <v>252</v>
      </c>
      <c r="AJ245" s="8">
        <v>3303</v>
      </c>
      <c r="AK245" s="8">
        <v>26635</v>
      </c>
      <c r="AL245" s="8">
        <v>3481</v>
      </c>
      <c r="AM245" s="8">
        <v>0</v>
      </c>
      <c r="AN245" s="8">
        <v>29938</v>
      </c>
      <c r="AO245" s="41">
        <f t="shared" si="115"/>
        <v>0.95013026922306099</v>
      </c>
      <c r="AP245" s="41">
        <f t="shared" si="116"/>
        <v>4.9869730776939007E-2</v>
      </c>
      <c r="AQ245" s="41">
        <f t="shared" si="117"/>
        <v>0</v>
      </c>
      <c r="AR245" s="41">
        <f t="shared" si="118"/>
        <v>0.11981428285122586</v>
      </c>
      <c r="AS245" s="41">
        <f t="shared" si="119"/>
        <v>0.12148440109559756</v>
      </c>
      <c r="AT245" s="41">
        <f t="shared" si="120"/>
        <v>0.11410247845547465</v>
      </c>
      <c r="AU245" s="41">
        <f t="shared" si="121"/>
        <v>0.11894582136415258</v>
      </c>
      <c r="AV245" s="41">
        <f t="shared" si="122"/>
        <v>0.12906673792504508</v>
      </c>
      <c r="AW245" s="41">
        <f t="shared" si="123"/>
        <v>0.12626093927450063</v>
      </c>
      <c r="AX245" s="41">
        <f t="shared" si="124"/>
        <v>0.13213975549468904</v>
      </c>
      <c r="AY245" s="41">
        <f t="shared" si="125"/>
        <v>8.1535172690226462E-2</v>
      </c>
      <c r="AZ245" s="41">
        <f t="shared" si="126"/>
        <v>3.0796980426214177E-2</v>
      </c>
      <c r="BA245" s="41">
        <f t="shared" si="127"/>
        <v>7.6157391943349586E-3</v>
      </c>
      <c r="BB245" s="41">
        <f t="shared" si="128"/>
        <v>1.823769122853898E-2</v>
      </c>
      <c r="BC245" s="41">
        <f t="shared" si="129"/>
        <v>0</v>
      </c>
      <c r="BD245" s="41">
        <f t="shared" si="130"/>
        <v>0.89084107154786563</v>
      </c>
      <c r="BE245" s="41">
        <f t="shared" si="131"/>
        <v>0.10488342574654286</v>
      </c>
      <c r="BF245" s="41">
        <f t="shared" si="132"/>
        <v>4.2755027055915561E-3</v>
      </c>
      <c r="BG245" s="41">
        <f t="shared" si="133"/>
        <v>0.37938406039147571</v>
      </c>
      <c r="BH245" s="41">
        <f t="shared" si="134"/>
        <v>0.45043089050704788</v>
      </c>
      <c r="BI245" s="41">
        <f t="shared" si="135"/>
        <v>0.15702451733582737</v>
      </c>
      <c r="BJ245" s="41">
        <f t="shared" si="136"/>
        <v>1.3160531765649007E-2</v>
      </c>
      <c r="BK245" s="41">
        <f t="shared" si="137"/>
        <v>6.7439374707729302E-2</v>
      </c>
      <c r="BL245" s="41">
        <f t="shared" si="138"/>
        <v>0.11463691629367359</v>
      </c>
      <c r="BM245" s="41">
        <f t="shared" si="139"/>
        <v>0.1272964125860111</v>
      </c>
      <c r="BN245" s="41">
        <f t="shared" si="140"/>
        <v>0.69062729641258602</v>
      </c>
      <c r="BO245" s="41">
        <f t="shared" si="141"/>
        <v>3.6876210835727168E-2</v>
      </c>
      <c r="BP245" s="41">
        <f t="shared" si="142"/>
        <v>0.80529761507114705</v>
      </c>
      <c r="BQ245" s="41">
        <f t="shared" si="143"/>
        <v>3.3135145968334556E-2</v>
      </c>
      <c r="BR245" s="41">
        <f t="shared" si="144"/>
        <v>8.4173959516333757E-3</v>
      </c>
      <c r="BS245" s="41">
        <f t="shared" si="145"/>
        <v>0.11032801122319461</v>
      </c>
      <c r="BT245" s="41">
        <f t="shared" si="146"/>
        <v>0.88967198877680542</v>
      </c>
      <c r="BU245" s="41">
        <f t="shared" si="147"/>
        <v>0.11627363217315786</v>
      </c>
      <c r="BV245" s="41">
        <f t="shared" si="148"/>
        <v>0</v>
      </c>
      <c r="BW245" s="41">
        <f t="shared" si="149"/>
        <v>1</v>
      </c>
      <c r="BX245" s="41" t="str">
        <f t="shared" si="150"/>
        <v>2011Registered nursesAlberta</v>
      </c>
      <c r="BY245" s="51">
        <f>VLOOKUP(BX245,'%workplace'!$A$1:$F$381,6,FALSE)</f>
        <v>29938</v>
      </c>
      <c r="BZ245" s="32">
        <f t="shared" si="151"/>
        <v>1</v>
      </c>
    </row>
    <row r="246" spans="1:78" s="8" customFormat="1" hidden="1" x14ac:dyDescent="0.2">
      <c r="A246" s="8" t="str">
        <f t="shared" si="114"/>
        <v>2011Registered nursesAlbertaCommunity health</v>
      </c>
      <c r="B246" s="8" t="s">
        <v>7</v>
      </c>
      <c r="C246" s="8" t="s">
        <v>22</v>
      </c>
      <c r="D246" s="8" t="s">
        <v>11</v>
      </c>
      <c r="E246" s="8">
        <v>2011</v>
      </c>
      <c r="F246" s="8">
        <v>4303</v>
      </c>
      <c r="G246" s="8">
        <v>83</v>
      </c>
      <c r="H246" s="8">
        <v>0</v>
      </c>
      <c r="I246" s="8">
        <v>229</v>
      </c>
      <c r="J246" s="8">
        <v>362</v>
      </c>
      <c r="K246" s="8">
        <v>473</v>
      </c>
      <c r="L246" s="8">
        <v>579</v>
      </c>
      <c r="M246" s="8">
        <v>696</v>
      </c>
      <c r="N246" s="8">
        <v>662</v>
      </c>
      <c r="O246" s="8">
        <v>711</v>
      </c>
      <c r="P246" s="8">
        <v>443</v>
      </c>
      <c r="Q246" s="8">
        <v>174</v>
      </c>
      <c r="R246" s="8">
        <v>42</v>
      </c>
      <c r="S246" s="8">
        <v>15</v>
      </c>
      <c r="T246" s="8">
        <v>0</v>
      </c>
      <c r="U246" s="8">
        <v>4146</v>
      </c>
      <c r="V246" s="8">
        <v>227</v>
      </c>
      <c r="W246" s="8">
        <v>13</v>
      </c>
      <c r="X246" s="8">
        <v>1553</v>
      </c>
      <c r="Y246" s="8">
        <v>2104</v>
      </c>
      <c r="Z246" s="8">
        <v>693</v>
      </c>
      <c r="AA246" s="8">
        <v>36</v>
      </c>
      <c r="AB246" s="8">
        <v>352</v>
      </c>
      <c r="AC246" s="8">
        <v>53</v>
      </c>
      <c r="AD246" s="8">
        <v>466</v>
      </c>
      <c r="AE246" s="8">
        <v>3515</v>
      </c>
      <c r="AF246" s="8">
        <v>105</v>
      </c>
      <c r="AG246" s="8">
        <v>4100</v>
      </c>
      <c r="AH246" s="8">
        <v>99</v>
      </c>
      <c r="AI246" s="8">
        <v>20</v>
      </c>
      <c r="AJ246" s="8">
        <v>753</v>
      </c>
      <c r="AK246" s="8">
        <v>3633</v>
      </c>
      <c r="AL246" s="8">
        <v>62</v>
      </c>
      <c r="AM246" s="8">
        <v>0</v>
      </c>
      <c r="AN246" s="8">
        <v>4386</v>
      </c>
      <c r="AO246" s="41">
        <f t="shared" si="115"/>
        <v>0.98107615139078885</v>
      </c>
      <c r="AP246" s="41">
        <f t="shared" si="116"/>
        <v>1.8923848609211126E-2</v>
      </c>
      <c r="AQ246" s="41">
        <f t="shared" si="117"/>
        <v>0</v>
      </c>
      <c r="AR246" s="41">
        <f t="shared" si="118"/>
        <v>5.2211582307341541E-2</v>
      </c>
      <c r="AS246" s="41">
        <f t="shared" si="119"/>
        <v>8.2535339717282261E-2</v>
      </c>
      <c r="AT246" s="41">
        <f t="shared" si="120"/>
        <v>0.10784313725490197</v>
      </c>
      <c r="AU246" s="41">
        <f t="shared" si="121"/>
        <v>0.13201094391244869</v>
      </c>
      <c r="AV246" s="41">
        <f t="shared" si="122"/>
        <v>0.15868673050615595</v>
      </c>
      <c r="AW246" s="41">
        <f t="shared" si="123"/>
        <v>0.15093479252165984</v>
      </c>
      <c r="AX246" s="41">
        <f t="shared" si="124"/>
        <v>0.16210670314637482</v>
      </c>
      <c r="AY246" s="41">
        <f t="shared" si="125"/>
        <v>0.10100319197446421</v>
      </c>
      <c r="AZ246" s="41">
        <f t="shared" si="126"/>
        <v>3.9671682626538987E-2</v>
      </c>
      <c r="BA246" s="41">
        <f t="shared" si="127"/>
        <v>9.575923392612859E-3</v>
      </c>
      <c r="BB246" s="41">
        <f t="shared" si="128"/>
        <v>3.4199726402188782E-3</v>
      </c>
      <c r="BC246" s="41">
        <f t="shared" si="129"/>
        <v>0</v>
      </c>
      <c r="BD246" s="41">
        <f t="shared" si="130"/>
        <v>0.94528043775649795</v>
      </c>
      <c r="BE246" s="41">
        <f t="shared" si="131"/>
        <v>5.1755585955312357E-2</v>
      </c>
      <c r="BF246" s="41">
        <f t="shared" si="132"/>
        <v>2.9639762881896944E-3</v>
      </c>
      <c r="BG246" s="41">
        <f t="shared" si="133"/>
        <v>0.3540811673506612</v>
      </c>
      <c r="BH246" s="41">
        <f t="shared" si="134"/>
        <v>0.47970816233470132</v>
      </c>
      <c r="BI246" s="41">
        <f t="shared" si="135"/>
        <v>0.15800273597811218</v>
      </c>
      <c r="BJ246" s="41">
        <f t="shared" si="136"/>
        <v>8.2079343365253077E-3</v>
      </c>
      <c r="BK246" s="41">
        <f t="shared" si="137"/>
        <v>8.0255357957136342E-2</v>
      </c>
      <c r="BL246" s="41">
        <f t="shared" si="138"/>
        <v>1.208390332877337E-2</v>
      </c>
      <c r="BM246" s="41">
        <f t="shared" si="139"/>
        <v>0.10624715002279982</v>
      </c>
      <c r="BN246" s="41">
        <f t="shared" si="140"/>
        <v>0.80141358869129042</v>
      </c>
      <c r="BO246" s="41">
        <f t="shared" si="141"/>
        <v>2.3939808481532147E-2</v>
      </c>
      <c r="BP246" s="41">
        <f t="shared" si="142"/>
        <v>0.93479252165982674</v>
      </c>
      <c r="BQ246" s="41">
        <f t="shared" si="143"/>
        <v>2.2571819425444596E-2</v>
      </c>
      <c r="BR246" s="41">
        <f t="shared" si="144"/>
        <v>4.5599635202918376E-3</v>
      </c>
      <c r="BS246" s="41">
        <f t="shared" si="145"/>
        <v>0.17168262653898769</v>
      </c>
      <c r="BT246" s="41">
        <f t="shared" si="146"/>
        <v>0.82831737346101231</v>
      </c>
      <c r="BU246" s="41">
        <f t="shared" si="147"/>
        <v>1.4135886912904697E-2</v>
      </c>
      <c r="BV246" s="41">
        <f t="shared" si="148"/>
        <v>0</v>
      </c>
      <c r="BW246" s="41">
        <f t="shared" si="149"/>
        <v>1</v>
      </c>
      <c r="BX246" s="41" t="str">
        <f t="shared" si="150"/>
        <v>2011Registered nursesAlberta</v>
      </c>
      <c r="BY246" s="51">
        <f>VLOOKUP(BX246,'%workplace'!$A$1:$F$381,6,FALSE)</f>
        <v>29938</v>
      </c>
      <c r="BZ246" s="32">
        <f t="shared" si="151"/>
        <v>0.14650277239628565</v>
      </c>
    </row>
    <row r="247" spans="1:78" s="8" customFormat="1" hidden="1" x14ac:dyDescent="0.2">
      <c r="A247" s="8" t="str">
        <f t="shared" si="114"/>
        <v>2011Registered nursesAlbertaNursing home/long-term care</v>
      </c>
      <c r="B247" s="8" t="s">
        <v>7</v>
      </c>
      <c r="C247" s="8" t="s">
        <v>22</v>
      </c>
      <c r="D247" s="8" t="s">
        <v>12</v>
      </c>
      <c r="E247" s="8">
        <v>2011</v>
      </c>
      <c r="F247" s="8">
        <v>1821</v>
      </c>
      <c r="G247" s="8">
        <v>88</v>
      </c>
      <c r="H247" s="8">
        <v>0</v>
      </c>
      <c r="I247" s="8">
        <v>66</v>
      </c>
      <c r="J247" s="8">
        <v>95</v>
      </c>
      <c r="K247" s="8">
        <v>214</v>
      </c>
      <c r="L247" s="8">
        <v>237</v>
      </c>
      <c r="M247" s="8">
        <v>207</v>
      </c>
      <c r="N247" s="8">
        <v>219</v>
      </c>
      <c r="O247" s="8">
        <v>364</v>
      </c>
      <c r="P247" s="8">
        <v>299</v>
      </c>
      <c r="Q247" s="8">
        <v>152</v>
      </c>
      <c r="R247" s="8">
        <v>46</v>
      </c>
      <c r="S247" s="8">
        <v>10</v>
      </c>
      <c r="T247" s="8">
        <v>0</v>
      </c>
      <c r="U247" s="8">
        <v>1310</v>
      </c>
      <c r="V247" s="8">
        <v>585</v>
      </c>
      <c r="W247" s="8">
        <v>14</v>
      </c>
      <c r="X247" s="8">
        <v>795</v>
      </c>
      <c r="Y247" s="8">
        <v>838</v>
      </c>
      <c r="Z247" s="8">
        <v>267</v>
      </c>
      <c r="AA247" s="8">
        <v>9</v>
      </c>
      <c r="AB247" s="8">
        <v>336</v>
      </c>
      <c r="AC247" s="8">
        <v>42</v>
      </c>
      <c r="AD247" s="8">
        <v>183</v>
      </c>
      <c r="AE247" s="8">
        <v>1348</v>
      </c>
      <c r="AF247" s="8">
        <v>112</v>
      </c>
      <c r="AG247" s="8">
        <v>1741</v>
      </c>
      <c r="AH247" s="8">
        <v>36</v>
      </c>
      <c r="AI247" s="8">
        <v>0</v>
      </c>
      <c r="AJ247" s="8">
        <v>418</v>
      </c>
      <c r="AK247" s="8">
        <v>1491</v>
      </c>
      <c r="AL247" s="8">
        <v>20</v>
      </c>
      <c r="AM247" s="8">
        <v>0</v>
      </c>
      <c r="AN247" s="8">
        <v>1909</v>
      </c>
      <c r="AO247" s="41">
        <f t="shared" si="115"/>
        <v>0.95390256678889473</v>
      </c>
      <c r="AP247" s="41">
        <f t="shared" si="116"/>
        <v>4.6097433211105293E-2</v>
      </c>
      <c r="AQ247" s="41">
        <f t="shared" si="117"/>
        <v>0</v>
      </c>
      <c r="AR247" s="41">
        <f t="shared" si="118"/>
        <v>3.457307490832897E-2</v>
      </c>
      <c r="AS247" s="41">
        <f t="shared" si="119"/>
        <v>4.9764274489261393E-2</v>
      </c>
      <c r="AT247" s="41">
        <f t="shared" si="120"/>
        <v>0.11210057621791514</v>
      </c>
      <c r="AU247" s="41">
        <f t="shared" si="121"/>
        <v>0.12414876898899947</v>
      </c>
      <c r="AV247" s="41">
        <f t="shared" si="122"/>
        <v>0.10843373493975904</v>
      </c>
      <c r="AW247" s="41">
        <f t="shared" si="123"/>
        <v>0.11471974855945521</v>
      </c>
      <c r="AX247" s="41">
        <f t="shared" si="124"/>
        <v>0.19067574646411733</v>
      </c>
      <c r="AY247" s="41">
        <f t="shared" si="125"/>
        <v>0.15662650602409639</v>
      </c>
      <c r="AZ247" s="41">
        <f t="shared" si="126"/>
        <v>7.9622839182818234E-2</v>
      </c>
      <c r="BA247" s="41">
        <f t="shared" si="127"/>
        <v>2.4096385542168676E-2</v>
      </c>
      <c r="BB247" s="41">
        <f t="shared" si="128"/>
        <v>5.2383446830801469E-3</v>
      </c>
      <c r="BC247" s="41">
        <f t="shared" si="129"/>
        <v>0</v>
      </c>
      <c r="BD247" s="41">
        <f t="shared" si="130"/>
        <v>0.68622315348349916</v>
      </c>
      <c r="BE247" s="41">
        <f t="shared" si="131"/>
        <v>0.30644316396018856</v>
      </c>
      <c r="BF247" s="41">
        <f t="shared" si="132"/>
        <v>7.3336825563122057E-3</v>
      </c>
      <c r="BG247" s="41">
        <f t="shared" si="133"/>
        <v>0.41644840230487168</v>
      </c>
      <c r="BH247" s="41">
        <f t="shared" si="134"/>
        <v>0.43897328444211631</v>
      </c>
      <c r="BI247" s="41">
        <f t="shared" si="135"/>
        <v>0.13986380303823992</v>
      </c>
      <c r="BJ247" s="41">
        <f t="shared" si="136"/>
        <v>4.7145102147721323E-3</v>
      </c>
      <c r="BK247" s="41">
        <f t="shared" si="137"/>
        <v>0.17600838135149294</v>
      </c>
      <c r="BL247" s="41">
        <f t="shared" si="138"/>
        <v>2.2001047668936617E-2</v>
      </c>
      <c r="BM247" s="41">
        <f t="shared" si="139"/>
        <v>9.5861707700366686E-2</v>
      </c>
      <c r="BN247" s="41">
        <f t="shared" si="140"/>
        <v>0.70612886327920377</v>
      </c>
      <c r="BO247" s="41">
        <f t="shared" si="141"/>
        <v>5.8669460450497646E-2</v>
      </c>
      <c r="BP247" s="41">
        <f t="shared" si="142"/>
        <v>0.9119958093242535</v>
      </c>
      <c r="BQ247" s="41">
        <f t="shared" si="143"/>
        <v>1.8858040859088529E-2</v>
      </c>
      <c r="BR247" s="41">
        <f t="shared" si="144"/>
        <v>0</v>
      </c>
      <c r="BS247" s="41">
        <f t="shared" si="145"/>
        <v>0.21896280775275012</v>
      </c>
      <c r="BT247" s="41">
        <f t="shared" si="146"/>
        <v>0.78103719224724988</v>
      </c>
      <c r="BU247" s="41">
        <f t="shared" si="147"/>
        <v>1.0476689366160294E-2</v>
      </c>
      <c r="BV247" s="41">
        <f t="shared" si="148"/>
        <v>0</v>
      </c>
      <c r="BW247" s="41">
        <f t="shared" si="149"/>
        <v>1</v>
      </c>
      <c r="BX247" s="41" t="str">
        <f t="shared" si="150"/>
        <v>2011Registered nursesAlberta</v>
      </c>
      <c r="BY247" s="51">
        <f>VLOOKUP(BX247,'%workplace'!$A$1:$F$381,6,FALSE)</f>
        <v>29938</v>
      </c>
      <c r="BZ247" s="32">
        <f t="shared" si="151"/>
        <v>6.3765114570111567E-2</v>
      </c>
    </row>
    <row r="248" spans="1:78" s="8" customFormat="1" hidden="1" x14ac:dyDescent="0.2">
      <c r="A248" s="8" t="str">
        <f t="shared" si="114"/>
        <v>2011Registered nursesAlbertaHospital</v>
      </c>
      <c r="B248" s="8" t="s">
        <v>7</v>
      </c>
      <c r="C248" s="8" t="s">
        <v>22</v>
      </c>
      <c r="D248" s="8" t="s">
        <v>10</v>
      </c>
      <c r="E248" s="8">
        <v>2011</v>
      </c>
      <c r="F248" s="8">
        <v>16265</v>
      </c>
      <c r="G248" s="8">
        <v>983</v>
      </c>
      <c r="H248" s="8">
        <v>0</v>
      </c>
      <c r="I248" s="8">
        <v>2259</v>
      </c>
      <c r="J248" s="8">
        <v>2519</v>
      </c>
      <c r="K248" s="8">
        <v>2108</v>
      </c>
      <c r="L248" s="8">
        <v>2107</v>
      </c>
      <c r="M248" s="8">
        <v>2248</v>
      </c>
      <c r="N248" s="8">
        <v>2113</v>
      </c>
      <c r="O248" s="8">
        <v>2047</v>
      </c>
      <c r="P248" s="8">
        <v>1195</v>
      </c>
      <c r="Q248" s="8">
        <v>399</v>
      </c>
      <c r="R248" s="8">
        <v>90</v>
      </c>
      <c r="S248" s="8">
        <v>163</v>
      </c>
      <c r="T248" s="8">
        <v>0</v>
      </c>
      <c r="U248" s="8">
        <v>15256</v>
      </c>
      <c r="V248" s="8">
        <v>1932</v>
      </c>
      <c r="W248" s="8">
        <v>60</v>
      </c>
      <c r="X248" s="8">
        <v>6019</v>
      </c>
      <c r="Y248" s="8">
        <v>8404</v>
      </c>
      <c r="Z248" s="8">
        <v>2636</v>
      </c>
      <c r="AA248" s="8">
        <v>189</v>
      </c>
      <c r="AB248" s="8">
        <v>871</v>
      </c>
      <c r="AC248" s="8">
        <v>275</v>
      </c>
      <c r="AD248" s="8">
        <v>1371</v>
      </c>
      <c r="AE248" s="8">
        <v>14731</v>
      </c>
      <c r="AF248" s="8">
        <v>410</v>
      </c>
      <c r="AG248" s="8">
        <v>16357</v>
      </c>
      <c r="AH248" s="8">
        <v>173</v>
      </c>
      <c r="AI248" s="8">
        <v>95</v>
      </c>
      <c r="AJ248" s="8">
        <v>1591</v>
      </c>
      <c r="AK248" s="8">
        <v>15657</v>
      </c>
      <c r="AL248" s="8">
        <v>213</v>
      </c>
      <c r="AM248" s="8">
        <v>0</v>
      </c>
      <c r="AN248" s="8">
        <v>17248</v>
      </c>
      <c r="AO248" s="41">
        <f t="shared" si="115"/>
        <v>0.9430078849721707</v>
      </c>
      <c r="AP248" s="41">
        <f t="shared" si="116"/>
        <v>5.6992115027829311E-2</v>
      </c>
      <c r="AQ248" s="41">
        <f t="shared" si="117"/>
        <v>0</v>
      </c>
      <c r="AR248" s="41">
        <f t="shared" si="118"/>
        <v>0.130971706864564</v>
      </c>
      <c r="AS248" s="41">
        <f t="shared" si="119"/>
        <v>0.14604591836734693</v>
      </c>
      <c r="AT248" s="41">
        <f t="shared" si="120"/>
        <v>0.12221706864564007</v>
      </c>
      <c r="AU248" s="41">
        <f t="shared" si="121"/>
        <v>0.12215909090909091</v>
      </c>
      <c r="AV248" s="41">
        <f t="shared" si="122"/>
        <v>0.13033395176252319</v>
      </c>
      <c r="AW248" s="41">
        <f t="shared" si="123"/>
        <v>0.1225069573283859</v>
      </c>
      <c r="AX248" s="41">
        <f t="shared" si="124"/>
        <v>0.118680426716141</v>
      </c>
      <c r="AY248" s="41">
        <f t="shared" si="125"/>
        <v>6.9283395176252316E-2</v>
      </c>
      <c r="AZ248" s="41">
        <f t="shared" si="126"/>
        <v>2.3133116883116884E-2</v>
      </c>
      <c r="BA248" s="41">
        <f t="shared" si="127"/>
        <v>5.2179962894248607E-3</v>
      </c>
      <c r="BB248" s="41">
        <f t="shared" si="128"/>
        <v>9.4503710575139146E-3</v>
      </c>
      <c r="BC248" s="41">
        <f t="shared" si="129"/>
        <v>0</v>
      </c>
      <c r="BD248" s="41">
        <f t="shared" si="130"/>
        <v>0.88450834879406304</v>
      </c>
      <c r="BE248" s="41">
        <f t="shared" si="131"/>
        <v>0.11201298701298701</v>
      </c>
      <c r="BF248" s="41">
        <f t="shared" si="132"/>
        <v>3.4786641929499072E-3</v>
      </c>
      <c r="BG248" s="41">
        <f t="shared" si="133"/>
        <v>0.34896799628942488</v>
      </c>
      <c r="BH248" s="41">
        <f t="shared" si="134"/>
        <v>0.48724489795918369</v>
      </c>
      <c r="BI248" s="41">
        <f t="shared" si="135"/>
        <v>0.15282931354359927</v>
      </c>
      <c r="BJ248" s="41">
        <f t="shared" si="136"/>
        <v>1.0957792207792208E-2</v>
      </c>
      <c r="BK248" s="41">
        <f t="shared" si="137"/>
        <v>5.0498608534322822E-2</v>
      </c>
      <c r="BL248" s="41">
        <f t="shared" si="138"/>
        <v>1.5943877551020409E-2</v>
      </c>
      <c r="BM248" s="41">
        <f t="shared" si="139"/>
        <v>7.9487476808905375E-2</v>
      </c>
      <c r="BN248" s="41">
        <f t="shared" si="140"/>
        <v>0.85407003710575136</v>
      </c>
      <c r="BO248" s="41">
        <f t="shared" si="141"/>
        <v>2.3770871985157701E-2</v>
      </c>
      <c r="BP248" s="41">
        <f t="shared" si="142"/>
        <v>0.94834183673469385</v>
      </c>
      <c r="BQ248" s="41">
        <f t="shared" si="143"/>
        <v>1.0030148423005565E-2</v>
      </c>
      <c r="BR248" s="41">
        <f t="shared" si="144"/>
        <v>5.5078849721706862E-3</v>
      </c>
      <c r="BS248" s="41">
        <f t="shared" si="145"/>
        <v>9.2242578849721701E-2</v>
      </c>
      <c r="BT248" s="41">
        <f t="shared" si="146"/>
        <v>0.90775742115027824</v>
      </c>
      <c r="BU248" s="41">
        <f t="shared" si="147"/>
        <v>1.2349257884972171E-2</v>
      </c>
      <c r="BV248" s="41">
        <f t="shared" si="148"/>
        <v>0</v>
      </c>
      <c r="BW248" s="41">
        <f t="shared" si="149"/>
        <v>1</v>
      </c>
      <c r="BX248" s="41" t="str">
        <f t="shared" si="150"/>
        <v>2011Registered nursesAlberta</v>
      </c>
      <c r="BY248" s="51">
        <f>VLOOKUP(BX248,'%workplace'!$A$1:$F$381,6,FALSE)</f>
        <v>29938</v>
      </c>
      <c r="BZ248" s="32">
        <f t="shared" si="151"/>
        <v>0.57612398957846211</v>
      </c>
    </row>
    <row r="249" spans="1:78" s="8" customFormat="1" hidden="1" x14ac:dyDescent="0.2">
      <c r="A249" s="8" t="str">
        <f t="shared" si="114"/>
        <v>2011Registered nursesAlbertaOther places of work</v>
      </c>
      <c r="B249" s="8" t="s">
        <v>7</v>
      </c>
      <c r="C249" s="8" t="s">
        <v>22</v>
      </c>
      <c r="D249" s="8" t="s">
        <v>13</v>
      </c>
      <c r="E249" s="8">
        <v>2011</v>
      </c>
      <c r="F249" s="8">
        <v>3161</v>
      </c>
      <c r="G249" s="8">
        <v>176</v>
      </c>
      <c r="H249" s="8">
        <v>0</v>
      </c>
      <c r="I249" s="8">
        <v>107</v>
      </c>
      <c r="J249" s="8">
        <v>222</v>
      </c>
      <c r="K249" s="8">
        <v>294</v>
      </c>
      <c r="L249" s="8">
        <v>372</v>
      </c>
      <c r="M249" s="8">
        <v>507</v>
      </c>
      <c r="N249" s="8">
        <v>593</v>
      </c>
      <c r="O249" s="8">
        <v>642</v>
      </c>
      <c r="P249" s="8">
        <v>395</v>
      </c>
      <c r="Q249" s="8">
        <v>157</v>
      </c>
      <c r="R249" s="8">
        <v>39</v>
      </c>
      <c r="S249" s="8">
        <v>9</v>
      </c>
      <c r="T249" s="8">
        <v>0</v>
      </c>
      <c r="U249" s="8">
        <v>3158</v>
      </c>
      <c r="V249" s="8">
        <v>170</v>
      </c>
      <c r="W249" s="8">
        <v>9</v>
      </c>
      <c r="X249" s="8">
        <v>1949</v>
      </c>
      <c r="Y249" s="8">
        <v>954</v>
      </c>
      <c r="Z249" s="8">
        <v>398</v>
      </c>
      <c r="AA249" s="8">
        <v>36</v>
      </c>
      <c r="AB249" s="8">
        <v>456</v>
      </c>
      <c r="AC249" s="8">
        <v>64</v>
      </c>
      <c r="AD249" s="8">
        <v>1780</v>
      </c>
      <c r="AE249" s="8">
        <v>1037</v>
      </c>
      <c r="AF249" s="8">
        <v>476</v>
      </c>
      <c r="AG249" s="8">
        <v>1871</v>
      </c>
      <c r="AH249" s="8">
        <v>683</v>
      </c>
      <c r="AI249" s="8">
        <v>136</v>
      </c>
      <c r="AJ249" s="8">
        <v>142</v>
      </c>
      <c r="AK249" s="8">
        <v>3195</v>
      </c>
      <c r="AL249" s="8">
        <v>171</v>
      </c>
      <c r="AM249" s="8">
        <v>0</v>
      </c>
      <c r="AN249" s="8">
        <v>3337</v>
      </c>
      <c r="AO249" s="41">
        <f t="shared" si="115"/>
        <v>0.94725801618219962</v>
      </c>
      <c r="AP249" s="41">
        <f t="shared" si="116"/>
        <v>5.2741983817800417E-2</v>
      </c>
      <c r="AQ249" s="41">
        <f t="shared" si="117"/>
        <v>0</v>
      </c>
      <c r="AR249" s="41">
        <f t="shared" si="118"/>
        <v>3.2064728798321847E-2</v>
      </c>
      <c r="AS249" s="41">
        <f t="shared" si="119"/>
        <v>6.6526820497452802E-2</v>
      </c>
      <c r="AT249" s="41">
        <f t="shared" si="120"/>
        <v>8.8103086604734787E-2</v>
      </c>
      <c r="AU249" s="41">
        <f t="shared" si="121"/>
        <v>0.11147737488762362</v>
      </c>
      <c r="AV249" s="41">
        <f t="shared" si="122"/>
        <v>0.15193287383877735</v>
      </c>
      <c r="AW249" s="41">
        <f t="shared" si="123"/>
        <v>0.17770452502247527</v>
      </c>
      <c r="AX249" s="41">
        <f t="shared" si="124"/>
        <v>0.19238837278993107</v>
      </c>
      <c r="AY249" s="41">
        <f t="shared" si="125"/>
        <v>0.11836979322744981</v>
      </c>
      <c r="AZ249" s="41">
        <f t="shared" si="126"/>
        <v>4.7048246928378785E-2</v>
      </c>
      <c r="BA249" s="41">
        <f t="shared" si="127"/>
        <v>1.1687144141444412E-2</v>
      </c>
      <c r="BB249" s="41">
        <f t="shared" si="128"/>
        <v>2.6970332634102486E-3</v>
      </c>
      <c r="BC249" s="41">
        <f t="shared" si="129"/>
        <v>0</v>
      </c>
      <c r="BD249" s="41">
        <f t="shared" si="130"/>
        <v>0.94635900509439619</v>
      </c>
      <c r="BE249" s="41">
        <f t="shared" si="131"/>
        <v>5.0943961642193586E-2</v>
      </c>
      <c r="BF249" s="41">
        <f t="shared" si="132"/>
        <v>2.6970332634102486E-3</v>
      </c>
      <c r="BG249" s="41">
        <f t="shared" si="133"/>
        <v>0.58405753670961946</v>
      </c>
      <c r="BH249" s="41">
        <f t="shared" si="134"/>
        <v>0.28588552592148636</v>
      </c>
      <c r="BI249" s="41">
        <f t="shared" si="135"/>
        <v>0.11926880431525322</v>
      </c>
      <c r="BJ249" s="41">
        <f t="shared" si="136"/>
        <v>1.0788133053640995E-2</v>
      </c>
      <c r="BK249" s="41">
        <f t="shared" si="137"/>
        <v>0.13664968534611927</v>
      </c>
      <c r="BL249" s="41">
        <f t="shared" si="138"/>
        <v>1.9178903206472881E-2</v>
      </c>
      <c r="BM249" s="41">
        <f t="shared" si="139"/>
        <v>0.53341324543002699</v>
      </c>
      <c r="BN249" s="41">
        <f t="shared" si="140"/>
        <v>0.31075816601738088</v>
      </c>
      <c r="BO249" s="41">
        <f t="shared" si="141"/>
        <v>0.14264309259814204</v>
      </c>
      <c r="BP249" s="41">
        <f t="shared" si="142"/>
        <v>0.56068324842673056</v>
      </c>
      <c r="BQ249" s="41">
        <f t="shared" si="143"/>
        <v>0.20467485765657775</v>
      </c>
      <c r="BR249" s="41">
        <f t="shared" si="144"/>
        <v>4.075516931375487E-2</v>
      </c>
      <c r="BS249" s="41">
        <f t="shared" si="145"/>
        <v>4.2553191489361701E-2</v>
      </c>
      <c r="BT249" s="41">
        <f t="shared" si="146"/>
        <v>0.95744680851063835</v>
      </c>
      <c r="BU249" s="41">
        <f t="shared" si="147"/>
        <v>5.1243632004794724E-2</v>
      </c>
      <c r="BV249" s="41">
        <f t="shared" si="148"/>
        <v>0</v>
      </c>
      <c r="BW249" s="41">
        <f t="shared" si="149"/>
        <v>1</v>
      </c>
      <c r="BX249" s="41" t="str">
        <f t="shared" si="150"/>
        <v>2011Registered nursesAlberta</v>
      </c>
      <c r="BY249" s="51">
        <f>VLOOKUP(BX249,'%workplace'!$A$1:$F$381,6,FALSE)</f>
        <v>29938</v>
      </c>
      <c r="BZ249" s="32">
        <f t="shared" si="151"/>
        <v>0.11146369162936735</v>
      </c>
    </row>
    <row r="250" spans="1:78" s="8" customFormat="1" hidden="1" x14ac:dyDescent="0.2">
      <c r="A250" s="8" t="str">
        <f t="shared" si="114"/>
        <v>2011Registered nursesAlbertaUnknown places of work</v>
      </c>
      <c r="B250" s="8" t="s">
        <v>7</v>
      </c>
      <c r="C250" s="8" t="s">
        <v>22</v>
      </c>
      <c r="D250" s="8" t="s">
        <v>49</v>
      </c>
      <c r="E250" s="8">
        <v>2011</v>
      </c>
      <c r="F250" s="8">
        <v>2895</v>
      </c>
      <c r="G250" s="8">
        <v>163</v>
      </c>
      <c r="H250" s="8">
        <v>0</v>
      </c>
      <c r="I250" s="8">
        <v>926</v>
      </c>
      <c r="J250" s="8">
        <v>439</v>
      </c>
      <c r="K250" s="8">
        <v>327</v>
      </c>
      <c r="L250" s="8">
        <v>266</v>
      </c>
      <c r="M250" s="8">
        <v>206</v>
      </c>
      <c r="N250" s="8">
        <v>193</v>
      </c>
      <c r="O250" s="8">
        <v>192</v>
      </c>
      <c r="P250" s="8">
        <v>109</v>
      </c>
      <c r="Q250" s="8">
        <v>40</v>
      </c>
      <c r="R250" s="8">
        <v>11</v>
      </c>
      <c r="S250" s="8">
        <v>349</v>
      </c>
      <c r="T250" s="8">
        <v>0</v>
      </c>
      <c r="U250" s="8">
        <v>2800</v>
      </c>
      <c r="V250" s="8">
        <v>226</v>
      </c>
      <c r="W250" s="8">
        <v>32</v>
      </c>
      <c r="X250" s="8">
        <v>1042</v>
      </c>
      <c r="Y250" s="8">
        <v>1185</v>
      </c>
      <c r="Z250" s="8">
        <v>707</v>
      </c>
      <c r="AA250" s="8">
        <v>124</v>
      </c>
      <c r="AB250" s="8">
        <v>4</v>
      </c>
      <c r="AC250" s="8">
        <v>2998</v>
      </c>
      <c r="AD250" s="8">
        <v>11</v>
      </c>
      <c r="AE250" s="8">
        <v>45</v>
      </c>
      <c r="AF250" s="8">
        <v>1</v>
      </c>
      <c r="AG250" s="8">
        <v>40</v>
      </c>
      <c r="AH250" s="8">
        <v>1</v>
      </c>
      <c r="AI250" s="8">
        <v>1</v>
      </c>
      <c r="AJ250" s="8">
        <v>399</v>
      </c>
      <c r="AK250" s="8">
        <v>2659</v>
      </c>
      <c r="AL250" s="8">
        <v>3015</v>
      </c>
      <c r="AM250" s="8">
        <v>0</v>
      </c>
      <c r="AN250" s="8">
        <v>3058</v>
      </c>
      <c r="AO250" s="41">
        <f t="shared" si="115"/>
        <v>0.94669718770438194</v>
      </c>
      <c r="AP250" s="41">
        <f t="shared" si="116"/>
        <v>5.3302812295618049E-2</v>
      </c>
      <c r="AQ250" s="41">
        <f t="shared" si="117"/>
        <v>0</v>
      </c>
      <c r="AR250" s="41">
        <f t="shared" si="118"/>
        <v>0.30281229561805101</v>
      </c>
      <c r="AS250" s="41">
        <f t="shared" si="119"/>
        <v>0.14355788096795291</v>
      </c>
      <c r="AT250" s="41">
        <f t="shared" si="120"/>
        <v>0.10693263570961413</v>
      </c>
      <c r="AU250" s="41">
        <f t="shared" si="121"/>
        <v>8.6984957488554615E-2</v>
      </c>
      <c r="AV250" s="41">
        <f t="shared" si="122"/>
        <v>6.7364290385873118E-2</v>
      </c>
      <c r="AW250" s="41">
        <f t="shared" si="123"/>
        <v>6.311314584695879E-2</v>
      </c>
      <c r="AX250" s="41">
        <f t="shared" si="124"/>
        <v>6.2786134728580772E-2</v>
      </c>
      <c r="AY250" s="41">
        <f t="shared" si="125"/>
        <v>3.5644211903204708E-2</v>
      </c>
      <c r="AZ250" s="41">
        <f t="shared" si="126"/>
        <v>1.3080444735120994E-2</v>
      </c>
      <c r="BA250" s="41">
        <f t="shared" si="127"/>
        <v>3.5971223021582736E-3</v>
      </c>
      <c r="BB250" s="41">
        <f t="shared" si="128"/>
        <v>0.11412688031393067</v>
      </c>
      <c r="BC250" s="41">
        <f t="shared" si="129"/>
        <v>0</v>
      </c>
      <c r="BD250" s="41">
        <f t="shared" si="130"/>
        <v>0.91563113145846964</v>
      </c>
      <c r="BE250" s="41">
        <f t="shared" si="131"/>
        <v>7.3904512753433613E-2</v>
      </c>
      <c r="BF250" s="41">
        <f t="shared" si="132"/>
        <v>1.0464355788096796E-2</v>
      </c>
      <c r="BG250" s="41">
        <f t="shared" si="133"/>
        <v>0.3407455853499019</v>
      </c>
      <c r="BH250" s="41">
        <f t="shared" si="134"/>
        <v>0.38750817527795944</v>
      </c>
      <c r="BI250" s="41">
        <f t="shared" si="135"/>
        <v>0.23119686069326356</v>
      </c>
      <c r="BJ250" s="41">
        <f t="shared" si="136"/>
        <v>4.0549378678875085E-2</v>
      </c>
      <c r="BK250" s="41">
        <f t="shared" si="137"/>
        <v>1.3080444735120995E-3</v>
      </c>
      <c r="BL250" s="41">
        <f t="shared" si="138"/>
        <v>0.98037933289731849</v>
      </c>
      <c r="BM250" s="41">
        <f t="shared" si="139"/>
        <v>3.5971223021582736E-3</v>
      </c>
      <c r="BN250" s="41">
        <f t="shared" si="140"/>
        <v>1.4715500327011119E-2</v>
      </c>
      <c r="BO250" s="41">
        <f t="shared" si="141"/>
        <v>3.2701111837802487E-4</v>
      </c>
      <c r="BP250" s="41">
        <f t="shared" si="142"/>
        <v>1.3080444735120994E-2</v>
      </c>
      <c r="BQ250" s="41">
        <f t="shared" si="143"/>
        <v>3.2701111837802487E-4</v>
      </c>
      <c r="BR250" s="41">
        <f t="shared" si="144"/>
        <v>3.2701111837802487E-4</v>
      </c>
      <c r="BS250" s="41">
        <f t="shared" si="145"/>
        <v>0.13047743623283192</v>
      </c>
      <c r="BT250" s="41">
        <f t="shared" si="146"/>
        <v>0.86952256376716808</v>
      </c>
      <c r="BU250" s="41">
        <f t="shared" si="147"/>
        <v>0.98593852190974496</v>
      </c>
      <c r="BV250" s="41">
        <f t="shared" si="148"/>
        <v>0</v>
      </c>
      <c r="BW250" s="41">
        <f t="shared" si="149"/>
        <v>1</v>
      </c>
      <c r="BX250" s="41" t="str">
        <f t="shared" si="150"/>
        <v>2011Registered nursesAlberta</v>
      </c>
      <c r="BY250" s="51">
        <f>VLOOKUP(BX250,'%workplace'!$A$1:$F$381,6,FALSE)</f>
        <v>29938</v>
      </c>
      <c r="BZ250" s="32">
        <f t="shared" si="151"/>
        <v>0.10214443182577326</v>
      </c>
    </row>
    <row r="251" spans="1:78" s="8" customFormat="1" hidden="1" x14ac:dyDescent="0.2">
      <c r="A251" s="8" t="str">
        <f t="shared" si="114"/>
        <v>2011Registered nursesBritish ColumbiaAll places of work</v>
      </c>
      <c r="B251" s="8" t="s">
        <v>7</v>
      </c>
      <c r="C251" s="8" t="s">
        <v>23</v>
      </c>
      <c r="D251" s="8" t="s">
        <v>9</v>
      </c>
      <c r="E251" s="8">
        <v>2011</v>
      </c>
      <c r="F251" s="8">
        <v>27976</v>
      </c>
      <c r="G251" s="8">
        <v>2018</v>
      </c>
      <c r="H251" s="8">
        <v>0</v>
      </c>
      <c r="I251" s="8">
        <v>2829</v>
      </c>
      <c r="J251" s="8">
        <v>3206</v>
      </c>
      <c r="K251" s="8">
        <v>3272</v>
      </c>
      <c r="L251" s="8">
        <v>3580</v>
      </c>
      <c r="M251" s="8">
        <v>3840</v>
      </c>
      <c r="N251" s="8">
        <v>4335</v>
      </c>
      <c r="O251" s="8">
        <v>4503</v>
      </c>
      <c r="P251" s="8">
        <v>2799</v>
      </c>
      <c r="Q251" s="8">
        <v>1022</v>
      </c>
      <c r="R251" s="8">
        <v>228</v>
      </c>
      <c r="S251" s="8">
        <v>380</v>
      </c>
      <c r="T251" s="8">
        <v>0</v>
      </c>
      <c r="U251" s="8">
        <v>24722</v>
      </c>
      <c r="V251" s="8">
        <v>4440</v>
      </c>
      <c r="W251" s="8">
        <v>832</v>
      </c>
      <c r="X251" s="8">
        <v>14680</v>
      </c>
      <c r="Y251" s="8">
        <v>7031</v>
      </c>
      <c r="Z251" s="8">
        <v>8241</v>
      </c>
      <c r="AA251" s="8">
        <v>42</v>
      </c>
      <c r="AB251" s="8">
        <v>2176</v>
      </c>
      <c r="AC251" s="8">
        <v>2803</v>
      </c>
      <c r="AD251" s="8">
        <v>3685</v>
      </c>
      <c r="AE251" s="8">
        <v>21330</v>
      </c>
      <c r="AF251" s="8">
        <v>1151</v>
      </c>
      <c r="AG251" s="8">
        <v>24339</v>
      </c>
      <c r="AH251" s="8">
        <v>1508</v>
      </c>
      <c r="AI251" s="8">
        <v>195</v>
      </c>
      <c r="AJ251" s="8">
        <v>2039</v>
      </c>
      <c r="AK251" s="8">
        <v>27941</v>
      </c>
      <c r="AL251" s="8">
        <v>2801</v>
      </c>
      <c r="AM251" s="8">
        <v>14</v>
      </c>
      <c r="AN251" s="8">
        <v>29994</v>
      </c>
      <c r="AO251" s="41">
        <f t="shared" si="115"/>
        <v>0.93271987730879513</v>
      </c>
      <c r="AP251" s="41">
        <f t="shared" si="116"/>
        <v>6.7280122691204911E-2</v>
      </c>
      <c r="AQ251" s="41">
        <f t="shared" si="117"/>
        <v>0</v>
      </c>
      <c r="AR251" s="41">
        <f t="shared" si="118"/>
        <v>9.4318863772754558E-2</v>
      </c>
      <c r="AS251" s="41">
        <f t="shared" si="119"/>
        <v>0.10688804427552177</v>
      </c>
      <c r="AT251" s="41">
        <f t="shared" si="120"/>
        <v>0.10908848436353938</v>
      </c>
      <c r="AU251" s="41">
        <f t="shared" si="121"/>
        <v>0.1193572047742882</v>
      </c>
      <c r="AV251" s="41">
        <f t="shared" si="122"/>
        <v>0.12802560512102421</v>
      </c>
      <c r="AW251" s="41">
        <f t="shared" si="123"/>
        <v>0.14452890578115624</v>
      </c>
      <c r="AX251" s="41">
        <f t="shared" si="124"/>
        <v>0.15013002600520103</v>
      </c>
      <c r="AY251" s="41">
        <f t="shared" si="125"/>
        <v>9.3318663732746554E-2</v>
      </c>
      <c r="AZ251" s="41">
        <f t="shared" si="126"/>
        <v>3.4073481362939258E-2</v>
      </c>
      <c r="BA251" s="41">
        <f t="shared" si="127"/>
        <v>7.6015203040608118E-3</v>
      </c>
      <c r="BB251" s="41">
        <f t="shared" si="128"/>
        <v>1.266920050676802E-2</v>
      </c>
      <c r="BC251" s="41">
        <f t="shared" si="129"/>
        <v>0</v>
      </c>
      <c r="BD251" s="41">
        <f t="shared" si="130"/>
        <v>0.82423151296926056</v>
      </c>
      <c r="BE251" s="41">
        <f t="shared" si="131"/>
        <v>0.14802960592118425</v>
      </c>
      <c r="BF251" s="41">
        <f t="shared" si="132"/>
        <v>2.7738881109555243E-2</v>
      </c>
      <c r="BG251" s="41">
        <f t="shared" si="133"/>
        <v>0.48943121957724878</v>
      </c>
      <c r="BH251" s="41">
        <f t="shared" si="134"/>
        <v>0.23441354937654196</v>
      </c>
      <c r="BI251" s="41">
        <f t="shared" si="135"/>
        <v>0.27475495099019803</v>
      </c>
      <c r="BJ251" s="41">
        <f t="shared" si="136"/>
        <v>1.4002800560112022E-3</v>
      </c>
      <c r="BK251" s="41">
        <f t="shared" si="137"/>
        <v>7.2547842901913712E-2</v>
      </c>
      <c r="BL251" s="41">
        <f t="shared" si="138"/>
        <v>9.3452023738080953E-2</v>
      </c>
      <c r="BM251" s="41">
        <f t="shared" si="139"/>
        <v>0.1228579049143162</v>
      </c>
      <c r="BN251" s="41">
        <f t="shared" si="140"/>
        <v>0.71114222844568908</v>
      </c>
      <c r="BO251" s="41">
        <f t="shared" si="141"/>
        <v>3.8374341534973662E-2</v>
      </c>
      <c r="BP251" s="41">
        <f t="shared" si="142"/>
        <v>0.81146229245849166</v>
      </c>
      <c r="BQ251" s="41">
        <f t="shared" si="143"/>
        <v>5.0276722011068878E-2</v>
      </c>
      <c r="BR251" s="41">
        <f t="shared" si="144"/>
        <v>6.5013002600520101E-3</v>
      </c>
      <c r="BS251" s="41">
        <f t="shared" si="145"/>
        <v>6.798026271921051E-2</v>
      </c>
      <c r="BT251" s="41">
        <f t="shared" si="146"/>
        <v>0.93155297726211905</v>
      </c>
      <c r="BU251" s="41">
        <f t="shared" si="147"/>
        <v>9.3385343735413753E-2</v>
      </c>
      <c r="BV251" s="41">
        <f t="shared" si="148"/>
        <v>4.6676001867040077E-4</v>
      </c>
      <c r="BW251" s="41">
        <f t="shared" si="149"/>
        <v>1</v>
      </c>
      <c r="BX251" s="41" t="str">
        <f t="shared" si="150"/>
        <v>2011Registered nursesBritish Columbia</v>
      </c>
      <c r="BY251" s="51">
        <f>VLOOKUP(BX251,'%workplace'!$A$1:$F$381,6,FALSE)</f>
        <v>29994</v>
      </c>
      <c r="BZ251" s="32">
        <f t="shared" si="151"/>
        <v>1</v>
      </c>
    </row>
    <row r="252" spans="1:78" s="8" customFormat="1" hidden="1" x14ac:dyDescent="0.2">
      <c r="A252" s="8" t="str">
        <f t="shared" si="114"/>
        <v>2011Registered nursesBritish ColumbiaCommunity health</v>
      </c>
      <c r="B252" s="8" t="s">
        <v>7</v>
      </c>
      <c r="C252" s="8" t="s">
        <v>23</v>
      </c>
      <c r="D252" s="8" t="s">
        <v>11</v>
      </c>
      <c r="E252" s="8">
        <v>2011</v>
      </c>
      <c r="F252" s="8">
        <v>2488</v>
      </c>
      <c r="G252" s="8">
        <v>105</v>
      </c>
      <c r="H252" s="8">
        <v>0</v>
      </c>
      <c r="I252" s="8">
        <v>103</v>
      </c>
      <c r="J252" s="8">
        <v>203</v>
      </c>
      <c r="K252" s="8">
        <v>252</v>
      </c>
      <c r="L252" s="8">
        <v>307</v>
      </c>
      <c r="M252" s="8">
        <v>377</v>
      </c>
      <c r="N252" s="8">
        <v>444</v>
      </c>
      <c r="O252" s="8">
        <v>482</v>
      </c>
      <c r="P252" s="8">
        <v>267</v>
      </c>
      <c r="Q252" s="8">
        <v>124</v>
      </c>
      <c r="R252" s="8">
        <v>29</v>
      </c>
      <c r="S252" s="8">
        <v>5</v>
      </c>
      <c r="T252" s="8">
        <v>0</v>
      </c>
      <c r="U252" s="8">
        <v>2333</v>
      </c>
      <c r="V252" s="8">
        <v>202</v>
      </c>
      <c r="W252" s="8">
        <v>58</v>
      </c>
      <c r="X252" s="8">
        <v>1036</v>
      </c>
      <c r="Y252" s="8">
        <v>827</v>
      </c>
      <c r="Z252" s="8">
        <v>730</v>
      </c>
      <c r="AA252" s="8">
        <v>0</v>
      </c>
      <c r="AB252" s="8">
        <v>260</v>
      </c>
      <c r="AC252" s="8">
        <v>5</v>
      </c>
      <c r="AD252" s="8">
        <v>338</v>
      </c>
      <c r="AE252" s="8">
        <v>1990</v>
      </c>
      <c r="AF252" s="8">
        <v>108</v>
      </c>
      <c r="AG252" s="8">
        <v>2381</v>
      </c>
      <c r="AH252" s="8">
        <v>87</v>
      </c>
      <c r="AI252" s="8">
        <v>13</v>
      </c>
      <c r="AJ252" s="8">
        <v>257</v>
      </c>
      <c r="AK252" s="8">
        <v>2336</v>
      </c>
      <c r="AL252" s="8">
        <v>4</v>
      </c>
      <c r="AM252" s="8">
        <v>0</v>
      </c>
      <c r="AN252" s="8">
        <v>2593</v>
      </c>
      <c r="AO252" s="41">
        <f t="shared" si="115"/>
        <v>0.95950636328576933</v>
      </c>
      <c r="AP252" s="41">
        <f t="shared" si="116"/>
        <v>4.0493636714230619E-2</v>
      </c>
      <c r="AQ252" s="41">
        <f t="shared" si="117"/>
        <v>0</v>
      </c>
      <c r="AR252" s="41">
        <f t="shared" si="118"/>
        <v>3.9722329348245274E-2</v>
      </c>
      <c r="AS252" s="41">
        <f t="shared" si="119"/>
        <v>7.8287697647512533E-2</v>
      </c>
      <c r="AT252" s="41">
        <f t="shared" si="120"/>
        <v>9.718472811415349E-2</v>
      </c>
      <c r="AU252" s="41">
        <f t="shared" si="121"/>
        <v>0.11839568067875048</v>
      </c>
      <c r="AV252" s="41">
        <f t="shared" si="122"/>
        <v>0.14539143848823757</v>
      </c>
      <c r="AW252" s="41">
        <f t="shared" si="123"/>
        <v>0.17123023524874662</v>
      </c>
      <c r="AX252" s="41">
        <f t="shared" si="124"/>
        <v>0.18588507520246819</v>
      </c>
      <c r="AY252" s="41">
        <f t="shared" si="125"/>
        <v>0.10296953335904357</v>
      </c>
      <c r="AZ252" s="41">
        <f t="shared" si="126"/>
        <v>4.78210566910914E-2</v>
      </c>
      <c r="BA252" s="41">
        <f t="shared" si="127"/>
        <v>1.1183956806787505E-2</v>
      </c>
      <c r="BB252" s="41">
        <f t="shared" si="128"/>
        <v>1.9282684149633628E-3</v>
      </c>
      <c r="BC252" s="41">
        <f t="shared" si="129"/>
        <v>0</v>
      </c>
      <c r="BD252" s="41">
        <f t="shared" si="130"/>
        <v>0.89973004242190513</v>
      </c>
      <c r="BE252" s="41">
        <f t="shared" si="131"/>
        <v>7.7902043964519857E-2</v>
      </c>
      <c r="BF252" s="41">
        <f t="shared" si="132"/>
        <v>2.236791361357501E-2</v>
      </c>
      <c r="BG252" s="41">
        <f t="shared" si="133"/>
        <v>0.39953721558040878</v>
      </c>
      <c r="BH252" s="41">
        <f t="shared" si="134"/>
        <v>0.31893559583494024</v>
      </c>
      <c r="BI252" s="41">
        <f t="shared" si="135"/>
        <v>0.28152718858465098</v>
      </c>
      <c r="BJ252" s="41">
        <f t="shared" si="136"/>
        <v>0</v>
      </c>
      <c r="BK252" s="41">
        <f t="shared" si="137"/>
        <v>0.10026995757809487</v>
      </c>
      <c r="BL252" s="41">
        <f t="shared" si="138"/>
        <v>1.9282684149633628E-3</v>
      </c>
      <c r="BM252" s="41">
        <f t="shared" si="139"/>
        <v>0.13035094485152332</v>
      </c>
      <c r="BN252" s="41">
        <f t="shared" si="140"/>
        <v>0.7674508291554184</v>
      </c>
      <c r="BO252" s="41">
        <f t="shared" si="141"/>
        <v>4.165059776320864E-2</v>
      </c>
      <c r="BP252" s="41">
        <f t="shared" si="142"/>
        <v>0.91824141920555347</v>
      </c>
      <c r="BQ252" s="41">
        <f t="shared" si="143"/>
        <v>3.3551870420362513E-2</v>
      </c>
      <c r="BR252" s="41">
        <f t="shared" si="144"/>
        <v>5.0134978789047437E-3</v>
      </c>
      <c r="BS252" s="41">
        <f t="shared" si="145"/>
        <v>9.9112996529116856E-2</v>
      </c>
      <c r="BT252" s="41">
        <f t="shared" si="146"/>
        <v>0.90088700347088313</v>
      </c>
      <c r="BU252" s="41">
        <f t="shared" si="147"/>
        <v>1.5426147319706903E-3</v>
      </c>
      <c r="BV252" s="41">
        <f t="shared" si="148"/>
        <v>0</v>
      </c>
      <c r="BW252" s="41">
        <f t="shared" si="149"/>
        <v>1</v>
      </c>
      <c r="BX252" s="41" t="str">
        <f t="shared" si="150"/>
        <v>2011Registered nursesBritish Columbia</v>
      </c>
      <c r="BY252" s="51">
        <f>VLOOKUP(BX252,'%workplace'!$A$1:$F$381,6,FALSE)</f>
        <v>29994</v>
      </c>
      <c r="BZ252" s="32">
        <f t="shared" si="151"/>
        <v>8.6450623458024942E-2</v>
      </c>
    </row>
    <row r="253" spans="1:78" s="8" customFormat="1" hidden="1" x14ac:dyDescent="0.2">
      <c r="A253" s="8" t="str">
        <f t="shared" si="114"/>
        <v>2011Registered nursesBritish ColumbiaNursing home/long-term care</v>
      </c>
      <c r="B253" s="8" t="s">
        <v>7</v>
      </c>
      <c r="C253" s="8" t="s">
        <v>23</v>
      </c>
      <c r="D253" s="8" t="s">
        <v>12</v>
      </c>
      <c r="E253" s="8">
        <v>2011</v>
      </c>
      <c r="F253" s="8">
        <v>1597</v>
      </c>
      <c r="G253" s="8">
        <v>106</v>
      </c>
      <c r="H253" s="8">
        <v>0</v>
      </c>
      <c r="I253" s="8">
        <v>50</v>
      </c>
      <c r="J253" s="8">
        <v>61</v>
      </c>
      <c r="K253" s="8">
        <v>183</v>
      </c>
      <c r="L253" s="8">
        <v>224</v>
      </c>
      <c r="M253" s="8">
        <v>200</v>
      </c>
      <c r="N253" s="8">
        <v>251</v>
      </c>
      <c r="O253" s="8">
        <v>279</v>
      </c>
      <c r="P253" s="8">
        <v>287</v>
      </c>
      <c r="Q253" s="8">
        <v>126</v>
      </c>
      <c r="R253" s="8">
        <v>34</v>
      </c>
      <c r="S253" s="8">
        <v>8</v>
      </c>
      <c r="T253" s="8">
        <v>0</v>
      </c>
      <c r="U253" s="8">
        <v>916</v>
      </c>
      <c r="V253" s="8">
        <v>712</v>
      </c>
      <c r="W253" s="8">
        <v>75</v>
      </c>
      <c r="X253" s="8">
        <v>672</v>
      </c>
      <c r="Y253" s="8">
        <v>408</v>
      </c>
      <c r="Z253" s="8">
        <v>623</v>
      </c>
      <c r="AA253" s="8">
        <v>0</v>
      </c>
      <c r="AB253" s="8">
        <v>274</v>
      </c>
      <c r="AC253" s="8">
        <v>0</v>
      </c>
      <c r="AD253" s="8">
        <v>69</v>
      </c>
      <c r="AE253" s="8">
        <v>1360</v>
      </c>
      <c r="AF253" s="8">
        <v>87</v>
      </c>
      <c r="AG253" s="8">
        <v>1603</v>
      </c>
      <c r="AH253" s="8">
        <v>13</v>
      </c>
      <c r="AI253" s="8">
        <v>0</v>
      </c>
      <c r="AJ253" s="8">
        <v>92</v>
      </c>
      <c r="AK253" s="8">
        <v>1611</v>
      </c>
      <c r="AL253" s="8">
        <v>0</v>
      </c>
      <c r="AM253" s="8">
        <v>0</v>
      </c>
      <c r="AN253" s="8">
        <v>1703</v>
      </c>
      <c r="AO253" s="41">
        <f t="shared" si="115"/>
        <v>0.93775689958896069</v>
      </c>
      <c r="AP253" s="41">
        <f t="shared" si="116"/>
        <v>6.2243100411039344E-2</v>
      </c>
      <c r="AQ253" s="41">
        <f t="shared" si="117"/>
        <v>0</v>
      </c>
      <c r="AR253" s="41">
        <f t="shared" si="118"/>
        <v>2.9359953024075163E-2</v>
      </c>
      <c r="AS253" s="41">
        <f t="shared" si="119"/>
        <v>3.5819142689371697E-2</v>
      </c>
      <c r="AT253" s="41">
        <f t="shared" si="120"/>
        <v>0.10745742806811509</v>
      </c>
      <c r="AU253" s="41">
        <f t="shared" si="121"/>
        <v>0.13153258954785671</v>
      </c>
      <c r="AV253" s="41">
        <f t="shared" si="122"/>
        <v>0.11743981209630065</v>
      </c>
      <c r="AW253" s="41">
        <f t="shared" si="123"/>
        <v>0.14738696418085731</v>
      </c>
      <c r="AX253" s="41">
        <f t="shared" si="124"/>
        <v>0.1638285378743394</v>
      </c>
      <c r="AY253" s="41">
        <f t="shared" si="125"/>
        <v>0.16852613035819142</v>
      </c>
      <c r="AZ253" s="41">
        <f t="shared" si="126"/>
        <v>7.3987081620669401E-2</v>
      </c>
      <c r="BA253" s="41">
        <f t="shared" si="127"/>
        <v>1.996476805637111E-2</v>
      </c>
      <c r="BB253" s="41">
        <f t="shared" si="128"/>
        <v>4.6975924838520257E-3</v>
      </c>
      <c r="BC253" s="41">
        <f t="shared" si="129"/>
        <v>0</v>
      </c>
      <c r="BD253" s="41">
        <f t="shared" si="130"/>
        <v>0.537874339401057</v>
      </c>
      <c r="BE253" s="41">
        <f t="shared" si="131"/>
        <v>0.41808573106283031</v>
      </c>
      <c r="BF253" s="41">
        <f t="shared" si="132"/>
        <v>4.4039929536112743E-2</v>
      </c>
      <c r="BG253" s="41">
        <f t="shared" si="133"/>
        <v>0.39459776864357016</v>
      </c>
      <c r="BH253" s="41">
        <f t="shared" si="134"/>
        <v>0.23957721667645332</v>
      </c>
      <c r="BI253" s="41">
        <f t="shared" si="135"/>
        <v>0.36582501467997652</v>
      </c>
      <c r="BJ253" s="41">
        <f t="shared" si="136"/>
        <v>0</v>
      </c>
      <c r="BK253" s="41">
        <f t="shared" si="137"/>
        <v>0.16089254257193189</v>
      </c>
      <c r="BL253" s="41">
        <f t="shared" si="138"/>
        <v>0</v>
      </c>
      <c r="BM253" s="41">
        <f t="shared" si="139"/>
        <v>4.0516735173223725E-2</v>
      </c>
      <c r="BN253" s="41">
        <f t="shared" si="140"/>
        <v>0.7985907222548444</v>
      </c>
      <c r="BO253" s="41">
        <f t="shared" si="141"/>
        <v>5.1086318261890779E-2</v>
      </c>
      <c r="BP253" s="41">
        <f t="shared" si="142"/>
        <v>0.94128009395184964</v>
      </c>
      <c r="BQ253" s="41">
        <f t="shared" si="143"/>
        <v>7.6335877862595417E-3</v>
      </c>
      <c r="BR253" s="41">
        <f t="shared" si="144"/>
        <v>0</v>
      </c>
      <c r="BS253" s="41">
        <f t="shared" si="145"/>
        <v>5.4022313564298298E-2</v>
      </c>
      <c r="BT253" s="41">
        <f t="shared" si="146"/>
        <v>0.94597768643570168</v>
      </c>
      <c r="BU253" s="41">
        <f t="shared" si="147"/>
        <v>0</v>
      </c>
      <c r="BV253" s="41">
        <f t="shared" si="148"/>
        <v>0</v>
      </c>
      <c r="BW253" s="41">
        <f t="shared" si="149"/>
        <v>1</v>
      </c>
      <c r="BX253" s="41" t="str">
        <f t="shared" si="150"/>
        <v>2011Registered nursesBritish Columbia</v>
      </c>
      <c r="BY253" s="51">
        <f>VLOOKUP(BX253,'%workplace'!$A$1:$F$381,6,FALSE)</f>
        <v>29994</v>
      </c>
      <c r="BZ253" s="32">
        <f t="shared" si="151"/>
        <v>5.6778022271120894E-2</v>
      </c>
    </row>
    <row r="254" spans="1:78" s="8" customFormat="1" hidden="1" x14ac:dyDescent="0.2">
      <c r="A254" s="8" t="str">
        <f t="shared" si="114"/>
        <v>2011Registered nursesBritish ColumbiaHospital</v>
      </c>
      <c r="B254" s="8" t="s">
        <v>7</v>
      </c>
      <c r="C254" s="8" t="s">
        <v>23</v>
      </c>
      <c r="D254" s="8" t="s">
        <v>10</v>
      </c>
      <c r="E254" s="8">
        <v>2011</v>
      </c>
      <c r="F254" s="8">
        <v>12007</v>
      </c>
      <c r="G254" s="8">
        <v>935</v>
      </c>
      <c r="H254" s="8">
        <v>0</v>
      </c>
      <c r="I254" s="8">
        <v>982</v>
      </c>
      <c r="J254" s="8">
        <v>1444</v>
      </c>
      <c r="K254" s="8">
        <v>1466</v>
      </c>
      <c r="L254" s="8">
        <v>1691</v>
      </c>
      <c r="M254" s="8">
        <v>1840</v>
      </c>
      <c r="N254" s="8">
        <v>2019</v>
      </c>
      <c r="O254" s="8">
        <v>1972</v>
      </c>
      <c r="P254" s="8">
        <v>1104</v>
      </c>
      <c r="Q254" s="8">
        <v>336</v>
      </c>
      <c r="R254" s="8">
        <v>49</v>
      </c>
      <c r="S254" s="8">
        <v>39</v>
      </c>
      <c r="T254" s="8">
        <v>0</v>
      </c>
      <c r="U254" s="8">
        <v>10779</v>
      </c>
      <c r="V254" s="8">
        <v>1843</v>
      </c>
      <c r="W254" s="8">
        <v>320</v>
      </c>
      <c r="X254" s="8">
        <v>6665</v>
      </c>
      <c r="Y254" s="8">
        <v>3237</v>
      </c>
      <c r="Z254" s="8">
        <v>3035</v>
      </c>
      <c r="AA254" s="8">
        <v>5</v>
      </c>
      <c r="AB254" s="8">
        <v>851</v>
      </c>
      <c r="AC254" s="8">
        <v>7</v>
      </c>
      <c r="AD254" s="8">
        <v>1067</v>
      </c>
      <c r="AE254" s="8">
        <v>11017</v>
      </c>
      <c r="AF254" s="8">
        <v>391</v>
      </c>
      <c r="AG254" s="8">
        <v>12156</v>
      </c>
      <c r="AH254" s="8">
        <v>335</v>
      </c>
      <c r="AI254" s="8">
        <v>50</v>
      </c>
      <c r="AJ254" s="8">
        <v>620</v>
      </c>
      <c r="AK254" s="8">
        <v>12320</v>
      </c>
      <c r="AL254" s="8">
        <v>10</v>
      </c>
      <c r="AM254" s="8">
        <v>2</v>
      </c>
      <c r="AN254" s="8">
        <v>12942</v>
      </c>
      <c r="AO254" s="41">
        <f t="shared" si="115"/>
        <v>0.92775459743470867</v>
      </c>
      <c r="AP254" s="41">
        <f t="shared" si="116"/>
        <v>7.22454025652913E-2</v>
      </c>
      <c r="AQ254" s="41">
        <f t="shared" si="117"/>
        <v>0</v>
      </c>
      <c r="AR254" s="41">
        <f t="shared" si="118"/>
        <v>7.5876989646113432E-2</v>
      </c>
      <c r="AS254" s="41">
        <f t="shared" si="119"/>
        <v>0.11157471797249266</v>
      </c>
      <c r="AT254" s="41">
        <f t="shared" si="120"/>
        <v>0.11327460979755834</v>
      </c>
      <c r="AU254" s="41">
        <f t="shared" si="121"/>
        <v>0.13065986709936642</v>
      </c>
      <c r="AV254" s="41">
        <f t="shared" si="122"/>
        <v>0.14217277082367485</v>
      </c>
      <c r="AW254" s="41">
        <f t="shared" si="123"/>
        <v>0.15600370885489107</v>
      </c>
      <c r="AX254" s="41">
        <f t="shared" si="124"/>
        <v>0.15237212177406892</v>
      </c>
      <c r="AY254" s="41">
        <f t="shared" si="125"/>
        <v>8.5303662494204915E-2</v>
      </c>
      <c r="AZ254" s="41">
        <f t="shared" si="126"/>
        <v>2.5961984237366714E-2</v>
      </c>
      <c r="BA254" s="41">
        <f t="shared" si="127"/>
        <v>3.7861227012826455E-3</v>
      </c>
      <c r="BB254" s="41">
        <f t="shared" si="128"/>
        <v>3.0134445989800649E-3</v>
      </c>
      <c r="BC254" s="41">
        <f t="shared" si="129"/>
        <v>0</v>
      </c>
      <c r="BD254" s="41">
        <f t="shared" si="130"/>
        <v>0.83286972647195179</v>
      </c>
      <c r="BE254" s="41">
        <f t="shared" si="131"/>
        <v>0.14240457425436562</v>
      </c>
      <c r="BF254" s="41">
        <f t="shared" si="132"/>
        <v>2.4725699273682584E-2</v>
      </c>
      <c r="BG254" s="41">
        <f t="shared" si="133"/>
        <v>0.51498995518467006</v>
      </c>
      <c r="BH254" s="41">
        <f t="shared" si="134"/>
        <v>0.25011590171534537</v>
      </c>
      <c r="BI254" s="41">
        <f t="shared" si="135"/>
        <v>0.23450780404883326</v>
      </c>
      <c r="BJ254" s="41">
        <f t="shared" si="136"/>
        <v>3.8633905115129037E-4</v>
      </c>
      <c r="BK254" s="41">
        <f t="shared" si="137"/>
        <v>6.5754906505949617E-2</v>
      </c>
      <c r="BL254" s="41">
        <f t="shared" si="138"/>
        <v>5.4087467161180653E-4</v>
      </c>
      <c r="BM254" s="41">
        <f t="shared" si="139"/>
        <v>8.2444753515685365E-2</v>
      </c>
      <c r="BN254" s="41">
        <f t="shared" si="140"/>
        <v>0.85125946530675323</v>
      </c>
      <c r="BO254" s="41">
        <f t="shared" si="141"/>
        <v>3.0211713800030907E-2</v>
      </c>
      <c r="BP254" s="41">
        <f t="shared" si="142"/>
        <v>0.93926750115901714</v>
      </c>
      <c r="BQ254" s="41">
        <f t="shared" si="143"/>
        <v>2.5884716427136453E-2</v>
      </c>
      <c r="BR254" s="41">
        <f t="shared" si="144"/>
        <v>3.8633905115129036E-3</v>
      </c>
      <c r="BS254" s="41">
        <f t="shared" si="145"/>
        <v>4.7906042342760004E-2</v>
      </c>
      <c r="BT254" s="41">
        <f t="shared" si="146"/>
        <v>0.9519394220367795</v>
      </c>
      <c r="BU254" s="41">
        <f t="shared" si="147"/>
        <v>7.7267810230258074E-4</v>
      </c>
      <c r="BV254" s="41">
        <f t="shared" si="148"/>
        <v>1.5453562046051616E-4</v>
      </c>
      <c r="BW254" s="41">
        <f t="shared" si="149"/>
        <v>1</v>
      </c>
      <c r="BX254" s="41" t="str">
        <f t="shared" si="150"/>
        <v>2011Registered nursesBritish Columbia</v>
      </c>
      <c r="BY254" s="51">
        <f>VLOOKUP(BX254,'%workplace'!$A$1:$F$381,6,FALSE)</f>
        <v>29994</v>
      </c>
      <c r="BZ254" s="32">
        <f t="shared" si="151"/>
        <v>0.43148629725945187</v>
      </c>
    </row>
    <row r="255" spans="1:78" s="8" customFormat="1" hidden="1" x14ac:dyDescent="0.2">
      <c r="A255" s="8" t="str">
        <f t="shared" si="114"/>
        <v>2011Registered nursesBritish ColumbiaOther places of work</v>
      </c>
      <c r="B255" s="8" t="s">
        <v>7</v>
      </c>
      <c r="C255" s="8" t="s">
        <v>23</v>
      </c>
      <c r="D255" s="8" t="s">
        <v>13</v>
      </c>
      <c r="E255" s="8">
        <v>2011</v>
      </c>
      <c r="F255" s="8">
        <v>1606</v>
      </c>
      <c r="G255" s="8">
        <v>84</v>
      </c>
      <c r="H255" s="8">
        <v>0</v>
      </c>
      <c r="I255" s="8">
        <v>31</v>
      </c>
      <c r="J255" s="8">
        <v>98</v>
      </c>
      <c r="K255" s="8">
        <v>140</v>
      </c>
      <c r="L255" s="8">
        <v>190</v>
      </c>
      <c r="M255" s="8">
        <v>227</v>
      </c>
      <c r="N255" s="8">
        <v>272</v>
      </c>
      <c r="O255" s="8">
        <v>339</v>
      </c>
      <c r="P255" s="8">
        <v>235</v>
      </c>
      <c r="Q255" s="8">
        <v>117</v>
      </c>
      <c r="R255" s="8">
        <v>38</v>
      </c>
      <c r="S255" s="8">
        <v>3</v>
      </c>
      <c r="T255" s="8">
        <v>0</v>
      </c>
      <c r="U255" s="8">
        <v>1502</v>
      </c>
      <c r="V255" s="8">
        <v>130</v>
      </c>
      <c r="W255" s="8">
        <v>58</v>
      </c>
      <c r="X255" s="8">
        <v>795</v>
      </c>
      <c r="Y255" s="8">
        <v>315</v>
      </c>
      <c r="Z255" s="8">
        <v>580</v>
      </c>
      <c r="AA255" s="8">
        <v>0</v>
      </c>
      <c r="AB255" s="8">
        <v>151</v>
      </c>
      <c r="AC255" s="8">
        <v>3</v>
      </c>
      <c r="AD255" s="8">
        <v>1052</v>
      </c>
      <c r="AE255" s="8">
        <v>484</v>
      </c>
      <c r="AF255" s="8">
        <v>169</v>
      </c>
      <c r="AG255" s="8">
        <v>728</v>
      </c>
      <c r="AH255" s="8">
        <v>731</v>
      </c>
      <c r="AI255" s="8">
        <v>60</v>
      </c>
      <c r="AJ255" s="8">
        <v>63</v>
      </c>
      <c r="AK255" s="8">
        <v>1627</v>
      </c>
      <c r="AL255" s="8">
        <v>2</v>
      </c>
      <c r="AM255" s="8">
        <v>0</v>
      </c>
      <c r="AN255" s="8">
        <v>1690</v>
      </c>
      <c r="AO255" s="41">
        <f t="shared" si="115"/>
        <v>0.95029585798816563</v>
      </c>
      <c r="AP255" s="41">
        <f t="shared" si="116"/>
        <v>4.9704142011834318E-2</v>
      </c>
      <c r="AQ255" s="41">
        <f t="shared" si="117"/>
        <v>0</v>
      </c>
      <c r="AR255" s="41">
        <f t="shared" si="118"/>
        <v>1.8343195266272188E-2</v>
      </c>
      <c r="AS255" s="41">
        <f t="shared" si="119"/>
        <v>5.7988165680473373E-2</v>
      </c>
      <c r="AT255" s="41">
        <f t="shared" si="120"/>
        <v>8.2840236686390539E-2</v>
      </c>
      <c r="AU255" s="41">
        <f t="shared" si="121"/>
        <v>0.11242603550295859</v>
      </c>
      <c r="AV255" s="41">
        <f t="shared" si="122"/>
        <v>0.13431952662721894</v>
      </c>
      <c r="AW255" s="41">
        <f t="shared" si="123"/>
        <v>0.16094674556213018</v>
      </c>
      <c r="AX255" s="41">
        <f t="shared" si="124"/>
        <v>0.20059171597633135</v>
      </c>
      <c r="AY255" s="41">
        <f t="shared" si="125"/>
        <v>0.13905325443786981</v>
      </c>
      <c r="AZ255" s="41">
        <f t="shared" si="126"/>
        <v>6.9230769230769235E-2</v>
      </c>
      <c r="BA255" s="41">
        <f t="shared" si="127"/>
        <v>2.2485207100591716E-2</v>
      </c>
      <c r="BB255" s="41">
        <f t="shared" si="128"/>
        <v>1.7751479289940828E-3</v>
      </c>
      <c r="BC255" s="41">
        <f t="shared" si="129"/>
        <v>0</v>
      </c>
      <c r="BD255" s="41">
        <f t="shared" si="130"/>
        <v>0.8887573964497042</v>
      </c>
      <c r="BE255" s="41">
        <f t="shared" si="131"/>
        <v>7.6923076923076927E-2</v>
      </c>
      <c r="BF255" s="41">
        <f t="shared" si="132"/>
        <v>3.4319526627218933E-2</v>
      </c>
      <c r="BG255" s="41">
        <f t="shared" si="133"/>
        <v>0.47041420118343197</v>
      </c>
      <c r="BH255" s="41">
        <f t="shared" si="134"/>
        <v>0.18639053254437871</v>
      </c>
      <c r="BI255" s="41">
        <f t="shared" si="135"/>
        <v>0.34319526627218933</v>
      </c>
      <c r="BJ255" s="41">
        <f t="shared" si="136"/>
        <v>0</v>
      </c>
      <c r="BK255" s="41">
        <f t="shared" si="137"/>
        <v>8.9349112426035507E-2</v>
      </c>
      <c r="BL255" s="41">
        <f t="shared" si="138"/>
        <v>1.7751479289940828E-3</v>
      </c>
      <c r="BM255" s="41">
        <f t="shared" si="139"/>
        <v>0.62248520710059174</v>
      </c>
      <c r="BN255" s="41">
        <f t="shared" si="140"/>
        <v>0.28639053254437868</v>
      </c>
      <c r="BO255" s="41">
        <f t="shared" si="141"/>
        <v>0.1</v>
      </c>
      <c r="BP255" s="41">
        <f t="shared" si="142"/>
        <v>0.43076923076923079</v>
      </c>
      <c r="BQ255" s="41">
        <f t="shared" si="143"/>
        <v>0.43254437869822487</v>
      </c>
      <c r="BR255" s="41">
        <f t="shared" si="144"/>
        <v>3.5502958579881658E-2</v>
      </c>
      <c r="BS255" s="41">
        <f t="shared" si="145"/>
        <v>3.7278106508875739E-2</v>
      </c>
      <c r="BT255" s="41">
        <f t="shared" si="146"/>
        <v>0.96272189349112425</v>
      </c>
      <c r="BU255" s="41">
        <f t="shared" si="147"/>
        <v>1.1834319526627219E-3</v>
      </c>
      <c r="BV255" s="41">
        <f t="shared" si="148"/>
        <v>0</v>
      </c>
      <c r="BW255" s="41">
        <f t="shared" si="149"/>
        <v>1</v>
      </c>
      <c r="BX255" s="41" t="str">
        <f t="shared" si="150"/>
        <v>2011Registered nursesBritish Columbia</v>
      </c>
      <c r="BY255" s="51">
        <f>VLOOKUP(BX255,'%workplace'!$A$1:$F$381,6,FALSE)</f>
        <v>29994</v>
      </c>
      <c r="BZ255" s="32">
        <f t="shared" si="151"/>
        <v>5.6344602253784092E-2</v>
      </c>
    </row>
    <row r="256" spans="1:78" s="8" customFormat="1" hidden="1" x14ac:dyDescent="0.2">
      <c r="A256" s="8" t="str">
        <f t="shared" si="114"/>
        <v>2011Registered nursesBritish ColumbiaUnknown places of work</v>
      </c>
      <c r="B256" s="8" t="s">
        <v>7</v>
      </c>
      <c r="C256" s="8" t="s">
        <v>23</v>
      </c>
      <c r="D256" s="8" t="s">
        <v>49</v>
      </c>
      <c r="E256" s="8">
        <v>2011</v>
      </c>
      <c r="F256" s="8">
        <v>10278</v>
      </c>
      <c r="G256" s="8">
        <v>788</v>
      </c>
      <c r="H256" s="8">
        <v>0</v>
      </c>
      <c r="I256" s="8">
        <v>1663</v>
      </c>
      <c r="J256" s="8">
        <v>1400</v>
      </c>
      <c r="K256" s="8">
        <v>1231</v>
      </c>
      <c r="L256" s="8">
        <v>1168</v>
      </c>
      <c r="M256" s="8">
        <v>1196</v>
      </c>
      <c r="N256" s="8">
        <v>1349</v>
      </c>
      <c r="O256" s="8">
        <v>1431</v>
      </c>
      <c r="P256" s="8">
        <v>906</v>
      </c>
      <c r="Q256" s="8">
        <v>319</v>
      </c>
      <c r="R256" s="8">
        <v>78</v>
      </c>
      <c r="S256" s="8">
        <v>325</v>
      </c>
      <c r="T256" s="8">
        <v>0</v>
      </c>
      <c r="U256" s="8">
        <v>9192</v>
      </c>
      <c r="V256" s="8">
        <v>1553</v>
      </c>
      <c r="W256" s="8">
        <v>321</v>
      </c>
      <c r="X256" s="8">
        <v>5512</v>
      </c>
      <c r="Y256" s="8">
        <v>2244</v>
      </c>
      <c r="Z256" s="8">
        <v>3273</v>
      </c>
      <c r="AA256" s="8">
        <v>37</v>
      </c>
      <c r="AB256" s="8">
        <v>640</v>
      </c>
      <c r="AC256" s="8">
        <v>2788</v>
      </c>
      <c r="AD256" s="8">
        <v>1159</v>
      </c>
      <c r="AE256" s="8">
        <v>6479</v>
      </c>
      <c r="AF256" s="8">
        <v>396</v>
      </c>
      <c r="AG256" s="8">
        <v>7471</v>
      </c>
      <c r="AH256" s="8">
        <v>342</v>
      </c>
      <c r="AI256" s="8">
        <v>72</v>
      </c>
      <c r="AJ256" s="8">
        <v>1007</v>
      </c>
      <c r="AK256" s="8">
        <v>10047</v>
      </c>
      <c r="AL256" s="8">
        <v>2785</v>
      </c>
      <c r="AM256" s="8">
        <v>12</v>
      </c>
      <c r="AN256" s="8">
        <v>11066</v>
      </c>
      <c r="AO256" s="41">
        <f t="shared" si="115"/>
        <v>0.92879089101753121</v>
      </c>
      <c r="AP256" s="41">
        <f t="shared" si="116"/>
        <v>7.1209108982468822E-2</v>
      </c>
      <c r="AQ256" s="41">
        <f t="shared" si="117"/>
        <v>0</v>
      </c>
      <c r="AR256" s="41">
        <f t="shared" si="118"/>
        <v>0.15028013735767215</v>
      </c>
      <c r="AS256" s="41">
        <f t="shared" si="119"/>
        <v>0.12651364540032531</v>
      </c>
      <c r="AT256" s="41">
        <f t="shared" si="120"/>
        <v>0.11124164106271463</v>
      </c>
      <c r="AU256" s="41">
        <f t="shared" si="121"/>
        <v>0.10554852701969998</v>
      </c>
      <c r="AV256" s="41">
        <f t="shared" si="122"/>
        <v>0.10807879992770648</v>
      </c>
      <c r="AW256" s="41">
        <f t="shared" si="123"/>
        <v>0.12190493403217061</v>
      </c>
      <c r="AX256" s="41">
        <f t="shared" si="124"/>
        <v>0.12931501897704681</v>
      </c>
      <c r="AY256" s="41">
        <f t="shared" si="125"/>
        <v>8.1872401951924814E-2</v>
      </c>
      <c r="AZ256" s="41">
        <f t="shared" si="126"/>
        <v>2.8827037773359841E-2</v>
      </c>
      <c r="BA256" s="41">
        <f t="shared" si="127"/>
        <v>7.0486173865895538E-3</v>
      </c>
      <c r="BB256" s="41">
        <f t="shared" si="128"/>
        <v>2.9369239110789806E-2</v>
      </c>
      <c r="BC256" s="41">
        <f t="shared" si="129"/>
        <v>0</v>
      </c>
      <c r="BD256" s="41">
        <f t="shared" si="130"/>
        <v>0.8306524489427074</v>
      </c>
      <c r="BE256" s="41">
        <f t="shared" si="131"/>
        <v>0.14033977950478946</v>
      </c>
      <c r="BF256" s="41">
        <f t="shared" si="132"/>
        <v>2.9007771552503163E-2</v>
      </c>
      <c r="BG256" s="41">
        <f t="shared" si="133"/>
        <v>0.49810229531899514</v>
      </c>
      <c r="BH256" s="41">
        <f t="shared" si="134"/>
        <v>0.20278330019880716</v>
      </c>
      <c r="BI256" s="41">
        <f t="shared" si="135"/>
        <v>0.29577082956804629</v>
      </c>
      <c r="BJ256" s="41">
        <f t="shared" si="136"/>
        <v>3.3435749141514548E-3</v>
      </c>
      <c r="BK256" s="41">
        <f t="shared" si="137"/>
        <v>5.7834809325863004E-2</v>
      </c>
      <c r="BL256" s="41">
        <f t="shared" si="138"/>
        <v>0.25194288812579069</v>
      </c>
      <c r="BM256" s="41">
        <f t="shared" si="139"/>
        <v>0.10473522501355503</v>
      </c>
      <c r="BN256" s="41">
        <f t="shared" si="140"/>
        <v>0.58548707753479123</v>
      </c>
      <c r="BO256" s="41">
        <f t="shared" si="141"/>
        <v>3.5785288270377733E-2</v>
      </c>
      <c r="BP256" s="41">
        <f t="shared" si="142"/>
        <v>0.67513103198987889</v>
      </c>
      <c r="BQ256" s="41">
        <f t="shared" si="143"/>
        <v>3.0905476233508044E-2</v>
      </c>
      <c r="BR256" s="41">
        <f t="shared" si="144"/>
        <v>6.506416049159588E-3</v>
      </c>
      <c r="BS256" s="41">
        <f t="shared" si="145"/>
        <v>9.0999457798662572E-2</v>
      </c>
      <c r="BT256" s="41">
        <f t="shared" si="146"/>
        <v>0.90791613952647754</v>
      </c>
      <c r="BU256" s="41">
        <f t="shared" si="147"/>
        <v>0.25167178745707575</v>
      </c>
      <c r="BV256" s="41">
        <f t="shared" si="148"/>
        <v>1.0844026748599313E-3</v>
      </c>
      <c r="BW256" s="41">
        <f t="shared" si="149"/>
        <v>1</v>
      </c>
      <c r="BX256" s="41" t="str">
        <f t="shared" si="150"/>
        <v>2011Registered nursesBritish Columbia</v>
      </c>
      <c r="BY256" s="51">
        <f>VLOOKUP(BX256,'%workplace'!$A$1:$F$381,6,FALSE)</f>
        <v>29994</v>
      </c>
      <c r="BZ256" s="32">
        <f t="shared" si="151"/>
        <v>0.36894045475761816</v>
      </c>
    </row>
    <row r="257" spans="1:78" s="8" customFormat="1" hidden="1" x14ac:dyDescent="0.2">
      <c r="A257" s="8" t="str">
        <f t="shared" si="114"/>
        <v>2011Registered nursesYukonAll places of work</v>
      </c>
      <c r="B257" s="8" t="s">
        <v>7</v>
      </c>
      <c r="C257" s="8" t="s">
        <v>24</v>
      </c>
      <c r="D257" s="8" t="s">
        <v>9</v>
      </c>
      <c r="E257" s="8">
        <v>2011</v>
      </c>
      <c r="F257" s="8">
        <v>345</v>
      </c>
      <c r="G257" s="8">
        <v>39</v>
      </c>
      <c r="H257" s="8">
        <v>0</v>
      </c>
      <c r="I257" s="8">
        <v>39</v>
      </c>
      <c r="J257" s="8">
        <v>43</v>
      </c>
      <c r="K257" s="8">
        <v>52</v>
      </c>
      <c r="L257" s="8">
        <v>41</v>
      </c>
      <c r="M257" s="8">
        <v>42</v>
      </c>
      <c r="N257" s="8">
        <v>65</v>
      </c>
      <c r="O257" s="8">
        <v>53</v>
      </c>
      <c r="P257" s="8">
        <v>35</v>
      </c>
      <c r="Q257" s="8">
        <v>7</v>
      </c>
      <c r="R257" s="8">
        <v>0</v>
      </c>
      <c r="S257" s="8">
        <v>7</v>
      </c>
      <c r="T257" s="8">
        <v>0</v>
      </c>
      <c r="U257" s="8">
        <v>356</v>
      </c>
      <c r="V257" s="8">
        <v>27</v>
      </c>
      <c r="W257" s="8">
        <v>1</v>
      </c>
      <c r="X257" s="8">
        <v>186</v>
      </c>
      <c r="Y257" s="8">
        <v>121</v>
      </c>
      <c r="Z257" s="8">
        <v>77</v>
      </c>
      <c r="AA257" s="8">
        <v>0</v>
      </c>
      <c r="AB257" s="8">
        <v>43</v>
      </c>
      <c r="AC257" s="8">
        <v>5</v>
      </c>
      <c r="AD257" s="8">
        <v>25</v>
      </c>
      <c r="AE257" s="8">
        <v>311</v>
      </c>
      <c r="AF257" s="8">
        <v>21</v>
      </c>
      <c r="AG257" s="8">
        <v>336</v>
      </c>
      <c r="AH257" s="8">
        <v>14</v>
      </c>
      <c r="AI257" s="8">
        <v>1</v>
      </c>
      <c r="AJ257" s="8">
        <v>93</v>
      </c>
      <c r="AK257" s="8">
        <v>291</v>
      </c>
      <c r="AL257" s="8">
        <v>12</v>
      </c>
      <c r="AM257" s="8">
        <v>0</v>
      </c>
      <c r="AN257" s="8">
        <v>384</v>
      </c>
      <c r="AO257" s="41">
        <f t="shared" si="115"/>
        <v>0.8984375</v>
      </c>
      <c r="AP257" s="41">
        <f t="shared" si="116"/>
        <v>0.1015625</v>
      </c>
      <c r="AQ257" s="41">
        <f t="shared" si="117"/>
        <v>0</v>
      </c>
      <c r="AR257" s="41">
        <f t="shared" si="118"/>
        <v>0.1015625</v>
      </c>
      <c r="AS257" s="41">
        <f t="shared" si="119"/>
        <v>0.11197916666666667</v>
      </c>
      <c r="AT257" s="41">
        <f t="shared" si="120"/>
        <v>0.13541666666666666</v>
      </c>
      <c r="AU257" s="41">
        <f t="shared" si="121"/>
        <v>0.10677083333333333</v>
      </c>
      <c r="AV257" s="41">
        <f t="shared" si="122"/>
        <v>0.109375</v>
      </c>
      <c r="AW257" s="41">
        <f t="shared" si="123"/>
        <v>0.16927083333333334</v>
      </c>
      <c r="AX257" s="41">
        <f t="shared" si="124"/>
        <v>0.13802083333333334</v>
      </c>
      <c r="AY257" s="41">
        <f t="shared" si="125"/>
        <v>9.1145833333333329E-2</v>
      </c>
      <c r="AZ257" s="41">
        <f t="shared" si="126"/>
        <v>1.8229166666666668E-2</v>
      </c>
      <c r="BA257" s="41">
        <f t="shared" si="127"/>
        <v>0</v>
      </c>
      <c r="BB257" s="41">
        <f t="shared" si="128"/>
        <v>1.8229166666666668E-2</v>
      </c>
      <c r="BC257" s="41">
        <f t="shared" si="129"/>
        <v>0</v>
      </c>
      <c r="BD257" s="41">
        <f t="shared" si="130"/>
        <v>0.92708333333333337</v>
      </c>
      <c r="BE257" s="41">
        <f t="shared" si="131"/>
        <v>7.03125E-2</v>
      </c>
      <c r="BF257" s="41">
        <f t="shared" si="132"/>
        <v>2.6041666666666665E-3</v>
      </c>
      <c r="BG257" s="41">
        <f t="shared" si="133"/>
        <v>0.484375</v>
      </c>
      <c r="BH257" s="41">
        <f t="shared" si="134"/>
        <v>0.31510416666666669</v>
      </c>
      <c r="BI257" s="41">
        <f t="shared" si="135"/>
        <v>0.20052083333333334</v>
      </c>
      <c r="BJ257" s="41">
        <f t="shared" si="136"/>
        <v>0</v>
      </c>
      <c r="BK257" s="41">
        <f t="shared" si="137"/>
        <v>0.11197916666666667</v>
      </c>
      <c r="BL257" s="41">
        <f t="shared" si="138"/>
        <v>1.3020833333333334E-2</v>
      </c>
      <c r="BM257" s="41">
        <f t="shared" si="139"/>
        <v>6.5104166666666671E-2</v>
      </c>
      <c r="BN257" s="41">
        <f t="shared" si="140"/>
        <v>0.80989583333333337</v>
      </c>
      <c r="BO257" s="41">
        <f t="shared" si="141"/>
        <v>5.46875E-2</v>
      </c>
      <c r="BP257" s="41">
        <f t="shared" si="142"/>
        <v>0.875</v>
      </c>
      <c r="BQ257" s="41">
        <f t="shared" si="143"/>
        <v>3.6458333333333336E-2</v>
      </c>
      <c r="BR257" s="41">
        <f t="shared" si="144"/>
        <v>2.6041666666666665E-3</v>
      </c>
      <c r="BS257" s="41">
        <f t="shared" si="145"/>
        <v>0.2421875</v>
      </c>
      <c r="BT257" s="41">
        <f t="shared" si="146"/>
        <v>0.7578125</v>
      </c>
      <c r="BU257" s="41">
        <f t="shared" si="147"/>
        <v>3.125E-2</v>
      </c>
      <c r="BV257" s="41">
        <f t="shared" si="148"/>
        <v>0</v>
      </c>
      <c r="BW257" s="41">
        <f t="shared" si="149"/>
        <v>1</v>
      </c>
      <c r="BX257" s="41" t="str">
        <f t="shared" si="150"/>
        <v>2011Registered nursesYukon</v>
      </c>
      <c r="BY257" s="51">
        <f>VLOOKUP(BX257,'%workplace'!$A$1:$F$381,6,FALSE)</f>
        <v>384</v>
      </c>
      <c r="BZ257" s="32">
        <f t="shared" si="151"/>
        <v>1</v>
      </c>
    </row>
    <row r="258" spans="1:78" s="8" customFormat="1" hidden="1" x14ac:dyDescent="0.2">
      <c r="A258" s="8" t="str">
        <f t="shared" ref="A258:A321" si="152">CONCATENATE(E258,B258,C258,D258)</f>
        <v>2011Registered nursesYukonCommunity health</v>
      </c>
      <c r="B258" s="8" t="s">
        <v>7</v>
      </c>
      <c r="C258" s="8" t="s">
        <v>24</v>
      </c>
      <c r="D258" s="8" t="s">
        <v>11</v>
      </c>
      <c r="E258" s="8">
        <v>2011</v>
      </c>
      <c r="F258" s="8">
        <v>125</v>
      </c>
      <c r="G258" s="8">
        <v>14</v>
      </c>
      <c r="H258" s="8">
        <v>0</v>
      </c>
      <c r="I258" s="8">
        <v>6</v>
      </c>
      <c r="J258" s="8">
        <v>20</v>
      </c>
      <c r="K258" s="8">
        <v>16</v>
      </c>
      <c r="L258" s="8">
        <v>15</v>
      </c>
      <c r="M258" s="8">
        <v>16</v>
      </c>
      <c r="N258" s="8">
        <v>25</v>
      </c>
      <c r="O258" s="8">
        <v>22</v>
      </c>
      <c r="P258" s="8">
        <v>16</v>
      </c>
      <c r="Q258" s="8">
        <v>3</v>
      </c>
      <c r="R258" s="8">
        <v>0</v>
      </c>
      <c r="S258" s="8">
        <v>0</v>
      </c>
      <c r="T258" s="8">
        <v>0</v>
      </c>
      <c r="U258" s="8">
        <v>132</v>
      </c>
      <c r="V258" s="8">
        <v>7</v>
      </c>
      <c r="W258" s="8">
        <v>0</v>
      </c>
      <c r="X258" s="8">
        <v>55</v>
      </c>
      <c r="Y258" s="8">
        <v>43</v>
      </c>
      <c r="Z258" s="8">
        <v>41</v>
      </c>
      <c r="AA258" s="8">
        <v>0</v>
      </c>
      <c r="AB258" s="8">
        <v>17</v>
      </c>
      <c r="AC258" s="8">
        <v>0</v>
      </c>
      <c r="AD258" s="8">
        <v>5</v>
      </c>
      <c r="AE258" s="8">
        <v>117</v>
      </c>
      <c r="AF258" s="8">
        <v>2</v>
      </c>
      <c r="AG258" s="8">
        <v>133</v>
      </c>
      <c r="AH258" s="8">
        <v>3</v>
      </c>
      <c r="AI258" s="8">
        <v>1</v>
      </c>
      <c r="AJ258" s="8">
        <v>78</v>
      </c>
      <c r="AK258" s="8">
        <v>61</v>
      </c>
      <c r="AL258" s="8">
        <v>0</v>
      </c>
      <c r="AM258" s="8">
        <v>0</v>
      </c>
      <c r="AN258" s="8">
        <v>139</v>
      </c>
      <c r="AO258" s="41">
        <f t="shared" ref="AO258:AO321" si="153">F258/$AN258</f>
        <v>0.89928057553956831</v>
      </c>
      <c r="AP258" s="41">
        <f t="shared" ref="AP258:AP321" si="154">G258/$AN258</f>
        <v>0.10071942446043165</v>
      </c>
      <c r="AQ258" s="41">
        <f t="shared" ref="AQ258:AQ321" si="155">H258/$AN258</f>
        <v>0</v>
      </c>
      <c r="AR258" s="41">
        <f t="shared" ref="AR258:AR321" si="156">I258/$AN258</f>
        <v>4.3165467625899283E-2</v>
      </c>
      <c r="AS258" s="41">
        <f t="shared" ref="AS258:AS321" si="157">J258/$AN258</f>
        <v>0.14388489208633093</v>
      </c>
      <c r="AT258" s="41">
        <f t="shared" ref="AT258:AT321" si="158">K258/$AN258</f>
        <v>0.11510791366906475</v>
      </c>
      <c r="AU258" s="41">
        <f t="shared" ref="AU258:AU321" si="159">L258/$AN258</f>
        <v>0.1079136690647482</v>
      </c>
      <c r="AV258" s="41">
        <f t="shared" ref="AV258:AV321" si="160">M258/$AN258</f>
        <v>0.11510791366906475</v>
      </c>
      <c r="AW258" s="41">
        <f t="shared" ref="AW258:AW321" si="161">N258/$AN258</f>
        <v>0.17985611510791366</v>
      </c>
      <c r="AX258" s="41">
        <f t="shared" ref="AX258:AX321" si="162">O258/$AN258</f>
        <v>0.15827338129496402</v>
      </c>
      <c r="AY258" s="41">
        <f t="shared" ref="AY258:AY321" si="163">P258/$AN258</f>
        <v>0.11510791366906475</v>
      </c>
      <c r="AZ258" s="41">
        <f t="shared" ref="AZ258:AZ321" si="164">Q258/$AN258</f>
        <v>2.1582733812949641E-2</v>
      </c>
      <c r="BA258" s="41">
        <f t="shared" ref="BA258:BA321" si="165">R258/$AN258</f>
        <v>0</v>
      </c>
      <c r="BB258" s="41">
        <f t="shared" ref="BB258:BB321" si="166">S258/$AN258</f>
        <v>0</v>
      </c>
      <c r="BC258" s="41">
        <f t="shared" ref="BC258:BC321" si="167">T258/$AN258</f>
        <v>0</v>
      </c>
      <c r="BD258" s="41">
        <f t="shared" ref="BD258:BD321" si="168">U258/$AN258</f>
        <v>0.94964028776978415</v>
      </c>
      <c r="BE258" s="41">
        <f t="shared" ref="BE258:BE321" si="169">V258/$AN258</f>
        <v>5.0359712230215826E-2</v>
      </c>
      <c r="BF258" s="41">
        <f t="shared" ref="BF258:BF321" si="170">W258/$AN258</f>
        <v>0</v>
      </c>
      <c r="BG258" s="41">
        <f t="shared" ref="BG258:BG321" si="171">X258/$AN258</f>
        <v>0.39568345323741005</v>
      </c>
      <c r="BH258" s="41">
        <f t="shared" ref="BH258:BH321" si="172">Y258/$AN258</f>
        <v>0.30935251798561153</v>
      </c>
      <c r="BI258" s="41">
        <f t="shared" ref="BI258:BI321" si="173">Z258/$AN258</f>
        <v>0.29496402877697842</v>
      </c>
      <c r="BJ258" s="41">
        <f t="shared" ref="BJ258:BJ321" si="174">AA258/$AN258</f>
        <v>0</v>
      </c>
      <c r="BK258" s="41">
        <f t="shared" ref="BK258:BK321" si="175">AB258/$AN258</f>
        <v>0.1223021582733813</v>
      </c>
      <c r="BL258" s="41">
        <f t="shared" ref="BL258:BL321" si="176">AC258/$AN258</f>
        <v>0</v>
      </c>
      <c r="BM258" s="41">
        <f t="shared" ref="BM258:BM321" si="177">AD258/$AN258</f>
        <v>3.5971223021582732E-2</v>
      </c>
      <c r="BN258" s="41">
        <f t="shared" ref="BN258:BN321" si="178">AE258/$AN258</f>
        <v>0.84172661870503596</v>
      </c>
      <c r="BO258" s="41">
        <f t="shared" ref="BO258:BO321" si="179">AF258/$AN258</f>
        <v>1.4388489208633094E-2</v>
      </c>
      <c r="BP258" s="41">
        <f t="shared" ref="BP258:BP321" si="180">AG258/$AN258</f>
        <v>0.95683453237410077</v>
      </c>
      <c r="BQ258" s="41">
        <f t="shared" ref="BQ258:BQ321" si="181">AH258/$AN258</f>
        <v>2.1582733812949641E-2</v>
      </c>
      <c r="BR258" s="41">
        <f t="shared" ref="BR258:BR321" si="182">AI258/$AN258</f>
        <v>7.1942446043165471E-3</v>
      </c>
      <c r="BS258" s="41">
        <f t="shared" ref="BS258:BS321" si="183">AJ258/$AN258</f>
        <v>0.5611510791366906</v>
      </c>
      <c r="BT258" s="41">
        <f t="shared" ref="BT258:BT321" si="184">AK258/$AN258</f>
        <v>0.43884892086330934</v>
      </c>
      <c r="BU258" s="41">
        <f t="shared" ref="BU258:BU321" si="185">AL258/$AN258</f>
        <v>0</v>
      </c>
      <c r="BV258" s="41">
        <f t="shared" ref="BV258:BV321" si="186">AM258/$AN258</f>
        <v>0</v>
      </c>
      <c r="BW258" s="41">
        <f t="shared" ref="BW258:BW321" si="187">AN258/$AN258</f>
        <v>1</v>
      </c>
      <c r="BX258" s="41" t="str">
        <f t="shared" ref="BX258:BX321" si="188">CONCATENATE(E258,B258,C258)</f>
        <v>2011Registered nursesYukon</v>
      </c>
      <c r="BY258" s="51">
        <f>VLOOKUP(BX258,'%workplace'!$A$1:$F$381,6,FALSE)</f>
        <v>384</v>
      </c>
      <c r="BZ258" s="32">
        <f t="shared" ref="BZ258:BZ321" si="189">IF(AN258="†","†",AN258/BY258)</f>
        <v>0.36197916666666669</v>
      </c>
    </row>
    <row r="259" spans="1:78" s="8" customFormat="1" hidden="1" x14ac:dyDescent="0.2">
      <c r="A259" s="8" t="str">
        <f t="shared" si="152"/>
        <v>2011Registered nursesYukonNursing home/long-term care</v>
      </c>
      <c r="B259" s="8" t="s">
        <v>7</v>
      </c>
      <c r="C259" s="8" t="s">
        <v>24</v>
      </c>
      <c r="D259" s="8" t="s">
        <v>12</v>
      </c>
      <c r="E259" s="8">
        <v>2011</v>
      </c>
      <c r="F259" s="8">
        <v>26</v>
      </c>
      <c r="G259" s="8">
        <v>2</v>
      </c>
      <c r="H259" s="8">
        <v>0</v>
      </c>
      <c r="I259" s="8">
        <v>2</v>
      </c>
      <c r="J259" s="8">
        <v>1</v>
      </c>
      <c r="K259" s="8">
        <v>8</v>
      </c>
      <c r="L259" s="8">
        <v>6</v>
      </c>
      <c r="M259" s="8">
        <v>3</v>
      </c>
      <c r="N259" s="8">
        <v>4</v>
      </c>
      <c r="O259" s="8">
        <v>2</v>
      </c>
      <c r="P259" s="8">
        <v>2</v>
      </c>
      <c r="Q259" s="8">
        <v>0</v>
      </c>
      <c r="R259" s="8">
        <v>0</v>
      </c>
      <c r="S259" s="8">
        <v>0</v>
      </c>
      <c r="T259" s="8">
        <v>0</v>
      </c>
      <c r="U259" s="8">
        <v>22</v>
      </c>
      <c r="V259" s="8">
        <v>6</v>
      </c>
      <c r="W259" s="8">
        <v>0</v>
      </c>
      <c r="X259" s="8">
        <v>23</v>
      </c>
      <c r="Y259" s="8">
        <v>4</v>
      </c>
      <c r="Z259" s="8">
        <v>1</v>
      </c>
      <c r="AA259" s="8">
        <v>0</v>
      </c>
      <c r="AB259" s="8">
        <v>10</v>
      </c>
      <c r="AC259" s="8">
        <v>0</v>
      </c>
      <c r="AD259" s="8">
        <v>2</v>
      </c>
      <c r="AE259" s="8">
        <v>16</v>
      </c>
      <c r="AF259" s="8">
        <v>1</v>
      </c>
      <c r="AG259" s="8">
        <v>26</v>
      </c>
      <c r="AH259" s="8">
        <v>1</v>
      </c>
      <c r="AI259" s="8">
        <v>0</v>
      </c>
      <c r="AJ259" s="8">
        <v>1</v>
      </c>
      <c r="AK259" s="8">
        <v>27</v>
      </c>
      <c r="AL259" s="8">
        <v>0</v>
      </c>
      <c r="AM259" s="8">
        <v>0</v>
      </c>
      <c r="AN259" s="8">
        <v>28</v>
      </c>
      <c r="AO259" s="41">
        <f t="shared" si="153"/>
        <v>0.9285714285714286</v>
      </c>
      <c r="AP259" s="41">
        <f t="shared" si="154"/>
        <v>7.1428571428571425E-2</v>
      </c>
      <c r="AQ259" s="41">
        <f t="shared" si="155"/>
        <v>0</v>
      </c>
      <c r="AR259" s="41">
        <f t="shared" si="156"/>
        <v>7.1428571428571425E-2</v>
      </c>
      <c r="AS259" s="41">
        <f t="shared" si="157"/>
        <v>3.5714285714285712E-2</v>
      </c>
      <c r="AT259" s="41">
        <f t="shared" si="158"/>
        <v>0.2857142857142857</v>
      </c>
      <c r="AU259" s="41">
        <f t="shared" si="159"/>
        <v>0.21428571428571427</v>
      </c>
      <c r="AV259" s="41">
        <f t="shared" si="160"/>
        <v>0.10714285714285714</v>
      </c>
      <c r="AW259" s="41">
        <f t="shared" si="161"/>
        <v>0.14285714285714285</v>
      </c>
      <c r="AX259" s="41">
        <f t="shared" si="162"/>
        <v>7.1428571428571425E-2</v>
      </c>
      <c r="AY259" s="41">
        <f t="shared" si="163"/>
        <v>7.1428571428571425E-2</v>
      </c>
      <c r="AZ259" s="41">
        <f t="shared" si="164"/>
        <v>0</v>
      </c>
      <c r="BA259" s="41">
        <f t="shared" si="165"/>
        <v>0</v>
      </c>
      <c r="BB259" s="41">
        <f t="shared" si="166"/>
        <v>0</v>
      </c>
      <c r="BC259" s="41">
        <f t="shared" si="167"/>
        <v>0</v>
      </c>
      <c r="BD259" s="41">
        <f t="shared" si="168"/>
        <v>0.7857142857142857</v>
      </c>
      <c r="BE259" s="41">
        <f t="shared" si="169"/>
        <v>0.21428571428571427</v>
      </c>
      <c r="BF259" s="41">
        <f t="shared" si="170"/>
        <v>0</v>
      </c>
      <c r="BG259" s="41">
        <f t="shared" si="171"/>
        <v>0.8214285714285714</v>
      </c>
      <c r="BH259" s="41">
        <f t="shared" si="172"/>
        <v>0.14285714285714285</v>
      </c>
      <c r="BI259" s="41">
        <f t="shared" si="173"/>
        <v>3.5714285714285712E-2</v>
      </c>
      <c r="BJ259" s="41">
        <f t="shared" si="174"/>
        <v>0</v>
      </c>
      <c r="BK259" s="41">
        <f t="shared" si="175"/>
        <v>0.35714285714285715</v>
      </c>
      <c r="BL259" s="41">
        <f t="shared" si="176"/>
        <v>0</v>
      </c>
      <c r="BM259" s="41">
        <f t="shared" si="177"/>
        <v>7.1428571428571425E-2</v>
      </c>
      <c r="BN259" s="41">
        <f t="shared" si="178"/>
        <v>0.5714285714285714</v>
      </c>
      <c r="BO259" s="41">
        <f t="shared" si="179"/>
        <v>3.5714285714285712E-2</v>
      </c>
      <c r="BP259" s="41">
        <f t="shared" si="180"/>
        <v>0.9285714285714286</v>
      </c>
      <c r="BQ259" s="41">
        <f t="shared" si="181"/>
        <v>3.5714285714285712E-2</v>
      </c>
      <c r="BR259" s="41">
        <f t="shared" si="182"/>
        <v>0</v>
      </c>
      <c r="BS259" s="41">
        <f t="shared" si="183"/>
        <v>3.5714285714285712E-2</v>
      </c>
      <c r="BT259" s="41">
        <f t="shared" si="184"/>
        <v>0.9642857142857143</v>
      </c>
      <c r="BU259" s="41">
        <f t="shared" si="185"/>
        <v>0</v>
      </c>
      <c r="BV259" s="41">
        <f t="shared" si="186"/>
        <v>0</v>
      </c>
      <c r="BW259" s="41">
        <f t="shared" si="187"/>
        <v>1</v>
      </c>
      <c r="BX259" s="41" t="str">
        <f t="shared" si="188"/>
        <v>2011Registered nursesYukon</v>
      </c>
      <c r="BY259" s="51">
        <f>VLOOKUP(BX259,'%workplace'!$A$1:$F$381,6,FALSE)</f>
        <v>384</v>
      </c>
      <c r="BZ259" s="32">
        <f t="shared" si="189"/>
        <v>7.2916666666666671E-2</v>
      </c>
    </row>
    <row r="260" spans="1:78" s="8" customFormat="1" hidden="1" x14ac:dyDescent="0.2">
      <c r="A260" s="8" t="str">
        <f t="shared" si="152"/>
        <v>2011Registered nursesYukonHospital</v>
      </c>
      <c r="B260" s="8" t="s">
        <v>7</v>
      </c>
      <c r="C260" s="8" t="s">
        <v>24</v>
      </c>
      <c r="D260" s="8" t="s">
        <v>10</v>
      </c>
      <c r="E260" s="8">
        <v>2011</v>
      </c>
      <c r="F260" s="8">
        <v>163</v>
      </c>
      <c r="G260" s="8">
        <v>17</v>
      </c>
      <c r="H260" s="8">
        <v>0</v>
      </c>
      <c r="I260" s="8">
        <v>28</v>
      </c>
      <c r="J260" s="8">
        <v>21</v>
      </c>
      <c r="K260" s="8">
        <v>24</v>
      </c>
      <c r="L260" s="8">
        <v>18</v>
      </c>
      <c r="M260" s="8">
        <v>17</v>
      </c>
      <c r="N260" s="8">
        <v>29</v>
      </c>
      <c r="O260" s="8">
        <v>20</v>
      </c>
      <c r="P260" s="8">
        <v>12</v>
      </c>
      <c r="Q260" s="8">
        <v>4</v>
      </c>
      <c r="R260" s="8">
        <v>0</v>
      </c>
      <c r="S260" s="8">
        <v>7</v>
      </c>
      <c r="T260" s="8">
        <v>0</v>
      </c>
      <c r="U260" s="8">
        <v>167</v>
      </c>
      <c r="V260" s="8">
        <v>12</v>
      </c>
      <c r="W260" s="8">
        <v>1</v>
      </c>
      <c r="X260" s="8">
        <v>80</v>
      </c>
      <c r="Y260" s="8">
        <v>66</v>
      </c>
      <c r="Z260" s="8">
        <v>34</v>
      </c>
      <c r="AA260" s="8">
        <v>0</v>
      </c>
      <c r="AB260" s="8">
        <v>7</v>
      </c>
      <c r="AC260" s="8">
        <v>1</v>
      </c>
      <c r="AD260" s="8">
        <v>4</v>
      </c>
      <c r="AE260" s="8">
        <v>168</v>
      </c>
      <c r="AF260" s="8">
        <v>8</v>
      </c>
      <c r="AG260" s="8">
        <v>162</v>
      </c>
      <c r="AH260" s="8">
        <v>3</v>
      </c>
      <c r="AI260" s="8">
        <v>0</v>
      </c>
      <c r="AJ260" s="8">
        <v>12</v>
      </c>
      <c r="AK260" s="8">
        <v>168</v>
      </c>
      <c r="AL260" s="8">
        <v>7</v>
      </c>
      <c r="AM260" s="8">
        <v>0</v>
      </c>
      <c r="AN260" s="8">
        <v>180</v>
      </c>
      <c r="AO260" s="41">
        <f t="shared" si="153"/>
        <v>0.90555555555555556</v>
      </c>
      <c r="AP260" s="41">
        <f t="shared" si="154"/>
        <v>9.4444444444444442E-2</v>
      </c>
      <c r="AQ260" s="41">
        <f t="shared" si="155"/>
        <v>0</v>
      </c>
      <c r="AR260" s="41">
        <f t="shared" si="156"/>
        <v>0.15555555555555556</v>
      </c>
      <c r="AS260" s="41">
        <f t="shared" si="157"/>
        <v>0.11666666666666667</v>
      </c>
      <c r="AT260" s="41">
        <f t="shared" si="158"/>
        <v>0.13333333333333333</v>
      </c>
      <c r="AU260" s="41">
        <f t="shared" si="159"/>
        <v>0.1</v>
      </c>
      <c r="AV260" s="41">
        <f t="shared" si="160"/>
        <v>9.4444444444444442E-2</v>
      </c>
      <c r="AW260" s="41">
        <f t="shared" si="161"/>
        <v>0.16111111111111112</v>
      </c>
      <c r="AX260" s="41">
        <f t="shared" si="162"/>
        <v>0.1111111111111111</v>
      </c>
      <c r="AY260" s="41">
        <f t="shared" si="163"/>
        <v>6.6666666666666666E-2</v>
      </c>
      <c r="AZ260" s="41">
        <f t="shared" si="164"/>
        <v>2.2222222222222223E-2</v>
      </c>
      <c r="BA260" s="41">
        <f t="shared" si="165"/>
        <v>0</v>
      </c>
      <c r="BB260" s="41">
        <f t="shared" si="166"/>
        <v>3.888888888888889E-2</v>
      </c>
      <c r="BC260" s="41">
        <f t="shared" si="167"/>
        <v>0</v>
      </c>
      <c r="BD260" s="41">
        <f t="shared" si="168"/>
        <v>0.92777777777777781</v>
      </c>
      <c r="BE260" s="41">
        <f t="shared" si="169"/>
        <v>6.6666666666666666E-2</v>
      </c>
      <c r="BF260" s="41">
        <f t="shared" si="170"/>
        <v>5.5555555555555558E-3</v>
      </c>
      <c r="BG260" s="41">
        <f t="shared" si="171"/>
        <v>0.44444444444444442</v>
      </c>
      <c r="BH260" s="41">
        <f t="shared" si="172"/>
        <v>0.36666666666666664</v>
      </c>
      <c r="BI260" s="41">
        <f t="shared" si="173"/>
        <v>0.18888888888888888</v>
      </c>
      <c r="BJ260" s="41">
        <f t="shared" si="174"/>
        <v>0</v>
      </c>
      <c r="BK260" s="41">
        <f t="shared" si="175"/>
        <v>3.888888888888889E-2</v>
      </c>
      <c r="BL260" s="41">
        <f t="shared" si="176"/>
        <v>5.5555555555555558E-3</v>
      </c>
      <c r="BM260" s="41">
        <f t="shared" si="177"/>
        <v>2.2222222222222223E-2</v>
      </c>
      <c r="BN260" s="41">
        <f t="shared" si="178"/>
        <v>0.93333333333333335</v>
      </c>
      <c r="BO260" s="41">
        <f t="shared" si="179"/>
        <v>4.4444444444444446E-2</v>
      </c>
      <c r="BP260" s="41">
        <f t="shared" si="180"/>
        <v>0.9</v>
      </c>
      <c r="BQ260" s="41">
        <f t="shared" si="181"/>
        <v>1.6666666666666666E-2</v>
      </c>
      <c r="BR260" s="41">
        <f t="shared" si="182"/>
        <v>0</v>
      </c>
      <c r="BS260" s="41">
        <f t="shared" si="183"/>
        <v>6.6666666666666666E-2</v>
      </c>
      <c r="BT260" s="41">
        <f t="shared" si="184"/>
        <v>0.93333333333333335</v>
      </c>
      <c r="BU260" s="41">
        <f t="shared" si="185"/>
        <v>3.888888888888889E-2</v>
      </c>
      <c r="BV260" s="41">
        <f t="shared" si="186"/>
        <v>0</v>
      </c>
      <c r="BW260" s="41">
        <f t="shared" si="187"/>
        <v>1</v>
      </c>
      <c r="BX260" s="41" t="str">
        <f t="shared" si="188"/>
        <v>2011Registered nursesYukon</v>
      </c>
      <c r="BY260" s="51">
        <f>VLOOKUP(BX260,'%workplace'!$A$1:$F$381,6,FALSE)</f>
        <v>384</v>
      </c>
      <c r="BZ260" s="32">
        <f t="shared" si="189"/>
        <v>0.46875</v>
      </c>
    </row>
    <row r="261" spans="1:78" s="8" customFormat="1" hidden="1" x14ac:dyDescent="0.2">
      <c r="A261" s="8" t="str">
        <f t="shared" si="152"/>
        <v>2011Registered nursesYukonOther places of work</v>
      </c>
      <c r="B261" s="8" t="s">
        <v>7</v>
      </c>
      <c r="C261" s="8" t="s">
        <v>24</v>
      </c>
      <c r="D261" s="8" t="s">
        <v>13</v>
      </c>
      <c r="E261" s="8">
        <v>2011</v>
      </c>
      <c r="F261" s="8">
        <v>26</v>
      </c>
      <c r="G261" s="8">
        <v>6</v>
      </c>
      <c r="H261" s="8">
        <v>0</v>
      </c>
      <c r="I261" s="8">
        <v>2</v>
      </c>
      <c r="J261" s="8">
        <v>1</v>
      </c>
      <c r="K261" s="8">
        <v>4</v>
      </c>
      <c r="L261" s="8">
        <v>2</v>
      </c>
      <c r="M261" s="8">
        <v>6</v>
      </c>
      <c r="N261" s="8">
        <v>7</v>
      </c>
      <c r="O261" s="8">
        <v>7</v>
      </c>
      <c r="P261" s="8">
        <v>3</v>
      </c>
      <c r="Q261" s="8">
        <v>0</v>
      </c>
      <c r="R261" s="8">
        <v>0</v>
      </c>
      <c r="S261" s="8">
        <v>0</v>
      </c>
      <c r="T261" s="8">
        <v>0</v>
      </c>
      <c r="U261" s="8">
        <v>30</v>
      </c>
      <c r="V261" s="8">
        <v>2</v>
      </c>
      <c r="W261" s="8">
        <v>0</v>
      </c>
      <c r="X261" s="8">
        <v>24</v>
      </c>
      <c r="Y261" s="8">
        <v>8</v>
      </c>
      <c r="Z261" s="8">
        <v>0</v>
      </c>
      <c r="AA261" s="8">
        <v>0</v>
      </c>
      <c r="AB261" s="8">
        <v>9</v>
      </c>
      <c r="AC261" s="8">
        <v>0</v>
      </c>
      <c r="AD261" s="8">
        <v>14</v>
      </c>
      <c r="AE261" s="8">
        <v>9</v>
      </c>
      <c r="AF261" s="8">
        <v>10</v>
      </c>
      <c r="AG261" s="8">
        <v>15</v>
      </c>
      <c r="AH261" s="8">
        <v>7</v>
      </c>
      <c r="AI261" s="8">
        <v>0</v>
      </c>
      <c r="AJ261" s="8">
        <v>1</v>
      </c>
      <c r="AK261" s="8">
        <v>31</v>
      </c>
      <c r="AL261" s="8">
        <v>0</v>
      </c>
      <c r="AM261" s="8">
        <v>0</v>
      </c>
      <c r="AN261" s="8">
        <v>32</v>
      </c>
      <c r="AO261" s="41">
        <f t="shared" si="153"/>
        <v>0.8125</v>
      </c>
      <c r="AP261" s="41">
        <f t="shared" si="154"/>
        <v>0.1875</v>
      </c>
      <c r="AQ261" s="41">
        <f t="shared" si="155"/>
        <v>0</v>
      </c>
      <c r="AR261" s="41">
        <f t="shared" si="156"/>
        <v>6.25E-2</v>
      </c>
      <c r="AS261" s="41">
        <f t="shared" si="157"/>
        <v>3.125E-2</v>
      </c>
      <c r="AT261" s="41">
        <f t="shared" si="158"/>
        <v>0.125</v>
      </c>
      <c r="AU261" s="41">
        <f t="shared" si="159"/>
        <v>6.25E-2</v>
      </c>
      <c r="AV261" s="41">
        <f t="shared" si="160"/>
        <v>0.1875</v>
      </c>
      <c r="AW261" s="41">
        <f t="shared" si="161"/>
        <v>0.21875</v>
      </c>
      <c r="AX261" s="41">
        <f t="shared" si="162"/>
        <v>0.21875</v>
      </c>
      <c r="AY261" s="41">
        <f t="shared" si="163"/>
        <v>9.375E-2</v>
      </c>
      <c r="AZ261" s="41">
        <f t="shared" si="164"/>
        <v>0</v>
      </c>
      <c r="BA261" s="41">
        <f t="shared" si="165"/>
        <v>0</v>
      </c>
      <c r="BB261" s="41">
        <f t="shared" si="166"/>
        <v>0</v>
      </c>
      <c r="BC261" s="41">
        <f t="shared" si="167"/>
        <v>0</v>
      </c>
      <c r="BD261" s="41">
        <f t="shared" si="168"/>
        <v>0.9375</v>
      </c>
      <c r="BE261" s="41">
        <f t="shared" si="169"/>
        <v>6.25E-2</v>
      </c>
      <c r="BF261" s="41">
        <f t="shared" si="170"/>
        <v>0</v>
      </c>
      <c r="BG261" s="41">
        <f t="shared" si="171"/>
        <v>0.75</v>
      </c>
      <c r="BH261" s="41">
        <f t="shared" si="172"/>
        <v>0.25</v>
      </c>
      <c r="BI261" s="41">
        <f t="shared" si="173"/>
        <v>0</v>
      </c>
      <c r="BJ261" s="41">
        <f t="shared" si="174"/>
        <v>0</v>
      </c>
      <c r="BK261" s="41">
        <f t="shared" si="175"/>
        <v>0.28125</v>
      </c>
      <c r="BL261" s="41">
        <f t="shared" si="176"/>
        <v>0</v>
      </c>
      <c r="BM261" s="41">
        <f t="shared" si="177"/>
        <v>0.4375</v>
      </c>
      <c r="BN261" s="41">
        <f t="shared" si="178"/>
        <v>0.28125</v>
      </c>
      <c r="BO261" s="41">
        <f t="shared" si="179"/>
        <v>0.3125</v>
      </c>
      <c r="BP261" s="41">
        <f t="shared" si="180"/>
        <v>0.46875</v>
      </c>
      <c r="BQ261" s="41">
        <f t="shared" si="181"/>
        <v>0.21875</v>
      </c>
      <c r="BR261" s="41">
        <f t="shared" si="182"/>
        <v>0</v>
      </c>
      <c r="BS261" s="41">
        <f t="shared" si="183"/>
        <v>3.125E-2</v>
      </c>
      <c r="BT261" s="41">
        <f t="shared" si="184"/>
        <v>0.96875</v>
      </c>
      <c r="BU261" s="41">
        <f t="shared" si="185"/>
        <v>0</v>
      </c>
      <c r="BV261" s="41">
        <f t="shared" si="186"/>
        <v>0</v>
      </c>
      <c r="BW261" s="41">
        <f t="shared" si="187"/>
        <v>1</v>
      </c>
      <c r="BX261" s="41" t="str">
        <f t="shared" si="188"/>
        <v>2011Registered nursesYukon</v>
      </c>
      <c r="BY261" s="51">
        <f>VLOOKUP(BX261,'%workplace'!$A$1:$F$381,6,FALSE)</f>
        <v>384</v>
      </c>
      <c r="BZ261" s="32">
        <f t="shared" si="189"/>
        <v>8.3333333333333329E-2</v>
      </c>
    </row>
    <row r="262" spans="1:78" s="8" customFormat="1" hidden="1" x14ac:dyDescent="0.2">
      <c r="A262" s="8" t="str">
        <f t="shared" si="152"/>
        <v>2011Registered nursesYukonUnknown places of work</v>
      </c>
      <c r="B262" s="8" t="s">
        <v>7</v>
      </c>
      <c r="C262" s="8" t="s">
        <v>24</v>
      </c>
      <c r="D262" s="8" t="s">
        <v>49</v>
      </c>
      <c r="E262" s="8">
        <v>2011</v>
      </c>
      <c r="F262" s="8">
        <v>5</v>
      </c>
      <c r="G262" s="8">
        <v>0</v>
      </c>
      <c r="H262" s="8">
        <v>0</v>
      </c>
      <c r="I262" s="8">
        <v>1</v>
      </c>
      <c r="J262" s="8">
        <v>0</v>
      </c>
      <c r="K262" s="8">
        <v>0</v>
      </c>
      <c r="L262" s="8">
        <v>0</v>
      </c>
      <c r="M262" s="8">
        <v>0</v>
      </c>
      <c r="N262" s="8">
        <v>0</v>
      </c>
      <c r="O262" s="8">
        <v>2</v>
      </c>
      <c r="P262" s="8">
        <v>2</v>
      </c>
      <c r="Q262" s="8">
        <v>0</v>
      </c>
      <c r="R262" s="8">
        <v>0</v>
      </c>
      <c r="S262" s="8">
        <v>0</v>
      </c>
      <c r="T262" s="8">
        <v>0</v>
      </c>
      <c r="U262" s="8">
        <v>5</v>
      </c>
      <c r="V262" s="8">
        <v>0</v>
      </c>
      <c r="W262" s="8">
        <v>0</v>
      </c>
      <c r="X262" s="8">
        <v>4</v>
      </c>
      <c r="Y262" s="8">
        <v>0</v>
      </c>
      <c r="Z262" s="8">
        <v>1</v>
      </c>
      <c r="AA262" s="8">
        <v>0</v>
      </c>
      <c r="AB262" s="8">
        <v>0</v>
      </c>
      <c r="AC262" s="8">
        <v>4</v>
      </c>
      <c r="AD262" s="8">
        <v>0</v>
      </c>
      <c r="AE262" s="8">
        <v>1</v>
      </c>
      <c r="AF262" s="8">
        <v>0</v>
      </c>
      <c r="AG262" s="8">
        <v>0</v>
      </c>
      <c r="AH262" s="8">
        <v>0</v>
      </c>
      <c r="AI262" s="8">
        <v>0</v>
      </c>
      <c r="AJ262" s="8">
        <v>1</v>
      </c>
      <c r="AK262" s="8">
        <v>4</v>
      </c>
      <c r="AL262" s="8">
        <v>5</v>
      </c>
      <c r="AM262" s="8">
        <v>0</v>
      </c>
      <c r="AN262" s="8">
        <v>5</v>
      </c>
      <c r="AO262" s="41">
        <f t="shared" si="153"/>
        <v>1</v>
      </c>
      <c r="AP262" s="41">
        <f t="shared" si="154"/>
        <v>0</v>
      </c>
      <c r="AQ262" s="41">
        <f t="shared" si="155"/>
        <v>0</v>
      </c>
      <c r="AR262" s="41">
        <f t="shared" si="156"/>
        <v>0.2</v>
      </c>
      <c r="AS262" s="41">
        <f t="shared" si="157"/>
        <v>0</v>
      </c>
      <c r="AT262" s="41">
        <f t="shared" si="158"/>
        <v>0</v>
      </c>
      <c r="AU262" s="41">
        <f t="shared" si="159"/>
        <v>0</v>
      </c>
      <c r="AV262" s="41">
        <f t="shared" si="160"/>
        <v>0</v>
      </c>
      <c r="AW262" s="41">
        <f t="shared" si="161"/>
        <v>0</v>
      </c>
      <c r="AX262" s="41">
        <f t="shared" si="162"/>
        <v>0.4</v>
      </c>
      <c r="AY262" s="41">
        <f t="shared" si="163"/>
        <v>0.4</v>
      </c>
      <c r="AZ262" s="41">
        <f t="shared" si="164"/>
        <v>0</v>
      </c>
      <c r="BA262" s="41">
        <f t="shared" si="165"/>
        <v>0</v>
      </c>
      <c r="BB262" s="41">
        <f t="shared" si="166"/>
        <v>0</v>
      </c>
      <c r="BC262" s="41">
        <f t="shared" si="167"/>
        <v>0</v>
      </c>
      <c r="BD262" s="41">
        <f t="shared" si="168"/>
        <v>1</v>
      </c>
      <c r="BE262" s="41">
        <f t="shared" si="169"/>
        <v>0</v>
      </c>
      <c r="BF262" s="41">
        <f t="shared" si="170"/>
        <v>0</v>
      </c>
      <c r="BG262" s="41">
        <f t="shared" si="171"/>
        <v>0.8</v>
      </c>
      <c r="BH262" s="41">
        <f t="shared" si="172"/>
        <v>0</v>
      </c>
      <c r="BI262" s="41">
        <f t="shared" si="173"/>
        <v>0.2</v>
      </c>
      <c r="BJ262" s="41">
        <f t="shared" si="174"/>
        <v>0</v>
      </c>
      <c r="BK262" s="41">
        <f t="shared" si="175"/>
        <v>0</v>
      </c>
      <c r="BL262" s="41">
        <f t="shared" si="176"/>
        <v>0.8</v>
      </c>
      <c r="BM262" s="41">
        <f t="shared" si="177"/>
        <v>0</v>
      </c>
      <c r="BN262" s="41">
        <f t="shared" si="178"/>
        <v>0.2</v>
      </c>
      <c r="BO262" s="41">
        <f t="shared" si="179"/>
        <v>0</v>
      </c>
      <c r="BP262" s="41">
        <f t="shared" si="180"/>
        <v>0</v>
      </c>
      <c r="BQ262" s="41">
        <f t="shared" si="181"/>
        <v>0</v>
      </c>
      <c r="BR262" s="41">
        <f t="shared" si="182"/>
        <v>0</v>
      </c>
      <c r="BS262" s="41">
        <f t="shared" si="183"/>
        <v>0.2</v>
      </c>
      <c r="BT262" s="41">
        <f t="shared" si="184"/>
        <v>0.8</v>
      </c>
      <c r="BU262" s="41">
        <f t="shared" si="185"/>
        <v>1</v>
      </c>
      <c r="BV262" s="41">
        <f t="shared" si="186"/>
        <v>0</v>
      </c>
      <c r="BW262" s="41">
        <f t="shared" si="187"/>
        <v>1</v>
      </c>
      <c r="BX262" s="41" t="str">
        <f t="shared" si="188"/>
        <v>2011Registered nursesYukon</v>
      </c>
      <c r="BY262" s="51">
        <f>VLOOKUP(BX262,'%workplace'!$A$1:$F$381,6,FALSE)</f>
        <v>384</v>
      </c>
      <c r="BZ262" s="32">
        <f t="shared" si="189"/>
        <v>1.3020833333333334E-2</v>
      </c>
    </row>
    <row r="263" spans="1:78" s="8" customFormat="1" hidden="1" x14ac:dyDescent="0.2">
      <c r="A263" s="8" t="str">
        <f t="shared" si="152"/>
        <v>2011Licensed practical nursesNewfoundland and LabradorAll places of work</v>
      </c>
      <c r="B263" s="8" t="s">
        <v>3</v>
      </c>
      <c r="C263" s="8" t="s">
        <v>14</v>
      </c>
      <c r="D263" s="8" t="s">
        <v>9</v>
      </c>
      <c r="E263" s="8">
        <v>2011</v>
      </c>
      <c r="F263" s="8">
        <v>2202</v>
      </c>
      <c r="G263" s="8">
        <v>278</v>
      </c>
      <c r="H263" s="8">
        <v>0</v>
      </c>
      <c r="I263" s="8">
        <v>166</v>
      </c>
      <c r="J263" s="8">
        <v>267</v>
      </c>
      <c r="K263" s="8">
        <v>263</v>
      </c>
      <c r="L263" s="8">
        <v>389</v>
      </c>
      <c r="M263" s="8">
        <v>424</v>
      </c>
      <c r="N263" s="8">
        <v>436</v>
      </c>
      <c r="O263" s="8">
        <v>297</v>
      </c>
      <c r="P263" s="8">
        <v>131</v>
      </c>
      <c r="Q263" s="8">
        <v>25</v>
      </c>
      <c r="R263" s="8">
        <v>2</v>
      </c>
      <c r="S263" s="8">
        <v>80</v>
      </c>
      <c r="T263" s="8">
        <v>0</v>
      </c>
      <c r="U263" s="8">
        <v>2444</v>
      </c>
      <c r="V263" s="8">
        <v>1</v>
      </c>
      <c r="W263" s="8">
        <v>35</v>
      </c>
      <c r="X263" s="8">
        <v>1654</v>
      </c>
      <c r="Y263" s="8">
        <v>110</v>
      </c>
      <c r="Z263" s="8">
        <v>716</v>
      </c>
      <c r="AA263" s="8">
        <v>0</v>
      </c>
      <c r="AB263" s="8">
        <v>0</v>
      </c>
      <c r="AC263" s="8">
        <v>2</v>
      </c>
      <c r="AD263" s="8">
        <v>103</v>
      </c>
      <c r="AE263" s="8">
        <v>2375</v>
      </c>
      <c r="AF263" s="8">
        <v>6</v>
      </c>
      <c r="AG263" s="8">
        <v>2457</v>
      </c>
      <c r="AH263" s="8">
        <v>2</v>
      </c>
      <c r="AI263" s="8">
        <v>0</v>
      </c>
      <c r="AJ263" s="8">
        <v>1121</v>
      </c>
      <c r="AK263" s="8">
        <v>1359</v>
      </c>
      <c r="AL263" s="8">
        <v>15</v>
      </c>
      <c r="AM263" s="8">
        <v>0</v>
      </c>
      <c r="AN263" s="8">
        <v>2480</v>
      </c>
      <c r="AO263" s="41">
        <f t="shared" si="153"/>
        <v>0.88790322580645165</v>
      </c>
      <c r="AP263" s="41">
        <f t="shared" si="154"/>
        <v>0.11209677419354838</v>
      </c>
      <c r="AQ263" s="41">
        <f t="shared" si="155"/>
        <v>0</v>
      </c>
      <c r="AR263" s="41">
        <f t="shared" si="156"/>
        <v>6.6935483870967746E-2</v>
      </c>
      <c r="AS263" s="41">
        <f t="shared" si="157"/>
        <v>0.10766129032258065</v>
      </c>
      <c r="AT263" s="41">
        <f t="shared" si="158"/>
        <v>0.10604838709677419</v>
      </c>
      <c r="AU263" s="41">
        <f t="shared" si="159"/>
        <v>0.15685483870967742</v>
      </c>
      <c r="AV263" s="41">
        <f t="shared" si="160"/>
        <v>0.17096774193548386</v>
      </c>
      <c r="AW263" s="41">
        <f t="shared" si="161"/>
        <v>0.17580645161290323</v>
      </c>
      <c r="AX263" s="41">
        <f t="shared" si="162"/>
        <v>0.11975806451612903</v>
      </c>
      <c r="AY263" s="41">
        <f t="shared" si="163"/>
        <v>5.2822580645161293E-2</v>
      </c>
      <c r="AZ263" s="41">
        <f t="shared" si="164"/>
        <v>1.0080645161290322E-2</v>
      </c>
      <c r="BA263" s="41">
        <f t="shared" si="165"/>
        <v>8.0645161290322581E-4</v>
      </c>
      <c r="BB263" s="41">
        <f t="shared" si="166"/>
        <v>3.2258064516129031E-2</v>
      </c>
      <c r="BC263" s="41">
        <f t="shared" si="167"/>
        <v>0</v>
      </c>
      <c r="BD263" s="41">
        <f t="shared" si="168"/>
        <v>0.98548387096774193</v>
      </c>
      <c r="BE263" s="41">
        <f t="shared" si="169"/>
        <v>4.032258064516129E-4</v>
      </c>
      <c r="BF263" s="41">
        <f t="shared" si="170"/>
        <v>1.4112903225806451E-2</v>
      </c>
      <c r="BG263" s="41">
        <f t="shared" si="171"/>
        <v>0.66693548387096779</v>
      </c>
      <c r="BH263" s="41">
        <f t="shared" si="172"/>
        <v>4.4354838709677422E-2</v>
      </c>
      <c r="BI263" s="41">
        <f t="shared" si="173"/>
        <v>0.28870967741935483</v>
      </c>
      <c r="BJ263" s="41">
        <f t="shared" si="174"/>
        <v>0</v>
      </c>
      <c r="BK263" s="41">
        <f t="shared" si="175"/>
        <v>0</v>
      </c>
      <c r="BL263" s="41">
        <f t="shared" si="176"/>
        <v>8.0645161290322581E-4</v>
      </c>
      <c r="BM263" s="41">
        <f t="shared" si="177"/>
        <v>4.1532258064516131E-2</v>
      </c>
      <c r="BN263" s="41">
        <f t="shared" si="178"/>
        <v>0.95766129032258063</v>
      </c>
      <c r="BO263" s="41">
        <f t="shared" si="179"/>
        <v>2.4193548387096775E-3</v>
      </c>
      <c r="BP263" s="41">
        <f t="shared" si="180"/>
        <v>0.9907258064516129</v>
      </c>
      <c r="BQ263" s="41">
        <f t="shared" si="181"/>
        <v>8.0645161290322581E-4</v>
      </c>
      <c r="BR263" s="41">
        <f t="shared" si="182"/>
        <v>0</v>
      </c>
      <c r="BS263" s="41">
        <f t="shared" si="183"/>
        <v>0.45201612903225807</v>
      </c>
      <c r="BT263" s="41">
        <f t="shared" si="184"/>
        <v>0.54798387096774193</v>
      </c>
      <c r="BU263" s="41">
        <f t="shared" si="185"/>
        <v>6.0483870967741934E-3</v>
      </c>
      <c r="BV263" s="41">
        <f t="shared" si="186"/>
        <v>0</v>
      </c>
      <c r="BW263" s="41">
        <f t="shared" si="187"/>
        <v>1</v>
      </c>
      <c r="BX263" s="41" t="str">
        <f t="shared" si="188"/>
        <v>2011Licensed practical nursesNewfoundland and Labrador</v>
      </c>
      <c r="BY263" s="51">
        <f>VLOOKUP(BX263,'%workplace'!$A$1:$F$381,6,FALSE)</f>
        <v>2480</v>
      </c>
      <c r="BZ263" s="32">
        <f t="shared" si="189"/>
        <v>1</v>
      </c>
    </row>
    <row r="264" spans="1:78" s="8" customFormat="1" hidden="1" x14ac:dyDescent="0.2">
      <c r="A264" s="8" t="str">
        <f t="shared" si="152"/>
        <v>2011Licensed practical nursesNewfoundland and LabradorCommunity health</v>
      </c>
      <c r="B264" s="8" t="s">
        <v>3</v>
      </c>
      <c r="C264" s="8" t="s">
        <v>14</v>
      </c>
      <c r="D264" s="8" t="s">
        <v>11</v>
      </c>
      <c r="E264" s="8">
        <v>2011</v>
      </c>
      <c r="F264" s="8">
        <v>93</v>
      </c>
      <c r="G264" s="8">
        <v>1</v>
      </c>
      <c r="H264" s="8">
        <v>0</v>
      </c>
      <c r="I264" s="8">
        <v>4</v>
      </c>
      <c r="J264" s="8">
        <v>17</v>
      </c>
      <c r="K264" s="8">
        <v>9</v>
      </c>
      <c r="L264" s="8">
        <v>18</v>
      </c>
      <c r="M264" s="8">
        <v>16</v>
      </c>
      <c r="N264" s="8">
        <v>11</v>
      </c>
      <c r="O264" s="8">
        <v>11</v>
      </c>
      <c r="P264" s="8">
        <v>3</v>
      </c>
      <c r="Q264" s="8">
        <v>4</v>
      </c>
      <c r="R264" s="8">
        <v>0</v>
      </c>
      <c r="S264" s="8">
        <v>1</v>
      </c>
      <c r="T264" s="8">
        <v>0</v>
      </c>
      <c r="U264" s="8">
        <v>93</v>
      </c>
      <c r="V264" s="8">
        <v>0</v>
      </c>
      <c r="W264" s="8">
        <v>1</v>
      </c>
      <c r="X264" s="8">
        <v>53</v>
      </c>
      <c r="Y264" s="8">
        <v>7</v>
      </c>
      <c r="Z264" s="8">
        <v>34</v>
      </c>
      <c r="AA264" s="8">
        <v>0</v>
      </c>
      <c r="AB264" s="8">
        <v>0</v>
      </c>
      <c r="AC264" s="8">
        <v>0</v>
      </c>
      <c r="AD264" s="8">
        <v>4</v>
      </c>
      <c r="AE264" s="8">
        <v>90</v>
      </c>
      <c r="AF264" s="8">
        <v>0</v>
      </c>
      <c r="AG264" s="8">
        <v>94</v>
      </c>
      <c r="AH264" s="8">
        <v>0</v>
      </c>
      <c r="AI264" s="8">
        <v>0</v>
      </c>
      <c r="AJ264" s="8">
        <v>66</v>
      </c>
      <c r="AK264" s="8">
        <v>28</v>
      </c>
      <c r="AL264" s="8">
        <v>0</v>
      </c>
      <c r="AM264" s="8">
        <v>0</v>
      </c>
      <c r="AN264" s="8">
        <v>94</v>
      </c>
      <c r="AO264" s="41">
        <f t="shared" si="153"/>
        <v>0.98936170212765961</v>
      </c>
      <c r="AP264" s="41">
        <f t="shared" si="154"/>
        <v>1.0638297872340425E-2</v>
      </c>
      <c r="AQ264" s="41">
        <f t="shared" si="155"/>
        <v>0</v>
      </c>
      <c r="AR264" s="41">
        <f t="shared" si="156"/>
        <v>4.2553191489361701E-2</v>
      </c>
      <c r="AS264" s="41">
        <f t="shared" si="157"/>
        <v>0.18085106382978725</v>
      </c>
      <c r="AT264" s="41">
        <f t="shared" si="158"/>
        <v>9.5744680851063829E-2</v>
      </c>
      <c r="AU264" s="41">
        <f t="shared" si="159"/>
        <v>0.19148936170212766</v>
      </c>
      <c r="AV264" s="41">
        <f t="shared" si="160"/>
        <v>0.1702127659574468</v>
      </c>
      <c r="AW264" s="41">
        <f t="shared" si="161"/>
        <v>0.11702127659574468</v>
      </c>
      <c r="AX264" s="41">
        <f t="shared" si="162"/>
        <v>0.11702127659574468</v>
      </c>
      <c r="AY264" s="41">
        <f t="shared" si="163"/>
        <v>3.1914893617021274E-2</v>
      </c>
      <c r="AZ264" s="41">
        <f t="shared" si="164"/>
        <v>4.2553191489361701E-2</v>
      </c>
      <c r="BA264" s="41">
        <f t="shared" si="165"/>
        <v>0</v>
      </c>
      <c r="BB264" s="41">
        <f t="shared" si="166"/>
        <v>1.0638297872340425E-2</v>
      </c>
      <c r="BC264" s="41">
        <f t="shared" si="167"/>
        <v>0</v>
      </c>
      <c r="BD264" s="41">
        <f t="shared" si="168"/>
        <v>0.98936170212765961</v>
      </c>
      <c r="BE264" s="41">
        <f t="shared" si="169"/>
        <v>0</v>
      </c>
      <c r="BF264" s="41">
        <f t="shared" si="170"/>
        <v>1.0638297872340425E-2</v>
      </c>
      <c r="BG264" s="41">
        <f t="shared" si="171"/>
        <v>0.56382978723404253</v>
      </c>
      <c r="BH264" s="41">
        <f t="shared" si="172"/>
        <v>7.4468085106382975E-2</v>
      </c>
      <c r="BI264" s="41">
        <f t="shared" si="173"/>
        <v>0.36170212765957449</v>
      </c>
      <c r="BJ264" s="41">
        <f t="shared" si="174"/>
        <v>0</v>
      </c>
      <c r="BK264" s="41">
        <f t="shared" si="175"/>
        <v>0</v>
      </c>
      <c r="BL264" s="41">
        <f t="shared" si="176"/>
        <v>0</v>
      </c>
      <c r="BM264" s="41">
        <f t="shared" si="177"/>
        <v>4.2553191489361701E-2</v>
      </c>
      <c r="BN264" s="41">
        <f t="shared" si="178"/>
        <v>0.95744680851063835</v>
      </c>
      <c r="BO264" s="41">
        <f t="shared" si="179"/>
        <v>0</v>
      </c>
      <c r="BP264" s="41">
        <f t="shared" si="180"/>
        <v>1</v>
      </c>
      <c r="BQ264" s="41">
        <f t="shared" si="181"/>
        <v>0</v>
      </c>
      <c r="BR264" s="41">
        <f t="shared" si="182"/>
        <v>0</v>
      </c>
      <c r="BS264" s="41">
        <f t="shared" si="183"/>
        <v>0.7021276595744681</v>
      </c>
      <c r="BT264" s="41">
        <f t="shared" si="184"/>
        <v>0.2978723404255319</v>
      </c>
      <c r="BU264" s="41">
        <f t="shared" si="185"/>
        <v>0</v>
      </c>
      <c r="BV264" s="41">
        <f t="shared" si="186"/>
        <v>0</v>
      </c>
      <c r="BW264" s="41">
        <f t="shared" si="187"/>
        <v>1</v>
      </c>
      <c r="BX264" s="41" t="str">
        <f t="shared" si="188"/>
        <v>2011Licensed practical nursesNewfoundland and Labrador</v>
      </c>
      <c r="BY264" s="51">
        <f>VLOOKUP(BX264,'%workplace'!$A$1:$F$381,6,FALSE)</f>
        <v>2480</v>
      </c>
      <c r="BZ264" s="32">
        <f t="shared" si="189"/>
        <v>3.7903225806451613E-2</v>
      </c>
    </row>
    <row r="265" spans="1:78" s="8" customFormat="1" hidden="1" x14ac:dyDescent="0.2">
      <c r="A265" s="8" t="str">
        <f t="shared" si="152"/>
        <v>2011Licensed practical nursesNewfoundland and LabradorNursing home/long-term care</v>
      </c>
      <c r="B265" s="8" t="s">
        <v>3</v>
      </c>
      <c r="C265" s="8" t="s">
        <v>14</v>
      </c>
      <c r="D265" s="8" t="s">
        <v>12</v>
      </c>
      <c r="E265" s="8">
        <v>2011</v>
      </c>
      <c r="F265" s="8">
        <v>1140</v>
      </c>
      <c r="G265" s="8">
        <v>112</v>
      </c>
      <c r="H265" s="8">
        <v>0</v>
      </c>
      <c r="I265" s="8">
        <v>67</v>
      </c>
      <c r="J265" s="8">
        <v>126</v>
      </c>
      <c r="K265" s="8">
        <v>138</v>
      </c>
      <c r="L265" s="8">
        <v>221</v>
      </c>
      <c r="M265" s="8">
        <v>235</v>
      </c>
      <c r="N265" s="8">
        <v>208</v>
      </c>
      <c r="O265" s="8">
        <v>147</v>
      </c>
      <c r="P265" s="8">
        <v>62</v>
      </c>
      <c r="Q265" s="8">
        <v>9</v>
      </c>
      <c r="R265" s="8">
        <v>2</v>
      </c>
      <c r="S265" s="8">
        <v>37</v>
      </c>
      <c r="T265" s="8">
        <v>0</v>
      </c>
      <c r="U265" s="8">
        <v>1230</v>
      </c>
      <c r="V265" s="8">
        <v>0</v>
      </c>
      <c r="W265" s="8">
        <v>22</v>
      </c>
      <c r="X265" s="8">
        <v>905</v>
      </c>
      <c r="Y265" s="8">
        <v>68</v>
      </c>
      <c r="Z265" s="8">
        <v>279</v>
      </c>
      <c r="AA265" s="8">
        <v>0</v>
      </c>
      <c r="AB265" s="8">
        <v>0</v>
      </c>
      <c r="AC265" s="8">
        <v>1</v>
      </c>
      <c r="AD265" s="8">
        <v>13</v>
      </c>
      <c r="AE265" s="8">
        <v>1238</v>
      </c>
      <c r="AF265" s="8">
        <v>1</v>
      </c>
      <c r="AG265" s="8">
        <v>1251</v>
      </c>
      <c r="AH265" s="8">
        <v>0</v>
      </c>
      <c r="AI265" s="8">
        <v>0</v>
      </c>
      <c r="AJ265" s="8">
        <v>577</v>
      </c>
      <c r="AK265" s="8">
        <v>675</v>
      </c>
      <c r="AL265" s="8">
        <v>0</v>
      </c>
      <c r="AM265" s="8">
        <v>0</v>
      </c>
      <c r="AN265" s="8">
        <v>1252</v>
      </c>
      <c r="AO265" s="41">
        <f t="shared" si="153"/>
        <v>0.91054313099041528</v>
      </c>
      <c r="AP265" s="41">
        <f t="shared" si="154"/>
        <v>8.9456869009584661E-2</v>
      </c>
      <c r="AQ265" s="41">
        <f t="shared" si="155"/>
        <v>0</v>
      </c>
      <c r="AR265" s="41">
        <f t="shared" si="156"/>
        <v>5.3514376996805113E-2</v>
      </c>
      <c r="AS265" s="41">
        <f t="shared" si="157"/>
        <v>0.10063897763578275</v>
      </c>
      <c r="AT265" s="41">
        <f t="shared" si="158"/>
        <v>0.11022364217252396</v>
      </c>
      <c r="AU265" s="41">
        <f t="shared" si="159"/>
        <v>0.17651757188498401</v>
      </c>
      <c r="AV265" s="41">
        <f t="shared" si="160"/>
        <v>0.1876996805111821</v>
      </c>
      <c r="AW265" s="41">
        <f t="shared" si="161"/>
        <v>0.16613418530351437</v>
      </c>
      <c r="AX265" s="41">
        <f t="shared" si="162"/>
        <v>0.11741214057507987</v>
      </c>
      <c r="AY265" s="41">
        <f t="shared" si="163"/>
        <v>4.9520766773162937E-2</v>
      </c>
      <c r="AZ265" s="41">
        <f t="shared" si="164"/>
        <v>7.1884984025559102E-3</v>
      </c>
      <c r="BA265" s="41">
        <f t="shared" si="165"/>
        <v>1.5974440894568689E-3</v>
      </c>
      <c r="BB265" s="41">
        <f t="shared" si="166"/>
        <v>2.9552715654952075E-2</v>
      </c>
      <c r="BC265" s="41">
        <f t="shared" si="167"/>
        <v>0</v>
      </c>
      <c r="BD265" s="41">
        <f t="shared" si="168"/>
        <v>0.98242811501597449</v>
      </c>
      <c r="BE265" s="41">
        <f t="shared" si="169"/>
        <v>0</v>
      </c>
      <c r="BF265" s="41">
        <f t="shared" si="170"/>
        <v>1.7571884984025558E-2</v>
      </c>
      <c r="BG265" s="41">
        <f t="shared" si="171"/>
        <v>0.72284345047923326</v>
      </c>
      <c r="BH265" s="41">
        <f t="shared" si="172"/>
        <v>5.4313099041533544E-2</v>
      </c>
      <c r="BI265" s="41">
        <f t="shared" si="173"/>
        <v>0.22284345047923323</v>
      </c>
      <c r="BJ265" s="41">
        <f t="shared" si="174"/>
        <v>0</v>
      </c>
      <c r="BK265" s="41">
        <f t="shared" si="175"/>
        <v>0</v>
      </c>
      <c r="BL265" s="41">
        <f t="shared" si="176"/>
        <v>7.9872204472843447E-4</v>
      </c>
      <c r="BM265" s="41">
        <f t="shared" si="177"/>
        <v>1.0383386581469648E-2</v>
      </c>
      <c r="BN265" s="41">
        <f t="shared" si="178"/>
        <v>0.98881789137380194</v>
      </c>
      <c r="BO265" s="41">
        <f t="shared" si="179"/>
        <v>7.9872204472843447E-4</v>
      </c>
      <c r="BP265" s="41">
        <f t="shared" si="180"/>
        <v>0.99920127795527158</v>
      </c>
      <c r="BQ265" s="41">
        <f t="shared" si="181"/>
        <v>0</v>
      </c>
      <c r="BR265" s="41">
        <f t="shared" si="182"/>
        <v>0</v>
      </c>
      <c r="BS265" s="41">
        <f t="shared" si="183"/>
        <v>0.46086261980830673</v>
      </c>
      <c r="BT265" s="41">
        <f t="shared" si="184"/>
        <v>0.53913738019169333</v>
      </c>
      <c r="BU265" s="41">
        <f t="shared" si="185"/>
        <v>0</v>
      </c>
      <c r="BV265" s="41">
        <f t="shared" si="186"/>
        <v>0</v>
      </c>
      <c r="BW265" s="41">
        <f t="shared" si="187"/>
        <v>1</v>
      </c>
      <c r="BX265" s="41" t="str">
        <f t="shared" si="188"/>
        <v>2011Licensed practical nursesNewfoundland and Labrador</v>
      </c>
      <c r="BY265" s="51">
        <f>VLOOKUP(BX265,'%workplace'!$A$1:$F$381,6,FALSE)</f>
        <v>2480</v>
      </c>
      <c r="BZ265" s="32">
        <f t="shared" si="189"/>
        <v>0.50483870967741939</v>
      </c>
    </row>
    <row r="266" spans="1:78" s="8" customFormat="1" hidden="1" x14ac:dyDescent="0.2">
      <c r="A266" s="8" t="str">
        <f t="shared" si="152"/>
        <v>2011Licensed practical nursesNewfoundland and LabradorHospital</v>
      </c>
      <c r="B266" s="8" t="s">
        <v>3</v>
      </c>
      <c r="C266" s="8" t="s">
        <v>14</v>
      </c>
      <c r="D266" s="8" t="s">
        <v>10</v>
      </c>
      <c r="E266" s="8">
        <v>2011</v>
      </c>
      <c r="F266" s="8">
        <v>942</v>
      </c>
      <c r="G266" s="8">
        <v>162</v>
      </c>
      <c r="H266" s="8">
        <v>0</v>
      </c>
      <c r="I266" s="8">
        <v>93</v>
      </c>
      <c r="J266" s="8">
        <v>122</v>
      </c>
      <c r="K266" s="8">
        <v>113</v>
      </c>
      <c r="L266" s="8">
        <v>144</v>
      </c>
      <c r="M266" s="8">
        <v>170</v>
      </c>
      <c r="N266" s="8">
        <v>213</v>
      </c>
      <c r="O266" s="8">
        <v>134</v>
      </c>
      <c r="P266" s="8">
        <v>62</v>
      </c>
      <c r="Q266" s="8">
        <v>12</v>
      </c>
      <c r="R266" s="8">
        <v>0</v>
      </c>
      <c r="S266" s="8">
        <v>41</v>
      </c>
      <c r="T266" s="8">
        <v>0</v>
      </c>
      <c r="U266" s="8">
        <v>1093</v>
      </c>
      <c r="V266" s="8">
        <v>0</v>
      </c>
      <c r="W266" s="8">
        <v>11</v>
      </c>
      <c r="X266" s="8">
        <v>674</v>
      </c>
      <c r="Y266" s="8">
        <v>33</v>
      </c>
      <c r="Z266" s="8">
        <v>397</v>
      </c>
      <c r="AA266" s="8">
        <v>0</v>
      </c>
      <c r="AB266" s="8">
        <v>0</v>
      </c>
      <c r="AC266" s="8">
        <v>0</v>
      </c>
      <c r="AD266" s="8">
        <v>84</v>
      </c>
      <c r="AE266" s="8">
        <v>1020</v>
      </c>
      <c r="AF266" s="8">
        <v>1</v>
      </c>
      <c r="AG266" s="8">
        <v>1089</v>
      </c>
      <c r="AH266" s="8">
        <v>0</v>
      </c>
      <c r="AI266" s="8">
        <v>0</v>
      </c>
      <c r="AJ266" s="8">
        <v>467</v>
      </c>
      <c r="AK266" s="8">
        <v>637</v>
      </c>
      <c r="AL266" s="8">
        <v>14</v>
      </c>
      <c r="AM266" s="8">
        <v>0</v>
      </c>
      <c r="AN266" s="8">
        <v>1104</v>
      </c>
      <c r="AO266" s="41">
        <f t="shared" si="153"/>
        <v>0.85326086956521741</v>
      </c>
      <c r="AP266" s="41">
        <f t="shared" si="154"/>
        <v>0.14673913043478262</v>
      </c>
      <c r="AQ266" s="41">
        <f t="shared" si="155"/>
        <v>0</v>
      </c>
      <c r="AR266" s="41">
        <f t="shared" si="156"/>
        <v>8.4239130434782608E-2</v>
      </c>
      <c r="AS266" s="41">
        <f t="shared" si="157"/>
        <v>0.1105072463768116</v>
      </c>
      <c r="AT266" s="41">
        <f t="shared" si="158"/>
        <v>0.10235507246376811</v>
      </c>
      <c r="AU266" s="41">
        <f t="shared" si="159"/>
        <v>0.13043478260869565</v>
      </c>
      <c r="AV266" s="41">
        <f t="shared" si="160"/>
        <v>0.1539855072463768</v>
      </c>
      <c r="AW266" s="41">
        <f t="shared" si="161"/>
        <v>0.19293478260869565</v>
      </c>
      <c r="AX266" s="41">
        <f t="shared" si="162"/>
        <v>0.1213768115942029</v>
      </c>
      <c r="AY266" s="41">
        <f t="shared" si="163"/>
        <v>5.6159420289855072E-2</v>
      </c>
      <c r="AZ266" s="41">
        <f t="shared" si="164"/>
        <v>1.0869565217391304E-2</v>
      </c>
      <c r="BA266" s="41">
        <f t="shared" si="165"/>
        <v>0</v>
      </c>
      <c r="BB266" s="41">
        <f t="shared" si="166"/>
        <v>3.7137681159420288E-2</v>
      </c>
      <c r="BC266" s="41">
        <f t="shared" si="167"/>
        <v>0</v>
      </c>
      <c r="BD266" s="41">
        <f t="shared" si="168"/>
        <v>0.99003623188405798</v>
      </c>
      <c r="BE266" s="41">
        <f t="shared" si="169"/>
        <v>0</v>
      </c>
      <c r="BF266" s="41">
        <f t="shared" si="170"/>
        <v>9.9637681159420281E-3</v>
      </c>
      <c r="BG266" s="41">
        <f t="shared" si="171"/>
        <v>0.61050724637681164</v>
      </c>
      <c r="BH266" s="41">
        <f t="shared" si="172"/>
        <v>2.9891304347826088E-2</v>
      </c>
      <c r="BI266" s="41">
        <f t="shared" si="173"/>
        <v>0.35960144927536231</v>
      </c>
      <c r="BJ266" s="41">
        <f t="shared" si="174"/>
        <v>0</v>
      </c>
      <c r="BK266" s="41">
        <f t="shared" si="175"/>
        <v>0</v>
      </c>
      <c r="BL266" s="41">
        <f t="shared" si="176"/>
        <v>0</v>
      </c>
      <c r="BM266" s="41">
        <f t="shared" si="177"/>
        <v>7.6086956521739135E-2</v>
      </c>
      <c r="BN266" s="41">
        <f t="shared" si="178"/>
        <v>0.92391304347826086</v>
      </c>
      <c r="BO266" s="41">
        <f t="shared" si="179"/>
        <v>9.0579710144927537E-4</v>
      </c>
      <c r="BP266" s="41">
        <f t="shared" si="180"/>
        <v>0.98641304347826086</v>
      </c>
      <c r="BQ266" s="41">
        <f t="shared" si="181"/>
        <v>0</v>
      </c>
      <c r="BR266" s="41">
        <f t="shared" si="182"/>
        <v>0</v>
      </c>
      <c r="BS266" s="41">
        <f t="shared" si="183"/>
        <v>0.42300724637681159</v>
      </c>
      <c r="BT266" s="41">
        <f t="shared" si="184"/>
        <v>0.57699275362318836</v>
      </c>
      <c r="BU266" s="41">
        <f t="shared" si="185"/>
        <v>1.2681159420289856E-2</v>
      </c>
      <c r="BV266" s="41">
        <f t="shared" si="186"/>
        <v>0</v>
      </c>
      <c r="BW266" s="41">
        <f t="shared" si="187"/>
        <v>1</v>
      </c>
      <c r="BX266" s="41" t="str">
        <f t="shared" si="188"/>
        <v>2011Licensed practical nursesNewfoundland and Labrador</v>
      </c>
      <c r="BY266" s="51">
        <f>VLOOKUP(BX266,'%workplace'!$A$1:$F$381,6,FALSE)</f>
        <v>2480</v>
      </c>
      <c r="BZ266" s="32">
        <f t="shared" si="189"/>
        <v>0.44516129032258067</v>
      </c>
    </row>
    <row r="267" spans="1:78" s="8" customFormat="1" hidden="1" x14ac:dyDescent="0.2">
      <c r="A267" s="8" t="str">
        <f t="shared" si="152"/>
        <v>2011Licensed practical nursesNewfoundland and LabradorOther places of work</v>
      </c>
      <c r="B267" s="8" t="s">
        <v>3</v>
      </c>
      <c r="C267" s="8" t="s">
        <v>14</v>
      </c>
      <c r="D267" s="8" t="s">
        <v>13</v>
      </c>
      <c r="E267" s="8">
        <v>2011</v>
      </c>
      <c r="F267" s="8">
        <v>26</v>
      </c>
      <c r="G267" s="8">
        <v>3</v>
      </c>
      <c r="H267" s="8">
        <v>0</v>
      </c>
      <c r="I267" s="8">
        <v>2</v>
      </c>
      <c r="J267" s="8">
        <v>2</v>
      </c>
      <c r="K267" s="8">
        <v>3</v>
      </c>
      <c r="L267" s="8">
        <v>6</v>
      </c>
      <c r="M267" s="8">
        <v>3</v>
      </c>
      <c r="N267" s="8">
        <v>4</v>
      </c>
      <c r="O267" s="8">
        <v>5</v>
      </c>
      <c r="P267" s="8">
        <v>4</v>
      </c>
      <c r="Q267" s="8">
        <v>0</v>
      </c>
      <c r="R267" s="8">
        <v>0</v>
      </c>
      <c r="S267" s="8">
        <v>0</v>
      </c>
      <c r="T267" s="8">
        <v>0</v>
      </c>
      <c r="U267" s="8">
        <v>27</v>
      </c>
      <c r="V267" s="8">
        <v>1</v>
      </c>
      <c r="W267" s="8">
        <v>1</v>
      </c>
      <c r="X267" s="8">
        <v>22</v>
      </c>
      <c r="Y267" s="8">
        <v>2</v>
      </c>
      <c r="Z267" s="8">
        <v>5</v>
      </c>
      <c r="AA267" s="8">
        <v>0</v>
      </c>
      <c r="AB267" s="8">
        <v>0</v>
      </c>
      <c r="AC267" s="8">
        <v>0</v>
      </c>
      <c r="AD267" s="8">
        <v>2</v>
      </c>
      <c r="AE267" s="8">
        <v>27</v>
      </c>
      <c r="AF267" s="8">
        <v>4</v>
      </c>
      <c r="AG267" s="8">
        <v>23</v>
      </c>
      <c r="AH267" s="8">
        <v>2</v>
      </c>
      <c r="AI267" s="8">
        <v>0</v>
      </c>
      <c r="AJ267" s="8">
        <v>11</v>
      </c>
      <c r="AK267" s="8">
        <v>18</v>
      </c>
      <c r="AL267" s="8">
        <v>0</v>
      </c>
      <c r="AM267" s="8">
        <v>0</v>
      </c>
      <c r="AN267" s="8">
        <v>29</v>
      </c>
      <c r="AO267" s="41">
        <f t="shared" si="153"/>
        <v>0.89655172413793105</v>
      </c>
      <c r="AP267" s="41">
        <f t="shared" si="154"/>
        <v>0.10344827586206896</v>
      </c>
      <c r="AQ267" s="41">
        <f t="shared" si="155"/>
        <v>0</v>
      </c>
      <c r="AR267" s="41">
        <f t="shared" si="156"/>
        <v>6.8965517241379309E-2</v>
      </c>
      <c r="AS267" s="41">
        <f t="shared" si="157"/>
        <v>6.8965517241379309E-2</v>
      </c>
      <c r="AT267" s="41">
        <f t="shared" si="158"/>
        <v>0.10344827586206896</v>
      </c>
      <c r="AU267" s="41">
        <f t="shared" si="159"/>
        <v>0.20689655172413793</v>
      </c>
      <c r="AV267" s="41">
        <f t="shared" si="160"/>
        <v>0.10344827586206896</v>
      </c>
      <c r="AW267" s="41">
        <f t="shared" si="161"/>
        <v>0.13793103448275862</v>
      </c>
      <c r="AX267" s="41">
        <f t="shared" si="162"/>
        <v>0.17241379310344829</v>
      </c>
      <c r="AY267" s="41">
        <f t="shared" si="163"/>
        <v>0.13793103448275862</v>
      </c>
      <c r="AZ267" s="41">
        <f t="shared" si="164"/>
        <v>0</v>
      </c>
      <c r="BA267" s="41">
        <f t="shared" si="165"/>
        <v>0</v>
      </c>
      <c r="BB267" s="41">
        <f t="shared" si="166"/>
        <v>0</v>
      </c>
      <c r="BC267" s="41">
        <f t="shared" si="167"/>
        <v>0</v>
      </c>
      <c r="BD267" s="41">
        <f t="shared" si="168"/>
        <v>0.93103448275862066</v>
      </c>
      <c r="BE267" s="41">
        <f t="shared" si="169"/>
        <v>3.4482758620689655E-2</v>
      </c>
      <c r="BF267" s="41">
        <f t="shared" si="170"/>
        <v>3.4482758620689655E-2</v>
      </c>
      <c r="BG267" s="41">
        <f t="shared" si="171"/>
        <v>0.75862068965517238</v>
      </c>
      <c r="BH267" s="41">
        <f t="shared" si="172"/>
        <v>6.8965517241379309E-2</v>
      </c>
      <c r="BI267" s="41">
        <f t="shared" si="173"/>
        <v>0.17241379310344829</v>
      </c>
      <c r="BJ267" s="41">
        <f t="shared" si="174"/>
        <v>0</v>
      </c>
      <c r="BK267" s="41">
        <f t="shared" si="175"/>
        <v>0</v>
      </c>
      <c r="BL267" s="41">
        <f t="shared" si="176"/>
        <v>0</v>
      </c>
      <c r="BM267" s="41">
        <f t="shared" si="177"/>
        <v>6.8965517241379309E-2</v>
      </c>
      <c r="BN267" s="41">
        <f t="shared" si="178"/>
        <v>0.93103448275862066</v>
      </c>
      <c r="BO267" s="41">
        <f t="shared" si="179"/>
        <v>0.13793103448275862</v>
      </c>
      <c r="BP267" s="41">
        <f t="shared" si="180"/>
        <v>0.7931034482758621</v>
      </c>
      <c r="BQ267" s="41">
        <f t="shared" si="181"/>
        <v>6.8965517241379309E-2</v>
      </c>
      <c r="BR267" s="41">
        <f t="shared" si="182"/>
        <v>0</v>
      </c>
      <c r="BS267" s="41">
        <f t="shared" si="183"/>
        <v>0.37931034482758619</v>
      </c>
      <c r="BT267" s="41">
        <f t="shared" si="184"/>
        <v>0.62068965517241381</v>
      </c>
      <c r="BU267" s="41">
        <f t="shared" si="185"/>
        <v>0</v>
      </c>
      <c r="BV267" s="41">
        <f t="shared" si="186"/>
        <v>0</v>
      </c>
      <c r="BW267" s="41">
        <f t="shared" si="187"/>
        <v>1</v>
      </c>
      <c r="BX267" s="41" t="str">
        <f t="shared" si="188"/>
        <v>2011Licensed practical nursesNewfoundland and Labrador</v>
      </c>
      <c r="BY267" s="51">
        <f>VLOOKUP(BX267,'%workplace'!$A$1:$F$381,6,FALSE)</f>
        <v>2480</v>
      </c>
      <c r="BZ267" s="32">
        <f t="shared" si="189"/>
        <v>1.1693548387096775E-2</v>
      </c>
    </row>
    <row r="268" spans="1:78" s="8" customFormat="1" hidden="1" x14ac:dyDescent="0.2">
      <c r="A268" s="8" t="str">
        <f t="shared" si="152"/>
        <v>2011Licensed practical nursesNewfoundland and LabradorUnknown places of work</v>
      </c>
      <c r="B268" s="8" t="s">
        <v>3</v>
      </c>
      <c r="C268" s="8" t="s">
        <v>14</v>
      </c>
      <c r="D268" s="8" t="s">
        <v>49</v>
      </c>
      <c r="E268" s="8">
        <v>2011</v>
      </c>
      <c r="F268" s="8">
        <v>1</v>
      </c>
      <c r="G268" s="8">
        <v>0</v>
      </c>
      <c r="H268" s="8">
        <v>0</v>
      </c>
      <c r="I268" s="8">
        <v>0</v>
      </c>
      <c r="J268" s="8">
        <v>0</v>
      </c>
      <c r="K268" s="8">
        <v>0</v>
      </c>
      <c r="L268" s="8">
        <v>0</v>
      </c>
      <c r="M268" s="8">
        <v>0</v>
      </c>
      <c r="N268" s="8">
        <v>0</v>
      </c>
      <c r="O268" s="8">
        <v>0</v>
      </c>
      <c r="P268" s="8">
        <v>0</v>
      </c>
      <c r="Q268" s="8">
        <v>0</v>
      </c>
      <c r="R268" s="8">
        <v>0</v>
      </c>
      <c r="S268" s="8">
        <v>1</v>
      </c>
      <c r="T268" s="8">
        <v>0</v>
      </c>
      <c r="U268" s="8">
        <v>1</v>
      </c>
      <c r="V268" s="8">
        <v>0</v>
      </c>
      <c r="W268" s="8">
        <v>0</v>
      </c>
      <c r="X268" s="8">
        <v>0</v>
      </c>
      <c r="Y268" s="8">
        <v>0</v>
      </c>
      <c r="Z268" s="8">
        <v>1</v>
      </c>
      <c r="AA268" s="8">
        <v>0</v>
      </c>
      <c r="AB268" s="8">
        <v>0</v>
      </c>
      <c r="AC268" s="8">
        <v>1</v>
      </c>
      <c r="AD268" s="8">
        <v>0</v>
      </c>
      <c r="AE268" s="8">
        <v>0</v>
      </c>
      <c r="AF268" s="8">
        <v>0</v>
      </c>
      <c r="AG268" s="8">
        <v>0</v>
      </c>
      <c r="AH268" s="8">
        <v>0</v>
      </c>
      <c r="AI268" s="8">
        <v>0</v>
      </c>
      <c r="AJ268" s="8">
        <v>0</v>
      </c>
      <c r="AK268" s="8">
        <v>1</v>
      </c>
      <c r="AL268" s="8">
        <v>1</v>
      </c>
      <c r="AM268" s="8">
        <v>0</v>
      </c>
      <c r="AN268" s="8">
        <v>1</v>
      </c>
      <c r="AO268" s="41">
        <f t="shared" si="153"/>
        <v>1</v>
      </c>
      <c r="AP268" s="41">
        <f t="shared" si="154"/>
        <v>0</v>
      </c>
      <c r="AQ268" s="41">
        <f t="shared" si="155"/>
        <v>0</v>
      </c>
      <c r="AR268" s="41">
        <f t="shared" si="156"/>
        <v>0</v>
      </c>
      <c r="AS268" s="41">
        <f t="shared" si="157"/>
        <v>0</v>
      </c>
      <c r="AT268" s="41">
        <f t="shared" si="158"/>
        <v>0</v>
      </c>
      <c r="AU268" s="41">
        <f t="shared" si="159"/>
        <v>0</v>
      </c>
      <c r="AV268" s="41">
        <f t="shared" si="160"/>
        <v>0</v>
      </c>
      <c r="AW268" s="41">
        <f t="shared" si="161"/>
        <v>0</v>
      </c>
      <c r="AX268" s="41">
        <f t="shared" si="162"/>
        <v>0</v>
      </c>
      <c r="AY268" s="41">
        <f t="shared" si="163"/>
        <v>0</v>
      </c>
      <c r="AZ268" s="41">
        <f t="shared" si="164"/>
        <v>0</v>
      </c>
      <c r="BA268" s="41">
        <f t="shared" si="165"/>
        <v>0</v>
      </c>
      <c r="BB268" s="41">
        <f t="shared" si="166"/>
        <v>1</v>
      </c>
      <c r="BC268" s="41">
        <f t="shared" si="167"/>
        <v>0</v>
      </c>
      <c r="BD268" s="41">
        <f t="shared" si="168"/>
        <v>1</v>
      </c>
      <c r="BE268" s="41">
        <f t="shared" si="169"/>
        <v>0</v>
      </c>
      <c r="BF268" s="41">
        <f t="shared" si="170"/>
        <v>0</v>
      </c>
      <c r="BG268" s="41">
        <f t="shared" si="171"/>
        <v>0</v>
      </c>
      <c r="BH268" s="41">
        <f t="shared" si="172"/>
        <v>0</v>
      </c>
      <c r="BI268" s="41">
        <f t="shared" si="173"/>
        <v>1</v>
      </c>
      <c r="BJ268" s="41">
        <f t="shared" si="174"/>
        <v>0</v>
      </c>
      <c r="BK268" s="41">
        <f t="shared" si="175"/>
        <v>0</v>
      </c>
      <c r="BL268" s="41">
        <f t="shared" si="176"/>
        <v>1</v>
      </c>
      <c r="BM268" s="41">
        <f t="shared" si="177"/>
        <v>0</v>
      </c>
      <c r="BN268" s="41">
        <f t="shared" si="178"/>
        <v>0</v>
      </c>
      <c r="BO268" s="41">
        <f t="shared" si="179"/>
        <v>0</v>
      </c>
      <c r="BP268" s="41">
        <f t="shared" si="180"/>
        <v>0</v>
      </c>
      <c r="BQ268" s="41">
        <f t="shared" si="181"/>
        <v>0</v>
      </c>
      <c r="BR268" s="41">
        <f t="shared" si="182"/>
        <v>0</v>
      </c>
      <c r="BS268" s="41">
        <f t="shared" si="183"/>
        <v>0</v>
      </c>
      <c r="BT268" s="41">
        <f t="shared" si="184"/>
        <v>1</v>
      </c>
      <c r="BU268" s="41">
        <f t="shared" si="185"/>
        <v>1</v>
      </c>
      <c r="BV268" s="41">
        <f t="shared" si="186"/>
        <v>0</v>
      </c>
      <c r="BW268" s="41">
        <f t="shared" si="187"/>
        <v>1</v>
      </c>
      <c r="BX268" s="41" t="str">
        <f t="shared" si="188"/>
        <v>2011Licensed practical nursesNewfoundland and Labrador</v>
      </c>
      <c r="BY268" s="51">
        <f>VLOOKUP(BX268,'%workplace'!$A$1:$F$381,6,FALSE)</f>
        <v>2480</v>
      </c>
      <c r="BZ268" s="32">
        <f t="shared" si="189"/>
        <v>4.032258064516129E-4</v>
      </c>
    </row>
    <row r="269" spans="1:78" s="8" customFormat="1" hidden="1" x14ac:dyDescent="0.2">
      <c r="A269" s="8" t="str">
        <f t="shared" si="152"/>
        <v>2011Licensed practical nursesPrince Edward IslandAll places of work</v>
      </c>
      <c r="B269" s="8" t="s">
        <v>3</v>
      </c>
      <c r="C269" s="8" t="s">
        <v>15</v>
      </c>
      <c r="D269" s="8" t="s">
        <v>9</v>
      </c>
      <c r="E269" s="8">
        <v>2011</v>
      </c>
      <c r="F269" s="8">
        <v>563</v>
      </c>
      <c r="G269" s="8">
        <v>58</v>
      </c>
      <c r="H269" s="8">
        <v>0</v>
      </c>
      <c r="I269" s="8">
        <v>30</v>
      </c>
      <c r="J269" s="8">
        <v>54</v>
      </c>
      <c r="K269" s="8">
        <v>46</v>
      </c>
      <c r="L269" s="8">
        <v>88</v>
      </c>
      <c r="M269" s="8">
        <v>98</v>
      </c>
      <c r="N269" s="8">
        <v>113</v>
      </c>
      <c r="O269" s="8">
        <v>89</v>
      </c>
      <c r="P269" s="8">
        <v>63</v>
      </c>
      <c r="Q269" s="8">
        <v>20</v>
      </c>
      <c r="R269" s="8">
        <v>2</v>
      </c>
      <c r="S269" s="8">
        <v>18</v>
      </c>
      <c r="T269" s="8">
        <v>0</v>
      </c>
      <c r="U269" s="8">
        <v>619</v>
      </c>
      <c r="V269" s="8">
        <v>1</v>
      </c>
      <c r="W269" s="8">
        <v>1</v>
      </c>
      <c r="X269" s="8">
        <v>283</v>
      </c>
      <c r="Y269" s="8">
        <v>243</v>
      </c>
      <c r="Z269" s="8">
        <v>95</v>
      </c>
      <c r="AA269" s="8">
        <v>0</v>
      </c>
      <c r="AB269" s="8">
        <v>6</v>
      </c>
      <c r="AC269" s="8">
        <v>24</v>
      </c>
      <c r="AD269" s="8">
        <v>47</v>
      </c>
      <c r="AE269" s="8">
        <v>544</v>
      </c>
      <c r="AF269" s="8">
        <v>5</v>
      </c>
      <c r="AG269" s="8">
        <v>566</v>
      </c>
      <c r="AH269" s="8">
        <v>3</v>
      </c>
      <c r="AI269" s="8">
        <v>0</v>
      </c>
      <c r="AJ269" s="8">
        <v>139</v>
      </c>
      <c r="AK269" s="8">
        <v>482</v>
      </c>
      <c r="AL269" s="8">
        <v>47</v>
      </c>
      <c r="AM269" s="8">
        <v>0</v>
      </c>
      <c r="AN269" s="8">
        <v>621</v>
      </c>
      <c r="AO269" s="41">
        <f t="shared" si="153"/>
        <v>0.90660225442834141</v>
      </c>
      <c r="AP269" s="41">
        <f t="shared" si="154"/>
        <v>9.3397745571658614E-2</v>
      </c>
      <c r="AQ269" s="41">
        <f t="shared" si="155"/>
        <v>0</v>
      </c>
      <c r="AR269" s="41">
        <f t="shared" si="156"/>
        <v>4.8309178743961352E-2</v>
      </c>
      <c r="AS269" s="41">
        <f t="shared" si="157"/>
        <v>8.6956521739130432E-2</v>
      </c>
      <c r="AT269" s="41">
        <f t="shared" si="158"/>
        <v>7.407407407407407E-2</v>
      </c>
      <c r="AU269" s="41">
        <f t="shared" si="159"/>
        <v>0.14170692431561996</v>
      </c>
      <c r="AV269" s="41">
        <f t="shared" si="160"/>
        <v>0.15780998389694043</v>
      </c>
      <c r="AW269" s="41">
        <f t="shared" si="161"/>
        <v>0.1819645732689211</v>
      </c>
      <c r="AX269" s="41">
        <f t="shared" si="162"/>
        <v>0.14331723027375201</v>
      </c>
      <c r="AY269" s="41">
        <f t="shared" si="163"/>
        <v>0.10144927536231885</v>
      </c>
      <c r="AZ269" s="41">
        <f t="shared" si="164"/>
        <v>3.2206119162640899E-2</v>
      </c>
      <c r="BA269" s="41">
        <f t="shared" si="165"/>
        <v>3.2206119162640902E-3</v>
      </c>
      <c r="BB269" s="41">
        <f t="shared" si="166"/>
        <v>2.8985507246376812E-2</v>
      </c>
      <c r="BC269" s="41">
        <f t="shared" si="167"/>
        <v>0</v>
      </c>
      <c r="BD269" s="41">
        <f t="shared" si="168"/>
        <v>0.9967793880837359</v>
      </c>
      <c r="BE269" s="41">
        <f t="shared" si="169"/>
        <v>1.6103059581320451E-3</v>
      </c>
      <c r="BF269" s="41">
        <f t="shared" si="170"/>
        <v>1.6103059581320451E-3</v>
      </c>
      <c r="BG269" s="41">
        <f t="shared" si="171"/>
        <v>0.45571658615136879</v>
      </c>
      <c r="BH269" s="41">
        <f t="shared" si="172"/>
        <v>0.39130434782608697</v>
      </c>
      <c r="BI269" s="41">
        <f t="shared" si="173"/>
        <v>0.1529790660225443</v>
      </c>
      <c r="BJ269" s="41">
        <f t="shared" si="174"/>
        <v>0</v>
      </c>
      <c r="BK269" s="41">
        <f t="shared" si="175"/>
        <v>9.6618357487922701E-3</v>
      </c>
      <c r="BL269" s="41">
        <f t="shared" si="176"/>
        <v>3.864734299516908E-2</v>
      </c>
      <c r="BM269" s="41">
        <f t="shared" si="177"/>
        <v>7.5684380032206122E-2</v>
      </c>
      <c r="BN269" s="41">
        <f t="shared" si="178"/>
        <v>0.87600644122383253</v>
      </c>
      <c r="BO269" s="41">
        <f t="shared" si="179"/>
        <v>8.0515297906602248E-3</v>
      </c>
      <c r="BP269" s="41">
        <f t="shared" si="180"/>
        <v>0.91143317230273757</v>
      </c>
      <c r="BQ269" s="41">
        <f t="shared" si="181"/>
        <v>4.830917874396135E-3</v>
      </c>
      <c r="BR269" s="41">
        <f t="shared" si="182"/>
        <v>0</v>
      </c>
      <c r="BS269" s="41">
        <f t="shared" si="183"/>
        <v>0.22383252818035426</v>
      </c>
      <c r="BT269" s="41">
        <f t="shared" si="184"/>
        <v>0.77616747181964574</v>
      </c>
      <c r="BU269" s="41">
        <f t="shared" si="185"/>
        <v>7.5684380032206122E-2</v>
      </c>
      <c r="BV269" s="41">
        <f t="shared" si="186"/>
        <v>0</v>
      </c>
      <c r="BW269" s="41">
        <f t="shared" si="187"/>
        <v>1</v>
      </c>
      <c r="BX269" s="41" t="str">
        <f t="shared" si="188"/>
        <v>2011Licensed practical nursesPrince Edward Island</v>
      </c>
      <c r="BY269" s="51">
        <f>VLOOKUP(BX269,'%workplace'!$A$1:$F$381,6,FALSE)</f>
        <v>621</v>
      </c>
      <c r="BZ269" s="32">
        <f t="shared" si="189"/>
        <v>1</v>
      </c>
    </row>
    <row r="270" spans="1:78" s="8" customFormat="1" hidden="1" x14ac:dyDescent="0.2">
      <c r="A270" s="8" t="str">
        <f t="shared" si="152"/>
        <v>2011Licensed practical nursesPrince Edward IslandCommunity health</v>
      </c>
      <c r="B270" s="8" t="s">
        <v>3</v>
      </c>
      <c r="C270" s="8" t="s">
        <v>15</v>
      </c>
      <c r="D270" s="8" t="s">
        <v>11</v>
      </c>
      <c r="E270" s="8">
        <v>2011</v>
      </c>
      <c r="F270" s="8">
        <v>83</v>
      </c>
      <c r="G270" s="8">
        <v>4</v>
      </c>
      <c r="H270" s="8">
        <v>0</v>
      </c>
      <c r="I270" s="8">
        <v>5</v>
      </c>
      <c r="J270" s="8">
        <v>5</v>
      </c>
      <c r="K270" s="8">
        <v>6</v>
      </c>
      <c r="L270" s="8">
        <v>12</v>
      </c>
      <c r="M270" s="8">
        <v>15</v>
      </c>
      <c r="N270" s="8">
        <v>14</v>
      </c>
      <c r="O270" s="8">
        <v>17</v>
      </c>
      <c r="P270" s="8">
        <v>8</v>
      </c>
      <c r="Q270" s="8">
        <v>3</v>
      </c>
      <c r="R270" s="8">
        <v>0</v>
      </c>
      <c r="S270" s="8">
        <v>2</v>
      </c>
      <c r="T270" s="8">
        <v>0</v>
      </c>
      <c r="U270" s="8">
        <v>86</v>
      </c>
      <c r="V270" s="8">
        <v>0</v>
      </c>
      <c r="W270" s="8">
        <v>1</v>
      </c>
      <c r="X270" s="8">
        <v>57</v>
      </c>
      <c r="Y270" s="8">
        <v>22</v>
      </c>
      <c r="Z270" s="8">
        <v>8</v>
      </c>
      <c r="AA270" s="8">
        <v>0</v>
      </c>
      <c r="AB270" s="8">
        <v>2</v>
      </c>
      <c r="AC270" s="8">
        <v>2</v>
      </c>
      <c r="AD270" s="8">
        <v>9</v>
      </c>
      <c r="AE270" s="8">
        <v>74</v>
      </c>
      <c r="AF270" s="8">
        <v>2</v>
      </c>
      <c r="AG270" s="8">
        <v>77</v>
      </c>
      <c r="AH270" s="8">
        <v>0</v>
      </c>
      <c r="AI270" s="8">
        <v>0</v>
      </c>
      <c r="AJ270" s="8">
        <v>26</v>
      </c>
      <c r="AK270" s="8">
        <v>61</v>
      </c>
      <c r="AL270" s="8">
        <v>8</v>
      </c>
      <c r="AM270" s="8">
        <v>0</v>
      </c>
      <c r="AN270" s="8">
        <v>87</v>
      </c>
      <c r="AO270" s="41">
        <f t="shared" si="153"/>
        <v>0.95402298850574707</v>
      </c>
      <c r="AP270" s="41">
        <f t="shared" si="154"/>
        <v>4.5977011494252873E-2</v>
      </c>
      <c r="AQ270" s="41">
        <f t="shared" si="155"/>
        <v>0</v>
      </c>
      <c r="AR270" s="41">
        <f t="shared" si="156"/>
        <v>5.7471264367816091E-2</v>
      </c>
      <c r="AS270" s="41">
        <f t="shared" si="157"/>
        <v>5.7471264367816091E-2</v>
      </c>
      <c r="AT270" s="41">
        <f t="shared" si="158"/>
        <v>6.8965517241379309E-2</v>
      </c>
      <c r="AU270" s="41">
        <f t="shared" si="159"/>
        <v>0.13793103448275862</v>
      </c>
      <c r="AV270" s="41">
        <f t="shared" si="160"/>
        <v>0.17241379310344829</v>
      </c>
      <c r="AW270" s="41">
        <f t="shared" si="161"/>
        <v>0.16091954022988506</v>
      </c>
      <c r="AX270" s="41">
        <f t="shared" si="162"/>
        <v>0.19540229885057472</v>
      </c>
      <c r="AY270" s="41">
        <f t="shared" si="163"/>
        <v>9.1954022988505746E-2</v>
      </c>
      <c r="AZ270" s="41">
        <f t="shared" si="164"/>
        <v>3.4482758620689655E-2</v>
      </c>
      <c r="BA270" s="41">
        <f t="shared" si="165"/>
        <v>0</v>
      </c>
      <c r="BB270" s="41">
        <f t="shared" si="166"/>
        <v>2.2988505747126436E-2</v>
      </c>
      <c r="BC270" s="41">
        <f t="shared" si="167"/>
        <v>0</v>
      </c>
      <c r="BD270" s="41">
        <f t="shared" si="168"/>
        <v>0.9885057471264368</v>
      </c>
      <c r="BE270" s="41">
        <f t="shared" si="169"/>
        <v>0</v>
      </c>
      <c r="BF270" s="41">
        <f t="shared" si="170"/>
        <v>1.1494252873563218E-2</v>
      </c>
      <c r="BG270" s="41">
        <f t="shared" si="171"/>
        <v>0.65517241379310343</v>
      </c>
      <c r="BH270" s="41">
        <f t="shared" si="172"/>
        <v>0.25287356321839083</v>
      </c>
      <c r="BI270" s="41">
        <f t="shared" si="173"/>
        <v>9.1954022988505746E-2</v>
      </c>
      <c r="BJ270" s="41">
        <f t="shared" si="174"/>
        <v>0</v>
      </c>
      <c r="BK270" s="41">
        <f t="shared" si="175"/>
        <v>2.2988505747126436E-2</v>
      </c>
      <c r="BL270" s="41">
        <f t="shared" si="176"/>
        <v>2.2988505747126436E-2</v>
      </c>
      <c r="BM270" s="41">
        <f t="shared" si="177"/>
        <v>0.10344827586206896</v>
      </c>
      <c r="BN270" s="41">
        <f t="shared" si="178"/>
        <v>0.85057471264367812</v>
      </c>
      <c r="BO270" s="41">
        <f t="shared" si="179"/>
        <v>2.2988505747126436E-2</v>
      </c>
      <c r="BP270" s="41">
        <f t="shared" si="180"/>
        <v>0.88505747126436785</v>
      </c>
      <c r="BQ270" s="41">
        <f t="shared" si="181"/>
        <v>0</v>
      </c>
      <c r="BR270" s="41">
        <f t="shared" si="182"/>
        <v>0</v>
      </c>
      <c r="BS270" s="41">
        <f t="shared" si="183"/>
        <v>0.2988505747126437</v>
      </c>
      <c r="BT270" s="41">
        <f t="shared" si="184"/>
        <v>0.70114942528735635</v>
      </c>
      <c r="BU270" s="41">
        <f t="shared" si="185"/>
        <v>9.1954022988505746E-2</v>
      </c>
      <c r="BV270" s="41">
        <f t="shared" si="186"/>
        <v>0</v>
      </c>
      <c r="BW270" s="41">
        <f t="shared" si="187"/>
        <v>1</v>
      </c>
      <c r="BX270" s="41" t="str">
        <f t="shared" si="188"/>
        <v>2011Licensed practical nursesPrince Edward Island</v>
      </c>
      <c r="BY270" s="51">
        <f>VLOOKUP(BX270,'%workplace'!$A$1:$F$381,6,FALSE)</f>
        <v>621</v>
      </c>
      <c r="BZ270" s="32">
        <f t="shared" si="189"/>
        <v>0.14009661835748793</v>
      </c>
    </row>
    <row r="271" spans="1:78" s="8" customFormat="1" hidden="1" x14ac:dyDescent="0.2">
      <c r="A271" s="8" t="str">
        <f t="shared" si="152"/>
        <v>2011Licensed practical nursesPrince Edward IslandNursing home/long-term care</v>
      </c>
      <c r="B271" s="8" t="s">
        <v>3</v>
      </c>
      <c r="C271" s="8" t="s">
        <v>15</v>
      </c>
      <c r="D271" s="8" t="s">
        <v>12</v>
      </c>
      <c r="E271" s="8">
        <v>2011</v>
      </c>
      <c r="F271" s="8">
        <v>191</v>
      </c>
      <c r="G271" s="8">
        <v>8</v>
      </c>
      <c r="H271" s="8">
        <v>0</v>
      </c>
      <c r="I271" s="8">
        <v>8</v>
      </c>
      <c r="J271" s="8">
        <v>19</v>
      </c>
      <c r="K271" s="8">
        <v>14</v>
      </c>
      <c r="L271" s="8">
        <v>35</v>
      </c>
      <c r="M271" s="8">
        <v>34</v>
      </c>
      <c r="N271" s="8">
        <v>39</v>
      </c>
      <c r="O271" s="8">
        <v>22</v>
      </c>
      <c r="P271" s="8">
        <v>21</v>
      </c>
      <c r="Q271" s="8">
        <v>2</v>
      </c>
      <c r="R271" s="8">
        <v>0</v>
      </c>
      <c r="S271" s="8">
        <v>5</v>
      </c>
      <c r="T271" s="8">
        <v>0</v>
      </c>
      <c r="U271" s="8">
        <v>199</v>
      </c>
      <c r="V271" s="8">
        <v>0</v>
      </c>
      <c r="W271" s="8">
        <v>0</v>
      </c>
      <c r="X271" s="8">
        <v>79</v>
      </c>
      <c r="Y271" s="8">
        <v>101</v>
      </c>
      <c r="Z271" s="8">
        <v>19</v>
      </c>
      <c r="AA271" s="8">
        <v>0</v>
      </c>
      <c r="AB271" s="8">
        <v>2</v>
      </c>
      <c r="AC271" s="8">
        <v>9</v>
      </c>
      <c r="AD271" s="8">
        <v>4</v>
      </c>
      <c r="AE271" s="8">
        <v>184</v>
      </c>
      <c r="AF271" s="8">
        <v>2</v>
      </c>
      <c r="AG271" s="8">
        <v>186</v>
      </c>
      <c r="AH271" s="8">
        <v>0</v>
      </c>
      <c r="AI271" s="8">
        <v>0</v>
      </c>
      <c r="AJ271" s="8">
        <v>44</v>
      </c>
      <c r="AK271" s="8">
        <v>155</v>
      </c>
      <c r="AL271" s="8">
        <v>11</v>
      </c>
      <c r="AM271" s="8">
        <v>0</v>
      </c>
      <c r="AN271" s="8">
        <v>199</v>
      </c>
      <c r="AO271" s="41">
        <f t="shared" si="153"/>
        <v>0.95979899497487442</v>
      </c>
      <c r="AP271" s="41">
        <f t="shared" si="154"/>
        <v>4.0201005025125629E-2</v>
      </c>
      <c r="AQ271" s="41">
        <f t="shared" si="155"/>
        <v>0</v>
      </c>
      <c r="AR271" s="41">
        <f t="shared" si="156"/>
        <v>4.0201005025125629E-2</v>
      </c>
      <c r="AS271" s="41">
        <f t="shared" si="157"/>
        <v>9.5477386934673364E-2</v>
      </c>
      <c r="AT271" s="41">
        <f t="shared" si="158"/>
        <v>7.0351758793969849E-2</v>
      </c>
      <c r="AU271" s="41">
        <f t="shared" si="159"/>
        <v>0.17587939698492464</v>
      </c>
      <c r="AV271" s="41">
        <f t="shared" si="160"/>
        <v>0.17085427135678391</v>
      </c>
      <c r="AW271" s="41">
        <f t="shared" si="161"/>
        <v>0.19597989949748743</v>
      </c>
      <c r="AX271" s="41">
        <f t="shared" si="162"/>
        <v>0.11055276381909548</v>
      </c>
      <c r="AY271" s="41">
        <f t="shared" si="163"/>
        <v>0.10552763819095477</v>
      </c>
      <c r="AZ271" s="41">
        <f t="shared" si="164"/>
        <v>1.0050251256281407E-2</v>
      </c>
      <c r="BA271" s="41">
        <f t="shared" si="165"/>
        <v>0</v>
      </c>
      <c r="BB271" s="41">
        <f t="shared" si="166"/>
        <v>2.5125628140703519E-2</v>
      </c>
      <c r="BC271" s="41">
        <f t="shared" si="167"/>
        <v>0</v>
      </c>
      <c r="BD271" s="41">
        <f t="shared" si="168"/>
        <v>1</v>
      </c>
      <c r="BE271" s="41">
        <f t="shared" si="169"/>
        <v>0</v>
      </c>
      <c r="BF271" s="41">
        <f t="shared" si="170"/>
        <v>0</v>
      </c>
      <c r="BG271" s="41">
        <f t="shared" si="171"/>
        <v>0.39698492462311558</v>
      </c>
      <c r="BH271" s="41">
        <f t="shared" si="172"/>
        <v>0.50753768844221103</v>
      </c>
      <c r="BI271" s="41">
        <f t="shared" si="173"/>
        <v>9.5477386934673364E-2</v>
      </c>
      <c r="BJ271" s="41">
        <f t="shared" si="174"/>
        <v>0</v>
      </c>
      <c r="BK271" s="41">
        <f t="shared" si="175"/>
        <v>1.0050251256281407E-2</v>
      </c>
      <c r="BL271" s="41">
        <f t="shared" si="176"/>
        <v>4.5226130653266333E-2</v>
      </c>
      <c r="BM271" s="41">
        <f t="shared" si="177"/>
        <v>2.0100502512562814E-2</v>
      </c>
      <c r="BN271" s="41">
        <f t="shared" si="178"/>
        <v>0.92462311557788945</v>
      </c>
      <c r="BO271" s="41">
        <f t="shared" si="179"/>
        <v>1.0050251256281407E-2</v>
      </c>
      <c r="BP271" s="41">
        <f t="shared" si="180"/>
        <v>0.9346733668341709</v>
      </c>
      <c r="BQ271" s="41">
        <f t="shared" si="181"/>
        <v>0</v>
      </c>
      <c r="BR271" s="41">
        <f t="shared" si="182"/>
        <v>0</v>
      </c>
      <c r="BS271" s="41">
        <f t="shared" si="183"/>
        <v>0.22110552763819097</v>
      </c>
      <c r="BT271" s="41">
        <f t="shared" si="184"/>
        <v>0.77889447236180909</v>
      </c>
      <c r="BU271" s="41">
        <f t="shared" si="185"/>
        <v>5.5276381909547742E-2</v>
      </c>
      <c r="BV271" s="41">
        <f t="shared" si="186"/>
        <v>0</v>
      </c>
      <c r="BW271" s="41">
        <f t="shared" si="187"/>
        <v>1</v>
      </c>
      <c r="BX271" s="41" t="str">
        <f t="shared" si="188"/>
        <v>2011Licensed practical nursesPrince Edward Island</v>
      </c>
      <c r="BY271" s="51">
        <f>VLOOKUP(BX271,'%workplace'!$A$1:$F$381,6,FALSE)</f>
        <v>621</v>
      </c>
      <c r="BZ271" s="32">
        <f t="shared" si="189"/>
        <v>0.32045088566827695</v>
      </c>
    </row>
    <row r="272" spans="1:78" s="8" customFormat="1" hidden="1" x14ac:dyDescent="0.2">
      <c r="A272" s="8" t="str">
        <f t="shared" si="152"/>
        <v>2011Licensed practical nursesPrince Edward IslandHospital</v>
      </c>
      <c r="B272" s="8" t="s">
        <v>3</v>
      </c>
      <c r="C272" s="8" t="s">
        <v>15</v>
      </c>
      <c r="D272" s="8" t="s">
        <v>10</v>
      </c>
      <c r="E272" s="8">
        <v>2011</v>
      </c>
      <c r="F272" s="8">
        <v>265</v>
      </c>
      <c r="G272" s="8">
        <v>40</v>
      </c>
      <c r="H272" s="8">
        <v>0</v>
      </c>
      <c r="I272" s="8">
        <v>17</v>
      </c>
      <c r="J272" s="8">
        <v>27</v>
      </c>
      <c r="K272" s="8">
        <v>20</v>
      </c>
      <c r="L272" s="8">
        <v>40</v>
      </c>
      <c r="M272" s="8">
        <v>45</v>
      </c>
      <c r="N272" s="8">
        <v>55</v>
      </c>
      <c r="O272" s="8">
        <v>47</v>
      </c>
      <c r="P272" s="8">
        <v>31</v>
      </c>
      <c r="Q272" s="8">
        <v>11</v>
      </c>
      <c r="R272" s="8">
        <v>1</v>
      </c>
      <c r="S272" s="8">
        <v>11</v>
      </c>
      <c r="T272" s="8">
        <v>0</v>
      </c>
      <c r="U272" s="8">
        <v>304</v>
      </c>
      <c r="V272" s="8">
        <v>1</v>
      </c>
      <c r="W272" s="8">
        <v>0</v>
      </c>
      <c r="X272" s="8">
        <v>139</v>
      </c>
      <c r="Y272" s="8">
        <v>105</v>
      </c>
      <c r="Z272" s="8">
        <v>61</v>
      </c>
      <c r="AA272" s="8">
        <v>0</v>
      </c>
      <c r="AB272" s="8">
        <v>2</v>
      </c>
      <c r="AC272" s="8">
        <v>9</v>
      </c>
      <c r="AD272" s="8">
        <v>26</v>
      </c>
      <c r="AE272" s="8">
        <v>268</v>
      </c>
      <c r="AF272" s="8">
        <v>0</v>
      </c>
      <c r="AG272" s="8">
        <v>287</v>
      </c>
      <c r="AH272" s="8">
        <v>0</v>
      </c>
      <c r="AI272" s="8">
        <v>0</v>
      </c>
      <c r="AJ272" s="8">
        <v>63</v>
      </c>
      <c r="AK272" s="8">
        <v>242</v>
      </c>
      <c r="AL272" s="8">
        <v>18</v>
      </c>
      <c r="AM272" s="8">
        <v>0</v>
      </c>
      <c r="AN272" s="8">
        <v>305</v>
      </c>
      <c r="AO272" s="41">
        <f t="shared" si="153"/>
        <v>0.86885245901639341</v>
      </c>
      <c r="AP272" s="41">
        <f t="shared" si="154"/>
        <v>0.13114754098360656</v>
      </c>
      <c r="AQ272" s="41">
        <f t="shared" si="155"/>
        <v>0</v>
      </c>
      <c r="AR272" s="41">
        <f t="shared" si="156"/>
        <v>5.5737704918032788E-2</v>
      </c>
      <c r="AS272" s="41">
        <f t="shared" si="157"/>
        <v>8.8524590163934422E-2</v>
      </c>
      <c r="AT272" s="41">
        <f t="shared" si="158"/>
        <v>6.5573770491803282E-2</v>
      </c>
      <c r="AU272" s="41">
        <f t="shared" si="159"/>
        <v>0.13114754098360656</v>
      </c>
      <c r="AV272" s="41">
        <f t="shared" si="160"/>
        <v>0.14754098360655737</v>
      </c>
      <c r="AW272" s="41">
        <f t="shared" si="161"/>
        <v>0.18032786885245902</v>
      </c>
      <c r="AX272" s="41">
        <f t="shared" si="162"/>
        <v>0.1540983606557377</v>
      </c>
      <c r="AY272" s="41">
        <f t="shared" si="163"/>
        <v>0.10163934426229508</v>
      </c>
      <c r="AZ272" s="41">
        <f t="shared" si="164"/>
        <v>3.6065573770491806E-2</v>
      </c>
      <c r="BA272" s="41">
        <f t="shared" si="165"/>
        <v>3.2786885245901639E-3</v>
      </c>
      <c r="BB272" s="41">
        <f t="shared" si="166"/>
        <v>3.6065573770491806E-2</v>
      </c>
      <c r="BC272" s="41">
        <f t="shared" si="167"/>
        <v>0</v>
      </c>
      <c r="BD272" s="41">
        <f t="shared" si="168"/>
        <v>0.99672131147540988</v>
      </c>
      <c r="BE272" s="41">
        <f t="shared" si="169"/>
        <v>3.2786885245901639E-3</v>
      </c>
      <c r="BF272" s="41">
        <f t="shared" si="170"/>
        <v>0</v>
      </c>
      <c r="BG272" s="41">
        <f t="shared" si="171"/>
        <v>0.45573770491803278</v>
      </c>
      <c r="BH272" s="41">
        <f t="shared" si="172"/>
        <v>0.34426229508196721</v>
      </c>
      <c r="BI272" s="41">
        <f t="shared" si="173"/>
        <v>0.2</v>
      </c>
      <c r="BJ272" s="41">
        <f t="shared" si="174"/>
        <v>0</v>
      </c>
      <c r="BK272" s="41">
        <f t="shared" si="175"/>
        <v>6.5573770491803279E-3</v>
      </c>
      <c r="BL272" s="41">
        <f t="shared" si="176"/>
        <v>2.9508196721311476E-2</v>
      </c>
      <c r="BM272" s="41">
        <f t="shared" si="177"/>
        <v>8.5245901639344257E-2</v>
      </c>
      <c r="BN272" s="41">
        <f t="shared" si="178"/>
        <v>0.87868852459016389</v>
      </c>
      <c r="BO272" s="41">
        <f t="shared" si="179"/>
        <v>0</v>
      </c>
      <c r="BP272" s="41">
        <f t="shared" si="180"/>
        <v>0.94098360655737701</v>
      </c>
      <c r="BQ272" s="41">
        <f t="shared" si="181"/>
        <v>0</v>
      </c>
      <c r="BR272" s="41">
        <f t="shared" si="182"/>
        <v>0</v>
      </c>
      <c r="BS272" s="41">
        <f t="shared" si="183"/>
        <v>0.20655737704918034</v>
      </c>
      <c r="BT272" s="41">
        <f t="shared" si="184"/>
        <v>0.79344262295081969</v>
      </c>
      <c r="BU272" s="41">
        <f t="shared" si="185"/>
        <v>5.9016393442622953E-2</v>
      </c>
      <c r="BV272" s="41">
        <f t="shared" si="186"/>
        <v>0</v>
      </c>
      <c r="BW272" s="41">
        <f t="shared" si="187"/>
        <v>1</v>
      </c>
      <c r="BX272" s="41" t="str">
        <f t="shared" si="188"/>
        <v>2011Licensed practical nursesPrince Edward Island</v>
      </c>
      <c r="BY272" s="51">
        <f>VLOOKUP(BX272,'%workplace'!$A$1:$F$381,6,FALSE)</f>
        <v>621</v>
      </c>
      <c r="BZ272" s="32">
        <f t="shared" si="189"/>
        <v>0.49114331723027377</v>
      </c>
    </row>
    <row r="273" spans="1:78" s="8" customFormat="1" hidden="1" x14ac:dyDescent="0.2">
      <c r="A273" s="8" t="str">
        <f t="shared" si="152"/>
        <v>2011Licensed practical nursesPrince Edward IslandOther places of work</v>
      </c>
      <c r="B273" s="8" t="s">
        <v>3</v>
      </c>
      <c r="C273" s="8" t="s">
        <v>15</v>
      </c>
      <c r="D273" s="8" t="s">
        <v>13</v>
      </c>
      <c r="E273" s="8">
        <v>2011</v>
      </c>
      <c r="F273" s="8">
        <v>14</v>
      </c>
      <c r="G273" s="8">
        <v>3</v>
      </c>
      <c r="H273" s="8">
        <v>0</v>
      </c>
      <c r="I273" s="8">
        <v>0</v>
      </c>
      <c r="J273" s="8">
        <v>2</v>
      </c>
      <c r="K273" s="8">
        <v>4</v>
      </c>
      <c r="L273" s="8">
        <v>1</v>
      </c>
      <c r="M273" s="8">
        <v>0</v>
      </c>
      <c r="N273" s="8">
        <v>4</v>
      </c>
      <c r="O273" s="8">
        <v>1</v>
      </c>
      <c r="P273" s="8">
        <v>1</v>
      </c>
      <c r="Q273" s="8">
        <v>3</v>
      </c>
      <c r="R273" s="8">
        <v>1</v>
      </c>
      <c r="S273" s="8">
        <v>0</v>
      </c>
      <c r="T273" s="8">
        <v>0</v>
      </c>
      <c r="U273" s="8">
        <v>17</v>
      </c>
      <c r="V273" s="8">
        <v>0</v>
      </c>
      <c r="W273" s="8">
        <v>0</v>
      </c>
      <c r="X273" s="8">
        <v>6</v>
      </c>
      <c r="Y273" s="8">
        <v>7</v>
      </c>
      <c r="Z273" s="8">
        <v>4</v>
      </c>
      <c r="AA273" s="8">
        <v>0</v>
      </c>
      <c r="AB273" s="8">
        <v>0</v>
      </c>
      <c r="AC273" s="8">
        <v>0</v>
      </c>
      <c r="AD273" s="8">
        <v>8</v>
      </c>
      <c r="AE273" s="8">
        <v>9</v>
      </c>
      <c r="AF273" s="8">
        <v>1</v>
      </c>
      <c r="AG273" s="8">
        <v>10</v>
      </c>
      <c r="AH273" s="8">
        <v>3</v>
      </c>
      <c r="AI273" s="8">
        <v>0</v>
      </c>
      <c r="AJ273" s="8">
        <v>4</v>
      </c>
      <c r="AK273" s="8">
        <v>13</v>
      </c>
      <c r="AL273" s="8">
        <v>3</v>
      </c>
      <c r="AM273" s="8">
        <v>0</v>
      </c>
      <c r="AN273" s="8">
        <v>17</v>
      </c>
      <c r="AO273" s="41">
        <f t="shared" si="153"/>
        <v>0.82352941176470584</v>
      </c>
      <c r="AP273" s="41">
        <f t="shared" si="154"/>
        <v>0.17647058823529413</v>
      </c>
      <c r="AQ273" s="41">
        <f t="shared" si="155"/>
        <v>0</v>
      </c>
      <c r="AR273" s="41">
        <f t="shared" si="156"/>
        <v>0</v>
      </c>
      <c r="AS273" s="41">
        <f t="shared" si="157"/>
        <v>0.11764705882352941</v>
      </c>
      <c r="AT273" s="41">
        <f t="shared" si="158"/>
        <v>0.23529411764705882</v>
      </c>
      <c r="AU273" s="41">
        <f t="shared" si="159"/>
        <v>5.8823529411764705E-2</v>
      </c>
      <c r="AV273" s="41">
        <f t="shared" si="160"/>
        <v>0</v>
      </c>
      <c r="AW273" s="41">
        <f t="shared" si="161"/>
        <v>0.23529411764705882</v>
      </c>
      <c r="AX273" s="41">
        <f t="shared" si="162"/>
        <v>5.8823529411764705E-2</v>
      </c>
      <c r="AY273" s="41">
        <f t="shared" si="163"/>
        <v>5.8823529411764705E-2</v>
      </c>
      <c r="AZ273" s="41">
        <f t="shared" si="164"/>
        <v>0.17647058823529413</v>
      </c>
      <c r="BA273" s="41">
        <f t="shared" si="165"/>
        <v>5.8823529411764705E-2</v>
      </c>
      <c r="BB273" s="41">
        <f t="shared" si="166"/>
        <v>0</v>
      </c>
      <c r="BC273" s="41">
        <f t="shared" si="167"/>
        <v>0</v>
      </c>
      <c r="BD273" s="41">
        <f t="shared" si="168"/>
        <v>1</v>
      </c>
      <c r="BE273" s="41">
        <f t="shared" si="169"/>
        <v>0</v>
      </c>
      <c r="BF273" s="41">
        <f t="shared" si="170"/>
        <v>0</v>
      </c>
      <c r="BG273" s="41">
        <f t="shared" si="171"/>
        <v>0.35294117647058826</v>
      </c>
      <c r="BH273" s="41">
        <f t="shared" si="172"/>
        <v>0.41176470588235292</v>
      </c>
      <c r="BI273" s="41">
        <f t="shared" si="173"/>
        <v>0.23529411764705882</v>
      </c>
      <c r="BJ273" s="41">
        <f t="shared" si="174"/>
        <v>0</v>
      </c>
      <c r="BK273" s="41">
        <f t="shared" si="175"/>
        <v>0</v>
      </c>
      <c r="BL273" s="41">
        <f t="shared" si="176"/>
        <v>0</v>
      </c>
      <c r="BM273" s="41">
        <f t="shared" si="177"/>
        <v>0.47058823529411764</v>
      </c>
      <c r="BN273" s="41">
        <f t="shared" si="178"/>
        <v>0.52941176470588236</v>
      </c>
      <c r="BO273" s="41">
        <f t="shared" si="179"/>
        <v>5.8823529411764705E-2</v>
      </c>
      <c r="BP273" s="41">
        <f t="shared" si="180"/>
        <v>0.58823529411764708</v>
      </c>
      <c r="BQ273" s="41">
        <f t="shared" si="181"/>
        <v>0.17647058823529413</v>
      </c>
      <c r="BR273" s="41">
        <f t="shared" si="182"/>
        <v>0</v>
      </c>
      <c r="BS273" s="41">
        <f t="shared" si="183"/>
        <v>0.23529411764705882</v>
      </c>
      <c r="BT273" s="41">
        <f t="shared" si="184"/>
        <v>0.76470588235294112</v>
      </c>
      <c r="BU273" s="41">
        <f t="shared" si="185"/>
        <v>0.17647058823529413</v>
      </c>
      <c r="BV273" s="41">
        <f t="shared" si="186"/>
        <v>0</v>
      </c>
      <c r="BW273" s="41">
        <f t="shared" si="187"/>
        <v>1</v>
      </c>
      <c r="BX273" s="41" t="str">
        <f t="shared" si="188"/>
        <v>2011Licensed practical nursesPrince Edward Island</v>
      </c>
      <c r="BY273" s="51">
        <f>VLOOKUP(BX273,'%workplace'!$A$1:$F$381,6,FALSE)</f>
        <v>621</v>
      </c>
      <c r="BZ273" s="32">
        <f t="shared" si="189"/>
        <v>2.7375201288244767E-2</v>
      </c>
    </row>
    <row r="274" spans="1:78" s="8" customFormat="1" hidden="1" x14ac:dyDescent="0.2">
      <c r="A274" s="8" t="str">
        <f t="shared" si="152"/>
        <v>2011Licensed practical nursesPrince Edward IslandUnknown places of work</v>
      </c>
      <c r="B274" s="8" t="s">
        <v>3</v>
      </c>
      <c r="C274" s="8" t="s">
        <v>15</v>
      </c>
      <c r="D274" s="8" t="s">
        <v>49</v>
      </c>
      <c r="E274" s="8">
        <v>2011</v>
      </c>
      <c r="F274" s="8">
        <v>10</v>
      </c>
      <c r="G274" s="8">
        <v>3</v>
      </c>
      <c r="H274" s="8">
        <v>0</v>
      </c>
      <c r="I274" s="8">
        <v>0</v>
      </c>
      <c r="J274" s="8">
        <v>1</v>
      </c>
      <c r="K274" s="8">
        <v>2</v>
      </c>
      <c r="L274" s="8">
        <v>0</v>
      </c>
      <c r="M274" s="8">
        <v>4</v>
      </c>
      <c r="N274" s="8">
        <v>1</v>
      </c>
      <c r="O274" s="8">
        <v>2</v>
      </c>
      <c r="P274" s="8">
        <v>2</v>
      </c>
      <c r="Q274" s="8">
        <v>1</v>
      </c>
      <c r="R274" s="8">
        <v>0</v>
      </c>
      <c r="S274" s="8">
        <v>0</v>
      </c>
      <c r="T274" s="8">
        <v>0</v>
      </c>
      <c r="U274" s="8">
        <v>13</v>
      </c>
      <c r="V274" s="8">
        <v>0</v>
      </c>
      <c r="W274" s="8">
        <v>0</v>
      </c>
      <c r="X274" s="8">
        <v>2</v>
      </c>
      <c r="Y274" s="8">
        <v>8</v>
      </c>
      <c r="Z274" s="8">
        <v>3</v>
      </c>
      <c r="AA274" s="8">
        <v>0</v>
      </c>
      <c r="AB274" s="8">
        <v>0</v>
      </c>
      <c r="AC274" s="8">
        <v>4</v>
      </c>
      <c r="AD274" s="8">
        <v>0</v>
      </c>
      <c r="AE274" s="8">
        <v>9</v>
      </c>
      <c r="AF274" s="8">
        <v>0</v>
      </c>
      <c r="AG274" s="8">
        <v>6</v>
      </c>
      <c r="AH274" s="8">
        <v>0</v>
      </c>
      <c r="AI274" s="8">
        <v>0</v>
      </c>
      <c r="AJ274" s="8">
        <v>2</v>
      </c>
      <c r="AK274" s="8">
        <v>11</v>
      </c>
      <c r="AL274" s="8">
        <v>7</v>
      </c>
      <c r="AM274" s="8">
        <v>0</v>
      </c>
      <c r="AN274" s="8">
        <v>13</v>
      </c>
      <c r="AO274" s="41">
        <f t="shared" si="153"/>
        <v>0.76923076923076927</v>
      </c>
      <c r="AP274" s="41">
        <f t="shared" si="154"/>
        <v>0.23076923076923078</v>
      </c>
      <c r="AQ274" s="41">
        <f t="shared" si="155"/>
        <v>0</v>
      </c>
      <c r="AR274" s="41">
        <f t="shared" si="156"/>
        <v>0</v>
      </c>
      <c r="AS274" s="41">
        <f t="shared" si="157"/>
        <v>7.6923076923076927E-2</v>
      </c>
      <c r="AT274" s="41">
        <f t="shared" si="158"/>
        <v>0.15384615384615385</v>
      </c>
      <c r="AU274" s="41">
        <f t="shared" si="159"/>
        <v>0</v>
      </c>
      <c r="AV274" s="41">
        <f t="shared" si="160"/>
        <v>0.30769230769230771</v>
      </c>
      <c r="AW274" s="41">
        <f t="shared" si="161"/>
        <v>7.6923076923076927E-2</v>
      </c>
      <c r="AX274" s="41">
        <f t="shared" si="162"/>
        <v>0.15384615384615385</v>
      </c>
      <c r="AY274" s="41">
        <f t="shared" si="163"/>
        <v>0.15384615384615385</v>
      </c>
      <c r="AZ274" s="41">
        <f t="shared" si="164"/>
        <v>7.6923076923076927E-2</v>
      </c>
      <c r="BA274" s="41">
        <f t="shared" si="165"/>
        <v>0</v>
      </c>
      <c r="BB274" s="41">
        <f t="shared" si="166"/>
        <v>0</v>
      </c>
      <c r="BC274" s="41">
        <f t="shared" si="167"/>
        <v>0</v>
      </c>
      <c r="BD274" s="41">
        <f t="shared" si="168"/>
        <v>1</v>
      </c>
      <c r="BE274" s="41">
        <f t="shared" si="169"/>
        <v>0</v>
      </c>
      <c r="BF274" s="41">
        <f t="shared" si="170"/>
        <v>0</v>
      </c>
      <c r="BG274" s="41">
        <f t="shared" si="171"/>
        <v>0.15384615384615385</v>
      </c>
      <c r="BH274" s="41">
        <f t="shared" si="172"/>
        <v>0.61538461538461542</v>
      </c>
      <c r="BI274" s="41">
        <f t="shared" si="173"/>
        <v>0.23076923076923078</v>
      </c>
      <c r="BJ274" s="41">
        <f t="shared" si="174"/>
        <v>0</v>
      </c>
      <c r="BK274" s="41">
        <f t="shared" si="175"/>
        <v>0</v>
      </c>
      <c r="BL274" s="41">
        <f t="shared" si="176"/>
        <v>0.30769230769230771</v>
      </c>
      <c r="BM274" s="41">
        <f t="shared" si="177"/>
        <v>0</v>
      </c>
      <c r="BN274" s="41">
        <f t="shared" si="178"/>
        <v>0.69230769230769229</v>
      </c>
      <c r="BO274" s="41">
        <f t="shared" si="179"/>
        <v>0</v>
      </c>
      <c r="BP274" s="41">
        <f t="shared" si="180"/>
        <v>0.46153846153846156</v>
      </c>
      <c r="BQ274" s="41">
        <f t="shared" si="181"/>
        <v>0</v>
      </c>
      <c r="BR274" s="41">
        <f t="shared" si="182"/>
        <v>0</v>
      </c>
      <c r="BS274" s="41">
        <f t="shared" si="183"/>
        <v>0.15384615384615385</v>
      </c>
      <c r="BT274" s="41">
        <f t="shared" si="184"/>
        <v>0.84615384615384615</v>
      </c>
      <c r="BU274" s="41">
        <f t="shared" si="185"/>
        <v>0.53846153846153844</v>
      </c>
      <c r="BV274" s="41">
        <f t="shared" si="186"/>
        <v>0</v>
      </c>
      <c r="BW274" s="41">
        <f t="shared" si="187"/>
        <v>1</v>
      </c>
      <c r="BX274" s="41" t="str">
        <f t="shared" si="188"/>
        <v>2011Licensed practical nursesPrince Edward Island</v>
      </c>
      <c r="BY274" s="51">
        <f>VLOOKUP(BX274,'%workplace'!$A$1:$F$381,6,FALSE)</f>
        <v>621</v>
      </c>
      <c r="BZ274" s="32">
        <f t="shared" si="189"/>
        <v>2.0933977455716585E-2</v>
      </c>
    </row>
    <row r="275" spans="1:78" s="8" customFormat="1" hidden="1" x14ac:dyDescent="0.2">
      <c r="A275" s="8" t="str">
        <f t="shared" si="152"/>
        <v>2011Licensed practical nursesNova ScotiaAll places of work</v>
      </c>
      <c r="B275" s="8" t="s">
        <v>3</v>
      </c>
      <c r="C275" s="8" t="s">
        <v>16</v>
      </c>
      <c r="D275" s="8" t="s">
        <v>9</v>
      </c>
      <c r="E275" s="8">
        <v>2011</v>
      </c>
      <c r="F275" s="8">
        <v>3527</v>
      </c>
      <c r="G275" s="8">
        <v>183</v>
      </c>
      <c r="H275" s="8">
        <v>0</v>
      </c>
      <c r="I275" s="8">
        <v>285</v>
      </c>
      <c r="J275" s="8">
        <v>388</v>
      </c>
      <c r="K275" s="8">
        <v>460</v>
      </c>
      <c r="L275" s="8">
        <v>510</v>
      </c>
      <c r="M275" s="8">
        <v>559</v>
      </c>
      <c r="N275" s="8">
        <v>577</v>
      </c>
      <c r="O275" s="8">
        <v>433</v>
      </c>
      <c r="P275" s="8">
        <v>262</v>
      </c>
      <c r="Q275" s="8">
        <v>86</v>
      </c>
      <c r="R275" s="8">
        <v>16</v>
      </c>
      <c r="S275" s="8">
        <v>134</v>
      </c>
      <c r="T275" s="8">
        <v>0</v>
      </c>
      <c r="U275" s="8">
        <v>3669</v>
      </c>
      <c r="V275" s="8">
        <v>41</v>
      </c>
      <c r="W275" s="8">
        <v>0</v>
      </c>
      <c r="X275" s="8">
        <v>1843</v>
      </c>
      <c r="Y275" s="8">
        <v>970</v>
      </c>
      <c r="Z275" s="8">
        <v>738</v>
      </c>
      <c r="AA275" s="8">
        <v>159</v>
      </c>
      <c r="AB275" s="8">
        <v>87</v>
      </c>
      <c r="AC275" s="8">
        <v>21</v>
      </c>
      <c r="AD275" s="8">
        <v>166</v>
      </c>
      <c r="AE275" s="8">
        <v>3436</v>
      </c>
      <c r="AF275" s="8">
        <v>18</v>
      </c>
      <c r="AG275" s="8">
        <v>3652</v>
      </c>
      <c r="AH275" s="8">
        <v>13</v>
      </c>
      <c r="AI275" s="8">
        <v>6</v>
      </c>
      <c r="AJ275" s="8">
        <v>1354</v>
      </c>
      <c r="AK275" s="8">
        <v>2356</v>
      </c>
      <c r="AL275" s="8">
        <v>21</v>
      </c>
      <c r="AM275" s="8">
        <v>0</v>
      </c>
      <c r="AN275" s="8">
        <v>3710</v>
      </c>
      <c r="AO275" s="41">
        <f t="shared" si="153"/>
        <v>0.95067385444743935</v>
      </c>
      <c r="AP275" s="41">
        <f t="shared" si="154"/>
        <v>4.9326145552560645E-2</v>
      </c>
      <c r="AQ275" s="41">
        <f t="shared" si="155"/>
        <v>0</v>
      </c>
      <c r="AR275" s="41">
        <f t="shared" si="156"/>
        <v>7.681940700808626E-2</v>
      </c>
      <c r="AS275" s="41">
        <f t="shared" si="157"/>
        <v>0.1045822102425876</v>
      </c>
      <c r="AT275" s="41">
        <f t="shared" si="158"/>
        <v>0.12398921832884097</v>
      </c>
      <c r="AU275" s="41">
        <f t="shared" si="159"/>
        <v>0.13746630727762804</v>
      </c>
      <c r="AV275" s="41">
        <f t="shared" si="160"/>
        <v>0.15067385444743936</v>
      </c>
      <c r="AW275" s="41">
        <f t="shared" si="161"/>
        <v>0.15552560646900271</v>
      </c>
      <c r="AX275" s="41">
        <f t="shared" si="162"/>
        <v>0.11671159029649596</v>
      </c>
      <c r="AY275" s="41">
        <f t="shared" si="163"/>
        <v>7.0619946091644209E-2</v>
      </c>
      <c r="AZ275" s="41">
        <f t="shared" si="164"/>
        <v>2.3180592991913745E-2</v>
      </c>
      <c r="BA275" s="41">
        <f t="shared" si="165"/>
        <v>4.3126684636118602E-3</v>
      </c>
      <c r="BB275" s="41">
        <f t="shared" si="166"/>
        <v>3.6118598382749327E-2</v>
      </c>
      <c r="BC275" s="41">
        <f t="shared" si="167"/>
        <v>0</v>
      </c>
      <c r="BD275" s="41">
        <f t="shared" si="168"/>
        <v>0.98894878706199463</v>
      </c>
      <c r="BE275" s="41">
        <f t="shared" si="169"/>
        <v>1.1051212938005392E-2</v>
      </c>
      <c r="BF275" s="41">
        <f t="shared" si="170"/>
        <v>0</v>
      </c>
      <c r="BG275" s="41">
        <f t="shared" si="171"/>
        <v>0.49676549865229108</v>
      </c>
      <c r="BH275" s="41">
        <f t="shared" si="172"/>
        <v>0.26145552560646901</v>
      </c>
      <c r="BI275" s="41">
        <f t="shared" si="173"/>
        <v>0.19892183288409704</v>
      </c>
      <c r="BJ275" s="41">
        <f t="shared" si="174"/>
        <v>4.2857142857142858E-2</v>
      </c>
      <c r="BK275" s="41">
        <f t="shared" si="175"/>
        <v>2.3450134770889489E-2</v>
      </c>
      <c r="BL275" s="41">
        <f t="shared" si="176"/>
        <v>5.6603773584905656E-3</v>
      </c>
      <c r="BM275" s="41">
        <f t="shared" si="177"/>
        <v>4.4743935309973046E-2</v>
      </c>
      <c r="BN275" s="41">
        <f t="shared" si="178"/>
        <v>0.9261455525606469</v>
      </c>
      <c r="BO275" s="41">
        <f t="shared" si="179"/>
        <v>4.8517520215633422E-3</v>
      </c>
      <c r="BP275" s="41">
        <f t="shared" si="180"/>
        <v>0.98436657681940698</v>
      </c>
      <c r="BQ275" s="41">
        <f t="shared" si="181"/>
        <v>3.504043126684636E-3</v>
      </c>
      <c r="BR275" s="41">
        <f t="shared" si="182"/>
        <v>1.6172506738544475E-3</v>
      </c>
      <c r="BS275" s="41">
        <f t="shared" si="183"/>
        <v>0.36495956873315366</v>
      </c>
      <c r="BT275" s="41">
        <f t="shared" si="184"/>
        <v>0.63504043126684639</v>
      </c>
      <c r="BU275" s="41">
        <f t="shared" si="185"/>
        <v>5.6603773584905656E-3</v>
      </c>
      <c r="BV275" s="41">
        <f t="shared" si="186"/>
        <v>0</v>
      </c>
      <c r="BW275" s="41">
        <f t="shared" si="187"/>
        <v>1</v>
      </c>
      <c r="BX275" s="41" t="str">
        <f t="shared" si="188"/>
        <v>2011Licensed practical nursesNova Scotia</v>
      </c>
      <c r="BY275" s="51">
        <f>VLOOKUP(BX275,'%workplace'!$A$1:$F$381,6,FALSE)</f>
        <v>3710</v>
      </c>
      <c r="BZ275" s="32">
        <f t="shared" si="189"/>
        <v>1</v>
      </c>
    </row>
    <row r="276" spans="1:78" s="8" customFormat="1" hidden="1" x14ac:dyDescent="0.2">
      <c r="A276" s="8" t="str">
        <f t="shared" si="152"/>
        <v>2011Licensed practical nursesNova ScotiaCommunity health</v>
      </c>
      <c r="B276" s="8" t="s">
        <v>3</v>
      </c>
      <c r="C276" s="8" t="s">
        <v>16</v>
      </c>
      <c r="D276" s="8" t="s">
        <v>11</v>
      </c>
      <c r="E276" s="8">
        <v>2011</v>
      </c>
      <c r="F276" s="8">
        <v>508</v>
      </c>
      <c r="G276" s="8">
        <v>21</v>
      </c>
      <c r="H276" s="8">
        <v>0</v>
      </c>
      <c r="I276" s="8">
        <v>29</v>
      </c>
      <c r="J276" s="8">
        <v>76</v>
      </c>
      <c r="K276" s="8">
        <v>79</v>
      </c>
      <c r="L276" s="8">
        <v>85</v>
      </c>
      <c r="M276" s="8">
        <v>74</v>
      </c>
      <c r="N276" s="8">
        <v>71</v>
      </c>
      <c r="O276" s="8">
        <v>59</v>
      </c>
      <c r="P276" s="8">
        <v>36</v>
      </c>
      <c r="Q276" s="8">
        <v>8</v>
      </c>
      <c r="R276" s="8">
        <v>3</v>
      </c>
      <c r="S276" s="8">
        <v>9</v>
      </c>
      <c r="T276" s="8">
        <v>0</v>
      </c>
      <c r="U276" s="8">
        <v>525</v>
      </c>
      <c r="V276" s="8">
        <v>4</v>
      </c>
      <c r="W276" s="8">
        <v>0</v>
      </c>
      <c r="X276" s="8">
        <v>244</v>
      </c>
      <c r="Y276" s="8">
        <v>196</v>
      </c>
      <c r="Z276" s="8">
        <v>76</v>
      </c>
      <c r="AA276" s="8">
        <v>13</v>
      </c>
      <c r="AB276" s="8">
        <v>7</v>
      </c>
      <c r="AC276" s="8">
        <v>1</v>
      </c>
      <c r="AD276" s="8">
        <v>27</v>
      </c>
      <c r="AE276" s="8">
        <v>494</v>
      </c>
      <c r="AF276" s="8">
        <v>4</v>
      </c>
      <c r="AG276" s="8">
        <v>519</v>
      </c>
      <c r="AH276" s="8">
        <v>3</v>
      </c>
      <c r="AI276" s="8">
        <v>2</v>
      </c>
      <c r="AJ276" s="8">
        <v>136</v>
      </c>
      <c r="AK276" s="8">
        <v>393</v>
      </c>
      <c r="AL276" s="8">
        <v>1</v>
      </c>
      <c r="AM276" s="8">
        <v>0</v>
      </c>
      <c r="AN276" s="8">
        <v>529</v>
      </c>
      <c r="AO276" s="41">
        <f t="shared" si="153"/>
        <v>0.96030245746691867</v>
      </c>
      <c r="AP276" s="41">
        <f t="shared" si="154"/>
        <v>3.9697542533081283E-2</v>
      </c>
      <c r="AQ276" s="41">
        <f t="shared" si="155"/>
        <v>0</v>
      </c>
      <c r="AR276" s="41">
        <f t="shared" si="156"/>
        <v>5.4820415879017016E-2</v>
      </c>
      <c r="AS276" s="41">
        <f t="shared" si="157"/>
        <v>0.14366729678638943</v>
      </c>
      <c r="AT276" s="41">
        <f t="shared" si="158"/>
        <v>0.14933837429111532</v>
      </c>
      <c r="AU276" s="41">
        <f t="shared" si="159"/>
        <v>0.16068052930056712</v>
      </c>
      <c r="AV276" s="41">
        <f t="shared" si="160"/>
        <v>0.13988657844990549</v>
      </c>
      <c r="AW276" s="41">
        <f t="shared" si="161"/>
        <v>0.13421550094517959</v>
      </c>
      <c r="AX276" s="41">
        <f t="shared" si="162"/>
        <v>0.11153119092627599</v>
      </c>
      <c r="AY276" s="41">
        <f t="shared" si="163"/>
        <v>6.8052930056710773E-2</v>
      </c>
      <c r="AZ276" s="41">
        <f t="shared" si="164"/>
        <v>1.5122873345935728E-2</v>
      </c>
      <c r="BA276" s="41">
        <f t="shared" si="165"/>
        <v>5.6710775047258983E-3</v>
      </c>
      <c r="BB276" s="41">
        <f t="shared" si="166"/>
        <v>1.7013232514177693E-2</v>
      </c>
      <c r="BC276" s="41">
        <f t="shared" si="167"/>
        <v>0</v>
      </c>
      <c r="BD276" s="41">
        <f t="shared" si="168"/>
        <v>0.99243856332703217</v>
      </c>
      <c r="BE276" s="41">
        <f t="shared" si="169"/>
        <v>7.5614366729678641E-3</v>
      </c>
      <c r="BF276" s="41">
        <f t="shared" si="170"/>
        <v>0</v>
      </c>
      <c r="BG276" s="41">
        <f t="shared" si="171"/>
        <v>0.46124763705103972</v>
      </c>
      <c r="BH276" s="41">
        <f t="shared" si="172"/>
        <v>0.37051039697542532</v>
      </c>
      <c r="BI276" s="41">
        <f t="shared" si="173"/>
        <v>0.14366729678638943</v>
      </c>
      <c r="BJ276" s="41">
        <f t="shared" si="174"/>
        <v>2.4574669187145556E-2</v>
      </c>
      <c r="BK276" s="41">
        <f t="shared" si="175"/>
        <v>1.3232514177693762E-2</v>
      </c>
      <c r="BL276" s="41">
        <f t="shared" si="176"/>
        <v>1.890359168241966E-3</v>
      </c>
      <c r="BM276" s="41">
        <f t="shared" si="177"/>
        <v>5.1039697542533083E-2</v>
      </c>
      <c r="BN276" s="41">
        <f t="shared" si="178"/>
        <v>0.93383742911153123</v>
      </c>
      <c r="BO276" s="41">
        <f t="shared" si="179"/>
        <v>7.5614366729678641E-3</v>
      </c>
      <c r="BP276" s="41">
        <f t="shared" si="180"/>
        <v>0.98109640831758038</v>
      </c>
      <c r="BQ276" s="41">
        <f t="shared" si="181"/>
        <v>5.6710775047258983E-3</v>
      </c>
      <c r="BR276" s="41">
        <f t="shared" si="182"/>
        <v>3.780718336483932E-3</v>
      </c>
      <c r="BS276" s="41">
        <f t="shared" si="183"/>
        <v>0.25708884688090738</v>
      </c>
      <c r="BT276" s="41">
        <f t="shared" si="184"/>
        <v>0.74291115311909262</v>
      </c>
      <c r="BU276" s="41">
        <f t="shared" si="185"/>
        <v>1.890359168241966E-3</v>
      </c>
      <c r="BV276" s="41">
        <f t="shared" si="186"/>
        <v>0</v>
      </c>
      <c r="BW276" s="41">
        <f t="shared" si="187"/>
        <v>1</v>
      </c>
      <c r="BX276" s="41" t="str">
        <f t="shared" si="188"/>
        <v>2011Licensed practical nursesNova Scotia</v>
      </c>
      <c r="BY276" s="51">
        <f>VLOOKUP(BX276,'%workplace'!$A$1:$F$381,6,FALSE)</f>
        <v>3710</v>
      </c>
      <c r="BZ276" s="32">
        <f t="shared" si="189"/>
        <v>0.14258760107816712</v>
      </c>
    </row>
    <row r="277" spans="1:78" s="8" customFormat="1" hidden="1" x14ac:dyDescent="0.2">
      <c r="A277" s="8" t="str">
        <f t="shared" si="152"/>
        <v>2011Licensed practical nursesNova ScotiaNursing home/long-term care</v>
      </c>
      <c r="B277" s="8" t="s">
        <v>3</v>
      </c>
      <c r="C277" s="8" t="s">
        <v>16</v>
      </c>
      <c r="D277" s="8" t="s">
        <v>12</v>
      </c>
      <c r="E277" s="8">
        <v>2011</v>
      </c>
      <c r="F277" s="8">
        <v>1202</v>
      </c>
      <c r="G277" s="8">
        <v>52</v>
      </c>
      <c r="H277" s="8">
        <v>0</v>
      </c>
      <c r="I277" s="8">
        <v>94</v>
      </c>
      <c r="J277" s="8">
        <v>136</v>
      </c>
      <c r="K277" s="8">
        <v>152</v>
      </c>
      <c r="L277" s="8">
        <v>178</v>
      </c>
      <c r="M277" s="8">
        <v>199</v>
      </c>
      <c r="N277" s="8">
        <v>195</v>
      </c>
      <c r="O277" s="8">
        <v>120</v>
      </c>
      <c r="P277" s="8">
        <v>101</v>
      </c>
      <c r="Q277" s="8">
        <v>27</v>
      </c>
      <c r="R277" s="8">
        <v>5</v>
      </c>
      <c r="S277" s="8">
        <v>47</v>
      </c>
      <c r="T277" s="8">
        <v>0</v>
      </c>
      <c r="U277" s="8">
        <v>1225</v>
      </c>
      <c r="V277" s="8">
        <v>29</v>
      </c>
      <c r="W277" s="8">
        <v>0</v>
      </c>
      <c r="X277" s="8">
        <v>581</v>
      </c>
      <c r="Y277" s="8">
        <v>370</v>
      </c>
      <c r="Z277" s="8">
        <v>253</v>
      </c>
      <c r="AA277" s="8">
        <v>50</v>
      </c>
      <c r="AB277" s="8">
        <v>60</v>
      </c>
      <c r="AC277" s="8">
        <v>1</v>
      </c>
      <c r="AD277" s="8">
        <v>27</v>
      </c>
      <c r="AE277" s="8">
        <v>1166</v>
      </c>
      <c r="AF277" s="8">
        <v>8</v>
      </c>
      <c r="AG277" s="8">
        <v>1244</v>
      </c>
      <c r="AH277" s="8">
        <v>1</v>
      </c>
      <c r="AI277" s="8">
        <v>0</v>
      </c>
      <c r="AJ277" s="8">
        <v>501</v>
      </c>
      <c r="AK277" s="8">
        <v>753</v>
      </c>
      <c r="AL277" s="8">
        <v>1</v>
      </c>
      <c r="AM277" s="8">
        <v>0</v>
      </c>
      <c r="AN277" s="8">
        <v>1254</v>
      </c>
      <c r="AO277" s="41">
        <f t="shared" si="153"/>
        <v>0.95853269537480068</v>
      </c>
      <c r="AP277" s="41">
        <f t="shared" si="154"/>
        <v>4.1467304625199361E-2</v>
      </c>
      <c r="AQ277" s="41">
        <f t="shared" si="155"/>
        <v>0</v>
      </c>
      <c r="AR277" s="41">
        <f t="shared" si="156"/>
        <v>7.4960127591706532E-2</v>
      </c>
      <c r="AS277" s="41">
        <f t="shared" si="157"/>
        <v>0.10845295055821372</v>
      </c>
      <c r="AT277" s="41">
        <f t="shared" si="158"/>
        <v>0.12121212121212122</v>
      </c>
      <c r="AU277" s="41">
        <f t="shared" si="159"/>
        <v>0.1419457735247209</v>
      </c>
      <c r="AV277" s="41">
        <f t="shared" si="160"/>
        <v>0.15869218500797447</v>
      </c>
      <c r="AW277" s="41">
        <f t="shared" si="161"/>
        <v>0.15550239234449761</v>
      </c>
      <c r="AX277" s="41">
        <f t="shared" si="162"/>
        <v>9.569377990430622E-2</v>
      </c>
      <c r="AY277" s="41">
        <f t="shared" si="163"/>
        <v>8.0542264752791068E-2</v>
      </c>
      <c r="AZ277" s="41">
        <f t="shared" si="164"/>
        <v>2.1531100478468901E-2</v>
      </c>
      <c r="BA277" s="41">
        <f t="shared" si="165"/>
        <v>3.9872408293460922E-3</v>
      </c>
      <c r="BB277" s="41">
        <f t="shared" si="166"/>
        <v>3.7480063795853266E-2</v>
      </c>
      <c r="BC277" s="41">
        <f t="shared" si="167"/>
        <v>0</v>
      </c>
      <c r="BD277" s="41">
        <f t="shared" si="168"/>
        <v>0.97687400318979267</v>
      </c>
      <c r="BE277" s="41">
        <f t="shared" si="169"/>
        <v>2.3125996810207338E-2</v>
      </c>
      <c r="BF277" s="41">
        <f t="shared" si="170"/>
        <v>0</v>
      </c>
      <c r="BG277" s="41">
        <f t="shared" si="171"/>
        <v>0.46331738437001596</v>
      </c>
      <c r="BH277" s="41">
        <f t="shared" si="172"/>
        <v>0.29505582137161085</v>
      </c>
      <c r="BI277" s="41">
        <f t="shared" si="173"/>
        <v>0.20175438596491227</v>
      </c>
      <c r="BJ277" s="41">
        <f t="shared" si="174"/>
        <v>3.9872408293460927E-2</v>
      </c>
      <c r="BK277" s="41">
        <f t="shared" si="175"/>
        <v>4.784688995215311E-2</v>
      </c>
      <c r="BL277" s="41">
        <f t="shared" si="176"/>
        <v>7.9744816586921851E-4</v>
      </c>
      <c r="BM277" s="41">
        <f t="shared" si="177"/>
        <v>2.1531100478468901E-2</v>
      </c>
      <c r="BN277" s="41">
        <f t="shared" si="178"/>
        <v>0.92982456140350878</v>
      </c>
      <c r="BO277" s="41">
        <f t="shared" si="179"/>
        <v>6.379585326953748E-3</v>
      </c>
      <c r="BP277" s="41">
        <f t="shared" si="180"/>
        <v>0.99202551834130781</v>
      </c>
      <c r="BQ277" s="41">
        <f t="shared" si="181"/>
        <v>7.9744816586921851E-4</v>
      </c>
      <c r="BR277" s="41">
        <f t="shared" si="182"/>
        <v>0</v>
      </c>
      <c r="BS277" s="41">
        <f t="shared" si="183"/>
        <v>0.39952153110047844</v>
      </c>
      <c r="BT277" s="41">
        <f t="shared" si="184"/>
        <v>0.6004784688995215</v>
      </c>
      <c r="BU277" s="41">
        <f t="shared" si="185"/>
        <v>7.9744816586921851E-4</v>
      </c>
      <c r="BV277" s="41">
        <f t="shared" si="186"/>
        <v>0</v>
      </c>
      <c r="BW277" s="41">
        <f t="shared" si="187"/>
        <v>1</v>
      </c>
      <c r="BX277" s="41" t="str">
        <f t="shared" si="188"/>
        <v>2011Licensed practical nursesNova Scotia</v>
      </c>
      <c r="BY277" s="51">
        <f>VLOOKUP(BX277,'%workplace'!$A$1:$F$381,6,FALSE)</f>
        <v>3710</v>
      </c>
      <c r="BZ277" s="32">
        <f t="shared" si="189"/>
        <v>0.33800539083557951</v>
      </c>
    </row>
    <row r="278" spans="1:78" s="8" customFormat="1" hidden="1" x14ac:dyDescent="0.2">
      <c r="A278" s="8" t="str">
        <f t="shared" si="152"/>
        <v>2011Licensed practical nursesNova ScotiaHospital</v>
      </c>
      <c r="B278" s="8" t="s">
        <v>3</v>
      </c>
      <c r="C278" s="8" t="s">
        <v>16</v>
      </c>
      <c r="D278" s="8" t="s">
        <v>10</v>
      </c>
      <c r="E278" s="8">
        <v>2011</v>
      </c>
      <c r="F278" s="8">
        <v>1681</v>
      </c>
      <c r="G278" s="8">
        <v>100</v>
      </c>
      <c r="H278" s="8">
        <v>0</v>
      </c>
      <c r="I278" s="8">
        <v>150</v>
      </c>
      <c r="J278" s="8">
        <v>162</v>
      </c>
      <c r="K278" s="8">
        <v>216</v>
      </c>
      <c r="L278" s="8">
        <v>219</v>
      </c>
      <c r="M278" s="8">
        <v>270</v>
      </c>
      <c r="N278" s="8">
        <v>289</v>
      </c>
      <c r="O278" s="8">
        <v>243</v>
      </c>
      <c r="P278" s="8">
        <v>107</v>
      </c>
      <c r="Q278" s="8">
        <v>48</v>
      </c>
      <c r="R278" s="8">
        <v>5</v>
      </c>
      <c r="S278" s="8">
        <v>72</v>
      </c>
      <c r="T278" s="8">
        <v>0</v>
      </c>
      <c r="U278" s="8">
        <v>1779</v>
      </c>
      <c r="V278" s="8">
        <v>2</v>
      </c>
      <c r="W278" s="8">
        <v>0</v>
      </c>
      <c r="X278" s="8">
        <v>954</v>
      </c>
      <c r="Y278" s="8">
        <v>368</v>
      </c>
      <c r="Z278" s="8">
        <v>380</v>
      </c>
      <c r="AA278" s="8">
        <v>79</v>
      </c>
      <c r="AB278" s="8">
        <v>15</v>
      </c>
      <c r="AC278" s="8">
        <v>3</v>
      </c>
      <c r="AD278" s="8">
        <v>77</v>
      </c>
      <c r="AE278" s="8">
        <v>1686</v>
      </c>
      <c r="AF278" s="8">
        <v>3</v>
      </c>
      <c r="AG278" s="8">
        <v>1771</v>
      </c>
      <c r="AH278" s="8">
        <v>2</v>
      </c>
      <c r="AI278" s="8">
        <v>2</v>
      </c>
      <c r="AJ278" s="8">
        <v>673</v>
      </c>
      <c r="AK278" s="8">
        <v>1108</v>
      </c>
      <c r="AL278" s="8">
        <v>3</v>
      </c>
      <c r="AM278" s="8">
        <v>0</v>
      </c>
      <c r="AN278" s="8">
        <v>1781</v>
      </c>
      <c r="AO278" s="41">
        <f t="shared" si="153"/>
        <v>0.94385176866928688</v>
      </c>
      <c r="AP278" s="41">
        <f t="shared" si="154"/>
        <v>5.6148231330713082E-2</v>
      </c>
      <c r="AQ278" s="41">
        <f t="shared" si="155"/>
        <v>0</v>
      </c>
      <c r="AR278" s="41">
        <f t="shared" si="156"/>
        <v>8.4222346996069619E-2</v>
      </c>
      <c r="AS278" s="41">
        <f t="shared" si="157"/>
        <v>9.0960134755755193E-2</v>
      </c>
      <c r="AT278" s="41">
        <f t="shared" si="158"/>
        <v>0.12128017967434025</v>
      </c>
      <c r="AU278" s="41">
        <f t="shared" si="159"/>
        <v>0.12296462661426165</v>
      </c>
      <c r="AV278" s="41">
        <f t="shared" si="160"/>
        <v>0.15160022459292533</v>
      </c>
      <c r="AW278" s="41">
        <f t="shared" si="161"/>
        <v>0.16226838854576081</v>
      </c>
      <c r="AX278" s="41">
        <f t="shared" si="162"/>
        <v>0.13644020213363278</v>
      </c>
      <c r="AY278" s="41">
        <f t="shared" si="163"/>
        <v>6.0078607523863001E-2</v>
      </c>
      <c r="AZ278" s="41">
        <f t="shared" si="164"/>
        <v>2.695115103874228E-2</v>
      </c>
      <c r="BA278" s="41">
        <f t="shared" si="165"/>
        <v>2.807411566535654E-3</v>
      </c>
      <c r="BB278" s="41">
        <f t="shared" si="166"/>
        <v>4.042672655811342E-2</v>
      </c>
      <c r="BC278" s="41">
        <f t="shared" si="167"/>
        <v>0</v>
      </c>
      <c r="BD278" s="41">
        <f t="shared" si="168"/>
        <v>0.99887703537338579</v>
      </c>
      <c r="BE278" s="41">
        <f t="shared" si="169"/>
        <v>1.1229646266142617E-3</v>
      </c>
      <c r="BF278" s="41">
        <f t="shared" si="170"/>
        <v>0</v>
      </c>
      <c r="BG278" s="41">
        <f t="shared" si="171"/>
        <v>0.5356541268950028</v>
      </c>
      <c r="BH278" s="41">
        <f t="shared" si="172"/>
        <v>0.20662549129702415</v>
      </c>
      <c r="BI278" s="41">
        <f t="shared" si="173"/>
        <v>0.21336327905670971</v>
      </c>
      <c r="BJ278" s="41">
        <f t="shared" si="174"/>
        <v>4.4357102751263332E-2</v>
      </c>
      <c r="BK278" s="41">
        <f t="shared" si="175"/>
        <v>8.4222346996069616E-3</v>
      </c>
      <c r="BL278" s="41">
        <f t="shared" si="176"/>
        <v>1.6844469399213925E-3</v>
      </c>
      <c r="BM278" s="41">
        <f t="shared" si="177"/>
        <v>4.3234138124649074E-2</v>
      </c>
      <c r="BN278" s="41">
        <f t="shared" si="178"/>
        <v>0.94665918023582252</v>
      </c>
      <c r="BO278" s="41">
        <f t="shared" si="179"/>
        <v>1.6844469399213925E-3</v>
      </c>
      <c r="BP278" s="41">
        <f t="shared" si="180"/>
        <v>0.99438517686692873</v>
      </c>
      <c r="BQ278" s="41">
        <f t="shared" si="181"/>
        <v>1.1229646266142617E-3</v>
      </c>
      <c r="BR278" s="41">
        <f t="shared" si="182"/>
        <v>1.1229646266142617E-3</v>
      </c>
      <c r="BS278" s="41">
        <f t="shared" si="183"/>
        <v>0.37787759685569905</v>
      </c>
      <c r="BT278" s="41">
        <f t="shared" si="184"/>
        <v>0.62212240314430101</v>
      </c>
      <c r="BU278" s="41">
        <f t="shared" si="185"/>
        <v>1.6844469399213925E-3</v>
      </c>
      <c r="BV278" s="41">
        <f t="shared" si="186"/>
        <v>0</v>
      </c>
      <c r="BW278" s="41">
        <f t="shared" si="187"/>
        <v>1</v>
      </c>
      <c r="BX278" s="41" t="str">
        <f t="shared" si="188"/>
        <v>2011Licensed practical nursesNova Scotia</v>
      </c>
      <c r="BY278" s="51">
        <f>VLOOKUP(BX278,'%workplace'!$A$1:$F$381,6,FALSE)</f>
        <v>3710</v>
      </c>
      <c r="BZ278" s="32">
        <f t="shared" si="189"/>
        <v>0.48005390835579514</v>
      </c>
    </row>
    <row r="279" spans="1:78" s="8" customFormat="1" hidden="1" x14ac:dyDescent="0.2">
      <c r="A279" s="8" t="str">
        <f t="shared" si="152"/>
        <v>2011Licensed practical nursesNova ScotiaOther places of work</v>
      </c>
      <c r="B279" s="8" t="s">
        <v>3</v>
      </c>
      <c r="C279" s="8" t="s">
        <v>16</v>
      </c>
      <c r="D279" s="8" t="s">
        <v>13</v>
      </c>
      <c r="E279" s="8">
        <v>2011</v>
      </c>
      <c r="F279" s="8">
        <v>63</v>
      </c>
      <c r="G279" s="8">
        <v>7</v>
      </c>
      <c r="H279" s="8">
        <v>0</v>
      </c>
      <c r="I279" s="8">
        <v>1</v>
      </c>
      <c r="J279" s="8">
        <v>2</v>
      </c>
      <c r="K279" s="8">
        <v>6</v>
      </c>
      <c r="L279" s="8">
        <v>16</v>
      </c>
      <c r="M279" s="8">
        <v>12</v>
      </c>
      <c r="N279" s="8">
        <v>8</v>
      </c>
      <c r="O279" s="8">
        <v>9</v>
      </c>
      <c r="P279" s="8">
        <v>11</v>
      </c>
      <c r="Q279" s="8">
        <v>2</v>
      </c>
      <c r="R279" s="8">
        <v>3</v>
      </c>
      <c r="S279" s="8">
        <v>0</v>
      </c>
      <c r="T279" s="8">
        <v>0</v>
      </c>
      <c r="U279" s="8">
        <v>69</v>
      </c>
      <c r="V279" s="8">
        <v>1</v>
      </c>
      <c r="W279" s="8">
        <v>0</v>
      </c>
      <c r="X279" s="8">
        <v>36</v>
      </c>
      <c r="Y279" s="8">
        <v>16</v>
      </c>
      <c r="Z279" s="8">
        <v>14</v>
      </c>
      <c r="AA279" s="8">
        <v>4</v>
      </c>
      <c r="AB279" s="8">
        <v>4</v>
      </c>
      <c r="AC279" s="8">
        <v>0</v>
      </c>
      <c r="AD279" s="8">
        <v>30</v>
      </c>
      <c r="AE279" s="8">
        <v>36</v>
      </c>
      <c r="AF279" s="8">
        <v>3</v>
      </c>
      <c r="AG279" s="8">
        <v>59</v>
      </c>
      <c r="AH279" s="8">
        <v>6</v>
      </c>
      <c r="AI279" s="8">
        <v>2</v>
      </c>
      <c r="AJ279" s="8">
        <v>21</v>
      </c>
      <c r="AK279" s="8">
        <v>49</v>
      </c>
      <c r="AL279" s="8">
        <v>0</v>
      </c>
      <c r="AM279" s="8">
        <v>0</v>
      </c>
      <c r="AN279" s="8">
        <v>70</v>
      </c>
      <c r="AO279" s="41">
        <f t="shared" si="153"/>
        <v>0.9</v>
      </c>
      <c r="AP279" s="41">
        <f t="shared" si="154"/>
        <v>0.1</v>
      </c>
      <c r="AQ279" s="41">
        <f t="shared" si="155"/>
        <v>0</v>
      </c>
      <c r="AR279" s="41">
        <f t="shared" si="156"/>
        <v>1.4285714285714285E-2</v>
      </c>
      <c r="AS279" s="41">
        <f t="shared" si="157"/>
        <v>2.8571428571428571E-2</v>
      </c>
      <c r="AT279" s="41">
        <f t="shared" si="158"/>
        <v>8.5714285714285715E-2</v>
      </c>
      <c r="AU279" s="41">
        <f t="shared" si="159"/>
        <v>0.22857142857142856</v>
      </c>
      <c r="AV279" s="41">
        <f t="shared" si="160"/>
        <v>0.17142857142857143</v>
      </c>
      <c r="AW279" s="41">
        <f t="shared" si="161"/>
        <v>0.11428571428571428</v>
      </c>
      <c r="AX279" s="41">
        <f t="shared" si="162"/>
        <v>0.12857142857142856</v>
      </c>
      <c r="AY279" s="41">
        <f t="shared" si="163"/>
        <v>0.15714285714285714</v>
      </c>
      <c r="AZ279" s="41">
        <f t="shared" si="164"/>
        <v>2.8571428571428571E-2</v>
      </c>
      <c r="BA279" s="41">
        <f t="shared" si="165"/>
        <v>4.2857142857142858E-2</v>
      </c>
      <c r="BB279" s="41">
        <f t="shared" si="166"/>
        <v>0</v>
      </c>
      <c r="BC279" s="41">
        <f t="shared" si="167"/>
        <v>0</v>
      </c>
      <c r="BD279" s="41">
        <f t="shared" si="168"/>
        <v>0.98571428571428577</v>
      </c>
      <c r="BE279" s="41">
        <f t="shared" si="169"/>
        <v>1.4285714285714285E-2</v>
      </c>
      <c r="BF279" s="41">
        <f t="shared" si="170"/>
        <v>0</v>
      </c>
      <c r="BG279" s="41">
        <f t="shared" si="171"/>
        <v>0.51428571428571423</v>
      </c>
      <c r="BH279" s="41">
        <f t="shared" si="172"/>
        <v>0.22857142857142856</v>
      </c>
      <c r="BI279" s="41">
        <f t="shared" si="173"/>
        <v>0.2</v>
      </c>
      <c r="BJ279" s="41">
        <f t="shared" si="174"/>
        <v>5.7142857142857141E-2</v>
      </c>
      <c r="BK279" s="41">
        <f t="shared" si="175"/>
        <v>5.7142857142857141E-2</v>
      </c>
      <c r="BL279" s="41">
        <f t="shared" si="176"/>
        <v>0</v>
      </c>
      <c r="BM279" s="41">
        <f t="shared" si="177"/>
        <v>0.42857142857142855</v>
      </c>
      <c r="BN279" s="41">
        <f t="shared" si="178"/>
        <v>0.51428571428571423</v>
      </c>
      <c r="BO279" s="41">
        <f t="shared" si="179"/>
        <v>4.2857142857142858E-2</v>
      </c>
      <c r="BP279" s="41">
        <f t="shared" si="180"/>
        <v>0.84285714285714286</v>
      </c>
      <c r="BQ279" s="41">
        <f t="shared" si="181"/>
        <v>8.5714285714285715E-2</v>
      </c>
      <c r="BR279" s="41">
        <f t="shared" si="182"/>
        <v>2.8571428571428571E-2</v>
      </c>
      <c r="BS279" s="41">
        <f t="shared" si="183"/>
        <v>0.3</v>
      </c>
      <c r="BT279" s="41">
        <f t="shared" si="184"/>
        <v>0.7</v>
      </c>
      <c r="BU279" s="41">
        <f t="shared" si="185"/>
        <v>0</v>
      </c>
      <c r="BV279" s="41">
        <f t="shared" si="186"/>
        <v>0</v>
      </c>
      <c r="BW279" s="41">
        <f t="shared" si="187"/>
        <v>1</v>
      </c>
      <c r="BX279" s="41" t="str">
        <f t="shared" si="188"/>
        <v>2011Licensed practical nursesNova Scotia</v>
      </c>
      <c r="BY279" s="51">
        <f>VLOOKUP(BX279,'%workplace'!$A$1:$F$381,6,FALSE)</f>
        <v>3710</v>
      </c>
      <c r="BZ279" s="32">
        <f t="shared" si="189"/>
        <v>1.8867924528301886E-2</v>
      </c>
    </row>
    <row r="280" spans="1:78" s="8" customFormat="1" hidden="1" x14ac:dyDescent="0.2">
      <c r="A280" s="8" t="str">
        <f t="shared" si="152"/>
        <v>2011Licensed practical nursesNova ScotiaUnknown places of work</v>
      </c>
      <c r="B280" s="8" t="s">
        <v>3</v>
      </c>
      <c r="C280" s="8" t="s">
        <v>16</v>
      </c>
      <c r="D280" s="8" t="s">
        <v>49</v>
      </c>
      <c r="E280" s="8">
        <v>2011</v>
      </c>
      <c r="F280" s="8">
        <v>73</v>
      </c>
      <c r="G280" s="8">
        <v>3</v>
      </c>
      <c r="H280" s="8">
        <v>0</v>
      </c>
      <c r="I280" s="8">
        <v>11</v>
      </c>
      <c r="J280" s="8">
        <v>12</v>
      </c>
      <c r="K280" s="8">
        <v>7</v>
      </c>
      <c r="L280" s="8">
        <v>12</v>
      </c>
      <c r="M280" s="8">
        <v>4</v>
      </c>
      <c r="N280" s="8">
        <v>14</v>
      </c>
      <c r="O280" s="8">
        <v>2</v>
      </c>
      <c r="P280" s="8">
        <v>7</v>
      </c>
      <c r="Q280" s="8">
        <v>1</v>
      </c>
      <c r="R280" s="8">
        <v>0</v>
      </c>
      <c r="S280" s="8">
        <v>6</v>
      </c>
      <c r="T280" s="8">
        <v>0</v>
      </c>
      <c r="U280" s="8">
        <v>71</v>
      </c>
      <c r="V280" s="8">
        <v>5</v>
      </c>
      <c r="W280" s="8">
        <v>0</v>
      </c>
      <c r="X280" s="8">
        <v>28</v>
      </c>
      <c r="Y280" s="8">
        <v>20</v>
      </c>
      <c r="Z280" s="8">
        <v>15</v>
      </c>
      <c r="AA280" s="8">
        <v>13</v>
      </c>
      <c r="AB280" s="8">
        <v>1</v>
      </c>
      <c r="AC280" s="8">
        <v>16</v>
      </c>
      <c r="AD280" s="8">
        <v>5</v>
      </c>
      <c r="AE280" s="8">
        <v>54</v>
      </c>
      <c r="AF280" s="8">
        <v>0</v>
      </c>
      <c r="AG280" s="8">
        <v>59</v>
      </c>
      <c r="AH280" s="8">
        <v>1</v>
      </c>
      <c r="AI280" s="8">
        <v>0</v>
      </c>
      <c r="AJ280" s="8">
        <v>23</v>
      </c>
      <c r="AK280" s="8">
        <v>53</v>
      </c>
      <c r="AL280" s="8">
        <v>16</v>
      </c>
      <c r="AM280" s="8">
        <v>0</v>
      </c>
      <c r="AN280" s="8">
        <v>76</v>
      </c>
      <c r="AO280" s="41">
        <f t="shared" si="153"/>
        <v>0.96052631578947367</v>
      </c>
      <c r="AP280" s="41">
        <f t="shared" si="154"/>
        <v>3.9473684210526314E-2</v>
      </c>
      <c r="AQ280" s="41">
        <f t="shared" si="155"/>
        <v>0</v>
      </c>
      <c r="AR280" s="41">
        <f t="shared" si="156"/>
        <v>0.14473684210526316</v>
      </c>
      <c r="AS280" s="41">
        <f t="shared" si="157"/>
        <v>0.15789473684210525</v>
      </c>
      <c r="AT280" s="41">
        <f t="shared" si="158"/>
        <v>9.2105263157894732E-2</v>
      </c>
      <c r="AU280" s="41">
        <f t="shared" si="159"/>
        <v>0.15789473684210525</v>
      </c>
      <c r="AV280" s="41">
        <f t="shared" si="160"/>
        <v>5.2631578947368418E-2</v>
      </c>
      <c r="AW280" s="41">
        <f t="shared" si="161"/>
        <v>0.18421052631578946</v>
      </c>
      <c r="AX280" s="41">
        <f t="shared" si="162"/>
        <v>2.6315789473684209E-2</v>
      </c>
      <c r="AY280" s="41">
        <f t="shared" si="163"/>
        <v>9.2105263157894732E-2</v>
      </c>
      <c r="AZ280" s="41">
        <f t="shared" si="164"/>
        <v>1.3157894736842105E-2</v>
      </c>
      <c r="BA280" s="41">
        <f t="shared" si="165"/>
        <v>0</v>
      </c>
      <c r="BB280" s="41">
        <f t="shared" si="166"/>
        <v>7.8947368421052627E-2</v>
      </c>
      <c r="BC280" s="41">
        <f t="shared" si="167"/>
        <v>0</v>
      </c>
      <c r="BD280" s="41">
        <f t="shared" si="168"/>
        <v>0.93421052631578949</v>
      </c>
      <c r="BE280" s="41">
        <f t="shared" si="169"/>
        <v>6.5789473684210523E-2</v>
      </c>
      <c r="BF280" s="41">
        <f t="shared" si="170"/>
        <v>0</v>
      </c>
      <c r="BG280" s="41">
        <f t="shared" si="171"/>
        <v>0.36842105263157893</v>
      </c>
      <c r="BH280" s="41">
        <f t="shared" si="172"/>
        <v>0.26315789473684209</v>
      </c>
      <c r="BI280" s="41">
        <f t="shared" si="173"/>
        <v>0.19736842105263158</v>
      </c>
      <c r="BJ280" s="41">
        <f t="shared" si="174"/>
        <v>0.17105263157894737</v>
      </c>
      <c r="BK280" s="41">
        <f t="shared" si="175"/>
        <v>1.3157894736842105E-2</v>
      </c>
      <c r="BL280" s="41">
        <f t="shared" si="176"/>
        <v>0.21052631578947367</v>
      </c>
      <c r="BM280" s="41">
        <f t="shared" si="177"/>
        <v>6.5789473684210523E-2</v>
      </c>
      <c r="BN280" s="41">
        <f t="shared" si="178"/>
        <v>0.71052631578947367</v>
      </c>
      <c r="BO280" s="41">
        <f t="shared" si="179"/>
        <v>0</v>
      </c>
      <c r="BP280" s="41">
        <f t="shared" si="180"/>
        <v>0.77631578947368418</v>
      </c>
      <c r="BQ280" s="41">
        <f t="shared" si="181"/>
        <v>1.3157894736842105E-2</v>
      </c>
      <c r="BR280" s="41">
        <f t="shared" si="182"/>
        <v>0</v>
      </c>
      <c r="BS280" s="41">
        <f t="shared" si="183"/>
        <v>0.30263157894736842</v>
      </c>
      <c r="BT280" s="41">
        <f t="shared" si="184"/>
        <v>0.69736842105263153</v>
      </c>
      <c r="BU280" s="41">
        <f t="shared" si="185"/>
        <v>0.21052631578947367</v>
      </c>
      <c r="BV280" s="41">
        <f t="shared" si="186"/>
        <v>0</v>
      </c>
      <c r="BW280" s="41">
        <f t="shared" si="187"/>
        <v>1</v>
      </c>
      <c r="BX280" s="41" t="str">
        <f t="shared" si="188"/>
        <v>2011Licensed practical nursesNova Scotia</v>
      </c>
      <c r="BY280" s="51">
        <f>VLOOKUP(BX280,'%workplace'!$A$1:$F$381,6,FALSE)</f>
        <v>3710</v>
      </c>
      <c r="BZ280" s="32">
        <f t="shared" si="189"/>
        <v>2.0485175202156335E-2</v>
      </c>
    </row>
    <row r="281" spans="1:78" s="8" customFormat="1" hidden="1" x14ac:dyDescent="0.2">
      <c r="A281" s="8" t="str">
        <f t="shared" si="152"/>
        <v>2011Licensed practical nursesNew BrunswickAll places of work</v>
      </c>
      <c r="B281" s="8" t="s">
        <v>3</v>
      </c>
      <c r="C281" s="8" t="s">
        <v>17</v>
      </c>
      <c r="D281" s="8" t="s">
        <v>9</v>
      </c>
      <c r="E281" s="8">
        <v>2011</v>
      </c>
      <c r="F281" s="8">
        <v>2589</v>
      </c>
      <c r="G281" s="8">
        <v>316</v>
      </c>
      <c r="H281" s="8">
        <v>0</v>
      </c>
      <c r="I281" s="8">
        <v>253</v>
      </c>
      <c r="J281" s="8">
        <v>366</v>
      </c>
      <c r="K281" s="8">
        <v>371</v>
      </c>
      <c r="L281" s="8">
        <v>387</v>
      </c>
      <c r="M281" s="8">
        <v>459</v>
      </c>
      <c r="N281" s="8">
        <v>413</v>
      </c>
      <c r="O281" s="8">
        <v>342</v>
      </c>
      <c r="P281" s="8">
        <v>158</v>
      </c>
      <c r="Q281" s="8">
        <v>53</v>
      </c>
      <c r="R281" s="8">
        <v>6</v>
      </c>
      <c r="S281" s="8">
        <v>97</v>
      </c>
      <c r="T281" s="8">
        <v>0</v>
      </c>
      <c r="U281" s="8">
        <v>2886</v>
      </c>
      <c r="V281" s="8">
        <v>19</v>
      </c>
      <c r="W281" s="8">
        <v>0</v>
      </c>
      <c r="X281" s="8">
        <v>1582</v>
      </c>
      <c r="Y281" s="8">
        <v>934</v>
      </c>
      <c r="Z281" s="8">
        <v>389</v>
      </c>
      <c r="AA281" s="8">
        <v>0</v>
      </c>
      <c r="AB281" s="8">
        <v>61</v>
      </c>
      <c r="AC281" s="8">
        <v>3</v>
      </c>
      <c r="AD281" s="8">
        <v>239</v>
      </c>
      <c r="AE281" s="8">
        <v>2602</v>
      </c>
      <c r="AF281" s="8">
        <v>15</v>
      </c>
      <c r="AG281" s="8">
        <v>2716</v>
      </c>
      <c r="AH281" s="8">
        <v>123</v>
      </c>
      <c r="AI281" s="8">
        <v>0</v>
      </c>
      <c r="AJ281" s="8">
        <v>900</v>
      </c>
      <c r="AK281" s="8">
        <v>2005</v>
      </c>
      <c r="AL281" s="8">
        <v>51</v>
      </c>
      <c r="AM281" s="8">
        <v>0</v>
      </c>
      <c r="AN281" s="8">
        <v>2905</v>
      </c>
      <c r="AO281" s="41">
        <f t="shared" si="153"/>
        <v>0.89122203098106711</v>
      </c>
      <c r="AP281" s="41">
        <f t="shared" si="154"/>
        <v>0.10877796901893287</v>
      </c>
      <c r="AQ281" s="41">
        <f t="shared" si="155"/>
        <v>0</v>
      </c>
      <c r="AR281" s="41">
        <f t="shared" si="156"/>
        <v>8.7091222030981061E-2</v>
      </c>
      <c r="AS281" s="41">
        <f t="shared" si="157"/>
        <v>0.12598967297762478</v>
      </c>
      <c r="AT281" s="41">
        <f t="shared" si="158"/>
        <v>0.12771084337349398</v>
      </c>
      <c r="AU281" s="41">
        <f t="shared" si="159"/>
        <v>0.13321858864027539</v>
      </c>
      <c r="AV281" s="41">
        <f t="shared" si="160"/>
        <v>0.15800344234079175</v>
      </c>
      <c r="AW281" s="41">
        <f t="shared" si="161"/>
        <v>0.14216867469879518</v>
      </c>
      <c r="AX281" s="41">
        <f t="shared" si="162"/>
        <v>0.11772805507745267</v>
      </c>
      <c r="AY281" s="41">
        <f t="shared" si="163"/>
        <v>5.4388984509466436E-2</v>
      </c>
      <c r="AZ281" s="41">
        <f t="shared" si="164"/>
        <v>1.8244406196213425E-2</v>
      </c>
      <c r="BA281" s="41">
        <f t="shared" si="165"/>
        <v>2.0654044750430291E-3</v>
      </c>
      <c r="BB281" s="41">
        <f t="shared" si="166"/>
        <v>3.3390705679862305E-2</v>
      </c>
      <c r="BC281" s="41">
        <f t="shared" si="167"/>
        <v>0</v>
      </c>
      <c r="BD281" s="41">
        <f t="shared" si="168"/>
        <v>0.99345955249569706</v>
      </c>
      <c r="BE281" s="41">
        <f t="shared" si="169"/>
        <v>6.5404475043029263E-3</v>
      </c>
      <c r="BF281" s="41">
        <f t="shared" si="170"/>
        <v>0</v>
      </c>
      <c r="BG281" s="41">
        <f t="shared" si="171"/>
        <v>0.54457831325301209</v>
      </c>
      <c r="BH281" s="41">
        <f t="shared" si="172"/>
        <v>0.32151462994836488</v>
      </c>
      <c r="BI281" s="41">
        <f t="shared" si="173"/>
        <v>0.13390705679862305</v>
      </c>
      <c r="BJ281" s="41">
        <f t="shared" si="174"/>
        <v>0</v>
      </c>
      <c r="BK281" s="41">
        <f t="shared" si="175"/>
        <v>2.0998278829604131E-2</v>
      </c>
      <c r="BL281" s="41">
        <f t="shared" si="176"/>
        <v>1.0327022375215145E-3</v>
      </c>
      <c r="BM281" s="41">
        <f t="shared" si="177"/>
        <v>8.227194492254733E-2</v>
      </c>
      <c r="BN281" s="41">
        <f t="shared" si="178"/>
        <v>0.89569707401032705</v>
      </c>
      <c r="BO281" s="41">
        <f t="shared" si="179"/>
        <v>5.1635111876075735E-3</v>
      </c>
      <c r="BP281" s="41">
        <f t="shared" si="180"/>
        <v>0.93493975903614457</v>
      </c>
      <c r="BQ281" s="41">
        <f t="shared" si="181"/>
        <v>4.2340791738382101E-2</v>
      </c>
      <c r="BR281" s="41">
        <f t="shared" si="182"/>
        <v>0</v>
      </c>
      <c r="BS281" s="41">
        <f t="shared" si="183"/>
        <v>0.3098106712564544</v>
      </c>
      <c r="BT281" s="41">
        <f t="shared" si="184"/>
        <v>0.69018932874354566</v>
      </c>
      <c r="BU281" s="41">
        <f t="shared" si="185"/>
        <v>1.7555938037865749E-2</v>
      </c>
      <c r="BV281" s="41">
        <f t="shared" si="186"/>
        <v>0</v>
      </c>
      <c r="BW281" s="41">
        <f t="shared" si="187"/>
        <v>1</v>
      </c>
      <c r="BX281" s="41" t="str">
        <f t="shared" si="188"/>
        <v>2011Licensed practical nursesNew Brunswick</v>
      </c>
      <c r="BY281" s="51">
        <f>VLOOKUP(BX281,'%workplace'!$A$1:$F$381,6,FALSE)</f>
        <v>2905</v>
      </c>
      <c r="BZ281" s="32">
        <f t="shared" si="189"/>
        <v>1</v>
      </c>
    </row>
    <row r="282" spans="1:78" s="8" customFormat="1" hidden="1" x14ac:dyDescent="0.2">
      <c r="A282" s="8" t="str">
        <f t="shared" si="152"/>
        <v>2011Licensed practical nursesNew BrunswickCommunity health</v>
      </c>
      <c r="B282" s="8" t="s">
        <v>3</v>
      </c>
      <c r="C282" s="8" t="s">
        <v>17</v>
      </c>
      <c r="D282" s="8" t="s">
        <v>11</v>
      </c>
      <c r="E282" s="8">
        <v>2011</v>
      </c>
      <c r="F282" s="8">
        <v>177</v>
      </c>
      <c r="G282" s="8">
        <v>9</v>
      </c>
      <c r="H282" s="8">
        <v>0</v>
      </c>
      <c r="I282" s="8">
        <v>7</v>
      </c>
      <c r="J282" s="8">
        <v>30</v>
      </c>
      <c r="K282" s="8">
        <v>27</v>
      </c>
      <c r="L282" s="8">
        <v>26</v>
      </c>
      <c r="M282" s="8">
        <v>26</v>
      </c>
      <c r="N282" s="8">
        <v>27</v>
      </c>
      <c r="O282" s="8">
        <v>15</v>
      </c>
      <c r="P282" s="8">
        <v>15</v>
      </c>
      <c r="Q282" s="8">
        <v>8</v>
      </c>
      <c r="R282" s="8">
        <v>3</v>
      </c>
      <c r="S282" s="8">
        <v>2</v>
      </c>
      <c r="T282" s="8">
        <v>0</v>
      </c>
      <c r="U282" s="8">
        <v>185</v>
      </c>
      <c r="V282" s="8">
        <v>1</v>
      </c>
      <c r="W282" s="8">
        <v>0</v>
      </c>
      <c r="X282" s="8">
        <v>101</v>
      </c>
      <c r="Y282" s="8">
        <v>58</v>
      </c>
      <c r="Z282" s="8">
        <v>27</v>
      </c>
      <c r="AA282" s="8">
        <v>0</v>
      </c>
      <c r="AB282" s="8">
        <v>3</v>
      </c>
      <c r="AC282" s="8">
        <v>1</v>
      </c>
      <c r="AD282" s="8">
        <v>33</v>
      </c>
      <c r="AE282" s="8">
        <v>149</v>
      </c>
      <c r="AF282" s="8">
        <v>5</v>
      </c>
      <c r="AG282" s="8">
        <v>153</v>
      </c>
      <c r="AH282" s="8">
        <v>11</v>
      </c>
      <c r="AI282" s="8">
        <v>0</v>
      </c>
      <c r="AJ282" s="8">
        <v>77</v>
      </c>
      <c r="AK282" s="8">
        <v>109</v>
      </c>
      <c r="AL282" s="8">
        <v>17</v>
      </c>
      <c r="AM282" s="8">
        <v>0</v>
      </c>
      <c r="AN282" s="8">
        <v>186</v>
      </c>
      <c r="AO282" s="41">
        <f t="shared" si="153"/>
        <v>0.95161290322580649</v>
      </c>
      <c r="AP282" s="41">
        <f t="shared" si="154"/>
        <v>4.8387096774193547E-2</v>
      </c>
      <c r="AQ282" s="41">
        <f t="shared" si="155"/>
        <v>0</v>
      </c>
      <c r="AR282" s="41">
        <f t="shared" si="156"/>
        <v>3.7634408602150539E-2</v>
      </c>
      <c r="AS282" s="41">
        <f t="shared" si="157"/>
        <v>0.16129032258064516</v>
      </c>
      <c r="AT282" s="41">
        <f t="shared" si="158"/>
        <v>0.14516129032258066</v>
      </c>
      <c r="AU282" s="41">
        <f t="shared" si="159"/>
        <v>0.13978494623655913</v>
      </c>
      <c r="AV282" s="41">
        <f t="shared" si="160"/>
        <v>0.13978494623655913</v>
      </c>
      <c r="AW282" s="41">
        <f t="shared" si="161"/>
        <v>0.14516129032258066</v>
      </c>
      <c r="AX282" s="41">
        <f t="shared" si="162"/>
        <v>8.0645161290322578E-2</v>
      </c>
      <c r="AY282" s="41">
        <f t="shared" si="163"/>
        <v>8.0645161290322578E-2</v>
      </c>
      <c r="AZ282" s="41">
        <f t="shared" si="164"/>
        <v>4.3010752688172046E-2</v>
      </c>
      <c r="BA282" s="41">
        <f t="shared" si="165"/>
        <v>1.6129032258064516E-2</v>
      </c>
      <c r="BB282" s="41">
        <f t="shared" si="166"/>
        <v>1.0752688172043012E-2</v>
      </c>
      <c r="BC282" s="41">
        <f t="shared" si="167"/>
        <v>0</v>
      </c>
      <c r="BD282" s="41">
        <f t="shared" si="168"/>
        <v>0.9946236559139785</v>
      </c>
      <c r="BE282" s="41">
        <f t="shared" si="169"/>
        <v>5.3763440860215058E-3</v>
      </c>
      <c r="BF282" s="41">
        <f t="shared" si="170"/>
        <v>0</v>
      </c>
      <c r="BG282" s="41">
        <f t="shared" si="171"/>
        <v>0.543010752688172</v>
      </c>
      <c r="BH282" s="41">
        <f t="shared" si="172"/>
        <v>0.31182795698924731</v>
      </c>
      <c r="BI282" s="41">
        <f t="shared" si="173"/>
        <v>0.14516129032258066</v>
      </c>
      <c r="BJ282" s="41">
        <f t="shared" si="174"/>
        <v>0</v>
      </c>
      <c r="BK282" s="41">
        <f t="shared" si="175"/>
        <v>1.6129032258064516E-2</v>
      </c>
      <c r="BL282" s="41">
        <f t="shared" si="176"/>
        <v>5.3763440860215058E-3</v>
      </c>
      <c r="BM282" s="41">
        <f t="shared" si="177"/>
        <v>0.17741935483870969</v>
      </c>
      <c r="BN282" s="41">
        <f t="shared" si="178"/>
        <v>0.80107526881720426</v>
      </c>
      <c r="BO282" s="41">
        <f t="shared" si="179"/>
        <v>2.6881720430107527E-2</v>
      </c>
      <c r="BP282" s="41">
        <f t="shared" si="180"/>
        <v>0.82258064516129037</v>
      </c>
      <c r="BQ282" s="41">
        <f t="shared" si="181"/>
        <v>5.9139784946236562E-2</v>
      </c>
      <c r="BR282" s="41">
        <f t="shared" si="182"/>
        <v>0</v>
      </c>
      <c r="BS282" s="41">
        <f t="shared" si="183"/>
        <v>0.41397849462365593</v>
      </c>
      <c r="BT282" s="41">
        <f t="shared" si="184"/>
        <v>0.58602150537634412</v>
      </c>
      <c r="BU282" s="41">
        <f t="shared" si="185"/>
        <v>9.1397849462365593E-2</v>
      </c>
      <c r="BV282" s="41">
        <f t="shared" si="186"/>
        <v>0</v>
      </c>
      <c r="BW282" s="41">
        <f t="shared" si="187"/>
        <v>1</v>
      </c>
      <c r="BX282" s="41" t="str">
        <f t="shared" si="188"/>
        <v>2011Licensed practical nursesNew Brunswick</v>
      </c>
      <c r="BY282" s="51">
        <f>VLOOKUP(BX282,'%workplace'!$A$1:$F$381,6,FALSE)</f>
        <v>2905</v>
      </c>
      <c r="BZ282" s="32">
        <f t="shared" si="189"/>
        <v>6.4027538726333905E-2</v>
      </c>
    </row>
    <row r="283" spans="1:78" s="8" customFormat="1" hidden="1" x14ac:dyDescent="0.2">
      <c r="A283" s="8" t="str">
        <f t="shared" si="152"/>
        <v>2011Licensed practical nursesNew BrunswickNursing home/long-term care</v>
      </c>
      <c r="B283" s="8" t="s">
        <v>3</v>
      </c>
      <c r="C283" s="8" t="s">
        <v>17</v>
      </c>
      <c r="D283" s="8" t="s">
        <v>12</v>
      </c>
      <c r="E283" s="8">
        <v>2011</v>
      </c>
      <c r="F283" s="8">
        <v>1016</v>
      </c>
      <c r="G283" s="8">
        <v>93</v>
      </c>
      <c r="H283" s="8">
        <v>0</v>
      </c>
      <c r="I283" s="8">
        <v>87</v>
      </c>
      <c r="J283" s="8">
        <v>127</v>
      </c>
      <c r="K283" s="8">
        <v>114</v>
      </c>
      <c r="L283" s="8">
        <v>149</v>
      </c>
      <c r="M283" s="8">
        <v>178</v>
      </c>
      <c r="N283" s="8">
        <v>189</v>
      </c>
      <c r="O283" s="8">
        <v>150</v>
      </c>
      <c r="P283" s="8">
        <v>59</v>
      </c>
      <c r="Q283" s="8">
        <v>17</v>
      </c>
      <c r="R283" s="8">
        <v>2</v>
      </c>
      <c r="S283" s="8">
        <v>37</v>
      </c>
      <c r="T283" s="8">
        <v>0</v>
      </c>
      <c r="U283" s="8">
        <v>1101</v>
      </c>
      <c r="V283" s="8">
        <v>8</v>
      </c>
      <c r="W283" s="8">
        <v>0</v>
      </c>
      <c r="X283" s="8">
        <v>639</v>
      </c>
      <c r="Y283" s="8">
        <v>339</v>
      </c>
      <c r="Z283" s="8">
        <v>131</v>
      </c>
      <c r="AA283" s="8">
        <v>0</v>
      </c>
      <c r="AB283" s="8">
        <v>56</v>
      </c>
      <c r="AC283" s="8">
        <v>2</v>
      </c>
      <c r="AD283" s="8">
        <v>37</v>
      </c>
      <c r="AE283" s="8">
        <v>1014</v>
      </c>
      <c r="AF283" s="8">
        <v>0</v>
      </c>
      <c r="AG283" s="8">
        <v>1106</v>
      </c>
      <c r="AH283" s="8">
        <v>1</v>
      </c>
      <c r="AI283" s="8">
        <v>0</v>
      </c>
      <c r="AJ283" s="8">
        <v>529</v>
      </c>
      <c r="AK283" s="8">
        <v>580</v>
      </c>
      <c r="AL283" s="8">
        <v>2</v>
      </c>
      <c r="AM283" s="8">
        <v>0</v>
      </c>
      <c r="AN283" s="8">
        <v>1109</v>
      </c>
      <c r="AO283" s="41">
        <f t="shared" si="153"/>
        <v>0.91614066726780885</v>
      </c>
      <c r="AP283" s="41">
        <f t="shared" si="154"/>
        <v>8.3859332732191164E-2</v>
      </c>
      <c r="AQ283" s="41">
        <f t="shared" si="155"/>
        <v>0</v>
      </c>
      <c r="AR283" s="41">
        <f t="shared" si="156"/>
        <v>7.8449053201082058E-2</v>
      </c>
      <c r="AS283" s="41">
        <f t="shared" si="157"/>
        <v>0.11451758340847611</v>
      </c>
      <c r="AT283" s="41">
        <f t="shared" si="158"/>
        <v>0.10279531109107304</v>
      </c>
      <c r="AU283" s="41">
        <f t="shared" si="159"/>
        <v>0.13435527502254282</v>
      </c>
      <c r="AV283" s="41">
        <f t="shared" si="160"/>
        <v>0.16050495942290352</v>
      </c>
      <c r="AW283" s="41">
        <f t="shared" si="161"/>
        <v>0.17042380522993689</v>
      </c>
      <c r="AX283" s="41">
        <f t="shared" si="162"/>
        <v>0.13525698827772767</v>
      </c>
      <c r="AY283" s="41">
        <f t="shared" si="163"/>
        <v>5.3201082055906221E-2</v>
      </c>
      <c r="AZ283" s="41">
        <f t="shared" si="164"/>
        <v>1.5329125338142471E-2</v>
      </c>
      <c r="BA283" s="41">
        <f t="shared" si="165"/>
        <v>1.8034265103697023E-3</v>
      </c>
      <c r="BB283" s="41">
        <f t="shared" si="166"/>
        <v>3.3363390441839495E-2</v>
      </c>
      <c r="BC283" s="41">
        <f t="shared" si="167"/>
        <v>0</v>
      </c>
      <c r="BD283" s="41">
        <f t="shared" si="168"/>
        <v>0.99278629395852114</v>
      </c>
      <c r="BE283" s="41">
        <f t="shared" si="169"/>
        <v>7.2137060414788094E-3</v>
      </c>
      <c r="BF283" s="41">
        <f t="shared" si="170"/>
        <v>0</v>
      </c>
      <c r="BG283" s="41">
        <f t="shared" si="171"/>
        <v>0.57619477006311992</v>
      </c>
      <c r="BH283" s="41">
        <f t="shared" si="172"/>
        <v>0.30568079350766458</v>
      </c>
      <c r="BI283" s="41">
        <f t="shared" si="173"/>
        <v>0.11812443642921551</v>
      </c>
      <c r="BJ283" s="41">
        <f t="shared" si="174"/>
        <v>0</v>
      </c>
      <c r="BK283" s="41">
        <f t="shared" si="175"/>
        <v>5.0495942290351668E-2</v>
      </c>
      <c r="BL283" s="41">
        <f t="shared" si="176"/>
        <v>1.8034265103697023E-3</v>
      </c>
      <c r="BM283" s="41">
        <f t="shared" si="177"/>
        <v>3.3363390441839495E-2</v>
      </c>
      <c r="BN283" s="41">
        <f t="shared" si="178"/>
        <v>0.91433724075743916</v>
      </c>
      <c r="BO283" s="41">
        <f t="shared" si="179"/>
        <v>0</v>
      </c>
      <c r="BP283" s="41">
        <f t="shared" si="180"/>
        <v>0.99729486023444547</v>
      </c>
      <c r="BQ283" s="41">
        <f t="shared" si="181"/>
        <v>9.0171325518485117E-4</v>
      </c>
      <c r="BR283" s="41">
        <f t="shared" si="182"/>
        <v>0</v>
      </c>
      <c r="BS283" s="41">
        <f t="shared" si="183"/>
        <v>0.47700631199278631</v>
      </c>
      <c r="BT283" s="41">
        <f t="shared" si="184"/>
        <v>0.52299368800721369</v>
      </c>
      <c r="BU283" s="41">
        <f t="shared" si="185"/>
        <v>1.8034265103697023E-3</v>
      </c>
      <c r="BV283" s="41">
        <f t="shared" si="186"/>
        <v>0</v>
      </c>
      <c r="BW283" s="41">
        <f t="shared" si="187"/>
        <v>1</v>
      </c>
      <c r="BX283" s="41" t="str">
        <f t="shared" si="188"/>
        <v>2011Licensed practical nursesNew Brunswick</v>
      </c>
      <c r="BY283" s="51">
        <f>VLOOKUP(BX283,'%workplace'!$A$1:$F$381,6,FALSE)</f>
        <v>2905</v>
      </c>
      <c r="BZ283" s="32">
        <f t="shared" si="189"/>
        <v>0.3817555938037866</v>
      </c>
    </row>
    <row r="284" spans="1:78" s="8" customFormat="1" hidden="1" x14ac:dyDescent="0.2">
      <c r="A284" s="8" t="str">
        <f t="shared" si="152"/>
        <v>2011Licensed practical nursesNew BrunswickHospital</v>
      </c>
      <c r="B284" s="8" t="s">
        <v>3</v>
      </c>
      <c r="C284" s="8" t="s">
        <v>17</v>
      </c>
      <c r="D284" s="8" t="s">
        <v>10</v>
      </c>
      <c r="E284" s="8">
        <v>2011</v>
      </c>
      <c r="F284" s="8">
        <v>1376</v>
      </c>
      <c r="G284" s="8">
        <v>209</v>
      </c>
      <c r="H284" s="8">
        <v>0</v>
      </c>
      <c r="I284" s="8">
        <v>158</v>
      </c>
      <c r="J284" s="8">
        <v>208</v>
      </c>
      <c r="K284" s="8">
        <v>226</v>
      </c>
      <c r="L284" s="8">
        <v>206</v>
      </c>
      <c r="M284" s="8">
        <v>250</v>
      </c>
      <c r="N284" s="8">
        <v>193</v>
      </c>
      <c r="O284" s="8">
        <v>174</v>
      </c>
      <c r="P284" s="8">
        <v>83</v>
      </c>
      <c r="Q284" s="8">
        <v>28</v>
      </c>
      <c r="R284" s="8">
        <v>1</v>
      </c>
      <c r="S284" s="8">
        <v>58</v>
      </c>
      <c r="T284" s="8">
        <v>0</v>
      </c>
      <c r="U284" s="8">
        <v>1576</v>
      </c>
      <c r="V284" s="8">
        <v>9</v>
      </c>
      <c r="W284" s="8">
        <v>0</v>
      </c>
      <c r="X284" s="8">
        <v>825</v>
      </c>
      <c r="Y284" s="8">
        <v>529</v>
      </c>
      <c r="Z284" s="8">
        <v>231</v>
      </c>
      <c r="AA284" s="8">
        <v>0</v>
      </c>
      <c r="AB284" s="8">
        <v>2</v>
      </c>
      <c r="AC284" s="8">
        <v>0</v>
      </c>
      <c r="AD284" s="8">
        <v>146</v>
      </c>
      <c r="AE284" s="8">
        <v>1437</v>
      </c>
      <c r="AF284" s="8">
        <v>9</v>
      </c>
      <c r="AG284" s="8">
        <v>1455</v>
      </c>
      <c r="AH284" s="8">
        <v>91</v>
      </c>
      <c r="AI284" s="8">
        <v>0</v>
      </c>
      <c r="AJ284" s="8">
        <v>287</v>
      </c>
      <c r="AK284" s="8">
        <v>1298</v>
      </c>
      <c r="AL284" s="8">
        <v>30</v>
      </c>
      <c r="AM284" s="8">
        <v>0</v>
      </c>
      <c r="AN284" s="8">
        <v>1585</v>
      </c>
      <c r="AO284" s="41">
        <f t="shared" si="153"/>
        <v>0.86813880126182963</v>
      </c>
      <c r="AP284" s="41">
        <f t="shared" si="154"/>
        <v>0.13186119873817034</v>
      </c>
      <c r="AQ284" s="41">
        <f t="shared" si="155"/>
        <v>0</v>
      </c>
      <c r="AR284" s="41">
        <f t="shared" si="156"/>
        <v>9.9684542586750788E-2</v>
      </c>
      <c r="AS284" s="41">
        <f t="shared" si="157"/>
        <v>0.13123028391167194</v>
      </c>
      <c r="AT284" s="41">
        <f t="shared" si="158"/>
        <v>0.14258675078864352</v>
      </c>
      <c r="AU284" s="41">
        <f t="shared" si="159"/>
        <v>0.12996845425867509</v>
      </c>
      <c r="AV284" s="41">
        <f t="shared" si="160"/>
        <v>0.15772870662460567</v>
      </c>
      <c r="AW284" s="41">
        <f t="shared" si="161"/>
        <v>0.12176656151419558</v>
      </c>
      <c r="AX284" s="41">
        <f t="shared" si="162"/>
        <v>0.10977917981072555</v>
      </c>
      <c r="AY284" s="41">
        <f t="shared" si="163"/>
        <v>5.2365930599369087E-2</v>
      </c>
      <c r="AZ284" s="41">
        <f t="shared" si="164"/>
        <v>1.7665615141955835E-2</v>
      </c>
      <c r="BA284" s="41">
        <f t="shared" si="165"/>
        <v>6.3091482649842276E-4</v>
      </c>
      <c r="BB284" s="41">
        <f t="shared" si="166"/>
        <v>3.659305993690852E-2</v>
      </c>
      <c r="BC284" s="41">
        <f t="shared" si="167"/>
        <v>0</v>
      </c>
      <c r="BD284" s="41">
        <f t="shared" si="168"/>
        <v>0.99432176656151416</v>
      </c>
      <c r="BE284" s="41">
        <f t="shared" si="169"/>
        <v>5.6782334384858045E-3</v>
      </c>
      <c r="BF284" s="41">
        <f t="shared" si="170"/>
        <v>0</v>
      </c>
      <c r="BG284" s="41">
        <f t="shared" si="171"/>
        <v>0.52050473186119872</v>
      </c>
      <c r="BH284" s="41">
        <f t="shared" si="172"/>
        <v>0.33375394321766561</v>
      </c>
      <c r="BI284" s="41">
        <f t="shared" si="173"/>
        <v>0.14574132492113565</v>
      </c>
      <c r="BJ284" s="41">
        <f t="shared" si="174"/>
        <v>0</v>
      </c>
      <c r="BK284" s="41">
        <f t="shared" si="175"/>
        <v>1.2618296529968455E-3</v>
      </c>
      <c r="BL284" s="41">
        <f t="shared" si="176"/>
        <v>0</v>
      </c>
      <c r="BM284" s="41">
        <f t="shared" si="177"/>
        <v>9.2113564668769715E-2</v>
      </c>
      <c r="BN284" s="41">
        <f t="shared" si="178"/>
        <v>0.90662460567823344</v>
      </c>
      <c r="BO284" s="41">
        <f t="shared" si="179"/>
        <v>5.6782334384858045E-3</v>
      </c>
      <c r="BP284" s="41">
        <f t="shared" si="180"/>
        <v>0.917981072555205</v>
      </c>
      <c r="BQ284" s="41">
        <f t="shared" si="181"/>
        <v>5.7413249211356467E-2</v>
      </c>
      <c r="BR284" s="41">
        <f t="shared" si="182"/>
        <v>0</v>
      </c>
      <c r="BS284" s="41">
        <f t="shared" si="183"/>
        <v>0.18107255520504731</v>
      </c>
      <c r="BT284" s="41">
        <f t="shared" si="184"/>
        <v>0.81892744479495272</v>
      </c>
      <c r="BU284" s="41">
        <f t="shared" si="185"/>
        <v>1.8927444794952682E-2</v>
      </c>
      <c r="BV284" s="41">
        <f t="shared" si="186"/>
        <v>0</v>
      </c>
      <c r="BW284" s="41">
        <f t="shared" si="187"/>
        <v>1</v>
      </c>
      <c r="BX284" s="41" t="str">
        <f t="shared" si="188"/>
        <v>2011Licensed practical nursesNew Brunswick</v>
      </c>
      <c r="BY284" s="51">
        <f>VLOOKUP(BX284,'%workplace'!$A$1:$F$381,6,FALSE)</f>
        <v>2905</v>
      </c>
      <c r="BZ284" s="32">
        <f t="shared" si="189"/>
        <v>0.54561101549053359</v>
      </c>
    </row>
    <row r="285" spans="1:78" s="8" customFormat="1" hidden="1" x14ac:dyDescent="0.2">
      <c r="A285" s="8" t="str">
        <f t="shared" si="152"/>
        <v>2011Licensed practical nursesNew BrunswickOther places of work</v>
      </c>
      <c r="B285" s="8" t="s">
        <v>3</v>
      </c>
      <c r="C285" s="8" t="s">
        <v>17</v>
      </c>
      <c r="D285" s="8" t="s">
        <v>13</v>
      </c>
      <c r="E285" s="8">
        <v>2011</v>
      </c>
      <c r="F285" s="8">
        <v>20</v>
      </c>
      <c r="G285" s="8">
        <v>5</v>
      </c>
      <c r="H285" s="8">
        <v>0</v>
      </c>
      <c r="I285" s="8">
        <v>1</v>
      </c>
      <c r="J285" s="8">
        <v>1</v>
      </c>
      <c r="K285" s="8">
        <v>4</v>
      </c>
      <c r="L285" s="8">
        <v>6</v>
      </c>
      <c r="M285" s="8">
        <v>5</v>
      </c>
      <c r="N285" s="8">
        <v>4</v>
      </c>
      <c r="O285" s="8">
        <v>3</v>
      </c>
      <c r="P285" s="8">
        <v>1</v>
      </c>
      <c r="Q285" s="8">
        <v>0</v>
      </c>
      <c r="R285" s="8">
        <v>0</v>
      </c>
      <c r="S285" s="8">
        <v>0</v>
      </c>
      <c r="T285" s="8">
        <v>0</v>
      </c>
      <c r="U285" s="8">
        <v>24</v>
      </c>
      <c r="V285" s="8">
        <v>1</v>
      </c>
      <c r="W285" s="8">
        <v>0</v>
      </c>
      <c r="X285" s="8">
        <v>17</v>
      </c>
      <c r="Y285" s="8">
        <v>8</v>
      </c>
      <c r="Z285" s="8">
        <v>0</v>
      </c>
      <c r="AA285" s="8">
        <v>0</v>
      </c>
      <c r="AB285" s="8">
        <v>0</v>
      </c>
      <c r="AC285" s="8">
        <v>0</v>
      </c>
      <c r="AD285" s="8">
        <v>23</v>
      </c>
      <c r="AE285" s="8">
        <v>2</v>
      </c>
      <c r="AF285" s="8">
        <v>1</v>
      </c>
      <c r="AG285" s="8">
        <v>2</v>
      </c>
      <c r="AH285" s="8">
        <v>20</v>
      </c>
      <c r="AI285" s="8">
        <v>0</v>
      </c>
      <c r="AJ285" s="8">
        <v>7</v>
      </c>
      <c r="AK285" s="8">
        <v>18</v>
      </c>
      <c r="AL285" s="8">
        <v>2</v>
      </c>
      <c r="AM285" s="8">
        <v>0</v>
      </c>
      <c r="AN285" s="8">
        <v>25</v>
      </c>
      <c r="AO285" s="41">
        <f t="shared" si="153"/>
        <v>0.8</v>
      </c>
      <c r="AP285" s="41">
        <f t="shared" si="154"/>
        <v>0.2</v>
      </c>
      <c r="AQ285" s="41">
        <f t="shared" si="155"/>
        <v>0</v>
      </c>
      <c r="AR285" s="41">
        <f t="shared" si="156"/>
        <v>0.04</v>
      </c>
      <c r="AS285" s="41">
        <f t="shared" si="157"/>
        <v>0.04</v>
      </c>
      <c r="AT285" s="41">
        <f t="shared" si="158"/>
        <v>0.16</v>
      </c>
      <c r="AU285" s="41">
        <f t="shared" si="159"/>
        <v>0.24</v>
      </c>
      <c r="AV285" s="41">
        <f t="shared" si="160"/>
        <v>0.2</v>
      </c>
      <c r="AW285" s="41">
        <f t="shared" si="161"/>
        <v>0.16</v>
      </c>
      <c r="AX285" s="41">
        <f t="shared" si="162"/>
        <v>0.12</v>
      </c>
      <c r="AY285" s="41">
        <f t="shared" si="163"/>
        <v>0.04</v>
      </c>
      <c r="AZ285" s="41">
        <f t="shared" si="164"/>
        <v>0</v>
      </c>
      <c r="BA285" s="41">
        <f t="shared" si="165"/>
        <v>0</v>
      </c>
      <c r="BB285" s="41">
        <f t="shared" si="166"/>
        <v>0</v>
      </c>
      <c r="BC285" s="41">
        <f t="shared" si="167"/>
        <v>0</v>
      </c>
      <c r="BD285" s="41">
        <f t="shared" si="168"/>
        <v>0.96</v>
      </c>
      <c r="BE285" s="41">
        <f t="shared" si="169"/>
        <v>0.04</v>
      </c>
      <c r="BF285" s="41">
        <f t="shared" si="170"/>
        <v>0</v>
      </c>
      <c r="BG285" s="41">
        <f t="shared" si="171"/>
        <v>0.68</v>
      </c>
      <c r="BH285" s="41">
        <f t="shared" si="172"/>
        <v>0.32</v>
      </c>
      <c r="BI285" s="41">
        <f t="shared" si="173"/>
        <v>0</v>
      </c>
      <c r="BJ285" s="41">
        <f t="shared" si="174"/>
        <v>0</v>
      </c>
      <c r="BK285" s="41">
        <f t="shared" si="175"/>
        <v>0</v>
      </c>
      <c r="BL285" s="41">
        <f t="shared" si="176"/>
        <v>0</v>
      </c>
      <c r="BM285" s="41">
        <f t="shared" si="177"/>
        <v>0.92</v>
      </c>
      <c r="BN285" s="41">
        <f t="shared" si="178"/>
        <v>0.08</v>
      </c>
      <c r="BO285" s="41">
        <f t="shared" si="179"/>
        <v>0.04</v>
      </c>
      <c r="BP285" s="41">
        <f t="shared" si="180"/>
        <v>0.08</v>
      </c>
      <c r="BQ285" s="41">
        <f t="shared" si="181"/>
        <v>0.8</v>
      </c>
      <c r="BR285" s="41">
        <f t="shared" si="182"/>
        <v>0</v>
      </c>
      <c r="BS285" s="41">
        <f t="shared" si="183"/>
        <v>0.28000000000000003</v>
      </c>
      <c r="BT285" s="41">
        <f t="shared" si="184"/>
        <v>0.72</v>
      </c>
      <c r="BU285" s="41">
        <f t="shared" si="185"/>
        <v>0.08</v>
      </c>
      <c r="BV285" s="41">
        <f t="shared" si="186"/>
        <v>0</v>
      </c>
      <c r="BW285" s="41">
        <f t="shared" si="187"/>
        <v>1</v>
      </c>
      <c r="BX285" s="41" t="str">
        <f t="shared" si="188"/>
        <v>2011Licensed practical nursesNew Brunswick</v>
      </c>
      <c r="BY285" s="51">
        <f>VLOOKUP(BX285,'%workplace'!$A$1:$F$381,6,FALSE)</f>
        <v>2905</v>
      </c>
      <c r="BZ285" s="32">
        <f t="shared" si="189"/>
        <v>8.6058519793459545E-3</v>
      </c>
    </row>
    <row r="286" spans="1:78" s="8" customFormat="1" hidden="1" x14ac:dyDescent="0.2">
      <c r="A286" s="8" t="str">
        <f t="shared" si="152"/>
        <v>2011Licensed practical nursesQuebecAll places of work</v>
      </c>
      <c r="B286" s="8" t="s">
        <v>3</v>
      </c>
      <c r="C286" s="8" t="s">
        <v>18</v>
      </c>
      <c r="D286" s="8" t="s">
        <v>9</v>
      </c>
      <c r="E286" s="8">
        <v>2011</v>
      </c>
      <c r="F286" s="8">
        <v>19373</v>
      </c>
      <c r="G286" s="8">
        <v>2021</v>
      </c>
      <c r="H286" s="8">
        <v>0</v>
      </c>
      <c r="I286" s="8">
        <v>2563</v>
      </c>
      <c r="J286" s="8">
        <v>2867</v>
      </c>
      <c r="K286" s="8">
        <v>2944</v>
      </c>
      <c r="L286" s="8">
        <v>2969</v>
      </c>
      <c r="M286" s="8">
        <v>2932</v>
      </c>
      <c r="N286" s="8">
        <v>3074</v>
      </c>
      <c r="O286" s="8">
        <v>1873</v>
      </c>
      <c r="P286" s="8">
        <v>676</v>
      </c>
      <c r="Q286" s="8">
        <v>161</v>
      </c>
      <c r="R286" s="8">
        <v>35</v>
      </c>
      <c r="S286" s="8">
        <v>1300</v>
      </c>
      <c r="T286" s="8">
        <v>0</v>
      </c>
      <c r="U286" s="8">
        <v>21367</v>
      </c>
      <c r="V286" s="8">
        <v>10</v>
      </c>
      <c r="W286" s="8">
        <v>17</v>
      </c>
      <c r="X286" s="8">
        <v>8629</v>
      </c>
      <c r="Y286" s="8">
        <v>10301</v>
      </c>
      <c r="Z286" s="8">
        <v>2464</v>
      </c>
      <c r="AA286" s="8">
        <v>0</v>
      </c>
      <c r="AB286" s="8">
        <v>0</v>
      </c>
      <c r="AC286" s="8">
        <v>50</v>
      </c>
      <c r="AD286" s="8">
        <v>602</v>
      </c>
      <c r="AE286" s="8">
        <v>20742</v>
      </c>
      <c r="AF286" s="8">
        <v>123</v>
      </c>
      <c r="AG286" s="8">
        <v>20996</v>
      </c>
      <c r="AH286" s="8">
        <v>257</v>
      </c>
      <c r="AI286" s="8">
        <v>0</v>
      </c>
      <c r="AJ286" s="8">
        <v>3132</v>
      </c>
      <c r="AK286" s="8">
        <v>18262</v>
      </c>
      <c r="AL286" s="8">
        <v>18</v>
      </c>
      <c r="AM286" s="8">
        <v>0</v>
      </c>
      <c r="AN286" s="8">
        <v>21394</v>
      </c>
      <c r="AO286" s="41">
        <f t="shared" si="153"/>
        <v>0.90553426194260078</v>
      </c>
      <c r="AP286" s="41">
        <f t="shared" si="154"/>
        <v>9.4465738057399273E-2</v>
      </c>
      <c r="AQ286" s="41">
        <f t="shared" si="155"/>
        <v>0</v>
      </c>
      <c r="AR286" s="41">
        <f t="shared" si="156"/>
        <v>0.11979994390950734</v>
      </c>
      <c r="AS286" s="41">
        <f t="shared" si="157"/>
        <v>0.13400953538375246</v>
      </c>
      <c r="AT286" s="41">
        <f t="shared" si="158"/>
        <v>0.13760867532953164</v>
      </c>
      <c r="AU286" s="41">
        <f t="shared" si="159"/>
        <v>0.13877722725997943</v>
      </c>
      <c r="AV286" s="41">
        <f t="shared" si="160"/>
        <v>0.13704777040291671</v>
      </c>
      <c r="AW286" s="41">
        <f t="shared" si="161"/>
        <v>0.14368514536786015</v>
      </c>
      <c r="AX286" s="41">
        <f t="shared" si="162"/>
        <v>8.7547910629148365E-2</v>
      </c>
      <c r="AY286" s="41">
        <f t="shared" si="163"/>
        <v>3.1597644199308217E-2</v>
      </c>
      <c r="AZ286" s="41">
        <f t="shared" si="164"/>
        <v>7.5254744320837619E-3</v>
      </c>
      <c r="BA286" s="41">
        <f t="shared" si="165"/>
        <v>1.6359727026269047E-3</v>
      </c>
      <c r="BB286" s="41">
        <f t="shared" si="166"/>
        <v>6.0764700383285034E-2</v>
      </c>
      <c r="BC286" s="41">
        <f t="shared" si="167"/>
        <v>0</v>
      </c>
      <c r="BD286" s="41">
        <f t="shared" si="168"/>
        <v>0.99873796391511638</v>
      </c>
      <c r="BE286" s="41">
        <f t="shared" si="169"/>
        <v>4.6742077217911565E-4</v>
      </c>
      <c r="BF286" s="41">
        <f t="shared" si="170"/>
        <v>7.9461531270449655E-4</v>
      </c>
      <c r="BG286" s="41">
        <f t="shared" si="171"/>
        <v>0.40333738431335886</v>
      </c>
      <c r="BH286" s="41">
        <f t="shared" si="172"/>
        <v>0.48149013742170704</v>
      </c>
      <c r="BI286" s="41">
        <f t="shared" si="173"/>
        <v>0.1151724782649341</v>
      </c>
      <c r="BJ286" s="41">
        <f t="shared" si="174"/>
        <v>0</v>
      </c>
      <c r="BK286" s="41">
        <f t="shared" si="175"/>
        <v>0</v>
      </c>
      <c r="BL286" s="41">
        <f t="shared" si="176"/>
        <v>2.337103860895578E-3</v>
      </c>
      <c r="BM286" s="41">
        <f t="shared" si="177"/>
        <v>2.8138730485182763E-2</v>
      </c>
      <c r="BN286" s="41">
        <f t="shared" si="178"/>
        <v>0.96952416565392163</v>
      </c>
      <c r="BO286" s="41">
        <f t="shared" si="179"/>
        <v>5.7492754978031224E-3</v>
      </c>
      <c r="BP286" s="41">
        <f t="shared" si="180"/>
        <v>0.98139665326727121</v>
      </c>
      <c r="BQ286" s="41">
        <f t="shared" si="181"/>
        <v>1.2012713845003272E-2</v>
      </c>
      <c r="BR286" s="41">
        <f t="shared" si="182"/>
        <v>0</v>
      </c>
      <c r="BS286" s="41">
        <f t="shared" si="183"/>
        <v>0.14639618584649902</v>
      </c>
      <c r="BT286" s="41">
        <f t="shared" si="184"/>
        <v>0.85360381415350095</v>
      </c>
      <c r="BU286" s="41">
        <f t="shared" si="185"/>
        <v>8.4135738992240821E-4</v>
      </c>
      <c r="BV286" s="41">
        <f t="shared" si="186"/>
        <v>0</v>
      </c>
      <c r="BW286" s="41">
        <f t="shared" si="187"/>
        <v>1</v>
      </c>
      <c r="BX286" s="41" t="str">
        <f t="shared" si="188"/>
        <v>2011Licensed practical nursesQuebec</v>
      </c>
      <c r="BY286" s="51">
        <f>VLOOKUP(BX286,'%workplace'!$A$1:$F$381,6,FALSE)</f>
        <v>21394</v>
      </c>
      <c r="BZ286" s="32">
        <f t="shared" si="189"/>
        <v>1</v>
      </c>
    </row>
    <row r="287" spans="1:78" s="8" customFormat="1" hidden="1" x14ac:dyDescent="0.2">
      <c r="A287" s="8" t="str">
        <f t="shared" si="152"/>
        <v>2011Licensed practical nursesQuebecCommunity health</v>
      </c>
      <c r="B287" s="8" t="s">
        <v>3</v>
      </c>
      <c r="C287" s="8" t="s">
        <v>18</v>
      </c>
      <c r="D287" s="8" t="s">
        <v>11</v>
      </c>
      <c r="E287" s="8">
        <v>2011</v>
      </c>
      <c r="F287" s="8">
        <v>689</v>
      </c>
      <c r="G287" s="8">
        <v>64</v>
      </c>
      <c r="H287" s="8">
        <v>0</v>
      </c>
      <c r="I287" s="8">
        <v>74</v>
      </c>
      <c r="J287" s="8">
        <v>107</v>
      </c>
      <c r="K287" s="8">
        <v>115</v>
      </c>
      <c r="L287" s="8">
        <v>116</v>
      </c>
      <c r="M287" s="8">
        <v>105</v>
      </c>
      <c r="N287" s="8">
        <v>102</v>
      </c>
      <c r="O287" s="8">
        <v>59</v>
      </c>
      <c r="P287" s="8">
        <v>32</v>
      </c>
      <c r="Q287" s="8">
        <v>15</v>
      </c>
      <c r="R287" s="8">
        <v>5</v>
      </c>
      <c r="S287" s="8">
        <v>23</v>
      </c>
      <c r="T287" s="8">
        <v>0</v>
      </c>
      <c r="U287" s="8">
        <v>752</v>
      </c>
      <c r="V287" s="8">
        <v>1</v>
      </c>
      <c r="W287" s="8">
        <v>0</v>
      </c>
      <c r="X287" s="8">
        <v>337</v>
      </c>
      <c r="Y287" s="8">
        <v>339</v>
      </c>
      <c r="Z287" s="8">
        <v>77</v>
      </c>
      <c r="AA287" s="8">
        <v>0</v>
      </c>
      <c r="AB287" s="8">
        <v>0</v>
      </c>
      <c r="AC287" s="8">
        <v>5</v>
      </c>
      <c r="AD287" s="8">
        <v>22</v>
      </c>
      <c r="AE287" s="8">
        <v>726</v>
      </c>
      <c r="AF287" s="8">
        <v>2</v>
      </c>
      <c r="AG287" s="8">
        <v>749</v>
      </c>
      <c r="AH287" s="8">
        <v>1</v>
      </c>
      <c r="AI287" s="8">
        <v>0</v>
      </c>
      <c r="AJ287" s="8">
        <v>111</v>
      </c>
      <c r="AK287" s="8">
        <v>642</v>
      </c>
      <c r="AL287" s="8">
        <v>1</v>
      </c>
      <c r="AM287" s="8">
        <v>0</v>
      </c>
      <c r="AN287" s="8">
        <v>753</v>
      </c>
      <c r="AO287" s="41">
        <f t="shared" si="153"/>
        <v>0.91500664010624166</v>
      </c>
      <c r="AP287" s="41">
        <f t="shared" si="154"/>
        <v>8.4993359893758294E-2</v>
      </c>
      <c r="AQ287" s="41">
        <f t="shared" si="155"/>
        <v>0</v>
      </c>
      <c r="AR287" s="41">
        <f t="shared" si="156"/>
        <v>9.8273572377158031E-2</v>
      </c>
      <c r="AS287" s="41">
        <f t="shared" si="157"/>
        <v>0.14209827357237717</v>
      </c>
      <c r="AT287" s="41">
        <f t="shared" si="158"/>
        <v>0.15272244355909695</v>
      </c>
      <c r="AU287" s="41">
        <f t="shared" si="159"/>
        <v>0.15405046480743692</v>
      </c>
      <c r="AV287" s="41">
        <f t="shared" si="160"/>
        <v>0.1394422310756972</v>
      </c>
      <c r="AW287" s="41">
        <f t="shared" si="161"/>
        <v>0.13545816733067728</v>
      </c>
      <c r="AX287" s="41">
        <f t="shared" si="162"/>
        <v>7.8353253652058433E-2</v>
      </c>
      <c r="AY287" s="41">
        <f t="shared" si="163"/>
        <v>4.2496679946879147E-2</v>
      </c>
      <c r="AZ287" s="41">
        <f t="shared" si="164"/>
        <v>1.9920318725099601E-2</v>
      </c>
      <c r="BA287" s="41">
        <f t="shared" si="165"/>
        <v>6.6401062416998674E-3</v>
      </c>
      <c r="BB287" s="41">
        <f t="shared" si="166"/>
        <v>3.054448871181939E-2</v>
      </c>
      <c r="BC287" s="41">
        <f t="shared" si="167"/>
        <v>0</v>
      </c>
      <c r="BD287" s="41">
        <f t="shared" si="168"/>
        <v>0.99867197875166003</v>
      </c>
      <c r="BE287" s="41">
        <f t="shared" si="169"/>
        <v>1.3280212483399733E-3</v>
      </c>
      <c r="BF287" s="41">
        <f t="shared" si="170"/>
        <v>0</v>
      </c>
      <c r="BG287" s="41">
        <f t="shared" si="171"/>
        <v>0.44754316069057104</v>
      </c>
      <c r="BH287" s="41">
        <f t="shared" si="172"/>
        <v>0.45019920318725098</v>
      </c>
      <c r="BI287" s="41">
        <f t="shared" si="173"/>
        <v>0.10225763612217796</v>
      </c>
      <c r="BJ287" s="41">
        <f t="shared" si="174"/>
        <v>0</v>
      </c>
      <c r="BK287" s="41">
        <f t="shared" si="175"/>
        <v>0</v>
      </c>
      <c r="BL287" s="41">
        <f t="shared" si="176"/>
        <v>6.6401062416998674E-3</v>
      </c>
      <c r="BM287" s="41">
        <f t="shared" si="177"/>
        <v>2.9216467463479414E-2</v>
      </c>
      <c r="BN287" s="41">
        <f t="shared" si="178"/>
        <v>0.96414342629482075</v>
      </c>
      <c r="BO287" s="41">
        <f t="shared" si="179"/>
        <v>2.6560424966799467E-3</v>
      </c>
      <c r="BP287" s="41">
        <f t="shared" si="180"/>
        <v>0.99468791500664011</v>
      </c>
      <c r="BQ287" s="41">
        <f t="shared" si="181"/>
        <v>1.3280212483399733E-3</v>
      </c>
      <c r="BR287" s="41">
        <f t="shared" si="182"/>
        <v>0</v>
      </c>
      <c r="BS287" s="41">
        <f t="shared" si="183"/>
        <v>0.14741035856573706</v>
      </c>
      <c r="BT287" s="41">
        <f t="shared" si="184"/>
        <v>0.85258964143426297</v>
      </c>
      <c r="BU287" s="41">
        <f t="shared" si="185"/>
        <v>1.3280212483399733E-3</v>
      </c>
      <c r="BV287" s="41">
        <f t="shared" si="186"/>
        <v>0</v>
      </c>
      <c r="BW287" s="41">
        <f t="shared" si="187"/>
        <v>1</v>
      </c>
      <c r="BX287" s="41" t="str">
        <f t="shared" si="188"/>
        <v>2011Licensed practical nursesQuebec</v>
      </c>
      <c r="BY287" s="51">
        <f>VLOOKUP(BX287,'%workplace'!$A$1:$F$381,6,FALSE)</f>
        <v>21394</v>
      </c>
      <c r="BZ287" s="32">
        <f t="shared" si="189"/>
        <v>3.5196784145087409E-2</v>
      </c>
    </row>
    <row r="288" spans="1:78" s="8" customFormat="1" hidden="1" x14ac:dyDescent="0.2">
      <c r="A288" s="8" t="str">
        <f t="shared" si="152"/>
        <v>2011Licensed practical nursesQuebecNursing home/long-term care</v>
      </c>
      <c r="B288" s="8" t="s">
        <v>3</v>
      </c>
      <c r="C288" s="8" t="s">
        <v>18</v>
      </c>
      <c r="D288" s="8" t="s">
        <v>12</v>
      </c>
      <c r="E288" s="8">
        <v>2011</v>
      </c>
      <c r="F288" s="8">
        <v>7107</v>
      </c>
      <c r="G288" s="8">
        <v>571</v>
      </c>
      <c r="H288" s="8">
        <v>0</v>
      </c>
      <c r="I288" s="8">
        <v>589</v>
      </c>
      <c r="J288" s="8">
        <v>779</v>
      </c>
      <c r="K288" s="8">
        <v>978</v>
      </c>
      <c r="L288" s="8">
        <v>1067</v>
      </c>
      <c r="M288" s="8">
        <v>1247</v>
      </c>
      <c r="N288" s="8">
        <v>1419</v>
      </c>
      <c r="O288" s="8">
        <v>884</v>
      </c>
      <c r="P288" s="8">
        <v>339</v>
      </c>
      <c r="Q288" s="8">
        <v>76</v>
      </c>
      <c r="R288" s="8">
        <v>17</v>
      </c>
      <c r="S288" s="8">
        <v>283</v>
      </c>
      <c r="T288" s="8">
        <v>0</v>
      </c>
      <c r="U288" s="8">
        <v>7669</v>
      </c>
      <c r="V288" s="8">
        <v>4</v>
      </c>
      <c r="W288" s="8">
        <v>5</v>
      </c>
      <c r="X288" s="8">
        <v>3244</v>
      </c>
      <c r="Y288" s="8">
        <v>3768</v>
      </c>
      <c r="Z288" s="8">
        <v>666</v>
      </c>
      <c r="AA288" s="8">
        <v>0</v>
      </c>
      <c r="AB288" s="8">
        <v>0</v>
      </c>
      <c r="AC288" s="8">
        <v>14</v>
      </c>
      <c r="AD288" s="8">
        <v>126</v>
      </c>
      <c r="AE288" s="8">
        <v>7538</v>
      </c>
      <c r="AF288" s="8">
        <v>27</v>
      </c>
      <c r="AG288" s="8">
        <v>7640</v>
      </c>
      <c r="AH288" s="8">
        <v>1</v>
      </c>
      <c r="AI288" s="8">
        <v>0</v>
      </c>
      <c r="AJ288" s="8">
        <v>1548</v>
      </c>
      <c r="AK288" s="8">
        <v>6130</v>
      </c>
      <c r="AL288" s="8">
        <v>10</v>
      </c>
      <c r="AM288" s="8">
        <v>0</v>
      </c>
      <c r="AN288" s="8">
        <v>7678</v>
      </c>
      <c r="AO288" s="41">
        <f t="shared" si="153"/>
        <v>0.92563167491534248</v>
      </c>
      <c r="AP288" s="41">
        <f t="shared" si="154"/>
        <v>7.4368325084657461E-2</v>
      </c>
      <c r="AQ288" s="41">
        <f t="shared" si="155"/>
        <v>0</v>
      </c>
      <c r="AR288" s="41">
        <f t="shared" si="156"/>
        <v>7.6712685595207081E-2</v>
      </c>
      <c r="AS288" s="41">
        <f t="shared" si="157"/>
        <v>0.10145871320656422</v>
      </c>
      <c r="AT288" s="41">
        <f t="shared" si="158"/>
        <v>0.12737692107319615</v>
      </c>
      <c r="AU288" s="41">
        <f t="shared" si="159"/>
        <v>0.13896848137535817</v>
      </c>
      <c r="AV288" s="41">
        <f t="shared" si="160"/>
        <v>0.1624120864808544</v>
      </c>
      <c r="AW288" s="41">
        <f t="shared" si="161"/>
        <v>0.18481375358166188</v>
      </c>
      <c r="AX288" s="41">
        <f t="shared" si="162"/>
        <v>0.11513414951810368</v>
      </c>
      <c r="AY288" s="41">
        <f t="shared" si="163"/>
        <v>4.4152122948684557E-2</v>
      </c>
      <c r="AZ288" s="41">
        <f t="shared" si="164"/>
        <v>9.8984110445428496E-3</v>
      </c>
      <c r="BA288" s="41">
        <f t="shared" si="165"/>
        <v>2.2141182599635322E-3</v>
      </c>
      <c r="BB288" s="41">
        <f t="shared" si="166"/>
        <v>3.6858556915863504E-2</v>
      </c>
      <c r="BC288" s="41">
        <f t="shared" si="167"/>
        <v>0</v>
      </c>
      <c r="BD288" s="41">
        <f t="shared" si="168"/>
        <v>0.99882781974472523</v>
      </c>
      <c r="BE288" s="41">
        <f t="shared" si="169"/>
        <v>5.2096900234436052E-4</v>
      </c>
      <c r="BF288" s="41">
        <f t="shared" si="170"/>
        <v>6.5121125293045063E-4</v>
      </c>
      <c r="BG288" s="41">
        <f t="shared" si="171"/>
        <v>0.4225058609012764</v>
      </c>
      <c r="BH288" s="41">
        <f t="shared" si="172"/>
        <v>0.49075280020838757</v>
      </c>
      <c r="BI288" s="41">
        <f t="shared" si="173"/>
        <v>8.6741338890336028E-2</v>
      </c>
      <c r="BJ288" s="41">
        <f t="shared" si="174"/>
        <v>0</v>
      </c>
      <c r="BK288" s="41">
        <f t="shared" si="175"/>
        <v>0</v>
      </c>
      <c r="BL288" s="41">
        <f t="shared" si="176"/>
        <v>1.8233915082052619E-3</v>
      </c>
      <c r="BM288" s="41">
        <f t="shared" si="177"/>
        <v>1.6410523573847355E-2</v>
      </c>
      <c r="BN288" s="41">
        <f t="shared" si="178"/>
        <v>0.98176608491794737</v>
      </c>
      <c r="BO288" s="41">
        <f t="shared" si="179"/>
        <v>3.5165407658244332E-3</v>
      </c>
      <c r="BP288" s="41">
        <f t="shared" si="180"/>
        <v>0.9950507944777286</v>
      </c>
      <c r="BQ288" s="41">
        <f t="shared" si="181"/>
        <v>1.3024225058609013E-4</v>
      </c>
      <c r="BR288" s="41">
        <f t="shared" si="182"/>
        <v>0</v>
      </c>
      <c r="BS288" s="41">
        <f t="shared" si="183"/>
        <v>0.20161500390726753</v>
      </c>
      <c r="BT288" s="41">
        <f t="shared" si="184"/>
        <v>0.7983849960927325</v>
      </c>
      <c r="BU288" s="41">
        <f t="shared" si="185"/>
        <v>1.3024225058609013E-3</v>
      </c>
      <c r="BV288" s="41">
        <f t="shared" si="186"/>
        <v>0</v>
      </c>
      <c r="BW288" s="41">
        <f t="shared" si="187"/>
        <v>1</v>
      </c>
      <c r="BX288" s="41" t="str">
        <f t="shared" si="188"/>
        <v>2011Licensed practical nursesQuebec</v>
      </c>
      <c r="BY288" s="51">
        <f>VLOOKUP(BX288,'%workplace'!$A$1:$F$381,6,FALSE)</f>
        <v>21394</v>
      </c>
      <c r="BZ288" s="32">
        <f t="shared" si="189"/>
        <v>0.35888566887912499</v>
      </c>
    </row>
    <row r="289" spans="1:78" s="8" customFormat="1" hidden="1" x14ac:dyDescent="0.2">
      <c r="A289" s="8" t="str">
        <f t="shared" si="152"/>
        <v>2011Licensed practical nursesQuebecHospital</v>
      </c>
      <c r="B289" s="8" t="s">
        <v>3</v>
      </c>
      <c r="C289" s="8" t="s">
        <v>18</v>
      </c>
      <c r="D289" s="8" t="s">
        <v>10</v>
      </c>
      <c r="E289" s="8">
        <v>2011</v>
      </c>
      <c r="F289" s="8">
        <v>5657</v>
      </c>
      <c r="G289" s="8">
        <v>602</v>
      </c>
      <c r="H289" s="8">
        <v>0</v>
      </c>
      <c r="I289" s="8">
        <v>1003</v>
      </c>
      <c r="J289" s="8">
        <v>1009</v>
      </c>
      <c r="K289" s="8">
        <v>843</v>
      </c>
      <c r="L289" s="8">
        <v>801</v>
      </c>
      <c r="M289" s="8">
        <v>723</v>
      </c>
      <c r="N289" s="8">
        <v>791</v>
      </c>
      <c r="O289" s="8">
        <v>499</v>
      </c>
      <c r="P289" s="8">
        <v>101</v>
      </c>
      <c r="Q289" s="8">
        <v>15</v>
      </c>
      <c r="R289" s="8">
        <v>4</v>
      </c>
      <c r="S289" s="8">
        <v>470</v>
      </c>
      <c r="T289" s="8">
        <v>0</v>
      </c>
      <c r="U289" s="8">
        <v>6254</v>
      </c>
      <c r="V289" s="8">
        <v>3</v>
      </c>
      <c r="W289" s="8">
        <v>2</v>
      </c>
      <c r="X289" s="8">
        <v>2459</v>
      </c>
      <c r="Y289" s="8">
        <v>3258</v>
      </c>
      <c r="Z289" s="8">
        <v>542</v>
      </c>
      <c r="AA289" s="8">
        <v>0</v>
      </c>
      <c r="AB289" s="8">
        <v>0</v>
      </c>
      <c r="AC289" s="8">
        <v>5</v>
      </c>
      <c r="AD289" s="8">
        <v>69</v>
      </c>
      <c r="AE289" s="8">
        <v>6185</v>
      </c>
      <c r="AF289" s="8">
        <v>6</v>
      </c>
      <c r="AG289" s="8">
        <v>6247</v>
      </c>
      <c r="AH289" s="8">
        <v>2</v>
      </c>
      <c r="AI289" s="8">
        <v>0</v>
      </c>
      <c r="AJ289" s="8">
        <v>924</v>
      </c>
      <c r="AK289" s="8">
        <v>5335</v>
      </c>
      <c r="AL289" s="8">
        <v>4</v>
      </c>
      <c r="AM289" s="8">
        <v>0</v>
      </c>
      <c r="AN289" s="8">
        <v>6259</v>
      </c>
      <c r="AO289" s="41">
        <f t="shared" si="153"/>
        <v>0.90381850135804442</v>
      </c>
      <c r="AP289" s="41">
        <f t="shared" si="154"/>
        <v>9.618149864195559E-2</v>
      </c>
      <c r="AQ289" s="41">
        <f t="shared" si="155"/>
        <v>0</v>
      </c>
      <c r="AR289" s="41">
        <f t="shared" si="156"/>
        <v>0.16024924109282632</v>
      </c>
      <c r="AS289" s="41">
        <f t="shared" si="157"/>
        <v>0.1612078606806199</v>
      </c>
      <c r="AT289" s="41">
        <f t="shared" si="158"/>
        <v>0.13468605208499759</v>
      </c>
      <c r="AU289" s="41">
        <f t="shared" si="159"/>
        <v>0.12797571497044255</v>
      </c>
      <c r="AV289" s="41">
        <f t="shared" si="160"/>
        <v>0.11551366032912606</v>
      </c>
      <c r="AW289" s="41">
        <f t="shared" si="161"/>
        <v>0.12637801565745327</v>
      </c>
      <c r="AX289" s="41">
        <f t="shared" si="162"/>
        <v>7.9725195718165845E-2</v>
      </c>
      <c r="AY289" s="41">
        <f t="shared" si="163"/>
        <v>1.6136763061191883E-2</v>
      </c>
      <c r="AZ289" s="41">
        <f t="shared" si="164"/>
        <v>2.3965489694839433E-3</v>
      </c>
      <c r="BA289" s="41">
        <f t="shared" si="165"/>
        <v>6.3907972519571812E-4</v>
      </c>
      <c r="BB289" s="41">
        <f t="shared" si="166"/>
        <v>7.509186771049689E-2</v>
      </c>
      <c r="BC289" s="41">
        <f t="shared" si="167"/>
        <v>0</v>
      </c>
      <c r="BD289" s="41">
        <f t="shared" si="168"/>
        <v>0.99920115034350532</v>
      </c>
      <c r="BE289" s="41">
        <f t="shared" si="169"/>
        <v>4.7930979389678862E-4</v>
      </c>
      <c r="BF289" s="41">
        <f t="shared" si="170"/>
        <v>3.1953986259785906E-4</v>
      </c>
      <c r="BG289" s="41">
        <f t="shared" si="171"/>
        <v>0.39287426106406775</v>
      </c>
      <c r="BH289" s="41">
        <f t="shared" si="172"/>
        <v>0.52053043617191241</v>
      </c>
      <c r="BI289" s="41">
        <f t="shared" si="173"/>
        <v>8.6595302764019805E-2</v>
      </c>
      <c r="BJ289" s="41">
        <f t="shared" si="174"/>
        <v>0</v>
      </c>
      <c r="BK289" s="41">
        <f t="shared" si="175"/>
        <v>0</v>
      </c>
      <c r="BL289" s="41">
        <f t="shared" si="176"/>
        <v>7.9884965649464773E-4</v>
      </c>
      <c r="BM289" s="41">
        <f t="shared" si="177"/>
        <v>1.1024125259626137E-2</v>
      </c>
      <c r="BN289" s="41">
        <f t="shared" si="178"/>
        <v>0.98817702508387917</v>
      </c>
      <c r="BO289" s="41">
        <f t="shared" si="179"/>
        <v>9.5861958779357723E-4</v>
      </c>
      <c r="BP289" s="41">
        <f t="shared" si="180"/>
        <v>0.99808276082441283</v>
      </c>
      <c r="BQ289" s="41">
        <f t="shared" si="181"/>
        <v>3.1953986259785906E-4</v>
      </c>
      <c r="BR289" s="41">
        <f t="shared" si="182"/>
        <v>0</v>
      </c>
      <c r="BS289" s="41">
        <f t="shared" si="183"/>
        <v>0.14762741652021089</v>
      </c>
      <c r="BT289" s="41">
        <f t="shared" si="184"/>
        <v>0.85237258347978906</v>
      </c>
      <c r="BU289" s="41">
        <f t="shared" si="185"/>
        <v>6.3907972519571812E-4</v>
      </c>
      <c r="BV289" s="41">
        <f t="shared" si="186"/>
        <v>0</v>
      </c>
      <c r="BW289" s="41">
        <f t="shared" si="187"/>
        <v>1</v>
      </c>
      <c r="BX289" s="41" t="str">
        <f t="shared" si="188"/>
        <v>2011Licensed practical nursesQuebec</v>
      </c>
      <c r="BY289" s="51">
        <f>VLOOKUP(BX289,'%workplace'!$A$1:$F$381,6,FALSE)</f>
        <v>21394</v>
      </c>
      <c r="BZ289" s="32">
        <f t="shared" si="189"/>
        <v>0.2925586613069085</v>
      </c>
    </row>
    <row r="290" spans="1:78" s="8" customFormat="1" hidden="1" x14ac:dyDescent="0.2">
      <c r="A290" s="8" t="str">
        <f t="shared" si="152"/>
        <v>2011Licensed practical nursesQuebecOther places of work</v>
      </c>
      <c r="B290" s="8" t="s">
        <v>3</v>
      </c>
      <c r="C290" s="8" t="s">
        <v>18</v>
      </c>
      <c r="D290" s="8" t="s">
        <v>13</v>
      </c>
      <c r="E290" s="8">
        <v>2011</v>
      </c>
      <c r="F290" s="8">
        <v>1453</v>
      </c>
      <c r="G290" s="8">
        <v>211</v>
      </c>
      <c r="H290" s="8">
        <v>0</v>
      </c>
      <c r="I290" s="8">
        <v>191</v>
      </c>
      <c r="J290" s="8">
        <v>252</v>
      </c>
      <c r="K290" s="8">
        <v>302</v>
      </c>
      <c r="L290" s="8">
        <v>297</v>
      </c>
      <c r="M290" s="8">
        <v>224</v>
      </c>
      <c r="N290" s="8">
        <v>167</v>
      </c>
      <c r="O290" s="8">
        <v>88</v>
      </c>
      <c r="P290" s="8">
        <v>55</v>
      </c>
      <c r="Q290" s="8">
        <v>22</v>
      </c>
      <c r="R290" s="8">
        <v>4</v>
      </c>
      <c r="S290" s="8">
        <v>62</v>
      </c>
      <c r="T290" s="8">
        <v>0</v>
      </c>
      <c r="U290" s="8">
        <v>1658</v>
      </c>
      <c r="V290" s="8">
        <v>1</v>
      </c>
      <c r="W290" s="8">
        <v>5</v>
      </c>
      <c r="X290" s="8">
        <v>592</v>
      </c>
      <c r="Y290" s="8">
        <v>473</v>
      </c>
      <c r="Z290" s="8">
        <v>599</v>
      </c>
      <c r="AA290" s="8">
        <v>0</v>
      </c>
      <c r="AB290" s="8">
        <v>0</v>
      </c>
      <c r="AC290" s="8">
        <v>17</v>
      </c>
      <c r="AD290" s="8">
        <v>280</v>
      </c>
      <c r="AE290" s="8">
        <v>1367</v>
      </c>
      <c r="AF290" s="8">
        <v>68</v>
      </c>
      <c r="AG290" s="8">
        <v>1354</v>
      </c>
      <c r="AH290" s="8">
        <v>241</v>
      </c>
      <c r="AI290" s="8">
        <v>0</v>
      </c>
      <c r="AJ290" s="8">
        <v>84</v>
      </c>
      <c r="AK290" s="8">
        <v>1580</v>
      </c>
      <c r="AL290" s="8">
        <v>1</v>
      </c>
      <c r="AM290" s="8">
        <v>0</v>
      </c>
      <c r="AN290" s="8">
        <v>1664</v>
      </c>
      <c r="AO290" s="41">
        <f t="shared" si="153"/>
        <v>0.87319711538461542</v>
      </c>
      <c r="AP290" s="41">
        <f t="shared" si="154"/>
        <v>0.12680288461538461</v>
      </c>
      <c r="AQ290" s="41">
        <f t="shared" si="155"/>
        <v>0</v>
      </c>
      <c r="AR290" s="41">
        <f t="shared" si="156"/>
        <v>0.11478365384615384</v>
      </c>
      <c r="AS290" s="41">
        <f t="shared" si="157"/>
        <v>0.15144230769230768</v>
      </c>
      <c r="AT290" s="41">
        <f t="shared" si="158"/>
        <v>0.18149038461538461</v>
      </c>
      <c r="AU290" s="41">
        <f t="shared" si="159"/>
        <v>0.17848557692307693</v>
      </c>
      <c r="AV290" s="41">
        <f t="shared" si="160"/>
        <v>0.13461538461538461</v>
      </c>
      <c r="AW290" s="41">
        <f t="shared" si="161"/>
        <v>0.10036057692307693</v>
      </c>
      <c r="AX290" s="41">
        <f t="shared" si="162"/>
        <v>5.2884615384615384E-2</v>
      </c>
      <c r="AY290" s="41">
        <f t="shared" si="163"/>
        <v>3.3052884615384616E-2</v>
      </c>
      <c r="AZ290" s="41">
        <f t="shared" si="164"/>
        <v>1.3221153846153846E-2</v>
      </c>
      <c r="BA290" s="41">
        <f t="shared" si="165"/>
        <v>2.403846153846154E-3</v>
      </c>
      <c r="BB290" s="41">
        <f t="shared" si="166"/>
        <v>3.7259615384615384E-2</v>
      </c>
      <c r="BC290" s="41">
        <f t="shared" si="167"/>
        <v>0</v>
      </c>
      <c r="BD290" s="41">
        <f t="shared" si="168"/>
        <v>0.99639423076923073</v>
      </c>
      <c r="BE290" s="41">
        <f t="shared" si="169"/>
        <v>6.0096153846153849E-4</v>
      </c>
      <c r="BF290" s="41">
        <f t="shared" si="170"/>
        <v>3.0048076923076925E-3</v>
      </c>
      <c r="BG290" s="41">
        <f t="shared" si="171"/>
        <v>0.35576923076923078</v>
      </c>
      <c r="BH290" s="41">
        <f t="shared" si="172"/>
        <v>0.28425480769230771</v>
      </c>
      <c r="BI290" s="41">
        <f t="shared" si="173"/>
        <v>0.35997596153846156</v>
      </c>
      <c r="BJ290" s="41">
        <f t="shared" si="174"/>
        <v>0</v>
      </c>
      <c r="BK290" s="41">
        <f t="shared" si="175"/>
        <v>0</v>
      </c>
      <c r="BL290" s="41">
        <f t="shared" si="176"/>
        <v>1.0216346153846154E-2</v>
      </c>
      <c r="BM290" s="41">
        <f t="shared" si="177"/>
        <v>0.16826923076923078</v>
      </c>
      <c r="BN290" s="41">
        <f t="shared" si="178"/>
        <v>0.82151442307692313</v>
      </c>
      <c r="BO290" s="41">
        <f t="shared" si="179"/>
        <v>4.0865384615384616E-2</v>
      </c>
      <c r="BP290" s="41">
        <f t="shared" si="180"/>
        <v>0.81370192307692313</v>
      </c>
      <c r="BQ290" s="41">
        <f t="shared" si="181"/>
        <v>0.14483173076923078</v>
      </c>
      <c r="BR290" s="41">
        <f t="shared" si="182"/>
        <v>0</v>
      </c>
      <c r="BS290" s="41">
        <f t="shared" si="183"/>
        <v>5.0480769230769232E-2</v>
      </c>
      <c r="BT290" s="41">
        <f t="shared" si="184"/>
        <v>0.94951923076923073</v>
      </c>
      <c r="BU290" s="41">
        <f t="shared" si="185"/>
        <v>6.0096153846153849E-4</v>
      </c>
      <c r="BV290" s="41">
        <f t="shared" si="186"/>
        <v>0</v>
      </c>
      <c r="BW290" s="41">
        <f t="shared" si="187"/>
        <v>1</v>
      </c>
      <c r="BX290" s="41" t="str">
        <f t="shared" si="188"/>
        <v>2011Licensed practical nursesQuebec</v>
      </c>
      <c r="BY290" s="51">
        <f>VLOOKUP(BX290,'%workplace'!$A$1:$F$381,6,FALSE)</f>
        <v>21394</v>
      </c>
      <c r="BZ290" s="32">
        <f t="shared" si="189"/>
        <v>7.7778816490604849E-2</v>
      </c>
    </row>
    <row r="291" spans="1:78" s="8" customFormat="1" hidden="1" x14ac:dyDescent="0.2">
      <c r="A291" s="8" t="str">
        <f t="shared" si="152"/>
        <v>2011Licensed practical nursesQuebecUnknown places of work</v>
      </c>
      <c r="B291" s="8" t="s">
        <v>3</v>
      </c>
      <c r="C291" s="8" t="s">
        <v>18</v>
      </c>
      <c r="D291" s="8" t="s">
        <v>49</v>
      </c>
      <c r="E291" s="8">
        <v>2011</v>
      </c>
      <c r="F291" s="8">
        <v>4467</v>
      </c>
      <c r="G291" s="8">
        <v>573</v>
      </c>
      <c r="H291" s="8">
        <v>0</v>
      </c>
      <c r="I291" s="8">
        <v>706</v>
      </c>
      <c r="J291" s="8">
        <v>720</v>
      </c>
      <c r="K291" s="8">
        <v>706</v>
      </c>
      <c r="L291" s="8">
        <v>688</v>
      </c>
      <c r="M291" s="8">
        <v>633</v>
      </c>
      <c r="N291" s="8">
        <v>595</v>
      </c>
      <c r="O291" s="8">
        <v>343</v>
      </c>
      <c r="P291" s="8">
        <v>149</v>
      </c>
      <c r="Q291" s="8">
        <v>33</v>
      </c>
      <c r="R291" s="8">
        <v>5</v>
      </c>
      <c r="S291" s="8">
        <v>462</v>
      </c>
      <c r="T291" s="8">
        <v>0</v>
      </c>
      <c r="U291" s="8">
        <v>5034</v>
      </c>
      <c r="V291" s="8">
        <v>1</v>
      </c>
      <c r="W291" s="8">
        <v>5</v>
      </c>
      <c r="X291" s="8">
        <v>1997</v>
      </c>
      <c r="Y291" s="8">
        <v>2463</v>
      </c>
      <c r="Z291" s="8">
        <v>580</v>
      </c>
      <c r="AA291" s="8">
        <v>0</v>
      </c>
      <c r="AB291" s="8">
        <v>0</v>
      </c>
      <c r="AC291" s="8">
        <v>9</v>
      </c>
      <c r="AD291" s="8">
        <v>105</v>
      </c>
      <c r="AE291" s="8">
        <v>4926</v>
      </c>
      <c r="AF291" s="8">
        <v>20</v>
      </c>
      <c r="AG291" s="8">
        <v>5006</v>
      </c>
      <c r="AH291" s="8">
        <v>12</v>
      </c>
      <c r="AI291" s="8">
        <v>0</v>
      </c>
      <c r="AJ291" s="8">
        <v>465</v>
      </c>
      <c r="AK291" s="8">
        <v>4575</v>
      </c>
      <c r="AL291" s="8">
        <v>2</v>
      </c>
      <c r="AM291" s="8">
        <v>0</v>
      </c>
      <c r="AN291" s="8">
        <v>5040</v>
      </c>
      <c r="AO291" s="41">
        <f t="shared" si="153"/>
        <v>0.88630952380952377</v>
      </c>
      <c r="AP291" s="41">
        <f t="shared" si="154"/>
        <v>0.11369047619047619</v>
      </c>
      <c r="AQ291" s="41">
        <f t="shared" si="155"/>
        <v>0</v>
      </c>
      <c r="AR291" s="41">
        <f t="shared" si="156"/>
        <v>0.14007936507936508</v>
      </c>
      <c r="AS291" s="41">
        <f t="shared" si="157"/>
        <v>0.14285714285714285</v>
      </c>
      <c r="AT291" s="41">
        <f t="shared" si="158"/>
        <v>0.14007936507936508</v>
      </c>
      <c r="AU291" s="41">
        <f t="shared" si="159"/>
        <v>0.13650793650793649</v>
      </c>
      <c r="AV291" s="41">
        <f t="shared" si="160"/>
        <v>0.12559523809523809</v>
      </c>
      <c r="AW291" s="41">
        <f t="shared" si="161"/>
        <v>0.11805555555555555</v>
      </c>
      <c r="AX291" s="41">
        <f t="shared" si="162"/>
        <v>6.805555555555555E-2</v>
      </c>
      <c r="AY291" s="41">
        <f t="shared" si="163"/>
        <v>2.9563492063492063E-2</v>
      </c>
      <c r="AZ291" s="41">
        <f t="shared" si="164"/>
        <v>6.5476190476190478E-3</v>
      </c>
      <c r="BA291" s="41">
        <f t="shared" si="165"/>
        <v>9.9206349206349201E-4</v>
      </c>
      <c r="BB291" s="41">
        <f t="shared" si="166"/>
        <v>9.166666666666666E-2</v>
      </c>
      <c r="BC291" s="41">
        <f t="shared" si="167"/>
        <v>0</v>
      </c>
      <c r="BD291" s="41">
        <f t="shared" si="168"/>
        <v>0.99880952380952381</v>
      </c>
      <c r="BE291" s="41">
        <f t="shared" si="169"/>
        <v>1.9841269841269841E-4</v>
      </c>
      <c r="BF291" s="41">
        <f t="shared" si="170"/>
        <v>9.9206349206349201E-4</v>
      </c>
      <c r="BG291" s="41">
        <f t="shared" si="171"/>
        <v>0.39623015873015871</v>
      </c>
      <c r="BH291" s="41">
        <f t="shared" si="172"/>
        <v>0.48869047619047618</v>
      </c>
      <c r="BI291" s="41">
        <f t="shared" si="173"/>
        <v>0.11507936507936507</v>
      </c>
      <c r="BJ291" s="41">
        <f t="shared" si="174"/>
        <v>0</v>
      </c>
      <c r="BK291" s="41">
        <f t="shared" si="175"/>
        <v>0</v>
      </c>
      <c r="BL291" s="41">
        <f t="shared" si="176"/>
        <v>1.7857142857142857E-3</v>
      </c>
      <c r="BM291" s="41">
        <f t="shared" si="177"/>
        <v>2.0833333333333332E-2</v>
      </c>
      <c r="BN291" s="41">
        <f t="shared" si="178"/>
        <v>0.97738095238095235</v>
      </c>
      <c r="BO291" s="41">
        <f t="shared" si="179"/>
        <v>3.968253968253968E-3</v>
      </c>
      <c r="BP291" s="41">
        <f t="shared" si="180"/>
        <v>0.99325396825396828</v>
      </c>
      <c r="BQ291" s="41">
        <f t="shared" si="181"/>
        <v>2.3809523809523812E-3</v>
      </c>
      <c r="BR291" s="41">
        <f t="shared" si="182"/>
        <v>0</v>
      </c>
      <c r="BS291" s="41">
        <f t="shared" si="183"/>
        <v>9.2261904761904767E-2</v>
      </c>
      <c r="BT291" s="41">
        <f t="shared" si="184"/>
        <v>0.90773809523809523</v>
      </c>
      <c r="BU291" s="41">
        <f t="shared" si="185"/>
        <v>3.9682539682539683E-4</v>
      </c>
      <c r="BV291" s="41">
        <f t="shared" si="186"/>
        <v>0</v>
      </c>
      <c r="BW291" s="41">
        <f t="shared" si="187"/>
        <v>1</v>
      </c>
      <c r="BX291" s="41" t="str">
        <f t="shared" si="188"/>
        <v>2011Licensed practical nursesQuebec</v>
      </c>
      <c r="BY291" s="51">
        <f>VLOOKUP(BX291,'%workplace'!$A$1:$F$381,6,FALSE)</f>
        <v>21394</v>
      </c>
      <c r="BZ291" s="32">
        <f t="shared" si="189"/>
        <v>0.23558006917827429</v>
      </c>
    </row>
    <row r="292" spans="1:78" s="8" customFormat="1" hidden="1" x14ac:dyDescent="0.2">
      <c r="A292" s="8" t="str">
        <f t="shared" si="152"/>
        <v>2011Licensed practical nursesOntarioAll places of work</v>
      </c>
      <c r="B292" s="8" t="s">
        <v>3</v>
      </c>
      <c r="C292" s="8" t="s">
        <v>19</v>
      </c>
      <c r="D292" s="8" t="s">
        <v>9</v>
      </c>
      <c r="E292" s="8">
        <v>2011</v>
      </c>
      <c r="F292" s="8">
        <v>29260</v>
      </c>
      <c r="G292" s="8">
        <v>2186</v>
      </c>
      <c r="H292" s="8">
        <v>0</v>
      </c>
      <c r="I292" s="8">
        <v>3691</v>
      </c>
      <c r="J292" s="8">
        <v>3130</v>
      </c>
      <c r="K292" s="8">
        <v>3417</v>
      </c>
      <c r="L292" s="8">
        <v>3877</v>
      </c>
      <c r="M292" s="8">
        <v>4215</v>
      </c>
      <c r="N292" s="8">
        <v>4216</v>
      </c>
      <c r="O292" s="8">
        <v>4049</v>
      </c>
      <c r="P292" s="8">
        <v>2487</v>
      </c>
      <c r="Q292" s="8">
        <v>771</v>
      </c>
      <c r="R292" s="8">
        <v>146</v>
      </c>
      <c r="S292" s="8">
        <v>1447</v>
      </c>
      <c r="T292" s="8">
        <v>0</v>
      </c>
      <c r="U292" s="8">
        <v>29851</v>
      </c>
      <c r="V292" s="8">
        <v>1587</v>
      </c>
      <c r="W292" s="8">
        <v>8</v>
      </c>
      <c r="X292" s="8">
        <v>19207</v>
      </c>
      <c r="Y292" s="8">
        <v>9569</v>
      </c>
      <c r="Z292" s="8">
        <v>2670</v>
      </c>
      <c r="AA292" s="8">
        <v>0</v>
      </c>
      <c r="AB292" s="8">
        <v>832</v>
      </c>
      <c r="AC292" s="8">
        <v>675</v>
      </c>
      <c r="AD292" s="8">
        <v>3035</v>
      </c>
      <c r="AE292" s="8">
        <v>26904</v>
      </c>
      <c r="AF292" s="8">
        <v>684</v>
      </c>
      <c r="AG292" s="8">
        <v>29872</v>
      </c>
      <c r="AH292" s="8">
        <v>199</v>
      </c>
      <c r="AI292" s="8">
        <v>0</v>
      </c>
      <c r="AJ292" s="8">
        <v>3323</v>
      </c>
      <c r="AK292" s="8">
        <v>28123</v>
      </c>
      <c r="AL292" s="8">
        <v>691</v>
      </c>
      <c r="AM292" s="8">
        <v>0</v>
      </c>
      <c r="AN292" s="8">
        <v>31446</v>
      </c>
      <c r="AO292" s="41">
        <f t="shared" si="153"/>
        <v>0.93048400432487444</v>
      </c>
      <c r="AP292" s="41">
        <f t="shared" si="154"/>
        <v>6.9515995675125605E-2</v>
      </c>
      <c r="AQ292" s="41">
        <f t="shared" si="155"/>
        <v>0</v>
      </c>
      <c r="AR292" s="41">
        <f t="shared" si="156"/>
        <v>0.11737581886408446</v>
      </c>
      <c r="AS292" s="41">
        <f t="shared" si="157"/>
        <v>9.9535712014246644E-2</v>
      </c>
      <c r="AT292" s="41">
        <f t="shared" si="158"/>
        <v>0.1086624689944667</v>
      </c>
      <c r="AU292" s="41">
        <f t="shared" si="159"/>
        <v>0.12329072060039432</v>
      </c>
      <c r="AV292" s="41">
        <f t="shared" si="160"/>
        <v>0.13403930547605419</v>
      </c>
      <c r="AW292" s="41">
        <f t="shared" si="161"/>
        <v>0.13407110602302361</v>
      </c>
      <c r="AX292" s="41">
        <f t="shared" si="162"/>
        <v>0.12876041467913249</v>
      </c>
      <c r="AY292" s="41">
        <f t="shared" si="163"/>
        <v>7.9087960312917385E-2</v>
      </c>
      <c r="AZ292" s="41">
        <f t="shared" si="164"/>
        <v>2.451822171341347E-2</v>
      </c>
      <c r="BA292" s="41">
        <f t="shared" si="165"/>
        <v>4.6428798575335493E-3</v>
      </c>
      <c r="BB292" s="41">
        <f t="shared" si="166"/>
        <v>4.6015391464733192E-2</v>
      </c>
      <c r="BC292" s="41">
        <f t="shared" si="167"/>
        <v>0</v>
      </c>
      <c r="BD292" s="41">
        <f t="shared" si="168"/>
        <v>0.94927812758379448</v>
      </c>
      <c r="BE292" s="41">
        <f t="shared" si="169"/>
        <v>5.0467468040450297E-2</v>
      </c>
      <c r="BF292" s="41">
        <f t="shared" si="170"/>
        <v>2.5440437575526302E-4</v>
      </c>
      <c r="BG292" s="41">
        <f t="shared" si="171"/>
        <v>0.61079310564141698</v>
      </c>
      <c r="BH292" s="41">
        <f t="shared" si="172"/>
        <v>0.30429943395026393</v>
      </c>
      <c r="BI292" s="41">
        <f t="shared" si="173"/>
        <v>8.4907460408319022E-2</v>
      </c>
      <c r="BJ292" s="41">
        <f t="shared" si="174"/>
        <v>0</v>
      </c>
      <c r="BK292" s="41">
        <f t="shared" si="175"/>
        <v>2.645805507854735E-2</v>
      </c>
      <c r="BL292" s="41">
        <f t="shared" si="176"/>
        <v>2.1465369204350316E-2</v>
      </c>
      <c r="BM292" s="41">
        <f t="shared" si="177"/>
        <v>9.6514660052152895E-2</v>
      </c>
      <c r="BN292" s="41">
        <f t="shared" si="178"/>
        <v>0.85556191566494944</v>
      </c>
      <c r="BO292" s="41">
        <f t="shared" si="179"/>
        <v>2.1751574127074985E-2</v>
      </c>
      <c r="BP292" s="41">
        <f t="shared" si="180"/>
        <v>0.94994593907015201</v>
      </c>
      <c r="BQ292" s="41">
        <f t="shared" si="181"/>
        <v>6.3283088469121666E-3</v>
      </c>
      <c r="BR292" s="41">
        <f t="shared" si="182"/>
        <v>0</v>
      </c>
      <c r="BS292" s="41">
        <f t="shared" si="183"/>
        <v>0.10567321757934237</v>
      </c>
      <c r="BT292" s="41">
        <f t="shared" si="184"/>
        <v>0.89432678242065766</v>
      </c>
      <c r="BU292" s="41">
        <f t="shared" si="185"/>
        <v>2.1974177955860839E-2</v>
      </c>
      <c r="BV292" s="41">
        <f t="shared" si="186"/>
        <v>0</v>
      </c>
      <c r="BW292" s="41">
        <f t="shared" si="187"/>
        <v>1</v>
      </c>
      <c r="BX292" s="41" t="str">
        <f t="shared" si="188"/>
        <v>2011Licensed practical nursesOntario</v>
      </c>
      <c r="BY292" s="51">
        <f>VLOOKUP(BX292,'%workplace'!$A$1:$F$381,6,FALSE)</f>
        <v>31446</v>
      </c>
      <c r="BZ292" s="32">
        <f t="shared" si="189"/>
        <v>1</v>
      </c>
    </row>
    <row r="293" spans="1:78" s="8" customFormat="1" hidden="1" x14ac:dyDescent="0.2">
      <c r="A293" s="8" t="str">
        <f t="shared" si="152"/>
        <v>2011Licensed practical nursesOntarioCommunity health</v>
      </c>
      <c r="B293" s="8" t="s">
        <v>3</v>
      </c>
      <c r="C293" s="8" t="s">
        <v>19</v>
      </c>
      <c r="D293" s="8" t="s">
        <v>11</v>
      </c>
      <c r="E293" s="8">
        <v>2011</v>
      </c>
      <c r="F293" s="8">
        <v>3852</v>
      </c>
      <c r="G293" s="8">
        <v>180</v>
      </c>
      <c r="H293" s="8">
        <v>0</v>
      </c>
      <c r="I293" s="8">
        <v>411</v>
      </c>
      <c r="J293" s="8">
        <v>364</v>
      </c>
      <c r="K293" s="8">
        <v>460</v>
      </c>
      <c r="L293" s="8">
        <v>502</v>
      </c>
      <c r="M293" s="8">
        <v>591</v>
      </c>
      <c r="N293" s="8">
        <v>546</v>
      </c>
      <c r="O293" s="8">
        <v>534</v>
      </c>
      <c r="P293" s="8">
        <v>319</v>
      </c>
      <c r="Q293" s="8">
        <v>141</v>
      </c>
      <c r="R293" s="8">
        <v>29</v>
      </c>
      <c r="S293" s="8">
        <v>135</v>
      </c>
      <c r="T293" s="8">
        <v>0</v>
      </c>
      <c r="U293" s="8">
        <v>3852</v>
      </c>
      <c r="V293" s="8">
        <v>178</v>
      </c>
      <c r="W293" s="8">
        <v>2</v>
      </c>
      <c r="X293" s="8">
        <v>2580</v>
      </c>
      <c r="Y293" s="8">
        <v>1024</v>
      </c>
      <c r="Z293" s="8">
        <v>428</v>
      </c>
      <c r="AA293" s="8">
        <v>0</v>
      </c>
      <c r="AB293" s="8">
        <v>256</v>
      </c>
      <c r="AC293" s="8">
        <v>0</v>
      </c>
      <c r="AD293" s="8">
        <v>515</v>
      </c>
      <c r="AE293" s="8">
        <v>3261</v>
      </c>
      <c r="AF293" s="8">
        <v>241</v>
      </c>
      <c r="AG293" s="8">
        <v>3746</v>
      </c>
      <c r="AH293" s="8">
        <v>38</v>
      </c>
      <c r="AI293" s="8">
        <v>0</v>
      </c>
      <c r="AJ293" s="8">
        <v>311</v>
      </c>
      <c r="AK293" s="8">
        <v>3721</v>
      </c>
      <c r="AL293" s="8">
        <v>7</v>
      </c>
      <c r="AM293" s="8">
        <v>0</v>
      </c>
      <c r="AN293" s="8">
        <v>4032</v>
      </c>
      <c r="AO293" s="41">
        <f t="shared" si="153"/>
        <v>0.9553571428571429</v>
      </c>
      <c r="AP293" s="41">
        <f t="shared" si="154"/>
        <v>4.4642857142857144E-2</v>
      </c>
      <c r="AQ293" s="41">
        <f t="shared" si="155"/>
        <v>0</v>
      </c>
      <c r="AR293" s="41">
        <f t="shared" si="156"/>
        <v>0.10193452380952381</v>
      </c>
      <c r="AS293" s="41">
        <f t="shared" si="157"/>
        <v>9.0277777777777776E-2</v>
      </c>
      <c r="AT293" s="41">
        <f t="shared" si="158"/>
        <v>0.11408730158730158</v>
      </c>
      <c r="AU293" s="41">
        <f t="shared" si="159"/>
        <v>0.12450396825396826</v>
      </c>
      <c r="AV293" s="41">
        <f t="shared" si="160"/>
        <v>0.14657738095238096</v>
      </c>
      <c r="AW293" s="41">
        <f t="shared" si="161"/>
        <v>0.13541666666666666</v>
      </c>
      <c r="AX293" s="41">
        <f t="shared" si="162"/>
        <v>0.13244047619047619</v>
      </c>
      <c r="AY293" s="41">
        <f t="shared" si="163"/>
        <v>7.9117063492063489E-2</v>
      </c>
      <c r="AZ293" s="41">
        <f t="shared" si="164"/>
        <v>3.4970238095238096E-2</v>
      </c>
      <c r="BA293" s="41">
        <f t="shared" si="165"/>
        <v>7.1924603174603171E-3</v>
      </c>
      <c r="BB293" s="41">
        <f t="shared" si="166"/>
        <v>3.3482142857142856E-2</v>
      </c>
      <c r="BC293" s="41">
        <f t="shared" si="167"/>
        <v>0</v>
      </c>
      <c r="BD293" s="41">
        <f t="shared" si="168"/>
        <v>0.9553571428571429</v>
      </c>
      <c r="BE293" s="41">
        <f t="shared" si="169"/>
        <v>4.41468253968254E-2</v>
      </c>
      <c r="BF293" s="41">
        <f t="shared" si="170"/>
        <v>4.96031746031746E-4</v>
      </c>
      <c r="BG293" s="41">
        <f t="shared" si="171"/>
        <v>0.63988095238095233</v>
      </c>
      <c r="BH293" s="41">
        <f t="shared" si="172"/>
        <v>0.25396825396825395</v>
      </c>
      <c r="BI293" s="41">
        <f t="shared" si="173"/>
        <v>0.10615079365079365</v>
      </c>
      <c r="BJ293" s="41">
        <f t="shared" si="174"/>
        <v>0</v>
      </c>
      <c r="BK293" s="41">
        <f t="shared" si="175"/>
        <v>6.3492063492063489E-2</v>
      </c>
      <c r="BL293" s="41">
        <f t="shared" si="176"/>
        <v>0</v>
      </c>
      <c r="BM293" s="41">
        <f t="shared" si="177"/>
        <v>0.12772817460317459</v>
      </c>
      <c r="BN293" s="41">
        <f t="shared" si="178"/>
        <v>0.80877976190476186</v>
      </c>
      <c r="BO293" s="41">
        <f t="shared" si="179"/>
        <v>5.97718253968254E-2</v>
      </c>
      <c r="BP293" s="41">
        <f t="shared" si="180"/>
        <v>0.92906746031746035</v>
      </c>
      <c r="BQ293" s="41">
        <f t="shared" si="181"/>
        <v>9.4246031746031741E-3</v>
      </c>
      <c r="BR293" s="41">
        <f t="shared" si="182"/>
        <v>0</v>
      </c>
      <c r="BS293" s="41">
        <f t="shared" si="183"/>
        <v>7.7132936507936511E-2</v>
      </c>
      <c r="BT293" s="41">
        <f t="shared" si="184"/>
        <v>0.92286706349206349</v>
      </c>
      <c r="BU293" s="41">
        <f t="shared" si="185"/>
        <v>1.736111111111111E-3</v>
      </c>
      <c r="BV293" s="41">
        <f t="shared" si="186"/>
        <v>0</v>
      </c>
      <c r="BW293" s="41">
        <f t="shared" si="187"/>
        <v>1</v>
      </c>
      <c r="BX293" s="41" t="str">
        <f t="shared" si="188"/>
        <v>2011Licensed practical nursesOntario</v>
      </c>
      <c r="BY293" s="51">
        <f>VLOOKUP(BX293,'%workplace'!$A$1:$F$381,6,FALSE)</f>
        <v>31446</v>
      </c>
      <c r="BZ293" s="32">
        <f t="shared" si="189"/>
        <v>0.12821980538065256</v>
      </c>
    </row>
    <row r="294" spans="1:78" s="8" customFormat="1" hidden="1" x14ac:dyDescent="0.2">
      <c r="A294" s="8" t="str">
        <f t="shared" si="152"/>
        <v>2011Licensed practical nursesOntarioNursing home/long-term care</v>
      </c>
      <c r="B294" s="8" t="s">
        <v>3</v>
      </c>
      <c r="C294" s="8" t="s">
        <v>19</v>
      </c>
      <c r="D294" s="8" t="s">
        <v>12</v>
      </c>
      <c r="E294" s="8">
        <v>2011</v>
      </c>
      <c r="F294" s="8">
        <v>10966</v>
      </c>
      <c r="G294" s="8">
        <v>694</v>
      </c>
      <c r="H294" s="8">
        <v>0</v>
      </c>
      <c r="I294" s="8">
        <v>1449</v>
      </c>
      <c r="J294" s="8">
        <v>1188</v>
      </c>
      <c r="K294" s="8">
        <v>1338</v>
      </c>
      <c r="L294" s="8">
        <v>1528</v>
      </c>
      <c r="M294" s="8">
        <v>1486</v>
      </c>
      <c r="N294" s="8">
        <v>1446</v>
      </c>
      <c r="O294" s="8">
        <v>1313</v>
      </c>
      <c r="P294" s="8">
        <v>900</v>
      </c>
      <c r="Q294" s="8">
        <v>270</v>
      </c>
      <c r="R294" s="8">
        <v>52</v>
      </c>
      <c r="S294" s="8">
        <v>690</v>
      </c>
      <c r="T294" s="8">
        <v>0</v>
      </c>
      <c r="U294" s="8">
        <v>10777</v>
      </c>
      <c r="V294" s="8">
        <v>880</v>
      </c>
      <c r="W294" s="8">
        <v>3</v>
      </c>
      <c r="X294" s="8">
        <v>7299</v>
      </c>
      <c r="Y294" s="8">
        <v>3487</v>
      </c>
      <c r="Z294" s="8">
        <v>874</v>
      </c>
      <c r="AA294" s="8">
        <v>0</v>
      </c>
      <c r="AB294" s="8">
        <v>382</v>
      </c>
      <c r="AC294" s="8">
        <v>0</v>
      </c>
      <c r="AD294" s="8">
        <v>1140</v>
      </c>
      <c r="AE294" s="8">
        <v>10138</v>
      </c>
      <c r="AF294" s="8">
        <v>262</v>
      </c>
      <c r="AG294" s="8">
        <v>11376</v>
      </c>
      <c r="AH294" s="8">
        <v>21</v>
      </c>
      <c r="AI294" s="8">
        <v>0</v>
      </c>
      <c r="AJ294" s="8">
        <v>1512</v>
      </c>
      <c r="AK294" s="8">
        <v>10148</v>
      </c>
      <c r="AL294" s="8">
        <v>1</v>
      </c>
      <c r="AM294" s="8">
        <v>0</v>
      </c>
      <c r="AN294" s="8">
        <v>11660</v>
      </c>
      <c r="AO294" s="41">
        <f t="shared" si="153"/>
        <v>0.94048027444253857</v>
      </c>
      <c r="AP294" s="41">
        <f t="shared" si="154"/>
        <v>5.9519725557461406E-2</v>
      </c>
      <c r="AQ294" s="41">
        <f t="shared" si="155"/>
        <v>0</v>
      </c>
      <c r="AR294" s="41">
        <f t="shared" si="156"/>
        <v>0.12427101200686107</v>
      </c>
      <c r="AS294" s="41">
        <f t="shared" si="157"/>
        <v>0.10188679245283019</v>
      </c>
      <c r="AT294" s="41">
        <f t="shared" si="158"/>
        <v>0.11475128644939965</v>
      </c>
      <c r="AU294" s="41">
        <f t="shared" si="159"/>
        <v>0.13104631217838766</v>
      </c>
      <c r="AV294" s="41">
        <f t="shared" si="160"/>
        <v>0.12744425385934821</v>
      </c>
      <c r="AW294" s="41">
        <f t="shared" si="161"/>
        <v>0.12401372212692967</v>
      </c>
      <c r="AX294" s="41">
        <f t="shared" si="162"/>
        <v>0.11260720411663808</v>
      </c>
      <c r="AY294" s="41">
        <f t="shared" si="163"/>
        <v>7.7186963979416809E-2</v>
      </c>
      <c r="AZ294" s="41">
        <f t="shared" si="164"/>
        <v>2.3156089193825044E-2</v>
      </c>
      <c r="BA294" s="41">
        <f t="shared" si="165"/>
        <v>4.4596912521440825E-3</v>
      </c>
      <c r="BB294" s="41">
        <f t="shared" si="166"/>
        <v>5.9176672384219552E-2</v>
      </c>
      <c r="BC294" s="41">
        <f t="shared" si="167"/>
        <v>0</v>
      </c>
      <c r="BD294" s="41">
        <f t="shared" si="168"/>
        <v>0.92427101200686101</v>
      </c>
      <c r="BE294" s="41">
        <f t="shared" si="169"/>
        <v>7.5471698113207544E-2</v>
      </c>
      <c r="BF294" s="41">
        <f t="shared" si="170"/>
        <v>2.5728987993138937E-4</v>
      </c>
      <c r="BG294" s="41">
        <f t="shared" si="171"/>
        <v>0.62598627787307037</v>
      </c>
      <c r="BH294" s="41">
        <f t="shared" si="172"/>
        <v>0.29905660377358489</v>
      </c>
      <c r="BI294" s="41">
        <f t="shared" si="173"/>
        <v>7.4957118353344773E-2</v>
      </c>
      <c r="BJ294" s="41">
        <f t="shared" si="174"/>
        <v>0</v>
      </c>
      <c r="BK294" s="41">
        <f t="shared" si="175"/>
        <v>3.2761578044596916E-2</v>
      </c>
      <c r="BL294" s="41">
        <f t="shared" si="176"/>
        <v>0</v>
      </c>
      <c r="BM294" s="41">
        <f t="shared" si="177"/>
        <v>9.7770154373927956E-2</v>
      </c>
      <c r="BN294" s="41">
        <f t="shared" si="178"/>
        <v>0.86946826758147511</v>
      </c>
      <c r="BO294" s="41">
        <f t="shared" si="179"/>
        <v>2.2469982847341339E-2</v>
      </c>
      <c r="BP294" s="41">
        <f t="shared" si="180"/>
        <v>0.97564322469982845</v>
      </c>
      <c r="BQ294" s="41">
        <f t="shared" si="181"/>
        <v>1.8010291595197256E-3</v>
      </c>
      <c r="BR294" s="41">
        <f t="shared" si="182"/>
        <v>0</v>
      </c>
      <c r="BS294" s="41">
        <f t="shared" si="183"/>
        <v>0.12967409948542025</v>
      </c>
      <c r="BT294" s="41">
        <f t="shared" si="184"/>
        <v>0.87032590051457981</v>
      </c>
      <c r="BU294" s="41">
        <f t="shared" si="185"/>
        <v>8.5763293310463115E-5</v>
      </c>
      <c r="BV294" s="41">
        <f t="shared" si="186"/>
        <v>0</v>
      </c>
      <c r="BW294" s="41">
        <f t="shared" si="187"/>
        <v>1</v>
      </c>
      <c r="BX294" s="41" t="str">
        <f t="shared" si="188"/>
        <v>2011Licensed practical nursesOntario</v>
      </c>
      <c r="BY294" s="51">
        <f>VLOOKUP(BX294,'%workplace'!$A$1:$F$381,6,FALSE)</f>
        <v>31446</v>
      </c>
      <c r="BZ294" s="32">
        <f t="shared" si="189"/>
        <v>0.37079437766329582</v>
      </c>
    </row>
    <row r="295" spans="1:78" s="8" customFormat="1" hidden="1" x14ac:dyDescent="0.2">
      <c r="A295" s="8" t="str">
        <f t="shared" si="152"/>
        <v>2011Licensed practical nursesOntarioHospital</v>
      </c>
      <c r="B295" s="8" t="s">
        <v>3</v>
      </c>
      <c r="C295" s="8" t="s">
        <v>19</v>
      </c>
      <c r="D295" s="8" t="s">
        <v>10</v>
      </c>
      <c r="E295" s="8">
        <v>2011</v>
      </c>
      <c r="F295" s="8">
        <v>11980</v>
      </c>
      <c r="G295" s="8">
        <v>1146</v>
      </c>
      <c r="H295" s="8">
        <v>0</v>
      </c>
      <c r="I295" s="8">
        <v>1589</v>
      </c>
      <c r="J295" s="8">
        <v>1361</v>
      </c>
      <c r="K295" s="8">
        <v>1320</v>
      </c>
      <c r="L295" s="8">
        <v>1528</v>
      </c>
      <c r="M295" s="8">
        <v>1827</v>
      </c>
      <c r="N295" s="8">
        <v>1861</v>
      </c>
      <c r="O295" s="8">
        <v>1826</v>
      </c>
      <c r="P295" s="8">
        <v>966</v>
      </c>
      <c r="Q295" s="8">
        <v>263</v>
      </c>
      <c r="R295" s="8">
        <v>34</v>
      </c>
      <c r="S295" s="8">
        <v>551</v>
      </c>
      <c r="T295" s="8">
        <v>0</v>
      </c>
      <c r="U295" s="8">
        <v>12746</v>
      </c>
      <c r="V295" s="8">
        <v>379</v>
      </c>
      <c r="W295" s="8">
        <v>1</v>
      </c>
      <c r="X295" s="8">
        <v>7771</v>
      </c>
      <c r="Y295" s="8">
        <v>4313</v>
      </c>
      <c r="Z295" s="8">
        <v>1042</v>
      </c>
      <c r="AA295" s="8">
        <v>0</v>
      </c>
      <c r="AB295" s="8">
        <v>65</v>
      </c>
      <c r="AC295" s="8">
        <v>0</v>
      </c>
      <c r="AD295" s="8">
        <v>557</v>
      </c>
      <c r="AE295" s="8">
        <v>12504</v>
      </c>
      <c r="AF295" s="8">
        <v>42</v>
      </c>
      <c r="AG295" s="8">
        <v>13077</v>
      </c>
      <c r="AH295" s="8">
        <v>6</v>
      </c>
      <c r="AI295" s="8">
        <v>0</v>
      </c>
      <c r="AJ295" s="8">
        <v>1204</v>
      </c>
      <c r="AK295" s="8">
        <v>11922</v>
      </c>
      <c r="AL295" s="8">
        <v>1</v>
      </c>
      <c r="AM295" s="8">
        <v>0</v>
      </c>
      <c r="AN295" s="8">
        <v>13126</v>
      </c>
      <c r="AO295" s="41">
        <f t="shared" si="153"/>
        <v>0.91269236629590123</v>
      </c>
      <c r="AP295" s="41">
        <f t="shared" si="154"/>
        <v>8.7307633704098733E-2</v>
      </c>
      <c r="AQ295" s="41">
        <f t="shared" si="155"/>
        <v>0</v>
      </c>
      <c r="AR295" s="41">
        <f t="shared" si="156"/>
        <v>0.12105744324241963</v>
      </c>
      <c r="AS295" s="41">
        <f t="shared" si="157"/>
        <v>0.10368733810757276</v>
      </c>
      <c r="AT295" s="41">
        <f t="shared" si="158"/>
        <v>0.10056376657016608</v>
      </c>
      <c r="AU295" s="41">
        <f t="shared" si="159"/>
        <v>0.11641017827213165</v>
      </c>
      <c r="AV295" s="41">
        <f t="shared" si="160"/>
        <v>0.13918939509370715</v>
      </c>
      <c r="AW295" s="41">
        <f t="shared" si="161"/>
        <v>0.14177967392960536</v>
      </c>
      <c r="AX295" s="41">
        <f t="shared" si="162"/>
        <v>0.13911321042206309</v>
      </c>
      <c r="AY295" s="41">
        <f t="shared" si="163"/>
        <v>7.3594392808167E-2</v>
      </c>
      <c r="AZ295" s="41">
        <f t="shared" si="164"/>
        <v>2.003656864238915E-2</v>
      </c>
      <c r="BA295" s="41">
        <f t="shared" si="165"/>
        <v>2.5902788358982171E-3</v>
      </c>
      <c r="BB295" s="41">
        <f t="shared" si="166"/>
        <v>4.1977754075879933E-2</v>
      </c>
      <c r="BC295" s="41">
        <f t="shared" si="167"/>
        <v>0</v>
      </c>
      <c r="BD295" s="41">
        <f t="shared" si="168"/>
        <v>0.97104982477525525</v>
      </c>
      <c r="BE295" s="41">
        <f t="shared" si="169"/>
        <v>2.8873990553100717E-2</v>
      </c>
      <c r="BF295" s="41">
        <f t="shared" si="170"/>
        <v>7.6184671644065208E-5</v>
      </c>
      <c r="BG295" s="41">
        <f t="shared" si="171"/>
        <v>0.59203108334603083</v>
      </c>
      <c r="BH295" s="41">
        <f t="shared" si="172"/>
        <v>0.32858448880085328</v>
      </c>
      <c r="BI295" s="41">
        <f t="shared" si="173"/>
        <v>7.9384427853115946E-2</v>
      </c>
      <c r="BJ295" s="41">
        <f t="shared" si="174"/>
        <v>0</v>
      </c>
      <c r="BK295" s="41">
        <f t="shared" si="175"/>
        <v>4.9520036568642392E-3</v>
      </c>
      <c r="BL295" s="41">
        <f t="shared" si="176"/>
        <v>0</v>
      </c>
      <c r="BM295" s="41">
        <f t="shared" si="177"/>
        <v>4.2434862105744327E-2</v>
      </c>
      <c r="BN295" s="41">
        <f t="shared" si="178"/>
        <v>0.95261313423739147</v>
      </c>
      <c r="BO295" s="41">
        <f t="shared" si="179"/>
        <v>3.1997562090507392E-3</v>
      </c>
      <c r="BP295" s="41">
        <f t="shared" si="180"/>
        <v>0.99626695108944086</v>
      </c>
      <c r="BQ295" s="41">
        <f t="shared" si="181"/>
        <v>4.571080298643913E-4</v>
      </c>
      <c r="BR295" s="41">
        <f t="shared" si="182"/>
        <v>0</v>
      </c>
      <c r="BS295" s="41">
        <f t="shared" si="183"/>
        <v>9.172634465945452E-2</v>
      </c>
      <c r="BT295" s="41">
        <f t="shared" si="184"/>
        <v>0.90827365534054549</v>
      </c>
      <c r="BU295" s="41">
        <f t="shared" si="185"/>
        <v>7.6184671644065208E-5</v>
      </c>
      <c r="BV295" s="41">
        <f t="shared" si="186"/>
        <v>0</v>
      </c>
      <c r="BW295" s="41">
        <f t="shared" si="187"/>
        <v>1</v>
      </c>
      <c r="BX295" s="41" t="str">
        <f t="shared" si="188"/>
        <v>2011Licensed practical nursesOntario</v>
      </c>
      <c r="BY295" s="51">
        <f>VLOOKUP(BX295,'%workplace'!$A$1:$F$381,6,FALSE)</f>
        <v>31446</v>
      </c>
      <c r="BZ295" s="32">
        <f t="shared" si="189"/>
        <v>0.41741397952044773</v>
      </c>
    </row>
    <row r="296" spans="1:78" s="8" customFormat="1" hidden="1" x14ac:dyDescent="0.2">
      <c r="A296" s="8" t="str">
        <f t="shared" si="152"/>
        <v>2011Licensed practical nursesOntarioOther places of work</v>
      </c>
      <c r="B296" s="8" t="s">
        <v>3</v>
      </c>
      <c r="C296" s="8" t="s">
        <v>19</v>
      </c>
      <c r="D296" s="8" t="s">
        <v>13</v>
      </c>
      <c r="E296" s="8">
        <v>2011</v>
      </c>
      <c r="F296" s="8">
        <v>1558</v>
      </c>
      <c r="G296" s="8">
        <v>78</v>
      </c>
      <c r="H296" s="8">
        <v>0</v>
      </c>
      <c r="I296" s="8">
        <v>139</v>
      </c>
      <c r="J296" s="8">
        <v>116</v>
      </c>
      <c r="K296" s="8">
        <v>191</v>
      </c>
      <c r="L296" s="8">
        <v>215</v>
      </c>
      <c r="M296" s="8">
        <v>181</v>
      </c>
      <c r="N296" s="8">
        <v>237</v>
      </c>
      <c r="O296" s="8">
        <v>249</v>
      </c>
      <c r="P296" s="8">
        <v>193</v>
      </c>
      <c r="Q296" s="8">
        <v>63</v>
      </c>
      <c r="R296" s="8">
        <v>23</v>
      </c>
      <c r="S296" s="8">
        <v>29</v>
      </c>
      <c r="T296" s="8">
        <v>0</v>
      </c>
      <c r="U296" s="8">
        <v>1581</v>
      </c>
      <c r="V296" s="8">
        <v>53</v>
      </c>
      <c r="W296" s="8">
        <v>2</v>
      </c>
      <c r="X296" s="8">
        <v>990</v>
      </c>
      <c r="Y296" s="8">
        <v>463</v>
      </c>
      <c r="Z296" s="8">
        <v>183</v>
      </c>
      <c r="AA296" s="8">
        <v>0</v>
      </c>
      <c r="AB296" s="8">
        <v>105</v>
      </c>
      <c r="AC296" s="8">
        <v>0</v>
      </c>
      <c r="AD296" s="8">
        <v>672</v>
      </c>
      <c r="AE296" s="8">
        <v>859</v>
      </c>
      <c r="AF296" s="8">
        <v>114</v>
      </c>
      <c r="AG296" s="8">
        <v>1393</v>
      </c>
      <c r="AH296" s="8">
        <v>123</v>
      </c>
      <c r="AI296" s="8">
        <v>0</v>
      </c>
      <c r="AJ296" s="8">
        <v>207</v>
      </c>
      <c r="AK296" s="8">
        <v>1429</v>
      </c>
      <c r="AL296" s="8">
        <v>6</v>
      </c>
      <c r="AM296" s="8">
        <v>0</v>
      </c>
      <c r="AN296" s="8">
        <v>1636</v>
      </c>
      <c r="AO296" s="41">
        <f t="shared" si="153"/>
        <v>0.9523227383863081</v>
      </c>
      <c r="AP296" s="41">
        <f t="shared" si="154"/>
        <v>4.7677261613691929E-2</v>
      </c>
      <c r="AQ296" s="41">
        <f t="shared" si="155"/>
        <v>0</v>
      </c>
      <c r="AR296" s="41">
        <f t="shared" si="156"/>
        <v>8.4963325183374086E-2</v>
      </c>
      <c r="AS296" s="41">
        <f t="shared" si="157"/>
        <v>7.090464547677261E-2</v>
      </c>
      <c r="AT296" s="41">
        <f t="shared" si="158"/>
        <v>0.1167481662591687</v>
      </c>
      <c r="AU296" s="41">
        <f t="shared" si="159"/>
        <v>0.13141809290953546</v>
      </c>
      <c r="AV296" s="41">
        <f t="shared" si="160"/>
        <v>0.11063569682151589</v>
      </c>
      <c r="AW296" s="41">
        <f t="shared" si="161"/>
        <v>0.14486552567237163</v>
      </c>
      <c r="AX296" s="41">
        <f t="shared" si="162"/>
        <v>0.15220048899755501</v>
      </c>
      <c r="AY296" s="41">
        <f t="shared" si="163"/>
        <v>0.11797066014669927</v>
      </c>
      <c r="AZ296" s="41">
        <f t="shared" si="164"/>
        <v>3.8508557457212711E-2</v>
      </c>
      <c r="BA296" s="41">
        <f t="shared" si="165"/>
        <v>1.4058679706601468E-2</v>
      </c>
      <c r="BB296" s="41">
        <f t="shared" si="166"/>
        <v>1.7726161369193152E-2</v>
      </c>
      <c r="BC296" s="41">
        <f t="shared" si="167"/>
        <v>0</v>
      </c>
      <c r="BD296" s="41">
        <f t="shared" si="168"/>
        <v>0.96638141809290956</v>
      </c>
      <c r="BE296" s="41">
        <f t="shared" si="169"/>
        <v>3.2396088019559899E-2</v>
      </c>
      <c r="BF296" s="41">
        <f t="shared" si="170"/>
        <v>1.2224938875305623E-3</v>
      </c>
      <c r="BG296" s="41">
        <f t="shared" si="171"/>
        <v>0.60513447432762835</v>
      </c>
      <c r="BH296" s="41">
        <f t="shared" si="172"/>
        <v>0.2830073349633252</v>
      </c>
      <c r="BI296" s="41">
        <f t="shared" si="173"/>
        <v>0.11185819070904646</v>
      </c>
      <c r="BJ296" s="41">
        <f t="shared" si="174"/>
        <v>0</v>
      </c>
      <c r="BK296" s="41">
        <f t="shared" si="175"/>
        <v>6.4180929095354528E-2</v>
      </c>
      <c r="BL296" s="41">
        <f t="shared" si="176"/>
        <v>0</v>
      </c>
      <c r="BM296" s="41">
        <f t="shared" si="177"/>
        <v>0.41075794621026895</v>
      </c>
      <c r="BN296" s="41">
        <f t="shared" si="178"/>
        <v>0.52506112469437649</v>
      </c>
      <c r="BO296" s="41">
        <f t="shared" si="179"/>
        <v>6.9682151589242056E-2</v>
      </c>
      <c r="BP296" s="41">
        <f t="shared" si="180"/>
        <v>0.85146699266503667</v>
      </c>
      <c r="BQ296" s="41">
        <f t="shared" si="181"/>
        <v>7.5183374083129584E-2</v>
      </c>
      <c r="BR296" s="41">
        <f t="shared" si="182"/>
        <v>0</v>
      </c>
      <c r="BS296" s="41">
        <f t="shared" si="183"/>
        <v>0.12652811735941319</v>
      </c>
      <c r="BT296" s="41">
        <f t="shared" si="184"/>
        <v>0.87347188264058684</v>
      </c>
      <c r="BU296" s="41">
        <f t="shared" si="185"/>
        <v>3.667481662591687E-3</v>
      </c>
      <c r="BV296" s="41">
        <f t="shared" si="186"/>
        <v>0</v>
      </c>
      <c r="BW296" s="41">
        <f t="shared" si="187"/>
        <v>1</v>
      </c>
      <c r="BX296" s="41" t="str">
        <f t="shared" si="188"/>
        <v>2011Licensed practical nursesOntario</v>
      </c>
      <c r="BY296" s="51">
        <f>VLOOKUP(BX296,'%workplace'!$A$1:$F$381,6,FALSE)</f>
        <v>31446</v>
      </c>
      <c r="BZ296" s="32">
        <f t="shared" si="189"/>
        <v>5.2025694841951284E-2</v>
      </c>
    </row>
    <row r="297" spans="1:78" s="8" customFormat="1" hidden="1" x14ac:dyDescent="0.2">
      <c r="A297" s="8" t="str">
        <f t="shared" si="152"/>
        <v>2011Licensed practical nursesOntarioUnknown places of work</v>
      </c>
      <c r="B297" s="8" t="s">
        <v>3</v>
      </c>
      <c r="C297" s="8" t="s">
        <v>19</v>
      </c>
      <c r="D297" s="8" t="s">
        <v>49</v>
      </c>
      <c r="E297" s="8">
        <v>2011</v>
      </c>
      <c r="F297" s="8">
        <v>904</v>
      </c>
      <c r="G297" s="8">
        <v>88</v>
      </c>
      <c r="H297" s="8">
        <v>0</v>
      </c>
      <c r="I297" s="8">
        <v>103</v>
      </c>
      <c r="J297" s="8">
        <v>101</v>
      </c>
      <c r="K297" s="8">
        <v>108</v>
      </c>
      <c r="L297" s="8">
        <v>104</v>
      </c>
      <c r="M297" s="8">
        <v>130</v>
      </c>
      <c r="N297" s="8">
        <v>126</v>
      </c>
      <c r="O297" s="8">
        <v>127</v>
      </c>
      <c r="P297" s="8">
        <v>109</v>
      </c>
      <c r="Q297" s="8">
        <v>34</v>
      </c>
      <c r="R297" s="8">
        <v>8</v>
      </c>
      <c r="S297" s="8">
        <v>42</v>
      </c>
      <c r="T297" s="8">
        <v>0</v>
      </c>
      <c r="U297" s="8">
        <v>895</v>
      </c>
      <c r="V297" s="8">
        <v>97</v>
      </c>
      <c r="W297" s="8">
        <v>0</v>
      </c>
      <c r="X297" s="8">
        <v>567</v>
      </c>
      <c r="Y297" s="8">
        <v>282</v>
      </c>
      <c r="Z297" s="8">
        <v>143</v>
      </c>
      <c r="AA297" s="8">
        <v>0</v>
      </c>
      <c r="AB297" s="8">
        <v>24</v>
      </c>
      <c r="AC297" s="8">
        <v>675</v>
      </c>
      <c r="AD297" s="8">
        <v>151</v>
      </c>
      <c r="AE297" s="8">
        <v>142</v>
      </c>
      <c r="AF297" s="8">
        <v>25</v>
      </c>
      <c r="AG297" s="8">
        <v>280</v>
      </c>
      <c r="AH297" s="8">
        <v>11</v>
      </c>
      <c r="AI297" s="8">
        <v>0</v>
      </c>
      <c r="AJ297" s="8">
        <v>89</v>
      </c>
      <c r="AK297" s="8">
        <v>903</v>
      </c>
      <c r="AL297" s="8">
        <v>676</v>
      </c>
      <c r="AM297" s="8">
        <v>0</v>
      </c>
      <c r="AN297" s="8">
        <v>992</v>
      </c>
      <c r="AO297" s="41">
        <f t="shared" si="153"/>
        <v>0.91129032258064513</v>
      </c>
      <c r="AP297" s="41">
        <f t="shared" si="154"/>
        <v>8.8709677419354843E-2</v>
      </c>
      <c r="AQ297" s="41">
        <f t="shared" si="155"/>
        <v>0</v>
      </c>
      <c r="AR297" s="41">
        <f t="shared" si="156"/>
        <v>0.10383064516129033</v>
      </c>
      <c r="AS297" s="41">
        <f t="shared" si="157"/>
        <v>0.10181451612903226</v>
      </c>
      <c r="AT297" s="41">
        <f t="shared" si="158"/>
        <v>0.10887096774193548</v>
      </c>
      <c r="AU297" s="41">
        <f t="shared" si="159"/>
        <v>0.10483870967741936</v>
      </c>
      <c r="AV297" s="41">
        <f t="shared" si="160"/>
        <v>0.13104838709677419</v>
      </c>
      <c r="AW297" s="41">
        <f t="shared" si="161"/>
        <v>0.12701612903225806</v>
      </c>
      <c r="AX297" s="41">
        <f t="shared" si="162"/>
        <v>0.12802419354838709</v>
      </c>
      <c r="AY297" s="41">
        <f t="shared" si="163"/>
        <v>0.10987903225806452</v>
      </c>
      <c r="AZ297" s="41">
        <f t="shared" si="164"/>
        <v>3.4274193548387094E-2</v>
      </c>
      <c r="BA297" s="41">
        <f t="shared" si="165"/>
        <v>8.0645161290322578E-3</v>
      </c>
      <c r="BB297" s="41">
        <f t="shared" si="166"/>
        <v>4.2338709677419352E-2</v>
      </c>
      <c r="BC297" s="41">
        <f t="shared" si="167"/>
        <v>0</v>
      </c>
      <c r="BD297" s="41">
        <f t="shared" si="168"/>
        <v>0.90221774193548387</v>
      </c>
      <c r="BE297" s="41">
        <f t="shared" si="169"/>
        <v>9.7782258064516125E-2</v>
      </c>
      <c r="BF297" s="41">
        <f t="shared" si="170"/>
        <v>0</v>
      </c>
      <c r="BG297" s="41">
        <f t="shared" si="171"/>
        <v>0.57157258064516125</v>
      </c>
      <c r="BH297" s="41">
        <f t="shared" si="172"/>
        <v>0.28427419354838712</v>
      </c>
      <c r="BI297" s="41">
        <f t="shared" si="173"/>
        <v>0.14415322580645162</v>
      </c>
      <c r="BJ297" s="41">
        <f t="shared" si="174"/>
        <v>0</v>
      </c>
      <c r="BK297" s="41">
        <f t="shared" si="175"/>
        <v>2.4193548387096774E-2</v>
      </c>
      <c r="BL297" s="41">
        <f t="shared" si="176"/>
        <v>0.68044354838709675</v>
      </c>
      <c r="BM297" s="41">
        <f t="shared" si="177"/>
        <v>0.15221774193548387</v>
      </c>
      <c r="BN297" s="41">
        <f t="shared" si="178"/>
        <v>0.14314516129032259</v>
      </c>
      <c r="BO297" s="41">
        <f t="shared" si="179"/>
        <v>2.5201612903225805E-2</v>
      </c>
      <c r="BP297" s="41">
        <f t="shared" si="180"/>
        <v>0.28225806451612906</v>
      </c>
      <c r="BQ297" s="41">
        <f t="shared" si="181"/>
        <v>1.1088709677419355E-2</v>
      </c>
      <c r="BR297" s="41">
        <f t="shared" si="182"/>
        <v>0</v>
      </c>
      <c r="BS297" s="41">
        <f t="shared" si="183"/>
        <v>8.9717741935483875E-2</v>
      </c>
      <c r="BT297" s="41">
        <f t="shared" si="184"/>
        <v>0.91028225806451613</v>
      </c>
      <c r="BU297" s="41">
        <f t="shared" si="185"/>
        <v>0.68145161290322576</v>
      </c>
      <c r="BV297" s="41">
        <f t="shared" si="186"/>
        <v>0</v>
      </c>
      <c r="BW297" s="41">
        <f t="shared" si="187"/>
        <v>1</v>
      </c>
      <c r="BX297" s="41" t="str">
        <f t="shared" si="188"/>
        <v>2011Licensed practical nursesOntario</v>
      </c>
      <c r="BY297" s="51">
        <f>VLOOKUP(BX297,'%workplace'!$A$1:$F$381,6,FALSE)</f>
        <v>31446</v>
      </c>
      <c r="BZ297" s="32">
        <f t="shared" si="189"/>
        <v>3.1546142593652612E-2</v>
      </c>
    </row>
    <row r="298" spans="1:78" hidden="1" x14ac:dyDescent="0.2">
      <c r="A298" s="212" t="str">
        <f t="shared" si="152"/>
        <v>2011Licensed practical nursesManitobaAll places of work</v>
      </c>
      <c r="B298" s="212" t="s">
        <v>3</v>
      </c>
      <c r="C298" s="212" t="s">
        <v>20</v>
      </c>
      <c r="D298" s="212" t="s">
        <v>9</v>
      </c>
      <c r="E298" s="212">
        <v>2011</v>
      </c>
      <c r="F298" s="212">
        <v>2651</v>
      </c>
      <c r="G298" s="212">
        <v>185</v>
      </c>
      <c r="H298" s="212">
        <v>0</v>
      </c>
      <c r="I298" s="212">
        <v>228</v>
      </c>
      <c r="J298" s="212">
        <v>304</v>
      </c>
      <c r="K298" s="212">
        <v>355</v>
      </c>
      <c r="L298" s="212">
        <v>344</v>
      </c>
      <c r="M298" s="212">
        <v>374</v>
      </c>
      <c r="N298" s="212">
        <v>411</v>
      </c>
      <c r="O298" s="212">
        <v>382</v>
      </c>
      <c r="P298" s="212">
        <v>261</v>
      </c>
      <c r="Q298" s="212">
        <v>92</v>
      </c>
      <c r="R298" s="212">
        <v>10</v>
      </c>
      <c r="S298" s="212">
        <v>75</v>
      </c>
      <c r="T298" s="212">
        <v>0</v>
      </c>
      <c r="U298" s="212">
        <v>2680</v>
      </c>
      <c r="V298" s="212">
        <v>156</v>
      </c>
      <c r="W298" s="212">
        <v>0</v>
      </c>
      <c r="X298" s="212">
        <v>1094</v>
      </c>
      <c r="Y298" s="212">
        <v>980</v>
      </c>
      <c r="Z298" s="212">
        <v>762</v>
      </c>
      <c r="AA298" s="212">
        <v>0</v>
      </c>
      <c r="AB298" s="212">
        <v>36</v>
      </c>
      <c r="AC298" s="212">
        <v>48</v>
      </c>
      <c r="AD298" s="212">
        <v>99</v>
      </c>
      <c r="AE298" s="212">
        <v>2653</v>
      </c>
      <c r="AF298" s="212">
        <v>14</v>
      </c>
      <c r="AG298" s="212">
        <v>2789</v>
      </c>
      <c r="AH298" s="212">
        <v>28</v>
      </c>
      <c r="AI298" s="212">
        <v>1</v>
      </c>
      <c r="AJ298" s="212">
        <v>1287</v>
      </c>
      <c r="AK298" s="212">
        <v>1549</v>
      </c>
      <c r="AL298" s="212">
        <v>4</v>
      </c>
      <c r="AM298" s="212">
        <v>0</v>
      </c>
      <c r="AN298" s="212">
        <v>2836</v>
      </c>
      <c r="AO298" s="41">
        <f t="shared" si="153"/>
        <v>0.93476727785613545</v>
      </c>
      <c r="AP298" s="41">
        <f t="shared" si="154"/>
        <v>6.5232722143864594E-2</v>
      </c>
      <c r="AQ298" s="41">
        <f t="shared" si="155"/>
        <v>0</v>
      </c>
      <c r="AR298" s="41">
        <f t="shared" si="156"/>
        <v>8.0394922425952045E-2</v>
      </c>
      <c r="AS298" s="41">
        <f t="shared" si="157"/>
        <v>0.10719322990126939</v>
      </c>
      <c r="AT298" s="41">
        <f t="shared" si="158"/>
        <v>0.12517630465444288</v>
      </c>
      <c r="AU298" s="41">
        <f t="shared" si="159"/>
        <v>0.12129760225669958</v>
      </c>
      <c r="AV298" s="41">
        <f t="shared" si="160"/>
        <v>0.1318758815232722</v>
      </c>
      <c r="AW298" s="41">
        <f t="shared" si="161"/>
        <v>0.14492242595204513</v>
      </c>
      <c r="AX298" s="41">
        <f t="shared" si="162"/>
        <v>0.13469675599435826</v>
      </c>
      <c r="AY298" s="41">
        <f t="shared" si="163"/>
        <v>9.2031029619181942E-2</v>
      </c>
      <c r="AZ298" s="41">
        <f t="shared" si="164"/>
        <v>3.244005641748942E-2</v>
      </c>
      <c r="BA298" s="41">
        <f t="shared" si="165"/>
        <v>3.526093088857546E-3</v>
      </c>
      <c r="BB298" s="41">
        <f t="shared" si="166"/>
        <v>2.6445698166431594E-2</v>
      </c>
      <c r="BC298" s="41">
        <f t="shared" si="167"/>
        <v>0</v>
      </c>
      <c r="BD298" s="41">
        <f t="shared" si="168"/>
        <v>0.94499294781382226</v>
      </c>
      <c r="BE298" s="41">
        <f t="shared" si="169"/>
        <v>5.5007052186177713E-2</v>
      </c>
      <c r="BF298" s="41">
        <f t="shared" si="170"/>
        <v>0</v>
      </c>
      <c r="BG298" s="41">
        <f t="shared" si="171"/>
        <v>0.38575458392101553</v>
      </c>
      <c r="BH298" s="41">
        <f t="shared" si="172"/>
        <v>0.34555712270803951</v>
      </c>
      <c r="BI298" s="41">
        <f t="shared" si="173"/>
        <v>0.26868829337094502</v>
      </c>
      <c r="BJ298" s="41">
        <f t="shared" si="174"/>
        <v>0</v>
      </c>
      <c r="BK298" s="41">
        <f t="shared" si="175"/>
        <v>1.2693935119887164E-2</v>
      </c>
      <c r="BL298" s="41">
        <f t="shared" si="176"/>
        <v>1.6925246826516221E-2</v>
      </c>
      <c r="BM298" s="41">
        <f t="shared" si="177"/>
        <v>3.4908321579689705E-2</v>
      </c>
      <c r="BN298" s="41">
        <f t="shared" si="178"/>
        <v>0.93547249647390696</v>
      </c>
      <c r="BO298" s="41">
        <f t="shared" si="179"/>
        <v>4.9365303244005643E-3</v>
      </c>
      <c r="BP298" s="41">
        <f t="shared" si="180"/>
        <v>0.9834273624823695</v>
      </c>
      <c r="BQ298" s="41">
        <f t="shared" si="181"/>
        <v>9.8730606488011286E-3</v>
      </c>
      <c r="BR298" s="41">
        <f t="shared" si="182"/>
        <v>3.5260930888575458E-4</v>
      </c>
      <c r="BS298" s="41">
        <f t="shared" si="183"/>
        <v>0.45380818053596617</v>
      </c>
      <c r="BT298" s="41">
        <f t="shared" si="184"/>
        <v>0.54619181946403383</v>
      </c>
      <c r="BU298" s="41">
        <f t="shared" si="185"/>
        <v>1.4104372355430183E-3</v>
      </c>
      <c r="BV298" s="41">
        <f t="shared" si="186"/>
        <v>0</v>
      </c>
      <c r="BW298" s="41">
        <f t="shared" si="187"/>
        <v>1</v>
      </c>
      <c r="BX298" s="41" t="str">
        <f t="shared" si="188"/>
        <v>2011Licensed practical nursesManitoba</v>
      </c>
      <c r="BY298" s="51">
        <f>VLOOKUP(BX298,'%workplace'!$A$1:$F$381,6,FALSE)</f>
        <v>2836</v>
      </c>
      <c r="BZ298" s="32">
        <f t="shared" si="189"/>
        <v>1</v>
      </c>
    </row>
    <row r="299" spans="1:78" hidden="1" x14ac:dyDescent="0.2">
      <c r="A299" s="212" t="str">
        <f t="shared" si="152"/>
        <v>2011Licensed practical nursesManitobaCommunity health</v>
      </c>
      <c r="B299" s="212" t="s">
        <v>3</v>
      </c>
      <c r="C299" s="212" t="s">
        <v>20</v>
      </c>
      <c r="D299" s="212" t="s">
        <v>11</v>
      </c>
      <c r="E299" s="212">
        <v>2011</v>
      </c>
      <c r="F299" s="212">
        <v>337</v>
      </c>
      <c r="G299" s="212">
        <v>25</v>
      </c>
      <c r="H299" s="212">
        <v>0</v>
      </c>
      <c r="I299" s="212">
        <v>20</v>
      </c>
      <c r="J299" s="212">
        <v>24</v>
      </c>
      <c r="K299" s="212">
        <v>55</v>
      </c>
      <c r="L299" s="212">
        <v>46</v>
      </c>
      <c r="M299" s="212">
        <v>57</v>
      </c>
      <c r="N299" s="212">
        <v>56</v>
      </c>
      <c r="O299" s="212">
        <v>65</v>
      </c>
      <c r="P299" s="212">
        <v>27</v>
      </c>
      <c r="Q299" s="212">
        <v>11</v>
      </c>
      <c r="R299" s="212">
        <v>1</v>
      </c>
      <c r="S299" s="212">
        <v>0</v>
      </c>
      <c r="T299" s="212">
        <v>0</v>
      </c>
      <c r="U299" s="212">
        <v>351</v>
      </c>
      <c r="V299" s="212">
        <v>11</v>
      </c>
      <c r="W299" s="212">
        <v>0</v>
      </c>
      <c r="X299" s="212">
        <v>166</v>
      </c>
      <c r="Y299" s="212">
        <v>115</v>
      </c>
      <c r="Z299" s="212">
        <v>81</v>
      </c>
      <c r="AA299" s="212">
        <v>0</v>
      </c>
      <c r="AB299" s="212">
        <v>18</v>
      </c>
      <c r="AC299" s="212">
        <v>7</v>
      </c>
      <c r="AD299" s="212">
        <v>14</v>
      </c>
      <c r="AE299" s="212">
        <v>323</v>
      </c>
      <c r="AF299" s="212">
        <v>6</v>
      </c>
      <c r="AG299" s="212">
        <v>353</v>
      </c>
      <c r="AH299" s="212">
        <v>3</v>
      </c>
      <c r="AI299" s="212">
        <v>0</v>
      </c>
      <c r="AJ299" s="212">
        <v>158</v>
      </c>
      <c r="AK299" s="212">
        <v>204</v>
      </c>
      <c r="AL299" s="212">
        <v>0</v>
      </c>
      <c r="AM299" s="212">
        <v>0</v>
      </c>
      <c r="AN299" s="212">
        <v>362</v>
      </c>
      <c r="AO299" s="41">
        <f t="shared" si="153"/>
        <v>0.93093922651933703</v>
      </c>
      <c r="AP299" s="41">
        <f t="shared" si="154"/>
        <v>6.9060773480662987E-2</v>
      </c>
      <c r="AQ299" s="41">
        <f t="shared" si="155"/>
        <v>0</v>
      </c>
      <c r="AR299" s="41">
        <f t="shared" si="156"/>
        <v>5.5248618784530384E-2</v>
      </c>
      <c r="AS299" s="41">
        <f t="shared" si="157"/>
        <v>6.6298342541436461E-2</v>
      </c>
      <c r="AT299" s="41">
        <f t="shared" si="158"/>
        <v>0.15193370165745856</v>
      </c>
      <c r="AU299" s="41">
        <f t="shared" si="159"/>
        <v>0.1270718232044199</v>
      </c>
      <c r="AV299" s="41">
        <f t="shared" si="160"/>
        <v>0.15745856353591159</v>
      </c>
      <c r="AW299" s="41">
        <f t="shared" si="161"/>
        <v>0.15469613259668508</v>
      </c>
      <c r="AX299" s="41">
        <f t="shared" si="162"/>
        <v>0.17955801104972377</v>
      </c>
      <c r="AY299" s="41">
        <f t="shared" si="163"/>
        <v>7.4585635359116026E-2</v>
      </c>
      <c r="AZ299" s="41">
        <f t="shared" si="164"/>
        <v>3.0386740331491711E-2</v>
      </c>
      <c r="BA299" s="41">
        <f t="shared" si="165"/>
        <v>2.7624309392265192E-3</v>
      </c>
      <c r="BB299" s="41">
        <f t="shared" si="166"/>
        <v>0</v>
      </c>
      <c r="BC299" s="41">
        <f t="shared" si="167"/>
        <v>0</v>
      </c>
      <c r="BD299" s="41">
        <f t="shared" si="168"/>
        <v>0.96961325966850831</v>
      </c>
      <c r="BE299" s="41">
        <f t="shared" si="169"/>
        <v>3.0386740331491711E-2</v>
      </c>
      <c r="BF299" s="41">
        <f t="shared" si="170"/>
        <v>0</v>
      </c>
      <c r="BG299" s="41">
        <f t="shared" si="171"/>
        <v>0.4585635359116022</v>
      </c>
      <c r="BH299" s="41">
        <f t="shared" si="172"/>
        <v>0.31767955801104975</v>
      </c>
      <c r="BI299" s="41">
        <f t="shared" si="173"/>
        <v>0.22375690607734808</v>
      </c>
      <c r="BJ299" s="41">
        <f t="shared" si="174"/>
        <v>0</v>
      </c>
      <c r="BK299" s="41">
        <f t="shared" si="175"/>
        <v>4.9723756906077346E-2</v>
      </c>
      <c r="BL299" s="41">
        <f t="shared" si="176"/>
        <v>1.9337016574585635E-2</v>
      </c>
      <c r="BM299" s="41">
        <f t="shared" si="177"/>
        <v>3.8674033149171269E-2</v>
      </c>
      <c r="BN299" s="41">
        <f t="shared" si="178"/>
        <v>0.89226519337016574</v>
      </c>
      <c r="BO299" s="41">
        <f t="shared" si="179"/>
        <v>1.6574585635359115E-2</v>
      </c>
      <c r="BP299" s="41">
        <f t="shared" si="180"/>
        <v>0.97513812154696133</v>
      </c>
      <c r="BQ299" s="41">
        <f t="shared" si="181"/>
        <v>8.2872928176795577E-3</v>
      </c>
      <c r="BR299" s="41">
        <f t="shared" si="182"/>
        <v>0</v>
      </c>
      <c r="BS299" s="41">
        <f t="shared" si="183"/>
        <v>0.43646408839779005</v>
      </c>
      <c r="BT299" s="41">
        <f t="shared" si="184"/>
        <v>0.56353591160220995</v>
      </c>
      <c r="BU299" s="41">
        <f t="shared" si="185"/>
        <v>0</v>
      </c>
      <c r="BV299" s="41">
        <f t="shared" si="186"/>
        <v>0</v>
      </c>
      <c r="BW299" s="41">
        <f t="shared" si="187"/>
        <v>1</v>
      </c>
      <c r="BX299" s="41" t="str">
        <f t="shared" si="188"/>
        <v>2011Licensed practical nursesManitoba</v>
      </c>
      <c r="BY299" s="51">
        <f>VLOOKUP(BX299,'%workplace'!$A$1:$F$381,6,FALSE)</f>
        <v>2836</v>
      </c>
      <c r="BZ299" s="32">
        <f t="shared" si="189"/>
        <v>0.12764456981664316</v>
      </c>
    </row>
    <row r="300" spans="1:78" hidden="1" x14ac:dyDescent="0.2">
      <c r="A300" s="212" t="str">
        <f t="shared" si="152"/>
        <v>2011Licensed practical nursesManitobaNursing home/long-term care</v>
      </c>
      <c r="B300" s="212" t="s">
        <v>3</v>
      </c>
      <c r="C300" s="212" t="s">
        <v>20</v>
      </c>
      <c r="D300" s="212" t="s">
        <v>12</v>
      </c>
      <c r="E300" s="212">
        <v>2011</v>
      </c>
      <c r="F300" s="212">
        <v>1342</v>
      </c>
      <c r="G300" s="212">
        <v>83</v>
      </c>
      <c r="H300" s="212">
        <v>0</v>
      </c>
      <c r="I300" s="212">
        <v>87</v>
      </c>
      <c r="J300" s="212">
        <v>149</v>
      </c>
      <c r="K300" s="212">
        <v>165</v>
      </c>
      <c r="L300" s="212">
        <v>172</v>
      </c>
      <c r="M300" s="212">
        <v>192</v>
      </c>
      <c r="N300" s="212">
        <v>225</v>
      </c>
      <c r="O300" s="212">
        <v>186</v>
      </c>
      <c r="P300" s="212">
        <v>155</v>
      </c>
      <c r="Q300" s="212">
        <v>56</v>
      </c>
      <c r="R300" s="212">
        <v>6</v>
      </c>
      <c r="S300" s="212">
        <v>32</v>
      </c>
      <c r="T300" s="212">
        <v>0</v>
      </c>
      <c r="U300" s="212">
        <v>1314</v>
      </c>
      <c r="V300" s="212">
        <v>111</v>
      </c>
      <c r="W300" s="212">
        <v>0</v>
      </c>
      <c r="X300" s="212">
        <v>505</v>
      </c>
      <c r="Y300" s="212">
        <v>507</v>
      </c>
      <c r="Z300" s="212">
        <v>413</v>
      </c>
      <c r="AA300" s="212">
        <v>0</v>
      </c>
      <c r="AB300" s="212">
        <v>10</v>
      </c>
      <c r="AC300" s="212">
        <v>2</v>
      </c>
      <c r="AD300" s="212">
        <v>10</v>
      </c>
      <c r="AE300" s="212">
        <v>1403</v>
      </c>
      <c r="AF300" s="212">
        <v>0</v>
      </c>
      <c r="AG300" s="212">
        <v>1417</v>
      </c>
      <c r="AH300" s="212">
        <v>7</v>
      </c>
      <c r="AI300" s="212">
        <v>0</v>
      </c>
      <c r="AJ300" s="212">
        <v>574</v>
      </c>
      <c r="AK300" s="212">
        <v>851</v>
      </c>
      <c r="AL300" s="212">
        <v>1</v>
      </c>
      <c r="AM300" s="212">
        <v>0</v>
      </c>
      <c r="AN300" s="212">
        <v>1425</v>
      </c>
      <c r="AO300" s="41">
        <f t="shared" si="153"/>
        <v>0.94175438596491223</v>
      </c>
      <c r="AP300" s="41">
        <f t="shared" si="154"/>
        <v>5.8245614035087719E-2</v>
      </c>
      <c r="AQ300" s="41">
        <f t="shared" si="155"/>
        <v>0</v>
      </c>
      <c r="AR300" s="41">
        <f t="shared" si="156"/>
        <v>6.1052631578947365E-2</v>
      </c>
      <c r="AS300" s="41">
        <f t="shared" si="157"/>
        <v>0.10456140350877192</v>
      </c>
      <c r="AT300" s="41">
        <f t="shared" si="158"/>
        <v>0.11578947368421053</v>
      </c>
      <c r="AU300" s="41">
        <f t="shared" si="159"/>
        <v>0.12070175438596491</v>
      </c>
      <c r="AV300" s="41">
        <f t="shared" si="160"/>
        <v>0.13473684210526315</v>
      </c>
      <c r="AW300" s="41">
        <f t="shared" si="161"/>
        <v>0.15789473684210525</v>
      </c>
      <c r="AX300" s="41">
        <f t="shared" si="162"/>
        <v>0.13052631578947368</v>
      </c>
      <c r="AY300" s="41">
        <f t="shared" si="163"/>
        <v>0.10877192982456141</v>
      </c>
      <c r="AZ300" s="41">
        <f t="shared" si="164"/>
        <v>3.9298245614035089E-2</v>
      </c>
      <c r="BA300" s="41">
        <f t="shared" si="165"/>
        <v>4.2105263157894736E-3</v>
      </c>
      <c r="BB300" s="41">
        <f t="shared" si="166"/>
        <v>2.2456140350877191E-2</v>
      </c>
      <c r="BC300" s="41">
        <f t="shared" si="167"/>
        <v>0</v>
      </c>
      <c r="BD300" s="41">
        <f t="shared" si="168"/>
        <v>0.92210526315789476</v>
      </c>
      <c r="BE300" s="41">
        <f t="shared" si="169"/>
        <v>7.7894736842105267E-2</v>
      </c>
      <c r="BF300" s="41">
        <f t="shared" si="170"/>
        <v>0</v>
      </c>
      <c r="BG300" s="41">
        <f t="shared" si="171"/>
        <v>0.35438596491228069</v>
      </c>
      <c r="BH300" s="41">
        <f t="shared" si="172"/>
        <v>0.35578947368421054</v>
      </c>
      <c r="BI300" s="41">
        <f t="shared" si="173"/>
        <v>0.28982456140350876</v>
      </c>
      <c r="BJ300" s="41">
        <f t="shared" si="174"/>
        <v>0</v>
      </c>
      <c r="BK300" s="41">
        <f t="shared" si="175"/>
        <v>7.0175438596491229E-3</v>
      </c>
      <c r="BL300" s="41">
        <f t="shared" si="176"/>
        <v>1.4035087719298245E-3</v>
      </c>
      <c r="BM300" s="41">
        <f t="shared" si="177"/>
        <v>7.0175438596491229E-3</v>
      </c>
      <c r="BN300" s="41">
        <f t="shared" si="178"/>
        <v>0.98456140350877197</v>
      </c>
      <c r="BO300" s="41">
        <f t="shared" si="179"/>
        <v>0</v>
      </c>
      <c r="BP300" s="41">
        <f t="shared" si="180"/>
        <v>0.99438596491228071</v>
      </c>
      <c r="BQ300" s="41">
        <f t="shared" si="181"/>
        <v>4.9122807017543861E-3</v>
      </c>
      <c r="BR300" s="41">
        <f t="shared" si="182"/>
        <v>0</v>
      </c>
      <c r="BS300" s="41">
        <f t="shared" si="183"/>
        <v>0.40280701754385967</v>
      </c>
      <c r="BT300" s="41">
        <f t="shared" si="184"/>
        <v>0.59719298245614039</v>
      </c>
      <c r="BU300" s="41">
        <f t="shared" si="185"/>
        <v>7.0175438596491223E-4</v>
      </c>
      <c r="BV300" s="41">
        <f t="shared" si="186"/>
        <v>0</v>
      </c>
      <c r="BW300" s="41">
        <f t="shared" si="187"/>
        <v>1</v>
      </c>
      <c r="BX300" s="41" t="str">
        <f t="shared" si="188"/>
        <v>2011Licensed practical nursesManitoba</v>
      </c>
      <c r="BY300" s="51">
        <f>VLOOKUP(BX300,'%workplace'!$A$1:$F$381,6,FALSE)</f>
        <v>2836</v>
      </c>
      <c r="BZ300" s="32">
        <f t="shared" si="189"/>
        <v>0.50246826516220033</v>
      </c>
    </row>
    <row r="301" spans="1:78" hidden="1" x14ac:dyDescent="0.2">
      <c r="A301" s="212" t="str">
        <f t="shared" si="152"/>
        <v>2011Licensed practical nursesManitobaHospital</v>
      </c>
      <c r="B301" s="212" t="s">
        <v>3</v>
      </c>
      <c r="C301" s="212" t="s">
        <v>20</v>
      </c>
      <c r="D301" s="212" t="s">
        <v>10</v>
      </c>
      <c r="E301" s="212">
        <v>2011</v>
      </c>
      <c r="F301" s="212">
        <v>858</v>
      </c>
      <c r="G301" s="212">
        <v>69</v>
      </c>
      <c r="H301" s="212">
        <v>0</v>
      </c>
      <c r="I301" s="212">
        <v>115</v>
      </c>
      <c r="J301" s="212">
        <v>122</v>
      </c>
      <c r="K301" s="212">
        <v>120</v>
      </c>
      <c r="L301" s="212">
        <v>110</v>
      </c>
      <c r="M301" s="212">
        <v>110</v>
      </c>
      <c r="N301" s="212">
        <v>118</v>
      </c>
      <c r="O301" s="212">
        <v>105</v>
      </c>
      <c r="P301" s="212">
        <v>65</v>
      </c>
      <c r="Q301" s="212">
        <v>19</v>
      </c>
      <c r="R301" s="212">
        <v>1</v>
      </c>
      <c r="S301" s="212">
        <v>42</v>
      </c>
      <c r="T301" s="212">
        <v>0</v>
      </c>
      <c r="U301" s="212">
        <v>895</v>
      </c>
      <c r="V301" s="212">
        <v>32</v>
      </c>
      <c r="W301" s="212">
        <v>0</v>
      </c>
      <c r="X301" s="212">
        <v>371</v>
      </c>
      <c r="Y301" s="212">
        <v>322</v>
      </c>
      <c r="Z301" s="212">
        <v>234</v>
      </c>
      <c r="AA301" s="212">
        <v>0</v>
      </c>
      <c r="AB301" s="212">
        <v>3</v>
      </c>
      <c r="AC301" s="212">
        <v>1</v>
      </c>
      <c r="AD301" s="212">
        <v>46</v>
      </c>
      <c r="AE301" s="212">
        <v>877</v>
      </c>
      <c r="AF301" s="212">
        <v>0</v>
      </c>
      <c r="AG301" s="212">
        <v>926</v>
      </c>
      <c r="AH301" s="212">
        <v>0</v>
      </c>
      <c r="AI301" s="212">
        <v>0</v>
      </c>
      <c r="AJ301" s="212">
        <v>518</v>
      </c>
      <c r="AK301" s="212">
        <v>409</v>
      </c>
      <c r="AL301" s="212">
        <v>1</v>
      </c>
      <c r="AM301" s="212">
        <v>0</v>
      </c>
      <c r="AN301" s="212">
        <v>927</v>
      </c>
      <c r="AO301" s="41">
        <f t="shared" si="153"/>
        <v>0.92556634304207119</v>
      </c>
      <c r="AP301" s="41">
        <f t="shared" si="154"/>
        <v>7.4433656957928807E-2</v>
      </c>
      <c r="AQ301" s="41">
        <f t="shared" si="155"/>
        <v>0</v>
      </c>
      <c r="AR301" s="41">
        <f t="shared" si="156"/>
        <v>0.12405609492988134</v>
      </c>
      <c r="AS301" s="41">
        <f t="shared" si="157"/>
        <v>0.13160733549083065</v>
      </c>
      <c r="AT301" s="41">
        <f t="shared" si="158"/>
        <v>0.12944983818770225</v>
      </c>
      <c r="AU301" s="41">
        <f t="shared" si="159"/>
        <v>0.11866235167206041</v>
      </c>
      <c r="AV301" s="41">
        <f t="shared" si="160"/>
        <v>0.11866235167206041</v>
      </c>
      <c r="AW301" s="41">
        <f t="shared" si="161"/>
        <v>0.12729234088457389</v>
      </c>
      <c r="AX301" s="41">
        <f t="shared" si="162"/>
        <v>0.11326860841423948</v>
      </c>
      <c r="AY301" s="41">
        <f t="shared" si="163"/>
        <v>7.0118662351672065E-2</v>
      </c>
      <c r="AZ301" s="41">
        <f t="shared" si="164"/>
        <v>2.0496224379719527E-2</v>
      </c>
      <c r="BA301" s="41">
        <f t="shared" si="165"/>
        <v>1.0787486515641855E-3</v>
      </c>
      <c r="BB301" s="41">
        <f t="shared" si="166"/>
        <v>4.5307443365695796E-2</v>
      </c>
      <c r="BC301" s="41">
        <f t="shared" si="167"/>
        <v>0</v>
      </c>
      <c r="BD301" s="41">
        <f t="shared" si="168"/>
        <v>0.96548004314994607</v>
      </c>
      <c r="BE301" s="41">
        <f t="shared" si="169"/>
        <v>3.4519956850053934E-2</v>
      </c>
      <c r="BF301" s="41">
        <f t="shared" si="170"/>
        <v>0</v>
      </c>
      <c r="BG301" s="41">
        <f t="shared" si="171"/>
        <v>0.40021574973031282</v>
      </c>
      <c r="BH301" s="41">
        <f t="shared" si="172"/>
        <v>0.34735706580366776</v>
      </c>
      <c r="BI301" s="41">
        <f t="shared" si="173"/>
        <v>0.25242718446601942</v>
      </c>
      <c r="BJ301" s="41">
        <f t="shared" si="174"/>
        <v>0</v>
      </c>
      <c r="BK301" s="41">
        <f t="shared" si="175"/>
        <v>3.2362459546925568E-3</v>
      </c>
      <c r="BL301" s="41">
        <f t="shared" si="176"/>
        <v>1.0787486515641855E-3</v>
      </c>
      <c r="BM301" s="41">
        <f t="shared" si="177"/>
        <v>4.9622437971952538E-2</v>
      </c>
      <c r="BN301" s="41">
        <f t="shared" si="178"/>
        <v>0.94606256742179073</v>
      </c>
      <c r="BO301" s="41">
        <f t="shared" si="179"/>
        <v>0</v>
      </c>
      <c r="BP301" s="41">
        <f t="shared" si="180"/>
        <v>0.99892125134843579</v>
      </c>
      <c r="BQ301" s="41">
        <f t="shared" si="181"/>
        <v>0</v>
      </c>
      <c r="BR301" s="41">
        <f t="shared" si="182"/>
        <v>0</v>
      </c>
      <c r="BS301" s="41">
        <f t="shared" si="183"/>
        <v>0.5587918015102481</v>
      </c>
      <c r="BT301" s="41">
        <f t="shared" si="184"/>
        <v>0.4412081984897519</v>
      </c>
      <c r="BU301" s="41">
        <f t="shared" si="185"/>
        <v>1.0787486515641855E-3</v>
      </c>
      <c r="BV301" s="41">
        <f t="shared" si="186"/>
        <v>0</v>
      </c>
      <c r="BW301" s="41">
        <f t="shared" si="187"/>
        <v>1</v>
      </c>
      <c r="BX301" s="41" t="str">
        <f t="shared" si="188"/>
        <v>2011Licensed practical nursesManitoba</v>
      </c>
      <c r="BY301" s="51">
        <f>VLOOKUP(BX301,'%workplace'!$A$1:$F$381,6,FALSE)</f>
        <v>2836</v>
      </c>
      <c r="BZ301" s="32">
        <f t="shared" si="189"/>
        <v>0.32686882933709449</v>
      </c>
    </row>
    <row r="302" spans="1:78" hidden="1" x14ac:dyDescent="0.2">
      <c r="A302" s="212" t="str">
        <f t="shared" si="152"/>
        <v>2011Licensed practical nursesManitobaOther places of work</v>
      </c>
      <c r="B302" s="212" t="s">
        <v>3</v>
      </c>
      <c r="C302" s="212" t="s">
        <v>20</v>
      </c>
      <c r="D302" s="212" t="s">
        <v>13</v>
      </c>
      <c r="E302" s="212">
        <v>2011</v>
      </c>
      <c r="F302" s="212">
        <v>110</v>
      </c>
      <c r="G302" s="212">
        <v>8</v>
      </c>
      <c r="H302" s="212">
        <v>0</v>
      </c>
      <c r="I302" s="212">
        <v>6</v>
      </c>
      <c r="J302" s="212">
        <v>9</v>
      </c>
      <c r="K302" s="212">
        <v>15</v>
      </c>
      <c r="L302" s="212">
        <v>16</v>
      </c>
      <c r="M302" s="212">
        <v>15</v>
      </c>
      <c r="N302" s="212">
        <v>11</v>
      </c>
      <c r="O302" s="212">
        <v>23</v>
      </c>
      <c r="P302" s="212">
        <v>14</v>
      </c>
      <c r="Q302" s="212">
        <v>6</v>
      </c>
      <c r="R302" s="212">
        <v>2</v>
      </c>
      <c r="S302" s="212">
        <v>1</v>
      </c>
      <c r="T302" s="212">
        <v>0</v>
      </c>
      <c r="U302" s="212">
        <v>116</v>
      </c>
      <c r="V302" s="212">
        <v>2</v>
      </c>
      <c r="W302" s="212">
        <v>0</v>
      </c>
      <c r="X302" s="212">
        <v>51</v>
      </c>
      <c r="Y302" s="212">
        <v>36</v>
      </c>
      <c r="Z302" s="212">
        <v>31</v>
      </c>
      <c r="AA302" s="212">
        <v>0</v>
      </c>
      <c r="AB302" s="212">
        <v>5</v>
      </c>
      <c r="AC302" s="212">
        <v>38</v>
      </c>
      <c r="AD302" s="212">
        <v>29</v>
      </c>
      <c r="AE302" s="212">
        <v>46</v>
      </c>
      <c r="AF302" s="212">
        <v>8</v>
      </c>
      <c r="AG302" s="212">
        <v>89</v>
      </c>
      <c r="AH302" s="212">
        <v>18</v>
      </c>
      <c r="AI302" s="212">
        <v>1</v>
      </c>
      <c r="AJ302" s="212">
        <v>34</v>
      </c>
      <c r="AK302" s="212">
        <v>84</v>
      </c>
      <c r="AL302" s="212">
        <v>2</v>
      </c>
      <c r="AM302" s="212">
        <v>0</v>
      </c>
      <c r="AN302" s="212">
        <v>118</v>
      </c>
      <c r="AO302" s="41">
        <f t="shared" si="153"/>
        <v>0.93220338983050843</v>
      </c>
      <c r="AP302" s="41">
        <f t="shared" si="154"/>
        <v>6.7796610169491525E-2</v>
      </c>
      <c r="AQ302" s="41">
        <f t="shared" si="155"/>
        <v>0</v>
      </c>
      <c r="AR302" s="41">
        <f t="shared" si="156"/>
        <v>5.0847457627118647E-2</v>
      </c>
      <c r="AS302" s="41">
        <f t="shared" si="157"/>
        <v>7.6271186440677971E-2</v>
      </c>
      <c r="AT302" s="41">
        <f t="shared" si="158"/>
        <v>0.1271186440677966</v>
      </c>
      <c r="AU302" s="41">
        <f t="shared" si="159"/>
        <v>0.13559322033898305</v>
      </c>
      <c r="AV302" s="41">
        <f t="shared" si="160"/>
        <v>0.1271186440677966</v>
      </c>
      <c r="AW302" s="41">
        <f t="shared" si="161"/>
        <v>9.3220338983050849E-2</v>
      </c>
      <c r="AX302" s="41">
        <f t="shared" si="162"/>
        <v>0.19491525423728814</v>
      </c>
      <c r="AY302" s="41">
        <f t="shared" si="163"/>
        <v>0.11864406779661017</v>
      </c>
      <c r="AZ302" s="41">
        <f t="shared" si="164"/>
        <v>5.0847457627118647E-2</v>
      </c>
      <c r="BA302" s="41">
        <f t="shared" si="165"/>
        <v>1.6949152542372881E-2</v>
      </c>
      <c r="BB302" s="41">
        <f t="shared" si="166"/>
        <v>8.4745762711864406E-3</v>
      </c>
      <c r="BC302" s="41">
        <f t="shared" si="167"/>
        <v>0</v>
      </c>
      <c r="BD302" s="41">
        <f t="shared" si="168"/>
        <v>0.98305084745762716</v>
      </c>
      <c r="BE302" s="41">
        <f t="shared" si="169"/>
        <v>1.6949152542372881E-2</v>
      </c>
      <c r="BF302" s="41">
        <f t="shared" si="170"/>
        <v>0</v>
      </c>
      <c r="BG302" s="41">
        <f t="shared" si="171"/>
        <v>0.43220338983050849</v>
      </c>
      <c r="BH302" s="41">
        <f t="shared" si="172"/>
        <v>0.30508474576271188</v>
      </c>
      <c r="BI302" s="41">
        <f t="shared" si="173"/>
        <v>0.26271186440677968</v>
      </c>
      <c r="BJ302" s="41">
        <f t="shared" si="174"/>
        <v>0</v>
      </c>
      <c r="BK302" s="41">
        <f t="shared" si="175"/>
        <v>4.2372881355932202E-2</v>
      </c>
      <c r="BL302" s="41">
        <f t="shared" si="176"/>
        <v>0.32203389830508472</v>
      </c>
      <c r="BM302" s="41">
        <f t="shared" si="177"/>
        <v>0.24576271186440679</v>
      </c>
      <c r="BN302" s="41">
        <f t="shared" si="178"/>
        <v>0.38983050847457629</v>
      </c>
      <c r="BO302" s="41">
        <f t="shared" si="179"/>
        <v>6.7796610169491525E-2</v>
      </c>
      <c r="BP302" s="41">
        <f t="shared" si="180"/>
        <v>0.75423728813559321</v>
      </c>
      <c r="BQ302" s="41">
        <f t="shared" si="181"/>
        <v>0.15254237288135594</v>
      </c>
      <c r="BR302" s="41">
        <f t="shared" si="182"/>
        <v>8.4745762711864406E-3</v>
      </c>
      <c r="BS302" s="41">
        <f t="shared" si="183"/>
        <v>0.28813559322033899</v>
      </c>
      <c r="BT302" s="41">
        <f t="shared" si="184"/>
        <v>0.71186440677966101</v>
      </c>
      <c r="BU302" s="41">
        <f t="shared" si="185"/>
        <v>1.6949152542372881E-2</v>
      </c>
      <c r="BV302" s="41">
        <f t="shared" si="186"/>
        <v>0</v>
      </c>
      <c r="BW302" s="41">
        <f t="shared" si="187"/>
        <v>1</v>
      </c>
      <c r="BX302" s="41" t="str">
        <f t="shared" si="188"/>
        <v>2011Licensed practical nursesManitoba</v>
      </c>
      <c r="BY302" s="51">
        <f>VLOOKUP(BX302,'%workplace'!$A$1:$F$381,6,FALSE)</f>
        <v>2836</v>
      </c>
      <c r="BZ302" s="32">
        <f t="shared" si="189"/>
        <v>4.1607898448519039E-2</v>
      </c>
    </row>
    <row r="303" spans="1:78" hidden="1" x14ac:dyDescent="0.2">
      <c r="A303" s="212" t="str">
        <f t="shared" si="152"/>
        <v>2011Licensed practical nursesManitobaUnknown places of work</v>
      </c>
      <c r="B303" s="212" t="s">
        <v>3</v>
      </c>
      <c r="C303" s="212" t="s">
        <v>20</v>
      </c>
      <c r="D303" s="212" t="s">
        <v>49</v>
      </c>
      <c r="E303" s="212">
        <v>2011</v>
      </c>
      <c r="F303" s="212">
        <v>4</v>
      </c>
      <c r="G303" s="212">
        <v>0</v>
      </c>
      <c r="H303" s="212">
        <v>0</v>
      </c>
      <c r="I303" s="212">
        <v>0</v>
      </c>
      <c r="J303" s="212">
        <v>0</v>
      </c>
      <c r="K303" s="212">
        <v>0</v>
      </c>
      <c r="L303" s="212">
        <v>0</v>
      </c>
      <c r="M303" s="212">
        <v>0</v>
      </c>
      <c r="N303" s="212">
        <v>1</v>
      </c>
      <c r="O303" s="212">
        <v>3</v>
      </c>
      <c r="P303" s="212">
        <v>0</v>
      </c>
      <c r="Q303" s="212">
        <v>0</v>
      </c>
      <c r="R303" s="212">
        <v>0</v>
      </c>
      <c r="S303" s="212">
        <v>0</v>
      </c>
      <c r="T303" s="212">
        <v>0</v>
      </c>
      <c r="U303" s="212">
        <v>4</v>
      </c>
      <c r="V303" s="212">
        <v>0</v>
      </c>
      <c r="W303" s="212">
        <v>0</v>
      </c>
      <c r="X303" s="212">
        <v>1</v>
      </c>
      <c r="Y303" s="212">
        <v>0</v>
      </c>
      <c r="Z303" s="212">
        <v>3</v>
      </c>
      <c r="AA303" s="212">
        <v>0</v>
      </c>
      <c r="AB303" s="212">
        <v>0</v>
      </c>
      <c r="AC303" s="212">
        <v>0</v>
      </c>
      <c r="AD303" s="212">
        <v>0</v>
      </c>
      <c r="AE303" s="212">
        <v>4</v>
      </c>
      <c r="AF303" s="212">
        <v>0</v>
      </c>
      <c r="AG303" s="212">
        <v>4</v>
      </c>
      <c r="AH303" s="212">
        <v>0</v>
      </c>
      <c r="AI303" s="212">
        <v>0</v>
      </c>
      <c r="AJ303" s="212">
        <v>3</v>
      </c>
      <c r="AK303" s="212">
        <v>1</v>
      </c>
      <c r="AL303" s="212">
        <v>0</v>
      </c>
      <c r="AM303" s="212">
        <v>0</v>
      </c>
      <c r="AN303" s="212">
        <v>4</v>
      </c>
      <c r="AO303" s="41">
        <f t="shared" si="153"/>
        <v>1</v>
      </c>
      <c r="AP303" s="41">
        <f t="shared" si="154"/>
        <v>0</v>
      </c>
      <c r="AQ303" s="41">
        <f t="shared" si="155"/>
        <v>0</v>
      </c>
      <c r="AR303" s="41">
        <f t="shared" si="156"/>
        <v>0</v>
      </c>
      <c r="AS303" s="41">
        <f t="shared" si="157"/>
        <v>0</v>
      </c>
      <c r="AT303" s="41">
        <f t="shared" si="158"/>
        <v>0</v>
      </c>
      <c r="AU303" s="41">
        <f t="shared" si="159"/>
        <v>0</v>
      </c>
      <c r="AV303" s="41">
        <f t="shared" si="160"/>
        <v>0</v>
      </c>
      <c r="AW303" s="41">
        <f t="shared" si="161"/>
        <v>0.25</v>
      </c>
      <c r="AX303" s="41">
        <f t="shared" si="162"/>
        <v>0.75</v>
      </c>
      <c r="AY303" s="41">
        <f t="shared" si="163"/>
        <v>0</v>
      </c>
      <c r="AZ303" s="41">
        <f t="shared" si="164"/>
        <v>0</v>
      </c>
      <c r="BA303" s="41">
        <f t="shared" si="165"/>
        <v>0</v>
      </c>
      <c r="BB303" s="41">
        <f t="shared" si="166"/>
        <v>0</v>
      </c>
      <c r="BC303" s="41">
        <f t="shared" si="167"/>
        <v>0</v>
      </c>
      <c r="BD303" s="41">
        <f t="shared" si="168"/>
        <v>1</v>
      </c>
      <c r="BE303" s="41">
        <f t="shared" si="169"/>
        <v>0</v>
      </c>
      <c r="BF303" s="41">
        <f t="shared" si="170"/>
        <v>0</v>
      </c>
      <c r="BG303" s="41">
        <f t="shared" si="171"/>
        <v>0.25</v>
      </c>
      <c r="BH303" s="41">
        <f t="shared" si="172"/>
        <v>0</v>
      </c>
      <c r="BI303" s="41">
        <f t="shared" si="173"/>
        <v>0.75</v>
      </c>
      <c r="BJ303" s="41">
        <f t="shared" si="174"/>
        <v>0</v>
      </c>
      <c r="BK303" s="41">
        <f t="shared" si="175"/>
        <v>0</v>
      </c>
      <c r="BL303" s="41">
        <f t="shared" si="176"/>
        <v>0</v>
      </c>
      <c r="BM303" s="41">
        <f t="shared" si="177"/>
        <v>0</v>
      </c>
      <c r="BN303" s="41">
        <f t="shared" si="178"/>
        <v>1</v>
      </c>
      <c r="BO303" s="41">
        <f t="shared" si="179"/>
        <v>0</v>
      </c>
      <c r="BP303" s="41">
        <f t="shared" si="180"/>
        <v>1</v>
      </c>
      <c r="BQ303" s="41">
        <f t="shared" si="181"/>
        <v>0</v>
      </c>
      <c r="BR303" s="41">
        <f t="shared" si="182"/>
        <v>0</v>
      </c>
      <c r="BS303" s="41">
        <f t="shared" si="183"/>
        <v>0.75</v>
      </c>
      <c r="BT303" s="41">
        <f t="shared" si="184"/>
        <v>0.25</v>
      </c>
      <c r="BU303" s="41">
        <f t="shared" si="185"/>
        <v>0</v>
      </c>
      <c r="BV303" s="41">
        <f t="shared" si="186"/>
        <v>0</v>
      </c>
      <c r="BW303" s="41">
        <f t="shared" si="187"/>
        <v>1</v>
      </c>
      <c r="BX303" s="41" t="str">
        <f t="shared" si="188"/>
        <v>2011Licensed practical nursesManitoba</v>
      </c>
      <c r="BY303" s="51">
        <f>VLOOKUP(BX303,'%workplace'!$A$1:$F$381,6,FALSE)</f>
        <v>2836</v>
      </c>
      <c r="BZ303" s="32">
        <f t="shared" si="189"/>
        <v>1.4104372355430183E-3</v>
      </c>
    </row>
    <row r="304" spans="1:78" s="8" customFormat="1" hidden="1" x14ac:dyDescent="0.2">
      <c r="A304" s="8" t="str">
        <f t="shared" si="152"/>
        <v>2011Licensed practical nursesSaskatchewanAll places of work</v>
      </c>
      <c r="B304" s="8" t="s">
        <v>3</v>
      </c>
      <c r="C304" s="8" t="s">
        <v>21</v>
      </c>
      <c r="D304" s="8" t="s">
        <v>9</v>
      </c>
      <c r="E304" s="8">
        <v>2011</v>
      </c>
      <c r="F304" s="8">
        <v>2701</v>
      </c>
      <c r="G304" s="8">
        <v>105</v>
      </c>
      <c r="H304" s="8">
        <v>0</v>
      </c>
      <c r="I304" s="8">
        <v>417</v>
      </c>
      <c r="J304" s="8">
        <v>384</v>
      </c>
      <c r="K304" s="8">
        <v>304</v>
      </c>
      <c r="L304" s="8">
        <v>274</v>
      </c>
      <c r="M304" s="8">
        <v>317</v>
      </c>
      <c r="N304" s="8">
        <v>355</v>
      </c>
      <c r="O304" s="8">
        <v>363</v>
      </c>
      <c r="P304" s="8">
        <v>161</v>
      </c>
      <c r="Q304" s="8">
        <v>42</v>
      </c>
      <c r="R304" s="8">
        <v>2</v>
      </c>
      <c r="S304" s="8">
        <v>187</v>
      </c>
      <c r="T304" s="8">
        <v>0</v>
      </c>
      <c r="U304" s="8">
        <v>2765</v>
      </c>
      <c r="V304" s="8">
        <v>40</v>
      </c>
      <c r="W304" s="8">
        <v>1</v>
      </c>
      <c r="X304" s="8">
        <v>1499</v>
      </c>
      <c r="Y304" s="8">
        <v>718</v>
      </c>
      <c r="Z304" s="8">
        <v>545</v>
      </c>
      <c r="AA304" s="8">
        <v>44</v>
      </c>
      <c r="AB304" s="8">
        <v>20</v>
      </c>
      <c r="AC304" s="8">
        <v>18</v>
      </c>
      <c r="AD304" s="8">
        <v>279</v>
      </c>
      <c r="AE304" s="8">
        <v>2489</v>
      </c>
      <c r="AF304" s="8">
        <v>23</v>
      </c>
      <c r="AG304" s="8">
        <v>2750</v>
      </c>
      <c r="AH304" s="8">
        <v>15</v>
      </c>
      <c r="AI304" s="8">
        <v>2</v>
      </c>
      <c r="AJ304" s="8">
        <v>968</v>
      </c>
      <c r="AK304" s="8">
        <v>1838</v>
      </c>
      <c r="AL304" s="8">
        <v>16</v>
      </c>
      <c r="AM304" s="8">
        <v>0</v>
      </c>
      <c r="AN304" s="8">
        <v>2806</v>
      </c>
      <c r="AO304" s="41">
        <f t="shared" si="153"/>
        <v>0.96258018531717748</v>
      </c>
      <c r="AP304" s="41">
        <f t="shared" si="154"/>
        <v>3.7419814682822523E-2</v>
      </c>
      <c r="AQ304" s="41">
        <f t="shared" si="155"/>
        <v>0</v>
      </c>
      <c r="AR304" s="41">
        <f t="shared" si="156"/>
        <v>0.14861012116892375</v>
      </c>
      <c r="AS304" s="41">
        <f t="shared" si="157"/>
        <v>0.13684960798289381</v>
      </c>
      <c r="AT304" s="41">
        <f t="shared" si="158"/>
        <v>0.1083392729864576</v>
      </c>
      <c r="AU304" s="41">
        <f t="shared" si="159"/>
        <v>9.7647897362794014E-2</v>
      </c>
      <c r="AV304" s="41">
        <f t="shared" si="160"/>
        <v>0.11297220242337848</v>
      </c>
      <c r="AW304" s="41">
        <f t="shared" si="161"/>
        <v>0.12651461154668567</v>
      </c>
      <c r="AX304" s="41">
        <f t="shared" si="162"/>
        <v>0.1293656450463293</v>
      </c>
      <c r="AY304" s="41">
        <f t="shared" si="163"/>
        <v>5.737704918032787E-2</v>
      </c>
      <c r="AZ304" s="41">
        <f t="shared" si="164"/>
        <v>1.496792587312901E-2</v>
      </c>
      <c r="BA304" s="41">
        <f t="shared" si="165"/>
        <v>7.1275837491090524E-4</v>
      </c>
      <c r="BB304" s="41">
        <f t="shared" si="166"/>
        <v>6.6642908054169642E-2</v>
      </c>
      <c r="BC304" s="41">
        <f t="shared" si="167"/>
        <v>0</v>
      </c>
      <c r="BD304" s="41">
        <f t="shared" si="168"/>
        <v>0.98538845331432645</v>
      </c>
      <c r="BE304" s="41">
        <f t="shared" si="169"/>
        <v>1.4255167498218105E-2</v>
      </c>
      <c r="BF304" s="41">
        <f t="shared" si="170"/>
        <v>3.5637918745545262E-4</v>
      </c>
      <c r="BG304" s="41">
        <f t="shared" si="171"/>
        <v>0.5342124019957234</v>
      </c>
      <c r="BH304" s="41">
        <f t="shared" si="172"/>
        <v>0.25588025659301494</v>
      </c>
      <c r="BI304" s="41">
        <f t="shared" si="173"/>
        <v>0.19422665716322166</v>
      </c>
      <c r="BJ304" s="41">
        <f t="shared" si="174"/>
        <v>1.5680684248039915E-2</v>
      </c>
      <c r="BK304" s="41">
        <f t="shared" si="175"/>
        <v>7.1275837491090524E-3</v>
      </c>
      <c r="BL304" s="41">
        <f t="shared" si="176"/>
        <v>6.4148253741981472E-3</v>
      </c>
      <c r="BM304" s="41">
        <f t="shared" si="177"/>
        <v>9.9429793300071276E-2</v>
      </c>
      <c r="BN304" s="41">
        <f t="shared" si="178"/>
        <v>0.88702779757662154</v>
      </c>
      <c r="BO304" s="41">
        <f t="shared" si="179"/>
        <v>8.1967213114754103E-3</v>
      </c>
      <c r="BP304" s="41">
        <f t="shared" si="180"/>
        <v>0.98004276550249469</v>
      </c>
      <c r="BQ304" s="41">
        <f t="shared" si="181"/>
        <v>5.3456878118317893E-3</v>
      </c>
      <c r="BR304" s="41">
        <f t="shared" si="182"/>
        <v>7.1275837491090524E-4</v>
      </c>
      <c r="BS304" s="41">
        <f t="shared" si="183"/>
        <v>0.34497505345687812</v>
      </c>
      <c r="BT304" s="41">
        <f t="shared" si="184"/>
        <v>0.65502494654312193</v>
      </c>
      <c r="BU304" s="41">
        <f t="shared" si="185"/>
        <v>5.7020669992872419E-3</v>
      </c>
      <c r="BV304" s="41">
        <f t="shared" si="186"/>
        <v>0</v>
      </c>
      <c r="BW304" s="41">
        <f t="shared" si="187"/>
        <v>1</v>
      </c>
      <c r="BX304" s="41" t="str">
        <f t="shared" si="188"/>
        <v>2011Licensed practical nursesSaskatchewan</v>
      </c>
      <c r="BY304" s="51">
        <f>VLOOKUP(BX304,'%workplace'!$A$1:$F$381,6,FALSE)</f>
        <v>2806</v>
      </c>
      <c r="BZ304" s="32">
        <f t="shared" si="189"/>
        <v>1</v>
      </c>
    </row>
    <row r="305" spans="1:78" s="8" customFormat="1" hidden="1" x14ac:dyDescent="0.2">
      <c r="A305" s="8" t="str">
        <f t="shared" si="152"/>
        <v>2011Licensed practical nursesSaskatchewanCommunity health</v>
      </c>
      <c r="B305" s="8" t="s">
        <v>3</v>
      </c>
      <c r="C305" s="8" t="s">
        <v>21</v>
      </c>
      <c r="D305" s="8" t="s">
        <v>11</v>
      </c>
      <c r="E305" s="8">
        <v>2011</v>
      </c>
      <c r="F305" s="8">
        <v>562</v>
      </c>
      <c r="G305" s="8">
        <v>14</v>
      </c>
      <c r="H305" s="8">
        <v>0</v>
      </c>
      <c r="I305" s="8">
        <v>79</v>
      </c>
      <c r="J305" s="8">
        <v>63</v>
      </c>
      <c r="K305" s="8">
        <v>46</v>
      </c>
      <c r="L305" s="8">
        <v>50</v>
      </c>
      <c r="M305" s="8">
        <v>74</v>
      </c>
      <c r="N305" s="8">
        <v>84</v>
      </c>
      <c r="O305" s="8">
        <v>94</v>
      </c>
      <c r="P305" s="8">
        <v>39</v>
      </c>
      <c r="Q305" s="8">
        <v>9</v>
      </c>
      <c r="R305" s="8">
        <v>0</v>
      </c>
      <c r="S305" s="8">
        <v>38</v>
      </c>
      <c r="T305" s="8">
        <v>0</v>
      </c>
      <c r="U305" s="8">
        <v>570</v>
      </c>
      <c r="V305" s="8">
        <v>6</v>
      </c>
      <c r="W305" s="8">
        <v>0</v>
      </c>
      <c r="X305" s="8">
        <v>264</v>
      </c>
      <c r="Y305" s="8">
        <v>175</v>
      </c>
      <c r="Z305" s="8">
        <v>120</v>
      </c>
      <c r="AA305" s="8">
        <v>17</v>
      </c>
      <c r="AB305" s="8">
        <v>7</v>
      </c>
      <c r="AC305" s="8">
        <v>6</v>
      </c>
      <c r="AD305" s="8">
        <v>55</v>
      </c>
      <c r="AE305" s="8">
        <v>508</v>
      </c>
      <c r="AF305" s="8">
        <v>15</v>
      </c>
      <c r="AG305" s="8">
        <v>551</v>
      </c>
      <c r="AH305" s="8">
        <v>3</v>
      </c>
      <c r="AI305" s="8">
        <v>1</v>
      </c>
      <c r="AJ305" s="8">
        <v>402</v>
      </c>
      <c r="AK305" s="8">
        <v>174</v>
      </c>
      <c r="AL305" s="8">
        <v>6</v>
      </c>
      <c r="AM305" s="8">
        <v>0</v>
      </c>
      <c r="AN305" s="8">
        <v>576</v>
      </c>
      <c r="AO305" s="41">
        <f t="shared" si="153"/>
        <v>0.97569444444444442</v>
      </c>
      <c r="AP305" s="41">
        <f t="shared" si="154"/>
        <v>2.4305555555555556E-2</v>
      </c>
      <c r="AQ305" s="41">
        <f t="shared" si="155"/>
        <v>0</v>
      </c>
      <c r="AR305" s="41">
        <f t="shared" si="156"/>
        <v>0.13715277777777779</v>
      </c>
      <c r="AS305" s="41">
        <f t="shared" si="157"/>
        <v>0.109375</v>
      </c>
      <c r="AT305" s="41">
        <f t="shared" si="158"/>
        <v>7.9861111111111105E-2</v>
      </c>
      <c r="AU305" s="41">
        <f t="shared" si="159"/>
        <v>8.6805555555555552E-2</v>
      </c>
      <c r="AV305" s="41">
        <f t="shared" si="160"/>
        <v>0.12847222222222221</v>
      </c>
      <c r="AW305" s="41">
        <f t="shared" si="161"/>
        <v>0.14583333333333334</v>
      </c>
      <c r="AX305" s="41">
        <f t="shared" si="162"/>
        <v>0.16319444444444445</v>
      </c>
      <c r="AY305" s="41">
        <f t="shared" si="163"/>
        <v>6.7708333333333329E-2</v>
      </c>
      <c r="AZ305" s="41">
        <f t="shared" si="164"/>
        <v>1.5625E-2</v>
      </c>
      <c r="BA305" s="41">
        <f t="shared" si="165"/>
        <v>0</v>
      </c>
      <c r="BB305" s="41">
        <f t="shared" si="166"/>
        <v>6.5972222222222224E-2</v>
      </c>
      <c r="BC305" s="41">
        <f t="shared" si="167"/>
        <v>0</v>
      </c>
      <c r="BD305" s="41">
        <f t="shared" si="168"/>
        <v>0.98958333333333337</v>
      </c>
      <c r="BE305" s="41">
        <f t="shared" si="169"/>
        <v>1.0416666666666666E-2</v>
      </c>
      <c r="BF305" s="41">
        <f t="shared" si="170"/>
        <v>0</v>
      </c>
      <c r="BG305" s="41">
        <f t="shared" si="171"/>
        <v>0.45833333333333331</v>
      </c>
      <c r="BH305" s="41">
        <f t="shared" si="172"/>
        <v>0.30381944444444442</v>
      </c>
      <c r="BI305" s="41">
        <f t="shared" si="173"/>
        <v>0.20833333333333334</v>
      </c>
      <c r="BJ305" s="41">
        <f t="shared" si="174"/>
        <v>2.9513888888888888E-2</v>
      </c>
      <c r="BK305" s="41">
        <f t="shared" si="175"/>
        <v>1.2152777777777778E-2</v>
      </c>
      <c r="BL305" s="41">
        <f t="shared" si="176"/>
        <v>1.0416666666666666E-2</v>
      </c>
      <c r="BM305" s="41">
        <f t="shared" si="177"/>
        <v>9.5486111111111105E-2</v>
      </c>
      <c r="BN305" s="41">
        <f t="shared" si="178"/>
        <v>0.88194444444444442</v>
      </c>
      <c r="BO305" s="41">
        <f t="shared" si="179"/>
        <v>2.6041666666666668E-2</v>
      </c>
      <c r="BP305" s="41">
        <f t="shared" si="180"/>
        <v>0.95659722222222221</v>
      </c>
      <c r="BQ305" s="41">
        <f t="shared" si="181"/>
        <v>5.208333333333333E-3</v>
      </c>
      <c r="BR305" s="41">
        <f t="shared" si="182"/>
        <v>1.736111111111111E-3</v>
      </c>
      <c r="BS305" s="41">
        <f t="shared" si="183"/>
        <v>0.69791666666666663</v>
      </c>
      <c r="BT305" s="41">
        <f t="shared" si="184"/>
        <v>0.30208333333333331</v>
      </c>
      <c r="BU305" s="41">
        <f t="shared" si="185"/>
        <v>1.0416666666666666E-2</v>
      </c>
      <c r="BV305" s="41">
        <f t="shared" si="186"/>
        <v>0</v>
      </c>
      <c r="BW305" s="41">
        <f t="shared" si="187"/>
        <v>1</v>
      </c>
      <c r="BX305" s="41" t="str">
        <f t="shared" si="188"/>
        <v>2011Licensed practical nursesSaskatchewan</v>
      </c>
      <c r="BY305" s="51">
        <f>VLOOKUP(BX305,'%workplace'!$A$1:$F$381,6,FALSE)</f>
        <v>2806</v>
      </c>
      <c r="BZ305" s="32">
        <f t="shared" si="189"/>
        <v>0.20527441197434071</v>
      </c>
    </row>
    <row r="306" spans="1:78" s="8" customFormat="1" hidden="1" x14ac:dyDescent="0.2">
      <c r="A306" s="8" t="str">
        <f t="shared" si="152"/>
        <v>2011Licensed practical nursesSaskatchewanNursing home/long-term care</v>
      </c>
      <c r="B306" s="8" t="s">
        <v>3</v>
      </c>
      <c r="C306" s="8" t="s">
        <v>21</v>
      </c>
      <c r="D306" s="8" t="s">
        <v>12</v>
      </c>
      <c r="E306" s="8">
        <v>2011</v>
      </c>
      <c r="F306" s="8">
        <v>470</v>
      </c>
      <c r="G306" s="8">
        <v>24</v>
      </c>
      <c r="H306" s="8">
        <v>0</v>
      </c>
      <c r="I306" s="8">
        <v>69</v>
      </c>
      <c r="J306" s="8">
        <v>66</v>
      </c>
      <c r="K306" s="8">
        <v>59</v>
      </c>
      <c r="L306" s="8">
        <v>63</v>
      </c>
      <c r="M306" s="8">
        <v>52</v>
      </c>
      <c r="N306" s="8">
        <v>55</v>
      </c>
      <c r="O306" s="8">
        <v>49</v>
      </c>
      <c r="P306" s="8">
        <v>35</v>
      </c>
      <c r="Q306" s="8">
        <v>10</v>
      </c>
      <c r="R306" s="8">
        <v>2</v>
      </c>
      <c r="S306" s="8">
        <v>34</v>
      </c>
      <c r="T306" s="8">
        <v>0</v>
      </c>
      <c r="U306" s="8">
        <v>475</v>
      </c>
      <c r="V306" s="8">
        <v>19</v>
      </c>
      <c r="W306" s="8">
        <v>0</v>
      </c>
      <c r="X306" s="8">
        <v>234</v>
      </c>
      <c r="Y306" s="8">
        <v>134</v>
      </c>
      <c r="Z306" s="8">
        <v>117</v>
      </c>
      <c r="AA306" s="8">
        <v>9</v>
      </c>
      <c r="AB306" s="8">
        <v>11</v>
      </c>
      <c r="AC306" s="8">
        <v>1</v>
      </c>
      <c r="AD306" s="8">
        <v>23</v>
      </c>
      <c r="AE306" s="8">
        <v>459</v>
      </c>
      <c r="AF306" s="8">
        <v>1</v>
      </c>
      <c r="AG306" s="8">
        <v>493</v>
      </c>
      <c r="AH306" s="8">
        <v>0</v>
      </c>
      <c r="AI306" s="8">
        <v>0</v>
      </c>
      <c r="AJ306" s="8">
        <v>173</v>
      </c>
      <c r="AK306" s="8">
        <v>321</v>
      </c>
      <c r="AL306" s="8">
        <v>0</v>
      </c>
      <c r="AM306" s="8">
        <v>0</v>
      </c>
      <c r="AN306" s="8">
        <v>494</v>
      </c>
      <c r="AO306" s="41">
        <f t="shared" si="153"/>
        <v>0.95141700404858298</v>
      </c>
      <c r="AP306" s="41">
        <f t="shared" si="154"/>
        <v>4.8582995951417005E-2</v>
      </c>
      <c r="AQ306" s="41">
        <f t="shared" si="155"/>
        <v>0</v>
      </c>
      <c r="AR306" s="41">
        <f t="shared" si="156"/>
        <v>0.1396761133603239</v>
      </c>
      <c r="AS306" s="41">
        <f t="shared" si="157"/>
        <v>0.13360323886639677</v>
      </c>
      <c r="AT306" s="41">
        <f t="shared" si="158"/>
        <v>0.1194331983805668</v>
      </c>
      <c r="AU306" s="41">
        <f t="shared" si="159"/>
        <v>0.12753036437246965</v>
      </c>
      <c r="AV306" s="41">
        <f t="shared" si="160"/>
        <v>0.10526315789473684</v>
      </c>
      <c r="AW306" s="41">
        <f t="shared" si="161"/>
        <v>0.11133603238866396</v>
      </c>
      <c r="AX306" s="41">
        <f t="shared" si="162"/>
        <v>9.9190283400809723E-2</v>
      </c>
      <c r="AY306" s="41">
        <f t="shared" si="163"/>
        <v>7.08502024291498E-2</v>
      </c>
      <c r="AZ306" s="41">
        <f t="shared" si="164"/>
        <v>2.0242914979757085E-2</v>
      </c>
      <c r="BA306" s="41">
        <f t="shared" si="165"/>
        <v>4.048582995951417E-3</v>
      </c>
      <c r="BB306" s="41">
        <f t="shared" si="166"/>
        <v>6.8825910931174086E-2</v>
      </c>
      <c r="BC306" s="41">
        <f t="shared" si="167"/>
        <v>0</v>
      </c>
      <c r="BD306" s="41">
        <f t="shared" si="168"/>
        <v>0.96153846153846156</v>
      </c>
      <c r="BE306" s="41">
        <f t="shared" si="169"/>
        <v>3.8461538461538464E-2</v>
      </c>
      <c r="BF306" s="41">
        <f t="shared" si="170"/>
        <v>0</v>
      </c>
      <c r="BG306" s="41">
        <f t="shared" si="171"/>
        <v>0.47368421052631576</v>
      </c>
      <c r="BH306" s="41">
        <f t="shared" si="172"/>
        <v>0.27125506072874495</v>
      </c>
      <c r="BI306" s="41">
        <f t="shared" si="173"/>
        <v>0.23684210526315788</v>
      </c>
      <c r="BJ306" s="41">
        <f t="shared" si="174"/>
        <v>1.8218623481781375E-2</v>
      </c>
      <c r="BK306" s="41">
        <f t="shared" si="175"/>
        <v>2.2267206477732792E-2</v>
      </c>
      <c r="BL306" s="41">
        <f t="shared" si="176"/>
        <v>2.0242914979757085E-3</v>
      </c>
      <c r="BM306" s="41">
        <f t="shared" si="177"/>
        <v>4.6558704453441298E-2</v>
      </c>
      <c r="BN306" s="41">
        <f t="shared" si="178"/>
        <v>0.92914979757085026</v>
      </c>
      <c r="BO306" s="41">
        <f t="shared" si="179"/>
        <v>2.0242914979757085E-3</v>
      </c>
      <c r="BP306" s="41">
        <f t="shared" si="180"/>
        <v>0.99797570850202433</v>
      </c>
      <c r="BQ306" s="41">
        <f t="shared" si="181"/>
        <v>0</v>
      </c>
      <c r="BR306" s="41">
        <f t="shared" si="182"/>
        <v>0</v>
      </c>
      <c r="BS306" s="41">
        <f t="shared" si="183"/>
        <v>0.35020242914979755</v>
      </c>
      <c r="BT306" s="41">
        <f t="shared" si="184"/>
        <v>0.6497975708502024</v>
      </c>
      <c r="BU306" s="41">
        <f t="shared" si="185"/>
        <v>0</v>
      </c>
      <c r="BV306" s="41">
        <f t="shared" si="186"/>
        <v>0</v>
      </c>
      <c r="BW306" s="41">
        <f t="shared" si="187"/>
        <v>1</v>
      </c>
      <c r="BX306" s="41" t="str">
        <f t="shared" si="188"/>
        <v>2011Licensed practical nursesSaskatchewan</v>
      </c>
      <c r="BY306" s="51">
        <f>VLOOKUP(BX306,'%workplace'!$A$1:$F$381,6,FALSE)</f>
        <v>2806</v>
      </c>
      <c r="BZ306" s="32">
        <f t="shared" si="189"/>
        <v>0.17605131860299358</v>
      </c>
    </row>
    <row r="307" spans="1:78" s="8" customFormat="1" hidden="1" x14ac:dyDescent="0.2">
      <c r="A307" s="8" t="str">
        <f t="shared" si="152"/>
        <v>2011Licensed practical nursesSaskatchewanHospital</v>
      </c>
      <c r="B307" s="8" t="s">
        <v>3</v>
      </c>
      <c r="C307" s="8" t="s">
        <v>21</v>
      </c>
      <c r="D307" s="8" t="s">
        <v>10</v>
      </c>
      <c r="E307" s="8">
        <v>2011</v>
      </c>
      <c r="F307" s="8">
        <v>1639</v>
      </c>
      <c r="G307" s="8">
        <v>67</v>
      </c>
      <c r="H307" s="8">
        <v>0</v>
      </c>
      <c r="I307" s="8">
        <v>265</v>
      </c>
      <c r="J307" s="8">
        <v>251</v>
      </c>
      <c r="K307" s="8">
        <v>196</v>
      </c>
      <c r="L307" s="8">
        <v>161</v>
      </c>
      <c r="M307" s="8">
        <v>189</v>
      </c>
      <c r="N307" s="8">
        <v>212</v>
      </c>
      <c r="O307" s="8">
        <v>213</v>
      </c>
      <c r="P307" s="8">
        <v>84</v>
      </c>
      <c r="Q307" s="8">
        <v>23</v>
      </c>
      <c r="R307" s="8">
        <v>0</v>
      </c>
      <c r="S307" s="8">
        <v>112</v>
      </c>
      <c r="T307" s="8">
        <v>0</v>
      </c>
      <c r="U307" s="8">
        <v>1690</v>
      </c>
      <c r="V307" s="8">
        <v>15</v>
      </c>
      <c r="W307" s="8">
        <v>1</v>
      </c>
      <c r="X307" s="8">
        <v>991</v>
      </c>
      <c r="Y307" s="8">
        <v>400</v>
      </c>
      <c r="Z307" s="8">
        <v>301</v>
      </c>
      <c r="AA307" s="8">
        <v>14</v>
      </c>
      <c r="AB307" s="8">
        <v>2</v>
      </c>
      <c r="AC307" s="8">
        <v>8</v>
      </c>
      <c r="AD307" s="8">
        <v>185</v>
      </c>
      <c r="AE307" s="8">
        <v>1511</v>
      </c>
      <c r="AF307" s="8">
        <v>3</v>
      </c>
      <c r="AG307" s="8">
        <v>1692</v>
      </c>
      <c r="AH307" s="8">
        <v>3</v>
      </c>
      <c r="AI307" s="8">
        <v>1</v>
      </c>
      <c r="AJ307" s="8">
        <v>386</v>
      </c>
      <c r="AK307" s="8">
        <v>1320</v>
      </c>
      <c r="AL307" s="8">
        <v>7</v>
      </c>
      <c r="AM307" s="8">
        <v>0</v>
      </c>
      <c r="AN307" s="8">
        <v>1706</v>
      </c>
      <c r="AO307" s="41">
        <f t="shared" si="153"/>
        <v>0.96072684642438455</v>
      </c>
      <c r="AP307" s="41">
        <f t="shared" si="154"/>
        <v>3.9273153575615477E-2</v>
      </c>
      <c r="AQ307" s="41">
        <f t="shared" si="155"/>
        <v>0</v>
      </c>
      <c r="AR307" s="41">
        <f t="shared" si="156"/>
        <v>0.15533411488862836</v>
      </c>
      <c r="AS307" s="41">
        <f t="shared" si="157"/>
        <v>0.14712778429073858</v>
      </c>
      <c r="AT307" s="41">
        <f t="shared" si="158"/>
        <v>0.11488862837045721</v>
      </c>
      <c r="AU307" s="41">
        <f t="shared" si="159"/>
        <v>9.4372801875732715E-2</v>
      </c>
      <c r="AV307" s="41">
        <f t="shared" si="160"/>
        <v>0.11078546307151231</v>
      </c>
      <c r="AW307" s="41">
        <f t="shared" si="161"/>
        <v>0.1242672919109027</v>
      </c>
      <c r="AX307" s="41">
        <f t="shared" si="162"/>
        <v>0.12485345838218054</v>
      </c>
      <c r="AY307" s="41">
        <f t="shared" si="163"/>
        <v>4.9237983587338802E-2</v>
      </c>
      <c r="AZ307" s="41">
        <f t="shared" si="164"/>
        <v>1.3481828839390387E-2</v>
      </c>
      <c r="BA307" s="41">
        <f t="shared" si="165"/>
        <v>0</v>
      </c>
      <c r="BB307" s="41">
        <f t="shared" si="166"/>
        <v>6.5650644783118411E-2</v>
      </c>
      <c r="BC307" s="41">
        <f t="shared" si="167"/>
        <v>0</v>
      </c>
      <c r="BD307" s="41">
        <f t="shared" si="168"/>
        <v>0.99062133645955452</v>
      </c>
      <c r="BE307" s="41">
        <f t="shared" si="169"/>
        <v>8.7924970691676436E-3</v>
      </c>
      <c r="BF307" s="41">
        <f t="shared" si="170"/>
        <v>5.8616647127784287E-4</v>
      </c>
      <c r="BG307" s="41">
        <f t="shared" si="171"/>
        <v>0.5808909730363423</v>
      </c>
      <c r="BH307" s="41">
        <f t="shared" si="172"/>
        <v>0.23446658851113716</v>
      </c>
      <c r="BI307" s="41">
        <f t="shared" si="173"/>
        <v>0.17643610785463071</v>
      </c>
      <c r="BJ307" s="41">
        <f t="shared" si="174"/>
        <v>8.2063305978898014E-3</v>
      </c>
      <c r="BK307" s="41">
        <f t="shared" si="175"/>
        <v>1.1723329425556857E-3</v>
      </c>
      <c r="BL307" s="41">
        <f t="shared" si="176"/>
        <v>4.6893317702227429E-3</v>
      </c>
      <c r="BM307" s="41">
        <f t="shared" si="177"/>
        <v>0.10844079718640094</v>
      </c>
      <c r="BN307" s="41">
        <f t="shared" si="178"/>
        <v>0.88569753810082064</v>
      </c>
      <c r="BO307" s="41">
        <f t="shared" si="179"/>
        <v>1.7584994138335288E-3</v>
      </c>
      <c r="BP307" s="41">
        <f t="shared" si="180"/>
        <v>0.99179366940211022</v>
      </c>
      <c r="BQ307" s="41">
        <f t="shared" si="181"/>
        <v>1.7584994138335288E-3</v>
      </c>
      <c r="BR307" s="41">
        <f t="shared" si="182"/>
        <v>5.8616647127784287E-4</v>
      </c>
      <c r="BS307" s="41">
        <f t="shared" si="183"/>
        <v>0.22626025791324736</v>
      </c>
      <c r="BT307" s="41">
        <f t="shared" si="184"/>
        <v>0.77373974208675267</v>
      </c>
      <c r="BU307" s="41">
        <f t="shared" si="185"/>
        <v>4.1031652989449007E-3</v>
      </c>
      <c r="BV307" s="41">
        <f t="shared" si="186"/>
        <v>0</v>
      </c>
      <c r="BW307" s="41">
        <f t="shared" si="187"/>
        <v>1</v>
      </c>
      <c r="BX307" s="41" t="str">
        <f t="shared" si="188"/>
        <v>2011Licensed practical nursesSaskatchewan</v>
      </c>
      <c r="BY307" s="51">
        <f>VLOOKUP(BX307,'%workplace'!$A$1:$F$381,6,FALSE)</f>
        <v>2806</v>
      </c>
      <c r="BZ307" s="32">
        <f t="shared" si="189"/>
        <v>0.60798289379900217</v>
      </c>
    </row>
    <row r="308" spans="1:78" s="8" customFormat="1" hidden="1" x14ac:dyDescent="0.2">
      <c r="A308" s="8" t="str">
        <f t="shared" si="152"/>
        <v>2011Licensed practical nursesSaskatchewanOther places of work</v>
      </c>
      <c r="B308" s="8" t="s">
        <v>3</v>
      </c>
      <c r="C308" s="8" t="s">
        <v>21</v>
      </c>
      <c r="D308" s="8" t="s">
        <v>13</v>
      </c>
      <c r="E308" s="8">
        <v>2011</v>
      </c>
      <c r="F308" s="8">
        <v>27</v>
      </c>
      <c r="G308" s="8">
        <v>0</v>
      </c>
      <c r="H308" s="8">
        <v>0</v>
      </c>
      <c r="I308" s="8">
        <v>3</v>
      </c>
      <c r="J308" s="8">
        <v>4</v>
      </c>
      <c r="K308" s="8">
        <v>3</v>
      </c>
      <c r="L308" s="8">
        <v>0</v>
      </c>
      <c r="M308" s="8">
        <v>2</v>
      </c>
      <c r="N308" s="8">
        <v>4</v>
      </c>
      <c r="O308" s="8">
        <v>7</v>
      </c>
      <c r="P308" s="8">
        <v>3</v>
      </c>
      <c r="Q308" s="8">
        <v>0</v>
      </c>
      <c r="R308" s="8">
        <v>0</v>
      </c>
      <c r="S308" s="8">
        <v>1</v>
      </c>
      <c r="T308" s="8">
        <v>0</v>
      </c>
      <c r="U308" s="8">
        <v>27</v>
      </c>
      <c r="V308" s="8">
        <v>0</v>
      </c>
      <c r="W308" s="8">
        <v>0</v>
      </c>
      <c r="X308" s="8">
        <v>10</v>
      </c>
      <c r="Y308" s="8">
        <v>9</v>
      </c>
      <c r="Z308" s="8">
        <v>7</v>
      </c>
      <c r="AA308" s="8">
        <v>1</v>
      </c>
      <c r="AB308" s="8">
        <v>0</v>
      </c>
      <c r="AC308" s="8">
        <v>0</v>
      </c>
      <c r="AD308" s="8">
        <v>16</v>
      </c>
      <c r="AE308" s="8">
        <v>11</v>
      </c>
      <c r="AF308" s="8">
        <v>4</v>
      </c>
      <c r="AG308" s="8">
        <v>14</v>
      </c>
      <c r="AH308" s="8">
        <v>9</v>
      </c>
      <c r="AI308" s="8">
        <v>0</v>
      </c>
      <c r="AJ308" s="8">
        <v>5</v>
      </c>
      <c r="AK308" s="8">
        <v>22</v>
      </c>
      <c r="AL308" s="8">
        <v>0</v>
      </c>
      <c r="AM308" s="8">
        <v>0</v>
      </c>
      <c r="AN308" s="8">
        <v>27</v>
      </c>
      <c r="AO308" s="41">
        <f t="shared" si="153"/>
        <v>1</v>
      </c>
      <c r="AP308" s="41">
        <f t="shared" si="154"/>
        <v>0</v>
      </c>
      <c r="AQ308" s="41">
        <f t="shared" si="155"/>
        <v>0</v>
      </c>
      <c r="AR308" s="41">
        <f t="shared" si="156"/>
        <v>0.1111111111111111</v>
      </c>
      <c r="AS308" s="41">
        <f t="shared" si="157"/>
        <v>0.14814814814814814</v>
      </c>
      <c r="AT308" s="41">
        <f t="shared" si="158"/>
        <v>0.1111111111111111</v>
      </c>
      <c r="AU308" s="41">
        <f t="shared" si="159"/>
        <v>0</v>
      </c>
      <c r="AV308" s="41">
        <f t="shared" si="160"/>
        <v>7.407407407407407E-2</v>
      </c>
      <c r="AW308" s="41">
        <f t="shared" si="161"/>
        <v>0.14814814814814814</v>
      </c>
      <c r="AX308" s="41">
        <f t="shared" si="162"/>
        <v>0.25925925925925924</v>
      </c>
      <c r="AY308" s="41">
        <f t="shared" si="163"/>
        <v>0.1111111111111111</v>
      </c>
      <c r="AZ308" s="41">
        <f t="shared" si="164"/>
        <v>0</v>
      </c>
      <c r="BA308" s="41">
        <f t="shared" si="165"/>
        <v>0</v>
      </c>
      <c r="BB308" s="41">
        <f t="shared" si="166"/>
        <v>3.7037037037037035E-2</v>
      </c>
      <c r="BC308" s="41">
        <f t="shared" si="167"/>
        <v>0</v>
      </c>
      <c r="BD308" s="41">
        <f t="shared" si="168"/>
        <v>1</v>
      </c>
      <c r="BE308" s="41">
        <f t="shared" si="169"/>
        <v>0</v>
      </c>
      <c r="BF308" s="41">
        <f t="shared" si="170"/>
        <v>0</v>
      </c>
      <c r="BG308" s="41">
        <f t="shared" si="171"/>
        <v>0.37037037037037035</v>
      </c>
      <c r="BH308" s="41">
        <f t="shared" si="172"/>
        <v>0.33333333333333331</v>
      </c>
      <c r="BI308" s="41">
        <f t="shared" si="173"/>
        <v>0.25925925925925924</v>
      </c>
      <c r="BJ308" s="41">
        <f t="shared" si="174"/>
        <v>3.7037037037037035E-2</v>
      </c>
      <c r="BK308" s="41">
        <f t="shared" si="175"/>
        <v>0</v>
      </c>
      <c r="BL308" s="41">
        <f t="shared" si="176"/>
        <v>0</v>
      </c>
      <c r="BM308" s="41">
        <f t="shared" si="177"/>
        <v>0.59259259259259256</v>
      </c>
      <c r="BN308" s="41">
        <f t="shared" si="178"/>
        <v>0.40740740740740738</v>
      </c>
      <c r="BO308" s="41">
        <f t="shared" si="179"/>
        <v>0.14814814814814814</v>
      </c>
      <c r="BP308" s="41">
        <f t="shared" si="180"/>
        <v>0.51851851851851849</v>
      </c>
      <c r="BQ308" s="41">
        <f t="shared" si="181"/>
        <v>0.33333333333333331</v>
      </c>
      <c r="BR308" s="41">
        <f t="shared" si="182"/>
        <v>0</v>
      </c>
      <c r="BS308" s="41">
        <f t="shared" si="183"/>
        <v>0.18518518518518517</v>
      </c>
      <c r="BT308" s="41">
        <f t="shared" si="184"/>
        <v>0.81481481481481477</v>
      </c>
      <c r="BU308" s="41">
        <f t="shared" si="185"/>
        <v>0</v>
      </c>
      <c r="BV308" s="41">
        <f t="shared" si="186"/>
        <v>0</v>
      </c>
      <c r="BW308" s="41">
        <f t="shared" si="187"/>
        <v>1</v>
      </c>
      <c r="BX308" s="41" t="str">
        <f t="shared" si="188"/>
        <v>2011Licensed practical nursesSaskatchewan</v>
      </c>
      <c r="BY308" s="51">
        <f>VLOOKUP(BX308,'%workplace'!$A$1:$F$381,6,FALSE)</f>
        <v>2806</v>
      </c>
      <c r="BZ308" s="32">
        <f t="shared" si="189"/>
        <v>9.6222380612972207E-3</v>
      </c>
    </row>
    <row r="309" spans="1:78" s="8" customFormat="1" hidden="1" x14ac:dyDescent="0.2">
      <c r="A309" s="8" t="str">
        <f t="shared" si="152"/>
        <v>2011Licensed practical nursesSaskatchewanUnknown places of work</v>
      </c>
      <c r="B309" s="8" t="s">
        <v>3</v>
      </c>
      <c r="C309" s="8" t="s">
        <v>21</v>
      </c>
      <c r="D309" s="8" t="s">
        <v>49</v>
      </c>
      <c r="E309" s="8">
        <v>2011</v>
      </c>
      <c r="F309" s="8">
        <v>3</v>
      </c>
      <c r="G309" s="8">
        <v>0</v>
      </c>
      <c r="H309" s="8">
        <v>0</v>
      </c>
      <c r="I309" s="8">
        <v>1</v>
      </c>
      <c r="J309" s="8">
        <v>0</v>
      </c>
      <c r="K309" s="8">
        <v>0</v>
      </c>
      <c r="L309" s="8">
        <v>0</v>
      </c>
      <c r="M309" s="8">
        <v>0</v>
      </c>
      <c r="N309" s="8">
        <v>0</v>
      </c>
      <c r="O309" s="8">
        <v>0</v>
      </c>
      <c r="P309" s="8">
        <v>0</v>
      </c>
      <c r="Q309" s="8">
        <v>0</v>
      </c>
      <c r="R309" s="8">
        <v>0</v>
      </c>
      <c r="S309" s="8">
        <v>2</v>
      </c>
      <c r="T309" s="8">
        <v>0</v>
      </c>
      <c r="U309" s="8">
        <v>3</v>
      </c>
      <c r="V309" s="8">
        <v>0</v>
      </c>
      <c r="W309" s="8">
        <v>0</v>
      </c>
      <c r="X309" s="8">
        <v>0</v>
      </c>
      <c r="Y309" s="8">
        <v>0</v>
      </c>
      <c r="Z309" s="8">
        <v>0</v>
      </c>
      <c r="AA309" s="8">
        <v>3</v>
      </c>
      <c r="AB309" s="8">
        <v>0</v>
      </c>
      <c r="AC309" s="8">
        <v>3</v>
      </c>
      <c r="AD309" s="8">
        <v>0</v>
      </c>
      <c r="AE309" s="8">
        <v>0</v>
      </c>
      <c r="AF309" s="8">
        <v>0</v>
      </c>
      <c r="AG309" s="8">
        <v>0</v>
      </c>
      <c r="AH309" s="8">
        <v>0</v>
      </c>
      <c r="AI309" s="8">
        <v>0</v>
      </c>
      <c r="AJ309" s="8">
        <v>2</v>
      </c>
      <c r="AK309" s="8">
        <v>1</v>
      </c>
      <c r="AL309" s="8">
        <v>3</v>
      </c>
      <c r="AM309" s="8">
        <v>0</v>
      </c>
      <c r="AN309" s="8">
        <v>3</v>
      </c>
      <c r="AO309" s="41">
        <f t="shared" si="153"/>
        <v>1</v>
      </c>
      <c r="AP309" s="41">
        <f t="shared" si="154"/>
        <v>0</v>
      </c>
      <c r="AQ309" s="41">
        <f t="shared" si="155"/>
        <v>0</v>
      </c>
      <c r="AR309" s="41">
        <f t="shared" si="156"/>
        <v>0.33333333333333331</v>
      </c>
      <c r="AS309" s="41">
        <f t="shared" si="157"/>
        <v>0</v>
      </c>
      <c r="AT309" s="41">
        <f t="shared" si="158"/>
        <v>0</v>
      </c>
      <c r="AU309" s="41">
        <f t="shared" si="159"/>
        <v>0</v>
      </c>
      <c r="AV309" s="41">
        <f t="shared" si="160"/>
        <v>0</v>
      </c>
      <c r="AW309" s="41">
        <f t="shared" si="161"/>
        <v>0</v>
      </c>
      <c r="AX309" s="41">
        <f t="shared" si="162"/>
        <v>0</v>
      </c>
      <c r="AY309" s="41">
        <f t="shared" si="163"/>
        <v>0</v>
      </c>
      <c r="AZ309" s="41">
        <f t="shared" si="164"/>
        <v>0</v>
      </c>
      <c r="BA309" s="41">
        <f t="shared" si="165"/>
        <v>0</v>
      </c>
      <c r="BB309" s="41">
        <f t="shared" si="166"/>
        <v>0.66666666666666663</v>
      </c>
      <c r="BC309" s="41">
        <f t="shared" si="167"/>
        <v>0</v>
      </c>
      <c r="BD309" s="41">
        <f t="shared" si="168"/>
        <v>1</v>
      </c>
      <c r="BE309" s="41">
        <f t="shared" si="169"/>
        <v>0</v>
      </c>
      <c r="BF309" s="41">
        <f t="shared" si="170"/>
        <v>0</v>
      </c>
      <c r="BG309" s="41">
        <f t="shared" si="171"/>
        <v>0</v>
      </c>
      <c r="BH309" s="41">
        <f t="shared" si="172"/>
        <v>0</v>
      </c>
      <c r="BI309" s="41">
        <f t="shared" si="173"/>
        <v>0</v>
      </c>
      <c r="BJ309" s="41">
        <f t="shared" si="174"/>
        <v>1</v>
      </c>
      <c r="BK309" s="41">
        <f t="shared" si="175"/>
        <v>0</v>
      </c>
      <c r="BL309" s="41">
        <f t="shared" si="176"/>
        <v>1</v>
      </c>
      <c r="BM309" s="41">
        <f t="shared" si="177"/>
        <v>0</v>
      </c>
      <c r="BN309" s="41">
        <f t="shared" si="178"/>
        <v>0</v>
      </c>
      <c r="BO309" s="41">
        <f t="shared" si="179"/>
        <v>0</v>
      </c>
      <c r="BP309" s="41">
        <f t="shared" si="180"/>
        <v>0</v>
      </c>
      <c r="BQ309" s="41">
        <f t="shared" si="181"/>
        <v>0</v>
      </c>
      <c r="BR309" s="41">
        <f t="shared" si="182"/>
        <v>0</v>
      </c>
      <c r="BS309" s="41">
        <f t="shared" si="183"/>
        <v>0.66666666666666663</v>
      </c>
      <c r="BT309" s="41">
        <f t="shared" si="184"/>
        <v>0.33333333333333331</v>
      </c>
      <c r="BU309" s="41">
        <f t="shared" si="185"/>
        <v>1</v>
      </c>
      <c r="BV309" s="41">
        <f t="shared" si="186"/>
        <v>0</v>
      </c>
      <c r="BW309" s="41">
        <f t="shared" si="187"/>
        <v>1</v>
      </c>
      <c r="BX309" s="41" t="str">
        <f t="shared" si="188"/>
        <v>2011Licensed practical nursesSaskatchewan</v>
      </c>
      <c r="BY309" s="51">
        <f>VLOOKUP(BX309,'%workplace'!$A$1:$F$381,6,FALSE)</f>
        <v>2806</v>
      </c>
      <c r="BZ309" s="32">
        <f t="shared" si="189"/>
        <v>1.0691375623663579E-3</v>
      </c>
    </row>
    <row r="310" spans="1:78" s="8" customFormat="1" hidden="1" x14ac:dyDescent="0.2">
      <c r="A310" s="8" t="str">
        <f t="shared" si="152"/>
        <v>2011Licensed practical nursesAlbertaAll places of work</v>
      </c>
      <c r="B310" s="8" t="s">
        <v>3</v>
      </c>
      <c r="C310" s="8" t="s">
        <v>22</v>
      </c>
      <c r="D310" s="8" t="s">
        <v>9</v>
      </c>
      <c r="E310" s="8">
        <v>2011</v>
      </c>
      <c r="F310" s="8">
        <v>7278</v>
      </c>
      <c r="G310" s="8">
        <v>442</v>
      </c>
      <c r="H310" s="8">
        <v>0</v>
      </c>
      <c r="I310" s="8">
        <v>1263</v>
      </c>
      <c r="J310" s="8">
        <v>1035</v>
      </c>
      <c r="K310" s="8">
        <v>867</v>
      </c>
      <c r="L310" s="8">
        <v>823</v>
      </c>
      <c r="M310" s="8">
        <v>820</v>
      </c>
      <c r="N310" s="8">
        <v>862</v>
      </c>
      <c r="O310" s="8">
        <v>769</v>
      </c>
      <c r="P310" s="8">
        <v>555</v>
      </c>
      <c r="Q310" s="8">
        <v>229</v>
      </c>
      <c r="R310" s="8">
        <v>42</v>
      </c>
      <c r="S310" s="8">
        <v>455</v>
      </c>
      <c r="T310" s="8">
        <v>0</v>
      </c>
      <c r="U310" s="8">
        <v>7242</v>
      </c>
      <c r="V310" s="8">
        <v>478</v>
      </c>
      <c r="W310" s="8">
        <v>0</v>
      </c>
      <c r="X310" s="8">
        <v>3426</v>
      </c>
      <c r="Y310" s="8">
        <v>3259</v>
      </c>
      <c r="Z310" s="8">
        <v>1035</v>
      </c>
      <c r="AA310" s="8">
        <v>0</v>
      </c>
      <c r="AB310" s="8">
        <v>124</v>
      </c>
      <c r="AC310" s="8">
        <v>0</v>
      </c>
      <c r="AD310" s="8">
        <v>594</v>
      </c>
      <c r="AE310" s="8">
        <v>7002</v>
      </c>
      <c r="AF310" s="8">
        <v>83</v>
      </c>
      <c r="AG310" s="8">
        <v>7491</v>
      </c>
      <c r="AH310" s="8">
        <v>138</v>
      </c>
      <c r="AI310" s="8">
        <v>7</v>
      </c>
      <c r="AJ310" s="8">
        <v>1625</v>
      </c>
      <c r="AK310" s="8">
        <v>6095</v>
      </c>
      <c r="AL310" s="8">
        <v>1</v>
      </c>
      <c r="AM310" s="8">
        <v>0</v>
      </c>
      <c r="AN310" s="8">
        <v>7720</v>
      </c>
      <c r="AO310" s="41">
        <f t="shared" si="153"/>
        <v>0.94274611398963726</v>
      </c>
      <c r="AP310" s="41">
        <f t="shared" si="154"/>
        <v>5.7253886010362694E-2</v>
      </c>
      <c r="AQ310" s="41">
        <f t="shared" si="155"/>
        <v>0</v>
      </c>
      <c r="AR310" s="41">
        <f t="shared" si="156"/>
        <v>0.16360103626943004</v>
      </c>
      <c r="AS310" s="41">
        <f t="shared" si="157"/>
        <v>0.13406735751295337</v>
      </c>
      <c r="AT310" s="41">
        <f t="shared" si="158"/>
        <v>0.11230569948186528</v>
      </c>
      <c r="AU310" s="41">
        <f t="shared" si="159"/>
        <v>0.10660621761658032</v>
      </c>
      <c r="AV310" s="41">
        <f t="shared" si="160"/>
        <v>0.10621761658031088</v>
      </c>
      <c r="AW310" s="41">
        <f t="shared" si="161"/>
        <v>0.11165803108808291</v>
      </c>
      <c r="AX310" s="41">
        <f t="shared" si="162"/>
        <v>9.9611398963730571E-2</v>
      </c>
      <c r="AY310" s="41">
        <f t="shared" si="163"/>
        <v>7.1891191709844565E-2</v>
      </c>
      <c r="AZ310" s="41">
        <f t="shared" si="164"/>
        <v>2.966321243523316E-2</v>
      </c>
      <c r="BA310" s="41">
        <f t="shared" si="165"/>
        <v>5.4404145077720208E-3</v>
      </c>
      <c r="BB310" s="41">
        <f t="shared" si="166"/>
        <v>5.8937823834196892E-2</v>
      </c>
      <c r="BC310" s="41">
        <f t="shared" si="167"/>
        <v>0</v>
      </c>
      <c r="BD310" s="41">
        <f t="shared" si="168"/>
        <v>0.9380829015544041</v>
      </c>
      <c r="BE310" s="41">
        <f t="shared" si="169"/>
        <v>6.1917098445595856E-2</v>
      </c>
      <c r="BF310" s="41">
        <f t="shared" si="170"/>
        <v>0</v>
      </c>
      <c r="BG310" s="41">
        <f t="shared" si="171"/>
        <v>0.44378238341968912</v>
      </c>
      <c r="BH310" s="41">
        <f t="shared" si="172"/>
        <v>0.42215025906735754</v>
      </c>
      <c r="BI310" s="41">
        <f t="shared" si="173"/>
        <v>0.13406735751295337</v>
      </c>
      <c r="BJ310" s="41">
        <f t="shared" si="174"/>
        <v>0</v>
      </c>
      <c r="BK310" s="41">
        <f t="shared" si="175"/>
        <v>1.6062176165803108E-2</v>
      </c>
      <c r="BL310" s="41">
        <f t="shared" si="176"/>
        <v>0</v>
      </c>
      <c r="BM310" s="41">
        <f t="shared" si="177"/>
        <v>7.6943005181347154E-2</v>
      </c>
      <c r="BN310" s="41">
        <f t="shared" si="178"/>
        <v>0.9069948186528497</v>
      </c>
      <c r="BO310" s="41">
        <f t="shared" si="179"/>
        <v>1.0751295336787564E-2</v>
      </c>
      <c r="BP310" s="41">
        <f t="shared" si="180"/>
        <v>0.97033678756476682</v>
      </c>
      <c r="BQ310" s="41">
        <f t="shared" si="181"/>
        <v>1.7875647668393783E-2</v>
      </c>
      <c r="BR310" s="41">
        <f t="shared" si="182"/>
        <v>9.067357512953368E-4</v>
      </c>
      <c r="BS310" s="41">
        <f t="shared" si="183"/>
        <v>0.21049222797927461</v>
      </c>
      <c r="BT310" s="41">
        <f t="shared" si="184"/>
        <v>0.78950777202072542</v>
      </c>
      <c r="BU310" s="41">
        <f t="shared" si="185"/>
        <v>1.2953367875647668E-4</v>
      </c>
      <c r="BV310" s="41">
        <f t="shared" si="186"/>
        <v>0</v>
      </c>
      <c r="BW310" s="41">
        <f t="shared" si="187"/>
        <v>1</v>
      </c>
      <c r="BX310" s="41" t="str">
        <f t="shared" si="188"/>
        <v>2011Licensed practical nursesAlberta</v>
      </c>
      <c r="BY310" s="51">
        <f>VLOOKUP(BX310,'%workplace'!$A$1:$F$381,6,FALSE)</f>
        <v>7720</v>
      </c>
      <c r="BZ310" s="32">
        <f t="shared" si="189"/>
        <v>1</v>
      </c>
    </row>
    <row r="311" spans="1:78" s="8" customFormat="1" hidden="1" x14ac:dyDescent="0.2">
      <c r="A311" s="8" t="str">
        <f t="shared" si="152"/>
        <v>2011Licensed practical nursesAlbertaCommunity health</v>
      </c>
      <c r="B311" s="8" t="s">
        <v>3</v>
      </c>
      <c r="C311" s="8" t="s">
        <v>22</v>
      </c>
      <c r="D311" s="8" t="s">
        <v>11</v>
      </c>
      <c r="E311" s="8">
        <v>2011</v>
      </c>
      <c r="F311" s="8">
        <v>2352</v>
      </c>
      <c r="G311" s="8">
        <v>81</v>
      </c>
      <c r="H311" s="8">
        <v>0</v>
      </c>
      <c r="I311" s="8">
        <v>351</v>
      </c>
      <c r="J311" s="8">
        <v>305</v>
      </c>
      <c r="K311" s="8">
        <v>275</v>
      </c>
      <c r="L311" s="8">
        <v>215</v>
      </c>
      <c r="M311" s="8">
        <v>267</v>
      </c>
      <c r="N311" s="8">
        <v>299</v>
      </c>
      <c r="O311" s="8">
        <v>289</v>
      </c>
      <c r="P311" s="8">
        <v>192</v>
      </c>
      <c r="Q311" s="8">
        <v>84</v>
      </c>
      <c r="R311" s="8">
        <v>12</v>
      </c>
      <c r="S311" s="8">
        <v>144</v>
      </c>
      <c r="T311" s="8">
        <v>0</v>
      </c>
      <c r="U311" s="8">
        <v>2390</v>
      </c>
      <c r="V311" s="8">
        <v>43</v>
      </c>
      <c r="W311" s="8">
        <v>0</v>
      </c>
      <c r="X311" s="8">
        <v>1020</v>
      </c>
      <c r="Y311" s="8">
        <v>1052</v>
      </c>
      <c r="Z311" s="8">
        <v>361</v>
      </c>
      <c r="AA311" s="8">
        <v>0</v>
      </c>
      <c r="AB311" s="8">
        <v>43</v>
      </c>
      <c r="AC311" s="8">
        <v>0</v>
      </c>
      <c r="AD311" s="8">
        <v>149</v>
      </c>
      <c r="AE311" s="8">
        <v>2241</v>
      </c>
      <c r="AF311" s="8">
        <v>18</v>
      </c>
      <c r="AG311" s="8">
        <v>2395</v>
      </c>
      <c r="AH311" s="8">
        <v>17</v>
      </c>
      <c r="AI311" s="8">
        <v>3</v>
      </c>
      <c r="AJ311" s="8">
        <v>1048</v>
      </c>
      <c r="AK311" s="8">
        <v>1385</v>
      </c>
      <c r="AL311" s="8">
        <v>0</v>
      </c>
      <c r="AM311" s="8">
        <v>0</v>
      </c>
      <c r="AN311" s="8">
        <v>2433</v>
      </c>
      <c r="AO311" s="41">
        <f t="shared" si="153"/>
        <v>0.96670776818742299</v>
      </c>
      <c r="AP311" s="41">
        <f t="shared" si="154"/>
        <v>3.3292231812577067E-2</v>
      </c>
      <c r="AQ311" s="41">
        <f t="shared" si="155"/>
        <v>0</v>
      </c>
      <c r="AR311" s="41">
        <f t="shared" si="156"/>
        <v>0.1442663378545006</v>
      </c>
      <c r="AS311" s="41">
        <f t="shared" si="157"/>
        <v>0.12535963830661734</v>
      </c>
      <c r="AT311" s="41">
        <f t="shared" si="158"/>
        <v>0.11302918207973695</v>
      </c>
      <c r="AU311" s="41">
        <f t="shared" si="159"/>
        <v>8.8368269625976159E-2</v>
      </c>
      <c r="AV311" s="41">
        <f t="shared" si="160"/>
        <v>0.10974106041923551</v>
      </c>
      <c r="AW311" s="41">
        <f t="shared" si="161"/>
        <v>0.12289354706124127</v>
      </c>
      <c r="AX311" s="41">
        <f t="shared" si="162"/>
        <v>0.11878339498561447</v>
      </c>
      <c r="AY311" s="41">
        <f t="shared" si="163"/>
        <v>7.8914919852034526E-2</v>
      </c>
      <c r="AZ311" s="41">
        <f t="shared" si="164"/>
        <v>3.4525277435265102E-2</v>
      </c>
      <c r="BA311" s="41">
        <f t="shared" si="165"/>
        <v>4.9321824907521579E-3</v>
      </c>
      <c r="BB311" s="41">
        <f t="shared" si="166"/>
        <v>5.9186189889025895E-2</v>
      </c>
      <c r="BC311" s="41">
        <f t="shared" si="167"/>
        <v>0</v>
      </c>
      <c r="BD311" s="41">
        <f t="shared" si="168"/>
        <v>0.98232634607480473</v>
      </c>
      <c r="BE311" s="41">
        <f t="shared" si="169"/>
        <v>1.7673653925195234E-2</v>
      </c>
      <c r="BF311" s="41">
        <f t="shared" si="170"/>
        <v>0</v>
      </c>
      <c r="BG311" s="41">
        <f t="shared" si="171"/>
        <v>0.41923551171393342</v>
      </c>
      <c r="BH311" s="41">
        <f t="shared" si="172"/>
        <v>0.43238799835593916</v>
      </c>
      <c r="BI311" s="41">
        <f t="shared" si="173"/>
        <v>0.14837648993012742</v>
      </c>
      <c r="BJ311" s="41">
        <f t="shared" si="174"/>
        <v>0</v>
      </c>
      <c r="BK311" s="41">
        <f t="shared" si="175"/>
        <v>1.7673653925195234E-2</v>
      </c>
      <c r="BL311" s="41">
        <f t="shared" si="176"/>
        <v>0</v>
      </c>
      <c r="BM311" s="41">
        <f t="shared" si="177"/>
        <v>6.1241265926839296E-2</v>
      </c>
      <c r="BN311" s="41">
        <f t="shared" si="178"/>
        <v>0.92108508014796553</v>
      </c>
      <c r="BO311" s="41">
        <f t="shared" si="179"/>
        <v>7.3982737361282368E-3</v>
      </c>
      <c r="BP311" s="41">
        <f t="shared" si="180"/>
        <v>0.98438142211261814</v>
      </c>
      <c r="BQ311" s="41">
        <f t="shared" si="181"/>
        <v>6.9872585285655573E-3</v>
      </c>
      <c r="BR311" s="41">
        <f t="shared" si="182"/>
        <v>1.2330456226880395E-3</v>
      </c>
      <c r="BS311" s="41">
        <f t="shared" si="183"/>
        <v>0.43074393752568846</v>
      </c>
      <c r="BT311" s="41">
        <f t="shared" si="184"/>
        <v>0.5692560624743116</v>
      </c>
      <c r="BU311" s="41">
        <f t="shared" si="185"/>
        <v>0</v>
      </c>
      <c r="BV311" s="41">
        <f t="shared" si="186"/>
        <v>0</v>
      </c>
      <c r="BW311" s="41">
        <f t="shared" si="187"/>
        <v>1</v>
      </c>
      <c r="BX311" s="41" t="str">
        <f t="shared" si="188"/>
        <v>2011Licensed practical nursesAlberta</v>
      </c>
      <c r="BY311" s="51">
        <f>VLOOKUP(BX311,'%workplace'!$A$1:$F$381,6,FALSE)</f>
        <v>7720</v>
      </c>
      <c r="BZ311" s="32">
        <f t="shared" si="189"/>
        <v>0.31515544041450777</v>
      </c>
    </row>
    <row r="312" spans="1:78" s="8" customFormat="1" hidden="1" x14ac:dyDescent="0.2">
      <c r="A312" s="8" t="str">
        <f t="shared" si="152"/>
        <v>2011Licensed practical nursesAlbertaNursing home/long-term care</v>
      </c>
      <c r="B312" s="8" t="s">
        <v>3</v>
      </c>
      <c r="C312" s="8" t="s">
        <v>22</v>
      </c>
      <c r="D312" s="8" t="s">
        <v>12</v>
      </c>
      <c r="E312" s="8">
        <v>2011</v>
      </c>
      <c r="F312" s="8">
        <v>1745</v>
      </c>
      <c r="G312" s="8">
        <v>136</v>
      </c>
      <c r="H312" s="8">
        <v>0</v>
      </c>
      <c r="I312" s="8">
        <v>229</v>
      </c>
      <c r="J312" s="8">
        <v>221</v>
      </c>
      <c r="K312" s="8">
        <v>227</v>
      </c>
      <c r="L312" s="8">
        <v>258</v>
      </c>
      <c r="M312" s="8">
        <v>241</v>
      </c>
      <c r="N312" s="8">
        <v>216</v>
      </c>
      <c r="O312" s="8">
        <v>188</v>
      </c>
      <c r="P312" s="8">
        <v>149</v>
      </c>
      <c r="Q312" s="8">
        <v>44</v>
      </c>
      <c r="R312" s="8">
        <v>17</v>
      </c>
      <c r="S312" s="8">
        <v>91</v>
      </c>
      <c r="T312" s="8">
        <v>0</v>
      </c>
      <c r="U312" s="8">
        <v>1711</v>
      </c>
      <c r="V312" s="8">
        <v>170</v>
      </c>
      <c r="W312" s="8">
        <v>0</v>
      </c>
      <c r="X312" s="8">
        <v>1000</v>
      </c>
      <c r="Y312" s="8">
        <v>678</v>
      </c>
      <c r="Z312" s="8">
        <v>203</v>
      </c>
      <c r="AA312" s="8">
        <v>0</v>
      </c>
      <c r="AB312" s="8">
        <v>63</v>
      </c>
      <c r="AC312" s="8">
        <v>0</v>
      </c>
      <c r="AD312" s="8">
        <v>50</v>
      </c>
      <c r="AE312" s="8">
        <v>1768</v>
      </c>
      <c r="AF312" s="8">
        <v>37</v>
      </c>
      <c r="AG312" s="8">
        <v>1829</v>
      </c>
      <c r="AH312" s="8">
        <v>15</v>
      </c>
      <c r="AI312" s="8">
        <v>0</v>
      </c>
      <c r="AJ312" s="8">
        <v>169</v>
      </c>
      <c r="AK312" s="8">
        <v>1712</v>
      </c>
      <c r="AL312" s="8">
        <v>0</v>
      </c>
      <c r="AM312" s="8">
        <v>0</v>
      </c>
      <c r="AN312" s="8">
        <v>1881</v>
      </c>
      <c r="AO312" s="41">
        <f t="shared" si="153"/>
        <v>0.92769803296119091</v>
      </c>
      <c r="AP312" s="41">
        <f t="shared" si="154"/>
        <v>7.2301967038809145E-2</v>
      </c>
      <c r="AQ312" s="41">
        <f t="shared" si="155"/>
        <v>0</v>
      </c>
      <c r="AR312" s="41">
        <f t="shared" si="156"/>
        <v>0.1217437533227007</v>
      </c>
      <c r="AS312" s="41">
        <f t="shared" si="157"/>
        <v>0.11749069643806485</v>
      </c>
      <c r="AT312" s="41">
        <f t="shared" si="158"/>
        <v>0.12068048910154174</v>
      </c>
      <c r="AU312" s="41">
        <f t="shared" si="159"/>
        <v>0.13716108452950559</v>
      </c>
      <c r="AV312" s="41">
        <f t="shared" si="160"/>
        <v>0.12812333864965444</v>
      </c>
      <c r="AW312" s="41">
        <f t="shared" si="161"/>
        <v>0.11483253588516747</v>
      </c>
      <c r="AX312" s="41">
        <f t="shared" si="162"/>
        <v>9.9946836788942048E-2</v>
      </c>
      <c r="AY312" s="41">
        <f t="shared" si="163"/>
        <v>7.9213184476342374E-2</v>
      </c>
      <c r="AZ312" s="41">
        <f t="shared" si="164"/>
        <v>2.3391812865497075E-2</v>
      </c>
      <c r="BA312" s="41">
        <f t="shared" si="165"/>
        <v>9.0377458798511431E-3</v>
      </c>
      <c r="BB312" s="41">
        <f t="shared" si="166"/>
        <v>4.837852206273259E-2</v>
      </c>
      <c r="BC312" s="41">
        <f t="shared" si="167"/>
        <v>0</v>
      </c>
      <c r="BD312" s="41">
        <f t="shared" si="168"/>
        <v>0.90962254120148855</v>
      </c>
      <c r="BE312" s="41">
        <f t="shared" si="169"/>
        <v>9.0377458798511431E-2</v>
      </c>
      <c r="BF312" s="41">
        <f t="shared" si="170"/>
        <v>0</v>
      </c>
      <c r="BG312" s="41">
        <f t="shared" si="171"/>
        <v>0.53163211057947901</v>
      </c>
      <c r="BH312" s="41">
        <f t="shared" si="172"/>
        <v>0.36044657097288674</v>
      </c>
      <c r="BI312" s="41">
        <f t="shared" si="173"/>
        <v>0.10792131844763424</v>
      </c>
      <c r="BJ312" s="41">
        <f t="shared" si="174"/>
        <v>0</v>
      </c>
      <c r="BK312" s="41">
        <f t="shared" si="175"/>
        <v>3.3492822966507178E-2</v>
      </c>
      <c r="BL312" s="41">
        <f t="shared" si="176"/>
        <v>0</v>
      </c>
      <c r="BM312" s="41">
        <f t="shared" si="177"/>
        <v>2.6581605528973949E-2</v>
      </c>
      <c r="BN312" s="41">
        <f t="shared" si="178"/>
        <v>0.93992557150451883</v>
      </c>
      <c r="BO312" s="41">
        <f t="shared" si="179"/>
        <v>1.9670388091440724E-2</v>
      </c>
      <c r="BP312" s="41">
        <f t="shared" si="180"/>
        <v>0.97235513024986708</v>
      </c>
      <c r="BQ312" s="41">
        <f t="shared" si="181"/>
        <v>7.9744816586921844E-3</v>
      </c>
      <c r="BR312" s="41">
        <f t="shared" si="182"/>
        <v>0</v>
      </c>
      <c r="BS312" s="41">
        <f t="shared" si="183"/>
        <v>8.9845826687931951E-2</v>
      </c>
      <c r="BT312" s="41">
        <f t="shared" si="184"/>
        <v>0.91015417331206805</v>
      </c>
      <c r="BU312" s="41">
        <f t="shared" si="185"/>
        <v>0</v>
      </c>
      <c r="BV312" s="41">
        <f t="shared" si="186"/>
        <v>0</v>
      </c>
      <c r="BW312" s="41">
        <f t="shared" si="187"/>
        <v>1</v>
      </c>
      <c r="BX312" s="41" t="str">
        <f t="shared" si="188"/>
        <v>2011Licensed practical nursesAlberta</v>
      </c>
      <c r="BY312" s="51">
        <f>VLOOKUP(BX312,'%workplace'!$A$1:$F$381,6,FALSE)</f>
        <v>7720</v>
      </c>
      <c r="BZ312" s="32">
        <f t="shared" si="189"/>
        <v>0.24365284974093265</v>
      </c>
    </row>
    <row r="313" spans="1:78" s="8" customFormat="1" hidden="1" x14ac:dyDescent="0.2">
      <c r="A313" s="8" t="str">
        <f t="shared" si="152"/>
        <v>2011Licensed practical nursesAlbertaHospital</v>
      </c>
      <c r="B313" s="8" t="s">
        <v>3</v>
      </c>
      <c r="C313" s="8" t="s">
        <v>22</v>
      </c>
      <c r="D313" s="8" t="s">
        <v>10</v>
      </c>
      <c r="E313" s="8">
        <v>2011</v>
      </c>
      <c r="F313" s="8">
        <v>2912</v>
      </c>
      <c r="G313" s="8">
        <v>215</v>
      </c>
      <c r="H313" s="8">
        <v>0</v>
      </c>
      <c r="I313" s="8">
        <v>644</v>
      </c>
      <c r="J313" s="8">
        <v>470</v>
      </c>
      <c r="K313" s="8">
        <v>327</v>
      </c>
      <c r="L313" s="8">
        <v>312</v>
      </c>
      <c r="M313" s="8">
        <v>276</v>
      </c>
      <c r="N313" s="8">
        <v>313</v>
      </c>
      <c r="O313" s="8">
        <v>271</v>
      </c>
      <c r="P313" s="8">
        <v>203</v>
      </c>
      <c r="Q313" s="8">
        <v>93</v>
      </c>
      <c r="R313" s="8">
        <v>11</v>
      </c>
      <c r="S313" s="8">
        <v>207</v>
      </c>
      <c r="T313" s="8">
        <v>0</v>
      </c>
      <c r="U313" s="8">
        <v>2872</v>
      </c>
      <c r="V313" s="8">
        <v>255</v>
      </c>
      <c r="W313" s="8">
        <v>0</v>
      </c>
      <c r="X313" s="8">
        <v>1221</v>
      </c>
      <c r="Y313" s="8">
        <v>1467</v>
      </c>
      <c r="Z313" s="8">
        <v>439</v>
      </c>
      <c r="AA313" s="8">
        <v>0</v>
      </c>
      <c r="AB313" s="8">
        <v>6</v>
      </c>
      <c r="AC313" s="8">
        <v>0</v>
      </c>
      <c r="AD313" s="8">
        <v>285</v>
      </c>
      <c r="AE313" s="8">
        <v>2836</v>
      </c>
      <c r="AF313" s="8">
        <v>12</v>
      </c>
      <c r="AG313" s="8">
        <v>3107</v>
      </c>
      <c r="AH313" s="8">
        <v>5</v>
      </c>
      <c r="AI313" s="8">
        <v>2</v>
      </c>
      <c r="AJ313" s="8">
        <v>382</v>
      </c>
      <c r="AK313" s="8">
        <v>2745</v>
      </c>
      <c r="AL313" s="8">
        <v>1</v>
      </c>
      <c r="AM313" s="8">
        <v>0</v>
      </c>
      <c r="AN313" s="8">
        <v>3127</v>
      </c>
      <c r="AO313" s="41">
        <f t="shared" si="153"/>
        <v>0.93124400383754402</v>
      </c>
      <c r="AP313" s="41">
        <f t="shared" si="154"/>
        <v>6.8755996162456035E-2</v>
      </c>
      <c r="AQ313" s="41">
        <f t="shared" si="155"/>
        <v>0</v>
      </c>
      <c r="AR313" s="41">
        <f t="shared" si="156"/>
        <v>0.20594819315637991</v>
      </c>
      <c r="AS313" s="41">
        <f t="shared" si="157"/>
        <v>0.15030380556443876</v>
      </c>
      <c r="AT313" s="41">
        <f t="shared" si="158"/>
        <v>0.10457307323313079</v>
      </c>
      <c r="AU313" s="41">
        <f t="shared" si="159"/>
        <v>9.9776143268308276E-2</v>
      </c>
      <c r="AV313" s="41">
        <f t="shared" si="160"/>
        <v>8.8263511352734247E-2</v>
      </c>
      <c r="AW313" s="41">
        <f t="shared" si="161"/>
        <v>0.10009593859929646</v>
      </c>
      <c r="AX313" s="41">
        <f t="shared" si="162"/>
        <v>8.6664534697793408E-2</v>
      </c>
      <c r="AY313" s="41">
        <f t="shared" si="163"/>
        <v>6.4918452190598011E-2</v>
      </c>
      <c r="AZ313" s="41">
        <f t="shared" si="164"/>
        <v>2.9740965781899584E-2</v>
      </c>
      <c r="BA313" s="41">
        <f t="shared" si="165"/>
        <v>3.5177486408698431E-3</v>
      </c>
      <c r="BB313" s="41">
        <f t="shared" si="166"/>
        <v>6.6197633514550686E-2</v>
      </c>
      <c r="BC313" s="41">
        <f t="shared" si="167"/>
        <v>0</v>
      </c>
      <c r="BD313" s="41">
        <f t="shared" si="168"/>
        <v>0.9184521905980173</v>
      </c>
      <c r="BE313" s="41">
        <f t="shared" si="169"/>
        <v>8.1547809401982738E-2</v>
      </c>
      <c r="BF313" s="41">
        <f t="shared" si="170"/>
        <v>0</v>
      </c>
      <c r="BG313" s="41">
        <f t="shared" si="171"/>
        <v>0.39047009913655262</v>
      </c>
      <c r="BH313" s="41">
        <f t="shared" si="172"/>
        <v>0.46913975055964185</v>
      </c>
      <c r="BI313" s="41">
        <f t="shared" si="173"/>
        <v>0.14039015030380556</v>
      </c>
      <c r="BJ313" s="41">
        <f t="shared" si="174"/>
        <v>0</v>
      </c>
      <c r="BK313" s="41">
        <f t="shared" si="175"/>
        <v>1.9187719859290054E-3</v>
      </c>
      <c r="BL313" s="41">
        <f t="shared" si="176"/>
        <v>0</v>
      </c>
      <c r="BM313" s="41">
        <f t="shared" si="177"/>
        <v>9.1141669331627762E-2</v>
      </c>
      <c r="BN313" s="41">
        <f t="shared" si="178"/>
        <v>0.90693955868244325</v>
      </c>
      <c r="BO313" s="41">
        <f t="shared" si="179"/>
        <v>3.8375439718580109E-3</v>
      </c>
      <c r="BP313" s="41">
        <f t="shared" si="180"/>
        <v>0.9936040933802367</v>
      </c>
      <c r="BQ313" s="41">
        <f t="shared" si="181"/>
        <v>1.5989766549408379E-3</v>
      </c>
      <c r="BR313" s="41">
        <f t="shared" si="182"/>
        <v>6.3959066197633518E-4</v>
      </c>
      <c r="BS313" s="41">
        <f t="shared" si="183"/>
        <v>0.12216181643748002</v>
      </c>
      <c r="BT313" s="41">
        <f t="shared" si="184"/>
        <v>0.87783818356251997</v>
      </c>
      <c r="BU313" s="41">
        <f t="shared" si="185"/>
        <v>3.1979533098816759E-4</v>
      </c>
      <c r="BV313" s="41">
        <f t="shared" si="186"/>
        <v>0</v>
      </c>
      <c r="BW313" s="41">
        <f t="shared" si="187"/>
        <v>1</v>
      </c>
      <c r="BX313" s="41" t="str">
        <f t="shared" si="188"/>
        <v>2011Licensed practical nursesAlberta</v>
      </c>
      <c r="BY313" s="51">
        <f>VLOOKUP(BX313,'%workplace'!$A$1:$F$381,6,FALSE)</f>
        <v>7720</v>
      </c>
      <c r="BZ313" s="32">
        <f t="shared" si="189"/>
        <v>0.4050518134715026</v>
      </c>
    </row>
    <row r="314" spans="1:78" s="8" customFormat="1" hidden="1" x14ac:dyDescent="0.2">
      <c r="A314" s="8" t="str">
        <f t="shared" si="152"/>
        <v>2011Licensed practical nursesAlbertaOther places of work</v>
      </c>
      <c r="B314" s="8" t="s">
        <v>3</v>
      </c>
      <c r="C314" s="8" t="s">
        <v>22</v>
      </c>
      <c r="D314" s="8" t="s">
        <v>13</v>
      </c>
      <c r="E314" s="8">
        <v>2011</v>
      </c>
      <c r="F314" s="8">
        <v>269</v>
      </c>
      <c r="G314" s="8">
        <v>10</v>
      </c>
      <c r="H314" s="8">
        <v>0</v>
      </c>
      <c r="I314" s="8">
        <v>39</v>
      </c>
      <c r="J314" s="8">
        <v>39</v>
      </c>
      <c r="K314" s="8">
        <v>38</v>
      </c>
      <c r="L314" s="8">
        <v>38</v>
      </c>
      <c r="M314" s="8">
        <v>36</v>
      </c>
      <c r="N314" s="8">
        <v>34</v>
      </c>
      <c r="O314" s="8">
        <v>21</v>
      </c>
      <c r="P314" s="8">
        <v>11</v>
      </c>
      <c r="Q314" s="8">
        <v>8</v>
      </c>
      <c r="R314" s="8">
        <v>2</v>
      </c>
      <c r="S314" s="8">
        <v>13</v>
      </c>
      <c r="T314" s="8">
        <v>0</v>
      </c>
      <c r="U314" s="8">
        <v>269</v>
      </c>
      <c r="V314" s="8">
        <v>10</v>
      </c>
      <c r="W314" s="8">
        <v>0</v>
      </c>
      <c r="X314" s="8">
        <v>185</v>
      </c>
      <c r="Y314" s="8">
        <v>62</v>
      </c>
      <c r="Z314" s="8">
        <v>32</v>
      </c>
      <c r="AA314" s="8">
        <v>0</v>
      </c>
      <c r="AB314" s="8">
        <v>12</v>
      </c>
      <c r="AC314" s="8">
        <v>0</v>
      </c>
      <c r="AD314" s="8">
        <v>110</v>
      </c>
      <c r="AE314" s="8">
        <v>157</v>
      </c>
      <c r="AF314" s="8">
        <v>16</v>
      </c>
      <c r="AG314" s="8">
        <v>160</v>
      </c>
      <c r="AH314" s="8">
        <v>101</v>
      </c>
      <c r="AI314" s="8">
        <v>2</v>
      </c>
      <c r="AJ314" s="8">
        <v>26</v>
      </c>
      <c r="AK314" s="8">
        <v>253</v>
      </c>
      <c r="AL314" s="8">
        <v>0</v>
      </c>
      <c r="AM314" s="8">
        <v>0</v>
      </c>
      <c r="AN314" s="8">
        <v>279</v>
      </c>
      <c r="AO314" s="41">
        <f t="shared" si="153"/>
        <v>0.96415770609318996</v>
      </c>
      <c r="AP314" s="41">
        <f t="shared" si="154"/>
        <v>3.5842293906810034E-2</v>
      </c>
      <c r="AQ314" s="41">
        <f t="shared" si="155"/>
        <v>0</v>
      </c>
      <c r="AR314" s="41">
        <f t="shared" si="156"/>
        <v>0.13978494623655913</v>
      </c>
      <c r="AS314" s="41">
        <f t="shared" si="157"/>
        <v>0.13978494623655913</v>
      </c>
      <c r="AT314" s="41">
        <f t="shared" si="158"/>
        <v>0.13620071684587814</v>
      </c>
      <c r="AU314" s="41">
        <f t="shared" si="159"/>
        <v>0.13620071684587814</v>
      </c>
      <c r="AV314" s="41">
        <f t="shared" si="160"/>
        <v>0.12903225806451613</v>
      </c>
      <c r="AW314" s="41">
        <f t="shared" si="161"/>
        <v>0.12186379928315412</v>
      </c>
      <c r="AX314" s="41">
        <f t="shared" si="162"/>
        <v>7.5268817204301078E-2</v>
      </c>
      <c r="AY314" s="41">
        <f t="shared" si="163"/>
        <v>3.9426523297491037E-2</v>
      </c>
      <c r="AZ314" s="41">
        <f t="shared" si="164"/>
        <v>2.8673835125448029E-2</v>
      </c>
      <c r="BA314" s="41">
        <f t="shared" si="165"/>
        <v>7.1684587813620072E-3</v>
      </c>
      <c r="BB314" s="41">
        <f t="shared" si="166"/>
        <v>4.6594982078853049E-2</v>
      </c>
      <c r="BC314" s="41">
        <f t="shared" si="167"/>
        <v>0</v>
      </c>
      <c r="BD314" s="41">
        <f t="shared" si="168"/>
        <v>0.96415770609318996</v>
      </c>
      <c r="BE314" s="41">
        <f t="shared" si="169"/>
        <v>3.5842293906810034E-2</v>
      </c>
      <c r="BF314" s="41">
        <f t="shared" si="170"/>
        <v>0</v>
      </c>
      <c r="BG314" s="41">
        <f t="shared" si="171"/>
        <v>0.6630824372759857</v>
      </c>
      <c r="BH314" s="41">
        <f t="shared" si="172"/>
        <v>0.22222222222222221</v>
      </c>
      <c r="BI314" s="41">
        <f t="shared" si="173"/>
        <v>0.11469534050179211</v>
      </c>
      <c r="BJ314" s="41">
        <f t="shared" si="174"/>
        <v>0</v>
      </c>
      <c r="BK314" s="41">
        <f t="shared" si="175"/>
        <v>4.3010752688172046E-2</v>
      </c>
      <c r="BL314" s="41">
        <f t="shared" si="176"/>
        <v>0</v>
      </c>
      <c r="BM314" s="41">
        <f t="shared" si="177"/>
        <v>0.3942652329749104</v>
      </c>
      <c r="BN314" s="41">
        <f t="shared" si="178"/>
        <v>0.56272401433691754</v>
      </c>
      <c r="BO314" s="41">
        <f t="shared" si="179"/>
        <v>5.7347670250896057E-2</v>
      </c>
      <c r="BP314" s="41">
        <f t="shared" si="180"/>
        <v>0.57347670250896055</v>
      </c>
      <c r="BQ314" s="41">
        <f t="shared" si="181"/>
        <v>0.36200716845878134</v>
      </c>
      <c r="BR314" s="41">
        <f t="shared" si="182"/>
        <v>7.1684587813620072E-3</v>
      </c>
      <c r="BS314" s="41">
        <f t="shared" si="183"/>
        <v>9.3189964157706098E-2</v>
      </c>
      <c r="BT314" s="41">
        <f t="shared" si="184"/>
        <v>0.90681003584229392</v>
      </c>
      <c r="BU314" s="41">
        <f t="shared" si="185"/>
        <v>0</v>
      </c>
      <c r="BV314" s="41">
        <f t="shared" si="186"/>
        <v>0</v>
      </c>
      <c r="BW314" s="41">
        <f t="shared" si="187"/>
        <v>1</v>
      </c>
      <c r="BX314" s="41" t="str">
        <f t="shared" si="188"/>
        <v>2011Licensed practical nursesAlberta</v>
      </c>
      <c r="BY314" s="51">
        <f>VLOOKUP(BX314,'%workplace'!$A$1:$F$381,6,FALSE)</f>
        <v>7720</v>
      </c>
      <c r="BZ314" s="32">
        <f t="shared" si="189"/>
        <v>3.6139896373056993E-2</v>
      </c>
    </row>
    <row r="315" spans="1:78" s="8" customFormat="1" hidden="1" x14ac:dyDescent="0.2">
      <c r="A315" s="8" t="str">
        <f t="shared" si="152"/>
        <v>2011Licensed practical nursesBritish ColumbiaAll places of work</v>
      </c>
      <c r="B315" s="8" t="s">
        <v>3</v>
      </c>
      <c r="C315" s="8" t="s">
        <v>23</v>
      </c>
      <c r="D315" s="8" t="s">
        <v>9</v>
      </c>
      <c r="E315" s="8">
        <v>2011</v>
      </c>
      <c r="F315" s="8">
        <v>7746</v>
      </c>
      <c r="G315" s="8">
        <v>755</v>
      </c>
      <c r="H315" s="8">
        <v>0</v>
      </c>
      <c r="I315" s="8">
        <v>1149</v>
      </c>
      <c r="J315" s="8">
        <v>1201</v>
      </c>
      <c r="K315" s="8">
        <v>1057</v>
      </c>
      <c r="L315" s="8">
        <v>1125</v>
      </c>
      <c r="M315" s="8">
        <v>1121</v>
      </c>
      <c r="N315" s="8">
        <v>1036</v>
      </c>
      <c r="O315" s="8">
        <v>857</v>
      </c>
      <c r="P315" s="8">
        <v>415</v>
      </c>
      <c r="Q315" s="8">
        <v>101</v>
      </c>
      <c r="R315" s="8">
        <v>8</v>
      </c>
      <c r="S315" s="8">
        <v>431</v>
      </c>
      <c r="T315" s="8">
        <v>0</v>
      </c>
      <c r="U315" s="8">
        <v>8305</v>
      </c>
      <c r="V315" s="8">
        <v>135</v>
      </c>
      <c r="W315" s="8">
        <v>61</v>
      </c>
      <c r="X315" s="8">
        <v>3713</v>
      </c>
      <c r="Y315" s="8">
        <v>2210</v>
      </c>
      <c r="Z315" s="8">
        <v>2469</v>
      </c>
      <c r="AA315" s="8">
        <v>109</v>
      </c>
      <c r="AB315" s="8">
        <v>133</v>
      </c>
      <c r="AC315" s="8">
        <v>39</v>
      </c>
      <c r="AD315" s="8">
        <v>793</v>
      </c>
      <c r="AE315" s="8">
        <v>7536</v>
      </c>
      <c r="AF315" s="8">
        <v>129</v>
      </c>
      <c r="AG315" s="8">
        <v>8225</v>
      </c>
      <c r="AH315" s="8">
        <v>95</v>
      </c>
      <c r="AI315" s="8">
        <v>11</v>
      </c>
      <c r="AJ315" s="8">
        <v>758</v>
      </c>
      <c r="AK315" s="8">
        <v>7743</v>
      </c>
      <c r="AL315" s="8">
        <v>41</v>
      </c>
      <c r="AM315" s="8">
        <v>0</v>
      </c>
      <c r="AN315" s="8">
        <v>8501</v>
      </c>
      <c r="AO315" s="41">
        <f t="shared" si="153"/>
        <v>0.91118691918597816</v>
      </c>
      <c r="AP315" s="41">
        <f t="shared" si="154"/>
        <v>8.881308081402188E-2</v>
      </c>
      <c r="AQ315" s="41">
        <f t="shared" si="155"/>
        <v>0</v>
      </c>
      <c r="AR315" s="41">
        <f t="shared" si="156"/>
        <v>0.13516056934478296</v>
      </c>
      <c r="AS315" s="41">
        <f t="shared" si="157"/>
        <v>0.14127749676508647</v>
      </c>
      <c r="AT315" s="41">
        <f t="shared" si="158"/>
        <v>0.12433831313963063</v>
      </c>
      <c r="AU315" s="41">
        <f t="shared" si="159"/>
        <v>0.13233737207387367</v>
      </c>
      <c r="AV315" s="41">
        <f t="shared" si="160"/>
        <v>0.13186683919538877</v>
      </c>
      <c r="AW315" s="41">
        <f t="shared" si="161"/>
        <v>0.12186801552758499</v>
      </c>
      <c r="AX315" s="41">
        <f t="shared" si="162"/>
        <v>0.10081166921538642</v>
      </c>
      <c r="AY315" s="41">
        <f t="shared" si="163"/>
        <v>4.8817786142806727E-2</v>
      </c>
      <c r="AZ315" s="41">
        <f t="shared" si="164"/>
        <v>1.1880955181743324E-2</v>
      </c>
      <c r="BA315" s="41">
        <f t="shared" si="165"/>
        <v>9.4106575696976827E-4</v>
      </c>
      <c r="BB315" s="41">
        <f t="shared" si="166"/>
        <v>5.0699917656746266E-2</v>
      </c>
      <c r="BC315" s="41">
        <f t="shared" si="167"/>
        <v>0</v>
      </c>
      <c r="BD315" s="41">
        <f t="shared" si="168"/>
        <v>0.97694388895424067</v>
      </c>
      <c r="BE315" s="41">
        <f t="shared" si="169"/>
        <v>1.5880484648864841E-2</v>
      </c>
      <c r="BF315" s="41">
        <f t="shared" si="170"/>
        <v>7.1756263968944826E-3</v>
      </c>
      <c r="BG315" s="41">
        <f t="shared" si="171"/>
        <v>0.43677214445359369</v>
      </c>
      <c r="BH315" s="41">
        <f t="shared" si="172"/>
        <v>0.25996941536289847</v>
      </c>
      <c r="BI315" s="41">
        <f t="shared" si="173"/>
        <v>0.29043641924479474</v>
      </c>
      <c r="BJ315" s="41">
        <f t="shared" si="174"/>
        <v>1.2822020938713093E-2</v>
      </c>
      <c r="BK315" s="41">
        <f t="shared" si="175"/>
        <v>1.5645218209622398E-2</v>
      </c>
      <c r="BL315" s="41">
        <f t="shared" si="176"/>
        <v>4.5876955652276201E-3</v>
      </c>
      <c r="BM315" s="41">
        <f t="shared" si="177"/>
        <v>9.3283143159628282E-2</v>
      </c>
      <c r="BN315" s="41">
        <f t="shared" si="178"/>
        <v>0.8864839430655217</v>
      </c>
      <c r="BO315" s="41">
        <f t="shared" si="179"/>
        <v>1.5174685331137513E-2</v>
      </c>
      <c r="BP315" s="41">
        <f t="shared" si="180"/>
        <v>0.96753323138454295</v>
      </c>
      <c r="BQ315" s="41">
        <f t="shared" si="181"/>
        <v>1.1175155864015998E-2</v>
      </c>
      <c r="BR315" s="41">
        <f t="shared" si="182"/>
        <v>1.2939654158334313E-3</v>
      </c>
      <c r="BS315" s="41">
        <f t="shared" si="183"/>
        <v>8.9165980472885542E-2</v>
      </c>
      <c r="BT315" s="41">
        <f t="shared" si="184"/>
        <v>0.9108340195271144</v>
      </c>
      <c r="BU315" s="41">
        <f t="shared" si="185"/>
        <v>4.8229620044700624E-3</v>
      </c>
      <c r="BV315" s="41">
        <f t="shared" si="186"/>
        <v>0</v>
      </c>
      <c r="BW315" s="41">
        <f t="shared" si="187"/>
        <v>1</v>
      </c>
      <c r="BX315" s="41" t="str">
        <f t="shared" si="188"/>
        <v>2011Licensed practical nursesBritish Columbia</v>
      </c>
      <c r="BY315" s="51">
        <f>VLOOKUP(BX315,'%workplace'!$A$1:$F$381,6,FALSE)</f>
        <v>8501</v>
      </c>
      <c r="BZ315" s="32">
        <f t="shared" si="189"/>
        <v>1</v>
      </c>
    </row>
    <row r="316" spans="1:78" s="8" customFormat="1" hidden="1" x14ac:dyDescent="0.2">
      <c r="A316" s="8" t="str">
        <f t="shared" si="152"/>
        <v>2011Licensed practical nursesBritish ColumbiaCommunity health</v>
      </c>
      <c r="B316" s="8" t="s">
        <v>3</v>
      </c>
      <c r="C316" s="8" t="s">
        <v>23</v>
      </c>
      <c r="D316" s="8" t="s">
        <v>11</v>
      </c>
      <c r="E316" s="8">
        <v>2011</v>
      </c>
      <c r="F316" s="8">
        <v>566</v>
      </c>
      <c r="G316" s="8">
        <v>29</v>
      </c>
      <c r="H316" s="8">
        <v>0</v>
      </c>
      <c r="I316" s="8">
        <v>75</v>
      </c>
      <c r="J316" s="8">
        <v>107</v>
      </c>
      <c r="K316" s="8">
        <v>75</v>
      </c>
      <c r="L316" s="8">
        <v>79</v>
      </c>
      <c r="M316" s="8">
        <v>82</v>
      </c>
      <c r="N316" s="8">
        <v>67</v>
      </c>
      <c r="O316" s="8">
        <v>48</v>
      </c>
      <c r="P316" s="8">
        <v>22</v>
      </c>
      <c r="Q316" s="8">
        <v>10</v>
      </c>
      <c r="R316" s="8">
        <v>4</v>
      </c>
      <c r="S316" s="8">
        <v>26</v>
      </c>
      <c r="T316" s="8">
        <v>0</v>
      </c>
      <c r="U316" s="8">
        <v>583</v>
      </c>
      <c r="V316" s="8">
        <v>10</v>
      </c>
      <c r="W316" s="8">
        <v>2</v>
      </c>
      <c r="X316" s="8">
        <v>268</v>
      </c>
      <c r="Y316" s="8">
        <v>178</v>
      </c>
      <c r="Z316" s="8">
        <v>145</v>
      </c>
      <c r="AA316" s="8">
        <v>4</v>
      </c>
      <c r="AB316" s="8">
        <v>36</v>
      </c>
      <c r="AC316" s="8">
        <v>4</v>
      </c>
      <c r="AD316" s="8">
        <v>115</v>
      </c>
      <c r="AE316" s="8">
        <v>440</v>
      </c>
      <c r="AF316" s="8">
        <v>23</v>
      </c>
      <c r="AG316" s="8">
        <v>564</v>
      </c>
      <c r="AH316" s="8">
        <v>4</v>
      </c>
      <c r="AI316" s="8">
        <v>2</v>
      </c>
      <c r="AJ316" s="8">
        <v>66</v>
      </c>
      <c r="AK316" s="8">
        <v>529</v>
      </c>
      <c r="AL316" s="8">
        <v>2</v>
      </c>
      <c r="AM316" s="8">
        <v>0</v>
      </c>
      <c r="AN316" s="8">
        <v>595</v>
      </c>
      <c r="AO316" s="41">
        <f t="shared" si="153"/>
        <v>0.95126050420168062</v>
      </c>
      <c r="AP316" s="41">
        <f t="shared" si="154"/>
        <v>4.8739495798319328E-2</v>
      </c>
      <c r="AQ316" s="41">
        <f t="shared" si="155"/>
        <v>0</v>
      </c>
      <c r="AR316" s="41">
        <f t="shared" si="156"/>
        <v>0.12605042016806722</v>
      </c>
      <c r="AS316" s="41">
        <f t="shared" si="157"/>
        <v>0.17983193277310924</v>
      </c>
      <c r="AT316" s="41">
        <f t="shared" si="158"/>
        <v>0.12605042016806722</v>
      </c>
      <c r="AU316" s="41">
        <f t="shared" si="159"/>
        <v>0.13277310924369748</v>
      </c>
      <c r="AV316" s="41">
        <f t="shared" si="160"/>
        <v>0.13781512605042018</v>
      </c>
      <c r="AW316" s="41">
        <f t="shared" si="161"/>
        <v>0.11260504201680673</v>
      </c>
      <c r="AX316" s="41">
        <f t="shared" si="162"/>
        <v>8.067226890756303E-2</v>
      </c>
      <c r="AY316" s="41">
        <f t="shared" si="163"/>
        <v>3.6974789915966387E-2</v>
      </c>
      <c r="AZ316" s="41">
        <f t="shared" si="164"/>
        <v>1.680672268907563E-2</v>
      </c>
      <c r="BA316" s="41">
        <f t="shared" si="165"/>
        <v>6.7226890756302525E-3</v>
      </c>
      <c r="BB316" s="41">
        <f t="shared" si="166"/>
        <v>4.3697478991596636E-2</v>
      </c>
      <c r="BC316" s="41">
        <f t="shared" si="167"/>
        <v>0</v>
      </c>
      <c r="BD316" s="41">
        <f t="shared" si="168"/>
        <v>0.9798319327731092</v>
      </c>
      <c r="BE316" s="41">
        <f t="shared" si="169"/>
        <v>1.680672268907563E-2</v>
      </c>
      <c r="BF316" s="41">
        <f t="shared" si="170"/>
        <v>3.3613445378151263E-3</v>
      </c>
      <c r="BG316" s="41">
        <f t="shared" si="171"/>
        <v>0.4504201680672269</v>
      </c>
      <c r="BH316" s="41">
        <f t="shared" si="172"/>
        <v>0.29915966386554621</v>
      </c>
      <c r="BI316" s="41">
        <f t="shared" si="173"/>
        <v>0.24369747899159663</v>
      </c>
      <c r="BJ316" s="41">
        <f t="shared" si="174"/>
        <v>6.7226890756302525E-3</v>
      </c>
      <c r="BK316" s="41">
        <f t="shared" si="175"/>
        <v>6.0504201680672269E-2</v>
      </c>
      <c r="BL316" s="41">
        <f t="shared" si="176"/>
        <v>6.7226890756302525E-3</v>
      </c>
      <c r="BM316" s="41">
        <f t="shared" si="177"/>
        <v>0.19327731092436976</v>
      </c>
      <c r="BN316" s="41">
        <f t="shared" si="178"/>
        <v>0.73949579831932777</v>
      </c>
      <c r="BO316" s="41">
        <f t="shared" si="179"/>
        <v>3.8655462184873951E-2</v>
      </c>
      <c r="BP316" s="41">
        <f t="shared" si="180"/>
        <v>0.94789915966386551</v>
      </c>
      <c r="BQ316" s="41">
        <f t="shared" si="181"/>
        <v>6.7226890756302525E-3</v>
      </c>
      <c r="BR316" s="41">
        <f t="shared" si="182"/>
        <v>3.3613445378151263E-3</v>
      </c>
      <c r="BS316" s="41">
        <f t="shared" si="183"/>
        <v>0.11092436974789915</v>
      </c>
      <c r="BT316" s="41">
        <f t="shared" si="184"/>
        <v>0.88907563025210079</v>
      </c>
      <c r="BU316" s="41">
        <f t="shared" si="185"/>
        <v>3.3613445378151263E-3</v>
      </c>
      <c r="BV316" s="41">
        <f t="shared" si="186"/>
        <v>0</v>
      </c>
      <c r="BW316" s="41">
        <f t="shared" si="187"/>
        <v>1</v>
      </c>
      <c r="BX316" s="41" t="str">
        <f t="shared" si="188"/>
        <v>2011Licensed practical nursesBritish Columbia</v>
      </c>
      <c r="BY316" s="51">
        <f>VLOOKUP(BX316,'%workplace'!$A$1:$F$381,6,FALSE)</f>
        <v>8501</v>
      </c>
      <c r="BZ316" s="32">
        <f t="shared" si="189"/>
        <v>6.9991765674626519E-2</v>
      </c>
    </row>
    <row r="317" spans="1:78" s="8" customFormat="1" hidden="1" x14ac:dyDescent="0.2">
      <c r="A317" s="8" t="str">
        <f t="shared" si="152"/>
        <v>2011Licensed practical nursesBritish ColumbiaNursing home/long-term care</v>
      </c>
      <c r="B317" s="8" t="s">
        <v>3</v>
      </c>
      <c r="C317" s="8" t="s">
        <v>23</v>
      </c>
      <c r="D317" s="8" t="s">
        <v>12</v>
      </c>
      <c r="E317" s="8">
        <v>2011</v>
      </c>
      <c r="F317" s="8">
        <v>3281</v>
      </c>
      <c r="G317" s="8">
        <v>306</v>
      </c>
      <c r="H317" s="8">
        <v>0</v>
      </c>
      <c r="I317" s="8">
        <v>564</v>
      </c>
      <c r="J317" s="8">
        <v>510</v>
      </c>
      <c r="K317" s="8">
        <v>437</v>
      </c>
      <c r="L317" s="8">
        <v>493</v>
      </c>
      <c r="M317" s="8">
        <v>442</v>
      </c>
      <c r="N317" s="8">
        <v>422</v>
      </c>
      <c r="O317" s="8">
        <v>318</v>
      </c>
      <c r="P317" s="8">
        <v>152</v>
      </c>
      <c r="Q317" s="8">
        <v>33</v>
      </c>
      <c r="R317" s="8">
        <v>3</v>
      </c>
      <c r="S317" s="8">
        <v>213</v>
      </c>
      <c r="T317" s="8">
        <v>0</v>
      </c>
      <c r="U317" s="8">
        <v>3487</v>
      </c>
      <c r="V317" s="8">
        <v>62</v>
      </c>
      <c r="W317" s="8">
        <v>38</v>
      </c>
      <c r="X317" s="8">
        <v>1518</v>
      </c>
      <c r="Y317" s="8">
        <v>1030</v>
      </c>
      <c r="Z317" s="8">
        <v>1004</v>
      </c>
      <c r="AA317" s="8">
        <v>35</v>
      </c>
      <c r="AB317" s="8">
        <v>57</v>
      </c>
      <c r="AC317" s="8">
        <v>6</v>
      </c>
      <c r="AD317" s="8">
        <v>145</v>
      </c>
      <c r="AE317" s="8">
        <v>3379</v>
      </c>
      <c r="AF317" s="8">
        <v>25</v>
      </c>
      <c r="AG317" s="8">
        <v>3554</v>
      </c>
      <c r="AH317" s="8">
        <v>7</v>
      </c>
      <c r="AI317" s="8">
        <v>1</v>
      </c>
      <c r="AJ317" s="8">
        <v>378</v>
      </c>
      <c r="AK317" s="8">
        <v>3209</v>
      </c>
      <c r="AL317" s="8">
        <v>0</v>
      </c>
      <c r="AM317" s="8">
        <v>0</v>
      </c>
      <c r="AN317" s="8">
        <v>3587</v>
      </c>
      <c r="AO317" s="41">
        <f t="shared" si="153"/>
        <v>0.91469194312796209</v>
      </c>
      <c r="AP317" s="41">
        <f t="shared" si="154"/>
        <v>8.5308056872037921E-2</v>
      </c>
      <c r="AQ317" s="41">
        <f t="shared" si="155"/>
        <v>0</v>
      </c>
      <c r="AR317" s="41">
        <f t="shared" si="156"/>
        <v>0.15723445776414832</v>
      </c>
      <c r="AS317" s="41">
        <f t="shared" si="157"/>
        <v>0.14218009478672985</v>
      </c>
      <c r="AT317" s="41">
        <f t="shared" si="158"/>
        <v>0.12182882631725676</v>
      </c>
      <c r="AU317" s="41">
        <f t="shared" si="159"/>
        <v>0.13744075829383887</v>
      </c>
      <c r="AV317" s="41">
        <f t="shared" si="160"/>
        <v>0.12322274881516587</v>
      </c>
      <c r="AW317" s="41">
        <f t="shared" si="161"/>
        <v>0.11764705882352941</v>
      </c>
      <c r="AX317" s="41">
        <f t="shared" si="162"/>
        <v>8.8653470867019787E-2</v>
      </c>
      <c r="AY317" s="41">
        <f t="shared" si="163"/>
        <v>4.2375243936437136E-2</v>
      </c>
      <c r="AZ317" s="41">
        <f t="shared" si="164"/>
        <v>9.1998884862001667E-3</v>
      </c>
      <c r="BA317" s="41">
        <f t="shared" si="165"/>
        <v>8.363534987454698E-4</v>
      </c>
      <c r="BB317" s="41">
        <f t="shared" si="166"/>
        <v>5.9381098410928354E-2</v>
      </c>
      <c r="BC317" s="41">
        <f t="shared" si="167"/>
        <v>0</v>
      </c>
      <c r="BD317" s="41">
        <f t="shared" si="168"/>
        <v>0.97212155004181766</v>
      </c>
      <c r="BE317" s="41">
        <f t="shared" si="169"/>
        <v>1.7284638974073042E-2</v>
      </c>
      <c r="BF317" s="41">
        <f t="shared" si="170"/>
        <v>1.0593810984109284E-2</v>
      </c>
      <c r="BG317" s="41">
        <f t="shared" si="171"/>
        <v>0.4231948703652077</v>
      </c>
      <c r="BH317" s="41">
        <f t="shared" si="172"/>
        <v>0.28714803456927795</v>
      </c>
      <c r="BI317" s="41">
        <f t="shared" si="173"/>
        <v>0.27989963758015052</v>
      </c>
      <c r="BJ317" s="41">
        <f t="shared" si="174"/>
        <v>9.757457485363814E-3</v>
      </c>
      <c r="BK317" s="41">
        <f t="shared" si="175"/>
        <v>1.5890716476163927E-2</v>
      </c>
      <c r="BL317" s="41">
        <f t="shared" si="176"/>
        <v>1.6727069974909396E-3</v>
      </c>
      <c r="BM317" s="41">
        <f t="shared" si="177"/>
        <v>4.0423752439364372E-2</v>
      </c>
      <c r="BN317" s="41">
        <f t="shared" si="178"/>
        <v>0.94201282408698073</v>
      </c>
      <c r="BO317" s="41">
        <f t="shared" si="179"/>
        <v>6.9696124895455812E-3</v>
      </c>
      <c r="BP317" s="41">
        <f t="shared" si="180"/>
        <v>0.99080011151379987</v>
      </c>
      <c r="BQ317" s="41">
        <f t="shared" si="181"/>
        <v>1.9514914970727628E-3</v>
      </c>
      <c r="BR317" s="41">
        <f t="shared" si="182"/>
        <v>2.7878449958182325E-4</v>
      </c>
      <c r="BS317" s="41">
        <f t="shared" si="183"/>
        <v>0.10538054084192919</v>
      </c>
      <c r="BT317" s="41">
        <f t="shared" si="184"/>
        <v>0.89461945915807084</v>
      </c>
      <c r="BU317" s="41">
        <f t="shared" si="185"/>
        <v>0</v>
      </c>
      <c r="BV317" s="41">
        <f t="shared" si="186"/>
        <v>0</v>
      </c>
      <c r="BW317" s="41">
        <f t="shared" si="187"/>
        <v>1</v>
      </c>
      <c r="BX317" s="41" t="str">
        <f t="shared" si="188"/>
        <v>2011Licensed practical nursesBritish Columbia</v>
      </c>
      <c r="BY317" s="51">
        <f>VLOOKUP(BX317,'%workplace'!$A$1:$F$381,6,FALSE)</f>
        <v>8501</v>
      </c>
      <c r="BZ317" s="32">
        <f t="shared" si="189"/>
        <v>0.42195035878131987</v>
      </c>
    </row>
    <row r="318" spans="1:78" s="8" customFormat="1" hidden="1" x14ac:dyDescent="0.2">
      <c r="A318" s="8" t="str">
        <f t="shared" si="152"/>
        <v>2011Licensed practical nursesBritish ColumbiaHospital</v>
      </c>
      <c r="B318" s="8" t="s">
        <v>3</v>
      </c>
      <c r="C318" s="8" t="s">
        <v>23</v>
      </c>
      <c r="D318" s="8" t="s">
        <v>10</v>
      </c>
      <c r="E318" s="8">
        <v>2011</v>
      </c>
      <c r="F318" s="8">
        <v>3314</v>
      </c>
      <c r="G318" s="8">
        <v>374</v>
      </c>
      <c r="H318" s="8">
        <v>0</v>
      </c>
      <c r="I318" s="8">
        <v>450</v>
      </c>
      <c r="J318" s="8">
        <v>501</v>
      </c>
      <c r="K318" s="8">
        <v>460</v>
      </c>
      <c r="L318" s="8">
        <v>480</v>
      </c>
      <c r="M318" s="8">
        <v>512</v>
      </c>
      <c r="N318" s="8">
        <v>473</v>
      </c>
      <c r="O318" s="8">
        <v>419</v>
      </c>
      <c r="P318" s="8">
        <v>191</v>
      </c>
      <c r="Q318" s="8">
        <v>37</v>
      </c>
      <c r="R318" s="8">
        <v>1</v>
      </c>
      <c r="S318" s="8">
        <v>164</v>
      </c>
      <c r="T318" s="8">
        <v>0</v>
      </c>
      <c r="U318" s="8">
        <v>3625</v>
      </c>
      <c r="V318" s="8">
        <v>47</v>
      </c>
      <c r="W318" s="8">
        <v>16</v>
      </c>
      <c r="X318" s="8">
        <v>1622</v>
      </c>
      <c r="Y318" s="8">
        <v>854</v>
      </c>
      <c r="Z318" s="8">
        <v>1168</v>
      </c>
      <c r="AA318" s="8">
        <v>44</v>
      </c>
      <c r="AB318" s="8">
        <v>6</v>
      </c>
      <c r="AC318" s="8">
        <v>12</v>
      </c>
      <c r="AD318" s="8">
        <v>273</v>
      </c>
      <c r="AE318" s="8">
        <v>3397</v>
      </c>
      <c r="AF318" s="8">
        <v>17</v>
      </c>
      <c r="AG318" s="8">
        <v>3666</v>
      </c>
      <c r="AH318" s="8">
        <v>1</v>
      </c>
      <c r="AI318" s="8">
        <v>2</v>
      </c>
      <c r="AJ318" s="8">
        <v>274</v>
      </c>
      <c r="AK318" s="8">
        <v>3414</v>
      </c>
      <c r="AL318" s="8">
        <v>2</v>
      </c>
      <c r="AM318" s="8">
        <v>0</v>
      </c>
      <c r="AN318" s="8">
        <v>3688</v>
      </c>
      <c r="AO318" s="41">
        <f t="shared" si="153"/>
        <v>0.89859002169197399</v>
      </c>
      <c r="AP318" s="41">
        <f t="shared" si="154"/>
        <v>0.10140997830802603</v>
      </c>
      <c r="AQ318" s="41">
        <f t="shared" si="155"/>
        <v>0</v>
      </c>
      <c r="AR318" s="41">
        <f t="shared" si="156"/>
        <v>0.1220173535791757</v>
      </c>
      <c r="AS318" s="41">
        <f t="shared" si="157"/>
        <v>0.13584598698481562</v>
      </c>
      <c r="AT318" s="41">
        <f t="shared" si="158"/>
        <v>0.12472885032537961</v>
      </c>
      <c r="AU318" s="41">
        <f t="shared" si="159"/>
        <v>0.13015184381778741</v>
      </c>
      <c r="AV318" s="41">
        <f t="shared" si="160"/>
        <v>0.13882863340563992</v>
      </c>
      <c r="AW318" s="41">
        <f t="shared" si="161"/>
        <v>0.12825379609544468</v>
      </c>
      <c r="AX318" s="41">
        <f t="shared" si="162"/>
        <v>0.11361171366594359</v>
      </c>
      <c r="AY318" s="41">
        <f t="shared" si="163"/>
        <v>5.178958785249458E-2</v>
      </c>
      <c r="AZ318" s="41">
        <f t="shared" si="164"/>
        <v>1.0032537960954447E-2</v>
      </c>
      <c r="BA318" s="41">
        <f t="shared" si="165"/>
        <v>2.7114967462039046E-4</v>
      </c>
      <c r="BB318" s="41">
        <f t="shared" si="166"/>
        <v>4.4468546637744036E-2</v>
      </c>
      <c r="BC318" s="41">
        <f t="shared" si="167"/>
        <v>0</v>
      </c>
      <c r="BD318" s="41">
        <f t="shared" si="168"/>
        <v>0.98291757049891537</v>
      </c>
      <c r="BE318" s="41">
        <f t="shared" si="169"/>
        <v>1.2744034707158351E-2</v>
      </c>
      <c r="BF318" s="41">
        <f t="shared" si="170"/>
        <v>4.3383947939262474E-3</v>
      </c>
      <c r="BG318" s="41">
        <f t="shared" si="171"/>
        <v>0.43980477223427333</v>
      </c>
      <c r="BH318" s="41">
        <f t="shared" si="172"/>
        <v>0.23156182212581344</v>
      </c>
      <c r="BI318" s="41">
        <f t="shared" si="173"/>
        <v>0.31670281995661603</v>
      </c>
      <c r="BJ318" s="41">
        <f t="shared" si="174"/>
        <v>1.193058568329718E-2</v>
      </c>
      <c r="BK318" s="41">
        <f t="shared" si="175"/>
        <v>1.6268980477223427E-3</v>
      </c>
      <c r="BL318" s="41">
        <f t="shared" si="176"/>
        <v>3.2537960954446853E-3</v>
      </c>
      <c r="BM318" s="41">
        <f t="shared" si="177"/>
        <v>7.4023861171366598E-2</v>
      </c>
      <c r="BN318" s="41">
        <f t="shared" si="178"/>
        <v>0.92109544468546634</v>
      </c>
      <c r="BO318" s="41">
        <f t="shared" si="179"/>
        <v>4.6095444685466374E-3</v>
      </c>
      <c r="BP318" s="41">
        <f t="shared" si="180"/>
        <v>0.9940347071583514</v>
      </c>
      <c r="BQ318" s="41">
        <f t="shared" si="181"/>
        <v>2.7114967462039046E-4</v>
      </c>
      <c r="BR318" s="41">
        <f t="shared" si="182"/>
        <v>5.4229934924078093E-4</v>
      </c>
      <c r="BS318" s="41">
        <f t="shared" si="183"/>
        <v>7.4295010845986983E-2</v>
      </c>
      <c r="BT318" s="41">
        <f t="shared" si="184"/>
        <v>0.925704989154013</v>
      </c>
      <c r="BU318" s="41">
        <f t="shared" si="185"/>
        <v>5.4229934924078093E-4</v>
      </c>
      <c r="BV318" s="41">
        <f t="shared" si="186"/>
        <v>0</v>
      </c>
      <c r="BW318" s="41">
        <f t="shared" si="187"/>
        <v>1</v>
      </c>
      <c r="BX318" s="41" t="str">
        <f t="shared" si="188"/>
        <v>2011Licensed practical nursesBritish Columbia</v>
      </c>
      <c r="BY318" s="51">
        <f>VLOOKUP(BX318,'%workplace'!$A$1:$F$381,6,FALSE)</f>
        <v>8501</v>
      </c>
      <c r="BZ318" s="32">
        <f t="shared" si="189"/>
        <v>0.43383131396306318</v>
      </c>
    </row>
    <row r="319" spans="1:78" s="8" customFormat="1" hidden="1" x14ac:dyDescent="0.2">
      <c r="A319" s="8" t="str">
        <f t="shared" si="152"/>
        <v>2011Licensed practical nursesBritish ColumbiaOther places of work</v>
      </c>
      <c r="B319" s="8" t="s">
        <v>3</v>
      </c>
      <c r="C319" s="8" t="s">
        <v>23</v>
      </c>
      <c r="D319" s="8" t="s">
        <v>13</v>
      </c>
      <c r="E319" s="8">
        <v>2011</v>
      </c>
      <c r="F319" s="8">
        <v>542</v>
      </c>
      <c r="G319" s="8">
        <v>40</v>
      </c>
      <c r="H319" s="8">
        <v>0</v>
      </c>
      <c r="I319" s="8">
        <v>56</v>
      </c>
      <c r="J319" s="8">
        <v>78</v>
      </c>
      <c r="K319" s="8">
        <v>80</v>
      </c>
      <c r="L319" s="8">
        <v>68</v>
      </c>
      <c r="M319" s="8">
        <v>76</v>
      </c>
      <c r="N319" s="8">
        <v>66</v>
      </c>
      <c r="O319" s="8">
        <v>68</v>
      </c>
      <c r="P319" s="8">
        <v>45</v>
      </c>
      <c r="Q319" s="8">
        <v>20</v>
      </c>
      <c r="R319" s="8">
        <v>0</v>
      </c>
      <c r="S319" s="8">
        <v>25</v>
      </c>
      <c r="T319" s="8">
        <v>0</v>
      </c>
      <c r="U319" s="8">
        <v>562</v>
      </c>
      <c r="V319" s="8">
        <v>15</v>
      </c>
      <c r="W319" s="8">
        <v>5</v>
      </c>
      <c r="X319" s="8">
        <v>294</v>
      </c>
      <c r="Y319" s="8">
        <v>141</v>
      </c>
      <c r="Z319" s="8">
        <v>135</v>
      </c>
      <c r="AA319" s="8">
        <v>12</v>
      </c>
      <c r="AB319" s="8">
        <v>32</v>
      </c>
      <c r="AC319" s="8">
        <v>1</v>
      </c>
      <c r="AD319" s="8">
        <v>252</v>
      </c>
      <c r="AE319" s="8">
        <v>297</v>
      </c>
      <c r="AF319" s="8">
        <v>64</v>
      </c>
      <c r="AG319" s="8">
        <v>427</v>
      </c>
      <c r="AH319" s="8">
        <v>83</v>
      </c>
      <c r="AI319" s="8">
        <v>6</v>
      </c>
      <c r="AJ319" s="8">
        <v>33</v>
      </c>
      <c r="AK319" s="8">
        <v>549</v>
      </c>
      <c r="AL319" s="8">
        <v>2</v>
      </c>
      <c r="AM319" s="8">
        <v>0</v>
      </c>
      <c r="AN319" s="8">
        <v>582</v>
      </c>
      <c r="AO319" s="41">
        <f t="shared" si="153"/>
        <v>0.93127147766323026</v>
      </c>
      <c r="AP319" s="41">
        <f t="shared" si="154"/>
        <v>6.8728522336769765E-2</v>
      </c>
      <c r="AQ319" s="41">
        <f t="shared" si="155"/>
        <v>0</v>
      </c>
      <c r="AR319" s="41">
        <f t="shared" si="156"/>
        <v>9.6219931271477668E-2</v>
      </c>
      <c r="AS319" s="41">
        <f t="shared" si="157"/>
        <v>0.13402061855670103</v>
      </c>
      <c r="AT319" s="41">
        <f t="shared" si="158"/>
        <v>0.13745704467353953</v>
      </c>
      <c r="AU319" s="41">
        <f t="shared" si="159"/>
        <v>0.11683848797250859</v>
      </c>
      <c r="AV319" s="41">
        <f t="shared" si="160"/>
        <v>0.13058419243986255</v>
      </c>
      <c r="AW319" s="41">
        <f t="shared" si="161"/>
        <v>0.1134020618556701</v>
      </c>
      <c r="AX319" s="41">
        <f t="shared" si="162"/>
        <v>0.11683848797250859</v>
      </c>
      <c r="AY319" s="41">
        <f t="shared" si="163"/>
        <v>7.7319587628865982E-2</v>
      </c>
      <c r="AZ319" s="41">
        <f t="shared" si="164"/>
        <v>3.4364261168384883E-2</v>
      </c>
      <c r="BA319" s="41">
        <f t="shared" si="165"/>
        <v>0</v>
      </c>
      <c r="BB319" s="41">
        <f t="shared" si="166"/>
        <v>4.29553264604811E-2</v>
      </c>
      <c r="BC319" s="41">
        <f t="shared" si="167"/>
        <v>0</v>
      </c>
      <c r="BD319" s="41">
        <f t="shared" si="168"/>
        <v>0.96563573883161513</v>
      </c>
      <c r="BE319" s="41">
        <f t="shared" si="169"/>
        <v>2.5773195876288658E-2</v>
      </c>
      <c r="BF319" s="41">
        <f t="shared" si="170"/>
        <v>8.5910652920962206E-3</v>
      </c>
      <c r="BG319" s="41">
        <f t="shared" si="171"/>
        <v>0.50515463917525771</v>
      </c>
      <c r="BH319" s="41">
        <f t="shared" si="172"/>
        <v>0.2422680412371134</v>
      </c>
      <c r="BI319" s="41">
        <f t="shared" si="173"/>
        <v>0.23195876288659795</v>
      </c>
      <c r="BJ319" s="41">
        <f t="shared" si="174"/>
        <v>2.0618556701030927E-2</v>
      </c>
      <c r="BK319" s="41">
        <f t="shared" si="175"/>
        <v>5.4982817869415807E-2</v>
      </c>
      <c r="BL319" s="41">
        <f t="shared" si="176"/>
        <v>1.718213058419244E-3</v>
      </c>
      <c r="BM319" s="41">
        <f t="shared" si="177"/>
        <v>0.4329896907216495</v>
      </c>
      <c r="BN319" s="41">
        <f t="shared" si="178"/>
        <v>0.51030927835051543</v>
      </c>
      <c r="BO319" s="41">
        <f t="shared" si="179"/>
        <v>0.10996563573883161</v>
      </c>
      <c r="BP319" s="41">
        <f t="shared" si="180"/>
        <v>0.73367697594501713</v>
      </c>
      <c r="BQ319" s="41">
        <f t="shared" si="181"/>
        <v>0.14261168384879724</v>
      </c>
      <c r="BR319" s="41">
        <f t="shared" si="182"/>
        <v>1.0309278350515464E-2</v>
      </c>
      <c r="BS319" s="41">
        <f t="shared" si="183"/>
        <v>5.6701030927835051E-2</v>
      </c>
      <c r="BT319" s="41">
        <f t="shared" si="184"/>
        <v>0.94329896907216493</v>
      </c>
      <c r="BU319" s="41">
        <f t="shared" si="185"/>
        <v>3.4364261168384879E-3</v>
      </c>
      <c r="BV319" s="41">
        <f t="shared" si="186"/>
        <v>0</v>
      </c>
      <c r="BW319" s="41">
        <f t="shared" si="187"/>
        <v>1</v>
      </c>
      <c r="BX319" s="41" t="str">
        <f t="shared" si="188"/>
        <v>2011Licensed practical nursesBritish Columbia</v>
      </c>
      <c r="BY319" s="51">
        <f>VLOOKUP(BX319,'%workplace'!$A$1:$F$381,6,FALSE)</f>
        <v>8501</v>
      </c>
      <c r="BZ319" s="32">
        <f t="shared" si="189"/>
        <v>6.8462533819550642E-2</v>
      </c>
    </row>
    <row r="320" spans="1:78" s="8" customFormat="1" hidden="1" x14ac:dyDescent="0.2">
      <c r="A320" s="8" t="str">
        <f t="shared" si="152"/>
        <v>2011Licensed practical nursesBritish ColumbiaUnknown places of work</v>
      </c>
      <c r="B320" s="8" t="s">
        <v>3</v>
      </c>
      <c r="C320" s="8" t="s">
        <v>23</v>
      </c>
      <c r="D320" s="8" t="s">
        <v>49</v>
      </c>
      <c r="E320" s="8">
        <v>2011</v>
      </c>
      <c r="F320" s="8">
        <v>43</v>
      </c>
      <c r="G320" s="8">
        <v>6</v>
      </c>
      <c r="H320" s="8">
        <v>0</v>
      </c>
      <c r="I320" s="8">
        <v>4</v>
      </c>
      <c r="J320" s="8">
        <v>5</v>
      </c>
      <c r="K320" s="8">
        <v>5</v>
      </c>
      <c r="L320" s="8">
        <v>5</v>
      </c>
      <c r="M320" s="8">
        <v>9</v>
      </c>
      <c r="N320" s="8">
        <v>8</v>
      </c>
      <c r="O320" s="8">
        <v>4</v>
      </c>
      <c r="P320" s="8">
        <v>5</v>
      </c>
      <c r="Q320" s="8">
        <v>1</v>
      </c>
      <c r="R320" s="8">
        <v>0</v>
      </c>
      <c r="S320" s="8">
        <v>3</v>
      </c>
      <c r="T320" s="8">
        <v>0</v>
      </c>
      <c r="U320" s="8">
        <v>48</v>
      </c>
      <c r="V320" s="8">
        <v>1</v>
      </c>
      <c r="W320" s="8">
        <v>0</v>
      </c>
      <c r="X320" s="8">
        <v>11</v>
      </c>
      <c r="Y320" s="8">
        <v>7</v>
      </c>
      <c r="Z320" s="8">
        <v>17</v>
      </c>
      <c r="AA320" s="8">
        <v>14</v>
      </c>
      <c r="AB320" s="8">
        <v>2</v>
      </c>
      <c r="AC320" s="8">
        <v>16</v>
      </c>
      <c r="AD320" s="8">
        <v>8</v>
      </c>
      <c r="AE320" s="8">
        <v>23</v>
      </c>
      <c r="AF320" s="8">
        <v>0</v>
      </c>
      <c r="AG320" s="8">
        <v>14</v>
      </c>
      <c r="AH320" s="8">
        <v>0</v>
      </c>
      <c r="AI320" s="8">
        <v>0</v>
      </c>
      <c r="AJ320" s="8">
        <v>7</v>
      </c>
      <c r="AK320" s="8">
        <v>42</v>
      </c>
      <c r="AL320" s="8">
        <v>35</v>
      </c>
      <c r="AM320" s="8">
        <v>0</v>
      </c>
      <c r="AN320" s="8">
        <v>49</v>
      </c>
      <c r="AO320" s="41">
        <f t="shared" si="153"/>
        <v>0.87755102040816324</v>
      </c>
      <c r="AP320" s="41">
        <f t="shared" si="154"/>
        <v>0.12244897959183673</v>
      </c>
      <c r="AQ320" s="41">
        <f t="shared" si="155"/>
        <v>0</v>
      </c>
      <c r="AR320" s="41">
        <f t="shared" si="156"/>
        <v>8.1632653061224483E-2</v>
      </c>
      <c r="AS320" s="41">
        <f t="shared" si="157"/>
        <v>0.10204081632653061</v>
      </c>
      <c r="AT320" s="41">
        <f t="shared" si="158"/>
        <v>0.10204081632653061</v>
      </c>
      <c r="AU320" s="41">
        <f t="shared" si="159"/>
        <v>0.10204081632653061</v>
      </c>
      <c r="AV320" s="41">
        <f t="shared" si="160"/>
        <v>0.18367346938775511</v>
      </c>
      <c r="AW320" s="41">
        <f t="shared" si="161"/>
        <v>0.16326530612244897</v>
      </c>
      <c r="AX320" s="41">
        <f t="shared" si="162"/>
        <v>8.1632653061224483E-2</v>
      </c>
      <c r="AY320" s="41">
        <f t="shared" si="163"/>
        <v>0.10204081632653061</v>
      </c>
      <c r="AZ320" s="41">
        <f t="shared" si="164"/>
        <v>2.0408163265306121E-2</v>
      </c>
      <c r="BA320" s="41">
        <f t="shared" si="165"/>
        <v>0</v>
      </c>
      <c r="BB320" s="41">
        <f t="shared" si="166"/>
        <v>6.1224489795918366E-2</v>
      </c>
      <c r="BC320" s="41">
        <f t="shared" si="167"/>
        <v>0</v>
      </c>
      <c r="BD320" s="41">
        <f t="shared" si="168"/>
        <v>0.97959183673469385</v>
      </c>
      <c r="BE320" s="41">
        <f t="shared" si="169"/>
        <v>2.0408163265306121E-2</v>
      </c>
      <c r="BF320" s="41">
        <f t="shared" si="170"/>
        <v>0</v>
      </c>
      <c r="BG320" s="41">
        <f t="shared" si="171"/>
        <v>0.22448979591836735</v>
      </c>
      <c r="BH320" s="41">
        <f t="shared" si="172"/>
        <v>0.14285714285714285</v>
      </c>
      <c r="BI320" s="41">
        <f t="shared" si="173"/>
        <v>0.34693877551020408</v>
      </c>
      <c r="BJ320" s="41">
        <f t="shared" si="174"/>
        <v>0.2857142857142857</v>
      </c>
      <c r="BK320" s="41">
        <f t="shared" si="175"/>
        <v>4.0816326530612242E-2</v>
      </c>
      <c r="BL320" s="41">
        <f t="shared" si="176"/>
        <v>0.32653061224489793</v>
      </c>
      <c r="BM320" s="41">
        <f t="shared" si="177"/>
        <v>0.16326530612244897</v>
      </c>
      <c r="BN320" s="41">
        <f t="shared" si="178"/>
        <v>0.46938775510204084</v>
      </c>
      <c r="BO320" s="41">
        <f t="shared" si="179"/>
        <v>0</v>
      </c>
      <c r="BP320" s="41">
        <f t="shared" si="180"/>
        <v>0.2857142857142857</v>
      </c>
      <c r="BQ320" s="41">
        <f t="shared" si="181"/>
        <v>0</v>
      </c>
      <c r="BR320" s="41">
        <f t="shared" si="182"/>
        <v>0</v>
      </c>
      <c r="BS320" s="41">
        <f t="shared" si="183"/>
        <v>0.14285714285714285</v>
      </c>
      <c r="BT320" s="41">
        <f t="shared" si="184"/>
        <v>0.8571428571428571</v>
      </c>
      <c r="BU320" s="41">
        <f t="shared" si="185"/>
        <v>0.7142857142857143</v>
      </c>
      <c r="BV320" s="41">
        <f t="shared" si="186"/>
        <v>0</v>
      </c>
      <c r="BW320" s="41">
        <f t="shared" si="187"/>
        <v>1</v>
      </c>
      <c r="BX320" s="41" t="str">
        <f t="shared" si="188"/>
        <v>2011Licensed practical nursesBritish Columbia</v>
      </c>
      <c r="BY320" s="51">
        <f>VLOOKUP(BX320,'%workplace'!$A$1:$F$381,6,FALSE)</f>
        <v>8501</v>
      </c>
      <c r="BZ320" s="32">
        <f t="shared" si="189"/>
        <v>5.764027761439831E-3</v>
      </c>
    </row>
    <row r="321" spans="1:78" s="8" customFormat="1" hidden="1" x14ac:dyDescent="0.2">
      <c r="A321" s="8" t="str">
        <f t="shared" si="152"/>
        <v>2011Licensed practical nursesNorthwest TerritoriesAll places of work</v>
      </c>
      <c r="B321" s="8" t="s">
        <v>3</v>
      </c>
      <c r="C321" s="8" t="s">
        <v>25</v>
      </c>
      <c r="D321" s="8" t="s">
        <v>9</v>
      </c>
      <c r="E321" s="8">
        <v>2011</v>
      </c>
      <c r="F321" s="8">
        <v>79</v>
      </c>
      <c r="G321" s="8">
        <v>13</v>
      </c>
      <c r="H321" s="8">
        <v>0</v>
      </c>
      <c r="I321" s="8">
        <v>10</v>
      </c>
      <c r="J321" s="8">
        <v>7</v>
      </c>
      <c r="K321" s="8">
        <v>10</v>
      </c>
      <c r="L321" s="8">
        <v>9</v>
      </c>
      <c r="M321" s="8">
        <v>11</v>
      </c>
      <c r="N321" s="8">
        <v>17</v>
      </c>
      <c r="O321" s="8">
        <v>19</v>
      </c>
      <c r="P321" s="8">
        <v>4</v>
      </c>
      <c r="Q321" s="8">
        <v>5</v>
      </c>
      <c r="R321" s="8">
        <v>0</v>
      </c>
      <c r="S321" s="8">
        <v>0</v>
      </c>
      <c r="T321" s="8">
        <v>0</v>
      </c>
      <c r="U321" s="8">
        <v>92</v>
      </c>
      <c r="V321" s="8">
        <v>0</v>
      </c>
      <c r="W321" s="8">
        <v>0</v>
      </c>
      <c r="X321" s="8">
        <v>77</v>
      </c>
      <c r="Y321" s="8">
        <v>4</v>
      </c>
      <c r="Z321" s="8">
        <v>11</v>
      </c>
      <c r="AA321" s="8">
        <v>0</v>
      </c>
      <c r="AB321" s="8">
        <v>0</v>
      </c>
      <c r="AC321" s="8">
        <v>0</v>
      </c>
      <c r="AD321" s="8">
        <v>9</v>
      </c>
      <c r="AE321" s="8">
        <v>83</v>
      </c>
      <c r="AF321" s="8">
        <v>0</v>
      </c>
      <c r="AG321" s="8">
        <v>92</v>
      </c>
      <c r="AH321" s="8">
        <v>0</v>
      </c>
      <c r="AI321" s="8">
        <v>0</v>
      </c>
      <c r="AJ321" s="8">
        <v>58</v>
      </c>
      <c r="AK321" s="8">
        <v>34</v>
      </c>
      <c r="AL321" s="8">
        <v>0</v>
      </c>
      <c r="AM321" s="8">
        <v>0</v>
      </c>
      <c r="AN321" s="8">
        <v>92</v>
      </c>
      <c r="AO321" s="41">
        <f t="shared" si="153"/>
        <v>0.85869565217391308</v>
      </c>
      <c r="AP321" s="41">
        <f t="shared" si="154"/>
        <v>0.14130434782608695</v>
      </c>
      <c r="AQ321" s="41">
        <f t="shared" si="155"/>
        <v>0</v>
      </c>
      <c r="AR321" s="41">
        <f t="shared" si="156"/>
        <v>0.10869565217391304</v>
      </c>
      <c r="AS321" s="41">
        <f t="shared" si="157"/>
        <v>7.6086956521739135E-2</v>
      </c>
      <c r="AT321" s="41">
        <f t="shared" si="158"/>
        <v>0.10869565217391304</v>
      </c>
      <c r="AU321" s="41">
        <f t="shared" si="159"/>
        <v>9.7826086956521743E-2</v>
      </c>
      <c r="AV321" s="41">
        <f t="shared" si="160"/>
        <v>0.11956521739130435</v>
      </c>
      <c r="AW321" s="41">
        <f t="shared" si="161"/>
        <v>0.18478260869565216</v>
      </c>
      <c r="AX321" s="41">
        <f t="shared" si="162"/>
        <v>0.20652173913043478</v>
      </c>
      <c r="AY321" s="41">
        <f t="shared" si="163"/>
        <v>4.3478260869565216E-2</v>
      </c>
      <c r="AZ321" s="41">
        <f t="shared" si="164"/>
        <v>5.434782608695652E-2</v>
      </c>
      <c r="BA321" s="41">
        <f t="shared" si="165"/>
        <v>0</v>
      </c>
      <c r="BB321" s="41">
        <f t="shared" si="166"/>
        <v>0</v>
      </c>
      <c r="BC321" s="41">
        <f t="shared" si="167"/>
        <v>0</v>
      </c>
      <c r="BD321" s="41">
        <f t="shared" si="168"/>
        <v>1</v>
      </c>
      <c r="BE321" s="41">
        <f t="shared" si="169"/>
        <v>0</v>
      </c>
      <c r="BF321" s="41">
        <f t="shared" si="170"/>
        <v>0</v>
      </c>
      <c r="BG321" s="41">
        <f t="shared" si="171"/>
        <v>0.83695652173913049</v>
      </c>
      <c r="BH321" s="41">
        <f t="shared" si="172"/>
        <v>4.3478260869565216E-2</v>
      </c>
      <c r="BI321" s="41">
        <f t="shared" si="173"/>
        <v>0.11956521739130435</v>
      </c>
      <c r="BJ321" s="41">
        <f t="shared" si="174"/>
        <v>0</v>
      </c>
      <c r="BK321" s="41">
        <f t="shared" si="175"/>
        <v>0</v>
      </c>
      <c r="BL321" s="41">
        <f t="shared" si="176"/>
        <v>0</v>
      </c>
      <c r="BM321" s="41">
        <f t="shared" si="177"/>
        <v>9.7826086956521743E-2</v>
      </c>
      <c r="BN321" s="41">
        <f t="shared" si="178"/>
        <v>0.90217391304347827</v>
      </c>
      <c r="BO321" s="41">
        <f t="shared" si="179"/>
        <v>0</v>
      </c>
      <c r="BP321" s="41">
        <f t="shared" si="180"/>
        <v>1</v>
      </c>
      <c r="BQ321" s="41">
        <f t="shared" si="181"/>
        <v>0</v>
      </c>
      <c r="BR321" s="41">
        <f t="shared" si="182"/>
        <v>0</v>
      </c>
      <c r="BS321" s="41">
        <f t="shared" si="183"/>
        <v>0.63043478260869568</v>
      </c>
      <c r="BT321" s="41">
        <f t="shared" si="184"/>
        <v>0.36956521739130432</v>
      </c>
      <c r="BU321" s="41">
        <f t="shared" si="185"/>
        <v>0</v>
      </c>
      <c r="BV321" s="41">
        <f t="shared" si="186"/>
        <v>0</v>
      </c>
      <c r="BW321" s="41">
        <f t="shared" si="187"/>
        <v>1</v>
      </c>
      <c r="BX321" s="41" t="str">
        <f t="shared" si="188"/>
        <v>2011Licensed practical nursesNorthwest Territories</v>
      </c>
      <c r="BY321" s="51">
        <f>VLOOKUP(BX321,'%workplace'!$A$1:$F$381,6,FALSE)</f>
        <v>92</v>
      </c>
      <c r="BZ321" s="32">
        <f t="shared" si="189"/>
        <v>1</v>
      </c>
    </row>
    <row r="322" spans="1:78" s="8" customFormat="1" hidden="1" x14ac:dyDescent="0.2">
      <c r="A322" s="8" t="str">
        <f t="shared" ref="A322:A385" si="190">CONCATENATE(E322,B322,C322,D322)</f>
        <v>2011Licensed practical nursesNorthwest TerritoriesCommunity health</v>
      </c>
      <c r="B322" s="8" t="s">
        <v>3</v>
      </c>
      <c r="C322" s="8" t="s">
        <v>25</v>
      </c>
      <c r="D322" s="8" t="s">
        <v>11</v>
      </c>
      <c r="E322" s="8">
        <v>2011</v>
      </c>
      <c r="F322" s="8">
        <v>18</v>
      </c>
      <c r="G322" s="8">
        <v>0</v>
      </c>
      <c r="H322" s="8">
        <v>0</v>
      </c>
      <c r="I322" s="8">
        <v>2</v>
      </c>
      <c r="J322" s="8">
        <v>1</v>
      </c>
      <c r="K322" s="8">
        <v>2</v>
      </c>
      <c r="L322" s="8">
        <v>4</v>
      </c>
      <c r="M322" s="8">
        <v>2</v>
      </c>
      <c r="N322" s="8">
        <v>4</v>
      </c>
      <c r="O322" s="8">
        <v>3</v>
      </c>
      <c r="P322" s="8">
        <v>0</v>
      </c>
      <c r="Q322" s="8">
        <v>0</v>
      </c>
      <c r="R322" s="8">
        <v>0</v>
      </c>
      <c r="S322" s="8">
        <v>0</v>
      </c>
      <c r="T322" s="8">
        <v>0</v>
      </c>
      <c r="U322" s="8">
        <v>18</v>
      </c>
      <c r="V322" s="8">
        <v>0</v>
      </c>
      <c r="W322" s="8">
        <v>0</v>
      </c>
      <c r="X322" s="8">
        <v>14</v>
      </c>
      <c r="Y322" s="8">
        <v>1</v>
      </c>
      <c r="Z322" s="8">
        <v>3</v>
      </c>
      <c r="AA322" s="8">
        <v>0</v>
      </c>
      <c r="AB322" s="8">
        <v>0</v>
      </c>
      <c r="AC322" s="8">
        <v>0</v>
      </c>
      <c r="AD322" s="8">
        <v>2</v>
      </c>
      <c r="AE322" s="8">
        <v>16</v>
      </c>
      <c r="AF322" s="8">
        <v>0</v>
      </c>
      <c r="AG322" s="8">
        <v>18</v>
      </c>
      <c r="AH322" s="8">
        <v>0</v>
      </c>
      <c r="AI322" s="8">
        <v>0</v>
      </c>
      <c r="AJ322" s="8">
        <v>5</v>
      </c>
      <c r="AK322" s="8">
        <v>13</v>
      </c>
      <c r="AL322" s="8">
        <v>0</v>
      </c>
      <c r="AM322" s="8">
        <v>0</v>
      </c>
      <c r="AN322" s="8">
        <v>18</v>
      </c>
      <c r="AO322" s="41">
        <f t="shared" ref="AO322:AO385" si="191">F322/$AN322</f>
        <v>1</v>
      </c>
      <c r="AP322" s="41">
        <f t="shared" ref="AP322:AP385" si="192">G322/$AN322</f>
        <v>0</v>
      </c>
      <c r="AQ322" s="41">
        <f t="shared" ref="AQ322:AQ385" si="193">H322/$AN322</f>
        <v>0</v>
      </c>
      <c r="AR322" s="41">
        <f t="shared" ref="AR322:AR385" si="194">I322/$AN322</f>
        <v>0.1111111111111111</v>
      </c>
      <c r="AS322" s="41">
        <f t="shared" ref="AS322:AS385" si="195">J322/$AN322</f>
        <v>5.5555555555555552E-2</v>
      </c>
      <c r="AT322" s="41">
        <f t="shared" ref="AT322:AT385" si="196">K322/$AN322</f>
        <v>0.1111111111111111</v>
      </c>
      <c r="AU322" s="41">
        <f t="shared" ref="AU322:AU385" si="197">L322/$AN322</f>
        <v>0.22222222222222221</v>
      </c>
      <c r="AV322" s="41">
        <f t="shared" ref="AV322:AV385" si="198">M322/$AN322</f>
        <v>0.1111111111111111</v>
      </c>
      <c r="AW322" s="41">
        <f t="shared" ref="AW322:AW385" si="199">N322/$AN322</f>
        <v>0.22222222222222221</v>
      </c>
      <c r="AX322" s="41">
        <f t="shared" ref="AX322:AX385" si="200">O322/$AN322</f>
        <v>0.16666666666666666</v>
      </c>
      <c r="AY322" s="41">
        <f t="shared" ref="AY322:AY385" si="201">P322/$AN322</f>
        <v>0</v>
      </c>
      <c r="AZ322" s="41">
        <f t="shared" ref="AZ322:AZ385" si="202">Q322/$AN322</f>
        <v>0</v>
      </c>
      <c r="BA322" s="41">
        <f t="shared" ref="BA322:BA385" si="203">R322/$AN322</f>
        <v>0</v>
      </c>
      <c r="BB322" s="41">
        <f t="shared" ref="BB322:BB385" si="204">S322/$AN322</f>
        <v>0</v>
      </c>
      <c r="BC322" s="41">
        <f t="shared" ref="BC322:BC385" si="205">T322/$AN322</f>
        <v>0</v>
      </c>
      <c r="BD322" s="41">
        <f t="shared" ref="BD322:BD385" si="206">U322/$AN322</f>
        <v>1</v>
      </c>
      <c r="BE322" s="41">
        <f t="shared" ref="BE322:BE385" si="207">V322/$AN322</f>
        <v>0</v>
      </c>
      <c r="BF322" s="41">
        <f t="shared" ref="BF322:BF385" si="208">W322/$AN322</f>
        <v>0</v>
      </c>
      <c r="BG322" s="41">
        <f t="shared" ref="BG322:BG385" si="209">X322/$AN322</f>
        <v>0.77777777777777779</v>
      </c>
      <c r="BH322" s="41">
        <f t="shared" ref="BH322:BH385" si="210">Y322/$AN322</f>
        <v>5.5555555555555552E-2</v>
      </c>
      <c r="BI322" s="41">
        <f t="shared" ref="BI322:BI385" si="211">Z322/$AN322</f>
        <v>0.16666666666666666</v>
      </c>
      <c r="BJ322" s="41">
        <f t="shared" ref="BJ322:BJ385" si="212">AA322/$AN322</f>
        <v>0</v>
      </c>
      <c r="BK322" s="41">
        <f t="shared" ref="BK322:BK385" si="213">AB322/$AN322</f>
        <v>0</v>
      </c>
      <c r="BL322" s="41">
        <f t="shared" ref="BL322:BL385" si="214">AC322/$AN322</f>
        <v>0</v>
      </c>
      <c r="BM322" s="41">
        <f t="shared" ref="BM322:BM385" si="215">AD322/$AN322</f>
        <v>0.1111111111111111</v>
      </c>
      <c r="BN322" s="41">
        <f t="shared" ref="BN322:BN385" si="216">AE322/$AN322</f>
        <v>0.88888888888888884</v>
      </c>
      <c r="BO322" s="41">
        <f t="shared" ref="BO322:BO385" si="217">AF322/$AN322</f>
        <v>0</v>
      </c>
      <c r="BP322" s="41">
        <f t="shared" ref="BP322:BP385" si="218">AG322/$AN322</f>
        <v>1</v>
      </c>
      <c r="BQ322" s="41">
        <f t="shared" ref="BQ322:BQ385" si="219">AH322/$AN322</f>
        <v>0</v>
      </c>
      <c r="BR322" s="41">
        <f t="shared" ref="BR322:BR385" si="220">AI322/$AN322</f>
        <v>0</v>
      </c>
      <c r="BS322" s="41">
        <f t="shared" ref="BS322:BS385" si="221">AJ322/$AN322</f>
        <v>0.27777777777777779</v>
      </c>
      <c r="BT322" s="41">
        <f t="shared" ref="BT322:BT385" si="222">AK322/$AN322</f>
        <v>0.72222222222222221</v>
      </c>
      <c r="BU322" s="41">
        <f t="shared" ref="BU322:BU385" si="223">AL322/$AN322</f>
        <v>0</v>
      </c>
      <c r="BV322" s="41">
        <f t="shared" ref="BV322:BV385" si="224">AM322/$AN322</f>
        <v>0</v>
      </c>
      <c r="BW322" s="41">
        <f t="shared" ref="BW322:BW385" si="225">AN322/$AN322</f>
        <v>1</v>
      </c>
      <c r="BX322" s="41" t="str">
        <f t="shared" ref="BX322:BX385" si="226">CONCATENATE(E322,B322,C322)</f>
        <v>2011Licensed practical nursesNorthwest Territories</v>
      </c>
      <c r="BY322" s="51">
        <f>VLOOKUP(BX322,'%workplace'!$A$1:$F$381,6,FALSE)</f>
        <v>92</v>
      </c>
      <c r="BZ322" s="32">
        <f t="shared" ref="BZ322:BZ385" si="227">IF(AN322="†","†",AN322/BY322)</f>
        <v>0.19565217391304349</v>
      </c>
    </row>
    <row r="323" spans="1:78" s="8" customFormat="1" hidden="1" x14ac:dyDescent="0.2">
      <c r="A323" s="8" t="str">
        <f t="shared" si="190"/>
        <v>2011Licensed practical nursesNorthwest TerritoriesNursing home/long-term care</v>
      </c>
      <c r="B323" s="8" t="s">
        <v>3</v>
      </c>
      <c r="C323" s="8" t="s">
        <v>25</v>
      </c>
      <c r="D323" s="8" t="s">
        <v>12</v>
      </c>
      <c r="E323" s="8">
        <v>2011</v>
      </c>
      <c r="F323" s="8">
        <v>24</v>
      </c>
      <c r="G323" s="8">
        <v>3</v>
      </c>
      <c r="H323" s="8">
        <v>0</v>
      </c>
      <c r="I323" s="8">
        <v>4</v>
      </c>
      <c r="J323" s="8">
        <v>1</v>
      </c>
      <c r="K323" s="8">
        <v>2</v>
      </c>
      <c r="L323" s="8">
        <v>1</v>
      </c>
      <c r="M323" s="8">
        <v>1</v>
      </c>
      <c r="N323" s="8">
        <v>7</v>
      </c>
      <c r="O323" s="8">
        <v>5</v>
      </c>
      <c r="P323" s="8">
        <v>2</v>
      </c>
      <c r="Q323" s="8">
        <v>4</v>
      </c>
      <c r="R323" s="8">
        <v>0</v>
      </c>
      <c r="S323" s="8">
        <v>0</v>
      </c>
      <c r="T323" s="8">
        <v>0</v>
      </c>
      <c r="U323" s="8">
        <v>27</v>
      </c>
      <c r="V323" s="8">
        <v>0</v>
      </c>
      <c r="W323" s="8">
        <v>0</v>
      </c>
      <c r="X323" s="8">
        <v>24</v>
      </c>
      <c r="Y323" s="8">
        <v>0</v>
      </c>
      <c r="Z323" s="8">
        <v>3</v>
      </c>
      <c r="AA323" s="8">
        <v>0</v>
      </c>
      <c r="AB323" s="8">
        <v>0</v>
      </c>
      <c r="AC323" s="8">
        <v>0</v>
      </c>
      <c r="AD323" s="8">
        <v>1</v>
      </c>
      <c r="AE323" s="8">
        <v>26</v>
      </c>
      <c r="AF323" s="8">
        <v>0</v>
      </c>
      <c r="AG323" s="8">
        <v>27</v>
      </c>
      <c r="AH323" s="8">
        <v>0</v>
      </c>
      <c r="AI323" s="8">
        <v>0</v>
      </c>
      <c r="AJ323" s="8">
        <v>24</v>
      </c>
      <c r="AK323" s="8">
        <v>3</v>
      </c>
      <c r="AL323" s="8">
        <v>0</v>
      </c>
      <c r="AM323" s="8">
        <v>0</v>
      </c>
      <c r="AN323" s="8">
        <v>27</v>
      </c>
      <c r="AO323" s="41">
        <f t="shared" si="191"/>
        <v>0.88888888888888884</v>
      </c>
      <c r="AP323" s="41">
        <f t="shared" si="192"/>
        <v>0.1111111111111111</v>
      </c>
      <c r="AQ323" s="41">
        <f t="shared" si="193"/>
        <v>0</v>
      </c>
      <c r="AR323" s="41">
        <f t="shared" si="194"/>
        <v>0.14814814814814814</v>
      </c>
      <c r="AS323" s="41">
        <f t="shared" si="195"/>
        <v>3.7037037037037035E-2</v>
      </c>
      <c r="AT323" s="41">
        <f t="shared" si="196"/>
        <v>7.407407407407407E-2</v>
      </c>
      <c r="AU323" s="41">
        <f t="shared" si="197"/>
        <v>3.7037037037037035E-2</v>
      </c>
      <c r="AV323" s="41">
        <f t="shared" si="198"/>
        <v>3.7037037037037035E-2</v>
      </c>
      <c r="AW323" s="41">
        <f t="shared" si="199"/>
        <v>0.25925925925925924</v>
      </c>
      <c r="AX323" s="41">
        <f t="shared" si="200"/>
        <v>0.18518518518518517</v>
      </c>
      <c r="AY323" s="41">
        <f t="shared" si="201"/>
        <v>7.407407407407407E-2</v>
      </c>
      <c r="AZ323" s="41">
        <f t="shared" si="202"/>
        <v>0.14814814814814814</v>
      </c>
      <c r="BA323" s="41">
        <f t="shared" si="203"/>
        <v>0</v>
      </c>
      <c r="BB323" s="41">
        <f t="shared" si="204"/>
        <v>0</v>
      </c>
      <c r="BC323" s="41">
        <f t="shared" si="205"/>
        <v>0</v>
      </c>
      <c r="BD323" s="41">
        <f t="shared" si="206"/>
        <v>1</v>
      </c>
      <c r="BE323" s="41">
        <f t="shared" si="207"/>
        <v>0</v>
      </c>
      <c r="BF323" s="41">
        <f t="shared" si="208"/>
        <v>0</v>
      </c>
      <c r="BG323" s="41">
        <f t="shared" si="209"/>
        <v>0.88888888888888884</v>
      </c>
      <c r="BH323" s="41">
        <f t="shared" si="210"/>
        <v>0</v>
      </c>
      <c r="BI323" s="41">
        <f t="shared" si="211"/>
        <v>0.1111111111111111</v>
      </c>
      <c r="BJ323" s="41">
        <f t="shared" si="212"/>
        <v>0</v>
      </c>
      <c r="BK323" s="41">
        <f t="shared" si="213"/>
        <v>0</v>
      </c>
      <c r="BL323" s="41">
        <f t="shared" si="214"/>
        <v>0</v>
      </c>
      <c r="BM323" s="41">
        <f t="shared" si="215"/>
        <v>3.7037037037037035E-2</v>
      </c>
      <c r="BN323" s="41">
        <f t="shared" si="216"/>
        <v>0.96296296296296291</v>
      </c>
      <c r="BO323" s="41">
        <f t="shared" si="217"/>
        <v>0</v>
      </c>
      <c r="BP323" s="41">
        <f t="shared" si="218"/>
        <v>1</v>
      </c>
      <c r="BQ323" s="41">
        <f t="shared" si="219"/>
        <v>0</v>
      </c>
      <c r="BR323" s="41">
        <f t="shared" si="220"/>
        <v>0</v>
      </c>
      <c r="BS323" s="41">
        <f t="shared" si="221"/>
        <v>0.88888888888888884</v>
      </c>
      <c r="BT323" s="41">
        <f t="shared" si="222"/>
        <v>0.1111111111111111</v>
      </c>
      <c r="BU323" s="41">
        <f t="shared" si="223"/>
        <v>0</v>
      </c>
      <c r="BV323" s="41">
        <f t="shared" si="224"/>
        <v>0</v>
      </c>
      <c r="BW323" s="41">
        <f t="shared" si="225"/>
        <v>1</v>
      </c>
      <c r="BX323" s="41" t="str">
        <f t="shared" si="226"/>
        <v>2011Licensed practical nursesNorthwest Territories</v>
      </c>
      <c r="BY323" s="51">
        <f>VLOOKUP(BX323,'%workplace'!$A$1:$F$381,6,FALSE)</f>
        <v>92</v>
      </c>
      <c r="BZ323" s="32">
        <f t="shared" si="227"/>
        <v>0.29347826086956524</v>
      </c>
    </row>
    <row r="324" spans="1:78" s="8" customFormat="1" hidden="1" x14ac:dyDescent="0.2">
      <c r="A324" s="8" t="str">
        <f t="shared" si="190"/>
        <v>2011Licensed practical nursesNorthwest TerritoriesHospital</v>
      </c>
      <c r="B324" s="8" t="s">
        <v>3</v>
      </c>
      <c r="C324" s="8" t="s">
        <v>25</v>
      </c>
      <c r="D324" s="8" t="s">
        <v>10</v>
      </c>
      <c r="E324" s="8">
        <v>2011</v>
      </c>
      <c r="F324" s="8">
        <v>33</v>
      </c>
      <c r="G324" s="8">
        <v>10</v>
      </c>
      <c r="H324" s="8">
        <v>0</v>
      </c>
      <c r="I324" s="8">
        <v>4</v>
      </c>
      <c r="J324" s="8">
        <v>5</v>
      </c>
      <c r="K324" s="8">
        <v>5</v>
      </c>
      <c r="L324" s="8">
        <v>4</v>
      </c>
      <c r="M324" s="8">
        <v>8</v>
      </c>
      <c r="N324" s="8">
        <v>6</v>
      </c>
      <c r="O324" s="8">
        <v>9</v>
      </c>
      <c r="P324" s="8">
        <v>1</v>
      </c>
      <c r="Q324" s="8">
        <v>1</v>
      </c>
      <c r="R324" s="8">
        <v>0</v>
      </c>
      <c r="S324" s="8">
        <v>0</v>
      </c>
      <c r="T324" s="8">
        <v>0</v>
      </c>
      <c r="U324" s="8">
        <v>43</v>
      </c>
      <c r="V324" s="8">
        <v>0</v>
      </c>
      <c r="W324" s="8">
        <v>0</v>
      </c>
      <c r="X324" s="8">
        <v>37</v>
      </c>
      <c r="Y324" s="8">
        <v>2</v>
      </c>
      <c r="Z324" s="8">
        <v>4</v>
      </c>
      <c r="AA324" s="8">
        <v>0</v>
      </c>
      <c r="AB324" s="8">
        <v>0</v>
      </c>
      <c r="AC324" s="8">
        <v>0</v>
      </c>
      <c r="AD324" s="8">
        <v>3</v>
      </c>
      <c r="AE324" s="8">
        <v>40</v>
      </c>
      <c r="AF324" s="8">
        <v>0</v>
      </c>
      <c r="AG324" s="8">
        <v>43</v>
      </c>
      <c r="AH324" s="8">
        <v>0</v>
      </c>
      <c r="AI324" s="8">
        <v>0</v>
      </c>
      <c r="AJ324" s="8">
        <v>27</v>
      </c>
      <c r="AK324" s="8">
        <v>16</v>
      </c>
      <c r="AL324" s="8">
        <v>0</v>
      </c>
      <c r="AM324" s="8">
        <v>0</v>
      </c>
      <c r="AN324" s="8">
        <v>43</v>
      </c>
      <c r="AO324" s="41">
        <f t="shared" si="191"/>
        <v>0.76744186046511631</v>
      </c>
      <c r="AP324" s="41">
        <f t="shared" si="192"/>
        <v>0.23255813953488372</v>
      </c>
      <c r="AQ324" s="41">
        <f t="shared" si="193"/>
        <v>0</v>
      </c>
      <c r="AR324" s="41">
        <f t="shared" si="194"/>
        <v>9.3023255813953487E-2</v>
      </c>
      <c r="AS324" s="41">
        <f t="shared" si="195"/>
        <v>0.11627906976744186</v>
      </c>
      <c r="AT324" s="41">
        <f t="shared" si="196"/>
        <v>0.11627906976744186</v>
      </c>
      <c r="AU324" s="41">
        <f t="shared" si="197"/>
        <v>9.3023255813953487E-2</v>
      </c>
      <c r="AV324" s="41">
        <f t="shared" si="198"/>
        <v>0.18604651162790697</v>
      </c>
      <c r="AW324" s="41">
        <f t="shared" si="199"/>
        <v>0.13953488372093023</v>
      </c>
      <c r="AX324" s="41">
        <f t="shared" si="200"/>
        <v>0.20930232558139536</v>
      </c>
      <c r="AY324" s="41">
        <f t="shared" si="201"/>
        <v>2.3255813953488372E-2</v>
      </c>
      <c r="AZ324" s="41">
        <f t="shared" si="202"/>
        <v>2.3255813953488372E-2</v>
      </c>
      <c r="BA324" s="41">
        <f t="shared" si="203"/>
        <v>0</v>
      </c>
      <c r="BB324" s="41">
        <f t="shared" si="204"/>
        <v>0</v>
      </c>
      <c r="BC324" s="41">
        <f t="shared" si="205"/>
        <v>0</v>
      </c>
      <c r="BD324" s="41">
        <f t="shared" si="206"/>
        <v>1</v>
      </c>
      <c r="BE324" s="41">
        <f t="shared" si="207"/>
        <v>0</v>
      </c>
      <c r="BF324" s="41">
        <f t="shared" si="208"/>
        <v>0</v>
      </c>
      <c r="BG324" s="41">
        <f t="shared" si="209"/>
        <v>0.86046511627906974</v>
      </c>
      <c r="BH324" s="41">
        <f t="shared" si="210"/>
        <v>4.6511627906976744E-2</v>
      </c>
      <c r="BI324" s="41">
        <f t="shared" si="211"/>
        <v>9.3023255813953487E-2</v>
      </c>
      <c r="BJ324" s="41">
        <f t="shared" si="212"/>
        <v>0</v>
      </c>
      <c r="BK324" s="41">
        <f t="shared" si="213"/>
        <v>0</v>
      </c>
      <c r="BL324" s="41">
        <f t="shared" si="214"/>
        <v>0</v>
      </c>
      <c r="BM324" s="41">
        <f t="shared" si="215"/>
        <v>6.9767441860465115E-2</v>
      </c>
      <c r="BN324" s="41">
        <f t="shared" si="216"/>
        <v>0.93023255813953487</v>
      </c>
      <c r="BO324" s="41">
        <f t="shared" si="217"/>
        <v>0</v>
      </c>
      <c r="BP324" s="41">
        <f t="shared" si="218"/>
        <v>1</v>
      </c>
      <c r="BQ324" s="41">
        <f t="shared" si="219"/>
        <v>0</v>
      </c>
      <c r="BR324" s="41">
        <f t="shared" si="220"/>
        <v>0</v>
      </c>
      <c r="BS324" s="41">
        <f t="shared" si="221"/>
        <v>0.62790697674418605</v>
      </c>
      <c r="BT324" s="41">
        <f t="shared" si="222"/>
        <v>0.37209302325581395</v>
      </c>
      <c r="BU324" s="41">
        <f t="shared" si="223"/>
        <v>0</v>
      </c>
      <c r="BV324" s="41">
        <f t="shared" si="224"/>
        <v>0</v>
      </c>
      <c r="BW324" s="41">
        <f t="shared" si="225"/>
        <v>1</v>
      </c>
      <c r="BX324" s="41" t="str">
        <f t="shared" si="226"/>
        <v>2011Licensed practical nursesNorthwest Territories</v>
      </c>
      <c r="BY324" s="51">
        <f>VLOOKUP(BX324,'%workplace'!$A$1:$F$381,6,FALSE)</f>
        <v>92</v>
      </c>
      <c r="BZ324" s="32">
        <f t="shared" si="227"/>
        <v>0.46739130434782611</v>
      </c>
    </row>
    <row r="325" spans="1:78" s="8" customFormat="1" hidden="1" x14ac:dyDescent="0.2">
      <c r="A325" s="8" t="str">
        <f t="shared" si="190"/>
        <v>2011Licensed practical nursesNorthwest TerritoriesOther places of work</v>
      </c>
      <c r="B325" s="8" t="s">
        <v>3</v>
      </c>
      <c r="C325" s="8" t="s">
        <v>25</v>
      </c>
      <c r="D325" s="8" t="s">
        <v>13</v>
      </c>
      <c r="E325" s="8">
        <v>2011</v>
      </c>
      <c r="F325" s="8">
        <v>4</v>
      </c>
      <c r="G325" s="8">
        <v>0</v>
      </c>
      <c r="H325" s="8">
        <v>0</v>
      </c>
      <c r="I325" s="8">
        <v>0</v>
      </c>
      <c r="J325" s="8">
        <v>0</v>
      </c>
      <c r="K325" s="8">
        <v>1</v>
      </c>
      <c r="L325" s="8">
        <v>0</v>
      </c>
      <c r="M325" s="8">
        <v>0</v>
      </c>
      <c r="N325" s="8">
        <v>0</v>
      </c>
      <c r="O325" s="8">
        <v>2</v>
      </c>
      <c r="P325" s="8">
        <v>1</v>
      </c>
      <c r="Q325" s="8">
        <v>0</v>
      </c>
      <c r="R325" s="8">
        <v>0</v>
      </c>
      <c r="S325" s="8">
        <v>0</v>
      </c>
      <c r="T325" s="8">
        <v>0</v>
      </c>
      <c r="U325" s="8">
        <v>4</v>
      </c>
      <c r="V325" s="8">
        <v>0</v>
      </c>
      <c r="W325" s="8">
        <v>0</v>
      </c>
      <c r="X325" s="8">
        <v>2</v>
      </c>
      <c r="Y325" s="8">
        <v>1</v>
      </c>
      <c r="Z325" s="8">
        <v>1</v>
      </c>
      <c r="AA325" s="8">
        <v>0</v>
      </c>
      <c r="AB325" s="8">
        <v>0</v>
      </c>
      <c r="AC325" s="8">
        <v>0</v>
      </c>
      <c r="AD325" s="8">
        <v>3</v>
      </c>
      <c r="AE325" s="8">
        <v>1</v>
      </c>
      <c r="AF325" s="8">
        <v>0</v>
      </c>
      <c r="AG325" s="8">
        <v>4</v>
      </c>
      <c r="AH325" s="8">
        <v>0</v>
      </c>
      <c r="AI325" s="8">
        <v>0</v>
      </c>
      <c r="AJ325" s="8">
        <v>2</v>
      </c>
      <c r="AK325" s="8">
        <v>2</v>
      </c>
      <c r="AL325" s="8">
        <v>0</v>
      </c>
      <c r="AM325" s="8">
        <v>0</v>
      </c>
      <c r="AN325" s="8">
        <v>4</v>
      </c>
      <c r="AO325" s="41">
        <f t="shared" si="191"/>
        <v>1</v>
      </c>
      <c r="AP325" s="41">
        <f t="shared" si="192"/>
        <v>0</v>
      </c>
      <c r="AQ325" s="41">
        <f t="shared" si="193"/>
        <v>0</v>
      </c>
      <c r="AR325" s="41">
        <f t="shared" si="194"/>
        <v>0</v>
      </c>
      <c r="AS325" s="41">
        <f t="shared" si="195"/>
        <v>0</v>
      </c>
      <c r="AT325" s="41">
        <f t="shared" si="196"/>
        <v>0.25</v>
      </c>
      <c r="AU325" s="41">
        <f t="shared" si="197"/>
        <v>0</v>
      </c>
      <c r="AV325" s="41">
        <f t="shared" si="198"/>
        <v>0</v>
      </c>
      <c r="AW325" s="41">
        <f t="shared" si="199"/>
        <v>0</v>
      </c>
      <c r="AX325" s="41">
        <f t="shared" si="200"/>
        <v>0.5</v>
      </c>
      <c r="AY325" s="41">
        <f t="shared" si="201"/>
        <v>0.25</v>
      </c>
      <c r="AZ325" s="41">
        <f t="shared" si="202"/>
        <v>0</v>
      </c>
      <c r="BA325" s="41">
        <f t="shared" si="203"/>
        <v>0</v>
      </c>
      <c r="BB325" s="41">
        <f t="shared" si="204"/>
        <v>0</v>
      </c>
      <c r="BC325" s="41">
        <f t="shared" si="205"/>
        <v>0</v>
      </c>
      <c r="BD325" s="41">
        <f t="shared" si="206"/>
        <v>1</v>
      </c>
      <c r="BE325" s="41">
        <f t="shared" si="207"/>
        <v>0</v>
      </c>
      <c r="BF325" s="41">
        <f t="shared" si="208"/>
        <v>0</v>
      </c>
      <c r="BG325" s="41">
        <f t="shared" si="209"/>
        <v>0.5</v>
      </c>
      <c r="BH325" s="41">
        <f t="shared" si="210"/>
        <v>0.25</v>
      </c>
      <c r="BI325" s="41">
        <f t="shared" si="211"/>
        <v>0.25</v>
      </c>
      <c r="BJ325" s="41">
        <f t="shared" si="212"/>
        <v>0</v>
      </c>
      <c r="BK325" s="41">
        <f t="shared" si="213"/>
        <v>0</v>
      </c>
      <c r="BL325" s="41">
        <f t="shared" si="214"/>
        <v>0</v>
      </c>
      <c r="BM325" s="41">
        <f t="shared" si="215"/>
        <v>0.75</v>
      </c>
      <c r="BN325" s="41">
        <f t="shared" si="216"/>
        <v>0.25</v>
      </c>
      <c r="BO325" s="41">
        <f t="shared" si="217"/>
        <v>0</v>
      </c>
      <c r="BP325" s="41">
        <f t="shared" si="218"/>
        <v>1</v>
      </c>
      <c r="BQ325" s="41">
        <f t="shared" si="219"/>
        <v>0</v>
      </c>
      <c r="BR325" s="41">
        <f t="shared" si="220"/>
        <v>0</v>
      </c>
      <c r="BS325" s="41">
        <f t="shared" si="221"/>
        <v>0.5</v>
      </c>
      <c r="BT325" s="41">
        <f t="shared" si="222"/>
        <v>0.5</v>
      </c>
      <c r="BU325" s="41">
        <f t="shared" si="223"/>
        <v>0</v>
      </c>
      <c r="BV325" s="41">
        <f t="shared" si="224"/>
        <v>0</v>
      </c>
      <c r="BW325" s="41">
        <f t="shared" si="225"/>
        <v>1</v>
      </c>
      <c r="BX325" s="41" t="str">
        <f t="shared" si="226"/>
        <v>2011Licensed practical nursesNorthwest Territories</v>
      </c>
      <c r="BY325" s="51">
        <f>VLOOKUP(BX325,'%workplace'!$A$1:$F$381,6,FALSE)</f>
        <v>92</v>
      </c>
      <c r="BZ325" s="32">
        <f t="shared" si="227"/>
        <v>4.3478260869565216E-2</v>
      </c>
    </row>
    <row r="326" spans="1:78" hidden="1" x14ac:dyDescent="0.2">
      <c r="A326" s="212" t="str">
        <f t="shared" si="190"/>
        <v>2011Registered psychiatric nursesManitobaAll places of work</v>
      </c>
      <c r="B326" s="212" t="s">
        <v>8</v>
      </c>
      <c r="C326" s="212" t="s">
        <v>20</v>
      </c>
      <c r="D326" s="212" t="s">
        <v>9</v>
      </c>
      <c r="E326" s="212">
        <v>2011</v>
      </c>
      <c r="F326" s="212">
        <v>746</v>
      </c>
      <c r="G326" s="212">
        <v>208</v>
      </c>
      <c r="H326" s="212">
        <v>0</v>
      </c>
      <c r="I326" s="212">
        <v>60</v>
      </c>
      <c r="J326" s="212">
        <v>90</v>
      </c>
      <c r="K326" s="212">
        <v>61</v>
      </c>
      <c r="L326" s="212">
        <v>95</v>
      </c>
      <c r="M326" s="212">
        <v>159</v>
      </c>
      <c r="N326" s="212">
        <v>201</v>
      </c>
      <c r="O326" s="212">
        <v>161</v>
      </c>
      <c r="P326" s="212">
        <v>79</v>
      </c>
      <c r="Q326" s="212">
        <v>22</v>
      </c>
      <c r="R326" s="212">
        <v>8</v>
      </c>
      <c r="S326" s="212">
        <v>18</v>
      </c>
      <c r="T326" s="212">
        <v>0</v>
      </c>
      <c r="U326" s="212">
        <v>943</v>
      </c>
      <c r="V326" s="212">
        <v>11</v>
      </c>
      <c r="W326" s="212">
        <v>0</v>
      </c>
      <c r="X326" s="212">
        <v>563</v>
      </c>
      <c r="Y326" s="212">
        <v>304</v>
      </c>
      <c r="Z326" s="212">
        <v>83</v>
      </c>
      <c r="AA326" s="212">
        <v>4</v>
      </c>
      <c r="AB326" s="212">
        <v>93</v>
      </c>
      <c r="AC326" s="212">
        <v>1</v>
      </c>
      <c r="AD326" s="212">
        <v>143</v>
      </c>
      <c r="AE326" s="212">
        <v>717</v>
      </c>
      <c r="AF326" s="212">
        <v>111</v>
      </c>
      <c r="AG326" s="212">
        <v>805</v>
      </c>
      <c r="AH326" s="212">
        <v>35</v>
      </c>
      <c r="AI326" s="212">
        <v>0</v>
      </c>
      <c r="AJ326" s="212">
        <v>294</v>
      </c>
      <c r="AK326" s="212">
        <v>660</v>
      </c>
      <c r="AL326" s="212">
        <v>3</v>
      </c>
      <c r="AM326" s="212">
        <v>0</v>
      </c>
      <c r="AN326" s="212">
        <v>954</v>
      </c>
      <c r="AO326" s="41">
        <f t="shared" si="191"/>
        <v>0.78197064989517817</v>
      </c>
      <c r="AP326" s="41">
        <f t="shared" si="192"/>
        <v>0.2180293501048218</v>
      </c>
      <c r="AQ326" s="41">
        <f t="shared" si="193"/>
        <v>0</v>
      </c>
      <c r="AR326" s="41">
        <f t="shared" si="194"/>
        <v>6.2893081761006289E-2</v>
      </c>
      <c r="AS326" s="41">
        <f t="shared" si="195"/>
        <v>9.4339622641509441E-2</v>
      </c>
      <c r="AT326" s="41">
        <f t="shared" si="196"/>
        <v>6.3941299790356398E-2</v>
      </c>
      <c r="AU326" s="41">
        <f t="shared" si="197"/>
        <v>9.9580712788259959E-2</v>
      </c>
      <c r="AV326" s="41">
        <f t="shared" si="198"/>
        <v>0.16666666666666666</v>
      </c>
      <c r="AW326" s="41">
        <f t="shared" si="199"/>
        <v>0.21069182389937108</v>
      </c>
      <c r="AX326" s="41">
        <f t="shared" si="200"/>
        <v>0.16876310272536688</v>
      </c>
      <c r="AY326" s="41">
        <f t="shared" si="201"/>
        <v>8.2809224318658281E-2</v>
      </c>
      <c r="AZ326" s="41">
        <f t="shared" si="202"/>
        <v>2.3060796645702306E-2</v>
      </c>
      <c r="BA326" s="41">
        <f t="shared" si="203"/>
        <v>8.385744234800839E-3</v>
      </c>
      <c r="BB326" s="41">
        <f t="shared" si="204"/>
        <v>1.8867924528301886E-2</v>
      </c>
      <c r="BC326" s="41">
        <f t="shared" si="205"/>
        <v>0</v>
      </c>
      <c r="BD326" s="41">
        <f t="shared" si="206"/>
        <v>0.98846960167714881</v>
      </c>
      <c r="BE326" s="41">
        <f t="shared" si="207"/>
        <v>1.1530398322851153E-2</v>
      </c>
      <c r="BF326" s="41">
        <f t="shared" si="208"/>
        <v>0</v>
      </c>
      <c r="BG326" s="41">
        <f t="shared" si="209"/>
        <v>0.59014675052410903</v>
      </c>
      <c r="BH326" s="41">
        <f t="shared" si="210"/>
        <v>0.31865828092243187</v>
      </c>
      <c r="BI326" s="41">
        <f t="shared" si="211"/>
        <v>8.7002096436058704E-2</v>
      </c>
      <c r="BJ326" s="41">
        <f t="shared" si="212"/>
        <v>4.1928721174004195E-3</v>
      </c>
      <c r="BK326" s="41">
        <f t="shared" si="213"/>
        <v>9.7484276729559755E-2</v>
      </c>
      <c r="BL326" s="41">
        <f t="shared" si="214"/>
        <v>1.0482180293501049E-3</v>
      </c>
      <c r="BM326" s="41">
        <f t="shared" si="215"/>
        <v>0.14989517819706499</v>
      </c>
      <c r="BN326" s="41">
        <f t="shared" si="216"/>
        <v>0.75157232704402521</v>
      </c>
      <c r="BO326" s="41">
        <f t="shared" si="217"/>
        <v>0.11635220125786164</v>
      </c>
      <c r="BP326" s="41">
        <f t="shared" si="218"/>
        <v>0.84381551362683438</v>
      </c>
      <c r="BQ326" s="41">
        <f t="shared" si="219"/>
        <v>3.668763102725367E-2</v>
      </c>
      <c r="BR326" s="41">
        <f t="shared" si="220"/>
        <v>0</v>
      </c>
      <c r="BS326" s="41">
        <f t="shared" si="221"/>
        <v>0.3081761006289308</v>
      </c>
      <c r="BT326" s="41">
        <f t="shared" si="222"/>
        <v>0.69182389937106914</v>
      </c>
      <c r="BU326" s="41">
        <f t="shared" si="223"/>
        <v>3.1446540880503146E-3</v>
      </c>
      <c r="BV326" s="41">
        <f t="shared" si="224"/>
        <v>0</v>
      </c>
      <c r="BW326" s="41">
        <f t="shared" si="225"/>
        <v>1</v>
      </c>
      <c r="BX326" s="41" t="str">
        <f t="shared" si="226"/>
        <v>2011Registered psychiatric nursesManitoba</v>
      </c>
      <c r="BY326" s="51">
        <f>VLOOKUP(BX326,'%workplace'!$A$1:$F$381,6,FALSE)</f>
        <v>954</v>
      </c>
      <c r="BZ326" s="32">
        <f t="shared" si="227"/>
        <v>1</v>
      </c>
    </row>
    <row r="327" spans="1:78" hidden="1" x14ac:dyDescent="0.2">
      <c r="A327" s="212" t="str">
        <f t="shared" si="190"/>
        <v>2011Registered psychiatric nursesManitobaCommunity health</v>
      </c>
      <c r="B327" s="212" t="s">
        <v>8</v>
      </c>
      <c r="C327" s="212" t="s">
        <v>20</v>
      </c>
      <c r="D327" s="212" t="s">
        <v>11</v>
      </c>
      <c r="E327" s="212">
        <v>2011</v>
      </c>
      <c r="F327" s="212">
        <v>200</v>
      </c>
      <c r="G327" s="212">
        <v>53</v>
      </c>
      <c r="H327" s="212">
        <v>0</v>
      </c>
      <c r="I327" s="212">
        <v>12</v>
      </c>
      <c r="J327" s="212">
        <v>27</v>
      </c>
      <c r="K327" s="212">
        <v>20</v>
      </c>
      <c r="L327" s="212">
        <v>30</v>
      </c>
      <c r="M327" s="212">
        <v>50</v>
      </c>
      <c r="N327" s="212">
        <v>58</v>
      </c>
      <c r="O327" s="212">
        <v>39</v>
      </c>
      <c r="P327" s="212">
        <v>12</v>
      </c>
      <c r="Q327" s="212">
        <v>3</v>
      </c>
      <c r="R327" s="212">
        <v>1</v>
      </c>
      <c r="S327" s="212">
        <v>1</v>
      </c>
      <c r="T327" s="212">
        <v>0</v>
      </c>
      <c r="U327" s="212">
        <v>251</v>
      </c>
      <c r="V327" s="212">
        <v>2</v>
      </c>
      <c r="W327" s="212">
        <v>0</v>
      </c>
      <c r="X327" s="212">
        <v>190</v>
      </c>
      <c r="Y327" s="212">
        <v>50</v>
      </c>
      <c r="Z327" s="212">
        <v>13</v>
      </c>
      <c r="AA327" s="212">
        <v>0</v>
      </c>
      <c r="AB327" s="212">
        <v>18</v>
      </c>
      <c r="AC327" s="212">
        <v>0</v>
      </c>
      <c r="AD327" s="212">
        <v>36</v>
      </c>
      <c r="AE327" s="212">
        <v>199</v>
      </c>
      <c r="AF327" s="212">
        <v>20</v>
      </c>
      <c r="AG327" s="212">
        <v>230</v>
      </c>
      <c r="AH327" s="212">
        <v>3</v>
      </c>
      <c r="AI327" s="212">
        <v>0</v>
      </c>
      <c r="AJ327" s="212">
        <v>82</v>
      </c>
      <c r="AK327" s="212">
        <v>171</v>
      </c>
      <c r="AL327" s="212">
        <v>0</v>
      </c>
      <c r="AM327" s="212">
        <v>0</v>
      </c>
      <c r="AN327" s="212">
        <v>253</v>
      </c>
      <c r="AO327" s="41">
        <f t="shared" si="191"/>
        <v>0.79051383399209485</v>
      </c>
      <c r="AP327" s="41">
        <f t="shared" si="192"/>
        <v>0.20948616600790515</v>
      </c>
      <c r="AQ327" s="41">
        <f t="shared" si="193"/>
        <v>0</v>
      </c>
      <c r="AR327" s="41">
        <f t="shared" si="194"/>
        <v>4.7430830039525688E-2</v>
      </c>
      <c r="AS327" s="41">
        <f t="shared" si="195"/>
        <v>0.1067193675889328</v>
      </c>
      <c r="AT327" s="41">
        <f t="shared" si="196"/>
        <v>7.9051383399209488E-2</v>
      </c>
      <c r="AU327" s="41">
        <f t="shared" si="197"/>
        <v>0.11857707509881422</v>
      </c>
      <c r="AV327" s="41">
        <f t="shared" si="198"/>
        <v>0.19762845849802371</v>
      </c>
      <c r="AW327" s="41">
        <f t="shared" si="199"/>
        <v>0.22924901185770752</v>
      </c>
      <c r="AX327" s="41">
        <f t="shared" si="200"/>
        <v>0.1541501976284585</v>
      </c>
      <c r="AY327" s="41">
        <f t="shared" si="201"/>
        <v>4.7430830039525688E-2</v>
      </c>
      <c r="AZ327" s="41">
        <f t="shared" si="202"/>
        <v>1.1857707509881422E-2</v>
      </c>
      <c r="BA327" s="41">
        <f t="shared" si="203"/>
        <v>3.952569169960474E-3</v>
      </c>
      <c r="BB327" s="41">
        <f t="shared" si="204"/>
        <v>3.952569169960474E-3</v>
      </c>
      <c r="BC327" s="41">
        <f t="shared" si="205"/>
        <v>0</v>
      </c>
      <c r="BD327" s="41">
        <f t="shared" si="206"/>
        <v>0.9920948616600791</v>
      </c>
      <c r="BE327" s="41">
        <f t="shared" si="207"/>
        <v>7.9051383399209481E-3</v>
      </c>
      <c r="BF327" s="41">
        <f t="shared" si="208"/>
        <v>0</v>
      </c>
      <c r="BG327" s="41">
        <f t="shared" si="209"/>
        <v>0.75098814229249011</v>
      </c>
      <c r="BH327" s="41">
        <f t="shared" si="210"/>
        <v>0.19762845849802371</v>
      </c>
      <c r="BI327" s="41">
        <f t="shared" si="211"/>
        <v>5.1383399209486168E-2</v>
      </c>
      <c r="BJ327" s="41">
        <f t="shared" si="212"/>
        <v>0</v>
      </c>
      <c r="BK327" s="41">
        <f t="shared" si="213"/>
        <v>7.1146245059288543E-2</v>
      </c>
      <c r="BL327" s="41">
        <f t="shared" si="214"/>
        <v>0</v>
      </c>
      <c r="BM327" s="41">
        <f t="shared" si="215"/>
        <v>0.14229249011857709</v>
      </c>
      <c r="BN327" s="41">
        <f t="shared" si="216"/>
        <v>0.7865612648221344</v>
      </c>
      <c r="BO327" s="41">
        <f t="shared" si="217"/>
        <v>7.9051383399209488E-2</v>
      </c>
      <c r="BP327" s="41">
        <f t="shared" si="218"/>
        <v>0.90909090909090906</v>
      </c>
      <c r="BQ327" s="41">
        <f t="shared" si="219"/>
        <v>1.1857707509881422E-2</v>
      </c>
      <c r="BR327" s="41">
        <f t="shared" si="220"/>
        <v>0</v>
      </c>
      <c r="BS327" s="41">
        <f t="shared" si="221"/>
        <v>0.32411067193675891</v>
      </c>
      <c r="BT327" s="41">
        <f t="shared" si="222"/>
        <v>0.67588932806324109</v>
      </c>
      <c r="BU327" s="41">
        <f t="shared" si="223"/>
        <v>0</v>
      </c>
      <c r="BV327" s="41">
        <f t="shared" si="224"/>
        <v>0</v>
      </c>
      <c r="BW327" s="41">
        <f t="shared" si="225"/>
        <v>1</v>
      </c>
      <c r="BX327" s="41" t="str">
        <f t="shared" si="226"/>
        <v>2011Registered psychiatric nursesManitoba</v>
      </c>
      <c r="BY327" s="51">
        <f>VLOOKUP(BX327,'%workplace'!$A$1:$F$381,6,FALSE)</f>
        <v>954</v>
      </c>
      <c r="BZ327" s="32">
        <f t="shared" si="227"/>
        <v>0.26519916142557654</v>
      </c>
    </row>
    <row r="328" spans="1:78" hidden="1" x14ac:dyDescent="0.2">
      <c r="A328" s="212" t="str">
        <f t="shared" si="190"/>
        <v>2011Registered psychiatric nursesManitobaNursing home/long-term care</v>
      </c>
      <c r="B328" s="212" t="s">
        <v>8</v>
      </c>
      <c r="C328" s="212" t="s">
        <v>20</v>
      </c>
      <c r="D328" s="212" t="s">
        <v>12</v>
      </c>
      <c r="E328" s="212">
        <v>2011</v>
      </c>
      <c r="F328" s="212">
        <v>164</v>
      </c>
      <c r="G328" s="212">
        <v>35</v>
      </c>
      <c r="H328" s="212">
        <v>0</v>
      </c>
      <c r="I328" s="212">
        <v>10</v>
      </c>
      <c r="J328" s="212">
        <v>14</v>
      </c>
      <c r="K328" s="212">
        <v>6</v>
      </c>
      <c r="L328" s="212">
        <v>21</v>
      </c>
      <c r="M328" s="212">
        <v>31</v>
      </c>
      <c r="N328" s="212">
        <v>47</v>
      </c>
      <c r="O328" s="212">
        <v>44</v>
      </c>
      <c r="P328" s="212">
        <v>17</v>
      </c>
      <c r="Q328" s="212">
        <v>4</v>
      </c>
      <c r="R328" s="212">
        <v>4</v>
      </c>
      <c r="S328" s="212">
        <v>1</v>
      </c>
      <c r="T328" s="212">
        <v>0</v>
      </c>
      <c r="U328" s="212">
        <v>198</v>
      </c>
      <c r="V328" s="212">
        <v>1</v>
      </c>
      <c r="W328" s="212">
        <v>0</v>
      </c>
      <c r="X328" s="212">
        <v>106</v>
      </c>
      <c r="Y328" s="212">
        <v>76</v>
      </c>
      <c r="Z328" s="212">
        <v>16</v>
      </c>
      <c r="AA328" s="212">
        <v>1</v>
      </c>
      <c r="AB328" s="212">
        <v>38</v>
      </c>
      <c r="AC328" s="212">
        <v>0</v>
      </c>
      <c r="AD328" s="212">
        <v>11</v>
      </c>
      <c r="AE328" s="212">
        <v>150</v>
      </c>
      <c r="AF328" s="212">
        <v>41</v>
      </c>
      <c r="AG328" s="212">
        <v>156</v>
      </c>
      <c r="AH328" s="212">
        <v>2</v>
      </c>
      <c r="AI328" s="212">
        <v>0</v>
      </c>
      <c r="AJ328" s="212">
        <v>44</v>
      </c>
      <c r="AK328" s="212">
        <v>155</v>
      </c>
      <c r="AL328" s="212">
        <v>0</v>
      </c>
      <c r="AM328" s="212">
        <v>0</v>
      </c>
      <c r="AN328" s="212">
        <v>199</v>
      </c>
      <c r="AO328" s="41">
        <f t="shared" si="191"/>
        <v>0.82412060301507539</v>
      </c>
      <c r="AP328" s="41">
        <f t="shared" si="192"/>
        <v>0.17587939698492464</v>
      </c>
      <c r="AQ328" s="41">
        <f t="shared" si="193"/>
        <v>0</v>
      </c>
      <c r="AR328" s="41">
        <f t="shared" si="194"/>
        <v>5.0251256281407038E-2</v>
      </c>
      <c r="AS328" s="41">
        <f t="shared" si="195"/>
        <v>7.0351758793969849E-2</v>
      </c>
      <c r="AT328" s="41">
        <f t="shared" si="196"/>
        <v>3.015075376884422E-2</v>
      </c>
      <c r="AU328" s="41">
        <f t="shared" si="197"/>
        <v>0.10552763819095477</v>
      </c>
      <c r="AV328" s="41">
        <f t="shared" si="198"/>
        <v>0.15577889447236182</v>
      </c>
      <c r="AW328" s="41">
        <f t="shared" si="199"/>
        <v>0.23618090452261306</v>
      </c>
      <c r="AX328" s="41">
        <f t="shared" si="200"/>
        <v>0.22110552763819097</v>
      </c>
      <c r="AY328" s="41">
        <f t="shared" si="201"/>
        <v>8.5427135678391955E-2</v>
      </c>
      <c r="AZ328" s="41">
        <f t="shared" si="202"/>
        <v>2.0100502512562814E-2</v>
      </c>
      <c r="BA328" s="41">
        <f t="shared" si="203"/>
        <v>2.0100502512562814E-2</v>
      </c>
      <c r="BB328" s="41">
        <f t="shared" si="204"/>
        <v>5.0251256281407036E-3</v>
      </c>
      <c r="BC328" s="41">
        <f t="shared" si="205"/>
        <v>0</v>
      </c>
      <c r="BD328" s="41">
        <f t="shared" si="206"/>
        <v>0.99497487437185927</v>
      </c>
      <c r="BE328" s="41">
        <f t="shared" si="207"/>
        <v>5.0251256281407036E-3</v>
      </c>
      <c r="BF328" s="41">
        <f t="shared" si="208"/>
        <v>0</v>
      </c>
      <c r="BG328" s="41">
        <f t="shared" si="209"/>
        <v>0.53266331658291455</v>
      </c>
      <c r="BH328" s="41">
        <f t="shared" si="210"/>
        <v>0.38190954773869346</v>
      </c>
      <c r="BI328" s="41">
        <f t="shared" si="211"/>
        <v>8.0402010050251257E-2</v>
      </c>
      <c r="BJ328" s="41">
        <f t="shared" si="212"/>
        <v>5.0251256281407036E-3</v>
      </c>
      <c r="BK328" s="41">
        <f t="shared" si="213"/>
        <v>0.19095477386934673</v>
      </c>
      <c r="BL328" s="41">
        <f t="shared" si="214"/>
        <v>0</v>
      </c>
      <c r="BM328" s="41">
        <f t="shared" si="215"/>
        <v>5.5276381909547742E-2</v>
      </c>
      <c r="BN328" s="41">
        <f t="shared" si="216"/>
        <v>0.75376884422110557</v>
      </c>
      <c r="BO328" s="41">
        <f t="shared" si="217"/>
        <v>0.20603015075376885</v>
      </c>
      <c r="BP328" s="41">
        <f t="shared" si="218"/>
        <v>0.7839195979899497</v>
      </c>
      <c r="BQ328" s="41">
        <f t="shared" si="219"/>
        <v>1.0050251256281407E-2</v>
      </c>
      <c r="BR328" s="41">
        <f t="shared" si="220"/>
        <v>0</v>
      </c>
      <c r="BS328" s="41">
        <f t="shared" si="221"/>
        <v>0.22110552763819097</v>
      </c>
      <c r="BT328" s="41">
        <f t="shared" si="222"/>
        <v>0.77889447236180909</v>
      </c>
      <c r="BU328" s="41">
        <f t="shared" si="223"/>
        <v>0</v>
      </c>
      <c r="BV328" s="41">
        <f t="shared" si="224"/>
        <v>0</v>
      </c>
      <c r="BW328" s="41">
        <f t="shared" si="225"/>
        <v>1</v>
      </c>
      <c r="BX328" s="41" t="str">
        <f t="shared" si="226"/>
        <v>2011Registered psychiatric nursesManitoba</v>
      </c>
      <c r="BY328" s="51">
        <f>VLOOKUP(BX328,'%workplace'!$A$1:$F$381,6,FALSE)</f>
        <v>954</v>
      </c>
      <c r="BZ328" s="32">
        <f t="shared" si="227"/>
        <v>0.20859538784067086</v>
      </c>
    </row>
    <row r="329" spans="1:78" hidden="1" x14ac:dyDescent="0.2">
      <c r="A329" s="212" t="str">
        <f t="shared" si="190"/>
        <v>2011Registered psychiatric nursesManitobaHospital</v>
      </c>
      <c r="B329" s="212" t="s">
        <v>8</v>
      </c>
      <c r="C329" s="212" t="s">
        <v>20</v>
      </c>
      <c r="D329" s="212" t="s">
        <v>10</v>
      </c>
      <c r="E329" s="212">
        <v>2011</v>
      </c>
      <c r="F329" s="212">
        <v>285</v>
      </c>
      <c r="G329" s="212">
        <v>93</v>
      </c>
      <c r="H329" s="212">
        <v>0</v>
      </c>
      <c r="I329" s="212">
        <v>36</v>
      </c>
      <c r="J329" s="212">
        <v>42</v>
      </c>
      <c r="K329" s="212">
        <v>28</v>
      </c>
      <c r="L329" s="212">
        <v>34</v>
      </c>
      <c r="M329" s="212">
        <v>54</v>
      </c>
      <c r="N329" s="212">
        <v>68</v>
      </c>
      <c r="O329" s="212">
        <v>55</v>
      </c>
      <c r="P329" s="212">
        <v>36</v>
      </c>
      <c r="Q329" s="212">
        <v>9</v>
      </c>
      <c r="R329" s="212">
        <v>2</v>
      </c>
      <c r="S329" s="212">
        <v>14</v>
      </c>
      <c r="T329" s="212">
        <v>0</v>
      </c>
      <c r="U329" s="212">
        <v>374</v>
      </c>
      <c r="V329" s="212">
        <v>4</v>
      </c>
      <c r="W329" s="212">
        <v>0</v>
      </c>
      <c r="X329" s="212">
        <v>188</v>
      </c>
      <c r="Y329" s="212">
        <v>148</v>
      </c>
      <c r="Z329" s="212">
        <v>40</v>
      </c>
      <c r="AA329" s="212">
        <v>2</v>
      </c>
      <c r="AB329" s="212">
        <v>28</v>
      </c>
      <c r="AC329" s="212">
        <v>1</v>
      </c>
      <c r="AD329" s="212">
        <v>24</v>
      </c>
      <c r="AE329" s="212">
        <v>325</v>
      </c>
      <c r="AF329" s="212">
        <v>33</v>
      </c>
      <c r="AG329" s="212">
        <v>340</v>
      </c>
      <c r="AH329" s="212">
        <v>4</v>
      </c>
      <c r="AI329" s="212">
        <v>0</v>
      </c>
      <c r="AJ329" s="212">
        <v>152</v>
      </c>
      <c r="AK329" s="212">
        <v>226</v>
      </c>
      <c r="AL329" s="212">
        <v>1</v>
      </c>
      <c r="AM329" s="212">
        <v>0</v>
      </c>
      <c r="AN329" s="212">
        <v>378</v>
      </c>
      <c r="AO329" s="41">
        <f t="shared" si="191"/>
        <v>0.75396825396825395</v>
      </c>
      <c r="AP329" s="41">
        <f t="shared" si="192"/>
        <v>0.24603174603174602</v>
      </c>
      <c r="AQ329" s="41">
        <f t="shared" si="193"/>
        <v>0</v>
      </c>
      <c r="AR329" s="41">
        <f t="shared" si="194"/>
        <v>9.5238095238095233E-2</v>
      </c>
      <c r="AS329" s="41">
        <f t="shared" si="195"/>
        <v>0.1111111111111111</v>
      </c>
      <c r="AT329" s="41">
        <f t="shared" si="196"/>
        <v>7.407407407407407E-2</v>
      </c>
      <c r="AU329" s="41">
        <f t="shared" si="197"/>
        <v>8.9947089947089942E-2</v>
      </c>
      <c r="AV329" s="41">
        <f t="shared" si="198"/>
        <v>0.14285714285714285</v>
      </c>
      <c r="AW329" s="41">
        <f t="shared" si="199"/>
        <v>0.17989417989417988</v>
      </c>
      <c r="AX329" s="41">
        <f t="shared" si="200"/>
        <v>0.14550264550264549</v>
      </c>
      <c r="AY329" s="41">
        <f t="shared" si="201"/>
        <v>9.5238095238095233E-2</v>
      </c>
      <c r="AZ329" s="41">
        <f t="shared" si="202"/>
        <v>2.3809523809523808E-2</v>
      </c>
      <c r="BA329" s="41">
        <f t="shared" si="203"/>
        <v>5.2910052910052907E-3</v>
      </c>
      <c r="BB329" s="41">
        <f t="shared" si="204"/>
        <v>3.7037037037037035E-2</v>
      </c>
      <c r="BC329" s="41">
        <f t="shared" si="205"/>
        <v>0</v>
      </c>
      <c r="BD329" s="41">
        <f t="shared" si="206"/>
        <v>0.98941798941798942</v>
      </c>
      <c r="BE329" s="41">
        <f t="shared" si="207"/>
        <v>1.0582010582010581E-2</v>
      </c>
      <c r="BF329" s="41">
        <f t="shared" si="208"/>
        <v>0</v>
      </c>
      <c r="BG329" s="41">
        <f t="shared" si="209"/>
        <v>0.49735449735449733</v>
      </c>
      <c r="BH329" s="41">
        <f t="shared" si="210"/>
        <v>0.39153439153439151</v>
      </c>
      <c r="BI329" s="41">
        <f t="shared" si="211"/>
        <v>0.10582010582010581</v>
      </c>
      <c r="BJ329" s="41">
        <f t="shared" si="212"/>
        <v>5.2910052910052907E-3</v>
      </c>
      <c r="BK329" s="41">
        <f t="shared" si="213"/>
        <v>7.407407407407407E-2</v>
      </c>
      <c r="BL329" s="41">
        <f t="shared" si="214"/>
        <v>2.6455026455026454E-3</v>
      </c>
      <c r="BM329" s="41">
        <f t="shared" si="215"/>
        <v>6.3492063492063489E-2</v>
      </c>
      <c r="BN329" s="41">
        <f t="shared" si="216"/>
        <v>0.85978835978835977</v>
      </c>
      <c r="BO329" s="41">
        <f t="shared" si="217"/>
        <v>8.7301587301587297E-2</v>
      </c>
      <c r="BP329" s="41">
        <f t="shared" si="218"/>
        <v>0.89947089947089942</v>
      </c>
      <c r="BQ329" s="41">
        <f t="shared" si="219"/>
        <v>1.0582010582010581E-2</v>
      </c>
      <c r="BR329" s="41">
        <f t="shared" si="220"/>
        <v>0</v>
      </c>
      <c r="BS329" s="41">
        <f t="shared" si="221"/>
        <v>0.40211640211640209</v>
      </c>
      <c r="BT329" s="41">
        <f t="shared" si="222"/>
        <v>0.59788359788359791</v>
      </c>
      <c r="BU329" s="41">
        <f t="shared" si="223"/>
        <v>2.6455026455026454E-3</v>
      </c>
      <c r="BV329" s="41">
        <f t="shared" si="224"/>
        <v>0</v>
      </c>
      <c r="BW329" s="41">
        <f t="shared" si="225"/>
        <v>1</v>
      </c>
      <c r="BX329" s="41" t="str">
        <f t="shared" si="226"/>
        <v>2011Registered psychiatric nursesManitoba</v>
      </c>
      <c r="BY329" s="51">
        <f>VLOOKUP(BX329,'%workplace'!$A$1:$F$381,6,FALSE)</f>
        <v>954</v>
      </c>
      <c r="BZ329" s="32">
        <f t="shared" si="227"/>
        <v>0.39622641509433965</v>
      </c>
    </row>
    <row r="330" spans="1:78" hidden="1" x14ac:dyDescent="0.2">
      <c r="A330" s="212" t="str">
        <f t="shared" si="190"/>
        <v>2011Registered psychiatric nursesManitobaOther places of work</v>
      </c>
      <c r="B330" s="212" t="s">
        <v>8</v>
      </c>
      <c r="C330" s="212" t="s">
        <v>20</v>
      </c>
      <c r="D330" s="212" t="s">
        <v>13</v>
      </c>
      <c r="E330" s="212">
        <v>2011</v>
      </c>
      <c r="F330" s="212">
        <v>97</v>
      </c>
      <c r="G330" s="212">
        <v>27</v>
      </c>
      <c r="H330" s="212">
        <v>0</v>
      </c>
      <c r="I330" s="212">
        <v>2</v>
      </c>
      <c r="J330" s="212">
        <v>7</v>
      </c>
      <c r="K330" s="212">
        <v>7</v>
      </c>
      <c r="L330" s="212">
        <v>10</v>
      </c>
      <c r="M330" s="212">
        <v>24</v>
      </c>
      <c r="N330" s="212">
        <v>28</v>
      </c>
      <c r="O330" s="212">
        <v>23</v>
      </c>
      <c r="P330" s="212">
        <v>14</v>
      </c>
      <c r="Q330" s="212">
        <v>6</v>
      </c>
      <c r="R330" s="212">
        <v>1</v>
      </c>
      <c r="S330" s="212">
        <v>2</v>
      </c>
      <c r="T330" s="212">
        <v>0</v>
      </c>
      <c r="U330" s="212">
        <v>120</v>
      </c>
      <c r="V330" s="212">
        <v>4</v>
      </c>
      <c r="W330" s="212">
        <v>0</v>
      </c>
      <c r="X330" s="212">
        <v>79</v>
      </c>
      <c r="Y330" s="212">
        <v>30</v>
      </c>
      <c r="Z330" s="212">
        <v>14</v>
      </c>
      <c r="AA330" s="212">
        <v>1</v>
      </c>
      <c r="AB330" s="212">
        <v>9</v>
      </c>
      <c r="AC330" s="212">
        <v>0</v>
      </c>
      <c r="AD330" s="212">
        <v>72</v>
      </c>
      <c r="AE330" s="212">
        <v>43</v>
      </c>
      <c r="AF330" s="212">
        <v>17</v>
      </c>
      <c r="AG330" s="212">
        <v>79</v>
      </c>
      <c r="AH330" s="212">
        <v>26</v>
      </c>
      <c r="AI330" s="212">
        <v>0</v>
      </c>
      <c r="AJ330" s="212">
        <v>16</v>
      </c>
      <c r="AK330" s="212">
        <v>108</v>
      </c>
      <c r="AL330" s="212">
        <v>2</v>
      </c>
      <c r="AM330" s="212">
        <v>0</v>
      </c>
      <c r="AN330" s="212">
        <v>124</v>
      </c>
      <c r="AO330" s="41">
        <f t="shared" si="191"/>
        <v>0.782258064516129</v>
      </c>
      <c r="AP330" s="41">
        <f t="shared" si="192"/>
        <v>0.21774193548387097</v>
      </c>
      <c r="AQ330" s="41">
        <f t="shared" si="193"/>
        <v>0</v>
      </c>
      <c r="AR330" s="41">
        <f t="shared" si="194"/>
        <v>1.6129032258064516E-2</v>
      </c>
      <c r="AS330" s="41">
        <f t="shared" si="195"/>
        <v>5.6451612903225805E-2</v>
      </c>
      <c r="AT330" s="41">
        <f t="shared" si="196"/>
        <v>5.6451612903225805E-2</v>
      </c>
      <c r="AU330" s="41">
        <f t="shared" si="197"/>
        <v>8.0645161290322578E-2</v>
      </c>
      <c r="AV330" s="41">
        <f t="shared" si="198"/>
        <v>0.19354838709677419</v>
      </c>
      <c r="AW330" s="41">
        <f t="shared" si="199"/>
        <v>0.22580645161290322</v>
      </c>
      <c r="AX330" s="41">
        <f t="shared" si="200"/>
        <v>0.18548387096774194</v>
      </c>
      <c r="AY330" s="41">
        <f t="shared" si="201"/>
        <v>0.11290322580645161</v>
      </c>
      <c r="AZ330" s="41">
        <f t="shared" si="202"/>
        <v>4.8387096774193547E-2</v>
      </c>
      <c r="BA330" s="41">
        <f t="shared" si="203"/>
        <v>8.0645161290322578E-3</v>
      </c>
      <c r="BB330" s="41">
        <f t="shared" si="204"/>
        <v>1.6129032258064516E-2</v>
      </c>
      <c r="BC330" s="41">
        <f t="shared" si="205"/>
        <v>0</v>
      </c>
      <c r="BD330" s="41">
        <f t="shared" si="206"/>
        <v>0.967741935483871</v>
      </c>
      <c r="BE330" s="41">
        <f t="shared" si="207"/>
        <v>3.2258064516129031E-2</v>
      </c>
      <c r="BF330" s="41">
        <f t="shared" si="208"/>
        <v>0</v>
      </c>
      <c r="BG330" s="41">
        <f t="shared" si="209"/>
        <v>0.63709677419354838</v>
      </c>
      <c r="BH330" s="41">
        <f t="shared" si="210"/>
        <v>0.24193548387096775</v>
      </c>
      <c r="BI330" s="41">
        <f t="shared" si="211"/>
        <v>0.11290322580645161</v>
      </c>
      <c r="BJ330" s="41">
        <f t="shared" si="212"/>
        <v>8.0645161290322578E-3</v>
      </c>
      <c r="BK330" s="41">
        <f t="shared" si="213"/>
        <v>7.2580645161290328E-2</v>
      </c>
      <c r="BL330" s="41">
        <f t="shared" si="214"/>
        <v>0</v>
      </c>
      <c r="BM330" s="41">
        <f t="shared" si="215"/>
        <v>0.58064516129032262</v>
      </c>
      <c r="BN330" s="41">
        <f t="shared" si="216"/>
        <v>0.34677419354838712</v>
      </c>
      <c r="BO330" s="41">
        <f t="shared" si="217"/>
        <v>0.13709677419354838</v>
      </c>
      <c r="BP330" s="41">
        <f t="shared" si="218"/>
        <v>0.63709677419354838</v>
      </c>
      <c r="BQ330" s="41">
        <f t="shared" si="219"/>
        <v>0.20967741935483872</v>
      </c>
      <c r="BR330" s="41">
        <f t="shared" si="220"/>
        <v>0</v>
      </c>
      <c r="BS330" s="41">
        <f t="shared" si="221"/>
        <v>0.12903225806451613</v>
      </c>
      <c r="BT330" s="41">
        <f t="shared" si="222"/>
        <v>0.87096774193548387</v>
      </c>
      <c r="BU330" s="41">
        <f t="shared" si="223"/>
        <v>1.6129032258064516E-2</v>
      </c>
      <c r="BV330" s="41">
        <f t="shared" si="224"/>
        <v>0</v>
      </c>
      <c r="BW330" s="41">
        <f t="shared" si="225"/>
        <v>1</v>
      </c>
      <c r="BX330" s="41" t="str">
        <f t="shared" si="226"/>
        <v>2011Registered psychiatric nursesManitoba</v>
      </c>
      <c r="BY330" s="51">
        <f>VLOOKUP(BX330,'%workplace'!$A$1:$F$381,6,FALSE)</f>
        <v>954</v>
      </c>
      <c r="BZ330" s="32">
        <f t="shared" si="227"/>
        <v>0.12997903563941299</v>
      </c>
    </row>
    <row r="331" spans="1:78" s="8" customFormat="1" hidden="1" x14ac:dyDescent="0.2">
      <c r="A331" s="8" t="str">
        <f t="shared" si="190"/>
        <v>2011Registered psychiatric nursesSaskatchewanAll places of work</v>
      </c>
      <c r="B331" s="8" t="s">
        <v>8</v>
      </c>
      <c r="C331" s="8" t="s">
        <v>21</v>
      </c>
      <c r="D331" s="8" t="s">
        <v>9</v>
      </c>
      <c r="E331" s="8">
        <v>2011</v>
      </c>
      <c r="F331" s="8">
        <v>678</v>
      </c>
      <c r="G331" s="8">
        <v>130</v>
      </c>
      <c r="H331" s="8">
        <v>0</v>
      </c>
      <c r="I331" s="8">
        <v>15</v>
      </c>
      <c r="J331" s="8">
        <v>18</v>
      </c>
      <c r="K331" s="8">
        <v>65</v>
      </c>
      <c r="L331" s="8">
        <v>136</v>
      </c>
      <c r="M331" s="8">
        <v>169</v>
      </c>
      <c r="N331" s="8">
        <v>145</v>
      </c>
      <c r="O331" s="8">
        <v>123</v>
      </c>
      <c r="P331" s="8">
        <v>91</v>
      </c>
      <c r="Q331" s="8">
        <v>32</v>
      </c>
      <c r="R331" s="8">
        <v>13</v>
      </c>
      <c r="S331" s="8">
        <v>1</v>
      </c>
      <c r="T331" s="8">
        <v>0</v>
      </c>
      <c r="U331" s="8">
        <v>798</v>
      </c>
      <c r="V331" s="8">
        <v>10</v>
      </c>
      <c r="W331" s="8">
        <v>0</v>
      </c>
      <c r="X331" s="8">
        <v>598</v>
      </c>
      <c r="Y331" s="8">
        <v>138</v>
      </c>
      <c r="Z331" s="8">
        <v>71</v>
      </c>
      <c r="AA331" s="8">
        <v>1</v>
      </c>
      <c r="AB331" s="8">
        <v>100</v>
      </c>
      <c r="AC331" s="8">
        <v>9</v>
      </c>
      <c r="AD331" s="8">
        <v>98</v>
      </c>
      <c r="AE331" s="8">
        <v>601</v>
      </c>
      <c r="AF331" s="8">
        <v>40</v>
      </c>
      <c r="AG331" s="8">
        <v>713</v>
      </c>
      <c r="AH331" s="8">
        <v>38</v>
      </c>
      <c r="AI331" s="8">
        <v>1</v>
      </c>
      <c r="AJ331" s="8">
        <v>118</v>
      </c>
      <c r="AK331" s="8">
        <v>690</v>
      </c>
      <c r="AL331" s="8">
        <v>16</v>
      </c>
      <c r="AM331" s="8">
        <v>0</v>
      </c>
      <c r="AN331" s="8">
        <v>808</v>
      </c>
      <c r="AO331" s="41">
        <f t="shared" si="191"/>
        <v>0.83910891089108908</v>
      </c>
      <c r="AP331" s="41">
        <f t="shared" si="192"/>
        <v>0.1608910891089109</v>
      </c>
      <c r="AQ331" s="41">
        <f t="shared" si="193"/>
        <v>0</v>
      </c>
      <c r="AR331" s="41">
        <f t="shared" si="194"/>
        <v>1.8564356435643563E-2</v>
      </c>
      <c r="AS331" s="41">
        <f t="shared" si="195"/>
        <v>2.2277227722772276E-2</v>
      </c>
      <c r="AT331" s="41">
        <f t="shared" si="196"/>
        <v>8.0445544554455448E-2</v>
      </c>
      <c r="AU331" s="41">
        <f t="shared" si="197"/>
        <v>0.16831683168316833</v>
      </c>
      <c r="AV331" s="41">
        <f t="shared" si="198"/>
        <v>0.20915841584158415</v>
      </c>
      <c r="AW331" s="41">
        <f t="shared" si="199"/>
        <v>0.17945544554455445</v>
      </c>
      <c r="AX331" s="41">
        <f t="shared" si="200"/>
        <v>0.15222772277227722</v>
      </c>
      <c r="AY331" s="41">
        <f t="shared" si="201"/>
        <v>0.11262376237623763</v>
      </c>
      <c r="AZ331" s="41">
        <f t="shared" si="202"/>
        <v>3.9603960396039604E-2</v>
      </c>
      <c r="BA331" s="41">
        <f t="shared" si="203"/>
        <v>1.608910891089109E-2</v>
      </c>
      <c r="BB331" s="41">
        <f t="shared" si="204"/>
        <v>1.2376237623762376E-3</v>
      </c>
      <c r="BC331" s="41">
        <f t="shared" si="205"/>
        <v>0</v>
      </c>
      <c r="BD331" s="41">
        <f t="shared" si="206"/>
        <v>0.98762376237623761</v>
      </c>
      <c r="BE331" s="41">
        <f t="shared" si="207"/>
        <v>1.2376237623762377E-2</v>
      </c>
      <c r="BF331" s="41">
        <f t="shared" si="208"/>
        <v>0</v>
      </c>
      <c r="BG331" s="41">
        <f t="shared" si="209"/>
        <v>0.74009900990099009</v>
      </c>
      <c r="BH331" s="41">
        <f t="shared" si="210"/>
        <v>0.1707920792079208</v>
      </c>
      <c r="BI331" s="41">
        <f t="shared" si="211"/>
        <v>8.7871287128712866E-2</v>
      </c>
      <c r="BJ331" s="41">
        <f t="shared" si="212"/>
        <v>1.2376237623762376E-3</v>
      </c>
      <c r="BK331" s="41">
        <f t="shared" si="213"/>
        <v>0.12376237623762376</v>
      </c>
      <c r="BL331" s="41">
        <f t="shared" si="214"/>
        <v>1.1138613861386138E-2</v>
      </c>
      <c r="BM331" s="41">
        <f t="shared" si="215"/>
        <v>0.12128712871287128</v>
      </c>
      <c r="BN331" s="41">
        <f t="shared" si="216"/>
        <v>0.74381188118811881</v>
      </c>
      <c r="BO331" s="41">
        <f t="shared" si="217"/>
        <v>4.9504950495049507E-2</v>
      </c>
      <c r="BP331" s="41">
        <f t="shared" si="218"/>
        <v>0.88242574257425743</v>
      </c>
      <c r="BQ331" s="41">
        <f t="shared" si="219"/>
        <v>4.702970297029703E-2</v>
      </c>
      <c r="BR331" s="41">
        <f t="shared" si="220"/>
        <v>1.2376237623762376E-3</v>
      </c>
      <c r="BS331" s="41">
        <f t="shared" si="221"/>
        <v>0.14603960396039603</v>
      </c>
      <c r="BT331" s="41">
        <f t="shared" si="222"/>
        <v>0.85396039603960394</v>
      </c>
      <c r="BU331" s="41">
        <f t="shared" si="223"/>
        <v>1.9801980198019802E-2</v>
      </c>
      <c r="BV331" s="41">
        <f t="shared" si="224"/>
        <v>0</v>
      </c>
      <c r="BW331" s="41">
        <f t="shared" si="225"/>
        <v>1</v>
      </c>
      <c r="BX331" s="41" t="str">
        <f t="shared" si="226"/>
        <v>2011Registered psychiatric nursesSaskatchewan</v>
      </c>
      <c r="BY331" s="51">
        <f>VLOOKUP(BX331,'%workplace'!$A$1:$F$381,6,FALSE)</f>
        <v>808</v>
      </c>
      <c r="BZ331" s="32">
        <f t="shared" si="227"/>
        <v>1</v>
      </c>
    </row>
    <row r="332" spans="1:78" s="8" customFormat="1" hidden="1" x14ac:dyDescent="0.2">
      <c r="A332" s="8" t="str">
        <f t="shared" si="190"/>
        <v>2011Registered psychiatric nursesSaskatchewanCommunity health</v>
      </c>
      <c r="B332" s="8" t="s">
        <v>8</v>
      </c>
      <c r="C332" s="8" t="s">
        <v>21</v>
      </c>
      <c r="D332" s="8" t="s">
        <v>11</v>
      </c>
      <c r="E332" s="8">
        <v>2011</v>
      </c>
      <c r="F332" s="8">
        <v>132</v>
      </c>
      <c r="G332" s="8">
        <v>32</v>
      </c>
      <c r="H332" s="8">
        <v>0</v>
      </c>
      <c r="I332" s="8">
        <v>1</v>
      </c>
      <c r="J332" s="8">
        <v>2</v>
      </c>
      <c r="K332" s="8">
        <v>16</v>
      </c>
      <c r="L332" s="8">
        <v>28</v>
      </c>
      <c r="M332" s="8">
        <v>29</v>
      </c>
      <c r="N332" s="8">
        <v>36</v>
      </c>
      <c r="O332" s="8">
        <v>28</v>
      </c>
      <c r="P332" s="8">
        <v>15</v>
      </c>
      <c r="Q332" s="8">
        <v>7</v>
      </c>
      <c r="R332" s="8">
        <v>2</v>
      </c>
      <c r="S332" s="8">
        <v>0</v>
      </c>
      <c r="T332" s="8">
        <v>0</v>
      </c>
      <c r="U332" s="8">
        <v>163</v>
      </c>
      <c r="V332" s="8">
        <v>1</v>
      </c>
      <c r="W332" s="8">
        <v>0</v>
      </c>
      <c r="X332" s="8">
        <v>123</v>
      </c>
      <c r="Y332" s="8">
        <v>33</v>
      </c>
      <c r="Z332" s="8">
        <v>8</v>
      </c>
      <c r="AA332" s="8">
        <v>0</v>
      </c>
      <c r="AB332" s="8">
        <v>15</v>
      </c>
      <c r="AC332" s="8">
        <v>0</v>
      </c>
      <c r="AD332" s="8">
        <v>11</v>
      </c>
      <c r="AE332" s="8">
        <v>138</v>
      </c>
      <c r="AF332" s="8">
        <v>5</v>
      </c>
      <c r="AG332" s="8">
        <v>156</v>
      </c>
      <c r="AH332" s="8">
        <v>2</v>
      </c>
      <c r="AI332" s="8">
        <v>0</v>
      </c>
      <c r="AJ332" s="8">
        <v>30</v>
      </c>
      <c r="AK332" s="8">
        <v>134</v>
      </c>
      <c r="AL332" s="8">
        <v>1</v>
      </c>
      <c r="AM332" s="8">
        <v>0</v>
      </c>
      <c r="AN332" s="8">
        <v>164</v>
      </c>
      <c r="AO332" s="41">
        <f t="shared" si="191"/>
        <v>0.80487804878048785</v>
      </c>
      <c r="AP332" s="41">
        <f t="shared" si="192"/>
        <v>0.1951219512195122</v>
      </c>
      <c r="AQ332" s="41">
        <f t="shared" si="193"/>
        <v>0</v>
      </c>
      <c r="AR332" s="41">
        <f t="shared" si="194"/>
        <v>6.0975609756097563E-3</v>
      </c>
      <c r="AS332" s="41">
        <f t="shared" si="195"/>
        <v>1.2195121951219513E-2</v>
      </c>
      <c r="AT332" s="41">
        <f t="shared" si="196"/>
        <v>9.7560975609756101E-2</v>
      </c>
      <c r="AU332" s="41">
        <f t="shared" si="197"/>
        <v>0.17073170731707318</v>
      </c>
      <c r="AV332" s="41">
        <f t="shared" si="198"/>
        <v>0.17682926829268292</v>
      </c>
      <c r="AW332" s="41">
        <f t="shared" si="199"/>
        <v>0.21951219512195122</v>
      </c>
      <c r="AX332" s="41">
        <f t="shared" si="200"/>
        <v>0.17073170731707318</v>
      </c>
      <c r="AY332" s="41">
        <f t="shared" si="201"/>
        <v>9.1463414634146339E-2</v>
      </c>
      <c r="AZ332" s="41">
        <f t="shared" si="202"/>
        <v>4.2682926829268296E-2</v>
      </c>
      <c r="BA332" s="41">
        <f t="shared" si="203"/>
        <v>1.2195121951219513E-2</v>
      </c>
      <c r="BB332" s="41">
        <f t="shared" si="204"/>
        <v>0</v>
      </c>
      <c r="BC332" s="41">
        <f t="shared" si="205"/>
        <v>0</v>
      </c>
      <c r="BD332" s="41">
        <f t="shared" si="206"/>
        <v>0.99390243902439024</v>
      </c>
      <c r="BE332" s="41">
        <f t="shared" si="207"/>
        <v>6.0975609756097563E-3</v>
      </c>
      <c r="BF332" s="41">
        <f t="shared" si="208"/>
        <v>0</v>
      </c>
      <c r="BG332" s="41">
        <f t="shared" si="209"/>
        <v>0.75</v>
      </c>
      <c r="BH332" s="41">
        <f t="shared" si="210"/>
        <v>0.20121951219512196</v>
      </c>
      <c r="BI332" s="41">
        <f t="shared" si="211"/>
        <v>4.878048780487805E-2</v>
      </c>
      <c r="BJ332" s="41">
        <f t="shared" si="212"/>
        <v>0</v>
      </c>
      <c r="BK332" s="41">
        <f t="shared" si="213"/>
        <v>9.1463414634146339E-2</v>
      </c>
      <c r="BL332" s="41">
        <f t="shared" si="214"/>
        <v>0</v>
      </c>
      <c r="BM332" s="41">
        <f t="shared" si="215"/>
        <v>6.7073170731707321E-2</v>
      </c>
      <c r="BN332" s="41">
        <f t="shared" si="216"/>
        <v>0.84146341463414631</v>
      </c>
      <c r="BO332" s="41">
        <f t="shared" si="217"/>
        <v>3.048780487804878E-2</v>
      </c>
      <c r="BP332" s="41">
        <f t="shared" si="218"/>
        <v>0.95121951219512191</v>
      </c>
      <c r="BQ332" s="41">
        <f t="shared" si="219"/>
        <v>1.2195121951219513E-2</v>
      </c>
      <c r="BR332" s="41">
        <f t="shared" si="220"/>
        <v>0</v>
      </c>
      <c r="BS332" s="41">
        <f t="shared" si="221"/>
        <v>0.18292682926829268</v>
      </c>
      <c r="BT332" s="41">
        <f t="shared" si="222"/>
        <v>0.81707317073170727</v>
      </c>
      <c r="BU332" s="41">
        <f t="shared" si="223"/>
        <v>6.0975609756097563E-3</v>
      </c>
      <c r="BV332" s="41">
        <f t="shared" si="224"/>
        <v>0</v>
      </c>
      <c r="BW332" s="41">
        <f t="shared" si="225"/>
        <v>1</v>
      </c>
      <c r="BX332" s="41" t="str">
        <f t="shared" si="226"/>
        <v>2011Registered psychiatric nursesSaskatchewan</v>
      </c>
      <c r="BY332" s="51">
        <f>VLOOKUP(BX332,'%workplace'!$A$1:$F$381,6,FALSE)</f>
        <v>808</v>
      </c>
      <c r="BZ332" s="32">
        <f t="shared" si="227"/>
        <v>0.20297029702970298</v>
      </c>
    </row>
    <row r="333" spans="1:78" s="8" customFormat="1" hidden="1" x14ac:dyDescent="0.2">
      <c r="A333" s="8" t="str">
        <f t="shared" si="190"/>
        <v>2011Registered psychiatric nursesSaskatchewanNursing home/long-term care</v>
      </c>
      <c r="B333" s="8" t="s">
        <v>8</v>
      </c>
      <c r="C333" s="8" t="s">
        <v>21</v>
      </c>
      <c r="D333" s="8" t="s">
        <v>12</v>
      </c>
      <c r="E333" s="8">
        <v>2011</v>
      </c>
      <c r="F333" s="8">
        <v>243</v>
      </c>
      <c r="G333" s="8">
        <v>32</v>
      </c>
      <c r="H333" s="8">
        <v>0</v>
      </c>
      <c r="I333" s="8">
        <v>2</v>
      </c>
      <c r="J333" s="8">
        <v>3</v>
      </c>
      <c r="K333" s="8">
        <v>18</v>
      </c>
      <c r="L333" s="8">
        <v>39</v>
      </c>
      <c r="M333" s="8">
        <v>68</v>
      </c>
      <c r="N333" s="8">
        <v>48</v>
      </c>
      <c r="O333" s="8">
        <v>39</v>
      </c>
      <c r="P333" s="8">
        <v>37</v>
      </c>
      <c r="Q333" s="8">
        <v>16</v>
      </c>
      <c r="R333" s="8">
        <v>5</v>
      </c>
      <c r="S333" s="8">
        <v>0</v>
      </c>
      <c r="T333" s="8">
        <v>0</v>
      </c>
      <c r="U333" s="8">
        <v>272</v>
      </c>
      <c r="V333" s="8">
        <v>3</v>
      </c>
      <c r="W333" s="8">
        <v>0</v>
      </c>
      <c r="X333" s="8">
        <v>194</v>
      </c>
      <c r="Y333" s="8">
        <v>56</v>
      </c>
      <c r="Z333" s="8">
        <v>24</v>
      </c>
      <c r="AA333" s="8">
        <v>1</v>
      </c>
      <c r="AB333" s="8">
        <v>37</v>
      </c>
      <c r="AC333" s="8">
        <v>6</v>
      </c>
      <c r="AD333" s="8">
        <v>14</v>
      </c>
      <c r="AE333" s="8">
        <v>218</v>
      </c>
      <c r="AF333" s="8">
        <v>9</v>
      </c>
      <c r="AG333" s="8">
        <v>258</v>
      </c>
      <c r="AH333" s="8">
        <v>2</v>
      </c>
      <c r="AI333" s="8">
        <v>0</v>
      </c>
      <c r="AJ333" s="8">
        <v>61</v>
      </c>
      <c r="AK333" s="8">
        <v>214</v>
      </c>
      <c r="AL333" s="8">
        <v>6</v>
      </c>
      <c r="AM333" s="8">
        <v>0</v>
      </c>
      <c r="AN333" s="8">
        <v>275</v>
      </c>
      <c r="AO333" s="41">
        <f t="shared" si="191"/>
        <v>0.88363636363636366</v>
      </c>
      <c r="AP333" s="41">
        <f t="shared" si="192"/>
        <v>0.11636363636363636</v>
      </c>
      <c r="AQ333" s="41">
        <f t="shared" si="193"/>
        <v>0</v>
      </c>
      <c r="AR333" s="41">
        <f t="shared" si="194"/>
        <v>7.2727272727272727E-3</v>
      </c>
      <c r="AS333" s="41">
        <f t="shared" si="195"/>
        <v>1.090909090909091E-2</v>
      </c>
      <c r="AT333" s="41">
        <f t="shared" si="196"/>
        <v>6.545454545454546E-2</v>
      </c>
      <c r="AU333" s="41">
        <f t="shared" si="197"/>
        <v>0.14181818181818182</v>
      </c>
      <c r="AV333" s="41">
        <f t="shared" si="198"/>
        <v>0.24727272727272728</v>
      </c>
      <c r="AW333" s="41">
        <f t="shared" si="199"/>
        <v>0.17454545454545456</v>
      </c>
      <c r="AX333" s="41">
        <f t="shared" si="200"/>
        <v>0.14181818181818182</v>
      </c>
      <c r="AY333" s="41">
        <f t="shared" si="201"/>
        <v>0.13454545454545455</v>
      </c>
      <c r="AZ333" s="41">
        <f t="shared" si="202"/>
        <v>5.8181818181818182E-2</v>
      </c>
      <c r="BA333" s="41">
        <f t="shared" si="203"/>
        <v>1.8181818181818181E-2</v>
      </c>
      <c r="BB333" s="41">
        <f t="shared" si="204"/>
        <v>0</v>
      </c>
      <c r="BC333" s="41">
        <f t="shared" si="205"/>
        <v>0</v>
      </c>
      <c r="BD333" s="41">
        <f t="shared" si="206"/>
        <v>0.98909090909090913</v>
      </c>
      <c r="BE333" s="41">
        <f t="shared" si="207"/>
        <v>1.090909090909091E-2</v>
      </c>
      <c r="BF333" s="41">
        <f t="shared" si="208"/>
        <v>0</v>
      </c>
      <c r="BG333" s="41">
        <f t="shared" si="209"/>
        <v>0.70545454545454545</v>
      </c>
      <c r="BH333" s="41">
        <f t="shared" si="210"/>
        <v>0.20363636363636364</v>
      </c>
      <c r="BI333" s="41">
        <f t="shared" si="211"/>
        <v>8.727272727272728E-2</v>
      </c>
      <c r="BJ333" s="41">
        <f t="shared" si="212"/>
        <v>3.6363636363636364E-3</v>
      </c>
      <c r="BK333" s="41">
        <f t="shared" si="213"/>
        <v>0.13454545454545455</v>
      </c>
      <c r="BL333" s="41">
        <f t="shared" si="214"/>
        <v>2.181818181818182E-2</v>
      </c>
      <c r="BM333" s="41">
        <f t="shared" si="215"/>
        <v>5.0909090909090911E-2</v>
      </c>
      <c r="BN333" s="41">
        <f t="shared" si="216"/>
        <v>0.79272727272727272</v>
      </c>
      <c r="BO333" s="41">
        <f t="shared" si="217"/>
        <v>3.272727272727273E-2</v>
      </c>
      <c r="BP333" s="41">
        <f t="shared" si="218"/>
        <v>0.93818181818181823</v>
      </c>
      <c r="BQ333" s="41">
        <f t="shared" si="219"/>
        <v>7.2727272727272727E-3</v>
      </c>
      <c r="BR333" s="41">
        <f t="shared" si="220"/>
        <v>0</v>
      </c>
      <c r="BS333" s="41">
        <f t="shared" si="221"/>
        <v>0.22181818181818183</v>
      </c>
      <c r="BT333" s="41">
        <f t="shared" si="222"/>
        <v>0.7781818181818182</v>
      </c>
      <c r="BU333" s="41">
        <f t="shared" si="223"/>
        <v>2.181818181818182E-2</v>
      </c>
      <c r="BV333" s="41">
        <f t="shared" si="224"/>
        <v>0</v>
      </c>
      <c r="BW333" s="41">
        <f t="shared" si="225"/>
        <v>1</v>
      </c>
      <c r="BX333" s="41" t="str">
        <f t="shared" si="226"/>
        <v>2011Registered psychiatric nursesSaskatchewan</v>
      </c>
      <c r="BY333" s="51">
        <f>VLOOKUP(BX333,'%workplace'!$A$1:$F$381,6,FALSE)</f>
        <v>808</v>
      </c>
      <c r="BZ333" s="32">
        <f t="shared" si="227"/>
        <v>0.34034653465346537</v>
      </c>
    </row>
    <row r="334" spans="1:78" s="8" customFormat="1" hidden="1" x14ac:dyDescent="0.2">
      <c r="A334" s="8" t="str">
        <f t="shared" si="190"/>
        <v>2011Registered psychiatric nursesSaskatchewanHospital</v>
      </c>
      <c r="B334" s="8" t="s">
        <v>8</v>
      </c>
      <c r="C334" s="8" t="s">
        <v>21</v>
      </c>
      <c r="D334" s="8" t="s">
        <v>10</v>
      </c>
      <c r="E334" s="8">
        <v>2011</v>
      </c>
      <c r="F334" s="8">
        <v>180</v>
      </c>
      <c r="G334" s="8">
        <v>37</v>
      </c>
      <c r="H334" s="8">
        <v>0</v>
      </c>
      <c r="I334" s="8">
        <v>11</v>
      </c>
      <c r="J334" s="8">
        <v>8</v>
      </c>
      <c r="K334" s="8">
        <v>20</v>
      </c>
      <c r="L334" s="8">
        <v>44</v>
      </c>
      <c r="M334" s="8">
        <v>36</v>
      </c>
      <c r="N334" s="8">
        <v>34</v>
      </c>
      <c r="O334" s="8">
        <v>30</v>
      </c>
      <c r="P334" s="8">
        <v>23</v>
      </c>
      <c r="Q334" s="8">
        <v>7</v>
      </c>
      <c r="R334" s="8">
        <v>3</v>
      </c>
      <c r="S334" s="8">
        <v>1</v>
      </c>
      <c r="T334" s="8">
        <v>0</v>
      </c>
      <c r="U334" s="8">
        <v>213</v>
      </c>
      <c r="V334" s="8">
        <v>4</v>
      </c>
      <c r="W334" s="8">
        <v>0</v>
      </c>
      <c r="X334" s="8">
        <v>164</v>
      </c>
      <c r="Y334" s="8">
        <v>29</v>
      </c>
      <c r="Z334" s="8">
        <v>24</v>
      </c>
      <c r="AA334" s="8">
        <v>0</v>
      </c>
      <c r="AB334" s="8">
        <v>20</v>
      </c>
      <c r="AC334" s="8">
        <v>1</v>
      </c>
      <c r="AD334" s="8">
        <v>14</v>
      </c>
      <c r="AE334" s="8">
        <v>182</v>
      </c>
      <c r="AF334" s="8">
        <v>8</v>
      </c>
      <c r="AG334" s="8">
        <v>204</v>
      </c>
      <c r="AH334" s="8">
        <v>0</v>
      </c>
      <c r="AI334" s="8">
        <v>0</v>
      </c>
      <c r="AJ334" s="8">
        <v>11</v>
      </c>
      <c r="AK334" s="8">
        <v>206</v>
      </c>
      <c r="AL334" s="8">
        <v>5</v>
      </c>
      <c r="AM334" s="8">
        <v>0</v>
      </c>
      <c r="AN334" s="8">
        <v>217</v>
      </c>
      <c r="AO334" s="41">
        <f t="shared" si="191"/>
        <v>0.82949308755760365</v>
      </c>
      <c r="AP334" s="41">
        <f t="shared" si="192"/>
        <v>0.17050691244239632</v>
      </c>
      <c r="AQ334" s="41">
        <f t="shared" si="193"/>
        <v>0</v>
      </c>
      <c r="AR334" s="41">
        <f t="shared" si="194"/>
        <v>5.0691244239631339E-2</v>
      </c>
      <c r="AS334" s="41">
        <f t="shared" si="195"/>
        <v>3.6866359447004608E-2</v>
      </c>
      <c r="AT334" s="41">
        <f t="shared" si="196"/>
        <v>9.2165898617511524E-2</v>
      </c>
      <c r="AU334" s="41">
        <f t="shared" si="197"/>
        <v>0.20276497695852536</v>
      </c>
      <c r="AV334" s="41">
        <f t="shared" si="198"/>
        <v>0.16589861751152074</v>
      </c>
      <c r="AW334" s="41">
        <f t="shared" si="199"/>
        <v>0.15668202764976957</v>
      </c>
      <c r="AX334" s="41">
        <f t="shared" si="200"/>
        <v>0.13824884792626729</v>
      </c>
      <c r="AY334" s="41">
        <f t="shared" si="201"/>
        <v>0.10599078341013825</v>
      </c>
      <c r="AZ334" s="41">
        <f t="shared" si="202"/>
        <v>3.2258064516129031E-2</v>
      </c>
      <c r="BA334" s="41">
        <f t="shared" si="203"/>
        <v>1.3824884792626729E-2</v>
      </c>
      <c r="BB334" s="41">
        <f t="shared" si="204"/>
        <v>4.608294930875576E-3</v>
      </c>
      <c r="BC334" s="41">
        <f t="shared" si="205"/>
        <v>0</v>
      </c>
      <c r="BD334" s="41">
        <f t="shared" si="206"/>
        <v>0.98156682027649766</v>
      </c>
      <c r="BE334" s="41">
        <f t="shared" si="207"/>
        <v>1.8433179723502304E-2</v>
      </c>
      <c r="BF334" s="41">
        <f t="shared" si="208"/>
        <v>0</v>
      </c>
      <c r="BG334" s="41">
        <f t="shared" si="209"/>
        <v>0.75576036866359442</v>
      </c>
      <c r="BH334" s="41">
        <f t="shared" si="210"/>
        <v>0.13364055299539171</v>
      </c>
      <c r="BI334" s="41">
        <f t="shared" si="211"/>
        <v>0.11059907834101383</v>
      </c>
      <c r="BJ334" s="41">
        <f t="shared" si="212"/>
        <v>0</v>
      </c>
      <c r="BK334" s="41">
        <f t="shared" si="213"/>
        <v>9.2165898617511524E-2</v>
      </c>
      <c r="BL334" s="41">
        <f t="shared" si="214"/>
        <v>4.608294930875576E-3</v>
      </c>
      <c r="BM334" s="41">
        <f t="shared" si="215"/>
        <v>6.4516129032258063E-2</v>
      </c>
      <c r="BN334" s="41">
        <f t="shared" si="216"/>
        <v>0.83870967741935487</v>
      </c>
      <c r="BO334" s="41">
        <f t="shared" si="217"/>
        <v>3.6866359447004608E-2</v>
      </c>
      <c r="BP334" s="41">
        <f t="shared" si="218"/>
        <v>0.94009216589861755</v>
      </c>
      <c r="BQ334" s="41">
        <f t="shared" si="219"/>
        <v>0</v>
      </c>
      <c r="BR334" s="41">
        <f t="shared" si="220"/>
        <v>0</v>
      </c>
      <c r="BS334" s="41">
        <f t="shared" si="221"/>
        <v>5.0691244239631339E-2</v>
      </c>
      <c r="BT334" s="41">
        <f t="shared" si="222"/>
        <v>0.94930875576036866</v>
      </c>
      <c r="BU334" s="41">
        <f t="shared" si="223"/>
        <v>2.3041474654377881E-2</v>
      </c>
      <c r="BV334" s="41">
        <f t="shared" si="224"/>
        <v>0</v>
      </c>
      <c r="BW334" s="41">
        <f t="shared" si="225"/>
        <v>1</v>
      </c>
      <c r="BX334" s="41" t="str">
        <f t="shared" si="226"/>
        <v>2011Registered psychiatric nursesSaskatchewan</v>
      </c>
      <c r="BY334" s="51">
        <f>VLOOKUP(BX334,'%workplace'!$A$1:$F$381,6,FALSE)</f>
        <v>808</v>
      </c>
      <c r="BZ334" s="32">
        <f t="shared" si="227"/>
        <v>0.26856435643564358</v>
      </c>
    </row>
    <row r="335" spans="1:78" s="8" customFormat="1" hidden="1" x14ac:dyDescent="0.2">
      <c r="A335" s="8" t="str">
        <f t="shared" si="190"/>
        <v>2011Registered psychiatric nursesSaskatchewanOther places of work</v>
      </c>
      <c r="B335" s="8" t="s">
        <v>8</v>
      </c>
      <c r="C335" s="8" t="s">
        <v>21</v>
      </c>
      <c r="D335" s="8" t="s">
        <v>13</v>
      </c>
      <c r="E335" s="8">
        <v>2011</v>
      </c>
      <c r="F335" s="8">
        <v>123</v>
      </c>
      <c r="G335" s="8">
        <v>29</v>
      </c>
      <c r="H335" s="8">
        <v>0</v>
      </c>
      <c r="I335" s="8">
        <v>1</v>
      </c>
      <c r="J335" s="8">
        <v>5</v>
      </c>
      <c r="K335" s="8">
        <v>11</v>
      </c>
      <c r="L335" s="8">
        <v>25</v>
      </c>
      <c r="M335" s="8">
        <v>36</v>
      </c>
      <c r="N335" s="8">
        <v>27</v>
      </c>
      <c r="O335" s="8">
        <v>26</v>
      </c>
      <c r="P335" s="8">
        <v>16</v>
      </c>
      <c r="Q335" s="8">
        <v>2</v>
      </c>
      <c r="R335" s="8">
        <v>3</v>
      </c>
      <c r="S335" s="8">
        <v>0</v>
      </c>
      <c r="T335" s="8">
        <v>0</v>
      </c>
      <c r="U335" s="8">
        <v>150</v>
      </c>
      <c r="V335" s="8">
        <v>2</v>
      </c>
      <c r="W335" s="8">
        <v>0</v>
      </c>
      <c r="X335" s="8">
        <v>117</v>
      </c>
      <c r="Y335" s="8">
        <v>20</v>
      </c>
      <c r="Z335" s="8">
        <v>15</v>
      </c>
      <c r="AA335" s="8">
        <v>0</v>
      </c>
      <c r="AB335" s="8">
        <v>28</v>
      </c>
      <c r="AC335" s="8">
        <v>2</v>
      </c>
      <c r="AD335" s="8">
        <v>59</v>
      </c>
      <c r="AE335" s="8">
        <v>63</v>
      </c>
      <c r="AF335" s="8">
        <v>18</v>
      </c>
      <c r="AG335" s="8">
        <v>95</v>
      </c>
      <c r="AH335" s="8">
        <v>34</v>
      </c>
      <c r="AI335" s="8">
        <v>1</v>
      </c>
      <c r="AJ335" s="8">
        <v>16</v>
      </c>
      <c r="AK335" s="8">
        <v>136</v>
      </c>
      <c r="AL335" s="8">
        <v>4</v>
      </c>
      <c r="AM335" s="8">
        <v>0</v>
      </c>
      <c r="AN335" s="8">
        <v>152</v>
      </c>
      <c r="AO335" s="41">
        <f t="shared" si="191"/>
        <v>0.80921052631578949</v>
      </c>
      <c r="AP335" s="41">
        <f t="shared" si="192"/>
        <v>0.19078947368421054</v>
      </c>
      <c r="AQ335" s="41">
        <f t="shared" si="193"/>
        <v>0</v>
      </c>
      <c r="AR335" s="41">
        <f t="shared" si="194"/>
        <v>6.5789473684210523E-3</v>
      </c>
      <c r="AS335" s="41">
        <f t="shared" si="195"/>
        <v>3.2894736842105261E-2</v>
      </c>
      <c r="AT335" s="41">
        <f t="shared" si="196"/>
        <v>7.2368421052631582E-2</v>
      </c>
      <c r="AU335" s="41">
        <f t="shared" si="197"/>
        <v>0.16447368421052633</v>
      </c>
      <c r="AV335" s="41">
        <f t="shared" si="198"/>
        <v>0.23684210526315788</v>
      </c>
      <c r="AW335" s="41">
        <f t="shared" si="199"/>
        <v>0.17763157894736842</v>
      </c>
      <c r="AX335" s="41">
        <f t="shared" si="200"/>
        <v>0.17105263157894737</v>
      </c>
      <c r="AY335" s="41">
        <f t="shared" si="201"/>
        <v>0.10526315789473684</v>
      </c>
      <c r="AZ335" s="41">
        <f t="shared" si="202"/>
        <v>1.3157894736842105E-2</v>
      </c>
      <c r="BA335" s="41">
        <f t="shared" si="203"/>
        <v>1.9736842105263157E-2</v>
      </c>
      <c r="BB335" s="41">
        <f t="shared" si="204"/>
        <v>0</v>
      </c>
      <c r="BC335" s="41">
        <f t="shared" si="205"/>
        <v>0</v>
      </c>
      <c r="BD335" s="41">
        <f t="shared" si="206"/>
        <v>0.98684210526315785</v>
      </c>
      <c r="BE335" s="41">
        <f t="shared" si="207"/>
        <v>1.3157894736842105E-2</v>
      </c>
      <c r="BF335" s="41">
        <f t="shared" si="208"/>
        <v>0</v>
      </c>
      <c r="BG335" s="41">
        <f t="shared" si="209"/>
        <v>0.76973684210526316</v>
      </c>
      <c r="BH335" s="41">
        <f t="shared" si="210"/>
        <v>0.13157894736842105</v>
      </c>
      <c r="BI335" s="41">
        <f t="shared" si="211"/>
        <v>9.8684210526315791E-2</v>
      </c>
      <c r="BJ335" s="41">
        <f t="shared" si="212"/>
        <v>0</v>
      </c>
      <c r="BK335" s="41">
        <f t="shared" si="213"/>
        <v>0.18421052631578946</v>
      </c>
      <c r="BL335" s="41">
        <f t="shared" si="214"/>
        <v>1.3157894736842105E-2</v>
      </c>
      <c r="BM335" s="41">
        <f t="shared" si="215"/>
        <v>0.38815789473684209</v>
      </c>
      <c r="BN335" s="41">
        <f t="shared" si="216"/>
        <v>0.41447368421052633</v>
      </c>
      <c r="BO335" s="41">
        <f t="shared" si="217"/>
        <v>0.11842105263157894</v>
      </c>
      <c r="BP335" s="41">
        <f t="shared" si="218"/>
        <v>0.625</v>
      </c>
      <c r="BQ335" s="41">
        <f t="shared" si="219"/>
        <v>0.22368421052631579</v>
      </c>
      <c r="BR335" s="41">
        <f t="shared" si="220"/>
        <v>6.5789473684210523E-3</v>
      </c>
      <c r="BS335" s="41">
        <f t="shared" si="221"/>
        <v>0.10526315789473684</v>
      </c>
      <c r="BT335" s="41">
        <f t="shared" si="222"/>
        <v>0.89473684210526316</v>
      </c>
      <c r="BU335" s="41">
        <f t="shared" si="223"/>
        <v>2.6315789473684209E-2</v>
      </c>
      <c r="BV335" s="41">
        <f t="shared" si="224"/>
        <v>0</v>
      </c>
      <c r="BW335" s="41">
        <f t="shared" si="225"/>
        <v>1</v>
      </c>
      <c r="BX335" s="41" t="str">
        <f t="shared" si="226"/>
        <v>2011Registered psychiatric nursesSaskatchewan</v>
      </c>
      <c r="BY335" s="51">
        <f>VLOOKUP(BX335,'%workplace'!$A$1:$F$381,6,FALSE)</f>
        <v>808</v>
      </c>
      <c r="BZ335" s="32">
        <f t="shared" si="227"/>
        <v>0.18811881188118812</v>
      </c>
    </row>
    <row r="336" spans="1:78" s="8" customFormat="1" hidden="1" x14ac:dyDescent="0.2">
      <c r="A336" s="8" t="str">
        <f t="shared" si="190"/>
        <v>2011Registered psychiatric nursesAlbertaAll places of work</v>
      </c>
      <c r="B336" s="8" t="s">
        <v>8</v>
      </c>
      <c r="C336" s="8" t="s">
        <v>22</v>
      </c>
      <c r="D336" s="8" t="s">
        <v>9</v>
      </c>
      <c r="E336" s="8">
        <v>2011</v>
      </c>
      <c r="F336" s="8">
        <v>922</v>
      </c>
      <c r="G336" s="8">
        <v>296</v>
      </c>
      <c r="H336" s="8">
        <v>0</v>
      </c>
      <c r="I336" s="8">
        <v>97</v>
      </c>
      <c r="J336" s="8">
        <v>102</v>
      </c>
      <c r="K336" s="8">
        <v>71</v>
      </c>
      <c r="L336" s="8">
        <v>149</v>
      </c>
      <c r="M336" s="8">
        <v>196</v>
      </c>
      <c r="N336" s="8">
        <v>187</v>
      </c>
      <c r="O336" s="8">
        <v>171</v>
      </c>
      <c r="P336" s="8">
        <v>126</v>
      </c>
      <c r="Q336" s="8">
        <v>55</v>
      </c>
      <c r="R336" s="8">
        <v>10</v>
      </c>
      <c r="S336" s="8">
        <v>54</v>
      </c>
      <c r="T336" s="8">
        <v>0</v>
      </c>
      <c r="U336" s="8">
        <v>1091</v>
      </c>
      <c r="V336" s="8">
        <v>123</v>
      </c>
      <c r="W336" s="8">
        <v>4</v>
      </c>
      <c r="X336" s="8">
        <v>662</v>
      </c>
      <c r="Y336" s="8">
        <v>422</v>
      </c>
      <c r="Z336" s="8">
        <v>134</v>
      </c>
      <c r="AA336" s="8">
        <v>0</v>
      </c>
      <c r="AB336" s="8">
        <v>98</v>
      </c>
      <c r="AC336" s="8">
        <v>7</v>
      </c>
      <c r="AD336" s="8">
        <v>122</v>
      </c>
      <c r="AE336" s="8">
        <v>991</v>
      </c>
      <c r="AF336" s="8">
        <v>75</v>
      </c>
      <c r="AG336" s="8">
        <v>1029</v>
      </c>
      <c r="AH336" s="8">
        <v>32</v>
      </c>
      <c r="AI336" s="8">
        <v>5</v>
      </c>
      <c r="AJ336" s="8">
        <v>354</v>
      </c>
      <c r="AK336" s="8">
        <v>864</v>
      </c>
      <c r="AL336" s="8">
        <v>77</v>
      </c>
      <c r="AM336" s="8">
        <v>0</v>
      </c>
      <c r="AN336" s="8">
        <v>1218</v>
      </c>
      <c r="AO336" s="41">
        <f t="shared" si="191"/>
        <v>0.75697865353037763</v>
      </c>
      <c r="AP336" s="41">
        <f t="shared" si="192"/>
        <v>0.24302134646962234</v>
      </c>
      <c r="AQ336" s="41">
        <f t="shared" si="193"/>
        <v>0</v>
      </c>
      <c r="AR336" s="41">
        <f t="shared" si="194"/>
        <v>7.9638752052545156E-2</v>
      </c>
      <c r="AS336" s="41">
        <f t="shared" si="195"/>
        <v>8.3743842364532015E-2</v>
      </c>
      <c r="AT336" s="41">
        <f t="shared" si="196"/>
        <v>5.8292282430213463E-2</v>
      </c>
      <c r="AU336" s="41">
        <f t="shared" si="197"/>
        <v>0.12233169129720854</v>
      </c>
      <c r="AV336" s="41">
        <f t="shared" si="198"/>
        <v>0.16091954022988506</v>
      </c>
      <c r="AW336" s="41">
        <f t="shared" si="199"/>
        <v>0.15353037766830871</v>
      </c>
      <c r="AX336" s="41">
        <f t="shared" si="200"/>
        <v>0.14039408866995073</v>
      </c>
      <c r="AY336" s="41">
        <f t="shared" si="201"/>
        <v>0.10344827586206896</v>
      </c>
      <c r="AZ336" s="41">
        <f t="shared" si="202"/>
        <v>4.5155993431855501E-2</v>
      </c>
      <c r="BA336" s="41">
        <f t="shared" si="203"/>
        <v>8.2101806239737278E-3</v>
      </c>
      <c r="BB336" s="41">
        <f t="shared" si="204"/>
        <v>4.4334975369458129E-2</v>
      </c>
      <c r="BC336" s="41">
        <f t="shared" si="205"/>
        <v>0</v>
      </c>
      <c r="BD336" s="41">
        <f t="shared" si="206"/>
        <v>0.89573070607553362</v>
      </c>
      <c r="BE336" s="41">
        <f t="shared" si="207"/>
        <v>0.10098522167487685</v>
      </c>
      <c r="BF336" s="41">
        <f t="shared" si="208"/>
        <v>3.2840722495894909E-3</v>
      </c>
      <c r="BG336" s="41">
        <f t="shared" si="209"/>
        <v>0.54351395730706076</v>
      </c>
      <c r="BH336" s="41">
        <f t="shared" si="210"/>
        <v>0.34646962233169132</v>
      </c>
      <c r="BI336" s="41">
        <f t="shared" si="211"/>
        <v>0.11001642036124795</v>
      </c>
      <c r="BJ336" s="41">
        <f t="shared" si="212"/>
        <v>0</v>
      </c>
      <c r="BK336" s="41">
        <f t="shared" si="213"/>
        <v>8.0459770114942528E-2</v>
      </c>
      <c r="BL336" s="41">
        <f t="shared" si="214"/>
        <v>5.7471264367816091E-3</v>
      </c>
      <c r="BM336" s="41">
        <f t="shared" si="215"/>
        <v>0.10016420361247948</v>
      </c>
      <c r="BN336" s="41">
        <f t="shared" si="216"/>
        <v>0.81362889983579634</v>
      </c>
      <c r="BO336" s="41">
        <f t="shared" si="217"/>
        <v>6.1576354679802957E-2</v>
      </c>
      <c r="BP336" s="41">
        <f t="shared" si="218"/>
        <v>0.84482758620689657</v>
      </c>
      <c r="BQ336" s="41">
        <f t="shared" si="219"/>
        <v>2.6272577996715927E-2</v>
      </c>
      <c r="BR336" s="41">
        <f t="shared" si="220"/>
        <v>4.1050903119868639E-3</v>
      </c>
      <c r="BS336" s="41">
        <f t="shared" si="221"/>
        <v>0.29064039408866993</v>
      </c>
      <c r="BT336" s="41">
        <f t="shared" si="222"/>
        <v>0.70935960591133007</v>
      </c>
      <c r="BU336" s="41">
        <f t="shared" si="223"/>
        <v>6.3218390804597707E-2</v>
      </c>
      <c r="BV336" s="41">
        <f t="shared" si="224"/>
        <v>0</v>
      </c>
      <c r="BW336" s="41">
        <f t="shared" si="225"/>
        <v>1</v>
      </c>
      <c r="BX336" s="41" t="str">
        <f t="shared" si="226"/>
        <v>2011Registered psychiatric nursesAlberta</v>
      </c>
      <c r="BY336" s="51">
        <f>VLOOKUP(BX336,'%workplace'!$A$1:$F$381,6,FALSE)</f>
        <v>1218</v>
      </c>
      <c r="BZ336" s="32">
        <f t="shared" si="227"/>
        <v>1</v>
      </c>
    </row>
    <row r="337" spans="1:78" s="8" customFormat="1" hidden="1" x14ac:dyDescent="0.2">
      <c r="A337" s="8" t="str">
        <f t="shared" si="190"/>
        <v>2011Registered psychiatric nursesAlbertaCommunity health</v>
      </c>
      <c r="B337" s="8" t="s">
        <v>8</v>
      </c>
      <c r="C337" s="8" t="s">
        <v>22</v>
      </c>
      <c r="D337" s="8" t="s">
        <v>11</v>
      </c>
      <c r="E337" s="8">
        <v>2011</v>
      </c>
      <c r="F337" s="8">
        <v>233</v>
      </c>
      <c r="G337" s="8">
        <v>65</v>
      </c>
      <c r="H337" s="8">
        <v>0</v>
      </c>
      <c r="I337" s="8">
        <v>15</v>
      </c>
      <c r="J337" s="8">
        <v>21</v>
      </c>
      <c r="K337" s="8">
        <v>19</v>
      </c>
      <c r="L337" s="8">
        <v>47</v>
      </c>
      <c r="M337" s="8">
        <v>63</v>
      </c>
      <c r="N337" s="8">
        <v>43</v>
      </c>
      <c r="O337" s="8">
        <v>55</v>
      </c>
      <c r="P337" s="8">
        <v>19</v>
      </c>
      <c r="Q337" s="8">
        <v>13</v>
      </c>
      <c r="R337" s="8">
        <v>1</v>
      </c>
      <c r="S337" s="8">
        <v>2</v>
      </c>
      <c r="T337" s="8">
        <v>0</v>
      </c>
      <c r="U337" s="8">
        <v>271</v>
      </c>
      <c r="V337" s="8">
        <v>26</v>
      </c>
      <c r="W337" s="8">
        <v>1</v>
      </c>
      <c r="X337" s="8">
        <v>203</v>
      </c>
      <c r="Y337" s="8">
        <v>80</v>
      </c>
      <c r="Z337" s="8">
        <v>15</v>
      </c>
      <c r="AA337" s="8">
        <v>0</v>
      </c>
      <c r="AB337" s="8">
        <v>24</v>
      </c>
      <c r="AC337" s="8">
        <v>0</v>
      </c>
      <c r="AD337" s="8">
        <v>36</v>
      </c>
      <c r="AE337" s="8">
        <v>238</v>
      </c>
      <c r="AF337" s="8">
        <v>18</v>
      </c>
      <c r="AG337" s="8">
        <v>256</v>
      </c>
      <c r="AH337" s="8">
        <v>7</v>
      </c>
      <c r="AI337" s="8">
        <v>2</v>
      </c>
      <c r="AJ337" s="8">
        <v>70</v>
      </c>
      <c r="AK337" s="8">
        <v>228</v>
      </c>
      <c r="AL337" s="8">
        <v>15</v>
      </c>
      <c r="AM337" s="8">
        <v>0</v>
      </c>
      <c r="AN337" s="8">
        <v>298</v>
      </c>
      <c r="AO337" s="41">
        <f t="shared" si="191"/>
        <v>0.78187919463087252</v>
      </c>
      <c r="AP337" s="41">
        <f t="shared" si="192"/>
        <v>0.21812080536912751</v>
      </c>
      <c r="AQ337" s="41">
        <f t="shared" si="193"/>
        <v>0</v>
      </c>
      <c r="AR337" s="41">
        <f t="shared" si="194"/>
        <v>5.0335570469798654E-2</v>
      </c>
      <c r="AS337" s="41">
        <f t="shared" si="195"/>
        <v>7.0469798657718116E-2</v>
      </c>
      <c r="AT337" s="41">
        <f t="shared" si="196"/>
        <v>6.3758389261744972E-2</v>
      </c>
      <c r="AU337" s="41">
        <f t="shared" si="197"/>
        <v>0.15771812080536912</v>
      </c>
      <c r="AV337" s="41">
        <f t="shared" si="198"/>
        <v>0.21140939597315436</v>
      </c>
      <c r="AW337" s="41">
        <f t="shared" si="199"/>
        <v>0.14429530201342283</v>
      </c>
      <c r="AX337" s="41">
        <f t="shared" si="200"/>
        <v>0.18456375838926176</v>
      </c>
      <c r="AY337" s="41">
        <f t="shared" si="201"/>
        <v>6.3758389261744972E-2</v>
      </c>
      <c r="AZ337" s="41">
        <f t="shared" si="202"/>
        <v>4.3624161073825503E-2</v>
      </c>
      <c r="BA337" s="41">
        <f t="shared" si="203"/>
        <v>3.3557046979865771E-3</v>
      </c>
      <c r="BB337" s="41">
        <f t="shared" si="204"/>
        <v>6.7114093959731542E-3</v>
      </c>
      <c r="BC337" s="41">
        <f t="shared" si="205"/>
        <v>0</v>
      </c>
      <c r="BD337" s="41">
        <f t="shared" si="206"/>
        <v>0.90939597315436238</v>
      </c>
      <c r="BE337" s="41">
        <f t="shared" si="207"/>
        <v>8.7248322147651006E-2</v>
      </c>
      <c r="BF337" s="41">
        <f t="shared" si="208"/>
        <v>3.3557046979865771E-3</v>
      </c>
      <c r="BG337" s="41">
        <f t="shared" si="209"/>
        <v>0.68120805369127513</v>
      </c>
      <c r="BH337" s="41">
        <f t="shared" si="210"/>
        <v>0.26845637583892618</v>
      </c>
      <c r="BI337" s="41">
        <f t="shared" si="211"/>
        <v>5.0335570469798654E-2</v>
      </c>
      <c r="BJ337" s="41">
        <f t="shared" si="212"/>
        <v>0</v>
      </c>
      <c r="BK337" s="41">
        <f t="shared" si="213"/>
        <v>8.0536912751677847E-2</v>
      </c>
      <c r="BL337" s="41">
        <f t="shared" si="214"/>
        <v>0</v>
      </c>
      <c r="BM337" s="41">
        <f t="shared" si="215"/>
        <v>0.12080536912751678</v>
      </c>
      <c r="BN337" s="41">
        <f t="shared" si="216"/>
        <v>0.79865771812080533</v>
      </c>
      <c r="BO337" s="41">
        <f t="shared" si="217"/>
        <v>6.0402684563758392E-2</v>
      </c>
      <c r="BP337" s="41">
        <f t="shared" si="218"/>
        <v>0.85906040268456374</v>
      </c>
      <c r="BQ337" s="41">
        <f t="shared" si="219"/>
        <v>2.3489932885906041E-2</v>
      </c>
      <c r="BR337" s="41">
        <f t="shared" si="220"/>
        <v>6.7114093959731542E-3</v>
      </c>
      <c r="BS337" s="41">
        <f t="shared" si="221"/>
        <v>0.2348993288590604</v>
      </c>
      <c r="BT337" s="41">
        <f t="shared" si="222"/>
        <v>0.7651006711409396</v>
      </c>
      <c r="BU337" s="41">
        <f t="shared" si="223"/>
        <v>5.0335570469798654E-2</v>
      </c>
      <c r="BV337" s="41">
        <f t="shared" si="224"/>
        <v>0</v>
      </c>
      <c r="BW337" s="41">
        <f t="shared" si="225"/>
        <v>1</v>
      </c>
      <c r="BX337" s="41" t="str">
        <f t="shared" si="226"/>
        <v>2011Registered psychiatric nursesAlberta</v>
      </c>
      <c r="BY337" s="51">
        <f>VLOOKUP(BX337,'%workplace'!$A$1:$F$381,6,FALSE)</f>
        <v>1218</v>
      </c>
      <c r="BZ337" s="32">
        <f t="shared" si="227"/>
        <v>0.24466338259441708</v>
      </c>
    </row>
    <row r="338" spans="1:78" s="8" customFormat="1" hidden="1" x14ac:dyDescent="0.2">
      <c r="A338" s="8" t="str">
        <f t="shared" si="190"/>
        <v>2011Registered psychiatric nursesAlbertaNursing home/long-term care</v>
      </c>
      <c r="B338" s="8" t="s">
        <v>8</v>
      </c>
      <c r="C338" s="8" t="s">
        <v>22</v>
      </c>
      <c r="D338" s="8" t="s">
        <v>12</v>
      </c>
      <c r="E338" s="8">
        <v>2011</v>
      </c>
      <c r="F338" s="8">
        <v>92</v>
      </c>
      <c r="G338" s="8">
        <v>17</v>
      </c>
      <c r="H338" s="8">
        <v>0</v>
      </c>
      <c r="I338" s="8">
        <v>4</v>
      </c>
      <c r="J338" s="8">
        <v>6</v>
      </c>
      <c r="K338" s="8">
        <v>3</v>
      </c>
      <c r="L338" s="8">
        <v>12</v>
      </c>
      <c r="M338" s="8">
        <v>10</v>
      </c>
      <c r="N338" s="8">
        <v>18</v>
      </c>
      <c r="O338" s="8">
        <v>16</v>
      </c>
      <c r="P338" s="8">
        <v>23</v>
      </c>
      <c r="Q338" s="8">
        <v>10</v>
      </c>
      <c r="R338" s="8">
        <v>2</v>
      </c>
      <c r="S338" s="8">
        <v>5</v>
      </c>
      <c r="T338" s="8">
        <v>0</v>
      </c>
      <c r="U338" s="8">
        <v>95</v>
      </c>
      <c r="V338" s="8">
        <v>14</v>
      </c>
      <c r="W338" s="8">
        <v>0</v>
      </c>
      <c r="X338" s="8">
        <v>46</v>
      </c>
      <c r="Y338" s="8">
        <v>44</v>
      </c>
      <c r="Z338" s="8">
        <v>19</v>
      </c>
      <c r="AA338" s="8">
        <v>0</v>
      </c>
      <c r="AB338" s="8">
        <v>17</v>
      </c>
      <c r="AC338" s="8">
        <v>0</v>
      </c>
      <c r="AD338" s="8">
        <v>14</v>
      </c>
      <c r="AE338" s="8">
        <v>78</v>
      </c>
      <c r="AF338" s="8">
        <v>10</v>
      </c>
      <c r="AG338" s="8">
        <v>80</v>
      </c>
      <c r="AH338" s="8">
        <v>2</v>
      </c>
      <c r="AI338" s="8">
        <v>0</v>
      </c>
      <c r="AJ338" s="8">
        <v>46</v>
      </c>
      <c r="AK338" s="8">
        <v>63</v>
      </c>
      <c r="AL338" s="8">
        <v>17</v>
      </c>
      <c r="AM338" s="8">
        <v>0</v>
      </c>
      <c r="AN338" s="8">
        <v>109</v>
      </c>
      <c r="AO338" s="41">
        <f t="shared" si="191"/>
        <v>0.84403669724770647</v>
      </c>
      <c r="AP338" s="41">
        <f t="shared" si="192"/>
        <v>0.15596330275229359</v>
      </c>
      <c r="AQ338" s="41">
        <f t="shared" si="193"/>
        <v>0</v>
      </c>
      <c r="AR338" s="41">
        <f t="shared" si="194"/>
        <v>3.669724770642202E-2</v>
      </c>
      <c r="AS338" s="41">
        <f t="shared" si="195"/>
        <v>5.5045871559633031E-2</v>
      </c>
      <c r="AT338" s="41">
        <f t="shared" si="196"/>
        <v>2.7522935779816515E-2</v>
      </c>
      <c r="AU338" s="41">
        <f t="shared" si="197"/>
        <v>0.11009174311926606</v>
      </c>
      <c r="AV338" s="41">
        <f t="shared" si="198"/>
        <v>9.1743119266055051E-2</v>
      </c>
      <c r="AW338" s="41">
        <f t="shared" si="199"/>
        <v>0.16513761467889909</v>
      </c>
      <c r="AX338" s="41">
        <f t="shared" si="200"/>
        <v>0.14678899082568808</v>
      </c>
      <c r="AY338" s="41">
        <f t="shared" si="201"/>
        <v>0.21100917431192662</v>
      </c>
      <c r="AZ338" s="41">
        <f t="shared" si="202"/>
        <v>9.1743119266055051E-2</v>
      </c>
      <c r="BA338" s="41">
        <f t="shared" si="203"/>
        <v>1.834862385321101E-2</v>
      </c>
      <c r="BB338" s="41">
        <f t="shared" si="204"/>
        <v>4.5871559633027525E-2</v>
      </c>
      <c r="BC338" s="41">
        <f t="shared" si="205"/>
        <v>0</v>
      </c>
      <c r="BD338" s="41">
        <f t="shared" si="206"/>
        <v>0.87155963302752293</v>
      </c>
      <c r="BE338" s="41">
        <f t="shared" si="207"/>
        <v>0.12844036697247707</v>
      </c>
      <c r="BF338" s="41">
        <f t="shared" si="208"/>
        <v>0</v>
      </c>
      <c r="BG338" s="41">
        <f t="shared" si="209"/>
        <v>0.42201834862385323</v>
      </c>
      <c r="BH338" s="41">
        <f t="shared" si="210"/>
        <v>0.40366972477064222</v>
      </c>
      <c r="BI338" s="41">
        <f t="shared" si="211"/>
        <v>0.1743119266055046</v>
      </c>
      <c r="BJ338" s="41">
        <f t="shared" si="212"/>
        <v>0</v>
      </c>
      <c r="BK338" s="41">
        <f t="shared" si="213"/>
        <v>0.15596330275229359</v>
      </c>
      <c r="BL338" s="41">
        <f t="shared" si="214"/>
        <v>0</v>
      </c>
      <c r="BM338" s="41">
        <f t="shared" si="215"/>
        <v>0.12844036697247707</v>
      </c>
      <c r="BN338" s="41">
        <f t="shared" si="216"/>
        <v>0.7155963302752294</v>
      </c>
      <c r="BO338" s="41">
        <f t="shared" si="217"/>
        <v>9.1743119266055051E-2</v>
      </c>
      <c r="BP338" s="41">
        <f t="shared" si="218"/>
        <v>0.73394495412844041</v>
      </c>
      <c r="BQ338" s="41">
        <f t="shared" si="219"/>
        <v>1.834862385321101E-2</v>
      </c>
      <c r="BR338" s="41">
        <f t="shared" si="220"/>
        <v>0</v>
      </c>
      <c r="BS338" s="41">
        <f t="shared" si="221"/>
        <v>0.42201834862385323</v>
      </c>
      <c r="BT338" s="41">
        <f t="shared" si="222"/>
        <v>0.57798165137614677</v>
      </c>
      <c r="BU338" s="41">
        <f t="shared" si="223"/>
        <v>0.15596330275229359</v>
      </c>
      <c r="BV338" s="41">
        <f t="shared" si="224"/>
        <v>0</v>
      </c>
      <c r="BW338" s="41">
        <f t="shared" si="225"/>
        <v>1</v>
      </c>
      <c r="BX338" s="41" t="str">
        <f t="shared" si="226"/>
        <v>2011Registered psychiatric nursesAlberta</v>
      </c>
      <c r="BY338" s="51">
        <f>VLOOKUP(BX338,'%workplace'!$A$1:$F$381,6,FALSE)</f>
        <v>1218</v>
      </c>
      <c r="BZ338" s="32">
        <f t="shared" si="227"/>
        <v>8.9490968801313631E-2</v>
      </c>
    </row>
    <row r="339" spans="1:78" s="8" customFormat="1" hidden="1" x14ac:dyDescent="0.2">
      <c r="A339" s="8" t="str">
        <f t="shared" si="190"/>
        <v>2011Registered psychiatric nursesAlbertaHospital</v>
      </c>
      <c r="B339" s="8" t="s">
        <v>8</v>
      </c>
      <c r="C339" s="8" t="s">
        <v>22</v>
      </c>
      <c r="D339" s="8" t="s">
        <v>10</v>
      </c>
      <c r="E339" s="8">
        <v>2011</v>
      </c>
      <c r="F339" s="8">
        <v>506</v>
      </c>
      <c r="G339" s="8">
        <v>191</v>
      </c>
      <c r="H339" s="8">
        <v>0</v>
      </c>
      <c r="I339" s="8">
        <v>72</v>
      </c>
      <c r="J339" s="8">
        <v>66</v>
      </c>
      <c r="K339" s="8">
        <v>46</v>
      </c>
      <c r="L339" s="8">
        <v>74</v>
      </c>
      <c r="M339" s="8">
        <v>105</v>
      </c>
      <c r="N339" s="8">
        <v>109</v>
      </c>
      <c r="O339" s="8">
        <v>80</v>
      </c>
      <c r="P339" s="8">
        <v>67</v>
      </c>
      <c r="Q339" s="8">
        <v>26</v>
      </c>
      <c r="R339" s="8">
        <v>6</v>
      </c>
      <c r="S339" s="8">
        <v>46</v>
      </c>
      <c r="T339" s="8">
        <v>0</v>
      </c>
      <c r="U339" s="8">
        <v>621</v>
      </c>
      <c r="V339" s="8">
        <v>74</v>
      </c>
      <c r="W339" s="8">
        <v>2</v>
      </c>
      <c r="X339" s="8">
        <v>342</v>
      </c>
      <c r="Y339" s="8">
        <v>268</v>
      </c>
      <c r="Z339" s="8">
        <v>87</v>
      </c>
      <c r="AA339" s="8">
        <v>0</v>
      </c>
      <c r="AB339" s="8">
        <v>38</v>
      </c>
      <c r="AC339" s="8">
        <v>2</v>
      </c>
      <c r="AD339" s="8">
        <v>22</v>
      </c>
      <c r="AE339" s="8">
        <v>635</v>
      </c>
      <c r="AF339" s="8">
        <v>23</v>
      </c>
      <c r="AG339" s="8">
        <v>630</v>
      </c>
      <c r="AH339" s="8">
        <v>6</v>
      </c>
      <c r="AI339" s="8">
        <v>1</v>
      </c>
      <c r="AJ339" s="8">
        <v>214</v>
      </c>
      <c r="AK339" s="8">
        <v>483</v>
      </c>
      <c r="AL339" s="8">
        <v>37</v>
      </c>
      <c r="AM339" s="8">
        <v>0</v>
      </c>
      <c r="AN339" s="8">
        <v>697</v>
      </c>
      <c r="AO339" s="41">
        <f t="shared" si="191"/>
        <v>0.72596843615494977</v>
      </c>
      <c r="AP339" s="41">
        <f t="shared" si="192"/>
        <v>0.27403156384505023</v>
      </c>
      <c r="AQ339" s="41">
        <f t="shared" si="193"/>
        <v>0</v>
      </c>
      <c r="AR339" s="41">
        <f t="shared" si="194"/>
        <v>0.10329985652797705</v>
      </c>
      <c r="AS339" s="41">
        <f t="shared" si="195"/>
        <v>9.4691535150645628E-2</v>
      </c>
      <c r="AT339" s="41">
        <f t="shared" si="196"/>
        <v>6.5997130559540887E-2</v>
      </c>
      <c r="AU339" s="41">
        <f t="shared" si="197"/>
        <v>0.10616929698708752</v>
      </c>
      <c r="AV339" s="41">
        <f t="shared" si="198"/>
        <v>0.15064562410329985</v>
      </c>
      <c r="AW339" s="41">
        <f t="shared" si="199"/>
        <v>0.15638450502152079</v>
      </c>
      <c r="AX339" s="41">
        <f t="shared" si="200"/>
        <v>0.11477761836441894</v>
      </c>
      <c r="AY339" s="41">
        <f t="shared" si="201"/>
        <v>9.6126255380200865E-2</v>
      </c>
      <c r="AZ339" s="41">
        <f t="shared" si="202"/>
        <v>3.7302725968436153E-2</v>
      </c>
      <c r="BA339" s="41">
        <f t="shared" si="203"/>
        <v>8.60832137733142E-3</v>
      </c>
      <c r="BB339" s="41">
        <f t="shared" si="204"/>
        <v>6.5997130559540887E-2</v>
      </c>
      <c r="BC339" s="41">
        <f t="shared" si="205"/>
        <v>0</v>
      </c>
      <c r="BD339" s="41">
        <f t="shared" si="206"/>
        <v>0.89096126255380204</v>
      </c>
      <c r="BE339" s="41">
        <f t="shared" si="207"/>
        <v>0.10616929698708752</v>
      </c>
      <c r="BF339" s="41">
        <f t="shared" si="208"/>
        <v>2.8694404591104736E-3</v>
      </c>
      <c r="BG339" s="41">
        <f t="shared" si="209"/>
        <v>0.49067431850789095</v>
      </c>
      <c r="BH339" s="41">
        <f t="shared" si="210"/>
        <v>0.38450502152080346</v>
      </c>
      <c r="BI339" s="41">
        <f t="shared" si="211"/>
        <v>0.12482065997130559</v>
      </c>
      <c r="BJ339" s="41">
        <f t="shared" si="212"/>
        <v>0</v>
      </c>
      <c r="BK339" s="41">
        <f t="shared" si="213"/>
        <v>5.4519368723098996E-2</v>
      </c>
      <c r="BL339" s="41">
        <f t="shared" si="214"/>
        <v>2.8694404591104736E-3</v>
      </c>
      <c r="BM339" s="41">
        <f t="shared" si="215"/>
        <v>3.1563845050215207E-2</v>
      </c>
      <c r="BN339" s="41">
        <f t="shared" si="216"/>
        <v>0.91104734576757529</v>
      </c>
      <c r="BO339" s="41">
        <f t="shared" si="217"/>
        <v>3.2998565279770443E-2</v>
      </c>
      <c r="BP339" s="41">
        <f t="shared" si="218"/>
        <v>0.90387374461979919</v>
      </c>
      <c r="BQ339" s="41">
        <f t="shared" si="219"/>
        <v>8.60832137733142E-3</v>
      </c>
      <c r="BR339" s="41">
        <f t="shared" si="220"/>
        <v>1.4347202295552368E-3</v>
      </c>
      <c r="BS339" s="41">
        <f t="shared" si="221"/>
        <v>0.30703012912482064</v>
      </c>
      <c r="BT339" s="41">
        <f t="shared" si="222"/>
        <v>0.69296987087517936</v>
      </c>
      <c r="BU339" s="41">
        <f t="shared" si="223"/>
        <v>5.308464849354376E-2</v>
      </c>
      <c r="BV339" s="41">
        <f t="shared" si="224"/>
        <v>0</v>
      </c>
      <c r="BW339" s="41">
        <f t="shared" si="225"/>
        <v>1</v>
      </c>
      <c r="BX339" s="41" t="str">
        <f t="shared" si="226"/>
        <v>2011Registered psychiatric nursesAlberta</v>
      </c>
      <c r="BY339" s="51">
        <f>VLOOKUP(BX339,'%workplace'!$A$1:$F$381,6,FALSE)</f>
        <v>1218</v>
      </c>
      <c r="BZ339" s="32">
        <f t="shared" si="227"/>
        <v>0.57224958949096882</v>
      </c>
    </row>
    <row r="340" spans="1:78" s="8" customFormat="1" hidden="1" x14ac:dyDescent="0.2">
      <c r="A340" s="8" t="str">
        <f t="shared" si="190"/>
        <v>2011Registered psychiatric nursesAlbertaOther places of work</v>
      </c>
      <c r="B340" s="8" t="s">
        <v>8</v>
      </c>
      <c r="C340" s="8" t="s">
        <v>22</v>
      </c>
      <c r="D340" s="8" t="s">
        <v>13</v>
      </c>
      <c r="E340" s="8">
        <v>2011</v>
      </c>
      <c r="F340" s="8">
        <v>86</v>
      </c>
      <c r="G340" s="8">
        <v>21</v>
      </c>
      <c r="H340" s="8">
        <v>0</v>
      </c>
      <c r="I340" s="8">
        <v>5</v>
      </c>
      <c r="J340" s="8">
        <v>6</v>
      </c>
      <c r="K340" s="8">
        <v>3</v>
      </c>
      <c r="L340" s="8">
        <v>15</v>
      </c>
      <c r="M340" s="8">
        <v>17</v>
      </c>
      <c r="N340" s="8">
        <v>17</v>
      </c>
      <c r="O340" s="8">
        <v>19</v>
      </c>
      <c r="P340" s="8">
        <v>17</v>
      </c>
      <c r="Q340" s="8">
        <v>6</v>
      </c>
      <c r="R340" s="8">
        <v>1</v>
      </c>
      <c r="S340" s="8">
        <v>1</v>
      </c>
      <c r="T340" s="8">
        <v>0</v>
      </c>
      <c r="U340" s="8">
        <v>98</v>
      </c>
      <c r="V340" s="8">
        <v>8</v>
      </c>
      <c r="W340" s="8">
        <v>1</v>
      </c>
      <c r="X340" s="8">
        <v>69</v>
      </c>
      <c r="Y340" s="8">
        <v>30</v>
      </c>
      <c r="Z340" s="8">
        <v>8</v>
      </c>
      <c r="AA340" s="8">
        <v>0</v>
      </c>
      <c r="AB340" s="8">
        <v>19</v>
      </c>
      <c r="AC340" s="8">
        <v>0</v>
      </c>
      <c r="AD340" s="8">
        <v>50</v>
      </c>
      <c r="AE340" s="8">
        <v>38</v>
      </c>
      <c r="AF340" s="8">
        <v>24</v>
      </c>
      <c r="AG340" s="8">
        <v>61</v>
      </c>
      <c r="AH340" s="8">
        <v>17</v>
      </c>
      <c r="AI340" s="8">
        <v>2</v>
      </c>
      <c r="AJ340" s="8">
        <v>22</v>
      </c>
      <c r="AK340" s="8">
        <v>85</v>
      </c>
      <c r="AL340" s="8">
        <v>3</v>
      </c>
      <c r="AM340" s="8">
        <v>0</v>
      </c>
      <c r="AN340" s="8">
        <v>107</v>
      </c>
      <c r="AO340" s="41">
        <f t="shared" si="191"/>
        <v>0.80373831775700932</v>
      </c>
      <c r="AP340" s="41">
        <f t="shared" si="192"/>
        <v>0.19626168224299065</v>
      </c>
      <c r="AQ340" s="41">
        <f t="shared" si="193"/>
        <v>0</v>
      </c>
      <c r="AR340" s="41">
        <f t="shared" si="194"/>
        <v>4.6728971962616821E-2</v>
      </c>
      <c r="AS340" s="41">
        <f t="shared" si="195"/>
        <v>5.6074766355140186E-2</v>
      </c>
      <c r="AT340" s="41">
        <f t="shared" si="196"/>
        <v>2.8037383177570093E-2</v>
      </c>
      <c r="AU340" s="41">
        <f t="shared" si="197"/>
        <v>0.14018691588785046</v>
      </c>
      <c r="AV340" s="41">
        <f t="shared" si="198"/>
        <v>0.15887850467289719</v>
      </c>
      <c r="AW340" s="41">
        <f t="shared" si="199"/>
        <v>0.15887850467289719</v>
      </c>
      <c r="AX340" s="41">
        <f t="shared" si="200"/>
        <v>0.17757009345794392</v>
      </c>
      <c r="AY340" s="41">
        <f t="shared" si="201"/>
        <v>0.15887850467289719</v>
      </c>
      <c r="AZ340" s="41">
        <f t="shared" si="202"/>
        <v>5.6074766355140186E-2</v>
      </c>
      <c r="BA340" s="41">
        <f t="shared" si="203"/>
        <v>9.3457943925233638E-3</v>
      </c>
      <c r="BB340" s="41">
        <f t="shared" si="204"/>
        <v>9.3457943925233638E-3</v>
      </c>
      <c r="BC340" s="41">
        <f t="shared" si="205"/>
        <v>0</v>
      </c>
      <c r="BD340" s="41">
        <f t="shared" si="206"/>
        <v>0.91588785046728971</v>
      </c>
      <c r="BE340" s="41">
        <f t="shared" si="207"/>
        <v>7.476635514018691E-2</v>
      </c>
      <c r="BF340" s="41">
        <f t="shared" si="208"/>
        <v>9.3457943925233638E-3</v>
      </c>
      <c r="BG340" s="41">
        <f t="shared" si="209"/>
        <v>0.64485981308411211</v>
      </c>
      <c r="BH340" s="41">
        <f t="shared" si="210"/>
        <v>0.28037383177570091</v>
      </c>
      <c r="BI340" s="41">
        <f t="shared" si="211"/>
        <v>7.476635514018691E-2</v>
      </c>
      <c r="BJ340" s="41">
        <f t="shared" si="212"/>
        <v>0</v>
      </c>
      <c r="BK340" s="41">
        <f t="shared" si="213"/>
        <v>0.17757009345794392</v>
      </c>
      <c r="BL340" s="41">
        <f t="shared" si="214"/>
        <v>0</v>
      </c>
      <c r="BM340" s="41">
        <f t="shared" si="215"/>
        <v>0.46728971962616822</v>
      </c>
      <c r="BN340" s="41">
        <f t="shared" si="216"/>
        <v>0.35514018691588783</v>
      </c>
      <c r="BO340" s="41">
        <f t="shared" si="217"/>
        <v>0.22429906542056074</v>
      </c>
      <c r="BP340" s="41">
        <f t="shared" si="218"/>
        <v>0.57009345794392519</v>
      </c>
      <c r="BQ340" s="41">
        <f t="shared" si="219"/>
        <v>0.15887850467289719</v>
      </c>
      <c r="BR340" s="41">
        <f t="shared" si="220"/>
        <v>1.8691588785046728E-2</v>
      </c>
      <c r="BS340" s="41">
        <f t="shared" si="221"/>
        <v>0.20560747663551401</v>
      </c>
      <c r="BT340" s="41">
        <f t="shared" si="222"/>
        <v>0.79439252336448596</v>
      </c>
      <c r="BU340" s="41">
        <f t="shared" si="223"/>
        <v>2.8037383177570093E-2</v>
      </c>
      <c r="BV340" s="41">
        <f t="shared" si="224"/>
        <v>0</v>
      </c>
      <c r="BW340" s="41">
        <f t="shared" si="225"/>
        <v>1</v>
      </c>
      <c r="BX340" s="41" t="str">
        <f t="shared" si="226"/>
        <v>2011Registered psychiatric nursesAlberta</v>
      </c>
      <c r="BY340" s="51">
        <f>VLOOKUP(BX340,'%workplace'!$A$1:$F$381,6,FALSE)</f>
        <v>1218</v>
      </c>
      <c r="BZ340" s="32">
        <f t="shared" si="227"/>
        <v>8.7848932676518887E-2</v>
      </c>
    </row>
    <row r="341" spans="1:78" s="8" customFormat="1" hidden="1" x14ac:dyDescent="0.2">
      <c r="A341" s="8" t="str">
        <f t="shared" si="190"/>
        <v>2011Registered psychiatric nursesAlbertaUnknown places of work</v>
      </c>
      <c r="B341" s="8" t="s">
        <v>8</v>
      </c>
      <c r="C341" s="8" t="s">
        <v>22</v>
      </c>
      <c r="D341" s="8" t="s">
        <v>49</v>
      </c>
      <c r="E341" s="8">
        <v>2011</v>
      </c>
      <c r="F341" s="8">
        <v>5</v>
      </c>
      <c r="G341" s="8">
        <v>2</v>
      </c>
      <c r="H341" s="8">
        <v>0</v>
      </c>
      <c r="I341" s="8">
        <v>1</v>
      </c>
      <c r="J341" s="8">
        <v>3</v>
      </c>
      <c r="K341" s="8">
        <v>0</v>
      </c>
      <c r="L341" s="8">
        <v>1</v>
      </c>
      <c r="M341" s="8">
        <v>1</v>
      </c>
      <c r="N341" s="8">
        <v>0</v>
      </c>
      <c r="O341" s="8">
        <v>1</v>
      </c>
      <c r="P341" s="8">
        <v>0</v>
      </c>
      <c r="Q341" s="8">
        <v>0</v>
      </c>
      <c r="R341" s="8">
        <v>0</v>
      </c>
      <c r="S341" s="8">
        <v>0</v>
      </c>
      <c r="T341" s="8">
        <v>0</v>
      </c>
      <c r="U341" s="8">
        <v>6</v>
      </c>
      <c r="V341" s="8">
        <v>1</v>
      </c>
      <c r="W341" s="8">
        <v>0</v>
      </c>
      <c r="X341" s="8">
        <v>2</v>
      </c>
      <c r="Y341" s="8">
        <v>0</v>
      </c>
      <c r="Z341" s="8">
        <v>5</v>
      </c>
      <c r="AA341" s="8">
        <v>0</v>
      </c>
      <c r="AB341" s="8">
        <v>0</v>
      </c>
      <c r="AC341" s="8">
        <v>5</v>
      </c>
      <c r="AD341" s="8">
        <v>0</v>
      </c>
      <c r="AE341" s="8">
        <v>2</v>
      </c>
      <c r="AF341" s="8">
        <v>0</v>
      </c>
      <c r="AG341" s="8">
        <v>2</v>
      </c>
      <c r="AH341" s="8">
        <v>0</v>
      </c>
      <c r="AI341" s="8">
        <v>0</v>
      </c>
      <c r="AJ341" s="8">
        <v>2</v>
      </c>
      <c r="AK341" s="8">
        <v>5</v>
      </c>
      <c r="AL341" s="8">
        <v>5</v>
      </c>
      <c r="AM341" s="8">
        <v>0</v>
      </c>
      <c r="AN341" s="8">
        <v>7</v>
      </c>
      <c r="AO341" s="41">
        <f t="shared" si="191"/>
        <v>0.7142857142857143</v>
      </c>
      <c r="AP341" s="41">
        <f t="shared" si="192"/>
        <v>0.2857142857142857</v>
      </c>
      <c r="AQ341" s="41">
        <f t="shared" si="193"/>
        <v>0</v>
      </c>
      <c r="AR341" s="41">
        <f t="shared" si="194"/>
        <v>0.14285714285714285</v>
      </c>
      <c r="AS341" s="41">
        <f t="shared" si="195"/>
        <v>0.42857142857142855</v>
      </c>
      <c r="AT341" s="41">
        <f t="shared" si="196"/>
        <v>0</v>
      </c>
      <c r="AU341" s="41">
        <f t="shared" si="197"/>
        <v>0.14285714285714285</v>
      </c>
      <c r="AV341" s="41">
        <f t="shared" si="198"/>
        <v>0.14285714285714285</v>
      </c>
      <c r="AW341" s="41">
        <f t="shared" si="199"/>
        <v>0</v>
      </c>
      <c r="AX341" s="41">
        <f t="shared" si="200"/>
        <v>0.14285714285714285</v>
      </c>
      <c r="AY341" s="41">
        <f t="shared" si="201"/>
        <v>0</v>
      </c>
      <c r="AZ341" s="41">
        <f t="shared" si="202"/>
        <v>0</v>
      </c>
      <c r="BA341" s="41">
        <f t="shared" si="203"/>
        <v>0</v>
      </c>
      <c r="BB341" s="41">
        <f t="shared" si="204"/>
        <v>0</v>
      </c>
      <c r="BC341" s="41">
        <f t="shared" si="205"/>
        <v>0</v>
      </c>
      <c r="BD341" s="41">
        <f t="shared" si="206"/>
        <v>0.8571428571428571</v>
      </c>
      <c r="BE341" s="41">
        <f t="shared" si="207"/>
        <v>0.14285714285714285</v>
      </c>
      <c r="BF341" s="41">
        <f t="shared" si="208"/>
        <v>0</v>
      </c>
      <c r="BG341" s="41">
        <f t="shared" si="209"/>
        <v>0.2857142857142857</v>
      </c>
      <c r="BH341" s="41">
        <f t="shared" si="210"/>
        <v>0</v>
      </c>
      <c r="BI341" s="41">
        <f t="shared" si="211"/>
        <v>0.7142857142857143</v>
      </c>
      <c r="BJ341" s="41">
        <f t="shared" si="212"/>
        <v>0</v>
      </c>
      <c r="BK341" s="41">
        <f t="shared" si="213"/>
        <v>0</v>
      </c>
      <c r="BL341" s="41">
        <f t="shared" si="214"/>
        <v>0.7142857142857143</v>
      </c>
      <c r="BM341" s="41">
        <f t="shared" si="215"/>
        <v>0</v>
      </c>
      <c r="BN341" s="41">
        <f t="shared" si="216"/>
        <v>0.2857142857142857</v>
      </c>
      <c r="BO341" s="41">
        <f t="shared" si="217"/>
        <v>0</v>
      </c>
      <c r="BP341" s="41">
        <f t="shared" si="218"/>
        <v>0.2857142857142857</v>
      </c>
      <c r="BQ341" s="41">
        <f t="shared" si="219"/>
        <v>0</v>
      </c>
      <c r="BR341" s="41">
        <f t="shared" si="220"/>
        <v>0</v>
      </c>
      <c r="BS341" s="41">
        <f t="shared" si="221"/>
        <v>0.2857142857142857</v>
      </c>
      <c r="BT341" s="41">
        <f t="shared" si="222"/>
        <v>0.7142857142857143</v>
      </c>
      <c r="BU341" s="41">
        <f t="shared" si="223"/>
        <v>0.7142857142857143</v>
      </c>
      <c r="BV341" s="41">
        <f t="shared" si="224"/>
        <v>0</v>
      </c>
      <c r="BW341" s="41">
        <f t="shared" si="225"/>
        <v>1</v>
      </c>
      <c r="BX341" s="41" t="str">
        <f t="shared" si="226"/>
        <v>2011Registered psychiatric nursesAlberta</v>
      </c>
      <c r="BY341" s="51">
        <f>VLOOKUP(BX341,'%workplace'!$A$1:$F$381,6,FALSE)</f>
        <v>1218</v>
      </c>
      <c r="BZ341" s="32">
        <f t="shared" si="227"/>
        <v>5.7471264367816091E-3</v>
      </c>
    </row>
    <row r="342" spans="1:78" s="8" customFormat="1" hidden="1" x14ac:dyDescent="0.2">
      <c r="A342" s="8" t="str">
        <f t="shared" si="190"/>
        <v>2011Registered psychiatric nursesBritish ColumbiaAll places of work</v>
      </c>
      <c r="B342" s="8" t="s">
        <v>8</v>
      </c>
      <c r="C342" s="8" t="s">
        <v>23</v>
      </c>
      <c r="D342" s="8" t="s">
        <v>9</v>
      </c>
      <c r="E342" s="8">
        <v>2011</v>
      </c>
      <c r="F342" s="8">
        <v>1757</v>
      </c>
      <c r="G342" s="8">
        <v>524</v>
      </c>
      <c r="H342" s="8">
        <v>0</v>
      </c>
      <c r="I342" s="8">
        <v>164</v>
      </c>
      <c r="J342" s="8">
        <v>187</v>
      </c>
      <c r="K342" s="8">
        <v>277</v>
      </c>
      <c r="L342" s="8">
        <v>283</v>
      </c>
      <c r="M342" s="8">
        <v>338</v>
      </c>
      <c r="N342" s="8">
        <v>337</v>
      </c>
      <c r="O342" s="8">
        <v>276</v>
      </c>
      <c r="P342" s="8">
        <v>267</v>
      </c>
      <c r="Q342" s="8">
        <v>94</v>
      </c>
      <c r="R342" s="8">
        <v>26</v>
      </c>
      <c r="S342" s="8">
        <v>32</v>
      </c>
      <c r="T342" s="8">
        <v>0</v>
      </c>
      <c r="U342" s="8">
        <v>1568</v>
      </c>
      <c r="V342" s="8">
        <v>217</v>
      </c>
      <c r="W342" s="8">
        <v>496</v>
      </c>
      <c r="X342" s="8">
        <v>1427</v>
      </c>
      <c r="Y342" s="8">
        <v>322</v>
      </c>
      <c r="Z342" s="8">
        <v>504</v>
      </c>
      <c r="AA342" s="8">
        <v>28</v>
      </c>
      <c r="AB342" s="8">
        <v>203</v>
      </c>
      <c r="AC342" s="8">
        <v>19</v>
      </c>
      <c r="AD342" s="8">
        <v>255</v>
      </c>
      <c r="AE342" s="8">
        <v>1804</v>
      </c>
      <c r="AF342" s="8">
        <v>130</v>
      </c>
      <c r="AG342" s="8">
        <v>2067</v>
      </c>
      <c r="AH342" s="8">
        <v>63</v>
      </c>
      <c r="AI342" s="8">
        <v>1</v>
      </c>
      <c r="AJ342" s="8">
        <v>75</v>
      </c>
      <c r="AK342" s="8">
        <v>2205</v>
      </c>
      <c r="AL342" s="8">
        <v>20</v>
      </c>
      <c r="AM342" s="8">
        <v>1</v>
      </c>
      <c r="AN342" s="8">
        <v>2281</v>
      </c>
      <c r="AO342" s="41">
        <f t="shared" si="191"/>
        <v>0.77027619465146868</v>
      </c>
      <c r="AP342" s="41">
        <f t="shared" si="192"/>
        <v>0.22972380534853135</v>
      </c>
      <c r="AQ342" s="41">
        <f t="shared" si="193"/>
        <v>0</v>
      </c>
      <c r="AR342" s="41">
        <f t="shared" si="194"/>
        <v>7.1898290223586153E-2</v>
      </c>
      <c r="AS342" s="41">
        <f t="shared" si="195"/>
        <v>8.1981587023235422E-2</v>
      </c>
      <c r="AT342" s="41">
        <f t="shared" si="196"/>
        <v>0.12143796580447172</v>
      </c>
      <c r="AU342" s="41">
        <f t="shared" si="197"/>
        <v>0.12406839105655414</v>
      </c>
      <c r="AV342" s="41">
        <f t="shared" si="198"/>
        <v>0.14818062253397632</v>
      </c>
      <c r="AW342" s="41">
        <f t="shared" si="199"/>
        <v>0.14774221832529591</v>
      </c>
      <c r="AX342" s="41">
        <f t="shared" si="200"/>
        <v>0.12099956159579132</v>
      </c>
      <c r="AY342" s="41">
        <f t="shared" si="201"/>
        <v>0.11705392371766769</v>
      </c>
      <c r="AZ342" s="41">
        <f t="shared" si="202"/>
        <v>4.1209995615957916E-2</v>
      </c>
      <c r="BA342" s="41">
        <f t="shared" si="203"/>
        <v>1.1398509425690487E-2</v>
      </c>
      <c r="BB342" s="41">
        <f t="shared" si="204"/>
        <v>1.4028934677772907E-2</v>
      </c>
      <c r="BC342" s="41">
        <f t="shared" si="205"/>
        <v>0</v>
      </c>
      <c r="BD342" s="41">
        <f t="shared" si="206"/>
        <v>0.68741779921087243</v>
      </c>
      <c r="BE342" s="41">
        <f t="shared" si="207"/>
        <v>9.5133713283647517E-2</v>
      </c>
      <c r="BF342" s="41">
        <f t="shared" si="208"/>
        <v>0.21744848750548004</v>
      </c>
      <c r="BG342" s="41">
        <f t="shared" si="209"/>
        <v>0.6256028057869355</v>
      </c>
      <c r="BH342" s="41">
        <f t="shared" si="210"/>
        <v>0.14116615519508988</v>
      </c>
      <c r="BI342" s="41">
        <f t="shared" si="211"/>
        <v>0.22095572117492329</v>
      </c>
      <c r="BJ342" s="41">
        <f t="shared" si="212"/>
        <v>1.2275317843051293E-2</v>
      </c>
      <c r="BK342" s="41">
        <f t="shared" si="213"/>
        <v>8.8996054362121879E-2</v>
      </c>
      <c r="BL342" s="41">
        <f t="shared" si="214"/>
        <v>8.3296799649276634E-3</v>
      </c>
      <c r="BM342" s="41">
        <f t="shared" si="215"/>
        <v>0.11179307321350285</v>
      </c>
      <c r="BN342" s="41">
        <f t="shared" si="216"/>
        <v>0.79088119245944766</v>
      </c>
      <c r="BO342" s="41">
        <f t="shared" si="217"/>
        <v>5.6992547128452434E-2</v>
      </c>
      <c r="BP342" s="41">
        <f t="shared" si="218"/>
        <v>0.90618149934239367</v>
      </c>
      <c r="BQ342" s="41">
        <f t="shared" si="219"/>
        <v>2.7619465146865411E-2</v>
      </c>
      <c r="BR342" s="41">
        <f t="shared" si="220"/>
        <v>4.3840420868040335E-4</v>
      </c>
      <c r="BS342" s="41">
        <f t="shared" si="221"/>
        <v>3.2880315651030251E-2</v>
      </c>
      <c r="BT342" s="41">
        <f t="shared" si="222"/>
        <v>0.96668128014028931</v>
      </c>
      <c r="BU342" s="41">
        <f t="shared" si="223"/>
        <v>8.7680841736080661E-3</v>
      </c>
      <c r="BV342" s="41">
        <f t="shared" si="224"/>
        <v>4.3840420868040335E-4</v>
      </c>
      <c r="BW342" s="41">
        <f t="shared" si="225"/>
        <v>1</v>
      </c>
      <c r="BX342" s="41" t="str">
        <f t="shared" si="226"/>
        <v>2011Registered psychiatric nursesBritish Columbia</v>
      </c>
      <c r="BY342" s="51">
        <f>VLOOKUP(BX342,'%workplace'!$A$1:$F$381,6,FALSE)</f>
        <v>2281</v>
      </c>
      <c r="BZ342" s="32">
        <f t="shared" si="227"/>
        <v>1</v>
      </c>
    </row>
    <row r="343" spans="1:78" s="8" customFormat="1" hidden="1" x14ac:dyDescent="0.2">
      <c r="A343" s="8" t="str">
        <f t="shared" si="190"/>
        <v>2011Registered psychiatric nursesBritish ColumbiaCommunity health</v>
      </c>
      <c r="B343" s="8" t="s">
        <v>8</v>
      </c>
      <c r="C343" s="8" t="s">
        <v>23</v>
      </c>
      <c r="D343" s="8" t="s">
        <v>11</v>
      </c>
      <c r="E343" s="8">
        <v>2011</v>
      </c>
      <c r="F343" s="8">
        <v>473</v>
      </c>
      <c r="G343" s="8">
        <v>142</v>
      </c>
      <c r="H343" s="8">
        <v>0</v>
      </c>
      <c r="I343" s="8">
        <v>24</v>
      </c>
      <c r="J343" s="8">
        <v>48</v>
      </c>
      <c r="K343" s="8">
        <v>64</v>
      </c>
      <c r="L343" s="8">
        <v>84</v>
      </c>
      <c r="M343" s="8">
        <v>99</v>
      </c>
      <c r="N343" s="8">
        <v>113</v>
      </c>
      <c r="O343" s="8">
        <v>88</v>
      </c>
      <c r="P343" s="8">
        <v>69</v>
      </c>
      <c r="Q343" s="8">
        <v>18</v>
      </c>
      <c r="R343" s="8">
        <v>3</v>
      </c>
      <c r="S343" s="8">
        <v>5</v>
      </c>
      <c r="T343" s="8">
        <v>0</v>
      </c>
      <c r="U343" s="8">
        <v>410</v>
      </c>
      <c r="V343" s="8">
        <v>61</v>
      </c>
      <c r="W343" s="8">
        <v>144</v>
      </c>
      <c r="X343" s="8">
        <v>438</v>
      </c>
      <c r="Y343" s="8">
        <v>70</v>
      </c>
      <c r="Z343" s="8">
        <v>104</v>
      </c>
      <c r="AA343" s="8">
        <v>3</v>
      </c>
      <c r="AB343" s="8">
        <v>47</v>
      </c>
      <c r="AC343" s="8">
        <v>2</v>
      </c>
      <c r="AD343" s="8">
        <v>42</v>
      </c>
      <c r="AE343" s="8">
        <v>524</v>
      </c>
      <c r="AF343" s="8">
        <v>37</v>
      </c>
      <c r="AG343" s="8">
        <v>570</v>
      </c>
      <c r="AH343" s="8">
        <v>6</v>
      </c>
      <c r="AI343" s="8">
        <v>0</v>
      </c>
      <c r="AJ343" s="8">
        <v>34</v>
      </c>
      <c r="AK343" s="8">
        <v>580</v>
      </c>
      <c r="AL343" s="8">
        <v>2</v>
      </c>
      <c r="AM343" s="8">
        <v>1</v>
      </c>
      <c r="AN343" s="8">
        <v>615</v>
      </c>
      <c r="AO343" s="41">
        <f t="shared" si="191"/>
        <v>0.76910569105691062</v>
      </c>
      <c r="AP343" s="41">
        <f t="shared" si="192"/>
        <v>0.23089430894308943</v>
      </c>
      <c r="AQ343" s="41">
        <f t="shared" si="193"/>
        <v>0</v>
      </c>
      <c r="AR343" s="41">
        <f t="shared" si="194"/>
        <v>3.9024390243902439E-2</v>
      </c>
      <c r="AS343" s="41">
        <f t="shared" si="195"/>
        <v>7.8048780487804878E-2</v>
      </c>
      <c r="AT343" s="41">
        <f t="shared" si="196"/>
        <v>0.1040650406504065</v>
      </c>
      <c r="AU343" s="41">
        <f t="shared" si="197"/>
        <v>0.13658536585365855</v>
      </c>
      <c r="AV343" s="41">
        <f t="shared" si="198"/>
        <v>0.16097560975609757</v>
      </c>
      <c r="AW343" s="41">
        <f t="shared" si="199"/>
        <v>0.18373983739837399</v>
      </c>
      <c r="AX343" s="41">
        <f t="shared" si="200"/>
        <v>0.14308943089430895</v>
      </c>
      <c r="AY343" s="41">
        <f t="shared" si="201"/>
        <v>0.11219512195121951</v>
      </c>
      <c r="AZ343" s="41">
        <f t="shared" si="202"/>
        <v>2.9268292682926831E-2</v>
      </c>
      <c r="BA343" s="41">
        <f t="shared" si="203"/>
        <v>4.8780487804878049E-3</v>
      </c>
      <c r="BB343" s="41">
        <f t="shared" si="204"/>
        <v>8.130081300813009E-3</v>
      </c>
      <c r="BC343" s="41">
        <f t="shared" si="205"/>
        <v>0</v>
      </c>
      <c r="BD343" s="41">
        <f t="shared" si="206"/>
        <v>0.66666666666666663</v>
      </c>
      <c r="BE343" s="41">
        <f t="shared" si="207"/>
        <v>9.9186991869918695E-2</v>
      </c>
      <c r="BF343" s="41">
        <f t="shared" si="208"/>
        <v>0.23414634146341465</v>
      </c>
      <c r="BG343" s="41">
        <f t="shared" si="209"/>
        <v>0.71219512195121948</v>
      </c>
      <c r="BH343" s="41">
        <f t="shared" si="210"/>
        <v>0.11382113821138211</v>
      </c>
      <c r="BI343" s="41">
        <f t="shared" si="211"/>
        <v>0.16910569105691056</v>
      </c>
      <c r="BJ343" s="41">
        <f t="shared" si="212"/>
        <v>4.8780487804878049E-3</v>
      </c>
      <c r="BK343" s="41">
        <f t="shared" si="213"/>
        <v>7.642276422764227E-2</v>
      </c>
      <c r="BL343" s="41">
        <f t="shared" si="214"/>
        <v>3.2520325203252032E-3</v>
      </c>
      <c r="BM343" s="41">
        <f t="shared" si="215"/>
        <v>6.8292682926829273E-2</v>
      </c>
      <c r="BN343" s="41">
        <f t="shared" si="216"/>
        <v>0.85203252032520327</v>
      </c>
      <c r="BO343" s="41">
        <f t="shared" si="217"/>
        <v>6.0162601626016263E-2</v>
      </c>
      <c r="BP343" s="41">
        <f t="shared" si="218"/>
        <v>0.92682926829268297</v>
      </c>
      <c r="BQ343" s="41">
        <f t="shared" si="219"/>
        <v>9.7560975609756097E-3</v>
      </c>
      <c r="BR343" s="41">
        <f t="shared" si="220"/>
        <v>0</v>
      </c>
      <c r="BS343" s="41">
        <f t="shared" si="221"/>
        <v>5.5284552845528454E-2</v>
      </c>
      <c r="BT343" s="41">
        <f t="shared" si="222"/>
        <v>0.94308943089430897</v>
      </c>
      <c r="BU343" s="41">
        <f t="shared" si="223"/>
        <v>3.2520325203252032E-3</v>
      </c>
      <c r="BV343" s="41">
        <f t="shared" si="224"/>
        <v>1.6260162601626016E-3</v>
      </c>
      <c r="BW343" s="41">
        <f t="shared" si="225"/>
        <v>1</v>
      </c>
      <c r="BX343" s="41" t="str">
        <f t="shared" si="226"/>
        <v>2011Registered psychiatric nursesBritish Columbia</v>
      </c>
      <c r="BY343" s="51">
        <f>VLOOKUP(BX343,'%workplace'!$A$1:$F$381,6,FALSE)</f>
        <v>2281</v>
      </c>
      <c r="BZ343" s="32">
        <f t="shared" si="227"/>
        <v>0.26961858833844804</v>
      </c>
    </row>
    <row r="344" spans="1:78" s="8" customFormat="1" hidden="1" x14ac:dyDescent="0.2">
      <c r="A344" s="8" t="str">
        <f t="shared" si="190"/>
        <v>2011Registered psychiatric nursesBritish ColumbiaNursing home/long-term care</v>
      </c>
      <c r="B344" s="8" t="s">
        <v>8</v>
      </c>
      <c r="C344" s="8" t="s">
        <v>23</v>
      </c>
      <c r="D344" s="8" t="s">
        <v>12</v>
      </c>
      <c r="E344" s="8">
        <v>2011</v>
      </c>
      <c r="F344" s="8">
        <v>216</v>
      </c>
      <c r="G344" s="8">
        <v>43</v>
      </c>
      <c r="H344" s="8">
        <v>0</v>
      </c>
      <c r="I344" s="8">
        <v>7</v>
      </c>
      <c r="J344" s="8">
        <v>11</v>
      </c>
      <c r="K344" s="8">
        <v>15</v>
      </c>
      <c r="L344" s="8">
        <v>18</v>
      </c>
      <c r="M344" s="8">
        <v>41</v>
      </c>
      <c r="N344" s="8">
        <v>33</v>
      </c>
      <c r="O344" s="8">
        <v>34</v>
      </c>
      <c r="P344" s="8">
        <v>62</v>
      </c>
      <c r="Q344" s="8">
        <v>25</v>
      </c>
      <c r="R344" s="8">
        <v>13</v>
      </c>
      <c r="S344" s="8">
        <v>0</v>
      </c>
      <c r="T344" s="8">
        <v>0</v>
      </c>
      <c r="U344" s="8">
        <v>157</v>
      </c>
      <c r="V344" s="8">
        <v>24</v>
      </c>
      <c r="W344" s="8">
        <v>78</v>
      </c>
      <c r="X344" s="8">
        <v>132</v>
      </c>
      <c r="Y344" s="8">
        <v>57</v>
      </c>
      <c r="Z344" s="8">
        <v>66</v>
      </c>
      <c r="AA344" s="8">
        <v>4</v>
      </c>
      <c r="AB344" s="8">
        <v>54</v>
      </c>
      <c r="AC344" s="8">
        <v>1</v>
      </c>
      <c r="AD344" s="8">
        <v>34</v>
      </c>
      <c r="AE344" s="8">
        <v>170</v>
      </c>
      <c r="AF344" s="8">
        <v>18</v>
      </c>
      <c r="AG344" s="8">
        <v>235</v>
      </c>
      <c r="AH344" s="8">
        <v>5</v>
      </c>
      <c r="AI344" s="8">
        <v>0</v>
      </c>
      <c r="AJ344" s="8">
        <v>15</v>
      </c>
      <c r="AK344" s="8">
        <v>244</v>
      </c>
      <c r="AL344" s="8">
        <v>1</v>
      </c>
      <c r="AM344" s="8">
        <v>0</v>
      </c>
      <c r="AN344" s="8">
        <v>259</v>
      </c>
      <c r="AO344" s="41">
        <f t="shared" si="191"/>
        <v>0.83397683397683398</v>
      </c>
      <c r="AP344" s="41">
        <f t="shared" si="192"/>
        <v>0.16602316602316602</v>
      </c>
      <c r="AQ344" s="41">
        <f t="shared" si="193"/>
        <v>0</v>
      </c>
      <c r="AR344" s="41">
        <f t="shared" si="194"/>
        <v>2.7027027027027029E-2</v>
      </c>
      <c r="AS344" s="41">
        <f t="shared" si="195"/>
        <v>4.2471042471042469E-2</v>
      </c>
      <c r="AT344" s="41">
        <f t="shared" si="196"/>
        <v>5.7915057915057917E-2</v>
      </c>
      <c r="AU344" s="41">
        <f t="shared" si="197"/>
        <v>6.9498069498069498E-2</v>
      </c>
      <c r="AV344" s="41">
        <f t="shared" si="198"/>
        <v>0.15830115830115829</v>
      </c>
      <c r="AW344" s="41">
        <f t="shared" si="199"/>
        <v>0.12741312741312741</v>
      </c>
      <c r="AX344" s="41">
        <f t="shared" si="200"/>
        <v>0.13127413127413126</v>
      </c>
      <c r="AY344" s="41">
        <f t="shared" si="201"/>
        <v>0.23938223938223938</v>
      </c>
      <c r="AZ344" s="41">
        <f t="shared" si="202"/>
        <v>9.6525096525096526E-2</v>
      </c>
      <c r="BA344" s="41">
        <f t="shared" si="203"/>
        <v>5.019305019305019E-2</v>
      </c>
      <c r="BB344" s="41">
        <f t="shared" si="204"/>
        <v>0</v>
      </c>
      <c r="BC344" s="41">
        <f t="shared" si="205"/>
        <v>0</v>
      </c>
      <c r="BD344" s="41">
        <f t="shared" si="206"/>
        <v>0.60617760617760619</v>
      </c>
      <c r="BE344" s="41">
        <f t="shared" si="207"/>
        <v>9.2664092664092659E-2</v>
      </c>
      <c r="BF344" s="41">
        <f t="shared" si="208"/>
        <v>0.30115830115830117</v>
      </c>
      <c r="BG344" s="41">
        <f t="shared" si="209"/>
        <v>0.50965250965250963</v>
      </c>
      <c r="BH344" s="41">
        <f t="shared" si="210"/>
        <v>0.22007722007722008</v>
      </c>
      <c r="BI344" s="41">
        <f t="shared" si="211"/>
        <v>0.25482625482625482</v>
      </c>
      <c r="BJ344" s="41">
        <f t="shared" si="212"/>
        <v>1.5444015444015444E-2</v>
      </c>
      <c r="BK344" s="41">
        <f t="shared" si="213"/>
        <v>0.20849420849420849</v>
      </c>
      <c r="BL344" s="41">
        <f t="shared" si="214"/>
        <v>3.8610038610038611E-3</v>
      </c>
      <c r="BM344" s="41">
        <f t="shared" si="215"/>
        <v>0.13127413127413126</v>
      </c>
      <c r="BN344" s="41">
        <f t="shared" si="216"/>
        <v>0.65637065637065639</v>
      </c>
      <c r="BO344" s="41">
        <f t="shared" si="217"/>
        <v>6.9498069498069498E-2</v>
      </c>
      <c r="BP344" s="41">
        <f t="shared" si="218"/>
        <v>0.9073359073359073</v>
      </c>
      <c r="BQ344" s="41">
        <f t="shared" si="219"/>
        <v>1.9305019305019305E-2</v>
      </c>
      <c r="BR344" s="41">
        <f t="shared" si="220"/>
        <v>0</v>
      </c>
      <c r="BS344" s="41">
        <f t="shared" si="221"/>
        <v>5.7915057915057917E-2</v>
      </c>
      <c r="BT344" s="41">
        <f t="shared" si="222"/>
        <v>0.94208494208494209</v>
      </c>
      <c r="BU344" s="41">
        <f t="shared" si="223"/>
        <v>3.8610038610038611E-3</v>
      </c>
      <c r="BV344" s="41">
        <f t="shared" si="224"/>
        <v>0</v>
      </c>
      <c r="BW344" s="41">
        <f t="shared" si="225"/>
        <v>1</v>
      </c>
      <c r="BX344" s="41" t="str">
        <f t="shared" si="226"/>
        <v>2011Registered psychiatric nursesBritish Columbia</v>
      </c>
      <c r="BY344" s="51">
        <f>VLOOKUP(BX344,'%workplace'!$A$1:$F$381,6,FALSE)</f>
        <v>2281</v>
      </c>
      <c r="BZ344" s="32">
        <f t="shared" si="227"/>
        <v>0.11354669004822446</v>
      </c>
    </row>
    <row r="345" spans="1:78" s="8" customFormat="1" hidden="1" x14ac:dyDescent="0.2">
      <c r="A345" s="8" t="str">
        <f t="shared" si="190"/>
        <v>2011Registered psychiatric nursesBritish ColumbiaHospital</v>
      </c>
      <c r="B345" s="8" t="s">
        <v>8</v>
      </c>
      <c r="C345" s="8" t="s">
        <v>23</v>
      </c>
      <c r="D345" s="8" t="s">
        <v>10</v>
      </c>
      <c r="E345" s="8">
        <v>2011</v>
      </c>
      <c r="F345" s="8">
        <v>845</v>
      </c>
      <c r="G345" s="8">
        <v>251</v>
      </c>
      <c r="H345" s="8">
        <v>0</v>
      </c>
      <c r="I345" s="8">
        <v>126</v>
      </c>
      <c r="J345" s="8">
        <v>108</v>
      </c>
      <c r="K345" s="8">
        <v>163</v>
      </c>
      <c r="L345" s="8">
        <v>145</v>
      </c>
      <c r="M345" s="8">
        <v>145</v>
      </c>
      <c r="N345" s="8">
        <v>150</v>
      </c>
      <c r="O345" s="8">
        <v>100</v>
      </c>
      <c r="P345" s="8">
        <v>93</v>
      </c>
      <c r="Q345" s="8">
        <v>37</v>
      </c>
      <c r="R345" s="8">
        <v>3</v>
      </c>
      <c r="S345" s="8">
        <v>26</v>
      </c>
      <c r="T345" s="8">
        <v>0</v>
      </c>
      <c r="U345" s="8">
        <v>774</v>
      </c>
      <c r="V345" s="8">
        <v>116</v>
      </c>
      <c r="W345" s="8">
        <v>206</v>
      </c>
      <c r="X345" s="8">
        <v>639</v>
      </c>
      <c r="Y345" s="8">
        <v>155</v>
      </c>
      <c r="Z345" s="8">
        <v>286</v>
      </c>
      <c r="AA345" s="8">
        <v>16</v>
      </c>
      <c r="AB345" s="8">
        <v>53</v>
      </c>
      <c r="AC345" s="8">
        <v>13</v>
      </c>
      <c r="AD345" s="8">
        <v>62</v>
      </c>
      <c r="AE345" s="8">
        <v>968</v>
      </c>
      <c r="AF345" s="8">
        <v>25</v>
      </c>
      <c r="AG345" s="8">
        <v>1046</v>
      </c>
      <c r="AH345" s="8">
        <v>13</v>
      </c>
      <c r="AI345" s="8">
        <v>0</v>
      </c>
      <c r="AJ345" s="8">
        <v>19</v>
      </c>
      <c r="AK345" s="8">
        <v>1077</v>
      </c>
      <c r="AL345" s="8">
        <v>12</v>
      </c>
      <c r="AM345" s="8">
        <v>0</v>
      </c>
      <c r="AN345" s="8">
        <v>1096</v>
      </c>
      <c r="AO345" s="41">
        <f t="shared" si="191"/>
        <v>0.77098540145985406</v>
      </c>
      <c r="AP345" s="41">
        <f t="shared" si="192"/>
        <v>0.229014598540146</v>
      </c>
      <c r="AQ345" s="41">
        <f t="shared" si="193"/>
        <v>0</v>
      </c>
      <c r="AR345" s="41">
        <f t="shared" si="194"/>
        <v>0.11496350364963503</v>
      </c>
      <c r="AS345" s="41">
        <f t="shared" si="195"/>
        <v>9.8540145985401464E-2</v>
      </c>
      <c r="AT345" s="41">
        <f t="shared" si="196"/>
        <v>0.14872262773722628</v>
      </c>
      <c r="AU345" s="41">
        <f t="shared" si="197"/>
        <v>0.13229927007299269</v>
      </c>
      <c r="AV345" s="41">
        <f t="shared" si="198"/>
        <v>0.13229927007299269</v>
      </c>
      <c r="AW345" s="41">
        <f t="shared" si="199"/>
        <v>0.13686131386861314</v>
      </c>
      <c r="AX345" s="41">
        <f t="shared" si="200"/>
        <v>9.1240875912408759E-2</v>
      </c>
      <c r="AY345" s="41">
        <f t="shared" si="201"/>
        <v>8.485401459854014E-2</v>
      </c>
      <c r="AZ345" s="41">
        <f t="shared" si="202"/>
        <v>3.3759124087591241E-2</v>
      </c>
      <c r="BA345" s="41">
        <f t="shared" si="203"/>
        <v>2.7372262773722629E-3</v>
      </c>
      <c r="BB345" s="41">
        <f t="shared" si="204"/>
        <v>2.3722627737226276E-2</v>
      </c>
      <c r="BC345" s="41">
        <f t="shared" si="205"/>
        <v>0</v>
      </c>
      <c r="BD345" s="41">
        <f t="shared" si="206"/>
        <v>0.70620437956204385</v>
      </c>
      <c r="BE345" s="41">
        <f t="shared" si="207"/>
        <v>0.10583941605839416</v>
      </c>
      <c r="BF345" s="41">
        <f t="shared" si="208"/>
        <v>0.18795620437956204</v>
      </c>
      <c r="BG345" s="41">
        <f t="shared" si="209"/>
        <v>0.58302919708029199</v>
      </c>
      <c r="BH345" s="41">
        <f t="shared" si="210"/>
        <v>0.14142335766423358</v>
      </c>
      <c r="BI345" s="41">
        <f t="shared" si="211"/>
        <v>0.26094890510948904</v>
      </c>
      <c r="BJ345" s="41">
        <f t="shared" si="212"/>
        <v>1.4598540145985401E-2</v>
      </c>
      <c r="BK345" s="41">
        <f t="shared" si="213"/>
        <v>4.8357664233576646E-2</v>
      </c>
      <c r="BL345" s="41">
        <f t="shared" si="214"/>
        <v>1.1861313868613138E-2</v>
      </c>
      <c r="BM345" s="41">
        <f t="shared" si="215"/>
        <v>5.6569343065693431E-2</v>
      </c>
      <c r="BN345" s="41">
        <f t="shared" si="216"/>
        <v>0.88321167883211682</v>
      </c>
      <c r="BO345" s="41">
        <f t="shared" si="217"/>
        <v>2.281021897810219E-2</v>
      </c>
      <c r="BP345" s="41">
        <f t="shared" si="218"/>
        <v>0.95437956204379559</v>
      </c>
      <c r="BQ345" s="41">
        <f t="shared" si="219"/>
        <v>1.1861313868613138E-2</v>
      </c>
      <c r="BR345" s="41">
        <f t="shared" si="220"/>
        <v>0</v>
      </c>
      <c r="BS345" s="41">
        <f t="shared" si="221"/>
        <v>1.7335766423357664E-2</v>
      </c>
      <c r="BT345" s="41">
        <f t="shared" si="222"/>
        <v>0.98266423357664234</v>
      </c>
      <c r="BU345" s="41">
        <f t="shared" si="223"/>
        <v>1.0948905109489052E-2</v>
      </c>
      <c r="BV345" s="41">
        <f t="shared" si="224"/>
        <v>0</v>
      </c>
      <c r="BW345" s="41">
        <f t="shared" si="225"/>
        <v>1</v>
      </c>
      <c r="BX345" s="41" t="str">
        <f t="shared" si="226"/>
        <v>2011Registered psychiatric nursesBritish Columbia</v>
      </c>
      <c r="BY345" s="51">
        <f>VLOOKUP(BX345,'%workplace'!$A$1:$F$381,6,FALSE)</f>
        <v>2281</v>
      </c>
      <c r="BZ345" s="32">
        <f t="shared" si="227"/>
        <v>0.48049101271372208</v>
      </c>
    </row>
    <row r="346" spans="1:78" s="8" customFormat="1" hidden="1" x14ac:dyDescent="0.2">
      <c r="A346" s="8" t="str">
        <f t="shared" si="190"/>
        <v>2011Registered psychiatric nursesBritish ColumbiaOther places of work</v>
      </c>
      <c r="B346" s="8" t="s">
        <v>8</v>
      </c>
      <c r="C346" s="8" t="s">
        <v>23</v>
      </c>
      <c r="D346" s="8" t="s">
        <v>13</v>
      </c>
      <c r="E346" s="8">
        <v>2011</v>
      </c>
      <c r="F346" s="8">
        <v>212</v>
      </c>
      <c r="G346" s="8">
        <v>87</v>
      </c>
      <c r="H346" s="8">
        <v>0</v>
      </c>
      <c r="I346" s="8">
        <v>6</v>
      </c>
      <c r="J346" s="8">
        <v>19</v>
      </c>
      <c r="K346" s="8">
        <v>33</v>
      </c>
      <c r="L346" s="8">
        <v>34</v>
      </c>
      <c r="M346" s="8">
        <v>51</v>
      </c>
      <c r="N346" s="8">
        <v>41</v>
      </c>
      <c r="O346" s="8">
        <v>53</v>
      </c>
      <c r="P346" s="8">
        <v>40</v>
      </c>
      <c r="Q346" s="8">
        <v>14</v>
      </c>
      <c r="R346" s="8">
        <v>7</v>
      </c>
      <c r="S346" s="8">
        <v>1</v>
      </c>
      <c r="T346" s="8">
        <v>0</v>
      </c>
      <c r="U346" s="8">
        <v>216</v>
      </c>
      <c r="V346" s="8">
        <v>16</v>
      </c>
      <c r="W346" s="8">
        <v>67</v>
      </c>
      <c r="X346" s="8">
        <v>213</v>
      </c>
      <c r="Y346" s="8">
        <v>37</v>
      </c>
      <c r="Z346" s="8">
        <v>46</v>
      </c>
      <c r="AA346" s="8">
        <v>3</v>
      </c>
      <c r="AB346" s="8">
        <v>49</v>
      </c>
      <c r="AC346" s="8">
        <v>2</v>
      </c>
      <c r="AD346" s="8">
        <v>115</v>
      </c>
      <c r="AE346" s="8">
        <v>133</v>
      </c>
      <c r="AF346" s="8">
        <v>48</v>
      </c>
      <c r="AG346" s="8">
        <v>207</v>
      </c>
      <c r="AH346" s="8">
        <v>39</v>
      </c>
      <c r="AI346" s="8">
        <v>1</v>
      </c>
      <c r="AJ346" s="8">
        <v>7</v>
      </c>
      <c r="AK346" s="8">
        <v>292</v>
      </c>
      <c r="AL346" s="8">
        <v>4</v>
      </c>
      <c r="AM346" s="8">
        <v>0</v>
      </c>
      <c r="AN346" s="8">
        <v>299</v>
      </c>
      <c r="AO346" s="41">
        <f t="shared" si="191"/>
        <v>0.70903010033444813</v>
      </c>
      <c r="AP346" s="41">
        <f t="shared" si="192"/>
        <v>0.29096989966555181</v>
      </c>
      <c r="AQ346" s="41">
        <f t="shared" si="193"/>
        <v>0</v>
      </c>
      <c r="AR346" s="41">
        <f t="shared" si="194"/>
        <v>2.0066889632107024E-2</v>
      </c>
      <c r="AS346" s="41">
        <f t="shared" si="195"/>
        <v>6.354515050167224E-2</v>
      </c>
      <c r="AT346" s="41">
        <f t="shared" si="196"/>
        <v>0.11036789297658862</v>
      </c>
      <c r="AU346" s="41">
        <f t="shared" si="197"/>
        <v>0.11371237458193979</v>
      </c>
      <c r="AV346" s="41">
        <f t="shared" si="198"/>
        <v>0.1705685618729097</v>
      </c>
      <c r="AW346" s="41">
        <f t="shared" si="199"/>
        <v>0.13712374581939799</v>
      </c>
      <c r="AX346" s="41">
        <f t="shared" si="200"/>
        <v>0.17725752508361203</v>
      </c>
      <c r="AY346" s="41">
        <f t="shared" si="201"/>
        <v>0.13377926421404682</v>
      </c>
      <c r="AZ346" s="41">
        <f t="shared" si="202"/>
        <v>4.6822742474916385E-2</v>
      </c>
      <c r="BA346" s="41">
        <f t="shared" si="203"/>
        <v>2.3411371237458192E-2</v>
      </c>
      <c r="BB346" s="41">
        <f t="shared" si="204"/>
        <v>3.3444816053511705E-3</v>
      </c>
      <c r="BC346" s="41">
        <f t="shared" si="205"/>
        <v>0</v>
      </c>
      <c r="BD346" s="41">
        <f t="shared" si="206"/>
        <v>0.72240802675585281</v>
      </c>
      <c r="BE346" s="41">
        <f t="shared" si="207"/>
        <v>5.3511705685618728E-2</v>
      </c>
      <c r="BF346" s="41">
        <f t="shared" si="208"/>
        <v>0.22408026755852842</v>
      </c>
      <c r="BG346" s="41">
        <f t="shared" si="209"/>
        <v>0.7123745819397993</v>
      </c>
      <c r="BH346" s="41">
        <f t="shared" si="210"/>
        <v>0.12374581939799331</v>
      </c>
      <c r="BI346" s="41">
        <f t="shared" si="211"/>
        <v>0.15384615384615385</v>
      </c>
      <c r="BJ346" s="41">
        <f t="shared" si="212"/>
        <v>1.0033444816053512E-2</v>
      </c>
      <c r="BK346" s="41">
        <f t="shared" si="213"/>
        <v>0.16387959866220736</v>
      </c>
      <c r="BL346" s="41">
        <f t="shared" si="214"/>
        <v>6.688963210702341E-3</v>
      </c>
      <c r="BM346" s="41">
        <f t="shared" si="215"/>
        <v>0.38461538461538464</v>
      </c>
      <c r="BN346" s="41">
        <f t="shared" si="216"/>
        <v>0.44481605351170567</v>
      </c>
      <c r="BO346" s="41">
        <f t="shared" si="217"/>
        <v>0.16053511705685619</v>
      </c>
      <c r="BP346" s="41">
        <f t="shared" si="218"/>
        <v>0.69230769230769229</v>
      </c>
      <c r="BQ346" s="41">
        <f t="shared" si="219"/>
        <v>0.13043478260869565</v>
      </c>
      <c r="BR346" s="41">
        <f t="shared" si="220"/>
        <v>3.3444816053511705E-3</v>
      </c>
      <c r="BS346" s="41">
        <f t="shared" si="221"/>
        <v>2.3411371237458192E-2</v>
      </c>
      <c r="BT346" s="41">
        <f t="shared" si="222"/>
        <v>0.97658862876254182</v>
      </c>
      <c r="BU346" s="41">
        <f t="shared" si="223"/>
        <v>1.3377926421404682E-2</v>
      </c>
      <c r="BV346" s="41">
        <f t="shared" si="224"/>
        <v>0</v>
      </c>
      <c r="BW346" s="41">
        <f t="shared" si="225"/>
        <v>1</v>
      </c>
      <c r="BX346" s="41" t="str">
        <f t="shared" si="226"/>
        <v>2011Registered psychiatric nursesBritish Columbia</v>
      </c>
      <c r="BY346" s="51">
        <f>VLOOKUP(BX346,'%workplace'!$A$1:$F$381,6,FALSE)</f>
        <v>2281</v>
      </c>
      <c r="BZ346" s="32">
        <f t="shared" si="227"/>
        <v>0.13108285839544059</v>
      </c>
    </row>
    <row r="347" spans="1:78" s="8" customFormat="1" hidden="1" x14ac:dyDescent="0.2">
      <c r="A347" s="8" t="str">
        <f t="shared" si="190"/>
        <v>2011Registered psychiatric nursesBritish ColumbiaUnknown places of work</v>
      </c>
      <c r="B347" s="8" t="s">
        <v>8</v>
      </c>
      <c r="C347" s="8" t="s">
        <v>23</v>
      </c>
      <c r="D347" s="8" t="s">
        <v>49</v>
      </c>
      <c r="E347" s="8">
        <v>2011</v>
      </c>
      <c r="F347" s="8">
        <v>11</v>
      </c>
      <c r="G347" s="8">
        <v>1</v>
      </c>
      <c r="H347" s="8">
        <v>0</v>
      </c>
      <c r="I347" s="8">
        <v>1</v>
      </c>
      <c r="J347" s="8">
        <v>1</v>
      </c>
      <c r="K347" s="8">
        <v>2</v>
      </c>
      <c r="L347" s="8">
        <v>2</v>
      </c>
      <c r="M347" s="8">
        <v>2</v>
      </c>
      <c r="N347" s="8">
        <v>0</v>
      </c>
      <c r="O347" s="8">
        <v>1</v>
      </c>
      <c r="P347" s="8">
        <v>3</v>
      </c>
      <c r="Q347" s="8">
        <v>0</v>
      </c>
      <c r="R347" s="8">
        <v>0</v>
      </c>
      <c r="S347" s="8">
        <v>0</v>
      </c>
      <c r="T347" s="8">
        <v>0</v>
      </c>
      <c r="U347" s="8">
        <v>11</v>
      </c>
      <c r="V347" s="8">
        <v>0</v>
      </c>
      <c r="W347" s="8">
        <v>1</v>
      </c>
      <c r="X347" s="8">
        <v>5</v>
      </c>
      <c r="Y347" s="8">
        <v>3</v>
      </c>
      <c r="Z347" s="8">
        <v>2</v>
      </c>
      <c r="AA347" s="8">
        <v>2</v>
      </c>
      <c r="AB347" s="8">
        <v>0</v>
      </c>
      <c r="AC347" s="8">
        <v>1</v>
      </c>
      <c r="AD347" s="8">
        <v>2</v>
      </c>
      <c r="AE347" s="8">
        <v>9</v>
      </c>
      <c r="AF347" s="8">
        <v>2</v>
      </c>
      <c r="AG347" s="8">
        <v>9</v>
      </c>
      <c r="AH347" s="8">
        <v>0</v>
      </c>
      <c r="AI347" s="8">
        <v>0</v>
      </c>
      <c r="AJ347" s="8">
        <v>0</v>
      </c>
      <c r="AK347" s="8">
        <v>12</v>
      </c>
      <c r="AL347" s="8">
        <v>1</v>
      </c>
      <c r="AM347" s="8">
        <v>0</v>
      </c>
      <c r="AN347" s="8">
        <v>12</v>
      </c>
      <c r="AO347" s="41">
        <f t="shared" si="191"/>
        <v>0.91666666666666663</v>
      </c>
      <c r="AP347" s="41">
        <f t="shared" si="192"/>
        <v>8.3333333333333329E-2</v>
      </c>
      <c r="AQ347" s="41">
        <f t="shared" si="193"/>
        <v>0</v>
      </c>
      <c r="AR347" s="41">
        <f t="shared" si="194"/>
        <v>8.3333333333333329E-2</v>
      </c>
      <c r="AS347" s="41">
        <f t="shared" si="195"/>
        <v>8.3333333333333329E-2</v>
      </c>
      <c r="AT347" s="41">
        <f t="shared" si="196"/>
        <v>0.16666666666666666</v>
      </c>
      <c r="AU347" s="41">
        <f t="shared" si="197"/>
        <v>0.16666666666666666</v>
      </c>
      <c r="AV347" s="41">
        <f t="shared" si="198"/>
        <v>0.16666666666666666</v>
      </c>
      <c r="AW347" s="41">
        <f t="shared" si="199"/>
        <v>0</v>
      </c>
      <c r="AX347" s="41">
        <f t="shared" si="200"/>
        <v>8.3333333333333329E-2</v>
      </c>
      <c r="AY347" s="41">
        <f t="shared" si="201"/>
        <v>0.25</v>
      </c>
      <c r="AZ347" s="41">
        <f t="shared" si="202"/>
        <v>0</v>
      </c>
      <c r="BA347" s="41">
        <f t="shared" si="203"/>
        <v>0</v>
      </c>
      <c r="BB347" s="41">
        <f t="shared" si="204"/>
        <v>0</v>
      </c>
      <c r="BC347" s="41">
        <f t="shared" si="205"/>
        <v>0</v>
      </c>
      <c r="BD347" s="41">
        <f t="shared" si="206"/>
        <v>0.91666666666666663</v>
      </c>
      <c r="BE347" s="41">
        <f t="shared" si="207"/>
        <v>0</v>
      </c>
      <c r="BF347" s="41">
        <f t="shared" si="208"/>
        <v>8.3333333333333329E-2</v>
      </c>
      <c r="BG347" s="41">
        <f t="shared" si="209"/>
        <v>0.41666666666666669</v>
      </c>
      <c r="BH347" s="41">
        <f t="shared" si="210"/>
        <v>0.25</v>
      </c>
      <c r="BI347" s="41">
        <f t="shared" si="211"/>
        <v>0.16666666666666666</v>
      </c>
      <c r="BJ347" s="41">
        <f t="shared" si="212"/>
        <v>0.16666666666666666</v>
      </c>
      <c r="BK347" s="41">
        <f t="shared" si="213"/>
        <v>0</v>
      </c>
      <c r="BL347" s="41">
        <f t="shared" si="214"/>
        <v>8.3333333333333329E-2</v>
      </c>
      <c r="BM347" s="41">
        <f t="shared" si="215"/>
        <v>0.16666666666666666</v>
      </c>
      <c r="BN347" s="41">
        <f t="shared" si="216"/>
        <v>0.75</v>
      </c>
      <c r="BO347" s="41">
        <f t="shared" si="217"/>
        <v>0.16666666666666666</v>
      </c>
      <c r="BP347" s="41">
        <f t="shared" si="218"/>
        <v>0.75</v>
      </c>
      <c r="BQ347" s="41">
        <f t="shared" si="219"/>
        <v>0</v>
      </c>
      <c r="BR347" s="41">
        <f t="shared" si="220"/>
        <v>0</v>
      </c>
      <c r="BS347" s="41">
        <f t="shared" si="221"/>
        <v>0</v>
      </c>
      <c r="BT347" s="41">
        <f t="shared" si="222"/>
        <v>1</v>
      </c>
      <c r="BU347" s="41">
        <f t="shared" si="223"/>
        <v>8.3333333333333329E-2</v>
      </c>
      <c r="BV347" s="41">
        <f t="shared" si="224"/>
        <v>0</v>
      </c>
      <c r="BW347" s="41">
        <f t="shared" si="225"/>
        <v>1</v>
      </c>
      <c r="BX347" s="41" t="str">
        <f t="shared" si="226"/>
        <v>2011Registered psychiatric nursesBritish Columbia</v>
      </c>
      <c r="BY347" s="51">
        <f>VLOOKUP(BX347,'%workplace'!$A$1:$F$381,6,FALSE)</f>
        <v>2281</v>
      </c>
      <c r="BZ347" s="32">
        <f t="shared" si="227"/>
        <v>5.2608505041648402E-3</v>
      </c>
    </row>
    <row r="348" spans="1:78" s="8" customFormat="1" hidden="1" x14ac:dyDescent="0.2">
      <c r="A348" s="8" t="str">
        <f t="shared" si="190"/>
        <v>2011Nurse practitionersNewfoundland and LabradorAll places of work</v>
      </c>
      <c r="B348" s="8" t="s">
        <v>5</v>
      </c>
      <c r="C348" s="8" t="s">
        <v>14</v>
      </c>
      <c r="D348" s="8" t="s">
        <v>9</v>
      </c>
      <c r="E348" s="8">
        <v>2011</v>
      </c>
      <c r="F348" s="8">
        <v>94</v>
      </c>
      <c r="G348" s="8">
        <v>13</v>
      </c>
      <c r="H348" s="8">
        <v>0</v>
      </c>
      <c r="I348" s="8">
        <v>0</v>
      </c>
      <c r="J348" s="8">
        <v>4</v>
      </c>
      <c r="K348" s="8">
        <v>19</v>
      </c>
      <c r="L348" s="8">
        <v>25</v>
      </c>
      <c r="M348" s="8">
        <v>25</v>
      </c>
      <c r="N348" s="8">
        <v>17</v>
      </c>
      <c r="O348" s="8">
        <v>13</v>
      </c>
      <c r="P348" s="8">
        <v>2</v>
      </c>
      <c r="Q348" s="8">
        <v>1</v>
      </c>
      <c r="R348" s="8">
        <v>1</v>
      </c>
      <c r="S348" s="8">
        <v>0</v>
      </c>
      <c r="T348" s="8">
        <v>0</v>
      </c>
      <c r="U348" s="8">
        <v>107</v>
      </c>
      <c r="V348" s="8">
        <v>0</v>
      </c>
      <c r="W348" s="8">
        <v>0</v>
      </c>
      <c r="X348" s="8">
        <v>93</v>
      </c>
      <c r="Y348" s="8">
        <v>8</v>
      </c>
      <c r="Z348" s="8">
        <v>6</v>
      </c>
      <c r="AA348" s="8">
        <v>0</v>
      </c>
      <c r="AB348" s="8">
        <v>0</v>
      </c>
      <c r="AC348" s="8">
        <v>0</v>
      </c>
      <c r="AD348" s="8">
        <v>107</v>
      </c>
      <c r="AE348" s="8">
        <v>0</v>
      </c>
      <c r="AF348" s="8">
        <v>5</v>
      </c>
      <c r="AG348" s="8">
        <v>92</v>
      </c>
      <c r="AH348" s="8">
        <v>9</v>
      </c>
      <c r="AI348" s="8">
        <v>1</v>
      </c>
      <c r="AJ348" s="8">
        <v>51</v>
      </c>
      <c r="AK348" s="8">
        <v>56</v>
      </c>
      <c r="AL348" s="8">
        <v>0</v>
      </c>
      <c r="AM348" s="8">
        <v>0</v>
      </c>
      <c r="AN348" s="8">
        <v>107</v>
      </c>
      <c r="AO348" s="41">
        <f t="shared" si="191"/>
        <v>0.87850467289719625</v>
      </c>
      <c r="AP348" s="41">
        <f t="shared" si="192"/>
        <v>0.12149532710280374</v>
      </c>
      <c r="AQ348" s="41">
        <f t="shared" si="193"/>
        <v>0</v>
      </c>
      <c r="AR348" s="41">
        <f t="shared" si="194"/>
        <v>0</v>
      </c>
      <c r="AS348" s="41">
        <f t="shared" si="195"/>
        <v>3.7383177570093455E-2</v>
      </c>
      <c r="AT348" s="41">
        <f t="shared" si="196"/>
        <v>0.17757009345794392</v>
      </c>
      <c r="AU348" s="41">
        <f t="shared" si="197"/>
        <v>0.23364485981308411</v>
      </c>
      <c r="AV348" s="41">
        <f t="shared" si="198"/>
        <v>0.23364485981308411</v>
      </c>
      <c r="AW348" s="41">
        <f t="shared" si="199"/>
        <v>0.15887850467289719</v>
      </c>
      <c r="AX348" s="41">
        <f t="shared" si="200"/>
        <v>0.12149532710280374</v>
      </c>
      <c r="AY348" s="41">
        <f t="shared" si="201"/>
        <v>1.8691588785046728E-2</v>
      </c>
      <c r="AZ348" s="41">
        <f t="shared" si="202"/>
        <v>9.3457943925233638E-3</v>
      </c>
      <c r="BA348" s="41">
        <f t="shared" si="203"/>
        <v>9.3457943925233638E-3</v>
      </c>
      <c r="BB348" s="41">
        <f t="shared" si="204"/>
        <v>0</v>
      </c>
      <c r="BC348" s="41">
        <f t="shared" si="205"/>
        <v>0</v>
      </c>
      <c r="BD348" s="41">
        <f t="shared" si="206"/>
        <v>1</v>
      </c>
      <c r="BE348" s="41">
        <f t="shared" si="207"/>
        <v>0</v>
      </c>
      <c r="BF348" s="41">
        <f t="shared" si="208"/>
        <v>0</v>
      </c>
      <c r="BG348" s="41">
        <f t="shared" si="209"/>
        <v>0.86915887850467288</v>
      </c>
      <c r="BH348" s="41">
        <f t="shared" si="210"/>
        <v>7.476635514018691E-2</v>
      </c>
      <c r="BI348" s="41">
        <f t="shared" si="211"/>
        <v>5.6074766355140186E-2</v>
      </c>
      <c r="BJ348" s="41">
        <f t="shared" si="212"/>
        <v>0</v>
      </c>
      <c r="BK348" s="41">
        <f t="shared" si="213"/>
        <v>0</v>
      </c>
      <c r="BL348" s="41">
        <f t="shared" si="214"/>
        <v>0</v>
      </c>
      <c r="BM348" s="41">
        <f t="shared" si="215"/>
        <v>1</v>
      </c>
      <c r="BN348" s="41">
        <f t="shared" si="216"/>
        <v>0</v>
      </c>
      <c r="BO348" s="41">
        <f t="shared" si="217"/>
        <v>4.6728971962616821E-2</v>
      </c>
      <c r="BP348" s="41">
        <f t="shared" si="218"/>
        <v>0.85981308411214952</v>
      </c>
      <c r="BQ348" s="41">
        <f t="shared" si="219"/>
        <v>8.4112149532710276E-2</v>
      </c>
      <c r="BR348" s="41">
        <f t="shared" si="220"/>
        <v>9.3457943925233638E-3</v>
      </c>
      <c r="BS348" s="41">
        <f t="shared" si="221"/>
        <v>0.47663551401869159</v>
      </c>
      <c r="BT348" s="41">
        <f t="shared" si="222"/>
        <v>0.52336448598130836</v>
      </c>
      <c r="BU348" s="41">
        <f t="shared" si="223"/>
        <v>0</v>
      </c>
      <c r="BV348" s="41">
        <f t="shared" si="224"/>
        <v>0</v>
      </c>
      <c r="BW348" s="41">
        <f t="shared" si="225"/>
        <v>1</v>
      </c>
      <c r="BX348" s="41" t="str">
        <f t="shared" si="226"/>
        <v>2011Nurse practitionersNewfoundland and Labrador</v>
      </c>
      <c r="BY348" s="51">
        <f>VLOOKUP(BX348,'%workplace'!$A$1:$F$381,6,FALSE)</f>
        <v>107</v>
      </c>
      <c r="BZ348" s="32">
        <f t="shared" si="227"/>
        <v>1</v>
      </c>
    </row>
    <row r="349" spans="1:78" s="8" customFormat="1" hidden="1" x14ac:dyDescent="0.2">
      <c r="A349" s="8" t="str">
        <f t="shared" si="190"/>
        <v>2011Nurse practitionersNewfoundland and LabradorCommunity health</v>
      </c>
      <c r="B349" s="8" t="s">
        <v>5</v>
      </c>
      <c r="C349" s="8" t="s">
        <v>14</v>
      </c>
      <c r="D349" s="8" t="s">
        <v>11</v>
      </c>
      <c r="E349" s="8">
        <v>2011</v>
      </c>
      <c r="F349" s="8">
        <v>30</v>
      </c>
      <c r="G349" s="8">
        <v>2</v>
      </c>
      <c r="H349" s="8">
        <v>0</v>
      </c>
      <c r="I349" s="8">
        <v>0</v>
      </c>
      <c r="J349" s="8">
        <v>1</v>
      </c>
      <c r="K349" s="8">
        <v>3</v>
      </c>
      <c r="L349" s="8">
        <v>7</v>
      </c>
      <c r="M349" s="8">
        <v>9</v>
      </c>
      <c r="N349" s="8">
        <v>2</v>
      </c>
      <c r="O349" s="8">
        <v>7</v>
      </c>
      <c r="P349" s="8">
        <v>2</v>
      </c>
      <c r="Q349" s="8">
        <v>1</v>
      </c>
      <c r="R349" s="8">
        <v>0</v>
      </c>
      <c r="S349" s="8">
        <v>0</v>
      </c>
      <c r="T349" s="8">
        <v>0</v>
      </c>
      <c r="U349" s="8">
        <v>32</v>
      </c>
      <c r="V349" s="8">
        <v>0</v>
      </c>
      <c r="W349" s="8">
        <v>0</v>
      </c>
      <c r="X349" s="8">
        <v>26</v>
      </c>
      <c r="Y349" s="8">
        <v>3</v>
      </c>
      <c r="Z349" s="8">
        <v>3</v>
      </c>
      <c r="AA349" s="8">
        <v>0</v>
      </c>
      <c r="AB349" s="8">
        <v>0</v>
      </c>
      <c r="AC349" s="8">
        <v>0</v>
      </c>
      <c r="AD349" s="8">
        <v>32</v>
      </c>
      <c r="AE349" s="8">
        <v>0</v>
      </c>
      <c r="AF349" s="8">
        <v>2</v>
      </c>
      <c r="AG349" s="8">
        <v>29</v>
      </c>
      <c r="AH349" s="8">
        <v>0</v>
      </c>
      <c r="AI349" s="8">
        <v>1</v>
      </c>
      <c r="AJ349" s="8">
        <v>29</v>
      </c>
      <c r="AK349" s="8">
        <v>3</v>
      </c>
      <c r="AL349" s="8">
        <v>0</v>
      </c>
      <c r="AM349" s="8">
        <v>0</v>
      </c>
      <c r="AN349" s="8">
        <v>32</v>
      </c>
      <c r="AO349" s="41">
        <f t="shared" si="191"/>
        <v>0.9375</v>
      </c>
      <c r="AP349" s="41">
        <f t="shared" si="192"/>
        <v>6.25E-2</v>
      </c>
      <c r="AQ349" s="41">
        <f t="shared" si="193"/>
        <v>0</v>
      </c>
      <c r="AR349" s="41">
        <f t="shared" si="194"/>
        <v>0</v>
      </c>
      <c r="AS349" s="41">
        <f t="shared" si="195"/>
        <v>3.125E-2</v>
      </c>
      <c r="AT349" s="41">
        <f t="shared" si="196"/>
        <v>9.375E-2</v>
      </c>
      <c r="AU349" s="41">
        <f t="shared" si="197"/>
        <v>0.21875</v>
      </c>
      <c r="AV349" s="41">
        <f t="shared" si="198"/>
        <v>0.28125</v>
      </c>
      <c r="AW349" s="41">
        <f t="shared" si="199"/>
        <v>6.25E-2</v>
      </c>
      <c r="AX349" s="41">
        <f t="shared" si="200"/>
        <v>0.21875</v>
      </c>
      <c r="AY349" s="41">
        <f t="shared" si="201"/>
        <v>6.25E-2</v>
      </c>
      <c r="AZ349" s="41">
        <f t="shared" si="202"/>
        <v>3.125E-2</v>
      </c>
      <c r="BA349" s="41">
        <f t="shared" si="203"/>
        <v>0</v>
      </c>
      <c r="BB349" s="41">
        <f t="shared" si="204"/>
        <v>0</v>
      </c>
      <c r="BC349" s="41">
        <f t="shared" si="205"/>
        <v>0</v>
      </c>
      <c r="BD349" s="41">
        <f t="shared" si="206"/>
        <v>1</v>
      </c>
      <c r="BE349" s="41">
        <f t="shared" si="207"/>
        <v>0</v>
      </c>
      <c r="BF349" s="41">
        <f t="shared" si="208"/>
        <v>0</v>
      </c>
      <c r="BG349" s="41">
        <f t="shared" si="209"/>
        <v>0.8125</v>
      </c>
      <c r="BH349" s="41">
        <f t="shared" si="210"/>
        <v>9.375E-2</v>
      </c>
      <c r="BI349" s="41">
        <f t="shared" si="211"/>
        <v>9.375E-2</v>
      </c>
      <c r="BJ349" s="41">
        <f t="shared" si="212"/>
        <v>0</v>
      </c>
      <c r="BK349" s="41">
        <f t="shared" si="213"/>
        <v>0</v>
      </c>
      <c r="BL349" s="41">
        <f t="shared" si="214"/>
        <v>0</v>
      </c>
      <c r="BM349" s="41">
        <f t="shared" si="215"/>
        <v>1</v>
      </c>
      <c r="BN349" s="41">
        <f t="shared" si="216"/>
        <v>0</v>
      </c>
      <c r="BO349" s="41">
        <f t="shared" si="217"/>
        <v>6.25E-2</v>
      </c>
      <c r="BP349" s="41">
        <f t="shared" si="218"/>
        <v>0.90625</v>
      </c>
      <c r="BQ349" s="41">
        <f t="shared" si="219"/>
        <v>0</v>
      </c>
      <c r="BR349" s="41">
        <f t="shared" si="220"/>
        <v>3.125E-2</v>
      </c>
      <c r="BS349" s="41">
        <f t="shared" si="221"/>
        <v>0.90625</v>
      </c>
      <c r="BT349" s="41">
        <f t="shared" si="222"/>
        <v>9.375E-2</v>
      </c>
      <c r="BU349" s="41">
        <f t="shared" si="223"/>
        <v>0</v>
      </c>
      <c r="BV349" s="41">
        <f t="shared" si="224"/>
        <v>0</v>
      </c>
      <c r="BW349" s="41">
        <f t="shared" si="225"/>
        <v>1</v>
      </c>
      <c r="BX349" s="41" t="str">
        <f t="shared" si="226"/>
        <v>2011Nurse practitionersNewfoundland and Labrador</v>
      </c>
      <c r="BY349" s="51">
        <f>VLOOKUP(BX349,'%workplace'!$A$1:$F$381,6,FALSE)</f>
        <v>107</v>
      </c>
      <c r="BZ349" s="32">
        <f t="shared" si="227"/>
        <v>0.29906542056074764</v>
      </c>
    </row>
    <row r="350" spans="1:78" s="8" customFormat="1" hidden="1" x14ac:dyDescent="0.2">
      <c r="A350" s="8" t="str">
        <f t="shared" si="190"/>
        <v>2011Nurse practitionersNewfoundland and LabradorNursing home/long-term care</v>
      </c>
      <c r="B350" s="8" t="s">
        <v>5</v>
      </c>
      <c r="C350" s="8" t="s">
        <v>14</v>
      </c>
      <c r="D350" s="8" t="s">
        <v>12</v>
      </c>
      <c r="E350" s="8">
        <v>2011</v>
      </c>
      <c r="F350" s="8">
        <v>5</v>
      </c>
      <c r="G350" s="8">
        <v>1</v>
      </c>
      <c r="H350" s="8">
        <v>0</v>
      </c>
      <c r="I350" s="8">
        <v>0</v>
      </c>
      <c r="J350" s="8">
        <v>0</v>
      </c>
      <c r="K350" s="8">
        <v>1</v>
      </c>
      <c r="L350" s="8">
        <v>1</v>
      </c>
      <c r="M350" s="8">
        <v>1</v>
      </c>
      <c r="N350" s="8">
        <v>1</v>
      </c>
      <c r="O350" s="8">
        <v>2</v>
      </c>
      <c r="P350" s="8">
        <v>0</v>
      </c>
      <c r="Q350" s="8">
        <v>0</v>
      </c>
      <c r="R350" s="8">
        <v>0</v>
      </c>
      <c r="S350" s="8">
        <v>0</v>
      </c>
      <c r="T350" s="8">
        <v>0</v>
      </c>
      <c r="U350" s="8">
        <v>6</v>
      </c>
      <c r="V350" s="8">
        <v>0</v>
      </c>
      <c r="W350" s="8">
        <v>0</v>
      </c>
      <c r="X350" s="8">
        <v>5</v>
      </c>
      <c r="Y350" s="8">
        <v>0</v>
      </c>
      <c r="Z350" s="8">
        <v>1</v>
      </c>
      <c r="AA350" s="8">
        <v>0</v>
      </c>
      <c r="AB350" s="8">
        <v>0</v>
      </c>
      <c r="AC350" s="8">
        <v>0</v>
      </c>
      <c r="AD350" s="8">
        <v>6</v>
      </c>
      <c r="AE350" s="8">
        <v>0</v>
      </c>
      <c r="AF350" s="8">
        <v>0</v>
      </c>
      <c r="AG350" s="8">
        <v>6</v>
      </c>
      <c r="AH350" s="8">
        <v>0</v>
      </c>
      <c r="AI350" s="8">
        <v>0</v>
      </c>
      <c r="AJ350" s="8">
        <v>2</v>
      </c>
      <c r="AK350" s="8">
        <v>4</v>
      </c>
      <c r="AL350" s="8">
        <v>0</v>
      </c>
      <c r="AM350" s="8">
        <v>0</v>
      </c>
      <c r="AN350" s="8">
        <v>6</v>
      </c>
      <c r="AO350" s="41">
        <f t="shared" si="191"/>
        <v>0.83333333333333337</v>
      </c>
      <c r="AP350" s="41">
        <f t="shared" si="192"/>
        <v>0.16666666666666666</v>
      </c>
      <c r="AQ350" s="41">
        <f t="shared" si="193"/>
        <v>0</v>
      </c>
      <c r="AR350" s="41">
        <f t="shared" si="194"/>
        <v>0</v>
      </c>
      <c r="AS350" s="41">
        <f t="shared" si="195"/>
        <v>0</v>
      </c>
      <c r="AT350" s="41">
        <f t="shared" si="196"/>
        <v>0.16666666666666666</v>
      </c>
      <c r="AU350" s="41">
        <f t="shared" si="197"/>
        <v>0.16666666666666666</v>
      </c>
      <c r="AV350" s="41">
        <f t="shared" si="198"/>
        <v>0.16666666666666666</v>
      </c>
      <c r="AW350" s="41">
        <f t="shared" si="199"/>
        <v>0.16666666666666666</v>
      </c>
      <c r="AX350" s="41">
        <f t="shared" si="200"/>
        <v>0.33333333333333331</v>
      </c>
      <c r="AY350" s="41">
        <f t="shared" si="201"/>
        <v>0</v>
      </c>
      <c r="AZ350" s="41">
        <f t="shared" si="202"/>
        <v>0</v>
      </c>
      <c r="BA350" s="41">
        <f t="shared" si="203"/>
        <v>0</v>
      </c>
      <c r="BB350" s="41">
        <f t="shared" si="204"/>
        <v>0</v>
      </c>
      <c r="BC350" s="41">
        <f t="shared" si="205"/>
        <v>0</v>
      </c>
      <c r="BD350" s="41">
        <f t="shared" si="206"/>
        <v>1</v>
      </c>
      <c r="BE350" s="41">
        <f t="shared" si="207"/>
        <v>0</v>
      </c>
      <c r="BF350" s="41">
        <f t="shared" si="208"/>
        <v>0</v>
      </c>
      <c r="BG350" s="41">
        <f t="shared" si="209"/>
        <v>0.83333333333333337</v>
      </c>
      <c r="BH350" s="41">
        <f t="shared" si="210"/>
        <v>0</v>
      </c>
      <c r="BI350" s="41">
        <f t="shared" si="211"/>
        <v>0.16666666666666666</v>
      </c>
      <c r="BJ350" s="41">
        <f t="shared" si="212"/>
        <v>0</v>
      </c>
      <c r="BK350" s="41">
        <f t="shared" si="213"/>
        <v>0</v>
      </c>
      <c r="BL350" s="41">
        <f t="shared" si="214"/>
        <v>0</v>
      </c>
      <c r="BM350" s="41">
        <f t="shared" si="215"/>
        <v>1</v>
      </c>
      <c r="BN350" s="41">
        <f t="shared" si="216"/>
        <v>0</v>
      </c>
      <c r="BO350" s="41">
        <f t="shared" si="217"/>
        <v>0</v>
      </c>
      <c r="BP350" s="41">
        <f t="shared" si="218"/>
        <v>1</v>
      </c>
      <c r="BQ350" s="41">
        <f t="shared" si="219"/>
        <v>0</v>
      </c>
      <c r="BR350" s="41">
        <f t="shared" si="220"/>
        <v>0</v>
      </c>
      <c r="BS350" s="41">
        <f t="shared" si="221"/>
        <v>0.33333333333333331</v>
      </c>
      <c r="BT350" s="41">
        <f t="shared" si="222"/>
        <v>0.66666666666666663</v>
      </c>
      <c r="BU350" s="41">
        <f t="shared" si="223"/>
        <v>0</v>
      </c>
      <c r="BV350" s="41">
        <f t="shared" si="224"/>
        <v>0</v>
      </c>
      <c r="BW350" s="41">
        <f t="shared" si="225"/>
        <v>1</v>
      </c>
      <c r="BX350" s="41" t="str">
        <f t="shared" si="226"/>
        <v>2011Nurse practitionersNewfoundland and Labrador</v>
      </c>
      <c r="BY350" s="51">
        <f>VLOOKUP(BX350,'%workplace'!$A$1:$F$381,6,FALSE)</f>
        <v>107</v>
      </c>
      <c r="BZ350" s="32">
        <f t="shared" si="227"/>
        <v>5.6074766355140186E-2</v>
      </c>
    </row>
    <row r="351" spans="1:78" s="8" customFormat="1" hidden="1" x14ac:dyDescent="0.2">
      <c r="A351" s="8" t="str">
        <f t="shared" si="190"/>
        <v>2011Nurse practitionersNewfoundland and LabradorHospital</v>
      </c>
      <c r="B351" s="8" t="s">
        <v>5</v>
      </c>
      <c r="C351" s="8" t="s">
        <v>14</v>
      </c>
      <c r="D351" s="8" t="s">
        <v>10</v>
      </c>
      <c r="E351" s="8">
        <v>2011</v>
      </c>
      <c r="F351" s="8">
        <v>42</v>
      </c>
      <c r="G351" s="8">
        <v>6</v>
      </c>
      <c r="H351" s="8">
        <v>0</v>
      </c>
      <c r="I351" s="8">
        <v>0</v>
      </c>
      <c r="J351" s="8">
        <v>1</v>
      </c>
      <c r="K351" s="8">
        <v>11</v>
      </c>
      <c r="L351" s="8">
        <v>14</v>
      </c>
      <c r="M351" s="8">
        <v>10</v>
      </c>
      <c r="N351" s="8">
        <v>10</v>
      </c>
      <c r="O351" s="8">
        <v>2</v>
      </c>
      <c r="P351" s="8">
        <v>0</v>
      </c>
      <c r="Q351" s="8">
        <v>0</v>
      </c>
      <c r="R351" s="8">
        <v>0</v>
      </c>
      <c r="S351" s="8">
        <v>0</v>
      </c>
      <c r="T351" s="8">
        <v>0</v>
      </c>
      <c r="U351" s="8">
        <v>48</v>
      </c>
      <c r="V351" s="8">
        <v>0</v>
      </c>
      <c r="W351" s="8">
        <v>0</v>
      </c>
      <c r="X351" s="8">
        <v>45</v>
      </c>
      <c r="Y351" s="8">
        <v>3</v>
      </c>
      <c r="Z351" s="8">
        <v>0</v>
      </c>
      <c r="AA351" s="8">
        <v>0</v>
      </c>
      <c r="AB351" s="8">
        <v>0</v>
      </c>
      <c r="AC351" s="8">
        <v>0</v>
      </c>
      <c r="AD351" s="8">
        <v>48</v>
      </c>
      <c r="AE351" s="8">
        <v>0</v>
      </c>
      <c r="AF351" s="8">
        <v>1</v>
      </c>
      <c r="AG351" s="8">
        <v>45</v>
      </c>
      <c r="AH351" s="8">
        <v>2</v>
      </c>
      <c r="AI351" s="8">
        <v>0</v>
      </c>
      <c r="AJ351" s="8">
        <v>16</v>
      </c>
      <c r="AK351" s="8">
        <v>32</v>
      </c>
      <c r="AL351" s="8">
        <v>0</v>
      </c>
      <c r="AM351" s="8">
        <v>0</v>
      </c>
      <c r="AN351" s="8">
        <v>48</v>
      </c>
      <c r="AO351" s="41">
        <f t="shared" si="191"/>
        <v>0.875</v>
      </c>
      <c r="AP351" s="41">
        <f t="shared" si="192"/>
        <v>0.125</v>
      </c>
      <c r="AQ351" s="41">
        <f t="shared" si="193"/>
        <v>0</v>
      </c>
      <c r="AR351" s="41">
        <f t="shared" si="194"/>
        <v>0</v>
      </c>
      <c r="AS351" s="41">
        <f t="shared" si="195"/>
        <v>2.0833333333333332E-2</v>
      </c>
      <c r="AT351" s="41">
        <f t="shared" si="196"/>
        <v>0.22916666666666666</v>
      </c>
      <c r="AU351" s="41">
        <f t="shared" si="197"/>
        <v>0.29166666666666669</v>
      </c>
      <c r="AV351" s="41">
        <f t="shared" si="198"/>
        <v>0.20833333333333334</v>
      </c>
      <c r="AW351" s="41">
        <f t="shared" si="199"/>
        <v>0.20833333333333334</v>
      </c>
      <c r="AX351" s="41">
        <f t="shared" si="200"/>
        <v>4.1666666666666664E-2</v>
      </c>
      <c r="AY351" s="41">
        <f t="shared" si="201"/>
        <v>0</v>
      </c>
      <c r="AZ351" s="41">
        <f t="shared" si="202"/>
        <v>0</v>
      </c>
      <c r="BA351" s="41">
        <f t="shared" si="203"/>
        <v>0</v>
      </c>
      <c r="BB351" s="41">
        <f t="shared" si="204"/>
        <v>0</v>
      </c>
      <c r="BC351" s="41">
        <f t="shared" si="205"/>
        <v>0</v>
      </c>
      <c r="BD351" s="41">
        <f t="shared" si="206"/>
        <v>1</v>
      </c>
      <c r="BE351" s="41">
        <f t="shared" si="207"/>
        <v>0</v>
      </c>
      <c r="BF351" s="41">
        <f t="shared" si="208"/>
        <v>0</v>
      </c>
      <c r="BG351" s="41">
        <f t="shared" si="209"/>
        <v>0.9375</v>
      </c>
      <c r="BH351" s="41">
        <f t="shared" si="210"/>
        <v>6.25E-2</v>
      </c>
      <c r="BI351" s="41">
        <f t="shared" si="211"/>
        <v>0</v>
      </c>
      <c r="BJ351" s="41">
        <f t="shared" si="212"/>
        <v>0</v>
      </c>
      <c r="BK351" s="41">
        <f t="shared" si="213"/>
        <v>0</v>
      </c>
      <c r="BL351" s="41">
        <f t="shared" si="214"/>
        <v>0</v>
      </c>
      <c r="BM351" s="41">
        <f t="shared" si="215"/>
        <v>1</v>
      </c>
      <c r="BN351" s="41">
        <f t="shared" si="216"/>
        <v>0</v>
      </c>
      <c r="BO351" s="41">
        <f t="shared" si="217"/>
        <v>2.0833333333333332E-2</v>
      </c>
      <c r="BP351" s="41">
        <f t="shared" si="218"/>
        <v>0.9375</v>
      </c>
      <c r="BQ351" s="41">
        <f t="shared" si="219"/>
        <v>4.1666666666666664E-2</v>
      </c>
      <c r="BR351" s="41">
        <f t="shared" si="220"/>
        <v>0</v>
      </c>
      <c r="BS351" s="41">
        <f t="shared" si="221"/>
        <v>0.33333333333333331</v>
      </c>
      <c r="BT351" s="41">
        <f t="shared" si="222"/>
        <v>0.66666666666666663</v>
      </c>
      <c r="BU351" s="41">
        <f t="shared" si="223"/>
        <v>0</v>
      </c>
      <c r="BV351" s="41">
        <f t="shared" si="224"/>
        <v>0</v>
      </c>
      <c r="BW351" s="41">
        <f t="shared" si="225"/>
        <v>1</v>
      </c>
      <c r="BX351" s="41" t="str">
        <f t="shared" si="226"/>
        <v>2011Nurse practitionersNewfoundland and Labrador</v>
      </c>
      <c r="BY351" s="51">
        <f>VLOOKUP(BX351,'%workplace'!$A$1:$F$381,6,FALSE)</f>
        <v>107</v>
      </c>
      <c r="BZ351" s="32">
        <f t="shared" si="227"/>
        <v>0.44859813084112149</v>
      </c>
    </row>
    <row r="352" spans="1:78" s="8" customFormat="1" hidden="1" x14ac:dyDescent="0.2">
      <c r="A352" s="8" t="str">
        <f t="shared" si="190"/>
        <v>2011Nurse practitionersNewfoundland and LabradorOther places of work</v>
      </c>
      <c r="B352" s="8" t="s">
        <v>5</v>
      </c>
      <c r="C352" s="8" t="s">
        <v>14</v>
      </c>
      <c r="D352" s="8" t="s">
        <v>13</v>
      </c>
      <c r="E352" s="8">
        <v>2011</v>
      </c>
      <c r="F352" s="8">
        <v>17</v>
      </c>
      <c r="G352" s="8">
        <v>4</v>
      </c>
      <c r="H352" s="8">
        <v>0</v>
      </c>
      <c r="I352" s="8">
        <v>0</v>
      </c>
      <c r="J352" s="8">
        <v>2</v>
      </c>
      <c r="K352" s="8">
        <v>4</v>
      </c>
      <c r="L352" s="8">
        <v>3</v>
      </c>
      <c r="M352" s="8">
        <v>5</v>
      </c>
      <c r="N352" s="8">
        <v>4</v>
      </c>
      <c r="O352" s="8">
        <v>2</v>
      </c>
      <c r="P352" s="8">
        <v>0</v>
      </c>
      <c r="Q352" s="8">
        <v>0</v>
      </c>
      <c r="R352" s="8">
        <v>1</v>
      </c>
      <c r="S352" s="8">
        <v>0</v>
      </c>
      <c r="T352" s="8">
        <v>0</v>
      </c>
      <c r="U352" s="8">
        <v>21</v>
      </c>
      <c r="V352" s="8">
        <v>0</v>
      </c>
      <c r="W352" s="8">
        <v>0</v>
      </c>
      <c r="X352" s="8">
        <v>17</v>
      </c>
      <c r="Y352" s="8">
        <v>2</v>
      </c>
      <c r="Z352" s="8">
        <v>2</v>
      </c>
      <c r="AA352" s="8">
        <v>0</v>
      </c>
      <c r="AB352" s="8">
        <v>0</v>
      </c>
      <c r="AC352" s="8">
        <v>0</v>
      </c>
      <c r="AD352" s="8">
        <v>21</v>
      </c>
      <c r="AE352" s="8">
        <v>0</v>
      </c>
      <c r="AF352" s="8">
        <v>2</v>
      </c>
      <c r="AG352" s="8">
        <v>12</v>
      </c>
      <c r="AH352" s="8">
        <v>7</v>
      </c>
      <c r="AI352" s="8">
        <v>0</v>
      </c>
      <c r="AJ352" s="8">
        <v>4</v>
      </c>
      <c r="AK352" s="8">
        <v>17</v>
      </c>
      <c r="AL352" s="8">
        <v>0</v>
      </c>
      <c r="AM352" s="8">
        <v>0</v>
      </c>
      <c r="AN352" s="8">
        <v>21</v>
      </c>
      <c r="AO352" s="41">
        <f t="shared" si="191"/>
        <v>0.80952380952380953</v>
      </c>
      <c r="AP352" s="41">
        <f t="shared" si="192"/>
        <v>0.19047619047619047</v>
      </c>
      <c r="AQ352" s="41">
        <f t="shared" si="193"/>
        <v>0</v>
      </c>
      <c r="AR352" s="41">
        <f t="shared" si="194"/>
        <v>0</v>
      </c>
      <c r="AS352" s="41">
        <f t="shared" si="195"/>
        <v>9.5238095238095233E-2</v>
      </c>
      <c r="AT352" s="41">
        <f t="shared" si="196"/>
        <v>0.19047619047619047</v>
      </c>
      <c r="AU352" s="41">
        <f t="shared" si="197"/>
        <v>0.14285714285714285</v>
      </c>
      <c r="AV352" s="41">
        <f t="shared" si="198"/>
        <v>0.23809523809523808</v>
      </c>
      <c r="AW352" s="41">
        <f t="shared" si="199"/>
        <v>0.19047619047619047</v>
      </c>
      <c r="AX352" s="41">
        <f t="shared" si="200"/>
        <v>9.5238095238095233E-2</v>
      </c>
      <c r="AY352" s="41">
        <f t="shared" si="201"/>
        <v>0</v>
      </c>
      <c r="AZ352" s="41">
        <f t="shared" si="202"/>
        <v>0</v>
      </c>
      <c r="BA352" s="41">
        <f t="shared" si="203"/>
        <v>4.7619047619047616E-2</v>
      </c>
      <c r="BB352" s="41">
        <f t="shared" si="204"/>
        <v>0</v>
      </c>
      <c r="BC352" s="41">
        <f t="shared" si="205"/>
        <v>0</v>
      </c>
      <c r="BD352" s="41">
        <f t="shared" si="206"/>
        <v>1</v>
      </c>
      <c r="BE352" s="41">
        <f t="shared" si="207"/>
        <v>0</v>
      </c>
      <c r="BF352" s="41">
        <f t="shared" si="208"/>
        <v>0</v>
      </c>
      <c r="BG352" s="41">
        <f t="shared" si="209"/>
        <v>0.80952380952380953</v>
      </c>
      <c r="BH352" s="41">
        <f t="shared" si="210"/>
        <v>9.5238095238095233E-2</v>
      </c>
      <c r="BI352" s="41">
        <f t="shared" si="211"/>
        <v>9.5238095238095233E-2</v>
      </c>
      <c r="BJ352" s="41">
        <f t="shared" si="212"/>
        <v>0</v>
      </c>
      <c r="BK352" s="41">
        <f t="shared" si="213"/>
        <v>0</v>
      </c>
      <c r="BL352" s="41">
        <f t="shared" si="214"/>
        <v>0</v>
      </c>
      <c r="BM352" s="41">
        <f t="shared" si="215"/>
        <v>1</v>
      </c>
      <c r="BN352" s="41">
        <f t="shared" si="216"/>
        <v>0</v>
      </c>
      <c r="BO352" s="41">
        <f t="shared" si="217"/>
        <v>9.5238095238095233E-2</v>
      </c>
      <c r="BP352" s="41">
        <f t="shared" si="218"/>
        <v>0.5714285714285714</v>
      </c>
      <c r="BQ352" s="41">
        <f t="shared" si="219"/>
        <v>0.33333333333333331</v>
      </c>
      <c r="BR352" s="41">
        <f t="shared" si="220"/>
        <v>0</v>
      </c>
      <c r="BS352" s="41">
        <f t="shared" si="221"/>
        <v>0.19047619047619047</v>
      </c>
      <c r="BT352" s="41">
        <f t="shared" si="222"/>
        <v>0.80952380952380953</v>
      </c>
      <c r="BU352" s="41">
        <f t="shared" si="223"/>
        <v>0</v>
      </c>
      <c r="BV352" s="41">
        <f t="shared" si="224"/>
        <v>0</v>
      </c>
      <c r="BW352" s="41">
        <f t="shared" si="225"/>
        <v>1</v>
      </c>
      <c r="BX352" s="41" t="str">
        <f t="shared" si="226"/>
        <v>2011Nurse practitionersNewfoundland and Labrador</v>
      </c>
      <c r="BY352" s="51">
        <f>VLOOKUP(BX352,'%workplace'!$A$1:$F$381,6,FALSE)</f>
        <v>107</v>
      </c>
      <c r="BZ352" s="32">
        <f t="shared" si="227"/>
        <v>0.19626168224299065</v>
      </c>
    </row>
    <row r="353" spans="1:78" s="8" customFormat="1" hidden="1" x14ac:dyDescent="0.2">
      <c r="A353" s="8" t="str">
        <f t="shared" si="190"/>
        <v>2011Nurse practitionersPrince Edward IslandAll places of work</v>
      </c>
      <c r="B353" s="8" t="s">
        <v>5</v>
      </c>
      <c r="C353" s="8" t="s">
        <v>15</v>
      </c>
      <c r="D353" s="8" t="s">
        <v>9</v>
      </c>
      <c r="E353" s="8">
        <v>2011</v>
      </c>
      <c r="F353" s="8">
        <v>4</v>
      </c>
      <c r="G353" s="8">
        <v>0</v>
      </c>
      <c r="H353" s="8">
        <v>0</v>
      </c>
      <c r="I353" s="8">
        <v>0</v>
      </c>
      <c r="J353" s="8">
        <v>0</v>
      </c>
      <c r="K353" s="8">
        <v>1</v>
      </c>
      <c r="L353" s="8">
        <v>1</v>
      </c>
      <c r="M353" s="8">
        <v>1</v>
      </c>
      <c r="N353" s="8">
        <v>0</v>
      </c>
      <c r="O353" s="8">
        <v>0</v>
      </c>
      <c r="P353" s="8">
        <v>1</v>
      </c>
      <c r="Q353" s="8">
        <v>0</v>
      </c>
      <c r="R353" s="8">
        <v>0</v>
      </c>
      <c r="S353" s="8">
        <v>0</v>
      </c>
      <c r="T353" s="8">
        <v>0</v>
      </c>
      <c r="U353" s="8">
        <v>4</v>
      </c>
      <c r="V353" s="8">
        <v>0</v>
      </c>
      <c r="W353" s="8">
        <v>0</v>
      </c>
      <c r="X353" s="8">
        <v>3</v>
      </c>
      <c r="Y353" s="8">
        <v>1</v>
      </c>
      <c r="Z353" s="8">
        <v>0</v>
      </c>
      <c r="AA353" s="8">
        <v>0</v>
      </c>
      <c r="AB353" s="8">
        <v>0</v>
      </c>
      <c r="AC353" s="8">
        <v>3</v>
      </c>
      <c r="AD353" s="8">
        <v>0</v>
      </c>
      <c r="AE353" s="8">
        <v>1</v>
      </c>
      <c r="AF353" s="8">
        <v>0</v>
      </c>
      <c r="AG353" s="8">
        <v>4</v>
      </c>
      <c r="AH353" s="8">
        <v>0</v>
      </c>
      <c r="AI353" s="8">
        <v>0</v>
      </c>
      <c r="AJ353" s="8">
        <v>1</v>
      </c>
      <c r="AK353" s="8">
        <v>3</v>
      </c>
      <c r="AL353" s="8">
        <v>0</v>
      </c>
      <c r="AM353" s="8">
        <v>0</v>
      </c>
      <c r="AN353" s="8">
        <v>4</v>
      </c>
      <c r="AO353" s="41">
        <f t="shared" si="191"/>
        <v>1</v>
      </c>
      <c r="AP353" s="41">
        <f t="shared" si="192"/>
        <v>0</v>
      </c>
      <c r="AQ353" s="41">
        <f t="shared" si="193"/>
        <v>0</v>
      </c>
      <c r="AR353" s="41">
        <f t="shared" si="194"/>
        <v>0</v>
      </c>
      <c r="AS353" s="41">
        <f t="shared" si="195"/>
        <v>0</v>
      </c>
      <c r="AT353" s="41">
        <f t="shared" si="196"/>
        <v>0.25</v>
      </c>
      <c r="AU353" s="41">
        <f t="shared" si="197"/>
        <v>0.25</v>
      </c>
      <c r="AV353" s="41">
        <f t="shared" si="198"/>
        <v>0.25</v>
      </c>
      <c r="AW353" s="41">
        <f t="shared" si="199"/>
        <v>0</v>
      </c>
      <c r="AX353" s="41">
        <f t="shared" si="200"/>
        <v>0</v>
      </c>
      <c r="AY353" s="41">
        <f t="shared" si="201"/>
        <v>0.25</v>
      </c>
      <c r="AZ353" s="41">
        <f t="shared" si="202"/>
        <v>0</v>
      </c>
      <c r="BA353" s="41">
        <f t="shared" si="203"/>
        <v>0</v>
      </c>
      <c r="BB353" s="41">
        <f t="shared" si="204"/>
        <v>0</v>
      </c>
      <c r="BC353" s="41">
        <f t="shared" si="205"/>
        <v>0</v>
      </c>
      <c r="BD353" s="41">
        <f t="shared" si="206"/>
        <v>1</v>
      </c>
      <c r="BE353" s="41">
        <f t="shared" si="207"/>
        <v>0</v>
      </c>
      <c r="BF353" s="41">
        <f t="shared" si="208"/>
        <v>0</v>
      </c>
      <c r="BG353" s="41">
        <f t="shared" si="209"/>
        <v>0.75</v>
      </c>
      <c r="BH353" s="41">
        <f t="shared" si="210"/>
        <v>0.25</v>
      </c>
      <c r="BI353" s="41">
        <f t="shared" si="211"/>
        <v>0</v>
      </c>
      <c r="BJ353" s="41">
        <f t="shared" si="212"/>
        <v>0</v>
      </c>
      <c r="BK353" s="41">
        <f t="shared" si="213"/>
        <v>0</v>
      </c>
      <c r="BL353" s="41">
        <f t="shared" si="214"/>
        <v>0.75</v>
      </c>
      <c r="BM353" s="41">
        <f t="shared" si="215"/>
        <v>0</v>
      </c>
      <c r="BN353" s="41">
        <f t="shared" si="216"/>
        <v>0.25</v>
      </c>
      <c r="BO353" s="41">
        <f t="shared" si="217"/>
        <v>0</v>
      </c>
      <c r="BP353" s="41">
        <f t="shared" si="218"/>
        <v>1</v>
      </c>
      <c r="BQ353" s="41">
        <f t="shared" si="219"/>
        <v>0</v>
      </c>
      <c r="BR353" s="41">
        <f t="shared" si="220"/>
        <v>0</v>
      </c>
      <c r="BS353" s="41">
        <f t="shared" si="221"/>
        <v>0.25</v>
      </c>
      <c r="BT353" s="41">
        <f t="shared" si="222"/>
        <v>0.75</v>
      </c>
      <c r="BU353" s="41">
        <f t="shared" si="223"/>
        <v>0</v>
      </c>
      <c r="BV353" s="41">
        <f t="shared" si="224"/>
        <v>0</v>
      </c>
      <c r="BW353" s="41">
        <f t="shared" si="225"/>
        <v>1</v>
      </c>
      <c r="BX353" s="41" t="str">
        <f t="shared" si="226"/>
        <v>2011Nurse practitionersPrince Edward Island</v>
      </c>
      <c r="BY353" s="51">
        <f>VLOOKUP(BX353,'%workplace'!$A$1:$F$381,6,FALSE)</f>
        <v>4</v>
      </c>
      <c r="BZ353" s="32">
        <f t="shared" si="227"/>
        <v>1</v>
      </c>
    </row>
    <row r="354" spans="1:78" s="8" customFormat="1" hidden="1" x14ac:dyDescent="0.2">
      <c r="A354" s="8" t="str">
        <f t="shared" si="190"/>
        <v>2011Nurse practitionersPrince Edward IslandCommunity health</v>
      </c>
      <c r="B354" s="8" t="s">
        <v>5</v>
      </c>
      <c r="C354" s="8" t="s">
        <v>15</v>
      </c>
      <c r="D354" s="8" t="s">
        <v>11</v>
      </c>
      <c r="E354" s="8">
        <v>2011</v>
      </c>
      <c r="F354" s="8">
        <v>2</v>
      </c>
      <c r="G354" s="8">
        <v>0</v>
      </c>
      <c r="H354" s="8">
        <v>0</v>
      </c>
      <c r="I354" s="8">
        <v>0</v>
      </c>
      <c r="J354" s="8">
        <v>0</v>
      </c>
      <c r="K354" s="8">
        <v>1</v>
      </c>
      <c r="L354" s="8">
        <v>0</v>
      </c>
      <c r="M354" s="8">
        <v>1</v>
      </c>
      <c r="N354" s="8">
        <v>0</v>
      </c>
      <c r="O354" s="8">
        <v>0</v>
      </c>
      <c r="P354" s="8">
        <v>0</v>
      </c>
      <c r="Q354" s="8">
        <v>0</v>
      </c>
      <c r="R354" s="8">
        <v>0</v>
      </c>
      <c r="S354" s="8">
        <v>0</v>
      </c>
      <c r="T354" s="8">
        <v>0</v>
      </c>
      <c r="U354" s="8">
        <v>2</v>
      </c>
      <c r="V354" s="8">
        <v>0</v>
      </c>
      <c r="W354" s="8">
        <v>0</v>
      </c>
      <c r="X354" s="8">
        <v>2</v>
      </c>
      <c r="Y354" s="8">
        <v>0</v>
      </c>
      <c r="Z354" s="8">
        <v>0</v>
      </c>
      <c r="AA354" s="8">
        <v>0</v>
      </c>
      <c r="AB354" s="8">
        <v>0</v>
      </c>
      <c r="AC354" s="8">
        <v>2</v>
      </c>
      <c r="AD354" s="8">
        <v>0</v>
      </c>
      <c r="AE354" s="8">
        <v>0</v>
      </c>
      <c r="AF354" s="8">
        <v>0</v>
      </c>
      <c r="AG354" s="8">
        <v>2</v>
      </c>
      <c r="AH354" s="8">
        <v>0</v>
      </c>
      <c r="AI354" s="8">
        <v>0</v>
      </c>
      <c r="AJ354" s="8">
        <v>1</v>
      </c>
      <c r="AK354" s="8">
        <v>1</v>
      </c>
      <c r="AL354" s="8">
        <v>0</v>
      </c>
      <c r="AM354" s="8">
        <v>0</v>
      </c>
      <c r="AN354" s="8">
        <v>2</v>
      </c>
      <c r="AO354" s="41">
        <f t="shared" si="191"/>
        <v>1</v>
      </c>
      <c r="AP354" s="41">
        <f t="shared" si="192"/>
        <v>0</v>
      </c>
      <c r="AQ354" s="41">
        <f t="shared" si="193"/>
        <v>0</v>
      </c>
      <c r="AR354" s="41">
        <f t="shared" si="194"/>
        <v>0</v>
      </c>
      <c r="AS354" s="41">
        <f t="shared" si="195"/>
        <v>0</v>
      </c>
      <c r="AT354" s="41">
        <f t="shared" si="196"/>
        <v>0.5</v>
      </c>
      <c r="AU354" s="41">
        <f t="shared" si="197"/>
        <v>0</v>
      </c>
      <c r="AV354" s="41">
        <f t="shared" si="198"/>
        <v>0.5</v>
      </c>
      <c r="AW354" s="41">
        <f t="shared" si="199"/>
        <v>0</v>
      </c>
      <c r="AX354" s="41">
        <f t="shared" si="200"/>
        <v>0</v>
      </c>
      <c r="AY354" s="41">
        <f t="shared" si="201"/>
        <v>0</v>
      </c>
      <c r="AZ354" s="41">
        <f t="shared" si="202"/>
        <v>0</v>
      </c>
      <c r="BA354" s="41">
        <f t="shared" si="203"/>
        <v>0</v>
      </c>
      <c r="BB354" s="41">
        <f t="shared" si="204"/>
        <v>0</v>
      </c>
      <c r="BC354" s="41">
        <f t="shared" si="205"/>
        <v>0</v>
      </c>
      <c r="BD354" s="41">
        <f t="shared" si="206"/>
        <v>1</v>
      </c>
      <c r="BE354" s="41">
        <f t="shared" si="207"/>
        <v>0</v>
      </c>
      <c r="BF354" s="41">
        <f t="shared" si="208"/>
        <v>0</v>
      </c>
      <c r="BG354" s="41">
        <f t="shared" si="209"/>
        <v>1</v>
      </c>
      <c r="BH354" s="41">
        <f t="shared" si="210"/>
        <v>0</v>
      </c>
      <c r="BI354" s="41">
        <f t="shared" si="211"/>
        <v>0</v>
      </c>
      <c r="BJ354" s="41">
        <f t="shared" si="212"/>
        <v>0</v>
      </c>
      <c r="BK354" s="41">
        <f t="shared" si="213"/>
        <v>0</v>
      </c>
      <c r="BL354" s="41">
        <f t="shared" si="214"/>
        <v>1</v>
      </c>
      <c r="BM354" s="41">
        <f t="shared" si="215"/>
        <v>0</v>
      </c>
      <c r="BN354" s="41">
        <f t="shared" si="216"/>
        <v>0</v>
      </c>
      <c r="BO354" s="41">
        <f t="shared" si="217"/>
        <v>0</v>
      </c>
      <c r="BP354" s="41">
        <f t="shared" si="218"/>
        <v>1</v>
      </c>
      <c r="BQ354" s="41">
        <f t="shared" si="219"/>
        <v>0</v>
      </c>
      <c r="BR354" s="41">
        <f t="shared" si="220"/>
        <v>0</v>
      </c>
      <c r="BS354" s="41">
        <f t="shared" si="221"/>
        <v>0.5</v>
      </c>
      <c r="BT354" s="41">
        <f t="shared" si="222"/>
        <v>0.5</v>
      </c>
      <c r="BU354" s="41">
        <f t="shared" si="223"/>
        <v>0</v>
      </c>
      <c r="BV354" s="41">
        <f t="shared" si="224"/>
        <v>0</v>
      </c>
      <c r="BW354" s="41">
        <f t="shared" si="225"/>
        <v>1</v>
      </c>
      <c r="BX354" s="41" t="str">
        <f t="shared" si="226"/>
        <v>2011Nurse practitionersPrince Edward Island</v>
      </c>
      <c r="BY354" s="51">
        <f>VLOOKUP(BX354,'%workplace'!$A$1:$F$381,6,FALSE)</f>
        <v>4</v>
      </c>
      <c r="BZ354" s="32">
        <f t="shared" si="227"/>
        <v>0.5</v>
      </c>
    </row>
    <row r="355" spans="1:78" s="8" customFormat="1" hidden="1" x14ac:dyDescent="0.2">
      <c r="A355" s="8" t="str">
        <f t="shared" si="190"/>
        <v>2011Nurse practitionersPrince Edward IslandHospital</v>
      </c>
      <c r="B355" s="8" t="s">
        <v>5</v>
      </c>
      <c r="C355" s="8" t="s">
        <v>15</v>
      </c>
      <c r="D355" s="8" t="s">
        <v>10</v>
      </c>
      <c r="E355" s="8">
        <v>2011</v>
      </c>
      <c r="F355" s="8">
        <v>1</v>
      </c>
      <c r="G355" s="8">
        <v>0</v>
      </c>
      <c r="H355" s="8">
        <v>0</v>
      </c>
      <c r="I355" s="8">
        <v>0</v>
      </c>
      <c r="J355" s="8">
        <v>0</v>
      </c>
      <c r="K355" s="8">
        <v>0</v>
      </c>
      <c r="L355" s="8">
        <v>0</v>
      </c>
      <c r="M355" s="8">
        <v>0</v>
      </c>
      <c r="N355" s="8">
        <v>0</v>
      </c>
      <c r="O355" s="8">
        <v>0</v>
      </c>
      <c r="P355" s="8">
        <v>1</v>
      </c>
      <c r="Q355" s="8">
        <v>0</v>
      </c>
      <c r="R355" s="8">
        <v>0</v>
      </c>
      <c r="S355" s="8">
        <v>0</v>
      </c>
      <c r="T355" s="8">
        <v>0</v>
      </c>
      <c r="U355" s="8">
        <v>1</v>
      </c>
      <c r="V355" s="8">
        <v>0</v>
      </c>
      <c r="W355" s="8">
        <v>0</v>
      </c>
      <c r="X355" s="8">
        <v>1</v>
      </c>
      <c r="Y355" s="8">
        <v>0</v>
      </c>
      <c r="Z355" s="8">
        <v>0</v>
      </c>
      <c r="AA355" s="8">
        <v>0</v>
      </c>
      <c r="AB355" s="8">
        <v>0</v>
      </c>
      <c r="AC355" s="8">
        <v>1</v>
      </c>
      <c r="AD355" s="8">
        <v>0</v>
      </c>
      <c r="AE355" s="8">
        <v>0</v>
      </c>
      <c r="AF355" s="8">
        <v>0</v>
      </c>
      <c r="AG355" s="8">
        <v>1</v>
      </c>
      <c r="AH355" s="8">
        <v>0</v>
      </c>
      <c r="AI355" s="8">
        <v>0</v>
      </c>
      <c r="AJ355" s="8">
        <v>0</v>
      </c>
      <c r="AK355" s="8">
        <v>1</v>
      </c>
      <c r="AL355" s="8">
        <v>0</v>
      </c>
      <c r="AM355" s="8">
        <v>0</v>
      </c>
      <c r="AN355" s="8">
        <v>1</v>
      </c>
      <c r="AO355" s="41">
        <f t="shared" si="191"/>
        <v>1</v>
      </c>
      <c r="AP355" s="41">
        <f t="shared" si="192"/>
        <v>0</v>
      </c>
      <c r="AQ355" s="41">
        <f t="shared" si="193"/>
        <v>0</v>
      </c>
      <c r="AR355" s="41">
        <f t="shared" si="194"/>
        <v>0</v>
      </c>
      <c r="AS355" s="41">
        <f t="shared" si="195"/>
        <v>0</v>
      </c>
      <c r="AT355" s="41">
        <f t="shared" si="196"/>
        <v>0</v>
      </c>
      <c r="AU355" s="41">
        <f t="shared" si="197"/>
        <v>0</v>
      </c>
      <c r="AV355" s="41">
        <f t="shared" si="198"/>
        <v>0</v>
      </c>
      <c r="AW355" s="41">
        <f t="shared" si="199"/>
        <v>0</v>
      </c>
      <c r="AX355" s="41">
        <f t="shared" si="200"/>
        <v>0</v>
      </c>
      <c r="AY355" s="41">
        <f t="shared" si="201"/>
        <v>1</v>
      </c>
      <c r="AZ355" s="41">
        <f t="shared" si="202"/>
        <v>0</v>
      </c>
      <c r="BA355" s="41">
        <f t="shared" si="203"/>
        <v>0</v>
      </c>
      <c r="BB355" s="41">
        <f t="shared" si="204"/>
        <v>0</v>
      </c>
      <c r="BC355" s="41">
        <f t="shared" si="205"/>
        <v>0</v>
      </c>
      <c r="BD355" s="41">
        <f t="shared" si="206"/>
        <v>1</v>
      </c>
      <c r="BE355" s="41">
        <f t="shared" si="207"/>
        <v>0</v>
      </c>
      <c r="BF355" s="41">
        <f t="shared" si="208"/>
        <v>0</v>
      </c>
      <c r="BG355" s="41">
        <f t="shared" si="209"/>
        <v>1</v>
      </c>
      <c r="BH355" s="41">
        <f t="shared" si="210"/>
        <v>0</v>
      </c>
      <c r="BI355" s="41">
        <f t="shared" si="211"/>
        <v>0</v>
      </c>
      <c r="BJ355" s="41">
        <f t="shared" si="212"/>
        <v>0</v>
      </c>
      <c r="BK355" s="41">
        <f t="shared" si="213"/>
        <v>0</v>
      </c>
      <c r="BL355" s="41">
        <f t="shared" si="214"/>
        <v>1</v>
      </c>
      <c r="BM355" s="41">
        <f t="shared" si="215"/>
        <v>0</v>
      </c>
      <c r="BN355" s="41">
        <f t="shared" si="216"/>
        <v>0</v>
      </c>
      <c r="BO355" s="41">
        <f t="shared" si="217"/>
        <v>0</v>
      </c>
      <c r="BP355" s="41">
        <f t="shared" si="218"/>
        <v>1</v>
      </c>
      <c r="BQ355" s="41">
        <f t="shared" si="219"/>
        <v>0</v>
      </c>
      <c r="BR355" s="41">
        <f t="shared" si="220"/>
        <v>0</v>
      </c>
      <c r="BS355" s="41">
        <f t="shared" si="221"/>
        <v>0</v>
      </c>
      <c r="BT355" s="41">
        <f t="shared" si="222"/>
        <v>1</v>
      </c>
      <c r="BU355" s="41">
        <f t="shared" si="223"/>
        <v>0</v>
      </c>
      <c r="BV355" s="41">
        <f t="shared" si="224"/>
        <v>0</v>
      </c>
      <c r="BW355" s="41">
        <f t="shared" si="225"/>
        <v>1</v>
      </c>
      <c r="BX355" s="41" t="str">
        <f t="shared" si="226"/>
        <v>2011Nurse practitionersPrince Edward Island</v>
      </c>
      <c r="BY355" s="51">
        <f>VLOOKUP(BX355,'%workplace'!$A$1:$F$381,6,FALSE)</f>
        <v>4</v>
      </c>
      <c r="BZ355" s="32">
        <f t="shared" si="227"/>
        <v>0.25</v>
      </c>
    </row>
    <row r="356" spans="1:78" s="8" customFormat="1" hidden="1" x14ac:dyDescent="0.2">
      <c r="A356" s="8" t="str">
        <f t="shared" si="190"/>
        <v>2011Nurse practitionersPrince Edward IslandOther places of work</v>
      </c>
      <c r="B356" s="8" t="s">
        <v>5</v>
      </c>
      <c r="C356" s="8" t="s">
        <v>15</v>
      </c>
      <c r="D356" s="8" t="s">
        <v>13</v>
      </c>
      <c r="E356" s="8">
        <v>2011</v>
      </c>
      <c r="F356" s="8">
        <v>1</v>
      </c>
      <c r="G356" s="8">
        <v>0</v>
      </c>
      <c r="H356" s="8">
        <v>0</v>
      </c>
      <c r="I356" s="8">
        <v>0</v>
      </c>
      <c r="J356" s="8">
        <v>0</v>
      </c>
      <c r="K356" s="8">
        <v>0</v>
      </c>
      <c r="L356" s="8">
        <v>1</v>
      </c>
      <c r="M356" s="8">
        <v>0</v>
      </c>
      <c r="N356" s="8">
        <v>0</v>
      </c>
      <c r="O356" s="8">
        <v>0</v>
      </c>
      <c r="P356" s="8">
        <v>0</v>
      </c>
      <c r="Q356" s="8">
        <v>0</v>
      </c>
      <c r="R356" s="8">
        <v>0</v>
      </c>
      <c r="S356" s="8">
        <v>0</v>
      </c>
      <c r="T356" s="8">
        <v>0</v>
      </c>
      <c r="U356" s="8">
        <v>1</v>
      </c>
      <c r="V356" s="8">
        <v>0</v>
      </c>
      <c r="W356" s="8">
        <v>0</v>
      </c>
      <c r="X356" s="8">
        <v>0</v>
      </c>
      <c r="Y356" s="8">
        <v>1</v>
      </c>
      <c r="Z356" s="8">
        <v>0</v>
      </c>
      <c r="AA356" s="8">
        <v>0</v>
      </c>
      <c r="AB356" s="8">
        <v>0</v>
      </c>
      <c r="AC356" s="8">
        <v>0</v>
      </c>
      <c r="AD356" s="8">
        <v>0</v>
      </c>
      <c r="AE356" s="8">
        <v>1</v>
      </c>
      <c r="AF356" s="8">
        <v>0</v>
      </c>
      <c r="AG356" s="8">
        <v>1</v>
      </c>
      <c r="AH356" s="8">
        <v>0</v>
      </c>
      <c r="AI356" s="8">
        <v>0</v>
      </c>
      <c r="AJ356" s="8">
        <v>0</v>
      </c>
      <c r="AK356" s="8">
        <v>1</v>
      </c>
      <c r="AL356" s="8">
        <v>0</v>
      </c>
      <c r="AM356" s="8">
        <v>0</v>
      </c>
      <c r="AN356" s="8">
        <v>1</v>
      </c>
      <c r="AO356" s="41">
        <f t="shared" si="191"/>
        <v>1</v>
      </c>
      <c r="AP356" s="41">
        <f t="shared" si="192"/>
        <v>0</v>
      </c>
      <c r="AQ356" s="41">
        <f t="shared" si="193"/>
        <v>0</v>
      </c>
      <c r="AR356" s="41">
        <f t="shared" si="194"/>
        <v>0</v>
      </c>
      <c r="AS356" s="41">
        <f t="shared" si="195"/>
        <v>0</v>
      </c>
      <c r="AT356" s="41">
        <f t="shared" si="196"/>
        <v>0</v>
      </c>
      <c r="AU356" s="41">
        <f t="shared" si="197"/>
        <v>1</v>
      </c>
      <c r="AV356" s="41">
        <f t="shared" si="198"/>
        <v>0</v>
      </c>
      <c r="AW356" s="41">
        <f t="shared" si="199"/>
        <v>0</v>
      </c>
      <c r="AX356" s="41">
        <f t="shared" si="200"/>
        <v>0</v>
      </c>
      <c r="AY356" s="41">
        <f t="shared" si="201"/>
        <v>0</v>
      </c>
      <c r="AZ356" s="41">
        <f t="shared" si="202"/>
        <v>0</v>
      </c>
      <c r="BA356" s="41">
        <f t="shared" si="203"/>
        <v>0</v>
      </c>
      <c r="BB356" s="41">
        <f t="shared" si="204"/>
        <v>0</v>
      </c>
      <c r="BC356" s="41">
        <f t="shared" si="205"/>
        <v>0</v>
      </c>
      <c r="BD356" s="41">
        <f t="shared" si="206"/>
        <v>1</v>
      </c>
      <c r="BE356" s="41">
        <f t="shared" si="207"/>
        <v>0</v>
      </c>
      <c r="BF356" s="41">
        <f t="shared" si="208"/>
        <v>0</v>
      </c>
      <c r="BG356" s="41">
        <f t="shared" si="209"/>
        <v>0</v>
      </c>
      <c r="BH356" s="41">
        <f t="shared" si="210"/>
        <v>1</v>
      </c>
      <c r="BI356" s="41">
        <f t="shared" si="211"/>
        <v>0</v>
      </c>
      <c r="BJ356" s="41">
        <f t="shared" si="212"/>
        <v>0</v>
      </c>
      <c r="BK356" s="41">
        <f t="shared" si="213"/>
        <v>0</v>
      </c>
      <c r="BL356" s="41">
        <f t="shared" si="214"/>
        <v>0</v>
      </c>
      <c r="BM356" s="41">
        <f t="shared" si="215"/>
        <v>0</v>
      </c>
      <c r="BN356" s="41">
        <f t="shared" si="216"/>
        <v>1</v>
      </c>
      <c r="BO356" s="41">
        <f t="shared" si="217"/>
        <v>0</v>
      </c>
      <c r="BP356" s="41">
        <f t="shared" si="218"/>
        <v>1</v>
      </c>
      <c r="BQ356" s="41">
        <f t="shared" si="219"/>
        <v>0</v>
      </c>
      <c r="BR356" s="41">
        <f t="shared" si="220"/>
        <v>0</v>
      </c>
      <c r="BS356" s="41">
        <f t="shared" si="221"/>
        <v>0</v>
      </c>
      <c r="BT356" s="41">
        <f t="shared" si="222"/>
        <v>1</v>
      </c>
      <c r="BU356" s="41">
        <f t="shared" si="223"/>
        <v>0</v>
      </c>
      <c r="BV356" s="41">
        <f t="shared" si="224"/>
        <v>0</v>
      </c>
      <c r="BW356" s="41">
        <f t="shared" si="225"/>
        <v>1</v>
      </c>
      <c r="BX356" s="41" t="str">
        <f t="shared" si="226"/>
        <v>2011Nurse practitionersPrince Edward Island</v>
      </c>
      <c r="BY356" s="51">
        <f>VLOOKUP(BX356,'%workplace'!$A$1:$F$381,6,FALSE)</f>
        <v>4</v>
      </c>
      <c r="BZ356" s="32">
        <f t="shared" si="227"/>
        <v>0.25</v>
      </c>
    </row>
    <row r="357" spans="1:78" s="8" customFormat="1" hidden="1" x14ac:dyDescent="0.2">
      <c r="A357" s="8" t="str">
        <f t="shared" si="190"/>
        <v>2011Nurse practitionersNova ScotiaAll places of work</v>
      </c>
      <c r="B357" s="8" t="s">
        <v>5</v>
      </c>
      <c r="C357" s="8" t="s">
        <v>16</v>
      </c>
      <c r="D357" s="8" t="s">
        <v>9</v>
      </c>
      <c r="E357" s="8">
        <v>2011</v>
      </c>
      <c r="F357" s="8">
        <v>113</v>
      </c>
      <c r="G357" s="8">
        <v>2</v>
      </c>
      <c r="H357" s="8">
        <v>0</v>
      </c>
      <c r="I357" s="8">
        <v>1</v>
      </c>
      <c r="J357" s="8">
        <v>6</v>
      </c>
      <c r="K357" s="8">
        <v>19</v>
      </c>
      <c r="L357" s="8">
        <v>18</v>
      </c>
      <c r="M357" s="8">
        <v>33</v>
      </c>
      <c r="N357" s="8">
        <v>23</v>
      </c>
      <c r="O357" s="8">
        <v>11</v>
      </c>
      <c r="P357" s="8">
        <v>4</v>
      </c>
      <c r="Q357" s="8">
        <v>0</v>
      </c>
      <c r="R357" s="8">
        <v>0</v>
      </c>
      <c r="S357" s="8">
        <v>0</v>
      </c>
      <c r="T357" s="8">
        <v>0</v>
      </c>
      <c r="U357" s="8">
        <v>112</v>
      </c>
      <c r="V357" s="8">
        <v>3</v>
      </c>
      <c r="W357" s="8">
        <v>0</v>
      </c>
      <c r="X357" s="8">
        <v>101</v>
      </c>
      <c r="Y357" s="8">
        <v>9</v>
      </c>
      <c r="Z357" s="8">
        <v>5</v>
      </c>
      <c r="AA357" s="8">
        <v>0</v>
      </c>
      <c r="AB357" s="8">
        <v>1</v>
      </c>
      <c r="AC357" s="8">
        <v>0</v>
      </c>
      <c r="AD357" s="8">
        <v>106</v>
      </c>
      <c r="AE357" s="8">
        <v>8</v>
      </c>
      <c r="AF357" s="8">
        <v>2</v>
      </c>
      <c r="AG357" s="8">
        <v>104</v>
      </c>
      <c r="AH357" s="8">
        <v>9</v>
      </c>
      <c r="AI357" s="8">
        <v>0</v>
      </c>
      <c r="AJ357" s="8">
        <v>35</v>
      </c>
      <c r="AK357" s="8">
        <v>80</v>
      </c>
      <c r="AL357" s="8">
        <v>0</v>
      </c>
      <c r="AM357" s="8">
        <v>0</v>
      </c>
      <c r="AN357" s="8">
        <v>115</v>
      </c>
      <c r="AO357" s="41">
        <f t="shared" si="191"/>
        <v>0.9826086956521739</v>
      </c>
      <c r="AP357" s="41">
        <f t="shared" si="192"/>
        <v>1.7391304347826087E-2</v>
      </c>
      <c r="AQ357" s="41">
        <f t="shared" si="193"/>
        <v>0</v>
      </c>
      <c r="AR357" s="41">
        <f t="shared" si="194"/>
        <v>8.6956521739130436E-3</v>
      </c>
      <c r="AS357" s="41">
        <f t="shared" si="195"/>
        <v>5.2173913043478258E-2</v>
      </c>
      <c r="AT357" s="41">
        <f t="shared" si="196"/>
        <v>0.16521739130434782</v>
      </c>
      <c r="AU357" s="41">
        <f t="shared" si="197"/>
        <v>0.15652173913043479</v>
      </c>
      <c r="AV357" s="41">
        <f t="shared" si="198"/>
        <v>0.28695652173913044</v>
      </c>
      <c r="AW357" s="41">
        <f t="shared" si="199"/>
        <v>0.2</v>
      </c>
      <c r="AX357" s="41">
        <f t="shared" si="200"/>
        <v>9.5652173913043481E-2</v>
      </c>
      <c r="AY357" s="41">
        <f t="shared" si="201"/>
        <v>3.4782608695652174E-2</v>
      </c>
      <c r="AZ357" s="41">
        <f t="shared" si="202"/>
        <v>0</v>
      </c>
      <c r="BA357" s="41">
        <f t="shared" si="203"/>
        <v>0</v>
      </c>
      <c r="BB357" s="41">
        <f t="shared" si="204"/>
        <v>0</v>
      </c>
      <c r="BC357" s="41">
        <f t="shared" si="205"/>
        <v>0</v>
      </c>
      <c r="BD357" s="41">
        <f t="shared" si="206"/>
        <v>0.97391304347826091</v>
      </c>
      <c r="BE357" s="41">
        <f t="shared" si="207"/>
        <v>2.6086956521739129E-2</v>
      </c>
      <c r="BF357" s="41">
        <f t="shared" si="208"/>
        <v>0</v>
      </c>
      <c r="BG357" s="41">
        <f t="shared" si="209"/>
        <v>0.87826086956521743</v>
      </c>
      <c r="BH357" s="41">
        <f t="shared" si="210"/>
        <v>7.8260869565217397E-2</v>
      </c>
      <c r="BI357" s="41">
        <f t="shared" si="211"/>
        <v>4.3478260869565216E-2</v>
      </c>
      <c r="BJ357" s="41">
        <f t="shared" si="212"/>
        <v>0</v>
      </c>
      <c r="BK357" s="41">
        <f t="shared" si="213"/>
        <v>8.6956521739130436E-3</v>
      </c>
      <c r="BL357" s="41">
        <f t="shared" si="214"/>
        <v>0</v>
      </c>
      <c r="BM357" s="41">
        <f t="shared" si="215"/>
        <v>0.92173913043478262</v>
      </c>
      <c r="BN357" s="41">
        <f t="shared" si="216"/>
        <v>6.9565217391304349E-2</v>
      </c>
      <c r="BO357" s="41">
        <f t="shared" si="217"/>
        <v>1.7391304347826087E-2</v>
      </c>
      <c r="BP357" s="41">
        <f t="shared" si="218"/>
        <v>0.90434782608695652</v>
      </c>
      <c r="BQ357" s="41">
        <f t="shared" si="219"/>
        <v>7.8260869565217397E-2</v>
      </c>
      <c r="BR357" s="41">
        <f t="shared" si="220"/>
        <v>0</v>
      </c>
      <c r="BS357" s="41">
        <f t="shared" si="221"/>
        <v>0.30434782608695654</v>
      </c>
      <c r="BT357" s="41">
        <f t="shared" si="222"/>
        <v>0.69565217391304346</v>
      </c>
      <c r="BU357" s="41">
        <f t="shared" si="223"/>
        <v>0</v>
      </c>
      <c r="BV357" s="41">
        <f t="shared" si="224"/>
        <v>0</v>
      </c>
      <c r="BW357" s="41">
        <f t="shared" si="225"/>
        <v>1</v>
      </c>
      <c r="BX357" s="41" t="str">
        <f t="shared" si="226"/>
        <v>2011Nurse practitionersNova Scotia</v>
      </c>
      <c r="BY357" s="51">
        <f>VLOOKUP(BX357,'%workplace'!$A$1:$F$381,6,FALSE)</f>
        <v>115</v>
      </c>
      <c r="BZ357" s="32">
        <f t="shared" si="227"/>
        <v>1</v>
      </c>
    </row>
    <row r="358" spans="1:78" s="8" customFormat="1" hidden="1" x14ac:dyDescent="0.2">
      <c r="A358" s="8" t="str">
        <f t="shared" si="190"/>
        <v>2011Nurse practitionersNova ScotiaCommunity health</v>
      </c>
      <c r="B358" s="8" t="s">
        <v>5</v>
      </c>
      <c r="C358" s="8" t="s">
        <v>16</v>
      </c>
      <c r="D358" s="8" t="s">
        <v>11</v>
      </c>
      <c r="E358" s="8">
        <v>2011</v>
      </c>
      <c r="F358" s="8">
        <v>43</v>
      </c>
      <c r="G358" s="8">
        <v>1</v>
      </c>
      <c r="H358" s="8">
        <v>0</v>
      </c>
      <c r="I358" s="8">
        <v>0</v>
      </c>
      <c r="J358" s="8">
        <v>1</v>
      </c>
      <c r="K358" s="8">
        <v>8</v>
      </c>
      <c r="L358" s="8">
        <v>8</v>
      </c>
      <c r="M358" s="8">
        <v>12</v>
      </c>
      <c r="N358" s="8">
        <v>10</v>
      </c>
      <c r="O358" s="8">
        <v>3</v>
      </c>
      <c r="P358" s="8">
        <v>2</v>
      </c>
      <c r="Q358" s="8">
        <v>0</v>
      </c>
      <c r="R358" s="8">
        <v>0</v>
      </c>
      <c r="S358" s="8">
        <v>0</v>
      </c>
      <c r="T358" s="8">
        <v>0</v>
      </c>
      <c r="U358" s="8">
        <v>44</v>
      </c>
      <c r="V358" s="8">
        <v>0</v>
      </c>
      <c r="W358" s="8">
        <v>0</v>
      </c>
      <c r="X358" s="8">
        <v>39</v>
      </c>
      <c r="Y358" s="8">
        <v>2</v>
      </c>
      <c r="Z358" s="8">
        <v>3</v>
      </c>
      <c r="AA358" s="8">
        <v>0</v>
      </c>
      <c r="AB358" s="8">
        <v>0</v>
      </c>
      <c r="AC358" s="8">
        <v>0</v>
      </c>
      <c r="AD358" s="8">
        <v>44</v>
      </c>
      <c r="AE358" s="8">
        <v>0</v>
      </c>
      <c r="AF358" s="8">
        <v>1</v>
      </c>
      <c r="AG358" s="8">
        <v>42</v>
      </c>
      <c r="AH358" s="8">
        <v>1</v>
      </c>
      <c r="AI358" s="8">
        <v>0</v>
      </c>
      <c r="AJ358" s="8">
        <v>27</v>
      </c>
      <c r="AK358" s="8">
        <v>17</v>
      </c>
      <c r="AL358" s="8">
        <v>0</v>
      </c>
      <c r="AM358" s="8">
        <v>0</v>
      </c>
      <c r="AN358" s="8">
        <v>44</v>
      </c>
      <c r="AO358" s="41">
        <f t="shared" si="191"/>
        <v>0.97727272727272729</v>
      </c>
      <c r="AP358" s="41">
        <f t="shared" si="192"/>
        <v>2.2727272727272728E-2</v>
      </c>
      <c r="AQ358" s="41">
        <f t="shared" si="193"/>
        <v>0</v>
      </c>
      <c r="AR358" s="41">
        <f t="shared" si="194"/>
        <v>0</v>
      </c>
      <c r="AS358" s="41">
        <f t="shared" si="195"/>
        <v>2.2727272727272728E-2</v>
      </c>
      <c r="AT358" s="41">
        <f t="shared" si="196"/>
        <v>0.18181818181818182</v>
      </c>
      <c r="AU358" s="41">
        <f t="shared" si="197"/>
        <v>0.18181818181818182</v>
      </c>
      <c r="AV358" s="41">
        <f t="shared" si="198"/>
        <v>0.27272727272727271</v>
      </c>
      <c r="AW358" s="41">
        <f t="shared" si="199"/>
        <v>0.22727272727272727</v>
      </c>
      <c r="AX358" s="41">
        <f t="shared" si="200"/>
        <v>6.8181818181818177E-2</v>
      </c>
      <c r="AY358" s="41">
        <f t="shared" si="201"/>
        <v>4.5454545454545456E-2</v>
      </c>
      <c r="AZ358" s="41">
        <f t="shared" si="202"/>
        <v>0</v>
      </c>
      <c r="BA358" s="41">
        <f t="shared" si="203"/>
        <v>0</v>
      </c>
      <c r="BB358" s="41">
        <f t="shared" si="204"/>
        <v>0</v>
      </c>
      <c r="BC358" s="41">
        <f t="shared" si="205"/>
        <v>0</v>
      </c>
      <c r="BD358" s="41">
        <f t="shared" si="206"/>
        <v>1</v>
      </c>
      <c r="BE358" s="41">
        <f t="shared" si="207"/>
        <v>0</v>
      </c>
      <c r="BF358" s="41">
        <f t="shared" si="208"/>
        <v>0</v>
      </c>
      <c r="BG358" s="41">
        <f t="shared" si="209"/>
        <v>0.88636363636363635</v>
      </c>
      <c r="BH358" s="41">
        <f t="shared" si="210"/>
        <v>4.5454545454545456E-2</v>
      </c>
      <c r="BI358" s="41">
        <f t="shared" si="211"/>
        <v>6.8181818181818177E-2</v>
      </c>
      <c r="BJ358" s="41">
        <f t="shared" si="212"/>
        <v>0</v>
      </c>
      <c r="BK358" s="41">
        <f t="shared" si="213"/>
        <v>0</v>
      </c>
      <c r="BL358" s="41">
        <f t="shared" si="214"/>
        <v>0</v>
      </c>
      <c r="BM358" s="41">
        <f t="shared" si="215"/>
        <v>1</v>
      </c>
      <c r="BN358" s="41">
        <f t="shared" si="216"/>
        <v>0</v>
      </c>
      <c r="BO358" s="41">
        <f t="shared" si="217"/>
        <v>2.2727272727272728E-2</v>
      </c>
      <c r="BP358" s="41">
        <f t="shared" si="218"/>
        <v>0.95454545454545459</v>
      </c>
      <c r="BQ358" s="41">
        <f t="shared" si="219"/>
        <v>2.2727272727272728E-2</v>
      </c>
      <c r="BR358" s="41">
        <f t="shared" si="220"/>
        <v>0</v>
      </c>
      <c r="BS358" s="41">
        <f t="shared" si="221"/>
        <v>0.61363636363636365</v>
      </c>
      <c r="BT358" s="41">
        <f t="shared" si="222"/>
        <v>0.38636363636363635</v>
      </c>
      <c r="BU358" s="41">
        <f t="shared" si="223"/>
        <v>0</v>
      </c>
      <c r="BV358" s="41">
        <f t="shared" si="224"/>
        <v>0</v>
      </c>
      <c r="BW358" s="41">
        <f t="shared" si="225"/>
        <v>1</v>
      </c>
      <c r="BX358" s="41" t="str">
        <f t="shared" si="226"/>
        <v>2011Nurse practitionersNova Scotia</v>
      </c>
      <c r="BY358" s="51">
        <f>VLOOKUP(BX358,'%workplace'!$A$1:$F$381,6,FALSE)</f>
        <v>115</v>
      </c>
      <c r="BZ358" s="32">
        <f t="shared" si="227"/>
        <v>0.38260869565217392</v>
      </c>
    </row>
    <row r="359" spans="1:78" s="8" customFormat="1" hidden="1" x14ac:dyDescent="0.2">
      <c r="A359" s="8" t="str">
        <f t="shared" si="190"/>
        <v>2011Nurse practitionersNova ScotiaNursing home/long-term care</v>
      </c>
      <c r="B359" s="8" t="s">
        <v>5</v>
      </c>
      <c r="C359" s="8" t="s">
        <v>16</v>
      </c>
      <c r="D359" s="8" t="s">
        <v>12</v>
      </c>
      <c r="E359" s="8">
        <v>2011</v>
      </c>
      <c r="F359" s="8">
        <v>2</v>
      </c>
      <c r="G359" s="8">
        <v>0</v>
      </c>
      <c r="H359" s="8">
        <v>0</v>
      </c>
      <c r="I359" s="8">
        <v>0</v>
      </c>
      <c r="J359" s="8">
        <v>0</v>
      </c>
      <c r="K359" s="8">
        <v>1</v>
      </c>
      <c r="L359" s="8">
        <v>0</v>
      </c>
      <c r="M359" s="8">
        <v>0</v>
      </c>
      <c r="N359" s="8">
        <v>0</v>
      </c>
      <c r="O359" s="8">
        <v>1</v>
      </c>
      <c r="P359" s="8">
        <v>0</v>
      </c>
      <c r="Q359" s="8">
        <v>0</v>
      </c>
      <c r="R359" s="8">
        <v>0</v>
      </c>
      <c r="S359" s="8">
        <v>0</v>
      </c>
      <c r="T359" s="8">
        <v>0</v>
      </c>
      <c r="U359" s="8">
        <v>2</v>
      </c>
      <c r="V359" s="8">
        <v>0</v>
      </c>
      <c r="W359" s="8">
        <v>0</v>
      </c>
      <c r="X359" s="8">
        <v>2</v>
      </c>
      <c r="Y359" s="8">
        <v>0</v>
      </c>
      <c r="Z359" s="8">
        <v>0</v>
      </c>
      <c r="AA359" s="8">
        <v>0</v>
      </c>
      <c r="AB359" s="8">
        <v>0</v>
      </c>
      <c r="AC359" s="8">
        <v>0</v>
      </c>
      <c r="AD359" s="8">
        <v>2</v>
      </c>
      <c r="AE359" s="8">
        <v>0</v>
      </c>
      <c r="AF359" s="8">
        <v>0</v>
      </c>
      <c r="AG359" s="8">
        <v>1</v>
      </c>
      <c r="AH359" s="8">
        <v>1</v>
      </c>
      <c r="AI359" s="8">
        <v>0</v>
      </c>
      <c r="AJ359" s="8">
        <v>0</v>
      </c>
      <c r="AK359" s="8">
        <v>2</v>
      </c>
      <c r="AL359" s="8">
        <v>0</v>
      </c>
      <c r="AM359" s="8">
        <v>0</v>
      </c>
      <c r="AN359" s="8">
        <v>2</v>
      </c>
      <c r="AO359" s="41">
        <f t="shared" si="191"/>
        <v>1</v>
      </c>
      <c r="AP359" s="41">
        <f t="shared" si="192"/>
        <v>0</v>
      </c>
      <c r="AQ359" s="41">
        <f t="shared" si="193"/>
        <v>0</v>
      </c>
      <c r="AR359" s="41">
        <f t="shared" si="194"/>
        <v>0</v>
      </c>
      <c r="AS359" s="41">
        <f t="shared" si="195"/>
        <v>0</v>
      </c>
      <c r="AT359" s="41">
        <f t="shared" si="196"/>
        <v>0.5</v>
      </c>
      <c r="AU359" s="41">
        <f t="shared" si="197"/>
        <v>0</v>
      </c>
      <c r="AV359" s="41">
        <f t="shared" si="198"/>
        <v>0</v>
      </c>
      <c r="AW359" s="41">
        <f t="shared" si="199"/>
        <v>0</v>
      </c>
      <c r="AX359" s="41">
        <f t="shared" si="200"/>
        <v>0.5</v>
      </c>
      <c r="AY359" s="41">
        <f t="shared" si="201"/>
        <v>0</v>
      </c>
      <c r="AZ359" s="41">
        <f t="shared" si="202"/>
        <v>0</v>
      </c>
      <c r="BA359" s="41">
        <f t="shared" si="203"/>
        <v>0</v>
      </c>
      <c r="BB359" s="41">
        <f t="shared" si="204"/>
        <v>0</v>
      </c>
      <c r="BC359" s="41">
        <f t="shared" si="205"/>
        <v>0</v>
      </c>
      <c r="BD359" s="41">
        <f t="shared" si="206"/>
        <v>1</v>
      </c>
      <c r="BE359" s="41">
        <f t="shared" si="207"/>
        <v>0</v>
      </c>
      <c r="BF359" s="41">
        <f t="shared" si="208"/>
        <v>0</v>
      </c>
      <c r="BG359" s="41">
        <f t="shared" si="209"/>
        <v>1</v>
      </c>
      <c r="BH359" s="41">
        <f t="shared" si="210"/>
        <v>0</v>
      </c>
      <c r="BI359" s="41">
        <f t="shared" si="211"/>
        <v>0</v>
      </c>
      <c r="BJ359" s="41">
        <f t="shared" si="212"/>
        <v>0</v>
      </c>
      <c r="BK359" s="41">
        <f t="shared" si="213"/>
        <v>0</v>
      </c>
      <c r="BL359" s="41">
        <f t="shared" si="214"/>
        <v>0</v>
      </c>
      <c r="BM359" s="41">
        <f t="shared" si="215"/>
        <v>1</v>
      </c>
      <c r="BN359" s="41">
        <f t="shared" si="216"/>
        <v>0</v>
      </c>
      <c r="BO359" s="41">
        <f t="shared" si="217"/>
        <v>0</v>
      </c>
      <c r="BP359" s="41">
        <f t="shared" si="218"/>
        <v>0.5</v>
      </c>
      <c r="BQ359" s="41">
        <f t="shared" si="219"/>
        <v>0.5</v>
      </c>
      <c r="BR359" s="41">
        <f t="shared" si="220"/>
        <v>0</v>
      </c>
      <c r="BS359" s="41">
        <f t="shared" si="221"/>
        <v>0</v>
      </c>
      <c r="BT359" s="41">
        <f t="shared" si="222"/>
        <v>1</v>
      </c>
      <c r="BU359" s="41">
        <f t="shared" si="223"/>
        <v>0</v>
      </c>
      <c r="BV359" s="41">
        <f t="shared" si="224"/>
        <v>0</v>
      </c>
      <c r="BW359" s="41">
        <f t="shared" si="225"/>
        <v>1</v>
      </c>
      <c r="BX359" s="41" t="str">
        <f t="shared" si="226"/>
        <v>2011Nurse practitionersNova Scotia</v>
      </c>
      <c r="BY359" s="51">
        <f>VLOOKUP(BX359,'%workplace'!$A$1:$F$381,6,FALSE)</f>
        <v>115</v>
      </c>
      <c r="BZ359" s="32">
        <f t="shared" si="227"/>
        <v>1.7391304347826087E-2</v>
      </c>
    </row>
    <row r="360" spans="1:78" s="8" customFormat="1" hidden="1" x14ac:dyDescent="0.2">
      <c r="A360" s="8" t="str">
        <f t="shared" si="190"/>
        <v>2011Nurse practitionersNova ScotiaHospital</v>
      </c>
      <c r="B360" s="8" t="s">
        <v>5</v>
      </c>
      <c r="C360" s="8" t="s">
        <v>16</v>
      </c>
      <c r="D360" s="8" t="s">
        <v>10</v>
      </c>
      <c r="E360" s="8">
        <v>2011</v>
      </c>
      <c r="F360" s="8">
        <v>55</v>
      </c>
      <c r="G360" s="8">
        <v>1</v>
      </c>
      <c r="H360" s="8">
        <v>0</v>
      </c>
      <c r="I360" s="8">
        <v>1</v>
      </c>
      <c r="J360" s="8">
        <v>5</v>
      </c>
      <c r="K360" s="8">
        <v>8</v>
      </c>
      <c r="L360" s="8">
        <v>8</v>
      </c>
      <c r="M360" s="8">
        <v>19</v>
      </c>
      <c r="N360" s="8">
        <v>10</v>
      </c>
      <c r="O360" s="8">
        <v>4</v>
      </c>
      <c r="P360" s="8">
        <v>1</v>
      </c>
      <c r="Q360" s="8">
        <v>0</v>
      </c>
      <c r="R360" s="8">
        <v>0</v>
      </c>
      <c r="S360" s="8">
        <v>0</v>
      </c>
      <c r="T360" s="8">
        <v>0</v>
      </c>
      <c r="U360" s="8">
        <v>55</v>
      </c>
      <c r="V360" s="8">
        <v>1</v>
      </c>
      <c r="W360" s="8">
        <v>0</v>
      </c>
      <c r="X360" s="8">
        <v>50</v>
      </c>
      <c r="Y360" s="8">
        <v>5</v>
      </c>
      <c r="Z360" s="8">
        <v>1</v>
      </c>
      <c r="AA360" s="8">
        <v>0</v>
      </c>
      <c r="AB360" s="8">
        <v>1</v>
      </c>
      <c r="AC360" s="8">
        <v>0</v>
      </c>
      <c r="AD360" s="8">
        <v>48</v>
      </c>
      <c r="AE360" s="8">
        <v>7</v>
      </c>
      <c r="AF360" s="8">
        <v>1</v>
      </c>
      <c r="AG360" s="8">
        <v>55</v>
      </c>
      <c r="AH360" s="8">
        <v>0</v>
      </c>
      <c r="AI360" s="8">
        <v>0</v>
      </c>
      <c r="AJ360" s="8">
        <v>3</v>
      </c>
      <c r="AK360" s="8">
        <v>53</v>
      </c>
      <c r="AL360" s="8">
        <v>0</v>
      </c>
      <c r="AM360" s="8">
        <v>0</v>
      </c>
      <c r="AN360" s="8">
        <v>56</v>
      </c>
      <c r="AO360" s="41">
        <f t="shared" si="191"/>
        <v>0.9821428571428571</v>
      </c>
      <c r="AP360" s="41">
        <f t="shared" si="192"/>
        <v>1.7857142857142856E-2</v>
      </c>
      <c r="AQ360" s="41">
        <f t="shared" si="193"/>
        <v>0</v>
      </c>
      <c r="AR360" s="41">
        <f t="shared" si="194"/>
        <v>1.7857142857142856E-2</v>
      </c>
      <c r="AS360" s="41">
        <f t="shared" si="195"/>
        <v>8.9285714285714288E-2</v>
      </c>
      <c r="AT360" s="41">
        <f t="shared" si="196"/>
        <v>0.14285714285714285</v>
      </c>
      <c r="AU360" s="41">
        <f t="shared" si="197"/>
        <v>0.14285714285714285</v>
      </c>
      <c r="AV360" s="41">
        <f t="shared" si="198"/>
        <v>0.3392857142857143</v>
      </c>
      <c r="AW360" s="41">
        <f t="shared" si="199"/>
        <v>0.17857142857142858</v>
      </c>
      <c r="AX360" s="41">
        <f t="shared" si="200"/>
        <v>7.1428571428571425E-2</v>
      </c>
      <c r="AY360" s="41">
        <f t="shared" si="201"/>
        <v>1.7857142857142856E-2</v>
      </c>
      <c r="AZ360" s="41">
        <f t="shared" si="202"/>
        <v>0</v>
      </c>
      <c r="BA360" s="41">
        <f t="shared" si="203"/>
        <v>0</v>
      </c>
      <c r="BB360" s="41">
        <f t="shared" si="204"/>
        <v>0</v>
      </c>
      <c r="BC360" s="41">
        <f t="shared" si="205"/>
        <v>0</v>
      </c>
      <c r="BD360" s="41">
        <f t="shared" si="206"/>
        <v>0.9821428571428571</v>
      </c>
      <c r="BE360" s="41">
        <f t="shared" si="207"/>
        <v>1.7857142857142856E-2</v>
      </c>
      <c r="BF360" s="41">
        <f t="shared" si="208"/>
        <v>0</v>
      </c>
      <c r="BG360" s="41">
        <f t="shared" si="209"/>
        <v>0.8928571428571429</v>
      </c>
      <c r="BH360" s="41">
        <f t="shared" si="210"/>
        <v>8.9285714285714288E-2</v>
      </c>
      <c r="BI360" s="41">
        <f t="shared" si="211"/>
        <v>1.7857142857142856E-2</v>
      </c>
      <c r="BJ360" s="41">
        <f t="shared" si="212"/>
        <v>0</v>
      </c>
      <c r="BK360" s="41">
        <f t="shared" si="213"/>
        <v>1.7857142857142856E-2</v>
      </c>
      <c r="BL360" s="41">
        <f t="shared" si="214"/>
        <v>0</v>
      </c>
      <c r="BM360" s="41">
        <f t="shared" si="215"/>
        <v>0.8571428571428571</v>
      </c>
      <c r="BN360" s="41">
        <f t="shared" si="216"/>
        <v>0.125</v>
      </c>
      <c r="BO360" s="41">
        <f t="shared" si="217"/>
        <v>1.7857142857142856E-2</v>
      </c>
      <c r="BP360" s="41">
        <f t="shared" si="218"/>
        <v>0.9821428571428571</v>
      </c>
      <c r="BQ360" s="41">
        <f t="shared" si="219"/>
        <v>0</v>
      </c>
      <c r="BR360" s="41">
        <f t="shared" si="220"/>
        <v>0</v>
      </c>
      <c r="BS360" s="41">
        <f t="shared" si="221"/>
        <v>5.3571428571428568E-2</v>
      </c>
      <c r="BT360" s="41">
        <f t="shared" si="222"/>
        <v>0.9464285714285714</v>
      </c>
      <c r="BU360" s="41">
        <f t="shared" si="223"/>
        <v>0</v>
      </c>
      <c r="BV360" s="41">
        <f t="shared" si="224"/>
        <v>0</v>
      </c>
      <c r="BW360" s="41">
        <f t="shared" si="225"/>
        <v>1</v>
      </c>
      <c r="BX360" s="41" t="str">
        <f t="shared" si="226"/>
        <v>2011Nurse practitionersNova Scotia</v>
      </c>
      <c r="BY360" s="51">
        <f>VLOOKUP(BX360,'%workplace'!$A$1:$F$381,6,FALSE)</f>
        <v>115</v>
      </c>
      <c r="BZ360" s="32">
        <f t="shared" si="227"/>
        <v>0.48695652173913045</v>
      </c>
    </row>
    <row r="361" spans="1:78" s="8" customFormat="1" hidden="1" x14ac:dyDescent="0.2">
      <c r="A361" s="8" t="str">
        <f t="shared" si="190"/>
        <v>2011Nurse practitionersNova ScotiaOther places of work</v>
      </c>
      <c r="B361" s="8" t="s">
        <v>5</v>
      </c>
      <c r="C361" s="8" t="s">
        <v>16</v>
      </c>
      <c r="D361" s="8" t="s">
        <v>13</v>
      </c>
      <c r="E361" s="8">
        <v>2011</v>
      </c>
      <c r="F361" s="8">
        <v>13</v>
      </c>
      <c r="G361" s="8">
        <v>0</v>
      </c>
      <c r="H361" s="8">
        <v>0</v>
      </c>
      <c r="I361" s="8">
        <v>0</v>
      </c>
      <c r="J361" s="8">
        <v>0</v>
      </c>
      <c r="K361" s="8">
        <v>2</v>
      </c>
      <c r="L361" s="8">
        <v>2</v>
      </c>
      <c r="M361" s="8">
        <v>2</v>
      </c>
      <c r="N361" s="8">
        <v>3</v>
      </c>
      <c r="O361" s="8">
        <v>3</v>
      </c>
      <c r="P361" s="8">
        <v>1</v>
      </c>
      <c r="Q361" s="8">
        <v>0</v>
      </c>
      <c r="R361" s="8">
        <v>0</v>
      </c>
      <c r="S361" s="8">
        <v>0</v>
      </c>
      <c r="T361" s="8">
        <v>0</v>
      </c>
      <c r="U361" s="8">
        <v>11</v>
      </c>
      <c r="V361" s="8">
        <v>2</v>
      </c>
      <c r="W361" s="8">
        <v>0</v>
      </c>
      <c r="X361" s="8">
        <v>10</v>
      </c>
      <c r="Y361" s="8">
        <v>2</v>
      </c>
      <c r="Z361" s="8">
        <v>1</v>
      </c>
      <c r="AA361" s="8">
        <v>0</v>
      </c>
      <c r="AB361" s="8">
        <v>0</v>
      </c>
      <c r="AC361" s="8">
        <v>0</v>
      </c>
      <c r="AD361" s="8">
        <v>12</v>
      </c>
      <c r="AE361" s="8">
        <v>1</v>
      </c>
      <c r="AF361" s="8">
        <v>0</v>
      </c>
      <c r="AG361" s="8">
        <v>6</v>
      </c>
      <c r="AH361" s="8">
        <v>7</v>
      </c>
      <c r="AI361" s="8">
        <v>0</v>
      </c>
      <c r="AJ361" s="8">
        <v>5</v>
      </c>
      <c r="AK361" s="8">
        <v>8</v>
      </c>
      <c r="AL361" s="8">
        <v>0</v>
      </c>
      <c r="AM361" s="8">
        <v>0</v>
      </c>
      <c r="AN361" s="8">
        <v>13</v>
      </c>
      <c r="AO361" s="41">
        <f t="shared" si="191"/>
        <v>1</v>
      </c>
      <c r="AP361" s="41">
        <f t="shared" si="192"/>
        <v>0</v>
      </c>
      <c r="AQ361" s="41">
        <f t="shared" si="193"/>
        <v>0</v>
      </c>
      <c r="AR361" s="41">
        <f t="shared" si="194"/>
        <v>0</v>
      </c>
      <c r="AS361" s="41">
        <f t="shared" si="195"/>
        <v>0</v>
      </c>
      <c r="AT361" s="41">
        <f t="shared" si="196"/>
        <v>0.15384615384615385</v>
      </c>
      <c r="AU361" s="41">
        <f t="shared" si="197"/>
        <v>0.15384615384615385</v>
      </c>
      <c r="AV361" s="41">
        <f t="shared" si="198"/>
        <v>0.15384615384615385</v>
      </c>
      <c r="AW361" s="41">
        <f t="shared" si="199"/>
        <v>0.23076923076923078</v>
      </c>
      <c r="AX361" s="41">
        <f t="shared" si="200"/>
        <v>0.23076923076923078</v>
      </c>
      <c r="AY361" s="41">
        <f t="shared" si="201"/>
        <v>7.6923076923076927E-2</v>
      </c>
      <c r="AZ361" s="41">
        <f t="shared" si="202"/>
        <v>0</v>
      </c>
      <c r="BA361" s="41">
        <f t="shared" si="203"/>
        <v>0</v>
      </c>
      <c r="BB361" s="41">
        <f t="shared" si="204"/>
        <v>0</v>
      </c>
      <c r="BC361" s="41">
        <f t="shared" si="205"/>
        <v>0</v>
      </c>
      <c r="BD361" s="41">
        <f t="shared" si="206"/>
        <v>0.84615384615384615</v>
      </c>
      <c r="BE361" s="41">
        <f t="shared" si="207"/>
        <v>0.15384615384615385</v>
      </c>
      <c r="BF361" s="41">
        <f t="shared" si="208"/>
        <v>0</v>
      </c>
      <c r="BG361" s="41">
        <f t="shared" si="209"/>
        <v>0.76923076923076927</v>
      </c>
      <c r="BH361" s="41">
        <f t="shared" si="210"/>
        <v>0.15384615384615385</v>
      </c>
      <c r="BI361" s="41">
        <f t="shared" si="211"/>
        <v>7.6923076923076927E-2</v>
      </c>
      <c r="BJ361" s="41">
        <f t="shared" si="212"/>
        <v>0</v>
      </c>
      <c r="BK361" s="41">
        <f t="shared" si="213"/>
        <v>0</v>
      </c>
      <c r="BL361" s="41">
        <f t="shared" si="214"/>
        <v>0</v>
      </c>
      <c r="BM361" s="41">
        <f t="shared" si="215"/>
        <v>0.92307692307692313</v>
      </c>
      <c r="BN361" s="41">
        <f t="shared" si="216"/>
        <v>7.6923076923076927E-2</v>
      </c>
      <c r="BO361" s="41">
        <f t="shared" si="217"/>
        <v>0</v>
      </c>
      <c r="BP361" s="41">
        <f t="shared" si="218"/>
        <v>0.46153846153846156</v>
      </c>
      <c r="BQ361" s="41">
        <f t="shared" si="219"/>
        <v>0.53846153846153844</v>
      </c>
      <c r="BR361" s="41">
        <f t="shared" si="220"/>
        <v>0</v>
      </c>
      <c r="BS361" s="41">
        <f t="shared" si="221"/>
        <v>0.38461538461538464</v>
      </c>
      <c r="BT361" s="41">
        <f t="shared" si="222"/>
        <v>0.61538461538461542</v>
      </c>
      <c r="BU361" s="41">
        <f t="shared" si="223"/>
        <v>0</v>
      </c>
      <c r="BV361" s="41">
        <f t="shared" si="224"/>
        <v>0</v>
      </c>
      <c r="BW361" s="41">
        <f t="shared" si="225"/>
        <v>1</v>
      </c>
      <c r="BX361" s="41" t="str">
        <f t="shared" si="226"/>
        <v>2011Nurse practitionersNova Scotia</v>
      </c>
      <c r="BY361" s="51">
        <f>VLOOKUP(BX361,'%workplace'!$A$1:$F$381,6,FALSE)</f>
        <v>115</v>
      </c>
      <c r="BZ361" s="32">
        <f t="shared" si="227"/>
        <v>0.11304347826086956</v>
      </c>
    </row>
    <row r="362" spans="1:78" s="8" customFormat="1" hidden="1" x14ac:dyDescent="0.2">
      <c r="A362" s="8" t="str">
        <f t="shared" si="190"/>
        <v>2011Nurse practitionersNew BrunswickAll places of work</v>
      </c>
      <c r="B362" s="8" t="s">
        <v>5</v>
      </c>
      <c r="C362" s="8" t="s">
        <v>17</v>
      </c>
      <c r="D362" s="8" t="s">
        <v>9</v>
      </c>
      <c r="E362" s="8">
        <v>2011</v>
      </c>
      <c r="F362" s="8">
        <v>74</v>
      </c>
      <c r="G362" s="8">
        <v>2</v>
      </c>
      <c r="H362" s="8">
        <v>0</v>
      </c>
      <c r="I362" s="8">
        <v>1</v>
      </c>
      <c r="J362" s="8">
        <v>12</v>
      </c>
      <c r="K362" s="8">
        <v>12</v>
      </c>
      <c r="L362" s="8">
        <v>16</v>
      </c>
      <c r="M362" s="8">
        <v>14</v>
      </c>
      <c r="N362" s="8">
        <v>12</v>
      </c>
      <c r="O362" s="8">
        <v>6</v>
      </c>
      <c r="P362" s="8">
        <v>1</v>
      </c>
      <c r="Q362" s="8">
        <v>2</v>
      </c>
      <c r="R362" s="8">
        <v>0</v>
      </c>
      <c r="S362" s="8">
        <v>0</v>
      </c>
      <c r="T362" s="8">
        <v>0</v>
      </c>
      <c r="U362" s="8">
        <v>72</v>
      </c>
      <c r="V362" s="8">
        <v>4</v>
      </c>
      <c r="W362" s="8">
        <v>0</v>
      </c>
      <c r="X362" s="8">
        <v>63</v>
      </c>
      <c r="Y362" s="8">
        <v>12</v>
      </c>
      <c r="Z362" s="8">
        <v>1</v>
      </c>
      <c r="AA362" s="8">
        <v>0</v>
      </c>
      <c r="AB362" s="8">
        <v>0</v>
      </c>
      <c r="AC362" s="8">
        <v>0</v>
      </c>
      <c r="AD362" s="8">
        <v>70</v>
      </c>
      <c r="AE362" s="8">
        <v>6</v>
      </c>
      <c r="AF362" s="8">
        <v>0</v>
      </c>
      <c r="AG362" s="8">
        <v>70</v>
      </c>
      <c r="AH362" s="8">
        <v>6</v>
      </c>
      <c r="AI362" s="8">
        <v>0</v>
      </c>
      <c r="AJ362" s="8">
        <v>30</v>
      </c>
      <c r="AK362" s="8">
        <v>46</v>
      </c>
      <c r="AL362" s="8">
        <v>0</v>
      </c>
      <c r="AM362" s="8">
        <v>0</v>
      </c>
      <c r="AN362" s="8">
        <v>76</v>
      </c>
      <c r="AO362" s="41">
        <f t="shared" si="191"/>
        <v>0.97368421052631582</v>
      </c>
      <c r="AP362" s="41">
        <f t="shared" si="192"/>
        <v>2.6315789473684209E-2</v>
      </c>
      <c r="AQ362" s="41">
        <f t="shared" si="193"/>
        <v>0</v>
      </c>
      <c r="AR362" s="41">
        <f t="shared" si="194"/>
        <v>1.3157894736842105E-2</v>
      </c>
      <c r="AS362" s="41">
        <f t="shared" si="195"/>
        <v>0.15789473684210525</v>
      </c>
      <c r="AT362" s="41">
        <f t="shared" si="196"/>
        <v>0.15789473684210525</v>
      </c>
      <c r="AU362" s="41">
        <f t="shared" si="197"/>
        <v>0.21052631578947367</v>
      </c>
      <c r="AV362" s="41">
        <f t="shared" si="198"/>
        <v>0.18421052631578946</v>
      </c>
      <c r="AW362" s="41">
        <f t="shared" si="199"/>
        <v>0.15789473684210525</v>
      </c>
      <c r="AX362" s="41">
        <f t="shared" si="200"/>
        <v>7.8947368421052627E-2</v>
      </c>
      <c r="AY362" s="41">
        <f t="shared" si="201"/>
        <v>1.3157894736842105E-2</v>
      </c>
      <c r="AZ362" s="41">
        <f t="shared" si="202"/>
        <v>2.6315789473684209E-2</v>
      </c>
      <c r="BA362" s="41">
        <f t="shared" si="203"/>
        <v>0</v>
      </c>
      <c r="BB362" s="41">
        <f t="shared" si="204"/>
        <v>0</v>
      </c>
      <c r="BC362" s="41">
        <f t="shared" si="205"/>
        <v>0</v>
      </c>
      <c r="BD362" s="41">
        <f t="shared" si="206"/>
        <v>0.94736842105263153</v>
      </c>
      <c r="BE362" s="41">
        <f t="shared" si="207"/>
        <v>5.2631578947368418E-2</v>
      </c>
      <c r="BF362" s="41">
        <f t="shared" si="208"/>
        <v>0</v>
      </c>
      <c r="BG362" s="41">
        <f t="shared" si="209"/>
        <v>0.82894736842105265</v>
      </c>
      <c r="BH362" s="41">
        <f t="shared" si="210"/>
        <v>0.15789473684210525</v>
      </c>
      <c r="BI362" s="41">
        <f t="shared" si="211"/>
        <v>1.3157894736842105E-2</v>
      </c>
      <c r="BJ362" s="41">
        <f t="shared" si="212"/>
        <v>0</v>
      </c>
      <c r="BK362" s="41">
        <f t="shared" si="213"/>
        <v>0</v>
      </c>
      <c r="BL362" s="41">
        <f t="shared" si="214"/>
        <v>0</v>
      </c>
      <c r="BM362" s="41">
        <f t="shared" si="215"/>
        <v>0.92105263157894735</v>
      </c>
      <c r="BN362" s="41">
        <f t="shared" si="216"/>
        <v>7.8947368421052627E-2</v>
      </c>
      <c r="BO362" s="41">
        <f t="shared" si="217"/>
        <v>0</v>
      </c>
      <c r="BP362" s="41">
        <f t="shared" si="218"/>
        <v>0.92105263157894735</v>
      </c>
      <c r="BQ362" s="41">
        <f t="shared" si="219"/>
        <v>7.8947368421052627E-2</v>
      </c>
      <c r="BR362" s="41">
        <f t="shared" si="220"/>
        <v>0</v>
      </c>
      <c r="BS362" s="41">
        <f t="shared" si="221"/>
        <v>0.39473684210526316</v>
      </c>
      <c r="BT362" s="41">
        <f t="shared" si="222"/>
        <v>0.60526315789473684</v>
      </c>
      <c r="BU362" s="41">
        <f t="shared" si="223"/>
        <v>0</v>
      </c>
      <c r="BV362" s="41">
        <f t="shared" si="224"/>
        <v>0</v>
      </c>
      <c r="BW362" s="41">
        <f t="shared" si="225"/>
        <v>1</v>
      </c>
      <c r="BX362" s="41" t="str">
        <f t="shared" si="226"/>
        <v>2011Nurse practitionersNew Brunswick</v>
      </c>
      <c r="BY362" s="51">
        <f>VLOOKUP(BX362,'%workplace'!$A$1:$F$381,6,FALSE)</f>
        <v>76</v>
      </c>
      <c r="BZ362" s="32">
        <f t="shared" si="227"/>
        <v>1</v>
      </c>
    </row>
    <row r="363" spans="1:78" s="8" customFormat="1" hidden="1" x14ac:dyDescent="0.2">
      <c r="A363" s="8" t="str">
        <f t="shared" si="190"/>
        <v>2011Nurse practitionersNew BrunswickCommunity health</v>
      </c>
      <c r="B363" s="8" t="s">
        <v>5</v>
      </c>
      <c r="C363" s="8" t="s">
        <v>17</v>
      </c>
      <c r="D363" s="8" t="s">
        <v>11</v>
      </c>
      <c r="E363" s="8">
        <v>2011</v>
      </c>
      <c r="F363" s="8">
        <v>43</v>
      </c>
      <c r="G363" s="8">
        <v>0</v>
      </c>
      <c r="H363" s="8">
        <v>0</v>
      </c>
      <c r="I363" s="8">
        <v>1</v>
      </c>
      <c r="J363" s="8">
        <v>3</v>
      </c>
      <c r="K363" s="8">
        <v>9</v>
      </c>
      <c r="L363" s="8">
        <v>9</v>
      </c>
      <c r="M363" s="8">
        <v>10</v>
      </c>
      <c r="N363" s="8">
        <v>6</v>
      </c>
      <c r="O363" s="8">
        <v>4</v>
      </c>
      <c r="P363" s="8">
        <v>1</v>
      </c>
      <c r="Q363" s="8">
        <v>0</v>
      </c>
      <c r="R363" s="8">
        <v>0</v>
      </c>
      <c r="S363" s="8">
        <v>0</v>
      </c>
      <c r="T363" s="8">
        <v>0</v>
      </c>
      <c r="U363" s="8">
        <v>40</v>
      </c>
      <c r="V363" s="8">
        <v>3</v>
      </c>
      <c r="W363" s="8">
        <v>0</v>
      </c>
      <c r="X363" s="8">
        <v>35</v>
      </c>
      <c r="Y363" s="8">
        <v>7</v>
      </c>
      <c r="Z363" s="8">
        <v>1</v>
      </c>
      <c r="AA363" s="8">
        <v>0</v>
      </c>
      <c r="AB363" s="8">
        <v>0</v>
      </c>
      <c r="AC363" s="8">
        <v>0</v>
      </c>
      <c r="AD363" s="8">
        <v>41</v>
      </c>
      <c r="AE363" s="8">
        <v>2</v>
      </c>
      <c r="AF363" s="8">
        <v>0</v>
      </c>
      <c r="AG363" s="8">
        <v>43</v>
      </c>
      <c r="AH363" s="8">
        <v>0</v>
      </c>
      <c r="AI363" s="8">
        <v>0</v>
      </c>
      <c r="AJ363" s="8">
        <v>22</v>
      </c>
      <c r="AK363" s="8">
        <v>21</v>
      </c>
      <c r="AL363" s="8">
        <v>0</v>
      </c>
      <c r="AM363" s="8">
        <v>0</v>
      </c>
      <c r="AN363" s="8">
        <v>43</v>
      </c>
      <c r="AO363" s="41">
        <f t="shared" si="191"/>
        <v>1</v>
      </c>
      <c r="AP363" s="41">
        <f t="shared" si="192"/>
        <v>0</v>
      </c>
      <c r="AQ363" s="41">
        <f t="shared" si="193"/>
        <v>0</v>
      </c>
      <c r="AR363" s="41">
        <f t="shared" si="194"/>
        <v>2.3255813953488372E-2</v>
      </c>
      <c r="AS363" s="41">
        <f t="shared" si="195"/>
        <v>6.9767441860465115E-2</v>
      </c>
      <c r="AT363" s="41">
        <f t="shared" si="196"/>
        <v>0.20930232558139536</v>
      </c>
      <c r="AU363" s="41">
        <f t="shared" si="197"/>
        <v>0.20930232558139536</v>
      </c>
      <c r="AV363" s="41">
        <f t="shared" si="198"/>
        <v>0.23255813953488372</v>
      </c>
      <c r="AW363" s="41">
        <f t="shared" si="199"/>
        <v>0.13953488372093023</v>
      </c>
      <c r="AX363" s="41">
        <f t="shared" si="200"/>
        <v>9.3023255813953487E-2</v>
      </c>
      <c r="AY363" s="41">
        <f t="shared" si="201"/>
        <v>2.3255813953488372E-2</v>
      </c>
      <c r="AZ363" s="41">
        <f t="shared" si="202"/>
        <v>0</v>
      </c>
      <c r="BA363" s="41">
        <f t="shared" si="203"/>
        <v>0</v>
      </c>
      <c r="BB363" s="41">
        <f t="shared" si="204"/>
        <v>0</v>
      </c>
      <c r="BC363" s="41">
        <f t="shared" si="205"/>
        <v>0</v>
      </c>
      <c r="BD363" s="41">
        <f t="shared" si="206"/>
        <v>0.93023255813953487</v>
      </c>
      <c r="BE363" s="41">
        <f t="shared" si="207"/>
        <v>6.9767441860465115E-2</v>
      </c>
      <c r="BF363" s="41">
        <f t="shared" si="208"/>
        <v>0</v>
      </c>
      <c r="BG363" s="41">
        <f t="shared" si="209"/>
        <v>0.81395348837209303</v>
      </c>
      <c r="BH363" s="41">
        <f t="shared" si="210"/>
        <v>0.16279069767441862</v>
      </c>
      <c r="BI363" s="41">
        <f t="shared" si="211"/>
        <v>2.3255813953488372E-2</v>
      </c>
      <c r="BJ363" s="41">
        <f t="shared" si="212"/>
        <v>0</v>
      </c>
      <c r="BK363" s="41">
        <f t="shared" si="213"/>
        <v>0</v>
      </c>
      <c r="BL363" s="41">
        <f t="shared" si="214"/>
        <v>0</v>
      </c>
      <c r="BM363" s="41">
        <f t="shared" si="215"/>
        <v>0.95348837209302328</v>
      </c>
      <c r="BN363" s="41">
        <f t="shared" si="216"/>
        <v>4.6511627906976744E-2</v>
      </c>
      <c r="BO363" s="41">
        <f t="shared" si="217"/>
        <v>0</v>
      </c>
      <c r="BP363" s="41">
        <f t="shared" si="218"/>
        <v>1</v>
      </c>
      <c r="BQ363" s="41">
        <f t="shared" si="219"/>
        <v>0</v>
      </c>
      <c r="BR363" s="41">
        <f t="shared" si="220"/>
        <v>0</v>
      </c>
      <c r="BS363" s="41">
        <f t="shared" si="221"/>
        <v>0.51162790697674421</v>
      </c>
      <c r="BT363" s="41">
        <f t="shared" si="222"/>
        <v>0.48837209302325579</v>
      </c>
      <c r="BU363" s="41">
        <f t="shared" si="223"/>
        <v>0</v>
      </c>
      <c r="BV363" s="41">
        <f t="shared" si="224"/>
        <v>0</v>
      </c>
      <c r="BW363" s="41">
        <f t="shared" si="225"/>
        <v>1</v>
      </c>
      <c r="BX363" s="41" t="str">
        <f t="shared" si="226"/>
        <v>2011Nurse practitionersNew Brunswick</v>
      </c>
      <c r="BY363" s="51">
        <f>VLOOKUP(BX363,'%workplace'!$A$1:$F$381,6,FALSE)</f>
        <v>76</v>
      </c>
      <c r="BZ363" s="32">
        <f t="shared" si="227"/>
        <v>0.56578947368421051</v>
      </c>
    </row>
    <row r="364" spans="1:78" s="8" customFormat="1" hidden="1" x14ac:dyDescent="0.2">
      <c r="A364" s="8" t="str">
        <f t="shared" si="190"/>
        <v>2011Nurse practitionersNew BrunswickNursing home/long-term care</v>
      </c>
      <c r="B364" s="8" t="s">
        <v>5</v>
      </c>
      <c r="C364" s="8" t="s">
        <v>17</v>
      </c>
      <c r="D364" s="8" t="s">
        <v>12</v>
      </c>
      <c r="E364" s="8">
        <v>2011</v>
      </c>
      <c r="F364" s="8">
        <v>3</v>
      </c>
      <c r="G364" s="8">
        <v>0</v>
      </c>
      <c r="H364" s="8">
        <v>0</v>
      </c>
      <c r="I364" s="8">
        <v>0</v>
      </c>
      <c r="J364" s="8">
        <v>1</v>
      </c>
      <c r="K364" s="8">
        <v>0</v>
      </c>
      <c r="L364" s="8">
        <v>0</v>
      </c>
      <c r="M364" s="8">
        <v>1</v>
      </c>
      <c r="N364" s="8">
        <v>1</v>
      </c>
      <c r="O364" s="8">
        <v>0</v>
      </c>
      <c r="P364" s="8">
        <v>0</v>
      </c>
      <c r="Q364" s="8">
        <v>0</v>
      </c>
      <c r="R364" s="8">
        <v>0</v>
      </c>
      <c r="S364" s="8">
        <v>0</v>
      </c>
      <c r="T364" s="8">
        <v>0</v>
      </c>
      <c r="U364" s="8">
        <v>3</v>
      </c>
      <c r="V364" s="8">
        <v>0</v>
      </c>
      <c r="W364" s="8">
        <v>0</v>
      </c>
      <c r="X364" s="8">
        <v>3</v>
      </c>
      <c r="Y364" s="8">
        <v>0</v>
      </c>
      <c r="Z364" s="8">
        <v>0</v>
      </c>
      <c r="AA364" s="8">
        <v>0</v>
      </c>
      <c r="AB364" s="8">
        <v>0</v>
      </c>
      <c r="AC364" s="8">
        <v>0</v>
      </c>
      <c r="AD364" s="8">
        <v>3</v>
      </c>
      <c r="AE364" s="8">
        <v>0</v>
      </c>
      <c r="AF364" s="8">
        <v>0</v>
      </c>
      <c r="AG364" s="8">
        <v>3</v>
      </c>
      <c r="AH364" s="8">
        <v>0</v>
      </c>
      <c r="AI364" s="8">
        <v>0</v>
      </c>
      <c r="AJ364" s="8">
        <v>0</v>
      </c>
      <c r="AK364" s="8">
        <v>3</v>
      </c>
      <c r="AL364" s="8">
        <v>0</v>
      </c>
      <c r="AM364" s="8">
        <v>0</v>
      </c>
      <c r="AN364" s="8">
        <v>3</v>
      </c>
      <c r="AO364" s="41">
        <f t="shared" si="191"/>
        <v>1</v>
      </c>
      <c r="AP364" s="41">
        <f t="shared" si="192"/>
        <v>0</v>
      </c>
      <c r="AQ364" s="41">
        <f t="shared" si="193"/>
        <v>0</v>
      </c>
      <c r="AR364" s="41">
        <f t="shared" si="194"/>
        <v>0</v>
      </c>
      <c r="AS364" s="41">
        <f t="shared" si="195"/>
        <v>0.33333333333333331</v>
      </c>
      <c r="AT364" s="41">
        <f t="shared" si="196"/>
        <v>0</v>
      </c>
      <c r="AU364" s="41">
        <f t="shared" si="197"/>
        <v>0</v>
      </c>
      <c r="AV364" s="41">
        <f t="shared" si="198"/>
        <v>0.33333333333333331</v>
      </c>
      <c r="AW364" s="41">
        <f t="shared" si="199"/>
        <v>0.33333333333333331</v>
      </c>
      <c r="AX364" s="41">
        <f t="shared" si="200"/>
        <v>0</v>
      </c>
      <c r="AY364" s="41">
        <f t="shared" si="201"/>
        <v>0</v>
      </c>
      <c r="AZ364" s="41">
        <f t="shared" si="202"/>
        <v>0</v>
      </c>
      <c r="BA364" s="41">
        <f t="shared" si="203"/>
        <v>0</v>
      </c>
      <c r="BB364" s="41">
        <f t="shared" si="204"/>
        <v>0</v>
      </c>
      <c r="BC364" s="41">
        <f t="shared" si="205"/>
        <v>0</v>
      </c>
      <c r="BD364" s="41">
        <f t="shared" si="206"/>
        <v>1</v>
      </c>
      <c r="BE364" s="41">
        <f t="shared" si="207"/>
        <v>0</v>
      </c>
      <c r="BF364" s="41">
        <f t="shared" si="208"/>
        <v>0</v>
      </c>
      <c r="BG364" s="41">
        <f t="shared" si="209"/>
        <v>1</v>
      </c>
      <c r="BH364" s="41">
        <f t="shared" si="210"/>
        <v>0</v>
      </c>
      <c r="BI364" s="41">
        <f t="shared" si="211"/>
        <v>0</v>
      </c>
      <c r="BJ364" s="41">
        <f t="shared" si="212"/>
        <v>0</v>
      </c>
      <c r="BK364" s="41">
        <f t="shared" si="213"/>
        <v>0</v>
      </c>
      <c r="BL364" s="41">
        <f t="shared" si="214"/>
        <v>0</v>
      </c>
      <c r="BM364" s="41">
        <f t="shared" si="215"/>
        <v>1</v>
      </c>
      <c r="BN364" s="41">
        <f t="shared" si="216"/>
        <v>0</v>
      </c>
      <c r="BO364" s="41">
        <f t="shared" si="217"/>
        <v>0</v>
      </c>
      <c r="BP364" s="41">
        <f t="shared" si="218"/>
        <v>1</v>
      </c>
      <c r="BQ364" s="41">
        <f t="shared" si="219"/>
        <v>0</v>
      </c>
      <c r="BR364" s="41">
        <f t="shared" si="220"/>
        <v>0</v>
      </c>
      <c r="BS364" s="41">
        <f t="shared" si="221"/>
        <v>0</v>
      </c>
      <c r="BT364" s="41">
        <f t="shared" si="222"/>
        <v>1</v>
      </c>
      <c r="BU364" s="41">
        <f t="shared" si="223"/>
        <v>0</v>
      </c>
      <c r="BV364" s="41">
        <f t="shared" si="224"/>
        <v>0</v>
      </c>
      <c r="BW364" s="41">
        <f t="shared" si="225"/>
        <v>1</v>
      </c>
      <c r="BX364" s="41" t="str">
        <f t="shared" si="226"/>
        <v>2011Nurse practitionersNew Brunswick</v>
      </c>
      <c r="BY364" s="51">
        <f>VLOOKUP(BX364,'%workplace'!$A$1:$F$381,6,FALSE)</f>
        <v>76</v>
      </c>
      <c r="BZ364" s="32">
        <f t="shared" si="227"/>
        <v>3.9473684210526314E-2</v>
      </c>
    </row>
    <row r="365" spans="1:78" s="8" customFormat="1" hidden="1" x14ac:dyDescent="0.2">
      <c r="A365" s="8" t="str">
        <f t="shared" si="190"/>
        <v>2011Nurse practitionersNew BrunswickHospital</v>
      </c>
      <c r="B365" s="8" t="s">
        <v>5</v>
      </c>
      <c r="C365" s="8" t="s">
        <v>17</v>
      </c>
      <c r="D365" s="8" t="s">
        <v>10</v>
      </c>
      <c r="E365" s="8">
        <v>2011</v>
      </c>
      <c r="F365" s="8">
        <v>19</v>
      </c>
      <c r="G365" s="8">
        <v>2</v>
      </c>
      <c r="H365" s="8">
        <v>0</v>
      </c>
      <c r="I365" s="8">
        <v>0</v>
      </c>
      <c r="J365" s="8">
        <v>8</v>
      </c>
      <c r="K365" s="8">
        <v>2</v>
      </c>
      <c r="L365" s="8">
        <v>3</v>
      </c>
      <c r="M365" s="8">
        <v>2</v>
      </c>
      <c r="N365" s="8">
        <v>4</v>
      </c>
      <c r="O365" s="8">
        <v>2</v>
      </c>
      <c r="P365" s="8">
        <v>0</v>
      </c>
      <c r="Q365" s="8">
        <v>0</v>
      </c>
      <c r="R365" s="8">
        <v>0</v>
      </c>
      <c r="S365" s="8">
        <v>0</v>
      </c>
      <c r="T365" s="8">
        <v>0</v>
      </c>
      <c r="U365" s="8">
        <v>20</v>
      </c>
      <c r="V365" s="8">
        <v>1</v>
      </c>
      <c r="W365" s="8">
        <v>0</v>
      </c>
      <c r="X365" s="8">
        <v>17</v>
      </c>
      <c r="Y365" s="8">
        <v>4</v>
      </c>
      <c r="Z365" s="8">
        <v>0</v>
      </c>
      <c r="AA365" s="8">
        <v>0</v>
      </c>
      <c r="AB365" s="8">
        <v>0</v>
      </c>
      <c r="AC365" s="8">
        <v>0</v>
      </c>
      <c r="AD365" s="8">
        <v>17</v>
      </c>
      <c r="AE365" s="8">
        <v>4</v>
      </c>
      <c r="AF365" s="8">
        <v>0</v>
      </c>
      <c r="AG365" s="8">
        <v>19</v>
      </c>
      <c r="AH365" s="8">
        <v>2</v>
      </c>
      <c r="AI365" s="8">
        <v>0</v>
      </c>
      <c r="AJ365" s="8">
        <v>5</v>
      </c>
      <c r="AK365" s="8">
        <v>16</v>
      </c>
      <c r="AL365" s="8">
        <v>0</v>
      </c>
      <c r="AM365" s="8">
        <v>0</v>
      </c>
      <c r="AN365" s="8">
        <v>21</v>
      </c>
      <c r="AO365" s="41">
        <f t="shared" si="191"/>
        <v>0.90476190476190477</v>
      </c>
      <c r="AP365" s="41">
        <f t="shared" si="192"/>
        <v>9.5238095238095233E-2</v>
      </c>
      <c r="AQ365" s="41">
        <f t="shared" si="193"/>
        <v>0</v>
      </c>
      <c r="AR365" s="41">
        <f t="shared" si="194"/>
        <v>0</v>
      </c>
      <c r="AS365" s="41">
        <f t="shared" si="195"/>
        <v>0.38095238095238093</v>
      </c>
      <c r="AT365" s="41">
        <f t="shared" si="196"/>
        <v>9.5238095238095233E-2</v>
      </c>
      <c r="AU365" s="41">
        <f t="shared" si="197"/>
        <v>0.14285714285714285</v>
      </c>
      <c r="AV365" s="41">
        <f t="shared" si="198"/>
        <v>9.5238095238095233E-2</v>
      </c>
      <c r="AW365" s="41">
        <f t="shared" si="199"/>
        <v>0.19047619047619047</v>
      </c>
      <c r="AX365" s="41">
        <f t="shared" si="200"/>
        <v>9.5238095238095233E-2</v>
      </c>
      <c r="AY365" s="41">
        <f t="shared" si="201"/>
        <v>0</v>
      </c>
      <c r="AZ365" s="41">
        <f t="shared" si="202"/>
        <v>0</v>
      </c>
      <c r="BA365" s="41">
        <f t="shared" si="203"/>
        <v>0</v>
      </c>
      <c r="BB365" s="41">
        <f t="shared" si="204"/>
        <v>0</v>
      </c>
      <c r="BC365" s="41">
        <f t="shared" si="205"/>
        <v>0</v>
      </c>
      <c r="BD365" s="41">
        <f t="shared" si="206"/>
        <v>0.95238095238095233</v>
      </c>
      <c r="BE365" s="41">
        <f t="shared" si="207"/>
        <v>4.7619047619047616E-2</v>
      </c>
      <c r="BF365" s="41">
        <f t="shared" si="208"/>
        <v>0</v>
      </c>
      <c r="BG365" s="41">
        <f t="shared" si="209"/>
        <v>0.80952380952380953</v>
      </c>
      <c r="BH365" s="41">
        <f t="shared" si="210"/>
        <v>0.19047619047619047</v>
      </c>
      <c r="BI365" s="41">
        <f t="shared" si="211"/>
        <v>0</v>
      </c>
      <c r="BJ365" s="41">
        <f t="shared" si="212"/>
        <v>0</v>
      </c>
      <c r="BK365" s="41">
        <f t="shared" si="213"/>
        <v>0</v>
      </c>
      <c r="BL365" s="41">
        <f t="shared" si="214"/>
        <v>0</v>
      </c>
      <c r="BM365" s="41">
        <f t="shared" si="215"/>
        <v>0.80952380952380953</v>
      </c>
      <c r="BN365" s="41">
        <f t="shared" si="216"/>
        <v>0.19047619047619047</v>
      </c>
      <c r="BO365" s="41">
        <f t="shared" si="217"/>
        <v>0</v>
      </c>
      <c r="BP365" s="41">
        <f t="shared" si="218"/>
        <v>0.90476190476190477</v>
      </c>
      <c r="BQ365" s="41">
        <f t="shared" si="219"/>
        <v>9.5238095238095233E-2</v>
      </c>
      <c r="BR365" s="41">
        <f t="shared" si="220"/>
        <v>0</v>
      </c>
      <c r="BS365" s="41">
        <f t="shared" si="221"/>
        <v>0.23809523809523808</v>
      </c>
      <c r="BT365" s="41">
        <f t="shared" si="222"/>
        <v>0.76190476190476186</v>
      </c>
      <c r="BU365" s="41">
        <f t="shared" si="223"/>
        <v>0</v>
      </c>
      <c r="BV365" s="41">
        <f t="shared" si="224"/>
        <v>0</v>
      </c>
      <c r="BW365" s="41">
        <f t="shared" si="225"/>
        <v>1</v>
      </c>
      <c r="BX365" s="41" t="str">
        <f t="shared" si="226"/>
        <v>2011Nurse practitionersNew Brunswick</v>
      </c>
      <c r="BY365" s="51">
        <f>VLOOKUP(BX365,'%workplace'!$A$1:$F$381,6,FALSE)</f>
        <v>76</v>
      </c>
      <c r="BZ365" s="32">
        <f t="shared" si="227"/>
        <v>0.27631578947368424</v>
      </c>
    </row>
    <row r="366" spans="1:78" s="8" customFormat="1" hidden="1" x14ac:dyDescent="0.2">
      <c r="A366" s="8" t="str">
        <f t="shared" si="190"/>
        <v>2011Nurse practitionersNew BrunswickOther places of work</v>
      </c>
      <c r="B366" s="8" t="s">
        <v>5</v>
      </c>
      <c r="C366" s="8" t="s">
        <v>17</v>
      </c>
      <c r="D366" s="8" t="s">
        <v>13</v>
      </c>
      <c r="E366" s="8">
        <v>2011</v>
      </c>
      <c r="F366" s="8">
        <v>9</v>
      </c>
      <c r="G366" s="8">
        <v>0</v>
      </c>
      <c r="H366" s="8">
        <v>0</v>
      </c>
      <c r="I366" s="8">
        <v>0</v>
      </c>
      <c r="J366" s="8">
        <v>0</v>
      </c>
      <c r="K366" s="8">
        <v>1</v>
      </c>
      <c r="L366" s="8">
        <v>4</v>
      </c>
      <c r="M366" s="8">
        <v>1</v>
      </c>
      <c r="N366" s="8">
        <v>1</v>
      </c>
      <c r="O366" s="8">
        <v>0</v>
      </c>
      <c r="P366" s="8">
        <v>0</v>
      </c>
      <c r="Q366" s="8">
        <v>2</v>
      </c>
      <c r="R366" s="8">
        <v>0</v>
      </c>
      <c r="S366" s="8">
        <v>0</v>
      </c>
      <c r="T366" s="8">
        <v>0</v>
      </c>
      <c r="U366" s="8">
        <v>9</v>
      </c>
      <c r="V366" s="8">
        <v>0</v>
      </c>
      <c r="W366" s="8">
        <v>0</v>
      </c>
      <c r="X366" s="8">
        <v>8</v>
      </c>
      <c r="Y366" s="8">
        <v>1</v>
      </c>
      <c r="Z366" s="8">
        <v>0</v>
      </c>
      <c r="AA366" s="8">
        <v>0</v>
      </c>
      <c r="AB366" s="8">
        <v>0</v>
      </c>
      <c r="AC366" s="8">
        <v>0</v>
      </c>
      <c r="AD366" s="8">
        <v>9</v>
      </c>
      <c r="AE366" s="8">
        <v>0</v>
      </c>
      <c r="AF366" s="8">
        <v>0</v>
      </c>
      <c r="AG366" s="8">
        <v>5</v>
      </c>
      <c r="AH366" s="8">
        <v>4</v>
      </c>
      <c r="AI366" s="8">
        <v>0</v>
      </c>
      <c r="AJ366" s="8">
        <v>3</v>
      </c>
      <c r="AK366" s="8">
        <v>6</v>
      </c>
      <c r="AL366" s="8">
        <v>0</v>
      </c>
      <c r="AM366" s="8">
        <v>0</v>
      </c>
      <c r="AN366" s="8">
        <v>9</v>
      </c>
      <c r="AO366" s="41">
        <f t="shared" si="191"/>
        <v>1</v>
      </c>
      <c r="AP366" s="41">
        <f t="shared" si="192"/>
        <v>0</v>
      </c>
      <c r="AQ366" s="41">
        <f t="shared" si="193"/>
        <v>0</v>
      </c>
      <c r="AR366" s="41">
        <f t="shared" si="194"/>
        <v>0</v>
      </c>
      <c r="AS366" s="41">
        <f t="shared" si="195"/>
        <v>0</v>
      </c>
      <c r="AT366" s="41">
        <f t="shared" si="196"/>
        <v>0.1111111111111111</v>
      </c>
      <c r="AU366" s="41">
        <f t="shared" si="197"/>
        <v>0.44444444444444442</v>
      </c>
      <c r="AV366" s="41">
        <f t="shared" si="198"/>
        <v>0.1111111111111111</v>
      </c>
      <c r="AW366" s="41">
        <f t="shared" si="199"/>
        <v>0.1111111111111111</v>
      </c>
      <c r="AX366" s="41">
        <f t="shared" si="200"/>
        <v>0</v>
      </c>
      <c r="AY366" s="41">
        <f t="shared" si="201"/>
        <v>0</v>
      </c>
      <c r="AZ366" s="41">
        <f t="shared" si="202"/>
        <v>0.22222222222222221</v>
      </c>
      <c r="BA366" s="41">
        <f t="shared" si="203"/>
        <v>0</v>
      </c>
      <c r="BB366" s="41">
        <f t="shared" si="204"/>
        <v>0</v>
      </c>
      <c r="BC366" s="41">
        <f t="shared" si="205"/>
        <v>0</v>
      </c>
      <c r="BD366" s="41">
        <f t="shared" si="206"/>
        <v>1</v>
      </c>
      <c r="BE366" s="41">
        <f t="shared" si="207"/>
        <v>0</v>
      </c>
      <c r="BF366" s="41">
        <f t="shared" si="208"/>
        <v>0</v>
      </c>
      <c r="BG366" s="41">
        <f t="shared" si="209"/>
        <v>0.88888888888888884</v>
      </c>
      <c r="BH366" s="41">
        <f t="shared" si="210"/>
        <v>0.1111111111111111</v>
      </c>
      <c r="BI366" s="41">
        <f t="shared" si="211"/>
        <v>0</v>
      </c>
      <c r="BJ366" s="41">
        <f t="shared" si="212"/>
        <v>0</v>
      </c>
      <c r="BK366" s="41">
        <f t="shared" si="213"/>
        <v>0</v>
      </c>
      <c r="BL366" s="41">
        <f t="shared" si="214"/>
        <v>0</v>
      </c>
      <c r="BM366" s="41">
        <f t="shared" si="215"/>
        <v>1</v>
      </c>
      <c r="BN366" s="41">
        <f t="shared" si="216"/>
        <v>0</v>
      </c>
      <c r="BO366" s="41">
        <f t="shared" si="217"/>
        <v>0</v>
      </c>
      <c r="BP366" s="41">
        <f t="shared" si="218"/>
        <v>0.55555555555555558</v>
      </c>
      <c r="BQ366" s="41">
        <f t="shared" si="219"/>
        <v>0.44444444444444442</v>
      </c>
      <c r="BR366" s="41">
        <f t="shared" si="220"/>
        <v>0</v>
      </c>
      <c r="BS366" s="41">
        <f t="shared" si="221"/>
        <v>0.33333333333333331</v>
      </c>
      <c r="BT366" s="41">
        <f t="shared" si="222"/>
        <v>0.66666666666666663</v>
      </c>
      <c r="BU366" s="41">
        <f t="shared" si="223"/>
        <v>0</v>
      </c>
      <c r="BV366" s="41">
        <f t="shared" si="224"/>
        <v>0</v>
      </c>
      <c r="BW366" s="41">
        <f t="shared" si="225"/>
        <v>1</v>
      </c>
      <c r="BX366" s="41" t="str">
        <f t="shared" si="226"/>
        <v>2011Nurse practitionersNew Brunswick</v>
      </c>
      <c r="BY366" s="51">
        <f>VLOOKUP(BX366,'%workplace'!$A$1:$F$381,6,FALSE)</f>
        <v>76</v>
      </c>
      <c r="BZ366" s="32">
        <f t="shared" si="227"/>
        <v>0.11842105263157894</v>
      </c>
    </row>
    <row r="367" spans="1:78" s="8" customFormat="1" hidden="1" x14ac:dyDescent="0.2">
      <c r="A367" s="8" t="str">
        <f t="shared" si="190"/>
        <v>2011Nurse practitionersQuebecAll places of work</v>
      </c>
      <c r="B367" s="8" t="s">
        <v>5</v>
      </c>
      <c r="C367" s="8" t="s">
        <v>18</v>
      </c>
      <c r="D367" s="8" t="s">
        <v>9</v>
      </c>
      <c r="E367" s="8">
        <v>2011</v>
      </c>
      <c r="F367" s="8">
        <v>94</v>
      </c>
      <c r="G367" s="8">
        <v>10</v>
      </c>
      <c r="H367" s="8">
        <v>0</v>
      </c>
      <c r="I367" s="8">
        <v>14</v>
      </c>
      <c r="J367" s="8">
        <v>37</v>
      </c>
      <c r="K367" s="8">
        <v>22</v>
      </c>
      <c r="L367" s="8">
        <v>15</v>
      </c>
      <c r="M367" s="8">
        <v>9</v>
      </c>
      <c r="N367" s="8">
        <v>4</v>
      </c>
      <c r="O367" s="8">
        <v>3</v>
      </c>
      <c r="P367" s="8">
        <v>0</v>
      </c>
      <c r="Q367" s="8">
        <v>0</v>
      </c>
      <c r="R367" s="8">
        <v>0</v>
      </c>
      <c r="S367" s="8">
        <v>0</v>
      </c>
      <c r="T367" s="8">
        <v>0</v>
      </c>
      <c r="U367" s="8">
        <v>102</v>
      </c>
      <c r="V367" s="8">
        <v>2</v>
      </c>
      <c r="W367" s="8">
        <v>0</v>
      </c>
      <c r="X367" s="8">
        <v>93</v>
      </c>
      <c r="Y367" s="8">
        <v>9</v>
      </c>
      <c r="Z367" s="8">
        <v>2</v>
      </c>
      <c r="AA367" s="8">
        <v>0</v>
      </c>
      <c r="AB367" s="8">
        <v>1</v>
      </c>
      <c r="AC367" s="8">
        <v>0</v>
      </c>
      <c r="AD367" s="8">
        <v>94</v>
      </c>
      <c r="AE367" s="8">
        <v>9</v>
      </c>
      <c r="AF367" s="8">
        <v>1</v>
      </c>
      <c r="AG367" s="8">
        <v>102</v>
      </c>
      <c r="AH367" s="8">
        <v>1</v>
      </c>
      <c r="AI367" s="8">
        <v>0</v>
      </c>
      <c r="AJ367" s="8">
        <v>16</v>
      </c>
      <c r="AK367" s="8">
        <v>87</v>
      </c>
      <c r="AL367" s="8">
        <v>0</v>
      </c>
      <c r="AM367" s="8">
        <v>1</v>
      </c>
      <c r="AN367" s="8">
        <v>104</v>
      </c>
      <c r="AO367" s="41">
        <f t="shared" si="191"/>
        <v>0.90384615384615385</v>
      </c>
      <c r="AP367" s="41">
        <f t="shared" si="192"/>
        <v>9.6153846153846159E-2</v>
      </c>
      <c r="AQ367" s="41">
        <f t="shared" si="193"/>
        <v>0</v>
      </c>
      <c r="AR367" s="41">
        <f t="shared" si="194"/>
        <v>0.13461538461538461</v>
      </c>
      <c r="AS367" s="41">
        <f t="shared" si="195"/>
        <v>0.35576923076923078</v>
      </c>
      <c r="AT367" s="41">
        <f t="shared" si="196"/>
        <v>0.21153846153846154</v>
      </c>
      <c r="AU367" s="41">
        <f t="shared" si="197"/>
        <v>0.14423076923076922</v>
      </c>
      <c r="AV367" s="41">
        <f t="shared" si="198"/>
        <v>8.6538461538461536E-2</v>
      </c>
      <c r="AW367" s="41">
        <f t="shared" si="199"/>
        <v>3.8461538461538464E-2</v>
      </c>
      <c r="AX367" s="41">
        <f t="shared" si="200"/>
        <v>2.8846153846153848E-2</v>
      </c>
      <c r="AY367" s="41">
        <f t="shared" si="201"/>
        <v>0</v>
      </c>
      <c r="AZ367" s="41">
        <f t="shared" si="202"/>
        <v>0</v>
      </c>
      <c r="BA367" s="41">
        <f t="shared" si="203"/>
        <v>0</v>
      </c>
      <c r="BB367" s="41">
        <f t="shared" si="204"/>
        <v>0</v>
      </c>
      <c r="BC367" s="41">
        <f t="shared" si="205"/>
        <v>0</v>
      </c>
      <c r="BD367" s="41">
        <f t="shared" si="206"/>
        <v>0.98076923076923073</v>
      </c>
      <c r="BE367" s="41">
        <f t="shared" si="207"/>
        <v>1.9230769230769232E-2</v>
      </c>
      <c r="BF367" s="41">
        <f t="shared" si="208"/>
        <v>0</v>
      </c>
      <c r="BG367" s="41">
        <f t="shared" si="209"/>
        <v>0.89423076923076927</v>
      </c>
      <c r="BH367" s="41">
        <f t="shared" si="210"/>
        <v>8.6538461538461536E-2</v>
      </c>
      <c r="BI367" s="41">
        <f t="shared" si="211"/>
        <v>1.9230769230769232E-2</v>
      </c>
      <c r="BJ367" s="41">
        <f t="shared" si="212"/>
        <v>0</v>
      </c>
      <c r="BK367" s="41">
        <f t="shared" si="213"/>
        <v>9.6153846153846159E-3</v>
      </c>
      <c r="BL367" s="41">
        <f t="shared" si="214"/>
        <v>0</v>
      </c>
      <c r="BM367" s="41">
        <f t="shared" si="215"/>
        <v>0.90384615384615385</v>
      </c>
      <c r="BN367" s="41">
        <f t="shared" si="216"/>
        <v>8.6538461538461536E-2</v>
      </c>
      <c r="BO367" s="41">
        <f t="shared" si="217"/>
        <v>9.6153846153846159E-3</v>
      </c>
      <c r="BP367" s="41">
        <f t="shared" si="218"/>
        <v>0.98076923076923073</v>
      </c>
      <c r="BQ367" s="41">
        <f t="shared" si="219"/>
        <v>9.6153846153846159E-3</v>
      </c>
      <c r="BR367" s="41">
        <f t="shared" si="220"/>
        <v>0</v>
      </c>
      <c r="BS367" s="41">
        <f t="shared" si="221"/>
        <v>0.15384615384615385</v>
      </c>
      <c r="BT367" s="41">
        <f t="shared" si="222"/>
        <v>0.83653846153846156</v>
      </c>
      <c r="BU367" s="41">
        <f t="shared" si="223"/>
        <v>0</v>
      </c>
      <c r="BV367" s="41">
        <f t="shared" si="224"/>
        <v>9.6153846153846159E-3</v>
      </c>
      <c r="BW367" s="41">
        <f t="shared" si="225"/>
        <v>1</v>
      </c>
      <c r="BX367" s="41" t="str">
        <f t="shared" si="226"/>
        <v>2011Nurse practitionersQuebec</v>
      </c>
      <c r="BY367" s="51">
        <f>VLOOKUP(BX367,'%workplace'!$A$1:$F$381,6,FALSE)</f>
        <v>104</v>
      </c>
      <c r="BZ367" s="32">
        <f t="shared" si="227"/>
        <v>1</v>
      </c>
    </row>
    <row r="368" spans="1:78" s="8" customFormat="1" hidden="1" x14ac:dyDescent="0.2">
      <c r="A368" s="8" t="str">
        <f t="shared" si="190"/>
        <v>2011Nurse practitionersQuebecCommunity health</v>
      </c>
      <c r="B368" s="8" t="s">
        <v>5</v>
      </c>
      <c r="C368" s="8" t="s">
        <v>18</v>
      </c>
      <c r="D368" s="8" t="s">
        <v>11</v>
      </c>
      <c r="E368" s="8">
        <v>2011</v>
      </c>
      <c r="F368" s="8">
        <v>18</v>
      </c>
      <c r="G368" s="8">
        <v>3</v>
      </c>
      <c r="H368" s="8">
        <v>0</v>
      </c>
      <c r="I368" s="8">
        <v>3</v>
      </c>
      <c r="J368" s="8">
        <v>10</v>
      </c>
      <c r="K368" s="8">
        <v>4</v>
      </c>
      <c r="L368" s="8">
        <v>2</v>
      </c>
      <c r="M368" s="8">
        <v>2</v>
      </c>
      <c r="N368" s="8">
        <v>0</v>
      </c>
      <c r="O368" s="8">
        <v>0</v>
      </c>
      <c r="P368" s="8">
        <v>0</v>
      </c>
      <c r="Q368" s="8">
        <v>0</v>
      </c>
      <c r="R368" s="8">
        <v>0</v>
      </c>
      <c r="S368" s="8">
        <v>0</v>
      </c>
      <c r="T368" s="8">
        <v>0</v>
      </c>
      <c r="U368" s="8">
        <v>21</v>
      </c>
      <c r="V368" s="8">
        <v>0</v>
      </c>
      <c r="W368" s="8">
        <v>0</v>
      </c>
      <c r="X368" s="8">
        <v>16</v>
      </c>
      <c r="Y368" s="8">
        <v>5</v>
      </c>
      <c r="Z368" s="8">
        <v>0</v>
      </c>
      <c r="AA368" s="8">
        <v>0</v>
      </c>
      <c r="AB368" s="8">
        <v>0</v>
      </c>
      <c r="AC368" s="8">
        <v>0</v>
      </c>
      <c r="AD368" s="8">
        <v>18</v>
      </c>
      <c r="AE368" s="8">
        <v>3</v>
      </c>
      <c r="AF368" s="8">
        <v>0</v>
      </c>
      <c r="AG368" s="8">
        <v>21</v>
      </c>
      <c r="AH368" s="8">
        <v>0</v>
      </c>
      <c r="AI368" s="8">
        <v>0</v>
      </c>
      <c r="AJ368" s="8">
        <v>9</v>
      </c>
      <c r="AK368" s="8">
        <v>12</v>
      </c>
      <c r="AL368" s="8">
        <v>0</v>
      </c>
      <c r="AM368" s="8">
        <v>0</v>
      </c>
      <c r="AN368" s="8">
        <v>21</v>
      </c>
      <c r="AO368" s="41">
        <f t="shared" si="191"/>
        <v>0.8571428571428571</v>
      </c>
      <c r="AP368" s="41">
        <f t="shared" si="192"/>
        <v>0.14285714285714285</v>
      </c>
      <c r="AQ368" s="41">
        <f t="shared" si="193"/>
        <v>0</v>
      </c>
      <c r="AR368" s="41">
        <f t="shared" si="194"/>
        <v>0.14285714285714285</v>
      </c>
      <c r="AS368" s="41">
        <f t="shared" si="195"/>
        <v>0.47619047619047616</v>
      </c>
      <c r="AT368" s="41">
        <f t="shared" si="196"/>
        <v>0.19047619047619047</v>
      </c>
      <c r="AU368" s="41">
        <f t="shared" si="197"/>
        <v>9.5238095238095233E-2</v>
      </c>
      <c r="AV368" s="41">
        <f t="shared" si="198"/>
        <v>9.5238095238095233E-2</v>
      </c>
      <c r="AW368" s="41">
        <f t="shared" si="199"/>
        <v>0</v>
      </c>
      <c r="AX368" s="41">
        <f t="shared" si="200"/>
        <v>0</v>
      </c>
      <c r="AY368" s="41">
        <f t="shared" si="201"/>
        <v>0</v>
      </c>
      <c r="AZ368" s="41">
        <f t="shared" si="202"/>
        <v>0</v>
      </c>
      <c r="BA368" s="41">
        <f t="shared" si="203"/>
        <v>0</v>
      </c>
      <c r="BB368" s="41">
        <f t="shared" si="204"/>
        <v>0</v>
      </c>
      <c r="BC368" s="41">
        <f t="shared" si="205"/>
        <v>0</v>
      </c>
      <c r="BD368" s="41">
        <f t="shared" si="206"/>
        <v>1</v>
      </c>
      <c r="BE368" s="41">
        <f t="shared" si="207"/>
        <v>0</v>
      </c>
      <c r="BF368" s="41">
        <f t="shared" si="208"/>
        <v>0</v>
      </c>
      <c r="BG368" s="41">
        <f t="shared" si="209"/>
        <v>0.76190476190476186</v>
      </c>
      <c r="BH368" s="41">
        <f t="shared" si="210"/>
        <v>0.23809523809523808</v>
      </c>
      <c r="BI368" s="41">
        <f t="shared" si="211"/>
        <v>0</v>
      </c>
      <c r="BJ368" s="41">
        <f t="shared" si="212"/>
        <v>0</v>
      </c>
      <c r="BK368" s="41">
        <f t="shared" si="213"/>
        <v>0</v>
      </c>
      <c r="BL368" s="41">
        <f t="shared" si="214"/>
        <v>0</v>
      </c>
      <c r="BM368" s="41">
        <f t="shared" si="215"/>
        <v>0.8571428571428571</v>
      </c>
      <c r="BN368" s="41">
        <f t="shared" si="216"/>
        <v>0.14285714285714285</v>
      </c>
      <c r="BO368" s="41">
        <f t="shared" si="217"/>
        <v>0</v>
      </c>
      <c r="BP368" s="41">
        <f t="shared" si="218"/>
        <v>1</v>
      </c>
      <c r="BQ368" s="41">
        <f t="shared" si="219"/>
        <v>0</v>
      </c>
      <c r="BR368" s="41">
        <f t="shared" si="220"/>
        <v>0</v>
      </c>
      <c r="BS368" s="41">
        <f t="shared" si="221"/>
        <v>0.42857142857142855</v>
      </c>
      <c r="BT368" s="41">
        <f t="shared" si="222"/>
        <v>0.5714285714285714</v>
      </c>
      <c r="BU368" s="41">
        <f t="shared" si="223"/>
        <v>0</v>
      </c>
      <c r="BV368" s="41">
        <f t="shared" si="224"/>
        <v>0</v>
      </c>
      <c r="BW368" s="41">
        <f t="shared" si="225"/>
        <v>1</v>
      </c>
      <c r="BX368" s="41" t="str">
        <f t="shared" si="226"/>
        <v>2011Nurse practitionersQuebec</v>
      </c>
      <c r="BY368" s="51">
        <f>VLOOKUP(BX368,'%workplace'!$A$1:$F$381,6,FALSE)</f>
        <v>104</v>
      </c>
      <c r="BZ368" s="32">
        <f t="shared" si="227"/>
        <v>0.20192307692307693</v>
      </c>
    </row>
    <row r="369" spans="1:78" s="8" customFormat="1" hidden="1" x14ac:dyDescent="0.2">
      <c r="A369" s="8" t="str">
        <f t="shared" si="190"/>
        <v>2011Nurse practitionersQuebecNursing home/long-term care</v>
      </c>
      <c r="B369" s="8" t="s">
        <v>5</v>
      </c>
      <c r="C369" s="8" t="s">
        <v>18</v>
      </c>
      <c r="D369" s="8" t="s">
        <v>12</v>
      </c>
      <c r="E369" s="8">
        <v>2011</v>
      </c>
      <c r="F369" s="8">
        <v>1</v>
      </c>
      <c r="G369" s="8">
        <v>0</v>
      </c>
      <c r="H369" s="8">
        <v>0</v>
      </c>
      <c r="I369" s="8">
        <v>0</v>
      </c>
      <c r="J369" s="8">
        <v>0</v>
      </c>
      <c r="K369" s="8">
        <v>0</v>
      </c>
      <c r="L369" s="8">
        <v>1</v>
      </c>
      <c r="M369" s="8">
        <v>0</v>
      </c>
      <c r="N369" s="8">
        <v>0</v>
      </c>
      <c r="O369" s="8">
        <v>0</v>
      </c>
      <c r="P369" s="8">
        <v>0</v>
      </c>
      <c r="Q369" s="8">
        <v>0</v>
      </c>
      <c r="R369" s="8">
        <v>0</v>
      </c>
      <c r="S369" s="8">
        <v>0</v>
      </c>
      <c r="T369" s="8">
        <v>0</v>
      </c>
      <c r="U369" s="8">
        <v>1</v>
      </c>
      <c r="V369" s="8">
        <v>0</v>
      </c>
      <c r="W369" s="8">
        <v>0</v>
      </c>
      <c r="X369" s="8">
        <v>1</v>
      </c>
      <c r="Y369" s="8">
        <v>0</v>
      </c>
      <c r="Z369" s="8">
        <v>0</v>
      </c>
      <c r="AA369" s="8">
        <v>0</v>
      </c>
      <c r="AB369" s="8">
        <v>1</v>
      </c>
      <c r="AC369" s="8">
        <v>0</v>
      </c>
      <c r="AD369" s="8">
        <v>0</v>
      </c>
      <c r="AE369" s="8">
        <v>0</v>
      </c>
      <c r="AF369" s="8">
        <v>1</v>
      </c>
      <c r="AG369" s="8">
        <v>0</v>
      </c>
      <c r="AH369" s="8">
        <v>0</v>
      </c>
      <c r="AI369" s="8">
        <v>0</v>
      </c>
      <c r="AJ369" s="8">
        <v>0</v>
      </c>
      <c r="AK369" s="8">
        <v>1</v>
      </c>
      <c r="AL369" s="8">
        <v>0</v>
      </c>
      <c r="AM369" s="8">
        <v>0</v>
      </c>
      <c r="AN369" s="8">
        <v>1</v>
      </c>
      <c r="AO369" s="41">
        <f t="shared" si="191"/>
        <v>1</v>
      </c>
      <c r="AP369" s="41">
        <f t="shared" si="192"/>
        <v>0</v>
      </c>
      <c r="AQ369" s="41">
        <f t="shared" si="193"/>
        <v>0</v>
      </c>
      <c r="AR369" s="41">
        <f t="shared" si="194"/>
        <v>0</v>
      </c>
      <c r="AS369" s="41">
        <f t="shared" si="195"/>
        <v>0</v>
      </c>
      <c r="AT369" s="41">
        <f t="shared" si="196"/>
        <v>0</v>
      </c>
      <c r="AU369" s="41">
        <f t="shared" si="197"/>
        <v>1</v>
      </c>
      <c r="AV369" s="41">
        <f t="shared" si="198"/>
        <v>0</v>
      </c>
      <c r="AW369" s="41">
        <f t="shared" si="199"/>
        <v>0</v>
      </c>
      <c r="AX369" s="41">
        <f t="shared" si="200"/>
        <v>0</v>
      </c>
      <c r="AY369" s="41">
        <f t="shared" si="201"/>
        <v>0</v>
      </c>
      <c r="AZ369" s="41">
        <f t="shared" si="202"/>
        <v>0</v>
      </c>
      <c r="BA369" s="41">
        <f t="shared" si="203"/>
        <v>0</v>
      </c>
      <c r="BB369" s="41">
        <f t="shared" si="204"/>
        <v>0</v>
      </c>
      <c r="BC369" s="41">
        <f t="shared" si="205"/>
        <v>0</v>
      </c>
      <c r="BD369" s="41">
        <f t="shared" si="206"/>
        <v>1</v>
      </c>
      <c r="BE369" s="41">
        <f t="shared" si="207"/>
        <v>0</v>
      </c>
      <c r="BF369" s="41">
        <f t="shared" si="208"/>
        <v>0</v>
      </c>
      <c r="BG369" s="41">
        <f t="shared" si="209"/>
        <v>1</v>
      </c>
      <c r="BH369" s="41">
        <f t="shared" si="210"/>
        <v>0</v>
      </c>
      <c r="BI369" s="41">
        <f t="shared" si="211"/>
        <v>0</v>
      </c>
      <c r="BJ369" s="41">
        <f t="shared" si="212"/>
        <v>0</v>
      </c>
      <c r="BK369" s="41">
        <f t="shared" si="213"/>
        <v>1</v>
      </c>
      <c r="BL369" s="41">
        <f t="shared" si="214"/>
        <v>0</v>
      </c>
      <c r="BM369" s="41">
        <f t="shared" si="215"/>
        <v>0</v>
      </c>
      <c r="BN369" s="41">
        <f t="shared" si="216"/>
        <v>0</v>
      </c>
      <c r="BO369" s="41">
        <f t="shared" si="217"/>
        <v>1</v>
      </c>
      <c r="BP369" s="41">
        <f t="shared" si="218"/>
        <v>0</v>
      </c>
      <c r="BQ369" s="41">
        <f t="shared" si="219"/>
        <v>0</v>
      </c>
      <c r="BR369" s="41">
        <f t="shared" si="220"/>
        <v>0</v>
      </c>
      <c r="BS369" s="41">
        <f t="shared" si="221"/>
        <v>0</v>
      </c>
      <c r="BT369" s="41">
        <f t="shared" si="222"/>
        <v>1</v>
      </c>
      <c r="BU369" s="41">
        <f t="shared" si="223"/>
        <v>0</v>
      </c>
      <c r="BV369" s="41">
        <f t="shared" si="224"/>
        <v>0</v>
      </c>
      <c r="BW369" s="41">
        <f t="shared" si="225"/>
        <v>1</v>
      </c>
      <c r="BX369" s="41" t="str">
        <f t="shared" si="226"/>
        <v>2011Nurse practitionersQuebec</v>
      </c>
      <c r="BY369" s="51">
        <f>VLOOKUP(BX369,'%workplace'!$A$1:$F$381,6,FALSE)</f>
        <v>104</v>
      </c>
      <c r="BZ369" s="32">
        <f t="shared" si="227"/>
        <v>9.6153846153846159E-3</v>
      </c>
    </row>
    <row r="370" spans="1:78" s="8" customFormat="1" hidden="1" x14ac:dyDescent="0.2">
      <c r="A370" s="8" t="str">
        <f t="shared" si="190"/>
        <v>2011Nurse practitionersQuebecHospital</v>
      </c>
      <c r="B370" s="8" t="s">
        <v>5</v>
      </c>
      <c r="C370" s="8" t="s">
        <v>18</v>
      </c>
      <c r="D370" s="8" t="s">
        <v>10</v>
      </c>
      <c r="E370" s="8">
        <v>2011</v>
      </c>
      <c r="F370" s="8">
        <v>51</v>
      </c>
      <c r="G370" s="8">
        <v>5</v>
      </c>
      <c r="H370" s="8">
        <v>0</v>
      </c>
      <c r="I370" s="8">
        <v>7</v>
      </c>
      <c r="J370" s="8">
        <v>19</v>
      </c>
      <c r="K370" s="8">
        <v>12</v>
      </c>
      <c r="L370" s="8">
        <v>7</v>
      </c>
      <c r="M370" s="8">
        <v>5</v>
      </c>
      <c r="N370" s="8">
        <v>3</v>
      </c>
      <c r="O370" s="8">
        <v>3</v>
      </c>
      <c r="P370" s="8">
        <v>0</v>
      </c>
      <c r="Q370" s="8">
        <v>0</v>
      </c>
      <c r="R370" s="8">
        <v>0</v>
      </c>
      <c r="S370" s="8">
        <v>0</v>
      </c>
      <c r="T370" s="8">
        <v>0</v>
      </c>
      <c r="U370" s="8">
        <v>54</v>
      </c>
      <c r="V370" s="8">
        <v>2</v>
      </c>
      <c r="W370" s="8">
        <v>0</v>
      </c>
      <c r="X370" s="8">
        <v>51</v>
      </c>
      <c r="Y370" s="8">
        <v>3</v>
      </c>
      <c r="Z370" s="8">
        <v>2</v>
      </c>
      <c r="AA370" s="8">
        <v>0</v>
      </c>
      <c r="AB370" s="8">
        <v>0</v>
      </c>
      <c r="AC370" s="8">
        <v>0</v>
      </c>
      <c r="AD370" s="8">
        <v>51</v>
      </c>
      <c r="AE370" s="8">
        <v>5</v>
      </c>
      <c r="AF370" s="8">
        <v>0</v>
      </c>
      <c r="AG370" s="8">
        <v>56</v>
      </c>
      <c r="AH370" s="8">
        <v>0</v>
      </c>
      <c r="AI370" s="8">
        <v>0</v>
      </c>
      <c r="AJ370" s="8">
        <v>3</v>
      </c>
      <c r="AK370" s="8">
        <v>53</v>
      </c>
      <c r="AL370" s="8">
        <v>0</v>
      </c>
      <c r="AM370" s="8">
        <v>0</v>
      </c>
      <c r="AN370" s="8">
        <v>56</v>
      </c>
      <c r="AO370" s="41">
        <f t="shared" si="191"/>
        <v>0.9107142857142857</v>
      </c>
      <c r="AP370" s="41">
        <f t="shared" si="192"/>
        <v>8.9285714285714288E-2</v>
      </c>
      <c r="AQ370" s="41">
        <f t="shared" si="193"/>
        <v>0</v>
      </c>
      <c r="AR370" s="41">
        <f t="shared" si="194"/>
        <v>0.125</v>
      </c>
      <c r="AS370" s="41">
        <f t="shared" si="195"/>
        <v>0.3392857142857143</v>
      </c>
      <c r="AT370" s="41">
        <f t="shared" si="196"/>
        <v>0.21428571428571427</v>
      </c>
      <c r="AU370" s="41">
        <f t="shared" si="197"/>
        <v>0.125</v>
      </c>
      <c r="AV370" s="41">
        <f t="shared" si="198"/>
        <v>8.9285714285714288E-2</v>
      </c>
      <c r="AW370" s="41">
        <f t="shared" si="199"/>
        <v>5.3571428571428568E-2</v>
      </c>
      <c r="AX370" s="41">
        <f t="shared" si="200"/>
        <v>5.3571428571428568E-2</v>
      </c>
      <c r="AY370" s="41">
        <f t="shared" si="201"/>
        <v>0</v>
      </c>
      <c r="AZ370" s="41">
        <f t="shared" si="202"/>
        <v>0</v>
      </c>
      <c r="BA370" s="41">
        <f t="shared" si="203"/>
        <v>0</v>
      </c>
      <c r="BB370" s="41">
        <f t="shared" si="204"/>
        <v>0</v>
      </c>
      <c r="BC370" s="41">
        <f t="shared" si="205"/>
        <v>0</v>
      </c>
      <c r="BD370" s="41">
        <f t="shared" si="206"/>
        <v>0.9642857142857143</v>
      </c>
      <c r="BE370" s="41">
        <f t="shared" si="207"/>
        <v>3.5714285714285712E-2</v>
      </c>
      <c r="BF370" s="41">
        <f t="shared" si="208"/>
        <v>0</v>
      </c>
      <c r="BG370" s="41">
        <f t="shared" si="209"/>
        <v>0.9107142857142857</v>
      </c>
      <c r="BH370" s="41">
        <f t="shared" si="210"/>
        <v>5.3571428571428568E-2</v>
      </c>
      <c r="BI370" s="41">
        <f t="shared" si="211"/>
        <v>3.5714285714285712E-2</v>
      </c>
      <c r="BJ370" s="41">
        <f t="shared" si="212"/>
        <v>0</v>
      </c>
      <c r="BK370" s="41">
        <f t="shared" si="213"/>
        <v>0</v>
      </c>
      <c r="BL370" s="41">
        <f t="shared" si="214"/>
        <v>0</v>
      </c>
      <c r="BM370" s="41">
        <f t="shared" si="215"/>
        <v>0.9107142857142857</v>
      </c>
      <c r="BN370" s="41">
        <f t="shared" si="216"/>
        <v>8.9285714285714288E-2</v>
      </c>
      <c r="BO370" s="41">
        <f t="shared" si="217"/>
        <v>0</v>
      </c>
      <c r="BP370" s="41">
        <f t="shared" si="218"/>
        <v>1</v>
      </c>
      <c r="BQ370" s="41">
        <f t="shared" si="219"/>
        <v>0</v>
      </c>
      <c r="BR370" s="41">
        <f t="shared" si="220"/>
        <v>0</v>
      </c>
      <c r="BS370" s="41">
        <f t="shared" si="221"/>
        <v>5.3571428571428568E-2</v>
      </c>
      <c r="BT370" s="41">
        <f t="shared" si="222"/>
        <v>0.9464285714285714</v>
      </c>
      <c r="BU370" s="41">
        <f t="shared" si="223"/>
        <v>0</v>
      </c>
      <c r="BV370" s="41">
        <f t="shared" si="224"/>
        <v>0</v>
      </c>
      <c r="BW370" s="41">
        <f t="shared" si="225"/>
        <v>1</v>
      </c>
      <c r="BX370" s="41" t="str">
        <f t="shared" si="226"/>
        <v>2011Nurse practitionersQuebec</v>
      </c>
      <c r="BY370" s="51">
        <f>VLOOKUP(BX370,'%workplace'!$A$1:$F$381,6,FALSE)</f>
        <v>104</v>
      </c>
      <c r="BZ370" s="32">
        <f t="shared" si="227"/>
        <v>0.53846153846153844</v>
      </c>
    </row>
    <row r="371" spans="1:78" s="8" customFormat="1" hidden="1" x14ac:dyDescent="0.2">
      <c r="A371" s="8" t="str">
        <f t="shared" si="190"/>
        <v>2011Nurse practitionersQuebecOther places of work</v>
      </c>
      <c r="B371" s="8" t="s">
        <v>5</v>
      </c>
      <c r="C371" s="8" t="s">
        <v>18</v>
      </c>
      <c r="D371" s="8" t="s">
        <v>13</v>
      </c>
      <c r="E371" s="8">
        <v>2011</v>
      </c>
      <c r="F371" s="8">
        <v>23</v>
      </c>
      <c r="G371" s="8">
        <v>2</v>
      </c>
      <c r="H371" s="8">
        <v>0</v>
      </c>
      <c r="I371" s="8">
        <v>4</v>
      </c>
      <c r="J371" s="8">
        <v>8</v>
      </c>
      <c r="K371" s="8">
        <v>6</v>
      </c>
      <c r="L371" s="8">
        <v>4</v>
      </c>
      <c r="M371" s="8">
        <v>2</v>
      </c>
      <c r="N371" s="8">
        <v>1</v>
      </c>
      <c r="O371" s="8">
        <v>0</v>
      </c>
      <c r="P371" s="8">
        <v>0</v>
      </c>
      <c r="Q371" s="8">
        <v>0</v>
      </c>
      <c r="R371" s="8">
        <v>0</v>
      </c>
      <c r="S371" s="8">
        <v>0</v>
      </c>
      <c r="T371" s="8">
        <v>0</v>
      </c>
      <c r="U371" s="8">
        <v>25</v>
      </c>
      <c r="V371" s="8">
        <v>0</v>
      </c>
      <c r="W371" s="8">
        <v>0</v>
      </c>
      <c r="X371" s="8">
        <v>24</v>
      </c>
      <c r="Y371" s="8">
        <v>1</v>
      </c>
      <c r="Z371" s="8">
        <v>0</v>
      </c>
      <c r="AA371" s="8">
        <v>0</v>
      </c>
      <c r="AB371" s="8">
        <v>0</v>
      </c>
      <c r="AC371" s="8">
        <v>0</v>
      </c>
      <c r="AD371" s="8">
        <v>24</v>
      </c>
      <c r="AE371" s="8">
        <v>1</v>
      </c>
      <c r="AF371" s="8">
        <v>0</v>
      </c>
      <c r="AG371" s="8">
        <v>24</v>
      </c>
      <c r="AH371" s="8">
        <v>1</v>
      </c>
      <c r="AI371" s="8">
        <v>0</v>
      </c>
      <c r="AJ371" s="8">
        <v>4</v>
      </c>
      <c r="AK371" s="8">
        <v>21</v>
      </c>
      <c r="AL371" s="8">
        <v>0</v>
      </c>
      <c r="AM371" s="8">
        <v>0</v>
      </c>
      <c r="AN371" s="8">
        <v>25</v>
      </c>
      <c r="AO371" s="41">
        <f t="shared" si="191"/>
        <v>0.92</v>
      </c>
      <c r="AP371" s="41">
        <f t="shared" si="192"/>
        <v>0.08</v>
      </c>
      <c r="AQ371" s="41">
        <f t="shared" si="193"/>
        <v>0</v>
      </c>
      <c r="AR371" s="41">
        <f t="shared" si="194"/>
        <v>0.16</v>
      </c>
      <c r="AS371" s="41">
        <f t="shared" si="195"/>
        <v>0.32</v>
      </c>
      <c r="AT371" s="41">
        <f t="shared" si="196"/>
        <v>0.24</v>
      </c>
      <c r="AU371" s="41">
        <f t="shared" si="197"/>
        <v>0.16</v>
      </c>
      <c r="AV371" s="41">
        <f t="shared" si="198"/>
        <v>0.08</v>
      </c>
      <c r="AW371" s="41">
        <f t="shared" si="199"/>
        <v>0.04</v>
      </c>
      <c r="AX371" s="41">
        <f t="shared" si="200"/>
        <v>0</v>
      </c>
      <c r="AY371" s="41">
        <f t="shared" si="201"/>
        <v>0</v>
      </c>
      <c r="AZ371" s="41">
        <f t="shared" si="202"/>
        <v>0</v>
      </c>
      <c r="BA371" s="41">
        <f t="shared" si="203"/>
        <v>0</v>
      </c>
      <c r="BB371" s="41">
        <f t="shared" si="204"/>
        <v>0</v>
      </c>
      <c r="BC371" s="41">
        <f t="shared" si="205"/>
        <v>0</v>
      </c>
      <c r="BD371" s="41">
        <f t="shared" si="206"/>
        <v>1</v>
      </c>
      <c r="BE371" s="41">
        <f t="shared" si="207"/>
        <v>0</v>
      </c>
      <c r="BF371" s="41">
        <f t="shared" si="208"/>
        <v>0</v>
      </c>
      <c r="BG371" s="41">
        <f t="shared" si="209"/>
        <v>0.96</v>
      </c>
      <c r="BH371" s="41">
        <f t="shared" si="210"/>
        <v>0.04</v>
      </c>
      <c r="BI371" s="41">
        <f t="shared" si="211"/>
        <v>0</v>
      </c>
      <c r="BJ371" s="41">
        <f t="shared" si="212"/>
        <v>0</v>
      </c>
      <c r="BK371" s="41">
        <f t="shared" si="213"/>
        <v>0</v>
      </c>
      <c r="BL371" s="41">
        <f t="shared" si="214"/>
        <v>0</v>
      </c>
      <c r="BM371" s="41">
        <f t="shared" si="215"/>
        <v>0.96</v>
      </c>
      <c r="BN371" s="41">
        <f t="shared" si="216"/>
        <v>0.04</v>
      </c>
      <c r="BO371" s="41">
        <f t="shared" si="217"/>
        <v>0</v>
      </c>
      <c r="BP371" s="41">
        <f t="shared" si="218"/>
        <v>0.96</v>
      </c>
      <c r="BQ371" s="41">
        <f t="shared" si="219"/>
        <v>0.04</v>
      </c>
      <c r="BR371" s="41">
        <f t="shared" si="220"/>
        <v>0</v>
      </c>
      <c r="BS371" s="41">
        <f t="shared" si="221"/>
        <v>0.16</v>
      </c>
      <c r="BT371" s="41">
        <f t="shared" si="222"/>
        <v>0.84</v>
      </c>
      <c r="BU371" s="41">
        <f t="shared" si="223"/>
        <v>0</v>
      </c>
      <c r="BV371" s="41">
        <f t="shared" si="224"/>
        <v>0</v>
      </c>
      <c r="BW371" s="41">
        <f t="shared" si="225"/>
        <v>1</v>
      </c>
      <c r="BX371" s="41" t="str">
        <f t="shared" si="226"/>
        <v>2011Nurse practitionersQuebec</v>
      </c>
      <c r="BY371" s="51">
        <f>VLOOKUP(BX371,'%workplace'!$A$1:$F$381,6,FALSE)</f>
        <v>104</v>
      </c>
      <c r="BZ371" s="32">
        <f t="shared" si="227"/>
        <v>0.24038461538461539</v>
      </c>
    </row>
    <row r="372" spans="1:78" s="8" customFormat="1" hidden="1" x14ac:dyDescent="0.2">
      <c r="A372" s="8" t="str">
        <f t="shared" si="190"/>
        <v>2011Nurse practitionersQuebecUnknown places of work</v>
      </c>
      <c r="B372" s="8" t="s">
        <v>5</v>
      </c>
      <c r="C372" s="8" t="s">
        <v>18</v>
      </c>
      <c r="D372" s="8" t="s">
        <v>49</v>
      </c>
      <c r="E372" s="8">
        <v>2011</v>
      </c>
      <c r="F372" s="8">
        <v>1</v>
      </c>
      <c r="G372" s="8">
        <v>0</v>
      </c>
      <c r="H372" s="8">
        <v>0</v>
      </c>
      <c r="I372" s="8">
        <v>0</v>
      </c>
      <c r="J372" s="8">
        <v>0</v>
      </c>
      <c r="K372" s="8">
        <v>0</v>
      </c>
      <c r="L372" s="8">
        <v>1</v>
      </c>
      <c r="M372" s="8">
        <v>0</v>
      </c>
      <c r="N372" s="8">
        <v>0</v>
      </c>
      <c r="O372" s="8">
        <v>0</v>
      </c>
      <c r="P372" s="8">
        <v>0</v>
      </c>
      <c r="Q372" s="8">
        <v>0</v>
      </c>
      <c r="R372" s="8">
        <v>0</v>
      </c>
      <c r="S372" s="8">
        <v>0</v>
      </c>
      <c r="T372" s="8">
        <v>0</v>
      </c>
      <c r="U372" s="8">
        <v>1</v>
      </c>
      <c r="V372" s="8">
        <v>0</v>
      </c>
      <c r="W372" s="8">
        <v>0</v>
      </c>
      <c r="X372" s="8">
        <v>1</v>
      </c>
      <c r="Y372" s="8">
        <v>0</v>
      </c>
      <c r="Z372" s="8">
        <v>0</v>
      </c>
      <c r="AA372" s="8">
        <v>0</v>
      </c>
      <c r="AB372" s="8">
        <v>0</v>
      </c>
      <c r="AC372" s="8">
        <v>0</v>
      </c>
      <c r="AD372" s="8">
        <v>1</v>
      </c>
      <c r="AE372" s="8">
        <v>0</v>
      </c>
      <c r="AF372" s="8">
        <v>0</v>
      </c>
      <c r="AG372" s="8">
        <v>1</v>
      </c>
      <c r="AH372" s="8">
        <v>0</v>
      </c>
      <c r="AI372" s="8">
        <v>0</v>
      </c>
      <c r="AJ372" s="8">
        <v>0</v>
      </c>
      <c r="AK372" s="8">
        <v>0</v>
      </c>
      <c r="AL372" s="8">
        <v>0</v>
      </c>
      <c r="AM372" s="8">
        <v>1</v>
      </c>
      <c r="AN372" s="8">
        <v>1</v>
      </c>
      <c r="AO372" s="41">
        <f t="shared" si="191"/>
        <v>1</v>
      </c>
      <c r="AP372" s="41">
        <f t="shared" si="192"/>
        <v>0</v>
      </c>
      <c r="AQ372" s="41">
        <f t="shared" si="193"/>
        <v>0</v>
      </c>
      <c r="AR372" s="41">
        <f t="shared" si="194"/>
        <v>0</v>
      </c>
      <c r="AS372" s="41">
        <f t="shared" si="195"/>
        <v>0</v>
      </c>
      <c r="AT372" s="41">
        <f t="shared" si="196"/>
        <v>0</v>
      </c>
      <c r="AU372" s="41">
        <f t="shared" si="197"/>
        <v>1</v>
      </c>
      <c r="AV372" s="41">
        <f t="shared" si="198"/>
        <v>0</v>
      </c>
      <c r="AW372" s="41">
        <f t="shared" si="199"/>
        <v>0</v>
      </c>
      <c r="AX372" s="41">
        <f t="shared" si="200"/>
        <v>0</v>
      </c>
      <c r="AY372" s="41">
        <f t="shared" si="201"/>
        <v>0</v>
      </c>
      <c r="AZ372" s="41">
        <f t="shared" si="202"/>
        <v>0</v>
      </c>
      <c r="BA372" s="41">
        <f t="shared" si="203"/>
        <v>0</v>
      </c>
      <c r="BB372" s="41">
        <f t="shared" si="204"/>
        <v>0</v>
      </c>
      <c r="BC372" s="41">
        <f t="shared" si="205"/>
        <v>0</v>
      </c>
      <c r="BD372" s="41">
        <f t="shared" si="206"/>
        <v>1</v>
      </c>
      <c r="BE372" s="41">
        <f t="shared" si="207"/>
        <v>0</v>
      </c>
      <c r="BF372" s="41">
        <f t="shared" si="208"/>
        <v>0</v>
      </c>
      <c r="BG372" s="41">
        <f t="shared" si="209"/>
        <v>1</v>
      </c>
      <c r="BH372" s="41">
        <f t="shared" si="210"/>
        <v>0</v>
      </c>
      <c r="BI372" s="41">
        <f t="shared" si="211"/>
        <v>0</v>
      </c>
      <c r="BJ372" s="41">
        <f t="shared" si="212"/>
        <v>0</v>
      </c>
      <c r="BK372" s="41">
        <f t="shared" si="213"/>
        <v>0</v>
      </c>
      <c r="BL372" s="41">
        <f t="shared" si="214"/>
        <v>0</v>
      </c>
      <c r="BM372" s="41">
        <f t="shared" si="215"/>
        <v>1</v>
      </c>
      <c r="BN372" s="41">
        <f t="shared" si="216"/>
        <v>0</v>
      </c>
      <c r="BO372" s="41">
        <f t="shared" si="217"/>
        <v>0</v>
      </c>
      <c r="BP372" s="41">
        <f t="shared" si="218"/>
        <v>1</v>
      </c>
      <c r="BQ372" s="41">
        <f t="shared" si="219"/>
        <v>0</v>
      </c>
      <c r="BR372" s="41">
        <f t="shared" si="220"/>
        <v>0</v>
      </c>
      <c r="BS372" s="41">
        <f t="shared" si="221"/>
        <v>0</v>
      </c>
      <c r="BT372" s="41">
        <f t="shared" si="222"/>
        <v>0</v>
      </c>
      <c r="BU372" s="41">
        <f t="shared" si="223"/>
        <v>0</v>
      </c>
      <c r="BV372" s="41">
        <f t="shared" si="224"/>
        <v>1</v>
      </c>
      <c r="BW372" s="41">
        <f t="shared" si="225"/>
        <v>1</v>
      </c>
      <c r="BX372" s="41" t="str">
        <f t="shared" si="226"/>
        <v>2011Nurse practitionersQuebec</v>
      </c>
      <c r="BY372" s="51">
        <f>VLOOKUP(BX372,'%workplace'!$A$1:$F$381,6,FALSE)</f>
        <v>104</v>
      </c>
      <c r="BZ372" s="32">
        <f t="shared" si="227"/>
        <v>9.6153846153846159E-3</v>
      </c>
    </row>
    <row r="373" spans="1:78" s="8" customFormat="1" hidden="1" x14ac:dyDescent="0.2">
      <c r="A373" s="8" t="str">
        <f t="shared" si="190"/>
        <v>2011Nurse practitionersOntarioAll places of work</v>
      </c>
      <c r="B373" s="8" t="s">
        <v>5</v>
      </c>
      <c r="C373" s="8" t="s">
        <v>19</v>
      </c>
      <c r="D373" s="8" t="s">
        <v>9</v>
      </c>
      <c r="E373" s="8">
        <v>2011</v>
      </c>
      <c r="F373" s="8">
        <v>1574</v>
      </c>
      <c r="G373" s="8">
        <v>79</v>
      </c>
      <c r="H373" s="8">
        <v>0</v>
      </c>
      <c r="I373" s="8">
        <v>39</v>
      </c>
      <c r="J373" s="8">
        <v>197</v>
      </c>
      <c r="K373" s="8">
        <v>206</v>
      </c>
      <c r="L373" s="8">
        <v>273</v>
      </c>
      <c r="M373" s="8">
        <v>339</v>
      </c>
      <c r="N373" s="8">
        <v>280</v>
      </c>
      <c r="O373" s="8">
        <v>231</v>
      </c>
      <c r="P373" s="8">
        <v>70</v>
      </c>
      <c r="Q373" s="8">
        <v>14</v>
      </c>
      <c r="R373" s="8">
        <v>4</v>
      </c>
      <c r="S373" s="8">
        <v>0</v>
      </c>
      <c r="T373" s="8">
        <v>0</v>
      </c>
      <c r="U373" s="8">
        <v>1565</v>
      </c>
      <c r="V373" s="8">
        <v>88</v>
      </c>
      <c r="W373" s="8">
        <v>0</v>
      </c>
      <c r="X373" s="8">
        <v>1393</v>
      </c>
      <c r="Y373" s="8">
        <v>227</v>
      </c>
      <c r="Z373" s="8">
        <v>33</v>
      </c>
      <c r="AA373" s="8">
        <v>0</v>
      </c>
      <c r="AB373" s="8">
        <v>33</v>
      </c>
      <c r="AC373" s="8">
        <v>15</v>
      </c>
      <c r="AD373" s="8">
        <v>1522</v>
      </c>
      <c r="AE373" s="8">
        <v>83</v>
      </c>
      <c r="AF373" s="8">
        <v>28</v>
      </c>
      <c r="AG373" s="8">
        <v>1580</v>
      </c>
      <c r="AH373" s="8">
        <v>30</v>
      </c>
      <c r="AI373" s="8">
        <v>0</v>
      </c>
      <c r="AJ373" s="8">
        <v>232</v>
      </c>
      <c r="AK373" s="8">
        <v>1421</v>
      </c>
      <c r="AL373" s="8">
        <v>15</v>
      </c>
      <c r="AM373" s="8">
        <v>0</v>
      </c>
      <c r="AN373" s="8">
        <v>1653</v>
      </c>
      <c r="AO373" s="41">
        <f t="shared" si="191"/>
        <v>0.9522081064730793</v>
      </c>
      <c r="AP373" s="41">
        <f t="shared" si="192"/>
        <v>4.7791893526920752E-2</v>
      </c>
      <c r="AQ373" s="41">
        <f t="shared" si="193"/>
        <v>0</v>
      </c>
      <c r="AR373" s="41">
        <f t="shared" si="194"/>
        <v>2.3593466424682397E-2</v>
      </c>
      <c r="AS373" s="41">
        <f t="shared" si="195"/>
        <v>0.1191772534785239</v>
      </c>
      <c r="AT373" s="41">
        <f t="shared" si="196"/>
        <v>0.12462189957652753</v>
      </c>
      <c r="AU373" s="41">
        <f t="shared" si="197"/>
        <v>0.16515426497277677</v>
      </c>
      <c r="AV373" s="41">
        <f t="shared" si="198"/>
        <v>0.20508166969147004</v>
      </c>
      <c r="AW373" s="41">
        <f t="shared" si="199"/>
        <v>0.16938898971566849</v>
      </c>
      <c r="AX373" s="41">
        <f t="shared" si="200"/>
        <v>0.1397459165154265</v>
      </c>
      <c r="AY373" s="41">
        <f t="shared" si="201"/>
        <v>4.2347247428917122E-2</v>
      </c>
      <c r="AZ373" s="41">
        <f t="shared" si="202"/>
        <v>8.4694494857834243E-3</v>
      </c>
      <c r="BA373" s="41">
        <f t="shared" si="203"/>
        <v>2.4198427102238356E-3</v>
      </c>
      <c r="BB373" s="41">
        <f t="shared" si="204"/>
        <v>0</v>
      </c>
      <c r="BC373" s="41">
        <f t="shared" si="205"/>
        <v>0</v>
      </c>
      <c r="BD373" s="41">
        <f t="shared" si="206"/>
        <v>0.94676346037507564</v>
      </c>
      <c r="BE373" s="41">
        <f t="shared" si="207"/>
        <v>5.3236539624924382E-2</v>
      </c>
      <c r="BF373" s="41">
        <f t="shared" si="208"/>
        <v>0</v>
      </c>
      <c r="BG373" s="41">
        <f t="shared" si="209"/>
        <v>0.84271022383545069</v>
      </c>
      <c r="BH373" s="41">
        <f t="shared" si="210"/>
        <v>0.13732607380520268</v>
      </c>
      <c r="BI373" s="41">
        <f t="shared" si="211"/>
        <v>1.9963702359346643E-2</v>
      </c>
      <c r="BJ373" s="41">
        <f t="shared" si="212"/>
        <v>0</v>
      </c>
      <c r="BK373" s="41">
        <f t="shared" si="213"/>
        <v>1.9963702359346643E-2</v>
      </c>
      <c r="BL373" s="41">
        <f t="shared" si="214"/>
        <v>9.0744101633393835E-3</v>
      </c>
      <c r="BM373" s="41">
        <f t="shared" si="215"/>
        <v>0.92075015124016935</v>
      </c>
      <c r="BN373" s="41">
        <f t="shared" si="216"/>
        <v>5.0211736237144589E-2</v>
      </c>
      <c r="BO373" s="41">
        <f t="shared" si="217"/>
        <v>1.6938898971566849E-2</v>
      </c>
      <c r="BP373" s="41">
        <f t="shared" si="218"/>
        <v>0.95583787053841496</v>
      </c>
      <c r="BQ373" s="41">
        <f t="shared" si="219"/>
        <v>1.8148820326678767E-2</v>
      </c>
      <c r="BR373" s="41">
        <f t="shared" si="220"/>
        <v>0</v>
      </c>
      <c r="BS373" s="41">
        <f t="shared" si="221"/>
        <v>0.14035087719298245</v>
      </c>
      <c r="BT373" s="41">
        <f t="shared" si="222"/>
        <v>0.85964912280701755</v>
      </c>
      <c r="BU373" s="41">
        <f t="shared" si="223"/>
        <v>9.0744101633393835E-3</v>
      </c>
      <c r="BV373" s="41">
        <f t="shared" si="224"/>
        <v>0</v>
      </c>
      <c r="BW373" s="41">
        <f t="shared" si="225"/>
        <v>1</v>
      </c>
      <c r="BX373" s="41" t="str">
        <f t="shared" si="226"/>
        <v>2011Nurse practitionersOntario</v>
      </c>
      <c r="BY373" s="51">
        <f>VLOOKUP(BX373,'%workplace'!$A$1:$F$381,6,FALSE)</f>
        <v>1653</v>
      </c>
      <c r="BZ373" s="32">
        <f t="shared" si="227"/>
        <v>1</v>
      </c>
    </row>
    <row r="374" spans="1:78" s="8" customFormat="1" hidden="1" x14ac:dyDescent="0.2">
      <c r="A374" s="8" t="str">
        <f t="shared" si="190"/>
        <v>2011Nurse practitionersOntarioCommunity health</v>
      </c>
      <c r="B374" s="8" t="s">
        <v>5</v>
      </c>
      <c r="C374" s="8" t="s">
        <v>19</v>
      </c>
      <c r="D374" s="8" t="s">
        <v>11</v>
      </c>
      <c r="E374" s="8">
        <v>2011</v>
      </c>
      <c r="F374" s="8">
        <v>434</v>
      </c>
      <c r="G374" s="8">
        <v>27</v>
      </c>
      <c r="H374" s="8">
        <v>0</v>
      </c>
      <c r="I374" s="8">
        <v>8</v>
      </c>
      <c r="J374" s="8">
        <v>58</v>
      </c>
      <c r="K374" s="8">
        <v>62</v>
      </c>
      <c r="L374" s="8">
        <v>58</v>
      </c>
      <c r="M374" s="8">
        <v>90</v>
      </c>
      <c r="N374" s="8">
        <v>72</v>
      </c>
      <c r="O374" s="8">
        <v>80</v>
      </c>
      <c r="P374" s="8">
        <v>26</v>
      </c>
      <c r="Q374" s="8">
        <v>5</v>
      </c>
      <c r="R374" s="8">
        <v>2</v>
      </c>
      <c r="S374" s="8">
        <v>0</v>
      </c>
      <c r="T374" s="8">
        <v>0</v>
      </c>
      <c r="U374" s="8">
        <v>441</v>
      </c>
      <c r="V374" s="8">
        <v>20</v>
      </c>
      <c r="W374" s="8">
        <v>0</v>
      </c>
      <c r="X374" s="8">
        <v>365</v>
      </c>
      <c r="Y374" s="8">
        <v>89</v>
      </c>
      <c r="Z374" s="8">
        <v>7</v>
      </c>
      <c r="AA374" s="8">
        <v>0</v>
      </c>
      <c r="AB374" s="8">
        <v>8</v>
      </c>
      <c r="AC374" s="8">
        <v>0</v>
      </c>
      <c r="AD374" s="8">
        <v>431</v>
      </c>
      <c r="AE374" s="8">
        <v>22</v>
      </c>
      <c r="AF374" s="8">
        <v>13</v>
      </c>
      <c r="AG374" s="8">
        <v>448</v>
      </c>
      <c r="AH374" s="8">
        <v>0</v>
      </c>
      <c r="AI374" s="8">
        <v>0</v>
      </c>
      <c r="AJ374" s="8">
        <v>87</v>
      </c>
      <c r="AK374" s="8">
        <v>374</v>
      </c>
      <c r="AL374" s="8">
        <v>0</v>
      </c>
      <c r="AM374" s="8">
        <v>0</v>
      </c>
      <c r="AN374" s="8">
        <v>461</v>
      </c>
      <c r="AO374" s="41">
        <f t="shared" si="191"/>
        <v>0.9414316702819957</v>
      </c>
      <c r="AP374" s="41">
        <f t="shared" si="192"/>
        <v>5.8568329718004339E-2</v>
      </c>
      <c r="AQ374" s="41">
        <f t="shared" si="193"/>
        <v>0</v>
      </c>
      <c r="AR374" s="41">
        <f t="shared" si="194"/>
        <v>1.735357917570499E-2</v>
      </c>
      <c r="AS374" s="41">
        <f t="shared" si="195"/>
        <v>0.12581344902386118</v>
      </c>
      <c r="AT374" s="41">
        <f t="shared" si="196"/>
        <v>0.13449023861171366</v>
      </c>
      <c r="AU374" s="41">
        <f t="shared" si="197"/>
        <v>0.12581344902386118</v>
      </c>
      <c r="AV374" s="41">
        <f t="shared" si="198"/>
        <v>0.19522776572668113</v>
      </c>
      <c r="AW374" s="41">
        <f t="shared" si="199"/>
        <v>0.1561822125813449</v>
      </c>
      <c r="AX374" s="41">
        <f t="shared" si="200"/>
        <v>0.17353579175704989</v>
      </c>
      <c r="AY374" s="41">
        <f t="shared" si="201"/>
        <v>5.6399132321041212E-2</v>
      </c>
      <c r="AZ374" s="41">
        <f t="shared" si="202"/>
        <v>1.0845986984815618E-2</v>
      </c>
      <c r="BA374" s="41">
        <f t="shared" si="203"/>
        <v>4.3383947939262474E-3</v>
      </c>
      <c r="BB374" s="41">
        <f t="shared" si="204"/>
        <v>0</v>
      </c>
      <c r="BC374" s="41">
        <f t="shared" si="205"/>
        <v>0</v>
      </c>
      <c r="BD374" s="41">
        <f t="shared" si="206"/>
        <v>0.95661605206073752</v>
      </c>
      <c r="BE374" s="41">
        <f t="shared" si="207"/>
        <v>4.3383947939262472E-2</v>
      </c>
      <c r="BF374" s="41">
        <f t="shared" si="208"/>
        <v>0</v>
      </c>
      <c r="BG374" s="41">
        <f t="shared" si="209"/>
        <v>0.79175704989154017</v>
      </c>
      <c r="BH374" s="41">
        <f t="shared" si="210"/>
        <v>0.19305856832971802</v>
      </c>
      <c r="BI374" s="41">
        <f t="shared" si="211"/>
        <v>1.5184381778741865E-2</v>
      </c>
      <c r="BJ374" s="41">
        <f t="shared" si="212"/>
        <v>0</v>
      </c>
      <c r="BK374" s="41">
        <f t="shared" si="213"/>
        <v>1.735357917570499E-2</v>
      </c>
      <c r="BL374" s="41">
        <f t="shared" si="214"/>
        <v>0</v>
      </c>
      <c r="BM374" s="41">
        <f t="shared" si="215"/>
        <v>0.93492407809110634</v>
      </c>
      <c r="BN374" s="41">
        <f t="shared" si="216"/>
        <v>4.7722342733188719E-2</v>
      </c>
      <c r="BO374" s="41">
        <f t="shared" si="217"/>
        <v>2.8199566160520606E-2</v>
      </c>
      <c r="BP374" s="41">
        <f t="shared" si="218"/>
        <v>0.97180043383947934</v>
      </c>
      <c r="BQ374" s="41">
        <f t="shared" si="219"/>
        <v>0</v>
      </c>
      <c r="BR374" s="41">
        <f t="shared" si="220"/>
        <v>0</v>
      </c>
      <c r="BS374" s="41">
        <f t="shared" si="221"/>
        <v>0.18872017353579176</v>
      </c>
      <c r="BT374" s="41">
        <f t="shared" si="222"/>
        <v>0.81127982646420826</v>
      </c>
      <c r="BU374" s="41">
        <f t="shared" si="223"/>
        <v>0</v>
      </c>
      <c r="BV374" s="41">
        <f t="shared" si="224"/>
        <v>0</v>
      </c>
      <c r="BW374" s="41">
        <f t="shared" si="225"/>
        <v>1</v>
      </c>
      <c r="BX374" s="41" t="str">
        <f t="shared" si="226"/>
        <v>2011Nurse practitionersOntario</v>
      </c>
      <c r="BY374" s="51">
        <f>VLOOKUP(BX374,'%workplace'!$A$1:$F$381,6,FALSE)</f>
        <v>1653</v>
      </c>
      <c r="BZ374" s="32">
        <f t="shared" si="227"/>
        <v>0.27888687235329701</v>
      </c>
    </row>
    <row r="375" spans="1:78" s="8" customFormat="1" hidden="1" x14ac:dyDescent="0.2">
      <c r="A375" s="8" t="str">
        <f t="shared" si="190"/>
        <v>2011Nurse practitionersOntarioNursing home/long-term care</v>
      </c>
      <c r="B375" s="8" t="s">
        <v>5</v>
      </c>
      <c r="C375" s="8" t="s">
        <v>19</v>
      </c>
      <c r="D375" s="8" t="s">
        <v>12</v>
      </c>
      <c r="E375" s="8">
        <v>2011</v>
      </c>
      <c r="F375" s="8">
        <v>39</v>
      </c>
      <c r="G375" s="8">
        <v>2</v>
      </c>
      <c r="H375" s="8">
        <v>0</v>
      </c>
      <c r="I375" s="8">
        <v>1</v>
      </c>
      <c r="J375" s="8">
        <v>5</v>
      </c>
      <c r="K375" s="8">
        <v>3</v>
      </c>
      <c r="L375" s="8">
        <v>9</v>
      </c>
      <c r="M375" s="8">
        <v>2</v>
      </c>
      <c r="N375" s="8">
        <v>11</v>
      </c>
      <c r="O375" s="8">
        <v>7</v>
      </c>
      <c r="P375" s="8">
        <v>1</v>
      </c>
      <c r="Q375" s="8">
        <v>2</v>
      </c>
      <c r="R375" s="8">
        <v>0</v>
      </c>
      <c r="S375" s="8">
        <v>0</v>
      </c>
      <c r="T375" s="8">
        <v>0</v>
      </c>
      <c r="U375" s="8">
        <v>40</v>
      </c>
      <c r="V375" s="8">
        <v>1</v>
      </c>
      <c r="W375" s="8">
        <v>0</v>
      </c>
      <c r="X375" s="8">
        <v>36</v>
      </c>
      <c r="Y375" s="8">
        <v>4</v>
      </c>
      <c r="Z375" s="8">
        <v>1</v>
      </c>
      <c r="AA375" s="8">
        <v>0</v>
      </c>
      <c r="AB375" s="8">
        <v>3</v>
      </c>
      <c r="AC375" s="8">
        <v>0</v>
      </c>
      <c r="AD375" s="8">
        <v>36</v>
      </c>
      <c r="AE375" s="8">
        <v>2</v>
      </c>
      <c r="AF375" s="8">
        <v>0</v>
      </c>
      <c r="AG375" s="8">
        <v>41</v>
      </c>
      <c r="AH375" s="8">
        <v>0</v>
      </c>
      <c r="AI375" s="8">
        <v>0</v>
      </c>
      <c r="AJ375" s="8">
        <v>4</v>
      </c>
      <c r="AK375" s="8">
        <v>37</v>
      </c>
      <c r="AL375" s="8">
        <v>0</v>
      </c>
      <c r="AM375" s="8">
        <v>0</v>
      </c>
      <c r="AN375" s="8">
        <v>41</v>
      </c>
      <c r="AO375" s="41">
        <f t="shared" si="191"/>
        <v>0.95121951219512191</v>
      </c>
      <c r="AP375" s="41">
        <f t="shared" si="192"/>
        <v>4.878048780487805E-2</v>
      </c>
      <c r="AQ375" s="41">
        <f t="shared" si="193"/>
        <v>0</v>
      </c>
      <c r="AR375" s="41">
        <f t="shared" si="194"/>
        <v>2.4390243902439025E-2</v>
      </c>
      <c r="AS375" s="41">
        <f t="shared" si="195"/>
        <v>0.12195121951219512</v>
      </c>
      <c r="AT375" s="41">
        <f t="shared" si="196"/>
        <v>7.3170731707317069E-2</v>
      </c>
      <c r="AU375" s="41">
        <f t="shared" si="197"/>
        <v>0.21951219512195122</v>
      </c>
      <c r="AV375" s="41">
        <f t="shared" si="198"/>
        <v>4.878048780487805E-2</v>
      </c>
      <c r="AW375" s="41">
        <f t="shared" si="199"/>
        <v>0.26829268292682928</v>
      </c>
      <c r="AX375" s="41">
        <f t="shared" si="200"/>
        <v>0.17073170731707318</v>
      </c>
      <c r="AY375" s="41">
        <f t="shared" si="201"/>
        <v>2.4390243902439025E-2</v>
      </c>
      <c r="AZ375" s="41">
        <f t="shared" si="202"/>
        <v>4.878048780487805E-2</v>
      </c>
      <c r="BA375" s="41">
        <f t="shared" si="203"/>
        <v>0</v>
      </c>
      <c r="BB375" s="41">
        <f t="shared" si="204"/>
        <v>0</v>
      </c>
      <c r="BC375" s="41">
        <f t="shared" si="205"/>
        <v>0</v>
      </c>
      <c r="BD375" s="41">
        <f t="shared" si="206"/>
        <v>0.97560975609756095</v>
      </c>
      <c r="BE375" s="41">
        <f t="shared" si="207"/>
        <v>2.4390243902439025E-2</v>
      </c>
      <c r="BF375" s="41">
        <f t="shared" si="208"/>
        <v>0</v>
      </c>
      <c r="BG375" s="41">
        <f t="shared" si="209"/>
        <v>0.87804878048780488</v>
      </c>
      <c r="BH375" s="41">
        <f t="shared" si="210"/>
        <v>9.7560975609756101E-2</v>
      </c>
      <c r="BI375" s="41">
        <f t="shared" si="211"/>
        <v>2.4390243902439025E-2</v>
      </c>
      <c r="BJ375" s="41">
        <f t="shared" si="212"/>
        <v>0</v>
      </c>
      <c r="BK375" s="41">
        <f t="shared" si="213"/>
        <v>7.3170731707317069E-2</v>
      </c>
      <c r="BL375" s="41">
        <f t="shared" si="214"/>
        <v>0</v>
      </c>
      <c r="BM375" s="41">
        <f t="shared" si="215"/>
        <v>0.87804878048780488</v>
      </c>
      <c r="BN375" s="41">
        <f t="shared" si="216"/>
        <v>4.878048780487805E-2</v>
      </c>
      <c r="BO375" s="41">
        <f t="shared" si="217"/>
        <v>0</v>
      </c>
      <c r="BP375" s="41">
        <f t="shared" si="218"/>
        <v>1</v>
      </c>
      <c r="BQ375" s="41">
        <f t="shared" si="219"/>
        <v>0</v>
      </c>
      <c r="BR375" s="41">
        <f t="shared" si="220"/>
        <v>0</v>
      </c>
      <c r="BS375" s="41">
        <f t="shared" si="221"/>
        <v>9.7560975609756101E-2</v>
      </c>
      <c r="BT375" s="41">
        <f t="shared" si="222"/>
        <v>0.90243902439024393</v>
      </c>
      <c r="BU375" s="41">
        <f t="shared" si="223"/>
        <v>0</v>
      </c>
      <c r="BV375" s="41">
        <f t="shared" si="224"/>
        <v>0</v>
      </c>
      <c r="BW375" s="41">
        <f t="shared" si="225"/>
        <v>1</v>
      </c>
      <c r="BX375" s="41" t="str">
        <f t="shared" si="226"/>
        <v>2011Nurse practitionersOntario</v>
      </c>
      <c r="BY375" s="51">
        <f>VLOOKUP(BX375,'%workplace'!$A$1:$F$381,6,FALSE)</f>
        <v>1653</v>
      </c>
      <c r="BZ375" s="32">
        <f t="shared" si="227"/>
        <v>2.4803387779794312E-2</v>
      </c>
    </row>
    <row r="376" spans="1:78" s="8" customFormat="1" hidden="1" x14ac:dyDescent="0.2">
      <c r="A376" s="8" t="str">
        <f t="shared" si="190"/>
        <v>2011Nurse practitionersOntarioHospital</v>
      </c>
      <c r="B376" s="8" t="s">
        <v>5</v>
      </c>
      <c r="C376" s="8" t="s">
        <v>19</v>
      </c>
      <c r="D376" s="8" t="s">
        <v>10</v>
      </c>
      <c r="E376" s="8">
        <v>2011</v>
      </c>
      <c r="F376" s="8">
        <v>616</v>
      </c>
      <c r="G376" s="8">
        <v>30</v>
      </c>
      <c r="H376" s="8">
        <v>0</v>
      </c>
      <c r="I376" s="8">
        <v>17</v>
      </c>
      <c r="J376" s="8">
        <v>66</v>
      </c>
      <c r="K376" s="8">
        <v>83</v>
      </c>
      <c r="L376" s="8">
        <v>119</v>
      </c>
      <c r="M376" s="8">
        <v>143</v>
      </c>
      <c r="N376" s="8">
        <v>123</v>
      </c>
      <c r="O376" s="8">
        <v>74</v>
      </c>
      <c r="P376" s="8">
        <v>16</v>
      </c>
      <c r="Q376" s="8">
        <v>5</v>
      </c>
      <c r="R376" s="8">
        <v>0</v>
      </c>
      <c r="S376" s="8">
        <v>0</v>
      </c>
      <c r="T376" s="8">
        <v>0</v>
      </c>
      <c r="U376" s="8">
        <v>601</v>
      </c>
      <c r="V376" s="8">
        <v>45</v>
      </c>
      <c r="W376" s="8">
        <v>0</v>
      </c>
      <c r="X376" s="8">
        <v>581</v>
      </c>
      <c r="Y376" s="8">
        <v>53</v>
      </c>
      <c r="Z376" s="8">
        <v>12</v>
      </c>
      <c r="AA376" s="8">
        <v>0</v>
      </c>
      <c r="AB376" s="8">
        <v>14</v>
      </c>
      <c r="AC376" s="8">
        <v>0</v>
      </c>
      <c r="AD376" s="8">
        <v>595</v>
      </c>
      <c r="AE376" s="8">
        <v>37</v>
      </c>
      <c r="AF376" s="8">
        <v>9</v>
      </c>
      <c r="AG376" s="8">
        <v>636</v>
      </c>
      <c r="AH376" s="8">
        <v>1</v>
      </c>
      <c r="AI376" s="8">
        <v>0</v>
      </c>
      <c r="AJ376" s="8">
        <v>14</v>
      </c>
      <c r="AK376" s="8">
        <v>632</v>
      </c>
      <c r="AL376" s="8">
        <v>0</v>
      </c>
      <c r="AM376" s="8">
        <v>0</v>
      </c>
      <c r="AN376" s="8">
        <v>646</v>
      </c>
      <c r="AO376" s="41">
        <f t="shared" si="191"/>
        <v>0.95356037151702788</v>
      </c>
      <c r="AP376" s="41">
        <f t="shared" si="192"/>
        <v>4.6439628482972138E-2</v>
      </c>
      <c r="AQ376" s="41">
        <f t="shared" si="193"/>
        <v>0</v>
      </c>
      <c r="AR376" s="41">
        <f t="shared" si="194"/>
        <v>2.6315789473684209E-2</v>
      </c>
      <c r="AS376" s="41">
        <f t="shared" si="195"/>
        <v>0.1021671826625387</v>
      </c>
      <c r="AT376" s="41">
        <f t="shared" si="196"/>
        <v>0.12848297213622292</v>
      </c>
      <c r="AU376" s="41">
        <f t="shared" si="197"/>
        <v>0.18421052631578946</v>
      </c>
      <c r="AV376" s="41">
        <f t="shared" si="198"/>
        <v>0.22136222910216719</v>
      </c>
      <c r="AW376" s="41">
        <f t="shared" si="199"/>
        <v>0.19040247678018576</v>
      </c>
      <c r="AX376" s="41">
        <f t="shared" si="200"/>
        <v>0.11455108359133127</v>
      </c>
      <c r="AY376" s="41">
        <f t="shared" si="201"/>
        <v>2.4767801857585141E-2</v>
      </c>
      <c r="AZ376" s="41">
        <f t="shared" si="202"/>
        <v>7.7399380804953561E-3</v>
      </c>
      <c r="BA376" s="41">
        <f t="shared" si="203"/>
        <v>0</v>
      </c>
      <c r="BB376" s="41">
        <f t="shared" si="204"/>
        <v>0</v>
      </c>
      <c r="BC376" s="41">
        <f t="shared" si="205"/>
        <v>0</v>
      </c>
      <c r="BD376" s="41">
        <f t="shared" si="206"/>
        <v>0.93034055727554177</v>
      </c>
      <c r="BE376" s="41">
        <f t="shared" si="207"/>
        <v>6.9659442724458204E-2</v>
      </c>
      <c r="BF376" s="41">
        <f t="shared" si="208"/>
        <v>0</v>
      </c>
      <c r="BG376" s="41">
        <f t="shared" si="209"/>
        <v>0.89938080495356032</v>
      </c>
      <c r="BH376" s="41">
        <f t="shared" si="210"/>
        <v>8.2043343653250778E-2</v>
      </c>
      <c r="BI376" s="41">
        <f t="shared" si="211"/>
        <v>1.8575851393188854E-2</v>
      </c>
      <c r="BJ376" s="41">
        <f t="shared" si="212"/>
        <v>0</v>
      </c>
      <c r="BK376" s="41">
        <f t="shared" si="213"/>
        <v>2.1671826625386997E-2</v>
      </c>
      <c r="BL376" s="41">
        <f t="shared" si="214"/>
        <v>0</v>
      </c>
      <c r="BM376" s="41">
        <f t="shared" si="215"/>
        <v>0.92105263157894735</v>
      </c>
      <c r="BN376" s="41">
        <f t="shared" si="216"/>
        <v>5.7275541795665637E-2</v>
      </c>
      <c r="BO376" s="41">
        <f t="shared" si="217"/>
        <v>1.393188854489164E-2</v>
      </c>
      <c r="BP376" s="41">
        <f t="shared" si="218"/>
        <v>0.98452012383900933</v>
      </c>
      <c r="BQ376" s="41">
        <f t="shared" si="219"/>
        <v>1.5479876160990713E-3</v>
      </c>
      <c r="BR376" s="41">
        <f t="shared" si="220"/>
        <v>0</v>
      </c>
      <c r="BS376" s="41">
        <f t="shared" si="221"/>
        <v>2.1671826625386997E-2</v>
      </c>
      <c r="BT376" s="41">
        <f t="shared" si="222"/>
        <v>0.97832817337461297</v>
      </c>
      <c r="BU376" s="41">
        <f t="shared" si="223"/>
        <v>0</v>
      </c>
      <c r="BV376" s="41">
        <f t="shared" si="224"/>
        <v>0</v>
      </c>
      <c r="BW376" s="41">
        <f t="shared" si="225"/>
        <v>1</v>
      </c>
      <c r="BX376" s="41" t="str">
        <f t="shared" si="226"/>
        <v>2011Nurse practitionersOntario</v>
      </c>
      <c r="BY376" s="51">
        <f>VLOOKUP(BX376,'%workplace'!$A$1:$F$381,6,FALSE)</f>
        <v>1653</v>
      </c>
      <c r="BZ376" s="32">
        <f t="shared" si="227"/>
        <v>0.39080459770114945</v>
      </c>
    </row>
    <row r="377" spans="1:78" s="8" customFormat="1" hidden="1" x14ac:dyDescent="0.2">
      <c r="A377" s="8" t="str">
        <f t="shared" si="190"/>
        <v>2011Nurse practitionersOntarioOther places of work</v>
      </c>
      <c r="B377" s="8" t="s">
        <v>5</v>
      </c>
      <c r="C377" s="8" t="s">
        <v>19</v>
      </c>
      <c r="D377" s="8" t="s">
        <v>13</v>
      </c>
      <c r="E377" s="8">
        <v>2011</v>
      </c>
      <c r="F377" s="8">
        <v>460</v>
      </c>
      <c r="G377" s="8">
        <v>19</v>
      </c>
      <c r="H377" s="8">
        <v>0</v>
      </c>
      <c r="I377" s="8">
        <v>12</v>
      </c>
      <c r="J377" s="8">
        <v>64</v>
      </c>
      <c r="K377" s="8">
        <v>54</v>
      </c>
      <c r="L377" s="8">
        <v>84</v>
      </c>
      <c r="M377" s="8">
        <v>97</v>
      </c>
      <c r="N377" s="8">
        <v>71</v>
      </c>
      <c r="O377" s="8">
        <v>66</v>
      </c>
      <c r="P377" s="8">
        <v>27</v>
      </c>
      <c r="Q377" s="8">
        <v>2</v>
      </c>
      <c r="R377" s="8">
        <v>2</v>
      </c>
      <c r="S377" s="8">
        <v>0</v>
      </c>
      <c r="T377" s="8">
        <v>0</v>
      </c>
      <c r="U377" s="8">
        <v>459</v>
      </c>
      <c r="V377" s="8">
        <v>20</v>
      </c>
      <c r="W377" s="8">
        <v>0</v>
      </c>
      <c r="X377" s="8">
        <v>389</v>
      </c>
      <c r="Y377" s="8">
        <v>77</v>
      </c>
      <c r="Z377" s="8">
        <v>13</v>
      </c>
      <c r="AA377" s="8">
        <v>0</v>
      </c>
      <c r="AB377" s="8">
        <v>7</v>
      </c>
      <c r="AC377" s="8">
        <v>0</v>
      </c>
      <c r="AD377" s="8">
        <v>452</v>
      </c>
      <c r="AE377" s="8">
        <v>20</v>
      </c>
      <c r="AF377" s="8">
        <v>6</v>
      </c>
      <c r="AG377" s="8">
        <v>444</v>
      </c>
      <c r="AH377" s="8">
        <v>29</v>
      </c>
      <c r="AI377" s="8">
        <v>0</v>
      </c>
      <c r="AJ377" s="8">
        <v>122</v>
      </c>
      <c r="AK377" s="8">
        <v>357</v>
      </c>
      <c r="AL377" s="8">
        <v>0</v>
      </c>
      <c r="AM377" s="8">
        <v>0</v>
      </c>
      <c r="AN377" s="8">
        <v>479</v>
      </c>
      <c r="AO377" s="41">
        <f t="shared" si="191"/>
        <v>0.9603340292275574</v>
      </c>
      <c r="AP377" s="41">
        <f t="shared" si="192"/>
        <v>3.9665970772442591E-2</v>
      </c>
      <c r="AQ377" s="41">
        <f t="shared" si="193"/>
        <v>0</v>
      </c>
      <c r="AR377" s="41">
        <f t="shared" si="194"/>
        <v>2.5052192066805846E-2</v>
      </c>
      <c r="AS377" s="41">
        <f t="shared" si="195"/>
        <v>0.1336116910229645</v>
      </c>
      <c r="AT377" s="41">
        <f t="shared" si="196"/>
        <v>0.11273486430062631</v>
      </c>
      <c r="AU377" s="41">
        <f t="shared" si="197"/>
        <v>0.17536534446764093</v>
      </c>
      <c r="AV377" s="41">
        <f t="shared" si="198"/>
        <v>0.20250521920668058</v>
      </c>
      <c r="AW377" s="41">
        <f t="shared" si="199"/>
        <v>0.14822546972860126</v>
      </c>
      <c r="AX377" s="41">
        <f t="shared" si="200"/>
        <v>0.13778705636743216</v>
      </c>
      <c r="AY377" s="41">
        <f t="shared" si="201"/>
        <v>5.6367432150313153E-2</v>
      </c>
      <c r="AZ377" s="41">
        <f t="shared" si="202"/>
        <v>4.1753653444676405E-3</v>
      </c>
      <c r="BA377" s="41">
        <f t="shared" si="203"/>
        <v>4.1753653444676405E-3</v>
      </c>
      <c r="BB377" s="41">
        <f t="shared" si="204"/>
        <v>0</v>
      </c>
      <c r="BC377" s="41">
        <f t="shared" si="205"/>
        <v>0</v>
      </c>
      <c r="BD377" s="41">
        <f t="shared" si="206"/>
        <v>0.95824634655532359</v>
      </c>
      <c r="BE377" s="41">
        <f t="shared" si="207"/>
        <v>4.1753653444676408E-2</v>
      </c>
      <c r="BF377" s="41">
        <f t="shared" si="208"/>
        <v>0</v>
      </c>
      <c r="BG377" s="41">
        <f t="shared" si="209"/>
        <v>0.81210855949895611</v>
      </c>
      <c r="BH377" s="41">
        <f t="shared" si="210"/>
        <v>0.16075156576200417</v>
      </c>
      <c r="BI377" s="41">
        <f t="shared" si="211"/>
        <v>2.7139874739039668E-2</v>
      </c>
      <c r="BJ377" s="41">
        <f t="shared" si="212"/>
        <v>0</v>
      </c>
      <c r="BK377" s="41">
        <f t="shared" si="213"/>
        <v>1.4613778705636743E-2</v>
      </c>
      <c r="BL377" s="41">
        <f t="shared" si="214"/>
        <v>0</v>
      </c>
      <c r="BM377" s="41">
        <f t="shared" si="215"/>
        <v>0.94363256784968685</v>
      </c>
      <c r="BN377" s="41">
        <f t="shared" si="216"/>
        <v>4.1753653444676408E-2</v>
      </c>
      <c r="BO377" s="41">
        <f t="shared" si="217"/>
        <v>1.2526096033402923E-2</v>
      </c>
      <c r="BP377" s="41">
        <f t="shared" si="218"/>
        <v>0.92693110647181631</v>
      </c>
      <c r="BQ377" s="41">
        <f t="shared" si="219"/>
        <v>6.0542797494780795E-2</v>
      </c>
      <c r="BR377" s="41">
        <f t="shared" si="220"/>
        <v>0</v>
      </c>
      <c r="BS377" s="41">
        <f t="shared" si="221"/>
        <v>0.25469728601252611</v>
      </c>
      <c r="BT377" s="41">
        <f t="shared" si="222"/>
        <v>0.74530271398747394</v>
      </c>
      <c r="BU377" s="41">
        <f t="shared" si="223"/>
        <v>0</v>
      </c>
      <c r="BV377" s="41">
        <f t="shared" si="224"/>
        <v>0</v>
      </c>
      <c r="BW377" s="41">
        <f t="shared" si="225"/>
        <v>1</v>
      </c>
      <c r="BX377" s="41" t="str">
        <f t="shared" si="226"/>
        <v>2011Nurse practitionersOntario</v>
      </c>
      <c r="BY377" s="51">
        <f>VLOOKUP(BX377,'%workplace'!$A$1:$F$381,6,FALSE)</f>
        <v>1653</v>
      </c>
      <c r="BZ377" s="32">
        <f t="shared" si="227"/>
        <v>0.28977616454930427</v>
      </c>
    </row>
    <row r="378" spans="1:78" s="8" customFormat="1" hidden="1" x14ac:dyDescent="0.2">
      <c r="A378" s="8" t="str">
        <f t="shared" si="190"/>
        <v>2011Nurse practitionersOntarioUnknown places of work</v>
      </c>
      <c r="B378" s="8" t="s">
        <v>5</v>
      </c>
      <c r="C378" s="8" t="s">
        <v>19</v>
      </c>
      <c r="D378" s="8" t="s">
        <v>49</v>
      </c>
      <c r="E378" s="8">
        <v>2011</v>
      </c>
      <c r="F378" s="8">
        <v>25</v>
      </c>
      <c r="G378" s="8">
        <v>1</v>
      </c>
      <c r="H378" s="8">
        <v>0</v>
      </c>
      <c r="I378" s="8">
        <v>1</v>
      </c>
      <c r="J378" s="8">
        <v>4</v>
      </c>
      <c r="K378" s="8">
        <v>4</v>
      </c>
      <c r="L378" s="8">
        <v>3</v>
      </c>
      <c r="M378" s="8">
        <v>7</v>
      </c>
      <c r="N378" s="8">
        <v>3</v>
      </c>
      <c r="O378" s="8">
        <v>4</v>
      </c>
      <c r="P378" s="8">
        <v>0</v>
      </c>
      <c r="Q378" s="8">
        <v>0</v>
      </c>
      <c r="R378" s="8">
        <v>0</v>
      </c>
      <c r="S378" s="8">
        <v>0</v>
      </c>
      <c r="T378" s="8">
        <v>0</v>
      </c>
      <c r="U378" s="8">
        <v>24</v>
      </c>
      <c r="V378" s="8">
        <v>2</v>
      </c>
      <c r="W378" s="8">
        <v>0</v>
      </c>
      <c r="X378" s="8">
        <v>22</v>
      </c>
      <c r="Y378" s="8">
        <v>4</v>
      </c>
      <c r="Z378" s="8">
        <v>0</v>
      </c>
      <c r="AA378" s="8">
        <v>0</v>
      </c>
      <c r="AB378" s="8">
        <v>1</v>
      </c>
      <c r="AC378" s="8">
        <v>15</v>
      </c>
      <c r="AD378" s="8">
        <v>8</v>
      </c>
      <c r="AE378" s="8">
        <v>2</v>
      </c>
      <c r="AF378" s="8">
        <v>0</v>
      </c>
      <c r="AG378" s="8">
        <v>11</v>
      </c>
      <c r="AH378" s="8">
        <v>0</v>
      </c>
      <c r="AI378" s="8">
        <v>0</v>
      </c>
      <c r="AJ378" s="8">
        <v>5</v>
      </c>
      <c r="AK378" s="8">
        <v>21</v>
      </c>
      <c r="AL378" s="8">
        <v>15</v>
      </c>
      <c r="AM378" s="8">
        <v>0</v>
      </c>
      <c r="AN378" s="8">
        <v>26</v>
      </c>
      <c r="AO378" s="41">
        <f t="shared" si="191"/>
        <v>0.96153846153846156</v>
      </c>
      <c r="AP378" s="41">
        <f t="shared" si="192"/>
        <v>3.8461538461538464E-2</v>
      </c>
      <c r="AQ378" s="41">
        <f t="shared" si="193"/>
        <v>0</v>
      </c>
      <c r="AR378" s="41">
        <f t="shared" si="194"/>
        <v>3.8461538461538464E-2</v>
      </c>
      <c r="AS378" s="41">
        <f t="shared" si="195"/>
        <v>0.15384615384615385</v>
      </c>
      <c r="AT378" s="41">
        <f t="shared" si="196"/>
        <v>0.15384615384615385</v>
      </c>
      <c r="AU378" s="41">
        <f t="shared" si="197"/>
        <v>0.11538461538461539</v>
      </c>
      <c r="AV378" s="41">
        <f t="shared" si="198"/>
        <v>0.26923076923076922</v>
      </c>
      <c r="AW378" s="41">
        <f t="shared" si="199"/>
        <v>0.11538461538461539</v>
      </c>
      <c r="AX378" s="41">
        <f t="shared" si="200"/>
        <v>0.15384615384615385</v>
      </c>
      <c r="AY378" s="41">
        <f t="shared" si="201"/>
        <v>0</v>
      </c>
      <c r="AZ378" s="41">
        <f t="shared" si="202"/>
        <v>0</v>
      </c>
      <c r="BA378" s="41">
        <f t="shared" si="203"/>
        <v>0</v>
      </c>
      <c r="BB378" s="41">
        <f t="shared" si="204"/>
        <v>0</v>
      </c>
      <c r="BC378" s="41">
        <f t="shared" si="205"/>
        <v>0</v>
      </c>
      <c r="BD378" s="41">
        <f t="shared" si="206"/>
        <v>0.92307692307692313</v>
      </c>
      <c r="BE378" s="41">
        <f t="shared" si="207"/>
        <v>7.6923076923076927E-2</v>
      </c>
      <c r="BF378" s="41">
        <f t="shared" si="208"/>
        <v>0</v>
      </c>
      <c r="BG378" s="41">
        <f t="shared" si="209"/>
        <v>0.84615384615384615</v>
      </c>
      <c r="BH378" s="41">
        <f t="shared" si="210"/>
        <v>0.15384615384615385</v>
      </c>
      <c r="BI378" s="41">
        <f t="shared" si="211"/>
        <v>0</v>
      </c>
      <c r="BJ378" s="41">
        <f t="shared" si="212"/>
        <v>0</v>
      </c>
      <c r="BK378" s="41">
        <f t="shared" si="213"/>
        <v>3.8461538461538464E-2</v>
      </c>
      <c r="BL378" s="41">
        <f t="shared" si="214"/>
        <v>0.57692307692307687</v>
      </c>
      <c r="BM378" s="41">
        <f t="shared" si="215"/>
        <v>0.30769230769230771</v>
      </c>
      <c r="BN378" s="41">
        <f t="shared" si="216"/>
        <v>7.6923076923076927E-2</v>
      </c>
      <c r="BO378" s="41">
        <f t="shared" si="217"/>
        <v>0</v>
      </c>
      <c r="BP378" s="41">
        <f t="shared" si="218"/>
        <v>0.42307692307692307</v>
      </c>
      <c r="BQ378" s="41">
        <f t="shared" si="219"/>
        <v>0</v>
      </c>
      <c r="BR378" s="41">
        <f t="shared" si="220"/>
        <v>0</v>
      </c>
      <c r="BS378" s="41">
        <f t="shared" si="221"/>
        <v>0.19230769230769232</v>
      </c>
      <c r="BT378" s="41">
        <f t="shared" si="222"/>
        <v>0.80769230769230771</v>
      </c>
      <c r="BU378" s="41">
        <f t="shared" si="223"/>
        <v>0.57692307692307687</v>
      </c>
      <c r="BV378" s="41">
        <f t="shared" si="224"/>
        <v>0</v>
      </c>
      <c r="BW378" s="41">
        <f t="shared" si="225"/>
        <v>1</v>
      </c>
      <c r="BX378" s="41" t="str">
        <f t="shared" si="226"/>
        <v>2011Nurse practitionersOntario</v>
      </c>
      <c r="BY378" s="51">
        <f>VLOOKUP(BX378,'%workplace'!$A$1:$F$381,6,FALSE)</f>
        <v>1653</v>
      </c>
      <c r="BZ378" s="32">
        <f t="shared" si="227"/>
        <v>1.572897761645493E-2</v>
      </c>
    </row>
    <row r="379" spans="1:78" hidden="1" x14ac:dyDescent="0.2">
      <c r="A379" s="212" t="str">
        <f t="shared" si="190"/>
        <v>2011Nurse practitionersManitobaAll places of work</v>
      </c>
      <c r="B379" s="212" t="s">
        <v>5</v>
      </c>
      <c r="C379" s="212" t="s">
        <v>20</v>
      </c>
      <c r="D379" s="212" t="s">
        <v>9</v>
      </c>
      <c r="E379" s="212">
        <v>2011</v>
      </c>
      <c r="F379" s="220">
        <v>94</v>
      </c>
      <c r="G379" s="220">
        <v>7</v>
      </c>
      <c r="H379" s="212">
        <v>0</v>
      </c>
      <c r="I379" s="212">
        <v>3</v>
      </c>
      <c r="J379" s="212">
        <v>27</v>
      </c>
      <c r="K379" s="212">
        <v>16</v>
      </c>
      <c r="L379" s="212">
        <v>20</v>
      </c>
      <c r="M379" s="212">
        <v>16</v>
      </c>
      <c r="N379" s="212">
        <v>9</v>
      </c>
      <c r="O379" s="212">
        <v>7</v>
      </c>
      <c r="P379" s="212">
        <v>1</v>
      </c>
      <c r="Q379" s="212">
        <v>2</v>
      </c>
      <c r="R379" s="212">
        <v>0</v>
      </c>
      <c r="S379" s="212">
        <v>0</v>
      </c>
      <c r="T379" s="212">
        <v>0</v>
      </c>
      <c r="U379" s="212">
        <v>101</v>
      </c>
      <c r="V379" s="212">
        <v>0</v>
      </c>
      <c r="W379" s="212">
        <v>0</v>
      </c>
      <c r="X379" s="212">
        <v>62</v>
      </c>
      <c r="Y379" s="212">
        <v>32</v>
      </c>
      <c r="Z379" s="212">
        <v>7</v>
      </c>
      <c r="AA379" s="212">
        <v>0</v>
      </c>
      <c r="AB379" s="212">
        <v>4</v>
      </c>
      <c r="AC379" s="212">
        <v>1</v>
      </c>
      <c r="AD379" s="212">
        <v>80</v>
      </c>
      <c r="AE379" s="212">
        <v>16</v>
      </c>
      <c r="AF379" s="212">
        <v>3</v>
      </c>
      <c r="AG379" s="212">
        <v>93</v>
      </c>
      <c r="AH379" s="212">
        <v>5</v>
      </c>
      <c r="AI379" s="212">
        <v>0</v>
      </c>
      <c r="AJ379" s="212">
        <v>21</v>
      </c>
      <c r="AK379" s="212">
        <v>80</v>
      </c>
      <c r="AL379" s="212">
        <v>0</v>
      </c>
      <c r="AM379" s="212">
        <v>0</v>
      </c>
      <c r="AN379" s="212">
        <v>101</v>
      </c>
      <c r="AO379" s="41">
        <f t="shared" si="191"/>
        <v>0.93069306930693074</v>
      </c>
      <c r="AP379" s="41">
        <f t="shared" si="192"/>
        <v>6.9306930693069313E-2</v>
      </c>
      <c r="AQ379" s="41">
        <f t="shared" si="193"/>
        <v>0</v>
      </c>
      <c r="AR379" s="41">
        <f t="shared" si="194"/>
        <v>2.9702970297029702E-2</v>
      </c>
      <c r="AS379" s="41">
        <f t="shared" si="195"/>
        <v>0.26732673267326734</v>
      </c>
      <c r="AT379" s="41">
        <f t="shared" si="196"/>
        <v>0.15841584158415842</v>
      </c>
      <c r="AU379" s="41">
        <f t="shared" si="197"/>
        <v>0.19801980198019803</v>
      </c>
      <c r="AV379" s="41">
        <f t="shared" si="198"/>
        <v>0.15841584158415842</v>
      </c>
      <c r="AW379" s="41">
        <f t="shared" si="199"/>
        <v>8.9108910891089105E-2</v>
      </c>
      <c r="AX379" s="41">
        <f t="shared" si="200"/>
        <v>6.9306930693069313E-2</v>
      </c>
      <c r="AY379" s="41">
        <f t="shared" si="201"/>
        <v>9.9009900990099011E-3</v>
      </c>
      <c r="AZ379" s="41">
        <f t="shared" si="202"/>
        <v>1.9801980198019802E-2</v>
      </c>
      <c r="BA379" s="41">
        <f t="shared" si="203"/>
        <v>0</v>
      </c>
      <c r="BB379" s="41">
        <f t="shared" si="204"/>
        <v>0</v>
      </c>
      <c r="BC379" s="41">
        <f t="shared" si="205"/>
        <v>0</v>
      </c>
      <c r="BD379" s="41">
        <f t="shared" si="206"/>
        <v>1</v>
      </c>
      <c r="BE379" s="41">
        <f t="shared" si="207"/>
        <v>0</v>
      </c>
      <c r="BF379" s="41">
        <f t="shared" si="208"/>
        <v>0</v>
      </c>
      <c r="BG379" s="41">
        <f t="shared" si="209"/>
        <v>0.61386138613861385</v>
      </c>
      <c r="BH379" s="41">
        <f t="shared" si="210"/>
        <v>0.31683168316831684</v>
      </c>
      <c r="BI379" s="41">
        <f t="shared" si="211"/>
        <v>6.9306930693069313E-2</v>
      </c>
      <c r="BJ379" s="41">
        <f t="shared" si="212"/>
        <v>0</v>
      </c>
      <c r="BK379" s="41">
        <f t="shared" si="213"/>
        <v>3.9603960396039604E-2</v>
      </c>
      <c r="BL379" s="41">
        <f t="shared" si="214"/>
        <v>9.9009900990099011E-3</v>
      </c>
      <c r="BM379" s="41">
        <f t="shared" si="215"/>
        <v>0.79207920792079212</v>
      </c>
      <c r="BN379" s="41">
        <f t="shared" si="216"/>
        <v>0.15841584158415842</v>
      </c>
      <c r="BO379" s="41">
        <f t="shared" si="217"/>
        <v>2.9702970297029702E-2</v>
      </c>
      <c r="BP379" s="41">
        <f t="shared" si="218"/>
        <v>0.92079207920792083</v>
      </c>
      <c r="BQ379" s="41">
        <f t="shared" si="219"/>
        <v>4.9504950495049507E-2</v>
      </c>
      <c r="BR379" s="41">
        <f t="shared" si="220"/>
        <v>0</v>
      </c>
      <c r="BS379" s="41">
        <f t="shared" si="221"/>
        <v>0.20792079207920791</v>
      </c>
      <c r="BT379" s="41">
        <f t="shared" si="222"/>
        <v>0.79207920792079212</v>
      </c>
      <c r="BU379" s="41">
        <f t="shared" si="223"/>
        <v>0</v>
      </c>
      <c r="BV379" s="41">
        <f t="shared" si="224"/>
        <v>0</v>
      </c>
      <c r="BW379" s="41">
        <f t="shared" si="225"/>
        <v>1</v>
      </c>
      <c r="BX379" s="41" t="str">
        <f t="shared" si="226"/>
        <v>2011Nurse practitionersManitoba</v>
      </c>
      <c r="BY379" s="51">
        <f>VLOOKUP(BX379,'%workplace'!$A$1:$F$381,6,FALSE)</f>
        <v>101</v>
      </c>
      <c r="BZ379" s="32">
        <f t="shared" si="227"/>
        <v>1</v>
      </c>
    </row>
    <row r="380" spans="1:78" ht="15" hidden="1" x14ac:dyDescent="0.25">
      <c r="A380" s="212" t="str">
        <f t="shared" si="190"/>
        <v>2011Nurse practitionersManitobaCommunity health</v>
      </c>
      <c r="B380" s="212" t="s">
        <v>5</v>
      </c>
      <c r="C380" s="212" t="s">
        <v>20</v>
      </c>
      <c r="D380" s="212" t="s">
        <v>11</v>
      </c>
      <c r="E380" s="212">
        <v>2011</v>
      </c>
      <c r="F380" s="129" t="s">
        <v>233</v>
      </c>
      <c r="G380" s="129" t="s">
        <v>233</v>
      </c>
      <c r="H380" s="129" t="s">
        <v>233</v>
      </c>
      <c r="I380" s="212">
        <v>1</v>
      </c>
      <c r="J380" s="212">
        <v>11</v>
      </c>
      <c r="K380" s="212">
        <v>7</v>
      </c>
      <c r="L380" s="212">
        <v>9</v>
      </c>
      <c r="M380" s="212">
        <v>11</v>
      </c>
      <c r="N380" s="212">
        <v>4</v>
      </c>
      <c r="O380" s="212">
        <v>5</v>
      </c>
      <c r="P380" s="212">
        <v>0</v>
      </c>
      <c r="Q380" s="212">
        <v>1</v>
      </c>
      <c r="R380" s="212">
        <v>0</v>
      </c>
      <c r="S380" s="212">
        <v>0</v>
      </c>
      <c r="T380" s="212">
        <v>0</v>
      </c>
      <c r="U380" s="212">
        <v>49</v>
      </c>
      <c r="V380" s="212">
        <v>0</v>
      </c>
      <c r="W380" s="212">
        <v>0</v>
      </c>
      <c r="X380" s="212">
        <v>28</v>
      </c>
      <c r="Y380" s="212">
        <v>18</v>
      </c>
      <c r="Z380" s="212">
        <v>3</v>
      </c>
      <c r="AA380" s="212">
        <v>0</v>
      </c>
      <c r="AB380" s="212">
        <v>1</v>
      </c>
      <c r="AC380" s="212">
        <v>0</v>
      </c>
      <c r="AD380" s="212">
        <v>42</v>
      </c>
      <c r="AE380" s="212">
        <v>6</v>
      </c>
      <c r="AF380" s="212">
        <v>1</v>
      </c>
      <c r="AG380" s="212">
        <v>47</v>
      </c>
      <c r="AH380" s="212">
        <v>1</v>
      </c>
      <c r="AI380" s="212">
        <v>0</v>
      </c>
      <c r="AJ380" s="212">
        <v>16</v>
      </c>
      <c r="AK380" s="212">
        <v>33</v>
      </c>
      <c r="AL380" s="212">
        <v>0</v>
      </c>
      <c r="AM380" s="212">
        <v>0</v>
      </c>
      <c r="AN380" s="212">
        <v>49</v>
      </c>
      <c r="AO380" s="41" t="e">
        <f t="shared" si="191"/>
        <v>#VALUE!</v>
      </c>
      <c r="AP380" s="41" t="e">
        <f t="shared" si="192"/>
        <v>#VALUE!</v>
      </c>
      <c r="AQ380" s="41" t="e">
        <f t="shared" si="193"/>
        <v>#VALUE!</v>
      </c>
      <c r="AR380" s="41">
        <f t="shared" si="194"/>
        <v>2.0408163265306121E-2</v>
      </c>
      <c r="AS380" s="41">
        <f t="shared" si="195"/>
        <v>0.22448979591836735</v>
      </c>
      <c r="AT380" s="41">
        <f t="shared" si="196"/>
        <v>0.14285714285714285</v>
      </c>
      <c r="AU380" s="41">
        <f t="shared" si="197"/>
        <v>0.18367346938775511</v>
      </c>
      <c r="AV380" s="41">
        <f t="shared" si="198"/>
        <v>0.22448979591836735</v>
      </c>
      <c r="AW380" s="41">
        <f t="shared" si="199"/>
        <v>8.1632653061224483E-2</v>
      </c>
      <c r="AX380" s="41">
        <f t="shared" si="200"/>
        <v>0.10204081632653061</v>
      </c>
      <c r="AY380" s="41">
        <f t="shared" si="201"/>
        <v>0</v>
      </c>
      <c r="AZ380" s="41">
        <f t="shared" si="202"/>
        <v>2.0408163265306121E-2</v>
      </c>
      <c r="BA380" s="41">
        <f t="shared" si="203"/>
        <v>0</v>
      </c>
      <c r="BB380" s="41">
        <f t="shared" si="204"/>
        <v>0</v>
      </c>
      <c r="BC380" s="41">
        <f t="shared" si="205"/>
        <v>0</v>
      </c>
      <c r="BD380" s="41">
        <f t="shared" si="206"/>
        <v>1</v>
      </c>
      <c r="BE380" s="41">
        <f t="shared" si="207"/>
        <v>0</v>
      </c>
      <c r="BF380" s="41">
        <f t="shared" si="208"/>
        <v>0</v>
      </c>
      <c r="BG380" s="41">
        <f t="shared" si="209"/>
        <v>0.5714285714285714</v>
      </c>
      <c r="BH380" s="41">
        <f t="shared" si="210"/>
        <v>0.36734693877551022</v>
      </c>
      <c r="BI380" s="41">
        <f t="shared" si="211"/>
        <v>6.1224489795918366E-2</v>
      </c>
      <c r="BJ380" s="41">
        <f t="shared" si="212"/>
        <v>0</v>
      </c>
      <c r="BK380" s="41">
        <f t="shared" si="213"/>
        <v>2.0408163265306121E-2</v>
      </c>
      <c r="BL380" s="41">
        <f t="shared" si="214"/>
        <v>0</v>
      </c>
      <c r="BM380" s="41">
        <f t="shared" si="215"/>
        <v>0.8571428571428571</v>
      </c>
      <c r="BN380" s="41">
        <f t="shared" si="216"/>
        <v>0.12244897959183673</v>
      </c>
      <c r="BO380" s="41">
        <f t="shared" si="217"/>
        <v>2.0408163265306121E-2</v>
      </c>
      <c r="BP380" s="41">
        <f t="shared" si="218"/>
        <v>0.95918367346938771</v>
      </c>
      <c r="BQ380" s="41">
        <f t="shared" si="219"/>
        <v>2.0408163265306121E-2</v>
      </c>
      <c r="BR380" s="41">
        <f t="shared" si="220"/>
        <v>0</v>
      </c>
      <c r="BS380" s="41">
        <f t="shared" si="221"/>
        <v>0.32653061224489793</v>
      </c>
      <c r="BT380" s="41">
        <f t="shared" si="222"/>
        <v>0.67346938775510201</v>
      </c>
      <c r="BU380" s="41">
        <f t="shared" si="223"/>
        <v>0</v>
      </c>
      <c r="BV380" s="41">
        <f t="shared" si="224"/>
        <v>0</v>
      </c>
      <c r="BW380" s="41">
        <f t="shared" si="225"/>
        <v>1</v>
      </c>
      <c r="BX380" s="41" t="str">
        <f t="shared" si="226"/>
        <v>2011Nurse practitionersManitoba</v>
      </c>
      <c r="BY380" s="51">
        <f>VLOOKUP(BX380,'%workplace'!$A$1:$F$381,6,FALSE)</f>
        <v>101</v>
      </c>
      <c r="BZ380" s="32">
        <f t="shared" si="227"/>
        <v>0.48514851485148514</v>
      </c>
    </row>
    <row r="381" spans="1:78" ht="15" hidden="1" x14ac:dyDescent="0.25">
      <c r="A381" s="212" t="str">
        <f t="shared" si="190"/>
        <v>2011Nurse practitionersManitobaNursing home/long-term care</v>
      </c>
      <c r="B381" s="212" t="s">
        <v>5</v>
      </c>
      <c r="C381" s="212" t="s">
        <v>20</v>
      </c>
      <c r="D381" s="212" t="s">
        <v>12</v>
      </c>
      <c r="E381" s="212">
        <v>2011</v>
      </c>
      <c r="F381" s="129" t="s">
        <v>233</v>
      </c>
      <c r="G381" s="129" t="s">
        <v>233</v>
      </c>
      <c r="H381" s="129" t="s">
        <v>233</v>
      </c>
      <c r="I381" s="212">
        <v>0</v>
      </c>
      <c r="J381" s="212">
        <v>0</v>
      </c>
      <c r="K381" s="212">
        <v>0</v>
      </c>
      <c r="L381" s="212">
        <v>1</v>
      </c>
      <c r="M381" s="212">
        <v>1</v>
      </c>
      <c r="N381" s="212">
        <v>0</v>
      </c>
      <c r="O381" s="212">
        <v>0</v>
      </c>
      <c r="P381" s="212">
        <v>0</v>
      </c>
      <c r="Q381" s="212">
        <v>0</v>
      </c>
      <c r="R381" s="212">
        <v>0</v>
      </c>
      <c r="S381" s="212">
        <v>0</v>
      </c>
      <c r="T381" s="212">
        <v>0</v>
      </c>
      <c r="U381" s="212">
        <v>2</v>
      </c>
      <c r="V381" s="212">
        <v>0</v>
      </c>
      <c r="W381" s="212">
        <v>0</v>
      </c>
      <c r="X381" s="212">
        <v>2</v>
      </c>
      <c r="Y381" s="212">
        <v>0</v>
      </c>
      <c r="Z381" s="212">
        <v>0</v>
      </c>
      <c r="AA381" s="212">
        <v>0</v>
      </c>
      <c r="AB381" s="212">
        <v>0</v>
      </c>
      <c r="AC381" s="212">
        <v>0</v>
      </c>
      <c r="AD381" s="212">
        <v>2</v>
      </c>
      <c r="AE381" s="212">
        <v>0</v>
      </c>
      <c r="AF381" s="212">
        <v>0</v>
      </c>
      <c r="AG381" s="212">
        <v>2</v>
      </c>
      <c r="AH381" s="212">
        <v>0</v>
      </c>
      <c r="AI381" s="212">
        <v>0</v>
      </c>
      <c r="AJ381" s="212">
        <v>0</v>
      </c>
      <c r="AK381" s="212">
        <v>2</v>
      </c>
      <c r="AL381" s="212">
        <v>0</v>
      </c>
      <c r="AM381" s="212">
        <v>0</v>
      </c>
      <c r="AN381" s="212">
        <v>2</v>
      </c>
      <c r="AO381" s="41" t="e">
        <f t="shared" si="191"/>
        <v>#VALUE!</v>
      </c>
      <c r="AP381" s="41" t="e">
        <f t="shared" si="192"/>
        <v>#VALUE!</v>
      </c>
      <c r="AQ381" s="41" t="e">
        <f t="shared" si="193"/>
        <v>#VALUE!</v>
      </c>
      <c r="AR381" s="41">
        <f t="shared" si="194"/>
        <v>0</v>
      </c>
      <c r="AS381" s="41">
        <f t="shared" si="195"/>
        <v>0</v>
      </c>
      <c r="AT381" s="41">
        <f t="shared" si="196"/>
        <v>0</v>
      </c>
      <c r="AU381" s="41">
        <f t="shared" si="197"/>
        <v>0.5</v>
      </c>
      <c r="AV381" s="41">
        <f t="shared" si="198"/>
        <v>0.5</v>
      </c>
      <c r="AW381" s="41">
        <f t="shared" si="199"/>
        <v>0</v>
      </c>
      <c r="AX381" s="41">
        <f t="shared" si="200"/>
        <v>0</v>
      </c>
      <c r="AY381" s="41">
        <f t="shared" si="201"/>
        <v>0</v>
      </c>
      <c r="AZ381" s="41">
        <f t="shared" si="202"/>
        <v>0</v>
      </c>
      <c r="BA381" s="41">
        <f t="shared" si="203"/>
        <v>0</v>
      </c>
      <c r="BB381" s="41">
        <f t="shared" si="204"/>
        <v>0</v>
      </c>
      <c r="BC381" s="41">
        <f t="shared" si="205"/>
        <v>0</v>
      </c>
      <c r="BD381" s="41">
        <f t="shared" si="206"/>
        <v>1</v>
      </c>
      <c r="BE381" s="41">
        <f t="shared" si="207"/>
        <v>0</v>
      </c>
      <c r="BF381" s="41">
        <f t="shared" si="208"/>
        <v>0</v>
      </c>
      <c r="BG381" s="41">
        <f t="shared" si="209"/>
        <v>1</v>
      </c>
      <c r="BH381" s="41">
        <f t="shared" si="210"/>
        <v>0</v>
      </c>
      <c r="BI381" s="41">
        <f t="shared" si="211"/>
        <v>0</v>
      </c>
      <c r="BJ381" s="41">
        <f t="shared" si="212"/>
        <v>0</v>
      </c>
      <c r="BK381" s="41">
        <f t="shared" si="213"/>
        <v>0</v>
      </c>
      <c r="BL381" s="41">
        <f t="shared" si="214"/>
        <v>0</v>
      </c>
      <c r="BM381" s="41">
        <f t="shared" si="215"/>
        <v>1</v>
      </c>
      <c r="BN381" s="41">
        <f t="shared" si="216"/>
        <v>0</v>
      </c>
      <c r="BO381" s="41">
        <f t="shared" si="217"/>
        <v>0</v>
      </c>
      <c r="BP381" s="41">
        <f t="shared" si="218"/>
        <v>1</v>
      </c>
      <c r="BQ381" s="41">
        <f t="shared" si="219"/>
        <v>0</v>
      </c>
      <c r="BR381" s="41">
        <f t="shared" si="220"/>
        <v>0</v>
      </c>
      <c r="BS381" s="41">
        <f t="shared" si="221"/>
        <v>0</v>
      </c>
      <c r="BT381" s="41">
        <f t="shared" si="222"/>
        <v>1</v>
      </c>
      <c r="BU381" s="41">
        <f t="shared" si="223"/>
        <v>0</v>
      </c>
      <c r="BV381" s="41">
        <f t="shared" si="224"/>
        <v>0</v>
      </c>
      <c r="BW381" s="41">
        <f t="shared" si="225"/>
        <v>1</v>
      </c>
      <c r="BX381" s="41" t="str">
        <f t="shared" si="226"/>
        <v>2011Nurse practitionersManitoba</v>
      </c>
      <c r="BY381" s="51">
        <f>VLOOKUP(BX381,'%workplace'!$A$1:$F$381,6,FALSE)</f>
        <v>101</v>
      </c>
      <c r="BZ381" s="32">
        <f t="shared" si="227"/>
        <v>1.9801980198019802E-2</v>
      </c>
    </row>
    <row r="382" spans="1:78" ht="15" hidden="1" x14ac:dyDescent="0.25">
      <c r="A382" s="212" t="str">
        <f t="shared" si="190"/>
        <v>2011Nurse practitionersManitobaHospital</v>
      </c>
      <c r="B382" s="212" t="s">
        <v>5</v>
      </c>
      <c r="C382" s="212" t="s">
        <v>20</v>
      </c>
      <c r="D382" s="212" t="s">
        <v>10</v>
      </c>
      <c r="E382" s="212">
        <v>2011</v>
      </c>
      <c r="F382" s="129" t="s">
        <v>233</v>
      </c>
      <c r="G382" s="129" t="s">
        <v>233</v>
      </c>
      <c r="H382" s="129" t="s">
        <v>233</v>
      </c>
      <c r="I382" s="212">
        <v>2</v>
      </c>
      <c r="J382" s="212">
        <v>14</v>
      </c>
      <c r="K382" s="212">
        <v>5</v>
      </c>
      <c r="L382" s="212">
        <v>7</v>
      </c>
      <c r="M382" s="212">
        <v>3</v>
      </c>
      <c r="N382" s="212">
        <v>3</v>
      </c>
      <c r="O382" s="212">
        <v>1</v>
      </c>
      <c r="P382" s="212">
        <v>1</v>
      </c>
      <c r="Q382" s="212">
        <v>0</v>
      </c>
      <c r="R382" s="212">
        <v>0</v>
      </c>
      <c r="S382" s="212">
        <v>0</v>
      </c>
      <c r="T382" s="212">
        <v>0</v>
      </c>
      <c r="U382" s="212">
        <v>36</v>
      </c>
      <c r="V382" s="212">
        <v>0</v>
      </c>
      <c r="W382" s="212">
        <v>0</v>
      </c>
      <c r="X382" s="212">
        <v>23</v>
      </c>
      <c r="Y382" s="212">
        <v>10</v>
      </c>
      <c r="Z382" s="212">
        <v>3</v>
      </c>
      <c r="AA382" s="212">
        <v>0</v>
      </c>
      <c r="AB382" s="212">
        <v>2</v>
      </c>
      <c r="AC382" s="212">
        <v>1</v>
      </c>
      <c r="AD382" s="212">
        <v>24</v>
      </c>
      <c r="AE382" s="212">
        <v>9</v>
      </c>
      <c r="AF382" s="212">
        <v>1</v>
      </c>
      <c r="AG382" s="212">
        <v>35</v>
      </c>
      <c r="AH382" s="212">
        <v>0</v>
      </c>
      <c r="AI382" s="212">
        <v>0</v>
      </c>
      <c r="AJ382" s="212">
        <v>3</v>
      </c>
      <c r="AK382" s="212">
        <v>33</v>
      </c>
      <c r="AL382" s="212">
        <v>0</v>
      </c>
      <c r="AM382" s="212">
        <v>0</v>
      </c>
      <c r="AN382" s="212">
        <v>36</v>
      </c>
      <c r="AO382" s="41" t="e">
        <f t="shared" si="191"/>
        <v>#VALUE!</v>
      </c>
      <c r="AP382" s="41" t="e">
        <f t="shared" si="192"/>
        <v>#VALUE!</v>
      </c>
      <c r="AQ382" s="41" t="e">
        <f t="shared" si="193"/>
        <v>#VALUE!</v>
      </c>
      <c r="AR382" s="41">
        <f t="shared" si="194"/>
        <v>5.5555555555555552E-2</v>
      </c>
      <c r="AS382" s="41">
        <f t="shared" si="195"/>
        <v>0.3888888888888889</v>
      </c>
      <c r="AT382" s="41">
        <f t="shared" si="196"/>
        <v>0.1388888888888889</v>
      </c>
      <c r="AU382" s="41">
        <f t="shared" si="197"/>
        <v>0.19444444444444445</v>
      </c>
      <c r="AV382" s="41">
        <f t="shared" si="198"/>
        <v>8.3333333333333329E-2</v>
      </c>
      <c r="AW382" s="41">
        <f t="shared" si="199"/>
        <v>8.3333333333333329E-2</v>
      </c>
      <c r="AX382" s="41">
        <f t="shared" si="200"/>
        <v>2.7777777777777776E-2</v>
      </c>
      <c r="AY382" s="41">
        <f t="shared" si="201"/>
        <v>2.7777777777777776E-2</v>
      </c>
      <c r="AZ382" s="41">
        <f t="shared" si="202"/>
        <v>0</v>
      </c>
      <c r="BA382" s="41">
        <f t="shared" si="203"/>
        <v>0</v>
      </c>
      <c r="BB382" s="41">
        <f t="shared" si="204"/>
        <v>0</v>
      </c>
      <c r="BC382" s="41">
        <f t="shared" si="205"/>
        <v>0</v>
      </c>
      <c r="BD382" s="41">
        <f t="shared" si="206"/>
        <v>1</v>
      </c>
      <c r="BE382" s="41">
        <f t="shared" si="207"/>
        <v>0</v>
      </c>
      <c r="BF382" s="41">
        <f t="shared" si="208"/>
        <v>0</v>
      </c>
      <c r="BG382" s="41">
        <f t="shared" si="209"/>
        <v>0.63888888888888884</v>
      </c>
      <c r="BH382" s="41">
        <f t="shared" si="210"/>
        <v>0.27777777777777779</v>
      </c>
      <c r="BI382" s="41">
        <f t="shared" si="211"/>
        <v>8.3333333333333329E-2</v>
      </c>
      <c r="BJ382" s="41">
        <f t="shared" si="212"/>
        <v>0</v>
      </c>
      <c r="BK382" s="41">
        <f t="shared" si="213"/>
        <v>5.5555555555555552E-2</v>
      </c>
      <c r="BL382" s="41">
        <f t="shared" si="214"/>
        <v>2.7777777777777776E-2</v>
      </c>
      <c r="BM382" s="41">
        <f t="shared" si="215"/>
        <v>0.66666666666666663</v>
      </c>
      <c r="BN382" s="41">
        <f t="shared" si="216"/>
        <v>0.25</v>
      </c>
      <c r="BO382" s="41">
        <f t="shared" si="217"/>
        <v>2.7777777777777776E-2</v>
      </c>
      <c r="BP382" s="41">
        <f t="shared" si="218"/>
        <v>0.97222222222222221</v>
      </c>
      <c r="BQ382" s="41">
        <f t="shared" si="219"/>
        <v>0</v>
      </c>
      <c r="BR382" s="41">
        <f t="shared" si="220"/>
        <v>0</v>
      </c>
      <c r="BS382" s="41">
        <f t="shared" si="221"/>
        <v>8.3333333333333329E-2</v>
      </c>
      <c r="BT382" s="41">
        <f t="shared" si="222"/>
        <v>0.91666666666666663</v>
      </c>
      <c r="BU382" s="41">
        <f t="shared" si="223"/>
        <v>0</v>
      </c>
      <c r="BV382" s="41">
        <f t="shared" si="224"/>
        <v>0</v>
      </c>
      <c r="BW382" s="41">
        <f t="shared" si="225"/>
        <v>1</v>
      </c>
      <c r="BX382" s="41" t="str">
        <f t="shared" si="226"/>
        <v>2011Nurse practitionersManitoba</v>
      </c>
      <c r="BY382" s="51">
        <f>VLOOKUP(BX382,'%workplace'!$A$1:$F$381,6,FALSE)</f>
        <v>101</v>
      </c>
      <c r="BZ382" s="32">
        <f t="shared" si="227"/>
        <v>0.35643564356435642</v>
      </c>
    </row>
    <row r="383" spans="1:78" ht="15" hidden="1" x14ac:dyDescent="0.25">
      <c r="A383" s="212" t="str">
        <f t="shared" si="190"/>
        <v>2011Nurse practitionersManitobaOther places of work</v>
      </c>
      <c r="B383" s="212" t="s">
        <v>5</v>
      </c>
      <c r="C383" s="212" t="s">
        <v>20</v>
      </c>
      <c r="D383" s="212" t="s">
        <v>13</v>
      </c>
      <c r="E383" s="212">
        <v>2011</v>
      </c>
      <c r="F383" s="129" t="s">
        <v>233</v>
      </c>
      <c r="G383" s="129" t="s">
        <v>233</v>
      </c>
      <c r="H383" s="129" t="s">
        <v>233</v>
      </c>
      <c r="I383" s="212">
        <v>0</v>
      </c>
      <c r="J383" s="212">
        <v>2</v>
      </c>
      <c r="K383" s="212">
        <v>4</v>
      </c>
      <c r="L383" s="212">
        <v>3</v>
      </c>
      <c r="M383" s="212">
        <v>1</v>
      </c>
      <c r="N383" s="212">
        <v>2</v>
      </c>
      <c r="O383" s="212">
        <v>1</v>
      </c>
      <c r="P383" s="212">
        <v>0</v>
      </c>
      <c r="Q383" s="212">
        <v>1</v>
      </c>
      <c r="R383" s="212">
        <v>0</v>
      </c>
      <c r="S383" s="212">
        <v>0</v>
      </c>
      <c r="T383" s="212">
        <v>0</v>
      </c>
      <c r="U383" s="212">
        <v>14</v>
      </c>
      <c r="V383" s="212">
        <v>0</v>
      </c>
      <c r="W383" s="212">
        <v>0</v>
      </c>
      <c r="X383" s="212">
        <v>9</v>
      </c>
      <c r="Y383" s="212">
        <v>4</v>
      </c>
      <c r="Z383" s="212">
        <v>1</v>
      </c>
      <c r="AA383" s="212">
        <v>0</v>
      </c>
      <c r="AB383" s="212">
        <v>1</v>
      </c>
      <c r="AC383" s="212">
        <v>0</v>
      </c>
      <c r="AD383" s="212">
        <v>12</v>
      </c>
      <c r="AE383" s="212">
        <v>1</v>
      </c>
      <c r="AF383" s="212">
        <v>1</v>
      </c>
      <c r="AG383" s="212">
        <v>9</v>
      </c>
      <c r="AH383" s="212">
        <v>4</v>
      </c>
      <c r="AI383" s="212">
        <v>0</v>
      </c>
      <c r="AJ383" s="212">
        <v>2</v>
      </c>
      <c r="AK383" s="212">
        <v>12</v>
      </c>
      <c r="AL383" s="212">
        <v>0</v>
      </c>
      <c r="AM383" s="212">
        <v>0</v>
      </c>
      <c r="AN383" s="212">
        <v>14</v>
      </c>
      <c r="AO383" s="41" t="e">
        <f t="shared" si="191"/>
        <v>#VALUE!</v>
      </c>
      <c r="AP383" s="41" t="e">
        <f t="shared" si="192"/>
        <v>#VALUE!</v>
      </c>
      <c r="AQ383" s="41" t="e">
        <f t="shared" si="193"/>
        <v>#VALUE!</v>
      </c>
      <c r="AR383" s="41">
        <f t="shared" si="194"/>
        <v>0</v>
      </c>
      <c r="AS383" s="41">
        <f t="shared" si="195"/>
        <v>0.14285714285714285</v>
      </c>
      <c r="AT383" s="41">
        <f t="shared" si="196"/>
        <v>0.2857142857142857</v>
      </c>
      <c r="AU383" s="41">
        <f t="shared" si="197"/>
        <v>0.21428571428571427</v>
      </c>
      <c r="AV383" s="41">
        <f t="shared" si="198"/>
        <v>7.1428571428571425E-2</v>
      </c>
      <c r="AW383" s="41">
        <f t="shared" si="199"/>
        <v>0.14285714285714285</v>
      </c>
      <c r="AX383" s="41">
        <f t="shared" si="200"/>
        <v>7.1428571428571425E-2</v>
      </c>
      <c r="AY383" s="41">
        <f t="shared" si="201"/>
        <v>0</v>
      </c>
      <c r="AZ383" s="41">
        <f t="shared" si="202"/>
        <v>7.1428571428571425E-2</v>
      </c>
      <c r="BA383" s="41">
        <f t="shared" si="203"/>
        <v>0</v>
      </c>
      <c r="BB383" s="41">
        <f t="shared" si="204"/>
        <v>0</v>
      </c>
      <c r="BC383" s="41">
        <f t="shared" si="205"/>
        <v>0</v>
      </c>
      <c r="BD383" s="41">
        <f t="shared" si="206"/>
        <v>1</v>
      </c>
      <c r="BE383" s="41">
        <f t="shared" si="207"/>
        <v>0</v>
      </c>
      <c r="BF383" s="41">
        <f t="shared" si="208"/>
        <v>0</v>
      </c>
      <c r="BG383" s="41">
        <f t="shared" si="209"/>
        <v>0.6428571428571429</v>
      </c>
      <c r="BH383" s="41">
        <f t="shared" si="210"/>
        <v>0.2857142857142857</v>
      </c>
      <c r="BI383" s="41">
        <f t="shared" si="211"/>
        <v>7.1428571428571425E-2</v>
      </c>
      <c r="BJ383" s="41">
        <f t="shared" si="212"/>
        <v>0</v>
      </c>
      <c r="BK383" s="41">
        <f t="shared" si="213"/>
        <v>7.1428571428571425E-2</v>
      </c>
      <c r="BL383" s="41">
        <f t="shared" si="214"/>
        <v>0</v>
      </c>
      <c r="BM383" s="41">
        <f t="shared" si="215"/>
        <v>0.8571428571428571</v>
      </c>
      <c r="BN383" s="41">
        <f t="shared" si="216"/>
        <v>7.1428571428571425E-2</v>
      </c>
      <c r="BO383" s="41">
        <f t="shared" si="217"/>
        <v>7.1428571428571425E-2</v>
      </c>
      <c r="BP383" s="41">
        <f t="shared" si="218"/>
        <v>0.6428571428571429</v>
      </c>
      <c r="BQ383" s="41">
        <f t="shared" si="219"/>
        <v>0.2857142857142857</v>
      </c>
      <c r="BR383" s="41">
        <f t="shared" si="220"/>
        <v>0</v>
      </c>
      <c r="BS383" s="41">
        <f t="shared" si="221"/>
        <v>0.14285714285714285</v>
      </c>
      <c r="BT383" s="41">
        <f t="shared" si="222"/>
        <v>0.8571428571428571</v>
      </c>
      <c r="BU383" s="41">
        <f t="shared" si="223"/>
        <v>0</v>
      </c>
      <c r="BV383" s="41">
        <f t="shared" si="224"/>
        <v>0</v>
      </c>
      <c r="BW383" s="41">
        <f t="shared" si="225"/>
        <v>1</v>
      </c>
      <c r="BX383" s="41" t="str">
        <f t="shared" si="226"/>
        <v>2011Nurse practitionersManitoba</v>
      </c>
      <c r="BY383" s="51">
        <f>VLOOKUP(BX383,'%workplace'!$A$1:$F$381,6,FALSE)</f>
        <v>101</v>
      </c>
      <c r="BZ383" s="32">
        <f t="shared" si="227"/>
        <v>0.13861386138613863</v>
      </c>
    </row>
    <row r="384" spans="1:78" s="8" customFormat="1" hidden="1" x14ac:dyDescent="0.2">
      <c r="A384" s="8" t="str">
        <f t="shared" si="190"/>
        <v>2011Nurse practitionersSaskatchewanAll places of work</v>
      </c>
      <c r="B384" s="8" t="s">
        <v>5</v>
      </c>
      <c r="C384" s="8" t="s">
        <v>21</v>
      </c>
      <c r="D384" s="8" t="s">
        <v>9</v>
      </c>
      <c r="E384" s="8">
        <v>2011</v>
      </c>
      <c r="F384" s="8">
        <v>120</v>
      </c>
      <c r="G384" s="8">
        <v>7</v>
      </c>
      <c r="H384" s="8">
        <v>0</v>
      </c>
      <c r="I384" s="8">
        <v>2</v>
      </c>
      <c r="J384" s="8">
        <v>10</v>
      </c>
      <c r="K384" s="8">
        <v>12</v>
      </c>
      <c r="L384" s="8">
        <v>14</v>
      </c>
      <c r="M384" s="8">
        <v>21</v>
      </c>
      <c r="N384" s="8">
        <v>30</v>
      </c>
      <c r="O384" s="8">
        <v>28</v>
      </c>
      <c r="P384" s="8">
        <v>8</v>
      </c>
      <c r="Q384" s="8">
        <v>1</v>
      </c>
      <c r="R384" s="8">
        <v>1</v>
      </c>
      <c r="S384" s="8">
        <v>0</v>
      </c>
      <c r="T384" s="8">
        <v>0</v>
      </c>
      <c r="U384" s="8">
        <v>96</v>
      </c>
      <c r="V384" s="8">
        <v>0</v>
      </c>
      <c r="W384" s="8">
        <v>31</v>
      </c>
      <c r="X384" s="8">
        <v>94</v>
      </c>
      <c r="Y384" s="8">
        <v>25</v>
      </c>
      <c r="Z384" s="8">
        <v>8</v>
      </c>
      <c r="AA384" s="8">
        <v>0</v>
      </c>
      <c r="AB384" s="8">
        <v>0</v>
      </c>
      <c r="AC384" s="8">
        <v>0</v>
      </c>
      <c r="AD384" s="8">
        <v>127</v>
      </c>
      <c r="AE384" s="8">
        <v>0</v>
      </c>
      <c r="AF384" s="8">
        <v>6</v>
      </c>
      <c r="AG384" s="8">
        <v>116</v>
      </c>
      <c r="AH384" s="8">
        <v>5</v>
      </c>
      <c r="AI384" s="8">
        <v>0</v>
      </c>
      <c r="AJ384" s="8">
        <v>72</v>
      </c>
      <c r="AK384" s="8">
        <v>55</v>
      </c>
      <c r="AL384" s="8">
        <v>0</v>
      </c>
      <c r="AM384" s="8">
        <v>0</v>
      </c>
      <c r="AN384" s="8">
        <v>127</v>
      </c>
      <c r="AO384" s="41">
        <f t="shared" si="191"/>
        <v>0.94488188976377951</v>
      </c>
      <c r="AP384" s="41">
        <f t="shared" si="192"/>
        <v>5.5118110236220472E-2</v>
      </c>
      <c r="AQ384" s="41">
        <f t="shared" si="193"/>
        <v>0</v>
      </c>
      <c r="AR384" s="41">
        <f t="shared" si="194"/>
        <v>1.5748031496062992E-2</v>
      </c>
      <c r="AS384" s="41">
        <f t="shared" si="195"/>
        <v>7.874015748031496E-2</v>
      </c>
      <c r="AT384" s="41">
        <f t="shared" si="196"/>
        <v>9.4488188976377951E-2</v>
      </c>
      <c r="AU384" s="41">
        <f t="shared" si="197"/>
        <v>0.11023622047244094</v>
      </c>
      <c r="AV384" s="41">
        <f t="shared" si="198"/>
        <v>0.16535433070866143</v>
      </c>
      <c r="AW384" s="41">
        <f t="shared" si="199"/>
        <v>0.23622047244094488</v>
      </c>
      <c r="AX384" s="41">
        <f t="shared" si="200"/>
        <v>0.22047244094488189</v>
      </c>
      <c r="AY384" s="41">
        <f t="shared" si="201"/>
        <v>6.2992125984251968E-2</v>
      </c>
      <c r="AZ384" s="41">
        <f t="shared" si="202"/>
        <v>7.874015748031496E-3</v>
      </c>
      <c r="BA384" s="41">
        <f t="shared" si="203"/>
        <v>7.874015748031496E-3</v>
      </c>
      <c r="BB384" s="41">
        <f t="shared" si="204"/>
        <v>0</v>
      </c>
      <c r="BC384" s="41">
        <f t="shared" si="205"/>
        <v>0</v>
      </c>
      <c r="BD384" s="41">
        <f t="shared" si="206"/>
        <v>0.75590551181102361</v>
      </c>
      <c r="BE384" s="41">
        <f t="shared" si="207"/>
        <v>0</v>
      </c>
      <c r="BF384" s="41">
        <f t="shared" si="208"/>
        <v>0.24409448818897639</v>
      </c>
      <c r="BG384" s="41">
        <f t="shared" si="209"/>
        <v>0.74015748031496065</v>
      </c>
      <c r="BH384" s="41">
        <f t="shared" si="210"/>
        <v>0.19685039370078741</v>
      </c>
      <c r="BI384" s="41">
        <f t="shared" si="211"/>
        <v>6.2992125984251968E-2</v>
      </c>
      <c r="BJ384" s="41">
        <f t="shared" si="212"/>
        <v>0</v>
      </c>
      <c r="BK384" s="41">
        <f t="shared" si="213"/>
        <v>0</v>
      </c>
      <c r="BL384" s="41">
        <f t="shared" si="214"/>
        <v>0</v>
      </c>
      <c r="BM384" s="41">
        <f t="shared" si="215"/>
        <v>1</v>
      </c>
      <c r="BN384" s="41">
        <f t="shared" si="216"/>
        <v>0</v>
      </c>
      <c r="BO384" s="41">
        <f t="shared" si="217"/>
        <v>4.7244094488188976E-2</v>
      </c>
      <c r="BP384" s="41">
        <f t="shared" si="218"/>
        <v>0.91338582677165359</v>
      </c>
      <c r="BQ384" s="41">
        <f t="shared" si="219"/>
        <v>3.937007874015748E-2</v>
      </c>
      <c r="BR384" s="41">
        <f t="shared" si="220"/>
        <v>0</v>
      </c>
      <c r="BS384" s="41">
        <f t="shared" si="221"/>
        <v>0.56692913385826771</v>
      </c>
      <c r="BT384" s="41">
        <f t="shared" si="222"/>
        <v>0.43307086614173229</v>
      </c>
      <c r="BU384" s="41">
        <f t="shared" si="223"/>
        <v>0</v>
      </c>
      <c r="BV384" s="41">
        <f t="shared" si="224"/>
        <v>0</v>
      </c>
      <c r="BW384" s="41">
        <f t="shared" si="225"/>
        <v>1</v>
      </c>
      <c r="BX384" s="41" t="str">
        <f t="shared" si="226"/>
        <v>2011Nurse practitionersSaskatchewan</v>
      </c>
      <c r="BY384" s="51">
        <f>VLOOKUP(BX384,'%workplace'!$A$1:$F$381,6,FALSE)</f>
        <v>127</v>
      </c>
      <c r="BZ384" s="32">
        <f t="shared" si="227"/>
        <v>1</v>
      </c>
    </row>
    <row r="385" spans="1:78" s="8" customFormat="1" hidden="1" x14ac:dyDescent="0.2">
      <c r="A385" s="8" t="str">
        <f t="shared" si="190"/>
        <v>2011Nurse practitionersSaskatchewanCommunity health</v>
      </c>
      <c r="B385" s="8" t="s">
        <v>5</v>
      </c>
      <c r="C385" s="8" t="s">
        <v>21</v>
      </c>
      <c r="D385" s="8" t="s">
        <v>11</v>
      </c>
      <c r="E385" s="8">
        <v>2011</v>
      </c>
      <c r="F385" s="8">
        <v>88</v>
      </c>
      <c r="G385" s="8">
        <v>4</v>
      </c>
      <c r="H385" s="8">
        <v>0</v>
      </c>
      <c r="I385" s="8">
        <v>1</v>
      </c>
      <c r="J385" s="8">
        <v>7</v>
      </c>
      <c r="K385" s="8">
        <v>9</v>
      </c>
      <c r="L385" s="8">
        <v>9</v>
      </c>
      <c r="M385" s="8">
        <v>16</v>
      </c>
      <c r="N385" s="8">
        <v>24</v>
      </c>
      <c r="O385" s="8">
        <v>18</v>
      </c>
      <c r="P385" s="8">
        <v>6</v>
      </c>
      <c r="Q385" s="8">
        <v>1</v>
      </c>
      <c r="R385" s="8">
        <v>1</v>
      </c>
      <c r="S385" s="8">
        <v>0</v>
      </c>
      <c r="T385" s="8">
        <v>0</v>
      </c>
      <c r="U385" s="8">
        <v>71</v>
      </c>
      <c r="V385" s="8">
        <v>0</v>
      </c>
      <c r="W385" s="8">
        <v>21</v>
      </c>
      <c r="X385" s="8">
        <v>66</v>
      </c>
      <c r="Y385" s="8">
        <v>22</v>
      </c>
      <c r="Z385" s="8">
        <v>4</v>
      </c>
      <c r="AA385" s="8">
        <v>0</v>
      </c>
      <c r="AB385" s="8">
        <v>0</v>
      </c>
      <c r="AC385" s="8">
        <v>0</v>
      </c>
      <c r="AD385" s="8">
        <v>92</v>
      </c>
      <c r="AE385" s="8">
        <v>0</v>
      </c>
      <c r="AF385" s="8">
        <v>2</v>
      </c>
      <c r="AG385" s="8">
        <v>88</v>
      </c>
      <c r="AH385" s="8">
        <v>2</v>
      </c>
      <c r="AI385" s="8">
        <v>0</v>
      </c>
      <c r="AJ385" s="8">
        <v>61</v>
      </c>
      <c r="AK385" s="8">
        <v>31</v>
      </c>
      <c r="AL385" s="8">
        <v>0</v>
      </c>
      <c r="AM385" s="8">
        <v>0</v>
      </c>
      <c r="AN385" s="8">
        <v>92</v>
      </c>
      <c r="AO385" s="41">
        <f t="shared" si="191"/>
        <v>0.95652173913043481</v>
      </c>
      <c r="AP385" s="41">
        <f t="shared" si="192"/>
        <v>4.3478260869565216E-2</v>
      </c>
      <c r="AQ385" s="41">
        <f t="shared" si="193"/>
        <v>0</v>
      </c>
      <c r="AR385" s="41">
        <f t="shared" si="194"/>
        <v>1.0869565217391304E-2</v>
      </c>
      <c r="AS385" s="41">
        <f t="shared" si="195"/>
        <v>7.6086956521739135E-2</v>
      </c>
      <c r="AT385" s="41">
        <f t="shared" si="196"/>
        <v>9.7826086956521743E-2</v>
      </c>
      <c r="AU385" s="41">
        <f t="shared" si="197"/>
        <v>9.7826086956521743E-2</v>
      </c>
      <c r="AV385" s="41">
        <f t="shared" si="198"/>
        <v>0.17391304347826086</v>
      </c>
      <c r="AW385" s="41">
        <f t="shared" si="199"/>
        <v>0.2608695652173913</v>
      </c>
      <c r="AX385" s="41">
        <f t="shared" si="200"/>
        <v>0.19565217391304349</v>
      </c>
      <c r="AY385" s="41">
        <f t="shared" si="201"/>
        <v>6.5217391304347824E-2</v>
      </c>
      <c r="AZ385" s="41">
        <f t="shared" si="202"/>
        <v>1.0869565217391304E-2</v>
      </c>
      <c r="BA385" s="41">
        <f t="shared" si="203"/>
        <v>1.0869565217391304E-2</v>
      </c>
      <c r="BB385" s="41">
        <f t="shared" si="204"/>
        <v>0</v>
      </c>
      <c r="BC385" s="41">
        <f t="shared" si="205"/>
        <v>0</v>
      </c>
      <c r="BD385" s="41">
        <f t="shared" si="206"/>
        <v>0.77173913043478259</v>
      </c>
      <c r="BE385" s="41">
        <f t="shared" si="207"/>
        <v>0</v>
      </c>
      <c r="BF385" s="41">
        <f t="shared" si="208"/>
        <v>0.22826086956521738</v>
      </c>
      <c r="BG385" s="41">
        <f t="shared" si="209"/>
        <v>0.71739130434782605</v>
      </c>
      <c r="BH385" s="41">
        <f t="shared" si="210"/>
        <v>0.2391304347826087</v>
      </c>
      <c r="BI385" s="41">
        <f t="shared" si="211"/>
        <v>4.3478260869565216E-2</v>
      </c>
      <c r="BJ385" s="41">
        <f t="shared" si="212"/>
        <v>0</v>
      </c>
      <c r="BK385" s="41">
        <f t="shared" si="213"/>
        <v>0</v>
      </c>
      <c r="BL385" s="41">
        <f t="shared" si="214"/>
        <v>0</v>
      </c>
      <c r="BM385" s="41">
        <f t="shared" si="215"/>
        <v>1</v>
      </c>
      <c r="BN385" s="41">
        <f t="shared" si="216"/>
        <v>0</v>
      </c>
      <c r="BO385" s="41">
        <f t="shared" si="217"/>
        <v>2.1739130434782608E-2</v>
      </c>
      <c r="BP385" s="41">
        <f t="shared" si="218"/>
        <v>0.95652173913043481</v>
      </c>
      <c r="BQ385" s="41">
        <f t="shared" si="219"/>
        <v>2.1739130434782608E-2</v>
      </c>
      <c r="BR385" s="41">
        <f t="shared" si="220"/>
        <v>0</v>
      </c>
      <c r="BS385" s="41">
        <f t="shared" si="221"/>
        <v>0.66304347826086951</v>
      </c>
      <c r="BT385" s="41">
        <f t="shared" si="222"/>
        <v>0.33695652173913043</v>
      </c>
      <c r="BU385" s="41">
        <f t="shared" si="223"/>
        <v>0</v>
      </c>
      <c r="BV385" s="41">
        <f t="shared" si="224"/>
        <v>0</v>
      </c>
      <c r="BW385" s="41">
        <f t="shared" si="225"/>
        <v>1</v>
      </c>
      <c r="BX385" s="41" t="str">
        <f t="shared" si="226"/>
        <v>2011Nurse practitionersSaskatchewan</v>
      </c>
      <c r="BY385" s="51">
        <f>VLOOKUP(BX385,'%workplace'!$A$1:$F$381,6,FALSE)</f>
        <v>127</v>
      </c>
      <c r="BZ385" s="32">
        <f t="shared" si="227"/>
        <v>0.72440944881889768</v>
      </c>
    </row>
    <row r="386" spans="1:78" s="8" customFormat="1" hidden="1" x14ac:dyDescent="0.2">
      <c r="A386" s="8" t="str">
        <f t="shared" ref="A386:A449" si="228">CONCATENATE(E386,B386,C386,D386)</f>
        <v>2011Nurse practitionersSaskatchewanNursing home/long-term care</v>
      </c>
      <c r="B386" s="8" t="s">
        <v>5</v>
      </c>
      <c r="C386" s="8" t="s">
        <v>21</v>
      </c>
      <c r="D386" s="8" t="s">
        <v>12</v>
      </c>
      <c r="E386" s="8">
        <v>2011</v>
      </c>
      <c r="F386" s="8">
        <v>2</v>
      </c>
      <c r="G386" s="8">
        <v>0</v>
      </c>
      <c r="H386" s="8">
        <v>0</v>
      </c>
      <c r="I386" s="8">
        <v>0</v>
      </c>
      <c r="J386" s="8">
        <v>0</v>
      </c>
      <c r="K386" s="8">
        <v>0</v>
      </c>
      <c r="L386" s="8">
        <v>1</v>
      </c>
      <c r="M386" s="8">
        <v>0</v>
      </c>
      <c r="N386" s="8">
        <v>0</v>
      </c>
      <c r="O386" s="8">
        <v>1</v>
      </c>
      <c r="P386" s="8">
        <v>0</v>
      </c>
      <c r="Q386" s="8">
        <v>0</v>
      </c>
      <c r="R386" s="8">
        <v>0</v>
      </c>
      <c r="S386" s="8">
        <v>0</v>
      </c>
      <c r="T386" s="8">
        <v>0</v>
      </c>
      <c r="U386" s="8">
        <v>2</v>
      </c>
      <c r="V386" s="8">
        <v>0</v>
      </c>
      <c r="W386" s="8">
        <v>0</v>
      </c>
      <c r="X386" s="8">
        <v>2</v>
      </c>
      <c r="Y386" s="8">
        <v>0</v>
      </c>
      <c r="Z386" s="8">
        <v>0</v>
      </c>
      <c r="AA386" s="8">
        <v>0</v>
      </c>
      <c r="AB386" s="8">
        <v>0</v>
      </c>
      <c r="AC386" s="8">
        <v>0</v>
      </c>
      <c r="AD386" s="8">
        <v>2</v>
      </c>
      <c r="AE386" s="8">
        <v>0</v>
      </c>
      <c r="AF386" s="8">
        <v>0</v>
      </c>
      <c r="AG386" s="8">
        <v>2</v>
      </c>
      <c r="AH386" s="8">
        <v>0</v>
      </c>
      <c r="AI386" s="8">
        <v>0</v>
      </c>
      <c r="AJ386" s="8">
        <v>0</v>
      </c>
      <c r="AK386" s="8">
        <v>2</v>
      </c>
      <c r="AL386" s="8">
        <v>0</v>
      </c>
      <c r="AM386" s="8">
        <v>0</v>
      </c>
      <c r="AN386" s="8">
        <v>2</v>
      </c>
      <c r="AO386" s="41">
        <f t="shared" ref="AO386:AO449" si="229">F386/$AN386</f>
        <v>1</v>
      </c>
      <c r="AP386" s="41">
        <f t="shared" ref="AP386:AP449" si="230">G386/$AN386</f>
        <v>0</v>
      </c>
      <c r="AQ386" s="41">
        <f t="shared" ref="AQ386:AQ449" si="231">H386/$AN386</f>
        <v>0</v>
      </c>
      <c r="AR386" s="41">
        <f t="shared" ref="AR386:AR449" si="232">I386/$AN386</f>
        <v>0</v>
      </c>
      <c r="AS386" s="41">
        <f t="shared" ref="AS386:AS449" si="233">J386/$AN386</f>
        <v>0</v>
      </c>
      <c r="AT386" s="41">
        <f t="shared" ref="AT386:AT449" si="234">K386/$AN386</f>
        <v>0</v>
      </c>
      <c r="AU386" s="41">
        <f t="shared" ref="AU386:AU449" si="235">L386/$AN386</f>
        <v>0.5</v>
      </c>
      <c r="AV386" s="41">
        <f t="shared" ref="AV386:AV449" si="236">M386/$AN386</f>
        <v>0</v>
      </c>
      <c r="AW386" s="41">
        <f t="shared" ref="AW386:AW449" si="237">N386/$AN386</f>
        <v>0</v>
      </c>
      <c r="AX386" s="41">
        <f t="shared" ref="AX386:AX449" si="238">O386/$AN386</f>
        <v>0.5</v>
      </c>
      <c r="AY386" s="41">
        <f t="shared" ref="AY386:AY449" si="239">P386/$AN386</f>
        <v>0</v>
      </c>
      <c r="AZ386" s="41">
        <f t="shared" ref="AZ386:AZ449" si="240">Q386/$AN386</f>
        <v>0</v>
      </c>
      <c r="BA386" s="41">
        <f t="shared" ref="BA386:BA449" si="241">R386/$AN386</f>
        <v>0</v>
      </c>
      <c r="BB386" s="41">
        <f t="shared" ref="BB386:BB449" si="242">S386/$AN386</f>
        <v>0</v>
      </c>
      <c r="BC386" s="41">
        <f t="shared" ref="BC386:BC449" si="243">T386/$AN386</f>
        <v>0</v>
      </c>
      <c r="BD386" s="41">
        <f t="shared" ref="BD386:BD449" si="244">U386/$AN386</f>
        <v>1</v>
      </c>
      <c r="BE386" s="41">
        <f t="shared" ref="BE386:BE449" si="245">V386/$AN386</f>
        <v>0</v>
      </c>
      <c r="BF386" s="41">
        <f t="shared" ref="BF386:BF449" si="246">W386/$AN386</f>
        <v>0</v>
      </c>
      <c r="BG386" s="41">
        <f t="shared" ref="BG386:BG449" si="247">X386/$AN386</f>
        <v>1</v>
      </c>
      <c r="BH386" s="41">
        <f t="shared" ref="BH386:BH449" si="248">Y386/$AN386</f>
        <v>0</v>
      </c>
      <c r="BI386" s="41">
        <f t="shared" ref="BI386:BI449" si="249">Z386/$AN386</f>
        <v>0</v>
      </c>
      <c r="BJ386" s="41">
        <f t="shared" ref="BJ386:BJ449" si="250">AA386/$AN386</f>
        <v>0</v>
      </c>
      <c r="BK386" s="41">
        <f t="shared" ref="BK386:BK449" si="251">AB386/$AN386</f>
        <v>0</v>
      </c>
      <c r="BL386" s="41">
        <f t="shared" ref="BL386:BL449" si="252">AC386/$AN386</f>
        <v>0</v>
      </c>
      <c r="BM386" s="41">
        <f t="shared" ref="BM386:BM449" si="253">AD386/$AN386</f>
        <v>1</v>
      </c>
      <c r="BN386" s="41">
        <f t="shared" ref="BN386:BN449" si="254">AE386/$AN386</f>
        <v>0</v>
      </c>
      <c r="BO386" s="41">
        <f t="shared" ref="BO386:BO449" si="255">AF386/$AN386</f>
        <v>0</v>
      </c>
      <c r="BP386" s="41">
        <f t="shared" ref="BP386:BP449" si="256">AG386/$AN386</f>
        <v>1</v>
      </c>
      <c r="BQ386" s="41">
        <f t="shared" ref="BQ386:BQ449" si="257">AH386/$AN386</f>
        <v>0</v>
      </c>
      <c r="BR386" s="41">
        <f t="shared" ref="BR386:BR449" si="258">AI386/$AN386</f>
        <v>0</v>
      </c>
      <c r="BS386" s="41">
        <f t="shared" ref="BS386:BS449" si="259">AJ386/$AN386</f>
        <v>0</v>
      </c>
      <c r="BT386" s="41">
        <f t="shared" ref="BT386:BT449" si="260">AK386/$AN386</f>
        <v>1</v>
      </c>
      <c r="BU386" s="41">
        <f t="shared" ref="BU386:BU449" si="261">AL386/$AN386</f>
        <v>0</v>
      </c>
      <c r="BV386" s="41">
        <f t="shared" ref="BV386:BV449" si="262">AM386/$AN386</f>
        <v>0</v>
      </c>
      <c r="BW386" s="41">
        <f t="shared" ref="BW386:BW449" si="263">AN386/$AN386</f>
        <v>1</v>
      </c>
      <c r="BX386" s="41" t="str">
        <f t="shared" ref="BX386:BX449" si="264">CONCATENATE(E386,B386,C386)</f>
        <v>2011Nurse practitionersSaskatchewan</v>
      </c>
      <c r="BY386" s="51">
        <f>VLOOKUP(BX386,'%workplace'!$A$1:$F$381,6,FALSE)</f>
        <v>127</v>
      </c>
      <c r="BZ386" s="32">
        <f t="shared" ref="BZ386:BZ449" si="265">IF(AN386="†","†",AN386/BY386)</f>
        <v>1.5748031496062992E-2</v>
      </c>
    </row>
    <row r="387" spans="1:78" s="8" customFormat="1" hidden="1" x14ac:dyDescent="0.2">
      <c r="A387" s="8" t="str">
        <f t="shared" si="228"/>
        <v>2011Nurse practitionersSaskatchewanHospital</v>
      </c>
      <c r="B387" s="8" t="s">
        <v>5</v>
      </c>
      <c r="C387" s="8" t="s">
        <v>21</v>
      </c>
      <c r="D387" s="8" t="s">
        <v>10</v>
      </c>
      <c r="E387" s="8">
        <v>2011</v>
      </c>
      <c r="F387" s="8">
        <v>12</v>
      </c>
      <c r="G387" s="8">
        <v>3</v>
      </c>
      <c r="H387" s="8">
        <v>0</v>
      </c>
      <c r="I387" s="8">
        <v>1</v>
      </c>
      <c r="J387" s="8">
        <v>1</v>
      </c>
      <c r="K387" s="8">
        <v>3</v>
      </c>
      <c r="L387" s="8">
        <v>3</v>
      </c>
      <c r="M387" s="8">
        <v>1</v>
      </c>
      <c r="N387" s="8">
        <v>2</v>
      </c>
      <c r="O387" s="8">
        <v>3</v>
      </c>
      <c r="P387" s="8">
        <v>1</v>
      </c>
      <c r="Q387" s="8">
        <v>0</v>
      </c>
      <c r="R387" s="8">
        <v>0</v>
      </c>
      <c r="S387" s="8">
        <v>0</v>
      </c>
      <c r="T387" s="8">
        <v>0</v>
      </c>
      <c r="U387" s="8">
        <v>8</v>
      </c>
      <c r="V387" s="8">
        <v>0</v>
      </c>
      <c r="W387" s="8">
        <v>7</v>
      </c>
      <c r="X387" s="8">
        <v>13</v>
      </c>
      <c r="Y387" s="8">
        <v>0</v>
      </c>
      <c r="Z387" s="8">
        <v>2</v>
      </c>
      <c r="AA387" s="8">
        <v>0</v>
      </c>
      <c r="AB387" s="8">
        <v>0</v>
      </c>
      <c r="AC387" s="8">
        <v>0</v>
      </c>
      <c r="AD387" s="8">
        <v>15</v>
      </c>
      <c r="AE387" s="8">
        <v>0</v>
      </c>
      <c r="AF387" s="8">
        <v>0</v>
      </c>
      <c r="AG387" s="8">
        <v>15</v>
      </c>
      <c r="AH387" s="8">
        <v>0</v>
      </c>
      <c r="AI387" s="8">
        <v>0</v>
      </c>
      <c r="AJ387" s="8">
        <v>6</v>
      </c>
      <c r="AK387" s="8">
        <v>9</v>
      </c>
      <c r="AL387" s="8">
        <v>0</v>
      </c>
      <c r="AM387" s="8">
        <v>0</v>
      </c>
      <c r="AN387" s="8">
        <v>15</v>
      </c>
      <c r="AO387" s="41">
        <f t="shared" si="229"/>
        <v>0.8</v>
      </c>
      <c r="AP387" s="41">
        <f t="shared" si="230"/>
        <v>0.2</v>
      </c>
      <c r="AQ387" s="41">
        <f t="shared" si="231"/>
        <v>0</v>
      </c>
      <c r="AR387" s="41">
        <f t="shared" si="232"/>
        <v>6.6666666666666666E-2</v>
      </c>
      <c r="AS387" s="41">
        <f t="shared" si="233"/>
        <v>6.6666666666666666E-2</v>
      </c>
      <c r="AT387" s="41">
        <f t="shared" si="234"/>
        <v>0.2</v>
      </c>
      <c r="AU387" s="41">
        <f t="shared" si="235"/>
        <v>0.2</v>
      </c>
      <c r="AV387" s="41">
        <f t="shared" si="236"/>
        <v>6.6666666666666666E-2</v>
      </c>
      <c r="AW387" s="41">
        <f t="shared" si="237"/>
        <v>0.13333333333333333</v>
      </c>
      <c r="AX387" s="41">
        <f t="shared" si="238"/>
        <v>0.2</v>
      </c>
      <c r="AY387" s="41">
        <f t="shared" si="239"/>
        <v>6.6666666666666666E-2</v>
      </c>
      <c r="AZ387" s="41">
        <f t="shared" si="240"/>
        <v>0</v>
      </c>
      <c r="BA387" s="41">
        <f t="shared" si="241"/>
        <v>0</v>
      </c>
      <c r="BB387" s="41">
        <f t="shared" si="242"/>
        <v>0</v>
      </c>
      <c r="BC387" s="41">
        <f t="shared" si="243"/>
        <v>0</v>
      </c>
      <c r="BD387" s="41">
        <f t="shared" si="244"/>
        <v>0.53333333333333333</v>
      </c>
      <c r="BE387" s="41">
        <f t="shared" si="245"/>
        <v>0</v>
      </c>
      <c r="BF387" s="41">
        <f t="shared" si="246"/>
        <v>0.46666666666666667</v>
      </c>
      <c r="BG387" s="41">
        <f t="shared" si="247"/>
        <v>0.8666666666666667</v>
      </c>
      <c r="BH387" s="41">
        <f t="shared" si="248"/>
        <v>0</v>
      </c>
      <c r="BI387" s="41">
        <f t="shared" si="249"/>
        <v>0.13333333333333333</v>
      </c>
      <c r="BJ387" s="41">
        <f t="shared" si="250"/>
        <v>0</v>
      </c>
      <c r="BK387" s="41">
        <f t="shared" si="251"/>
        <v>0</v>
      </c>
      <c r="BL387" s="41">
        <f t="shared" si="252"/>
        <v>0</v>
      </c>
      <c r="BM387" s="41">
        <f t="shared" si="253"/>
        <v>1</v>
      </c>
      <c r="BN387" s="41">
        <f t="shared" si="254"/>
        <v>0</v>
      </c>
      <c r="BO387" s="41">
        <f t="shared" si="255"/>
        <v>0</v>
      </c>
      <c r="BP387" s="41">
        <f t="shared" si="256"/>
        <v>1</v>
      </c>
      <c r="BQ387" s="41">
        <f t="shared" si="257"/>
        <v>0</v>
      </c>
      <c r="BR387" s="41">
        <f t="shared" si="258"/>
        <v>0</v>
      </c>
      <c r="BS387" s="41">
        <f t="shared" si="259"/>
        <v>0.4</v>
      </c>
      <c r="BT387" s="41">
        <f t="shared" si="260"/>
        <v>0.6</v>
      </c>
      <c r="BU387" s="41">
        <f t="shared" si="261"/>
        <v>0</v>
      </c>
      <c r="BV387" s="41">
        <f t="shared" si="262"/>
        <v>0</v>
      </c>
      <c r="BW387" s="41">
        <f t="shared" si="263"/>
        <v>1</v>
      </c>
      <c r="BX387" s="41" t="str">
        <f t="shared" si="264"/>
        <v>2011Nurse practitionersSaskatchewan</v>
      </c>
      <c r="BY387" s="51">
        <f>VLOOKUP(BX387,'%workplace'!$A$1:$F$381,6,FALSE)</f>
        <v>127</v>
      </c>
      <c r="BZ387" s="32">
        <f t="shared" si="265"/>
        <v>0.11811023622047244</v>
      </c>
    </row>
    <row r="388" spans="1:78" s="8" customFormat="1" hidden="1" x14ac:dyDescent="0.2">
      <c r="A388" s="8" t="str">
        <f t="shared" si="228"/>
        <v>2011Nurse practitionersSaskatchewanOther places of work</v>
      </c>
      <c r="B388" s="8" t="s">
        <v>5</v>
      </c>
      <c r="C388" s="8" t="s">
        <v>21</v>
      </c>
      <c r="D388" s="8" t="s">
        <v>13</v>
      </c>
      <c r="E388" s="8">
        <v>2011</v>
      </c>
      <c r="F388" s="8">
        <v>18</v>
      </c>
      <c r="G388" s="8">
        <v>0</v>
      </c>
      <c r="H388" s="8">
        <v>0</v>
      </c>
      <c r="I388" s="8">
        <v>0</v>
      </c>
      <c r="J388" s="8">
        <v>2</v>
      </c>
      <c r="K388" s="8">
        <v>0</v>
      </c>
      <c r="L388" s="8">
        <v>1</v>
      </c>
      <c r="M388" s="8">
        <v>4</v>
      </c>
      <c r="N388" s="8">
        <v>4</v>
      </c>
      <c r="O388" s="8">
        <v>6</v>
      </c>
      <c r="P388" s="8">
        <v>1</v>
      </c>
      <c r="Q388" s="8">
        <v>0</v>
      </c>
      <c r="R388" s="8">
        <v>0</v>
      </c>
      <c r="S388" s="8">
        <v>0</v>
      </c>
      <c r="T388" s="8">
        <v>0</v>
      </c>
      <c r="U388" s="8">
        <v>15</v>
      </c>
      <c r="V388" s="8">
        <v>0</v>
      </c>
      <c r="W388" s="8">
        <v>3</v>
      </c>
      <c r="X388" s="8">
        <v>13</v>
      </c>
      <c r="Y388" s="8">
        <v>3</v>
      </c>
      <c r="Z388" s="8">
        <v>2</v>
      </c>
      <c r="AA388" s="8">
        <v>0</v>
      </c>
      <c r="AB388" s="8">
        <v>0</v>
      </c>
      <c r="AC388" s="8">
        <v>0</v>
      </c>
      <c r="AD388" s="8">
        <v>18</v>
      </c>
      <c r="AE388" s="8">
        <v>0</v>
      </c>
      <c r="AF388" s="8">
        <v>4</v>
      </c>
      <c r="AG388" s="8">
        <v>11</v>
      </c>
      <c r="AH388" s="8">
        <v>3</v>
      </c>
      <c r="AI388" s="8">
        <v>0</v>
      </c>
      <c r="AJ388" s="8">
        <v>5</v>
      </c>
      <c r="AK388" s="8">
        <v>13</v>
      </c>
      <c r="AL388" s="8">
        <v>0</v>
      </c>
      <c r="AM388" s="8">
        <v>0</v>
      </c>
      <c r="AN388" s="8">
        <v>18</v>
      </c>
      <c r="AO388" s="41">
        <f t="shared" si="229"/>
        <v>1</v>
      </c>
      <c r="AP388" s="41">
        <f t="shared" si="230"/>
        <v>0</v>
      </c>
      <c r="AQ388" s="41">
        <f t="shared" si="231"/>
        <v>0</v>
      </c>
      <c r="AR388" s="41">
        <f t="shared" si="232"/>
        <v>0</v>
      </c>
      <c r="AS388" s="41">
        <f t="shared" si="233"/>
        <v>0.1111111111111111</v>
      </c>
      <c r="AT388" s="41">
        <f t="shared" si="234"/>
        <v>0</v>
      </c>
      <c r="AU388" s="41">
        <f t="shared" si="235"/>
        <v>5.5555555555555552E-2</v>
      </c>
      <c r="AV388" s="41">
        <f t="shared" si="236"/>
        <v>0.22222222222222221</v>
      </c>
      <c r="AW388" s="41">
        <f t="shared" si="237"/>
        <v>0.22222222222222221</v>
      </c>
      <c r="AX388" s="41">
        <f t="shared" si="238"/>
        <v>0.33333333333333331</v>
      </c>
      <c r="AY388" s="41">
        <f t="shared" si="239"/>
        <v>5.5555555555555552E-2</v>
      </c>
      <c r="AZ388" s="41">
        <f t="shared" si="240"/>
        <v>0</v>
      </c>
      <c r="BA388" s="41">
        <f t="shared" si="241"/>
        <v>0</v>
      </c>
      <c r="BB388" s="41">
        <f t="shared" si="242"/>
        <v>0</v>
      </c>
      <c r="BC388" s="41">
        <f t="shared" si="243"/>
        <v>0</v>
      </c>
      <c r="BD388" s="41">
        <f t="shared" si="244"/>
        <v>0.83333333333333337</v>
      </c>
      <c r="BE388" s="41">
        <f t="shared" si="245"/>
        <v>0</v>
      </c>
      <c r="BF388" s="41">
        <f t="shared" si="246"/>
        <v>0.16666666666666666</v>
      </c>
      <c r="BG388" s="41">
        <f t="shared" si="247"/>
        <v>0.72222222222222221</v>
      </c>
      <c r="BH388" s="41">
        <f t="shared" si="248"/>
        <v>0.16666666666666666</v>
      </c>
      <c r="BI388" s="41">
        <f t="shared" si="249"/>
        <v>0.1111111111111111</v>
      </c>
      <c r="BJ388" s="41">
        <f t="shared" si="250"/>
        <v>0</v>
      </c>
      <c r="BK388" s="41">
        <f t="shared" si="251"/>
        <v>0</v>
      </c>
      <c r="BL388" s="41">
        <f t="shared" si="252"/>
        <v>0</v>
      </c>
      <c r="BM388" s="41">
        <f t="shared" si="253"/>
        <v>1</v>
      </c>
      <c r="BN388" s="41">
        <f t="shared" si="254"/>
        <v>0</v>
      </c>
      <c r="BO388" s="41">
        <f t="shared" si="255"/>
        <v>0.22222222222222221</v>
      </c>
      <c r="BP388" s="41">
        <f t="shared" si="256"/>
        <v>0.61111111111111116</v>
      </c>
      <c r="BQ388" s="41">
        <f t="shared" si="257"/>
        <v>0.16666666666666666</v>
      </c>
      <c r="BR388" s="41">
        <f t="shared" si="258"/>
        <v>0</v>
      </c>
      <c r="BS388" s="41">
        <f t="shared" si="259"/>
        <v>0.27777777777777779</v>
      </c>
      <c r="BT388" s="41">
        <f t="shared" si="260"/>
        <v>0.72222222222222221</v>
      </c>
      <c r="BU388" s="41">
        <f t="shared" si="261"/>
        <v>0</v>
      </c>
      <c r="BV388" s="41">
        <f t="shared" si="262"/>
        <v>0</v>
      </c>
      <c r="BW388" s="41">
        <f t="shared" si="263"/>
        <v>1</v>
      </c>
      <c r="BX388" s="41" t="str">
        <f t="shared" si="264"/>
        <v>2011Nurse practitionersSaskatchewan</v>
      </c>
      <c r="BY388" s="51">
        <f>VLOOKUP(BX388,'%workplace'!$A$1:$F$381,6,FALSE)</f>
        <v>127</v>
      </c>
      <c r="BZ388" s="32">
        <f t="shared" si="265"/>
        <v>0.14173228346456693</v>
      </c>
    </row>
    <row r="389" spans="1:78" s="8" customFormat="1" hidden="1" x14ac:dyDescent="0.2">
      <c r="A389" s="8" t="str">
        <f t="shared" si="228"/>
        <v>2011Nurse practitionersAlbertaAll places of work</v>
      </c>
      <c r="B389" s="8" t="s">
        <v>5</v>
      </c>
      <c r="C389" s="8" t="s">
        <v>22</v>
      </c>
      <c r="D389" s="8" t="s">
        <v>9</v>
      </c>
      <c r="E389" s="8">
        <v>2011</v>
      </c>
      <c r="F389" s="8">
        <v>263</v>
      </c>
      <c r="G389" s="8">
        <v>20</v>
      </c>
      <c r="H389" s="8">
        <v>0</v>
      </c>
      <c r="I389" s="8">
        <v>7</v>
      </c>
      <c r="J389" s="8">
        <v>33</v>
      </c>
      <c r="K389" s="8">
        <v>54</v>
      </c>
      <c r="L389" s="8">
        <v>45</v>
      </c>
      <c r="M389" s="8">
        <v>61</v>
      </c>
      <c r="N389" s="8">
        <v>41</v>
      </c>
      <c r="O389" s="8">
        <v>29</v>
      </c>
      <c r="P389" s="8">
        <v>10</v>
      </c>
      <c r="Q389" s="8">
        <v>3</v>
      </c>
      <c r="R389" s="8">
        <v>0</v>
      </c>
      <c r="S389" s="8">
        <v>0</v>
      </c>
      <c r="T389" s="8">
        <v>0</v>
      </c>
      <c r="U389" s="8">
        <v>274</v>
      </c>
      <c r="V389" s="8">
        <v>9</v>
      </c>
      <c r="W389" s="8">
        <v>0</v>
      </c>
      <c r="X389" s="8">
        <v>190</v>
      </c>
      <c r="Y389" s="8">
        <v>70</v>
      </c>
      <c r="Z389" s="8">
        <v>19</v>
      </c>
      <c r="AA389" s="8">
        <v>4</v>
      </c>
      <c r="AB389" s="8">
        <v>6</v>
      </c>
      <c r="AC389" s="8">
        <v>23</v>
      </c>
      <c r="AD389" s="8">
        <v>229</v>
      </c>
      <c r="AE389" s="8">
        <v>25</v>
      </c>
      <c r="AF389" s="8">
        <v>5</v>
      </c>
      <c r="AG389" s="8">
        <v>236</v>
      </c>
      <c r="AH389" s="8">
        <v>9</v>
      </c>
      <c r="AI389" s="8">
        <v>1</v>
      </c>
      <c r="AJ389" s="8">
        <v>12</v>
      </c>
      <c r="AK389" s="8">
        <v>271</v>
      </c>
      <c r="AL389" s="8">
        <v>32</v>
      </c>
      <c r="AM389" s="8">
        <v>0</v>
      </c>
      <c r="AN389" s="8">
        <v>283</v>
      </c>
      <c r="AO389" s="41">
        <f t="shared" si="229"/>
        <v>0.92932862190812726</v>
      </c>
      <c r="AP389" s="41">
        <f t="shared" si="230"/>
        <v>7.0671378091872794E-2</v>
      </c>
      <c r="AQ389" s="41">
        <f t="shared" si="231"/>
        <v>0</v>
      </c>
      <c r="AR389" s="41">
        <f t="shared" si="232"/>
        <v>2.4734982332155476E-2</v>
      </c>
      <c r="AS389" s="41">
        <f t="shared" si="233"/>
        <v>0.1166077738515901</v>
      </c>
      <c r="AT389" s="41">
        <f t="shared" si="234"/>
        <v>0.19081272084805653</v>
      </c>
      <c r="AU389" s="41">
        <f t="shared" si="235"/>
        <v>0.15901060070671377</v>
      </c>
      <c r="AV389" s="41">
        <f t="shared" si="236"/>
        <v>0.21554770318021202</v>
      </c>
      <c r="AW389" s="41">
        <f t="shared" si="237"/>
        <v>0.14487632508833923</v>
      </c>
      <c r="AX389" s="41">
        <f t="shared" si="238"/>
        <v>0.10247349823321555</v>
      </c>
      <c r="AY389" s="41">
        <f t="shared" si="239"/>
        <v>3.5335689045936397E-2</v>
      </c>
      <c r="AZ389" s="41">
        <f t="shared" si="240"/>
        <v>1.0600706713780919E-2</v>
      </c>
      <c r="BA389" s="41">
        <f t="shared" si="241"/>
        <v>0</v>
      </c>
      <c r="BB389" s="41">
        <f t="shared" si="242"/>
        <v>0</v>
      </c>
      <c r="BC389" s="41">
        <f t="shared" si="243"/>
        <v>0</v>
      </c>
      <c r="BD389" s="41">
        <f t="shared" si="244"/>
        <v>0.96819787985865724</v>
      </c>
      <c r="BE389" s="41">
        <f t="shared" si="245"/>
        <v>3.1802120141342753E-2</v>
      </c>
      <c r="BF389" s="41">
        <f t="shared" si="246"/>
        <v>0</v>
      </c>
      <c r="BG389" s="41">
        <f t="shared" si="247"/>
        <v>0.67137809187279152</v>
      </c>
      <c r="BH389" s="41">
        <f t="shared" si="248"/>
        <v>0.24734982332155478</v>
      </c>
      <c r="BI389" s="41">
        <f t="shared" si="249"/>
        <v>6.7137809187279157E-2</v>
      </c>
      <c r="BJ389" s="41">
        <f t="shared" si="250"/>
        <v>1.4134275618374558E-2</v>
      </c>
      <c r="BK389" s="41">
        <f t="shared" si="251"/>
        <v>2.1201413427561839E-2</v>
      </c>
      <c r="BL389" s="41">
        <f t="shared" si="252"/>
        <v>8.1272084805653705E-2</v>
      </c>
      <c r="BM389" s="41">
        <f t="shared" si="253"/>
        <v>0.80918727915194344</v>
      </c>
      <c r="BN389" s="41">
        <f t="shared" si="254"/>
        <v>8.8339222614840993E-2</v>
      </c>
      <c r="BO389" s="41">
        <f t="shared" si="255"/>
        <v>1.7667844522968199E-2</v>
      </c>
      <c r="BP389" s="41">
        <f t="shared" si="256"/>
        <v>0.83392226148409898</v>
      </c>
      <c r="BQ389" s="41">
        <f t="shared" si="257"/>
        <v>3.1802120141342753E-2</v>
      </c>
      <c r="BR389" s="41">
        <f t="shared" si="258"/>
        <v>3.5335689045936395E-3</v>
      </c>
      <c r="BS389" s="41">
        <f t="shared" si="259"/>
        <v>4.2402826855123678E-2</v>
      </c>
      <c r="BT389" s="41">
        <f t="shared" si="260"/>
        <v>0.95759717314487636</v>
      </c>
      <c r="BU389" s="41">
        <f t="shared" si="261"/>
        <v>0.11307420494699646</v>
      </c>
      <c r="BV389" s="41">
        <f t="shared" si="262"/>
        <v>0</v>
      </c>
      <c r="BW389" s="41">
        <f t="shared" si="263"/>
        <v>1</v>
      </c>
      <c r="BX389" s="41" t="str">
        <f t="shared" si="264"/>
        <v>2011Nurse practitionersAlberta</v>
      </c>
      <c r="BY389" s="51">
        <f>VLOOKUP(BX389,'%workplace'!$A$1:$F$381,6,FALSE)</f>
        <v>283</v>
      </c>
      <c r="BZ389" s="32">
        <f t="shared" si="265"/>
        <v>1</v>
      </c>
    </row>
    <row r="390" spans="1:78" s="8" customFormat="1" hidden="1" x14ac:dyDescent="0.2">
      <c r="A390" s="8" t="str">
        <f t="shared" si="228"/>
        <v>2011Nurse practitionersAlbertaCommunity health</v>
      </c>
      <c r="B390" s="8" t="s">
        <v>5</v>
      </c>
      <c r="C390" s="8" t="s">
        <v>22</v>
      </c>
      <c r="D390" s="8" t="s">
        <v>11</v>
      </c>
      <c r="E390" s="8">
        <v>2011</v>
      </c>
      <c r="F390" s="8">
        <v>56</v>
      </c>
      <c r="G390" s="8">
        <v>2</v>
      </c>
      <c r="H390" s="8">
        <v>0</v>
      </c>
      <c r="I390" s="8">
        <v>0</v>
      </c>
      <c r="J390" s="8">
        <v>5</v>
      </c>
      <c r="K390" s="8">
        <v>8</v>
      </c>
      <c r="L390" s="8">
        <v>11</v>
      </c>
      <c r="M390" s="8">
        <v>11</v>
      </c>
      <c r="N390" s="8">
        <v>7</v>
      </c>
      <c r="O390" s="8">
        <v>9</v>
      </c>
      <c r="P390" s="8">
        <v>5</v>
      </c>
      <c r="Q390" s="8">
        <v>2</v>
      </c>
      <c r="R390" s="8">
        <v>0</v>
      </c>
      <c r="S390" s="8">
        <v>0</v>
      </c>
      <c r="T390" s="8">
        <v>0</v>
      </c>
      <c r="U390" s="8">
        <v>56</v>
      </c>
      <c r="V390" s="8">
        <v>2</v>
      </c>
      <c r="W390" s="8">
        <v>0</v>
      </c>
      <c r="X390" s="8">
        <v>26</v>
      </c>
      <c r="Y390" s="8">
        <v>25</v>
      </c>
      <c r="Z390" s="8">
        <v>6</v>
      </c>
      <c r="AA390" s="8">
        <v>1</v>
      </c>
      <c r="AB390" s="8">
        <v>1</v>
      </c>
      <c r="AC390" s="8">
        <v>0</v>
      </c>
      <c r="AD390" s="8">
        <v>48</v>
      </c>
      <c r="AE390" s="8">
        <v>9</v>
      </c>
      <c r="AF390" s="8">
        <v>1</v>
      </c>
      <c r="AG390" s="8">
        <v>55</v>
      </c>
      <c r="AH390" s="8">
        <v>0</v>
      </c>
      <c r="AI390" s="8">
        <v>0</v>
      </c>
      <c r="AJ390" s="8">
        <v>9</v>
      </c>
      <c r="AK390" s="8">
        <v>49</v>
      </c>
      <c r="AL390" s="8">
        <v>2</v>
      </c>
      <c r="AM390" s="8">
        <v>0</v>
      </c>
      <c r="AN390" s="8">
        <v>58</v>
      </c>
      <c r="AO390" s="41">
        <f t="shared" si="229"/>
        <v>0.96551724137931039</v>
      </c>
      <c r="AP390" s="41">
        <f t="shared" si="230"/>
        <v>3.4482758620689655E-2</v>
      </c>
      <c r="AQ390" s="41">
        <f t="shared" si="231"/>
        <v>0</v>
      </c>
      <c r="AR390" s="41">
        <f t="shared" si="232"/>
        <v>0</v>
      </c>
      <c r="AS390" s="41">
        <f t="shared" si="233"/>
        <v>8.6206896551724144E-2</v>
      </c>
      <c r="AT390" s="41">
        <f t="shared" si="234"/>
        <v>0.13793103448275862</v>
      </c>
      <c r="AU390" s="41">
        <f t="shared" si="235"/>
        <v>0.18965517241379309</v>
      </c>
      <c r="AV390" s="41">
        <f t="shared" si="236"/>
        <v>0.18965517241379309</v>
      </c>
      <c r="AW390" s="41">
        <f t="shared" si="237"/>
        <v>0.1206896551724138</v>
      </c>
      <c r="AX390" s="41">
        <f t="shared" si="238"/>
        <v>0.15517241379310345</v>
      </c>
      <c r="AY390" s="41">
        <f t="shared" si="239"/>
        <v>8.6206896551724144E-2</v>
      </c>
      <c r="AZ390" s="41">
        <f t="shared" si="240"/>
        <v>3.4482758620689655E-2</v>
      </c>
      <c r="BA390" s="41">
        <f t="shared" si="241"/>
        <v>0</v>
      </c>
      <c r="BB390" s="41">
        <f t="shared" si="242"/>
        <v>0</v>
      </c>
      <c r="BC390" s="41">
        <f t="shared" si="243"/>
        <v>0</v>
      </c>
      <c r="BD390" s="41">
        <f t="shared" si="244"/>
        <v>0.96551724137931039</v>
      </c>
      <c r="BE390" s="41">
        <f t="shared" si="245"/>
        <v>3.4482758620689655E-2</v>
      </c>
      <c r="BF390" s="41">
        <f t="shared" si="246"/>
        <v>0</v>
      </c>
      <c r="BG390" s="41">
        <f t="shared" si="247"/>
        <v>0.44827586206896552</v>
      </c>
      <c r="BH390" s="41">
        <f t="shared" si="248"/>
        <v>0.43103448275862066</v>
      </c>
      <c r="BI390" s="41">
        <f t="shared" si="249"/>
        <v>0.10344827586206896</v>
      </c>
      <c r="BJ390" s="41">
        <f t="shared" si="250"/>
        <v>1.7241379310344827E-2</v>
      </c>
      <c r="BK390" s="41">
        <f t="shared" si="251"/>
        <v>1.7241379310344827E-2</v>
      </c>
      <c r="BL390" s="41">
        <f t="shared" si="252"/>
        <v>0</v>
      </c>
      <c r="BM390" s="41">
        <f t="shared" si="253"/>
        <v>0.82758620689655171</v>
      </c>
      <c r="BN390" s="41">
        <f t="shared" si="254"/>
        <v>0.15517241379310345</v>
      </c>
      <c r="BO390" s="41">
        <f t="shared" si="255"/>
        <v>1.7241379310344827E-2</v>
      </c>
      <c r="BP390" s="41">
        <f t="shared" si="256"/>
        <v>0.94827586206896552</v>
      </c>
      <c r="BQ390" s="41">
        <f t="shared" si="257"/>
        <v>0</v>
      </c>
      <c r="BR390" s="41">
        <f t="shared" si="258"/>
        <v>0</v>
      </c>
      <c r="BS390" s="41">
        <f t="shared" si="259"/>
        <v>0.15517241379310345</v>
      </c>
      <c r="BT390" s="41">
        <f t="shared" si="260"/>
        <v>0.84482758620689657</v>
      </c>
      <c r="BU390" s="41">
        <f t="shared" si="261"/>
        <v>3.4482758620689655E-2</v>
      </c>
      <c r="BV390" s="41">
        <f t="shared" si="262"/>
        <v>0</v>
      </c>
      <c r="BW390" s="41">
        <f t="shared" si="263"/>
        <v>1</v>
      </c>
      <c r="BX390" s="41" t="str">
        <f t="shared" si="264"/>
        <v>2011Nurse practitionersAlberta</v>
      </c>
      <c r="BY390" s="51">
        <f>VLOOKUP(BX390,'%workplace'!$A$1:$F$381,6,FALSE)</f>
        <v>283</v>
      </c>
      <c r="BZ390" s="32">
        <f t="shared" si="265"/>
        <v>0.20494699646643111</v>
      </c>
    </row>
    <row r="391" spans="1:78" s="8" customFormat="1" hidden="1" x14ac:dyDescent="0.2">
      <c r="A391" s="8" t="str">
        <f t="shared" si="228"/>
        <v>2011Nurse practitionersAlbertaNursing home/long-term care</v>
      </c>
      <c r="B391" s="8" t="s">
        <v>5</v>
      </c>
      <c r="C391" s="8" t="s">
        <v>22</v>
      </c>
      <c r="D391" s="8" t="s">
        <v>12</v>
      </c>
      <c r="E391" s="8">
        <v>2011</v>
      </c>
      <c r="F391" s="8">
        <v>4</v>
      </c>
      <c r="G391" s="8">
        <v>0</v>
      </c>
      <c r="H391" s="8">
        <v>0</v>
      </c>
      <c r="I391" s="8">
        <v>0</v>
      </c>
      <c r="J391" s="8">
        <v>0</v>
      </c>
      <c r="K391" s="8">
        <v>2</v>
      </c>
      <c r="L391" s="8">
        <v>1</v>
      </c>
      <c r="M391" s="8">
        <v>0</v>
      </c>
      <c r="N391" s="8">
        <v>0</v>
      </c>
      <c r="O391" s="8">
        <v>0</v>
      </c>
      <c r="P391" s="8">
        <v>1</v>
      </c>
      <c r="Q391" s="8">
        <v>0</v>
      </c>
      <c r="R391" s="8">
        <v>0</v>
      </c>
      <c r="S391" s="8">
        <v>0</v>
      </c>
      <c r="T391" s="8">
        <v>0</v>
      </c>
      <c r="U391" s="8">
        <v>4</v>
      </c>
      <c r="V391" s="8">
        <v>0</v>
      </c>
      <c r="W391" s="8">
        <v>0</v>
      </c>
      <c r="X391" s="8">
        <v>4</v>
      </c>
      <c r="Y391" s="8">
        <v>0</v>
      </c>
      <c r="Z391" s="8">
        <v>0</v>
      </c>
      <c r="AA391" s="8">
        <v>0</v>
      </c>
      <c r="AB391" s="8">
        <v>1</v>
      </c>
      <c r="AC391" s="8">
        <v>0</v>
      </c>
      <c r="AD391" s="8">
        <v>3</v>
      </c>
      <c r="AE391" s="8">
        <v>0</v>
      </c>
      <c r="AF391" s="8">
        <v>1</v>
      </c>
      <c r="AG391" s="8">
        <v>3</v>
      </c>
      <c r="AH391" s="8">
        <v>0</v>
      </c>
      <c r="AI391" s="8">
        <v>0</v>
      </c>
      <c r="AJ391" s="8">
        <v>0</v>
      </c>
      <c r="AK391" s="8">
        <v>4</v>
      </c>
      <c r="AL391" s="8">
        <v>0</v>
      </c>
      <c r="AM391" s="8">
        <v>0</v>
      </c>
      <c r="AN391" s="8">
        <v>4</v>
      </c>
      <c r="AO391" s="41">
        <f t="shared" si="229"/>
        <v>1</v>
      </c>
      <c r="AP391" s="41">
        <f t="shared" si="230"/>
        <v>0</v>
      </c>
      <c r="AQ391" s="41">
        <f t="shared" si="231"/>
        <v>0</v>
      </c>
      <c r="AR391" s="41">
        <f t="shared" si="232"/>
        <v>0</v>
      </c>
      <c r="AS391" s="41">
        <f t="shared" si="233"/>
        <v>0</v>
      </c>
      <c r="AT391" s="41">
        <f t="shared" si="234"/>
        <v>0.5</v>
      </c>
      <c r="AU391" s="41">
        <f t="shared" si="235"/>
        <v>0.25</v>
      </c>
      <c r="AV391" s="41">
        <f t="shared" si="236"/>
        <v>0</v>
      </c>
      <c r="AW391" s="41">
        <f t="shared" si="237"/>
        <v>0</v>
      </c>
      <c r="AX391" s="41">
        <f t="shared" si="238"/>
        <v>0</v>
      </c>
      <c r="AY391" s="41">
        <f t="shared" si="239"/>
        <v>0.25</v>
      </c>
      <c r="AZ391" s="41">
        <f t="shared" si="240"/>
        <v>0</v>
      </c>
      <c r="BA391" s="41">
        <f t="shared" si="241"/>
        <v>0</v>
      </c>
      <c r="BB391" s="41">
        <f t="shared" si="242"/>
        <v>0</v>
      </c>
      <c r="BC391" s="41">
        <f t="shared" si="243"/>
        <v>0</v>
      </c>
      <c r="BD391" s="41">
        <f t="shared" si="244"/>
        <v>1</v>
      </c>
      <c r="BE391" s="41">
        <f t="shared" si="245"/>
        <v>0</v>
      </c>
      <c r="BF391" s="41">
        <f t="shared" si="246"/>
        <v>0</v>
      </c>
      <c r="BG391" s="41">
        <f t="shared" si="247"/>
        <v>1</v>
      </c>
      <c r="BH391" s="41">
        <f t="shared" si="248"/>
        <v>0</v>
      </c>
      <c r="BI391" s="41">
        <f t="shared" si="249"/>
        <v>0</v>
      </c>
      <c r="BJ391" s="41">
        <f t="shared" si="250"/>
        <v>0</v>
      </c>
      <c r="BK391" s="41">
        <f t="shared" si="251"/>
        <v>0.25</v>
      </c>
      <c r="BL391" s="41">
        <f t="shared" si="252"/>
        <v>0</v>
      </c>
      <c r="BM391" s="41">
        <f t="shared" si="253"/>
        <v>0.75</v>
      </c>
      <c r="BN391" s="41">
        <f t="shared" si="254"/>
        <v>0</v>
      </c>
      <c r="BO391" s="41">
        <f t="shared" si="255"/>
        <v>0.25</v>
      </c>
      <c r="BP391" s="41">
        <f t="shared" si="256"/>
        <v>0.75</v>
      </c>
      <c r="BQ391" s="41">
        <f t="shared" si="257"/>
        <v>0</v>
      </c>
      <c r="BR391" s="41">
        <f t="shared" si="258"/>
        <v>0</v>
      </c>
      <c r="BS391" s="41">
        <f t="shared" si="259"/>
        <v>0</v>
      </c>
      <c r="BT391" s="41">
        <f t="shared" si="260"/>
        <v>1</v>
      </c>
      <c r="BU391" s="41">
        <f t="shared" si="261"/>
        <v>0</v>
      </c>
      <c r="BV391" s="41">
        <f t="shared" si="262"/>
        <v>0</v>
      </c>
      <c r="BW391" s="41">
        <f t="shared" si="263"/>
        <v>1</v>
      </c>
      <c r="BX391" s="41" t="str">
        <f t="shared" si="264"/>
        <v>2011Nurse practitionersAlberta</v>
      </c>
      <c r="BY391" s="51">
        <f>VLOOKUP(BX391,'%workplace'!$A$1:$F$381,6,FALSE)</f>
        <v>283</v>
      </c>
      <c r="BZ391" s="32">
        <f t="shared" si="265"/>
        <v>1.4134275618374558E-2</v>
      </c>
    </row>
    <row r="392" spans="1:78" s="8" customFormat="1" hidden="1" x14ac:dyDescent="0.2">
      <c r="A392" s="8" t="str">
        <f t="shared" si="228"/>
        <v>2011Nurse practitionersAlbertaHospital</v>
      </c>
      <c r="B392" s="8" t="s">
        <v>5</v>
      </c>
      <c r="C392" s="8" t="s">
        <v>22</v>
      </c>
      <c r="D392" s="8" t="s">
        <v>10</v>
      </c>
      <c r="E392" s="8">
        <v>2011</v>
      </c>
      <c r="F392" s="8">
        <v>154</v>
      </c>
      <c r="G392" s="8">
        <v>12</v>
      </c>
      <c r="H392" s="8">
        <v>0</v>
      </c>
      <c r="I392" s="8">
        <v>6</v>
      </c>
      <c r="J392" s="8">
        <v>26</v>
      </c>
      <c r="K392" s="8">
        <v>31</v>
      </c>
      <c r="L392" s="8">
        <v>21</v>
      </c>
      <c r="M392" s="8">
        <v>36</v>
      </c>
      <c r="N392" s="8">
        <v>28</v>
      </c>
      <c r="O392" s="8">
        <v>14</v>
      </c>
      <c r="P392" s="8">
        <v>3</v>
      </c>
      <c r="Q392" s="8">
        <v>1</v>
      </c>
      <c r="R392" s="8">
        <v>0</v>
      </c>
      <c r="S392" s="8">
        <v>0</v>
      </c>
      <c r="T392" s="8">
        <v>0</v>
      </c>
      <c r="U392" s="8">
        <v>161</v>
      </c>
      <c r="V392" s="8">
        <v>5</v>
      </c>
      <c r="W392" s="8">
        <v>0</v>
      </c>
      <c r="X392" s="8">
        <v>123</v>
      </c>
      <c r="Y392" s="8">
        <v>30</v>
      </c>
      <c r="Z392" s="8">
        <v>11</v>
      </c>
      <c r="AA392" s="8">
        <v>2</v>
      </c>
      <c r="AB392" s="8">
        <v>3</v>
      </c>
      <c r="AC392" s="8">
        <v>2</v>
      </c>
      <c r="AD392" s="8">
        <v>145</v>
      </c>
      <c r="AE392" s="8">
        <v>16</v>
      </c>
      <c r="AF392" s="8">
        <v>1</v>
      </c>
      <c r="AG392" s="8">
        <v>157</v>
      </c>
      <c r="AH392" s="8">
        <v>1</v>
      </c>
      <c r="AI392" s="8">
        <v>0</v>
      </c>
      <c r="AJ392" s="8">
        <v>1</v>
      </c>
      <c r="AK392" s="8">
        <v>165</v>
      </c>
      <c r="AL392" s="8">
        <v>7</v>
      </c>
      <c r="AM392" s="8">
        <v>0</v>
      </c>
      <c r="AN392" s="8">
        <v>166</v>
      </c>
      <c r="AO392" s="41">
        <f t="shared" si="229"/>
        <v>0.92771084337349397</v>
      </c>
      <c r="AP392" s="41">
        <f t="shared" si="230"/>
        <v>7.2289156626506021E-2</v>
      </c>
      <c r="AQ392" s="41">
        <f t="shared" si="231"/>
        <v>0</v>
      </c>
      <c r="AR392" s="41">
        <f t="shared" si="232"/>
        <v>3.614457831325301E-2</v>
      </c>
      <c r="AS392" s="41">
        <f t="shared" si="233"/>
        <v>0.15662650602409639</v>
      </c>
      <c r="AT392" s="41">
        <f t="shared" si="234"/>
        <v>0.18674698795180722</v>
      </c>
      <c r="AU392" s="41">
        <f t="shared" si="235"/>
        <v>0.12650602409638553</v>
      </c>
      <c r="AV392" s="41">
        <f t="shared" si="236"/>
        <v>0.21686746987951808</v>
      </c>
      <c r="AW392" s="41">
        <f t="shared" si="237"/>
        <v>0.16867469879518071</v>
      </c>
      <c r="AX392" s="41">
        <f t="shared" si="238"/>
        <v>8.4337349397590355E-2</v>
      </c>
      <c r="AY392" s="41">
        <f t="shared" si="239"/>
        <v>1.8072289156626505E-2</v>
      </c>
      <c r="AZ392" s="41">
        <f t="shared" si="240"/>
        <v>6.024096385542169E-3</v>
      </c>
      <c r="BA392" s="41">
        <f t="shared" si="241"/>
        <v>0</v>
      </c>
      <c r="BB392" s="41">
        <f t="shared" si="242"/>
        <v>0</v>
      </c>
      <c r="BC392" s="41">
        <f t="shared" si="243"/>
        <v>0</v>
      </c>
      <c r="BD392" s="41">
        <f t="shared" si="244"/>
        <v>0.96987951807228912</v>
      </c>
      <c r="BE392" s="41">
        <f t="shared" si="245"/>
        <v>3.0120481927710843E-2</v>
      </c>
      <c r="BF392" s="41">
        <f t="shared" si="246"/>
        <v>0</v>
      </c>
      <c r="BG392" s="41">
        <f t="shared" si="247"/>
        <v>0.74096385542168675</v>
      </c>
      <c r="BH392" s="41">
        <f t="shared" si="248"/>
        <v>0.18072289156626506</v>
      </c>
      <c r="BI392" s="41">
        <f t="shared" si="249"/>
        <v>6.6265060240963861E-2</v>
      </c>
      <c r="BJ392" s="41">
        <f t="shared" si="250"/>
        <v>1.2048192771084338E-2</v>
      </c>
      <c r="BK392" s="41">
        <f t="shared" si="251"/>
        <v>1.8072289156626505E-2</v>
      </c>
      <c r="BL392" s="41">
        <f t="shared" si="252"/>
        <v>1.2048192771084338E-2</v>
      </c>
      <c r="BM392" s="41">
        <f t="shared" si="253"/>
        <v>0.87349397590361444</v>
      </c>
      <c r="BN392" s="41">
        <f t="shared" si="254"/>
        <v>9.6385542168674704E-2</v>
      </c>
      <c r="BO392" s="41">
        <f t="shared" si="255"/>
        <v>6.024096385542169E-3</v>
      </c>
      <c r="BP392" s="41">
        <f t="shared" si="256"/>
        <v>0.94578313253012047</v>
      </c>
      <c r="BQ392" s="41">
        <f t="shared" si="257"/>
        <v>6.024096385542169E-3</v>
      </c>
      <c r="BR392" s="41">
        <f t="shared" si="258"/>
        <v>0</v>
      </c>
      <c r="BS392" s="41">
        <f t="shared" si="259"/>
        <v>6.024096385542169E-3</v>
      </c>
      <c r="BT392" s="41">
        <f t="shared" si="260"/>
        <v>0.99397590361445787</v>
      </c>
      <c r="BU392" s="41">
        <f t="shared" si="261"/>
        <v>4.2168674698795178E-2</v>
      </c>
      <c r="BV392" s="41">
        <f t="shared" si="262"/>
        <v>0</v>
      </c>
      <c r="BW392" s="41">
        <f t="shared" si="263"/>
        <v>1</v>
      </c>
      <c r="BX392" s="41" t="str">
        <f t="shared" si="264"/>
        <v>2011Nurse practitionersAlberta</v>
      </c>
      <c r="BY392" s="51">
        <f>VLOOKUP(BX392,'%workplace'!$A$1:$F$381,6,FALSE)</f>
        <v>283</v>
      </c>
      <c r="BZ392" s="32">
        <f t="shared" si="265"/>
        <v>0.58657243816254412</v>
      </c>
    </row>
    <row r="393" spans="1:78" s="8" customFormat="1" hidden="1" x14ac:dyDescent="0.2">
      <c r="A393" s="8" t="str">
        <f t="shared" si="228"/>
        <v>2011Nurse practitionersAlbertaOther places of work</v>
      </c>
      <c r="B393" s="8" t="s">
        <v>5</v>
      </c>
      <c r="C393" s="8" t="s">
        <v>22</v>
      </c>
      <c r="D393" s="8" t="s">
        <v>13</v>
      </c>
      <c r="E393" s="8">
        <v>2011</v>
      </c>
      <c r="F393" s="8">
        <v>26</v>
      </c>
      <c r="G393" s="8">
        <v>6</v>
      </c>
      <c r="H393" s="8">
        <v>0</v>
      </c>
      <c r="I393" s="8">
        <v>0</v>
      </c>
      <c r="J393" s="8">
        <v>1</v>
      </c>
      <c r="K393" s="8">
        <v>9</v>
      </c>
      <c r="L393" s="8">
        <v>7</v>
      </c>
      <c r="M393" s="8">
        <v>6</v>
      </c>
      <c r="N393" s="8">
        <v>5</v>
      </c>
      <c r="O393" s="8">
        <v>4</v>
      </c>
      <c r="P393" s="8">
        <v>0</v>
      </c>
      <c r="Q393" s="8">
        <v>0</v>
      </c>
      <c r="R393" s="8">
        <v>0</v>
      </c>
      <c r="S393" s="8">
        <v>0</v>
      </c>
      <c r="T393" s="8">
        <v>0</v>
      </c>
      <c r="U393" s="8">
        <v>31</v>
      </c>
      <c r="V393" s="8">
        <v>1</v>
      </c>
      <c r="W393" s="8">
        <v>0</v>
      </c>
      <c r="X393" s="8">
        <v>22</v>
      </c>
      <c r="Y393" s="8">
        <v>9</v>
      </c>
      <c r="Z393" s="8">
        <v>1</v>
      </c>
      <c r="AA393" s="8">
        <v>0</v>
      </c>
      <c r="AB393" s="8">
        <v>1</v>
      </c>
      <c r="AC393" s="8">
        <v>1</v>
      </c>
      <c r="AD393" s="8">
        <v>30</v>
      </c>
      <c r="AE393" s="8">
        <v>0</v>
      </c>
      <c r="AF393" s="8">
        <v>2</v>
      </c>
      <c r="AG393" s="8">
        <v>19</v>
      </c>
      <c r="AH393" s="8">
        <v>8</v>
      </c>
      <c r="AI393" s="8">
        <v>1</v>
      </c>
      <c r="AJ393" s="8">
        <v>2</v>
      </c>
      <c r="AK393" s="8">
        <v>30</v>
      </c>
      <c r="AL393" s="8">
        <v>2</v>
      </c>
      <c r="AM393" s="8">
        <v>0</v>
      </c>
      <c r="AN393" s="8">
        <v>32</v>
      </c>
      <c r="AO393" s="41">
        <f t="shared" si="229"/>
        <v>0.8125</v>
      </c>
      <c r="AP393" s="41">
        <f t="shared" si="230"/>
        <v>0.1875</v>
      </c>
      <c r="AQ393" s="41">
        <f t="shared" si="231"/>
        <v>0</v>
      </c>
      <c r="AR393" s="41">
        <f t="shared" si="232"/>
        <v>0</v>
      </c>
      <c r="AS393" s="41">
        <f t="shared" si="233"/>
        <v>3.125E-2</v>
      </c>
      <c r="AT393" s="41">
        <f t="shared" si="234"/>
        <v>0.28125</v>
      </c>
      <c r="AU393" s="41">
        <f t="shared" si="235"/>
        <v>0.21875</v>
      </c>
      <c r="AV393" s="41">
        <f t="shared" si="236"/>
        <v>0.1875</v>
      </c>
      <c r="AW393" s="41">
        <f t="shared" si="237"/>
        <v>0.15625</v>
      </c>
      <c r="AX393" s="41">
        <f t="shared" si="238"/>
        <v>0.125</v>
      </c>
      <c r="AY393" s="41">
        <f t="shared" si="239"/>
        <v>0</v>
      </c>
      <c r="AZ393" s="41">
        <f t="shared" si="240"/>
        <v>0</v>
      </c>
      <c r="BA393" s="41">
        <f t="shared" si="241"/>
        <v>0</v>
      </c>
      <c r="BB393" s="41">
        <f t="shared" si="242"/>
        <v>0</v>
      </c>
      <c r="BC393" s="41">
        <f t="shared" si="243"/>
        <v>0</v>
      </c>
      <c r="BD393" s="41">
        <f t="shared" si="244"/>
        <v>0.96875</v>
      </c>
      <c r="BE393" s="41">
        <f t="shared" si="245"/>
        <v>3.125E-2</v>
      </c>
      <c r="BF393" s="41">
        <f t="shared" si="246"/>
        <v>0</v>
      </c>
      <c r="BG393" s="41">
        <f t="shared" si="247"/>
        <v>0.6875</v>
      </c>
      <c r="BH393" s="41">
        <f t="shared" si="248"/>
        <v>0.28125</v>
      </c>
      <c r="BI393" s="41">
        <f t="shared" si="249"/>
        <v>3.125E-2</v>
      </c>
      <c r="BJ393" s="41">
        <f t="shared" si="250"/>
        <v>0</v>
      </c>
      <c r="BK393" s="41">
        <f t="shared" si="251"/>
        <v>3.125E-2</v>
      </c>
      <c r="BL393" s="41">
        <f t="shared" si="252"/>
        <v>3.125E-2</v>
      </c>
      <c r="BM393" s="41">
        <f t="shared" si="253"/>
        <v>0.9375</v>
      </c>
      <c r="BN393" s="41">
        <f t="shared" si="254"/>
        <v>0</v>
      </c>
      <c r="BO393" s="41">
        <f t="shared" si="255"/>
        <v>6.25E-2</v>
      </c>
      <c r="BP393" s="41">
        <f t="shared" si="256"/>
        <v>0.59375</v>
      </c>
      <c r="BQ393" s="41">
        <f t="shared" si="257"/>
        <v>0.25</v>
      </c>
      <c r="BR393" s="41">
        <f t="shared" si="258"/>
        <v>3.125E-2</v>
      </c>
      <c r="BS393" s="41">
        <f t="shared" si="259"/>
        <v>6.25E-2</v>
      </c>
      <c r="BT393" s="41">
        <f t="shared" si="260"/>
        <v>0.9375</v>
      </c>
      <c r="BU393" s="41">
        <f t="shared" si="261"/>
        <v>6.25E-2</v>
      </c>
      <c r="BV393" s="41">
        <f t="shared" si="262"/>
        <v>0</v>
      </c>
      <c r="BW393" s="41">
        <f t="shared" si="263"/>
        <v>1</v>
      </c>
      <c r="BX393" s="41" t="str">
        <f t="shared" si="264"/>
        <v>2011Nurse practitionersAlberta</v>
      </c>
      <c r="BY393" s="51">
        <f>VLOOKUP(BX393,'%workplace'!$A$1:$F$381,6,FALSE)</f>
        <v>283</v>
      </c>
      <c r="BZ393" s="32">
        <f t="shared" si="265"/>
        <v>0.11307420494699646</v>
      </c>
    </row>
    <row r="394" spans="1:78" s="8" customFormat="1" hidden="1" x14ac:dyDescent="0.2">
      <c r="A394" s="8" t="str">
        <f t="shared" si="228"/>
        <v>2011Nurse practitionersAlbertaUnknown places of work</v>
      </c>
      <c r="B394" s="8" t="s">
        <v>5</v>
      </c>
      <c r="C394" s="8" t="s">
        <v>22</v>
      </c>
      <c r="D394" s="8" t="s">
        <v>49</v>
      </c>
      <c r="E394" s="8">
        <v>2011</v>
      </c>
      <c r="F394" s="8">
        <v>23</v>
      </c>
      <c r="G394" s="8">
        <v>0</v>
      </c>
      <c r="H394" s="8">
        <v>0</v>
      </c>
      <c r="I394" s="8">
        <v>1</v>
      </c>
      <c r="J394" s="8">
        <v>1</v>
      </c>
      <c r="K394" s="8">
        <v>4</v>
      </c>
      <c r="L394" s="8">
        <v>5</v>
      </c>
      <c r="M394" s="8">
        <v>8</v>
      </c>
      <c r="N394" s="8">
        <v>1</v>
      </c>
      <c r="O394" s="8">
        <v>2</v>
      </c>
      <c r="P394" s="8">
        <v>1</v>
      </c>
      <c r="Q394" s="8">
        <v>0</v>
      </c>
      <c r="R394" s="8">
        <v>0</v>
      </c>
      <c r="S394" s="8">
        <v>0</v>
      </c>
      <c r="T394" s="8">
        <v>0</v>
      </c>
      <c r="U394" s="8">
        <v>22</v>
      </c>
      <c r="V394" s="8">
        <v>1</v>
      </c>
      <c r="W394" s="8">
        <v>0</v>
      </c>
      <c r="X394" s="8">
        <v>15</v>
      </c>
      <c r="Y394" s="8">
        <v>6</v>
      </c>
      <c r="Z394" s="8">
        <v>1</v>
      </c>
      <c r="AA394" s="8">
        <v>1</v>
      </c>
      <c r="AB394" s="8">
        <v>0</v>
      </c>
      <c r="AC394" s="8">
        <v>20</v>
      </c>
      <c r="AD394" s="8">
        <v>3</v>
      </c>
      <c r="AE394" s="8">
        <v>0</v>
      </c>
      <c r="AF394" s="8">
        <v>0</v>
      </c>
      <c r="AG394" s="8">
        <v>2</v>
      </c>
      <c r="AH394" s="8">
        <v>0</v>
      </c>
      <c r="AI394" s="8">
        <v>0</v>
      </c>
      <c r="AJ394" s="8">
        <v>0</v>
      </c>
      <c r="AK394" s="8">
        <v>23</v>
      </c>
      <c r="AL394" s="8">
        <v>21</v>
      </c>
      <c r="AM394" s="8">
        <v>0</v>
      </c>
      <c r="AN394" s="8">
        <v>23</v>
      </c>
      <c r="AO394" s="41">
        <f t="shared" si="229"/>
        <v>1</v>
      </c>
      <c r="AP394" s="41">
        <f t="shared" si="230"/>
        <v>0</v>
      </c>
      <c r="AQ394" s="41">
        <f t="shared" si="231"/>
        <v>0</v>
      </c>
      <c r="AR394" s="41">
        <f t="shared" si="232"/>
        <v>4.3478260869565216E-2</v>
      </c>
      <c r="AS394" s="41">
        <f t="shared" si="233"/>
        <v>4.3478260869565216E-2</v>
      </c>
      <c r="AT394" s="41">
        <f t="shared" si="234"/>
        <v>0.17391304347826086</v>
      </c>
      <c r="AU394" s="41">
        <f t="shared" si="235"/>
        <v>0.21739130434782608</v>
      </c>
      <c r="AV394" s="41">
        <f t="shared" si="236"/>
        <v>0.34782608695652173</v>
      </c>
      <c r="AW394" s="41">
        <f t="shared" si="237"/>
        <v>4.3478260869565216E-2</v>
      </c>
      <c r="AX394" s="41">
        <f t="shared" si="238"/>
        <v>8.6956521739130432E-2</v>
      </c>
      <c r="AY394" s="41">
        <f t="shared" si="239"/>
        <v>4.3478260869565216E-2</v>
      </c>
      <c r="AZ394" s="41">
        <f t="shared" si="240"/>
        <v>0</v>
      </c>
      <c r="BA394" s="41">
        <f t="shared" si="241"/>
        <v>0</v>
      </c>
      <c r="BB394" s="41">
        <f t="shared" si="242"/>
        <v>0</v>
      </c>
      <c r="BC394" s="41">
        <f t="shared" si="243"/>
        <v>0</v>
      </c>
      <c r="BD394" s="41">
        <f t="shared" si="244"/>
        <v>0.95652173913043481</v>
      </c>
      <c r="BE394" s="41">
        <f t="shared" si="245"/>
        <v>4.3478260869565216E-2</v>
      </c>
      <c r="BF394" s="41">
        <f t="shared" si="246"/>
        <v>0</v>
      </c>
      <c r="BG394" s="41">
        <f t="shared" si="247"/>
        <v>0.65217391304347827</v>
      </c>
      <c r="BH394" s="41">
        <f t="shared" si="248"/>
        <v>0.2608695652173913</v>
      </c>
      <c r="BI394" s="41">
        <f t="shared" si="249"/>
        <v>4.3478260869565216E-2</v>
      </c>
      <c r="BJ394" s="41">
        <f t="shared" si="250"/>
        <v>4.3478260869565216E-2</v>
      </c>
      <c r="BK394" s="41">
        <f t="shared" si="251"/>
        <v>0</v>
      </c>
      <c r="BL394" s="41">
        <f t="shared" si="252"/>
        <v>0.86956521739130432</v>
      </c>
      <c r="BM394" s="41">
        <f t="shared" si="253"/>
        <v>0.13043478260869565</v>
      </c>
      <c r="BN394" s="41">
        <f t="shared" si="254"/>
        <v>0</v>
      </c>
      <c r="BO394" s="41">
        <f t="shared" si="255"/>
        <v>0</v>
      </c>
      <c r="BP394" s="41">
        <f t="shared" si="256"/>
        <v>8.6956521739130432E-2</v>
      </c>
      <c r="BQ394" s="41">
        <f t="shared" si="257"/>
        <v>0</v>
      </c>
      <c r="BR394" s="41">
        <f t="shared" si="258"/>
        <v>0</v>
      </c>
      <c r="BS394" s="41">
        <f t="shared" si="259"/>
        <v>0</v>
      </c>
      <c r="BT394" s="41">
        <f t="shared" si="260"/>
        <v>1</v>
      </c>
      <c r="BU394" s="41">
        <f t="shared" si="261"/>
        <v>0.91304347826086951</v>
      </c>
      <c r="BV394" s="41">
        <f t="shared" si="262"/>
        <v>0</v>
      </c>
      <c r="BW394" s="41">
        <f t="shared" si="263"/>
        <v>1</v>
      </c>
      <c r="BX394" s="41" t="str">
        <f t="shared" si="264"/>
        <v>2011Nurse practitionersAlberta</v>
      </c>
      <c r="BY394" s="51">
        <f>VLOOKUP(BX394,'%workplace'!$A$1:$F$381,6,FALSE)</f>
        <v>283</v>
      </c>
      <c r="BZ394" s="32">
        <f t="shared" si="265"/>
        <v>8.1272084805653705E-2</v>
      </c>
    </row>
    <row r="395" spans="1:78" s="8" customFormat="1" hidden="1" x14ac:dyDescent="0.2">
      <c r="A395" s="8" t="str">
        <f t="shared" si="228"/>
        <v>2011Nurse practitionersBritish ColumbiaAll places of work</v>
      </c>
      <c r="B395" s="8" t="s">
        <v>5</v>
      </c>
      <c r="C395" s="8" t="s">
        <v>23</v>
      </c>
      <c r="D395" s="8" t="s">
        <v>9</v>
      </c>
      <c r="E395" s="8">
        <v>2011</v>
      </c>
      <c r="F395" s="8">
        <v>150</v>
      </c>
      <c r="G395" s="8">
        <v>7</v>
      </c>
      <c r="H395" s="8">
        <v>0</v>
      </c>
      <c r="I395" s="8">
        <v>3</v>
      </c>
      <c r="J395" s="8">
        <v>21</v>
      </c>
      <c r="K395" s="8">
        <v>30</v>
      </c>
      <c r="L395" s="8">
        <v>25</v>
      </c>
      <c r="M395" s="8">
        <v>27</v>
      </c>
      <c r="N395" s="8">
        <v>28</v>
      </c>
      <c r="O395" s="8">
        <v>17</v>
      </c>
      <c r="P395" s="8">
        <v>5</v>
      </c>
      <c r="Q395" s="8">
        <v>1</v>
      </c>
      <c r="R395" s="8">
        <v>0</v>
      </c>
      <c r="S395" s="8">
        <v>0</v>
      </c>
      <c r="T395" s="8">
        <v>0</v>
      </c>
      <c r="U395" s="8">
        <v>143</v>
      </c>
      <c r="V395" s="8">
        <v>4</v>
      </c>
      <c r="W395" s="8">
        <v>10</v>
      </c>
      <c r="X395" s="8">
        <v>86</v>
      </c>
      <c r="Y395" s="8">
        <v>33</v>
      </c>
      <c r="Z395" s="8">
        <v>38</v>
      </c>
      <c r="AA395" s="8">
        <v>0</v>
      </c>
      <c r="AB395" s="8">
        <v>1</v>
      </c>
      <c r="AC395" s="8">
        <v>19</v>
      </c>
      <c r="AD395" s="8">
        <v>121</v>
      </c>
      <c r="AE395" s="8">
        <v>16</v>
      </c>
      <c r="AF395" s="8">
        <v>2</v>
      </c>
      <c r="AG395" s="8">
        <v>122</v>
      </c>
      <c r="AH395" s="8">
        <v>12</v>
      </c>
      <c r="AI395" s="8">
        <v>2</v>
      </c>
      <c r="AJ395" s="8">
        <v>11</v>
      </c>
      <c r="AK395" s="8">
        <v>145</v>
      </c>
      <c r="AL395" s="8">
        <v>19</v>
      </c>
      <c r="AM395" s="8">
        <v>1</v>
      </c>
      <c r="AN395" s="8">
        <v>157</v>
      </c>
      <c r="AO395" s="41">
        <f t="shared" si="229"/>
        <v>0.95541401273885351</v>
      </c>
      <c r="AP395" s="41">
        <f t="shared" si="230"/>
        <v>4.4585987261146494E-2</v>
      </c>
      <c r="AQ395" s="41">
        <f t="shared" si="231"/>
        <v>0</v>
      </c>
      <c r="AR395" s="41">
        <f t="shared" si="232"/>
        <v>1.9108280254777069E-2</v>
      </c>
      <c r="AS395" s="41">
        <f t="shared" si="233"/>
        <v>0.13375796178343949</v>
      </c>
      <c r="AT395" s="41">
        <f t="shared" si="234"/>
        <v>0.19108280254777071</v>
      </c>
      <c r="AU395" s="41">
        <f t="shared" si="235"/>
        <v>0.15923566878980891</v>
      </c>
      <c r="AV395" s="41">
        <f t="shared" si="236"/>
        <v>0.17197452229299362</v>
      </c>
      <c r="AW395" s="41">
        <f t="shared" si="237"/>
        <v>0.17834394904458598</v>
      </c>
      <c r="AX395" s="41">
        <f t="shared" si="238"/>
        <v>0.10828025477707007</v>
      </c>
      <c r="AY395" s="41">
        <f t="shared" si="239"/>
        <v>3.1847133757961783E-2</v>
      </c>
      <c r="AZ395" s="41">
        <f t="shared" si="240"/>
        <v>6.369426751592357E-3</v>
      </c>
      <c r="BA395" s="41">
        <f t="shared" si="241"/>
        <v>0</v>
      </c>
      <c r="BB395" s="41">
        <f t="shared" si="242"/>
        <v>0</v>
      </c>
      <c r="BC395" s="41">
        <f t="shared" si="243"/>
        <v>0</v>
      </c>
      <c r="BD395" s="41">
        <f t="shared" si="244"/>
        <v>0.91082802547770703</v>
      </c>
      <c r="BE395" s="41">
        <f t="shared" si="245"/>
        <v>2.5477707006369428E-2</v>
      </c>
      <c r="BF395" s="41">
        <f t="shared" si="246"/>
        <v>6.3694267515923567E-2</v>
      </c>
      <c r="BG395" s="41">
        <f t="shared" si="247"/>
        <v>0.54777070063694266</v>
      </c>
      <c r="BH395" s="41">
        <f t="shared" si="248"/>
        <v>0.21019108280254778</v>
      </c>
      <c r="BI395" s="41">
        <f t="shared" si="249"/>
        <v>0.24203821656050956</v>
      </c>
      <c r="BJ395" s="41">
        <f t="shared" si="250"/>
        <v>0</v>
      </c>
      <c r="BK395" s="41">
        <f t="shared" si="251"/>
        <v>6.369426751592357E-3</v>
      </c>
      <c r="BL395" s="41">
        <f t="shared" si="252"/>
        <v>0.12101910828025478</v>
      </c>
      <c r="BM395" s="41">
        <f t="shared" si="253"/>
        <v>0.77070063694267521</v>
      </c>
      <c r="BN395" s="41">
        <f t="shared" si="254"/>
        <v>0.10191082802547771</v>
      </c>
      <c r="BO395" s="41">
        <f t="shared" si="255"/>
        <v>1.2738853503184714E-2</v>
      </c>
      <c r="BP395" s="41">
        <f t="shared" si="256"/>
        <v>0.77707006369426757</v>
      </c>
      <c r="BQ395" s="41">
        <f t="shared" si="257"/>
        <v>7.6433121019108277E-2</v>
      </c>
      <c r="BR395" s="41">
        <f t="shared" si="258"/>
        <v>1.2738853503184714E-2</v>
      </c>
      <c r="BS395" s="41">
        <f t="shared" si="259"/>
        <v>7.0063694267515922E-2</v>
      </c>
      <c r="BT395" s="41">
        <f t="shared" si="260"/>
        <v>0.92356687898089174</v>
      </c>
      <c r="BU395" s="41">
        <f t="shared" si="261"/>
        <v>0.12101910828025478</v>
      </c>
      <c r="BV395" s="41">
        <f t="shared" si="262"/>
        <v>6.369426751592357E-3</v>
      </c>
      <c r="BW395" s="41">
        <f t="shared" si="263"/>
        <v>1</v>
      </c>
      <c r="BX395" s="41" t="str">
        <f t="shared" si="264"/>
        <v>2011Nurse practitionersBritish Columbia</v>
      </c>
      <c r="BY395" s="51">
        <f>VLOOKUP(BX395,'%workplace'!$A$1:$F$381,6,FALSE)</f>
        <v>157</v>
      </c>
      <c r="BZ395" s="32">
        <f t="shared" si="265"/>
        <v>1</v>
      </c>
    </row>
    <row r="396" spans="1:78" s="8" customFormat="1" hidden="1" x14ac:dyDescent="0.2">
      <c r="A396" s="8" t="str">
        <f t="shared" si="228"/>
        <v>2011Nurse practitionersBritish ColumbiaCommunity health</v>
      </c>
      <c r="B396" s="8" t="s">
        <v>5</v>
      </c>
      <c r="C396" s="8" t="s">
        <v>23</v>
      </c>
      <c r="D396" s="8" t="s">
        <v>11</v>
      </c>
      <c r="E396" s="8">
        <v>2011</v>
      </c>
      <c r="F396" s="8">
        <v>30</v>
      </c>
      <c r="G396" s="8">
        <v>3</v>
      </c>
      <c r="H396" s="8">
        <v>0</v>
      </c>
      <c r="I396" s="8">
        <v>1</v>
      </c>
      <c r="J396" s="8">
        <v>5</v>
      </c>
      <c r="K396" s="8">
        <v>5</v>
      </c>
      <c r="L396" s="8">
        <v>6</v>
      </c>
      <c r="M396" s="8">
        <v>5</v>
      </c>
      <c r="N396" s="8">
        <v>8</v>
      </c>
      <c r="O396" s="8">
        <v>3</v>
      </c>
      <c r="P396" s="8">
        <v>0</v>
      </c>
      <c r="Q396" s="8">
        <v>0</v>
      </c>
      <c r="R396" s="8">
        <v>0</v>
      </c>
      <c r="S396" s="8">
        <v>0</v>
      </c>
      <c r="T396" s="8">
        <v>0</v>
      </c>
      <c r="U396" s="8">
        <v>32</v>
      </c>
      <c r="V396" s="8">
        <v>0</v>
      </c>
      <c r="W396" s="8">
        <v>1</v>
      </c>
      <c r="X396" s="8">
        <v>16</v>
      </c>
      <c r="Y396" s="8">
        <v>8</v>
      </c>
      <c r="Z396" s="8">
        <v>9</v>
      </c>
      <c r="AA396" s="8">
        <v>0</v>
      </c>
      <c r="AB396" s="8">
        <v>0</v>
      </c>
      <c r="AC396" s="8">
        <v>0</v>
      </c>
      <c r="AD396" s="8">
        <v>30</v>
      </c>
      <c r="AE396" s="8">
        <v>3</v>
      </c>
      <c r="AF396" s="8">
        <v>0</v>
      </c>
      <c r="AG396" s="8">
        <v>33</v>
      </c>
      <c r="AH396" s="8">
        <v>0</v>
      </c>
      <c r="AI396" s="8">
        <v>0</v>
      </c>
      <c r="AJ396" s="8">
        <v>5</v>
      </c>
      <c r="AK396" s="8">
        <v>28</v>
      </c>
      <c r="AL396" s="8">
        <v>0</v>
      </c>
      <c r="AM396" s="8">
        <v>0</v>
      </c>
      <c r="AN396" s="8">
        <v>33</v>
      </c>
      <c r="AO396" s="41">
        <f t="shared" si="229"/>
        <v>0.90909090909090906</v>
      </c>
      <c r="AP396" s="41">
        <f t="shared" si="230"/>
        <v>9.0909090909090912E-2</v>
      </c>
      <c r="AQ396" s="41">
        <f t="shared" si="231"/>
        <v>0</v>
      </c>
      <c r="AR396" s="41">
        <f t="shared" si="232"/>
        <v>3.0303030303030304E-2</v>
      </c>
      <c r="AS396" s="41">
        <f t="shared" si="233"/>
        <v>0.15151515151515152</v>
      </c>
      <c r="AT396" s="41">
        <f t="shared" si="234"/>
        <v>0.15151515151515152</v>
      </c>
      <c r="AU396" s="41">
        <f t="shared" si="235"/>
        <v>0.18181818181818182</v>
      </c>
      <c r="AV396" s="41">
        <f t="shared" si="236"/>
        <v>0.15151515151515152</v>
      </c>
      <c r="AW396" s="41">
        <f t="shared" si="237"/>
        <v>0.24242424242424243</v>
      </c>
      <c r="AX396" s="41">
        <f t="shared" si="238"/>
        <v>9.0909090909090912E-2</v>
      </c>
      <c r="AY396" s="41">
        <f t="shared" si="239"/>
        <v>0</v>
      </c>
      <c r="AZ396" s="41">
        <f t="shared" si="240"/>
        <v>0</v>
      </c>
      <c r="BA396" s="41">
        <f t="shared" si="241"/>
        <v>0</v>
      </c>
      <c r="BB396" s="41">
        <f t="shared" si="242"/>
        <v>0</v>
      </c>
      <c r="BC396" s="41">
        <f t="shared" si="243"/>
        <v>0</v>
      </c>
      <c r="BD396" s="41">
        <f t="shared" si="244"/>
        <v>0.96969696969696972</v>
      </c>
      <c r="BE396" s="41">
        <f t="shared" si="245"/>
        <v>0</v>
      </c>
      <c r="BF396" s="41">
        <f t="shared" si="246"/>
        <v>3.0303030303030304E-2</v>
      </c>
      <c r="BG396" s="41">
        <f t="shared" si="247"/>
        <v>0.48484848484848486</v>
      </c>
      <c r="BH396" s="41">
        <f t="shared" si="248"/>
        <v>0.24242424242424243</v>
      </c>
      <c r="BI396" s="41">
        <f t="shared" si="249"/>
        <v>0.27272727272727271</v>
      </c>
      <c r="BJ396" s="41">
        <f t="shared" si="250"/>
        <v>0</v>
      </c>
      <c r="BK396" s="41">
        <f t="shared" si="251"/>
        <v>0</v>
      </c>
      <c r="BL396" s="41">
        <f t="shared" si="252"/>
        <v>0</v>
      </c>
      <c r="BM396" s="41">
        <f t="shared" si="253"/>
        <v>0.90909090909090906</v>
      </c>
      <c r="BN396" s="41">
        <f t="shared" si="254"/>
        <v>9.0909090909090912E-2</v>
      </c>
      <c r="BO396" s="41">
        <f t="shared" si="255"/>
        <v>0</v>
      </c>
      <c r="BP396" s="41">
        <f t="shared" si="256"/>
        <v>1</v>
      </c>
      <c r="BQ396" s="41">
        <f t="shared" si="257"/>
        <v>0</v>
      </c>
      <c r="BR396" s="41">
        <f t="shared" si="258"/>
        <v>0</v>
      </c>
      <c r="BS396" s="41">
        <f t="shared" si="259"/>
        <v>0.15151515151515152</v>
      </c>
      <c r="BT396" s="41">
        <f t="shared" si="260"/>
        <v>0.84848484848484851</v>
      </c>
      <c r="BU396" s="41">
        <f t="shared" si="261"/>
        <v>0</v>
      </c>
      <c r="BV396" s="41">
        <f t="shared" si="262"/>
        <v>0</v>
      </c>
      <c r="BW396" s="41">
        <f t="shared" si="263"/>
        <v>1</v>
      </c>
      <c r="BX396" s="41" t="str">
        <f t="shared" si="264"/>
        <v>2011Nurse practitionersBritish Columbia</v>
      </c>
      <c r="BY396" s="51">
        <f>VLOOKUP(BX396,'%workplace'!$A$1:$F$381,6,FALSE)</f>
        <v>157</v>
      </c>
      <c r="BZ396" s="32">
        <f t="shared" si="265"/>
        <v>0.21019108280254778</v>
      </c>
    </row>
    <row r="397" spans="1:78" s="8" customFormat="1" hidden="1" x14ac:dyDescent="0.2">
      <c r="A397" s="8" t="str">
        <f t="shared" si="228"/>
        <v>2011Nurse practitionersBritish ColumbiaNursing home/long-term care</v>
      </c>
      <c r="B397" s="8" t="s">
        <v>5</v>
      </c>
      <c r="C397" s="8" t="s">
        <v>23</v>
      </c>
      <c r="D397" s="8" t="s">
        <v>12</v>
      </c>
      <c r="E397" s="8">
        <v>2011</v>
      </c>
      <c r="F397" s="8">
        <v>1</v>
      </c>
      <c r="G397" s="8">
        <v>0</v>
      </c>
      <c r="H397" s="8">
        <v>0</v>
      </c>
      <c r="I397" s="8">
        <v>0</v>
      </c>
      <c r="J397" s="8">
        <v>0</v>
      </c>
      <c r="K397" s="8">
        <v>0</v>
      </c>
      <c r="L397" s="8">
        <v>0</v>
      </c>
      <c r="M397" s="8">
        <v>1</v>
      </c>
      <c r="N397" s="8">
        <v>0</v>
      </c>
      <c r="O397" s="8">
        <v>0</v>
      </c>
      <c r="P397" s="8">
        <v>0</v>
      </c>
      <c r="Q397" s="8">
        <v>0</v>
      </c>
      <c r="R397" s="8">
        <v>0</v>
      </c>
      <c r="S397" s="8">
        <v>0</v>
      </c>
      <c r="T397" s="8">
        <v>0</v>
      </c>
      <c r="U397" s="8">
        <v>1</v>
      </c>
      <c r="V397" s="8">
        <v>0</v>
      </c>
      <c r="W397" s="8">
        <v>0</v>
      </c>
      <c r="X397" s="8">
        <v>0</v>
      </c>
      <c r="Y397" s="8">
        <v>1</v>
      </c>
      <c r="Z397" s="8">
        <v>0</v>
      </c>
      <c r="AA397" s="8">
        <v>0</v>
      </c>
      <c r="AB397" s="8">
        <v>0</v>
      </c>
      <c r="AC397" s="8">
        <v>0</v>
      </c>
      <c r="AD397" s="8">
        <v>1</v>
      </c>
      <c r="AE397" s="8">
        <v>0</v>
      </c>
      <c r="AF397" s="8">
        <v>0</v>
      </c>
      <c r="AG397" s="8">
        <v>1</v>
      </c>
      <c r="AH397" s="8">
        <v>0</v>
      </c>
      <c r="AI397" s="8">
        <v>0</v>
      </c>
      <c r="AJ397" s="8">
        <v>0</v>
      </c>
      <c r="AK397" s="8">
        <v>1</v>
      </c>
      <c r="AL397" s="8">
        <v>0</v>
      </c>
      <c r="AM397" s="8">
        <v>0</v>
      </c>
      <c r="AN397" s="8">
        <v>1</v>
      </c>
      <c r="AO397" s="41">
        <f t="shared" si="229"/>
        <v>1</v>
      </c>
      <c r="AP397" s="41">
        <f t="shared" si="230"/>
        <v>0</v>
      </c>
      <c r="AQ397" s="41">
        <f t="shared" si="231"/>
        <v>0</v>
      </c>
      <c r="AR397" s="41">
        <f t="shared" si="232"/>
        <v>0</v>
      </c>
      <c r="AS397" s="41">
        <f t="shared" si="233"/>
        <v>0</v>
      </c>
      <c r="AT397" s="41">
        <f t="shared" si="234"/>
        <v>0</v>
      </c>
      <c r="AU397" s="41">
        <f t="shared" si="235"/>
        <v>0</v>
      </c>
      <c r="AV397" s="41">
        <f t="shared" si="236"/>
        <v>1</v>
      </c>
      <c r="AW397" s="41">
        <f t="shared" si="237"/>
        <v>0</v>
      </c>
      <c r="AX397" s="41">
        <f t="shared" si="238"/>
        <v>0</v>
      </c>
      <c r="AY397" s="41">
        <f t="shared" si="239"/>
        <v>0</v>
      </c>
      <c r="AZ397" s="41">
        <f t="shared" si="240"/>
        <v>0</v>
      </c>
      <c r="BA397" s="41">
        <f t="shared" si="241"/>
        <v>0</v>
      </c>
      <c r="BB397" s="41">
        <f t="shared" si="242"/>
        <v>0</v>
      </c>
      <c r="BC397" s="41">
        <f t="shared" si="243"/>
        <v>0</v>
      </c>
      <c r="BD397" s="41">
        <f t="shared" si="244"/>
        <v>1</v>
      </c>
      <c r="BE397" s="41">
        <f t="shared" si="245"/>
        <v>0</v>
      </c>
      <c r="BF397" s="41">
        <f t="shared" si="246"/>
        <v>0</v>
      </c>
      <c r="BG397" s="41">
        <f t="shared" si="247"/>
        <v>0</v>
      </c>
      <c r="BH397" s="41">
        <f t="shared" si="248"/>
        <v>1</v>
      </c>
      <c r="BI397" s="41">
        <f t="shared" si="249"/>
        <v>0</v>
      </c>
      <c r="BJ397" s="41">
        <f t="shared" si="250"/>
        <v>0</v>
      </c>
      <c r="BK397" s="41">
        <f t="shared" si="251"/>
        <v>0</v>
      </c>
      <c r="BL397" s="41">
        <f t="shared" si="252"/>
        <v>0</v>
      </c>
      <c r="BM397" s="41">
        <f t="shared" si="253"/>
        <v>1</v>
      </c>
      <c r="BN397" s="41">
        <f t="shared" si="254"/>
        <v>0</v>
      </c>
      <c r="BO397" s="41">
        <f t="shared" si="255"/>
        <v>0</v>
      </c>
      <c r="BP397" s="41">
        <f t="shared" si="256"/>
        <v>1</v>
      </c>
      <c r="BQ397" s="41">
        <f t="shared" si="257"/>
        <v>0</v>
      </c>
      <c r="BR397" s="41">
        <f t="shared" si="258"/>
        <v>0</v>
      </c>
      <c r="BS397" s="41">
        <f t="shared" si="259"/>
        <v>0</v>
      </c>
      <c r="BT397" s="41">
        <f t="shared" si="260"/>
        <v>1</v>
      </c>
      <c r="BU397" s="41">
        <f t="shared" si="261"/>
        <v>0</v>
      </c>
      <c r="BV397" s="41">
        <f t="shared" si="262"/>
        <v>0</v>
      </c>
      <c r="BW397" s="41">
        <f t="shared" si="263"/>
        <v>1</v>
      </c>
      <c r="BX397" s="41" t="str">
        <f t="shared" si="264"/>
        <v>2011Nurse practitionersBritish Columbia</v>
      </c>
      <c r="BY397" s="51">
        <f>VLOOKUP(BX397,'%workplace'!$A$1:$F$381,6,FALSE)</f>
        <v>157</v>
      </c>
      <c r="BZ397" s="32">
        <f t="shared" si="265"/>
        <v>6.369426751592357E-3</v>
      </c>
    </row>
    <row r="398" spans="1:78" s="8" customFormat="1" hidden="1" x14ac:dyDescent="0.2">
      <c r="A398" s="8" t="str">
        <f t="shared" si="228"/>
        <v>2011Nurse practitionersBritish ColumbiaHospital</v>
      </c>
      <c r="B398" s="8" t="s">
        <v>5</v>
      </c>
      <c r="C398" s="8" t="s">
        <v>23</v>
      </c>
      <c r="D398" s="8" t="s">
        <v>10</v>
      </c>
      <c r="E398" s="8">
        <v>2011</v>
      </c>
      <c r="F398" s="8">
        <v>44</v>
      </c>
      <c r="G398" s="8">
        <v>1</v>
      </c>
      <c r="H398" s="8">
        <v>0</v>
      </c>
      <c r="I398" s="8">
        <v>1</v>
      </c>
      <c r="J398" s="8">
        <v>5</v>
      </c>
      <c r="K398" s="8">
        <v>11</v>
      </c>
      <c r="L398" s="8">
        <v>7</v>
      </c>
      <c r="M398" s="8">
        <v>10</v>
      </c>
      <c r="N398" s="8">
        <v>4</v>
      </c>
      <c r="O398" s="8">
        <v>4</v>
      </c>
      <c r="P398" s="8">
        <v>2</v>
      </c>
      <c r="Q398" s="8">
        <v>1</v>
      </c>
      <c r="R398" s="8">
        <v>0</v>
      </c>
      <c r="S398" s="8">
        <v>0</v>
      </c>
      <c r="T398" s="8">
        <v>0</v>
      </c>
      <c r="U398" s="8">
        <v>42</v>
      </c>
      <c r="V398" s="8">
        <v>2</v>
      </c>
      <c r="W398" s="8">
        <v>1</v>
      </c>
      <c r="X398" s="8">
        <v>26</v>
      </c>
      <c r="Y398" s="8">
        <v>9</v>
      </c>
      <c r="Z398" s="8">
        <v>10</v>
      </c>
      <c r="AA398" s="8">
        <v>0</v>
      </c>
      <c r="AB398" s="8">
        <v>0</v>
      </c>
      <c r="AC398" s="8">
        <v>0</v>
      </c>
      <c r="AD398" s="8">
        <v>37</v>
      </c>
      <c r="AE398" s="8">
        <v>8</v>
      </c>
      <c r="AF398" s="8">
        <v>1</v>
      </c>
      <c r="AG398" s="8">
        <v>39</v>
      </c>
      <c r="AH398" s="8">
        <v>4</v>
      </c>
      <c r="AI398" s="8">
        <v>1</v>
      </c>
      <c r="AJ398" s="8">
        <v>1</v>
      </c>
      <c r="AK398" s="8">
        <v>44</v>
      </c>
      <c r="AL398" s="8">
        <v>0</v>
      </c>
      <c r="AM398" s="8">
        <v>0</v>
      </c>
      <c r="AN398" s="8">
        <v>45</v>
      </c>
      <c r="AO398" s="41">
        <f t="shared" si="229"/>
        <v>0.97777777777777775</v>
      </c>
      <c r="AP398" s="41">
        <f t="shared" si="230"/>
        <v>2.2222222222222223E-2</v>
      </c>
      <c r="AQ398" s="41">
        <f t="shared" si="231"/>
        <v>0</v>
      </c>
      <c r="AR398" s="41">
        <f t="shared" si="232"/>
        <v>2.2222222222222223E-2</v>
      </c>
      <c r="AS398" s="41">
        <f t="shared" si="233"/>
        <v>0.1111111111111111</v>
      </c>
      <c r="AT398" s="41">
        <f t="shared" si="234"/>
        <v>0.24444444444444444</v>
      </c>
      <c r="AU398" s="41">
        <f t="shared" si="235"/>
        <v>0.15555555555555556</v>
      </c>
      <c r="AV398" s="41">
        <f t="shared" si="236"/>
        <v>0.22222222222222221</v>
      </c>
      <c r="AW398" s="41">
        <f t="shared" si="237"/>
        <v>8.8888888888888892E-2</v>
      </c>
      <c r="AX398" s="41">
        <f t="shared" si="238"/>
        <v>8.8888888888888892E-2</v>
      </c>
      <c r="AY398" s="41">
        <f t="shared" si="239"/>
        <v>4.4444444444444446E-2</v>
      </c>
      <c r="AZ398" s="41">
        <f t="shared" si="240"/>
        <v>2.2222222222222223E-2</v>
      </c>
      <c r="BA398" s="41">
        <f t="shared" si="241"/>
        <v>0</v>
      </c>
      <c r="BB398" s="41">
        <f t="shared" si="242"/>
        <v>0</v>
      </c>
      <c r="BC398" s="41">
        <f t="shared" si="243"/>
        <v>0</v>
      </c>
      <c r="BD398" s="41">
        <f t="shared" si="244"/>
        <v>0.93333333333333335</v>
      </c>
      <c r="BE398" s="41">
        <f t="shared" si="245"/>
        <v>4.4444444444444446E-2</v>
      </c>
      <c r="BF398" s="41">
        <f t="shared" si="246"/>
        <v>2.2222222222222223E-2</v>
      </c>
      <c r="BG398" s="41">
        <f t="shared" si="247"/>
        <v>0.57777777777777772</v>
      </c>
      <c r="BH398" s="41">
        <f t="shared" si="248"/>
        <v>0.2</v>
      </c>
      <c r="BI398" s="41">
        <f t="shared" si="249"/>
        <v>0.22222222222222221</v>
      </c>
      <c r="BJ398" s="41">
        <f t="shared" si="250"/>
        <v>0</v>
      </c>
      <c r="BK398" s="41">
        <f t="shared" si="251"/>
        <v>0</v>
      </c>
      <c r="BL398" s="41">
        <f t="shared" si="252"/>
        <v>0</v>
      </c>
      <c r="BM398" s="41">
        <f t="shared" si="253"/>
        <v>0.82222222222222219</v>
      </c>
      <c r="BN398" s="41">
        <f t="shared" si="254"/>
        <v>0.17777777777777778</v>
      </c>
      <c r="BO398" s="41">
        <f t="shared" si="255"/>
        <v>2.2222222222222223E-2</v>
      </c>
      <c r="BP398" s="41">
        <f t="shared" si="256"/>
        <v>0.8666666666666667</v>
      </c>
      <c r="BQ398" s="41">
        <f t="shared" si="257"/>
        <v>8.8888888888888892E-2</v>
      </c>
      <c r="BR398" s="41">
        <f t="shared" si="258"/>
        <v>2.2222222222222223E-2</v>
      </c>
      <c r="BS398" s="41">
        <f t="shared" si="259"/>
        <v>2.2222222222222223E-2</v>
      </c>
      <c r="BT398" s="41">
        <f t="shared" si="260"/>
        <v>0.97777777777777775</v>
      </c>
      <c r="BU398" s="41">
        <f t="shared" si="261"/>
        <v>0</v>
      </c>
      <c r="BV398" s="41">
        <f t="shared" si="262"/>
        <v>0</v>
      </c>
      <c r="BW398" s="41">
        <f t="shared" si="263"/>
        <v>1</v>
      </c>
      <c r="BX398" s="41" t="str">
        <f t="shared" si="264"/>
        <v>2011Nurse practitionersBritish Columbia</v>
      </c>
      <c r="BY398" s="51">
        <f>VLOOKUP(BX398,'%workplace'!$A$1:$F$381,6,FALSE)</f>
        <v>157</v>
      </c>
      <c r="BZ398" s="32">
        <f t="shared" si="265"/>
        <v>0.28662420382165604</v>
      </c>
    </row>
    <row r="399" spans="1:78" s="8" customFormat="1" hidden="1" x14ac:dyDescent="0.2">
      <c r="A399" s="8" t="str">
        <f t="shared" si="228"/>
        <v>2011Nurse practitionersBritish ColumbiaOther places of work</v>
      </c>
      <c r="B399" s="8" t="s">
        <v>5</v>
      </c>
      <c r="C399" s="8" t="s">
        <v>23</v>
      </c>
      <c r="D399" s="8" t="s">
        <v>13</v>
      </c>
      <c r="E399" s="8">
        <v>2011</v>
      </c>
      <c r="F399" s="8">
        <v>10</v>
      </c>
      <c r="G399" s="8">
        <v>0</v>
      </c>
      <c r="H399" s="8">
        <v>0</v>
      </c>
      <c r="I399" s="8">
        <v>0</v>
      </c>
      <c r="J399" s="8">
        <v>1</v>
      </c>
      <c r="K399" s="8">
        <v>1</v>
      </c>
      <c r="L399" s="8">
        <v>3</v>
      </c>
      <c r="M399" s="8">
        <v>2</v>
      </c>
      <c r="N399" s="8">
        <v>2</v>
      </c>
      <c r="O399" s="8">
        <v>0</v>
      </c>
      <c r="P399" s="8">
        <v>1</v>
      </c>
      <c r="Q399" s="8">
        <v>0</v>
      </c>
      <c r="R399" s="8">
        <v>0</v>
      </c>
      <c r="S399" s="8">
        <v>0</v>
      </c>
      <c r="T399" s="8">
        <v>0</v>
      </c>
      <c r="U399" s="8">
        <v>9</v>
      </c>
      <c r="V399" s="8">
        <v>0</v>
      </c>
      <c r="W399" s="8">
        <v>1</v>
      </c>
      <c r="X399" s="8">
        <v>1</v>
      </c>
      <c r="Y399" s="8">
        <v>4</v>
      </c>
      <c r="Z399" s="8">
        <v>5</v>
      </c>
      <c r="AA399" s="8">
        <v>0</v>
      </c>
      <c r="AB399" s="8">
        <v>0</v>
      </c>
      <c r="AC399" s="8">
        <v>0</v>
      </c>
      <c r="AD399" s="8">
        <v>10</v>
      </c>
      <c r="AE399" s="8">
        <v>0</v>
      </c>
      <c r="AF399" s="8">
        <v>0</v>
      </c>
      <c r="AG399" s="8">
        <v>2</v>
      </c>
      <c r="AH399" s="8">
        <v>8</v>
      </c>
      <c r="AI399" s="8">
        <v>0</v>
      </c>
      <c r="AJ399" s="8">
        <v>0</v>
      </c>
      <c r="AK399" s="8">
        <v>10</v>
      </c>
      <c r="AL399" s="8">
        <v>0</v>
      </c>
      <c r="AM399" s="8">
        <v>0</v>
      </c>
      <c r="AN399" s="8">
        <v>10</v>
      </c>
      <c r="AO399" s="41">
        <f t="shared" si="229"/>
        <v>1</v>
      </c>
      <c r="AP399" s="41">
        <f t="shared" si="230"/>
        <v>0</v>
      </c>
      <c r="AQ399" s="41">
        <f t="shared" si="231"/>
        <v>0</v>
      </c>
      <c r="AR399" s="41">
        <f t="shared" si="232"/>
        <v>0</v>
      </c>
      <c r="AS399" s="41">
        <f t="shared" si="233"/>
        <v>0.1</v>
      </c>
      <c r="AT399" s="41">
        <f t="shared" si="234"/>
        <v>0.1</v>
      </c>
      <c r="AU399" s="41">
        <f t="shared" si="235"/>
        <v>0.3</v>
      </c>
      <c r="AV399" s="41">
        <f t="shared" si="236"/>
        <v>0.2</v>
      </c>
      <c r="AW399" s="41">
        <f t="shared" si="237"/>
        <v>0.2</v>
      </c>
      <c r="AX399" s="41">
        <f t="shared" si="238"/>
        <v>0</v>
      </c>
      <c r="AY399" s="41">
        <f t="shared" si="239"/>
        <v>0.1</v>
      </c>
      <c r="AZ399" s="41">
        <f t="shared" si="240"/>
        <v>0</v>
      </c>
      <c r="BA399" s="41">
        <f t="shared" si="241"/>
        <v>0</v>
      </c>
      <c r="BB399" s="41">
        <f t="shared" si="242"/>
        <v>0</v>
      </c>
      <c r="BC399" s="41">
        <f t="shared" si="243"/>
        <v>0</v>
      </c>
      <c r="BD399" s="41">
        <f t="shared" si="244"/>
        <v>0.9</v>
      </c>
      <c r="BE399" s="41">
        <f t="shared" si="245"/>
        <v>0</v>
      </c>
      <c r="BF399" s="41">
        <f t="shared" si="246"/>
        <v>0.1</v>
      </c>
      <c r="BG399" s="41">
        <f t="shared" si="247"/>
        <v>0.1</v>
      </c>
      <c r="BH399" s="41">
        <f t="shared" si="248"/>
        <v>0.4</v>
      </c>
      <c r="BI399" s="41">
        <f t="shared" si="249"/>
        <v>0.5</v>
      </c>
      <c r="BJ399" s="41">
        <f t="shared" si="250"/>
        <v>0</v>
      </c>
      <c r="BK399" s="41">
        <f t="shared" si="251"/>
        <v>0</v>
      </c>
      <c r="BL399" s="41">
        <f t="shared" si="252"/>
        <v>0</v>
      </c>
      <c r="BM399" s="41">
        <f t="shared" si="253"/>
        <v>1</v>
      </c>
      <c r="BN399" s="41">
        <f t="shared" si="254"/>
        <v>0</v>
      </c>
      <c r="BO399" s="41">
        <f t="shared" si="255"/>
        <v>0</v>
      </c>
      <c r="BP399" s="41">
        <f t="shared" si="256"/>
        <v>0.2</v>
      </c>
      <c r="BQ399" s="41">
        <f t="shared" si="257"/>
        <v>0.8</v>
      </c>
      <c r="BR399" s="41">
        <f t="shared" si="258"/>
        <v>0</v>
      </c>
      <c r="BS399" s="41">
        <f t="shared" si="259"/>
        <v>0</v>
      </c>
      <c r="BT399" s="41">
        <f t="shared" si="260"/>
        <v>1</v>
      </c>
      <c r="BU399" s="41">
        <f t="shared" si="261"/>
        <v>0</v>
      </c>
      <c r="BV399" s="41">
        <f t="shared" si="262"/>
        <v>0</v>
      </c>
      <c r="BW399" s="41">
        <f t="shared" si="263"/>
        <v>1</v>
      </c>
      <c r="BX399" s="41" t="str">
        <f t="shared" si="264"/>
        <v>2011Nurse practitionersBritish Columbia</v>
      </c>
      <c r="BY399" s="51">
        <f>VLOOKUP(BX399,'%workplace'!$A$1:$F$381,6,FALSE)</f>
        <v>157</v>
      </c>
      <c r="BZ399" s="32">
        <f t="shared" si="265"/>
        <v>6.3694267515923567E-2</v>
      </c>
    </row>
    <row r="400" spans="1:78" s="8" customFormat="1" hidden="1" x14ac:dyDescent="0.2">
      <c r="A400" s="8" t="str">
        <f t="shared" si="228"/>
        <v>2011Nurse practitionersBritish ColumbiaUnknown places of work</v>
      </c>
      <c r="B400" s="8" t="s">
        <v>5</v>
      </c>
      <c r="C400" s="8" t="s">
        <v>23</v>
      </c>
      <c r="D400" s="8" t="s">
        <v>49</v>
      </c>
      <c r="E400" s="8">
        <v>2011</v>
      </c>
      <c r="F400" s="8">
        <v>65</v>
      </c>
      <c r="G400" s="8">
        <v>3</v>
      </c>
      <c r="H400" s="8">
        <v>0</v>
      </c>
      <c r="I400" s="8">
        <v>1</v>
      </c>
      <c r="J400" s="8">
        <v>10</v>
      </c>
      <c r="K400" s="8">
        <v>13</v>
      </c>
      <c r="L400" s="8">
        <v>9</v>
      </c>
      <c r="M400" s="8">
        <v>9</v>
      </c>
      <c r="N400" s="8">
        <v>14</v>
      </c>
      <c r="O400" s="8">
        <v>10</v>
      </c>
      <c r="P400" s="8">
        <v>2</v>
      </c>
      <c r="Q400" s="8">
        <v>0</v>
      </c>
      <c r="R400" s="8">
        <v>0</v>
      </c>
      <c r="S400" s="8">
        <v>0</v>
      </c>
      <c r="T400" s="8">
        <v>0</v>
      </c>
      <c r="U400" s="8">
        <v>59</v>
      </c>
      <c r="V400" s="8">
        <v>2</v>
      </c>
      <c r="W400" s="8">
        <v>7</v>
      </c>
      <c r="X400" s="8">
        <v>43</v>
      </c>
      <c r="Y400" s="8">
        <v>11</v>
      </c>
      <c r="Z400" s="8">
        <v>14</v>
      </c>
      <c r="AA400" s="8">
        <v>0</v>
      </c>
      <c r="AB400" s="8">
        <v>1</v>
      </c>
      <c r="AC400" s="8">
        <v>19</v>
      </c>
      <c r="AD400" s="8">
        <v>43</v>
      </c>
      <c r="AE400" s="8">
        <v>5</v>
      </c>
      <c r="AF400" s="8">
        <v>1</v>
      </c>
      <c r="AG400" s="8">
        <v>47</v>
      </c>
      <c r="AH400" s="8">
        <v>0</v>
      </c>
      <c r="AI400" s="8">
        <v>1</v>
      </c>
      <c r="AJ400" s="8">
        <v>5</v>
      </c>
      <c r="AK400" s="8">
        <v>62</v>
      </c>
      <c r="AL400" s="8">
        <v>19</v>
      </c>
      <c r="AM400" s="8">
        <v>1</v>
      </c>
      <c r="AN400" s="8">
        <v>68</v>
      </c>
      <c r="AO400" s="41">
        <f t="shared" si="229"/>
        <v>0.95588235294117652</v>
      </c>
      <c r="AP400" s="41">
        <f t="shared" si="230"/>
        <v>4.4117647058823532E-2</v>
      </c>
      <c r="AQ400" s="41">
        <f t="shared" si="231"/>
        <v>0</v>
      </c>
      <c r="AR400" s="41">
        <f t="shared" si="232"/>
        <v>1.4705882352941176E-2</v>
      </c>
      <c r="AS400" s="41">
        <f t="shared" si="233"/>
        <v>0.14705882352941177</v>
      </c>
      <c r="AT400" s="41">
        <f t="shared" si="234"/>
        <v>0.19117647058823528</v>
      </c>
      <c r="AU400" s="41">
        <f t="shared" si="235"/>
        <v>0.13235294117647059</v>
      </c>
      <c r="AV400" s="41">
        <f t="shared" si="236"/>
        <v>0.13235294117647059</v>
      </c>
      <c r="AW400" s="41">
        <f t="shared" si="237"/>
        <v>0.20588235294117646</v>
      </c>
      <c r="AX400" s="41">
        <f t="shared" si="238"/>
        <v>0.14705882352941177</v>
      </c>
      <c r="AY400" s="41">
        <f t="shared" si="239"/>
        <v>2.9411764705882353E-2</v>
      </c>
      <c r="AZ400" s="41">
        <f t="shared" si="240"/>
        <v>0</v>
      </c>
      <c r="BA400" s="41">
        <f t="shared" si="241"/>
        <v>0</v>
      </c>
      <c r="BB400" s="41">
        <f t="shared" si="242"/>
        <v>0</v>
      </c>
      <c r="BC400" s="41">
        <f t="shared" si="243"/>
        <v>0</v>
      </c>
      <c r="BD400" s="41">
        <f t="shared" si="244"/>
        <v>0.86764705882352944</v>
      </c>
      <c r="BE400" s="41">
        <f t="shared" si="245"/>
        <v>2.9411764705882353E-2</v>
      </c>
      <c r="BF400" s="41">
        <f t="shared" si="246"/>
        <v>0.10294117647058823</v>
      </c>
      <c r="BG400" s="41">
        <f t="shared" si="247"/>
        <v>0.63235294117647056</v>
      </c>
      <c r="BH400" s="41">
        <f t="shared" si="248"/>
        <v>0.16176470588235295</v>
      </c>
      <c r="BI400" s="41">
        <f t="shared" si="249"/>
        <v>0.20588235294117646</v>
      </c>
      <c r="BJ400" s="41">
        <f t="shared" si="250"/>
        <v>0</v>
      </c>
      <c r="BK400" s="41">
        <f t="shared" si="251"/>
        <v>1.4705882352941176E-2</v>
      </c>
      <c r="BL400" s="41">
        <f t="shared" si="252"/>
        <v>0.27941176470588236</v>
      </c>
      <c r="BM400" s="41">
        <f t="shared" si="253"/>
        <v>0.63235294117647056</v>
      </c>
      <c r="BN400" s="41">
        <f t="shared" si="254"/>
        <v>7.3529411764705885E-2</v>
      </c>
      <c r="BO400" s="41">
        <f t="shared" si="255"/>
        <v>1.4705882352941176E-2</v>
      </c>
      <c r="BP400" s="41">
        <f t="shared" si="256"/>
        <v>0.69117647058823528</v>
      </c>
      <c r="BQ400" s="41">
        <f t="shared" si="257"/>
        <v>0</v>
      </c>
      <c r="BR400" s="41">
        <f t="shared" si="258"/>
        <v>1.4705882352941176E-2</v>
      </c>
      <c r="BS400" s="41">
        <f t="shared" si="259"/>
        <v>7.3529411764705885E-2</v>
      </c>
      <c r="BT400" s="41">
        <f t="shared" si="260"/>
        <v>0.91176470588235292</v>
      </c>
      <c r="BU400" s="41">
        <f t="shared" si="261"/>
        <v>0.27941176470588236</v>
      </c>
      <c r="BV400" s="41">
        <f t="shared" si="262"/>
        <v>1.4705882352941176E-2</v>
      </c>
      <c r="BW400" s="41">
        <f t="shared" si="263"/>
        <v>1</v>
      </c>
      <c r="BX400" s="41" t="str">
        <f t="shared" si="264"/>
        <v>2011Nurse practitionersBritish Columbia</v>
      </c>
      <c r="BY400" s="51">
        <f>VLOOKUP(BX400,'%workplace'!$A$1:$F$381,6,FALSE)</f>
        <v>157</v>
      </c>
      <c r="BZ400" s="32">
        <f t="shared" si="265"/>
        <v>0.43312101910828027</v>
      </c>
    </row>
    <row r="401" spans="1:78" s="8" customFormat="1" hidden="1" x14ac:dyDescent="0.2">
      <c r="A401" s="8" t="str">
        <f t="shared" si="228"/>
        <v>2012Registered nursesNewfoundland and LabradorAll places of work</v>
      </c>
      <c r="B401" s="8" t="s">
        <v>7</v>
      </c>
      <c r="C401" s="8" t="s">
        <v>14</v>
      </c>
      <c r="D401" s="8" t="s">
        <v>9</v>
      </c>
      <c r="E401" s="8">
        <v>2012</v>
      </c>
      <c r="F401" s="8">
        <v>5657</v>
      </c>
      <c r="G401" s="8">
        <v>337</v>
      </c>
      <c r="H401" s="8">
        <v>0</v>
      </c>
      <c r="I401" s="8">
        <v>697</v>
      </c>
      <c r="J401" s="8">
        <v>671</v>
      </c>
      <c r="K401" s="8">
        <v>710</v>
      </c>
      <c r="L401" s="8">
        <v>875</v>
      </c>
      <c r="M401" s="8">
        <v>1032</v>
      </c>
      <c r="N401" s="8">
        <v>828</v>
      </c>
      <c r="O401" s="8">
        <v>594</v>
      </c>
      <c r="P401" s="8">
        <v>252</v>
      </c>
      <c r="Q401" s="8">
        <v>79</v>
      </c>
      <c r="R401" s="8">
        <v>15</v>
      </c>
      <c r="S401" s="8">
        <v>241</v>
      </c>
      <c r="T401" s="8">
        <v>0</v>
      </c>
      <c r="U401" s="8">
        <v>5876</v>
      </c>
      <c r="V401" s="8">
        <v>115</v>
      </c>
      <c r="W401" s="8">
        <v>3</v>
      </c>
      <c r="X401" s="8">
        <v>4448</v>
      </c>
      <c r="Y401" s="8">
        <v>803</v>
      </c>
      <c r="Z401" s="8">
        <v>743</v>
      </c>
      <c r="AA401" s="8">
        <v>0</v>
      </c>
      <c r="AB401" s="8">
        <v>670</v>
      </c>
      <c r="AC401" s="8">
        <v>7</v>
      </c>
      <c r="AD401" s="8">
        <v>689</v>
      </c>
      <c r="AE401" s="8">
        <v>4628</v>
      </c>
      <c r="AF401" s="8">
        <v>372</v>
      </c>
      <c r="AG401" s="8">
        <v>5277</v>
      </c>
      <c r="AH401" s="8">
        <v>282</v>
      </c>
      <c r="AI401" s="8">
        <v>54</v>
      </c>
      <c r="AJ401" s="8">
        <v>1807</v>
      </c>
      <c r="AK401" s="8">
        <v>4187</v>
      </c>
      <c r="AL401" s="8">
        <v>9</v>
      </c>
      <c r="AM401" s="8">
        <v>0</v>
      </c>
      <c r="AN401" s="8">
        <v>5994</v>
      </c>
      <c r="AO401" s="41">
        <f t="shared" si="229"/>
        <v>0.9437771104437771</v>
      </c>
      <c r="AP401" s="41">
        <f t="shared" si="230"/>
        <v>5.6222889556222892E-2</v>
      </c>
      <c r="AQ401" s="41">
        <f t="shared" si="231"/>
        <v>0</v>
      </c>
      <c r="AR401" s="41">
        <f t="shared" si="232"/>
        <v>0.11628294961628295</v>
      </c>
      <c r="AS401" s="41">
        <f t="shared" si="233"/>
        <v>0.11194527861194528</v>
      </c>
      <c r="AT401" s="41">
        <f t="shared" si="234"/>
        <v>0.11845178511845178</v>
      </c>
      <c r="AU401" s="41">
        <f t="shared" si="235"/>
        <v>0.14597931264597933</v>
      </c>
      <c r="AV401" s="41">
        <f t="shared" si="236"/>
        <v>0.17217217217217218</v>
      </c>
      <c r="AW401" s="41">
        <f t="shared" si="237"/>
        <v>0.13813813813813813</v>
      </c>
      <c r="AX401" s="41">
        <f t="shared" si="238"/>
        <v>9.90990990990991E-2</v>
      </c>
      <c r="AY401" s="41">
        <f t="shared" si="239"/>
        <v>4.2042042042042045E-2</v>
      </c>
      <c r="AZ401" s="41">
        <f t="shared" si="240"/>
        <v>1.3179846513179846E-2</v>
      </c>
      <c r="BA401" s="41">
        <f t="shared" si="241"/>
        <v>2.5025025025025025E-3</v>
      </c>
      <c r="BB401" s="41">
        <f t="shared" si="242"/>
        <v>4.0206873540206876E-2</v>
      </c>
      <c r="BC401" s="41">
        <f t="shared" si="243"/>
        <v>0</v>
      </c>
      <c r="BD401" s="41">
        <f t="shared" si="244"/>
        <v>0.98031364698031365</v>
      </c>
      <c r="BE401" s="41">
        <f t="shared" si="245"/>
        <v>1.9185852519185854E-2</v>
      </c>
      <c r="BF401" s="41">
        <f t="shared" si="246"/>
        <v>5.005005005005005E-4</v>
      </c>
      <c r="BG401" s="41">
        <f t="shared" si="247"/>
        <v>0.74207540874207545</v>
      </c>
      <c r="BH401" s="41">
        <f t="shared" si="248"/>
        <v>0.13396730063396731</v>
      </c>
      <c r="BI401" s="41">
        <f t="shared" si="249"/>
        <v>0.12395729062395729</v>
      </c>
      <c r="BJ401" s="41">
        <f t="shared" si="250"/>
        <v>0</v>
      </c>
      <c r="BK401" s="41">
        <f t="shared" si="251"/>
        <v>0.11177844511177845</v>
      </c>
      <c r="BL401" s="41">
        <f t="shared" si="252"/>
        <v>1.1678345011678344E-3</v>
      </c>
      <c r="BM401" s="41">
        <f t="shared" si="253"/>
        <v>0.11494828161494829</v>
      </c>
      <c r="BN401" s="41">
        <f t="shared" si="254"/>
        <v>0.77210543877210547</v>
      </c>
      <c r="BO401" s="41">
        <f t="shared" si="255"/>
        <v>6.2062062062062065E-2</v>
      </c>
      <c r="BP401" s="41">
        <f t="shared" si="256"/>
        <v>0.88038038038038036</v>
      </c>
      <c r="BQ401" s="41">
        <f t="shared" si="257"/>
        <v>4.7047047047047048E-2</v>
      </c>
      <c r="BR401" s="41">
        <f t="shared" si="258"/>
        <v>9.0090090090090089E-3</v>
      </c>
      <c r="BS401" s="41">
        <f t="shared" si="259"/>
        <v>0.30146813480146811</v>
      </c>
      <c r="BT401" s="41">
        <f t="shared" si="260"/>
        <v>0.69853186519853183</v>
      </c>
      <c r="BU401" s="41">
        <f t="shared" si="261"/>
        <v>1.5015015015015015E-3</v>
      </c>
      <c r="BV401" s="41">
        <f t="shared" si="262"/>
        <v>0</v>
      </c>
      <c r="BW401" s="41">
        <f t="shared" si="263"/>
        <v>1</v>
      </c>
      <c r="BX401" s="41" t="str">
        <f t="shared" si="264"/>
        <v>2012Registered nursesNewfoundland and Labrador</v>
      </c>
      <c r="BY401" s="51">
        <f>VLOOKUP(BX401,'%workplace'!$A$1:$F$381,6,FALSE)</f>
        <v>5994</v>
      </c>
      <c r="BZ401" s="32">
        <f t="shared" si="265"/>
        <v>1</v>
      </c>
    </row>
    <row r="402" spans="1:78" s="8" customFormat="1" hidden="1" x14ac:dyDescent="0.2">
      <c r="A402" s="8" t="str">
        <f t="shared" si="228"/>
        <v>2012Registered nursesNewfoundland and LabradorCommunity health</v>
      </c>
      <c r="B402" s="8" t="s">
        <v>7</v>
      </c>
      <c r="C402" s="8" t="s">
        <v>14</v>
      </c>
      <c r="D402" s="8" t="s">
        <v>11</v>
      </c>
      <c r="E402" s="8">
        <v>2012</v>
      </c>
      <c r="F402" s="8">
        <v>788</v>
      </c>
      <c r="G402" s="8">
        <v>27</v>
      </c>
      <c r="H402" s="8">
        <v>0</v>
      </c>
      <c r="I402" s="8">
        <v>51</v>
      </c>
      <c r="J402" s="8">
        <v>111</v>
      </c>
      <c r="K402" s="8">
        <v>123</v>
      </c>
      <c r="L402" s="8">
        <v>143</v>
      </c>
      <c r="M402" s="8">
        <v>129</v>
      </c>
      <c r="N402" s="8">
        <v>87</v>
      </c>
      <c r="O402" s="8">
        <v>91</v>
      </c>
      <c r="P402" s="8">
        <v>51</v>
      </c>
      <c r="Q402" s="8">
        <v>12</v>
      </c>
      <c r="R402" s="8">
        <v>3</v>
      </c>
      <c r="S402" s="8">
        <v>14</v>
      </c>
      <c r="T402" s="8">
        <v>0</v>
      </c>
      <c r="U402" s="8">
        <v>802</v>
      </c>
      <c r="V402" s="8">
        <v>13</v>
      </c>
      <c r="W402" s="8">
        <v>0</v>
      </c>
      <c r="X402" s="8">
        <v>594</v>
      </c>
      <c r="Y402" s="8">
        <v>102</v>
      </c>
      <c r="Z402" s="8">
        <v>119</v>
      </c>
      <c r="AA402" s="8">
        <v>0</v>
      </c>
      <c r="AB402" s="8">
        <v>122</v>
      </c>
      <c r="AC402" s="8">
        <v>0</v>
      </c>
      <c r="AD402" s="8">
        <v>90</v>
      </c>
      <c r="AE402" s="8">
        <v>603</v>
      </c>
      <c r="AF402" s="8">
        <v>32</v>
      </c>
      <c r="AG402" s="8">
        <v>756</v>
      </c>
      <c r="AH402" s="8">
        <v>15</v>
      </c>
      <c r="AI402" s="8">
        <v>12</v>
      </c>
      <c r="AJ402" s="8">
        <v>429</v>
      </c>
      <c r="AK402" s="8">
        <v>386</v>
      </c>
      <c r="AL402" s="8">
        <v>0</v>
      </c>
      <c r="AM402" s="8">
        <v>0</v>
      </c>
      <c r="AN402" s="8">
        <v>815</v>
      </c>
      <c r="AO402" s="41">
        <f t="shared" si="229"/>
        <v>0.96687116564417175</v>
      </c>
      <c r="AP402" s="41">
        <f t="shared" si="230"/>
        <v>3.3128834355828224E-2</v>
      </c>
      <c r="AQ402" s="41">
        <f t="shared" si="231"/>
        <v>0</v>
      </c>
      <c r="AR402" s="41">
        <f t="shared" si="232"/>
        <v>6.2576687116564417E-2</v>
      </c>
      <c r="AS402" s="41">
        <f t="shared" si="233"/>
        <v>0.1361963190184049</v>
      </c>
      <c r="AT402" s="41">
        <f t="shared" si="234"/>
        <v>0.150920245398773</v>
      </c>
      <c r="AU402" s="41">
        <f t="shared" si="235"/>
        <v>0.17546012269938649</v>
      </c>
      <c r="AV402" s="41">
        <f t="shared" si="236"/>
        <v>0.15828220858895706</v>
      </c>
      <c r="AW402" s="41">
        <f t="shared" si="237"/>
        <v>0.10674846625766871</v>
      </c>
      <c r="AX402" s="41">
        <f t="shared" si="238"/>
        <v>0.1116564417177914</v>
      </c>
      <c r="AY402" s="41">
        <f t="shared" si="239"/>
        <v>6.2576687116564417E-2</v>
      </c>
      <c r="AZ402" s="41">
        <f t="shared" si="240"/>
        <v>1.4723926380368098E-2</v>
      </c>
      <c r="BA402" s="41">
        <f t="shared" si="241"/>
        <v>3.6809815950920245E-3</v>
      </c>
      <c r="BB402" s="41">
        <f t="shared" si="242"/>
        <v>1.7177914110429449E-2</v>
      </c>
      <c r="BC402" s="41">
        <f t="shared" si="243"/>
        <v>0</v>
      </c>
      <c r="BD402" s="41">
        <f t="shared" si="244"/>
        <v>0.98404907975460121</v>
      </c>
      <c r="BE402" s="41">
        <f t="shared" si="245"/>
        <v>1.5950920245398775E-2</v>
      </c>
      <c r="BF402" s="41">
        <f t="shared" si="246"/>
        <v>0</v>
      </c>
      <c r="BG402" s="41">
        <f t="shared" si="247"/>
        <v>0.72883435582822087</v>
      </c>
      <c r="BH402" s="41">
        <f t="shared" si="248"/>
        <v>0.12515337423312883</v>
      </c>
      <c r="BI402" s="41">
        <f t="shared" si="249"/>
        <v>0.1460122699386503</v>
      </c>
      <c r="BJ402" s="41">
        <f t="shared" si="250"/>
        <v>0</v>
      </c>
      <c r="BK402" s="41">
        <f t="shared" si="251"/>
        <v>0.14969325153374233</v>
      </c>
      <c r="BL402" s="41">
        <f t="shared" si="252"/>
        <v>0</v>
      </c>
      <c r="BM402" s="41">
        <f t="shared" si="253"/>
        <v>0.11042944785276074</v>
      </c>
      <c r="BN402" s="41">
        <f t="shared" si="254"/>
        <v>0.73987730061349688</v>
      </c>
      <c r="BO402" s="41">
        <f t="shared" si="255"/>
        <v>3.9263803680981597E-2</v>
      </c>
      <c r="BP402" s="41">
        <f t="shared" si="256"/>
        <v>0.92760736196319016</v>
      </c>
      <c r="BQ402" s="41">
        <f t="shared" si="257"/>
        <v>1.8404907975460124E-2</v>
      </c>
      <c r="BR402" s="41">
        <f t="shared" si="258"/>
        <v>1.4723926380368098E-2</v>
      </c>
      <c r="BS402" s="41">
        <f t="shared" si="259"/>
        <v>0.52638036809815947</v>
      </c>
      <c r="BT402" s="41">
        <f t="shared" si="260"/>
        <v>0.47361963190184048</v>
      </c>
      <c r="BU402" s="41">
        <f t="shared" si="261"/>
        <v>0</v>
      </c>
      <c r="BV402" s="41">
        <f t="shared" si="262"/>
        <v>0</v>
      </c>
      <c r="BW402" s="41">
        <f t="shared" si="263"/>
        <v>1</v>
      </c>
      <c r="BX402" s="41" t="str">
        <f t="shared" si="264"/>
        <v>2012Registered nursesNewfoundland and Labrador</v>
      </c>
      <c r="BY402" s="51">
        <f>VLOOKUP(BX402,'%workplace'!$A$1:$F$381,6,FALSE)</f>
        <v>5994</v>
      </c>
      <c r="BZ402" s="32">
        <f t="shared" si="265"/>
        <v>0.13596930263596929</v>
      </c>
    </row>
    <row r="403" spans="1:78" s="8" customFormat="1" hidden="1" x14ac:dyDescent="0.2">
      <c r="A403" s="8" t="str">
        <f t="shared" si="228"/>
        <v>2012Registered nursesNewfoundland and LabradorNursing home/long-term care</v>
      </c>
      <c r="B403" s="8" t="s">
        <v>7</v>
      </c>
      <c r="C403" s="8" t="s">
        <v>14</v>
      </c>
      <c r="D403" s="8" t="s">
        <v>12</v>
      </c>
      <c r="E403" s="8">
        <v>2012</v>
      </c>
      <c r="F403" s="8">
        <v>466</v>
      </c>
      <c r="G403" s="8">
        <v>28</v>
      </c>
      <c r="H403" s="8">
        <v>0</v>
      </c>
      <c r="I403" s="8">
        <v>19</v>
      </c>
      <c r="J403" s="8">
        <v>38</v>
      </c>
      <c r="K403" s="8">
        <v>57</v>
      </c>
      <c r="L403" s="8">
        <v>71</v>
      </c>
      <c r="M403" s="8">
        <v>75</v>
      </c>
      <c r="N403" s="8">
        <v>82</v>
      </c>
      <c r="O403" s="8">
        <v>73</v>
      </c>
      <c r="P403" s="8">
        <v>45</v>
      </c>
      <c r="Q403" s="8">
        <v>17</v>
      </c>
      <c r="R403" s="8">
        <v>4</v>
      </c>
      <c r="S403" s="8">
        <v>13</v>
      </c>
      <c r="T403" s="8">
        <v>0</v>
      </c>
      <c r="U403" s="8">
        <v>483</v>
      </c>
      <c r="V403" s="8">
        <v>11</v>
      </c>
      <c r="W403" s="8">
        <v>0</v>
      </c>
      <c r="X403" s="8">
        <v>323</v>
      </c>
      <c r="Y403" s="8">
        <v>62</v>
      </c>
      <c r="Z403" s="8">
        <v>109</v>
      </c>
      <c r="AA403" s="8">
        <v>0</v>
      </c>
      <c r="AB403" s="8">
        <v>77</v>
      </c>
      <c r="AC403" s="8">
        <v>0</v>
      </c>
      <c r="AD403" s="8">
        <v>22</v>
      </c>
      <c r="AE403" s="8">
        <v>395</v>
      </c>
      <c r="AF403" s="8">
        <v>42</v>
      </c>
      <c r="AG403" s="8">
        <v>446</v>
      </c>
      <c r="AH403" s="8">
        <v>6</v>
      </c>
      <c r="AI403" s="8">
        <v>0</v>
      </c>
      <c r="AJ403" s="8">
        <v>220</v>
      </c>
      <c r="AK403" s="8">
        <v>274</v>
      </c>
      <c r="AL403" s="8">
        <v>0</v>
      </c>
      <c r="AM403" s="8">
        <v>0</v>
      </c>
      <c r="AN403" s="8">
        <v>494</v>
      </c>
      <c r="AO403" s="41">
        <f t="shared" si="229"/>
        <v>0.94331983805668018</v>
      </c>
      <c r="AP403" s="41">
        <f t="shared" si="230"/>
        <v>5.6680161943319839E-2</v>
      </c>
      <c r="AQ403" s="41">
        <f t="shared" si="231"/>
        <v>0</v>
      </c>
      <c r="AR403" s="41">
        <f t="shared" si="232"/>
        <v>3.8461538461538464E-2</v>
      </c>
      <c r="AS403" s="41">
        <f t="shared" si="233"/>
        <v>7.6923076923076927E-2</v>
      </c>
      <c r="AT403" s="41">
        <f t="shared" si="234"/>
        <v>0.11538461538461539</v>
      </c>
      <c r="AU403" s="41">
        <f t="shared" si="235"/>
        <v>0.1437246963562753</v>
      </c>
      <c r="AV403" s="41">
        <f t="shared" si="236"/>
        <v>0.15182186234817813</v>
      </c>
      <c r="AW403" s="41">
        <f t="shared" si="237"/>
        <v>0.16599190283400811</v>
      </c>
      <c r="AX403" s="41">
        <f t="shared" si="238"/>
        <v>0.14777327935222673</v>
      </c>
      <c r="AY403" s="41">
        <f t="shared" si="239"/>
        <v>9.1093117408906882E-2</v>
      </c>
      <c r="AZ403" s="41">
        <f t="shared" si="240"/>
        <v>3.4412955465587043E-2</v>
      </c>
      <c r="BA403" s="41">
        <f t="shared" si="241"/>
        <v>8.0971659919028341E-3</v>
      </c>
      <c r="BB403" s="41">
        <f t="shared" si="242"/>
        <v>2.6315789473684209E-2</v>
      </c>
      <c r="BC403" s="41">
        <f t="shared" si="243"/>
        <v>0</v>
      </c>
      <c r="BD403" s="41">
        <f t="shared" si="244"/>
        <v>0.97773279352226716</v>
      </c>
      <c r="BE403" s="41">
        <f t="shared" si="245"/>
        <v>2.2267206477732792E-2</v>
      </c>
      <c r="BF403" s="41">
        <f t="shared" si="246"/>
        <v>0</v>
      </c>
      <c r="BG403" s="41">
        <f t="shared" si="247"/>
        <v>0.65384615384615385</v>
      </c>
      <c r="BH403" s="41">
        <f t="shared" si="248"/>
        <v>0.12550607287449392</v>
      </c>
      <c r="BI403" s="41">
        <f t="shared" si="249"/>
        <v>0.22064777327935223</v>
      </c>
      <c r="BJ403" s="41">
        <f t="shared" si="250"/>
        <v>0</v>
      </c>
      <c r="BK403" s="41">
        <f t="shared" si="251"/>
        <v>0.15587044534412955</v>
      </c>
      <c r="BL403" s="41">
        <f t="shared" si="252"/>
        <v>0</v>
      </c>
      <c r="BM403" s="41">
        <f t="shared" si="253"/>
        <v>4.4534412955465584E-2</v>
      </c>
      <c r="BN403" s="41">
        <f t="shared" si="254"/>
        <v>0.79959514170040491</v>
      </c>
      <c r="BO403" s="41">
        <f t="shared" si="255"/>
        <v>8.5020242914979755E-2</v>
      </c>
      <c r="BP403" s="41">
        <f t="shared" si="256"/>
        <v>0.90283400809716596</v>
      </c>
      <c r="BQ403" s="41">
        <f t="shared" si="257"/>
        <v>1.2145748987854251E-2</v>
      </c>
      <c r="BR403" s="41">
        <f t="shared" si="258"/>
        <v>0</v>
      </c>
      <c r="BS403" s="41">
        <f t="shared" si="259"/>
        <v>0.44534412955465585</v>
      </c>
      <c r="BT403" s="41">
        <f t="shared" si="260"/>
        <v>0.55465587044534415</v>
      </c>
      <c r="BU403" s="41">
        <f t="shared" si="261"/>
        <v>0</v>
      </c>
      <c r="BV403" s="41">
        <f t="shared" si="262"/>
        <v>0</v>
      </c>
      <c r="BW403" s="41">
        <f t="shared" si="263"/>
        <v>1</v>
      </c>
      <c r="BX403" s="41" t="str">
        <f t="shared" si="264"/>
        <v>2012Registered nursesNewfoundland and Labrador</v>
      </c>
      <c r="BY403" s="51">
        <f>VLOOKUP(BX403,'%workplace'!$A$1:$F$381,6,FALSE)</f>
        <v>5994</v>
      </c>
      <c r="BZ403" s="32">
        <f t="shared" si="265"/>
        <v>8.2415749082415751E-2</v>
      </c>
    </row>
    <row r="404" spans="1:78" s="8" customFormat="1" hidden="1" x14ac:dyDescent="0.2">
      <c r="A404" s="8" t="str">
        <f t="shared" si="228"/>
        <v>2012Registered nursesNewfoundland and LabradorHospital</v>
      </c>
      <c r="B404" s="8" t="s">
        <v>7</v>
      </c>
      <c r="C404" s="8" t="s">
        <v>14</v>
      </c>
      <c r="D404" s="8" t="s">
        <v>10</v>
      </c>
      <c r="E404" s="8">
        <v>2012</v>
      </c>
      <c r="F404" s="8">
        <v>3756</v>
      </c>
      <c r="G404" s="8">
        <v>238</v>
      </c>
      <c r="H404" s="8">
        <v>0</v>
      </c>
      <c r="I404" s="8">
        <v>607</v>
      </c>
      <c r="J404" s="8">
        <v>457</v>
      </c>
      <c r="K404" s="8">
        <v>458</v>
      </c>
      <c r="L404" s="8">
        <v>569</v>
      </c>
      <c r="M404" s="8">
        <v>690</v>
      </c>
      <c r="N404" s="8">
        <v>530</v>
      </c>
      <c r="O404" s="8">
        <v>328</v>
      </c>
      <c r="P404" s="8">
        <v>109</v>
      </c>
      <c r="Q404" s="8">
        <v>33</v>
      </c>
      <c r="R404" s="8">
        <v>5</v>
      </c>
      <c r="S404" s="8">
        <v>208</v>
      </c>
      <c r="T404" s="8">
        <v>0</v>
      </c>
      <c r="U404" s="8">
        <v>3914</v>
      </c>
      <c r="V404" s="8">
        <v>79</v>
      </c>
      <c r="W404" s="8">
        <v>1</v>
      </c>
      <c r="X404" s="8">
        <v>3013</v>
      </c>
      <c r="Y404" s="8">
        <v>532</v>
      </c>
      <c r="Z404" s="8">
        <v>449</v>
      </c>
      <c r="AA404" s="8">
        <v>0</v>
      </c>
      <c r="AB404" s="8">
        <v>326</v>
      </c>
      <c r="AC404" s="8">
        <v>3</v>
      </c>
      <c r="AD404" s="8">
        <v>204</v>
      </c>
      <c r="AE404" s="8">
        <v>3461</v>
      </c>
      <c r="AF404" s="8">
        <v>139</v>
      </c>
      <c r="AG404" s="8">
        <v>3757</v>
      </c>
      <c r="AH404" s="8">
        <v>75</v>
      </c>
      <c r="AI404" s="8">
        <v>20</v>
      </c>
      <c r="AJ404" s="8">
        <v>1033</v>
      </c>
      <c r="AK404" s="8">
        <v>2961</v>
      </c>
      <c r="AL404" s="8">
        <v>3</v>
      </c>
      <c r="AM404" s="8">
        <v>0</v>
      </c>
      <c r="AN404" s="8">
        <v>3994</v>
      </c>
      <c r="AO404" s="41">
        <f t="shared" si="229"/>
        <v>0.94041061592388586</v>
      </c>
      <c r="AP404" s="41">
        <f t="shared" si="230"/>
        <v>5.9589384076114173E-2</v>
      </c>
      <c r="AQ404" s="41">
        <f t="shared" si="231"/>
        <v>0</v>
      </c>
      <c r="AR404" s="41">
        <f t="shared" si="232"/>
        <v>0.15197796695042565</v>
      </c>
      <c r="AS404" s="41">
        <f t="shared" si="233"/>
        <v>0.11442163244867301</v>
      </c>
      <c r="AT404" s="41">
        <f t="shared" si="234"/>
        <v>0.11467200801201803</v>
      </c>
      <c r="AU404" s="41">
        <f t="shared" si="235"/>
        <v>0.14246369554331498</v>
      </c>
      <c r="AV404" s="41">
        <f t="shared" si="236"/>
        <v>0.17275913870806209</v>
      </c>
      <c r="AW404" s="41">
        <f t="shared" si="237"/>
        <v>0.1326990485728593</v>
      </c>
      <c r="AX404" s="41">
        <f t="shared" si="238"/>
        <v>8.212318477716575E-2</v>
      </c>
      <c r="AY404" s="41">
        <f t="shared" si="239"/>
        <v>2.7290936404606909E-2</v>
      </c>
      <c r="AZ404" s="41">
        <f t="shared" si="240"/>
        <v>8.2623935903855788E-3</v>
      </c>
      <c r="BA404" s="41">
        <f t="shared" si="241"/>
        <v>1.2518778167250877E-3</v>
      </c>
      <c r="BB404" s="41">
        <f t="shared" si="242"/>
        <v>5.2078117175763647E-2</v>
      </c>
      <c r="BC404" s="41">
        <f t="shared" si="243"/>
        <v>0</v>
      </c>
      <c r="BD404" s="41">
        <f t="shared" si="244"/>
        <v>0.97996995493239858</v>
      </c>
      <c r="BE404" s="41">
        <f t="shared" si="245"/>
        <v>1.9779669504256383E-2</v>
      </c>
      <c r="BF404" s="41">
        <f t="shared" si="246"/>
        <v>2.503755633450175E-4</v>
      </c>
      <c r="BG404" s="41">
        <f t="shared" si="247"/>
        <v>0.75438157235853776</v>
      </c>
      <c r="BH404" s="41">
        <f t="shared" si="248"/>
        <v>0.13319979969954931</v>
      </c>
      <c r="BI404" s="41">
        <f t="shared" si="249"/>
        <v>0.11241862794191287</v>
      </c>
      <c r="BJ404" s="41">
        <f t="shared" si="250"/>
        <v>0</v>
      </c>
      <c r="BK404" s="41">
        <f t="shared" si="251"/>
        <v>8.1622433650475709E-2</v>
      </c>
      <c r="BL404" s="41">
        <f t="shared" si="252"/>
        <v>7.5112669003505261E-4</v>
      </c>
      <c r="BM404" s="41">
        <f t="shared" si="253"/>
        <v>5.1076614922383579E-2</v>
      </c>
      <c r="BN404" s="41">
        <f t="shared" si="254"/>
        <v>0.86654982473710562</v>
      </c>
      <c r="BO404" s="41">
        <f t="shared" si="255"/>
        <v>3.4802203304957438E-2</v>
      </c>
      <c r="BP404" s="41">
        <f t="shared" si="256"/>
        <v>0.94066099148723081</v>
      </c>
      <c r="BQ404" s="41">
        <f t="shared" si="257"/>
        <v>1.8778167250876315E-2</v>
      </c>
      <c r="BR404" s="41">
        <f t="shared" si="258"/>
        <v>5.0075112669003509E-3</v>
      </c>
      <c r="BS404" s="41">
        <f t="shared" si="259"/>
        <v>0.25863795693540309</v>
      </c>
      <c r="BT404" s="41">
        <f t="shared" si="260"/>
        <v>0.74136204306459685</v>
      </c>
      <c r="BU404" s="41">
        <f t="shared" si="261"/>
        <v>7.5112669003505261E-4</v>
      </c>
      <c r="BV404" s="41">
        <f t="shared" si="262"/>
        <v>0</v>
      </c>
      <c r="BW404" s="41">
        <f t="shared" si="263"/>
        <v>1</v>
      </c>
      <c r="BX404" s="41" t="str">
        <f t="shared" si="264"/>
        <v>2012Registered nursesNewfoundland and Labrador</v>
      </c>
      <c r="BY404" s="51">
        <f>VLOOKUP(BX404,'%workplace'!$A$1:$F$381,6,FALSE)</f>
        <v>5994</v>
      </c>
      <c r="BZ404" s="32">
        <f t="shared" si="265"/>
        <v>0.66633299966633297</v>
      </c>
    </row>
    <row r="405" spans="1:78" s="8" customFormat="1" hidden="1" x14ac:dyDescent="0.2">
      <c r="A405" s="8" t="str">
        <f t="shared" si="228"/>
        <v>2012Registered nursesNewfoundland and LabradorOther places of work</v>
      </c>
      <c r="B405" s="8" t="s">
        <v>7</v>
      </c>
      <c r="C405" s="8" t="s">
        <v>14</v>
      </c>
      <c r="D405" s="8" t="s">
        <v>13</v>
      </c>
      <c r="E405" s="8">
        <v>2012</v>
      </c>
      <c r="F405" s="8">
        <v>644</v>
      </c>
      <c r="G405" s="8">
        <v>43</v>
      </c>
      <c r="H405" s="8">
        <v>0</v>
      </c>
      <c r="I405" s="8">
        <v>20</v>
      </c>
      <c r="J405" s="8">
        <v>65</v>
      </c>
      <c r="K405" s="8">
        <v>71</v>
      </c>
      <c r="L405" s="8">
        <v>92</v>
      </c>
      <c r="M405" s="8">
        <v>137</v>
      </c>
      <c r="N405" s="8">
        <v>129</v>
      </c>
      <c r="O405" s="8">
        <v>101</v>
      </c>
      <c r="P405" s="8">
        <v>47</v>
      </c>
      <c r="Q405" s="8">
        <v>17</v>
      </c>
      <c r="R405" s="8">
        <v>3</v>
      </c>
      <c r="S405" s="8">
        <v>5</v>
      </c>
      <c r="T405" s="8">
        <v>0</v>
      </c>
      <c r="U405" s="8">
        <v>675</v>
      </c>
      <c r="V405" s="8">
        <v>12</v>
      </c>
      <c r="W405" s="8">
        <v>0</v>
      </c>
      <c r="X405" s="8">
        <v>515</v>
      </c>
      <c r="Y405" s="8">
        <v>107</v>
      </c>
      <c r="Z405" s="8">
        <v>65</v>
      </c>
      <c r="AA405" s="8">
        <v>0</v>
      </c>
      <c r="AB405" s="8">
        <v>145</v>
      </c>
      <c r="AC405" s="8">
        <v>1</v>
      </c>
      <c r="AD405" s="8">
        <v>372</v>
      </c>
      <c r="AE405" s="8">
        <v>169</v>
      </c>
      <c r="AF405" s="8">
        <v>158</v>
      </c>
      <c r="AG405" s="8">
        <v>318</v>
      </c>
      <c r="AH405" s="8">
        <v>186</v>
      </c>
      <c r="AI405" s="8">
        <v>22</v>
      </c>
      <c r="AJ405" s="8">
        <v>122</v>
      </c>
      <c r="AK405" s="8">
        <v>565</v>
      </c>
      <c r="AL405" s="8">
        <v>3</v>
      </c>
      <c r="AM405" s="8">
        <v>0</v>
      </c>
      <c r="AN405" s="8">
        <v>687</v>
      </c>
      <c r="AO405" s="41">
        <f t="shared" si="229"/>
        <v>0.93740902474526933</v>
      </c>
      <c r="AP405" s="41">
        <f t="shared" si="230"/>
        <v>6.2590975254730716E-2</v>
      </c>
      <c r="AQ405" s="41">
        <f t="shared" si="231"/>
        <v>0</v>
      </c>
      <c r="AR405" s="41">
        <f t="shared" si="232"/>
        <v>2.9112081513828238E-2</v>
      </c>
      <c r="AS405" s="41">
        <f t="shared" si="233"/>
        <v>9.4614264919941779E-2</v>
      </c>
      <c r="AT405" s="41">
        <f t="shared" si="234"/>
        <v>0.10334788937409024</v>
      </c>
      <c r="AU405" s="41">
        <f t="shared" si="235"/>
        <v>0.1339155749636099</v>
      </c>
      <c r="AV405" s="41">
        <f t="shared" si="236"/>
        <v>0.19941775836972345</v>
      </c>
      <c r="AW405" s="41">
        <f t="shared" si="237"/>
        <v>0.18777292576419213</v>
      </c>
      <c r="AX405" s="41">
        <f t="shared" si="238"/>
        <v>0.14701601164483261</v>
      </c>
      <c r="AY405" s="41">
        <f t="shared" si="239"/>
        <v>6.8413391557496359E-2</v>
      </c>
      <c r="AZ405" s="41">
        <f t="shared" si="240"/>
        <v>2.4745269286754003E-2</v>
      </c>
      <c r="BA405" s="41">
        <f t="shared" si="241"/>
        <v>4.3668122270742356E-3</v>
      </c>
      <c r="BB405" s="41">
        <f t="shared" si="242"/>
        <v>7.2780203784570596E-3</v>
      </c>
      <c r="BC405" s="41">
        <f t="shared" si="243"/>
        <v>0</v>
      </c>
      <c r="BD405" s="41">
        <f t="shared" si="244"/>
        <v>0.98253275109170302</v>
      </c>
      <c r="BE405" s="41">
        <f t="shared" si="245"/>
        <v>1.7467248908296942E-2</v>
      </c>
      <c r="BF405" s="41">
        <f t="shared" si="246"/>
        <v>0</v>
      </c>
      <c r="BG405" s="41">
        <f t="shared" si="247"/>
        <v>0.74963609898107719</v>
      </c>
      <c r="BH405" s="41">
        <f t="shared" si="248"/>
        <v>0.15574963609898107</v>
      </c>
      <c r="BI405" s="41">
        <f t="shared" si="249"/>
        <v>9.4614264919941779E-2</v>
      </c>
      <c r="BJ405" s="41">
        <f t="shared" si="250"/>
        <v>0</v>
      </c>
      <c r="BK405" s="41">
        <f t="shared" si="251"/>
        <v>0.21106259097525473</v>
      </c>
      <c r="BL405" s="41">
        <f t="shared" si="252"/>
        <v>1.455604075691412E-3</v>
      </c>
      <c r="BM405" s="41">
        <f t="shared" si="253"/>
        <v>0.54148471615720528</v>
      </c>
      <c r="BN405" s="41">
        <f t="shared" si="254"/>
        <v>0.24599708879184862</v>
      </c>
      <c r="BO405" s="41">
        <f t="shared" si="255"/>
        <v>0.22998544395924309</v>
      </c>
      <c r="BP405" s="41">
        <f t="shared" si="256"/>
        <v>0.46288209606986902</v>
      </c>
      <c r="BQ405" s="41">
        <f t="shared" si="257"/>
        <v>0.27074235807860264</v>
      </c>
      <c r="BR405" s="41">
        <f t="shared" si="258"/>
        <v>3.2023289665211063E-2</v>
      </c>
      <c r="BS405" s="41">
        <f t="shared" si="259"/>
        <v>0.17758369723435224</v>
      </c>
      <c r="BT405" s="41">
        <f t="shared" si="260"/>
        <v>0.8224163027656477</v>
      </c>
      <c r="BU405" s="41">
        <f t="shared" si="261"/>
        <v>4.3668122270742356E-3</v>
      </c>
      <c r="BV405" s="41">
        <f t="shared" si="262"/>
        <v>0</v>
      </c>
      <c r="BW405" s="41">
        <f t="shared" si="263"/>
        <v>1</v>
      </c>
      <c r="BX405" s="41" t="str">
        <f t="shared" si="264"/>
        <v>2012Registered nursesNewfoundland and Labrador</v>
      </c>
      <c r="BY405" s="51">
        <f>VLOOKUP(BX405,'%workplace'!$A$1:$F$381,6,FALSE)</f>
        <v>5994</v>
      </c>
      <c r="BZ405" s="32">
        <f t="shared" si="265"/>
        <v>0.11461461461461461</v>
      </c>
    </row>
    <row r="406" spans="1:78" s="8" customFormat="1" hidden="1" x14ac:dyDescent="0.2">
      <c r="A406" s="8" t="str">
        <f t="shared" si="228"/>
        <v>2012Registered nursesNewfoundland and LabradorUnknown places of work</v>
      </c>
      <c r="B406" s="8" t="s">
        <v>7</v>
      </c>
      <c r="C406" s="8" t="s">
        <v>14</v>
      </c>
      <c r="D406" s="8" t="s">
        <v>49</v>
      </c>
      <c r="E406" s="8">
        <v>2012</v>
      </c>
      <c r="F406" s="8">
        <v>3</v>
      </c>
      <c r="G406" s="8">
        <v>1</v>
      </c>
      <c r="H406" s="8">
        <v>0</v>
      </c>
      <c r="I406" s="8">
        <v>0</v>
      </c>
      <c r="J406" s="8">
        <v>0</v>
      </c>
      <c r="K406" s="8">
        <v>1</v>
      </c>
      <c r="L406" s="8">
        <v>0</v>
      </c>
      <c r="M406" s="8">
        <v>1</v>
      </c>
      <c r="N406" s="8">
        <v>0</v>
      </c>
      <c r="O406" s="8">
        <v>1</v>
      </c>
      <c r="P406" s="8">
        <v>0</v>
      </c>
      <c r="Q406" s="8">
        <v>0</v>
      </c>
      <c r="R406" s="8">
        <v>0</v>
      </c>
      <c r="S406" s="8">
        <v>1</v>
      </c>
      <c r="T406" s="8">
        <v>0</v>
      </c>
      <c r="U406" s="8">
        <v>2</v>
      </c>
      <c r="V406" s="8">
        <v>0</v>
      </c>
      <c r="W406" s="8">
        <v>2</v>
      </c>
      <c r="X406" s="8">
        <v>3</v>
      </c>
      <c r="Y406" s="8">
        <v>0</v>
      </c>
      <c r="Z406" s="8">
        <v>1</v>
      </c>
      <c r="AA406" s="8">
        <v>0</v>
      </c>
      <c r="AB406" s="8">
        <v>0</v>
      </c>
      <c r="AC406" s="8">
        <v>3</v>
      </c>
      <c r="AD406" s="8">
        <v>1</v>
      </c>
      <c r="AE406" s="8">
        <v>0</v>
      </c>
      <c r="AF406" s="8">
        <v>1</v>
      </c>
      <c r="AG406" s="8">
        <v>0</v>
      </c>
      <c r="AH406" s="8">
        <v>0</v>
      </c>
      <c r="AI406" s="8">
        <v>0</v>
      </c>
      <c r="AJ406" s="8">
        <v>3</v>
      </c>
      <c r="AK406" s="8">
        <v>1</v>
      </c>
      <c r="AL406" s="8">
        <v>3</v>
      </c>
      <c r="AM406" s="8">
        <v>0</v>
      </c>
      <c r="AN406" s="8">
        <v>4</v>
      </c>
      <c r="AO406" s="41">
        <f t="shared" si="229"/>
        <v>0.75</v>
      </c>
      <c r="AP406" s="41">
        <f t="shared" si="230"/>
        <v>0.25</v>
      </c>
      <c r="AQ406" s="41">
        <f t="shared" si="231"/>
        <v>0</v>
      </c>
      <c r="AR406" s="41">
        <f t="shared" si="232"/>
        <v>0</v>
      </c>
      <c r="AS406" s="41">
        <f t="shared" si="233"/>
        <v>0</v>
      </c>
      <c r="AT406" s="41">
        <f t="shared" si="234"/>
        <v>0.25</v>
      </c>
      <c r="AU406" s="41">
        <f t="shared" si="235"/>
        <v>0</v>
      </c>
      <c r="AV406" s="41">
        <f t="shared" si="236"/>
        <v>0.25</v>
      </c>
      <c r="AW406" s="41">
        <f t="shared" si="237"/>
        <v>0</v>
      </c>
      <c r="AX406" s="41">
        <f t="shared" si="238"/>
        <v>0.25</v>
      </c>
      <c r="AY406" s="41">
        <f t="shared" si="239"/>
        <v>0</v>
      </c>
      <c r="AZ406" s="41">
        <f t="shared" si="240"/>
        <v>0</v>
      </c>
      <c r="BA406" s="41">
        <f t="shared" si="241"/>
        <v>0</v>
      </c>
      <c r="BB406" s="41">
        <f t="shared" si="242"/>
        <v>0.25</v>
      </c>
      <c r="BC406" s="41">
        <f t="shared" si="243"/>
        <v>0</v>
      </c>
      <c r="BD406" s="41">
        <f t="shared" si="244"/>
        <v>0.5</v>
      </c>
      <c r="BE406" s="41">
        <f t="shared" si="245"/>
        <v>0</v>
      </c>
      <c r="BF406" s="41">
        <f t="shared" si="246"/>
        <v>0.5</v>
      </c>
      <c r="BG406" s="41">
        <f t="shared" si="247"/>
        <v>0.75</v>
      </c>
      <c r="BH406" s="41">
        <f t="shared" si="248"/>
        <v>0</v>
      </c>
      <c r="BI406" s="41">
        <f t="shared" si="249"/>
        <v>0.25</v>
      </c>
      <c r="BJ406" s="41">
        <f t="shared" si="250"/>
        <v>0</v>
      </c>
      <c r="BK406" s="41">
        <f t="shared" si="251"/>
        <v>0</v>
      </c>
      <c r="BL406" s="41">
        <f t="shared" si="252"/>
        <v>0.75</v>
      </c>
      <c r="BM406" s="41">
        <f t="shared" si="253"/>
        <v>0.25</v>
      </c>
      <c r="BN406" s="41">
        <f t="shared" si="254"/>
        <v>0</v>
      </c>
      <c r="BO406" s="41">
        <f t="shared" si="255"/>
        <v>0.25</v>
      </c>
      <c r="BP406" s="41">
        <f t="shared" si="256"/>
        <v>0</v>
      </c>
      <c r="BQ406" s="41">
        <f t="shared" si="257"/>
        <v>0</v>
      </c>
      <c r="BR406" s="41">
        <f t="shared" si="258"/>
        <v>0</v>
      </c>
      <c r="BS406" s="41">
        <f t="shared" si="259"/>
        <v>0.75</v>
      </c>
      <c r="BT406" s="41">
        <f t="shared" si="260"/>
        <v>0.25</v>
      </c>
      <c r="BU406" s="41">
        <f t="shared" si="261"/>
        <v>0.75</v>
      </c>
      <c r="BV406" s="41">
        <f t="shared" si="262"/>
        <v>0</v>
      </c>
      <c r="BW406" s="41">
        <f t="shared" si="263"/>
        <v>1</v>
      </c>
      <c r="BX406" s="41" t="str">
        <f t="shared" si="264"/>
        <v>2012Registered nursesNewfoundland and Labrador</v>
      </c>
      <c r="BY406" s="51">
        <f>VLOOKUP(BX406,'%workplace'!$A$1:$F$381,6,FALSE)</f>
        <v>5994</v>
      </c>
      <c r="BZ406" s="32">
        <f t="shared" si="265"/>
        <v>6.6733400066733403E-4</v>
      </c>
    </row>
    <row r="407" spans="1:78" s="8" customFormat="1" hidden="1" x14ac:dyDescent="0.2">
      <c r="A407" s="8" t="str">
        <f t="shared" si="228"/>
        <v>2012Registered nursesPrince Edward IslandAll places of work</v>
      </c>
      <c r="B407" s="8" t="s">
        <v>7</v>
      </c>
      <c r="C407" s="8" t="s">
        <v>15</v>
      </c>
      <c r="D407" s="8" t="s">
        <v>9</v>
      </c>
      <c r="E407" s="8">
        <v>2012</v>
      </c>
      <c r="F407" s="8">
        <v>1500</v>
      </c>
      <c r="G407" s="8">
        <v>50</v>
      </c>
      <c r="H407" s="8">
        <v>0</v>
      </c>
      <c r="I407" s="8">
        <v>144</v>
      </c>
      <c r="J407" s="8">
        <v>131</v>
      </c>
      <c r="K407" s="8">
        <v>126</v>
      </c>
      <c r="L407" s="8">
        <v>189</v>
      </c>
      <c r="M407" s="8">
        <v>212</v>
      </c>
      <c r="N407" s="8">
        <v>236</v>
      </c>
      <c r="O407" s="8">
        <v>204</v>
      </c>
      <c r="P407" s="8">
        <v>178</v>
      </c>
      <c r="Q407" s="8">
        <v>61</v>
      </c>
      <c r="R407" s="8">
        <v>30</v>
      </c>
      <c r="S407" s="8">
        <v>39</v>
      </c>
      <c r="T407" s="8">
        <v>0</v>
      </c>
      <c r="U407" s="8">
        <v>1487</v>
      </c>
      <c r="V407" s="8">
        <v>35</v>
      </c>
      <c r="W407" s="8">
        <v>28</v>
      </c>
      <c r="X407" s="8">
        <v>826</v>
      </c>
      <c r="Y407" s="8">
        <v>515</v>
      </c>
      <c r="Z407" s="8">
        <v>209</v>
      </c>
      <c r="AA407" s="8">
        <v>0</v>
      </c>
      <c r="AB407" s="8">
        <v>147</v>
      </c>
      <c r="AC407" s="8">
        <v>0</v>
      </c>
      <c r="AD407" s="8">
        <v>243</v>
      </c>
      <c r="AE407" s="8">
        <v>1160</v>
      </c>
      <c r="AF407" s="8">
        <v>106</v>
      </c>
      <c r="AG407" s="8">
        <v>1357</v>
      </c>
      <c r="AH407" s="8">
        <v>83</v>
      </c>
      <c r="AI407" s="8">
        <v>4</v>
      </c>
      <c r="AJ407" s="8">
        <v>503</v>
      </c>
      <c r="AK407" s="8">
        <v>1044</v>
      </c>
      <c r="AL407" s="8">
        <v>0</v>
      </c>
      <c r="AM407" s="8">
        <v>3</v>
      </c>
      <c r="AN407" s="8">
        <v>1550</v>
      </c>
      <c r="AO407" s="41">
        <f t="shared" si="229"/>
        <v>0.967741935483871</v>
      </c>
      <c r="AP407" s="41">
        <f t="shared" si="230"/>
        <v>3.2258064516129031E-2</v>
      </c>
      <c r="AQ407" s="41">
        <f t="shared" si="231"/>
        <v>0</v>
      </c>
      <c r="AR407" s="41">
        <f t="shared" si="232"/>
        <v>9.290322580645162E-2</v>
      </c>
      <c r="AS407" s="41">
        <f t="shared" si="233"/>
        <v>8.4516129032258067E-2</v>
      </c>
      <c r="AT407" s="41">
        <f t="shared" si="234"/>
        <v>8.1290322580645155E-2</v>
      </c>
      <c r="AU407" s="41">
        <f t="shared" si="235"/>
        <v>0.12193548387096774</v>
      </c>
      <c r="AV407" s="41">
        <f t="shared" si="236"/>
        <v>0.1367741935483871</v>
      </c>
      <c r="AW407" s="41">
        <f t="shared" si="237"/>
        <v>0.15225806451612903</v>
      </c>
      <c r="AX407" s="41">
        <f t="shared" si="238"/>
        <v>0.13161290322580646</v>
      </c>
      <c r="AY407" s="41">
        <f t="shared" si="239"/>
        <v>0.11483870967741935</v>
      </c>
      <c r="AZ407" s="41">
        <f t="shared" si="240"/>
        <v>3.9354838709677417E-2</v>
      </c>
      <c r="BA407" s="41">
        <f t="shared" si="241"/>
        <v>1.935483870967742E-2</v>
      </c>
      <c r="BB407" s="41">
        <f t="shared" si="242"/>
        <v>2.5161290322580646E-2</v>
      </c>
      <c r="BC407" s="41">
        <f t="shared" si="243"/>
        <v>0</v>
      </c>
      <c r="BD407" s="41">
        <f t="shared" si="244"/>
        <v>0.95935483870967742</v>
      </c>
      <c r="BE407" s="41">
        <f t="shared" si="245"/>
        <v>2.2580645161290321E-2</v>
      </c>
      <c r="BF407" s="41">
        <f t="shared" si="246"/>
        <v>1.806451612903226E-2</v>
      </c>
      <c r="BG407" s="41">
        <f t="shared" si="247"/>
        <v>0.53290322580645166</v>
      </c>
      <c r="BH407" s="41">
        <f t="shared" si="248"/>
        <v>0.33225806451612905</v>
      </c>
      <c r="BI407" s="41">
        <f t="shared" si="249"/>
        <v>0.13483870967741934</v>
      </c>
      <c r="BJ407" s="41">
        <f t="shared" si="250"/>
        <v>0</v>
      </c>
      <c r="BK407" s="41">
        <f t="shared" si="251"/>
        <v>9.483870967741935E-2</v>
      </c>
      <c r="BL407" s="41">
        <f t="shared" si="252"/>
        <v>0</v>
      </c>
      <c r="BM407" s="41">
        <f t="shared" si="253"/>
        <v>0.15677419354838709</v>
      </c>
      <c r="BN407" s="41">
        <f t="shared" si="254"/>
        <v>0.74838709677419357</v>
      </c>
      <c r="BO407" s="41">
        <f t="shared" si="255"/>
        <v>6.8387096774193551E-2</v>
      </c>
      <c r="BP407" s="41">
        <f t="shared" si="256"/>
        <v>0.87548387096774194</v>
      </c>
      <c r="BQ407" s="41">
        <f t="shared" si="257"/>
        <v>5.3548387096774196E-2</v>
      </c>
      <c r="BR407" s="41">
        <f t="shared" si="258"/>
        <v>2.5806451612903226E-3</v>
      </c>
      <c r="BS407" s="41">
        <f t="shared" si="259"/>
        <v>0.32451612903225807</v>
      </c>
      <c r="BT407" s="41">
        <f t="shared" si="260"/>
        <v>0.67354838709677423</v>
      </c>
      <c r="BU407" s="41">
        <f t="shared" si="261"/>
        <v>0</v>
      </c>
      <c r="BV407" s="41">
        <f t="shared" si="262"/>
        <v>1.9354838709677419E-3</v>
      </c>
      <c r="BW407" s="41">
        <f t="shared" si="263"/>
        <v>1</v>
      </c>
      <c r="BX407" s="41" t="str">
        <f t="shared" si="264"/>
        <v>2012Registered nursesPrince Edward Island</v>
      </c>
      <c r="BY407" s="51">
        <f>VLOOKUP(BX407,'%workplace'!$A$1:$F$381,6,FALSE)</f>
        <v>1550</v>
      </c>
      <c r="BZ407" s="32">
        <f t="shared" si="265"/>
        <v>1</v>
      </c>
    </row>
    <row r="408" spans="1:78" s="8" customFormat="1" hidden="1" x14ac:dyDescent="0.2">
      <c r="A408" s="8" t="str">
        <f t="shared" si="228"/>
        <v>2012Registered nursesPrince Edward IslandCommunity health</v>
      </c>
      <c r="B408" s="8" t="s">
        <v>7</v>
      </c>
      <c r="C408" s="8" t="s">
        <v>15</v>
      </c>
      <c r="D408" s="8" t="s">
        <v>11</v>
      </c>
      <c r="E408" s="8">
        <v>2012</v>
      </c>
      <c r="F408" s="8">
        <v>59</v>
      </c>
      <c r="G408" s="8">
        <v>0</v>
      </c>
      <c r="H408" s="8">
        <v>0</v>
      </c>
      <c r="I408" s="8">
        <v>3</v>
      </c>
      <c r="J408" s="8">
        <v>5</v>
      </c>
      <c r="K408" s="8">
        <v>2</v>
      </c>
      <c r="L408" s="8">
        <v>7</v>
      </c>
      <c r="M408" s="8">
        <v>6</v>
      </c>
      <c r="N408" s="8">
        <v>7</v>
      </c>
      <c r="O408" s="8">
        <v>11</v>
      </c>
      <c r="P408" s="8">
        <v>11</v>
      </c>
      <c r="Q408" s="8">
        <v>4</v>
      </c>
      <c r="R408" s="8">
        <v>3</v>
      </c>
      <c r="S408" s="8">
        <v>0</v>
      </c>
      <c r="T408" s="8">
        <v>0</v>
      </c>
      <c r="U408" s="8">
        <v>58</v>
      </c>
      <c r="V408" s="8">
        <v>0</v>
      </c>
      <c r="W408" s="8">
        <v>1</v>
      </c>
      <c r="X408" s="8">
        <v>26</v>
      </c>
      <c r="Y408" s="8">
        <v>22</v>
      </c>
      <c r="Z408" s="8">
        <v>11</v>
      </c>
      <c r="AA408" s="8">
        <v>0</v>
      </c>
      <c r="AB408" s="8">
        <v>6</v>
      </c>
      <c r="AC408" s="8">
        <v>0</v>
      </c>
      <c r="AD408" s="8">
        <v>10</v>
      </c>
      <c r="AE408" s="8">
        <v>43</v>
      </c>
      <c r="AF408" s="8">
        <v>1</v>
      </c>
      <c r="AG408" s="8">
        <v>55</v>
      </c>
      <c r="AH408" s="8">
        <v>3</v>
      </c>
      <c r="AI408" s="8">
        <v>0</v>
      </c>
      <c r="AJ408" s="8">
        <v>29</v>
      </c>
      <c r="AK408" s="8">
        <v>29</v>
      </c>
      <c r="AL408" s="8">
        <v>0</v>
      </c>
      <c r="AM408" s="8">
        <v>1</v>
      </c>
      <c r="AN408" s="8">
        <v>59</v>
      </c>
      <c r="AO408" s="41">
        <f t="shared" si="229"/>
        <v>1</v>
      </c>
      <c r="AP408" s="41">
        <f t="shared" si="230"/>
        <v>0</v>
      </c>
      <c r="AQ408" s="41">
        <f t="shared" si="231"/>
        <v>0</v>
      </c>
      <c r="AR408" s="41">
        <f t="shared" si="232"/>
        <v>5.0847457627118647E-2</v>
      </c>
      <c r="AS408" s="41">
        <f t="shared" si="233"/>
        <v>8.4745762711864403E-2</v>
      </c>
      <c r="AT408" s="41">
        <f t="shared" si="234"/>
        <v>3.3898305084745763E-2</v>
      </c>
      <c r="AU408" s="41">
        <f t="shared" si="235"/>
        <v>0.11864406779661017</v>
      </c>
      <c r="AV408" s="41">
        <f t="shared" si="236"/>
        <v>0.10169491525423729</v>
      </c>
      <c r="AW408" s="41">
        <f t="shared" si="237"/>
        <v>0.11864406779661017</v>
      </c>
      <c r="AX408" s="41">
        <f t="shared" si="238"/>
        <v>0.1864406779661017</v>
      </c>
      <c r="AY408" s="41">
        <f t="shared" si="239"/>
        <v>0.1864406779661017</v>
      </c>
      <c r="AZ408" s="41">
        <f t="shared" si="240"/>
        <v>6.7796610169491525E-2</v>
      </c>
      <c r="BA408" s="41">
        <f t="shared" si="241"/>
        <v>5.0847457627118647E-2</v>
      </c>
      <c r="BB408" s="41">
        <f t="shared" si="242"/>
        <v>0</v>
      </c>
      <c r="BC408" s="41">
        <f t="shared" si="243"/>
        <v>0</v>
      </c>
      <c r="BD408" s="41">
        <f t="shared" si="244"/>
        <v>0.98305084745762716</v>
      </c>
      <c r="BE408" s="41">
        <f t="shared" si="245"/>
        <v>0</v>
      </c>
      <c r="BF408" s="41">
        <f t="shared" si="246"/>
        <v>1.6949152542372881E-2</v>
      </c>
      <c r="BG408" s="41">
        <f t="shared" si="247"/>
        <v>0.44067796610169491</v>
      </c>
      <c r="BH408" s="41">
        <f t="shared" si="248"/>
        <v>0.3728813559322034</v>
      </c>
      <c r="BI408" s="41">
        <f t="shared" si="249"/>
        <v>0.1864406779661017</v>
      </c>
      <c r="BJ408" s="41">
        <f t="shared" si="250"/>
        <v>0</v>
      </c>
      <c r="BK408" s="41">
        <f t="shared" si="251"/>
        <v>0.10169491525423729</v>
      </c>
      <c r="BL408" s="41">
        <f t="shared" si="252"/>
        <v>0</v>
      </c>
      <c r="BM408" s="41">
        <f t="shared" si="253"/>
        <v>0.16949152542372881</v>
      </c>
      <c r="BN408" s="41">
        <f t="shared" si="254"/>
        <v>0.72881355932203384</v>
      </c>
      <c r="BO408" s="41">
        <f t="shared" si="255"/>
        <v>1.6949152542372881E-2</v>
      </c>
      <c r="BP408" s="41">
        <f t="shared" si="256"/>
        <v>0.93220338983050843</v>
      </c>
      <c r="BQ408" s="41">
        <f t="shared" si="257"/>
        <v>5.0847457627118647E-2</v>
      </c>
      <c r="BR408" s="41">
        <f t="shared" si="258"/>
        <v>0</v>
      </c>
      <c r="BS408" s="41">
        <f t="shared" si="259"/>
        <v>0.49152542372881358</v>
      </c>
      <c r="BT408" s="41">
        <f t="shared" si="260"/>
        <v>0.49152542372881358</v>
      </c>
      <c r="BU408" s="41">
        <f t="shared" si="261"/>
        <v>0</v>
      </c>
      <c r="BV408" s="41">
        <f t="shared" si="262"/>
        <v>1.6949152542372881E-2</v>
      </c>
      <c r="BW408" s="41">
        <f t="shared" si="263"/>
        <v>1</v>
      </c>
      <c r="BX408" s="41" t="str">
        <f t="shared" si="264"/>
        <v>2012Registered nursesPrince Edward Island</v>
      </c>
      <c r="BY408" s="51">
        <f>VLOOKUP(BX408,'%workplace'!$A$1:$F$381,6,FALSE)</f>
        <v>1550</v>
      </c>
      <c r="BZ408" s="32">
        <f t="shared" si="265"/>
        <v>3.8064516129032257E-2</v>
      </c>
    </row>
    <row r="409" spans="1:78" s="8" customFormat="1" hidden="1" x14ac:dyDescent="0.2">
      <c r="A409" s="8" t="str">
        <f t="shared" si="228"/>
        <v>2012Registered nursesPrince Edward IslandNursing home/long-term care</v>
      </c>
      <c r="B409" s="8" t="s">
        <v>7</v>
      </c>
      <c r="C409" s="8" t="s">
        <v>15</v>
      </c>
      <c r="D409" s="8" t="s">
        <v>12</v>
      </c>
      <c r="E409" s="8">
        <v>2012</v>
      </c>
      <c r="F409" s="8">
        <v>206</v>
      </c>
      <c r="G409" s="8">
        <v>10</v>
      </c>
      <c r="H409" s="8">
        <v>0</v>
      </c>
      <c r="I409" s="8">
        <v>2</v>
      </c>
      <c r="J409" s="8">
        <v>5</v>
      </c>
      <c r="K409" s="8">
        <v>11</v>
      </c>
      <c r="L409" s="8">
        <v>21</v>
      </c>
      <c r="M409" s="8">
        <v>29</v>
      </c>
      <c r="N409" s="8">
        <v>35</v>
      </c>
      <c r="O409" s="8">
        <v>26</v>
      </c>
      <c r="P409" s="8">
        <v>53</v>
      </c>
      <c r="Q409" s="8">
        <v>23</v>
      </c>
      <c r="R409" s="8">
        <v>11</v>
      </c>
      <c r="S409" s="8">
        <v>0</v>
      </c>
      <c r="T409" s="8">
        <v>0</v>
      </c>
      <c r="U409" s="8">
        <v>200</v>
      </c>
      <c r="V409" s="8">
        <v>10</v>
      </c>
      <c r="W409" s="8">
        <v>6</v>
      </c>
      <c r="X409" s="8">
        <v>80</v>
      </c>
      <c r="Y409" s="8">
        <v>94</v>
      </c>
      <c r="Z409" s="8">
        <v>42</v>
      </c>
      <c r="AA409" s="8">
        <v>0</v>
      </c>
      <c r="AB409" s="8">
        <v>46</v>
      </c>
      <c r="AC409" s="8">
        <v>0</v>
      </c>
      <c r="AD409" s="8">
        <v>30</v>
      </c>
      <c r="AE409" s="8">
        <v>140</v>
      </c>
      <c r="AF409" s="8">
        <v>6</v>
      </c>
      <c r="AG409" s="8">
        <v>209</v>
      </c>
      <c r="AH409" s="8">
        <v>1</v>
      </c>
      <c r="AI409" s="8">
        <v>0</v>
      </c>
      <c r="AJ409" s="8">
        <v>79</v>
      </c>
      <c r="AK409" s="8">
        <v>137</v>
      </c>
      <c r="AL409" s="8">
        <v>0</v>
      </c>
      <c r="AM409" s="8">
        <v>0</v>
      </c>
      <c r="AN409" s="8">
        <v>216</v>
      </c>
      <c r="AO409" s="41">
        <f t="shared" si="229"/>
        <v>0.95370370370370372</v>
      </c>
      <c r="AP409" s="41">
        <f t="shared" si="230"/>
        <v>4.6296296296296294E-2</v>
      </c>
      <c r="AQ409" s="41">
        <f t="shared" si="231"/>
        <v>0</v>
      </c>
      <c r="AR409" s="41">
        <f t="shared" si="232"/>
        <v>9.2592592592592587E-3</v>
      </c>
      <c r="AS409" s="41">
        <f t="shared" si="233"/>
        <v>2.3148148148148147E-2</v>
      </c>
      <c r="AT409" s="41">
        <f t="shared" si="234"/>
        <v>5.0925925925925923E-2</v>
      </c>
      <c r="AU409" s="41">
        <f t="shared" si="235"/>
        <v>9.7222222222222224E-2</v>
      </c>
      <c r="AV409" s="41">
        <f t="shared" si="236"/>
        <v>0.13425925925925927</v>
      </c>
      <c r="AW409" s="41">
        <f t="shared" si="237"/>
        <v>0.16203703703703703</v>
      </c>
      <c r="AX409" s="41">
        <f t="shared" si="238"/>
        <v>0.12037037037037036</v>
      </c>
      <c r="AY409" s="41">
        <f t="shared" si="239"/>
        <v>0.24537037037037038</v>
      </c>
      <c r="AZ409" s="41">
        <f t="shared" si="240"/>
        <v>0.10648148148148148</v>
      </c>
      <c r="BA409" s="41">
        <f t="shared" si="241"/>
        <v>5.0925925925925923E-2</v>
      </c>
      <c r="BB409" s="41">
        <f t="shared" si="242"/>
        <v>0</v>
      </c>
      <c r="BC409" s="41">
        <f t="shared" si="243"/>
        <v>0</v>
      </c>
      <c r="BD409" s="41">
        <f t="shared" si="244"/>
        <v>0.92592592592592593</v>
      </c>
      <c r="BE409" s="41">
        <f t="shared" si="245"/>
        <v>4.6296296296296294E-2</v>
      </c>
      <c r="BF409" s="41">
        <f t="shared" si="246"/>
        <v>2.7777777777777776E-2</v>
      </c>
      <c r="BG409" s="41">
        <f t="shared" si="247"/>
        <v>0.37037037037037035</v>
      </c>
      <c r="BH409" s="41">
        <f t="shared" si="248"/>
        <v>0.43518518518518517</v>
      </c>
      <c r="BI409" s="41">
        <f t="shared" si="249"/>
        <v>0.19444444444444445</v>
      </c>
      <c r="BJ409" s="41">
        <f t="shared" si="250"/>
        <v>0</v>
      </c>
      <c r="BK409" s="41">
        <f t="shared" si="251"/>
        <v>0.21296296296296297</v>
      </c>
      <c r="BL409" s="41">
        <f t="shared" si="252"/>
        <v>0</v>
      </c>
      <c r="BM409" s="41">
        <f t="shared" si="253"/>
        <v>0.1388888888888889</v>
      </c>
      <c r="BN409" s="41">
        <f t="shared" si="254"/>
        <v>0.64814814814814814</v>
      </c>
      <c r="BO409" s="41">
        <f t="shared" si="255"/>
        <v>2.7777777777777776E-2</v>
      </c>
      <c r="BP409" s="41">
        <f t="shared" si="256"/>
        <v>0.96759259259259256</v>
      </c>
      <c r="BQ409" s="41">
        <f t="shared" si="257"/>
        <v>4.6296296296296294E-3</v>
      </c>
      <c r="BR409" s="41">
        <f t="shared" si="258"/>
        <v>0</v>
      </c>
      <c r="BS409" s="41">
        <f t="shared" si="259"/>
        <v>0.36574074074074076</v>
      </c>
      <c r="BT409" s="41">
        <f t="shared" si="260"/>
        <v>0.6342592592592593</v>
      </c>
      <c r="BU409" s="41">
        <f t="shared" si="261"/>
        <v>0</v>
      </c>
      <c r="BV409" s="41">
        <f t="shared" si="262"/>
        <v>0</v>
      </c>
      <c r="BW409" s="41">
        <f t="shared" si="263"/>
        <v>1</v>
      </c>
      <c r="BX409" s="41" t="str">
        <f t="shared" si="264"/>
        <v>2012Registered nursesPrince Edward Island</v>
      </c>
      <c r="BY409" s="51">
        <f>VLOOKUP(BX409,'%workplace'!$A$1:$F$381,6,FALSE)</f>
        <v>1550</v>
      </c>
      <c r="BZ409" s="32">
        <f t="shared" si="265"/>
        <v>0.13935483870967741</v>
      </c>
    </row>
    <row r="410" spans="1:78" s="8" customFormat="1" hidden="1" x14ac:dyDescent="0.2">
      <c r="A410" s="8" t="str">
        <f t="shared" si="228"/>
        <v>2012Registered nursesPrince Edward IslandHospital</v>
      </c>
      <c r="B410" s="8" t="s">
        <v>7</v>
      </c>
      <c r="C410" s="8" t="s">
        <v>15</v>
      </c>
      <c r="D410" s="8" t="s">
        <v>10</v>
      </c>
      <c r="E410" s="8">
        <v>2012</v>
      </c>
      <c r="F410" s="8">
        <v>873</v>
      </c>
      <c r="G410" s="8">
        <v>34</v>
      </c>
      <c r="H410" s="8">
        <v>0</v>
      </c>
      <c r="I410" s="8">
        <v>133</v>
      </c>
      <c r="J410" s="8">
        <v>112</v>
      </c>
      <c r="K410" s="8">
        <v>74</v>
      </c>
      <c r="L410" s="8">
        <v>106</v>
      </c>
      <c r="M410" s="8">
        <v>123</v>
      </c>
      <c r="N410" s="8">
        <v>121</v>
      </c>
      <c r="O410" s="8">
        <v>105</v>
      </c>
      <c r="P410" s="8">
        <v>71</v>
      </c>
      <c r="Q410" s="8">
        <v>16</v>
      </c>
      <c r="R410" s="8">
        <v>7</v>
      </c>
      <c r="S410" s="8">
        <v>39</v>
      </c>
      <c r="T410" s="8">
        <v>0</v>
      </c>
      <c r="U410" s="8">
        <v>875</v>
      </c>
      <c r="V410" s="8">
        <v>16</v>
      </c>
      <c r="W410" s="8">
        <v>16</v>
      </c>
      <c r="X410" s="8">
        <v>534</v>
      </c>
      <c r="Y410" s="8">
        <v>263</v>
      </c>
      <c r="Z410" s="8">
        <v>110</v>
      </c>
      <c r="AA410" s="8">
        <v>0</v>
      </c>
      <c r="AB410" s="8">
        <v>56</v>
      </c>
      <c r="AC410" s="8">
        <v>0</v>
      </c>
      <c r="AD410" s="8">
        <v>54</v>
      </c>
      <c r="AE410" s="8">
        <v>797</v>
      </c>
      <c r="AF410" s="8">
        <v>44</v>
      </c>
      <c r="AG410" s="8">
        <v>854</v>
      </c>
      <c r="AH410" s="8">
        <v>9</v>
      </c>
      <c r="AI410" s="8">
        <v>0</v>
      </c>
      <c r="AJ410" s="8">
        <v>287</v>
      </c>
      <c r="AK410" s="8">
        <v>618</v>
      </c>
      <c r="AL410" s="8">
        <v>0</v>
      </c>
      <c r="AM410" s="8">
        <v>2</v>
      </c>
      <c r="AN410" s="8">
        <v>907</v>
      </c>
      <c r="AO410" s="41">
        <f t="shared" si="229"/>
        <v>0.96251378169790514</v>
      </c>
      <c r="AP410" s="41">
        <f t="shared" si="230"/>
        <v>3.7486218302094816E-2</v>
      </c>
      <c r="AQ410" s="41">
        <f t="shared" si="231"/>
        <v>0</v>
      </c>
      <c r="AR410" s="41">
        <f t="shared" si="232"/>
        <v>0.14663726571113561</v>
      </c>
      <c r="AS410" s="41">
        <f t="shared" si="233"/>
        <v>0.12348401323042998</v>
      </c>
      <c r="AT410" s="41">
        <f t="shared" si="234"/>
        <v>8.1587651598676952E-2</v>
      </c>
      <c r="AU410" s="41">
        <f t="shared" si="235"/>
        <v>0.11686879823594266</v>
      </c>
      <c r="AV410" s="41">
        <f t="shared" si="236"/>
        <v>0.13561190738699008</v>
      </c>
      <c r="AW410" s="41">
        <f t="shared" si="237"/>
        <v>0.13340683572216097</v>
      </c>
      <c r="AX410" s="41">
        <f t="shared" si="238"/>
        <v>0.11576626240352811</v>
      </c>
      <c r="AY410" s="41">
        <f t="shared" si="239"/>
        <v>7.8280044101433299E-2</v>
      </c>
      <c r="AZ410" s="41">
        <f t="shared" si="240"/>
        <v>1.7640573318632856E-2</v>
      </c>
      <c r="BA410" s="41">
        <f t="shared" si="241"/>
        <v>7.717750826901874E-3</v>
      </c>
      <c r="BB410" s="41">
        <f t="shared" si="242"/>
        <v>4.2998897464167588E-2</v>
      </c>
      <c r="BC410" s="41">
        <f t="shared" si="243"/>
        <v>0</v>
      </c>
      <c r="BD410" s="41">
        <f t="shared" si="244"/>
        <v>0.96471885336273433</v>
      </c>
      <c r="BE410" s="41">
        <f t="shared" si="245"/>
        <v>1.7640573318632856E-2</v>
      </c>
      <c r="BF410" s="41">
        <f t="shared" si="246"/>
        <v>1.7640573318632856E-2</v>
      </c>
      <c r="BG410" s="41">
        <f t="shared" si="247"/>
        <v>0.58875413450937153</v>
      </c>
      <c r="BH410" s="41">
        <f t="shared" si="248"/>
        <v>0.28996692392502754</v>
      </c>
      <c r="BI410" s="41">
        <f t="shared" si="249"/>
        <v>0.12127894156560089</v>
      </c>
      <c r="BJ410" s="41">
        <f t="shared" si="250"/>
        <v>0</v>
      </c>
      <c r="BK410" s="41">
        <f t="shared" si="251"/>
        <v>6.1742006615214992E-2</v>
      </c>
      <c r="BL410" s="41">
        <f t="shared" si="252"/>
        <v>0</v>
      </c>
      <c r="BM410" s="41">
        <f t="shared" si="253"/>
        <v>5.9536934950385888E-2</v>
      </c>
      <c r="BN410" s="41">
        <f t="shared" si="254"/>
        <v>0.87872105843439907</v>
      </c>
      <c r="BO410" s="41">
        <f t="shared" si="255"/>
        <v>4.8511576626240352E-2</v>
      </c>
      <c r="BP410" s="41">
        <f t="shared" si="256"/>
        <v>0.94156560088202867</v>
      </c>
      <c r="BQ410" s="41">
        <f t="shared" si="257"/>
        <v>9.9228224917309819E-3</v>
      </c>
      <c r="BR410" s="41">
        <f t="shared" si="258"/>
        <v>0</v>
      </c>
      <c r="BS410" s="41">
        <f t="shared" si="259"/>
        <v>0.31642778390297682</v>
      </c>
      <c r="BT410" s="41">
        <f t="shared" si="260"/>
        <v>0.68136714443219404</v>
      </c>
      <c r="BU410" s="41">
        <f t="shared" si="261"/>
        <v>0</v>
      </c>
      <c r="BV410" s="41">
        <f t="shared" si="262"/>
        <v>2.205071664829107E-3</v>
      </c>
      <c r="BW410" s="41">
        <f t="shared" si="263"/>
        <v>1</v>
      </c>
      <c r="BX410" s="41" t="str">
        <f t="shared" si="264"/>
        <v>2012Registered nursesPrince Edward Island</v>
      </c>
      <c r="BY410" s="51">
        <f>VLOOKUP(BX410,'%workplace'!$A$1:$F$381,6,FALSE)</f>
        <v>1550</v>
      </c>
      <c r="BZ410" s="32">
        <f t="shared" si="265"/>
        <v>0.58516129032258068</v>
      </c>
    </row>
    <row r="411" spans="1:78" s="8" customFormat="1" hidden="1" x14ac:dyDescent="0.2">
      <c r="A411" s="8" t="str">
        <f t="shared" si="228"/>
        <v>2012Registered nursesPrince Edward IslandOther places of work</v>
      </c>
      <c r="B411" s="8" t="s">
        <v>7</v>
      </c>
      <c r="C411" s="8" t="s">
        <v>15</v>
      </c>
      <c r="D411" s="8" t="s">
        <v>13</v>
      </c>
      <c r="E411" s="8">
        <v>2012</v>
      </c>
      <c r="F411" s="8">
        <v>362</v>
      </c>
      <c r="G411" s="8">
        <v>6</v>
      </c>
      <c r="H411" s="8">
        <v>0</v>
      </c>
      <c r="I411" s="8">
        <v>6</v>
      </c>
      <c r="J411" s="8">
        <v>9</v>
      </c>
      <c r="K411" s="8">
        <v>39</v>
      </c>
      <c r="L411" s="8">
        <v>55</v>
      </c>
      <c r="M411" s="8">
        <v>54</v>
      </c>
      <c r="N411" s="8">
        <v>73</v>
      </c>
      <c r="O411" s="8">
        <v>62</v>
      </c>
      <c r="P411" s="8">
        <v>43</v>
      </c>
      <c r="Q411" s="8">
        <v>18</v>
      </c>
      <c r="R411" s="8">
        <v>9</v>
      </c>
      <c r="S411" s="8">
        <v>0</v>
      </c>
      <c r="T411" s="8">
        <v>0</v>
      </c>
      <c r="U411" s="8">
        <v>354</v>
      </c>
      <c r="V411" s="8">
        <v>9</v>
      </c>
      <c r="W411" s="8">
        <v>5</v>
      </c>
      <c r="X411" s="8">
        <v>186</v>
      </c>
      <c r="Y411" s="8">
        <v>136</v>
      </c>
      <c r="Z411" s="8">
        <v>46</v>
      </c>
      <c r="AA411" s="8">
        <v>0</v>
      </c>
      <c r="AB411" s="8">
        <v>39</v>
      </c>
      <c r="AC411" s="8">
        <v>0</v>
      </c>
      <c r="AD411" s="8">
        <v>149</v>
      </c>
      <c r="AE411" s="8">
        <v>180</v>
      </c>
      <c r="AF411" s="8">
        <v>55</v>
      </c>
      <c r="AG411" s="8">
        <v>239</v>
      </c>
      <c r="AH411" s="8">
        <v>70</v>
      </c>
      <c r="AI411" s="8">
        <v>4</v>
      </c>
      <c r="AJ411" s="8">
        <v>108</v>
      </c>
      <c r="AK411" s="8">
        <v>260</v>
      </c>
      <c r="AL411" s="8">
        <v>0</v>
      </c>
      <c r="AM411" s="8">
        <v>0</v>
      </c>
      <c r="AN411" s="8">
        <v>368</v>
      </c>
      <c r="AO411" s="41">
        <f t="shared" si="229"/>
        <v>0.98369565217391308</v>
      </c>
      <c r="AP411" s="41">
        <f t="shared" si="230"/>
        <v>1.6304347826086956E-2</v>
      </c>
      <c r="AQ411" s="41">
        <f t="shared" si="231"/>
        <v>0</v>
      </c>
      <c r="AR411" s="41">
        <f t="shared" si="232"/>
        <v>1.6304347826086956E-2</v>
      </c>
      <c r="AS411" s="41">
        <f t="shared" si="233"/>
        <v>2.4456521739130436E-2</v>
      </c>
      <c r="AT411" s="41">
        <f t="shared" si="234"/>
        <v>0.10597826086956522</v>
      </c>
      <c r="AU411" s="41">
        <f t="shared" si="235"/>
        <v>0.14945652173913043</v>
      </c>
      <c r="AV411" s="41">
        <f t="shared" si="236"/>
        <v>0.14673913043478262</v>
      </c>
      <c r="AW411" s="41">
        <f t="shared" si="237"/>
        <v>0.1983695652173913</v>
      </c>
      <c r="AX411" s="41">
        <f t="shared" si="238"/>
        <v>0.16847826086956522</v>
      </c>
      <c r="AY411" s="41">
        <f t="shared" si="239"/>
        <v>0.11684782608695653</v>
      </c>
      <c r="AZ411" s="41">
        <f t="shared" si="240"/>
        <v>4.8913043478260872E-2</v>
      </c>
      <c r="BA411" s="41">
        <f t="shared" si="241"/>
        <v>2.4456521739130436E-2</v>
      </c>
      <c r="BB411" s="41">
        <f t="shared" si="242"/>
        <v>0</v>
      </c>
      <c r="BC411" s="41">
        <f t="shared" si="243"/>
        <v>0</v>
      </c>
      <c r="BD411" s="41">
        <f t="shared" si="244"/>
        <v>0.96195652173913049</v>
      </c>
      <c r="BE411" s="41">
        <f t="shared" si="245"/>
        <v>2.4456521739130436E-2</v>
      </c>
      <c r="BF411" s="41">
        <f t="shared" si="246"/>
        <v>1.358695652173913E-2</v>
      </c>
      <c r="BG411" s="41">
        <f t="shared" si="247"/>
        <v>0.50543478260869568</v>
      </c>
      <c r="BH411" s="41">
        <f t="shared" si="248"/>
        <v>0.36956521739130432</v>
      </c>
      <c r="BI411" s="41">
        <f t="shared" si="249"/>
        <v>0.125</v>
      </c>
      <c r="BJ411" s="41">
        <f t="shared" si="250"/>
        <v>0</v>
      </c>
      <c r="BK411" s="41">
        <f t="shared" si="251"/>
        <v>0.10597826086956522</v>
      </c>
      <c r="BL411" s="41">
        <f t="shared" si="252"/>
        <v>0</v>
      </c>
      <c r="BM411" s="41">
        <f t="shared" si="253"/>
        <v>0.40489130434782611</v>
      </c>
      <c r="BN411" s="41">
        <f t="shared" si="254"/>
        <v>0.4891304347826087</v>
      </c>
      <c r="BO411" s="41">
        <f t="shared" si="255"/>
        <v>0.14945652173913043</v>
      </c>
      <c r="BP411" s="41">
        <f t="shared" si="256"/>
        <v>0.64945652173913049</v>
      </c>
      <c r="BQ411" s="41">
        <f t="shared" si="257"/>
        <v>0.19021739130434784</v>
      </c>
      <c r="BR411" s="41">
        <f t="shared" si="258"/>
        <v>1.0869565217391304E-2</v>
      </c>
      <c r="BS411" s="41">
        <f t="shared" si="259"/>
        <v>0.29347826086956524</v>
      </c>
      <c r="BT411" s="41">
        <f t="shared" si="260"/>
        <v>0.70652173913043481</v>
      </c>
      <c r="BU411" s="41">
        <f t="shared" si="261"/>
        <v>0</v>
      </c>
      <c r="BV411" s="41">
        <f t="shared" si="262"/>
        <v>0</v>
      </c>
      <c r="BW411" s="41">
        <f t="shared" si="263"/>
        <v>1</v>
      </c>
      <c r="BX411" s="41" t="str">
        <f t="shared" si="264"/>
        <v>2012Registered nursesPrince Edward Island</v>
      </c>
      <c r="BY411" s="51">
        <f>VLOOKUP(BX411,'%workplace'!$A$1:$F$381,6,FALSE)</f>
        <v>1550</v>
      </c>
      <c r="BZ411" s="32">
        <f t="shared" si="265"/>
        <v>0.23741935483870968</v>
      </c>
    </row>
    <row r="412" spans="1:78" s="8" customFormat="1" hidden="1" x14ac:dyDescent="0.2">
      <c r="A412" s="8" t="str">
        <f t="shared" si="228"/>
        <v>2012Registered nursesNova ScotiaAll places of work</v>
      </c>
      <c r="B412" s="8" t="s">
        <v>7</v>
      </c>
      <c r="C412" s="8" t="s">
        <v>16</v>
      </c>
      <c r="D412" s="8" t="s">
        <v>9</v>
      </c>
      <c r="E412" s="8">
        <v>2012</v>
      </c>
      <c r="F412" s="8">
        <v>8703</v>
      </c>
      <c r="G412" s="8">
        <v>416</v>
      </c>
      <c r="H412" s="8">
        <v>0</v>
      </c>
      <c r="I412" s="8">
        <v>762</v>
      </c>
      <c r="J412" s="8">
        <v>736</v>
      </c>
      <c r="K412" s="8">
        <v>765</v>
      </c>
      <c r="L412" s="8">
        <v>966</v>
      </c>
      <c r="M412" s="8">
        <v>1468</v>
      </c>
      <c r="N412" s="8">
        <v>1547</v>
      </c>
      <c r="O412" s="8">
        <v>1480</v>
      </c>
      <c r="P412" s="8">
        <v>820</v>
      </c>
      <c r="Q412" s="8">
        <v>305</v>
      </c>
      <c r="R412" s="8">
        <v>79</v>
      </c>
      <c r="S412" s="8">
        <v>191</v>
      </c>
      <c r="T412" s="8">
        <v>0</v>
      </c>
      <c r="U412" s="8">
        <v>8811</v>
      </c>
      <c r="V412" s="8">
        <v>308</v>
      </c>
      <c r="W412" s="8">
        <v>0</v>
      </c>
      <c r="X412" s="8">
        <v>5857</v>
      </c>
      <c r="Y412" s="8">
        <v>2219</v>
      </c>
      <c r="Z412" s="8">
        <v>1043</v>
      </c>
      <c r="AA412" s="8">
        <v>0</v>
      </c>
      <c r="AB412" s="8">
        <v>902</v>
      </c>
      <c r="AC412" s="8">
        <v>13</v>
      </c>
      <c r="AD412" s="8">
        <v>1200</v>
      </c>
      <c r="AE412" s="8">
        <v>7004</v>
      </c>
      <c r="AF412" s="8">
        <v>547</v>
      </c>
      <c r="AG412" s="8">
        <v>8088</v>
      </c>
      <c r="AH412" s="8">
        <v>392</v>
      </c>
      <c r="AI412" s="8">
        <v>92</v>
      </c>
      <c r="AJ412" s="8">
        <v>2307</v>
      </c>
      <c r="AK412" s="8">
        <v>6804</v>
      </c>
      <c r="AL412" s="8">
        <v>0</v>
      </c>
      <c r="AM412" s="8">
        <v>8</v>
      </c>
      <c r="AN412" s="8">
        <v>9119</v>
      </c>
      <c r="AO412" s="41">
        <f t="shared" si="229"/>
        <v>0.95438096282487117</v>
      </c>
      <c r="AP412" s="41">
        <f t="shared" si="230"/>
        <v>4.561903717512885E-2</v>
      </c>
      <c r="AQ412" s="41">
        <f t="shared" si="231"/>
        <v>0</v>
      </c>
      <c r="AR412" s="41">
        <f t="shared" si="232"/>
        <v>8.3561794056365823E-2</v>
      </c>
      <c r="AS412" s="41">
        <f t="shared" si="233"/>
        <v>8.0710604232920272E-2</v>
      </c>
      <c r="AT412" s="41">
        <f t="shared" si="234"/>
        <v>8.3890777497532626E-2</v>
      </c>
      <c r="AU412" s="41">
        <f t="shared" si="235"/>
        <v>0.10593266805570786</v>
      </c>
      <c r="AV412" s="41">
        <f t="shared" si="236"/>
        <v>0.16098256387761817</v>
      </c>
      <c r="AW412" s="41">
        <f t="shared" si="237"/>
        <v>0.16964579449501041</v>
      </c>
      <c r="AX412" s="41">
        <f t="shared" si="238"/>
        <v>0.16229849764228535</v>
      </c>
      <c r="AY412" s="41">
        <f t="shared" si="239"/>
        <v>8.9922140585590532E-2</v>
      </c>
      <c r="AZ412" s="41">
        <f t="shared" si="240"/>
        <v>3.3446649851957451E-2</v>
      </c>
      <c r="BA412" s="41">
        <f t="shared" si="241"/>
        <v>8.663230617392258E-3</v>
      </c>
      <c r="BB412" s="41">
        <f t="shared" si="242"/>
        <v>2.0945279087619256E-2</v>
      </c>
      <c r="BC412" s="41">
        <f t="shared" si="243"/>
        <v>0</v>
      </c>
      <c r="BD412" s="41">
        <f t="shared" si="244"/>
        <v>0.96622436670687573</v>
      </c>
      <c r="BE412" s="41">
        <f t="shared" si="245"/>
        <v>3.3775633293124246E-2</v>
      </c>
      <c r="BF412" s="41">
        <f t="shared" si="246"/>
        <v>0</v>
      </c>
      <c r="BG412" s="41">
        <f t="shared" si="247"/>
        <v>0.64228533830463863</v>
      </c>
      <c r="BH412" s="41">
        <f t="shared" si="248"/>
        <v>0.24333808531637241</v>
      </c>
      <c r="BI412" s="41">
        <f t="shared" si="249"/>
        <v>0.11437657637898893</v>
      </c>
      <c r="BJ412" s="41">
        <f t="shared" si="250"/>
        <v>0</v>
      </c>
      <c r="BK412" s="41">
        <f t="shared" si="251"/>
        <v>9.8914354644149577E-2</v>
      </c>
      <c r="BL412" s="41">
        <f t="shared" si="252"/>
        <v>1.4255949117227766E-3</v>
      </c>
      <c r="BM412" s="41">
        <f t="shared" si="253"/>
        <v>0.13159337646671784</v>
      </c>
      <c r="BN412" s="41">
        <f t="shared" si="254"/>
        <v>0.7680666739774098</v>
      </c>
      <c r="BO412" s="41">
        <f t="shared" si="255"/>
        <v>5.9984647439412217E-2</v>
      </c>
      <c r="BP412" s="41">
        <f t="shared" si="256"/>
        <v>0.88693935738567831</v>
      </c>
      <c r="BQ412" s="41">
        <f t="shared" si="257"/>
        <v>4.2987169645794493E-2</v>
      </c>
      <c r="BR412" s="41">
        <f t="shared" si="258"/>
        <v>1.0088825529115034E-2</v>
      </c>
      <c r="BS412" s="41">
        <f t="shared" si="259"/>
        <v>0.25298826625726506</v>
      </c>
      <c r="BT412" s="41">
        <f t="shared" si="260"/>
        <v>0.74613444456629019</v>
      </c>
      <c r="BU412" s="41">
        <f t="shared" si="261"/>
        <v>0</v>
      </c>
      <c r="BV412" s="41">
        <f t="shared" si="262"/>
        <v>8.772891764447856E-4</v>
      </c>
      <c r="BW412" s="41">
        <f t="shared" si="263"/>
        <v>1</v>
      </c>
      <c r="BX412" s="41" t="str">
        <f t="shared" si="264"/>
        <v>2012Registered nursesNova Scotia</v>
      </c>
      <c r="BY412" s="51">
        <f>VLOOKUP(BX412,'%workplace'!$A$1:$F$381,6,FALSE)</f>
        <v>9119</v>
      </c>
      <c r="BZ412" s="32">
        <f t="shared" si="265"/>
        <v>1</v>
      </c>
    </row>
    <row r="413" spans="1:78" s="8" customFormat="1" hidden="1" x14ac:dyDescent="0.2">
      <c r="A413" s="8" t="str">
        <f t="shared" si="228"/>
        <v>2012Registered nursesNova ScotiaCommunity health</v>
      </c>
      <c r="B413" s="8" t="s">
        <v>7</v>
      </c>
      <c r="C413" s="8" t="s">
        <v>16</v>
      </c>
      <c r="D413" s="8" t="s">
        <v>11</v>
      </c>
      <c r="E413" s="8">
        <v>2012</v>
      </c>
      <c r="F413" s="8">
        <v>1048</v>
      </c>
      <c r="G413" s="8">
        <v>29</v>
      </c>
      <c r="H413" s="8">
        <v>0</v>
      </c>
      <c r="I413" s="8">
        <v>30</v>
      </c>
      <c r="J413" s="8">
        <v>61</v>
      </c>
      <c r="K413" s="8">
        <v>94</v>
      </c>
      <c r="L413" s="8">
        <v>122</v>
      </c>
      <c r="M413" s="8">
        <v>199</v>
      </c>
      <c r="N413" s="8">
        <v>195</v>
      </c>
      <c r="O413" s="8">
        <v>183</v>
      </c>
      <c r="P413" s="8">
        <v>126</v>
      </c>
      <c r="Q413" s="8">
        <v>48</v>
      </c>
      <c r="R413" s="8">
        <v>15</v>
      </c>
      <c r="S413" s="8">
        <v>4</v>
      </c>
      <c r="T413" s="8">
        <v>0</v>
      </c>
      <c r="U413" s="8">
        <v>1044</v>
      </c>
      <c r="V413" s="8">
        <v>33</v>
      </c>
      <c r="W413" s="8">
        <v>0</v>
      </c>
      <c r="X413" s="8">
        <v>643</v>
      </c>
      <c r="Y413" s="8">
        <v>322</v>
      </c>
      <c r="Z413" s="8">
        <v>112</v>
      </c>
      <c r="AA413" s="8">
        <v>0</v>
      </c>
      <c r="AB413" s="8">
        <v>165</v>
      </c>
      <c r="AC413" s="8">
        <v>0</v>
      </c>
      <c r="AD413" s="8">
        <v>176</v>
      </c>
      <c r="AE413" s="8">
        <v>736</v>
      </c>
      <c r="AF413" s="8">
        <v>70</v>
      </c>
      <c r="AG413" s="8">
        <v>983</v>
      </c>
      <c r="AH413" s="8">
        <v>20</v>
      </c>
      <c r="AI413" s="8">
        <v>4</v>
      </c>
      <c r="AJ413" s="8">
        <v>365</v>
      </c>
      <c r="AK413" s="8">
        <v>712</v>
      </c>
      <c r="AL413" s="8">
        <v>0</v>
      </c>
      <c r="AM413" s="8">
        <v>0</v>
      </c>
      <c r="AN413" s="8">
        <v>1077</v>
      </c>
      <c r="AO413" s="41">
        <f t="shared" si="229"/>
        <v>0.97307335190343547</v>
      </c>
      <c r="AP413" s="41">
        <f t="shared" si="230"/>
        <v>2.6926648096564532E-2</v>
      </c>
      <c r="AQ413" s="41">
        <f t="shared" si="231"/>
        <v>0</v>
      </c>
      <c r="AR413" s="41">
        <f t="shared" si="232"/>
        <v>2.7855153203342618E-2</v>
      </c>
      <c r="AS413" s="41">
        <f t="shared" si="233"/>
        <v>5.6638811513463325E-2</v>
      </c>
      <c r="AT413" s="41">
        <f t="shared" si="234"/>
        <v>8.72794800371402E-2</v>
      </c>
      <c r="AU413" s="41">
        <f t="shared" si="235"/>
        <v>0.11327762302692665</v>
      </c>
      <c r="AV413" s="41">
        <f t="shared" si="236"/>
        <v>0.18477251624883936</v>
      </c>
      <c r="AW413" s="41">
        <f t="shared" si="237"/>
        <v>0.18105849582172701</v>
      </c>
      <c r="AX413" s="41">
        <f t="shared" si="238"/>
        <v>0.16991643454038996</v>
      </c>
      <c r="AY413" s="41">
        <f t="shared" si="239"/>
        <v>0.11699164345403899</v>
      </c>
      <c r="AZ413" s="41">
        <f t="shared" si="240"/>
        <v>4.456824512534819E-2</v>
      </c>
      <c r="BA413" s="41">
        <f t="shared" si="241"/>
        <v>1.3927576601671309E-2</v>
      </c>
      <c r="BB413" s="41">
        <f t="shared" si="242"/>
        <v>3.7140204271123491E-3</v>
      </c>
      <c r="BC413" s="41">
        <f t="shared" si="243"/>
        <v>0</v>
      </c>
      <c r="BD413" s="41">
        <f t="shared" si="244"/>
        <v>0.96935933147632314</v>
      </c>
      <c r="BE413" s="41">
        <f t="shared" si="245"/>
        <v>3.0640668523676879E-2</v>
      </c>
      <c r="BF413" s="41">
        <f t="shared" si="246"/>
        <v>0</v>
      </c>
      <c r="BG413" s="41">
        <f t="shared" si="247"/>
        <v>0.59702878365831014</v>
      </c>
      <c r="BH413" s="41">
        <f t="shared" si="248"/>
        <v>0.29897864438254412</v>
      </c>
      <c r="BI413" s="41">
        <f t="shared" si="249"/>
        <v>0.10399257195914577</v>
      </c>
      <c r="BJ413" s="41">
        <f t="shared" si="250"/>
        <v>0</v>
      </c>
      <c r="BK413" s="41">
        <f t="shared" si="251"/>
        <v>0.15320334261838439</v>
      </c>
      <c r="BL413" s="41">
        <f t="shared" si="252"/>
        <v>0</v>
      </c>
      <c r="BM413" s="41">
        <f t="shared" si="253"/>
        <v>0.16341689879294335</v>
      </c>
      <c r="BN413" s="41">
        <f t="shared" si="254"/>
        <v>0.68337975858867228</v>
      </c>
      <c r="BO413" s="41">
        <f t="shared" si="255"/>
        <v>6.4995357474466109E-2</v>
      </c>
      <c r="BP413" s="41">
        <f t="shared" si="256"/>
        <v>0.91272051996285974</v>
      </c>
      <c r="BQ413" s="41">
        <f t="shared" si="257"/>
        <v>1.8570102135561744E-2</v>
      </c>
      <c r="BR413" s="41">
        <f t="shared" si="258"/>
        <v>3.7140204271123491E-3</v>
      </c>
      <c r="BS413" s="41">
        <f t="shared" si="259"/>
        <v>0.33890436397400187</v>
      </c>
      <c r="BT413" s="41">
        <f t="shared" si="260"/>
        <v>0.66109563602599819</v>
      </c>
      <c r="BU413" s="41">
        <f t="shared" si="261"/>
        <v>0</v>
      </c>
      <c r="BV413" s="41">
        <f t="shared" si="262"/>
        <v>0</v>
      </c>
      <c r="BW413" s="41">
        <f t="shared" si="263"/>
        <v>1</v>
      </c>
      <c r="BX413" s="41" t="str">
        <f t="shared" si="264"/>
        <v>2012Registered nursesNova Scotia</v>
      </c>
      <c r="BY413" s="51">
        <f>VLOOKUP(BX413,'%workplace'!$A$1:$F$381,6,FALSE)</f>
        <v>9119</v>
      </c>
      <c r="BZ413" s="32">
        <f t="shared" si="265"/>
        <v>0.11810505537887926</v>
      </c>
    </row>
    <row r="414" spans="1:78" s="8" customFormat="1" hidden="1" x14ac:dyDescent="0.2">
      <c r="A414" s="8" t="str">
        <f t="shared" si="228"/>
        <v>2012Registered nursesNova ScotiaNursing home/long-term care</v>
      </c>
      <c r="B414" s="8" t="s">
        <v>7</v>
      </c>
      <c r="C414" s="8" t="s">
        <v>16</v>
      </c>
      <c r="D414" s="8" t="s">
        <v>12</v>
      </c>
      <c r="E414" s="8">
        <v>2012</v>
      </c>
      <c r="F414" s="8">
        <v>1076</v>
      </c>
      <c r="G414" s="8">
        <v>45</v>
      </c>
      <c r="H414" s="8">
        <v>0</v>
      </c>
      <c r="I414" s="8">
        <v>60</v>
      </c>
      <c r="J414" s="8">
        <v>40</v>
      </c>
      <c r="K414" s="8">
        <v>79</v>
      </c>
      <c r="L414" s="8">
        <v>129</v>
      </c>
      <c r="M414" s="8">
        <v>138</v>
      </c>
      <c r="N414" s="8">
        <v>185</v>
      </c>
      <c r="O414" s="8">
        <v>216</v>
      </c>
      <c r="P414" s="8">
        <v>161</v>
      </c>
      <c r="Q414" s="8">
        <v>74</v>
      </c>
      <c r="R414" s="8">
        <v>25</v>
      </c>
      <c r="S414" s="8">
        <v>14</v>
      </c>
      <c r="T414" s="8">
        <v>0</v>
      </c>
      <c r="U414" s="8">
        <v>1014</v>
      </c>
      <c r="V414" s="8">
        <v>107</v>
      </c>
      <c r="W414" s="8">
        <v>0</v>
      </c>
      <c r="X414" s="8">
        <v>643</v>
      </c>
      <c r="Y414" s="8">
        <v>337</v>
      </c>
      <c r="Z414" s="8">
        <v>141</v>
      </c>
      <c r="AA414" s="8">
        <v>0</v>
      </c>
      <c r="AB414" s="8">
        <v>231</v>
      </c>
      <c r="AC414" s="8">
        <v>0</v>
      </c>
      <c r="AD414" s="8">
        <v>95</v>
      </c>
      <c r="AE414" s="8">
        <v>795</v>
      </c>
      <c r="AF414" s="8">
        <v>106</v>
      </c>
      <c r="AG414" s="8">
        <v>994</v>
      </c>
      <c r="AH414" s="8">
        <v>21</v>
      </c>
      <c r="AI414" s="8">
        <v>0</v>
      </c>
      <c r="AJ414" s="8">
        <v>465</v>
      </c>
      <c r="AK414" s="8">
        <v>656</v>
      </c>
      <c r="AL414" s="8">
        <v>0</v>
      </c>
      <c r="AM414" s="8">
        <v>0</v>
      </c>
      <c r="AN414" s="8">
        <v>1121</v>
      </c>
      <c r="AO414" s="41">
        <f t="shared" si="229"/>
        <v>0.95985727029438006</v>
      </c>
      <c r="AP414" s="41">
        <f t="shared" si="230"/>
        <v>4.0142729705619981E-2</v>
      </c>
      <c r="AQ414" s="41">
        <f t="shared" si="231"/>
        <v>0</v>
      </c>
      <c r="AR414" s="41">
        <f t="shared" si="232"/>
        <v>5.352363960749331E-2</v>
      </c>
      <c r="AS414" s="41">
        <f t="shared" si="233"/>
        <v>3.568242640499554E-2</v>
      </c>
      <c r="AT414" s="41">
        <f t="shared" si="234"/>
        <v>7.0472792149866195E-2</v>
      </c>
      <c r="AU414" s="41">
        <f t="shared" si="235"/>
        <v>0.11507582515611062</v>
      </c>
      <c r="AV414" s="41">
        <f t="shared" si="236"/>
        <v>0.12310437109723461</v>
      </c>
      <c r="AW414" s="41">
        <f t="shared" si="237"/>
        <v>0.16503122212310437</v>
      </c>
      <c r="AX414" s="41">
        <f t="shared" si="238"/>
        <v>0.19268510258697591</v>
      </c>
      <c r="AY414" s="41">
        <f t="shared" si="239"/>
        <v>0.14362176628010706</v>
      </c>
      <c r="AZ414" s="41">
        <f t="shared" si="240"/>
        <v>6.6012488849241754E-2</v>
      </c>
      <c r="BA414" s="41">
        <f t="shared" si="241"/>
        <v>2.2301516503122211E-2</v>
      </c>
      <c r="BB414" s="41">
        <f t="shared" si="242"/>
        <v>1.2488849241748439E-2</v>
      </c>
      <c r="BC414" s="41">
        <f t="shared" si="243"/>
        <v>0</v>
      </c>
      <c r="BD414" s="41">
        <f t="shared" si="244"/>
        <v>0.90454950936663692</v>
      </c>
      <c r="BE414" s="41">
        <f t="shared" si="245"/>
        <v>9.5450490633363069E-2</v>
      </c>
      <c r="BF414" s="41">
        <f t="shared" si="246"/>
        <v>0</v>
      </c>
      <c r="BG414" s="41">
        <f t="shared" si="247"/>
        <v>0.57359500446030331</v>
      </c>
      <c r="BH414" s="41">
        <f t="shared" si="248"/>
        <v>0.30062444246208742</v>
      </c>
      <c r="BI414" s="41">
        <f t="shared" si="249"/>
        <v>0.12578055307760927</v>
      </c>
      <c r="BJ414" s="41">
        <f t="shared" si="250"/>
        <v>0</v>
      </c>
      <c r="BK414" s="41">
        <f t="shared" si="251"/>
        <v>0.20606601248884923</v>
      </c>
      <c r="BL414" s="41">
        <f t="shared" si="252"/>
        <v>0</v>
      </c>
      <c r="BM414" s="41">
        <f t="shared" si="253"/>
        <v>8.4745762711864403E-2</v>
      </c>
      <c r="BN414" s="41">
        <f t="shared" si="254"/>
        <v>0.70918822479928634</v>
      </c>
      <c r="BO414" s="41">
        <f t="shared" si="255"/>
        <v>9.4558429973238184E-2</v>
      </c>
      <c r="BP414" s="41">
        <f t="shared" si="256"/>
        <v>0.88670829616413915</v>
      </c>
      <c r="BQ414" s="41">
        <f t="shared" si="257"/>
        <v>1.8733273862622659E-2</v>
      </c>
      <c r="BR414" s="41">
        <f t="shared" si="258"/>
        <v>0</v>
      </c>
      <c r="BS414" s="41">
        <f t="shared" si="259"/>
        <v>0.41480820695807313</v>
      </c>
      <c r="BT414" s="41">
        <f t="shared" si="260"/>
        <v>0.58519179304192681</v>
      </c>
      <c r="BU414" s="41">
        <f t="shared" si="261"/>
        <v>0</v>
      </c>
      <c r="BV414" s="41">
        <f t="shared" si="262"/>
        <v>0</v>
      </c>
      <c r="BW414" s="41">
        <f t="shared" si="263"/>
        <v>1</v>
      </c>
      <c r="BX414" s="41" t="str">
        <f t="shared" si="264"/>
        <v>2012Registered nursesNova Scotia</v>
      </c>
      <c r="BY414" s="51">
        <f>VLOOKUP(BX414,'%workplace'!$A$1:$F$381,6,FALSE)</f>
        <v>9119</v>
      </c>
      <c r="BZ414" s="32">
        <f t="shared" si="265"/>
        <v>0.12293014584932559</v>
      </c>
    </row>
    <row r="415" spans="1:78" s="8" customFormat="1" hidden="1" x14ac:dyDescent="0.2">
      <c r="A415" s="8" t="str">
        <f t="shared" si="228"/>
        <v>2012Registered nursesNova ScotiaHospital</v>
      </c>
      <c r="B415" s="8" t="s">
        <v>7</v>
      </c>
      <c r="C415" s="8" t="s">
        <v>16</v>
      </c>
      <c r="D415" s="8" t="s">
        <v>10</v>
      </c>
      <c r="E415" s="8">
        <v>2012</v>
      </c>
      <c r="F415" s="8">
        <v>5698</v>
      </c>
      <c r="G415" s="8">
        <v>297</v>
      </c>
      <c r="H415" s="8">
        <v>0</v>
      </c>
      <c r="I415" s="8">
        <v>641</v>
      </c>
      <c r="J415" s="8">
        <v>599</v>
      </c>
      <c r="K415" s="8">
        <v>537</v>
      </c>
      <c r="L415" s="8">
        <v>615</v>
      </c>
      <c r="M415" s="8">
        <v>976</v>
      </c>
      <c r="N415" s="8">
        <v>972</v>
      </c>
      <c r="O415" s="8">
        <v>905</v>
      </c>
      <c r="P415" s="8">
        <v>427</v>
      </c>
      <c r="Q415" s="8">
        <v>131</v>
      </c>
      <c r="R415" s="8">
        <v>26</v>
      </c>
      <c r="S415" s="8">
        <v>166</v>
      </c>
      <c r="T415" s="8">
        <v>0</v>
      </c>
      <c r="U415" s="8">
        <v>5853</v>
      </c>
      <c r="V415" s="8">
        <v>142</v>
      </c>
      <c r="W415" s="8">
        <v>0</v>
      </c>
      <c r="X415" s="8">
        <v>3901</v>
      </c>
      <c r="Y415" s="8">
        <v>1421</v>
      </c>
      <c r="Z415" s="8">
        <v>673</v>
      </c>
      <c r="AA415" s="8">
        <v>0</v>
      </c>
      <c r="AB415" s="8">
        <v>363</v>
      </c>
      <c r="AC415" s="8">
        <v>7</v>
      </c>
      <c r="AD415" s="8">
        <v>409</v>
      </c>
      <c r="AE415" s="8">
        <v>5216</v>
      </c>
      <c r="AF415" s="8">
        <v>204</v>
      </c>
      <c r="AG415" s="8">
        <v>5614</v>
      </c>
      <c r="AH415" s="8">
        <v>111</v>
      </c>
      <c r="AI415" s="8">
        <v>66</v>
      </c>
      <c r="AJ415" s="8">
        <v>1239</v>
      </c>
      <c r="AK415" s="8">
        <v>4750</v>
      </c>
      <c r="AL415" s="8">
        <v>0</v>
      </c>
      <c r="AM415" s="8">
        <v>6</v>
      </c>
      <c r="AN415" s="8">
        <v>5995</v>
      </c>
      <c r="AO415" s="41">
        <f t="shared" si="229"/>
        <v>0.95045871559633033</v>
      </c>
      <c r="AP415" s="41">
        <f t="shared" si="230"/>
        <v>4.9541284403669728E-2</v>
      </c>
      <c r="AQ415" s="41">
        <f t="shared" si="231"/>
        <v>0</v>
      </c>
      <c r="AR415" s="41">
        <f t="shared" si="232"/>
        <v>0.10692243536280234</v>
      </c>
      <c r="AS415" s="41">
        <f t="shared" si="233"/>
        <v>9.9916597164303581E-2</v>
      </c>
      <c r="AT415" s="41">
        <f t="shared" si="234"/>
        <v>8.9574645537948291E-2</v>
      </c>
      <c r="AU415" s="41">
        <f t="shared" si="235"/>
        <v>0.10258548790658882</v>
      </c>
      <c r="AV415" s="41">
        <f t="shared" si="236"/>
        <v>0.1628023352793995</v>
      </c>
      <c r="AW415" s="41">
        <f t="shared" si="237"/>
        <v>0.16213511259382818</v>
      </c>
      <c r="AX415" s="41">
        <f t="shared" si="238"/>
        <v>0.15095913261050875</v>
      </c>
      <c r="AY415" s="41">
        <f t="shared" si="239"/>
        <v>7.1226021684737281E-2</v>
      </c>
      <c r="AZ415" s="41">
        <f t="shared" si="240"/>
        <v>2.1851542952460383E-2</v>
      </c>
      <c r="BA415" s="41">
        <f t="shared" si="241"/>
        <v>4.3369474562135113E-3</v>
      </c>
      <c r="BB415" s="41">
        <f t="shared" si="242"/>
        <v>2.7689741451209341E-2</v>
      </c>
      <c r="BC415" s="41">
        <f t="shared" si="243"/>
        <v>0</v>
      </c>
      <c r="BD415" s="41">
        <f t="shared" si="244"/>
        <v>0.97631359466221856</v>
      </c>
      <c r="BE415" s="41">
        <f t="shared" si="245"/>
        <v>2.3686405337781484E-2</v>
      </c>
      <c r="BF415" s="41">
        <f t="shared" si="246"/>
        <v>0</v>
      </c>
      <c r="BG415" s="41">
        <f t="shared" si="247"/>
        <v>0.65070892410341952</v>
      </c>
      <c r="BH415" s="41">
        <f t="shared" si="248"/>
        <v>0.23703085904920768</v>
      </c>
      <c r="BI415" s="41">
        <f t="shared" si="249"/>
        <v>0.11226021684737281</v>
      </c>
      <c r="BJ415" s="41">
        <f t="shared" si="250"/>
        <v>0</v>
      </c>
      <c r="BK415" s="41">
        <f t="shared" si="251"/>
        <v>6.0550458715596334E-2</v>
      </c>
      <c r="BL415" s="41">
        <f t="shared" si="252"/>
        <v>1.1676396997497916E-3</v>
      </c>
      <c r="BM415" s="41">
        <f t="shared" si="253"/>
        <v>6.8223519599666382E-2</v>
      </c>
      <c r="BN415" s="41">
        <f t="shared" si="254"/>
        <v>0.87005838198498753</v>
      </c>
      <c r="BO415" s="41">
        <f t="shared" si="255"/>
        <v>3.402835696413678E-2</v>
      </c>
      <c r="BP415" s="41">
        <f t="shared" si="256"/>
        <v>0.93644703919933281</v>
      </c>
      <c r="BQ415" s="41">
        <f t="shared" si="257"/>
        <v>1.8515429524603836E-2</v>
      </c>
      <c r="BR415" s="41">
        <f t="shared" si="258"/>
        <v>1.1009174311926606E-2</v>
      </c>
      <c r="BS415" s="41">
        <f t="shared" si="259"/>
        <v>0.2066722268557131</v>
      </c>
      <c r="BT415" s="41">
        <f t="shared" si="260"/>
        <v>0.79232693911593</v>
      </c>
      <c r="BU415" s="41">
        <f t="shared" si="261"/>
        <v>0</v>
      </c>
      <c r="BV415" s="41">
        <f t="shared" si="262"/>
        <v>1.0008340283569641E-3</v>
      </c>
      <c r="BW415" s="41">
        <f t="shared" si="263"/>
        <v>1</v>
      </c>
      <c r="BX415" s="41" t="str">
        <f t="shared" si="264"/>
        <v>2012Registered nursesNova Scotia</v>
      </c>
      <c r="BY415" s="51">
        <f>VLOOKUP(BX415,'%workplace'!$A$1:$F$381,6,FALSE)</f>
        <v>9119</v>
      </c>
      <c r="BZ415" s="32">
        <f t="shared" si="265"/>
        <v>0.65741857659831127</v>
      </c>
    </row>
    <row r="416" spans="1:78" s="8" customFormat="1" hidden="1" x14ac:dyDescent="0.2">
      <c r="A416" s="8" t="str">
        <f t="shared" si="228"/>
        <v>2012Registered nursesNova ScotiaOther places of work</v>
      </c>
      <c r="B416" s="8" t="s">
        <v>7</v>
      </c>
      <c r="C416" s="8" t="s">
        <v>16</v>
      </c>
      <c r="D416" s="8" t="s">
        <v>13</v>
      </c>
      <c r="E416" s="8">
        <v>2012</v>
      </c>
      <c r="F416" s="8">
        <v>868</v>
      </c>
      <c r="G416" s="8">
        <v>45</v>
      </c>
      <c r="H416" s="8">
        <v>0</v>
      </c>
      <c r="I416" s="8">
        <v>30</v>
      </c>
      <c r="J416" s="8">
        <v>36</v>
      </c>
      <c r="K416" s="8">
        <v>55</v>
      </c>
      <c r="L416" s="8">
        <v>97</v>
      </c>
      <c r="M416" s="8">
        <v>154</v>
      </c>
      <c r="N416" s="8">
        <v>193</v>
      </c>
      <c r="O416" s="8">
        <v>173</v>
      </c>
      <c r="P416" s="8">
        <v>104</v>
      </c>
      <c r="Q416" s="8">
        <v>51</v>
      </c>
      <c r="R416" s="8">
        <v>13</v>
      </c>
      <c r="S416" s="8">
        <v>7</v>
      </c>
      <c r="T416" s="8">
        <v>0</v>
      </c>
      <c r="U416" s="8">
        <v>888</v>
      </c>
      <c r="V416" s="8">
        <v>25</v>
      </c>
      <c r="W416" s="8">
        <v>0</v>
      </c>
      <c r="X416" s="8">
        <v>665</v>
      </c>
      <c r="Y416" s="8">
        <v>137</v>
      </c>
      <c r="Z416" s="8">
        <v>111</v>
      </c>
      <c r="AA416" s="8">
        <v>0</v>
      </c>
      <c r="AB416" s="8">
        <v>143</v>
      </c>
      <c r="AC416" s="8">
        <v>5</v>
      </c>
      <c r="AD416" s="8">
        <v>515</v>
      </c>
      <c r="AE416" s="8">
        <v>250</v>
      </c>
      <c r="AF416" s="8">
        <v>166</v>
      </c>
      <c r="AG416" s="8">
        <v>488</v>
      </c>
      <c r="AH416" s="8">
        <v>237</v>
      </c>
      <c r="AI416" s="8">
        <v>22</v>
      </c>
      <c r="AJ416" s="8">
        <v>235</v>
      </c>
      <c r="AK416" s="8">
        <v>676</v>
      </c>
      <c r="AL416" s="8">
        <v>0</v>
      </c>
      <c r="AM416" s="8">
        <v>2</v>
      </c>
      <c r="AN416" s="8">
        <v>913</v>
      </c>
      <c r="AO416" s="41">
        <f t="shared" si="229"/>
        <v>0.95071193866374593</v>
      </c>
      <c r="AP416" s="41">
        <f t="shared" si="230"/>
        <v>4.9288061336254109E-2</v>
      </c>
      <c r="AQ416" s="41">
        <f t="shared" si="231"/>
        <v>0</v>
      </c>
      <c r="AR416" s="41">
        <f t="shared" si="232"/>
        <v>3.2858707557502739E-2</v>
      </c>
      <c r="AS416" s="41">
        <f t="shared" si="233"/>
        <v>3.9430449069003289E-2</v>
      </c>
      <c r="AT416" s="41">
        <f t="shared" si="234"/>
        <v>6.0240963855421686E-2</v>
      </c>
      <c r="AU416" s="41">
        <f t="shared" si="235"/>
        <v>0.10624315443592552</v>
      </c>
      <c r="AV416" s="41">
        <f t="shared" si="236"/>
        <v>0.16867469879518071</v>
      </c>
      <c r="AW416" s="41">
        <f t="shared" si="237"/>
        <v>0.21139101861993428</v>
      </c>
      <c r="AX416" s="41">
        <f t="shared" si="238"/>
        <v>0.18948521358159912</v>
      </c>
      <c r="AY416" s="41">
        <f t="shared" si="239"/>
        <v>0.11391018619934283</v>
      </c>
      <c r="AZ416" s="41">
        <f t="shared" si="240"/>
        <v>5.5859802847754658E-2</v>
      </c>
      <c r="BA416" s="41">
        <f t="shared" si="241"/>
        <v>1.4238773274917854E-2</v>
      </c>
      <c r="BB416" s="41">
        <f t="shared" si="242"/>
        <v>7.6670317634173054E-3</v>
      </c>
      <c r="BC416" s="41">
        <f t="shared" si="243"/>
        <v>0</v>
      </c>
      <c r="BD416" s="41">
        <f t="shared" si="244"/>
        <v>0.97261774370208109</v>
      </c>
      <c r="BE416" s="41">
        <f t="shared" si="245"/>
        <v>2.7382256297918947E-2</v>
      </c>
      <c r="BF416" s="41">
        <f t="shared" si="246"/>
        <v>0</v>
      </c>
      <c r="BG416" s="41">
        <f t="shared" si="247"/>
        <v>0.72836801752464408</v>
      </c>
      <c r="BH416" s="41">
        <f t="shared" si="248"/>
        <v>0.15005476451259583</v>
      </c>
      <c r="BI416" s="41">
        <f t="shared" si="249"/>
        <v>0.12157721796276014</v>
      </c>
      <c r="BJ416" s="41">
        <f t="shared" si="250"/>
        <v>0</v>
      </c>
      <c r="BK416" s="41">
        <f t="shared" si="251"/>
        <v>0.15662650602409639</v>
      </c>
      <c r="BL416" s="41">
        <f t="shared" si="252"/>
        <v>5.4764512595837896E-3</v>
      </c>
      <c r="BM416" s="41">
        <f t="shared" si="253"/>
        <v>0.56407447973713032</v>
      </c>
      <c r="BN416" s="41">
        <f t="shared" si="254"/>
        <v>0.2738225629791895</v>
      </c>
      <c r="BO416" s="41">
        <f t="shared" si="255"/>
        <v>0.18181818181818182</v>
      </c>
      <c r="BP416" s="41">
        <f t="shared" si="256"/>
        <v>0.53450164293537783</v>
      </c>
      <c r="BQ416" s="41">
        <f t="shared" si="257"/>
        <v>0.25958378970427165</v>
      </c>
      <c r="BR416" s="41">
        <f t="shared" si="258"/>
        <v>2.4096385542168676E-2</v>
      </c>
      <c r="BS416" s="41">
        <f t="shared" si="259"/>
        <v>0.25739320920043812</v>
      </c>
      <c r="BT416" s="41">
        <f t="shared" si="260"/>
        <v>0.74041621029572835</v>
      </c>
      <c r="BU416" s="41">
        <f t="shared" si="261"/>
        <v>0</v>
      </c>
      <c r="BV416" s="41">
        <f t="shared" si="262"/>
        <v>2.1905805038335158E-3</v>
      </c>
      <c r="BW416" s="41">
        <f t="shared" si="263"/>
        <v>1</v>
      </c>
      <c r="BX416" s="41" t="str">
        <f t="shared" si="264"/>
        <v>2012Registered nursesNova Scotia</v>
      </c>
      <c r="BY416" s="51">
        <f>VLOOKUP(BX416,'%workplace'!$A$1:$F$381,6,FALSE)</f>
        <v>9119</v>
      </c>
      <c r="BZ416" s="32">
        <f t="shared" si="265"/>
        <v>0.10012062726176116</v>
      </c>
    </row>
    <row r="417" spans="1:78" s="8" customFormat="1" hidden="1" x14ac:dyDescent="0.2">
      <c r="A417" s="8" t="str">
        <f t="shared" si="228"/>
        <v>2012Registered nursesNova ScotiaUnknown places of work</v>
      </c>
      <c r="B417" s="8" t="s">
        <v>7</v>
      </c>
      <c r="C417" s="8" t="s">
        <v>16</v>
      </c>
      <c r="D417" s="8" t="s">
        <v>49</v>
      </c>
      <c r="E417" s="8">
        <v>2012</v>
      </c>
      <c r="F417" s="8">
        <v>13</v>
      </c>
      <c r="G417" s="8">
        <v>0</v>
      </c>
      <c r="H417" s="8">
        <v>0</v>
      </c>
      <c r="I417" s="8">
        <v>1</v>
      </c>
      <c r="J417" s="8">
        <v>0</v>
      </c>
      <c r="K417" s="8">
        <v>0</v>
      </c>
      <c r="L417" s="8">
        <v>3</v>
      </c>
      <c r="M417" s="8">
        <v>1</v>
      </c>
      <c r="N417" s="8">
        <v>2</v>
      </c>
      <c r="O417" s="8">
        <v>3</v>
      </c>
      <c r="P417" s="8">
        <v>2</v>
      </c>
      <c r="Q417" s="8">
        <v>1</v>
      </c>
      <c r="R417" s="8">
        <v>0</v>
      </c>
      <c r="S417" s="8">
        <v>0</v>
      </c>
      <c r="T417" s="8">
        <v>0</v>
      </c>
      <c r="U417" s="8">
        <v>12</v>
      </c>
      <c r="V417" s="8">
        <v>1</v>
      </c>
      <c r="W417" s="8">
        <v>0</v>
      </c>
      <c r="X417" s="8">
        <v>5</v>
      </c>
      <c r="Y417" s="8">
        <v>2</v>
      </c>
      <c r="Z417" s="8">
        <v>6</v>
      </c>
      <c r="AA417" s="8">
        <v>0</v>
      </c>
      <c r="AB417" s="8">
        <v>0</v>
      </c>
      <c r="AC417" s="8">
        <v>1</v>
      </c>
      <c r="AD417" s="8">
        <v>5</v>
      </c>
      <c r="AE417" s="8">
        <v>7</v>
      </c>
      <c r="AF417" s="8">
        <v>1</v>
      </c>
      <c r="AG417" s="8">
        <v>9</v>
      </c>
      <c r="AH417" s="8">
        <v>3</v>
      </c>
      <c r="AI417" s="8">
        <v>0</v>
      </c>
      <c r="AJ417" s="8">
        <v>3</v>
      </c>
      <c r="AK417" s="8">
        <v>10</v>
      </c>
      <c r="AL417" s="8">
        <v>0</v>
      </c>
      <c r="AM417" s="8">
        <v>0</v>
      </c>
      <c r="AN417" s="8">
        <v>13</v>
      </c>
      <c r="AO417" s="41">
        <f t="shared" si="229"/>
        <v>1</v>
      </c>
      <c r="AP417" s="41">
        <f t="shared" si="230"/>
        <v>0</v>
      </c>
      <c r="AQ417" s="41">
        <f t="shared" si="231"/>
        <v>0</v>
      </c>
      <c r="AR417" s="41">
        <f t="shared" si="232"/>
        <v>7.6923076923076927E-2</v>
      </c>
      <c r="AS417" s="41">
        <f t="shared" si="233"/>
        <v>0</v>
      </c>
      <c r="AT417" s="41">
        <f t="shared" si="234"/>
        <v>0</v>
      </c>
      <c r="AU417" s="41">
        <f t="shared" si="235"/>
        <v>0.23076923076923078</v>
      </c>
      <c r="AV417" s="41">
        <f t="shared" si="236"/>
        <v>7.6923076923076927E-2</v>
      </c>
      <c r="AW417" s="41">
        <f t="shared" si="237"/>
        <v>0.15384615384615385</v>
      </c>
      <c r="AX417" s="41">
        <f t="shared" si="238"/>
        <v>0.23076923076923078</v>
      </c>
      <c r="AY417" s="41">
        <f t="shared" si="239"/>
        <v>0.15384615384615385</v>
      </c>
      <c r="AZ417" s="41">
        <f t="shared" si="240"/>
        <v>7.6923076923076927E-2</v>
      </c>
      <c r="BA417" s="41">
        <f t="shared" si="241"/>
        <v>0</v>
      </c>
      <c r="BB417" s="41">
        <f t="shared" si="242"/>
        <v>0</v>
      </c>
      <c r="BC417" s="41">
        <f t="shared" si="243"/>
        <v>0</v>
      </c>
      <c r="BD417" s="41">
        <f t="shared" si="244"/>
        <v>0.92307692307692313</v>
      </c>
      <c r="BE417" s="41">
        <f t="shared" si="245"/>
        <v>7.6923076923076927E-2</v>
      </c>
      <c r="BF417" s="41">
        <f t="shared" si="246"/>
        <v>0</v>
      </c>
      <c r="BG417" s="41">
        <f t="shared" si="247"/>
        <v>0.38461538461538464</v>
      </c>
      <c r="BH417" s="41">
        <f t="shared" si="248"/>
        <v>0.15384615384615385</v>
      </c>
      <c r="BI417" s="41">
        <f t="shared" si="249"/>
        <v>0.46153846153846156</v>
      </c>
      <c r="BJ417" s="41">
        <f t="shared" si="250"/>
        <v>0</v>
      </c>
      <c r="BK417" s="41">
        <f t="shared" si="251"/>
        <v>0</v>
      </c>
      <c r="BL417" s="41">
        <f t="shared" si="252"/>
        <v>7.6923076923076927E-2</v>
      </c>
      <c r="BM417" s="41">
        <f t="shared" si="253"/>
        <v>0.38461538461538464</v>
      </c>
      <c r="BN417" s="41">
        <f t="shared" si="254"/>
        <v>0.53846153846153844</v>
      </c>
      <c r="BO417" s="41">
        <f t="shared" si="255"/>
        <v>7.6923076923076927E-2</v>
      </c>
      <c r="BP417" s="41">
        <f t="shared" si="256"/>
        <v>0.69230769230769229</v>
      </c>
      <c r="BQ417" s="41">
        <f t="shared" si="257"/>
        <v>0.23076923076923078</v>
      </c>
      <c r="BR417" s="41">
        <f t="shared" si="258"/>
        <v>0</v>
      </c>
      <c r="BS417" s="41">
        <f t="shared" si="259"/>
        <v>0.23076923076923078</v>
      </c>
      <c r="BT417" s="41">
        <f t="shared" si="260"/>
        <v>0.76923076923076927</v>
      </c>
      <c r="BU417" s="41">
        <f t="shared" si="261"/>
        <v>0</v>
      </c>
      <c r="BV417" s="41">
        <f t="shared" si="262"/>
        <v>0</v>
      </c>
      <c r="BW417" s="41">
        <f t="shared" si="263"/>
        <v>1</v>
      </c>
      <c r="BX417" s="41" t="str">
        <f t="shared" si="264"/>
        <v>2012Registered nursesNova Scotia</v>
      </c>
      <c r="BY417" s="51">
        <f>VLOOKUP(BX417,'%workplace'!$A$1:$F$381,6,FALSE)</f>
        <v>9119</v>
      </c>
      <c r="BZ417" s="32">
        <f t="shared" si="265"/>
        <v>1.4255949117227766E-3</v>
      </c>
    </row>
    <row r="418" spans="1:78" s="8" customFormat="1" hidden="1" x14ac:dyDescent="0.2">
      <c r="A418" s="8" t="str">
        <f t="shared" si="228"/>
        <v>2012Registered nursesNew BrunswickAll places of work</v>
      </c>
      <c r="B418" s="8" t="s">
        <v>7</v>
      </c>
      <c r="C418" s="8" t="s">
        <v>17</v>
      </c>
      <c r="D418" s="8" t="s">
        <v>9</v>
      </c>
      <c r="E418" s="8">
        <v>2012</v>
      </c>
      <c r="F418" s="8">
        <v>7789</v>
      </c>
      <c r="G418" s="8">
        <v>400</v>
      </c>
      <c r="H418" s="8">
        <v>0</v>
      </c>
      <c r="I418" s="8">
        <v>752</v>
      </c>
      <c r="J418" s="8">
        <v>816</v>
      </c>
      <c r="K418" s="8">
        <v>819</v>
      </c>
      <c r="L418" s="8">
        <v>1041</v>
      </c>
      <c r="M418" s="8">
        <v>1341</v>
      </c>
      <c r="N418" s="8">
        <v>1254</v>
      </c>
      <c r="O418" s="8">
        <v>1105</v>
      </c>
      <c r="P418" s="8">
        <v>608</v>
      </c>
      <c r="Q418" s="8">
        <v>217</v>
      </c>
      <c r="R418" s="8">
        <v>34</v>
      </c>
      <c r="S418" s="8">
        <v>202</v>
      </c>
      <c r="T418" s="8">
        <v>0</v>
      </c>
      <c r="U418" s="8">
        <v>8039</v>
      </c>
      <c r="V418" s="8">
        <v>148</v>
      </c>
      <c r="W418" s="8">
        <v>2</v>
      </c>
      <c r="X418" s="8">
        <v>5314</v>
      </c>
      <c r="Y418" s="8">
        <v>2084</v>
      </c>
      <c r="Z418" s="8">
        <v>791</v>
      </c>
      <c r="AA418" s="8">
        <v>0</v>
      </c>
      <c r="AB418" s="8">
        <v>957</v>
      </c>
      <c r="AC418" s="8">
        <v>0</v>
      </c>
      <c r="AD418" s="8">
        <v>727</v>
      </c>
      <c r="AE418" s="8">
        <v>6505</v>
      </c>
      <c r="AF418" s="8">
        <v>523</v>
      </c>
      <c r="AG418" s="8">
        <v>7283</v>
      </c>
      <c r="AH418" s="8">
        <v>349</v>
      </c>
      <c r="AI418" s="8">
        <v>34</v>
      </c>
      <c r="AJ418" s="8">
        <v>1636</v>
      </c>
      <c r="AK418" s="8">
        <v>6553</v>
      </c>
      <c r="AL418" s="8">
        <v>0</v>
      </c>
      <c r="AM418" s="8">
        <v>0</v>
      </c>
      <c r="AN418" s="8">
        <v>8189</v>
      </c>
      <c r="AO418" s="41">
        <f t="shared" si="229"/>
        <v>0.95115398705580656</v>
      </c>
      <c r="AP418" s="41">
        <f t="shared" si="230"/>
        <v>4.8846012944193433E-2</v>
      </c>
      <c r="AQ418" s="41">
        <f t="shared" si="231"/>
        <v>0</v>
      </c>
      <c r="AR418" s="41">
        <f t="shared" si="232"/>
        <v>9.1830504335083649E-2</v>
      </c>
      <c r="AS418" s="41">
        <f t="shared" si="233"/>
        <v>9.9645866406154596E-2</v>
      </c>
      <c r="AT418" s="41">
        <f t="shared" si="234"/>
        <v>0.10001221150323605</v>
      </c>
      <c r="AU418" s="41">
        <f t="shared" si="235"/>
        <v>0.12712174868726339</v>
      </c>
      <c r="AV418" s="41">
        <f t="shared" si="236"/>
        <v>0.16375625839540847</v>
      </c>
      <c r="AW418" s="41">
        <f t="shared" si="237"/>
        <v>0.1531322505800464</v>
      </c>
      <c r="AX418" s="41">
        <f t="shared" si="238"/>
        <v>0.13493711075833434</v>
      </c>
      <c r="AY418" s="41">
        <f t="shared" si="239"/>
        <v>7.4245939675174011E-2</v>
      </c>
      <c r="AZ418" s="41">
        <f t="shared" si="240"/>
        <v>2.6498962022224935E-2</v>
      </c>
      <c r="BA418" s="41">
        <f t="shared" si="241"/>
        <v>4.1519111002564415E-3</v>
      </c>
      <c r="BB418" s="41">
        <f t="shared" si="242"/>
        <v>2.4667236536817683E-2</v>
      </c>
      <c r="BC418" s="41">
        <f t="shared" si="243"/>
        <v>0</v>
      </c>
      <c r="BD418" s="41">
        <f t="shared" si="244"/>
        <v>0.98168274514592746</v>
      </c>
      <c r="BE418" s="41">
        <f t="shared" si="245"/>
        <v>1.807302478935157E-2</v>
      </c>
      <c r="BF418" s="41">
        <f t="shared" si="246"/>
        <v>2.4423006472096715E-4</v>
      </c>
      <c r="BG418" s="41">
        <f t="shared" si="247"/>
        <v>0.64891928196360971</v>
      </c>
      <c r="BH418" s="41">
        <f t="shared" si="248"/>
        <v>0.25448772743924775</v>
      </c>
      <c r="BI418" s="41">
        <f t="shared" si="249"/>
        <v>9.6592990597142506E-2</v>
      </c>
      <c r="BJ418" s="41">
        <f t="shared" si="250"/>
        <v>0</v>
      </c>
      <c r="BK418" s="41">
        <f t="shared" si="251"/>
        <v>0.11686408596898278</v>
      </c>
      <c r="BL418" s="41">
        <f t="shared" si="252"/>
        <v>0</v>
      </c>
      <c r="BM418" s="41">
        <f t="shared" si="253"/>
        <v>8.8777628526071559E-2</v>
      </c>
      <c r="BN418" s="41">
        <f t="shared" si="254"/>
        <v>0.79435828550494569</v>
      </c>
      <c r="BO418" s="41">
        <f t="shared" si="255"/>
        <v>6.3866161924532913E-2</v>
      </c>
      <c r="BP418" s="41">
        <f t="shared" si="256"/>
        <v>0.88936378068140187</v>
      </c>
      <c r="BQ418" s="41">
        <f t="shared" si="257"/>
        <v>4.2618146293808765E-2</v>
      </c>
      <c r="BR418" s="41">
        <f t="shared" si="258"/>
        <v>4.1519111002564415E-3</v>
      </c>
      <c r="BS418" s="41">
        <f t="shared" si="259"/>
        <v>0.19978019294175112</v>
      </c>
      <c r="BT418" s="41">
        <f t="shared" si="260"/>
        <v>0.80021980705824891</v>
      </c>
      <c r="BU418" s="41">
        <f t="shared" si="261"/>
        <v>0</v>
      </c>
      <c r="BV418" s="41">
        <f t="shared" si="262"/>
        <v>0</v>
      </c>
      <c r="BW418" s="41">
        <f t="shared" si="263"/>
        <v>1</v>
      </c>
      <c r="BX418" s="41" t="str">
        <f t="shared" si="264"/>
        <v>2012Registered nursesNew Brunswick</v>
      </c>
      <c r="BY418" s="51">
        <f>VLOOKUP(BX418,'%workplace'!$A$1:$F$381,6,FALSE)</f>
        <v>8189</v>
      </c>
      <c r="BZ418" s="32">
        <f t="shared" si="265"/>
        <v>1</v>
      </c>
    </row>
    <row r="419" spans="1:78" s="8" customFormat="1" hidden="1" x14ac:dyDescent="0.2">
      <c r="A419" s="8" t="str">
        <f t="shared" si="228"/>
        <v>2012Registered nursesNew BrunswickCommunity health</v>
      </c>
      <c r="B419" s="8" t="s">
        <v>7</v>
      </c>
      <c r="C419" s="8" t="s">
        <v>17</v>
      </c>
      <c r="D419" s="8" t="s">
        <v>11</v>
      </c>
      <c r="E419" s="8">
        <v>2012</v>
      </c>
      <c r="F419" s="8">
        <v>1034</v>
      </c>
      <c r="G419" s="8">
        <v>24</v>
      </c>
      <c r="H419" s="8">
        <v>0</v>
      </c>
      <c r="I419" s="8">
        <v>13</v>
      </c>
      <c r="J419" s="8">
        <v>60</v>
      </c>
      <c r="K419" s="8">
        <v>92</v>
      </c>
      <c r="L419" s="8">
        <v>151</v>
      </c>
      <c r="M419" s="8">
        <v>199</v>
      </c>
      <c r="N419" s="8">
        <v>207</v>
      </c>
      <c r="O419" s="8">
        <v>184</v>
      </c>
      <c r="P419" s="8">
        <v>114</v>
      </c>
      <c r="Q419" s="8">
        <v>32</v>
      </c>
      <c r="R419" s="8">
        <v>4</v>
      </c>
      <c r="S419" s="8">
        <v>2</v>
      </c>
      <c r="T419" s="8">
        <v>0</v>
      </c>
      <c r="U419" s="8">
        <v>1045</v>
      </c>
      <c r="V419" s="8">
        <v>13</v>
      </c>
      <c r="W419" s="8">
        <v>0</v>
      </c>
      <c r="X419" s="8">
        <v>589</v>
      </c>
      <c r="Y419" s="8">
        <v>346</v>
      </c>
      <c r="Z419" s="8">
        <v>123</v>
      </c>
      <c r="AA419" s="8">
        <v>0</v>
      </c>
      <c r="AB419" s="8">
        <v>100</v>
      </c>
      <c r="AC419" s="8">
        <v>0</v>
      </c>
      <c r="AD419" s="8">
        <v>31</v>
      </c>
      <c r="AE419" s="8">
        <v>927</v>
      </c>
      <c r="AF419" s="8">
        <v>46</v>
      </c>
      <c r="AG419" s="8">
        <v>1006</v>
      </c>
      <c r="AH419" s="8">
        <v>4</v>
      </c>
      <c r="AI419" s="8">
        <v>2</v>
      </c>
      <c r="AJ419" s="8">
        <v>444</v>
      </c>
      <c r="AK419" s="8">
        <v>614</v>
      </c>
      <c r="AL419" s="8">
        <v>0</v>
      </c>
      <c r="AM419" s="8">
        <v>0</v>
      </c>
      <c r="AN419" s="8">
        <v>1058</v>
      </c>
      <c r="AO419" s="41">
        <f t="shared" si="229"/>
        <v>0.97731568998109641</v>
      </c>
      <c r="AP419" s="41">
        <f t="shared" si="230"/>
        <v>2.2684310018903593E-2</v>
      </c>
      <c r="AQ419" s="41">
        <f t="shared" si="231"/>
        <v>0</v>
      </c>
      <c r="AR419" s="41">
        <f t="shared" si="232"/>
        <v>1.2287334593572778E-2</v>
      </c>
      <c r="AS419" s="41">
        <f t="shared" si="233"/>
        <v>5.6710775047258979E-2</v>
      </c>
      <c r="AT419" s="41">
        <f t="shared" si="234"/>
        <v>8.6956521739130432E-2</v>
      </c>
      <c r="AU419" s="41">
        <f t="shared" si="235"/>
        <v>0.14272211720226843</v>
      </c>
      <c r="AV419" s="41">
        <f t="shared" si="236"/>
        <v>0.18809073724007561</v>
      </c>
      <c r="AW419" s="41">
        <f t="shared" si="237"/>
        <v>0.19565217391304349</v>
      </c>
      <c r="AX419" s="41">
        <f t="shared" si="238"/>
        <v>0.17391304347826086</v>
      </c>
      <c r="AY419" s="41">
        <f t="shared" si="239"/>
        <v>0.10775047258979206</v>
      </c>
      <c r="AZ419" s="41">
        <f t="shared" si="240"/>
        <v>3.0245746691871456E-2</v>
      </c>
      <c r="BA419" s="41">
        <f t="shared" si="241"/>
        <v>3.780718336483932E-3</v>
      </c>
      <c r="BB419" s="41">
        <f t="shared" si="242"/>
        <v>1.890359168241966E-3</v>
      </c>
      <c r="BC419" s="41">
        <f t="shared" si="243"/>
        <v>0</v>
      </c>
      <c r="BD419" s="41">
        <f t="shared" si="244"/>
        <v>0.98771266540642721</v>
      </c>
      <c r="BE419" s="41">
        <f t="shared" si="245"/>
        <v>1.2287334593572778E-2</v>
      </c>
      <c r="BF419" s="41">
        <f t="shared" si="246"/>
        <v>0</v>
      </c>
      <c r="BG419" s="41">
        <f t="shared" si="247"/>
        <v>0.55671077504725897</v>
      </c>
      <c r="BH419" s="41">
        <f t="shared" si="248"/>
        <v>0.32703213610586013</v>
      </c>
      <c r="BI419" s="41">
        <f t="shared" si="249"/>
        <v>0.11625708884688091</v>
      </c>
      <c r="BJ419" s="41">
        <f t="shared" si="250"/>
        <v>0</v>
      </c>
      <c r="BK419" s="41">
        <f t="shared" si="251"/>
        <v>9.4517958412098299E-2</v>
      </c>
      <c r="BL419" s="41">
        <f t="shared" si="252"/>
        <v>0</v>
      </c>
      <c r="BM419" s="41">
        <f t="shared" si="253"/>
        <v>2.9300567107750471E-2</v>
      </c>
      <c r="BN419" s="41">
        <f t="shared" si="254"/>
        <v>0.87618147448015127</v>
      </c>
      <c r="BO419" s="41">
        <f t="shared" si="255"/>
        <v>4.3478260869565216E-2</v>
      </c>
      <c r="BP419" s="41">
        <f t="shared" si="256"/>
        <v>0.95085066162570886</v>
      </c>
      <c r="BQ419" s="41">
        <f t="shared" si="257"/>
        <v>3.780718336483932E-3</v>
      </c>
      <c r="BR419" s="41">
        <f t="shared" si="258"/>
        <v>1.890359168241966E-3</v>
      </c>
      <c r="BS419" s="41">
        <f t="shared" si="259"/>
        <v>0.41965973534971646</v>
      </c>
      <c r="BT419" s="41">
        <f t="shared" si="260"/>
        <v>0.58034026465028354</v>
      </c>
      <c r="BU419" s="41">
        <f t="shared" si="261"/>
        <v>0</v>
      </c>
      <c r="BV419" s="41">
        <f t="shared" si="262"/>
        <v>0</v>
      </c>
      <c r="BW419" s="41">
        <f t="shared" si="263"/>
        <v>1</v>
      </c>
      <c r="BX419" s="41" t="str">
        <f t="shared" si="264"/>
        <v>2012Registered nursesNew Brunswick</v>
      </c>
      <c r="BY419" s="51">
        <f>VLOOKUP(BX419,'%workplace'!$A$1:$F$381,6,FALSE)</f>
        <v>8189</v>
      </c>
      <c r="BZ419" s="32">
        <f t="shared" si="265"/>
        <v>0.12919770423739163</v>
      </c>
    </row>
    <row r="420" spans="1:78" s="8" customFormat="1" hidden="1" x14ac:dyDescent="0.2">
      <c r="A420" s="8" t="str">
        <f t="shared" si="228"/>
        <v>2012Registered nursesNew BrunswickNursing home/long-term care</v>
      </c>
      <c r="B420" s="8" t="s">
        <v>7</v>
      </c>
      <c r="C420" s="8" t="s">
        <v>17</v>
      </c>
      <c r="D420" s="8" t="s">
        <v>12</v>
      </c>
      <c r="E420" s="8">
        <v>2012</v>
      </c>
      <c r="F420" s="8">
        <v>797</v>
      </c>
      <c r="G420" s="8">
        <v>28</v>
      </c>
      <c r="H420" s="8">
        <v>0</v>
      </c>
      <c r="I420" s="8">
        <v>30</v>
      </c>
      <c r="J420" s="8">
        <v>34</v>
      </c>
      <c r="K420" s="8">
        <v>59</v>
      </c>
      <c r="L420" s="8">
        <v>99</v>
      </c>
      <c r="M420" s="8">
        <v>119</v>
      </c>
      <c r="N420" s="8">
        <v>143</v>
      </c>
      <c r="O420" s="8">
        <v>149</v>
      </c>
      <c r="P420" s="8">
        <v>106</v>
      </c>
      <c r="Q420" s="8">
        <v>62</v>
      </c>
      <c r="R420" s="8">
        <v>12</v>
      </c>
      <c r="S420" s="8">
        <v>12</v>
      </c>
      <c r="T420" s="8">
        <v>0</v>
      </c>
      <c r="U420" s="8">
        <v>799</v>
      </c>
      <c r="V420" s="8">
        <v>26</v>
      </c>
      <c r="W420" s="8">
        <v>0</v>
      </c>
      <c r="X420" s="8">
        <v>383</v>
      </c>
      <c r="Y420" s="8">
        <v>312</v>
      </c>
      <c r="Z420" s="8">
        <v>130</v>
      </c>
      <c r="AA420" s="8">
        <v>0</v>
      </c>
      <c r="AB420" s="8">
        <v>286</v>
      </c>
      <c r="AC420" s="8">
        <v>0</v>
      </c>
      <c r="AD420" s="8">
        <v>9</v>
      </c>
      <c r="AE420" s="8">
        <v>530</v>
      </c>
      <c r="AF420" s="8">
        <v>103</v>
      </c>
      <c r="AG420" s="8">
        <v>720</v>
      </c>
      <c r="AH420" s="8">
        <v>2</v>
      </c>
      <c r="AI420" s="8">
        <v>0</v>
      </c>
      <c r="AJ420" s="8">
        <v>353</v>
      </c>
      <c r="AK420" s="8">
        <v>472</v>
      </c>
      <c r="AL420" s="8">
        <v>0</v>
      </c>
      <c r="AM420" s="8">
        <v>0</v>
      </c>
      <c r="AN420" s="8">
        <v>825</v>
      </c>
      <c r="AO420" s="41">
        <f t="shared" si="229"/>
        <v>0.96606060606060606</v>
      </c>
      <c r="AP420" s="41">
        <f t="shared" si="230"/>
        <v>3.3939393939393943E-2</v>
      </c>
      <c r="AQ420" s="41">
        <f t="shared" si="231"/>
        <v>0</v>
      </c>
      <c r="AR420" s="41">
        <f t="shared" si="232"/>
        <v>3.6363636363636362E-2</v>
      </c>
      <c r="AS420" s="41">
        <f t="shared" si="233"/>
        <v>4.1212121212121214E-2</v>
      </c>
      <c r="AT420" s="41">
        <f t="shared" si="234"/>
        <v>7.1515151515151518E-2</v>
      </c>
      <c r="AU420" s="41">
        <f t="shared" si="235"/>
        <v>0.12</v>
      </c>
      <c r="AV420" s="41">
        <f t="shared" si="236"/>
        <v>0.14424242424242426</v>
      </c>
      <c r="AW420" s="41">
        <f t="shared" si="237"/>
        <v>0.17333333333333334</v>
      </c>
      <c r="AX420" s="41">
        <f t="shared" si="238"/>
        <v>0.1806060606060606</v>
      </c>
      <c r="AY420" s="41">
        <f t="shared" si="239"/>
        <v>0.12848484848484848</v>
      </c>
      <c r="AZ420" s="41">
        <f t="shared" si="240"/>
        <v>7.515151515151515E-2</v>
      </c>
      <c r="BA420" s="41">
        <f t="shared" si="241"/>
        <v>1.4545454545454545E-2</v>
      </c>
      <c r="BB420" s="41">
        <f t="shared" si="242"/>
        <v>1.4545454545454545E-2</v>
      </c>
      <c r="BC420" s="41">
        <f t="shared" si="243"/>
        <v>0</v>
      </c>
      <c r="BD420" s="41">
        <f t="shared" si="244"/>
        <v>0.9684848484848485</v>
      </c>
      <c r="BE420" s="41">
        <f t="shared" si="245"/>
        <v>3.1515151515151517E-2</v>
      </c>
      <c r="BF420" s="41">
        <f t="shared" si="246"/>
        <v>0</v>
      </c>
      <c r="BG420" s="41">
        <f t="shared" si="247"/>
        <v>0.46424242424242423</v>
      </c>
      <c r="BH420" s="41">
        <f t="shared" si="248"/>
        <v>0.37818181818181817</v>
      </c>
      <c r="BI420" s="41">
        <f t="shared" si="249"/>
        <v>0.15757575757575756</v>
      </c>
      <c r="BJ420" s="41">
        <f t="shared" si="250"/>
        <v>0</v>
      </c>
      <c r="BK420" s="41">
        <f t="shared" si="251"/>
        <v>0.34666666666666668</v>
      </c>
      <c r="BL420" s="41">
        <f t="shared" si="252"/>
        <v>0</v>
      </c>
      <c r="BM420" s="41">
        <f t="shared" si="253"/>
        <v>1.090909090909091E-2</v>
      </c>
      <c r="BN420" s="41">
        <f t="shared" si="254"/>
        <v>0.64242424242424245</v>
      </c>
      <c r="BO420" s="41">
        <f t="shared" si="255"/>
        <v>0.12484848484848485</v>
      </c>
      <c r="BP420" s="41">
        <f t="shared" si="256"/>
        <v>0.87272727272727268</v>
      </c>
      <c r="BQ420" s="41">
        <f t="shared" si="257"/>
        <v>2.4242424242424242E-3</v>
      </c>
      <c r="BR420" s="41">
        <f t="shared" si="258"/>
        <v>0</v>
      </c>
      <c r="BS420" s="41">
        <f t="shared" si="259"/>
        <v>0.42787878787878786</v>
      </c>
      <c r="BT420" s="41">
        <f t="shared" si="260"/>
        <v>0.57212121212121214</v>
      </c>
      <c r="BU420" s="41">
        <f t="shared" si="261"/>
        <v>0</v>
      </c>
      <c r="BV420" s="41">
        <f t="shared" si="262"/>
        <v>0</v>
      </c>
      <c r="BW420" s="41">
        <f t="shared" si="263"/>
        <v>1</v>
      </c>
      <c r="BX420" s="41" t="str">
        <f t="shared" si="264"/>
        <v>2012Registered nursesNew Brunswick</v>
      </c>
      <c r="BY420" s="51">
        <f>VLOOKUP(BX420,'%workplace'!$A$1:$F$381,6,FALSE)</f>
        <v>8189</v>
      </c>
      <c r="BZ420" s="32">
        <f t="shared" si="265"/>
        <v>0.10074490169739896</v>
      </c>
    </row>
    <row r="421" spans="1:78" s="8" customFormat="1" hidden="1" x14ac:dyDescent="0.2">
      <c r="A421" s="8" t="str">
        <f t="shared" si="228"/>
        <v>2012Registered nursesNew BrunswickHospital</v>
      </c>
      <c r="B421" s="8" t="s">
        <v>7</v>
      </c>
      <c r="C421" s="8" t="s">
        <v>17</v>
      </c>
      <c r="D421" s="8" t="s">
        <v>10</v>
      </c>
      <c r="E421" s="8">
        <v>2012</v>
      </c>
      <c r="F421" s="8">
        <v>5239</v>
      </c>
      <c r="G421" s="8">
        <v>310</v>
      </c>
      <c r="H421" s="8">
        <v>0</v>
      </c>
      <c r="I421" s="8">
        <v>693</v>
      </c>
      <c r="J421" s="8">
        <v>652</v>
      </c>
      <c r="K421" s="8">
        <v>589</v>
      </c>
      <c r="L421" s="8">
        <v>696</v>
      </c>
      <c r="M421" s="8">
        <v>916</v>
      </c>
      <c r="N421" s="8">
        <v>783</v>
      </c>
      <c r="O421" s="8">
        <v>642</v>
      </c>
      <c r="P421" s="8">
        <v>305</v>
      </c>
      <c r="Q421" s="8">
        <v>77</v>
      </c>
      <c r="R421" s="8">
        <v>8</v>
      </c>
      <c r="S421" s="8">
        <v>188</v>
      </c>
      <c r="T421" s="8">
        <v>0</v>
      </c>
      <c r="U421" s="8">
        <v>5450</v>
      </c>
      <c r="V421" s="8">
        <v>99</v>
      </c>
      <c r="W421" s="8">
        <v>0</v>
      </c>
      <c r="X421" s="8">
        <v>3807</v>
      </c>
      <c r="Y421" s="8">
        <v>1276</v>
      </c>
      <c r="Z421" s="8">
        <v>466</v>
      </c>
      <c r="AA421" s="8">
        <v>0</v>
      </c>
      <c r="AB421" s="8">
        <v>468</v>
      </c>
      <c r="AC421" s="8">
        <v>0</v>
      </c>
      <c r="AD421" s="8">
        <v>264</v>
      </c>
      <c r="AE421" s="8">
        <v>4817</v>
      </c>
      <c r="AF421" s="8">
        <v>251</v>
      </c>
      <c r="AG421" s="8">
        <v>5174</v>
      </c>
      <c r="AH421" s="8">
        <v>111</v>
      </c>
      <c r="AI421" s="8">
        <v>13</v>
      </c>
      <c r="AJ421" s="8">
        <v>761</v>
      </c>
      <c r="AK421" s="8">
        <v>4788</v>
      </c>
      <c r="AL421" s="8">
        <v>0</v>
      </c>
      <c r="AM421" s="8">
        <v>0</v>
      </c>
      <c r="AN421" s="8">
        <v>5549</v>
      </c>
      <c r="AO421" s="41">
        <f t="shared" si="229"/>
        <v>0.94413407821229045</v>
      </c>
      <c r="AP421" s="41">
        <f t="shared" si="230"/>
        <v>5.5865921787709494E-2</v>
      </c>
      <c r="AQ421" s="41">
        <f t="shared" si="231"/>
        <v>0</v>
      </c>
      <c r="AR421" s="41">
        <f t="shared" si="232"/>
        <v>0.12488736709316994</v>
      </c>
      <c r="AS421" s="41">
        <f t="shared" si="233"/>
        <v>0.11749864840511803</v>
      </c>
      <c r="AT421" s="41">
        <f t="shared" si="234"/>
        <v>0.10614525139664804</v>
      </c>
      <c r="AU421" s="41">
        <f t="shared" si="235"/>
        <v>0.12542800504595422</v>
      </c>
      <c r="AV421" s="41">
        <f t="shared" si="236"/>
        <v>0.16507478825013516</v>
      </c>
      <c r="AW421" s="41">
        <f t="shared" si="237"/>
        <v>0.1411065056766985</v>
      </c>
      <c r="AX421" s="41">
        <f t="shared" si="238"/>
        <v>0.11569652189583708</v>
      </c>
      <c r="AY421" s="41">
        <f t="shared" si="239"/>
        <v>5.4964858533069025E-2</v>
      </c>
      <c r="AZ421" s="41">
        <f t="shared" si="240"/>
        <v>1.3876374121463328E-2</v>
      </c>
      <c r="BA421" s="41">
        <f t="shared" si="241"/>
        <v>1.4417012074247613E-3</v>
      </c>
      <c r="BB421" s="41">
        <f t="shared" si="242"/>
        <v>3.3879978374481888E-2</v>
      </c>
      <c r="BC421" s="41">
        <f t="shared" si="243"/>
        <v>0</v>
      </c>
      <c r="BD421" s="41">
        <f t="shared" si="244"/>
        <v>0.98215894755811861</v>
      </c>
      <c r="BE421" s="41">
        <f t="shared" si="245"/>
        <v>1.784105244188142E-2</v>
      </c>
      <c r="BF421" s="41">
        <f t="shared" si="246"/>
        <v>0</v>
      </c>
      <c r="BG421" s="41">
        <f t="shared" si="247"/>
        <v>0.6860695620832582</v>
      </c>
      <c r="BH421" s="41">
        <f t="shared" si="248"/>
        <v>0.2299513425842494</v>
      </c>
      <c r="BI421" s="41">
        <f t="shared" si="249"/>
        <v>8.3979095332492343E-2</v>
      </c>
      <c r="BJ421" s="41">
        <f t="shared" si="250"/>
        <v>0</v>
      </c>
      <c r="BK421" s="41">
        <f t="shared" si="251"/>
        <v>8.4339520634348533E-2</v>
      </c>
      <c r="BL421" s="41">
        <f t="shared" si="252"/>
        <v>0</v>
      </c>
      <c r="BM421" s="41">
        <f t="shared" si="253"/>
        <v>4.7576139845017122E-2</v>
      </c>
      <c r="BN421" s="41">
        <f t="shared" si="254"/>
        <v>0.86808433952063435</v>
      </c>
      <c r="BO421" s="41">
        <f t="shared" si="255"/>
        <v>4.5233375382951885E-2</v>
      </c>
      <c r="BP421" s="41">
        <f t="shared" si="256"/>
        <v>0.93242025590196431</v>
      </c>
      <c r="BQ421" s="41">
        <f t="shared" si="257"/>
        <v>2.0003604253018562E-2</v>
      </c>
      <c r="BR421" s="41">
        <f t="shared" si="258"/>
        <v>2.342764462065237E-3</v>
      </c>
      <c r="BS421" s="41">
        <f t="shared" si="259"/>
        <v>0.13714182735628042</v>
      </c>
      <c r="BT421" s="41">
        <f t="shared" si="260"/>
        <v>0.86285817264371956</v>
      </c>
      <c r="BU421" s="41">
        <f t="shared" si="261"/>
        <v>0</v>
      </c>
      <c r="BV421" s="41">
        <f t="shared" si="262"/>
        <v>0</v>
      </c>
      <c r="BW421" s="41">
        <f t="shared" si="263"/>
        <v>1</v>
      </c>
      <c r="BX421" s="41" t="str">
        <f t="shared" si="264"/>
        <v>2012Registered nursesNew Brunswick</v>
      </c>
      <c r="BY421" s="51">
        <f>VLOOKUP(BX421,'%workplace'!$A$1:$F$381,6,FALSE)</f>
        <v>8189</v>
      </c>
      <c r="BZ421" s="32">
        <f t="shared" si="265"/>
        <v>0.67761631456832339</v>
      </c>
    </row>
    <row r="422" spans="1:78" s="8" customFormat="1" hidden="1" x14ac:dyDescent="0.2">
      <c r="A422" s="8" t="str">
        <f t="shared" si="228"/>
        <v>2012Registered nursesNew BrunswickOther places of work</v>
      </c>
      <c r="B422" s="8" t="s">
        <v>7</v>
      </c>
      <c r="C422" s="8" t="s">
        <v>17</v>
      </c>
      <c r="D422" s="8" t="s">
        <v>13</v>
      </c>
      <c r="E422" s="8">
        <v>2012</v>
      </c>
      <c r="F422" s="8">
        <v>719</v>
      </c>
      <c r="G422" s="8">
        <v>38</v>
      </c>
      <c r="H422" s="8">
        <v>0</v>
      </c>
      <c r="I422" s="8">
        <v>16</v>
      </c>
      <c r="J422" s="8">
        <v>70</v>
      </c>
      <c r="K422" s="8">
        <v>79</v>
      </c>
      <c r="L422" s="8">
        <v>95</v>
      </c>
      <c r="M422" s="8">
        <v>107</v>
      </c>
      <c r="N422" s="8">
        <v>121</v>
      </c>
      <c r="O422" s="8">
        <v>130</v>
      </c>
      <c r="P422" s="8">
        <v>83</v>
      </c>
      <c r="Q422" s="8">
        <v>46</v>
      </c>
      <c r="R422" s="8">
        <v>10</v>
      </c>
      <c r="S422" s="8">
        <v>0</v>
      </c>
      <c r="T422" s="8">
        <v>0</v>
      </c>
      <c r="U422" s="8">
        <v>745</v>
      </c>
      <c r="V422" s="8">
        <v>10</v>
      </c>
      <c r="W422" s="8">
        <v>2</v>
      </c>
      <c r="X422" s="8">
        <v>535</v>
      </c>
      <c r="Y422" s="8">
        <v>150</v>
      </c>
      <c r="Z422" s="8">
        <v>72</v>
      </c>
      <c r="AA422" s="8">
        <v>0</v>
      </c>
      <c r="AB422" s="8">
        <v>103</v>
      </c>
      <c r="AC422" s="8">
        <v>0</v>
      </c>
      <c r="AD422" s="8">
        <v>423</v>
      </c>
      <c r="AE422" s="8">
        <v>231</v>
      </c>
      <c r="AF422" s="8">
        <v>123</v>
      </c>
      <c r="AG422" s="8">
        <v>383</v>
      </c>
      <c r="AH422" s="8">
        <v>232</v>
      </c>
      <c r="AI422" s="8">
        <v>19</v>
      </c>
      <c r="AJ422" s="8">
        <v>78</v>
      </c>
      <c r="AK422" s="8">
        <v>679</v>
      </c>
      <c r="AL422" s="8">
        <v>0</v>
      </c>
      <c r="AM422" s="8">
        <v>0</v>
      </c>
      <c r="AN422" s="8">
        <v>757</v>
      </c>
      <c r="AO422" s="41">
        <f t="shared" si="229"/>
        <v>0.94980184940554824</v>
      </c>
      <c r="AP422" s="41">
        <f t="shared" si="230"/>
        <v>5.0198150594451783E-2</v>
      </c>
      <c r="AQ422" s="41">
        <f t="shared" si="231"/>
        <v>0</v>
      </c>
      <c r="AR422" s="41">
        <f t="shared" si="232"/>
        <v>2.1136063408190225E-2</v>
      </c>
      <c r="AS422" s="41">
        <f t="shared" si="233"/>
        <v>9.2470277410832233E-2</v>
      </c>
      <c r="AT422" s="41">
        <f t="shared" si="234"/>
        <v>0.10435931307793923</v>
      </c>
      <c r="AU422" s="41">
        <f t="shared" si="235"/>
        <v>0.12549537648612946</v>
      </c>
      <c r="AV422" s="41">
        <f t="shared" si="236"/>
        <v>0.14134742404227213</v>
      </c>
      <c r="AW422" s="41">
        <f t="shared" si="237"/>
        <v>0.15984147952443858</v>
      </c>
      <c r="AX422" s="41">
        <f t="shared" si="238"/>
        <v>0.17173051519154559</v>
      </c>
      <c r="AY422" s="41">
        <f t="shared" si="239"/>
        <v>0.10964332892998679</v>
      </c>
      <c r="AZ422" s="41">
        <f t="shared" si="240"/>
        <v>6.0766182298546897E-2</v>
      </c>
      <c r="BA422" s="41">
        <f t="shared" si="241"/>
        <v>1.3210039630118891E-2</v>
      </c>
      <c r="BB422" s="41">
        <f t="shared" si="242"/>
        <v>0</v>
      </c>
      <c r="BC422" s="41">
        <f t="shared" si="243"/>
        <v>0</v>
      </c>
      <c r="BD422" s="41">
        <f t="shared" si="244"/>
        <v>0.98414795244385733</v>
      </c>
      <c r="BE422" s="41">
        <f t="shared" si="245"/>
        <v>1.3210039630118891E-2</v>
      </c>
      <c r="BF422" s="41">
        <f t="shared" si="246"/>
        <v>2.6420079260237781E-3</v>
      </c>
      <c r="BG422" s="41">
        <f t="shared" si="247"/>
        <v>0.70673712021136059</v>
      </c>
      <c r="BH422" s="41">
        <f t="shared" si="248"/>
        <v>0.19815059445178335</v>
      </c>
      <c r="BI422" s="41">
        <f t="shared" si="249"/>
        <v>9.5112285336856006E-2</v>
      </c>
      <c r="BJ422" s="41">
        <f t="shared" si="250"/>
        <v>0</v>
      </c>
      <c r="BK422" s="41">
        <f t="shared" si="251"/>
        <v>0.13606340819022458</v>
      </c>
      <c r="BL422" s="41">
        <f t="shared" si="252"/>
        <v>0</v>
      </c>
      <c r="BM422" s="41">
        <f t="shared" si="253"/>
        <v>0.55878467635402906</v>
      </c>
      <c r="BN422" s="41">
        <f t="shared" si="254"/>
        <v>0.30515191545574638</v>
      </c>
      <c r="BO422" s="41">
        <f t="shared" si="255"/>
        <v>0.16248348745046234</v>
      </c>
      <c r="BP422" s="41">
        <f t="shared" si="256"/>
        <v>0.50594451783355354</v>
      </c>
      <c r="BQ422" s="41">
        <f t="shared" si="257"/>
        <v>0.30647291941875826</v>
      </c>
      <c r="BR422" s="41">
        <f t="shared" si="258"/>
        <v>2.5099075297225892E-2</v>
      </c>
      <c r="BS422" s="41">
        <f t="shared" si="259"/>
        <v>0.10303830911492734</v>
      </c>
      <c r="BT422" s="41">
        <f t="shared" si="260"/>
        <v>0.8969616908850726</v>
      </c>
      <c r="BU422" s="41">
        <f t="shared" si="261"/>
        <v>0</v>
      </c>
      <c r="BV422" s="41">
        <f t="shared" si="262"/>
        <v>0</v>
      </c>
      <c r="BW422" s="41">
        <f t="shared" si="263"/>
        <v>1</v>
      </c>
      <c r="BX422" s="41" t="str">
        <f t="shared" si="264"/>
        <v>2012Registered nursesNew Brunswick</v>
      </c>
      <c r="BY422" s="51">
        <f>VLOOKUP(BX422,'%workplace'!$A$1:$F$381,6,FALSE)</f>
        <v>8189</v>
      </c>
      <c r="BZ422" s="32">
        <f t="shared" si="265"/>
        <v>9.2441079496886069E-2</v>
      </c>
    </row>
    <row r="423" spans="1:78" s="8" customFormat="1" hidden="1" x14ac:dyDescent="0.2">
      <c r="A423" s="8" t="str">
        <f t="shared" si="228"/>
        <v>2012Registered nursesQuebecAll places of work</v>
      </c>
      <c r="B423" s="8" t="s">
        <v>7</v>
      </c>
      <c r="C423" s="8" t="s">
        <v>18</v>
      </c>
      <c r="D423" s="8" t="s">
        <v>9</v>
      </c>
      <c r="E423" s="8">
        <v>2012</v>
      </c>
      <c r="F423" s="8">
        <v>60421</v>
      </c>
      <c r="G423" s="8">
        <v>6854</v>
      </c>
      <c r="H423" s="8">
        <v>0</v>
      </c>
      <c r="I423" s="8">
        <v>7591</v>
      </c>
      <c r="J423" s="8">
        <v>8383</v>
      </c>
      <c r="K423" s="8">
        <v>8181</v>
      </c>
      <c r="L423" s="8">
        <v>7951</v>
      </c>
      <c r="M423" s="8">
        <v>8933</v>
      </c>
      <c r="N423" s="8">
        <v>9757</v>
      </c>
      <c r="O423" s="8">
        <v>8189</v>
      </c>
      <c r="P423" s="8">
        <v>3745</v>
      </c>
      <c r="Q423" s="8">
        <v>1295</v>
      </c>
      <c r="R423" s="8">
        <v>389</v>
      </c>
      <c r="S423" s="8">
        <v>2861</v>
      </c>
      <c r="T423" s="8">
        <v>0</v>
      </c>
      <c r="U423" s="8">
        <v>65031</v>
      </c>
      <c r="V423" s="8">
        <v>2244</v>
      </c>
      <c r="W423" s="8">
        <v>0</v>
      </c>
      <c r="X423" s="8">
        <v>39140</v>
      </c>
      <c r="Y423" s="8">
        <v>21804</v>
      </c>
      <c r="Z423" s="8">
        <v>6261</v>
      </c>
      <c r="AA423" s="8">
        <v>70</v>
      </c>
      <c r="AB423" s="8">
        <v>3788</v>
      </c>
      <c r="AC423" s="8">
        <v>169</v>
      </c>
      <c r="AD423" s="8">
        <v>9576</v>
      </c>
      <c r="AE423" s="8">
        <v>53742</v>
      </c>
      <c r="AF423" s="8">
        <v>5216</v>
      </c>
      <c r="AG423" s="8">
        <v>57947</v>
      </c>
      <c r="AH423" s="8">
        <v>2597</v>
      </c>
      <c r="AI423" s="8">
        <v>952</v>
      </c>
      <c r="AJ423" s="8">
        <v>6966</v>
      </c>
      <c r="AK423" s="8">
        <v>60271</v>
      </c>
      <c r="AL423" s="8">
        <v>563</v>
      </c>
      <c r="AM423" s="8">
        <v>38</v>
      </c>
      <c r="AN423" s="8">
        <v>67275</v>
      </c>
      <c r="AO423" s="41">
        <f t="shared" si="229"/>
        <v>0.8981196581196581</v>
      </c>
      <c r="AP423" s="41">
        <f t="shared" si="230"/>
        <v>0.10188034188034188</v>
      </c>
      <c r="AQ423" s="41">
        <f t="shared" si="231"/>
        <v>0</v>
      </c>
      <c r="AR423" s="41">
        <f t="shared" si="232"/>
        <v>0.11283537718320327</v>
      </c>
      <c r="AS423" s="41">
        <f t="shared" si="233"/>
        <v>0.1246079524340394</v>
      </c>
      <c r="AT423" s="41">
        <f t="shared" si="234"/>
        <v>0.12160535117056856</v>
      </c>
      <c r="AU423" s="41">
        <f t="shared" si="235"/>
        <v>0.11818654775176514</v>
      </c>
      <c r="AV423" s="41">
        <f t="shared" si="236"/>
        <v>0.13278335191378671</v>
      </c>
      <c r="AW423" s="41">
        <f t="shared" si="237"/>
        <v>0.1450315867707172</v>
      </c>
      <c r="AX423" s="41">
        <f t="shared" si="238"/>
        <v>0.12172426607209216</v>
      </c>
      <c r="AY423" s="41">
        <f t="shared" si="239"/>
        <v>5.5667038275733931E-2</v>
      </c>
      <c r="AZ423" s="41">
        <f t="shared" si="240"/>
        <v>1.9249349684132291E-2</v>
      </c>
      <c r="BA423" s="41">
        <f t="shared" si="241"/>
        <v>5.7822370865849128E-3</v>
      </c>
      <c r="BB423" s="41">
        <f t="shared" si="242"/>
        <v>4.2526941657376437E-2</v>
      </c>
      <c r="BC423" s="41">
        <f t="shared" si="243"/>
        <v>0</v>
      </c>
      <c r="BD423" s="41">
        <f t="shared" si="244"/>
        <v>0.96664437012263105</v>
      </c>
      <c r="BE423" s="41">
        <f t="shared" si="245"/>
        <v>3.3355629877369009E-2</v>
      </c>
      <c r="BF423" s="41">
        <f t="shared" si="246"/>
        <v>0</v>
      </c>
      <c r="BG423" s="41">
        <f t="shared" si="247"/>
        <v>0.58179115570419915</v>
      </c>
      <c r="BH423" s="41">
        <f t="shared" si="248"/>
        <v>0.32410256410256411</v>
      </c>
      <c r="BI423" s="41">
        <f t="shared" si="249"/>
        <v>9.3065774804905244E-2</v>
      </c>
      <c r="BJ423" s="41">
        <f t="shared" si="250"/>
        <v>1.0405053883314752E-3</v>
      </c>
      <c r="BK423" s="41">
        <f t="shared" si="251"/>
        <v>5.6306205871423265E-2</v>
      </c>
      <c r="BL423" s="41">
        <f t="shared" si="252"/>
        <v>2.5120772946859902E-3</v>
      </c>
      <c r="BM423" s="41">
        <f t="shared" si="253"/>
        <v>0.14234113712374583</v>
      </c>
      <c r="BN423" s="41">
        <f t="shared" si="254"/>
        <v>0.79884057971014488</v>
      </c>
      <c r="BO423" s="41">
        <f t="shared" si="255"/>
        <v>7.7532515793385354E-2</v>
      </c>
      <c r="BP423" s="41">
        <f t="shared" si="256"/>
        <v>0.86134522482348574</v>
      </c>
      <c r="BQ423" s="41">
        <f t="shared" si="257"/>
        <v>3.8602749907097736E-2</v>
      </c>
      <c r="BR423" s="41">
        <f t="shared" si="258"/>
        <v>1.4150873281308063E-2</v>
      </c>
      <c r="BS423" s="41">
        <f t="shared" si="259"/>
        <v>0.10354515050167223</v>
      </c>
      <c r="BT423" s="41">
        <f t="shared" si="260"/>
        <v>0.89589000371609062</v>
      </c>
      <c r="BU423" s="41">
        <f t="shared" si="261"/>
        <v>8.3686361947231513E-3</v>
      </c>
      <c r="BV423" s="41">
        <f t="shared" si="262"/>
        <v>5.6484578223708654E-4</v>
      </c>
      <c r="BW423" s="41">
        <f t="shared" si="263"/>
        <v>1</v>
      </c>
      <c r="BX423" s="41" t="str">
        <f t="shared" si="264"/>
        <v>2012Registered nursesQuebec</v>
      </c>
      <c r="BY423" s="51">
        <f>VLOOKUP(BX423,'%workplace'!$A$1:$F$381,6,FALSE)</f>
        <v>67275</v>
      </c>
      <c r="BZ423" s="32">
        <f t="shared" si="265"/>
        <v>1</v>
      </c>
    </row>
    <row r="424" spans="1:78" s="8" customFormat="1" hidden="1" x14ac:dyDescent="0.2">
      <c r="A424" s="8" t="str">
        <f t="shared" si="228"/>
        <v>2012Registered nursesQuebecCommunity health</v>
      </c>
      <c r="B424" s="8" t="s">
        <v>7</v>
      </c>
      <c r="C424" s="8" t="s">
        <v>18</v>
      </c>
      <c r="D424" s="8" t="s">
        <v>11</v>
      </c>
      <c r="E424" s="8">
        <v>2012</v>
      </c>
      <c r="F424" s="8">
        <v>7375</v>
      </c>
      <c r="G424" s="8">
        <v>478</v>
      </c>
      <c r="H424" s="8">
        <v>0</v>
      </c>
      <c r="I424" s="8">
        <v>478</v>
      </c>
      <c r="J424" s="8">
        <v>791</v>
      </c>
      <c r="K424" s="8">
        <v>1070</v>
      </c>
      <c r="L424" s="8">
        <v>1064</v>
      </c>
      <c r="M424" s="8">
        <v>1158</v>
      </c>
      <c r="N424" s="8">
        <v>1159</v>
      </c>
      <c r="O424" s="8">
        <v>1090</v>
      </c>
      <c r="P424" s="8">
        <v>683</v>
      </c>
      <c r="Q424" s="8">
        <v>243</v>
      </c>
      <c r="R424" s="8">
        <v>59</v>
      </c>
      <c r="S424" s="8">
        <v>58</v>
      </c>
      <c r="T424" s="8">
        <v>0</v>
      </c>
      <c r="U424" s="8">
        <v>7725</v>
      </c>
      <c r="V424" s="8">
        <v>128</v>
      </c>
      <c r="W424" s="8">
        <v>0</v>
      </c>
      <c r="X424" s="8">
        <v>4646</v>
      </c>
      <c r="Y424" s="8">
        <v>2311</v>
      </c>
      <c r="Z424" s="8">
        <v>891</v>
      </c>
      <c r="AA424" s="8">
        <v>5</v>
      </c>
      <c r="AB424" s="8">
        <v>310</v>
      </c>
      <c r="AC424" s="8">
        <v>20</v>
      </c>
      <c r="AD424" s="8">
        <v>866</v>
      </c>
      <c r="AE424" s="8">
        <v>6657</v>
      </c>
      <c r="AF424" s="8">
        <v>429</v>
      </c>
      <c r="AG424" s="8">
        <v>7309</v>
      </c>
      <c r="AH424" s="8">
        <v>7</v>
      </c>
      <c r="AI424" s="8">
        <v>56</v>
      </c>
      <c r="AJ424" s="8">
        <v>1040</v>
      </c>
      <c r="AK424" s="8">
        <v>6813</v>
      </c>
      <c r="AL424" s="8">
        <v>52</v>
      </c>
      <c r="AM424" s="8">
        <v>0</v>
      </c>
      <c r="AN424" s="8">
        <v>7853</v>
      </c>
      <c r="AO424" s="41">
        <f t="shared" si="229"/>
        <v>0.93913154208582705</v>
      </c>
      <c r="AP424" s="41">
        <f t="shared" si="230"/>
        <v>6.0868457914172926E-2</v>
      </c>
      <c r="AQ424" s="41">
        <f t="shared" si="231"/>
        <v>0</v>
      </c>
      <c r="AR424" s="41">
        <f t="shared" si="232"/>
        <v>6.0868457914172926E-2</v>
      </c>
      <c r="AS424" s="41">
        <f t="shared" si="233"/>
        <v>0.100725837259646</v>
      </c>
      <c r="AT424" s="41">
        <f t="shared" si="234"/>
        <v>0.13625366102126577</v>
      </c>
      <c r="AU424" s="41">
        <f t="shared" si="235"/>
        <v>0.13548962180058577</v>
      </c>
      <c r="AV424" s="41">
        <f t="shared" si="236"/>
        <v>0.14745956959123901</v>
      </c>
      <c r="AW424" s="41">
        <f t="shared" si="237"/>
        <v>0.14758690946135236</v>
      </c>
      <c r="AX424" s="41">
        <f t="shared" si="238"/>
        <v>0.13880045842353242</v>
      </c>
      <c r="AY424" s="41">
        <f t="shared" si="239"/>
        <v>8.697313128740608E-2</v>
      </c>
      <c r="AZ424" s="41">
        <f t="shared" si="240"/>
        <v>3.0943588437539794E-2</v>
      </c>
      <c r="BA424" s="41">
        <f t="shared" si="241"/>
        <v>7.5130523366866162E-3</v>
      </c>
      <c r="BB424" s="41">
        <f t="shared" si="242"/>
        <v>7.3857124665732844E-3</v>
      </c>
      <c r="BC424" s="41">
        <f t="shared" si="243"/>
        <v>0</v>
      </c>
      <c r="BD424" s="41">
        <f t="shared" si="244"/>
        <v>0.98370049662549341</v>
      </c>
      <c r="BE424" s="41">
        <f t="shared" si="245"/>
        <v>1.6299503374506558E-2</v>
      </c>
      <c r="BF424" s="41">
        <f t="shared" si="246"/>
        <v>0</v>
      </c>
      <c r="BG424" s="41">
        <f t="shared" si="247"/>
        <v>0.59162103654654274</v>
      </c>
      <c r="BH424" s="41">
        <f t="shared" si="248"/>
        <v>0.29428243983191138</v>
      </c>
      <c r="BI424" s="41">
        <f t="shared" si="249"/>
        <v>0.11345982427097924</v>
      </c>
      <c r="BJ424" s="41">
        <f t="shared" si="250"/>
        <v>6.3669935056666241E-4</v>
      </c>
      <c r="BK424" s="41">
        <f t="shared" si="251"/>
        <v>3.9475359735133067E-2</v>
      </c>
      <c r="BL424" s="41">
        <f t="shared" si="252"/>
        <v>2.5467974022666496E-3</v>
      </c>
      <c r="BM424" s="41">
        <f t="shared" si="253"/>
        <v>0.11027632751814594</v>
      </c>
      <c r="BN424" s="41">
        <f t="shared" si="254"/>
        <v>0.84770151534445437</v>
      </c>
      <c r="BO424" s="41">
        <f t="shared" si="255"/>
        <v>5.4628804278619637E-2</v>
      </c>
      <c r="BP424" s="41">
        <f t="shared" si="256"/>
        <v>0.93072711065834712</v>
      </c>
      <c r="BQ424" s="41">
        <f t="shared" si="257"/>
        <v>8.9137909079332737E-4</v>
      </c>
      <c r="BR424" s="41">
        <f t="shared" si="258"/>
        <v>7.131032726346619E-3</v>
      </c>
      <c r="BS424" s="41">
        <f t="shared" si="259"/>
        <v>0.13243346491786578</v>
      </c>
      <c r="BT424" s="41">
        <f t="shared" si="260"/>
        <v>0.86756653508213422</v>
      </c>
      <c r="BU424" s="41">
        <f t="shared" si="261"/>
        <v>6.621673245893289E-3</v>
      </c>
      <c r="BV424" s="41">
        <f t="shared" si="262"/>
        <v>0</v>
      </c>
      <c r="BW424" s="41">
        <f t="shared" si="263"/>
        <v>1</v>
      </c>
      <c r="BX424" s="41" t="str">
        <f t="shared" si="264"/>
        <v>2012Registered nursesQuebec</v>
      </c>
      <c r="BY424" s="51">
        <f>VLOOKUP(BX424,'%workplace'!$A$1:$F$381,6,FALSE)</f>
        <v>67275</v>
      </c>
      <c r="BZ424" s="32">
        <f t="shared" si="265"/>
        <v>0.11672984020810108</v>
      </c>
    </row>
    <row r="425" spans="1:78" s="8" customFormat="1" hidden="1" x14ac:dyDescent="0.2">
      <c r="A425" s="8" t="str">
        <f t="shared" si="228"/>
        <v>2012Registered nursesQuebecNursing home/long-term care</v>
      </c>
      <c r="B425" s="8" t="s">
        <v>7</v>
      </c>
      <c r="C425" s="8" t="s">
        <v>18</v>
      </c>
      <c r="D425" s="8" t="s">
        <v>12</v>
      </c>
      <c r="E425" s="8">
        <v>2012</v>
      </c>
      <c r="F425" s="8">
        <v>7826</v>
      </c>
      <c r="G425" s="8">
        <v>855</v>
      </c>
      <c r="H425" s="8">
        <v>0</v>
      </c>
      <c r="I425" s="8">
        <v>608</v>
      </c>
      <c r="J425" s="8">
        <v>748</v>
      </c>
      <c r="K425" s="8">
        <v>873</v>
      </c>
      <c r="L425" s="8">
        <v>1017</v>
      </c>
      <c r="M425" s="8">
        <v>1246</v>
      </c>
      <c r="N425" s="8">
        <v>1689</v>
      </c>
      <c r="O425" s="8">
        <v>1437</v>
      </c>
      <c r="P425" s="8">
        <v>612</v>
      </c>
      <c r="Q425" s="8">
        <v>200</v>
      </c>
      <c r="R425" s="8">
        <v>38</v>
      </c>
      <c r="S425" s="8">
        <v>213</v>
      </c>
      <c r="T425" s="8">
        <v>0</v>
      </c>
      <c r="U425" s="8">
        <v>8355</v>
      </c>
      <c r="V425" s="8">
        <v>326</v>
      </c>
      <c r="W425" s="8">
        <v>0</v>
      </c>
      <c r="X425" s="8">
        <v>4849</v>
      </c>
      <c r="Y425" s="8">
        <v>3136</v>
      </c>
      <c r="Z425" s="8">
        <v>690</v>
      </c>
      <c r="AA425" s="8">
        <v>6</v>
      </c>
      <c r="AB425" s="8">
        <v>1141</v>
      </c>
      <c r="AC425" s="8">
        <v>16</v>
      </c>
      <c r="AD425" s="8">
        <v>537</v>
      </c>
      <c r="AE425" s="8">
        <v>6987</v>
      </c>
      <c r="AF425" s="8">
        <v>1296</v>
      </c>
      <c r="AG425" s="8">
        <v>7294</v>
      </c>
      <c r="AH425" s="8">
        <v>4</v>
      </c>
      <c r="AI425" s="8">
        <v>30</v>
      </c>
      <c r="AJ425" s="8">
        <v>2103</v>
      </c>
      <c r="AK425" s="8">
        <v>6578</v>
      </c>
      <c r="AL425" s="8">
        <v>57</v>
      </c>
      <c r="AM425" s="8">
        <v>0</v>
      </c>
      <c r="AN425" s="8">
        <v>8681</v>
      </c>
      <c r="AO425" s="41">
        <f t="shared" si="229"/>
        <v>0.90150904273701182</v>
      </c>
      <c r="AP425" s="41">
        <f t="shared" si="230"/>
        <v>9.8490957262988135E-2</v>
      </c>
      <c r="AQ425" s="41">
        <f t="shared" si="231"/>
        <v>0</v>
      </c>
      <c r="AR425" s="41">
        <f t="shared" si="232"/>
        <v>7.0038014053680445E-2</v>
      </c>
      <c r="AS425" s="41">
        <f t="shared" si="233"/>
        <v>8.6165188342356869E-2</v>
      </c>
      <c r="AT425" s="41">
        <f t="shared" si="234"/>
        <v>0.10056445110010367</v>
      </c>
      <c r="AU425" s="41">
        <f t="shared" si="235"/>
        <v>0.11715240179702799</v>
      </c>
      <c r="AV425" s="41">
        <f t="shared" si="236"/>
        <v>0.14353185116922013</v>
      </c>
      <c r="AW425" s="41">
        <f t="shared" si="237"/>
        <v>0.1945628383826748</v>
      </c>
      <c r="AX425" s="41">
        <f t="shared" si="238"/>
        <v>0.16553392466305725</v>
      </c>
      <c r="AY425" s="41">
        <f t="shared" si="239"/>
        <v>7.0498790461928348E-2</v>
      </c>
      <c r="AZ425" s="41">
        <f t="shared" si="240"/>
        <v>2.3038820412394884E-2</v>
      </c>
      <c r="BA425" s="41">
        <f t="shared" si="241"/>
        <v>4.3773758783550278E-3</v>
      </c>
      <c r="BB425" s="41">
        <f t="shared" si="242"/>
        <v>2.4536343739200554E-2</v>
      </c>
      <c r="BC425" s="41">
        <f t="shared" si="243"/>
        <v>0</v>
      </c>
      <c r="BD425" s="41">
        <f t="shared" si="244"/>
        <v>0.9624467227277963</v>
      </c>
      <c r="BE425" s="41">
        <f t="shared" si="245"/>
        <v>3.7553277272203665E-2</v>
      </c>
      <c r="BF425" s="41">
        <f t="shared" si="246"/>
        <v>0</v>
      </c>
      <c r="BG425" s="41">
        <f t="shared" si="247"/>
        <v>0.55857620089851401</v>
      </c>
      <c r="BH425" s="41">
        <f t="shared" si="248"/>
        <v>0.36124870406635179</v>
      </c>
      <c r="BI425" s="41">
        <f t="shared" si="249"/>
        <v>7.9483930422762361E-2</v>
      </c>
      <c r="BJ425" s="41">
        <f t="shared" si="250"/>
        <v>6.9116461237184656E-4</v>
      </c>
      <c r="BK425" s="41">
        <f t="shared" si="251"/>
        <v>0.13143647045271281</v>
      </c>
      <c r="BL425" s="41">
        <f t="shared" si="252"/>
        <v>1.8431056329915908E-3</v>
      </c>
      <c r="BM425" s="41">
        <f t="shared" si="253"/>
        <v>6.1859232807280271E-2</v>
      </c>
      <c r="BN425" s="41">
        <f t="shared" si="254"/>
        <v>0.80486119110701537</v>
      </c>
      <c r="BO425" s="41">
        <f t="shared" si="255"/>
        <v>0.14929155627231885</v>
      </c>
      <c r="BP425" s="41">
        <f t="shared" si="256"/>
        <v>0.84022578044004148</v>
      </c>
      <c r="BQ425" s="41">
        <f t="shared" si="257"/>
        <v>4.6077640824789771E-4</v>
      </c>
      <c r="BR425" s="41">
        <f t="shared" si="258"/>
        <v>3.4558230618592328E-3</v>
      </c>
      <c r="BS425" s="41">
        <f t="shared" si="259"/>
        <v>0.24225319663633221</v>
      </c>
      <c r="BT425" s="41">
        <f t="shared" si="260"/>
        <v>0.75774680336366773</v>
      </c>
      <c r="BU425" s="41">
        <f t="shared" si="261"/>
        <v>6.5660638175325421E-3</v>
      </c>
      <c r="BV425" s="41">
        <f t="shared" si="262"/>
        <v>0</v>
      </c>
      <c r="BW425" s="41">
        <f t="shared" si="263"/>
        <v>1</v>
      </c>
      <c r="BX425" s="41" t="str">
        <f t="shared" si="264"/>
        <v>2012Registered nursesQuebec</v>
      </c>
      <c r="BY425" s="51">
        <f>VLOOKUP(BX425,'%workplace'!$A$1:$F$381,6,FALSE)</f>
        <v>67275</v>
      </c>
      <c r="BZ425" s="32">
        <f t="shared" si="265"/>
        <v>0.12903753251579339</v>
      </c>
    </row>
    <row r="426" spans="1:78" s="8" customFormat="1" hidden="1" x14ac:dyDescent="0.2">
      <c r="A426" s="8" t="str">
        <f t="shared" si="228"/>
        <v>2012Registered nursesQuebecHospital</v>
      </c>
      <c r="B426" s="8" t="s">
        <v>7</v>
      </c>
      <c r="C426" s="8" t="s">
        <v>18</v>
      </c>
      <c r="D426" s="8" t="s">
        <v>10</v>
      </c>
      <c r="E426" s="8">
        <v>2012</v>
      </c>
      <c r="F426" s="8">
        <v>33344</v>
      </c>
      <c r="G426" s="8">
        <v>4073</v>
      </c>
      <c r="H426" s="8">
        <v>0</v>
      </c>
      <c r="I426" s="8">
        <v>5129</v>
      </c>
      <c r="J426" s="8">
        <v>5244</v>
      </c>
      <c r="K426" s="8">
        <v>4553</v>
      </c>
      <c r="L426" s="8">
        <v>4219</v>
      </c>
      <c r="M426" s="8">
        <v>4841</v>
      </c>
      <c r="N426" s="8">
        <v>5211</v>
      </c>
      <c r="O426" s="8">
        <v>4206</v>
      </c>
      <c r="P426" s="8">
        <v>1394</v>
      </c>
      <c r="Q426" s="8">
        <v>314</v>
      </c>
      <c r="R426" s="8">
        <v>77</v>
      </c>
      <c r="S426" s="8">
        <v>2229</v>
      </c>
      <c r="T426" s="8">
        <v>0</v>
      </c>
      <c r="U426" s="8">
        <v>35932</v>
      </c>
      <c r="V426" s="8">
        <v>1485</v>
      </c>
      <c r="W426" s="8">
        <v>0</v>
      </c>
      <c r="X426" s="8">
        <v>22650</v>
      </c>
      <c r="Y426" s="8">
        <v>12551</v>
      </c>
      <c r="Z426" s="8">
        <v>2186</v>
      </c>
      <c r="AA426" s="8">
        <v>30</v>
      </c>
      <c r="AB426" s="8">
        <v>1517</v>
      </c>
      <c r="AC426" s="8">
        <v>96</v>
      </c>
      <c r="AD426" s="8">
        <v>3009</v>
      </c>
      <c r="AE426" s="8">
        <v>32795</v>
      </c>
      <c r="AF426" s="8">
        <v>1924</v>
      </c>
      <c r="AG426" s="8">
        <v>34693</v>
      </c>
      <c r="AH426" s="8">
        <v>28</v>
      </c>
      <c r="AI426" s="8">
        <v>514</v>
      </c>
      <c r="AJ426" s="8">
        <v>2179</v>
      </c>
      <c r="AK426" s="8">
        <v>35238</v>
      </c>
      <c r="AL426" s="8">
        <v>258</v>
      </c>
      <c r="AM426" s="8">
        <v>0</v>
      </c>
      <c r="AN426" s="8">
        <v>37417</v>
      </c>
      <c r="AO426" s="41">
        <f t="shared" si="229"/>
        <v>0.89114573589544854</v>
      </c>
      <c r="AP426" s="41">
        <f t="shared" si="230"/>
        <v>0.1088542641045514</v>
      </c>
      <c r="AQ426" s="41">
        <f t="shared" si="231"/>
        <v>0</v>
      </c>
      <c r="AR426" s="41">
        <f t="shared" si="232"/>
        <v>0.13707672982868749</v>
      </c>
      <c r="AS426" s="41">
        <f t="shared" si="233"/>
        <v>0.14015019910735763</v>
      </c>
      <c r="AT426" s="41">
        <f t="shared" si="234"/>
        <v>0.12168265761552235</v>
      </c>
      <c r="AU426" s="41">
        <f t="shared" si="235"/>
        <v>0.11275623379747174</v>
      </c>
      <c r="AV426" s="41">
        <f t="shared" si="236"/>
        <v>0.12937969372210492</v>
      </c>
      <c r="AW426" s="41">
        <f t="shared" si="237"/>
        <v>0.13926824705347837</v>
      </c>
      <c r="AX426" s="41">
        <f t="shared" si="238"/>
        <v>0.11240879813988294</v>
      </c>
      <c r="AY426" s="41">
        <f t="shared" si="239"/>
        <v>3.7255792821444797E-2</v>
      </c>
      <c r="AZ426" s="41">
        <f t="shared" si="240"/>
        <v>8.3919074217601621E-3</v>
      </c>
      <c r="BA426" s="41">
        <f t="shared" si="241"/>
        <v>2.0578881257182565E-3</v>
      </c>
      <c r="BB426" s="41">
        <f t="shared" si="242"/>
        <v>5.9571852366571344E-2</v>
      </c>
      <c r="BC426" s="41">
        <f t="shared" si="243"/>
        <v>0</v>
      </c>
      <c r="BD426" s="41">
        <f t="shared" si="244"/>
        <v>0.96031215757543364</v>
      </c>
      <c r="BE426" s="41">
        <f t="shared" si="245"/>
        <v>3.9687842424566376E-2</v>
      </c>
      <c r="BF426" s="41">
        <f t="shared" si="246"/>
        <v>0</v>
      </c>
      <c r="BG426" s="41">
        <f t="shared" si="247"/>
        <v>0.60533981879894161</v>
      </c>
      <c r="BH426" s="41">
        <f t="shared" si="248"/>
        <v>0.33543576449207579</v>
      </c>
      <c r="BI426" s="41">
        <f t="shared" si="249"/>
        <v>5.8422642114546862E-2</v>
      </c>
      <c r="BJ426" s="41">
        <f t="shared" si="250"/>
        <v>8.0177459443568427E-4</v>
      </c>
      <c r="BK426" s="41">
        <f t="shared" si="251"/>
        <v>4.0543068658631103E-2</v>
      </c>
      <c r="BL426" s="41">
        <f t="shared" si="252"/>
        <v>2.56567870219419E-3</v>
      </c>
      <c r="BM426" s="41">
        <f t="shared" si="253"/>
        <v>8.041799182189914E-2</v>
      </c>
      <c r="BN426" s="41">
        <f t="shared" si="254"/>
        <v>0.87647326081727561</v>
      </c>
      <c r="BO426" s="41">
        <f t="shared" si="255"/>
        <v>5.1420477323141887E-2</v>
      </c>
      <c r="BP426" s="41">
        <f t="shared" si="256"/>
        <v>0.92719886682523989</v>
      </c>
      <c r="BQ426" s="41">
        <f t="shared" si="257"/>
        <v>7.4832295480663864E-4</v>
      </c>
      <c r="BR426" s="41">
        <f t="shared" si="258"/>
        <v>1.3737071384664725E-2</v>
      </c>
      <c r="BS426" s="41">
        <f t="shared" si="259"/>
        <v>5.8235561375845207E-2</v>
      </c>
      <c r="BT426" s="41">
        <f t="shared" si="260"/>
        <v>0.94176443862415482</v>
      </c>
      <c r="BU426" s="41">
        <f t="shared" si="261"/>
        <v>6.8952615121468854E-3</v>
      </c>
      <c r="BV426" s="41">
        <f t="shared" si="262"/>
        <v>0</v>
      </c>
      <c r="BW426" s="41">
        <f t="shared" si="263"/>
        <v>1</v>
      </c>
      <c r="BX426" s="41" t="str">
        <f t="shared" si="264"/>
        <v>2012Registered nursesQuebec</v>
      </c>
      <c r="BY426" s="51">
        <f>VLOOKUP(BX426,'%workplace'!$A$1:$F$381,6,FALSE)</f>
        <v>67275</v>
      </c>
      <c r="BZ426" s="32">
        <f t="shared" si="265"/>
        <v>0.55617985878855447</v>
      </c>
    </row>
    <row r="427" spans="1:78" s="8" customFormat="1" hidden="1" x14ac:dyDescent="0.2">
      <c r="A427" s="8" t="str">
        <f t="shared" si="228"/>
        <v>2012Registered nursesQuebecOther places of work</v>
      </c>
      <c r="B427" s="8" t="s">
        <v>7</v>
      </c>
      <c r="C427" s="8" t="s">
        <v>18</v>
      </c>
      <c r="D427" s="8" t="s">
        <v>13</v>
      </c>
      <c r="E427" s="8">
        <v>2012</v>
      </c>
      <c r="F427" s="8">
        <v>11843</v>
      </c>
      <c r="G427" s="8">
        <v>1442</v>
      </c>
      <c r="H427" s="8">
        <v>0</v>
      </c>
      <c r="I427" s="8">
        <v>1373</v>
      </c>
      <c r="J427" s="8">
        <v>1591</v>
      </c>
      <c r="K427" s="8">
        <v>1682</v>
      </c>
      <c r="L427" s="8">
        <v>1645</v>
      </c>
      <c r="M427" s="8">
        <v>1683</v>
      </c>
      <c r="N427" s="8">
        <v>1695</v>
      </c>
      <c r="O427" s="8">
        <v>1452</v>
      </c>
      <c r="P427" s="8">
        <v>1055</v>
      </c>
      <c r="Q427" s="8">
        <v>538</v>
      </c>
      <c r="R427" s="8">
        <v>215</v>
      </c>
      <c r="S427" s="8">
        <v>356</v>
      </c>
      <c r="T427" s="8">
        <v>0</v>
      </c>
      <c r="U427" s="8">
        <v>12983</v>
      </c>
      <c r="V427" s="8">
        <v>302</v>
      </c>
      <c r="W427" s="8">
        <v>0</v>
      </c>
      <c r="X427" s="8">
        <v>6974</v>
      </c>
      <c r="Y427" s="8">
        <v>3792</v>
      </c>
      <c r="Z427" s="8">
        <v>2490</v>
      </c>
      <c r="AA427" s="8">
        <v>29</v>
      </c>
      <c r="AB427" s="8">
        <v>819</v>
      </c>
      <c r="AC427" s="8">
        <v>37</v>
      </c>
      <c r="AD427" s="8">
        <v>5152</v>
      </c>
      <c r="AE427" s="8">
        <v>7277</v>
      </c>
      <c r="AF427" s="8">
        <v>1560</v>
      </c>
      <c r="AG427" s="8">
        <v>8620</v>
      </c>
      <c r="AH427" s="8">
        <v>2558</v>
      </c>
      <c r="AI427" s="8">
        <v>352</v>
      </c>
      <c r="AJ427" s="8">
        <v>1644</v>
      </c>
      <c r="AK427" s="8">
        <v>11641</v>
      </c>
      <c r="AL427" s="8">
        <v>195</v>
      </c>
      <c r="AM427" s="8">
        <v>0</v>
      </c>
      <c r="AN427" s="8">
        <v>13285</v>
      </c>
      <c r="AO427" s="41">
        <f t="shared" si="229"/>
        <v>0.89145652992096347</v>
      </c>
      <c r="AP427" s="41">
        <f t="shared" si="230"/>
        <v>0.1085434700790365</v>
      </c>
      <c r="AQ427" s="41">
        <f t="shared" si="231"/>
        <v>0</v>
      </c>
      <c r="AR427" s="41">
        <f t="shared" si="232"/>
        <v>0.10334964245389537</v>
      </c>
      <c r="AS427" s="41">
        <f t="shared" si="233"/>
        <v>0.11975912683477606</v>
      </c>
      <c r="AT427" s="41">
        <f t="shared" si="234"/>
        <v>0.12660895747083176</v>
      </c>
      <c r="AU427" s="41">
        <f t="shared" si="235"/>
        <v>0.12382386149793</v>
      </c>
      <c r="AV427" s="41">
        <f t="shared" si="236"/>
        <v>0.12668423033496423</v>
      </c>
      <c r="AW427" s="41">
        <f t="shared" si="237"/>
        <v>0.12758750470455402</v>
      </c>
      <c r="AX427" s="41">
        <f t="shared" si="238"/>
        <v>0.10929619872036131</v>
      </c>
      <c r="AY427" s="41">
        <f t="shared" si="239"/>
        <v>7.9412871659766654E-2</v>
      </c>
      <c r="AZ427" s="41">
        <f t="shared" si="240"/>
        <v>4.0496800903274371E-2</v>
      </c>
      <c r="BA427" s="41">
        <f t="shared" si="241"/>
        <v>1.6183665788483251E-2</v>
      </c>
      <c r="BB427" s="41">
        <f t="shared" si="242"/>
        <v>2.6797139631162967E-2</v>
      </c>
      <c r="BC427" s="41">
        <f t="shared" si="243"/>
        <v>0</v>
      </c>
      <c r="BD427" s="41">
        <f t="shared" si="244"/>
        <v>0.97726759503199101</v>
      </c>
      <c r="BE427" s="41">
        <f t="shared" si="245"/>
        <v>2.2732404968009032E-2</v>
      </c>
      <c r="BF427" s="41">
        <f t="shared" si="246"/>
        <v>0</v>
      </c>
      <c r="BG427" s="41">
        <f t="shared" si="247"/>
        <v>0.52495295445991719</v>
      </c>
      <c r="BH427" s="41">
        <f t="shared" si="248"/>
        <v>0.28543470079036509</v>
      </c>
      <c r="BI427" s="41">
        <f t="shared" si="249"/>
        <v>0.1874294316898758</v>
      </c>
      <c r="BJ427" s="41">
        <f t="shared" si="250"/>
        <v>2.1829130598419269E-3</v>
      </c>
      <c r="BK427" s="41">
        <f t="shared" si="251"/>
        <v>6.1648475724501314E-2</v>
      </c>
      <c r="BL427" s="41">
        <f t="shared" si="252"/>
        <v>2.7850959729017687E-3</v>
      </c>
      <c r="BM427" s="41">
        <f t="shared" si="253"/>
        <v>0.38780579601053822</v>
      </c>
      <c r="BN427" s="41">
        <f t="shared" si="254"/>
        <v>0.54776063229205874</v>
      </c>
      <c r="BO427" s="41">
        <f t="shared" si="255"/>
        <v>0.11742566804666918</v>
      </c>
      <c r="BP427" s="41">
        <f t="shared" si="256"/>
        <v>0.64885208882197964</v>
      </c>
      <c r="BQ427" s="41">
        <f t="shared" si="257"/>
        <v>0.19254798645088445</v>
      </c>
      <c r="BR427" s="41">
        <f t="shared" si="258"/>
        <v>2.6496048174633045E-2</v>
      </c>
      <c r="BS427" s="41">
        <f t="shared" si="259"/>
        <v>0.12374858863379752</v>
      </c>
      <c r="BT427" s="41">
        <f t="shared" si="260"/>
        <v>0.87625141136620244</v>
      </c>
      <c r="BU427" s="41">
        <f t="shared" si="261"/>
        <v>1.4678208505833647E-2</v>
      </c>
      <c r="BV427" s="41">
        <f t="shared" si="262"/>
        <v>0</v>
      </c>
      <c r="BW427" s="41">
        <f t="shared" si="263"/>
        <v>1</v>
      </c>
      <c r="BX427" s="41" t="str">
        <f t="shared" si="264"/>
        <v>2012Registered nursesQuebec</v>
      </c>
      <c r="BY427" s="51">
        <f>VLOOKUP(BX427,'%workplace'!$A$1:$F$381,6,FALSE)</f>
        <v>67275</v>
      </c>
      <c r="BZ427" s="32">
        <f t="shared" si="265"/>
        <v>0.19747305834262355</v>
      </c>
    </row>
    <row r="428" spans="1:78" s="8" customFormat="1" hidden="1" x14ac:dyDescent="0.2">
      <c r="A428" s="8" t="str">
        <f t="shared" si="228"/>
        <v>2012Registered nursesQuebecUnknown places of work</v>
      </c>
      <c r="B428" s="8" t="s">
        <v>7</v>
      </c>
      <c r="C428" s="8" t="s">
        <v>18</v>
      </c>
      <c r="D428" s="8" t="s">
        <v>49</v>
      </c>
      <c r="E428" s="8">
        <v>2012</v>
      </c>
      <c r="F428" s="8">
        <v>33</v>
      </c>
      <c r="G428" s="8">
        <v>6</v>
      </c>
      <c r="H428" s="8">
        <v>0</v>
      </c>
      <c r="I428" s="8">
        <v>3</v>
      </c>
      <c r="J428" s="8">
        <v>9</v>
      </c>
      <c r="K428" s="8">
        <v>3</v>
      </c>
      <c r="L428" s="8">
        <v>6</v>
      </c>
      <c r="M428" s="8">
        <v>5</v>
      </c>
      <c r="N428" s="8">
        <v>3</v>
      </c>
      <c r="O428" s="8">
        <v>4</v>
      </c>
      <c r="P428" s="8">
        <v>1</v>
      </c>
      <c r="Q428" s="8">
        <v>0</v>
      </c>
      <c r="R428" s="8">
        <v>0</v>
      </c>
      <c r="S428" s="8">
        <v>5</v>
      </c>
      <c r="T428" s="8">
        <v>0</v>
      </c>
      <c r="U428" s="8">
        <v>36</v>
      </c>
      <c r="V428" s="8">
        <v>3</v>
      </c>
      <c r="W428" s="8">
        <v>0</v>
      </c>
      <c r="X428" s="8">
        <v>21</v>
      </c>
      <c r="Y428" s="8">
        <v>14</v>
      </c>
      <c r="Z428" s="8">
        <v>4</v>
      </c>
      <c r="AA428" s="8">
        <v>0</v>
      </c>
      <c r="AB428" s="8">
        <v>1</v>
      </c>
      <c r="AC428" s="8">
        <v>0</v>
      </c>
      <c r="AD428" s="8">
        <v>12</v>
      </c>
      <c r="AE428" s="8">
        <v>26</v>
      </c>
      <c r="AF428" s="8">
        <v>7</v>
      </c>
      <c r="AG428" s="8">
        <v>31</v>
      </c>
      <c r="AH428" s="8">
        <v>0</v>
      </c>
      <c r="AI428" s="8">
        <v>0</v>
      </c>
      <c r="AJ428" s="8">
        <v>0</v>
      </c>
      <c r="AK428" s="8">
        <v>1</v>
      </c>
      <c r="AL428" s="8">
        <v>1</v>
      </c>
      <c r="AM428" s="8">
        <v>38</v>
      </c>
      <c r="AN428" s="8">
        <v>39</v>
      </c>
      <c r="AO428" s="41">
        <f t="shared" si="229"/>
        <v>0.84615384615384615</v>
      </c>
      <c r="AP428" s="41">
        <f t="shared" si="230"/>
        <v>0.15384615384615385</v>
      </c>
      <c r="AQ428" s="41">
        <f t="shared" si="231"/>
        <v>0</v>
      </c>
      <c r="AR428" s="41">
        <f t="shared" si="232"/>
        <v>7.6923076923076927E-2</v>
      </c>
      <c r="AS428" s="41">
        <f t="shared" si="233"/>
        <v>0.23076923076923078</v>
      </c>
      <c r="AT428" s="41">
        <f t="shared" si="234"/>
        <v>7.6923076923076927E-2</v>
      </c>
      <c r="AU428" s="41">
        <f t="shared" si="235"/>
        <v>0.15384615384615385</v>
      </c>
      <c r="AV428" s="41">
        <f t="shared" si="236"/>
        <v>0.12820512820512819</v>
      </c>
      <c r="AW428" s="41">
        <f t="shared" si="237"/>
        <v>7.6923076923076927E-2</v>
      </c>
      <c r="AX428" s="41">
        <f t="shared" si="238"/>
        <v>0.10256410256410256</v>
      </c>
      <c r="AY428" s="41">
        <f t="shared" si="239"/>
        <v>2.564102564102564E-2</v>
      </c>
      <c r="AZ428" s="41">
        <f t="shared" si="240"/>
        <v>0</v>
      </c>
      <c r="BA428" s="41">
        <f t="shared" si="241"/>
        <v>0</v>
      </c>
      <c r="BB428" s="41">
        <f t="shared" si="242"/>
        <v>0.12820512820512819</v>
      </c>
      <c r="BC428" s="41">
        <f t="shared" si="243"/>
        <v>0</v>
      </c>
      <c r="BD428" s="41">
        <f t="shared" si="244"/>
        <v>0.92307692307692313</v>
      </c>
      <c r="BE428" s="41">
        <f t="shared" si="245"/>
        <v>7.6923076923076927E-2</v>
      </c>
      <c r="BF428" s="41">
        <f t="shared" si="246"/>
        <v>0</v>
      </c>
      <c r="BG428" s="41">
        <f t="shared" si="247"/>
        <v>0.53846153846153844</v>
      </c>
      <c r="BH428" s="41">
        <f t="shared" si="248"/>
        <v>0.35897435897435898</v>
      </c>
      <c r="BI428" s="41">
        <f t="shared" si="249"/>
        <v>0.10256410256410256</v>
      </c>
      <c r="BJ428" s="41">
        <f t="shared" si="250"/>
        <v>0</v>
      </c>
      <c r="BK428" s="41">
        <f t="shared" si="251"/>
        <v>2.564102564102564E-2</v>
      </c>
      <c r="BL428" s="41">
        <f t="shared" si="252"/>
        <v>0</v>
      </c>
      <c r="BM428" s="41">
        <f t="shared" si="253"/>
        <v>0.30769230769230771</v>
      </c>
      <c r="BN428" s="41">
        <f t="shared" si="254"/>
        <v>0.66666666666666663</v>
      </c>
      <c r="BO428" s="41">
        <f t="shared" si="255"/>
        <v>0.17948717948717949</v>
      </c>
      <c r="BP428" s="41">
        <f t="shared" si="256"/>
        <v>0.79487179487179482</v>
      </c>
      <c r="BQ428" s="41">
        <f t="shared" si="257"/>
        <v>0</v>
      </c>
      <c r="BR428" s="41">
        <f t="shared" si="258"/>
        <v>0</v>
      </c>
      <c r="BS428" s="41">
        <f t="shared" si="259"/>
        <v>0</v>
      </c>
      <c r="BT428" s="41">
        <f t="shared" si="260"/>
        <v>2.564102564102564E-2</v>
      </c>
      <c r="BU428" s="41">
        <f t="shared" si="261"/>
        <v>2.564102564102564E-2</v>
      </c>
      <c r="BV428" s="41">
        <f t="shared" si="262"/>
        <v>0.97435897435897434</v>
      </c>
      <c r="BW428" s="41">
        <f t="shared" si="263"/>
        <v>1</v>
      </c>
      <c r="BX428" s="41" t="str">
        <f t="shared" si="264"/>
        <v>2012Registered nursesQuebec</v>
      </c>
      <c r="BY428" s="51">
        <f>VLOOKUP(BX428,'%workplace'!$A$1:$F$381,6,FALSE)</f>
        <v>67275</v>
      </c>
      <c r="BZ428" s="32">
        <f t="shared" si="265"/>
        <v>5.7971014492753622E-4</v>
      </c>
    </row>
    <row r="429" spans="1:78" s="8" customFormat="1" hidden="1" x14ac:dyDescent="0.2">
      <c r="A429" s="8" t="str">
        <f t="shared" si="228"/>
        <v>2012Registered nursesOntarioAll places of work</v>
      </c>
      <c r="B429" s="8" t="s">
        <v>7</v>
      </c>
      <c r="C429" s="8" t="s">
        <v>19</v>
      </c>
      <c r="D429" s="8" t="s">
        <v>9</v>
      </c>
      <c r="E429" s="8">
        <v>2012</v>
      </c>
      <c r="F429" s="8">
        <v>87620</v>
      </c>
      <c r="G429" s="8">
        <v>4980</v>
      </c>
      <c r="H429" s="8">
        <v>0</v>
      </c>
      <c r="I429" s="8">
        <v>8160</v>
      </c>
      <c r="J429" s="8">
        <v>8425</v>
      </c>
      <c r="K429" s="8">
        <v>9362</v>
      </c>
      <c r="L429" s="8">
        <v>11269</v>
      </c>
      <c r="M429" s="8">
        <v>13287</v>
      </c>
      <c r="N429" s="8">
        <v>12771</v>
      </c>
      <c r="O429" s="8">
        <v>13307</v>
      </c>
      <c r="P429" s="8">
        <v>9253</v>
      </c>
      <c r="Q429" s="8">
        <v>3783</v>
      </c>
      <c r="R429" s="8">
        <v>1160</v>
      </c>
      <c r="S429" s="8">
        <v>1821</v>
      </c>
      <c r="T429" s="8">
        <v>2</v>
      </c>
      <c r="U429" s="8">
        <v>81745</v>
      </c>
      <c r="V429" s="8">
        <v>10738</v>
      </c>
      <c r="W429" s="8">
        <v>117</v>
      </c>
      <c r="X429" s="8">
        <v>63231</v>
      </c>
      <c r="Y429" s="8">
        <v>22306</v>
      </c>
      <c r="Z429" s="8">
        <v>7062</v>
      </c>
      <c r="AA429" s="8">
        <v>1</v>
      </c>
      <c r="AB429" s="8">
        <v>5498</v>
      </c>
      <c r="AC429" s="8">
        <v>10</v>
      </c>
      <c r="AD429" s="8">
        <v>16851</v>
      </c>
      <c r="AE429" s="8">
        <v>70241</v>
      </c>
      <c r="AF429" s="8">
        <v>6749</v>
      </c>
      <c r="AG429" s="8">
        <v>83794</v>
      </c>
      <c r="AH429" s="8">
        <v>1984</v>
      </c>
      <c r="AI429" s="8">
        <v>0</v>
      </c>
      <c r="AJ429" s="8">
        <v>5517</v>
      </c>
      <c r="AK429" s="8">
        <v>87083</v>
      </c>
      <c r="AL429" s="8">
        <v>73</v>
      </c>
      <c r="AM429" s="8">
        <v>0</v>
      </c>
      <c r="AN429" s="8">
        <v>92600</v>
      </c>
      <c r="AO429" s="41">
        <f t="shared" si="229"/>
        <v>0.9462203023758099</v>
      </c>
      <c r="AP429" s="41">
        <f t="shared" si="230"/>
        <v>5.3779697624190062E-2</v>
      </c>
      <c r="AQ429" s="41">
        <f t="shared" si="231"/>
        <v>0</v>
      </c>
      <c r="AR429" s="41">
        <f t="shared" si="232"/>
        <v>8.8120950323974087E-2</v>
      </c>
      <c r="AS429" s="41">
        <f t="shared" si="233"/>
        <v>9.0982721382289411E-2</v>
      </c>
      <c r="AT429" s="41">
        <f t="shared" si="234"/>
        <v>0.10110151187904967</v>
      </c>
      <c r="AU429" s="41">
        <f t="shared" si="235"/>
        <v>0.12169546436285097</v>
      </c>
      <c r="AV429" s="41">
        <f t="shared" si="236"/>
        <v>0.14348812095032398</v>
      </c>
      <c r="AW429" s="41">
        <f t="shared" si="237"/>
        <v>0.13791576673866091</v>
      </c>
      <c r="AX429" s="41">
        <f t="shared" si="238"/>
        <v>0.14370410367170627</v>
      </c>
      <c r="AY429" s="41">
        <f t="shared" si="239"/>
        <v>9.9924406047516193E-2</v>
      </c>
      <c r="AZ429" s="41">
        <f t="shared" si="240"/>
        <v>4.0853131749460043E-2</v>
      </c>
      <c r="BA429" s="41">
        <f t="shared" si="241"/>
        <v>1.2526997840172787E-2</v>
      </c>
      <c r="BB429" s="41">
        <f t="shared" si="242"/>
        <v>1.9665226781857451E-2</v>
      </c>
      <c r="BC429" s="41">
        <f t="shared" si="243"/>
        <v>2.1598272138228943E-5</v>
      </c>
      <c r="BD429" s="41">
        <f t="shared" si="244"/>
        <v>0.88277537796976246</v>
      </c>
      <c r="BE429" s="41">
        <f t="shared" si="245"/>
        <v>0.11596112311015119</v>
      </c>
      <c r="BF429" s="41">
        <f t="shared" si="246"/>
        <v>1.2634989200863932E-3</v>
      </c>
      <c r="BG429" s="41">
        <f t="shared" si="247"/>
        <v>0.68284017278617715</v>
      </c>
      <c r="BH429" s="41">
        <f t="shared" si="248"/>
        <v>0.24088552915766739</v>
      </c>
      <c r="BI429" s="41">
        <f t="shared" si="249"/>
        <v>7.6263498920086395E-2</v>
      </c>
      <c r="BJ429" s="41">
        <f t="shared" si="250"/>
        <v>1.0799136069114471E-5</v>
      </c>
      <c r="BK429" s="41">
        <f t="shared" si="251"/>
        <v>5.9373650107991359E-2</v>
      </c>
      <c r="BL429" s="41">
        <f t="shared" si="252"/>
        <v>1.0799136069114471E-4</v>
      </c>
      <c r="BM429" s="41">
        <f t="shared" si="253"/>
        <v>0.18197624190064796</v>
      </c>
      <c r="BN429" s="41">
        <f t="shared" si="254"/>
        <v>0.75854211663066951</v>
      </c>
      <c r="BO429" s="41">
        <f t="shared" si="255"/>
        <v>7.2883369330453557E-2</v>
      </c>
      <c r="BP429" s="41">
        <f t="shared" si="256"/>
        <v>0.90490280777537802</v>
      </c>
      <c r="BQ429" s="41">
        <f t="shared" si="257"/>
        <v>2.1425485961123109E-2</v>
      </c>
      <c r="BR429" s="41">
        <f t="shared" si="258"/>
        <v>0</v>
      </c>
      <c r="BS429" s="41">
        <f t="shared" si="259"/>
        <v>5.9578833693304536E-2</v>
      </c>
      <c r="BT429" s="41">
        <f t="shared" si="260"/>
        <v>0.94042116630669548</v>
      </c>
      <c r="BU429" s="41">
        <f t="shared" si="261"/>
        <v>7.8833693304535641E-4</v>
      </c>
      <c r="BV429" s="41">
        <f t="shared" si="262"/>
        <v>0</v>
      </c>
      <c r="BW429" s="41">
        <f t="shared" si="263"/>
        <v>1</v>
      </c>
      <c r="BX429" s="41" t="str">
        <f t="shared" si="264"/>
        <v>2012Registered nursesOntario</v>
      </c>
      <c r="BY429" s="51">
        <f>VLOOKUP(BX429,'%workplace'!$A$1:$F$381,6,FALSE)</f>
        <v>92600</v>
      </c>
      <c r="BZ429" s="32">
        <f t="shared" si="265"/>
        <v>1</v>
      </c>
    </row>
    <row r="430" spans="1:78" s="8" customFormat="1" hidden="1" x14ac:dyDescent="0.2">
      <c r="A430" s="8" t="str">
        <f t="shared" si="228"/>
        <v>2012Registered nursesOntarioCommunity health</v>
      </c>
      <c r="B430" s="8" t="s">
        <v>7</v>
      </c>
      <c r="C430" s="8" t="s">
        <v>19</v>
      </c>
      <c r="D430" s="8" t="s">
        <v>11</v>
      </c>
      <c r="E430" s="8">
        <v>2012</v>
      </c>
      <c r="F430" s="8">
        <v>15209</v>
      </c>
      <c r="G430" s="8">
        <v>554</v>
      </c>
      <c r="H430" s="8">
        <v>0</v>
      </c>
      <c r="I430" s="8">
        <v>822</v>
      </c>
      <c r="J430" s="8">
        <v>1266</v>
      </c>
      <c r="K430" s="8">
        <v>1695</v>
      </c>
      <c r="L430" s="8">
        <v>1947</v>
      </c>
      <c r="M430" s="8">
        <v>2167</v>
      </c>
      <c r="N430" s="8">
        <v>2135</v>
      </c>
      <c r="O430" s="8">
        <v>2431</v>
      </c>
      <c r="P430" s="8">
        <v>1949</v>
      </c>
      <c r="Q430" s="8">
        <v>915</v>
      </c>
      <c r="R430" s="8">
        <v>296</v>
      </c>
      <c r="S430" s="8">
        <v>140</v>
      </c>
      <c r="T430" s="8">
        <v>0</v>
      </c>
      <c r="U430" s="8">
        <v>14390</v>
      </c>
      <c r="V430" s="8">
        <v>1355</v>
      </c>
      <c r="W430" s="8">
        <v>18</v>
      </c>
      <c r="X430" s="8">
        <v>10654</v>
      </c>
      <c r="Y430" s="8">
        <v>3618</v>
      </c>
      <c r="Z430" s="8">
        <v>1491</v>
      </c>
      <c r="AA430" s="8">
        <v>0</v>
      </c>
      <c r="AB430" s="8">
        <v>1228</v>
      </c>
      <c r="AC430" s="8">
        <v>0</v>
      </c>
      <c r="AD430" s="8">
        <v>4857</v>
      </c>
      <c r="AE430" s="8">
        <v>9678</v>
      </c>
      <c r="AF430" s="8">
        <v>3559</v>
      </c>
      <c r="AG430" s="8">
        <v>12029</v>
      </c>
      <c r="AH430" s="8">
        <v>167</v>
      </c>
      <c r="AI430" s="8">
        <v>0</v>
      </c>
      <c r="AJ430" s="8">
        <v>968</v>
      </c>
      <c r="AK430" s="8">
        <v>14795</v>
      </c>
      <c r="AL430" s="8">
        <v>8</v>
      </c>
      <c r="AM430" s="8">
        <v>0</v>
      </c>
      <c r="AN430" s="8">
        <v>15763</v>
      </c>
      <c r="AO430" s="41">
        <f t="shared" si="229"/>
        <v>0.96485440588720417</v>
      </c>
      <c r="AP430" s="41">
        <f t="shared" si="230"/>
        <v>3.5145594112795789E-2</v>
      </c>
      <c r="AQ430" s="41">
        <f t="shared" si="231"/>
        <v>0</v>
      </c>
      <c r="AR430" s="41">
        <f t="shared" si="232"/>
        <v>5.2147433864112164E-2</v>
      </c>
      <c r="AS430" s="41">
        <f t="shared" si="233"/>
        <v>8.0314660914800481E-2</v>
      </c>
      <c r="AT430" s="41">
        <f t="shared" si="234"/>
        <v>0.1075302924570196</v>
      </c>
      <c r="AU430" s="41">
        <f t="shared" si="235"/>
        <v>0.12351709699930216</v>
      </c>
      <c r="AV430" s="41">
        <f t="shared" si="236"/>
        <v>0.1374738311235171</v>
      </c>
      <c r="AW430" s="41">
        <f t="shared" si="237"/>
        <v>0.13544376070544947</v>
      </c>
      <c r="AX430" s="41">
        <f t="shared" si="238"/>
        <v>0.15422191207257502</v>
      </c>
      <c r="AY430" s="41">
        <f t="shared" si="239"/>
        <v>0.12364397640043139</v>
      </c>
      <c r="AZ430" s="41">
        <f t="shared" si="240"/>
        <v>5.8047326016621201E-2</v>
      </c>
      <c r="BA430" s="41">
        <f t="shared" si="241"/>
        <v>1.8778151367125549E-2</v>
      </c>
      <c r="BB430" s="41">
        <f t="shared" si="242"/>
        <v>8.8815580790458665E-3</v>
      </c>
      <c r="BC430" s="41">
        <f t="shared" si="243"/>
        <v>0</v>
      </c>
      <c r="BD430" s="41">
        <f t="shared" si="244"/>
        <v>0.9128972911247859</v>
      </c>
      <c r="BE430" s="41">
        <f t="shared" si="245"/>
        <v>8.5960794265051071E-2</v>
      </c>
      <c r="BF430" s="41">
        <f t="shared" si="246"/>
        <v>1.1419146101630401E-3</v>
      </c>
      <c r="BG430" s="41">
        <f t="shared" si="247"/>
        <v>0.67588656981539053</v>
      </c>
      <c r="BH430" s="41">
        <f t="shared" si="248"/>
        <v>0.22952483664277104</v>
      </c>
      <c r="BI430" s="41">
        <f t="shared" si="249"/>
        <v>9.4588593541838489E-2</v>
      </c>
      <c r="BJ430" s="41">
        <f t="shared" si="250"/>
        <v>0</v>
      </c>
      <c r="BK430" s="41">
        <f t="shared" si="251"/>
        <v>7.790395229334518E-2</v>
      </c>
      <c r="BL430" s="41">
        <f t="shared" si="252"/>
        <v>0</v>
      </c>
      <c r="BM430" s="41">
        <f t="shared" si="253"/>
        <v>0.30812662564232696</v>
      </c>
      <c r="BN430" s="41">
        <f t="shared" si="254"/>
        <v>0.61396942206432781</v>
      </c>
      <c r="BO430" s="41">
        <f t="shared" si="255"/>
        <v>0.22578189430945886</v>
      </c>
      <c r="BP430" s="41">
        <f t="shared" si="256"/>
        <v>0.76311615809173383</v>
      </c>
      <c r="BQ430" s="41">
        <f t="shared" si="257"/>
        <v>1.0594429994290427E-2</v>
      </c>
      <c r="BR430" s="41">
        <f t="shared" si="258"/>
        <v>0</v>
      </c>
      <c r="BS430" s="41">
        <f t="shared" si="259"/>
        <v>6.1409630146545706E-2</v>
      </c>
      <c r="BT430" s="41">
        <f t="shared" si="260"/>
        <v>0.93859036985345434</v>
      </c>
      <c r="BU430" s="41">
        <f t="shared" si="261"/>
        <v>5.0751760451690667E-4</v>
      </c>
      <c r="BV430" s="41">
        <f t="shared" si="262"/>
        <v>0</v>
      </c>
      <c r="BW430" s="41">
        <f t="shared" si="263"/>
        <v>1</v>
      </c>
      <c r="BX430" s="41" t="str">
        <f t="shared" si="264"/>
        <v>2012Registered nursesOntario</v>
      </c>
      <c r="BY430" s="51">
        <f>VLOOKUP(BX430,'%workplace'!$A$1:$F$381,6,FALSE)</f>
        <v>92600</v>
      </c>
      <c r="BZ430" s="32">
        <f t="shared" si="265"/>
        <v>0.17022678185745141</v>
      </c>
    </row>
    <row r="431" spans="1:78" s="8" customFormat="1" hidden="1" x14ac:dyDescent="0.2">
      <c r="A431" s="8" t="str">
        <f t="shared" si="228"/>
        <v>2012Registered nursesOntarioNursing home/long-term care</v>
      </c>
      <c r="B431" s="8" t="s">
        <v>7</v>
      </c>
      <c r="C431" s="8" t="s">
        <v>19</v>
      </c>
      <c r="D431" s="8" t="s">
        <v>12</v>
      </c>
      <c r="E431" s="8">
        <v>2012</v>
      </c>
      <c r="F431" s="8">
        <v>7483</v>
      </c>
      <c r="G431" s="8">
        <v>331</v>
      </c>
      <c r="H431" s="8">
        <v>0</v>
      </c>
      <c r="I431" s="8">
        <v>370</v>
      </c>
      <c r="J431" s="8">
        <v>409</v>
      </c>
      <c r="K431" s="8">
        <v>651</v>
      </c>
      <c r="L431" s="8">
        <v>1056</v>
      </c>
      <c r="M431" s="8">
        <v>952</v>
      </c>
      <c r="N431" s="8">
        <v>1037</v>
      </c>
      <c r="O431" s="8">
        <v>1374</v>
      </c>
      <c r="P431" s="8">
        <v>1100</v>
      </c>
      <c r="Q431" s="8">
        <v>576</v>
      </c>
      <c r="R431" s="8">
        <v>170</v>
      </c>
      <c r="S431" s="8">
        <v>118</v>
      </c>
      <c r="T431" s="8">
        <v>1</v>
      </c>
      <c r="U431" s="8">
        <v>6087</v>
      </c>
      <c r="V431" s="8">
        <v>1701</v>
      </c>
      <c r="W431" s="8">
        <v>26</v>
      </c>
      <c r="X431" s="8">
        <v>5126</v>
      </c>
      <c r="Y431" s="8">
        <v>2105</v>
      </c>
      <c r="Z431" s="8">
        <v>583</v>
      </c>
      <c r="AA431" s="8">
        <v>0</v>
      </c>
      <c r="AB431" s="8">
        <v>1363</v>
      </c>
      <c r="AC431" s="8">
        <v>0</v>
      </c>
      <c r="AD431" s="8">
        <v>1183</v>
      </c>
      <c r="AE431" s="8">
        <v>5268</v>
      </c>
      <c r="AF431" s="8">
        <v>632</v>
      </c>
      <c r="AG431" s="8">
        <v>7125</v>
      </c>
      <c r="AH431" s="8">
        <v>57</v>
      </c>
      <c r="AI431" s="8">
        <v>0</v>
      </c>
      <c r="AJ431" s="8">
        <v>1168</v>
      </c>
      <c r="AK431" s="8">
        <v>6646</v>
      </c>
      <c r="AL431" s="8">
        <v>0</v>
      </c>
      <c r="AM431" s="8">
        <v>0</v>
      </c>
      <c r="AN431" s="8">
        <v>7814</v>
      </c>
      <c r="AO431" s="41">
        <f t="shared" si="229"/>
        <v>0.95764013309444584</v>
      </c>
      <c r="AP431" s="41">
        <f t="shared" si="230"/>
        <v>4.2359866905554135E-2</v>
      </c>
      <c r="AQ431" s="41">
        <f t="shared" si="231"/>
        <v>0</v>
      </c>
      <c r="AR431" s="41">
        <f t="shared" si="232"/>
        <v>4.7350908625543899E-2</v>
      </c>
      <c r="AS431" s="41">
        <f t="shared" si="233"/>
        <v>5.2341950345533655E-2</v>
      </c>
      <c r="AT431" s="41">
        <f t="shared" si="234"/>
        <v>8.3312004095213721E-2</v>
      </c>
      <c r="AU431" s="41">
        <f t="shared" si="235"/>
        <v>0.13514205272587662</v>
      </c>
      <c r="AV431" s="41">
        <f t="shared" si="236"/>
        <v>0.12183260813923727</v>
      </c>
      <c r="AW431" s="41">
        <f t="shared" si="237"/>
        <v>0.1327105195802406</v>
      </c>
      <c r="AX431" s="41">
        <f t="shared" si="238"/>
        <v>0.17583823905810084</v>
      </c>
      <c r="AY431" s="41">
        <f t="shared" si="239"/>
        <v>0.14077297158945482</v>
      </c>
      <c r="AZ431" s="41">
        <f t="shared" si="240"/>
        <v>7.3713846941387259E-2</v>
      </c>
      <c r="BA431" s="41">
        <f t="shared" si="241"/>
        <v>2.1755822882006656E-2</v>
      </c>
      <c r="BB431" s="41">
        <f t="shared" si="242"/>
        <v>1.5101100588686972E-2</v>
      </c>
      <c r="BC431" s="41">
        <f t="shared" si="243"/>
        <v>1.279754287176862E-4</v>
      </c>
      <c r="BD431" s="41">
        <f t="shared" si="244"/>
        <v>0.77898643460455597</v>
      </c>
      <c r="BE431" s="41">
        <f t="shared" si="245"/>
        <v>0.21768620424878424</v>
      </c>
      <c r="BF431" s="41">
        <f t="shared" si="246"/>
        <v>3.3273611466598414E-3</v>
      </c>
      <c r="BG431" s="41">
        <f t="shared" si="247"/>
        <v>0.65600204760685943</v>
      </c>
      <c r="BH431" s="41">
        <f t="shared" si="248"/>
        <v>0.26938827745072946</v>
      </c>
      <c r="BI431" s="41">
        <f t="shared" si="249"/>
        <v>7.4609674942411053E-2</v>
      </c>
      <c r="BJ431" s="41">
        <f t="shared" si="250"/>
        <v>0</v>
      </c>
      <c r="BK431" s="41">
        <f t="shared" si="251"/>
        <v>0.1744305093422063</v>
      </c>
      <c r="BL431" s="41">
        <f t="shared" si="252"/>
        <v>0</v>
      </c>
      <c r="BM431" s="41">
        <f t="shared" si="253"/>
        <v>0.15139493217302277</v>
      </c>
      <c r="BN431" s="41">
        <f t="shared" si="254"/>
        <v>0.67417455848477092</v>
      </c>
      <c r="BO431" s="41">
        <f t="shared" si="255"/>
        <v>8.0880470949577676E-2</v>
      </c>
      <c r="BP431" s="41">
        <f t="shared" si="256"/>
        <v>0.91182492961351425</v>
      </c>
      <c r="BQ431" s="41">
        <f t="shared" si="257"/>
        <v>7.2945994369081136E-3</v>
      </c>
      <c r="BR431" s="41">
        <f t="shared" si="258"/>
        <v>0</v>
      </c>
      <c r="BS431" s="41">
        <f t="shared" si="259"/>
        <v>0.14947530074225748</v>
      </c>
      <c r="BT431" s="41">
        <f t="shared" si="260"/>
        <v>0.85052469925774254</v>
      </c>
      <c r="BU431" s="41">
        <f t="shared" si="261"/>
        <v>0</v>
      </c>
      <c r="BV431" s="41">
        <f t="shared" si="262"/>
        <v>0</v>
      </c>
      <c r="BW431" s="41">
        <f t="shared" si="263"/>
        <v>1</v>
      </c>
      <c r="BX431" s="41" t="str">
        <f t="shared" si="264"/>
        <v>2012Registered nursesOntario</v>
      </c>
      <c r="BY431" s="51">
        <f>VLOOKUP(BX431,'%workplace'!$A$1:$F$381,6,FALSE)</f>
        <v>92600</v>
      </c>
      <c r="BZ431" s="32">
        <f t="shared" si="265"/>
        <v>8.438444924406048E-2</v>
      </c>
    </row>
    <row r="432" spans="1:78" s="8" customFormat="1" hidden="1" x14ac:dyDescent="0.2">
      <c r="A432" s="8" t="str">
        <f t="shared" si="228"/>
        <v>2012Registered nursesOntarioHospital</v>
      </c>
      <c r="B432" s="8" t="s">
        <v>7</v>
      </c>
      <c r="C432" s="8" t="s">
        <v>19</v>
      </c>
      <c r="D432" s="8" t="s">
        <v>10</v>
      </c>
      <c r="E432" s="8">
        <v>2012</v>
      </c>
      <c r="F432" s="8">
        <v>55564</v>
      </c>
      <c r="G432" s="8">
        <v>3628</v>
      </c>
      <c r="H432" s="8">
        <v>0</v>
      </c>
      <c r="I432" s="8">
        <v>6586</v>
      </c>
      <c r="J432" s="8">
        <v>6174</v>
      </c>
      <c r="K432" s="8">
        <v>6272</v>
      </c>
      <c r="L432" s="8">
        <v>7136</v>
      </c>
      <c r="M432" s="8">
        <v>8829</v>
      </c>
      <c r="N432" s="8">
        <v>8202</v>
      </c>
      <c r="O432" s="8">
        <v>7801</v>
      </c>
      <c r="P432" s="8">
        <v>4760</v>
      </c>
      <c r="Q432" s="8">
        <v>1556</v>
      </c>
      <c r="R432" s="8">
        <v>370</v>
      </c>
      <c r="S432" s="8">
        <v>1505</v>
      </c>
      <c r="T432" s="8">
        <v>1</v>
      </c>
      <c r="U432" s="8">
        <v>52204</v>
      </c>
      <c r="V432" s="8">
        <v>6929</v>
      </c>
      <c r="W432" s="8">
        <v>59</v>
      </c>
      <c r="X432" s="8">
        <v>41095</v>
      </c>
      <c r="Y432" s="8">
        <v>14205</v>
      </c>
      <c r="Z432" s="8">
        <v>3891</v>
      </c>
      <c r="AA432" s="8">
        <v>1</v>
      </c>
      <c r="AB432" s="8">
        <v>2253</v>
      </c>
      <c r="AC432" s="8">
        <v>0</v>
      </c>
      <c r="AD432" s="8">
        <v>5465</v>
      </c>
      <c r="AE432" s="8">
        <v>51474</v>
      </c>
      <c r="AF432" s="8">
        <v>1364</v>
      </c>
      <c r="AG432" s="8">
        <v>57573</v>
      </c>
      <c r="AH432" s="8">
        <v>254</v>
      </c>
      <c r="AI432" s="8">
        <v>0</v>
      </c>
      <c r="AJ432" s="8">
        <v>2681</v>
      </c>
      <c r="AK432" s="8">
        <v>56511</v>
      </c>
      <c r="AL432" s="8">
        <v>1</v>
      </c>
      <c r="AM432" s="8">
        <v>0</v>
      </c>
      <c r="AN432" s="8">
        <v>59192</v>
      </c>
      <c r="AO432" s="41">
        <f t="shared" si="229"/>
        <v>0.93870793350452764</v>
      </c>
      <c r="AP432" s="41">
        <f t="shared" si="230"/>
        <v>6.1292066495472364E-2</v>
      </c>
      <c r="AQ432" s="41">
        <f t="shared" si="231"/>
        <v>0</v>
      </c>
      <c r="AR432" s="41">
        <f t="shared" si="232"/>
        <v>0.11126503581565077</v>
      </c>
      <c r="AS432" s="41">
        <f t="shared" si="233"/>
        <v>0.10430463576158941</v>
      </c>
      <c r="AT432" s="41">
        <f t="shared" si="234"/>
        <v>0.10596026490066225</v>
      </c>
      <c r="AU432" s="41">
        <f t="shared" si="235"/>
        <v>0.1205568320043249</v>
      </c>
      <c r="AV432" s="41">
        <f t="shared" si="236"/>
        <v>0.14915867009055278</v>
      </c>
      <c r="AW432" s="41">
        <f t="shared" si="237"/>
        <v>0.13856602243546426</v>
      </c>
      <c r="AX432" s="41">
        <f t="shared" si="238"/>
        <v>0.13179145830517638</v>
      </c>
      <c r="AY432" s="41">
        <f t="shared" si="239"/>
        <v>8.0416272469252606E-2</v>
      </c>
      <c r="AZ432" s="41">
        <f t="shared" si="240"/>
        <v>2.628733612650358E-2</v>
      </c>
      <c r="BA432" s="41">
        <f t="shared" si="241"/>
        <v>6.2508447087444253E-3</v>
      </c>
      <c r="BB432" s="41">
        <f t="shared" si="242"/>
        <v>2.542573320719016E-2</v>
      </c>
      <c r="BC432" s="41">
        <f t="shared" si="243"/>
        <v>1.6894174888498446E-5</v>
      </c>
      <c r="BD432" s="41">
        <f t="shared" si="244"/>
        <v>0.88194350587917281</v>
      </c>
      <c r="BE432" s="41">
        <f t="shared" si="245"/>
        <v>0.11705973780240574</v>
      </c>
      <c r="BF432" s="41">
        <f t="shared" si="246"/>
        <v>9.9675631842140828E-4</v>
      </c>
      <c r="BG432" s="41">
        <f t="shared" si="247"/>
        <v>0.69426611704284358</v>
      </c>
      <c r="BH432" s="41">
        <f t="shared" si="248"/>
        <v>0.23998175429112042</v>
      </c>
      <c r="BI432" s="41">
        <f t="shared" si="249"/>
        <v>6.5735234491147446E-2</v>
      </c>
      <c r="BJ432" s="41">
        <f t="shared" si="250"/>
        <v>1.6894174888498446E-5</v>
      </c>
      <c r="BK432" s="41">
        <f t="shared" si="251"/>
        <v>3.8062576023787001E-2</v>
      </c>
      <c r="BL432" s="41">
        <f t="shared" si="252"/>
        <v>0</v>
      </c>
      <c r="BM432" s="41">
        <f t="shared" si="253"/>
        <v>9.2326665765644009E-2</v>
      </c>
      <c r="BN432" s="41">
        <f t="shared" si="254"/>
        <v>0.86961075821056899</v>
      </c>
      <c r="BO432" s="41">
        <f t="shared" si="255"/>
        <v>2.3043654547911879E-2</v>
      </c>
      <c r="BP432" s="41">
        <f t="shared" si="256"/>
        <v>0.97264833085552105</v>
      </c>
      <c r="BQ432" s="41">
        <f t="shared" si="257"/>
        <v>4.2911204216786051E-3</v>
      </c>
      <c r="BR432" s="41">
        <f t="shared" si="258"/>
        <v>0</v>
      </c>
      <c r="BS432" s="41">
        <f t="shared" si="259"/>
        <v>4.5293282876064336E-2</v>
      </c>
      <c r="BT432" s="41">
        <f t="shared" si="260"/>
        <v>0.95470671712393562</v>
      </c>
      <c r="BU432" s="41">
        <f t="shared" si="261"/>
        <v>1.6894174888498446E-5</v>
      </c>
      <c r="BV432" s="41">
        <f t="shared" si="262"/>
        <v>0</v>
      </c>
      <c r="BW432" s="41">
        <f t="shared" si="263"/>
        <v>1</v>
      </c>
      <c r="BX432" s="41" t="str">
        <f t="shared" si="264"/>
        <v>2012Registered nursesOntario</v>
      </c>
      <c r="BY432" s="51">
        <f>VLOOKUP(BX432,'%workplace'!$A$1:$F$381,6,FALSE)</f>
        <v>92600</v>
      </c>
      <c r="BZ432" s="32">
        <f t="shared" si="265"/>
        <v>0.63922246220302381</v>
      </c>
    </row>
    <row r="433" spans="1:78" s="8" customFormat="1" hidden="1" x14ac:dyDescent="0.2">
      <c r="A433" s="8" t="str">
        <f t="shared" si="228"/>
        <v>2012Registered nursesOntarioOther places of work</v>
      </c>
      <c r="B433" s="8" t="s">
        <v>7</v>
      </c>
      <c r="C433" s="8" t="s">
        <v>19</v>
      </c>
      <c r="D433" s="8" t="s">
        <v>13</v>
      </c>
      <c r="E433" s="8">
        <v>2012</v>
      </c>
      <c r="F433" s="8">
        <v>9352</v>
      </c>
      <c r="G433" s="8">
        <v>467</v>
      </c>
      <c r="H433" s="8">
        <v>0</v>
      </c>
      <c r="I433" s="8">
        <v>380</v>
      </c>
      <c r="J433" s="8">
        <v>575</v>
      </c>
      <c r="K433" s="8">
        <v>743</v>
      </c>
      <c r="L433" s="8">
        <v>1129</v>
      </c>
      <c r="M433" s="8">
        <v>1338</v>
      </c>
      <c r="N433" s="8">
        <v>1397</v>
      </c>
      <c r="O433" s="8">
        <v>1697</v>
      </c>
      <c r="P433" s="8">
        <v>1444</v>
      </c>
      <c r="Q433" s="8">
        <v>735</v>
      </c>
      <c r="R433" s="8">
        <v>324</v>
      </c>
      <c r="S433" s="8">
        <v>57</v>
      </c>
      <c r="T433" s="8">
        <v>0</v>
      </c>
      <c r="U433" s="8">
        <v>9054</v>
      </c>
      <c r="V433" s="8">
        <v>751</v>
      </c>
      <c r="W433" s="8">
        <v>14</v>
      </c>
      <c r="X433" s="8">
        <v>6350</v>
      </c>
      <c r="Y433" s="8">
        <v>2375</v>
      </c>
      <c r="Z433" s="8">
        <v>1094</v>
      </c>
      <c r="AA433" s="8">
        <v>0</v>
      </c>
      <c r="AB433" s="8">
        <v>654</v>
      </c>
      <c r="AC433" s="8">
        <v>0</v>
      </c>
      <c r="AD433" s="8">
        <v>5346</v>
      </c>
      <c r="AE433" s="8">
        <v>3819</v>
      </c>
      <c r="AF433" s="8">
        <v>1194</v>
      </c>
      <c r="AG433" s="8">
        <v>7065</v>
      </c>
      <c r="AH433" s="8">
        <v>1506</v>
      </c>
      <c r="AI433" s="8">
        <v>0</v>
      </c>
      <c r="AJ433" s="8">
        <v>699</v>
      </c>
      <c r="AK433" s="8">
        <v>9120</v>
      </c>
      <c r="AL433" s="8">
        <v>54</v>
      </c>
      <c r="AM433" s="8">
        <v>0</v>
      </c>
      <c r="AN433" s="8">
        <v>9819</v>
      </c>
      <c r="AO433" s="41">
        <f t="shared" si="229"/>
        <v>0.95243914858946943</v>
      </c>
      <c r="AP433" s="41">
        <f t="shared" si="230"/>
        <v>4.7560851410530604E-2</v>
      </c>
      <c r="AQ433" s="41">
        <f t="shared" si="231"/>
        <v>0</v>
      </c>
      <c r="AR433" s="41">
        <f t="shared" si="232"/>
        <v>3.8700478663815055E-2</v>
      </c>
      <c r="AS433" s="41">
        <f t="shared" si="233"/>
        <v>5.8559934820246462E-2</v>
      </c>
      <c r="AT433" s="41">
        <f t="shared" si="234"/>
        <v>7.566962012424891E-2</v>
      </c>
      <c r="AU433" s="41">
        <f t="shared" si="235"/>
        <v>0.11498115897749261</v>
      </c>
      <c r="AV433" s="41">
        <f t="shared" si="236"/>
        <v>0.13626642224259089</v>
      </c>
      <c r="AW433" s="41">
        <f t="shared" si="237"/>
        <v>0.14227518077197271</v>
      </c>
      <c r="AX433" s="41">
        <f t="shared" si="238"/>
        <v>0.17282819024340565</v>
      </c>
      <c r="AY433" s="41">
        <f t="shared" si="239"/>
        <v>0.1470618189224972</v>
      </c>
      <c r="AZ433" s="41">
        <f t="shared" si="240"/>
        <v>7.4854873205010691E-2</v>
      </c>
      <c r="BA433" s="41">
        <f t="shared" si="241"/>
        <v>3.2997250229147568E-2</v>
      </c>
      <c r="BB433" s="41">
        <f t="shared" si="242"/>
        <v>5.8050717995722576E-3</v>
      </c>
      <c r="BC433" s="41">
        <f t="shared" si="243"/>
        <v>0</v>
      </c>
      <c r="BD433" s="41">
        <f t="shared" si="244"/>
        <v>0.92208982584784605</v>
      </c>
      <c r="BE433" s="41">
        <f t="shared" si="245"/>
        <v>7.6484367043487114E-2</v>
      </c>
      <c r="BF433" s="41">
        <f t="shared" si="246"/>
        <v>1.4258071086668703E-3</v>
      </c>
      <c r="BG433" s="41">
        <f t="shared" si="247"/>
        <v>0.64670536714533045</v>
      </c>
      <c r="BH433" s="41">
        <f t="shared" si="248"/>
        <v>0.24187799164884408</v>
      </c>
      <c r="BI433" s="41">
        <f t="shared" si="249"/>
        <v>0.11141664120582544</v>
      </c>
      <c r="BJ433" s="41">
        <f t="shared" si="250"/>
        <v>0</v>
      </c>
      <c r="BK433" s="41">
        <f t="shared" si="251"/>
        <v>6.6605560647723799E-2</v>
      </c>
      <c r="BL433" s="41">
        <f t="shared" si="252"/>
        <v>0</v>
      </c>
      <c r="BM433" s="41">
        <f t="shared" si="253"/>
        <v>0.54445462878093487</v>
      </c>
      <c r="BN433" s="41">
        <f t="shared" si="254"/>
        <v>0.3889398105713413</v>
      </c>
      <c r="BO433" s="41">
        <f t="shared" si="255"/>
        <v>0.12160097769630308</v>
      </c>
      <c r="BP433" s="41">
        <f t="shared" si="256"/>
        <v>0.71952337305224567</v>
      </c>
      <c r="BQ433" s="41">
        <f t="shared" si="257"/>
        <v>0.15337610754659334</v>
      </c>
      <c r="BR433" s="41">
        <f t="shared" si="258"/>
        <v>0</v>
      </c>
      <c r="BS433" s="41">
        <f t="shared" si="259"/>
        <v>7.1188512068438736E-2</v>
      </c>
      <c r="BT433" s="41">
        <f t="shared" si="260"/>
        <v>0.92881148793156121</v>
      </c>
      <c r="BU433" s="41">
        <f t="shared" si="261"/>
        <v>5.4995417048579283E-3</v>
      </c>
      <c r="BV433" s="41">
        <f t="shared" si="262"/>
        <v>0</v>
      </c>
      <c r="BW433" s="41">
        <f t="shared" si="263"/>
        <v>1</v>
      </c>
      <c r="BX433" s="41" t="str">
        <f t="shared" si="264"/>
        <v>2012Registered nursesOntario</v>
      </c>
      <c r="BY433" s="51">
        <f>VLOOKUP(BX433,'%workplace'!$A$1:$F$381,6,FALSE)</f>
        <v>92600</v>
      </c>
      <c r="BZ433" s="32">
        <f t="shared" si="265"/>
        <v>0.10603671706263498</v>
      </c>
    </row>
    <row r="434" spans="1:78" s="8" customFormat="1" hidden="1" x14ac:dyDescent="0.2">
      <c r="A434" s="8" t="str">
        <f t="shared" si="228"/>
        <v>2012Registered nursesOntarioUnknown places of work</v>
      </c>
      <c r="B434" s="8" t="s">
        <v>7</v>
      </c>
      <c r="C434" s="8" t="s">
        <v>19</v>
      </c>
      <c r="D434" s="8" t="s">
        <v>49</v>
      </c>
      <c r="E434" s="8">
        <v>2012</v>
      </c>
      <c r="F434" s="8">
        <v>12</v>
      </c>
      <c r="G434" s="8">
        <v>0</v>
      </c>
      <c r="H434" s="8">
        <v>0</v>
      </c>
      <c r="I434" s="8">
        <v>2</v>
      </c>
      <c r="J434" s="8">
        <v>1</v>
      </c>
      <c r="K434" s="8">
        <v>1</v>
      </c>
      <c r="L434" s="8">
        <v>1</v>
      </c>
      <c r="M434" s="8">
        <v>1</v>
      </c>
      <c r="N434" s="8">
        <v>0</v>
      </c>
      <c r="O434" s="8">
        <v>4</v>
      </c>
      <c r="P434" s="8">
        <v>0</v>
      </c>
      <c r="Q434" s="8">
        <v>1</v>
      </c>
      <c r="R434" s="8">
        <v>0</v>
      </c>
      <c r="S434" s="8">
        <v>1</v>
      </c>
      <c r="T434" s="8">
        <v>0</v>
      </c>
      <c r="U434" s="8">
        <v>10</v>
      </c>
      <c r="V434" s="8">
        <v>2</v>
      </c>
      <c r="W434" s="8">
        <v>0</v>
      </c>
      <c r="X434" s="8">
        <v>6</v>
      </c>
      <c r="Y434" s="8">
        <v>3</v>
      </c>
      <c r="Z434" s="8">
        <v>3</v>
      </c>
      <c r="AA434" s="8">
        <v>0</v>
      </c>
      <c r="AB434" s="8">
        <v>0</v>
      </c>
      <c r="AC434" s="8">
        <v>10</v>
      </c>
      <c r="AD434" s="8">
        <v>0</v>
      </c>
      <c r="AE434" s="8">
        <v>2</v>
      </c>
      <c r="AF434" s="8">
        <v>0</v>
      </c>
      <c r="AG434" s="8">
        <v>2</v>
      </c>
      <c r="AH434" s="8">
        <v>0</v>
      </c>
      <c r="AI434" s="8">
        <v>0</v>
      </c>
      <c r="AJ434" s="8">
        <v>1</v>
      </c>
      <c r="AK434" s="8">
        <v>11</v>
      </c>
      <c r="AL434" s="8">
        <v>10</v>
      </c>
      <c r="AM434" s="8">
        <v>0</v>
      </c>
      <c r="AN434" s="8">
        <v>12</v>
      </c>
      <c r="AO434" s="41">
        <f t="shared" si="229"/>
        <v>1</v>
      </c>
      <c r="AP434" s="41">
        <f t="shared" si="230"/>
        <v>0</v>
      </c>
      <c r="AQ434" s="41">
        <f t="shared" si="231"/>
        <v>0</v>
      </c>
      <c r="AR434" s="41">
        <f t="shared" si="232"/>
        <v>0.16666666666666666</v>
      </c>
      <c r="AS434" s="41">
        <f t="shared" si="233"/>
        <v>8.3333333333333329E-2</v>
      </c>
      <c r="AT434" s="41">
        <f t="shared" si="234"/>
        <v>8.3333333333333329E-2</v>
      </c>
      <c r="AU434" s="41">
        <f t="shared" si="235"/>
        <v>8.3333333333333329E-2</v>
      </c>
      <c r="AV434" s="41">
        <f t="shared" si="236"/>
        <v>8.3333333333333329E-2</v>
      </c>
      <c r="AW434" s="41">
        <f t="shared" si="237"/>
        <v>0</v>
      </c>
      <c r="AX434" s="41">
        <f t="shared" si="238"/>
        <v>0.33333333333333331</v>
      </c>
      <c r="AY434" s="41">
        <f t="shared" si="239"/>
        <v>0</v>
      </c>
      <c r="AZ434" s="41">
        <f t="shared" si="240"/>
        <v>8.3333333333333329E-2</v>
      </c>
      <c r="BA434" s="41">
        <f t="shared" si="241"/>
        <v>0</v>
      </c>
      <c r="BB434" s="41">
        <f t="shared" si="242"/>
        <v>8.3333333333333329E-2</v>
      </c>
      <c r="BC434" s="41">
        <f t="shared" si="243"/>
        <v>0</v>
      </c>
      <c r="BD434" s="41">
        <f t="shared" si="244"/>
        <v>0.83333333333333337</v>
      </c>
      <c r="BE434" s="41">
        <f t="shared" si="245"/>
        <v>0.16666666666666666</v>
      </c>
      <c r="BF434" s="41">
        <f t="shared" si="246"/>
        <v>0</v>
      </c>
      <c r="BG434" s="41">
        <f t="shared" si="247"/>
        <v>0.5</v>
      </c>
      <c r="BH434" s="41">
        <f t="shared" si="248"/>
        <v>0.25</v>
      </c>
      <c r="BI434" s="41">
        <f t="shared" si="249"/>
        <v>0.25</v>
      </c>
      <c r="BJ434" s="41">
        <f t="shared" si="250"/>
        <v>0</v>
      </c>
      <c r="BK434" s="41">
        <f t="shared" si="251"/>
        <v>0</v>
      </c>
      <c r="BL434" s="41">
        <f t="shared" si="252"/>
        <v>0.83333333333333337</v>
      </c>
      <c r="BM434" s="41">
        <f t="shared" si="253"/>
        <v>0</v>
      </c>
      <c r="BN434" s="41">
        <f t="shared" si="254"/>
        <v>0.16666666666666666</v>
      </c>
      <c r="BO434" s="41">
        <f t="shared" si="255"/>
        <v>0</v>
      </c>
      <c r="BP434" s="41">
        <f t="shared" si="256"/>
        <v>0.16666666666666666</v>
      </c>
      <c r="BQ434" s="41">
        <f t="shared" si="257"/>
        <v>0</v>
      </c>
      <c r="BR434" s="41">
        <f t="shared" si="258"/>
        <v>0</v>
      </c>
      <c r="BS434" s="41">
        <f t="shared" si="259"/>
        <v>8.3333333333333329E-2</v>
      </c>
      <c r="BT434" s="41">
        <f t="shared" si="260"/>
        <v>0.91666666666666663</v>
      </c>
      <c r="BU434" s="41">
        <f t="shared" si="261"/>
        <v>0.83333333333333337</v>
      </c>
      <c r="BV434" s="41">
        <f t="shared" si="262"/>
        <v>0</v>
      </c>
      <c r="BW434" s="41">
        <f t="shared" si="263"/>
        <v>1</v>
      </c>
      <c r="BX434" s="41" t="str">
        <f t="shared" si="264"/>
        <v>2012Registered nursesOntario</v>
      </c>
      <c r="BY434" s="51">
        <f>VLOOKUP(BX434,'%workplace'!$A$1:$F$381,6,FALSE)</f>
        <v>92600</v>
      </c>
      <c r="BZ434" s="32">
        <f t="shared" si="265"/>
        <v>1.2958963282937364E-4</v>
      </c>
    </row>
    <row r="435" spans="1:78" hidden="1" x14ac:dyDescent="0.2">
      <c r="A435" s="212" t="str">
        <f t="shared" si="228"/>
        <v>2012Registered nursesManitobaAll places of work</v>
      </c>
      <c r="B435" s="212" t="s">
        <v>7</v>
      </c>
      <c r="C435" s="212" t="s">
        <v>20</v>
      </c>
      <c r="D435" s="212" t="s">
        <v>9</v>
      </c>
      <c r="E435" s="212">
        <v>2012</v>
      </c>
      <c r="F435" s="220">
        <v>11156</v>
      </c>
      <c r="G435" s="220">
        <v>886</v>
      </c>
      <c r="H435" s="212">
        <v>0</v>
      </c>
      <c r="I435" s="212">
        <v>1170</v>
      </c>
      <c r="J435" s="212">
        <v>1239</v>
      </c>
      <c r="K435" s="212">
        <v>1257</v>
      </c>
      <c r="L435" s="212">
        <v>1474</v>
      </c>
      <c r="M435" s="212">
        <v>1665</v>
      </c>
      <c r="N435" s="212">
        <v>1752</v>
      </c>
      <c r="O435" s="212">
        <v>1783</v>
      </c>
      <c r="P435" s="212">
        <v>1081</v>
      </c>
      <c r="Q435" s="212">
        <v>370</v>
      </c>
      <c r="R435" s="212">
        <v>91</v>
      </c>
      <c r="S435" s="212">
        <v>160</v>
      </c>
      <c r="T435" s="212">
        <v>0</v>
      </c>
      <c r="U435" s="212">
        <v>11032</v>
      </c>
      <c r="V435" s="212">
        <v>1010</v>
      </c>
      <c r="W435" s="212">
        <v>0</v>
      </c>
      <c r="X435" s="212">
        <v>5564</v>
      </c>
      <c r="Y435" s="212">
        <v>5327</v>
      </c>
      <c r="Z435" s="212">
        <v>1020</v>
      </c>
      <c r="AA435" s="212">
        <v>131</v>
      </c>
      <c r="AB435" s="212">
        <v>839</v>
      </c>
      <c r="AC435" s="212">
        <v>0</v>
      </c>
      <c r="AD435" s="212">
        <v>2088</v>
      </c>
      <c r="AE435" s="212">
        <v>9115</v>
      </c>
      <c r="AF435" s="212">
        <v>891</v>
      </c>
      <c r="AG435" s="212">
        <v>9459</v>
      </c>
      <c r="AH435" s="212">
        <v>1218</v>
      </c>
      <c r="AI435" s="212">
        <v>431</v>
      </c>
      <c r="AJ435" s="212">
        <v>3398</v>
      </c>
      <c r="AK435" s="212">
        <v>8644</v>
      </c>
      <c r="AL435" s="212">
        <v>43</v>
      </c>
      <c r="AM435" s="212">
        <v>0</v>
      </c>
      <c r="AN435" s="212">
        <v>12042</v>
      </c>
      <c r="AO435" s="41">
        <f t="shared" si="229"/>
        <v>0.92642418202956323</v>
      </c>
      <c r="AP435" s="41">
        <f t="shared" si="230"/>
        <v>7.3575817970436802E-2</v>
      </c>
      <c r="AQ435" s="41">
        <f t="shared" si="231"/>
        <v>0</v>
      </c>
      <c r="AR435" s="41">
        <f t="shared" si="232"/>
        <v>9.7159940209267562E-2</v>
      </c>
      <c r="AS435" s="41">
        <f t="shared" si="233"/>
        <v>0.10288988540109616</v>
      </c>
      <c r="AT435" s="41">
        <f t="shared" si="234"/>
        <v>0.10438465371200797</v>
      </c>
      <c r="AU435" s="41">
        <f t="shared" si="235"/>
        <v>0.12240491612688922</v>
      </c>
      <c r="AV435" s="41">
        <f t="shared" si="236"/>
        <v>0.1382660687593423</v>
      </c>
      <c r="AW435" s="41">
        <f t="shared" si="237"/>
        <v>0.1454907822620827</v>
      </c>
      <c r="AX435" s="41">
        <f t="shared" si="238"/>
        <v>0.14806510546420859</v>
      </c>
      <c r="AY435" s="41">
        <f t="shared" si="239"/>
        <v>8.9769141338648065E-2</v>
      </c>
      <c r="AZ435" s="41">
        <f t="shared" si="240"/>
        <v>3.0725793057631623E-2</v>
      </c>
      <c r="BA435" s="41">
        <f t="shared" si="241"/>
        <v>7.5568842384985879E-3</v>
      </c>
      <c r="BB435" s="41">
        <f t="shared" si="242"/>
        <v>1.3286829430327189E-2</v>
      </c>
      <c r="BC435" s="41">
        <f t="shared" si="243"/>
        <v>0</v>
      </c>
      <c r="BD435" s="41">
        <f t="shared" si="244"/>
        <v>0.91612688922105967</v>
      </c>
      <c r="BE435" s="41">
        <f t="shared" si="245"/>
        <v>8.3873110778940371E-2</v>
      </c>
      <c r="BF435" s="41">
        <f t="shared" si="246"/>
        <v>0</v>
      </c>
      <c r="BG435" s="41">
        <f t="shared" si="247"/>
        <v>0.46204949343962798</v>
      </c>
      <c r="BH435" s="41">
        <f t="shared" si="248"/>
        <v>0.4423683773459558</v>
      </c>
      <c r="BI435" s="41">
        <f t="shared" si="249"/>
        <v>8.4703537618335822E-2</v>
      </c>
      <c r="BJ435" s="41">
        <f t="shared" si="250"/>
        <v>1.0878591596080385E-2</v>
      </c>
      <c r="BK435" s="41">
        <f t="shared" si="251"/>
        <v>6.9672811825278194E-2</v>
      </c>
      <c r="BL435" s="41">
        <f t="shared" si="252"/>
        <v>0</v>
      </c>
      <c r="BM435" s="41">
        <f t="shared" si="253"/>
        <v>0.17339312406576982</v>
      </c>
      <c r="BN435" s="41">
        <f t="shared" si="254"/>
        <v>0.75693406410895203</v>
      </c>
      <c r="BO435" s="41">
        <f t="shared" si="255"/>
        <v>7.3991031390134535E-2</v>
      </c>
      <c r="BP435" s="41">
        <f t="shared" si="256"/>
        <v>0.78550074738415543</v>
      </c>
      <c r="BQ435" s="41">
        <f t="shared" si="257"/>
        <v>0.10114598903836572</v>
      </c>
      <c r="BR435" s="41">
        <f t="shared" si="258"/>
        <v>3.5791396777943865E-2</v>
      </c>
      <c r="BS435" s="41">
        <f t="shared" si="259"/>
        <v>0.28217904002657368</v>
      </c>
      <c r="BT435" s="41">
        <f t="shared" si="260"/>
        <v>0.71782095997342632</v>
      </c>
      <c r="BU435" s="41">
        <f t="shared" si="261"/>
        <v>3.570835409400432E-3</v>
      </c>
      <c r="BV435" s="41">
        <f t="shared" si="262"/>
        <v>0</v>
      </c>
      <c r="BW435" s="41">
        <f t="shared" si="263"/>
        <v>1</v>
      </c>
      <c r="BX435" s="41" t="str">
        <f t="shared" si="264"/>
        <v>2012Registered nursesManitoba</v>
      </c>
      <c r="BY435" s="51">
        <f>VLOOKUP(BX435,'%workplace'!$A$1:$F$381,6,FALSE)</f>
        <v>12042</v>
      </c>
      <c r="BZ435" s="32">
        <f t="shared" si="265"/>
        <v>1</v>
      </c>
    </row>
    <row r="436" spans="1:78" ht="15" hidden="1" x14ac:dyDescent="0.25">
      <c r="A436" s="212" t="str">
        <f t="shared" si="228"/>
        <v>2012Registered nursesManitobaCommunity health</v>
      </c>
      <c r="B436" s="212" t="s">
        <v>7</v>
      </c>
      <c r="C436" s="212" t="s">
        <v>20</v>
      </c>
      <c r="D436" s="212" t="s">
        <v>11</v>
      </c>
      <c r="E436" s="212">
        <v>2012</v>
      </c>
      <c r="F436" s="129" t="s">
        <v>233</v>
      </c>
      <c r="G436" s="129" t="s">
        <v>233</v>
      </c>
      <c r="H436" s="129" t="s">
        <v>233</v>
      </c>
      <c r="I436" s="212">
        <v>70</v>
      </c>
      <c r="J436" s="212">
        <v>151</v>
      </c>
      <c r="K436" s="212">
        <v>207</v>
      </c>
      <c r="L436" s="212">
        <v>245</v>
      </c>
      <c r="M436" s="212">
        <v>307</v>
      </c>
      <c r="N436" s="212">
        <v>335</v>
      </c>
      <c r="O436" s="212">
        <v>313</v>
      </c>
      <c r="P436" s="212">
        <v>220</v>
      </c>
      <c r="Q436" s="212">
        <v>68</v>
      </c>
      <c r="R436" s="212">
        <v>18</v>
      </c>
      <c r="S436" s="212">
        <v>5</v>
      </c>
      <c r="T436" s="212">
        <v>0</v>
      </c>
      <c r="U436" s="212">
        <v>1864</v>
      </c>
      <c r="V436" s="212">
        <v>75</v>
      </c>
      <c r="W436" s="212">
        <v>0</v>
      </c>
      <c r="X436" s="212">
        <v>995</v>
      </c>
      <c r="Y436" s="212">
        <v>729</v>
      </c>
      <c r="Z436" s="212">
        <v>196</v>
      </c>
      <c r="AA436" s="212">
        <v>19</v>
      </c>
      <c r="AB436" s="212">
        <v>146</v>
      </c>
      <c r="AC436" s="212">
        <v>0</v>
      </c>
      <c r="AD436" s="212">
        <v>280</v>
      </c>
      <c r="AE436" s="212">
        <v>1513</v>
      </c>
      <c r="AF436" s="212">
        <v>150</v>
      </c>
      <c r="AG436" s="212">
        <v>1531</v>
      </c>
      <c r="AH436" s="212">
        <v>197</v>
      </c>
      <c r="AI436" s="212">
        <v>53</v>
      </c>
      <c r="AJ436" s="212">
        <v>699</v>
      </c>
      <c r="AK436" s="212">
        <v>1240</v>
      </c>
      <c r="AL436" s="212">
        <v>8</v>
      </c>
      <c r="AM436" s="212">
        <v>0</v>
      </c>
      <c r="AN436" s="212">
        <v>1939</v>
      </c>
      <c r="AO436" s="41" t="e">
        <f t="shared" si="229"/>
        <v>#VALUE!</v>
      </c>
      <c r="AP436" s="41" t="e">
        <f t="shared" si="230"/>
        <v>#VALUE!</v>
      </c>
      <c r="AQ436" s="41" t="e">
        <f t="shared" si="231"/>
        <v>#VALUE!</v>
      </c>
      <c r="AR436" s="41">
        <f t="shared" si="232"/>
        <v>3.6101083032490974E-2</v>
      </c>
      <c r="AS436" s="41">
        <f t="shared" si="233"/>
        <v>7.7875193398659101E-2</v>
      </c>
      <c r="AT436" s="41">
        <f t="shared" si="234"/>
        <v>0.10675605982465189</v>
      </c>
      <c r="AU436" s="41">
        <f t="shared" si="235"/>
        <v>0.1263537906137184</v>
      </c>
      <c r="AV436" s="41">
        <f t="shared" si="236"/>
        <v>0.15832903558535327</v>
      </c>
      <c r="AW436" s="41">
        <f t="shared" si="237"/>
        <v>0.17276946879834967</v>
      </c>
      <c r="AX436" s="41">
        <f t="shared" si="238"/>
        <v>0.16142341413099537</v>
      </c>
      <c r="AY436" s="41">
        <f t="shared" si="239"/>
        <v>0.11346054667354306</v>
      </c>
      <c r="AZ436" s="41">
        <f t="shared" si="240"/>
        <v>3.5069623517276945E-2</v>
      </c>
      <c r="BA436" s="41">
        <f t="shared" si="241"/>
        <v>9.283135636926251E-3</v>
      </c>
      <c r="BB436" s="41">
        <f t="shared" si="242"/>
        <v>2.5786487880350697E-3</v>
      </c>
      <c r="BC436" s="41">
        <f t="shared" si="243"/>
        <v>0</v>
      </c>
      <c r="BD436" s="41">
        <f t="shared" si="244"/>
        <v>0.96132026817947391</v>
      </c>
      <c r="BE436" s="41">
        <f t="shared" si="245"/>
        <v>3.8679731820526045E-2</v>
      </c>
      <c r="BF436" s="41">
        <f t="shared" si="246"/>
        <v>0</v>
      </c>
      <c r="BG436" s="41">
        <f t="shared" si="247"/>
        <v>0.51315110881897885</v>
      </c>
      <c r="BH436" s="41">
        <f t="shared" si="248"/>
        <v>0.37596699329551314</v>
      </c>
      <c r="BI436" s="41">
        <f t="shared" si="249"/>
        <v>0.10108303249097472</v>
      </c>
      <c r="BJ436" s="41">
        <f t="shared" si="250"/>
        <v>9.7988653945332641E-3</v>
      </c>
      <c r="BK436" s="41">
        <f t="shared" si="251"/>
        <v>7.529654461062403E-2</v>
      </c>
      <c r="BL436" s="41">
        <f t="shared" si="252"/>
        <v>0</v>
      </c>
      <c r="BM436" s="41">
        <f t="shared" si="253"/>
        <v>0.1444043321299639</v>
      </c>
      <c r="BN436" s="41">
        <f t="shared" si="254"/>
        <v>0.78029912325941209</v>
      </c>
      <c r="BO436" s="41">
        <f t="shared" si="255"/>
        <v>7.735946364105209E-2</v>
      </c>
      <c r="BP436" s="41">
        <f t="shared" si="256"/>
        <v>0.78958225889633837</v>
      </c>
      <c r="BQ436" s="41">
        <f t="shared" si="257"/>
        <v>0.10159876224858175</v>
      </c>
      <c r="BR436" s="41">
        <f t="shared" si="258"/>
        <v>2.7333677153171736E-2</v>
      </c>
      <c r="BS436" s="41">
        <f t="shared" si="259"/>
        <v>0.36049510056730272</v>
      </c>
      <c r="BT436" s="41">
        <f t="shared" si="260"/>
        <v>0.63950489943269728</v>
      </c>
      <c r="BU436" s="41">
        <f t="shared" si="261"/>
        <v>4.1258380608561115E-3</v>
      </c>
      <c r="BV436" s="41">
        <f t="shared" si="262"/>
        <v>0</v>
      </c>
      <c r="BW436" s="41">
        <f t="shared" si="263"/>
        <v>1</v>
      </c>
      <c r="BX436" s="41" t="str">
        <f t="shared" si="264"/>
        <v>2012Registered nursesManitoba</v>
      </c>
      <c r="BY436" s="51">
        <f>VLOOKUP(BX436,'%workplace'!$A$1:$F$381,6,FALSE)</f>
        <v>12042</v>
      </c>
      <c r="BZ436" s="32">
        <f t="shared" si="265"/>
        <v>0.16101976415877761</v>
      </c>
    </row>
    <row r="437" spans="1:78" ht="15" hidden="1" x14ac:dyDescent="0.25">
      <c r="A437" s="212" t="str">
        <f t="shared" si="228"/>
        <v>2012Registered nursesManitobaNursing home/long-term care</v>
      </c>
      <c r="B437" s="212" t="s">
        <v>7</v>
      </c>
      <c r="C437" s="212" t="s">
        <v>20</v>
      </c>
      <c r="D437" s="212" t="s">
        <v>12</v>
      </c>
      <c r="E437" s="212">
        <v>2012</v>
      </c>
      <c r="F437" s="129" t="s">
        <v>233</v>
      </c>
      <c r="G437" s="129" t="s">
        <v>233</v>
      </c>
      <c r="H437" s="129" t="s">
        <v>233</v>
      </c>
      <c r="I437" s="212">
        <v>48</v>
      </c>
      <c r="J437" s="212">
        <v>64</v>
      </c>
      <c r="K437" s="212">
        <v>98</v>
      </c>
      <c r="L437" s="212">
        <v>195</v>
      </c>
      <c r="M437" s="212">
        <v>156</v>
      </c>
      <c r="N437" s="212">
        <v>217</v>
      </c>
      <c r="O437" s="212">
        <v>274</v>
      </c>
      <c r="P437" s="212">
        <v>205</v>
      </c>
      <c r="Q437" s="212">
        <v>82</v>
      </c>
      <c r="R437" s="212">
        <v>16</v>
      </c>
      <c r="S437" s="212">
        <v>8</v>
      </c>
      <c r="T437" s="212">
        <v>0</v>
      </c>
      <c r="U437" s="212">
        <v>1098</v>
      </c>
      <c r="V437" s="212">
        <v>265</v>
      </c>
      <c r="W437" s="212">
        <v>0</v>
      </c>
      <c r="X437" s="212">
        <v>563</v>
      </c>
      <c r="Y437" s="212">
        <v>633</v>
      </c>
      <c r="Z437" s="212">
        <v>155</v>
      </c>
      <c r="AA437" s="212">
        <v>12</v>
      </c>
      <c r="AB437" s="212">
        <v>223</v>
      </c>
      <c r="AC437" s="212">
        <v>0</v>
      </c>
      <c r="AD437" s="212">
        <v>136</v>
      </c>
      <c r="AE437" s="212">
        <v>1004</v>
      </c>
      <c r="AF437" s="212">
        <v>132</v>
      </c>
      <c r="AG437" s="212">
        <v>1109</v>
      </c>
      <c r="AH437" s="212">
        <v>85</v>
      </c>
      <c r="AI437" s="212">
        <v>30</v>
      </c>
      <c r="AJ437" s="212">
        <v>470</v>
      </c>
      <c r="AK437" s="212">
        <v>893</v>
      </c>
      <c r="AL437" s="212">
        <v>7</v>
      </c>
      <c r="AM437" s="212">
        <v>0</v>
      </c>
      <c r="AN437" s="212">
        <v>1363</v>
      </c>
      <c r="AO437" s="41" t="e">
        <f t="shared" si="229"/>
        <v>#VALUE!</v>
      </c>
      <c r="AP437" s="41" t="e">
        <f t="shared" si="230"/>
        <v>#VALUE!</v>
      </c>
      <c r="AQ437" s="41" t="e">
        <f t="shared" si="231"/>
        <v>#VALUE!</v>
      </c>
      <c r="AR437" s="41">
        <f t="shared" si="232"/>
        <v>3.5216434336023478E-2</v>
      </c>
      <c r="AS437" s="41">
        <f t="shared" si="233"/>
        <v>4.6955245781364639E-2</v>
      </c>
      <c r="AT437" s="41">
        <f t="shared" si="234"/>
        <v>7.1900220102714602E-2</v>
      </c>
      <c r="AU437" s="41">
        <f t="shared" si="235"/>
        <v>0.14306676449009537</v>
      </c>
      <c r="AV437" s="41">
        <f t="shared" si="236"/>
        <v>0.1144534115920763</v>
      </c>
      <c r="AW437" s="41">
        <f t="shared" si="237"/>
        <v>0.15920763022743947</v>
      </c>
      <c r="AX437" s="41">
        <f t="shared" si="238"/>
        <v>0.20102714600146734</v>
      </c>
      <c r="AY437" s="41">
        <f t="shared" si="239"/>
        <v>0.1504035216434336</v>
      </c>
      <c r="AZ437" s="41">
        <f t="shared" si="240"/>
        <v>6.016140865737344E-2</v>
      </c>
      <c r="BA437" s="41">
        <f t="shared" si="241"/>
        <v>1.173881144534116E-2</v>
      </c>
      <c r="BB437" s="41">
        <f t="shared" si="242"/>
        <v>5.8694057226705799E-3</v>
      </c>
      <c r="BC437" s="41">
        <f t="shared" si="243"/>
        <v>0</v>
      </c>
      <c r="BD437" s="41">
        <f t="shared" si="244"/>
        <v>0.80557593543653705</v>
      </c>
      <c r="BE437" s="41">
        <f t="shared" si="245"/>
        <v>0.19442406456346295</v>
      </c>
      <c r="BF437" s="41">
        <f t="shared" si="246"/>
        <v>0</v>
      </c>
      <c r="BG437" s="41">
        <f t="shared" si="247"/>
        <v>0.41305942773294202</v>
      </c>
      <c r="BH437" s="41">
        <f t="shared" si="248"/>
        <v>0.4644167278063096</v>
      </c>
      <c r="BI437" s="41">
        <f t="shared" si="249"/>
        <v>0.11371973587674249</v>
      </c>
      <c r="BJ437" s="41">
        <f t="shared" si="250"/>
        <v>8.8041085840058694E-3</v>
      </c>
      <c r="BK437" s="41">
        <f t="shared" si="251"/>
        <v>0.16360968451944241</v>
      </c>
      <c r="BL437" s="41">
        <f t="shared" si="252"/>
        <v>0</v>
      </c>
      <c r="BM437" s="41">
        <f t="shared" si="253"/>
        <v>9.9779897285399849E-2</v>
      </c>
      <c r="BN437" s="41">
        <f t="shared" si="254"/>
        <v>0.73661041819515771</v>
      </c>
      <c r="BO437" s="41">
        <f t="shared" si="255"/>
        <v>9.6845194424064557E-2</v>
      </c>
      <c r="BP437" s="41">
        <f t="shared" si="256"/>
        <v>0.81364636830520909</v>
      </c>
      <c r="BQ437" s="41">
        <f t="shared" si="257"/>
        <v>6.2362435803374909E-2</v>
      </c>
      <c r="BR437" s="41">
        <f t="shared" si="258"/>
        <v>2.2010271460014674E-2</v>
      </c>
      <c r="BS437" s="41">
        <f t="shared" si="259"/>
        <v>0.34482758620689657</v>
      </c>
      <c r="BT437" s="41">
        <f t="shared" si="260"/>
        <v>0.65517241379310343</v>
      </c>
      <c r="BU437" s="41">
        <f t="shared" si="261"/>
        <v>5.1357300073367569E-3</v>
      </c>
      <c r="BV437" s="41">
        <f t="shared" si="262"/>
        <v>0</v>
      </c>
      <c r="BW437" s="41">
        <f t="shared" si="263"/>
        <v>1</v>
      </c>
      <c r="BX437" s="41" t="str">
        <f t="shared" si="264"/>
        <v>2012Registered nursesManitoba</v>
      </c>
      <c r="BY437" s="51">
        <f>VLOOKUP(BX437,'%workplace'!$A$1:$F$381,6,FALSE)</f>
        <v>12042</v>
      </c>
      <c r="BZ437" s="32">
        <f t="shared" si="265"/>
        <v>0.11318717820959974</v>
      </c>
    </row>
    <row r="438" spans="1:78" ht="15" hidden="1" x14ac:dyDescent="0.25">
      <c r="A438" s="212" t="str">
        <f t="shared" si="228"/>
        <v>2012Registered nursesManitobaHospital</v>
      </c>
      <c r="B438" s="212" t="s">
        <v>7</v>
      </c>
      <c r="C438" s="212" t="s">
        <v>20</v>
      </c>
      <c r="D438" s="212" t="s">
        <v>10</v>
      </c>
      <c r="E438" s="212">
        <v>2012</v>
      </c>
      <c r="F438" s="129" t="s">
        <v>233</v>
      </c>
      <c r="G438" s="129" t="s">
        <v>233</v>
      </c>
      <c r="H438" s="129" t="s">
        <v>233</v>
      </c>
      <c r="I438" s="212">
        <v>1024</v>
      </c>
      <c r="J438" s="212">
        <v>965</v>
      </c>
      <c r="K438" s="212">
        <v>841</v>
      </c>
      <c r="L438" s="212">
        <v>846</v>
      </c>
      <c r="M438" s="212">
        <v>991</v>
      </c>
      <c r="N438" s="212">
        <v>963</v>
      </c>
      <c r="O438" s="212">
        <v>925</v>
      </c>
      <c r="P438" s="212">
        <v>453</v>
      </c>
      <c r="Q438" s="212">
        <v>153</v>
      </c>
      <c r="R438" s="212">
        <v>39</v>
      </c>
      <c r="S438" s="212">
        <v>145</v>
      </c>
      <c r="T438" s="212">
        <v>0</v>
      </c>
      <c r="U438" s="212">
        <v>6730</v>
      </c>
      <c r="V438" s="212">
        <v>615</v>
      </c>
      <c r="W438" s="212">
        <v>0</v>
      </c>
      <c r="X438" s="212">
        <v>3155</v>
      </c>
      <c r="Y438" s="212">
        <v>3586</v>
      </c>
      <c r="Z438" s="212">
        <v>536</v>
      </c>
      <c r="AA438" s="212">
        <v>68</v>
      </c>
      <c r="AB438" s="212">
        <v>291</v>
      </c>
      <c r="AC438" s="212">
        <v>0</v>
      </c>
      <c r="AD438" s="212">
        <v>833</v>
      </c>
      <c r="AE438" s="212">
        <v>6221</v>
      </c>
      <c r="AF438" s="212">
        <v>308</v>
      </c>
      <c r="AG438" s="212">
        <v>6258</v>
      </c>
      <c r="AH438" s="212">
        <v>504</v>
      </c>
      <c r="AI438" s="212">
        <v>248</v>
      </c>
      <c r="AJ438" s="212">
        <v>1899</v>
      </c>
      <c r="AK438" s="212">
        <v>5446</v>
      </c>
      <c r="AL438" s="212">
        <v>27</v>
      </c>
      <c r="AM438" s="212">
        <v>0</v>
      </c>
      <c r="AN438" s="212">
        <v>7345</v>
      </c>
      <c r="AO438" s="41" t="e">
        <f t="shared" si="229"/>
        <v>#VALUE!</v>
      </c>
      <c r="AP438" s="41" t="e">
        <f t="shared" si="230"/>
        <v>#VALUE!</v>
      </c>
      <c r="AQ438" s="41" t="e">
        <f t="shared" si="231"/>
        <v>#VALUE!</v>
      </c>
      <c r="AR438" s="41">
        <f t="shared" si="232"/>
        <v>0.13941456773315181</v>
      </c>
      <c r="AS438" s="41">
        <f t="shared" si="233"/>
        <v>0.13138189244383935</v>
      </c>
      <c r="AT438" s="41">
        <f t="shared" si="234"/>
        <v>0.11449965963240299</v>
      </c>
      <c r="AU438" s="41">
        <f t="shared" si="235"/>
        <v>0.11518039482641253</v>
      </c>
      <c r="AV438" s="41">
        <f t="shared" si="236"/>
        <v>0.13492171545268891</v>
      </c>
      <c r="AW438" s="41">
        <f t="shared" si="237"/>
        <v>0.13110959836623554</v>
      </c>
      <c r="AX438" s="41">
        <f t="shared" si="238"/>
        <v>0.12593601089176309</v>
      </c>
      <c r="AY438" s="41">
        <f t="shared" si="239"/>
        <v>6.1674608577263444E-2</v>
      </c>
      <c r="AZ438" s="41">
        <f t="shared" si="240"/>
        <v>2.0830496936691627E-2</v>
      </c>
      <c r="BA438" s="41">
        <f t="shared" si="241"/>
        <v>5.3097345132743362E-3</v>
      </c>
      <c r="BB438" s="41">
        <f t="shared" si="242"/>
        <v>1.9741320626276378E-2</v>
      </c>
      <c r="BC438" s="41">
        <f t="shared" si="243"/>
        <v>0</v>
      </c>
      <c r="BD438" s="41">
        <f t="shared" si="244"/>
        <v>0.91626957113682772</v>
      </c>
      <c r="BE438" s="41">
        <f t="shared" si="245"/>
        <v>8.3730428863172224E-2</v>
      </c>
      <c r="BF438" s="41">
        <f t="shared" si="246"/>
        <v>0</v>
      </c>
      <c r="BG438" s="41">
        <f t="shared" si="247"/>
        <v>0.42954390742001364</v>
      </c>
      <c r="BH438" s="41">
        <f t="shared" si="248"/>
        <v>0.48822328114363511</v>
      </c>
      <c r="BI438" s="41">
        <f t="shared" si="249"/>
        <v>7.2974812797821642E-2</v>
      </c>
      <c r="BJ438" s="41">
        <f t="shared" si="250"/>
        <v>9.2579986385296128E-3</v>
      </c>
      <c r="BK438" s="41">
        <f t="shared" si="251"/>
        <v>3.9618788291354665E-2</v>
      </c>
      <c r="BL438" s="41">
        <f t="shared" si="252"/>
        <v>0</v>
      </c>
      <c r="BM438" s="41">
        <f t="shared" si="253"/>
        <v>0.11341048332198775</v>
      </c>
      <c r="BN438" s="41">
        <f t="shared" si="254"/>
        <v>0.84697072838665755</v>
      </c>
      <c r="BO438" s="41">
        <f t="shared" si="255"/>
        <v>4.1933287950987067E-2</v>
      </c>
      <c r="BP438" s="41">
        <f t="shared" si="256"/>
        <v>0.8520081688223281</v>
      </c>
      <c r="BQ438" s="41">
        <f t="shared" si="257"/>
        <v>6.8618107556160657E-2</v>
      </c>
      <c r="BR438" s="41">
        <f t="shared" si="258"/>
        <v>3.3764465622872705E-2</v>
      </c>
      <c r="BS438" s="41">
        <f t="shared" si="259"/>
        <v>0.2585432266848196</v>
      </c>
      <c r="BT438" s="41">
        <f t="shared" si="260"/>
        <v>0.74145677331518034</v>
      </c>
      <c r="BU438" s="41">
        <f t="shared" si="261"/>
        <v>3.6759700476514637E-3</v>
      </c>
      <c r="BV438" s="41">
        <f t="shared" si="262"/>
        <v>0</v>
      </c>
      <c r="BW438" s="41">
        <f t="shared" si="263"/>
        <v>1</v>
      </c>
      <c r="BX438" s="41" t="str">
        <f t="shared" si="264"/>
        <v>2012Registered nursesManitoba</v>
      </c>
      <c r="BY438" s="51">
        <f>VLOOKUP(BX438,'%workplace'!$A$1:$F$381,6,FALSE)</f>
        <v>12042</v>
      </c>
      <c r="BZ438" s="32">
        <f t="shared" si="265"/>
        <v>0.60994851353595747</v>
      </c>
    </row>
    <row r="439" spans="1:78" ht="15" hidden="1" x14ac:dyDescent="0.25">
      <c r="A439" s="212" t="str">
        <f t="shared" si="228"/>
        <v>2012Registered nursesManitobaOther places of work</v>
      </c>
      <c r="B439" s="212" t="s">
        <v>7</v>
      </c>
      <c r="C439" s="212" t="s">
        <v>20</v>
      </c>
      <c r="D439" s="212" t="s">
        <v>13</v>
      </c>
      <c r="E439" s="212">
        <v>2012</v>
      </c>
      <c r="F439" s="129" t="s">
        <v>233</v>
      </c>
      <c r="G439" s="129" t="s">
        <v>233</v>
      </c>
      <c r="H439" s="129" t="s">
        <v>233</v>
      </c>
      <c r="I439" s="212">
        <v>28</v>
      </c>
      <c r="J439" s="212">
        <v>59</v>
      </c>
      <c r="K439" s="212">
        <v>111</v>
      </c>
      <c r="L439" s="212">
        <v>188</v>
      </c>
      <c r="M439" s="212">
        <v>211</v>
      </c>
      <c r="N439" s="212">
        <v>237</v>
      </c>
      <c r="O439" s="212">
        <v>271</v>
      </c>
      <c r="P439" s="212">
        <v>203</v>
      </c>
      <c r="Q439" s="212">
        <v>67</v>
      </c>
      <c r="R439" s="212">
        <v>18</v>
      </c>
      <c r="S439" s="212">
        <v>2</v>
      </c>
      <c r="T439" s="212">
        <v>0</v>
      </c>
      <c r="U439" s="212">
        <v>1340</v>
      </c>
      <c r="V439" s="212">
        <v>55</v>
      </c>
      <c r="W439" s="212">
        <v>0</v>
      </c>
      <c r="X439" s="212">
        <v>851</v>
      </c>
      <c r="Y439" s="212">
        <v>379</v>
      </c>
      <c r="Z439" s="212">
        <v>133</v>
      </c>
      <c r="AA439" s="212">
        <v>32</v>
      </c>
      <c r="AB439" s="212">
        <v>179</v>
      </c>
      <c r="AC439" s="212">
        <v>0</v>
      </c>
      <c r="AD439" s="212">
        <v>839</v>
      </c>
      <c r="AE439" s="212">
        <v>377</v>
      </c>
      <c r="AF439" s="212">
        <v>301</v>
      </c>
      <c r="AG439" s="212">
        <v>561</v>
      </c>
      <c r="AH439" s="212">
        <v>432</v>
      </c>
      <c r="AI439" s="212">
        <v>100</v>
      </c>
      <c r="AJ439" s="212">
        <v>330</v>
      </c>
      <c r="AK439" s="212">
        <v>1065</v>
      </c>
      <c r="AL439" s="212">
        <v>1</v>
      </c>
      <c r="AM439" s="212">
        <v>0</v>
      </c>
      <c r="AN439" s="212">
        <v>1395</v>
      </c>
      <c r="AO439" s="41" t="e">
        <f t="shared" si="229"/>
        <v>#VALUE!</v>
      </c>
      <c r="AP439" s="41" t="e">
        <f t="shared" si="230"/>
        <v>#VALUE!</v>
      </c>
      <c r="AQ439" s="41" t="e">
        <f t="shared" si="231"/>
        <v>#VALUE!</v>
      </c>
      <c r="AR439" s="41">
        <f t="shared" si="232"/>
        <v>2.007168458781362E-2</v>
      </c>
      <c r="AS439" s="41">
        <f t="shared" si="233"/>
        <v>4.2293906810035843E-2</v>
      </c>
      <c r="AT439" s="41">
        <f t="shared" si="234"/>
        <v>7.9569892473118284E-2</v>
      </c>
      <c r="AU439" s="41">
        <f t="shared" si="235"/>
        <v>0.13476702508960572</v>
      </c>
      <c r="AV439" s="41">
        <f t="shared" si="236"/>
        <v>0.15125448028673835</v>
      </c>
      <c r="AW439" s="41">
        <f t="shared" si="237"/>
        <v>0.16989247311827957</v>
      </c>
      <c r="AX439" s="41">
        <f t="shared" si="238"/>
        <v>0.19426523297491038</v>
      </c>
      <c r="AY439" s="41">
        <f t="shared" si="239"/>
        <v>0.14551971326164875</v>
      </c>
      <c r="AZ439" s="41">
        <f t="shared" si="240"/>
        <v>4.8028673835125449E-2</v>
      </c>
      <c r="BA439" s="41">
        <f t="shared" si="241"/>
        <v>1.2903225806451613E-2</v>
      </c>
      <c r="BB439" s="41">
        <f t="shared" si="242"/>
        <v>1.4336917562724014E-3</v>
      </c>
      <c r="BC439" s="41">
        <f t="shared" si="243"/>
        <v>0</v>
      </c>
      <c r="BD439" s="41">
        <f t="shared" si="244"/>
        <v>0.96057347670250892</v>
      </c>
      <c r="BE439" s="41">
        <f t="shared" si="245"/>
        <v>3.9426523297491037E-2</v>
      </c>
      <c r="BF439" s="41">
        <f t="shared" si="246"/>
        <v>0</v>
      </c>
      <c r="BG439" s="41">
        <f t="shared" si="247"/>
        <v>0.61003584229390684</v>
      </c>
      <c r="BH439" s="41">
        <f t="shared" si="248"/>
        <v>0.27168458781362009</v>
      </c>
      <c r="BI439" s="41">
        <f t="shared" si="249"/>
        <v>9.5340501792114701E-2</v>
      </c>
      <c r="BJ439" s="41">
        <f t="shared" si="250"/>
        <v>2.2939068100358423E-2</v>
      </c>
      <c r="BK439" s="41">
        <f t="shared" si="251"/>
        <v>0.12831541218637993</v>
      </c>
      <c r="BL439" s="41">
        <f t="shared" si="252"/>
        <v>0</v>
      </c>
      <c r="BM439" s="41">
        <f t="shared" si="253"/>
        <v>0.60143369175627237</v>
      </c>
      <c r="BN439" s="41">
        <f t="shared" si="254"/>
        <v>0.27025089605734764</v>
      </c>
      <c r="BO439" s="41">
        <f t="shared" si="255"/>
        <v>0.21577060931899641</v>
      </c>
      <c r="BP439" s="41">
        <f t="shared" si="256"/>
        <v>0.40215053763440861</v>
      </c>
      <c r="BQ439" s="41">
        <f t="shared" si="257"/>
        <v>0.30967741935483872</v>
      </c>
      <c r="BR439" s="41">
        <f t="shared" si="258"/>
        <v>7.1684587813620068E-2</v>
      </c>
      <c r="BS439" s="41">
        <f t="shared" si="259"/>
        <v>0.23655913978494625</v>
      </c>
      <c r="BT439" s="41">
        <f t="shared" si="260"/>
        <v>0.76344086021505375</v>
      </c>
      <c r="BU439" s="41">
        <f t="shared" si="261"/>
        <v>7.1684587813620072E-4</v>
      </c>
      <c r="BV439" s="41">
        <f t="shared" si="262"/>
        <v>0</v>
      </c>
      <c r="BW439" s="41">
        <f t="shared" si="263"/>
        <v>1</v>
      </c>
      <c r="BX439" s="41" t="str">
        <f t="shared" si="264"/>
        <v>2012Registered nursesManitoba</v>
      </c>
      <c r="BY439" s="51">
        <f>VLOOKUP(BX439,'%workplace'!$A$1:$F$381,6,FALSE)</f>
        <v>12042</v>
      </c>
      <c r="BZ439" s="32">
        <f t="shared" si="265"/>
        <v>0.11584454409566518</v>
      </c>
    </row>
    <row r="440" spans="1:78" s="8" customFormat="1" hidden="1" x14ac:dyDescent="0.2">
      <c r="A440" s="8" t="str">
        <f t="shared" si="228"/>
        <v>2012Registered nursesSaskatchewanAll places of work</v>
      </c>
      <c r="B440" s="8" t="s">
        <v>7</v>
      </c>
      <c r="C440" s="8" t="s">
        <v>21</v>
      </c>
      <c r="D440" s="8" t="s">
        <v>9</v>
      </c>
      <c r="E440" s="8">
        <v>2012</v>
      </c>
      <c r="F440" s="8">
        <v>9223</v>
      </c>
      <c r="G440" s="8">
        <v>564</v>
      </c>
      <c r="H440" s="8">
        <v>0</v>
      </c>
      <c r="I440" s="8">
        <v>1262</v>
      </c>
      <c r="J440" s="8">
        <v>1188</v>
      </c>
      <c r="K440" s="8">
        <v>868</v>
      </c>
      <c r="L440" s="8">
        <v>1042</v>
      </c>
      <c r="M440" s="8">
        <v>1118</v>
      </c>
      <c r="N440" s="8">
        <v>1346</v>
      </c>
      <c r="O440" s="8">
        <v>1456</v>
      </c>
      <c r="P440" s="8">
        <v>904</v>
      </c>
      <c r="Q440" s="8">
        <v>268</v>
      </c>
      <c r="R440" s="8">
        <v>75</v>
      </c>
      <c r="S440" s="8">
        <v>260</v>
      </c>
      <c r="T440" s="8">
        <v>0</v>
      </c>
      <c r="U440" s="8">
        <v>8471</v>
      </c>
      <c r="V440" s="8">
        <v>668</v>
      </c>
      <c r="W440" s="8">
        <v>648</v>
      </c>
      <c r="X440" s="8">
        <v>5887</v>
      </c>
      <c r="Y440" s="8">
        <v>2682</v>
      </c>
      <c r="Z440" s="8">
        <v>1218</v>
      </c>
      <c r="AA440" s="8">
        <v>0</v>
      </c>
      <c r="AB440" s="8">
        <v>628</v>
      </c>
      <c r="AC440" s="8">
        <v>37</v>
      </c>
      <c r="AD440" s="8">
        <v>1320</v>
      </c>
      <c r="AE440" s="8">
        <v>7802</v>
      </c>
      <c r="AF440" s="8">
        <v>443</v>
      </c>
      <c r="AG440" s="8">
        <v>8794</v>
      </c>
      <c r="AH440" s="8">
        <v>471</v>
      </c>
      <c r="AI440" s="8">
        <v>41</v>
      </c>
      <c r="AJ440" s="8">
        <v>2033</v>
      </c>
      <c r="AK440" s="8">
        <v>7753</v>
      </c>
      <c r="AL440" s="8">
        <v>38</v>
      </c>
      <c r="AM440" s="8">
        <v>1</v>
      </c>
      <c r="AN440" s="8">
        <v>9787</v>
      </c>
      <c r="AO440" s="41">
        <f t="shared" si="229"/>
        <v>0.94237253499540208</v>
      </c>
      <c r="AP440" s="41">
        <f t="shared" si="230"/>
        <v>5.7627465004597936E-2</v>
      </c>
      <c r="AQ440" s="41">
        <f t="shared" si="231"/>
        <v>0</v>
      </c>
      <c r="AR440" s="41">
        <f t="shared" si="232"/>
        <v>0.12894656176560743</v>
      </c>
      <c r="AS440" s="41">
        <f t="shared" si="233"/>
        <v>0.12138551139266374</v>
      </c>
      <c r="AT440" s="41">
        <f t="shared" si="234"/>
        <v>8.8689077347501782E-2</v>
      </c>
      <c r="AU440" s="41">
        <f t="shared" si="235"/>
        <v>0.1064677633595586</v>
      </c>
      <c r="AV440" s="41">
        <f t="shared" si="236"/>
        <v>0.11423316644528456</v>
      </c>
      <c r="AW440" s="41">
        <f t="shared" si="237"/>
        <v>0.13752937570246246</v>
      </c>
      <c r="AX440" s="41">
        <f t="shared" si="238"/>
        <v>0.14876877490548687</v>
      </c>
      <c r="AY440" s="41">
        <f t="shared" si="239"/>
        <v>9.2367426177582507E-2</v>
      </c>
      <c r="AZ440" s="41">
        <f t="shared" si="240"/>
        <v>2.7383263512823133E-2</v>
      </c>
      <c r="BA440" s="41">
        <f t="shared" si="241"/>
        <v>7.6632267293348317E-3</v>
      </c>
      <c r="BB440" s="41">
        <f t="shared" si="242"/>
        <v>2.6565852661694082E-2</v>
      </c>
      <c r="BC440" s="41">
        <f t="shared" si="243"/>
        <v>0</v>
      </c>
      <c r="BD440" s="41">
        <f t="shared" si="244"/>
        <v>0.86553591498927152</v>
      </c>
      <c r="BE440" s="41">
        <f t="shared" si="245"/>
        <v>6.8253806069275572E-2</v>
      </c>
      <c r="BF440" s="41">
        <f t="shared" si="246"/>
        <v>6.6210278941452955E-2</v>
      </c>
      <c r="BG440" s="41">
        <f t="shared" si="247"/>
        <v>0.60151221007458877</v>
      </c>
      <c r="BH440" s="41">
        <f t="shared" si="248"/>
        <v>0.2740369878410136</v>
      </c>
      <c r="BI440" s="41">
        <f t="shared" si="249"/>
        <v>0.12445080208439767</v>
      </c>
      <c r="BJ440" s="41">
        <f t="shared" si="250"/>
        <v>0</v>
      </c>
      <c r="BK440" s="41">
        <f t="shared" si="251"/>
        <v>6.4166751813630324E-2</v>
      </c>
      <c r="BL440" s="41">
        <f t="shared" si="252"/>
        <v>3.7805251864718504E-3</v>
      </c>
      <c r="BM440" s="41">
        <f t="shared" si="253"/>
        <v>0.13487279043629305</v>
      </c>
      <c r="BN440" s="41">
        <f t="shared" si="254"/>
        <v>0.79717993256360475</v>
      </c>
      <c r="BO440" s="41">
        <f t="shared" si="255"/>
        <v>4.5264125881271072E-2</v>
      </c>
      <c r="BP440" s="41">
        <f t="shared" si="256"/>
        <v>0.89853887810360678</v>
      </c>
      <c r="BQ440" s="41">
        <f t="shared" si="257"/>
        <v>4.8125063860222743E-2</v>
      </c>
      <c r="BR440" s="41">
        <f t="shared" si="258"/>
        <v>4.1892306120363751E-3</v>
      </c>
      <c r="BS440" s="41">
        <f t="shared" si="259"/>
        <v>0.2077245325431695</v>
      </c>
      <c r="BT440" s="41">
        <f t="shared" si="260"/>
        <v>0.79217329110043933</v>
      </c>
      <c r="BU440" s="41">
        <f t="shared" si="261"/>
        <v>3.8827015428629817E-3</v>
      </c>
      <c r="BV440" s="41">
        <f t="shared" si="262"/>
        <v>1.0217635639113109E-4</v>
      </c>
      <c r="BW440" s="41">
        <f t="shared" si="263"/>
        <v>1</v>
      </c>
      <c r="BX440" s="41" t="str">
        <f t="shared" si="264"/>
        <v>2012Registered nursesSaskatchewan</v>
      </c>
      <c r="BY440" s="51">
        <f>VLOOKUP(BX440,'%workplace'!$A$1:$F$381,6,FALSE)</f>
        <v>9787</v>
      </c>
      <c r="BZ440" s="32">
        <f t="shared" si="265"/>
        <v>1</v>
      </c>
    </row>
    <row r="441" spans="1:78" s="8" customFormat="1" hidden="1" x14ac:dyDescent="0.2">
      <c r="A441" s="8" t="str">
        <f t="shared" si="228"/>
        <v>2012Registered nursesSaskatchewanCommunity health</v>
      </c>
      <c r="B441" s="8" t="s">
        <v>7</v>
      </c>
      <c r="C441" s="8" t="s">
        <v>21</v>
      </c>
      <c r="D441" s="8" t="s">
        <v>11</v>
      </c>
      <c r="E441" s="8">
        <v>2012</v>
      </c>
      <c r="F441" s="8">
        <v>1672</v>
      </c>
      <c r="G441" s="8">
        <v>38</v>
      </c>
      <c r="H441" s="8">
        <v>0</v>
      </c>
      <c r="I441" s="8">
        <v>71</v>
      </c>
      <c r="J441" s="8">
        <v>144</v>
      </c>
      <c r="K441" s="8">
        <v>152</v>
      </c>
      <c r="L441" s="8">
        <v>204</v>
      </c>
      <c r="M441" s="8">
        <v>254</v>
      </c>
      <c r="N441" s="8">
        <v>268</v>
      </c>
      <c r="O441" s="8">
        <v>330</v>
      </c>
      <c r="P441" s="8">
        <v>205</v>
      </c>
      <c r="Q441" s="8">
        <v>56</v>
      </c>
      <c r="R441" s="8">
        <v>15</v>
      </c>
      <c r="S441" s="8">
        <v>11</v>
      </c>
      <c r="T441" s="8">
        <v>0</v>
      </c>
      <c r="U441" s="8">
        <v>1614</v>
      </c>
      <c r="V441" s="8">
        <v>44</v>
      </c>
      <c r="W441" s="8">
        <v>52</v>
      </c>
      <c r="X441" s="8">
        <v>902</v>
      </c>
      <c r="Y441" s="8">
        <v>607</v>
      </c>
      <c r="Z441" s="8">
        <v>201</v>
      </c>
      <c r="AA441" s="8">
        <v>0</v>
      </c>
      <c r="AB441" s="8">
        <v>149</v>
      </c>
      <c r="AC441" s="8">
        <v>0</v>
      </c>
      <c r="AD441" s="8">
        <v>208</v>
      </c>
      <c r="AE441" s="8">
        <v>1353</v>
      </c>
      <c r="AF441" s="8">
        <v>42</v>
      </c>
      <c r="AG441" s="8">
        <v>1613</v>
      </c>
      <c r="AH441" s="8">
        <v>50</v>
      </c>
      <c r="AI441" s="8">
        <v>5</v>
      </c>
      <c r="AJ441" s="8">
        <v>661</v>
      </c>
      <c r="AK441" s="8">
        <v>1049</v>
      </c>
      <c r="AL441" s="8">
        <v>0</v>
      </c>
      <c r="AM441" s="8">
        <v>0</v>
      </c>
      <c r="AN441" s="8">
        <v>1710</v>
      </c>
      <c r="AO441" s="41">
        <f t="shared" si="229"/>
        <v>0.97777777777777775</v>
      </c>
      <c r="AP441" s="41">
        <f t="shared" si="230"/>
        <v>2.2222222222222223E-2</v>
      </c>
      <c r="AQ441" s="41">
        <f t="shared" si="231"/>
        <v>0</v>
      </c>
      <c r="AR441" s="41">
        <f t="shared" si="232"/>
        <v>4.1520467836257312E-2</v>
      </c>
      <c r="AS441" s="41">
        <f t="shared" si="233"/>
        <v>8.4210526315789472E-2</v>
      </c>
      <c r="AT441" s="41">
        <f t="shared" si="234"/>
        <v>8.8888888888888892E-2</v>
      </c>
      <c r="AU441" s="41">
        <f t="shared" si="235"/>
        <v>0.11929824561403508</v>
      </c>
      <c r="AV441" s="41">
        <f t="shared" si="236"/>
        <v>0.14853801169590644</v>
      </c>
      <c r="AW441" s="41">
        <f t="shared" si="237"/>
        <v>0.15672514619883041</v>
      </c>
      <c r="AX441" s="41">
        <f t="shared" si="238"/>
        <v>0.19298245614035087</v>
      </c>
      <c r="AY441" s="41">
        <f t="shared" si="239"/>
        <v>0.11988304093567251</v>
      </c>
      <c r="AZ441" s="41">
        <f t="shared" si="240"/>
        <v>3.2748538011695909E-2</v>
      </c>
      <c r="BA441" s="41">
        <f t="shared" si="241"/>
        <v>8.771929824561403E-3</v>
      </c>
      <c r="BB441" s="41">
        <f t="shared" si="242"/>
        <v>6.4327485380116962E-3</v>
      </c>
      <c r="BC441" s="41">
        <f t="shared" si="243"/>
        <v>0</v>
      </c>
      <c r="BD441" s="41">
        <f t="shared" si="244"/>
        <v>0.94385964912280707</v>
      </c>
      <c r="BE441" s="41">
        <f t="shared" si="245"/>
        <v>2.5730994152046785E-2</v>
      </c>
      <c r="BF441" s="41">
        <f t="shared" si="246"/>
        <v>3.0409356725146199E-2</v>
      </c>
      <c r="BG441" s="41">
        <f t="shared" si="247"/>
        <v>0.52748538011695911</v>
      </c>
      <c r="BH441" s="41">
        <f t="shared" si="248"/>
        <v>0.3549707602339181</v>
      </c>
      <c r="BI441" s="41">
        <f t="shared" si="249"/>
        <v>0.11754385964912281</v>
      </c>
      <c r="BJ441" s="41">
        <f t="shared" si="250"/>
        <v>0</v>
      </c>
      <c r="BK441" s="41">
        <f t="shared" si="251"/>
        <v>8.7134502923976606E-2</v>
      </c>
      <c r="BL441" s="41">
        <f t="shared" si="252"/>
        <v>0</v>
      </c>
      <c r="BM441" s="41">
        <f t="shared" si="253"/>
        <v>0.12163742690058479</v>
      </c>
      <c r="BN441" s="41">
        <f t="shared" si="254"/>
        <v>0.79122807017543861</v>
      </c>
      <c r="BO441" s="41">
        <f t="shared" si="255"/>
        <v>2.456140350877193E-2</v>
      </c>
      <c r="BP441" s="41">
        <f t="shared" si="256"/>
        <v>0.9432748538011696</v>
      </c>
      <c r="BQ441" s="41">
        <f t="shared" si="257"/>
        <v>2.9239766081871343E-2</v>
      </c>
      <c r="BR441" s="41">
        <f t="shared" si="258"/>
        <v>2.9239766081871343E-3</v>
      </c>
      <c r="BS441" s="41">
        <f t="shared" si="259"/>
        <v>0.3865497076023392</v>
      </c>
      <c r="BT441" s="41">
        <f t="shared" si="260"/>
        <v>0.6134502923976608</v>
      </c>
      <c r="BU441" s="41">
        <f t="shared" si="261"/>
        <v>0</v>
      </c>
      <c r="BV441" s="41">
        <f t="shared" si="262"/>
        <v>0</v>
      </c>
      <c r="BW441" s="41">
        <f t="shared" si="263"/>
        <v>1</v>
      </c>
      <c r="BX441" s="41" t="str">
        <f t="shared" si="264"/>
        <v>2012Registered nursesSaskatchewan</v>
      </c>
      <c r="BY441" s="51">
        <f>VLOOKUP(BX441,'%workplace'!$A$1:$F$381,6,FALSE)</f>
        <v>9787</v>
      </c>
      <c r="BZ441" s="32">
        <f t="shared" si="265"/>
        <v>0.17472156942883416</v>
      </c>
    </row>
    <row r="442" spans="1:78" s="8" customFormat="1" hidden="1" x14ac:dyDescent="0.2">
      <c r="A442" s="8" t="str">
        <f t="shared" si="228"/>
        <v>2012Registered nursesSaskatchewanNursing home/long-term care</v>
      </c>
      <c r="B442" s="8" t="s">
        <v>7</v>
      </c>
      <c r="C442" s="8" t="s">
        <v>21</v>
      </c>
      <c r="D442" s="8" t="s">
        <v>12</v>
      </c>
      <c r="E442" s="8">
        <v>2012</v>
      </c>
      <c r="F442" s="8">
        <v>1040</v>
      </c>
      <c r="G442" s="8">
        <v>53</v>
      </c>
      <c r="H442" s="8">
        <v>0</v>
      </c>
      <c r="I442" s="8">
        <v>74</v>
      </c>
      <c r="J442" s="8">
        <v>74</v>
      </c>
      <c r="K442" s="8">
        <v>73</v>
      </c>
      <c r="L442" s="8">
        <v>131</v>
      </c>
      <c r="M442" s="8">
        <v>126</v>
      </c>
      <c r="N442" s="8">
        <v>156</v>
      </c>
      <c r="O442" s="8">
        <v>221</v>
      </c>
      <c r="P442" s="8">
        <v>153</v>
      </c>
      <c r="Q442" s="8">
        <v>59</v>
      </c>
      <c r="R442" s="8">
        <v>22</v>
      </c>
      <c r="S442" s="8">
        <v>4</v>
      </c>
      <c r="T442" s="8">
        <v>0</v>
      </c>
      <c r="U442" s="8">
        <v>903</v>
      </c>
      <c r="V442" s="8">
        <v>137</v>
      </c>
      <c r="W442" s="8">
        <v>53</v>
      </c>
      <c r="X442" s="8">
        <v>573</v>
      </c>
      <c r="Y442" s="8">
        <v>367</v>
      </c>
      <c r="Z442" s="8">
        <v>153</v>
      </c>
      <c r="AA442" s="8">
        <v>0</v>
      </c>
      <c r="AB442" s="8">
        <v>124</v>
      </c>
      <c r="AC442" s="8">
        <v>0</v>
      </c>
      <c r="AD442" s="8">
        <v>79</v>
      </c>
      <c r="AE442" s="8">
        <v>890</v>
      </c>
      <c r="AF442" s="8">
        <v>44</v>
      </c>
      <c r="AG442" s="8">
        <v>1036</v>
      </c>
      <c r="AH442" s="8">
        <v>13</v>
      </c>
      <c r="AI442" s="8">
        <v>0</v>
      </c>
      <c r="AJ442" s="8">
        <v>534</v>
      </c>
      <c r="AK442" s="8">
        <v>559</v>
      </c>
      <c r="AL442" s="8">
        <v>0</v>
      </c>
      <c r="AM442" s="8">
        <v>0</v>
      </c>
      <c r="AN442" s="8">
        <v>1093</v>
      </c>
      <c r="AO442" s="41">
        <f t="shared" si="229"/>
        <v>0.95150960658737416</v>
      </c>
      <c r="AP442" s="41">
        <f t="shared" si="230"/>
        <v>4.8490393412625801E-2</v>
      </c>
      <c r="AQ442" s="41">
        <f t="shared" si="231"/>
        <v>0</v>
      </c>
      <c r="AR442" s="41">
        <f t="shared" si="232"/>
        <v>6.7703568161024699E-2</v>
      </c>
      <c r="AS442" s="41">
        <f t="shared" si="233"/>
        <v>6.7703568161024699E-2</v>
      </c>
      <c r="AT442" s="41">
        <f t="shared" si="234"/>
        <v>6.6788655077767614E-2</v>
      </c>
      <c r="AU442" s="41">
        <f t="shared" si="235"/>
        <v>0.11985361390667887</v>
      </c>
      <c r="AV442" s="41">
        <f t="shared" si="236"/>
        <v>0.11527904849039342</v>
      </c>
      <c r="AW442" s="41">
        <f t="shared" si="237"/>
        <v>0.14272644098810613</v>
      </c>
      <c r="AX442" s="41">
        <f t="shared" si="238"/>
        <v>0.20219579139981703</v>
      </c>
      <c r="AY442" s="41">
        <f t="shared" si="239"/>
        <v>0.13998170173833485</v>
      </c>
      <c r="AZ442" s="41">
        <f t="shared" si="240"/>
        <v>5.3979871912168347E-2</v>
      </c>
      <c r="BA442" s="41">
        <f t="shared" si="241"/>
        <v>2.0128087831655993E-2</v>
      </c>
      <c r="BB442" s="41">
        <f t="shared" si="242"/>
        <v>3.6596523330283625E-3</v>
      </c>
      <c r="BC442" s="41">
        <f t="shared" si="243"/>
        <v>0</v>
      </c>
      <c r="BD442" s="41">
        <f t="shared" si="244"/>
        <v>0.82616651418115283</v>
      </c>
      <c r="BE442" s="41">
        <f t="shared" si="245"/>
        <v>0.12534309240622141</v>
      </c>
      <c r="BF442" s="41">
        <f t="shared" si="246"/>
        <v>4.8490393412625801E-2</v>
      </c>
      <c r="BG442" s="41">
        <f t="shared" si="247"/>
        <v>0.52424519670631287</v>
      </c>
      <c r="BH442" s="41">
        <f t="shared" si="248"/>
        <v>0.33577310155535223</v>
      </c>
      <c r="BI442" s="41">
        <f t="shared" si="249"/>
        <v>0.13998170173833485</v>
      </c>
      <c r="BJ442" s="41">
        <f t="shared" si="250"/>
        <v>0</v>
      </c>
      <c r="BK442" s="41">
        <f t="shared" si="251"/>
        <v>0.11344922232387923</v>
      </c>
      <c r="BL442" s="41">
        <f t="shared" si="252"/>
        <v>0</v>
      </c>
      <c r="BM442" s="41">
        <f t="shared" si="253"/>
        <v>7.2278133577310152E-2</v>
      </c>
      <c r="BN442" s="41">
        <f t="shared" si="254"/>
        <v>0.81427264409881062</v>
      </c>
      <c r="BO442" s="41">
        <f t="shared" si="255"/>
        <v>4.0256175663311987E-2</v>
      </c>
      <c r="BP442" s="41">
        <f t="shared" si="256"/>
        <v>0.94784995425434582</v>
      </c>
      <c r="BQ442" s="41">
        <f t="shared" si="257"/>
        <v>1.1893870082342177E-2</v>
      </c>
      <c r="BR442" s="41">
        <f t="shared" si="258"/>
        <v>0</v>
      </c>
      <c r="BS442" s="41">
        <f t="shared" si="259"/>
        <v>0.48856358645928638</v>
      </c>
      <c r="BT442" s="41">
        <f t="shared" si="260"/>
        <v>0.51143641354071367</v>
      </c>
      <c r="BU442" s="41">
        <f t="shared" si="261"/>
        <v>0</v>
      </c>
      <c r="BV442" s="41">
        <f t="shared" si="262"/>
        <v>0</v>
      </c>
      <c r="BW442" s="41">
        <f t="shared" si="263"/>
        <v>1</v>
      </c>
      <c r="BX442" s="41" t="str">
        <f t="shared" si="264"/>
        <v>2012Registered nursesSaskatchewan</v>
      </c>
      <c r="BY442" s="51">
        <f>VLOOKUP(BX442,'%workplace'!$A$1:$F$381,6,FALSE)</f>
        <v>9787</v>
      </c>
      <c r="BZ442" s="32">
        <f t="shared" si="265"/>
        <v>0.11167875753550628</v>
      </c>
    </row>
    <row r="443" spans="1:78" s="8" customFormat="1" hidden="1" x14ac:dyDescent="0.2">
      <c r="A443" s="8" t="str">
        <f t="shared" si="228"/>
        <v>2012Registered nursesSaskatchewanHospital</v>
      </c>
      <c r="B443" s="8" t="s">
        <v>7</v>
      </c>
      <c r="C443" s="8" t="s">
        <v>21</v>
      </c>
      <c r="D443" s="8" t="s">
        <v>10</v>
      </c>
      <c r="E443" s="8">
        <v>2012</v>
      </c>
      <c r="F443" s="8">
        <v>5403</v>
      </c>
      <c r="G443" s="8">
        <v>408</v>
      </c>
      <c r="H443" s="8">
        <v>0</v>
      </c>
      <c r="I443" s="8">
        <v>1067</v>
      </c>
      <c r="J443" s="8">
        <v>889</v>
      </c>
      <c r="K443" s="8">
        <v>553</v>
      </c>
      <c r="L443" s="8">
        <v>569</v>
      </c>
      <c r="M443" s="8">
        <v>566</v>
      </c>
      <c r="N443" s="8">
        <v>723</v>
      </c>
      <c r="O443" s="8">
        <v>690</v>
      </c>
      <c r="P443" s="8">
        <v>397</v>
      </c>
      <c r="Q443" s="8">
        <v>94</v>
      </c>
      <c r="R443" s="8">
        <v>23</v>
      </c>
      <c r="S443" s="8">
        <v>240</v>
      </c>
      <c r="T443" s="8">
        <v>0</v>
      </c>
      <c r="U443" s="8">
        <v>4855</v>
      </c>
      <c r="V443" s="8">
        <v>454</v>
      </c>
      <c r="W443" s="8">
        <v>502</v>
      </c>
      <c r="X443" s="8">
        <v>3603</v>
      </c>
      <c r="Y443" s="8">
        <v>1455</v>
      </c>
      <c r="Z443" s="8">
        <v>753</v>
      </c>
      <c r="AA443" s="8">
        <v>0</v>
      </c>
      <c r="AB443" s="8">
        <v>220</v>
      </c>
      <c r="AC443" s="8">
        <v>0</v>
      </c>
      <c r="AD443" s="8">
        <v>409</v>
      </c>
      <c r="AE443" s="8">
        <v>5182</v>
      </c>
      <c r="AF443" s="8">
        <v>175</v>
      </c>
      <c r="AG443" s="8">
        <v>5521</v>
      </c>
      <c r="AH443" s="8">
        <v>99</v>
      </c>
      <c r="AI443" s="8">
        <v>15</v>
      </c>
      <c r="AJ443" s="8">
        <v>725</v>
      </c>
      <c r="AK443" s="8">
        <v>5085</v>
      </c>
      <c r="AL443" s="8">
        <v>1</v>
      </c>
      <c r="AM443" s="8">
        <v>1</v>
      </c>
      <c r="AN443" s="8">
        <v>5811</v>
      </c>
      <c r="AO443" s="41">
        <f t="shared" si="229"/>
        <v>0.92978833247289627</v>
      </c>
      <c r="AP443" s="41">
        <f t="shared" si="230"/>
        <v>7.0211667527103769E-2</v>
      </c>
      <c r="AQ443" s="41">
        <f t="shared" si="231"/>
        <v>0</v>
      </c>
      <c r="AR443" s="41">
        <f t="shared" si="232"/>
        <v>0.18361727757700913</v>
      </c>
      <c r="AS443" s="41">
        <f t="shared" si="233"/>
        <v>0.15298571674410599</v>
      </c>
      <c r="AT443" s="41">
        <f t="shared" si="234"/>
        <v>9.5164343486491138E-2</v>
      </c>
      <c r="AU443" s="41">
        <f t="shared" si="235"/>
        <v>9.7917742213044223E-2</v>
      </c>
      <c r="AV443" s="41">
        <f t="shared" si="236"/>
        <v>9.7401479951815528E-2</v>
      </c>
      <c r="AW443" s="41">
        <f t="shared" si="237"/>
        <v>0.1244192049561177</v>
      </c>
      <c r="AX443" s="41">
        <f t="shared" si="238"/>
        <v>0.11874032008260196</v>
      </c>
      <c r="AY443" s="41">
        <f t="shared" si="239"/>
        <v>6.8318705902598517E-2</v>
      </c>
      <c r="AZ443" s="41">
        <f t="shared" si="240"/>
        <v>1.6176217518499399E-2</v>
      </c>
      <c r="BA443" s="41">
        <f t="shared" si="241"/>
        <v>3.958010669420065E-3</v>
      </c>
      <c r="BB443" s="41">
        <f t="shared" si="242"/>
        <v>4.1300980898296334E-2</v>
      </c>
      <c r="BC443" s="41">
        <f t="shared" si="243"/>
        <v>0</v>
      </c>
      <c r="BD443" s="41">
        <f t="shared" si="244"/>
        <v>0.83548442608845297</v>
      </c>
      <c r="BE443" s="41">
        <f t="shared" si="245"/>
        <v>7.8127688865943901E-2</v>
      </c>
      <c r="BF443" s="41">
        <f t="shared" si="246"/>
        <v>8.6387885045603172E-2</v>
      </c>
      <c r="BG443" s="41">
        <f t="shared" si="247"/>
        <v>0.62003097573567367</v>
      </c>
      <c r="BH443" s="41">
        <f t="shared" si="248"/>
        <v>0.25038719669592152</v>
      </c>
      <c r="BI443" s="41">
        <f t="shared" si="249"/>
        <v>0.12958182756840475</v>
      </c>
      <c r="BJ443" s="41">
        <f t="shared" si="250"/>
        <v>0</v>
      </c>
      <c r="BK443" s="41">
        <f t="shared" si="251"/>
        <v>3.785923249010497E-2</v>
      </c>
      <c r="BL443" s="41">
        <f t="shared" si="252"/>
        <v>0</v>
      </c>
      <c r="BM443" s="41">
        <f t="shared" si="253"/>
        <v>7.0383754947513338E-2</v>
      </c>
      <c r="BN443" s="41">
        <f t="shared" si="254"/>
        <v>0.89175701256238171</v>
      </c>
      <c r="BO443" s="41">
        <f t="shared" si="255"/>
        <v>3.0115298571674411E-2</v>
      </c>
      <c r="BP443" s="41">
        <f t="shared" si="256"/>
        <v>0.95009464808122523</v>
      </c>
      <c r="BQ443" s="41">
        <f t="shared" si="257"/>
        <v>1.7036654620547237E-2</v>
      </c>
      <c r="BR443" s="41">
        <f t="shared" si="258"/>
        <v>2.5813113061435209E-3</v>
      </c>
      <c r="BS443" s="41">
        <f t="shared" si="259"/>
        <v>0.12476337979693684</v>
      </c>
      <c r="BT443" s="41">
        <f t="shared" si="260"/>
        <v>0.87506453278265361</v>
      </c>
      <c r="BU443" s="41">
        <f t="shared" si="261"/>
        <v>1.7208742040956807E-4</v>
      </c>
      <c r="BV443" s="41">
        <f t="shared" si="262"/>
        <v>1.7208742040956807E-4</v>
      </c>
      <c r="BW443" s="41">
        <f t="shared" si="263"/>
        <v>1</v>
      </c>
      <c r="BX443" s="41" t="str">
        <f t="shared" si="264"/>
        <v>2012Registered nursesSaskatchewan</v>
      </c>
      <c r="BY443" s="51">
        <f>VLOOKUP(BX443,'%workplace'!$A$1:$F$381,6,FALSE)</f>
        <v>9787</v>
      </c>
      <c r="BZ443" s="32">
        <f t="shared" si="265"/>
        <v>0.59374680698886273</v>
      </c>
    </row>
    <row r="444" spans="1:78" s="8" customFormat="1" hidden="1" x14ac:dyDescent="0.2">
      <c r="A444" s="8" t="str">
        <f t="shared" si="228"/>
        <v>2012Registered nursesSaskatchewanOther places of work</v>
      </c>
      <c r="B444" s="8" t="s">
        <v>7</v>
      </c>
      <c r="C444" s="8" t="s">
        <v>21</v>
      </c>
      <c r="D444" s="8" t="s">
        <v>13</v>
      </c>
      <c r="E444" s="8">
        <v>2012</v>
      </c>
      <c r="F444" s="8">
        <v>1073</v>
      </c>
      <c r="G444" s="8">
        <v>63</v>
      </c>
      <c r="H444" s="8">
        <v>0</v>
      </c>
      <c r="I444" s="8">
        <v>44</v>
      </c>
      <c r="J444" s="8">
        <v>79</v>
      </c>
      <c r="K444" s="8">
        <v>87</v>
      </c>
      <c r="L444" s="8">
        <v>133</v>
      </c>
      <c r="M444" s="8">
        <v>170</v>
      </c>
      <c r="N444" s="8">
        <v>194</v>
      </c>
      <c r="O444" s="8">
        <v>210</v>
      </c>
      <c r="P444" s="8">
        <v>143</v>
      </c>
      <c r="Q444" s="8">
        <v>57</v>
      </c>
      <c r="R444" s="8">
        <v>14</v>
      </c>
      <c r="S444" s="8">
        <v>5</v>
      </c>
      <c r="T444" s="8">
        <v>0</v>
      </c>
      <c r="U444" s="8">
        <v>1070</v>
      </c>
      <c r="V444" s="8">
        <v>32</v>
      </c>
      <c r="W444" s="8">
        <v>34</v>
      </c>
      <c r="X444" s="8">
        <v>792</v>
      </c>
      <c r="Y444" s="8">
        <v>249</v>
      </c>
      <c r="Z444" s="8">
        <v>95</v>
      </c>
      <c r="AA444" s="8">
        <v>0</v>
      </c>
      <c r="AB444" s="8">
        <v>135</v>
      </c>
      <c r="AC444" s="8">
        <v>0</v>
      </c>
      <c r="AD444" s="8">
        <v>624</v>
      </c>
      <c r="AE444" s="8">
        <v>377</v>
      </c>
      <c r="AF444" s="8">
        <v>182</v>
      </c>
      <c r="AG444" s="8">
        <v>624</v>
      </c>
      <c r="AH444" s="8">
        <v>309</v>
      </c>
      <c r="AI444" s="8">
        <v>21</v>
      </c>
      <c r="AJ444" s="8">
        <v>99</v>
      </c>
      <c r="AK444" s="8">
        <v>1037</v>
      </c>
      <c r="AL444" s="8">
        <v>0</v>
      </c>
      <c r="AM444" s="8">
        <v>0</v>
      </c>
      <c r="AN444" s="8">
        <v>1136</v>
      </c>
      <c r="AO444" s="41">
        <f t="shared" si="229"/>
        <v>0.94454225352112675</v>
      </c>
      <c r="AP444" s="41">
        <f t="shared" si="230"/>
        <v>5.5457746478873242E-2</v>
      </c>
      <c r="AQ444" s="41">
        <f t="shared" si="231"/>
        <v>0</v>
      </c>
      <c r="AR444" s="41">
        <f t="shared" si="232"/>
        <v>3.873239436619718E-2</v>
      </c>
      <c r="AS444" s="41">
        <f t="shared" si="233"/>
        <v>6.9542253521126765E-2</v>
      </c>
      <c r="AT444" s="41">
        <f t="shared" si="234"/>
        <v>7.6584507042253516E-2</v>
      </c>
      <c r="AU444" s="41">
        <f t="shared" si="235"/>
        <v>0.11707746478873239</v>
      </c>
      <c r="AV444" s="41">
        <f t="shared" si="236"/>
        <v>0.14964788732394366</v>
      </c>
      <c r="AW444" s="41">
        <f t="shared" si="237"/>
        <v>0.17077464788732394</v>
      </c>
      <c r="AX444" s="41">
        <f t="shared" si="238"/>
        <v>0.18485915492957747</v>
      </c>
      <c r="AY444" s="41">
        <f t="shared" si="239"/>
        <v>0.12588028169014084</v>
      </c>
      <c r="AZ444" s="41">
        <f t="shared" si="240"/>
        <v>5.0176056338028172E-2</v>
      </c>
      <c r="BA444" s="41">
        <f t="shared" si="241"/>
        <v>1.232394366197183E-2</v>
      </c>
      <c r="BB444" s="41">
        <f t="shared" si="242"/>
        <v>4.4014084507042256E-3</v>
      </c>
      <c r="BC444" s="41">
        <f t="shared" si="243"/>
        <v>0</v>
      </c>
      <c r="BD444" s="41">
        <f t="shared" si="244"/>
        <v>0.94190140845070425</v>
      </c>
      <c r="BE444" s="41">
        <f t="shared" si="245"/>
        <v>2.8169014084507043E-2</v>
      </c>
      <c r="BF444" s="41">
        <f t="shared" si="246"/>
        <v>2.9929577464788731E-2</v>
      </c>
      <c r="BG444" s="41">
        <f t="shared" si="247"/>
        <v>0.69718309859154926</v>
      </c>
      <c r="BH444" s="41">
        <f t="shared" si="248"/>
        <v>0.21919014084507044</v>
      </c>
      <c r="BI444" s="41">
        <f t="shared" si="249"/>
        <v>8.3626760563380281E-2</v>
      </c>
      <c r="BJ444" s="41">
        <f t="shared" si="250"/>
        <v>0</v>
      </c>
      <c r="BK444" s="41">
        <f t="shared" si="251"/>
        <v>0.11883802816901408</v>
      </c>
      <c r="BL444" s="41">
        <f t="shared" si="252"/>
        <v>0</v>
      </c>
      <c r="BM444" s="41">
        <f t="shared" si="253"/>
        <v>0.54929577464788737</v>
      </c>
      <c r="BN444" s="41">
        <f t="shared" si="254"/>
        <v>0.33186619718309857</v>
      </c>
      <c r="BO444" s="41">
        <f t="shared" si="255"/>
        <v>0.16021126760563381</v>
      </c>
      <c r="BP444" s="41">
        <f t="shared" si="256"/>
        <v>0.54929577464788737</v>
      </c>
      <c r="BQ444" s="41">
        <f t="shared" si="257"/>
        <v>0.27200704225352113</v>
      </c>
      <c r="BR444" s="41">
        <f t="shared" si="258"/>
        <v>1.8485915492957746E-2</v>
      </c>
      <c r="BS444" s="41">
        <f t="shared" si="259"/>
        <v>8.7147887323943657E-2</v>
      </c>
      <c r="BT444" s="41">
        <f t="shared" si="260"/>
        <v>0.91285211267605637</v>
      </c>
      <c r="BU444" s="41">
        <f t="shared" si="261"/>
        <v>0</v>
      </c>
      <c r="BV444" s="41">
        <f t="shared" si="262"/>
        <v>0</v>
      </c>
      <c r="BW444" s="41">
        <f t="shared" si="263"/>
        <v>1</v>
      </c>
      <c r="BX444" s="41" t="str">
        <f t="shared" si="264"/>
        <v>2012Registered nursesSaskatchewan</v>
      </c>
      <c r="BY444" s="51">
        <f>VLOOKUP(BX444,'%workplace'!$A$1:$F$381,6,FALSE)</f>
        <v>9787</v>
      </c>
      <c r="BZ444" s="32">
        <f t="shared" si="265"/>
        <v>0.11607234086032492</v>
      </c>
    </row>
    <row r="445" spans="1:78" s="8" customFormat="1" hidden="1" x14ac:dyDescent="0.2">
      <c r="A445" s="8" t="str">
        <f t="shared" si="228"/>
        <v>2012Registered nursesSaskatchewanUnknown places of work</v>
      </c>
      <c r="B445" s="8" t="s">
        <v>7</v>
      </c>
      <c r="C445" s="8" t="s">
        <v>21</v>
      </c>
      <c r="D445" s="8" t="s">
        <v>49</v>
      </c>
      <c r="E445" s="8">
        <v>2012</v>
      </c>
      <c r="F445" s="8">
        <v>35</v>
      </c>
      <c r="G445" s="8">
        <v>2</v>
      </c>
      <c r="H445" s="8">
        <v>0</v>
      </c>
      <c r="I445" s="8">
        <v>6</v>
      </c>
      <c r="J445" s="8">
        <v>2</v>
      </c>
      <c r="K445" s="8">
        <v>3</v>
      </c>
      <c r="L445" s="8">
        <v>5</v>
      </c>
      <c r="M445" s="8">
        <v>2</v>
      </c>
      <c r="N445" s="8">
        <v>5</v>
      </c>
      <c r="O445" s="8">
        <v>5</v>
      </c>
      <c r="P445" s="8">
        <v>6</v>
      </c>
      <c r="Q445" s="8">
        <v>2</v>
      </c>
      <c r="R445" s="8">
        <v>1</v>
      </c>
      <c r="S445" s="8">
        <v>0</v>
      </c>
      <c r="T445" s="8">
        <v>0</v>
      </c>
      <c r="U445" s="8">
        <v>29</v>
      </c>
      <c r="V445" s="8">
        <v>1</v>
      </c>
      <c r="W445" s="8">
        <v>7</v>
      </c>
      <c r="X445" s="8">
        <v>17</v>
      </c>
      <c r="Y445" s="8">
        <v>4</v>
      </c>
      <c r="Z445" s="8">
        <v>16</v>
      </c>
      <c r="AA445" s="8">
        <v>0</v>
      </c>
      <c r="AB445" s="8">
        <v>0</v>
      </c>
      <c r="AC445" s="8">
        <v>37</v>
      </c>
      <c r="AD445" s="8">
        <v>0</v>
      </c>
      <c r="AE445" s="8">
        <v>0</v>
      </c>
      <c r="AF445" s="8">
        <v>0</v>
      </c>
      <c r="AG445" s="8">
        <v>0</v>
      </c>
      <c r="AH445" s="8">
        <v>0</v>
      </c>
      <c r="AI445" s="8">
        <v>0</v>
      </c>
      <c r="AJ445" s="8">
        <v>14</v>
      </c>
      <c r="AK445" s="8">
        <v>23</v>
      </c>
      <c r="AL445" s="8">
        <v>37</v>
      </c>
      <c r="AM445" s="8">
        <v>0</v>
      </c>
      <c r="AN445" s="8">
        <v>37</v>
      </c>
      <c r="AO445" s="41">
        <f t="shared" si="229"/>
        <v>0.94594594594594594</v>
      </c>
      <c r="AP445" s="41">
        <f t="shared" si="230"/>
        <v>5.4054054054054057E-2</v>
      </c>
      <c r="AQ445" s="41">
        <f t="shared" si="231"/>
        <v>0</v>
      </c>
      <c r="AR445" s="41">
        <f t="shared" si="232"/>
        <v>0.16216216216216217</v>
      </c>
      <c r="AS445" s="41">
        <f t="shared" si="233"/>
        <v>5.4054054054054057E-2</v>
      </c>
      <c r="AT445" s="41">
        <f t="shared" si="234"/>
        <v>8.1081081081081086E-2</v>
      </c>
      <c r="AU445" s="41">
        <f t="shared" si="235"/>
        <v>0.13513513513513514</v>
      </c>
      <c r="AV445" s="41">
        <f t="shared" si="236"/>
        <v>5.4054054054054057E-2</v>
      </c>
      <c r="AW445" s="41">
        <f t="shared" si="237"/>
        <v>0.13513513513513514</v>
      </c>
      <c r="AX445" s="41">
        <f t="shared" si="238"/>
        <v>0.13513513513513514</v>
      </c>
      <c r="AY445" s="41">
        <f t="shared" si="239"/>
        <v>0.16216216216216217</v>
      </c>
      <c r="AZ445" s="41">
        <f t="shared" si="240"/>
        <v>5.4054054054054057E-2</v>
      </c>
      <c r="BA445" s="41">
        <f t="shared" si="241"/>
        <v>2.7027027027027029E-2</v>
      </c>
      <c r="BB445" s="41">
        <f t="shared" si="242"/>
        <v>0</v>
      </c>
      <c r="BC445" s="41">
        <f t="shared" si="243"/>
        <v>0</v>
      </c>
      <c r="BD445" s="41">
        <f t="shared" si="244"/>
        <v>0.78378378378378377</v>
      </c>
      <c r="BE445" s="41">
        <f t="shared" si="245"/>
        <v>2.7027027027027029E-2</v>
      </c>
      <c r="BF445" s="41">
        <f t="shared" si="246"/>
        <v>0.1891891891891892</v>
      </c>
      <c r="BG445" s="41">
        <f t="shared" si="247"/>
        <v>0.45945945945945948</v>
      </c>
      <c r="BH445" s="41">
        <f t="shared" si="248"/>
        <v>0.10810810810810811</v>
      </c>
      <c r="BI445" s="41">
        <f t="shared" si="249"/>
        <v>0.43243243243243246</v>
      </c>
      <c r="BJ445" s="41">
        <f t="shared" si="250"/>
        <v>0</v>
      </c>
      <c r="BK445" s="41">
        <f t="shared" si="251"/>
        <v>0</v>
      </c>
      <c r="BL445" s="41">
        <f t="shared" si="252"/>
        <v>1</v>
      </c>
      <c r="BM445" s="41">
        <f t="shared" si="253"/>
        <v>0</v>
      </c>
      <c r="BN445" s="41">
        <f t="shared" si="254"/>
        <v>0</v>
      </c>
      <c r="BO445" s="41">
        <f t="shared" si="255"/>
        <v>0</v>
      </c>
      <c r="BP445" s="41">
        <f t="shared" si="256"/>
        <v>0</v>
      </c>
      <c r="BQ445" s="41">
        <f t="shared" si="257"/>
        <v>0</v>
      </c>
      <c r="BR445" s="41">
        <f t="shared" si="258"/>
        <v>0</v>
      </c>
      <c r="BS445" s="41">
        <f t="shared" si="259"/>
        <v>0.3783783783783784</v>
      </c>
      <c r="BT445" s="41">
        <f t="shared" si="260"/>
        <v>0.6216216216216216</v>
      </c>
      <c r="BU445" s="41">
        <f t="shared" si="261"/>
        <v>1</v>
      </c>
      <c r="BV445" s="41">
        <f t="shared" si="262"/>
        <v>0</v>
      </c>
      <c r="BW445" s="41">
        <f t="shared" si="263"/>
        <v>1</v>
      </c>
      <c r="BX445" s="41" t="str">
        <f t="shared" si="264"/>
        <v>2012Registered nursesSaskatchewan</v>
      </c>
      <c r="BY445" s="51">
        <f>VLOOKUP(BX445,'%workplace'!$A$1:$F$381,6,FALSE)</f>
        <v>9787</v>
      </c>
      <c r="BZ445" s="32">
        <f t="shared" si="265"/>
        <v>3.7805251864718504E-3</v>
      </c>
    </row>
    <row r="446" spans="1:78" s="8" customFormat="1" hidden="1" x14ac:dyDescent="0.2">
      <c r="A446" s="8" t="str">
        <f t="shared" si="228"/>
        <v>2012Registered nursesAlbertaAll places of work</v>
      </c>
      <c r="B446" s="8" t="s">
        <v>7</v>
      </c>
      <c r="C446" s="8" t="s">
        <v>22</v>
      </c>
      <c r="D446" s="8" t="s">
        <v>9</v>
      </c>
      <c r="E446" s="8">
        <v>2012</v>
      </c>
      <c r="F446" s="8">
        <v>29222</v>
      </c>
      <c r="G446" s="8">
        <v>1608</v>
      </c>
      <c r="H446" s="8">
        <v>0</v>
      </c>
      <c r="I446" s="8">
        <v>3713</v>
      </c>
      <c r="J446" s="8">
        <v>4011</v>
      </c>
      <c r="K446" s="8">
        <v>3461</v>
      </c>
      <c r="L446" s="8">
        <v>3669</v>
      </c>
      <c r="M446" s="8">
        <v>3840</v>
      </c>
      <c r="N446" s="8">
        <v>3723</v>
      </c>
      <c r="O446" s="8">
        <v>3937</v>
      </c>
      <c r="P446" s="8">
        <v>2553</v>
      </c>
      <c r="Q446" s="8">
        <v>1027</v>
      </c>
      <c r="R446" s="8">
        <v>260</v>
      </c>
      <c r="S446" s="8">
        <v>636</v>
      </c>
      <c r="T446" s="8">
        <v>0</v>
      </c>
      <c r="U446" s="8">
        <v>27490</v>
      </c>
      <c r="V446" s="8">
        <v>3243</v>
      </c>
      <c r="W446" s="8">
        <v>97</v>
      </c>
      <c r="X446" s="8">
        <v>12135</v>
      </c>
      <c r="Y446" s="8">
        <v>14181</v>
      </c>
      <c r="Z446" s="8">
        <v>4514</v>
      </c>
      <c r="AA446" s="8">
        <v>0</v>
      </c>
      <c r="AB446" s="8">
        <v>2068</v>
      </c>
      <c r="AC446" s="8">
        <v>5531</v>
      </c>
      <c r="AD446" s="8">
        <v>3809</v>
      </c>
      <c r="AE446" s="8">
        <v>19422</v>
      </c>
      <c r="AF446" s="8">
        <v>1092</v>
      </c>
      <c r="AG446" s="8">
        <v>22946</v>
      </c>
      <c r="AH446" s="8">
        <v>964</v>
      </c>
      <c r="AI446" s="8">
        <v>225</v>
      </c>
      <c r="AJ446" s="8">
        <v>3243</v>
      </c>
      <c r="AK446" s="8">
        <v>27587</v>
      </c>
      <c r="AL446" s="8">
        <v>5603</v>
      </c>
      <c r="AM446" s="8">
        <v>0</v>
      </c>
      <c r="AN446" s="8">
        <v>30830</v>
      </c>
      <c r="AO446" s="41">
        <f t="shared" si="229"/>
        <v>0.94784301005514104</v>
      </c>
      <c r="AP446" s="41">
        <f t="shared" si="230"/>
        <v>5.21569899448589E-2</v>
      </c>
      <c r="AQ446" s="41">
        <f t="shared" si="231"/>
        <v>0</v>
      </c>
      <c r="AR446" s="41">
        <f t="shared" si="232"/>
        <v>0.12043464158287383</v>
      </c>
      <c r="AS446" s="41">
        <f t="shared" si="233"/>
        <v>0.13010055141096336</v>
      </c>
      <c r="AT446" s="41">
        <f t="shared" si="234"/>
        <v>0.11226078494972429</v>
      </c>
      <c r="AU446" s="41">
        <f t="shared" si="235"/>
        <v>0.1190074602659747</v>
      </c>
      <c r="AV446" s="41">
        <f t="shared" si="236"/>
        <v>0.12455400583846903</v>
      </c>
      <c r="AW446" s="41">
        <f t="shared" si="237"/>
        <v>0.12075900097307816</v>
      </c>
      <c r="AX446" s="41">
        <f t="shared" si="238"/>
        <v>0.12770029192345117</v>
      </c>
      <c r="AY446" s="41">
        <f t="shared" si="239"/>
        <v>8.280895231916964E-2</v>
      </c>
      <c r="AZ446" s="41">
        <f t="shared" si="240"/>
        <v>3.3311709373986378E-2</v>
      </c>
      <c r="BA446" s="41">
        <f t="shared" si="241"/>
        <v>8.433344145313007E-3</v>
      </c>
      <c r="BB446" s="41">
        <f t="shared" si="242"/>
        <v>2.0629257216996433E-2</v>
      </c>
      <c r="BC446" s="41">
        <f t="shared" si="243"/>
        <v>0</v>
      </c>
      <c r="BD446" s="41">
        <f t="shared" si="244"/>
        <v>0.89166396367174827</v>
      </c>
      <c r="BE446" s="41">
        <f t="shared" si="245"/>
        <v>0.10518975024326954</v>
      </c>
      <c r="BF446" s="41">
        <f t="shared" si="246"/>
        <v>3.1462860849821601E-3</v>
      </c>
      <c r="BG446" s="41">
        <f t="shared" si="247"/>
        <v>0.39361012001297435</v>
      </c>
      <c r="BH446" s="41">
        <f t="shared" si="248"/>
        <v>0.45997405124878366</v>
      </c>
      <c r="BI446" s="41">
        <f t="shared" si="249"/>
        <v>0.14641582873824197</v>
      </c>
      <c r="BJ446" s="41">
        <f t="shared" si="250"/>
        <v>0</v>
      </c>
      <c r="BK446" s="41">
        <f t="shared" si="251"/>
        <v>6.7077521894258835E-2</v>
      </c>
      <c r="BL446" s="41">
        <f t="shared" si="252"/>
        <v>0.17940317872202399</v>
      </c>
      <c r="BM446" s="41">
        <f t="shared" si="253"/>
        <v>0.12354849172883554</v>
      </c>
      <c r="BN446" s="41">
        <f t="shared" si="254"/>
        <v>0.62997080765488156</v>
      </c>
      <c r="BO446" s="41">
        <f t="shared" si="255"/>
        <v>3.5420045410314627E-2</v>
      </c>
      <c r="BP446" s="41">
        <f t="shared" si="256"/>
        <v>0.74427505676289329</v>
      </c>
      <c r="BQ446" s="41">
        <f t="shared" si="257"/>
        <v>3.1268245215698993E-2</v>
      </c>
      <c r="BR446" s="41">
        <f t="shared" si="258"/>
        <v>7.2980862795977942E-3</v>
      </c>
      <c r="BS446" s="41">
        <f t="shared" si="259"/>
        <v>0.10518975024326954</v>
      </c>
      <c r="BT446" s="41">
        <f t="shared" si="260"/>
        <v>0.8948102497567304</v>
      </c>
      <c r="BU446" s="41">
        <f t="shared" si="261"/>
        <v>0.18173856633149529</v>
      </c>
      <c r="BV446" s="41">
        <f t="shared" si="262"/>
        <v>0</v>
      </c>
      <c r="BW446" s="41">
        <f t="shared" si="263"/>
        <v>1</v>
      </c>
      <c r="BX446" s="41" t="str">
        <f t="shared" si="264"/>
        <v>2012Registered nursesAlberta</v>
      </c>
      <c r="BY446" s="51">
        <f>VLOOKUP(BX446,'%workplace'!$A$1:$F$381,6,FALSE)</f>
        <v>30830</v>
      </c>
      <c r="BZ446" s="32">
        <f t="shared" si="265"/>
        <v>1</v>
      </c>
    </row>
    <row r="447" spans="1:78" s="8" customFormat="1" hidden="1" x14ac:dyDescent="0.2">
      <c r="A447" s="8" t="str">
        <f t="shared" si="228"/>
        <v>2012Registered nursesAlbertaCommunity health</v>
      </c>
      <c r="B447" s="8" t="s">
        <v>7</v>
      </c>
      <c r="C447" s="8" t="s">
        <v>22</v>
      </c>
      <c r="D447" s="8" t="s">
        <v>11</v>
      </c>
      <c r="E447" s="8">
        <v>2012</v>
      </c>
      <c r="F447" s="8">
        <v>4175</v>
      </c>
      <c r="G447" s="8">
        <v>90</v>
      </c>
      <c r="H447" s="8">
        <v>0</v>
      </c>
      <c r="I447" s="8">
        <v>194</v>
      </c>
      <c r="J447" s="8">
        <v>385</v>
      </c>
      <c r="K447" s="8">
        <v>428</v>
      </c>
      <c r="L447" s="8">
        <v>594</v>
      </c>
      <c r="M447" s="8">
        <v>635</v>
      </c>
      <c r="N447" s="8">
        <v>659</v>
      </c>
      <c r="O447" s="8">
        <v>681</v>
      </c>
      <c r="P447" s="8">
        <v>457</v>
      </c>
      <c r="Q447" s="8">
        <v>176</v>
      </c>
      <c r="R447" s="8">
        <v>43</v>
      </c>
      <c r="S447" s="8">
        <v>13</v>
      </c>
      <c r="T447" s="8">
        <v>0</v>
      </c>
      <c r="U447" s="8">
        <v>4021</v>
      </c>
      <c r="V447" s="8">
        <v>235</v>
      </c>
      <c r="W447" s="8">
        <v>9</v>
      </c>
      <c r="X447" s="8">
        <v>1607</v>
      </c>
      <c r="Y447" s="8">
        <v>2093</v>
      </c>
      <c r="Z447" s="8">
        <v>565</v>
      </c>
      <c r="AA447" s="8">
        <v>0</v>
      </c>
      <c r="AB447" s="8">
        <v>371</v>
      </c>
      <c r="AC447" s="8">
        <v>67</v>
      </c>
      <c r="AD447" s="8">
        <v>464</v>
      </c>
      <c r="AE447" s="8">
        <v>3363</v>
      </c>
      <c r="AF447" s="8">
        <v>111</v>
      </c>
      <c r="AG447" s="8">
        <v>3960</v>
      </c>
      <c r="AH447" s="8">
        <v>92</v>
      </c>
      <c r="AI447" s="8">
        <v>21</v>
      </c>
      <c r="AJ447" s="8">
        <v>699</v>
      </c>
      <c r="AK447" s="8">
        <v>3566</v>
      </c>
      <c r="AL447" s="8">
        <v>81</v>
      </c>
      <c r="AM447" s="8">
        <v>0</v>
      </c>
      <c r="AN447" s="8">
        <v>4265</v>
      </c>
      <c r="AO447" s="41">
        <f t="shared" si="229"/>
        <v>0.97889800703399765</v>
      </c>
      <c r="AP447" s="41">
        <f t="shared" si="230"/>
        <v>2.1101992966002344E-2</v>
      </c>
      <c r="AQ447" s="41">
        <f t="shared" si="231"/>
        <v>0</v>
      </c>
      <c r="AR447" s="41">
        <f t="shared" si="232"/>
        <v>4.548651817116061E-2</v>
      </c>
      <c r="AS447" s="41">
        <f t="shared" si="233"/>
        <v>9.0269636576787812E-2</v>
      </c>
      <c r="AT447" s="41">
        <f t="shared" si="234"/>
        <v>0.10035169988276671</v>
      </c>
      <c r="AU447" s="41">
        <f t="shared" si="235"/>
        <v>0.13927315357561548</v>
      </c>
      <c r="AV447" s="41">
        <f t="shared" si="236"/>
        <v>0.1488862837045721</v>
      </c>
      <c r="AW447" s="41">
        <f t="shared" si="237"/>
        <v>0.15451348182883939</v>
      </c>
      <c r="AX447" s="41">
        <f t="shared" si="238"/>
        <v>0.15967174677608439</v>
      </c>
      <c r="AY447" s="41">
        <f t="shared" si="239"/>
        <v>0.10715123094958968</v>
      </c>
      <c r="AZ447" s="41">
        <f t="shared" si="240"/>
        <v>4.1266119577960142E-2</v>
      </c>
      <c r="BA447" s="41">
        <f t="shared" si="241"/>
        <v>1.0082063305978897E-2</v>
      </c>
      <c r="BB447" s="41">
        <f t="shared" si="242"/>
        <v>3.0480656506447833E-3</v>
      </c>
      <c r="BC447" s="41">
        <f t="shared" si="243"/>
        <v>0</v>
      </c>
      <c r="BD447" s="41">
        <f t="shared" si="244"/>
        <v>0.94279015240328257</v>
      </c>
      <c r="BE447" s="41">
        <f t="shared" si="245"/>
        <v>5.5099648300117231E-2</v>
      </c>
      <c r="BF447" s="41">
        <f t="shared" si="246"/>
        <v>2.1101992966002345E-3</v>
      </c>
      <c r="BG447" s="41">
        <f t="shared" si="247"/>
        <v>0.3767878077373974</v>
      </c>
      <c r="BH447" s="41">
        <f t="shared" si="248"/>
        <v>0.49073856975381008</v>
      </c>
      <c r="BI447" s="41">
        <f t="shared" si="249"/>
        <v>0.13247362250879249</v>
      </c>
      <c r="BJ447" s="41">
        <f t="shared" si="250"/>
        <v>0</v>
      </c>
      <c r="BK447" s="41">
        <f t="shared" si="251"/>
        <v>8.698710433763189E-2</v>
      </c>
      <c r="BL447" s="41">
        <f t="shared" si="252"/>
        <v>1.5709261430246192E-2</v>
      </c>
      <c r="BM447" s="41">
        <f t="shared" si="253"/>
        <v>0.10879249706916765</v>
      </c>
      <c r="BN447" s="41">
        <f t="shared" si="254"/>
        <v>0.78851113716295429</v>
      </c>
      <c r="BO447" s="41">
        <f t="shared" si="255"/>
        <v>2.6025791324736224E-2</v>
      </c>
      <c r="BP447" s="41">
        <f t="shared" si="256"/>
        <v>0.92848769050410318</v>
      </c>
      <c r="BQ447" s="41">
        <f t="shared" si="257"/>
        <v>2.1570926143024621E-2</v>
      </c>
      <c r="BR447" s="41">
        <f t="shared" si="258"/>
        <v>4.9237983587338803E-3</v>
      </c>
      <c r="BS447" s="41">
        <f t="shared" si="259"/>
        <v>0.16389214536928487</v>
      </c>
      <c r="BT447" s="41">
        <f t="shared" si="260"/>
        <v>0.83610785463071513</v>
      </c>
      <c r="BU447" s="41">
        <f t="shared" si="261"/>
        <v>1.899179366940211E-2</v>
      </c>
      <c r="BV447" s="41">
        <f t="shared" si="262"/>
        <v>0</v>
      </c>
      <c r="BW447" s="41">
        <f t="shared" si="263"/>
        <v>1</v>
      </c>
      <c r="BX447" s="41" t="str">
        <f t="shared" si="264"/>
        <v>2012Registered nursesAlberta</v>
      </c>
      <c r="BY447" s="51">
        <f>VLOOKUP(BX447,'%workplace'!$A$1:$F$381,6,FALSE)</f>
        <v>30830</v>
      </c>
      <c r="BZ447" s="32">
        <f t="shared" si="265"/>
        <v>0.13833927992215375</v>
      </c>
    </row>
    <row r="448" spans="1:78" s="8" customFormat="1" hidden="1" x14ac:dyDescent="0.2">
      <c r="A448" s="8" t="str">
        <f t="shared" si="228"/>
        <v>2012Registered nursesAlbertaNursing home/long-term care</v>
      </c>
      <c r="B448" s="8" t="s">
        <v>7</v>
      </c>
      <c r="C448" s="8" t="s">
        <v>22</v>
      </c>
      <c r="D448" s="8" t="s">
        <v>12</v>
      </c>
      <c r="E448" s="8">
        <v>2012</v>
      </c>
      <c r="F448" s="8">
        <v>1680</v>
      </c>
      <c r="G448" s="8">
        <v>88</v>
      </c>
      <c r="H448" s="8">
        <v>0</v>
      </c>
      <c r="I448" s="8">
        <v>60</v>
      </c>
      <c r="J448" s="8">
        <v>79</v>
      </c>
      <c r="K448" s="8">
        <v>172</v>
      </c>
      <c r="L448" s="8">
        <v>253</v>
      </c>
      <c r="M448" s="8">
        <v>200</v>
      </c>
      <c r="N448" s="8">
        <v>210</v>
      </c>
      <c r="O448" s="8">
        <v>299</v>
      </c>
      <c r="P448" s="8">
        <v>303</v>
      </c>
      <c r="Q448" s="8">
        <v>134</v>
      </c>
      <c r="R448" s="8">
        <v>54</v>
      </c>
      <c r="S448" s="8">
        <v>4</v>
      </c>
      <c r="T448" s="8">
        <v>0</v>
      </c>
      <c r="U448" s="8">
        <v>1169</v>
      </c>
      <c r="V448" s="8">
        <v>587</v>
      </c>
      <c r="W448" s="8">
        <v>12</v>
      </c>
      <c r="X448" s="8">
        <v>771</v>
      </c>
      <c r="Y448" s="8">
        <v>800</v>
      </c>
      <c r="Z448" s="8">
        <v>197</v>
      </c>
      <c r="AA448" s="8">
        <v>0</v>
      </c>
      <c r="AB448" s="8">
        <v>329</v>
      </c>
      <c r="AC448" s="8">
        <v>34</v>
      </c>
      <c r="AD448" s="8">
        <v>184</v>
      </c>
      <c r="AE448" s="8">
        <v>1221</v>
      </c>
      <c r="AF448" s="8">
        <v>115</v>
      </c>
      <c r="AG448" s="8">
        <v>1595</v>
      </c>
      <c r="AH448" s="8">
        <v>36</v>
      </c>
      <c r="AI448" s="8">
        <v>0</v>
      </c>
      <c r="AJ448" s="8">
        <v>358</v>
      </c>
      <c r="AK448" s="8">
        <v>1410</v>
      </c>
      <c r="AL448" s="8">
        <v>22</v>
      </c>
      <c r="AM448" s="8">
        <v>0</v>
      </c>
      <c r="AN448" s="8">
        <v>1768</v>
      </c>
      <c r="AO448" s="41">
        <f t="shared" si="229"/>
        <v>0.95022624434389136</v>
      </c>
      <c r="AP448" s="41">
        <f t="shared" si="230"/>
        <v>4.9773755656108594E-2</v>
      </c>
      <c r="AQ448" s="41">
        <f t="shared" si="231"/>
        <v>0</v>
      </c>
      <c r="AR448" s="41">
        <f t="shared" si="232"/>
        <v>3.3936651583710405E-2</v>
      </c>
      <c r="AS448" s="41">
        <f t="shared" si="233"/>
        <v>4.4683257918552037E-2</v>
      </c>
      <c r="AT448" s="41">
        <f t="shared" si="234"/>
        <v>9.7285067873303169E-2</v>
      </c>
      <c r="AU448" s="41">
        <f t="shared" si="235"/>
        <v>0.14309954751131221</v>
      </c>
      <c r="AV448" s="41">
        <f t="shared" si="236"/>
        <v>0.11312217194570136</v>
      </c>
      <c r="AW448" s="41">
        <f t="shared" si="237"/>
        <v>0.11877828054298642</v>
      </c>
      <c r="AX448" s="41">
        <f t="shared" si="238"/>
        <v>0.16911764705882354</v>
      </c>
      <c r="AY448" s="41">
        <f t="shared" si="239"/>
        <v>0.17138009049773756</v>
      </c>
      <c r="AZ448" s="41">
        <f t="shared" si="240"/>
        <v>7.5791855203619904E-2</v>
      </c>
      <c r="BA448" s="41">
        <f t="shared" si="241"/>
        <v>3.0542986425339366E-2</v>
      </c>
      <c r="BB448" s="41">
        <f t="shared" si="242"/>
        <v>2.2624434389140274E-3</v>
      </c>
      <c r="BC448" s="41">
        <f t="shared" si="243"/>
        <v>0</v>
      </c>
      <c r="BD448" s="41">
        <f t="shared" si="244"/>
        <v>0.66119909502262442</v>
      </c>
      <c r="BE448" s="41">
        <f t="shared" si="245"/>
        <v>0.33201357466063347</v>
      </c>
      <c r="BF448" s="41">
        <f t="shared" si="246"/>
        <v>6.7873303167420816E-3</v>
      </c>
      <c r="BG448" s="41">
        <f t="shared" si="247"/>
        <v>0.43608597285067874</v>
      </c>
      <c r="BH448" s="41">
        <f t="shared" si="248"/>
        <v>0.45248868778280543</v>
      </c>
      <c r="BI448" s="41">
        <f t="shared" si="249"/>
        <v>0.11142533936651584</v>
      </c>
      <c r="BJ448" s="41">
        <f t="shared" si="250"/>
        <v>0</v>
      </c>
      <c r="BK448" s="41">
        <f t="shared" si="251"/>
        <v>0.18608597285067874</v>
      </c>
      <c r="BL448" s="41">
        <f t="shared" si="252"/>
        <v>1.9230769230769232E-2</v>
      </c>
      <c r="BM448" s="41">
        <f t="shared" si="253"/>
        <v>0.10407239819004525</v>
      </c>
      <c r="BN448" s="41">
        <f t="shared" si="254"/>
        <v>0.69061085972850678</v>
      </c>
      <c r="BO448" s="41">
        <f t="shared" si="255"/>
        <v>6.5045248868778285E-2</v>
      </c>
      <c r="BP448" s="41">
        <f t="shared" si="256"/>
        <v>0.90214932126696834</v>
      </c>
      <c r="BQ448" s="41">
        <f t="shared" si="257"/>
        <v>2.0361990950226245E-2</v>
      </c>
      <c r="BR448" s="41">
        <f t="shared" si="258"/>
        <v>0</v>
      </c>
      <c r="BS448" s="41">
        <f t="shared" si="259"/>
        <v>0.20248868778280543</v>
      </c>
      <c r="BT448" s="41">
        <f t="shared" si="260"/>
        <v>0.79751131221719462</v>
      </c>
      <c r="BU448" s="41">
        <f t="shared" si="261"/>
        <v>1.2443438914027148E-2</v>
      </c>
      <c r="BV448" s="41">
        <f t="shared" si="262"/>
        <v>0</v>
      </c>
      <c r="BW448" s="41">
        <f t="shared" si="263"/>
        <v>1</v>
      </c>
      <c r="BX448" s="41" t="str">
        <f t="shared" si="264"/>
        <v>2012Registered nursesAlberta</v>
      </c>
      <c r="BY448" s="51">
        <f>VLOOKUP(BX448,'%workplace'!$A$1:$F$381,6,FALSE)</f>
        <v>30830</v>
      </c>
      <c r="BZ448" s="32">
        <f t="shared" si="265"/>
        <v>5.7346740188128444E-2</v>
      </c>
    </row>
    <row r="449" spans="1:78" s="8" customFormat="1" hidden="1" x14ac:dyDescent="0.2">
      <c r="A449" s="8" t="str">
        <f t="shared" si="228"/>
        <v>2012Registered nursesAlbertaHospital</v>
      </c>
      <c r="B449" s="8" t="s">
        <v>7</v>
      </c>
      <c r="C449" s="8" t="s">
        <v>22</v>
      </c>
      <c r="D449" s="8" t="s">
        <v>10</v>
      </c>
      <c r="E449" s="8">
        <v>2012</v>
      </c>
      <c r="F449" s="8">
        <v>15503</v>
      </c>
      <c r="G449" s="8">
        <v>964</v>
      </c>
      <c r="H449" s="8">
        <v>0</v>
      </c>
      <c r="I449" s="8">
        <v>1808</v>
      </c>
      <c r="J449" s="8">
        <v>2393</v>
      </c>
      <c r="K449" s="8">
        <v>2044</v>
      </c>
      <c r="L449" s="8">
        <v>2034</v>
      </c>
      <c r="M449" s="8">
        <v>2211</v>
      </c>
      <c r="N449" s="8">
        <v>2004</v>
      </c>
      <c r="O449" s="8">
        <v>2035</v>
      </c>
      <c r="P449" s="8">
        <v>1232</v>
      </c>
      <c r="Q449" s="8">
        <v>450</v>
      </c>
      <c r="R449" s="8">
        <v>103</v>
      </c>
      <c r="S449" s="8">
        <v>153</v>
      </c>
      <c r="T449" s="8">
        <v>0</v>
      </c>
      <c r="U449" s="8">
        <v>14574</v>
      </c>
      <c r="V449" s="8">
        <v>1849</v>
      </c>
      <c r="W449" s="8">
        <v>44</v>
      </c>
      <c r="X449" s="8">
        <v>5921</v>
      </c>
      <c r="Y449" s="8">
        <v>8304</v>
      </c>
      <c r="Z449" s="8">
        <v>2242</v>
      </c>
      <c r="AA449" s="8">
        <v>0</v>
      </c>
      <c r="AB449" s="8">
        <v>913</v>
      </c>
      <c r="AC449" s="8">
        <v>366</v>
      </c>
      <c r="AD449" s="8">
        <v>1418</v>
      </c>
      <c r="AE449" s="8">
        <v>13770</v>
      </c>
      <c r="AF449" s="8">
        <v>398</v>
      </c>
      <c r="AG449" s="8">
        <v>15547</v>
      </c>
      <c r="AH449" s="8">
        <v>167</v>
      </c>
      <c r="AI449" s="8">
        <v>82</v>
      </c>
      <c r="AJ449" s="8">
        <v>1427</v>
      </c>
      <c r="AK449" s="8">
        <v>15040</v>
      </c>
      <c r="AL449" s="8">
        <v>273</v>
      </c>
      <c r="AM449" s="8">
        <v>0</v>
      </c>
      <c r="AN449" s="8">
        <v>16467</v>
      </c>
      <c r="AO449" s="41">
        <f t="shared" si="229"/>
        <v>0.94145867492560875</v>
      </c>
      <c r="AP449" s="41">
        <f t="shared" si="230"/>
        <v>5.8541325074391207E-2</v>
      </c>
      <c r="AQ449" s="41">
        <f t="shared" si="231"/>
        <v>0</v>
      </c>
      <c r="AR449" s="41">
        <f t="shared" si="232"/>
        <v>0.10979534827230218</v>
      </c>
      <c r="AS449" s="41">
        <f t="shared" si="233"/>
        <v>0.14532094492014333</v>
      </c>
      <c r="AT449" s="41">
        <f t="shared" si="234"/>
        <v>0.12412704196271331</v>
      </c>
      <c r="AU449" s="41">
        <f t="shared" si="235"/>
        <v>0.12351976680633996</v>
      </c>
      <c r="AV449" s="41">
        <f t="shared" si="236"/>
        <v>0.13426853707414829</v>
      </c>
      <c r="AW449" s="41">
        <f t="shared" si="237"/>
        <v>0.12169794133721989</v>
      </c>
      <c r="AX449" s="41">
        <f t="shared" si="238"/>
        <v>0.12358049432197729</v>
      </c>
      <c r="AY449" s="41">
        <f t="shared" si="239"/>
        <v>7.4816299265197062E-2</v>
      </c>
      <c r="AZ449" s="41">
        <f t="shared" si="240"/>
        <v>2.7327382036800876E-2</v>
      </c>
      <c r="BA449" s="41">
        <f t="shared" si="241"/>
        <v>6.2549341106455337E-3</v>
      </c>
      <c r="BB449" s="41">
        <f t="shared" si="242"/>
        <v>9.2913098925122978E-3</v>
      </c>
      <c r="BC449" s="41">
        <f t="shared" si="243"/>
        <v>0</v>
      </c>
      <c r="BD449" s="41">
        <f t="shared" si="244"/>
        <v>0.88504281289852427</v>
      </c>
      <c r="BE449" s="41">
        <f t="shared" si="245"/>
        <v>0.11228517641343293</v>
      </c>
      <c r="BF449" s="41">
        <f t="shared" si="246"/>
        <v>2.6720106880427524E-3</v>
      </c>
      <c r="BG449" s="41">
        <f t="shared" si="247"/>
        <v>0.35956762008866217</v>
      </c>
      <c r="BH449" s="41">
        <f t="shared" si="248"/>
        <v>0.50428128985243215</v>
      </c>
      <c r="BI449" s="41">
        <f t="shared" si="249"/>
        <v>0.13615109005890569</v>
      </c>
      <c r="BJ449" s="41">
        <f t="shared" si="250"/>
        <v>0</v>
      </c>
      <c r="BK449" s="41">
        <f t="shared" si="251"/>
        <v>5.5444221776887105E-2</v>
      </c>
      <c r="BL449" s="41">
        <f t="shared" si="252"/>
        <v>2.2226270723264711E-2</v>
      </c>
      <c r="BM449" s="41">
        <f t="shared" si="253"/>
        <v>8.6111617173741425E-2</v>
      </c>
      <c r="BN449" s="41">
        <f t="shared" si="254"/>
        <v>0.83621789032610672</v>
      </c>
      <c r="BO449" s="41">
        <f t="shared" si="255"/>
        <v>2.4169551223659439E-2</v>
      </c>
      <c r="BP449" s="41">
        <f t="shared" si="256"/>
        <v>0.94413068561365154</v>
      </c>
      <c r="BQ449" s="41">
        <f t="shared" si="257"/>
        <v>1.0141495111434992E-2</v>
      </c>
      <c r="BR449" s="41">
        <f t="shared" si="258"/>
        <v>4.9796562822614927E-3</v>
      </c>
      <c r="BS449" s="41">
        <f t="shared" si="259"/>
        <v>8.665816481447744E-2</v>
      </c>
      <c r="BT449" s="41">
        <f t="shared" si="260"/>
        <v>0.91334183518552259</v>
      </c>
      <c r="BU449" s="41">
        <f t="shared" si="261"/>
        <v>1.6578611768992529E-2</v>
      </c>
      <c r="BV449" s="41">
        <f t="shared" si="262"/>
        <v>0</v>
      </c>
      <c r="BW449" s="41">
        <f t="shared" si="263"/>
        <v>1</v>
      </c>
      <c r="BX449" s="41" t="str">
        <f t="shared" si="264"/>
        <v>2012Registered nursesAlberta</v>
      </c>
      <c r="BY449" s="51">
        <f>VLOOKUP(BX449,'%workplace'!$A$1:$F$381,6,FALSE)</f>
        <v>30830</v>
      </c>
      <c r="BZ449" s="32">
        <f t="shared" si="265"/>
        <v>0.53412260784949728</v>
      </c>
    </row>
    <row r="450" spans="1:78" s="8" customFormat="1" hidden="1" x14ac:dyDescent="0.2">
      <c r="A450" s="8" t="str">
        <f t="shared" ref="A450:A513" si="266">CONCATENATE(E450,B450,C450,D450)</f>
        <v>2012Registered nursesAlbertaOther places of work</v>
      </c>
      <c r="B450" s="8" t="s">
        <v>7</v>
      </c>
      <c r="C450" s="8" t="s">
        <v>22</v>
      </c>
      <c r="D450" s="8" t="s">
        <v>13</v>
      </c>
      <c r="E450" s="8">
        <v>2012</v>
      </c>
      <c r="F450" s="8">
        <v>3085</v>
      </c>
      <c r="G450" s="8">
        <v>182</v>
      </c>
      <c r="H450" s="8">
        <v>0</v>
      </c>
      <c r="I450" s="8">
        <v>105</v>
      </c>
      <c r="J450" s="8">
        <v>248</v>
      </c>
      <c r="K450" s="8">
        <v>285</v>
      </c>
      <c r="L450" s="8">
        <v>372</v>
      </c>
      <c r="M450" s="8">
        <v>475</v>
      </c>
      <c r="N450" s="8">
        <v>567</v>
      </c>
      <c r="O450" s="8">
        <v>617</v>
      </c>
      <c r="P450" s="8">
        <v>383</v>
      </c>
      <c r="Q450" s="8">
        <v>169</v>
      </c>
      <c r="R450" s="8">
        <v>39</v>
      </c>
      <c r="S450" s="8">
        <v>7</v>
      </c>
      <c r="T450" s="8">
        <v>0</v>
      </c>
      <c r="U450" s="8">
        <v>3075</v>
      </c>
      <c r="V450" s="8">
        <v>184</v>
      </c>
      <c r="W450" s="8">
        <v>8</v>
      </c>
      <c r="X450" s="8">
        <v>1982</v>
      </c>
      <c r="Y450" s="8">
        <v>983</v>
      </c>
      <c r="Z450" s="8">
        <v>302</v>
      </c>
      <c r="AA450" s="8">
        <v>0</v>
      </c>
      <c r="AB450" s="8">
        <v>450</v>
      </c>
      <c r="AC450" s="8">
        <v>68</v>
      </c>
      <c r="AD450" s="8">
        <v>1724</v>
      </c>
      <c r="AE450" s="8">
        <v>1025</v>
      </c>
      <c r="AF450" s="8">
        <v>467</v>
      </c>
      <c r="AG450" s="8">
        <v>1804</v>
      </c>
      <c r="AH450" s="8">
        <v>666</v>
      </c>
      <c r="AI450" s="8">
        <v>121</v>
      </c>
      <c r="AJ450" s="8">
        <v>122</v>
      </c>
      <c r="AK450" s="8">
        <v>3145</v>
      </c>
      <c r="AL450" s="8">
        <v>209</v>
      </c>
      <c r="AM450" s="8">
        <v>0</v>
      </c>
      <c r="AN450" s="8">
        <v>3267</v>
      </c>
      <c r="AO450" s="41">
        <f t="shared" ref="AO450:AO513" si="267">F450/$AN450</f>
        <v>0.94429139883685342</v>
      </c>
      <c r="AP450" s="41">
        <f t="shared" ref="AP450:AP513" si="268">G450/$AN450</f>
        <v>5.5708601163146618E-2</v>
      </c>
      <c r="AQ450" s="41">
        <f t="shared" ref="AQ450:AQ513" si="269">H450/$AN450</f>
        <v>0</v>
      </c>
      <c r="AR450" s="41">
        <f t="shared" ref="AR450:AR513" si="270">I450/$AN450</f>
        <v>3.2139577594123052E-2</v>
      </c>
      <c r="AS450" s="41">
        <f t="shared" ref="AS450:AS513" si="271">J450/$AN450</f>
        <v>7.5910621365166825E-2</v>
      </c>
      <c r="AT450" s="41">
        <f t="shared" ref="AT450:AT513" si="272">K450/$AN450</f>
        <v>8.7235996326905416E-2</v>
      </c>
      <c r="AU450" s="41">
        <f t="shared" ref="AU450:AU513" si="273">L450/$AN450</f>
        <v>0.11386593204775022</v>
      </c>
      <c r="AV450" s="41">
        <f t="shared" ref="AV450:AV513" si="274">M450/$AN450</f>
        <v>0.14539332721150902</v>
      </c>
      <c r="AW450" s="41">
        <f t="shared" ref="AW450:AW513" si="275">N450/$AN450</f>
        <v>0.17355371900826447</v>
      </c>
      <c r="AX450" s="41">
        <f t="shared" ref="AX450:AX513" si="276">O450/$AN450</f>
        <v>0.18885827976737068</v>
      </c>
      <c r="AY450" s="41">
        <f t="shared" ref="AY450:AY513" si="277">P450/$AN450</f>
        <v>0.1172329354147536</v>
      </c>
      <c r="AZ450" s="41">
        <f t="shared" ref="AZ450:AZ513" si="278">Q450/$AN450</f>
        <v>5.1729415365779005E-2</v>
      </c>
      <c r="BA450" s="41">
        <f t="shared" ref="BA450:BA513" si="279">R450/$AN450</f>
        <v>1.1937557392102846E-2</v>
      </c>
      <c r="BB450" s="41">
        <f t="shared" ref="BB450:BB513" si="280">S450/$AN450</f>
        <v>2.1426385062748698E-3</v>
      </c>
      <c r="BC450" s="41">
        <f t="shared" ref="BC450:BC513" si="281">T450/$AN450</f>
        <v>0</v>
      </c>
      <c r="BD450" s="41">
        <f t="shared" ref="BD450:BD513" si="282">U450/$AN450</f>
        <v>0.94123048668503217</v>
      </c>
      <c r="BE450" s="41">
        <f t="shared" ref="BE450:BE513" si="283">V450/$AN450</f>
        <v>5.6320783593510865E-2</v>
      </c>
      <c r="BF450" s="41">
        <f t="shared" ref="BF450:BF513" si="284">W450/$AN450</f>
        <v>2.4487297214569942E-3</v>
      </c>
      <c r="BG450" s="41">
        <f t="shared" ref="BG450:BG513" si="285">X450/$AN450</f>
        <v>0.60667278849097028</v>
      </c>
      <c r="BH450" s="41">
        <f t="shared" ref="BH450:BH513" si="286">Y450/$AN450</f>
        <v>0.30088766452402815</v>
      </c>
      <c r="BI450" s="41">
        <f t="shared" ref="BI450:BI513" si="287">Z450/$AN450</f>
        <v>9.2439546985001536E-2</v>
      </c>
      <c r="BJ450" s="41">
        <f t="shared" ref="BJ450:BJ513" si="288">AA450/$AN450</f>
        <v>0</v>
      </c>
      <c r="BK450" s="41">
        <f t="shared" ref="BK450:BK513" si="289">AB450/$AN450</f>
        <v>0.13774104683195593</v>
      </c>
      <c r="BL450" s="41">
        <f t="shared" ref="BL450:BL513" si="290">AC450/$AN450</f>
        <v>2.0814202632384451E-2</v>
      </c>
      <c r="BM450" s="41">
        <f t="shared" ref="BM450:BM513" si="291">AD450/$AN450</f>
        <v>0.52770125497398224</v>
      </c>
      <c r="BN450" s="41">
        <f t="shared" ref="BN450:BN513" si="292">AE450/$AN450</f>
        <v>0.31374349556167735</v>
      </c>
      <c r="BO450" s="41">
        <f t="shared" ref="BO450:BO513" si="293">AF450/$AN450</f>
        <v>0.14294459749005203</v>
      </c>
      <c r="BP450" s="41">
        <f t="shared" ref="BP450:BP513" si="294">AG450/$AN450</f>
        <v>0.55218855218855223</v>
      </c>
      <c r="BQ450" s="41">
        <f t="shared" ref="BQ450:BQ513" si="295">AH450/$AN450</f>
        <v>0.20385674931129477</v>
      </c>
      <c r="BR450" s="41">
        <f t="shared" ref="BR450:BR513" si="296">AI450/$AN450</f>
        <v>3.7037037037037035E-2</v>
      </c>
      <c r="BS450" s="41">
        <f t="shared" ref="BS450:BS513" si="297">AJ450/$AN450</f>
        <v>3.7343128252219158E-2</v>
      </c>
      <c r="BT450" s="41">
        <f t="shared" ref="BT450:BT513" si="298">AK450/$AN450</f>
        <v>0.96265687174778081</v>
      </c>
      <c r="BU450" s="41">
        <f t="shared" ref="BU450:BU513" si="299">AL450/$AN450</f>
        <v>6.3973063973063973E-2</v>
      </c>
      <c r="BV450" s="41">
        <f t="shared" ref="BV450:BV513" si="300">AM450/$AN450</f>
        <v>0</v>
      </c>
      <c r="BW450" s="41">
        <f t="shared" ref="BW450:BW513" si="301">AN450/$AN450</f>
        <v>1</v>
      </c>
      <c r="BX450" s="41" t="str">
        <f t="shared" ref="BX450:BX513" si="302">CONCATENATE(E450,B450,C450)</f>
        <v>2012Registered nursesAlberta</v>
      </c>
      <c r="BY450" s="51">
        <f>VLOOKUP(BX450,'%workplace'!$A$1:$F$381,6,FALSE)</f>
        <v>30830</v>
      </c>
      <c r="BZ450" s="32">
        <f t="shared" ref="BZ450:BZ513" si="303">IF(AN450="†","†",AN450/BY450)</f>
        <v>0.10596821277975997</v>
      </c>
    </row>
    <row r="451" spans="1:78" s="8" customFormat="1" hidden="1" x14ac:dyDescent="0.2">
      <c r="A451" s="8" t="str">
        <f t="shared" si="266"/>
        <v>2012Registered nursesAlbertaUnknown places of work</v>
      </c>
      <c r="B451" s="8" t="s">
        <v>7</v>
      </c>
      <c r="C451" s="8" t="s">
        <v>22</v>
      </c>
      <c r="D451" s="8" t="s">
        <v>49</v>
      </c>
      <c r="E451" s="8">
        <v>2012</v>
      </c>
      <c r="F451" s="8">
        <v>4779</v>
      </c>
      <c r="G451" s="8">
        <v>284</v>
      </c>
      <c r="H451" s="8">
        <v>0</v>
      </c>
      <c r="I451" s="8">
        <v>1546</v>
      </c>
      <c r="J451" s="8">
        <v>906</v>
      </c>
      <c r="K451" s="8">
        <v>532</v>
      </c>
      <c r="L451" s="8">
        <v>416</v>
      </c>
      <c r="M451" s="8">
        <v>319</v>
      </c>
      <c r="N451" s="8">
        <v>283</v>
      </c>
      <c r="O451" s="8">
        <v>305</v>
      </c>
      <c r="P451" s="8">
        <v>178</v>
      </c>
      <c r="Q451" s="8">
        <v>98</v>
      </c>
      <c r="R451" s="8">
        <v>21</v>
      </c>
      <c r="S451" s="8">
        <v>459</v>
      </c>
      <c r="T451" s="8">
        <v>0</v>
      </c>
      <c r="U451" s="8">
        <v>4651</v>
      </c>
      <c r="V451" s="8">
        <v>388</v>
      </c>
      <c r="W451" s="8">
        <v>24</v>
      </c>
      <c r="X451" s="8">
        <v>1854</v>
      </c>
      <c r="Y451" s="8">
        <v>2001</v>
      </c>
      <c r="Z451" s="8">
        <v>1208</v>
      </c>
      <c r="AA451" s="8">
        <v>0</v>
      </c>
      <c r="AB451" s="8">
        <v>5</v>
      </c>
      <c r="AC451" s="8">
        <v>4996</v>
      </c>
      <c r="AD451" s="8">
        <v>19</v>
      </c>
      <c r="AE451" s="8">
        <v>43</v>
      </c>
      <c r="AF451" s="8">
        <v>1</v>
      </c>
      <c r="AG451" s="8">
        <v>40</v>
      </c>
      <c r="AH451" s="8">
        <v>3</v>
      </c>
      <c r="AI451" s="8">
        <v>1</v>
      </c>
      <c r="AJ451" s="8">
        <v>637</v>
      </c>
      <c r="AK451" s="8">
        <v>4426</v>
      </c>
      <c r="AL451" s="8">
        <v>5018</v>
      </c>
      <c r="AM451" s="8">
        <v>0</v>
      </c>
      <c r="AN451" s="8">
        <v>5063</v>
      </c>
      <c r="AO451" s="41">
        <f t="shared" si="267"/>
        <v>0.94390677463954176</v>
      </c>
      <c r="AP451" s="41">
        <f t="shared" si="268"/>
        <v>5.6093225360458229E-2</v>
      </c>
      <c r="AQ451" s="41">
        <f t="shared" si="269"/>
        <v>0</v>
      </c>
      <c r="AR451" s="41">
        <f t="shared" si="270"/>
        <v>0.30535255777207188</v>
      </c>
      <c r="AS451" s="41">
        <f t="shared" si="271"/>
        <v>0.17894528935413787</v>
      </c>
      <c r="AT451" s="41">
        <f t="shared" si="272"/>
        <v>0.10507604187240767</v>
      </c>
      <c r="AU451" s="41">
        <f t="shared" si="273"/>
        <v>8.2164724471657125E-2</v>
      </c>
      <c r="AV451" s="41">
        <f t="shared" si="274"/>
        <v>6.3006122852064E-2</v>
      </c>
      <c r="AW451" s="41">
        <f t="shared" si="275"/>
        <v>5.5895714003555204E-2</v>
      </c>
      <c r="AX451" s="41">
        <f t="shared" si="276"/>
        <v>6.0240963855421686E-2</v>
      </c>
      <c r="AY451" s="41">
        <f t="shared" si="277"/>
        <v>3.5157021528737904E-2</v>
      </c>
      <c r="AZ451" s="41">
        <f t="shared" si="278"/>
        <v>1.935611297649615E-2</v>
      </c>
      <c r="BA451" s="41">
        <f t="shared" si="279"/>
        <v>4.1477384949634606E-3</v>
      </c>
      <c r="BB451" s="41">
        <f t="shared" si="280"/>
        <v>9.0657712818487057E-2</v>
      </c>
      <c r="BC451" s="41">
        <f t="shared" si="281"/>
        <v>0</v>
      </c>
      <c r="BD451" s="41">
        <f t="shared" si="282"/>
        <v>0.91862532095595495</v>
      </c>
      <c r="BE451" s="41">
        <f t="shared" si="283"/>
        <v>7.663440647837251E-2</v>
      </c>
      <c r="BF451" s="41">
        <f t="shared" si="284"/>
        <v>4.7402725656725264E-3</v>
      </c>
      <c r="BG451" s="41">
        <f t="shared" si="285"/>
        <v>0.36618605569820267</v>
      </c>
      <c r="BH451" s="41">
        <f t="shared" si="286"/>
        <v>0.39522022516294686</v>
      </c>
      <c r="BI451" s="41">
        <f t="shared" si="287"/>
        <v>0.2385937191388505</v>
      </c>
      <c r="BJ451" s="41">
        <f t="shared" si="288"/>
        <v>0</v>
      </c>
      <c r="BK451" s="41">
        <f t="shared" si="289"/>
        <v>9.8755678451510967E-4</v>
      </c>
      <c r="BL451" s="41">
        <f t="shared" si="290"/>
        <v>0.98676673908749757</v>
      </c>
      <c r="BM451" s="41">
        <f t="shared" si="291"/>
        <v>3.7527157811574167E-3</v>
      </c>
      <c r="BN451" s="41">
        <f t="shared" si="292"/>
        <v>8.4929883468299432E-3</v>
      </c>
      <c r="BO451" s="41">
        <f t="shared" si="293"/>
        <v>1.9751135690302193E-4</v>
      </c>
      <c r="BP451" s="41">
        <f t="shared" si="294"/>
        <v>7.9004542761208774E-3</v>
      </c>
      <c r="BQ451" s="41">
        <f t="shared" si="295"/>
        <v>5.925340707090658E-4</v>
      </c>
      <c r="BR451" s="41">
        <f t="shared" si="296"/>
        <v>1.9751135690302193E-4</v>
      </c>
      <c r="BS451" s="41">
        <f t="shared" si="297"/>
        <v>0.12581473434722495</v>
      </c>
      <c r="BT451" s="41">
        <f t="shared" si="298"/>
        <v>0.87418526565277499</v>
      </c>
      <c r="BU451" s="41">
        <f t="shared" si="299"/>
        <v>0.99111198893936403</v>
      </c>
      <c r="BV451" s="41">
        <f t="shared" si="300"/>
        <v>0</v>
      </c>
      <c r="BW451" s="41">
        <f t="shared" si="301"/>
        <v>1</v>
      </c>
      <c r="BX451" s="41" t="str">
        <f t="shared" si="302"/>
        <v>2012Registered nursesAlberta</v>
      </c>
      <c r="BY451" s="51">
        <f>VLOOKUP(BX451,'%workplace'!$A$1:$F$381,6,FALSE)</f>
        <v>30830</v>
      </c>
      <c r="BZ451" s="32">
        <f t="shared" si="303"/>
        <v>0.16422315926046058</v>
      </c>
    </row>
    <row r="452" spans="1:78" s="8" customFormat="1" hidden="1" x14ac:dyDescent="0.2">
      <c r="A452" s="8" t="str">
        <f t="shared" si="266"/>
        <v>2012Registered nursesBritish ColumbiaAll places of work</v>
      </c>
      <c r="B452" s="8" t="s">
        <v>7</v>
      </c>
      <c r="C452" s="8" t="s">
        <v>23</v>
      </c>
      <c r="D452" s="8" t="s">
        <v>9</v>
      </c>
      <c r="E452" s="8">
        <v>2012</v>
      </c>
      <c r="F452" s="8">
        <v>27739</v>
      </c>
      <c r="G452" s="8">
        <v>2126</v>
      </c>
      <c r="H452" s="8">
        <v>0</v>
      </c>
      <c r="I452" s="8">
        <v>3057</v>
      </c>
      <c r="J452" s="8">
        <v>3403</v>
      </c>
      <c r="K452" s="8">
        <v>3247</v>
      </c>
      <c r="L452" s="8">
        <v>3610</v>
      </c>
      <c r="M452" s="8">
        <v>3642</v>
      </c>
      <c r="N452" s="8">
        <v>4065</v>
      </c>
      <c r="O452" s="8">
        <v>4425</v>
      </c>
      <c r="P452" s="8">
        <v>2748</v>
      </c>
      <c r="Q452" s="8">
        <v>1003</v>
      </c>
      <c r="R452" s="8">
        <v>258</v>
      </c>
      <c r="S452" s="8">
        <v>407</v>
      </c>
      <c r="T452" s="8">
        <v>0</v>
      </c>
      <c r="U452" s="8">
        <v>25130</v>
      </c>
      <c r="V452" s="8">
        <v>3393</v>
      </c>
      <c r="W452" s="8">
        <v>1342</v>
      </c>
      <c r="X452" s="8">
        <v>14810</v>
      </c>
      <c r="Y452" s="8">
        <v>7192</v>
      </c>
      <c r="Z452" s="8">
        <v>7858</v>
      </c>
      <c r="AA452" s="8">
        <v>5</v>
      </c>
      <c r="AB452" s="8">
        <v>2278</v>
      </c>
      <c r="AC452" s="8">
        <v>38</v>
      </c>
      <c r="AD452" s="8">
        <v>4133</v>
      </c>
      <c r="AE452" s="8">
        <v>23416</v>
      </c>
      <c r="AF452" s="8">
        <v>1250</v>
      </c>
      <c r="AG452" s="8">
        <v>26621</v>
      </c>
      <c r="AH452" s="8">
        <v>1653</v>
      </c>
      <c r="AI452" s="8">
        <v>234</v>
      </c>
      <c r="AJ452" s="8">
        <v>2224</v>
      </c>
      <c r="AK452" s="8">
        <v>27627</v>
      </c>
      <c r="AL452" s="8">
        <v>107</v>
      </c>
      <c r="AM452" s="8">
        <v>14</v>
      </c>
      <c r="AN452" s="8">
        <v>29865</v>
      </c>
      <c r="AO452" s="41">
        <f t="shared" si="267"/>
        <v>0.92881299179641719</v>
      </c>
      <c r="AP452" s="41">
        <f t="shared" si="268"/>
        <v>7.1187008203582786E-2</v>
      </c>
      <c r="AQ452" s="41">
        <f t="shared" si="269"/>
        <v>0</v>
      </c>
      <c r="AR452" s="41">
        <f t="shared" si="270"/>
        <v>0.10236062280261175</v>
      </c>
      <c r="AS452" s="41">
        <f t="shared" si="271"/>
        <v>0.11394609074167085</v>
      </c>
      <c r="AT452" s="41">
        <f t="shared" si="272"/>
        <v>0.1087225849656789</v>
      </c>
      <c r="AU452" s="41">
        <f t="shared" si="273"/>
        <v>0.12087728109827557</v>
      </c>
      <c r="AV452" s="41">
        <f t="shared" si="274"/>
        <v>0.12194876946258161</v>
      </c>
      <c r="AW452" s="41">
        <f t="shared" si="275"/>
        <v>0.13611250627825214</v>
      </c>
      <c r="AX452" s="41">
        <f t="shared" si="276"/>
        <v>0.14816675037669513</v>
      </c>
      <c r="AY452" s="41">
        <f t="shared" si="277"/>
        <v>9.2014063284781511E-2</v>
      </c>
      <c r="AZ452" s="41">
        <f t="shared" si="278"/>
        <v>3.3584463418717563E-2</v>
      </c>
      <c r="BA452" s="41">
        <f t="shared" si="279"/>
        <v>8.6388749372174785E-3</v>
      </c>
      <c r="BB452" s="41">
        <f t="shared" si="280"/>
        <v>1.3627992633517496E-2</v>
      </c>
      <c r="BC452" s="41">
        <f t="shared" si="281"/>
        <v>0</v>
      </c>
      <c r="BD452" s="41">
        <f t="shared" si="282"/>
        <v>0.84145320609409002</v>
      </c>
      <c r="BE452" s="41">
        <f t="shared" si="283"/>
        <v>0.11361125062782522</v>
      </c>
      <c r="BF452" s="41">
        <f t="shared" si="284"/>
        <v>4.4935543278084716E-2</v>
      </c>
      <c r="BG452" s="41">
        <f t="shared" si="285"/>
        <v>0.49589820860539091</v>
      </c>
      <c r="BH452" s="41">
        <f t="shared" si="286"/>
        <v>0.24081700987778337</v>
      </c>
      <c r="BI452" s="41">
        <f t="shared" si="287"/>
        <v>0.26311736145990289</v>
      </c>
      <c r="BJ452" s="41">
        <f t="shared" si="288"/>
        <v>1.6742005692281934E-4</v>
      </c>
      <c r="BK452" s="41">
        <f t="shared" si="289"/>
        <v>7.6276577934036499E-2</v>
      </c>
      <c r="BL452" s="41">
        <f t="shared" si="290"/>
        <v>1.2723924326134271E-3</v>
      </c>
      <c r="BM452" s="41">
        <f t="shared" si="291"/>
        <v>0.13838941905240248</v>
      </c>
      <c r="BN452" s="41">
        <f t="shared" si="292"/>
        <v>0.78406161058094759</v>
      </c>
      <c r="BO452" s="41">
        <f t="shared" si="293"/>
        <v>4.185501423070484E-2</v>
      </c>
      <c r="BP452" s="41">
        <f t="shared" si="294"/>
        <v>0.89137786706847477</v>
      </c>
      <c r="BQ452" s="41">
        <f t="shared" si="295"/>
        <v>5.5349070818684079E-2</v>
      </c>
      <c r="BR452" s="41">
        <f t="shared" si="296"/>
        <v>7.8352586639879457E-3</v>
      </c>
      <c r="BS452" s="41">
        <f t="shared" si="297"/>
        <v>7.4468441319270051E-2</v>
      </c>
      <c r="BT452" s="41">
        <f t="shared" si="298"/>
        <v>0.92506278252134611</v>
      </c>
      <c r="BU452" s="41">
        <f t="shared" si="299"/>
        <v>3.5827892181483343E-3</v>
      </c>
      <c r="BV452" s="41">
        <f t="shared" si="300"/>
        <v>4.6877615938389417E-4</v>
      </c>
      <c r="BW452" s="41">
        <f t="shared" si="301"/>
        <v>1</v>
      </c>
      <c r="BX452" s="41" t="str">
        <f t="shared" si="302"/>
        <v>2012Registered nursesBritish Columbia</v>
      </c>
      <c r="BY452" s="51">
        <f>VLOOKUP(BX452,'%workplace'!$A$1:$F$381,6,FALSE)</f>
        <v>29865</v>
      </c>
      <c r="BZ452" s="32">
        <f t="shared" si="303"/>
        <v>1</v>
      </c>
    </row>
    <row r="453" spans="1:78" s="8" customFormat="1" hidden="1" x14ac:dyDescent="0.2">
      <c r="A453" s="8" t="str">
        <f t="shared" si="266"/>
        <v>2012Registered nursesBritish ColumbiaCommunity health</v>
      </c>
      <c r="B453" s="8" t="s">
        <v>7</v>
      </c>
      <c r="C453" s="8" t="s">
        <v>23</v>
      </c>
      <c r="D453" s="8" t="s">
        <v>11</v>
      </c>
      <c r="E453" s="8">
        <v>2012</v>
      </c>
      <c r="F453" s="8">
        <v>4591</v>
      </c>
      <c r="G453" s="8">
        <v>173</v>
      </c>
      <c r="H453" s="8">
        <v>0</v>
      </c>
      <c r="I453" s="8">
        <v>224</v>
      </c>
      <c r="J453" s="8">
        <v>390</v>
      </c>
      <c r="K453" s="8">
        <v>435</v>
      </c>
      <c r="L453" s="8">
        <v>574</v>
      </c>
      <c r="M453" s="8">
        <v>665</v>
      </c>
      <c r="N453" s="8">
        <v>774</v>
      </c>
      <c r="O453" s="8">
        <v>904</v>
      </c>
      <c r="P453" s="8">
        <v>542</v>
      </c>
      <c r="Q453" s="8">
        <v>190</v>
      </c>
      <c r="R453" s="8">
        <v>48</v>
      </c>
      <c r="S453" s="8">
        <v>18</v>
      </c>
      <c r="T453" s="8">
        <v>0</v>
      </c>
      <c r="U453" s="8">
        <v>4319</v>
      </c>
      <c r="V453" s="8">
        <v>234</v>
      </c>
      <c r="W453" s="8">
        <v>211</v>
      </c>
      <c r="X453" s="8">
        <v>1946</v>
      </c>
      <c r="Y453" s="8">
        <v>1474</v>
      </c>
      <c r="Z453" s="8">
        <v>1342</v>
      </c>
      <c r="AA453" s="8">
        <v>2</v>
      </c>
      <c r="AB453" s="8">
        <v>387</v>
      </c>
      <c r="AC453" s="8">
        <v>1</v>
      </c>
      <c r="AD453" s="8">
        <v>579</v>
      </c>
      <c r="AE453" s="8">
        <v>3797</v>
      </c>
      <c r="AF453" s="8">
        <v>142</v>
      </c>
      <c r="AG453" s="8">
        <v>4432</v>
      </c>
      <c r="AH453" s="8">
        <v>148</v>
      </c>
      <c r="AI453" s="8">
        <v>36</v>
      </c>
      <c r="AJ453" s="8">
        <v>596</v>
      </c>
      <c r="AK453" s="8">
        <v>4166</v>
      </c>
      <c r="AL453" s="8">
        <v>6</v>
      </c>
      <c r="AM453" s="8">
        <v>2</v>
      </c>
      <c r="AN453" s="8">
        <v>4764</v>
      </c>
      <c r="AO453" s="41">
        <f t="shared" si="267"/>
        <v>0.96368597816960533</v>
      </c>
      <c r="AP453" s="41">
        <f t="shared" si="268"/>
        <v>3.6314021830394623E-2</v>
      </c>
      <c r="AQ453" s="41">
        <f t="shared" si="269"/>
        <v>0</v>
      </c>
      <c r="AR453" s="41">
        <f t="shared" si="270"/>
        <v>4.7019311502938706E-2</v>
      </c>
      <c r="AS453" s="41">
        <f t="shared" si="271"/>
        <v>8.1863979848866494E-2</v>
      </c>
      <c r="AT453" s="41">
        <f t="shared" si="272"/>
        <v>9.1309823677581864E-2</v>
      </c>
      <c r="AU453" s="41">
        <f t="shared" si="273"/>
        <v>0.12048698572628044</v>
      </c>
      <c r="AV453" s="41">
        <f t="shared" si="274"/>
        <v>0.13958858102434929</v>
      </c>
      <c r="AW453" s="41">
        <f t="shared" si="275"/>
        <v>0.16246851385390429</v>
      </c>
      <c r="AX453" s="41">
        <f t="shared" si="276"/>
        <v>0.18975650713685979</v>
      </c>
      <c r="AY453" s="41">
        <f t="shared" si="277"/>
        <v>0.11376994122586062</v>
      </c>
      <c r="AZ453" s="41">
        <f t="shared" si="278"/>
        <v>3.9882451721242655E-2</v>
      </c>
      <c r="BA453" s="41">
        <f t="shared" si="279"/>
        <v>1.0075566750629723E-2</v>
      </c>
      <c r="BB453" s="41">
        <f t="shared" si="280"/>
        <v>3.778337531486146E-3</v>
      </c>
      <c r="BC453" s="41">
        <f t="shared" si="281"/>
        <v>0</v>
      </c>
      <c r="BD453" s="41">
        <f t="shared" si="282"/>
        <v>0.90659109991603692</v>
      </c>
      <c r="BE453" s="41">
        <f t="shared" si="283"/>
        <v>4.9118387909319897E-2</v>
      </c>
      <c r="BF453" s="41">
        <f t="shared" si="284"/>
        <v>4.4290512174643158E-2</v>
      </c>
      <c r="BG453" s="41">
        <f t="shared" si="285"/>
        <v>0.40848026868178</v>
      </c>
      <c r="BH453" s="41">
        <f t="shared" si="286"/>
        <v>0.30940386230058775</v>
      </c>
      <c r="BI453" s="41">
        <f t="shared" si="287"/>
        <v>0.28169605373635598</v>
      </c>
      <c r="BJ453" s="41">
        <f t="shared" si="288"/>
        <v>4.1981528127623844E-4</v>
      </c>
      <c r="BK453" s="41">
        <f t="shared" si="289"/>
        <v>8.1234256926952145E-2</v>
      </c>
      <c r="BL453" s="41">
        <f t="shared" si="290"/>
        <v>2.0990764063811922E-4</v>
      </c>
      <c r="BM453" s="41">
        <f t="shared" si="291"/>
        <v>0.12153652392947104</v>
      </c>
      <c r="BN453" s="41">
        <f t="shared" si="292"/>
        <v>0.7970193115029387</v>
      </c>
      <c r="BO453" s="41">
        <f t="shared" si="293"/>
        <v>2.9806884970612929E-2</v>
      </c>
      <c r="BP453" s="41">
        <f t="shared" si="294"/>
        <v>0.93031066330814438</v>
      </c>
      <c r="BQ453" s="41">
        <f t="shared" si="295"/>
        <v>3.1066330814441646E-2</v>
      </c>
      <c r="BR453" s="41">
        <f t="shared" si="296"/>
        <v>7.556675062972292E-3</v>
      </c>
      <c r="BS453" s="41">
        <f t="shared" si="297"/>
        <v>0.12510495382031905</v>
      </c>
      <c r="BT453" s="41">
        <f t="shared" si="298"/>
        <v>0.87447523089840473</v>
      </c>
      <c r="BU453" s="41">
        <f t="shared" si="299"/>
        <v>1.2594458438287153E-3</v>
      </c>
      <c r="BV453" s="41">
        <f t="shared" si="300"/>
        <v>4.1981528127623844E-4</v>
      </c>
      <c r="BW453" s="41">
        <f t="shared" si="301"/>
        <v>1</v>
      </c>
      <c r="BX453" s="41" t="str">
        <f t="shared" si="302"/>
        <v>2012Registered nursesBritish Columbia</v>
      </c>
      <c r="BY453" s="51">
        <f>VLOOKUP(BX453,'%workplace'!$A$1:$F$381,6,FALSE)</f>
        <v>29865</v>
      </c>
      <c r="BZ453" s="32">
        <f t="shared" si="303"/>
        <v>0.15951783023606228</v>
      </c>
    </row>
    <row r="454" spans="1:78" s="8" customFormat="1" hidden="1" x14ac:dyDescent="0.2">
      <c r="A454" s="8" t="str">
        <f t="shared" si="266"/>
        <v>2012Registered nursesBritish ColumbiaNursing home/long-term care</v>
      </c>
      <c r="B454" s="8" t="s">
        <v>7</v>
      </c>
      <c r="C454" s="8" t="s">
        <v>23</v>
      </c>
      <c r="D454" s="8" t="s">
        <v>12</v>
      </c>
      <c r="E454" s="8">
        <v>2012</v>
      </c>
      <c r="F454" s="8">
        <v>2006</v>
      </c>
      <c r="G454" s="8">
        <v>130</v>
      </c>
      <c r="H454" s="8">
        <v>0</v>
      </c>
      <c r="I454" s="8">
        <v>114</v>
      </c>
      <c r="J454" s="8">
        <v>108</v>
      </c>
      <c r="K454" s="8">
        <v>196</v>
      </c>
      <c r="L454" s="8">
        <v>282</v>
      </c>
      <c r="M454" s="8">
        <v>245</v>
      </c>
      <c r="N454" s="8">
        <v>284</v>
      </c>
      <c r="O454" s="8">
        <v>378</v>
      </c>
      <c r="P454" s="8">
        <v>321</v>
      </c>
      <c r="Q454" s="8">
        <v>145</v>
      </c>
      <c r="R454" s="8">
        <v>51</v>
      </c>
      <c r="S454" s="8">
        <v>12</v>
      </c>
      <c r="T454" s="8">
        <v>0</v>
      </c>
      <c r="U454" s="8">
        <v>1287</v>
      </c>
      <c r="V454" s="8">
        <v>729</v>
      </c>
      <c r="W454" s="8">
        <v>120</v>
      </c>
      <c r="X454" s="8">
        <v>892</v>
      </c>
      <c r="Y454" s="8">
        <v>536</v>
      </c>
      <c r="Z454" s="8">
        <v>708</v>
      </c>
      <c r="AA454" s="8">
        <v>0</v>
      </c>
      <c r="AB454" s="8">
        <v>368</v>
      </c>
      <c r="AC454" s="8">
        <v>0</v>
      </c>
      <c r="AD454" s="8">
        <v>141</v>
      </c>
      <c r="AE454" s="8">
        <v>1627</v>
      </c>
      <c r="AF454" s="8">
        <v>92</v>
      </c>
      <c r="AG454" s="8">
        <v>2019</v>
      </c>
      <c r="AH454" s="8">
        <v>21</v>
      </c>
      <c r="AI454" s="8">
        <v>3</v>
      </c>
      <c r="AJ454" s="8">
        <v>143</v>
      </c>
      <c r="AK454" s="8">
        <v>1991</v>
      </c>
      <c r="AL454" s="8">
        <v>1</v>
      </c>
      <c r="AM454" s="8">
        <v>2</v>
      </c>
      <c r="AN454" s="8">
        <v>2136</v>
      </c>
      <c r="AO454" s="41">
        <f t="shared" si="267"/>
        <v>0.93913857677902624</v>
      </c>
      <c r="AP454" s="41">
        <f t="shared" si="268"/>
        <v>6.0861423220973786E-2</v>
      </c>
      <c r="AQ454" s="41">
        <f t="shared" si="269"/>
        <v>0</v>
      </c>
      <c r="AR454" s="41">
        <f t="shared" si="270"/>
        <v>5.3370786516853931E-2</v>
      </c>
      <c r="AS454" s="41">
        <f t="shared" si="271"/>
        <v>5.0561797752808987E-2</v>
      </c>
      <c r="AT454" s="41">
        <f t="shared" si="272"/>
        <v>9.1760299625468167E-2</v>
      </c>
      <c r="AU454" s="41">
        <f t="shared" si="273"/>
        <v>0.13202247191011235</v>
      </c>
      <c r="AV454" s="41">
        <f t="shared" si="274"/>
        <v>0.11470037453183521</v>
      </c>
      <c r="AW454" s="41">
        <f t="shared" si="275"/>
        <v>0.13295880149812733</v>
      </c>
      <c r="AX454" s="41">
        <f t="shared" si="276"/>
        <v>0.17696629213483145</v>
      </c>
      <c r="AY454" s="41">
        <f t="shared" si="277"/>
        <v>0.1502808988764045</v>
      </c>
      <c r="AZ454" s="41">
        <f t="shared" si="278"/>
        <v>6.7883895131086142E-2</v>
      </c>
      <c r="BA454" s="41">
        <f t="shared" si="279"/>
        <v>2.3876404494382022E-2</v>
      </c>
      <c r="BB454" s="41">
        <f t="shared" si="280"/>
        <v>5.6179775280898875E-3</v>
      </c>
      <c r="BC454" s="41">
        <f t="shared" si="281"/>
        <v>0</v>
      </c>
      <c r="BD454" s="41">
        <f t="shared" si="282"/>
        <v>0.60252808988764039</v>
      </c>
      <c r="BE454" s="41">
        <f t="shared" si="283"/>
        <v>0.34129213483146065</v>
      </c>
      <c r="BF454" s="41">
        <f t="shared" si="284"/>
        <v>5.6179775280898875E-2</v>
      </c>
      <c r="BG454" s="41">
        <f t="shared" si="285"/>
        <v>0.41760299625468167</v>
      </c>
      <c r="BH454" s="41">
        <f t="shared" si="286"/>
        <v>0.25093632958801498</v>
      </c>
      <c r="BI454" s="41">
        <f t="shared" si="287"/>
        <v>0.33146067415730335</v>
      </c>
      <c r="BJ454" s="41">
        <f t="shared" si="288"/>
        <v>0</v>
      </c>
      <c r="BK454" s="41">
        <f t="shared" si="289"/>
        <v>0.17228464419475656</v>
      </c>
      <c r="BL454" s="41">
        <f t="shared" si="290"/>
        <v>0</v>
      </c>
      <c r="BM454" s="41">
        <f t="shared" si="291"/>
        <v>6.6011235955056174E-2</v>
      </c>
      <c r="BN454" s="41">
        <f t="shared" si="292"/>
        <v>0.76170411985018727</v>
      </c>
      <c r="BO454" s="41">
        <f t="shared" si="293"/>
        <v>4.307116104868914E-2</v>
      </c>
      <c r="BP454" s="41">
        <f t="shared" si="294"/>
        <v>0.9452247191011236</v>
      </c>
      <c r="BQ454" s="41">
        <f t="shared" si="295"/>
        <v>9.8314606741573031E-3</v>
      </c>
      <c r="BR454" s="41">
        <f t="shared" si="296"/>
        <v>1.4044943820224719E-3</v>
      </c>
      <c r="BS454" s="41">
        <f t="shared" si="297"/>
        <v>6.6947565543071158E-2</v>
      </c>
      <c r="BT454" s="41">
        <f t="shared" si="298"/>
        <v>0.93211610486891383</v>
      </c>
      <c r="BU454" s="41">
        <f t="shared" si="299"/>
        <v>4.6816479400749064E-4</v>
      </c>
      <c r="BV454" s="41">
        <f t="shared" si="300"/>
        <v>9.3632958801498128E-4</v>
      </c>
      <c r="BW454" s="41">
        <f t="shared" si="301"/>
        <v>1</v>
      </c>
      <c r="BX454" s="41" t="str">
        <f t="shared" si="302"/>
        <v>2012Registered nursesBritish Columbia</v>
      </c>
      <c r="BY454" s="51">
        <f>VLOOKUP(BX454,'%workplace'!$A$1:$F$381,6,FALSE)</f>
        <v>29865</v>
      </c>
      <c r="BZ454" s="32">
        <f t="shared" si="303"/>
        <v>7.152184831742843E-2</v>
      </c>
    </row>
    <row r="455" spans="1:78" s="8" customFormat="1" hidden="1" x14ac:dyDescent="0.2">
      <c r="A455" s="8" t="str">
        <f t="shared" si="266"/>
        <v>2012Registered nursesBritish ColumbiaHospital</v>
      </c>
      <c r="B455" s="8" t="s">
        <v>7</v>
      </c>
      <c r="C455" s="8" t="s">
        <v>23</v>
      </c>
      <c r="D455" s="8" t="s">
        <v>10</v>
      </c>
      <c r="E455" s="8">
        <v>2012</v>
      </c>
      <c r="F455" s="8">
        <v>17621</v>
      </c>
      <c r="G455" s="8">
        <v>1560</v>
      </c>
      <c r="H455" s="8">
        <v>0</v>
      </c>
      <c r="I455" s="8">
        <v>2566</v>
      </c>
      <c r="J455" s="8">
        <v>2633</v>
      </c>
      <c r="K455" s="8">
        <v>2308</v>
      </c>
      <c r="L455" s="8">
        <v>2354</v>
      </c>
      <c r="M455" s="8">
        <v>2215</v>
      </c>
      <c r="N455" s="8">
        <v>2412</v>
      </c>
      <c r="O455" s="8">
        <v>2456</v>
      </c>
      <c r="P455" s="8">
        <v>1378</v>
      </c>
      <c r="Q455" s="8">
        <v>431</v>
      </c>
      <c r="R455" s="8">
        <v>71</v>
      </c>
      <c r="S455" s="8">
        <v>357</v>
      </c>
      <c r="T455" s="8">
        <v>0</v>
      </c>
      <c r="U455" s="8">
        <v>16177</v>
      </c>
      <c r="V455" s="8">
        <v>2175</v>
      </c>
      <c r="W455" s="8">
        <v>829</v>
      </c>
      <c r="X455" s="8">
        <v>10139</v>
      </c>
      <c r="Y455" s="8">
        <v>4362</v>
      </c>
      <c r="Z455" s="8">
        <v>4679</v>
      </c>
      <c r="AA455" s="8">
        <v>1</v>
      </c>
      <c r="AB455" s="8">
        <v>1076</v>
      </c>
      <c r="AC455" s="8">
        <v>2</v>
      </c>
      <c r="AD455" s="8">
        <v>1551</v>
      </c>
      <c r="AE455" s="8">
        <v>16552</v>
      </c>
      <c r="AF455" s="8">
        <v>542</v>
      </c>
      <c r="AG455" s="8">
        <v>18144</v>
      </c>
      <c r="AH455" s="8">
        <v>433</v>
      </c>
      <c r="AI455" s="8">
        <v>56</v>
      </c>
      <c r="AJ455" s="8">
        <v>1276</v>
      </c>
      <c r="AK455" s="8">
        <v>17896</v>
      </c>
      <c r="AL455" s="8">
        <v>6</v>
      </c>
      <c r="AM455" s="8">
        <v>9</v>
      </c>
      <c r="AN455" s="8">
        <v>19181</v>
      </c>
      <c r="AO455" s="41">
        <f t="shared" si="267"/>
        <v>0.91866951670924357</v>
      </c>
      <c r="AP455" s="41">
        <f t="shared" si="268"/>
        <v>8.1330483290756483E-2</v>
      </c>
      <c r="AQ455" s="41">
        <f t="shared" si="269"/>
        <v>0</v>
      </c>
      <c r="AR455" s="41">
        <f t="shared" si="270"/>
        <v>0.13377821802825712</v>
      </c>
      <c r="AS455" s="41">
        <f t="shared" si="271"/>
        <v>0.13727125801574475</v>
      </c>
      <c r="AT455" s="41">
        <f t="shared" si="272"/>
        <v>0.12032740733017049</v>
      </c>
      <c r="AU455" s="41">
        <f t="shared" si="273"/>
        <v>0.12272561388874408</v>
      </c>
      <c r="AV455" s="41">
        <f t="shared" si="274"/>
        <v>0.11547885928783692</v>
      </c>
      <c r="AW455" s="41">
        <f t="shared" si="275"/>
        <v>0.12574943954955425</v>
      </c>
      <c r="AX455" s="41">
        <f t="shared" si="276"/>
        <v>0.12804337625775508</v>
      </c>
      <c r="AY455" s="41">
        <f t="shared" si="277"/>
        <v>7.1841926906834885E-2</v>
      </c>
      <c r="AZ455" s="41">
        <f t="shared" si="278"/>
        <v>2.2470152755330795E-2</v>
      </c>
      <c r="BA455" s="41">
        <f t="shared" si="279"/>
        <v>3.7015796882331475E-3</v>
      </c>
      <c r="BB455" s="41">
        <f t="shared" si="280"/>
        <v>1.86121682915385E-2</v>
      </c>
      <c r="BC455" s="41">
        <f t="shared" si="281"/>
        <v>0</v>
      </c>
      <c r="BD455" s="41">
        <f t="shared" si="282"/>
        <v>0.84338668474010736</v>
      </c>
      <c r="BE455" s="41">
        <f t="shared" si="283"/>
        <v>0.11339346228038162</v>
      </c>
      <c r="BF455" s="41">
        <f t="shared" si="284"/>
        <v>4.3219852979510975E-2</v>
      </c>
      <c r="BG455" s="41">
        <f t="shared" si="285"/>
        <v>0.52859600646473071</v>
      </c>
      <c r="BH455" s="41">
        <f t="shared" si="286"/>
        <v>0.22741254366299984</v>
      </c>
      <c r="BI455" s="41">
        <f t="shared" si="287"/>
        <v>0.24393931494708304</v>
      </c>
      <c r="BJ455" s="41">
        <f t="shared" si="288"/>
        <v>5.2134925186382359E-5</v>
      </c>
      <c r="BK455" s="41">
        <f t="shared" si="289"/>
        <v>5.609717950054742E-2</v>
      </c>
      <c r="BL455" s="41">
        <f t="shared" si="290"/>
        <v>1.0426985037276472E-4</v>
      </c>
      <c r="BM455" s="41">
        <f t="shared" si="291"/>
        <v>8.0861268964079039E-2</v>
      </c>
      <c r="BN455" s="41">
        <f t="shared" si="292"/>
        <v>0.86293728168500083</v>
      </c>
      <c r="BO455" s="41">
        <f t="shared" si="293"/>
        <v>2.8257129451019238E-2</v>
      </c>
      <c r="BP455" s="41">
        <f t="shared" si="294"/>
        <v>0.94593608258172146</v>
      </c>
      <c r="BQ455" s="41">
        <f t="shared" si="295"/>
        <v>2.257442260570356E-2</v>
      </c>
      <c r="BR455" s="41">
        <f t="shared" si="296"/>
        <v>2.919555810437412E-3</v>
      </c>
      <c r="BS455" s="41">
        <f t="shared" si="297"/>
        <v>6.6524164537823893E-2</v>
      </c>
      <c r="BT455" s="41">
        <f t="shared" si="298"/>
        <v>0.9330066211354987</v>
      </c>
      <c r="BU455" s="41">
        <f t="shared" si="299"/>
        <v>3.1280955111829417E-4</v>
      </c>
      <c r="BV455" s="41">
        <f t="shared" si="300"/>
        <v>4.692143266774412E-4</v>
      </c>
      <c r="BW455" s="41">
        <f t="shared" si="301"/>
        <v>1</v>
      </c>
      <c r="BX455" s="41" t="str">
        <f t="shared" si="302"/>
        <v>2012Registered nursesBritish Columbia</v>
      </c>
      <c r="BY455" s="51">
        <f>VLOOKUP(BX455,'%workplace'!$A$1:$F$381,6,FALSE)</f>
        <v>29865</v>
      </c>
      <c r="BZ455" s="32">
        <f t="shared" si="303"/>
        <v>0.64225682236731962</v>
      </c>
    </row>
    <row r="456" spans="1:78" s="8" customFormat="1" hidden="1" x14ac:dyDescent="0.2">
      <c r="A456" s="8" t="str">
        <f t="shared" si="266"/>
        <v>2012Registered nursesBritish ColumbiaOther places of work</v>
      </c>
      <c r="B456" s="8" t="s">
        <v>7</v>
      </c>
      <c r="C456" s="8" t="s">
        <v>23</v>
      </c>
      <c r="D456" s="8" t="s">
        <v>13</v>
      </c>
      <c r="E456" s="8">
        <v>2012</v>
      </c>
      <c r="F456" s="8">
        <v>2626</v>
      </c>
      <c r="G456" s="8">
        <v>206</v>
      </c>
      <c r="H456" s="8">
        <v>0</v>
      </c>
      <c r="I456" s="8">
        <v>106</v>
      </c>
      <c r="J456" s="8">
        <v>200</v>
      </c>
      <c r="K456" s="8">
        <v>234</v>
      </c>
      <c r="L456" s="8">
        <v>303</v>
      </c>
      <c r="M456" s="8">
        <v>401</v>
      </c>
      <c r="N456" s="8">
        <v>443</v>
      </c>
      <c r="O456" s="8">
        <v>525</v>
      </c>
      <c r="P456" s="8">
        <v>375</v>
      </c>
      <c r="Q456" s="8">
        <v>175</v>
      </c>
      <c r="R456" s="8">
        <v>60</v>
      </c>
      <c r="S456" s="8">
        <v>10</v>
      </c>
      <c r="T456" s="8">
        <v>0</v>
      </c>
      <c r="U456" s="8">
        <v>2521</v>
      </c>
      <c r="V456" s="8">
        <v>178</v>
      </c>
      <c r="W456" s="8">
        <v>133</v>
      </c>
      <c r="X456" s="8">
        <v>1402</v>
      </c>
      <c r="Y456" s="8">
        <v>556</v>
      </c>
      <c r="Z456" s="8">
        <v>873</v>
      </c>
      <c r="AA456" s="8">
        <v>1</v>
      </c>
      <c r="AB456" s="8">
        <v>321</v>
      </c>
      <c r="AC456" s="8">
        <v>16</v>
      </c>
      <c r="AD456" s="8">
        <v>1551</v>
      </c>
      <c r="AE456" s="8">
        <v>944</v>
      </c>
      <c r="AF456" s="8">
        <v>380</v>
      </c>
      <c r="AG456" s="8">
        <v>1360</v>
      </c>
      <c r="AH456" s="8">
        <v>953</v>
      </c>
      <c r="AI456" s="8">
        <v>120</v>
      </c>
      <c r="AJ456" s="8">
        <v>101</v>
      </c>
      <c r="AK456" s="8">
        <v>2731</v>
      </c>
      <c r="AL456" s="8">
        <v>19</v>
      </c>
      <c r="AM456" s="8">
        <v>0</v>
      </c>
      <c r="AN456" s="8">
        <v>2832</v>
      </c>
      <c r="AO456" s="41">
        <f t="shared" si="267"/>
        <v>0.92725988700564976</v>
      </c>
      <c r="AP456" s="41">
        <f t="shared" si="268"/>
        <v>7.2740112994350278E-2</v>
      </c>
      <c r="AQ456" s="41">
        <f t="shared" si="269"/>
        <v>0</v>
      </c>
      <c r="AR456" s="41">
        <f t="shared" si="270"/>
        <v>3.7429378531073448E-2</v>
      </c>
      <c r="AS456" s="41">
        <f t="shared" si="271"/>
        <v>7.0621468926553674E-2</v>
      </c>
      <c r="AT456" s="41">
        <f t="shared" si="272"/>
        <v>8.2627118644067798E-2</v>
      </c>
      <c r="AU456" s="41">
        <f t="shared" si="273"/>
        <v>0.10699152542372882</v>
      </c>
      <c r="AV456" s="41">
        <f t="shared" si="274"/>
        <v>0.14159604519774011</v>
      </c>
      <c r="AW456" s="41">
        <f t="shared" si="275"/>
        <v>0.15642655367231639</v>
      </c>
      <c r="AX456" s="41">
        <f t="shared" si="276"/>
        <v>0.1853813559322034</v>
      </c>
      <c r="AY456" s="41">
        <f t="shared" si="277"/>
        <v>0.13241525423728814</v>
      </c>
      <c r="AZ456" s="41">
        <f t="shared" si="278"/>
        <v>6.1793785310734463E-2</v>
      </c>
      <c r="BA456" s="41">
        <f t="shared" si="279"/>
        <v>2.1186440677966101E-2</v>
      </c>
      <c r="BB456" s="41">
        <f t="shared" si="280"/>
        <v>3.5310734463276836E-3</v>
      </c>
      <c r="BC456" s="41">
        <f t="shared" si="281"/>
        <v>0</v>
      </c>
      <c r="BD456" s="41">
        <f t="shared" si="282"/>
        <v>0.89018361581920902</v>
      </c>
      <c r="BE456" s="41">
        <f t="shared" si="283"/>
        <v>6.2853107344632772E-2</v>
      </c>
      <c r="BF456" s="41">
        <f t="shared" si="284"/>
        <v>4.696327683615819E-2</v>
      </c>
      <c r="BG456" s="41">
        <f t="shared" si="285"/>
        <v>0.49505649717514122</v>
      </c>
      <c r="BH456" s="41">
        <f t="shared" si="286"/>
        <v>0.1963276836158192</v>
      </c>
      <c r="BI456" s="41">
        <f t="shared" si="287"/>
        <v>0.30826271186440679</v>
      </c>
      <c r="BJ456" s="41">
        <f t="shared" si="288"/>
        <v>3.5310734463276836E-4</v>
      </c>
      <c r="BK456" s="41">
        <f t="shared" si="289"/>
        <v>0.11334745762711865</v>
      </c>
      <c r="BL456" s="41">
        <f t="shared" si="290"/>
        <v>5.6497175141242938E-3</v>
      </c>
      <c r="BM456" s="41">
        <f t="shared" si="291"/>
        <v>0.54766949152542377</v>
      </c>
      <c r="BN456" s="41">
        <f t="shared" si="292"/>
        <v>0.33333333333333331</v>
      </c>
      <c r="BO456" s="41">
        <f t="shared" si="293"/>
        <v>0.13418079096045199</v>
      </c>
      <c r="BP456" s="41">
        <f t="shared" si="294"/>
        <v>0.48022598870056499</v>
      </c>
      <c r="BQ456" s="41">
        <f t="shared" si="295"/>
        <v>0.33651129943502822</v>
      </c>
      <c r="BR456" s="41">
        <f t="shared" si="296"/>
        <v>4.2372881355932202E-2</v>
      </c>
      <c r="BS456" s="41">
        <f t="shared" si="297"/>
        <v>3.5663841807909602E-2</v>
      </c>
      <c r="BT456" s="41">
        <f t="shared" si="298"/>
        <v>0.9643361581920904</v>
      </c>
      <c r="BU456" s="41">
        <f t="shared" si="299"/>
        <v>6.7090395480225986E-3</v>
      </c>
      <c r="BV456" s="41">
        <f t="shared" si="300"/>
        <v>0</v>
      </c>
      <c r="BW456" s="41">
        <f t="shared" si="301"/>
        <v>1</v>
      </c>
      <c r="BX456" s="41" t="str">
        <f t="shared" si="302"/>
        <v>2012Registered nursesBritish Columbia</v>
      </c>
      <c r="BY456" s="51">
        <f>VLOOKUP(BX456,'%workplace'!$A$1:$F$381,6,FALSE)</f>
        <v>29865</v>
      </c>
      <c r="BZ456" s="32">
        <f t="shared" si="303"/>
        <v>9.4826720241084878E-2</v>
      </c>
    </row>
    <row r="457" spans="1:78" s="8" customFormat="1" hidden="1" x14ac:dyDescent="0.2">
      <c r="A457" s="8" t="str">
        <f t="shared" si="266"/>
        <v>2012Registered nursesBritish ColumbiaUnknown places of work</v>
      </c>
      <c r="B457" s="8" t="s">
        <v>7</v>
      </c>
      <c r="C457" s="8" t="s">
        <v>23</v>
      </c>
      <c r="D457" s="8" t="s">
        <v>49</v>
      </c>
      <c r="E457" s="8">
        <v>2012</v>
      </c>
      <c r="F457" s="8">
        <v>895</v>
      </c>
      <c r="G457" s="8">
        <v>57</v>
      </c>
      <c r="H457" s="8">
        <v>0</v>
      </c>
      <c r="I457" s="8">
        <v>47</v>
      </c>
      <c r="J457" s="8">
        <v>72</v>
      </c>
      <c r="K457" s="8">
        <v>74</v>
      </c>
      <c r="L457" s="8">
        <v>97</v>
      </c>
      <c r="M457" s="8">
        <v>116</v>
      </c>
      <c r="N457" s="8">
        <v>152</v>
      </c>
      <c r="O457" s="8">
        <v>162</v>
      </c>
      <c r="P457" s="8">
        <v>132</v>
      </c>
      <c r="Q457" s="8">
        <v>62</v>
      </c>
      <c r="R457" s="8">
        <v>28</v>
      </c>
      <c r="S457" s="8">
        <v>10</v>
      </c>
      <c r="T457" s="8">
        <v>0</v>
      </c>
      <c r="U457" s="8">
        <v>826</v>
      </c>
      <c r="V457" s="8">
        <v>77</v>
      </c>
      <c r="W457" s="8">
        <v>49</v>
      </c>
      <c r="X457" s="8">
        <v>431</v>
      </c>
      <c r="Y457" s="8">
        <v>264</v>
      </c>
      <c r="Z457" s="8">
        <v>256</v>
      </c>
      <c r="AA457" s="8">
        <v>1</v>
      </c>
      <c r="AB457" s="8">
        <v>126</v>
      </c>
      <c r="AC457" s="8">
        <v>19</v>
      </c>
      <c r="AD457" s="8">
        <v>311</v>
      </c>
      <c r="AE457" s="8">
        <v>496</v>
      </c>
      <c r="AF457" s="8">
        <v>94</v>
      </c>
      <c r="AG457" s="8">
        <v>666</v>
      </c>
      <c r="AH457" s="8">
        <v>98</v>
      </c>
      <c r="AI457" s="8">
        <v>19</v>
      </c>
      <c r="AJ457" s="8">
        <v>108</v>
      </c>
      <c r="AK457" s="8">
        <v>843</v>
      </c>
      <c r="AL457" s="8">
        <v>75</v>
      </c>
      <c r="AM457" s="8">
        <v>1</v>
      </c>
      <c r="AN457" s="8">
        <v>952</v>
      </c>
      <c r="AO457" s="41">
        <f t="shared" si="267"/>
        <v>0.94012605042016806</v>
      </c>
      <c r="AP457" s="41">
        <f t="shared" si="268"/>
        <v>5.9873949579831935E-2</v>
      </c>
      <c r="AQ457" s="41">
        <f t="shared" si="269"/>
        <v>0</v>
      </c>
      <c r="AR457" s="41">
        <f t="shared" si="270"/>
        <v>4.9369747899159662E-2</v>
      </c>
      <c r="AS457" s="41">
        <f t="shared" si="271"/>
        <v>7.5630252100840331E-2</v>
      </c>
      <c r="AT457" s="41">
        <f t="shared" si="272"/>
        <v>7.7731092436974791E-2</v>
      </c>
      <c r="AU457" s="41">
        <f t="shared" si="273"/>
        <v>0.10189075630252101</v>
      </c>
      <c r="AV457" s="41">
        <f t="shared" si="274"/>
        <v>0.12184873949579832</v>
      </c>
      <c r="AW457" s="41">
        <f t="shared" si="275"/>
        <v>0.15966386554621848</v>
      </c>
      <c r="AX457" s="41">
        <f t="shared" si="276"/>
        <v>0.17016806722689076</v>
      </c>
      <c r="AY457" s="41">
        <f t="shared" si="277"/>
        <v>0.13865546218487396</v>
      </c>
      <c r="AZ457" s="41">
        <f t="shared" si="278"/>
        <v>6.5126050420168072E-2</v>
      </c>
      <c r="BA457" s="41">
        <f t="shared" si="279"/>
        <v>2.9411764705882353E-2</v>
      </c>
      <c r="BB457" s="41">
        <f t="shared" si="280"/>
        <v>1.050420168067227E-2</v>
      </c>
      <c r="BC457" s="41">
        <f t="shared" si="281"/>
        <v>0</v>
      </c>
      <c r="BD457" s="41">
        <f t="shared" si="282"/>
        <v>0.86764705882352944</v>
      </c>
      <c r="BE457" s="41">
        <f t="shared" si="283"/>
        <v>8.0882352941176475E-2</v>
      </c>
      <c r="BF457" s="41">
        <f t="shared" si="284"/>
        <v>5.1470588235294115E-2</v>
      </c>
      <c r="BG457" s="41">
        <f t="shared" si="285"/>
        <v>0.45273109243697479</v>
      </c>
      <c r="BH457" s="41">
        <f t="shared" si="286"/>
        <v>0.27731092436974791</v>
      </c>
      <c r="BI457" s="41">
        <f t="shared" si="287"/>
        <v>0.26890756302521007</v>
      </c>
      <c r="BJ457" s="41">
        <f t="shared" si="288"/>
        <v>1.0504201680672268E-3</v>
      </c>
      <c r="BK457" s="41">
        <f t="shared" si="289"/>
        <v>0.13235294117647059</v>
      </c>
      <c r="BL457" s="41">
        <f t="shared" si="290"/>
        <v>1.9957983193277309E-2</v>
      </c>
      <c r="BM457" s="41">
        <f t="shared" si="291"/>
        <v>0.32668067226890757</v>
      </c>
      <c r="BN457" s="41">
        <f t="shared" si="292"/>
        <v>0.52100840336134457</v>
      </c>
      <c r="BO457" s="41">
        <f t="shared" si="293"/>
        <v>9.8739495798319324E-2</v>
      </c>
      <c r="BP457" s="41">
        <f t="shared" si="294"/>
        <v>0.69957983193277307</v>
      </c>
      <c r="BQ457" s="41">
        <f t="shared" si="295"/>
        <v>0.10294117647058823</v>
      </c>
      <c r="BR457" s="41">
        <f t="shared" si="296"/>
        <v>1.9957983193277309E-2</v>
      </c>
      <c r="BS457" s="41">
        <f t="shared" si="297"/>
        <v>0.1134453781512605</v>
      </c>
      <c r="BT457" s="41">
        <f t="shared" si="298"/>
        <v>0.88550420168067223</v>
      </c>
      <c r="BU457" s="41">
        <f t="shared" si="299"/>
        <v>7.8781512605042014E-2</v>
      </c>
      <c r="BV457" s="41">
        <f t="shared" si="300"/>
        <v>1.0504201680672268E-3</v>
      </c>
      <c r="BW457" s="41">
        <f t="shared" si="301"/>
        <v>1</v>
      </c>
      <c r="BX457" s="41" t="str">
        <f t="shared" si="302"/>
        <v>2012Registered nursesBritish Columbia</v>
      </c>
      <c r="BY457" s="51">
        <f>VLOOKUP(BX457,'%workplace'!$A$1:$F$381,6,FALSE)</f>
        <v>29865</v>
      </c>
      <c r="BZ457" s="32">
        <f t="shared" si="303"/>
        <v>3.1876778838104802E-2</v>
      </c>
    </row>
    <row r="458" spans="1:78" s="8" customFormat="1" hidden="1" x14ac:dyDescent="0.2">
      <c r="A458" s="8" t="str">
        <f t="shared" si="266"/>
        <v>2012Registered nursesYukonAll places of work</v>
      </c>
      <c r="B458" s="8" t="s">
        <v>7</v>
      </c>
      <c r="C458" s="8" t="s">
        <v>24</v>
      </c>
      <c r="D458" s="8" t="s">
        <v>9</v>
      </c>
      <c r="E458" s="8">
        <v>2012</v>
      </c>
      <c r="F458" s="8">
        <v>339</v>
      </c>
      <c r="G458" s="8">
        <v>35</v>
      </c>
      <c r="H458" s="8">
        <v>0</v>
      </c>
      <c r="I458" s="8">
        <v>44</v>
      </c>
      <c r="J458" s="8">
        <v>48</v>
      </c>
      <c r="K458" s="8">
        <v>49</v>
      </c>
      <c r="L458" s="8">
        <v>43</v>
      </c>
      <c r="M458" s="8">
        <v>39</v>
      </c>
      <c r="N458" s="8">
        <v>53</v>
      </c>
      <c r="O458" s="8">
        <v>53</v>
      </c>
      <c r="P458" s="8">
        <v>36</v>
      </c>
      <c r="Q458" s="8">
        <v>5</v>
      </c>
      <c r="R458" s="8">
        <v>0</v>
      </c>
      <c r="S458" s="8">
        <v>4</v>
      </c>
      <c r="T458" s="8">
        <v>0</v>
      </c>
      <c r="U458" s="8">
        <v>346</v>
      </c>
      <c r="V458" s="8">
        <v>27</v>
      </c>
      <c r="W458" s="8">
        <v>1</v>
      </c>
      <c r="X458" s="8">
        <v>169</v>
      </c>
      <c r="Y458" s="8">
        <v>135</v>
      </c>
      <c r="Z458" s="8">
        <v>70</v>
      </c>
      <c r="AA458" s="8">
        <v>0</v>
      </c>
      <c r="AB458" s="8">
        <v>53</v>
      </c>
      <c r="AC458" s="8">
        <v>3</v>
      </c>
      <c r="AD458" s="8">
        <v>24</v>
      </c>
      <c r="AE458" s="8">
        <v>294</v>
      </c>
      <c r="AF458" s="8">
        <v>29</v>
      </c>
      <c r="AG458" s="8">
        <v>321</v>
      </c>
      <c r="AH458" s="8">
        <v>15</v>
      </c>
      <c r="AI458" s="8">
        <v>0</v>
      </c>
      <c r="AJ458" s="8">
        <v>98</v>
      </c>
      <c r="AK458" s="8">
        <v>276</v>
      </c>
      <c r="AL458" s="8">
        <v>9</v>
      </c>
      <c r="AM458" s="8">
        <v>0</v>
      </c>
      <c r="AN458" s="8">
        <v>374</v>
      </c>
      <c r="AO458" s="41">
        <f t="shared" si="267"/>
        <v>0.9064171122994652</v>
      </c>
      <c r="AP458" s="41">
        <f t="shared" si="268"/>
        <v>9.3582887700534759E-2</v>
      </c>
      <c r="AQ458" s="41">
        <f t="shared" si="269"/>
        <v>0</v>
      </c>
      <c r="AR458" s="41">
        <f t="shared" si="270"/>
        <v>0.11764705882352941</v>
      </c>
      <c r="AS458" s="41">
        <f t="shared" si="271"/>
        <v>0.12834224598930483</v>
      </c>
      <c r="AT458" s="41">
        <f t="shared" si="272"/>
        <v>0.13101604278074866</v>
      </c>
      <c r="AU458" s="41">
        <f t="shared" si="273"/>
        <v>0.11497326203208556</v>
      </c>
      <c r="AV458" s="41">
        <f t="shared" si="274"/>
        <v>0.10427807486631016</v>
      </c>
      <c r="AW458" s="41">
        <f t="shared" si="275"/>
        <v>0.14171122994652408</v>
      </c>
      <c r="AX458" s="41">
        <f t="shared" si="276"/>
        <v>0.14171122994652408</v>
      </c>
      <c r="AY458" s="41">
        <f t="shared" si="277"/>
        <v>9.6256684491978606E-2</v>
      </c>
      <c r="AZ458" s="41">
        <f t="shared" si="278"/>
        <v>1.3368983957219251E-2</v>
      </c>
      <c r="BA458" s="41">
        <f t="shared" si="279"/>
        <v>0</v>
      </c>
      <c r="BB458" s="41">
        <f t="shared" si="280"/>
        <v>1.06951871657754E-2</v>
      </c>
      <c r="BC458" s="41">
        <f t="shared" si="281"/>
        <v>0</v>
      </c>
      <c r="BD458" s="41">
        <f t="shared" si="282"/>
        <v>0.92513368983957223</v>
      </c>
      <c r="BE458" s="41">
        <f t="shared" si="283"/>
        <v>7.2192513368983954E-2</v>
      </c>
      <c r="BF458" s="41">
        <f t="shared" si="284"/>
        <v>2.6737967914438501E-3</v>
      </c>
      <c r="BG458" s="41">
        <f t="shared" si="285"/>
        <v>0.45187165775401067</v>
      </c>
      <c r="BH458" s="41">
        <f t="shared" si="286"/>
        <v>0.36096256684491979</v>
      </c>
      <c r="BI458" s="41">
        <f t="shared" si="287"/>
        <v>0.18716577540106952</v>
      </c>
      <c r="BJ458" s="41">
        <f t="shared" si="288"/>
        <v>0</v>
      </c>
      <c r="BK458" s="41">
        <f t="shared" si="289"/>
        <v>0.14171122994652408</v>
      </c>
      <c r="BL458" s="41">
        <f t="shared" si="290"/>
        <v>8.0213903743315516E-3</v>
      </c>
      <c r="BM458" s="41">
        <f t="shared" si="291"/>
        <v>6.4171122994652413E-2</v>
      </c>
      <c r="BN458" s="41">
        <f t="shared" si="292"/>
        <v>0.78609625668449201</v>
      </c>
      <c r="BO458" s="41">
        <f t="shared" si="293"/>
        <v>7.7540106951871662E-2</v>
      </c>
      <c r="BP458" s="41">
        <f t="shared" si="294"/>
        <v>0.85828877005347592</v>
      </c>
      <c r="BQ458" s="41">
        <f t="shared" si="295"/>
        <v>4.0106951871657755E-2</v>
      </c>
      <c r="BR458" s="41">
        <f t="shared" si="296"/>
        <v>0</v>
      </c>
      <c r="BS458" s="41">
        <f t="shared" si="297"/>
        <v>0.26203208556149732</v>
      </c>
      <c r="BT458" s="41">
        <f t="shared" si="298"/>
        <v>0.73796791443850263</v>
      </c>
      <c r="BU458" s="41">
        <f t="shared" si="299"/>
        <v>2.4064171122994651E-2</v>
      </c>
      <c r="BV458" s="41">
        <f t="shared" si="300"/>
        <v>0</v>
      </c>
      <c r="BW458" s="41">
        <f t="shared" si="301"/>
        <v>1</v>
      </c>
      <c r="BX458" s="41" t="str">
        <f t="shared" si="302"/>
        <v>2012Registered nursesYukon</v>
      </c>
      <c r="BY458" s="51">
        <f>VLOOKUP(BX458,'%workplace'!$A$1:$F$381,6,FALSE)</f>
        <v>374</v>
      </c>
      <c r="BZ458" s="32">
        <f t="shared" si="303"/>
        <v>1</v>
      </c>
    </row>
    <row r="459" spans="1:78" s="8" customFormat="1" hidden="1" x14ac:dyDescent="0.2">
      <c r="A459" s="8" t="str">
        <f t="shared" si="266"/>
        <v>2012Registered nursesYukonCommunity health</v>
      </c>
      <c r="B459" s="8" t="s">
        <v>7</v>
      </c>
      <c r="C459" s="8" t="s">
        <v>24</v>
      </c>
      <c r="D459" s="8" t="s">
        <v>11</v>
      </c>
      <c r="E459" s="8">
        <v>2012</v>
      </c>
      <c r="F459" s="8">
        <v>131</v>
      </c>
      <c r="G459" s="8">
        <v>14</v>
      </c>
      <c r="H459" s="8">
        <v>0</v>
      </c>
      <c r="I459" s="8">
        <v>8</v>
      </c>
      <c r="J459" s="8">
        <v>23</v>
      </c>
      <c r="K459" s="8">
        <v>22</v>
      </c>
      <c r="L459" s="8">
        <v>17</v>
      </c>
      <c r="M459" s="8">
        <v>12</v>
      </c>
      <c r="N459" s="8">
        <v>21</v>
      </c>
      <c r="O459" s="8">
        <v>21</v>
      </c>
      <c r="P459" s="8">
        <v>17</v>
      </c>
      <c r="Q459" s="8">
        <v>2</v>
      </c>
      <c r="R459" s="8">
        <v>0</v>
      </c>
      <c r="S459" s="8">
        <v>2</v>
      </c>
      <c r="T459" s="8">
        <v>0</v>
      </c>
      <c r="U459" s="8">
        <v>138</v>
      </c>
      <c r="V459" s="8">
        <v>7</v>
      </c>
      <c r="W459" s="8">
        <v>0</v>
      </c>
      <c r="X459" s="8">
        <v>59</v>
      </c>
      <c r="Y459" s="8">
        <v>48</v>
      </c>
      <c r="Z459" s="8">
        <v>38</v>
      </c>
      <c r="AA459" s="8">
        <v>0</v>
      </c>
      <c r="AB459" s="8">
        <v>22</v>
      </c>
      <c r="AC459" s="8">
        <v>2</v>
      </c>
      <c r="AD459" s="8">
        <v>2</v>
      </c>
      <c r="AE459" s="8">
        <v>119</v>
      </c>
      <c r="AF459" s="8">
        <v>6</v>
      </c>
      <c r="AG459" s="8">
        <v>134</v>
      </c>
      <c r="AH459" s="8">
        <v>1</v>
      </c>
      <c r="AI459" s="8">
        <v>0</v>
      </c>
      <c r="AJ459" s="8">
        <v>82</v>
      </c>
      <c r="AK459" s="8">
        <v>63</v>
      </c>
      <c r="AL459" s="8">
        <v>4</v>
      </c>
      <c r="AM459" s="8">
        <v>0</v>
      </c>
      <c r="AN459" s="8">
        <v>145</v>
      </c>
      <c r="AO459" s="41">
        <f t="shared" si="267"/>
        <v>0.90344827586206899</v>
      </c>
      <c r="AP459" s="41">
        <f t="shared" si="268"/>
        <v>9.6551724137931033E-2</v>
      </c>
      <c r="AQ459" s="41">
        <f t="shared" si="269"/>
        <v>0</v>
      </c>
      <c r="AR459" s="41">
        <f t="shared" si="270"/>
        <v>5.5172413793103448E-2</v>
      </c>
      <c r="AS459" s="41">
        <f t="shared" si="271"/>
        <v>0.15862068965517243</v>
      </c>
      <c r="AT459" s="41">
        <f t="shared" si="272"/>
        <v>0.15172413793103448</v>
      </c>
      <c r="AU459" s="41">
        <f t="shared" si="273"/>
        <v>0.11724137931034483</v>
      </c>
      <c r="AV459" s="41">
        <f t="shared" si="274"/>
        <v>8.2758620689655171E-2</v>
      </c>
      <c r="AW459" s="41">
        <f t="shared" si="275"/>
        <v>0.14482758620689656</v>
      </c>
      <c r="AX459" s="41">
        <f t="shared" si="276"/>
        <v>0.14482758620689656</v>
      </c>
      <c r="AY459" s="41">
        <f t="shared" si="277"/>
        <v>0.11724137931034483</v>
      </c>
      <c r="AZ459" s="41">
        <f t="shared" si="278"/>
        <v>1.3793103448275862E-2</v>
      </c>
      <c r="BA459" s="41">
        <f t="shared" si="279"/>
        <v>0</v>
      </c>
      <c r="BB459" s="41">
        <f t="shared" si="280"/>
        <v>1.3793103448275862E-2</v>
      </c>
      <c r="BC459" s="41">
        <f t="shared" si="281"/>
        <v>0</v>
      </c>
      <c r="BD459" s="41">
        <f t="shared" si="282"/>
        <v>0.9517241379310345</v>
      </c>
      <c r="BE459" s="41">
        <f t="shared" si="283"/>
        <v>4.8275862068965517E-2</v>
      </c>
      <c r="BF459" s="41">
        <f t="shared" si="284"/>
        <v>0</v>
      </c>
      <c r="BG459" s="41">
        <f t="shared" si="285"/>
        <v>0.40689655172413791</v>
      </c>
      <c r="BH459" s="41">
        <f t="shared" si="286"/>
        <v>0.33103448275862069</v>
      </c>
      <c r="BI459" s="41">
        <f t="shared" si="287"/>
        <v>0.2620689655172414</v>
      </c>
      <c r="BJ459" s="41">
        <f t="shared" si="288"/>
        <v>0</v>
      </c>
      <c r="BK459" s="41">
        <f t="shared" si="289"/>
        <v>0.15172413793103448</v>
      </c>
      <c r="BL459" s="41">
        <f t="shared" si="290"/>
        <v>1.3793103448275862E-2</v>
      </c>
      <c r="BM459" s="41">
        <f t="shared" si="291"/>
        <v>1.3793103448275862E-2</v>
      </c>
      <c r="BN459" s="41">
        <f t="shared" si="292"/>
        <v>0.82068965517241377</v>
      </c>
      <c r="BO459" s="41">
        <f t="shared" si="293"/>
        <v>4.1379310344827586E-2</v>
      </c>
      <c r="BP459" s="41">
        <f t="shared" si="294"/>
        <v>0.92413793103448272</v>
      </c>
      <c r="BQ459" s="41">
        <f t="shared" si="295"/>
        <v>6.8965517241379309E-3</v>
      </c>
      <c r="BR459" s="41">
        <f t="shared" si="296"/>
        <v>0</v>
      </c>
      <c r="BS459" s="41">
        <f t="shared" si="297"/>
        <v>0.56551724137931036</v>
      </c>
      <c r="BT459" s="41">
        <f t="shared" si="298"/>
        <v>0.43448275862068964</v>
      </c>
      <c r="BU459" s="41">
        <f t="shared" si="299"/>
        <v>2.7586206896551724E-2</v>
      </c>
      <c r="BV459" s="41">
        <f t="shared" si="300"/>
        <v>0</v>
      </c>
      <c r="BW459" s="41">
        <f t="shared" si="301"/>
        <v>1</v>
      </c>
      <c r="BX459" s="41" t="str">
        <f t="shared" si="302"/>
        <v>2012Registered nursesYukon</v>
      </c>
      <c r="BY459" s="51">
        <f>VLOOKUP(BX459,'%workplace'!$A$1:$F$381,6,FALSE)</f>
        <v>374</v>
      </c>
      <c r="BZ459" s="32">
        <f t="shared" si="303"/>
        <v>0.38770053475935828</v>
      </c>
    </row>
    <row r="460" spans="1:78" s="8" customFormat="1" hidden="1" x14ac:dyDescent="0.2">
      <c r="A460" s="8" t="str">
        <f t="shared" si="266"/>
        <v>2012Registered nursesYukonNursing home/long-term care</v>
      </c>
      <c r="B460" s="8" t="s">
        <v>7</v>
      </c>
      <c r="C460" s="8" t="s">
        <v>24</v>
      </c>
      <c r="D460" s="8" t="s">
        <v>12</v>
      </c>
      <c r="E460" s="8">
        <v>2012</v>
      </c>
      <c r="F460" s="8">
        <v>25</v>
      </c>
      <c r="G460" s="8">
        <v>2</v>
      </c>
      <c r="H460" s="8">
        <v>0</v>
      </c>
      <c r="I460" s="8">
        <v>2</v>
      </c>
      <c r="J460" s="8">
        <v>2</v>
      </c>
      <c r="K460" s="8">
        <v>7</v>
      </c>
      <c r="L460" s="8">
        <v>4</v>
      </c>
      <c r="M460" s="8">
        <v>3</v>
      </c>
      <c r="N460" s="8">
        <v>4</v>
      </c>
      <c r="O460" s="8">
        <v>2</v>
      </c>
      <c r="P460" s="8">
        <v>3</v>
      </c>
      <c r="Q460" s="8">
        <v>0</v>
      </c>
      <c r="R460" s="8">
        <v>0</v>
      </c>
      <c r="S460" s="8">
        <v>0</v>
      </c>
      <c r="T460" s="8">
        <v>0</v>
      </c>
      <c r="U460" s="8">
        <v>21</v>
      </c>
      <c r="V460" s="8">
        <v>6</v>
      </c>
      <c r="W460" s="8">
        <v>0</v>
      </c>
      <c r="X460" s="8">
        <v>22</v>
      </c>
      <c r="Y460" s="8">
        <v>4</v>
      </c>
      <c r="Z460" s="8">
        <v>1</v>
      </c>
      <c r="AA460" s="8">
        <v>0</v>
      </c>
      <c r="AB460" s="8">
        <v>12</v>
      </c>
      <c r="AC460" s="8">
        <v>0</v>
      </c>
      <c r="AD460" s="8">
        <v>1</v>
      </c>
      <c r="AE460" s="8">
        <v>14</v>
      </c>
      <c r="AF460" s="8">
        <v>2</v>
      </c>
      <c r="AG460" s="8">
        <v>24</v>
      </c>
      <c r="AH460" s="8">
        <v>1</v>
      </c>
      <c r="AI460" s="8">
        <v>0</v>
      </c>
      <c r="AJ460" s="8">
        <v>1</v>
      </c>
      <c r="AK460" s="8">
        <v>26</v>
      </c>
      <c r="AL460" s="8">
        <v>0</v>
      </c>
      <c r="AM460" s="8">
        <v>0</v>
      </c>
      <c r="AN460" s="8">
        <v>27</v>
      </c>
      <c r="AO460" s="41">
        <f t="shared" si="267"/>
        <v>0.92592592592592593</v>
      </c>
      <c r="AP460" s="41">
        <f t="shared" si="268"/>
        <v>7.407407407407407E-2</v>
      </c>
      <c r="AQ460" s="41">
        <f t="shared" si="269"/>
        <v>0</v>
      </c>
      <c r="AR460" s="41">
        <f t="shared" si="270"/>
        <v>7.407407407407407E-2</v>
      </c>
      <c r="AS460" s="41">
        <f t="shared" si="271"/>
        <v>7.407407407407407E-2</v>
      </c>
      <c r="AT460" s="41">
        <f t="shared" si="272"/>
        <v>0.25925925925925924</v>
      </c>
      <c r="AU460" s="41">
        <f t="shared" si="273"/>
        <v>0.14814814814814814</v>
      </c>
      <c r="AV460" s="41">
        <f t="shared" si="274"/>
        <v>0.1111111111111111</v>
      </c>
      <c r="AW460" s="41">
        <f t="shared" si="275"/>
        <v>0.14814814814814814</v>
      </c>
      <c r="AX460" s="41">
        <f t="shared" si="276"/>
        <v>7.407407407407407E-2</v>
      </c>
      <c r="AY460" s="41">
        <f t="shared" si="277"/>
        <v>0.1111111111111111</v>
      </c>
      <c r="AZ460" s="41">
        <f t="shared" si="278"/>
        <v>0</v>
      </c>
      <c r="BA460" s="41">
        <f t="shared" si="279"/>
        <v>0</v>
      </c>
      <c r="BB460" s="41">
        <f t="shared" si="280"/>
        <v>0</v>
      </c>
      <c r="BC460" s="41">
        <f t="shared" si="281"/>
        <v>0</v>
      </c>
      <c r="BD460" s="41">
        <f t="shared" si="282"/>
        <v>0.77777777777777779</v>
      </c>
      <c r="BE460" s="41">
        <f t="shared" si="283"/>
        <v>0.22222222222222221</v>
      </c>
      <c r="BF460" s="41">
        <f t="shared" si="284"/>
        <v>0</v>
      </c>
      <c r="BG460" s="41">
        <f t="shared" si="285"/>
        <v>0.81481481481481477</v>
      </c>
      <c r="BH460" s="41">
        <f t="shared" si="286"/>
        <v>0.14814814814814814</v>
      </c>
      <c r="BI460" s="41">
        <f t="shared" si="287"/>
        <v>3.7037037037037035E-2</v>
      </c>
      <c r="BJ460" s="41">
        <f t="shared" si="288"/>
        <v>0</v>
      </c>
      <c r="BK460" s="41">
        <f t="shared" si="289"/>
        <v>0.44444444444444442</v>
      </c>
      <c r="BL460" s="41">
        <f t="shared" si="290"/>
        <v>0</v>
      </c>
      <c r="BM460" s="41">
        <f t="shared" si="291"/>
        <v>3.7037037037037035E-2</v>
      </c>
      <c r="BN460" s="41">
        <f t="shared" si="292"/>
        <v>0.51851851851851849</v>
      </c>
      <c r="BO460" s="41">
        <f t="shared" si="293"/>
        <v>7.407407407407407E-2</v>
      </c>
      <c r="BP460" s="41">
        <f t="shared" si="294"/>
        <v>0.88888888888888884</v>
      </c>
      <c r="BQ460" s="41">
        <f t="shared" si="295"/>
        <v>3.7037037037037035E-2</v>
      </c>
      <c r="BR460" s="41">
        <f t="shared" si="296"/>
        <v>0</v>
      </c>
      <c r="BS460" s="41">
        <f t="shared" si="297"/>
        <v>3.7037037037037035E-2</v>
      </c>
      <c r="BT460" s="41">
        <f t="shared" si="298"/>
        <v>0.96296296296296291</v>
      </c>
      <c r="BU460" s="41">
        <f t="shared" si="299"/>
        <v>0</v>
      </c>
      <c r="BV460" s="41">
        <f t="shared" si="300"/>
        <v>0</v>
      </c>
      <c r="BW460" s="41">
        <f t="shared" si="301"/>
        <v>1</v>
      </c>
      <c r="BX460" s="41" t="str">
        <f t="shared" si="302"/>
        <v>2012Registered nursesYukon</v>
      </c>
      <c r="BY460" s="51">
        <f>VLOOKUP(BX460,'%workplace'!$A$1:$F$381,6,FALSE)</f>
        <v>374</v>
      </c>
      <c r="BZ460" s="32">
        <f t="shared" si="303"/>
        <v>7.2192513368983954E-2</v>
      </c>
    </row>
    <row r="461" spans="1:78" s="8" customFormat="1" hidden="1" x14ac:dyDescent="0.2">
      <c r="A461" s="8" t="str">
        <f t="shared" si="266"/>
        <v>2012Registered nursesYukonHospital</v>
      </c>
      <c r="B461" s="8" t="s">
        <v>7</v>
      </c>
      <c r="C461" s="8" t="s">
        <v>24</v>
      </c>
      <c r="D461" s="8" t="s">
        <v>10</v>
      </c>
      <c r="E461" s="8">
        <v>2012</v>
      </c>
      <c r="F461" s="8">
        <v>154</v>
      </c>
      <c r="G461" s="8">
        <v>16</v>
      </c>
      <c r="H461" s="8">
        <v>0</v>
      </c>
      <c r="I461" s="8">
        <v>32</v>
      </c>
      <c r="J461" s="8">
        <v>23</v>
      </c>
      <c r="K461" s="8">
        <v>20</v>
      </c>
      <c r="L461" s="8">
        <v>19</v>
      </c>
      <c r="M461" s="8">
        <v>17</v>
      </c>
      <c r="N461" s="8">
        <v>23</v>
      </c>
      <c r="O461" s="8">
        <v>21</v>
      </c>
      <c r="P461" s="8">
        <v>10</v>
      </c>
      <c r="Q461" s="8">
        <v>3</v>
      </c>
      <c r="R461" s="8">
        <v>0</v>
      </c>
      <c r="S461" s="8">
        <v>2</v>
      </c>
      <c r="T461" s="8">
        <v>0</v>
      </c>
      <c r="U461" s="8">
        <v>157</v>
      </c>
      <c r="V461" s="8">
        <v>12</v>
      </c>
      <c r="W461" s="8">
        <v>1</v>
      </c>
      <c r="X461" s="8">
        <v>71</v>
      </c>
      <c r="Y461" s="8">
        <v>72</v>
      </c>
      <c r="Z461" s="8">
        <v>27</v>
      </c>
      <c r="AA461" s="8">
        <v>0</v>
      </c>
      <c r="AB461" s="8">
        <v>11</v>
      </c>
      <c r="AC461" s="8">
        <v>0</v>
      </c>
      <c r="AD461" s="8">
        <v>4</v>
      </c>
      <c r="AE461" s="8">
        <v>155</v>
      </c>
      <c r="AF461" s="8">
        <v>10</v>
      </c>
      <c r="AG461" s="8">
        <v>152</v>
      </c>
      <c r="AH461" s="8">
        <v>4</v>
      </c>
      <c r="AI461" s="8">
        <v>0</v>
      </c>
      <c r="AJ461" s="8">
        <v>12</v>
      </c>
      <c r="AK461" s="8">
        <v>158</v>
      </c>
      <c r="AL461" s="8">
        <v>4</v>
      </c>
      <c r="AM461" s="8">
        <v>0</v>
      </c>
      <c r="AN461" s="8">
        <v>170</v>
      </c>
      <c r="AO461" s="41">
        <f t="shared" si="267"/>
        <v>0.90588235294117647</v>
      </c>
      <c r="AP461" s="41">
        <f t="shared" si="268"/>
        <v>9.4117647058823528E-2</v>
      </c>
      <c r="AQ461" s="41">
        <f t="shared" si="269"/>
        <v>0</v>
      </c>
      <c r="AR461" s="41">
        <f t="shared" si="270"/>
        <v>0.18823529411764706</v>
      </c>
      <c r="AS461" s="41">
        <f t="shared" si="271"/>
        <v>0.13529411764705881</v>
      </c>
      <c r="AT461" s="41">
        <f t="shared" si="272"/>
        <v>0.11764705882352941</v>
      </c>
      <c r="AU461" s="41">
        <f t="shared" si="273"/>
        <v>0.11176470588235295</v>
      </c>
      <c r="AV461" s="41">
        <f t="shared" si="274"/>
        <v>0.1</v>
      </c>
      <c r="AW461" s="41">
        <f t="shared" si="275"/>
        <v>0.13529411764705881</v>
      </c>
      <c r="AX461" s="41">
        <f t="shared" si="276"/>
        <v>0.12352941176470589</v>
      </c>
      <c r="AY461" s="41">
        <f t="shared" si="277"/>
        <v>5.8823529411764705E-2</v>
      </c>
      <c r="AZ461" s="41">
        <f t="shared" si="278"/>
        <v>1.7647058823529412E-2</v>
      </c>
      <c r="BA461" s="41">
        <f t="shared" si="279"/>
        <v>0</v>
      </c>
      <c r="BB461" s="41">
        <f t="shared" si="280"/>
        <v>1.1764705882352941E-2</v>
      </c>
      <c r="BC461" s="41">
        <f t="shared" si="281"/>
        <v>0</v>
      </c>
      <c r="BD461" s="41">
        <f t="shared" si="282"/>
        <v>0.92352941176470593</v>
      </c>
      <c r="BE461" s="41">
        <f t="shared" si="283"/>
        <v>7.0588235294117646E-2</v>
      </c>
      <c r="BF461" s="41">
        <f t="shared" si="284"/>
        <v>5.8823529411764705E-3</v>
      </c>
      <c r="BG461" s="41">
        <f t="shared" si="285"/>
        <v>0.41764705882352943</v>
      </c>
      <c r="BH461" s="41">
        <f t="shared" si="286"/>
        <v>0.42352941176470588</v>
      </c>
      <c r="BI461" s="41">
        <f t="shared" si="287"/>
        <v>0.1588235294117647</v>
      </c>
      <c r="BJ461" s="41">
        <f t="shared" si="288"/>
        <v>0</v>
      </c>
      <c r="BK461" s="41">
        <f t="shared" si="289"/>
        <v>6.4705882352941183E-2</v>
      </c>
      <c r="BL461" s="41">
        <f t="shared" si="290"/>
        <v>0</v>
      </c>
      <c r="BM461" s="41">
        <f t="shared" si="291"/>
        <v>2.3529411764705882E-2</v>
      </c>
      <c r="BN461" s="41">
        <f t="shared" si="292"/>
        <v>0.91176470588235292</v>
      </c>
      <c r="BO461" s="41">
        <f t="shared" si="293"/>
        <v>5.8823529411764705E-2</v>
      </c>
      <c r="BP461" s="41">
        <f t="shared" si="294"/>
        <v>0.89411764705882357</v>
      </c>
      <c r="BQ461" s="41">
        <f t="shared" si="295"/>
        <v>2.3529411764705882E-2</v>
      </c>
      <c r="BR461" s="41">
        <f t="shared" si="296"/>
        <v>0</v>
      </c>
      <c r="BS461" s="41">
        <f t="shared" si="297"/>
        <v>7.0588235294117646E-2</v>
      </c>
      <c r="BT461" s="41">
        <f t="shared" si="298"/>
        <v>0.92941176470588238</v>
      </c>
      <c r="BU461" s="41">
        <f t="shared" si="299"/>
        <v>2.3529411764705882E-2</v>
      </c>
      <c r="BV461" s="41">
        <f t="shared" si="300"/>
        <v>0</v>
      </c>
      <c r="BW461" s="41">
        <f t="shared" si="301"/>
        <v>1</v>
      </c>
      <c r="BX461" s="41" t="str">
        <f t="shared" si="302"/>
        <v>2012Registered nursesYukon</v>
      </c>
      <c r="BY461" s="51">
        <f>VLOOKUP(BX461,'%workplace'!$A$1:$F$381,6,FALSE)</f>
        <v>374</v>
      </c>
      <c r="BZ461" s="32">
        <f t="shared" si="303"/>
        <v>0.45454545454545453</v>
      </c>
    </row>
    <row r="462" spans="1:78" s="8" customFormat="1" hidden="1" x14ac:dyDescent="0.2">
      <c r="A462" s="8" t="str">
        <f t="shared" si="266"/>
        <v>2012Registered nursesYukonOther places of work</v>
      </c>
      <c r="B462" s="8" t="s">
        <v>7</v>
      </c>
      <c r="C462" s="8" t="s">
        <v>24</v>
      </c>
      <c r="D462" s="8" t="s">
        <v>13</v>
      </c>
      <c r="E462" s="8">
        <v>2012</v>
      </c>
      <c r="F462" s="8">
        <v>29</v>
      </c>
      <c r="G462" s="8">
        <v>2</v>
      </c>
      <c r="H462" s="8">
        <v>0</v>
      </c>
      <c r="I462" s="8">
        <v>2</v>
      </c>
      <c r="J462" s="8">
        <v>0</v>
      </c>
      <c r="K462" s="8">
        <v>0</v>
      </c>
      <c r="L462" s="8">
        <v>3</v>
      </c>
      <c r="M462" s="8">
        <v>6</v>
      </c>
      <c r="N462" s="8">
        <v>5</v>
      </c>
      <c r="O462" s="8">
        <v>9</v>
      </c>
      <c r="P462" s="8">
        <v>6</v>
      </c>
      <c r="Q462" s="8">
        <v>0</v>
      </c>
      <c r="R462" s="8">
        <v>0</v>
      </c>
      <c r="S462" s="8">
        <v>0</v>
      </c>
      <c r="T462" s="8">
        <v>0</v>
      </c>
      <c r="U462" s="8">
        <v>29</v>
      </c>
      <c r="V462" s="8">
        <v>2</v>
      </c>
      <c r="W462" s="8">
        <v>0</v>
      </c>
      <c r="X462" s="8">
        <v>17</v>
      </c>
      <c r="Y462" s="8">
        <v>11</v>
      </c>
      <c r="Z462" s="8">
        <v>3</v>
      </c>
      <c r="AA462" s="8">
        <v>0</v>
      </c>
      <c r="AB462" s="8">
        <v>8</v>
      </c>
      <c r="AC462" s="8">
        <v>0</v>
      </c>
      <c r="AD462" s="8">
        <v>17</v>
      </c>
      <c r="AE462" s="8">
        <v>6</v>
      </c>
      <c r="AF462" s="8">
        <v>11</v>
      </c>
      <c r="AG462" s="8">
        <v>11</v>
      </c>
      <c r="AH462" s="8">
        <v>9</v>
      </c>
      <c r="AI462" s="8">
        <v>0</v>
      </c>
      <c r="AJ462" s="8">
        <v>2</v>
      </c>
      <c r="AK462" s="8">
        <v>29</v>
      </c>
      <c r="AL462" s="8">
        <v>0</v>
      </c>
      <c r="AM462" s="8">
        <v>0</v>
      </c>
      <c r="AN462" s="8">
        <v>31</v>
      </c>
      <c r="AO462" s="41">
        <f t="shared" si="267"/>
        <v>0.93548387096774188</v>
      </c>
      <c r="AP462" s="41">
        <f t="shared" si="268"/>
        <v>6.4516129032258063E-2</v>
      </c>
      <c r="AQ462" s="41">
        <f t="shared" si="269"/>
        <v>0</v>
      </c>
      <c r="AR462" s="41">
        <f t="shared" si="270"/>
        <v>6.4516129032258063E-2</v>
      </c>
      <c r="AS462" s="41">
        <f t="shared" si="271"/>
        <v>0</v>
      </c>
      <c r="AT462" s="41">
        <f t="shared" si="272"/>
        <v>0</v>
      </c>
      <c r="AU462" s="41">
        <f t="shared" si="273"/>
        <v>9.6774193548387094E-2</v>
      </c>
      <c r="AV462" s="41">
        <f t="shared" si="274"/>
        <v>0.19354838709677419</v>
      </c>
      <c r="AW462" s="41">
        <f t="shared" si="275"/>
        <v>0.16129032258064516</v>
      </c>
      <c r="AX462" s="41">
        <f t="shared" si="276"/>
        <v>0.29032258064516131</v>
      </c>
      <c r="AY462" s="41">
        <f t="shared" si="277"/>
        <v>0.19354838709677419</v>
      </c>
      <c r="AZ462" s="41">
        <f t="shared" si="278"/>
        <v>0</v>
      </c>
      <c r="BA462" s="41">
        <f t="shared" si="279"/>
        <v>0</v>
      </c>
      <c r="BB462" s="41">
        <f t="shared" si="280"/>
        <v>0</v>
      </c>
      <c r="BC462" s="41">
        <f t="shared" si="281"/>
        <v>0</v>
      </c>
      <c r="BD462" s="41">
        <f t="shared" si="282"/>
        <v>0.93548387096774188</v>
      </c>
      <c r="BE462" s="41">
        <f t="shared" si="283"/>
        <v>6.4516129032258063E-2</v>
      </c>
      <c r="BF462" s="41">
        <f t="shared" si="284"/>
        <v>0</v>
      </c>
      <c r="BG462" s="41">
        <f t="shared" si="285"/>
        <v>0.54838709677419351</v>
      </c>
      <c r="BH462" s="41">
        <f t="shared" si="286"/>
        <v>0.35483870967741937</v>
      </c>
      <c r="BI462" s="41">
        <f t="shared" si="287"/>
        <v>9.6774193548387094E-2</v>
      </c>
      <c r="BJ462" s="41">
        <f t="shared" si="288"/>
        <v>0</v>
      </c>
      <c r="BK462" s="41">
        <f t="shared" si="289"/>
        <v>0.25806451612903225</v>
      </c>
      <c r="BL462" s="41">
        <f t="shared" si="290"/>
        <v>0</v>
      </c>
      <c r="BM462" s="41">
        <f t="shared" si="291"/>
        <v>0.54838709677419351</v>
      </c>
      <c r="BN462" s="41">
        <f t="shared" si="292"/>
        <v>0.19354838709677419</v>
      </c>
      <c r="BO462" s="41">
        <f t="shared" si="293"/>
        <v>0.35483870967741937</v>
      </c>
      <c r="BP462" s="41">
        <f t="shared" si="294"/>
        <v>0.35483870967741937</v>
      </c>
      <c r="BQ462" s="41">
        <f t="shared" si="295"/>
        <v>0.29032258064516131</v>
      </c>
      <c r="BR462" s="41">
        <f t="shared" si="296"/>
        <v>0</v>
      </c>
      <c r="BS462" s="41">
        <f t="shared" si="297"/>
        <v>6.4516129032258063E-2</v>
      </c>
      <c r="BT462" s="41">
        <f t="shared" si="298"/>
        <v>0.93548387096774188</v>
      </c>
      <c r="BU462" s="41">
        <f t="shared" si="299"/>
        <v>0</v>
      </c>
      <c r="BV462" s="41">
        <f t="shared" si="300"/>
        <v>0</v>
      </c>
      <c r="BW462" s="41">
        <f t="shared" si="301"/>
        <v>1</v>
      </c>
      <c r="BX462" s="41" t="str">
        <f t="shared" si="302"/>
        <v>2012Registered nursesYukon</v>
      </c>
      <c r="BY462" s="51">
        <f>VLOOKUP(BX462,'%workplace'!$A$1:$F$381,6,FALSE)</f>
        <v>374</v>
      </c>
      <c r="BZ462" s="32">
        <f t="shared" si="303"/>
        <v>8.2887700534759357E-2</v>
      </c>
    </row>
    <row r="463" spans="1:78" s="8" customFormat="1" hidden="1" x14ac:dyDescent="0.2">
      <c r="A463" s="8" t="str">
        <f t="shared" si="266"/>
        <v>2012Registered nursesYukonUnknown places of work</v>
      </c>
      <c r="B463" s="8" t="s">
        <v>7</v>
      </c>
      <c r="C463" s="8" t="s">
        <v>24</v>
      </c>
      <c r="D463" s="8" t="s">
        <v>49</v>
      </c>
      <c r="E463" s="8">
        <v>2012</v>
      </c>
      <c r="F463" s="8">
        <v>0</v>
      </c>
      <c r="G463" s="8">
        <v>1</v>
      </c>
      <c r="H463" s="8">
        <v>0</v>
      </c>
      <c r="I463" s="8">
        <v>0</v>
      </c>
      <c r="J463" s="8">
        <v>0</v>
      </c>
      <c r="K463" s="8">
        <v>0</v>
      </c>
      <c r="L463" s="8">
        <v>0</v>
      </c>
      <c r="M463" s="8">
        <v>1</v>
      </c>
      <c r="N463" s="8">
        <v>0</v>
      </c>
      <c r="O463" s="8">
        <v>0</v>
      </c>
      <c r="P463" s="8">
        <v>0</v>
      </c>
      <c r="Q463" s="8">
        <v>0</v>
      </c>
      <c r="R463" s="8">
        <v>0</v>
      </c>
      <c r="S463" s="8">
        <v>0</v>
      </c>
      <c r="T463" s="8">
        <v>0</v>
      </c>
      <c r="U463" s="8">
        <v>1</v>
      </c>
      <c r="V463" s="8">
        <v>0</v>
      </c>
      <c r="W463" s="8">
        <v>0</v>
      </c>
      <c r="X463" s="8">
        <v>0</v>
      </c>
      <c r="Y463" s="8">
        <v>0</v>
      </c>
      <c r="Z463" s="8">
        <v>1</v>
      </c>
      <c r="AA463" s="8">
        <v>0</v>
      </c>
      <c r="AB463" s="8">
        <v>0</v>
      </c>
      <c r="AC463" s="8">
        <v>1</v>
      </c>
      <c r="AD463" s="8">
        <v>0</v>
      </c>
      <c r="AE463" s="8">
        <v>0</v>
      </c>
      <c r="AF463" s="8">
        <v>0</v>
      </c>
      <c r="AG463" s="8">
        <v>0</v>
      </c>
      <c r="AH463" s="8">
        <v>0</v>
      </c>
      <c r="AI463" s="8">
        <v>0</v>
      </c>
      <c r="AJ463" s="8">
        <v>1</v>
      </c>
      <c r="AK463" s="8">
        <v>0</v>
      </c>
      <c r="AL463" s="8">
        <v>1</v>
      </c>
      <c r="AM463" s="8">
        <v>0</v>
      </c>
      <c r="AN463" s="8">
        <v>1</v>
      </c>
      <c r="AO463" s="41">
        <f t="shared" si="267"/>
        <v>0</v>
      </c>
      <c r="AP463" s="41">
        <f t="shared" si="268"/>
        <v>1</v>
      </c>
      <c r="AQ463" s="41">
        <f t="shared" si="269"/>
        <v>0</v>
      </c>
      <c r="AR463" s="41">
        <f t="shared" si="270"/>
        <v>0</v>
      </c>
      <c r="AS463" s="41">
        <f t="shared" si="271"/>
        <v>0</v>
      </c>
      <c r="AT463" s="41">
        <f t="shared" si="272"/>
        <v>0</v>
      </c>
      <c r="AU463" s="41">
        <f t="shared" si="273"/>
        <v>0</v>
      </c>
      <c r="AV463" s="41">
        <f t="shared" si="274"/>
        <v>1</v>
      </c>
      <c r="AW463" s="41">
        <f t="shared" si="275"/>
        <v>0</v>
      </c>
      <c r="AX463" s="41">
        <f t="shared" si="276"/>
        <v>0</v>
      </c>
      <c r="AY463" s="41">
        <f t="shared" si="277"/>
        <v>0</v>
      </c>
      <c r="AZ463" s="41">
        <f t="shared" si="278"/>
        <v>0</v>
      </c>
      <c r="BA463" s="41">
        <f t="shared" si="279"/>
        <v>0</v>
      </c>
      <c r="BB463" s="41">
        <f t="shared" si="280"/>
        <v>0</v>
      </c>
      <c r="BC463" s="41">
        <f t="shared" si="281"/>
        <v>0</v>
      </c>
      <c r="BD463" s="41">
        <f t="shared" si="282"/>
        <v>1</v>
      </c>
      <c r="BE463" s="41">
        <f t="shared" si="283"/>
        <v>0</v>
      </c>
      <c r="BF463" s="41">
        <f t="shared" si="284"/>
        <v>0</v>
      </c>
      <c r="BG463" s="41">
        <f t="shared" si="285"/>
        <v>0</v>
      </c>
      <c r="BH463" s="41">
        <f t="shared" si="286"/>
        <v>0</v>
      </c>
      <c r="BI463" s="41">
        <f t="shared" si="287"/>
        <v>1</v>
      </c>
      <c r="BJ463" s="41">
        <f t="shared" si="288"/>
        <v>0</v>
      </c>
      <c r="BK463" s="41">
        <f t="shared" si="289"/>
        <v>0</v>
      </c>
      <c r="BL463" s="41">
        <f t="shared" si="290"/>
        <v>1</v>
      </c>
      <c r="BM463" s="41">
        <f t="shared" si="291"/>
        <v>0</v>
      </c>
      <c r="BN463" s="41">
        <f t="shared" si="292"/>
        <v>0</v>
      </c>
      <c r="BO463" s="41">
        <f t="shared" si="293"/>
        <v>0</v>
      </c>
      <c r="BP463" s="41">
        <f t="shared" si="294"/>
        <v>0</v>
      </c>
      <c r="BQ463" s="41">
        <f t="shared" si="295"/>
        <v>0</v>
      </c>
      <c r="BR463" s="41">
        <f t="shared" si="296"/>
        <v>0</v>
      </c>
      <c r="BS463" s="41">
        <f t="shared" si="297"/>
        <v>1</v>
      </c>
      <c r="BT463" s="41">
        <f t="shared" si="298"/>
        <v>0</v>
      </c>
      <c r="BU463" s="41">
        <f t="shared" si="299"/>
        <v>1</v>
      </c>
      <c r="BV463" s="41">
        <f t="shared" si="300"/>
        <v>0</v>
      </c>
      <c r="BW463" s="41">
        <f t="shared" si="301"/>
        <v>1</v>
      </c>
      <c r="BX463" s="41" t="str">
        <f t="shared" si="302"/>
        <v>2012Registered nursesYukon</v>
      </c>
      <c r="BY463" s="51">
        <f>VLOOKUP(BX463,'%workplace'!$A$1:$F$381,6,FALSE)</f>
        <v>374</v>
      </c>
      <c r="BZ463" s="32">
        <f t="shared" si="303"/>
        <v>2.6737967914438501E-3</v>
      </c>
    </row>
    <row r="464" spans="1:78" s="8" customFormat="1" hidden="1" x14ac:dyDescent="0.2">
      <c r="A464" s="8" t="str">
        <f t="shared" si="266"/>
        <v>2012Licensed practical nursesNewfoundland and LabradorAll places of work</v>
      </c>
      <c r="B464" s="8" t="s">
        <v>3</v>
      </c>
      <c r="C464" s="8" t="s">
        <v>14</v>
      </c>
      <c r="D464" s="8" t="s">
        <v>9</v>
      </c>
      <c r="E464" s="8">
        <v>2012</v>
      </c>
      <c r="F464" s="8">
        <v>1991</v>
      </c>
      <c r="G464" s="8">
        <v>239</v>
      </c>
      <c r="H464" s="8">
        <v>0</v>
      </c>
      <c r="I464" s="8">
        <v>164</v>
      </c>
      <c r="J464" s="8">
        <v>271</v>
      </c>
      <c r="K464" s="8">
        <v>255</v>
      </c>
      <c r="L464" s="8">
        <v>382</v>
      </c>
      <c r="M464" s="8">
        <v>407</v>
      </c>
      <c r="N464" s="8">
        <v>383</v>
      </c>
      <c r="O464" s="8">
        <v>220</v>
      </c>
      <c r="P464" s="8">
        <v>53</v>
      </c>
      <c r="Q464" s="8">
        <v>3</v>
      </c>
      <c r="R464" s="8">
        <v>0</v>
      </c>
      <c r="S464" s="8">
        <v>92</v>
      </c>
      <c r="T464" s="8">
        <v>0</v>
      </c>
      <c r="U464" s="8">
        <v>2185</v>
      </c>
      <c r="V464" s="8">
        <v>0</v>
      </c>
      <c r="W464" s="8">
        <v>45</v>
      </c>
      <c r="X464" s="8">
        <v>1426</v>
      </c>
      <c r="Y464" s="8">
        <v>100</v>
      </c>
      <c r="Z464" s="8">
        <v>704</v>
      </c>
      <c r="AA464" s="8">
        <v>0</v>
      </c>
      <c r="AB464" s="8">
        <v>0</v>
      </c>
      <c r="AC464" s="8">
        <v>0</v>
      </c>
      <c r="AD464" s="8">
        <v>85</v>
      </c>
      <c r="AE464" s="8">
        <v>2145</v>
      </c>
      <c r="AF464" s="8">
        <v>6</v>
      </c>
      <c r="AG464" s="8">
        <v>2219</v>
      </c>
      <c r="AH464" s="8">
        <v>5</v>
      </c>
      <c r="AI464" s="8">
        <v>0</v>
      </c>
      <c r="AJ464" s="8">
        <v>1024</v>
      </c>
      <c r="AK464" s="8">
        <v>1206</v>
      </c>
      <c r="AL464" s="8">
        <v>0</v>
      </c>
      <c r="AM464" s="8">
        <v>0</v>
      </c>
      <c r="AN464" s="8">
        <v>2230</v>
      </c>
      <c r="AO464" s="41">
        <f t="shared" si="267"/>
        <v>0.89282511210762328</v>
      </c>
      <c r="AP464" s="41">
        <f t="shared" si="268"/>
        <v>0.10717488789237668</v>
      </c>
      <c r="AQ464" s="41">
        <f t="shared" si="269"/>
        <v>0</v>
      </c>
      <c r="AR464" s="41">
        <f t="shared" si="270"/>
        <v>7.3542600896860988E-2</v>
      </c>
      <c r="AS464" s="41">
        <f t="shared" si="271"/>
        <v>0.12152466367713005</v>
      </c>
      <c r="AT464" s="41">
        <f t="shared" si="272"/>
        <v>0.11434977578475336</v>
      </c>
      <c r="AU464" s="41">
        <f t="shared" si="273"/>
        <v>0.17130044843049327</v>
      </c>
      <c r="AV464" s="41">
        <f t="shared" si="274"/>
        <v>0.18251121076233184</v>
      </c>
      <c r="AW464" s="41">
        <f t="shared" si="275"/>
        <v>0.17174887892376681</v>
      </c>
      <c r="AX464" s="41">
        <f t="shared" si="276"/>
        <v>9.8654708520179366E-2</v>
      </c>
      <c r="AY464" s="41">
        <f t="shared" si="277"/>
        <v>2.3766816143497758E-2</v>
      </c>
      <c r="AZ464" s="41">
        <f t="shared" si="278"/>
        <v>1.3452914798206279E-3</v>
      </c>
      <c r="BA464" s="41">
        <f t="shared" si="279"/>
        <v>0</v>
      </c>
      <c r="BB464" s="41">
        <f t="shared" si="280"/>
        <v>4.1255605381165919E-2</v>
      </c>
      <c r="BC464" s="41">
        <f t="shared" si="281"/>
        <v>0</v>
      </c>
      <c r="BD464" s="41">
        <f t="shared" si="282"/>
        <v>0.97982062780269064</v>
      </c>
      <c r="BE464" s="41">
        <f t="shared" si="283"/>
        <v>0</v>
      </c>
      <c r="BF464" s="41">
        <f t="shared" si="284"/>
        <v>2.0179372197309416E-2</v>
      </c>
      <c r="BG464" s="41">
        <f t="shared" si="285"/>
        <v>0.63946188340807175</v>
      </c>
      <c r="BH464" s="41">
        <f t="shared" si="286"/>
        <v>4.4843049327354258E-2</v>
      </c>
      <c r="BI464" s="41">
        <f t="shared" si="287"/>
        <v>0.31569506726457397</v>
      </c>
      <c r="BJ464" s="41">
        <f t="shared" si="288"/>
        <v>0</v>
      </c>
      <c r="BK464" s="41">
        <f t="shared" si="289"/>
        <v>0</v>
      </c>
      <c r="BL464" s="41">
        <f t="shared" si="290"/>
        <v>0</v>
      </c>
      <c r="BM464" s="41">
        <f t="shared" si="291"/>
        <v>3.811659192825112E-2</v>
      </c>
      <c r="BN464" s="41">
        <f t="shared" si="292"/>
        <v>0.96188340807174888</v>
      </c>
      <c r="BO464" s="41">
        <f t="shared" si="293"/>
        <v>2.6905829596412557E-3</v>
      </c>
      <c r="BP464" s="41">
        <f t="shared" si="294"/>
        <v>0.99506726457399108</v>
      </c>
      <c r="BQ464" s="41">
        <f t="shared" si="295"/>
        <v>2.242152466367713E-3</v>
      </c>
      <c r="BR464" s="41">
        <f t="shared" si="296"/>
        <v>0</v>
      </c>
      <c r="BS464" s="41">
        <f t="shared" si="297"/>
        <v>0.45919282511210763</v>
      </c>
      <c r="BT464" s="41">
        <f t="shared" si="298"/>
        <v>0.54080717488789243</v>
      </c>
      <c r="BU464" s="41">
        <f t="shared" si="299"/>
        <v>0</v>
      </c>
      <c r="BV464" s="41">
        <f t="shared" si="300"/>
        <v>0</v>
      </c>
      <c r="BW464" s="41">
        <f t="shared" si="301"/>
        <v>1</v>
      </c>
      <c r="BX464" s="41" t="str">
        <f t="shared" si="302"/>
        <v>2012Licensed practical nursesNewfoundland and Labrador</v>
      </c>
      <c r="BY464" s="51">
        <f>VLOOKUP(BX464,'%workplace'!$A$1:$F$381,6,FALSE)</f>
        <v>2230</v>
      </c>
      <c r="BZ464" s="32">
        <f t="shared" si="303"/>
        <v>1</v>
      </c>
    </row>
    <row r="465" spans="1:78" s="8" customFormat="1" hidden="1" x14ac:dyDescent="0.2">
      <c r="A465" s="8" t="str">
        <f t="shared" si="266"/>
        <v>2012Licensed practical nursesNewfoundland and LabradorCommunity health</v>
      </c>
      <c r="B465" s="8" t="s">
        <v>3</v>
      </c>
      <c r="C465" s="8" t="s">
        <v>14</v>
      </c>
      <c r="D465" s="8" t="s">
        <v>11</v>
      </c>
      <c r="E465" s="8">
        <v>2012</v>
      </c>
      <c r="F465" s="8">
        <v>93</v>
      </c>
      <c r="G465" s="8">
        <v>2</v>
      </c>
      <c r="H465" s="8">
        <v>0</v>
      </c>
      <c r="I465" s="8">
        <v>5</v>
      </c>
      <c r="J465" s="8">
        <v>17</v>
      </c>
      <c r="K465" s="8">
        <v>11</v>
      </c>
      <c r="L465" s="8">
        <v>16</v>
      </c>
      <c r="M465" s="8">
        <v>17</v>
      </c>
      <c r="N465" s="8">
        <v>17</v>
      </c>
      <c r="O465" s="8">
        <v>9</v>
      </c>
      <c r="P465" s="8">
        <v>1</v>
      </c>
      <c r="Q465" s="8">
        <v>0</v>
      </c>
      <c r="R465" s="8">
        <v>0</v>
      </c>
      <c r="S465" s="8">
        <v>2</v>
      </c>
      <c r="T465" s="8">
        <v>0</v>
      </c>
      <c r="U465" s="8">
        <v>93</v>
      </c>
      <c r="V465" s="8">
        <v>0</v>
      </c>
      <c r="W465" s="8">
        <v>2</v>
      </c>
      <c r="X465" s="8">
        <v>59</v>
      </c>
      <c r="Y465" s="8">
        <v>7</v>
      </c>
      <c r="Z465" s="8">
        <v>29</v>
      </c>
      <c r="AA465" s="8">
        <v>0</v>
      </c>
      <c r="AB465" s="8">
        <v>0</v>
      </c>
      <c r="AC465" s="8">
        <v>0</v>
      </c>
      <c r="AD465" s="8">
        <v>4</v>
      </c>
      <c r="AE465" s="8">
        <v>91</v>
      </c>
      <c r="AF465" s="8">
        <v>0</v>
      </c>
      <c r="AG465" s="8">
        <v>95</v>
      </c>
      <c r="AH465" s="8">
        <v>0</v>
      </c>
      <c r="AI465" s="8">
        <v>0</v>
      </c>
      <c r="AJ465" s="8">
        <v>66</v>
      </c>
      <c r="AK465" s="8">
        <v>29</v>
      </c>
      <c r="AL465" s="8">
        <v>0</v>
      </c>
      <c r="AM465" s="8">
        <v>0</v>
      </c>
      <c r="AN465" s="8">
        <v>95</v>
      </c>
      <c r="AO465" s="41">
        <f t="shared" si="267"/>
        <v>0.97894736842105268</v>
      </c>
      <c r="AP465" s="41">
        <f t="shared" si="268"/>
        <v>2.1052631578947368E-2</v>
      </c>
      <c r="AQ465" s="41">
        <f t="shared" si="269"/>
        <v>0</v>
      </c>
      <c r="AR465" s="41">
        <f t="shared" si="270"/>
        <v>5.2631578947368418E-2</v>
      </c>
      <c r="AS465" s="41">
        <f t="shared" si="271"/>
        <v>0.17894736842105263</v>
      </c>
      <c r="AT465" s="41">
        <f t="shared" si="272"/>
        <v>0.11578947368421053</v>
      </c>
      <c r="AU465" s="41">
        <f t="shared" si="273"/>
        <v>0.16842105263157894</v>
      </c>
      <c r="AV465" s="41">
        <f t="shared" si="274"/>
        <v>0.17894736842105263</v>
      </c>
      <c r="AW465" s="41">
        <f t="shared" si="275"/>
        <v>0.17894736842105263</v>
      </c>
      <c r="AX465" s="41">
        <f t="shared" si="276"/>
        <v>9.4736842105263161E-2</v>
      </c>
      <c r="AY465" s="41">
        <f t="shared" si="277"/>
        <v>1.0526315789473684E-2</v>
      </c>
      <c r="AZ465" s="41">
        <f t="shared" si="278"/>
        <v>0</v>
      </c>
      <c r="BA465" s="41">
        <f t="shared" si="279"/>
        <v>0</v>
      </c>
      <c r="BB465" s="41">
        <f t="shared" si="280"/>
        <v>2.1052631578947368E-2</v>
      </c>
      <c r="BC465" s="41">
        <f t="shared" si="281"/>
        <v>0</v>
      </c>
      <c r="BD465" s="41">
        <f t="shared" si="282"/>
        <v>0.97894736842105268</v>
      </c>
      <c r="BE465" s="41">
        <f t="shared" si="283"/>
        <v>0</v>
      </c>
      <c r="BF465" s="41">
        <f t="shared" si="284"/>
        <v>2.1052631578947368E-2</v>
      </c>
      <c r="BG465" s="41">
        <f t="shared" si="285"/>
        <v>0.62105263157894741</v>
      </c>
      <c r="BH465" s="41">
        <f t="shared" si="286"/>
        <v>7.3684210526315783E-2</v>
      </c>
      <c r="BI465" s="41">
        <f t="shared" si="287"/>
        <v>0.30526315789473685</v>
      </c>
      <c r="BJ465" s="41">
        <f t="shared" si="288"/>
        <v>0</v>
      </c>
      <c r="BK465" s="41">
        <f t="shared" si="289"/>
        <v>0</v>
      </c>
      <c r="BL465" s="41">
        <f t="shared" si="290"/>
        <v>0</v>
      </c>
      <c r="BM465" s="41">
        <f t="shared" si="291"/>
        <v>4.2105263157894736E-2</v>
      </c>
      <c r="BN465" s="41">
        <f t="shared" si="292"/>
        <v>0.95789473684210524</v>
      </c>
      <c r="BO465" s="41">
        <f t="shared" si="293"/>
        <v>0</v>
      </c>
      <c r="BP465" s="41">
        <f t="shared" si="294"/>
        <v>1</v>
      </c>
      <c r="BQ465" s="41">
        <f t="shared" si="295"/>
        <v>0</v>
      </c>
      <c r="BR465" s="41">
        <f t="shared" si="296"/>
        <v>0</v>
      </c>
      <c r="BS465" s="41">
        <f t="shared" si="297"/>
        <v>0.69473684210526321</v>
      </c>
      <c r="BT465" s="41">
        <f t="shared" si="298"/>
        <v>0.30526315789473685</v>
      </c>
      <c r="BU465" s="41">
        <f t="shared" si="299"/>
        <v>0</v>
      </c>
      <c r="BV465" s="41">
        <f t="shared" si="300"/>
        <v>0</v>
      </c>
      <c r="BW465" s="41">
        <f t="shared" si="301"/>
        <v>1</v>
      </c>
      <c r="BX465" s="41" t="str">
        <f t="shared" si="302"/>
        <v>2012Licensed practical nursesNewfoundland and Labrador</v>
      </c>
      <c r="BY465" s="51">
        <f>VLOOKUP(BX465,'%workplace'!$A$1:$F$381,6,FALSE)</f>
        <v>2230</v>
      </c>
      <c r="BZ465" s="32">
        <f t="shared" si="303"/>
        <v>4.2600896860986545E-2</v>
      </c>
    </row>
    <row r="466" spans="1:78" s="8" customFormat="1" hidden="1" x14ac:dyDescent="0.2">
      <c r="A466" s="8" t="str">
        <f t="shared" si="266"/>
        <v>2012Licensed practical nursesNewfoundland and LabradorNursing home/long-term care</v>
      </c>
      <c r="B466" s="8" t="s">
        <v>3</v>
      </c>
      <c r="C466" s="8" t="s">
        <v>14</v>
      </c>
      <c r="D466" s="8" t="s">
        <v>12</v>
      </c>
      <c r="E466" s="8">
        <v>2012</v>
      </c>
      <c r="F466" s="8">
        <v>1075</v>
      </c>
      <c r="G466" s="8">
        <v>91</v>
      </c>
      <c r="H466" s="8">
        <v>0</v>
      </c>
      <c r="I466" s="8">
        <v>85</v>
      </c>
      <c r="J466" s="8">
        <v>137</v>
      </c>
      <c r="K466" s="8">
        <v>135</v>
      </c>
      <c r="L466" s="8">
        <v>212</v>
      </c>
      <c r="M466" s="8">
        <v>231</v>
      </c>
      <c r="N466" s="8">
        <v>175</v>
      </c>
      <c r="O466" s="8">
        <v>107</v>
      </c>
      <c r="P466" s="8">
        <v>28</v>
      </c>
      <c r="Q466" s="8">
        <v>2</v>
      </c>
      <c r="R466" s="8">
        <v>0</v>
      </c>
      <c r="S466" s="8">
        <v>54</v>
      </c>
      <c r="T466" s="8">
        <v>0</v>
      </c>
      <c r="U466" s="8">
        <v>1147</v>
      </c>
      <c r="V466" s="8">
        <v>0</v>
      </c>
      <c r="W466" s="8">
        <v>19</v>
      </c>
      <c r="X466" s="8">
        <v>769</v>
      </c>
      <c r="Y466" s="8">
        <v>62</v>
      </c>
      <c r="Z466" s="8">
        <v>335</v>
      </c>
      <c r="AA466" s="8">
        <v>0</v>
      </c>
      <c r="AB466" s="8">
        <v>0</v>
      </c>
      <c r="AC466" s="8">
        <v>0</v>
      </c>
      <c r="AD466" s="8">
        <v>6</v>
      </c>
      <c r="AE466" s="8">
        <v>1160</v>
      </c>
      <c r="AF466" s="8">
        <v>3</v>
      </c>
      <c r="AG466" s="8">
        <v>1163</v>
      </c>
      <c r="AH466" s="8">
        <v>0</v>
      </c>
      <c r="AI466" s="8">
        <v>0</v>
      </c>
      <c r="AJ466" s="8">
        <v>522</v>
      </c>
      <c r="AK466" s="8">
        <v>644</v>
      </c>
      <c r="AL466" s="8">
        <v>0</v>
      </c>
      <c r="AM466" s="8">
        <v>0</v>
      </c>
      <c r="AN466" s="8">
        <v>1166</v>
      </c>
      <c r="AO466" s="41">
        <f t="shared" si="267"/>
        <v>0.92195540308747859</v>
      </c>
      <c r="AP466" s="41">
        <f t="shared" si="268"/>
        <v>7.8044596912521441E-2</v>
      </c>
      <c r="AQ466" s="41">
        <f t="shared" si="269"/>
        <v>0</v>
      </c>
      <c r="AR466" s="41">
        <f t="shared" si="270"/>
        <v>7.2898799313893647E-2</v>
      </c>
      <c r="AS466" s="41">
        <f t="shared" si="271"/>
        <v>0.11749571183533447</v>
      </c>
      <c r="AT466" s="41">
        <f t="shared" si="272"/>
        <v>0.11578044596912522</v>
      </c>
      <c r="AU466" s="41">
        <f t="shared" si="273"/>
        <v>0.18181818181818182</v>
      </c>
      <c r="AV466" s="41">
        <f t="shared" si="274"/>
        <v>0.19811320754716982</v>
      </c>
      <c r="AW466" s="41">
        <f t="shared" si="275"/>
        <v>0.15008576329331047</v>
      </c>
      <c r="AX466" s="41">
        <f t="shared" si="276"/>
        <v>9.1766723842195544E-2</v>
      </c>
      <c r="AY466" s="41">
        <f t="shared" si="277"/>
        <v>2.4013722126929673E-2</v>
      </c>
      <c r="AZ466" s="41">
        <f t="shared" si="278"/>
        <v>1.7152658662092624E-3</v>
      </c>
      <c r="BA466" s="41">
        <f t="shared" si="279"/>
        <v>0</v>
      </c>
      <c r="BB466" s="41">
        <f t="shared" si="280"/>
        <v>4.6312178387650088E-2</v>
      </c>
      <c r="BC466" s="41">
        <f t="shared" si="281"/>
        <v>0</v>
      </c>
      <c r="BD466" s="41">
        <f t="shared" si="282"/>
        <v>0.983704974271012</v>
      </c>
      <c r="BE466" s="41">
        <f t="shared" si="283"/>
        <v>0</v>
      </c>
      <c r="BF466" s="41">
        <f t="shared" si="284"/>
        <v>1.6295025728987993E-2</v>
      </c>
      <c r="BG466" s="41">
        <f t="shared" si="285"/>
        <v>0.65951972555746141</v>
      </c>
      <c r="BH466" s="41">
        <f t="shared" si="286"/>
        <v>5.3173241852487133E-2</v>
      </c>
      <c r="BI466" s="41">
        <f t="shared" si="287"/>
        <v>0.28730703259005147</v>
      </c>
      <c r="BJ466" s="41">
        <f t="shared" si="288"/>
        <v>0</v>
      </c>
      <c r="BK466" s="41">
        <f t="shared" si="289"/>
        <v>0</v>
      </c>
      <c r="BL466" s="41">
        <f t="shared" si="290"/>
        <v>0</v>
      </c>
      <c r="BM466" s="41">
        <f t="shared" si="291"/>
        <v>5.1457975986277877E-3</v>
      </c>
      <c r="BN466" s="41">
        <f t="shared" si="292"/>
        <v>0.99485420240137223</v>
      </c>
      <c r="BO466" s="41">
        <f t="shared" si="293"/>
        <v>2.5728987993138938E-3</v>
      </c>
      <c r="BP466" s="41">
        <f t="shared" si="294"/>
        <v>0.99742710120068612</v>
      </c>
      <c r="BQ466" s="41">
        <f t="shared" si="295"/>
        <v>0</v>
      </c>
      <c r="BR466" s="41">
        <f t="shared" si="296"/>
        <v>0</v>
      </c>
      <c r="BS466" s="41">
        <f t="shared" si="297"/>
        <v>0.44768439108061747</v>
      </c>
      <c r="BT466" s="41">
        <f t="shared" si="298"/>
        <v>0.55231560891938247</v>
      </c>
      <c r="BU466" s="41">
        <f t="shared" si="299"/>
        <v>0</v>
      </c>
      <c r="BV466" s="41">
        <f t="shared" si="300"/>
        <v>0</v>
      </c>
      <c r="BW466" s="41">
        <f t="shared" si="301"/>
        <v>1</v>
      </c>
      <c r="BX466" s="41" t="str">
        <f t="shared" si="302"/>
        <v>2012Licensed practical nursesNewfoundland and Labrador</v>
      </c>
      <c r="BY466" s="51">
        <f>VLOOKUP(BX466,'%workplace'!$A$1:$F$381,6,FALSE)</f>
        <v>2230</v>
      </c>
      <c r="BZ466" s="32">
        <f t="shared" si="303"/>
        <v>0.52286995515695067</v>
      </c>
    </row>
    <row r="467" spans="1:78" s="8" customFormat="1" hidden="1" x14ac:dyDescent="0.2">
      <c r="A467" s="8" t="str">
        <f t="shared" si="266"/>
        <v>2012Licensed practical nursesNewfoundland and LabradorHospital</v>
      </c>
      <c r="B467" s="8" t="s">
        <v>3</v>
      </c>
      <c r="C467" s="8" t="s">
        <v>14</v>
      </c>
      <c r="D467" s="8" t="s">
        <v>10</v>
      </c>
      <c r="E467" s="8">
        <v>2012</v>
      </c>
      <c r="F467" s="8">
        <v>794</v>
      </c>
      <c r="G467" s="8">
        <v>144</v>
      </c>
      <c r="H467" s="8">
        <v>0</v>
      </c>
      <c r="I467" s="8">
        <v>74</v>
      </c>
      <c r="J467" s="8">
        <v>112</v>
      </c>
      <c r="K467" s="8">
        <v>102</v>
      </c>
      <c r="L467" s="8">
        <v>149</v>
      </c>
      <c r="M467" s="8">
        <v>157</v>
      </c>
      <c r="N467" s="8">
        <v>188</v>
      </c>
      <c r="O467" s="8">
        <v>98</v>
      </c>
      <c r="P467" s="8">
        <v>22</v>
      </c>
      <c r="Q467" s="8">
        <v>1</v>
      </c>
      <c r="R467" s="8">
        <v>0</v>
      </c>
      <c r="S467" s="8">
        <v>35</v>
      </c>
      <c r="T467" s="8">
        <v>0</v>
      </c>
      <c r="U467" s="8">
        <v>914</v>
      </c>
      <c r="V467" s="8">
        <v>0</v>
      </c>
      <c r="W467" s="8">
        <v>24</v>
      </c>
      <c r="X467" s="8">
        <v>578</v>
      </c>
      <c r="Y467" s="8">
        <v>29</v>
      </c>
      <c r="Z467" s="8">
        <v>331</v>
      </c>
      <c r="AA467" s="8">
        <v>0</v>
      </c>
      <c r="AB467" s="8">
        <v>0</v>
      </c>
      <c r="AC467" s="8">
        <v>0</v>
      </c>
      <c r="AD467" s="8">
        <v>74</v>
      </c>
      <c r="AE467" s="8">
        <v>864</v>
      </c>
      <c r="AF467" s="8">
        <v>0</v>
      </c>
      <c r="AG467" s="8">
        <v>937</v>
      </c>
      <c r="AH467" s="8">
        <v>1</v>
      </c>
      <c r="AI467" s="8">
        <v>0</v>
      </c>
      <c r="AJ467" s="8">
        <v>423</v>
      </c>
      <c r="AK467" s="8">
        <v>515</v>
      </c>
      <c r="AL467" s="8">
        <v>0</v>
      </c>
      <c r="AM467" s="8">
        <v>0</v>
      </c>
      <c r="AN467" s="8">
        <v>938</v>
      </c>
      <c r="AO467" s="41">
        <f t="shared" si="267"/>
        <v>0.84648187633262262</v>
      </c>
      <c r="AP467" s="41">
        <f t="shared" si="268"/>
        <v>0.15351812366737741</v>
      </c>
      <c r="AQ467" s="41">
        <f t="shared" si="269"/>
        <v>0</v>
      </c>
      <c r="AR467" s="41">
        <f t="shared" si="270"/>
        <v>7.8891257995735611E-2</v>
      </c>
      <c r="AS467" s="41">
        <f t="shared" si="271"/>
        <v>0.11940298507462686</v>
      </c>
      <c r="AT467" s="41">
        <f t="shared" si="272"/>
        <v>0.10874200426439233</v>
      </c>
      <c r="AU467" s="41">
        <f t="shared" si="273"/>
        <v>0.15884861407249468</v>
      </c>
      <c r="AV467" s="41">
        <f t="shared" si="274"/>
        <v>0.1673773987206823</v>
      </c>
      <c r="AW467" s="41">
        <f t="shared" si="275"/>
        <v>0.20042643923240938</v>
      </c>
      <c r="AX467" s="41">
        <f t="shared" si="276"/>
        <v>0.1044776119402985</v>
      </c>
      <c r="AY467" s="41">
        <f t="shared" si="277"/>
        <v>2.3454157782515993E-2</v>
      </c>
      <c r="AZ467" s="41">
        <f t="shared" si="278"/>
        <v>1.0660980810234541E-3</v>
      </c>
      <c r="BA467" s="41">
        <f t="shared" si="279"/>
        <v>0</v>
      </c>
      <c r="BB467" s="41">
        <f t="shared" si="280"/>
        <v>3.7313432835820892E-2</v>
      </c>
      <c r="BC467" s="41">
        <f t="shared" si="281"/>
        <v>0</v>
      </c>
      <c r="BD467" s="41">
        <f t="shared" si="282"/>
        <v>0.97441364605543712</v>
      </c>
      <c r="BE467" s="41">
        <f t="shared" si="283"/>
        <v>0</v>
      </c>
      <c r="BF467" s="41">
        <f t="shared" si="284"/>
        <v>2.5586353944562899E-2</v>
      </c>
      <c r="BG467" s="41">
        <f t="shared" si="285"/>
        <v>0.61620469083155649</v>
      </c>
      <c r="BH467" s="41">
        <f t="shared" si="286"/>
        <v>3.0916844349680169E-2</v>
      </c>
      <c r="BI467" s="41">
        <f t="shared" si="287"/>
        <v>0.35287846481876334</v>
      </c>
      <c r="BJ467" s="41">
        <f t="shared" si="288"/>
        <v>0</v>
      </c>
      <c r="BK467" s="41">
        <f t="shared" si="289"/>
        <v>0</v>
      </c>
      <c r="BL467" s="41">
        <f t="shared" si="290"/>
        <v>0</v>
      </c>
      <c r="BM467" s="41">
        <f t="shared" si="291"/>
        <v>7.8891257995735611E-2</v>
      </c>
      <c r="BN467" s="41">
        <f t="shared" si="292"/>
        <v>0.9211087420042644</v>
      </c>
      <c r="BO467" s="41">
        <f t="shared" si="293"/>
        <v>0</v>
      </c>
      <c r="BP467" s="41">
        <f t="shared" si="294"/>
        <v>0.99893390191897657</v>
      </c>
      <c r="BQ467" s="41">
        <f t="shared" si="295"/>
        <v>1.0660980810234541E-3</v>
      </c>
      <c r="BR467" s="41">
        <f t="shared" si="296"/>
        <v>0</v>
      </c>
      <c r="BS467" s="41">
        <f t="shared" si="297"/>
        <v>0.45095948827292109</v>
      </c>
      <c r="BT467" s="41">
        <f t="shared" si="298"/>
        <v>0.54904051172707891</v>
      </c>
      <c r="BU467" s="41">
        <f t="shared" si="299"/>
        <v>0</v>
      </c>
      <c r="BV467" s="41">
        <f t="shared" si="300"/>
        <v>0</v>
      </c>
      <c r="BW467" s="41">
        <f t="shared" si="301"/>
        <v>1</v>
      </c>
      <c r="BX467" s="41" t="str">
        <f t="shared" si="302"/>
        <v>2012Licensed practical nursesNewfoundland and Labrador</v>
      </c>
      <c r="BY467" s="51">
        <f>VLOOKUP(BX467,'%workplace'!$A$1:$F$381,6,FALSE)</f>
        <v>2230</v>
      </c>
      <c r="BZ467" s="32">
        <f t="shared" si="303"/>
        <v>0.42062780269058297</v>
      </c>
    </row>
    <row r="468" spans="1:78" s="8" customFormat="1" hidden="1" x14ac:dyDescent="0.2">
      <c r="A468" s="8" t="str">
        <f t="shared" si="266"/>
        <v>2012Licensed practical nursesNewfoundland and LabradorOther places of work</v>
      </c>
      <c r="B468" s="8" t="s">
        <v>3</v>
      </c>
      <c r="C468" s="8" t="s">
        <v>14</v>
      </c>
      <c r="D468" s="8" t="s">
        <v>13</v>
      </c>
      <c r="E468" s="8">
        <v>2012</v>
      </c>
      <c r="F468" s="8">
        <v>29</v>
      </c>
      <c r="G468" s="8">
        <v>2</v>
      </c>
      <c r="H468" s="8">
        <v>0</v>
      </c>
      <c r="I468" s="8">
        <v>0</v>
      </c>
      <c r="J468" s="8">
        <v>5</v>
      </c>
      <c r="K468" s="8">
        <v>7</v>
      </c>
      <c r="L468" s="8">
        <v>5</v>
      </c>
      <c r="M468" s="8">
        <v>2</v>
      </c>
      <c r="N468" s="8">
        <v>3</v>
      </c>
      <c r="O468" s="8">
        <v>6</v>
      </c>
      <c r="P468" s="8">
        <v>2</v>
      </c>
      <c r="Q468" s="8">
        <v>0</v>
      </c>
      <c r="R468" s="8">
        <v>0</v>
      </c>
      <c r="S468" s="8">
        <v>1</v>
      </c>
      <c r="T468" s="8">
        <v>0</v>
      </c>
      <c r="U468" s="8">
        <v>31</v>
      </c>
      <c r="V468" s="8">
        <v>0</v>
      </c>
      <c r="W468" s="8">
        <v>0</v>
      </c>
      <c r="X468" s="8">
        <v>20</v>
      </c>
      <c r="Y468" s="8">
        <v>2</v>
      </c>
      <c r="Z468" s="8">
        <v>9</v>
      </c>
      <c r="AA468" s="8">
        <v>0</v>
      </c>
      <c r="AB468" s="8">
        <v>0</v>
      </c>
      <c r="AC468" s="8">
        <v>0</v>
      </c>
      <c r="AD468" s="8">
        <v>1</v>
      </c>
      <c r="AE468" s="8">
        <v>30</v>
      </c>
      <c r="AF468" s="8">
        <v>3</v>
      </c>
      <c r="AG468" s="8">
        <v>24</v>
      </c>
      <c r="AH468" s="8">
        <v>4</v>
      </c>
      <c r="AI468" s="8">
        <v>0</v>
      </c>
      <c r="AJ468" s="8">
        <v>13</v>
      </c>
      <c r="AK468" s="8">
        <v>18</v>
      </c>
      <c r="AL468" s="8">
        <v>0</v>
      </c>
      <c r="AM468" s="8">
        <v>0</v>
      </c>
      <c r="AN468" s="8">
        <v>31</v>
      </c>
      <c r="AO468" s="41">
        <f t="shared" si="267"/>
        <v>0.93548387096774188</v>
      </c>
      <c r="AP468" s="41">
        <f t="shared" si="268"/>
        <v>6.4516129032258063E-2</v>
      </c>
      <c r="AQ468" s="41">
        <f t="shared" si="269"/>
        <v>0</v>
      </c>
      <c r="AR468" s="41">
        <f t="shared" si="270"/>
        <v>0</v>
      </c>
      <c r="AS468" s="41">
        <f t="shared" si="271"/>
        <v>0.16129032258064516</v>
      </c>
      <c r="AT468" s="41">
        <f t="shared" si="272"/>
        <v>0.22580645161290322</v>
      </c>
      <c r="AU468" s="41">
        <f t="shared" si="273"/>
        <v>0.16129032258064516</v>
      </c>
      <c r="AV468" s="41">
        <f t="shared" si="274"/>
        <v>6.4516129032258063E-2</v>
      </c>
      <c r="AW468" s="41">
        <f t="shared" si="275"/>
        <v>9.6774193548387094E-2</v>
      </c>
      <c r="AX468" s="41">
        <f t="shared" si="276"/>
        <v>0.19354838709677419</v>
      </c>
      <c r="AY468" s="41">
        <f t="shared" si="277"/>
        <v>6.4516129032258063E-2</v>
      </c>
      <c r="AZ468" s="41">
        <f t="shared" si="278"/>
        <v>0</v>
      </c>
      <c r="BA468" s="41">
        <f t="shared" si="279"/>
        <v>0</v>
      </c>
      <c r="BB468" s="41">
        <f t="shared" si="280"/>
        <v>3.2258064516129031E-2</v>
      </c>
      <c r="BC468" s="41">
        <f t="shared" si="281"/>
        <v>0</v>
      </c>
      <c r="BD468" s="41">
        <f t="shared" si="282"/>
        <v>1</v>
      </c>
      <c r="BE468" s="41">
        <f t="shared" si="283"/>
        <v>0</v>
      </c>
      <c r="BF468" s="41">
        <f t="shared" si="284"/>
        <v>0</v>
      </c>
      <c r="BG468" s="41">
        <f t="shared" si="285"/>
        <v>0.64516129032258063</v>
      </c>
      <c r="BH468" s="41">
        <f t="shared" si="286"/>
        <v>6.4516129032258063E-2</v>
      </c>
      <c r="BI468" s="41">
        <f t="shared" si="287"/>
        <v>0.29032258064516131</v>
      </c>
      <c r="BJ468" s="41">
        <f t="shared" si="288"/>
        <v>0</v>
      </c>
      <c r="BK468" s="41">
        <f t="shared" si="289"/>
        <v>0</v>
      </c>
      <c r="BL468" s="41">
        <f t="shared" si="290"/>
        <v>0</v>
      </c>
      <c r="BM468" s="41">
        <f t="shared" si="291"/>
        <v>3.2258064516129031E-2</v>
      </c>
      <c r="BN468" s="41">
        <f t="shared" si="292"/>
        <v>0.967741935483871</v>
      </c>
      <c r="BO468" s="41">
        <f t="shared" si="293"/>
        <v>9.6774193548387094E-2</v>
      </c>
      <c r="BP468" s="41">
        <f t="shared" si="294"/>
        <v>0.77419354838709675</v>
      </c>
      <c r="BQ468" s="41">
        <f t="shared" si="295"/>
        <v>0.12903225806451613</v>
      </c>
      <c r="BR468" s="41">
        <f t="shared" si="296"/>
        <v>0</v>
      </c>
      <c r="BS468" s="41">
        <f t="shared" si="297"/>
        <v>0.41935483870967744</v>
      </c>
      <c r="BT468" s="41">
        <f t="shared" si="298"/>
        <v>0.58064516129032262</v>
      </c>
      <c r="BU468" s="41">
        <f t="shared" si="299"/>
        <v>0</v>
      </c>
      <c r="BV468" s="41">
        <f t="shared" si="300"/>
        <v>0</v>
      </c>
      <c r="BW468" s="41">
        <f t="shared" si="301"/>
        <v>1</v>
      </c>
      <c r="BX468" s="41" t="str">
        <f t="shared" si="302"/>
        <v>2012Licensed practical nursesNewfoundland and Labrador</v>
      </c>
      <c r="BY468" s="51">
        <f>VLOOKUP(BX468,'%workplace'!$A$1:$F$381,6,FALSE)</f>
        <v>2230</v>
      </c>
      <c r="BZ468" s="32">
        <f t="shared" si="303"/>
        <v>1.390134529147982E-2</v>
      </c>
    </row>
    <row r="469" spans="1:78" s="8" customFormat="1" hidden="1" x14ac:dyDescent="0.2">
      <c r="A469" s="8" t="str">
        <f t="shared" si="266"/>
        <v>2012Licensed practical nursesPrince Edward IslandAll places of work</v>
      </c>
      <c r="B469" s="8" t="s">
        <v>3</v>
      </c>
      <c r="C469" s="8" t="s">
        <v>15</v>
      </c>
      <c r="D469" s="8" t="s">
        <v>9</v>
      </c>
      <c r="E469" s="8">
        <v>2012</v>
      </c>
      <c r="F469" s="8">
        <v>583</v>
      </c>
      <c r="G469" s="8">
        <v>56</v>
      </c>
      <c r="H469" s="8">
        <v>0</v>
      </c>
      <c r="I469" s="8">
        <v>34</v>
      </c>
      <c r="J469" s="8">
        <v>63</v>
      </c>
      <c r="K469" s="8">
        <v>52</v>
      </c>
      <c r="L469" s="8">
        <v>76</v>
      </c>
      <c r="M469" s="8">
        <v>101</v>
      </c>
      <c r="N469" s="8">
        <v>107</v>
      </c>
      <c r="O469" s="8">
        <v>91</v>
      </c>
      <c r="P469" s="8">
        <v>65</v>
      </c>
      <c r="Q469" s="8">
        <v>22</v>
      </c>
      <c r="R469" s="8">
        <v>6</v>
      </c>
      <c r="S469" s="8">
        <v>22</v>
      </c>
      <c r="T469" s="8">
        <v>0</v>
      </c>
      <c r="U469" s="8">
        <v>637</v>
      </c>
      <c r="V469" s="8">
        <v>1</v>
      </c>
      <c r="W469" s="8">
        <v>1</v>
      </c>
      <c r="X469" s="8">
        <v>297</v>
      </c>
      <c r="Y469" s="8">
        <v>247</v>
      </c>
      <c r="Z469" s="8">
        <v>95</v>
      </c>
      <c r="AA469" s="8">
        <v>0</v>
      </c>
      <c r="AB469" s="8">
        <v>4</v>
      </c>
      <c r="AC469" s="8">
        <v>6</v>
      </c>
      <c r="AD469" s="8">
        <v>56</v>
      </c>
      <c r="AE469" s="8">
        <v>573</v>
      </c>
      <c r="AF469" s="8">
        <v>2</v>
      </c>
      <c r="AG469" s="8">
        <v>614</v>
      </c>
      <c r="AH469" s="8">
        <v>9</v>
      </c>
      <c r="AI469" s="8">
        <v>0</v>
      </c>
      <c r="AJ469" s="8">
        <v>146</v>
      </c>
      <c r="AK469" s="8">
        <v>493</v>
      </c>
      <c r="AL469" s="8">
        <v>14</v>
      </c>
      <c r="AM469" s="8">
        <v>0</v>
      </c>
      <c r="AN469" s="8">
        <v>639</v>
      </c>
      <c r="AO469" s="41">
        <f t="shared" si="267"/>
        <v>0.91236306729264471</v>
      </c>
      <c r="AP469" s="41">
        <f t="shared" si="268"/>
        <v>8.7636932707355245E-2</v>
      </c>
      <c r="AQ469" s="41">
        <f t="shared" si="269"/>
        <v>0</v>
      </c>
      <c r="AR469" s="41">
        <f t="shared" si="270"/>
        <v>5.3208137715179966E-2</v>
      </c>
      <c r="AS469" s="41">
        <f t="shared" si="271"/>
        <v>9.8591549295774641E-2</v>
      </c>
      <c r="AT469" s="41">
        <f t="shared" si="272"/>
        <v>8.1377151799687006E-2</v>
      </c>
      <c r="AU469" s="41">
        <f t="shared" si="273"/>
        <v>0.1189358372456964</v>
      </c>
      <c r="AV469" s="41">
        <f t="shared" si="274"/>
        <v>0.15805946791862285</v>
      </c>
      <c r="AW469" s="41">
        <f t="shared" si="275"/>
        <v>0.1674491392801252</v>
      </c>
      <c r="AX469" s="41">
        <f t="shared" si="276"/>
        <v>0.14241001564945227</v>
      </c>
      <c r="AY469" s="41">
        <f t="shared" si="277"/>
        <v>0.10172143974960876</v>
      </c>
      <c r="AZ469" s="41">
        <f t="shared" si="278"/>
        <v>3.4428794992175271E-2</v>
      </c>
      <c r="BA469" s="41">
        <f t="shared" si="279"/>
        <v>9.3896713615023476E-3</v>
      </c>
      <c r="BB469" s="41">
        <f t="shared" si="280"/>
        <v>3.4428794992175271E-2</v>
      </c>
      <c r="BC469" s="41">
        <f t="shared" si="281"/>
        <v>0</v>
      </c>
      <c r="BD469" s="41">
        <f t="shared" si="282"/>
        <v>0.99687010954616584</v>
      </c>
      <c r="BE469" s="41">
        <f t="shared" si="283"/>
        <v>1.5649452269170579E-3</v>
      </c>
      <c r="BF469" s="41">
        <f t="shared" si="284"/>
        <v>1.5649452269170579E-3</v>
      </c>
      <c r="BG469" s="41">
        <f t="shared" si="285"/>
        <v>0.46478873239436619</v>
      </c>
      <c r="BH469" s="41">
        <f t="shared" si="286"/>
        <v>0.38654147104851327</v>
      </c>
      <c r="BI469" s="41">
        <f t="shared" si="287"/>
        <v>0.14866979655712051</v>
      </c>
      <c r="BJ469" s="41">
        <f t="shared" si="288"/>
        <v>0</v>
      </c>
      <c r="BK469" s="41">
        <f t="shared" si="289"/>
        <v>6.2597809076682318E-3</v>
      </c>
      <c r="BL469" s="41">
        <f t="shared" si="290"/>
        <v>9.3896713615023476E-3</v>
      </c>
      <c r="BM469" s="41">
        <f t="shared" si="291"/>
        <v>8.7636932707355245E-2</v>
      </c>
      <c r="BN469" s="41">
        <f t="shared" si="292"/>
        <v>0.89671361502347413</v>
      </c>
      <c r="BO469" s="41">
        <f t="shared" si="293"/>
        <v>3.1298904538341159E-3</v>
      </c>
      <c r="BP469" s="41">
        <f t="shared" si="294"/>
        <v>0.96087636932707354</v>
      </c>
      <c r="BQ469" s="41">
        <f t="shared" si="295"/>
        <v>1.4084507042253521E-2</v>
      </c>
      <c r="BR469" s="41">
        <f t="shared" si="296"/>
        <v>0</v>
      </c>
      <c r="BS469" s="41">
        <f t="shared" si="297"/>
        <v>0.22848200312989045</v>
      </c>
      <c r="BT469" s="41">
        <f t="shared" si="298"/>
        <v>0.77151799687010958</v>
      </c>
      <c r="BU469" s="41">
        <f t="shared" si="299"/>
        <v>2.1909233176838811E-2</v>
      </c>
      <c r="BV469" s="41">
        <f t="shared" si="300"/>
        <v>0</v>
      </c>
      <c r="BW469" s="41">
        <f t="shared" si="301"/>
        <v>1</v>
      </c>
      <c r="BX469" s="41" t="str">
        <f t="shared" si="302"/>
        <v>2012Licensed practical nursesPrince Edward Island</v>
      </c>
      <c r="BY469" s="51">
        <f>VLOOKUP(BX469,'%workplace'!$A$1:$F$381,6,FALSE)</f>
        <v>639</v>
      </c>
      <c r="BZ469" s="32">
        <f t="shared" si="303"/>
        <v>1</v>
      </c>
    </row>
    <row r="470" spans="1:78" s="8" customFormat="1" hidden="1" x14ac:dyDescent="0.2">
      <c r="A470" s="8" t="str">
        <f t="shared" si="266"/>
        <v>2012Licensed practical nursesPrince Edward IslandCommunity health</v>
      </c>
      <c r="B470" s="8" t="s">
        <v>3</v>
      </c>
      <c r="C470" s="8" t="s">
        <v>15</v>
      </c>
      <c r="D470" s="8" t="s">
        <v>11</v>
      </c>
      <c r="E470" s="8">
        <v>2012</v>
      </c>
      <c r="F470" s="8">
        <v>95</v>
      </c>
      <c r="G470" s="8">
        <v>1</v>
      </c>
      <c r="H470" s="8">
        <v>0</v>
      </c>
      <c r="I470" s="8">
        <v>4</v>
      </c>
      <c r="J470" s="8">
        <v>9</v>
      </c>
      <c r="K470" s="8">
        <v>4</v>
      </c>
      <c r="L470" s="8">
        <v>13</v>
      </c>
      <c r="M470" s="8">
        <v>21</v>
      </c>
      <c r="N470" s="8">
        <v>17</v>
      </c>
      <c r="O470" s="8">
        <v>15</v>
      </c>
      <c r="P470" s="8">
        <v>9</v>
      </c>
      <c r="Q470" s="8">
        <v>3</v>
      </c>
      <c r="R470" s="8">
        <v>1</v>
      </c>
      <c r="S470" s="8">
        <v>0</v>
      </c>
      <c r="T470" s="8">
        <v>0</v>
      </c>
      <c r="U470" s="8">
        <v>96</v>
      </c>
      <c r="V470" s="8">
        <v>0</v>
      </c>
      <c r="W470" s="8">
        <v>0</v>
      </c>
      <c r="X470" s="8">
        <v>60</v>
      </c>
      <c r="Y470" s="8">
        <v>24</v>
      </c>
      <c r="Z470" s="8">
        <v>12</v>
      </c>
      <c r="AA470" s="8">
        <v>0</v>
      </c>
      <c r="AB470" s="8">
        <v>2</v>
      </c>
      <c r="AC470" s="8">
        <v>1</v>
      </c>
      <c r="AD470" s="8">
        <v>17</v>
      </c>
      <c r="AE470" s="8">
        <v>76</v>
      </c>
      <c r="AF470" s="8">
        <v>1</v>
      </c>
      <c r="AG470" s="8">
        <v>91</v>
      </c>
      <c r="AH470" s="8">
        <v>3</v>
      </c>
      <c r="AI470" s="8">
        <v>0</v>
      </c>
      <c r="AJ470" s="8">
        <v>26</v>
      </c>
      <c r="AK470" s="8">
        <v>70</v>
      </c>
      <c r="AL470" s="8">
        <v>1</v>
      </c>
      <c r="AM470" s="8">
        <v>0</v>
      </c>
      <c r="AN470" s="8">
        <v>96</v>
      </c>
      <c r="AO470" s="41">
        <f t="shared" si="267"/>
        <v>0.98958333333333337</v>
      </c>
      <c r="AP470" s="41">
        <f t="shared" si="268"/>
        <v>1.0416666666666666E-2</v>
      </c>
      <c r="AQ470" s="41">
        <f t="shared" si="269"/>
        <v>0</v>
      </c>
      <c r="AR470" s="41">
        <f t="shared" si="270"/>
        <v>4.1666666666666664E-2</v>
      </c>
      <c r="AS470" s="41">
        <f t="shared" si="271"/>
        <v>9.375E-2</v>
      </c>
      <c r="AT470" s="41">
        <f t="shared" si="272"/>
        <v>4.1666666666666664E-2</v>
      </c>
      <c r="AU470" s="41">
        <f t="shared" si="273"/>
        <v>0.13541666666666666</v>
      </c>
      <c r="AV470" s="41">
        <f t="shared" si="274"/>
        <v>0.21875</v>
      </c>
      <c r="AW470" s="41">
        <f t="shared" si="275"/>
        <v>0.17708333333333334</v>
      </c>
      <c r="AX470" s="41">
        <f t="shared" si="276"/>
        <v>0.15625</v>
      </c>
      <c r="AY470" s="41">
        <f t="shared" si="277"/>
        <v>9.375E-2</v>
      </c>
      <c r="AZ470" s="41">
        <f t="shared" si="278"/>
        <v>3.125E-2</v>
      </c>
      <c r="BA470" s="41">
        <f t="shared" si="279"/>
        <v>1.0416666666666666E-2</v>
      </c>
      <c r="BB470" s="41">
        <f t="shared" si="280"/>
        <v>0</v>
      </c>
      <c r="BC470" s="41">
        <f t="shared" si="281"/>
        <v>0</v>
      </c>
      <c r="BD470" s="41">
        <f t="shared" si="282"/>
        <v>1</v>
      </c>
      <c r="BE470" s="41">
        <f t="shared" si="283"/>
        <v>0</v>
      </c>
      <c r="BF470" s="41">
        <f t="shared" si="284"/>
        <v>0</v>
      </c>
      <c r="BG470" s="41">
        <f t="shared" si="285"/>
        <v>0.625</v>
      </c>
      <c r="BH470" s="41">
        <f t="shared" si="286"/>
        <v>0.25</v>
      </c>
      <c r="BI470" s="41">
        <f t="shared" si="287"/>
        <v>0.125</v>
      </c>
      <c r="BJ470" s="41">
        <f t="shared" si="288"/>
        <v>0</v>
      </c>
      <c r="BK470" s="41">
        <f t="shared" si="289"/>
        <v>2.0833333333333332E-2</v>
      </c>
      <c r="BL470" s="41">
        <f t="shared" si="290"/>
        <v>1.0416666666666666E-2</v>
      </c>
      <c r="BM470" s="41">
        <f t="shared" si="291"/>
        <v>0.17708333333333334</v>
      </c>
      <c r="BN470" s="41">
        <f t="shared" si="292"/>
        <v>0.79166666666666663</v>
      </c>
      <c r="BO470" s="41">
        <f t="shared" si="293"/>
        <v>1.0416666666666666E-2</v>
      </c>
      <c r="BP470" s="41">
        <f t="shared" si="294"/>
        <v>0.94791666666666663</v>
      </c>
      <c r="BQ470" s="41">
        <f t="shared" si="295"/>
        <v>3.125E-2</v>
      </c>
      <c r="BR470" s="41">
        <f t="shared" si="296"/>
        <v>0</v>
      </c>
      <c r="BS470" s="41">
        <f t="shared" si="297"/>
        <v>0.27083333333333331</v>
      </c>
      <c r="BT470" s="41">
        <f t="shared" si="298"/>
        <v>0.72916666666666663</v>
      </c>
      <c r="BU470" s="41">
        <f t="shared" si="299"/>
        <v>1.0416666666666666E-2</v>
      </c>
      <c r="BV470" s="41">
        <f t="shared" si="300"/>
        <v>0</v>
      </c>
      <c r="BW470" s="41">
        <f t="shared" si="301"/>
        <v>1</v>
      </c>
      <c r="BX470" s="41" t="str">
        <f t="shared" si="302"/>
        <v>2012Licensed practical nursesPrince Edward Island</v>
      </c>
      <c r="BY470" s="51">
        <f>VLOOKUP(BX470,'%workplace'!$A$1:$F$381,6,FALSE)</f>
        <v>639</v>
      </c>
      <c r="BZ470" s="32">
        <f t="shared" si="303"/>
        <v>0.15023474178403756</v>
      </c>
    </row>
    <row r="471" spans="1:78" s="8" customFormat="1" hidden="1" x14ac:dyDescent="0.2">
      <c r="A471" s="8" t="str">
        <f t="shared" si="266"/>
        <v>2012Licensed practical nursesPrince Edward IslandNursing home/long-term care</v>
      </c>
      <c r="B471" s="8" t="s">
        <v>3</v>
      </c>
      <c r="C471" s="8" t="s">
        <v>15</v>
      </c>
      <c r="D471" s="8" t="s">
        <v>12</v>
      </c>
      <c r="E471" s="8">
        <v>2012</v>
      </c>
      <c r="F471" s="8">
        <v>197</v>
      </c>
      <c r="G471" s="8">
        <v>13</v>
      </c>
      <c r="H471" s="8">
        <v>0</v>
      </c>
      <c r="I471" s="8">
        <v>13</v>
      </c>
      <c r="J471" s="8">
        <v>19</v>
      </c>
      <c r="K471" s="8">
        <v>17</v>
      </c>
      <c r="L471" s="8">
        <v>29</v>
      </c>
      <c r="M471" s="8">
        <v>35</v>
      </c>
      <c r="N471" s="8">
        <v>36</v>
      </c>
      <c r="O471" s="8">
        <v>24</v>
      </c>
      <c r="P471" s="8">
        <v>24</v>
      </c>
      <c r="Q471" s="8">
        <v>6</v>
      </c>
      <c r="R471" s="8">
        <v>1</v>
      </c>
      <c r="S471" s="8">
        <v>6</v>
      </c>
      <c r="T471" s="8">
        <v>0</v>
      </c>
      <c r="U471" s="8">
        <v>210</v>
      </c>
      <c r="V471" s="8">
        <v>0</v>
      </c>
      <c r="W471" s="8">
        <v>0</v>
      </c>
      <c r="X471" s="8">
        <v>82</v>
      </c>
      <c r="Y471" s="8">
        <v>105</v>
      </c>
      <c r="Z471" s="8">
        <v>23</v>
      </c>
      <c r="AA471" s="8">
        <v>0</v>
      </c>
      <c r="AB471" s="8">
        <v>1</v>
      </c>
      <c r="AC471" s="8">
        <v>0</v>
      </c>
      <c r="AD471" s="8">
        <v>1</v>
      </c>
      <c r="AE471" s="8">
        <v>208</v>
      </c>
      <c r="AF471" s="8">
        <v>0</v>
      </c>
      <c r="AG471" s="8">
        <v>209</v>
      </c>
      <c r="AH471" s="8">
        <v>1</v>
      </c>
      <c r="AI471" s="8">
        <v>0</v>
      </c>
      <c r="AJ471" s="8">
        <v>50</v>
      </c>
      <c r="AK471" s="8">
        <v>160</v>
      </c>
      <c r="AL471" s="8">
        <v>0</v>
      </c>
      <c r="AM471" s="8">
        <v>0</v>
      </c>
      <c r="AN471" s="8">
        <v>210</v>
      </c>
      <c r="AO471" s="41">
        <f t="shared" si="267"/>
        <v>0.93809523809523809</v>
      </c>
      <c r="AP471" s="41">
        <f t="shared" si="268"/>
        <v>6.1904761904761907E-2</v>
      </c>
      <c r="AQ471" s="41">
        <f t="shared" si="269"/>
        <v>0</v>
      </c>
      <c r="AR471" s="41">
        <f t="shared" si="270"/>
        <v>6.1904761904761907E-2</v>
      </c>
      <c r="AS471" s="41">
        <f t="shared" si="271"/>
        <v>9.0476190476190474E-2</v>
      </c>
      <c r="AT471" s="41">
        <f t="shared" si="272"/>
        <v>8.0952380952380956E-2</v>
      </c>
      <c r="AU471" s="41">
        <f t="shared" si="273"/>
        <v>0.1380952380952381</v>
      </c>
      <c r="AV471" s="41">
        <f t="shared" si="274"/>
        <v>0.16666666666666666</v>
      </c>
      <c r="AW471" s="41">
        <f t="shared" si="275"/>
        <v>0.17142857142857143</v>
      </c>
      <c r="AX471" s="41">
        <f t="shared" si="276"/>
        <v>0.11428571428571428</v>
      </c>
      <c r="AY471" s="41">
        <f t="shared" si="277"/>
        <v>0.11428571428571428</v>
      </c>
      <c r="AZ471" s="41">
        <f t="shared" si="278"/>
        <v>2.8571428571428571E-2</v>
      </c>
      <c r="BA471" s="41">
        <f t="shared" si="279"/>
        <v>4.7619047619047623E-3</v>
      </c>
      <c r="BB471" s="41">
        <f t="shared" si="280"/>
        <v>2.8571428571428571E-2</v>
      </c>
      <c r="BC471" s="41">
        <f t="shared" si="281"/>
        <v>0</v>
      </c>
      <c r="BD471" s="41">
        <f t="shared" si="282"/>
        <v>1</v>
      </c>
      <c r="BE471" s="41">
        <f t="shared" si="283"/>
        <v>0</v>
      </c>
      <c r="BF471" s="41">
        <f t="shared" si="284"/>
        <v>0</v>
      </c>
      <c r="BG471" s="41">
        <f t="shared" si="285"/>
        <v>0.39047619047619048</v>
      </c>
      <c r="BH471" s="41">
        <f t="shared" si="286"/>
        <v>0.5</v>
      </c>
      <c r="BI471" s="41">
        <f t="shared" si="287"/>
        <v>0.10952380952380952</v>
      </c>
      <c r="BJ471" s="41">
        <f t="shared" si="288"/>
        <v>0</v>
      </c>
      <c r="BK471" s="41">
        <f t="shared" si="289"/>
        <v>4.7619047619047623E-3</v>
      </c>
      <c r="BL471" s="41">
        <f t="shared" si="290"/>
        <v>0</v>
      </c>
      <c r="BM471" s="41">
        <f t="shared" si="291"/>
        <v>4.7619047619047623E-3</v>
      </c>
      <c r="BN471" s="41">
        <f t="shared" si="292"/>
        <v>0.99047619047619051</v>
      </c>
      <c r="BO471" s="41">
        <f t="shared" si="293"/>
        <v>0</v>
      </c>
      <c r="BP471" s="41">
        <f t="shared" si="294"/>
        <v>0.99523809523809526</v>
      </c>
      <c r="BQ471" s="41">
        <f t="shared" si="295"/>
        <v>4.7619047619047623E-3</v>
      </c>
      <c r="BR471" s="41">
        <f t="shared" si="296"/>
        <v>0</v>
      </c>
      <c r="BS471" s="41">
        <f t="shared" si="297"/>
        <v>0.23809523809523808</v>
      </c>
      <c r="BT471" s="41">
        <f t="shared" si="298"/>
        <v>0.76190476190476186</v>
      </c>
      <c r="BU471" s="41">
        <f t="shared" si="299"/>
        <v>0</v>
      </c>
      <c r="BV471" s="41">
        <f t="shared" si="300"/>
        <v>0</v>
      </c>
      <c r="BW471" s="41">
        <f t="shared" si="301"/>
        <v>1</v>
      </c>
      <c r="BX471" s="41" t="str">
        <f t="shared" si="302"/>
        <v>2012Licensed practical nursesPrince Edward Island</v>
      </c>
      <c r="BY471" s="51">
        <f>VLOOKUP(BX471,'%workplace'!$A$1:$F$381,6,FALSE)</f>
        <v>639</v>
      </c>
      <c r="BZ471" s="32">
        <f t="shared" si="303"/>
        <v>0.32863849765258218</v>
      </c>
    </row>
    <row r="472" spans="1:78" s="8" customFormat="1" hidden="1" x14ac:dyDescent="0.2">
      <c r="A472" s="8" t="str">
        <f t="shared" si="266"/>
        <v>2012Licensed practical nursesPrince Edward IslandHospital</v>
      </c>
      <c r="B472" s="8" t="s">
        <v>3</v>
      </c>
      <c r="C472" s="8" t="s">
        <v>15</v>
      </c>
      <c r="D472" s="8" t="s">
        <v>10</v>
      </c>
      <c r="E472" s="8">
        <v>2012</v>
      </c>
      <c r="F472" s="8">
        <v>271</v>
      </c>
      <c r="G472" s="8">
        <v>40</v>
      </c>
      <c r="H472" s="8">
        <v>0</v>
      </c>
      <c r="I472" s="8">
        <v>16</v>
      </c>
      <c r="J472" s="8">
        <v>34</v>
      </c>
      <c r="K472" s="8">
        <v>28</v>
      </c>
      <c r="L472" s="8">
        <v>32</v>
      </c>
      <c r="M472" s="8">
        <v>44</v>
      </c>
      <c r="N472" s="8">
        <v>50</v>
      </c>
      <c r="O472" s="8">
        <v>46</v>
      </c>
      <c r="P472" s="8">
        <v>29</v>
      </c>
      <c r="Q472" s="8">
        <v>12</v>
      </c>
      <c r="R472" s="8">
        <v>4</v>
      </c>
      <c r="S472" s="8">
        <v>16</v>
      </c>
      <c r="T472" s="8">
        <v>0</v>
      </c>
      <c r="U472" s="8">
        <v>309</v>
      </c>
      <c r="V472" s="8">
        <v>1</v>
      </c>
      <c r="W472" s="8">
        <v>1</v>
      </c>
      <c r="X472" s="8">
        <v>147</v>
      </c>
      <c r="Y472" s="8">
        <v>109</v>
      </c>
      <c r="Z472" s="8">
        <v>55</v>
      </c>
      <c r="AA472" s="8">
        <v>0</v>
      </c>
      <c r="AB472" s="8">
        <v>1</v>
      </c>
      <c r="AC472" s="8">
        <v>0</v>
      </c>
      <c r="AD472" s="8">
        <v>28</v>
      </c>
      <c r="AE472" s="8">
        <v>282</v>
      </c>
      <c r="AF472" s="8">
        <v>0</v>
      </c>
      <c r="AG472" s="8">
        <v>304</v>
      </c>
      <c r="AH472" s="8">
        <v>0</v>
      </c>
      <c r="AI472" s="8">
        <v>0</v>
      </c>
      <c r="AJ472" s="8">
        <v>65</v>
      </c>
      <c r="AK472" s="8">
        <v>246</v>
      </c>
      <c r="AL472" s="8">
        <v>7</v>
      </c>
      <c r="AM472" s="8">
        <v>0</v>
      </c>
      <c r="AN472" s="8">
        <v>311</v>
      </c>
      <c r="AO472" s="41">
        <f t="shared" si="267"/>
        <v>0.87138263665594851</v>
      </c>
      <c r="AP472" s="41">
        <f t="shared" si="268"/>
        <v>0.12861736334405144</v>
      </c>
      <c r="AQ472" s="41">
        <f t="shared" si="269"/>
        <v>0</v>
      </c>
      <c r="AR472" s="41">
        <f t="shared" si="270"/>
        <v>5.1446945337620578E-2</v>
      </c>
      <c r="AS472" s="41">
        <f t="shared" si="271"/>
        <v>0.10932475884244373</v>
      </c>
      <c r="AT472" s="41">
        <f t="shared" si="272"/>
        <v>9.0032154340836015E-2</v>
      </c>
      <c r="AU472" s="41">
        <f t="shared" si="273"/>
        <v>0.10289389067524116</v>
      </c>
      <c r="AV472" s="41">
        <f t="shared" si="274"/>
        <v>0.14147909967845659</v>
      </c>
      <c r="AW472" s="41">
        <f t="shared" si="275"/>
        <v>0.16077170418006431</v>
      </c>
      <c r="AX472" s="41">
        <f t="shared" si="276"/>
        <v>0.14790996784565916</v>
      </c>
      <c r="AY472" s="41">
        <f t="shared" si="277"/>
        <v>9.3247588424437297E-2</v>
      </c>
      <c r="AZ472" s="41">
        <f t="shared" si="278"/>
        <v>3.8585209003215437E-2</v>
      </c>
      <c r="BA472" s="41">
        <f t="shared" si="279"/>
        <v>1.2861736334405145E-2</v>
      </c>
      <c r="BB472" s="41">
        <f t="shared" si="280"/>
        <v>5.1446945337620578E-2</v>
      </c>
      <c r="BC472" s="41">
        <f t="shared" si="281"/>
        <v>0</v>
      </c>
      <c r="BD472" s="41">
        <f t="shared" si="282"/>
        <v>0.99356913183279738</v>
      </c>
      <c r="BE472" s="41">
        <f t="shared" si="283"/>
        <v>3.2154340836012861E-3</v>
      </c>
      <c r="BF472" s="41">
        <f t="shared" si="284"/>
        <v>3.2154340836012861E-3</v>
      </c>
      <c r="BG472" s="41">
        <f t="shared" si="285"/>
        <v>0.47266881028938906</v>
      </c>
      <c r="BH472" s="41">
        <f t="shared" si="286"/>
        <v>0.35048231511254019</v>
      </c>
      <c r="BI472" s="41">
        <f t="shared" si="287"/>
        <v>0.17684887459807075</v>
      </c>
      <c r="BJ472" s="41">
        <f t="shared" si="288"/>
        <v>0</v>
      </c>
      <c r="BK472" s="41">
        <f t="shared" si="289"/>
        <v>3.2154340836012861E-3</v>
      </c>
      <c r="BL472" s="41">
        <f t="shared" si="290"/>
        <v>0</v>
      </c>
      <c r="BM472" s="41">
        <f t="shared" si="291"/>
        <v>9.0032154340836015E-2</v>
      </c>
      <c r="BN472" s="41">
        <f t="shared" si="292"/>
        <v>0.90675241157556274</v>
      </c>
      <c r="BO472" s="41">
        <f t="shared" si="293"/>
        <v>0</v>
      </c>
      <c r="BP472" s="41">
        <f t="shared" si="294"/>
        <v>0.977491961414791</v>
      </c>
      <c r="BQ472" s="41">
        <f t="shared" si="295"/>
        <v>0</v>
      </c>
      <c r="BR472" s="41">
        <f t="shared" si="296"/>
        <v>0</v>
      </c>
      <c r="BS472" s="41">
        <f t="shared" si="297"/>
        <v>0.20900321543408359</v>
      </c>
      <c r="BT472" s="41">
        <f t="shared" si="298"/>
        <v>0.79099678456591638</v>
      </c>
      <c r="BU472" s="41">
        <f t="shared" si="299"/>
        <v>2.2508038585209004E-2</v>
      </c>
      <c r="BV472" s="41">
        <f t="shared" si="300"/>
        <v>0</v>
      </c>
      <c r="BW472" s="41">
        <f t="shared" si="301"/>
        <v>1</v>
      </c>
      <c r="BX472" s="41" t="str">
        <f t="shared" si="302"/>
        <v>2012Licensed practical nursesPrince Edward Island</v>
      </c>
      <c r="BY472" s="51">
        <f>VLOOKUP(BX472,'%workplace'!$A$1:$F$381,6,FALSE)</f>
        <v>639</v>
      </c>
      <c r="BZ472" s="32">
        <f t="shared" si="303"/>
        <v>0.48669796557120498</v>
      </c>
    </row>
    <row r="473" spans="1:78" s="8" customFormat="1" hidden="1" x14ac:dyDescent="0.2">
      <c r="A473" s="8" t="str">
        <f t="shared" si="266"/>
        <v>2012Licensed practical nursesPrince Edward IslandOther places of work</v>
      </c>
      <c r="B473" s="8" t="s">
        <v>3</v>
      </c>
      <c r="C473" s="8" t="s">
        <v>15</v>
      </c>
      <c r="D473" s="8" t="s">
        <v>13</v>
      </c>
      <c r="E473" s="8">
        <v>2012</v>
      </c>
      <c r="F473" s="8">
        <v>13</v>
      </c>
      <c r="G473" s="8">
        <v>2</v>
      </c>
      <c r="H473" s="8">
        <v>0</v>
      </c>
      <c r="I473" s="8">
        <v>0</v>
      </c>
      <c r="J473" s="8">
        <v>1</v>
      </c>
      <c r="K473" s="8">
        <v>3</v>
      </c>
      <c r="L473" s="8">
        <v>2</v>
      </c>
      <c r="M473" s="8">
        <v>1</v>
      </c>
      <c r="N473" s="8">
        <v>3</v>
      </c>
      <c r="O473" s="8">
        <v>3</v>
      </c>
      <c r="P473" s="8">
        <v>1</v>
      </c>
      <c r="Q473" s="8">
        <v>1</v>
      </c>
      <c r="R473" s="8">
        <v>0</v>
      </c>
      <c r="S473" s="8">
        <v>0</v>
      </c>
      <c r="T473" s="8">
        <v>0</v>
      </c>
      <c r="U473" s="8">
        <v>15</v>
      </c>
      <c r="V473" s="8">
        <v>0</v>
      </c>
      <c r="W473" s="8">
        <v>0</v>
      </c>
      <c r="X473" s="8">
        <v>6</v>
      </c>
      <c r="Y473" s="8">
        <v>5</v>
      </c>
      <c r="Z473" s="8">
        <v>4</v>
      </c>
      <c r="AA473" s="8">
        <v>0</v>
      </c>
      <c r="AB473" s="8">
        <v>0</v>
      </c>
      <c r="AC473" s="8">
        <v>0</v>
      </c>
      <c r="AD473" s="8">
        <v>10</v>
      </c>
      <c r="AE473" s="8">
        <v>5</v>
      </c>
      <c r="AF473" s="8">
        <v>1</v>
      </c>
      <c r="AG473" s="8">
        <v>8</v>
      </c>
      <c r="AH473" s="8">
        <v>5</v>
      </c>
      <c r="AI473" s="8">
        <v>0</v>
      </c>
      <c r="AJ473" s="8">
        <v>3</v>
      </c>
      <c r="AK473" s="8">
        <v>12</v>
      </c>
      <c r="AL473" s="8">
        <v>1</v>
      </c>
      <c r="AM473" s="8">
        <v>0</v>
      </c>
      <c r="AN473" s="8">
        <v>15</v>
      </c>
      <c r="AO473" s="41">
        <f t="shared" si="267"/>
        <v>0.8666666666666667</v>
      </c>
      <c r="AP473" s="41">
        <f t="shared" si="268"/>
        <v>0.13333333333333333</v>
      </c>
      <c r="AQ473" s="41">
        <f t="shared" si="269"/>
        <v>0</v>
      </c>
      <c r="AR473" s="41">
        <f t="shared" si="270"/>
        <v>0</v>
      </c>
      <c r="AS473" s="41">
        <f t="shared" si="271"/>
        <v>6.6666666666666666E-2</v>
      </c>
      <c r="AT473" s="41">
        <f t="shared" si="272"/>
        <v>0.2</v>
      </c>
      <c r="AU473" s="41">
        <f t="shared" si="273"/>
        <v>0.13333333333333333</v>
      </c>
      <c r="AV473" s="41">
        <f t="shared" si="274"/>
        <v>6.6666666666666666E-2</v>
      </c>
      <c r="AW473" s="41">
        <f t="shared" si="275"/>
        <v>0.2</v>
      </c>
      <c r="AX473" s="41">
        <f t="shared" si="276"/>
        <v>0.2</v>
      </c>
      <c r="AY473" s="41">
        <f t="shared" si="277"/>
        <v>6.6666666666666666E-2</v>
      </c>
      <c r="AZ473" s="41">
        <f t="shared" si="278"/>
        <v>6.6666666666666666E-2</v>
      </c>
      <c r="BA473" s="41">
        <f t="shared" si="279"/>
        <v>0</v>
      </c>
      <c r="BB473" s="41">
        <f t="shared" si="280"/>
        <v>0</v>
      </c>
      <c r="BC473" s="41">
        <f t="shared" si="281"/>
        <v>0</v>
      </c>
      <c r="BD473" s="41">
        <f t="shared" si="282"/>
        <v>1</v>
      </c>
      <c r="BE473" s="41">
        <f t="shared" si="283"/>
        <v>0</v>
      </c>
      <c r="BF473" s="41">
        <f t="shared" si="284"/>
        <v>0</v>
      </c>
      <c r="BG473" s="41">
        <f t="shared" si="285"/>
        <v>0.4</v>
      </c>
      <c r="BH473" s="41">
        <f t="shared" si="286"/>
        <v>0.33333333333333331</v>
      </c>
      <c r="BI473" s="41">
        <f t="shared" si="287"/>
        <v>0.26666666666666666</v>
      </c>
      <c r="BJ473" s="41">
        <f t="shared" si="288"/>
        <v>0</v>
      </c>
      <c r="BK473" s="41">
        <f t="shared" si="289"/>
        <v>0</v>
      </c>
      <c r="BL473" s="41">
        <f t="shared" si="290"/>
        <v>0</v>
      </c>
      <c r="BM473" s="41">
        <f t="shared" si="291"/>
        <v>0.66666666666666663</v>
      </c>
      <c r="BN473" s="41">
        <f t="shared" si="292"/>
        <v>0.33333333333333331</v>
      </c>
      <c r="BO473" s="41">
        <f t="shared" si="293"/>
        <v>6.6666666666666666E-2</v>
      </c>
      <c r="BP473" s="41">
        <f t="shared" si="294"/>
        <v>0.53333333333333333</v>
      </c>
      <c r="BQ473" s="41">
        <f t="shared" si="295"/>
        <v>0.33333333333333331</v>
      </c>
      <c r="BR473" s="41">
        <f t="shared" si="296"/>
        <v>0</v>
      </c>
      <c r="BS473" s="41">
        <f t="shared" si="297"/>
        <v>0.2</v>
      </c>
      <c r="BT473" s="41">
        <f t="shared" si="298"/>
        <v>0.8</v>
      </c>
      <c r="BU473" s="41">
        <f t="shared" si="299"/>
        <v>6.6666666666666666E-2</v>
      </c>
      <c r="BV473" s="41">
        <f t="shared" si="300"/>
        <v>0</v>
      </c>
      <c r="BW473" s="41">
        <f t="shared" si="301"/>
        <v>1</v>
      </c>
      <c r="BX473" s="41" t="str">
        <f t="shared" si="302"/>
        <v>2012Licensed practical nursesPrince Edward Island</v>
      </c>
      <c r="BY473" s="51">
        <f>VLOOKUP(BX473,'%workplace'!$A$1:$F$381,6,FALSE)</f>
        <v>639</v>
      </c>
      <c r="BZ473" s="32">
        <f t="shared" si="303"/>
        <v>2.3474178403755867E-2</v>
      </c>
    </row>
    <row r="474" spans="1:78" s="8" customFormat="1" hidden="1" x14ac:dyDescent="0.2">
      <c r="A474" s="8" t="str">
        <f t="shared" si="266"/>
        <v>2012Licensed practical nursesPrince Edward IslandUnknown places of work</v>
      </c>
      <c r="B474" s="8" t="s">
        <v>3</v>
      </c>
      <c r="C474" s="8" t="s">
        <v>15</v>
      </c>
      <c r="D474" s="8" t="s">
        <v>49</v>
      </c>
      <c r="E474" s="8">
        <v>2012</v>
      </c>
      <c r="F474" s="8">
        <v>7</v>
      </c>
      <c r="G474" s="8">
        <v>0</v>
      </c>
      <c r="H474" s="8">
        <v>0</v>
      </c>
      <c r="I474" s="8">
        <v>1</v>
      </c>
      <c r="J474" s="8">
        <v>0</v>
      </c>
      <c r="K474" s="8">
        <v>0</v>
      </c>
      <c r="L474" s="8">
        <v>0</v>
      </c>
      <c r="M474" s="8">
        <v>0</v>
      </c>
      <c r="N474" s="8">
        <v>1</v>
      </c>
      <c r="O474" s="8">
        <v>3</v>
      </c>
      <c r="P474" s="8">
        <v>2</v>
      </c>
      <c r="Q474" s="8">
        <v>0</v>
      </c>
      <c r="R474" s="8">
        <v>0</v>
      </c>
      <c r="S474" s="8">
        <v>0</v>
      </c>
      <c r="T474" s="8">
        <v>0</v>
      </c>
      <c r="U474" s="8">
        <v>7</v>
      </c>
      <c r="V474" s="8">
        <v>0</v>
      </c>
      <c r="W474" s="8">
        <v>0</v>
      </c>
      <c r="X474" s="8">
        <v>2</v>
      </c>
      <c r="Y474" s="8">
        <v>4</v>
      </c>
      <c r="Z474" s="8">
        <v>1</v>
      </c>
      <c r="AA474" s="8">
        <v>0</v>
      </c>
      <c r="AB474" s="8">
        <v>0</v>
      </c>
      <c r="AC474" s="8">
        <v>5</v>
      </c>
      <c r="AD474" s="8">
        <v>0</v>
      </c>
      <c r="AE474" s="8">
        <v>2</v>
      </c>
      <c r="AF474" s="8">
        <v>0</v>
      </c>
      <c r="AG474" s="8">
        <v>2</v>
      </c>
      <c r="AH474" s="8">
        <v>0</v>
      </c>
      <c r="AI474" s="8">
        <v>0</v>
      </c>
      <c r="AJ474" s="8">
        <v>2</v>
      </c>
      <c r="AK474" s="8">
        <v>5</v>
      </c>
      <c r="AL474" s="8">
        <v>5</v>
      </c>
      <c r="AM474" s="8">
        <v>0</v>
      </c>
      <c r="AN474" s="8">
        <v>7</v>
      </c>
      <c r="AO474" s="41">
        <f t="shared" si="267"/>
        <v>1</v>
      </c>
      <c r="AP474" s="41">
        <f t="shared" si="268"/>
        <v>0</v>
      </c>
      <c r="AQ474" s="41">
        <f t="shared" si="269"/>
        <v>0</v>
      </c>
      <c r="AR474" s="41">
        <f t="shared" si="270"/>
        <v>0.14285714285714285</v>
      </c>
      <c r="AS474" s="41">
        <f t="shared" si="271"/>
        <v>0</v>
      </c>
      <c r="AT474" s="41">
        <f t="shared" si="272"/>
        <v>0</v>
      </c>
      <c r="AU474" s="41">
        <f t="shared" si="273"/>
        <v>0</v>
      </c>
      <c r="AV474" s="41">
        <f t="shared" si="274"/>
        <v>0</v>
      </c>
      <c r="AW474" s="41">
        <f t="shared" si="275"/>
        <v>0.14285714285714285</v>
      </c>
      <c r="AX474" s="41">
        <f t="shared" si="276"/>
        <v>0.42857142857142855</v>
      </c>
      <c r="AY474" s="41">
        <f t="shared" si="277"/>
        <v>0.2857142857142857</v>
      </c>
      <c r="AZ474" s="41">
        <f t="shared" si="278"/>
        <v>0</v>
      </c>
      <c r="BA474" s="41">
        <f t="shared" si="279"/>
        <v>0</v>
      </c>
      <c r="BB474" s="41">
        <f t="shared" si="280"/>
        <v>0</v>
      </c>
      <c r="BC474" s="41">
        <f t="shared" si="281"/>
        <v>0</v>
      </c>
      <c r="BD474" s="41">
        <f t="shared" si="282"/>
        <v>1</v>
      </c>
      <c r="BE474" s="41">
        <f t="shared" si="283"/>
        <v>0</v>
      </c>
      <c r="BF474" s="41">
        <f t="shared" si="284"/>
        <v>0</v>
      </c>
      <c r="BG474" s="41">
        <f t="shared" si="285"/>
        <v>0.2857142857142857</v>
      </c>
      <c r="BH474" s="41">
        <f t="shared" si="286"/>
        <v>0.5714285714285714</v>
      </c>
      <c r="BI474" s="41">
        <f t="shared" si="287"/>
        <v>0.14285714285714285</v>
      </c>
      <c r="BJ474" s="41">
        <f t="shared" si="288"/>
        <v>0</v>
      </c>
      <c r="BK474" s="41">
        <f t="shared" si="289"/>
        <v>0</v>
      </c>
      <c r="BL474" s="41">
        <f t="shared" si="290"/>
        <v>0.7142857142857143</v>
      </c>
      <c r="BM474" s="41">
        <f t="shared" si="291"/>
        <v>0</v>
      </c>
      <c r="BN474" s="41">
        <f t="shared" si="292"/>
        <v>0.2857142857142857</v>
      </c>
      <c r="BO474" s="41">
        <f t="shared" si="293"/>
        <v>0</v>
      </c>
      <c r="BP474" s="41">
        <f t="shared" si="294"/>
        <v>0.2857142857142857</v>
      </c>
      <c r="BQ474" s="41">
        <f t="shared" si="295"/>
        <v>0</v>
      </c>
      <c r="BR474" s="41">
        <f t="shared" si="296"/>
        <v>0</v>
      </c>
      <c r="BS474" s="41">
        <f t="shared" si="297"/>
        <v>0.2857142857142857</v>
      </c>
      <c r="BT474" s="41">
        <f t="shared" si="298"/>
        <v>0.7142857142857143</v>
      </c>
      <c r="BU474" s="41">
        <f t="shared" si="299"/>
        <v>0.7142857142857143</v>
      </c>
      <c r="BV474" s="41">
        <f t="shared" si="300"/>
        <v>0</v>
      </c>
      <c r="BW474" s="41">
        <f t="shared" si="301"/>
        <v>1</v>
      </c>
      <c r="BX474" s="41" t="str">
        <f t="shared" si="302"/>
        <v>2012Licensed practical nursesPrince Edward Island</v>
      </c>
      <c r="BY474" s="51">
        <f>VLOOKUP(BX474,'%workplace'!$A$1:$F$381,6,FALSE)</f>
        <v>639</v>
      </c>
      <c r="BZ474" s="32">
        <f t="shared" si="303"/>
        <v>1.0954616588419406E-2</v>
      </c>
    </row>
    <row r="475" spans="1:78" s="8" customFormat="1" hidden="1" x14ac:dyDescent="0.2">
      <c r="A475" s="8" t="str">
        <f t="shared" si="266"/>
        <v>2012Licensed practical nursesNova ScotiaAll places of work</v>
      </c>
      <c r="B475" s="8" t="s">
        <v>3</v>
      </c>
      <c r="C475" s="8" t="s">
        <v>16</v>
      </c>
      <c r="D475" s="8" t="s">
        <v>9</v>
      </c>
      <c r="E475" s="8">
        <v>2012</v>
      </c>
      <c r="F475" s="8">
        <v>3472</v>
      </c>
      <c r="G475" s="8">
        <v>180</v>
      </c>
      <c r="H475" s="8">
        <v>0</v>
      </c>
      <c r="I475" s="8">
        <v>274</v>
      </c>
      <c r="J475" s="8">
        <v>359</v>
      </c>
      <c r="K475" s="8">
        <v>473</v>
      </c>
      <c r="L475" s="8">
        <v>494</v>
      </c>
      <c r="M475" s="8">
        <v>518</v>
      </c>
      <c r="N475" s="8">
        <v>586</v>
      </c>
      <c r="O475" s="8">
        <v>459</v>
      </c>
      <c r="P475" s="8">
        <v>250</v>
      </c>
      <c r="Q475" s="8">
        <v>98</v>
      </c>
      <c r="R475" s="8">
        <v>17</v>
      </c>
      <c r="S475" s="8">
        <v>124</v>
      </c>
      <c r="T475" s="8">
        <v>0</v>
      </c>
      <c r="U475" s="8">
        <v>3598</v>
      </c>
      <c r="V475" s="8">
        <v>54</v>
      </c>
      <c r="W475" s="8">
        <v>0</v>
      </c>
      <c r="X475" s="8">
        <v>1906</v>
      </c>
      <c r="Y475" s="8">
        <v>975</v>
      </c>
      <c r="Z475" s="8">
        <v>768</v>
      </c>
      <c r="AA475" s="8">
        <v>3</v>
      </c>
      <c r="AB475" s="8">
        <v>87</v>
      </c>
      <c r="AC475" s="8">
        <v>3</v>
      </c>
      <c r="AD475" s="8">
        <v>158</v>
      </c>
      <c r="AE475" s="8">
        <v>3404</v>
      </c>
      <c r="AF475" s="8">
        <v>17</v>
      </c>
      <c r="AG475" s="8">
        <v>3614</v>
      </c>
      <c r="AH475" s="8">
        <v>13</v>
      </c>
      <c r="AI475" s="8">
        <v>5</v>
      </c>
      <c r="AJ475" s="8">
        <v>1300</v>
      </c>
      <c r="AK475" s="8">
        <v>2352</v>
      </c>
      <c r="AL475" s="8">
        <v>3</v>
      </c>
      <c r="AM475" s="8">
        <v>0</v>
      </c>
      <c r="AN475" s="8">
        <v>3652</v>
      </c>
      <c r="AO475" s="41">
        <f t="shared" si="267"/>
        <v>0.95071193866374593</v>
      </c>
      <c r="AP475" s="41">
        <f t="shared" si="268"/>
        <v>4.9288061336254109E-2</v>
      </c>
      <c r="AQ475" s="41">
        <f t="shared" si="269"/>
        <v>0</v>
      </c>
      <c r="AR475" s="41">
        <f t="shared" si="270"/>
        <v>7.5027382256297917E-2</v>
      </c>
      <c r="AS475" s="41">
        <f t="shared" si="271"/>
        <v>9.830230010952902E-2</v>
      </c>
      <c r="AT475" s="41">
        <f t="shared" si="272"/>
        <v>0.12951807228915663</v>
      </c>
      <c r="AU475" s="41">
        <f t="shared" si="273"/>
        <v>0.13526834611171962</v>
      </c>
      <c r="AV475" s="41">
        <f t="shared" si="274"/>
        <v>0.14184008762322015</v>
      </c>
      <c r="AW475" s="41">
        <f t="shared" si="275"/>
        <v>0.16046002190580505</v>
      </c>
      <c r="AX475" s="41">
        <f t="shared" si="276"/>
        <v>0.12568455640744797</v>
      </c>
      <c r="AY475" s="41">
        <f t="shared" si="277"/>
        <v>6.8455640744797375E-2</v>
      </c>
      <c r="AZ475" s="41">
        <f t="shared" si="278"/>
        <v>2.6834611171960569E-2</v>
      </c>
      <c r="BA475" s="41">
        <f t="shared" si="279"/>
        <v>4.6549835706462209E-3</v>
      </c>
      <c r="BB475" s="41">
        <f t="shared" si="280"/>
        <v>3.3953997809419496E-2</v>
      </c>
      <c r="BC475" s="41">
        <f t="shared" si="281"/>
        <v>0</v>
      </c>
      <c r="BD475" s="41">
        <f t="shared" si="282"/>
        <v>0.98521358159912376</v>
      </c>
      <c r="BE475" s="41">
        <f t="shared" si="283"/>
        <v>1.4786418400876232E-2</v>
      </c>
      <c r="BF475" s="41">
        <f t="shared" si="284"/>
        <v>0</v>
      </c>
      <c r="BG475" s="41">
        <f t="shared" si="285"/>
        <v>0.52190580503833517</v>
      </c>
      <c r="BH475" s="41">
        <f t="shared" si="286"/>
        <v>0.26697699890470977</v>
      </c>
      <c r="BI475" s="41">
        <f t="shared" si="287"/>
        <v>0.21029572836801752</v>
      </c>
      <c r="BJ475" s="41">
        <f t="shared" si="288"/>
        <v>8.2146768893756844E-4</v>
      </c>
      <c r="BK475" s="41">
        <f t="shared" si="289"/>
        <v>2.3822562979189485E-2</v>
      </c>
      <c r="BL475" s="41">
        <f t="shared" si="290"/>
        <v>8.2146768893756844E-4</v>
      </c>
      <c r="BM475" s="41">
        <f t="shared" si="291"/>
        <v>4.3263964950711942E-2</v>
      </c>
      <c r="BN475" s="41">
        <f t="shared" si="292"/>
        <v>0.93209200438116102</v>
      </c>
      <c r="BO475" s="41">
        <f t="shared" si="293"/>
        <v>4.6549835706462209E-3</v>
      </c>
      <c r="BP475" s="41">
        <f t="shared" si="294"/>
        <v>0.98959474260679081</v>
      </c>
      <c r="BQ475" s="41">
        <f t="shared" si="295"/>
        <v>3.5596933187294635E-3</v>
      </c>
      <c r="BR475" s="41">
        <f t="shared" si="296"/>
        <v>1.3691128148959474E-3</v>
      </c>
      <c r="BS475" s="41">
        <f t="shared" si="297"/>
        <v>0.35596933187294633</v>
      </c>
      <c r="BT475" s="41">
        <f t="shared" si="298"/>
        <v>0.64403066812705367</v>
      </c>
      <c r="BU475" s="41">
        <f t="shared" si="299"/>
        <v>8.2146768893756844E-4</v>
      </c>
      <c r="BV475" s="41">
        <f t="shared" si="300"/>
        <v>0</v>
      </c>
      <c r="BW475" s="41">
        <f t="shared" si="301"/>
        <v>1</v>
      </c>
      <c r="BX475" s="41" t="str">
        <f t="shared" si="302"/>
        <v>2012Licensed practical nursesNova Scotia</v>
      </c>
      <c r="BY475" s="51">
        <f>VLOOKUP(BX475,'%workplace'!$A$1:$F$381,6,FALSE)</f>
        <v>3652</v>
      </c>
      <c r="BZ475" s="32">
        <f t="shared" si="303"/>
        <v>1</v>
      </c>
    </row>
    <row r="476" spans="1:78" s="8" customFormat="1" hidden="1" x14ac:dyDescent="0.2">
      <c r="A476" s="8" t="str">
        <f t="shared" si="266"/>
        <v>2012Licensed practical nursesNova ScotiaCommunity health</v>
      </c>
      <c r="B476" s="8" t="s">
        <v>3</v>
      </c>
      <c r="C476" s="8" t="s">
        <v>16</v>
      </c>
      <c r="D476" s="8" t="s">
        <v>11</v>
      </c>
      <c r="E476" s="8">
        <v>2012</v>
      </c>
      <c r="F476" s="8">
        <v>481</v>
      </c>
      <c r="G476" s="8">
        <v>22</v>
      </c>
      <c r="H476" s="8">
        <v>0</v>
      </c>
      <c r="I476" s="8">
        <v>24</v>
      </c>
      <c r="J476" s="8">
        <v>62</v>
      </c>
      <c r="K476" s="8">
        <v>73</v>
      </c>
      <c r="L476" s="8">
        <v>85</v>
      </c>
      <c r="M476" s="8">
        <v>67</v>
      </c>
      <c r="N476" s="8">
        <v>77</v>
      </c>
      <c r="O476" s="8">
        <v>58</v>
      </c>
      <c r="P476" s="8">
        <v>33</v>
      </c>
      <c r="Q476" s="8">
        <v>12</v>
      </c>
      <c r="R476" s="8">
        <v>3</v>
      </c>
      <c r="S476" s="8">
        <v>9</v>
      </c>
      <c r="T476" s="8">
        <v>0</v>
      </c>
      <c r="U476" s="8">
        <v>498</v>
      </c>
      <c r="V476" s="8">
        <v>5</v>
      </c>
      <c r="W476" s="8">
        <v>0</v>
      </c>
      <c r="X476" s="8">
        <v>246</v>
      </c>
      <c r="Y476" s="8">
        <v>182</v>
      </c>
      <c r="Z476" s="8">
        <v>75</v>
      </c>
      <c r="AA476" s="8">
        <v>0</v>
      </c>
      <c r="AB476" s="8">
        <v>7</v>
      </c>
      <c r="AC476" s="8">
        <v>0</v>
      </c>
      <c r="AD476" s="8">
        <v>24</v>
      </c>
      <c r="AE476" s="8">
        <v>472</v>
      </c>
      <c r="AF476" s="8">
        <v>4</v>
      </c>
      <c r="AG476" s="8">
        <v>495</v>
      </c>
      <c r="AH476" s="8">
        <v>3</v>
      </c>
      <c r="AI476" s="8">
        <v>1</v>
      </c>
      <c r="AJ476" s="8">
        <v>127</v>
      </c>
      <c r="AK476" s="8">
        <v>376</v>
      </c>
      <c r="AL476" s="8">
        <v>0</v>
      </c>
      <c r="AM476" s="8">
        <v>0</v>
      </c>
      <c r="AN476" s="8">
        <v>503</v>
      </c>
      <c r="AO476" s="41">
        <f t="shared" si="267"/>
        <v>0.9562624254473161</v>
      </c>
      <c r="AP476" s="41">
        <f t="shared" si="268"/>
        <v>4.37375745526839E-2</v>
      </c>
      <c r="AQ476" s="41">
        <f t="shared" si="269"/>
        <v>0</v>
      </c>
      <c r="AR476" s="41">
        <f t="shared" si="270"/>
        <v>4.7713717693836977E-2</v>
      </c>
      <c r="AS476" s="41">
        <f t="shared" si="271"/>
        <v>0.12326043737574553</v>
      </c>
      <c r="AT476" s="41">
        <f t="shared" si="272"/>
        <v>0.14512922465208747</v>
      </c>
      <c r="AU476" s="41">
        <f t="shared" si="273"/>
        <v>0.16898608349900596</v>
      </c>
      <c r="AV476" s="41">
        <f t="shared" si="274"/>
        <v>0.13320079522862824</v>
      </c>
      <c r="AW476" s="41">
        <f t="shared" si="275"/>
        <v>0.15308151093439365</v>
      </c>
      <c r="AX476" s="41">
        <f t="shared" si="276"/>
        <v>0.11530815109343936</v>
      </c>
      <c r="AY476" s="41">
        <f t="shared" si="277"/>
        <v>6.560636182902585E-2</v>
      </c>
      <c r="AZ476" s="41">
        <f t="shared" si="278"/>
        <v>2.3856858846918488E-2</v>
      </c>
      <c r="BA476" s="41">
        <f t="shared" si="279"/>
        <v>5.9642147117296221E-3</v>
      </c>
      <c r="BB476" s="41">
        <f t="shared" si="280"/>
        <v>1.7892644135188866E-2</v>
      </c>
      <c r="BC476" s="41">
        <f t="shared" si="281"/>
        <v>0</v>
      </c>
      <c r="BD476" s="41">
        <f t="shared" si="282"/>
        <v>0.99005964214711728</v>
      </c>
      <c r="BE476" s="41">
        <f t="shared" si="283"/>
        <v>9.9403578528827041E-3</v>
      </c>
      <c r="BF476" s="41">
        <f t="shared" si="284"/>
        <v>0</v>
      </c>
      <c r="BG476" s="41">
        <f t="shared" si="285"/>
        <v>0.48906560636182905</v>
      </c>
      <c r="BH476" s="41">
        <f t="shared" si="286"/>
        <v>0.36182902584493043</v>
      </c>
      <c r="BI476" s="41">
        <f t="shared" si="287"/>
        <v>0.14910536779324055</v>
      </c>
      <c r="BJ476" s="41">
        <f t="shared" si="288"/>
        <v>0</v>
      </c>
      <c r="BK476" s="41">
        <f t="shared" si="289"/>
        <v>1.3916500994035786E-2</v>
      </c>
      <c r="BL476" s="41">
        <f t="shared" si="290"/>
        <v>0</v>
      </c>
      <c r="BM476" s="41">
        <f t="shared" si="291"/>
        <v>4.7713717693836977E-2</v>
      </c>
      <c r="BN476" s="41">
        <f t="shared" si="292"/>
        <v>0.93836978131212723</v>
      </c>
      <c r="BO476" s="41">
        <f t="shared" si="293"/>
        <v>7.9522862823061622E-3</v>
      </c>
      <c r="BP476" s="41">
        <f t="shared" si="294"/>
        <v>0.98409542743538769</v>
      </c>
      <c r="BQ476" s="41">
        <f t="shared" si="295"/>
        <v>5.9642147117296221E-3</v>
      </c>
      <c r="BR476" s="41">
        <f t="shared" si="296"/>
        <v>1.9880715705765406E-3</v>
      </c>
      <c r="BS476" s="41">
        <f t="shared" si="297"/>
        <v>0.25248508946322068</v>
      </c>
      <c r="BT476" s="41">
        <f t="shared" si="298"/>
        <v>0.74751491053677932</v>
      </c>
      <c r="BU476" s="41">
        <f t="shared" si="299"/>
        <v>0</v>
      </c>
      <c r="BV476" s="41">
        <f t="shared" si="300"/>
        <v>0</v>
      </c>
      <c r="BW476" s="41">
        <f t="shared" si="301"/>
        <v>1</v>
      </c>
      <c r="BX476" s="41" t="str">
        <f t="shared" si="302"/>
        <v>2012Licensed practical nursesNova Scotia</v>
      </c>
      <c r="BY476" s="51">
        <f>VLOOKUP(BX476,'%workplace'!$A$1:$F$381,6,FALSE)</f>
        <v>3652</v>
      </c>
      <c r="BZ476" s="32">
        <f t="shared" si="303"/>
        <v>0.13773274917853232</v>
      </c>
    </row>
    <row r="477" spans="1:78" s="8" customFormat="1" hidden="1" x14ac:dyDescent="0.2">
      <c r="A477" s="8" t="str">
        <f t="shared" si="266"/>
        <v>2012Licensed practical nursesNova ScotiaNursing home/long-term care</v>
      </c>
      <c r="B477" s="8" t="s">
        <v>3</v>
      </c>
      <c r="C477" s="8" t="s">
        <v>16</v>
      </c>
      <c r="D477" s="8" t="s">
        <v>12</v>
      </c>
      <c r="E477" s="8">
        <v>2012</v>
      </c>
      <c r="F477" s="8">
        <v>1237</v>
      </c>
      <c r="G477" s="8">
        <v>55</v>
      </c>
      <c r="H477" s="8">
        <v>0</v>
      </c>
      <c r="I477" s="8">
        <v>95</v>
      </c>
      <c r="J477" s="8">
        <v>133</v>
      </c>
      <c r="K477" s="8">
        <v>167</v>
      </c>
      <c r="L477" s="8">
        <v>176</v>
      </c>
      <c r="M477" s="8">
        <v>176</v>
      </c>
      <c r="N477" s="8">
        <v>215</v>
      </c>
      <c r="O477" s="8">
        <v>146</v>
      </c>
      <c r="P477" s="8">
        <v>86</v>
      </c>
      <c r="Q477" s="8">
        <v>39</v>
      </c>
      <c r="R477" s="8">
        <v>5</v>
      </c>
      <c r="S477" s="8">
        <v>54</v>
      </c>
      <c r="T477" s="8">
        <v>0</v>
      </c>
      <c r="U477" s="8">
        <v>1245</v>
      </c>
      <c r="V477" s="8">
        <v>47</v>
      </c>
      <c r="W477" s="8">
        <v>0</v>
      </c>
      <c r="X477" s="8">
        <v>629</v>
      </c>
      <c r="Y477" s="8">
        <v>389</v>
      </c>
      <c r="Z477" s="8">
        <v>274</v>
      </c>
      <c r="AA477" s="8">
        <v>0</v>
      </c>
      <c r="AB477" s="8">
        <v>61</v>
      </c>
      <c r="AC477" s="8">
        <v>0</v>
      </c>
      <c r="AD477" s="8">
        <v>29</v>
      </c>
      <c r="AE477" s="8">
        <v>1202</v>
      </c>
      <c r="AF477" s="8">
        <v>7</v>
      </c>
      <c r="AG477" s="8">
        <v>1283</v>
      </c>
      <c r="AH477" s="8">
        <v>2</v>
      </c>
      <c r="AI477" s="8">
        <v>0</v>
      </c>
      <c r="AJ477" s="8">
        <v>496</v>
      </c>
      <c r="AK477" s="8">
        <v>796</v>
      </c>
      <c r="AL477" s="8">
        <v>0</v>
      </c>
      <c r="AM477" s="8">
        <v>0</v>
      </c>
      <c r="AN477" s="8">
        <v>1292</v>
      </c>
      <c r="AO477" s="41">
        <f t="shared" si="267"/>
        <v>0.95743034055727549</v>
      </c>
      <c r="AP477" s="41">
        <f t="shared" si="268"/>
        <v>4.2569659442724457E-2</v>
      </c>
      <c r="AQ477" s="41">
        <f t="shared" si="269"/>
        <v>0</v>
      </c>
      <c r="AR477" s="41">
        <f t="shared" si="270"/>
        <v>7.3529411764705885E-2</v>
      </c>
      <c r="AS477" s="41">
        <f t="shared" si="271"/>
        <v>0.10294117647058823</v>
      </c>
      <c r="AT477" s="41">
        <f t="shared" si="272"/>
        <v>0.12925696594427244</v>
      </c>
      <c r="AU477" s="41">
        <f t="shared" si="273"/>
        <v>0.13622291021671826</v>
      </c>
      <c r="AV477" s="41">
        <f t="shared" si="274"/>
        <v>0.13622291021671826</v>
      </c>
      <c r="AW477" s="41">
        <f t="shared" si="275"/>
        <v>0.16640866873065016</v>
      </c>
      <c r="AX477" s="41">
        <f t="shared" si="276"/>
        <v>0.1130030959752322</v>
      </c>
      <c r="AY477" s="41">
        <f t="shared" si="277"/>
        <v>6.6563467492260067E-2</v>
      </c>
      <c r="AZ477" s="41">
        <f t="shared" si="278"/>
        <v>3.018575851393189E-2</v>
      </c>
      <c r="BA477" s="41">
        <f t="shared" si="279"/>
        <v>3.869969040247678E-3</v>
      </c>
      <c r="BB477" s="41">
        <f t="shared" si="280"/>
        <v>4.1795665634674919E-2</v>
      </c>
      <c r="BC477" s="41">
        <f t="shared" si="281"/>
        <v>0</v>
      </c>
      <c r="BD477" s="41">
        <f t="shared" si="282"/>
        <v>0.96362229102167185</v>
      </c>
      <c r="BE477" s="41">
        <f t="shared" si="283"/>
        <v>3.637770897832817E-2</v>
      </c>
      <c r="BF477" s="41">
        <f t="shared" si="284"/>
        <v>0</v>
      </c>
      <c r="BG477" s="41">
        <f t="shared" si="285"/>
        <v>0.48684210526315791</v>
      </c>
      <c r="BH477" s="41">
        <f t="shared" si="286"/>
        <v>0.30108359133126933</v>
      </c>
      <c r="BI477" s="41">
        <f t="shared" si="287"/>
        <v>0.21207430340557276</v>
      </c>
      <c r="BJ477" s="41">
        <f t="shared" si="288"/>
        <v>0</v>
      </c>
      <c r="BK477" s="41">
        <f t="shared" si="289"/>
        <v>4.7213622291021669E-2</v>
      </c>
      <c r="BL477" s="41">
        <f t="shared" si="290"/>
        <v>0</v>
      </c>
      <c r="BM477" s="41">
        <f t="shared" si="291"/>
        <v>2.2445820433436531E-2</v>
      </c>
      <c r="BN477" s="41">
        <f t="shared" si="292"/>
        <v>0.93034055727554177</v>
      </c>
      <c r="BO477" s="41">
        <f t="shared" si="293"/>
        <v>5.4179566563467493E-3</v>
      </c>
      <c r="BP477" s="41">
        <f t="shared" si="294"/>
        <v>0.99303405572755421</v>
      </c>
      <c r="BQ477" s="41">
        <f t="shared" si="295"/>
        <v>1.5479876160990713E-3</v>
      </c>
      <c r="BR477" s="41">
        <f t="shared" si="296"/>
        <v>0</v>
      </c>
      <c r="BS477" s="41">
        <f t="shared" si="297"/>
        <v>0.38390092879256965</v>
      </c>
      <c r="BT477" s="41">
        <f t="shared" si="298"/>
        <v>0.61609907120743035</v>
      </c>
      <c r="BU477" s="41">
        <f t="shared" si="299"/>
        <v>0</v>
      </c>
      <c r="BV477" s="41">
        <f t="shared" si="300"/>
        <v>0</v>
      </c>
      <c r="BW477" s="41">
        <f t="shared" si="301"/>
        <v>1</v>
      </c>
      <c r="BX477" s="41" t="str">
        <f t="shared" si="302"/>
        <v>2012Licensed practical nursesNova Scotia</v>
      </c>
      <c r="BY477" s="51">
        <f>VLOOKUP(BX477,'%workplace'!$A$1:$F$381,6,FALSE)</f>
        <v>3652</v>
      </c>
      <c r="BZ477" s="32">
        <f t="shared" si="303"/>
        <v>0.3537787513691128</v>
      </c>
    </row>
    <row r="478" spans="1:78" s="8" customFormat="1" hidden="1" x14ac:dyDescent="0.2">
      <c r="A478" s="8" t="str">
        <f t="shared" si="266"/>
        <v>2012Licensed practical nursesNova ScotiaHospital</v>
      </c>
      <c r="B478" s="8" t="s">
        <v>3</v>
      </c>
      <c r="C478" s="8" t="s">
        <v>16</v>
      </c>
      <c r="D478" s="8" t="s">
        <v>10</v>
      </c>
      <c r="E478" s="8">
        <v>2012</v>
      </c>
      <c r="F478" s="8">
        <v>1679</v>
      </c>
      <c r="G478" s="8">
        <v>97</v>
      </c>
      <c r="H478" s="8">
        <v>0</v>
      </c>
      <c r="I478" s="8">
        <v>155</v>
      </c>
      <c r="J478" s="8">
        <v>161</v>
      </c>
      <c r="K478" s="8">
        <v>225</v>
      </c>
      <c r="L478" s="8">
        <v>219</v>
      </c>
      <c r="M478" s="8">
        <v>258</v>
      </c>
      <c r="N478" s="8">
        <v>284</v>
      </c>
      <c r="O478" s="8">
        <v>245</v>
      </c>
      <c r="P478" s="8">
        <v>117</v>
      </c>
      <c r="Q478" s="8">
        <v>45</v>
      </c>
      <c r="R478" s="8">
        <v>7</v>
      </c>
      <c r="S478" s="8">
        <v>60</v>
      </c>
      <c r="T478" s="8">
        <v>0</v>
      </c>
      <c r="U478" s="8">
        <v>1775</v>
      </c>
      <c r="V478" s="8">
        <v>1</v>
      </c>
      <c r="W478" s="8">
        <v>0</v>
      </c>
      <c r="X478" s="8">
        <v>988</v>
      </c>
      <c r="Y478" s="8">
        <v>387</v>
      </c>
      <c r="Z478" s="8">
        <v>401</v>
      </c>
      <c r="AA478" s="8">
        <v>0</v>
      </c>
      <c r="AB478" s="8">
        <v>15</v>
      </c>
      <c r="AC478" s="8">
        <v>0</v>
      </c>
      <c r="AD478" s="8">
        <v>76</v>
      </c>
      <c r="AE478" s="8">
        <v>1685</v>
      </c>
      <c r="AF478" s="8">
        <v>3</v>
      </c>
      <c r="AG478" s="8">
        <v>1768</v>
      </c>
      <c r="AH478" s="8">
        <v>3</v>
      </c>
      <c r="AI478" s="8">
        <v>2</v>
      </c>
      <c r="AJ478" s="8">
        <v>657</v>
      </c>
      <c r="AK478" s="8">
        <v>1119</v>
      </c>
      <c r="AL478" s="8">
        <v>0</v>
      </c>
      <c r="AM478" s="8">
        <v>0</v>
      </c>
      <c r="AN478" s="8">
        <v>1776</v>
      </c>
      <c r="AO478" s="41">
        <f t="shared" si="267"/>
        <v>0.94538288288288286</v>
      </c>
      <c r="AP478" s="41">
        <f t="shared" si="268"/>
        <v>5.4617117117117114E-2</v>
      </c>
      <c r="AQ478" s="41">
        <f t="shared" si="269"/>
        <v>0</v>
      </c>
      <c r="AR478" s="41">
        <f t="shared" si="270"/>
        <v>8.7274774774774772E-2</v>
      </c>
      <c r="AS478" s="41">
        <f t="shared" si="271"/>
        <v>9.0653153153153157E-2</v>
      </c>
      <c r="AT478" s="41">
        <f t="shared" si="272"/>
        <v>0.1266891891891892</v>
      </c>
      <c r="AU478" s="41">
        <f t="shared" si="273"/>
        <v>0.12331081081081081</v>
      </c>
      <c r="AV478" s="41">
        <f t="shared" si="274"/>
        <v>0.14527027027027026</v>
      </c>
      <c r="AW478" s="41">
        <f t="shared" si="275"/>
        <v>0.15990990990990991</v>
      </c>
      <c r="AX478" s="41">
        <f t="shared" si="276"/>
        <v>0.13795045045045046</v>
      </c>
      <c r="AY478" s="41">
        <f t="shared" si="277"/>
        <v>6.5878378378378372E-2</v>
      </c>
      <c r="AZ478" s="41">
        <f t="shared" si="278"/>
        <v>2.5337837837837839E-2</v>
      </c>
      <c r="BA478" s="41">
        <f t="shared" si="279"/>
        <v>3.9414414414414411E-3</v>
      </c>
      <c r="BB478" s="41">
        <f t="shared" si="280"/>
        <v>3.3783783783783786E-2</v>
      </c>
      <c r="BC478" s="41">
        <f t="shared" si="281"/>
        <v>0</v>
      </c>
      <c r="BD478" s="41">
        <f t="shared" si="282"/>
        <v>0.99943693693693691</v>
      </c>
      <c r="BE478" s="41">
        <f t="shared" si="283"/>
        <v>5.6306306306306306E-4</v>
      </c>
      <c r="BF478" s="41">
        <f t="shared" si="284"/>
        <v>0</v>
      </c>
      <c r="BG478" s="41">
        <f t="shared" si="285"/>
        <v>0.55630630630630629</v>
      </c>
      <c r="BH478" s="41">
        <f t="shared" si="286"/>
        <v>0.2179054054054054</v>
      </c>
      <c r="BI478" s="41">
        <f t="shared" si="287"/>
        <v>0.22578828828828829</v>
      </c>
      <c r="BJ478" s="41">
        <f t="shared" si="288"/>
        <v>0</v>
      </c>
      <c r="BK478" s="41">
        <f t="shared" si="289"/>
        <v>8.4459459459459464E-3</v>
      </c>
      <c r="BL478" s="41">
        <f t="shared" si="290"/>
        <v>0</v>
      </c>
      <c r="BM478" s="41">
        <f t="shared" si="291"/>
        <v>4.2792792792792793E-2</v>
      </c>
      <c r="BN478" s="41">
        <f t="shared" si="292"/>
        <v>0.94876126126126126</v>
      </c>
      <c r="BO478" s="41">
        <f t="shared" si="293"/>
        <v>1.6891891891891893E-3</v>
      </c>
      <c r="BP478" s="41">
        <f t="shared" si="294"/>
        <v>0.99549549549549554</v>
      </c>
      <c r="BQ478" s="41">
        <f t="shared" si="295"/>
        <v>1.6891891891891893E-3</v>
      </c>
      <c r="BR478" s="41">
        <f t="shared" si="296"/>
        <v>1.1261261261261261E-3</v>
      </c>
      <c r="BS478" s="41">
        <f t="shared" si="297"/>
        <v>0.36993243243243246</v>
      </c>
      <c r="BT478" s="41">
        <f t="shared" si="298"/>
        <v>0.63006756756756754</v>
      </c>
      <c r="BU478" s="41">
        <f t="shared" si="299"/>
        <v>0</v>
      </c>
      <c r="BV478" s="41">
        <f t="shared" si="300"/>
        <v>0</v>
      </c>
      <c r="BW478" s="41">
        <f t="shared" si="301"/>
        <v>1</v>
      </c>
      <c r="BX478" s="41" t="str">
        <f t="shared" si="302"/>
        <v>2012Licensed practical nursesNova Scotia</v>
      </c>
      <c r="BY478" s="51">
        <f>VLOOKUP(BX478,'%workplace'!$A$1:$F$381,6,FALSE)</f>
        <v>3652</v>
      </c>
      <c r="BZ478" s="32">
        <f t="shared" si="303"/>
        <v>0.48630887185104055</v>
      </c>
    </row>
    <row r="479" spans="1:78" s="8" customFormat="1" hidden="1" x14ac:dyDescent="0.2">
      <c r="A479" s="8" t="str">
        <f t="shared" si="266"/>
        <v>2012Licensed practical nursesNova ScotiaOther places of work</v>
      </c>
      <c r="B479" s="8" t="s">
        <v>3</v>
      </c>
      <c r="C479" s="8" t="s">
        <v>16</v>
      </c>
      <c r="D479" s="8" t="s">
        <v>13</v>
      </c>
      <c r="E479" s="8">
        <v>2012</v>
      </c>
      <c r="F479" s="8">
        <v>72</v>
      </c>
      <c r="G479" s="8">
        <v>5</v>
      </c>
      <c r="H479" s="8">
        <v>0</v>
      </c>
      <c r="I479" s="8">
        <v>0</v>
      </c>
      <c r="J479" s="8">
        <v>3</v>
      </c>
      <c r="K479" s="8">
        <v>8</v>
      </c>
      <c r="L479" s="8">
        <v>14</v>
      </c>
      <c r="M479" s="8">
        <v>15</v>
      </c>
      <c r="N479" s="8">
        <v>10</v>
      </c>
      <c r="O479" s="8">
        <v>10</v>
      </c>
      <c r="P479" s="8">
        <v>14</v>
      </c>
      <c r="Q479" s="8">
        <v>2</v>
      </c>
      <c r="R479" s="8">
        <v>1</v>
      </c>
      <c r="S479" s="8">
        <v>0</v>
      </c>
      <c r="T479" s="8">
        <v>0</v>
      </c>
      <c r="U479" s="8">
        <v>76</v>
      </c>
      <c r="V479" s="8">
        <v>1</v>
      </c>
      <c r="W479" s="8">
        <v>0</v>
      </c>
      <c r="X479" s="8">
        <v>42</v>
      </c>
      <c r="Y479" s="8">
        <v>17</v>
      </c>
      <c r="Z479" s="8">
        <v>18</v>
      </c>
      <c r="AA479" s="8">
        <v>0</v>
      </c>
      <c r="AB479" s="8">
        <v>4</v>
      </c>
      <c r="AC479" s="8">
        <v>0</v>
      </c>
      <c r="AD479" s="8">
        <v>29</v>
      </c>
      <c r="AE479" s="8">
        <v>44</v>
      </c>
      <c r="AF479" s="8">
        <v>3</v>
      </c>
      <c r="AG479" s="8">
        <v>67</v>
      </c>
      <c r="AH479" s="8">
        <v>5</v>
      </c>
      <c r="AI479" s="8">
        <v>2</v>
      </c>
      <c r="AJ479" s="8">
        <v>19</v>
      </c>
      <c r="AK479" s="8">
        <v>58</v>
      </c>
      <c r="AL479" s="8">
        <v>0</v>
      </c>
      <c r="AM479" s="8">
        <v>0</v>
      </c>
      <c r="AN479" s="8">
        <v>77</v>
      </c>
      <c r="AO479" s="41">
        <f t="shared" si="267"/>
        <v>0.93506493506493504</v>
      </c>
      <c r="AP479" s="41">
        <f t="shared" si="268"/>
        <v>6.4935064935064929E-2</v>
      </c>
      <c r="AQ479" s="41">
        <f t="shared" si="269"/>
        <v>0</v>
      </c>
      <c r="AR479" s="41">
        <f t="shared" si="270"/>
        <v>0</v>
      </c>
      <c r="AS479" s="41">
        <f t="shared" si="271"/>
        <v>3.896103896103896E-2</v>
      </c>
      <c r="AT479" s="41">
        <f t="shared" si="272"/>
        <v>0.1038961038961039</v>
      </c>
      <c r="AU479" s="41">
        <f t="shared" si="273"/>
        <v>0.18181818181818182</v>
      </c>
      <c r="AV479" s="41">
        <f t="shared" si="274"/>
        <v>0.19480519480519481</v>
      </c>
      <c r="AW479" s="41">
        <f t="shared" si="275"/>
        <v>0.12987012987012986</v>
      </c>
      <c r="AX479" s="41">
        <f t="shared" si="276"/>
        <v>0.12987012987012986</v>
      </c>
      <c r="AY479" s="41">
        <f t="shared" si="277"/>
        <v>0.18181818181818182</v>
      </c>
      <c r="AZ479" s="41">
        <f t="shared" si="278"/>
        <v>2.5974025974025976E-2</v>
      </c>
      <c r="BA479" s="41">
        <f t="shared" si="279"/>
        <v>1.2987012987012988E-2</v>
      </c>
      <c r="BB479" s="41">
        <f t="shared" si="280"/>
        <v>0</v>
      </c>
      <c r="BC479" s="41">
        <f t="shared" si="281"/>
        <v>0</v>
      </c>
      <c r="BD479" s="41">
        <f t="shared" si="282"/>
        <v>0.98701298701298701</v>
      </c>
      <c r="BE479" s="41">
        <f t="shared" si="283"/>
        <v>1.2987012987012988E-2</v>
      </c>
      <c r="BF479" s="41">
        <f t="shared" si="284"/>
        <v>0</v>
      </c>
      <c r="BG479" s="41">
        <f t="shared" si="285"/>
        <v>0.54545454545454541</v>
      </c>
      <c r="BH479" s="41">
        <f t="shared" si="286"/>
        <v>0.22077922077922077</v>
      </c>
      <c r="BI479" s="41">
        <f t="shared" si="287"/>
        <v>0.23376623376623376</v>
      </c>
      <c r="BJ479" s="41">
        <f t="shared" si="288"/>
        <v>0</v>
      </c>
      <c r="BK479" s="41">
        <f t="shared" si="289"/>
        <v>5.1948051948051951E-2</v>
      </c>
      <c r="BL479" s="41">
        <f t="shared" si="290"/>
        <v>0</v>
      </c>
      <c r="BM479" s="41">
        <f t="shared" si="291"/>
        <v>0.37662337662337664</v>
      </c>
      <c r="BN479" s="41">
        <f t="shared" si="292"/>
        <v>0.5714285714285714</v>
      </c>
      <c r="BO479" s="41">
        <f t="shared" si="293"/>
        <v>3.896103896103896E-2</v>
      </c>
      <c r="BP479" s="41">
        <f t="shared" si="294"/>
        <v>0.87012987012987009</v>
      </c>
      <c r="BQ479" s="41">
        <f t="shared" si="295"/>
        <v>6.4935064935064929E-2</v>
      </c>
      <c r="BR479" s="41">
        <f t="shared" si="296"/>
        <v>2.5974025974025976E-2</v>
      </c>
      <c r="BS479" s="41">
        <f t="shared" si="297"/>
        <v>0.24675324675324675</v>
      </c>
      <c r="BT479" s="41">
        <f t="shared" si="298"/>
        <v>0.75324675324675328</v>
      </c>
      <c r="BU479" s="41">
        <f t="shared" si="299"/>
        <v>0</v>
      </c>
      <c r="BV479" s="41">
        <f t="shared" si="300"/>
        <v>0</v>
      </c>
      <c r="BW479" s="41">
        <f t="shared" si="301"/>
        <v>1</v>
      </c>
      <c r="BX479" s="41" t="str">
        <f t="shared" si="302"/>
        <v>2012Licensed practical nursesNova Scotia</v>
      </c>
      <c r="BY479" s="51">
        <f>VLOOKUP(BX479,'%workplace'!$A$1:$F$381,6,FALSE)</f>
        <v>3652</v>
      </c>
      <c r="BZ479" s="32">
        <f t="shared" si="303"/>
        <v>2.1084337349397589E-2</v>
      </c>
    </row>
    <row r="480" spans="1:78" s="8" customFormat="1" hidden="1" x14ac:dyDescent="0.2">
      <c r="A480" s="8" t="str">
        <f t="shared" si="266"/>
        <v>2012Licensed practical nursesNova ScotiaUnknown places of work</v>
      </c>
      <c r="B480" s="8" t="s">
        <v>3</v>
      </c>
      <c r="C480" s="8" t="s">
        <v>16</v>
      </c>
      <c r="D480" s="8" t="s">
        <v>49</v>
      </c>
      <c r="E480" s="8">
        <v>2012</v>
      </c>
      <c r="F480" s="8">
        <v>3</v>
      </c>
      <c r="G480" s="8">
        <v>1</v>
      </c>
      <c r="H480" s="8">
        <v>0</v>
      </c>
      <c r="I480" s="8">
        <v>0</v>
      </c>
      <c r="J480" s="8">
        <v>0</v>
      </c>
      <c r="K480" s="8">
        <v>0</v>
      </c>
      <c r="L480" s="8">
        <v>0</v>
      </c>
      <c r="M480" s="8">
        <v>2</v>
      </c>
      <c r="N480" s="8">
        <v>0</v>
      </c>
      <c r="O480" s="8">
        <v>0</v>
      </c>
      <c r="P480" s="8">
        <v>0</v>
      </c>
      <c r="Q480" s="8">
        <v>0</v>
      </c>
      <c r="R480" s="8">
        <v>1</v>
      </c>
      <c r="S480" s="8">
        <v>1</v>
      </c>
      <c r="T480" s="8">
        <v>0</v>
      </c>
      <c r="U480" s="8">
        <v>4</v>
      </c>
      <c r="V480" s="8">
        <v>0</v>
      </c>
      <c r="W480" s="8">
        <v>0</v>
      </c>
      <c r="X480" s="8">
        <v>1</v>
      </c>
      <c r="Y480" s="8">
        <v>0</v>
      </c>
      <c r="Z480" s="8">
        <v>0</v>
      </c>
      <c r="AA480" s="8">
        <v>3</v>
      </c>
      <c r="AB480" s="8">
        <v>0</v>
      </c>
      <c r="AC480" s="8">
        <v>3</v>
      </c>
      <c r="AD480" s="8">
        <v>0</v>
      </c>
      <c r="AE480" s="8">
        <v>1</v>
      </c>
      <c r="AF480" s="8">
        <v>0</v>
      </c>
      <c r="AG480" s="8">
        <v>1</v>
      </c>
      <c r="AH480" s="8">
        <v>0</v>
      </c>
      <c r="AI480" s="8">
        <v>0</v>
      </c>
      <c r="AJ480" s="8">
        <v>1</v>
      </c>
      <c r="AK480" s="8">
        <v>3</v>
      </c>
      <c r="AL480" s="8">
        <v>3</v>
      </c>
      <c r="AM480" s="8">
        <v>0</v>
      </c>
      <c r="AN480" s="8">
        <v>4</v>
      </c>
      <c r="AO480" s="41">
        <f t="shared" si="267"/>
        <v>0.75</v>
      </c>
      <c r="AP480" s="41">
        <f t="shared" si="268"/>
        <v>0.25</v>
      </c>
      <c r="AQ480" s="41">
        <f t="shared" si="269"/>
        <v>0</v>
      </c>
      <c r="AR480" s="41">
        <f t="shared" si="270"/>
        <v>0</v>
      </c>
      <c r="AS480" s="41">
        <f t="shared" si="271"/>
        <v>0</v>
      </c>
      <c r="AT480" s="41">
        <f t="shared" si="272"/>
        <v>0</v>
      </c>
      <c r="AU480" s="41">
        <f t="shared" si="273"/>
        <v>0</v>
      </c>
      <c r="AV480" s="41">
        <f t="shared" si="274"/>
        <v>0.5</v>
      </c>
      <c r="AW480" s="41">
        <f t="shared" si="275"/>
        <v>0</v>
      </c>
      <c r="AX480" s="41">
        <f t="shared" si="276"/>
        <v>0</v>
      </c>
      <c r="AY480" s="41">
        <f t="shared" si="277"/>
        <v>0</v>
      </c>
      <c r="AZ480" s="41">
        <f t="shared" si="278"/>
        <v>0</v>
      </c>
      <c r="BA480" s="41">
        <f t="shared" si="279"/>
        <v>0.25</v>
      </c>
      <c r="BB480" s="41">
        <f t="shared" si="280"/>
        <v>0.25</v>
      </c>
      <c r="BC480" s="41">
        <f t="shared" si="281"/>
        <v>0</v>
      </c>
      <c r="BD480" s="41">
        <f t="shared" si="282"/>
        <v>1</v>
      </c>
      <c r="BE480" s="41">
        <f t="shared" si="283"/>
        <v>0</v>
      </c>
      <c r="BF480" s="41">
        <f t="shared" si="284"/>
        <v>0</v>
      </c>
      <c r="BG480" s="41">
        <f t="shared" si="285"/>
        <v>0.25</v>
      </c>
      <c r="BH480" s="41">
        <f t="shared" si="286"/>
        <v>0</v>
      </c>
      <c r="BI480" s="41">
        <f t="shared" si="287"/>
        <v>0</v>
      </c>
      <c r="BJ480" s="41">
        <f t="shared" si="288"/>
        <v>0.75</v>
      </c>
      <c r="BK480" s="41">
        <f t="shared" si="289"/>
        <v>0</v>
      </c>
      <c r="BL480" s="41">
        <f t="shared" si="290"/>
        <v>0.75</v>
      </c>
      <c r="BM480" s="41">
        <f t="shared" si="291"/>
        <v>0</v>
      </c>
      <c r="BN480" s="41">
        <f t="shared" si="292"/>
        <v>0.25</v>
      </c>
      <c r="BO480" s="41">
        <f t="shared" si="293"/>
        <v>0</v>
      </c>
      <c r="BP480" s="41">
        <f t="shared" si="294"/>
        <v>0.25</v>
      </c>
      <c r="BQ480" s="41">
        <f t="shared" si="295"/>
        <v>0</v>
      </c>
      <c r="BR480" s="41">
        <f t="shared" si="296"/>
        <v>0</v>
      </c>
      <c r="BS480" s="41">
        <f t="shared" si="297"/>
        <v>0.25</v>
      </c>
      <c r="BT480" s="41">
        <f t="shared" si="298"/>
        <v>0.75</v>
      </c>
      <c r="BU480" s="41">
        <f t="shared" si="299"/>
        <v>0.75</v>
      </c>
      <c r="BV480" s="41">
        <f t="shared" si="300"/>
        <v>0</v>
      </c>
      <c r="BW480" s="41">
        <f t="shared" si="301"/>
        <v>1</v>
      </c>
      <c r="BX480" s="41" t="str">
        <f t="shared" si="302"/>
        <v>2012Licensed practical nursesNova Scotia</v>
      </c>
      <c r="BY480" s="51">
        <f>VLOOKUP(BX480,'%workplace'!$A$1:$F$381,6,FALSE)</f>
        <v>3652</v>
      </c>
      <c r="BZ480" s="32">
        <f t="shared" si="303"/>
        <v>1.0952902519167579E-3</v>
      </c>
    </row>
    <row r="481" spans="1:78" s="8" customFormat="1" hidden="1" x14ac:dyDescent="0.2">
      <c r="A481" s="8" t="str">
        <f t="shared" si="266"/>
        <v>2012Licensed practical nursesNew BrunswickAll places of work</v>
      </c>
      <c r="B481" s="8" t="s">
        <v>3</v>
      </c>
      <c r="C481" s="8" t="s">
        <v>17</v>
      </c>
      <c r="D481" s="8" t="s">
        <v>9</v>
      </c>
      <c r="E481" s="8">
        <v>2012</v>
      </c>
      <c r="F481" s="8">
        <v>2615</v>
      </c>
      <c r="G481" s="8">
        <v>312</v>
      </c>
      <c r="H481" s="8">
        <v>0</v>
      </c>
      <c r="I481" s="8">
        <v>266</v>
      </c>
      <c r="J481" s="8">
        <v>360</v>
      </c>
      <c r="K481" s="8">
        <v>374</v>
      </c>
      <c r="L481" s="8">
        <v>419</v>
      </c>
      <c r="M481" s="8">
        <v>438</v>
      </c>
      <c r="N481" s="8">
        <v>414</v>
      </c>
      <c r="O481" s="8">
        <v>344</v>
      </c>
      <c r="P481" s="8">
        <v>145</v>
      </c>
      <c r="Q481" s="8">
        <v>46</v>
      </c>
      <c r="R481" s="8">
        <v>4</v>
      </c>
      <c r="S481" s="8">
        <v>117</v>
      </c>
      <c r="T481" s="8">
        <v>0</v>
      </c>
      <c r="U481" s="8">
        <v>2905</v>
      </c>
      <c r="V481" s="8">
        <v>22</v>
      </c>
      <c r="W481" s="8">
        <v>0</v>
      </c>
      <c r="X481" s="8">
        <v>1595</v>
      </c>
      <c r="Y481" s="8">
        <v>946</v>
      </c>
      <c r="Z481" s="8">
        <v>386</v>
      </c>
      <c r="AA481" s="8">
        <v>0</v>
      </c>
      <c r="AB481" s="8">
        <v>61</v>
      </c>
      <c r="AC481" s="8">
        <v>7</v>
      </c>
      <c r="AD481" s="8">
        <v>218</v>
      </c>
      <c r="AE481" s="8">
        <v>2641</v>
      </c>
      <c r="AF481" s="8">
        <v>16</v>
      </c>
      <c r="AG481" s="8">
        <v>2730</v>
      </c>
      <c r="AH481" s="8">
        <v>131</v>
      </c>
      <c r="AI481" s="8">
        <v>0</v>
      </c>
      <c r="AJ481" s="8">
        <v>883</v>
      </c>
      <c r="AK481" s="8">
        <v>2044</v>
      </c>
      <c r="AL481" s="8">
        <v>50</v>
      </c>
      <c r="AM481" s="8">
        <v>0</v>
      </c>
      <c r="AN481" s="8">
        <v>2927</v>
      </c>
      <c r="AO481" s="41">
        <f t="shared" si="267"/>
        <v>0.89340621797061837</v>
      </c>
      <c r="AP481" s="41">
        <f t="shared" si="268"/>
        <v>0.10659378202938162</v>
      </c>
      <c r="AQ481" s="41">
        <f t="shared" si="269"/>
        <v>0</v>
      </c>
      <c r="AR481" s="41">
        <f t="shared" si="270"/>
        <v>9.0878032114793297E-2</v>
      </c>
      <c r="AS481" s="41">
        <f t="shared" si="271"/>
        <v>0.12299282541851725</v>
      </c>
      <c r="AT481" s="41">
        <f t="shared" si="272"/>
        <v>0.12777587974034849</v>
      </c>
      <c r="AU481" s="41">
        <f t="shared" si="273"/>
        <v>0.14314998291766315</v>
      </c>
      <c r="AV481" s="41">
        <f t="shared" si="274"/>
        <v>0.14964127092586266</v>
      </c>
      <c r="AW481" s="41">
        <f t="shared" si="275"/>
        <v>0.14144174923129485</v>
      </c>
      <c r="AX481" s="41">
        <f t="shared" si="276"/>
        <v>0.11752647762213871</v>
      </c>
      <c r="AY481" s="41">
        <f t="shared" si="277"/>
        <v>4.9538776904680559E-2</v>
      </c>
      <c r="AZ481" s="41">
        <f t="shared" si="278"/>
        <v>1.5715749914588316E-2</v>
      </c>
      <c r="BA481" s="41">
        <f t="shared" si="279"/>
        <v>1.3665869490946361E-3</v>
      </c>
      <c r="BB481" s="41">
        <f t="shared" si="280"/>
        <v>3.9972668261018106E-2</v>
      </c>
      <c r="BC481" s="41">
        <f t="shared" si="281"/>
        <v>0</v>
      </c>
      <c r="BD481" s="41">
        <f t="shared" si="282"/>
        <v>0.99248377177997948</v>
      </c>
      <c r="BE481" s="41">
        <f t="shared" si="283"/>
        <v>7.516228220020499E-3</v>
      </c>
      <c r="BF481" s="41">
        <f t="shared" si="284"/>
        <v>0</v>
      </c>
      <c r="BG481" s="41">
        <f t="shared" si="285"/>
        <v>0.54492654595148615</v>
      </c>
      <c r="BH481" s="41">
        <f t="shared" si="286"/>
        <v>0.32319781346088144</v>
      </c>
      <c r="BI481" s="41">
        <f t="shared" si="287"/>
        <v>0.13187564058763238</v>
      </c>
      <c r="BJ481" s="41">
        <f t="shared" si="288"/>
        <v>0</v>
      </c>
      <c r="BK481" s="41">
        <f t="shared" si="289"/>
        <v>2.0840450973693202E-2</v>
      </c>
      <c r="BL481" s="41">
        <f t="shared" si="290"/>
        <v>2.3915271609156134E-3</v>
      </c>
      <c r="BM481" s="41">
        <f t="shared" si="291"/>
        <v>7.4478988725657669E-2</v>
      </c>
      <c r="BN481" s="41">
        <f t="shared" si="292"/>
        <v>0.90228903313973352</v>
      </c>
      <c r="BO481" s="41">
        <f t="shared" si="293"/>
        <v>5.4663477963785446E-3</v>
      </c>
      <c r="BP481" s="41">
        <f t="shared" si="294"/>
        <v>0.93269559275708913</v>
      </c>
      <c r="BQ481" s="41">
        <f t="shared" si="295"/>
        <v>4.4755722582849336E-2</v>
      </c>
      <c r="BR481" s="41">
        <f t="shared" si="296"/>
        <v>0</v>
      </c>
      <c r="BS481" s="41">
        <f t="shared" si="297"/>
        <v>0.30167406901264093</v>
      </c>
      <c r="BT481" s="41">
        <f t="shared" si="298"/>
        <v>0.69832593098735907</v>
      </c>
      <c r="BU481" s="41">
        <f t="shared" si="299"/>
        <v>1.7082336863682952E-2</v>
      </c>
      <c r="BV481" s="41">
        <f t="shared" si="300"/>
        <v>0</v>
      </c>
      <c r="BW481" s="41">
        <f t="shared" si="301"/>
        <v>1</v>
      </c>
      <c r="BX481" s="41" t="str">
        <f t="shared" si="302"/>
        <v>2012Licensed practical nursesNew Brunswick</v>
      </c>
      <c r="BY481" s="51">
        <f>VLOOKUP(BX481,'%workplace'!$A$1:$F$381,6,FALSE)</f>
        <v>2927</v>
      </c>
      <c r="BZ481" s="32">
        <f t="shared" si="303"/>
        <v>1</v>
      </c>
    </row>
    <row r="482" spans="1:78" s="8" customFormat="1" hidden="1" x14ac:dyDescent="0.2">
      <c r="A482" s="8" t="str">
        <f t="shared" si="266"/>
        <v>2012Licensed practical nursesNew BrunswickCommunity health</v>
      </c>
      <c r="B482" s="8" t="s">
        <v>3</v>
      </c>
      <c r="C482" s="8" t="s">
        <v>17</v>
      </c>
      <c r="D482" s="8" t="s">
        <v>11</v>
      </c>
      <c r="E482" s="8">
        <v>2012</v>
      </c>
      <c r="F482" s="8">
        <v>155</v>
      </c>
      <c r="G482" s="8">
        <v>11</v>
      </c>
      <c r="H482" s="8">
        <v>0</v>
      </c>
      <c r="I482" s="8">
        <v>8</v>
      </c>
      <c r="J482" s="8">
        <v>26</v>
      </c>
      <c r="K482" s="8">
        <v>20</v>
      </c>
      <c r="L482" s="8">
        <v>30</v>
      </c>
      <c r="M482" s="8">
        <v>22</v>
      </c>
      <c r="N482" s="8">
        <v>24</v>
      </c>
      <c r="O482" s="8">
        <v>18</v>
      </c>
      <c r="P482" s="8">
        <v>8</v>
      </c>
      <c r="Q482" s="8">
        <v>6</v>
      </c>
      <c r="R482" s="8">
        <v>1</v>
      </c>
      <c r="S482" s="8">
        <v>3</v>
      </c>
      <c r="T482" s="8">
        <v>0</v>
      </c>
      <c r="U482" s="8">
        <v>166</v>
      </c>
      <c r="V482" s="8">
        <v>0</v>
      </c>
      <c r="W482" s="8">
        <v>0</v>
      </c>
      <c r="X482" s="8">
        <v>99</v>
      </c>
      <c r="Y482" s="8">
        <v>48</v>
      </c>
      <c r="Z482" s="8">
        <v>19</v>
      </c>
      <c r="AA482" s="8">
        <v>0</v>
      </c>
      <c r="AB482" s="8">
        <v>2</v>
      </c>
      <c r="AC482" s="8">
        <v>4</v>
      </c>
      <c r="AD482" s="8">
        <v>24</v>
      </c>
      <c r="AE482" s="8">
        <v>136</v>
      </c>
      <c r="AF482" s="8">
        <v>4</v>
      </c>
      <c r="AG482" s="8">
        <v>132</v>
      </c>
      <c r="AH482" s="8">
        <v>14</v>
      </c>
      <c r="AI482" s="8">
        <v>0</v>
      </c>
      <c r="AJ482" s="8">
        <v>71</v>
      </c>
      <c r="AK482" s="8">
        <v>95</v>
      </c>
      <c r="AL482" s="8">
        <v>16</v>
      </c>
      <c r="AM482" s="8">
        <v>0</v>
      </c>
      <c r="AN482" s="8">
        <v>166</v>
      </c>
      <c r="AO482" s="41">
        <f t="shared" si="267"/>
        <v>0.9337349397590361</v>
      </c>
      <c r="AP482" s="41">
        <f t="shared" si="268"/>
        <v>6.6265060240963861E-2</v>
      </c>
      <c r="AQ482" s="41">
        <f t="shared" si="269"/>
        <v>0</v>
      </c>
      <c r="AR482" s="41">
        <f t="shared" si="270"/>
        <v>4.8192771084337352E-2</v>
      </c>
      <c r="AS482" s="41">
        <f t="shared" si="271"/>
        <v>0.15662650602409639</v>
      </c>
      <c r="AT482" s="41">
        <f t="shared" si="272"/>
        <v>0.12048192771084337</v>
      </c>
      <c r="AU482" s="41">
        <f t="shared" si="273"/>
        <v>0.18072289156626506</v>
      </c>
      <c r="AV482" s="41">
        <f t="shared" si="274"/>
        <v>0.13253012048192772</v>
      </c>
      <c r="AW482" s="41">
        <f t="shared" si="275"/>
        <v>0.14457831325301204</v>
      </c>
      <c r="AX482" s="41">
        <f t="shared" si="276"/>
        <v>0.10843373493975904</v>
      </c>
      <c r="AY482" s="41">
        <f t="shared" si="277"/>
        <v>4.8192771084337352E-2</v>
      </c>
      <c r="AZ482" s="41">
        <f t="shared" si="278"/>
        <v>3.614457831325301E-2</v>
      </c>
      <c r="BA482" s="41">
        <f t="shared" si="279"/>
        <v>6.024096385542169E-3</v>
      </c>
      <c r="BB482" s="41">
        <f t="shared" si="280"/>
        <v>1.8072289156626505E-2</v>
      </c>
      <c r="BC482" s="41">
        <f t="shared" si="281"/>
        <v>0</v>
      </c>
      <c r="BD482" s="41">
        <f t="shared" si="282"/>
        <v>1</v>
      </c>
      <c r="BE482" s="41">
        <f t="shared" si="283"/>
        <v>0</v>
      </c>
      <c r="BF482" s="41">
        <f t="shared" si="284"/>
        <v>0</v>
      </c>
      <c r="BG482" s="41">
        <f t="shared" si="285"/>
        <v>0.59638554216867468</v>
      </c>
      <c r="BH482" s="41">
        <f t="shared" si="286"/>
        <v>0.28915662650602408</v>
      </c>
      <c r="BI482" s="41">
        <f t="shared" si="287"/>
        <v>0.1144578313253012</v>
      </c>
      <c r="BJ482" s="41">
        <f t="shared" si="288"/>
        <v>0</v>
      </c>
      <c r="BK482" s="41">
        <f t="shared" si="289"/>
        <v>1.2048192771084338E-2</v>
      </c>
      <c r="BL482" s="41">
        <f t="shared" si="290"/>
        <v>2.4096385542168676E-2</v>
      </c>
      <c r="BM482" s="41">
        <f t="shared" si="291"/>
        <v>0.14457831325301204</v>
      </c>
      <c r="BN482" s="41">
        <f t="shared" si="292"/>
        <v>0.81927710843373491</v>
      </c>
      <c r="BO482" s="41">
        <f t="shared" si="293"/>
        <v>2.4096385542168676E-2</v>
      </c>
      <c r="BP482" s="41">
        <f t="shared" si="294"/>
        <v>0.79518072289156627</v>
      </c>
      <c r="BQ482" s="41">
        <f t="shared" si="295"/>
        <v>8.4337349397590355E-2</v>
      </c>
      <c r="BR482" s="41">
        <f t="shared" si="296"/>
        <v>0</v>
      </c>
      <c r="BS482" s="41">
        <f t="shared" si="297"/>
        <v>0.42771084337349397</v>
      </c>
      <c r="BT482" s="41">
        <f t="shared" si="298"/>
        <v>0.57228915662650603</v>
      </c>
      <c r="BU482" s="41">
        <f t="shared" si="299"/>
        <v>9.6385542168674704E-2</v>
      </c>
      <c r="BV482" s="41">
        <f t="shared" si="300"/>
        <v>0</v>
      </c>
      <c r="BW482" s="41">
        <f t="shared" si="301"/>
        <v>1</v>
      </c>
      <c r="BX482" s="41" t="str">
        <f t="shared" si="302"/>
        <v>2012Licensed practical nursesNew Brunswick</v>
      </c>
      <c r="BY482" s="51">
        <f>VLOOKUP(BX482,'%workplace'!$A$1:$F$381,6,FALSE)</f>
        <v>2927</v>
      </c>
      <c r="BZ482" s="32">
        <f t="shared" si="303"/>
        <v>5.6713358387427401E-2</v>
      </c>
    </row>
    <row r="483" spans="1:78" s="8" customFormat="1" hidden="1" x14ac:dyDescent="0.2">
      <c r="A483" s="8" t="str">
        <f t="shared" si="266"/>
        <v>2012Licensed practical nursesNew BrunswickNursing home/long-term care</v>
      </c>
      <c r="B483" s="8" t="s">
        <v>3</v>
      </c>
      <c r="C483" s="8" t="s">
        <v>17</v>
      </c>
      <c r="D483" s="8" t="s">
        <v>12</v>
      </c>
      <c r="E483" s="8">
        <v>2012</v>
      </c>
      <c r="F483" s="8">
        <v>1063</v>
      </c>
      <c r="G483" s="8">
        <v>90</v>
      </c>
      <c r="H483" s="8">
        <v>0</v>
      </c>
      <c r="I483" s="8">
        <v>98</v>
      </c>
      <c r="J483" s="8">
        <v>138</v>
      </c>
      <c r="K483" s="8">
        <v>136</v>
      </c>
      <c r="L483" s="8">
        <v>146</v>
      </c>
      <c r="M483" s="8">
        <v>182</v>
      </c>
      <c r="N483" s="8">
        <v>181</v>
      </c>
      <c r="O483" s="8">
        <v>144</v>
      </c>
      <c r="P483" s="8">
        <v>59</v>
      </c>
      <c r="Q483" s="8">
        <v>15</v>
      </c>
      <c r="R483" s="8">
        <v>0</v>
      </c>
      <c r="S483" s="8">
        <v>54</v>
      </c>
      <c r="T483" s="8">
        <v>0</v>
      </c>
      <c r="U483" s="8">
        <v>1142</v>
      </c>
      <c r="V483" s="8">
        <v>11</v>
      </c>
      <c r="W483" s="8">
        <v>0</v>
      </c>
      <c r="X483" s="8">
        <v>658</v>
      </c>
      <c r="Y483" s="8">
        <v>350</v>
      </c>
      <c r="Z483" s="8">
        <v>145</v>
      </c>
      <c r="AA483" s="8">
        <v>0</v>
      </c>
      <c r="AB483" s="8">
        <v>56</v>
      </c>
      <c r="AC483" s="8">
        <v>3</v>
      </c>
      <c r="AD483" s="8">
        <v>41</v>
      </c>
      <c r="AE483" s="8">
        <v>1053</v>
      </c>
      <c r="AF483" s="8">
        <v>0</v>
      </c>
      <c r="AG483" s="8">
        <v>1152</v>
      </c>
      <c r="AH483" s="8">
        <v>0</v>
      </c>
      <c r="AI483" s="8">
        <v>0</v>
      </c>
      <c r="AJ483" s="8">
        <v>532</v>
      </c>
      <c r="AK483" s="8">
        <v>621</v>
      </c>
      <c r="AL483" s="8">
        <v>1</v>
      </c>
      <c r="AM483" s="8">
        <v>0</v>
      </c>
      <c r="AN483" s="8">
        <v>1153</v>
      </c>
      <c r="AO483" s="41">
        <f t="shared" si="267"/>
        <v>0.92194275802254988</v>
      </c>
      <c r="AP483" s="41">
        <f t="shared" si="268"/>
        <v>7.8057241977450134E-2</v>
      </c>
      <c r="AQ483" s="41">
        <f t="shared" si="269"/>
        <v>0</v>
      </c>
      <c r="AR483" s="41">
        <f t="shared" si="270"/>
        <v>8.4995663486556808E-2</v>
      </c>
      <c r="AS483" s="41">
        <f t="shared" si="271"/>
        <v>0.1196877710320902</v>
      </c>
      <c r="AT483" s="41">
        <f t="shared" si="272"/>
        <v>0.11795316565481354</v>
      </c>
      <c r="AU483" s="41">
        <f t="shared" si="273"/>
        <v>0.12662619254119689</v>
      </c>
      <c r="AV483" s="41">
        <f t="shared" si="274"/>
        <v>0.15784908933217692</v>
      </c>
      <c r="AW483" s="41">
        <f t="shared" si="275"/>
        <v>0.1569817866435386</v>
      </c>
      <c r="AX483" s="41">
        <f t="shared" si="276"/>
        <v>0.12489158716392021</v>
      </c>
      <c r="AY483" s="41">
        <f t="shared" si="277"/>
        <v>5.1170858629661753E-2</v>
      </c>
      <c r="AZ483" s="41">
        <f t="shared" si="278"/>
        <v>1.3009540329575022E-2</v>
      </c>
      <c r="BA483" s="41">
        <f t="shared" si="279"/>
        <v>0</v>
      </c>
      <c r="BB483" s="41">
        <f t="shared" si="280"/>
        <v>4.6834345186470075E-2</v>
      </c>
      <c r="BC483" s="41">
        <f t="shared" si="281"/>
        <v>0</v>
      </c>
      <c r="BD483" s="41">
        <f t="shared" si="282"/>
        <v>0.99045967042497829</v>
      </c>
      <c r="BE483" s="41">
        <f t="shared" si="283"/>
        <v>9.5403295750216832E-3</v>
      </c>
      <c r="BF483" s="41">
        <f t="shared" si="284"/>
        <v>0</v>
      </c>
      <c r="BG483" s="41">
        <f t="shared" si="285"/>
        <v>0.57068516912402434</v>
      </c>
      <c r="BH483" s="41">
        <f t="shared" si="286"/>
        <v>0.30355594102341715</v>
      </c>
      <c r="BI483" s="41">
        <f t="shared" si="287"/>
        <v>0.12575888985255854</v>
      </c>
      <c r="BJ483" s="41">
        <f t="shared" si="288"/>
        <v>0</v>
      </c>
      <c r="BK483" s="41">
        <f t="shared" si="289"/>
        <v>4.856895056374675E-2</v>
      </c>
      <c r="BL483" s="41">
        <f t="shared" si="290"/>
        <v>2.6019080659150044E-3</v>
      </c>
      <c r="BM483" s="41">
        <f t="shared" si="291"/>
        <v>3.5559410234171723E-2</v>
      </c>
      <c r="BN483" s="41">
        <f t="shared" si="292"/>
        <v>0.9132697311361665</v>
      </c>
      <c r="BO483" s="41">
        <f t="shared" si="293"/>
        <v>0</v>
      </c>
      <c r="BP483" s="41">
        <f t="shared" si="294"/>
        <v>0.99913269731136167</v>
      </c>
      <c r="BQ483" s="41">
        <f t="shared" si="295"/>
        <v>0</v>
      </c>
      <c r="BR483" s="41">
        <f t="shared" si="296"/>
        <v>0</v>
      </c>
      <c r="BS483" s="41">
        <f t="shared" si="297"/>
        <v>0.4614050303555941</v>
      </c>
      <c r="BT483" s="41">
        <f t="shared" si="298"/>
        <v>0.5385949696444059</v>
      </c>
      <c r="BU483" s="41">
        <f t="shared" si="299"/>
        <v>8.6730268863833475E-4</v>
      </c>
      <c r="BV483" s="41">
        <f t="shared" si="300"/>
        <v>0</v>
      </c>
      <c r="BW483" s="41">
        <f t="shared" si="301"/>
        <v>1</v>
      </c>
      <c r="BX483" s="41" t="str">
        <f t="shared" si="302"/>
        <v>2012Licensed practical nursesNew Brunswick</v>
      </c>
      <c r="BY483" s="51">
        <f>VLOOKUP(BX483,'%workplace'!$A$1:$F$381,6,FALSE)</f>
        <v>2927</v>
      </c>
      <c r="BZ483" s="32">
        <f t="shared" si="303"/>
        <v>0.39391868807652886</v>
      </c>
    </row>
    <row r="484" spans="1:78" s="8" customFormat="1" hidden="1" x14ac:dyDescent="0.2">
      <c r="A484" s="8" t="str">
        <f t="shared" si="266"/>
        <v>2012Licensed practical nursesNew BrunswickHospital</v>
      </c>
      <c r="B484" s="8" t="s">
        <v>3</v>
      </c>
      <c r="C484" s="8" t="s">
        <v>17</v>
      </c>
      <c r="D484" s="8" t="s">
        <v>10</v>
      </c>
      <c r="E484" s="8">
        <v>2012</v>
      </c>
      <c r="F484" s="8">
        <v>1373</v>
      </c>
      <c r="G484" s="8">
        <v>207</v>
      </c>
      <c r="H484" s="8">
        <v>0</v>
      </c>
      <c r="I484" s="8">
        <v>159</v>
      </c>
      <c r="J484" s="8">
        <v>194</v>
      </c>
      <c r="K484" s="8">
        <v>214</v>
      </c>
      <c r="L484" s="8">
        <v>237</v>
      </c>
      <c r="M484" s="8">
        <v>228</v>
      </c>
      <c r="N484" s="8">
        <v>207</v>
      </c>
      <c r="O484" s="8">
        <v>179</v>
      </c>
      <c r="P484" s="8">
        <v>76</v>
      </c>
      <c r="Q484" s="8">
        <v>24</v>
      </c>
      <c r="R484" s="8">
        <v>3</v>
      </c>
      <c r="S484" s="8">
        <v>59</v>
      </c>
      <c r="T484" s="8">
        <v>0</v>
      </c>
      <c r="U484" s="8">
        <v>1570</v>
      </c>
      <c r="V484" s="8">
        <v>10</v>
      </c>
      <c r="W484" s="8">
        <v>0</v>
      </c>
      <c r="X484" s="8">
        <v>822</v>
      </c>
      <c r="Y484" s="8">
        <v>537</v>
      </c>
      <c r="Z484" s="8">
        <v>221</v>
      </c>
      <c r="AA484" s="8">
        <v>0</v>
      </c>
      <c r="AB484" s="8">
        <v>2</v>
      </c>
      <c r="AC484" s="8">
        <v>0</v>
      </c>
      <c r="AD484" s="8">
        <v>133</v>
      </c>
      <c r="AE484" s="8">
        <v>1445</v>
      </c>
      <c r="AF484" s="8">
        <v>11</v>
      </c>
      <c r="AG484" s="8">
        <v>1438</v>
      </c>
      <c r="AH484" s="8">
        <v>100</v>
      </c>
      <c r="AI484" s="8">
        <v>0</v>
      </c>
      <c r="AJ484" s="8">
        <v>272</v>
      </c>
      <c r="AK484" s="8">
        <v>1308</v>
      </c>
      <c r="AL484" s="8">
        <v>31</v>
      </c>
      <c r="AM484" s="8">
        <v>0</v>
      </c>
      <c r="AN484" s="8">
        <v>1580</v>
      </c>
      <c r="AO484" s="41">
        <f t="shared" si="267"/>
        <v>0.86898734177215187</v>
      </c>
      <c r="AP484" s="41">
        <f t="shared" si="268"/>
        <v>0.13101265822784811</v>
      </c>
      <c r="AQ484" s="41">
        <f t="shared" si="269"/>
        <v>0</v>
      </c>
      <c r="AR484" s="41">
        <f t="shared" si="270"/>
        <v>0.10063291139240506</v>
      </c>
      <c r="AS484" s="41">
        <f t="shared" si="271"/>
        <v>0.12278481012658228</v>
      </c>
      <c r="AT484" s="41">
        <f t="shared" si="272"/>
        <v>0.13544303797468354</v>
      </c>
      <c r="AU484" s="41">
        <f t="shared" si="273"/>
        <v>0.15</v>
      </c>
      <c r="AV484" s="41">
        <f t="shared" si="274"/>
        <v>0.14430379746835442</v>
      </c>
      <c r="AW484" s="41">
        <f t="shared" si="275"/>
        <v>0.13101265822784811</v>
      </c>
      <c r="AX484" s="41">
        <f t="shared" si="276"/>
        <v>0.11329113924050632</v>
      </c>
      <c r="AY484" s="41">
        <f t="shared" si="277"/>
        <v>4.810126582278481E-2</v>
      </c>
      <c r="AZ484" s="41">
        <f t="shared" si="278"/>
        <v>1.5189873417721518E-2</v>
      </c>
      <c r="BA484" s="41">
        <f t="shared" si="279"/>
        <v>1.8987341772151898E-3</v>
      </c>
      <c r="BB484" s="41">
        <f t="shared" si="280"/>
        <v>3.7341772151898732E-2</v>
      </c>
      <c r="BC484" s="41">
        <f t="shared" si="281"/>
        <v>0</v>
      </c>
      <c r="BD484" s="41">
        <f t="shared" si="282"/>
        <v>0.99367088607594933</v>
      </c>
      <c r="BE484" s="41">
        <f t="shared" si="283"/>
        <v>6.3291139240506328E-3</v>
      </c>
      <c r="BF484" s="41">
        <f t="shared" si="284"/>
        <v>0</v>
      </c>
      <c r="BG484" s="41">
        <f t="shared" si="285"/>
        <v>0.52025316455696202</v>
      </c>
      <c r="BH484" s="41">
        <f t="shared" si="286"/>
        <v>0.33987341772151897</v>
      </c>
      <c r="BI484" s="41">
        <f t="shared" si="287"/>
        <v>0.13987341772151898</v>
      </c>
      <c r="BJ484" s="41">
        <f t="shared" si="288"/>
        <v>0</v>
      </c>
      <c r="BK484" s="41">
        <f t="shared" si="289"/>
        <v>1.2658227848101266E-3</v>
      </c>
      <c r="BL484" s="41">
        <f t="shared" si="290"/>
        <v>0</v>
      </c>
      <c r="BM484" s="41">
        <f t="shared" si="291"/>
        <v>8.4177215189873422E-2</v>
      </c>
      <c r="BN484" s="41">
        <f t="shared" si="292"/>
        <v>0.91455696202531644</v>
      </c>
      <c r="BO484" s="41">
        <f t="shared" si="293"/>
        <v>6.962025316455696E-3</v>
      </c>
      <c r="BP484" s="41">
        <f t="shared" si="294"/>
        <v>0.91012658227848098</v>
      </c>
      <c r="BQ484" s="41">
        <f t="shared" si="295"/>
        <v>6.3291139240506333E-2</v>
      </c>
      <c r="BR484" s="41">
        <f t="shared" si="296"/>
        <v>0</v>
      </c>
      <c r="BS484" s="41">
        <f t="shared" si="297"/>
        <v>0.17215189873417722</v>
      </c>
      <c r="BT484" s="41">
        <f t="shared" si="298"/>
        <v>0.82784810126582276</v>
      </c>
      <c r="BU484" s="41">
        <f t="shared" si="299"/>
        <v>1.9620253164556962E-2</v>
      </c>
      <c r="BV484" s="41">
        <f t="shared" si="300"/>
        <v>0</v>
      </c>
      <c r="BW484" s="41">
        <f t="shared" si="301"/>
        <v>1</v>
      </c>
      <c r="BX484" s="41" t="str">
        <f t="shared" si="302"/>
        <v>2012Licensed practical nursesNew Brunswick</v>
      </c>
      <c r="BY484" s="51">
        <f>VLOOKUP(BX484,'%workplace'!$A$1:$F$381,6,FALSE)</f>
        <v>2927</v>
      </c>
      <c r="BZ484" s="32">
        <f t="shared" si="303"/>
        <v>0.53980184489238126</v>
      </c>
    </row>
    <row r="485" spans="1:78" s="8" customFormat="1" hidden="1" x14ac:dyDescent="0.2">
      <c r="A485" s="8" t="str">
        <f t="shared" si="266"/>
        <v>2012Licensed practical nursesNew BrunswickOther places of work</v>
      </c>
      <c r="B485" s="8" t="s">
        <v>3</v>
      </c>
      <c r="C485" s="8" t="s">
        <v>17</v>
      </c>
      <c r="D485" s="8" t="s">
        <v>13</v>
      </c>
      <c r="E485" s="8">
        <v>2012</v>
      </c>
      <c r="F485" s="8">
        <v>19</v>
      </c>
      <c r="G485" s="8">
        <v>4</v>
      </c>
      <c r="H485" s="8">
        <v>0</v>
      </c>
      <c r="I485" s="8">
        <v>1</v>
      </c>
      <c r="J485" s="8">
        <v>1</v>
      </c>
      <c r="K485" s="8">
        <v>2</v>
      </c>
      <c r="L485" s="8">
        <v>5</v>
      </c>
      <c r="M485" s="8">
        <v>6</v>
      </c>
      <c r="N485" s="8">
        <v>2</v>
      </c>
      <c r="O485" s="8">
        <v>3</v>
      </c>
      <c r="P485" s="8">
        <v>2</v>
      </c>
      <c r="Q485" s="8">
        <v>1</v>
      </c>
      <c r="R485" s="8">
        <v>0</v>
      </c>
      <c r="S485" s="8">
        <v>0</v>
      </c>
      <c r="T485" s="8">
        <v>0</v>
      </c>
      <c r="U485" s="8">
        <v>22</v>
      </c>
      <c r="V485" s="8">
        <v>1</v>
      </c>
      <c r="W485" s="8">
        <v>0</v>
      </c>
      <c r="X485" s="8">
        <v>14</v>
      </c>
      <c r="Y485" s="8">
        <v>8</v>
      </c>
      <c r="Z485" s="8">
        <v>1</v>
      </c>
      <c r="AA485" s="8">
        <v>0</v>
      </c>
      <c r="AB485" s="8">
        <v>1</v>
      </c>
      <c r="AC485" s="8">
        <v>0</v>
      </c>
      <c r="AD485" s="8">
        <v>20</v>
      </c>
      <c r="AE485" s="8">
        <v>2</v>
      </c>
      <c r="AF485" s="8">
        <v>1</v>
      </c>
      <c r="AG485" s="8">
        <v>3</v>
      </c>
      <c r="AH485" s="8">
        <v>17</v>
      </c>
      <c r="AI485" s="8">
        <v>0</v>
      </c>
      <c r="AJ485" s="8">
        <v>6</v>
      </c>
      <c r="AK485" s="8">
        <v>17</v>
      </c>
      <c r="AL485" s="8">
        <v>2</v>
      </c>
      <c r="AM485" s="8">
        <v>0</v>
      </c>
      <c r="AN485" s="8">
        <v>23</v>
      </c>
      <c r="AO485" s="41">
        <f t="shared" si="267"/>
        <v>0.82608695652173914</v>
      </c>
      <c r="AP485" s="41">
        <f t="shared" si="268"/>
        <v>0.17391304347826086</v>
      </c>
      <c r="AQ485" s="41">
        <f t="shared" si="269"/>
        <v>0</v>
      </c>
      <c r="AR485" s="41">
        <f t="shared" si="270"/>
        <v>4.3478260869565216E-2</v>
      </c>
      <c r="AS485" s="41">
        <f t="shared" si="271"/>
        <v>4.3478260869565216E-2</v>
      </c>
      <c r="AT485" s="41">
        <f t="shared" si="272"/>
        <v>8.6956521739130432E-2</v>
      </c>
      <c r="AU485" s="41">
        <f t="shared" si="273"/>
        <v>0.21739130434782608</v>
      </c>
      <c r="AV485" s="41">
        <f t="shared" si="274"/>
        <v>0.2608695652173913</v>
      </c>
      <c r="AW485" s="41">
        <f t="shared" si="275"/>
        <v>8.6956521739130432E-2</v>
      </c>
      <c r="AX485" s="41">
        <f t="shared" si="276"/>
        <v>0.13043478260869565</v>
      </c>
      <c r="AY485" s="41">
        <f t="shared" si="277"/>
        <v>8.6956521739130432E-2</v>
      </c>
      <c r="AZ485" s="41">
        <f t="shared" si="278"/>
        <v>4.3478260869565216E-2</v>
      </c>
      <c r="BA485" s="41">
        <f t="shared" si="279"/>
        <v>0</v>
      </c>
      <c r="BB485" s="41">
        <f t="shared" si="280"/>
        <v>0</v>
      </c>
      <c r="BC485" s="41">
        <f t="shared" si="281"/>
        <v>0</v>
      </c>
      <c r="BD485" s="41">
        <f t="shared" si="282"/>
        <v>0.95652173913043481</v>
      </c>
      <c r="BE485" s="41">
        <f t="shared" si="283"/>
        <v>4.3478260869565216E-2</v>
      </c>
      <c r="BF485" s="41">
        <f t="shared" si="284"/>
        <v>0</v>
      </c>
      <c r="BG485" s="41">
        <f t="shared" si="285"/>
        <v>0.60869565217391308</v>
      </c>
      <c r="BH485" s="41">
        <f t="shared" si="286"/>
        <v>0.34782608695652173</v>
      </c>
      <c r="BI485" s="41">
        <f t="shared" si="287"/>
        <v>4.3478260869565216E-2</v>
      </c>
      <c r="BJ485" s="41">
        <f t="shared" si="288"/>
        <v>0</v>
      </c>
      <c r="BK485" s="41">
        <f t="shared" si="289"/>
        <v>4.3478260869565216E-2</v>
      </c>
      <c r="BL485" s="41">
        <f t="shared" si="290"/>
        <v>0</v>
      </c>
      <c r="BM485" s="41">
        <f t="shared" si="291"/>
        <v>0.86956521739130432</v>
      </c>
      <c r="BN485" s="41">
        <f t="shared" si="292"/>
        <v>8.6956521739130432E-2</v>
      </c>
      <c r="BO485" s="41">
        <f t="shared" si="293"/>
        <v>4.3478260869565216E-2</v>
      </c>
      <c r="BP485" s="41">
        <f t="shared" si="294"/>
        <v>0.13043478260869565</v>
      </c>
      <c r="BQ485" s="41">
        <f t="shared" si="295"/>
        <v>0.73913043478260865</v>
      </c>
      <c r="BR485" s="41">
        <f t="shared" si="296"/>
        <v>0</v>
      </c>
      <c r="BS485" s="41">
        <f t="shared" si="297"/>
        <v>0.2608695652173913</v>
      </c>
      <c r="BT485" s="41">
        <f t="shared" si="298"/>
        <v>0.73913043478260865</v>
      </c>
      <c r="BU485" s="41">
        <f t="shared" si="299"/>
        <v>8.6956521739130432E-2</v>
      </c>
      <c r="BV485" s="41">
        <f t="shared" si="300"/>
        <v>0</v>
      </c>
      <c r="BW485" s="41">
        <f t="shared" si="301"/>
        <v>1</v>
      </c>
      <c r="BX485" s="41" t="str">
        <f t="shared" si="302"/>
        <v>2012Licensed practical nursesNew Brunswick</v>
      </c>
      <c r="BY485" s="51">
        <f>VLOOKUP(BX485,'%workplace'!$A$1:$F$381,6,FALSE)</f>
        <v>2927</v>
      </c>
      <c r="BZ485" s="32">
        <f t="shared" si="303"/>
        <v>7.8578749572941579E-3</v>
      </c>
    </row>
    <row r="486" spans="1:78" s="8" customFormat="1" hidden="1" x14ac:dyDescent="0.2">
      <c r="A486" s="8" t="str">
        <f t="shared" si="266"/>
        <v>2012Licensed practical nursesNew BrunswickUnknown places of work</v>
      </c>
      <c r="B486" s="8" t="s">
        <v>3</v>
      </c>
      <c r="C486" s="8" t="s">
        <v>17</v>
      </c>
      <c r="D486" s="8" t="s">
        <v>49</v>
      </c>
      <c r="E486" s="8">
        <v>2012</v>
      </c>
      <c r="F486" s="8">
        <v>5</v>
      </c>
      <c r="G486" s="8">
        <v>0</v>
      </c>
      <c r="H486" s="8">
        <v>0</v>
      </c>
      <c r="I486" s="8">
        <v>0</v>
      </c>
      <c r="J486" s="8">
        <v>1</v>
      </c>
      <c r="K486" s="8">
        <v>2</v>
      </c>
      <c r="L486" s="8">
        <v>1</v>
      </c>
      <c r="M486" s="8">
        <v>0</v>
      </c>
      <c r="N486" s="8">
        <v>0</v>
      </c>
      <c r="O486" s="8">
        <v>0</v>
      </c>
      <c r="P486" s="8">
        <v>0</v>
      </c>
      <c r="Q486" s="8">
        <v>0</v>
      </c>
      <c r="R486" s="8">
        <v>0</v>
      </c>
      <c r="S486" s="8">
        <v>1</v>
      </c>
      <c r="T486" s="8">
        <v>0</v>
      </c>
      <c r="U486" s="8">
        <v>5</v>
      </c>
      <c r="V486" s="8">
        <v>0</v>
      </c>
      <c r="W486" s="8">
        <v>0</v>
      </c>
      <c r="X486" s="8">
        <v>2</v>
      </c>
      <c r="Y486" s="8">
        <v>3</v>
      </c>
      <c r="Z486" s="8">
        <v>0</v>
      </c>
      <c r="AA486" s="8">
        <v>0</v>
      </c>
      <c r="AB486" s="8">
        <v>0</v>
      </c>
      <c r="AC486" s="8">
        <v>0</v>
      </c>
      <c r="AD486" s="8">
        <v>0</v>
      </c>
      <c r="AE486" s="8">
        <v>5</v>
      </c>
      <c r="AF486" s="8">
        <v>0</v>
      </c>
      <c r="AG486" s="8">
        <v>5</v>
      </c>
      <c r="AH486" s="8">
        <v>0</v>
      </c>
      <c r="AI486" s="8">
        <v>0</v>
      </c>
      <c r="AJ486" s="8">
        <v>2</v>
      </c>
      <c r="AK486" s="8">
        <v>3</v>
      </c>
      <c r="AL486" s="8">
        <v>0</v>
      </c>
      <c r="AM486" s="8">
        <v>0</v>
      </c>
      <c r="AN486" s="8">
        <v>5</v>
      </c>
      <c r="AO486" s="41">
        <f t="shared" si="267"/>
        <v>1</v>
      </c>
      <c r="AP486" s="41">
        <f t="shared" si="268"/>
        <v>0</v>
      </c>
      <c r="AQ486" s="41">
        <f t="shared" si="269"/>
        <v>0</v>
      </c>
      <c r="AR486" s="41">
        <f t="shared" si="270"/>
        <v>0</v>
      </c>
      <c r="AS486" s="41">
        <f t="shared" si="271"/>
        <v>0.2</v>
      </c>
      <c r="AT486" s="41">
        <f t="shared" si="272"/>
        <v>0.4</v>
      </c>
      <c r="AU486" s="41">
        <f t="shared" si="273"/>
        <v>0.2</v>
      </c>
      <c r="AV486" s="41">
        <f t="shared" si="274"/>
        <v>0</v>
      </c>
      <c r="AW486" s="41">
        <f t="shared" si="275"/>
        <v>0</v>
      </c>
      <c r="AX486" s="41">
        <f t="shared" si="276"/>
        <v>0</v>
      </c>
      <c r="AY486" s="41">
        <f t="shared" si="277"/>
        <v>0</v>
      </c>
      <c r="AZ486" s="41">
        <f t="shared" si="278"/>
        <v>0</v>
      </c>
      <c r="BA486" s="41">
        <f t="shared" si="279"/>
        <v>0</v>
      </c>
      <c r="BB486" s="41">
        <f t="shared" si="280"/>
        <v>0.2</v>
      </c>
      <c r="BC486" s="41">
        <f t="shared" si="281"/>
        <v>0</v>
      </c>
      <c r="BD486" s="41">
        <f t="shared" si="282"/>
        <v>1</v>
      </c>
      <c r="BE486" s="41">
        <f t="shared" si="283"/>
        <v>0</v>
      </c>
      <c r="BF486" s="41">
        <f t="shared" si="284"/>
        <v>0</v>
      </c>
      <c r="BG486" s="41">
        <f t="shared" si="285"/>
        <v>0.4</v>
      </c>
      <c r="BH486" s="41">
        <f t="shared" si="286"/>
        <v>0.6</v>
      </c>
      <c r="BI486" s="41">
        <f t="shared" si="287"/>
        <v>0</v>
      </c>
      <c r="BJ486" s="41">
        <f t="shared" si="288"/>
        <v>0</v>
      </c>
      <c r="BK486" s="41">
        <f t="shared" si="289"/>
        <v>0</v>
      </c>
      <c r="BL486" s="41">
        <f t="shared" si="290"/>
        <v>0</v>
      </c>
      <c r="BM486" s="41">
        <f t="shared" si="291"/>
        <v>0</v>
      </c>
      <c r="BN486" s="41">
        <f t="shared" si="292"/>
        <v>1</v>
      </c>
      <c r="BO486" s="41">
        <f t="shared" si="293"/>
        <v>0</v>
      </c>
      <c r="BP486" s="41">
        <f t="shared" si="294"/>
        <v>1</v>
      </c>
      <c r="BQ486" s="41">
        <f t="shared" si="295"/>
        <v>0</v>
      </c>
      <c r="BR486" s="41">
        <f t="shared" si="296"/>
        <v>0</v>
      </c>
      <c r="BS486" s="41">
        <f t="shared" si="297"/>
        <v>0.4</v>
      </c>
      <c r="BT486" s="41">
        <f t="shared" si="298"/>
        <v>0.6</v>
      </c>
      <c r="BU486" s="41">
        <f t="shared" si="299"/>
        <v>0</v>
      </c>
      <c r="BV486" s="41">
        <f t="shared" si="300"/>
        <v>0</v>
      </c>
      <c r="BW486" s="41">
        <f t="shared" si="301"/>
        <v>1</v>
      </c>
      <c r="BX486" s="41" t="str">
        <f t="shared" si="302"/>
        <v>2012Licensed practical nursesNew Brunswick</v>
      </c>
      <c r="BY486" s="51">
        <f>VLOOKUP(BX486,'%workplace'!$A$1:$F$381,6,FALSE)</f>
        <v>2927</v>
      </c>
      <c r="BZ486" s="32">
        <f t="shared" si="303"/>
        <v>1.7082336863682953E-3</v>
      </c>
    </row>
    <row r="487" spans="1:78" s="8" customFormat="1" hidden="1" x14ac:dyDescent="0.2">
      <c r="A487" s="8" t="str">
        <f t="shared" si="266"/>
        <v>2012Licensed practical nursesQuebecAll places of work</v>
      </c>
      <c r="B487" s="8" t="s">
        <v>3</v>
      </c>
      <c r="C487" s="8" t="s">
        <v>18</v>
      </c>
      <c r="D487" s="8" t="s">
        <v>9</v>
      </c>
      <c r="E487" s="8">
        <v>2012</v>
      </c>
      <c r="F487" s="8">
        <v>20455</v>
      </c>
      <c r="G487" s="8">
        <v>2178</v>
      </c>
      <c r="H487" s="8">
        <v>0</v>
      </c>
      <c r="I487" s="8">
        <v>2719</v>
      </c>
      <c r="J487" s="8">
        <v>3204</v>
      </c>
      <c r="K487" s="8">
        <v>3131</v>
      </c>
      <c r="L487" s="8">
        <v>3161</v>
      </c>
      <c r="M487" s="8">
        <v>3062</v>
      </c>
      <c r="N487" s="8">
        <v>3049</v>
      </c>
      <c r="O487" s="8">
        <v>1979</v>
      </c>
      <c r="P487" s="8">
        <v>747</v>
      </c>
      <c r="Q487" s="8">
        <v>171</v>
      </c>
      <c r="R487" s="8">
        <v>41</v>
      </c>
      <c r="S487" s="8">
        <v>1369</v>
      </c>
      <c r="T487" s="8">
        <v>0</v>
      </c>
      <c r="U487" s="8">
        <v>22609</v>
      </c>
      <c r="V487" s="8">
        <v>7</v>
      </c>
      <c r="W487" s="8">
        <v>17</v>
      </c>
      <c r="X487" s="8">
        <v>9009</v>
      </c>
      <c r="Y487" s="8">
        <v>11077</v>
      </c>
      <c r="Z487" s="8">
        <v>2547</v>
      </c>
      <c r="AA487" s="8">
        <v>0</v>
      </c>
      <c r="AB487" s="8">
        <v>0</v>
      </c>
      <c r="AC487" s="8">
        <v>10</v>
      </c>
      <c r="AD487" s="8">
        <v>663</v>
      </c>
      <c r="AE487" s="8">
        <v>21960</v>
      </c>
      <c r="AF487" s="8">
        <v>131</v>
      </c>
      <c r="AG487" s="8">
        <v>22200</v>
      </c>
      <c r="AH487" s="8">
        <v>273</v>
      </c>
      <c r="AI487" s="8">
        <v>0</v>
      </c>
      <c r="AJ487" s="8">
        <v>3184</v>
      </c>
      <c r="AK487" s="8">
        <v>19449</v>
      </c>
      <c r="AL487" s="8">
        <v>29</v>
      </c>
      <c r="AM487" s="8">
        <v>0</v>
      </c>
      <c r="AN487" s="8">
        <v>22633</v>
      </c>
      <c r="AO487" s="41">
        <f t="shared" si="267"/>
        <v>0.90376883311978085</v>
      </c>
      <c r="AP487" s="41">
        <f t="shared" si="268"/>
        <v>9.6231166880219154E-2</v>
      </c>
      <c r="AQ487" s="41">
        <f t="shared" si="269"/>
        <v>0</v>
      </c>
      <c r="AR487" s="41">
        <f t="shared" si="270"/>
        <v>0.12013431714752795</v>
      </c>
      <c r="AS487" s="41">
        <f t="shared" si="271"/>
        <v>0.1415632041709009</v>
      </c>
      <c r="AT487" s="41">
        <f t="shared" si="272"/>
        <v>0.13833782529934166</v>
      </c>
      <c r="AU487" s="41">
        <f t="shared" si="273"/>
        <v>0.13966332346573587</v>
      </c>
      <c r="AV487" s="41">
        <f t="shared" si="274"/>
        <v>0.13528917951663499</v>
      </c>
      <c r="AW487" s="41">
        <f t="shared" si="275"/>
        <v>0.13471479697786418</v>
      </c>
      <c r="AX487" s="41">
        <f t="shared" si="276"/>
        <v>8.7438695709804268E-2</v>
      </c>
      <c r="AY487" s="41">
        <f t="shared" si="277"/>
        <v>3.3004904343215659E-2</v>
      </c>
      <c r="AZ487" s="41">
        <f t="shared" si="278"/>
        <v>7.5553395484469583E-3</v>
      </c>
      <c r="BA487" s="41">
        <f t="shared" si="279"/>
        <v>1.8115141607387443E-3</v>
      </c>
      <c r="BB487" s="41">
        <f t="shared" si="280"/>
        <v>6.0486899659788804E-2</v>
      </c>
      <c r="BC487" s="41">
        <f t="shared" si="281"/>
        <v>0</v>
      </c>
      <c r="BD487" s="41">
        <f t="shared" si="282"/>
        <v>0.99893960146688465</v>
      </c>
      <c r="BE487" s="41">
        <f t="shared" si="283"/>
        <v>3.0928290549198074E-4</v>
      </c>
      <c r="BF487" s="41">
        <f t="shared" si="284"/>
        <v>7.5111562762338177E-4</v>
      </c>
      <c r="BG487" s="41">
        <f t="shared" si="285"/>
        <v>0.39804709936817922</v>
      </c>
      <c r="BH487" s="41">
        <f t="shared" si="286"/>
        <v>0.48941810630495297</v>
      </c>
      <c r="BI487" s="41">
        <f t="shared" si="287"/>
        <v>0.11253479432686785</v>
      </c>
      <c r="BJ487" s="41">
        <f t="shared" si="288"/>
        <v>0</v>
      </c>
      <c r="BK487" s="41">
        <f t="shared" si="289"/>
        <v>0</v>
      </c>
      <c r="BL487" s="41">
        <f t="shared" si="290"/>
        <v>4.4183272213140103E-4</v>
      </c>
      <c r="BM487" s="41">
        <f t="shared" si="291"/>
        <v>2.929350947731189E-2</v>
      </c>
      <c r="BN487" s="41">
        <f t="shared" si="292"/>
        <v>0.97026465780055671</v>
      </c>
      <c r="BO487" s="41">
        <f t="shared" si="293"/>
        <v>5.7880086599213535E-3</v>
      </c>
      <c r="BP487" s="41">
        <f t="shared" si="294"/>
        <v>0.98086864313171029</v>
      </c>
      <c r="BQ487" s="41">
        <f t="shared" si="295"/>
        <v>1.2062033314187249E-2</v>
      </c>
      <c r="BR487" s="41">
        <f t="shared" si="296"/>
        <v>0</v>
      </c>
      <c r="BS487" s="41">
        <f t="shared" si="297"/>
        <v>0.1406795387266381</v>
      </c>
      <c r="BT487" s="41">
        <f t="shared" si="298"/>
        <v>0.85932046127336192</v>
      </c>
      <c r="BU487" s="41">
        <f t="shared" si="299"/>
        <v>1.2813148941810632E-3</v>
      </c>
      <c r="BV487" s="41">
        <f t="shared" si="300"/>
        <v>0</v>
      </c>
      <c r="BW487" s="41">
        <f t="shared" si="301"/>
        <v>1</v>
      </c>
      <c r="BX487" s="41" t="str">
        <f t="shared" si="302"/>
        <v>2012Licensed practical nursesQuebec</v>
      </c>
      <c r="BY487" s="51">
        <f>VLOOKUP(BX487,'%workplace'!$A$1:$F$381,6,FALSE)</f>
        <v>22633</v>
      </c>
      <c r="BZ487" s="32">
        <f t="shared" si="303"/>
        <v>1</v>
      </c>
    </row>
    <row r="488" spans="1:78" s="8" customFormat="1" hidden="1" x14ac:dyDescent="0.2">
      <c r="A488" s="8" t="str">
        <f t="shared" si="266"/>
        <v>2012Licensed practical nursesQuebecCommunity health</v>
      </c>
      <c r="B488" s="8" t="s">
        <v>3</v>
      </c>
      <c r="C488" s="8" t="s">
        <v>18</v>
      </c>
      <c r="D488" s="8" t="s">
        <v>11</v>
      </c>
      <c r="E488" s="8">
        <v>2012</v>
      </c>
      <c r="F488" s="8">
        <v>746</v>
      </c>
      <c r="G488" s="8">
        <v>70</v>
      </c>
      <c r="H488" s="8">
        <v>0</v>
      </c>
      <c r="I488" s="8">
        <v>81</v>
      </c>
      <c r="J488" s="8">
        <v>113</v>
      </c>
      <c r="K488" s="8">
        <v>124</v>
      </c>
      <c r="L488" s="8">
        <v>124</v>
      </c>
      <c r="M488" s="8">
        <v>119</v>
      </c>
      <c r="N488" s="8">
        <v>111</v>
      </c>
      <c r="O488" s="8">
        <v>54</v>
      </c>
      <c r="P488" s="8">
        <v>36</v>
      </c>
      <c r="Q488" s="8">
        <v>16</v>
      </c>
      <c r="R488" s="8">
        <v>7</v>
      </c>
      <c r="S488" s="8">
        <v>31</v>
      </c>
      <c r="T488" s="8">
        <v>0</v>
      </c>
      <c r="U488" s="8">
        <v>816</v>
      </c>
      <c r="V488" s="8">
        <v>0</v>
      </c>
      <c r="W488" s="8">
        <v>0</v>
      </c>
      <c r="X488" s="8">
        <v>375</v>
      </c>
      <c r="Y488" s="8">
        <v>370</v>
      </c>
      <c r="Z488" s="8">
        <v>71</v>
      </c>
      <c r="AA488" s="8">
        <v>0</v>
      </c>
      <c r="AB488" s="8">
        <v>0</v>
      </c>
      <c r="AC488" s="8">
        <v>0</v>
      </c>
      <c r="AD488" s="8">
        <v>22</v>
      </c>
      <c r="AE488" s="8">
        <v>794</v>
      </c>
      <c r="AF488" s="8">
        <v>2</v>
      </c>
      <c r="AG488" s="8">
        <v>812</v>
      </c>
      <c r="AH488" s="8">
        <v>1</v>
      </c>
      <c r="AI488" s="8">
        <v>0</v>
      </c>
      <c r="AJ488" s="8">
        <v>109</v>
      </c>
      <c r="AK488" s="8">
        <v>707</v>
      </c>
      <c r="AL488" s="8">
        <v>1</v>
      </c>
      <c r="AM488" s="8">
        <v>0</v>
      </c>
      <c r="AN488" s="8">
        <v>816</v>
      </c>
      <c r="AO488" s="41">
        <f t="shared" si="267"/>
        <v>0.91421568627450978</v>
      </c>
      <c r="AP488" s="41">
        <f t="shared" si="268"/>
        <v>8.5784313725490197E-2</v>
      </c>
      <c r="AQ488" s="41">
        <f t="shared" si="269"/>
        <v>0</v>
      </c>
      <c r="AR488" s="41">
        <f t="shared" si="270"/>
        <v>9.9264705882352935E-2</v>
      </c>
      <c r="AS488" s="41">
        <f t="shared" si="271"/>
        <v>0.13848039215686275</v>
      </c>
      <c r="AT488" s="41">
        <f t="shared" si="272"/>
        <v>0.15196078431372548</v>
      </c>
      <c r="AU488" s="41">
        <f t="shared" si="273"/>
        <v>0.15196078431372548</v>
      </c>
      <c r="AV488" s="41">
        <f t="shared" si="274"/>
        <v>0.14583333333333334</v>
      </c>
      <c r="AW488" s="41">
        <f t="shared" si="275"/>
        <v>0.13602941176470587</v>
      </c>
      <c r="AX488" s="41">
        <f t="shared" si="276"/>
        <v>6.6176470588235295E-2</v>
      </c>
      <c r="AY488" s="41">
        <f t="shared" si="277"/>
        <v>4.4117647058823532E-2</v>
      </c>
      <c r="AZ488" s="41">
        <f t="shared" si="278"/>
        <v>1.9607843137254902E-2</v>
      </c>
      <c r="BA488" s="41">
        <f t="shared" si="279"/>
        <v>8.5784313725490204E-3</v>
      </c>
      <c r="BB488" s="41">
        <f t="shared" si="280"/>
        <v>3.7990196078431369E-2</v>
      </c>
      <c r="BC488" s="41">
        <f t="shared" si="281"/>
        <v>0</v>
      </c>
      <c r="BD488" s="41">
        <f t="shared" si="282"/>
        <v>1</v>
      </c>
      <c r="BE488" s="41">
        <f t="shared" si="283"/>
        <v>0</v>
      </c>
      <c r="BF488" s="41">
        <f t="shared" si="284"/>
        <v>0</v>
      </c>
      <c r="BG488" s="41">
        <f t="shared" si="285"/>
        <v>0.45955882352941174</v>
      </c>
      <c r="BH488" s="41">
        <f t="shared" si="286"/>
        <v>0.45343137254901961</v>
      </c>
      <c r="BI488" s="41">
        <f t="shared" si="287"/>
        <v>8.7009803921568624E-2</v>
      </c>
      <c r="BJ488" s="41">
        <f t="shared" si="288"/>
        <v>0</v>
      </c>
      <c r="BK488" s="41">
        <f t="shared" si="289"/>
        <v>0</v>
      </c>
      <c r="BL488" s="41">
        <f t="shared" si="290"/>
        <v>0</v>
      </c>
      <c r="BM488" s="41">
        <f t="shared" si="291"/>
        <v>2.6960784313725492E-2</v>
      </c>
      <c r="BN488" s="41">
        <f t="shared" si="292"/>
        <v>0.97303921568627449</v>
      </c>
      <c r="BO488" s="41">
        <f t="shared" si="293"/>
        <v>2.4509803921568627E-3</v>
      </c>
      <c r="BP488" s="41">
        <f t="shared" si="294"/>
        <v>0.99509803921568629</v>
      </c>
      <c r="BQ488" s="41">
        <f t="shared" si="295"/>
        <v>1.2254901960784314E-3</v>
      </c>
      <c r="BR488" s="41">
        <f t="shared" si="296"/>
        <v>0</v>
      </c>
      <c r="BS488" s="41">
        <f t="shared" si="297"/>
        <v>0.13357843137254902</v>
      </c>
      <c r="BT488" s="41">
        <f t="shared" si="298"/>
        <v>0.86642156862745101</v>
      </c>
      <c r="BU488" s="41">
        <f t="shared" si="299"/>
        <v>1.2254901960784314E-3</v>
      </c>
      <c r="BV488" s="41">
        <f t="shared" si="300"/>
        <v>0</v>
      </c>
      <c r="BW488" s="41">
        <f t="shared" si="301"/>
        <v>1</v>
      </c>
      <c r="BX488" s="41" t="str">
        <f t="shared" si="302"/>
        <v>2012Licensed practical nursesQuebec</v>
      </c>
      <c r="BY488" s="51">
        <f>VLOOKUP(BX488,'%workplace'!$A$1:$F$381,6,FALSE)</f>
        <v>22633</v>
      </c>
      <c r="BZ488" s="32">
        <f t="shared" si="303"/>
        <v>3.6053550125922325E-2</v>
      </c>
    </row>
    <row r="489" spans="1:78" s="8" customFormat="1" hidden="1" x14ac:dyDescent="0.2">
      <c r="A489" s="8" t="str">
        <f t="shared" si="266"/>
        <v>2012Licensed practical nursesQuebecNursing home/long-term care</v>
      </c>
      <c r="B489" s="8" t="s">
        <v>3</v>
      </c>
      <c r="C489" s="8" t="s">
        <v>18</v>
      </c>
      <c r="D489" s="8" t="s">
        <v>12</v>
      </c>
      <c r="E489" s="8">
        <v>2012</v>
      </c>
      <c r="F489" s="8">
        <v>7654</v>
      </c>
      <c r="G489" s="8">
        <v>617</v>
      </c>
      <c r="H489" s="8">
        <v>0</v>
      </c>
      <c r="I489" s="8">
        <v>633</v>
      </c>
      <c r="J489" s="8">
        <v>850</v>
      </c>
      <c r="K489" s="8">
        <v>1048</v>
      </c>
      <c r="L489" s="8">
        <v>1166</v>
      </c>
      <c r="M489" s="8">
        <v>1266</v>
      </c>
      <c r="N489" s="8">
        <v>1478</v>
      </c>
      <c r="O489" s="8">
        <v>965</v>
      </c>
      <c r="P489" s="8">
        <v>404</v>
      </c>
      <c r="Q489" s="8">
        <v>87</v>
      </c>
      <c r="R489" s="8">
        <v>19</v>
      </c>
      <c r="S489" s="8">
        <v>355</v>
      </c>
      <c r="T489" s="8">
        <v>0</v>
      </c>
      <c r="U489" s="8">
        <v>8262</v>
      </c>
      <c r="V489" s="8">
        <v>3</v>
      </c>
      <c r="W489" s="8">
        <v>6</v>
      </c>
      <c r="X489" s="8">
        <v>3525</v>
      </c>
      <c r="Y489" s="8">
        <v>4034</v>
      </c>
      <c r="Z489" s="8">
        <v>712</v>
      </c>
      <c r="AA489" s="8">
        <v>0</v>
      </c>
      <c r="AB489" s="8">
        <v>0</v>
      </c>
      <c r="AC489" s="8">
        <v>0</v>
      </c>
      <c r="AD489" s="8">
        <v>142</v>
      </c>
      <c r="AE489" s="8">
        <v>8129</v>
      </c>
      <c r="AF489" s="8">
        <v>22</v>
      </c>
      <c r="AG489" s="8">
        <v>8243</v>
      </c>
      <c r="AH489" s="8">
        <v>0</v>
      </c>
      <c r="AI489" s="8">
        <v>0</v>
      </c>
      <c r="AJ489" s="8">
        <v>1520</v>
      </c>
      <c r="AK489" s="8">
        <v>6751</v>
      </c>
      <c r="AL489" s="8">
        <v>6</v>
      </c>
      <c r="AM489" s="8">
        <v>0</v>
      </c>
      <c r="AN489" s="8">
        <v>8271</v>
      </c>
      <c r="AO489" s="41">
        <f t="shared" si="267"/>
        <v>0.92540200701245312</v>
      </c>
      <c r="AP489" s="41">
        <f t="shared" si="268"/>
        <v>7.4597992987546852E-2</v>
      </c>
      <c r="AQ489" s="41">
        <f t="shared" si="269"/>
        <v>0</v>
      </c>
      <c r="AR489" s="41">
        <f t="shared" si="270"/>
        <v>7.6532462821907871E-2</v>
      </c>
      <c r="AS489" s="41">
        <f t="shared" si="271"/>
        <v>0.10276870995042921</v>
      </c>
      <c r="AT489" s="41">
        <f t="shared" si="272"/>
        <v>0.12670777415064685</v>
      </c>
      <c r="AU489" s="41">
        <f t="shared" si="273"/>
        <v>0.14097448917905936</v>
      </c>
      <c r="AV489" s="41">
        <f t="shared" si="274"/>
        <v>0.15306492564381574</v>
      </c>
      <c r="AW489" s="41">
        <f t="shared" si="275"/>
        <v>0.17869665094909926</v>
      </c>
      <c r="AX489" s="41">
        <f t="shared" si="276"/>
        <v>0.11667271188489904</v>
      </c>
      <c r="AY489" s="41">
        <f t="shared" si="277"/>
        <v>4.8845363317615763E-2</v>
      </c>
      <c r="AZ489" s="41">
        <f t="shared" si="278"/>
        <v>1.0518679724338049E-2</v>
      </c>
      <c r="BA489" s="41">
        <f t="shared" si="279"/>
        <v>2.2971829283037117E-3</v>
      </c>
      <c r="BB489" s="41">
        <f t="shared" si="280"/>
        <v>4.2921049449885139E-2</v>
      </c>
      <c r="BC489" s="41">
        <f t="shared" si="281"/>
        <v>0</v>
      </c>
      <c r="BD489" s="41">
        <f t="shared" si="282"/>
        <v>0.99891186071817195</v>
      </c>
      <c r="BE489" s="41">
        <f t="shared" si="283"/>
        <v>3.6271309394269132E-4</v>
      </c>
      <c r="BF489" s="41">
        <f t="shared" si="284"/>
        <v>7.2542618788538264E-4</v>
      </c>
      <c r="BG489" s="41">
        <f t="shared" si="285"/>
        <v>0.42618788538266233</v>
      </c>
      <c r="BH489" s="41">
        <f t="shared" si="286"/>
        <v>0.48772820698827229</v>
      </c>
      <c r="BI489" s="41">
        <f t="shared" si="287"/>
        <v>8.6083907629065412E-2</v>
      </c>
      <c r="BJ489" s="41">
        <f t="shared" si="288"/>
        <v>0</v>
      </c>
      <c r="BK489" s="41">
        <f t="shared" si="289"/>
        <v>0</v>
      </c>
      <c r="BL489" s="41">
        <f t="shared" si="290"/>
        <v>0</v>
      </c>
      <c r="BM489" s="41">
        <f t="shared" si="291"/>
        <v>1.7168419779954057E-2</v>
      </c>
      <c r="BN489" s="41">
        <f t="shared" si="292"/>
        <v>0.98283158022004591</v>
      </c>
      <c r="BO489" s="41">
        <f t="shared" si="293"/>
        <v>2.6598960222464032E-3</v>
      </c>
      <c r="BP489" s="41">
        <f t="shared" si="294"/>
        <v>0.99661467778986823</v>
      </c>
      <c r="BQ489" s="41">
        <f t="shared" si="295"/>
        <v>0</v>
      </c>
      <c r="BR489" s="41">
        <f t="shared" si="296"/>
        <v>0</v>
      </c>
      <c r="BS489" s="41">
        <f t="shared" si="297"/>
        <v>0.18377463426429694</v>
      </c>
      <c r="BT489" s="41">
        <f t="shared" si="298"/>
        <v>0.81622536573570303</v>
      </c>
      <c r="BU489" s="41">
        <f t="shared" si="299"/>
        <v>7.2542618788538264E-4</v>
      </c>
      <c r="BV489" s="41">
        <f t="shared" si="300"/>
        <v>0</v>
      </c>
      <c r="BW489" s="41">
        <f t="shared" si="301"/>
        <v>1</v>
      </c>
      <c r="BX489" s="41" t="str">
        <f t="shared" si="302"/>
        <v>2012Licensed practical nursesQuebec</v>
      </c>
      <c r="BY489" s="51">
        <f>VLOOKUP(BX489,'%workplace'!$A$1:$F$381,6,FALSE)</f>
        <v>22633</v>
      </c>
      <c r="BZ489" s="32">
        <f t="shared" si="303"/>
        <v>0.36543984447488181</v>
      </c>
    </row>
    <row r="490" spans="1:78" s="8" customFormat="1" hidden="1" x14ac:dyDescent="0.2">
      <c r="A490" s="8" t="str">
        <f t="shared" si="266"/>
        <v>2012Licensed practical nursesQuebecHospital</v>
      </c>
      <c r="B490" s="8" t="s">
        <v>3</v>
      </c>
      <c r="C490" s="8" t="s">
        <v>18</v>
      </c>
      <c r="D490" s="8" t="s">
        <v>10</v>
      </c>
      <c r="E490" s="8">
        <v>2012</v>
      </c>
      <c r="F490" s="8">
        <v>9403</v>
      </c>
      <c r="G490" s="8">
        <v>1132</v>
      </c>
      <c r="H490" s="8">
        <v>0</v>
      </c>
      <c r="I490" s="8">
        <v>1670</v>
      </c>
      <c r="J490" s="8">
        <v>1782</v>
      </c>
      <c r="K490" s="8">
        <v>1503</v>
      </c>
      <c r="L490" s="8">
        <v>1390</v>
      </c>
      <c r="M490" s="8">
        <v>1244</v>
      </c>
      <c r="N490" s="8">
        <v>1124</v>
      </c>
      <c r="O490" s="8">
        <v>745</v>
      </c>
      <c r="P490" s="8">
        <v>197</v>
      </c>
      <c r="Q490" s="8">
        <v>24</v>
      </c>
      <c r="R490" s="8">
        <v>10</v>
      </c>
      <c r="S490" s="8">
        <v>846</v>
      </c>
      <c r="T490" s="8">
        <v>0</v>
      </c>
      <c r="U490" s="8">
        <v>10527</v>
      </c>
      <c r="V490" s="8">
        <v>3</v>
      </c>
      <c r="W490" s="8">
        <v>5</v>
      </c>
      <c r="X490" s="8">
        <v>3966</v>
      </c>
      <c r="Y490" s="8">
        <v>5633</v>
      </c>
      <c r="Z490" s="8">
        <v>936</v>
      </c>
      <c r="AA490" s="8">
        <v>0</v>
      </c>
      <c r="AB490" s="8">
        <v>0</v>
      </c>
      <c r="AC490" s="8">
        <v>2</v>
      </c>
      <c r="AD490" s="8">
        <v>139</v>
      </c>
      <c r="AE490" s="8">
        <v>10394</v>
      </c>
      <c r="AF490" s="8">
        <v>18</v>
      </c>
      <c r="AG490" s="8">
        <v>10505</v>
      </c>
      <c r="AH490" s="8">
        <v>5</v>
      </c>
      <c r="AI490" s="8">
        <v>0</v>
      </c>
      <c r="AJ490" s="8">
        <v>1260</v>
      </c>
      <c r="AK490" s="8">
        <v>9275</v>
      </c>
      <c r="AL490" s="8">
        <v>7</v>
      </c>
      <c r="AM490" s="8">
        <v>0</v>
      </c>
      <c r="AN490" s="8">
        <v>10535</v>
      </c>
      <c r="AO490" s="41">
        <f t="shared" si="267"/>
        <v>0.8925486473659231</v>
      </c>
      <c r="AP490" s="41">
        <f t="shared" si="268"/>
        <v>0.10745135263407689</v>
      </c>
      <c r="AQ490" s="41">
        <f t="shared" si="269"/>
        <v>0</v>
      </c>
      <c r="AR490" s="41">
        <f t="shared" si="270"/>
        <v>0.15851922164214524</v>
      </c>
      <c r="AS490" s="41">
        <f t="shared" si="271"/>
        <v>0.16915045087802563</v>
      </c>
      <c r="AT490" s="41">
        <f t="shared" si="272"/>
        <v>0.14266729947793072</v>
      </c>
      <c r="AU490" s="41">
        <f t="shared" si="273"/>
        <v>0.13194114855244424</v>
      </c>
      <c r="AV490" s="41">
        <f t="shared" si="274"/>
        <v>0.11808258186995728</v>
      </c>
      <c r="AW490" s="41">
        <f t="shared" si="275"/>
        <v>0.10669197911722829</v>
      </c>
      <c r="AX490" s="41">
        <f t="shared" si="276"/>
        <v>7.0716658756525871E-2</v>
      </c>
      <c r="AY490" s="41">
        <f t="shared" si="277"/>
        <v>1.8699572852396772E-2</v>
      </c>
      <c r="AZ490" s="41">
        <f t="shared" si="278"/>
        <v>2.2781205505457997E-3</v>
      </c>
      <c r="BA490" s="41">
        <f t="shared" si="279"/>
        <v>9.4921689606074992E-4</v>
      </c>
      <c r="BB490" s="41">
        <f t="shared" si="280"/>
        <v>8.0303749406739441E-2</v>
      </c>
      <c r="BC490" s="41">
        <f t="shared" si="281"/>
        <v>0</v>
      </c>
      <c r="BD490" s="41">
        <f t="shared" si="282"/>
        <v>0.99924062648315137</v>
      </c>
      <c r="BE490" s="41">
        <f t="shared" si="283"/>
        <v>2.8476506881822496E-4</v>
      </c>
      <c r="BF490" s="41">
        <f t="shared" si="284"/>
        <v>4.7460844803037496E-4</v>
      </c>
      <c r="BG490" s="41">
        <f t="shared" si="285"/>
        <v>0.37645942097769342</v>
      </c>
      <c r="BH490" s="41">
        <f t="shared" si="286"/>
        <v>0.53469387755102038</v>
      </c>
      <c r="BI490" s="41">
        <f t="shared" si="287"/>
        <v>8.8846701471286191E-2</v>
      </c>
      <c r="BJ490" s="41">
        <f t="shared" si="288"/>
        <v>0</v>
      </c>
      <c r="BK490" s="41">
        <f t="shared" si="289"/>
        <v>0</v>
      </c>
      <c r="BL490" s="41">
        <f t="shared" si="290"/>
        <v>1.8984337921214997E-4</v>
      </c>
      <c r="BM490" s="41">
        <f t="shared" si="291"/>
        <v>1.3194114855244424E-2</v>
      </c>
      <c r="BN490" s="41">
        <f t="shared" si="292"/>
        <v>0.98661604176554341</v>
      </c>
      <c r="BO490" s="41">
        <f t="shared" si="293"/>
        <v>1.7085904129093498E-3</v>
      </c>
      <c r="BP490" s="41">
        <f t="shared" si="294"/>
        <v>0.99715234931181773</v>
      </c>
      <c r="BQ490" s="41">
        <f t="shared" si="295"/>
        <v>4.7460844803037496E-4</v>
      </c>
      <c r="BR490" s="41">
        <f t="shared" si="296"/>
        <v>0</v>
      </c>
      <c r="BS490" s="41">
        <f t="shared" si="297"/>
        <v>0.11960132890365449</v>
      </c>
      <c r="BT490" s="41">
        <f t="shared" si="298"/>
        <v>0.88039867109634551</v>
      </c>
      <c r="BU490" s="41">
        <f t="shared" si="299"/>
        <v>6.6445182724252495E-4</v>
      </c>
      <c r="BV490" s="41">
        <f t="shared" si="300"/>
        <v>0</v>
      </c>
      <c r="BW490" s="41">
        <f t="shared" si="301"/>
        <v>1</v>
      </c>
      <c r="BX490" s="41" t="str">
        <f t="shared" si="302"/>
        <v>2012Licensed practical nursesQuebec</v>
      </c>
      <c r="BY490" s="51">
        <f>VLOOKUP(BX490,'%workplace'!$A$1:$F$381,6,FALSE)</f>
        <v>22633</v>
      </c>
      <c r="BZ490" s="32">
        <f t="shared" si="303"/>
        <v>0.46547077276543103</v>
      </c>
    </row>
    <row r="491" spans="1:78" s="8" customFormat="1" hidden="1" x14ac:dyDescent="0.2">
      <c r="A491" s="8" t="str">
        <f t="shared" si="266"/>
        <v>2012Licensed practical nursesQuebecOther places of work</v>
      </c>
      <c r="B491" s="8" t="s">
        <v>3</v>
      </c>
      <c r="C491" s="8" t="s">
        <v>18</v>
      </c>
      <c r="D491" s="8" t="s">
        <v>13</v>
      </c>
      <c r="E491" s="8">
        <v>2012</v>
      </c>
      <c r="F491" s="8">
        <v>2492</v>
      </c>
      <c r="G491" s="8">
        <v>339</v>
      </c>
      <c r="H491" s="8">
        <v>0</v>
      </c>
      <c r="I491" s="8">
        <v>315</v>
      </c>
      <c r="J491" s="8">
        <v>431</v>
      </c>
      <c r="K491" s="8">
        <v>432</v>
      </c>
      <c r="L491" s="8">
        <v>455</v>
      </c>
      <c r="M491" s="8">
        <v>402</v>
      </c>
      <c r="N491" s="8">
        <v>320</v>
      </c>
      <c r="O491" s="8">
        <v>195</v>
      </c>
      <c r="P491" s="8">
        <v>105</v>
      </c>
      <c r="Q491" s="8">
        <v>43</v>
      </c>
      <c r="R491" s="8">
        <v>4</v>
      </c>
      <c r="S491" s="8">
        <v>129</v>
      </c>
      <c r="T491" s="8">
        <v>0</v>
      </c>
      <c r="U491" s="8">
        <v>2824</v>
      </c>
      <c r="V491" s="8">
        <v>1</v>
      </c>
      <c r="W491" s="8">
        <v>6</v>
      </c>
      <c r="X491" s="8">
        <v>1117</v>
      </c>
      <c r="Y491" s="8">
        <v>941</v>
      </c>
      <c r="Z491" s="8">
        <v>773</v>
      </c>
      <c r="AA491" s="8">
        <v>0</v>
      </c>
      <c r="AB491" s="8">
        <v>0</v>
      </c>
      <c r="AC491" s="8">
        <v>8</v>
      </c>
      <c r="AD491" s="8">
        <v>347</v>
      </c>
      <c r="AE491" s="8">
        <v>2476</v>
      </c>
      <c r="AF491" s="8">
        <v>89</v>
      </c>
      <c r="AG491" s="8">
        <v>2461</v>
      </c>
      <c r="AH491" s="8">
        <v>267</v>
      </c>
      <c r="AI491" s="8">
        <v>0</v>
      </c>
      <c r="AJ491" s="8">
        <v>273</v>
      </c>
      <c r="AK491" s="8">
        <v>2558</v>
      </c>
      <c r="AL491" s="8">
        <v>14</v>
      </c>
      <c r="AM491" s="8">
        <v>0</v>
      </c>
      <c r="AN491" s="8">
        <v>2831</v>
      </c>
      <c r="AO491" s="41">
        <f t="shared" si="267"/>
        <v>0.88025432709290008</v>
      </c>
      <c r="AP491" s="41">
        <f t="shared" si="268"/>
        <v>0.11974567290709996</v>
      </c>
      <c r="AQ491" s="41">
        <f t="shared" si="269"/>
        <v>0</v>
      </c>
      <c r="AR491" s="41">
        <f t="shared" si="270"/>
        <v>0.11126810314376545</v>
      </c>
      <c r="AS491" s="41">
        <f t="shared" si="271"/>
        <v>0.15224302366654893</v>
      </c>
      <c r="AT491" s="41">
        <f t="shared" si="272"/>
        <v>0.1525962557400212</v>
      </c>
      <c r="AU491" s="41">
        <f t="shared" si="273"/>
        <v>0.16072059342988343</v>
      </c>
      <c r="AV491" s="41">
        <f t="shared" si="274"/>
        <v>0.14199929353585306</v>
      </c>
      <c r="AW491" s="41">
        <f t="shared" si="275"/>
        <v>0.1130342635111268</v>
      </c>
      <c r="AX491" s="41">
        <f t="shared" si="276"/>
        <v>6.8880254327092896E-2</v>
      </c>
      <c r="AY491" s="41">
        <f t="shared" si="277"/>
        <v>3.7089367714588484E-2</v>
      </c>
      <c r="AZ491" s="41">
        <f t="shared" si="278"/>
        <v>1.5188979159307664E-2</v>
      </c>
      <c r="BA491" s="41">
        <f t="shared" si="279"/>
        <v>1.4129282938890851E-3</v>
      </c>
      <c r="BB491" s="41">
        <f t="shared" si="280"/>
        <v>4.5566937477922995E-2</v>
      </c>
      <c r="BC491" s="41">
        <f t="shared" si="281"/>
        <v>0</v>
      </c>
      <c r="BD491" s="41">
        <f t="shared" si="282"/>
        <v>0.99752737548569415</v>
      </c>
      <c r="BE491" s="41">
        <f t="shared" si="283"/>
        <v>3.5323207347227127E-4</v>
      </c>
      <c r="BF491" s="41">
        <f t="shared" si="284"/>
        <v>2.1193924408336277E-3</v>
      </c>
      <c r="BG491" s="41">
        <f t="shared" si="285"/>
        <v>0.39456022606852703</v>
      </c>
      <c r="BH491" s="41">
        <f t="shared" si="286"/>
        <v>0.33239138113740729</v>
      </c>
      <c r="BI491" s="41">
        <f t="shared" si="287"/>
        <v>0.27304839279406568</v>
      </c>
      <c r="BJ491" s="41">
        <f t="shared" si="288"/>
        <v>0</v>
      </c>
      <c r="BK491" s="41">
        <f t="shared" si="289"/>
        <v>0</v>
      </c>
      <c r="BL491" s="41">
        <f t="shared" si="290"/>
        <v>2.8258565877781702E-3</v>
      </c>
      <c r="BM491" s="41">
        <f t="shared" si="291"/>
        <v>0.12257152949487814</v>
      </c>
      <c r="BN491" s="41">
        <f t="shared" si="292"/>
        <v>0.87460261391734373</v>
      </c>
      <c r="BO491" s="41">
        <f t="shared" si="293"/>
        <v>3.1437654539032141E-2</v>
      </c>
      <c r="BP491" s="41">
        <f t="shared" si="294"/>
        <v>0.86930413281525964</v>
      </c>
      <c r="BQ491" s="41">
        <f t="shared" si="295"/>
        <v>9.4312963617096429E-2</v>
      </c>
      <c r="BR491" s="41">
        <f t="shared" si="296"/>
        <v>0</v>
      </c>
      <c r="BS491" s="41">
        <f t="shared" si="297"/>
        <v>9.643235605793006E-2</v>
      </c>
      <c r="BT491" s="41">
        <f t="shared" si="298"/>
        <v>0.9035676439420699</v>
      </c>
      <c r="BU491" s="41">
        <f t="shared" si="299"/>
        <v>4.9452490286117983E-3</v>
      </c>
      <c r="BV491" s="41">
        <f t="shared" si="300"/>
        <v>0</v>
      </c>
      <c r="BW491" s="41">
        <f t="shared" si="301"/>
        <v>1</v>
      </c>
      <c r="BX491" s="41" t="str">
        <f t="shared" si="302"/>
        <v>2012Licensed practical nursesQuebec</v>
      </c>
      <c r="BY491" s="51">
        <f>VLOOKUP(BX491,'%workplace'!$A$1:$F$381,6,FALSE)</f>
        <v>22633</v>
      </c>
      <c r="BZ491" s="32">
        <f t="shared" si="303"/>
        <v>0.12508284363539965</v>
      </c>
    </row>
    <row r="492" spans="1:78" s="8" customFormat="1" hidden="1" x14ac:dyDescent="0.2">
      <c r="A492" s="8" t="str">
        <f t="shared" si="266"/>
        <v>2012Licensed practical nursesQuebecUnknown places of work</v>
      </c>
      <c r="B492" s="8" t="s">
        <v>3</v>
      </c>
      <c r="C492" s="8" t="s">
        <v>18</v>
      </c>
      <c r="D492" s="8" t="s">
        <v>49</v>
      </c>
      <c r="E492" s="8">
        <v>2012</v>
      </c>
      <c r="F492" s="8">
        <v>160</v>
      </c>
      <c r="G492" s="8">
        <v>20</v>
      </c>
      <c r="H492" s="8">
        <v>0</v>
      </c>
      <c r="I492" s="8">
        <v>20</v>
      </c>
      <c r="J492" s="8">
        <v>28</v>
      </c>
      <c r="K492" s="8">
        <v>24</v>
      </c>
      <c r="L492" s="8">
        <v>26</v>
      </c>
      <c r="M492" s="8">
        <v>31</v>
      </c>
      <c r="N492" s="8">
        <v>16</v>
      </c>
      <c r="O492" s="8">
        <v>20</v>
      </c>
      <c r="P492" s="8">
        <v>5</v>
      </c>
      <c r="Q492" s="8">
        <v>1</v>
      </c>
      <c r="R492" s="8">
        <v>1</v>
      </c>
      <c r="S492" s="8">
        <v>8</v>
      </c>
      <c r="T492" s="8">
        <v>0</v>
      </c>
      <c r="U492" s="8">
        <v>180</v>
      </c>
      <c r="V492" s="8">
        <v>0</v>
      </c>
      <c r="W492" s="8">
        <v>0</v>
      </c>
      <c r="X492" s="8">
        <v>26</v>
      </c>
      <c r="Y492" s="8">
        <v>99</v>
      </c>
      <c r="Z492" s="8">
        <v>55</v>
      </c>
      <c r="AA492" s="8">
        <v>0</v>
      </c>
      <c r="AB492" s="8">
        <v>0</v>
      </c>
      <c r="AC492" s="8">
        <v>0</v>
      </c>
      <c r="AD492" s="8">
        <v>13</v>
      </c>
      <c r="AE492" s="8">
        <v>167</v>
      </c>
      <c r="AF492" s="8">
        <v>0</v>
      </c>
      <c r="AG492" s="8">
        <v>179</v>
      </c>
      <c r="AH492" s="8">
        <v>0</v>
      </c>
      <c r="AI492" s="8">
        <v>0</v>
      </c>
      <c r="AJ492" s="8">
        <v>22</v>
      </c>
      <c r="AK492" s="8">
        <v>158</v>
      </c>
      <c r="AL492" s="8">
        <v>1</v>
      </c>
      <c r="AM492" s="8">
        <v>0</v>
      </c>
      <c r="AN492" s="8">
        <v>180</v>
      </c>
      <c r="AO492" s="41">
        <f t="shared" si="267"/>
        <v>0.88888888888888884</v>
      </c>
      <c r="AP492" s="41">
        <f t="shared" si="268"/>
        <v>0.1111111111111111</v>
      </c>
      <c r="AQ492" s="41">
        <f t="shared" si="269"/>
        <v>0</v>
      </c>
      <c r="AR492" s="41">
        <f t="shared" si="270"/>
        <v>0.1111111111111111</v>
      </c>
      <c r="AS492" s="41">
        <f t="shared" si="271"/>
        <v>0.15555555555555556</v>
      </c>
      <c r="AT492" s="41">
        <f t="shared" si="272"/>
        <v>0.13333333333333333</v>
      </c>
      <c r="AU492" s="41">
        <f t="shared" si="273"/>
        <v>0.14444444444444443</v>
      </c>
      <c r="AV492" s="41">
        <f t="shared" si="274"/>
        <v>0.17222222222222222</v>
      </c>
      <c r="AW492" s="41">
        <f t="shared" si="275"/>
        <v>8.8888888888888892E-2</v>
      </c>
      <c r="AX492" s="41">
        <f t="shared" si="276"/>
        <v>0.1111111111111111</v>
      </c>
      <c r="AY492" s="41">
        <f t="shared" si="277"/>
        <v>2.7777777777777776E-2</v>
      </c>
      <c r="AZ492" s="41">
        <f t="shared" si="278"/>
        <v>5.5555555555555558E-3</v>
      </c>
      <c r="BA492" s="41">
        <f t="shared" si="279"/>
        <v>5.5555555555555558E-3</v>
      </c>
      <c r="BB492" s="41">
        <f t="shared" si="280"/>
        <v>4.4444444444444446E-2</v>
      </c>
      <c r="BC492" s="41">
        <f t="shared" si="281"/>
        <v>0</v>
      </c>
      <c r="BD492" s="41">
        <f t="shared" si="282"/>
        <v>1</v>
      </c>
      <c r="BE492" s="41">
        <f t="shared" si="283"/>
        <v>0</v>
      </c>
      <c r="BF492" s="41">
        <f t="shared" si="284"/>
        <v>0</v>
      </c>
      <c r="BG492" s="41">
        <f t="shared" si="285"/>
        <v>0.14444444444444443</v>
      </c>
      <c r="BH492" s="41">
        <f t="shared" si="286"/>
        <v>0.55000000000000004</v>
      </c>
      <c r="BI492" s="41">
        <f t="shared" si="287"/>
        <v>0.30555555555555558</v>
      </c>
      <c r="BJ492" s="41">
        <f t="shared" si="288"/>
        <v>0</v>
      </c>
      <c r="BK492" s="41">
        <f t="shared" si="289"/>
        <v>0</v>
      </c>
      <c r="BL492" s="41">
        <f t="shared" si="290"/>
        <v>0</v>
      </c>
      <c r="BM492" s="41">
        <f t="shared" si="291"/>
        <v>7.2222222222222215E-2</v>
      </c>
      <c r="BN492" s="41">
        <f t="shared" si="292"/>
        <v>0.92777777777777781</v>
      </c>
      <c r="BO492" s="41">
        <f t="shared" si="293"/>
        <v>0</v>
      </c>
      <c r="BP492" s="41">
        <f t="shared" si="294"/>
        <v>0.99444444444444446</v>
      </c>
      <c r="BQ492" s="41">
        <f t="shared" si="295"/>
        <v>0</v>
      </c>
      <c r="BR492" s="41">
        <f t="shared" si="296"/>
        <v>0</v>
      </c>
      <c r="BS492" s="41">
        <f t="shared" si="297"/>
        <v>0.12222222222222222</v>
      </c>
      <c r="BT492" s="41">
        <f t="shared" si="298"/>
        <v>0.87777777777777777</v>
      </c>
      <c r="BU492" s="41">
        <f t="shared" si="299"/>
        <v>5.5555555555555558E-3</v>
      </c>
      <c r="BV492" s="41">
        <f t="shared" si="300"/>
        <v>0</v>
      </c>
      <c r="BW492" s="41">
        <f t="shared" si="301"/>
        <v>1</v>
      </c>
      <c r="BX492" s="41" t="str">
        <f t="shared" si="302"/>
        <v>2012Licensed practical nursesQuebec</v>
      </c>
      <c r="BY492" s="51">
        <f>VLOOKUP(BX492,'%workplace'!$A$1:$F$381,6,FALSE)</f>
        <v>22633</v>
      </c>
      <c r="BZ492" s="32">
        <f t="shared" si="303"/>
        <v>7.9529889983652197E-3</v>
      </c>
    </row>
    <row r="493" spans="1:78" s="8" customFormat="1" hidden="1" x14ac:dyDescent="0.2">
      <c r="A493" s="8" t="str">
        <f t="shared" si="266"/>
        <v>2012Licensed practical nursesOntarioAll places of work</v>
      </c>
      <c r="B493" s="8" t="s">
        <v>3</v>
      </c>
      <c r="C493" s="8" t="s">
        <v>19</v>
      </c>
      <c r="D493" s="8" t="s">
        <v>9</v>
      </c>
      <c r="E493" s="8">
        <v>2012</v>
      </c>
      <c r="F493" s="8">
        <v>30422</v>
      </c>
      <c r="G493" s="8">
        <v>2417</v>
      </c>
      <c r="H493" s="8">
        <v>0</v>
      </c>
      <c r="I493" s="8">
        <v>4214</v>
      </c>
      <c r="J493" s="8">
        <v>3635</v>
      </c>
      <c r="K493" s="8">
        <v>3553</v>
      </c>
      <c r="L493" s="8">
        <v>4097</v>
      </c>
      <c r="M493" s="8">
        <v>4237</v>
      </c>
      <c r="N493" s="8">
        <v>4113</v>
      </c>
      <c r="O493" s="8">
        <v>3897</v>
      </c>
      <c r="P493" s="8">
        <v>2484</v>
      </c>
      <c r="Q493" s="8">
        <v>868</v>
      </c>
      <c r="R493" s="8">
        <v>182</v>
      </c>
      <c r="S493" s="8">
        <v>1559</v>
      </c>
      <c r="T493" s="8">
        <v>0</v>
      </c>
      <c r="U493" s="8">
        <v>31037</v>
      </c>
      <c r="V493" s="8">
        <v>1795</v>
      </c>
      <c r="W493" s="8">
        <v>7</v>
      </c>
      <c r="X493" s="8">
        <v>20018</v>
      </c>
      <c r="Y493" s="8">
        <v>10083</v>
      </c>
      <c r="Z493" s="8">
        <v>2738</v>
      </c>
      <c r="AA493" s="8">
        <v>0</v>
      </c>
      <c r="AB493" s="8">
        <v>848</v>
      </c>
      <c r="AC493" s="8">
        <v>8</v>
      </c>
      <c r="AD493" s="8">
        <v>3253</v>
      </c>
      <c r="AE493" s="8">
        <v>28730</v>
      </c>
      <c r="AF493" s="8">
        <v>683</v>
      </c>
      <c r="AG493" s="8">
        <v>31937</v>
      </c>
      <c r="AH493" s="8">
        <v>199</v>
      </c>
      <c r="AI493" s="8">
        <v>0</v>
      </c>
      <c r="AJ493" s="8">
        <v>3404</v>
      </c>
      <c r="AK493" s="8">
        <v>29435</v>
      </c>
      <c r="AL493" s="8">
        <v>20</v>
      </c>
      <c r="AM493" s="8">
        <v>0</v>
      </c>
      <c r="AN493" s="8">
        <v>32839</v>
      </c>
      <c r="AO493" s="41">
        <f t="shared" si="267"/>
        <v>0.92639848960077953</v>
      </c>
      <c r="AP493" s="41">
        <f t="shared" si="268"/>
        <v>7.3601510399220443E-2</v>
      </c>
      <c r="AQ493" s="41">
        <f t="shared" si="269"/>
        <v>0</v>
      </c>
      <c r="AR493" s="41">
        <f t="shared" si="270"/>
        <v>0.12832303054295197</v>
      </c>
      <c r="AS493" s="41">
        <f t="shared" si="271"/>
        <v>0.11069155577210024</v>
      </c>
      <c r="AT493" s="41">
        <f t="shared" si="272"/>
        <v>0.1081945248028259</v>
      </c>
      <c r="AU493" s="41">
        <f t="shared" si="273"/>
        <v>0.1247601936721581</v>
      </c>
      <c r="AV493" s="41">
        <f t="shared" si="274"/>
        <v>0.12902341727823624</v>
      </c>
      <c r="AW493" s="41">
        <f t="shared" si="275"/>
        <v>0.12524741922713847</v>
      </c>
      <c r="AX493" s="41">
        <f t="shared" si="276"/>
        <v>0.11866987423490362</v>
      </c>
      <c r="AY493" s="41">
        <f t="shared" si="277"/>
        <v>7.5641767410700694E-2</v>
      </c>
      <c r="AZ493" s="41">
        <f t="shared" si="278"/>
        <v>2.643198635768446E-2</v>
      </c>
      <c r="BA493" s="41">
        <f t="shared" si="279"/>
        <v>5.5421906879015801E-3</v>
      </c>
      <c r="BB493" s="41">
        <f t="shared" si="280"/>
        <v>4.7474040013398701E-2</v>
      </c>
      <c r="BC493" s="41">
        <f t="shared" si="281"/>
        <v>0</v>
      </c>
      <c r="BD493" s="41">
        <f t="shared" si="282"/>
        <v>0.94512622187033712</v>
      </c>
      <c r="BE493" s="41">
        <f t="shared" si="283"/>
        <v>5.4660616949358996E-2</v>
      </c>
      <c r="BF493" s="41">
        <f t="shared" si="284"/>
        <v>2.1316118030390694E-4</v>
      </c>
      <c r="BG493" s="41">
        <f t="shared" si="285"/>
        <v>0.60958007247480128</v>
      </c>
      <c r="BH493" s="41">
        <f t="shared" si="286"/>
        <v>0.30704345442918479</v>
      </c>
      <c r="BI493" s="41">
        <f t="shared" si="287"/>
        <v>8.3376473096013884E-2</v>
      </c>
      <c r="BJ493" s="41">
        <f t="shared" si="288"/>
        <v>0</v>
      </c>
      <c r="BK493" s="41">
        <f t="shared" si="289"/>
        <v>2.5822954413959012E-2</v>
      </c>
      <c r="BL493" s="41">
        <f t="shared" si="290"/>
        <v>2.4361277749017937E-4</v>
      </c>
      <c r="BM493" s="41">
        <f t="shared" si="291"/>
        <v>9.9059045646944177E-2</v>
      </c>
      <c r="BN493" s="41">
        <f t="shared" si="292"/>
        <v>0.87487438716160659</v>
      </c>
      <c r="BO493" s="41">
        <f t="shared" si="293"/>
        <v>2.0798440878224064E-2</v>
      </c>
      <c r="BP493" s="41">
        <f t="shared" si="294"/>
        <v>0.97253265933798227</v>
      </c>
      <c r="BQ493" s="41">
        <f t="shared" si="295"/>
        <v>6.0598678400682112E-3</v>
      </c>
      <c r="BR493" s="41">
        <f t="shared" si="296"/>
        <v>0</v>
      </c>
      <c r="BS493" s="41">
        <f t="shared" si="297"/>
        <v>0.10365723682207131</v>
      </c>
      <c r="BT493" s="41">
        <f t="shared" si="298"/>
        <v>0.89634276317792871</v>
      </c>
      <c r="BU493" s="41">
        <f t="shared" si="299"/>
        <v>6.0903194372544838E-4</v>
      </c>
      <c r="BV493" s="41">
        <f t="shared" si="300"/>
        <v>0</v>
      </c>
      <c r="BW493" s="41">
        <f t="shared" si="301"/>
        <v>1</v>
      </c>
      <c r="BX493" s="41" t="str">
        <f t="shared" si="302"/>
        <v>2012Licensed practical nursesOntario</v>
      </c>
      <c r="BY493" s="51">
        <f>VLOOKUP(BX493,'%workplace'!$A$1:$F$381,6,FALSE)</f>
        <v>32839</v>
      </c>
      <c r="BZ493" s="32">
        <f t="shared" si="303"/>
        <v>1</v>
      </c>
    </row>
    <row r="494" spans="1:78" s="8" customFormat="1" hidden="1" x14ac:dyDescent="0.2">
      <c r="A494" s="8" t="str">
        <f t="shared" si="266"/>
        <v>2012Licensed practical nursesOntarioCommunity health</v>
      </c>
      <c r="B494" s="8" t="s">
        <v>3</v>
      </c>
      <c r="C494" s="8" t="s">
        <v>19</v>
      </c>
      <c r="D494" s="8" t="s">
        <v>11</v>
      </c>
      <c r="E494" s="8">
        <v>2012</v>
      </c>
      <c r="F494" s="8">
        <v>4372</v>
      </c>
      <c r="G494" s="8">
        <v>256</v>
      </c>
      <c r="H494" s="8">
        <v>0</v>
      </c>
      <c r="I494" s="8">
        <v>524</v>
      </c>
      <c r="J494" s="8">
        <v>489</v>
      </c>
      <c r="K494" s="8">
        <v>530</v>
      </c>
      <c r="L494" s="8">
        <v>587</v>
      </c>
      <c r="M494" s="8">
        <v>612</v>
      </c>
      <c r="N494" s="8">
        <v>597</v>
      </c>
      <c r="O494" s="8">
        <v>540</v>
      </c>
      <c r="P494" s="8">
        <v>389</v>
      </c>
      <c r="Q494" s="8">
        <v>157</v>
      </c>
      <c r="R494" s="8">
        <v>39</v>
      </c>
      <c r="S494" s="8">
        <v>164</v>
      </c>
      <c r="T494" s="8">
        <v>0</v>
      </c>
      <c r="U494" s="8">
        <v>4387</v>
      </c>
      <c r="V494" s="8">
        <v>239</v>
      </c>
      <c r="W494" s="8">
        <v>2</v>
      </c>
      <c r="X494" s="8">
        <v>2946</v>
      </c>
      <c r="Y494" s="8">
        <v>1167</v>
      </c>
      <c r="Z494" s="8">
        <v>515</v>
      </c>
      <c r="AA494" s="8">
        <v>0</v>
      </c>
      <c r="AB494" s="8">
        <v>285</v>
      </c>
      <c r="AC494" s="8">
        <v>0</v>
      </c>
      <c r="AD494" s="8">
        <v>696</v>
      </c>
      <c r="AE494" s="8">
        <v>3647</v>
      </c>
      <c r="AF494" s="8">
        <v>282</v>
      </c>
      <c r="AG494" s="8">
        <v>4306</v>
      </c>
      <c r="AH494" s="8">
        <v>37</v>
      </c>
      <c r="AI494" s="8">
        <v>0</v>
      </c>
      <c r="AJ494" s="8">
        <v>371</v>
      </c>
      <c r="AK494" s="8">
        <v>4257</v>
      </c>
      <c r="AL494" s="8">
        <v>3</v>
      </c>
      <c r="AM494" s="8">
        <v>0</v>
      </c>
      <c r="AN494" s="8">
        <v>4628</v>
      </c>
      <c r="AO494" s="41">
        <f t="shared" si="267"/>
        <v>0.94468452895419186</v>
      </c>
      <c r="AP494" s="41">
        <f t="shared" si="268"/>
        <v>5.5315471045808126E-2</v>
      </c>
      <c r="AQ494" s="41">
        <f t="shared" si="269"/>
        <v>0</v>
      </c>
      <c r="AR494" s="41">
        <f t="shared" si="270"/>
        <v>0.1132238547968885</v>
      </c>
      <c r="AS494" s="41">
        <f t="shared" si="271"/>
        <v>0.10566119273984442</v>
      </c>
      <c r="AT494" s="41">
        <f t="shared" si="272"/>
        <v>0.11452031114952463</v>
      </c>
      <c r="AU494" s="41">
        <f t="shared" si="273"/>
        <v>0.12683664649956786</v>
      </c>
      <c r="AV494" s="41">
        <f t="shared" si="274"/>
        <v>0.13223854796888504</v>
      </c>
      <c r="AW494" s="41">
        <f t="shared" si="275"/>
        <v>0.12899740708729474</v>
      </c>
      <c r="AX494" s="41">
        <f t="shared" si="276"/>
        <v>0.11668107173725151</v>
      </c>
      <c r="AY494" s="41">
        <f t="shared" si="277"/>
        <v>8.4053586862575622E-2</v>
      </c>
      <c r="AZ494" s="41">
        <f t="shared" si="278"/>
        <v>3.3923941227312016E-2</v>
      </c>
      <c r="BA494" s="41">
        <f t="shared" si="279"/>
        <v>8.4269662921348312E-3</v>
      </c>
      <c r="BB494" s="41">
        <f t="shared" si="280"/>
        <v>3.5436473638720829E-2</v>
      </c>
      <c r="BC494" s="41">
        <f t="shared" si="281"/>
        <v>0</v>
      </c>
      <c r="BD494" s="41">
        <f t="shared" si="282"/>
        <v>0.94792566983578219</v>
      </c>
      <c r="BE494" s="41">
        <f t="shared" si="283"/>
        <v>5.1642178046672427E-2</v>
      </c>
      <c r="BF494" s="41">
        <f t="shared" si="284"/>
        <v>4.3215211754537599E-4</v>
      </c>
      <c r="BG494" s="41">
        <f t="shared" si="285"/>
        <v>0.63656006914433882</v>
      </c>
      <c r="BH494" s="41">
        <f t="shared" si="286"/>
        <v>0.25216076058772691</v>
      </c>
      <c r="BI494" s="41">
        <f t="shared" si="287"/>
        <v>0.11127917026793431</v>
      </c>
      <c r="BJ494" s="41">
        <f t="shared" si="288"/>
        <v>0</v>
      </c>
      <c r="BK494" s="41">
        <f t="shared" si="289"/>
        <v>6.1581676750216079E-2</v>
      </c>
      <c r="BL494" s="41">
        <f t="shared" si="290"/>
        <v>0</v>
      </c>
      <c r="BM494" s="41">
        <f t="shared" si="291"/>
        <v>0.15038893690579083</v>
      </c>
      <c r="BN494" s="41">
        <f t="shared" si="292"/>
        <v>0.78802938634399311</v>
      </c>
      <c r="BO494" s="41">
        <f t="shared" si="293"/>
        <v>6.0933448573898014E-2</v>
      </c>
      <c r="BP494" s="41">
        <f t="shared" si="294"/>
        <v>0.93042350907519444</v>
      </c>
      <c r="BQ494" s="41">
        <f t="shared" si="295"/>
        <v>7.9948141745894551E-3</v>
      </c>
      <c r="BR494" s="41">
        <f t="shared" si="296"/>
        <v>0</v>
      </c>
      <c r="BS494" s="41">
        <f t="shared" si="297"/>
        <v>8.0164217804667245E-2</v>
      </c>
      <c r="BT494" s="41">
        <f t="shared" si="298"/>
        <v>0.9198357821953328</v>
      </c>
      <c r="BU494" s="41">
        <f t="shared" si="299"/>
        <v>6.4822817631806392E-4</v>
      </c>
      <c r="BV494" s="41">
        <f t="shared" si="300"/>
        <v>0</v>
      </c>
      <c r="BW494" s="41">
        <f t="shared" si="301"/>
        <v>1</v>
      </c>
      <c r="BX494" s="41" t="str">
        <f t="shared" si="302"/>
        <v>2012Licensed practical nursesOntario</v>
      </c>
      <c r="BY494" s="51">
        <f>VLOOKUP(BX494,'%workplace'!$A$1:$F$381,6,FALSE)</f>
        <v>32839</v>
      </c>
      <c r="BZ494" s="32">
        <f t="shared" si="303"/>
        <v>0.14092999177806875</v>
      </c>
    </row>
    <row r="495" spans="1:78" s="8" customFormat="1" hidden="1" x14ac:dyDescent="0.2">
      <c r="A495" s="8" t="str">
        <f t="shared" si="266"/>
        <v>2012Licensed practical nursesOntarioNursing home/long-term care</v>
      </c>
      <c r="B495" s="8" t="s">
        <v>3</v>
      </c>
      <c r="C495" s="8" t="s">
        <v>19</v>
      </c>
      <c r="D495" s="8" t="s">
        <v>12</v>
      </c>
      <c r="E495" s="8">
        <v>2012</v>
      </c>
      <c r="F495" s="8">
        <v>11686</v>
      </c>
      <c r="G495" s="8">
        <v>816</v>
      </c>
      <c r="H495" s="8">
        <v>0</v>
      </c>
      <c r="I495" s="8">
        <v>1641</v>
      </c>
      <c r="J495" s="8">
        <v>1369</v>
      </c>
      <c r="K495" s="8">
        <v>1435</v>
      </c>
      <c r="L495" s="8">
        <v>1631</v>
      </c>
      <c r="M495" s="8">
        <v>1578</v>
      </c>
      <c r="N495" s="8">
        <v>1495</v>
      </c>
      <c r="O495" s="8">
        <v>1351</v>
      </c>
      <c r="P495" s="8">
        <v>892</v>
      </c>
      <c r="Q495" s="8">
        <v>325</v>
      </c>
      <c r="R495" s="8">
        <v>65</v>
      </c>
      <c r="S495" s="8">
        <v>720</v>
      </c>
      <c r="T495" s="8">
        <v>0</v>
      </c>
      <c r="U495" s="8">
        <v>11469</v>
      </c>
      <c r="V495" s="8">
        <v>1032</v>
      </c>
      <c r="W495" s="8">
        <v>1</v>
      </c>
      <c r="X495" s="8">
        <v>7697</v>
      </c>
      <c r="Y495" s="8">
        <v>3845</v>
      </c>
      <c r="Z495" s="8">
        <v>960</v>
      </c>
      <c r="AA495" s="8">
        <v>0</v>
      </c>
      <c r="AB495" s="8">
        <v>406</v>
      </c>
      <c r="AC495" s="8">
        <v>0</v>
      </c>
      <c r="AD495" s="8">
        <v>1275</v>
      </c>
      <c r="AE495" s="8">
        <v>10821</v>
      </c>
      <c r="AF495" s="8">
        <v>234</v>
      </c>
      <c r="AG495" s="8">
        <v>12244</v>
      </c>
      <c r="AH495" s="8">
        <v>24</v>
      </c>
      <c r="AI495" s="8">
        <v>0</v>
      </c>
      <c r="AJ495" s="8">
        <v>1582</v>
      </c>
      <c r="AK495" s="8">
        <v>10920</v>
      </c>
      <c r="AL495" s="8">
        <v>0</v>
      </c>
      <c r="AM495" s="8">
        <v>0</v>
      </c>
      <c r="AN495" s="8">
        <v>12502</v>
      </c>
      <c r="AO495" s="41">
        <f t="shared" si="267"/>
        <v>0.93473044312909936</v>
      </c>
      <c r="AP495" s="41">
        <f t="shared" si="268"/>
        <v>6.526955687090065E-2</v>
      </c>
      <c r="AQ495" s="41">
        <f t="shared" si="269"/>
        <v>0</v>
      </c>
      <c r="AR495" s="41">
        <f t="shared" si="270"/>
        <v>0.13125899856023035</v>
      </c>
      <c r="AS495" s="41">
        <f t="shared" si="271"/>
        <v>0.10950247960326348</v>
      </c>
      <c r="AT495" s="41">
        <f t="shared" si="272"/>
        <v>0.11478163493840986</v>
      </c>
      <c r="AU495" s="41">
        <f t="shared" si="273"/>
        <v>0.13045912653975364</v>
      </c>
      <c r="AV495" s="41">
        <f t="shared" si="274"/>
        <v>0.12621980483122699</v>
      </c>
      <c r="AW495" s="41">
        <f t="shared" si="275"/>
        <v>0.11958086706127019</v>
      </c>
      <c r="AX495" s="41">
        <f t="shared" si="276"/>
        <v>0.10806270996640538</v>
      </c>
      <c r="AY495" s="41">
        <f t="shared" si="277"/>
        <v>7.1348584226523751E-2</v>
      </c>
      <c r="AZ495" s="41">
        <f t="shared" si="278"/>
        <v>2.5995840665493521E-2</v>
      </c>
      <c r="BA495" s="41">
        <f t="shared" si="279"/>
        <v>5.1991681330987045E-3</v>
      </c>
      <c r="BB495" s="41">
        <f t="shared" si="280"/>
        <v>5.7590785474324106E-2</v>
      </c>
      <c r="BC495" s="41">
        <f t="shared" si="281"/>
        <v>0</v>
      </c>
      <c r="BD495" s="41">
        <f t="shared" si="282"/>
        <v>0.91737322028475443</v>
      </c>
      <c r="BE495" s="41">
        <f t="shared" si="283"/>
        <v>8.2546792513197895E-2</v>
      </c>
      <c r="BF495" s="41">
        <f t="shared" si="284"/>
        <v>7.9987202047672367E-5</v>
      </c>
      <c r="BG495" s="41">
        <f t="shared" si="285"/>
        <v>0.6156614941609343</v>
      </c>
      <c r="BH495" s="41">
        <f t="shared" si="286"/>
        <v>0.30755079187330026</v>
      </c>
      <c r="BI495" s="41">
        <f t="shared" si="287"/>
        <v>7.6787713965765475E-2</v>
      </c>
      <c r="BJ495" s="41">
        <f t="shared" si="288"/>
        <v>0</v>
      </c>
      <c r="BK495" s="41">
        <f t="shared" si="289"/>
        <v>3.2474804031354984E-2</v>
      </c>
      <c r="BL495" s="41">
        <f t="shared" si="290"/>
        <v>0</v>
      </c>
      <c r="BM495" s="41">
        <f t="shared" si="291"/>
        <v>0.10198368261078228</v>
      </c>
      <c r="BN495" s="41">
        <f t="shared" si="292"/>
        <v>0.86554151335786278</v>
      </c>
      <c r="BO495" s="41">
        <f t="shared" si="293"/>
        <v>1.8717005279155336E-2</v>
      </c>
      <c r="BP495" s="41">
        <f t="shared" si="294"/>
        <v>0.97936330187170051</v>
      </c>
      <c r="BQ495" s="41">
        <f t="shared" si="295"/>
        <v>1.9196928491441369E-3</v>
      </c>
      <c r="BR495" s="41">
        <f t="shared" si="296"/>
        <v>0</v>
      </c>
      <c r="BS495" s="41">
        <f t="shared" si="297"/>
        <v>0.12653975363941769</v>
      </c>
      <c r="BT495" s="41">
        <f t="shared" si="298"/>
        <v>0.87346024636058228</v>
      </c>
      <c r="BU495" s="41">
        <f t="shared" si="299"/>
        <v>0</v>
      </c>
      <c r="BV495" s="41">
        <f t="shared" si="300"/>
        <v>0</v>
      </c>
      <c r="BW495" s="41">
        <f t="shared" si="301"/>
        <v>1</v>
      </c>
      <c r="BX495" s="41" t="str">
        <f t="shared" si="302"/>
        <v>2012Licensed practical nursesOntario</v>
      </c>
      <c r="BY495" s="51">
        <f>VLOOKUP(BX495,'%workplace'!$A$1:$F$381,6,FALSE)</f>
        <v>32839</v>
      </c>
      <c r="BZ495" s="32">
        <f t="shared" si="303"/>
        <v>0.38070586802277778</v>
      </c>
    </row>
    <row r="496" spans="1:78" s="8" customFormat="1" hidden="1" x14ac:dyDescent="0.2">
      <c r="A496" s="8" t="str">
        <f t="shared" si="266"/>
        <v>2012Licensed practical nursesOntarioHospital</v>
      </c>
      <c r="B496" s="8" t="s">
        <v>3</v>
      </c>
      <c r="C496" s="8" t="s">
        <v>19</v>
      </c>
      <c r="D496" s="8" t="s">
        <v>10</v>
      </c>
      <c r="E496" s="8">
        <v>2012</v>
      </c>
      <c r="F496" s="8">
        <v>12701</v>
      </c>
      <c r="G496" s="8">
        <v>1253</v>
      </c>
      <c r="H496" s="8">
        <v>0</v>
      </c>
      <c r="I496" s="8">
        <v>1902</v>
      </c>
      <c r="J496" s="8">
        <v>1634</v>
      </c>
      <c r="K496" s="8">
        <v>1416</v>
      </c>
      <c r="L496" s="8">
        <v>1633</v>
      </c>
      <c r="M496" s="8">
        <v>1820</v>
      </c>
      <c r="N496" s="8">
        <v>1798</v>
      </c>
      <c r="O496" s="8">
        <v>1769</v>
      </c>
      <c r="P496" s="8">
        <v>990</v>
      </c>
      <c r="Q496" s="8">
        <v>307</v>
      </c>
      <c r="R496" s="8">
        <v>54</v>
      </c>
      <c r="S496" s="8">
        <v>631</v>
      </c>
      <c r="T496" s="8">
        <v>0</v>
      </c>
      <c r="U496" s="8">
        <v>13508</v>
      </c>
      <c r="V496" s="8">
        <v>443</v>
      </c>
      <c r="W496" s="8">
        <v>3</v>
      </c>
      <c r="X496" s="8">
        <v>8282</v>
      </c>
      <c r="Y496" s="8">
        <v>4629</v>
      </c>
      <c r="Z496" s="8">
        <v>1043</v>
      </c>
      <c r="AA496" s="8">
        <v>0</v>
      </c>
      <c r="AB496" s="8">
        <v>55</v>
      </c>
      <c r="AC496" s="8">
        <v>0</v>
      </c>
      <c r="AD496" s="8">
        <v>592</v>
      </c>
      <c r="AE496" s="8">
        <v>13307</v>
      </c>
      <c r="AF496" s="8">
        <v>51</v>
      </c>
      <c r="AG496" s="8">
        <v>13892</v>
      </c>
      <c r="AH496" s="8">
        <v>8</v>
      </c>
      <c r="AI496" s="8">
        <v>0</v>
      </c>
      <c r="AJ496" s="8">
        <v>1232</v>
      </c>
      <c r="AK496" s="8">
        <v>12722</v>
      </c>
      <c r="AL496" s="8">
        <v>3</v>
      </c>
      <c r="AM496" s="8">
        <v>0</v>
      </c>
      <c r="AN496" s="8">
        <v>13954</v>
      </c>
      <c r="AO496" s="41">
        <f t="shared" si="267"/>
        <v>0.91020495915149779</v>
      </c>
      <c r="AP496" s="41">
        <f t="shared" si="268"/>
        <v>8.9795040848502219E-2</v>
      </c>
      <c r="AQ496" s="41">
        <f t="shared" si="269"/>
        <v>0</v>
      </c>
      <c r="AR496" s="41">
        <f t="shared" si="270"/>
        <v>0.13630500214992117</v>
      </c>
      <c r="AS496" s="41">
        <f t="shared" si="271"/>
        <v>0.1170990397018776</v>
      </c>
      <c r="AT496" s="41">
        <f t="shared" si="272"/>
        <v>0.10147627920309589</v>
      </c>
      <c r="AU496" s="41">
        <f t="shared" si="273"/>
        <v>0.11702737566289236</v>
      </c>
      <c r="AV496" s="41">
        <f t="shared" si="274"/>
        <v>0.13042855095313172</v>
      </c>
      <c r="AW496" s="41">
        <f t="shared" si="275"/>
        <v>0.1288519420954565</v>
      </c>
      <c r="AX496" s="41">
        <f t="shared" si="276"/>
        <v>0.12677368496488461</v>
      </c>
      <c r="AY496" s="41">
        <f t="shared" si="277"/>
        <v>7.0947398595384834E-2</v>
      </c>
      <c r="AZ496" s="41">
        <f t="shared" si="278"/>
        <v>2.2000859968467824E-2</v>
      </c>
      <c r="BA496" s="41">
        <f t="shared" si="279"/>
        <v>3.869858105202809E-3</v>
      </c>
      <c r="BB496" s="41">
        <f t="shared" si="280"/>
        <v>4.5220008599684676E-2</v>
      </c>
      <c r="BC496" s="41">
        <f t="shared" si="281"/>
        <v>0</v>
      </c>
      <c r="BD496" s="41">
        <f t="shared" si="282"/>
        <v>0.96803783861258419</v>
      </c>
      <c r="BE496" s="41">
        <f t="shared" si="283"/>
        <v>3.1747169270460084E-2</v>
      </c>
      <c r="BF496" s="41">
        <f t="shared" si="284"/>
        <v>2.1499211695571161E-4</v>
      </c>
      <c r="BG496" s="41">
        <f t="shared" si="285"/>
        <v>0.59352157087573454</v>
      </c>
      <c r="BH496" s="41">
        <f t="shared" si="286"/>
        <v>0.33173283646266305</v>
      </c>
      <c r="BI496" s="41">
        <f t="shared" si="287"/>
        <v>7.4745592661602411E-2</v>
      </c>
      <c r="BJ496" s="41">
        <f t="shared" si="288"/>
        <v>0</v>
      </c>
      <c r="BK496" s="41">
        <f t="shared" si="289"/>
        <v>3.9415221441880463E-3</v>
      </c>
      <c r="BL496" s="41">
        <f t="shared" si="290"/>
        <v>0</v>
      </c>
      <c r="BM496" s="41">
        <f t="shared" si="291"/>
        <v>4.2425111079260426E-2</v>
      </c>
      <c r="BN496" s="41">
        <f t="shared" si="292"/>
        <v>0.95363336677655153</v>
      </c>
      <c r="BO496" s="41">
        <f t="shared" si="293"/>
        <v>3.6548659882470976E-3</v>
      </c>
      <c r="BP496" s="41">
        <f t="shared" si="294"/>
        <v>0.99555682958291525</v>
      </c>
      <c r="BQ496" s="41">
        <f t="shared" si="295"/>
        <v>5.7331231188189767E-4</v>
      </c>
      <c r="BR496" s="41">
        <f t="shared" si="296"/>
        <v>0</v>
      </c>
      <c r="BS496" s="41">
        <f t="shared" si="297"/>
        <v>8.8290096029812234E-2</v>
      </c>
      <c r="BT496" s="41">
        <f t="shared" si="298"/>
        <v>0.91170990397018781</v>
      </c>
      <c r="BU496" s="41">
        <f t="shared" si="299"/>
        <v>2.1499211695571161E-4</v>
      </c>
      <c r="BV496" s="41">
        <f t="shared" si="300"/>
        <v>0</v>
      </c>
      <c r="BW496" s="41">
        <f t="shared" si="301"/>
        <v>1</v>
      </c>
      <c r="BX496" s="41" t="str">
        <f t="shared" si="302"/>
        <v>2012Licensed practical nursesOntario</v>
      </c>
      <c r="BY496" s="51">
        <f>VLOOKUP(BX496,'%workplace'!$A$1:$F$381,6,FALSE)</f>
        <v>32839</v>
      </c>
      <c r="BZ496" s="32">
        <f t="shared" si="303"/>
        <v>0.42492158713724537</v>
      </c>
    </row>
    <row r="497" spans="1:78" s="8" customFormat="1" hidden="1" x14ac:dyDescent="0.2">
      <c r="A497" s="8" t="str">
        <f t="shared" si="266"/>
        <v>2012Licensed practical nursesOntarioOther places of work</v>
      </c>
      <c r="B497" s="8" t="s">
        <v>3</v>
      </c>
      <c r="C497" s="8" t="s">
        <v>19</v>
      </c>
      <c r="D497" s="8" t="s">
        <v>13</v>
      </c>
      <c r="E497" s="8">
        <v>2012</v>
      </c>
      <c r="F497" s="8">
        <v>1656</v>
      </c>
      <c r="G497" s="8">
        <v>91</v>
      </c>
      <c r="H497" s="8">
        <v>0</v>
      </c>
      <c r="I497" s="8">
        <v>146</v>
      </c>
      <c r="J497" s="8">
        <v>143</v>
      </c>
      <c r="K497" s="8">
        <v>172</v>
      </c>
      <c r="L497" s="8">
        <v>245</v>
      </c>
      <c r="M497" s="8">
        <v>226</v>
      </c>
      <c r="N497" s="8">
        <v>221</v>
      </c>
      <c r="O497" s="8">
        <v>237</v>
      </c>
      <c r="P497" s="8">
        <v>213</v>
      </c>
      <c r="Q497" s="8">
        <v>79</v>
      </c>
      <c r="R497" s="8">
        <v>24</v>
      </c>
      <c r="S497" s="8">
        <v>41</v>
      </c>
      <c r="T497" s="8">
        <v>0</v>
      </c>
      <c r="U497" s="8">
        <v>1665</v>
      </c>
      <c r="V497" s="8">
        <v>81</v>
      </c>
      <c r="W497" s="8">
        <v>1</v>
      </c>
      <c r="X497" s="8">
        <v>1090</v>
      </c>
      <c r="Y497" s="8">
        <v>439</v>
      </c>
      <c r="Z497" s="8">
        <v>218</v>
      </c>
      <c r="AA497" s="8">
        <v>0</v>
      </c>
      <c r="AB497" s="8">
        <v>102</v>
      </c>
      <c r="AC497" s="8">
        <v>0</v>
      </c>
      <c r="AD497" s="8">
        <v>690</v>
      </c>
      <c r="AE497" s="8">
        <v>955</v>
      </c>
      <c r="AF497" s="8">
        <v>116</v>
      </c>
      <c r="AG497" s="8">
        <v>1495</v>
      </c>
      <c r="AH497" s="8">
        <v>130</v>
      </c>
      <c r="AI497" s="8">
        <v>0</v>
      </c>
      <c r="AJ497" s="8">
        <v>217</v>
      </c>
      <c r="AK497" s="8">
        <v>1530</v>
      </c>
      <c r="AL497" s="8">
        <v>6</v>
      </c>
      <c r="AM497" s="8">
        <v>0</v>
      </c>
      <c r="AN497" s="8">
        <v>1747</v>
      </c>
      <c r="AO497" s="41">
        <f t="shared" si="267"/>
        <v>0.94791070406410993</v>
      </c>
      <c r="AP497" s="41">
        <f t="shared" si="268"/>
        <v>5.2089295935890095E-2</v>
      </c>
      <c r="AQ497" s="41">
        <f t="shared" si="269"/>
        <v>0</v>
      </c>
      <c r="AR497" s="41">
        <f t="shared" si="270"/>
        <v>8.3571837435603896E-2</v>
      </c>
      <c r="AS497" s="41">
        <f t="shared" si="271"/>
        <v>8.1854607899255874E-2</v>
      </c>
      <c r="AT497" s="41">
        <f t="shared" si="272"/>
        <v>9.8454493417286779E-2</v>
      </c>
      <c r="AU497" s="41">
        <f t="shared" si="273"/>
        <v>0.14024041213508873</v>
      </c>
      <c r="AV497" s="41">
        <f t="shared" si="274"/>
        <v>0.12936462507155122</v>
      </c>
      <c r="AW497" s="41">
        <f t="shared" si="275"/>
        <v>0.12650257584430452</v>
      </c>
      <c r="AX497" s="41">
        <f t="shared" si="276"/>
        <v>0.13566113337149399</v>
      </c>
      <c r="AY497" s="41">
        <f t="shared" si="277"/>
        <v>0.12192329708070979</v>
      </c>
      <c r="AZ497" s="41">
        <f t="shared" si="278"/>
        <v>4.5220377790497999E-2</v>
      </c>
      <c r="BA497" s="41">
        <f t="shared" si="279"/>
        <v>1.3737836290784202E-2</v>
      </c>
      <c r="BB497" s="41">
        <f t="shared" si="280"/>
        <v>2.3468803663423011E-2</v>
      </c>
      <c r="BC497" s="41">
        <f t="shared" si="281"/>
        <v>0</v>
      </c>
      <c r="BD497" s="41">
        <f t="shared" si="282"/>
        <v>0.95306239267315396</v>
      </c>
      <c r="BE497" s="41">
        <f t="shared" si="283"/>
        <v>4.6365197481396683E-2</v>
      </c>
      <c r="BF497" s="41">
        <f t="shared" si="284"/>
        <v>5.7240984544934168E-4</v>
      </c>
      <c r="BG497" s="41">
        <f t="shared" si="285"/>
        <v>0.62392673153978251</v>
      </c>
      <c r="BH497" s="41">
        <f t="shared" si="286"/>
        <v>0.25128792215226103</v>
      </c>
      <c r="BI497" s="41">
        <f t="shared" si="287"/>
        <v>0.1247853463079565</v>
      </c>
      <c r="BJ497" s="41">
        <f t="shared" si="288"/>
        <v>0</v>
      </c>
      <c r="BK497" s="41">
        <f t="shared" si="289"/>
        <v>5.838580423583286E-2</v>
      </c>
      <c r="BL497" s="41">
        <f t="shared" si="290"/>
        <v>0</v>
      </c>
      <c r="BM497" s="41">
        <f t="shared" si="291"/>
        <v>0.39496279336004581</v>
      </c>
      <c r="BN497" s="41">
        <f t="shared" si="292"/>
        <v>0.54665140240412136</v>
      </c>
      <c r="BO497" s="41">
        <f t="shared" si="293"/>
        <v>6.6399542072123646E-2</v>
      </c>
      <c r="BP497" s="41">
        <f t="shared" si="294"/>
        <v>0.85575271894676586</v>
      </c>
      <c r="BQ497" s="41">
        <f t="shared" si="295"/>
        <v>7.4413279908414426E-2</v>
      </c>
      <c r="BR497" s="41">
        <f t="shared" si="296"/>
        <v>0</v>
      </c>
      <c r="BS497" s="41">
        <f t="shared" si="297"/>
        <v>0.12421293646250715</v>
      </c>
      <c r="BT497" s="41">
        <f t="shared" si="298"/>
        <v>0.8757870635374928</v>
      </c>
      <c r="BU497" s="41">
        <f t="shared" si="299"/>
        <v>3.4344590726960505E-3</v>
      </c>
      <c r="BV497" s="41">
        <f t="shared" si="300"/>
        <v>0</v>
      </c>
      <c r="BW497" s="41">
        <f t="shared" si="301"/>
        <v>1</v>
      </c>
      <c r="BX497" s="41" t="str">
        <f t="shared" si="302"/>
        <v>2012Licensed practical nursesOntario</v>
      </c>
      <c r="BY497" s="51">
        <f>VLOOKUP(BX497,'%workplace'!$A$1:$F$381,6,FALSE)</f>
        <v>32839</v>
      </c>
      <c r="BZ497" s="32">
        <f t="shared" si="303"/>
        <v>5.319894028441792E-2</v>
      </c>
    </row>
    <row r="498" spans="1:78" s="8" customFormat="1" hidden="1" x14ac:dyDescent="0.2">
      <c r="A498" s="8" t="str">
        <f t="shared" si="266"/>
        <v>2012Licensed practical nursesOntarioUnknown places of work</v>
      </c>
      <c r="B498" s="8" t="s">
        <v>3</v>
      </c>
      <c r="C498" s="8" t="s">
        <v>19</v>
      </c>
      <c r="D498" s="8" t="s">
        <v>49</v>
      </c>
      <c r="E498" s="8">
        <v>2012</v>
      </c>
      <c r="F498" s="8">
        <v>7</v>
      </c>
      <c r="G498" s="8">
        <v>1</v>
      </c>
      <c r="H498" s="8">
        <v>0</v>
      </c>
      <c r="I498" s="8">
        <v>1</v>
      </c>
      <c r="J498" s="8">
        <v>0</v>
      </c>
      <c r="K498" s="8">
        <v>0</v>
      </c>
      <c r="L498" s="8">
        <v>1</v>
      </c>
      <c r="M498" s="8">
        <v>1</v>
      </c>
      <c r="N498" s="8">
        <v>2</v>
      </c>
      <c r="O498" s="8">
        <v>0</v>
      </c>
      <c r="P498" s="8">
        <v>0</v>
      </c>
      <c r="Q498" s="8">
        <v>0</v>
      </c>
      <c r="R498" s="8">
        <v>0</v>
      </c>
      <c r="S498" s="8">
        <v>3</v>
      </c>
      <c r="T498" s="8">
        <v>0</v>
      </c>
      <c r="U498" s="8">
        <v>8</v>
      </c>
      <c r="V498" s="8">
        <v>0</v>
      </c>
      <c r="W498" s="8">
        <v>0</v>
      </c>
      <c r="X498" s="8">
        <v>3</v>
      </c>
      <c r="Y498" s="8">
        <v>3</v>
      </c>
      <c r="Z498" s="8">
        <v>2</v>
      </c>
      <c r="AA498" s="8">
        <v>0</v>
      </c>
      <c r="AB498" s="8">
        <v>0</v>
      </c>
      <c r="AC498" s="8">
        <v>8</v>
      </c>
      <c r="AD498" s="8">
        <v>0</v>
      </c>
      <c r="AE498" s="8">
        <v>0</v>
      </c>
      <c r="AF498" s="8">
        <v>0</v>
      </c>
      <c r="AG498" s="8">
        <v>0</v>
      </c>
      <c r="AH498" s="8">
        <v>0</v>
      </c>
      <c r="AI498" s="8">
        <v>0</v>
      </c>
      <c r="AJ498" s="8">
        <v>2</v>
      </c>
      <c r="AK498" s="8">
        <v>6</v>
      </c>
      <c r="AL498" s="8">
        <v>8</v>
      </c>
      <c r="AM498" s="8">
        <v>0</v>
      </c>
      <c r="AN498" s="8">
        <v>8</v>
      </c>
      <c r="AO498" s="41">
        <f t="shared" si="267"/>
        <v>0.875</v>
      </c>
      <c r="AP498" s="41">
        <f t="shared" si="268"/>
        <v>0.125</v>
      </c>
      <c r="AQ498" s="41">
        <f t="shared" si="269"/>
        <v>0</v>
      </c>
      <c r="AR498" s="41">
        <f t="shared" si="270"/>
        <v>0.125</v>
      </c>
      <c r="AS498" s="41">
        <f t="shared" si="271"/>
        <v>0</v>
      </c>
      <c r="AT498" s="41">
        <f t="shared" si="272"/>
        <v>0</v>
      </c>
      <c r="AU498" s="41">
        <f t="shared" si="273"/>
        <v>0.125</v>
      </c>
      <c r="AV498" s="41">
        <f t="shared" si="274"/>
        <v>0.125</v>
      </c>
      <c r="AW498" s="41">
        <f t="shared" si="275"/>
        <v>0.25</v>
      </c>
      <c r="AX498" s="41">
        <f t="shared" si="276"/>
        <v>0</v>
      </c>
      <c r="AY498" s="41">
        <f t="shared" si="277"/>
        <v>0</v>
      </c>
      <c r="AZ498" s="41">
        <f t="shared" si="278"/>
        <v>0</v>
      </c>
      <c r="BA498" s="41">
        <f t="shared" si="279"/>
        <v>0</v>
      </c>
      <c r="BB498" s="41">
        <f t="shared" si="280"/>
        <v>0.375</v>
      </c>
      <c r="BC498" s="41">
        <f t="shared" si="281"/>
        <v>0</v>
      </c>
      <c r="BD498" s="41">
        <f t="shared" si="282"/>
        <v>1</v>
      </c>
      <c r="BE498" s="41">
        <f t="shared" si="283"/>
        <v>0</v>
      </c>
      <c r="BF498" s="41">
        <f t="shared" si="284"/>
        <v>0</v>
      </c>
      <c r="BG498" s="41">
        <f t="shared" si="285"/>
        <v>0.375</v>
      </c>
      <c r="BH498" s="41">
        <f t="shared" si="286"/>
        <v>0.375</v>
      </c>
      <c r="BI498" s="41">
        <f t="shared" si="287"/>
        <v>0.25</v>
      </c>
      <c r="BJ498" s="41">
        <f t="shared" si="288"/>
        <v>0</v>
      </c>
      <c r="BK498" s="41">
        <f t="shared" si="289"/>
        <v>0</v>
      </c>
      <c r="BL498" s="41">
        <f t="shared" si="290"/>
        <v>1</v>
      </c>
      <c r="BM498" s="41">
        <f t="shared" si="291"/>
        <v>0</v>
      </c>
      <c r="BN498" s="41">
        <f t="shared" si="292"/>
        <v>0</v>
      </c>
      <c r="BO498" s="41">
        <f t="shared" si="293"/>
        <v>0</v>
      </c>
      <c r="BP498" s="41">
        <f t="shared" si="294"/>
        <v>0</v>
      </c>
      <c r="BQ498" s="41">
        <f t="shared" si="295"/>
        <v>0</v>
      </c>
      <c r="BR498" s="41">
        <f t="shared" si="296"/>
        <v>0</v>
      </c>
      <c r="BS498" s="41">
        <f t="shared" si="297"/>
        <v>0.25</v>
      </c>
      <c r="BT498" s="41">
        <f t="shared" si="298"/>
        <v>0.75</v>
      </c>
      <c r="BU498" s="41">
        <f t="shared" si="299"/>
        <v>1</v>
      </c>
      <c r="BV498" s="41">
        <f t="shared" si="300"/>
        <v>0</v>
      </c>
      <c r="BW498" s="41">
        <f t="shared" si="301"/>
        <v>1</v>
      </c>
      <c r="BX498" s="41" t="str">
        <f t="shared" si="302"/>
        <v>2012Licensed practical nursesOntario</v>
      </c>
      <c r="BY498" s="51">
        <f>VLOOKUP(BX498,'%workplace'!$A$1:$F$381,6,FALSE)</f>
        <v>32839</v>
      </c>
      <c r="BZ498" s="32">
        <f t="shared" si="303"/>
        <v>2.4361277749017937E-4</v>
      </c>
    </row>
    <row r="499" spans="1:78" hidden="1" x14ac:dyDescent="0.2">
      <c r="A499" s="212" t="str">
        <f t="shared" si="266"/>
        <v>2012Licensed practical nursesManitobaAll places of work</v>
      </c>
      <c r="B499" s="212" t="s">
        <v>3</v>
      </c>
      <c r="C499" s="212" t="s">
        <v>20</v>
      </c>
      <c r="D499" s="212" t="s">
        <v>9</v>
      </c>
      <c r="E499" s="212">
        <v>2012</v>
      </c>
      <c r="F499" s="212">
        <v>2729</v>
      </c>
      <c r="G499" s="212">
        <v>206</v>
      </c>
      <c r="H499" s="212">
        <v>0</v>
      </c>
      <c r="I499" s="212">
        <v>236</v>
      </c>
      <c r="J499" s="212">
        <v>328</v>
      </c>
      <c r="K499" s="212">
        <v>358</v>
      </c>
      <c r="L499" s="212">
        <v>386</v>
      </c>
      <c r="M499" s="212">
        <v>365</v>
      </c>
      <c r="N499" s="212">
        <v>399</v>
      </c>
      <c r="O499" s="212">
        <v>391</v>
      </c>
      <c r="P499" s="212">
        <v>279</v>
      </c>
      <c r="Q499" s="212">
        <v>118</v>
      </c>
      <c r="R499" s="212">
        <v>19</v>
      </c>
      <c r="S499" s="212">
        <v>56</v>
      </c>
      <c r="T499" s="212">
        <v>0</v>
      </c>
      <c r="U499" s="212">
        <v>2734</v>
      </c>
      <c r="V499" s="212">
        <v>201</v>
      </c>
      <c r="W499" s="212">
        <v>0</v>
      </c>
      <c r="X499" s="212">
        <v>1012</v>
      </c>
      <c r="Y499" s="212">
        <v>404</v>
      </c>
      <c r="Z499" s="212">
        <v>1519</v>
      </c>
      <c r="AA499" s="212">
        <v>0</v>
      </c>
      <c r="AB499" s="212">
        <v>34</v>
      </c>
      <c r="AC499" s="212">
        <v>0</v>
      </c>
      <c r="AD499" s="212">
        <v>153</v>
      </c>
      <c r="AE499" s="212">
        <v>2748</v>
      </c>
      <c r="AF499" s="212">
        <v>18</v>
      </c>
      <c r="AG499" s="212">
        <v>2890</v>
      </c>
      <c r="AH499" s="212">
        <v>25</v>
      </c>
      <c r="AI499" s="212">
        <v>2</v>
      </c>
      <c r="AJ499" s="212">
        <v>1313</v>
      </c>
      <c r="AK499" s="212">
        <v>1622</v>
      </c>
      <c r="AL499" s="212">
        <v>0</v>
      </c>
      <c r="AM499" s="212">
        <v>0</v>
      </c>
      <c r="AN499" s="212">
        <v>2935</v>
      </c>
      <c r="AO499" s="41">
        <f t="shared" si="267"/>
        <v>0.92981260647359454</v>
      </c>
      <c r="AP499" s="41">
        <f t="shared" si="268"/>
        <v>7.0187393526405448E-2</v>
      </c>
      <c r="AQ499" s="41">
        <f t="shared" si="269"/>
        <v>0</v>
      </c>
      <c r="AR499" s="41">
        <f t="shared" si="270"/>
        <v>8.0408858603066444E-2</v>
      </c>
      <c r="AS499" s="41">
        <f t="shared" si="271"/>
        <v>0.11175468483816013</v>
      </c>
      <c r="AT499" s="41">
        <f t="shared" si="272"/>
        <v>0.12197614991482113</v>
      </c>
      <c r="AU499" s="41">
        <f t="shared" si="273"/>
        <v>0.13151618398637138</v>
      </c>
      <c r="AV499" s="41">
        <f t="shared" si="274"/>
        <v>0.12436115843270869</v>
      </c>
      <c r="AW499" s="41">
        <f t="shared" si="275"/>
        <v>0.13594548551959115</v>
      </c>
      <c r="AX499" s="41">
        <f t="shared" si="276"/>
        <v>0.13321976149914821</v>
      </c>
      <c r="AY499" s="41">
        <f t="shared" si="277"/>
        <v>9.5059625212947182E-2</v>
      </c>
      <c r="AZ499" s="41">
        <f t="shared" si="278"/>
        <v>4.0204429301533222E-2</v>
      </c>
      <c r="BA499" s="41">
        <f t="shared" si="279"/>
        <v>6.4735945485519591E-3</v>
      </c>
      <c r="BB499" s="41">
        <f t="shared" si="280"/>
        <v>1.9080068143100513E-2</v>
      </c>
      <c r="BC499" s="41">
        <f t="shared" si="281"/>
        <v>0</v>
      </c>
      <c r="BD499" s="41">
        <f t="shared" si="282"/>
        <v>0.93151618398637137</v>
      </c>
      <c r="BE499" s="41">
        <f t="shared" si="283"/>
        <v>6.8483816013628615E-2</v>
      </c>
      <c r="BF499" s="41">
        <f t="shared" si="284"/>
        <v>0</v>
      </c>
      <c r="BG499" s="41">
        <f t="shared" si="285"/>
        <v>0.34480408858603068</v>
      </c>
      <c r="BH499" s="41">
        <f t="shared" si="286"/>
        <v>0.13764906303236799</v>
      </c>
      <c r="BI499" s="41">
        <f t="shared" si="287"/>
        <v>0.51754684838160137</v>
      </c>
      <c r="BJ499" s="41">
        <f t="shared" si="288"/>
        <v>0</v>
      </c>
      <c r="BK499" s="41">
        <f t="shared" si="289"/>
        <v>1.1584327086882453E-2</v>
      </c>
      <c r="BL499" s="41">
        <f t="shared" si="290"/>
        <v>0</v>
      </c>
      <c r="BM499" s="41">
        <f t="shared" si="291"/>
        <v>5.2129471890971037E-2</v>
      </c>
      <c r="BN499" s="41">
        <f t="shared" si="292"/>
        <v>0.93628620102214655</v>
      </c>
      <c r="BO499" s="41">
        <f t="shared" si="293"/>
        <v>6.1328790459965928E-3</v>
      </c>
      <c r="BP499" s="41">
        <f t="shared" si="294"/>
        <v>0.98466780238500851</v>
      </c>
      <c r="BQ499" s="41">
        <f t="shared" si="295"/>
        <v>8.5178875638841564E-3</v>
      </c>
      <c r="BR499" s="41">
        <f t="shared" si="296"/>
        <v>6.814310051107325E-4</v>
      </c>
      <c r="BS499" s="41">
        <f t="shared" si="297"/>
        <v>0.4473594548551959</v>
      </c>
      <c r="BT499" s="41">
        <f t="shared" si="298"/>
        <v>0.5526405451448041</v>
      </c>
      <c r="BU499" s="41">
        <f t="shared" si="299"/>
        <v>0</v>
      </c>
      <c r="BV499" s="41">
        <f t="shared" si="300"/>
        <v>0</v>
      </c>
      <c r="BW499" s="41">
        <f t="shared" si="301"/>
        <v>1</v>
      </c>
      <c r="BX499" s="41" t="str">
        <f t="shared" si="302"/>
        <v>2012Licensed practical nursesManitoba</v>
      </c>
      <c r="BY499" s="51">
        <f>VLOOKUP(BX499,'%workplace'!$A$1:$F$381,6,FALSE)</f>
        <v>2935</v>
      </c>
      <c r="BZ499" s="32">
        <f t="shared" si="303"/>
        <v>1</v>
      </c>
    </row>
    <row r="500" spans="1:78" hidden="1" x14ac:dyDescent="0.2">
      <c r="A500" s="212" t="str">
        <f t="shared" si="266"/>
        <v>2012Licensed practical nursesManitobaCommunity health</v>
      </c>
      <c r="B500" s="212" t="s">
        <v>3</v>
      </c>
      <c r="C500" s="212" t="s">
        <v>20</v>
      </c>
      <c r="D500" s="212" t="s">
        <v>11</v>
      </c>
      <c r="E500" s="212">
        <v>2012</v>
      </c>
      <c r="F500" s="212">
        <v>382</v>
      </c>
      <c r="G500" s="212">
        <v>31</v>
      </c>
      <c r="H500" s="212">
        <v>0</v>
      </c>
      <c r="I500" s="212">
        <v>29</v>
      </c>
      <c r="J500" s="212">
        <v>28</v>
      </c>
      <c r="K500" s="212">
        <v>57</v>
      </c>
      <c r="L500" s="212">
        <v>56</v>
      </c>
      <c r="M500" s="212">
        <v>48</v>
      </c>
      <c r="N500" s="212">
        <v>69</v>
      </c>
      <c r="O500" s="212">
        <v>67</v>
      </c>
      <c r="P500" s="212">
        <v>38</v>
      </c>
      <c r="Q500" s="212">
        <v>12</v>
      </c>
      <c r="R500" s="212">
        <v>4</v>
      </c>
      <c r="S500" s="212">
        <v>5</v>
      </c>
      <c r="T500" s="212">
        <v>0</v>
      </c>
      <c r="U500" s="212">
        <v>397</v>
      </c>
      <c r="V500" s="212">
        <v>16</v>
      </c>
      <c r="W500" s="212">
        <v>0</v>
      </c>
      <c r="X500" s="212">
        <v>174</v>
      </c>
      <c r="Y500" s="212">
        <v>41</v>
      </c>
      <c r="Z500" s="212">
        <v>198</v>
      </c>
      <c r="AA500" s="212">
        <v>0</v>
      </c>
      <c r="AB500" s="212">
        <v>14</v>
      </c>
      <c r="AC500" s="212">
        <v>0</v>
      </c>
      <c r="AD500" s="212">
        <v>23</v>
      </c>
      <c r="AE500" s="212">
        <v>376</v>
      </c>
      <c r="AF500" s="212">
        <v>7</v>
      </c>
      <c r="AG500" s="212">
        <v>404</v>
      </c>
      <c r="AH500" s="212">
        <v>1</v>
      </c>
      <c r="AI500" s="212">
        <v>1</v>
      </c>
      <c r="AJ500" s="212">
        <v>212</v>
      </c>
      <c r="AK500" s="212">
        <v>201</v>
      </c>
      <c r="AL500" s="212">
        <v>0</v>
      </c>
      <c r="AM500" s="212">
        <v>0</v>
      </c>
      <c r="AN500" s="212">
        <v>413</v>
      </c>
      <c r="AO500" s="41">
        <f t="shared" si="267"/>
        <v>0.92493946731234866</v>
      </c>
      <c r="AP500" s="41">
        <f t="shared" si="268"/>
        <v>7.5060532687651338E-2</v>
      </c>
      <c r="AQ500" s="41">
        <f t="shared" si="269"/>
        <v>0</v>
      </c>
      <c r="AR500" s="41">
        <f t="shared" si="270"/>
        <v>7.0217917675544791E-2</v>
      </c>
      <c r="AS500" s="41">
        <f t="shared" si="271"/>
        <v>6.7796610169491525E-2</v>
      </c>
      <c r="AT500" s="41">
        <f t="shared" si="272"/>
        <v>0.13801452784503632</v>
      </c>
      <c r="AU500" s="41">
        <f t="shared" si="273"/>
        <v>0.13559322033898305</v>
      </c>
      <c r="AV500" s="41">
        <f t="shared" si="274"/>
        <v>0.11622276029055691</v>
      </c>
      <c r="AW500" s="41">
        <f t="shared" si="275"/>
        <v>0.16707021791767554</v>
      </c>
      <c r="AX500" s="41">
        <f t="shared" si="276"/>
        <v>0.16222760290556901</v>
      </c>
      <c r="AY500" s="41">
        <f t="shared" si="277"/>
        <v>9.2009685230024216E-2</v>
      </c>
      <c r="AZ500" s="41">
        <f t="shared" si="278"/>
        <v>2.9055690072639227E-2</v>
      </c>
      <c r="BA500" s="41">
        <f t="shared" si="279"/>
        <v>9.6852300242130755E-3</v>
      </c>
      <c r="BB500" s="41">
        <f t="shared" si="280"/>
        <v>1.2106537530266344E-2</v>
      </c>
      <c r="BC500" s="41">
        <f t="shared" si="281"/>
        <v>0</v>
      </c>
      <c r="BD500" s="41">
        <f t="shared" si="282"/>
        <v>0.96125907990314774</v>
      </c>
      <c r="BE500" s="41">
        <f t="shared" si="283"/>
        <v>3.8740920096852302E-2</v>
      </c>
      <c r="BF500" s="41">
        <f t="shared" si="284"/>
        <v>0</v>
      </c>
      <c r="BG500" s="41">
        <f t="shared" si="285"/>
        <v>0.42130750605326878</v>
      </c>
      <c r="BH500" s="41">
        <f t="shared" si="286"/>
        <v>9.9273607748184015E-2</v>
      </c>
      <c r="BI500" s="41">
        <f t="shared" si="287"/>
        <v>0.47941888619854722</v>
      </c>
      <c r="BJ500" s="41">
        <f t="shared" si="288"/>
        <v>0</v>
      </c>
      <c r="BK500" s="41">
        <f t="shared" si="289"/>
        <v>3.3898305084745763E-2</v>
      </c>
      <c r="BL500" s="41">
        <f t="shared" si="290"/>
        <v>0</v>
      </c>
      <c r="BM500" s="41">
        <f t="shared" si="291"/>
        <v>5.569007263922518E-2</v>
      </c>
      <c r="BN500" s="41">
        <f t="shared" si="292"/>
        <v>0.91041162227602901</v>
      </c>
      <c r="BO500" s="41">
        <f t="shared" si="293"/>
        <v>1.6949152542372881E-2</v>
      </c>
      <c r="BP500" s="41">
        <f t="shared" si="294"/>
        <v>0.97820823244552058</v>
      </c>
      <c r="BQ500" s="41">
        <f t="shared" si="295"/>
        <v>2.4213075060532689E-3</v>
      </c>
      <c r="BR500" s="41">
        <f t="shared" si="296"/>
        <v>2.4213075060532689E-3</v>
      </c>
      <c r="BS500" s="41">
        <f t="shared" si="297"/>
        <v>0.51331719128329301</v>
      </c>
      <c r="BT500" s="41">
        <f t="shared" si="298"/>
        <v>0.48668280871670705</v>
      </c>
      <c r="BU500" s="41">
        <f t="shared" si="299"/>
        <v>0</v>
      </c>
      <c r="BV500" s="41">
        <f t="shared" si="300"/>
        <v>0</v>
      </c>
      <c r="BW500" s="41">
        <f t="shared" si="301"/>
        <v>1</v>
      </c>
      <c r="BX500" s="41" t="str">
        <f t="shared" si="302"/>
        <v>2012Licensed practical nursesManitoba</v>
      </c>
      <c r="BY500" s="51">
        <f>VLOOKUP(BX500,'%workplace'!$A$1:$F$381,6,FALSE)</f>
        <v>2935</v>
      </c>
      <c r="BZ500" s="32">
        <f t="shared" si="303"/>
        <v>0.14071550255536627</v>
      </c>
    </row>
    <row r="501" spans="1:78" hidden="1" x14ac:dyDescent="0.2">
      <c r="A501" s="212" t="str">
        <f t="shared" si="266"/>
        <v>2012Licensed practical nursesManitobaNursing home/long-term care</v>
      </c>
      <c r="B501" s="212" t="s">
        <v>3</v>
      </c>
      <c r="C501" s="212" t="s">
        <v>20</v>
      </c>
      <c r="D501" s="212" t="s">
        <v>12</v>
      </c>
      <c r="E501" s="212">
        <v>2012</v>
      </c>
      <c r="F501" s="212">
        <v>1150</v>
      </c>
      <c r="G501" s="212">
        <v>90</v>
      </c>
      <c r="H501" s="212">
        <v>0</v>
      </c>
      <c r="I501" s="212">
        <v>74</v>
      </c>
      <c r="J501" s="212">
        <v>132</v>
      </c>
      <c r="K501" s="212">
        <v>124</v>
      </c>
      <c r="L501" s="212">
        <v>175</v>
      </c>
      <c r="M501" s="212">
        <v>167</v>
      </c>
      <c r="N501" s="212">
        <v>167</v>
      </c>
      <c r="O501" s="212">
        <v>163</v>
      </c>
      <c r="P501" s="212">
        <v>141</v>
      </c>
      <c r="Q501" s="212">
        <v>63</v>
      </c>
      <c r="R501" s="212">
        <v>10</v>
      </c>
      <c r="S501" s="212">
        <v>24</v>
      </c>
      <c r="T501" s="212">
        <v>0</v>
      </c>
      <c r="U501" s="212">
        <v>1106</v>
      </c>
      <c r="V501" s="212">
        <v>134</v>
      </c>
      <c r="W501" s="212">
        <v>0</v>
      </c>
      <c r="X501" s="212">
        <v>395</v>
      </c>
      <c r="Y501" s="212">
        <v>179</v>
      </c>
      <c r="Z501" s="212">
        <v>666</v>
      </c>
      <c r="AA501" s="212">
        <v>0</v>
      </c>
      <c r="AB501" s="212">
        <v>9</v>
      </c>
      <c r="AC501" s="212">
        <v>0</v>
      </c>
      <c r="AD501" s="212">
        <v>16</v>
      </c>
      <c r="AE501" s="212">
        <v>1215</v>
      </c>
      <c r="AF501" s="212">
        <v>0</v>
      </c>
      <c r="AG501" s="212">
        <v>1232</v>
      </c>
      <c r="AH501" s="212">
        <v>8</v>
      </c>
      <c r="AI501" s="212">
        <v>0</v>
      </c>
      <c r="AJ501" s="212">
        <v>407</v>
      </c>
      <c r="AK501" s="212">
        <v>833</v>
      </c>
      <c r="AL501" s="212">
        <v>0</v>
      </c>
      <c r="AM501" s="212">
        <v>0</v>
      </c>
      <c r="AN501" s="212">
        <v>1240</v>
      </c>
      <c r="AO501" s="41">
        <f t="shared" si="267"/>
        <v>0.92741935483870963</v>
      </c>
      <c r="AP501" s="41">
        <f t="shared" si="268"/>
        <v>7.2580645161290328E-2</v>
      </c>
      <c r="AQ501" s="41">
        <f t="shared" si="269"/>
        <v>0</v>
      </c>
      <c r="AR501" s="41">
        <f t="shared" si="270"/>
        <v>5.9677419354838709E-2</v>
      </c>
      <c r="AS501" s="41">
        <f t="shared" si="271"/>
        <v>0.1064516129032258</v>
      </c>
      <c r="AT501" s="41">
        <f t="shared" si="272"/>
        <v>0.1</v>
      </c>
      <c r="AU501" s="41">
        <f t="shared" si="273"/>
        <v>0.14112903225806453</v>
      </c>
      <c r="AV501" s="41">
        <f t="shared" si="274"/>
        <v>0.13467741935483871</v>
      </c>
      <c r="AW501" s="41">
        <f t="shared" si="275"/>
        <v>0.13467741935483871</v>
      </c>
      <c r="AX501" s="41">
        <f t="shared" si="276"/>
        <v>0.1314516129032258</v>
      </c>
      <c r="AY501" s="41">
        <f t="shared" si="277"/>
        <v>0.11370967741935484</v>
      </c>
      <c r="AZ501" s="41">
        <f t="shared" si="278"/>
        <v>5.0806451612903224E-2</v>
      </c>
      <c r="BA501" s="41">
        <f t="shared" si="279"/>
        <v>8.0645161290322578E-3</v>
      </c>
      <c r="BB501" s="41">
        <f t="shared" si="280"/>
        <v>1.935483870967742E-2</v>
      </c>
      <c r="BC501" s="41">
        <f t="shared" si="281"/>
        <v>0</v>
      </c>
      <c r="BD501" s="41">
        <f t="shared" si="282"/>
        <v>0.89193548387096777</v>
      </c>
      <c r="BE501" s="41">
        <f t="shared" si="283"/>
        <v>0.10806451612903226</v>
      </c>
      <c r="BF501" s="41">
        <f t="shared" si="284"/>
        <v>0</v>
      </c>
      <c r="BG501" s="41">
        <f t="shared" si="285"/>
        <v>0.31854838709677419</v>
      </c>
      <c r="BH501" s="41">
        <f t="shared" si="286"/>
        <v>0.14435483870967741</v>
      </c>
      <c r="BI501" s="41">
        <f t="shared" si="287"/>
        <v>0.5370967741935484</v>
      </c>
      <c r="BJ501" s="41">
        <f t="shared" si="288"/>
        <v>0</v>
      </c>
      <c r="BK501" s="41">
        <f t="shared" si="289"/>
        <v>7.2580645161290326E-3</v>
      </c>
      <c r="BL501" s="41">
        <f t="shared" si="290"/>
        <v>0</v>
      </c>
      <c r="BM501" s="41">
        <f t="shared" si="291"/>
        <v>1.2903225806451613E-2</v>
      </c>
      <c r="BN501" s="41">
        <f t="shared" si="292"/>
        <v>0.97983870967741937</v>
      </c>
      <c r="BO501" s="41">
        <f t="shared" si="293"/>
        <v>0</v>
      </c>
      <c r="BP501" s="41">
        <f t="shared" si="294"/>
        <v>0.99354838709677418</v>
      </c>
      <c r="BQ501" s="41">
        <f t="shared" si="295"/>
        <v>6.4516129032258064E-3</v>
      </c>
      <c r="BR501" s="41">
        <f t="shared" si="296"/>
        <v>0</v>
      </c>
      <c r="BS501" s="41">
        <f t="shared" si="297"/>
        <v>0.32822580645161292</v>
      </c>
      <c r="BT501" s="41">
        <f t="shared" si="298"/>
        <v>0.67177419354838708</v>
      </c>
      <c r="BU501" s="41">
        <f t="shared" si="299"/>
        <v>0</v>
      </c>
      <c r="BV501" s="41">
        <f t="shared" si="300"/>
        <v>0</v>
      </c>
      <c r="BW501" s="41">
        <f t="shared" si="301"/>
        <v>1</v>
      </c>
      <c r="BX501" s="41" t="str">
        <f t="shared" si="302"/>
        <v>2012Licensed practical nursesManitoba</v>
      </c>
      <c r="BY501" s="51">
        <f>VLOOKUP(BX501,'%workplace'!$A$1:$F$381,6,FALSE)</f>
        <v>2935</v>
      </c>
      <c r="BZ501" s="32">
        <f t="shared" si="303"/>
        <v>0.42248722316865417</v>
      </c>
    </row>
    <row r="502" spans="1:78" hidden="1" x14ac:dyDescent="0.2">
      <c r="A502" s="212" t="str">
        <f t="shared" si="266"/>
        <v>2012Licensed practical nursesManitobaHospital</v>
      </c>
      <c r="B502" s="212" t="s">
        <v>3</v>
      </c>
      <c r="C502" s="212" t="s">
        <v>20</v>
      </c>
      <c r="D502" s="212" t="s">
        <v>10</v>
      </c>
      <c r="E502" s="212">
        <v>2012</v>
      </c>
      <c r="F502" s="212">
        <v>1058</v>
      </c>
      <c r="G502" s="212">
        <v>73</v>
      </c>
      <c r="H502" s="212">
        <v>0</v>
      </c>
      <c r="I502" s="212">
        <v>125</v>
      </c>
      <c r="J502" s="212">
        <v>153</v>
      </c>
      <c r="K502" s="212">
        <v>158</v>
      </c>
      <c r="L502" s="212">
        <v>134</v>
      </c>
      <c r="M502" s="212">
        <v>130</v>
      </c>
      <c r="N502" s="212">
        <v>148</v>
      </c>
      <c r="O502" s="212">
        <v>133</v>
      </c>
      <c r="P502" s="212">
        <v>85</v>
      </c>
      <c r="Q502" s="212">
        <v>36</v>
      </c>
      <c r="R502" s="212">
        <v>2</v>
      </c>
      <c r="S502" s="212">
        <v>27</v>
      </c>
      <c r="T502" s="212">
        <v>0</v>
      </c>
      <c r="U502" s="212">
        <v>1090</v>
      </c>
      <c r="V502" s="212">
        <v>41</v>
      </c>
      <c r="W502" s="212">
        <v>0</v>
      </c>
      <c r="X502" s="212">
        <v>377</v>
      </c>
      <c r="Y502" s="212">
        <v>164</v>
      </c>
      <c r="Z502" s="212">
        <v>590</v>
      </c>
      <c r="AA502" s="212">
        <v>0</v>
      </c>
      <c r="AB502" s="212">
        <v>6</v>
      </c>
      <c r="AC502" s="212">
        <v>0</v>
      </c>
      <c r="AD502" s="212">
        <v>46</v>
      </c>
      <c r="AE502" s="212">
        <v>1079</v>
      </c>
      <c r="AF502" s="212">
        <v>1</v>
      </c>
      <c r="AG502" s="212">
        <v>1130</v>
      </c>
      <c r="AH502" s="212">
        <v>0</v>
      </c>
      <c r="AI502" s="212">
        <v>0</v>
      </c>
      <c r="AJ502" s="212">
        <v>657</v>
      </c>
      <c r="AK502" s="212">
        <v>474</v>
      </c>
      <c r="AL502" s="212">
        <v>0</v>
      </c>
      <c r="AM502" s="212">
        <v>0</v>
      </c>
      <c r="AN502" s="212">
        <v>1131</v>
      </c>
      <c r="AO502" s="41">
        <f t="shared" si="267"/>
        <v>0.93545534924845275</v>
      </c>
      <c r="AP502" s="41">
        <f t="shared" si="268"/>
        <v>6.4544650751547306E-2</v>
      </c>
      <c r="AQ502" s="41">
        <f t="shared" si="269"/>
        <v>0</v>
      </c>
      <c r="AR502" s="41">
        <f t="shared" si="270"/>
        <v>0.11052166224580018</v>
      </c>
      <c r="AS502" s="41">
        <f t="shared" si="271"/>
        <v>0.13527851458885942</v>
      </c>
      <c r="AT502" s="41">
        <f t="shared" si="272"/>
        <v>0.13969938107869143</v>
      </c>
      <c r="AU502" s="41">
        <f t="shared" si="273"/>
        <v>0.1184792219274978</v>
      </c>
      <c r="AV502" s="41">
        <f t="shared" si="274"/>
        <v>0.11494252873563218</v>
      </c>
      <c r="AW502" s="41">
        <f t="shared" si="275"/>
        <v>0.13085764809902742</v>
      </c>
      <c r="AX502" s="41">
        <f t="shared" si="276"/>
        <v>0.11759504862953139</v>
      </c>
      <c r="AY502" s="41">
        <f t="shared" si="277"/>
        <v>7.515473032714412E-2</v>
      </c>
      <c r="AZ502" s="41">
        <f t="shared" si="278"/>
        <v>3.1830238726790451E-2</v>
      </c>
      <c r="BA502" s="41">
        <f t="shared" si="279"/>
        <v>1.7683465959328027E-3</v>
      </c>
      <c r="BB502" s="41">
        <f t="shared" si="280"/>
        <v>2.3872679045092837E-2</v>
      </c>
      <c r="BC502" s="41">
        <f t="shared" si="281"/>
        <v>0</v>
      </c>
      <c r="BD502" s="41">
        <f t="shared" si="282"/>
        <v>0.96374889478337755</v>
      </c>
      <c r="BE502" s="41">
        <f t="shared" si="283"/>
        <v>3.6251105216622455E-2</v>
      </c>
      <c r="BF502" s="41">
        <f t="shared" si="284"/>
        <v>0</v>
      </c>
      <c r="BG502" s="41">
        <f t="shared" si="285"/>
        <v>0.33333333333333331</v>
      </c>
      <c r="BH502" s="41">
        <f t="shared" si="286"/>
        <v>0.14500442086648982</v>
      </c>
      <c r="BI502" s="41">
        <f t="shared" si="287"/>
        <v>0.52166224580017684</v>
      </c>
      <c r="BJ502" s="41">
        <f t="shared" si="288"/>
        <v>0</v>
      </c>
      <c r="BK502" s="41">
        <f t="shared" si="289"/>
        <v>5.3050397877984082E-3</v>
      </c>
      <c r="BL502" s="41">
        <f t="shared" si="290"/>
        <v>0</v>
      </c>
      <c r="BM502" s="41">
        <f t="shared" si="291"/>
        <v>4.0671971706454466E-2</v>
      </c>
      <c r="BN502" s="41">
        <f t="shared" si="292"/>
        <v>0.95402298850574707</v>
      </c>
      <c r="BO502" s="41">
        <f t="shared" si="293"/>
        <v>8.8417329796640137E-4</v>
      </c>
      <c r="BP502" s="41">
        <f t="shared" si="294"/>
        <v>0.99911582670203358</v>
      </c>
      <c r="BQ502" s="41">
        <f t="shared" si="295"/>
        <v>0</v>
      </c>
      <c r="BR502" s="41">
        <f t="shared" si="296"/>
        <v>0</v>
      </c>
      <c r="BS502" s="41">
        <f t="shared" si="297"/>
        <v>0.58090185676392569</v>
      </c>
      <c r="BT502" s="41">
        <f t="shared" si="298"/>
        <v>0.41909814323607425</v>
      </c>
      <c r="BU502" s="41">
        <f t="shared" si="299"/>
        <v>0</v>
      </c>
      <c r="BV502" s="41">
        <f t="shared" si="300"/>
        <v>0</v>
      </c>
      <c r="BW502" s="41">
        <f t="shared" si="301"/>
        <v>1</v>
      </c>
      <c r="BX502" s="41" t="str">
        <f t="shared" si="302"/>
        <v>2012Licensed practical nursesManitoba</v>
      </c>
      <c r="BY502" s="51">
        <f>VLOOKUP(BX502,'%workplace'!$A$1:$F$381,6,FALSE)</f>
        <v>2935</v>
      </c>
      <c r="BZ502" s="32">
        <f t="shared" si="303"/>
        <v>0.38534923339011923</v>
      </c>
    </row>
    <row r="503" spans="1:78" hidden="1" x14ac:dyDescent="0.2">
      <c r="A503" s="212" t="str">
        <f t="shared" si="266"/>
        <v>2012Licensed practical nursesManitobaOther places of work</v>
      </c>
      <c r="B503" s="212" t="s">
        <v>3</v>
      </c>
      <c r="C503" s="212" t="s">
        <v>20</v>
      </c>
      <c r="D503" s="212" t="s">
        <v>13</v>
      </c>
      <c r="E503" s="212">
        <v>2012</v>
      </c>
      <c r="F503" s="212">
        <v>129</v>
      </c>
      <c r="G503" s="212">
        <v>11</v>
      </c>
      <c r="H503" s="212">
        <v>0</v>
      </c>
      <c r="I503" s="212">
        <v>5</v>
      </c>
      <c r="J503" s="212">
        <v>12</v>
      </c>
      <c r="K503" s="212">
        <v>18</v>
      </c>
      <c r="L503" s="212">
        <v>20</v>
      </c>
      <c r="M503" s="212">
        <v>20</v>
      </c>
      <c r="N503" s="212">
        <v>14</v>
      </c>
      <c r="O503" s="212">
        <v>27</v>
      </c>
      <c r="P503" s="212">
        <v>14</v>
      </c>
      <c r="Q503" s="212">
        <v>7</v>
      </c>
      <c r="R503" s="212">
        <v>3</v>
      </c>
      <c r="S503" s="212">
        <v>0</v>
      </c>
      <c r="T503" s="212">
        <v>0</v>
      </c>
      <c r="U503" s="212">
        <v>133</v>
      </c>
      <c r="V503" s="212">
        <v>7</v>
      </c>
      <c r="W503" s="212">
        <v>0</v>
      </c>
      <c r="X503" s="212">
        <v>61</v>
      </c>
      <c r="Y503" s="212">
        <v>18</v>
      </c>
      <c r="Z503" s="212">
        <v>61</v>
      </c>
      <c r="AA503" s="212">
        <v>0</v>
      </c>
      <c r="AB503" s="212">
        <v>5</v>
      </c>
      <c r="AC503" s="212">
        <v>0</v>
      </c>
      <c r="AD503" s="212">
        <v>67</v>
      </c>
      <c r="AE503" s="212">
        <v>68</v>
      </c>
      <c r="AF503" s="212">
        <v>10</v>
      </c>
      <c r="AG503" s="212">
        <v>114</v>
      </c>
      <c r="AH503" s="212">
        <v>15</v>
      </c>
      <c r="AI503" s="212">
        <v>1</v>
      </c>
      <c r="AJ503" s="212">
        <v>34</v>
      </c>
      <c r="AK503" s="212">
        <v>106</v>
      </c>
      <c r="AL503" s="212">
        <v>0</v>
      </c>
      <c r="AM503" s="212">
        <v>0</v>
      </c>
      <c r="AN503" s="212">
        <v>140</v>
      </c>
      <c r="AO503" s="41">
        <f t="shared" si="267"/>
        <v>0.92142857142857137</v>
      </c>
      <c r="AP503" s="41">
        <f t="shared" si="268"/>
        <v>7.857142857142857E-2</v>
      </c>
      <c r="AQ503" s="41">
        <f t="shared" si="269"/>
        <v>0</v>
      </c>
      <c r="AR503" s="41">
        <f t="shared" si="270"/>
        <v>3.5714285714285712E-2</v>
      </c>
      <c r="AS503" s="41">
        <f t="shared" si="271"/>
        <v>8.5714285714285715E-2</v>
      </c>
      <c r="AT503" s="41">
        <f t="shared" si="272"/>
        <v>0.12857142857142856</v>
      </c>
      <c r="AU503" s="41">
        <f t="shared" si="273"/>
        <v>0.14285714285714285</v>
      </c>
      <c r="AV503" s="41">
        <f t="shared" si="274"/>
        <v>0.14285714285714285</v>
      </c>
      <c r="AW503" s="41">
        <f t="shared" si="275"/>
        <v>0.1</v>
      </c>
      <c r="AX503" s="41">
        <f t="shared" si="276"/>
        <v>0.19285714285714287</v>
      </c>
      <c r="AY503" s="41">
        <f t="shared" si="277"/>
        <v>0.1</v>
      </c>
      <c r="AZ503" s="41">
        <f t="shared" si="278"/>
        <v>0.05</v>
      </c>
      <c r="BA503" s="41">
        <f t="shared" si="279"/>
        <v>2.1428571428571429E-2</v>
      </c>
      <c r="BB503" s="41">
        <f t="shared" si="280"/>
        <v>0</v>
      </c>
      <c r="BC503" s="41">
        <f t="shared" si="281"/>
        <v>0</v>
      </c>
      <c r="BD503" s="41">
        <f t="shared" si="282"/>
        <v>0.95</v>
      </c>
      <c r="BE503" s="41">
        <f t="shared" si="283"/>
        <v>0.05</v>
      </c>
      <c r="BF503" s="41">
        <f t="shared" si="284"/>
        <v>0</v>
      </c>
      <c r="BG503" s="41">
        <f t="shared" si="285"/>
        <v>0.43571428571428572</v>
      </c>
      <c r="BH503" s="41">
        <f t="shared" si="286"/>
        <v>0.12857142857142856</v>
      </c>
      <c r="BI503" s="41">
        <f t="shared" si="287"/>
        <v>0.43571428571428572</v>
      </c>
      <c r="BJ503" s="41">
        <f t="shared" si="288"/>
        <v>0</v>
      </c>
      <c r="BK503" s="41">
        <f t="shared" si="289"/>
        <v>3.5714285714285712E-2</v>
      </c>
      <c r="BL503" s="41">
        <f t="shared" si="290"/>
        <v>0</v>
      </c>
      <c r="BM503" s="41">
        <f t="shared" si="291"/>
        <v>0.47857142857142859</v>
      </c>
      <c r="BN503" s="41">
        <f t="shared" si="292"/>
        <v>0.48571428571428571</v>
      </c>
      <c r="BO503" s="41">
        <f t="shared" si="293"/>
        <v>7.1428571428571425E-2</v>
      </c>
      <c r="BP503" s="41">
        <f t="shared" si="294"/>
        <v>0.81428571428571428</v>
      </c>
      <c r="BQ503" s="41">
        <f t="shared" si="295"/>
        <v>0.10714285714285714</v>
      </c>
      <c r="BR503" s="41">
        <f t="shared" si="296"/>
        <v>7.1428571428571426E-3</v>
      </c>
      <c r="BS503" s="41">
        <f t="shared" si="297"/>
        <v>0.24285714285714285</v>
      </c>
      <c r="BT503" s="41">
        <f t="shared" si="298"/>
        <v>0.75714285714285712</v>
      </c>
      <c r="BU503" s="41">
        <f t="shared" si="299"/>
        <v>0</v>
      </c>
      <c r="BV503" s="41">
        <f t="shared" si="300"/>
        <v>0</v>
      </c>
      <c r="BW503" s="41">
        <f t="shared" si="301"/>
        <v>1</v>
      </c>
      <c r="BX503" s="41" t="str">
        <f t="shared" si="302"/>
        <v>2012Licensed practical nursesManitoba</v>
      </c>
      <c r="BY503" s="51">
        <f>VLOOKUP(BX503,'%workplace'!$A$1:$F$381,6,FALSE)</f>
        <v>2935</v>
      </c>
      <c r="BZ503" s="32">
        <f t="shared" si="303"/>
        <v>4.770017035775128E-2</v>
      </c>
    </row>
    <row r="504" spans="1:78" hidden="1" x14ac:dyDescent="0.2">
      <c r="A504" s="212" t="str">
        <f t="shared" si="266"/>
        <v>2012Licensed practical nursesManitobaUnknown places of work</v>
      </c>
      <c r="B504" s="212" t="s">
        <v>3</v>
      </c>
      <c r="C504" s="212" t="s">
        <v>20</v>
      </c>
      <c r="D504" s="212" t="s">
        <v>49</v>
      </c>
      <c r="E504" s="212">
        <v>2012</v>
      </c>
      <c r="F504" s="212">
        <v>10</v>
      </c>
      <c r="G504" s="212">
        <v>1</v>
      </c>
      <c r="H504" s="212">
        <v>0</v>
      </c>
      <c r="I504" s="212">
        <v>3</v>
      </c>
      <c r="J504" s="212">
        <v>3</v>
      </c>
      <c r="K504" s="212">
        <v>1</v>
      </c>
      <c r="L504" s="212">
        <v>1</v>
      </c>
      <c r="M504" s="212">
        <v>0</v>
      </c>
      <c r="N504" s="212">
        <v>1</v>
      </c>
      <c r="O504" s="212">
        <v>1</v>
      </c>
      <c r="P504" s="212">
        <v>1</v>
      </c>
      <c r="Q504" s="212">
        <v>0</v>
      </c>
      <c r="R504" s="212">
        <v>0</v>
      </c>
      <c r="S504" s="212">
        <v>0</v>
      </c>
      <c r="T504" s="212">
        <v>0</v>
      </c>
      <c r="U504" s="212">
        <v>8</v>
      </c>
      <c r="V504" s="212">
        <v>3</v>
      </c>
      <c r="W504" s="212">
        <v>0</v>
      </c>
      <c r="X504" s="212">
        <v>5</v>
      </c>
      <c r="Y504" s="212">
        <v>2</v>
      </c>
      <c r="Z504" s="212">
        <v>4</v>
      </c>
      <c r="AA504" s="212">
        <v>0</v>
      </c>
      <c r="AB504" s="212">
        <v>0</v>
      </c>
      <c r="AC504" s="212">
        <v>0</v>
      </c>
      <c r="AD504" s="212">
        <v>1</v>
      </c>
      <c r="AE504" s="212">
        <v>10</v>
      </c>
      <c r="AF504" s="212">
        <v>0</v>
      </c>
      <c r="AG504" s="212">
        <v>10</v>
      </c>
      <c r="AH504" s="212">
        <v>1</v>
      </c>
      <c r="AI504" s="212">
        <v>0</v>
      </c>
      <c r="AJ504" s="212">
        <v>3</v>
      </c>
      <c r="AK504" s="212">
        <v>8</v>
      </c>
      <c r="AL504" s="212">
        <v>0</v>
      </c>
      <c r="AM504" s="212">
        <v>0</v>
      </c>
      <c r="AN504" s="212">
        <v>11</v>
      </c>
      <c r="AO504" s="41">
        <f t="shared" si="267"/>
        <v>0.90909090909090906</v>
      </c>
      <c r="AP504" s="41">
        <f t="shared" si="268"/>
        <v>9.0909090909090912E-2</v>
      </c>
      <c r="AQ504" s="41">
        <f t="shared" si="269"/>
        <v>0</v>
      </c>
      <c r="AR504" s="41">
        <f t="shared" si="270"/>
        <v>0.27272727272727271</v>
      </c>
      <c r="AS504" s="41">
        <f t="shared" si="271"/>
        <v>0.27272727272727271</v>
      </c>
      <c r="AT504" s="41">
        <f t="shared" si="272"/>
        <v>9.0909090909090912E-2</v>
      </c>
      <c r="AU504" s="41">
        <f t="shared" si="273"/>
        <v>9.0909090909090912E-2</v>
      </c>
      <c r="AV504" s="41">
        <f t="shared" si="274"/>
        <v>0</v>
      </c>
      <c r="AW504" s="41">
        <f t="shared" si="275"/>
        <v>9.0909090909090912E-2</v>
      </c>
      <c r="AX504" s="41">
        <f t="shared" si="276"/>
        <v>9.0909090909090912E-2</v>
      </c>
      <c r="AY504" s="41">
        <f t="shared" si="277"/>
        <v>9.0909090909090912E-2</v>
      </c>
      <c r="AZ504" s="41">
        <f t="shared" si="278"/>
        <v>0</v>
      </c>
      <c r="BA504" s="41">
        <f t="shared" si="279"/>
        <v>0</v>
      </c>
      <c r="BB504" s="41">
        <f t="shared" si="280"/>
        <v>0</v>
      </c>
      <c r="BC504" s="41">
        <f t="shared" si="281"/>
        <v>0</v>
      </c>
      <c r="BD504" s="41">
        <f t="shared" si="282"/>
        <v>0.72727272727272729</v>
      </c>
      <c r="BE504" s="41">
        <f t="shared" si="283"/>
        <v>0.27272727272727271</v>
      </c>
      <c r="BF504" s="41">
        <f t="shared" si="284"/>
        <v>0</v>
      </c>
      <c r="BG504" s="41">
        <f t="shared" si="285"/>
        <v>0.45454545454545453</v>
      </c>
      <c r="BH504" s="41">
        <f t="shared" si="286"/>
        <v>0.18181818181818182</v>
      </c>
      <c r="BI504" s="41">
        <f t="shared" si="287"/>
        <v>0.36363636363636365</v>
      </c>
      <c r="BJ504" s="41">
        <f t="shared" si="288"/>
        <v>0</v>
      </c>
      <c r="BK504" s="41">
        <f t="shared" si="289"/>
        <v>0</v>
      </c>
      <c r="BL504" s="41">
        <f t="shared" si="290"/>
        <v>0</v>
      </c>
      <c r="BM504" s="41">
        <f t="shared" si="291"/>
        <v>9.0909090909090912E-2</v>
      </c>
      <c r="BN504" s="41">
        <f t="shared" si="292"/>
        <v>0.90909090909090906</v>
      </c>
      <c r="BO504" s="41">
        <f t="shared" si="293"/>
        <v>0</v>
      </c>
      <c r="BP504" s="41">
        <f t="shared" si="294"/>
        <v>0.90909090909090906</v>
      </c>
      <c r="BQ504" s="41">
        <f t="shared" si="295"/>
        <v>9.0909090909090912E-2</v>
      </c>
      <c r="BR504" s="41">
        <f t="shared" si="296"/>
        <v>0</v>
      </c>
      <c r="BS504" s="41">
        <f t="shared" si="297"/>
        <v>0.27272727272727271</v>
      </c>
      <c r="BT504" s="41">
        <f t="shared" si="298"/>
        <v>0.72727272727272729</v>
      </c>
      <c r="BU504" s="41">
        <f t="shared" si="299"/>
        <v>0</v>
      </c>
      <c r="BV504" s="41">
        <f t="shared" si="300"/>
        <v>0</v>
      </c>
      <c r="BW504" s="41">
        <f t="shared" si="301"/>
        <v>1</v>
      </c>
      <c r="BX504" s="41" t="str">
        <f t="shared" si="302"/>
        <v>2012Licensed practical nursesManitoba</v>
      </c>
      <c r="BY504" s="51">
        <f>VLOOKUP(BX504,'%workplace'!$A$1:$F$381,6,FALSE)</f>
        <v>2935</v>
      </c>
      <c r="BZ504" s="32">
        <f t="shared" si="303"/>
        <v>3.7478705281090291E-3</v>
      </c>
    </row>
    <row r="505" spans="1:78" s="8" customFormat="1" hidden="1" x14ac:dyDescent="0.2">
      <c r="A505" s="8" t="str">
        <f t="shared" si="266"/>
        <v>2012Licensed practical nursesSaskatchewanAll places of work</v>
      </c>
      <c r="B505" s="8" t="s">
        <v>3</v>
      </c>
      <c r="C505" s="8" t="s">
        <v>21</v>
      </c>
      <c r="D505" s="8" t="s">
        <v>9</v>
      </c>
      <c r="E505" s="8">
        <v>2012</v>
      </c>
      <c r="F505" s="8">
        <v>2706</v>
      </c>
      <c r="G505" s="8">
        <v>110</v>
      </c>
      <c r="H505" s="8">
        <v>0</v>
      </c>
      <c r="I505" s="8">
        <v>433</v>
      </c>
      <c r="J505" s="8">
        <v>409</v>
      </c>
      <c r="K505" s="8">
        <v>337</v>
      </c>
      <c r="L505" s="8">
        <v>271</v>
      </c>
      <c r="M505" s="8">
        <v>308</v>
      </c>
      <c r="N505" s="8">
        <v>342</v>
      </c>
      <c r="O505" s="8">
        <v>370</v>
      </c>
      <c r="P505" s="8">
        <v>161</v>
      </c>
      <c r="Q505" s="8">
        <v>48</v>
      </c>
      <c r="R505" s="8">
        <v>1</v>
      </c>
      <c r="S505" s="8">
        <v>136</v>
      </c>
      <c r="T505" s="8">
        <v>0</v>
      </c>
      <c r="U505" s="8">
        <v>2752</v>
      </c>
      <c r="V505" s="8">
        <v>64</v>
      </c>
      <c r="W505" s="8">
        <v>0</v>
      </c>
      <c r="X505" s="8">
        <v>1458</v>
      </c>
      <c r="Y505" s="8">
        <v>774</v>
      </c>
      <c r="Z505" s="8">
        <v>531</v>
      </c>
      <c r="AA505" s="8">
        <v>53</v>
      </c>
      <c r="AB505" s="8">
        <v>22</v>
      </c>
      <c r="AC505" s="8">
        <v>49</v>
      </c>
      <c r="AD505" s="8">
        <v>269</v>
      </c>
      <c r="AE505" s="8">
        <v>2476</v>
      </c>
      <c r="AF505" s="8">
        <v>32</v>
      </c>
      <c r="AG505" s="8">
        <v>2722</v>
      </c>
      <c r="AH505" s="8">
        <v>14</v>
      </c>
      <c r="AI505" s="8">
        <v>3</v>
      </c>
      <c r="AJ505" s="8">
        <v>943</v>
      </c>
      <c r="AK505" s="8">
        <v>1873</v>
      </c>
      <c r="AL505" s="8">
        <v>45</v>
      </c>
      <c r="AM505" s="8">
        <v>0</v>
      </c>
      <c r="AN505" s="8">
        <v>2816</v>
      </c>
      <c r="AO505" s="41">
        <f t="shared" si="267"/>
        <v>0.9609375</v>
      </c>
      <c r="AP505" s="41">
        <f t="shared" si="268"/>
        <v>3.90625E-2</v>
      </c>
      <c r="AQ505" s="41">
        <f t="shared" si="269"/>
        <v>0</v>
      </c>
      <c r="AR505" s="41">
        <f t="shared" si="270"/>
        <v>0.15376420454545456</v>
      </c>
      <c r="AS505" s="41">
        <f t="shared" si="271"/>
        <v>0.14524147727272727</v>
      </c>
      <c r="AT505" s="41">
        <f t="shared" si="272"/>
        <v>0.11967329545454546</v>
      </c>
      <c r="AU505" s="41">
        <f t="shared" si="273"/>
        <v>9.6235795454545456E-2</v>
      </c>
      <c r="AV505" s="41">
        <f t="shared" si="274"/>
        <v>0.109375</v>
      </c>
      <c r="AW505" s="41">
        <f t="shared" si="275"/>
        <v>0.12144886363636363</v>
      </c>
      <c r="AX505" s="41">
        <f t="shared" si="276"/>
        <v>0.13139204545454544</v>
      </c>
      <c r="AY505" s="41">
        <f t="shared" si="277"/>
        <v>5.7173295454545456E-2</v>
      </c>
      <c r="AZ505" s="41">
        <f t="shared" si="278"/>
        <v>1.7045454545454544E-2</v>
      </c>
      <c r="BA505" s="41">
        <f t="shared" si="279"/>
        <v>3.5511363636363637E-4</v>
      </c>
      <c r="BB505" s="41">
        <f t="shared" si="280"/>
        <v>4.8295454545454544E-2</v>
      </c>
      <c r="BC505" s="41">
        <f t="shared" si="281"/>
        <v>0</v>
      </c>
      <c r="BD505" s="41">
        <f t="shared" si="282"/>
        <v>0.97727272727272729</v>
      </c>
      <c r="BE505" s="41">
        <f t="shared" si="283"/>
        <v>2.2727272727272728E-2</v>
      </c>
      <c r="BF505" s="41">
        <f t="shared" si="284"/>
        <v>0</v>
      </c>
      <c r="BG505" s="41">
        <f t="shared" si="285"/>
        <v>0.51775568181818177</v>
      </c>
      <c r="BH505" s="41">
        <f t="shared" si="286"/>
        <v>0.27485795454545453</v>
      </c>
      <c r="BI505" s="41">
        <f t="shared" si="287"/>
        <v>0.18856534090909091</v>
      </c>
      <c r="BJ505" s="41">
        <f t="shared" si="288"/>
        <v>1.8821022727272728E-2</v>
      </c>
      <c r="BK505" s="41">
        <f t="shared" si="289"/>
        <v>7.8125E-3</v>
      </c>
      <c r="BL505" s="41">
        <f t="shared" si="290"/>
        <v>1.740056818181818E-2</v>
      </c>
      <c r="BM505" s="41">
        <f t="shared" si="291"/>
        <v>9.5525568181818177E-2</v>
      </c>
      <c r="BN505" s="41">
        <f t="shared" si="292"/>
        <v>0.87926136363636365</v>
      </c>
      <c r="BO505" s="41">
        <f t="shared" si="293"/>
        <v>1.1363636363636364E-2</v>
      </c>
      <c r="BP505" s="41">
        <f t="shared" si="294"/>
        <v>0.96661931818181823</v>
      </c>
      <c r="BQ505" s="41">
        <f t="shared" si="295"/>
        <v>4.971590909090909E-3</v>
      </c>
      <c r="BR505" s="41">
        <f t="shared" si="296"/>
        <v>1.065340909090909E-3</v>
      </c>
      <c r="BS505" s="41">
        <f t="shared" si="297"/>
        <v>0.33487215909090912</v>
      </c>
      <c r="BT505" s="41">
        <f t="shared" si="298"/>
        <v>0.66512784090909094</v>
      </c>
      <c r="BU505" s="41">
        <f t="shared" si="299"/>
        <v>1.5980113636363636E-2</v>
      </c>
      <c r="BV505" s="41">
        <f t="shared" si="300"/>
        <v>0</v>
      </c>
      <c r="BW505" s="41">
        <f t="shared" si="301"/>
        <v>1</v>
      </c>
      <c r="BX505" s="41" t="str">
        <f t="shared" si="302"/>
        <v>2012Licensed practical nursesSaskatchewan</v>
      </c>
      <c r="BY505" s="51">
        <f>VLOOKUP(BX505,'%workplace'!$A$1:$F$381,6,FALSE)</f>
        <v>2816</v>
      </c>
      <c r="BZ505" s="32">
        <f t="shared" si="303"/>
        <v>1</v>
      </c>
    </row>
    <row r="506" spans="1:78" s="8" customFormat="1" hidden="1" x14ac:dyDescent="0.2">
      <c r="A506" s="8" t="str">
        <f t="shared" si="266"/>
        <v>2012Licensed practical nursesSaskatchewanCommunity health</v>
      </c>
      <c r="B506" s="8" t="s">
        <v>3</v>
      </c>
      <c r="C506" s="8" t="s">
        <v>21</v>
      </c>
      <c r="D506" s="8" t="s">
        <v>11</v>
      </c>
      <c r="E506" s="8">
        <v>2012</v>
      </c>
      <c r="F506" s="8">
        <v>591</v>
      </c>
      <c r="G506" s="8">
        <v>16</v>
      </c>
      <c r="H506" s="8">
        <v>0</v>
      </c>
      <c r="I506" s="8">
        <v>76</v>
      </c>
      <c r="J506" s="8">
        <v>77</v>
      </c>
      <c r="K506" s="8">
        <v>54</v>
      </c>
      <c r="L506" s="8">
        <v>51</v>
      </c>
      <c r="M506" s="8">
        <v>78</v>
      </c>
      <c r="N506" s="8">
        <v>87</v>
      </c>
      <c r="O506" s="8">
        <v>93</v>
      </c>
      <c r="P506" s="8">
        <v>42</v>
      </c>
      <c r="Q506" s="8">
        <v>15</v>
      </c>
      <c r="R506" s="8">
        <v>0</v>
      </c>
      <c r="S506" s="8">
        <v>34</v>
      </c>
      <c r="T506" s="8">
        <v>0</v>
      </c>
      <c r="U506" s="8">
        <v>597</v>
      </c>
      <c r="V506" s="8">
        <v>10</v>
      </c>
      <c r="W506" s="8">
        <v>0</v>
      </c>
      <c r="X506" s="8">
        <v>269</v>
      </c>
      <c r="Y506" s="8">
        <v>190</v>
      </c>
      <c r="Z506" s="8">
        <v>133</v>
      </c>
      <c r="AA506" s="8">
        <v>15</v>
      </c>
      <c r="AB506" s="8">
        <v>11</v>
      </c>
      <c r="AC506" s="8">
        <v>5</v>
      </c>
      <c r="AD506" s="8">
        <v>56</v>
      </c>
      <c r="AE506" s="8">
        <v>535</v>
      </c>
      <c r="AF506" s="8">
        <v>15</v>
      </c>
      <c r="AG506" s="8">
        <v>581</v>
      </c>
      <c r="AH506" s="8">
        <v>4</v>
      </c>
      <c r="AI506" s="8">
        <v>2</v>
      </c>
      <c r="AJ506" s="8">
        <v>410</v>
      </c>
      <c r="AK506" s="8">
        <v>197</v>
      </c>
      <c r="AL506" s="8">
        <v>5</v>
      </c>
      <c r="AM506" s="8">
        <v>0</v>
      </c>
      <c r="AN506" s="8">
        <v>607</v>
      </c>
      <c r="AO506" s="41">
        <f t="shared" si="267"/>
        <v>0.97364085667215816</v>
      </c>
      <c r="AP506" s="41">
        <f t="shared" si="268"/>
        <v>2.6359143327841845E-2</v>
      </c>
      <c r="AQ506" s="41">
        <f t="shared" si="269"/>
        <v>0</v>
      </c>
      <c r="AR506" s="41">
        <f t="shared" si="270"/>
        <v>0.12520593080724876</v>
      </c>
      <c r="AS506" s="41">
        <f t="shared" si="271"/>
        <v>0.12685337726523888</v>
      </c>
      <c r="AT506" s="41">
        <f t="shared" si="272"/>
        <v>8.8962108731466233E-2</v>
      </c>
      <c r="AU506" s="41">
        <f t="shared" si="273"/>
        <v>8.4019769357495888E-2</v>
      </c>
      <c r="AV506" s="41">
        <f t="shared" si="274"/>
        <v>0.12850082372322899</v>
      </c>
      <c r="AW506" s="41">
        <f t="shared" si="275"/>
        <v>0.14332784184514002</v>
      </c>
      <c r="AX506" s="41">
        <f t="shared" si="276"/>
        <v>0.15321252059308071</v>
      </c>
      <c r="AY506" s="41">
        <f t="shared" si="277"/>
        <v>6.919275123558484E-2</v>
      </c>
      <c r="AZ506" s="41">
        <f t="shared" si="278"/>
        <v>2.4711696869851731E-2</v>
      </c>
      <c r="BA506" s="41">
        <f t="shared" si="279"/>
        <v>0</v>
      </c>
      <c r="BB506" s="41">
        <f t="shared" si="280"/>
        <v>5.6013179571663921E-2</v>
      </c>
      <c r="BC506" s="41">
        <f t="shared" si="281"/>
        <v>0</v>
      </c>
      <c r="BD506" s="41">
        <f t="shared" si="282"/>
        <v>0.9835255354200988</v>
      </c>
      <c r="BE506" s="41">
        <f t="shared" si="283"/>
        <v>1.6474464579901153E-2</v>
      </c>
      <c r="BF506" s="41">
        <f t="shared" si="284"/>
        <v>0</v>
      </c>
      <c r="BG506" s="41">
        <f t="shared" si="285"/>
        <v>0.44316309719934099</v>
      </c>
      <c r="BH506" s="41">
        <f t="shared" si="286"/>
        <v>0.31301482701812189</v>
      </c>
      <c r="BI506" s="41">
        <f t="shared" si="287"/>
        <v>0.21911037891268534</v>
      </c>
      <c r="BJ506" s="41">
        <f t="shared" si="288"/>
        <v>2.4711696869851731E-2</v>
      </c>
      <c r="BK506" s="41">
        <f t="shared" si="289"/>
        <v>1.8121911037891267E-2</v>
      </c>
      <c r="BL506" s="41">
        <f t="shared" si="290"/>
        <v>8.2372322899505763E-3</v>
      </c>
      <c r="BM506" s="41">
        <f t="shared" si="291"/>
        <v>9.2257001647446463E-2</v>
      </c>
      <c r="BN506" s="41">
        <f t="shared" si="292"/>
        <v>0.88138385502471173</v>
      </c>
      <c r="BO506" s="41">
        <f t="shared" si="293"/>
        <v>2.4711696869851731E-2</v>
      </c>
      <c r="BP506" s="41">
        <f t="shared" si="294"/>
        <v>0.95716639209225696</v>
      </c>
      <c r="BQ506" s="41">
        <f t="shared" si="295"/>
        <v>6.5897858319604614E-3</v>
      </c>
      <c r="BR506" s="41">
        <f t="shared" si="296"/>
        <v>3.2948929159802307E-3</v>
      </c>
      <c r="BS506" s="41">
        <f t="shared" si="297"/>
        <v>0.67545304777594728</v>
      </c>
      <c r="BT506" s="41">
        <f t="shared" si="298"/>
        <v>0.32454695222405272</v>
      </c>
      <c r="BU506" s="41">
        <f t="shared" si="299"/>
        <v>8.2372322899505763E-3</v>
      </c>
      <c r="BV506" s="41">
        <f t="shared" si="300"/>
        <v>0</v>
      </c>
      <c r="BW506" s="41">
        <f t="shared" si="301"/>
        <v>1</v>
      </c>
      <c r="BX506" s="41" t="str">
        <f t="shared" si="302"/>
        <v>2012Licensed practical nursesSaskatchewan</v>
      </c>
      <c r="BY506" s="51">
        <f>VLOOKUP(BX506,'%workplace'!$A$1:$F$381,6,FALSE)</f>
        <v>2816</v>
      </c>
      <c r="BZ506" s="32">
        <f t="shared" si="303"/>
        <v>0.21555397727272727</v>
      </c>
    </row>
    <row r="507" spans="1:78" s="8" customFormat="1" hidden="1" x14ac:dyDescent="0.2">
      <c r="A507" s="8" t="str">
        <f t="shared" si="266"/>
        <v>2012Licensed practical nursesSaskatchewanNursing home/long-term care</v>
      </c>
      <c r="B507" s="8" t="s">
        <v>3</v>
      </c>
      <c r="C507" s="8" t="s">
        <v>21</v>
      </c>
      <c r="D507" s="8" t="s">
        <v>12</v>
      </c>
      <c r="E507" s="8">
        <v>2012</v>
      </c>
      <c r="F507" s="8">
        <v>453</v>
      </c>
      <c r="G507" s="8">
        <v>25</v>
      </c>
      <c r="H507" s="8">
        <v>0</v>
      </c>
      <c r="I507" s="8">
        <v>88</v>
      </c>
      <c r="J507" s="8">
        <v>60</v>
      </c>
      <c r="K507" s="8">
        <v>58</v>
      </c>
      <c r="L507" s="8">
        <v>62</v>
      </c>
      <c r="M507" s="8">
        <v>53</v>
      </c>
      <c r="N507" s="8">
        <v>45</v>
      </c>
      <c r="O507" s="8">
        <v>55</v>
      </c>
      <c r="P507" s="8">
        <v>34</v>
      </c>
      <c r="Q507" s="8">
        <v>9</v>
      </c>
      <c r="R507" s="8">
        <v>1</v>
      </c>
      <c r="S507" s="8">
        <v>13</v>
      </c>
      <c r="T507" s="8">
        <v>0</v>
      </c>
      <c r="U507" s="8">
        <v>449</v>
      </c>
      <c r="V507" s="8">
        <v>29</v>
      </c>
      <c r="W507" s="8">
        <v>0</v>
      </c>
      <c r="X507" s="8">
        <v>217</v>
      </c>
      <c r="Y507" s="8">
        <v>146</v>
      </c>
      <c r="Z507" s="8">
        <v>108</v>
      </c>
      <c r="AA507" s="8">
        <v>7</v>
      </c>
      <c r="AB507" s="8">
        <v>8</v>
      </c>
      <c r="AC507" s="8">
        <v>3</v>
      </c>
      <c r="AD507" s="8">
        <v>26</v>
      </c>
      <c r="AE507" s="8">
        <v>441</v>
      </c>
      <c r="AF507" s="8">
        <v>5</v>
      </c>
      <c r="AG507" s="8">
        <v>470</v>
      </c>
      <c r="AH507" s="8">
        <v>0</v>
      </c>
      <c r="AI507" s="8">
        <v>0</v>
      </c>
      <c r="AJ507" s="8">
        <v>170</v>
      </c>
      <c r="AK507" s="8">
        <v>308</v>
      </c>
      <c r="AL507" s="8">
        <v>3</v>
      </c>
      <c r="AM507" s="8">
        <v>0</v>
      </c>
      <c r="AN507" s="8">
        <v>478</v>
      </c>
      <c r="AO507" s="41">
        <f t="shared" si="267"/>
        <v>0.94769874476987448</v>
      </c>
      <c r="AP507" s="41">
        <f t="shared" si="268"/>
        <v>5.2301255230125521E-2</v>
      </c>
      <c r="AQ507" s="41">
        <f t="shared" si="269"/>
        <v>0</v>
      </c>
      <c r="AR507" s="41">
        <f t="shared" si="270"/>
        <v>0.18410041841004185</v>
      </c>
      <c r="AS507" s="41">
        <f t="shared" si="271"/>
        <v>0.12552301255230125</v>
      </c>
      <c r="AT507" s="41">
        <f t="shared" si="272"/>
        <v>0.12133891213389121</v>
      </c>
      <c r="AU507" s="41">
        <f t="shared" si="273"/>
        <v>0.1297071129707113</v>
      </c>
      <c r="AV507" s="41">
        <f t="shared" si="274"/>
        <v>0.11087866108786611</v>
      </c>
      <c r="AW507" s="41">
        <f t="shared" si="275"/>
        <v>9.4142259414225937E-2</v>
      </c>
      <c r="AX507" s="41">
        <f t="shared" si="276"/>
        <v>0.11506276150627615</v>
      </c>
      <c r="AY507" s="41">
        <f t="shared" si="277"/>
        <v>7.1129707112970716E-2</v>
      </c>
      <c r="AZ507" s="41">
        <f t="shared" si="278"/>
        <v>1.8828451882845189E-2</v>
      </c>
      <c r="BA507" s="41">
        <f t="shared" si="279"/>
        <v>2.0920502092050207E-3</v>
      </c>
      <c r="BB507" s="41">
        <f t="shared" si="280"/>
        <v>2.7196652719665274E-2</v>
      </c>
      <c r="BC507" s="41">
        <f t="shared" si="281"/>
        <v>0</v>
      </c>
      <c r="BD507" s="41">
        <f t="shared" si="282"/>
        <v>0.93933054393305437</v>
      </c>
      <c r="BE507" s="41">
        <f t="shared" si="283"/>
        <v>6.0669456066945605E-2</v>
      </c>
      <c r="BF507" s="41">
        <f t="shared" si="284"/>
        <v>0</v>
      </c>
      <c r="BG507" s="41">
        <f t="shared" si="285"/>
        <v>0.45397489539748953</v>
      </c>
      <c r="BH507" s="41">
        <f t="shared" si="286"/>
        <v>0.30543933054393307</v>
      </c>
      <c r="BI507" s="41">
        <f t="shared" si="287"/>
        <v>0.22594142259414227</v>
      </c>
      <c r="BJ507" s="41">
        <f t="shared" si="288"/>
        <v>1.4644351464435146E-2</v>
      </c>
      <c r="BK507" s="41">
        <f t="shared" si="289"/>
        <v>1.6736401673640166E-2</v>
      </c>
      <c r="BL507" s="41">
        <f t="shared" si="290"/>
        <v>6.2761506276150627E-3</v>
      </c>
      <c r="BM507" s="41">
        <f t="shared" si="291"/>
        <v>5.4393305439330547E-2</v>
      </c>
      <c r="BN507" s="41">
        <f t="shared" si="292"/>
        <v>0.92259414225941427</v>
      </c>
      <c r="BO507" s="41">
        <f t="shared" si="293"/>
        <v>1.0460251046025104E-2</v>
      </c>
      <c r="BP507" s="41">
        <f t="shared" si="294"/>
        <v>0.98326359832635979</v>
      </c>
      <c r="BQ507" s="41">
        <f t="shared" si="295"/>
        <v>0</v>
      </c>
      <c r="BR507" s="41">
        <f t="shared" si="296"/>
        <v>0</v>
      </c>
      <c r="BS507" s="41">
        <f t="shared" si="297"/>
        <v>0.35564853556485354</v>
      </c>
      <c r="BT507" s="41">
        <f t="shared" si="298"/>
        <v>0.64435146443514646</v>
      </c>
      <c r="BU507" s="41">
        <f t="shared" si="299"/>
        <v>6.2761506276150627E-3</v>
      </c>
      <c r="BV507" s="41">
        <f t="shared" si="300"/>
        <v>0</v>
      </c>
      <c r="BW507" s="41">
        <f t="shared" si="301"/>
        <v>1</v>
      </c>
      <c r="BX507" s="41" t="str">
        <f t="shared" si="302"/>
        <v>2012Licensed practical nursesSaskatchewan</v>
      </c>
      <c r="BY507" s="51">
        <f>VLOOKUP(BX507,'%workplace'!$A$1:$F$381,6,FALSE)</f>
        <v>2816</v>
      </c>
      <c r="BZ507" s="32">
        <f t="shared" si="303"/>
        <v>0.16974431818181818</v>
      </c>
    </row>
    <row r="508" spans="1:78" s="8" customFormat="1" hidden="1" x14ac:dyDescent="0.2">
      <c r="A508" s="8" t="str">
        <f t="shared" si="266"/>
        <v>2012Licensed practical nursesSaskatchewanHospital</v>
      </c>
      <c r="B508" s="8" t="s">
        <v>3</v>
      </c>
      <c r="C508" s="8" t="s">
        <v>21</v>
      </c>
      <c r="D508" s="8" t="s">
        <v>10</v>
      </c>
      <c r="E508" s="8">
        <v>2012</v>
      </c>
      <c r="F508" s="8">
        <v>1601</v>
      </c>
      <c r="G508" s="8">
        <v>66</v>
      </c>
      <c r="H508" s="8">
        <v>0</v>
      </c>
      <c r="I508" s="8">
        <v>257</v>
      </c>
      <c r="J508" s="8">
        <v>256</v>
      </c>
      <c r="K508" s="8">
        <v>216</v>
      </c>
      <c r="L508" s="8">
        <v>155</v>
      </c>
      <c r="M508" s="8">
        <v>174</v>
      </c>
      <c r="N508" s="8">
        <v>207</v>
      </c>
      <c r="O508" s="8">
        <v>212</v>
      </c>
      <c r="P508" s="8">
        <v>81</v>
      </c>
      <c r="Q508" s="8">
        <v>24</v>
      </c>
      <c r="R508" s="8">
        <v>0</v>
      </c>
      <c r="S508" s="8">
        <v>85</v>
      </c>
      <c r="T508" s="8">
        <v>0</v>
      </c>
      <c r="U508" s="8">
        <v>1644</v>
      </c>
      <c r="V508" s="8">
        <v>23</v>
      </c>
      <c r="W508" s="8">
        <v>0</v>
      </c>
      <c r="X508" s="8">
        <v>959</v>
      </c>
      <c r="Y508" s="8">
        <v>430</v>
      </c>
      <c r="Z508" s="8">
        <v>269</v>
      </c>
      <c r="AA508" s="8">
        <v>9</v>
      </c>
      <c r="AB508" s="8">
        <v>2</v>
      </c>
      <c r="AC508" s="8">
        <v>6</v>
      </c>
      <c r="AD508" s="8">
        <v>170</v>
      </c>
      <c r="AE508" s="8">
        <v>1489</v>
      </c>
      <c r="AF508" s="8">
        <v>6</v>
      </c>
      <c r="AG508" s="8">
        <v>1654</v>
      </c>
      <c r="AH508" s="8">
        <v>3</v>
      </c>
      <c r="AI508" s="8">
        <v>1</v>
      </c>
      <c r="AJ508" s="8">
        <v>348</v>
      </c>
      <c r="AK508" s="8">
        <v>1319</v>
      </c>
      <c r="AL508" s="8">
        <v>3</v>
      </c>
      <c r="AM508" s="8">
        <v>0</v>
      </c>
      <c r="AN508" s="8">
        <v>1667</v>
      </c>
      <c r="AO508" s="41">
        <f t="shared" si="267"/>
        <v>0.96040791841631679</v>
      </c>
      <c r="AP508" s="41">
        <f t="shared" si="268"/>
        <v>3.9592081583683263E-2</v>
      </c>
      <c r="AQ508" s="41">
        <f t="shared" si="269"/>
        <v>0</v>
      </c>
      <c r="AR508" s="41">
        <f t="shared" si="270"/>
        <v>0.15416916616676665</v>
      </c>
      <c r="AS508" s="41">
        <f t="shared" si="271"/>
        <v>0.15356928614277143</v>
      </c>
      <c r="AT508" s="41">
        <f t="shared" si="272"/>
        <v>0.1295740851829634</v>
      </c>
      <c r="AU508" s="41">
        <f t="shared" si="273"/>
        <v>9.2981403719256145E-2</v>
      </c>
      <c r="AV508" s="41">
        <f t="shared" si="274"/>
        <v>0.10437912417516497</v>
      </c>
      <c r="AW508" s="41">
        <f t="shared" si="275"/>
        <v>0.1241751649670066</v>
      </c>
      <c r="AX508" s="41">
        <f t="shared" si="276"/>
        <v>0.1271745650869826</v>
      </c>
      <c r="AY508" s="41">
        <f t="shared" si="277"/>
        <v>4.8590281943611278E-2</v>
      </c>
      <c r="AZ508" s="41">
        <f t="shared" si="278"/>
        <v>1.4397120575884824E-2</v>
      </c>
      <c r="BA508" s="41">
        <f t="shared" si="279"/>
        <v>0</v>
      </c>
      <c r="BB508" s="41">
        <f t="shared" si="280"/>
        <v>5.098980203959208E-2</v>
      </c>
      <c r="BC508" s="41">
        <f t="shared" si="281"/>
        <v>0</v>
      </c>
      <c r="BD508" s="41">
        <f t="shared" si="282"/>
        <v>0.98620275944811042</v>
      </c>
      <c r="BE508" s="41">
        <f t="shared" si="283"/>
        <v>1.3797240551889621E-2</v>
      </c>
      <c r="BF508" s="41">
        <f t="shared" si="284"/>
        <v>0</v>
      </c>
      <c r="BG508" s="41">
        <f t="shared" si="285"/>
        <v>0.57528494301139776</v>
      </c>
      <c r="BH508" s="41">
        <f t="shared" si="286"/>
        <v>0.25794841031793642</v>
      </c>
      <c r="BI508" s="41">
        <f t="shared" si="287"/>
        <v>0.16136772645470907</v>
      </c>
      <c r="BJ508" s="41">
        <f t="shared" si="288"/>
        <v>5.3989202159568086E-3</v>
      </c>
      <c r="BK508" s="41">
        <f t="shared" si="289"/>
        <v>1.1997600479904018E-3</v>
      </c>
      <c r="BL508" s="41">
        <f t="shared" si="290"/>
        <v>3.5992801439712059E-3</v>
      </c>
      <c r="BM508" s="41">
        <f t="shared" si="291"/>
        <v>0.10197960407918416</v>
      </c>
      <c r="BN508" s="41">
        <f t="shared" si="292"/>
        <v>0.89322135572885419</v>
      </c>
      <c r="BO508" s="41">
        <f t="shared" si="293"/>
        <v>3.5992801439712059E-3</v>
      </c>
      <c r="BP508" s="41">
        <f t="shared" si="294"/>
        <v>0.99220155968806234</v>
      </c>
      <c r="BQ508" s="41">
        <f t="shared" si="295"/>
        <v>1.7996400719856029E-3</v>
      </c>
      <c r="BR508" s="41">
        <f t="shared" si="296"/>
        <v>5.9988002399520091E-4</v>
      </c>
      <c r="BS508" s="41">
        <f t="shared" si="297"/>
        <v>0.20875824835032994</v>
      </c>
      <c r="BT508" s="41">
        <f t="shared" si="298"/>
        <v>0.79124175164967003</v>
      </c>
      <c r="BU508" s="41">
        <f t="shared" si="299"/>
        <v>1.7996400719856029E-3</v>
      </c>
      <c r="BV508" s="41">
        <f t="shared" si="300"/>
        <v>0</v>
      </c>
      <c r="BW508" s="41">
        <f t="shared" si="301"/>
        <v>1</v>
      </c>
      <c r="BX508" s="41" t="str">
        <f t="shared" si="302"/>
        <v>2012Licensed practical nursesSaskatchewan</v>
      </c>
      <c r="BY508" s="51">
        <f>VLOOKUP(BX508,'%workplace'!$A$1:$F$381,6,FALSE)</f>
        <v>2816</v>
      </c>
      <c r="BZ508" s="32">
        <f t="shared" si="303"/>
        <v>0.59197443181818177</v>
      </c>
    </row>
    <row r="509" spans="1:78" s="8" customFormat="1" hidden="1" x14ac:dyDescent="0.2">
      <c r="A509" s="8" t="str">
        <f t="shared" si="266"/>
        <v>2012Licensed practical nursesSaskatchewanOther places of work</v>
      </c>
      <c r="B509" s="8" t="s">
        <v>3</v>
      </c>
      <c r="C509" s="8" t="s">
        <v>21</v>
      </c>
      <c r="D509" s="8" t="s">
        <v>13</v>
      </c>
      <c r="E509" s="8">
        <v>2012</v>
      </c>
      <c r="F509" s="8">
        <v>29</v>
      </c>
      <c r="G509" s="8">
        <v>2</v>
      </c>
      <c r="H509" s="8">
        <v>0</v>
      </c>
      <c r="I509" s="8">
        <v>2</v>
      </c>
      <c r="J509" s="8">
        <v>5</v>
      </c>
      <c r="K509" s="8">
        <v>6</v>
      </c>
      <c r="L509" s="8">
        <v>0</v>
      </c>
      <c r="M509" s="8">
        <v>3</v>
      </c>
      <c r="N509" s="8">
        <v>2</v>
      </c>
      <c r="O509" s="8">
        <v>9</v>
      </c>
      <c r="P509" s="8">
        <v>4</v>
      </c>
      <c r="Q509" s="8">
        <v>0</v>
      </c>
      <c r="R509" s="8">
        <v>0</v>
      </c>
      <c r="S509" s="8">
        <v>0</v>
      </c>
      <c r="T509" s="8">
        <v>0</v>
      </c>
      <c r="U509" s="8">
        <v>31</v>
      </c>
      <c r="V509" s="8">
        <v>0</v>
      </c>
      <c r="W509" s="8">
        <v>0</v>
      </c>
      <c r="X509" s="8">
        <v>13</v>
      </c>
      <c r="Y509" s="8">
        <v>8</v>
      </c>
      <c r="Z509" s="8">
        <v>6</v>
      </c>
      <c r="AA509" s="8">
        <v>4</v>
      </c>
      <c r="AB509" s="8">
        <v>1</v>
      </c>
      <c r="AC509" s="8">
        <v>2</v>
      </c>
      <c r="AD509" s="8">
        <v>17</v>
      </c>
      <c r="AE509" s="8">
        <v>11</v>
      </c>
      <c r="AF509" s="8">
        <v>6</v>
      </c>
      <c r="AG509" s="8">
        <v>17</v>
      </c>
      <c r="AH509" s="8">
        <v>7</v>
      </c>
      <c r="AI509" s="8">
        <v>0</v>
      </c>
      <c r="AJ509" s="8">
        <v>2</v>
      </c>
      <c r="AK509" s="8">
        <v>29</v>
      </c>
      <c r="AL509" s="8">
        <v>1</v>
      </c>
      <c r="AM509" s="8">
        <v>0</v>
      </c>
      <c r="AN509" s="8">
        <v>31</v>
      </c>
      <c r="AO509" s="41">
        <f t="shared" si="267"/>
        <v>0.93548387096774188</v>
      </c>
      <c r="AP509" s="41">
        <f t="shared" si="268"/>
        <v>6.4516129032258063E-2</v>
      </c>
      <c r="AQ509" s="41">
        <f t="shared" si="269"/>
        <v>0</v>
      </c>
      <c r="AR509" s="41">
        <f t="shared" si="270"/>
        <v>6.4516129032258063E-2</v>
      </c>
      <c r="AS509" s="41">
        <f t="shared" si="271"/>
        <v>0.16129032258064516</v>
      </c>
      <c r="AT509" s="41">
        <f t="shared" si="272"/>
        <v>0.19354838709677419</v>
      </c>
      <c r="AU509" s="41">
        <f t="shared" si="273"/>
        <v>0</v>
      </c>
      <c r="AV509" s="41">
        <f t="shared" si="274"/>
        <v>9.6774193548387094E-2</v>
      </c>
      <c r="AW509" s="41">
        <f t="shared" si="275"/>
        <v>6.4516129032258063E-2</v>
      </c>
      <c r="AX509" s="41">
        <f t="shared" si="276"/>
        <v>0.29032258064516131</v>
      </c>
      <c r="AY509" s="41">
        <f t="shared" si="277"/>
        <v>0.12903225806451613</v>
      </c>
      <c r="AZ509" s="41">
        <f t="shared" si="278"/>
        <v>0</v>
      </c>
      <c r="BA509" s="41">
        <f t="shared" si="279"/>
        <v>0</v>
      </c>
      <c r="BB509" s="41">
        <f t="shared" si="280"/>
        <v>0</v>
      </c>
      <c r="BC509" s="41">
        <f t="shared" si="281"/>
        <v>0</v>
      </c>
      <c r="BD509" s="41">
        <f t="shared" si="282"/>
        <v>1</v>
      </c>
      <c r="BE509" s="41">
        <f t="shared" si="283"/>
        <v>0</v>
      </c>
      <c r="BF509" s="41">
        <f t="shared" si="284"/>
        <v>0</v>
      </c>
      <c r="BG509" s="41">
        <f t="shared" si="285"/>
        <v>0.41935483870967744</v>
      </c>
      <c r="BH509" s="41">
        <f t="shared" si="286"/>
        <v>0.25806451612903225</v>
      </c>
      <c r="BI509" s="41">
        <f t="shared" si="287"/>
        <v>0.19354838709677419</v>
      </c>
      <c r="BJ509" s="41">
        <f t="shared" si="288"/>
        <v>0.12903225806451613</v>
      </c>
      <c r="BK509" s="41">
        <f t="shared" si="289"/>
        <v>3.2258064516129031E-2</v>
      </c>
      <c r="BL509" s="41">
        <f t="shared" si="290"/>
        <v>6.4516129032258063E-2</v>
      </c>
      <c r="BM509" s="41">
        <f t="shared" si="291"/>
        <v>0.54838709677419351</v>
      </c>
      <c r="BN509" s="41">
        <f t="shared" si="292"/>
        <v>0.35483870967741937</v>
      </c>
      <c r="BO509" s="41">
        <f t="shared" si="293"/>
        <v>0.19354838709677419</v>
      </c>
      <c r="BP509" s="41">
        <f t="shared" si="294"/>
        <v>0.54838709677419351</v>
      </c>
      <c r="BQ509" s="41">
        <f t="shared" si="295"/>
        <v>0.22580645161290322</v>
      </c>
      <c r="BR509" s="41">
        <f t="shared" si="296"/>
        <v>0</v>
      </c>
      <c r="BS509" s="41">
        <f t="shared" si="297"/>
        <v>6.4516129032258063E-2</v>
      </c>
      <c r="BT509" s="41">
        <f t="shared" si="298"/>
        <v>0.93548387096774188</v>
      </c>
      <c r="BU509" s="41">
        <f t="shared" si="299"/>
        <v>3.2258064516129031E-2</v>
      </c>
      <c r="BV509" s="41">
        <f t="shared" si="300"/>
        <v>0</v>
      </c>
      <c r="BW509" s="41">
        <f t="shared" si="301"/>
        <v>1</v>
      </c>
      <c r="BX509" s="41" t="str">
        <f t="shared" si="302"/>
        <v>2012Licensed practical nursesSaskatchewan</v>
      </c>
      <c r="BY509" s="51">
        <f>VLOOKUP(BX509,'%workplace'!$A$1:$F$381,6,FALSE)</f>
        <v>2816</v>
      </c>
      <c r="BZ509" s="32">
        <f t="shared" si="303"/>
        <v>1.1008522727272728E-2</v>
      </c>
    </row>
    <row r="510" spans="1:78" s="8" customFormat="1" hidden="1" x14ac:dyDescent="0.2">
      <c r="A510" s="8" t="str">
        <f t="shared" si="266"/>
        <v>2012Licensed practical nursesSaskatchewanUnknown places of work</v>
      </c>
      <c r="B510" s="8" t="s">
        <v>3</v>
      </c>
      <c r="C510" s="8" t="s">
        <v>21</v>
      </c>
      <c r="D510" s="8" t="s">
        <v>49</v>
      </c>
      <c r="E510" s="8">
        <v>2012</v>
      </c>
      <c r="F510" s="8">
        <v>32</v>
      </c>
      <c r="G510" s="8">
        <v>1</v>
      </c>
      <c r="H510" s="8">
        <v>0</v>
      </c>
      <c r="I510" s="8">
        <v>10</v>
      </c>
      <c r="J510" s="8">
        <v>11</v>
      </c>
      <c r="K510" s="8">
        <v>3</v>
      </c>
      <c r="L510" s="8">
        <v>3</v>
      </c>
      <c r="M510" s="8">
        <v>0</v>
      </c>
      <c r="N510" s="8">
        <v>1</v>
      </c>
      <c r="O510" s="8">
        <v>1</v>
      </c>
      <c r="P510" s="8">
        <v>0</v>
      </c>
      <c r="Q510" s="8">
        <v>0</v>
      </c>
      <c r="R510" s="8">
        <v>0</v>
      </c>
      <c r="S510" s="8">
        <v>4</v>
      </c>
      <c r="T510" s="8">
        <v>0</v>
      </c>
      <c r="U510" s="8">
        <v>31</v>
      </c>
      <c r="V510" s="8">
        <v>2</v>
      </c>
      <c r="W510" s="8">
        <v>0</v>
      </c>
      <c r="X510" s="8">
        <v>0</v>
      </c>
      <c r="Y510" s="8">
        <v>0</v>
      </c>
      <c r="Z510" s="8">
        <v>15</v>
      </c>
      <c r="AA510" s="8">
        <v>18</v>
      </c>
      <c r="AB510" s="8">
        <v>0</v>
      </c>
      <c r="AC510" s="8">
        <v>33</v>
      </c>
      <c r="AD510" s="8">
        <v>0</v>
      </c>
      <c r="AE510" s="8">
        <v>0</v>
      </c>
      <c r="AF510" s="8">
        <v>0</v>
      </c>
      <c r="AG510" s="8">
        <v>0</v>
      </c>
      <c r="AH510" s="8">
        <v>0</v>
      </c>
      <c r="AI510" s="8">
        <v>0</v>
      </c>
      <c r="AJ510" s="8">
        <v>13</v>
      </c>
      <c r="AK510" s="8">
        <v>20</v>
      </c>
      <c r="AL510" s="8">
        <v>33</v>
      </c>
      <c r="AM510" s="8">
        <v>0</v>
      </c>
      <c r="AN510" s="8">
        <v>33</v>
      </c>
      <c r="AO510" s="41">
        <f t="shared" si="267"/>
        <v>0.96969696969696972</v>
      </c>
      <c r="AP510" s="41">
        <f t="shared" si="268"/>
        <v>3.0303030303030304E-2</v>
      </c>
      <c r="AQ510" s="41">
        <f t="shared" si="269"/>
        <v>0</v>
      </c>
      <c r="AR510" s="41">
        <f t="shared" si="270"/>
        <v>0.30303030303030304</v>
      </c>
      <c r="AS510" s="41">
        <f t="shared" si="271"/>
        <v>0.33333333333333331</v>
      </c>
      <c r="AT510" s="41">
        <f t="shared" si="272"/>
        <v>9.0909090909090912E-2</v>
      </c>
      <c r="AU510" s="41">
        <f t="shared" si="273"/>
        <v>9.0909090909090912E-2</v>
      </c>
      <c r="AV510" s="41">
        <f t="shared" si="274"/>
        <v>0</v>
      </c>
      <c r="AW510" s="41">
        <f t="shared" si="275"/>
        <v>3.0303030303030304E-2</v>
      </c>
      <c r="AX510" s="41">
        <f t="shared" si="276"/>
        <v>3.0303030303030304E-2</v>
      </c>
      <c r="AY510" s="41">
        <f t="shared" si="277"/>
        <v>0</v>
      </c>
      <c r="AZ510" s="41">
        <f t="shared" si="278"/>
        <v>0</v>
      </c>
      <c r="BA510" s="41">
        <f t="shared" si="279"/>
        <v>0</v>
      </c>
      <c r="BB510" s="41">
        <f t="shared" si="280"/>
        <v>0.12121212121212122</v>
      </c>
      <c r="BC510" s="41">
        <f t="shared" si="281"/>
        <v>0</v>
      </c>
      <c r="BD510" s="41">
        <f t="shared" si="282"/>
        <v>0.93939393939393945</v>
      </c>
      <c r="BE510" s="41">
        <f t="shared" si="283"/>
        <v>6.0606060606060608E-2</v>
      </c>
      <c r="BF510" s="41">
        <f t="shared" si="284"/>
        <v>0</v>
      </c>
      <c r="BG510" s="41">
        <f t="shared" si="285"/>
        <v>0</v>
      </c>
      <c r="BH510" s="41">
        <f t="shared" si="286"/>
        <v>0</v>
      </c>
      <c r="BI510" s="41">
        <f t="shared" si="287"/>
        <v>0.45454545454545453</v>
      </c>
      <c r="BJ510" s="41">
        <f t="shared" si="288"/>
        <v>0.54545454545454541</v>
      </c>
      <c r="BK510" s="41">
        <f t="shared" si="289"/>
        <v>0</v>
      </c>
      <c r="BL510" s="41">
        <f t="shared" si="290"/>
        <v>1</v>
      </c>
      <c r="BM510" s="41">
        <f t="shared" si="291"/>
        <v>0</v>
      </c>
      <c r="BN510" s="41">
        <f t="shared" si="292"/>
        <v>0</v>
      </c>
      <c r="BO510" s="41">
        <f t="shared" si="293"/>
        <v>0</v>
      </c>
      <c r="BP510" s="41">
        <f t="shared" si="294"/>
        <v>0</v>
      </c>
      <c r="BQ510" s="41">
        <f t="shared" si="295"/>
        <v>0</v>
      </c>
      <c r="BR510" s="41">
        <f t="shared" si="296"/>
        <v>0</v>
      </c>
      <c r="BS510" s="41">
        <f t="shared" si="297"/>
        <v>0.39393939393939392</v>
      </c>
      <c r="BT510" s="41">
        <f t="shared" si="298"/>
        <v>0.60606060606060608</v>
      </c>
      <c r="BU510" s="41">
        <f t="shared" si="299"/>
        <v>1</v>
      </c>
      <c r="BV510" s="41">
        <f t="shared" si="300"/>
        <v>0</v>
      </c>
      <c r="BW510" s="41">
        <f t="shared" si="301"/>
        <v>1</v>
      </c>
      <c r="BX510" s="41" t="str">
        <f t="shared" si="302"/>
        <v>2012Licensed practical nursesSaskatchewan</v>
      </c>
      <c r="BY510" s="51">
        <f>VLOOKUP(BX510,'%workplace'!$A$1:$F$381,6,FALSE)</f>
        <v>2816</v>
      </c>
      <c r="BZ510" s="32">
        <f t="shared" si="303"/>
        <v>1.171875E-2</v>
      </c>
    </row>
    <row r="511" spans="1:78" s="8" customFormat="1" hidden="1" x14ac:dyDescent="0.2">
      <c r="A511" s="8" t="str">
        <f t="shared" si="266"/>
        <v>2012Licensed practical nursesAlbertaAll places of work</v>
      </c>
      <c r="B511" s="8" t="s">
        <v>3</v>
      </c>
      <c r="C511" s="8" t="s">
        <v>22</v>
      </c>
      <c r="D511" s="8" t="s">
        <v>9</v>
      </c>
      <c r="E511" s="8">
        <v>2012</v>
      </c>
      <c r="F511" s="8">
        <v>7852</v>
      </c>
      <c r="G511" s="8">
        <v>490</v>
      </c>
      <c r="H511" s="8">
        <v>0</v>
      </c>
      <c r="I511" s="8">
        <v>1350</v>
      </c>
      <c r="J511" s="8">
        <v>1213</v>
      </c>
      <c r="K511" s="8">
        <v>961</v>
      </c>
      <c r="L511" s="8">
        <v>934</v>
      </c>
      <c r="M511" s="8">
        <v>820</v>
      </c>
      <c r="N511" s="8">
        <v>883</v>
      </c>
      <c r="O511" s="8">
        <v>793</v>
      </c>
      <c r="P511" s="8">
        <v>562</v>
      </c>
      <c r="Q511" s="8">
        <v>256</v>
      </c>
      <c r="R511" s="8">
        <v>42</v>
      </c>
      <c r="S511" s="8">
        <v>528</v>
      </c>
      <c r="T511" s="8">
        <v>0</v>
      </c>
      <c r="U511" s="8">
        <v>7865</v>
      </c>
      <c r="V511" s="8">
        <v>477</v>
      </c>
      <c r="W511" s="8">
        <v>0</v>
      </c>
      <c r="X511" s="8">
        <v>3625</v>
      </c>
      <c r="Y511" s="8">
        <v>3614</v>
      </c>
      <c r="Z511" s="8">
        <v>1103</v>
      </c>
      <c r="AA511" s="8">
        <v>0</v>
      </c>
      <c r="AB511" s="8">
        <v>139</v>
      </c>
      <c r="AC511" s="8">
        <v>0</v>
      </c>
      <c r="AD511" s="8">
        <v>697</v>
      </c>
      <c r="AE511" s="8">
        <v>7506</v>
      </c>
      <c r="AF511" s="8">
        <v>148</v>
      </c>
      <c r="AG511" s="8">
        <v>8041</v>
      </c>
      <c r="AH511" s="8">
        <v>147</v>
      </c>
      <c r="AI511" s="8">
        <v>6</v>
      </c>
      <c r="AJ511" s="8">
        <v>1695</v>
      </c>
      <c r="AK511" s="8">
        <v>6647</v>
      </c>
      <c r="AL511" s="8">
        <v>0</v>
      </c>
      <c r="AM511" s="8">
        <v>0</v>
      </c>
      <c r="AN511" s="8">
        <v>8342</v>
      </c>
      <c r="AO511" s="41">
        <f t="shared" si="267"/>
        <v>0.94126108846799328</v>
      </c>
      <c r="AP511" s="41">
        <f t="shared" si="268"/>
        <v>5.8738911532006714E-2</v>
      </c>
      <c r="AQ511" s="41">
        <f t="shared" si="269"/>
        <v>0</v>
      </c>
      <c r="AR511" s="41">
        <f t="shared" si="270"/>
        <v>0.16183169503716135</v>
      </c>
      <c r="AS511" s="41">
        <f t="shared" si="271"/>
        <v>0.1454087748741309</v>
      </c>
      <c r="AT511" s="41">
        <f t="shared" si="272"/>
        <v>0.11520019180052746</v>
      </c>
      <c r="AU511" s="41">
        <f t="shared" si="273"/>
        <v>0.11196355789978422</v>
      </c>
      <c r="AV511" s="41">
        <f t="shared" si="274"/>
        <v>9.8297770318868383E-2</v>
      </c>
      <c r="AW511" s="41">
        <f t="shared" si="275"/>
        <v>0.10584991608726924</v>
      </c>
      <c r="AX511" s="41">
        <f t="shared" si="276"/>
        <v>9.506113641812515E-2</v>
      </c>
      <c r="AY511" s="41">
        <f t="shared" si="277"/>
        <v>6.736993526732199E-2</v>
      </c>
      <c r="AZ511" s="41">
        <f t="shared" si="278"/>
        <v>3.0688084392232078E-2</v>
      </c>
      <c r="BA511" s="41">
        <f t="shared" si="279"/>
        <v>5.0347638456005751E-3</v>
      </c>
      <c r="BB511" s="41">
        <f t="shared" si="280"/>
        <v>6.3294174058978664E-2</v>
      </c>
      <c r="BC511" s="41">
        <f t="shared" si="281"/>
        <v>0</v>
      </c>
      <c r="BD511" s="41">
        <f t="shared" si="282"/>
        <v>0.94281946775353631</v>
      </c>
      <c r="BE511" s="41">
        <f t="shared" si="283"/>
        <v>5.7180532246463675E-2</v>
      </c>
      <c r="BF511" s="41">
        <f t="shared" si="284"/>
        <v>0</v>
      </c>
      <c r="BG511" s="41">
        <f t="shared" si="285"/>
        <v>0.43454807000719253</v>
      </c>
      <c r="BH511" s="41">
        <f t="shared" si="286"/>
        <v>0.43322944138096381</v>
      </c>
      <c r="BI511" s="41">
        <f t="shared" si="287"/>
        <v>0.13222248861184369</v>
      </c>
      <c r="BJ511" s="41">
        <f t="shared" si="288"/>
        <v>0</v>
      </c>
      <c r="BK511" s="41">
        <f t="shared" si="289"/>
        <v>1.6662670822344763E-2</v>
      </c>
      <c r="BL511" s="41">
        <f t="shared" si="290"/>
        <v>0</v>
      </c>
      <c r="BM511" s="41">
        <f t="shared" si="291"/>
        <v>8.3553104771038125E-2</v>
      </c>
      <c r="BN511" s="41">
        <f t="shared" si="292"/>
        <v>0.89978422440661709</v>
      </c>
      <c r="BO511" s="41">
        <f t="shared" si="293"/>
        <v>1.7741548789259171E-2</v>
      </c>
      <c r="BP511" s="41">
        <f t="shared" si="294"/>
        <v>0.96391752577319589</v>
      </c>
      <c r="BQ511" s="41">
        <f t="shared" si="295"/>
        <v>1.7621673459602014E-2</v>
      </c>
      <c r="BR511" s="41">
        <f t="shared" si="296"/>
        <v>7.1925197794293937E-4</v>
      </c>
      <c r="BS511" s="41">
        <f t="shared" si="297"/>
        <v>0.20318868376888036</v>
      </c>
      <c r="BT511" s="41">
        <f t="shared" si="298"/>
        <v>0.79681131623111967</v>
      </c>
      <c r="BU511" s="41">
        <f t="shared" si="299"/>
        <v>0</v>
      </c>
      <c r="BV511" s="41">
        <f t="shared" si="300"/>
        <v>0</v>
      </c>
      <c r="BW511" s="41">
        <f t="shared" si="301"/>
        <v>1</v>
      </c>
      <c r="BX511" s="41" t="str">
        <f t="shared" si="302"/>
        <v>2012Licensed practical nursesAlberta</v>
      </c>
      <c r="BY511" s="51">
        <f>VLOOKUP(BX511,'%workplace'!$A$1:$F$381,6,FALSE)</f>
        <v>8342</v>
      </c>
      <c r="BZ511" s="32">
        <f t="shared" si="303"/>
        <v>1</v>
      </c>
    </row>
    <row r="512" spans="1:78" s="8" customFormat="1" hidden="1" x14ac:dyDescent="0.2">
      <c r="A512" s="8" t="str">
        <f t="shared" si="266"/>
        <v>2012Licensed practical nursesAlbertaCommunity health</v>
      </c>
      <c r="B512" s="8" t="s">
        <v>3</v>
      </c>
      <c r="C512" s="8" t="s">
        <v>22</v>
      </c>
      <c r="D512" s="8" t="s">
        <v>11</v>
      </c>
      <c r="E512" s="8">
        <v>2012</v>
      </c>
      <c r="F512" s="8">
        <v>2419</v>
      </c>
      <c r="G512" s="8">
        <v>74</v>
      </c>
      <c r="H512" s="8">
        <v>0</v>
      </c>
      <c r="I512" s="8">
        <v>392</v>
      </c>
      <c r="J512" s="8">
        <v>333</v>
      </c>
      <c r="K512" s="8">
        <v>288</v>
      </c>
      <c r="L512" s="8">
        <v>248</v>
      </c>
      <c r="M512" s="8">
        <v>246</v>
      </c>
      <c r="N512" s="8">
        <v>261</v>
      </c>
      <c r="O512" s="8">
        <v>282</v>
      </c>
      <c r="P512" s="8">
        <v>192</v>
      </c>
      <c r="Q512" s="8">
        <v>82</v>
      </c>
      <c r="R512" s="8">
        <v>12</v>
      </c>
      <c r="S512" s="8">
        <v>157</v>
      </c>
      <c r="T512" s="8">
        <v>0</v>
      </c>
      <c r="U512" s="8">
        <v>2442</v>
      </c>
      <c r="V512" s="8">
        <v>51</v>
      </c>
      <c r="W512" s="8">
        <v>0</v>
      </c>
      <c r="X512" s="8">
        <v>1097</v>
      </c>
      <c r="Y512" s="8">
        <v>1004</v>
      </c>
      <c r="Z512" s="8">
        <v>392</v>
      </c>
      <c r="AA512" s="8">
        <v>0</v>
      </c>
      <c r="AB512" s="8">
        <v>55</v>
      </c>
      <c r="AC512" s="8">
        <v>0</v>
      </c>
      <c r="AD512" s="8">
        <v>173</v>
      </c>
      <c r="AE512" s="8">
        <v>2265</v>
      </c>
      <c r="AF512" s="8">
        <v>40</v>
      </c>
      <c r="AG512" s="8">
        <v>2437</v>
      </c>
      <c r="AH512" s="8">
        <v>13</v>
      </c>
      <c r="AI512" s="8">
        <v>3</v>
      </c>
      <c r="AJ512" s="8">
        <v>1091</v>
      </c>
      <c r="AK512" s="8">
        <v>1402</v>
      </c>
      <c r="AL512" s="8">
        <v>0</v>
      </c>
      <c r="AM512" s="8">
        <v>0</v>
      </c>
      <c r="AN512" s="8">
        <v>2493</v>
      </c>
      <c r="AO512" s="41">
        <f t="shared" si="267"/>
        <v>0.97031688728439636</v>
      </c>
      <c r="AP512" s="41">
        <f t="shared" si="268"/>
        <v>2.9683112715603692E-2</v>
      </c>
      <c r="AQ512" s="41">
        <f t="shared" si="269"/>
        <v>0</v>
      </c>
      <c r="AR512" s="41">
        <f t="shared" si="270"/>
        <v>0.15724027276373848</v>
      </c>
      <c r="AS512" s="41">
        <f t="shared" si="271"/>
        <v>0.13357400722021662</v>
      </c>
      <c r="AT512" s="41">
        <f t="shared" si="272"/>
        <v>0.11552346570397112</v>
      </c>
      <c r="AU512" s="41">
        <f t="shared" si="273"/>
        <v>9.9478539911752914E-2</v>
      </c>
      <c r="AV512" s="41">
        <f t="shared" si="274"/>
        <v>9.8676293622142003E-2</v>
      </c>
      <c r="AW512" s="41">
        <f t="shared" si="275"/>
        <v>0.10469314079422383</v>
      </c>
      <c r="AX512" s="41">
        <f t="shared" si="276"/>
        <v>0.11311672683513839</v>
      </c>
      <c r="AY512" s="41">
        <f t="shared" si="277"/>
        <v>7.7015643802647415E-2</v>
      </c>
      <c r="AZ512" s="41">
        <f t="shared" si="278"/>
        <v>3.289209787404733E-2</v>
      </c>
      <c r="BA512" s="41">
        <f t="shared" si="279"/>
        <v>4.8134777376654635E-3</v>
      </c>
      <c r="BB512" s="41">
        <f t="shared" si="280"/>
        <v>6.2976333734456477E-2</v>
      </c>
      <c r="BC512" s="41">
        <f t="shared" si="281"/>
        <v>0</v>
      </c>
      <c r="BD512" s="41">
        <f t="shared" si="282"/>
        <v>0.97954271961492179</v>
      </c>
      <c r="BE512" s="41">
        <f t="shared" si="283"/>
        <v>2.0457280385078221E-2</v>
      </c>
      <c r="BF512" s="41">
        <f t="shared" si="284"/>
        <v>0</v>
      </c>
      <c r="BG512" s="41">
        <f t="shared" si="285"/>
        <v>0.44003208985158443</v>
      </c>
      <c r="BH512" s="41">
        <f t="shared" si="286"/>
        <v>0.4027276373846771</v>
      </c>
      <c r="BI512" s="41">
        <f t="shared" si="287"/>
        <v>0.15724027276373848</v>
      </c>
      <c r="BJ512" s="41">
        <f t="shared" si="288"/>
        <v>0</v>
      </c>
      <c r="BK512" s="41">
        <f t="shared" si="289"/>
        <v>2.2061772964300039E-2</v>
      </c>
      <c r="BL512" s="41">
        <f t="shared" si="290"/>
        <v>0</v>
      </c>
      <c r="BM512" s="41">
        <f t="shared" si="291"/>
        <v>6.9394304051343766E-2</v>
      </c>
      <c r="BN512" s="41">
        <f t="shared" si="292"/>
        <v>0.90854392298435616</v>
      </c>
      <c r="BO512" s="41">
        <f t="shared" si="293"/>
        <v>1.6044925792218213E-2</v>
      </c>
      <c r="BP512" s="41">
        <f t="shared" si="294"/>
        <v>0.97753710389089454</v>
      </c>
      <c r="BQ512" s="41">
        <f t="shared" si="295"/>
        <v>5.2146008824709182E-3</v>
      </c>
      <c r="BR512" s="41">
        <f t="shared" si="296"/>
        <v>1.2033694344163659E-3</v>
      </c>
      <c r="BS512" s="41">
        <f t="shared" si="297"/>
        <v>0.43762535098275168</v>
      </c>
      <c r="BT512" s="41">
        <f t="shared" si="298"/>
        <v>0.56237464901724832</v>
      </c>
      <c r="BU512" s="41">
        <f t="shared" si="299"/>
        <v>0</v>
      </c>
      <c r="BV512" s="41">
        <f t="shared" si="300"/>
        <v>0</v>
      </c>
      <c r="BW512" s="41">
        <f t="shared" si="301"/>
        <v>1</v>
      </c>
      <c r="BX512" s="41" t="str">
        <f t="shared" si="302"/>
        <v>2012Licensed practical nursesAlberta</v>
      </c>
      <c r="BY512" s="51">
        <f>VLOOKUP(BX512,'%workplace'!$A$1:$F$381,6,FALSE)</f>
        <v>8342</v>
      </c>
      <c r="BZ512" s="32">
        <f t="shared" si="303"/>
        <v>0.29884919683529132</v>
      </c>
    </row>
    <row r="513" spans="1:78" s="8" customFormat="1" hidden="1" x14ac:dyDescent="0.2">
      <c r="A513" s="8" t="str">
        <f t="shared" si="266"/>
        <v>2012Licensed practical nursesAlbertaNursing home/long-term care</v>
      </c>
      <c r="B513" s="8" t="s">
        <v>3</v>
      </c>
      <c r="C513" s="8" t="s">
        <v>22</v>
      </c>
      <c r="D513" s="8" t="s">
        <v>12</v>
      </c>
      <c r="E513" s="8">
        <v>2012</v>
      </c>
      <c r="F513" s="8">
        <v>1888</v>
      </c>
      <c r="G513" s="8">
        <v>174</v>
      </c>
      <c r="H513" s="8">
        <v>0</v>
      </c>
      <c r="I513" s="8">
        <v>248</v>
      </c>
      <c r="J513" s="8">
        <v>256</v>
      </c>
      <c r="K513" s="8">
        <v>265</v>
      </c>
      <c r="L513" s="8">
        <v>284</v>
      </c>
      <c r="M513" s="8">
        <v>236</v>
      </c>
      <c r="N513" s="8">
        <v>250</v>
      </c>
      <c r="O513" s="8">
        <v>190</v>
      </c>
      <c r="P513" s="8">
        <v>142</v>
      </c>
      <c r="Q513" s="8">
        <v>53</v>
      </c>
      <c r="R513" s="8">
        <v>17</v>
      </c>
      <c r="S513" s="8">
        <v>121</v>
      </c>
      <c r="T513" s="8">
        <v>0</v>
      </c>
      <c r="U513" s="8">
        <v>1878</v>
      </c>
      <c r="V513" s="8">
        <v>184</v>
      </c>
      <c r="W513" s="8">
        <v>0</v>
      </c>
      <c r="X513" s="8">
        <v>1087</v>
      </c>
      <c r="Y513" s="8">
        <v>762</v>
      </c>
      <c r="Z513" s="8">
        <v>213</v>
      </c>
      <c r="AA513" s="8">
        <v>0</v>
      </c>
      <c r="AB513" s="8">
        <v>62</v>
      </c>
      <c r="AC513" s="8">
        <v>0</v>
      </c>
      <c r="AD513" s="8">
        <v>68</v>
      </c>
      <c r="AE513" s="8">
        <v>1932</v>
      </c>
      <c r="AF513" s="8">
        <v>54</v>
      </c>
      <c r="AG513" s="8">
        <v>1995</v>
      </c>
      <c r="AH513" s="8">
        <v>13</v>
      </c>
      <c r="AI513" s="8">
        <v>0</v>
      </c>
      <c r="AJ513" s="8">
        <v>189</v>
      </c>
      <c r="AK513" s="8">
        <v>1873</v>
      </c>
      <c r="AL513" s="8">
        <v>0</v>
      </c>
      <c r="AM513" s="8">
        <v>0</v>
      </c>
      <c r="AN513" s="8">
        <v>2062</v>
      </c>
      <c r="AO513" s="41">
        <f t="shared" si="267"/>
        <v>0.91561590688651795</v>
      </c>
      <c r="AP513" s="41">
        <f t="shared" si="268"/>
        <v>8.438409311348205E-2</v>
      </c>
      <c r="AQ513" s="41">
        <f t="shared" si="269"/>
        <v>0</v>
      </c>
      <c r="AR513" s="41">
        <f t="shared" si="270"/>
        <v>0.12027158098933075</v>
      </c>
      <c r="AS513" s="41">
        <f t="shared" si="271"/>
        <v>0.12415130940834142</v>
      </c>
      <c r="AT513" s="41">
        <f t="shared" si="272"/>
        <v>0.12851600387972842</v>
      </c>
      <c r="AU513" s="41">
        <f t="shared" si="273"/>
        <v>0.13773035887487875</v>
      </c>
      <c r="AV513" s="41">
        <f t="shared" si="274"/>
        <v>0.11445198836081474</v>
      </c>
      <c r="AW513" s="41">
        <f t="shared" si="275"/>
        <v>0.12124151309408342</v>
      </c>
      <c r="AX513" s="41">
        <f t="shared" si="276"/>
        <v>9.2143549951503395E-2</v>
      </c>
      <c r="AY513" s="41">
        <f t="shared" si="277"/>
        <v>6.8865179437439375E-2</v>
      </c>
      <c r="AZ513" s="41">
        <f t="shared" si="278"/>
        <v>2.5703200775945685E-2</v>
      </c>
      <c r="BA513" s="41">
        <f t="shared" si="279"/>
        <v>8.2444228903976718E-3</v>
      </c>
      <c r="BB513" s="41">
        <f t="shared" si="280"/>
        <v>5.8680892337536372E-2</v>
      </c>
      <c r="BC513" s="41">
        <f t="shared" si="281"/>
        <v>0</v>
      </c>
      <c r="BD513" s="41">
        <f t="shared" si="282"/>
        <v>0.91076624636275461</v>
      </c>
      <c r="BE513" s="41">
        <f t="shared" si="283"/>
        <v>8.9233753637245394E-2</v>
      </c>
      <c r="BF513" s="41">
        <f t="shared" si="284"/>
        <v>0</v>
      </c>
      <c r="BG513" s="41">
        <f t="shared" si="285"/>
        <v>0.52715809893307464</v>
      </c>
      <c r="BH513" s="41">
        <f t="shared" si="286"/>
        <v>0.36954413191076624</v>
      </c>
      <c r="BI513" s="41">
        <f t="shared" si="287"/>
        <v>0.10329776915615907</v>
      </c>
      <c r="BJ513" s="41">
        <f t="shared" si="288"/>
        <v>0</v>
      </c>
      <c r="BK513" s="41">
        <f t="shared" si="289"/>
        <v>3.0067895247332686E-2</v>
      </c>
      <c r="BL513" s="41">
        <f t="shared" si="290"/>
        <v>0</v>
      </c>
      <c r="BM513" s="41">
        <f t="shared" si="291"/>
        <v>3.2977691561590687E-2</v>
      </c>
      <c r="BN513" s="41">
        <f t="shared" si="292"/>
        <v>0.93695441319107664</v>
      </c>
      <c r="BO513" s="41">
        <f t="shared" si="293"/>
        <v>2.6188166828322017E-2</v>
      </c>
      <c r="BP513" s="41">
        <f t="shared" si="294"/>
        <v>0.96750727449078566</v>
      </c>
      <c r="BQ513" s="41">
        <f t="shared" si="295"/>
        <v>6.3045586808923373E-3</v>
      </c>
      <c r="BR513" s="41">
        <f t="shared" si="296"/>
        <v>0</v>
      </c>
      <c r="BS513" s="41">
        <f t="shared" si="297"/>
        <v>9.1658583899127066E-2</v>
      </c>
      <c r="BT513" s="41">
        <f t="shared" si="298"/>
        <v>0.90834141610087293</v>
      </c>
      <c r="BU513" s="41">
        <f t="shared" si="299"/>
        <v>0</v>
      </c>
      <c r="BV513" s="41">
        <f t="shared" si="300"/>
        <v>0</v>
      </c>
      <c r="BW513" s="41">
        <f t="shared" si="301"/>
        <v>1</v>
      </c>
      <c r="BX513" s="41" t="str">
        <f t="shared" si="302"/>
        <v>2012Licensed practical nursesAlberta</v>
      </c>
      <c r="BY513" s="51">
        <f>VLOOKUP(BX513,'%workplace'!$A$1:$F$381,6,FALSE)</f>
        <v>8342</v>
      </c>
      <c r="BZ513" s="32">
        <f t="shared" si="303"/>
        <v>0.24718292975305681</v>
      </c>
    </row>
    <row r="514" spans="1:78" s="8" customFormat="1" hidden="1" x14ac:dyDescent="0.2">
      <c r="A514" s="8" t="str">
        <f t="shared" ref="A514:A577" si="304">CONCATENATE(E514,B514,C514,D514)</f>
        <v>2012Licensed practical nursesAlbertaHospital</v>
      </c>
      <c r="B514" s="8" t="s">
        <v>3</v>
      </c>
      <c r="C514" s="8" t="s">
        <v>22</v>
      </c>
      <c r="D514" s="8" t="s">
        <v>10</v>
      </c>
      <c r="E514" s="8">
        <v>2012</v>
      </c>
      <c r="F514" s="8">
        <v>3281</v>
      </c>
      <c r="G514" s="8">
        <v>234</v>
      </c>
      <c r="H514" s="8">
        <v>0</v>
      </c>
      <c r="I514" s="8">
        <v>678</v>
      </c>
      <c r="J514" s="8">
        <v>586</v>
      </c>
      <c r="K514" s="8">
        <v>373</v>
      </c>
      <c r="L514" s="8">
        <v>368</v>
      </c>
      <c r="M514" s="8">
        <v>303</v>
      </c>
      <c r="N514" s="8">
        <v>332</v>
      </c>
      <c r="O514" s="8">
        <v>294</v>
      </c>
      <c r="P514" s="8">
        <v>211</v>
      </c>
      <c r="Q514" s="8">
        <v>113</v>
      </c>
      <c r="R514" s="8">
        <v>9</v>
      </c>
      <c r="S514" s="8">
        <v>248</v>
      </c>
      <c r="T514" s="8">
        <v>0</v>
      </c>
      <c r="U514" s="8">
        <v>3278</v>
      </c>
      <c r="V514" s="8">
        <v>237</v>
      </c>
      <c r="W514" s="8">
        <v>0</v>
      </c>
      <c r="X514" s="8">
        <v>1266</v>
      </c>
      <c r="Y514" s="8">
        <v>1779</v>
      </c>
      <c r="Z514" s="8">
        <v>470</v>
      </c>
      <c r="AA514" s="8">
        <v>0</v>
      </c>
      <c r="AB514" s="8">
        <v>10</v>
      </c>
      <c r="AC514" s="8">
        <v>0</v>
      </c>
      <c r="AD514" s="8">
        <v>312</v>
      </c>
      <c r="AE514" s="8">
        <v>3193</v>
      </c>
      <c r="AF514" s="8">
        <v>30</v>
      </c>
      <c r="AG514" s="8">
        <v>3479</v>
      </c>
      <c r="AH514" s="8">
        <v>4</v>
      </c>
      <c r="AI514" s="8">
        <v>2</v>
      </c>
      <c r="AJ514" s="8">
        <v>382</v>
      </c>
      <c r="AK514" s="8">
        <v>3133</v>
      </c>
      <c r="AL514" s="8">
        <v>0</v>
      </c>
      <c r="AM514" s="8">
        <v>0</v>
      </c>
      <c r="AN514" s="8">
        <v>3515</v>
      </c>
      <c r="AO514" s="41">
        <f t="shared" ref="AO514:AO577" si="305">F514/$AN514</f>
        <v>0.93342816500711234</v>
      </c>
      <c r="AP514" s="41">
        <f t="shared" ref="AP514:AP577" si="306">G514/$AN514</f>
        <v>6.657183499288763E-2</v>
      </c>
      <c r="AQ514" s="41">
        <f t="shared" ref="AQ514:AQ577" si="307">H514/$AN514</f>
        <v>0</v>
      </c>
      <c r="AR514" s="41">
        <f t="shared" ref="AR514:AR577" si="308">I514/$AN514</f>
        <v>0.19288762446657184</v>
      </c>
      <c r="AS514" s="41">
        <f t="shared" ref="AS514:AS577" si="309">J514/$AN514</f>
        <v>0.16671408250355618</v>
      </c>
      <c r="AT514" s="41">
        <f t="shared" ref="AT514:AT577" si="310">K514/$AN514</f>
        <v>0.10611664295874822</v>
      </c>
      <c r="AU514" s="41">
        <f t="shared" ref="AU514:AU577" si="311">L514/$AN514</f>
        <v>0.10469416785206259</v>
      </c>
      <c r="AV514" s="41">
        <f t="shared" ref="AV514:AV577" si="312">M514/$AN514</f>
        <v>8.6201991465149355E-2</v>
      </c>
      <c r="AW514" s="41">
        <f t="shared" ref="AW514:AW577" si="313">N514/$AN514</f>
        <v>9.4452347083926025E-2</v>
      </c>
      <c r="AX514" s="41">
        <f t="shared" ref="AX514:AX577" si="314">O514/$AN514</f>
        <v>8.3641536273115227E-2</v>
      </c>
      <c r="AY514" s="41">
        <f t="shared" ref="AY514:AY577" si="315">P514/$AN514</f>
        <v>6.0028449502133714E-2</v>
      </c>
      <c r="AZ514" s="41">
        <f t="shared" ref="AZ514:AZ577" si="316">Q514/$AN514</f>
        <v>3.2147937411095305E-2</v>
      </c>
      <c r="BA514" s="41">
        <f t="shared" ref="BA514:BA577" si="317">R514/$AN514</f>
        <v>2.5604551920341396E-3</v>
      </c>
      <c r="BB514" s="41">
        <f t="shared" ref="BB514:BB577" si="318">S514/$AN514</f>
        <v>7.0554765291607396E-2</v>
      </c>
      <c r="BC514" s="41">
        <f t="shared" ref="BC514:BC577" si="319">T514/$AN514</f>
        <v>0</v>
      </c>
      <c r="BD514" s="41">
        <f t="shared" ref="BD514:BD577" si="320">U514/$AN514</f>
        <v>0.93257467994310095</v>
      </c>
      <c r="BE514" s="41">
        <f t="shared" ref="BE514:BE577" si="321">V514/$AN514</f>
        <v>6.742532005689901E-2</v>
      </c>
      <c r="BF514" s="41">
        <f t="shared" ref="BF514:BF577" si="322">W514/$AN514</f>
        <v>0</v>
      </c>
      <c r="BG514" s="41">
        <f t="shared" ref="BG514:BG577" si="323">X514/$AN514</f>
        <v>0.3601706970128023</v>
      </c>
      <c r="BH514" s="41">
        <f t="shared" ref="BH514:BH577" si="324">Y514/$AN514</f>
        <v>0.50611664295874825</v>
      </c>
      <c r="BI514" s="41">
        <f t="shared" ref="BI514:BI577" si="325">Z514/$AN514</f>
        <v>0.1337126600284495</v>
      </c>
      <c r="BJ514" s="41">
        <f t="shared" ref="BJ514:BJ577" si="326">AA514/$AN514</f>
        <v>0</v>
      </c>
      <c r="BK514" s="41">
        <f t="shared" ref="BK514:BK577" si="327">AB514/$AN514</f>
        <v>2.8449502133712661E-3</v>
      </c>
      <c r="BL514" s="41">
        <f t="shared" ref="BL514:BL577" si="328">AC514/$AN514</f>
        <v>0</v>
      </c>
      <c r="BM514" s="41">
        <f t="shared" ref="BM514:BM577" si="329">AD514/$AN514</f>
        <v>8.8762446657183497E-2</v>
      </c>
      <c r="BN514" s="41">
        <f t="shared" ref="BN514:BN577" si="330">AE514/$AN514</f>
        <v>0.90839260312944525</v>
      </c>
      <c r="BO514" s="41">
        <f t="shared" ref="BO514:BO577" si="331">AF514/$AN514</f>
        <v>8.5348506401137988E-3</v>
      </c>
      <c r="BP514" s="41">
        <f t="shared" ref="BP514:BP577" si="332">AG514/$AN514</f>
        <v>0.98975817923186349</v>
      </c>
      <c r="BQ514" s="41">
        <f t="shared" ref="BQ514:BQ577" si="333">AH514/$AN514</f>
        <v>1.1379800853485065E-3</v>
      </c>
      <c r="BR514" s="41">
        <f t="shared" ref="BR514:BR577" si="334">AI514/$AN514</f>
        <v>5.6899004267425325E-4</v>
      </c>
      <c r="BS514" s="41">
        <f t="shared" ref="BS514:BS577" si="335">AJ514/$AN514</f>
        <v>0.10867709815078236</v>
      </c>
      <c r="BT514" s="41">
        <f t="shared" ref="BT514:BT577" si="336">AK514/$AN514</f>
        <v>0.89132290184921759</v>
      </c>
      <c r="BU514" s="41">
        <f t="shared" ref="BU514:BU577" si="337">AL514/$AN514</f>
        <v>0</v>
      </c>
      <c r="BV514" s="41">
        <f t="shared" ref="BV514:BV577" si="338">AM514/$AN514</f>
        <v>0</v>
      </c>
      <c r="BW514" s="41">
        <f t="shared" ref="BW514:BW577" si="339">AN514/$AN514</f>
        <v>1</v>
      </c>
      <c r="BX514" s="41" t="str">
        <f t="shared" ref="BX514:BX577" si="340">CONCATENATE(E514,B514,C514)</f>
        <v>2012Licensed practical nursesAlberta</v>
      </c>
      <c r="BY514" s="51">
        <f>VLOOKUP(BX514,'%workplace'!$A$1:$F$381,6,FALSE)</f>
        <v>8342</v>
      </c>
      <c r="BZ514" s="32">
        <f t="shared" ref="BZ514:BZ577" si="341">IF(AN514="†","†",AN514/BY514)</f>
        <v>0.42136178374490529</v>
      </c>
    </row>
    <row r="515" spans="1:78" s="8" customFormat="1" hidden="1" x14ac:dyDescent="0.2">
      <c r="A515" s="8" t="str">
        <f t="shared" si="304"/>
        <v>2012Licensed practical nursesAlbertaOther places of work</v>
      </c>
      <c r="B515" s="8" t="s">
        <v>3</v>
      </c>
      <c r="C515" s="8" t="s">
        <v>22</v>
      </c>
      <c r="D515" s="8" t="s">
        <v>13</v>
      </c>
      <c r="E515" s="8">
        <v>2012</v>
      </c>
      <c r="F515" s="8">
        <v>264</v>
      </c>
      <c r="G515" s="8">
        <v>8</v>
      </c>
      <c r="H515" s="8">
        <v>0</v>
      </c>
      <c r="I515" s="8">
        <v>32</v>
      </c>
      <c r="J515" s="8">
        <v>38</v>
      </c>
      <c r="K515" s="8">
        <v>35</v>
      </c>
      <c r="L515" s="8">
        <v>34</v>
      </c>
      <c r="M515" s="8">
        <v>35</v>
      </c>
      <c r="N515" s="8">
        <v>40</v>
      </c>
      <c r="O515" s="8">
        <v>27</v>
      </c>
      <c r="P515" s="8">
        <v>17</v>
      </c>
      <c r="Q515" s="8">
        <v>8</v>
      </c>
      <c r="R515" s="8">
        <v>4</v>
      </c>
      <c r="S515" s="8">
        <v>2</v>
      </c>
      <c r="T515" s="8">
        <v>0</v>
      </c>
      <c r="U515" s="8">
        <v>267</v>
      </c>
      <c r="V515" s="8">
        <v>5</v>
      </c>
      <c r="W515" s="8">
        <v>0</v>
      </c>
      <c r="X515" s="8">
        <v>175</v>
      </c>
      <c r="Y515" s="8">
        <v>69</v>
      </c>
      <c r="Z515" s="8">
        <v>28</v>
      </c>
      <c r="AA515" s="8">
        <v>0</v>
      </c>
      <c r="AB515" s="8">
        <v>12</v>
      </c>
      <c r="AC515" s="8">
        <v>0</v>
      </c>
      <c r="AD515" s="8">
        <v>144</v>
      </c>
      <c r="AE515" s="8">
        <v>116</v>
      </c>
      <c r="AF515" s="8">
        <v>24</v>
      </c>
      <c r="AG515" s="8">
        <v>130</v>
      </c>
      <c r="AH515" s="8">
        <v>117</v>
      </c>
      <c r="AI515" s="8">
        <v>1</v>
      </c>
      <c r="AJ515" s="8">
        <v>33</v>
      </c>
      <c r="AK515" s="8">
        <v>239</v>
      </c>
      <c r="AL515" s="8">
        <v>0</v>
      </c>
      <c r="AM515" s="8">
        <v>0</v>
      </c>
      <c r="AN515" s="8">
        <v>272</v>
      </c>
      <c r="AO515" s="41">
        <f t="shared" si="305"/>
        <v>0.97058823529411764</v>
      </c>
      <c r="AP515" s="41">
        <f t="shared" si="306"/>
        <v>2.9411764705882353E-2</v>
      </c>
      <c r="AQ515" s="41">
        <f t="shared" si="307"/>
        <v>0</v>
      </c>
      <c r="AR515" s="41">
        <f t="shared" si="308"/>
        <v>0.11764705882352941</v>
      </c>
      <c r="AS515" s="41">
        <f t="shared" si="309"/>
        <v>0.13970588235294118</v>
      </c>
      <c r="AT515" s="41">
        <f t="shared" si="310"/>
        <v>0.12867647058823528</v>
      </c>
      <c r="AU515" s="41">
        <f t="shared" si="311"/>
        <v>0.125</v>
      </c>
      <c r="AV515" s="41">
        <f t="shared" si="312"/>
        <v>0.12867647058823528</v>
      </c>
      <c r="AW515" s="41">
        <f t="shared" si="313"/>
        <v>0.14705882352941177</v>
      </c>
      <c r="AX515" s="41">
        <f t="shared" si="314"/>
        <v>9.9264705882352935E-2</v>
      </c>
      <c r="AY515" s="41">
        <f t="shared" si="315"/>
        <v>6.25E-2</v>
      </c>
      <c r="AZ515" s="41">
        <f t="shared" si="316"/>
        <v>2.9411764705882353E-2</v>
      </c>
      <c r="BA515" s="41">
        <f t="shared" si="317"/>
        <v>1.4705882352941176E-2</v>
      </c>
      <c r="BB515" s="41">
        <f t="shared" si="318"/>
        <v>7.3529411764705881E-3</v>
      </c>
      <c r="BC515" s="41">
        <f t="shared" si="319"/>
        <v>0</v>
      </c>
      <c r="BD515" s="41">
        <f t="shared" si="320"/>
        <v>0.98161764705882348</v>
      </c>
      <c r="BE515" s="41">
        <f t="shared" si="321"/>
        <v>1.8382352941176471E-2</v>
      </c>
      <c r="BF515" s="41">
        <f t="shared" si="322"/>
        <v>0</v>
      </c>
      <c r="BG515" s="41">
        <f t="shared" si="323"/>
        <v>0.64338235294117652</v>
      </c>
      <c r="BH515" s="41">
        <f t="shared" si="324"/>
        <v>0.25367647058823528</v>
      </c>
      <c r="BI515" s="41">
        <f t="shared" si="325"/>
        <v>0.10294117647058823</v>
      </c>
      <c r="BJ515" s="41">
        <f t="shared" si="326"/>
        <v>0</v>
      </c>
      <c r="BK515" s="41">
        <f t="shared" si="327"/>
        <v>4.4117647058823532E-2</v>
      </c>
      <c r="BL515" s="41">
        <f t="shared" si="328"/>
        <v>0</v>
      </c>
      <c r="BM515" s="41">
        <f t="shared" si="329"/>
        <v>0.52941176470588236</v>
      </c>
      <c r="BN515" s="41">
        <f t="shared" si="330"/>
        <v>0.4264705882352941</v>
      </c>
      <c r="BO515" s="41">
        <f t="shared" si="331"/>
        <v>8.8235294117647065E-2</v>
      </c>
      <c r="BP515" s="41">
        <f t="shared" si="332"/>
        <v>0.47794117647058826</v>
      </c>
      <c r="BQ515" s="41">
        <f t="shared" si="333"/>
        <v>0.43014705882352944</v>
      </c>
      <c r="BR515" s="41">
        <f t="shared" si="334"/>
        <v>3.6764705882352941E-3</v>
      </c>
      <c r="BS515" s="41">
        <f t="shared" si="335"/>
        <v>0.12132352941176471</v>
      </c>
      <c r="BT515" s="41">
        <f t="shared" si="336"/>
        <v>0.87867647058823528</v>
      </c>
      <c r="BU515" s="41">
        <f t="shared" si="337"/>
        <v>0</v>
      </c>
      <c r="BV515" s="41">
        <f t="shared" si="338"/>
        <v>0</v>
      </c>
      <c r="BW515" s="41">
        <f t="shared" si="339"/>
        <v>1</v>
      </c>
      <c r="BX515" s="41" t="str">
        <f t="shared" si="340"/>
        <v>2012Licensed practical nursesAlberta</v>
      </c>
      <c r="BY515" s="51">
        <f>VLOOKUP(BX515,'%workplace'!$A$1:$F$381,6,FALSE)</f>
        <v>8342</v>
      </c>
      <c r="BZ515" s="32">
        <f t="shared" si="341"/>
        <v>3.2606089666746586E-2</v>
      </c>
    </row>
    <row r="516" spans="1:78" s="8" customFormat="1" hidden="1" x14ac:dyDescent="0.2">
      <c r="A516" s="8" t="str">
        <f t="shared" si="304"/>
        <v>2012Licensed practical nursesBritish ColumbiaAll places of work</v>
      </c>
      <c r="B516" s="8" t="s">
        <v>3</v>
      </c>
      <c r="C516" s="8" t="s">
        <v>23</v>
      </c>
      <c r="D516" s="8" t="s">
        <v>9</v>
      </c>
      <c r="E516" s="8">
        <v>2012</v>
      </c>
      <c r="F516" s="8">
        <v>8170</v>
      </c>
      <c r="G516" s="8">
        <v>845</v>
      </c>
      <c r="H516" s="8">
        <v>0</v>
      </c>
      <c r="I516" s="8">
        <v>1227</v>
      </c>
      <c r="J516" s="8">
        <v>1301</v>
      </c>
      <c r="K516" s="8">
        <v>1176</v>
      </c>
      <c r="L516" s="8">
        <v>1206</v>
      </c>
      <c r="M516" s="8">
        <v>1121</v>
      </c>
      <c r="N516" s="8">
        <v>1099</v>
      </c>
      <c r="O516" s="8">
        <v>887</v>
      </c>
      <c r="P516" s="8">
        <v>408</v>
      </c>
      <c r="Q516" s="8">
        <v>120</v>
      </c>
      <c r="R516" s="8">
        <v>13</v>
      </c>
      <c r="S516" s="8">
        <v>457</v>
      </c>
      <c r="T516" s="8">
        <v>0</v>
      </c>
      <c r="U516" s="8">
        <v>8791</v>
      </c>
      <c r="V516" s="8">
        <v>216</v>
      </c>
      <c r="W516" s="8">
        <v>8</v>
      </c>
      <c r="X516" s="8">
        <v>3393</v>
      </c>
      <c r="Y516" s="8">
        <v>2975</v>
      </c>
      <c r="Z516" s="8">
        <v>2637</v>
      </c>
      <c r="AA516" s="8">
        <v>10</v>
      </c>
      <c r="AB516" s="8">
        <v>124</v>
      </c>
      <c r="AC516" s="8">
        <v>170</v>
      </c>
      <c r="AD516" s="8">
        <v>537</v>
      </c>
      <c r="AE516" s="8">
        <v>8184</v>
      </c>
      <c r="AF516" s="8">
        <v>188</v>
      </c>
      <c r="AG516" s="8">
        <v>8594</v>
      </c>
      <c r="AH516" s="8">
        <v>89</v>
      </c>
      <c r="AI516" s="8">
        <v>11</v>
      </c>
      <c r="AJ516" s="8">
        <v>814</v>
      </c>
      <c r="AK516" s="8">
        <v>8201</v>
      </c>
      <c r="AL516" s="8">
        <v>133</v>
      </c>
      <c r="AM516" s="8">
        <v>0</v>
      </c>
      <c r="AN516" s="8">
        <v>9015</v>
      </c>
      <c r="AO516" s="41">
        <f t="shared" si="305"/>
        <v>0.90626733222407097</v>
      </c>
      <c r="AP516" s="41">
        <f t="shared" si="306"/>
        <v>9.3732667775929007E-2</v>
      </c>
      <c r="AQ516" s="41">
        <f t="shared" si="307"/>
        <v>0</v>
      </c>
      <c r="AR516" s="41">
        <f t="shared" si="308"/>
        <v>0.13610648918469218</v>
      </c>
      <c r="AS516" s="41">
        <f t="shared" si="309"/>
        <v>0.14431503050471436</v>
      </c>
      <c r="AT516" s="41">
        <f t="shared" si="310"/>
        <v>0.13044925124792014</v>
      </c>
      <c r="AU516" s="41">
        <f t="shared" si="311"/>
        <v>0.13377703826955076</v>
      </c>
      <c r="AV516" s="41">
        <f t="shared" si="312"/>
        <v>0.12434830837493067</v>
      </c>
      <c r="AW516" s="41">
        <f t="shared" si="313"/>
        <v>0.12190793122573489</v>
      </c>
      <c r="AX516" s="41">
        <f t="shared" si="314"/>
        <v>9.8391569606211871E-2</v>
      </c>
      <c r="AY516" s="41">
        <f t="shared" si="315"/>
        <v>4.5257903494176376E-2</v>
      </c>
      <c r="AZ516" s="41">
        <f t="shared" si="316"/>
        <v>1.3311148086522463E-2</v>
      </c>
      <c r="BA516" s="41">
        <f t="shared" si="317"/>
        <v>1.4420410427066002E-3</v>
      </c>
      <c r="BB516" s="41">
        <f t="shared" si="318"/>
        <v>5.0693288962839714E-2</v>
      </c>
      <c r="BC516" s="41">
        <f t="shared" si="319"/>
        <v>0</v>
      </c>
      <c r="BD516" s="41">
        <f t="shared" si="320"/>
        <v>0.97515252357182469</v>
      </c>
      <c r="BE516" s="41">
        <f t="shared" si="321"/>
        <v>2.3960066555740431E-2</v>
      </c>
      <c r="BF516" s="41">
        <f t="shared" si="322"/>
        <v>8.8740987243483079E-4</v>
      </c>
      <c r="BG516" s="41">
        <f t="shared" si="323"/>
        <v>0.37637271214642265</v>
      </c>
      <c r="BH516" s="41">
        <f t="shared" si="324"/>
        <v>0.3300055463117027</v>
      </c>
      <c r="BI516" s="41">
        <f t="shared" si="325"/>
        <v>0.29251247920133111</v>
      </c>
      <c r="BJ516" s="41">
        <f t="shared" si="326"/>
        <v>1.1092623405435386E-3</v>
      </c>
      <c r="BK516" s="41">
        <f t="shared" si="327"/>
        <v>1.3754853022739879E-2</v>
      </c>
      <c r="BL516" s="41">
        <f t="shared" si="328"/>
        <v>1.8857459789240156E-2</v>
      </c>
      <c r="BM516" s="41">
        <f t="shared" si="329"/>
        <v>5.9567387687188021E-2</v>
      </c>
      <c r="BN516" s="41">
        <f t="shared" si="330"/>
        <v>0.90782029950083198</v>
      </c>
      <c r="BO516" s="41">
        <f t="shared" si="331"/>
        <v>2.0854132002218525E-2</v>
      </c>
      <c r="BP516" s="41">
        <f t="shared" si="332"/>
        <v>0.95330005546311702</v>
      </c>
      <c r="BQ516" s="41">
        <f t="shared" si="333"/>
        <v>9.8724348308374937E-3</v>
      </c>
      <c r="BR516" s="41">
        <f t="shared" si="334"/>
        <v>1.2201885745978924E-3</v>
      </c>
      <c r="BS516" s="41">
        <f t="shared" si="335"/>
        <v>9.0293954520244038E-2</v>
      </c>
      <c r="BT516" s="41">
        <f t="shared" si="336"/>
        <v>0.90970604547975598</v>
      </c>
      <c r="BU516" s="41">
        <f t="shared" si="337"/>
        <v>1.4753189129229063E-2</v>
      </c>
      <c r="BV516" s="41">
        <f t="shared" si="338"/>
        <v>0</v>
      </c>
      <c r="BW516" s="41">
        <f t="shared" si="339"/>
        <v>1</v>
      </c>
      <c r="BX516" s="41" t="str">
        <f t="shared" si="340"/>
        <v>2012Licensed practical nursesBritish Columbia</v>
      </c>
      <c r="BY516" s="51">
        <f>VLOOKUP(BX516,'%workplace'!$A$1:$F$381,6,FALSE)</f>
        <v>9015</v>
      </c>
      <c r="BZ516" s="32">
        <f t="shared" si="341"/>
        <v>1</v>
      </c>
    </row>
    <row r="517" spans="1:78" s="8" customFormat="1" hidden="1" x14ac:dyDescent="0.2">
      <c r="A517" s="8" t="str">
        <f t="shared" si="304"/>
        <v>2012Licensed practical nursesBritish ColumbiaCommunity health</v>
      </c>
      <c r="B517" s="8" t="s">
        <v>3</v>
      </c>
      <c r="C517" s="8" t="s">
        <v>23</v>
      </c>
      <c r="D517" s="8" t="s">
        <v>11</v>
      </c>
      <c r="E517" s="8">
        <v>2012</v>
      </c>
      <c r="F517" s="8">
        <v>628</v>
      </c>
      <c r="G517" s="8">
        <v>38</v>
      </c>
      <c r="H517" s="8">
        <v>0</v>
      </c>
      <c r="I517" s="8">
        <v>95</v>
      </c>
      <c r="J517" s="8">
        <v>92</v>
      </c>
      <c r="K517" s="8">
        <v>98</v>
      </c>
      <c r="L517" s="8">
        <v>96</v>
      </c>
      <c r="M517" s="8">
        <v>75</v>
      </c>
      <c r="N517" s="8">
        <v>72</v>
      </c>
      <c r="O517" s="8">
        <v>58</v>
      </c>
      <c r="P517" s="8">
        <v>33</v>
      </c>
      <c r="Q517" s="8">
        <v>12</v>
      </c>
      <c r="R517" s="8">
        <v>4</v>
      </c>
      <c r="S517" s="8">
        <v>31</v>
      </c>
      <c r="T517" s="8">
        <v>0</v>
      </c>
      <c r="U517" s="8">
        <v>648</v>
      </c>
      <c r="V517" s="8">
        <v>17</v>
      </c>
      <c r="W517" s="8">
        <v>1</v>
      </c>
      <c r="X517" s="8">
        <v>247</v>
      </c>
      <c r="Y517" s="8">
        <v>207</v>
      </c>
      <c r="Z517" s="8">
        <v>212</v>
      </c>
      <c r="AA517" s="8">
        <v>0</v>
      </c>
      <c r="AB517" s="8">
        <v>23</v>
      </c>
      <c r="AC517" s="8">
        <v>2</v>
      </c>
      <c r="AD517" s="8">
        <v>78</v>
      </c>
      <c r="AE517" s="8">
        <v>563</v>
      </c>
      <c r="AF517" s="8">
        <v>30</v>
      </c>
      <c r="AG517" s="8">
        <v>627</v>
      </c>
      <c r="AH517" s="8">
        <v>8</v>
      </c>
      <c r="AI517" s="8">
        <v>1</v>
      </c>
      <c r="AJ517" s="8">
        <v>62</v>
      </c>
      <c r="AK517" s="8">
        <v>604</v>
      </c>
      <c r="AL517" s="8">
        <v>0</v>
      </c>
      <c r="AM517" s="8">
        <v>0</v>
      </c>
      <c r="AN517" s="8">
        <v>666</v>
      </c>
      <c r="AO517" s="41">
        <f t="shared" si="305"/>
        <v>0.9429429429429429</v>
      </c>
      <c r="AP517" s="41">
        <f t="shared" si="306"/>
        <v>5.7057057057057055E-2</v>
      </c>
      <c r="AQ517" s="41">
        <f t="shared" si="307"/>
        <v>0</v>
      </c>
      <c r="AR517" s="41">
        <f t="shared" si="308"/>
        <v>0.14264264264264265</v>
      </c>
      <c r="AS517" s="41">
        <f t="shared" si="309"/>
        <v>0.13813813813813813</v>
      </c>
      <c r="AT517" s="41">
        <f t="shared" si="310"/>
        <v>0.14714714714714713</v>
      </c>
      <c r="AU517" s="41">
        <f t="shared" si="311"/>
        <v>0.14414414414414414</v>
      </c>
      <c r="AV517" s="41">
        <f t="shared" si="312"/>
        <v>0.11261261261261261</v>
      </c>
      <c r="AW517" s="41">
        <f t="shared" si="313"/>
        <v>0.10810810810810811</v>
      </c>
      <c r="AX517" s="41">
        <f t="shared" si="314"/>
        <v>8.7087087087087081E-2</v>
      </c>
      <c r="AY517" s="41">
        <f t="shared" si="315"/>
        <v>4.954954954954955E-2</v>
      </c>
      <c r="AZ517" s="41">
        <f t="shared" si="316"/>
        <v>1.8018018018018018E-2</v>
      </c>
      <c r="BA517" s="41">
        <f t="shared" si="317"/>
        <v>6.006006006006006E-3</v>
      </c>
      <c r="BB517" s="41">
        <f t="shared" si="318"/>
        <v>4.6546546546546545E-2</v>
      </c>
      <c r="BC517" s="41">
        <f t="shared" si="319"/>
        <v>0</v>
      </c>
      <c r="BD517" s="41">
        <f t="shared" si="320"/>
        <v>0.97297297297297303</v>
      </c>
      <c r="BE517" s="41">
        <f t="shared" si="321"/>
        <v>2.5525525525525526E-2</v>
      </c>
      <c r="BF517" s="41">
        <f t="shared" si="322"/>
        <v>1.5015015015015015E-3</v>
      </c>
      <c r="BG517" s="41">
        <f t="shared" si="323"/>
        <v>0.37087087087087089</v>
      </c>
      <c r="BH517" s="41">
        <f t="shared" si="324"/>
        <v>0.3108108108108108</v>
      </c>
      <c r="BI517" s="41">
        <f t="shared" si="325"/>
        <v>0.31831831831831831</v>
      </c>
      <c r="BJ517" s="41">
        <f t="shared" si="326"/>
        <v>0</v>
      </c>
      <c r="BK517" s="41">
        <f t="shared" si="327"/>
        <v>3.4534534534534533E-2</v>
      </c>
      <c r="BL517" s="41">
        <f t="shared" si="328"/>
        <v>3.003003003003003E-3</v>
      </c>
      <c r="BM517" s="41">
        <f t="shared" si="329"/>
        <v>0.11711711711711711</v>
      </c>
      <c r="BN517" s="41">
        <f t="shared" si="330"/>
        <v>0.84534534534534533</v>
      </c>
      <c r="BO517" s="41">
        <f t="shared" si="331"/>
        <v>4.5045045045045043E-2</v>
      </c>
      <c r="BP517" s="41">
        <f t="shared" si="332"/>
        <v>0.94144144144144148</v>
      </c>
      <c r="BQ517" s="41">
        <f t="shared" si="333"/>
        <v>1.2012012012012012E-2</v>
      </c>
      <c r="BR517" s="41">
        <f t="shared" si="334"/>
        <v>1.5015015015015015E-3</v>
      </c>
      <c r="BS517" s="41">
        <f t="shared" si="335"/>
        <v>9.3093093093093091E-2</v>
      </c>
      <c r="BT517" s="41">
        <f t="shared" si="336"/>
        <v>0.9069069069069069</v>
      </c>
      <c r="BU517" s="41">
        <f t="shared" si="337"/>
        <v>0</v>
      </c>
      <c r="BV517" s="41">
        <f t="shared" si="338"/>
        <v>0</v>
      </c>
      <c r="BW517" s="41">
        <f t="shared" si="339"/>
        <v>1</v>
      </c>
      <c r="BX517" s="41" t="str">
        <f t="shared" si="340"/>
        <v>2012Licensed practical nursesBritish Columbia</v>
      </c>
      <c r="BY517" s="51">
        <f>VLOOKUP(BX517,'%workplace'!$A$1:$F$381,6,FALSE)</f>
        <v>9015</v>
      </c>
      <c r="BZ517" s="32">
        <f t="shared" si="341"/>
        <v>7.3876871880199674E-2</v>
      </c>
    </row>
    <row r="518" spans="1:78" s="8" customFormat="1" hidden="1" x14ac:dyDescent="0.2">
      <c r="A518" s="8" t="str">
        <f t="shared" si="304"/>
        <v>2012Licensed practical nursesBritish ColumbiaNursing home/long-term care</v>
      </c>
      <c r="B518" s="8" t="s">
        <v>3</v>
      </c>
      <c r="C518" s="8" t="s">
        <v>23</v>
      </c>
      <c r="D518" s="8" t="s">
        <v>12</v>
      </c>
      <c r="E518" s="8">
        <v>2012</v>
      </c>
      <c r="F518" s="8">
        <v>3462</v>
      </c>
      <c r="G518" s="8">
        <v>355</v>
      </c>
      <c r="H518" s="8">
        <v>0</v>
      </c>
      <c r="I518" s="8">
        <v>563</v>
      </c>
      <c r="J518" s="8">
        <v>584</v>
      </c>
      <c r="K518" s="8">
        <v>490</v>
      </c>
      <c r="L518" s="8">
        <v>521</v>
      </c>
      <c r="M518" s="8">
        <v>447</v>
      </c>
      <c r="N518" s="8">
        <v>446</v>
      </c>
      <c r="O518" s="8">
        <v>329</v>
      </c>
      <c r="P518" s="8">
        <v>144</v>
      </c>
      <c r="Q518" s="8">
        <v>39</v>
      </c>
      <c r="R518" s="8">
        <v>1</v>
      </c>
      <c r="S518" s="8">
        <v>253</v>
      </c>
      <c r="T518" s="8">
        <v>0</v>
      </c>
      <c r="U518" s="8">
        <v>3695</v>
      </c>
      <c r="V518" s="8">
        <v>120</v>
      </c>
      <c r="W518" s="8">
        <v>2</v>
      </c>
      <c r="X518" s="8">
        <v>1333</v>
      </c>
      <c r="Y518" s="8">
        <v>1427</v>
      </c>
      <c r="Z518" s="8">
        <v>1056</v>
      </c>
      <c r="AA518" s="8">
        <v>1</v>
      </c>
      <c r="AB518" s="8">
        <v>61</v>
      </c>
      <c r="AC518" s="8">
        <v>12</v>
      </c>
      <c r="AD518" s="8">
        <v>82</v>
      </c>
      <c r="AE518" s="8">
        <v>3662</v>
      </c>
      <c r="AF518" s="8">
        <v>66</v>
      </c>
      <c r="AG518" s="8">
        <v>3740</v>
      </c>
      <c r="AH518" s="8">
        <v>9</v>
      </c>
      <c r="AI518" s="8">
        <v>0</v>
      </c>
      <c r="AJ518" s="8">
        <v>435</v>
      </c>
      <c r="AK518" s="8">
        <v>3382</v>
      </c>
      <c r="AL518" s="8">
        <v>2</v>
      </c>
      <c r="AM518" s="8">
        <v>0</v>
      </c>
      <c r="AN518" s="8">
        <v>3817</v>
      </c>
      <c r="AO518" s="41">
        <f t="shared" si="305"/>
        <v>0.90699502226879747</v>
      </c>
      <c r="AP518" s="41">
        <f t="shared" si="306"/>
        <v>9.3004977731202518E-2</v>
      </c>
      <c r="AQ518" s="41">
        <f t="shared" si="307"/>
        <v>0</v>
      </c>
      <c r="AR518" s="41">
        <f t="shared" si="308"/>
        <v>0.14749803510610426</v>
      </c>
      <c r="AS518" s="41">
        <f t="shared" si="309"/>
        <v>0.15299973801414724</v>
      </c>
      <c r="AT518" s="41">
        <f t="shared" si="310"/>
        <v>0.12837306785433586</v>
      </c>
      <c r="AU518" s="41">
        <f t="shared" si="311"/>
        <v>0.13649462929001835</v>
      </c>
      <c r="AV518" s="41">
        <f t="shared" si="312"/>
        <v>0.11710767618548598</v>
      </c>
      <c r="AW518" s="41">
        <f t="shared" si="313"/>
        <v>0.11684569033272203</v>
      </c>
      <c r="AX518" s="41">
        <f t="shared" si="314"/>
        <v>8.6193345559339801E-2</v>
      </c>
      <c r="AY518" s="41">
        <f t="shared" si="315"/>
        <v>3.7725962798008911E-2</v>
      </c>
      <c r="AZ518" s="41">
        <f t="shared" si="316"/>
        <v>1.0217448257794078E-2</v>
      </c>
      <c r="BA518" s="41">
        <f t="shared" si="317"/>
        <v>2.6198585276395077E-4</v>
      </c>
      <c r="BB518" s="41">
        <f t="shared" si="318"/>
        <v>6.6282420749279536E-2</v>
      </c>
      <c r="BC518" s="41">
        <f t="shared" si="319"/>
        <v>0</v>
      </c>
      <c r="BD518" s="41">
        <f t="shared" si="320"/>
        <v>0.96803772596279802</v>
      </c>
      <c r="BE518" s="41">
        <f t="shared" si="321"/>
        <v>3.1438302331674092E-2</v>
      </c>
      <c r="BF518" s="41">
        <f t="shared" si="322"/>
        <v>5.2397170552790154E-4</v>
      </c>
      <c r="BG518" s="41">
        <f t="shared" si="323"/>
        <v>0.34922714173434632</v>
      </c>
      <c r="BH518" s="41">
        <f t="shared" si="324"/>
        <v>0.37385381189415773</v>
      </c>
      <c r="BI518" s="41">
        <f t="shared" si="325"/>
        <v>0.27665706051873201</v>
      </c>
      <c r="BJ518" s="41">
        <f t="shared" si="326"/>
        <v>2.6198585276395077E-4</v>
      </c>
      <c r="BK518" s="41">
        <f t="shared" si="327"/>
        <v>1.5981137018600995E-2</v>
      </c>
      <c r="BL518" s="41">
        <f t="shared" si="328"/>
        <v>3.1438302331674088E-3</v>
      </c>
      <c r="BM518" s="41">
        <f t="shared" si="329"/>
        <v>2.148283992664396E-2</v>
      </c>
      <c r="BN518" s="41">
        <f t="shared" si="330"/>
        <v>0.95939219282158761</v>
      </c>
      <c r="BO518" s="41">
        <f t="shared" si="331"/>
        <v>1.7291066282420751E-2</v>
      </c>
      <c r="BP518" s="41">
        <f t="shared" si="332"/>
        <v>0.97982708933717577</v>
      </c>
      <c r="BQ518" s="41">
        <f t="shared" si="333"/>
        <v>2.3578726748755569E-3</v>
      </c>
      <c r="BR518" s="41">
        <f t="shared" si="334"/>
        <v>0</v>
      </c>
      <c r="BS518" s="41">
        <f t="shared" si="335"/>
        <v>0.11396384595231858</v>
      </c>
      <c r="BT518" s="41">
        <f t="shared" si="336"/>
        <v>0.88603615404768143</v>
      </c>
      <c r="BU518" s="41">
        <f t="shared" si="337"/>
        <v>5.2397170552790154E-4</v>
      </c>
      <c r="BV518" s="41">
        <f t="shared" si="338"/>
        <v>0</v>
      </c>
      <c r="BW518" s="41">
        <f t="shared" si="339"/>
        <v>1</v>
      </c>
      <c r="BX518" s="41" t="str">
        <f t="shared" si="340"/>
        <v>2012Licensed practical nursesBritish Columbia</v>
      </c>
      <c r="BY518" s="51">
        <f>VLOOKUP(BX518,'%workplace'!$A$1:$F$381,6,FALSE)</f>
        <v>9015</v>
      </c>
      <c r="BZ518" s="32">
        <f t="shared" si="341"/>
        <v>0.42340543538546865</v>
      </c>
    </row>
    <row r="519" spans="1:78" s="8" customFormat="1" hidden="1" x14ac:dyDescent="0.2">
      <c r="A519" s="8" t="str">
        <f t="shared" si="304"/>
        <v>2012Licensed practical nursesBritish ColumbiaHospital</v>
      </c>
      <c r="B519" s="8" t="s">
        <v>3</v>
      </c>
      <c r="C519" s="8" t="s">
        <v>23</v>
      </c>
      <c r="D519" s="8" t="s">
        <v>10</v>
      </c>
      <c r="E519" s="8">
        <v>2012</v>
      </c>
      <c r="F519" s="8">
        <v>3425</v>
      </c>
      <c r="G519" s="8">
        <v>412</v>
      </c>
      <c r="H519" s="8">
        <v>0</v>
      </c>
      <c r="I519" s="8">
        <v>492</v>
      </c>
      <c r="J519" s="8">
        <v>526</v>
      </c>
      <c r="K519" s="8">
        <v>498</v>
      </c>
      <c r="L519" s="8">
        <v>511</v>
      </c>
      <c r="M519" s="8">
        <v>513</v>
      </c>
      <c r="N519" s="8">
        <v>492</v>
      </c>
      <c r="O519" s="8">
        <v>418</v>
      </c>
      <c r="P519" s="8">
        <v>178</v>
      </c>
      <c r="Q519" s="8">
        <v>53</v>
      </c>
      <c r="R519" s="8">
        <v>3</v>
      </c>
      <c r="S519" s="8">
        <v>153</v>
      </c>
      <c r="T519" s="8">
        <v>0</v>
      </c>
      <c r="U519" s="8">
        <v>3780</v>
      </c>
      <c r="V519" s="8">
        <v>52</v>
      </c>
      <c r="W519" s="8">
        <v>5</v>
      </c>
      <c r="X519" s="8">
        <v>1549</v>
      </c>
      <c r="Y519" s="8">
        <v>1105</v>
      </c>
      <c r="Z519" s="8">
        <v>1179</v>
      </c>
      <c r="AA519" s="8">
        <v>4</v>
      </c>
      <c r="AB519" s="8">
        <v>8</v>
      </c>
      <c r="AC519" s="8">
        <v>23</v>
      </c>
      <c r="AD519" s="8">
        <v>183</v>
      </c>
      <c r="AE519" s="8">
        <v>3623</v>
      </c>
      <c r="AF519" s="8">
        <v>31</v>
      </c>
      <c r="AG519" s="8">
        <v>3796</v>
      </c>
      <c r="AH519" s="8">
        <v>5</v>
      </c>
      <c r="AI519" s="8">
        <v>3</v>
      </c>
      <c r="AJ519" s="8">
        <v>282</v>
      </c>
      <c r="AK519" s="8">
        <v>3555</v>
      </c>
      <c r="AL519" s="8">
        <v>2</v>
      </c>
      <c r="AM519" s="8">
        <v>0</v>
      </c>
      <c r="AN519" s="8">
        <v>3837</v>
      </c>
      <c r="AO519" s="41">
        <f t="shared" si="305"/>
        <v>0.89262444618191294</v>
      </c>
      <c r="AP519" s="41">
        <f t="shared" si="306"/>
        <v>0.10737555381808704</v>
      </c>
      <c r="AQ519" s="41">
        <f t="shared" si="307"/>
        <v>0</v>
      </c>
      <c r="AR519" s="41">
        <f t="shared" si="308"/>
        <v>0.12822517591868648</v>
      </c>
      <c r="AS519" s="41">
        <f t="shared" si="309"/>
        <v>0.13708626531144122</v>
      </c>
      <c r="AT519" s="41">
        <f t="shared" si="310"/>
        <v>0.12978889757623144</v>
      </c>
      <c r="AU519" s="41">
        <f t="shared" si="311"/>
        <v>0.13317696116757885</v>
      </c>
      <c r="AV519" s="41">
        <f t="shared" si="312"/>
        <v>0.13369820172009383</v>
      </c>
      <c r="AW519" s="41">
        <f t="shared" si="313"/>
        <v>0.12822517591868648</v>
      </c>
      <c r="AX519" s="41">
        <f t="shared" si="314"/>
        <v>0.10893927547563201</v>
      </c>
      <c r="AY519" s="41">
        <f t="shared" si="315"/>
        <v>4.6390409173833726E-2</v>
      </c>
      <c r="AZ519" s="41">
        <f t="shared" si="316"/>
        <v>1.381287464164712E-2</v>
      </c>
      <c r="BA519" s="41">
        <f t="shared" si="317"/>
        <v>7.8186082877247849E-4</v>
      </c>
      <c r="BB519" s="41">
        <f t="shared" si="318"/>
        <v>3.98749022673964E-2</v>
      </c>
      <c r="BC519" s="41">
        <f t="shared" si="319"/>
        <v>0</v>
      </c>
      <c r="BD519" s="41">
        <f t="shared" si="320"/>
        <v>0.98514464425332293</v>
      </c>
      <c r="BE519" s="41">
        <f t="shared" si="321"/>
        <v>1.3552254365389628E-2</v>
      </c>
      <c r="BF519" s="41">
        <f t="shared" si="322"/>
        <v>1.3031013812874641E-3</v>
      </c>
      <c r="BG519" s="41">
        <f t="shared" si="323"/>
        <v>0.4037008079228564</v>
      </c>
      <c r="BH519" s="41">
        <f t="shared" si="324"/>
        <v>0.28798540526452959</v>
      </c>
      <c r="BI519" s="41">
        <f t="shared" si="325"/>
        <v>0.30727130570758404</v>
      </c>
      <c r="BJ519" s="41">
        <f t="shared" si="326"/>
        <v>1.0424811050299713E-3</v>
      </c>
      <c r="BK519" s="41">
        <f t="shared" si="327"/>
        <v>2.0849622100599426E-3</v>
      </c>
      <c r="BL519" s="41">
        <f t="shared" si="328"/>
        <v>5.9942663539223348E-3</v>
      </c>
      <c r="BM519" s="41">
        <f t="shared" si="329"/>
        <v>4.7693510555121187E-2</v>
      </c>
      <c r="BN519" s="41">
        <f t="shared" si="330"/>
        <v>0.94422726088089648</v>
      </c>
      <c r="BO519" s="41">
        <f t="shared" si="331"/>
        <v>8.0792285639822783E-3</v>
      </c>
      <c r="BP519" s="41">
        <f t="shared" si="332"/>
        <v>0.98931456867344281</v>
      </c>
      <c r="BQ519" s="41">
        <f t="shared" si="333"/>
        <v>1.3031013812874641E-3</v>
      </c>
      <c r="BR519" s="41">
        <f t="shared" si="334"/>
        <v>7.8186082877247849E-4</v>
      </c>
      <c r="BS519" s="41">
        <f t="shared" si="335"/>
        <v>7.3494917904612975E-2</v>
      </c>
      <c r="BT519" s="41">
        <f t="shared" si="336"/>
        <v>0.92650508209538707</v>
      </c>
      <c r="BU519" s="41">
        <f t="shared" si="337"/>
        <v>5.2124055251498566E-4</v>
      </c>
      <c r="BV519" s="41">
        <f t="shared" si="338"/>
        <v>0</v>
      </c>
      <c r="BW519" s="41">
        <f t="shared" si="339"/>
        <v>1</v>
      </c>
      <c r="BX519" s="41" t="str">
        <f t="shared" si="340"/>
        <v>2012Licensed practical nursesBritish Columbia</v>
      </c>
      <c r="BY519" s="51">
        <f>VLOOKUP(BX519,'%workplace'!$A$1:$F$381,6,FALSE)</f>
        <v>9015</v>
      </c>
      <c r="BZ519" s="32">
        <f t="shared" si="341"/>
        <v>0.42562396006655573</v>
      </c>
    </row>
    <row r="520" spans="1:78" s="8" customFormat="1" hidden="1" x14ac:dyDescent="0.2">
      <c r="A520" s="8" t="str">
        <f t="shared" si="304"/>
        <v>2012Licensed practical nursesBritish ColumbiaOther places of work</v>
      </c>
      <c r="B520" s="8" t="s">
        <v>3</v>
      </c>
      <c r="C520" s="8" t="s">
        <v>23</v>
      </c>
      <c r="D520" s="8" t="s">
        <v>13</v>
      </c>
      <c r="E520" s="8">
        <v>2012</v>
      </c>
      <c r="F520" s="8">
        <v>543</v>
      </c>
      <c r="G520" s="8">
        <v>32</v>
      </c>
      <c r="H520" s="8">
        <v>0</v>
      </c>
      <c r="I520" s="8">
        <v>60</v>
      </c>
      <c r="J520" s="8">
        <v>78</v>
      </c>
      <c r="K520" s="8">
        <v>75</v>
      </c>
      <c r="L520" s="8">
        <v>68</v>
      </c>
      <c r="M520" s="8">
        <v>70</v>
      </c>
      <c r="N520" s="8">
        <v>74</v>
      </c>
      <c r="O520" s="8">
        <v>70</v>
      </c>
      <c r="P520" s="8">
        <v>47</v>
      </c>
      <c r="Q520" s="8">
        <v>10</v>
      </c>
      <c r="R520" s="8">
        <v>5</v>
      </c>
      <c r="S520" s="8">
        <v>18</v>
      </c>
      <c r="T520" s="8">
        <v>0</v>
      </c>
      <c r="U520" s="8">
        <v>556</v>
      </c>
      <c r="V520" s="8">
        <v>19</v>
      </c>
      <c r="W520" s="8">
        <v>0</v>
      </c>
      <c r="X520" s="8">
        <v>243</v>
      </c>
      <c r="Y520" s="8">
        <v>199</v>
      </c>
      <c r="Z520" s="8">
        <v>131</v>
      </c>
      <c r="AA520" s="8">
        <v>2</v>
      </c>
      <c r="AB520" s="8">
        <v>32</v>
      </c>
      <c r="AC520" s="8">
        <v>14</v>
      </c>
      <c r="AD520" s="8">
        <v>194</v>
      </c>
      <c r="AE520" s="8">
        <v>335</v>
      </c>
      <c r="AF520" s="8">
        <v>61</v>
      </c>
      <c r="AG520" s="8">
        <v>430</v>
      </c>
      <c r="AH520" s="8">
        <v>67</v>
      </c>
      <c r="AI520" s="8">
        <v>7</v>
      </c>
      <c r="AJ520" s="8">
        <v>26</v>
      </c>
      <c r="AK520" s="8">
        <v>549</v>
      </c>
      <c r="AL520" s="8">
        <v>10</v>
      </c>
      <c r="AM520" s="8">
        <v>0</v>
      </c>
      <c r="AN520" s="8">
        <v>575</v>
      </c>
      <c r="AO520" s="41">
        <f t="shared" si="305"/>
        <v>0.94434782608695655</v>
      </c>
      <c r="AP520" s="41">
        <f t="shared" si="306"/>
        <v>5.565217391304348E-2</v>
      </c>
      <c r="AQ520" s="41">
        <f t="shared" si="307"/>
        <v>0</v>
      </c>
      <c r="AR520" s="41">
        <f t="shared" si="308"/>
        <v>0.10434782608695652</v>
      </c>
      <c r="AS520" s="41">
        <f t="shared" si="309"/>
        <v>0.13565217391304349</v>
      </c>
      <c r="AT520" s="41">
        <f t="shared" si="310"/>
        <v>0.13043478260869565</v>
      </c>
      <c r="AU520" s="41">
        <f t="shared" si="311"/>
        <v>0.11826086956521739</v>
      </c>
      <c r="AV520" s="41">
        <f t="shared" si="312"/>
        <v>0.12173913043478261</v>
      </c>
      <c r="AW520" s="41">
        <f t="shared" si="313"/>
        <v>0.12869565217391304</v>
      </c>
      <c r="AX520" s="41">
        <f t="shared" si="314"/>
        <v>0.12173913043478261</v>
      </c>
      <c r="AY520" s="41">
        <f t="shared" si="315"/>
        <v>8.1739130434782606E-2</v>
      </c>
      <c r="AZ520" s="41">
        <f t="shared" si="316"/>
        <v>1.7391304347826087E-2</v>
      </c>
      <c r="BA520" s="41">
        <f t="shared" si="317"/>
        <v>8.6956521739130436E-3</v>
      </c>
      <c r="BB520" s="41">
        <f t="shared" si="318"/>
        <v>3.1304347826086959E-2</v>
      </c>
      <c r="BC520" s="41">
        <f t="shared" si="319"/>
        <v>0</v>
      </c>
      <c r="BD520" s="41">
        <f t="shared" si="320"/>
        <v>0.96695652173913038</v>
      </c>
      <c r="BE520" s="41">
        <f t="shared" si="321"/>
        <v>3.3043478260869563E-2</v>
      </c>
      <c r="BF520" s="41">
        <f t="shared" si="322"/>
        <v>0</v>
      </c>
      <c r="BG520" s="41">
        <f t="shared" si="323"/>
        <v>0.4226086956521739</v>
      </c>
      <c r="BH520" s="41">
        <f t="shared" si="324"/>
        <v>0.34608695652173915</v>
      </c>
      <c r="BI520" s="41">
        <f t="shared" si="325"/>
        <v>0.22782608695652173</v>
      </c>
      <c r="BJ520" s="41">
        <f t="shared" si="326"/>
        <v>3.4782608695652175E-3</v>
      </c>
      <c r="BK520" s="41">
        <f t="shared" si="327"/>
        <v>5.565217391304348E-2</v>
      </c>
      <c r="BL520" s="41">
        <f t="shared" si="328"/>
        <v>2.4347826086956521E-2</v>
      </c>
      <c r="BM520" s="41">
        <f t="shared" si="329"/>
        <v>0.3373913043478261</v>
      </c>
      <c r="BN520" s="41">
        <f t="shared" si="330"/>
        <v>0.58260869565217388</v>
      </c>
      <c r="BO520" s="41">
        <f t="shared" si="331"/>
        <v>0.10608695652173913</v>
      </c>
      <c r="BP520" s="41">
        <f t="shared" si="332"/>
        <v>0.74782608695652175</v>
      </c>
      <c r="BQ520" s="41">
        <f t="shared" si="333"/>
        <v>0.11652173913043479</v>
      </c>
      <c r="BR520" s="41">
        <f t="shared" si="334"/>
        <v>1.2173913043478261E-2</v>
      </c>
      <c r="BS520" s="41">
        <f t="shared" si="335"/>
        <v>4.5217391304347827E-2</v>
      </c>
      <c r="BT520" s="41">
        <f t="shared" si="336"/>
        <v>0.95478260869565212</v>
      </c>
      <c r="BU520" s="41">
        <f t="shared" si="337"/>
        <v>1.7391304347826087E-2</v>
      </c>
      <c r="BV520" s="41">
        <f t="shared" si="338"/>
        <v>0</v>
      </c>
      <c r="BW520" s="41">
        <f t="shared" si="339"/>
        <v>1</v>
      </c>
      <c r="BX520" s="41" t="str">
        <f t="shared" si="340"/>
        <v>2012Licensed practical nursesBritish Columbia</v>
      </c>
      <c r="BY520" s="51">
        <f>VLOOKUP(BX520,'%workplace'!$A$1:$F$381,6,FALSE)</f>
        <v>9015</v>
      </c>
      <c r="BZ520" s="32">
        <f t="shared" si="341"/>
        <v>6.3782584581253465E-2</v>
      </c>
    </row>
    <row r="521" spans="1:78" s="8" customFormat="1" hidden="1" x14ac:dyDescent="0.2">
      <c r="A521" s="8" t="str">
        <f t="shared" si="304"/>
        <v>2012Licensed practical nursesBritish ColumbiaUnknown places of work</v>
      </c>
      <c r="B521" s="8" t="s">
        <v>3</v>
      </c>
      <c r="C521" s="8" t="s">
        <v>23</v>
      </c>
      <c r="D521" s="8" t="s">
        <v>49</v>
      </c>
      <c r="E521" s="8">
        <v>2012</v>
      </c>
      <c r="F521" s="8">
        <v>112</v>
      </c>
      <c r="G521" s="8">
        <v>8</v>
      </c>
      <c r="H521" s="8">
        <v>0</v>
      </c>
      <c r="I521" s="8">
        <v>17</v>
      </c>
      <c r="J521" s="8">
        <v>21</v>
      </c>
      <c r="K521" s="8">
        <v>15</v>
      </c>
      <c r="L521" s="8">
        <v>10</v>
      </c>
      <c r="M521" s="8">
        <v>16</v>
      </c>
      <c r="N521" s="8">
        <v>15</v>
      </c>
      <c r="O521" s="8">
        <v>12</v>
      </c>
      <c r="P521" s="8">
        <v>6</v>
      </c>
      <c r="Q521" s="8">
        <v>6</v>
      </c>
      <c r="R521" s="8">
        <v>0</v>
      </c>
      <c r="S521" s="8">
        <v>2</v>
      </c>
      <c r="T521" s="8">
        <v>0</v>
      </c>
      <c r="U521" s="8">
        <v>112</v>
      </c>
      <c r="V521" s="8">
        <v>8</v>
      </c>
      <c r="W521" s="8">
        <v>0</v>
      </c>
      <c r="X521" s="8">
        <v>21</v>
      </c>
      <c r="Y521" s="8">
        <v>37</v>
      </c>
      <c r="Z521" s="8">
        <v>59</v>
      </c>
      <c r="AA521" s="8">
        <v>3</v>
      </c>
      <c r="AB521" s="8">
        <v>0</v>
      </c>
      <c r="AC521" s="8">
        <v>119</v>
      </c>
      <c r="AD521" s="8">
        <v>0</v>
      </c>
      <c r="AE521" s="8">
        <v>1</v>
      </c>
      <c r="AF521" s="8">
        <v>0</v>
      </c>
      <c r="AG521" s="8">
        <v>1</v>
      </c>
      <c r="AH521" s="8">
        <v>0</v>
      </c>
      <c r="AI521" s="8">
        <v>0</v>
      </c>
      <c r="AJ521" s="8">
        <v>9</v>
      </c>
      <c r="AK521" s="8">
        <v>111</v>
      </c>
      <c r="AL521" s="8">
        <v>119</v>
      </c>
      <c r="AM521" s="8">
        <v>0</v>
      </c>
      <c r="AN521" s="8">
        <v>120</v>
      </c>
      <c r="AO521" s="41">
        <f t="shared" si="305"/>
        <v>0.93333333333333335</v>
      </c>
      <c r="AP521" s="41">
        <f t="shared" si="306"/>
        <v>6.6666666666666666E-2</v>
      </c>
      <c r="AQ521" s="41">
        <f t="shared" si="307"/>
        <v>0</v>
      </c>
      <c r="AR521" s="41">
        <f t="shared" si="308"/>
        <v>0.14166666666666666</v>
      </c>
      <c r="AS521" s="41">
        <f t="shared" si="309"/>
        <v>0.17499999999999999</v>
      </c>
      <c r="AT521" s="41">
        <f t="shared" si="310"/>
        <v>0.125</v>
      </c>
      <c r="AU521" s="41">
        <f t="shared" si="311"/>
        <v>8.3333333333333329E-2</v>
      </c>
      <c r="AV521" s="41">
        <f t="shared" si="312"/>
        <v>0.13333333333333333</v>
      </c>
      <c r="AW521" s="41">
        <f t="shared" si="313"/>
        <v>0.125</v>
      </c>
      <c r="AX521" s="41">
        <f t="shared" si="314"/>
        <v>0.1</v>
      </c>
      <c r="AY521" s="41">
        <f t="shared" si="315"/>
        <v>0.05</v>
      </c>
      <c r="AZ521" s="41">
        <f t="shared" si="316"/>
        <v>0.05</v>
      </c>
      <c r="BA521" s="41">
        <f t="shared" si="317"/>
        <v>0</v>
      </c>
      <c r="BB521" s="41">
        <f t="shared" si="318"/>
        <v>1.6666666666666666E-2</v>
      </c>
      <c r="BC521" s="41">
        <f t="shared" si="319"/>
        <v>0</v>
      </c>
      <c r="BD521" s="41">
        <f t="shared" si="320"/>
        <v>0.93333333333333335</v>
      </c>
      <c r="BE521" s="41">
        <f t="shared" si="321"/>
        <v>6.6666666666666666E-2</v>
      </c>
      <c r="BF521" s="41">
        <f t="shared" si="322"/>
        <v>0</v>
      </c>
      <c r="BG521" s="41">
        <f t="shared" si="323"/>
        <v>0.17499999999999999</v>
      </c>
      <c r="BH521" s="41">
        <f t="shared" si="324"/>
        <v>0.30833333333333335</v>
      </c>
      <c r="BI521" s="41">
        <f t="shared" si="325"/>
        <v>0.49166666666666664</v>
      </c>
      <c r="BJ521" s="41">
        <f t="shared" si="326"/>
        <v>2.5000000000000001E-2</v>
      </c>
      <c r="BK521" s="41">
        <f t="shared" si="327"/>
        <v>0</v>
      </c>
      <c r="BL521" s="41">
        <f t="shared" si="328"/>
        <v>0.9916666666666667</v>
      </c>
      <c r="BM521" s="41">
        <f t="shared" si="329"/>
        <v>0</v>
      </c>
      <c r="BN521" s="41">
        <f t="shared" si="330"/>
        <v>8.3333333333333332E-3</v>
      </c>
      <c r="BO521" s="41">
        <f t="shared" si="331"/>
        <v>0</v>
      </c>
      <c r="BP521" s="41">
        <f t="shared" si="332"/>
        <v>8.3333333333333332E-3</v>
      </c>
      <c r="BQ521" s="41">
        <f t="shared" si="333"/>
        <v>0</v>
      </c>
      <c r="BR521" s="41">
        <f t="shared" si="334"/>
        <v>0</v>
      </c>
      <c r="BS521" s="41">
        <f t="shared" si="335"/>
        <v>7.4999999999999997E-2</v>
      </c>
      <c r="BT521" s="41">
        <f t="shared" si="336"/>
        <v>0.92500000000000004</v>
      </c>
      <c r="BU521" s="41">
        <f t="shared" si="337"/>
        <v>0.9916666666666667</v>
      </c>
      <c r="BV521" s="41">
        <f t="shared" si="338"/>
        <v>0</v>
      </c>
      <c r="BW521" s="41">
        <f t="shared" si="339"/>
        <v>1</v>
      </c>
      <c r="BX521" s="41" t="str">
        <f t="shared" si="340"/>
        <v>2012Licensed practical nursesBritish Columbia</v>
      </c>
      <c r="BY521" s="51">
        <f>VLOOKUP(BX521,'%workplace'!$A$1:$F$381,6,FALSE)</f>
        <v>9015</v>
      </c>
      <c r="BZ521" s="32">
        <f t="shared" si="341"/>
        <v>1.3311148086522463E-2</v>
      </c>
    </row>
    <row r="522" spans="1:78" s="8" customFormat="1" hidden="1" x14ac:dyDescent="0.2">
      <c r="A522" s="8" t="str">
        <f t="shared" si="304"/>
        <v>2012Licensed practical nursesNorthwest TerritoriesAll places of work</v>
      </c>
      <c r="B522" s="8" t="s">
        <v>3</v>
      </c>
      <c r="C522" s="8" t="s">
        <v>25</v>
      </c>
      <c r="D522" s="8" t="s">
        <v>9</v>
      </c>
      <c r="E522" s="8">
        <v>2012</v>
      </c>
      <c r="F522" s="8">
        <v>79</v>
      </c>
      <c r="G522" s="8">
        <v>12</v>
      </c>
      <c r="H522" s="8">
        <v>0</v>
      </c>
      <c r="I522" s="8">
        <v>9</v>
      </c>
      <c r="J522" s="8">
        <v>9</v>
      </c>
      <c r="K522" s="8">
        <v>7</v>
      </c>
      <c r="L522" s="8">
        <v>12</v>
      </c>
      <c r="M522" s="8">
        <v>10</v>
      </c>
      <c r="N522" s="8">
        <v>17</v>
      </c>
      <c r="O522" s="8">
        <v>15</v>
      </c>
      <c r="P522" s="8">
        <v>7</v>
      </c>
      <c r="Q522" s="8">
        <v>5</v>
      </c>
      <c r="R522" s="8">
        <v>0</v>
      </c>
      <c r="S522" s="8">
        <v>0</v>
      </c>
      <c r="T522" s="8">
        <v>0</v>
      </c>
      <c r="U522" s="8">
        <v>91</v>
      </c>
      <c r="V522" s="8">
        <v>0</v>
      </c>
      <c r="W522" s="8">
        <v>0</v>
      </c>
      <c r="X522" s="8">
        <v>83</v>
      </c>
      <c r="Y522" s="8">
        <v>4</v>
      </c>
      <c r="Z522" s="8">
        <v>4</v>
      </c>
      <c r="AA522" s="8">
        <v>0</v>
      </c>
      <c r="AB522" s="8">
        <v>2</v>
      </c>
      <c r="AC522" s="8">
        <v>0</v>
      </c>
      <c r="AD522" s="8">
        <v>8</v>
      </c>
      <c r="AE522" s="8">
        <v>81</v>
      </c>
      <c r="AF522" s="8">
        <v>0</v>
      </c>
      <c r="AG522" s="8">
        <v>91</v>
      </c>
      <c r="AH522" s="8">
        <v>0</v>
      </c>
      <c r="AI522" s="8">
        <v>0</v>
      </c>
      <c r="AJ522" s="8">
        <v>59</v>
      </c>
      <c r="AK522" s="8">
        <v>32</v>
      </c>
      <c r="AL522" s="8">
        <v>0</v>
      </c>
      <c r="AM522" s="8">
        <v>0</v>
      </c>
      <c r="AN522" s="8">
        <v>91</v>
      </c>
      <c r="AO522" s="41">
        <f t="shared" si="305"/>
        <v>0.86813186813186816</v>
      </c>
      <c r="AP522" s="41">
        <f t="shared" si="306"/>
        <v>0.13186813186813187</v>
      </c>
      <c r="AQ522" s="41">
        <f t="shared" si="307"/>
        <v>0</v>
      </c>
      <c r="AR522" s="41">
        <f t="shared" si="308"/>
        <v>9.8901098901098897E-2</v>
      </c>
      <c r="AS522" s="41">
        <f t="shared" si="309"/>
        <v>9.8901098901098897E-2</v>
      </c>
      <c r="AT522" s="41">
        <f t="shared" si="310"/>
        <v>7.6923076923076927E-2</v>
      </c>
      <c r="AU522" s="41">
        <f t="shared" si="311"/>
        <v>0.13186813186813187</v>
      </c>
      <c r="AV522" s="41">
        <f t="shared" si="312"/>
        <v>0.10989010989010989</v>
      </c>
      <c r="AW522" s="41">
        <f t="shared" si="313"/>
        <v>0.18681318681318682</v>
      </c>
      <c r="AX522" s="41">
        <f t="shared" si="314"/>
        <v>0.16483516483516483</v>
      </c>
      <c r="AY522" s="41">
        <f t="shared" si="315"/>
        <v>7.6923076923076927E-2</v>
      </c>
      <c r="AZ522" s="41">
        <f t="shared" si="316"/>
        <v>5.4945054945054944E-2</v>
      </c>
      <c r="BA522" s="41">
        <f t="shared" si="317"/>
        <v>0</v>
      </c>
      <c r="BB522" s="41">
        <f t="shared" si="318"/>
        <v>0</v>
      </c>
      <c r="BC522" s="41">
        <f t="shared" si="319"/>
        <v>0</v>
      </c>
      <c r="BD522" s="41">
        <f t="shared" si="320"/>
        <v>1</v>
      </c>
      <c r="BE522" s="41">
        <f t="shared" si="321"/>
        <v>0</v>
      </c>
      <c r="BF522" s="41">
        <f t="shared" si="322"/>
        <v>0</v>
      </c>
      <c r="BG522" s="41">
        <f t="shared" si="323"/>
        <v>0.91208791208791207</v>
      </c>
      <c r="BH522" s="41">
        <f t="shared" si="324"/>
        <v>4.3956043956043959E-2</v>
      </c>
      <c r="BI522" s="41">
        <f t="shared" si="325"/>
        <v>4.3956043956043959E-2</v>
      </c>
      <c r="BJ522" s="41">
        <f t="shared" si="326"/>
        <v>0</v>
      </c>
      <c r="BK522" s="41">
        <f t="shared" si="327"/>
        <v>2.197802197802198E-2</v>
      </c>
      <c r="BL522" s="41">
        <f t="shared" si="328"/>
        <v>0</v>
      </c>
      <c r="BM522" s="41">
        <f t="shared" si="329"/>
        <v>8.7912087912087919E-2</v>
      </c>
      <c r="BN522" s="41">
        <f t="shared" si="330"/>
        <v>0.89010989010989006</v>
      </c>
      <c r="BO522" s="41">
        <f t="shared" si="331"/>
        <v>0</v>
      </c>
      <c r="BP522" s="41">
        <f t="shared" si="332"/>
        <v>1</v>
      </c>
      <c r="BQ522" s="41">
        <f t="shared" si="333"/>
        <v>0</v>
      </c>
      <c r="BR522" s="41">
        <f t="shared" si="334"/>
        <v>0</v>
      </c>
      <c r="BS522" s="41">
        <f t="shared" si="335"/>
        <v>0.64835164835164838</v>
      </c>
      <c r="BT522" s="41">
        <f t="shared" si="336"/>
        <v>0.35164835164835168</v>
      </c>
      <c r="BU522" s="41">
        <f t="shared" si="337"/>
        <v>0</v>
      </c>
      <c r="BV522" s="41">
        <f t="shared" si="338"/>
        <v>0</v>
      </c>
      <c r="BW522" s="41">
        <f t="shared" si="339"/>
        <v>1</v>
      </c>
      <c r="BX522" s="41" t="str">
        <f t="shared" si="340"/>
        <v>2012Licensed practical nursesNorthwest Territories</v>
      </c>
      <c r="BY522" s="51">
        <f>VLOOKUP(BX522,'%workplace'!$A$1:$F$381,6,FALSE)</f>
        <v>91</v>
      </c>
      <c r="BZ522" s="32">
        <f t="shared" si="341"/>
        <v>1</v>
      </c>
    </row>
    <row r="523" spans="1:78" s="8" customFormat="1" hidden="1" x14ac:dyDescent="0.2">
      <c r="A523" s="8" t="str">
        <f t="shared" si="304"/>
        <v>2012Licensed practical nursesNorthwest TerritoriesCommunity health</v>
      </c>
      <c r="B523" s="8" t="s">
        <v>3</v>
      </c>
      <c r="C523" s="8" t="s">
        <v>25</v>
      </c>
      <c r="D523" s="8" t="s">
        <v>11</v>
      </c>
      <c r="E523" s="8">
        <v>2012</v>
      </c>
      <c r="F523" s="8">
        <v>16</v>
      </c>
      <c r="G523" s="8">
        <v>0</v>
      </c>
      <c r="H523" s="8">
        <v>0</v>
      </c>
      <c r="I523" s="8">
        <v>1</v>
      </c>
      <c r="J523" s="8">
        <v>1</v>
      </c>
      <c r="K523" s="8">
        <v>1</v>
      </c>
      <c r="L523" s="8">
        <v>4</v>
      </c>
      <c r="M523" s="8">
        <v>2</v>
      </c>
      <c r="N523" s="8">
        <v>4</v>
      </c>
      <c r="O523" s="8">
        <v>3</v>
      </c>
      <c r="P523" s="8">
        <v>0</v>
      </c>
      <c r="Q523" s="8">
        <v>0</v>
      </c>
      <c r="R523" s="8">
        <v>0</v>
      </c>
      <c r="S523" s="8">
        <v>0</v>
      </c>
      <c r="T523" s="8">
        <v>0</v>
      </c>
      <c r="U523" s="8">
        <v>16</v>
      </c>
      <c r="V523" s="8">
        <v>0</v>
      </c>
      <c r="W523" s="8">
        <v>0</v>
      </c>
      <c r="X523" s="8">
        <v>13</v>
      </c>
      <c r="Y523" s="8">
        <v>1</v>
      </c>
      <c r="Z523" s="8">
        <v>2</v>
      </c>
      <c r="AA523" s="8">
        <v>0</v>
      </c>
      <c r="AB523" s="8">
        <v>0</v>
      </c>
      <c r="AC523" s="8">
        <v>0</v>
      </c>
      <c r="AD523" s="8">
        <v>0</v>
      </c>
      <c r="AE523" s="8">
        <v>16</v>
      </c>
      <c r="AF523" s="8">
        <v>0</v>
      </c>
      <c r="AG523" s="8">
        <v>16</v>
      </c>
      <c r="AH523" s="8">
        <v>0</v>
      </c>
      <c r="AI523" s="8">
        <v>0</v>
      </c>
      <c r="AJ523" s="8">
        <v>5</v>
      </c>
      <c r="AK523" s="8">
        <v>11</v>
      </c>
      <c r="AL523" s="8">
        <v>0</v>
      </c>
      <c r="AM523" s="8">
        <v>0</v>
      </c>
      <c r="AN523" s="8">
        <v>16</v>
      </c>
      <c r="AO523" s="41">
        <f t="shared" si="305"/>
        <v>1</v>
      </c>
      <c r="AP523" s="41">
        <f t="shared" si="306"/>
        <v>0</v>
      </c>
      <c r="AQ523" s="41">
        <f t="shared" si="307"/>
        <v>0</v>
      </c>
      <c r="AR523" s="41">
        <f t="shared" si="308"/>
        <v>6.25E-2</v>
      </c>
      <c r="AS523" s="41">
        <f t="shared" si="309"/>
        <v>6.25E-2</v>
      </c>
      <c r="AT523" s="41">
        <f t="shared" si="310"/>
        <v>6.25E-2</v>
      </c>
      <c r="AU523" s="41">
        <f t="shared" si="311"/>
        <v>0.25</v>
      </c>
      <c r="AV523" s="41">
        <f t="shared" si="312"/>
        <v>0.125</v>
      </c>
      <c r="AW523" s="41">
        <f t="shared" si="313"/>
        <v>0.25</v>
      </c>
      <c r="AX523" s="41">
        <f t="shared" si="314"/>
        <v>0.1875</v>
      </c>
      <c r="AY523" s="41">
        <f t="shared" si="315"/>
        <v>0</v>
      </c>
      <c r="AZ523" s="41">
        <f t="shared" si="316"/>
        <v>0</v>
      </c>
      <c r="BA523" s="41">
        <f t="shared" si="317"/>
        <v>0</v>
      </c>
      <c r="BB523" s="41">
        <f t="shared" si="318"/>
        <v>0</v>
      </c>
      <c r="BC523" s="41">
        <f t="shared" si="319"/>
        <v>0</v>
      </c>
      <c r="BD523" s="41">
        <f t="shared" si="320"/>
        <v>1</v>
      </c>
      <c r="BE523" s="41">
        <f t="shared" si="321"/>
        <v>0</v>
      </c>
      <c r="BF523" s="41">
        <f t="shared" si="322"/>
        <v>0</v>
      </c>
      <c r="BG523" s="41">
        <f t="shared" si="323"/>
        <v>0.8125</v>
      </c>
      <c r="BH523" s="41">
        <f t="shared" si="324"/>
        <v>6.25E-2</v>
      </c>
      <c r="BI523" s="41">
        <f t="shared" si="325"/>
        <v>0.125</v>
      </c>
      <c r="BJ523" s="41">
        <f t="shared" si="326"/>
        <v>0</v>
      </c>
      <c r="BK523" s="41">
        <f t="shared" si="327"/>
        <v>0</v>
      </c>
      <c r="BL523" s="41">
        <f t="shared" si="328"/>
        <v>0</v>
      </c>
      <c r="BM523" s="41">
        <f t="shared" si="329"/>
        <v>0</v>
      </c>
      <c r="BN523" s="41">
        <f t="shared" si="330"/>
        <v>1</v>
      </c>
      <c r="BO523" s="41">
        <f t="shared" si="331"/>
        <v>0</v>
      </c>
      <c r="BP523" s="41">
        <f t="shared" si="332"/>
        <v>1</v>
      </c>
      <c r="BQ523" s="41">
        <f t="shared" si="333"/>
        <v>0</v>
      </c>
      <c r="BR523" s="41">
        <f t="shared" si="334"/>
        <v>0</v>
      </c>
      <c r="BS523" s="41">
        <f t="shared" si="335"/>
        <v>0.3125</v>
      </c>
      <c r="BT523" s="41">
        <f t="shared" si="336"/>
        <v>0.6875</v>
      </c>
      <c r="BU523" s="41">
        <f t="shared" si="337"/>
        <v>0</v>
      </c>
      <c r="BV523" s="41">
        <f t="shared" si="338"/>
        <v>0</v>
      </c>
      <c r="BW523" s="41">
        <f t="shared" si="339"/>
        <v>1</v>
      </c>
      <c r="BX523" s="41" t="str">
        <f t="shared" si="340"/>
        <v>2012Licensed practical nursesNorthwest Territories</v>
      </c>
      <c r="BY523" s="51">
        <f>VLOOKUP(BX523,'%workplace'!$A$1:$F$381,6,FALSE)</f>
        <v>91</v>
      </c>
      <c r="BZ523" s="32">
        <f t="shared" si="341"/>
        <v>0.17582417582417584</v>
      </c>
    </row>
    <row r="524" spans="1:78" s="8" customFormat="1" hidden="1" x14ac:dyDescent="0.2">
      <c r="A524" s="8" t="str">
        <f t="shared" si="304"/>
        <v>2012Licensed practical nursesNorthwest TerritoriesNursing home/long-term care</v>
      </c>
      <c r="B524" s="8" t="s">
        <v>3</v>
      </c>
      <c r="C524" s="8" t="s">
        <v>25</v>
      </c>
      <c r="D524" s="8" t="s">
        <v>12</v>
      </c>
      <c r="E524" s="8">
        <v>2012</v>
      </c>
      <c r="F524" s="8">
        <v>33</v>
      </c>
      <c r="G524" s="8">
        <v>3</v>
      </c>
      <c r="H524" s="8">
        <v>0</v>
      </c>
      <c r="I524" s="8">
        <v>5</v>
      </c>
      <c r="J524" s="8">
        <v>6</v>
      </c>
      <c r="K524" s="8">
        <v>3</v>
      </c>
      <c r="L524" s="8">
        <v>1</v>
      </c>
      <c r="M524" s="8">
        <v>2</v>
      </c>
      <c r="N524" s="8">
        <v>6</v>
      </c>
      <c r="O524" s="8">
        <v>4</v>
      </c>
      <c r="P524" s="8">
        <v>4</v>
      </c>
      <c r="Q524" s="8">
        <v>5</v>
      </c>
      <c r="R524" s="8">
        <v>0</v>
      </c>
      <c r="S524" s="8">
        <v>0</v>
      </c>
      <c r="T524" s="8">
        <v>0</v>
      </c>
      <c r="U524" s="8">
        <v>36</v>
      </c>
      <c r="V524" s="8">
        <v>0</v>
      </c>
      <c r="W524" s="8">
        <v>0</v>
      </c>
      <c r="X524" s="8">
        <v>34</v>
      </c>
      <c r="Y524" s="8">
        <v>0</v>
      </c>
      <c r="Z524" s="8">
        <v>2</v>
      </c>
      <c r="AA524" s="8">
        <v>0</v>
      </c>
      <c r="AB524" s="8">
        <v>2</v>
      </c>
      <c r="AC524" s="8">
        <v>0</v>
      </c>
      <c r="AD524" s="8">
        <v>1</v>
      </c>
      <c r="AE524" s="8">
        <v>33</v>
      </c>
      <c r="AF524" s="8">
        <v>0</v>
      </c>
      <c r="AG524" s="8">
        <v>36</v>
      </c>
      <c r="AH524" s="8">
        <v>0</v>
      </c>
      <c r="AI524" s="8">
        <v>0</v>
      </c>
      <c r="AJ524" s="8">
        <v>33</v>
      </c>
      <c r="AK524" s="8">
        <v>3</v>
      </c>
      <c r="AL524" s="8">
        <v>0</v>
      </c>
      <c r="AM524" s="8">
        <v>0</v>
      </c>
      <c r="AN524" s="8">
        <v>36</v>
      </c>
      <c r="AO524" s="41">
        <f t="shared" si="305"/>
        <v>0.91666666666666663</v>
      </c>
      <c r="AP524" s="41">
        <f t="shared" si="306"/>
        <v>8.3333333333333329E-2</v>
      </c>
      <c r="AQ524" s="41">
        <f t="shared" si="307"/>
        <v>0</v>
      </c>
      <c r="AR524" s="41">
        <f t="shared" si="308"/>
        <v>0.1388888888888889</v>
      </c>
      <c r="AS524" s="41">
        <f t="shared" si="309"/>
        <v>0.16666666666666666</v>
      </c>
      <c r="AT524" s="41">
        <f t="shared" si="310"/>
        <v>8.3333333333333329E-2</v>
      </c>
      <c r="AU524" s="41">
        <f t="shared" si="311"/>
        <v>2.7777777777777776E-2</v>
      </c>
      <c r="AV524" s="41">
        <f t="shared" si="312"/>
        <v>5.5555555555555552E-2</v>
      </c>
      <c r="AW524" s="41">
        <f t="shared" si="313"/>
        <v>0.16666666666666666</v>
      </c>
      <c r="AX524" s="41">
        <f t="shared" si="314"/>
        <v>0.1111111111111111</v>
      </c>
      <c r="AY524" s="41">
        <f t="shared" si="315"/>
        <v>0.1111111111111111</v>
      </c>
      <c r="AZ524" s="41">
        <f t="shared" si="316"/>
        <v>0.1388888888888889</v>
      </c>
      <c r="BA524" s="41">
        <f t="shared" si="317"/>
        <v>0</v>
      </c>
      <c r="BB524" s="41">
        <f t="shared" si="318"/>
        <v>0</v>
      </c>
      <c r="BC524" s="41">
        <f t="shared" si="319"/>
        <v>0</v>
      </c>
      <c r="BD524" s="41">
        <f t="shared" si="320"/>
        <v>1</v>
      </c>
      <c r="BE524" s="41">
        <f t="shared" si="321"/>
        <v>0</v>
      </c>
      <c r="BF524" s="41">
        <f t="shared" si="322"/>
        <v>0</v>
      </c>
      <c r="BG524" s="41">
        <f t="shared" si="323"/>
        <v>0.94444444444444442</v>
      </c>
      <c r="BH524" s="41">
        <f t="shared" si="324"/>
        <v>0</v>
      </c>
      <c r="BI524" s="41">
        <f t="shared" si="325"/>
        <v>5.5555555555555552E-2</v>
      </c>
      <c r="BJ524" s="41">
        <f t="shared" si="326"/>
        <v>0</v>
      </c>
      <c r="BK524" s="41">
        <f t="shared" si="327"/>
        <v>5.5555555555555552E-2</v>
      </c>
      <c r="BL524" s="41">
        <f t="shared" si="328"/>
        <v>0</v>
      </c>
      <c r="BM524" s="41">
        <f t="shared" si="329"/>
        <v>2.7777777777777776E-2</v>
      </c>
      <c r="BN524" s="41">
        <f t="shared" si="330"/>
        <v>0.91666666666666663</v>
      </c>
      <c r="BO524" s="41">
        <f t="shared" si="331"/>
        <v>0</v>
      </c>
      <c r="BP524" s="41">
        <f t="shared" si="332"/>
        <v>1</v>
      </c>
      <c r="BQ524" s="41">
        <f t="shared" si="333"/>
        <v>0</v>
      </c>
      <c r="BR524" s="41">
        <f t="shared" si="334"/>
        <v>0</v>
      </c>
      <c r="BS524" s="41">
        <f t="shared" si="335"/>
        <v>0.91666666666666663</v>
      </c>
      <c r="BT524" s="41">
        <f t="shared" si="336"/>
        <v>8.3333333333333329E-2</v>
      </c>
      <c r="BU524" s="41">
        <f t="shared" si="337"/>
        <v>0</v>
      </c>
      <c r="BV524" s="41">
        <f t="shared" si="338"/>
        <v>0</v>
      </c>
      <c r="BW524" s="41">
        <f t="shared" si="339"/>
        <v>1</v>
      </c>
      <c r="BX524" s="41" t="str">
        <f t="shared" si="340"/>
        <v>2012Licensed practical nursesNorthwest Territories</v>
      </c>
      <c r="BY524" s="51">
        <f>VLOOKUP(BX524,'%workplace'!$A$1:$F$381,6,FALSE)</f>
        <v>91</v>
      </c>
      <c r="BZ524" s="32">
        <f t="shared" si="341"/>
        <v>0.39560439560439559</v>
      </c>
    </row>
    <row r="525" spans="1:78" s="8" customFormat="1" hidden="1" x14ac:dyDescent="0.2">
      <c r="A525" s="8" t="str">
        <f t="shared" si="304"/>
        <v>2012Licensed practical nursesNorthwest TerritoriesHospital</v>
      </c>
      <c r="B525" s="8" t="s">
        <v>3</v>
      </c>
      <c r="C525" s="8" t="s">
        <v>25</v>
      </c>
      <c r="D525" s="8" t="s">
        <v>10</v>
      </c>
      <c r="E525" s="8">
        <v>2012</v>
      </c>
      <c r="F525" s="8">
        <v>26</v>
      </c>
      <c r="G525" s="8">
        <v>9</v>
      </c>
      <c r="H525" s="8">
        <v>0</v>
      </c>
      <c r="I525" s="8">
        <v>3</v>
      </c>
      <c r="J525" s="8">
        <v>2</v>
      </c>
      <c r="K525" s="8">
        <v>2</v>
      </c>
      <c r="L525" s="8">
        <v>7</v>
      </c>
      <c r="M525" s="8">
        <v>6</v>
      </c>
      <c r="N525" s="8">
        <v>6</v>
      </c>
      <c r="O525" s="8">
        <v>6</v>
      </c>
      <c r="P525" s="8">
        <v>3</v>
      </c>
      <c r="Q525" s="8">
        <v>0</v>
      </c>
      <c r="R525" s="8">
        <v>0</v>
      </c>
      <c r="S525" s="8">
        <v>0</v>
      </c>
      <c r="T525" s="8">
        <v>0</v>
      </c>
      <c r="U525" s="8">
        <v>35</v>
      </c>
      <c r="V525" s="8">
        <v>0</v>
      </c>
      <c r="W525" s="8">
        <v>0</v>
      </c>
      <c r="X525" s="8">
        <v>32</v>
      </c>
      <c r="Y525" s="8">
        <v>3</v>
      </c>
      <c r="Z525" s="8">
        <v>0</v>
      </c>
      <c r="AA525" s="8">
        <v>0</v>
      </c>
      <c r="AB525" s="8">
        <v>0</v>
      </c>
      <c r="AC525" s="8">
        <v>0</v>
      </c>
      <c r="AD525" s="8">
        <v>4</v>
      </c>
      <c r="AE525" s="8">
        <v>31</v>
      </c>
      <c r="AF525" s="8">
        <v>0</v>
      </c>
      <c r="AG525" s="8">
        <v>35</v>
      </c>
      <c r="AH525" s="8">
        <v>0</v>
      </c>
      <c r="AI525" s="8">
        <v>0</v>
      </c>
      <c r="AJ525" s="8">
        <v>20</v>
      </c>
      <c r="AK525" s="8">
        <v>15</v>
      </c>
      <c r="AL525" s="8">
        <v>0</v>
      </c>
      <c r="AM525" s="8">
        <v>0</v>
      </c>
      <c r="AN525" s="8">
        <v>35</v>
      </c>
      <c r="AO525" s="41">
        <f t="shared" si="305"/>
        <v>0.74285714285714288</v>
      </c>
      <c r="AP525" s="41">
        <f t="shared" si="306"/>
        <v>0.25714285714285712</v>
      </c>
      <c r="AQ525" s="41">
        <f t="shared" si="307"/>
        <v>0</v>
      </c>
      <c r="AR525" s="41">
        <f t="shared" si="308"/>
        <v>8.5714285714285715E-2</v>
      </c>
      <c r="AS525" s="41">
        <f t="shared" si="309"/>
        <v>5.7142857142857141E-2</v>
      </c>
      <c r="AT525" s="41">
        <f t="shared" si="310"/>
        <v>5.7142857142857141E-2</v>
      </c>
      <c r="AU525" s="41">
        <f t="shared" si="311"/>
        <v>0.2</v>
      </c>
      <c r="AV525" s="41">
        <f t="shared" si="312"/>
        <v>0.17142857142857143</v>
      </c>
      <c r="AW525" s="41">
        <f t="shared" si="313"/>
        <v>0.17142857142857143</v>
      </c>
      <c r="AX525" s="41">
        <f t="shared" si="314"/>
        <v>0.17142857142857143</v>
      </c>
      <c r="AY525" s="41">
        <f t="shared" si="315"/>
        <v>8.5714285714285715E-2</v>
      </c>
      <c r="AZ525" s="41">
        <f t="shared" si="316"/>
        <v>0</v>
      </c>
      <c r="BA525" s="41">
        <f t="shared" si="317"/>
        <v>0</v>
      </c>
      <c r="BB525" s="41">
        <f t="shared" si="318"/>
        <v>0</v>
      </c>
      <c r="BC525" s="41">
        <f t="shared" si="319"/>
        <v>0</v>
      </c>
      <c r="BD525" s="41">
        <f t="shared" si="320"/>
        <v>1</v>
      </c>
      <c r="BE525" s="41">
        <f t="shared" si="321"/>
        <v>0</v>
      </c>
      <c r="BF525" s="41">
        <f t="shared" si="322"/>
        <v>0</v>
      </c>
      <c r="BG525" s="41">
        <f t="shared" si="323"/>
        <v>0.91428571428571426</v>
      </c>
      <c r="BH525" s="41">
        <f t="shared" si="324"/>
        <v>8.5714285714285715E-2</v>
      </c>
      <c r="BI525" s="41">
        <f t="shared" si="325"/>
        <v>0</v>
      </c>
      <c r="BJ525" s="41">
        <f t="shared" si="326"/>
        <v>0</v>
      </c>
      <c r="BK525" s="41">
        <f t="shared" si="327"/>
        <v>0</v>
      </c>
      <c r="BL525" s="41">
        <f t="shared" si="328"/>
        <v>0</v>
      </c>
      <c r="BM525" s="41">
        <f t="shared" si="329"/>
        <v>0.11428571428571428</v>
      </c>
      <c r="BN525" s="41">
        <f t="shared" si="330"/>
        <v>0.88571428571428568</v>
      </c>
      <c r="BO525" s="41">
        <f t="shared" si="331"/>
        <v>0</v>
      </c>
      <c r="BP525" s="41">
        <f t="shared" si="332"/>
        <v>1</v>
      </c>
      <c r="BQ525" s="41">
        <f t="shared" si="333"/>
        <v>0</v>
      </c>
      <c r="BR525" s="41">
        <f t="shared" si="334"/>
        <v>0</v>
      </c>
      <c r="BS525" s="41">
        <f t="shared" si="335"/>
        <v>0.5714285714285714</v>
      </c>
      <c r="BT525" s="41">
        <f t="shared" si="336"/>
        <v>0.42857142857142855</v>
      </c>
      <c r="BU525" s="41">
        <f t="shared" si="337"/>
        <v>0</v>
      </c>
      <c r="BV525" s="41">
        <f t="shared" si="338"/>
        <v>0</v>
      </c>
      <c r="BW525" s="41">
        <f t="shared" si="339"/>
        <v>1</v>
      </c>
      <c r="BX525" s="41" t="str">
        <f t="shared" si="340"/>
        <v>2012Licensed practical nursesNorthwest Territories</v>
      </c>
      <c r="BY525" s="51">
        <f>VLOOKUP(BX525,'%workplace'!$A$1:$F$381,6,FALSE)</f>
        <v>91</v>
      </c>
      <c r="BZ525" s="32">
        <f t="shared" si="341"/>
        <v>0.38461538461538464</v>
      </c>
    </row>
    <row r="526" spans="1:78" s="8" customFormat="1" hidden="1" x14ac:dyDescent="0.2">
      <c r="A526" s="8" t="str">
        <f t="shared" si="304"/>
        <v>2012Licensed practical nursesNorthwest TerritoriesOther places of work</v>
      </c>
      <c r="B526" s="8" t="s">
        <v>3</v>
      </c>
      <c r="C526" s="8" t="s">
        <v>25</v>
      </c>
      <c r="D526" s="8" t="s">
        <v>13</v>
      </c>
      <c r="E526" s="8">
        <v>2012</v>
      </c>
      <c r="F526" s="8">
        <v>4</v>
      </c>
      <c r="G526" s="8">
        <v>0</v>
      </c>
      <c r="H526" s="8">
        <v>0</v>
      </c>
      <c r="I526" s="8">
        <v>0</v>
      </c>
      <c r="J526" s="8">
        <v>0</v>
      </c>
      <c r="K526" s="8">
        <v>1</v>
      </c>
      <c r="L526" s="8">
        <v>0</v>
      </c>
      <c r="M526" s="8">
        <v>0</v>
      </c>
      <c r="N526" s="8">
        <v>1</v>
      </c>
      <c r="O526" s="8">
        <v>2</v>
      </c>
      <c r="P526" s="8">
        <v>0</v>
      </c>
      <c r="Q526" s="8">
        <v>0</v>
      </c>
      <c r="R526" s="8">
        <v>0</v>
      </c>
      <c r="S526" s="8">
        <v>0</v>
      </c>
      <c r="T526" s="8">
        <v>0</v>
      </c>
      <c r="U526" s="8">
        <v>4</v>
      </c>
      <c r="V526" s="8">
        <v>0</v>
      </c>
      <c r="W526" s="8">
        <v>0</v>
      </c>
      <c r="X526" s="8">
        <v>4</v>
      </c>
      <c r="Y526" s="8">
        <v>0</v>
      </c>
      <c r="Z526" s="8">
        <v>0</v>
      </c>
      <c r="AA526" s="8">
        <v>0</v>
      </c>
      <c r="AB526" s="8">
        <v>0</v>
      </c>
      <c r="AC526" s="8">
        <v>0</v>
      </c>
      <c r="AD526" s="8">
        <v>3</v>
      </c>
      <c r="AE526" s="8">
        <v>1</v>
      </c>
      <c r="AF526" s="8">
        <v>0</v>
      </c>
      <c r="AG526" s="8">
        <v>4</v>
      </c>
      <c r="AH526" s="8">
        <v>0</v>
      </c>
      <c r="AI526" s="8">
        <v>0</v>
      </c>
      <c r="AJ526" s="8">
        <v>1</v>
      </c>
      <c r="AK526" s="8">
        <v>3</v>
      </c>
      <c r="AL526" s="8">
        <v>0</v>
      </c>
      <c r="AM526" s="8">
        <v>0</v>
      </c>
      <c r="AN526" s="8">
        <v>4</v>
      </c>
      <c r="AO526" s="41">
        <f t="shared" si="305"/>
        <v>1</v>
      </c>
      <c r="AP526" s="41">
        <f t="shared" si="306"/>
        <v>0</v>
      </c>
      <c r="AQ526" s="41">
        <f t="shared" si="307"/>
        <v>0</v>
      </c>
      <c r="AR526" s="41">
        <f t="shared" si="308"/>
        <v>0</v>
      </c>
      <c r="AS526" s="41">
        <f t="shared" si="309"/>
        <v>0</v>
      </c>
      <c r="AT526" s="41">
        <f t="shared" si="310"/>
        <v>0.25</v>
      </c>
      <c r="AU526" s="41">
        <f t="shared" si="311"/>
        <v>0</v>
      </c>
      <c r="AV526" s="41">
        <f t="shared" si="312"/>
        <v>0</v>
      </c>
      <c r="AW526" s="41">
        <f t="shared" si="313"/>
        <v>0.25</v>
      </c>
      <c r="AX526" s="41">
        <f t="shared" si="314"/>
        <v>0.5</v>
      </c>
      <c r="AY526" s="41">
        <f t="shared" si="315"/>
        <v>0</v>
      </c>
      <c r="AZ526" s="41">
        <f t="shared" si="316"/>
        <v>0</v>
      </c>
      <c r="BA526" s="41">
        <f t="shared" si="317"/>
        <v>0</v>
      </c>
      <c r="BB526" s="41">
        <f t="shared" si="318"/>
        <v>0</v>
      </c>
      <c r="BC526" s="41">
        <f t="shared" si="319"/>
        <v>0</v>
      </c>
      <c r="BD526" s="41">
        <f t="shared" si="320"/>
        <v>1</v>
      </c>
      <c r="BE526" s="41">
        <f t="shared" si="321"/>
        <v>0</v>
      </c>
      <c r="BF526" s="41">
        <f t="shared" si="322"/>
        <v>0</v>
      </c>
      <c r="BG526" s="41">
        <f t="shared" si="323"/>
        <v>1</v>
      </c>
      <c r="BH526" s="41">
        <f t="shared" si="324"/>
        <v>0</v>
      </c>
      <c r="BI526" s="41">
        <f t="shared" si="325"/>
        <v>0</v>
      </c>
      <c r="BJ526" s="41">
        <f t="shared" si="326"/>
        <v>0</v>
      </c>
      <c r="BK526" s="41">
        <f t="shared" si="327"/>
        <v>0</v>
      </c>
      <c r="BL526" s="41">
        <f t="shared" si="328"/>
        <v>0</v>
      </c>
      <c r="BM526" s="41">
        <f t="shared" si="329"/>
        <v>0.75</v>
      </c>
      <c r="BN526" s="41">
        <f t="shared" si="330"/>
        <v>0.25</v>
      </c>
      <c r="BO526" s="41">
        <f t="shared" si="331"/>
        <v>0</v>
      </c>
      <c r="BP526" s="41">
        <f t="shared" si="332"/>
        <v>1</v>
      </c>
      <c r="BQ526" s="41">
        <f t="shared" si="333"/>
        <v>0</v>
      </c>
      <c r="BR526" s="41">
        <f t="shared" si="334"/>
        <v>0</v>
      </c>
      <c r="BS526" s="41">
        <f t="shared" si="335"/>
        <v>0.25</v>
      </c>
      <c r="BT526" s="41">
        <f t="shared" si="336"/>
        <v>0.75</v>
      </c>
      <c r="BU526" s="41">
        <f t="shared" si="337"/>
        <v>0</v>
      </c>
      <c r="BV526" s="41">
        <f t="shared" si="338"/>
        <v>0</v>
      </c>
      <c r="BW526" s="41">
        <f t="shared" si="339"/>
        <v>1</v>
      </c>
      <c r="BX526" s="41" t="str">
        <f t="shared" si="340"/>
        <v>2012Licensed practical nursesNorthwest Territories</v>
      </c>
      <c r="BY526" s="51">
        <f>VLOOKUP(BX526,'%workplace'!$A$1:$F$381,6,FALSE)</f>
        <v>91</v>
      </c>
      <c r="BZ526" s="32">
        <f t="shared" si="341"/>
        <v>4.3956043956043959E-2</v>
      </c>
    </row>
    <row r="527" spans="1:78" hidden="1" x14ac:dyDescent="0.2">
      <c r="A527" s="212" t="str">
        <f t="shared" si="304"/>
        <v>2012Registered psychiatric nursesManitobaAll places of work</v>
      </c>
      <c r="B527" s="212" t="s">
        <v>8</v>
      </c>
      <c r="C527" s="212" t="s">
        <v>20</v>
      </c>
      <c r="D527" s="212" t="s">
        <v>9</v>
      </c>
      <c r="E527" s="212">
        <v>2012</v>
      </c>
      <c r="F527" s="212">
        <v>756</v>
      </c>
      <c r="G527" s="212">
        <v>202</v>
      </c>
      <c r="H527" s="212">
        <v>0</v>
      </c>
      <c r="I527" s="212">
        <v>68</v>
      </c>
      <c r="J527" s="212">
        <v>84</v>
      </c>
      <c r="K527" s="212">
        <v>74</v>
      </c>
      <c r="L527" s="212">
        <v>87</v>
      </c>
      <c r="M527" s="212">
        <v>141</v>
      </c>
      <c r="N527" s="212">
        <v>187</v>
      </c>
      <c r="O527" s="212">
        <v>181</v>
      </c>
      <c r="P527" s="212">
        <v>88</v>
      </c>
      <c r="Q527" s="212">
        <v>19</v>
      </c>
      <c r="R527" s="212">
        <v>9</v>
      </c>
      <c r="S527" s="212">
        <v>20</v>
      </c>
      <c r="T527" s="212">
        <v>0</v>
      </c>
      <c r="U527" s="212">
        <v>946</v>
      </c>
      <c r="V527" s="212">
        <v>12</v>
      </c>
      <c r="W527" s="212">
        <v>0</v>
      </c>
      <c r="X527" s="212">
        <v>540</v>
      </c>
      <c r="Y527" s="212">
        <v>319</v>
      </c>
      <c r="Z527" s="212">
        <v>87</v>
      </c>
      <c r="AA527" s="212">
        <v>12</v>
      </c>
      <c r="AB527" s="212">
        <v>87</v>
      </c>
      <c r="AC527" s="212">
        <v>12</v>
      </c>
      <c r="AD527" s="212">
        <v>147</v>
      </c>
      <c r="AE527" s="212">
        <v>712</v>
      </c>
      <c r="AF527" s="212">
        <v>105</v>
      </c>
      <c r="AG527" s="212">
        <v>807</v>
      </c>
      <c r="AH527" s="212">
        <v>33</v>
      </c>
      <c r="AI527" s="212">
        <v>0</v>
      </c>
      <c r="AJ527" s="212">
        <v>298</v>
      </c>
      <c r="AK527" s="212">
        <v>660</v>
      </c>
      <c r="AL527" s="212">
        <v>13</v>
      </c>
      <c r="AM527" s="212">
        <v>0</v>
      </c>
      <c r="AN527" s="212">
        <v>958</v>
      </c>
      <c r="AO527" s="41">
        <f t="shared" si="305"/>
        <v>0.78914405010438415</v>
      </c>
      <c r="AP527" s="41">
        <f t="shared" si="306"/>
        <v>0.21085594989561587</v>
      </c>
      <c r="AQ527" s="41">
        <f t="shared" si="307"/>
        <v>0</v>
      </c>
      <c r="AR527" s="41">
        <f t="shared" si="308"/>
        <v>7.0981210855949897E-2</v>
      </c>
      <c r="AS527" s="41">
        <f t="shared" si="309"/>
        <v>8.7682672233820466E-2</v>
      </c>
      <c r="AT527" s="41">
        <f t="shared" si="310"/>
        <v>7.724425887265135E-2</v>
      </c>
      <c r="AU527" s="41">
        <f t="shared" si="311"/>
        <v>9.0814196242171186E-2</v>
      </c>
      <c r="AV527" s="41">
        <f t="shared" si="312"/>
        <v>0.14718162839248433</v>
      </c>
      <c r="AW527" s="41">
        <f t="shared" si="313"/>
        <v>0.19519832985386221</v>
      </c>
      <c r="AX527" s="41">
        <f t="shared" si="314"/>
        <v>0.18893528183716074</v>
      </c>
      <c r="AY527" s="41">
        <f t="shared" si="315"/>
        <v>9.1858037578288101E-2</v>
      </c>
      <c r="AZ527" s="41">
        <f t="shared" si="316"/>
        <v>1.9832985386221295E-2</v>
      </c>
      <c r="BA527" s="41">
        <f t="shared" si="317"/>
        <v>9.3945720250521916E-3</v>
      </c>
      <c r="BB527" s="41">
        <f t="shared" si="318"/>
        <v>2.0876826722338204E-2</v>
      </c>
      <c r="BC527" s="41">
        <f t="shared" si="319"/>
        <v>0</v>
      </c>
      <c r="BD527" s="41">
        <f t="shared" si="320"/>
        <v>0.98747390396659707</v>
      </c>
      <c r="BE527" s="41">
        <f t="shared" si="321"/>
        <v>1.2526096033402923E-2</v>
      </c>
      <c r="BF527" s="41">
        <f t="shared" si="322"/>
        <v>0</v>
      </c>
      <c r="BG527" s="41">
        <f t="shared" si="323"/>
        <v>0.56367432150313157</v>
      </c>
      <c r="BH527" s="41">
        <f t="shared" si="324"/>
        <v>0.33298538622129437</v>
      </c>
      <c r="BI527" s="41">
        <f t="shared" si="325"/>
        <v>9.0814196242171186E-2</v>
      </c>
      <c r="BJ527" s="41">
        <f t="shared" si="326"/>
        <v>1.2526096033402923E-2</v>
      </c>
      <c r="BK527" s="41">
        <f t="shared" si="327"/>
        <v>9.0814196242171186E-2</v>
      </c>
      <c r="BL527" s="41">
        <f t="shared" si="328"/>
        <v>1.2526096033402923E-2</v>
      </c>
      <c r="BM527" s="41">
        <f t="shared" si="329"/>
        <v>0.1534446764091858</v>
      </c>
      <c r="BN527" s="41">
        <f t="shared" si="330"/>
        <v>0.74321503131524014</v>
      </c>
      <c r="BO527" s="41">
        <f t="shared" si="331"/>
        <v>0.10960334029227557</v>
      </c>
      <c r="BP527" s="41">
        <f t="shared" si="332"/>
        <v>0.84237995824634659</v>
      </c>
      <c r="BQ527" s="41">
        <f t="shared" si="333"/>
        <v>3.444676409185804E-2</v>
      </c>
      <c r="BR527" s="41">
        <f t="shared" si="334"/>
        <v>0</v>
      </c>
      <c r="BS527" s="41">
        <f t="shared" si="335"/>
        <v>0.31106471816283926</v>
      </c>
      <c r="BT527" s="41">
        <f t="shared" si="336"/>
        <v>0.6889352818371608</v>
      </c>
      <c r="BU527" s="41">
        <f t="shared" si="337"/>
        <v>1.3569937369519834E-2</v>
      </c>
      <c r="BV527" s="41">
        <f t="shared" si="338"/>
        <v>0</v>
      </c>
      <c r="BW527" s="41">
        <f t="shared" si="339"/>
        <v>1</v>
      </c>
      <c r="BX527" s="41" t="str">
        <f t="shared" si="340"/>
        <v>2012Registered psychiatric nursesManitoba</v>
      </c>
      <c r="BY527" s="51">
        <f>VLOOKUP(BX527,'%workplace'!$A$1:$F$381,6,FALSE)</f>
        <v>958</v>
      </c>
      <c r="BZ527" s="32">
        <f t="shared" si="341"/>
        <v>1</v>
      </c>
    </row>
    <row r="528" spans="1:78" hidden="1" x14ac:dyDescent="0.2">
      <c r="A528" s="212" t="str">
        <f t="shared" si="304"/>
        <v>2012Registered psychiatric nursesManitobaCommunity health</v>
      </c>
      <c r="B528" s="212" t="s">
        <v>8</v>
      </c>
      <c r="C528" s="212" t="s">
        <v>20</v>
      </c>
      <c r="D528" s="212" t="s">
        <v>11</v>
      </c>
      <c r="E528" s="212">
        <v>2012</v>
      </c>
      <c r="F528" s="212">
        <v>210</v>
      </c>
      <c r="G528" s="212">
        <v>50</v>
      </c>
      <c r="H528" s="212">
        <v>0</v>
      </c>
      <c r="I528" s="212">
        <v>20</v>
      </c>
      <c r="J528" s="212">
        <v>23</v>
      </c>
      <c r="K528" s="212">
        <v>23</v>
      </c>
      <c r="L528" s="212">
        <v>22</v>
      </c>
      <c r="M528" s="212">
        <v>45</v>
      </c>
      <c r="N528" s="212">
        <v>58</v>
      </c>
      <c r="O528" s="212">
        <v>47</v>
      </c>
      <c r="P528" s="212">
        <v>14</v>
      </c>
      <c r="Q528" s="212">
        <v>3</v>
      </c>
      <c r="R528" s="212">
        <v>2</v>
      </c>
      <c r="S528" s="212">
        <v>3</v>
      </c>
      <c r="T528" s="212">
        <v>0</v>
      </c>
      <c r="U528" s="212">
        <v>258</v>
      </c>
      <c r="V528" s="212">
        <v>2</v>
      </c>
      <c r="W528" s="212">
        <v>0</v>
      </c>
      <c r="X528" s="212">
        <v>191</v>
      </c>
      <c r="Y528" s="212">
        <v>58</v>
      </c>
      <c r="Z528" s="212">
        <v>11</v>
      </c>
      <c r="AA528" s="212">
        <v>0</v>
      </c>
      <c r="AB528" s="212">
        <v>16</v>
      </c>
      <c r="AC528" s="212">
        <v>0</v>
      </c>
      <c r="AD528" s="212">
        <v>41</v>
      </c>
      <c r="AE528" s="212">
        <v>203</v>
      </c>
      <c r="AF528" s="212">
        <v>18</v>
      </c>
      <c r="AG528" s="212">
        <v>240</v>
      </c>
      <c r="AH528" s="212">
        <v>2</v>
      </c>
      <c r="AI528" s="212">
        <v>0</v>
      </c>
      <c r="AJ528" s="212">
        <v>82</v>
      </c>
      <c r="AK528" s="212">
        <v>178</v>
      </c>
      <c r="AL528" s="212">
        <v>0</v>
      </c>
      <c r="AM528" s="212">
        <v>0</v>
      </c>
      <c r="AN528" s="212">
        <v>260</v>
      </c>
      <c r="AO528" s="41">
        <f t="shared" si="305"/>
        <v>0.80769230769230771</v>
      </c>
      <c r="AP528" s="41">
        <f t="shared" si="306"/>
        <v>0.19230769230769232</v>
      </c>
      <c r="AQ528" s="41">
        <f t="shared" si="307"/>
        <v>0</v>
      </c>
      <c r="AR528" s="41">
        <f t="shared" si="308"/>
        <v>7.6923076923076927E-2</v>
      </c>
      <c r="AS528" s="41">
        <f t="shared" si="309"/>
        <v>8.8461538461538466E-2</v>
      </c>
      <c r="AT528" s="41">
        <f t="shared" si="310"/>
        <v>8.8461538461538466E-2</v>
      </c>
      <c r="AU528" s="41">
        <f t="shared" si="311"/>
        <v>8.461538461538462E-2</v>
      </c>
      <c r="AV528" s="41">
        <f t="shared" si="312"/>
        <v>0.17307692307692307</v>
      </c>
      <c r="AW528" s="41">
        <f t="shared" si="313"/>
        <v>0.22307692307692309</v>
      </c>
      <c r="AX528" s="41">
        <f t="shared" si="314"/>
        <v>0.18076923076923077</v>
      </c>
      <c r="AY528" s="41">
        <f t="shared" si="315"/>
        <v>5.3846153846153849E-2</v>
      </c>
      <c r="AZ528" s="41">
        <f t="shared" si="316"/>
        <v>1.1538461538461539E-2</v>
      </c>
      <c r="BA528" s="41">
        <f t="shared" si="317"/>
        <v>7.6923076923076927E-3</v>
      </c>
      <c r="BB528" s="41">
        <f t="shared" si="318"/>
        <v>1.1538461538461539E-2</v>
      </c>
      <c r="BC528" s="41">
        <f t="shared" si="319"/>
        <v>0</v>
      </c>
      <c r="BD528" s="41">
        <f t="shared" si="320"/>
        <v>0.99230769230769234</v>
      </c>
      <c r="BE528" s="41">
        <f t="shared" si="321"/>
        <v>7.6923076923076927E-3</v>
      </c>
      <c r="BF528" s="41">
        <f t="shared" si="322"/>
        <v>0</v>
      </c>
      <c r="BG528" s="41">
        <f t="shared" si="323"/>
        <v>0.73461538461538467</v>
      </c>
      <c r="BH528" s="41">
        <f t="shared" si="324"/>
        <v>0.22307692307692309</v>
      </c>
      <c r="BI528" s="41">
        <f t="shared" si="325"/>
        <v>4.230769230769231E-2</v>
      </c>
      <c r="BJ528" s="41">
        <f t="shared" si="326"/>
        <v>0</v>
      </c>
      <c r="BK528" s="41">
        <f t="shared" si="327"/>
        <v>6.1538461538461542E-2</v>
      </c>
      <c r="BL528" s="41">
        <f t="shared" si="328"/>
        <v>0</v>
      </c>
      <c r="BM528" s="41">
        <f t="shared" si="329"/>
        <v>0.15769230769230769</v>
      </c>
      <c r="BN528" s="41">
        <f t="shared" si="330"/>
        <v>0.78076923076923077</v>
      </c>
      <c r="BO528" s="41">
        <f t="shared" si="331"/>
        <v>6.9230769230769235E-2</v>
      </c>
      <c r="BP528" s="41">
        <f t="shared" si="332"/>
        <v>0.92307692307692313</v>
      </c>
      <c r="BQ528" s="41">
        <f t="shared" si="333"/>
        <v>7.6923076923076927E-3</v>
      </c>
      <c r="BR528" s="41">
        <f t="shared" si="334"/>
        <v>0</v>
      </c>
      <c r="BS528" s="41">
        <f t="shared" si="335"/>
        <v>0.31538461538461537</v>
      </c>
      <c r="BT528" s="41">
        <f t="shared" si="336"/>
        <v>0.68461538461538463</v>
      </c>
      <c r="BU528" s="41">
        <f t="shared" si="337"/>
        <v>0</v>
      </c>
      <c r="BV528" s="41">
        <f t="shared" si="338"/>
        <v>0</v>
      </c>
      <c r="BW528" s="41">
        <f t="shared" si="339"/>
        <v>1</v>
      </c>
      <c r="BX528" s="41" t="str">
        <f t="shared" si="340"/>
        <v>2012Registered psychiatric nursesManitoba</v>
      </c>
      <c r="BY528" s="51">
        <f>VLOOKUP(BX528,'%workplace'!$A$1:$F$381,6,FALSE)</f>
        <v>958</v>
      </c>
      <c r="BZ528" s="32">
        <f t="shared" si="341"/>
        <v>0.27139874739039666</v>
      </c>
    </row>
    <row r="529" spans="1:78" hidden="1" x14ac:dyDescent="0.2">
      <c r="A529" s="212" t="str">
        <f t="shared" si="304"/>
        <v>2012Registered psychiatric nursesManitobaNursing home/long-term care</v>
      </c>
      <c r="B529" s="212" t="s">
        <v>8</v>
      </c>
      <c r="C529" s="212" t="s">
        <v>20</v>
      </c>
      <c r="D529" s="212" t="s">
        <v>12</v>
      </c>
      <c r="E529" s="212">
        <v>2012</v>
      </c>
      <c r="F529" s="212">
        <v>159</v>
      </c>
      <c r="G529" s="212">
        <v>33</v>
      </c>
      <c r="H529" s="212">
        <v>0</v>
      </c>
      <c r="I529" s="212">
        <v>8</v>
      </c>
      <c r="J529" s="212">
        <v>16</v>
      </c>
      <c r="K529" s="212">
        <v>11</v>
      </c>
      <c r="L529" s="212">
        <v>17</v>
      </c>
      <c r="M529" s="212">
        <v>27</v>
      </c>
      <c r="N529" s="212">
        <v>42</v>
      </c>
      <c r="O529" s="212">
        <v>46</v>
      </c>
      <c r="P529" s="212">
        <v>16</v>
      </c>
      <c r="Q529" s="212">
        <v>5</v>
      </c>
      <c r="R529" s="212">
        <v>4</v>
      </c>
      <c r="S529" s="212">
        <v>0</v>
      </c>
      <c r="T529" s="212">
        <v>0</v>
      </c>
      <c r="U529" s="212">
        <v>191</v>
      </c>
      <c r="V529" s="212">
        <v>1</v>
      </c>
      <c r="W529" s="212">
        <v>0</v>
      </c>
      <c r="X529" s="212">
        <v>94</v>
      </c>
      <c r="Y529" s="212">
        <v>78</v>
      </c>
      <c r="Z529" s="212">
        <v>20</v>
      </c>
      <c r="AA529" s="212">
        <v>0</v>
      </c>
      <c r="AB529" s="212">
        <v>36</v>
      </c>
      <c r="AC529" s="212">
        <v>0</v>
      </c>
      <c r="AD529" s="212">
        <v>11</v>
      </c>
      <c r="AE529" s="212">
        <v>145</v>
      </c>
      <c r="AF529" s="212">
        <v>39</v>
      </c>
      <c r="AG529" s="212">
        <v>150</v>
      </c>
      <c r="AH529" s="212">
        <v>3</v>
      </c>
      <c r="AI529" s="212">
        <v>0</v>
      </c>
      <c r="AJ529" s="212">
        <v>42</v>
      </c>
      <c r="AK529" s="212">
        <v>150</v>
      </c>
      <c r="AL529" s="212">
        <v>0</v>
      </c>
      <c r="AM529" s="212">
        <v>0</v>
      </c>
      <c r="AN529" s="212">
        <v>192</v>
      </c>
      <c r="AO529" s="41">
        <f t="shared" si="305"/>
        <v>0.828125</v>
      </c>
      <c r="AP529" s="41">
        <f t="shared" si="306"/>
        <v>0.171875</v>
      </c>
      <c r="AQ529" s="41">
        <f t="shared" si="307"/>
        <v>0</v>
      </c>
      <c r="AR529" s="41">
        <f t="shared" si="308"/>
        <v>4.1666666666666664E-2</v>
      </c>
      <c r="AS529" s="41">
        <f t="shared" si="309"/>
        <v>8.3333333333333329E-2</v>
      </c>
      <c r="AT529" s="41">
        <f t="shared" si="310"/>
        <v>5.7291666666666664E-2</v>
      </c>
      <c r="AU529" s="41">
        <f t="shared" si="311"/>
        <v>8.8541666666666671E-2</v>
      </c>
      <c r="AV529" s="41">
        <f t="shared" si="312"/>
        <v>0.140625</v>
      </c>
      <c r="AW529" s="41">
        <f t="shared" si="313"/>
        <v>0.21875</v>
      </c>
      <c r="AX529" s="41">
        <f t="shared" si="314"/>
        <v>0.23958333333333334</v>
      </c>
      <c r="AY529" s="41">
        <f t="shared" si="315"/>
        <v>8.3333333333333329E-2</v>
      </c>
      <c r="AZ529" s="41">
        <f t="shared" si="316"/>
        <v>2.6041666666666668E-2</v>
      </c>
      <c r="BA529" s="41">
        <f t="shared" si="317"/>
        <v>2.0833333333333332E-2</v>
      </c>
      <c r="BB529" s="41">
        <f t="shared" si="318"/>
        <v>0</v>
      </c>
      <c r="BC529" s="41">
        <f t="shared" si="319"/>
        <v>0</v>
      </c>
      <c r="BD529" s="41">
        <f t="shared" si="320"/>
        <v>0.99479166666666663</v>
      </c>
      <c r="BE529" s="41">
        <f t="shared" si="321"/>
        <v>5.208333333333333E-3</v>
      </c>
      <c r="BF529" s="41">
        <f t="shared" si="322"/>
        <v>0</v>
      </c>
      <c r="BG529" s="41">
        <f t="shared" si="323"/>
        <v>0.48958333333333331</v>
      </c>
      <c r="BH529" s="41">
        <f t="shared" si="324"/>
        <v>0.40625</v>
      </c>
      <c r="BI529" s="41">
        <f t="shared" si="325"/>
        <v>0.10416666666666667</v>
      </c>
      <c r="BJ529" s="41">
        <f t="shared" si="326"/>
        <v>0</v>
      </c>
      <c r="BK529" s="41">
        <f t="shared" si="327"/>
        <v>0.1875</v>
      </c>
      <c r="BL529" s="41">
        <f t="shared" si="328"/>
        <v>0</v>
      </c>
      <c r="BM529" s="41">
        <f t="shared" si="329"/>
        <v>5.7291666666666664E-2</v>
      </c>
      <c r="BN529" s="41">
        <f t="shared" si="330"/>
        <v>0.75520833333333337</v>
      </c>
      <c r="BO529" s="41">
        <f t="shared" si="331"/>
        <v>0.203125</v>
      </c>
      <c r="BP529" s="41">
        <f t="shared" si="332"/>
        <v>0.78125</v>
      </c>
      <c r="BQ529" s="41">
        <f t="shared" si="333"/>
        <v>1.5625E-2</v>
      </c>
      <c r="BR529" s="41">
        <f t="shared" si="334"/>
        <v>0</v>
      </c>
      <c r="BS529" s="41">
        <f t="shared" si="335"/>
        <v>0.21875</v>
      </c>
      <c r="BT529" s="41">
        <f t="shared" si="336"/>
        <v>0.78125</v>
      </c>
      <c r="BU529" s="41">
        <f t="shared" si="337"/>
        <v>0</v>
      </c>
      <c r="BV529" s="41">
        <f t="shared" si="338"/>
        <v>0</v>
      </c>
      <c r="BW529" s="41">
        <f t="shared" si="339"/>
        <v>1</v>
      </c>
      <c r="BX529" s="41" t="str">
        <f t="shared" si="340"/>
        <v>2012Registered psychiatric nursesManitoba</v>
      </c>
      <c r="BY529" s="51">
        <f>VLOOKUP(BX529,'%workplace'!$A$1:$F$381,6,FALSE)</f>
        <v>958</v>
      </c>
      <c r="BZ529" s="32">
        <f t="shared" si="341"/>
        <v>0.20041753653444677</v>
      </c>
    </row>
    <row r="530" spans="1:78" hidden="1" x14ac:dyDescent="0.2">
      <c r="A530" s="212" t="str">
        <f t="shared" si="304"/>
        <v>2012Registered psychiatric nursesManitobaHospital</v>
      </c>
      <c r="B530" s="212" t="s">
        <v>8</v>
      </c>
      <c r="C530" s="212" t="s">
        <v>20</v>
      </c>
      <c r="D530" s="212" t="s">
        <v>10</v>
      </c>
      <c r="E530" s="212">
        <v>2012</v>
      </c>
      <c r="F530" s="212">
        <v>280</v>
      </c>
      <c r="G530" s="212">
        <v>90</v>
      </c>
      <c r="H530" s="212">
        <v>0</v>
      </c>
      <c r="I530" s="212">
        <v>38</v>
      </c>
      <c r="J530" s="212">
        <v>36</v>
      </c>
      <c r="K530" s="212">
        <v>31</v>
      </c>
      <c r="L530" s="212">
        <v>34</v>
      </c>
      <c r="M530" s="212">
        <v>47</v>
      </c>
      <c r="N530" s="212">
        <v>55</v>
      </c>
      <c r="O530" s="212">
        <v>65</v>
      </c>
      <c r="P530" s="212">
        <v>39</v>
      </c>
      <c r="Q530" s="212">
        <v>7</v>
      </c>
      <c r="R530" s="212">
        <v>2</v>
      </c>
      <c r="S530" s="212">
        <v>16</v>
      </c>
      <c r="T530" s="212">
        <v>0</v>
      </c>
      <c r="U530" s="212">
        <v>365</v>
      </c>
      <c r="V530" s="212">
        <v>5</v>
      </c>
      <c r="W530" s="212">
        <v>0</v>
      </c>
      <c r="X530" s="212">
        <v>176</v>
      </c>
      <c r="Y530" s="212">
        <v>153</v>
      </c>
      <c r="Z530" s="212">
        <v>41</v>
      </c>
      <c r="AA530" s="212">
        <v>0</v>
      </c>
      <c r="AB530" s="212">
        <v>23</v>
      </c>
      <c r="AC530" s="212">
        <v>0</v>
      </c>
      <c r="AD530" s="212">
        <v>29</v>
      </c>
      <c r="AE530" s="212">
        <v>318</v>
      </c>
      <c r="AF530" s="212">
        <v>27</v>
      </c>
      <c r="AG530" s="212">
        <v>338</v>
      </c>
      <c r="AH530" s="212">
        <v>5</v>
      </c>
      <c r="AI530" s="212">
        <v>0</v>
      </c>
      <c r="AJ530" s="212">
        <v>151</v>
      </c>
      <c r="AK530" s="212">
        <v>219</v>
      </c>
      <c r="AL530" s="212">
        <v>0</v>
      </c>
      <c r="AM530" s="212">
        <v>0</v>
      </c>
      <c r="AN530" s="212">
        <v>370</v>
      </c>
      <c r="AO530" s="41">
        <f t="shared" si="305"/>
        <v>0.7567567567567568</v>
      </c>
      <c r="AP530" s="41">
        <f t="shared" si="306"/>
        <v>0.24324324324324326</v>
      </c>
      <c r="AQ530" s="41">
        <f t="shared" si="307"/>
        <v>0</v>
      </c>
      <c r="AR530" s="41">
        <f t="shared" si="308"/>
        <v>0.10270270270270271</v>
      </c>
      <c r="AS530" s="41">
        <f t="shared" si="309"/>
        <v>9.7297297297297303E-2</v>
      </c>
      <c r="AT530" s="41">
        <f t="shared" si="310"/>
        <v>8.3783783783783788E-2</v>
      </c>
      <c r="AU530" s="41">
        <f t="shared" si="311"/>
        <v>9.1891891891891897E-2</v>
      </c>
      <c r="AV530" s="41">
        <f t="shared" si="312"/>
        <v>0.12702702702702703</v>
      </c>
      <c r="AW530" s="41">
        <f t="shared" si="313"/>
        <v>0.14864864864864866</v>
      </c>
      <c r="AX530" s="41">
        <f t="shared" si="314"/>
        <v>0.17567567567567569</v>
      </c>
      <c r="AY530" s="41">
        <f t="shared" si="315"/>
        <v>0.10540540540540541</v>
      </c>
      <c r="AZ530" s="41">
        <f t="shared" si="316"/>
        <v>1.891891891891892E-2</v>
      </c>
      <c r="BA530" s="41">
        <f t="shared" si="317"/>
        <v>5.4054054054054057E-3</v>
      </c>
      <c r="BB530" s="41">
        <f t="shared" si="318"/>
        <v>4.3243243243243246E-2</v>
      </c>
      <c r="BC530" s="41">
        <f t="shared" si="319"/>
        <v>0</v>
      </c>
      <c r="BD530" s="41">
        <f t="shared" si="320"/>
        <v>0.98648648648648651</v>
      </c>
      <c r="BE530" s="41">
        <f t="shared" si="321"/>
        <v>1.3513513513513514E-2</v>
      </c>
      <c r="BF530" s="41">
        <f t="shared" si="322"/>
        <v>0</v>
      </c>
      <c r="BG530" s="41">
        <f t="shared" si="323"/>
        <v>0.4756756756756757</v>
      </c>
      <c r="BH530" s="41">
        <f t="shared" si="324"/>
        <v>0.41351351351351351</v>
      </c>
      <c r="BI530" s="41">
        <f t="shared" si="325"/>
        <v>0.11081081081081082</v>
      </c>
      <c r="BJ530" s="41">
        <f t="shared" si="326"/>
        <v>0</v>
      </c>
      <c r="BK530" s="41">
        <f t="shared" si="327"/>
        <v>6.2162162162162166E-2</v>
      </c>
      <c r="BL530" s="41">
        <f t="shared" si="328"/>
        <v>0</v>
      </c>
      <c r="BM530" s="41">
        <f t="shared" si="329"/>
        <v>7.8378378378378383E-2</v>
      </c>
      <c r="BN530" s="41">
        <f t="shared" si="330"/>
        <v>0.85945945945945945</v>
      </c>
      <c r="BO530" s="41">
        <f t="shared" si="331"/>
        <v>7.2972972972972977E-2</v>
      </c>
      <c r="BP530" s="41">
        <f t="shared" si="332"/>
        <v>0.91351351351351351</v>
      </c>
      <c r="BQ530" s="41">
        <f t="shared" si="333"/>
        <v>1.3513513513513514E-2</v>
      </c>
      <c r="BR530" s="41">
        <f t="shared" si="334"/>
        <v>0</v>
      </c>
      <c r="BS530" s="41">
        <f t="shared" si="335"/>
        <v>0.4081081081081081</v>
      </c>
      <c r="BT530" s="41">
        <f t="shared" si="336"/>
        <v>0.59189189189189184</v>
      </c>
      <c r="BU530" s="41">
        <f t="shared" si="337"/>
        <v>0</v>
      </c>
      <c r="BV530" s="41">
        <f t="shared" si="338"/>
        <v>0</v>
      </c>
      <c r="BW530" s="41">
        <f t="shared" si="339"/>
        <v>1</v>
      </c>
      <c r="BX530" s="41" t="str">
        <f t="shared" si="340"/>
        <v>2012Registered psychiatric nursesManitoba</v>
      </c>
      <c r="BY530" s="51">
        <f>VLOOKUP(BX530,'%workplace'!$A$1:$F$381,6,FALSE)</f>
        <v>958</v>
      </c>
      <c r="BZ530" s="32">
        <f t="shared" si="341"/>
        <v>0.38622129436325681</v>
      </c>
    </row>
    <row r="531" spans="1:78" hidden="1" x14ac:dyDescent="0.2">
      <c r="A531" s="212" t="str">
        <f t="shared" si="304"/>
        <v>2012Registered psychiatric nursesManitobaOther places of work</v>
      </c>
      <c r="B531" s="212" t="s">
        <v>8</v>
      </c>
      <c r="C531" s="212" t="s">
        <v>20</v>
      </c>
      <c r="D531" s="212" t="s">
        <v>13</v>
      </c>
      <c r="E531" s="212">
        <v>2012</v>
      </c>
      <c r="F531" s="212">
        <v>97</v>
      </c>
      <c r="G531" s="212">
        <v>27</v>
      </c>
      <c r="H531" s="212">
        <v>0</v>
      </c>
      <c r="I531" s="212">
        <v>2</v>
      </c>
      <c r="J531" s="212">
        <v>5</v>
      </c>
      <c r="K531" s="212">
        <v>9</v>
      </c>
      <c r="L531" s="212">
        <v>14</v>
      </c>
      <c r="M531" s="212">
        <v>21</v>
      </c>
      <c r="N531" s="212">
        <v>26</v>
      </c>
      <c r="O531" s="212">
        <v>23</v>
      </c>
      <c r="P531" s="212">
        <v>18</v>
      </c>
      <c r="Q531" s="212">
        <v>4</v>
      </c>
      <c r="R531" s="212">
        <v>1</v>
      </c>
      <c r="S531" s="212">
        <v>1</v>
      </c>
      <c r="T531" s="212">
        <v>0</v>
      </c>
      <c r="U531" s="212">
        <v>122</v>
      </c>
      <c r="V531" s="212">
        <v>2</v>
      </c>
      <c r="W531" s="212">
        <v>0</v>
      </c>
      <c r="X531" s="212">
        <v>79</v>
      </c>
      <c r="Y531" s="212">
        <v>30</v>
      </c>
      <c r="Z531" s="212">
        <v>15</v>
      </c>
      <c r="AA531" s="212">
        <v>0</v>
      </c>
      <c r="AB531" s="212">
        <v>12</v>
      </c>
      <c r="AC531" s="212">
        <v>0</v>
      </c>
      <c r="AD531" s="212">
        <v>66</v>
      </c>
      <c r="AE531" s="212">
        <v>46</v>
      </c>
      <c r="AF531" s="212">
        <v>21</v>
      </c>
      <c r="AG531" s="212">
        <v>79</v>
      </c>
      <c r="AH531" s="212">
        <v>23</v>
      </c>
      <c r="AI531" s="212">
        <v>0</v>
      </c>
      <c r="AJ531" s="212">
        <v>20</v>
      </c>
      <c r="AK531" s="212">
        <v>104</v>
      </c>
      <c r="AL531" s="212">
        <v>1</v>
      </c>
      <c r="AM531" s="212">
        <v>0</v>
      </c>
      <c r="AN531" s="212">
        <v>124</v>
      </c>
      <c r="AO531" s="41">
        <f t="shared" si="305"/>
        <v>0.782258064516129</v>
      </c>
      <c r="AP531" s="41">
        <f t="shared" si="306"/>
        <v>0.21774193548387097</v>
      </c>
      <c r="AQ531" s="41">
        <f t="shared" si="307"/>
        <v>0</v>
      </c>
      <c r="AR531" s="41">
        <f t="shared" si="308"/>
        <v>1.6129032258064516E-2</v>
      </c>
      <c r="AS531" s="41">
        <f t="shared" si="309"/>
        <v>4.0322580645161289E-2</v>
      </c>
      <c r="AT531" s="41">
        <f t="shared" si="310"/>
        <v>7.2580645161290328E-2</v>
      </c>
      <c r="AU531" s="41">
        <f t="shared" si="311"/>
        <v>0.11290322580645161</v>
      </c>
      <c r="AV531" s="41">
        <f t="shared" si="312"/>
        <v>0.16935483870967741</v>
      </c>
      <c r="AW531" s="41">
        <f t="shared" si="313"/>
        <v>0.20967741935483872</v>
      </c>
      <c r="AX531" s="41">
        <f t="shared" si="314"/>
        <v>0.18548387096774194</v>
      </c>
      <c r="AY531" s="41">
        <f t="shared" si="315"/>
        <v>0.14516129032258066</v>
      </c>
      <c r="AZ531" s="41">
        <f t="shared" si="316"/>
        <v>3.2258064516129031E-2</v>
      </c>
      <c r="BA531" s="41">
        <f t="shared" si="317"/>
        <v>8.0645161290322578E-3</v>
      </c>
      <c r="BB531" s="41">
        <f t="shared" si="318"/>
        <v>8.0645161290322578E-3</v>
      </c>
      <c r="BC531" s="41">
        <f t="shared" si="319"/>
        <v>0</v>
      </c>
      <c r="BD531" s="41">
        <f t="shared" si="320"/>
        <v>0.9838709677419355</v>
      </c>
      <c r="BE531" s="41">
        <f t="shared" si="321"/>
        <v>1.6129032258064516E-2</v>
      </c>
      <c r="BF531" s="41">
        <f t="shared" si="322"/>
        <v>0</v>
      </c>
      <c r="BG531" s="41">
        <f t="shared" si="323"/>
        <v>0.63709677419354838</v>
      </c>
      <c r="BH531" s="41">
        <f t="shared" si="324"/>
        <v>0.24193548387096775</v>
      </c>
      <c r="BI531" s="41">
        <f t="shared" si="325"/>
        <v>0.12096774193548387</v>
      </c>
      <c r="BJ531" s="41">
        <f t="shared" si="326"/>
        <v>0</v>
      </c>
      <c r="BK531" s="41">
        <f t="shared" si="327"/>
        <v>9.6774193548387094E-2</v>
      </c>
      <c r="BL531" s="41">
        <f t="shared" si="328"/>
        <v>0</v>
      </c>
      <c r="BM531" s="41">
        <f t="shared" si="329"/>
        <v>0.532258064516129</v>
      </c>
      <c r="BN531" s="41">
        <f t="shared" si="330"/>
        <v>0.37096774193548387</v>
      </c>
      <c r="BO531" s="41">
        <f t="shared" si="331"/>
        <v>0.16935483870967741</v>
      </c>
      <c r="BP531" s="41">
        <f t="shared" si="332"/>
        <v>0.63709677419354838</v>
      </c>
      <c r="BQ531" s="41">
        <f t="shared" si="333"/>
        <v>0.18548387096774194</v>
      </c>
      <c r="BR531" s="41">
        <f t="shared" si="334"/>
        <v>0</v>
      </c>
      <c r="BS531" s="41">
        <f t="shared" si="335"/>
        <v>0.16129032258064516</v>
      </c>
      <c r="BT531" s="41">
        <f t="shared" si="336"/>
        <v>0.83870967741935487</v>
      </c>
      <c r="BU531" s="41">
        <f t="shared" si="337"/>
        <v>8.0645161290322578E-3</v>
      </c>
      <c r="BV531" s="41">
        <f t="shared" si="338"/>
        <v>0</v>
      </c>
      <c r="BW531" s="41">
        <f t="shared" si="339"/>
        <v>1</v>
      </c>
      <c r="BX531" s="41" t="str">
        <f t="shared" si="340"/>
        <v>2012Registered psychiatric nursesManitoba</v>
      </c>
      <c r="BY531" s="51">
        <f>VLOOKUP(BX531,'%workplace'!$A$1:$F$381,6,FALSE)</f>
        <v>958</v>
      </c>
      <c r="BZ531" s="32">
        <f t="shared" si="341"/>
        <v>0.12943632567849686</v>
      </c>
    </row>
    <row r="532" spans="1:78" hidden="1" x14ac:dyDescent="0.2">
      <c r="A532" s="212" t="str">
        <f t="shared" si="304"/>
        <v>2012Registered psychiatric nursesManitobaUnknown places of work</v>
      </c>
      <c r="B532" s="212" t="s">
        <v>8</v>
      </c>
      <c r="C532" s="212" t="s">
        <v>20</v>
      </c>
      <c r="D532" s="212" t="s">
        <v>49</v>
      </c>
      <c r="E532" s="212">
        <v>2012</v>
      </c>
      <c r="F532" s="212">
        <v>10</v>
      </c>
      <c r="G532" s="212">
        <v>2</v>
      </c>
      <c r="H532" s="212">
        <v>0</v>
      </c>
      <c r="I532" s="212">
        <v>0</v>
      </c>
      <c r="J532" s="212">
        <v>4</v>
      </c>
      <c r="K532" s="212">
        <v>0</v>
      </c>
      <c r="L532" s="212">
        <v>0</v>
      </c>
      <c r="M532" s="212">
        <v>1</v>
      </c>
      <c r="N532" s="212">
        <v>6</v>
      </c>
      <c r="O532" s="212">
        <v>0</v>
      </c>
      <c r="P532" s="212">
        <v>1</v>
      </c>
      <c r="Q532" s="212">
        <v>0</v>
      </c>
      <c r="R532" s="212">
        <v>0</v>
      </c>
      <c r="S532" s="212">
        <v>0</v>
      </c>
      <c r="T532" s="212">
        <v>0</v>
      </c>
      <c r="U532" s="212">
        <v>10</v>
      </c>
      <c r="V532" s="212">
        <v>2</v>
      </c>
      <c r="W532" s="212">
        <v>0</v>
      </c>
      <c r="X532" s="212">
        <v>0</v>
      </c>
      <c r="Y532" s="212">
        <v>0</v>
      </c>
      <c r="Z532" s="212">
        <v>0</v>
      </c>
      <c r="AA532" s="212">
        <v>12</v>
      </c>
      <c r="AB532" s="212">
        <v>0</v>
      </c>
      <c r="AC532" s="212">
        <v>12</v>
      </c>
      <c r="AD532" s="212">
        <v>0</v>
      </c>
      <c r="AE532" s="212">
        <v>0</v>
      </c>
      <c r="AF532" s="212">
        <v>0</v>
      </c>
      <c r="AG532" s="212">
        <v>0</v>
      </c>
      <c r="AH532" s="212">
        <v>0</v>
      </c>
      <c r="AI532" s="212">
        <v>0</v>
      </c>
      <c r="AJ532" s="212">
        <v>3</v>
      </c>
      <c r="AK532" s="212">
        <v>9</v>
      </c>
      <c r="AL532" s="212">
        <v>12</v>
      </c>
      <c r="AM532" s="212">
        <v>0</v>
      </c>
      <c r="AN532" s="212">
        <v>12</v>
      </c>
      <c r="AO532" s="41">
        <f t="shared" si="305"/>
        <v>0.83333333333333337</v>
      </c>
      <c r="AP532" s="41">
        <f t="shared" si="306"/>
        <v>0.16666666666666666</v>
      </c>
      <c r="AQ532" s="41">
        <f t="shared" si="307"/>
        <v>0</v>
      </c>
      <c r="AR532" s="41">
        <f t="shared" si="308"/>
        <v>0</v>
      </c>
      <c r="AS532" s="41">
        <f t="shared" si="309"/>
        <v>0.33333333333333331</v>
      </c>
      <c r="AT532" s="41">
        <f t="shared" si="310"/>
        <v>0</v>
      </c>
      <c r="AU532" s="41">
        <f t="shared" si="311"/>
        <v>0</v>
      </c>
      <c r="AV532" s="41">
        <f t="shared" si="312"/>
        <v>8.3333333333333329E-2</v>
      </c>
      <c r="AW532" s="41">
        <f t="shared" si="313"/>
        <v>0.5</v>
      </c>
      <c r="AX532" s="41">
        <f t="shared" si="314"/>
        <v>0</v>
      </c>
      <c r="AY532" s="41">
        <f t="shared" si="315"/>
        <v>8.3333333333333329E-2</v>
      </c>
      <c r="AZ532" s="41">
        <f t="shared" si="316"/>
        <v>0</v>
      </c>
      <c r="BA532" s="41">
        <f t="shared" si="317"/>
        <v>0</v>
      </c>
      <c r="BB532" s="41">
        <f t="shared" si="318"/>
        <v>0</v>
      </c>
      <c r="BC532" s="41">
        <f t="shared" si="319"/>
        <v>0</v>
      </c>
      <c r="BD532" s="41">
        <f t="shared" si="320"/>
        <v>0.83333333333333337</v>
      </c>
      <c r="BE532" s="41">
        <f t="shared" si="321"/>
        <v>0.16666666666666666</v>
      </c>
      <c r="BF532" s="41">
        <f t="shared" si="322"/>
        <v>0</v>
      </c>
      <c r="BG532" s="41">
        <f t="shared" si="323"/>
        <v>0</v>
      </c>
      <c r="BH532" s="41">
        <f t="shared" si="324"/>
        <v>0</v>
      </c>
      <c r="BI532" s="41">
        <f t="shared" si="325"/>
        <v>0</v>
      </c>
      <c r="BJ532" s="41">
        <f t="shared" si="326"/>
        <v>1</v>
      </c>
      <c r="BK532" s="41">
        <f t="shared" si="327"/>
        <v>0</v>
      </c>
      <c r="BL532" s="41">
        <f t="shared" si="328"/>
        <v>1</v>
      </c>
      <c r="BM532" s="41">
        <f t="shared" si="329"/>
        <v>0</v>
      </c>
      <c r="BN532" s="41">
        <f t="shared" si="330"/>
        <v>0</v>
      </c>
      <c r="BO532" s="41">
        <f t="shared" si="331"/>
        <v>0</v>
      </c>
      <c r="BP532" s="41">
        <f t="shared" si="332"/>
        <v>0</v>
      </c>
      <c r="BQ532" s="41">
        <f t="shared" si="333"/>
        <v>0</v>
      </c>
      <c r="BR532" s="41">
        <f t="shared" si="334"/>
        <v>0</v>
      </c>
      <c r="BS532" s="41">
        <f t="shared" si="335"/>
        <v>0.25</v>
      </c>
      <c r="BT532" s="41">
        <f t="shared" si="336"/>
        <v>0.75</v>
      </c>
      <c r="BU532" s="41">
        <f t="shared" si="337"/>
        <v>1</v>
      </c>
      <c r="BV532" s="41">
        <f t="shared" si="338"/>
        <v>0</v>
      </c>
      <c r="BW532" s="41">
        <f t="shared" si="339"/>
        <v>1</v>
      </c>
      <c r="BX532" s="41" t="str">
        <f t="shared" si="340"/>
        <v>2012Registered psychiatric nursesManitoba</v>
      </c>
      <c r="BY532" s="51">
        <f>VLOOKUP(BX532,'%workplace'!$A$1:$F$381,6,FALSE)</f>
        <v>958</v>
      </c>
      <c r="BZ532" s="32">
        <f t="shared" si="341"/>
        <v>1.2526096033402923E-2</v>
      </c>
    </row>
    <row r="533" spans="1:78" s="8" customFormat="1" hidden="1" x14ac:dyDescent="0.2">
      <c r="A533" s="8" t="str">
        <f t="shared" si="304"/>
        <v>2012Registered psychiatric nursesSaskatchewanAll places of work</v>
      </c>
      <c r="B533" s="8" t="s">
        <v>8</v>
      </c>
      <c r="C533" s="8" t="s">
        <v>21</v>
      </c>
      <c r="D533" s="8" t="s">
        <v>9</v>
      </c>
      <c r="E533" s="8">
        <v>2012</v>
      </c>
      <c r="F533" s="8">
        <v>700</v>
      </c>
      <c r="G533" s="8">
        <v>128</v>
      </c>
      <c r="H533" s="8">
        <v>0</v>
      </c>
      <c r="I533" s="8">
        <v>27</v>
      </c>
      <c r="J533" s="8">
        <v>20</v>
      </c>
      <c r="K533" s="8">
        <v>56</v>
      </c>
      <c r="L533" s="8">
        <v>135</v>
      </c>
      <c r="M533" s="8">
        <v>152</v>
      </c>
      <c r="N533" s="8">
        <v>162</v>
      </c>
      <c r="O533" s="8">
        <v>128</v>
      </c>
      <c r="P533" s="8">
        <v>94</v>
      </c>
      <c r="Q533" s="8">
        <v>32</v>
      </c>
      <c r="R533" s="8">
        <v>16</v>
      </c>
      <c r="S533" s="8">
        <v>6</v>
      </c>
      <c r="T533" s="8">
        <v>0</v>
      </c>
      <c r="U533" s="8">
        <v>815</v>
      </c>
      <c r="V533" s="8">
        <v>10</v>
      </c>
      <c r="W533" s="8">
        <v>3</v>
      </c>
      <c r="X533" s="8">
        <v>593</v>
      </c>
      <c r="Y533" s="8">
        <v>133</v>
      </c>
      <c r="Z533" s="8">
        <v>59</v>
      </c>
      <c r="AA533" s="8">
        <v>43</v>
      </c>
      <c r="AB533" s="8">
        <v>98</v>
      </c>
      <c r="AC533" s="8">
        <v>46</v>
      </c>
      <c r="AD533" s="8">
        <v>103</v>
      </c>
      <c r="AE533" s="8">
        <v>581</v>
      </c>
      <c r="AF533" s="8">
        <v>50</v>
      </c>
      <c r="AG533" s="8">
        <v>703</v>
      </c>
      <c r="AH533" s="8">
        <v>28</v>
      </c>
      <c r="AI533" s="8">
        <v>0</v>
      </c>
      <c r="AJ533" s="8">
        <v>119</v>
      </c>
      <c r="AK533" s="8">
        <v>709</v>
      </c>
      <c r="AL533" s="8">
        <v>47</v>
      </c>
      <c r="AM533" s="8">
        <v>0</v>
      </c>
      <c r="AN533" s="8">
        <v>828</v>
      </c>
      <c r="AO533" s="41">
        <f t="shared" si="305"/>
        <v>0.84541062801932365</v>
      </c>
      <c r="AP533" s="41">
        <f t="shared" si="306"/>
        <v>0.15458937198067632</v>
      </c>
      <c r="AQ533" s="41">
        <f t="shared" si="307"/>
        <v>0</v>
      </c>
      <c r="AR533" s="41">
        <f t="shared" si="308"/>
        <v>3.2608695652173912E-2</v>
      </c>
      <c r="AS533" s="41">
        <f t="shared" si="309"/>
        <v>2.4154589371980676E-2</v>
      </c>
      <c r="AT533" s="41">
        <f t="shared" si="310"/>
        <v>6.7632850241545889E-2</v>
      </c>
      <c r="AU533" s="41">
        <f t="shared" si="311"/>
        <v>0.16304347826086957</v>
      </c>
      <c r="AV533" s="41">
        <f t="shared" si="312"/>
        <v>0.18357487922705315</v>
      </c>
      <c r="AW533" s="41">
        <f t="shared" si="313"/>
        <v>0.19565217391304349</v>
      </c>
      <c r="AX533" s="41">
        <f t="shared" si="314"/>
        <v>0.15458937198067632</v>
      </c>
      <c r="AY533" s="41">
        <f t="shared" si="315"/>
        <v>0.11352657004830918</v>
      </c>
      <c r="AZ533" s="41">
        <f t="shared" si="316"/>
        <v>3.864734299516908E-2</v>
      </c>
      <c r="BA533" s="41">
        <f t="shared" si="317"/>
        <v>1.932367149758454E-2</v>
      </c>
      <c r="BB533" s="41">
        <f t="shared" si="318"/>
        <v>7.246376811594203E-3</v>
      </c>
      <c r="BC533" s="41">
        <f t="shared" si="319"/>
        <v>0</v>
      </c>
      <c r="BD533" s="41">
        <f t="shared" si="320"/>
        <v>0.9842995169082126</v>
      </c>
      <c r="BE533" s="41">
        <f t="shared" si="321"/>
        <v>1.2077294685990338E-2</v>
      </c>
      <c r="BF533" s="41">
        <f t="shared" si="322"/>
        <v>3.6231884057971015E-3</v>
      </c>
      <c r="BG533" s="41">
        <f t="shared" si="323"/>
        <v>0.71618357487922701</v>
      </c>
      <c r="BH533" s="41">
        <f t="shared" si="324"/>
        <v>0.16062801932367149</v>
      </c>
      <c r="BI533" s="41">
        <f t="shared" si="325"/>
        <v>7.1256038647342992E-2</v>
      </c>
      <c r="BJ533" s="41">
        <f t="shared" si="326"/>
        <v>5.1932367149758456E-2</v>
      </c>
      <c r="BK533" s="41">
        <f t="shared" si="327"/>
        <v>0.11835748792270531</v>
      </c>
      <c r="BL533" s="41">
        <f t="shared" si="328"/>
        <v>5.5555555555555552E-2</v>
      </c>
      <c r="BM533" s="41">
        <f t="shared" si="329"/>
        <v>0.12439613526570048</v>
      </c>
      <c r="BN533" s="41">
        <f t="shared" si="330"/>
        <v>0.70169082125603865</v>
      </c>
      <c r="BO533" s="41">
        <f t="shared" si="331"/>
        <v>6.0386473429951688E-2</v>
      </c>
      <c r="BP533" s="41">
        <f t="shared" si="332"/>
        <v>0.84903381642512077</v>
      </c>
      <c r="BQ533" s="41">
        <f t="shared" si="333"/>
        <v>3.3816425120772944E-2</v>
      </c>
      <c r="BR533" s="41">
        <f t="shared" si="334"/>
        <v>0</v>
      </c>
      <c r="BS533" s="41">
        <f t="shared" si="335"/>
        <v>0.14371980676328502</v>
      </c>
      <c r="BT533" s="41">
        <f t="shared" si="336"/>
        <v>0.856280193236715</v>
      </c>
      <c r="BU533" s="41">
        <f t="shared" si="337"/>
        <v>5.6763285024154592E-2</v>
      </c>
      <c r="BV533" s="41">
        <f t="shared" si="338"/>
        <v>0</v>
      </c>
      <c r="BW533" s="41">
        <f t="shared" si="339"/>
        <v>1</v>
      </c>
      <c r="BX533" s="41" t="str">
        <f t="shared" si="340"/>
        <v>2012Registered psychiatric nursesSaskatchewan</v>
      </c>
      <c r="BY533" s="51">
        <f>VLOOKUP(BX533,'%workplace'!$A$1:$F$381,6,FALSE)</f>
        <v>828</v>
      </c>
      <c r="BZ533" s="32">
        <f t="shared" si="341"/>
        <v>1</v>
      </c>
    </row>
    <row r="534" spans="1:78" s="8" customFormat="1" hidden="1" x14ac:dyDescent="0.2">
      <c r="A534" s="8" t="str">
        <f t="shared" si="304"/>
        <v>2012Registered psychiatric nursesSaskatchewanCommunity health</v>
      </c>
      <c r="B534" s="8" t="s">
        <v>8</v>
      </c>
      <c r="C534" s="8" t="s">
        <v>21</v>
      </c>
      <c r="D534" s="8" t="s">
        <v>11</v>
      </c>
      <c r="E534" s="8">
        <v>2012</v>
      </c>
      <c r="F534" s="8">
        <v>147</v>
      </c>
      <c r="G534" s="8">
        <v>29</v>
      </c>
      <c r="H534" s="8">
        <v>0</v>
      </c>
      <c r="I534" s="8">
        <v>4</v>
      </c>
      <c r="J534" s="8">
        <v>2</v>
      </c>
      <c r="K534" s="8">
        <v>11</v>
      </c>
      <c r="L534" s="8">
        <v>38</v>
      </c>
      <c r="M534" s="8">
        <v>23</v>
      </c>
      <c r="N534" s="8">
        <v>41</v>
      </c>
      <c r="O534" s="8">
        <v>26</v>
      </c>
      <c r="P534" s="8">
        <v>20</v>
      </c>
      <c r="Q534" s="8">
        <v>6</v>
      </c>
      <c r="R534" s="8">
        <v>5</v>
      </c>
      <c r="S534" s="8">
        <v>0</v>
      </c>
      <c r="T534" s="8">
        <v>0</v>
      </c>
      <c r="U534" s="8">
        <v>176</v>
      </c>
      <c r="V534" s="8">
        <v>0</v>
      </c>
      <c r="W534" s="8">
        <v>0</v>
      </c>
      <c r="X534" s="8">
        <v>132</v>
      </c>
      <c r="Y534" s="8">
        <v>31</v>
      </c>
      <c r="Z534" s="8">
        <v>13</v>
      </c>
      <c r="AA534" s="8">
        <v>0</v>
      </c>
      <c r="AB534" s="8">
        <v>14</v>
      </c>
      <c r="AC534" s="8">
        <v>0</v>
      </c>
      <c r="AD534" s="8">
        <v>10</v>
      </c>
      <c r="AE534" s="8">
        <v>152</v>
      </c>
      <c r="AF534" s="8">
        <v>7</v>
      </c>
      <c r="AG534" s="8">
        <v>167</v>
      </c>
      <c r="AH534" s="8">
        <v>2</v>
      </c>
      <c r="AI534" s="8">
        <v>0</v>
      </c>
      <c r="AJ534" s="8">
        <v>37</v>
      </c>
      <c r="AK534" s="8">
        <v>139</v>
      </c>
      <c r="AL534" s="8">
        <v>0</v>
      </c>
      <c r="AM534" s="8">
        <v>0</v>
      </c>
      <c r="AN534" s="8">
        <v>176</v>
      </c>
      <c r="AO534" s="41">
        <f t="shared" si="305"/>
        <v>0.83522727272727271</v>
      </c>
      <c r="AP534" s="41">
        <f t="shared" si="306"/>
        <v>0.16477272727272727</v>
      </c>
      <c r="AQ534" s="41">
        <f t="shared" si="307"/>
        <v>0</v>
      </c>
      <c r="AR534" s="41">
        <f t="shared" si="308"/>
        <v>2.2727272727272728E-2</v>
      </c>
      <c r="AS534" s="41">
        <f t="shared" si="309"/>
        <v>1.1363636363636364E-2</v>
      </c>
      <c r="AT534" s="41">
        <f t="shared" si="310"/>
        <v>6.25E-2</v>
      </c>
      <c r="AU534" s="41">
        <f t="shared" si="311"/>
        <v>0.21590909090909091</v>
      </c>
      <c r="AV534" s="41">
        <f t="shared" si="312"/>
        <v>0.13068181818181818</v>
      </c>
      <c r="AW534" s="41">
        <f t="shared" si="313"/>
        <v>0.23295454545454544</v>
      </c>
      <c r="AX534" s="41">
        <f t="shared" si="314"/>
        <v>0.14772727272727273</v>
      </c>
      <c r="AY534" s="41">
        <f t="shared" si="315"/>
        <v>0.11363636363636363</v>
      </c>
      <c r="AZ534" s="41">
        <f t="shared" si="316"/>
        <v>3.4090909090909088E-2</v>
      </c>
      <c r="BA534" s="41">
        <f t="shared" si="317"/>
        <v>2.8409090909090908E-2</v>
      </c>
      <c r="BB534" s="41">
        <f t="shared" si="318"/>
        <v>0</v>
      </c>
      <c r="BC534" s="41">
        <f t="shared" si="319"/>
        <v>0</v>
      </c>
      <c r="BD534" s="41">
        <f t="shared" si="320"/>
        <v>1</v>
      </c>
      <c r="BE534" s="41">
        <f t="shared" si="321"/>
        <v>0</v>
      </c>
      <c r="BF534" s="41">
        <f t="shared" si="322"/>
        <v>0</v>
      </c>
      <c r="BG534" s="41">
        <f t="shared" si="323"/>
        <v>0.75</v>
      </c>
      <c r="BH534" s="41">
        <f t="shared" si="324"/>
        <v>0.17613636363636365</v>
      </c>
      <c r="BI534" s="41">
        <f t="shared" si="325"/>
        <v>7.3863636363636367E-2</v>
      </c>
      <c r="BJ534" s="41">
        <f t="shared" si="326"/>
        <v>0</v>
      </c>
      <c r="BK534" s="41">
        <f t="shared" si="327"/>
        <v>7.9545454545454544E-2</v>
      </c>
      <c r="BL534" s="41">
        <f t="shared" si="328"/>
        <v>0</v>
      </c>
      <c r="BM534" s="41">
        <f t="shared" si="329"/>
        <v>5.6818181818181816E-2</v>
      </c>
      <c r="BN534" s="41">
        <f t="shared" si="330"/>
        <v>0.86363636363636365</v>
      </c>
      <c r="BO534" s="41">
        <f t="shared" si="331"/>
        <v>3.9772727272727272E-2</v>
      </c>
      <c r="BP534" s="41">
        <f t="shared" si="332"/>
        <v>0.94886363636363635</v>
      </c>
      <c r="BQ534" s="41">
        <f t="shared" si="333"/>
        <v>1.1363636363636364E-2</v>
      </c>
      <c r="BR534" s="41">
        <f t="shared" si="334"/>
        <v>0</v>
      </c>
      <c r="BS534" s="41">
        <f t="shared" si="335"/>
        <v>0.21022727272727273</v>
      </c>
      <c r="BT534" s="41">
        <f t="shared" si="336"/>
        <v>0.78977272727272729</v>
      </c>
      <c r="BU534" s="41">
        <f t="shared" si="337"/>
        <v>0</v>
      </c>
      <c r="BV534" s="41">
        <f t="shared" si="338"/>
        <v>0</v>
      </c>
      <c r="BW534" s="41">
        <f t="shared" si="339"/>
        <v>1</v>
      </c>
      <c r="BX534" s="41" t="str">
        <f t="shared" si="340"/>
        <v>2012Registered psychiatric nursesSaskatchewan</v>
      </c>
      <c r="BY534" s="51">
        <f>VLOOKUP(BX534,'%workplace'!$A$1:$F$381,6,FALSE)</f>
        <v>828</v>
      </c>
      <c r="BZ534" s="32">
        <f t="shared" si="341"/>
        <v>0.21256038647342995</v>
      </c>
    </row>
    <row r="535" spans="1:78" s="8" customFormat="1" hidden="1" x14ac:dyDescent="0.2">
      <c r="A535" s="8" t="str">
        <f t="shared" si="304"/>
        <v>2012Registered psychiatric nursesSaskatchewanNursing home/long-term care</v>
      </c>
      <c r="B535" s="8" t="s">
        <v>8</v>
      </c>
      <c r="C535" s="8" t="s">
        <v>21</v>
      </c>
      <c r="D535" s="8" t="s">
        <v>12</v>
      </c>
      <c r="E535" s="8">
        <v>2012</v>
      </c>
      <c r="F535" s="8">
        <v>233</v>
      </c>
      <c r="G535" s="8">
        <v>31</v>
      </c>
      <c r="H535" s="8">
        <v>0</v>
      </c>
      <c r="I535" s="8">
        <v>1</v>
      </c>
      <c r="J535" s="8">
        <v>1</v>
      </c>
      <c r="K535" s="8">
        <v>12</v>
      </c>
      <c r="L535" s="8">
        <v>39</v>
      </c>
      <c r="M535" s="8">
        <v>55</v>
      </c>
      <c r="N535" s="8">
        <v>58</v>
      </c>
      <c r="O535" s="8">
        <v>41</v>
      </c>
      <c r="P535" s="8">
        <v>34</v>
      </c>
      <c r="Q535" s="8">
        <v>18</v>
      </c>
      <c r="R535" s="8">
        <v>5</v>
      </c>
      <c r="S535" s="8">
        <v>0</v>
      </c>
      <c r="T535" s="8">
        <v>0</v>
      </c>
      <c r="U535" s="8">
        <v>259</v>
      </c>
      <c r="V535" s="8">
        <v>4</v>
      </c>
      <c r="W535" s="8">
        <v>1</v>
      </c>
      <c r="X535" s="8">
        <v>190</v>
      </c>
      <c r="Y535" s="8">
        <v>52</v>
      </c>
      <c r="Z535" s="8">
        <v>22</v>
      </c>
      <c r="AA535" s="8">
        <v>0</v>
      </c>
      <c r="AB535" s="8">
        <v>37</v>
      </c>
      <c r="AC535" s="8">
        <v>0</v>
      </c>
      <c r="AD535" s="8">
        <v>20</v>
      </c>
      <c r="AE535" s="8">
        <v>207</v>
      </c>
      <c r="AF535" s="8">
        <v>13</v>
      </c>
      <c r="AG535" s="8">
        <v>250</v>
      </c>
      <c r="AH535" s="8">
        <v>0</v>
      </c>
      <c r="AI535" s="8">
        <v>0</v>
      </c>
      <c r="AJ535" s="8">
        <v>56</v>
      </c>
      <c r="AK535" s="8">
        <v>208</v>
      </c>
      <c r="AL535" s="8">
        <v>1</v>
      </c>
      <c r="AM535" s="8">
        <v>0</v>
      </c>
      <c r="AN535" s="8">
        <v>264</v>
      </c>
      <c r="AO535" s="41">
        <f t="shared" si="305"/>
        <v>0.88257575757575757</v>
      </c>
      <c r="AP535" s="41">
        <f t="shared" si="306"/>
        <v>0.11742424242424243</v>
      </c>
      <c r="AQ535" s="41">
        <f t="shared" si="307"/>
        <v>0</v>
      </c>
      <c r="AR535" s="41">
        <f t="shared" si="308"/>
        <v>3.787878787878788E-3</v>
      </c>
      <c r="AS535" s="41">
        <f t="shared" si="309"/>
        <v>3.787878787878788E-3</v>
      </c>
      <c r="AT535" s="41">
        <f t="shared" si="310"/>
        <v>4.5454545454545456E-2</v>
      </c>
      <c r="AU535" s="41">
        <f t="shared" si="311"/>
        <v>0.14772727272727273</v>
      </c>
      <c r="AV535" s="41">
        <f t="shared" si="312"/>
        <v>0.20833333333333334</v>
      </c>
      <c r="AW535" s="41">
        <f t="shared" si="313"/>
        <v>0.2196969696969697</v>
      </c>
      <c r="AX535" s="41">
        <f t="shared" si="314"/>
        <v>0.1553030303030303</v>
      </c>
      <c r="AY535" s="41">
        <f t="shared" si="315"/>
        <v>0.12878787878787878</v>
      </c>
      <c r="AZ535" s="41">
        <f t="shared" si="316"/>
        <v>6.8181818181818177E-2</v>
      </c>
      <c r="BA535" s="41">
        <f t="shared" si="317"/>
        <v>1.893939393939394E-2</v>
      </c>
      <c r="BB535" s="41">
        <f t="shared" si="318"/>
        <v>0</v>
      </c>
      <c r="BC535" s="41">
        <f t="shared" si="319"/>
        <v>0</v>
      </c>
      <c r="BD535" s="41">
        <f t="shared" si="320"/>
        <v>0.98106060606060608</v>
      </c>
      <c r="BE535" s="41">
        <f t="shared" si="321"/>
        <v>1.5151515151515152E-2</v>
      </c>
      <c r="BF535" s="41">
        <f t="shared" si="322"/>
        <v>3.787878787878788E-3</v>
      </c>
      <c r="BG535" s="41">
        <f t="shared" si="323"/>
        <v>0.71969696969696972</v>
      </c>
      <c r="BH535" s="41">
        <f t="shared" si="324"/>
        <v>0.19696969696969696</v>
      </c>
      <c r="BI535" s="41">
        <f t="shared" si="325"/>
        <v>8.3333333333333329E-2</v>
      </c>
      <c r="BJ535" s="41">
        <f t="shared" si="326"/>
        <v>0</v>
      </c>
      <c r="BK535" s="41">
        <f t="shared" si="327"/>
        <v>0.14015151515151514</v>
      </c>
      <c r="BL535" s="41">
        <f t="shared" si="328"/>
        <v>0</v>
      </c>
      <c r="BM535" s="41">
        <f t="shared" si="329"/>
        <v>7.575757575757576E-2</v>
      </c>
      <c r="BN535" s="41">
        <f t="shared" si="330"/>
        <v>0.78409090909090906</v>
      </c>
      <c r="BO535" s="41">
        <f t="shared" si="331"/>
        <v>4.924242424242424E-2</v>
      </c>
      <c r="BP535" s="41">
        <f t="shared" si="332"/>
        <v>0.94696969696969702</v>
      </c>
      <c r="BQ535" s="41">
        <f t="shared" si="333"/>
        <v>0</v>
      </c>
      <c r="BR535" s="41">
        <f t="shared" si="334"/>
        <v>0</v>
      </c>
      <c r="BS535" s="41">
        <f t="shared" si="335"/>
        <v>0.21212121212121213</v>
      </c>
      <c r="BT535" s="41">
        <f t="shared" si="336"/>
        <v>0.78787878787878785</v>
      </c>
      <c r="BU535" s="41">
        <f t="shared" si="337"/>
        <v>3.787878787878788E-3</v>
      </c>
      <c r="BV535" s="41">
        <f t="shared" si="338"/>
        <v>0</v>
      </c>
      <c r="BW535" s="41">
        <f t="shared" si="339"/>
        <v>1</v>
      </c>
      <c r="BX535" s="41" t="str">
        <f t="shared" si="340"/>
        <v>2012Registered psychiatric nursesSaskatchewan</v>
      </c>
      <c r="BY535" s="51">
        <f>VLOOKUP(BX535,'%workplace'!$A$1:$F$381,6,FALSE)</f>
        <v>828</v>
      </c>
      <c r="BZ535" s="32">
        <f t="shared" si="341"/>
        <v>0.3188405797101449</v>
      </c>
    </row>
    <row r="536" spans="1:78" s="8" customFormat="1" hidden="1" x14ac:dyDescent="0.2">
      <c r="A536" s="8" t="str">
        <f t="shared" si="304"/>
        <v>2012Registered psychiatric nursesSaskatchewanHospital</v>
      </c>
      <c r="B536" s="8" t="s">
        <v>8</v>
      </c>
      <c r="C536" s="8" t="s">
        <v>21</v>
      </c>
      <c r="D536" s="8" t="s">
        <v>10</v>
      </c>
      <c r="E536" s="8">
        <v>2012</v>
      </c>
      <c r="F536" s="8">
        <v>158</v>
      </c>
      <c r="G536" s="8">
        <v>35</v>
      </c>
      <c r="H536" s="8">
        <v>0</v>
      </c>
      <c r="I536" s="8">
        <v>7</v>
      </c>
      <c r="J536" s="8">
        <v>12</v>
      </c>
      <c r="K536" s="8">
        <v>15</v>
      </c>
      <c r="L536" s="8">
        <v>32</v>
      </c>
      <c r="M536" s="8">
        <v>38</v>
      </c>
      <c r="N536" s="8">
        <v>35</v>
      </c>
      <c r="O536" s="8">
        <v>27</v>
      </c>
      <c r="P536" s="8">
        <v>19</v>
      </c>
      <c r="Q536" s="8">
        <v>5</v>
      </c>
      <c r="R536" s="8">
        <v>3</v>
      </c>
      <c r="S536" s="8">
        <v>0</v>
      </c>
      <c r="T536" s="8">
        <v>0</v>
      </c>
      <c r="U536" s="8">
        <v>191</v>
      </c>
      <c r="V536" s="8">
        <v>2</v>
      </c>
      <c r="W536" s="8">
        <v>0</v>
      </c>
      <c r="X536" s="8">
        <v>147</v>
      </c>
      <c r="Y536" s="8">
        <v>29</v>
      </c>
      <c r="Z536" s="8">
        <v>16</v>
      </c>
      <c r="AA536" s="8">
        <v>1</v>
      </c>
      <c r="AB536" s="8">
        <v>11</v>
      </c>
      <c r="AC536" s="8">
        <v>1</v>
      </c>
      <c r="AD536" s="8">
        <v>15</v>
      </c>
      <c r="AE536" s="8">
        <v>166</v>
      </c>
      <c r="AF536" s="8">
        <v>5</v>
      </c>
      <c r="AG536" s="8">
        <v>185</v>
      </c>
      <c r="AH536" s="8">
        <v>2</v>
      </c>
      <c r="AI536" s="8">
        <v>0</v>
      </c>
      <c r="AJ536" s="8">
        <v>5</v>
      </c>
      <c r="AK536" s="8">
        <v>188</v>
      </c>
      <c r="AL536" s="8">
        <v>1</v>
      </c>
      <c r="AM536" s="8">
        <v>0</v>
      </c>
      <c r="AN536" s="8">
        <v>193</v>
      </c>
      <c r="AO536" s="41">
        <f t="shared" si="305"/>
        <v>0.81865284974093266</v>
      </c>
      <c r="AP536" s="41">
        <f t="shared" si="306"/>
        <v>0.18134715025906736</v>
      </c>
      <c r="AQ536" s="41">
        <f t="shared" si="307"/>
        <v>0</v>
      </c>
      <c r="AR536" s="41">
        <f t="shared" si="308"/>
        <v>3.6269430051813469E-2</v>
      </c>
      <c r="AS536" s="41">
        <f t="shared" si="309"/>
        <v>6.2176165803108807E-2</v>
      </c>
      <c r="AT536" s="41">
        <f t="shared" si="310"/>
        <v>7.7720207253886009E-2</v>
      </c>
      <c r="AU536" s="41">
        <f t="shared" si="311"/>
        <v>0.16580310880829016</v>
      </c>
      <c r="AV536" s="41">
        <f t="shared" si="312"/>
        <v>0.19689119170984457</v>
      </c>
      <c r="AW536" s="41">
        <f t="shared" si="313"/>
        <v>0.18134715025906736</v>
      </c>
      <c r="AX536" s="41">
        <f t="shared" si="314"/>
        <v>0.13989637305699482</v>
      </c>
      <c r="AY536" s="41">
        <f t="shared" si="315"/>
        <v>9.8445595854922283E-2</v>
      </c>
      <c r="AZ536" s="41">
        <f t="shared" si="316"/>
        <v>2.5906735751295335E-2</v>
      </c>
      <c r="BA536" s="41">
        <f t="shared" si="317"/>
        <v>1.5544041450777202E-2</v>
      </c>
      <c r="BB536" s="41">
        <f t="shared" si="318"/>
        <v>0</v>
      </c>
      <c r="BC536" s="41">
        <f t="shared" si="319"/>
        <v>0</v>
      </c>
      <c r="BD536" s="41">
        <f t="shared" si="320"/>
        <v>0.98963730569948183</v>
      </c>
      <c r="BE536" s="41">
        <f t="shared" si="321"/>
        <v>1.0362694300518135E-2</v>
      </c>
      <c r="BF536" s="41">
        <f t="shared" si="322"/>
        <v>0</v>
      </c>
      <c r="BG536" s="41">
        <f t="shared" si="323"/>
        <v>0.76165803108808294</v>
      </c>
      <c r="BH536" s="41">
        <f t="shared" si="324"/>
        <v>0.15025906735751296</v>
      </c>
      <c r="BI536" s="41">
        <f t="shared" si="325"/>
        <v>8.2901554404145081E-2</v>
      </c>
      <c r="BJ536" s="41">
        <f t="shared" si="326"/>
        <v>5.1813471502590676E-3</v>
      </c>
      <c r="BK536" s="41">
        <f t="shared" si="327"/>
        <v>5.6994818652849742E-2</v>
      </c>
      <c r="BL536" s="41">
        <f t="shared" si="328"/>
        <v>5.1813471502590676E-3</v>
      </c>
      <c r="BM536" s="41">
        <f t="shared" si="329"/>
        <v>7.7720207253886009E-2</v>
      </c>
      <c r="BN536" s="41">
        <f t="shared" si="330"/>
        <v>0.86010362694300513</v>
      </c>
      <c r="BO536" s="41">
        <f t="shared" si="331"/>
        <v>2.5906735751295335E-2</v>
      </c>
      <c r="BP536" s="41">
        <f t="shared" si="332"/>
        <v>0.95854922279792742</v>
      </c>
      <c r="BQ536" s="41">
        <f t="shared" si="333"/>
        <v>1.0362694300518135E-2</v>
      </c>
      <c r="BR536" s="41">
        <f t="shared" si="334"/>
        <v>0</v>
      </c>
      <c r="BS536" s="41">
        <f t="shared" si="335"/>
        <v>2.5906735751295335E-2</v>
      </c>
      <c r="BT536" s="41">
        <f t="shared" si="336"/>
        <v>0.97409326424870468</v>
      </c>
      <c r="BU536" s="41">
        <f t="shared" si="337"/>
        <v>5.1813471502590676E-3</v>
      </c>
      <c r="BV536" s="41">
        <f t="shared" si="338"/>
        <v>0</v>
      </c>
      <c r="BW536" s="41">
        <f t="shared" si="339"/>
        <v>1</v>
      </c>
      <c r="BX536" s="41" t="str">
        <f t="shared" si="340"/>
        <v>2012Registered psychiatric nursesSaskatchewan</v>
      </c>
      <c r="BY536" s="51">
        <f>VLOOKUP(BX536,'%workplace'!$A$1:$F$381,6,FALSE)</f>
        <v>828</v>
      </c>
      <c r="BZ536" s="32">
        <f t="shared" si="341"/>
        <v>0.23309178743961353</v>
      </c>
    </row>
    <row r="537" spans="1:78" s="8" customFormat="1" hidden="1" x14ac:dyDescent="0.2">
      <c r="A537" s="8" t="str">
        <f t="shared" si="304"/>
        <v>2012Registered psychiatric nursesSaskatchewanOther places of work</v>
      </c>
      <c r="B537" s="8" t="s">
        <v>8</v>
      </c>
      <c r="C537" s="8" t="s">
        <v>21</v>
      </c>
      <c r="D537" s="8" t="s">
        <v>13</v>
      </c>
      <c r="E537" s="8">
        <v>2012</v>
      </c>
      <c r="F537" s="8">
        <v>123</v>
      </c>
      <c r="G537" s="8">
        <v>28</v>
      </c>
      <c r="H537" s="8">
        <v>0</v>
      </c>
      <c r="I537" s="8">
        <v>0</v>
      </c>
      <c r="J537" s="8">
        <v>1</v>
      </c>
      <c r="K537" s="8">
        <v>11</v>
      </c>
      <c r="L537" s="8">
        <v>19</v>
      </c>
      <c r="M537" s="8">
        <v>35</v>
      </c>
      <c r="N537" s="8">
        <v>27</v>
      </c>
      <c r="O537" s="8">
        <v>32</v>
      </c>
      <c r="P537" s="8">
        <v>20</v>
      </c>
      <c r="Q537" s="8">
        <v>3</v>
      </c>
      <c r="R537" s="8">
        <v>3</v>
      </c>
      <c r="S537" s="8">
        <v>0</v>
      </c>
      <c r="T537" s="8">
        <v>0</v>
      </c>
      <c r="U537" s="8">
        <v>150</v>
      </c>
      <c r="V537" s="8">
        <v>1</v>
      </c>
      <c r="W537" s="8">
        <v>0</v>
      </c>
      <c r="X537" s="8">
        <v>123</v>
      </c>
      <c r="Y537" s="8">
        <v>20</v>
      </c>
      <c r="Z537" s="8">
        <v>8</v>
      </c>
      <c r="AA537" s="8">
        <v>0</v>
      </c>
      <c r="AB537" s="8">
        <v>36</v>
      </c>
      <c r="AC537" s="8">
        <v>1</v>
      </c>
      <c r="AD537" s="8">
        <v>58</v>
      </c>
      <c r="AE537" s="8">
        <v>56</v>
      </c>
      <c r="AF537" s="8">
        <v>25</v>
      </c>
      <c r="AG537" s="8">
        <v>101</v>
      </c>
      <c r="AH537" s="8">
        <v>24</v>
      </c>
      <c r="AI537" s="8">
        <v>0</v>
      </c>
      <c r="AJ537" s="8">
        <v>12</v>
      </c>
      <c r="AK537" s="8">
        <v>139</v>
      </c>
      <c r="AL537" s="8">
        <v>1</v>
      </c>
      <c r="AM537" s="8">
        <v>0</v>
      </c>
      <c r="AN537" s="8">
        <v>151</v>
      </c>
      <c r="AO537" s="41">
        <f t="shared" si="305"/>
        <v>0.81456953642384111</v>
      </c>
      <c r="AP537" s="41">
        <f t="shared" si="306"/>
        <v>0.18543046357615894</v>
      </c>
      <c r="AQ537" s="41">
        <f t="shared" si="307"/>
        <v>0</v>
      </c>
      <c r="AR537" s="41">
        <f t="shared" si="308"/>
        <v>0</v>
      </c>
      <c r="AS537" s="41">
        <f t="shared" si="309"/>
        <v>6.6225165562913907E-3</v>
      </c>
      <c r="AT537" s="41">
        <f t="shared" si="310"/>
        <v>7.2847682119205295E-2</v>
      </c>
      <c r="AU537" s="41">
        <f t="shared" si="311"/>
        <v>0.12582781456953643</v>
      </c>
      <c r="AV537" s="41">
        <f t="shared" si="312"/>
        <v>0.23178807947019867</v>
      </c>
      <c r="AW537" s="41">
        <f t="shared" si="313"/>
        <v>0.17880794701986755</v>
      </c>
      <c r="AX537" s="41">
        <f t="shared" si="314"/>
        <v>0.2119205298013245</v>
      </c>
      <c r="AY537" s="41">
        <f t="shared" si="315"/>
        <v>0.13245033112582782</v>
      </c>
      <c r="AZ537" s="41">
        <f t="shared" si="316"/>
        <v>1.9867549668874173E-2</v>
      </c>
      <c r="BA537" s="41">
        <f t="shared" si="317"/>
        <v>1.9867549668874173E-2</v>
      </c>
      <c r="BB537" s="41">
        <f t="shared" si="318"/>
        <v>0</v>
      </c>
      <c r="BC537" s="41">
        <f t="shared" si="319"/>
        <v>0</v>
      </c>
      <c r="BD537" s="41">
        <f t="shared" si="320"/>
        <v>0.99337748344370858</v>
      </c>
      <c r="BE537" s="41">
        <f t="shared" si="321"/>
        <v>6.6225165562913907E-3</v>
      </c>
      <c r="BF537" s="41">
        <f t="shared" si="322"/>
        <v>0</v>
      </c>
      <c r="BG537" s="41">
        <f t="shared" si="323"/>
        <v>0.81456953642384111</v>
      </c>
      <c r="BH537" s="41">
        <f t="shared" si="324"/>
        <v>0.13245033112582782</v>
      </c>
      <c r="BI537" s="41">
        <f t="shared" si="325"/>
        <v>5.2980132450331126E-2</v>
      </c>
      <c r="BJ537" s="41">
        <f t="shared" si="326"/>
        <v>0</v>
      </c>
      <c r="BK537" s="41">
        <f t="shared" si="327"/>
        <v>0.23841059602649006</v>
      </c>
      <c r="BL537" s="41">
        <f t="shared" si="328"/>
        <v>6.6225165562913907E-3</v>
      </c>
      <c r="BM537" s="41">
        <f t="shared" si="329"/>
        <v>0.38410596026490068</v>
      </c>
      <c r="BN537" s="41">
        <f t="shared" si="330"/>
        <v>0.37086092715231789</v>
      </c>
      <c r="BO537" s="41">
        <f t="shared" si="331"/>
        <v>0.16556291390728478</v>
      </c>
      <c r="BP537" s="41">
        <f t="shared" si="332"/>
        <v>0.66887417218543044</v>
      </c>
      <c r="BQ537" s="41">
        <f t="shared" si="333"/>
        <v>0.15894039735099338</v>
      </c>
      <c r="BR537" s="41">
        <f t="shared" si="334"/>
        <v>0</v>
      </c>
      <c r="BS537" s="41">
        <f t="shared" si="335"/>
        <v>7.9470198675496692E-2</v>
      </c>
      <c r="BT537" s="41">
        <f t="shared" si="336"/>
        <v>0.92052980132450335</v>
      </c>
      <c r="BU537" s="41">
        <f t="shared" si="337"/>
        <v>6.6225165562913907E-3</v>
      </c>
      <c r="BV537" s="41">
        <f t="shared" si="338"/>
        <v>0</v>
      </c>
      <c r="BW537" s="41">
        <f t="shared" si="339"/>
        <v>1</v>
      </c>
      <c r="BX537" s="41" t="str">
        <f t="shared" si="340"/>
        <v>2012Registered psychiatric nursesSaskatchewan</v>
      </c>
      <c r="BY537" s="51">
        <f>VLOOKUP(BX537,'%workplace'!$A$1:$F$381,6,FALSE)</f>
        <v>828</v>
      </c>
      <c r="BZ537" s="32">
        <f t="shared" si="341"/>
        <v>0.18236714975845411</v>
      </c>
    </row>
    <row r="538" spans="1:78" s="8" customFormat="1" hidden="1" x14ac:dyDescent="0.2">
      <c r="A538" s="8" t="str">
        <f t="shared" si="304"/>
        <v>2012Registered psychiatric nursesSaskatchewanUnknown places of work</v>
      </c>
      <c r="B538" s="8" t="s">
        <v>8</v>
      </c>
      <c r="C538" s="8" t="s">
        <v>21</v>
      </c>
      <c r="D538" s="8" t="s">
        <v>49</v>
      </c>
      <c r="E538" s="8">
        <v>2012</v>
      </c>
      <c r="F538" s="8">
        <v>39</v>
      </c>
      <c r="G538" s="8">
        <v>5</v>
      </c>
      <c r="H538" s="8">
        <v>0</v>
      </c>
      <c r="I538" s="8">
        <v>15</v>
      </c>
      <c r="J538" s="8">
        <v>4</v>
      </c>
      <c r="K538" s="8">
        <v>7</v>
      </c>
      <c r="L538" s="8">
        <v>7</v>
      </c>
      <c r="M538" s="8">
        <v>1</v>
      </c>
      <c r="N538" s="8">
        <v>1</v>
      </c>
      <c r="O538" s="8">
        <v>2</v>
      </c>
      <c r="P538" s="8">
        <v>1</v>
      </c>
      <c r="Q538" s="8">
        <v>0</v>
      </c>
      <c r="R538" s="8">
        <v>0</v>
      </c>
      <c r="S538" s="8">
        <v>6</v>
      </c>
      <c r="T538" s="8">
        <v>0</v>
      </c>
      <c r="U538" s="8">
        <v>39</v>
      </c>
      <c r="V538" s="8">
        <v>3</v>
      </c>
      <c r="W538" s="8">
        <v>2</v>
      </c>
      <c r="X538" s="8">
        <v>1</v>
      </c>
      <c r="Y538" s="8">
        <v>1</v>
      </c>
      <c r="Z538" s="8">
        <v>0</v>
      </c>
      <c r="AA538" s="8">
        <v>42</v>
      </c>
      <c r="AB538" s="8">
        <v>0</v>
      </c>
      <c r="AC538" s="8">
        <v>44</v>
      </c>
      <c r="AD538" s="8">
        <v>0</v>
      </c>
      <c r="AE538" s="8">
        <v>0</v>
      </c>
      <c r="AF538" s="8">
        <v>0</v>
      </c>
      <c r="AG538" s="8">
        <v>0</v>
      </c>
      <c r="AH538" s="8">
        <v>0</v>
      </c>
      <c r="AI538" s="8">
        <v>0</v>
      </c>
      <c r="AJ538" s="8">
        <v>9</v>
      </c>
      <c r="AK538" s="8">
        <v>35</v>
      </c>
      <c r="AL538" s="8">
        <v>44</v>
      </c>
      <c r="AM538" s="8">
        <v>0</v>
      </c>
      <c r="AN538" s="8">
        <v>44</v>
      </c>
      <c r="AO538" s="41">
        <f t="shared" si="305"/>
        <v>0.88636363636363635</v>
      </c>
      <c r="AP538" s="41">
        <f t="shared" si="306"/>
        <v>0.11363636363636363</v>
      </c>
      <c r="AQ538" s="41">
        <f t="shared" si="307"/>
        <v>0</v>
      </c>
      <c r="AR538" s="41">
        <f t="shared" si="308"/>
        <v>0.34090909090909088</v>
      </c>
      <c r="AS538" s="41">
        <f t="shared" si="309"/>
        <v>9.0909090909090912E-2</v>
      </c>
      <c r="AT538" s="41">
        <f t="shared" si="310"/>
        <v>0.15909090909090909</v>
      </c>
      <c r="AU538" s="41">
        <f t="shared" si="311"/>
        <v>0.15909090909090909</v>
      </c>
      <c r="AV538" s="41">
        <f t="shared" si="312"/>
        <v>2.2727272727272728E-2</v>
      </c>
      <c r="AW538" s="41">
        <f t="shared" si="313"/>
        <v>2.2727272727272728E-2</v>
      </c>
      <c r="AX538" s="41">
        <f t="shared" si="314"/>
        <v>4.5454545454545456E-2</v>
      </c>
      <c r="AY538" s="41">
        <f t="shared" si="315"/>
        <v>2.2727272727272728E-2</v>
      </c>
      <c r="AZ538" s="41">
        <f t="shared" si="316"/>
        <v>0</v>
      </c>
      <c r="BA538" s="41">
        <f t="shared" si="317"/>
        <v>0</v>
      </c>
      <c r="BB538" s="41">
        <f t="shared" si="318"/>
        <v>0.13636363636363635</v>
      </c>
      <c r="BC538" s="41">
        <f t="shared" si="319"/>
        <v>0</v>
      </c>
      <c r="BD538" s="41">
        <f t="shared" si="320"/>
        <v>0.88636363636363635</v>
      </c>
      <c r="BE538" s="41">
        <f t="shared" si="321"/>
        <v>6.8181818181818177E-2</v>
      </c>
      <c r="BF538" s="41">
        <f t="shared" si="322"/>
        <v>4.5454545454545456E-2</v>
      </c>
      <c r="BG538" s="41">
        <f t="shared" si="323"/>
        <v>2.2727272727272728E-2</v>
      </c>
      <c r="BH538" s="41">
        <f t="shared" si="324"/>
        <v>2.2727272727272728E-2</v>
      </c>
      <c r="BI538" s="41">
        <f t="shared" si="325"/>
        <v>0</v>
      </c>
      <c r="BJ538" s="41">
        <f t="shared" si="326"/>
        <v>0.95454545454545459</v>
      </c>
      <c r="BK538" s="41">
        <f t="shared" si="327"/>
        <v>0</v>
      </c>
      <c r="BL538" s="41">
        <f t="shared" si="328"/>
        <v>1</v>
      </c>
      <c r="BM538" s="41">
        <f t="shared" si="329"/>
        <v>0</v>
      </c>
      <c r="BN538" s="41">
        <f t="shared" si="330"/>
        <v>0</v>
      </c>
      <c r="BO538" s="41">
        <f t="shared" si="331"/>
        <v>0</v>
      </c>
      <c r="BP538" s="41">
        <f t="shared" si="332"/>
        <v>0</v>
      </c>
      <c r="BQ538" s="41">
        <f t="shared" si="333"/>
        <v>0</v>
      </c>
      <c r="BR538" s="41">
        <f t="shared" si="334"/>
        <v>0</v>
      </c>
      <c r="BS538" s="41">
        <f t="shared" si="335"/>
        <v>0.20454545454545456</v>
      </c>
      <c r="BT538" s="41">
        <f t="shared" si="336"/>
        <v>0.79545454545454541</v>
      </c>
      <c r="BU538" s="41">
        <f t="shared" si="337"/>
        <v>1</v>
      </c>
      <c r="BV538" s="41">
        <f t="shared" si="338"/>
        <v>0</v>
      </c>
      <c r="BW538" s="41">
        <f t="shared" si="339"/>
        <v>1</v>
      </c>
      <c r="BX538" s="41" t="str">
        <f t="shared" si="340"/>
        <v>2012Registered psychiatric nursesSaskatchewan</v>
      </c>
      <c r="BY538" s="51">
        <f>VLOOKUP(BX538,'%workplace'!$A$1:$F$381,6,FALSE)</f>
        <v>828</v>
      </c>
      <c r="BZ538" s="32">
        <f t="shared" si="341"/>
        <v>5.3140096618357488E-2</v>
      </c>
    </row>
    <row r="539" spans="1:78" s="8" customFormat="1" hidden="1" x14ac:dyDescent="0.2">
      <c r="A539" s="8" t="str">
        <f t="shared" si="304"/>
        <v>2012Registered psychiatric nursesAlbertaAll places of work</v>
      </c>
      <c r="B539" s="8" t="s">
        <v>8</v>
      </c>
      <c r="C539" s="8" t="s">
        <v>22</v>
      </c>
      <c r="D539" s="8" t="s">
        <v>9</v>
      </c>
      <c r="E539" s="8">
        <v>2012</v>
      </c>
      <c r="F539" s="8">
        <v>974</v>
      </c>
      <c r="G539" s="8">
        <v>303</v>
      </c>
      <c r="H539" s="8">
        <v>0</v>
      </c>
      <c r="I539" s="8">
        <v>120</v>
      </c>
      <c r="J539" s="8">
        <v>113</v>
      </c>
      <c r="K539" s="8">
        <v>88</v>
      </c>
      <c r="L539" s="8">
        <v>141</v>
      </c>
      <c r="M539" s="8">
        <v>196</v>
      </c>
      <c r="N539" s="8">
        <v>191</v>
      </c>
      <c r="O539" s="8">
        <v>184</v>
      </c>
      <c r="P539" s="8">
        <v>117</v>
      </c>
      <c r="Q539" s="8">
        <v>62</v>
      </c>
      <c r="R539" s="8">
        <v>15</v>
      </c>
      <c r="S539" s="8">
        <v>50</v>
      </c>
      <c r="T539" s="8">
        <v>0</v>
      </c>
      <c r="U539" s="8">
        <v>1142</v>
      </c>
      <c r="V539" s="8">
        <v>132</v>
      </c>
      <c r="W539" s="8">
        <v>3</v>
      </c>
      <c r="X539" s="8">
        <v>695</v>
      </c>
      <c r="Y539" s="8">
        <v>434</v>
      </c>
      <c r="Z539" s="8">
        <v>148</v>
      </c>
      <c r="AA539" s="8">
        <v>0</v>
      </c>
      <c r="AB539" s="8">
        <v>104</v>
      </c>
      <c r="AC539" s="8">
        <v>10</v>
      </c>
      <c r="AD539" s="8">
        <v>130</v>
      </c>
      <c r="AE539" s="8">
        <v>1033</v>
      </c>
      <c r="AF539" s="8">
        <v>76</v>
      </c>
      <c r="AG539" s="8">
        <v>1144</v>
      </c>
      <c r="AH539" s="8">
        <v>35</v>
      </c>
      <c r="AI539" s="8">
        <v>8</v>
      </c>
      <c r="AJ539" s="8">
        <v>364</v>
      </c>
      <c r="AK539" s="8">
        <v>913</v>
      </c>
      <c r="AL539" s="8">
        <v>14</v>
      </c>
      <c r="AM539" s="8">
        <v>0</v>
      </c>
      <c r="AN539" s="8">
        <v>1277</v>
      </c>
      <c r="AO539" s="41">
        <f t="shared" si="305"/>
        <v>0.76272513703993738</v>
      </c>
      <c r="AP539" s="41">
        <f t="shared" si="306"/>
        <v>0.23727486296006264</v>
      </c>
      <c r="AQ539" s="41">
        <f t="shared" si="307"/>
        <v>0</v>
      </c>
      <c r="AR539" s="41">
        <f t="shared" si="308"/>
        <v>9.3970242756460459E-2</v>
      </c>
      <c r="AS539" s="41">
        <f t="shared" si="309"/>
        <v>8.848864526233359E-2</v>
      </c>
      <c r="AT539" s="41">
        <f t="shared" si="310"/>
        <v>6.8911511354737665E-2</v>
      </c>
      <c r="AU539" s="41">
        <f t="shared" si="311"/>
        <v>0.11041503523884104</v>
      </c>
      <c r="AV539" s="41">
        <f t="shared" si="312"/>
        <v>0.15348472983555209</v>
      </c>
      <c r="AW539" s="41">
        <f t="shared" si="313"/>
        <v>0.14956930305403288</v>
      </c>
      <c r="AX539" s="41">
        <f t="shared" si="314"/>
        <v>0.14408770555990602</v>
      </c>
      <c r="AY539" s="41">
        <f t="shared" si="315"/>
        <v>9.1620986687548936E-2</v>
      </c>
      <c r="AZ539" s="41">
        <f t="shared" si="316"/>
        <v>4.8551292090837903E-2</v>
      </c>
      <c r="BA539" s="41">
        <f t="shared" si="317"/>
        <v>1.1746280344557557E-2</v>
      </c>
      <c r="BB539" s="41">
        <f t="shared" si="318"/>
        <v>3.9154267815191858E-2</v>
      </c>
      <c r="BC539" s="41">
        <f t="shared" si="319"/>
        <v>0</v>
      </c>
      <c r="BD539" s="41">
        <f t="shared" si="320"/>
        <v>0.89428347689898202</v>
      </c>
      <c r="BE539" s="41">
        <f t="shared" si="321"/>
        <v>0.1033672670321065</v>
      </c>
      <c r="BF539" s="41">
        <f t="shared" si="322"/>
        <v>2.3492560689115116E-3</v>
      </c>
      <c r="BG539" s="41">
        <f t="shared" si="323"/>
        <v>0.54424432263116684</v>
      </c>
      <c r="BH539" s="41">
        <f t="shared" si="324"/>
        <v>0.3398590446358653</v>
      </c>
      <c r="BI539" s="41">
        <f t="shared" si="325"/>
        <v>0.11589663273296789</v>
      </c>
      <c r="BJ539" s="41">
        <f t="shared" si="326"/>
        <v>0</v>
      </c>
      <c r="BK539" s="41">
        <f t="shared" si="327"/>
        <v>8.1440877055599062E-2</v>
      </c>
      <c r="BL539" s="41">
        <f t="shared" si="328"/>
        <v>7.8308535630383716E-3</v>
      </c>
      <c r="BM539" s="41">
        <f t="shared" si="329"/>
        <v>0.10180109631949882</v>
      </c>
      <c r="BN539" s="41">
        <f t="shared" si="330"/>
        <v>0.80892717306186379</v>
      </c>
      <c r="BO539" s="41">
        <f t="shared" si="331"/>
        <v>5.951448707909162E-2</v>
      </c>
      <c r="BP539" s="41">
        <f t="shared" si="332"/>
        <v>0.89584964761158969</v>
      </c>
      <c r="BQ539" s="41">
        <f t="shared" si="333"/>
        <v>2.7407987470634301E-2</v>
      </c>
      <c r="BR539" s="41">
        <f t="shared" si="334"/>
        <v>6.2646828504306969E-3</v>
      </c>
      <c r="BS539" s="41">
        <f t="shared" si="335"/>
        <v>0.2850430696945967</v>
      </c>
      <c r="BT539" s="41">
        <f t="shared" si="336"/>
        <v>0.7149569303054033</v>
      </c>
      <c r="BU539" s="41">
        <f t="shared" si="337"/>
        <v>1.0963194988253719E-2</v>
      </c>
      <c r="BV539" s="41">
        <f t="shared" si="338"/>
        <v>0</v>
      </c>
      <c r="BW539" s="41">
        <f t="shared" si="339"/>
        <v>1</v>
      </c>
      <c r="BX539" s="41" t="str">
        <f t="shared" si="340"/>
        <v>2012Registered psychiatric nursesAlberta</v>
      </c>
      <c r="BY539" s="51">
        <f>VLOOKUP(BX539,'%workplace'!$A$1:$F$381,6,FALSE)</f>
        <v>1277</v>
      </c>
      <c r="BZ539" s="32">
        <f t="shared" si="341"/>
        <v>1</v>
      </c>
    </row>
    <row r="540" spans="1:78" s="8" customFormat="1" hidden="1" x14ac:dyDescent="0.2">
      <c r="A540" s="8" t="str">
        <f t="shared" si="304"/>
        <v>2012Registered psychiatric nursesAlbertaCommunity health</v>
      </c>
      <c r="B540" s="8" t="s">
        <v>8</v>
      </c>
      <c r="C540" s="8" t="s">
        <v>22</v>
      </c>
      <c r="D540" s="8" t="s">
        <v>11</v>
      </c>
      <c r="E540" s="8">
        <v>2012</v>
      </c>
      <c r="F540" s="8">
        <v>260</v>
      </c>
      <c r="G540" s="8">
        <v>70</v>
      </c>
      <c r="H540" s="8">
        <v>0</v>
      </c>
      <c r="I540" s="8">
        <v>24</v>
      </c>
      <c r="J540" s="8">
        <v>28</v>
      </c>
      <c r="K540" s="8">
        <v>27</v>
      </c>
      <c r="L540" s="8">
        <v>40</v>
      </c>
      <c r="M540" s="8">
        <v>65</v>
      </c>
      <c r="N540" s="8">
        <v>50</v>
      </c>
      <c r="O540" s="8">
        <v>54</v>
      </c>
      <c r="P540" s="8">
        <v>23</v>
      </c>
      <c r="Q540" s="8">
        <v>15</v>
      </c>
      <c r="R540" s="8">
        <v>1</v>
      </c>
      <c r="S540" s="8">
        <v>3</v>
      </c>
      <c r="T540" s="8">
        <v>0</v>
      </c>
      <c r="U540" s="8">
        <v>298</v>
      </c>
      <c r="V540" s="8">
        <v>32</v>
      </c>
      <c r="W540" s="8">
        <v>0</v>
      </c>
      <c r="X540" s="8">
        <v>225</v>
      </c>
      <c r="Y540" s="8">
        <v>87</v>
      </c>
      <c r="Z540" s="8">
        <v>18</v>
      </c>
      <c r="AA540" s="8">
        <v>0</v>
      </c>
      <c r="AB540" s="8">
        <v>26</v>
      </c>
      <c r="AC540" s="8">
        <v>0</v>
      </c>
      <c r="AD540" s="8">
        <v>39</v>
      </c>
      <c r="AE540" s="8">
        <v>265</v>
      </c>
      <c r="AF540" s="8">
        <v>21</v>
      </c>
      <c r="AG540" s="8">
        <v>295</v>
      </c>
      <c r="AH540" s="8">
        <v>8</v>
      </c>
      <c r="AI540" s="8">
        <v>3</v>
      </c>
      <c r="AJ540" s="8">
        <v>79</v>
      </c>
      <c r="AK540" s="8">
        <v>251</v>
      </c>
      <c r="AL540" s="8">
        <v>3</v>
      </c>
      <c r="AM540" s="8">
        <v>0</v>
      </c>
      <c r="AN540" s="8">
        <v>330</v>
      </c>
      <c r="AO540" s="41">
        <f t="shared" si="305"/>
        <v>0.78787878787878785</v>
      </c>
      <c r="AP540" s="41">
        <f t="shared" si="306"/>
        <v>0.21212121212121213</v>
      </c>
      <c r="AQ540" s="41">
        <f t="shared" si="307"/>
        <v>0</v>
      </c>
      <c r="AR540" s="41">
        <f t="shared" si="308"/>
        <v>7.2727272727272724E-2</v>
      </c>
      <c r="AS540" s="41">
        <f t="shared" si="309"/>
        <v>8.4848484848484854E-2</v>
      </c>
      <c r="AT540" s="41">
        <f t="shared" si="310"/>
        <v>8.1818181818181818E-2</v>
      </c>
      <c r="AU540" s="41">
        <f t="shared" si="311"/>
        <v>0.12121212121212122</v>
      </c>
      <c r="AV540" s="41">
        <f t="shared" si="312"/>
        <v>0.19696969696969696</v>
      </c>
      <c r="AW540" s="41">
        <f t="shared" si="313"/>
        <v>0.15151515151515152</v>
      </c>
      <c r="AX540" s="41">
        <f t="shared" si="314"/>
        <v>0.16363636363636364</v>
      </c>
      <c r="AY540" s="41">
        <f t="shared" si="315"/>
        <v>6.9696969696969702E-2</v>
      </c>
      <c r="AZ540" s="41">
        <f t="shared" si="316"/>
        <v>4.5454545454545456E-2</v>
      </c>
      <c r="BA540" s="41">
        <f t="shared" si="317"/>
        <v>3.0303030303030303E-3</v>
      </c>
      <c r="BB540" s="41">
        <f t="shared" si="318"/>
        <v>9.0909090909090905E-3</v>
      </c>
      <c r="BC540" s="41">
        <f t="shared" si="319"/>
        <v>0</v>
      </c>
      <c r="BD540" s="41">
        <f t="shared" si="320"/>
        <v>0.90303030303030307</v>
      </c>
      <c r="BE540" s="41">
        <f t="shared" si="321"/>
        <v>9.696969696969697E-2</v>
      </c>
      <c r="BF540" s="41">
        <f t="shared" si="322"/>
        <v>0</v>
      </c>
      <c r="BG540" s="41">
        <f t="shared" si="323"/>
        <v>0.68181818181818177</v>
      </c>
      <c r="BH540" s="41">
        <f t="shared" si="324"/>
        <v>0.26363636363636361</v>
      </c>
      <c r="BI540" s="41">
        <f t="shared" si="325"/>
        <v>5.4545454545454543E-2</v>
      </c>
      <c r="BJ540" s="41">
        <f t="shared" si="326"/>
        <v>0</v>
      </c>
      <c r="BK540" s="41">
        <f t="shared" si="327"/>
        <v>7.8787878787878782E-2</v>
      </c>
      <c r="BL540" s="41">
        <f t="shared" si="328"/>
        <v>0</v>
      </c>
      <c r="BM540" s="41">
        <f t="shared" si="329"/>
        <v>0.11818181818181818</v>
      </c>
      <c r="BN540" s="41">
        <f t="shared" si="330"/>
        <v>0.80303030303030298</v>
      </c>
      <c r="BO540" s="41">
        <f t="shared" si="331"/>
        <v>6.363636363636363E-2</v>
      </c>
      <c r="BP540" s="41">
        <f t="shared" si="332"/>
        <v>0.89393939393939392</v>
      </c>
      <c r="BQ540" s="41">
        <f t="shared" si="333"/>
        <v>2.4242424242424242E-2</v>
      </c>
      <c r="BR540" s="41">
        <f t="shared" si="334"/>
        <v>9.0909090909090905E-3</v>
      </c>
      <c r="BS540" s="41">
        <f t="shared" si="335"/>
        <v>0.23939393939393938</v>
      </c>
      <c r="BT540" s="41">
        <f t="shared" si="336"/>
        <v>0.76060606060606062</v>
      </c>
      <c r="BU540" s="41">
        <f t="shared" si="337"/>
        <v>9.0909090909090905E-3</v>
      </c>
      <c r="BV540" s="41">
        <f t="shared" si="338"/>
        <v>0</v>
      </c>
      <c r="BW540" s="41">
        <f t="shared" si="339"/>
        <v>1</v>
      </c>
      <c r="BX540" s="41" t="str">
        <f t="shared" si="340"/>
        <v>2012Registered psychiatric nursesAlberta</v>
      </c>
      <c r="BY540" s="51">
        <f>VLOOKUP(BX540,'%workplace'!$A$1:$F$381,6,FALSE)</f>
        <v>1277</v>
      </c>
      <c r="BZ540" s="32">
        <f t="shared" si="341"/>
        <v>0.25841816758026626</v>
      </c>
    </row>
    <row r="541" spans="1:78" s="8" customFormat="1" hidden="1" x14ac:dyDescent="0.2">
      <c r="A541" s="8" t="str">
        <f t="shared" si="304"/>
        <v>2012Registered psychiatric nursesAlbertaNursing home/long-term care</v>
      </c>
      <c r="B541" s="8" t="s">
        <v>8</v>
      </c>
      <c r="C541" s="8" t="s">
        <v>22</v>
      </c>
      <c r="D541" s="8" t="s">
        <v>12</v>
      </c>
      <c r="E541" s="8">
        <v>2012</v>
      </c>
      <c r="F541" s="8">
        <v>92</v>
      </c>
      <c r="G541" s="8">
        <v>15</v>
      </c>
      <c r="H541" s="8">
        <v>0</v>
      </c>
      <c r="I541" s="8">
        <v>7</v>
      </c>
      <c r="J541" s="8">
        <v>4</v>
      </c>
      <c r="K541" s="8">
        <v>2</v>
      </c>
      <c r="L541" s="8">
        <v>11</v>
      </c>
      <c r="M541" s="8">
        <v>11</v>
      </c>
      <c r="N541" s="8">
        <v>18</v>
      </c>
      <c r="O541" s="8">
        <v>15</v>
      </c>
      <c r="P541" s="8">
        <v>20</v>
      </c>
      <c r="Q541" s="8">
        <v>12</v>
      </c>
      <c r="R541" s="8">
        <v>3</v>
      </c>
      <c r="S541" s="8">
        <v>4</v>
      </c>
      <c r="T541" s="8">
        <v>0</v>
      </c>
      <c r="U541" s="8">
        <v>93</v>
      </c>
      <c r="V541" s="8">
        <v>14</v>
      </c>
      <c r="W541" s="8">
        <v>0</v>
      </c>
      <c r="X541" s="8">
        <v>49</v>
      </c>
      <c r="Y541" s="8">
        <v>39</v>
      </c>
      <c r="Z541" s="8">
        <v>19</v>
      </c>
      <c r="AA541" s="8">
        <v>0</v>
      </c>
      <c r="AB541" s="8">
        <v>17</v>
      </c>
      <c r="AC541" s="8">
        <v>0</v>
      </c>
      <c r="AD541" s="8">
        <v>14</v>
      </c>
      <c r="AE541" s="8">
        <v>76</v>
      </c>
      <c r="AF541" s="8">
        <v>8</v>
      </c>
      <c r="AG541" s="8">
        <v>97</v>
      </c>
      <c r="AH541" s="8">
        <v>2</v>
      </c>
      <c r="AI541" s="8">
        <v>0</v>
      </c>
      <c r="AJ541" s="8">
        <v>46</v>
      </c>
      <c r="AK541" s="8">
        <v>61</v>
      </c>
      <c r="AL541" s="8">
        <v>0</v>
      </c>
      <c r="AM541" s="8">
        <v>0</v>
      </c>
      <c r="AN541" s="8">
        <v>107</v>
      </c>
      <c r="AO541" s="41">
        <f t="shared" si="305"/>
        <v>0.85981308411214952</v>
      </c>
      <c r="AP541" s="41">
        <f t="shared" si="306"/>
        <v>0.14018691588785046</v>
      </c>
      <c r="AQ541" s="41">
        <f t="shared" si="307"/>
        <v>0</v>
      </c>
      <c r="AR541" s="41">
        <f t="shared" si="308"/>
        <v>6.5420560747663545E-2</v>
      </c>
      <c r="AS541" s="41">
        <f t="shared" si="309"/>
        <v>3.7383177570093455E-2</v>
      </c>
      <c r="AT541" s="41">
        <f t="shared" si="310"/>
        <v>1.8691588785046728E-2</v>
      </c>
      <c r="AU541" s="41">
        <f t="shared" si="311"/>
        <v>0.10280373831775701</v>
      </c>
      <c r="AV541" s="41">
        <f t="shared" si="312"/>
        <v>0.10280373831775701</v>
      </c>
      <c r="AW541" s="41">
        <f t="shared" si="313"/>
        <v>0.16822429906542055</v>
      </c>
      <c r="AX541" s="41">
        <f t="shared" si="314"/>
        <v>0.14018691588785046</v>
      </c>
      <c r="AY541" s="41">
        <f t="shared" si="315"/>
        <v>0.18691588785046728</v>
      </c>
      <c r="AZ541" s="41">
        <f t="shared" si="316"/>
        <v>0.11214953271028037</v>
      </c>
      <c r="BA541" s="41">
        <f t="shared" si="317"/>
        <v>2.8037383177570093E-2</v>
      </c>
      <c r="BB541" s="41">
        <f t="shared" si="318"/>
        <v>3.7383177570093455E-2</v>
      </c>
      <c r="BC541" s="41">
        <f t="shared" si="319"/>
        <v>0</v>
      </c>
      <c r="BD541" s="41">
        <f t="shared" si="320"/>
        <v>0.86915887850467288</v>
      </c>
      <c r="BE541" s="41">
        <f t="shared" si="321"/>
        <v>0.13084112149532709</v>
      </c>
      <c r="BF541" s="41">
        <f t="shared" si="322"/>
        <v>0</v>
      </c>
      <c r="BG541" s="41">
        <f t="shared" si="323"/>
        <v>0.45794392523364486</v>
      </c>
      <c r="BH541" s="41">
        <f t="shared" si="324"/>
        <v>0.3644859813084112</v>
      </c>
      <c r="BI541" s="41">
        <f t="shared" si="325"/>
        <v>0.17757009345794392</v>
      </c>
      <c r="BJ541" s="41">
        <f t="shared" si="326"/>
        <v>0</v>
      </c>
      <c r="BK541" s="41">
        <f t="shared" si="327"/>
        <v>0.15887850467289719</v>
      </c>
      <c r="BL541" s="41">
        <f t="shared" si="328"/>
        <v>0</v>
      </c>
      <c r="BM541" s="41">
        <f t="shared" si="329"/>
        <v>0.13084112149532709</v>
      </c>
      <c r="BN541" s="41">
        <f t="shared" si="330"/>
        <v>0.71028037383177567</v>
      </c>
      <c r="BO541" s="41">
        <f t="shared" si="331"/>
        <v>7.476635514018691E-2</v>
      </c>
      <c r="BP541" s="41">
        <f t="shared" si="332"/>
        <v>0.90654205607476634</v>
      </c>
      <c r="BQ541" s="41">
        <f t="shared" si="333"/>
        <v>1.8691588785046728E-2</v>
      </c>
      <c r="BR541" s="41">
        <f t="shared" si="334"/>
        <v>0</v>
      </c>
      <c r="BS541" s="41">
        <f t="shared" si="335"/>
        <v>0.42990654205607476</v>
      </c>
      <c r="BT541" s="41">
        <f t="shared" si="336"/>
        <v>0.57009345794392519</v>
      </c>
      <c r="BU541" s="41">
        <f t="shared" si="337"/>
        <v>0</v>
      </c>
      <c r="BV541" s="41">
        <f t="shared" si="338"/>
        <v>0</v>
      </c>
      <c r="BW541" s="41">
        <f t="shared" si="339"/>
        <v>1</v>
      </c>
      <c r="BX541" s="41" t="str">
        <f t="shared" si="340"/>
        <v>2012Registered psychiatric nursesAlberta</v>
      </c>
      <c r="BY541" s="51">
        <f>VLOOKUP(BX541,'%workplace'!$A$1:$F$381,6,FALSE)</f>
        <v>1277</v>
      </c>
      <c r="BZ541" s="32">
        <f t="shared" si="341"/>
        <v>8.3790133124510571E-2</v>
      </c>
    </row>
    <row r="542" spans="1:78" s="8" customFormat="1" hidden="1" x14ac:dyDescent="0.2">
      <c r="A542" s="8" t="str">
        <f t="shared" si="304"/>
        <v>2012Registered psychiatric nursesAlbertaHospital</v>
      </c>
      <c r="B542" s="8" t="s">
        <v>8</v>
      </c>
      <c r="C542" s="8" t="s">
        <v>22</v>
      </c>
      <c r="D542" s="8" t="s">
        <v>10</v>
      </c>
      <c r="E542" s="8">
        <v>2012</v>
      </c>
      <c r="F542" s="8">
        <v>523</v>
      </c>
      <c r="G542" s="8">
        <v>194</v>
      </c>
      <c r="H542" s="8">
        <v>0</v>
      </c>
      <c r="I542" s="8">
        <v>84</v>
      </c>
      <c r="J542" s="8">
        <v>75</v>
      </c>
      <c r="K542" s="8">
        <v>52</v>
      </c>
      <c r="L542" s="8">
        <v>74</v>
      </c>
      <c r="M542" s="8">
        <v>99</v>
      </c>
      <c r="N542" s="8">
        <v>101</v>
      </c>
      <c r="O542" s="8">
        <v>93</v>
      </c>
      <c r="P542" s="8">
        <v>58</v>
      </c>
      <c r="Q542" s="8">
        <v>31</v>
      </c>
      <c r="R542" s="8">
        <v>8</v>
      </c>
      <c r="S542" s="8">
        <v>42</v>
      </c>
      <c r="T542" s="8">
        <v>0</v>
      </c>
      <c r="U542" s="8">
        <v>642</v>
      </c>
      <c r="V542" s="8">
        <v>73</v>
      </c>
      <c r="W542" s="8">
        <v>2</v>
      </c>
      <c r="X542" s="8">
        <v>345</v>
      </c>
      <c r="Y542" s="8">
        <v>277</v>
      </c>
      <c r="Z542" s="8">
        <v>95</v>
      </c>
      <c r="AA542" s="8">
        <v>0</v>
      </c>
      <c r="AB542" s="8">
        <v>40</v>
      </c>
      <c r="AC542" s="8">
        <v>0</v>
      </c>
      <c r="AD542" s="8">
        <v>26</v>
      </c>
      <c r="AE542" s="8">
        <v>651</v>
      </c>
      <c r="AF542" s="8">
        <v>24</v>
      </c>
      <c r="AG542" s="8">
        <v>682</v>
      </c>
      <c r="AH542" s="8">
        <v>8</v>
      </c>
      <c r="AI542" s="8">
        <v>3</v>
      </c>
      <c r="AJ542" s="8">
        <v>217</v>
      </c>
      <c r="AK542" s="8">
        <v>500</v>
      </c>
      <c r="AL542" s="8">
        <v>0</v>
      </c>
      <c r="AM542" s="8">
        <v>0</v>
      </c>
      <c r="AN542" s="8">
        <v>717</v>
      </c>
      <c r="AO542" s="41">
        <f t="shared" si="305"/>
        <v>0.72942817294281725</v>
      </c>
      <c r="AP542" s="41">
        <f t="shared" si="306"/>
        <v>0.27057182705718269</v>
      </c>
      <c r="AQ542" s="41">
        <f t="shared" si="307"/>
        <v>0</v>
      </c>
      <c r="AR542" s="41">
        <f t="shared" si="308"/>
        <v>0.11715481171548117</v>
      </c>
      <c r="AS542" s="41">
        <f t="shared" si="309"/>
        <v>0.10460251046025104</v>
      </c>
      <c r="AT542" s="41">
        <f t="shared" si="310"/>
        <v>7.252440725244072E-2</v>
      </c>
      <c r="AU542" s="41">
        <f t="shared" si="311"/>
        <v>0.10320781032078104</v>
      </c>
      <c r="AV542" s="41">
        <f t="shared" si="312"/>
        <v>0.13807531380753138</v>
      </c>
      <c r="AW542" s="41">
        <f t="shared" si="313"/>
        <v>0.14086471408647142</v>
      </c>
      <c r="AX542" s="41">
        <f t="shared" si="314"/>
        <v>0.1297071129707113</v>
      </c>
      <c r="AY542" s="41">
        <f t="shared" si="315"/>
        <v>8.0892608089260812E-2</v>
      </c>
      <c r="AZ542" s="41">
        <f t="shared" si="316"/>
        <v>4.3235704323570434E-2</v>
      </c>
      <c r="BA542" s="41">
        <f t="shared" si="317"/>
        <v>1.1157601115760111E-2</v>
      </c>
      <c r="BB542" s="41">
        <f t="shared" si="318"/>
        <v>5.8577405857740586E-2</v>
      </c>
      <c r="BC542" s="41">
        <f t="shared" si="319"/>
        <v>0</v>
      </c>
      <c r="BD542" s="41">
        <f t="shared" si="320"/>
        <v>0.89539748953974896</v>
      </c>
      <c r="BE542" s="41">
        <f t="shared" si="321"/>
        <v>0.10181311018131102</v>
      </c>
      <c r="BF542" s="41">
        <f t="shared" si="322"/>
        <v>2.7894002789400278E-3</v>
      </c>
      <c r="BG542" s="41">
        <f t="shared" si="323"/>
        <v>0.48117154811715479</v>
      </c>
      <c r="BH542" s="41">
        <f t="shared" si="324"/>
        <v>0.38633193863319387</v>
      </c>
      <c r="BI542" s="41">
        <f t="shared" si="325"/>
        <v>0.13249651324965134</v>
      </c>
      <c r="BJ542" s="41">
        <f t="shared" si="326"/>
        <v>0</v>
      </c>
      <c r="BK542" s="41">
        <f t="shared" si="327"/>
        <v>5.5788005578800558E-2</v>
      </c>
      <c r="BL542" s="41">
        <f t="shared" si="328"/>
        <v>0</v>
      </c>
      <c r="BM542" s="41">
        <f t="shared" si="329"/>
        <v>3.626220362622036E-2</v>
      </c>
      <c r="BN542" s="41">
        <f t="shared" si="330"/>
        <v>0.90794979079497906</v>
      </c>
      <c r="BO542" s="41">
        <f t="shared" si="331"/>
        <v>3.3472803347280332E-2</v>
      </c>
      <c r="BP542" s="41">
        <f t="shared" si="332"/>
        <v>0.95118549511854955</v>
      </c>
      <c r="BQ542" s="41">
        <f t="shared" si="333"/>
        <v>1.1157601115760111E-2</v>
      </c>
      <c r="BR542" s="41">
        <f t="shared" si="334"/>
        <v>4.1841004184100415E-3</v>
      </c>
      <c r="BS542" s="41">
        <f t="shared" si="335"/>
        <v>0.30264993026499304</v>
      </c>
      <c r="BT542" s="41">
        <f t="shared" si="336"/>
        <v>0.69735006973500702</v>
      </c>
      <c r="BU542" s="41">
        <f t="shared" si="337"/>
        <v>0</v>
      </c>
      <c r="BV542" s="41">
        <f t="shared" si="338"/>
        <v>0</v>
      </c>
      <c r="BW542" s="41">
        <f t="shared" si="339"/>
        <v>1</v>
      </c>
      <c r="BX542" s="41" t="str">
        <f t="shared" si="340"/>
        <v>2012Registered psychiatric nursesAlberta</v>
      </c>
      <c r="BY542" s="51">
        <f>VLOOKUP(BX542,'%workplace'!$A$1:$F$381,6,FALSE)</f>
        <v>1277</v>
      </c>
      <c r="BZ542" s="32">
        <f t="shared" si="341"/>
        <v>0.56147220046985125</v>
      </c>
    </row>
    <row r="543" spans="1:78" s="8" customFormat="1" hidden="1" x14ac:dyDescent="0.2">
      <c r="A543" s="8" t="str">
        <f t="shared" si="304"/>
        <v>2012Registered psychiatric nursesAlbertaOther places of work</v>
      </c>
      <c r="B543" s="8" t="s">
        <v>8</v>
      </c>
      <c r="C543" s="8" t="s">
        <v>22</v>
      </c>
      <c r="D543" s="8" t="s">
        <v>13</v>
      </c>
      <c r="E543" s="8">
        <v>2012</v>
      </c>
      <c r="F543" s="8">
        <v>91</v>
      </c>
      <c r="G543" s="8">
        <v>22</v>
      </c>
      <c r="H543" s="8">
        <v>0</v>
      </c>
      <c r="I543" s="8">
        <v>5</v>
      </c>
      <c r="J543" s="8">
        <v>6</v>
      </c>
      <c r="K543" s="8">
        <v>4</v>
      </c>
      <c r="L543" s="8">
        <v>14</v>
      </c>
      <c r="M543" s="8">
        <v>20</v>
      </c>
      <c r="N543" s="8">
        <v>20</v>
      </c>
      <c r="O543" s="8">
        <v>20</v>
      </c>
      <c r="P543" s="8">
        <v>16</v>
      </c>
      <c r="Q543" s="8">
        <v>4</v>
      </c>
      <c r="R543" s="8">
        <v>3</v>
      </c>
      <c r="S543" s="8">
        <v>1</v>
      </c>
      <c r="T543" s="8">
        <v>0</v>
      </c>
      <c r="U543" s="8">
        <v>103</v>
      </c>
      <c r="V543" s="8">
        <v>9</v>
      </c>
      <c r="W543" s="8">
        <v>1</v>
      </c>
      <c r="X543" s="8">
        <v>76</v>
      </c>
      <c r="Y543" s="8">
        <v>31</v>
      </c>
      <c r="Z543" s="8">
        <v>6</v>
      </c>
      <c r="AA543" s="8">
        <v>0</v>
      </c>
      <c r="AB543" s="8">
        <v>21</v>
      </c>
      <c r="AC543" s="8">
        <v>0</v>
      </c>
      <c r="AD543" s="8">
        <v>51</v>
      </c>
      <c r="AE543" s="8">
        <v>41</v>
      </c>
      <c r="AF543" s="8">
        <v>23</v>
      </c>
      <c r="AG543" s="8">
        <v>70</v>
      </c>
      <c r="AH543" s="8">
        <v>17</v>
      </c>
      <c r="AI543" s="8">
        <v>2</v>
      </c>
      <c r="AJ543" s="8">
        <v>20</v>
      </c>
      <c r="AK543" s="8">
        <v>93</v>
      </c>
      <c r="AL543" s="8">
        <v>1</v>
      </c>
      <c r="AM543" s="8">
        <v>0</v>
      </c>
      <c r="AN543" s="8">
        <v>113</v>
      </c>
      <c r="AO543" s="41">
        <f t="shared" si="305"/>
        <v>0.80530973451327437</v>
      </c>
      <c r="AP543" s="41">
        <f t="shared" si="306"/>
        <v>0.19469026548672566</v>
      </c>
      <c r="AQ543" s="41">
        <f t="shared" si="307"/>
        <v>0</v>
      </c>
      <c r="AR543" s="41">
        <f t="shared" si="308"/>
        <v>4.4247787610619468E-2</v>
      </c>
      <c r="AS543" s="41">
        <f t="shared" si="309"/>
        <v>5.3097345132743362E-2</v>
      </c>
      <c r="AT543" s="41">
        <f t="shared" si="310"/>
        <v>3.5398230088495575E-2</v>
      </c>
      <c r="AU543" s="41">
        <f t="shared" si="311"/>
        <v>0.12389380530973451</v>
      </c>
      <c r="AV543" s="41">
        <f t="shared" si="312"/>
        <v>0.17699115044247787</v>
      </c>
      <c r="AW543" s="41">
        <f t="shared" si="313"/>
        <v>0.17699115044247787</v>
      </c>
      <c r="AX543" s="41">
        <f t="shared" si="314"/>
        <v>0.17699115044247787</v>
      </c>
      <c r="AY543" s="41">
        <f t="shared" si="315"/>
        <v>0.1415929203539823</v>
      </c>
      <c r="AZ543" s="41">
        <f t="shared" si="316"/>
        <v>3.5398230088495575E-2</v>
      </c>
      <c r="BA543" s="41">
        <f t="shared" si="317"/>
        <v>2.6548672566371681E-2</v>
      </c>
      <c r="BB543" s="41">
        <f t="shared" si="318"/>
        <v>8.8495575221238937E-3</v>
      </c>
      <c r="BC543" s="41">
        <f t="shared" si="319"/>
        <v>0</v>
      </c>
      <c r="BD543" s="41">
        <f t="shared" si="320"/>
        <v>0.91150442477876104</v>
      </c>
      <c r="BE543" s="41">
        <f t="shared" si="321"/>
        <v>7.9646017699115043E-2</v>
      </c>
      <c r="BF543" s="41">
        <f t="shared" si="322"/>
        <v>8.8495575221238937E-3</v>
      </c>
      <c r="BG543" s="41">
        <f t="shared" si="323"/>
        <v>0.67256637168141598</v>
      </c>
      <c r="BH543" s="41">
        <f t="shared" si="324"/>
        <v>0.27433628318584069</v>
      </c>
      <c r="BI543" s="41">
        <f t="shared" si="325"/>
        <v>5.3097345132743362E-2</v>
      </c>
      <c r="BJ543" s="41">
        <f t="shared" si="326"/>
        <v>0</v>
      </c>
      <c r="BK543" s="41">
        <f t="shared" si="327"/>
        <v>0.18584070796460178</v>
      </c>
      <c r="BL543" s="41">
        <f t="shared" si="328"/>
        <v>0</v>
      </c>
      <c r="BM543" s="41">
        <f t="shared" si="329"/>
        <v>0.45132743362831856</v>
      </c>
      <c r="BN543" s="41">
        <f t="shared" si="330"/>
        <v>0.36283185840707965</v>
      </c>
      <c r="BO543" s="41">
        <f t="shared" si="331"/>
        <v>0.20353982300884957</v>
      </c>
      <c r="BP543" s="41">
        <f t="shared" si="332"/>
        <v>0.61946902654867253</v>
      </c>
      <c r="BQ543" s="41">
        <f t="shared" si="333"/>
        <v>0.15044247787610621</v>
      </c>
      <c r="BR543" s="41">
        <f t="shared" si="334"/>
        <v>1.7699115044247787E-2</v>
      </c>
      <c r="BS543" s="41">
        <f t="shared" si="335"/>
        <v>0.17699115044247787</v>
      </c>
      <c r="BT543" s="41">
        <f t="shared" si="336"/>
        <v>0.82300884955752207</v>
      </c>
      <c r="BU543" s="41">
        <f t="shared" si="337"/>
        <v>8.8495575221238937E-3</v>
      </c>
      <c r="BV543" s="41">
        <f t="shared" si="338"/>
        <v>0</v>
      </c>
      <c r="BW543" s="41">
        <f t="shared" si="339"/>
        <v>1</v>
      </c>
      <c r="BX543" s="41" t="str">
        <f t="shared" si="340"/>
        <v>2012Registered psychiatric nursesAlberta</v>
      </c>
      <c r="BY543" s="51">
        <f>VLOOKUP(BX543,'%workplace'!$A$1:$F$381,6,FALSE)</f>
        <v>1277</v>
      </c>
      <c r="BZ543" s="32">
        <f t="shared" si="341"/>
        <v>8.848864526233359E-2</v>
      </c>
    </row>
    <row r="544" spans="1:78" s="8" customFormat="1" hidden="1" x14ac:dyDescent="0.2">
      <c r="A544" s="8" t="str">
        <f t="shared" si="304"/>
        <v>2012Registered psychiatric nursesAlbertaUnknown places of work</v>
      </c>
      <c r="B544" s="8" t="s">
        <v>8</v>
      </c>
      <c r="C544" s="8" t="s">
        <v>22</v>
      </c>
      <c r="D544" s="8" t="s">
        <v>49</v>
      </c>
      <c r="E544" s="8">
        <v>2012</v>
      </c>
      <c r="F544" s="8">
        <v>8</v>
      </c>
      <c r="G544" s="8">
        <v>2</v>
      </c>
      <c r="H544" s="8">
        <v>0</v>
      </c>
      <c r="I544" s="8">
        <v>0</v>
      </c>
      <c r="J544" s="8">
        <v>0</v>
      </c>
      <c r="K544" s="8">
        <v>3</v>
      </c>
      <c r="L544" s="8">
        <v>2</v>
      </c>
      <c r="M544" s="8">
        <v>1</v>
      </c>
      <c r="N544" s="8">
        <v>2</v>
      </c>
      <c r="O544" s="8">
        <v>2</v>
      </c>
      <c r="P544" s="8">
        <v>0</v>
      </c>
      <c r="Q544" s="8">
        <v>0</v>
      </c>
      <c r="R544" s="8">
        <v>0</v>
      </c>
      <c r="S544" s="8">
        <v>0</v>
      </c>
      <c r="T544" s="8">
        <v>0</v>
      </c>
      <c r="U544" s="8">
        <v>6</v>
      </c>
      <c r="V544" s="8">
        <v>4</v>
      </c>
      <c r="W544" s="8">
        <v>0</v>
      </c>
      <c r="X544" s="8">
        <v>0</v>
      </c>
      <c r="Y544" s="8">
        <v>0</v>
      </c>
      <c r="Z544" s="8">
        <v>10</v>
      </c>
      <c r="AA544" s="8">
        <v>0</v>
      </c>
      <c r="AB544" s="8">
        <v>0</v>
      </c>
      <c r="AC544" s="8">
        <v>10</v>
      </c>
      <c r="AD544" s="8">
        <v>0</v>
      </c>
      <c r="AE544" s="8">
        <v>0</v>
      </c>
      <c r="AF544" s="8">
        <v>0</v>
      </c>
      <c r="AG544" s="8">
        <v>0</v>
      </c>
      <c r="AH544" s="8">
        <v>0</v>
      </c>
      <c r="AI544" s="8">
        <v>0</v>
      </c>
      <c r="AJ544" s="8">
        <v>2</v>
      </c>
      <c r="AK544" s="8">
        <v>8</v>
      </c>
      <c r="AL544" s="8">
        <v>10</v>
      </c>
      <c r="AM544" s="8">
        <v>0</v>
      </c>
      <c r="AN544" s="8">
        <v>10</v>
      </c>
      <c r="AO544" s="41">
        <f t="shared" si="305"/>
        <v>0.8</v>
      </c>
      <c r="AP544" s="41">
        <f t="shared" si="306"/>
        <v>0.2</v>
      </c>
      <c r="AQ544" s="41">
        <f t="shared" si="307"/>
        <v>0</v>
      </c>
      <c r="AR544" s="41">
        <f t="shared" si="308"/>
        <v>0</v>
      </c>
      <c r="AS544" s="41">
        <f t="shared" si="309"/>
        <v>0</v>
      </c>
      <c r="AT544" s="41">
        <f t="shared" si="310"/>
        <v>0.3</v>
      </c>
      <c r="AU544" s="41">
        <f t="shared" si="311"/>
        <v>0.2</v>
      </c>
      <c r="AV544" s="41">
        <f t="shared" si="312"/>
        <v>0.1</v>
      </c>
      <c r="AW544" s="41">
        <f t="shared" si="313"/>
        <v>0.2</v>
      </c>
      <c r="AX544" s="41">
        <f t="shared" si="314"/>
        <v>0.2</v>
      </c>
      <c r="AY544" s="41">
        <f t="shared" si="315"/>
        <v>0</v>
      </c>
      <c r="AZ544" s="41">
        <f t="shared" si="316"/>
        <v>0</v>
      </c>
      <c r="BA544" s="41">
        <f t="shared" si="317"/>
        <v>0</v>
      </c>
      <c r="BB544" s="41">
        <f t="shared" si="318"/>
        <v>0</v>
      </c>
      <c r="BC544" s="41">
        <f t="shared" si="319"/>
        <v>0</v>
      </c>
      <c r="BD544" s="41">
        <f t="shared" si="320"/>
        <v>0.6</v>
      </c>
      <c r="BE544" s="41">
        <f t="shared" si="321"/>
        <v>0.4</v>
      </c>
      <c r="BF544" s="41">
        <f t="shared" si="322"/>
        <v>0</v>
      </c>
      <c r="BG544" s="41">
        <f t="shared" si="323"/>
        <v>0</v>
      </c>
      <c r="BH544" s="41">
        <f t="shared" si="324"/>
        <v>0</v>
      </c>
      <c r="BI544" s="41">
        <f t="shared" si="325"/>
        <v>1</v>
      </c>
      <c r="BJ544" s="41">
        <f t="shared" si="326"/>
        <v>0</v>
      </c>
      <c r="BK544" s="41">
        <f t="shared" si="327"/>
        <v>0</v>
      </c>
      <c r="BL544" s="41">
        <f t="shared" si="328"/>
        <v>1</v>
      </c>
      <c r="BM544" s="41">
        <f t="shared" si="329"/>
        <v>0</v>
      </c>
      <c r="BN544" s="41">
        <f t="shared" si="330"/>
        <v>0</v>
      </c>
      <c r="BO544" s="41">
        <f t="shared" si="331"/>
        <v>0</v>
      </c>
      <c r="BP544" s="41">
        <f t="shared" si="332"/>
        <v>0</v>
      </c>
      <c r="BQ544" s="41">
        <f t="shared" si="333"/>
        <v>0</v>
      </c>
      <c r="BR544" s="41">
        <f t="shared" si="334"/>
        <v>0</v>
      </c>
      <c r="BS544" s="41">
        <f t="shared" si="335"/>
        <v>0.2</v>
      </c>
      <c r="BT544" s="41">
        <f t="shared" si="336"/>
        <v>0.8</v>
      </c>
      <c r="BU544" s="41">
        <f t="shared" si="337"/>
        <v>1</v>
      </c>
      <c r="BV544" s="41">
        <f t="shared" si="338"/>
        <v>0</v>
      </c>
      <c r="BW544" s="41">
        <f t="shared" si="339"/>
        <v>1</v>
      </c>
      <c r="BX544" s="41" t="str">
        <f t="shared" si="340"/>
        <v>2012Registered psychiatric nursesAlberta</v>
      </c>
      <c r="BY544" s="51">
        <f>VLOOKUP(BX544,'%workplace'!$A$1:$F$381,6,FALSE)</f>
        <v>1277</v>
      </c>
      <c r="BZ544" s="32">
        <f t="shared" si="341"/>
        <v>7.8308535630383716E-3</v>
      </c>
    </row>
    <row r="545" spans="1:78" s="8" customFormat="1" hidden="1" x14ac:dyDescent="0.2">
      <c r="A545" s="8" t="str">
        <f t="shared" si="304"/>
        <v>2012Registered psychiatric nursesBritish ColumbiaAll places of work</v>
      </c>
      <c r="B545" s="8" t="s">
        <v>8</v>
      </c>
      <c r="C545" s="8" t="s">
        <v>23</v>
      </c>
      <c r="D545" s="8" t="s">
        <v>9</v>
      </c>
      <c r="E545" s="8">
        <v>2012</v>
      </c>
      <c r="F545" s="8">
        <v>1809</v>
      </c>
      <c r="G545" s="8">
        <v>532</v>
      </c>
      <c r="H545" s="8">
        <v>0</v>
      </c>
      <c r="I545" s="8">
        <v>199</v>
      </c>
      <c r="J545" s="8">
        <v>203</v>
      </c>
      <c r="K545" s="8">
        <v>289</v>
      </c>
      <c r="L545" s="8">
        <v>301</v>
      </c>
      <c r="M545" s="8">
        <v>314</v>
      </c>
      <c r="N545" s="8">
        <v>359</v>
      </c>
      <c r="O545" s="8">
        <v>276</v>
      </c>
      <c r="P545" s="8">
        <v>231</v>
      </c>
      <c r="Q545" s="8">
        <v>109</v>
      </c>
      <c r="R545" s="8">
        <v>29</v>
      </c>
      <c r="S545" s="8">
        <v>31</v>
      </c>
      <c r="T545" s="8">
        <v>0</v>
      </c>
      <c r="U545" s="8">
        <v>1643</v>
      </c>
      <c r="V545" s="8">
        <v>210</v>
      </c>
      <c r="W545" s="8">
        <v>488</v>
      </c>
      <c r="X545" s="8">
        <v>1558</v>
      </c>
      <c r="Y545" s="8">
        <v>410</v>
      </c>
      <c r="Z545" s="8">
        <v>373</v>
      </c>
      <c r="AA545" s="8">
        <v>0</v>
      </c>
      <c r="AB545" s="8">
        <v>227</v>
      </c>
      <c r="AC545" s="8">
        <v>11</v>
      </c>
      <c r="AD545" s="8">
        <v>234</v>
      </c>
      <c r="AE545" s="8">
        <v>1869</v>
      </c>
      <c r="AF545" s="8">
        <v>147</v>
      </c>
      <c r="AG545" s="8">
        <v>2102</v>
      </c>
      <c r="AH545" s="8">
        <v>76</v>
      </c>
      <c r="AI545" s="8">
        <v>9</v>
      </c>
      <c r="AJ545" s="8">
        <v>69</v>
      </c>
      <c r="AK545" s="8">
        <v>2260</v>
      </c>
      <c r="AL545" s="8">
        <v>7</v>
      </c>
      <c r="AM545" s="8">
        <v>12</v>
      </c>
      <c r="AN545" s="8">
        <v>2341</v>
      </c>
      <c r="AO545" s="41">
        <f t="shared" si="305"/>
        <v>0.77274668944895342</v>
      </c>
      <c r="AP545" s="41">
        <f t="shared" si="306"/>
        <v>0.22725331055104656</v>
      </c>
      <c r="AQ545" s="41">
        <f t="shared" si="307"/>
        <v>0</v>
      </c>
      <c r="AR545" s="41">
        <f t="shared" si="308"/>
        <v>8.5006407518154636E-2</v>
      </c>
      <c r="AS545" s="41">
        <f t="shared" si="309"/>
        <v>8.671507902605724E-2</v>
      </c>
      <c r="AT545" s="41">
        <f t="shared" si="310"/>
        <v>0.12345151644596326</v>
      </c>
      <c r="AU545" s="41">
        <f t="shared" si="311"/>
        <v>0.12857753096967109</v>
      </c>
      <c r="AV545" s="41">
        <f t="shared" si="312"/>
        <v>0.13413071337035454</v>
      </c>
      <c r="AW545" s="41">
        <f t="shared" si="313"/>
        <v>0.15335326783425887</v>
      </c>
      <c r="AX545" s="41">
        <f t="shared" si="314"/>
        <v>0.1178983340452798</v>
      </c>
      <c r="AY545" s="41">
        <f t="shared" si="315"/>
        <v>9.8675779581375481E-2</v>
      </c>
      <c r="AZ545" s="41">
        <f t="shared" si="316"/>
        <v>4.6561298590346009E-2</v>
      </c>
      <c r="BA545" s="41">
        <f t="shared" si="317"/>
        <v>1.2387868432293891E-2</v>
      </c>
      <c r="BB545" s="41">
        <f t="shared" si="318"/>
        <v>1.3242204186245195E-2</v>
      </c>
      <c r="BC545" s="41">
        <f t="shared" si="319"/>
        <v>0</v>
      </c>
      <c r="BD545" s="41">
        <f t="shared" si="320"/>
        <v>0.70183682187099528</v>
      </c>
      <c r="BE545" s="41">
        <f t="shared" si="321"/>
        <v>8.9705254164886797E-2</v>
      </c>
      <c r="BF545" s="41">
        <f t="shared" si="322"/>
        <v>0.20845792396411789</v>
      </c>
      <c r="BG545" s="41">
        <f t="shared" si="323"/>
        <v>0.66552755232806493</v>
      </c>
      <c r="BH545" s="41">
        <f t="shared" si="324"/>
        <v>0.17513882956001708</v>
      </c>
      <c r="BI545" s="41">
        <f t="shared" si="325"/>
        <v>0.15933361811191799</v>
      </c>
      <c r="BJ545" s="41">
        <f t="shared" si="326"/>
        <v>0</v>
      </c>
      <c r="BK545" s="41">
        <f t="shared" si="327"/>
        <v>9.6967108073472877E-2</v>
      </c>
      <c r="BL545" s="41">
        <f t="shared" si="328"/>
        <v>4.6988466467321657E-3</v>
      </c>
      <c r="BM545" s="41">
        <f t="shared" si="329"/>
        <v>9.9957283212302434E-2</v>
      </c>
      <c r="BN545" s="41">
        <f t="shared" si="330"/>
        <v>0.79837676206749253</v>
      </c>
      <c r="BO545" s="41">
        <f t="shared" si="331"/>
        <v>6.2793677915420759E-2</v>
      </c>
      <c r="BP545" s="41">
        <f t="shared" si="332"/>
        <v>0.89790687740281927</v>
      </c>
      <c r="BQ545" s="41">
        <f t="shared" si="333"/>
        <v>3.2464758650149507E-2</v>
      </c>
      <c r="BR545" s="41">
        <f t="shared" si="334"/>
        <v>3.8445108927808629E-3</v>
      </c>
      <c r="BS545" s="41">
        <f t="shared" si="335"/>
        <v>2.947458351131995E-2</v>
      </c>
      <c r="BT545" s="41">
        <f t="shared" si="336"/>
        <v>0.9653994019649722</v>
      </c>
      <c r="BU545" s="41">
        <f t="shared" si="337"/>
        <v>2.9901751388295601E-3</v>
      </c>
      <c r="BV545" s="41">
        <f t="shared" si="338"/>
        <v>5.1260145237078175E-3</v>
      </c>
      <c r="BW545" s="41">
        <f t="shared" si="339"/>
        <v>1</v>
      </c>
      <c r="BX545" s="41" t="str">
        <f t="shared" si="340"/>
        <v>2012Registered psychiatric nursesBritish Columbia</v>
      </c>
      <c r="BY545" s="51">
        <f>VLOOKUP(BX545,'%workplace'!$A$1:$F$381,6,FALSE)</f>
        <v>2341</v>
      </c>
      <c r="BZ545" s="32">
        <f t="shared" si="341"/>
        <v>1</v>
      </c>
    </row>
    <row r="546" spans="1:78" s="8" customFormat="1" hidden="1" x14ac:dyDescent="0.2">
      <c r="A546" s="8" t="str">
        <f t="shared" si="304"/>
        <v>2012Registered psychiatric nursesBritish ColumbiaCommunity health</v>
      </c>
      <c r="B546" s="8" t="s">
        <v>8</v>
      </c>
      <c r="C546" s="8" t="s">
        <v>23</v>
      </c>
      <c r="D546" s="8" t="s">
        <v>11</v>
      </c>
      <c r="E546" s="8">
        <v>2012</v>
      </c>
      <c r="F546" s="8">
        <v>524</v>
      </c>
      <c r="G546" s="8">
        <v>143</v>
      </c>
      <c r="H546" s="8">
        <v>0</v>
      </c>
      <c r="I546" s="8">
        <v>27</v>
      </c>
      <c r="J546" s="8">
        <v>45</v>
      </c>
      <c r="K546" s="8">
        <v>72</v>
      </c>
      <c r="L546" s="8">
        <v>94</v>
      </c>
      <c r="M546" s="8">
        <v>102</v>
      </c>
      <c r="N546" s="8">
        <v>122</v>
      </c>
      <c r="O546" s="8">
        <v>102</v>
      </c>
      <c r="P546" s="8">
        <v>69</v>
      </c>
      <c r="Q546" s="8">
        <v>28</v>
      </c>
      <c r="R546" s="8">
        <v>4</v>
      </c>
      <c r="S546" s="8">
        <v>2</v>
      </c>
      <c r="T546" s="8">
        <v>0</v>
      </c>
      <c r="U546" s="8">
        <v>456</v>
      </c>
      <c r="V546" s="8">
        <v>59</v>
      </c>
      <c r="W546" s="8">
        <v>152</v>
      </c>
      <c r="X546" s="8">
        <v>497</v>
      </c>
      <c r="Y546" s="8">
        <v>107</v>
      </c>
      <c r="Z546" s="8">
        <v>63</v>
      </c>
      <c r="AA546" s="8">
        <v>0</v>
      </c>
      <c r="AB546" s="8">
        <v>48</v>
      </c>
      <c r="AC546" s="8">
        <v>1</v>
      </c>
      <c r="AD546" s="8">
        <v>44</v>
      </c>
      <c r="AE546" s="8">
        <v>574</v>
      </c>
      <c r="AF546" s="8">
        <v>40</v>
      </c>
      <c r="AG546" s="8">
        <v>616</v>
      </c>
      <c r="AH546" s="8">
        <v>8</v>
      </c>
      <c r="AI546" s="8">
        <v>3</v>
      </c>
      <c r="AJ546" s="8">
        <v>39</v>
      </c>
      <c r="AK546" s="8">
        <v>622</v>
      </c>
      <c r="AL546" s="8">
        <v>0</v>
      </c>
      <c r="AM546" s="8">
        <v>6</v>
      </c>
      <c r="AN546" s="8">
        <v>667</v>
      </c>
      <c r="AO546" s="41">
        <f t="shared" si="305"/>
        <v>0.7856071964017991</v>
      </c>
      <c r="AP546" s="41">
        <f t="shared" si="306"/>
        <v>0.2143928035982009</v>
      </c>
      <c r="AQ546" s="41">
        <f t="shared" si="307"/>
        <v>0</v>
      </c>
      <c r="AR546" s="41">
        <f t="shared" si="308"/>
        <v>4.0479760119940027E-2</v>
      </c>
      <c r="AS546" s="41">
        <f t="shared" si="309"/>
        <v>6.7466266866566718E-2</v>
      </c>
      <c r="AT546" s="41">
        <f t="shared" si="310"/>
        <v>0.10794602698650675</v>
      </c>
      <c r="AU546" s="41">
        <f t="shared" si="311"/>
        <v>0.1409295352323838</v>
      </c>
      <c r="AV546" s="41">
        <f t="shared" si="312"/>
        <v>0.15292353823088456</v>
      </c>
      <c r="AW546" s="41">
        <f t="shared" si="313"/>
        <v>0.18290854572713644</v>
      </c>
      <c r="AX546" s="41">
        <f t="shared" si="314"/>
        <v>0.15292353823088456</v>
      </c>
      <c r="AY546" s="41">
        <f t="shared" si="315"/>
        <v>0.10344827586206896</v>
      </c>
      <c r="AZ546" s="41">
        <f t="shared" si="316"/>
        <v>4.1979010494752625E-2</v>
      </c>
      <c r="BA546" s="41">
        <f t="shared" si="317"/>
        <v>5.9970014992503746E-3</v>
      </c>
      <c r="BB546" s="41">
        <f t="shared" si="318"/>
        <v>2.9985007496251873E-3</v>
      </c>
      <c r="BC546" s="41">
        <f t="shared" si="319"/>
        <v>0</v>
      </c>
      <c r="BD546" s="41">
        <f t="shared" si="320"/>
        <v>0.68365817091454273</v>
      </c>
      <c r="BE546" s="41">
        <f t="shared" si="321"/>
        <v>8.8455772113943024E-2</v>
      </c>
      <c r="BF546" s="41">
        <f t="shared" si="322"/>
        <v>0.22788605697151423</v>
      </c>
      <c r="BG546" s="41">
        <f t="shared" si="323"/>
        <v>0.74512743628185907</v>
      </c>
      <c r="BH546" s="41">
        <f t="shared" si="324"/>
        <v>0.16041979010494753</v>
      </c>
      <c r="BI546" s="41">
        <f t="shared" si="325"/>
        <v>9.4452773613193403E-2</v>
      </c>
      <c r="BJ546" s="41">
        <f t="shared" si="326"/>
        <v>0</v>
      </c>
      <c r="BK546" s="41">
        <f t="shared" si="327"/>
        <v>7.1964017991004492E-2</v>
      </c>
      <c r="BL546" s="41">
        <f t="shared" si="328"/>
        <v>1.4992503748125937E-3</v>
      </c>
      <c r="BM546" s="41">
        <f t="shared" si="329"/>
        <v>6.5967016491754127E-2</v>
      </c>
      <c r="BN546" s="41">
        <f t="shared" si="330"/>
        <v>0.86056971514242875</v>
      </c>
      <c r="BO546" s="41">
        <f t="shared" si="331"/>
        <v>5.9970014992503748E-2</v>
      </c>
      <c r="BP546" s="41">
        <f t="shared" si="332"/>
        <v>0.92353823088455778</v>
      </c>
      <c r="BQ546" s="41">
        <f t="shared" si="333"/>
        <v>1.1994002998500749E-2</v>
      </c>
      <c r="BR546" s="41">
        <f t="shared" si="334"/>
        <v>4.4977511244377807E-3</v>
      </c>
      <c r="BS546" s="41">
        <f t="shared" si="335"/>
        <v>5.8470764617691157E-2</v>
      </c>
      <c r="BT546" s="41">
        <f t="shared" si="336"/>
        <v>0.93253373313343324</v>
      </c>
      <c r="BU546" s="41">
        <f t="shared" si="337"/>
        <v>0</v>
      </c>
      <c r="BV546" s="41">
        <f t="shared" si="338"/>
        <v>8.9955022488755615E-3</v>
      </c>
      <c r="BW546" s="41">
        <f t="shared" si="339"/>
        <v>1</v>
      </c>
      <c r="BX546" s="41" t="str">
        <f t="shared" si="340"/>
        <v>2012Registered psychiatric nursesBritish Columbia</v>
      </c>
      <c r="BY546" s="51">
        <f>VLOOKUP(BX546,'%workplace'!$A$1:$F$381,6,FALSE)</f>
        <v>2341</v>
      </c>
      <c r="BZ546" s="32">
        <f t="shared" si="341"/>
        <v>0.2849209739427595</v>
      </c>
    </row>
    <row r="547" spans="1:78" s="8" customFormat="1" hidden="1" x14ac:dyDescent="0.2">
      <c r="A547" s="8" t="str">
        <f t="shared" si="304"/>
        <v>2012Registered psychiatric nursesBritish ColumbiaNursing home/long-term care</v>
      </c>
      <c r="B547" s="8" t="s">
        <v>8</v>
      </c>
      <c r="C547" s="8" t="s">
        <v>23</v>
      </c>
      <c r="D547" s="8" t="s">
        <v>12</v>
      </c>
      <c r="E547" s="8">
        <v>2012</v>
      </c>
      <c r="F547" s="8">
        <v>247</v>
      </c>
      <c r="G547" s="8">
        <v>48</v>
      </c>
      <c r="H547" s="8">
        <v>0</v>
      </c>
      <c r="I547" s="8">
        <v>13</v>
      </c>
      <c r="J547" s="8">
        <v>14</v>
      </c>
      <c r="K547" s="8">
        <v>18</v>
      </c>
      <c r="L547" s="8">
        <v>21</v>
      </c>
      <c r="M547" s="8">
        <v>45</v>
      </c>
      <c r="N547" s="8">
        <v>45</v>
      </c>
      <c r="O547" s="8">
        <v>39</v>
      </c>
      <c r="P547" s="8">
        <v>52</v>
      </c>
      <c r="Q547" s="8">
        <v>34</v>
      </c>
      <c r="R547" s="8">
        <v>13</v>
      </c>
      <c r="S547" s="8">
        <v>1</v>
      </c>
      <c r="T547" s="8">
        <v>0</v>
      </c>
      <c r="U547" s="8">
        <v>193</v>
      </c>
      <c r="V547" s="8">
        <v>21</v>
      </c>
      <c r="W547" s="8">
        <v>81</v>
      </c>
      <c r="X547" s="8">
        <v>157</v>
      </c>
      <c r="Y547" s="8">
        <v>81</v>
      </c>
      <c r="Z547" s="8">
        <v>57</v>
      </c>
      <c r="AA547" s="8">
        <v>0</v>
      </c>
      <c r="AB547" s="8">
        <v>68</v>
      </c>
      <c r="AC547" s="8">
        <v>1</v>
      </c>
      <c r="AD547" s="8">
        <v>23</v>
      </c>
      <c r="AE547" s="8">
        <v>203</v>
      </c>
      <c r="AF547" s="8">
        <v>28</v>
      </c>
      <c r="AG547" s="8">
        <v>261</v>
      </c>
      <c r="AH547" s="8">
        <v>5</v>
      </c>
      <c r="AI547" s="8">
        <v>0</v>
      </c>
      <c r="AJ547" s="8">
        <v>13</v>
      </c>
      <c r="AK547" s="8">
        <v>282</v>
      </c>
      <c r="AL547" s="8">
        <v>1</v>
      </c>
      <c r="AM547" s="8">
        <v>0</v>
      </c>
      <c r="AN547" s="8">
        <v>295</v>
      </c>
      <c r="AO547" s="41">
        <f t="shared" si="305"/>
        <v>0.83728813559322035</v>
      </c>
      <c r="AP547" s="41">
        <f t="shared" si="306"/>
        <v>0.16271186440677965</v>
      </c>
      <c r="AQ547" s="41">
        <f t="shared" si="307"/>
        <v>0</v>
      </c>
      <c r="AR547" s="41">
        <f t="shared" si="308"/>
        <v>4.4067796610169491E-2</v>
      </c>
      <c r="AS547" s="41">
        <f t="shared" si="309"/>
        <v>4.7457627118644069E-2</v>
      </c>
      <c r="AT547" s="41">
        <f t="shared" si="310"/>
        <v>6.1016949152542375E-2</v>
      </c>
      <c r="AU547" s="41">
        <f t="shared" si="311"/>
        <v>7.1186440677966104E-2</v>
      </c>
      <c r="AV547" s="41">
        <f t="shared" si="312"/>
        <v>0.15254237288135594</v>
      </c>
      <c r="AW547" s="41">
        <f t="shared" si="313"/>
        <v>0.15254237288135594</v>
      </c>
      <c r="AX547" s="41">
        <f t="shared" si="314"/>
        <v>0.13220338983050847</v>
      </c>
      <c r="AY547" s="41">
        <f t="shared" si="315"/>
        <v>0.17627118644067796</v>
      </c>
      <c r="AZ547" s="41">
        <f t="shared" si="316"/>
        <v>0.11525423728813559</v>
      </c>
      <c r="BA547" s="41">
        <f t="shared" si="317"/>
        <v>4.4067796610169491E-2</v>
      </c>
      <c r="BB547" s="41">
        <f t="shared" si="318"/>
        <v>3.3898305084745762E-3</v>
      </c>
      <c r="BC547" s="41">
        <f t="shared" si="319"/>
        <v>0</v>
      </c>
      <c r="BD547" s="41">
        <f t="shared" si="320"/>
        <v>0.65423728813559323</v>
      </c>
      <c r="BE547" s="41">
        <f t="shared" si="321"/>
        <v>7.1186440677966104E-2</v>
      </c>
      <c r="BF547" s="41">
        <f t="shared" si="322"/>
        <v>0.27457627118644068</v>
      </c>
      <c r="BG547" s="41">
        <f t="shared" si="323"/>
        <v>0.53220338983050852</v>
      </c>
      <c r="BH547" s="41">
        <f t="shared" si="324"/>
        <v>0.27457627118644068</v>
      </c>
      <c r="BI547" s="41">
        <f t="shared" si="325"/>
        <v>0.19322033898305085</v>
      </c>
      <c r="BJ547" s="41">
        <f t="shared" si="326"/>
        <v>0</v>
      </c>
      <c r="BK547" s="41">
        <f t="shared" si="327"/>
        <v>0.23050847457627119</v>
      </c>
      <c r="BL547" s="41">
        <f t="shared" si="328"/>
        <v>3.3898305084745762E-3</v>
      </c>
      <c r="BM547" s="41">
        <f t="shared" si="329"/>
        <v>7.796610169491526E-2</v>
      </c>
      <c r="BN547" s="41">
        <f t="shared" si="330"/>
        <v>0.68813559322033901</v>
      </c>
      <c r="BO547" s="41">
        <f t="shared" si="331"/>
        <v>9.4915254237288138E-2</v>
      </c>
      <c r="BP547" s="41">
        <f t="shared" si="332"/>
        <v>0.88474576271186445</v>
      </c>
      <c r="BQ547" s="41">
        <f t="shared" si="333"/>
        <v>1.6949152542372881E-2</v>
      </c>
      <c r="BR547" s="41">
        <f t="shared" si="334"/>
        <v>0</v>
      </c>
      <c r="BS547" s="41">
        <f t="shared" si="335"/>
        <v>4.4067796610169491E-2</v>
      </c>
      <c r="BT547" s="41">
        <f t="shared" si="336"/>
        <v>0.95593220338983054</v>
      </c>
      <c r="BU547" s="41">
        <f t="shared" si="337"/>
        <v>3.3898305084745762E-3</v>
      </c>
      <c r="BV547" s="41">
        <f t="shared" si="338"/>
        <v>0</v>
      </c>
      <c r="BW547" s="41">
        <f t="shared" si="339"/>
        <v>1</v>
      </c>
      <c r="BX547" s="41" t="str">
        <f t="shared" si="340"/>
        <v>2012Registered psychiatric nursesBritish Columbia</v>
      </c>
      <c r="BY547" s="51">
        <f>VLOOKUP(BX547,'%workplace'!$A$1:$F$381,6,FALSE)</f>
        <v>2341</v>
      </c>
      <c r="BZ547" s="32">
        <f t="shared" si="341"/>
        <v>0.12601452370781718</v>
      </c>
    </row>
    <row r="548" spans="1:78" s="8" customFormat="1" hidden="1" x14ac:dyDescent="0.2">
      <c r="A548" s="8" t="str">
        <f t="shared" si="304"/>
        <v>2012Registered psychiatric nursesBritish ColumbiaHospital</v>
      </c>
      <c r="B548" s="8" t="s">
        <v>8</v>
      </c>
      <c r="C548" s="8" t="s">
        <v>23</v>
      </c>
      <c r="D548" s="8" t="s">
        <v>10</v>
      </c>
      <c r="E548" s="8">
        <v>2012</v>
      </c>
      <c r="F548" s="8">
        <v>829</v>
      </c>
      <c r="G548" s="8">
        <v>273</v>
      </c>
      <c r="H548" s="8">
        <v>0</v>
      </c>
      <c r="I548" s="8">
        <v>146</v>
      </c>
      <c r="J548" s="8">
        <v>131</v>
      </c>
      <c r="K548" s="8">
        <v>167</v>
      </c>
      <c r="L548" s="8">
        <v>161</v>
      </c>
      <c r="M548" s="8">
        <v>127</v>
      </c>
      <c r="N548" s="8">
        <v>143</v>
      </c>
      <c r="O548" s="8">
        <v>90</v>
      </c>
      <c r="P548" s="8">
        <v>76</v>
      </c>
      <c r="Q548" s="8">
        <v>32</v>
      </c>
      <c r="R548" s="8">
        <v>3</v>
      </c>
      <c r="S548" s="8">
        <v>26</v>
      </c>
      <c r="T548" s="8">
        <v>0</v>
      </c>
      <c r="U548" s="8">
        <v>800</v>
      </c>
      <c r="V548" s="8">
        <v>116</v>
      </c>
      <c r="W548" s="8">
        <v>186</v>
      </c>
      <c r="X548" s="8">
        <v>691</v>
      </c>
      <c r="Y548" s="8">
        <v>177</v>
      </c>
      <c r="Z548" s="8">
        <v>234</v>
      </c>
      <c r="AA548" s="8">
        <v>0</v>
      </c>
      <c r="AB548" s="8">
        <v>62</v>
      </c>
      <c r="AC548" s="8">
        <v>2</v>
      </c>
      <c r="AD548" s="8">
        <v>62</v>
      </c>
      <c r="AE548" s="8">
        <v>976</v>
      </c>
      <c r="AF548" s="8">
        <v>35</v>
      </c>
      <c r="AG548" s="8">
        <v>1045</v>
      </c>
      <c r="AH548" s="8">
        <v>14</v>
      </c>
      <c r="AI548" s="8">
        <v>5</v>
      </c>
      <c r="AJ548" s="8">
        <v>13</v>
      </c>
      <c r="AK548" s="8">
        <v>1086</v>
      </c>
      <c r="AL548" s="8">
        <v>3</v>
      </c>
      <c r="AM548" s="8">
        <v>3</v>
      </c>
      <c r="AN548" s="8">
        <v>1102</v>
      </c>
      <c r="AO548" s="41">
        <f t="shared" si="305"/>
        <v>0.75226860254083483</v>
      </c>
      <c r="AP548" s="41">
        <f t="shared" si="306"/>
        <v>0.24773139745916514</v>
      </c>
      <c r="AQ548" s="41">
        <f t="shared" si="307"/>
        <v>0</v>
      </c>
      <c r="AR548" s="41">
        <f t="shared" si="308"/>
        <v>0.13248638838475499</v>
      </c>
      <c r="AS548" s="41">
        <f t="shared" si="309"/>
        <v>0.11887477313974591</v>
      </c>
      <c r="AT548" s="41">
        <f t="shared" si="310"/>
        <v>0.15154264972776771</v>
      </c>
      <c r="AU548" s="41">
        <f t="shared" si="311"/>
        <v>0.14609800362976408</v>
      </c>
      <c r="AV548" s="41">
        <f t="shared" si="312"/>
        <v>0.11524500907441017</v>
      </c>
      <c r="AW548" s="41">
        <f t="shared" si="313"/>
        <v>0.12976406533575319</v>
      </c>
      <c r="AX548" s="41">
        <f t="shared" si="314"/>
        <v>8.1669691470054442E-2</v>
      </c>
      <c r="AY548" s="41">
        <f t="shared" si="315"/>
        <v>6.8965517241379309E-2</v>
      </c>
      <c r="AZ548" s="41">
        <f t="shared" si="316"/>
        <v>2.9038112522686024E-2</v>
      </c>
      <c r="BA548" s="41">
        <f t="shared" si="317"/>
        <v>2.7223230490018148E-3</v>
      </c>
      <c r="BB548" s="41">
        <f t="shared" si="318"/>
        <v>2.3593466424682397E-2</v>
      </c>
      <c r="BC548" s="41">
        <f t="shared" si="319"/>
        <v>0</v>
      </c>
      <c r="BD548" s="41">
        <f t="shared" si="320"/>
        <v>0.72595281306715065</v>
      </c>
      <c r="BE548" s="41">
        <f t="shared" si="321"/>
        <v>0.10526315789473684</v>
      </c>
      <c r="BF548" s="41">
        <f t="shared" si="322"/>
        <v>0.16878402903811252</v>
      </c>
      <c r="BG548" s="41">
        <f t="shared" si="323"/>
        <v>0.62704174228675136</v>
      </c>
      <c r="BH548" s="41">
        <f t="shared" si="324"/>
        <v>0.16061705989110708</v>
      </c>
      <c r="BI548" s="41">
        <f t="shared" si="325"/>
        <v>0.21234119782214156</v>
      </c>
      <c r="BJ548" s="41">
        <f t="shared" si="326"/>
        <v>0</v>
      </c>
      <c r="BK548" s="41">
        <f t="shared" si="327"/>
        <v>5.6261343012704176E-2</v>
      </c>
      <c r="BL548" s="41">
        <f t="shared" si="328"/>
        <v>1.8148820326678765E-3</v>
      </c>
      <c r="BM548" s="41">
        <f t="shared" si="329"/>
        <v>5.6261343012704176E-2</v>
      </c>
      <c r="BN548" s="41">
        <f t="shared" si="330"/>
        <v>0.88566243194192373</v>
      </c>
      <c r="BO548" s="41">
        <f t="shared" si="331"/>
        <v>3.1760435571687839E-2</v>
      </c>
      <c r="BP548" s="41">
        <f t="shared" si="332"/>
        <v>0.94827586206896552</v>
      </c>
      <c r="BQ548" s="41">
        <f t="shared" si="333"/>
        <v>1.2704174228675136E-2</v>
      </c>
      <c r="BR548" s="41">
        <f t="shared" si="334"/>
        <v>4.5372050816696917E-3</v>
      </c>
      <c r="BS548" s="41">
        <f t="shared" si="335"/>
        <v>1.1796733212341199E-2</v>
      </c>
      <c r="BT548" s="41">
        <f t="shared" si="336"/>
        <v>0.98548094373865702</v>
      </c>
      <c r="BU548" s="41">
        <f t="shared" si="337"/>
        <v>2.7223230490018148E-3</v>
      </c>
      <c r="BV548" s="41">
        <f t="shared" si="338"/>
        <v>2.7223230490018148E-3</v>
      </c>
      <c r="BW548" s="41">
        <f t="shared" si="339"/>
        <v>1</v>
      </c>
      <c r="BX548" s="41" t="str">
        <f t="shared" si="340"/>
        <v>2012Registered psychiatric nursesBritish Columbia</v>
      </c>
      <c r="BY548" s="51">
        <f>VLOOKUP(BX548,'%workplace'!$A$1:$F$381,6,FALSE)</f>
        <v>2341</v>
      </c>
      <c r="BZ548" s="32">
        <f t="shared" si="341"/>
        <v>0.47073900042716788</v>
      </c>
    </row>
    <row r="549" spans="1:78" s="8" customFormat="1" hidden="1" x14ac:dyDescent="0.2">
      <c r="A549" s="8" t="str">
        <f t="shared" si="304"/>
        <v>2012Registered psychiatric nursesBritish ColumbiaOther places of work</v>
      </c>
      <c r="B549" s="8" t="s">
        <v>8</v>
      </c>
      <c r="C549" s="8" t="s">
        <v>23</v>
      </c>
      <c r="D549" s="8" t="s">
        <v>13</v>
      </c>
      <c r="E549" s="8">
        <v>2012</v>
      </c>
      <c r="F549" s="8">
        <v>205</v>
      </c>
      <c r="G549" s="8">
        <v>68</v>
      </c>
      <c r="H549" s="8">
        <v>0</v>
      </c>
      <c r="I549" s="8">
        <v>13</v>
      </c>
      <c r="J549" s="8">
        <v>12</v>
      </c>
      <c r="K549" s="8">
        <v>31</v>
      </c>
      <c r="L549" s="8">
        <v>25</v>
      </c>
      <c r="M549" s="8">
        <v>40</v>
      </c>
      <c r="N549" s="8">
        <v>48</v>
      </c>
      <c r="O549" s="8">
        <v>44</v>
      </c>
      <c r="P549" s="8">
        <v>34</v>
      </c>
      <c r="Q549" s="8">
        <v>15</v>
      </c>
      <c r="R549" s="8">
        <v>9</v>
      </c>
      <c r="S549" s="8">
        <v>2</v>
      </c>
      <c r="T549" s="8">
        <v>0</v>
      </c>
      <c r="U549" s="8">
        <v>190</v>
      </c>
      <c r="V549" s="8">
        <v>14</v>
      </c>
      <c r="W549" s="8">
        <v>69</v>
      </c>
      <c r="X549" s="8">
        <v>210</v>
      </c>
      <c r="Y549" s="8">
        <v>44</v>
      </c>
      <c r="Z549" s="8">
        <v>19</v>
      </c>
      <c r="AA549" s="8">
        <v>0</v>
      </c>
      <c r="AB549" s="8">
        <v>49</v>
      </c>
      <c r="AC549" s="8">
        <v>5</v>
      </c>
      <c r="AD549" s="8">
        <v>105</v>
      </c>
      <c r="AE549" s="8">
        <v>114</v>
      </c>
      <c r="AF549" s="8">
        <v>43</v>
      </c>
      <c r="AG549" s="8">
        <v>178</v>
      </c>
      <c r="AH549" s="8">
        <v>49</v>
      </c>
      <c r="AI549" s="8">
        <v>1</v>
      </c>
      <c r="AJ549" s="8">
        <v>4</v>
      </c>
      <c r="AK549" s="8">
        <v>266</v>
      </c>
      <c r="AL549" s="8">
        <v>2</v>
      </c>
      <c r="AM549" s="8">
        <v>3</v>
      </c>
      <c r="AN549" s="8">
        <v>273</v>
      </c>
      <c r="AO549" s="41">
        <f t="shared" si="305"/>
        <v>0.75091575091575091</v>
      </c>
      <c r="AP549" s="41">
        <f t="shared" si="306"/>
        <v>0.24908424908424909</v>
      </c>
      <c r="AQ549" s="41">
        <f t="shared" si="307"/>
        <v>0</v>
      </c>
      <c r="AR549" s="41">
        <f t="shared" si="308"/>
        <v>4.7619047619047616E-2</v>
      </c>
      <c r="AS549" s="41">
        <f t="shared" si="309"/>
        <v>4.3956043956043959E-2</v>
      </c>
      <c r="AT549" s="41">
        <f t="shared" si="310"/>
        <v>0.11355311355311355</v>
      </c>
      <c r="AU549" s="41">
        <f t="shared" si="311"/>
        <v>9.1575091575091569E-2</v>
      </c>
      <c r="AV549" s="41">
        <f t="shared" si="312"/>
        <v>0.14652014652014653</v>
      </c>
      <c r="AW549" s="41">
        <f t="shared" si="313"/>
        <v>0.17582417582417584</v>
      </c>
      <c r="AX549" s="41">
        <f t="shared" si="314"/>
        <v>0.16117216117216118</v>
      </c>
      <c r="AY549" s="41">
        <f t="shared" si="315"/>
        <v>0.12454212454212454</v>
      </c>
      <c r="AZ549" s="41">
        <f t="shared" si="316"/>
        <v>5.4945054945054944E-2</v>
      </c>
      <c r="BA549" s="41">
        <f t="shared" si="317"/>
        <v>3.2967032967032968E-2</v>
      </c>
      <c r="BB549" s="41">
        <f t="shared" si="318"/>
        <v>7.326007326007326E-3</v>
      </c>
      <c r="BC549" s="41">
        <f t="shared" si="319"/>
        <v>0</v>
      </c>
      <c r="BD549" s="41">
        <f t="shared" si="320"/>
        <v>0.69597069597069594</v>
      </c>
      <c r="BE549" s="41">
        <f t="shared" si="321"/>
        <v>5.128205128205128E-2</v>
      </c>
      <c r="BF549" s="41">
        <f t="shared" si="322"/>
        <v>0.25274725274725274</v>
      </c>
      <c r="BG549" s="41">
        <f t="shared" si="323"/>
        <v>0.76923076923076927</v>
      </c>
      <c r="BH549" s="41">
        <f t="shared" si="324"/>
        <v>0.16117216117216118</v>
      </c>
      <c r="BI549" s="41">
        <f t="shared" si="325"/>
        <v>6.95970695970696E-2</v>
      </c>
      <c r="BJ549" s="41">
        <f t="shared" si="326"/>
        <v>0</v>
      </c>
      <c r="BK549" s="41">
        <f t="shared" si="327"/>
        <v>0.17948717948717949</v>
      </c>
      <c r="BL549" s="41">
        <f t="shared" si="328"/>
        <v>1.8315018315018316E-2</v>
      </c>
      <c r="BM549" s="41">
        <f t="shared" si="329"/>
        <v>0.38461538461538464</v>
      </c>
      <c r="BN549" s="41">
        <f t="shared" si="330"/>
        <v>0.4175824175824176</v>
      </c>
      <c r="BO549" s="41">
        <f t="shared" si="331"/>
        <v>0.1575091575091575</v>
      </c>
      <c r="BP549" s="41">
        <f t="shared" si="332"/>
        <v>0.65201465201465203</v>
      </c>
      <c r="BQ549" s="41">
        <f t="shared" si="333"/>
        <v>0.17948717948717949</v>
      </c>
      <c r="BR549" s="41">
        <f t="shared" si="334"/>
        <v>3.663003663003663E-3</v>
      </c>
      <c r="BS549" s="41">
        <f t="shared" si="335"/>
        <v>1.4652014652014652E-2</v>
      </c>
      <c r="BT549" s="41">
        <f t="shared" si="336"/>
        <v>0.97435897435897434</v>
      </c>
      <c r="BU549" s="41">
        <f t="shared" si="337"/>
        <v>7.326007326007326E-3</v>
      </c>
      <c r="BV549" s="41">
        <f t="shared" si="338"/>
        <v>1.098901098901099E-2</v>
      </c>
      <c r="BW549" s="41">
        <f t="shared" si="339"/>
        <v>1</v>
      </c>
      <c r="BX549" s="41" t="str">
        <f t="shared" si="340"/>
        <v>2012Registered psychiatric nursesBritish Columbia</v>
      </c>
      <c r="BY549" s="51">
        <f>VLOOKUP(BX549,'%workplace'!$A$1:$F$381,6,FALSE)</f>
        <v>2341</v>
      </c>
      <c r="BZ549" s="32">
        <f t="shared" si="341"/>
        <v>0.11661683041435283</v>
      </c>
    </row>
    <row r="550" spans="1:78" s="8" customFormat="1" hidden="1" x14ac:dyDescent="0.2">
      <c r="A550" s="8" t="str">
        <f t="shared" si="304"/>
        <v>2012Registered psychiatric nursesBritish ColumbiaUnknown places of work</v>
      </c>
      <c r="B550" s="8" t="s">
        <v>8</v>
      </c>
      <c r="C550" s="8" t="s">
        <v>23</v>
      </c>
      <c r="D550" s="8" t="s">
        <v>49</v>
      </c>
      <c r="E550" s="8">
        <v>2012</v>
      </c>
      <c r="F550" s="8">
        <v>4</v>
      </c>
      <c r="G550" s="8">
        <v>0</v>
      </c>
      <c r="H550" s="8">
        <v>0</v>
      </c>
      <c r="I550" s="8">
        <v>0</v>
      </c>
      <c r="J550" s="8">
        <v>1</v>
      </c>
      <c r="K550" s="8">
        <v>1</v>
      </c>
      <c r="L550" s="8">
        <v>0</v>
      </c>
      <c r="M550" s="8">
        <v>0</v>
      </c>
      <c r="N550" s="8">
        <v>1</v>
      </c>
      <c r="O550" s="8">
        <v>1</v>
      </c>
      <c r="P550" s="8">
        <v>0</v>
      </c>
      <c r="Q550" s="8">
        <v>0</v>
      </c>
      <c r="R550" s="8">
        <v>0</v>
      </c>
      <c r="S550" s="8">
        <v>0</v>
      </c>
      <c r="T550" s="8">
        <v>0</v>
      </c>
      <c r="U550" s="8">
        <v>4</v>
      </c>
      <c r="V550" s="8">
        <v>0</v>
      </c>
      <c r="W550" s="8">
        <v>0</v>
      </c>
      <c r="X550" s="8">
        <v>3</v>
      </c>
      <c r="Y550" s="8">
        <v>1</v>
      </c>
      <c r="Z550" s="8">
        <v>0</v>
      </c>
      <c r="AA550" s="8">
        <v>0</v>
      </c>
      <c r="AB550" s="8">
        <v>0</v>
      </c>
      <c r="AC550" s="8">
        <v>2</v>
      </c>
      <c r="AD550" s="8">
        <v>0</v>
      </c>
      <c r="AE550" s="8">
        <v>2</v>
      </c>
      <c r="AF550" s="8">
        <v>1</v>
      </c>
      <c r="AG550" s="8">
        <v>2</v>
      </c>
      <c r="AH550" s="8">
        <v>0</v>
      </c>
      <c r="AI550" s="8">
        <v>0</v>
      </c>
      <c r="AJ550" s="8">
        <v>0</v>
      </c>
      <c r="AK550" s="8">
        <v>4</v>
      </c>
      <c r="AL550" s="8">
        <v>1</v>
      </c>
      <c r="AM550" s="8">
        <v>0</v>
      </c>
      <c r="AN550" s="8">
        <v>4</v>
      </c>
      <c r="AO550" s="41">
        <f t="shared" si="305"/>
        <v>1</v>
      </c>
      <c r="AP550" s="41">
        <f t="shared" si="306"/>
        <v>0</v>
      </c>
      <c r="AQ550" s="41">
        <f t="shared" si="307"/>
        <v>0</v>
      </c>
      <c r="AR550" s="41">
        <f t="shared" si="308"/>
        <v>0</v>
      </c>
      <c r="AS550" s="41">
        <f t="shared" si="309"/>
        <v>0.25</v>
      </c>
      <c r="AT550" s="41">
        <f t="shared" si="310"/>
        <v>0.25</v>
      </c>
      <c r="AU550" s="41">
        <f t="shared" si="311"/>
        <v>0</v>
      </c>
      <c r="AV550" s="41">
        <f t="shared" si="312"/>
        <v>0</v>
      </c>
      <c r="AW550" s="41">
        <f t="shared" si="313"/>
        <v>0.25</v>
      </c>
      <c r="AX550" s="41">
        <f t="shared" si="314"/>
        <v>0.25</v>
      </c>
      <c r="AY550" s="41">
        <f t="shared" si="315"/>
        <v>0</v>
      </c>
      <c r="AZ550" s="41">
        <f t="shared" si="316"/>
        <v>0</v>
      </c>
      <c r="BA550" s="41">
        <f t="shared" si="317"/>
        <v>0</v>
      </c>
      <c r="BB550" s="41">
        <f t="shared" si="318"/>
        <v>0</v>
      </c>
      <c r="BC550" s="41">
        <f t="shared" si="319"/>
        <v>0</v>
      </c>
      <c r="BD550" s="41">
        <f t="shared" si="320"/>
        <v>1</v>
      </c>
      <c r="BE550" s="41">
        <f t="shared" si="321"/>
        <v>0</v>
      </c>
      <c r="BF550" s="41">
        <f t="shared" si="322"/>
        <v>0</v>
      </c>
      <c r="BG550" s="41">
        <f t="shared" si="323"/>
        <v>0.75</v>
      </c>
      <c r="BH550" s="41">
        <f t="shared" si="324"/>
        <v>0.25</v>
      </c>
      <c r="BI550" s="41">
        <f t="shared" si="325"/>
        <v>0</v>
      </c>
      <c r="BJ550" s="41">
        <f t="shared" si="326"/>
        <v>0</v>
      </c>
      <c r="BK550" s="41">
        <f t="shared" si="327"/>
        <v>0</v>
      </c>
      <c r="BL550" s="41">
        <f t="shared" si="328"/>
        <v>0.5</v>
      </c>
      <c r="BM550" s="41">
        <f t="shared" si="329"/>
        <v>0</v>
      </c>
      <c r="BN550" s="41">
        <f t="shared" si="330"/>
        <v>0.5</v>
      </c>
      <c r="BO550" s="41">
        <f t="shared" si="331"/>
        <v>0.25</v>
      </c>
      <c r="BP550" s="41">
        <f t="shared" si="332"/>
        <v>0.5</v>
      </c>
      <c r="BQ550" s="41">
        <f t="shared" si="333"/>
        <v>0</v>
      </c>
      <c r="BR550" s="41">
        <f t="shared" si="334"/>
        <v>0</v>
      </c>
      <c r="BS550" s="41">
        <f t="shared" si="335"/>
        <v>0</v>
      </c>
      <c r="BT550" s="41">
        <f t="shared" si="336"/>
        <v>1</v>
      </c>
      <c r="BU550" s="41">
        <f t="shared" si="337"/>
        <v>0.25</v>
      </c>
      <c r="BV550" s="41">
        <f t="shared" si="338"/>
        <v>0</v>
      </c>
      <c r="BW550" s="41">
        <f t="shared" si="339"/>
        <v>1</v>
      </c>
      <c r="BX550" s="41" t="str">
        <f t="shared" si="340"/>
        <v>2012Registered psychiatric nursesBritish Columbia</v>
      </c>
      <c r="BY550" s="51">
        <f>VLOOKUP(BX550,'%workplace'!$A$1:$F$381,6,FALSE)</f>
        <v>2341</v>
      </c>
      <c r="BZ550" s="32">
        <f t="shared" si="341"/>
        <v>1.7086715079026058E-3</v>
      </c>
    </row>
    <row r="551" spans="1:78" s="8" customFormat="1" hidden="1" x14ac:dyDescent="0.2">
      <c r="A551" s="8" t="str">
        <f t="shared" si="304"/>
        <v>2012Nurse practitionersNewfoundland and LabradorAll places of work</v>
      </c>
      <c r="B551" s="8" t="s">
        <v>5</v>
      </c>
      <c r="C551" s="8" t="s">
        <v>14</v>
      </c>
      <c r="D551" s="8" t="s">
        <v>9</v>
      </c>
      <c r="E551" s="8">
        <v>2012</v>
      </c>
      <c r="F551" s="8">
        <v>103</v>
      </c>
      <c r="G551" s="8">
        <v>17</v>
      </c>
      <c r="H551" s="8">
        <v>0</v>
      </c>
      <c r="I551" s="8">
        <v>0</v>
      </c>
      <c r="J551" s="8">
        <v>8</v>
      </c>
      <c r="K551" s="8">
        <v>15</v>
      </c>
      <c r="L551" s="8">
        <v>29</v>
      </c>
      <c r="M551" s="8">
        <v>31</v>
      </c>
      <c r="N551" s="8">
        <v>18</v>
      </c>
      <c r="O551" s="8">
        <v>13</v>
      </c>
      <c r="P551" s="8">
        <v>4</v>
      </c>
      <c r="Q551" s="8">
        <v>1</v>
      </c>
      <c r="R551" s="8">
        <v>1</v>
      </c>
      <c r="S551" s="8">
        <v>0</v>
      </c>
      <c r="T551" s="8">
        <v>0</v>
      </c>
      <c r="U551" s="8">
        <v>120</v>
      </c>
      <c r="V551" s="8">
        <v>0</v>
      </c>
      <c r="W551" s="8">
        <v>0</v>
      </c>
      <c r="X551" s="8">
        <v>100</v>
      </c>
      <c r="Y551" s="8">
        <v>13</v>
      </c>
      <c r="Z551" s="8">
        <v>7</v>
      </c>
      <c r="AA551" s="8">
        <v>0</v>
      </c>
      <c r="AB551" s="8">
        <v>0</v>
      </c>
      <c r="AC551" s="8">
        <v>1</v>
      </c>
      <c r="AD551" s="8">
        <v>119</v>
      </c>
      <c r="AE551" s="8">
        <v>0</v>
      </c>
      <c r="AF551" s="8">
        <v>6</v>
      </c>
      <c r="AG551" s="8">
        <v>105</v>
      </c>
      <c r="AH551" s="8">
        <v>8</v>
      </c>
      <c r="AI551" s="8">
        <v>0</v>
      </c>
      <c r="AJ551" s="8">
        <v>56</v>
      </c>
      <c r="AK551" s="8">
        <v>64</v>
      </c>
      <c r="AL551" s="8">
        <v>1</v>
      </c>
      <c r="AM551" s="8">
        <v>0</v>
      </c>
      <c r="AN551" s="8">
        <v>120</v>
      </c>
      <c r="AO551" s="41">
        <f t="shared" si="305"/>
        <v>0.85833333333333328</v>
      </c>
      <c r="AP551" s="41">
        <f t="shared" si="306"/>
        <v>0.14166666666666666</v>
      </c>
      <c r="AQ551" s="41">
        <f t="shared" si="307"/>
        <v>0</v>
      </c>
      <c r="AR551" s="41">
        <f t="shared" si="308"/>
        <v>0</v>
      </c>
      <c r="AS551" s="41">
        <f t="shared" si="309"/>
        <v>6.6666666666666666E-2</v>
      </c>
      <c r="AT551" s="41">
        <f t="shared" si="310"/>
        <v>0.125</v>
      </c>
      <c r="AU551" s="41">
        <f t="shared" si="311"/>
        <v>0.24166666666666667</v>
      </c>
      <c r="AV551" s="41">
        <f t="shared" si="312"/>
        <v>0.25833333333333336</v>
      </c>
      <c r="AW551" s="41">
        <f t="shared" si="313"/>
        <v>0.15</v>
      </c>
      <c r="AX551" s="41">
        <f t="shared" si="314"/>
        <v>0.10833333333333334</v>
      </c>
      <c r="AY551" s="41">
        <f t="shared" si="315"/>
        <v>3.3333333333333333E-2</v>
      </c>
      <c r="AZ551" s="41">
        <f t="shared" si="316"/>
        <v>8.3333333333333332E-3</v>
      </c>
      <c r="BA551" s="41">
        <f t="shared" si="317"/>
        <v>8.3333333333333332E-3</v>
      </c>
      <c r="BB551" s="41">
        <f t="shared" si="318"/>
        <v>0</v>
      </c>
      <c r="BC551" s="41">
        <f t="shared" si="319"/>
        <v>0</v>
      </c>
      <c r="BD551" s="41">
        <f t="shared" si="320"/>
        <v>1</v>
      </c>
      <c r="BE551" s="41">
        <f t="shared" si="321"/>
        <v>0</v>
      </c>
      <c r="BF551" s="41">
        <f t="shared" si="322"/>
        <v>0</v>
      </c>
      <c r="BG551" s="41">
        <f t="shared" si="323"/>
        <v>0.83333333333333337</v>
      </c>
      <c r="BH551" s="41">
        <f t="shared" si="324"/>
        <v>0.10833333333333334</v>
      </c>
      <c r="BI551" s="41">
        <f t="shared" si="325"/>
        <v>5.8333333333333334E-2</v>
      </c>
      <c r="BJ551" s="41">
        <f t="shared" si="326"/>
        <v>0</v>
      </c>
      <c r="BK551" s="41">
        <f t="shared" si="327"/>
        <v>0</v>
      </c>
      <c r="BL551" s="41">
        <f t="shared" si="328"/>
        <v>8.3333333333333332E-3</v>
      </c>
      <c r="BM551" s="41">
        <f t="shared" si="329"/>
        <v>0.9916666666666667</v>
      </c>
      <c r="BN551" s="41">
        <f t="shared" si="330"/>
        <v>0</v>
      </c>
      <c r="BO551" s="41">
        <f t="shared" si="331"/>
        <v>0.05</v>
      </c>
      <c r="BP551" s="41">
        <f t="shared" si="332"/>
        <v>0.875</v>
      </c>
      <c r="BQ551" s="41">
        <f t="shared" si="333"/>
        <v>6.6666666666666666E-2</v>
      </c>
      <c r="BR551" s="41">
        <f t="shared" si="334"/>
        <v>0</v>
      </c>
      <c r="BS551" s="41">
        <f t="shared" si="335"/>
        <v>0.46666666666666667</v>
      </c>
      <c r="BT551" s="41">
        <f t="shared" si="336"/>
        <v>0.53333333333333333</v>
      </c>
      <c r="BU551" s="41">
        <f t="shared" si="337"/>
        <v>8.3333333333333332E-3</v>
      </c>
      <c r="BV551" s="41">
        <f t="shared" si="338"/>
        <v>0</v>
      </c>
      <c r="BW551" s="41">
        <f t="shared" si="339"/>
        <v>1</v>
      </c>
      <c r="BX551" s="41" t="str">
        <f t="shared" si="340"/>
        <v>2012Nurse practitionersNewfoundland and Labrador</v>
      </c>
      <c r="BY551" s="51">
        <f>VLOOKUP(BX551,'%workplace'!$A$1:$F$381,6,FALSE)</f>
        <v>120</v>
      </c>
      <c r="BZ551" s="32">
        <f t="shared" si="341"/>
        <v>1</v>
      </c>
    </row>
    <row r="552" spans="1:78" s="8" customFormat="1" hidden="1" x14ac:dyDescent="0.2">
      <c r="A552" s="8" t="str">
        <f t="shared" si="304"/>
        <v>2012Nurse practitionersNewfoundland and LabradorCommunity health</v>
      </c>
      <c r="B552" s="8" t="s">
        <v>5</v>
      </c>
      <c r="C552" s="8" t="s">
        <v>14</v>
      </c>
      <c r="D552" s="8" t="s">
        <v>11</v>
      </c>
      <c r="E552" s="8">
        <v>2012</v>
      </c>
      <c r="F552" s="8">
        <v>34</v>
      </c>
      <c r="G552" s="8">
        <v>2</v>
      </c>
      <c r="H552" s="8">
        <v>0</v>
      </c>
      <c r="I552" s="8">
        <v>0</v>
      </c>
      <c r="J552" s="8">
        <v>1</v>
      </c>
      <c r="K552" s="8">
        <v>2</v>
      </c>
      <c r="L552" s="8">
        <v>9</v>
      </c>
      <c r="M552" s="8">
        <v>12</v>
      </c>
      <c r="N552" s="8">
        <v>1</v>
      </c>
      <c r="O552" s="8">
        <v>6</v>
      </c>
      <c r="P552" s="8">
        <v>3</v>
      </c>
      <c r="Q552" s="8">
        <v>1</v>
      </c>
      <c r="R552" s="8">
        <v>1</v>
      </c>
      <c r="S552" s="8">
        <v>0</v>
      </c>
      <c r="T552" s="8">
        <v>0</v>
      </c>
      <c r="U552" s="8">
        <v>36</v>
      </c>
      <c r="V552" s="8">
        <v>0</v>
      </c>
      <c r="W552" s="8">
        <v>0</v>
      </c>
      <c r="X552" s="8">
        <v>29</v>
      </c>
      <c r="Y552" s="8">
        <v>4</v>
      </c>
      <c r="Z552" s="8">
        <v>3</v>
      </c>
      <c r="AA552" s="8">
        <v>0</v>
      </c>
      <c r="AB552" s="8">
        <v>0</v>
      </c>
      <c r="AC552" s="8">
        <v>0</v>
      </c>
      <c r="AD552" s="8">
        <v>36</v>
      </c>
      <c r="AE552" s="8">
        <v>0</v>
      </c>
      <c r="AF552" s="8">
        <v>1</v>
      </c>
      <c r="AG552" s="8">
        <v>35</v>
      </c>
      <c r="AH552" s="8">
        <v>0</v>
      </c>
      <c r="AI552" s="8">
        <v>0</v>
      </c>
      <c r="AJ552" s="8">
        <v>31</v>
      </c>
      <c r="AK552" s="8">
        <v>5</v>
      </c>
      <c r="AL552" s="8">
        <v>0</v>
      </c>
      <c r="AM552" s="8">
        <v>0</v>
      </c>
      <c r="AN552" s="8">
        <v>36</v>
      </c>
      <c r="AO552" s="41">
        <f t="shared" si="305"/>
        <v>0.94444444444444442</v>
      </c>
      <c r="AP552" s="41">
        <f t="shared" si="306"/>
        <v>5.5555555555555552E-2</v>
      </c>
      <c r="AQ552" s="41">
        <f t="shared" si="307"/>
        <v>0</v>
      </c>
      <c r="AR552" s="41">
        <f t="shared" si="308"/>
        <v>0</v>
      </c>
      <c r="AS552" s="41">
        <f t="shared" si="309"/>
        <v>2.7777777777777776E-2</v>
      </c>
      <c r="AT552" s="41">
        <f t="shared" si="310"/>
        <v>5.5555555555555552E-2</v>
      </c>
      <c r="AU552" s="41">
        <f t="shared" si="311"/>
        <v>0.25</v>
      </c>
      <c r="AV552" s="41">
        <f t="shared" si="312"/>
        <v>0.33333333333333331</v>
      </c>
      <c r="AW552" s="41">
        <f t="shared" si="313"/>
        <v>2.7777777777777776E-2</v>
      </c>
      <c r="AX552" s="41">
        <f t="shared" si="314"/>
        <v>0.16666666666666666</v>
      </c>
      <c r="AY552" s="41">
        <f t="shared" si="315"/>
        <v>8.3333333333333329E-2</v>
      </c>
      <c r="AZ552" s="41">
        <f t="shared" si="316"/>
        <v>2.7777777777777776E-2</v>
      </c>
      <c r="BA552" s="41">
        <f t="shared" si="317"/>
        <v>2.7777777777777776E-2</v>
      </c>
      <c r="BB552" s="41">
        <f t="shared" si="318"/>
        <v>0</v>
      </c>
      <c r="BC552" s="41">
        <f t="shared" si="319"/>
        <v>0</v>
      </c>
      <c r="BD552" s="41">
        <f t="shared" si="320"/>
        <v>1</v>
      </c>
      <c r="BE552" s="41">
        <f t="shared" si="321"/>
        <v>0</v>
      </c>
      <c r="BF552" s="41">
        <f t="shared" si="322"/>
        <v>0</v>
      </c>
      <c r="BG552" s="41">
        <f t="shared" si="323"/>
        <v>0.80555555555555558</v>
      </c>
      <c r="BH552" s="41">
        <f t="shared" si="324"/>
        <v>0.1111111111111111</v>
      </c>
      <c r="BI552" s="41">
        <f t="shared" si="325"/>
        <v>8.3333333333333329E-2</v>
      </c>
      <c r="BJ552" s="41">
        <f t="shared" si="326"/>
        <v>0</v>
      </c>
      <c r="BK552" s="41">
        <f t="shared" si="327"/>
        <v>0</v>
      </c>
      <c r="BL552" s="41">
        <f t="shared" si="328"/>
        <v>0</v>
      </c>
      <c r="BM552" s="41">
        <f t="shared" si="329"/>
        <v>1</v>
      </c>
      <c r="BN552" s="41">
        <f t="shared" si="330"/>
        <v>0</v>
      </c>
      <c r="BO552" s="41">
        <f t="shared" si="331"/>
        <v>2.7777777777777776E-2</v>
      </c>
      <c r="BP552" s="41">
        <f t="shared" si="332"/>
        <v>0.97222222222222221</v>
      </c>
      <c r="BQ552" s="41">
        <f t="shared" si="333"/>
        <v>0</v>
      </c>
      <c r="BR552" s="41">
        <f t="shared" si="334"/>
        <v>0</v>
      </c>
      <c r="BS552" s="41">
        <f t="shared" si="335"/>
        <v>0.86111111111111116</v>
      </c>
      <c r="BT552" s="41">
        <f t="shared" si="336"/>
        <v>0.1388888888888889</v>
      </c>
      <c r="BU552" s="41">
        <f t="shared" si="337"/>
        <v>0</v>
      </c>
      <c r="BV552" s="41">
        <f t="shared" si="338"/>
        <v>0</v>
      </c>
      <c r="BW552" s="41">
        <f t="shared" si="339"/>
        <v>1</v>
      </c>
      <c r="BX552" s="41" t="str">
        <f t="shared" si="340"/>
        <v>2012Nurse practitionersNewfoundland and Labrador</v>
      </c>
      <c r="BY552" s="51">
        <f>VLOOKUP(BX552,'%workplace'!$A$1:$F$381,6,FALSE)</f>
        <v>120</v>
      </c>
      <c r="BZ552" s="32">
        <f t="shared" si="341"/>
        <v>0.3</v>
      </c>
    </row>
    <row r="553" spans="1:78" s="8" customFormat="1" hidden="1" x14ac:dyDescent="0.2">
      <c r="A553" s="8" t="str">
        <f t="shared" si="304"/>
        <v>2012Nurse practitionersNewfoundland and LabradorNursing home/long-term care</v>
      </c>
      <c r="B553" s="8" t="s">
        <v>5</v>
      </c>
      <c r="C553" s="8" t="s">
        <v>14</v>
      </c>
      <c r="D553" s="8" t="s">
        <v>12</v>
      </c>
      <c r="E553" s="8">
        <v>2012</v>
      </c>
      <c r="F553" s="8">
        <v>5</v>
      </c>
      <c r="G553" s="8">
        <v>0</v>
      </c>
      <c r="H553" s="8">
        <v>0</v>
      </c>
      <c r="I553" s="8">
        <v>0</v>
      </c>
      <c r="J553" s="8">
        <v>0</v>
      </c>
      <c r="K553" s="8">
        <v>0</v>
      </c>
      <c r="L553" s="8">
        <v>2</v>
      </c>
      <c r="M553" s="8">
        <v>1</v>
      </c>
      <c r="N553" s="8">
        <v>0</v>
      </c>
      <c r="O553" s="8">
        <v>2</v>
      </c>
      <c r="P553" s="8">
        <v>0</v>
      </c>
      <c r="Q553" s="8">
        <v>0</v>
      </c>
      <c r="R553" s="8">
        <v>0</v>
      </c>
      <c r="S553" s="8">
        <v>0</v>
      </c>
      <c r="T553" s="8">
        <v>0</v>
      </c>
      <c r="U553" s="8">
        <v>5</v>
      </c>
      <c r="V553" s="8">
        <v>0</v>
      </c>
      <c r="W553" s="8">
        <v>0</v>
      </c>
      <c r="X553" s="8">
        <v>5</v>
      </c>
      <c r="Y553" s="8">
        <v>0</v>
      </c>
      <c r="Z553" s="8">
        <v>0</v>
      </c>
      <c r="AA553" s="8">
        <v>0</v>
      </c>
      <c r="AB553" s="8">
        <v>0</v>
      </c>
      <c r="AC553" s="8">
        <v>0</v>
      </c>
      <c r="AD553" s="8">
        <v>5</v>
      </c>
      <c r="AE553" s="8">
        <v>0</v>
      </c>
      <c r="AF553" s="8">
        <v>0</v>
      </c>
      <c r="AG553" s="8">
        <v>5</v>
      </c>
      <c r="AH553" s="8">
        <v>0</v>
      </c>
      <c r="AI553" s="8">
        <v>0</v>
      </c>
      <c r="AJ553" s="8">
        <v>2</v>
      </c>
      <c r="AK553" s="8">
        <v>3</v>
      </c>
      <c r="AL553" s="8">
        <v>0</v>
      </c>
      <c r="AM553" s="8">
        <v>0</v>
      </c>
      <c r="AN553" s="8">
        <v>5</v>
      </c>
      <c r="AO553" s="41">
        <f t="shared" si="305"/>
        <v>1</v>
      </c>
      <c r="AP553" s="41">
        <f t="shared" si="306"/>
        <v>0</v>
      </c>
      <c r="AQ553" s="41">
        <f t="shared" si="307"/>
        <v>0</v>
      </c>
      <c r="AR553" s="41">
        <f t="shared" si="308"/>
        <v>0</v>
      </c>
      <c r="AS553" s="41">
        <f t="shared" si="309"/>
        <v>0</v>
      </c>
      <c r="AT553" s="41">
        <f t="shared" si="310"/>
        <v>0</v>
      </c>
      <c r="AU553" s="41">
        <f t="shared" si="311"/>
        <v>0.4</v>
      </c>
      <c r="AV553" s="41">
        <f t="shared" si="312"/>
        <v>0.2</v>
      </c>
      <c r="AW553" s="41">
        <f t="shared" si="313"/>
        <v>0</v>
      </c>
      <c r="AX553" s="41">
        <f t="shared" si="314"/>
        <v>0.4</v>
      </c>
      <c r="AY553" s="41">
        <f t="shared" si="315"/>
        <v>0</v>
      </c>
      <c r="AZ553" s="41">
        <f t="shared" si="316"/>
        <v>0</v>
      </c>
      <c r="BA553" s="41">
        <f t="shared" si="317"/>
        <v>0</v>
      </c>
      <c r="BB553" s="41">
        <f t="shared" si="318"/>
        <v>0</v>
      </c>
      <c r="BC553" s="41">
        <f t="shared" si="319"/>
        <v>0</v>
      </c>
      <c r="BD553" s="41">
        <f t="shared" si="320"/>
        <v>1</v>
      </c>
      <c r="BE553" s="41">
        <f t="shared" si="321"/>
        <v>0</v>
      </c>
      <c r="BF553" s="41">
        <f t="shared" si="322"/>
        <v>0</v>
      </c>
      <c r="BG553" s="41">
        <f t="shared" si="323"/>
        <v>1</v>
      </c>
      <c r="BH553" s="41">
        <f t="shared" si="324"/>
        <v>0</v>
      </c>
      <c r="BI553" s="41">
        <f t="shared" si="325"/>
        <v>0</v>
      </c>
      <c r="BJ553" s="41">
        <f t="shared" si="326"/>
        <v>0</v>
      </c>
      <c r="BK553" s="41">
        <f t="shared" si="327"/>
        <v>0</v>
      </c>
      <c r="BL553" s="41">
        <f t="shared" si="328"/>
        <v>0</v>
      </c>
      <c r="BM553" s="41">
        <f t="shared" si="329"/>
        <v>1</v>
      </c>
      <c r="BN553" s="41">
        <f t="shared" si="330"/>
        <v>0</v>
      </c>
      <c r="BO553" s="41">
        <f t="shared" si="331"/>
        <v>0</v>
      </c>
      <c r="BP553" s="41">
        <f t="shared" si="332"/>
        <v>1</v>
      </c>
      <c r="BQ553" s="41">
        <f t="shared" si="333"/>
        <v>0</v>
      </c>
      <c r="BR553" s="41">
        <f t="shared" si="334"/>
        <v>0</v>
      </c>
      <c r="BS553" s="41">
        <f t="shared" si="335"/>
        <v>0.4</v>
      </c>
      <c r="BT553" s="41">
        <f t="shared" si="336"/>
        <v>0.6</v>
      </c>
      <c r="BU553" s="41">
        <f t="shared" si="337"/>
        <v>0</v>
      </c>
      <c r="BV553" s="41">
        <f t="shared" si="338"/>
        <v>0</v>
      </c>
      <c r="BW553" s="41">
        <f t="shared" si="339"/>
        <v>1</v>
      </c>
      <c r="BX553" s="41" t="str">
        <f t="shared" si="340"/>
        <v>2012Nurse practitionersNewfoundland and Labrador</v>
      </c>
      <c r="BY553" s="51">
        <f>VLOOKUP(BX553,'%workplace'!$A$1:$F$381,6,FALSE)</f>
        <v>120</v>
      </c>
      <c r="BZ553" s="32">
        <f t="shared" si="341"/>
        <v>4.1666666666666664E-2</v>
      </c>
    </row>
    <row r="554" spans="1:78" s="8" customFormat="1" hidden="1" x14ac:dyDescent="0.2">
      <c r="A554" s="8" t="str">
        <f t="shared" si="304"/>
        <v>2012Nurse practitionersNewfoundland and LabradorHospital</v>
      </c>
      <c r="B554" s="8" t="s">
        <v>5</v>
      </c>
      <c r="C554" s="8" t="s">
        <v>14</v>
      </c>
      <c r="D554" s="8" t="s">
        <v>10</v>
      </c>
      <c r="E554" s="8">
        <v>2012</v>
      </c>
      <c r="F554" s="8">
        <v>46</v>
      </c>
      <c r="G554" s="8">
        <v>7</v>
      </c>
      <c r="H554" s="8">
        <v>0</v>
      </c>
      <c r="I554" s="8">
        <v>0</v>
      </c>
      <c r="J554" s="8">
        <v>6</v>
      </c>
      <c r="K554" s="8">
        <v>10</v>
      </c>
      <c r="L554" s="8">
        <v>12</v>
      </c>
      <c r="M554" s="8">
        <v>12</v>
      </c>
      <c r="N554" s="8">
        <v>10</v>
      </c>
      <c r="O554" s="8">
        <v>3</v>
      </c>
      <c r="P554" s="8">
        <v>0</v>
      </c>
      <c r="Q554" s="8">
        <v>0</v>
      </c>
      <c r="R554" s="8">
        <v>0</v>
      </c>
      <c r="S554" s="8">
        <v>0</v>
      </c>
      <c r="T554" s="8">
        <v>0</v>
      </c>
      <c r="U554" s="8">
        <v>53</v>
      </c>
      <c r="V554" s="8">
        <v>0</v>
      </c>
      <c r="W554" s="8">
        <v>0</v>
      </c>
      <c r="X554" s="8">
        <v>50</v>
      </c>
      <c r="Y554" s="8">
        <v>3</v>
      </c>
      <c r="Z554" s="8">
        <v>0</v>
      </c>
      <c r="AA554" s="8">
        <v>0</v>
      </c>
      <c r="AB554" s="8">
        <v>0</v>
      </c>
      <c r="AC554" s="8">
        <v>0</v>
      </c>
      <c r="AD554" s="8">
        <v>53</v>
      </c>
      <c r="AE554" s="8">
        <v>0</v>
      </c>
      <c r="AF554" s="8">
        <v>0</v>
      </c>
      <c r="AG554" s="8">
        <v>52</v>
      </c>
      <c r="AH554" s="8">
        <v>1</v>
      </c>
      <c r="AI554" s="8">
        <v>0</v>
      </c>
      <c r="AJ554" s="8">
        <v>18</v>
      </c>
      <c r="AK554" s="8">
        <v>35</v>
      </c>
      <c r="AL554" s="8">
        <v>0</v>
      </c>
      <c r="AM554" s="8">
        <v>0</v>
      </c>
      <c r="AN554" s="8">
        <v>53</v>
      </c>
      <c r="AO554" s="41">
        <f t="shared" si="305"/>
        <v>0.86792452830188682</v>
      </c>
      <c r="AP554" s="41">
        <f t="shared" si="306"/>
        <v>0.13207547169811321</v>
      </c>
      <c r="AQ554" s="41">
        <f t="shared" si="307"/>
        <v>0</v>
      </c>
      <c r="AR554" s="41">
        <f t="shared" si="308"/>
        <v>0</v>
      </c>
      <c r="AS554" s="41">
        <f t="shared" si="309"/>
        <v>0.11320754716981132</v>
      </c>
      <c r="AT554" s="41">
        <f t="shared" si="310"/>
        <v>0.18867924528301888</v>
      </c>
      <c r="AU554" s="41">
        <f t="shared" si="311"/>
        <v>0.22641509433962265</v>
      </c>
      <c r="AV554" s="41">
        <f t="shared" si="312"/>
        <v>0.22641509433962265</v>
      </c>
      <c r="AW554" s="41">
        <f t="shared" si="313"/>
        <v>0.18867924528301888</v>
      </c>
      <c r="AX554" s="41">
        <f t="shared" si="314"/>
        <v>5.6603773584905662E-2</v>
      </c>
      <c r="AY554" s="41">
        <f t="shared" si="315"/>
        <v>0</v>
      </c>
      <c r="AZ554" s="41">
        <f t="shared" si="316"/>
        <v>0</v>
      </c>
      <c r="BA554" s="41">
        <f t="shared" si="317"/>
        <v>0</v>
      </c>
      <c r="BB554" s="41">
        <f t="shared" si="318"/>
        <v>0</v>
      </c>
      <c r="BC554" s="41">
        <f t="shared" si="319"/>
        <v>0</v>
      </c>
      <c r="BD554" s="41">
        <f t="shared" si="320"/>
        <v>1</v>
      </c>
      <c r="BE554" s="41">
        <f t="shared" si="321"/>
        <v>0</v>
      </c>
      <c r="BF554" s="41">
        <f t="shared" si="322"/>
        <v>0</v>
      </c>
      <c r="BG554" s="41">
        <f t="shared" si="323"/>
        <v>0.94339622641509435</v>
      </c>
      <c r="BH554" s="41">
        <f t="shared" si="324"/>
        <v>5.6603773584905662E-2</v>
      </c>
      <c r="BI554" s="41">
        <f t="shared" si="325"/>
        <v>0</v>
      </c>
      <c r="BJ554" s="41">
        <f t="shared" si="326"/>
        <v>0</v>
      </c>
      <c r="BK554" s="41">
        <f t="shared" si="327"/>
        <v>0</v>
      </c>
      <c r="BL554" s="41">
        <f t="shared" si="328"/>
        <v>0</v>
      </c>
      <c r="BM554" s="41">
        <f t="shared" si="329"/>
        <v>1</v>
      </c>
      <c r="BN554" s="41">
        <f t="shared" si="330"/>
        <v>0</v>
      </c>
      <c r="BO554" s="41">
        <f t="shared" si="331"/>
        <v>0</v>
      </c>
      <c r="BP554" s="41">
        <f t="shared" si="332"/>
        <v>0.98113207547169812</v>
      </c>
      <c r="BQ554" s="41">
        <f t="shared" si="333"/>
        <v>1.8867924528301886E-2</v>
      </c>
      <c r="BR554" s="41">
        <f t="shared" si="334"/>
        <v>0</v>
      </c>
      <c r="BS554" s="41">
        <f t="shared" si="335"/>
        <v>0.33962264150943394</v>
      </c>
      <c r="BT554" s="41">
        <f t="shared" si="336"/>
        <v>0.660377358490566</v>
      </c>
      <c r="BU554" s="41">
        <f t="shared" si="337"/>
        <v>0</v>
      </c>
      <c r="BV554" s="41">
        <f t="shared" si="338"/>
        <v>0</v>
      </c>
      <c r="BW554" s="41">
        <f t="shared" si="339"/>
        <v>1</v>
      </c>
      <c r="BX554" s="41" t="str">
        <f t="shared" si="340"/>
        <v>2012Nurse practitionersNewfoundland and Labrador</v>
      </c>
      <c r="BY554" s="51">
        <f>VLOOKUP(BX554,'%workplace'!$A$1:$F$381,6,FALSE)</f>
        <v>120</v>
      </c>
      <c r="BZ554" s="32">
        <f t="shared" si="341"/>
        <v>0.44166666666666665</v>
      </c>
    </row>
    <row r="555" spans="1:78" s="8" customFormat="1" hidden="1" x14ac:dyDescent="0.2">
      <c r="A555" s="8" t="str">
        <f t="shared" si="304"/>
        <v>2012Nurse practitionersNewfoundland and LabradorOther places of work</v>
      </c>
      <c r="B555" s="8" t="s">
        <v>5</v>
      </c>
      <c r="C555" s="8" t="s">
        <v>14</v>
      </c>
      <c r="D555" s="8" t="s">
        <v>13</v>
      </c>
      <c r="E555" s="8">
        <v>2012</v>
      </c>
      <c r="F555" s="8">
        <v>17</v>
      </c>
      <c r="G555" s="8">
        <v>8</v>
      </c>
      <c r="H555" s="8">
        <v>0</v>
      </c>
      <c r="I555" s="8">
        <v>0</v>
      </c>
      <c r="J555" s="8">
        <v>1</v>
      </c>
      <c r="K555" s="8">
        <v>2</v>
      </c>
      <c r="L555" s="8">
        <v>6</v>
      </c>
      <c r="M555" s="8">
        <v>6</v>
      </c>
      <c r="N555" s="8">
        <v>7</v>
      </c>
      <c r="O555" s="8">
        <v>2</v>
      </c>
      <c r="P555" s="8">
        <v>1</v>
      </c>
      <c r="Q555" s="8">
        <v>0</v>
      </c>
      <c r="R555" s="8">
        <v>0</v>
      </c>
      <c r="S555" s="8">
        <v>0</v>
      </c>
      <c r="T555" s="8">
        <v>0</v>
      </c>
      <c r="U555" s="8">
        <v>25</v>
      </c>
      <c r="V555" s="8">
        <v>0</v>
      </c>
      <c r="W555" s="8">
        <v>0</v>
      </c>
      <c r="X555" s="8">
        <v>15</v>
      </c>
      <c r="Y555" s="8">
        <v>6</v>
      </c>
      <c r="Z555" s="8">
        <v>4</v>
      </c>
      <c r="AA555" s="8">
        <v>0</v>
      </c>
      <c r="AB555" s="8">
        <v>0</v>
      </c>
      <c r="AC555" s="8">
        <v>0</v>
      </c>
      <c r="AD555" s="8">
        <v>25</v>
      </c>
      <c r="AE555" s="8">
        <v>0</v>
      </c>
      <c r="AF555" s="8">
        <v>5</v>
      </c>
      <c r="AG555" s="8">
        <v>13</v>
      </c>
      <c r="AH555" s="8">
        <v>7</v>
      </c>
      <c r="AI555" s="8">
        <v>0</v>
      </c>
      <c r="AJ555" s="8">
        <v>5</v>
      </c>
      <c r="AK555" s="8">
        <v>20</v>
      </c>
      <c r="AL555" s="8">
        <v>0</v>
      </c>
      <c r="AM555" s="8">
        <v>0</v>
      </c>
      <c r="AN555" s="8">
        <v>25</v>
      </c>
      <c r="AO555" s="41">
        <f t="shared" si="305"/>
        <v>0.68</v>
      </c>
      <c r="AP555" s="41">
        <f t="shared" si="306"/>
        <v>0.32</v>
      </c>
      <c r="AQ555" s="41">
        <f t="shared" si="307"/>
        <v>0</v>
      </c>
      <c r="AR555" s="41">
        <f t="shared" si="308"/>
        <v>0</v>
      </c>
      <c r="AS555" s="41">
        <f t="shared" si="309"/>
        <v>0.04</v>
      </c>
      <c r="AT555" s="41">
        <f t="shared" si="310"/>
        <v>0.08</v>
      </c>
      <c r="AU555" s="41">
        <f t="shared" si="311"/>
        <v>0.24</v>
      </c>
      <c r="AV555" s="41">
        <f t="shared" si="312"/>
        <v>0.24</v>
      </c>
      <c r="AW555" s="41">
        <f t="shared" si="313"/>
        <v>0.28000000000000003</v>
      </c>
      <c r="AX555" s="41">
        <f t="shared" si="314"/>
        <v>0.08</v>
      </c>
      <c r="AY555" s="41">
        <f t="shared" si="315"/>
        <v>0.04</v>
      </c>
      <c r="AZ555" s="41">
        <f t="shared" si="316"/>
        <v>0</v>
      </c>
      <c r="BA555" s="41">
        <f t="shared" si="317"/>
        <v>0</v>
      </c>
      <c r="BB555" s="41">
        <f t="shared" si="318"/>
        <v>0</v>
      </c>
      <c r="BC555" s="41">
        <f t="shared" si="319"/>
        <v>0</v>
      </c>
      <c r="BD555" s="41">
        <f t="shared" si="320"/>
        <v>1</v>
      </c>
      <c r="BE555" s="41">
        <f t="shared" si="321"/>
        <v>0</v>
      </c>
      <c r="BF555" s="41">
        <f t="shared" si="322"/>
        <v>0</v>
      </c>
      <c r="BG555" s="41">
        <f t="shared" si="323"/>
        <v>0.6</v>
      </c>
      <c r="BH555" s="41">
        <f t="shared" si="324"/>
        <v>0.24</v>
      </c>
      <c r="BI555" s="41">
        <f t="shared" si="325"/>
        <v>0.16</v>
      </c>
      <c r="BJ555" s="41">
        <f t="shared" si="326"/>
        <v>0</v>
      </c>
      <c r="BK555" s="41">
        <f t="shared" si="327"/>
        <v>0</v>
      </c>
      <c r="BL555" s="41">
        <f t="shared" si="328"/>
        <v>0</v>
      </c>
      <c r="BM555" s="41">
        <f t="shared" si="329"/>
        <v>1</v>
      </c>
      <c r="BN555" s="41">
        <f t="shared" si="330"/>
        <v>0</v>
      </c>
      <c r="BO555" s="41">
        <f t="shared" si="331"/>
        <v>0.2</v>
      </c>
      <c r="BP555" s="41">
        <f t="shared" si="332"/>
        <v>0.52</v>
      </c>
      <c r="BQ555" s="41">
        <f t="shared" si="333"/>
        <v>0.28000000000000003</v>
      </c>
      <c r="BR555" s="41">
        <f t="shared" si="334"/>
        <v>0</v>
      </c>
      <c r="BS555" s="41">
        <f t="shared" si="335"/>
        <v>0.2</v>
      </c>
      <c r="BT555" s="41">
        <f t="shared" si="336"/>
        <v>0.8</v>
      </c>
      <c r="BU555" s="41">
        <f t="shared" si="337"/>
        <v>0</v>
      </c>
      <c r="BV555" s="41">
        <f t="shared" si="338"/>
        <v>0</v>
      </c>
      <c r="BW555" s="41">
        <f t="shared" si="339"/>
        <v>1</v>
      </c>
      <c r="BX555" s="41" t="str">
        <f t="shared" si="340"/>
        <v>2012Nurse practitionersNewfoundland and Labrador</v>
      </c>
      <c r="BY555" s="51">
        <f>VLOOKUP(BX555,'%workplace'!$A$1:$F$381,6,FALSE)</f>
        <v>120</v>
      </c>
      <c r="BZ555" s="32">
        <f t="shared" si="341"/>
        <v>0.20833333333333334</v>
      </c>
    </row>
    <row r="556" spans="1:78" s="8" customFormat="1" hidden="1" x14ac:dyDescent="0.2">
      <c r="A556" s="8" t="str">
        <f t="shared" si="304"/>
        <v>2012Nurse practitionersNewfoundland and LabradorUnknown places of work</v>
      </c>
      <c r="B556" s="8" t="s">
        <v>5</v>
      </c>
      <c r="C556" s="8" t="s">
        <v>14</v>
      </c>
      <c r="D556" s="8" t="s">
        <v>49</v>
      </c>
      <c r="E556" s="8">
        <v>2012</v>
      </c>
      <c r="F556" s="8">
        <v>1</v>
      </c>
      <c r="G556" s="8">
        <v>0</v>
      </c>
      <c r="H556" s="8">
        <v>0</v>
      </c>
      <c r="I556" s="8">
        <v>0</v>
      </c>
      <c r="J556" s="8">
        <v>0</v>
      </c>
      <c r="K556" s="8">
        <v>1</v>
      </c>
      <c r="L556" s="8">
        <v>0</v>
      </c>
      <c r="M556" s="8">
        <v>0</v>
      </c>
      <c r="N556" s="8">
        <v>0</v>
      </c>
      <c r="O556" s="8">
        <v>0</v>
      </c>
      <c r="P556" s="8">
        <v>0</v>
      </c>
      <c r="Q556" s="8">
        <v>0</v>
      </c>
      <c r="R556" s="8">
        <v>0</v>
      </c>
      <c r="S556" s="8">
        <v>0</v>
      </c>
      <c r="T556" s="8">
        <v>0</v>
      </c>
      <c r="U556" s="8">
        <v>1</v>
      </c>
      <c r="V556" s="8">
        <v>0</v>
      </c>
      <c r="W556" s="8">
        <v>0</v>
      </c>
      <c r="X556" s="8">
        <v>1</v>
      </c>
      <c r="Y556" s="8">
        <v>0</v>
      </c>
      <c r="Z556" s="8">
        <v>0</v>
      </c>
      <c r="AA556" s="8">
        <v>0</v>
      </c>
      <c r="AB556" s="8">
        <v>0</v>
      </c>
      <c r="AC556" s="8">
        <v>1</v>
      </c>
      <c r="AD556" s="8">
        <v>0</v>
      </c>
      <c r="AE556" s="8">
        <v>0</v>
      </c>
      <c r="AF556" s="8">
        <v>0</v>
      </c>
      <c r="AG556" s="8">
        <v>0</v>
      </c>
      <c r="AH556" s="8">
        <v>0</v>
      </c>
      <c r="AI556" s="8">
        <v>0</v>
      </c>
      <c r="AJ556" s="8">
        <v>0</v>
      </c>
      <c r="AK556" s="8">
        <v>1</v>
      </c>
      <c r="AL556" s="8">
        <v>1</v>
      </c>
      <c r="AM556" s="8">
        <v>0</v>
      </c>
      <c r="AN556" s="8">
        <v>1</v>
      </c>
      <c r="AO556" s="41">
        <f t="shared" si="305"/>
        <v>1</v>
      </c>
      <c r="AP556" s="41">
        <f t="shared" si="306"/>
        <v>0</v>
      </c>
      <c r="AQ556" s="41">
        <f t="shared" si="307"/>
        <v>0</v>
      </c>
      <c r="AR556" s="41">
        <f t="shared" si="308"/>
        <v>0</v>
      </c>
      <c r="AS556" s="41">
        <f t="shared" si="309"/>
        <v>0</v>
      </c>
      <c r="AT556" s="41">
        <f t="shared" si="310"/>
        <v>1</v>
      </c>
      <c r="AU556" s="41">
        <f t="shared" si="311"/>
        <v>0</v>
      </c>
      <c r="AV556" s="41">
        <f t="shared" si="312"/>
        <v>0</v>
      </c>
      <c r="AW556" s="41">
        <f t="shared" si="313"/>
        <v>0</v>
      </c>
      <c r="AX556" s="41">
        <f t="shared" si="314"/>
        <v>0</v>
      </c>
      <c r="AY556" s="41">
        <f t="shared" si="315"/>
        <v>0</v>
      </c>
      <c r="AZ556" s="41">
        <f t="shared" si="316"/>
        <v>0</v>
      </c>
      <c r="BA556" s="41">
        <f t="shared" si="317"/>
        <v>0</v>
      </c>
      <c r="BB556" s="41">
        <f t="shared" si="318"/>
        <v>0</v>
      </c>
      <c r="BC556" s="41">
        <f t="shared" si="319"/>
        <v>0</v>
      </c>
      <c r="BD556" s="41">
        <f t="shared" si="320"/>
        <v>1</v>
      </c>
      <c r="BE556" s="41">
        <f t="shared" si="321"/>
        <v>0</v>
      </c>
      <c r="BF556" s="41">
        <f t="shared" si="322"/>
        <v>0</v>
      </c>
      <c r="BG556" s="41">
        <f t="shared" si="323"/>
        <v>1</v>
      </c>
      <c r="BH556" s="41">
        <f t="shared" si="324"/>
        <v>0</v>
      </c>
      <c r="BI556" s="41">
        <f t="shared" si="325"/>
        <v>0</v>
      </c>
      <c r="BJ556" s="41">
        <f t="shared" si="326"/>
        <v>0</v>
      </c>
      <c r="BK556" s="41">
        <f t="shared" si="327"/>
        <v>0</v>
      </c>
      <c r="BL556" s="41">
        <f t="shared" si="328"/>
        <v>1</v>
      </c>
      <c r="BM556" s="41">
        <f t="shared" si="329"/>
        <v>0</v>
      </c>
      <c r="BN556" s="41">
        <f t="shared" si="330"/>
        <v>0</v>
      </c>
      <c r="BO556" s="41">
        <f t="shared" si="331"/>
        <v>0</v>
      </c>
      <c r="BP556" s="41">
        <f t="shared" si="332"/>
        <v>0</v>
      </c>
      <c r="BQ556" s="41">
        <f t="shared" si="333"/>
        <v>0</v>
      </c>
      <c r="BR556" s="41">
        <f t="shared" si="334"/>
        <v>0</v>
      </c>
      <c r="BS556" s="41">
        <f t="shared" si="335"/>
        <v>0</v>
      </c>
      <c r="BT556" s="41">
        <f t="shared" si="336"/>
        <v>1</v>
      </c>
      <c r="BU556" s="41">
        <f t="shared" si="337"/>
        <v>1</v>
      </c>
      <c r="BV556" s="41">
        <f t="shared" si="338"/>
        <v>0</v>
      </c>
      <c r="BW556" s="41">
        <f t="shared" si="339"/>
        <v>1</v>
      </c>
      <c r="BX556" s="41" t="str">
        <f t="shared" si="340"/>
        <v>2012Nurse practitionersNewfoundland and Labrador</v>
      </c>
      <c r="BY556" s="51">
        <f>VLOOKUP(BX556,'%workplace'!$A$1:$F$381,6,FALSE)</f>
        <v>120</v>
      </c>
      <c r="BZ556" s="32">
        <f t="shared" si="341"/>
        <v>8.3333333333333332E-3</v>
      </c>
    </row>
    <row r="557" spans="1:78" s="8" customFormat="1" hidden="1" x14ac:dyDescent="0.2">
      <c r="A557" s="8" t="str">
        <f t="shared" si="304"/>
        <v>2012Nurse practitionersPrince Edward IslandAll places of work</v>
      </c>
      <c r="B557" s="8" t="s">
        <v>5</v>
      </c>
      <c r="C557" s="8" t="s">
        <v>15</v>
      </c>
      <c r="D557" s="8" t="s">
        <v>9</v>
      </c>
      <c r="E557" s="8">
        <v>2012</v>
      </c>
      <c r="F557" s="8">
        <v>5</v>
      </c>
      <c r="G557" s="8">
        <v>0</v>
      </c>
      <c r="H557" s="8">
        <v>0</v>
      </c>
      <c r="I557" s="8">
        <v>0</v>
      </c>
      <c r="J557" s="8">
        <v>0</v>
      </c>
      <c r="K557" s="8">
        <v>1</v>
      </c>
      <c r="L557" s="8">
        <v>1</v>
      </c>
      <c r="M557" s="8">
        <v>2</v>
      </c>
      <c r="N557" s="8">
        <v>0</v>
      </c>
      <c r="O557" s="8">
        <v>0</v>
      </c>
      <c r="P557" s="8">
        <v>1</v>
      </c>
      <c r="Q557" s="8">
        <v>0</v>
      </c>
      <c r="R557" s="8">
        <v>0</v>
      </c>
      <c r="S557" s="8">
        <v>0</v>
      </c>
      <c r="T557" s="8">
        <v>0</v>
      </c>
      <c r="U557" s="8">
        <v>1</v>
      </c>
      <c r="V557" s="8">
        <v>0</v>
      </c>
      <c r="W557" s="8">
        <v>4</v>
      </c>
      <c r="X557" s="8">
        <v>5</v>
      </c>
      <c r="Y557" s="8">
        <v>0</v>
      </c>
      <c r="Z557" s="8">
        <v>0</v>
      </c>
      <c r="AA557" s="8">
        <v>0</v>
      </c>
      <c r="AB557" s="8">
        <v>0</v>
      </c>
      <c r="AC557" s="8">
        <v>1</v>
      </c>
      <c r="AD557" s="8">
        <v>4</v>
      </c>
      <c r="AE557" s="8">
        <v>0</v>
      </c>
      <c r="AF557" s="8">
        <v>0</v>
      </c>
      <c r="AG557" s="8">
        <v>4</v>
      </c>
      <c r="AH557" s="8">
        <v>1</v>
      </c>
      <c r="AI557" s="8">
        <v>0</v>
      </c>
      <c r="AJ557" s="8">
        <v>1</v>
      </c>
      <c r="AK557" s="8">
        <v>4</v>
      </c>
      <c r="AL557" s="8">
        <v>0</v>
      </c>
      <c r="AM557" s="8">
        <v>0</v>
      </c>
      <c r="AN557" s="8">
        <v>5</v>
      </c>
      <c r="AO557" s="41">
        <f t="shared" si="305"/>
        <v>1</v>
      </c>
      <c r="AP557" s="41">
        <f t="shared" si="306"/>
        <v>0</v>
      </c>
      <c r="AQ557" s="41">
        <f t="shared" si="307"/>
        <v>0</v>
      </c>
      <c r="AR557" s="41">
        <f t="shared" si="308"/>
        <v>0</v>
      </c>
      <c r="AS557" s="41">
        <f t="shared" si="309"/>
        <v>0</v>
      </c>
      <c r="AT557" s="41">
        <f t="shared" si="310"/>
        <v>0.2</v>
      </c>
      <c r="AU557" s="41">
        <f t="shared" si="311"/>
        <v>0.2</v>
      </c>
      <c r="AV557" s="41">
        <f t="shared" si="312"/>
        <v>0.4</v>
      </c>
      <c r="AW557" s="41">
        <f t="shared" si="313"/>
        <v>0</v>
      </c>
      <c r="AX557" s="41">
        <f t="shared" si="314"/>
        <v>0</v>
      </c>
      <c r="AY557" s="41">
        <f t="shared" si="315"/>
        <v>0.2</v>
      </c>
      <c r="AZ557" s="41">
        <f t="shared" si="316"/>
        <v>0</v>
      </c>
      <c r="BA557" s="41">
        <f t="shared" si="317"/>
        <v>0</v>
      </c>
      <c r="BB557" s="41">
        <f t="shared" si="318"/>
        <v>0</v>
      </c>
      <c r="BC557" s="41">
        <f t="shared" si="319"/>
        <v>0</v>
      </c>
      <c r="BD557" s="41">
        <f t="shared" si="320"/>
        <v>0.2</v>
      </c>
      <c r="BE557" s="41">
        <f t="shared" si="321"/>
        <v>0</v>
      </c>
      <c r="BF557" s="41">
        <f t="shared" si="322"/>
        <v>0.8</v>
      </c>
      <c r="BG557" s="41">
        <f t="shared" si="323"/>
        <v>1</v>
      </c>
      <c r="BH557" s="41">
        <f t="shared" si="324"/>
        <v>0</v>
      </c>
      <c r="BI557" s="41">
        <f t="shared" si="325"/>
        <v>0</v>
      </c>
      <c r="BJ557" s="41">
        <f t="shared" si="326"/>
        <v>0</v>
      </c>
      <c r="BK557" s="41">
        <f t="shared" si="327"/>
        <v>0</v>
      </c>
      <c r="BL557" s="41">
        <f t="shared" si="328"/>
        <v>0.2</v>
      </c>
      <c r="BM557" s="41">
        <f t="shared" si="329"/>
        <v>0.8</v>
      </c>
      <c r="BN557" s="41">
        <f t="shared" si="330"/>
        <v>0</v>
      </c>
      <c r="BO557" s="41">
        <f t="shared" si="331"/>
        <v>0</v>
      </c>
      <c r="BP557" s="41">
        <f t="shared" si="332"/>
        <v>0.8</v>
      </c>
      <c r="BQ557" s="41">
        <f t="shared" si="333"/>
        <v>0.2</v>
      </c>
      <c r="BR557" s="41">
        <f t="shared" si="334"/>
        <v>0</v>
      </c>
      <c r="BS557" s="41">
        <f t="shared" si="335"/>
        <v>0.2</v>
      </c>
      <c r="BT557" s="41">
        <f t="shared" si="336"/>
        <v>0.8</v>
      </c>
      <c r="BU557" s="41">
        <f t="shared" si="337"/>
        <v>0</v>
      </c>
      <c r="BV557" s="41">
        <f t="shared" si="338"/>
        <v>0</v>
      </c>
      <c r="BW557" s="41">
        <f t="shared" si="339"/>
        <v>1</v>
      </c>
      <c r="BX557" s="41" t="str">
        <f t="shared" si="340"/>
        <v>2012Nurse practitionersPrince Edward Island</v>
      </c>
      <c r="BY557" s="51">
        <f>VLOOKUP(BX557,'%workplace'!$A$1:$F$381,6,FALSE)</f>
        <v>5</v>
      </c>
      <c r="BZ557" s="32">
        <f t="shared" si="341"/>
        <v>1</v>
      </c>
    </row>
    <row r="558" spans="1:78" s="8" customFormat="1" hidden="1" x14ac:dyDescent="0.2">
      <c r="A558" s="8" t="str">
        <f t="shared" si="304"/>
        <v>2012Nurse practitionersPrince Edward IslandCommunity health</v>
      </c>
      <c r="B558" s="8" t="s">
        <v>5</v>
      </c>
      <c r="C558" s="8" t="s">
        <v>15</v>
      </c>
      <c r="D558" s="8" t="s">
        <v>11</v>
      </c>
      <c r="E558" s="8">
        <v>2012</v>
      </c>
      <c r="F558" s="8">
        <v>3</v>
      </c>
      <c r="G558" s="8">
        <v>0</v>
      </c>
      <c r="H558" s="8">
        <v>0</v>
      </c>
      <c r="I558" s="8">
        <v>0</v>
      </c>
      <c r="J558" s="8">
        <v>0</v>
      </c>
      <c r="K558" s="8">
        <v>1</v>
      </c>
      <c r="L558" s="8">
        <v>1</v>
      </c>
      <c r="M558" s="8">
        <v>1</v>
      </c>
      <c r="N558" s="8">
        <v>0</v>
      </c>
      <c r="O558" s="8">
        <v>0</v>
      </c>
      <c r="P558" s="8">
        <v>0</v>
      </c>
      <c r="Q558" s="8">
        <v>0</v>
      </c>
      <c r="R558" s="8">
        <v>0</v>
      </c>
      <c r="S558" s="8">
        <v>0</v>
      </c>
      <c r="T558" s="8">
        <v>0</v>
      </c>
      <c r="U558" s="8">
        <v>0</v>
      </c>
      <c r="V558" s="8">
        <v>0</v>
      </c>
      <c r="W558" s="8">
        <v>3</v>
      </c>
      <c r="X558" s="8">
        <v>3</v>
      </c>
      <c r="Y558" s="8">
        <v>0</v>
      </c>
      <c r="Z558" s="8">
        <v>0</v>
      </c>
      <c r="AA558" s="8">
        <v>0</v>
      </c>
      <c r="AB558" s="8">
        <v>0</v>
      </c>
      <c r="AC558" s="8">
        <v>1</v>
      </c>
      <c r="AD558" s="8">
        <v>2</v>
      </c>
      <c r="AE558" s="8">
        <v>0</v>
      </c>
      <c r="AF558" s="8">
        <v>0</v>
      </c>
      <c r="AG558" s="8">
        <v>3</v>
      </c>
      <c r="AH558" s="8">
        <v>0</v>
      </c>
      <c r="AI558" s="8">
        <v>0</v>
      </c>
      <c r="AJ558" s="8">
        <v>1</v>
      </c>
      <c r="AK558" s="8">
        <v>2</v>
      </c>
      <c r="AL558" s="8">
        <v>0</v>
      </c>
      <c r="AM558" s="8">
        <v>0</v>
      </c>
      <c r="AN558" s="8">
        <v>3</v>
      </c>
      <c r="AO558" s="41">
        <f t="shared" si="305"/>
        <v>1</v>
      </c>
      <c r="AP558" s="41">
        <f t="shared" si="306"/>
        <v>0</v>
      </c>
      <c r="AQ558" s="41">
        <f t="shared" si="307"/>
        <v>0</v>
      </c>
      <c r="AR558" s="41">
        <f t="shared" si="308"/>
        <v>0</v>
      </c>
      <c r="AS558" s="41">
        <f t="shared" si="309"/>
        <v>0</v>
      </c>
      <c r="AT558" s="41">
        <f t="shared" si="310"/>
        <v>0.33333333333333331</v>
      </c>
      <c r="AU558" s="41">
        <f t="shared" si="311"/>
        <v>0.33333333333333331</v>
      </c>
      <c r="AV558" s="41">
        <f t="shared" si="312"/>
        <v>0.33333333333333331</v>
      </c>
      <c r="AW558" s="41">
        <f t="shared" si="313"/>
        <v>0</v>
      </c>
      <c r="AX558" s="41">
        <f t="shared" si="314"/>
        <v>0</v>
      </c>
      <c r="AY558" s="41">
        <f t="shared" si="315"/>
        <v>0</v>
      </c>
      <c r="AZ558" s="41">
        <f t="shared" si="316"/>
        <v>0</v>
      </c>
      <c r="BA558" s="41">
        <f t="shared" si="317"/>
        <v>0</v>
      </c>
      <c r="BB558" s="41">
        <f t="shared" si="318"/>
        <v>0</v>
      </c>
      <c r="BC558" s="41">
        <f t="shared" si="319"/>
        <v>0</v>
      </c>
      <c r="BD558" s="41">
        <f t="shared" si="320"/>
        <v>0</v>
      </c>
      <c r="BE558" s="41">
        <f t="shared" si="321"/>
        <v>0</v>
      </c>
      <c r="BF558" s="41">
        <f t="shared" si="322"/>
        <v>1</v>
      </c>
      <c r="BG558" s="41">
        <f t="shared" si="323"/>
        <v>1</v>
      </c>
      <c r="BH558" s="41">
        <f t="shared" si="324"/>
        <v>0</v>
      </c>
      <c r="BI558" s="41">
        <f t="shared" si="325"/>
        <v>0</v>
      </c>
      <c r="BJ558" s="41">
        <f t="shared" si="326"/>
        <v>0</v>
      </c>
      <c r="BK558" s="41">
        <f t="shared" si="327"/>
        <v>0</v>
      </c>
      <c r="BL558" s="41">
        <f t="shared" si="328"/>
        <v>0.33333333333333331</v>
      </c>
      <c r="BM558" s="41">
        <f t="shared" si="329"/>
        <v>0.66666666666666663</v>
      </c>
      <c r="BN558" s="41">
        <f t="shared" si="330"/>
        <v>0</v>
      </c>
      <c r="BO558" s="41">
        <f t="shared" si="331"/>
        <v>0</v>
      </c>
      <c r="BP558" s="41">
        <f t="shared" si="332"/>
        <v>1</v>
      </c>
      <c r="BQ558" s="41">
        <f t="shared" si="333"/>
        <v>0</v>
      </c>
      <c r="BR558" s="41">
        <f t="shared" si="334"/>
        <v>0</v>
      </c>
      <c r="BS558" s="41">
        <f t="shared" si="335"/>
        <v>0.33333333333333331</v>
      </c>
      <c r="BT558" s="41">
        <f t="shared" si="336"/>
        <v>0.66666666666666663</v>
      </c>
      <c r="BU558" s="41">
        <f t="shared" si="337"/>
        <v>0</v>
      </c>
      <c r="BV558" s="41">
        <f t="shared" si="338"/>
        <v>0</v>
      </c>
      <c r="BW558" s="41">
        <f t="shared" si="339"/>
        <v>1</v>
      </c>
      <c r="BX558" s="41" t="str">
        <f t="shared" si="340"/>
        <v>2012Nurse practitionersPrince Edward Island</v>
      </c>
      <c r="BY558" s="51">
        <f>VLOOKUP(BX558,'%workplace'!$A$1:$F$381,6,FALSE)</f>
        <v>5</v>
      </c>
      <c r="BZ558" s="32">
        <f t="shared" si="341"/>
        <v>0.6</v>
      </c>
    </row>
    <row r="559" spans="1:78" s="8" customFormat="1" hidden="1" x14ac:dyDescent="0.2">
      <c r="A559" s="8" t="str">
        <f t="shared" si="304"/>
        <v>2012Nurse practitionersPrince Edward IslandHospital</v>
      </c>
      <c r="B559" s="8" t="s">
        <v>5</v>
      </c>
      <c r="C559" s="8" t="s">
        <v>15</v>
      </c>
      <c r="D559" s="8" t="s">
        <v>10</v>
      </c>
      <c r="E559" s="8">
        <v>2012</v>
      </c>
      <c r="F559" s="8">
        <v>1</v>
      </c>
      <c r="G559" s="8">
        <v>0</v>
      </c>
      <c r="H559" s="8">
        <v>0</v>
      </c>
      <c r="I559" s="8">
        <v>0</v>
      </c>
      <c r="J559" s="8">
        <v>0</v>
      </c>
      <c r="K559" s="8">
        <v>0</v>
      </c>
      <c r="L559" s="8">
        <v>0</v>
      </c>
      <c r="M559" s="8">
        <v>0</v>
      </c>
      <c r="N559" s="8">
        <v>0</v>
      </c>
      <c r="O559" s="8">
        <v>0</v>
      </c>
      <c r="P559" s="8">
        <v>1</v>
      </c>
      <c r="Q559" s="8">
        <v>0</v>
      </c>
      <c r="R559" s="8">
        <v>0</v>
      </c>
      <c r="S559" s="8">
        <v>0</v>
      </c>
      <c r="T559" s="8">
        <v>0</v>
      </c>
      <c r="U559" s="8">
        <v>0</v>
      </c>
      <c r="V559" s="8">
        <v>0</v>
      </c>
      <c r="W559" s="8">
        <v>1</v>
      </c>
      <c r="X559" s="8">
        <v>1</v>
      </c>
      <c r="Y559" s="8">
        <v>0</v>
      </c>
      <c r="Z559" s="8">
        <v>0</v>
      </c>
      <c r="AA559" s="8">
        <v>0</v>
      </c>
      <c r="AB559" s="8">
        <v>0</v>
      </c>
      <c r="AC559" s="8">
        <v>0</v>
      </c>
      <c r="AD559" s="8">
        <v>1</v>
      </c>
      <c r="AE559" s="8">
        <v>0</v>
      </c>
      <c r="AF559" s="8">
        <v>0</v>
      </c>
      <c r="AG559" s="8">
        <v>1</v>
      </c>
      <c r="AH559" s="8">
        <v>0</v>
      </c>
      <c r="AI559" s="8">
        <v>0</v>
      </c>
      <c r="AJ559" s="8">
        <v>0</v>
      </c>
      <c r="AK559" s="8">
        <v>1</v>
      </c>
      <c r="AL559" s="8">
        <v>0</v>
      </c>
      <c r="AM559" s="8">
        <v>0</v>
      </c>
      <c r="AN559" s="8">
        <v>1</v>
      </c>
      <c r="AO559" s="41">
        <f t="shared" si="305"/>
        <v>1</v>
      </c>
      <c r="AP559" s="41">
        <f t="shared" si="306"/>
        <v>0</v>
      </c>
      <c r="AQ559" s="41">
        <f t="shared" si="307"/>
        <v>0</v>
      </c>
      <c r="AR559" s="41">
        <f t="shared" si="308"/>
        <v>0</v>
      </c>
      <c r="AS559" s="41">
        <f t="shared" si="309"/>
        <v>0</v>
      </c>
      <c r="AT559" s="41">
        <f t="shared" si="310"/>
        <v>0</v>
      </c>
      <c r="AU559" s="41">
        <f t="shared" si="311"/>
        <v>0</v>
      </c>
      <c r="AV559" s="41">
        <f t="shared" si="312"/>
        <v>0</v>
      </c>
      <c r="AW559" s="41">
        <f t="shared" si="313"/>
        <v>0</v>
      </c>
      <c r="AX559" s="41">
        <f t="shared" si="314"/>
        <v>0</v>
      </c>
      <c r="AY559" s="41">
        <f t="shared" si="315"/>
        <v>1</v>
      </c>
      <c r="AZ559" s="41">
        <f t="shared" si="316"/>
        <v>0</v>
      </c>
      <c r="BA559" s="41">
        <f t="shared" si="317"/>
        <v>0</v>
      </c>
      <c r="BB559" s="41">
        <f t="shared" si="318"/>
        <v>0</v>
      </c>
      <c r="BC559" s="41">
        <f t="shared" si="319"/>
        <v>0</v>
      </c>
      <c r="BD559" s="41">
        <f t="shared" si="320"/>
        <v>0</v>
      </c>
      <c r="BE559" s="41">
        <f t="shared" si="321"/>
        <v>0</v>
      </c>
      <c r="BF559" s="41">
        <f t="shared" si="322"/>
        <v>1</v>
      </c>
      <c r="BG559" s="41">
        <f t="shared" si="323"/>
        <v>1</v>
      </c>
      <c r="BH559" s="41">
        <f t="shared" si="324"/>
        <v>0</v>
      </c>
      <c r="BI559" s="41">
        <f t="shared" si="325"/>
        <v>0</v>
      </c>
      <c r="BJ559" s="41">
        <f t="shared" si="326"/>
        <v>0</v>
      </c>
      <c r="BK559" s="41">
        <f t="shared" si="327"/>
        <v>0</v>
      </c>
      <c r="BL559" s="41">
        <f t="shared" si="328"/>
        <v>0</v>
      </c>
      <c r="BM559" s="41">
        <f t="shared" si="329"/>
        <v>1</v>
      </c>
      <c r="BN559" s="41">
        <f t="shared" si="330"/>
        <v>0</v>
      </c>
      <c r="BO559" s="41">
        <f t="shared" si="331"/>
        <v>0</v>
      </c>
      <c r="BP559" s="41">
        <f t="shared" si="332"/>
        <v>1</v>
      </c>
      <c r="BQ559" s="41">
        <f t="shared" si="333"/>
        <v>0</v>
      </c>
      <c r="BR559" s="41">
        <f t="shared" si="334"/>
        <v>0</v>
      </c>
      <c r="BS559" s="41">
        <f t="shared" si="335"/>
        <v>0</v>
      </c>
      <c r="BT559" s="41">
        <f t="shared" si="336"/>
        <v>1</v>
      </c>
      <c r="BU559" s="41">
        <f t="shared" si="337"/>
        <v>0</v>
      </c>
      <c r="BV559" s="41">
        <f t="shared" si="338"/>
        <v>0</v>
      </c>
      <c r="BW559" s="41">
        <f t="shared" si="339"/>
        <v>1</v>
      </c>
      <c r="BX559" s="41" t="str">
        <f t="shared" si="340"/>
        <v>2012Nurse practitionersPrince Edward Island</v>
      </c>
      <c r="BY559" s="51">
        <f>VLOOKUP(BX559,'%workplace'!$A$1:$F$381,6,FALSE)</f>
        <v>5</v>
      </c>
      <c r="BZ559" s="32">
        <f t="shared" si="341"/>
        <v>0.2</v>
      </c>
    </row>
    <row r="560" spans="1:78" s="8" customFormat="1" hidden="1" x14ac:dyDescent="0.2">
      <c r="A560" s="8" t="str">
        <f t="shared" si="304"/>
        <v>2012Nurse practitionersPrince Edward IslandOther places of work</v>
      </c>
      <c r="B560" s="8" t="s">
        <v>5</v>
      </c>
      <c r="C560" s="8" t="s">
        <v>15</v>
      </c>
      <c r="D560" s="8" t="s">
        <v>13</v>
      </c>
      <c r="E560" s="8">
        <v>2012</v>
      </c>
      <c r="F560" s="8">
        <v>1</v>
      </c>
      <c r="G560" s="8">
        <v>0</v>
      </c>
      <c r="H560" s="8">
        <v>0</v>
      </c>
      <c r="I560" s="8">
        <v>0</v>
      </c>
      <c r="J560" s="8">
        <v>0</v>
      </c>
      <c r="K560" s="8">
        <v>0</v>
      </c>
      <c r="L560" s="8">
        <v>0</v>
      </c>
      <c r="M560" s="8">
        <v>1</v>
      </c>
      <c r="N560" s="8">
        <v>0</v>
      </c>
      <c r="O560" s="8">
        <v>0</v>
      </c>
      <c r="P560" s="8">
        <v>0</v>
      </c>
      <c r="Q560" s="8">
        <v>0</v>
      </c>
      <c r="R560" s="8">
        <v>0</v>
      </c>
      <c r="S560" s="8">
        <v>0</v>
      </c>
      <c r="T560" s="8">
        <v>0</v>
      </c>
      <c r="U560" s="8">
        <v>1</v>
      </c>
      <c r="V560" s="8">
        <v>0</v>
      </c>
      <c r="W560" s="8">
        <v>0</v>
      </c>
      <c r="X560" s="8">
        <v>1</v>
      </c>
      <c r="Y560" s="8">
        <v>0</v>
      </c>
      <c r="Z560" s="8">
        <v>0</v>
      </c>
      <c r="AA560" s="8">
        <v>0</v>
      </c>
      <c r="AB560" s="8">
        <v>0</v>
      </c>
      <c r="AC560" s="8">
        <v>0</v>
      </c>
      <c r="AD560" s="8">
        <v>1</v>
      </c>
      <c r="AE560" s="8">
        <v>0</v>
      </c>
      <c r="AF560" s="8">
        <v>0</v>
      </c>
      <c r="AG560" s="8">
        <v>0</v>
      </c>
      <c r="AH560" s="8">
        <v>1</v>
      </c>
      <c r="AI560" s="8">
        <v>0</v>
      </c>
      <c r="AJ560" s="8">
        <v>0</v>
      </c>
      <c r="AK560" s="8">
        <v>1</v>
      </c>
      <c r="AL560" s="8">
        <v>0</v>
      </c>
      <c r="AM560" s="8">
        <v>0</v>
      </c>
      <c r="AN560" s="8">
        <v>1</v>
      </c>
      <c r="AO560" s="41">
        <f t="shared" si="305"/>
        <v>1</v>
      </c>
      <c r="AP560" s="41">
        <f t="shared" si="306"/>
        <v>0</v>
      </c>
      <c r="AQ560" s="41">
        <f t="shared" si="307"/>
        <v>0</v>
      </c>
      <c r="AR560" s="41">
        <f t="shared" si="308"/>
        <v>0</v>
      </c>
      <c r="AS560" s="41">
        <f t="shared" si="309"/>
        <v>0</v>
      </c>
      <c r="AT560" s="41">
        <f t="shared" si="310"/>
        <v>0</v>
      </c>
      <c r="AU560" s="41">
        <f t="shared" si="311"/>
        <v>0</v>
      </c>
      <c r="AV560" s="41">
        <f t="shared" si="312"/>
        <v>1</v>
      </c>
      <c r="AW560" s="41">
        <f t="shared" si="313"/>
        <v>0</v>
      </c>
      <c r="AX560" s="41">
        <f t="shared" si="314"/>
        <v>0</v>
      </c>
      <c r="AY560" s="41">
        <f t="shared" si="315"/>
        <v>0</v>
      </c>
      <c r="AZ560" s="41">
        <f t="shared" si="316"/>
        <v>0</v>
      </c>
      <c r="BA560" s="41">
        <f t="shared" si="317"/>
        <v>0</v>
      </c>
      <c r="BB560" s="41">
        <f t="shared" si="318"/>
        <v>0</v>
      </c>
      <c r="BC560" s="41">
        <f t="shared" si="319"/>
        <v>0</v>
      </c>
      <c r="BD560" s="41">
        <f t="shared" si="320"/>
        <v>1</v>
      </c>
      <c r="BE560" s="41">
        <f t="shared" si="321"/>
        <v>0</v>
      </c>
      <c r="BF560" s="41">
        <f t="shared" si="322"/>
        <v>0</v>
      </c>
      <c r="BG560" s="41">
        <f t="shared" si="323"/>
        <v>1</v>
      </c>
      <c r="BH560" s="41">
        <f t="shared" si="324"/>
        <v>0</v>
      </c>
      <c r="BI560" s="41">
        <f t="shared" si="325"/>
        <v>0</v>
      </c>
      <c r="BJ560" s="41">
        <f t="shared" si="326"/>
        <v>0</v>
      </c>
      <c r="BK560" s="41">
        <f t="shared" si="327"/>
        <v>0</v>
      </c>
      <c r="BL560" s="41">
        <f t="shared" si="328"/>
        <v>0</v>
      </c>
      <c r="BM560" s="41">
        <f t="shared" si="329"/>
        <v>1</v>
      </c>
      <c r="BN560" s="41">
        <f t="shared" si="330"/>
        <v>0</v>
      </c>
      <c r="BO560" s="41">
        <f t="shared" si="331"/>
        <v>0</v>
      </c>
      <c r="BP560" s="41">
        <f t="shared" si="332"/>
        <v>0</v>
      </c>
      <c r="BQ560" s="41">
        <f t="shared" si="333"/>
        <v>1</v>
      </c>
      <c r="BR560" s="41">
        <f t="shared" si="334"/>
        <v>0</v>
      </c>
      <c r="BS560" s="41">
        <f t="shared" si="335"/>
        <v>0</v>
      </c>
      <c r="BT560" s="41">
        <f t="shared" si="336"/>
        <v>1</v>
      </c>
      <c r="BU560" s="41">
        <f t="shared" si="337"/>
        <v>0</v>
      </c>
      <c r="BV560" s="41">
        <f t="shared" si="338"/>
        <v>0</v>
      </c>
      <c r="BW560" s="41">
        <f t="shared" si="339"/>
        <v>1</v>
      </c>
      <c r="BX560" s="41" t="str">
        <f t="shared" si="340"/>
        <v>2012Nurse practitionersPrince Edward Island</v>
      </c>
      <c r="BY560" s="51">
        <f>VLOOKUP(BX560,'%workplace'!$A$1:$F$381,6,FALSE)</f>
        <v>5</v>
      </c>
      <c r="BZ560" s="32">
        <f t="shared" si="341"/>
        <v>0.2</v>
      </c>
    </row>
    <row r="561" spans="1:78" s="8" customFormat="1" hidden="1" x14ac:dyDescent="0.2">
      <c r="A561" s="8" t="str">
        <f t="shared" si="304"/>
        <v>2012Nurse practitionersNova ScotiaAll places of work</v>
      </c>
      <c r="B561" s="8" t="s">
        <v>5</v>
      </c>
      <c r="C561" s="8" t="s">
        <v>16</v>
      </c>
      <c r="D561" s="8" t="s">
        <v>9</v>
      </c>
      <c r="E561" s="8">
        <v>2012</v>
      </c>
      <c r="F561" s="8">
        <v>128</v>
      </c>
      <c r="G561" s="8">
        <v>5</v>
      </c>
      <c r="H561" s="8">
        <v>0</v>
      </c>
      <c r="I561" s="8">
        <v>2</v>
      </c>
      <c r="J561" s="8">
        <v>7</v>
      </c>
      <c r="K561" s="8">
        <v>24</v>
      </c>
      <c r="L561" s="8">
        <v>22</v>
      </c>
      <c r="M561" s="8">
        <v>33</v>
      </c>
      <c r="N561" s="8">
        <v>25</v>
      </c>
      <c r="O561" s="8">
        <v>15</v>
      </c>
      <c r="P561" s="8">
        <v>4</v>
      </c>
      <c r="Q561" s="8">
        <v>1</v>
      </c>
      <c r="R561" s="8">
        <v>0</v>
      </c>
      <c r="S561" s="8">
        <v>0</v>
      </c>
      <c r="T561" s="8">
        <v>0</v>
      </c>
      <c r="U561" s="8">
        <v>129</v>
      </c>
      <c r="V561" s="8">
        <v>4</v>
      </c>
      <c r="W561" s="8">
        <v>0</v>
      </c>
      <c r="X561" s="8">
        <v>108</v>
      </c>
      <c r="Y561" s="8">
        <v>13</v>
      </c>
      <c r="Z561" s="8">
        <v>12</v>
      </c>
      <c r="AA561" s="8">
        <v>0</v>
      </c>
      <c r="AB561" s="8">
        <v>0</v>
      </c>
      <c r="AC561" s="8">
        <v>0</v>
      </c>
      <c r="AD561" s="8">
        <v>120</v>
      </c>
      <c r="AE561" s="8">
        <v>13</v>
      </c>
      <c r="AF561" s="8">
        <v>1</v>
      </c>
      <c r="AG561" s="8">
        <v>122</v>
      </c>
      <c r="AH561" s="8">
        <v>10</v>
      </c>
      <c r="AI561" s="8">
        <v>0</v>
      </c>
      <c r="AJ561" s="8">
        <v>42</v>
      </c>
      <c r="AK561" s="8">
        <v>91</v>
      </c>
      <c r="AL561" s="8">
        <v>0</v>
      </c>
      <c r="AM561" s="8">
        <v>0</v>
      </c>
      <c r="AN561" s="8">
        <v>133</v>
      </c>
      <c r="AO561" s="41">
        <f t="shared" si="305"/>
        <v>0.96240601503759393</v>
      </c>
      <c r="AP561" s="41">
        <f t="shared" si="306"/>
        <v>3.7593984962406013E-2</v>
      </c>
      <c r="AQ561" s="41">
        <f t="shared" si="307"/>
        <v>0</v>
      </c>
      <c r="AR561" s="41">
        <f t="shared" si="308"/>
        <v>1.5037593984962405E-2</v>
      </c>
      <c r="AS561" s="41">
        <f t="shared" si="309"/>
        <v>5.2631578947368418E-2</v>
      </c>
      <c r="AT561" s="41">
        <f t="shared" si="310"/>
        <v>0.18045112781954886</v>
      </c>
      <c r="AU561" s="41">
        <f t="shared" si="311"/>
        <v>0.16541353383458646</v>
      </c>
      <c r="AV561" s="41">
        <f t="shared" si="312"/>
        <v>0.24812030075187969</v>
      </c>
      <c r="AW561" s="41">
        <f t="shared" si="313"/>
        <v>0.18796992481203006</v>
      </c>
      <c r="AX561" s="41">
        <f t="shared" si="314"/>
        <v>0.11278195488721804</v>
      </c>
      <c r="AY561" s="41">
        <f t="shared" si="315"/>
        <v>3.007518796992481E-2</v>
      </c>
      <c r="AZ561" s="41">
        <f t="shared" si="316"/>
        <v>7.5187969924812026E-3</v>
      </c>
      <c r="BA561" s="41">
        <f t="shared" si="317"/>
        <v>0</v>
      </c>
      <c r="BB561" s="41">
        <f t="shared" si="318"/>
        <v>0</v>
      </c>
      <c r="BC561" s="41">
        <f t="shared" si="319"/>
        <v>0</v>
      </c>
      <c r="BD561" s="41">
        <f t="shared" si="320"/>
        <v>0.96992481203007519</v>
      </c>
      <c r="BE561" s="41">
        <f t="shared" si="321"/>
        <v>3.007518796992481E-2</v>
      </c>
      <c r="BF561" s="41">
        <f t="shared" si="322"/>
        <v>0</v>
      </c>
      <c r="BG561" s="41">
        <f t="shared" si="323"/>
        <v>0.81203007518796988</v>
      </c>
      <c r="BH561" s="41">
        <f t="shared" si="324"/>
        <v>9.7744360902255634E-2</v>
      </c>
      <c r="BI561" s="41">
        <f t="shared" si="325"/>
        <v>9.0225563909774431E-2</v>
      </c>
      <c r="BJ561" s="41">
        <f t="shared" si="326"/>
        <v>0</v>
      </c>
      <c r="BK561" s="41">
        <f t="shared" si="327"/>
        <v>0</v>
      </c>
      <c r="BL561" s="41">
        <f t="shared" si="328"/>
        <v>0</v>
      </c>
      <c r="BM561" s="41">
        <f t="shared" si="329"/>
        <v>0.90225563909774431</v>
      </c>
      <c r="BN561" s="41">
        <f t="shared" si="330"/>
        <v>9.7744360902255634E-2</v>
      </c>
      <c r="BO561" s="41">
        <f t="shared" si="331"/>
        <v>7.5187969924812026E-3</v>
      </c>
      <c r="BP561" s="41">
        <f t="shared" si="332"/>
        <v>0.91729323308270672</v>
      </c>
      <c r="BQ561" s="41">
        <f t="shared" si="333"/>
        <v>7.5187969924812026E-2</v>
      </c>
      <c r="BR561" s="41">
        <f t="shared" si="334"/>
        <v>0</v>
      </c>
      <c r="BS561" s="41">
        <f t="shared" si="335"/>
        <v>0.31578947368421051</v>
      </c>
      <c r="BT561" s="41">
        <f t="shared" si="336"/>
        <v>0.68421052631578949</v>
      </c>
      <c r="BU561" s="41">
        <f t="shared" si="337"/>
        <v>0</v>
      </c>
      <c r="BV561" s="41">
        <f t="shared" si="338"/>
        <v>0</v>
      </c>
      <c r="BW561" s="41">
        <f t="shared" si="339"/>
        <v>1</v>
      </c>
      <c r="BX561" s="41" t="str">
        <f t="shared" si="340"/>
        <v>2012Nurse practitionersNova Scotia</v>
      </c>
      <c r="BY561" s="51">
        <f>VLOOKUP(BX561,'%workplace'!$A$1:$F$381,6,FALSE)</f>
        <v>133</v>
      </c>
      <c r="BZ561" s="32">
        <f t="shared" si="341"/>
        <v>1</v>
      </c>
    </row>
    <row r="562" spans="1:78" s="8" customFormat="1" hidden="1" x14ac:dyDescent="0.2">
      <c r="A562" s="8" t="str">
        <f t="shared" si="304"/>
        <v>2012Nurse practitionersNova ScotiaCommunity health</v>
      </c>
      <c r="B562" s="8" t="s">
        <v>5</v>
      </c>
      <c r="C562" s="8" t="s">
        <v>16</v>
      </c>
      <c r="D562" s="8" t="s">
        <v>11</v>
      </c>
      <c r="E562" s="8">
        <v>2012</v>
      </c>
      <c r="F562" s="8">
        <v>51</v>
      </c>
      <c r="G562" s="8">
        <v>3</v>
      </c>
      <c r="H562" s="8">
        <v>0</v>
      </c>
      <c r="I562" s="8">
        <v>1</v>
      </c>
      <c r="J562" s="8">
        <v>1</v>
      </c>
      <c r="K562" s="8">
        <v>9</v>
      </c>
      <c r="L562" s="8">
        <v>12</v>
      </c>
      <c r="M562" s="8">
        <v>12</v>
      </c>
      <c r="N562" s="8">
        <v>12</v>
      </c>
      <c r="O562" s="8">
        <v>5</v>
      </c>
      <c r="P562" s="8">
        <v>2</v>
      </c>
      <c r="Q562" s="8">
        <v>0</v>
      </c>
      <c r="R562" s="8">
        <v>0</v>
      </c>
      <c r="S562" s="8">
        <v>0</v>
      </c>
      <c r="T562" s="8">
        <v>0</v>
      </c>
      <c r="U562" s="8">
        <v>53</v>
      </c>
      <c r="V562" s="8">
        <v>1</v>
      </c>
      <c r="W562" s="8">
        <v>0</v>
      </c>
      <c r="X562" s="8">
        <v>43</v>
      </c>
      <c r="Y562" s="8">
        <v>6</v>
      </c>
      <c r="Z562" s="8">
        <v>5</v>
      </c>
      <c r="AA562" s="8">
        <v>0</v>
      </c>
      <c r="AB562" s="8">
        <v>0</v>
      </c>
      <c r="AC562" s="8">
        <v>0</v>
      </c>
      <c r="AD562" s="8">
        <v>50</v>
      </c>
      <c r="AE562" s="8">
        <v>4</v>
      </c>
      <c r="AF562" s="8">
        <v>0</v>
      </c>
      <c r="AG562" s="8">
        <v>53</v>
      </c>
      <c r="AH562" s="8">
        <v>1</v>
      </c>
      <c r="AI562" s="8">
        <v>0</v>
      </c>
      <c r="AJ562" s="8">
        <v>32</v>
      </c>
      <c r="AK562" s="8">
        <v>22</v>
      </c>
      <c r="AL562" s="8">
        <v>0</v>
      </c>
      <c r="AM562" s="8">
        <v>0</v>
      </c>
      <c r="AN562" s="8">
        <v>54</v>
      </c>
      <c r="AO562" s="41">
        <f t="shared" si="305"/>
        <v>0.94444444444444442</v>
      </c>
      <c r="AP562" s="41">
        <f t="shared" si="306"/>
        <v>5.5555555555555552E-2</v>
      </c>
      <c r="AQ562" s="41">
        <f t="shared" si="307"/>
        <v>0</v>
      </c>
      <c r="AR562" s="41">
        <f t="shared" si="308"/>
        <v>1.8518518518518517E-2</v>
      </c>
      <c r="AS562" s="41">
        <f t="shared" si="309"/>
        <v>1.8518518518518517E-2</v>
      </c>
      <c r="AT562" s="41">
        <f t="shared" si="310"/>
        <v>0.16666666666666666</v>
      </c>
      <c r="AU562" s="41">
        <f t="shared" si="311"/>
        <v>0.22222222222222221</v>
      </c>
      <c r="AV562" s="41">
        <f t="shared" si="312"/>
        <v>0.22222222222222221</v>
      </c>
      <c r="AW562" s="41">
        <f t="shared" si="313"/>
        <v>0.22222222222222221</v>
      </c>
      <c r="AX562" s="41">
        <f t="shared" si="314"/>
        <v>9.2592592592592587E-2</v>
      </c>
      <c r="AY562" s="41">
        <f t="shared" si="315"/>
        <v>3.7037037037037035E-2</v>
      </c>
      <c r="AZ562" s="41">
        <f t="shared" si="316"/>
        <v>0</v>
      </c>
      <c r="BA562" s="41">
        <f t="shared" si="317"/>
        <v>0</v>
      </c>
      <c r="BB562" s="41">
        <f t="shared" si="318"/>
        <v>0</v>
      </c>
      <c r="BC562" s="41">
        <f t="shared" si="319"/>
        <v>0</v>
      </c>
      <c r="BD562" s="41">
        <f t="shared" si="320"/>
        <v>0.98148148148148151</v>
      </c>
      <c r="BE562" s="41">
        <f t="shared" si="321"/>
        <v>1.8518518518518517E-2</v>
      </c>
      <c r="BF562" s="41">
        <f t="shared" si="322"/>
        <v>0</v>
      </c>
      <c r="BG562" s="41">
        <f t="shared" si="323"/>
        <v>0.79629629629629628</v>
      </c>
      <c r="BH562" s="41">
        <f t="shared" si="324"/>
        <v>0.1111111111111111</v>
      </c>
      <c r="BI562" s="41">
        <f t="shared" si="325"/>
        <v>9.2592592592592587E-2</v>
      </c>
      <c r="BJ562" s="41">
        <f t="shared" si="326"/>
        <v>0</v>
      </c>
      <c r="BK562" s="41">
        <f t="shared" si="327"/>
        <v>0</v>
      </c>
      <c r="BL562" s="41">
        <f t="shared" si="328"/>
        <v>0</v>
      </c>
      <c r="BM562" s="41">
        <f t="shared" si="329"/>
        <v>0.92592592592592593</v>
      </c>
      <c r="BN562" s="41">
        <f t="shared" si="330"/>
        <v>7.407407407407407E-2</v>
      </c>
      <c r="BO562" s="41">
        <f t="shared" si="331"/>
        <v>0</v>
      </c>
      <c r="BP562" s="41">
        <f t="shared" si="332"/>
        <v>0.98148148148148151</v>
      </c>
      <c r="BQ562" s="41">
        <f t="shared" si="333"/>
        <v>1.8518518518518517E-2</v>
      </c>
      <c r="BR562" s="41">
        <f t="shared" si="334"/>
        <v>0</v>
      </c>
      <c r="BS562" s="41">
        <f t="shared" si="335"/>
        <v>0.59259259259259256</v>
      </c>
      <c r="BT562" s="41">
        <f t="shared" si="336"/>
        <v>0.40740740740740738</v>
      </c>
      <c r="BU562" s="41">
        <f t="shared" si="337"/>
        <v>0</v>
      </c>
      <c r="BV562" s="41">
        <f t="shared" si="338"/>
        <v>0</v>
      </c>
      <c r="BW562" s="41">
        <f t="shared" si="339"/>
        <v>1</v>
      </c>
      <c r="BX562" s="41" t="str">
        <f t="shared" si="340"/>
        <v>2012Nurse practitionersNova Scotia</v>
      </c>
      <c r="BY562" s="51">
        <f>VLOOKUP(BX562,'%workplace'!$A$1:$F$381,6,FALSE)</f>
        <v>133</v>
      </c>
      <c r="BZ562" s="32">
        <f t="shared" si="341"/>
        <v>0.40601503759398494</v>
      </c>
    </row>
    <row r="563" spans="1:78" s="8" customFormat="1" hidden="1" x14ac:dyDescent="0.2">
      <c r="A563" s="8" t="str">
        <f t="shared" si="304"/>
        <v>2012Nurse practitionersNova ScotiaNursing home/long-term care</v>
      </c>
      <c r="B563" s="8" t="s">
        <v>5</v>
      </c>
      <c r="C563" s="8" t="s">
        <v>16</v>
      </c>
      <c r="D563" s="8" t="s">
        <v>12</v>
      </c>
      <c r="E563" s="8">
        <v>2012</v>
      </c>
      <c r="F563" s="8">
        <v>4</v>
      </c>
      <c r="G563" s="8">
        <v>0</v>
      </c>
      <c r="H563" s="8">
        <v>0</v>
      </c>
      <c r="I563" s="8">
        <v>0</v>
      </c>
      <c r="J563" s="8">
        <v>0</v>
      </c>
      <c r="K563" s="8">
        <v>0</v>
      </c>
      <c r="L563" s="8">
        <v>0</v>
      </c>
      <c r="M563" s="8">
        <v>2</v>
      </c>
      <c r="N563" s="8">
        <v>1</v>
      </c>
      <c r="O563" s="8">
        <v>1</v>
      </c>
      <c r="P563" s="8">
        <v>0</v>
      </c>
      <c r="Q563" s="8">
        <v>0</v>
      </c>
      <c r="R563" s="8">
        <v>0</v>
      </c>
      <c r="S563" s="8">
        <v>0</v>
      </c>
      <c r="T563" s="8">
        <v>0</v>
      </c>
      <c r="U563" s="8">
        <v>3</v>
      </c>
      <c r="V563" s="8">
        <v>1</v>
      </c>
      <c r="W563" s="8">
        <v>0</v>
      </c>
      <c r="X563" s="8">
        <v>4</v>
      </c>
      <c r="Y563" s="8">
        <v>0</v>
      </c>
      <c r="Z563" s="8">
        <v>0</v>
      </c>
      <c r="AA563" s="8">
        <v>0</v>
      </c>
      <c r="AB563" s="8">
        <v>0</v>
      </c>
      <c r="AC563" s="8">
        <v>0</v>
      </c>
      <c r="AD563" s="8">
        <v>3</v>
      </c>
      <c r="AE563" s="8">
        <v>1</v>
      </c>
      <c r="AF563" s="8">
        <v>0</v>
      </c>
      <c r="AG563" s="8">
        <v>4</v>
      </c>
      <c r="AH563" s="8">
        <v>0</v>
      </c>
      <c r="AI563" s="8">
        <v>0</v>
      </c>
      <c r="AJ563" s="8">
        <v>2</v>
      </c>
      <c r="AK563" s="8">
        <v>2</v>
      </c>
      <c r="AL563" s="8">
        <v>0</v>
      </c>
      <c r="AM563" s="8">
        <v>0</v>
      </c>
      <c r="AN563" s="8">
        <v>4</v>
      </c>
      <c r="AO563" s="41">
        <f t="shared" si="305"/>
        <v>1</v>
      </c>
      <c r="AP563" s="41">
        <f t="shared" si="306"/>
        <v>0</v>
      </c>
      <c r="AQ563" s="41">
        <f t="shared" si="307"/>
        <v>0</v>
      </c>
      <c r="AR563" s="41">
        <f t="shared" si="308"/>
        <v>0</v>
      </c>
      <c r="AS563" s="41">
        <f t="shared" si="309"/>
        <v>0</v>
      </c>
      <c r="AT563" s="41">
        <f t="shared" si="310"/>
        <v>0</v>
      </c>
      <c r="AU563" s="41">
        <f t="shared" si="311"/>
        <v>0</v>
      </c>
      <c r="AV563" s="41">
        <f t="shared" si="312"/>
        <v>0.5</v>
      </c>
      <c r="AW563" s="41">
        <f t="shared" si="313"/>
        <v>0.25</v>
      </c>
      <c r="AX563" s="41">
        <f t="shared" si="314"/>
        <v>0.25</v>
      </c>
      <c r="AY563" s="41">
        <f t="shared" si="315"/>
        <v>0</v>
      </c>
      <c r="AZ563" s="41">
        <f t="shared" si="316"/>
        <v>0</v>
      </c>
      <c r="BA563" s="41">
        <f t="shared" si="317"/>
        <v>0</v>
      </c>
      <c r="BB563" s="41">
        <f t="shared" si="318"/>
        <v>0</v>
      </c>
      <c r="BC563" s="41">
        <f t="shared" si="319"/>
        <v>0</v>
      </c>
      <c r="BD563" s="41">
        <f t="shared" si="320"/>
        <v>0.75</v>
      </c>
      <c r="BE563" s="41">
        <f t="shared" si="321"/>
        <v>0.25</v>
      </c>
      <c r="BF563" s="41">
        <f t="shared" si="322"/>
        <v>0</v>
      </c>
      <c r="BG563" s="41">
        <f t="shared" si="323"/>
        <v>1</v>
      </c>
      <c r="BH563" s="41">
        <f t="shared" si="324"/>
        <v>0</v>
      </c>
      <c r="BI563" s="41">
        <f t="shared" si="325"/>
        <v>0</v>
      </c>
      <c r="BJ563" s="41">
        <f t="shared" si="326"/>
        <v>0</v>
      </c>
      <c r="BK563" s="41">
        <f t="shared" si="327"/>
        <v>0</v>
      </c>
      <c r="BL563" s="41">
        <f t="shared" si="328"/>
        <v>0</v>
      </c>
      <c r="BM563" s="41">
        <f t="shared" si="329"/>
        <v>0.75</v>
      </c>
      <c r="BN563" s="41">
        <f t="shared" si="330"/>
        <v>0.25</v>
      </c>
      <c r="BO563" s="41">
        <f t="shared" si="331"/>
        <v>0</v>
      </c>
      <c r="BP563" s="41">
        <f t="shared" si="332"/>
        <v>1</v>
      </c>
      <c r="BQ563" s="41">
        <f t="shared" si="333"/>
        <v>0</v>
      </c>
      <c r="BR563" s="41">
        <f t="shared" si="334"/>
        <v>0</v>
      </c>
      <c r="BS563" s="41">
        <f t="shared" si="335"/>
        <v>0.5</v>
      </c>
      <c r="BT563" s="41">
        <f t="shared" si="336"/>
        <v>0.5</v>
      </c>
      <c r="BU563" s="41">
        <f t="shared" si="337"/>
        <v>0</v>
      </c>
      <c r="BV563" s="41">
        <f t="shared" si="338"/>
        <v>0</v>
      </c>
      <c r="BW563" s="41">
        <f t="shared" si="339"/>
        <v>1</v>
      </c>
      <c r="BX563" s="41" t="str">
        <f t="shared" si="340"/>
        <v>2012Nurse practitionersNova Scotia</v>
      </c>
      <c r="BY563" s="51">
        <f>VLOOKUP(BX563,'%workplace'!$A$1:$F$381,6,FALSE)</f>
        <v>133</v>
      </c>
      <c r="BZ563" s="32">
        <f t="shared" si="341"/>
        <v>3.007518796992481E-2</v>
      </c>
    </row>
    <row r="564" spans="1:78" s="8" customFormat="1" hidden="1" x14ac:dyDescent="0.2">
      <c r="A564" s="8" t="str">
        <f t="shared" si="304"/>
        <v>2012Nurse practitionersNova ScotiaHospital</v>
      </c>
      <c r="B564" s="8" t="s">
        <v>5</v>
      </c>
      <c r="C564" s="8" t="s">
        <v>16</v>
      </c>
      <c r="D564" s="8" t="s">
        <v>10</v>
      </c>
      <c r="E564" s="8">
        <v>2012</v>
      </c>
      <c r="F564" s="8">
        <v>57</v>
      </c>
      <c r="G564" s="8">
        <v>1</v>
      </c>
      <c r="H564" s="8">
        <v>0</v>
      </c>
      <c r="I564" s="8">
        <v>1</v>
      </c>
      <c r="J564" s="8">
        <v>4</v>
      </c>
      <c r="K564" s="8">
        <v>10</v>
      </c>
      <c r="L564" s="8">
        <v>9</v>
      </c>
      <c r="M564" s="8">
        <v>17</v>
      </c>
      <c r="N564" s="8">
        <v>10</v>
      </c>
      <c r="O564" s="8">
        <v>5</v>
      </c>
      <c r="P564" s="8">
        <v>2</v>
      </c>
      <c r="Q564" s="8">
        <v>0</v>
      </c>
      <c r="R564" s="8">
        <v>0</v>
      </c>
      <c r="S564" s="8">
        <v>0</v>
      </c>
      <c r="T564" s="8">
        <v>0</v>
      </c>
      <c r="U564" s="8">
        <v>58</v>
      </c>
      <c r="V564" s="8">
        <v>0</v>
      </c>
      <c r="W564" s="8">
        <v>0</v>
      </c>
      <c r="X564" s="8">
        <v>47</v>
      </c>
      <c r="Y564" s="8">
        <v>6</v>
      </c>
      <c r="Z564" s="8">
        <v>5</v>
      </c>
      <c r="AA564" s="8">
        <v>0</v>
      </c>
      <c r="AB564" s="8">
        <v>0</v>
      </c>
      <c r="AC564" s="8">
        <v>0</v>
      </c>
      <c r="AD564" s="8">
        <v>51</v>
      </c>
      <c r="AE564" s="8">
        <v>7</v>
      </c>
      <c r="AF564" s="8">
        <v>0</v>
      </c>
      <c r="AG564" s="8">
        <v>56</v>
      </c>
      <c r="AH564" s="8">
        <v>2</v>
      </c>
      <c r="AI564" s="8">
        <v>0</v>
      </c>
      <c r="AJ564" s="8">
        <v>2</v>
      </c>
      <c r="AK564" s="8">
        <v>56</v>
      </c>
      <c r="AL564" s="8">
        <v>0</v>
      </c>
      <c r="AM564" s="8">
        <v>0</v>
      </c>
      <c r="AN564" s="8">
        <v>58</v>
      </c>
      <c r="AO564" s="41">
        <f t="shared" si="305"/>
        <v>0.98275862068965514</v>
      </c>
      <c r="AP564" s="41">
        <f t="shared" si="306"/>
        <v>1.7241379310344827E-2</v>
      </c>
      <c r="AQ564" s="41">
        <f t="shared" si="307"/>
        <v>0</v>
      </c>
      <c r="AR564" s="41">
        <f t="shared" si="308"/>
        <v>1.7241379310344827E-2</v>
      </c>
      <c r="AS564" s="41">
        <f t="shared" si="309"/>
        <v>6.8965517241379309E-2</v>
      </c>
      <c r="AT564" s="41">
        <f t="shared" si="310"/>
        <v>0.17241379310344829</v>
      </c>
      <c r="AU564" s="41">
        <f t="shared" si="311"/>
        <v>0.15517241379310345</v>
      </c>
      <c r="AV564" s="41">
        <f t="shared" si="312"/>
        <v>0.29310344827586204</v>
      </c>
      <c r="AW564" s="41">
        <f t="shared" si="313"/>
        <v>0.17241379310344829</v>
      </c>
      <c r="AX564" s="41">
        <f t="shared" si="314"/>
        <v>8.6206896551724144E-2</v>
      </c>
      <c r="AY564" s="41">
        <f t="shared" si="315"/>
        <v>3.4482758620689655E-2</v>
      </c>
      <c r="AZ564" s="41">
        <f t="shared" si="316"/>
        <v>0</v>
      </c>
      <c r="BA564" s="41">
        <f t="shared" si="317"/>
        <v>0</v>
      </c>
      <c r="BB564" s="41">
        <f t="shared" si="318"/>
        <v>0</v>
      </c>
      <c r="BC564" s="41">
        <f t="shared" si="319"/>
        <v>0</v>
      </c>
      <c r="BD564" s="41">
        <f t="shared" si="320"/>
        <v>1</v>
      </c>
      <c r="BE564" s="41">
        <f t="shared" si="321"/>
        <v>0</v>
      </c>
      <c r="BF564" s="41">
        <f t="shared" si="322"/>
        <v>0</v>
      </c>
      <c r="BG564" s="41">
        <f t="shared" si="323"/>
        <v>0.81034482758620685</v>
      </c>
      <c r="BH564" s="41">
        <f t="shared" si="324"/>
        <v>0.10344827586206896</v>
      </c>
      <c r="BI564" s="41">
        <f t="shared" si="325"/>
        <v>8.6206896551724144E-2</v>
      </c>
      <c r="BJ564" s="41">
        <f t="shared" si="326"/>
        <v>0</v>
      </c>
      <c r="BK564" s="41">
        <f t="shared" si="327"/>
        <v>0</v>
      </c>
      <c r="BL564" s="41">
        <f t="shared" si="328"/>
        <v>0</v>
      </c>
      <c r="BM564" s="41">
        <f t="shared" si="329"/>
        <v>0.87931034482758619</v>
      </c>
      <c r="BN564" s="41">
        <f t="shared" si="330"/>
        <v>0.1206896551724138</v>
      </c>
      <c r="BO564" s="41">
        <f t="shared" si="331"/>
        <v>0</v>
      </c>
      <c r="BP564" s="41">
        <f t="shared" si="332"/>
        <v>0.96551724137931039</v>
      </c>
      <c r="BQ564" s="41">
        <f t="shared" si="333"/>
        <v>3.4482758620689655E-2</v>
      </c>
      <c r="BR564" s="41">
        <f t="shared" si="334"/>
        <v>0</v>
      </c>
      <c r="BS564" s="41">
        <f t="shared" si="335"/>
        <v>3.4482758620689655E-2</v>
      </c>
      <c r="BT564" s="41">
        <f t="shared" si="336"/>
        <v>0.96551724137931039</v>
      </c>
      <c r="BU564" s="41">
        <f t="shared" si="337"/>
        <v>0</v>
      </c>
      <c r="BV564" s="41">
        <f t="shared" si="338"/>
        <v>0</v>
      </c>
      <c r="BW564" s="41">
        <f t="shared" si="339"/>
        <v>1</v>
      </c>
      <c r="BX564" s="41" t="str">
        <f t="shared" si="340"/>
        <v>2012Nurse practitionersNova Scotia</v>
      </c>
      <c r="BY564" s="51">
        <f>VLOOKUP(BX564,'%workplace'!$A$1:$F$381,6,FALSE)</f>
        <v>133</v>
      </c>
      <c r="BZ564" s="32">
        <f t="shared" si="341"/>
        <v>0.43609022556390975</v>
      </c>
    </row>
    <row r="565" spans="1:78" s="8" customFormat="1" hidden="1" x14ac:dyDescent="0.2">
      <c r="A565" s="8" t="str">
        <f t="shared" si="304"/>
        <v>2012Nurse practitionersNova ScotiaOther places of work</v>
      </c>
      <c r="B565" s="8" t="s">
        <v>5</v>
      </c>
      <c r="C565" s="8" t="s">
        <v>16</v>
      </c>
      <c r="D565" s="8" t="s">
        <v>13</v>
      </c>
      <c r="E565" s="8">
        <v>2012</v>
      </c>
      <c r="F565" s="8">
        <v>16</v>
      </c>
      <c r="G565" s="8">
        <v>1</v>
      </c>
      <c r="H565" s="8">
        <v>0</v>
      </c>
      <c r="I565" s="8">
        <v>0</v>
      </c>
      <c r="J565" s="8">
        <v>2</v>
      </c>
      <c r="K565" s="8">
        <v>5</v>
      </c>
      <c r="L565" s="8">
        <v>1</v>
      </c>
      <c r="M565" s="8">
        <v>2</v>
      </c>
      <c r="N565" s="8">
        <v>2</v>
      </c>
      <c r="O565" s="8">
        <v>4</v>
      </c>
      <c r="P565" s="8">
        <v>0</v>
      </c>
      <c r="Q565" s="8">
        <v>1</v>
      </c>
      <c r="R565" s="8">
        <v>0</v>
      </c>
      <c r="S565" s="8">
        <v>0</v>
      </c>
      <c r="T565" s="8">
        <v>0</v>
      </c>
      <c r="U565" s="8">
        <v>15</v>
      </c>
      <c r="V565" s="8">
        <v>2</v>
      </c>
      <c r="W565" s="8">
        <v>0</v>
      </c>
      <c r="X565" s="8">
        <v>14</v>
      </c>
      <c r="Y565" s="8">
        <v>1</v>
      </c>
      <c r="Z565" s="8">
        <v>2</v>
      </c>
      <c r="AA565" s="8">
        <v>0</v>
      </c>
      <c r="AB565" s="8">
        <v>0</v>
      </c>
      <c r="AC565" s="8">
        <v>0</v>
      </c>
      <c r="AD565" s="8">
        <v>16</v>
      </c>
      <c r="AE565" s="8">
        <v>1</v>
      </c>
      <c r="AF565" s="8">
        <v>1</v>
      </c>
      <c r="AG565" s="8">
        <v>9</v>
      </c>
      <c r="AH565" s="8">
        <v>7</v>
      </c>
      <c r="AI565" s="8">
        <v>0</v>
      </c>
      <c r="AJ565" s="8">
        <v>6</v>
      </c>
      <c r="AK565" s="8">
        <v>11</v>
      </c>
      <c r="AL565" s="8">
        <v>0</v>
      </c>
      <c r="AM565" s="8">
        <v>0</v>
      </c>
      <c r="AN565" s="8">
        <v>17</v>
      </c>
      <c r="AO565" s="41">
        <f t="shared" si="305"/>
        <v>0.94117647058823528</v>
      </c>
      <c r="AP565" s="41">
        <f t="shared" si="306"/>
        <v>5.8823529411764705E-2</v>
      </c>
      <c r="AQ565" s="41">
        <f t="shared" si="307"/>
        <v>0</v>
      </c>
      <c r="AR565" s="41">
        <f t="shared" si="308"/>
        <v>0</v>
      </c>
      <c r="AS565" s="41">
        <f t="shared" si="309"/>
        <v>0.11764705882352941</v>
      </c>
      <c r="AT565" s="41">
        <f t="shared" si="310"/>
        <v>0.29411764705882354</v>
      </c>
      <c r="AU565" s="41">
        <f t="shared" si="311"/>
        <v>5.8823529411764705E-2</v>
      </c>
      <c r="AV565" s="41">
        <f t="shared" si="312"/>
        <v>0.11764705882352941</v>
      </c>
      <c r="AW565" s="41">
        <f t="shared" si="313"/>
        <v>0.11764705882352941</v>
      </c>
      <c r="AX565" s="41">
        <f t="shared" si="314"/>
        <v>0.23529411764705882</v>
      </c>
      <c r="AY565" s="41">
        <f t="shared" si="315"/>
        <v>0</v>
      </c>
      <c r="AZ565" s="41">
        <f t="shared" si="316"/>
        <v>5.8823529411764705E-2</v>
      </c>
      <c r="BA565" s="41">
        <f t="shared" si="317"/>
        <v>0</v>
      </c>
      <c r="BB565" s="41">
        <f t="shared" si="318"/>
        <v>0</v>
      </c>
      <c r="BC565" s="41">
        <f t="shared" si="319"/>
        <v>0</v>
      </c>
      <c r="BD565" s="41">
        <f t="shared" si="320"/>
        <v>0.88235294117647056</v>
      </c>
      <c r="BE565" s="41">
        <f t="shared" si="321"/>
        <v>0.11764705882352941</v>
      </c>
      <c r="BF565" s="41">
        <f t="shared" si="322"/>
        <v>0</v>
      </c>
      <c r="BG565" s="41">
        <f t="shared" si="323"/>
        <v>0.82352941176470584</v>
      </c>
      <c r="BH565" s="41">
        <f t="shared" si="324"/>
        <v>5.8823529411764705E-2</v>
      </c>
      <c r="BI565" s="41">
        <f t="shared" si="325"/>
        <v>0.11764705882352941</v>
      </c>
      <c r="BJ565" s="41">
        <f t="shared" si="326"/>
        <v>0</v>
      </c>
      <c r="BK565" s="41">
        <f t="shared" si="327"/>
        <v>0</v>
      </c>
      <c r="BL565" s="41">
        <f t="shared" si="328"/>
        <v>0</v>
      </c>
      <c r="BM565" s="41">
        <f t="shared" si="329"/>
        <v>0.94117647058823528</v>
      </c>
      <c r="BN565" s="41">
        <f t="shared" si="330"/>
        <v>5.8823529411764705E-2</v>
      </c>
      <c r="BO565" s="41">
        <f t="shared" si="331"/>
        <v>5.8823529411764705E-2</v>
      </c>
      <c r="BP565" s="41">
        <f t="shared" si="332"/>
        <v>0.52941176470588236</v>
      </c>
      <c r="BQ565" s="41">
        <f t="shared" si="333"/>
        <v>0.41176470588235292</v>
      </c>
      <c r="BR565" s="41">
        <f t="shared" si="334"/>
        <v>0</v>
      </c>
      <c r="BS565" s="41">
        <f t="shared" si="335"/>
        <v>0.35294117647058826</v>
      </c>
      <c r="BT565" s="41">
        <f t="shared" si="336"/>
        <v>0.6470588235294118</v>
      </c>
      <c r="BU565" s="41">
        <f t="shared" si="337"/>
        <v>0</v>
      </c>
      <c r="BV565" s="41">
        <f t="shared" si="338"/>
        <v>0</v>
      </c>
      <c r="BW565" s="41">
        <f t="shared" si="339"/>
        <v>1</v>
      </c>
      <c r="BX565" s="41" t="str">
        <f t="shared" si="340"/>
        <v>2012Nurse practitionersNova Scotia</v>
      </c>
      <c r="BY565" s="51">
        <f>VLOOKUP(BX565,'%workplace'!$A$1:$F$381,6,FALSE)</f>
        <v>133</v>
      </c>
      <c r="BZ565" s="32">
        <f t="shared" si="341"/>
        <v>0.12781954887218044</v>
      </c>
    </row>
    <row r="566" spans="1:78" s="8" customFormat="1" hidden="1" x14ac:dyDescent="0.2">
      <c r="A566" s="8" t="str">
        <f t="shared" si="304"/>
        <v>2012Nurse practitionersNew BrunswickAll places of work</v>
      </c>
      <c r="B566" s="8" t="s">
        <v>5</v>
      </c>
      <c r="C566" s="8" t="s">
        <v>17</v>
      </c>
      <c r="D566" s="8" t="s">
        <v>9</v>
      </c>
      <c r="E566" s="8">
        <v>2012</v>
      </c>
      <c r="F566" s="8">
        <v>101</v>
      </c>
      <c r="G566" s="8">
        <v>4</v>
      </c>
      <c r="H566" s="8">
        <v>0</v>
      </c>
      <c r="I566" s="8">
        <v>8</v>
      </c>
      <c r="J566" s="8">
        <v>17</v>
      </c>
      <c r="K566" s="8">
        <v>20</v>
      </c>
      <c r="L566" s="8">
        <v>16</v>
      </c>
      <c r="M566" s="8">
        <v>20</v>
      </c>
      <c r="N566" s="8">
        <v>12</v>
      </c>
      <c r="O566" s="8">
        <v>9</v>
      </c>
      <c r="P566" s="8">
        <v>1</v>
      </c>
      <c r="Q566" s="8">
        <v>2</v>
      </c>
      <c r="R566" s="8">
        <v>0</v>
      </c>
      <c r="S566" s="8">
        <v>0</v>
      </c>
      <c r="T566" s="8">
        <v>0</v>
      </c>
      <c r="U566" s="8">
        <v>101</v>
      </c>
      <c r="V566" s="8">
        <v>4</v>
      </c>
      <c r="W566" s="8">
        <v>0</v>
      </c>
      <c r="X566" s="8">
        <v>84</v>
      </c>
      <c r="Y566" s="8">
        <v>17</v>
      </c>
      <c r="Z566" s="8">
        <v>4</v>
      </c>
      <c r="AA566" s="8">
        <v>0</v>
      </c>
      <c r="AB566" s="8">
        <v>2</v>
      </c>
      <c r="AC566" s="8">
        <v>0</v>
      </c>
      <c r="AD566" s="8">
        <v>76</v>
      </c>
      <c r="AE566" s="8">
        <v>27</v>
      </c>
      <c r="AF566" s="8">
        <v>0</v>
      </c>
      <c r="AG566" s="8">
        <v>100</v>
      </c>
      <c r="AH566" s="8">
        <v>5</v>
      </c>
      <c r="AI566" s="8">
        <v>0</v>
      </c>
      <c r="AJ566" s="8">
        <v>38</v>
      </c>
      <c r="AK566" s="8">
        <v>67</v>
      </c>
      <c r="AL566" s="8">
        <v>0</v>
      </c>
      <c r="AM566" s="8">
        <v>0</v>
      </c>
      <c r="AN566" s="8">
        <v>105</v>
      </c>
      <c r="AO566" s="41">
        <f t="shared" si="305"/>
        <v>0.96190476190476193</v>
      </c>
      <c r="AP566" s="41">
        <f t="shared" si="306"/>
        <v>3.8095238095238099E-2</v>
      </c>
      <c r="AQ566" s="41">
        <f t="shared" si="307"/>
        <v>0</v>
      </c>
      <c r="AR566" s="41">
        <f t="shared" si="308"/>
        <v>7.6190476190476197E-2</v>
      </c>
      <c r="AS566" s="41">
        <f t="shared" si="309"/>
        <v>0.16190476190476191</v>
      </c>
      <c r="AT566" s="41">
        <f t="shared" si="310"/>
        <v>0.19047619047619047</v>
      </c>
      <c r="AU566" s="41">
        <f t="shared" si="311"/>
        <v>0.15238095238095239</v>
      </c>
      <c r="AV566" s="41">
        <f t="shared" si="312"/>
        <v>0.19047619047619047</v>
      </c>
      <c r="AW566" s="41">
        <f t="shared" si="313"/>
        <v>0.11428571428571428</v>
      </c>
      <c r="AX566" s="41">
        <f t="shared" si="314"/>
        <v>8.5714285714285715E-2</v>
      </c>
      <c r="AY566" s="41">
        <f t="shared" si="315"/>
        <v>9.5238095238095247E-3</v>
      </c>
      <c r="AZ566" s="41">
        <f t="shared" si="316"/>
        <v>1.9047619047619049E-2</v>
      </c>
      <c r="BA566" s="41">
        <f t="shared" si="317"/>
        <v>0</v>
      </c>
      <c r="BB566" s="41">
        <f t="shared" si="318"/>
        <v>0</v>
      </c>
      <c r="BC566" s="41">
        <f t="shared" si="319"/>
        <v>0</v>
      </c>
      <c r="BD566" s="41">
        <f t="shared" si="320"/>
        <v>0.96190476190476193</v>
      </c>
      <c r="BE566" s="41">
        <f t="shared" si="321"/>
        <v>3.8095238095238099E-2</v>
      </c>
      <c r="BF566" s="41">
        <f t="shared" si="322"/>
        <v>0</v>
      </c>
      <c r="BG566" s="41">
        <f t="shared" si="323"/>
        <v>0.8</v>
      </c>
      <c r="BH566" s="41">
        <f t="shared" si="324"/>
        <v>0.16190476190476191</v>
      </c>
      <c r="BI566" s="41">
        <f t="shared" si="325"/>
        <v>3.8095238095238099E-2</v>
      </c>
      <c r="BJ566" s="41">
        <f t="shared" si="326"/>
        <v>0</v>
      </c>
      <c r="BK566" s="41">
        <f t="shared" si="327"/>
        <v>1.9047619047619049E-2</v>
      </c>
      <c r="BL566" s="41">
        <f t="shared" si="328"/>
        <v>0</v>
      </c>
      <c r="BM566" s="41">
        <f t="shared" si="329"/>
        <v>0.72380952380952379</v>
      </c>
      <c r="BN566" s="41">
        <f t="shared" si="330"/>
        <v>0.25714285714285712</v>
      </c>
      <c r="BO566" s="41">
        <f t="shared" si="331"/>
        <v>0</v>
      </c>
      <c r="BP566" s="41">
        <f t="shared" si="332"/>
        <v>0.95238095238095233</v>
      </c>
      <c r="BQ566" s="41">
        <f t="shared" si="333"/>
        <v>4.7619047619047616E-2</v>
      </c>
      <c r="BR566" s="41">
        <f t="shared" si="334"/>
        <v>0</v>
      </c>
      <c r="BS566" s="41">
        <f t="shared" si="335"/>
        <v>0.3619047619047619</v>
      </c>
      <c r="BT566" s="41">
        <f t="shared" si="336"/>
        <v>0.63809523809523805</v>
      </c>
      <c r="BU566" s="41">
        <f t="shared" si="337"/>
        <v>0</v>
      </c>
      <c r="BV566" s="41">
        <f t="shared" si="338"/>
        <v>0</v>
      </c>
      <c r="BW566" s="41">
        <f t="shared" si="339"/>
        <v>1</v>
      </c>
      <c r="BX566" s="41" t="str">
        <f t="shared" si="340"/>
        <v>2012Nurse practitionersNew Brunswick</v>
      </c>
      <c r="BY566" s="51">
        <f>VLOOKUP(BX566,'%workplace'!$A$1:$F$381,6,FALSE)</f>
        <v>105</v>
      </c>
      <c r="BZ566" s="32">
        <f t="shared" si="341"/>
        <v>1</v>
      </c>
    </row>
    <row r="567" spans="1:78" s="8" customFormat="1" hidden="1" x14ac:dyDescent="0.2">
      <c r="A567" s="8" t="str">
        <f t="shared" si="304"/>
        <v>2012Nurse practitionersNew BrunswickCommunity health</v>
      </c>
      <c r="B567" s="8" t="s">
        <v>5</v>
      </c>
      <c r="C567" s="8" t="s">
        <v>17</v>
      </c>
      <c r="D567" s="8" t="s">
        <v>11</v>
      </c>
      <c r="E567" s="8">
        <v>2012</v>
      </c>
      <c r="F567" s="8">
        <v>44</v>
      </c>
      <c r="G567" s="8">
        <v>0</v>
      </c>
      <c r="H567" s="8">
        <v>0</v>
      </c>
      <c r="I567" s="8">
        <v>1</v>
      </c>
      <c r="J567" s="8">
        <v>2</v>
      </c>
      <c r="K567" s="8">
        <v>10</v>
      </c>
      <c r="L567" s="8">
        <v>9</v>
      </c>
      <c r="M567" s="8">
        <v>11</v>
      </c>
      <c r="N567" s="8">
        <v>6</v>
      </c>
      <c r="O567" s="8">
        <v>4</v>
      </c>
      <c r="P567" s="8">
        <v>1</v>
      </c>
      <c r="Q567" s="8">
        <v>0</v>
      </c>
      <c r="R567" s="8">
        <v>0</v>
      </c>
      <c r="S567" s="8">
        <v>0</v>
      </c>
      <c r="T567" s="8">
        <v>0</v>
      </c>
      <c r="U567" s="8">
        <v>42</v>
      </c>
      <c r="V567" s="8">
        <v>2</v>
      </c>
      <c r="W567" s="8">
        <v>0</v>
      </c>
      <c r="X567" s="8">
        <v>41</v>
      </c>
      <c r="Y567" s="8">
        <v>3</v>
      </c>
      <c r="Z567" s="8">
        <v>0</v>
      </c>
      <c r="AA567" s="8">
        <v>0</v>
      </c>
      <c r="AB567" s="8">
        <v>1</v>
      </c>
      <c r="AC567" s="8">
        <v>0</v>
      </c>
      <c r="AD567" s="8">
        <v>41</v>
      </c>
      <c r="AE567" s="8">
        <v>2</v>
      </c>
      <c r="AF567" s="8">
        <v>0</v>
      </c>
      <c r="AG567" s="8">
        <v>44</v>
      </c>
      <c r="AH567" s="8">
        <v>0</v>
      </c>
      <c r="AI567" s="8">
        <v>0</v>
      </c>
      <c r="AJ567" s="8">
        <v>21</v>
      </c>
      <c r="AK567" s="8">
        <v>23</v>
      </c>
      <c r="AL567" s="8">
        <v>0</v>
      </c>
      <c r="AM567" s="8">
        <v>0</v>
      </c>
      <c r="AN567" s="8">
        <v>44</v>
      </c>
      <c r="AO567" s="41">
        <f t="shared" si="305"/>
        <v>1</v>
      </c>
      <c r="AP567" s="41">
        <f t="shared" si="306"/>
        <v>0</v>
      </c>
      <c r="AQ567" s="41">
        <f t="shared" si="307"/>
        <v>0</v>
      </c>
      <c r="AR567" s="41">
        <f t="shared" si="308"/>
        <v>2.2727272727272728E-2</v>
      </c>
      <c r="AS567" s="41">
        <f t="shared" si="309"/>
        <v>4.5454545454545456E-2</v>
      </c>
      <c r="AT567" s="41">
        <f t="shared" si="310"/>
        <v>0.22727272727272727</v>
      </c>
      <c r="AU567" s="41">
        <f t="shared" si="311"/>
        <v>0.20454545454545456</v>
      </c>
      <c r="AV567" s="41">
        <f t="shared" si="312"/>
        <v>0.25</v>
      </c>
      <c r="AW567" s="41">
        <f t="shared" si="313"/>
        <v>0.13636363636363635</v>
      </c>
      <c r="AX567" s="41">
        <f t="shared" si="314"/>
        <v>9.0909090909090912E-2</v>
      </c>
      <c r="AY567" s="41">
        <f t="shared" si="315"/>
        <v>2.2727272727272728E-2</v>
      </c>
      <c r="AZ567" s="41">
        <f t="shared" si="316"/>
        <v>0</v>
      </c>
      <c r="BA567" s="41">
        <f t="shared" si="317"/>
        <v>0</v>
      </c>
      <c r="BB567" s="41">
        <f t="shared" si="318"/>
        <v>0</v>
      </c>
      <c r="BC567" s="41">
        <f t="shared" si="319"/>
        <v>0</v>
      </c>
      <c r="BD567" s="41">
        <f t="shared" si="320"/>
        <v>0.95454545454545459</v>
      </c>
      <c r="BE567" s="41">
        <f t="shared" si="321"/>
        <v>4.5454545454545456E-2</v>
      </c>
      <c r="BF567" s="41">
        <f t="shared" si="322"/>
        <v>0</v>
      </c>
      <c r="BG567" s="41">
        <f t="shared" si="323"/>
        <v>0.93181818181818177</v>
      </c>
      <c r="BH567" s="41">
        <f t="shared" si="324"/>
        <v>6.8181818181818177E-2</v>
      </c>
      <c r="BI567" s="41">
        <f t="shared" si="325"/>
        <v>0</v>
      </c>
      <c r="BJ567" s="41">
        <f t="shared" si="326"/>
        <v>0</v>
      </c>
      <c r="BK567" s="41">
        <f t="shared" si="327"/>
        <v>2.2727272727272728E-2</v>
      </c>
      <c r="BL567" s="41">
        <f t="shared" si="328"/>
        <v>0</v>
      </c>
      <c r="BM567" s="41">
        <f t="shared" si="329"/>
        <v>0.93181818181818177</v>
      </c>
      <c r="BN567" s="41">
        <f t="shared" si="330"/>
        <v>4.5454545454545456E-2</v>
      </c>
      <c r="BO567" s="41">
        <f t="shared" si="331"/>
        <v>0</v>
      </c>
      <c r="BP567" s="41">
        <f t="shared" si="332"/>
        <v>1</v>
      </c>
      <c r="BQ567" s="41">
        <f t="shared" si="333"/>
        <v>0</v>
      </c>
      <c r="BR567" s="41">
        <f t="shared" si="334"/>
        <v>0</v>
      </c>
      <c r="BS567" s="41">
        <f t="shared" si="335"/>
        <v>0.47727272727272729</v>
      </c>
      <c r="BT567" s="41">
        <f t="shared" si="336"/>
        <v>0.52272727272727271</v>
      </c>
      <c r="BU567" s="41">
        <f t="shared" si="337"/>
        <v>0</v>
      </c>
      <c r="BV567" s="41">
        <f t="shared" si="338"/>
        <v>0</v>
      </c>
      <c r="BW567" s="41">
        <f t="shared" si="339"/>
        <v>1</v>
      </c>
      <c r="BX567" s="41" t="str">
        <f t="shared" si="340"/>
        <v>2012Nurse practitionersNew Brunswick</v>
      </c>
      <c r="BY567" s="51">
        <f>VLOOKUP(BX567,'%workplace'!$A$1:$F$381,6,FALSE)</f>
        <v>105</v>
      </c>
      <c r="BZ567" s="32">
        <f t="shared" si="341"/>
        <v>0.41904761904761906</v>
      </c>
    </row>
    <row r="568" spans="1:78" s="8" customFormat="1" hidden="1" x14ac:dyDescent="0.2">
      <c r="A568" s="8" t="str">
        <f t="shared" si="304"/>
        <v>2012Nurse practitionersNew BrunswickNursing home/long-term care</v>
      </c>
      <c r="B568" s="8" t="s">
        <v>5</v>
      </c>
      <c r="C568" s="8" t="s">
        <v>17</v>
      </c>
      <c r="D568" s="8" t="s">
        <v>12</v>
      </c>
      <c r="E568" s="8">
        <v>2012</v>
      </c>
      <c r="F568" s="8">
        <v>5</v>
      </c>
      <c r="G568" s="8">
        <v>0</v>
      </c>
      <c r="H568" s="8">
        <v>0</v>
      </c>
      <c r="I568" s="8">
        <v>0</v>
      </c>
      <c r="J568" s="8">
        <v>2</v>
      </c>
      <c r="K568" s="8">
        <v>0</v>
      </c>
      <c r="L568" s="8">
        <v>0</v>
      </c>
      <c r="M568" s="8">
        <v>1</v>
      </c>
      <c r="N568" s="8">
        <v>1</v>
      </c>
      <c r="O568" s="8">
        <v>1</v>
      </c>
      <c r="P568" s="8">
        <v>0</v>
      </c>
      <c r="Q568" s="8">
        <v>0</v>
      </c>
      <c r="R568" s="8">
        <v>0</v>
      </c>
      <c r="S568" s="8">
        <v>0</v>
      </c>
      <c r="T568" s="8">
        <v>0</v>
      </c>
      <c r="U568" s="8">
        <v>5</v>
      </c>
      <c r="V568" s="8">
        <v>0</v>
      </c>
      <c r="W568" s="8">
        <v>0</v>
      </c>
      <c r="X568" s="8">
        <v>4</v>
      </c>
      <c r="Y568" s="8">
        <v>0</v>
      </c>
      <c r="Z568" s="8">
        <v>1</v>
      </c>
      <c r="AA568" s="8">
        <v>0</v>
      </c>
      <c r="AB568" s="8">
        <v>0</v>
      </c>
      <c r="AC568" s="8">
        <v>0</v>
      </c>
      <c r="AD568" s="8">
        <v>4</v>
      </c>
      <c r="AE568" s="8">
        <v>1</v>
      </c>
      <c r="AF568" s="8">
        <v>0</v>
      </c>
      <c r="AG568" s="8">
        <v>5</v>
      </c>
      <c r="AH568" s="8">
        <v>0</v>
      </c>
      <c r="AI568" s="8">
        <v>0</v>
      </c>
      <c r="AJ568" s="8">
        <v>2</v>
      </c>
      <c r="AK568" s="8">
        <v>3</v>
      </c>
      <c r="AL568" s="8">
        <v>0</v>
      </c>
      <c r="AM568" s="8">
        <v>0</v>
      </c>
      <c r="AN568" s="8">
        <v>5</v>
      </c>
      <c r="AO568" s="41">
        <f t="shared" si="305"/>
        <v>1</v>
      </c>
      <c r="AP568" s="41">
        <f t="shared" si="306"/>
        <v>0</v>
      </c>
      <c r="AQ568" s="41">
        <f t="shared" si="307"/>
        <v>0</v>
      </c>
      <c r="AR568" s="41">
        <f t="shared" si="308"/>
        <v>0</v>
      </c>
      <c r="AS568" s="41">
        <f t="shared" si="309"/>
        <v>0.4</v>
      </c>
      <c r="AT568" s="41">
        <f t="shared" si="310"/>
        <v>0</v>
      </c>
      <c r="AU568" s="41">
        <f t="shared" si="311"/>
        <v>0</v>
      </c>
      <c r="AV568" s="41">
        <f t="shared" si="312"/>
        <v>0.2</v>
      </c>
      <c r="AW568" s="41">
        <f t="shared" si="313"/>
        <v>0.2</v>
      </c>
      <c r="AX568" s="41">
        <f t="shared" si="314"/>
        <v>0.2</v>
      </c>
      <c r="AY568" s="41">
        <f t="shared" si="315"/>
        <v>0</v>
      </c>
      <c r="AZ568" s="41">
        <f t="shared" si="316"/>
        <v>0</v>
      </c>
      <c r="BA568" s="41">
        <f t="shared" si="317"/>
        <v>0</v>
      </c>
      <c r="BB568" s="41">
        <f t="shared" si="318"/>
        <v>0</v>
      </c>
      <c r="BC568" s="41">
        <f t="shared" si="319"/>
        <v>0</v>
      </c>
      <c r="BD568" s="41">
        <f t="shared" si="320"/>
        <v>1</v>
      </c>
      <c r="BE568" s="41">
        <f t="shared" si="321"/>
        <v>0</v>
      </c>
      <c r="BF568" s="41">
        <f t="shared" si="322"/>
        <v>0</v>
      </c>
      <c r="BG568" s="41">
        <f t="shared" si="323"/>
        <v>0.8</v>
      </c>
      <c r="BH568" s="41">
        <f t="shared" si="324"/>
        <v>0</v>
      </c>
      <c r="BI568" s="41">
        <f t="shared" si="325"/>
        <v>0.2</v>
      </c>
      <c r="BJ568" s="41">
        <f t="shared" si="326"/>
        <v>0</v>
      </c>
      <c r="BK568" s="41">
        <f t="shared" si="327"/>
        <v>0</v>
      </c>
      <c r="BL568" s="41">
        <f t="shared" si="328"/>
        <v>0</v>
      </c>
      <c r="BM568" s="41">
        <f t="shared" si="329"/>
        <v>0.8</v>
      </c>
      <c r="BN568" s="41">
        <f t="shared" si="330"/>
        <v>0.2</v>
      </c>
      <c r="BO568" s="41">
        <f t="shared" si="331"/>
        <v>0</v>
      </c>
      <c r="BP568" s="41">
        <f t="shared" si="332"/>
        <v>1</v>
      </c>
      <c r="BQ568" s="41">
        <f t="shared" si="333"/>
        <v>0</v>
      </c>
      <c r="BR568" s="41">
        <f t="shared" si="334"/>
        <v>0</v>
      </c>
      <c r="BS568" s="41">
        <f t="shared" si="335"/>
        <v>0.4</v>
      </c>
      <c r="BT568" s="41">
        <f t="shared" si="336"/>
        <v>0.6</v>
      </c>
      <c r="BU568" s="41">
        <f t="shared" si="337"/>
        <v>0</v>
      </c>
      <c r="BV568" s="41">
        <f t="shared" si="338"/>
        <v>0</v>
      </c>
      <c r="BW568" s="41">
        <f t="shared" si="339"/>
        <v>1</v>
      </c>
      <c r="BX568" s="41" t="str">
        <f t="shared" si="340"/>
        <v>2012Nurse practitionersNew Brunswick</v>
      </c>
      <c r="BY568" s="51">
        <f>VLOOKUP(BX568,'%workplace'!$A$1:$F$381,6,FALSE)</f>
        <v>105</v>
      </c>
      <c r="BZ568" s="32">
        <f t="shared" si="341"/>
        <v>4.7619047619047616E-2</v>
      </c>
    </row>
    <row r="569" spans="1:78" s="8" customFormat="1" hidden="1" x14ac:dyDescent="0.2">
      <c r="A569" s="8" t="str">
        <f t="shared" si="304"/>
        <v>2012Nurse practitionersNew BrunswickHospital</v>
      </c>
      <c r="B569" s="8" t="s">
        <v>5</v>
      </c>
      <c r="C569" s="8" t="s">
        <v>17</v>
      </c>
      <c r="D569" s="8" t="s">
        <v>10</v>
      </c>
      <c r="E569" s="8">
        <v>2012</v>
      </c>
      <c r="F569" s="8">
        <v>41</v>
      </c>
      <c r="G569" s="8">
        <v>3</v>
      </c>
      <c r="H569" s="8">
        <v>0</v>
      </c>
      <c r="I569" s="8">
        <v>7</v>
      </c>
      <c r="J569" s="8">
        <v>11</v>
      </c>
      <c r="K569" s="8">
        <v>9</v>
      </c>
      <c r="L569" s="8">
        <v>5</v>
      </c>
      <c r="M569" s="8">
        <v>6</v>
      </c>
      <c r="N569" s="8">
        <v>3</v>
      </c>
      <c r="O569" s="8">
        <v>3</v>
      </c>
      <c r="P569" s="8">
        <v>0</v>
      </c>
      <c r="Q569" s="8">
        <v>0</v>
      </c>
      <c r="R569" s="8">
        <v>0</v>
      </c>
      <c r="S569" s="8">
        <v>0</v>
      </c>
      <c r="T569" s="8">
        <v>0</v>
      </c>
      <c r="U569" s="8">
        <v>42</v>
      </c>
      <c r="V569" s="8">
        <v>2</v>
      </c>
      <c r="W569" s="8">
        <v>0</v>
      </c>
      <c r="X569" s="8">
        <v>29</v>
      </c>
      <c r="Y569" s="8">
        <v>12</v>
      </c>
      <c r="Z569" s="8">
        <v>3</v>
      </c>
      <c r="AA569" s="8">
        <v>0</v>
      </c>
      <c r="AB569" s="8">
        <v>1</v>
      </c>
      <c r="AC569" s="8">
        <v>0</v>
      </c>
      <c r="AD569" s="8">
        <v>21</v>
      </c>
      <c r="AE569" s="8">
        <v>22</v>
      </c>
      <c r="AF569" s="8">
        <v>0</v>
      </c>
      <c r="AG569" s="8">
        <v>43</v>
      </c>
      <c r="AH569" s="8">
        <v>1</v>
      </c>
      <c r="AI569" s="8">
        <v>0</v>
      </c>
      <c r="AJ569" s="8">
        <v>9</v>
      </c>
      <c r="AK569" s="8">
        <v>35</v>
      </c>
      <c r="AL569" s="8">
        <v>0</v>
      </c>
      <c r="AM569" s="8">
        <v>0</v>
      </c>
      <c r="AN569" s="8">
        <v>44</v>
      </c>
      <c r="AO569" s="41">
        <f t="shared" si="305"/>
        <v>0.93181818181818177</v>
      </c>
      <c r="AP569" s="41">
        <f t="shared" si="306"/>
        <v>6.8181818181818177E-2</v>
      </c>
      <c r="AQ569" s="41">
        <f t="shared" si="307"/>
        <v>0</v>
      </c>
      <c r="AR569" s="41">
        <f t="shared" si="308"/>
        <v>0.15909090909090909</v>
      </c>
      <c r="AS569" s="41">
        <f t="shared" si="309"/>
        <v>0.25</v>
      </c>
      <c r="AT569" s="41">
        <f t="shared" si="310"/>
        <v>0.20454545454545456</v>
      </c>
      <c r="AU569" s="41">
        <f t="shared" si="311"/>
        <v>0.11363636363636363</v>
      </c>
      <c r="AV569" s="41">
        <f t="shared" si="312"/>
        <v>0.13636363636363635</v>
      </c>
      <c r="AW569" s="41">
        <f t="shared" si="313"/>
        <v>6.8181818181818177E-2</v>
      </c>
      <c r="AX569" s="41">
        <f t="shared" si="314"/>
        <v>6.8181818181818177E-2</v>
      </c>
      <c r="AY569" s="41">
        <f t="shared" si="315"/>
        <v>0</v>
      </c>
      <c r="AZ569" s="41">
        <f t="shared" si="316"/>
        <v>0</v>
      </c>
      <c r="BA569" s="41">
        <f t="shared" si="317"/>
        <v>0</v>
      </c>
      <c r="BB569" s="41">
        <f t="shared" si="318"/>
        <v>0</v>
      </c>
      <c r="BC569" s="41">
        <f t="shared" si="319"/>
        <v>0</v>
      </c>
      <c r="BD569" s="41">
        <f t="shared" si="320"/>
        <v>0.95454545454545459</v>
      </c>
      <c r="BE569" s="41">
        <f t="shared" si="321"/>
        <v>4.5454545454545456E-2</v>
      </c>
      <c r="BF569" s="41">
        <f t="shared" si="322"/>
        <v>0</v>
      </c>
      <c r="BG569" s="41">
        <f t="shared" si="323"/>
        <v>0.65909090909090906</v>
      </c>
      <c r="BH569" s="41">
        <f t="shared" si="324"/>
        <v>0.27272727272727271</v>
      </c>
      <c r="BI569" s="41">
        <f t="shared" si="325"/>
        <v>6.8181818181818177E-2</v>
      </c>
      <c r="BJ569" s="41">
        <f t="shared" si="326"/>
        <v>0</v>
      </c>
      <c r="BK569" s="41">
        <f t="shared" si="327"/>
        <v>2.2727272727272728E-2</v>
      </c>
      <c r="BL569" s="41">
        <f t="shared" si="328"/>
        <v>0</v>
      </c>
      <c r="BM569" s="41">
        <f t="shared" si="329"/>
        <v>0.47727272727272729</v>
      </c>
      <c r="BN569" s="41">
        <f t="shared" si="330"/>
        <v>0.5</v>
      </c>
      <c r="BO569" s="41">
        <f t="shared" si="331"/>
        <v>0</v>
      </c>
      <c r="BP569" s="41">
        <f t="shared" si="332"/>
        <v>0.97727272727272729</v>
      </c>
      <c r="BQ569" s="41">
        <f t="shared" si="333"/>
        <v>2.2727272727272728E-2</v>
      </c>
      <c r="BR569" s="41">
        <f t="shared" si="334"/>
        <v>0</v>
      </c>
      <c r="BS569" s="41">
        <f t="shared" si="335"/>
        <v>0.20454545454545456</v>
      </c>
      <c r="BT569" s="41">
        <f t="shared" si="336"/>
        <v>0.79545454545454541</v>
      </c>
      <c r="BU569" s="41">
        <f t="shared" si="337"/>
        <v>0</v>
      </c>
      <c r="BV569" s="41">
        <f t="shared" si="338"/>
        <v>0</v>
      </c>
      <c r="BW569" s="41">
        <f t="shared" si="339"/>
        <v>1</v>
      </c>
      <c r="BX569" s="41" t="str">
        <f t="shared" si="340"/>
        <v>2012Nurse practitionersNew Brunswick</v>
      </c>
      <c r="BY569" s="51">
        <f>VLOOKUP(BX569,'%workplace'!$A$1:$F$381,6,FALSE)</f>
        <v>105</v>
      </c>
      <c r="BZ569" s="32">
        <f t="shared" si="341"/>
        <v>0.41904761904761906</v>
      </c>
    </row>
    <row r="570" spans="1:78" s="8" customFormat="1" hidden="1" x14ac:dyDescent="0.2">
      <c r="A570" s="8" t="str">
        <f t="shared" si="304"/>
        <v>2012Nurse practitionersNew BrunswickOther places of work</v>
      </c>
      <c r="B570" s="8" t="s">
        <v>5</v>
      </c>
      <c r="C570" s="8" t="s">
        <v>17</v>
      </c>
      <c r="D570" s="8" t="s">
        <v>13</v>
      </c>
      <c r="E570" s="8">
        <v>2012</v>
      </c>
      <c r="F570" s="8">
        <v>11</v>
      </c>
      <c r="G570" s="8">
        <v>1</v>
      </c>
      <c r="H570" s="8">
        <v>0</v>
      </c>
      <c r="I570" s="8">
        <v>0</v>
      </c>
      <c r="J570" s="8">
        <v>2</v>
      </c>
      <c r="K570" s="8">
        <v>1</v>
      </c>
      <c r="L570" s="8">
        <v>2</v>
      </c>
      <c r="M570" s="8">
        <v>2</v>
      </c>
      <c r="N570" s="8">
        <v>2</v>
      </c>
      <c r="O570" s="8">
        <v>1</v>
      </c>
      <c r="P570" s="8">
        <v>0</v>
      </c>
      <c r="Q570" s="8">
        <v>2</v>
      </c>
      <c r="R570" s="8">
        <v>0</v>
      </c>
      <c r="S570" s="8">
        <v>0</v>
      </c>
      <c r="T570" s="8">
        <v>0</v>
      </c>
      <c r="U570" s="8">
        <v>12</v>
      </c>
      <c r="V570" s="8">
        <v>0</v>
      </c>
      <c r="W570" s="8">
        <v>0</v>
      </c>
      <c r="X570" s="8">
        <v>10</v>
      </c>
      <c r="Y570" s="8">
        <v>2</v>
      </c>
      <c r="Z570" s="8">
        <v>0</v>
      </c>
      <c r="AA570" s="8">
        <v>0</v>
      </c>
      <c r="AB570" s="8">
        <v>0</v>
      </c>
      <c r="AC570" s="8">
        <v>0</v>
      </c>
      <c r="AD570" s="8">
        <v>10</v>
      </c>
      <c r="AE570" s="8">
        <v>2</v>
      </c>
      <c r="AF570" s="8">
        <v>0</v>
      </c>
      <c r="AG570" s="8">
        <v>8</v>
      </c>
      <c r="AH570" s="8">
        <v>4</v>
      </c>
      <c r="AI570" s="8">
        <v>0</v>
      </c>
      <c r="AJ570" s="8">
        <v>6</v>
      </c>
      <c r="AK570" s="8">
        <v>6</v>
      </c>
      <c r="AL570" s="8">
        <v>0</v>
      </c>
      <c r="AM570" s="8">
        <v>0</v>
      </c>
      <c r="AN570" s="8">
        <v>12</v>
      </c>
      <c r="AO570" s="41">
        <f t="shared" si="305"/>
        <v>0.91666666666666663</v>
      </c>
      <c r="AP570" s="41">
        <f t="shared" si="306"/>
        <v>8.3333333333333329E-2</v>
      </c>
      <c r="AQ570" s="41">
        <f t="shared" si="307"/>
        <v>0</v>
      </c>
      <c r="AR570" s="41">
        <f t="shared" si="308"/>
        <v>0</v>
      </c>
      <c r="AS570" s="41">
        <f t="shared" si="309"/>
        <v>0.16666666666666666</v>
      </c>
      <c r="AT570" s="41">
        <f t="shared" si="310"/>
        <v>8.3333333333333329E-2</v>
      </c>
      <c r="AU570" s="41">
        <f t="shared" si="311"/>
        <v>0.16666666666666666</v>
      </c>
      <c r="AV570" s="41">
        <f t="shared" si="312"/>
        <v>0.16666666666666666</v>
      </c>
      <c r="AW570" s="41">
        <f t="shared" si="313"/>
        <v>0.16666666666666666</v>
      </c>
      <c r="AX570" s="41">
        <f t="shared" si="314"/>
        <v>8.3333333333333329E-2</v>
      </c>
      <c r="AY570" s="41">
        <f t="shared" si="315"/>
        <v>0</v>
      </c>
      <c r="AZ570" s="41">
        <f t="shared" si="316"/>
        <v>0.16666666666666666</v>
      </c>
      <c r="BA570" s="41">
        <f t="shared" si="317"/>
        <v>0</v>
      </c>
      <c r="BB570" s="41">
        <f t="shared" si="318"/>
        <v>0</v>
      </c>
      <c r="BC570" s="41">
        <f t="shared" si="319"/>
        <v>0</v>
      </c>
      <c r="BD570" s="41">
        <f t="shared" si="320"/>
        <v>1</v>
      </c>
      <c r="BE570" s="41">
        <f t="shared" si="321"/>
        <v>0</v>
      </c>
      <c r="BF570" s="41">
        <f t="shared" si="322"/>
        <v>0</v>
      </c>
      <c r="BG570" s="41">
        <f t="shared" si="323"/>
        <v>0.83333333333333337</v>
      </c>
      <c r="BH570" s="41">
        <f t="shared" si="324"/>
        <v>0.16666666666666666</v>
      </c>
      <c r="BI570" s="41">
        <f t="shared" si="325"/>
        <v>0</v>
      </c>
      <c r="BJ570" s="41">
        <f t="shared" si="326"/>
        <v>0</v>
      </c>
      <c r="BK570" s="41">
        <f t="shared" si="327"/>
        <v>0</v>
      </c>
      <c r="BL570" s="41">
        <f t="shared" si="328"/>
        <v>0</v>
      </c>
      <c r="BM570" s="41">
        <f t="shared" si="329"/>
        <v>0.83333333333333337</v>
      </c>
      <c r="BN570" s="41">
        <f t="shared" si="330"/>
        <v>0.16666666666666666</v>
      </c>
      <c r="BO570" s="41">
        <f t="shared" si="331"/>
        <v>0</v>
      </c>
      <c r="BP570" s="41">
        <f t="shared" si="332"/>
        <v>0.66666666666666663</v>
      </c>
      <c r="BQ570" s="41">
        <f t="shared" si="333"/>
        <v>0.33333333333333331</v>
      </c>
      <c r="BR570" s="41">
        <f t="shared" si="334"/>
        <v>0</v>
      </c>
      <c r="BS570" s="41">
        <f t="shared" si="335"/>
        <v>0.5</v>
      </c>
      <c r="BT570" s="41">
        <f t="shared" si="336"/>
        <v>0.5</v>
      </c>
      <c r="BU570" s="41">
        <f t="shared" si="337"/>
        <v>0</v>
      </c>
      <c r="BV570" s="41">
        <f t="shared" si="338"/>
        <v>0</v>
      </c>
      <c r="BW570" s="41">
        <f t="shared" si="339"/>
        <v>1</v>
      </c>
      <c r="BX570" s="41" t="str">
        <f t="shared" si="340"/>
        <v>2012Nurse practitionersNew Brunswick</v>
      </c>
      <c r="BY570" s="51">
        <f>VLOOKUP(BX570,'%workplace'!$A$1:$F$381,6,FALSE)</f>
        <v>105</v>
      </c>
      <c r="BZ570" s="32">
        <f t="shared" si="341"/>
        <v>0.11428571428571428</v>
      </c>
    </row>
    <row r="571" spans="1:78" s="8" customFormat="1" hidden="1" x14ac:dyDescent="0.2">
      <c r="A571" s="8" t="str">
        <f t="shared" si="304"/>
        <v>2012Nurse practitionersQuebecAll places of work</v>
      </c>
      <c r="B571" s="8" t="s">
        <v>5</v>
      </c>
      <c r="C571" s="8" t="s">
        <v>18</v>
      </c>
      <c r="D571" s="8" t="s">
        <v>9</v>
      </c>
      <c r="E571" s="8">
        <v>2012</v>
      </c>
      <c r="F571" s="8">
        <v>136</v>
      </c>
      <c r="G571" s="8">
        <v>13</v>
      </c>
      <c r="H571" s="8">
        <v>0</v>
      </c>
      <c r="I571" s="8">
        <v>18</v>
      </c>
      <c r="J571" s="8">
        <v>54</v>
      </c>
      <c r="K571" s="8">
        <v>35</v>
      </c>
      <c r="L571" s="8">
        <v>20</v>
      </c>
      <c r="M571" s="8">
        <v>13</v>
      </c>
      <c r="N571" s="8">
        <v>4</v>
      </c>
      <c r="O571" s="8">
        <v>5</v>
      </c>
      <c r="P571" s="8">
        <v>0</v>
      </c>
      <c r="Q571" s="8">
        <v>0</v>
      </c>
      <c r="R571" s="8">
        <v>0</v>
      </c>
      <c r="S571" s="8">
        <v>0</v>
      </c>
      <c r="T571" s="8">
        <v>0</v>
      </c>
      <c r="U571" s="8">
        <v>147</v>
      </c>
      <c r="V571" s="8">
        <v>2</v>
      </c>
      <c r="W571" s="8">
        <v>0</v>
      </c>
      <c r="X571" s="8">
        <v>142</v>
      </c>
      <c r="Y571" s="8">
        <v>7</v>
      </c>
      <c r="Z571" s="8">
        <v>0</v>
      </c>
      <c r="AA571" s="8">
        <v>0</v>
      </c>
      <c r="AB571" s="8">
        <v>0</v>
      </c>
      <c r="AC571" s="8">
        <v>1</v>
      </c>
      <c r="AD571" s="8">
        <v>145</v>
      </c>
      <c r="AE571" s="8">
        <v>3</v>
      </c>
      <c r="AF571" s="8">
        <v>1</v>
      </c>
      <c r="AG571" s="8">
        <v>146</v>
      </c>
      <c r="AH571" s="8">
        <v>2</v>
      </c>
      <c r="AI571" s="8">
        <v>0</v>
      </c>
      <c r="AJ571" s="8">
        <v>24</v>
      </c>
      <c r="AK571" s="8">
        <v>125</v>
      </c>
      <c r="AL571" s="8">
        <v>0</v>
      </c>
      <c r="AM571" s="8">
        <v>0</v>
      </c>
      <c r="AN571" s="8">
        <v>149</v>
      </c>
      <c r="AO571" s="41">
        <f t="shared" si="305"/>
        <v>0.91275167785234901</v>
      </c>
      <c r="AP571" s="41">
        <f t="shared" si="306"/>
        <v>8.7248322147651006E-2</v>
      </c>
      <c r="AQ571" s="41">
        <f t="shared" si="307"/>
        <v>0</v>
      </c>
      <c r="AR571" s="41">
        <f t="shared" si="308"/>
        <v>0.12080536912751678</v>
      </c>
      <c r="AS571" s="41">
        <f t="shared" si="309"/>
        <v>0.36241610738255031</v>
      </c>
      <c r="AT571" s="41">
        <f t="shared" si="310"/>
        <v>0.2348993288590604</v>
      </c>
      <c r="AU571" s="41">
        <f t="shared" si="311"/>
        <v>0.13422818791946309</v>
      </c>
      <c r="AV571" s="41">
        <f t="shared" si="312"/>
        <v>8.7248322147651006E-2</v>
      </c>
      <c r="AW571" s="41">
        <f t="shared" si="313"/>
        <v>2.6845637583892617E-2</v>
      </c>
      <c r="AX571" s="41">
        <f t="shared" si="314"/>
        <v>3.3557046979865772E-2</v>
      </c>
      <c r="AY571" s="41">
        <f t="shared" si="315"/>
        <v>0</v>
      </c>
      <c r="AZ571" s="41">
        <f t="shared" si="316"/>
        <v>0</v>
      </c>
      <c r="BA571" s="41">
        <f t="shared" si="317"/>
        <v>0</v>
      </c>
      <c r="BB571" s="41">
        <f t="shared" si="318"/>
        <v>0</v>
      </c>
      <c r="BC571" s="41">
        <f t="shared" si="319"/>
        <v>0</v>
      </c>
      <c r="BD571" s="41">
        <f t="shared" si="320"/>
        <v>0.98657718120805371</v>
      </c>
      <c r="BE571" s="41">
        <f t="shared" si="321"/>
        <v>1.3422818791946308E-2</v>
      </c>
      <c r="BF571" s="41">
        <f t="shared" si="322"/>
        <v>0</v>
      </c>
      <c r="BG571" s="41">
        <f t="shared" si="323"/>
        <v>0.95302013422818788</v>
      </c>
      <c r="BH571" s="41">
        <f t="shared" si="324"/>
        <v>4.6979865771812082E-2</v>
      </c>
      <c r="BI571" s="41">
        <f t="shared" si="325"/>
        <v>0</v>
      </c>
      <c r="BJ571" s="41">
        <f t="shared" si="326"/>
        <v>0</v>
      </c>
      <c r="BK571" s="41">
        <f t="shared" si="327"/>
        <v>0</v>
      </c>
      <c r="BL571" s="41">
        <f t="shared" si="328"/>
        <v>6.7114093959731542E-3</v>
      </c>
      <c r="BM571" s="41">
        <f t="shared" si="329"/>
        <v>0.97315436241610742</v>
      </c>
      <c r="BN571" s="41">
        <f t="shared" si="330"/>
        <v>2.0134228187919462E-2</v>
      </c>
      <c r="BO571" s="41">
        <f t="shared" si="331"/>
        <v>6.7114093959731542E-3</v>
      </c>
      <c r="BP571" s="41">
        <f t="shared" si="332"/>
        <v>0.97986577181208057</v>
      </c>
      <c r="BQ571" s="41">
        <f t="shared" si="333"/>
        <v>1.3422818791946308E-2</v>
      </c>
      <c r="BR571" s="41">
        <f t="shared" si="334"/>
        <v>0</v>
      </c>
      <c r="BS571" s="41">
        <f t="shared" si="335"/>
        <v>0.16107382550335569</v>
      </c>
      <c r="BT571" s="41">
        <f t="shared" si="336"/>
        <v>0.83892617449664431</v>
      </c>
      <c r="BU571" s="41">
        <f t="shared" si="337"/>
        <v>0</v>
      </c>
      <c r="BV571" s="41">
        <f t="shared" si="338"/>
        <v>0</v>
      </c>
      <c r="BW571" s="41">
        <f t="shared" si="339"/>
        <v>1</v>
      </c>
      <c r="BX571" s="41" t="str">
        <f t="shared" si="340"/>
        <v>2012Nurse practitionersQuebec</v>
      </c>
      <c r="BY571" s="51">
        <f>VLOOKUP(BX571,'%workplace'!$A$1:$F$381,6,FALSE)</f>
        <v>149</v>
      </c>
      <c r="BZ571" s="32">
        <f t="shared" si="341"/>
        <v>1</v>
      </c>
    </row>
    <row r="572" spans="1:78" s="8" customFormat="1" hidden="1" x14ac:dyDescent="0.2">
      <c r="A572" s="8" t="str">
        <f t="shared" si="304"/>
        <v>2012Nurse practitionersQuebecCommunity health</v>
      </c>
      <c r="B572" s="8" t="s">
        <v>5</v>
      </c>
      <c r="C572" s="8" t="s">
        <v>18</v>
      </c>
      <c r="D572" s="8" t="s">
        <v>11</v>
      </c>
      <c r="E572" s="8">
        <v>2012</v>
      </c>
      <c r="F572" s="8">
        <v>33</v>
      </c>
      <c r="G572" s="8">
        <v>5</v>
      </c>
      <c r="H572" s="8">
        <v>0</v>
      </c>
      <c r="I572" s="8">
        <v>7</v>
      </c>
      <c r="J572" s="8">
        <v>10</v>
      </c>
      <c r="K572" s="8">
        <v>13</v>
      </c>
      <c r="L572" s="8">
        <v>3</v>
      </c>
      <c r="M572" s="8">
        <v>4</v>
      </c>
      <c r="N572" s="8">
        <v>1</v>
      </c>
      <c r="O572" s="8">
        <v>0</v>
      </c>
      <c r="P572" s="8">
        <v>0</v>
      </c>
      <c r="Q572" s="8">
        <v>0</v>
      </c>
      <c r="R572" s="8">
        <v>0</v>
      </c>
      <c r="S572" s="8">
        <v>0</v>
      </c>
      <c r="T572" s="8">
        <v>0</v>
      </c>
      <c r="U572" s="8">
        <v>38</v>
      </c>
      <c r="V572" s="8">
        <v>0</v>
      </c>
      <c r="W572" s="8">
        <v>0</v>
      </c>
      <c r="X572" s="8">
        <v>34</v>
      </c>
      <c r="Y572" s="8">
        <v>4</v>
      </c>
      <c r="Z572" s="8">
        <v>0</v>
      </c>
      <c r="AA572" s="8">
        <v>0</v>
      </c>
      <c r="AB572" s="8">
        <v>0</v>
      </c>
      <c r="AC572" s="8">
        <v>0</v>
      </c>
      <c r="AD572" s="8">
        <v>37</v>
      </c>
      <c r="AE572" s="8">
        <v>1</v>
      </c>
      <c r="AF572" s="8">
        <v>0</v>
      </c>
      <c r="AG572" s="8">
        <v>38</v>
      </c>
      <c r="AH572" s="8">
        <v>0</v>
      </c>
      <c r="AI572" s="8">
        <v>0</v>
      </c>
      <c r="AJ572" s="8">
        <v>13</v>
      </c>
      <c r="AK572" s="8">
        <v>25</v>
      </c>
      <c r="AL572" s="8">
        <v>0</v>
      </c>
      <c r="AM572" s="8">
        <v>0</v>
      </c>
      <c r="AN572" s="8">
        <v>38</v>
      </c>
      <c r="AO572" s="41">
        <f t="shared" si="305"/>
        <v>0.86842105263157898</v>
      </c>
      <c r="AP572" s="41">
        <f t="shared" si="306"/>
        <v>0.13157894736842105</v>
      </c>
      <c r="AQ572" s="41">
        <f t="shared" si="307"/>
        <v>0</v>
      </c>
      <c r="AR572" s="41">
        <f t="shared" si="308"/>
        <v>0.18421052631578946</v>
      </c>
      <c r="AS572" s="41">
        <f t="shared" si="309"/>
        <v>0.26315789473684209</v>
      </c>
      <c r="AT572" s="41">
        <f t="shared" si="310"/>
        <v>0.34210526315789475</v>
      </c>
      <c r="AU572" s="41">
        <f t="shared" si="311"/>
        <v>7.8947368421052627E-2</v>
      </c>
      <c r="AV572" s="41">
        <f t="shared" si="312"/>
        <v>0.10526315789473684</v>
      </c>
      <c r="AW572" s="41">
        <f t="shared" si="313"/>
        <v>2.6315789473684209E-2</v>
      </c>
      <c r="AX572" s="41">
        <f t="shared" si="314"/>
        <v>0</v>
      </c>
      <c r="AY572" s="41">
        <f t="shared" si="315"/>
        <v>0</v>
      </c>
      <c r="AZ572" s="41">
        <f t="shared" si="316"/>
        <v>0</v>
      </c>
      <c r="BA572" s="41">
        <f t="shared" si="317"/>
        <v>0</v>
      </c>
      <c r="BB572" s="41">
        <f t="shared" si="318"/>
        <v>0</v>
      </c>
      <c r="BC572" s="41">
        <f t="shared" si="319"/>
        <v>0</v>
      </c>
      <c r="BD572" s="41">
        <f t="shared" si="320"/>
        <v>1</v>
      </c>
      <c r="BE572" s="41">
        <f t="shared" si="321"/>
        <v>0</v>
      </c>
      <c r="BF572" s="41">
        <f t="shared" si="322"/>
        <v>0</v>
      </c>
      <c r="BG572" s="41">
        <f t="shared" si="323"/>
        <v>0.89473684210526316</v>
      </c>
      <c r="BH572" s="41">
        <f t="shared" si="324"/>
        <v>0.10526315789473684</v>
      </c>
      <c r="BI572" s="41">
        <f t="shared" si="325"/>
        <v>0</v>
      </c>
      <c r="BJ572" s="41">
        <f t="shared" si="326"/>
        <v>0</v>
      </c>
      <c r="BK572" s="41">
        <f t="shared" si="327"/>
        <v>0</v>
      </c>
      <c r="BL572" s="41">
        <f t="shared" si="328"/>
        <v>0</v>
      </c>
      <c r="BM572" s="41">
        <f t="shared" si="329"/>
        <v>0.97368421052631582</v>
      </c>
      <c r="BN572" s="41">
        <f t="shared" si="330"/>
        <v>2.6315789473684209E-2</v>
      </c>
      <c r="BO572" s="41">
        <f t="shared" si="331"/>
        <v>0</v>
      </c>
      <c r="BP572" s="41">
        <f t="shared" si="332"/>
        <v>1</v>
      </c>
      <c r="BQ572" s="41">
        <f t="shared" si="333"/>
        <v>0</v>
      </c>
      <c r="BR572" s="41">
        <f t="shared" si="334"/>
        <v>0</v>
      </c>
      <c r="BS572" s="41">
        <f t="shared" si="335"/>
        <v>0.34210526315789475</v>
      </c>
      <c r="BT572" s="41">
        <f t="shared" si="336"/>
        <v>0.65789473684210531</v>
      </c>
      <c r="BU572" s="41">
        <f t="shared" si="337"/>
        <v>0</v>
      </c>
      <c r="BV572" s="41">
        <f t="shared" si="338"/>
        <v>0</v>
      </c>
      <c r="BW572" s="41">
        <f t="shared" si="339"/>
        <v>1</v>
      </c>
      <c r="BX572" s="41" t="str">
        <f t="shared" si="340"/>
        <v>2012Nurse practitionersQuebec</v>
      </c>
      <c r="BY572" s="51">
        <f>VLOOKUP(BX572,'%workplace'!$A$1:$F$381,6,FALSE)</f>
        <v>149</v>
      </c>
      <c r="BZ572" s="32">
        <f t="shared" si="341"/>
        <v>0.25503355704697989</v>
      </c>
    </row>
    <row r="573" spans="1:78" s="8" customFormat="1" hidden="1" x14ac:dyDescent="0.2">
      <c r="A573" s="8" t="str">
        <f t="shared" si="304"/>
        <v>2012Nurse practitionersQuebecNursing home/long-term care</v>
      </c>
      <c r="B573" s="8" t="s">
        <v>5</v>
      </c>
      <c r="C573" s="8" t="s">
        <v>18</v>
      </c>
      <c r="D573" s="8" t="s">
        <v>12</v>
      </c>
      <c r="E573" s="8">
        <v>2012</v>
      </c>
      <c r="F573" s="8">
        <v>2</v>
      </c>
      <c r="G573" s="8">
        <v>0</v>
      </c>
      <c r="H573" s="8">
        <v>0</v>
      </c>
      <c r="I573" s="8">
        <v>0</v>
      </c>
      <c r="J573" s="8">
        <v>1</v>
      </c>
      <c r="K573" s="8">
        <v>0</v>
      </c>
      <c r="L573" s="8">
        <v>1</v>
      </c>
      <c r="M573" s="8">
        <v>0</v>
      </c>
      <c r="N573" s="8">
        <v>0</v>
      </c>
      <c r="O573" s="8">
        <v>0</v>
      </c>
      <c r="P573" s="8">
        <v>0</v>
      </c>
      <c r="Q573" s="8">
        <v>0</v>
      </c>
      <c r="R573" s="8">
        <v>0</v>
      </c>
      <c r="S573" s="8">
        <v>0</v>
      </c>
      <c r="T573" s="8">
        <v>0</v>
      </c>
      <c r="U573" s="8">
        <v>2</v>
      </c>
      <c r="V573" s="8">
        <v>0</v>
      </c>
      <c r="W573" s="8">
        <v>0</v>
      </c>
      <c r="X573" s="8">
        <v>2</v>
      </c>
      <c r="Y573" s="8">
        <v>0</v>
      </c>
      <c r="Z573" s="8">
        <v>0</v>
      </c>
      <c r="AA573" s="8">
        <v>0</v>
      </c>
      <c r="AB573" s="8">
        <v>0</v>
      </c>
      <c r="AC573" s="8">
        <v>0</v>
      </c>
      <c r="AD573" s="8">
        <v>1</v>
      </c>
      <c r="AE573" s="8">
        <v>1</v>
      </c>
      <c r="AF573" s="8">
        <v>1</v>
      </c>
      <c r="AG573" s="8">
        <v>1</v>
      </c>
      <c r="AH573" s="8">
        <v>0</v>
      </c>
      <c r="AI573" s="8">
        <v>0</v>
      </c>
      <c r="AJ573" s="8">
        <v>0</v>
      </c>
      <c r="AK573" s="8">
        <v>2</v>
      </c>
      <c r="AL573" s="8">
        <v>0</v>
      </c>
      <c r="AM573" s="8">
        <v>0</v>
      </c>
      <c r="AN573" s="8">
        <v>2</v>
      </c>
      <c r="AO573" s="41">
        <f t="shared" si="305"/>
        <v>1</v>
      </c>
      <c r="AP573" s="41">
        <f t="shared" si="306"/>
        <v>0</v>
      </c>
      <c r="AQ573" s="41">
        <f t="shared" si="307"/>
        <v>0</v>
      </c>
      <c r="AR573" s="41">
        <f t="shared" si="308"/>
        <v>0</v>
      </c>
      <c r="AS573" s="41">
        <f t="shared" si="309"/>
        <v>0.5</v>
      </c>
      <c r="AT573" s="41">
        <f t="shared" si="310"/>
        <v>0</v>
      </c>
      <c r="AU573" s="41">
        <f t="shared" si="311"/>
        <v>0.5</v>
      </c>
      <c r="AV573" s="41">
        <f t="shared" si="312"/>
        <v>0</v>
      </c>
      <c r="AW573" s="41">
        <f t="shared" si="313"/>
        <v>0</v>
      </c>
      <c r="AX573" s="41">
        <f t="shared" si="314"/>
        <v>0</v>
      </c>
      <c r="AY573" s="41">
        <f t="shared" si="315"/>
        <v>0</v>
      </c>
      <c r="AZ573" s="41">
        <f t="shared" si="316"/>
        <v>0</v>
      </c>
      <c r="BA573" s="41">
        <f t="shared" si="317"/>
        <v>0</v>
      </c>
      <c r="BB573" s="41">
        <f t="shared" si="318"/>
        <v>0</v>
      </c>
      <c r="BC573" s="41">
        <f t="shared" si="319"/>
        <v>0</v>
      </c>
      <c r="BD573" s="41">
        <f t="shared" si="320"/>
        <v>1</v>
      </c>
      <c r="BE573" s="41">
        <f t="shared" si="321"/>
        <v>0</v>
      </c>
      <c r="BF573" s="41">
        <f t="shared" si="322"/>
        <v>0</v>
      </c>
      <c r="BG573" s="41">
        <f t="shared" si="323"/>
        <v>1</v>
      </c>
      <c r="BH573" s="41">
        <f t="shared" si="324"/>
        <v>0</v>
      </c>
      <c r="BI573" s="41">
        <f t="shared" si="325"/>
        <v>0</v>
      </c>
      <c r="BJ573" s="41">
        <f t="shared" si="326"/>
        <v>0</v>
      </c>
      <c r="BK573" s="41">
        <f t="shared" si="327"/>
        <v>0</v>
      </c>
      <c r="BL573" s="41">
        <f t="shared" si="328"/>
        <v>0</v>
      </c>
      <c r="BM573" s="41">
        <f t="shared" si="329"/>
        <v>0.5</v>
      </c>
      <c r="BN573" s="41">
        <f t="shared" si="330"/>
        <v>0.5</v>
      </c>
      <c r="BO573" s="41">
        <f t="shared" si="331"/>
        <v>0.5</v>
      </c>
      <c r="BP573" s="41">
        <f t="shared" si="332"/>
        <v>0.5</v>
      </c>
      <c r="BQ573" s="41">
        <f t="shared" si="333"/>
        <v>0</v>
      </c>
      <c r="BR573" s="41">
        <f t="shared" si="334"/>
        <v>0</v>
      </c>
      <c r="BS573" s="41">
        <f t="shared" si="335"/>
        <v>0</v>
      </c>
      <c r="BT573" s="41">
        <f t="shared" si="336"/>
        <v>1</v>
      </c>
      <c r="BU573" s="41">
        <f t="shared" si="337"/>
        <v>0</v>
      </c>
      <c r="BV573" s="41">
        <f t="shared" si="338"/>
        <v>0</v>
      </c>
      <c r="BW573" s="41">
        <f t="shared" si="339"/>
        <v>1</v>
      </c>
      <c r="BX573" s="41" t="str">
        <f t="shared" si="340"/>
        <v>2012Nurse practitionersQuebec</v>
      </c>
      <c r="BY573" s="51">
        <f>VLOOKUP(BX573,'%workplace'!$A$1:$F$381,6,FALSE)</f>
        <v>149</v>
      </c>
      <c r="BZ573" s="32">
        <f t="shared" si="341"/>
        <v>1.3422818791946308E-2</v>
      </c>
    </row>
    <row r="574" spans="1:78" s="8" customFormat="1" hidden="1" x14ac:dyDescent="0.2">
      <c r="A574" s="8" t="str">
        <f t="shared" si="304"/>
        <v>2012Nurse practitionersQuebecHospital</v>
      </c>
      <c r="B574" s="8" t="s">
        <v>5</v>
      </c>
      <c r="C574" s="8" t="s">
        <v>18</v>
      </c>
      <c r="D574" s="8" t="s">
        <v>10</v>
      </c>
      <c r="E574" s="8">
        <v>2012</v>
      </c>
      <c r="F574" s="8">
        <v>65</v>
      </c>
      <c r="G574" s="8">
        <v>5</v>
      </c>
      <c r="H574" s="8">
        <v>0</v>
      </c>
      <c r="I574" s="8">
        <v>4</v>
      </c>
      <c r="J574" s="8">
        <v>27</v>
      </c>
      <c r="K574" s="8">
        <v>15</v>
      </c>
      <c r="L574" s="8">
        <v>12</v>
      </c>
      <c r="M574" s="8">
        <v>5</v>
      </c>
      <c r="N574" s="8">
        <v>2</v>
      </c>
      <c r="O574" s="8">
        <v>5</v>
      </c>
      <c r="P574" s="8">
        <v>0</v>
      </c>
      <c r="Q574" s="8">
        <v>0</v>
      </c>
      <c r="R574" s="8">
        <v>0</v>
      </c>
      <c r="S574" s="8">
        <v>0</v>
      </c>
      <c r="T574" s="8">
        <v>0</v>
      </c>
      <c r="U574" s="8">
        <v>68</v>
      </c>
      <c r="V574" s="8">
        <v>2</v>
      </c>
      <c r="W574" s="8">
        <v>0</v>
      </c>
      <c r="X574" s="8">
        <v>68</v>
      </c>
      <c r="Y574" s="8">
        <v>2</v>
      </c>
      <c r="Z574" s="8">
        <v>0</v>
      </c>
      <c r="AA574" s="8">
        <v>0</v>
      </c>
      <c r="AB574" s="8">
        <v>0</v>
      </c>
      <c r="AC574" s="8">
        <v>0</v>
      </c>
      <c r="AD574" s="8">
        <v>70</v>
      </c>
      <c r="AE574" s="8">
        <v>0</v>
      </c>
      <c r="AF574" s="8">
        <v>0</v>
      </c>
      <c r="AG574" s="8">
        <v>70</v>
      </c>
      <c r="AH574" s="8">
        <v>0</v>
      </c>
      <c r="AI574" s="8">
        <v>0</v>
      </c>
      <c r="AJ574" s="8">
        <v>5</v>
      </c>
      <c r="AK574" s="8">
        <v>65</v>
      </c>
      <c r="AL574" s="8">
        <v>0</v>
      </c>
      <c r="AM574" s="8">
        <v>0</v>
      </c>
      <c r="AN574" s="8">
        <v>70</v>
      </c>
      <c r="AO574" s="41">
        <f t="shared" si="305"/>
        <v>0.9285714285714286</v>
      </c>
      <c r="AP574" s="41">
        <f t="shared" si="306"/>
        <v>7.1428571428571425E-2</v>
      </c>
      <c r="AQ574" s="41">
        <f t="shared" si="307"/>
        <v>0</v>
      </c>
      <c r="AR574" s="41">
        <f t="shared" si="308"/>
        <v>5.7142857142857141E-2</v>
      </c>
      <c r="AS574" s="41">
        <f t="shared" si="309"/>
        <v>0.38571428571428573</v>
      </c>
      <c r="AT574" s="41">
        <f t="shared" si="310"/>
        <v>0.21428571428571427</v>
      </c>
      <c r="AU574" s="41">
        <f t="shared" si="311"/>
        <v>0.17142857142857143</v>
      </c>
      <c r="AV574" s="41">
        <f t="shared" si="312"/>
        <v>7.1428571428571425E-2</v>
      </c>
      <c r="AW574" s="41">
        <f t="shared" si="313"/>
        <v>2.8571428571428571E-2</v>
      </c>
      <c r="AX574" s="41">
        <f t="shared" si="314"/>
        <v>7.1428571428571425E-2</v>
      </c>
      <c r="AY574" s="41">
        <f t="shared" si="315"/>
        <v>0</v>
      </c>
      <c r="AZ574" s="41">
        <f t="shared" si="316"/>
        <v>0</v>
      </c>
      <c r="BA574" s="41">
        <f t="shared" si="317"/>
        <v>0</v>
      </c>
      <c r="BB574" s="41">
        <f t="shared" si="318"/>
        <v>0</v>
      </c>
      <c r="BC574" s="41">
        <f t="shared" si="319"/>
        <v>0</v>
      </c>
      <c r="BD574" s="41">
        <f t="shared" si="320"/>
        <v>0.97142857142857142</v>
      </c>
      <c r="BE574" s="41">
        <f t="shared" si="321"/>
        <v>2.8571428571428571E-2</v>
      </c>
      <c r="BF574" s="41">
        <f t="shared" si="322"/>
        <v>0</v>
      </c>
      <c r="BG574" s="41">
        <f t="shared" si="323"/>
        <v>0.97142857142857142</v>
      </c>
      <c r="BH574" s="41">
        <f t="shared" si="324"/>
        <v>2.8571428571428571E-2</v>
      </c>
      <c r="BI574" s="41">
        <f t="shared" si="325"/>
        <v>0</v>
      </c>
      <c r="BJ574" s="41">
        <f t="shared" si="326"/>
        <v>0</v>
      </c>
      <c r="BK574" s="41">
        <f t="shared" si="327"/>
        <v>0</v>
      </c>
      <c r="BL574" s="41">
        <f t="shared" si="328"/>
        <v>0</v>
      </c>
      <c r="BM574" s="41">
        <f t="shared" si="329"/>
        <v>1</v>
      </c>
      <c r="BN574" s="41">
        <f t="shared" si="330"/>
        <v>0</v>
      </c>
      <c r="BO574" s="41">
        <f t="shared" si="331"/>
        <v>0</v>
      </c>
      <c r="BP574" s="41">
        <f t="shared" si="332"/>
        <v>1</v>
      </c>
      <c r="BQ574" s="41">
        <f t="shared" si="333"/>
        <v>0</v>
      </c>
      <c r="BR574" s="41">
        <f t="shared" si="334"/>
        <v>0</v>
      </c>
      <c r="BS574" s="41">
        <f t="shared" si="335"/>
        <v>7.1428571428571425E-2</v>
      </c>
      <c r="BT574" s="41">
        <f t="shared" si="336"/>
        <v>0.9285714285714286</v>
      </c>
      <c r="BU574" s="41">
        <f t="shared" si="337"/>
        <v>0</v>
      </c>
      <c r="BV574" s="41">
        <f t="shared" si="338"/>
        <v>0</v>
      </c>
      <c r="BW574" s="41">
        <f t="shared" si="339"/>
        <v>1</v>
      </c>
      <c r="BX574" s="41" t="str">
        <f t="shared" si="340"/>
        <v>2012Nurse practitionersQuebec</v>
      </c>
      <c r="BY574" s="51">
        <f>VLOOKUP(BX574,'%workplace'!$A$1:$F$381,6,FALSE)</f>
        <v>149</v>
      </c>
      <c r="BZ574" s="32">
        <f t="shared" si="341"/>
        <v>0.46979865771812079</v>
      </c>
    </row>
    <row r="575" spans="1:78" s="8" customFormat="1" hidden="1" x14ac:dyDescent="0.2">
      <c r="A575" s="8" t="str">
        <f t="shared" si="304"/>
        <v>2012Nurse practitionersQuebecOther places of work</v>
      </c>
      <c r="B575" s="8" t="s">
        <v>5</v>
      </c>
      <c r="C575" s="8" t="s">
        <v>18</v>
      </c>
      <c r="D575" s="8" t="s">
        <v>13</v>
      </c>
      <c r="E575" s="8">
        <v>2012</v>
      </c>
      <c r="F575" s="8">
        <v>36</v>
      </c>
      <c r="G575" s="8">
        <v>3</v>
      </c>
      <c r="H575" s="8">
        <v>0</v>
      </c>
      <c r="I575" s="8">
        <v>7</v>
      </c>
      <c r="J575" s="8">
        <v>16</v>
      </c>
      <c r="K575" s="8">
        <v>7</v>
      </c>
      <c r="L575" s="8">
        <v>4</v>
      </c>
      <c r="M575" s="8">
        <v>4</v>
      </c>
      <c r="N575" s="8">
        <v>1</v>
      </c>
      <c r="O575" s="8">
        <v>0</v>
      </c>
      <c r="P575" s="8">
        <v>0</v>
      </c>
      <c r="Q575" s="8">
        <v>0</v>
      </c>
      <c r="R575" s="8">
        <v>0</v>
      </c>
      <c r="S575" s="8">
        <v>0</v>
      </c>
      <c r="T575" s="8">
        <v>0</v>
      </c>
      <c r="U575" s="8">
        <v>39</v>
      </c>
      <c r="V575" s="8">
        <v>0</v>
      </c>
      <c r="W575" s="8">
        <v>0</v>
      </c>
      <c r="X575" s="8">
        <v>38</v>
      </c>
      <c r="Y575" s="8">
        <v>1</v>
      </c>
      <c r="Z575" s="8">
        <v>0</v>
      </c>
      <c r="AA575" s="8">
        <v>0</v>
      </c>
      <c r="AB575" s="8">
        <v>0</v>
      </c>
      <c r="AC575" s="8">
        <v>1</v>
      </c>
      <c r="AD575" s="8">
        <v>37</v>
      </c>
      <c r="AE575" s="8">
        <v>1</v>
      </c>
      <c r="AF575" s="8">
        <v>0</v>
      </c>
      <c r="AG575" s="8">
        <v>37</v>
      </c>
      <c r="AH575" s="8">
        <v>2</v>
      </c>
      <c r="AI575" s="8">
        <v>0</v>
      </c>
      <c r="AJ575" s="8">
        <v>6</v>
      </c>
      <c r="AK575" s="8">
        <v>33</v>
      </c>
      <c r="AL575" s="8">
        <v>0</v>
      </c>
      <c r="AM575" s="8">
        <v>0</v>
      </c>
      <c r="AN575" s="8">
        <v>39</v>
      </c>
      <c r="AO575" s="41">
        <f t="shared" si="305"/>
        <v>0.92307692307692313</v>
      </c>
      <c r="AP575" s="41">
        <f t="shared" si="306"/>
        <v>7.6923076923076927E-2</v>
      </c>
      <c r="AQ575" s="41">
        <f t="shared" si="307"/>
        <v>0</v>
      </c>
      <c r="AR575" s="41">
        <f t="shared" si="308"/>
        <v>0.17948717948717949</v>
      </c>
      <c r="AS575" s="41">
        <f t="shared" si="309"/>
        <v>0.41025641025641024</v>
      </c>
      <c r="AT575" s="41">
        <f t="shared" si="310"/>
        <v>0.17948717948717949</v>
      </c>
      <c r="AU575" s="41">
        <f t="shared" si="311"/>
        <v>0.10256410256410256</v>
      </c>
      <c r="AV575" s="41">
        <f t="shared" si="312"/>
        <v>0.10256410256410256</v>
      </c>
      <c r="AW575" s="41">
        <f t="shared" si="313"/>
        <v>2.564102564102564E-2</v>
      </c>
      <c r="AX575" s="41">
        <f t="shared" si="314"/>
        <v>0</v>
      </c>
      <c r="AY575" s="41">
        <f t="shared" si="315"/>
        <v>0</v>
      </c>
      <c r="AZ575" s="41">
        <f t="shared" si="316"/>
        <v>0</v>
      </c>
      <c r="BA575" s="41">
        <f t="shared" si="317"/>
        <v>0</v>
      </c>
      <c r="BB575" s="41">
        <f t="shared" si="318"/>
        <v>0</v>
      </c>
      <c r="BC575" s="41">
        <f t="shared" si="319"/>
        <v>0</v>
      </c>
      <c r="BD575" s="41">
        <f t="shared" si="320"/>
        <v>1</v>
      </c>
      <c r="BE575" s="41">
        <f t="shared" si="321"/>
        <v>0</v>
      </c>
      <c r="BF575" s="41">
        <f t="shared" si="322"/>
        <v>0</v>
      </c>
      <c r="BG575" s="41">
        <f t="shared" si="323"/>
        <v>0.97435897435897434</v>
      </c>
      <c r="BH575" s="41">
        <f t="shared" si="324"/>
        <v>2.564102564102564E-2</v>
      </c>
      <c r="BI575" s="41">
        <f t="shared" si="325"/>
        <v>0</v>
      </c>
      <c r="BJ575" s="41">
        <f t="shared" si="326"/>
        <v>0</v>
      </c>
      <c r="BK575" s="41">
        <f t="shared" si="327"/>
        <v>0</v>
      </c>
      <c r="BL575" s="41">
        <f t="shared" si="328"/>
        <v>2.564102564102564E-2</v>
      </c>
      <c r="BM575" s="41">
        <f t="shared" si="329"/>
        <v>0.94871794871794868</v>
      </c>
      <c r="BN575" s="41">
        <f t="shared" si="330"/>
        <v>2.564102564102564E-2</v>
      </c>
      <c r="BO575" s="41">
        <f t="shared" si="331"/>
        <v>0</v>
      </c>
      <c r="BP575" s="41">
        <f t="shared" si="332"/>
        <v>0.94871794871794868</v>
      </c>
      <c r="BQ575" s="41">
        <f t="shared" si="333"/>
        <v>5.128205128205128E-2</v>
      </c>
      <c r="BR575" s="41">
        <f t="shared" si="334"/>
        <v>0</v>
      </c>
      <c r="BS575" s="41">
        <f t="shared" si="335"/>
        <v>0.15384615384615385</v>
      </c>
      <c r="BT575" s="41">
        <f t="shared" si="336"/>
        <v>0.84615384615384615</v>
      </c>
      <c r="BU575" s="41">
        <f t="shared" si="337"/>
        <v>0</v>
      </c>
      <c r="BV575" s="41">
        <f t="shared" si="338"/>
        <v>0</v>
      </c>
      <c r="BW575" s="41">
        <f t="shared" si="339"/>
        <v>1</v>
      </c>
      <c r="BX575" s="41" t="str">
        <f t="shared" si="340"/>
        <v>2012Nurse practitionersQuebec</v>
      </c>
      <c r="BY575" s="51">
        <f>VLOOKUP(BX575,'%workplace'!$A$1:$F$381,6,FALSE)</f>
        <v>149</v>
      </c>
      <c r="BZ575" s="32">
        <f t="shared" si="341"/>
        <v>0.26174496644295303</v>
      </c>
    </row>
    <row r="576" spans="1:78" s="8" customFormat="1" hidden="1" x14ac:dyDescent="0.2">
      <c r="A576" s="8" t="str">
        <f t="shared" si="304"/>
        <v>2012Nurse practitionersOntarioAll places of work</v>
      </c>
      <c r="B576" s="8" t="s">
        <v>5</v>
      </c>
      <c r="C576" s="8" t="s">
        <v>19</v>
      </c>
      <c r="D576" s="8" t="s">
        <v>9</v>
      </c>
      <c r="E576" s="8">
        <v>2012</v>
      </c>
      <c r="F576" s="8">
        <v>1766</v>
      </c>
      <c r="G576" s="8">
        <v>101</v>
      </c>
      <c r="H576" s="8">
        <v>0</v>
      </c>
      <c r="I576" s="8">
        <v>56</v>
      </c>
      <c r="J576" s="8">
        <v>248</v>
      </c>
      <c r="K576" s="8">
        <v>245</v>
      </c>
      <c r="L576" s="8">
        <v>283</v>
      </c>
      <c r="M576" s="8">
        <v>346</v>
      </c>
      <c r="N576" s="8">
        <v>326</v>
      </c>
      <c r="O576" s="8">
        <v>246</v>
      </c>
      <c r="P576" s="8">
        <v>96</v>
      </c>
      <c r="Q576" s="8">
        <v>16</v>
      </c>
      <c r="R576" s="8">
        <v>5</v>
      </c>
      <c r="S576" s="8">
        <v>0</v>
      </c>
      <c r="T576" s="8">
        <v>0</v>
      </c>
      <c r="U576" s="8">
        <v>1767</v>
      </c>
      <c r="V576" s="8">
        <v>100</v>
      </c>
      <c r="W576" s="8">
        <v>0</v>
      </c>
      <c r="X576" s="8">
        <v>1586</v>
      </c>
      <c r="Y576" s="8">
        <v>252</v>
      </c>
      <c r="Z576" s="8">
        <v>29</v>
      </c>
      <c r="AA576" s="8">
        <v>0</v>
      </c>
      <c r="AB576" s="8">
        <v>31</v>
      </c>
      <c r="AC576" s="8">
        <v>0</v>
      </c>
      <c r="AD576" s="8">
        <v>1753</v>
      </c>
      <c r="AE576" s="8">
        <v>83</v>
      </c>
      <c r="AF576" s="8">
        <v>32</v>
      </c>
      <c r="AG576" s="8">
        <v>1801</v>
      </c>
      <c r="AH576" s="8">
        <v>34</v>
      </c>
      <c r="AI576" s="8">
        <v>0</v>
      </c>
      <c r="AJ576" s="8">
        <v>265</v>
      </c>
      <c r="AK576" s="8">
        <v>1602</v>
      </c>
      <c r="AL576" s="8">
        <v>0</v>
      </c>
      <c r="AM576" s="8">
        <v>0</v>
      </c>
      <c r="AN576" s="8">
        <v>1867</v>
      </c>
      <c r="AO576" s="41">
        <f t="shared" si="305"/>
        <v>0.94590251740760578</v>
      </c>
      <c r="AP576" s="41">
        <f t="shared" si="306"/>
        <v>5.4097482592394212E-2</v>
      </c>
      <c r="AQ576" s="41">
        <f t="shared" si="307"/>
        <v>0</v>
      </c>
      <c r="AR576" s="41">
        <f t="shared" si="308"/>
        <v>2.9994643813604713E-2</v>
      </c>
      <c r="AS576" s="41">
        <f t="shared" si="309"/>
        <v>0.1328334226031066</v>
      </c>
      <c r="AT576" s="41">
        <f t="shared" si="310"/>
        <v>0.13122656668452062</v>
      </c>
      <c r="AU576" s="41">
        <f t="shared" si="311"/>
        <v>0.15158007498660953</v>
      </c>
      <c r="AV576" s="41">
        <f t="shared" si="312"/>
        <v>0.18532404927691484</v>
      </c>
      <c r="AW576" s="41">
        <f t="shared" si="313"/>
        <v>0.17461167648634174</v>
      </c>
      <c r="AX576" s="41">
        <f t="shared" si="314"/>
        <v>0.13176218532404926</v>
      </c>
      <c r="AY576" s="41">
        <f t="shared" si="315"/>
        <v>5.1419389394750936E-2</v>
      </c>
      <c r="AZ576" s="41">
        <f t="shared" si="316"/>
        <v>8.5698982324584894E-3</v>
      </c>
      <c r="BA576" s="41">
        <f t="shared" si="317"/>
        <v>2.6780931976432779E-3</v>
      </c>
      <c r="BB576" s="41">
        <f t="shared" si="318"/>
        <v>0</v>
      </c>
      <c r="BC576" s="41">
        <f t="shared" si="319"/>
        <v>0</v>
      </c>
      <c r="BD576" s="41">
        <f t="shared" si="320"/>
        <v>0.94643813604713445</v>
      </c>
      <c r="BE576" s="41">
        <f t="shared" si="321"/>
        <v>5.3561863952865559E-2</v>
      </c>
      <c r="BF576" s="41">
        <f t="shared" si="322"/>
        <v>0</v>
      </c>
      <c r="BG576" s="41">
        <f t="shared" si="323"/>
        <v>0.84949116229244781</v>
      </c>
      <c r="BH576" s="41">
        <f t="shared" si="324"/>
        <v>0.13497589716122121</v>
      </c>
      <c r="BI576" s="41">
        <f t="shared" si="325"/>
        <v>1.5532940546331012E-2</v>
      </c>
      <c r="BJ576" s="41">
        <f t="shared" si="326"/>
        <v>0</v>
      </c>
      <c r="BK576" s="41">
        <f t="shared" si="327"/>
        <v>1.6604177825388325E-2</v>
      </c>
      <c r="BL576" s="41">
        <f t="shared" si="328"/>
        <v>0</v>
      </c>
      <c r="BM576" s="41">
        <f t="shared" si="329"/>
        <v>0.93893947509373321</v>
      </c>
      <c r="BN576" s="41">
        <f t="shared" si="330"/>
        <v>4.4456347080878415E-2</v>
      </c>
      <c r="BO576" s="41">
        <f t="shared" si="331"/>
        <v>1.7139796464916979E-2</v>
      </c>
      <c r="BP576" s="41">
        <f t="shared" si="332"/>
        <v>0.96464916979110871</v>
      </c>
      <c r="BQ576" s="41">
        <f t="shared" si="333"/>
        <v>1.821103374397429E-2</v>
      </c>
      <c r="BR576" s="41">
        <f t="shared" si="334"/>
        <v>0</v>
      </c>
      <c r="BS576" s="41">
        <f t="shared" si="335"/>
        <v>0.14193893947509373</v>
      </c>
      <c r="BT576" s="41">
        <f t="shared" si="336"/>
        <v>0.85806106052490627</v>
      </c>
      <c r="BU576" s="41">
        <f t="shared" si="337"/>
        <v>0</v>
      </c>
      <c r="BV576" s="41">
        <f t="shared" si="338"/>
        <v>0</v>
      </c>
      <c r="BW576" s="41">
        <f t="shared" si="339"/>
        <v>1</v>
      </c>
      <c r="BX576" s="41" t="str">
        <f t="shared" si="340"/>
        <v>2012Nurse practitionersOntario</v>
      </c>
      <c r="BY576" s="51">
        <f>VLOOKUP(BX576,'%workplace'!$A$1:$F$381,6,FALSE)</f>
        <v>1867</v>
      </c>
      <c r="BZ576" s="32">
        <f t="shared" si="341"/>
        <v>1</v>
      </c>
    </row>
    <row r="577" spans="1:78" s="8" customFormat="1" hidden="1" x14ac:dyDescent="0.2">
      <c r="A577" s="8" t="str">
        <f t="shared" si="304"/>
        <v>2012Nurse practitionersOntarioCommunity health</v>
      </c>
      <c r="B577" s="8" t="s">
        <v>5</v>
      </c>
      <c r="C577" s="8" t="s">
        <v>19</v>
      </c>
      <c r="D577" s="8" t="s">
        <v>11</v>
      </c>
      <c r="E577" s="8">
        <v>2012</v>
      </c>
      <c r="F577" s="8">
        <v>494</v>
      </c>
      <c r="G577" s="8">
        <v>33</v>
      </c>
      <c r="H577" s="8">
        <v>0</v>
      </c>
      <c r="I577" s="8">
        <v>13</v>
      </c>
      <c r="J577" s="8">
        <v>71</v>
      </c>
      <c r="K577" s="8">
        <v>67</v>
      </c>
      <c r="L577" s="8">
        <v>54</v>
      </c>
      <c r="M577" s="8">
        <v>99</v>
      </c>
      <c r="N577" s="8">
        <v>96</v>
      </c>
      <c r="O577" s="8">
        <v>79</v>
      </c>
      <c r="P577" s="8">
        <v>41</v>
      </c>
      <c r="Q577" s="8">
        <v>3</v>
      </c>
      <c r="R577" s="8">
        <v>4</v>
      </c>
      <c r="S577" s="8">
        <v>0</v>
      </c>
      <c r="T577" s="8">
        <v>0</v>
      </c>
      <c r="U577" s="8">
        <v>502</v>
      </c>
      <c r="V577" s="8">
        <v>25</v>
      </c>
      <c r="W577" s="8">
        <v>0</v>
      </c>
      <c r="X577" s="8">
        <v>427</v>
      </c>
      <c r="Y577" s="8">
        <v>91</v>
      </c>
      <c r="Z577" s="8">
        <v>9</v>
      </c>
      <c r="AA577" s="8">
        <v>0</v>
      </c>
      <c r="AB577" s="8">
        <v>8</v>
      </c>
      <c r="AC577" s="8">
        <v>0</v>
      </c>
      <c r="AD577" s="8">
        <v>495</v>
      </c>
      <c r="AE577" s="8">
        <v>24</v>
      </c>
      <c r="AF577" s="8">
        <v>8</v>
      </c>
      <c r="AG577" s="8">
        <v>518</v>
      </c>
      <c r="AH577" s="8">
        <v>1</v>
      </c>
      <c r="AI577" s="8">
        <v>0</v>
      </c>
      <c r="AJ577" s="8">
        <v>96</v>
      </c>
      <c r="AK577" s="8">
        <v>431</v>
      </c>
      <c r="AL577" s="8">
        <v>0</v>
      </c>
      <c r="AM577" s="8">
        <v>0</v>
      </c>
      <c r="AN577" s="8">
        <v>527</v>
      </c>
      <c r="AO577" s="41">
        <f t="shared" si="305"/>
        <v>0.93738140417457305</v>
      </c>
      <c r="AP577" s="41">
        <f t="shared" si="306"/>
        <v>6.2618595825426948E-2</v>
      </c>
      <c r="AQ577" s="41">
        <f t="shared" si="307"/>
        <v>0</v>
      </c>
      <c r="AR577" s="41">
        <f t="shared" si="308"/>
        <v>2.4667931688804556E-2</v>
      </c>
      <c r="AS577" s="41">
        <f t="shared" si="309"/>
        <v>0.1347248576850095</v>
      </c>
      <c r="AT577" s="41">
        <f t="shared" si="310"/>
        <v>0.12713472485768501</v>
      </c>
      <c r="AU577" s="41">
        <f t="shared" si="311"/>
        <v>0.10246679316888045</v>
      </c>
      <c r="AV577" s="41">
        <f t="shared" si="312"/>
        <v>0.18785578747628084</v>
      </c>
      <c r="AW577" s="41">
        <f t="shared" si="313"/>
        <v>0.18216318785578747</v>
      </c>
      <c r="AX577" s="41">
        <f t="shared" si="314"/>
        <v>0.14990512333965844</v>
      </c>
      <c r="AY577" s="41">
        <f t="shared" si="315"/>
        <v>7.7798861480075907E-2</v>
      </c>
      <c r="AZ577" s="41">
        <f t="shared" si="316"/>
        <v>5.6925996204933585E-3</v>
      </c>
      <c r="BA577" s="41">
        <f t="shared" si="317"/>
        <v>7.5901328273244783E-3</v>
      </c>
      <c r="BB577" s="41">
        <f t="shared" si="318"/>
        <v>0</v>
      </c>
      <c r="BC577" s="41">
        <f t="shared" si="319"/>
        <v>0</v>
      </c>
      <c r="BD577" s="41">
        <f t="shared" si="320"/>
        <v>0.95256166982922197</v>
      </c>
      <c r="BE577" s="41">
        <f t="shared" si="321"/>
        <v>4.743833017077799E-2</v>
      </c>
      <c r="BF577" s="41">
        <f t="shared" si="322"/>
        <v>0</v>
      </c>
      <c r="BG577" s="41">
        <f t="shared" si="323"/>
        <v>0.8102466793168881</v>
      </c>
      <c r="BH577" s="41">
        <f t="shared" si="324"/>
        <v>0.17267552182163187</v>
      </c>
      <c r="BI577" s="41">
        <f t="shared" si="325"/>
        <v>1.7077798861480076E-2</v>
      </c>
      <c r="BJ577" s="41">
        <f t="shared" si="326"/>
        <v>0</v>
      </c>
      <c r="BK577" s="41">
        <f t="shared" si="327"/>
        <v>1.5180265654648957E-2</v>
      </c>
      <c r="BL577" s="41">
        <f t="shared" si="328"/>
        <v>0</v>
      </c>
      <c r="BM577" s="41">
        <f t="shared" si="329"/>
        <v>0.93927893738140422</v>
      </c>
      <c r="BN577" s="41">
        <f t="shared" si="330"/>
        <v>4.5540796963946868E-2</v>
      </c>
      <c r="BO577" s="41">
        <f t="shared" si="331"/>
        <v>1.5180265654648957E-2</v>
      </c>
      <c r="BP577" s="41">
        <f t="shared" si="332"/>
        <v>0.98292220113851991</v>
      </c>
      <c r="BQ577" s="41">
        <f t="shared" si="333"/>
        <v>1.8975332068311196E-3</v>
      </c>
      <c r="BR577" s="41">
        <f t="shared" si="334"/>
        <v>0</v>
      </c>
      <c r="BS577" s="41">
        <f t="shared" si="335"/>
        <v>0.18216318785578747</v>
      </c>
      <c r="BT577" s="41">
        <f t="shared" si="336"/>
        <v>0.81783681214421255</v>
      </c>
      <c r="BU577" s="41">
        <f t="shared" si="337"/>
        <v>0</v>
      </c>
      <c r="BV577" s="41">
        <f t="shared" si="338"/>
        <v>0</v>
      </c>
      <c r="BW577" s="41">
        <f t="shared" si="339"/>
        <v>1</v>
      </c>
      <c r="BX577" s="41" t="str">
        <f t="shared" si="340"/>
        <v>2012Nurse practitionersOntario</v>
      </c>
      <c r="BY577" s="51">
        <f>VLOOKUP(BX577,'%workplace'!$A$1:$F$381,6,FALSE)</f>
        <v>1867</v>
      </c>
      <c r="BZ577" s="32">
        <f t="shared" si="341"/>
        <v>0.28227102303160151</v>
      </c>
    </row>
    <row r="578" spans="1:78" s="8" customFormat="1" hidden="1" x14ac:dyDescent="0.2">
      <c r="A578" s="8" t="str">
        <f t="shared" ref="A578:A641" si="342">CONCATENATE(E578,B578,C578,D578)</f>
        <v>2012Nurse practitionersOntarioNursing home/long-term care</v>
      </c>
      <c r="B578" s="8" t="s">
        <v>5</v>
      </c>
      <c r="C578" s="8" t="s">
        <v>19</v>
      </c>
      <c r="D578" s="8" t="s">
        <v>12</v>
      </c>
      <c r="E578" s="8">
        <v>2012</v>
      </c>
      <c r="F578" s="8">
        <v>39</v>
      </c>
      <c r="G578" s="8">
        <v>0</v>
      </c>
      <c r="H578" s="8">
        <v>0</v>
      </c>
      <c r="I578" s="8">
        <v>1</v>
      </c>
      <c r="J578" s="8">
        <v>6</v>
      </c>
      <c r="K578" s="8">
        <v>4</v>
      </c>
      <c r="L578" s="8">
        <v>9</v>
      </c>
      <c r="M578" s="8">
        <v>4</v>
      </c>
      <c r="N578" s="8">
        <v>6</v>
      </c>
      <c r="O578" s="8">
        <v>6</v>
      </c>
      <c r="P578" s="8">
        <v>2</v>
      </c>
      <c r="Q578" s="8">
        <v>1</v>
      </c>
      <c r="R578" s="8">
        <v>0</v>
      </c>
      <c r="S578" s="8">
        <v>0</v>
      </c>
      <c r="T578" s="8">
        <v>0</v>
      </c>
      <c r="U578" s="8">
        <v>37</v>
      </c>
      <c r="V578" s="8">
        <v>2</v>
      </c>
      <c r="W578" s="8">
        <v>0</v>
      </c>
      <c r="X578" s="8">
        <v>32</v>
      </c>
      <c r="Y578" s="8">
        <v>6</v>
      </c>
      <c r="Z578" s="8">
        <v>1</v>
      </c>
      <c r="AA578" s="8">
        <v>0</v>
      </c>
      <c r="AB578" s="8">
        <v>1</v>
      </c>
      <c r="AC578" s="8">
        <v>0</v>
      </c>
      <c r="AD578" s="8">
        <v>37</v>
      </c>
      <c r="AE578" s="8">
        <v>1</v>
      </c>
      <c r="AF578" s="8">
        <v>0</v>
      </c>
      <c r="AG578" s="8">
        <v>39</v>
      </c>
      <c r="AH578" s="8">
        <v>0</v>
      </c>
      <c r="AI578" s="8">
        <v>0</v>
      </c>
      <c r="AJ578" s="8">
        <v>4</v>
      </c>
      <c r="AK578" s="8">
        <v>35</v>
      </c>
      <c r="AL578" s="8">
        <v>0</v>
      </c>
      <c r="AM578" s="8">
        <v>0</v>
      </c>
      <c r="AN578" s="8">
        <v>39</v>
      </c>
      <c r="AO578" s="41">
        <f t="shared" ref="AO578:AO641" si="343">F578/$AN578</f>
        <v>1</v>
      </c>
      <c r="AP578" s="41">
        <f t="shared" ref="AP578:AP641" si="344">G578/$AN578</f>
        <v>0</v>
      </c>
      <c r="AQ578" s="41">
        <f t="shared" ref="AQ578:AQ641" si="345">H578/$AN578</f>
        <v>0</v>
      </c>
      <c r="AR578" s="41">
        <f t="shared" ref="AR578:AR641" si="346">I578/$AN578</f>
        <v>2.564102564102564E-2</v>
      </c>
      <c r="AS578" s="41">
        <f t="shared" ref="AS578:AS641" si="347">J578/$AN578</f>
        <v>0.15384615384615385</v>
      </c>
      <c r="AT578" s="41">
        <f t="shared" ref="AT578:AT641" si="348">K578/$AN578</f>
        <v>0.10256410256410256</v>
      </c>
      <c r="AU578" s="41">
        <f t="shared" ref="AU578:AU641" si="349">L578/$AN578</f>
        <v>0.23076923076923078</v>
      </c>
      <c r="AV578" s="41">
        <f t="shared" ref="AV578:AV641" si="350">M578/$AN578</f>
        <v>0.10256410256410256</v>
      </c>
      <c r="AW578" s="41">
        <f t="shared" ref="AW578:AW641" si="351">N578/$AN578</f>
        <v>0.15384615384615385</v>
      </c>
      <c r="AX578" s="41">
        <f t="shared" ref="AX578:AX641" si="352">O578/$AN578</f>
        <v>0.15384615384615385</v>
      </c>
      <c r="AY578" s="41">
        <f t="shared" ref="AY578:AY641" si="353">P578/$AN578</f>
        <v>5.128205128205128E-2</v>
      </c>
      <c r="AZ578" s="41">
        <f t="shared" ref="AZ578:AZ641" si="354">Q578/$AN578</f>
        <v>2.564102564102564E-2</v>
      </c>
      <c r="BA578" s="41">
        <f t="shared" ref="BA578:BA641" si="355">R578/$AN578</f>
        <v>0</v>
      </c>
      <c r="BB578" s="41">
        <f t="shared" ref="BB578:BB641" si="356">S578/$AN578</f>
        <v>0</v>
      </c>
      <c r="BC578" s="41">
        <f t="shared" ref="BC578:BC641" si="357">T578/$AN578</f>
        <v>0</v>
      </c>
      <c r="BD578" s="41">
        <f t="shared" ref="BD578:BD641" si="358">U578/$AN578</f>
        <v>0.94871794871794868</v>
      </c>
      <c r="BE578" s="41">
        <f t="shared" ref="BE578:BE641" si="359">V578/$AN578</f>
        <v>5.128205128205128E-2</v>
      </c>
      <c r="BF578" s="41">
        <f t="shared" ref="BF578:BF641" si="360">W578/$AN578</f>
        <v>0</v>
      </c>
      <c r="BG578" s="41">
        <f t="shared" ref="BG578:BG641" si="361">X578/$AN578</f>
        <v>0.82051282051282048</v>
      </c>
      <c r="BH578" s="41">
        <f t="shared" ref="BH578:BH641" si="362">Y578/$AN578</f>
        <v>0.15384615384615385</v>
      </c>
      <c r="BI578" s="41">
        <f t="shared" ref="BI578:BI641" si="363">Z578/$AN578</f>
        <v>2.564102564102564E-2</v>
      </c>
      <c r="BJ578" s="41">
        <f t="shared" ref="BJ578:BJ641" si="364">AA578/$AN578</f>
        <v>0</v>
      </c>
      <c r="BK578" s="41">
        <f t="shared" ref="BK578:BK641" si="365">AB578/$AN578</f>
        <v>2.564102564102564E-2</v>
      </c>
      <c r="BL578" s="41">
        <f t="shared" ref="BL578:BL641" si="366">AC578/$AN578</f>
        <v>0</v>
      </c>
      <c r="BM578" s="41">
        <f t="shared" ref="BM578:BM641" si="367">AD578/$AN578</f>
        <v>0.94871794871794868</v>
      </c>
      <c r="BN578" s="41">
        <f t="shared" ref="BN578:BN641" si="368">AE578/$AN578</f>
        <v>2.564102564102564E-2</v>
      </c>
      <c r="BO578" s="41">
        <f t="shared" ref="BO578:BO641" si="369">AF578/$AN578</f>
        <v>0</v>
      </c>
      <c r="BP578" s="41">
        <f t="shared" ref="BP578:BP641" si="370">AG578/$AN578</f>
        <v>1</v>
      </c>
      <c r="BQ578" s="41">
        <f t="shared" ref="BQ578:BQ641" si="371">AH578/$AN578</f>
        <v>0</v>
      </c>
      <c r="BR578" s="41">
        <f t="shared" ref="BR578:BR641" si="372">AI578/$AN578</f>
        <v>0</v>
      </c>
      <c r="BS578" s="41">
        <f t="shared" ref="BS578:BS641" si="373">AJ578/$AN578</f>
        <v>0.10256410256410256</v>
      </c>
      <c r="BT578" s="41">
        <f t="shared" ref="BT578:BT641" si="374">AK578/$AN578</f>
        <v>0.89743589743589747</v>
      </c>
      <c r="BU578" s="41">
        <f t="shared" ref="BU578:BU641" si="375">AL578/$AN578</f>
        <v>0</v>
      </c>
      <c r="BV578" s="41">
        <f t="shared" ref="BV578:BV641" si="376">AM578/$AN578</f>
        <v>0</v>
      </c>
      <c r="BW578" s="41">
        <f t="shared" ref="BW578:BW641" si="377">AN578/$AN578</f>
        <v>1</v>
      </c>
      <c r="BX578" s="41" t="str">
        <f t="shared" ref="BX578:BX641" si="378">CONCATENATE(E578,B578,C578)</f>
        <v>2012Nurse practitionersOntario</v>
      </c>
      <c r="BY578" s="51">
        <f>VLOOKUP(BX578,'%workplace'!$A$1:$F$381,6,FALSE)</f>
        <v>1867</v>
      </c>
      <c r="BZ578" s="32">
        <f t="shared" ref="BZ578:BZ641" si="379">IF(AN578="†","†",AN578/BY578)</f>
        <v>2.088912694161757E-2</v>
      </c>
    </row>
    <row r="579" spans="1:78" s="8" customFormat="1" hidden="1" x14ac:dyDescent="0.2">
      <c r="A579" s="8" t="str">
        <f t="shared" si="342"/>
        <v>2012Nurse practitionersOntarioHospital</v>
      </c>
      <c r="B579" s="8" t="s">
        <v>5</v>
      </c>
      <c r="C579" s="8" t="s">
        <v>19</v>
      </c>
      <c r="D579" s="8" t="s">
        <v>10</v>
      </c>
      <c r="E579" s="8">
        <v>2012</v>
      </c>
      <c r="F579" s="8">
        <v>683</v>
      </c>
      <c r="G579" s="8">
        <v>40</v>
      </c>
      <c r="H579" s="8">
        <v>0</v>
      </c>
      <c r="I579" s="8">
        <v>20</v>
      </c>
      <c r="J579" s="8">
        <v>89</v>
      </c>
      <c r="K579" s="8">
        <v>95</v>
      </c>
      <c r="L579" s="8">
        <v>124</v>
      </c>
      <c r="M579" s="8">
        <v>143</v>
      </c>
      <c r="N579" s="8">
        <v>136</v>
      </c>
      <c r="O579" s="8">
        <v>90</v>
      </c>
      <c r="P579" s="8">
        <v>20</v>
      </c>
      <c r="Q579" s="8">
        <v>6</v>
      </c>
      <c r="R579" s="8">
        <v>0</v>
      </c>
      <c r="S579" s="8">
        <v>0</v>
      </c>
      <c r="T579" s="8">
        <v>0</v>
      </c>
      <c r="U579" s="8">
        <v>671</v>
      </c>
      <c r="V579" s="8">
        <v>52</v>
      </c>
      <c r="W579" s="8">
        <v>0</v>
      </c>
      <c r="X579" s="8">
        <v>643</v>
      </c>
      <c r="Y579" s="8">
        <v>67</v>
      </c>
      <c r="Z579" s="8">
        <v>13</v>
      </c>
      <c r="AA579" s="8">
        <v>0</v>
      </c>
      <c r="AB579" s="8">
        <v>12</v>
      </c>
      <c r="AC579" s="8">
        <v>0</v>
      </c>
      <c r="AD579" s="8">
        <v>668</v>
      </c>
      <c r="AE579" s="8">
        <v>43</v>
      </c>
      <c r="AF579" s="8">
        <v>17</v>
      </c>
      <c r="AG579" s="8">
        <v>705</v>
      </c>
      <c r="AH579" s="8">
        <v>1</v>
      </c>
      <c r="AI579" s="8">
        <v>0</v>
      </c>
      <c r="AJ579" s="8">
        <v>18</v>
      </c>
      <c r="AK579" s="8">
        <v>705</v>
      </c>
      <c r="AL579" s="8">
        <v>0</v>
      </c>
      <c r="AM579" s="8">
        <v>0</v>
      </c>
      <c r="AN579" s="8">
        <v>723</v>
      </c>
      <c r="AO579" s="41">
        <f t="shared" si="343"/>
        <v>0.94467496542185336</v>
      </c>
      <c r="AP579" s="41">
        <f t="shared" si="344"/>
        <v>5.5325034578146609E-2</v>
      </c>
      <c r="AQ579" s="41">
        <f t="shared" si="345"/>
        <v>0</v>
      </c>
      <c r="AR579" s="41">
        <f t="shared" si="346"/>
        <v>2.7662517289073305E-2</v>
      </c>
      <c r="AS579" s="41">
        <f t="shared" si="347"/>
        <v>0.12309820193637622</v>
      </c>
      <c r="AT579" s="41">
        <f t="shared" si="348"/>
        <v>0.13139695712309821</v>
      </c>
      <c r="AU579" s="41">
        <f t="shared" si="349"/>
        <v>0.1715076071922545</v>
      </c>
      <c r="AV579" s="41">
        <f t="shared" si="350"/>
        <v>0.19778699861687413</v>
      </c>
      <c r="AW579" s="41">
        <f t="shared" si="351"/>
        <v>0.18810511756569848</v>
      </c>
      <c r="AX579" s="41">
        <f t="shared" si="352"/>
        <v>0.12448132780082988</v>
      </c>
      <c r="AY579" s="41">
        <f t="shared" si="353"/>
        <v>2.7662517289073305E-2</v>
      </c>
      <c r="AZ579" s="41">
        <f t="shared" si="354"/>
        <v>8.2987551867219917E-3</v>
      </c>
      <c r="BA579" s="41">
        <f t="shared" si="355"/>
        <v>0</v>
      </c>
      <c r="BB579" s="41">
        <f t="shared" si="356"/>
        <v>0</v>
      </c>
      <c r="BC579" s="41">
        <f t="shared" si="357"/>
        <v>0</v>
      </c>
      <c r="BD579" s="41">
        <f t="shared" si="358"/>
        <v>0.92807745504840944</v>
      </c>
      <c r="BE579" s="41">
        <f t="shared" si="359"/>
        <v>7.1922544951590589E-2</v>
      </c>
      <c r="BF579" s="41">
        <f t="shared" si="360"/>
        <v>0</v>
      </c>
      <c r="BG579" s="41">
        <f t="shared" si="361"/>
        <v>0.88934993084370673</v>
      </c>
      <c r="BH579" s="41">
        <f t="shared" si="362"/>
        <v>9.2669432918395578E-2</v>
      </c>
      <c r="BI579" s="41">
        <f t="shared" si="363"/>
        <v>1.7980636237897647E-2</v>
      </c>
      <c r="BJ579" s="41">
        <f t="shared" si="364"/>
        <v>0</v>
      </c>
      <c r="BK579" s="41">
        <f t="shared" si="365"/>
        <v>1.6597510373443983E-2</v>
      </c>
      <c r="BL579" s="41">
        <f t="shared" si="366"/>
        <v>0</v>
      </c>
      <c r="BM579" s="41">
        <f t="shared" si="367"/>
        <v>0.92392807745504846</v>
      </c>
      <c r="BN579" s="41">
        <f t="shared" si="368"/>
        <v>5.9474412171507604E-2</v>
      </c>
      <c r="BO579" s="41">
        <f t="shared" si="369"/>
        <v>2.351313969571231E-2</v>
      </c>
      <c r="BP579" s="41">
        <f t="shared" si="370"/>
        <v>0.975103734439834</v>
      </c>
      <c r="BQ579" s="41">
        <f t="shared" si="371"/>
        <v>1.3831258644536654E-3</v>
      </c>
      <c r="BR579" s="41">
        <f t="shared" si="372"/>
        <v>0</v>
      </c>
      <c r="BS579" s="41">
        <f t="shared" si="373"/>
        <v>2.4896265560165973E-2</v>
      </c>
      <c r="BT579" s="41">
        <f t="shared" si="374"/>
        <v>0.975103734439834</v>
      </c>
      <c r="BU579" s="41">
        <f t="shared" si="375"/>
        <v>0</v>
      </c>
      <c r="BV579" s="41">
        <f t="shared" si="376"/>
        <v>0</v>
      </c>
      <c r="BW579" s="41">
        <f t="shared" si="377"/>
        <v>1</v>
      </c>
      <c r="BX579" s="41" t="str">
        <f t="shared" si="378"/>
        <v>2012Nurse practitionersOntario</v>
      </c>
      <c r="BY579" s="51">
        <f>VLOOKUP(BX579,'%workplace'!$A$1:$F$381,6,FALSE)</f>
        <v>1867</v>
      </c>
      <c r="BZ579" s="32">
        <f t="shared" si="379"/>
        <v>0.387252276379218</v>
      </c>
    </row>
    <row r="580" spans="1:78" s="8" customFormat="1" hidden="1" x14ac:dyDescent="0.2">
      <c r="A580" s="8" t="str">
        <f t="shared" si="342"/>
        <v>2012Nurse practitionersOntarioOther places of work</v>
      </c>
      <c r="B580" s="8" t="s">
        <v>5</v>
      </c>
      <c r="C580" s="8" t="s">
        <v>19</v>
      </c>
      <c r="D580" s="8" t="s">
        <v>13</v>
      </c>
      <c r="E580" s="8">
        <v>2012</v>
      </c>
      <c r="F580" s="8">
        <v>550</v>
      </c>
      <c r="G580" s="8">
        <v>28</v>
      </c>
      <c r="H580" s="8">
        <v>0</v>
      </c>
      <c r="I580" s="8">
        <v>22</v>
      </c>
      <c r="J580" s="8">
        <v>82</v>
      </c>
      <c r="K580" s="8">
        <v>79</v>
      </c>
      <c r="L580" s="8">
        <v>96</v>
      </c>
      <c r="M580" s="8">
        <v>100</v>
      </c>
      <c r="N580" s="8">
        <v>88</v>
      </c>
      <c r="O580" s="8">
        <v>71</v>
      </c>
      <c r="P580" s="8">
        <v>33</v>
      </c>
      <c r="Q580" s="8">
        <v>6</v>
      </c>
      <c r="R580" s="8">
        <v>1</v>
      </c>
      <c r="S580" s="8">
        <v>0</v>
      </c>
      <c r="T580" s="8">
        <v>0</v>
      </c>
      <c r="U580" s="8">
        <v>557</v>
      </c>
      <c r="V580" s="8">
        <v>21</v>
      </c>
      <c r="W580" s="8">
        <v>0</v>
      </c>
      <c r="X580" s="8">
        <v>484</v>
      </c>
      <c r="Y580" s="8">
        <v>88</v>
      </c>
      <c r="Z580" s="8">
        <v>6</v>
      </c>
      <c r="AA580" s="8">
        <v>0</v>
      </c>
      <c r="AB580" s="8">
        <v>10</v>
      </c>
      <c r="AC580" s="8">
        <v>0</v>
      </c>
      <c r="AD580" s="8">
        <v>553</v>
      </c>
      <c r="AE580" s="8">
        <v>15</v>
      </c>
      <c r="AF580" s="8">
        <v>7</v>
      </c>
      <c r="AG580" s="8">
        <v>539</v>
      </c>
      <c r="AH580" s="8">
        <v>32</v>
      </c>
      <c r="AI580" s="8">
        <v>0</v>
      </c>
      <c r="AJ580" s="8">
        <v>147</v>
      </c>
      <c r="AK580" s="8">
        <v>431</v>
      </c>
      <c r="AL580" s="8">
        <v>0</v>
      </c>
      <c r="AM580" s="8">
        <v>0</v>
      </c>
      <c r="AN580" s="8">
        <v>578</v>
      </c>
      <c r="AO580" s="41">
        <f t="shared" si="343"/>
        <v>0.95155709342560557</v>
      </c>
      <c r="AP580" s="41">
        <f t="shared" si="344"/>
        <v>4.8442906574394463E-2</v>
      </c>
      <c r="AQ580" s="41">
        <f t="shared" si="345"/>
        <v>0</v>
      </c>
      <c r="AR580" s="41">
        <f t="shared" si="346"/>
        <v>3.8062283737024222E-2</v>
      </c>
      <c r="AS580" s="41">
        <f t="shared" si="347"/>
        <v>0.14186851211072665</v>
      </c>
      <c r="AT580" s="41">
        <f t="shared" si="348"/>
        <v>0.13667820069204153</v>
      </c>
      <c r="AU580" s="41">
        <f t="shared" si="349"/>
        <v>0.16608996539792387</v>
      </c>
      <c r="AV580" s="41">
        <f t="shared" si="350"/>
        <v>0.17301038062283736</v>
      </c>
      <c r="AW580" s="41">
        <f t="shared" si="351"/>
        <v>0.15224913494809689</v>
      </c>
      <c r="AX580" s="41">
        <f t="shared" si="352"/>
        <v>0.12283737024221453</v>
      </c>
      <c r="AY580" s="41">
        <f t="shared" si="353"/>
        <v>5.7093425605536333E-2</v>
      </c>
      <c r="AZ580" s="41">
        <f t="shared" si="354"/>
        <v>1.0380622837370242E-2</v>
      </c>
      <c r="BA580" s="41">
        <f t="shared" si="355"/>
        <v>1.7301038062283738E-3</v>
      </c>
      <c r="BB580" s="41">
        <f t="shared" si="356"/>
        <v>0</v>
      </c>
      <c r="BC580" s="41">
        <f t="shared" si="357"/>
        <v>0</v>
      </c>
      <c r="BD580" s="41">
        <f t="shared" si="358"/>
        <v>0.96366782006920415</v>
      </c>
      <c r="BE580" s="41">
        <f t="shared" si="359"/>
        <v>3.6332179930795849E-2</v>
      </c>
      <c r="BF580" s="41">
        <f t="shared" si="360"/>
        <v>0</v>
      </c>
      <c r="BG580" s="41">
        <f t="shared" si="361"/>
        <v>0.83737024221453282</v>
      </c>
      <c r="BH580" s="41">
        <f t="shared" si="362"/>
        <v>0.15224913494809689</v>
      </c>
      <c r="BI580" s="41">
        <f t="shared" si="363"/>
        <v>1.0380622837370242E-2</v>
      </c>
      <c r="BJ580" s="41">
        <f t="shared" si="364"/>
        <v>0</v>
      </c>
      <c r="BK580" s="41">
        <f t="shared" si="365"/>
        <v>1.7301038062283738E-2</v>
      </c>
      <c r="BL580" s="41">
        <f t="shared" si="366"/>
        <v>0</v>
      </c>
      <c r="BM580" s="41">
        <f t="shared" si="367"/>
        <v>0.95674740484429066</v>
      </c>
      <c r="BN580" s="41">
        <f t="shared" si="368"/>
        <v>2.5951557093425604E-2</v>
      </c>
      <c r="BO580" s="41">
        <f t="shared" si="369"/>
        <v>1.2110726643598616E-2</v>
      </c>
      <c r="BP580" s="41">
        <f t="shared" si="370"/>
        <v>0.93252595155709339</v>
      </c>
      <c r="BQ580" s="41">
        <f t="shared" si="371"/>
        <v>5.536332179930796E-2</v>
      </c>
      <c r="BR580" s="41">
        <f t="shared" si="372"/>
        <v>0</v>
      </c>
      <c r="BS580" s="41">
        <f t="shared" si="373"/>
        <v>0.25432525951557095</v>
      </c>
      <c r="BT580" s="41">
        <f t="shared" si="374"/>
        <v>0.74567474048442905</v>
      </c>
      <c r="BU580" s="41">
        <f t="shared" si="375"/>
        <v>0</v>
      </c>
      <c r="BV580" s="41">
        <f t="shared" si="376"/>
        <v>0</v>
      </c>
      <c r="BW580" s="41">
        <f t="shared" si="377"/>
        <v>1</v>
      </c>
      <c r="BX580" s="41" t="str">
        <f t="shared" si="378"/>
        <v>2012Nurse practitionersOntario</v>
      </c>
      <c r="BY580" s="51">
        <f>VLOOKUP(BX580,'%workplace'!$A$1:$F$381,6,FALSE)</f>
        <v>1867</v>
      </c>
      <c r="BZ580" s="32">
        <f t="shared" si="379"/>
        <v>0.30958757364756295</v>
      </c>
    </row>
    <row r="581" spans="1:78" hidden="1" x14ac:dyDescent="0.2">
      <c r="A581" s="212" t="str">
        <f t="shared" si="342"/>
        <v>2012Nurse practitionersManitobaAll places of work</v>
      </c>
      <c r="B581" s="212" t="s">
        <v>5</v>
      </c>
      <c r="C581" s="212" t="s">
        <v>20</v>
      </c>
      <c r="D581" s="212" t="s">
        <v>9</v>
      </c>
      <c r="E581" s="212">
        <v>2012</v>
      </c>
      <c r="F581" s="220">
        <v>92</v>
      </c>
      <c r="G581" s="220">
        <v>6</v>
      </c>
      <c r="H581" s="212">
        <v>0</v>
      </c>
      <c r="I581" s="212">
        <v>2</v>
      </c>
      <c r="J581" s="212">
        <v>23</v>
      </c>
      <c r="K581" s="212">
        <v>20</v>
      </c>
      <c r="L581" s="212">
        <v>16</v>
      </c>
      <c r="M581" s="212">
        <v>16</v>
      </c>
      <c r="N581" s="212">
        <v>12</v>
      </c>
      <c r="O581" s="212">
        <v>5</v>
      </c>
      <c r="P581" s="212">
        <v>3</v>
      </c>
      <c r="Q581" s="212">
        <v>1</v>
      </c>
      <c r="R581" s="212">
        <v>0</v>
      </c>
      <c r="S581" s="212">
        <v>0</v>
      </c>
      <c r="T581" s="212">
        <v>0</v>
      </c>
      <c r="U581" s="212">
        <v>98</v>
      </c>
      <c r="V581" s="212">
        <v>0</v>
      </c>
      <c r="W581" s="212">
        <v>0</v>
      </c>
      <c r="X581" s="212">
        <v>64</v>
      </c>
      <c r="Y581" s="212">
        <v>30</v>
      </c>
      <c r="Z581" s="212">
        <v>4</v>
      </c>
      <c r="AA581" s="212">
        <v>0</v>
      </c>
      <c r="AB581" s="212">
        <v>3</v>
      </c>
      <c r="AC581" s="212">
        <v>0</v>
      </c>
      <c r="AD581" s="212">
        <v>89</v>
      </c>
      <c r="AE581" s="212">
        <v>6</v>
      </c>
      <c r="AF581" s="212">
        <v>3</v>
      </c>
      <c r="AG581" s="212">
        <v>81</v>
      </c>
      <c r="AH581" s="212">
        <v>11</v>
      </c>
      <c r="AI581" s="212">
        <v>2</v>
      </c>
      <c r="AJ581" s="212">
        <v>23</v>
      </c>
      <c r="AK581" s="212">
        <v>75</v>
      </c>
      <c r="AL581" s="212">
        <v>1</v>
      </c>
      <c r="AM581" s="212">
        <v>0</v>
      </c>
      <c r="AN581" s="212">
        <v>98</v>
      </c>
      <c r="AO581" s="41">
        <f t="shared" si="343"/>
        <v>0.93877551020408168</v>
      </c>
      <c r="AP581" s="41">
        <f t="shared" si="344"/>
        <v>6.1224489795918366E-2</v>
      </c>
      <c r="AQ581" s="41">
        <f t="shared" si="345"/>
        <v>0</v>
      </c>
      <c r="AR581" s="41">
        <f t="shared" si="346"/>
        <v>2.0408163265306121E-2</v>
      </c>
      <c r="AS581" s="41">
        <f t="shared" si="347"/>
        <v>0.23469387755102042</v>
      </c>
      <c r="AT581" s="41">
        <f t="shared" si="348"/>
        <v>0.20408163265306123</v>
      </c>
      <c r="AU581" s="41">
        <f t="shared" si="349"/>
        <v>0.16326530612244897</v>
      </c>
      <c r="AV581" s="41">
        <f t="shared" si="350"/>
        <v>0.16326530612244897</v>
      </c>
      <c r="AW581" s="41">
        <f t="shared" si="351"/>
        <v>0.12244897959183673</v>
      </c>
      <c r="AX581" s="41">
        <f t="shared" si="352"/>
        <v>5.1020408163265307E-2</v>
      </c>
      <c r="AY581" s="41">
        <f t="shared" si="353"/>
        <v>3.0612244897959183E-2</v>
      </c>
      <c r="AZ581" s="41">
        <f t="shared" si="354"/>
        <v>1.020408163265306E-2</v>
      </c>
      <c r="BA581" s="41">
        <f t="shared" si="355"/>
        <v>0</v>
      </c>
      <c r="BB581" s="41">
        <f t="shared" si="356"/>
        <v>0</v>
      </c>
      <c r="BC581" s="41">
        <f t="shared" si="357"/>
        <v>0</v>
      </c>
      <c r="BD581" s="41">
        <f t="shared" si="358"/>
        <v>1</v>
      </c>
      <c r="BE581" s="41">
        <f t="shared" si="359"/>
        <v>0</v>
      </c>
      <c r="BF581" s="41">
        <f t="shared" si="360"/>
        <v>0</v>
      </c>
      <c r="BG581" s="41">
        <f t="shared" si="361"/>
        <v>0.65306122448979587</v>
      </c>
      <c r="BH581" s="41">
        <f t="shared" si="362"/>
        <v>0.30612244897959184</v>
      </c>
      <c r="BI581" s="41">
        <f t="shared" si="363"/>
        <v>4.0816326530612242E-2</v>
      </c>
      <c r="BJ581" s="41">
        <f t="shared" si="364"/>
        <v>0</v>
      </c>
      <c r="BK581" s="41">
        <f t="shared" si="365"/>
        <v>3.0612244897959183E-2</v>
      </c>
      <c r="BL581" s="41">
        <f t="shared" si="366"/>
        <v>0</v>
      </c>
      <c r="BM581" s="41">
        <f t="shared" si="367"/>
        <v>0.90816326530612246</v>
      </c>
      <c r="BN581" s="41">
        <f t="shared" si="368"/>
        <v>6.1224489795918366E-2</v>
      </c>
      <c r="BO581" s="41">
        <f t="shared" si="369"/>
        <v>3.0612244897959183E-2</v>
      </c>
      <c r="BP581" s="41">
        <f t="shared" si="370"/>
        <v>0.82653061224489799</v>
      </c>
      <c r="BQ581" s="41">
        <f t="shared" si="371"/>
        <v>0.11224489795918367</v>
      </c>
      <c r="BR581" s="41">
        <f t="shared" si="372"/>
        <v>2.0408163265306121E-2</v>
      </c>
      <c r="BS581" s="41">
        <f t="shared" si="373"/>
        <v>0.23469387755102042</v>
      </c>
      <c r="BT581" s="41">
        <f t="shared" si="374"/>
        <v>0.76530612244897955</v>
      </c>
      <c r="BU581" s="41">
        <f t="shared" si="375"/>
        <v>1.020408163265306E-2</v>
      </c>
      <c r="BV581" s="41">
        <f t="shared" si="376"/>
        <v>0</v>
      </c>
      <c r="BW581" s="41">
        <f t="shared" si="377"/>
        <v>1</v>
      </c>
      <c r="BX581" s="41" t="str">
        <f t="shared" si="378"/>
        <v>2012Nurse practitionersManitoba</v>
      </c>
      <c r="BY581" s="51">
        <f>VLOOKUP(BX581,'%workplace'!$A$1:$F$381,6,FALSE)</f>
        <v>98</v>
      </c>
      <c r="BZ581" s="32">
        <f t="shared" si="379"/>
        <v>1</v>
      </c>
    </row>
    <row r="582" spans="1:78" ht="15" hidden="1" x14ac:dyDescent="0.25">
      <c r="A582" s="212" t="str">
        <f t="shared" si="342"/>
        <v>2012Nurse practitionersManitobaCommunity health</v>
      </c>
      <c r="B582" s="212" t="s">
        <v>5</v>
      </c>
      <c r="C582" s="212" t="s">
        <v>20</v>
      </c>
      <c r="D582" s="212" t="s">
        <v>11</v>
      </c>
      <c r="E582" s="212">
        <v>2012</v>
      </c>
      <c r="F582" s="129" t="s">
        <v>233</v>
      </c>
      <c r="G582" s="129" t="s">
        <v>233</v>
      </c>
      <c r="H582" s="129" t="s">
        <v>233</v>
      </c>
      <c r="I582" s="212">
        <v>0</v>
      </c>
      <c r="J582" s="212">
        <v>12</v>
      </c>
      <c r="K582" s="212">
        <v>7</v>
      </c>
      <c r="L582" s="212">
        <v>9</v>
      </c>
      <c r="M582" s="212">
        <v>10</v>
      </c>
      <c r="N582" s="212">
        <v>6</v>
      </c>
      <c r="O582" s="212">
        <v>3</v>
      </c>
      <c r="P582" s="212">
        <v>1</v>
      </c>
      <c r="Q582" s="212">
        <v>0</v>
      </c>
      <c r="R582" s="212">
        <v>0</v>
      </c>
      <c r="S582" s="212">
        <v>0</v>
      </c>
      <c r="T582" s="212">
        <v>0</v>
      </c>
      <c r="U582" s="212">
        <v>48</v>
      </c>
      <c r="V582" s="212">
        <v>0</v>
      </c>
      <c r="W582" s="212">
        <v>0</v>
      </c>
      <c r="X582" s="212">
        <v>28</v>
      </c>
      <c r="Y582" s="212">
        <v>18</v>
      </c>
      <c r="Z582" s="212">
        <v>2</v>
      </c>
      <c r="AA582" s="212">
        <v>0</v>
      </c>
      <c r="AB582" s="212">
        <v>0</v>
      </c>
      <c r="AC582" s="212">
        <v>0</v>
      </c>
      <c r="AD582" s="212">
        <v>45</v>
      </c>
      <c r="AE582" s="212">
        <v>3</v>
      </c>
      <c r="AF582" s="212">
        <v>0</v>
      </c>
      <c r="AG582" s="212">
        <v>44</v>
      </c>
      <c r="AH582" s="212">
        <v>3</v>
      </c>
      <c r="AI582" s="212">
        <v>1</v>
      </c>
      <c r="AJ582" s="212">
        <v>16</v>
      </c>
      <c r="AK582" s="212">
        <v>32</v>
      </c>
      <c r="AL582" s="212">
        <v>0</v>
      </c>
      <c r="AM582" s="212">
        <v>0</v>
      </c>
      <c r="AN582" s="212">
        <v>48</v>
      </c>
      <c r="AO582" s="41" t="e">
        <f t="shared" si="343"/>
        <v>#VALUE!</v>
      </c>
      <c r="AP582" s="41" t="e">
        <f t="shared" si="344"/>
        <v>#VALUE!</v>
      </c>
      <c r="AQ582" s="41" t="e">
        <f t="shared" si="345"/>
        <v>#VALUE!</v>
      </c>
      <c r="AR582" s="41">
        <f t="shared" si="346"/>
        <v>0</v>
      </c>
      <c r="AS582" s="41">
        <f t="shared" si="347"/>
        <v>0.25</v>
      </c>
      <c r="AT582" s="41">
        <f t="shared" si="348"/>
        <v>0.14583333333333334</v>
      </c>
      <c r="AU582" s="41">
        <f t="shared" si="349"/>
        <v>0.1875</v>
      </c>
      <c r="AV582" s="41">
        <f t="shared" si="350"/>
        <v>0.20833333333333334</v>
      </c>
      <c r="AW582" s="41">
        <f t="shared" si="351"/>
        <v>0.125</v>
      </c>
      <c r="AX582" s="41">
        <f t="shared" si="352"/>
        <v>6.25E-2</v>
      </c>
      <c r="AY582" s="41">
        <f t="shared" si="353"/>
        <v>2.0833333333333332E-2</v>
      </c>
      <c r="AZ582" s="41">
        <f t="shared" si="354"/>
        <v>0</v>
      </c>
      <c r="BA582" s="41">
        <f t="shared" si="355"/>
        <v>0</v>
      </c>
      <c r="BB582" s="41">
        <f t="shared" si="356"/>
        <v>0</v>
      </c>
      <c r="BC582" s="41">
        <f t="shared" si="357"/>
        <v>0</v>
      </c>
      <c r="BD582" s="41">
        <f t="shared" si="358"/>
        <v>1</v>
      </c>
      <c r="BE582" s="41">
        <f t="shared" si="359"/>
        <v>0</v>
      </c>
      <c r="BF582" s="41">
        <f t="shared" si="360"/>
        <v>0</v>
      </c>
      <c r="BG582" s="41">
        <f t="shared" si="361"/>
        <v>0.58333333333333337</v>
      </c>
      <c r="BH582" s="41">
        <f t="shared" si="362"/>
        <v>0.375</v>
      </c>
      <c r="BI582" s="41">
        <f t="shared" si="363"/>
        <v>4.1666666666666664E-2</v>
      </c>
      <c r="BJ582" s="41">
        <f t="shared" si="364"/>
        <v>0</v>
      </c>
      <c r="BK582" s="41">
        <f t="shared" si="365"/>
        <v>0</v>
      </c>
      <c r="BL582" s="41">
        <f t="shared" si="366"/>
        <v>0</v>
      </c>
      <c r="BM582" s="41">
        <f t="shared" si="367"/>
        <v>0.9375</v>
      </c>
      <c r="BN582" s="41">
        <f t="shared" si="368"/>
        <v>6.25E-2</v>
      </c>
      <c r="BO582" s="41">
        <f t="shared" si="369"/>
        <v>0</v>
      </c>
      <c r="BP582" s="41">
        <f t="shared" si="370"/>
        <v>0.91666666666666663</v>
      </c>
      <c r="BQ582" s="41">
        <f t="shared" si="371"/>
        <v>6.25E-2</v>
      </c>
      <c r="BR582" s="41">
        <f t="shared" si="372"/>
        <v>2.0833333333333332E-2</v>
      </c>
      <c r="BS582" s="41">
        <f t="shared" si="373"/>
        <v>0.33333333333333331</v>
      </c>
      <c r="BT582" s="41">
        <f t="shared" si="374"/>
        <v>0.66666666666666663</v>
      </c>
      <c r="BU582" s="41">
        <f t="shared" si="375"/>
        <v>0</v>
      </c>
      <c r="BV582" s="41">
        <f t="shared" si="376"/>
        <v>0</v>
      </c>
      <c r="BW582" s="41">
        <f t="shared" si="377"/>
        <v>1</v>
      </c>
      <c r="BX582" s="41" t="str">
        <f t="shared" si="378"/>
        <v>2012Nurse practitionersManitoba</v>
      </c>
      <c r="BY582" s="51">
        <f>VLOOKUP(BX582,'%workplace'!$A$1:$F$381,6,FALSE)</f>
        <v>98</v>
      </c>
      <c r="BZ582" s="32">
        <f t="shared" si="379"/>
        <v>0.48979591836734693</v>
      </c>
    </row>
    <row r="583" spans="1:78" ht="15" hidden="1" x14ac:dyDescent="0.25">
      <c r="A583" s="212" t="str">
        <f t="shared" si="342"/>
        <v>2012Nurse practitionersManitobaNursing home/long-term care</v>
      </c>
      <c r="B583" s="212" t="s">
        <v>5</v>
      </c>
      <c r="C583" s="212" t="s">
        <v>20</v>
      </c>
      <c r="D583" s="212" t="s">
        <v>12</v>
      </c>
      <c r="E583" s="212">
        <v>2012</v>
      </c>
      <c r="F583" s="129" t="s">
        <v>233</v>
      </c>
      <c r="G583" s="129" t="s">
        <v>233</v>
      </c>
      <c r="H583" s="129" t="s">
        <v>233</v>
      </c>
      <c r="I583" s="212">
        <v>0</v>
      </c>
      <c r="J583" s="212">
        <v>2</v>
      </c>
      <c r="K583" s="212">
        <v>0</v>
      </c>
      <c r="L583" s="212">
        <v>2</v>
      </c>
      <c r="M583" s="212">
        <v>0</v>
      </c>
      <c r="N583" s="212">
        <v>1</v>
      </c>
      <c r="O583" s="212">
        <v>0</v>
      </c>
      <c r="P583" s="212">
        <v>0</v>
      </c>
      <c r="Q583" s="212">
        <v>0</v>
      </c>
      <c r="R583" s="212">
        <v>0</v>
      </c>
      <c r="S583" s="212">
        <v>0</v>
      </c>
      <c r="T583" s="212">
        <v>0</v>
      </c>
      <c r="U583" s="212">
        <v>5</v>
      </c>
      <c r="V583" s="212">
        <v>0</v>
      </c>
      <c r="W583" s="212">
        <v>0</v>
      </c>
      <c r="X583" s="212">
        <v>4</v>
      </c>
      <c r="Y583" s="212">
        <v>1</v>
      </c>
      <c r="Z583" s="212">
        <v>0</v>
      </c>
      <c r="AA583" s="212">
        <v>0</v>
      </c>
      <c r="AB583" s="212">
        <v>0</v>
      </c>
      <c r="AC583" s="212">
        <v>0</v>
      </c>
      <c r="AD583" s="212">
        <v>5</v>
      </c>
      <c r="AE583" s="212">
        <v>0</v>
      </c>
      <c r="AF583" s="212">
        <v>0</v>
      </c>
      <c r="AG583" s="212">
        <v>5</v>
      </c>
      <c r="AH583" s="212">
        <v>0</v>
      </c>
      <c r="AI583" s="212">
        <v>0</v>
      </c>
      <c r="AJ583" s="212">
        <v>3</v>
      </c>
      <c r="AK583" s="212">
        <v>2</v>
      </c>
      <c r="AL583" s="212">
        <v>0</v>
      </c>
      <c r="AM583" s="212">
        <v>0</v>
      </c>
      <c r="AN583" s="212">
        <v>5</v>
      </c>
      <c r="AO583" s="41" t="e">
        <f t="shared" si="343"/>
        <v>#VALUE!</v>
      </c>
      <c r="AP583" s="41" t="e">
        <f t="shared" si="344"/>
        <v>#VALUE!</v>
      </c>
      <c r="AQ583" s="41" t="e">
        <f t="shared" si="345"/>
        <v>#VALUE!</v>
      </c>
      <c r="AR583" s="41">
        <f t="shared" si="346"/>
        <v>0</v>
      </c>
      <c r="AS583" s="41">
        <f t="shared" si="347"/>
        <v>0.4</v>
      </c>
      <c r="AT583" s="41">
        <f t="shared" si="348"/>
        <v>0</v>
      </c>
      <c r="AU583" s="41">
        <f t="shared" si="349"/>
        <v>0.4</v>
      </c>
      <c r="AV583" s="41">
        <f t="shared" si="350"/>
        <v>0</v>
      </c>
      <c r="AW583" s="41">
        <f t="shared" si="351"/>
        <v>0.2</v>
      </c>
      <c r="AX583" s="41">
        <f t="shared" si="352"/>
        <v>0</v>
      </c>
      <c r="AY583" s="41">
        <f t="shared" si="353"/>
        <v>0</v>
      </c>
      <c r="AZ583" s="41">
        <f t="shared" si="354"/>
        <v>0</v>
      </c>
      <c r="BA583" s="41">
        <f t="shared" si="355"/>
        <v>0</v>
      </c>
      <c r="BB583" s="41">
        <f t="shared" si="356"/>
        <v>0</v>
      </c>
      <c r="BC583" s="41">
        <f t="shared" si="357"/>
        <v>0</v>
      </c>
      <c r="BD583" s="41">
        <f t="shared" si="358"/>
        <v>1</v>
      </c>
      <c r="BE583" s="41">
        <f t="shared" si="359"/>
        <v>0</v>
      </c>
      <c r="BF583" s="41">
        <f t="shared" si="360"/>
        <v>0</v>
      </c>
      <c r="BG583" s="41">
        <f t="shared" si="361"/>
        <v>0.8</v>
      </c>
      <c r="BH583" s="41">
        <f t="shared" si="362"/>
        <v>0.2</v>
      </c>
      <c r="BI583" s="41">
        <f t="shared" si="363"/>
        <v>0</v>
      </c>
      <c r="BJ583" s="41">
        <f t="shared" si="364"/>
        <v>0</v>
      </c>
      <c r="BK583" s="41">
        <f t="shared" si="365"/>
        <v>0</v>
      </c>
      <c r="BL583" s="41">
        <f t="shared" si="366"/>
        <v>0</v>
      </c>
      <c r="BM583" s="41">
        <f t="shared" si="367"/>
        <v>1</v>
      </c>
      <c r="BN583" s="41">
        <f t="shared" si="368"/>
        <v>0</v>
      </c>
      <c r="BO583" s="41">
        <f t="shared" si="369"/>
        <v>0</v>
      </c>
      <c r="BP583" s="41">
        <f t="shared" si="370"/>
        <v>1</v>
      </c>
      <c r="BQ583" s="41">
        <f t="shared" si="371"/>
        <v>0</v>
      </c>
      <c r="BR583" s="41">
        <f t="shared" si="372"/>
        <v>0</v>
      </c>
      <c r="BS583" s="41">
        <f t="shared" si="373"/>
        <v>0.6</v>
      </c>
      <c r="BT583" s="41">
        <f t="shared" si="374"/>
        <v>0.4</v>
      </c>
      <c r="BU583" s="41">
        <f t="shared" si="375"/>
        <v>0</v>
      </c>
      <c r="BV583" s="41">
        <f t="shared" si="376"/>
        <v>0</v>
      </c>
      <c r="BW583" s="41">
        <f t="shared" si="377"/>
        <v>1</v>
      </c>
      <c r="BX583" s="41" t="str">
        <f t="shared" si="378"/>
        <v>2012Nurse practitionersManitoba</v>
      </c>
      <c r="BY583" s="51">
        <f>VLOOKUP(BX583,'%workplace'!$A$1:$F$381,6,FALSE)</f>
        <v>98</v>
      </c>
      <c r="BZ583" s="32">
        <f t="shared" si="379"/>
        <v>5.1020408163265307E-2</v>
      </c>
    </row>
    <row r="584" spans="1:78" ht="15" hidden="1" x14ac:dyDescent="0.25">
      <c r="A584" s="212" t="str">
        <f t="shared" si="342"/>
        <v>2012Nurse practitionersManitobaHospital</v>
      </c>
      <c r="B584" s="212" t="s">
        <v>5</v>
      </c>
      <c r="C584" s="212" t="s">
        <v>20</v>
      </c>
      <c r="D584" s="212" t="s">
        <v>10</v>
      </c>
      <c r="E584" s="212">
        <v>2012</v>
      </c>
      <c r="F584" s="129" t="s">
        <v>233</v>
      </c>
      <c r="G584" s="129" t="s">
        <v>233</v>
      </c>
      <c r="H584" s="129" t="s">
        <v>233</v>
      </c>
      <c r="I584" s="212">
        <v>2</v>
      </c>
      <c r="J584" s="212">
        <v>8</v>
      </c>
      <c r="K584" s="212">
        <v>7</v>
      </c>
      <c r="L584" s="212">
        <v>5</v>
      </c>
      <c r="M584" s="212">
        <v>4</v>
      </c>
      <c r="N584" s="212">
        <v>3</v>
      </c>
      <c r="O584" s="212">
        <v>1</v>
      </c>
      <c r="P584" s="212">
        <v>1</v>
      </c>
      <c r="Q584" s="212">
        <v>0</v>
      </c>
      <c r="R584" s="212">
        <v>0</v>
      </c>
      <c r="S584" s="212">
        <v>0</v>
      </c>
      <c r="T584" s="212">
        <v>0</v>
      </c>
      <c r="U584" s="212">
        <v>31</v>
      </c>
      <c r="V584" s="212">
        <v>0</v>
      </c>
      <c r="W584" s="212">
        <v>0</v>
      </c>
      <c r="X584" s="212">
        <v>24</v>
      </c>
      <c r="Y584" s="212">
        <v>6</v>
      </c>
      <c r="Z584" s="212">
        <v>1</v>
      </c>
      <c r="AA584" s="212">
        <v>0</v>
      </c>
      <c r="AB584" s="212">
        <v>2</v>
      </c>
      <c r="AC584" s="212">
        <v>0</v>
      </c>
      <c r="AD584" s="212">
        <v>26</v>
      </c>
      <c r="AE584" s="212">
        <v>3</v>
      </c>
      <c r="AF584" s="212">
        <v>1</v>
      </c>
      <c r="AG584" s="212">
        <v>24</v>
      </c>
      <c r="AH584" s="212">
        <v>4</v>
      </c>
      <c r="AI584" s="212">
        <v>1</v>
      </c>
      <c r="AJ584" s="212">
        <v>3</v>
      </c>
      <c r="AK584" s="212">
        <v>28</v>
      </c>
      <c r="AL584" s="212">
        <v>1</v>
      </c>
      <c r="AM584" s="212">
        <v>0</v>
      </c>
      <c r="AN584" s="212">
        <v>31</v>
      </c>
      <c r="AO584" s="41" t="e">
        <f t="shared" si="343"/>
        <v>#VALUE!</v>
      </c>
      <c r="AP584" s="41" t="e">
        <f t="shared" si="344"/>
        <v>#VALUE!</v>
      </c>
      <c r="AQ584" s="41" t="e">
        <f t="shared" si="345"/>
        <v>#VALUE!</v>
      </c>
      <c r="AR584" s="41">
        <f t="shared" si="346"/>
        <v>6.4516129032258063E-2</v>
      </c>
      <c r="AS584" s="41">
        <f t="shared" si="347"/>
        <v>0.25806451612903225</v>
      </c>
      <c r="AT584" s="41">
        <f t="shared" si="348"/>
        <v>0.22580645161290322</v>
      </c>
      <c r="AU584" s="41">
        <f t="shared" si="349"/>
        <v>0.16129032258064516</v>
      </c>
      <c r="AV584" s="41">
        <f t="shared" si="350"/>
        <v>0.12903225806451613</v>
      </c>
      <c r="AW584" s="41">
        <f t="shared" si="351"/>
        <v>9.6774193548387094E-2</v>
      </c>
      <c r="AX584" s="41">
        <f t="shared" si="352"/>
        <v>3.2258064516129031E-2</v>
      </c>
      <c r="AY584" s="41">
        <f t="shared" si="353"/>
        <v>3.2258064516129031E-2</v>
      </c>
      <c r="AZ584" s="41">
        <f t="shared" si="354"/>
        <v>0</v>
      </c>
      <c r="BA584" s="41">
        <f t="shared" si="355"/>
        <v>0</v>
      </c>
      <c r="BB584" s="41">
        <f t="shared" si="356"/>
        <v>0</v>
      </c>
      <c r="BC584" s="41">
        <f t="shared" si="357"/>
        <v>0</v>
      </c>
      <c r="BD584" s="41">
        <f t="shared" si="358"/>
        <v>1</v>
      </c>
      <c r="BE584" s="41">
        <f t="shared" si="359"/>
        <v>0</v>
      </c>
      <c r="BF584" s="41">
        <f t="shared" si="360"/>
        <v>0</v>
      </c>
      <c r="BG584" s="41">
        <f t="shared" si="361"/>
        <v>0.77419354838709675</v>
      </c>
      <c r="BH584" s="41">
        <f t="shared" si="362"/>
        <v>0.19354838709677419</v>
      </c>
      <c r="BI584" s="41">
        <f t="shared" si="363"/>
        <v>3.2258064516129031E-2</v>
      </c>
      <c r="BJ584" s="41">
        <f t="shared" si="364"/>
        <v>0</v>
      </c>
      <c r="BK584" s="41">
        <f t="shared" si="365"/>
        <v>6.4516129032258063E-2</v>
      </c>
      <c r="BL584" s="41">
        <f t="shared" si="366"/>
        <v>0</v>
      </c>
      <c r="BM584" s="41">
        <f t="shared" si="367"/>
        <v>0.83870967741935487</v>
      </c>
      <c r="BN584" s="41">
        <f t="shared" si="368"/>
        <v>9.6774193548387094E-2</v>
      </c>
      <c r="BO584" s="41">
        <f t="shared" si="369"/>
        <v>3.2258064516129031E-2</v>
      </c>
      <c r="BP584" s="41">
        <f t="shared" si="370"/>
        <v>0.77419354838709675</v>
      </c>
      <c r="BQ584" s="41">
        <f t="shared" si="371"/>
        <v>0.12903225806451613</v>
      </c>
      <c r="BR584" s="41">
        <f t="shared" si="372"/>
        <v>3.2258064516129031E-2</v>
      </c>
      <c r="BS584" s="41">
        <f t="shared" si="373"/>
        <v>9.6774193548387094E-2</v>
      </c>
      <c r="BT584" s="41">
        <f t="shared" si="374"/>
        <v>0.90322580645161288</v>
      </c>
      <c r="BU584" s="41">
        <f t="shared" si="375"/>
        <v>3.2258064516129031E-2</v>
      </c>
      <c r="BV584" s="41">
        <f t="shared" si="376"/>
        <v>0</v>
      </c>
      <c r="BW584" s="41">
        <f t="shared" si="377"/>
        <v>1</v>
      </c>
      <c r="BX584" s="41" t="str">
        <f t="shared" si="378"/>
        <v>2012Nurse practitionersManitoba</v>
      </c>
      <c r="BY584" s="51">
        <f>VLOOKUP(BX584,'%workplace'!$A$1:$F$381,6,FALSE)</f>
        <v>98</v>
      </c>
      <c r="BZ584" s="32">
        <f t="shared" si="379"/>
        <v>0.31632653061224492</v>
      </c>
    </row>
    <row r="585" spans="1:78" ht="15" hidden="1" x14ac:dyDescent="0.25">
      <c r="A585" s="212" t="str">
        <f t="shared" si="342"/>
        <v>2012Nurse practitionersManitobaOther places of work</v>
      </c>
      <c r="B585" s="212" t="s">
        <v>5</v>
      </c>
      <c r="C585" s="212" t="s">
        <v>20</v>
      </c>
      <c r="D585" s="212" t="s">
        <v>13</v>
      </c>
      <c r="E585" s="212">
        <v>2012</v>
      </c>
      <c r="F585" s="129" t="s">
        <v>233</v>
      </c>
      <c r="G585" s="129" t="s">
        <v>233</v>
      </c>
      <c r="H585" s="129" t="s">
        <v>233</v>
      </c>
      <c r="I585" s="212">
        <v>0</v>
      </c>
      <c r="J585" s="212">
        <v>1</v>
      </c>
      <c r="K585" s="212">
        <v>6</v>
      </c>
      <c r="L585" s="212">
        <v>0</v>
      </c>
      <c r="M585" s="212">
        <v>2</v>
      </c>
      <c r="N585" s="212">
        <v>2</v>
      </c>
      <c r="O585" s="212">
        <v>1</v>
      </c>
      <c r="P585" s="212">
        <v>1</v>
      </c>
      <c r="Q585" s="212">
        <v>1</v>
      </c>
      <c r="R585" s="212">
        <v>0</v>
      </c>
      <c r="S585" s="212">
        <v>0</v>
      </c>
      <c r="T585" s="212">
        <v>0</v>
      </c>
      <c r="U585" s="212">
        <v>14</v>
      </c>
      <c r="V585" s="212">
        <v>0</v>
      </c>
      <c r="W585" s="212">
        <v>0</v>
      </c>
      <c r="X585" s="212">
        <v>8</v>
      </c>
      <c r="Y585" s="212">
        <v>5</v>
      </c>
      <c r="Z585" s="212">
        <v>1</v>
      </c>
      <c r="AA585" s="212">
        <v>0</v>
      </c>
      <c r="AB585" s="212">
        <v>1</v>
      </c>
      <c r="AC585" s="212">
        <v>0</v>
      </c>
      <c r="AD585" s="212">
        <v>13</v>
      </c>
      <c r="AE585" s="212">
        <v>0</v>
      </c>
      <c r="AF585" s="212">
        <v>2</v>
      </c>
      <c r="AG585" s="212">
        <v>8</v>
      </c>
      <c r="AH585" s="212">
        <v>4</v>
      </c>
      <c r="AI585" s="212">
        <v>0</v>
      </c>
      <c r="AJ585" s="212">
        <v>1</v>
      </c>
      <c r="AK585" s="212">
        <v>13</v>
      </c>
      <c r="AL585" s="212">
        <v>0</v>
      </c>
      <c r="AM585" s="212">
        <v>0</v>
      </c>
      <c r="AN585" s="212">
        <v>14</v>
      </c>
      <c r="AO585" s="41" t="e">
        <f t="shared" si="343"/>
        <v>#VALUE!</v>
      </c>
      <c r="AP585" s="41" t="e">
        <f t="shared" si="344"/>
        <v>#VALUE!</v>
      </c>
      <c r="AQ585" s="41" t="e">
        <f t="shared" si="345"/>
        <v>#VALUE!</v>
      </c>
      <c r="AR585" s="41">
        <f t="shared" si="346"/>
        <v>0</v>
      </c>
      <c r="AS585" s="41">
        <f t="shared" si="347"/>
        <v>7.1428571428571425E-2</v>
      </c>
      <c r="AT585" s="41">
        <f t="shared" si="348"/>
        <v>0.42857142857142855</v>
      </c>
      <c r="AU585" s="41">
        <f t="shared" si="349"/>
        <v>0</v>
      </c>
      <c r="AV585" s="41">
        <f t="shared" si="350"/>
        <v>0.14285714285714285</v>
      </c>
      <c r="AW585" s="41">
        <f t="shared" si="351"/>
        <v>0.14285714285714285</v>
      </c>
      <c r="AX585" s="41">
        <f t="shared" si="352"/>
        <v>7.1428571428571425E-2</v>
      </c>
      <c r="AY585" s="41">
        <f t="shared" si="353"/>
        <v>7.1428571428571425E-2</v>
      </c>
      <c r="AZ585" s="41">
        <f t="shared" si="354"/>
        <v>7.1428571428571425E-2</v>
      </c>
      <c r="BA585" s="41">
        <f t="shared" si="355"/>
        <v>0</v>
      </c>
      <c r="BB585" s="41">
        <f t="shared" si="356"/>
        <v>0</v>
      </c>
      <c r="BC585" s="41">
        <f t="shared" si="357"/>
        <v>0</v>
      </c>
      <c r="BD585" s="41">
        <f t="shared" si="358"/>
        <v>1</v>
      </c>
      <c r="BE585" s="41">
        <f t="shared" si="359"/>
        <v>0</v>
      </c>
      <c r="BF585" s="41">
        <f t="shared" si="360"/>
        <v>0</v>
      </c>
      <c r="BG585" s="41">
        <f t="shared" si="361"/>
        <v>0.5714285714285714</v>
      </c>
      <c r="BH585" s="41">
        <f t="shared" si="362"/>
        <v>0.35714285714285715</v>
      </c>
      <c r="BI585" s="41">
        <f t="shared" si="363"/>
        <v>7.1428571428571425E-2</v>
      </c>
      <c r="BJ585" s="41">
        <f t="shared" si="364"/>
        <v>0</v>
      </c>
      <c r="BK585" s="41">
        <f t="shared" si="365"/>
        <v>7.1428571428571425E-2</v>
      </c>
      <c r="BL585" s="41">
        <f t="shared" si="366"/>
        <v>0</v>
      </c>
      <c r="BM585" s="41">
        <f t="shared" si="367"/>
        <v>0.9285714285714286</v>
      </c>
      <c r="BN585" s="41">
        <f t="shared" si="368"/>
        <v>0</v>
      </c>
      <c r="BO585" s="41">
        <f t="shared" si="369"/>
        <v>0.14285714285714285</v>
      </c>
      <c r="BP585" s="41">
        <f t="shared" si="370"/>
        <v>0.5714285714285714</v>
      </c>
      <c r="BQ585" s="41">
        <f t="shared" si="371"/>
        <v>0.2857142857142857</v>
      </c>
      <c r="BR585" s="41">
        <f t="shared" si="372"/>
        <v>0</v>
      </c>
      <c r="BS585" s="41">
        <f t="shared" si="373"/>
        <v>7.1428571428571425E-2</v>
      </c>
      <c r="BT585" s="41">
        <f t="shared" si="374"/>
        <v>0.9285714285714286</v>
      </c>
      <c r="BU585" s="41">
        <f t="shared" si="375"/>
        <v>0</v>
      </c>
      <c r="BV585" s="41">
        <f t="shared" si="376"/>
        <v>0</v>
      </c>
      <c r="BW585" s="41">
        <f t="shared" si="377"/>
        <v>1</v>
      </c>
      <c r="BX585" s="41" t="str">
        <f t="shared" si="378"/>
        <v>2012Nurse practitionersManitoba</v>
      </c>
      <c r="BY585" s="51">
        <f>VLOOKUP(BX585,'%workplace'!$A$1:$F$381,6,FALSE)</f>
        <v>98</v>
      </c>
      <c r="BZ585" s="32">
        <f t="shared" si="379"/>
        <v>0.14285714285714285</v>
      </c>
    </row>
    <row r="586" spans="1:78" s="8" customFormat="1" hidden="1" x14ac:dyDescent="0.2">
      <c r="A586" s="8" t="str">
        <f t="shared" si="342"/>
        <v>2012Nurse practitionersSaskatchewanAll places of work</v>
      </c>
      <c r="B586" s="8" t="s">
        <v>5</v>
      </c>
      <c r="C586" s="8" t="s">
        <v>21</v>
      </c>
      <c r="D586" s="8" t="s">
        <v>9</v>
      </c>
      <c r="E586" s="8">
        <v>2012</v>
      </c>
      <c r="F586" s="8">
        <v>127</v>
      </c>
      <c r="G586" s="8">
        <v>9</v>
      </c>
      <c r="H586" s="8">
        <v>0</v>
      </c>
      <c r="I586" s="8">
        <v>4</v>
      </c>
      <c r="J586" s="8">
        <v>7</v>
      </c>
      <c r="K586" s="8">
        <v>16</v>
      </c>
      <c r="L586" s="8">
        <v>19</v>
      </c>
      <c r="M586" s="8">
        <v>18</v>
      </c>
      <c r="N586" s="8">
        <v>31</v>
      </c>
      <c r="O586" s="8">
        <v>31</v>
      </c>
      <c r="P586" s="8">
        <v>9</v>
      </c>
      <c r="Q586" s="8">
        <v>1</v>
      </c>
      <c r="R586" s="8">
        <v>0</v>
      </c>
      <c r="S586" s="8">
        <v>0</v>
      </c>
      <c r="T586" s="8">
        <v>0</v>
      </c>
      <c r="U586" s="8">
        <v>97</v>
      </c>
      <c r="V586" s="8">
        <v>0</v>
      </c>
      <c r="W586" s="8">
        <v>39</v>
      </c>
      <c r="X586" s="8">
        <v>108</v>
      </c>
      <c r="Y586" s="8">
        <v>1</v>
      </c>
      <c r="Z586" s="8">
        <v>27</v>
      </c>
      <c r="AA586" s="8">
        <v>0</v>
      </c>
      <c r="AB586" s="8">
        <v>3</v>
      </c>
      <c r="AC586" s="8">
        <v>0</v>
      </c>
      <c r="AD586" s="8">
        <v>132</v>
      </c>
      <c r="AE586" s="8">
        <v>1</v>
      </c>
      <c r="AF586" s="8">
        <v>4</v>
      </c>
      <c r="AG586" s="8">
        <v>125</v>
      </c>
      <c r="AH586" s="8">
        <v>6</v>
      </c>
      <c r="AI586" s="8">
        <v>1</v>
      </c>
      <c r="AJ586" s="8">
        <v>76</v>
      </c>
      <c r="AK586" s="8">
        <v>60</v>
      </c>
      <c r="AL586" s="8">
        <v>0</v>
      </c>
      <c r="AM586" s="8">
        <v>0</v>
      </c>
      <c r="AN586" s="8">
        <v>136</v>
      </c>
      <c r="AO586" s="41">
        <f t="shared" si="343"/>
        <v>0.93382352941176472</v>
      </c>
      <c r="AP586" s="41">
        <f t="shared" si="344"/>
        <v>6.6176470588235295E-2</v>
      </c>
      <c r="AQ586" s="41">
        <f t="shared" si="345"/>
        <v>0</v>
      </c>
      <c r="AR586" s="41">
        <f t="shared" si="346"/>
        <v>2.9411764705882353E-2</v>
      </c>
      <c r="AS586" s="41">
        <f t="shared" si="347"/>
        <v>5.1470588235294115E-2</v>
      </c>
      <c r="AT586" s="41">
        <f t="shared" si="348"/>
        <v>0.11764705882352941</v>
      </c>
      <c r="AU586" s="41">
        <f t="shared" si="349"/>
        <v>0.13970588235294118</v>
      </c>
      <c r="AV586" s="41">
        <f t="shared" si="350"/>
        <v>0.13235294117647059</v>
      </c>
      <c r="AW586" s="41">
        <f t="shared" si="351"/>
        <v>0.22794117647058823</v>
      </c>
      <c r="AX586" s="41">
        <f t="shared" si="352"/>
        <v>0.22794117647058823</v>
      </c>
      <c r="AY586" s="41">
        <f t="shared" si="353"/>
        <v>6.6176470588235295E-2</v>
      </c>
      <c r="AZ586" s="41">
        <f t="shared" si="354"/>
        <v>7.3529411764705881E-3</v>
      </c>
      <c r="BA586" s="41">
        <f t="shared" si="355"/>
        <v>0</v>
      </c>
      <c r="BB586" s="41">
        <f t="shared" si="356"/>
        <v>0</v>
      </c>
      <c r="BC586" s="41">
        <f t="shared" si="357"/>
        <v>0</v>
      </c>
      <c r="BD586" s="41">
        <f t="shared" si="358"/>
        <v>0.71323529411764708</v>
      </c>
      <c r="BE586" s="41">
        <f t="shared" si="359"/>
        <v>0</v>
      </c>
      <c r="BF586" s="41">
        <f t="shared" si="360"/>
        <v>0.28676470588235292</v>
      </c>
      <c r="BG586" s="41">
        <f t="shared" si="361"/>
        <v>0.79411764705882348</v>
      </c>
      <c r="BH586" s="41">
        <f t="shared" si="362"/>
        <v>7.3529411764705881E-3</v>
      </c>
      <c r="BI586" s="41">
        <f t="shared" si="363"/>
        <v>0.19852941176470587</v>
      </c>
      <c r="BJ586" s="41">
        <f t="shared" si="364"/>
        <v>0</v>
      </c>
      <c r="BK586" s="41">
        <f t="shared" si="365"/>
        <v>2.2058823529411766E-2</v>
      </c>
      <c r="BL586" s="41">
        <f t="shared" si="366"/>
        <v>0</v>
      </c>
      <c r="BM586" s="41">
        <f t="shared" si="367"/>
        <v>0.97058823529411764</v>
      </c>
      <c r="BN586" s="41">
        <f t="shared" si="368"/>
        <v>7.3529411764705881E-3</v>
      </c>
      <c r="BO586" s="41">
        <f t="shared" si="369"/>
        <v>2.9411764705882353E-2</v>
      </c>
      <c r="BP586" s="41">
        <f t="shared" si="370"/>
        <v>0.91911764705882348</v>
      </c>
      <c r="BQ586" s="41">
        <f t="shared" si="371"/>
        <v>4.4117647058823532E-2</v>
      </c>
      <c r="BR586" s="41">
        <f t="shared" si="372"/>
        <v>7.3529411764705881E-3</v>
      </c>
      <c r="BS586" s="41">
        <f t="shared" si="373"/>
        <v>0.55882352941176472</v>
      </c>
      <c r="BT586" s="41">
        <f t="shared" si="374"/>
        <v>0.44117647058823528</v>
      </c>
      <c r="BU586" s="41">
        <f t="shared" si="375"/>
        <v>0</v>
      </c>
      <c r="BV586" s="41">
        <f t="shared" si="376"/>
        <v>0</v>
      </c>
      <c r="BW586" s="41">
        <f t="shared" si="377"/>
        <v>1</v>
      </c>
      <c r="BX586" s="41" t="str">
        <f t="shared" si="378"/>
        <v>2012Nurse practitionersSaskatchewan</v>
      </c>
      <c r="BY586" s="51">
        <f>VLOOKUP(BX586,'%workplace'!$A$1:$F$381,6,FALSE)</f>
        <v>136</v>
      </c>
      <c r="BZ586" s="32">
        <f t="shared" si="379"/>
        <v>1</v>
      </c>
    </row>
    <row r="587" spans="1:78" s="8" customFormat="1" hidden="1" x14ac:dyDescent="0.2">
      <c r="A587" s="8" t="str">
        <f t="shared" si="342"/>
        <v>2012Nurse practitionersSaskatchewanCommunity health</v>
      </c>
      <c r="B587" s="8" t="s">
        <v>5</v>
      </c>
      <c r="C587" s="8" t="s">
        <v>21</v>
      </c>
      <c r="D587" s="8" t="s">
        <v>11</v>
      </c>
      <c r="E587" s="8">
        <v>2012</v>
      </c>
      <c r="F587" s="8">
        <v>89</v>
      </c>
      <c r="G587" s="8">
        <v>4</v>
      </c>
      <c r="H587" s="8">
        <v>0</v>
      </c>
      <c r="I587" s="8">
        <v>1</v>
      </c>
      <c r="J587" s="8">
        <v>5</v>
      </c>
      <c r="K587" s="8">
        <v>9</v>
      </c>
      <c r="L587" s="8">
        <v>13</v>
      </c>
      <c r="M587" s="8">
        <v>12</v>
      </c>
      <c r="N587" s="8">
        <v>27</v>
      </c>
      <c r="O587" s="8">
        <v>18</v>
      </c>
      <c r="P587" s="8">
        <v>8</v>
      </c>
      <c r="Q587" s="8">
        <v>0</v>
      </c>
      <c r="R587" s="8">
        <v>0</v>
      </c>
      <c r="S587" s="8">
        <v>0</v>
      </c>
      <c r="T587" s="8">
        <v>0</v>
      </c>
      <c r="U587" s="8">
        <v>69</v>
      </c>
      <c r="V587" s="8">
        <v>0</v>
      </c>
      <c r="W587" s="8">
        <v>24</v>
      </c>
      <c r="X587" s="8">
        <v>72</v>
      </c>
      <c r="Y587" s="8">
        <v>1</v>
      </c>
      <c r="Z587" s="8">
        <v>20</v>
      </c>
      <c r="AA587" s="8">
        <v>0</v>
      </c>
      <c r="AB587" s="8">
        <v>1</v>
      </c>
      <c r="AC587" s="8">
        <v>0</v>
      </c>
      <c r="AD587" s="8">
        <v>92</v>
      </c>
      <c r="AE587" s="8">
        <v>0</v>
      </c>
      <c r="AF587" s="8">
        <v>0</v>
      </c>
      <c r="AG587" s="8">
        <v>92</v>
      </c>
      <c r="AH587" s="8">
        <v>0</v>
      </c>
      <c r="AI587" s="8">
        <v>1</v>
      </c>
      <c r="AJ587" s="8">
        <v>61</v>
      </c>
      <c r="AK587" s="8">
        <v>32</v>
      </c>
      <c r="AL587" s="8">
        <v>0</v>
      </c>
      <c r="AM587" s="8">
        <v>0</v>
      </c>
      <c r="AN587" s="8">
        <v>93</v>
      </c>
      <c r="AO587" s="41">
        <f t="shared" si="343"/>
        <v>0.956989247311828</v>
      </c>
      <c r="AP587" s="41">
        <f t="shared" si="344"/>
        <v>4.3010752688172046E-2</v>
      </c>
      <c r="AQ587" s="41">
        <f t="shared" si="345"/>
        <v>0</v>
      </c>
      <c r="AR587" s="41">
        <f t="shared" si="346"/>
        <v>1.0752688172043012E-2</v>
      </c>
      <c r="AS587" s="41">
        <f t="shared" si="347"/>
        <v>5.3763440860215055E-2</v>
      </c>
      <c r="AT587" s="41">
        <f t="shared" si="348"/>
        <v>9.6774193548387094E-2</v>
      </c>
      <c r="AU587" s="41">
        <f t="shared" si="349"/>
        <v>0.13978494623655913</v>
      </c>
      <c r="AV587" s="41">
        <f t="shared" si="350"/>
        <v>0.12903225806451613</v>
      </c>
      <c r="AW587" s="41">
        <f t="shared" si="351"/>
        <v>0.29032258064516131</v>
      </c>
      <c r="AX587" s="41">
        <f t="shared" si="352"/>
        <v>0.19354838709677419</v>
      </c>
      <c r="AY587" s="41">
        <f t="shared" si="353"/>
        <v>8.6021505376344093E-2</v>
      </c>
      <c r="AZ587" s="41">
        <f t="shared" si="354"/>
        <v>0</v>
      </c>
      <c r="BA587" s="41">
        <f t="shared" si="355"/>
        <v>0</v>
      </c>
      <c r="BB587" s="41">
        <f t="shared" si="356"/>
        <v>0</v>
      </c>
      <c r="BC587" s="41">
        <f t="shared" si="357"/>
        <v>0</v>
      </c>
      <c r="BD587" s="41">
        <f t="shared" si="358"/>
        <v>0.74193548387096775</v>
      </c>
      <c r="BE587" s="41">
        <f t="shared" si="359"/>
        <v>0</v>
      </c>
      <c r="BF587" s="41">
        <f t="shared" si="360"/>
        <v>0.25806451612903225</v>
      </c>
      <c r="BG587" s="41">
        <f t="shared" si="361"/>
        <v>0.77419354838709675</v>
      </c>
      <c r="BH587" s="41">
        <f t="shared" si="362"/>
        <v>1.0752688172043012E-2</v>
      </c>
      <c r="BI587" s="41">
        <f t="shared" si="363"/>
        <v>0.21505376344086022</v>
      </c>
      <c r="BJ587" s="41">
        <f t="shared" si="364"/>
        <v>0</v>
      </c>
      <c r="BK587" s="41">
        <f t="shared" si="365"/>
        <v>1.0752688172043012E-2</v>
      </c>
      <c r="BL587" s="41">
        <f t="shared" si="366"/>
        <v>0</v>
      </c>
      <c r="BM587" s="41">
        <f t="shared" si="367"/>
        <v>0.989247311827957</v>
      </c>
      <c r="BN587" s="41">
        <f t="shared" si="368"/>
        <v>0</v>
      </c>
      <c r="BO587" s="41">
        <f t="shared" si="369"/>
        <v>0</v>
      </c>
      <c r="BP587" s="41">
        <f t="shared" si="370"/>
        <v>0.989247311827957</v>
      </c>
      <c r="BQ587" s="41">
        <f t="shared" si="371"/>
        <v>0</v>
      </c>
      <c r="BR587" s="41">
        <f t="shared" si="372"/>
        <v>1.0752688172043012E-2</v>
      </c>
      <c r="BS587" s="41">
        <f t="shared" si="373"/>
        <v>0.65591397849462363</v>
      </c>
      <c r="BT587" s="41">
        <f t="shared" si="374"/>
        <v>0.34408602150537637</v>
      </c>
      <c r="BU587" s="41">
        <f t="shared" si="375"/>
        <v>0</v>
      </c>
      <c r="BV587" s="41">
        <f t="shared" si="376"/>
        <v>0</v>
      </c>
      <c r="BW587" s="41">
        <f t="shared" si="377"/>
        <v>1</v>
      </c>
      <c r="BX587" s="41" t="str">
        <f t="shared" si="378"/>
        <v>2012Nurse practitionersSaskatchewan</v>
      </c>
      <c r="BY587" s="51">
        <f>VLOOKUP(BX587,'%workplace'!$A$1:$F$381,6,FALSE)</f>
        <v>136</v>
      </c>
      <c r="BZ587" s="32">
        <f t="shared" si="379"/>
        <v>0.68382352941176472</v>
      </c>
    </row>
    <row r="588" spans="1:78" s="8" customFormat="1" hidden="1" x14ac:dyDescent="0.2">
      <c r="A588" s="8" t="str">
        <f t="shared" si="342"/>
        <v>2012Nurse practitionersSaskatchewanNursing home/long-term care</v>
      </c>
      <c r="B588" s="8" t="s">
        <v>5</v>
      </c>
      <c r="C588" s="8" t="s">
        <v>21</v>
      </c>
      <c r="D588" s="8" t="s">
        <v>12</v>
      </c>
      <c r="E588" s="8">
        <v>2012</v>
      </c>
      <c r="F588" s="8">
        <v>3</v>
      </c>
      <c r="G588" s="8">
        <v>0</v>
      </c>
      <c r="H588" s="8">
        <v>0</v>
      </c>
      <c r="I588" s="8">
        <v>0</v>
      </c>
      <c r="J588" s="8">
        <v>0</v>
      </c>
      <c r="K588" s="8">
        <v>0</v>
      </c>
      <c r="L588" s="8">
        <v>1</v>
      </c>
      <c r="M588" s="8">
        <v>0</v>
      </c>
      <c r="N588" s="8">
        <v>0</v>
      </c>
      <c r="O588" s="8">
        <v>1</v>
      </c>
      <c r="P588" s="8">
        <v>0</v>
      </c>
      <c r="Q588" s="8">
        <v>1</v>
      </c>
      <c r="R588" s="8">
        <v>0</v>
      </c>
      <c r="S588" s="8">
        <v>0</v>
      </c>
      <c r="T588" s="8">
        <v>0</v>
      </c>
      <c r="U588" s="8">
        <v>2</v>
      </c>
      <c r="V588" s="8">
        <v>0</v>
      </c>
      <c r="W588" s="8">
        <v>1</v>
      </c>
      <c r="X588" s="8">
        <v>3</v>
      </c>
      <c r="Y588" s="8">
        <v>0</v>
      </c>
      <c r="Z588" s="8">
        <v>0</v>
      </c>
      <c r="AA588" s="8">
        <v>0</v>
      </c>
      <c r="AB588" s="8">
        <v>1</v>
      </c>
      <c r="AC588" s="8">
        <v>0</v>
      </c>
      <c r="AD588" s="8">
        <v>2</v>
      </c>
      <c r="AE588" s="8">
        <v>0</v>
      </c>
      <c r="AF588" s="8">
        <v>0</v>
      </c>
      <c r="AG588" s="8">
        <v>3</v>
      </c>
      <c r="AH588" s="8">
        <v>0</v>
      </c>
      <c r="AI588" s="8">
        <v>0</v>
      </c>
      <c r="AJ588" s="8">
        <v>1</v>
      </c>
      <c r="AK588" s="8">
        <v>2</v>
      </c>
      <c r="AL588" s="8">
        <v>0</v>
      </c>
      <c r="AM588" s="8">
        <v>0</v>
      </c>
      <c r="AN588" s="8">
        <v>3</v>
      </c>
      <c r="AO588" s="41">
        <f t="shared" si="343"/>
        <v>1</v>
      </c>
      <c r="AP588" s="41">
        <f t="shared" si="344"/>
        <v>0</v>
      </c>
      <c r="AQ588" s="41">
        <f t="shared" si="345"/>
        <v>0</v>
      </c>
      <c r="AR588" s="41">
        <f t="shared" si="346"/>
        <v>0</v>
      </c>
      <c r="AS588" s="41">
        <f t="shared" si="347"/>
        <v>0</v>
      </c>
      <c r="AT588" s="41">
        <f t="shared" si="348"/>
        <v>0</v>
      </c>
      <c r="AU588" s="41">
        <f t="shared" si="349"/>
        <v>0.33333333333333331</v>
      </c>
      <c r="AV588" s="41">
        <f t="shared" si="350"/>
        <v>0</v>
      </c>
      <c r="AW588" s="41">
        <f t="shared" si="351"/>
        <v>0</v>
      </c>
      <c r="AX588" s="41">
        <f t="shared" si="352"/>
        <v>0.33333333333333331</v>
      </c>
      <c r="AY588" s="41">
        <f t="shared" si="353"/>
        <v>0</v>
      </c>
      <c r="AZ588" s="41">
        <f t="shared" si="354"/>
        <v>0.33333333333333331</v>
      </c>
      <c r="BA588" s="41">
        <f t="shared" si="355"/>
        <v>0</v>
      </c>
      <c r="BB588" s="41">
        <f t="shared" si="356"/>
        <v>0</v>
      </c>
      <c r="BC588" s="41">
        <f t="shared" si="357"/>
        <v>0</v>
      </c>
      <c r="BD588" s="41">
        <f t="shared" si="358"/>
        <v>0.66666666666666663</v>
      </c>
      <c r="BE588" s="41">
        <f t="shared" si="359"/>
        <v>0</v>
      </c>
      <c r="BF588" s="41">
        <f t="shared" si="360"/>
        <v>0.33333333333333331</v>
      </c>
      <c r="BG588" s="41">
        <f t="shared" si="361"/>
        <v>1</v>
      </c>
      <c r="BH588" s="41">
        <f t="shared" si="362"/>
        <v>0</v>
      </c>
      <c r="BI588" s="41">
        <f t="shared" si="363"/>
        <v>0</v>
      </c>
      <c r="BJ588" s="41">
        <f t="shared" si="364"/>
        <v>0</v>
      </c>
      <c r="BK588" s="41">
        <f t="shared" si="365"/>
        <v>0.33333333333333331</v>
      </c>
      <c r="BL588" s="41">
        <f t="shared" si="366"/>
        <v>0</v>
      </c>
      <c r="BM588" s="41">
        <f t="shared" si="367"/>
        <v>0.66666666666666663</v>
      </c>
      <c r="BN588" s="41">
        <f t="shared" si="368"/>
        <v>0</v>
      </c>
      <c r="BO588" s="41">
        <f t="shared" si="369"/>
        <v>0</v>
      </c>
      <c r="BP588" s="41">
        <f t="shared" si="370"/>
        <v>1</v>
      </c>
      <c r="BQ588" s="41">
        <f t="shared" si="371"/>
        <v>0</v>
      </c>
      <c r="BR588" s="41">
        <f t="shared" si="372"/>
        <v>0</v>
      </c>
      <c r="BS588" s="41">
        <f t="shared" si="373"/>
        <v>0.33333333333333331</v>
      </c>
      <c r="BT588" s="41">
        <f t="shared" si="374"/>
        <v>0.66666666666666663</v>
      </c>
      <c r="BU588" s="41">
        <f t="shared" si="375"/>
        <v>0</v>
      </c>
      <c r="BV588" s="41">
        <f t="shared" si="376"/>
        <v>0</v>
      </c>
      <c r="BW588" s="41">
        <f t="shared" si="377"/>
        <v>1</v>
      </c>
      <c r="BX588" s="41" t="str">
        <f t="shared" si="378"/>
        <v>2012Nurse practitionersSaskatchewan</v>
      </c>
      <c r="BY588" s="51">
        <f>VLOOKUP(BX588,'%workplace'!$A$1:$F$381,6,FALSE)</f>
        <v>136</v>
      </c>
      <c r="BZ588" s="32">
        <f t="shared" si="379"/>
        <v>2.2058823529411766E-2</v>
      </c>
    </row>
    <row r="589" spans="1:78" s="8" customFormat="1" hidden="1" x14ac:dyDescent="0.2">
      <c r="A589" s="8" t="str">
        <f t="shared" si="342"/>
        <v>2012Nurse practitionersSaskatchewanHospital</v>
      </c>
      <c r="B589" s="8" t="s">
        <v>5</v>
      </c>
      <c r="C589" s="8" t="s">
        <v>21</v>
      </c>
      <c r="D589" s="8" t="s">
        <v>10</v>
      </c>
      <c r="E589" s="8">
        <v>2012</v>
      </c>
      <c r="F589" s="8">
        <v>16</v>
      </c>
      <c r="G589" s="8">
        <v>3</v>
      </c>
      <c r="H589" s="8">
        <v>0</v>
      </c>
      <c r="I589" s="8">
        <v>3</v>
      </c>
      <c r="J589" s="8">
        <v>0</v>
      </c>
      <c r="K589" s="8">
        <v>4</v>
      </c>
      <c r="L589" s="8">
        <v>3</v>
      </c>
      <c r="M589" s="8">
        <v>2</v>
      </c>
      <c r="N589" s="8">
        <v>1</v>
      </c>
      <c r="O589" s="8">
        <v>5</v>
      </c>
      <c r="P589" s="8">
        <v>1</v>
      </c>
      <c r="Q589" s="8">
        <v>0</v>
      </c>
      <c r="R589" s="8">
        <v>0</v>
      </c>
      <c r="S589" s="8">
        <v>0</v>
      </c>
      <c r="T589" s="8">
        <v>0</v>
      </c>
      <c r="U589" s="8">
        <v>10</v>
      </c>
      <c r="V589" s="8">
        <v>0</v>
      </c>
      <c r="W589" s="8">
        <v>9</v>
      </c>
      <c r="X589" s="8">
        <v>17</v>
      </c>
      <c r="Y589" s="8">
        <v>0</v>
      </c>
      <c r="Z589" s="8">
        <v>2</v>
      </c>
      <c r="AA589" s="8">
        <v>0</v>
      </c>
      <c r="AB589" s="8">
        <v>1</v>
      </c>
      <c r="AC589" s="8">
        <v>0</v>
      </c>
      <c r="AD589" s="8">
        <v>17</v>
      </c>
      <c r="AE589" s="8">
        <v>1</v>
      </c>
      <c r="AF589" s="8">
        <v>1</v>
      </c>
      <c r="AG589" s="8">
        <v>18</v>
      </c>
      <c r="AH589" s="8">
        <v>0</v>
      </c>
      <c r="AI589" s="8">
        <v>0</v>
      </c>
      <c r="AJ589" s="8">
        <v>7</v>
      </c>
      <c r="AK589" s="8">
        <v>12</v>
      </c>
      <c r="AL589" s="8">
        <v>0</v>
      </c>
      <c r="AM589" s="8">
        <v>0</v>
      </c>
      <c r="AN589" s="8">
        <v>19</v>
      </c>
      <c r="AO589" s="41">
        <f t="shared" si="343"/>
        <v>0.84210526315789469</v>
      </c>
      <c r="AP589" s="41">
        <f t="shared" si="344"/>
        <v>0.15789473684210525</v>
      </c>
      <c r="AQ589" s="41">
        <f t="shared" si="345"/>
        <v>0</v>
      </c>
      <c r="AR589" s="41">
        <f t="shared" si="346"/>
        <v>0.15789473684210525</v>
      </c>
      <c r="AS589" s="41">
        <f t="shared" si="347"/>
        <v>0</v>
      </c>
      <c r="AT589" s="41">
        <f t="shared" si="348"/>
        <v>0.21052631578947367</v>
      </c>
      <c r="AU589" s="41">
        <f t="shared" si="349"/>
        <v>0.15789473684210525</v>
      </c>
      <c r="AV589" s="41">
        <f t="shared" si="350"/>
        <v>0.10526315789473684</v>
      </c>
      <c r="AW589" s="41">
        <f t="shared" si="351"/>
        <v>5.2631578947368418E-2</v>
      </c>
      <c r="AX589" s="41">
        <f t="shared" si="352"/>
        <v>0.26315789473684209</v>
      </c>
      <c r="AY589" s="41">
        <f t="shared" si="353"/>
        <v>5.2631578947368418E-2</v>
      </c>
      <c r="AZ589" s="41">
        <f t="shared" si="354"/>
        <v>0</v>
      </c>
      <c r="BA589" s="41">
        <f t="shared" si="355"/>
        <v>0</v>
      </c>
      <c r="BB589" s="41">
        <f t="shared" si="356"/>
        <v>0</v>
      </c>
      <c r="BC589" s="41">
        <f t="shared" si="357"/>
        <v>0</v>
      </c>
      <c r="BD589" s="41">
        <f t="shared" si="358"/>
        <v>0.52631578947368418</v>
      </c>
      <c r="BE589" s="41">
        <f t="shared" si="359"/>
        <v>0</v>
      </c>
      <c r="BF589" s="41">
        <f t="shared" si="360"/>
        <v>0.47368421052631576</v>
      </c>
      <c r="BG589" s="41">
        <f t="shared" si="361"/>
        <v>0.89473684210526316</v>
      </c>
      <c r="BH589" s="41">
        <f t="shared" si="362"/>
        <v>0</v>
      </c>
      <c r="BI589" s="41">
        <f t="shared" si="363"/>
        <v>0.10526315789473684</v>
      </c>
      <c r="BJ589" s="41">
        <f t="shared" si="364"/>
        <v>0</v>
      </c>
      <c r="BK589" s="41">
        <f t="shared" si="365"/>
        <v>5.2631578947368418E-2</v>
      </c>
      <c r="BL589" s="41">
        <f t="shared" si="366"/>
        <v>0</v>
      </c>
      <c r="BM589" s="41">
        <f t="shared" si="367"/>
        <v>0.89473684210526316</v>
      </c>
      <c r="BN589" s="41">
        <f t="shared" si="368"/>
        <v>5.2631578947368418E-2</v>
      </c>
      <c r="BO589" s="41">
        <f t="shared" si="369"/>
        <v>5.2631578947368418E-2</v>
      </c>
      <c r="BP589" s="41">
        <f t="shared" si="370"/>
        <v>0.94736842105263153</v>
      </c>
      <c r="BQ589" s="41">
        <f t="shared" si="371"/>
        <v>0</v>
      </c>
      <c r="BR589" s="41">
        <f t="shared" si="372"/>
        <v>0</v>
      </c>
      <c r="BS589" s="41">
        <f t="shared" si="373"/>
        <v>0.36842105263157893</v>
      </c>
      <c r="BT589" s="41">
        <f t="shared" si="374"/>
        <v>0.63157894736842102</v>
      </c>
      <c r="BU589" s="41">
        <f t="shared" si="375"/>
        <v>0</v>
      </c>
      <c r="BV589" s="41">
        <f t="shared" si="376"/>
        <v>0</v>
      </c>
      <c r="BW589" s="41">
        <f t="shared" si="377"/>
        <v>1</v>
      </c>
      <c r="BX589" s="41" t="str">
        <f t="shared" si="378"/>
        <v>2012Nurse practitionersSaskatchewan</v>
      </c>
      <c r="BY589" s="51">
        <f>VLOOKUP(BX589,'%workplace'!$A$1:$F$381,6,FALSE)</f>
        <v>136</v>
      </c>
      <c r="BZ589" s="32">
        <f t="shared" si="379"/>
        <v>0.13970588235294118</v>
      </c>
    </row>
    <row r="590" spans="1:78" s="8" customFormat="1" hidden="1" x14ac:dyDescent="0.2">
      <c r="A590" s="8" t="str">
        <f t="shared" si="342"/>
        <v>2012Nurse practitionersSaskatchewanOther places of work</v>
      </c>
      <c r="B590" s="8" t="s">
        <v>5</v>
      </c>
      <c r="C590" s="8" t="s">
        <v>21</v>
      </c>
      <c r="D590" s="8" t="s">
        <v>13</v>
      </c>
      <c r="E590" s="8">
        <v>2012</v>
      </c>
      <c r="F590" s="8">
        <v>19</v>
      </c>
      <c r="G590" s="8">
        <v>2</v>
      </c>
      <c r="H590" s="8">
        <v>0</v>
      </c>
      <c r="I590" s="8">
        <v>0</v>
      </c>
      <c r="J590" s="8">
        <v>2</v>
      </c>
      <c r="K590" s="8">
        <v>3</v>
      </c>
      <c r="L590" s="8">
        <v>2</v>
      </c>
      <c r="M590" s="8">
        <v>4</v>
      </c>
      <c r="N590" s="8">
        <v>3</v>
      </c>
      <c r="O590" s="8">
        <v>7</v>
      </c>
      <c r="P590" s="8">
        <v>0</v>
      </c>
      <c r="Q590" s="8">
        <v>0</v>
      </c>
      <c r="R590" s="8">
        <v>0</v>
      </c>
      <c r="S590" s="8">
        <v>0</v>
      </c>
      <c r="T590" s="8">
        <v>0</v>
      </c>
      <c r="U590" s="8">
        <v>16</v>
      </c>
      <c r="V590" s="8">
        <v>0</v>
      </c>
      <c r="W590" s="8">
        <v>5</v>
      </c>
      <c r="X590" s="8">
        <v>16</v>
      </c>
      <c r="Y590" s="8">
        <v>0</v>
      </c>
      <c r="Z590" s="8">
        <v>5</v>
      </c>
      <c r="AA590" s="8">
        <v>0</v>
      </c>
      <c r="AB590" s="8">
        <v>0</v>
      </c>
      <c r="AC590" s="8">
        <v>0</v>
      </c>
      <c r="AD590" s="8">
        <v>21</v>
      </c>
      <c r="AE590" s="8">
        <v>0</v>
      </c>
      <c r="AF590" s="8">
        <v>3</v>
      </c>
      <c r="AG590" s="8">
        <v>12</v>
      </c>
      <c r="AH590" s="8">
        <v>6</v>
      </c>
      <c r="AI590" s="8">
        <v>0</v>
      </c>
      <c r="AJ590" s="8">
        <v>7</v>
      </c>
      <c r="AK590" s="8">
        <v>14</v>
      </c>
      <c r="AL590" s="8">
        <v>0</v>
      </c>
      <c r="AM590" s="8">
        <v>0</v>
      </c>
      <c r="AN590" s="8">
        <v>21</v>
      </c>
      <c r="AO590" s="41">
        <f t="shared" si="343"/>
        <v>0.90476190476190477</v>
      </c>
      <c r="AP590" s="41">
        <f t="shared" si="344"/>
        <v>9.5238095238095233E-2</v>
      </c>
      <c r="AQ590" s="41">
        <f t="shared" si="345"/>
        <v>0</v>
      </c>
      <c r="AR590" s="41">
        <f t="shared" si="346"/>
        <v>0</v>
      </c>
      <c r="AS590" s="41">
        <f t="shared" si="347"/>
        <v>9.5238095238095233E-2</v>
      </c>
      <c r="AT590" s="41">
        <f t="shared" si="348"/>
        <v>0.14285714285714285</v>
      </c>
      <c r="AU590" s="41">
        <f t="shared" si="349"/>
        <v>9.5238095238095233E-2</v>
      </c>
      <c r="AV590" s="41">
        <f t="shared" si="350"/>
        <v>0.19047619047619047</v>
      </c>
      <c r="AW590" s="41">
        <f t="shared" si="351"/>
        <v>0.14285714285714285</v>
      </c>
      <c r="AX590" s="41">
        <f t="shared" si="352"/>
        <v>0.33333333333333331</v>
      </c>
      <c r="AY590" s="41">
        <f t="shared" si="353"/>
        <v>0</v>
      </c>
      <c r="AZ590" s="41">
        <f t="shared" si="354"/>
        <v>0</v>
      </c>
      <c r="BA590" s="41">
        <f t="shared" si="355"/>
        <v>0</v>
      </c>
      <c r="BB590" s="41">
        <f t="shared" si="356"/>
        <v>0</v>
      </c>
      <c r="BC590" s="41">
        <f t="shared" si="357"/>
        <v>0</v>
      </c>
      <c r="BD590" s="41">
        <f t="shared" si="358"/>
        <v>0.76190476190476186</v>
      </c>
      <c r="BE590" s="41">
        <f t="shared" si="359"/>
        <v>0</v>
      </c>
      <c r="BF590" s="41">
        <f t="shared" si="360"/>
        <v>0.23809523809523808</v>
      </c>
      <c r="BG590" s="41">
        <f t="shared" si="361"/>
        <v>0.76190476190476186</v>
      </c>
      <c r="BH590" s="41">
        <f t="shared" si="362"/>
        <v>0</v>
      </c>
      <c r="BI590" s="41">
        <f t="shared" si="363"/>
        <v>0.23809523809523808</v>
      </c>
      <c r="BJ590" s="41">
        <f t="shared" si="364"/>
        <v>0</v>
      </c>
      <c r="BK590" s="41">
        <f t="shared" si="365"/>
        <v>0</v>
      </c>
      <c r="BL590" s="41">
        <f t="shared" si="366"/>
        <v>0</v>
      </c>
      <c r="BM590" s="41">
        <f t="shared" si="367"/>
        <v>1</v>
      </c>
      <c r="BN590" s="41">
        <f t="shared" si="368"/>
        <v>0</v>
      </c>
      <c r="BO590" s="41">
        <f t="shared" si="369"/>
        <v>0.14285714285714285</v>
      </c>
      <c r="BP590" s="41">
        <f t="shared" si="370"/>
        <v>0.5714285714285714</v>
      </c>
      <c r="BQ590" s="41">
        <f t="shared" si="371"/>
        <v>0.2857142857142857</v>
      </c>
      <c r="BR590" s="41">
        <f t="shared" si="372"/>
        <v>0</v>
      </c>
      <c r="BS590" s="41">
        <f t="shared" si="373"/>
        <v>0.33333333333333331</v>
      </c>
      <c r="BT590" s="41">
        <f t="shared" si="374"/>
        <v>0.66666666666666663</v>
      </c>
      <c r="BU590" s="41">
        <f t="shared" si="375"/>
        <v>0</v>
      </c>
      <c r="BV590" s="41">
        <f t="shared" si="376"/>
        <v>0</v>
      </c>
      <c r="BW590" s="41">
        <f t="shared" si="377"/>
        <v>1</v>
      </c>
      <c r="BX590" s="41" t="str">
        <f t="shared" si="378"/>
        <v>2012Nurse practitionersSaskatchewan</v>
      </c>
      <c r="BY590" s="51">
        <f>VLOOKUP(BX590,'%workplace'!$A$1:$F$381,6,FALSE)</f>
        <v>136</v>
      </c>
      <c r="BZ590" s="32">
        <f t="shared" si="379"/>
        <v>0.15441176470588236</v>
      </c>
    </row>
    <row r="591" spans="1:78" s="8" customFormat="1" hidden="1" x14ac:dyDescent="0.2">
      <c r="A591" s="8" t="str">
        <f t="shared" si="342"/>
        <v>2012Nurse practitionersAlbertaAll places of work</v>
      </c>
      <c r="B591" s="8" t="s">
        <v>5</v>
      </c>
      <c r="C591" s="8" t="s">
        <v>22</v>
      </c>
      <c r="D591" s="8" t="s">
        <v>9</v>
      </c>
      <c r="E591" s="8">
        <v>2012</v>
      </c>
      <c r="F591" s="8">
        <v>282</v>
      </c>
      <c r="G591" s="8">
        <v>23</v>
      </c>
      <c r="H591" s="8">
        <v>0</v>
      </c>
      <c r="I591" s="8">
        <v>7</v>
      </c>
      <c r="J591" s="8">
        <v>33</v>
      </c>
      <c r="K591" s="8">
        <v>58</v>
      </c>
      <c r="L591" s="8">
        <v>52</v>
      </c>
      <c r="M591" s="8">
        <v>58</v>
      </c>
      <c r="N591" s="8">
        <v>48</v>
      </c>
      <c r="O591" s="8">
        <v>33</v>
      </c>
      <c r="P591" s="8">
        <v>12</v>
      </c>
      <c r="Q591" s="8">
        <v>4</v>
      </c>
      <c r="R591" s="8">
        <v>0</v>
      </c>
      <c r="S591" s="8">
        <v>0</v>
      </c>
      <c r="T591" s="8">
        <v>0</v>
      </c>
      <c r="U591" s="8">
        <v>296</v>
      </c>
      <c r="V591" s="8">
        <v>9</v>
      </c>
      <c r="W591" s="8">
        <v>0</v>
      </c>
      <c r="X591" s="8">
        <v>209</v>
      </c>
      <c r="Y591" s="8">
        <v>83</v>
      </c>
      <c r="Z591" s="8">
        <v>13</v>
      </c>
      <c r="AA591" s="8">
        <v>0</v>
      </c>
      <c r="AB591" s="8">
        <v>4</v>
      </c>
      <c r="AC591" s="8">
        <v>37</v>
      </c>
      <c r="AD591" s="8">
        <v>248</v>
      </c>
      <c r="AE591" s="8">
        <v>16</v>
      </c>
      <c r="AF591" s="8">
        <v>9</v>
      </c>
      <c r="AG591" s="8">
        <v>236</v>
      </c>
      <c r="AH591" s="8">
        <v>7</v>
      </c>
      <c r="AI591" s="8">
        <v>0</v>
      </c>
      <c r="AJ591" s="8">
        <v>13</v>
      </c>
      <c r="AK591" s="8">
        <v>292</v>
      </c>
      <c r="AL591" s="8">
        <v>53</v>
      </c>
      <c r="AM591" s="8">
        <v>0</v>
      </c>
      <c r="AN591" s="8">
        <v>305</v>
      </c>
      <c r="AO591" s="41">
        <f t="shared" si="343"/>
        <v>0.92459016393442628</v>
      </c>
      <c r="AP591" s="41">
        <f t="shared" si="344"/>
        <v>7.5409836065573776E-2</v>
      </c>
      <c r="AQ591" s="41">
        <f t="shared" si="345"/>
        <v>0</v>
      </c>
      <c r="AR591" s="41">
        <f t="shared" si="346"/>
        <v>2.2950819672131147E-2</v>
      </c>
      <c r="AS591" s="41">
        <f t="shared" si="347"/>
        <v>0.10819672131147541</v>
      </c>
      <c r="AT591" s="41">
        <f t="shared" si="348"/>
        <v>0.1901639344262295</v>
      </c>
      <c r="AU591" s="41">
        <f t="shared" si="349"/>
        <v>0.17049180327868851</v>
      </c>
      <c r="AV591" s="41">
        <f t="shared" si="350"/>
        <v>0.1901639344262295</v>
      </c>
      <c r="AW591" s="41">
        <f t="shared" si="351"/>
        <v>0.15737704918032788</v>
      </c>
      <c r="AX591" s="41">
        <f t="shared" si="352"/>
        <v>0.10819672131147541</v>
      </c>
      <c r="AY591" s="41">
        <f t="shared" si="353"/>
        <v>3.9344262295081971E-2</v>
      </c>
      <c r="AZ591" s="41">
        <f t="shared" si="354"/>
        <v>1.3114754098360656E-2</v>
      </c>
      <c r="BA591" s="41">
        <f t="shared" si="355"/>
        <v>0</v>
      </c>
      <c r="BB591" s="41">
        <f t="shared" si="356"/>
        <v>0</v>
      </c>
      <c r="BC591" s="41">
        <f t="shared" si="357"/>
        <v>0</v>
      </c>
      <c r="BD591" s="41">
        <f t="shared" si="358"/>
        <v>0.97049180327868856</v>
      </c>
      <c r="BE591" s="41">
        <f t="shared" si="359"/>
        <v>2.9508196721311476E-2</v>
      </c>
      <c r="BF591" s="41">
        <f t="shared" si="360"/>
        <v>0</v>
      </c>
      <c r="BG591" s="41">
        <f t="shared" si="361"/>
        <v>0.68524590163934429</v>
      </c>
      <c r="BH591" s="41">
        <f t="shared" si="362"/>
        <v>0.27213114754098361</v>
      </c>
      <c r="BI591" s="41">
        <f t="shared" si="363"/>
        <v>4.2622950819672129E-2</v>
      </c>
      <c r="BJ591" s="41">
        <f t="shared" si="364"/>
        <v>0</v>
      </c>
      <c r="BK591" s="41">
        <f t="shared" si="365"/>
        <v>1.3114754098360656E-2</v>
      </c>
      <c r="BL591" s="41">
        <f t="shared" si="366"/>
        <v>0.12131147540983607</v>
      </c>
      <c r="BM591" s="41">
        <f t="shared" si="367"/>
        <v>0.81311475409836065</v>
      </c>
      <c r="BN591" s="41">
        <f t="shared" si="368"/>
        <v>5.2459016393442623E-2</v>
      </c>
      <c r="BO591" s="41">
        <f t="shared" si="369"/>
        <v>2.9508196721311476E-2</v>
      </c>
      <c r="BP591" s="41">
        <f t="shared" si="370"/>
        <v>0.77377049180327873</v>
      </c>
      <c r="BQ591" s="41">
        <f t="shared" si="371"/>
        <v>2.2950819672131147E-2</v>
      </c>
      <c r="BR591" s="41">
        <f t="shared" si="372"/>
        <v>0</v>
      </c>
      <c r="BS591" s="41">
        <f t="shared" si="373"/>
        <v>4.2622950819672129E-2</v>
      </c>
      <c r="BT591" s="41">
        <f t="shared" si="374"/>
        <v>0.95737704918032784</v>
      </c>
      <c r="BU591" s="41">
        <f t="shared" si="375"/>
        <v>0.17377049180327869</v>
      </c>
      <c r="BV591" s="41">
        <f t="shared" si="376"/>
        <v>0</v>
      </c>
      <c r="BW591" s="41">
        <f t="shared" si="377"/>
        <v>1</v>
      </c>
      <c r="BX591" s="41" t="str">
        <f t="shared" si="378"/>
        <v>2012Nurse practitionersAlberta</v>
      </c>
      <c r="BY591" s="51">
        <f>VLOOKUP(BX591,'%workplace'!$A$1:$F$381,6,FALSE)</f>
        <v>305</v>
      </c>
      <c r="BZ591" s="32">
        <f t="shared" si="379"/>
        <v>1</v>
      </c>
    </row>
    <row r="592" spans="1:78" s="8" customFormat="1" hidden="1" x14ac:dyDescent="0.2">
      <c r="A592" s="8" t="str">
        <f t="shared" si="342"/>
        <v>2012Nurse practitionersAlbertaCommunity health</v>
      </c>
      <c r="B592" s="8" t="s">
        <v>5</v>
      </c>
      <c r="C592" s="8" t="s">
        <v>22</v>
      </c>
      <c r="D592" s="8" t="s">
        <v>11</v>
      </c>
      <c r="E592" s="8">
        <v>2012</v>
      </c>
      <c r="F592" s="8">
        <v>52</v>
      </c>
      <c r="G592" s="8">
        <v>3</v>
      </c>
      <c r="H592" s="8">
        <v>0</v>
      </c>
      <c r="I592" s="8">
        <v>1</v>
      </c>
      <c r="J592" s="8">
        <v>2</v>
      </c>
      <c r="K592" s="8">
        <v>7</v>
      </c>
      <c r="L592" s="8">
        <v>9</v>
      </c>
      <c r="M592" s="8">
        <v>11</v>
      </c>
      <c r="N592" s="8">
        <v>8</v>
      </c>
      <c r="O592" s="8">
        <v>7</v>
      </c>
      <c r="P592" s="8">
        <v>7</v>
      </c>
      <c r="Q592" s="8">
        <v>3</v>
      </c>
      <c r="R592" s="8">
        <v>0</v>
      </c>
      <c r="S592" s="8">
        <v>0</v>
      </c>
      <c r="T592" s="8">
        <v>0</v>
      </c>
      <c r="U592" s="8">
        <v>53</v>
      </c>
      <c r="V592" s="8">
        <v>2</v>
      </c>
      <c r="W592" s="8">
        <v>0</v>
      </c>
      <c r="X592" s="8">
        <v>27</v>
      </c>
      <c r="Y592" s="8">
        <v>26</v>
      </c>
      <c r="Z592" s="8">
        <v>2</v>
      </c>
      <c r="AA592" s="8">
        <v>0</v>
      </c>
      <c r="AB592" s="8">
        <v>0</v>
      </c>
      <c r="AC592" s="8">
        <v>0</v>
      </c>
      <c r="AD592" s="8">
        <v>53</v>
      </c>
      <c r="AE592" s="8">
        <v>2</v>
      </c>
      <c r="AF592" s="8">
        <v>1</v>
      </c>
      <c r="AG592" s="8">
        <v>52</v>
      </c>
      <c r="AH592" s="8">
        <v>0</v>
      </c>
      <c r="AI592" s="8">
        <v>0</v>
      </c>
      <c r="AJ592" s="8">
        <v>9</v>
      </c>
      <c r="AK592" s="8">
        <v>46</v>
      </c>
      <c r="AL592" s="8">
        <v>2</v>
      </c>
      <c r="AM592" s="8">
        <v>0</v>
      </c>
      <c r="AN592" s="8">
        <v>55</v>
      </c>
      <c r="AO592" s="41">
        <f t="shared" si="343"/>
        <v>0.94545454545454544</v>
      </c>
      <c r="AP592" s="41">
        <f t="shared" si="344"/>
        <v>5.4545454545454543E-2</v>
      </c>
      <c r="AQ592" s="41">
        <f t="shared" si="345"/>
        <v>0</v>
      </c>
      <c r="AR592" s="41">
        <f t="shared" si="346"/>
        <v>1.8181818181818181E-2</v>
      </c>
      <c r="AS592" s="41">
        <f t="shared" si="347"/>
        <v>3.6363636363636362E-2</v>
      </c>
      <c r="AT592" s="41">
        <f t="shared" si="348"/>
        <v>0.12727272727272726</v>
      </c>
      <c r="AU592" s="41">
        <f t="shared" si="349"/>
        <v>0.16363636363636364</v>
      </c>
      <c r="AV592" s="41">
        <f t="shared" si="350"/>
        <v>0.2</v>
      </c>
      <c r="AW592" s="41">
        <f t="shared" si="351"/>
        <v>0.14545454545454545</v>
      </c>
      <c r="AX592" s="41">
        <f t="shared" si="352"/>
        <v>0.12727272727272726</v>
      </c>
      <c r="AY592" s="41">
        <f t="shared" si="353"/>
        <v>0.12727272727272726</v>
      </c>
      <c r="AZ592" s="41">
        <f t="shared" si="354"/>
        <v>5.4545454545454543E-2</v>
      </c>
      <c r="BA592" s="41">
        <f t="shared" si="355"/>
        <v>0</v>
      </c>
      <c r="BB592" s="41">
        <f t="shared" si="356"/>
        <v>0</v>
      </c>
      <c r="BC592" s="41">
        <f t="shared" si="357"/>
        <v>0</v>
      </c>
      <c r="BD592" s="41">
        <f t="shared" si="358"/>
        <v>0.96363636363636362</v>
      </c>
      <c r="BE592" s="41">
        <f t="shared" si="359"/>
        <v>3.6363636363636362E-2</v>
      </c>
      <c r="BF592" s="41">
        <f t="shared" si="360"/>
        <v>0</v>
      </c>
      <c r="BG592" s="41">
        <f t="shared" si="361"/>
        <v>0.49090909090909091</v>
      </c>
      <c r="BH592" s="41">
        <f t="shared" si="362"/>
        <v>0.47272727272727272</v>
      </c>
      <c r="BI592" s="41">
        <f t="shared" si="363"/>
        <v>3.6363636363636362E-2</v>
      </c>
      <c r="BJ592" s="41">
        <f t="shared" si="364"/>
        <v>0</v>
      </c>
      <c r="BK592" s="41">
        <f t="shared" si="365"/>
        <v>0</v>
      </c>
      <c r="BL592" s="41">
        <f t="shared" si="366"/>
        <v>0</v>
      </c>
      <c r="BM592" s="41">
        <f t="shared" si="367"/>
        <v>0.96363636363636362</v>
      </c>
      <c r="BN592" s="41">
        <f t="shared" si="368"/>
        <v>3.6363636363636362E-2</v>
      </c>
      <c r="BO592" s="41">
        <f t="shared" si="369"/>
        <v>1.8181818181818181E-2</v>
      </c>
      <c r="BP592" s="41">
        <f t="shared" si="370"/>
        <v>0.94545454545454544</v>
      </c>
      <c r="BQ592" s="41">
        <f t="shared" si="371"/>
        <v>0</v>
      </c>
      <c r="BR592" s="41">
        <f t="shared" si="372"/>
        <v>0</v>
      </c>
      <c r="BS592" s="41">
        <f t="shared" si="373"/>
        <v>0.16363636363636364</v>
      </c>
      <c r="BT592" s="41">
        <f t="shared" si="374"/>
        <v>0.83636363636363631</v>
      </c>
      <c r="BU592" s="41">
        <f t="shared" si="375"/>
        <v>3.6363636363636362E-2</v>
      </c>
      <c r="BV592" s="41">
        <f t="shared" si="376"/>
        <v>0</v>
      </c>
      <c r="BW592" s="41">
        <f t="shared" si="377"/>
        <v>1</v>
      </c>
      <c r="BX592" s="41" t="str">
        <f t="shared" si="378"/>
        <v>2012Nurse practitionersAlberta</v>
      </c>
      <c r="BY592" s="51">
        <f>VLOOKUP(BX592,'%workplace'!$A$1:$F$381,6,FALSE)</f>
        <v>305</v>
      </c>
      <c r="BZ592" s="32">
        <f t="shared" si="379"/>
        <v>0.18032786885245902</v>
      </c>
    </row>
    <row r="593" spans="1:78" s="8" customFormat="1" hidden="1" x14ac:dyDescent="0.2">
      <c r="A593" s="8" t="str">
        <f t="shared" si="342"/>
        <v>2012Nurse practitionersAlbertaNursing home/long-term care</v>
      </c>
      <c r="B593" s="8" t="s">
        <v>5</v>
      </c>
      <c r="C593" s="8" t="s">
        <v>22</v>
      </c>
      <c r="D593" s="8" t="s">
        <v>12</v>
      </c>
      <c r="E593" s="8">
        <v>2012</v>
      </c>
      <c r="F593" s="8">
        <v>5</v>
      </c>
      <c r="G593" s="8">
        <v>0</v>
      </c>
      <c r="H593" s="8">
        <v>0</v>
      </c>
      <c r="I593" s="8">
        <v>0</v>
      </c>
      <c r="J593" s="8">
        <v>0</v>
      </c>
      <c r="K593" s="8">
        <v>2</v>
      </c>
      <c r="L593" s="8">
        <v>1</v>
      </c>
      <c r="M593" s="8">
        <v>1</v>
      </c>
      <c r="N593" s="8">
        <v>0</v>
      </c>
      <c r="O593" s="8">
        <v>0</v>
      </c>
      <c r="P593" s="8">
        <v>1</v>
      </c>
      <c r="Q593" s="8">
        <v>0</v>
      </c>
      <c r="R593" s="8">
        <v>0</v>
      </c>
      <c r="S593" s="8">
        <v>0</v>
      </c>
      <c r="T593" s="8">
        <v>0</v>
      </c>
      <c r="U593" s="8">
        <v>5</v>
      </c>
      <c r="V593" s="8">
        <v>0</v>
      </c>
      <c r="W593" s="8">
        <v>0</v>
      </c>
      <c r="X593" s="8">
        <v>5</v>
      </c>
      <c r="Y593" s="8">
        <v>0</v>
      </c>
      <c r="Z593" s="8">
        <v>0</v>
      </c>
      <c r="AA593" s="8">
        <v>0</v>
      </c>
      <c r="AB593" s="8">
        <v>1</v>
      </c>
      <c r="AC593" s="8">
        <v>0</v>
      </c>
      <c r="AD593" s="8">
        <v>4</v>
      </c>
      <c r="AE593" s="8">
        <v>0</v>
      </c>
      <c r="AF593" s="8">
        <v>1</v>
      </c>
      <c r="AG593" s="8">
        <v>3</v>
      </c>
      <c r="AH593" s="8">
        <v>0</v>
      </c>
      <c r="AI593" s="8">
        <v>0</v>
      </c>
      <c r="AJ593" s="8">
        <v>0</v>
      </c>
      <c r="AK593" s="8">
        <v>5</v>
      </c>
      <c r="AL593" s="8">
        <v>1</v>
      </c>
      <c r="AM593" s="8">
        <v>0</v>
      </c>
      <c r="AN593" s="8">
        <v>5</v>
      </c>
      <c r="AO593" s="41">
        <f t="shared" si="343"/>
        <v>1</v>
      </c>
      <c r="AP593" s="41">
        <f t="shared" si="344"/>
        <v>0</v>
      </c>
      <c r="AQ593" s="41">
        <f t="shared" si="345"/>
        <v>0</v>
      </c>
      <c r="AR593" s="41">
        <f t="shared" si="346"/>
        <v>0</v>
      </c>
      <c r="AS593" s="41">
        <f t="shared" si="347"/>
        <v>0</v>
      </c>
      <c r="AT593" s="41">
        <f t="shared" si="348"/>
        <v>0.4</v>
      </c>
      <c r="AU593" s="41">
        <f t="shared" si="349"/>
        <v>0.2</v>
      </c>
      <c r="AV593" s="41">
        <f t="shared" si="350"/>
        <v>0.2</v>
      </c>
      <c r="AW593" s="41">
        <f t="shared" si="351"/>
        <v>0</v>
      </c>
      <c r="AX593" s="41">
        <f t="shared" si="352"/>
        <v>0</v>
      </c>
      <c r="AY593" s="41">
        <f t="shared" si="353"/>
        <v>0.2</v>
      </c>
      <c r="AZ593" s="41">
        <f t="shared" si="354"/>
        <v>0</v>
      </c>
      <c r="BA593" s="41">
        <f t="shared" si="355"/>
        <v>0</v>
      </c>
      <c r="BB593" s="41">
        <f t="shared" si="356"/>
        <v>0</v>
      </c>
      <c r="BC593" s="41">
        <f t="shared" si="357"/>
        <v>0</v>
      </c>
      <c r="BD593" s="41">
        <f t="shared" si="358"/>
        <v>1</v>
      </c>
      <c r="BE593" s="41">
        <f t="shared" si="359"/>
        <v>0</v>
      </c>
      <c r="BF593" s="41">
        <f t="shared" si="360"/>
        <v>0</v>
      </c>
      <c r="BG593" s="41">
        <f t="shared" si="361"/>
        <v>1</v>
      </c>
      <c r="BH593" s="41">
        <f t="shared" si="362"/>
        <v>0</v>
      </c>
      <c r="BI593" s="41">
        <f t="shared" si="363"/>
        <v>0</v>
      </c>
      <c r="BJ593" s="41">
        <f t="shared" si="364"/>
        <v>0</v>
      </c>
      <c r="BK593" s="41">
        <f t="shared" si="365"/>
        <v>0.2</v>
      </c>
      <c r="BL593" s="41">
        <f t="shared" si="366"/>
        <v>0</v>
      </c>
      <c r="BM593" s="41">
        <f t="shared" si="367"/>
        <v>0.8</v>
      </c>
      <c r="BN593" s="41">
        <f t="shared" si="368"/>
        <v>0</v>
      </c>
      <c r="BO593" s="41">
        <f t="shared" si="369"/>
        <v>0.2</v>
      </c>
      <c r="BP593" s="41">
        <f t="shared" si="370"/>
        <v>0.6</v>
      </c>
      <c r="BQ593" s="41">
        <f t="shared" si="371"/>
        <v>0</v>
      </c>
      <c r="BR593" s="41">
        <f t="shared" si="372"/>
        <v>0</v>
      </c>
      <c r="BS593" s="41">
        <f t="shared" si="373"/>
        <v>0</v>
      </c>
      <c r="BT593" s="41">
        <f t="shared" si="374"/>
        <v>1</v>
      </c>
      <c r="BU593" s="41">
        <f t="shared" si="375"/>
        <v>0.2</v>
      </c>
      <c r="BV593" s="41">
        <f t="shared" si="376"/>
        <v>0</v>
      </c>
      <c r="BW593" s="41">
        <f t="shared" si="377"/>
        <v>1</v>
      </c>
      <c r="BX593" s="41" t="str">
        <f t="shared" si="378"/>
        <v>2012Nurse practitionersAlberta</v>
      </c>
      <c r="BY593" s="51">
        <f>VLOOKUP(BX593,'%workplace'!$A$1:$F$381,6,FALSE)</f>
        <v>305</v>
      </c>
      <c r="BZ593" s="32">
        <f t="shared" si="379"/>
        <v>1.6393442622950821E-2</v>
      </c>
    </row>
    <row r="594" spans="1:78" s="8" customFormat="1" hidden="1" x14ac:dyDescent="0.2">
      <c r="A594" s="8" t="str">
        <f t="shared" si="342"/>
        <v>2012Nurse practitionersAlbertaHospital</v>
      </c>
      <c r="B594" s="8" t="s">
        <v>5</v>
      </c>
      <c r="C594" s="8" t="s">
        <v>22</v>
      </c>
      <c r="D594" s="8" t="s">
        <v>10</v>
      </c>
      <c r="E594" s="8">
        <v>2012</v>
      </c>
      <c r="F594" s="8">
        <v>155</v>
      </c>
      <c r="G594" s="8">
        <v>13</v>
      </c>
      <c r="H594" s="8">
        <v>0</v>
      </c>
      <c r="I594" s="8">
        <v>4</v>
      </c>
      <c r="J594" s="8">
        <v>24</v>
      </c>
      <c r="K594" s="8">
        <v>36</v>
      </c>
      <c r="L594" s="8">
        <v>22</v>
      </c>
      <c r="M594" s="8">
        <v>33</v>
      </c>
      <c r="N594" s="8">
        <v>30</v>
      </c>
      <c r="O594" s="8">
        <v>15</v>
      </c>
      <c r="P594" s="8">
        <v>4</v>
      </c>
      <c r="Q594" s="8">
        <v>0</v>
      </c>
      <c r="R594" s="8">
        <v>0</v>
      </c>
      <c r="S594" s="8">
        <v>0</v>
      </c>
      <c r="T594" s="8">
        <v>0</v>
      </c>
      <c r="U594" s="8">
        <v>164</v>
      </c>
      <c r="V594" s="8">
        <v>4</v>
      </c>
      <c r="W594" s="8">
        <v>0</v>
      </c>
      <c r="X594" s="8">
        <v>131</v>
      </c>
      <c r="Y594" s="8">
        <v>34</v>
      </c>
      <c r="Z594" s="8">
        <v>3</v>
      </c>
      <c r="AA594" s="8">
        <v>0</v>
      </c>
      <c r="AB594" s="8">
        <v>1</v>
      </c>
      <c r="AC594" s="8">
        <v>2</v>
      </c>
      <c r="AD594" s="8">
        <v>151</v>
      </c>
      <c r="AE594" s="8">
        <v>14</v>
      </c>
      <c r="AF594" s="8">
        <v>2</v>
      </c>
      <c r="AG594" s="8">
        <v>154</v>
      </c>
      <c r="AH594" s="8">
        <v>1</v>
      </c>
      <c r="AI594" s="8">
        <v>0</v>
      </c>
      <c r="AJ594" s="8">
        <v>2</v>
      </c>
      <c r="AK594" s="8">
        <v>166</v>
      </c>
      <c r="AL594" s="8">
        <v>11</v>
      </c>
      <c r="AM594" s="8">
        <v>0</v>
      </c>
      <c r="AN594" s="8">
        <v>168</v>
      </c>
      <c r="AO594" s="41">
        <f t="shared" si="343"/>
        <v>0.92261904761904767</v>
      </c>
      <c r="AP594" s="41">
        <f t="shared" si="344"/>
        <v>7.7380952380952384E-2</v>
      </c>
      <c r="AQ594" s="41">
        <f t="shared" si="345"/>
        <v>0</v>
      </c>
      <c r="AR594" s="41">
        <f t="shared" si="346"/>
        <v>2.3809523809523808E-2</v>
      </c>
      <c r="AS594" s="41">
        <f t="shared" si="347"/>
        <v>0.14285714285714285</v>
      </c>
      <c r="AT594" s="41">
        <f t="shared" si="348"/>
        <v>0.21428571428571427</v>
      </c>
      <c r="AU594" s="41">
        <f t="shared" si="349"/>
        <v>0.13095238095238096</v>
      </c>
      <c r="AV594" s="41">
        <f t="shared" si="350"/>
        <v>0.19642857142857142</v>
      </c>
      <c r="AW594" s="41">
        <f t="shared" si="351"/>
        <v>0.17857142857142858</v>
      </c>
      <c r="AX594" s="41">
        <f t="shared" si="352"/>
        <v>8.9285714285714288E-2</v>
      </c>
      <c r="AY594" s="41">
        <f t="shared" si="353"/>
        <v>2.3809523809523808E-2</v>
      </c>
      <c r="AZ594" s="41">
        <f t="shared" si="354"/>
        <v>0</v>
      </c>
      <c r="BA594" s="41">
        <f t="shared" si="355"/>
        <v>0</v>
      </c>
      <c r="BB594" s="41">
        <f t="shared" si="356"/>
        <v>0</v>
      </c>
      <c r="BC594" s="41">
        <f t="shared" si="357"/>
        <v>0</v>
      </c>
      <c r="BD594" s="41">
        <f t="shared" si="358"/>
        <v>0.97619047619047616</v>
      </c>
      <c r="BE594" s="41">
        <f t="shared" si="359"/>
        <v>2.3809523809523808E-2</v>
      </c>
      <c r="BF594" s="41">
        <f t="shared" si="360"/>
        <v>0</v>
      </c>
      <c r="BG594" s="41">
        <f t="shared" si="361"/>
        <v>0.77976190476190477</v>
      </c>
      <c r="BH594" s="41">
        <f t="shared" si="362"/>
        <v>0.20238095238095238</v>
      </c>
      <c r="BI594" s="41">
        <f t="shared" si="363"/>
        <v>1.7857142857142856E-2</v>
      </c>
      <c r="BJ594" s="41">
        <f t="shared" si="364"/>
        <v>0</v>
      </c>
      <c r="BK594" s="41">
        <f t="shared" si="365"/>
        <v>5.9523809523809521E-3</v>
      </c>
      <c r="BL594" s="41">
        <f t="shared" si="366"/>
        <v>1.1904761904761904E-2</v>
      </c>
      <c r="BM594" s="41">
        <f t="shared" si="367"/>
        <v>0.89880952380952384</v>
      </c>
      <c r="BN594" s="41">
        <f t="shared" si="368"/>
        <v>8.3333333333333329E-2</v>
      </c>
      <c r="BO594" s="41">
        <f t="shared" si="369"/>
        <v>1.1904761904761904E-2</v>
      </c>
      <c r="BP594" s="41">
        <f t="shared" si="370"/>
        <v>0.91666666666666663</v>
      </c>
      <c r="BQ594" s="41">
        <f t="shared" si="371"/>
        <v>5.9523809523809521E-3</v>
      </c>
      <c r="BR594" s="41">
        <f t="shared" si="372"/>
        <v>0</v>
      </c>
      <c r="BS594" s="41">
        <f t="shared" si="373"/>
        <v>1.1904761904761904E-2</v>
      </c>
      <c r="BT594" s="41">
        <f t="shared" si="374"/>
        <v>0.98809523809523814</v>
      </c>
      <c r="BU594" s="41">
        <f t="shared" si="375"/>
        <v>6.5476190476190479E-2</v>
      </c>
      <c r="BV594" s="41">
        <f t="shared" si="376"/>
        <v>0</v>
      </c>
      <c r="BW594" s="41">
        <f t="shared" si="377"/>
        <v>1</v>
      </c>
      <c r="BX594" s="41" t="str">
        <f t="shared" si="378"/>
        <v>2012Nurse practitionersAlberta</v>
      </c>
      <c r="BY594" s="51">
        <f>VLOOKUP(BX594,'%workplace'!$A$1:$F$381,6,FALSE)</f>
        <v>305</v>
      </c>
      <c r="BZ594" s="32">
        <f t="shared" si="379"/>
        <v>0.55081967213114758</v>
      </c>
    </row>
    <row r="595" spans="1:78" s="8" customFormat="1" hidden="1" x14ac:dyDescent="0.2">
      <c r="A595" s="8" t="str">
        <f t="shared" si="342"/>
        <v>2012Nurse practitionersAlbertaOther places of work</v>
      </c>
      <c r="B595" s="8" t="s">
        <v>5</v>
      </c>
      <c r="C595" s="8" t="s">
        <v>22</v>
      </c>
      <c r="D595" s="8" t="s">
        <v>13</v>
      </c>
      <c r="E595" s="8">
        <v>2012</v>
      </c>
      <c r="F595" s="8">
        <v>34</v>
      </c>
      <c r="G595" s="8">
        <v>5</v>
      </c>
      <c r="H595" s="8">
        <v>0</v>
      </c>
      <c r="I595" s="8">
        <v>0</v>
      </c>
      <c r="J595" s="8">
        <v>1</v>
      </c>
      <c r="K595" s="8">
        <v>8</v>
      </c>
      <c r="L595" s="8">
        <v>12</v>
      </c>
      <c r="M595" s="8">
        <v>5</v>
      </c>
      <c r="N595" s="8">
        <v>7</v>
      </c>
      <c r="O595" s="8">
        <v>6</v>
      </c>
      <c r="P595" s="8">
        <v>0</v>
      </c>
      <c r="Q595" s="8">
        <v>0</v>
      </c>
      <c r="R595" s="8">
        <v>0</v>
      </c>
      <c r="S595" s="8">
        <v>0</v>
      </c>
      <c r="T595" s="8">
        <v>0</v>
      </c>
      <c r="U595" s="8">
        <v>37</v>
      </c>
      <c r="V595" s="8">
        <v>2</v>
      </c>
      <c r="W595" s="8">
        <v>0</v>
      </c>
      <c r="X595" s="8">
        <v>21</v>
      </c>
      <c r="Y595" s="8">
        <v>15</v>
      </c>
      <c r="Z595" s="8">
        <v>3</v>
      </c>
      <c r="AA595" s="8">
        <v>0</v>
      </c>
      <c r="AB595" s="8">
        <v>2</v>
      </c>
      <c r="AC595" s="8">
        <v>1</v>
      </c>
      <c r="AD595" s="8">
        <v>36</v>
      </c>
      <c r="AE595" s="8">
        <v>0</v>
      </c>
      <c r="AF595" s="8">
        <v>5</v>
      </c>
      <c r="AG595" s="8">
        <v>24</v>
      </c>
      <c r="AH595" s="8">
        <v>6</v>
      </c>
      <c r="AI595" s="8">
        <v>0</v>
      </c>
      <c r="AJ595" s="8">
        <v>1</v>
      </c>
      <c r="AK595" s="8">
        <v>38</v>
      </c>
      <c r="AL595" s="8">
        <v>4</v>
      </c>
      <c r="AM595" s="8">
        <v>0</v>
      </c>
      <c r="AN595" s="8">
        <v>39</v>
      </c>
      <c r="AO595" s="41">
        <f t="shared" si="343"/>
        <v>0.87179487179487181</v>
      </c>
      <c r="AP595" s="41">
        <f t="shared" si="344"/>
        <v>0.12820512820512819</v>
      </c>
      <c r="AQ595" s="41">
        <f t="shared" si="345"/>
        <v>0</v>
      </c>
      <c r="AR595" s="41">
        <f t="shared" si="346"/>
        <v>0</v>
      </c>
      <c r="AS595" s="41">
        <f t="shared" si="347"/>
        <v>2.564102564102564E-2</v>
      </c>
      <c r="AT595" s="41">
        <f t="shared" si="348"/>
        <v>0.20512820512820512</v>
      </c>
      <c r="AU595" s="41">
        <f t="shared" si="349"/>
        <v>0.30769230769230771</v>
      </c>
      <c r="AV595" s="41">
        <f t="shared" si="350"/>
        <v>0.12820512820512819</v>
      </c>
      <c r="AW595" s="41">
        <f t="shared" si="351"/>
        <v>0.17948717948717949</v>
      </c>
      <c r="AX595" s="41">
        <f t="shared" si="352"/>
        <v>0.15384615384615385</v>
      </c>
      <c r="AY595" s="41">
        <f t="shared" si="353"/>
        <v>0</v>
      </c>
      <c r="AZ595" s="41">
        <f t="shared" si="354"/>
        <v>0</v>
      </c>
      <c r="BA595" s="41">
        <f t="shared" si="355"/>
        <v>0</v>
      </c>
      <c r="BB595" s="41">
        <f t="shared" si="356"/>
        <v>0</v>
      </c>
      <c r="BC595" s="41">
        <f t="shared" si="357"/>
        <v>0</v>
      </c>
      <c r="BD595" s="41">
        <f t="shared" si="358"/>
        <v>0.94871794871794868</v>
      </c>
      <c r="BE595" s="41">
        <f t="shared" si="359"/>
        <v>5.128205128205128E-2</v>
      </c>
      <c r="BF595" s="41">
        <f t="shared" si="360"/>
        <v>0</v>
      </c>
      <c r="BG595" s="41">
        <f t="shared" si="361"/>
        <v>0.53846153846153844</v>
      </c>
      <c r="BH595" s="41">
        <f t="shared" si="362"/>
        <v>0.38461538461538464</v>
      </c>
      <c r="BI595" s="41">
        <f t="shared" si="363"/>
        <v>7.6923076923076927E-2</v>
      </c>
      <c r="BJ595" s="41">
        <f t="shared" si="364"/>
        <v>0</v>
      </c>
      <c r="BK595" s="41">
        <f t="shared" si="365"/>
        <v>5.128205128205128E-2</v>
      </c>
      <c r="BL595" s="41">
        <f t="shared" si="366"/>
        <v>2.564102564102564E-2</v>
      </c>
      <c r="BM595" s="41">
        <f t="shared" si="367"/>
        <v>0.92307692307692313</v>
      </c>
      <c r="BN595" s="41">
        <f t="shared" si="368"/>
        <v>0</v>
      </c>
      <c r="BO595" s="41">
        <f t="shared" si="369"/>
        <v>0.12820512820512819</v>
      </c>
      <c r="BP595" s="41">
        <f t="shared" si="370"/>
        <v>0.61538461538461542</v>
      </c>
      <c r="BQ595" s="41">
        <f t="shared" si="371"/>
        <v>0.15384615384615385</v>
      </c>
      <c r="BR595" s="41">
        <f t="shared" si="372"/>
        <v>0</v>
      </c>
      <c r="BS595" s="41">
        <f t="shared" si="373"/>
        <v>2.564102564102564E-2</v>
      </c>
      <c r="BT595" s="41">
        <f t="shared" si="374"/>
        <v>0.97435897435897434</v>
      </c>
      <c r="BU595" s="41">
        <f t="shared" si="375"/>
        <v>0.10256410256410256</v>
      </c>
      <c r="BV595" s="41">
        <f t="shared" si="376"/>
        <v>0</v>
      </c>
      <c r="BW595" s="41">
        <f t="shared" si="377"/>
        <v>1</v>
      </c>
      <c r="BX595" s="41" t="str">
        <f t="shared" si="378"/>
        <v>2012Nurse practitionersAlberta</v>
      </c>
      <c r="BY595" s="51">
        <f>VLOOKUP(BX595,'%workplace'!$A$1:$F$381,6,FALSE)</f>
        <v>305</v>
      </c>
      <c r="BZ595" s="32">
        <f t="shared" si="379"/>
        <v>0.12786885245901639</v>
      </c>
    </row>
    <row r="596" spans="1:78" s="8" customFormat="1" hidden="1" x14ac:dyDescent="0.2">
      <c r="A596" s="8" t="str">
        <f t="shared" si="342"/>
        <v>2012Nurse practitionersAlbertaUnknown places of work</v>
      </c>
      <c r="B596" s="8" t="s">
        <v>5</v>
      </c>
      <c r="C596" s="8" t="s">
        <v>22</v>
      </c>
      <c r="D596" s="8" t="s">
        <v>49</v>
      </c>
      <c r="E596" s="8">
        <v>2012</v>
      </c>
      <c r="F596" s="8">
        <v>36</v>
      </c>
      <c r="G596" s="8">
        <v>2</v>
      </c>
      <c r="H596" s="8">
        <v>0</v>
      </c>
      <c r="I596" s="8">
        <v>2</v>
      </c>
      <c r="J596" s="8">
        <v>6</v>
      </c>
      <c r="K596" s="8">
        <v>5</v>
      </c>
      <c r="L596" s="8">
        <v>8</v>
      </c>
      <c r="M596" s="8">
        <v>8</v>
      </c>
      <c r="N596" s="8">
        <v>3</v>
      </c>
      <c r="O596" s="8">
        <v>5</v>
      </c>
      <c r="P596" s="8">
        <v>0</v>
      </c>
      <c r="Q596" s="8">
        <v>1</v>
      </c>
      <c r="R596" s="8">
        <v>0</v>
      </c>
      <c r="S596" s="8">
        <v>0</v>
      </c>
      <c r="T596" s="8">
        <v>0</v>
      </c>
      <c r="U596" s="8">
        <v>37</v>
      </c>
      <c r="V596" s="8">
        <v>1</v>
      </c>
      <c r="W596" s="8">
        <v>0</v>
      </c>
      <c r="X596" s="8">
        <v>25</v>
      </c>
      <c r="Y596" s="8">
        <v>8</v>
      </c>
      <c r="Z596" s="8">
        <v>5</v>
      </c>
      <c r="AA596" s="8">
        <v>0</v>
      </c>
      <c r="AB596" s="8">
        <v>0</v>
      </c>
      <c r="AC596" s="8">
        <v>34</v>
      </c>
      <c r="AD596" s="8">
        <v>4</v>
      </c>
      <c r="AE596" s="8">
        <v>0</v>
      </c>
      <c r="AF596" s="8">
        <v>0</v>
      </c>
      <c r="AG596" s="8">
        <v>3</v>
      </c>
      <c r="AH596" s="8">
        <v>0</v>
      </c>
      <c r="AI596" s="8">
        <v>0</v>
      </c>
      <c r="AJ596" s="8">
        <v>1</v>
      </c>
      <c r="AK596" s="8">
        <v>37</v>
      </c>
      <c r="AL596" s="8">
        <v>35</v>
      </c>
      <c r="AM596" s="8">
        <v>0</v>
      </c>
      <c r="AN596" s="8">
        <v>38</v>
      </c>
      <c r="AO596" s="41">
        <f t="shared" si="343"/>
        <v>0.94736842105263153</v>
      </c>
      <c r="AP596" s="41">
        <f t="shared" si="344"/>
        <v>5.2631578947368418E-2</v>
      </c>
      <c r="AQ596" s="41">
        <f t="shared" si="345"/>
        <v>0</v>
      </c>
      <c r="AR596" s="41">
        <f t="shared" si="346"/>
        <v>5.2631578947368418E-2</v>
      </c>
      <c r="AS596" s="41">
        <f t="shared" si="347"/>
        <v>0.15789473684210525</v>
      </c>
      <c r="AT596" s="41">
        <f t="shared" si="348"/>
        <v>0.13157894736842105</v>
      </c>
      <c r="AU596" s="41">
        <f t="shared" si="349"/>
        <v>0.21052631578947367</v>
      </c>
      <c r="AV596" s="41">
        <f t="shared" si="350"/>
        <v>0.21052631578947367</v>
      </c>
      <c r="AW596" s="41">
        <f t="shared" si="351"/>
        <v>7.8947368421052627E-2</v>
      </c>
      <c r="AX596" s="41">
        <f t="shared" si="352"/>
        <v>0.13157894736842105</v>
      </c>
      <c r="AY596" s="41">
        <f t="shared" si="353"/>
        <v>0</v>
      </c>
      <c r="AZ596" s="41">
        <f t="shared" si="354"/>
        <v>2.6315789473684209E-2</v>
      </c>
      <c r="BA596" s="41">
        <f t="shared" si="355"/>
        <v>0</v>
      </c>
      <c r="BB596" s="41">
        <f t="shared" si="356"/>
        <v>0</v>
      </c>
      <c r="BC596" s="41">
        <f t="shared" si="357"/>
        <v>0</v>
      </c>
      <c r="BD596" s="41">
        <f t="shared" si="358"/>
        <v>0.97368421052631582</v>
      </c>
      <c r="BE596" s="41">
        <f t="shared" si="359"/>
        <v>2.6315789473684209E-2</v>
      </c>
      <c r="BF596" s="41">
        <f t="shared" si="360"/>
        <v>0</v>
      </c>
      <c r="BG596" s="41">
        <f t="shared" si="361"/>
        <v>0.65789473684210531</v>
      </c>
      <c r="BH596" s="41">
        <f t="shared" si="362"/>
        <v>0.21052631578947367</v>
      </c>
      <c r="BI596" s="41">
        <f t="shared" si="363"/>
        <v>0.13157894736842105</v>
      </c>
      <c r="BJ596" s="41">
        <f t="shared" si="364"/>
        <v>0</v>
      </c>
      <c r="BK596" s="41">
        <f t="shared" si="365"/>
        <v>0</v>
      </c>
      <c r="BL596" s="41">
        <f t="shared" si="366"/>
        <v>0.89473684210526316</v>
      </c>
      <c r="BM596" s="41">
        <f t="shared" si="367"/>
        <v>0.10526315789473684</v>
      </c>
      <c r="BN596" s="41">
        <f t="shared" si="368"/>
        <v>0</v>
      </c>
      <c r="BO596" s="41">
        <f t="shared" si="369"/>
        <v>0</v>
      </c>
      <c r="BP596" s="41">
        <f t="shared" si="370"/>
        <v>7.8947368421052627E-2</v>
      </c>
      <c r="BQ596" s="41">
        <f t="shared" si="371"/>
        <v>0</v>
      </c>
      <c r="BR596" s="41">
        <f t="shared" si="372"/>
        <v>0</v>
      </c>
      <c r="BS596" s="41">
        <f t="shared" si="373"/>
        <v>2.6315789473684209E-2</v>
      </c>
      <c r="BT596" s="41">
        <f t="shared" si="374"/>
        <v>0.97368421052631582</v>
      </c>
      <c r="BU596" s="41">
        <f t="shared" si="375"/>
        <v>0.92105263157894735</v>
      </c>
      <c r="BV596" s="41">
        <f t="shared" si="376"/>
        <v>0</v>
      </c>
      <c r="BW596" s="41">
        <f t="shared" si="377"/>
        <v>1</v>
      </c>
      <c r="BX596" s="41" t="str">
        <f t="shared" si="378"/>
        <v>2012Nurse practitionersAlberta</v>
      </c>
      <c r="BY596" s="51">
        <f>VLOOKUP(BX596,'%workplace'!$A$1:$F$381,6,FALSE)</f>
        <v>305</v>
      </c>
      <c r="BZ596" s="32">
        <f t="shared" si="379"/>
        <v>0.12459016393442623</v>
      </c>
    </row>
    <row r="597" spans="1:78" s="8" customFormat="1" hidden="1" x14ac:dyDescent="0.2">
      <c r="A597" s="8" t="str">
        <f t="shared" si="342"/>
        <v>2012Nurse practitionersBritish ColumbiaAll places of work</v>
      </c>
      <c r="B597" s="8" t="s">
        <v>5</v>
      </c>
      <c r="C597" s="8" t="s">
        <v>23</v>
      </c>
      <c r="D597" s="8" t="s">
        <v>9</v>
      </c>
      <c r="E597" s="8">
        <v>2012</v>
      </c>
      <c r="F597" s="8">
        <v>176</v>
      </c>
      <c r="G597" s="8">
        <v>9</v>
      </c>
      <c r="H597" s="8">
        <v>0</v>
      </c>
      <c r="I597" s="8">
        <v>9</v>
      </c>
      <c r="J597" s="8">
        <v>21</v>
      </c>
      <c r="K597" s="8">
        <v>38</v>
      </c>
      <c r="L597" s="8">
        <v>30</v>
      </c>
      <c r="M597" s="8">
        <v>27</v>
      </c>
      <c r="N597" s="8">
        <v>31</v>
      </c>
      <c r="O597" s="8">
        <v>20</v>
      </c>
      <c r="P597" s="8">
        <v>8</v>
      </c>
      <c r="Q597" s="8">
        <v>1</v>
      </c>
      <c r="R597" s="8">
        <v>0</v>
      </c>
      <c r="S597" s="8">
        <v>0</v>
      </c>
      <c r="T597" s="8">
        <v>0</v>
      </c>
      <c r="U597" s="8">
        <v>177</v>
      </c>
      <c r="V597" s="8">
        <v>1</v>
      </c>
      <c r="W597" s="8">
        <v>7</v>
      </c>
      <c r="X597" s="8">
        <v>105</v>
      </c>
      <c r="Y597" s="8">
        <v>40</v>
      </c>
      <c r="Z597" s="8">
        <v>40</v>
      </c>
      <c r="AA597" s="8">
        <v>0</v>
      </c>
      <c r="AB597" s="8">
        <v>1</v>
      </c>
      <c r="AC597" s="8">
        <v>0</v>
      </c>
      <c r="AD597" s="8">
        <v>156</v>
      </c>
      <c r="AE597" s="8">
        <v>28</v>
      </c>
      <c r="AF597" s="8">
        <v>4</v>
      </c>
      <c r="AG597" s="8">
        <v>165</v>
      </c>
      <c r="AH597" s="8">
        <v>14</v>
      </c>
      <c r="AI597" s="8">
        <v>1</v>
      </c>
      <c r="AJ597" s="8">
        <v>18</v>
      </c>
      <c r="AK597" s="8">
        <v>167</v>
      </c>
      <c r="AL597" s="8">
        <v>1</v>
      </c>
      <c r="AM597" s="8">
        <v>0</v>
      </c>
      <c r="AN597" s="8">
        <v>185</v>
      </c>
      <c r="AO597" s="41">
        <f t="shared" si="343"/>
        <v>0.9513513513513514</v>
      </c>
      <c r="AP597" s="41">
        <f t="shared" si="344"/>
        <v>4.8648648648648651E-2</v>
      </c>
      <c r="AQ597" s="41">
        <f t="shared" si="345"/>
        <v>0</v>
      </c>
      <c r="AR597" s="41">
        <f t="shared" si="346"/>
        <v>4.8648648648648651E-2</v>
      </c>
      <c r="AS597" s="41">
        <f t="shared" si="347"/>
        <v>0.11351351351351352</v>
      </c>
      <c r="AT597" s="41">
        <f t="shared" si="348"/>
        <v>0.20540540540540542</v>
      </c>
      <c r="AU597" s="41">
        <f t="shared" si="349"/>
        <v>0.16216216216216217</v>
      </c>
      <c r="AV597" s="41">
        <f t="shared" si="350"/>
        <v>0.14594594594594595</v>
      </c>
      <c r="AW597" s="41">
        <f t="shared" si="351"/>
        <v>0.16756756756756758</v>
      </c>
      <c r="AX597" s="41">
        <f t="shared" si="352"/>
        <v>0.10810810810810811</v>
      </c>
      <c r="AY597" s="41">
        <f t="shared" si="353"/>
        <v>4.3243243243243246E-2</v>
      </c>
      <c r="AZ597" s="41">
        <f t="shared" si="354"/>
        <v>5.4054054054054057E-3</v>
      </c>
      <c r="BA597" s="41">
        <f t="shared" si="355"/>
        <v>0</v>
      </c>
      <c r="BB597" s="41">
        <f t="shared" si="356"/>
        <v>0</v>
      </c>
      <c r="BC597" s="41">
        <f t="shared" si="357"/>
        <v>0</v>
      </c>
      <c r="BD597" s="41">
        <f t="shared" si="358"/>
        <v>0.95675675675675675</v>
      </c>
      <c r="BE597" s="41">
        <f t="shared" si="359"/>
        <v>5.4054054054054057E-3</v>
      </c>
      <c r="BF597" s="41">
        <f t="shared" si="360"/>
        <v>3.783783783783784E-2</v>
      </c>
      <c r="BG597" s="41">
        <f t="shared" si="361"/>
        <v>0.56756756756756754</v>
      </c>
      <c r="BH597" s="41">
        <f t="shared" si="362"/>
        <v>0.21621621621621623</v>
      </c>
      <c r="BI597" s="41">
        <f t="shared" si="363"/>
        <v>0.21621621621621623</v>
      </c>
      <c r="BJ597" s="41">
        <f t="shared" si="364"/>
        <v>0</v>
      </c>
      <c r="BK597" s="41">
        <f t="shared" si="365"/>
        <v>5.4054054054054057E-3</v>
      </c>
      <c r="BL597" s="41">
        <f t="shared" si="366"/>
        <v>0</v>
      </c>
      <c r="BM597" s="41">
        <f t="shared" si="367"/>
        <v>0.84324324324324329</v>
      </c>
      <c r="BN597" s="41">
        <f t="shared" si="368"/>
        <v>0.15135135135135136</v>
      </c>
      <c r="BO597" s="41">
        <f t="shared" si="369"/>
        <v>2.1621621621621623E-2</v>
      </c>
      <c r="BP597" s="41">
        <f t="shared" si="370"/>
        <v>0.89189189189189189</v>
      </c>
      <c r="BQ597" s="41">
        <f t="shared" si="371"/>
        <v>7.567567567567568E-2</v>
      </c>
      <c r="BR597" s="41">
        <f t="shared" si="372"/>
        <v>5.4054054054054057E-3</v>
      </c>
      <c r="BS597" s="41">
        <f t="shared" si="373"/>
        <v>9.7297297297297303E-2</v>
      </c>
      <c r="BT597" s="41">
        <f t="shared" si="374"/>
        <v>0.9027027027027027</v>
      </c>
      <c r="BU597" s="41">
        <f t="shared" si="375"/>
        <v>5.4054054054054057E-3</v>
      </c>
      <c r="BV597" s="41">
        <f t="shared" si="376"/>
        <v>0</v>
      </c>
      <c r="BW597" s="41">
        <f t="shared" si="377"/>
        <v>1</v>
      </c>
      <c r="BX597" s="41" t="str">
        <f t="shared" si="378"/>
        <v>2012Nurse practitionersBritish Columbia</v>
      </c>
      <c r="BY597" s="51">
        <f>VLOOKUP(BX597,'%workplace'!$A$1:$F$381,6,FALSE)</f>
        <v>185</v>
      </c>
      <c r="BZ597" s="32">
        <f t="shared" si="379"/>
        <v>1</v>
      </c>
    </row>
    <row r="598" spans="1:78" s="8" customFormat="1" hidden="1" x14ac:dyDescent="0.2">
      <c r="A598" s="8" t="str">
        <f t="shared" si="342"/>
        <v>2012Nurse practitionersBritish ColumbiaCommunity health</v>
      </c>
      <c r="B598" s="8" t="s">
        <v>5</v>
      </c>
      <c r="C598" s="8" t="s">
        <v>23</v>
      </c>
      <c r="D598" s="8" t="s">
        <v>11</v>
      </c>
      <c r="E598" s="8">
        <v>2012</v>
      </c>
      <c r="F598" s="8">
        <v>76</v>
      </c>
      <c r="G598" s="8">
        <v>4</v>
      </c>
      <c r="H598" s="8">
        <v>0</v>
      </c>
      <c r="I598" s="8">
        <v>1</v>
      </c>
      <c r="J598" s="8">
        <v>9</v>
      </c>
      <c r="K598" s="8">
        <v>17</v>
      </c>
      <c r="L598" s="8">
        <v>11</v>
      </c>
      <c r="M598" s="8">
        <v>11</v>
      </c>
      <c r="N598" s="8">
        <v>19</v>
      </c>
      <c r="O598" s="8">
        <v>9</v>
      </c>
      <c r="P598" s="8">
        <v>3</v>
      </c>
      <c r="Q598" s="8">
        <v>0</v>
      </c>
      <c r="R598" s="8">
        <v>0</v>
      </c>
      <c r="S598" s="8">
        <v>0</v>
      </c>
      <c r="T598" s="8">
        <v>0</v>
      </c>
      <c r="U598" s="8">
        <v>78</v>
      </c>
      <c r="V598" s="8">
        <v>0</v>
      </c>
      <c r="W598" s="8">
        <v>2</v>
      </c>
      <c r="X598" s="8">
        <v>44</v>
      </c>
      <c r="Y598" s="8">
        <v>18</v>
      </c>
      <c r="Z598" s="8">
        <v>18</v>
      </c>
      <c r="AA598" s="8">
        <v>0</v>
      </c>
      <c r="AB598" s="8">
        <v>0</v>
      </c>
      <c r="AC598" s="8">
        <v>0</v>
      </c>
      <c r="AD598" s="8">
        <v>74</v>
      </c>
      <c r="AE598" s="8">
        <v>6</v>
      </c>
      <c r="AF598" s="8">
        <v>2</v>
      </c>
      <c r="AG598" s="8">
        <v>77</v>
      </c>
      <c r="AH598" s="8">
        <v>1</v>
      </c>
      <c r="AI598" s="8">
        <v>0</v>
      </c>
      <c r="AJ598" s="8">
        <v>14</v>
      </c>
      <c r="AK598" s="8">
        <v>66</v>
      </c>
      <c r="AL598" s="8">
        <v>0</v>
      </c>
      <c r="AM598" s="8">
        <v>0</v>
      </c>
      <c r="AN598" s="8">
        <v>80</v>
      </c>
      <c r="AO598" s="41">
        <f t="shared" si="343"/>
        <v>0.95</v>
      </c>
      <c r="AP598" s="41">
        <f t="shared" si="344"/>
        <v>0.05</v>
      </c>
      <c r="AQ598" s="41">
        <f t="shared" si="345"/>
        <v>0</v>
      </c>
      <c r="AR598" s="41">
        <f t="shared" si="346"/>
        <v>1.2500000000000001E-2</v>
      </c>
      <c r="AS598" s="41">
        <f t="shared" si="347"/>
        <v>0.1125</v>
      </c>
      <c r="AT598" s="41">
        <f t="shared" si="348"/>
        <v>0.21249999999999999</v>
      </c>
      <c r="AU598" s="41">
        <f t="shared" si="349"/>
        <v>0.13750000000000001</v>
      </c>
      <c r="AV598" s="41">
        <f t="shared" si="350"/>
        <v>0.13750000000000001</v>
      </c>
      <c r="AW598" s="41">
        <f t="shared" si="351"/>
        <v>0.23749999999999999</v>
      </c>
      <c r="AX598" s="41">
        <f t="shared" si="352"/>
        <v>0.1125</v>
      </c>
      <c r="AY598" s="41">
        <f t="shared" si="353"/>
        <v>3.7499999999999999E-2</v>
      </c>
      <c r="AZ598" s="41">
        <f t="shared" si="354"/>
        <v>0</v>
      </c>
      <c r="BA598" s="41">
        <f t="shared" si="355"/>
        <v>0</v>
      </c>
      <c r="BB598" s="41">
        <f t="shared" si="356"/>
        <v>0</v>
      </c>
      <c r="BC598" s="41">
        <f t="shared" si="357"/>
        <v>0</v>
      </c>
      <c r="BD598" s="41">
        <f t="shared" si="358"/>
        <v>0.97499999999999998</v>
      </c>
      <c r="BE598" s="41">
        <f t="shared" si="359"/>
        <v>0</v>
      </c>
      <c r="BF598" s="41">
        <f t="shared" si="360"/>
        <v>2.5000000000000001E-2</v>
      </c>
      <c r="BG598" s="41">
        <f t="shared" si="361"/>
        <v>0.55000000000000004</v>
      </c>
      <c r="BH598" s="41">
        <f t="shared" si="362"/>
        <v>0.22500000000000001</v>
      </c>
      <c r="BI598" s="41">
        <f t="shared" si="363"/>
        <v>0.22500000000000001</v>
      </c>
      <c r="BJ598" s="41">
        <f t="shared" si="364"/>
        <v>0</v>
      </c>
      <c r="BK598" s="41">
        <f t="shared" si="365"/>
        <v>0</v>
      </c>
      <c r="BL598" s="41">
        <f t="shared" si="366"/>
        <v>0</v>
      </c>
      <c r="BM598" s="41">
        <f t="shared" si="367"/>
        <v>0.92500000000000004</v>
      </c>
      <c r="BN598" s="41">
        <f t="shared" si="368"/>
        <v>7.4999999999999997E-2</v>
      </c>
      <c r="BO598" s="41">
        <f t="shared" si="369"/>
        <v>2.5000000000000001E-2</v>
      </c>
      <c r="BP598" s="41">
        <f t="shared" si="370"/>
        <v>0.96250000000000002</v>
      </c>
      <c r="BQ598" s="41">
        <f t="shared" si="371"/>
        <v>1.2500000000000001E-2</v>
      </c>
      <c r="BR598" s="41">
        <f t="shared" si="372"/>
        <v>0</v>
      </c>
      <c r="BS598" s="41">
        <f t="shared" si="373"/>
        <v>0.17499999999999999</v>
      </c>
      <c r="BT598" s="41">
        <f t="shared" si="374"/>
        <v>0.82499999999999996</v>
      </c>
      <c r="BU598" s="41">
        <f t="shared" si="375"/>
        <v>0</v>
      </c>
      <c r="BV598" s="41">
        <f t="shared" si="376"/>
        <v>0</v>
      </c>
      <c r="BW598" s="41">
        <f t="shared" si="377"/>
        <v>1</v>
      </c>
      <c r="BX598" s="41" t="str">
        <f t="shared" si="378"/>
        <v>2012Nurse practitionersBritish Columbia</v>
      </c>
      <c r="BY598" s="51">
        <f>VLOOKUP(BX598,'%workplace'!$A$1:$F$381,6,FALSE)</f>
        <v>185</v>
      </c>
      <c r="BZ598" s="32">
        <f t="shared" si="379"/>
        <v>0.43243243243243246</v>
      </c>
    </row>
    <row r="599" spans="1:78" s="8" customFormat="1" hidden="1" x14ac:dyDescent="0.2">
      <c r="A599" s="8" t="str">
        <f t="shared" si="342"/>
        <v>2012Nurse practitionersBritish ColumbiaNursing home/long-term care</v>
      </c>
      <c r="B599" s="8" t="s">
        <v>5</v>
      </c>
      <c r="C599" s="8" t="s">
        <v>23</v>
      </c>
      <c r="D599" s="8" t="s">
        <v>12</v>
      </c>
      <c r="E599" s="8">
        <v>2012</v>
      </c>
      <c r="F599" s="8">
        <v>1</v>
      </c>
      <c r="G599" s="8">
        <v>0</v>
      </c>
      <c r="H599" s="8">
        <v>0</v>
      </c>
      <c r="I599" s="8">
        <v>0</v>
      </c>
      <c r="J599" s="8">
        <v>0</v>
      </c>
      <c r="K599" s="8">
        <v>0</v>
      </c>
      <c r="L599" s="8">
        <v>0</v>
      </c>
      <c r="M599" s="8">
        <v>1</v>
      </c>
      <c r="N599" s="8">
        <v>0</v>
      </c>
      <c r="O599" s="8">
        <v>0</v>
      </c>
      <c r="P599" s="8">
        <v>0</v>
      </c>
      <c r="Q599" s="8">
        <v>0</v>
      </c>
      <c r="R599" s="8">
        <v>0</v>
      </c>
      <c r="S599" s="8">
        <v>0</v>
      </c>
      <c r="T599" s="8">
        <v>0</v>
      </c>
      <c r="U599" s="8">
        <v>1</v>
      </c>
      <c r="V599" s="8">
        <v>0</v>
      </c>
      <c r="W599" s="8">
        <v>0</v>
      </c>
      <c r="X599" s="8">
        <v>1</v>
      </c>
      <c r="Y599" s="8">
        <v>0</v>
      </c>
      <c r="Z599" s="8">
        <v>0</v>
      </c>
      <c r="AA599" s="8">
        <v>0</v>
      </c>
      <c r="AB599" s="8">
        <v>0</v>
      </c>
      <c r="AC599" s="8">
        <v>0</v>
      </c>
      <c r="AD599" s="8">
        <v>1</v>
      </c>
      <c r="AE599" s="8">
        <v>0</v>
      </c>
      <c r="AF599" s="8">
        <v>0</v>
      </c>
      <c r="AG599" s="8">
        <v>1</v>
      </c>
      <c r="AH599" s="8">
        <v>0</v>
      </c>
      <c r="AI599" s="8">
        <v>0</v>
      </c>
      <c r="AJ599" s="8">
        <v>0</v>
      </c>
      <c r="AK599" s="8">
        <v>1</v>
      </c>
      <c r="AL599" s="8">
        <v>0</v>
      </c>
      <c r="AM599" s="8">
        <v>0</v>
      </c>
      <c r="AN599" s="8">
        <v>1</v>
      </c>
      <c r="AO599" s="41">
        <f t="shared" si="343"/>
        <v>1</v>
      </c>
      <c r="AP599" s="41">
        <f t="shared" si="344"/>
        <v>0</v>
      </c>
      <c r="AQ599" s="41">
        <f t="shared" si="345"/>
        <v>0</v>
      </c>
      <c r="AR599" s="41">
        <f t="shared" si="346"/>
        <v>0</v>
      </c>
      <c r="AS599" s="41">
        <f t="shared" si="347"/>
        <v>0</v>
      </c>
      <c r="AT599" s="41">
        <f t="shared" si="348"/>
        <v>0</v>
      </c>
      <c r="AU599" s="41">
        <f t="shared" si="349"/>
        <v>0</v>
      </c>
      <c r="AV599" s="41">
        <f t="shared" si="350"/>
        <v>1</v>
      </c>
      <c r="AW599" s="41">
        <f t="shared" si="351"/>
        <v>0</v>
      </c>
      <c r="AX599" s="41">
        <f t="shared" si="352"/>
        <v>0</v>
      </c>
      <c r="AY599" s="41">
        <f t="shared" si="353"/>
        <v>0</v>
      </c>
      <c r="AZ599" s="41">
        <f t="shared" si="354"/>
        <v>0</v>
      </c>
      <c r="BA599" s="41">
        <f t="shared" si="355"/>
        <v>0</v>
      </c>
      <c r="BB599" s="41">
        <f t="shared" si="356"/>
        <v>0</v>
      </c>
      <c r="BC599" s="41">
        <f t="shared" si="357"/>
        <v>0</v>
      </c>
      <c r="BD599" s="41">
        <f t="shared" si="358"/>
        <v>1</v>
      </c>
      <c r="BE599" s="41">
        <f t="shared" si="359"/>
        <v>0</v>
      </c>
      <c r="BF599" s="41">
        <f t="shared" si="360"/>
        <v>0</v>
      </c>
      <c r="BG599" s="41">
        <f t="shared" si="361"/>
        <v>1</v>
      </c>
      <c r="BH599" s="41">
        <f t="shared" si="362"/>
        <v>0</v>
      </c>
      <c r="BI599" s="41">
        <f t="shared" si="363"/>
        <v>0</v>
      </c>
      <c r="BJ599" s="41">
        <f t="shared" si="364"/>
        <v>0</v>
      </c>
      <c r="BK599" s="41">
        <f t="shared" si="365"/>
        <v>0</v>
      </c>
      <c r="BL599" s="41">
        <f t="shared" si="366"/>
        <v>0</v>
      </c>
      <c r="BM599" s="41">
        <f t="shared" si="367"/>
        <v>1</v>
      </c>
      <c r="BN599" s="41">
        <f t="shared" si="368"/>
        <v>0</v>
      </c>
      <c r="BO599" s="41">
        <f t="shared" si="369"/>
        <v>0</v>
      </c>
      <c r="BP599" s="41">
        <f t="shared" si="370"/>
        <v>1</v>
      </c>
      <c r="BQ599" s="41">
        <f t="shared" si="371"/>
        <v>0</v>
      </c>
      <c r="BR599" s="41">
        <f t="shared" si="372"/>
        <v>0</v>
      </c>
      <c r="BS599" s="41">
        <f t="shared" si="373"/>
        <v>0</v>
      </c>
      <c r="BT599" s="41">
        <f t="shared" si="374"/>
        <v>1</v>
      </c>
      <c r="BU599" s="41">
        <f t="shared" si="375"/>
        <v>0</v>
      </c>
      <c r="BV599" s="41">
        <f t="shared" si="376"/>
        <v>0</v>
      </c>
      <c r="BW599" s="41">
        <f t="shared" si="377"/>
        <v>1</v>
      </c>
      <c r="BX599" s="41" t="str">
        <f t="shared" si="378"/>
        <v>2012Nurse practitionersBritish Columbia</v>
      </c>
      <c r="BY599" s="51">
        <f>VLOOKUP(BX599,'%workplace'!$A$1:$F$381,6,FALSE)</f>
        <v>185</v>
      </c>
      <c r="BZ599" s="32">
        <f t="shared" si="379"/>
        <v>5.4054054054054057E-3</v>
      </c>
    </row>
    <row r="600" spans="1:78" s="8" customFormat="1" hidden="1" x14ac:dyDescent="0.2">
      <c r="A600" s="8" t="str">
        <f t="shared" si="342"/>
        <v>2012Nurse practitionersBritish ColumbiaHospital</v>
      </c>
      <c r="B600" s="8" t="s">
        <v>5</v>
      </c>
      <c r="C600" s="8" t="s">
        <v>23</v>
      </c>
      <c r="D600" s="8" t="s">
        <v>10</v>
      </c>
      <c r="E600" s="8">
        <v>2012</v>
      </c>
      <c r="F600" s="8">
        <v>72</v>
      </c>
      <c r="G600" s="8">
        <v>4</v>
      </c>
      <c r="H600" s="8">
        <v>0</v>
      </c>
      <c r="I600" s="8">
        <v>8</v>
      </c>
      <c r="J600" s="8">
        <v>8</v>
      </c>
      <c r="K600" s="8">
        <v>18</v>
      </c>
      <c r="L600" s="8">
        <v>14</v>
      </c>
      <c r="M600" s="8">
        <v>10</v>
      </c>
      <c r="N600" s="8">
        <v>8</v>
      </c>
      <c r="O600" s="8">
        <v>5</v>
      </c>
      <c r="P600" s="8">
        <v>4</v>
      </c>
      <c r="Q600" s="8">
        <v>1</v>
      </c>
      <c r="R600" s="8">
        <v>0</v>
      </c>
      <c r="S600" s="8">
        <v>0</v>
      </c>
      <c r="T600" s="8">
        <v>0</v>
      </c>
      <c r="U600" s="8">
        <v>72</v>
      </c>
      <c r="V600" s="8">
        <v>1</v>
      </c>
      <c r="W600" s="8">
        <v>3</v>
      </c>
      <c r="X600" s="8">
        <v>46</v>
      </c>
      <c r="Y600" s="8">
        <v>15</v>
      </c>
      <c r="Z600" s="8">
        <v>15</v>
      </c>
      <c r="AA600" s="8">
        <v>0</v>
      </c>
      <c r="AB600" s="8">
        <v>0</v>
      </c>
      <c r="AC600" s="8">
        <v>0</v>
      </c>
      <c r="AD600" s="8">
        <v>55</v>
      </c>
      <c r="AE600" s="8">
        <v>21</v>
      </c>
      <c r="AF600" s="8">
        <v>0</v>
      </c>
      <c r="AG600" s="8">
        <v>72</v>
      </c>
      <c r="AH600" s="8">
        <v>4</v>
      </c>
      <c r="AI600" s="8">
        <v>0</v>
      </c>
      <c r="AJ600" s="8">
        <v>3</v>
      </c>
      <c r="AK600" s="8">
        <v>73</v>
      </c>
      <c r="AL600" s="8">
        <v>0</v>
      </c>
      <c r="AM600" s="8">
        <v>0</v>
      </c>
      <c r="AN600" s="8">
        <v>76</v>
      </c>
      <c r="AO600" s="41">
        <f t="shared" si="343"/>
        <v>0.94736842105263153</v>
      </c>
      <c r="AP600" s="41">
        <f t="shared" si="344"/>
        <v>5.2631578947368418E-2</v>
      </c>
      <c r="AQ600" s="41">
        <f t="shared" si="345"/>
        <v>0</v>
      </c>
      <c r="AR600" s="41">
        <f t="shared" si="346"/>
        <v>0.10526315789473684</v>
      </c>
      <c r="AS600" s="41">
        <f t="shared" si="347"/>
        <v>0.10526315789473684</v>
      </c>
      <c r="AT600" s="41">
        <f t="shared" si="348"/>
        <v>0.23684210526315788</v>
      </c>
      <c r="AU600" s="41">
        <f t="shared" si="349"/>
        <v>0.18421052631578946</v>
      </c>
      <c r="AV600" s="41">
        <f t="shared" si="350"/>
        <v>0.13157894736842105</v>
      </c>
      <c r="AW600" s="41">
        <f t="shared" si="351"/>
        <v>0.10526315789473684</v>
      </c>
      <c r="AX600" s="41">
        <f t="shared" si="352"/>
        <v>6.5789473684210523E-2</v>
      </c>
      <c r="AY600" s="41">
        <f t="shared" si="353"/>
        <v>5.2631578947368418E-2</v>
      </c>
      <c r="AZ600" s="41">
        <f t="shared" si="354"/>
        <v>1.3157894736842105E-2</v>
      </c>
      <c r="BA600" s="41">
        <f t="shared" si="355"/>
        <v>0</v>
      </c>
      <c r="BB600" s="41">
        <f t="shared" si="356"/>
        <v>0</v>
      </c>
      <c r="BC600" s="41">
        <f t="shared" si="357"/>
        <v>0</v>
      </c>
      <c r="BD600" s="41">
        <f t="shared" si="358"/>
        <v>0.94736842105263153</v>
      </c>
      <c r="BE600" s="41">
        <f t="shared" si="359"/>
        <v>1.3157894736842105E-2</v>
      </c>
      <c r="BF600" s="41">
        <f t="shared" si="360"/>
        <v>3.9473684210526314E-2</v>
      </c>
      <c r="BG600" s="41">
        <f t="shared" si="361"/>
        <v>0.60526315789473684</v>
      </c>
      <c r="BH600" s="41">
        <f t="shared" si="362"/>
        <v>0.19736842105263158</v>
      </c>
      <c r="BI600" s="41">
        <f t="shared" si="363"/>
        <v>0.19736842105263158</v>
      </c>
      <c r="BJ600" s="41">
        <f t="shared" si="364"/>
        <v>0</v>
      </c>
      <c r="BK600" s="41">
        <f t="shared" si="365"/>
        <v>0</v>
      </c>
      <c r="BL600" s="41">
        <f t="shared" si="366"/>
        <v>0</v>
      </c>
      <c r="BM600" s="41">
        <f t="shared" si="367"/>
        <v>0.72368421052631582</v>
      </c>
      <c r="BN600" s="41">
        <f t="shared" si="368"/>
        <v>0.27631578947368424</v>
      </c>
      <c r="BO600" s="41">
        <f t="shared" si="369"/>
        <v>0</v>
      </c>
      <c r="BP600" s="41">
        <f t="shared" si="370"/>
        <v>0.94736842105263153</v>
      </c>
      <c r="BQ600" s="41">
        <f t="shared" si="371"/>
        <v>5.2631578947368418E-2</v>
      </c>
      <c r="BR600" s="41">
        <f t="shared" si="372"/>
        <v>0</v>
      </c>
      <c r="BS600" s="41">
        <f t="shared" si="373"/>
        <v>3.9473684210526314E-2</v>
      </c>
      <c r="BT600" s="41">
        <f t="shared" si="374"/>
        <v>0.96052631578947367</v>
      </c>
      <c r="BU600" s="41">
        <f t="shared" si="375"/>
        <v>0</v>
      </c>
      <c r="BV600" s="41">
        <f t="shared" si="376"/>
        <v>0</v>
      </c>
      <c r="BW600" s="41">
        <f t="shared" si="377"/>
        <v>1</v>
      </c>
      <c r="BX600" s="41" t="str">
        <f t="shared" si="378"/>
        <v>2012Nurse practitionersBritish Columbia</v>
      </c>
      <c r="BY600" s="51">
        <f>VLOOKUP(BX600,'%workplace'!$A$1:$F$381,6,FALSE)</f>
        <v>185</v>
      </c>
      <c r="BZ600" s="32">
        <f t="shared" si="379"/>
        <v>0.41081081081081083</v>
      </c>
    </row>
    <row r="601" spans="1:78" s="8" customFormat="1" hidden="1" x14ac:dyDescent="0.2">
      <c r="A601" s="8" t="str">
        <f t="shared" si="342"/>
        <v>2012Nurse practitionersBritish ColumbiaOther places of work</v>
      </c>
      <c r="B601" s="8" t="s">
        <v>5</v>
      </c>
      <c r="C601" s="8" t="s">
        <v>23</v>
      </c>
      <c r="D601" s="8" t="s">
        <v>13</v>
      </c>
      <c r="E601" s="8">
        <v>2012</v>
      </c>
      <c r="F601" s="8">
        <v>18</v>
      </c>
      <c r="G601" s="8">
        <v>1</v>
      </c>
      <c r="H601" s="8">
        <v>0</v>
      </c>
      <c r="I601" s="8">
        <v>0</v>
      </c>
      <c r="J601" s="8">
        <v>4</v>
      </c>
      <c r="K601" s="8">
        <v>2</v>
      </c>
      <c r="L601" s="8">
        <v>5</v>
      </c>
      <c r="M601" s="8">
        <v>3</v>
      </c>
      <c r="N601" s="8">
        <v>1</v>
      </c>
      <c r="O601" s="8">
        <v>4</v>
      </c>
      <c r="P601" s="8">
        <v>0</v>
      </c>
      <c r="Q601" s="8">
        <v>0</v>
      </c>
      <c r="R601" s="8">
        <v>0</v>
      </c>
      <c r="S601" s="8">
        <v>0</v>
      </c>
      <c r="T601" s="8">
        <v>0</v>
      </c>
      <c r="U601" s="8">
        <v>17</v>
      </c>
      <c r="V601" s="8">
        <v>0</v>
      </c>
      <c r="W601" s="8">
        <v>2</v>
      </c>
      <c r="X601" s="8">
        <v>7</v>
      </c>
      <c r="Y601" s="8">
        <v>6</v>
      </c>
      <c r="Z601" s="8">
        <v>6</v>
      </c>
      <c r="AA601" s="8">
        <v>0</v>
      </c>
      <c r="AB601" s="8">
        <v>1</v>
      </c>
      <c r="AC601" s="8">
        <v>0</v>
      </c>
      <c r="AD601" s="8">
        <v>17</v>
      </c>
      <c r="AE601" s="8">
        <v>1</v>
      </c>
      <c r="AF601" s="8">
        <v>2</v>
      </c>
      <c r="AG601" s="8">
        <v>7</v>
      </c>
      <c r="AH601" s="8">
        <v>9</v>
      </c>
      <c r="AI601" s="8">
        <v>0</v>
      </c>
      <c r="AJ601" s="8">
        <v>0</v>
      </c>
      <c r="AK601" s="8">
        <v>19</v>
      </c>
      <c r="AL601" s="8">
        <v>1</v>
      </c>
      <c r="AM601" s="8">
        <v>0</v>
      </c>
      <c r="AN601" s="8">
        <v>19</v>
      </c>
      <c r="AO601" s="41">
        <f t="shared" si="343"/>
        <v>0.94736842105263153</v>
      </c>
      <c r="AP601" s="41">
        <f t="shared" si="344"/>
        <v>5.2631578947368418E-2</v>
      </c>
      <c r="AQ601" s="41">
        <f t="shared" si="345"/>
        <v>0</v>
      </c>
      <c r="AR601" s="41">
        <f t="shared" si="346"/>
        <v>0</v>
      </c>
      <c r="AS601" s="41">
        <f t="shared" si="347"/>
        <v>0.21052631578947367</v>
      </c>
      <c r="AT601" s="41">
        <f t="shared" si="348"/>
        <v>0.10526315789473684</v>
      </c>
      <c r="AU601" s="41">
        <f t="shared" si="349"/>
        <v>0.26315789473684209</v>
      </c>
      <c r="AV601" s="41">
        <f t="shared" si="350"/>
        <v>0.15789473684210525</v>
      </c>
      <c r="AW601" s="41">
        <f t="shared" si="351"/>
        <v>5.2631578947368418E-2</v>
      </c>
      <c r="AX601" s="41">
        <f t="shared" si="352"/>
        <v>0.21052631578947367</v>
      </c>
      <c r="AY601" s="41">
        <f t="shared" si="353"/>
        <v>0</v>
      </c>
      <c r="AZ601" s="41">
        <f t="shared" si="354"/>
        <v>0</v>
      </c>
      <c r="BA601" s="41">
        <f t="shared" si="355"/>
        <v>0</v>
      </c>
      <c r="BB601" s="41">
        <f t="shared" si="356"/>
        <v>0</v>
      </c>
      <c r="BC601" s="41">
        <f t="shared" si="357"/>
        <v>0</v>
      </c>
      <c r="BD601" s="41">
        <f t="shared" si="358"/>
        <v>0.89473684210526316</v>
      </c>
      <c r="BE601" s="41">
        <f t="shared" si="359"/>
        <v>0</v>
      </c>
      <c r="BF601" s="41">
        <f t="shared" si="360"/>
        <v>0.10526315789473684</v>
      </c>
      <c r="BG601" s="41">
        <f t="shared" si="361"/>
        <v>0.36842105263157893</v>
      </c>
      <c r="BH601" s="41">
        <f t="shared" si="362"/>
        <v>0.31578947368421051</v>
      </c>
      <c r="BI601" s="41">
        <f t="shared" si="363"/>
        <v>0.31578947368421051</v>
      </c>
      <c r="BJ601" s="41">
        <f t="shared" si="364"/>
        <v>0</v>
      </c>
      <c r="BK601" s="41">
        <f t="shared" si="365"/>
        <v>5.2631578947368418E-2</v>
      </c>
      <c r="BL601" s="41">
        <f t="shared" si="366"/>
        <v>0</v>
      </c>
      <c r="BM601" s="41">
        <f t="shared" si="367"/>
        <v>0.89473684210526316</v>
      </c>
      <c r="BN601" s="41">
        <f t="shared" si="368"/>
        <v>5.2631578947368418E-2</v>
      </c>
      <c r="BO601" s="41">
        <f t="shared" si="369"/>
        <v>0.10526315789473684</v>
      </c>
      <c r="BP601" s="41">
        <f t="shared" si="370"/>
        <v>0.36842105263157893</v>
      </c>
      <c r="BQ601" s="41">
        <f t="shared" si="371"/>
        <v>0.47368421052631576</v>
      </c>
      <c r="BR601" s="41">
        <f t="shared" si="372"/>
        <v>0</v>
      </c>
      <c r="BS601" s="41">
        <f t="shared" si="373"/>
        <v>0</v>
      </c>
      <c r="BT601" s="41">
        <f t="shared" si="374"/>
        <v>1</v>
      </c>
      <c r="BU601" s="41">
        <f t="shared" si="375"/>
        <v>5.2631578947368418E-2</v>
      </c>
      <c r="BV601" s="41">
        <f t="shared" si="376"/>
        <v>0</v>
      </c>
      <c r="BW601" s="41">
        <f t="shared" si="377"/>
        <v>1</v>
      </c>
      <c r="BX601" s="41" t="str">
        <f t="shared" si="378"/>
        <v>2012Nurse practitionersBritish Columbia</v>
      </c>
      <c r="BY601" s="51">
        <f>VLOOKUP(BX601,'%workplace'!$A$1:$F$381,6,FALSE)</f>
        <v>185</v>
      </c>
      <c r="BZ601" s="32">
        <f t="shared" si="379"/>
        <v>0.10270270270270271</v>
      </c>
    </row>
    <row r="602" spans="1:78" s="8" customFormat="1" hidden="1" x14ac:dyDescent="0.2">
      <c r="A602" s="8" t="str">
        <f t="shared" si="342"/>
        <v>2012Nurse practitionersBritish ColumbiaUnknown places of work</v>
      </c>
      <c r="B602" s="8" t="s">
        <v>5</v>
      </c>
      <c r="C602" s="8" t="s">
        <v>23</v>
      </c>
      <c r="D602" s="8" t="s">
        <v>49</v>
      </c>
      <c r="E602" s="8">
        <v>2012</v>
      </c>
      <c r="F602" s="8">
        <v>9</v>
      </c>
      <c r="G602" s="8">
        <v>0</v>
      </c>
      <c r="H602" s="8">
        <v>0</v>
      </c>
      <c r="I602" s="8">
        <v>0</v>
      </c>
      <c r="J602" s="8">
        <v>0</v>
      </c>
      <c r="K602" s="8">
        <v>1</v>
      </c>
      <c r="L602" s="8">
        <v>0</v>
      </c>
      <c r="M602" s="8">
        <v>2</v>
      </c>
      <c r="N602" s="8">
        <v>3</v>
      </c>
      <c r="O602" s="8">
        <v>2</v>
      </c>
      <c r="P602" s="8">
        <v>1</v>
      </c>
      <c r="Q602" s="8">
        <v>0</v>
      </c>
      <c r="R602" s="8">
        <v>0</v>
      </c>
      <c r="S602" s="8">
        <v>0</v>
      </c>
      <c r="T602" s="8">
        <v>0</v>
      </c>
      <c r="U602" s="8">
        <v>9</v>
      </c>
      <c r="V602" s="8">
        <v>0</v>
      </c>
      <c r="W602" s="8">
        <v>0</v>
      </c>
      <c r="X602" s="8">
        <v>7</v>
      </c>
      <c r="Y602" s="8">
        <v>1</v>
      </c>
      <c r="Z602" s="8">
        <v>1</v>
      </c>
      <c r="AA602" s="8">
        <v>0</v>
      </c>
      <c r="AB602" s="8">
        <v>0</v>
      </c>
      <c r="AC602" s="8">
        <v>0</v>
      </c>
      <c r="AD602" s="8">
        <v>9</v>
      </c>
      <c r="AE602" s="8">
        <v>0</v>
      </c>
      <c r="AF602" s="8">
        <v>0</v>
      </c>
      <c r="AG602" s="8">
        <v>8</v>
      </c>
      <c r="AH602" s="8">
        <v>0</v>
      </c>
      <c r="AI602" s="8">
        <v>1</v>
      </c>
      <c r="AJ602" s="8">
        <v>1</v>
      </c>
      <c r="AK602" s="8">
        <v>8</v>
      </c>
      <c r="AL602" s="8">
        <v>0</v>
      </c>
      <c r="AM602" s="8">
        <v>0</v>
      </c>
      <c r="AN602" s="8">
        <v>9</v>
      </c>
      <c r="AO602" s="41">
        <f t="shared" si="343"/>
        <v>1</v>
      </c>
      <c r="AP602" s="41">
        <f t="shared" si="344"/>
        <v>0</v>
      </c>
      <c r="AQ602" s="41">
        <f t="shared" si="345"/>
        <v>0</v>
      </c>
      <c r="AR602" s="41">
        <f t="shared" si="346"/>
        <v>0</v>
      </c>
      <c r="AS602" s="41">
        <f t="shared" si="347"/>
        <v>0</v>
      </c>
      <c r="AT602" s="41">
        <f t="shared" si="348"/>
        <v>0.1111111111111111</v>
      </c>
      <c r="AU602" s="41">
        <f t="shared" si="349"/>
        <v>0</v>
      </c>
      <c r="AV602" s="41">
        <f t="shared" si="350"/>
        <v>0.22222222222222221</v>
      </c>
      <c r="AW602" s="41">
        <f t="shared" si="351"/>
        <v>0.33333333333333331</v>
      </c>
      <c r="AX602" s="41">
        <f t="shared" si="352"/>
        <v>0.22222222222222221</v>
      </c>
      <c r="AY602" s="41">
        <f t="shared" si="353"/>
        <v>0.1111111111111111</v>
      </c>
      <c r="AZ602" s="41">
        <f t="shared" si="354"/>
        <v>0</v>
      </c>
      <c r="BA602" s="41">
        <f t="shared" si="355"/>
        <v>0</v>
      </c>
      <c r="BB602" s="41">
        <f t="shared" si="356"/>
        <v>0</v>
      </c>
      <c r="BC602" s="41">
        <f t="shared" si="357"/>
        <v>0</v>
      </c>
      <c r="BD602" s="41">
        <f t="shared" si="358"/>
        <v>1</v>
      </c>
      <c r="BE602" s="41">
        <f t="shared" si="359"/>
        <v>0</v>
      </c>
      <c r="BF602" s="41">
        <f t="shared" si="360"/>
        <v>0</v>
      </c>
      <c r="BG602" s="41">
        <f t="shared" si="361"/>
        <v>0.77777777777777779</v>
      </c>
      <c r="BH602" s="41">
        <f t="shared" si="362"/>
        <v>0.1111111111111111</v>
      </c>
      <c r="BI602" s="41">
        <f t="shared" si="363"/>
        <v>0.1111111111111111</v>
      </c>
      <c r="BJ602" s="41">
        <f t="shared" si="364"/>
        <v>0</v>
      </c>
      <c r="BK602" s="41">
        <f t="shared" si="365"/>
        <v>0</v>
      </c>
      <c r="BL602" s="41">
        <f t="shared" si="366"/>
        <v>0</v>
      </c>
      <c r="BM602" s="41">
        <f t="shared" si="367"/>
        <v>1</v>
      </c>
      <c r="BN602" s="41">
        <f t="shared" si="368"/>
        <v>0</v>
      </c>
      <c r="BO602" s="41">
        <f t="shared" si="369"/>
        <v>0</v>
      </c>
      <c r="BP602" s="41">
        <f t="shared" si="370"/>
        <v>0.88888888888888884</v>
      </c>
      <c r="BQ602" s="41">
        <f t="shared" si="371"/>
        <v>0</v>
      </c>
      <c r="BR602" s="41">
        <f t="shared" si="372"/>
        <v>0.1111111111111111</v>
      </c>
      <c r="BS602" s="41">
        <f t="shared" si="373"/>
        <v>0.1111111111111111</v>
      </c>
      <c r="BT602" s="41">
        <f t="shared" si="374"/>
        <v>0.88888888888888884</v>
      </c>
      <c r="BU602" s="41">
        <f t="shared" si="375"/>
        <v>0</v>
      </c>
      <c r="BV602" s="41">
        <f t="shared" si="376"/>
        <v>0</v>
      </c>
      <c r="BW602" s="41">
        <f t="shared" si="377"/>
        <v>1</v>
      </c>
      <c r="BX602" s="41" t="str">
        <f t="shared" si="378"/>
        <v>2012Nurse practitionersBritish Columbia</v>
      </c>
      <c r="BY602" s="51">
        <f>VLOOKUP(BX602,'%workplace'!$A$1:$F$381,6,FALSE)</f>
        <v>185</v>
      </c>
      <c r="BZ602" s="32">
        <f t="shared" si="379"/>
        <v>4.8648648648648651E-2</v>
      </c>
    </row>
    <row r="603" spans="1:78" s="8" customFormat="1" hidden="1" x14ac:dyDescent="0.2">
      <c r="A603" s="8" t="str">
        <f t="shared" si="342"/>
        <v>2013Registered nursesNewfoundland and LabradorAll places of work</v>
      </c>
      <c r="B603" s="8" t="s">
        <v>7</v>
      </c>
      <c r="C603" s="8" t="s">
        <v>14</v>
      </c>
      <c r="D603" s="8" t="s">
        <v>9</v>
      </c>
      <c r="E603" s="8">
        <v>2013</v>
      </c>
      <c r="F603" s="8">
        <v>5616</v>
      </c>
      <c r="G603" s="8">
        <v>331</v>
      </c>
      <c r="H603" s="8">
        <v>0</v>
      </c>
      <c r="I603" s="8">
        <v>702</v>
      </c>
      <c r="J603" s="8">
        <v>678</v>
      </c>
      <c r="K603" s="8">
        <v>687</v>
      </c>
      <c r="L603" s="8">
        <v>854</v>
      </c>
      <c r="M603" s="8">
        <v>985</v>
      </c>
      <c r="N603" s="8">
        <v>850</v>
      </c>
      <c r="O603" s="8">
        <v>601</v>
      </c>
      <c r="P603" s="8">
        <v>255</v>
      </c>
      <c r="Q603" s="8">
        <v>87</v>
      </c>
      <c r="R603" s="8">
        <v>13</v>
      </c>
      <c r="S603" s="8">
        <v>235</v>
      </c>
      <c r="T603" s="8">
        <v>0</v>
      </c>
      <c r="U603" s="8">
        <v>5846</v>
      </c>
      <c r="V603" s="8">
        <v>101</v>
      </c>
      <c r="W603" s="8">
        <v>0</v>
      </c>
      <c r="X603" s="8">
        <v>4286</v>
      </c>
      <c r="Y603" s="8">
        <v>811</v>
      </c>
      <c r="Z603" s="8">
        <v>850</v>
      </c>
      <c r="AA603" s="8">
        <v>0</v>
      </c>
      <c r="AB603" s="8">
        <v>811</v>
      </c>
      <c r="AC603" s="8">
        <v>25</v>
      </c>
      <c r="AD603" s="8">
        <v>506</v>
      </c>
      <c r="AE603" s="8">
        <v>4605</v>
      </c>
      <c r="AF603" s="8">
        <v>343</v>
      </c>
      <c r="AG603" s="8">
        <v>5249</v>
      </c>
      <c r="AH603" s="8">
        <v>262</v>
      </c>
      <c r="AI603" s="8">
        <v>41</v>
      </c>
      <c r="AJ603" s="8">
        <v>1794</v>
      </c>
      <c r="AK603" s="8">
        <v>4153</v>
      </c>
      <c r="AL603" s="8">
        <v>52</v>
      </c>
      <c r="AM603" s="8">
        <v>0</v>
      </c>
      <c r="AN603" s="8">
        <v>5947</v>
      </c>
      <c r="AO603" s="41">
        <f t="shared" si="343"/>
        <v>0.9443416848831343</v>
      </c>
      <c r="AP603" s="41">
        <f t="shared" si="344"/>
        <v>5.5658315116865649E-2</v>
      </c>
      <c r="AQ603" s="41">
        <f t="shared" si="345"/>
        <v>0</v>
      </c>
      <c r="AR603" s="41">
        <f t="shared" si="346"/>
        <v>0.11804271061039179</v>
      </c>
      <c r="AS603" s="41">
        <f t="shared" si="347"/>
        <v>0.11400706238439549</v>
      </c>
      <c r="AT603" s="41">
        <f t="shared" si="348"/>
        <v>0.11552043046914411</v>
      </c>
      <c r="AU603" s="41">
        <f t="shared" si="349"/>
        <v>0.14360181604170169</v>
      </c>
      <c r="AV603" s="41">
        <f t="shared" si="350"/>
        <v>0.16562972927526484</v>
      </c>
      <c r="AW603" s="41">
        <f t="shared" si="351"/>
        <v>0.14292920800403563</v>
      </c>
      <c r="AX603" s="41">
        <f t="shared" si="352"/>
        <v>0.10105935765932403</v>
      </c>
      <c r="AY603" s="41">
        <f t="shared" si="353"/>
        <v>4.2878762401210697E-2</v>
      </c>
      <c r="AZ603" s="41">
        <f t="shared" si="354"/>
        <v>1.462922481923659E-2</v>
      </c>
      <c r="BA603" s="41">
        <f t="shared" si="355"/>
        <v>2.1859761224146627E-3</v>
      </c>
      <c r="BB603" s="41">
        <f t="shared" si="356"/>
        <v>3.9515722212880446E-2</v>
      </c>
      <c r="BC603" s="41">
        <f t="shared" si="357"/>
        <v>0</v>
      </c>
      <c r="BD603" s="41">
        <f t="shared" si="358"/>
        <v>0.98301664704893221</v>
      </c>
      <c r="BE603" s="41">
        <f t="shared" si="359"/>
        <v>1.6983352951067766E-2</v>
      </c>
      <c r="BF603" s="41">
        <f t="shared" si="360"/>
        <v>0</v>
      </c>
      <c r="BG603" s="41">
        <f t="shared" si="361"/>
        <v>0.72069951235917273</v>
      </c>
      <c r="BH603" s="41">
        <f t="shared" si="362"/>
        <v>0.13637127963679166</v>
      </c>
      <c r="BI603" s="41">
        <f t="shared" si="363"/>
        <v>0.14292920800403563</v>
      </c>
      <c r="BJ603" s="41">
        <f t="shared" si="364"/>
        <v>0</v>
      </c>
      <c r="BK603" s="41">
        <f t="shared" si="365"/>
        <v>0.13637127963679166</v>
      </c>
      <c r="BL603" s="41">
        <f t="shared" si="366"/>
        <v>4.2038002354128131E-3</v>
      </c>
      <c r="BM603" s="41">
        <f t="shared" si="367"/>
        <v>8.5084916764755339E-2</v>
      </c>
      <c r="BN603" s="41">
        <f t="shared" si="368"/>
        <v>0.77434000336304021</v>
      </c>
      <c r="BO603" s="41">
        <f t="shared" si="369"/>
        <v>5.7676139229863796E-2</v>
      </c>
      <c r="BP603" s="41">
        <f t="shared" si="370"/>
        <v>0.88262989742727427</v>
      </c>
      <c r="BQ603" s="41">
        <f t="shared" si="371"/>
        <v>4.4055826467126281E-2</v>
      </c>
      <c r="BR603" s="41">
        <f t="shared" si="372"/>
        <v>6.8942323860770134E-3</v>
      </c>
      <c r="BS603" s="41">
        <f t="shared" si="373"/>
        <v>0.3016647048932235</v>
      </c>
      <c r="BT603" s="41">
        <f t="shared" si="374"/>
        <v>0.6983352951067765</v>
      </c>
      <c r="BU603" s="41">
        <f t="shared" si="375"/>
        <v>8.7439044896586507E-3</v>
      </c>
      <c r="BV603" s="41">
        <f t="shared" si="376"/>
        <v>0</v>
      </c>
      <c r="BW603" s="41">
        <f t="shared" si="377"/>
        <v>1</v>
      </c>
      <c r="BX603" s="41" t="str">
        <f t="shared" si="378"/>
        <v>2013Registered nursesNewfoundland and Labrador</v>
      </c>
      <c r="BY603" s="51">
        <f>VLOOKUP(BX603,'%workplace'!$A$1:$F$381,6,FALSE)</f>
        <v>5947</v>
      </c>
      <c r="BZ603" s="32">
        <f t="shared" si="379"/>
        <v>1</v>
      </c>
    </row>
    <row r="604" spans="1:78" s="8" customFormat="1" hidden="1" x14ac:dyDescent="0.2">
      <c r="A604" s="8" t="str">
        <f t="shared" si="342"/>
        <v>2013Registered nursesNewfoundland and LabradorCommunity health</v>
      </c>
      <c r="B604" s="8" t="s">
        <v>7</v>
      </c>
      <c r="C604" s="8" t="s">
        <v>14</v>
      </c>
      <c r="D604" s="8" t="s">
        <v>11</v>
      </c>
      <c r="E604" s="8">
        <v>2013</v>
      </c>
      <c r="F604" s="8">
        <v>771</v>
      </c>
      <c r="G604" s="8">
        <v>23</v>
      </c>
      <c r="H604" s="8">
        <v>0</v>
      </c>
      <c r="I604" s="8">
        <v>51</v>
      </c>
      <c r="J604" s="8">
        <v>96</v>
      </c>
      <c r="K604" s="8">
        <v>121</v>
      </c>
      <c r="L604" s="8">
        <v>152</v>
      </c>
      <c r="M604" s="8">
        <v>125</v>
      </c>
      <c r="N604" s="8">
        <v>96</v>
      </c>
      <c r="O604" s="8">
        <v>74</v>
      </c>
      <c r="P604" s="8">
        <v>50</v>
      </c>
      <c r="Q604" s="8">
        <v>18</v>
      </c>
      <c r="R604" s="8">
        <v>3</v>
      </c>
      <c r="S604" s="8">
        <v>8</v>
      </c>
      <c r="T604" s="8">
        <v>0</v>
      </c>
      <c r="U604" s="8">
        <v>784</v>
      </c>
      <c r="V604" s="8">
        <v>10</v>
      </c>
      <c r="W604" s="8">
        <v>0</v>
      </c>
      <c r="X604" s="8">
        <v>578</v>
      </c>
      <c r="Y604" s="8">
        <v>120</v>
      </c>
      <c r="Z604" s="8">
        <v>96</v>
      </c>
      <c r="AA604" s="8">
        <v>0</v>
      </c>
      <c r="AB604" s="8">
        <v>130</v>
      </c>
      <c r="AC604" s="8">
        <v>4</v>
      </c>
      <c r="AD604" s="8">
        <v>47</v>
      </c>
      <c r="AE604" s="8">
        <v>613</v>
      </c>
      <c r="AF604" s="8">
        <v>35</v>
      </c>
      <c r="AG604" s="8">
        <v>725</v>
      </c>
      <c r="AH604" s="8">
        <v>19</v>
      </c>
      <c r="AI604" s="8">
        <v>10</v>
      </c>
      <c r="AJ604" s="8">
        <v>452</v>
      </c>
      <c r="AK604" s="8">
        <v>342</v>
      </c>
      <c r="AL604" s="8">
        <v>5</v>
      </c>
      <c r="AM604" s="8">
        <v>0</v>
      </c>
      <c r="AN604" s="8">
        <v>794</v>
      </c>
      <c r="AO604" s="41">
        <f t="shared" si="343"/>
        <v>0.97103274559193953</v>
      </c>
      <c r="AP604" s="41">
        <f t="shared" si="344"/>
        <v>2.8967254408060455E-2</v>
      </c>
      <c r="AQ604" s="41">
        <f t="shared" si="345"/>
        <v>0</v>
      </c>
      <c r="AR604" s="41">
        <f t="shared" si="346"/>
        <v>6.4231738035264482E-2</v>
      </c>
      <c r="AS604" s="41">
        <f t="shared" si="347"/>
        <v>0.12090680100755667</v>
      </c>
      <c r="AT604" s="41">
        <f t="shared" si="348"/>
        <v>0.15239294710327456</v>
      </c>
      <c r="AU604" s="41">
        <f t="shared" si="349"/>
        <v>0.19143576826196473</v>
      </c>
      <c r="AV604" s="41">
        <f t="shared" si="350"/>
        <v>0.15743073047858941</v>
      </c>
      <c r="AW604" s="41">
        <f t="shared" si="351"/>
        <v>0.12090680100755667</v>
      </c>
      <c r="AX604" s="41">
        <f t="shared" si="352"/>
        <v>9.3198992443324941E-2</v>
      </c>
      <c r="AY604" s="41">
        <f t="shared" si="353"/>
        <v>6.2972292191435769E-2</v>
      </c>
      <c r="AZ604" s="41">
        <f t="shared" si="354"/>
        <v>2.2670025188916875E-2</v>
      </c>
      <c r="BA604" s="41">
        <f t="shared" si="355"/>
        <v>3.778337531486146E-3</v>
      </c>
      <c r="BB604" s="41">
        <f t="shared" si="356"/>
        <v>1.0075566750629723E-2</v>
      </c>
      <c r="BC604" s="41">
        <f t="shared" si="357"/>
        <v>0</v>
      </c>
      <c r="BD604" s="41">
        <f t="shared" si="358"/>
        <v>0.9874055415617129</v>
      </c>
      <c r="BE604" s="41">
        <f t="shared" si="359"/>
        <v>1.2594458438287154E-2</v>
      </c>
      <c r="BF604" s="41">
        <f t="shared" si="360"/>
        <v>0</v>
      </c>
      <c r="BG604" s="41">
        <f t="shared" si="361"/>
        <v>0.72795969773299751</v>
      </c>
      <c r="BH604" s="41">
        <f t="shared" si="362"/>
        <v>0.15113350125944586</v>
      </c>
      <c r="BI604" s="41">
        <f t="shared" si="363"/>
        <v>0.12090680100755667</v>
      </c>
      <c r="BJ604" s="41">
        <f t="shared" si="364"/>
        <v>0</v>
      </c>
      <c r="BK604" s="41">
        <f t="shared" si="365"/>
        <v>0.16372795969773299</v>
      </c>
      <c r="BL604" s="41">
        <f t="shared" si="366"/>
        <v>5.0377833753148613E-3</v>
      </c>
      <c r="BM604" s="41">
        <f t="shared" si="367"/>
        <v>5.9193954659949623E-2</v>
      </c>
      <c r="BN604" s="41">
        <f t="shared" si="368"/>
        <v>0.77204030226700249</v>
      </c>
      <c r="BO604" s="41">
        <f t="shared" si="369"/>
        <v>4.4080604534005037E-2</v>
      </c>
      <c r="BP604" s="41">
        <f t="shared" si="370"/>
        <v>0.91309823677581869</v>
      </c>
      <c r="BQ604" s="41">
        <f t="shared" si="371"/>
        <v>2.3929471032745592E-2</v>
      </c>
      <c r="BR604" s="41">
        <f t="shared" si="372"/>
        <v>1.2594458438287154E-2</v>
      </c>
      <c r="BS604" s="41">
        <f t="shared" si="373"/>
        <v>0.56926952141057929</v>
      </c>
      <c r="BT604" s="41">
        <f t="shared" si="374"/>
        <v>0.43073047858942065</v>
      </c>
      <c r="BU604" s="41">
        <f t="shared" si="375"/>
        <v>6.2972292191435771E-3</v>
      </c>
      <c r="BV604" s="41">
        <f t="shared" si="376"/>
        <v>0</v>
      </c>
      <c r="BW604" s="41">
        <f t="shared" si="377"/>
        <v>1</v>
      </c>
      <c r="BX604" s="41" t="str">
        <f t="shared" si="378"/>
        <v>2013Registered nursesNewfoundland and Labrador</v>
      </c>
      <c r="BY604" s="51">
        <f>VLOOKUP(BX604,'%workplace'!$A$1:$F$381,6,FALSE)</f>
        <v>5947</v>
      </c>
      <c r="BZ604" s="32">
        <f t="shared" si="379"/>
        <v>0.13351269547671094</v>
      </c>
    </row>
    <row r="605" spans="1:78" s="8" customFormat="1" hidden="1" x14ac:dyDescent="0.2">
      <c r="A605" s="8" t="str">
        <f t="shared" si="342"/>
        <v>2013Registered nursesNewfoundland and LabradorNursing home/long-term care</v>
      </c>
      <c r="B605" s="8" t="s">
        <v>7</v>
      </c>
      <c r="C605" s="8" t="s">
        <v>14</v>
      </c>
      <c r="D605" s="8" t="s">
        <v>12</v>
      </c>
      <c r="E605" s="8">
        <v>2013</v>
      </c>
      <c r="F605" s="8">
        <v>460</v>
      </c>
      <c r="G605" s="8">
        <v>25</v>
      </c>
      <c r="H605" s="8">
        <v>0</v>
      </c>
      <c r="I605" s="8">
        <v>24</v>
      </c>
      <c r="J605" s="8">
        <v>33</v>
      </c>
      <c r="K605" s="8">
        <v>48</v>
      </c>
      <c r="L605" s="8">
        <v>69</v>
      </c>
      <c r="M605" s="8">
        <v>69</v>
      </c>
      <c r="N605" s="8">
        <v>83</v>
      </c>
      <c r="O605" s="8">
        <v>75</v>
      </c>
      <c r="P605" s="8">
        <v>45</v>
      </c>
      <c r="Q605" s="8">
        <v>21</v>
      </c>
      <c r="R605" s="8">
        <v>5</v>
      </c>
      <c r="S605" s="8">
        <v>13</v>
      </c>
      <c r="T605" s="8">
        <v>0</v>
      </c>
      <c r="U605" s="8">
        <v>473</v>
      </c>
      <c r="V605" s="8">
        <v>12</v>
      </c>
      <c r="W605" s="8">
        <v>0</v>
      </c>
      <c r="X605" s="8">
        <v>309</v>
      </c>
      <c r="Y605" s="8">
        <v>72</v>
      </c>
      <c r="Z605" s="8">
        <v>104</v>
      </c>
      <c r="AA605" s="8">
        <v>0</v>
      </c>
      <c r="AB605" s="8">
        <v>95</v>
      </c>
      <c r="AC605" s="8">
        <v>2</v>
      </c>
      <c r="AD605" s="8">
        <v>15</v>
      </c>
      <c r="AE605" s="8">
        <v>373</v>
      </c>
      <c r="AF605" s="8">
        <v>41</v>
      </c>
      <c r="AG605" s="8">
        <v>437</v>
      </c>
      <c r="AH605" s="8">
        <v>5</v>
      </c>
      <c r="AI605" s="8">
        <v>0</v>
      </c>
      <c r="AJ605" s="8">
        <v>205</v>
      </c>
      <c r="AK605" s="8">
        <v>280</v>
      </c>
      <c r="AL605" s="8">
        <v>2</v>
      </c>
      <c r="AM605" s="8">
        <v>0</v>
      </c>
      <c r="AN605" s="8">
        <v>485</v>
      </c>
      <c r="AO605" s="41">
        <f t="shared" si="343"/>
        <v>0.94845360824742264</v>
      </c>
      <c r="AP605" s="41">
        <f t="shared" si="344"/>
        <v>5.1546391752577317E-2</v>
      </c>
      <c r="AQ605" s="41">
        <f t="shared" si="345"/>
        <v>0</v>
      </c>
      <c r="AR605" s="41">
        <f t="shared" si="346"/>
        <v>4.9484536082474224E-2</v>
      </c>
      <c r="AS605" s="41">
        <f t="shared" si="347"/>
        <v>6.8041237113402056E-2</v>
      </c>
      <c r="AT605" s="41">
        <f t="shared" si="348"/>
        <v>9.8969072164948449E-2</v>
      </c>
      <c r="AU605" s="41">
        <f t="shared" si="349"/>
        <v>0.1422680412371134</v>
      </c>
      <c r="AV605" s="41">
        <f t="shared" si="350"/>
        <v>0.1422680412371134</v>
      </c>
      <c r="AW605" s="41">
        <f t="shared" si="351"/>
        <v>0.1711340206185567</v>
      </c>
      <c r="AX605" s="41">
        <f t="shared" si="352"/>
        <v>0.15463917525773196</v>
      </c>
      <c r="AY605" s="41">
        <f t="shared" si="353"/>
        <v>9.2783505154639179E-2</v>
      </c>
      <c r="AZ605" s="41">
        <f t="shared" si="354"/>
        <v>4.3298969072164947E-2</v>
      </c>
      <c r="BA605" s="41">
        <f t="shared" si="355"/>
        <v>1.0309278350515464E-2</v>
      </c>
      <c r="BB605" s="41">
        <f t="shared" si="356"/>
        <v>2.6804123711340205E-2</v>
      </c>
      <c r="BC605" s="41">
        <f t="shared" si="357"/>
        <v>0</v>
      </c>
      <c r="BD605" s="41">
        <f t="shared" si="358"/>
        <v>0.97525773195876286</v>
      </c>
      <c r="BE605" s="41">
        <f t="shared" si="359"/>
        <v>2.4742268041237112E-2</v>
      </c>
      <c r="BF605" s="41">
        <f t="shared" si="360"/>
        <v>0</v>
      </c>
      <c r="BG605" s="41">
        <f t="shared" si="361"/>
        <v>0.63711340206185563</v>
      </c>
      <c r="BH605" s="41">
        <f t="shared" si="362"/>
        <v>0.14845360824742268</v>
      </c>
      <c r="BI605" s="41">
        <f t="shared" si="363"/>
        <v>0.21443298969072164</v>
      </c>
      <c r="BJ605" s="41">
        <f t="shared" si="364"/>
        <v>0</v>
      </c>
      <c r="BK605" s="41">
        <f t="shared" si="365"/>
        <v>0.19587628865979381</v>
      </c>
      <c r="BL605" s="41">
        <f t="shared" si="366"/>
        <v>4.1237113402061857E-3</v>
      </c>
      <c r="BM605" s="41">
        <f t="shared" si="367"/>
        <v>3.0927835051546393E-2</v>
      </c>
      <c r="BN605" s="41">
        <f t="shared" si="368"/>
        <v>0.76907216494845365</v>
      </c>
      <c r="BO605" s="41">
        <f t="shared" si="369"/>
        <v>8.4536082474226809E-2</v>
      </c>
      <c r="BP605" s="41">
        <f t="shared" si="370"/>
        <v>0.90103092783505156</v>
      </c>
      <c r="BQ605" s="41">
        <f t="shared" si="371"/>
        <v>1.0309278350515464E-2</v>
      </c>
      <c r="BR605" s="41">
        <f t="shared" si="372"/>
        <v>0</v>
      </c>
      <c r="BS605" s="41">
        <f t="shared" si="373"/>
        <v>0.42268041237113402</v>
      </c>
      <c r="BT605" s="41">
        <f t="shared" si="374"/>
        <v>0.57731958762886593</v>
      </c>
      <c r="BU605" s="41">
        <f t="shared" si="375"/>
        <v>4.1237113402061857E-3</v>
      </c>
      <c r="BV605" s="41">
        <f t="shared" si="376"/>
        <v>0</v>
      </c>
      <c r="BW605" s="41">
        <f t="shared" si="377"/>
        <v>1</v>
      </c>
      <c r="BX605" s="41" t="str">
        <f t="shared" si="378"/>
        <v>2013Registered nursesNewfoundland and Labrador</v>
      </c>
      <c r="BY605" s="51">
        <f>VLOOKUP(BX605,'%workplace'!$A$1:$F$381,6,FALSE)</f>
        <v>5947</v>
      </c>
      <c r="BZ605" s="32">
        <f t="shared" si="379"/>
        <v>8.1553724567008573E-2</v>
      </c>
    </row>
    <row r="606" spans="1:78" s="8" customFormat="1" hidden="1" x14ac:dyDescent="0.2">
      <c r="A606" s="8" t="str">
        <f t="shared" si="342"/>
        <v>2013Registered nursesNewfoundland and LabradorHospital</v>
      </c>
      <c r="B606" s="8" t="s">
        <v>7</v>
      </c>
      <c r="C606" s="8" t="s">
        <v>14</v>
      </c>
      <c r="D606" s="8" t="s">
        <v>10</v>
      </c>
      <c r="E606" s="8">
        <v>2013</v>
      </c>
      <c r="F606" s="8">
        <v>3797</v>
      </c>
      <c r="G606" s="8">
        <v>235</v>
      </c>
      <c r="H606" s="8">
        <v>0</v>
      </c>
      <c r="I606" s="8">
        <v>614</v>
      </c>
      <c r="J606" s="8">
        <v>497</v>
      </c>
      <c r="K606" s="8">
        <v>448</v>
      </c>
      <c r="L606" s="8">
        <v>541</v>
      </c>
      <c r="M606" s="8">
        <v>681</v>
      </c>
      <c r="N606" s="8">
        <v>539</v>
      </c>
      <c r="O606" s="8">
        <v>355</v>
      </c>
      <c r="P606" s="8">
        <v>107</v>
      </c>
      <c r="Q606" s="8">
        <v>33</v>
      </c>
      <c r="R606" s="8">
        <v>3</v>
      </c>
      <c r="S606" s="8">
        <v>214</v>
      </c>
      <c r="T606" s="8">
        <v>0</v>
      </c>
      <c r="U606" s="8">
        <v>3961</v>
      </c>
      <c r="V606" s="8">
        <v>71</v>
      </c>
      <c r="W606" s="8">
        <v>0</v>
      </c>
      <c r="X606" s="8">
        <v>2909</v>
      </c>
      <c r="Y606" s="8">
        <v>536</v>
      </c>
      <c r="Z606" s="8">
        <v>587</v>
      </c>
      <c r="AA606" s="8">
        <v>0</v>
      </c>
      <c r="AB606" s="8">
        <v>405</v>
      </c>
      <c r="AC606" s="8">
        <v>14</v>
      </c>
      <c r="AD606" s="8">
        <v>155</v>
      </c>
      <c r="AE606" s="8">
        <v>3458</v>
      </c>
      <c r="AF606" s="8">
        <v>94</v>
      </c>
      <c r="AG606" s="8">
        <v>3810</v>
      </c>
      <c r="AH606" s="8">
        <v>79</v>
      </c>
      <c r="AI606" s="8">
        <v>24</v>
      </c>
      <c r="AJ606" s="8">
        <v>1018</v>
      </c>
      <c r="AK606" s="8">
        <v>3014</v>
      </c>
      <c r="AL606" s="8">
        <v>25</v>
      </c>
      <c r="AM606" s="8">
        <v>0</v>
      </c>
      <c r="AN606" s="8">
        <v>4032</v>
      </c>
      <c r="AO606" s="41">
        <f t="shared" si="343"/>
        <v>0.94171626984126988</v>
      </c>
      <c r="AP606" s="41">
        <f t="shared" si="344"/>
        <v>5.828373015873016E-2</v>
      </c>
      <c r="AQ606" s="41">
        <f t="shared" si="345"/>
        <v>0</v>
      </c>
      <c r="AR606" s="41">
        <f t="shared" si="346"/>
        <v>0.15228174603174602</v>
      </c>
      <c r="AS606" s="41">
        <f t="shared" si="347"/>
        <v>0.1232638888888889</v>
      </c>
      <c r="AT606" s="41">
        <f t="shared" si="348"/>
        <v>0.1111111111111111</v>
      </c>
      <c r="AU606" s="41">
        <f t="shared" si="349"/>
        <v>0.1341765873015873</v>
      </c>
      <c r="AV606" s="41">
        <f t="shared" si="350"/>
        <v>0.16889880952380953</v>
      </c>
      <c r="AW606" s="41">
        <f t="shared" si="351"/>
        <v>0.13368055555555555</v>
      </c>
      <c r="AX606" s="41">
        <f t="shared" si="352"/>
        <v>8.8045634920634927E-2</v>
      </c>
      <c r="AY606" s="41">
        <f t="shared" si="353"/>
        <v>2.6537698412698412E-2</v>
      </c>
      <c r="AZ606" s="41">
        <f t="shared" si="354"/>
        <v>8.1845238095238099E-3</v>
      </c>
      <c r="BA606" s="41">
        <f t="shared" si="355"/>
        <v>7.4404761904761901E-4</v>
      </c>
      <c r="BB606" s="41">
        <f t="shared" si="356"/>
        <v>5.3075396825396824E-2</v>
      </c>
      <c r="BC606" s="41">
        <f t="shared" si="357"/>
        <v>0</v>
      </c>
      <c r="BD606" s="41">
        <f t="shared" si="358"/>
        <v>0.98239087301587302</v>
      </c>
      <c r="BE606" s="41">
        <f t="shared" si="359"/>
        <v>1.7609126984126984E-2</v>
      </c>
      <c r="BF606" s="41">
        <f t="shared" si="360"/>
        <v>0</v>
      </c>
      <c r="BG606" s="41">
        <f t="shared" si="361"/>
        <v>0.72147817460317465</v>
      </c>
      <c r="BH606" s="41">
        <f t="shared" si="362"/>
        <v>0.13293650793650794</v>
      </c>
      <c r="BI606" s="41">
        <f t="shared" si="363"/>
        <v>0.14558531746031747</v>
      </c>
      <c r="BJ606" s="41">
        <f t="shared" si="364"/>
        <v>0</v>
      </c>
      <c r="BK606" s="41">
        <f t="shared" si="365"/>
        <v>0.10044642857142858</v>
      </c>
      <c r="BL606" s="41">
        <f t="shared" si="366"/>
        <v>3.472222222222222E-3</v>
      </c>
      <c r="BM606" s="41">
        <f t="shared" si="367"/>
        <v>3.844246031746032E-2</v>
      </c>
      <c r="BN606" s="41">
        <f t="shared" si="368"/>
        <v>0.85763888888888884</v>
      </c>
      <c r="BO606" s="41">
        <f t="shared" si="369"/>
        <v>2.3313492063492064E-2</v>
      </c>
      <c r="BP606" s="41">
        <f t="shared" si="370"/>
        <v>0.94494047619047616</v>
      </c>
      <c r="BQ606" s="41">
        <f t="shared" si="371"/>
        <v>1.9593253968253968E-2</v>
      </c>
      <c r="BR606" s="41">
        <f t="shared" si="372"/>
        <v>5.9523809523809521E-3</v>
      </c>
      <c r="BS606" s="41">
        <f t="shared" si="373"/>
        <v>0.25248015873015872</v>
      </c>
      <c r="BT606" s="41">
        <f t="shared" si="374"/>
        <v>0.74751984126984128</v>
      </c>
      <c r="BU606" s="41">
        <f t="shared" si="375"/>
        <v>6.2003968253968251E-3</v>
      </c>
      <c r="BV606" s="41">
        <f t="shared" si="376"/>
        <v>0</v>
      </c>
      <c r="BW606" s="41">
        <f t="shared" si="377"/>
        <v>1</v>
      </c>
      <c r="BX606" s="41" t="str">
        <f t="shared" si="378"/>
        <v>2013Registered nursesNewfoundland and Labrador</v>
      </c>
      <c r="BY606" s="51">
        <f>VLOOKUP(BX606,'%workplace'!$A$1:$F$381,6,FALSE)</f>
        <v>5947</v>
      </c>
      <c r="BZ606" s="32">
        <f t="shared" si="379"/>
        <v>0.67798890196737849</v>
      </c>
    </row>
    <row r="607" spans="1:78" s="8" customFormat="1" hidden="1" x14ac:dyDescent="0.2">
      <c r="A607" s="8" t="str">
        <f t="shared" si="342"/>
        <v>2013Registered nursesNewfoundland and LabradorOther places of work</v>
      </c>
      <c r="B607" s="8" t="s">
        <v>7</v>
      </c>
      <c r="C607" s="8" t="s">
        <v>14</v>
      </c>
      <c r="D607" s="8" t="s">
        <v>13</v>
      </c>
      <c r="E607" s="8">
        <v>2013</v>
      </c>
      <c r="F607" s="8">
        <v>588</v>
      </c>
      <c r="G607" s="8">
        <v>48</v>
      </c>
      <c r="H607" s="8">
        <v>0</v>
      </c>
      <c r="I607" s="8">
        <v>13</v>
      </c>
      <c r="J607" s="8">
        <v>52</v>
      </c>
      <c r="K607" s="8">
        <v>70</v>
      </c>
      <c r="L607" s="8">
        <v>92</v>
      </c>
      <c r="M607" s="8">
        <v>110</v>
      </c>
      <c r="N607" s="8">
        <v>132</v>
      </c>
      <c r="O607" s="8">
        <v>97</v>
      </c>
      <c r="P607" s="8">
        <v>53</v>
      </c>
      <c r="Q607" s="8">
        <v>15</v>
      </c>
      <c r="R607" s="8">
        <v>2</v>
      </c>
      <c r="S607" s="8">
        <v>0</v>
      </c>
      <c r="T607" s="8">
        <v>0</v>
      </c>
      <c r="U607" s="8">
        <v>628</v>
      </c>
      <c r="V607" s="8">
        <v>8</v>
      </c>
      <c r="W607" s="8">
        <v>0</v>
      </c>
      <c r="X607" s="8">
        <v>490</v>
      </c>
      <c r="Y607" s="8">
        <v>83</v>
      </c>
      <c r="Z607" s="8">
        <v>63</v>
      </c>
      <c r="AA607" s="8">
        <v>0</v>
      </c>
      <c r="AB607" s="8">
        <v>181</v>
      </c>
      <c r="AC607" s="8">
        <v>5</v>
      </c>
      <c r="AD607" s="8">
        <v>289</v>
      </c>
      <c r="AE607" s="8">
        <v>161</v>
      </c>
      <c r="AF607" s="8">
        <v>173</v>
      </c>
      <c r="AG607" s="8">
        <v>277</v>
      </c>
      <c r="AH607" s="8">
        <v>159</v>
      </c>
      <c r="AI607" s="8">
        <v>7</v>
      </c>
      <c r="AJ607" s="8">
        <v>119</v>
      </c>
      <c r="AK607" s="8">
        <v>517</v>
      </c>
      <c r="AL607" s="8">
        <v>20</v>
      </c>
      <c r="AM607" s="8">
        <v>0</v>
      </c>
      <c r="AN607" s="8">
        <v>636</v>
      </c>
      <c r="AO607" s="41">
        <f t="shared" si="343"/>
        <v>0.92452830188679247</v>
      </c>
      <c r="AP607" s="41">
        <f t="shared" si="344"/>
        <v>7.5471698113207544E-2</v>
      </c>
      <c r="AQ607" s="41">
        <f t="shared" si="345"/>
        <v>0</v>
      </c>
      <c r="AR607" s="41">
        <f t="shared" si="346"/>
        <v>2.0440251572327043E-2</v>
      </c>
      <c r="AS607" s="41">
        <f t="shared" si="347"/>
        <v>8.1761006289308172E-2</v>
      </c>
      <c r="AT607" s="41">
        <f t="shared" si="348"/>
        <v>0.11006289308176101</v>
      </c>
      <c r="AU607" s="41">
        <f t="shared" si="349"/>
        <v>0.14465408805031446</v>
      </c>
      <c r="AV607" s="41">
        <f t="shared" si="350"/>
        <v>0.17295597484276728</v>
      </c>
      <c r="AW607" s="41">
        <f t="shared" si="351"/>
        <v>0.20754716981132076</v>
      </c>
      <c r="AX607" s="41">
        <f t="shared" si="352"/>
        <v>0.15251572327044025</v>
      </c>
      <c r="AY607" s="41">
        <f t="shared" si="353"/>
        <v>8.3333333333333329E-2</v>
      </c>
      <c r="AZ607" s="41">
        <f t="shared" si="354"/>
        <v>2.358490566037736E-2</v>
      </c>
      <c r="BA607" s="41">
        <f t="shared" si="355"/>
        <v>3.1446540880503146E-3</v>
      </c>
      <c r="BB607" s="41">
        <f t="shared" si="356"/>
        <v>0</v>
      </c>
      <c r="BC607" s="41">
        <f t="shared" si="357"/>
        <v>0</v>
      </c>
      <c r="BD607" s="41">
        <f t="shared" si="358"/>
        <v>0.98742138364779874</v>
      </c>
      <c r="BE607" s="41">
        <f t="shared" si="359"/>
        <v>1.2578616352201259E-2</v>
      </c>
      <c r="BF607" s="41">
        <f t="shared" si="360"/>
        <v>0</v>
      </c>
      <c r="BG607" s="41">
        <f t="shared" si="361"/>
        <v>0.77044025157232709</v>
      </c>
      <c r="BH607" s="41">
        <f t="shared" si="362"/>
        <v>0.13050314465408805</v>
      </c>
      <c r="BI607" s="41">
        <f t="shared" si="363"/>
        <v>9.9056603773584911E-2</v>
      </c>
      <c r="BJ607" s="41">
        <f t="shared" si="364"/>
        <v>0</v>
      </c>
      <c r="BK607" s="41">
        <f t="shared" si="365"/>
        <v>0.28459119496855345</v>
      </c>
      <c r="BL607" s="41">
        <f t="shared" si="366"/>
        <v>7.8616352201257862E-3</v>
      </c>
      <c r="BM607" s="41">
        <f t="shared" si="367"/>
        <v>0.45440251572327045</v>
      </c>
      <c r="BN607" s="41">
        <f t="shared" si="368"/>
        <v>0.25314465408805031</v>
      </c>
      <c r="BO607" s="41">
        <f t="shared" si="369"/>
        <v>0.2720125786163522</v>
      </c>
      <c r="BP607" s="41">
        <f t="shared" si="370"/>
        <v>0.43553459119496857</v>
      </c>
      <c r="BQ607" s="41">
        <f t="shared" si="371"/>
        <v>0.25</v>
      </c>
      <c r="BR607" s="41">
        <f t="shared" si="372"/>
        <v>1.10062893081761E-2</v>
      </c>
      <c r="BS607" s="41">
        <f t="shared" si="373"/>
        <v>0.1871069182389937</v>
      </c>
      <c r="BT607" s="41">
        <f t="shared" si="374"/>
        <v>0.81289308176100628</v>
      </c>
      <c r="BU607" s="41">
        <f t="shared" si="375"/>
        <v>3.1446540880503145E-2</v>
      </c>
      <c r="BV607" s="41">
        <f t="shared" si="376"/>
        <v>0</v>
      </c>
      <c r="BW607" s="41">
        <f t="shared" si="377"/>
        <v>1</v>
      </c>
      <c r="BX607" s="41" t="str">
        <f t="shared" si="378"/>
        <v>2013Registered nursesNewfoundland and Labrador</v>
      </c>
      <c r="BY607" s="51">
        <f>VLOOKUP(BX607,'%workplace'!$A$1:$F$381,6,FALSE)</f>
        <v>5947</v>
      </c>
      <c r="BZ607" s="32">
        <f t="shared" si="379"/>
        <v>0.10694467798890196</v>
      </c>
    </row>
    <row r="608" spans="1:78" s="8" customFormat="1" hidden="1" x14ac:dyDescent="0.2">
      <c r="A608" s="8" t="str">
        <f t="shared" si="342"/>
        <v>2013Registered nursesPrince Edward IslandAll places of work</v>
      </c>
      <c r="B608" s="8" t="s">
        <v>7</v>
      </c>
      <c r="C608" s="8" t="s">
        <v>15</v>
      </c>
      <c r="D608" s="8" t="s">
        <v>9</v>
      </c>
      <c r="E608" s="8">
        <v>2013</v>
      </c>
      <c r="F608" s="8">
        <v>1512</v>
      </c>
      <c r="G608" s="8">
        <v>54</v>
      </c>
      <c r="H608" s="8">
        <v>0</v>
      </c>
      <c r="I608" s="8">
        <v>150</v>
      </c>
      <c r="J608" s="8">
        <v>149</v>
      </c>
      <c r="K608" s="8">
        <v>123</v>
      </c>
      <c r="L608" s="8">
        <v>172</v>
      </c>
      <c r="M608" s="8">
        <v>213</v>
      </c>
      <c r="N608" s="8">
        <v>243</v>
      </c>
      <c r="O608" s="8">
        <v>197</v>
      </c>
      <c r="P608" s="8">
        <v>174</v>
      </c>
      <c r="Q608" s="8">
        <v>68</v>
      </c>
      <c r="R608" s="8">
        <v>34</v>
      </c>
      <c r="S608" s="8">
        <v>43</v>
      </c>
      <c r="T608" s="8">
        <v>0</v>
      </c>
      <c r="U608" s="8">
        <v>1528</v>
      </c>
      <c r="V608" s="8">
        <v>37</v>
      </c>
      <c r="W608" s="8">
        <v>1</v>
      </c>
      <c r="X608" s="8">
        <v>827</v>
      </c>
      <c r="Y608" s="8">
        <v>529</v>
      </c>
      <c r="Z608" s="8">
        <v>210</v>
      </c>
      <c r="AA608" s="8">
        <v>0</v>
      </c>
      <c r="AB608" s="8">
        <v>142</v>
      </c>
      <c r="AC608" s="8">
        <v>0</v>
      </c>
      <c r="AD608" s="8">
        <v>266</v>
      </c>
      <c r="AE608" s="8">
        <v>1158</v>
      </c>
      <c r="AF608" s="8">
        <v>113</v>
      </c>
      <c r="AG608" s="8">
        <v>1364</v>
      </c>
      <c r="AH608" s="8">
        <v>84</v>
      </c>
      <c r="AI608" s="8">
        <v>5</v>
      </c>
      <c r="AJ608" s="8">
        <v>509</v>
      </c>
      <c r="AK608" s="8">
        <v>1055</v>
      </c>
      <c r="AL608" s="8">
        <v>0</v>
      </c>
      <c r="AM608" s="8">
        <v>2</v>
      </c>
      <c r="AN608" s="8">
        <v>1566</v>
      </c>
      <c r="AO608" s="41">
        <f t="shared" si="343"/>
        <v>0.96551724137931039</v>
      </c>
      <c r="AP608" s="41">
        <f t="shared" si="344"/>
        <v>3.4482758620689655E-2</v>
      </c>
      <c r="AQ608" s="41">
        <f t="shared" si="345"/>
        <v>0</v>
      </c>
      <c r="AR608" s="41">
        <f t="shared" si="346"/>
        <v>9.5785440613026823E-2</v>
      </c>
      <c r="AS608" s="41">
        <f t="shared" si="347"/>
        <v>9.5146871008939968E-2</v>
      </c>
      <c r="AT608" s="41">
        <f t="shared" si="348"/>
        <v>7.8544061302681989E-2</v>
      </c>
      <c r="AU608" s="41">
        <f t="shared" si="349"/>
        <v>0.10983397190293742</v>
      </c>
      <c r="AV608" s="41">
        <f t="shared" si="350"/>
        <v>0.13601532567049809</v>
      </c>
      <c r="AW608" s="41">
        <f t="shared" si="351"/>
        <v>0.15517241379310345</v>
      </c>
      <c r="AX608" s="41">
        <f t="shared" si="352"/>
        <v>0.12579821200510855</v>
      </c>
      <c r="AY608" s="41">
        <f t="shared" si="353"/>
        <v>0.1111111111111111</v>
      </c>
      <c r="AZ608" s="41">
        <f t="shared" si="354"/>
        <v>4.3422733077905493E-2</v>
      </c>
      <c r="BA608" s="41">
        <f t="shared" si="355"/>
        <v>2.1711366538952746E-2</v>
      </c>
      <c r="BB608" s="41">
        <f t="shared" si="356"/>
        <v>2.7458492975734355E-2</v>
      </c>
      <c r="BC608" s="41">
        <f t="shared" si="357"/>
        <v>0</v>
      </c>
      <c r="BD608" s="41">
        <f t="shared" si="358"/>
        <v>0.97573435504469985</v>
      </c>
      <c r="BE608" s="41">
        <f t="shared" si="359"/>
        <v>2.3627075351213282E-2</v>
      </c>
      <c r="BF608" s="41">
        <f t="shared" si="360"/>
        <v>6.3856960408684551E-4</v>
      </c>
      <c r="BG608" s="41">
        <f t="shared" si="361"/>
        <v>0.52809706257982125</v>
      </c>
      <c r="BH608" s="41">
        <f t="shared" si="362"/>
        <v>0.33780332056194123</v>
      </c>
      <c r="BI608" s="41">
        <f t="shared" si="363"/>
        <v>0.13409961685823754</v>
      </c>
      <c r="BJ608" s="41">
        <f t="shared" si="364"/>
        <v>0</v>
      </c>
      <c r="BK608" s="41">
        <f t="shared" si="365"/>
        <v>9.0676883780332063E-2</v>
      </c>
      <c r="BL608" s="41">
        <f t="shared" si="366"/>
        <v>0</v>
      </c>
      <c r="BM608" s="41">
        <f t="shared" si="367"/>
        <v>0.16985951468710089</v>
      </c>
      <c r="BN608" s="41">
        <f t="shared" si="368"/>
        <v>0.73946360153256707</v>
      </c>
      <c r="BO608" s="41">
        <f t="shared" si="369"/>
        <v>7.2158365261813531E-2</v>
      </c>
      <c r="BP608" s="41">
        <f t="shared" si="370"/>
        <v>0.87100893997445716</v>
      </c>
      <c r="BQ608" s="41">
        <f t="shared" si="371"/>
        <v>5.3639846743295021E-2</v>
      </c>
      <c r="BR608" s="41">
        <f t="shared" si="372"/>
        <v>3.1928480204342275E-3</v>
      </c>
      <c r="BS608" s="41">
        <f t="shared" si="373"/>
        <v>0.32503192848020435</v>
      </c>
      <c r="BT608" s="41">
        <f t="shared" si="374"/>
        <v>0.67369093231162192</v>
      </c>
      <c r="BU608" s="41">
        <f t="shared" si="375"/>
        <v>0</v>
      </c>
      <c r="BV608" s="41">
        <f t="shared" si="376"/>
        <v>1.277139208173691E-3</v>
      </c>
      <c r="BW608" s="41">
        <f t="shared" si="377"/>
        <v>1</v>
      </c>
      <c r="BX608" s="41" t="str">
        <f t="shared" si="378"/>
        <v>2013Registered nursesPrince Edward Island</v>
      </c>
      <c r="BY608" s="51">
        <f>VLOOKUP(BX608,'%workplace'!$A$1:$F$381,6,FALSE)</f>
        <v>1566</v>
      </c>
      <c r="BZ608" s="32">
        <f t="shared" si="379"/>
        <v>1</v>
      </c>
    </row>
    <row r="609" spans="1:78" s="8" customFormat="1" hidden="1" x14ac:dyDescent="0.2">
      <c r="A609" s="8" t="str">
        <f t="shared" si="342"/>
        <v>2013Registered nursesPrince Edward IslandCommunity health</v>
      </c>
      <c r="B609" s="8" t="s">
        <v>7</v>
      </c>
      <c r="C609" s="8" t="s">
        <v>15</v>
      </c>
      <c r="D609" s="8" t="s">
        <v>11</v>
      </c>
      <c r="E609" s="8">
        <v>2013</v>
      </c>
      <c r="F609" s="8">
        <v>59</v>
      </c>
      <c r="G609" s="8">
        <v>1</v>
      </c>
      <c r="H609" s="8">
        <v>0</v>
      </c>
      <c r="I609" s="8">
        <v>4</v>
      </c>
      <c r="J609" s="8">
        <v>4</v>
      </c>
      <c r="K609" s="8">
        <v>2</v>
      </c>
      <c r="L609" s="8">
        <v>6</v>
      </c>
      <c r="M609" s="8">
        <v>8</v>
      </c>
      <c r="N609" s="8">
        <v>4</v>
      </c>
      <c r="O609" s="8">
        <v>11</v>
      </c>
      <c r="P609" s="8">
        <v>11</v>
      </c>
      <c r="Q609" s="8">
        <v>6</v>
      </c>
      <c r="R609" s="8">
        <v>4</v>
      </c>
      <c r="S609" s="8">
        <v>0</v>
      </c>
      <c r="T609" s="8">
        <v>0</v>
      </c>
      <c r="U609" s="8">
        <v>60</v>
      </c>
      <c r="V609" s="8">
        <v>0</v>
      </c>
      <c r="W609" s="8">
        <v>0</v>
      </c>
      <c r="X609" s="8">
        <v>34</v>
      </c>
      <c r="Y609" s="8">
        <v>21</v>
      </c>
      <c r="Z609" s="8">
        <v>5</v>
      </c>
      <c r="AA609" s="8">
        <v>0</v>
      </c>
      <c r="AB609" s="8">
        <v>5</v>
      </c>
      <c r="AC609" s="8">
        <v>0</v>
      </c>
      <c r="AD609" s="8">
        <v>13</v>
      </c>
      <c r="AE609" s="8">
        <v>42</v>
      </c>
      <c r="AF609" s="8">
        <v>2</v>
      </c>
      <c r="AG609" s="8">
        <v>55</v>
      </c>
      <c r="AH609" s="8">
        <v>3</v>
      </c>
      <c r="AI609" s="8">
        <v>0</v>
      </c>
      <c r="AJ609" s="8">
        <v>28</v>
      </c>
      <c r="AK609" s="8">
        <v>31</v>
      </c>
      <c r="AL609" s="8">
        <v>0</v>
      </c>
      <c r="AM609" s="8">
        <v>1</v>
      </c>
      <c r="AN609" s="8">
        <v>60</v>
      </c>
      <c r="AO609" s="41">
        <f t="shared" si="343"/>
        <v>0.98333333333333328</v>
      </c>
      <c r="AP609" s="41">
        <f t="shared" si="344"/>
        <v>1.6666666666666666E-2</v>
      </c>
      <c r="AQ609" s="41">
        <f t="shared" si="345"/>
        <v>0</v>
      </c>
      <c r="AR609" s="41">
        <f t="shared" si="346"/>
        <v>6.6666666666666666E-2</v>
      </c>
      <c r="AS609" s="41">
        <f t="shared" si="347"/>
        <v>6.6666666666666666E-2</v>
      </c>
      <c r="AT609" s="41">
        <f t="shared" si="348"/>
        <v>3.3333333333333333E-2</v>
      </c>
      <c r="AU609" s="41">
        <f t="shared" si="349"/>
        <v>0.1</v>
      </c>
      <c r="AV609" s="41">
        <f t="shared" si="350"/>
        <v>0.13333333333333333</v>
      </c>
      <c r="AW609" s="41">
        <f t="shared" si="351"/>
        <v>6.6666666666666666E-2</v>
      </c>
      <c r="AX609" s="41">
        <f t="shared" si="352"/>
        <v>0.18333333333333332</v>
      </c>
      <c r="AY609" s="41">
        <f t="shared" si="353"/>
        <v>0.18333333333333332</v>
      </c>
      <c r="AZ609" s="41">
        <f t="shared" si="354"/>
        <v>0.1</v>
      </c>
      <c r="BA609" s="41">
        <f t="shared" si="355"/>
        <v>6.6666666666666666E-2</v>
      </c>
      <c r="BB609" s="41">
        <f t="shared" si="356"/>
        <v>0</v>
      </c>
      <c r="BC609" s="41">
        <f t="shared" si="357"/>
        <v>0</v>
      </c>
      <c r="BD609" s="41">
        <f t="shared" si="358"/>
        <v>1</v>
      </c>
      <c r="BE609" s="41">
        <f t="shared" si="359"/>
        <v>0</v>
      </c>
      <c r="BF609" s="41">
        <f t="shared" si="360"/>
        <v>0</v>
      </c>
      <c r="BG609" s="41">
        <f t="shared" si="361"/>
        <v>0.56666666666666665</v>
      </c>
      <c r="BH609" s="41">
        <f t="shared" si="362"/>
        <v>0.35</v>
      </c>
      <c r="BI609" s="41">
        <f t="shared" si="363"/>
        <v>8.3333333333333329E-2</v>
      </c>
      <c r="BJ609" s="41">
        <f t="shared" si="364"/>
        <v>0</v>
      </c>
      <c r="BK609" s="41">
        <f t="shared" si="365"/>
        <v>8.3333333333333329E-2</v>
      </c>
      <c r="BL609" s="41">
        <f t="shared" si="366"/>
        <v>0</v>
      </c>
      <c r="BM609" s="41">
        <f t="shared" si="367"/>
        <v>0.21666666666666667</v>
      </c>
      <c r="BN609" s="41">
        <f t="shared" si="368"/>
        <v>0.7</v>
      </c>
      <c r="BO609" s="41">
        <f t="shared" si="369"/>
        <v>3.3333333333333333E-2</v>
      </c>
      <c r="BP609" s="41">
        <f t="shared" si="370"/>
        <v>0.91666666666666663</v>
      </c>
      <c r="BQ609" s="41">
        <f t="shared" si="371"/>
        <v>0.05</v>
      </c>
      <c r="BR609" s="41">
        <f t="shared" si="372"/>
        <v>0</v>
      </c>
      <c r="BS609" s="41">
        <f t="shared" si="373"/>
        <v>0.46666666666666667</v>
      </c>
      <c r="BT609" s="41">
        <f t="shared" si="374"/>
        <v>0.51666666666666672</v>
      </c>
      <c r="BU609" s="41">
        <f t="shared" si="375"/>
        <v>0</v>
      </c>
      <c r="BV609" s="41">
        <f t="shared" si="376"/>
        <v>1.6666666666666666E-2</v>
      </c>
      <c r="BW609" s="41">
        <f t="shared" si="377"/>
        <v>1</v>
      </c>
      <c r="BX609" s="41" t="str">
        <f t="shared" si="378"/>
        <v>2013Registered nursesPrince Edward Island</v>
      </c>
      <c r="BY609" s="51">
        <f>VLOOKUP(BX609,'%workplace'!$A$1:$F$381,6,FALSE)</f>
        <v>1566</v>
      </c>
      <c r="BZ609" s="32">
        <f t="shared" si="379"/>
        <v>3.8314176245210725E-2</v>
      </c>
    </row>
    <row r="610" spans="1:78" s="8" customFormat="1" hidden="1" x14ac:dyDescent="0.2">
      <c r="A610" s="8" t="str">
        <f t="shared" si="342"/>
        <v>2013Registered nursesPrince Edward IslandNursing home/long-term care</v>
      </c>
      <c r="B610" s="8" t="s">
        <v>7</v>
      </c>
      <c r="C610" s="8" t="s">
        <v>15</v>
      </c>
      <c r="D610" s="8" t="s">
        <v>12</v>
      </c>
      <c r="E610" s="8">
        <v>2013</v>
      </c>
      <c r="F610" s="8">
        <v>210</v>
      </c>
      <c r="G610" s="8">
        <v>11</v>
      </c>
      <c r="H610" s="8">
        <v>0</v>
      </c>
      <c r="I610" s="8">
        <v>5</v>
      </c>
      <c r="J610" s="8">
        <v>11</v>
      </c>
      <c r="K610" s="8">
        <v>11</v>
      </c>
      <c r="L610" s="8">
        <v>18</v>
      </c>
      <c r="M610" s="8">
        <v>30</v>
      </c>
      <c r="N610" s="8">
        <v>32</v>
      </c>
      <c r="O610" s="8">
        <v>31</v>
      </c>
      <c r="P610" s="8">
        <v>43</v>
      </c>
      <c r="Q610" s="8">
        <v>26</v>
      </c>
      <c r="R610" s="8">
        <v>14</v>
      </c>
      <c r="S610" s="8">
        <v>0</v>
      </c>
      <c r="T610" s="8">
        <v>0</v>
      </c>
      <c r="U610" s="8">
        <v>211</v>
      </c>
      <c r="V610" s="8">
        <v>10</v>
      </c>
      <c r="W610" s="8">
        <v>0</v>
      </c>
      <c r="X610" s="8">
        <v>77</v>
      </c>
      <c r="Y610" s="8">
        <v>96</v>
      </c>
      <c r="Z610" s="8">
        <v>48</v>
      </c>
      <c r="AA610" s="8">
        <v>0</v>
      </c>
      <c r="AB610" s="8">
        <v>44</v>
      </c>
      <c r="AC610" s="8">
        <v>0</v>
      </c>
      <c r="AD610" s="8">
        <v>34</v>
      </c>
      <c r="AE610" s="8">
        <v>143</v>
      </c>
      <c r="AF610" s="8">
        <v>5</v>
      </c>
      <c r="AG610" s="8">
        <v>214</v>
      </c>
      <c r="AH610" s="8">
        <v>2</v>
      </c>
      <c r="AI610" s="8">
        <v>0</v>
      </c>
      <c r="AJ610" s="8">
        <v>75</v>
      </c>
      <c r="AK610" s="8">
        <v>146</v>
      </c>
      <c r="AL610" s="8">
        <v>0</v>
      </c>
      <c r="AM610" s="8">
        <v>0</v>
      </c>
      <c r="AN610" s="8">
        <v>221</v>
      </c>
      <c r="AO610" s="41">
        <f t="shared" si="343"/>
        <v>0.95022624434389136</v>
      </c>
      <c r="AP610" s="41">
        <f t="shared" si="344"/>
        <v>4.9773755656108594E-2</v>
      </c>
      <c r="AQ610" s="41">
        <f t="shared" si="345"/>
        <v>0</v>
      </c>
      <c r="AR610" s="41">
        <f t="shared" si="346"/>
        <v>2.2624434389140271E-2</v>
      </c>
      <c r="AS610" s="41">
        <f t="shared" si="347"/>
        <v>4.9773755656108594E-2</v>
      </c>
      <c r="AT610" s="41">
        <f t="shared" si="348"/>
        <v>4.9773755656108594E-2</v>
      </c>
      <c r="AU610" s="41">
        <f t="shared" si="349"/>
        <v>8.1447963800904979E-2</v>
      </c>
      <c r="AV610" s="41">
        <f t="shared" si="350"/>
        <v>0.13574660633484162</v>
      </c>
      <c r="AW610" s="41">
        <f t="shared" si="351"/>
        <v>0.14479638009049775</v>
      </c>
      <c r="AX610" s="41">
        <f t="shared" si="352"/>
        <v>0.14027149321266968</v>
      </c>
      <c r="AY610" s="41">
        <f t="shared" si="353"/>
        <v>0.19457013574660634</v>
      </c>
      <c r="AZ610" s="41">
        <f t="shared" si="354"/>
        <v>0.11764705882352941</v>
      </c>
      <c r="BA610" s="41">
        <f t="shared" si="355"/>
        <v>6.3348416289592757E-2</v>
      </c>
      <c r="BB610" s="41">
        <f t="shared" si="356"/>
        <v>0</v>
      </c>
      <c r="BC610" s="41">
        <f t="shared" si="357"/>
        <v>0</v>
      </c>
      <c r="BD610" s="41">
        <f t="shared" si="358"/>
        <v>0.95475113122171951</v>
      </c>
      <c r="BE610" s="41">
        <f t="shared" si="359"/>
        <v>4.5248868778280542E-2</v>
      </c>
      <c r="BF610" s="41">
        <f t="shared" si="360"/>
        <v>0</v>
      </c>
      <c r="BG610" s="41">
        <f t="shared" si="361"/>
        <v>0.34841628959276016</v>
      </c>
      <c r="BH610" s="41">
        <f t="shared" si="362"/>
        <v>0.43438914027149322</v>
      </c>
      <c r="BI610" s="41">
        <f t="shared" si="363"/>
        <v>0.21719457013574661</v>
      </c>
      <c r="BJ610" s="41">
        <f t="shared" si="364"/>
        <v>0</v>
      </c>
      <c r="BK610" s="41">
        <f t="shared" si="365"/>
        <v>0.19909502262443438</v>
      </c>
      <c r="BL610" s="41">
        <f t="shared" si="366"/>
        <v>0</v>
      </c>
      <c r="BM610" s="41">
        <f t="shared" si="367"/>
        <v>0.15384615384615385</v>
      </c>
      <c r="BN610" s="41">
        <f t="shared" si="368"/>
        <v>0.6470588235294118</v>
      </c>
      <c r="BO610" s="41">
        <f t="shared" si="369"/>
        <v>2.2624434389140271E-2</v>
      </c>
      <c r="BP610" s="41">
        <f t="shared" si="370"/>
        <v>0.96832579185520362</v>
      </c>
      <c r="BQ610" s="41">
        <f t="shared" si="371"/>
        <v>9.0497737556561094E-3</v>
      </c>
      <c r="BR610" s="41">
        <f t="shared" si="372"/>
        <v>0</v>
      </c>
      <c r="BS610" s="41">
        <f t="shared" si="373"/>
        <v>0.33936651583710409</v>
      </c>
      <c r="BT610" s="41">
        <f t="shared" si="374"/>
        <v>0.66063348416289591</v>
      </c>
      <c r="BU610" s="41">
        <f t="shared" si="375"/>
        <v>0</v>
      </c>
      <c r="BV610" s="41">
        <f t="shared" si="376"/>
        <v>0</v>
      </c>
      <c r="BW610" s="41">
        <f t="shared" si="377"/>
        <v>1</v>
      </c>
      <c r="BX610" s="41" t="str">
        <f t="shared" si="378"/>
        <v>2013Registered nursesPrince Edward Island</v>
      </c>
      <c r="BY610" s="51">
        <f>VLOOKUP(BX610,'%workplace'!$A$1:$F$381,6,FALSE)</f>
        <v>1566</v>
      </c>
      <c r="BZ610" s="32">
        <f t="shared" si="379"/>
        <v>0.14112388250319285</v>
      </c>
    </row>
    <row r="611" spans="1:78" s="8" customFormat="1" hidden="1" x14ac:dyDescent="0.2">
      <c r="A611" s="8" t="str">
        <f t="shared" si="342"/>
        <v>2013Registered nursesPrince Edward IslandHospital</v>
      </c>
      <c r="B611" s="8" t="s">
        <v>7</v>
      </c>
      <c r="C611" s="8" t="s">
        <v>15</v>
      </c>
      <c r="D611" s="8" t="s">
        <v>10</v>
      </c>
      <c r="E611" s="8">
        <v>2013</v>
      </c>
      <c r="F611" s="8">
        <v>885</v>
      </c>
      <c r="G611" s="8">
        <v>35</v>
      </c>
      <c r="H611" s="8">
        <v>0</v>
      </c>
      <c r="I611" s="8">
        <v>130</v>
      </c>
      <c r="J611" s="8">
        <v>124</v>
      </c>
      <c r="K611" s="8">
        <v>78</v>
      </c>
      <c r="L611" s="8">
        <v>95</v>
      </c>
      <c r="M611" s="8">
        <v>133</v>
      </c>
      <c r="N611" s="8">
        <v>123</v>
      </c>
      <c r="O611" s="8">
        <v>96</v>
      </c>
      <c r="P611" s="8">
        <v>77</v>
      </c>
      <c r="Q611" s="8">
        <v>15</v>
      </c>
      <c r="R611" s="8">
        <v>7</v>
      </c>
      <c r="S611" s="8">
        <v>42</v>
      </c>
      <c r="T611" s="8">
        <v>0</v>
      </c>
      <c r="U611" s="8">
        <v>903</v>
      </c>
      <c r="V611" s="8">
        <v>16</v>
      </c>
      <c r="W611" s="8">
        <v>1</v>
      </c>
      <c r="X611" s="8">
        <v>526</v>
      </c>
      <c r="Y611" s="8">
        <v>279</v>
      </c>
      <c r="Z611" s="8">
        <v>115</v>
      </c>
      <c r="AA611" s="8">
        <v>0</v>
      </c>
      <c r="AB611" s="8">
        <v>55</v>
      </c>
      <c r="AC611" s="8">
        <v>0</v>
      </c>
      <c r="AD611" s="8">
        <v>63</v>
      </c>
      <c r="AE611" s="8">
        <v>802</v>
      </c>
      <c r="AF611" s="8">
        <v>47</v>
      </c>
      <c r="AG611" s="8">
        <v>862</v>
      </c>
      <c r="AH611" s="8">
        <v>11</v>
      </c>
      <c r="AI611" s="8">
        <v>0</v>
      </c>
      <c r="AJ611" s="8">
        <v>290</v>
      </c>
      <c r="AK611" s="8">
        <v>629</v>
      </c>
      <c r="AL611" s="8">
        <v>0</v>
      </c>
      <c r="AM611" s="8">
        <v>1</v>
      </c>
      <c r="AN611" s="8">
        <v>920</v>
      </c>
      <c r="AO611" s="41">
        <f t="shared" si="343"/>
        <v>0.96195652173913049</v>
      </c>
      <c r="AP611" s="41">
        <f t="shared" si="344"/>
        <v>3.8043478260869568E-2</v>
      </c>
      <c r="AQ611" s="41">
        <f t="shared" si="345"/>
        <v>0</v>
      </c>
      <c r="AR611" s="41">
        <f t="shared" si="346"/>
        <v>0.14130434782608695</v>
      </c>
      <c r="AS611" s="41">
        <f t="shared" si="347"/>
        <v>0.13478260869565217</v>
      </c>
      <c r="AT611" s="41">
        <f t="shared" si="348"/>
        <v>8.478260869565217E-2</v>
      </c>
      <c r="AU611" s="41">
        <f t="shared" si="349"/>
        <v>0.10326086956521739</v>
      </c>
      <c r="AV611" s="41">
        <f t="shared" si="350"/>
        <v>0.14456521739130435</v>
      </c>
      <c r="AW611" s="41">
        <f t="shared" si="351"/>
        <v>0.13369565217391305</v>
      </c>
      <c r="AX611" s="41">
        <f t="shared" si="352"/>
        <v>0.10434782608695652</v>
      </c>
      <c r="AY611" s="41">
        <f t="shared" si="353"/>
        <v>8.3695652173913046E-2</v>
      </c>
      <c r="AZ611" s="41">
        <f t="shared" si="354"/>
        <v>1.6304347826086956E-2</v>
      </c>
      <c r="BA611" s="41">
        <f t="shared" si="355"/>
        <v>7.6086956521739134E-3</v>
      </c>
      <c r="BB611" s="41">
        <f t="shared" si="356"/>
        <v>4.5652173913043478E-2</v>
      </c>
      <c r="BC611" s="41">
        <f t="shared" si="357"/>
        <v>0</v>
      </c>
      <c r="BD611" s="41">
        <f t="shared" si="358"/>
        <v>0.98152173913043483</v>
      </c>
      <c r="BE611" s="41">
        <f t="shared" si="359"/>
        <v>1.7391304347826087E-2</v>
      </c>
      <c r="BF611" s="41">
        <f t="shared" si="360"/>
        <v>1.0869565217391304E-3</v>
      </c>
      <c r="BG611" s="41">
        <f t="shared" si="361"/>
        <v>0.57173913043478264</v>
      </c>
      <c r="BH611" s="41">
        <f t="shared" si="362"/>
        <v>0.30326086956521742</v>
      </c>
      <c r="BI611" s="41">
        <f t="shared" si="363"/>
        <v>0.125</v>
      </c>
      <c r="BJ611" s="41">
        <f t="shared" si="364"/>
        <v>0</v>
      </c>
      <c r="BK611" s="41">
        <f t="shared" si="365"/>
        <v>5.9782608695652176E-2</v>
      </c>
      <c r="BL611" s="41">
        <f t="shared" si="366"/>
        <v>0</v>
      </c>
      <c r="BM611" s="41">
        <f t="shared" si="367"/>
        <v>6.8478260869565211E-2</v>
      </c>
      <c r="BN611" s="41">
        <f t="shared" si="368"/>
        <v>0.87173913043478257</v>
      </c>
      <c r="BO611" s="41">
        <f t="shared" si="369"/>
        <v>5.1086956521739134E-2</v>
      </c>
      <c r="BP611" s="41">
        <f t="shared" si="370"/>
        <v>0.93695652173913047</v>
      </c>
      <c r="BQ611" s="41">
        <f t="shared" si="371"/>
        <v>1.1956521739130435E-2</v>
      </c>
      <c r="BR611" s="41">
        <f t="shared" si="372"/>
        <v>0</v>
      </c>
      <c r="BS611" s="41">
        <f t="shared" si="373"/>
        <v>0.31521739130434784</v>
      </c>
      <c r="BT611" s="41">
        <f t="shared" si="374"/>
        <v>0.68369565217391304</v>
      </c>
      <c r="BU611" s="41">
        <f t="shared" si="375"/>
        <v>0</v>
      </c>
      <c r="BV611" s="41">
        <f t="shared" si="376"/>
        <v>1.0869565217391304E-3</v>
      </c>
      <c r="BW611" s="41">
        <f t="shared" si="377"/>
        <v>1</v>
      </c>
      <c r="BX611" s="41" t="str">
        <f t="shared" si="378"/>
        <v>2013Registered nursesPrince Edward Island</v>
      </c>
      <c r="BY611" s="51">
        <f>VLOOKUP(BX611,'%workplace'!$A$1:$F$381,6,FALSE)</f>
        <v>1566</v>
      </c>
      <c r="BZ611" s="32">
        <f t="shared" si="379"/>
        <v>0.58748403575989783</v>
      </c>
    </row>
    <row r="612" spans="1:78" s="8" customFormat="1" hidden="1" x14ac:dyDescent="0.2">
      <c r="A612" s="8" t="str">
        <f t="shared" si="342"/>
        <v>2013Registered nursesPrince Edward IslandOther places of work</v>
      </c>
      <c r="B612" s="8" t="s">
        <v>7</v>
      </c>
      <c r="C612" s="8" t="s">
        <v>15</v>
      </c>
      <c r="D612" s="8" t="s">
        <v>13</v>
      </c>
      <c r="E612" s="8">
        <v>2013</v>
      </c>
      <c r="F612" s="8">
        <v>358</v>
      </c>
      <c r="G612" s="8">
        <v>7</v>
      </c>
      <c r="H612" s="8">
        <v>0</v>
      </c>
      <c r="I612" s="8">
        <v>11</v>
      </c>
      <c r="J612" s="8">
        <v>10</v>
      </c>
      <c r="K612" s="8">
        <v>32</v>
      </c>
      <c r="L612" s="8">
        <v>53</v>
      </c>
      <c r="M612" s="8">
        <v>42</v>
      </c>
      <c r="N612" s="8">
        <v>84</v>
      </c>
      <c r="O612" s="8">
        <v>59</v>
      </c>
      <c r="P612" s="8">
        <v>43</v>
      </c>
      <c r="Q612" s="8">
        <v>21</v>
      </c>
      <c r="R612" s="8">
        <v>9</v>
      </c>
      <c r="S612" s="8">
        <v>1</v>
      </c>
      <c r="T612" s="8">
        <v>0</v>
      </c>
      <c r="U612" s="8">
        <v>354</v>
      </c>
      <c r="V612" s="8">
        <v>11</v>
      </c>
      <c r="W612" s="8">
        <v>0</v>
      </c>
      <c r="X612" s="8">
        <v>190</v>
      </c>
      <c r="Y612" s="8">
        <v>133</v>
      </c>
      <c r="Z612" s="8">
        <v>42</v>
      </c>
      <c r="AA612" s="8">
        <v>0</v>
      </c>
      <c r="AB612" s="8">
        <v>38</v>
      </c>
      <c r="AC612" s="8">
        <v>0</v>
      </c>
      <c r="AD612" s="8">
        <v>156</v>
      </c>
      <c r="AE612" s="8">
        <v>171</v>
      </c>
      <c r="AF612" s="8">
        <v>59</v>
      </c>
      <c r="AG612" s="8">
        <v>233</v>
      </c>
      <c r="AH612" s="8">
        <v>68</v>
      </c>
      <c r="AI612" s="8">
        <v>5</v>
      </c>
      <c r="AJ612" s="8">
        <v>116</v>
      </c>
      <c r="AK612" s="8">
        <v>249</v>
      </c>
      <c r="AL612" s="8">
        <v>0</v>
      </c>
      <c r="AM612" s="8">
        <v>0</v>
      </c>
      <c r="AN612" s="8">
        <v>365</v>
      </c>
      <c r="AO612" s="41">
        <f t="shared" si="343"/>
        <v>0.98082191780821915</v>
      </c>
      <c r="AP612" s="41">
        <f t="shared" si="344"/>
        <v>1.9178082191780823E-2</v>
      </c>
      <c r="AQ612" s="41">
        <f t="shared" si="345"/>
        <v>0</v>
      </c>
      <c r="AR612" s="41">
        <f t="shared" si="346"/>
        <v>3.0136986301369864E-2</v>
      </c>
      <c r="AS612" s="41">
        <f t="shared" si="347"/>
        <v>2.7397260273972601E-2</v>
      </c>
      <c r="AT612" s="41">
        <f t="shared" si="348"/>
        <v>8.7671232876712329E-2</v>
      </c>
      <c r="AU612" s="41">
        <f t="shared" si="349"/>
        <v>0.14520547945205478</v>
      </c>
      <c r="AV612" s="41">
        <f t="shared" si="350"/>
        <v>0.11506849315068493</v>
      </c>
      <c r="AW612" s="41">
        <f t="shared" si="351"/>
        <v>0.23013698630136986</v>
      </c>
      <c r="AX612" s="41">
        <f t="shared" si="352"/>
        <v>0.16164383561643836</v>
      </c>
      <c r="AY612" s="41">
        <f t="shared" si="353"/>
        <v>0.11780821917808219</v>
      </c>
      <c r="AZ612" s="41">
        <f t="shared" si="354"/>
        <v>5.7534246575342465E-2</v>
      </c>
      <c r="BA612" s="41">
        <f t="shared" si="355"/>
        <v>2.4657534246575342E-2</v>
      </c>
      <c r="BB612" s="41">
        <f t="shared" si="356"/>
        <v>2.7397260273972603E-3</v>
      </c>
      <c r="BC612" s="41">
        <f t="shared" si="357"/>
        <v>0</v>
      </c>
      <c r="BD612" s="41">
        <f t="shared" si="358"/>
        <v>0.96986301369863015</v>
      </c>
      <c r="BE612" s="41">
        <f t="shared" si="359"/>
        <v>3.0136986301369864E-2</v>
      </c>
      <c r="BF612" s="41">
        <f t="shared" si="360"/>
        <v>0</v>
      </c>
      <c r="BG612" s="41">
        <f t="shared" si="361"/>
        <v>0.52054794520547942</v>
      </c>
      <c r="BH612" s="41">
        <f t="shared" si="362"/>
        <v>0.36438356164383562</v>
      </c>
      <c r="BI612" s="41">
        <f t="shared" si="363"/>
        <v>0.11506849315068493</v>
      </c>
      <c r="BJ612" s="41">
        <f t="shared" si="364"/>
        <v>0</v>
      </c>
      <c r="BK612" s="41">
        <f t="shared" si="365"/>
        <v>0.10410958904109589</v>
      </c>
      <c r="BL612" s="41">
        <f t="shared" si="366"/>
        <v>0</v>
      </c>
      <c r="BM612" s="41">
        <f t="shared" si="367"/>
        <v>0.42739726027397262</v>
      </c>
      <c r="BN612" s="41">
        <f t="shared" si="368"/>
        <v>0.46849315068493153</v>
      </c>
      <c r="BO612" s="41">
        <f t="shared" si="369"/>
        <v>0.16164383561643836</v>
      </c>
      <c r="BP612" s="41">
        <f t="shared" si="370"/>
        <v>0.63835616438356169</v>
      </c>
      <c r="BQ612" s="41">
        <f t="shared" si="371"/>
        <v>0.18630136986301371</v>
      </c>
      <c r="BR612" s="41">
        <f t="shared" si="372"/>
        <v>1.3698630136986301E-2</v>
      </c>
      <c r="BS612" s="41">
        <f t="shared" si="373"/>
        <v>0.31780821917808222</v>
      </c>
      <c r="BT612" s="41">
        <f t="shared" si="374"/>
        <v>0.68219178082191778</v>
      </c>
      <c r="BU612" s="41">
        <f t="shared" si="375"/>
        <v>0</v>
      </c>
      <c r="BV612" s="41">
        <f t="shared" si="376"/>
        <v>0</v>
      </c>
      <c r="BW612" s="41">
        <f t="shared" si="377"/>
        <v>1</v>
      </c>
      <c r="BX612" s="41" t="str">
        <f t="shared" si="378"/>
        <v>2013Registered nursesPrince Edward Island</v>
      </c>
      <c r="BY612" s="51">
        <f>VLOOKUP(BX612,'%workplace'!$A$1:$F$381,6,FALSE)</f>
        <v>1566</v>
      </c>
      <c r="BZ612" s="32">
        <f t="shared" si="379"/>
        <v>0.2330779054916986</v>
      </c>
    </row>
    <row r="613" spans="1:78" s="8" customFormat="1" hidden="1" x14ac:dyDescent="0.2">
      <c r="A613" s="8" t="str">
        <f t="shared" si="342"/>
        <v>2013Registered nursesNova ScotiaAll places of work</v>
      </c>
      <c r="B613" s="8" t="s">
        <v>7</v>
      </c>
      <c r="C613" s="8" t="s">
        <v>16</v>
      </c>
      <c r="D613" s="8" t="s">
        <v>9</v>
      </c>
      <c r="E613" s="8">
        <v>2013</v>
      </c>
      <c r="F613" s="8">
        <v>8594</v>
      </c>
      <c r="G613" s="8">
        <v>425</v>
      </c>
      <c r="H613" s="8">
        <v>0</v>
      </c>
      <c r="I613" s="8">
        <v>786</v>
      </c>
      <c r="J613" s="8">
        <v>798</v>
      </c>
      <c r="K613" s="8">
        <v>735</v>
      </c>
      <c r="L613" s="8">
        <v>939</v>
      </c>
      <c r="M613" s="8">
        <v>1290</v>
      </c>
      <c r="N613" s="8">
        <v>1579</v>
      </c>
      <c r="O613" s="8">
        <v>1456</v>
      </c>
      <c r="P613" s="8">
        <v>855</v>
      </c>
      <c r="Q613" s="8">
        <v>313</v>
      </c>
      <c r="R613" s="8">
        <v>85</v>
      </c>
      <c r="S613" s="8">
        <v>183</v>
      </c>
      <c r="T613" s="8">
        <v>0</v>
      </c>
      <c r="U613" s="8">
        <v>8703</v>
      </c>
      <c r="V613" s="8">
        <v>316</v>
      </c>
      <c r="W613" s="8">
        <v>0</v>
      </c>
      <c r="X613" s="8">
        <v>5777</v>
      </c>
      <c r="Y613" s="8">
        <v>2177</v>
      </c>
      <c r="Z613" s="8">
        <v>1064</v>
      </c>
      <c r="AA613" s="8">
        <v>1</v>
      </c>
      <c r="AB613" s="8">
        <v>910</v>
      </c>
      <c r="AC613" s="8">
        <v>23</v>
      </c>
      <c r="AD613" s="8">
        <v>1145</v>
      </c>
      <c r="AE613" s="8">
        <v>6941</v>
      </c>
      <c r="AF613" s="8">
        <v>594</v>
      </c>
      <c r="AG613" s="8">
        <v>7931</v>
      </c>
      <c r="AH613" s="8">
        <v>406</v>
      </c>
      <c r="AI613" s="8">
        <v>87</v>
      </c>
      <c r="AJ613" s="8">
        <v>2244</v>
      </c>
      <c r="AK613" s="8">
        <v>6774</v>
      </c>
      <c r="AL613" s="8">
        <v>1</v>
      </c>
      <c r="AM613" s="8">
        <v>1</v>
      </c>
      <c r="AN613" s="8">
        <v>9019</v>
      </c>
      <c r="AO613" s="41">
        <f t="shared" si="343"/>
        <v>0.95287725911963628</v>
      </c>
      <c r="AP613" s="41">
        <f t="shared" si="344"/>
        <v>4.7122740880363674E-2</v>
      </c>
      <c r="AQ613" s="41">
        <f t="shared" si="345"/>
        <v>0</v>
      </c>
      <c r="AR613" s="41">
        <f t="shared" si="346"/>
        <v>8.7149351369331413E-2</v>
      </c>
      <c r="AS613" s="41">
        <f t="shared" si="347"/>
        <v>8.8479875817718157E-2</v>
      </c>
      <c r="AT613" s="41">
        <f t="shared" si="348"/>
        <v>8.1494622463687771E-2</v>
      </c>
      <c r="AU613" s="41">
        <f t="shared" si="349"/>
        <v>0.10411353808626234</v>
      </c>
      <c r="AV613" s="41">
        <f t="shared" si="350"/>
        <v>0.14303137820157447</v>
      </c>
      <c r="AW613" s="41">
        <f t="shared" si="351"/>
        <v>0.17507484200022175</v>
      </c>
      <c r="AX613" s="41">
        <f t="shared" si="352"/>
        <v>0.16143696640425767</v>
      </c>
      <c r="AY613" s="41">
        <f t="shared" si="353"/>
        <v>9.4799866947555156E-2</v>
      </c>
      <c r="AZ613" s="41">
        <f t="shared" si="354"/>
        <v>3.4704512695420776E-2</v>
      </c>
      <c r="BA613" s="41">
        <f t="shared" si="355"/>
        <v>9.4245481760727359E-3</v>
      </c>
      <c r="BB613" s="41">
        <f t="shared" si="356"/>
        <v>2.0290497837897773E-2</v>
      </c>
      <c r="BC613" s="41">
        <f t="shared" si="357"/>
        <v>0</v>
      </c>
      <c r="BD613" s="41">
        <f t="shared" si="358"/>
        <v>0.96496285619248257</v>
      </c>
      <c r="BE613" s="41">
        <f t="shared" si="359"/>
        <v>3.5037143807517462E-2</v>
      </c>
      <c r="BF613" s="41">
        <f t="shared" si="360"/>
        <v>0</v>
      </c>
      <c r="BG613" s="41">
        <f t="shared" si="361"/>
        <v>0.64053664486084927</v>
      </c>
      <c r="BH613" s="41">
        <f t="shared" si="362"/>
        <v>0.2413793103448276</v>
      </c>
      <c r="BI613" s="41">
        <f t="shared" si="363"/>
        <v>0.11797316775695753</v>
      </c>
      <c r="BJ613" s="41">
        <f t="shared" si="364"/>
        <v>1.1087703736556159E-4</v>
      </c>
      <c r="BK613" s="41">
        <f t="shared" si="365"/>
        <v>0.10089810400266105</v>
      </c>
      <c r="BL613" s="41">
        <f t="shared" si="366"/>
        <v>2.5501718594079167E-3</v>
      </c>
      <c r="BM613" s="41">
        <f t="shared" si="367"/>
        <v>0.12695420778356803</v>
      </c>
      <c r="BN613" s="41">
        <f t="shared" si="368"/>
        <v>0.76959751635436302</v>
      </c>
      <c r="BO613" s="41">
        <f t="shared" si="369"/>
        <v>6.5860960195143592E-2</v>
      </c>
      <c r="BP613" s="41">
        <f t="shared" si="370"/>
        <v>0.87936578334626903</v>
      </c>
      <c r="BQ613" s="41">
        <f t="shared" si="371"/>
        <v>4.5016077170418008E-2</v>
      </c>
      <c r="BR613" s="41">
        <f t="shared" si="372"/>
        <v>9.6463022508038593E-3</v>
      </c>
      <c r="BS613" s="41">
        <f t="shared" si="373"/>
        <v>0.24880807184832021</v>
      </c>
      <c r="BT613" s="41">
        <f t="shared" si="374"/>
        <v>0.75108105111431422</v>
      </c>
      <c r="BU613" s="41">
        <f t="shared" si="375"/>
        <v>1.1087703736556159E-4</v>
      </c>
      <c r="BV613" s="41">
        <f t="shared" si="376"/>
        <v>1.1087703736556159E-4</v>
      </c>
      <c r="BW613" s="41">
        <f t="shared" si="377"/>
        <v>1</v>
      </c>
      <c r="BX613" s="41" t="str">
        <f t="shared" si="378"/>
        <v>2013Registered nursesNova Scotia</v>
      </c>
      <c r="BY613" s="51">
        <f>VLOOKUP(BX613,'%workplace'!$A$1:$F$381,6,FALSE)</f>
        <v>9019</v>
      </c>
      <c r="BZ613" s="32">
        <f t="shared" si="379"/>
        <v>1</v>
      </c>
    </row>
    <row r="614" spans="1:78" s="8" customFormat="1" hidden="1" x14ac:dyDescent="0.2">
      <c r="A614" s="8" t="str">
        <f t="shared" si="342"/>
        <v>2013Registered nursesNova ScotiaCommunity health</v>
      </c>
      <c r="B614" s="8" t="s">
        <v>7</v>
      </c>
      <c r="C614" s="8" t="s">
        <v>16</v>
      </c>
      <c r="D614" s="8" t="s">
        <v>11</v>
      </c>
      <c r="E614" s="8">
        <v>2013</v>
      </c>
      <c r="F614" s="8">
        <v>1042</v>
      </c>
      <c r="G614" s="8">
        <v>28</v>
      </c>
      <c r="H614" s="8">
        <v>0</v>
      </c>
      <c r="I614" s="8">
        <v>26</v>
      </c>
      <c r="J614" s="8">
        <v>67</v>
      </c>
      <c r="K614" s="8">
        <v>90</v>
      </c>
      <c r="L614" s="8">
        <v>124</v>
      </c>
      <c r="M614" s="8">
        <v>171</v>
      </c>
      <c r="N614" s="8">
        <v>208</v>
      </c>
      <c r="O614" s="8">
        <v>185</v>
      </c>
      <c r="P614" s="8">
        <v>126</v>
      </c>
      <c r="Q614" s="8">
        <v>50</v>
      </c>
      <c r="R614" s="8">
        <v>19</v>
      </c>
      <c r="S614" s="8">
        <v>4</v>
      </c>
      <c r="T614" s="8">
        <v>0</v>
      </c>
      <c r="U614" s="8">
        <v>1038</v>
      </c>
      <c r="V614" s="8">
        <v>32</v>
      </c>
      <c r="W614" s="8">
        <v>0</v>
      </c>
      <c r="X614" s="8">
        <v>630</v>
      </c>
      <c r="Y614" s="8">
        <v>317</v>
      </c>
      <c r="Z614" s="8">
        <v>123</v>
      </c>
      <c r="AA614" s="8">
        <v>0</v>
      </c>
      <c r="AB614" s="8">
        <v>173</v>
      </c>
      <c r="AC614" s="8">
        <v>0</v>
      </c>
      <c r="AD614" s="8">
        <v>165</v>
      </c>
      <c r="AE614" s="8">
        <v>732</v>
      </c>
      <c r="AF614" s="8">
        <v>57</v>
      </c>
      <c r="AG614" s="8">
        <v>977</v>
      </c>
      <c r="AH614" s="8">
        <v>33</v>
      </c>
      <c r="AI614" s="8">
        <v>3</v>
      </c>
      <c r="AJ614" s="8">
        <v>359</v>
      </c>
      <c r="AK614" s="8">
        <v>711</v>
      </c>
      <c r="AL614" s="8">
        <v>0</v>
      </c>
      <c r="AM614" s="8">
        <v>0</v>
      </c>
      <c r="AN614" s="8">
        <v>1070</v>
      </c>
      <c r="AO614" s="41">
        <f t="shared" si="343"/>
        <v>0.9738317757009346</v>
      </c>
      <c r="AP614" s="41">
        <f t="shared" si="344"/>
        <v>2.6168224299065422E-2</v>
      </c>
      <c r="AQ614" s="41">
        <f t="shared" si="345"/>
        <v>0</v>
      </c>
      <c r="AR614" s="41">
        <f t="shared" si="346"/>
        <v>2.4299065420560748E-2</v>
      </c>
      <c r="AS614" s="41">
        <f t="shared" si="347"/>
        <v>6.2616822429906543E-2</v>
      </c>
      <c r="AT614" s="41">
        <f t="shared" si="348"/>
        <v>8.4112149532710276E-2</v>
      </c>
      <c r="AU614" s="41">
        <f t="shared" si="349"/>
        <v>0.11588785046728972</v>
      </c>
      <c r="AV614" s="41">
        <f t="shared" si="350"/>
        <v>0.15981308411214953</v>
      </c>
      <c r="AW614" s="41">
        <f t="shared" si="351"/>
        <v>0.19439252336448598</v>
      </c>
      <c r="AX614" s="41">
        <f t="shared" si="352"/>
        <v>0.17289719626168223</v>
      </c>
      <c r="AY614" s="41">
        <f t="shared" si="353"/>
        <v>0.11775700934579439</v>
      </c>
      <c r="AZ614" s="41">
        <f t="shared" si="354"/>
        <v>4.6728971962616821E-2</v>
      </c>
      <c r="BA614" s="41">
        <f t="shared" si="355"/>
        <v>1.7757009345794394E-2</v>
      </c>
      <c r="BB614" s="41">
        <f t="shared" si="356"/>
        <v>3.7383177570093459E-3</v>
      </c>
      <c r="BC614" s="41">
        <f t="shared" si="357"/>
        <v>0</v>
      </c>
      <c r="BD614" s="41">
        <f t="shared" si="358"/>
        <v>0.97009345794392521</v>
      </c>
      <c r="BE614" s="41">
        <f t="shared" si="359"/>
        <v>2.9906542056074768E-2</v>
      </c>
      <c r="BF614" s="41">
        <f t="shared" si="360"/>
        <v>0</v>
      </c>
      <c r="BG614" s="41">
        <f t="shared" si="361"/>
        <v>0.58878504672897192</v>
      </c>
      <c r="BH614" s="41">
        <f t="shared" si="362"/>
        <v>0.29626168224299065</v>
      </c>
      <c r="BI614" s="41">
        <f t="shared" si="363"/>
        <v>0.11495327102803739</v>
      </c>
      <c r="BJ614" s="41">
        <f t="shared" si="364"/>
        <v>0</v>
      </c>
      <c r="BK614" s="41">
        <f t="shared" si="365"/>
        <v>0.1616822429906542</v>
      </c>
      <c r="BL614" s="41">
        <f t="shared" si="366"/>
        <v>0</v>
      </c>
      <c r="BM614" s="41">
        <f t="shared" si="367"/>
        <v>0.1542056074766355</v>
      </c>
      <c r="BN614" s="41">
        <f t="shared" si="368"/>
        <v>0.68411214953271027</v>
      </c>
      <c r="BO614" s="41">
        <f t="shared" si="369"/>
        <v>5.3271028037383178E-2</v>
      </c>
      <c r="BP614" s="41">
        <f t="shared" si="370"/>
        <v>0.91308411214953267</v>
      </c>
      <c r="BQ614" s="41">
        <f t="shared" si="371"/>
        <v>3.0841121495327101E-2</v>
      </c>
      <c r="BR614" s="41">
        <f t="shared" si="372"/>
        <v>2.8037383177570091E-3</v>
      </c>
      <c r="BS614" s="41">
        <f t="shared" si="373"/>
        <v>0.33551401869158881</v>
      </c>
      <c r="BT614" s="41">
        <f t="shared" si="374"/>
        <v>0.66448598130841119</v>
      </c>
      <c r="BU614" s="41">
        <f t="shared" si="375"/>
        <v>0</v>
      </c>
      <c r="BV614" s="41">
        <f t="shared" si="376"/>
        <v>0</v>
      </c>
      <c r="BW614" s="41">
        <f t="shared" si="377"/>
        <v>1</v>
      </c>
      <c r="BX614" s="41" t="str">
        <f t="shared" si="378"/>
        <v>2013Registered nursesNova Scotia</v>
      </c>
      <c r="BY614" s="51">
        <f>VLOOKUP(BX614,'%workplace'!$A$1:$F$381,6,FALSE)</f>
        <v>9019</v>
      </c>
      <c r="BZ614" s="32">
        <f t="shared" si="379"/>
        <v>0.1186384299811509</v>
      </c>
    </row>
    <row r="615" spans="1:78" s="8" customFormat="1" hidden="1" x14ac:dyDescent="0.2">
      <c r="A615" s="8" t="str">
        <f t="shared" si="342"/>
        <v>2013Registered nursesNova ScotiaNursing home/long-term care</v>
      </c>
      <c r="B615" s="8" t="s">
        <v>7</v>
      </c>
      <c r="C615" s="8" t="s">
        <v>16</v>
      </c>
      <c r="D615" s="8" t="s">
        <v>12</v>
      </c>
      <c r="E615" s="8">
        <v>2013</v>
      </c>
      <c r="F615" s="8">
        <v>1069</v>
      </c>
      <c r="G615" s="8">
        <v>47</v>
      </c>
      <c r="H615" s="8">
        <v>0</v>
      </c>
      <c r="I615" s="8">
        <v>63</v>
      </c>
      <c r="J615" s="8">
        <v>45</v>
      </c>
      <c r="K615" s="8">
        <v>61</v>
      </c>
      <c r="L615" s="8">
        <v>135</v>
      </c>
      <c r="M615" s="8">
        <v>126</v>
      </c>
      <c r="N615" s="8">
        <v>198</v>
      </c>
      <c r="O615" s="8">
        <v>214</v>
      </c>
      <c r="P615" s="8">
        <v>148</v>
      </c>
      <c r="Q615" s="8">
        <v>87</v>
      </c>
      <c r="R615" s="8">
        <v>23</v>
      </c>
      <c r="S615" s="8">
        <v>16</v>
      </c>
      <c r="T615" s="8">
        <v>0</v>
      </c>
      <c r="U615" s="8">
        <v>1007</v>
      </c>
      <c r="V615" s="8">
        <v>109</v>
      </c>
      <c r="W615" s="8">
        <v>0</v>
      </c>
      <c r="X615" s="8">
        <v>642</v>
      </c>
      <c r="Y615" s="8">
        <v>339</v>
      </c>
      <c r="Z615" s="8">
        <v>135</v>
      </c>
      <c r="AA615" s="8">
        <v>0</v>
      </c>
      <c r="AB615" s="8">
        <v>234</v>
      </c>
      <c r="AC615" s="8">
        <v>2</v>
      </c>
      <c r="AD615" s="8">
        <v>89</v>
      </c>
      <c r="AE615" s="8">
        <v>791</v>
      </c>
      <c r="AF615" s="8">
        <v>93</v>
      </c>
      <c r="AG615" s="8">
        <v>1007</v>
      </c>
      <c r="AH615" s="8">
        <v>15</v>
      </c>
      <c r="AI615" s="8">
        <v>1</v>
      </c>
      <c r="AJ615" s="8">
        <v>440</v>
      </c>
      <c r="AK615" s="8">
        <v>675</v>
      </c>
      <c r="AL615" s="8">
        <v>0</v>
      </c>
      <c r="AM615" s="8">
        <v>1</v>
      </c>
      <c r="AN615" s="8">
        <v>1116</v>
      </c>
      <c r="AO615" s="41">
        <f t="shared" si="343"/>
        <v>0.95788530465949817</v>
      </c>
      <c r="AP615" s="41">
        <f t="shared" si="344"/>
        <v>4.2114695340501794E-2</v>
      </c>
      <c r="AQ615" s="41">
        <f t="shared" si="345"/>
        <v>0</v>
      </c>
      <c r="AR615" s="41">
        <f t="shared" si="346"/>
        <v>5.6451612903225805E-2</v>
      </c>
      <c r="AS615" s="41">
        <f t="shared" si="347"/>
        <v>4.0322580645161289E-2</v>
      </c>
      <c r="AT615" s="41">
        <f t="shared" si="348"/>
        <v>5.4659498207885307E-2</v>
      </c>
      <c r="AU615" s="41">
        <f t="shared" si="349"/>
        <v>0.12096774193548387</v>
      </c>
      <c r="AV615" s="41">
        <f t="shared" si="350"/>
        <v>0.11290322580645161</v>
      </c>
      <c r="AW615" s="41">
        <f t="shared" si="351"/>
        <v>0.17741935483870969</v>
      </c>
      <c r="AX615" s="41">
        <f t="shared" si="352"/>
        <v>0.1917562724014337</v>
      </c>
      <c r="AY615" s="41">
        <f t="shared" si="353"/>
        <v>0.13261648745519714</v>
      </c>
      <c r="AZ615" s="41">
        <f t="shared" si="354"/>
        <v>7.7956989247311828E-2</v>
      </c>
      <c r="BA615" s="41">
        <f t="shared" si="355"/>
        <v>2.0609318996415771E-2</v>
      </c>
      <c r="BB615" s="41">
        <f t="shared" si="356"/>
        <v>1.4336917562724014E-2</v>
      </c>
      <c r="BC615" s="41">
        <f t="shared" si="357"/>
        <v>0</v>
      </c>
      <c r="BD615" s="41">
        <f t="shared" si="358"/>
        <v>0.9023297491039427</v>
      </c>
      <c r="BE615" s="41">
        <f t="shared" si="359"/>
        <v>9.7670250896057353E-2</v>
      </c>
      <c r="BF615" s="41">
        <f t="shared" si="360"/>
        <v>0</v>
      </c>
      <c r="BG615" s="41">
        <f t="shared" si="361"/>
        <v>0.57526881720430112</v>
      </c>
      <c r="BH615" s="41">
        <f t="shared" si="362"/>
        <v>0.30376344086021506</v>
      </c>
      <c r="BI615" s="41">
        <f t="shared" si="363"/>
        <v>0.12096774193548387</v>
      </c>
      <c r="BJ615" s="41">
        <f t="shared" si="364"/>
        <v>0</v>
      </c>
      <c r="BK615" s="41">
        <f t="shared" si="365"/>
        <v>0.20967741935483872</v>
      </c>
      <c r="BL615" s="41">
        <f t="shared" si="366"/>
        <v>1.7921146953405018E-3</v>
      </c>
      <c r="BM615" s="41">
        <f t="shared" si="367"/>
        <v>7.9749103942652333E-2</v>
      </c>
      <c r="BN615" s="41">
        <f t="shared" si="368"/>
        <v>0.70878136200716846</v>
      </c>
      <c r="BO615" s="41">
        <f t="shared" si="369"/>
        <v>8.3333333333333329E-2</v>
      </c>
      <c r="BP615" s="41">
        <f t="shared" si="370"/>
        <v>0.9023297491039427</v>
      </c>
      <c r="BQ615" s="41">
        <f t="shared" si="371"/>
        <v>1.3440860215053764E-2</v>
      </c>
      <c r="BR615" s="41">
        <f t="shared" si="372"/>
        <v>8.960573476702509E-4</v>
      </c>
      <c r="BS615" s="41">
        <f t="shared" si="373"/>
        <v>0.3942652329749104</v>
      </c>
      <c r="BT615" s="41">
        <f t="shared" si="374"/>
        <v>0.60483870967741937</v>
      </c>
      <c r="BU615" s="41">
        <f t="shared" si="375"/>
        <v>0</v>
      </c>
      <c r="BV615" s="41">
        <f t="shared" si="376"/>
        <v>8.960573476702509E-4</v>
      </c>
      <c r="BW615" s="41">
        <f t="shared" si="377"/>
        <v>1</v>
      </c>
      <c r="BX615" s="41" t="str">
        <f t="shared" si="378"/>
        <v>2013Registered nursesNova Scotia</v>
      </c>
      <c r="BY615" s="51">
        <f>VLOOKUP(BX615,'%workplace'!$A$1:$F$381,6,FALSE)</f>
        <v>9019</v>
      </c>
      <c r="BZ615" s="32">
        <f t="shared" si="379"/>
        <v>0.12373877369996673</v>
      </c>
    </row>
    <row r="616" spans="1:78" s="8" customFormat="1" hidden="1" x14ac:dyDescent="0.2">
      <c r="A616" s="8" t="str">
        <f t="shared" si="342"/>
        <v>2013Registered nursesNova ScotiaHospital</v>
      </c>
      <c r="B616" s="8" t="s">
        <v>7</v>
      </c>
      <c r="C616" s="8" t="s">
        <v>16</v>
      </c>
      <c r="D616" s="8" t="s">
        <v>10</v>
      </c>
      <c r="E616" s="8">
        <v>2013</v>
      </c>
      <c r="F616" s="8">
        <v>5602</v>
      </c>
      <c r="G616" s="8">
        <v>308</v>
      </c>
      <c r="H616" s="8">
        <v>0</v>
      </c>
      <c r="I616" s="8">
        <v>671</v>
      </c>
      <c r="J616" s="8">
        <v>656</v>
      </c>
      <c r="K616" s="8">
        <v>515</v>
      </c>
      <c r="L616" s="8">
        <v>584</v>
      </c>
      <c r="M616" s="8">
        <v>866</v>
      </c>
      <c r="N616" s="8">
        <v>971</v>
      </c>
      <c r="O616" s="8">
        <v>884</v>
      </c>
      <c r="P616" s="8">
        <v>439</v>
      </c>
      <c r="Q616" s="8">
        <v>137</v>
      </c>
      <c r="R616" s="8">
        <v>27</v>
      </c>
      <c r="S616" s="8">
        <v>160</v>
      </c>
      <c r="T616" s="8">
        <v>0</v>
      </c>
      <c r="U616" s="8">
        <v>5762</v>
      </c>
      <c r="V616" s="8">
        <v>148</v>
      </c>
      <c r="W616" s="8">
        <v>0</v>
      </c>
      <c r="X616" s="8">
        <v>3862</v>
      </c>
      <c r="Y616" s="8">
        <v>1377</v>
      </c>
      <c r="Z616" s="8">
        <v>670</v>
      </c>
      <c r="AA616" s="8">
        <v>1</v>
      </c>
      <c r="AB616" s="8">
        <v>348</v>
      </c>
      <c r="AC616" s="8">
        <v>12</v>
      </c>
      <c r="AD616" s="8">
        <v>383</v>
      </c>
      <c r="AE616" s="8">
        <v>5167</v>
      </c>
      <c r="AF616" s="8">
        <v>283</v>
      </c>
      <c r="AG616" s="8">
        <v>5452</v>
      </c>
      <c r="AH616" s="8">
        <v>116</v>
      </c>
      <c r="AI616" s="8">
        <v>59</v>
      </c>
      <c r="AJ616" s="8">
        <v>1203</v>
      </c>
      <c r="AK616" s="8">
        <v>4707</v>
      </c>
      <c r="AL616" s="8">
        <v>0</v>
      </c>
      <c r="AM616" s="8">
        <v>0</v>
      </c>
      <c r="AN616" s="8">
        <v>5910</v>
      </c>
      <c r="AO616" s="41">
        <f t="shared" si="343"/>
        <v>0.94788494077834184</v>
      </c>
      <c r="AP616" s="41">
        <f t="shared" si="344"/>
        <v>5.2115059221658204E-2</v>
      </c>
      <c r="AQ616" s="41">
        <f t="shared" si="345"/>
        <v>0</v>
      </c>
      <c r="AR616" s="41">
        <f t="shared" si="346"/>
        <v>0.11353637901861252</v>
      </c>
      <c r="AS616" s="41">
        <f t="shared" si="347"/>
        <v>0.11099830795262268</v>
      </c>
      <c r="AT616" s="41">
        <f t="shared" si="348"/>
        <v>8.7140439932318112E-2</v>
      </c>
      <c r="AU616" s="41">
        <f t="shared" si="349"/>
        <v>9.8815566835871407E-2</v>
      </c>
      <c r="AV616" s="41">
        <f t="shared" si="350"/>
        <v>0.14653130287648053</v>
      </c>
      <c r="AW616" s="41">
        <f t="shared" si="351"/>
        <v>0.16429780033840949</v>
      </c>
      <c r="AX616" s="41">
        <f t="shared" si="352"/>
        <v>0.14957698815566836</v>
      </c>
      <c r="AY616" s="41">
        <f t="shared" si="353"/>
        <v>7.4280879864636204E-2</v>
      </c>
      <c r="AZ616" s="41">
        <f t="shared" si="354"/>
        <v>2.3181049069373943E-2</v>
      </c>
      <c r="BA616" s="41">
        <f t="shared" si="355"/>
        <v>4.5685279187817262E-3</v>
      </c>
      <c r="BB616" s="41">
        <f t="shared" si="356"/>
        <v>2.7072758037225041E-2</v>
      </c>
      <c r="BC616" s="41">
        <f t="shared" si="357"/>
        <v>0</v>
      </c>
      <c r="BD616" s="41">
        <f t="shared" si="358"/>
        <v>0.97495769881556682</v>
      </c>
      <c r="BE616" s="41">
        <f t="shared" si="359"/>
        <v>2.5042301184433163E-2</v>
      </c>
      <c r="BF616" s="41">
        <f t="shared" si="360"/>
        <v>0</v>
      </c>
      <c r="BG616" s="41">
        <f t="shared" si="361"/>
        <v>0.6534686971235194</v>
      </c>
      <c r="BH616" s="41">
        <f t="shared" si="362"/>
        <v>0.23299492385786802</v>
      </c>
      <c r="BI616" s="41">
        <f t="shared" si="363"/>
        <v>0.11336717428087986</v>
      </c>
      <c r="BJ616" s="41">
        <f t="shared" si="364"/>
        <v>1.6920473773265651E-4</v>
      </c>
      <c r="BK616" s="41">
        <f t="shared" si="365"/>
        <v>5.8883248730964469E-2</v>
      </c>
      <c r="BL616" s="41">
        <f t="shared" si="366"/>
        <v>2.0304568527918783E-3</v>
      </c>
      <c r="BM616" s="41">
        <f t="shared" si="367"/>
        <v>6.4805414551607446E-2</v>
      </c>
      <c r="BN616" s="41">
        <f t="shared" si="368"/>
        <v>0.87428087986463621</v>
      </c>
      <c r="BO616" s="41">
        <f t="shared" si="369"/>
        <v>4.7884940778341795E-2</v>
      </c>
      <c r="BP616" s="41">
        <f t="shared" si="370"/>
        <v>0.92250423011844329</v>
      </c>
      <c r="BQ616" s="41">
        <f t="shared" si="371"/>
        <v>1.9627749576988155E-2</v>
      </c>
      <c r="BR616" s="41">
        <f t="shared" si="372"/>
        <v>9.9830795262267347E-3</v>
      </c>
      <c r="BS616" s="41">
        <f t="shared" si="373"/>
        <v>0.20355329949238579</v>
      </c>
      <c r="BT616" s="41">
        <f t="shared" si="374"/>
        <v>0.79644670050761424</v>
      </c>
      <c r="BU616" s="41">
        <f t="shared" si="375"/>
        <v>0</v>
      </c>
      <c r="BV616" s="41">
        <f t="shared" si="376"/>
        <v>0</v>
      </c>
      <c r="BW616" s="41">
        <f t="shared" si="377"/>
        <v>1</v>
      </c>
      <c r="BX616" s="41" t="str">
        <f t="shared" si="378"/>
        <v>2013Registered nursesNova Scotia</v>
      </c>
      <c r="BY616" s="51">
        <f>VLOOKUP(BX616,'%workplace'!$A$1:$F$381,6,FALSE)</f>
        <v>9019</v>
      </c>
      <c r="BZ616" s="32">
        <f t="shared" si="379"/>
        <v>0.65528329083046899</v>
      </c>
    </row>
    <row r="617" spans="1:78" s="8" customFormat="1" hidden="1" x14ac:dyDescent="0.2">
      <c r="A617" s="8" t="str">
        <f t="shared" si="342"/>
        <v>2013Registered nursesNova ScotiaOther places of work</v>
      </c>
      <c r="B617" s="8" t="s">
        <v>7</v>
      </c>
      <c r="C617" s="8" t="s">
        <v>16</v>
      </c>
      <c r="D617" s="8" t="s">
        <v>13</v>
      </c>
      <c r="E617" s="8">
        <v>2013</v>
      </c>
      <c r="F617" s="8">
        <v>868</v>
      </c>
      <c r="G617" s="8">
        <v>42</v>
      </c>
      <c r="H617" s="8">
        <v>0</v>
      </c>
      <c r="I617" s="8">
        <v>25</v>
      </c>
      <c r="J617" s="8">
        <v>29</v>
      </c>
      <c r="K617" s="8">
        <v>69</v>
      </c>
      <c r="L617" s="8">
        <v>95</v>
      </c>
      <c r="M617" s="8">
        <v>125</v>
      </c>
      <c r="N617" s="8">
        <v>202</v>
      </c>
      <c r="O617" s="8">
        <v>168</v>
      </c>
      <c r="P617" s="8">
        <v>140</v>
      </c>
      <c r="Q617" s="8">
        <v>38</v>
      </c>
      <c r="R617" s="8">
        <v>16</v>
      </c>
      <c r="S617" s="8">
        <v>3</v>
      </c>
      <c r="T617" s="8">
        <v>0</v>
      </c>
      <c r="U617" s="8">
        <v>883</v>
      </c>
      <c r="V617" s="8">
        <v>27</v>
      </c>
      <c r="W617" s="8">
        <v>0</v>
      </c>
      <c r="X617" s="8">
        <v>636</v>
      </c>
      <c r="Y617" s="8">
        <v>140</v>
      </c>
      <c r="Z617" s="8">
        <v>134</v>
      </c>
      <c r="AA617" s="8">
        <v>0</v>
      </c>
      <c r="AB617" s="8">
        <v>153</v>
      </c>
      <c r="AC617" s="8">
        <v>7</v>
      </c>
      <c r="AD617" s="8">
        <v>504</v>
      </c>
      <c r="AE617" s="8">
        <v>246</v>
      </c>
      <c r="AF617" s="8">
        <v>161</v>
      </c>
      <c r="AG617" s="8">
        <v>484</v>
      </c>
      <c r="AH617" s="8">
        <v>242</v>
      </c>
      <c r="AI617" s="8">
        <v>23</v>
      </c>
      <c r="AJ617" s="8">
        <v>238</v>
      </c>
      <c r="AK617" s="8">
        <v>672</v>
      </c>
      <c r="AL617" s="8">
        <v>0</v>
      </c>
      <c r="AM617" s="8">
        <v>0</v>
      </c>
      <c r="AN617" s="8">
        <v>910</v>
      </c>
      <c r="AO617" s="41">
        <f t="shared" si="343"/>
        <v>0.9538461538461539</v>
      </c>
      <c r="AP617" s="41">
        <f t="shared" si="344"/>
        <v>4.6153846153846156E-2</v>
      </c>
      <c r="AQ617" s="41">
        <f t="shared" si="345"/>
        <v>0</v>
      </c>
      <c r="AR617" s="41">
        <f t="shared" si="346"/>
        <v>2.7472527472527472E-2</v>
      </c>
      <c r="AS617" s="41">
        <f t="shared" si="347"/>
        <v>3.1868131868131866E-2</v>
      </c>
      <c r="AT617" s="41">
        <f t="shared" si="348"/>
        <v>7.5824175824175818E-2</v>
      </c>
      <c r="AU617" s="41">
        <f t="shared" si="349"/>
        <v>0.1043956043956044</v>
      </c>
      <c r="AV617" s="41">
        <f t="shared" si="350"/>
        <v>0.13736263736263737</v>
      </c>
      <c r="AW617" s="41">
        <f t="shared" si="351"/>
        <v>0.22197802197802197</v>
      </c>
      <c r="AX617" s="41">
        <f t="shared" si="352"/>
        <v>0.18461538461538463</v>
      </c>
      <c r="AY617" s="41">
        <f t="shared" si="353"/>
        <v>0.15384615384615385</v>
      </c>
      <c r="AZ617" s="41">
        <f t="shared" si="354"/>
        <v>4.1758241758241756E-2</v>
      </c>
      <c r="BA617" s="41">
        <f t="shared" si="355"/>
        <v>1.7582417582417582E-2</v>
      </c>
      <c r="BB617" s="41">
        <f t="shared" si="356"/>
        <v>3.2967032967032967E-3</v>
      </c>
      <c r="BC617" s="41">
        <f t="shared" si="357"/>
        <v>0</v>
      </c>
      <c r="BD617" s="41">
        <f t="shared" si="358"/>
        <v>0.97032967032967032</v>
      </c>
      <c r="BE617" s="41">
        <f t="shared" si="359"/>
        <v>2.9670329670329669E-2</v>
      </c>
      <c r="BF617" s="41">
        <f t="shared" si="360"/>
        <v>0</v>
      </c>
      <c r="BG617" s="41">
        <f t="shared" si="361"/>
        <v>0.69890109890109886</v>
      </c>
      <c r="BH617" s="41">
        <f t="shared" si="362"/>
        <v>0.15384615384615385</v>
      </c>
      <c r="BI617" s="41">
        <f t="shared" si="363"/>
        <v>0.14725274725274726</v>
      </c>
      <c r="BJ617" s="41">
        <f t="shared" si="364"/>
        <v>0</v>
      </c>
      <c r="BK617" s="41">
        <f t="shared" si="365"/>
        <v>0.16813186813186815</v>
      </c>
      <c r="BL617" s="41">
        <f t="shared" si="366"/>
        <v>7.6923076923076927E-3</v>
      </c>
      <c r="BM617" s="41">
        <f t="shared" si="367"/>
        <v>0.55384615384615388</v>
      </c>
      <c r="BN617" s="41">
        <f t="shared" si="368"/>
        <v>0.27032967032967031</v>
      </c>
      <c r="BO617" s="41">
        <f t="shared" si="369"/>
        <v>0.17692307692307693</v>
      </c>
      <c r="BP617" s="41">
        <f t="shared" si="370"/>
        <v>0.53186813186813187</v>
      </c>
      <c r="BQ617" s="41">
        <f t="shared" si="371"/>
        <v>0.26593406593406593</v>
      </c>
      <c r="BR617" s="41">
        <f t="shared" si="372"/>
        <v>2.5274725274725275E-2</v>
      </c>
      <c r="BS617" s="41">
        <f t="shared" si="373"/>
        <v>0.26153846153846155</v>
      </c>
      <c r="BT617" s="41">
        <f t="shared" si="374"/>
        <v>0.7384615384615385</v>
      </c>
      <c r="BU617" s="41">
        <f t="shared" si="375"/>
        <v>0</v>
      </c>
      <c r="BV617" s="41">
        <f t="shared" si="376"/>
        <v>0</v>
      </c>
      <c r="BW617" s="41">
        <f t="shared" si="377"/>
        <v>1</v>
      </c>
      <c r="BX617" s="41" t="str">
        <f t="shared" si="378"/>
        <v>2013Registered nursesNova Scotia</v>
      </c>
      <c r="BY617" s="51">
        <f>VLOOKUP(BX617,'%workplace'!$A$1:$F$381,6,FALSE)</f>
        <v>9019</v>
      </c>
      <c r="BZ617" s="32">
        <f t="shared" si="379"/>
        <v>0.10089810400266105</v>
      </c>
    </row>
    <row r="618" spans="1:78" s="8" customFormat="1" hidden="1" x14ac:dyDescent="0.2">
      <c r="A618" s="8" t="str">
        <f t="shared" si="342"/>
        <v>2013Registered nursesNova ScotiaUnknown places of work</v>
      </c>
      <c r="B618" s="8" t="s">
        <v>7</v>
      </c>
      <c r="C618" s="8" t="s">
        <v>16</v>
      </c>
      <c r="D618" s="8" t="s">
        <v>49</v>
      </c>
      <c r="E618" s="8">
        <v>2013</v>
      </c>
      <c r="F618" s="8">
        <v>13</v>
      </c>
      <c r="G618" s="8">
        <v>0</v>
      </c>
      <c r="H618" s="8">
        <v>0</v>
      </c>
      <c r="I618" s="8">
        <v>1</v>
      </c>
      <c r="J618" s="8">
        <v>1</v>
      </c>
      <c r="K618" s="8">
        <v>0</v>
      </c>
      <c r="L618" s="8">
        <v>1</v>
      </c>
      <c r="M618" s="8">
        <v>2</v>
      </c>
      <c r="N618" s="8">
        <v>0</v>
      </c>
      <c r="O618" s="8">
        <v>5</v>
      </c>
      <c r="P618" s="8">
        <v>2</v>
      </c>
      <c r="Q618" s="8">
        <v>1</v>
      </c>
      <c r="R618" s="8">
        <v>0</v>
      </c>
      <c r="S618" s="8">
        <v>0</v>
      </c>
      <c r="T618" s="8">
        <v>0</v>
      </c>
      <c r="U618" s="8">
        <v>13</v>
      </c>
      <c r="V618" s="8">
        <v>0</v>
      </c>
      <c r="W618" s="8">
        <v>0</v>
      </c>
      <c r="X618" s="8">
        <v>7</v>
      </c>
      <c r="Y618" s="8">
        <v>4</v>
      </c>
      <c r="Z618" s="8">
        <v>2</v>
      </c>
      <c r="AA618" s="8">
        <v>0</v>
      </c>
      <c r="AB618" s="8">
        <v>2</v>
      </c>
      <c r="AC618" s="8">
        <v>2</v>
      </c>
      <c r="AD618" s="8">
        <v>4</v>
      </c>
      <c r="AE618" s="8">
        <v>5</v>
      </c>
      <c r="AF618" s="8">
        <v>0</v>
      </c>
      <c r="AG618" s="8">
        <v>11</v>
      </c>
      <c r="AH618" s="8">
        <v>0</v>
      </c>
      <c r="AI618" s="8">
        <v>1</v>
      </c>
      <c r="AJ618" s="8">
        <v>4</v>
      </c>
      <c r="AK618" s="8">
        <v>9</v>
      </c>
      <c r="AL618" s="8">
        <v>1</v>
      </c>
      <c r="AM618" s="8">
        <v>0</v>
      </c>
      <c r="AN618" s="8">
        <v>13</v>
      </c>
      <c r="AO618" s="41">
        <f t="shared" si="343"/>
        <v>1</v>
      </c>
      <c r="AP618" s="41">
        <f t="shared" si="344"/>
        <v>0</v>
      </c>
      <c r="AQ618" s="41">
        <f t="shared" si="345"/>
        <v>0</v>
      </c>
      <c r="AR618" s="41">
        <f t="shared" si="346"/>
        <v>7.6923076923076927E-2</v>
      </c>
      <c r="AS618" s="41">
        <f t="shared" si="347"/>
        <v>7.6923076923076927E-2</v>
      </c>
      <c r="AT618" s="41">
        <f t="shared" si="348"/>
        <v>0</v>
      </c>
      <c r="AU618" s="41">
        <f t="shared" si="349"/>
        <v>7.6923076923076927E-2</v>
      </c>
      <c r="AV618" s="41">
        <f t="shared" si="350"/>
        <v>0.15384615384615385</v>
      </c>
      <c r="AW618" s="41">
        <f t="shared" si="351"/>
        <v>0</v>
      </c>
      <c r="AX618" s="41">
        <f t="shared" si="352"/>
        <v>0.38461538461538464</v>
      </c>
      <c r="AY618" s="41">
        <f t="shared" si="353"/>
        <v>0.15384615384615385</v>
      </c>
      <c r="AZ618" s="41">
        <f t="shared" si="354"/>
        <v>7.6923076923076927E-2</v>
      </c>
      <c r="BA618" s="41">
        <f t="shared" si="355"/>
        <v>0</v>
      </c>
      <c r="BB618" s="41">
        <f t="shared" si="356"/>
        <v>0</v>
      </c>
      <c r="BC618" s="41">
        <f t="shared" si="357"/>
        <v>0</v>
      </c>
      <c r="BD618" s="41">
        <f t="shared" si="358"/>
        <v>1</v>
      </c>
      <c r="BE618" s="41">
        <f t="shared" si="359"/>
        <v>0</v>
      </c>
      <c r="BF618" s="41">
        <f t="shared" si="360"/>
        <v>0</v>
      </c>
      <c r="BG618" s="41">
        <f t="shared" si="361"/>
        <v>0.53846153846153844</v>
      </c>
      <c r="BH618" s="41">
        <f t="shared" si="362"/>
        <v>0.30769230769230771</v>
      </c>
      <c r="BI618" s="41">
        <f t="shared" si="363"/>
        <v>0.15384615384615385</v>
      </c>
      <c r="BJ618" s="41">
        <f t="shared" si="364"/>
        <v>0</v>
      </c>
      <c r="BK618" s="41">
        <f t="shared" si="365"/>
        <v>0.15384615384615385</v>
      </c>
      <c r="BL618" s="41">
        <f t="shared" si="366"/>
        <v>0.15384615384615385</v>
      </c>
      <c r="BM618" s="41">
        <f t="shared" si="367"/>
        <v>0.30769230769230771</v>
      </c>
      <c r="BN618" s="41">
        <f t="shared" si="368"/>
        <v>0.38461538461538464</v>
      </c>
      <c r="BO618" s="41">
        <f t="shared" si="369"/>
        <v>0</v>
      </c>
      <c r="BP618" s="41">
        <f t="shared" si="370"/>
        <v>0.84615384615384615</v>
      </c>
      <c r="BQ618" s="41">
        <f t="shared" si="371"/>
        <v>0</v>
      </c>
      <c r="BR618" s="41">
        <f t="shared" si="372"/>
        <v>7.6923076923076927E-2</v>
      </c>
      <c r="BS618" s="41">
        <f t="shared" si="373"/>
        <v>0.30769230769230771</v>
      </c>
      <c r="BT618" s="41">
        <f t="shared" si="374"/>
        <v>0.69230769230769229</v>
      </c>
      <c r="BU618" s="41">
        <f t="shared" si="375"/>
        <v>7.6923076923076927E-2</v>
      </c>
      <c r="BV618" s="41">
        <f t="shared" si="376"/>
        <v>0</v>
      </c>
      <c r="BW618" s="41">
        <f t="shared" si="377"/>
        <v>1</v>
      </c>
      <c r="BX618" s="41" t="str">
        <f t="shared" si="378"/>
        <v>2013Registered nursesNova Scotia</v>
      </c>
      <c r="BY618" s="51">
        <f>VLOOKUP(BX618,'%workplace'!$A$1:$F$381,6,FALSE)</f>
        <v>9019</v>
      </c>
      <c r="BZ618" s="32">
        <f t="shared" si="379"/>
        <v>1.4414014857523007E-3</v>
      </c>
    </row>
    <row r="619" spans="1:78" s="8" customFormat="1" hidden="1" x14ac:dyDescent="0.2">
      <c r="A619" s="8" t="str">
        <f t="shared" si="342"/>
        <v>2013Registered nursesNew BrunswickAll places of work</v>
      </c>
      <c r="B619" s="8" t="s">
        <v>7</v>
      </c>
      <c r="C619" s="8" t="s">
        <v>17</v>
      </c>
      <c r="D619" s="8" t="s">
        <v>9</v>
      </c>
      <c r="E619" s="8">
        <v>2013</v>
      </c>
      <c r="F619" s="8">
        <v>7681</v>
      </c>
      <c r="G619" s="8">
        <v>407</v>
      </c>
      <c r="H619" s="8">
        <v>0</v>
      </c>
      <c r="I619" s="8">
        <v>760</v>
      </c>
      <c r="J619" s="8">
        <v>817</v>
      </c>
      <c r="K619" s="8">
        <v>783</v>
      </c>
      <c r="L619" s="8">
        <v>1003</v>
      </c>
      <c r="M619" s="8">
        <v>1301</v>
      </c>
      <c r="N619" s="8">
        <v>1256</v>
      </c>
      <c r="O619" s="8">
        <v>1068</v>
      </c>
      <c r="P619" s="8">
        <v>644</v>
      </c>
      <c r="Q619" s="8">
        <v>217</v>
      </c>
      <c r="R619" s="8">
        <v>43</v>
      </c>
      <c r="S619" s="8">
        <v>196</v>
      </c>
      <c r="T619" s="8">
        <v>0</v>
      </c>
      <c r="U619" s="8">
        <v>7942</v>
      </c>
      <c r="V619" s="8">
        <v>145</v>
      </c>
      <c r="W619" s="8">
        <v>1</v>
      </c>
      <c r="X619" s="8">
        <v>5224</v>
      </c>
      <c r="Y619" s="8">
        <v>2038</v>
      </c>
      <c r="Z619" s="8">
        <v>826</v>
      </c>
      <c r="AA619" s="8">
        <v>0</v>
      </c>
      <c r="AB619" s="8">
        <v>1001</v>
      </c>
      <c r="AC619" s="8">
        <v>0</v>
      </c>
      <c r="AD619" s="8">
        <v>594</v>
      </c>
      <c r="AE619" s="8">
        <v>6493</v>
      </c>
      <c r="AF619" s="8">
        <v>588</v>
      </c>
      <c r="AG619" s="8">
        <v>7090</v>
      </c>
      <c r="AH619" s="8">
        <v>373</v>
      </c>
      <c r="AI619" s="8">
        <v>37</v>
      </c>
      <c r="AJ619" s="8">
        <v>1619</v>
      </c>
      <c r="AK619" s="8">
        <v>6469</v>
      </c>
      <c r="AL619" s="8">
        <v>0</v>
      </c>
      <c r="AM619" s="8">
        <v>0</v>
      </c>
      <c r="AN619" s="8">
        <v>8088</v>
      </c>
      <c r="AO619" s="41">
        <f t="shared" si="343"/>
        <v>0.94967853610286845</v>
      </c>
      <c r="AP619" s="41">
        <f t="shared" si="344"/>
        <v>5.0321463897131553E-2</v>
      </c>
      <c r="AQ619" s="41">
        <f t="shared" si="345"/>
        <v>0</v>
      </c>
      <c r="AR619" s="41">
        <f t="shared" si="346"/>
        <v>9.3966369930761628E-2</v>
      </c>
      <c r="AS619" s="41">
        <f t="shared" si="347"/>
        <v>0.10101384767556874</v>
      </c>
      <c r="AT619" s="41">
        <f t="shared" si="348"/>
        <v>9.6810089020771511E-2</v>
      </c>
      <c r="AU619" s="41">
        <f t="shared" si="349"/>
        <v>0.1240108803165183</v>
      </c>
      <c r="AV619" s="41">
        <f t="shared" si="350"/>
        <v>0.16085558852621168</v>
      </c>
      <c r="AW619" s="41">
        <f t="shared" si="351"/>
        <v>0.1552917903066271</v>
      </c>
      <c r="AX619" s="41">
        <f t="shared" si="352"/>
        <v>0.13204747774480713</v>
      </c>
      <c r="AY619" s="41">
        <f t="shared" si="353"/>
        <v>7.962413452027696E-2</v>
      </c>
      <c r="AZ619" s="41">
        <f t="shared" si="354"/>
        <v>2.6829871414441146E-2</v>
      </c>
      <c r="BA619" s="41">
        <f t="shared" si="355"/>
        <v>5.3165182987141447E-3</v>
      </c>
      <c r="BB619" s="41">
        <f t="shared" si="356"/>
        <v>2.4233432245301681E-2</v>
      </c>
      <c r="BC619" s="41">
        <f t="shared" si="357"/>
        <v>0</v>
      </c>
      <c r="BD619" s="41">
        <f t="shared" si="358"/>
        <v>0.98194856577645895</v>
      </c>
      <c r="BE619" s="41">
        <f t="shared" si="359"/>
        <v>1.7927794263105836E-2</v>
      </c>
      <c r="BF619" s="41">
        <f t="shared" si="360"/>
        <v>1.2363996043521266E-4</v>
      </c>
      <c r="BG619" s="41">
        <f t="shared" si="361"/>
        <v>0.64589515331355096</v>
      </c>
      <c r="BH619" s="41">
        <f t="shared" si="362"/>
        <v>0.2519782393669634</v>
      </c>
      <c r="BI619" s="41">
        <f t="shared" si="363"/>
        <v>0.10212660731948565</v>
      </c>
      <c r="BJ619" s="41">
        <f t="shared" si="364"/>
        <v>0</v>
      </c>
      <c r="BK619" s="41">
        <f t="shared" si="365"/>
        <v>0.12376360039564788</v>
      </c>
      <c r="BL619" s="41">
        <f t="shared" si="366"/>
        <v>0</v>
      </c>
      <c r="BM619" s="41">
        <f t="shared" si="367"/>
        <v>7.3442136498516317E-2</v>
      </c>
      <c r="BN619" s="41">
        <f t="shared" si="368"/>
        <v>0.80279426310583579</v>
      </c>
      <c r="BO619" s="41">
        <f t="shared" si="369"/>
        <v>7.2700296735905043E-2</v>
      </c>
      <c r="BP619" s="41">
        <f t="shared" si="370"/>
        <v>0.87660731948565773</v>
      </c>
      <c r="BQ619" s="41">
        <f t="shared" si="371"/>
        <v>4.6117705242334321E-2</v>
      </c>
      <c r="BR619" s="41">
        <f t="shared" si="372"/>
        <v>4.5746785361028683E-3</v>
      </c>
      <c r="BS619" s="41">
        <f t="shared" si="373"/>
        <v>0.2001730959446093</v>
      </c>
      <c r="BT619" s="41">
        <f t="shared" si="374"/>
        <v>0.7998269040553907</v>
      </c>
      <c r="BU619" s="41">
        <f t="shared" si="375"/>
        <v>0</v>
      </c>
      <c r="BV619" s="41">
        <f t="shared" si="376"/>
        <v>0</v>
      </c>
      <c r="BW619" s="41">
        <f t="shared" si="377"/>
        <v>1</v>
      </c>
      <c r="BX619" s="41" t="str">
        <f t="shared" si="378"/>
        <v>2013Registered nursesNew Brunswick</v>
      </c>
      <c r="BY619" s="51">
        <f>VLOOKUP(BX619,'%workplace'!$A$1:$F$381,6,FALSE)</f>
        <v>8088</v>
      </c>
      <c r="BZ619" s="32">
        <f t="shared" si="379"/>
        <v>1</v>
      </c>
    </row>
    <row r="620" spans="1:78" s="8" customFormat="1" hidden="1" x14ac:dyDescent="0.2">
      <c r="A620" s="8" t="str">
        <f t="shared" si="342"/>
        <v>2013Registered nursesNew BrunswickCommunity health</v>
      </c>
      <c r="B620" s="8" t="s">
        <v>7</v>
      </c>
      <c r="C620" s="8" t="s">
        <v>17</v>
      </c>
      <c r="D620" s="8" t="s">
        <v>11</v>
      </c>
      <c r="E620" s="8">
        <v>2013</v>
      </c>
      <c r="F620" s="8">
        <v>1026</v>
      </c>
      <c r="G620" s="8">
        <v>24</v>
      </c>
      <c r="H620" s="8">
        <v>0</v>
      </c>
      <c r="I620" s="8">
        <v>12</v>
      </c>
      <c r="J620" s="8">
        <v>54</v>
      </c>
      <c r="K620" s="8">
        <v>88</v>
      </c>
      <c r="L620" s="8">
        <v>138</v>
      </c>
      <c r="M620" s="8">
        <v>204</v>
      </c>
      <c r="N620" s="8">
        <v>203</v>
      </c>
      <c r="O620" s="8">
        <v>189</v>
      </c>
      <c r="P620" s="8">
        <v>121</v>
      </c>
      <c r="Q620" s="8">
        <v>35</v>
      </c>
      <c r="R620" s="8">
        <v>2</v>
      </c>
      <c r="S620" s="8">
        <v>4</v>
      </c>
      <c r="T620" s="8">
        <v>0</v>
      </c>
      <c r="U620" s="8">
        <v>1038</v>
      </c>
      <c r="V620" s="8">
        <v>12</v>
      </c>
      <c r="W620" s="8">
        <v>0</v>
      </c>
      <c r="X620" s="8">
        <v>595</v>
      </c>
      <c r="Y620" s="8">
        <v>337</v>
      </c>
      <c r="Z620" s="8">
        <v>118</v>
      </c>
      <c r="AA620" s="8">
        <v>0</v>
      </c>
      <c r="AB620" s="8">
        <v>100</v>
      </c>
      <c r="AC620" s="8">
        <v>0</v>
      </c>
      <c r="AD620" s="8">
        <v>16</v>
      </c>
      <c r="AE620" s="8">
        <v>934</v>
      </c>
      <c r="AF620" s="8">
        <v>42</v>
      </c>
      <c r="AG620" s="8">
        <v>1002</v>
      </c>
      <c r="AH620" s="8">
        <v>3</v>
      </c>
      <c r="AI620" s="8">
        <v>3</v>
      </c>
      <c r="AJ620" s="8">
        <v>439</v>
      </c>
      <c r="AK620" s="8">
        <v>611</v>
      </c>
      <c r="AL620" s="8">
        <v>0</v>
      </c>
      <c r="AM620" s="8">
        <v>0</v>
      </c>
      <c r="AN620" s="8">
        <v>1050</v>
      </c>
      <c r="AO620" s="41">
        <f t="shared" si="343"/>
        <v>0.97714285714285709</v>
      </c>
      <c r="AP620" s="41">
        <f t="shared" si="344"/>
        <v>2.2857142857142857E-2</v>
      </c>
      <c r="AQ620" s="41">
        <f t="shared" si="345"/>
        <v>0</v>
      </c>
      <c r="AR620" s="41">
        <f t="shared" si="346"/>
        <v>1.1428571428571429E-2</v>
      </c>
      <c r="AS620" s="41">
        <f t="shared" si="347"/>
        <v>5.1428571428571428E-2</v>
      </c>
      <c r="AT620" s="41">
        <f t="shared" si="348"/>
        <v>8.3809523809523806E-2</v>
      </c>
      <c r="AU620" s="41">
        <f t="shared" si="349"/>
        <v>0.13142857142857142</v>
      </c>
      <c r="AV620" s="41">
        <f t="shared" si="350"/>
        <v>0.19428571428571428</v>
      </c>
      <c r="AW620" s="41">
        <f t="shared" si="351"/>
        <v>0.19333333333333333</v>
      </c>
      <c r="AX620" s="41">
        <f t="shared" si="352"/>
        <v>0.18</v>
      </c>
      <c r="AY620" s="41">
        <f t="shared" si="353"/>
        <v>0.11523809523809524</v>
      </c>
      <c r="AZ620" s="41">
        <f t="shared" si="354"/>
        <v>3.3333333333333333E-2</v>
      </c>
      <c r="BA620" s="41">
        <f t="shared" si="355"/>
        <v>1.9047619047619048E-3</v>
      </c>
      <c r="BB620" s="41">
        <f t="shared" si="356"/>
        <v>3.8095238095238095E-3</v>
      </c>
      <c r="BC620" s="41">
        <f t="shared" si="357"/>
        <v>0</v>
      </c>
      <c r="BD620" s="41">
        <f t="shared" si="358"/>
        <v>0.98857142857142855</v>
      </c>
      <c r="BE620" s="41">
        <f t="shared" si="359"/>
        <v>1.1428571428571429E-2</v>
      </c>
      <c r="BF620" s="41">
        <f t="shared" si="360"/>
        <v>0</v>
      </c>
      <c r="BG620" s="41">
        <f t="shared" si="361"/>
        <v>0.56666666666666665</v>
      </c>
      <c r="BH620" s="41">
        <f t="shared" si="362"/>
        <v>0.32095238095238093</v>
      </c>
      <c r="BI620" s="41">
        <f t="shared" si="363"/>
        <v>0.11238095238095239</v>
      </c>
      <c r="BJ620" s="41">
        <f t="shared" si="364"/>
        <v>0</v>
      </c>
      <c r="BK620" s="41">
        <f t="shared" si="365"/>
        <v>9.5238095238095233E-2</v>
      </c>
      <c r="BL620" s="41">
        <f t="shared" si="366"/>
        <v>0</v>
      </c>
      <c r="BM620" s="41">
        <f t="shared" si="367"/>
        <v>1.5238095238095238E-2</v>
      </c>
      <c r="BN620" s="41">
        <f t="shared" si="368"/>
        <v>0.88952380952380949</v>
      </c>
      <c r="BO620" s="41">
        <f t="shared" si="369"/>
        <v>0.04</v>
      </c>
      <c r="BP620" s="41">
        <f t="shared" si="370"/>
        <v>0.95428571428571429</v>
      </c>
      <c r="BQ620" s="41">
        <f t="shared" si="371"/>
        <v>2.8571428571428571E-3</v>
      </c>
      <c r="BR620" s="41">
        <f t="shared" si="372"/>
        <v>2.8571428571428571E-3</v>
      </c>
      <c r="BS620" s="41">
        <f t="shared" si="373"/>
        <v>0.41809523809523808</v>
      </c>
      <c r="BT620" s="41">
        <f t="shared" si="374"/>
        <v>0.58190476190476192</v>
      </c>
      <c r="BU620" s="41">
        <f t="shared" si="375"/>
        <v>0</v>
      </c>
      <c r="BV620" s="41">
        <f t="shared" si="376"/>
        <v>0</v>
      </c>
      <c r="BW620" s="41">
        <f t="shared" si="377"/>
        <v>1</v>
      </c>
      <c r="BX620" s="41" t="str">
        <f t="shared" si="378"/>
        <v>2013Registered nursesNew Brunswick</v>
      </c>
      <c r="BY620" s="51">
        <f>VLOOKUP(BX620,'%workplace'!$A$1:$F$381,6,FALSE)</f>
        <v>8088</v>
      </c>
      <c r="BZ620" s="32">
        <f t="shared" si="379"/>
        <v>0.12982195845697331</v>
      </c>
    </row>
    <row r="621" spans="1:78" s="8" customFormat="1" hidden="1" x14ac:dyDescent="0.2">
      <c r="A621" s="8" t="str">
        <f t="shared" si="342"/>
        <v>2013Registered nursesNew BrunswickNursing home/long-term care</v>
      </c>
      <c r="B621" s="8" t="s">
        <v>7</v>
      </c>
      <c r="C621" s="8" t="s">
        <v>17</v>
      </c>
      <c r="D621" s="8" t="s">
        <v>12</v>
      </c>
      <c r="E621" s="8">
        <v>2013</v>
      </c>
      <c r="F621" s="8">
        <v>817</v>
      </c>
      <c r="G621" s="8">
        <v>29</v>
      </c>
      <c r="H621" s="8">
        <v>0</v>
      </c>
      <c r="I621" s="8">
        <v>41</v>
      </c>
      <c r="J621" s="8">
        <v>45</v>
      </c>
      <c r="K621" s="8">
        <v>48</v>
      </c>
      <c r="L621" s="8">
        <v>102</v>
      </c>
      <c r="M621" s="8">
        <v>104</v>
      </c>
      <c r="N621" s="8">
        <v>151</v>
      </c>
      <c r="O621" s="8">
        <v>147</v>
      </c>
      <c r="P621" s="8">
        <v>117</v>
      </c>
      <c r="Q621" s="8">
        <v>58</v>
      </c>
      <c r="R621" s="8">
        <v>15</v>
      </c>
      <c r="S621" s="8">
        <v>18</v>
      </c>
      <c r="T621" s="8">
        <v>0</v>
      </c>
      <c r="U621" s="8">
        <v>820</v>
      </c>
      <c r="V621" s="8">
        <v>26</v>
      </c>
      <c r="W621" s="8">
        <v>0</v>
      </c>
      <c r="X621" s="8">
        <v>387</v>
      </c>
      <c r="Y621" s="8">
        <v>320</v>
      </c>
      <c r="Z621" s="8">
        <v>139</v>
      </c>
      <c r="AA621" s="8">
        <v>0</v>
      </c>
      <c r="AB621" s="8">
        <v>286</v>
      </c>
      <c r="AC621" s="8">
        <v>0</v>
      </c>
      <c r="AD621" s="8">
        <v>4</v>
      </c>
      <c r="AE621" s="8">
        <v>556</v>
      </c>
      <c r="AF621" s="8">
        <v>97</v>
      </c>
      <c r="AG621" s="8">
        <v>747</v>
      </c>
      <c r="AH621" s="8">
        <v>2</v>
      </c>
      <c r="AI621" s="8">
        <v>0</v>
      </c>
      <c r="AJ621" s="8">
        <v>364</v>
      </c>
      <c r="AK621" s="8">
        <v>482</v>
      </c>
      <c r="AL621" s="8">
        <v>0</v>
      </c>
      <c r="AM621" s="8">
        <v>0</v>
      </c>
      <c r="AN621" s="8">
        <v>846</v>
      </c>
      <c r="AO621" s="41">
        <f t="shared" si="343"/>
        <v>0.9657210401891253</v>
      </c>
      <c r="AP621" s="41">
        <f t="shared" si="344"/>
        <v>3.4278959810874705E-2</v>
      </c>
      <c r="AQ621" s="41">
        <f t="shared" si="345"/>
        <v>0</v>
      </c>
      <c r="AR621" s="41">
        <f t="shared" si="346"/>
        <v>4.8463356973995272E-2</v>
      </c>
      <c r="AS621" s="41">
        <f t="shared" si="347"/>
        <v>5.3191489361702128E-2</v>
      </c>
      <c r="AT621" s="41">
        <f t="shared" si="348"/>
        <v>5.6737588652482268E-2</v>
      </c>
      <c r="AU621" s="41">
        <f t="shared" si="349"/>
        <v>0.12056737588652482</v>
      </c>
      <c r="AV621" s="41">
        <f t="shared" si="350"/>
        <v>0.12293144208037825</v>
      </c>
      <c r="AW621" s="41">
        <f t="shared" si="351"/>
        <v>0.17848699763593381</v>
      </c>
      <c r="AX621" s="41">
        <f t="shared" si="352"/>
        <v>0.17375886524822695</v>
      </c>
      <c r="AY621" s="41">
        <f t="shared" si="353"/>
        <v>0.13829787234042554</v>
      </c>
      <c r="AZ621" s="41">
        <f t="shared" si="354"/>
        <v>6.8557919621749411E-2</v>
      </c>
      <c r="BA621" s="41">
        <f t="shared" si="355"/>
        <v>1.7730496453900711E-2</v>
      </c>
      <c r="BB621" s="41">
        <f t="shared" si="356"/>
        <v>2.1276595744680851E-2</v>
      </c>
      <c r="BC621" s="41">
        <f t="shared" si="357"/>
        <v>0</v>
      </c>
      <c r="BD621" s="41">
        <f t="shared" si="358"/>
        <v>0.96926713947990539</v>
      </c>
      <c r="BE621" s="41">
        <f t="shared" si="359"/>
        <v>3.0732860520094562E-2</v>
      </c>
      <c r="BF621" s="41">
        <f t="shared" si="360"/>
        <v>0</v>
      </c>
      <c r="BG621" s="41">
        <f t="shared" si="361"/>
        <v>0.45744680851063829</v>
      </c>
      <c r="BH621" s="41">
        <f t="shared" si="362"/>
        <v>0.37825059101654845</v>
      </c>
      <c r="BI621" s="41">
        <f t="shared" si="363"/>
        <v>0.16430260047281323</v>
      </c>
      <c r="BJ621" s="41">
        <f t="shared" si="364"/>
        <v>0</v>
      </c>
      <c r="BK621" s="41">
        <f t="shared" si="365"/>
        <v>0.33806146572104018</v>
      </c>
      <c r="BL621" s="41">
        <f t="shared" si="366"/>
        <v>0</v>
      </c>
      <c r="BM621" s="41">
        <f t="shared" si="367"/>
        <v>4.7281323877068557E-3</v>
      </c>
      <c r="BN621" s="41">
        <f t="shared" si="368"/>
        <v>0.6572104018912529</v>
      </c>
      <c r="BO621" s="41">
        <f t="shared" si="369"/>
        <v>0.11465721040189125</v>
      </c>
      <c r="BP621" s="41">
        <f t="shared" si="370"/>
        <v>0.88297872340425532</v>
      </c>
      <c r="BQ621" s="41">
        <f t="shared" si="371"/>
        <v>2.3640661938534278E-3</v>
      </c>
      <c r="BR621" s="41">
        <f t="shared" si="372"/>
        <v>0</v>
      </c>
      <c r="BS621" s="41">
        <f t="shared" si="373"/>
        <v>0.43026004728132389</v>
      </c>
      <c r="BT621" s="41">
        <f t="shared" si="374"/>
        <v>0.56973995271867617</v>
      </c>
      <c r="BU621" s="41">
        <f t="shared" si="375"/>
        <v>0</v>
      </c>
      <c r="BV621" s="41">
        <f t="shared" si="376"/>
        <v>0</v>
      </c>
      <c r="BW621" s="41">
        <f t="shared" si="377"/>
        <v>1</v>
      </c>
      <c r="BX621" s="41" t="str">
        <f t="shared" si="378"/>
        <v>2013Registered nursesNew Brunswick</v>
      </c>
      <c r="BY621" s="51">
        <f>VLOOKUP(BX621,'%workplace'!$A$1:$F$381,6,FALSE)</f>
        <v>8088</v>
      </c>
      <c r="BZ621" s="32">
        <f t="shared" si="379"/>
        <v>0.10459940652818991</v>
      </c>
    </row>
    <row r="622" spans="1:78" s="8" customFormat="1" hidden="1" x14ac:dyDescent="0.2">
      <c r="A622" s="8" t="str">
        <f t="shared" si="342"/>
        <v>2013Registered nursesNew BrunswickHospital</v>
      </c>
      <c r="B622" s="8" t="s">
        <v>7</v>
      </c>
      <c r="C622" s="8" t="s">
        <v>17</v>
      </c>
      <c r="D622" s="8" t="s">
        <v>10</v>
      </c>
      <c r="E622" s="8">
        <v>2013</v>
      </c>
      <c r="F622" s="8">
        <v>5110</v>
      </c>
      <c r="G622" s="8">
        <v>315</v>
      </c>
      <c r="H622" s="8">
        <v>0</v>
      </c>
      <c r="I622" s="8">
        <v>684</v>
      </c>
      <c r="J622" s="8">
        <v>659</v>
      </c>
      <c r="K622" s="8">
        <v>565</v>
      </c>
      <c r="L622" s="8">
        <v>662</v>
      </c>
      <c r="M622" s="8">
        <v>881</v>
      </c>
      <c r="N622" s="8">
        <v>780</v>
      </c>
      <c r="O622" s="8">
        <v>611</v>
      </c>
      <c r="P622" s="8">
        <v>323</v>
      </c>
      <c r="Q622" s="8">
        <v>70</v>
      </c>
      <c r="R622" s="8">
        <v>16</v>
      </c>
      <c r="S622" s="8">
        <v>174</v>
      </c>
      <c r="T622" s="8">
        <v>0</v>
      </c>
      <c r="U622" s="8">
        <v>5327</v>
      </c>
      <c r="V622" s="8">
        <v>98</v>
      </c>
      <c r="W622" s="8">
        <v>0</v>
      </c>
      <c r="X622" s="8">
        <v>3691</v>
      </c>
      <c r="Y622" s="8">
        <v>1238</v>
      </c>
      <c r="Z622" s="8">
        <v>496</v>
      </c>
      <c r="AA622" s="8">
        <v>0</v>
      </c>
      <c r="AB622" s="8">
        <v>503</v>
      </c>
      <c r="AC622" s="8">
        <v>0</v>
      </c>
      <c r="AD622" s="8">
        <v>168</v>
      </c>
      <c r="AE622" s="8">
        <v>4754</v>
      </c>
      <c r="AF622" s="8">
        <v>256</v>
      </c>
      <c r="AG622" s="8">
        <v>5036</v>
      </c>
      <c r="AH622" s="8">
        <v>118</v>
      </c>
      <c r="AI622" s="8">
        <v>15</v>
      </c>
      <c r="AJ622" s="8">
        <v>724</v>
      </c>
      <c r="AK622" s="8">
        <v>4701</v>
      </c>
      <c r="AL622" s="8">
        <v>0</v>
      </c>
      <c r="AM622" s="8">
        <v>0</v>
      </c>
      <c r="AN622" s="8">
        <v>5425</v>
      </c>
      <c r="AO622" s="41">
        <f t="shared" si="343"/>
        <v>0.9419354838709677</v>
      </c>
      <c r="AP622" s="41">
        <f t="shared" si="344"/>
        <v>5.8064516129032261E-2</v>
      </c>
      <c r="AQ622" s="41">
        <f t="shared" si="345"/>
        <v>0</v>
      </c>
      <c r="AR622" s="41">
        <f t="shared" si="346"/>
        <v>0.12608294930875577</v>
      </c>
      <c r="AS622" s="41">
        <f t="shared" si="347"/>
        <v>0.12147465437788019</v>
      </c>
      <c r="AT622" s="41">
        <f t="shared" si="348"/>
        <v>0.10414746543778802</v>
      </c>
      <c r="AU622" s="41">
        <f t="shared" si="349"/>
        <v>0.12202764976958526</v>
      </c>
      <c r="AV622" s="41">
        <f t="shared" si="350"/>
        <v>0.1623963133640553</v>
      </c>
      <c r="AW622" s="41">
        <f t="shared" si="351"/>
        <v>0.14377880184331798</v>
      </c>
      <c r="AX622" s="41">
        <f t="shared" si="352"/>
        <v>0.11262672811059908</v>
      </c>
      <c r="AY622" s="41">
        <f t="shared" si="353"/>
        <v>5.9539170506912445E-2</v>
      </c>
      <c r="AZ622" s="41">
        <f t="shared" si="354"/>
        <v>1.2903225806451613E-2</v>
      </c>
      <c r="BA622" s="41">
        <f t="shared" si="355"/>
        <v>2.9493087557603687E-3</v>
      </c>
      <c r="BB622" s="41">
        <f t="shared" si="356"/>
        <v>3.2073732718894007E-2</v>
      </c>
      <c r="BC622" s="41">
        <f t="shared" si="357"/>
        <v>0</v>
      </c>
      <c r="BD622" s="41">
        <f t="shared" si="358"/>
        <v>0.98193548387096774</v>
      </c>
      <c r="BE622" s="41">
        <f t="shared" si="359"/>
        <v>1.806451612903226E-2</v>
      </c>
      <c r="BF622" s="41">
        <f t="shared" si="360"/>
        <v>0</v>
      </c>
      <c r="BG622" s="41">
        <f t="shared" si="361"/>
        <v>0.68036866359447001</v>
      </c>
      <c r="BH622" s="41">
        <f t="shared" si="362"/>
        <v>0.22820276497695852</v>
      </c>
      <c r="BI622" s="41">
        <f t="shared" si="363"/>
        <v>9.1428571428571428E-2</v>
      </c>
      <c r="BJ622" s="41">
        <f t="shared" si="364"/>
        <v>0</v>
      </c>
      <c r="BK622" s="41">
        <f t="shared" si="365"/>
        <v>9.2718894009216596E-2</v>
      </c>
      <c r="BL622" s="41">
        <f t="shared" si="366"/>
        <v>0</v>
      </c>
      <c r="BM622" s="41">
        <f t="shared" si="367"/>
        <v>3.0967741935483871E-2</v>
      </c>
      <c r="BN622" s="41">
        <f t="shared" si="368"/>
        <v>0.87631336405529958</v>
      </c>
      <c r="BO622" s="41">
        <f t="shared" si="369"/>
        <v>4.7188940092165899E-2</v>
      </c>
      <c r="BP622" s="41">
        <f t="shared" si="370"/>
        <v>0.92829493087557602</v>
      </c>
      <c r="BQ622" s="41">
        <f t="shared" si="371"/>
        <v>2.1751152073732721E-2</v>
      </c>
      <c r="BR622" s="41">
        <f t="shared" si="372"/>
        <v>2.7649769585253456E-3</v>
      </c>
      <c r="BS622" s="41">
        <f t="shared" si="373"/>
        <v>0.13345622119815667</v>
      </c>
      <c r="BT622" s="41">
        <f t="shared" si="374"/>
        <v>0.8665437788018433</v>
      </c>
      <c r="BU622" s="41">
        <f t="shared" si="375"/>
        <v>0</v>
      </c>
      <c r="BV622" s="41">
        <f t="shared" si="376"/>
        <v>0</v>
      </c>
      <c r="BW622" s="41">
        <f t="shared" si="377"/>
        <v>1</v>
      </c>
      <c r="BX622" s="41" t="str">
        <f t="shared" si="378"/>
        <v>2013Registered nursesNew Brunswick</v>
      </c>
      <c r="BY622" s="51">
        <f>VLOOKUP(BX622,'%workplace'!$A$1:$F$381,6,FALSE)</f>
        <v>8088</v>
      </c>
      <c r="BZ622" s="32">
        <f t="shared" si="379"/>
        <v>0.67074678536102872</v>
      </c>
    </row>
    <row r="623" spans="1:78" s="8" customFormat="1" hidden="1" x14ac:dyDescent="0.2">
      <c r="A623" s="8" t="str">
        <f t="shared" si="342"/>
        <v>2013Registered nursesNew BrunswickOther places of work</v>
      </c>
      <c r="B623" s="8" t="s">
        <v>7</v>
      </c>
      <c r="C623" s="8" t="s">
        <v>17</v>
      </c>
      <c r="D623" s="8" t="s">
        <v>13</v>
      </c>
      <c r="E623" s="8">
        <v>2013</v>
      </c>
      <c r="F623" s="8">
        <v>728</v>
      </c>
      <c r="G623" s="8">
        <v>39</v>
      </c>
      <c r="H623" s="8">
        <v>0</v>
      </c>
      <c r="I623" s="8">
        <v>23</v>
      </c>
      <c r="J623" s="8">
        <v>59</v>
      </c>
      <c r="K623" s="8">
        <v>82</v>
      </c>
      <c r="L623" s="8">
        <v>101</v>
      </c>
      <c r="M623" s="8">
        <v>112</v>
      </c>
      <c r="N623" s="8">
        <v>122</v>
      </c>
      <c r="O623" s="8">
        <v>121</v>
      </c>
      <c r="P623" s="8">
        <v>83</v>
      </c>
      <c r="Q623" s="8">
        <v>54</v>
      </c>
      <c r="R623" s="8">
        <v>10</v>
      </c>
      <c r="S623" s="8">
        <v>0</v>
      </c>
      <c r="T623" s="8">
        <v>0</v>
      </c>
      <c r="U623" s="8">
        <v>757</v>
      </c>
      <c r="V623" s="8">
        <v>9</v>
      </c>
      <c r="W623" s="8">
        <v>1</v>
      </c>
      <c r="X623" s="8">
        <v>551</v>
      </c>
      <c r="Y623" s="8">
        <v>143</v>
      </c>
      <c r="Z623" s="8">
        <v>73</v>
      </c>
      <c r="AA623" s="8">
        <v>0</v>
      </c>
      <c r="AB623" s="8">
        <v>112</v>
      </c>
      <c r="AC623" s="8">
        <v>0</v>
      </c>
      <c r="AD623" s="8">
        <v>406</v>
      </c>
      <c r="AE623" s="8">
        <v>249</v>
      </c>
      <c r="AF623" s="8">
        <v>193</v>
      </c>
      <c r="AG623" s="8">
        <v>305</v>
      </c>
      <c r="AH623" s="8">
        <v>250</v>
      </c>
      <c r="AI623" s="8">
        <v>19</v>
      </c>
      <c r="AJ623" s="8">
        <v>92</v>
      </c>
      <c r="AK623" s="8">
        <v>675</v>
      </c>
      <c r="AL623" s="8">
        <v>0</v>
      </c>
      <c r="AM623" s="8">
        <v>0</v>
      </c>
      <c r="AN623" s="8">
        <v>767</v>
      </c>
      <c r="AO623" s="41">
        <f t="shared" si="343"/>
        <v>0.94915254237288138</v>
      </c>
      <c r="AP623" s="41">
        <f t="shared" si="344"/>
        <v>5.0847457627118647E-2</v>
      </c>
      <c r="AQ623" s="41">
        <f t="shared" si="345"/>
        <v>0</v>
      </c>
      <c r="AR623" s="41">
        <f t="shared" si="346"/>
        <v>2.9986962190352021E-2</v>
      </c>
      <c r="AS623" s="41">
        <f t="shared" si="347"/>
        <v>7.6923076923076927E-2</v>
      </c>
      <c r="AT623" s="41">
        <f t="shared" si="348"/>
        <v>0.10691003911342895</v>
      </c>
      <c r="AU623" s="41">
        <f t="shared" si="349"/>
        <v>0.13168187744458931</v>
      </c>
      <c r="AV623" s="41">
        <f t="shared" si="350"/>
        <v>0.14602346805736635</v>
      </c>
      <c r="AW623" s="41">
        <f t="shared" si="351"/>
        <v>0.15906127770534551</v>
      </c>
      <c r="AX623" s="41">
        <f t="shared" si="352"/>
        <v>0.15775749674054759</v>
      </c>
      <c r="AY623" s="41">
        <f t="shared" si="353"/>
        <v>0.10821382007822686</v>
      </c>
      <c r="AZ623" s="41">
        <f t="shared" si="354"/>
        <v>7.040417209908735E-2</v>
      </c>
      <c r="BA623" s="41">
        <f t="shared" si="355"/>
        <v>1.303780964797914E-2</v>
      </c>
      <c r="BB623" s="41">
        <f t="shared" si="356"/>
        <v>0</v>
      </c>
      <c r="BC623" s="41">
        <f t="shared" si="357"/>
        <v>0</v>
      </c>
      <c r="BD623" s="41">
        <f t="shared" si="358"/>
        <v>0.98696219035202082</v>
      </c>
      <c r="BE623" s="41">
        <f t="shared" si="359"/>
        <v>1.1734028683181226E-2</v>
      </c>
      <c r="BF623" s="41">
        <f t="shared" si="360"/>
        <v>1.3037809647979139E-3</v>
      </c>
      <c r="BG623" s="41">
        <f t="shared" si="361"/>
        <v>0.71838331160365054</v>
      </c>
      <c r="BH623" s="41">
        <f t="shared" si="362"/>
        <v>0.1864406779661017</v>
      </c>
      <c r="BI623" s="41">
        <f t="shared" si="363"/>
        <v>9.5176010430247718E-2</v>
      </c>
      <c r="BJ623" s="41">
        <f t="shared" si="364"/>
        <v>0</v>
      </c>
      <c r="BK623" s="41">
        <f t="shared" si="365"/>
        <v>0.14602346805736635</v>
      </c>
      <c r="BL623" s="41">
        <f t="shared" si="366"/>
        <v>0</v>
      </c>
      <c r="BM623" s="41">
        <f t="shared" si="367"/>
        <v>0.52933507170795302</v>
      </c>
      <c r="BN623" s="41">
        <f t="shared" si="368"/>
        <v>0.3246414602346806</v>
      </c>
      <c r="BO623" s="41">
        <f t="shared" si="369"/>
        <v>0.25162972620599738</v>
      </c>
      <c r="BP623" s="41">
        <f t="shared" si="370"/>
        <v>0.39765319426336376</v>
      </c>
      <c r="BQ623" s="41">
        <f t="shared" si="371"/>
        <v>0.32594524119947849</v>
      </c>
      <c r="BR623" s="41">
        <f t="shared" si="372"/>
        <v>2.4771838331160364E-2</v>
      </c>
      <c r="BS623" s="41">
        <f t="shared" si="373"/>
        <v>0.11994784876140809</v>
      </c>
      <c r="BT623" s="41">
        <f t="shared" si="374"/>
        <v>0.88005215123859193</v>
      </c>
      <c r="BU623" s="41">
        <f t="shared" si="375"/>
        <v>0</v>
      </c>
      <c r="BV623" s="41">
        <f t="shared" si="376"/>
        <v>0</v>
      </c>
      <c r="BW623" s="41">
        <f t="shared" si="377"/>
        <v>1</v>
      </c>
      <c r="BX623" s="41" t="str">
        <f t="shared" si="378"/>
        <v>2013Registered nursesNew Brunswick</v>
      </c>
      <c r="BY623" s="51">
        <f>VLOOKUP(BX623,'%workplace'!$A$1:$F$381,6,FALSE)</f>
        <v>8088</v>
      </c>
      <c r="BZ623" s="32">
        <f t="shared" si="379"/>
        <v>9.4831849653808115E-2</v>
      </c>
    </row>
    <row r="624" spans="1:78" s="8" customFormat="1" hidden="1" x14ac:dyDescent="0.2">
      <c r="A624" s="8" t="str">
        <f t="shared" si="342"/>
        <v>2013Registered nursesQuebecAll places of work</v>
      </c>
      <c r="B624" s="8" t="s">
        <v>7</v>
      </c>
      <c r="C624" s="8" t="s">
        <v>18</v>
      </c>
      <c r="D624" s="8" t="s">
        <v>9</v>
      </c>
      <c r="E624" s="8">
        <v>2013</v>
      </c>
      <c r="F624" s="8">
        <v>60630</v>
      </c>
      <c r="G624" s="8">
        <v>7086</v>
      </c>
      <c r="H624" s="8">
        <v>0</v>
      </c>
      <c r="I624" s="8">
        <v>7524</v>
      </c>
      <c r="J624" s="8">
        <v>8819</v>
      </c>
      <c r="K624" s="8">
        <v>8401</v>
      </c>
      <c r="L624" s="8">
        <v>7985</v>
      </c>
      <c r="M624" s="8">
        <v>8854</v>
      </c>
      <c r="N624" s="8">
        <v>9364</v>
      </c>
      <c r="O624" s="8">
        <v>8125</v>
      </c>
      <c r="P624" s="8">
        <v>3696</v>
      </c>
      <c r="Q624" s="8">
        <v>1329</v>
      </c>
      <c r="R624" s="8">
        <v>442</v>
      </c>
      <c r="S624" s="8">
        <v>3177</v>
      </c>
      <c r="T624" s="8">
        <v>0</v>
      </c>
      <c r="U624" s="8">
        <v>65148</v>
      </c>
      <c r="V624" s="8">
        <v>2568</v>
      </c>
      <c r="W624" s="8">
        <v>0</v>
      </c>
      <c r="X624" s="8">
        <v>39862</v>
      </c>
      <c r="Y624" s="8">
        <v>21754</v>
      </c>
      <c r="Z624" s="8">
        <v>6046</v>
      </c>
      <c r="AA624" s="8">
        <v>54</v>
      </c>
      <c r="AB624" s="8">
        <v>3622</v>
      </c>
      <c r="AC624" s="8">
        <v>88</v>
      </c>
      <c r="AD624" s="8">
        <v>9798</v>
      </c>
      <c r="AE624" s="8">
        <v>54208</v>
      </c>
      <c r="AF624" s="8">
        <v>5049</v>
      </c>
      <c r="AG624" s="8">
        <v>58555</v>
      </c>
      <c r="AH624" s="8">
        <v>2664</v>
      </c>
      <c r="AI624" s="8">
        <v>933</v>
      </c>
      <c r="AJ624" s="8">
        <v>7063</v>
      </c>
      <c r="AK624" s="8">
        <v>60611</v>
      </c>
      <c r="AL624" s="8">
        <v>515</v>
      </c>
      <c r="AM624" s="8">
        <v>42</v>
      </c>
      <c r="AN624" s="8">
        <v>67716</v>
      </c>
      <c r="AO624" s="41">
        <f t="shared" si="343"/>
        <v>0.89535707956760591</v>
      </c>
      <c r="AP624" s="41">
        <f t="shared" si="344"/>
        <v>0.10464292043239412</v>
      </c>
      <c r="AQ624" s="41">
        <f t="shared" si="345"/>
        <v>0</v>
      </c>
      <c r="AR624" s="41">
        <f t="shared" si="346"/>
        <v>0.1111111111111111</v>
      </c>
      <c r="AS624" s="41">
        <f t="shared" si="347"/>
        <v>0.13023509953334514</v>
      </c>
      <c r="AT624" s="41">
        <f t="shared" si="348"/>
        <v>0.12406226002717231</v>
      </c>
      <c r="AU624" s="41">
        <f t="shared" si="349"/>
        <v>0.11791895563825389</v>
      </c>
      <c r="AV624" s="41">
        <f t="shared" si="350"/>
        <v>0.13075196408529741</v>
      </c>
      <c r="AW624" s="41">
        <f t="shared" si="351"/>
        <v>0.13828341898517338</v>
      </c>
      <c r="AX624" s="41">
        <f t="shared" si="352"/>
        <v>0.11998641384606297</v>
      </c>
      <c r="AY624" s="41">
        <f t="shared" si="353"/>
        <v>5.4580896686159841E-2</v>
      </c>
      <c r="AZ624" s="41">
        <f t="shared" si="354"/>
        <v>1.9626085415559099E-2</v>
      </c>
      <c r="BA624" s="41">
        <f t="shared" si="355"/>
        <v>6.5272609132258257E-3</v>
      </c>
      <c r="BB624" s="41">
        <f t="shared" si="356"/>
        <v>4.6916533758639023E-2</v>
      </c>
      <c r="BC624" s="41">
        <f t="shared" si="357"/>
        <v>0</v>
      </c>
      <c r="BD624" s="41">
        <f t="shared" si="358"/>
        <v>0.96207690944533053</v>
      </c>
      <c r="BE624" s="41">
        <f t="shared" si="359"/>
        <v>3.7923090554669504E-2</v>
      </c>
      <c r="BF624" s="41">
        <f t="shared" si="360"/>
        <v>0</v>
      </c>
      <c r="BG624" s="41">
        <f t="shared" si="361"/>
        <v>0.58866442199775537</v>
      </c>
      <c r="BH624" s="41">
        <f t="shared" si="362"/>
        <v>0.32125347037627738</v>
      </c>
      <c r="BI624" s="41">
        <f t="shared" si="363"/>
        <v>8.9284659460098059E-2</v>
      </c>
      <c r="BJ624" s="41">
        <f t="shared" si="364"/>
        <v>7.9744816586921851E-4</v>
      </c>
      <c r="BK624" s="41">
        <f t="shared" si="365"/>
        <v>5.3488097347746469E-2</v>
      </c>
      <c r="BL624" s="41">
        <f t="shared" si="366"/>
        <v>1.2995451591942819E-3</v>
      </c>
      <c r="BM624" s="41">
        <f t="shared" si="367"/>
        <v>0.14469253942938154</v>
      </c>
      <c r="BN624" s="41">
        <f t="shared" si="368"/>
        <v>0.80051981806367767</v>
      </c>
      <c r="BO624" s="41">
        <f t="shared" si="369"/>
        <v>7.4561403508771926E-2</v>
      </c>
      <c r="BP624" s="41">
        <f t="shared" si="370"/>
        <v>0.86471439541614981</v>
      </c>
      <c r="BQ624" s="41">
        <f t="shared" si="371"/>
        <v>3.9340776182881447E-2</v>
      </c>
      <c r="BR624" s="41">
        <f t="shared" si="372"/>
        <v>1.377813219918483E-2</v>
      </c>
      <c r="BS624" s="41">
        <f t="shared" si="373"/>
        <v>0.10430326658396834</v>
      </c>
      <c r="BT624" s="41">
        <f t="shared" si="374"/>
        <v>0.89507649595368899</v>
      </c>
      <c r="BU624" s="41">
        <f t="shared" si="375"/>
        <v>7.6052926930119912E-3</v>
      </c>
      <c r="BV624" s="41">
        <f t="shared" si="376"/>
        <v>6.2023746234272546E-4</v>
      </c>
      <c r="BW624" s="41">
        <f t="shared" si="377"/>
        <v>1</v>
      </c>
      <c r="BX624" s="41" t="str">
        <f t="shared" si="378"/>
        <v>2013Registered nursesQuebec</v>
      </c>
      <c r="BY624" s="51">
        <f>VLOOKUP(BX624,'%workplace'!$A$1:$F$381,6,FALSE)</f>
        <v>67716</v>
      </c>
      <c r="BZ624" s="32">
        <f t="shared" si="379"/>
        <v>1</v>
      </c>
    </row>
    <row r="625" spans="1:78" s="8" customFormat="1" hidden="1" x14ac:dyDescent="0.2">
      <c r="A625" s="8" t="str">
        <f t="shared" si="342"/>
        <v>2013Registered nursesQuebecCommunity health</v>
      </c>
      <c r="B625" s="8" t="s">
        <v>7</v>
      </c>
      <c r="C625" s="8" t="s">
        <v>18</v>
      </c>
      <c r="D625" s="8" t="s">
        <v>11</v>
      </c>
      <c r="E625" s="8">
        <v>2013</v>
      </c>
      <c r="F625" s="8">
        <v>7324</v>
      </c>
      <c r="G625" s="8">
        <v>476</v>
      </c>
      <c r="H625" s="8">
        <v>0</v>
      </c>
      <c r="I625" s="8">
        <v>459</v>
      </c>
      <c r="J625" s="8">
        <v>862</v>
      </c>
      <c r="K625" s="8">
        <v>997</v>
      </c>
      <c r="L625" s="8">
        <v>1085</v>
      </c>
      <c r="M625" s="8">
        <v>1125</v>
      </c>
      <c r="N625" s="8">
        <v>1130</v>
      </c>
      <c r="O625" s="8">
        <v>1066</v>
      </c>
      <c r="P625" s="8">
        <v>667</v>
      </c>
      <c r="Q625" s="8">
        <v>247</v>
      </c>
      <c r="R625" s="8">
        <v>83</v>
      </c>
      <c r="S625" s="8">
        <v>79</v>
      </c>
      <c r="T625" s="8">
        <v>0</v>
      </c>
      <c r="U625" s="8">
        <v>7649</v>
      </c>
      <c r="V625" s="8">
        <v>151</v>
      </c>
      <c r="W625" s="8">
        <v>0</v>
      </c>
      <c r="X625" s="8">
        <v>4601</v>
      </c>
      <c r="Y625" s="8">
        <v>2328</v>
      </c>
      <c r="Z625" s="8">
        <v>867</v>
      </c>
      <c r="AA625" s="8">
        <v>4</v>
      </c>
      <c r="AB625" s="8">
        <v>283</v>
      </c>
      <c r="AC625" s="8">
        <v>8</v>
      </c>
      <c r="AD625" s="8">
        <v>871</v>
      </c>
      <c r="AE625" s="8">
        <v>6638</v>
      </c>
      <c r="AF625" s="8">
        <v>400</v>
      </c>
      <c r="AG625" s="8">
        <v>7282</v>
      </c>
      <c r="AH625" s="8">
        <v>7</v>
      </c>
      <c r="AI625" s="8">
        <v>63</v>
      </c>
      <c r="AJ625" s="8">
        <v>1066</v>
      </c>
      <c r="AK625" s="8">
        <v>6734</v>
      </c>
      <c r="AL625" s="8">
        <v>48</v>
      </c>
      <c r="AM625" s="8">
        <v>0</v>
      </c>
      <c r="AN625" s="8">
        <v>7800</v>
      </c>
      <c r="AO625" s="41">
        <f t="shared" si="343"/>
        <v>0.93897435897435899</v>
      </c>
      <c r="AP625" s="41">
        <f t="shared" si="344"/>
        <v>6.1025641025641023E-2</v>
      </c>
      <c r="AQ625" s="41">
        <f t="shared" si="345"/>
        <v>0</v>
      </c>
      <c r="AR625" s="41">
        <f t="shared" si="346"/>
        <v>5.8846153846153847E-2</v>
      </c>
      <c r="AS625" s="41">
        <f t="shared" si="347"/>
        <v>0.11051282051282051</v>
      </c>
      <c r="AT625" s="41">
        <f t="shared" si="348"/>
        <v>0.12782051282051282</v>
      </c>
      <c r="AU625" s="41">
        <f t="shared" si="349"/>
        <v>0.13910256410256411</v>
      </c>
      <c r="AV625" s="41">
        <f t="shared" si="350"/>
        <v>0.14423076923076922</v>
      </c>
      <c r="AW625" s="41">
        <f t="shared" si="351"/>
        <v>0.14487179487179488</v>
      </c>
      <c r="AX625" s="41">
        <f t="shared" si="352"/>
        <v>0.13666666666666666</v>
      </c>
      <c r="AY625" s="41">
        <f t="shared" si="353"/>
        <v>8.5512820512820512E-2</v>
      </c>
      <c r="AZ625" s="41">
        <f t="shared" si="354"/>
        <v>3.1666666666666669E-2</v>
      </c>
      <c r="BA625" s="41">
        <f t="shared" si="355"/>
        <v>1.0641025641025641E-2</v>
      </c>
      <c r="BB625" s="41">
        <f t="shared" si="356"/>
        <v>1.0128205128205128E-2</v>
      </c>
      <c r="BC625" s="41">
        <f t="shared" si="357"/>
        <v>0</v>
      </c>
      <c r="BD625" s="41">
        <f t="shared" si="358"/>
        <v>0.98064102564102562</v>
      </c>
      <c r="BE625" s="41">
        <f t="shared" si="359"/>
        <v>1.9358974358974358E-2</v>
      </c>
      <c r="BF625" s="41">
        <f t="shared" si="360"/>
        <v>0</v>
      </c>
      <c r="BG625" s="41">
        <f t="shared" si="361"/>
        <v>0.58987179487179486</v>
      </c>
      <c r="BH625" s="41">
        <f t="shared" si="362"/>
        <v>0.29846153846153844</v>
      </c>
      <c r="BI625" s="41">
        <f t="shared" si="363"/>
        <v>0.11115384615384616</v>
      </c>
      <c r="BJ625" s="41">
        <f t="shared" si="364"/>
        <v>5.1282051282051282E-4</v>
      </c>
      <c r="BK625" s="41">
        <f t="shared" si="365"/>
        <v>3.6282051282051281E-2</v>
      </c>
      <c r="BL625" s="41">
        <f t="shared" si="366"/>
        <v>1.0256410256410256E-3</v>
      </c>
      <c r="BM625" s="41">
        <f t="shared" si="367"/>
        <v>0.11166666666666666</v>
      </c>
      <c r="BN625" s="41">
        <f t="shared" si="368"/>
        <v>0.85102564102564104</v>
      </c>
      <c r="BO625" s="41">
        <f t="shared" si="369"/>
        <v>5.128205128205128E-2</v>
      </c>
      <c r="BP625" s="41">
        <f t="shared" si="370"/>
        <v>0.93358974358974356</v>
      </c>
      <c r="BQ625" s="41">
        <f t="shared" si="371"/>
        <v>8.9743589743589744E-4</v>
      </c>
      <c r="BR625" s="41">
        <f t="shared" si="372"/>
        <v>8.076923076923077E-3</v>
      </c>
      <c r="BS625" s="41">
        <f t="shared" si="373"/>
        <v>0.13666666666666666</v>
      </c>
      <c r="BT625" s="41">
        <f t="shared" si="374"/>
        <v>0.86333333333333329</v>
      </c>
      <c r="BU625" s="41">
        <f t="shared" si="375"/>
        <v>6.1538461538461538E-3</v>
      </c>
      <c r="BV625" s="41">
        <f t="shared" si="376"/>
        <v>0</v>
      </c>
      <c r="BW625" s="41">
        <f t="shared" si="377"/>
        <v>1</v>
      </c>
      <c r="BX625" s="41" t="str">
        <f t="shared" si="378"/>
        <v>2013Registered nursesQuebec</v>
      </c>
      <c r="BY625" s="51">
        <f>VLOOKUP(BX625,'%workplace'!$A$1:$F$381,6,FALSE)</f>
        <v>67716</v>
      </c>
      <c r="BZ625" s="32">
        <f t="shared" si="379"/>
        <v>0.11518695729222045</v>
      </c>
    </row>
    <row r="626" spans="1:78" s="8" customFormat="1" hidden="1" x14ac:dyDescent="0.2">
      <c r="A626" s="8" t="str">
        <f t="shared" si="342"/>
        <v>2013Registered nursesQuebecNursing home/long-term care</v>
      </c>
      <c r="B626" s="8" t="s">
        <v>7</v>
      </c>
      <c r="C626" s="8" t="s">
        <v>18</v>
      </c>
      <c r="D626" s="8" t="s">
        <v>12</v>
      </c>
      <c r="E626" s="8">
        <v>2013</v>
      </c>
      <c r="F626" s="8">
        <v>6890</v>
      </c>
      <c r="G626" s="8">
        <v>755</v>
      </c>
      <c r="H626" s="8">
        <v>0</v>
      </c>
      <c r="I626" s="8">
        <v>460</v>
      </c>
      <c r="J626" s="8">
        <v>636</v>
      </c>
      <c r="K626" s="8">
        <v>744</v>
      </c>
      <c r="L626" s="8">
        <v>968</v>
      </c>
      <c r="M626" s="8">
        <v>1124</v>
      </c>
      <c r="N626" s="8">
        <v>1498</v>
      </c>
      <c r="O626" s="8">
        <v>1304</v>
      </c>
      <c r="P626" s="8">
        <v>539</v>
      </c>
      <c r="Q626" s="8">
        <v>173</v>
      </c>
      <c r="R626" s="8">
        <v>44</v>
      </c>
      <c r="S626" s="8">
        <v>155</v>
      </c>
      <c r="T626" s="8">
        <v>0</v>
      </c>
      <c r="U626" s="8">
        <v>7314</v>
      </c>
      <c r="V626" s="8">
        <v>331</v>
      </c>
      <c r="W626" s="8">
        <v>0</v>
      </c>
      <c r="X626" s="8">
        <v>4331</v>
      </c>
      <c r="Y626" s="8">
        <v>2737</v>
      </c>
      <c r="Z626" s="8">
        <v>572</v>
      </c>
      <c r="AA626" s="8">
        <v>5</v>
      </c>
      <c r="AB626" s="8">
        <v>1039</v>
      </c>
      <c r="AC626" s="8">
        <v>9</v>
      </c>
      <c r="AD626" s="8">
        <v>483</v>
      </c>
      <c r="AE626" s="8">
        <v>6114</v>
      </c>
      <c r="AF626" s="8">
        <v>1181</v>
      </c>
      <c r="AG626" s="8">
        <v>6386</v>
      </c>
      <c r="AH626" s="8">
        <v>4</v>
      </c>
      <c r="AI626" s="8">
        <v>27</v>
      </c>
      <c r="AJ626" s="8">
        <v>2162</v>
      </c>
      <c r="AK626" s="8">
        <v>5483</v>
      </c>
      <c r="AL626" s="8">
        <v>47</v>
      </c>
      <c r="AM626" s="8">
        <v>0</v>
      </c>
      <c r="AN626" s="8">
        <v>7645</v>
      </c>
      <c r="AO626" s="41">
        <f t="shared" si="343"/>
        <v>0.90124264224983652</v>
      </c>
      <c r="AP626" s="41">
        <f t="shared" si="344"/>
        <v>9.8757357750163505E-2</v>
      </c>
      <c r="AQ626" s="41">
        <f t="shared" si="345"/>
        <v>0</v>
      </c>
      <c r="AR626" s="41">
        <f t="shared" si="346"/>
        <v>6.0170045781556575E-2</v>
      </c>
      <c r="AS626" s="41">
        <f t="shared" si="347"/>
        <v>8.3191628515369528E-2</v>
      </c>
      <c r="AT626" s="41">
        <f t="shared" si="348"/>
        <v>9.7318508829300196E-2</v>
      </c>
      <c r="AU626" s="41">
        <f t="shared" si="349"/>
        <v>0.12661870503597122</v>
      </c>
      <c r="AV626" s="41">
        <f t="shared" si="350"/>
        <v>0.14702419882275997</v>
      </c>
      <c r="AW626" s="41">
        <f t="shared" si="351"/>
        <v>0.19594506213211249</v>
      </c>
      <c r="AX626" s="41">
        <f t="shared" si="352"/>
        <v>0.17056899934597777</v>
      </c>
      <c r="AY626" s="41">
        <f t="shared" si="353"/>
        <v>7.0503597122302156E-2</v>
      </c>
      <c r="AZ626" s="41">
        <f t="shared" si="354"/>
        <v>2.262916939175932E-2</v>
      </c>
      <c r="BA626" s="41">
        <f t="shared" si="355"/>
        <v>5.7553956834532375E-3</v>
      </c>
      <c r="BB626" s="41">
        <f t="shared" si="356"/>
        <v>2.0274689339437543E-2</v>
      </c>
      <c r="BC626" s="41">
        <f t="shared" si="357"/>
        <v>0</v>
      </c>
      <c r="BD626" s="41">
        <f t="shared" si="358"/>
        <v>0.95670372792674951</v>
      </c>
      <c r="BE626" s="41">
        <f t="shared" si="359"/>
        <v>4.3296272073250493E-2</v>
      </c>
      <c r="BF626" s="41">
        <f t="shared" si="360"/>
        <v>0</v>
      </c>
      <c r="BG626" s="41">
        <f t="shared" si="361"/>
        <v>0.56651406147809025</v>
      </c>
      <c r="BH626" s="41">
        <f t="shared" si="362"/>
        <v>0.35801177240026161</v>
      </c>
      <c r="BI626" s="41">
        <f t="shared" si="363"/>
        <v>7.4820143884892082E-2</v>
      </c>
      <c r="BJ626" s="41">
        <f t="shared" si="364"/>
        <v>6.5402223675604975E-4</v>
      </c>
      <c r="BK626" s="41">
        <f t="shared" si="365"/>
        <v>0.13590582079790714</v>
      </c>
      <c r="BL626" s="41">
        <f t="shared" si="366"/>
        <v>1.1772400261608894E-3</v>
      </c>
      <c r="BM626" s="41">
        <f t="shared" si="367"/>
        <v>6.3178548070634402E-2</v>
      </c>
      <c r="BN626" s="41">
        <f t="shared" si="368"/>
        <v>0.79973839110529754</v>
      </c>
      <c r="BO626" s="41">
        <f t="shared" si="369"/>
        <v>0.15448005232177894</v>
      </c>
      <c r="BP626" s="41">
        <f t="shared" si="370"/>
        <v>0.83531720078482663</v>
      </c>
      <c r="BQ626" s="41">
        <f t="shared" si="371"/>
        <v>5.2321778940483976E-4</v>
      </c>
      <c r="BR626" s="41">
        <f t="shared" si="372"/>
        <v>3.5317200784826686E-3</v>
      </c>
      <c r="BS626" s="41">
        <f t="shared" si="373"/>
        <v>0.28279921517331591</v>
      </c>
      <c r="BT626" s="41">
        <f t="shared" si="374"/>
        <v>0.71720078482668415</v>
      </c>
      <c r="BU626" s="41">
        <f t="shared" si="375"/>
        <v>6.1478090255068672E-3</v>
      </c>
      <c r="BV626" s="41">
        <f t="shared" si="376"/>
        <v>0</v>
      </c>
      <c r="BW626" s="41">
        <f t="shared" si="377"/>
        <v>1</v>
      </c>
      <c r="BX626" s="41" t="str">
        <f t="shared" si="378"/>
        <v>2013Registered nursesQuebec</v>
      </c>
      <c r="BY626" s="51">
        <f>VLOOKUP(BX626,'%workplace'!$A$1:$F$381,6,FALSE)</f>
        <v>67716</v>
      </c>
      <c r="BZ626" s="32">
        <f t="shared" si="379"/>
        <v>0.11289798570500324</v>
      </c>
    </row>
    <row r="627" spans="1:78" s="8" customFormat="1" hidden="1" x14ac:dyDescent="0.2">
      <c r="A627" s="8" t="str">
        <f t="shared" si="342"/>
        <v>2013Registered nursesQuebecHospital</v>
      </c>
      <c r="B627" s="8" t="s">
        <v>7</v>
      </c>
      <c r="C627" s="8" t="s">
        <v>18</v>
      </c>
      <c r="D627" s="8" t="s">
        <v>10</v>
      </c>
      <c r="E627" s="8">
        <v>2013</v>
      </c>
      <c r="F627" s="8">
        <v>34068</v>
      </c>
      <c r="G627" s="8">
        <v>4297</v>
      </c>
      <c r="H627" s="8">
        <v>0</v>
      </c>
      <c r="I627" s="8">
        <v>5227</v>
      </c>
      <c r="J627" s="8">
        <v>5546</v>
      </c>
      <c r="K627" s="8">
        <v>4850</v>
      </c>
      <c r="L627" s="8">
        <v>4234</v>
      </c>
      <c r="M627" s="8">
        <v>4859</v>
      </c>
      <c r="N627" s="8">
        <v>5020</v>
      </c>
      <c r="O627" s="8">
        <v>4294</v>
      </c>
      <c r="P627" s="8">
        <v>1442</v>
      </c>
      <c r="Q627" s="8">
        <v>367</v>
      </c>
      <c r="R627" s="8">
        <v>86</v>
      </c>
      <c r="S627" s="8">
        <v>2440</v>
      </c>
      <c r="T627" s="8">
        <v>0</v>
      </c>
      <c r="U627" s="8">
        <v>36619</v>
      </c>
      <c r="V627" s="8">
        <v>1746</v>
      </c>
      <c r="W627" s="8">
        <v>0</v>
      </c>
      <c r="X627" s="8">
        <v>23560</v>
      </c>
      <c r="Y627" s="8">
        <v>12597</v>
      </c>
      <c r="Z627" s="8">
        <v>2183</v>
      </c>
      <c r="AA627" s="8">
        <v>25</v>
      </c>
      <c r="AB627" s="8">
        <v>1478</v>
      </c>
      <c r="AC627" s="8">
        <v>55</v>
      </c>
      <c r="AD627" s="8">
        <v>3153</v>
      </c>
      <c r="AE627" s="8">
        <v>33679</v>
      </c>
      <c r="AF627" s="8">
        <v>1889</v>
      </c>
      <c r="AG627" s="8">
        <v>35699</v>
      </c>
      <c r="AH627" s="8">
        <v>26</v>
      </c>
      <c r="AI627" s="8">
        <v>505</v>
      </c>
      <c r="AJ627" s="8">
        <v>2098</v>
      </c>
      <c r="AK627" s="8">
        <v>36267</v>
      </c>
      <c r="AL627" s="8">
        <v>246</v>
      </c>
      <c r="AM627" s="8">
        <v>0</v>
      </c>
      <c r="AN627" s="8">
        <v>38365</v>
      </c>
      <c r="AO627" s="41">
        <f t="shared" si="343"/>
        <v>0.88799687214909417</v>
      </c>
      <c r="AP627" s="41">
        <f t="shared" si="344"/>
        <v>0.11200312785090577</v>
      </c>
      <c r="AQ627" s="41">
        <f t="shared" si="345"/>
        <v>0</v>
      </c>
      <c r="AR627" s="41">
        <f t="shared" si="346"/>
        <v>0.13624397237065033</v>
      </c>
      <c r="AS627" s="41">
        <f t="shared" si="347"/>
        <v>0.14455884269516486</v>
      </c>
      <c r="AT627" s="41">
        <f t="shared" si="348"/>
        <v>0.12641730744167862</v>
      </c>
      <c r="AU627" s="41">
        <f t="shared" si="349"/>
        <v>0.11036100612537469</v>
      </c>
      <c r="AV627" s="41">
        <f t="shared" si="350"/>
        <v>0.12665189625961162</v>
      </c>
      <c r="AW627" s="41">
        <f t="shared" si="351"/>
        <v>0.13084842955819107</v>
      </c>
      <c r="AX627" s="41">
        <f t="shared" si="352"/>
        <v>0.11192493157826143</v>
      </c>
      <c r="AY627" s="41">
        <f t="shared" si="353"/>
        <v>3.7586341717711455E-2</v>
      </c>
      <c r="AZ627" s="41">
        <f t="shared" si="354"/>
        <v>9.5660106868239274E-3</v>
      </c>
      <c r="BA627" s="41">
        <f t="shared" si="355"/>
        <v>2.2416264824710024E-3</v>
      </c>
      <c r="BB627" s="41">
        <f t="shared" si="356"/>
        <v>6.3599635084060996E-2</v>
      </c>
      <c r="BC627" s="41">
        <f t="shared" si="357"/>
        <v>0</v>
      </c>
      <c r="BD627" s="41">
        <f t="shared" si="358"/>
        <v>0.95448976932099572</v>
      </c>
      <c r="BE627" s="41">
        <f t="shared" si="359"/>
        <v>4.5510230679004303E-2</v>
      </c>
      <c r="BF627" s="41">
        <f t="shared" si="360"/>
        <v>0</v>
      </c>
      <c r="BG627" s="41">
        <f t="shared" si="361"/>
        <v>0.61410139450019552</v>
      </c>
      <c r="BH627" s="41">
        <f t="shared" si="362"/>
        <v>0.32834614883357227</v>
      </c>
      <c r="BI627" s="41">
        <f t="shared" si="363"/>
        <v>5.6900821060862763E-2</v>
      </c>
      <c r="BJ627" s="41">
        <f t="shared" si="364"/>
        <v>6.5163560536947744E-4</v>
      </c>
      <c r="BK627" s="41">
        <f t="shared" si="365"/>
        <v>3.8524696989443503E-2</v>
      </c>
      <c r="BL627" s="41">
        <f t="shared" si="366"/>
        <v>1.4335983318128503E-3</v>
      </c>
      <c r="BM627" s="41">
        <f t="shared" si="367"/>
        <v>8.218428254919849E-2</v>
      </c>
      <c r="BN627" s="41">
        <f t="shared" si="368"/>
        <v>0.87785742212954521</v>
      </c>
      <c r="BO627" s="41">
        <f t="shared" si="369"/>
        <v>4.923758634171771E-2</v>
      </c>
      <c r="BP627" s="41">
        <f t="shared" si="370"/>
        <v>0.93050957904339893</v>
      </c>
      <c r="BQ627" s="41">
        <f t="shared" si="371"/>
        <v>6.7770102958425644E-4</v>
      </c>
      <c r="BR627" s="41">
        <f t="shared" si="372"/>
        <v>1.3163039228463444E-2</v>
      </c>
      <c r="BS627" s="41">
        <f t="shared" si="373"/>
        <v>5.4685260002606539E-2</v>
      </c>
      <c r="BT627" s="41">
        <f t="shared" si="374"/>
        <v>0.94531473999739346</v>
      </c>
      <c r="BU627" s="41">
        <f t="shared" si="375"/>
        <v>6.4120943568356575E-3</v>
      </c>
      <c r="BV627" s="41">
        <f t="shared" si="376"/>
        <v>0</v>
      </c>
      <c r="BW627" s="41">
        <f t="shared" si="377"/>
        <v>1</v>
      </c>
      <c r="BX627" s="41" t="str">
        <f t="shared" si="378"/>
        <v>2013Registered nursesQuebec</v>
      </c>
      <c r="BY627" s="51">
        <f>VLOOKUP(BX627,'%workplace'!$A$1:$F$381,6,FALSE)</f>
        <v>67716</v>
      </c>
      <c r="BZ627" s="32">
        <f t="shared" si="379"/>
        <v>0.5665573867328253</v>
      </c>
    </row>
    <row r="628" spans="1:78" s="8" customFormat="1" hidden="1" x14ac:dyDescent="0.2">
      <c r="A628" s="8" t="str">
        <f t="shared" si="342"/>
        <v>2013Registered nursesQuebecOther places of work</v>
      </c>
      <c r="B628" s="8" t="s">
        <v>7</v>
      </c>
      <c r="C628" s="8" t="s">
        <v>18</v>
      </c>
      <c r="D628" s="8" t="s">
        <v>13</v>
      </c>
      <c r="E628" s="8">
        <v>2013</v>
      </c>
      <c r="F628" s="8">
        <v>12305</v>
      </c>
      <c r="G628" s="8">
        <v>1554</v>
      </c>
      <c r="H628" s="8">
        <v>0</v>
      </c>
      <c r="I628" s="8">
        <v>1372</v>
      </c>
      <c r="J628" s="8">
        <v>1762</v>
      </c>
      <c r="K628" s="8">
        <v>1805</v>
      </c>
      <c r="L628" s="8">
        <v>1689</v>
      </c>
      <c r="M628" s="8">
        <v>1741</v>
      </c>
      <c r="N628" s="8">
        <v>1714</v>
      </c>
      <c r="O628" s="8">
        <v>1459</v>
      </c>
      <c r="P628" s="8">
        <v>1046</v>
      </c>
      <c r="Q628" s="8">
        <v>542</v>
      </c>
      <c r="R628" s="8">
        <v>229</v>
      </c>
      <c r="S628" s="8">
        <v>500</v>
      </c>
      <c r="T628" s="8">
        <v>0</v>
      </c>
      <c r="U628" s="8">
        <v>13524</v>
      </c>
      <c r="V628" s="8">
        <v>335</v>
      </c>
      <c r="W628" s="8">
        <v>0</v>
      </c>
      <c r="X628" s="8">
        <v>7347</v>
      </c>
      <c r="Y628" s="8">
        <v>4074</v>
      </c>
      <c r="Z628" s="8">
        <v>2418</v>
      </c>
      <c r="AA628" s="8">
        <v>20</v>
      </c>
      <c r="AB628" s="8">
        <v>820</v>
      </c>
      <c r="AC628" s="8">
        <v>16</v>
      </c>
      <c r="AD628" s="8">
        <v>5276</v>
      </c>
      <c r="AE628" s="8">
        <v>7747</v>
      </c>
      <c r="AF628" s="8">
        <v>1574</v>
      </c>
      <c r="AG628" s="8">
        <v>9149</v>
      </c>
      <c r="AH628" s="8">
        <v>2626</v>
      </c>
      <c r="AI628" s="8">
        <v>337</v>
      </c>
      <c r="AJ628" s="8">
        <v>1737</v>
      </c>
      <c r="AK628" s="8">
        <v>12122</v>
      </c>
      <c r="AL628" s="8">
        <v>173</v>
      </c>
      <c r="AM628" s="8">
        <v>0</v>
      </c>
      <c r="AN628" s="8">
        <v>13859</v>
      </c>
      <c r="AO628" s="41">
        <f t="shared" si="343"/>
        <v>0.88787069774153982</v>
      </c>
      <c r="AP628" s="41">
        <f t="shared" si="344"/>
        <v>0.11212930225846021</v>
      </c>
      <c r="AQ628" s="41">
        <f t="shared" si="345"/>
        <v>0</v>
      </c>
      <c r="AR628" s="41">
        <f t="shared" si="346"/>
        <v>9.8997041633595503E-2</v>
      </c>
      <c r="AS628" s="41">
        <f t="shared" si="347"/>
        <v>0.12713760011544845</v>
      </c>
      <c r="AT628" s="41">
        <f t="shared" si="348"/>
        <v>0.13024027707626812</v>
      </c>
      <c r="AU628" s="41">
        <f t="shared" si="349"/>
        <v>0.12187026480987084</v>
      </c>
      <c r="AV628" s="41">
        <f t="shared" si="350"/>
        <v>0.12562233927411789</v>
      </c>
      <c r="AW628" s="41">
        <f t="shared" si="351"/>
        <v>0.12367414676383577</v>
      </c>
      <c r="AX628" s="41">
        <f t="shared" si="352"/>
        <v>0.10527455083339346</v>
      </c>
      <c r="AY628" s="41">
        <f t="shared" si="353"/>
        <v>7.5474420953892771E-2</v>
      </c>
      <c r="AZ628" s="41">
        <f t="shared" si="354"/>
        <v>3.9108160761959734E-2</v>
      </c>
      <c r="BA628" s="41">
        <f t="shared" si="355"/>
        <v>1.6523558698318782E-2</v>
      </c>
      <c r="BB628" s="41">
        <f t="shared" si="356"/>
        <v>3.6077639079298653E-2</v>
      </c>
      <c r="BC628" s="41">
        <f t="shared" si="357"/>
        <v>0</v>
      </c>
      <c r="BD628" s="41">
        <f t="shared" si="358"/>
        <v>0.97582798181686992</v>
      </c>
      <c r="BE628" s="41">
        <f t="shared" si="359"/>
        <v>2.4172018183130094E-2</v>
      </c>
      <c r="BF628" s="41">
        <f t="shared" si="360"/>
        <v>0</v>
      </c>
      <c r="BG628" s="41">
        <f t="shared" si="361"/>
        <v>0.53012482863121435</v>
      </c>
      <c r="BH628" s="41">
        <f t="shared" si="362"/>
        <v>0.29396060321812539</v>
      </c>
      <c r="BI628" s="41">
        <f t="shared" si="363"/>
        <v>0.17447146258748827</v>
      </c>
      <c r="BJ628" s="41">
        <f t="shared" si="364"/>
        <v>1.443105563171946E-3</v>
      </c>
      <c r="BK628" s="41">
        <f t="shared" si="365"/>
        <v>5.9167328090049785E-2</v>
      </c>
      <c r="BL628" s="41">
        <f t="shared" si="366"/>
        <v>1.1544844505375568E-3</v>
      </c>
      <c r="BM628" s="41">
        <f t="shared" si="367"/>
        <v>0.38069124756475936</v>
      </c>
      <c r="BN628" s="41">
        <f t="shared" si="368"/>
        <v>0.55898693989465331</v>
      </c>
      <c r="BO628" s="41">
        <f t="shared" si="369"/>
        <v>0.11357240782163215</v>
      </c>
      <c r="BP628" s="41">
        <f t="shared" si="370"/>
        <v>0.66014863987300676</v>
      </c>
      <c r="BQ628" s="41">
        <f t="shared" si="371"/>
        <v>0.18947976044447651</v>
      </c>
      <c r="BR628" s="41">
        <f t="shared" si="372"/>
        <v>2.431632873944729E-2</v>
      </c>
      <c r="BS628" s="41">
        <f t="shared" si="373"/>
        <v>0.1253337181614835</v>
      </c>
      <c r="BT628" s="41">
        <f t="shared" si="374"/>
        <v>0.87466628183851647</v>
      </c>
      <c r="BU628" s="41">
        <f t="shared" si="375"/>
        <v>1.2482863121437333E-2</v>
      </c>
      <c r="BV628" s="41">
        <f t="shared" si="376"/>
        <v>0</v>
      </c>
      <c r="BW628" s="41">
        <f t="shared" si="377"/>
        <v>1</v>
      </c>
      <c r="BX628" s="41" t="str">
        <f t="shared" si="378"/>
        <v>2013Registered nursesQuebec</v>
      </c>
      <c r="BY628" s="51">
        <f>VLOOKUP(BX628,'%workplace'!$A$1:$F$381,6,FALSE)</f>
        <v>67716</v>
      </c>
      <c r="BZ628" s="32">
        <f t="shared" si="379"/>
        <v>0.2046635950144722</v>
      </c>
    </row>
    <row r="629" spans="1:78" s="8" customFormat="1" hidden="1" x14ac:dyDescent="0.2">
      <c r="A629" s="8" t="str">
        <f t="shared" si="342"/>
        <v>2013Registered nursesQuebecUnknown places of work</v>
      </c>
      <c r="B629" s="8" t="s">
        <v>7</v>
      </c>
      <c r="C629" s="8" t="s">
        <v>18</v>
      </c>
      <c r="D629" s="8" t="s">
        <v>49</v>
      </c>
      <c r="E629" s="8">
        <v>2013</v>
      </c>
      <c r="F629" s="8">
        <v>43</v>
      </c>
      <c r="G629" s="8">
        <v>4</v>
      </c>
      <c r="H629" s="8">
        <v>0</v>
      </c>
      <c r="I629" s="8">
        <v>6</v>
      </c>
      <c r="J629" s="8">
        <v>13</v>
      </c>
      <c r="K629" s="8">
        <v>5</v>
      </c>
      <c r="L629" s="8">
        <v>9</v>
      </c>
      <c r="M629" s="8">
        <v>5</v>
      </c>
      <c r="N629" s="8">
        <v>2</v>
      </c>
      <c r="O629" s="8">
        <v>2</v>
      </c>
      <c r="P629" s="8">
        <v>2</v>
      </c>
      <c r="Q629" s="8">
        <v>0</v>
      </c>
      <c r="R629" s="8">
        <v>0</v>
      </c>
      <c r="S629" s="8">
        <v>3</v>
      </c>
      <c r="T629" s="8">
        <v>0</v>
      </c>
      <c r="U629" s="8">
        <v>42</v>
      </c>
      <c r="V629" s="8">
        <v>5</v>
      </c>
      <c r="W629" s="8">
        <v>0</v>
      </c>
      <c r="X629" s="8">
        <v>23</v>
      </c>
      <c r="Y629" s="8">
        <v>18</v>
      </c>
      <c r="Z629" s="8">
        <v>6</v>
      </c>
      <c r="AA629" s="8">
        <v>0</v>
      </c>
      <c r="AB629" s="8">
        <v>2</v>
      </c>
      <c r="AC629" s="8">
        <v>0</v>
      </c>
      <c r="AD629" s="8">
        <v>15</v>
      </c>
      <c r="AE629" s="8">
        <v>30</v>
      </c>
      <c r="AF629" s="8">
        <v>5</v>
      </c>
      <c r="AG629" s="8">
        <v>39</v>
      </c>
      <c r="AH629" s="8">
        <v>1</v>
      </c>
      <c r="AI629" s="8">
        <v>1</v>
      </c>
      <c r="AJ629" s="8">
        <v>0</v>
      </c>
      <c r="AK629" s="8">
        <v>5</v>
      </c>
      <c r="AL629" s="8">
        <v>1</v>
      </c>
      <c r="AM629" s="8">
        <v>42</v>
      </c>
      <c r="AN629" s="8">
        <v>47</v>
      </c>
      <c r="AO629" s="41">
        <f t="shared" si="343"/>
        <v>0.91489361702127658</v>
      </c>
      <c r="AP629" s="41">
        <f t="shared" si="344"/>
        <v>8.5106382978723402E-2</v>
      </c>
      <c r="AQ629" s="41">
        <f t="shared" si="345"/>
        <v>0</v>
      </c>
      <c r="AR629" s="41">
        <f t="shared" si="346"/>
        <v>0.1276595744680851</v>
      </c>
      <c r="AS629" s="41">
        <f t="shared" si="347"/>
        <v>0.27659574468085107</v>
      </c>
      <c r="AT629" s="41">
        <f t="shared" si="348"/>
        <v>0.10638297872340426</v>
      </c>
      <c r="AU629" s="41">
        <f t="shared" si="349"/>
        <v>0.19148936170212766</v>
      </c>
      <c r="AV629" s="41">
        <f t="shared" si="350"/>
        <v>0.10638297872340426</v>
      </c>
      <c r="AW629" s="41">
        <f t="shared" si="351"/>
        <v>4.2553191489361701E-2</v>
      </c>
      <c r="AX629" s="41">
        <f t="shared" si="352"/>
        <v>4.2553191489361701E-2</v>
      </c>
      <c r="AY629" s="41">
        <f t="shared" si="353"/>
        <v>4.2553191489361701E-2</v>
      </c>
      <c r="AZ629" s="41">
        <f t="shared" si="354"/>
        <v>0</v>
      </c>
      <c r="BA629" s="41">
        <f t="shared" si="355"/>
        <v>0</v>
      </c>
      <c r="BB629" s="41">
        <f t="shared" si="356"/>
        <v>6.3829787234042548E-2</v>
      </c>
      <c r="BC629" s="41">
        <f t="shared" si="357"/>
        <v>0</v>
      </c>
      <c r="BD629" s="41">
        <f t="shared" si="358"/>
        <v>0.8936170212765957</v>
      </c>
      <c r="BE629" s="41">
        <f t="shared" si="359"/>
        <v>0.10638297872340426</v>
      </c>
      <c r="BF629" s="41">
        <f t="shared" si="360"/>
        <v>0</v>
      </c>
      <c r="BG629" s="41">
        <f t="shared" si="361"/>
        <v>0.48936170212765956</v>
      </c>
      <c r="BH629" s="41">
        <f t="shared" si="362"/>
        <v>0.38297872340425532</v>
      </c>
      <c r="BI629" s="41">
        <f t="shared" si="363"/>
        <v>0.1276595744680851</v>
      </c>
      <c r="BJ629" s="41">
        <f t="shared" si="364"/>
        <v>0</v>
      </c>
      <c r="BK629" s="41">
        <f t="shared" si="365"/>
        <v>4.2553191489361701E-2</v>
      </c>
      <c r="BL629" s="41">
        <f t="shared" si="366"/>
        <v>0</v>
      </c>
      <c r="BM629" s="41">
        <f t="shared" si="367"/>
        <v>0.31914893617021278</v>
      </c>
      <c r="BN629" s="41">
        <f t="shared" si="368"/>
        <v>0.63829787234042556</v>
      </c>
      <c r="BO629" s="41">
        <f t="shared" si="369"/>
        <v>0.10638297872340426</v>
      </c>
      <c r="BP629" s="41">
        <f t="shared" si="370"/>
        <v>0.82978723404255317</v>
      </c>
      <c r="BQ629" s="41">
        <f t="shared" si="371"/>
        <v>2.1276595744680851E-2</v>
      </c>
      <c r="BR629" s="41">
        <f t="shared" si="372"/>
        <v>2.1276595744680851E-2</v>
      </c>
      <c r="BS629" s="41">
        <f t="shared" si="373"/>
        <v>0</v>
      </c>
      <c r="BT629" s="41">
        <f t="shared" si="374"/>
        <v>0.10638297872340426</v>
      </c>
      <c r="BU629" s="41">
        <f t="shared" si="375"/>
        <v>2.1276595744680851E-2</v>
      </c>
      <c r="BV629" s="41">
        <f t="shared" si="376"/>
        <v>0.8936170212765957</v>
      </c>
      <c r="BW629" s="41">
        <f t="shared" si="377"/>
        <v>1</v>
      </c>
      <c r="BX629" s="41" t="str">
        <f t="shared" si="378"/>
        <v>2013Registered nursesQuebec</v>
      </c>
      <c r="BY629" s="51">
        <f>VLOOKUP(BX629,'%workplace'!$A$1:$F$381,6,FALSE)</f>
        <v>67716</v>
      </c>
      <c r="BZ629" s="32">
        <f t="shared" si="379"/>
        <v>6.9407525547876428E-4</v>
      </c>
    </row>
    <row r="630" spans="1:78" s="8" customFormat="1" hidden="1" x14ac:dyDescent="0.2">
      <c r="A630" s="8" t="str">
        <f t="shared" si="342"/>
        <v>2013Registered nursesOntarioAll places of work</v>
      </c>
      <c r="B630" s="8" t="s">
        <v>7</v>
      </c>
      <c r="C630" s="8" t="s">
        <v>19</v>
      </c>
      <c r="D630" s="8" t="s">
        <v>9</v>
      </c>
      <c r="E630" s="8">
        <v>2013</v>
      </c>
      <c r="F630" s="8">
        <v>88667</v>
      </c>
      <c r="G630" s="8">
        <v>5432</v>
      </c>
      <c r="H630" s="8">
        <v>0</v>
      </c>
      <c r="I630" s="8">
        <v>8723</v>
      </c>
      <c r="J630" s="8">
        <v>8706</v>
      </c>
      <c r="K630" s="8">
        <v>8953</v>
      </c>
      <c r="L630" s="8">
        <v>11382</v>
      </c>
      <c r="M630" s="8">
        <v>12905</v>
      </c>
      <c r="N630" s="8">
        <v>13324</v>
      </c>
      <c r="O630" s="8">
        <v>12856</v>
      </c>
      <c r="P630" s="8">
        <v>9763</v>
      </c>
      <c r="Q630" s="8">
        <v>3926</v>
      </c>
      <c r="R630" s="8">
        <v>1372</v>
      </c>
      <c r="S630" s="8">
        <v>2188</v>
      </c>
      <c r="T630" s="8">
        <v>1</v>
      </c>
      <c r="U630" s="8">
        <v>82872</v>
      </c>
      <c r="V630" s="8">
        <v>11113</v>
      </c>
      <c r="W630" s="8">
        <v>114</v>
      </c>
      <c r="X630" s="8">
        <v>62547</v>
      </c>
      <c r="Y630" s="8">
        <v>24559</v>
      </c>
      <c r="Z630" s="8">
        <v>6993</v>
      </c>
      <c r="AA630" s="8">
        <v>0</v>
      </c>
      <c r="AB630" s="8">
        <v>5322</v>
      </c>
      <c r="AC630" s="8">
        <v>0</v>
      </c>
      <c r="AD630" s="8">
        <v>17751</v>
      </c>
      <c r="AE630" s="8">
        <v>71026</v>
      </c>
      <c r="AF630" s="8">
        <v>6634</v>
      </c>
      <c r="AG630" s="8">
        <v>85294</v>
      </c>
      <c r="AH630" s="8">
        <v>2102</v>
      </c>
      <c r="AI630" s="8">
        <v>0</v>
      </c>
      <c r="AJ630" s="8">
        <v>5532</v>
      </c>
      <c r="AK630" s="8">
        <v>88567</v>
      </c>
      <c r="AL630" s="8">
        <v>69</v>
      </c>
      <c r="AM630" s="8">
        <v>0</v>
      </c>
      <c r="AN630" s="8">
        <v>94099</v>
      </c>
      <c r="AO630" s="41">
        <f t="shared" si="343"/>
        <v>0.94227356294965936</v>
      </c>
      <c r="AP630" s="41">
        <f t="shared" si="344"/>
        <v>5.7726437050340598E-2</v>
      </c>
      <c r="AQ630" s="41">
        <f t="shared" si="345"/>
        <v>0</v>
      </c>
      <c r="AR630" s="41">
        <f t="shared" si="346"/>
        <v>9.2700241235294745E-2</v>
      </c>
      <c r="AS630" s="41">
        <f t="shared" si="347"/>
        <v>9.2519580441875041E-2</v>
      </c>
      <c r="AT630" s="41">
        <f t="shared" si="348"/>
        <v>9.5144475499208278E-2</v>
      </c>
      <c r="AU630" s="41">
        <f t="shared" si="349"/>
        <v>0.1209577147472343</v>
      </c>
      <c r="AV630" s="41">
        <f t="shared" si="350"/>
        <v>0.13714279641654004</v>
      </c>
      <c r="AW630" s="41">
        <f t="shared" si="351"/>
        <v>0.14159555361906079</v>
      </c>
      <c r="AX630" s="41">
        <f t="shared" si="352"/>
        <v>0.13662206824727149</v>
      </c>
      <c r="AY630" s="41">
        <f t="shared" si="353"/>
        <v>0.10375243095038204</v>
      </c>
      <c r="AZ630" s="41">
        <f t="shared" si="354"/>
        <v>4.1722016174454563E-2</v>
      </c>
      <c r="BA630" s="41">
        <f t="shared" si="355"/>
        <v>1.4580388739519017E-2</v>
      </c>
      <c r="BB630" s="41">
        <f t="shared" si="356"/>
        <v>2.3252106823664437E-2</v>
      </c>
      <c r="BC630" s="41">
        <f t="shared" si="357"/>
        <v>1.0627105495276252E-5</v>
      </c>
      <c r="BD630" s="41">
        <f t="shared" si="358"/>
        <v>0.8806894866045335</v>
      </c>
      <c r="BE630" s="41">
        <f t="shared" si="359"/>
        <v>0.11809902336900499</v>
      </c>
      <c r="BF630" s="41">
        <f t="shared" si="360"/>
        <v>1.2114900264614927E-3</v>
      </c>
      <c r="BG630" s="41">
        <f t="shared" si="361"/>
        <v>0.66469356741304375</v>
      </c>
      <c r="BH630" s="41">
        <f t="shared" si="362"/>
        <v>0.26099108385848946</v>
      </c>
      <c r="BI630" s="41">
        <f t="shared" si="363"/>
        <v>7.4315348728466832E-2</v>
      </c>
      <c r="BJ630" s="41">
        <f t="shared" si="364"/>
        <v>0</v>
      </c>
      <c r="BK630" s="41">
        <f t="shared" si="365"/>
        <v>5.6557455445860209E-2</v>
      </c>
      <c r="BL630" s="41">
        <f t="shared" si="366"/>
        <v>0</v>
      </c>
      <c r="BM630" s="41">
        <f t="shared" si="367"/>
        <v>0.18864174964664873</v>
      </c>
      <c r="BN630" s="41">
        <f t="shared" si="368"/>
        <v>0.75480079490749108</v>
      </c>
      <c r="BO630" s="41">
        <f t="shared" si="369"/>
        <v>7.0500217855662656E-2</v>
      </c>
      <c r="BP630" s="41">
        <f t="shared" si="370"/>
        <v>0.90642833611409257</v>
      </c>
      <c r="BQ630" s="41">
        <f t="shared" si="371"/>
        <v>2.233817575107068E-2</v>
      </c>
      <c r="BR630" s="41">
        <f t="shared" si="372"/>
        <v>0</v>
      </c>
      <c r="BS630" s="41">
        <f t="shared" si="373"/>
        <v>5.8789147599868224E-2</v>
      </c>
      <c r="BT630" s="41">
        <f t="shared" si="374"/>
        <v>0.9412108524001318</v>
      </c>
      <c r="BU630" s="41">
        <f t="shared" si="375"/>
        <v>7.3327027917406131E-4</v>
      </c>
      <c r="BV630" s="41">
        <f t="shared" si="376"/>
        <v>0</v>
      </c>
      <c r="BW630" s="41">
        <f t="shared" si="377"/>
        <v>1</v>
      </c>
      <c r="BX630" s="41" t="str">
        <f t="shared" si="378"/>
        <v>2013Registered nursesOntario</v>
      </c>
      <c r="BY630" s="51">
        <f>VLOOKUP(BX630,'%workplace'!$A$1:$F$381,6,FALSE)</f>
        <v>94099</v>
      </c>
      <c r="BZ630" s="32">
        <f t="shared" si="379"/>
        <v>1</v>
      </c>
    </row>
    <row r="631" spans="1:78" s="8" customFormat="1" hidden="1" x14ac:dyDescent="0.2">
      <c r="A631" s="8" t="str">
        <f t="shared" si="342"/>
        <v>2013Registered nursesOntarioCommunity health</v>
      </c>
      <c r="B631" s="8" t="s">
        <v>7</v>
      </c>
      <c r="C631" s="8" t="s">
        <v>19</v>
      </c>
      <c r="D631" s="8" t="s">
        <v>11</v>
      </c>
      <c r="E631" s="8">
        <v>2013</v>
      </c>
      <c r="F631" s="8">
        <v>15235</v>
      </c>
      <c r="G631" s="8">
        <v>620</v>
      </c>
      <c r="H631" s="8">
        <v>0</v>
      </c>
      <c r="I631" s="8">
        <v>867</v>
      </c>
      <c r="J631" s="8">
        <v>1215</v>
      </c>
      <c r="K631" s="8">
        <v>1602</v>
      </c>
      <c r="L631" s="8">
        <v>2049</v>
      </c>
      <c r="M631" s="8">
        <v>2104</v>
      </c>
      <c r="N631" s="8">
        <v>2291</v>
      </c>
      <c r="O631" s="8">
        <v>2201</v>
      </c>
      <c r="P631" s="8">
        <v>2113</v>
      </c>
      <c r="Q631" s="8">
        <v>920</v>
      </c>
      <c r="R631" s="8">
        <v>346</v>
      </c>
      <c r="S631" s="8">
        <v>147</v>
      </c>
      <c r="T631" s="8">
        <v>0</v>
      </c>
      <c r="U631" s="8">
        <v>14487</v>
      </c>
      <c r="V631" s="8">
        <v>1350</v>
      </c>
      <c r="W631" s="8">
        <v>18</v>
      </c>
      <c r="X631" s="8">
        <v>10538</v>
      </c>
      <c r="Y631" s="8">
        <v>3785</v>
      </c>
      <c r="Z631" s="8">
        <v>1532</v>
      </c>
      <c r="AA631" s="8">
        <v>0</v>
      </c>
      <c r="AB631" s="8">
        <v>1229</v>
      </c>
      <c r="AC631" s="8">
        <v>0</v>
      </c>
      <c r="AD631" s="8">
        <v>5006</v>
      </c>
      <c r="AE631" s="8">
        <v>9620</v>
      </c>
      <c r="AF631" s="8">
        <v>3460</v>
      </c>
      <c r="AG631" s="8">
        <v>12207</v>
      </c>
      <c r="AH631" s="8">
        <v>183</v>
      </c>
      <c r="AI631" s="8">
        <v>0</v>
      </c>
      <c r="AJ631" s="8">
        <v>961</v>
      </c>
      <c r="AK631" s="8">
        <v>14894</v>
      </c>
      <c r="AL631" s="8">
        <v>5</v>
      </c>
      <c r="AM631" s="8">
        <v>0</v>
      </c>
      <c r="AN631" s="8">
        <v>15855</v>
      </c>
      <c r="AO631" s="41">
        <f t="shared" si="343"/>
        <v>0.96089561652475564</v>
      </c>
      <c r="AP631" s="41">
        <f t="shared" si="344"/>
        <v>3.9104383475244406E-2</v>
      </c>
      <c r="AQ631" s="41">
        <f t="shared" si="345"/>
        <v>0</v>
      </c>
      <c r="AR631" s="41">
        <f t="shared" si="346"/>
        <v>5.4683065279091767E-2</v>
      </c>
      <c r="AS631" s="41">
        <f t="shared" si="347"/>
        <v>7.6631977294228951E-2</v>
      </c>
      <c r="AT631" s="41">
        <f t="shared" si="348"/>
        <v>0.1010406811731315</v>
      </c>
      <c r="AU631" s="41">
        <f t="shared" si="349"/>
        <v>0.12923368022705772</v>
      </c>
      <c r="AV631" s="41">
        <f t="shared" si="350"/>
        <v>0.1327026174708294</v>
      </c>
      <c r="AW631" s="41">
        <f t="shared" si="351"/>
        <v>0.1444970040996531</v>
      </c>
      <c r="AX631" s="41">
        <f t="shared" si="352"/>
        <v>0.13882056133711762</v>
      </c>
      <c r="AY631" s="41">
        <f t="shared" si="353"/>
        <v>0.13327026174708295</v>
      </c>
      <c r="AZ631" s="41">
        <f t="shared" si="354"/>
        <v>5.8025859350362662E-2</v>
      </c>
      <c r="BA631" s="41">
        <f t="shared" si="355"/>
        <v>2.1822768842636394E-2</v>
      </c>
      <c r="BB631" s="41">
        <f t="shared" si="356"/>
        <v>9.2715231788079479E-3</v>
      </c>
      <c r="BC631" s="41">
        <f t="shared" si="357"/>
        <v>0</v>
      </c>
      <c r="BD631" s="41">
        <f t="shared" si="358"/>
        <v>0.9137180700094607</v>
      </c>
      <c r="BE631" s="41">
        <f t="shared" si="359"/>
        <v>8.5146641438032161E-2</v>
      </c>
      <c r="BF631" s="41">
        <f t="shared" si="360"/>
        <v>1.1352885525070956E-3</v>
      </c>
      <c r="BG631" s="41">
        <f t="shared" si="361"/>
        <v>0.66464837590665404</v>
      </c>
      <c r="BH631" s="41">
        <f t="shared" si="362"/>
        <v>0.23872595395774204</v>
      </c>
      <c r="BI631" s="41">
        <f t="shared" si="363"/>
        <v>9.6625670135603914E-2</v>
      </c>
      <c r="BJ631" s="41">
        <f t="shared" si="364"/>
        <v>0</v>
      </c>
      <c r="BK631" s="41">
        <f t="shared" si="365"/>
        <v>7.7514979501734471E-2</v>
      </c>
      <c r="BL631" s="41">
        <f t="shared" si="366"/>
        <v>0</v>
      </c>
      <c r="BM631" s="41">
        <f t="shared" si="367"/>
        <v>0.31573636076947337</v>
      </c>
      <c r="BN631" s="41">
        <f t="shared" si="368"/>
        <v>0.60674865972879222</v>
      </c>
      <c r="BO631" s="41">
        <f t="shared" si="369"/>
        <v>0.21822768842636392</v>
      </c>
      <c r="BP631" s="41">
        <f t="shared" si="370"/>
        <v>0.76991485335856191</v>
      </c>
      <c r="BQ631" s="41">
        <f t="shared" si="371"/>
        <v>1.1542100283822139E-2</v>
      </c>
      <c r="BR631" s="41">
        <f t="shared" si="372"/>
        <v>0</v>
      </c>
      <c r="BS631" s="41">
        <f t="shared" si="373"/>
        <v>6.0611794386628823E-2</v>
      </c>
      <c r="BT631" s="41">
        <f t="shared" si="374"/>
        <v>0.93938820561337122</v>
      </c>
      <c r="BU631" s="41">
        <f t="shared" si="375"/>
        <v>3.1535793125197099E-4</v>
      </c>
      <c r="BV631" s="41">
        <f t="shared" si="376"/>
        <v>0</v>
      </c>
      <c r="BW631" s="41">
        <f t="shared" si="377"/>
        <v>1</v>
      </c>
      <c r="BX631" s="41" t="str">
        <f t="shared" si="378"/>
        <v>2013Registered nursesOntario</v>
      </c>
      <c r="BY631" s="51">
        <f>VLOOKUP(BX631,'%workplace'!$A$1:$F$381,6,FALSE)</f>
        <v>94099</v>
      </c>
      <c r="BZ631" s="32">
        <f t="shared" si="379"/>
        <v>0.16849275762760496</v>
      </c>
    </row>
    <row r="632" spans="1:78" s="8" customFormat="1" hidden="1" x14ac:dyDescent="0.2">
      <c r="A632" s="8" t="str">
        <f t="shared" si="342"/>
        <v>2013Registered nursesOntarioNursing home/long-term care</v>
      </c>
      <c r="B632" s="8" t="s">
        <v>7</v>
      </c>
      <c r="C632" s="8" t="s">
        <v>19</v>
      </c>
      <c r="D632" s="8" t="s">
        <v>12</v>
      </c>
      <c r="E632" s="8">
        <v>2013</v>
      </c>
      <c r="F632" s="8">
        <v>7523</v>
      </c>
      <c r="G632" s="8">
        <v>347</v>
      </c>
      <c r="H632" s="8">
        <v>0</v>
      </c>
      <c r="I632" s="8">
        <v>432</v>
      </c>
      <c r="J632" s="8">
        <v>451</v>
      </c>
      <c r="K632" s="8">
        <v>576</v>
      </c>
      <c r="L632" s="8">
        <v>1072</v>
      </c>
      <c r="M632" s="8">
        <v>973</v>
      </c>
      <c r="N632" s="8">
        <v>1029</v>
      </c>
      <c r="O632" s="8">
        <v>1321</v>
      </c>
      <c r="P632" s="8">
        <v>1136</v>
      </c>
      <c r="Q632" s="8">
        <v>572</v>
      </c>
      <c r="R632" s="8">
        <v>198</v>
      </c>
      <c r="S632" s="8">
        <v>109</v>
      </c>
      <c r="T632" s="8">
        <v>1</v>
      </c>
      <c r="U632" s="8">
        <v>6072</v>
      </c>
      <c r="V632" s="8">
        <v>1779</v>
      </c>
      <c r="W632" s="8">
        <v>19</v>
      </c>
      <c r="X632" s="8">
        <v>4983</v>
      </c>
      <c r="Y632" s="8">
        <v>2300</v>
      </c>
      <c r="Z632" s="8">
        <v>587</v>
      </c>
      <c r="AA632" s="8">
        <v>0</v>
      </c>
      <c r="AB632" s="8">
        <v>1271</v>
      </c>
      <c r="AC632" s="8">
        <v>0</v>
      </c>
      <c r="AD632" s="8">
        <v>1169</v>
      </c>
      <c r="AE632" s="8">
        <v>5430</v>
      </c>
      <c r="AF632" s="8">
        <v>605</v>
      </c>
      <c r="AG632" s="8">
        <v>7203</v>
      </c>
      <c r="AH632" s="8">
        <v>60</v>
      </c>
      <c r="AI632" s="8">
        <v>0</v>
      </c>
      <c r="AJ632" s="8">
        <v>1168</v>
      </c>
      <c r="AK632" s="8">
        <v>6702</v>
      </c>
      <c r="AL632" s="8">
        <v>2</v>
      </c>
      <c r="AM632" s="8">
        <v>0</v>
      </c>
      <c r="AN632" s="8">
        <v>7870</v>
      </c>
      <c r="AO632" s="41">
        <f t="shared" si="343"/>
        <v>0.95590851334180427</v>
      </c>
      <c r="AP632" s="41">
        <f t="shared" si="344"/>
        <v>4.4091486658195678E-2</v>
      </c>
      <c r="AQ632" s="41">
        <f t="shared" si="345"/>
        <v>0</v>
      </c>
      <c r="AR632" s="41">
        <f t="shared" si="346"/>
        <v>5.4891994917407878E-2</v>
      </c>
      <c r="AS632" s="41">
        <f t="shared" si="347"/>
        <v>5.7306226175349431E-2</v>
      </c>
      <c r="AT632" s="41">
        <f t="shared" si="348"/>
        <v>7.3189326556543838E-2</v>
      </c>
      <c r="AU632" s="41">
        <f t="shared" si="349"/>
        <v>0.13621346886912325</v>
      </c>
      <c r="AV632" s="41">
        <f t="shared" si="350"/>
        <v>0.12363405336721728</v>
      </c>
      <c r="AW632" s="41">
        <f t="shared" si="351"/>
        <v>0.13074968233799236</v>
      </c>
      <c r="AX632" s="41">
        <f t="shared" si="352"/>
        <v>0.16785260482846251</v>
      </c>
      <c r="AY632" s="41">
        <f t="shared" si="353"/>
        <v>0.14434561626429479</v>
      </c>
      <c r="AZ632" s="41">
        <f t="shared" si="354"/>
        <v>7.268106734434561E-2</v>
      </c>
      <c r="BA632" s="41">
        <f t="shared" si="355"/>
        <v>2.5158831003811943E-2</v>
      </c>
      <c r="BB632" s="41">
        <f t="shared" si="356"/>
        <v>1.3850063532401525E-2</v>
      </c>
      <c r="BC632" s="41">
        <f t="shared" si="357"/>
        <v>1.2706480304955527E-4</v>
      </c>
      <c r="BD632" s="41">
        <f t="shared" si="358"/>
        <v>0.7715374841168996</v>
      </c>
      <c r="BE632" s="41">
        <f t="shared" si="359"/>
        <v>0.22604828462515883</v>
      </c>
      <c r="BF632" s="41">
        <f t="shared" si="360"/>
        <v>2.4142312579415503E-3</v>
      </c>
      <c r="BG632" s="41">
        <f t="shared" si="361"/>
        <v>0.63316391359593394</v>
      </c>
      <c r="BH632" s="41">
        <f t="shared" si="362"/>
        <v>0.29224904701397714</v>
      </c>
      <c r="BI632" s="41">
        <f t="shared" si="363"/>
        <v>7.4587039390088941E-2</v>
      </c>
      <c r="BJ632" s="41">
        <f t="shared" si="364"/>
        <v>0</v>
      </c>
      <c r="BK632" s="41">
        <f t="shared" si="365"/>
        <v>0.16149936467598475</v>
      </c>
      <c r="BL632" s="41">
        <f t="shared" si="366"/>
        <v>0</v>
      </c>
      <c r="BM632" s="41">
        <f t="shared" si="367"/>
        <v>0.14853875476493011</v>
      </c>
      <c r="BN632" s="41">
        <f t="shared" si="368"/>
        <v>0.68996188055908514</v>
      </c>
      <c r="BO632" s="41">
        <f t="shared" si="369"/>
        <v>7.6874205844980933E-2</v>
      </c>
      <c r="BP632" s="41">
        <f t="shared" si="370"/>
        <v>0.91524777636594667</v>
      </c>
      <c r="BQ632" s="41">
        <f t="shared" si="371"/>
        <v>7.6238881829733167E-3</v>
      </c>
      <c r="BR632" s="41">
        <f t="shared" si="372"/>
        <v>0</v>
      </c>
      <c r="BS632" s="41">
        <f t="shared" si="373"/>
        <v>0.14841168996188056</v>
      </c>
      <c r="BT632" s="41">
        <f t="shared" si="374"/>
        <v>0.85158831003811941</v>
      </c>
      <c r="BU632" s="41">
        <f t="shared" si="375"/>
        <v>2.5412960609911054E-4</v>
      </c>
      <c r="BV632" s="41">
        <f t="shared" si="376"/>
        <v>0</v>
      </c>
      <c r="BW632" s="41">
        <f t="shared" si="377"/>
        <v>1</v>
      </c>
      <c r="BX632" s="41" t="str">
        <f t="shared" si="378"/>
        <v>2013Registered nursesOntario</v>
      </c>
      <c r="BY632" s="51">
        <f>VLOOKUP(BX632,'%workplace'!$A$1:$F$381,6,FALSE)</f>
        <v>94099</v>
      </c>
      <c r="BZ632" s="32">
        <f t="shared" si="379"/>
        <v>8.3635320247824094E-2</v>
      </c>
    </row>
    <row r="633" spans="1:78" s="8" customFormat="1" hidden="1" x14ac:dyDescent="0.2">
      <c r="A633" s="8" t="str">
        <f t="shared" si="342"/>
        <v>2013Registered nursesOntarioHospital</v>
      </c>
      <c r="B633" s="8" t="s">
        <v>7</v>
      </c>
      <c r="C633" s="8" t="s">
        <v>19</v>
      </c>
      <c r="D633" s="8" t="s">
        <v>10</v>
      </c>
      <c r="E633" s="8">
        <v>2013</v>
      </c>
      <c r="F633" s="8">
        <v>56319</v>
      </c>
      <c r="G633" s="8">
        <v>3950</v>
      </c>
      <c r="H633" s="8">
        <v>0</v>
      </c>
      <c r="I633" s="8">
        <v>7010</v>
      </c>
      <c r="J633" s="8">
        <v>6420</v>
      </c>
      <c r="K633" s="8">
        <v>6028</v>
      </c>
      <c r="L633" s="8">
        <v>7155</v>
      </c>
      <c r="M633" s="8">
        <v>8520</v>
      </c>
      <c r="N633" s="8">
        <v>8513</v>
      </c>
      <c r="O633" s="8">
        <v>7633</v>
      </c>
      <c r="P633" s="8">
        <v>5010</v>
      </c>
      <c r="Q633" s="8">
        <v>1647</v>
      </c>
      <c r="R633" s="8">
        <v>461</v>
      </c>
      <c r="S633" s="8">
        <v>1872</v>
      </c>
      <c r="T633" s="8">
        <v>0</v>
      </c>
      <c r="U633" s="8">
        <v>53015</v>
      </c>
      <c r="V633" s="8">
        <v>7189</v>
      </c>
      <c r="W633" s="8">
        <v>65</v>
      </c>
      <c r="X633" s="8">
        <v>40764</v>
      </c>
      <c r="Y633" s="8">
        <v>15656</v>
      </c>
      <c r="Z633" s="8">
        <v>3849</v>
      </c>
      <c r="AA633" s="8">
        <v>0</v>
      </c>
      <c r="AB633" s="8">
        <v>2185</v>
      </c>
      <c r="AC633" s="8">
        <v>0</v>
      </c>
      <c r="AD633" s="8">
        <v>6276</v>
      </c>
      <c r="AE633" s="8">
        <v>51808</v>
      </c>
      <c r="AF633" s="8">
        <v>1376</v>
      </c>
      <c r="AG633" s="8">
        <v>58604</v>
      </c>
      <c r="AH633" s="8">
        <v>285</v>
      </c>
      <c r="AI633" s="8">
        <v>0</v>
      </c>
      <c r="AJ633" s="8">
        <v>2693</v>
      </c>
      <c r="AK633" s="8">
        <v>57576</v>
      </c>
      <c r="AL633" s="8">
        <v>4</v>
      </c>
      <c r="AM633" s="8">
        <v>0</v>
      </c>
      <c r="AN633" s="8">
        <v>60269</v>
      </c>
      <c r="AO633" s="41">
        <f t="shared" si="343"/>
        <v>0.93446050208233089</v>
      </c>
      <c r="AP633" s="41">
        <f t="shared" si="344"/>
        <v>6.5539497917669123E-2</v>
      </c>
      <c r="AQ633" s="41">
        <f t="shared" si="345"/>
        <v>0</v>
      </c>
      <c r="AR633" s="41">
        <f t="shared" si="346"/>
        <v>0.11631186845642039</v>
      </c>
      <c r="AS633" s="41">
        <f t="shared" si="347"/>
        <v>0.10652242446365462</v>
      </c>
      <c r="AT633" s="41">
        <f t="shared" si="348"/>
        <v>0.10001825150574922</v>
      </c>
      <c r="AU633" s="41">
        <f t="shared" si="349"/>
        <v>0.11871774875972722</v>
      </c>
      <c r="AV633" s="41">
        <f t="shared" si="350"/>
        <v>0.14136620816671921</v>
      </c>
      <c r="AW633" s="41">
        <f t="shared" si="351"/>
        <v>0.14125006222104233</v>
      </c>
      <c r="AX633" s="41">
        <f t="shared" si="352"/>
        <v>0.12664885762166289</v>
      </c>
      <c r="AY633" s="41">
        <f t="shared" si="353"/>
        <v>8.3127312548739812E-2</v>
      </c>
      <c r="AZ633" s="41">
        <f t="shared" si="354"/>
        <v>2.7327481789974947E-2</v>
      </c>
      <c r="BA633" s="41">
        <f t="shared" si="355"/>
        <v>7.6490401367203704E-3</v>
      </c>
      <c r="BB633" s="41">
        <f t="shared" si="356"/>
        <v>3.106074432958901E-2</v>
      </c>
      <c r="BC633" s="41">
        <f t="shared" si="357"/>
        <v>0</v>
      </c>
      <c r="BD633" s="41">
        <f t="shared" si="358"/>
        <v>0.87963961572284255</v>
      </c>
      <c r="BE633" s="41">
        <f t="shared" si="359"/>
        <v>0.1192818862101578</v>
      </c>
      <c r="BF633" s="41">
        <f t="shared" si="360"/>
        <v>1.0784980669996183E-3</v>
      </c>
      <c r="BG633" s="41">
        <f t="shared" si="361"/>
        <v>0.67636761851034533</v>
      </c>
      <c r="BH633" s="41">
        <f t="shared" si="362"/>
        <v>0.25976870364532345</v>
      </c>
      <c r="BI633" s="41">
        <f t="shared" si="363"/>
        <v>6.3863677844331251E-2</v>
      </c>
      <c r="BJ633" s="41">
        <f t="shared" si="364"/>
        <v>0</v>
      </c>
      <c r="BK633" s="41">
        <f t="shared" si="365"/>
        <v>3.6254127329141017E-2</v>
      </c>
      <c r="BL633" s="41">
        <f t="shared" si="366"/>
        <v>0</v>
      </c>
      <c r="BM633" s="41">
        <f t="shared" si="367"/>
        <v>0.10413313643830162</v>
      </c>
      <c r="BN633" s="41">
        <f t="shared" si="368"/>
        <v>0.85961273623255741</v>
      </c>
      <c r="BO633" s="41">
        <f t="shared" si="369"/>
        <v>2.2830974464484229E-2</v>
      </c>
      <c r="BP633" s="41">
        <f t="shared" si="370"/>
        <v>0.97237385720685587</v>
      </c>
      <c r="BQ633" s="41">
        <f t="shared" si="371"/>
        <v>4.7287992168444804E-3</v>
      </c>
      <c r="BR633" s="41">
        <f t="shared" si="372"/>
        <v>0</v>
      </c>
      <c r="BS633" s="41">
        <f t="shared" si="373"/>
        <v>4.4683004529691879E-2</v>
      </c>
      <c r="BT633" s="41">
        <f t="shared" si="374"/>
        <v>0.95531699547030813</v>
      </c>
      <c r="BU633" s="41">
        <f t="shared" si="375"/>
        <v>6.636911181536113E-5</v>
      </c>
      <c r="BV633" s="41">
        <f t="shared" si="376"/>
        <v>0</v>
      </c>
      <c r="BW633" s="41">
        <f t="shared" si="377"/>
        <v>1</v>
      </c>
      <c r="BX633" s="41" t="str">
        <f t="shared" si="378"/>
        <v>2013Registered nursesOntario</v>
      </c>
      <c r="BY633" s="51">
        <f>VLOOKUP(BX633,'%workplace'!$A$1:$F$381,6,FALSE)</f>
        <v>94099</v>
      </c>
      <c r="BZ633" s="32">
        <f t="shared" si="379"/>
        <v>0.64048502109480443</v>
      </c>
    </row>
    <row r="634" spans="1:78" s="8" customFormat="1" hidden="1" x14ac:dyDescent="0.2">
      <c r="A634" s="8" t="str">
        <f t="shared" si="342"/>
        <v>2013Registered nursesOntarioOther places of work</v>
      </c>
      <c r="B634" s="8" t="s">
        <v>7</v>
      </c>
      <c r="C634" s="8" t="s">
        <v>19</v>
      </c>
      <c r="D634" s="8" t="s">
        <v>13</v>
      </c>
      <c r="E634" s="8">
        <v>2013</v>
      </c>
      <c r="F634" s="8">
        <v>9590</v>
      </c>
      <c r="G634" s="8">
        <v>515</v>
      </c>
      <c r="H634" s="8">
        <v>0</v>
      </c>
      <c r="I634" s="8">
        <v>414</v>
      </c>
      <c r="J634" s="8">
        <v>620</v>
      </c>
      <c r="K634" s="8">
        <v>747</v>
      </c>
      <c r="L634" s="8">
        <v>1106</v>
      </c>
      <c r="M634" s="8">
        <v>1308</v>
      </c>
      <c r="N634" s="8">
        <v>1491</v>
      </c>
      <c r="O634" s="8">
        <v>1701</v>
      </c>
      <c r="P634" s="8">
        <v>1504</v>
      </c>
      <c r="Q634" s="8">
        <v>787</v>
      </c>
      <c r="R634" s="8">
        <v>367</v>
      </c>
      <c r="S634" s="8">
        <v>60</v>
      </c>
      <c r="T634" s="8">
        <v>0</v>
      </c>
      <c r="U634" s="8">
        <v>9298</v>
      </c>
      <c r="V634" s="8">
        <v>795</v>
      </c>
      <c r="W634" s="8">
        <v>12</v>
      </c>
      <c r="X634" s="8">
        <v>6262</v>
      </c>
      <c r="Y634" s="8">
        <v>2818</v>
      </c>
      <c r="Z634" s="8">
        <v>1025</v>
      </c>
      <c r="AA634" s="8">
        <v>0</v>
      </c>
      <c r="AB634" s="8">
        <v>637</v>
      </c>
      <c r="AC634" s="8">
        <v>0</v>
      </c>
      <c r="AD634" s="8">
        <v>5300</v>
      </c>
      <c r="AE634" s="8">
        <v>4168</v>
      </c>
      <c r="AF634" s="8">
        <v>1193</v>
      </c>
      <c r="AG634" s="8">
        <v>7280</v>
      </c>
      <c r="AH634" s="8">
        <v>1574</v>
      </c>
      <c r="AI634" s="8">
        <v>0</v>
      </c>
      <c r="AJ634" s="8">
        <v>710</v>
      </c>
      <c r="AK634" s="8">
        <v>9395</v>
      </c>
      <c r="AL634" s="8">
        <v>58</v>
      </c>
      <c r="AM634" s="8">
        <v>0</v>
      </c>
      <c r="AN634" s="8">
        <v>10105</v>
      </c>
      <c r="AO634" s="41">
        <f t="shared" si="343"/>
        <v>0.94903513112320637</v>
      </c>
      <c r="AP634" s="41">
        <f t="shared" si="344"/>
        <v>5.0964868876793669E-2</v>
      </c>
      <c r="AQ634" s="41">
        <f t="shared" si="345"/>
        <v>0</v>
      </c>
      <c r="AR634" s="41">
        <f t="shared" si="346"/>
        <v>4.0969816922315688E-2</v>
      </c>
      <c r="AS634" s="41">
        <f t="shared" si="347"/>
        <v>6.1355764473033154E-2</v>
      </c>
      <c r="AT634" s="41">
        <f t="shared" si="348"/>
        <v>7.3923800098960907E-2</v>
      </c>
      <c r="AU634" s="41">
        <f t="shared" si="349"/>
        <v>0.10945076694705591</v>
      </c>
      <c r="AV634" s="41">
        <f t="shared" si="350"/>
        <v>0.12944087085601189</v>
      </c>
      <c r="AW634" s="41">
        <f t="shared" si="351"/>
        <v>0.1475507174666007</v>
      </c>
      <c r="AX634" s="41">
        <f t="shared" si="352"/>
        <v>0.16833250865907967</v>
      </c>
      <c r="AY634" s="41">
        <f t="shared" si="353"/>
        <v>0.14883720930232558</v>
      </c>
      <c r="AZ634" s="41">
        <f t="shared" si="354"/>
        <v>7.7882236516575956E-2</v>
      </c>
      <c r="BA634" s="41">
        <f t="shared" si="355"/>
        <v>3.6318654131618014E-2</v>
      </c>
      <c r="BB634" s="41">
        <f t="shared" si="356"/>
        <v>5.9376546264225628E-3</v>
      </c>
      <c r="BC634" s="41">
        <f t="shared" si="357"/>
        <v>0</v>
      </c>
      <c r="BD634" s="41">
        <f t="shared" si="358"/>
        <v>0.92013854527461658</v>
      </c>
      <c r="BE634" s="41">
        <f t="shared" si="359"/>
        <v>7.8673923800098966E-2</v>
      </c>
      <c r="BF634" s="41">
        <f t="shared" si="360"/>
        <v>1.1875309252845126E-3</v>
      </c>
      <c r="BG634" s="41">
        <f t="shared" si="361"/>
        <v>0.61969322117763481</v>
      </c>
      <c r="BH634" s="41">
        <f t="shared" si="362"/>
        <v>0.27887184562097972</v>
      </c>
      <c r="BI634" s="41">
        <f t="shared" si="363"/>
        <v>0.10143493320138545</v>
      </c>
      <c r="BJ634" s="41">
        <f t="shared" si="364"/>
        <v>0</v>
      </c>
      <c r="BK634" s="41">
        <f t="shared" si="365"/>
        <v>6.3038099950519538E-2</v>
      </c>
      <c r="BL634" s="41">
        <f t="shared" si="366"/>
        <v>0</v>
      </c>
      <c r="BM634" s="41">
        <f t="shared" si="367"/>
        <v>0.52449282533399311</v>
      </c>
      <c r="BN634" s="41">
        <f t="shared" si="368"/>
        <v>0.41246907471548738</v>
      </c>
      <c r="BO634" s="41">
        <f t="shared" si="369"/>
        <v>0.11806036615536863</v>
      </c>
      <c r="BP634" s="41">
        <f t="shared" si="370"/>
        <v>0.72043542800593763</v>
      </c>
      <c r="BQ634" s="41">
        <f t="shared" si="371"/>
        <v>0.15576447303315191</v>
      </c>
      <c r="BR634" s="41">
        <f t="shared" si="372"/>
        <v>0</v>
      </c>
      <c r="BS634" s="41">
        <f t="shared" si="373"/>
        <v>7.0262246412666998E-2</v>
      </c>
      <c r="BT634" s="41">
        <f t="shared" si="374"/>
        <v>0.92973775358733302</v>
      </c>
      <c r="BU634" s="41">
        <f t="shared" si="375"/>
        <v>5.7397328055418112E-3</v>
      </c>
      <c r="BV634" s="41">
        <f t="shared" si="376"/>
        <v>0</v>
      </c>
      <c r="BW634" s="41">
        <f t="shared" si="377"/>
        <v>1</v>
      </c>
      <c r="BX634" s="41" t="str">
        <f t="shared" si="378"/>
        <v>2013Registered nursesOntario</v>
      </c>
      <c r="BY634" s="51">
        <f>VLOOKUP(BX634,'%workplace'!$A$1:$F$381,6,FALSE)</f>
        <v>94099</v>
      </c>
      <c r="BZ634" s="32">
        <f t="shared" si="379"/>
        <v>0.10738690102976653</v>
      </c>
    </row>
    <row r="635" spans="1:78" hidden="1" x14ac:dyDescent="0.2">
      <c r="A635" s="212" t="str">
        <f t="shared" si="342"/>
        <v>2013Registered nursesManitobaAll places of work</v>
      </c>
      <c r="B635" s="212" t="s">
        <v>7</v>
      </c>
      <c r="C635" s="212" t="s">
        <v>20</v>
      </c>
      <c r="D635" s="212" t="s">
        <v>9</v>
      </c>
      <c r="E635" s="212">
        <v>2013</v>
      </c>
      <c r="F635" s="221">
        <v>11133</v>
      </c>
      <c r="G635" s="221">
        <v>937</v>
      </c>
      <c r="H635" s="212">
        <v>0</v>
      </c>
      <c r="I635" s="212">
        <v>1217</v>
      </c>
      <c r="J635" s="212">
        <v>1290</v>
      </c>
      <c r="K635" s="212">
        <v>1238</v>
      </c>
      <c r="L635" s="212">
        <v>1431</v>
      </c>
      <c r="M635" s="212">
        <v>1614</v>
      </c>
      <c r="N635" s="212">
        <v>1754</v>
      </c>
      <c r="O635" s="212">
        <v>1711</v>
      </c>
      <c r="P635" s="212">
        <v>1155</v>
      </c>
      <c r="Q635" s="212">
        <v>406</v>
      </c>
      <c r="R635" s="212">
        <v>100</v>
      </c>
      <c r="S635" s="212">
        <v>154</v>
      </c>
      <c r="T635" s="212">
        <v>0</v>
      </c>
      <c r="U635" s="212">
        <v>11017</v>
      </c>
      <c r="V635" s="212">
        <v>1051</v>
      </c>
      <c r="W635" s="212">
        <v>2</v>
      </c>
      <c r="X635" s="212">
        <v>5576</v>
      </c>
      <c r="Y635" s="212">
        <v>5339</v>
      </c>
      <c r="Z635" s="212">
        <v>980</v>
      </c>
      <c r="AA635" s="212">
        <v>175</v>
      </c>
      <c r="AB635" s="212">
        <v>854</v>
      </c>
      <c r="AC635" s="212">
        <v>130</v>
      </c>
      <c r="AD635" s="212">
        <v>2055</v>
      </c>
      <c r="AE635" s="212">
        <v>9031</v>
      </c>
      <c r="AF635" s="212">
        <v>920</v>
      </c>
      <c r="AG635" s="212">
        <v>9511</v>
      </c>
      <c r="AH635" s="212">
        <v>1137</v>
      </c>
      <c r="AI635" s="212">
        <v>419</v>
      </c>
      <c r="AJ635" s="212">
        <v>2753</v>
      </c>
      <c r="AK635" s="212">
        <v>9315</v>
      </c>
      <c r="AL635" s="212">
        <v>83</v>
      </c>
      <c r="AM635" s="212">
        <v>2</v>
      </c>
      <c r="AN635" s="212">
        <v>12070</v>
      </c>
      <c r="AO635" s="41">
        <f t="shared" si="343"/>
        <v>0.92236951118475563</v>
      </c>
      <c r="AP635" s="41">
        <f t="shared" si="344"/>
        <v>7.7630488815244411E-2</v>
      </c>
      <c r="AQ635" s="41">
        <f t="shared" si="345"/>
        <v>0</v>
      </c>
      <c r="AR635" s="41">
        <f t="shared" si="346"/>
        <v>0.10082850041425021</v>
      </c>
      <c r="AS635" s="41">
        <f t="shared" si="347"/>
        <v>0.10687655343827672</v>
      </c>
      <c r="AT635" s="41">
        <f t="shared" si="348"/>
        <v>0.10256835128417564</v>
      </c>
      <c r="AU635" s="41">
        <f t="shared" si="349"/>
        <v>0.11855840927920464</v>
      </c>
      <c r="AV635" s="41">
        <f t="shared" si="350"/>
        <v>0.13371996685998344</v>
      </c>
      <c r="AW635" s="41">
        <f t="shared" si="351"/>
        <v>0.14531897265948632</v>
      </c>
      <c r="AX635" s="41">
        <f t="shared" si="352"/>
        <v>0.14175642087821044</v>
      </c>
      <c r="AY635" s="41">
        <f t="shared" si="353"/>
        <v>9.5691797845898929E-2</v>
      </c>
      <c r="AZ635" s="41">
        <f t="shared" si="354"/>
        <v>3.363711681855841E-2</v>
      </c>
      <c r="BA635" s="41">
        <f t="shared" si="355"/>
        <v>8.2850041425020712E-3</v>
      </c>
      <c r="BB635" s="41">
        <f t="shared" si="356"/>
        <v>1.275890637945319E-2</v>
      </c>
      <c r="BC635" s="41">
        <f t="shared" si="357"/>
        <v>0</v>
      </c>
      <c r="BD635" s="41">
        <f t="shared" si="358"/>
        <v>0.91275890637945323</v>
      </c>
      <c r="BE635" s="41">
        <f t="shared" si="359"/>
        <v>8.7075393537696763E-2</v>
      </c>
      <c r="BF635" s="41">
        <f t="shared" si="360"/>
        <v>1.6570008285004143E-4</v>
      </c>
      <c r="BG635" s="41">
        <f t="shared" si="361"/>
        <v>0.46197183098591549</v>
      </c>
      <c r="BH635" s="41">
        <f t="shared" si="362"/>
        <v>0.44233637116818558</v>
      </c>
      <c r="BI635" s="41">
        <f t="shared" si="363"/>
        <v>8.1193040596520299E-2</v>
      </c>
      <c r="BJ635" s="41">
        <f t="shared" si="364"/>
        <v>1.4498757249378625E-2</v>
      </c>
      <c r="BK635" s="41">
        <f t="shared" si="365"/>
        <v>7.0753935376967683E-2</v>
      </c>
      <c r="BL635" s="41">
        <f t="shared" si="366"/>
        <v>1.0770505385252692E-2</v>
      </c>
      <c r="BM635" s="41">
        <f t="shared" si="367"/>
        <v>0.17025683512841758</v>
      </c>
      <c r="BN635" s="41">
        <f t="shared" si="368"/>
        <v>0.74821872410936208</v>
      </c>
      <c r="BO635" s="41">
        <f t="shared" si="369"/>
        <v>7.6222038111019061E-2</v>
      </c>
      <c r="BP635" s="41">
        <f t="shared" si="370"/>
        <v>0.78798674399337199</v>
      </c>
      <c r="BQ635" s="41">
        <f t="shared" si="371"/>
        <v>9.4200497100248554E-2</v>
      </c>
      <c r="BR635" s="41">
        <f t="shared" si="372"/>
        <v>3.4714167357083679E-2</v>
      </c>
      <c r="BS635" s="41">
        <f t="shared" si="373"/>
        <v>0.22808616404308202</v>
      </c>
      <c r="BT635" s="41">
        <f t="shared" si="374"/>
        <v>0.77174813587406799</v>
      </c>
      <c r="BU635" s="41">
        <f t="shared" si="375"/>
        <v>6.8765534382767193E-3</v>
      </c>
      <c r="BV635" s="41">
        <f t="shared" si="376"/>
        <v>1.6570008285004143E-4</v>
      </c>
      <c r="BW635" s="41">
        <f t="shared" si="377"/>
        <v>1</v>
      </c>
      <c r="BX635" s="41" t="str">
        <f t="shared" si="378"/>
        <v>2013Registered nursesManitoba</v>
      </c>
      <c r="BY635" s="51">
        <f>VLOOKUP(BX635,'%workplace'!$A$1:$F$381,6,FALSE)</f>
        <v>12070</v>
      </c>
      <c r="BZ635" s="32">
        <f t="shared" si="379"/>
        <v>1</v>
      </c>
    </row>
    <row r="636" spans="1:78" ht="15" hidden="1" x14ac:dyDescent="0.25">
      <c r="A636" s="212" t="str">
        <f t="shared" si="342"/>
        <v>2013Registered nursesManitobaCommunity health</v>
      </c>
      <c r="B636" s="212" t="s">
        <v>7</v>
      </c>
      <c r="C636" s="212" t="s">
        <v>20</v>
      </c>
      <c r="D636" s="212" t="s">
        <v>11</v>
      </c>
      <c r="E636" s="212">
        <v>2013</v>
      </c>
      <c r="F636" s="129" t="s">
        <v>233</v>
      </c>
      <c r="G636" s="129" t="s">
        <v>233</v>
      </c>
      <c r="H636" s="129" t="s">
        <v>233</v>
      </c>
      <c r="I636" s="212">
        <v>69</v>
      </c>
      <c r="J636" s="212">
        <v>156</v>
      </c>
      <c r="K636" s="212">
        <v>193</v>
      </c>
      <c r="L636" s="212">
        <v>245</v>
      </c>
      <c r="M636" s="212">
        <v>297</v>
      </c>
      <c r="N636" s="212">
        <v>331</v>
      </c>
      <c r="O636" s="212">
        <v>302</v>
      </c>
      <c r="P636" s="212">
        <v>231</v>
      </c>
      <c r="Q636" s="212">
        <v>68</v>
      </c>
      <c r="R636" s="212">
        <v>18</v>
      </c>
      <c r="S636" s="212">
        <v>4</v>
      </c>
      <c r="T636" s="212">
        <v>0</v>
      </c>
      <c r="U636" s="212">
        <v>1840</v>
      </c>
      <c r="V636" s="212">
        <v>74</v>
      </c>
      <c r="W636" s="212">
        <v>0</v>
      </c>
      <c r="X636" s="212">
        <v>993</v>
      </c>
      <c r="Y636" s="212">
        <v>722</v>
      </c>
      <c r="Z636" s="212">
        <v>180</v>
      </c>
      <c r="AA636" s="212">
        <v>19</v>
      </c>
      <c r="AB636" s="212">
        <v>131</v>
      </c>
      <c r="AC636" s="212">
        <v>8</v>
      </c>
      <c r="AD636" s="212">
        <v>258</v>
      </c>
      <c r="AE636" s="212">
        <v>1517</v>
      </c>
      <c r="AF636" s="212">
        <v>111</v>
      </c>
      <c r="AG636" s="212">
        <v>1547</v>
      </c>
      <c r="AH636" s="212">
        <v>195</v>
      </c>
      <c r="AI636" s="212">
        <v>47</v>
      </c>
      <c r="AJ636" s="212">
        <v>580</v>
      </c>
      <c r="AK636" s="212">
        <v>1334</v>
      </c>
      <c r="AL636" s="212">
        <v>14</v>
      </c>
      <c r="AM636" s="212">
        <v>0</v>
      </c>
      <c r="AN636" s="212">
        <v>1914</v>
      </c>
      <c r="AO636" s="41" t="e">
        <f t="shared" si="343"/>
        <v>#VALUE!</v>
      </c>
      <c r="AP636" s="41" t="e">
        <f t="shared" si="344"/>
        <v>#VALUE!</v>
      </c>
      <c r="AQ636" s="41" t="e">
        <f t="shared" si="345"/>
        <v>#VALUE!</v>
      </c>
      <c r="AR636" s="41">
        <f t="shared" si="346"/>
        <v>3.6050156739811913E-2</v>
      </c>
      <c r="AS636" s="41">
        <f t="shared" si="347"/>
        <v>8.1504702194357362E-2</v>
      </c>
      <c r="AT636" s="41">
        <f t="shared" si="348"/>
        <v>0.10083594566353186</v>
      </c>
      <c r="AU636" s="41">
        <f t="shared" si="349"/>
        <v>0.12800417972831765</v>
      </c>
      <c r="AV636" s="41">
        <f t="shared" si="350"/>
        <v>0.15517241379310345</v>
      </c>
      <c r="AW636" s="41">
        <f t="shared" si="351"/>
        <v>0.17293625914315569</v>
      </c>
      <c r="AX636" s="41">
        <f t="shared" si="352"/>
        <v>0.15778474399164055</v>
      </c>
      <c r="AY636" s="41">
        <f t="shared" si="353"/>
        <v>0.1206896551724138</v>
      </c>
      <c r="AZ636" s="41">
        <f t="shared" si="354"/>
        <v>3.5527690700104496E-2</v>
      </c>
      <c r="BA636" s="41">
        <f t="shared" si="355"/>
        <v>9.4043887147335428E-3</v>
      </c>
      <c r="BB636" s="41">
        <f t="shared" si="356"/>
        <v>2.0898641588296763E-3</v>
      </c>
      <c r="BC636" s="41">
        <f t="shared" si="357"/>
        <v>0</v>
      </c>
      <c r="BD636" s="41">
        <f t="shared" si="358"/>
        <v>0.96133751306165094</v>
      </c>
      <c r="BE636" s="41">
        <f t="shared" si="359"/>
        <v>3.8662486938349006E-2</v>
      </c>
      <c r="BF636" s="41">
        <f t="shared" si="360"/>
        <v>0</v>
      </c>
      <c r="BG636" s="41">
        <f t="shared" si="361"/>
        <v>0.51880877742946707</v>
      </c>
      <c r="BH636" s="41">
        <f t="shared" si="362"/>
        <v>0.37722048066875652</v>
      </c>
      <c r="BI636" s="41">
        <f t="shared" si="363"/>
        <v>9.4043887147335428E-2</v>
      </c>
      <c r="BJ636" s="41">
        <f t="shared" si="364"/>
        <v>9.9268547544409617E-3</v>
      </c>
      <c r="BK636" s="41">
        <f t="shared" si="365"/>
        <v>6.8443051201671892E-2</v>
      </c>
      <c r="BL636" s="41">
        <f t="shared" si="366"/>
        <v>4.1797283176593526E-3</v>
      </c>
      <c r="BM636" s="41">
        <f t="shared" si="367"/>
        <v>0.13479623824451412</v>
      </c>
      <c r="BN636" s="41">
        <f t="shared" si="368"/>
        <v>0.7925809822361547</v>
      </c>
      <c r="BO636" s="41">
        <f t="shared" si="369"/>
        <v>5.7993730407523508E-2</v>
      </c>
      <c r="BP636" s="41">
        <f t="shared" si="370"/>
        <v>0.80825496342737724</v>
      </c>
      <c r="BQ636" s="41">
        <f t="shared" si="371"/>
        <v>0.10188087774294671</v>
      </c>
      <c r="BR636" s="41">
        <f t="shared" si="372"/>
        <v>2.4555903866248695E-2</v>
      </c>
      <c r="BS636" s="41">
        <f t="shared" si="373"/>
        <v>0.30303030303030304</v>
      </c>
      <c r="BT636" s="41">
        <f t="shared" si="374"/>
        <v>0.69696969696969702</v>
      </c>
      <c r="BU636" s="41">
        <f t="shared" si="375"/>
        <v>7.3145245559038665E-3</v>
      </c>
      <c r="BV636" s="41">
        <f t="shared" si="376"/>
        <v>0</v>
      </c>
      <c r="BW636" s="41">
        <f t="shared" si="377"/>
        <v>1</v>
      </c>
      <c r="BX636" s="41" t="str">
        <f t="shared" si="378"/>
        <v>2013Registered nursesManitoba</v>
      </c>
      <c r="BY636" s="51">
        <f>VLOOKUP(BX636,'%workplace'!$A$1:$F$381,6,FALSE)</f>
        <v>12070</v>
      </c>
      <c r="BZ636" s="32">
        <f t="shared" si="379"/>
        <v>0.15857497928748965</v>
      </c>
    </row>
    <row r="637" spans="1:78" ht="15" hidden="1" x14ac:dyDescent="0.25">
      <c r="A637" s="212" t="str">
        <f t="shared" si="342"/>
        <v>2013Registered nursesManitobaNursing home/long-term care</v>
      </c>
      <c r="B637" s="212" t="s">
        <v>7</v>
      </c>
      <c r="C637" s="212" t="s">
        <v>20</v>
      </c>
      <c r="D637" s="212" t="s">
        <v>12</v>
      </c>
      <c r="E637" s="212">
        <v>2013</v>
      </c>
      <c r="F637" s="129" t="s">
        <v>233</v>
      </c>
      <c r="G637" s="129" t="s">
        <v>233</v>
      </c>
      <c r="H637" s="129" t="s">
        <v>233</v>
      </c>
      <c r="I637" s="212">
        <v>70</v>
      </c>
      <c r="J637" s="212">
        <v>77</v>
      </c>
      <c r="K637" s="212">
        <v>91</v>
      </c>
      <c r="L637" s="212">
        <v>192</v>
      </c>
      <c r="M637" s="212">
        <v>176</v>
      </c>
      <c r="N637" s="212">
        <v>215</v>
      </c>
      <c r="O637" s="212">
        <v>253</v>
      </c>
      <c r="P637" s="212">
        <v>205</v>
      </c>
      <c r="Q637" s="212">
        <v>94</v>
      </c>
      <c r="R637" s="212">
        <v>22</v>
      </c>
      <c r="S637" s="212">
        <v>4</v>
      </c>
      <c r="T637" s="212">
        <v>0</v>
      </c>
      <c r="U637" s="212">
        <v>1112</v>
      </c>
      <c r="V637" s="212">
        <v>286</v>
      </c>
      <c r="W637" s="212">
        <v>1</v>
      </c>
      <c r="X637" s="212">
        <v>560</v>
      </c>
      <c r="Y637" s="212">
        <v>669</v>
      </c>
      <c r="Z637" s="212">
        <v>143</v>
      </c>
      <c r="AA637" s="212">
        <v>27</v>
      </c>
      <c r="AB637" s="212">
        <v>242</v>
      </c>
      <c r="AC637" s="212">
        <v>16</v>
      </c>
      <c r="AD637" s="212">
        <v>132</v>
      </c>
      <c r="AE637" s="212">
        <v>1009</v>
      </c>
      <c r="AF637" s="212">
        <v>160</v>
      </c>
      <c r="AG637" s="212">
        <v>1119</v>
      </c>
      <c r="AH637" s="212">
        <v>79</v>
      </c>
      <c r="AI637" s="212">
        <v>31</v>
      </c>
      <c r="AJ637" s="212">
        <v>406</v>
      </c>
      <c r="AK637" s="212">
        <v>993</v>
      </c>
      <c r="AL637" s="212">
        <v>10</v>
      </c>
      <c r="AM637" s="212">
        <v>0</v>
      </c>
      <c r="AN637" s="212">
        <v>1399</v>
      </c>
      <c r="AO637" s="41" t="e">
        <f t="shared" si="343"/>
        <v>#VALUE!</v>
      </c>
      <c r="AP637" s="41" t="e">
        <f t="shared" si="344"/>
        <v>#VALUE!</v>
      </c>
      <c r="AQ637" s="41" t="e">
        <f t="shared" si="345"/>
        <v>#VALUE!</v>
      </c>
      <c r="AR637" s="41">
        <f t="shared" si="346"/>
        <v>5.0035739814152963E-2</v>
      </c>
      <c r="AS637" s="41">
        <f t="shared" si="347"/>
        <v>5.5039313795568263E-2</v>
      </c>
      <c r="AT637" s="41">
        <f t="shared" si="348"/>
        <v>6.5046461758398857E-2</v>
      </c>
      <c r="AU637" s="41">
        <f t="shared" si="349"/>
        <v>0.13724088634739098</v>
      </c>
      <c r="AV637" s="41">
        <f t="shared" si="350"/>
        <v>0.12580414581844174</v>
      </c>
      <c r="AW637" s="41">
        <f t="shared" si="351"/>
        <v>0.15368120085775555</v>
      </c>
      <c r="AX637" s="41">
        <f t="shared" si="352"/>
        <v>0.18084345961400999</v>
      </c>
      <c r="AY637" s="41">
        <f t="shared" si="353"/>
        <v>0.14653323802716225</v>
      </c>
      <c r="AZ637" s="41">
        <f t="shared" si="354"/>
        <v>6.7190850607576846E-2</v>
      </c>
      <c r="BA637" s="41">
        <f t="shared" si="355"/>
        <v>1.5725518227305217E-2</v>
      </c>
      <c r="BB637" s="41">
        <f t="shared" si="356"/>
        <v>2.8591851322373124E-3</v>
      </c>
      <c r="BC637" s="41">
        <f t="shared" si="357"/>
        <v>0</v>
      </c>
      <c r="BD637" s="41">
        <f t="shared" si="358"/>
        <v>0.79485346676197288</v>
      </c>
      <c r="BE637" s="41">
        <f t="shared" si="359"/>
        <v>0.20443173695496783</v>
      </c>
      <c r="BF637" s="41">
        <f t="shared" si="360"/>
        <v>7.1479628305932811E-4</v>
      </c>
      <c r="BG637" s="41">
        <f t="shared" si="361"/>
        <v>0.4002859185132237</v>
      </c>
      <c r="BH637" s="41">
        <f t="shared" si="362"/>
        <v>0.47819871336669051</v>
      </c>
      <c r="BI637" s="41">
        <f t="shared" si="363"/>
        <v>0.10221586847748391</v>
      </c>
      <c r="BJ637" s="41">
        <f t="shared" si="364"/>
        <v>1.9299499642601858E-2</v>
      </c>
      <c r="BK637" s="41">
        <f t="shared" si="365"/>
        <v>0.17298070050035741</v>
      </c>
      <c r="BL637" s="41">
        <f t="shared" si="366"/>
        <v>1.143674052894925E-2</v>
      </c>
      <c r="BM637" s="41">
        <f t="shared" si="367"/>
        <v>9.4353109363831303E-2</v>
      </c>
      <c r="BN637" s="41">
        <f t="shared" si="368"/>
        <v>0.72122944960686208</v>
      </c>
      <c r="BO637" s="41">
        <f t="shared" si="369"/>
        <v>0.11436740528949249</v>
      </c>
      <c r="BP637" s="41">
        <f t="shared" si="370"/>
        <v>0.79985704074338815</v>
      </c>
      <c r="BQ637" s="41">
        <f t="shared" si="371"/>
        <v>5.6468906361686916E-2</v>
      </c>
      <c r="BR637" s="41">
        <f t="shared" si="372"/>
        <v>2.215868477483917E-2</v>
      </c>
      <c r="BS637" s="41">
        <f t="shared" si="373"/>
        <v>0.29020729092208719</v>
      </c>
      <c r="BT637" s="41">
        <f t="shared" si="374"/>
        <v>0.70979270907791281</v>
      </c>
      <c r="BU637" s="41">
        <f t="shared" si="375"/>
        <v>7.1479628305932807E-3</v>
      </c>
      <c r="BV637" s="41">
        <f t="shared" si="376"/>
        <v>0</v>
      </c>
      <c r="BW637" s="41">
        <f t="shared" si="377"/>
        <v>1</v>
      </c>
      <c r="BX637" s="41" t="str">
        <f t="shared" si="378"/>
        <v>2013Registered nursesManitoba</v>
      </c>
      <c r="BY637" s="51">
        <f>VLOOKUP(BX637,'%workplace'!$A$1:$F$381,6,FALSE)</f>
        <v>12070</v>
      </c>
      <c r="BZ637" s="32">
        <f t="shared" si="379"/>
        <v>0.11590720795360397</v>
      </c>
    </row>
    <row r="638" spans="1:78" ht="15" hidden="1" x14ac:dyDescent="0.25">
      <c r="A638" s="212" t="str">
        <f t="shared" si="342"/>
        <v>2013Registered nursesManitobaHospital</v>
      </c>
      <c r="B638" s="212" t="s">
        <v>7</v>
      </c>
      <c r="C638" s="212" t="s">
        <v>20</v>
      </c>
      <c r="D638" s="212" t="s">
        <v>10</v>
      </c>
      <c r="E638" s="212">
        <v>2013</v>
      </c>
      <c r="F638" s="129" t="s">
        <v>233</v>
      </c>
      <c r="G638" s="129" t="s">
        <v>233</v>
      </c>
      <c r="H638" s="129" t="s">
        <v>233</v>
      </c>
      <c r="I638" s="212">
        <v>1039</v>
      </c>
      <c r="J638" s="212">
        <v>990</v>
      </c>
      <c r="K638" s="212">
        <v>844</v>
      </c>
      <c r="L638" s="212">
        <v>801</v>
      </c>
      <c r="M638" s="212">
        <v>946</v>
      </c>
      <c r="N638" s="212">
        <v>974</v>
      </c>
      <c r="O638" s="212">
        <v>884</v>
      </c>
      <c r="P638" s="212">
        <v>503</v>
      </c>
      <c r="Q638" s="212">
        <v>166</v>
      </c>
      <c r="R638" s="212">
        <v>37</v>
      </c>
      <c r="S638" s="212">
        <v>145</v>
      </c>
      <c r="T638" s="212">
        <v>0</v>
      </c>
      <c r="U638" s="212">
        <v>6688</v>
      </c>
      <c r="V638" s="212">
        <v>640</v>
      </c>
      <c r="W638" s="212">
        <v>1</v>
      </c>
      <c r="X638" s="212">
        <v>3152</v>
      </c>
      <c r="Y638" s="212">
        <v>3563</v>
      </c>
      <c r="Z638" s="212">
        <v>525</v>
      </c>
      <c r="AA638" s="212">
        <v>89</v>
      </c>
      <c r="AB638" s="212">
        <v>290</v>
      </c>
      <c r="AC638" s="212">
        <v>56</v>
      </c>
      <c r="AD638" s="212">
        <v>843</v>
      </c>
      <c r="AE638" s="212">
        <v>6140</v>
      </c>
      <c r="AF638" s="212">
        <v>332</v>
      </c>
      <c r="AG638" s="212">
        <v>6255</v>
      </c>
      <c r="AH638" s="212">
        <v>456</v>
      </c>
      <c r="AI638" s="212">
        <v>251</v>
      </c>
      <c r="AJ638" s="212">
        <v>1518</v>
      </c>
      <c r="AK638" s="212">
        <v>5810</v>
      </c>
      <c r="AL638" s="212">
        <v>35</v>
      </c>
      <c r="AM638" s="212">
        <v>1</v>
      </c>
      <c r="AN638" s="212">
        <v>7329</v>
      </c>
      <c r="AO638" s="41" t="e">
        <f t="shared" si="343"/>
        <v>#VALUE!</v>
      </c>
      <c r="AP638" s="41" t="e">
        <f t="shared" si="344"/>
        <v>#VALUE!</v>
      </c>
      <c r="AQ638" s="41" t="e">
        <f t="shared" si="345"/>
        <v>#VALUE!</v>
      </c>
      <c r="AR638" s="41">
        <f t="shared" si="346"/>
        <v>0.14176558875699277</v>
      </c>
      <c r="AS638" s="41">
        <f t="shared" si="347"/>
        <v>0.13507981989357348</v>
      </c>
      <c r="AT638" s="41">
        <f t="shared" si="348"/>
        <v>0.11515895756583436</v>
      </c>
      <c r="AU638" s="41">
        <f t="shared" si="349"/>
        <v>0.10929185427752763</v>
      </c>
      <c r="AV638" s="41">
        <f t="shared" si="350"/>
        <v>0.12907627234274799</v>
      </c>
      <c r="AW638" s="41">
        <f t="shared" si="351"/>
        <v>0.1328967116932733</v>
      </c>
      <c r="AX638" s="41">
        <f t="shared" si="352"/>
        <v>0.1206167280665848</v>
      </c>
      <c r="AY638" s="41">
        <f t="shared" si="353"/>
        <v>6.8631464046936833E-2</v>
      </c>
      <c r="AZ638" s="41">
        <f t="shared" si="354"/>
        <v>2.2649747578114339E-2</v>
      </c>
      <c r="BA638" s="41">
        <f t="shared" si="355"/>
        <v>5.0484377131941602E-3</v>
      </c>
      <c r="BB638" s="41">
        <f t="shared" si="356"/>
        <v>1.9784418065220358E-2</v>
      </c>
      <c r="BC638" s="41">
        <f t="shared" si="357"/>
        <v>0</v>
      </c>
      <c r="BD638" s="41">
        <f t="shared" si="358"/>
        <v>0.91253922772547413</v>
      </c>
      <c r="BE638" s="41">
        <f t="shared" si="359"/>
        <v>8.7324328012007096E-2</v>
      </c>
      <c r="BF638" s="41">
        <f t="shared" si="360"/>
        <v>1.3644426251876109E-4</v>
      </c>
      <c r="BG638" s="41">
        <f t="shared" si="361"/>
        <v>0.43007231545913494</v>
      </c>
      <c r="BH638" s="41">
        <f t="shared" si="362"/>
        <v>0.48615090735434574</v>
      </c>
      <c r="BI638" s="41">
        <f t="shared" si="363"/>
        <v>7.1633237822349566E-2</v>
      </c>
      <c r="BJ638" s="41">
        <f t="shared" si="364"/>
        <v>1.2143539364169736E-2</v>
      </c>
      <c r="BK638" s="41">
        <f t="shared" si="365"/>
        <v>3.9568836130440717E-2</v>
      </c>
      <c r="BL638" s="41">
        <f t="shared" si="366"/>
        <v>7.6408787010506206E-3</v>
      </c>
      <c r="BM638" s="41">
        <f t="shared" si="367"/>
        <v>0.1150225133033156</v>
      </c>
      <c r="BN638" s="41">
        <f t="shared" si="368"/>
        <v>0.83776777186519302</v>
      </c>
      <c r="BO638" s="41">
        <f t="shared" si="369"/>
        <v>4.5299495156228678E-2</v>
      </c>
      <c r="BP638" s="41">
        <f t="shared" si="370"/>
        <v>0.85345886205485055</v>
      </c>
      <c r="BQ638" s="41">
        <f t="shared" si="371"/>
        <v>6.2218583708555056E-2</v>
      </c>
      <c r="BR638" s="41">
        <f t="shared" si="372"/>
        <v>3.4247509892209031E-2</v>
      </c>
      <c r="BS638" s="41">
        <f t="shared" si="373"/>
        <v>0.20712239050347933</v>
      </c>
      <c r="BT638" s="41">
        <f t="shared" si="374"/>
        <v>0.79274116523400195</v>
      </c>
      <c r="BU638" s="41">
        <f t="shared" si="375"/>
        <v>4.7755491881566383E-3</v>
      </c>
      <c r="BV638" s="41">
        <f t="shared" si="376"/>
        <v>1.3644426251876109E-4</v>
      </c>
      <c r="BW638" s="41">
        <f t="shared" si="377"/>
        <v>1</v>
      </c>
      <c r="BX638" s="41" t="str">
        <f t="shared" si="378"/>
        <v>2013Registered nursesManitoba</v>
      </c>
      <c r="BY638" s="51">
        <f>VLOOKUP(BX638,'%workplace'!$A$1:$F$381,6,FALSE)</f>
        <v>12070</v>
      </c>
      <c r="BZ638" s="32">
        <f t="shared" si="379"/>
        <v>0.60720795360397684</v>
      </c>
    </row>
    <row r="639" spans="1:78" ht="15" hidden="1" x14ac:dyDescent="0.25">
      <c r="A639" s="212" t="str">
        <f t="shared" si="342"/>
        <v>2013Registered nursesManitobaOther places of work</v>
      </c>
      <c r="B639" s="212" t="s">
        <v>7</v>
      </c>
      <c r="C639" s="212" t="s">
        <v>20</v>
      </c>
      <c r="D639" s="212" t="s">
        <v>13</v>
      </c>
      <c r="E639" s="212">
        <v>2013</v>
      </c>
      <c r="F639" s="129" t="s">
        <v>233</v>
      </c>
      <c r="G639" s="129" t="s">
        <v>233</v>
      </c>
      <c r="H639" s="129" t="s">
        <v>233</v>
      </c>
      <c r="I639" s="212">
        <v>30</v>
      </c>
      <c r="J639" s="212">
        <v>65</v>
      </c>
      <c r="K639" s="212">
        <v>105</v>
      </c>
      <c r="L639" s="212">
        <v>178</v>
      </c>
      <c r="M639" s="212">
        <v>190</v>
      </c>
      <c r="N639" s="212">
        <v>229</v>
      </c>
      <c r="O639" s="212">
        <v>266</v>
      </c>
      <c r="P639" s="212">
        <v>210</v>
      </c>
      <c r="Q639" s="212">
        <v>75</v>
      </c>
      <c r="R639" s="212">
        <v>22</v>
      </c>
      <c r="S639" s="212">
        <v>0</v>
      </c>
      <c r="T639" s="212">
        <v>0</v>
      </c>
      <c r="U639" s="212">
        <v>1322</v>
      </c>
      <c r="V639" s="212">
        <v>48</v>
      </c>
      <c r="W639" s="212">
        <v>0</v>
      </c>
      <c r="X639" s="212">
        <v>857</v>
      </c>
      <c r="Y639" s="212">
        <v>361</v>
      </c>
      <c r="Z639" s="212">
        <v>128</v>
      </c>
      <c r="AA639" s="212">
        <v>24</v>
      </c>
      <c r="AB639" s="212">
        <v>191</v>
      </c>
      <c r="AC639" s="212">
        <v>13</v>
      </c>
      <c r="AD639" s="212">
        <v>819</v>
      </c>
      <c r="AE639" s="212">
        <v>347</v>
      </c>
      <c r="AF639" s="212">
        <v>310</v>
      </c>
      <c r="AG639" s="212">
        <v>555</v>
      </c>
      <c r="AH639" s="212">
        <v>404</v>
      </c>
      <c r="AI639" s="212">
        <v>88</v>
      </c>
      <c r="AJ639" s="212">
        <v>237</v>
      </c>
      <c r="AK639" s="212">
        <v>1132</v>
      </c>
      <c r="AL639" s="212">
        <v>13</v>
      </c>
      <c r="AM639" s="212">
        <v>1</v>
      </c>
      <c r="AN639" s="212">
        <v>1370</v>
      </c>
      <c r="AO639" s="41" t="e">
        <f t="shared" si="343"/>
        <v>#VALUE!</v>
      </c>
      <c r="AP639" s="41" t="e">
        <f t="shared" si="344"/>
        <v>#VALUE!</v>
      </c>
      <c r="AQ639" s="41" t="e">
        <f t="shared" si="345"/>
        <v>#VALUE!</v>
      </c>
      <c r="AR639" s="41">
        <f t="shared" si="346"/>
        <v>2.1897810218978103E-2</v>
      </c>
      <c r="AS639" s="41">
        <f t="shared" si="347"/>
        <v>4.7445255474452552E-2</v>
      </c>
      <c r="AT639" s="41">
        <f t="shared" si="348"/>
        <v>7.6642335766423361E-2</v>
      </c>
      <c r="AU639" s="41">
        <f t="shared" si="349"/>
        <v>0.12992700729927006</v>
      </c>
      <c r="AV639" s="41">
        <f t="shared" si="350"/>
        <v>0.13868613138686131</v>
      </c>
      <c r="AW639" s="41">
        <f t="shared" si="351"/>
        <v>0.16715328467153284</v>
      </c>
      <c r="AX639" s="41">
        <f t="shared" si="352"/>
        <v>0.19416058394160585</v>
      </c>
      <c r="AY639" s="41">
        <f t="shared" si="353"/>
        <v>0.15328467153284672</v>
      </c>
      <c r="AZ639" s="41">
        <f t="shared" si="354"/>
        <v>5.4744525547445258E-2</v>
      </c>
      <c r="BA639" s="41">
        <f t="shared" si="355"/>
        <v>1.6058394160583942E-2</v>
      </c>
      <c r="BB639" s="41">
        <f t="shared" si="356"/>
        <v>0</v>
      </c>
      <c r="BC639" s="41">
        <f t="shared" si="357"/>
        <v>0</v>
      </c>
      <c r="BD639" s="41">
        <f t="shared" si="358"/>
        <v>0.96496350364963501</v>
      </c>
      <c r="BE639" s="41">
        <f t="shared" si="359"/>
        <v>3.5036496350364967E-2</v>
      </c>
      <c r="BF639" s="41">
        <f t="shared" si="360"/>
        <v>0</v>
      </c>
      <c r="BG639" s="41">
        <f t="shared" si="361"/>
        <v>0.62554744525547445</v>
      </c>
      <c r="BH639" s="41">
        <f t="shared" si="362"/>
        <v>0.26350364963503647</v>
      </c>
      <c r="BI639" s="41">
        <f t="shared" si="363"/>
        <v>9.3430656934306563E-2</v>
      </c>
      <c r="BJ639" s="41">
        <f t="shared" si="364"/>
        <v>1.7518248175182483E-2</v>
      </c>
      <c r="BK639" s="41">
        <f t="shared" si="365"/>
        <v>0.13941605839416057</v>
      </c>
      <c r="BL639" s="41">
        <f t="shared" si="366"/>
        <v>9.4890510948905105E-3</v>
      </c>
      <c r="BM639" s="41">
        <f t="shared" si="367"/>
        <v>0.59781021897810216</v>
      </c>
      <c r="BN639" s="41">
        <f t="shared" si="368"/>
        <v>0.25328467153284673</v>
      </c>
      <c r="BO639" s="41">
        <f t="shared" si="369"/>
        <v>0.22627737226277372</v>
      </c>
      <c r="BP639" s="41">
        <f t="shared" si="370"/>
        <v>0.4051094890510949</v>
      </c>
      <c r="BQ639" s="41">
        <f t="shared" si="371"/>
        <v>0.29489051094890512</v>
      </c>
      <c r="BR639" s="41">
        <f t="shared" si="372"/>
        <v>6.4233576642335768E-2</v>
      </c>
      <c r="BS639" s="41">
        <f t="shared" si="373"/>
        <v>0.17299270072992701</v>
      </c>
      <c r="BT639" s="41">
        <f t="shared" si="374"/>
        <v>0.82627737226277376</v>
      </c>
      <c r="BU639" s="41">
        <f t="shared" si="375"/>
        <v>9.4890510948905105E-3</v>
      </c>
      <c r="BV639" s="41">
        <f t="shared" si="376"/>
        <v>7.2992700729927003E-4</v>
      </c>
      <c r="BW639" s="41">
        <f t="shared" si="377"/>
        <v>1</v>
      </c>
      <c r="BX639" s="41" t="str">
        <f t="shared" si="378"/>
        <v>2013Registered nursesManitoba</v>
      </c>
      <c r="BY639" s="51">
        <f>VLOOKUP(BX639,'%workplace'!$A$1:$F$381,6,FALSE)</f>
        <v>12070</v>
      </c>
      <c r="BZ639" s="32">
        <f t="shared" si="379"/>
        <v>0.11350455675227837</v>
      </c>
    </row>
    <row r="640" spans="1:78" ht="15" hidden="1" x14ac:dyDescent="0.25">
      <c r="A640" s="212" t="str">
        <f t="shared" si="342"/>
        <v>2013Registered nursesManitobaUnknown places of work</v>
      </c>
      <c r="B640" s="212" t="s">
        <v>7</v>
      </c>
      <c r="C640" s="212" t="s">
        <v>20</v>
      </c>
      <c r="D640" s="212" t="s">
        <v>49</v>
      </c>
      <c r="E640" s="212">
        <v>2013</v>
      </c>
      <c r="F640" s="129" t="s">
        <v>233</v>
      </c>
      <c r="G640" s="129" t="s">
        <v>233</v>
      </c>
      <c r="H640" s="129" t="s">
        <v>233</v>
      </c>
      <c r="I640" s="212">
        <v>9</v>
      </c>
      <c r="J640" s="212">
        <v>2</v>
      </c>
      <c r="K640" s="212">
        <v>5</v>
      </c>
      <c r="L640" s="212">
        <v>15</v>
      </c>
      <c r="M640" s="212">
        <v>5</v>
      </c>
      <c r="N640" s="212">
        <v>5</v>
      </c>
      <c r="O640" s="212">
        <v>6</v>
      </c>
      <c r="P640" s="212">
        <v>6</v>
      </c>
      <c r="Q640" s="212">
        <v>3</v>
      </c>
      <c r="R640" s="212">
        <v>1</v>
      </c>
      <c r="S640" s="212">
        <v>1</v>
      </c>
      <c r="T640" s="212">
        <v>0</v>
      </c>
      <c r="U640" s="212">
        <v>55</v>
      </c>
      <c r="V640" s="212">
        <v>3</v>
      </c>
      <c r="W640" s="212">
        <v>0</v>
      </c>
      <c r="X640" s="212">
        <v>14</v>
      </c>
      <c r="Y640" s="212">
        <v>24</v>
      </c>
      <c r="Z640" s="212">
        <v>4</v>
      </c>
      <c r="AA640" s="212">
        <v>16</v>
      </c>
      <c r="AB640" s="212">
        <v>0</v>
      </c>
      <c r="AC640" s="212">
        <v>37</v>
      </c>
      <c r="AD640" s="212">
        <v>3</v>
      </c>
      <c r="AE640" s="212">
        <v>18</v>
      </c>
      <c r="AF640" s="212">
        <v>7</v>
      </c>
      <c r="AG640" s="212">
        <v>35</v>
      </c>
      <c r="AH640" s="212">
        <v>3</v>
      </c>
      <c r="AI640" s="212">
        <v>2</v>
      </c>
      <c r="AJ640" s="212">
        <v>12</v>
      </c>
      <c r="AK640" s="212">
        <v>46</v>
      </c>
      <c r="AL640" s="212">
        <v>11</v>
      </c>
      <c r="AM640" s="212">
        <v>0</v>
      </c>
      <c r="AN640" s="212">
        <v>58</v>
      </c>
      <c r="AO640" s="41" t="e">
        <f t="shared" si="343"/>
        <v>#VALUE!</v>
      </c>
      <c r="AP640" s="41" t="e">
        <f t="shared" si="344"/>
        <v>#VALUE!</v>
      </c>
      <c r="AQ640" s="41" t="e">
        <f t="shared" si="345"/>
        <v>#VALUE!</v>
      </c>
      <c r="AR640" s="41">
        <f t="shared" si="346"/>
        <v>0.15517241379310345</v>
      </c>
      <c r="AS640" s="41">
        <f t="shared" si="347"/>
        <v>3.4482758620689655E-2</v>
      </c>
      <c r="AT640" s="41">
        <f t="shared" si="348"/>
        <v>8.6206896551724144E-2</v>
      </c>
      <c r="AU640" s="41">
        <f t="shared" si="349"/>
        <v>0.25862068965517243</v>
      </c>
      <c r="AV640" s="41">
        <f t="shared" si="350"/>
        <v>8.6206896551724144E-2</v>
      </c>
      <c r="AW640" s="41">
        <f t="shared" si="351"/>
        <v>8.6206896551724144E-2</v>
      </c>
      <c r="AX640" s="41">
        <f t="shared" si="352"/>
        <v>0.10344827586206896</v>
      </c>
      <c r="AY640" s="41">
        <f t="shared" si="353"/>
        <v>0.10344827586206896</v>
      </c>
      <c r="AZ640" s="41">
        <f t="shared" si="354"/>
        <v>5.1724137931034482E-2</v>
      </c>
      <c r="BA640" s="41">
        <f t="shared" si="355"/>
        <v>1.7241379310344827E-2</v>
      </c>
      <c r="BB640" s="41">
        <f t="shared" si="356"/>
        <v>1.7241379310344827E-2</v>
      </c>
      <c r="BC640" s="41">
        <f t="shared" si="357"/>
        <v>0</v>
      </c>
      <c r="BD640" s="41">
        <f t="shared" si="358"/>
        <v>0.94827586206896552</v>
      </c>
      <c r="BE640" s="41">
        <f t="shared" si="359"/>
        <v>5.1724137931034482E-2</v>
      </c>
      <c r="BF640" s="41">
        <f t="shared" si="360"/>
        <v>0</v>
      </c>
      <c r="BG640" s="41">
        <f t="shared" si="361"/>
        <v>0.2413793103448276</v>
      </c>
      <c r="BH640" s="41">
        <f t="shared" si="362"/>
        <v>0.41379310344827586</v>
      </c>
      <c r="BI640" s="41">
        <f t="shared" si="363"/>
        <v>6.8965517241379309E-2</v>
      </c>
      <c r="BJ640" s="41">
        <f t="shared" si="364"/>
        <v>0.27586206896551724</v>
      </c>
      <c r="BK640" s="41">
        <f t="shared" si="365"/>
        <v>0</v>
      </c>
      <c r="BL640" s="41">
        <f t="shared" si="366"/>
        <v>0.63793103448275867</v>
      </c>
      <c r="BM640" s="41">
        <f t="shared" si="367"/>
        <v>5.1724137931034482E-2</v>
      </c>
      <c r="BN640" s="41">
        <f t="shared" si="368"/>
        <v>0.31034482758620691</v>
      </c>
      <c r="BO640" s="41">
        <f t="shared" si="369"/>
        <v>0.1206896551724138</v>
      </c>
      <c r="BP640" s="41">
        <f t="shared" si="370"/>
        <v>0.60344827586206895</v>
      </c>
      <c r="BQ640" s="41">
        <f t="shared" si="371"/>
        <v>5.1724137931034482E-2</v>
      </c>
      <c r="BR640" s="41">
        <f t="shared" si="372"/>
        <v>3.4482758620689655E-2</v>
      </c>
      <c r="BS640" s="41">
        <f t="shared" si="373"/>
        <v>0.20689655172413793</v>
      </c>
      <c r="BT640" s="41">
        <f t="shared" si="374"/>
        <v>0.7931034482758621</v>
      </c>
      <c r="BU640" s="41">
        <f t="shared" si="375"/>
        <v>0.18965517241379309</v>
      </c>
      <c r="BV640" s="41">
        <f t="shared" si="376"/>
        <v>0</v>
      </c>
      <c r="BW640" s="41">
        <f t="shared" si="377"/>
        <v>1</v>
      </c>
      <c r="BX640" s="41" t="str">
        <f t="shared" si="378"/>
        <v>2013Registered nursesManitoba</v>
      </c>
      <c r="BY640" s="51">
        <f>VLOOKUP(BX640,'%workplace'!$A$1:$F$381,6,FALSE)</f>
        <v>12070</v>
      </c>
      <c r="BZ640" s="32">
        <f t="shared" si="379"/>
        <v>4.8053024026512015E-3</v>
      </c>
    </row>
    <row r="641" spans="1:78" s="8" customFormat="1" hidden="1" x14ac:dyDescent="0.2">
      <c r="A641" s="8" t="str">
        <f t="shared" si="342"/>
        <v>2013Registered nursesSaskatchewanAll places of work</v>
      </c>
      <c r="B641" s="8" t="s">
        <v>7</v>
      </c>
      <c r="C641" s="8" t="s">
        <v>21</v>
      </c>
      <c r="D641" s="8" t="s">
        <v>9</v>
      </c>
      <c r="E641" s="8">
        <v>2013</v>
      </c>
      <c r="F641" s="8">
        <v>9502</v>
      </c>
      <c r="G641" s="8">
        <v>600</v>
      </c>
      <c r="H641" s="8">
        <v>0</v>
      </c>
      <c r="I641" s="8">
        <v>1351</v>
      </c>
      <c r="J641" s="8">
        <v>1332</v>
      </c>
      <c r="K641" s="8">
        <v>900</v>
      </c>
      <c r="L641" s="8">
        <v>1058</v>
      </c>
      <c r="M641" s="8">
        <v>1082</v>
      </c>
      <c r="N641" s="8">
        <v>1353</v>
      </c>
      <c r="O641" s="8">
        <v>1387</v>
      </c>
      <c r="P641" s="8">
        <v>951</v>
      </c>
      <c r="Q641" s="8">
        <v>310</v>
      </c>
      <c r="R641" s="8">
        <v>82</v>
      </c>
      <c r="S641" s="8">
        <v>296</v>
      </c>
      <c r="T641" s="8">
        <v>0</v>
      </c>
      <c r="U641" s="8">
        <v>9448</v>
      </c>
      <c r="V641" s="8">
        <v>654</v>
      </c>
      <c r="W641" s="8">
        <v>0</v>
      </c>
      <c r="X641" s="8">
        <v>5967</v>
      </c>
      <c r="Y641" s="8">
        <v>2741</v>
      </c>
      <c r="Z641" s="8">
        <v>1388</v>
      </c>
      <c r="AA641" s="8">
        <v>6</v>
      </c>
      <c r="AB641" s="8">
        <v>624</v>
      </c>
      <c r="AC641" s="8">
        <v>28</v>
      </c>
      <c r="AD641" s="8">
        <v>1352</v>
      </c>
      <c r="AE641" s="8">
        <v>8098</v>
      </c>
      <c r="AF641" s="8">
        <v>438</v>
      </c>
      <c r="AG641" s="8">
        <v>9129</v>
      </c>
      <c r="AH641" s="8">
        <v>475</v>
      </c>
      <c r="AI641" s="8">
        <v>31</v>
      </c>
      <c r="AJ641" s="8">
        <v>2060</v>
      </c>
      <c r="AK641" s="8">
        <v>8042</v>
      </c>
      <c r="AL641" s="8">
        <v>29</v>
      </c>
      <c r="AM641" s="8">
        <v>0</v>
      </c>
      <c r="AN641" s="8">
        <v>10102</v>
      </c>
      <c r="AO641" s="41">
        <f t="shared" si="343"/>
        <v>0.94060582062957832</v>
      </c>
      <c r="AP641" s="41">
        <f t="shared" si="344"/>
        <v>5.9394179370421699E-2</v>
      </c>
      <c r="AQ641" s="41">
        <f t="shared" si="345"/>
        <v>0</v>
      </c>
      <c r="AR641" s="41">
        <f t="shared" si="346"/>
        <v>0.13373589388239954</v>
      </c>
      <c r="AS641" s="41">
        <f t="shared" si="347"/>
        <v>0.13185507820233616</v>
      </c>
      <c r="AT641" s="41">
        <f t="shared" si="348"/>
        <v>8.9091269055632555E-2</v>
      </c>
      <c r="AU641" s="41">
        <f t="shared" si="349"/>
        <v>0.1047317362898436</v>
      </c>
      <c r="AV641" s="41">
        <f t="shared" si="350"/>
        <v>0.10710750346466047</v>
      </c>
      <c r="AW641" s="41">
        <f t="shared" si="351"/>
        <v>0.13393387448030092</v>
      </c>
      <c r="AX641" s="41">
        <f t="shared" si="352"/>
        <v>0.13729954464462482</v>
      </c>
      <c r="AY641" s="41">
        <f t="shared" si="353"/>
        <v>9.4139774302118395E-2</v>
      </c>
      <c r="AZ641" s="41">
        <f t="shared" si="354"/>
        <v>3.0686992674717879E-2</v>
      </c>
      <c r="BA641" s="41">
        <f t="shared" si="355"/>
        <v>8.1172045139576328E-3</v>
      </c>
      <c r="BB641" s="41">
        <f t="shared" si="356"/>
        <v>2.9301128489408038E-2</v>
      </c>
      <c r="BC641" s="41">
        <f t="shared" si="357"/>
        <v>0</v>
      </c>
      <c r="BD641" s="41">
        <f t="shared" si="358"/>
        <v>0.9352603444862404</v>
      </c>
      <c r="BE641" s="41">
        <f t="shared" si="359"/>
        <v>6.4739655513759653E-2</v>
      </c>
      <c r="BF641" s="41">
        <f t="shared" si="360"/>
        <v>0</v>
      </c>
      <c r="BG641" s="41">
        <f t="shared" si="361"/>
        <v>0.59067511383884375</v>
      </c>
      <c r="BH641" s="41">
        <f t="shared" si="362"/>
        <v>0.27133240942387649</v>
      </c>
      <c r="BI641" s="41">
        <f t="shared" si="363"/>
        <v>0.13739853494357554</v>
      </c>
      <c r="BJ641" s="41">
        <f t="shared" si="364"/>
        <v>5.93941793704217E-4</v>
      </c>
      <c r="BK641" s="41">
        <f t="shared" si="365"/>
        <v>6.1769946545238569E-2</v>
      </c>
      <c r="BL641" s="41">
        <f t="shared" si="366"/>
        <v>2.7717283706196793E-3</v>
      </c>
      <c r="BM641" s="41">
        <f t="shared" si="367"/>
        <v>0.13383488418135023</v>
      </c>
      <c r="BN641" s="41">
        <f t="shared" si="368"/>
        <v>0.80162344090279147</v>
      </c>
      <c r="BO641" s="41">
        <f t="shared" si="369"/>
        <v>4.3357750940407842E-2</v>
      </c>
      <c r="BP641" s="41">
        <f t="shared" si="370"/>
        <v>0.90368243912096613</v>
      </c>
      <c r="BQ641" s="41">
        <f t="shared" si="371"/>
        <v>4.7020392001583845E-2</v>
      </c>
      <c r="BR641" s="41">
        <f t="shared" si="372"/>
        <v>3.0686992674717876E-3</v>
      </c>
      <c r="BS641" s="41">
        <f t="shared" si="373"/>
        <v>0.20392001583844782</v>
      </c>
      <c r="BT641" s="41">
        <f t="shared" si="374"/>
        <v>0.79607998416155212</v>
      </c>
      <c r="BU641" s="41">
        <f t="shared" si="375"/>
        <v>2.8707186695703822E-3</v>
      </c>
      <c r="BV641" s="41">
        <f t="shared" si="376"/>
        <v>0</v>
      </c>
      <c r="BW641" s="41">
        <f t="shared" si="377"/>
        <v>1</v>
      </c>
      <c r="BX641" s="41" t="str">
        <f t="shared" si="378"/>
        <v>2013Registered nursesSaskatchewan</v>
      </c>
      <c r="BY641" s="51">
        <f>VLOOKUP(BX641,'%workplace'!$A$1:$F$381,6,FALSE)</f>
        <v>10102</v>
      </c>
      <c r="BZ641" s="32">
        <f t="shared" si="379"/>
        <v>1</v>
      </c>
    </row>
    <row r="642" spans="1:78" s="8" customFormat="1" hidden="1" x14ac:dyDescent="0.2">
      <c r="A642" s="8" t="str">
        <f t="shared" ref="A642:A705" si="380">CONCATENATE(E642,B642,C642,D642)</f>
        <v>2013Registered nursesSaskatchewanCommunity health</v>
      </c>
      <c r="B642" s="8" t="s">
        <v>7</v>
      </c>
      <c r="C642" s="8" t="s">
        <v>21</v>
      </c>
      <c r="D642" s="8" t="s">
        <v>11</v>
      </c>
      <c r="E642" s="8">
        <v>2013</v>
      </c>
      <c r="F642" s="8">
        <v>1725</v>
      </c>
      <c r="G642" s="8">
        <v>44</v>
      </c>
      <c r="H642" s="8">
        <v>0</v>
      </c>
      <c r="I642" s="8">
        <v>87</v>
      </c>
      <c r="J642" s="8">
        <v>167</v>
      </c>
      <c r="K642" s="8">
        <v>160</v>
      </c>
      <c r="L642" s="8">
        <v>203</v>
      </c>
      <c r="M642" s="8">
        <v>236</v>
      </c>
      <c r="N642" s="8">
        <v>269</v>
      </c>
      <c r="O642" s="8">
        <v>329</v>
      </c>
      <c r="P642" s="8">
        <v>234</v>
      </c>
      <c r="Q642" s="8">
        <v>57</v>
      </c>
      <c r="R642" s="8">
        <v>21</v>
      </c>
      <c r="S642" s="8">
        <v>6</v>
      </c>
      <c r="T642" s="8">
        <v>0</v>
      </c>
      <c r="U642" s="8">
        <v>1721</v>
      </c>
      <c r="V642" s="8">
        <v>48</v>
      </c>
      <c r="W642" s="8">
        <v>0</v>
      </c>
      <c r="X642" s="8">
        <v>920</v>
      </c>
      <c r="Y642" s="8">
        <v>614</v>
      </c>
      <c r="Z642" s="8">
        <v>235</v>
      </c>
      <c r="AA642" s="8">
        <v>0</v>
      </c>
      <c r="AB642" s="8">
        <v>149</v>
      </c>
      <c r="AC642" s="8">
        <v>0</v>
      </c>
      <c r="AD642" s="8">
        <v>223</v>
      </c>
      <c r="AE642" s="8">
        <v>1397</v>
      </c>
      <c r="AF642" s="8">
        <v>39</v>
      </c>
      <c r="AG642" s="8">
        <v>1670</v>
      </c>
      <c r="AH642" s="8">
        <v>54</v>
      </c>
      <c r="AI642" s="8">
        <v>6</v>
      </c>
      <c r="AJ642" s="8">
        <v>663</v>
      </c>
      <c r="AK642" s="8">
        <v>1106</v>
      </c>
      <c r="AL642" s="8">
        <v>0</v>
      </c>
      <c r="AM642" s="8">
        <v>0</v>
      </c>
      <c r="AN642" s="8">
        <v>1769</v>
      </c>
      <c r="AO642" s="41">
        <f t="shared" ref="AO642:AO705" si="381">F642/$AN642</f>
        <v>0.97512719050310914</v>
      </c>
      <c r="AP642" s="41">
        <f t="shared" ref="AP642:AP705" si="382">G642/$AN642</f>
        <v>2.4872809496890899E-2</v>
      </c>
      <c r="AQ642" s="41">
        <f t="shared" ref="AQ642:AQ705" si="383">H642/$AN642</f>
        <v>0</v>
      </c>
      <c r="AR642" s="41">
        <f t="shared" ref="AR642:AR705" si="384">I642/$AN642</f>
        <v>4.9180327868852458E-2</v>
      </c>
      <c r="AS642" s="41">
        <f t="shared" ref="AS642:AS705" si="385">J642/$AN642</f>
        <v>9.4403617863199549E-2</v>
      </c>
      <c r="AT642" s="41">
        <f t="shared" ref="AT642:AT705" si="386">K642/$AN642</f>
        <v>9.0446579988694181E-2</v>
      </c>
      <c r="AU642" s="41">
        <f t="shared" ref="AU642:AU705" si="387">L642/$AN642</f>
        <v>0.11475409836065574</v>
      </c>
      <c r="AV642" s="41">
        <f t="shared" ref="AV642:AV705" si="388">M642/$AN642</f>
        <v>0.13340870548332392</v>
      </c>
      <c r="AW642" s="41">
        <f t="shared" ref="AW642:AW705" si="389">N642/$AN642</f>
        <v>0.1520633126059921</v>
      </c>
      <c r="AX642" s="41">
        <f t="shared" ref="AX642:AX705" si="390">O642/$AN642</f>
        <v>0.1859807801017524</v>
      </c>
      <c r="AY642" s="41">
        <f t="shared" ref="AY642:AY705" si="391">P642/$AN642</f>
        <v>0.13227812323346524</v>
      </c>
      <c r="AZ642" s="41">
        <f t="shared" ref="AZ642:AZ705" si="392">Q642/$AN642</f>
        <v>3.2221594120972301E-2</v>
      </c>
      <c r="BA642" s="41">
        <f t="shared" ref="BA642:BA705" si="393">R642/$AN642</f>
        <v>1.1871113623516111E-2</v>
      </c>
      <c r="BB642" s="41">
        <f t="shared" ref="BB642:BB705" si="394">S642/$AN642</f>
        <v>3.3917467495760316E-3</v>
      </c>
      <c r="BC642" s="41">
        <f t="shared" ref="BC642:BC705" si="395">T642/$AN642</f>
        <v>0</v>
      </c>
      <c r="BD642" s="41">
        <f t="shared" ref="BD642:BD705" si="396">U642/$AN642</f>
        <v>0.97286602600339178</v>
      </c>
      <c r="BE642" s="41">
        <f t="shared" ref="BE642:BE705" si="397">V642/$AN642</f>
        <v>2.7133973996608253E-2</v>
      </c>
      <c r="BF642" s="41">
        <f t="shared" ref="BF642:BF705" si="398">W642/$AN642</f>
        <v>0</v>
      </c>
      <c r="BG642" s="41">
        <f t="shared" ref="BG642:BG705" si="399">X642/$AN642</f>
        <v>0.52006783493499154</v>
      </c>
      <c r="BH642" s="41">
        <f t="shared" ref="BH642:BH705" si="400">Y642/$AN642</f>
        <v>0.34708875070661388</v>
      </c>
      <c r="BI642" s="41">
        <f t="shared" ref="BI642:BI705" si="401">Z642/$AN642</f>
        <v>0.13284341435839458</v>
      </c>
      <c r="BJ642" s="41">
        <f t="shared" ref="BJ642:BJ705" si="402">AA642/$AN642</f>
        <v>0</v>
      </c>
      <c r="BK642" s="41">
        <f t="shared" ref="BK642:BK705" si="403">AB642/$AN642</f>
        <v>8.4228377614471453E-2</v>
      </c>
      <c r="BL642" s="41">
        <f t="shared" ref="BL642:BL705" si="404">AC642/$AN642</f>
        <v>0</v>
      </c>
      <c r="BM642" s="41">
        <f t="shared" ref="BM642:BM705" si="405">AD642/$AN642</f>
        <v>0.1260599208592425</v>
      </c>
      <c r="BN642" s="41">
        <f t="shared" ref="BN642:BN705" si="406">AE642/$AN642</f>
        <v>0.789711701526286</v>
      </c>
      <c r="BO642" s="41">
        <f t="shared" ref="BO642:BO705" si="407">AF642/$AN642</f>
        <v>2.2046353872244205E-2</v>
      </c>
      <c r="BP642" s="41">
        <f t="shared" ref="BP642:BP705" si="408">AG642/$AN642</f>
        <v>0.94403617863199552</v>
      </c>
      <c r="BQ642" s="41">
        <f t="shared" ref="BQ642:BQ705" si="409">AH642/$AN642</f>
        <v>3.0525720746184284E-2</v>
      </c>
      <c r="BR642" s="41">
        <f t="shared" ref="BR642:BR705" si="410">AI642/$AN642</f>
        <v>3.3917467495760316E-3</v>
      </c>
      <c r="BS642" s="41">
        <f t="shared" ref="BS642:BS705" si="411">AJ642/$AN642</f>
        <v>0.37478801582815152</v>
      </c>
      <c r="BT642" s="41">
        <f t="shared" ref="BT642:BT705" si="412">AK642/$AN642</f>
        <v>0.62521198417184853</v>
      </c>
      <c r="BU642" s="41">
        <f t="shared" ref="BU642:BU705" si="413">AL642/$AN642</f>
        <v>0</v>
      </c>
      <c r="BV642" s="41">
        <f t="shared" ref="BV642:BV705" si="414">AM642/$AN642</f>
        <v>0</v>
      </c>
      <c r="BW642" s="41">
        <f t="shared" ref="BW642:BW705" si="415">AN642/$AN642</f>
        <v>1</v>
      </c>
      <c r="BX642" s="41" t="str">
        <f t="shared" ref="BX642:BX705" si="416">CONCATENATE(E642,B642,C642)</f>
        <v>2013Registered nursesSaskatchewan</v>
      </c>
      <c r="BY642" s="51">
        <f>VLOOKUP(BX642,'%workplace'!$A$1:$F$381,6,FALSE)</f>
        <v>10102</v>
      </c>
      <c r="BZ642" s="32">
        <f t="shared" ref="BZ642:BZ705" si="417">IF(AN642="†","†",AN642/BY642)</f>
        <v>0.17511383884379331</v>
      </c>
    </row>
    <row r="643" spans="1:78" s="8" customFormat="1" hidden="1" x14ac:dyDescent="0.2">
      <c r="A643" s="8" t="str">
        <f t="shared" si="380"/>
        <v>2013Registered nursesSaskatchewanNursing home/long-term care</v>
      </c>
      <c r="B643" s="8" t="s">
        <v>7</v>
      </c>
      <c r="C643" s="8" t="s">
        <v>21</v>
      </c>
      <c r="D643" s="8" t="s">
        <v>12</v>
      </c>
      <c r="E643" s="8">
        <v>2013</v>
      </c>
      <c r="F643" s="8">
        <v>1045</v>
      </c>
      <c r="G643" s="8">
        <v>64</v>
      </c>
      <c r="H643" s="8">
        <v>0</v>
      </c>
      <c r="I643" s="8">
        <v>84</v>
      </c>
      <c r="J643" s="8">
        <v>89</v>
      </c>
      <c r="K643" s="8">
        <v>51</v>
      </c>
      <c r="L643" s="8">
        <v>127</v>
      </c>
      <c r="M643" s="8">
        <v>136</v>
      </c>
      <c r="N643" s="8">
        <v>161</v>
      </c>
      <c r="O643" s="8">
        <v>204</v>
      </c>
      <c r="P643" s="8">
        <v>158</v>
      </c>
      <c r="Q643" s="8">
        <v>62</v>
      </c>
      <c r="R643" s="8">
        <v>22</v>
      </c>
      <c r="S643" s="8">
        <v>15</v>
      </c>
      <c r="T643" s="8">
        <v>0</v>
      </c>
      <c r="U643" s="8">
        <v>977</v>
      </c>
      <c r="V643" s="8">
        <v>132</v>
      </c>
      <c r="W643" s="8">
        <v>0</v>
      </c>
      <c r="X643" s="8">
        <v>580</v>
      </c>
      <c r="Y643" s="8">
        <v>356</v>
      </c>
      <c r="Z643" s="8">
        <v>173</v>
      </c>
      <c r="AA643" s="8">
        <v>0</v>
      </c>
      <c r="AB643" s="8">
        <v>124</v>
      </c>
      <c r="AC643" s="8">
        <v>0</v>
      </c>
      <c r="AD643" s="8">
        <v>78</v>
      </c>
      <c r="AE643" s="8">
        <v>907</v>
      </c>
      <c r="AF643" s="8">
        <v>43</v>
      </c>
      <c r="AG643" s="8">
        <v>1058</v>
      </c>
      <c r="AH643" s="8">
        <v>8</v>
      </c>
      <c r="AI643" s="8">
        <v>0</v>
      </c>
      <c r="AJ643" s="8">
        <v>544</v>
      </c>
      <c r="AK643" s="8">
        <v>565</v>
      </c>
      <c r="AL643" s="8">
        <v>0</v>
      </c>
      <c r="AM643" s="8">
        <v>0</v>
      </c>
      <c r="AN643" s="8">
        <v>1109</v>
      </c>
      <c r="AO643" s="41">
        <f t="shared" si="381"/>
        <v>0.94229035166816955</v>
      </c>
      <c r="AP643" s="41">
        <f t="shared" si="382"/>
        <v>5.7709648331830475E-2</v>
      </c>
      <c r="AQ643" s="41">
        <f t="shared" si="383"/>
        <v>0</v>
      </c>
      <c r="AR643" s="41">
        <f t="shared" si="384"/>
        <v>7.5743913435527499E-2</v>
      </c>
      <c r="AS643" s="41">
        <f t="shared" si="385"/>
        <v>8.025247971145176E-2</v>
      </c>
      <c r="AT643" s="41">
        <f t="shared" si="386"/>
        <v>4.5987376014427414E-2</v>
      </c>
      <c r="AU643" s="41">
        <f t="shared" si="387"/>
        <v>0.11451758340847611</v>
      </c>
      <c r="AV643" s="41">
        <f t="shared" si="388"/>
        <v>0.12263300270513977</v>
      </c>
      <c r="AW643" s="41">
        <f t="shared" si="389"/>
        <v>0.14517583408476104</v>
      </c>
      <c r="AX643" s="41">
        <f t="shared" si="390"/>
        <v>0.18394950405770966</v>
      </c>
      <c r="AY643" s="41">
        <f t="shared" si="391"/>
        <v>0.1424706943192065</v>
      </c>
      <c r="AZ643" s="41">
        <f t="shared" si="392"/>
        <v>5.5906221821460773E-2</v>
      </c>
      <c r="BA643" s="41">
        <f t="shared" si="393"/>
        <v>1.9837691614066726E-2</v>
      </c>
      <c r="BB643" s="41">
        <f t="shared" si="394"/>
        <v>1.3525698827772768E-2</v>
      </c>
      <c r="BC643" s="41">
        <f t="shared" si="395"/>
        <v>0</v>
      </c>
      <c r="BD643" s="41">
        <f t="shared" si="396"/>
        <v>0.8809738503155996</v>
      </c>
      <c r="BE643" s="41">
        <f t="shared" si="397"/>
        <v>0.11902614968440037</v>
      </c>
      <c r="BF643" s="41">
        <f t="shared" si="398"/>
        <v>0</v>
      </c>
      <c r="BG643" s="41">
        <f t="shared" si="399"/>
        <v>0.52299368800721369</v>
      </c>
      <c r="BH643" s="41">
        <f t="shared" si="400"/>
        <v>0.32100991884580704</v>
      </c>
      <c r="BI643" s="41">
        <f t="shared" si="401"/>
        <v>0.15599639314697927</v>
      </c>
      <c r="BJ643" s="41">
        <f t="shared" si="402"/>
        <v>0</v>
      </c>
      <c r="BK643" s="41">
        <f t="shared" si="403"/>
        <v>0.11181244364292155</v>
      </c>
      <c r="BL643" s="41">
        <f t="shared" si="404"/>
        <v>0</v>
      </c>
      <c r="BM643" s="41">
        <f t="shared" si="405"/>
        <v>7.0333633904418394E-2</v>
      </c>
      <c r="BN643" s="41">
        <f t="shared" si="406"/>
        <v>0.81785392245266009</v>
      </c>
      <c r="BO643" s="41">
        <f t="shared" si="407"/>
        <v>3.87736699729486E-2</v>
      </c>
      <c r="BP643" s="41">
        <f t="shared" si="408"/>
        <v>0.95401262398557263</v>
      </c>
      <c r="BQ643" s="41">
        <f t="shared" si="409"/>
        <v>7.2137060414788094E-3</v>
      </c>
      <c r="BR643" s="41">
        <f t="shared" si="410"/>
        <v>0</v>
      </c>
      <c r="BS643" s="41">
        <f t="shared" si="411"/>
        <v>0.49053201082055908</v>
      </c>
      <c r="BT643" s="41">
        <f t="shared" si="412"/>
        <v>0.50946798917944092</v>
      </c>
      <c r="BU643" s="41">
        <f t="shared" si="413"/>
        <v>0</v>
      </c>
      <c r="BV643" s="41">
        <f t="shared" si="414"/>
        <v>0</v>
      </c>
      <c r="BW643" s="41">
        <f t="shared" si="415"/>
        <v>1</v>
      </c>
      <c r="BX643" s="41" t="str">
        <f t="shared" si="416"/>
        <v>2013Registered nursesSaskatchewan</v>
      </c>
      <c r="BY643" s="51">
        <f>VLOOKUP(BX643,'%workplace'!$A$1:$F$381,6,FALSE)</f>
        <v>10102</v>
      </c>
      <c r="BZ643" s="32">
        <f t="shared" si="417"/>
        <v>0.10978024153632944</v>
      </c>
    </row>
    <row r="644" spans="1:78" s="8" customFormat="1" hidden="1" x14ac:dyDescent="0.2">
      <c r="A644" s="8" t="str">
        <f t="shared" si="380"/>
        <v>2013Registered nursesSaskatchewanHospital</v>
      </c>
      <c r="B644" s="8" t="s">
        <v>7</v>
      </c>
      <c r="C644" s="8" t="s">
        <v>21</v>
      </c>
      <c r="D644" s="8" t="s">
        <v>10</v>
      </c>
      <c r="E644" s="8">
        <v>2013</v>
      </c>
      <c r="F644" s="8">
        <v>5598</v>
      </c>
      <c r="G644" s="8">
        <v>424</v>
      </c>
      <c r="H644" s="8">
        <v>0</v>
      </c>
      <c r="I644" s="8">
        <v>1128</v>
      </c>
      <c r="J644" s="8">
        <v>986</v>
      </c>
      <c r="K644" s="8">
        <v>600</v>
      </c>
      <c r="L644" s="8">
        <v>590</v>
      </c>
      <c r="M644" s="8">
        <v>555</v>
      </c>
      <c r="N644" s="8">
        <v>714</v>
      </c>
      <c r="O644" s="8">
        <v>642</v>
      </c>
      <c r="P644" s="8">
        <v>392</v>
      </c>
      <c r="Q644" s="8">
        <v>125</v>
      </c>
      <c r="R644" s="8">
        <v>22</v>
      </c>
      <c r="S644" s="8">
        <v>268</v>
      </c>
      <c r="T644" s="8">
        <v>0</v>
      </c>
      <c r="U644" s="8">
        <v>5577</v>
      </c>
      <c r="V644" s="8">
        <v>445</v>
      </c>
      <c r="W644" s="8">
        <v>0</v>
      </c>
      <c r="X644" s="8">
        <v>3657</v>
      </c>
      <c r="Y644" s="8">
        <v>1524</v>
      </c>
      <c r="Z644" s="8">
        <v>841</v>
      </c>
      <c r="AA644" s="8">
        <v>0</v>
      </c>
      <c r="AB644" s="8">
        <v>216</v>
      </c>
      <c r="AC644" s="8">
        <v>0</v>
      </c>
      <c r="AD644" s="8">
        <v>426</v>
      </c>
      <c r="AE644" s="8">
        <v>5380</v>
      </c>
      <c r="AF644" s="8">
        <v>171</v>
      </c>
      <c r="AG644" s="8">
        <v>5743</v>
      </c>
      <c r="AH644" s="8">
        <v>100</v>
      </c>
      <c r="AI644" s="8">
        <v>8</v>
      </c>
      <c r="AJ644" s="8">
        <v>735</v>
      </c>
      <c r="AK644" s="8">
        <v>5287</v>
      </c>
      <c r="AL644" s="8">
        <v>0</v>
      </c>
      <c r="AM644" s="8">
        <v>0</v>
      </c>
      <c r="AN644" s="8">
        <v>6022</v>
      </c>
      <c r="AO644" s="41">
        <f t="shared" si="381"/>
        <v>0.92959149784124873</v>
      </c>
      <c r="AP644" s="41">
        <f t="shared" si="382"/>
        <v>7.0408502158751246E-2</v>
      </c>
      <c r="AQ644" s="41">
        <f t="shared" si="383"/>
        <v>0</v>
      </c>
      <c r="AR644" s="41">
        <f t="shared" si="384"/>
        <v>0.18731318498837596</v>
      </c>
      <c r="AS644" s="41">
        <f t="shared" si="385"/>
        <v>0.16373297907671869</v>
      </c>
      <c r="AT644" s="41">
        <f t="shared" si="386"/>
        <v>9.9634672866157417E-2</v>
      </c>
      <c r="AU644" s="41">
        <f t="shared" si="387"/>
        <v>9.7974094985054799E-2</v>
      </c>
      <c r="AV644" s="41">
        <f t="shared" si="388"/>
        <v>9.2162072401195616E-2</v>
      </c>
      <c r="AW644" s="41">
        <f t="shared" si="389"/>
        <v>0.11856526071072733</v>
      </c>
      <c r="AX644" s="41">
        <f t="shared" si="390"/>
        <v>0.10660909996678844</v>
      </c>
      <c r="AY644" s="41">
        <f t="shared" si="391"/>
        <v>6.5094652939222855E-2</v>
      </c>
      <c r="AZ644" s="41">
        <f t="shared" si="392"/>
        <v>2.0757223513782796E-2</v>
      </c>
      <c r="BA644" s="41">
        <f t="shared" si="393"/>
        <v>3.6532713384257723E-3</v>
      </c>
      <c r="BB644" s="41">
        <f t="shared" si="394"/>
        <v>4.4503487213550318E-2</v>
      </c>
      <c r="BC644" s="41">
        <f t="shared" si="395"/>
        <v>0</v>
      </c>
      <c r="BD644" s="41">
        <f t="shared" si="396"/>
        <v>0.92610428429093328</v>
      </c>
      <c r="BE644" s="41">
        <f t="shared" si="397"/>
        <v>7.389571570906675E-2</v>
      </c>
      <c r="BF644" s="41">
        <f t="shared" si="398"/>
        <v>0</v>
      </c>
      <c r="BG644" s="41">
        <f t="shared" si="399"/>
        <v>0.60727333111922954</v>
      </c>
      <c r="BH644" s="41">
        <f t="shared" si="400"/>
        <v>0.25307206908003987</v>
      </c>
      <c r="BI644" s="41">
        <f t="shared" si="401"/>
        <v>0.13965459980073067</v>
      </c>
      <c r="BJ644" s="41">
        <f t="shared" si="402"/>
        <v>0</v>
      </c>
      <c r="BK644" s="41">
        <f t="shared" si="403"/>
        <v>3.586848223181667E-2</v>
      </c>
      <c r="BL644" s="41">
        <f t="shared" si="404"/>
        <v>0</v>
      </c>
      <c r="BM644" s="41">
        <f t="shared" si="405"/>
        <v>7.074061773497177E-2</v>
      </c>
      <c r="BN644" s="41">
        <f t="shared" si="406"/>
        <v>0.89339090003321153</v>
      </c>
      <c r="BO644" s="41">
        <f t="shared" si="407"/>
        <v>2.8395881766854866E-2</v>
      </c>
      <c r="BP644" s="41">
        <f t="shared" si="408"/>
        <v>0.95366987711723683</v>
      </c>
      <c r="BQ644" s="41">
        <f t="shared" si="409"/>
        <v>1.6605778811026237E-2</v>
      </c>
      <c r="BR644" s="41">
        <f t="shared" si="410"/>
        <v>1.328462304882099E-3</v>
      </c>
      <c r="BS644" s="41">
        <f t="shared" si="411"/>
        <v>0.12205247426104285</v>
      </c>
      <c r="BT644" s="41">
        <f t="shared" si="412"/>
        <v>0.87794752573895718</v>
      </c>
      <c r="BU644" s="41">
        <f t="shared" si="413"/>
        <v>0</v>
      </c>
      <c r="BV644" s="41">
        <f t="shared" si="414"/>
        <v>0</v>
      </c>
      <c r="BW644" s="41">
        <f t="shared" si="415"/>
        <v>1</v>
      </c>
      <c r="BX644" s="41" t="str">
        <f t="shared" si="416"/>
        <v>2013Registered nursesSaskatchewan</v>
      </c>
      <c r="BY644" s="51">
        <f>VLOOKUP(BX644,'%workplace'!$A$1:$F$381,6,FALSE)</f>
        <v>10102</v>
      </c>
      <c r="BZ644" s="32">
        <f t="shared" si="417"/>
        <v>0.59611958028113243</v>
      </c>
    </row>
    <row r="645" spans="1:78" s="8" customFormat="1" hidden="1" x14ac:dyDescent="0.2">
      <c r="A645" s="8" t="str">
        <f t="shared" si="380"/>
        <v>2013Registered nursesSaskatchewanOther places of work</v>
      </c>
      <c r="B645" s="8" t="s">
        <v>7</v>
      </c>
      <c r="C645" s="8" t="s">
        <v>21</v>
      </c>
      <c r="D645" s="8" t="s">
        <v>13</v>
      </c>
      <c r="E645" s="8">
        <v>2013</v>
      </c>
      <c r="F645" s="8">
        <v>1105</v>
      </c>
      <c r="G645" s="8">
        <v>67</v>
      </c>
      <c r="H645" s="8">
        <v>0</v>
      </c>
      <c r="I645" s="8">
        <v>51</v>
      </c>
      <c r="J645" s="8">
        <v>86</v>
      </c>
      <c r="K645" s="8">
        <v>87</v>
      </c>
      <c r="L645" s="8">
        <v>136</v>
      </c>
      <c r="M645" s="8">
        <v>151</v>
      </c>
      <c r="N645" s="8">
        <v>207</v>
      </c>
      <c r="O645" s="8">
        <v>206</v>
      </c>
      <c r="P645" s="8">
        <v>164</v>
      </c>
      <c r="Q645" s="8">
        <v>63</v>
      </c>
      <c r="R645" s="8">
        <v>14</v>
      </c>
      <c r="S645" s="8">
        <v>7</v>
      </c>
      <c r="T645" s="8">
        <v>0</v>
      </c>
      <c r="U645" s="8">
        <v>1143</v>
      </c>
      <c r="V645" s="8">
        <v>29</v>
      </c>
      <c r="W645" s="8">
        <v>0</v>
      </c>
      <c r="X645" s="8">
        <v>805</v>
      </c>
      <c r="Y645" s="8">
        <v>244</v>
      </c>
      <c r="Z645" s="8">
        <v>123</v>
      </c>
      <c r="AA645" s="8">
        <v>0</v>
      </c>
      <c r="AB645" s="8">
        <v>135</v>
      </c>
      <c r="AC645" s="8">
        <v>0</v>
      </c>
      <c r="AD645" s="8">
        <v>624</v>
      </c>
      <c r="AE645" s="8">
        <v>413</v>
      </c>
      <c r="AF645" s="8">
        <v>185</v>
      </c>
      <c r="AG645" s="8">
        <v>658</v>
      </c>
      <c r="AH645" s="8">
        <v>312</v>
      </c>
      <c r="AI645" s="8">
        <v>17</v>
      </c>
      <c r="AJ645" s="8">
        <v>110</v>
      </c>
      <c r="AK645" s="8">
        <v>1062</v>
      </c>
      <c r="AL645" s="8">
        <v>0</v>
      </c>
      <c r="AM645" s="8">
        <v>0</v>
      </c>
      <c r="AN645" s="8">
        <v>1172</v>
      </c>
      <c r="AO645" s="41">
        <f t="shared" si="381"/>
        <v>0.94283276450511944</v>
      </c>
      <c r="AP645" s="41">
        <f t="shared" si="382"/>
        <v>5.7167235494880543E-2</v>
      </c>
      <c r="AQ645" s="41">
        <f t="shared" si="383"/>
        <v>0</v>
      </c>
      <c r="AR645" s="41">
        <f t="shared" si="384"/>
        <v>4.3515358361774746E-2</v>
      </c>
      <c r="AS645" s="41">
        <f t="shared" si="385"/>
        <v>7.3378839590443681E-2</v>
      </c>
      <c r="AT645" s="41">
        <f t="shared" si="386"/>
        <v>7.4232081911262793E-2</v>
      </c>
      <c r="AU645" s="41">
        <f t="shared" si="387"/>
        <v>0.11604095563139932</v>
      </c>
      <c r="AV645" s="41">
        <f t="shared" si="388"/>
        <v>0.12883959044368601</v>
      </c>
      <c r="AW645" s="41">
        <f t="shared" si="389"/>
        <v>0.1766211604095563</v>
      </c>
      <c r="AX645" s="41">
        <f t="shared" si="390"/>
        <v>0.17576791808873721</v>
      </c>
      <c r="AY645" s="41">
        <f t="shared" si="391"/>
        <v>0.13993174061433447</v>
      </c>
      <c r="AZ645" s="41">
        <f t="shared" si="392"/>
        <v>5.3754266211604097E-2</v>
      </c>
      <c r="BA645" s="41">
        <f t="shared" si="393"/>
        <v>1.1945392491467578E-2</v>
      </c>
      <c r="BB645" s="41">
        <f t="shared" si="394"/>
        <v>5.9726962457337888E-3</v>
      </c>
      <c r="BC645" s="41">
        <f t="shared" si="395"/>
        <v>0</v>
      </c>
      <c r="BD645" s="41">
        <f t="shared" si="396"/>
        <v>0.97525597269624575</v>
      </c>
      <c r="BE645" s="41">
        <f t="shared" si="397"/>
        <v>2.4744027303754267E-2</v>
      </c>
      <c r="BF645" s="41">
        <f t="shared" si="398"/>
        <v>0</v>
      </c>
      <c r="BG645" s="41">
        <f t="shared" si="399"/>
        <v>0.68686006825938561</v>
      </c>
      <c r="BH645" s="41">
        <f t="shared" si="400"/>
        <v>0.20819112627986347</v>
      </c>
      <c r="BI645" s="41">
        <f t="shared" si="401"/>
        <v>0.10494880546075085</v>
      </c>
      <c r="BJ645" s="41">
        <f t="shared" si="402"/>
        <v>0</v>
      </c>
      <c r="BK645" s="41">
        <f t="shared" si="403"/>
        <v>0.11518771331058021</v>
      </c>
      <c r="BL645" s="41">
        <f t="shared" si="404"/>
        <v>0</v>
      </c>
      <c r="BM645" s="41">
        <f t="shared" si="405"/>
        <v>0.53242320819112632</v>
      </c>
      <c r="BN645" s="41">
        <f t="shared" si="406"/>
        <v>0.35238907849829354</v>
      </c>
      <c r="BO645" s="41">
        <f t="shared" si="407"/>
        <v>0.15784982935153583</v>
      </c>
      <c r="BP645" s="41">
        <f t="shared" si="408"/>
        <v>0.56143344709897613</v>
      </c>
      <c r="BQ645" s="41">
        <f t="shared" si="409"/>
        <v>0.26621160409556316</v>
      </c>
      <c r="BR645" s="41">
        <f t="shared" si="410"/>
        <v>1.4505119453924915E-2</v>
      </c>
      <c r="BS645" s="41">
        <f t="shared" si="411"/>
        <v>9.3856655290102384E-2</v>
      </c>
      <c r="BT645" s="41">
        <f t="shared" si="412"/>
        <v>0.90614334470989766</v>
      </c>
      <c r="BU645" s="41">
        <f t="shared" si="413"/>
        <v>0</v>
      </c>
      <c r="BV645" s="41">
        <f t="shared" si="414"/>
        <v>0</v>
      </c>
      <c r="BW645" s="41">
        <f t="shared" si="415"/>
        <v>1</v>
      </c>
      <c r="BX645" s="41" t="str">
        <f t="shared" si="416"/>
        <v>2013Registered nursesSaskatchewan</v>
      </c>
      <c r="BY645" s="51">
        <f>VLOOKUP(BX645,'%workplace'!$A$1:$F$381,6,FALSE)</f>
        <v>10102</v>
      </c>
      <c r="BZ645" s="32">
        <f t="shared" si="417"/>
        <v>0.11601663037022372</v>
      </c>
    </row>
    <row r="646" spans="1:78" s="8" customFormat="1" hidden="1" x14ac:dyDescent="0.2">
      <c r="A646" s="8" t="str">
        <f t="shared" si="380"/>
        <v>2013Registered nursesSaskatchewanUnknown places of work</v>
      </c>
      <c r="B646" s="8" t="s">
        <v>7</v>
      </c>
      <c r="C646" s="8" t="s">
        <v>21</v>
      </c>
      <c r="D646" s="8" t="s">
        <v>49</v>
      </c>
      <c r="E646" s="8">
        <v>2013</v>
      </c>
      <c r="F646" s="8">
        <v>29</v>
      </c>
      <c r="G646" s="8">
        <v>1</v>
      </c>
      <c r="H646" s="8">
        <v>0</v>
      </c>
      <c r="I646" s="8">
        <v>1</v>
      </c>
      <c r="J646" s="8">
        <v>4</v>
      </c>
      <c r="K646" s="8">
        <v>2</v>
      </c>
      <c r="L646" s="8">
        <v>2</v>
      </c>
      <c r="M646" s="8">
        <v>4</v>
      </c>
      <c r="N646" s="8">
        <v>2</v>
      </c>
      <c r="O646" s="8">
        <v>6</v>
      </c>
      <c r="P646" s="8">
        <v>3</v>
      </c>
      <c r="Q646" s="8">
        <v>3</v>
      </c>
      <c r="R646" s="8">
        <v>3</v>
      </c>
      <c r="S646" s="8">
        <v>0</v>
      </c>
      <c r="T646" s="8">
        <v>0</v>
      </c>
      <c r="U646" s="8">
        <v>30</v>
      </c>
      <c r="V646" s="8">
        <v>0</v>
      </c>
      <c r="W646" s="8">
        <v>0</v>
      </c>
      <c r="X646" s="8">
        <v>5</v>
      </c>
      <c r="Y646" s="8">
        <v>3</v>
      </c>
      <c r="Z646" s="8">
        <v>16</v>
      </c>
      <c r="AA646" s="8">
        <v>6</v>
      </c>
      <c r="AB646" s="8">
        <v>0</v>
      </c>
      <c r="AC646" s="8">
        <v>28</v>
      </c>
      <c r="AD646" s="8">
        <v>1</v>
      </c>
      <c r="AE646" s="8">
        <v>1</v>
      </c>
      <c r="AF646" s="8">
        <v>0</v>
      </c>
      <c r="AG646" s="8">
        <v>0</v>
      </c>
      <c r="AH646" s="8">
        <v>1</v>
      </c>
      <c r="AI646" s="8">
        <v>0</v>
      </c>
      <c r="AJ646" s="8">
        <v>8</v>
      </c>
      <c r="AK646" s="8">
        <v>22</v>
      </c>
      <c r="AL646" s="8">
        <v>29</v>
      </c>
      <c r="AM646" s="8">
        <v>0</v>
      </c>
      <c r="AN646" s="8">
        <v>30</v>
      </c>
      <c r="AO646" s="41">
        <f t="shared" si="381"/>
        <v>0.96666666666666667</v>
      </c>
      <c r="AP646" s="41">
        <f t="shared" si="382"/>
        <v>3.3333333333333333E-2</v>
      </c>
      <c r="AQ646" s="41">
        <f t="shared" si="383"/>
        <v>0</v>
      </c>
      <c r="AR646" s="41">
        <f t="shared" si="384"/>
        <v>3.3333333333333333E-2</v>
      </c>
      <c r="AS646" s="41">
        <f t="shared" si="385"/>
        <v>0.13333333333333333</v>
      </c>
      <c r="AT646" s="41">
        <f t="shared" si="386"/>
        <v>6.6666666666666666E-2</v>
      </c>
      <c r="AU646" s="41">
        <f t="shared" si="387"/>
        <v>6.6666666666666666E-2</v>
      </c>
      <c r="AV646" s="41">
        <f t="shared" si="388"/>
        <v>0.13333333333333333</v>
      </c>
      <c r="AW646" s="41">
        <f t="shared" si="389"/>
        <v>6.6666666666666666E-2</v>
      </c>
      <c r="AX646" s="41">
        <f t="shared" si="390"/>
        <v>0.2</v>
      </c>
      <c r="AY646" s="41">
        <f t="shared" si="391"/>
        <v>0.1</v>
      </c>
      <c r="AZ646" s="41">
        <f t="shared" si="392"/>
        <v>0.1</v>
      </c>
      <c r="BA646" s="41">
        <f t="shared" si="393"/>
        <v>0.1</v>
      </c>
      <c r="BB646" s="41">
        <f t="shared" si="394"/>
        <v>0</v>
      </c>
      <c r="BC646" s="41">
        <f t="shared" si="395"/>
        <v>0</v>
      </c>
      <c r="BD646" s="41">
        <f t="shared" si="396"/>
        <v>1</v>
      </c>
      <c r="BE646" s="41">
        <f t="shared" si="397"/>
        <v>0</v>
      </c>
      <c r="BF646" s="41">
        <f t="shared" si="398"/>
        <v>0</v>
      </c>
      <c r="BG646" s="41">
        <f t="shared" si="399"/>
        <v>0.16666666666666666</v>
      </c>
      <c r="BH646" s="41">
        <f t="shared" si="400"/>
        <v>0.1</v>
      </c>
      <c r="BI646" s="41">
        <f t="shared" si="401"/>
        <v>0.53333333333333333</v>
      </c>
      <c r="BJ646" s="41">
        <f t="shared" si="402"/>
        <v>0.2</v>
      </c>
      <c r="BK646" s="41">
        <f t="shared" si="403"/>
        <v>0</v>
      </c>
      <c r="BL646" s="41">
        <f t="shared" si="404"/>
        <v>0.93333333333333335</v>
      </c>
      <c r="BM646" s="41">
        <f t="shared" si="405"/>
        <v>3.3333333333333333E-2</v>
      </c>
      <c r="BN646" s="41">
        <f t="shared" si="406"/>
        <v>3.3333333333333333E-2</v>
      </c>
      <c r="BO646" s="41">
        <f t="shared" si="407"/>
        <v>0</v>
      </c>
      <c r="BP646" s="41">
        <f t="shared" si="408"/>
        <v>0</v>
      </c>
      <c r="BQ646" s="41">
        <f t="shared" si="409"/>
        <v>3.3333333333333333E-2</v>
      </c>
      <c r="BR646" s="41">
        <f t="shared" si="410"/>
        <v>0</v>
      </c>
      <c r="BS646" s="41">
        <f t="shared" si="411"/>
        <v>0.26666666666666666</v>
      </c>
      <c r="BT646" s="41">
        <f t="shared" si="412"/>
        <v>0.73333333333333328</v>
      </c>
      <c r="BU646" s="41">
        <f t="shared" si="413"/>
        <v>0.96666666666666667</v>
      </c>
      <c r="BV646" s="41">
        <f t="shared" si="414"/>
        <v>0</v>
      </c>
      <c r="BW646" s="41">
        <f t="shared" si="415"/>
        <v>1</v>
      </c>
      <c r="BX646" s="41" t="str">
        <f t="shared" si="416"/>
        <v>2013Registered nursesSaskatchewan</v>
      </c>
      <c r="BY646" s="51">
        <f>VLOOKUP(BX646,'%workplace'!$A$1:$F$381,6,FALSE)</f>
        <v>10102</v>
      </c>
      <c r="BZ646" s="32">
        <f t="shared" si="417"/>
        <v>2.9697089685210851E-3</v>
      </c>
    </row>
    <row r="647" spans="1:78" s="8" customFormat="1" hidden="1" x14ac:dyDescent="0.2">
      <c r="A647" s="8" t="str">
        <f t="shared" si="380"/>
        <v>2013Registered nursesAlbertaAll places of work</v>
      </c>
      <c r="B647" s="8" t="s">
        <v>7</v>
      </c>
      <c r="C647" s="8" t="s">
        <v>22</v>
      </c>
      <c r="D647" s="8" t="s">
        <v>9</v>
      </c>
      <c r="E647" s="8">
        <v>2013</v>
      </c>
      <c r="F647" s="8">
        <v>30028</v>
      </c>
      <c r="G647" s="8">
        <v>1743</v>
      </c>
      <c r="H647" s="8">
        <v>0</v>
      </c>
      <c r="I647" s="8">
        <v>3802</v>
      </c>
      <c r="J647" s="8">
        <v>4381</v>
      </c>
      <c r="K647" s="8">
        <v>3466</v>
      </c>
      <c r="L647" s="8">
        <v>3777</v>
      </c>
      <c r="M647" s="8">
        <v>3788</v>
      </c>
      <c r="N647" s="8">
        <v>3755</v>
      </c>
      <c r="O647" s="8">
        <v>3876</v>
      </c>
      <c r="P647" s="8">
        <v>2737</v>
      </c>
      <c r="Q647" s="8">
        <v>1073</v>
      </c>
      <c r="R647" s="8">
        <v>296</v>
      </c>
      <c r="S647" s="8">
        <v>820</v>
      </c>
      <c r="T647" s="8">
        <v>0</v>
      </c>
      <c r="U647" s="8">
        <v>28352</v>
      </c>
      <c r="V647" s="8">
        <v>3336</v>
      </c>
      <c r="W647" s="8">
        <v>83</v>
      </c>
      <c r="X647" s="8">
        <v>12791</v>
      </c>
      <c r="Y647" s="8">
        <v>14515</v>
      </c>
      <c r="Z647" s="8">
        <v>4465</v>
      </c>
      <c r="AA647" s="8">
        <v>0</v>
      </c>
      <c r="AB647" s="8">
        <v>2163</v>
      </c>
      <c r="AC647" s="8">
        <v>7040</v>
      </c>
      <c r="AD647" s="8">
        <v>3771</v>
      </c>
      <c r="AE647" s="8">
        <v>18797</v>
      </c>
      <c r="AF647" s="8">
        <v>1027</v>
      </c>
      <c r="AG647" s="8">
        <v>22247</v>
      </c>
      <c r="AH647" s="8">
        <v>956</v>
      </c>
      <c r="AI647" s="8">
        <v>210</v>
      </c>
      <c r="AJ647" s="8">
        <v>3005</v>
      </c>
      <c r="AK647" s="8">
        <v>28765</v>
      </c>
      <c r="AL647" s="8">
        <v>7331</v>
      </c>
      <c r="AM647" s="8">
        <v>1</v>
      </c>
      <c r="AN647" s="8">
        <v>31771</v>
      </c>
      <c r="AO647" s="41">
        <f t="shared" si="381"/>
        <v>0.94513864845299167</v>
      </c>
      <c r="AP647" s="41">
        <f t="shared" si="382"/>
        <v>5.4861351547008275E-2</v>
      </c>
      <c r="AQ647" s="41">
        <f t="shared" si="383"/>
        <v>0</v>
      </c>
      <c r="AR647" s="41">
        <f t="shared" si="384"/>
        <v>0.11966888042554531</v>
      </c>
      <c r="AS647" s="41">
        <f t="shared" si="385"/>
        <v>0.13789304711844136</v>
      </c>
      <c r="AT647" s="41">
        <f t="shared" si="386"/>
        <v>0.10909319819961601</v>
      </c>
      <c r="AU647" s="41">
        <f t="shared" si="387"/>
        <v>0.11888199930754462</v>
      </c>
      <c r="AV647" s="41">
        <f t="shared" si="388"/>
        <v>0.11922822699946492</v>
      </c>
      <c r="AW647" s="41">
        <f t="shared" si="389"/>
        <v>0.11818954392370401</v>
      </c>
      <c r="AX647" s="41">
        <f t="shared" si="390"/>
        <v>0.12199804853482736</v>
      </c>
      <c r="AY647" s="41">
        <f t="shared" si="391"/>
        <v>8.6147744798715814E-2</v>
      </c>
      <c r="AZ647" s="41">
        <f t="shared" si="392"/>
        <v>3.377293758458972E-2</v>
      </c>
      <c r="BA647" s="41">
        <f t="shared" si="393"/>
        <v>9.316672437128198E-3</v>
      </c>
      <c r="BB647" s="41">
        <f t="shared" si="394"/>
        <v>2.5809700670422712E-2</v>
      </c>
      <c r="BC647" s="41">
        <f t="shared" si="395"/>
        <v>0</v>
      </c>
      <c r="BD647" s="41">
        <f t="shared" si="396"/>
        <v>0.89238613830222535</v>
      </c>
      <c r="BE647" s="41">
        <f t="shared" si="397"/>
        <v>0.1050014163860124</v>
      </c>
      <c r="BF647" s="41">
        <f t="shared" si="398"/>
        <v>2.6124453117622988E-3</v>
      </c>
      <c r="BG647" s="41">
        <f t="shared" si="399"/>
        <v>0.40259985521387431</v>
      </c>
      <c r="BH647" s="41">
        <f t="shared" si="400"/>
        <v>0.45686317711120206</v>
      </c>
      <c r="BI647" s="41">
        <f t="shared" si="401"/>
        <v>0.14053696767492369</v>
      </c>
      <c r="BJ647" s="41">
        <f t="shared" si="402"/>
        <v>0</v>
      </c>
      <c r="BK647" s="41">
        <f t="shared" si="403"/>
        <v>6.8080954329419907E-2</v>
      </c>
      <c r="BL647" s="41">
        <f t="shared" si="404"/>
        <v>0.221585722828995</v>
      </c>
      <c r="BM647" s="41">
        <f t="shared" si="405"/>
        <v>0.11869314783922445</v>
      </c>
      <c r="BN647" s="41">
        <f t="shared" si="406"/>
        <v>0.59164017500236066</v>
      </c>
      <c r="BO647" s="41">
        <f t="shared" si="407"/>
        <v>3.2325076327468449E-2</v>
      </c>
      <c r="BP647" s="41">
        <f t="shared" si="408"/>
        <v>0.70022976928645619</v>
      </c>
      <c r="BQ647" s="41">
        <f t="shared" si="409"/>
        <v>3.009033395234648E-2</v>
      </c>
      <c r="BR647" s="41">
        <f t="shared" si="410"/>
        <v>6.6098013912058162E-3</v>
      </c>
      <c r="BS647" s="41">
        <f t="shared" si="411"/>
        <v>9.4583110383683236E-2</v>
      </c>
      <c r="BT647" s="41">
        <f t="shared" si="412"/>
        <v>0.9053854143715967</v>
      </c>
      <c r="BU647" s="41">
        <f t="shared" si="413"/>
        <v>0.23074501904252306</v>
      </c>
      <c r="BV647" s="41">
        <f t="shared" si="414"/>
        <v>3.1475244720027696E-5</v>
      </c>
      <c r="BW647" s="41">
        <f t="shared" si="415"/>
        <v>1</v>
      </c>
      <c r="BX647" s="41" t="str">
        <f t="shared" si="416"/>
        <v>2013Registered nursesAlberta</v>
      </c>
      <c r="BY647" s="51">
        <f>VLOOKUP(BX647,'%workplace'!$A$1:$F$381,6,FALSE)</f>
        <v>31771</v>
      </c>
      <c r="BZ647" s="32">
        <f t="shared" si="417"/>
        <v>1</v>
      </c>
    </row>
    <row r="648" spans="1:78" s="8" customFormat="1" hidden="1" x14ac:dyDescent="0.2">
      <c r="A648" s="8" t="str">
        <f t="shared" si="380"/>
        <v>2013Registered nursesAlbertaCommunity health</v>
      </c>
      <c r="B648" s="8" t="s">
        <v>7</v>
      </c>
      <c r="C648" s="8" t="s">
        <v>22</v>
      </c>
      <c r="D648" s="8" t="s">
        <v>11</v>
      </c>
      <c r="E648" s="8">
        <v>2013</v>
      </c>
      <c r="F648" s="8">
        <v>4057</v>
      </c>
      <c r="G648" s="8">
        <v>89</v>
      </c>
      <c r="H648" s="8">
        <v>0</v>
      </c>
      <c r="I648" s="8">
        <v>144</v>
      </c>
      <c r="J648" s="8">
        <v>393</v>
      </c>
      <c r="K648" s="8">
        <v>397</v>
      </c>
      <c r="L648" s="8">
        <v>578</v>
      </c>
      <c r="M648" s="8">
        <v>628</v>
      </c>
      <c r="N648" s="8">
        <v>626</v>
      </c>
      <c r="O648" s="8">
        <v>674</v>
      </c>
      <c r="P648" s="8">
        <v>468</v>
      </c>
      <c r="Q648" s="8">
        <v>181</v>
      </c>
      <c r="R648" s="8">
        <v>43</v>
      </c>
      <c r="S648" s="8">
        <v>14</v>
      </c>
      <c r="T648" s="8">
        <v>0</v>
      </c>
      <c r="U648" s="8">
        <v>3922</v>
      </c>
      <c r="V648" s="8">
        <v>216</v>
      </c>
      <c r="W648" s="8">
        <v>8</v>
      </c>
      <c r="X648" s="8">
        <v>1593</v>
      </c>
      <c r="Y648" s="8">
        <v>2040</v>
      </c>
      <c r="Z648" s="8">
        <v>513</v>
      </c>
      <c r="AA648" s="8">
        <v>0</v>
      </c>
      <c r="AB648" s="8">
        <v>367</v>
      </c>
      <c r="AC648" s="8">
        <v>68</v>
      </c>
      <c r="AD648" s="8">
        <v>451</v>
      </c>
      <c r="AE648" s="8">
        <v>3260</v>
      </c>
      <c r="AF648" s="8">
        <v>102</v>
      </c>
      <c r="AG648" s="8">
        <v>3850</v>
      </c>
      <c r="AH648" s="8">
        <v>89</v>
      </c>
      <c r="AI648" s="8">
        <v>13</v>
      </c>
      <c r="AJ648" s="8">
        <v>635</v>
      </c>
      <c r="AK648" s="8">
        <v>3511</v>
      </c>
      <c r="AL648" s="8">
        <v>92</v>
      </c>
      <c r="AM648" s="8">
        <v>0</v>
      </c>
      <c r="AN648" s="8">
        <v>4146</v>
      </c>
      <c r="AO648" s="41">
        <f t="shared" si="381"/>
        <v>0.97853352629040036</v>
      </c>
      <c r="AP648" s="41">
        <f t="shared" si="382"/>
        <v>2.1466473709599615E-2</v>
      </c>
      <c r="AQ648" s="41">
        <f t="shared" si="383"/>
        <v>0</v>
      </c>
      <c r="AR648" s="41">
        <f t="shared" si="384"/>
        <v>3.4732272069464547E-2</v>
      </c>
      <c r="AS648" s="41">
        <f t="shared" si="385"/>
        <v>9.4790159189580322E-2</v>
      </c>
      <c r="AT648" s="41">
        <f t="shared" si="386"/>
        <v>9.5754944524843219E-2</v>
      </c>
      <c r="AU648" s="41">
        <f t="shared" si="387"/>
        <v>0.13941148094548964</v>
      </c>
      <c r="AV648" s="41">
        <f t="shared" si="388"/>
        <v>0.15147129763627593</v>
      </c>
      <c r="AW648" s="41">
        <f t="shared" si="389"/>
        <v>0.15098890496864448</v>
      </c>
      <c r="AX648" s="41">
        <f t="shared" si="390"/>
        <v>0.16256632899179932</v>
      </c>
      <c r="AY648" s="41">
        <f t="shared" si="391"/>
        <v>0.11287988422575977</v>
      </c>
      <c r="AZ648" s="41">
        <f t="shared" si="392"/>
        <v>4.3656536420646409E-2</v>
      </c>
      <c r="BA648" s="41">
        <f t="shared" si="393"/>
        <v>1.0371442354076218E-2</v>
      </c>
      <c r="BB648" s="41">
        <f t="shared" si="394"/>
        <v>3.376748673420164E-3</v>
      </c>
      <c r="BC648" s="41">
        <f t="shared" si="395"/>
        <v>0</v>
      </c>
      <c r="BD648" s="41">
        <f t="shared" si="396"/>
        <v>0.94597202122527735</v>
      </c>
      <c r="BE648" s="41">
        <f t="shared" si="397"/>
        <v>5.2098408104196817E-2</v>
      </c>
      <c r="BF648" s="41">
        <f t="shared" si="398"/>
        <v>1.9295706705258081E-3</v>
      </c>
      <c r="BG648" s="41">
        <f t="shared" si="399"/>
        <v>0.38422575976845152</v>
      </c>
      <c r="BH648" s="41">
        <f t="shared" si="400"/>
        <v>0.49204052098408102</v>
      </c>
      <c r="BI648" s="41">
        <f t="shared" si="401"/>
        <v>0.12373371924746744</v>
      </c>
      <c r="BJ648" s="41">
        <f t="shared" si="402"/>
        <v>0</v>
      </c>
      <c r="BK648" s="41">
        <f t="shared" si="403"/>
        <v>8.8519054510371439E-2</v>
      </c>
      <c r="BL648" s="41">
        <f t="shared" si="404"/>
        <v>1.6401350699469366E-2</v>
      </c>
      <c r="BM648" s="41">
        <f t="shared" si="405"/>
        <v>0.10877954655089242</v>
      </c>
      <c r="BN648" s="41">
        <f t="shared" si="406"/>
        <v>0.7863000482392668</v>
      </c>
      <c r="BO648" s="41">
        <f t="shared" si="407"/>
        <v>2.4602026049204053E-2</v>
      </c>
      <c r="BP648" s="41">
        <f t="shared" si="408"/>
        <v>0.9286058851905451</v>
      </c>
      <c r="BQ648" s="41">
        <f t="shared" si="409"/>
        <v>2.1466473709599615E-2</v>
      </c>
      <c r="BR648" s="41">
        <f t="shared" si="410"/>
        <v>3.1355523396044381E-3</v>
      </c>
      <c r="BS648" s="41">
        <f t="shared" si="411"/>
        <v>0.15315967197298602</v>
      </c>
      <c r="BT648" s="41">
        <f t="shared" si="412"/>
        <v>0.84684032802701403</v>
      </c>
      <c r="BU648" s="41">
        <f t="shared" si="413"/>
        <v>2.2190062711046791E-2</v>
      </c>
      <c r="BV648" s="41">
        <f t="shared" si="414"/>
        <v>0</v>
      </c>
      <c r="BW648" s="41">
        <f t="shared" si="415"/>
        <v>1</v>
      </c>
      <c r="BX648" s="41" t="str">
        <f t="shared" si="416"/>
        <v>2013Registered nursesAlberta</v>
      </c>
      <c r="BY648" s="51">
        <f>VLOOKUP(BX648,'%workplace'!$A$1:$F$381,6,FALSE)</f>
        <v>31771</v>
      </c>
      <c r="BZ648" s="32">
        <f t="shared" si="417"/>
        <v>0.13049636460923483</v>
      </c>
    </row>
    <row r="649" spans="1:78" s="8" customFormat="1" hidden="1" x14ac:dyDescent="0.2">
      <c r="A649" s="8" t="str">
        <f t="shared" si="380"/>
        <v>2013Registered nursesAlbertaNursing home/long-term care</v>
      </c>
      <c r="B649" s="8" t="s">
        <v>7</v>
      </c>
      <c r="C649" s="8" t="s">
        <v>22</v>
      </c>
      <c r="D649" s="8" t="s">
        <v>12</v>
      </c>
      <c r="E649" s="8">
        <v>2013</v>
      </c>
      <c r="F649" s="8">
        <v>1595</v>
      </c>
      <c r="G649" s="8">
        <v>83</v>
      </c>
      <c r="H649" s="8">
        <v>0</v>
      </c>
      <c r="I649" s="8">
        <v>46</v>
      </c>
      <c r="J649" s="8">
        <v>72</v>
      </c>
      <c r="K649" s="8">
        <v>143</v>
      </c>
      <c r="L649" s="8">
        <v>251</v>
      </c>
      <c r="M649" s="8">
        <v>204</v>
      </c>
      <c r="N649" s="8">
        <v>206</v>
      </c>
      <c r="O649" s="8">
        <v>257</v>
      </c>
      <c r="P649" s="8">
        <v>306</v>
      </c>
      <c r="Q649" s="8">
        <v>131</v>
      </c>
      <c r="R649" s="8">
        <v>52</v>
      </c>
      <c r="S649" s="8">
        <v>10</v>
      </c>
      <c r="T649" s="8">
        <v>0</v>
      </c>
      <c r="U649" s="8">
        <v>1106</v>
      </c>
      <c r="V649" s="8">
        <v>566</v>
      </c>
      <c r="W649" s="8">
        <v>6</v>
      </c>
      <c r="X649" s="8">
        <v>753</v>
      </c>
      <c r="Y649" s="8">
        <v>748</v>
      </c>
      <c r="Z649" s="8">
        <v>177</v>
      </c>
      <c r="AA649" s="8">
        <v>0</v>
      </c>
      <c r="AB649" s="8">
        <v>329</v>
      </c>
      <c r="AC649" s="8">
        <v>27</v>
      </c>
      <c r="AD649" s="8">
        <v>192</v>
      </c>
      <c r="AE649" s="8">
        <v>1130</v>
      </c>
      <c r="AF649" s="8">
        <v>106</v>
      </c>
      <c r="AG649" s="8">
        <v>1508</v>
      </c>
      <c r="AH649" s="8">
        <v>36</v>
      </c>
      <c r="AI649" s="8">
        <v>1</v>
      </c>
      <c r="AJ649" s="8">
        <v>323</v>
      </c>
      <c r="AK649" s="8">
        <v>1355</v>
      </c>
      <c r="AL649" s="8">
        <v>27</v>
      </c>
      <c r="AM649" s="8">
        <v>0</v>
      </c>
      <c r="AN649" s="8">
        <v>1678</v>
      </c>
      <c r="AO649" s="41">
        <f t="shared" si="381"/>
        <v>0.9505363528009535</v>
      </c>
      <c r="AP649" s="41">
        <f t="shared" si="382"/>
        <v>4.9463647199046487E-2</v>
      </c>
      <c r="AQ649" s="41">
        <f t="shared" si="383"/>
        <v>0</v>
      </c>
      <c r="AR649" s="41">
        <f t="shared" si="384"/>
        <v>2.7413587604290822E-2</v>
      </c>
      <c r="AS649" s="41">
        <f t="shared" si="385"/>
        <v>4.2908224076281289E-2</v>
      </c>
      <c r="AT649" s="41">
        <f t="shared" si="386"/>
        <v>8.522050059594756E-2</v>
      </c>
      <c r="AU649" s="41">
        <f t="shared" si="387"/>
        <v>0.14958283671036948</v>
      </c>
      <c r="AV649" s="41">
        <f t="shared" si="388"/>
        <v>0.12157330154946365</v>
      </c>
      <c r="AW649" s="41">
        <f t="shared" si="389"/>
        <v>0.12276519666269368</v>
      </c>
      <c r="AX649" s="41">
        <f t="shared" si="390"/>
        <v>0.15315852205005959</v>
      </c>
      <c r="AY649" s="41">
        <f t="shared" si="391"/>
        <v>0.18235995232419547</v>
      </c>
      <c r="AZ649" s="41">
        <f t="shared" si="392"/>
        <v>7.8069129916567337E-2</v>
      </c>
      <c r="BA649" s="41">
        <f t="shared" si="393"/>
        <v>3.098927294398093E-2</v>
      </c>
      <c r="BB649" s="41">
        <f t="shared" si="394"/>
        <v>5.9594755661501785E-3</v>
      </c>
      <c r="BC649" s="41">
        <f t="shared" si="395"/>
        <v>0</v>
      </c>
      <c r="BD649" s="41">
        <f t="shared" si="396"/>
        <v>0.65911799761620982</v>
      </c>
      <c r="BE649" s="41">
        <f t="shared" si="397"/>
        <v>0.33730631704410013</v>
      </c>
      <c r="BF649" s="41">
        <f t="shared" si="398"/>
        <v>3.5756853396901071E-3</v>
      </c>
      <c r="BG649" s="41">
        <f t="shared" si="399"/>
        <v>0.44874851013110845</v>
      </c>
      <c r="BH649" s="41">
        <f t="shared" si="400"/>
        <v>0.44576877234803336</v>
      </c>
      <c r="BI649" s="41">
        <f t="shared" si="401"/>
        <v>0.10548271752085817</v>
      </c>
      <c r="BJ649" s="41">
        <f t="shared" si="402"/>
        <v>0</v>
      </c>
      <c r="BK649" s="41">
        <f t="shared" si="403"/>
        <v>0.19606674612634087</v>
      </c>
      <c r="BL649" s="41">
        <f t="shared" si="404"/>
        <v>1.6090584028605484E-2</v>
      </c>
      <c r="BM649" s="41">
        <f t="shared" si="405"/>
        <v>0.11442193087008343</v>
      </c>
      <c r="BN649" s="41">
        <f t="shared" si="406"/>
        <v>0.67342073897497023</v>
      </c>
      <c r="BO649" s="41">
        <f t="shared" si="407"/>
        <v>6.3170441001191902E-2</v>
      </c>
      <c r="BP649" s="41">
        <f t="shared" si="408"/>
        <v>0.89868891537544693</v>
      </c>
      <c r="BQ649" s="41">
        <f t="shared" si="409"/>
        <v>2.1454112038140644E-2</v>
      </c>
      <c r="BR649" s="41">
        <f t="shared" si="410"/>
        <v>5.9594755661501785E-4</v>
      </c>
      <c r="BS649" s="41">
        <f t="shared" si="411"/>
        <v>0.19249106078665076</v>
      </c>
      <c r="BT649" s="41">
        <f t="shared" si="412"/>
        <v>0.80750893921334921</v>
      </c>
      <c r="BU649" s="41">
        <f t="shared" si="413"/>
        <v>1.6090584028605484E-2</v>
      </c>
      <c r="BV649" s="41">
        <f t="shared" si="414"/>
        <v>0</v>
      </c>
      <c r="BW649" s="41">
        <f t="shared" si="415"/>
        <v>1</v>
      </c>
      <c r="BX649" s="41" t="str">
        <f t="shared" si="416"/>
        <v>2013Registered nursesAlberta</v>
      </c>
      <c r="BY649" s="51">
        <f>VLOOKUP(BX649,'%workplace'!$A$1:$F$381,6,FALSE)</f>
        <v>31771</v>
      </c>
      <c r="BZ649" s="32">
        <f t="shared" si="417"/>
        <v>5.281546064020648E-2</v>
      </c>
    </row>
    <row r="650" spans="1:78" s="8" customFormat="1" hidden="1" x14ac:dyDescent="0.2">
      <c r="A650" s="8" t="str">
        <f t="shared" si="380"/>
        <v>2013Registered nursesAlbertaHospital</v>
      </c>
      <c r="B650" s="8" t="s">
        <v>7</v>
      </c>
      <c r="C650" s="8" t="s">
        <v>22</v>
      </c>
      <c r="D650" s="8" t="s">
        <v>10</v>
      </c>
      <c r="E650" s="8">
        <v>2013</v>
      </c>
      <c r="F650" s="8">
        <v>15042</v>
      </c>
      <c r="G650" s="8">
        <v>969</v>
      </c>
      <c r="H650" s="8">
        <v>0</v>
      </c>
      <c r="I650" s="8">
        <v>1479</v>
      </c>
      <c r="J650" s="8">
        <v>2377</v>
      </c>
      <c r="K650" s="8">
        <v>1986</v>
      </c>
      <c r="L650" s="8">
        <v>1989</v>
      </c>
      <c r="M650" s="8">
        <v>2116</v>
      </c>
      <c r="N650" s="8">
        <v>1946</v>
      </c>
      <c r="O650" s="8">
        <v>2001</v>
      </c>
      <c r="P650" s="8">
        <v>1317</v>
      </c>
      <c r="Q650" s="8">
        <v>486</v>
      </c>
      <c r="R650" s="8">
        <v>122</v>
      </c>
      <c r="S650" s="8">
        <v>192</v>
      </c>
      <c r="T650" s="8">
        <v>0</v>
      </c>
      <c r="U650" s="8">
        <v>14164</v>
      </c>
      <c r="V650" s="8">
        <v>1809</v>
      </c>
      <c r="W650" s="8">
        <v>38</v>
      </c>
      <c r="X650" s="8">
        <v>5838</v>
      </c>
      <c r="Y650" s="8">
        <v>8059</v>
      </c>
      <c r="Z650" s="8">
        <v>2114</v>
      </c>
      <c r="AA650" s="8">
        <v>0</v>
      </c>
      <c r="AB650" s="8">
        <v>983</v>
      </c>
      <c r="AC650" s="8">
        <v>359</v>
      </c>
      <c r="AD650" s="8">
        <v>1414</v>
      </c>
      <c r="AE650" s="8">
        <v>13255</v>
      </c>
      <c r="AF650" s="8">
        <v>360</v>
      </c>
      <c r="AG650" s="8">
        <v>15020</v>
      </c>
      <c r="AH650" s="8">
        <v>177</v>
      </c>
      <c r="AI650" s="8">
        <v>80</v>
      </c>
      <c r="AJ650" s="8">
        <v>1227</v>
      </c>
      <c r="AK650" s="8">
        <v>14784</v>
      </c>
      <c r="AL650" s="8">
        <v>374</v>
      </c>
      <c r="AM650" s="8">
        <v>0</v>
      </c>
      <c r="AN650" s="8">
        <v>16011</v>
      </c>
      <c r="AO650" s="41">
        <f t="shared" si="381"/>
        <v>0.93947910811317215</v>
      </c>
      <c r="AP650" s="41">
        <f t="shared" si="382"/>
        <v>6.0520891886827806E-2</v>
      </c>
      <c r="AQ650" s="41">
        <f t="shared" si="383"/>
        <v>0</v>
      </c>
      <c r="AR650" s="41">
        <f t="shared" si="384"/>
        <v>9.2373992879895075E-2</v>
      </c>
      <c r="AS650" s="41">
        <f t="shared" si="385"/>
        <v>0.14846043345200174</v>
      </c>
      <c r="AT650" s="41">
        <f t="shared" si="386"/>
        <v>0.12403972269065018</v>
      </c>
      <c r="AU650" s="41">
        <f t="shared" si="387"/>
        <v>0.12422709387296234</v>
      </c>
      <c r="AV650" s="41">
        <f t="shared" si="388"/>
        <v>0.1321591405908438</v>
      </c>
      <c r="AW650" s="41">
        <f t="shared" si="389"/>
        <v>0.12154144025982137</v>
      </c>
      <c r="AX650" s="41">
        <f t="shared" si="390"/>
        <v>0.12497657860221098</v>
      </c>
      <c r="AY650" s="41">
        <f t="shared" si="391"/>
        <v>8.2255949035038411E-2</v>
      </c>
      <c r="AZ650" s="41">
        <f t="shared" si="392"/>
        <v>3.0354131534569982E-2</v>
      </c>
      <c r="BA650" s="41">
        <f t="shared" si="393"/>
        <v>7.6197614140278555E-3</v>
      </c>
      <c r="BB650" s="41">
        <f t="shared" si="394"/>
        <v>1.1991755667978264E-2</v>
      </c>
      <c r="BC650" s="41">
        <f t="shared" si="395"/>
        <v>0</v>
      </c>
      <c r="BD650" s="41">
        <f t="shared" si="396"/>
        <v>0.88464180875647991</v>
      </c>
      <c r="BE650" s="41">
        <f t="shared" si="397"/>
        <v>0.11298482293423272</v>
      </c>
      <c r="BF650" s="41">
        <f t="shared" si="398"/>
        <v>2.3733683092873651E-3</v>
      </c>
      <c r="BG650" s="41">
        <f t="shared" si="399"/>
        <v>0.36462432077946411</v>
      </c>
      <c r="BH650" s="41">
        <f t="shared" si="400"/>
        <v>0.50334145275123354</v>
      </c>
      <c r="BI650" s="41">
        <f t="shared" si="401"/>
        <v>0.13203422646930235</v>
      </c>
      <c r="BJ650" s="41">
        <f t="shared" si="402"/>
        <v>0</v>
      </c>
      <c r="BK650" s="41">
        <f t="shared" si="403"/>
        <v>6.1395290737617889E-2</v>
      </c>
      <c r="BL650" s="41">
        <f t="shared" si="404"/>
        <v>2.2422084816688528E-2</v>
      </c>
      <c r="BM650" s="41">
        <f t="shared" si="405"/>
        <v>8.831428392979826E-2</v>
      </c>
      <c r="BN650" s="41">
        <f t="shared" si="406"/>
        <v>0.82786834051589531</v>
      </c>
      <c r="BO650" s="41">
        <f t="shared" si="407"/>
        <v>2.2484541877459248E-2</v>
      </c>
      <c r="BP650" s="41">
        <f t="shared" si="408"/>
        <v>0.93810505277621636</v>
      </c>
      <c r="BQ650" s="41">
        <f t="shared" si="409"/>
        <v>1.1054899756417463E-2</v>
      </c>
      <c r="BR650" s="41">
        <f t="shared" si="410"/>
        <v>4.9965648616576101E-3</v>
      </c>
      <c r="BS650" s="41">
        <f t="shared" si="411"/>
        <v>7.6634813565673601E-2</v>
      </c>
      <c r="BT650" s="41">
        <f t="shared" si="412"/>
        <v>0.92336518643432641</v>
      </c>
      <c r="BU650" s="41">
        <f t="shared" si="413"/>
        <v>2.3358940728249327E-2</v>
      </c>
      <c r="BV650" s="41">
        <f t="shared" si="414"/>
        <v>0</v>
      </c>
      <c r="BW650" s="41">
        <f t="shared" si="415"/>
        <v>1</v>
      </c>
      <c r="BX650" s="41" t="str">
        <f t="shared" si="416"/>
        <v>2013Registered nursesAlberta</v>
      </c>
      <c r="BY650" s="51">
        <f>VLOOKUP(BX650,'%workplace'!$A$1:$F$381,6,FALSE)</f>
        <v>31771</v>
      </c>
      <c r="BZ650" s="32">
        <f t="shared" si="417"/>
        <v>0.50395014321236342</v>
      </c>
    </row>
    <row r="651" spans="1:78" s="8" customFormat="1" hidden="1" x14ac:dyDescent="0.2">
      <c r="A651" s="8" t="str">
        <f t="shared" si="380"/>
        <v>2013Registered nursesAlbertaOther places of work</v>
      </c>
      <c r="B651" s="8" t="s">
        <v>7</v>
      </c>
      <c r="C651" s="8" t="s">
        <v>22</v>
      </c>
      <c r="D651" s="8" t="s">
        <v>13</v>
      </c>
      <c r="E651" s="8">
        <v>2013</v>
      </c>
      <c r="F651" s="8">
        <v>3156</v>
      </c>
      <c r="G651" s="8">
        <v>199</v>
      </c>
      <c r="H651" s="8">
        <v>0</v>
      </c>
      <c r="I651" s="8">
        <v>93</v>
      </c>
      <c r="J651" s="8">
        <v>268</v>
      </c>
      <c r="K651" s="8">
        <v>277</v>
      </c>
      <c r="L651" s="8">
        <v>389</v>
      </c>
      <c r="M651" s="8">
        <v>443</v>
      </c>
      <c r="N651" s="8">
        <v>604</v>
      </c>
      <c r="O651" s="8">
        <v>636</v>
      </c>
      <c r="P651" s="8">
        <v>419</v>
      </c>
      <c r="Q651" s="8">
        <v>172</v>
      </c>
      <c r="R651" s="8">
        <v>50</v>
      </c>
      <c r="S651" s="8">
        <v>4</v>
      </c>
      <c r="T651" s="8">
        <v>0</v>
      </c>
      <c r="U651" s="8">
        <v>3146</v>
      </c>
      <c r="V651" s="8">
        <v>202</v>
      </c>
      <c r="W651" s="8">
        <v>7</v>
      </c>
      <c r="X651" s="8">
        <v>2034</v>
      </c>
      <c r="Y651" s="8">
        <v>1017</v>
      </c>
      <c r="Z651" s="8">
        <v>304</v>
      </c>
      <c r="AA651" s="8">
        <v>0</v>
      </c>
      <c r="AB651" s="8">
        <v>481</v>
      </c>
      <c r="AC651" s="8">
        <v>63</v>
      </c>
      <c r="AD651" s="8">
        <v>1697</v>
      </c>
      <c r="AE651" s="8">
        <v>1114</v>
      </c>
      <c r="AF651" s="8">
        <v>459</v>
      </c>
      <c r="AG651" s="8">
        <v>1834</v>
      </c>
      <c r="AH651" s="8">
        <v>651</v>
      </c>
      <c r="AI651" s="8">
        <v>115</v>
      </c>
      <c r="AJ651" s="8">
        <v>125</v>
      </c>
      <c r="AK651" s="8">
        <v>3230</v>
      </c>
      <c r="AL651" s="8">
        <v>296</v>
      </c>
      <c r="AM651" s="8">
        <v>0</v>
      </c>
      <c r="AN651" s="8">
        <v>3355</v>
      </c>
      <c r="AO651" s="41">
        <f t="shared" si="381"/>
        <v>0.94068554396423254</v>
      </c>
      <c r="AP651" s="41">
        <f t="shared" si="382"/>
        <v>5.9314456035767509E-2</v>
      </c>
      <c r="AQ651" s="41">
        <f t="shared" si="383"/>
        <v>0</v>
      </c>
      <c r="AR651" s="41">
        <f t="shared" si="384"/>
        <v>2.7719821162444112E-2</v>
      </c>
      <c r="AS651" s="41">
        <f t="shared" si="385"/>
        <v>7.9880774962742179E-2</v>
      </c>
      <c r="AT651" s="41">
        <f t="shared" si="386"/>
        <v>8.2563338301043218E-2</v>
      </c>
      <c r="AU651" s="41">
        <f t="shared" si="387"/>
        <v>0.11594634873323398</v>
      </c>
      <c r="AV651" s="41">
        <f t="shared" si="388"/>
        <v>0.13204172876304024</v>
      </c>
      <c r="AW651" s="41">
        <f t="shared" si="389"/>
        <v>0.18002980625931445</v>
      </c>
      <c r="AX651" s="41">
        <f t="shared" si="390"/>
        <v>0.18956780923994038</v>
      </c>
      <c r="AY651" s="41">
        <f t="shared" si="391"/>
        <v>0.12488822652757078</v>
      </c>
      <c r="AZ651" s="41">
        <f t="shared" si="392"/>
        <v>5.1266766020864385E-2</v>
      </c>
      <c r="BA651" s="41">
        <f t="shared" si="393"/>
        <v>1.4903129657228018E-2</v>
      </c>
      <c r="BB651" s="41">
        <f t="shared" si="394"/>
        <v>1.1922503725782414E-3</v>
      </c>
      <c r="BC651" s="41">
        <f t="shared" si="395"/>
        <v>0</v>
      </c>
      <c r="BD651" s="41">
        <f t="shared" si="396"/>
        <v>0.93770491803278688</v>
      </c>
      <c r="BE651" s="41">
        <f t="shared" si="397"/>
        <v>6.020864381520119E-2</v>
      </c>
      <c r="BF651" s="41">
        <f t="shared" si="398"/>
        <v>2.0864381520119225E-3</v>
      </c>
      <c r="BG651" s="41">
        <f t="shared" si="399"/>
        <v>0.60625931445603576</v>
      </c>
      <c r="BH651" s="41">
        <f t="shared" si="400"/>
        <v>0.30312965722801788</v>
      </c>
      <c r="BI651" s="41">
        <f t="shared" si="401"/>
        <v>9.0611028315946349E-2</v>
      </c>
      <c r="BJ651" s="41">
        <f t="shared" si="402"/>
        <v>0</v>
      </c>
      <c r="BK651" s="41">
        <f t="shared" si="403"/>
        <v>0.14336810730253352</v>
      </c>
      <c r="BL651" s="41">
        <f t="shared" si="404"/>
        <v>1.8777943368107303E-2</v>
      </c>
      <c r="BM651" s="41">
        <f t="shared" si="405"/>
        <v>0.50581222056631892</v>
      </c>
      <c r="BN651" s="41">
        <f t="shared" si="406"/>
        <v>0.33204172876304022</v>
      </c>
      <c r="BO651" s="41">
        <f t="shared" si="407"/>
        <v>0.13681073025335319</v>
      </c>
      <c r="BP651" s="41">
        <f t="shared" si="408"/>
        <v>0.54664679582712372</v>
      </c>
      <c r="BQ651" s="41">
        <f t="shared" si="409"/>
        <v>0.19403874813710878</v>
      </c>
      <c r="BR651" s="41">
        <f t="shared" si="410"/>
        <v>3.4277198211624442E-2</v>
      </c>
      <c r="BS651" s="41">
        <f t="shared" si="411"/>
        <v>3.7257824143070044E-2</v>
      </c>
      <c r="BT651" s="41">
        <f t="shared" si="412"/>
        <v>0.96274217585693</v>
      </c>
      <c r="BU651" s="41">
        <f t="shared" si="413"/>
        <v>8.8226527570789873E-2</v>
      </c>
      <c r="BV651" s="41">
        <f t="shared" si="414"/>
        <v>0</v>
      </c>
      <c r="BW651" s="41">
        <f t="shared" si="415"/>
        <v>1</v>
      </c>
      <c r="BX651" s="41" t="str">
        <f t="shared" si="416"/>
        <v>2013Registered nursesAlberta</v>
      </c>
      <c r="BY651" s="51">
        <f>VLOOKUP(BX651,'%workplace'!$A$1:$F$381,6,FALSE)</f>
        <v>31771</v>
      </c>
      <c r="BZ651" s="32">
        <f t="shared" si="417"/>
        <v>0.10559944603569293</v>
      </c>
    </row>
    <row r="652" spans="1:78" s="8" customFormat="1" hidden="1" x14ac:dyDescent="0.2">
      <c r="A652" s="8" t="str">
        <f t="shared" si="380"/>
        <v>2013Registered nursesAlbertaUnknown places of work</v>
      </c>
      <c r="B652" s="8" t="s">
        <v>7</v>
      </c>
      <c r="C652" s="8" t="s">
        <v>22</v>
      </c>
      <c r="D652" s="8" t="s">
        <v>49</v>
      </c>
      <c r="E652" s="8">
        <v>2013</v>
      </c>
      <c r="F652" s="8">
        <v>6178</v>
      </c>
      <c r="G652" s="8">
        <v>403</v>
      </c>
      <c r="H652" s="8">
        <v>0</v>
      </c>
      <c r="I652" s="8">
        <v>2040</v>
      </c>
      <c r="J652" s="8">
        <v>1271</v>
      </c>
      <c r="K652" s="8">
        <v>663</v>
      </c>
      <c r="L652" s="8">
        <v>570</v>
      </c>
      <c r="M652" s="8">
        <v>397</v>
      </c>
      <c r="N652" s="8">
        <v>373</v>
      </c>
      <c r="O652" s="8">
        <v>308</v>
      </c>
      <c r="P652" s="8">
        <v>227</v>
      </c>
      <c r="Q652" s="8">
        <v>103</v>
      </c>
      <c r="R652" s="8">
        <v>29</v>
      </c>
      <c r="S652" s="8">
        <v>600</v>
      </c>
      <c r="T652" s="8">
        <v>0</v>
      </c>
      <c r="U652" s="8">
        <v>6014</v>
      </c>
      <c r="V652" s="8">
        <v>543</v>
      </c>
      <c r="W652" s="8">
        <v>24</v>
      </c>
      <c r="X652" s="8">
        <v>2573</v>
      </c>
      <c r="Y652" s="8">
        <v>2651</v>
      </c>
      <c r="Z652" s="8">
        <v>1357</v>
      </c>
      <c r="AA652" s="8">
        <v>0</v>
      </c>
      <c r="AB652" s="8">
        <v>3</v>
      </c>
      <c r="AC652" s="8">
        <v>6523</v>
      </c>
      <c r="AD652" s="8">
        <v>17</v>
      </c>
      <c r="AE652" s="8">
        <v>38</v>
      </c>
      <c r="AF652" s="8">
        <v>0</v>
      </c>
      <c r="AG652" s="8">
        <v>35</v>
      </c>
      <c r="AH652" s="8">
        <v>3</v>
      </c>
      <c r="AI652" s="8">
        <v>1</v>
      </c>
      <c r="AJ652" s="8">
        <v>695</v>
      </c>
      <c r="AK652" s="8">
        <v>5885</v>
      </c>
      <c r="AL652" s="8">
        <v>6542</v>
      </c>
      <c r="AM652" s="8">
        <v>1</v>
      </c>
      <c r="AN652" s="8">
        <v>6581</v>
      </c>
      <c r="AO652" s="41">
        <f t="shared" si="381"/>
        <v>0.9387631059109558</v>
      </c>
      <c r="AP652" s="41">
        <f t="shared" si="382"/>
        <v>6.1236894089044216E-2</v>
      </c>
      <c r="AQ652" s="41">
        <f t="shared" si="383"/>
        <v>0</v>
      </c>
      <c r="AR652" s="41">
        <f t="shared" si="384"/>
        <v>0.30998328521501289</v>
      </c>
      <c r="AS652" s="41">
        <f t="shared" si="385"/>
        <v>0.19313174289621637</v>
      </c>
      <c r="AT652" s="41">
        <f t="shared" si="386"/>
        <v>0.1007445676948792</v>
      </c>
      <c r="AU652" s="41">
        <f t="shared" si="387"/>
        <v>8.6612976751253609E-2</v>
      </c>
      <c r="AV652" s="41">
        <f t="shared" si="388"/>
        <v>6.0325178544294179E-2</v>
      </c>
      <c r="AW652" s="41">
        <f t="shared" si="389"/>
        <v>5.6678316365294031E-2</v>
      </c>
      <c r="AX652" s="41">
        <f t="shared" si="390"/>
        <v>4.6801397963835284E-2</v>
      </c>
      <c r="AY652" s="41">
        <f t="shared" si="391"/>
        <v>3.4493238109709771E-2</v>
      </c>
      <c r="AZ652" s="41">
        <f t="shared" si="392"/>
        <v>1.5651116851542319E-2</v>
      </c>
      <c r="BA652" s="41">
        <f t="shared" si="393"/>
        <v>4.4066251329585165E-3</v>
      </c>
      <c r="BB652" s="41">
        <f t="shared" si="394"/>
        <v>9.1171554475003802E-2</v>
      </c>
      <c r="BC652" s="41">
        <f t="shared" si="395"/>
        <v>0</v>
      </c>
      <c r="BD652" s="41">
        <f t="shared" si="396"/>
        <v>0.91384288102112143</v>
      </c>
      <c r="BE652" s="41">
        <f t="shared" si="397"/>
        <v>8.2510256799878431E-2</v>
      </c>
      <c r="BF652" s="41">
        <f t="shared" si="398"/>
        <v>3.6468621790001518E-3</v>
      </c>
      <c r="BG652" s="41">
        <f t="shared" si="399"/>
        <v>0.39097401610697463</v>
      </c>
      <c r="BH652" s="41">
        <f t="shared" si="400"/>
        <v>0.40282631818872511</v>
      </c>
      <c r="BI652" s="41">
        <f t="shared" si="401"/>
        <v>0.20619966570430026</v>
      </c>
      <c r="BJ652" s="41">
        <f t="shared" si="402"/>
        <v>0</v>
      </c>
      <c r="BK652" s="41">
        <f t="shared" si="403"/>
        <v>4.5585777237501897E-4</v>
      </c>
      <c r="BL652" s="41">
        <f t="shared" si="404"/>
        <v>0.99118674973408294</v>
      </c>
      <c r="BM652" s="41">
        <f t="shared" si="405"/>
        <v>2.5831940434584409E-3</v>
      </c>
      <c r="BN652" s="41">
        <f t="shared" si="406"/>
        <v>5.7741984500835741E-3</v>
      </c>
      <c r="BO652" s="41">
        <f t="shared" si="407"/>
        <v>0</v>
      </c>
      <c r="BP652" s="41">
        <f t="shared" si="408"/>
        <v>5.3183406777085546E-3</v>
      </c>
      <c r="BQ652" s="41">
        <f t="shared" si="409"/>
        <v>4.5585777237501897E-4</v>
      </c>
      <c r="BR652" s="41">
        <f t="shared" si="410"/>
        <v>1.51952590791673E-4</v>
      </c>
      <c r="BS652" s="41">
        <f t="shared" si="411"/>
        <v>0.10560705060021273</v>
      </c>
      <c r="BT652" s="41">
        <f t="shared" si="412"/>
        <v>0.8942409968089956</v>
      </c>
      <c r="BU652" s="41">
        <f t="shared" si="413"/>
        <v>0.99407384895912476</v>
      </c>
      <c r="BV652" s="41">
        <f t="shared" si="414"/>
        <v>1.51952590791673E-4</v>
      </c>
      <c r="BW652" s="41">
        <f t="shared" si="415"/>
        <v>1</v>
      </c>
      <c r="BX652" s="41" t="str">
        <f t="shared" si="416"/>
        <v>2013Registered nursesAlberta</v>
      </c>
      <c r="BY652" s="51">
        <f>VLOOKUP(BX652,'%workplace'!$A$1:$F$381,6,FALSE)</f>
        <v>31771</v>
      </c>
      <c r="BZ652" s="32">
        <f t="shared" si="417"/>
        <v>0.20713858550250228</v>
      </c>
    </row>
    <row r="653" spans="1:78" s="8" customFormat="1" hidden="1" x14ac:dyDescent="0.2">
      <c r="A653" s="8" t="str">
        <f t="shared" si="380"/>
        <v>2013Registered nursesBritish ColumbiaAll places of work</v>
      </c>
      <c r="B653" s="8" t="s">
        <v>7</v>
      </c>
      <c r="C653" s="8" t="s">
        <v>23</v>
      </c>
      <c r="D653" s="8" t="s">
        <v>9</v>
      </c>
      <c r="E653" s="8">
        <v>2013</v>
      </c>
      <c r="F653" s="8">
        <v>29305</v>
      </c>
      <c r="G653" s="8">
        <v>2288</v>
      </c>
      <c r="H653" s="8">
        <v>0</v>
      </c>
      <c r="I653" s="8">
        <v>3237</v>
      </c>
      <c r="J653" s="8">
        <v>3640</v>
      </c>
      <c r="K653" s="8">
        <v>3432</v>
      </c>
      <c r="L653" s="8">
        <v>3823</v>
      </c>
      <c r="M653" s="8">
        <v>3718</v>
      </c>
      <c r="N653" s="8">
        <v>4244</v>
      </c>
      <c r="O653" s="8">
        <v>4545</v>
      </c>
      <c r="P653" s="8">
        <v>3028</v>
      </c>
      <c r="Q653" s="8">
        <v>1169</v>
      </c>
      <c r="R653" s="8">
        <v>334</v>
      </c>
      <c r="S653" s="8">
        <v>423</v>
      </c>
      <c r="T653" s="8">
        <v>0</v>
      </c>
      <c r="U653" s="8">
        <v>26419</v>
      </c>
      <c r="V653" s="8">
        <v>4889</v>
      </c>
      <c r="W653" s="8">
        <v>285</v>
      </c>
      <c r="X653" s="8">
        <v>15166</v>
      </c>
      <c r="Y653" s="8">
        <v>7164</v>
      </c>
      <c r="Z653" s="8">
        <v>9260</v>
      </c>
      <c r="AA653" s="8">
        <v>3</v>
      </c>
      <c r="AB653" s="8">
        <v>2353</v>
      </c>
      <c r="AC653" s="8">
        <v>186</v>
      </c>
      <c r="AD653" s="8">
        <v>4316</v>
      </c>
      <c r="AE653" s="8">
        <v>24738</v>
      </c>
      <c r="AF653" s="8">
        <v>1315</v>
      </c>
      <c r="AG653" s="8">
        <v>28196</v>
      </c>
      <c r="AH653" s="8">
        <v>1664</v>
      </c>
      <c r="AI653" s="8">
        <v>229</v>
      </c>
      <c r="AJ653" s="8">
        <v>2315</v>
      </c>
      <c r="AK653" s="8">
        <v>29259</v>
      </c>
      <c r="AL653" s="8">
        <v>189</v>
      </c>
      <c r="AM653" s="8">
        <v>19</v>
      </c>
      <c r="AN653" s="8">
        <v>31593</v>
      </c>
      <c r="AO653" s="41">
        <f t="shared" si="381"/>
        <v>0.92757889405881044</v>
      </c>
      <c r="AP653" s="41">
        <f t="shared" si="382"/>
        <v>7.2421105941189501E-2</v>
      </c>
      <c r="AQ653" s="41">
        <f t="shared" si="383"/>
        <v>0</v>
      </c>
      <c r="AR653" s="41">
        <f t="shared" si="384"/>
        <v>0.10245940556452379</v>
      </c>
      <c r="AS653" s="41">
        <f t="shared" si="385"/>
        <v>0.11521539581552875</v>
      </c>
      <c r="AT653" s="41">
        <f t="shared" si="386"/>
        <v>0.10863165891178425</v>
      </c>
      <c r="AU653" s="41">
        <f t="shared" si="387"/>
        <v>0.1210078181875732</v>
      </c>
      <c r="AV653" s="41">
        <f t="shared" si="388"/>
        <v>0.11768429715443295</v>
      </c>
      <c r="AW653" s="41">
        <f t="shared" si="389"/>
        <v>0.1343335549014022</v>
      </c>
      <c r="AX653" s="41">
        <f t="shared" si="390"/>
        <v>0.14386098186307095</v>
      </c>
      <c r="AY653" s="41">
        <f t="shared" si="391"/>
        <v>9.5844016079511291E-2</v>
      </c>
      <c r="AZ653" s="41">
        <f t="shared" si="392"/>
        <v>3.7001867502294811E-2</v>
      </c>
      <c r="BA653" s="41">
        <f t="shared" si="393"/>
        <v>1.0571962143512803E-2</v>
      </c>
      <c r="BB653" s="41">
        <f t="shared" si="394"/>
        <v>1.3389041876365018E-2</v>
      </c>
      <c r="BC653" s="41">
        <f t="shared" si="395"/>
        <v>0</v>
      </c>
      <c r="BD653" s="41">
        <f t="shared" si="396"/>
        <v>0.83622954451935561</v>
      </c>
      <c r="BE653" s="41">
        <f t="shared" si="397"/>
        <v>0.15474946981926377</v>
      </c>
      <c r="BF653" s="41">
        <f t="shared" si="398"/>
        <v>9.0209856613806851E-3</v>
      </c>
      <c r="BG653" s="41">
        <f t="shared" si="399"/>
        <v>0.48004304751052446</v>
      </c>
      <c r="BH653" s="41">
        <f t="shared" si="400"/>
        <v>0.22675909220396923</v>
      </c>
      <c r="BI653" s="41">
        <f t="shared" si="401"/>
        <v>0.29310290254170229</v>
      </c>
      <c r="BJ653" s="41">
        <f t="shared" si="402"/>
        <v>9.4957743804007216E-5</v>
      </c>
      <c r="BK653" s="41">
        <f t="shared" si="403"/>
        <v>7.4478523723609663E-2</v>
      </c>
      <c r="BL653" s="41">
        <f t="shared" si="404"/>
        <v>5.8873801158484474E-3</v>
      </c>
      <c r="BM653" s="41">
        <f t="shared" si="405"/>
        <v>0.13661254075269838</v>
      </c>
      <c r="BN653" s="41">
        <f t="shared" si="406"/>
        <v>0.78302155540784346</v>
      </c>
      <c r="BO653" s="41">
        <f t="shared" si="407"/>
        <v>4.1623144367423162E-2</v>
      </c>
      <c r="BP653" s="41">
        <f t="shared" si="408"/>
        <v>0.89247618143259588</v>
      </c>
      <c r="BQ653" s="41">
        <f t="shared" si="409"/>
        <v>5.2669895229956E-2</v>
      </c>
      <c r="BR653" s="41">
        <f t="shared" si="410"/>
        <v>7.2484411103725509E-3</v>
      </c>
      <c r="BS653" s="41">
        <f t="shared" si="411"/>
        <v>7.3275725635425573E-2</v>
      </c>
      <c r="BT653" s="41">
        <f t="shared" si="412"/>
        <v>0.92612287532048243</v>
      </c>
      <c r="BU653" s="41">
        <f t="shared" si="413"/>
        <v>5.982337859652455E-3</v>
      </c>
      <c r="BV653" s="41">
        <f t="shared" si="414"/>
        <v>6.0139904409204574E-4</v>
      </c>
      <c r="BW653" s="41">
        <f t="shared" si="415"/>
        <v>1</v>
      </c>
      <c r="BX653" s="41" t="str">
        <f t="shared" si="416"/>
        <v>2013Registered nursesBritish Columbia</v>
      </c>
      <c r="BY653" s="51">
        <f>VLOOKUP(BX653,'%workplace'!$A$1:$F$381,6,FALSE)</f>
        <v>31593</v>
      </c>
      <c r="BZ653" s="32">
        <f t="shared" si="417"/>
        <v>1</v>
      </c>
    </row>
    <row r="654" spans="1:78" s="8" customFormat="1" hidden="1" x14ac:dyDescent="0.2">
      <c r="A654" s="8" t="str">
        <f t="shared" si="380"/>
        <v>2013Registered nursesBritish ColumbiaCommunity health</v>
      </c>
      <c r="B654" s="8" t="s">
        <v>7</v>
      </c>
      <c r="C654" s="8" t="s">
        <v>23</v>
      </c>
      <c r="D654" s="8" t="s">
        <v>11</v>
      </c>
      <c r="E654" s="8">
        <v>2013</v>
      </c>
      <c r="F654" s="8">
        <v>4705</v>
      </c>
      <c r="G654" s="8">
        <v>173</v>
      </c>
      <c r="H654" s="8">
        <v>0</v>
      </c>
      <c r="I654" s="8">
        <v>200</v>
      </c>
      <c r="J654" s="8">
        <v>416</v>
      </c>
      <c r="K654" s="8">
        <v>442</v>
      </c>
      <c r="L654" s="8">
        <v>577</v>
      </c>
      <c r="M654" s="8">
        <v>658</v>
      </c>
      <c r="N654" s="8">
        <v>792</v>
      </c>
      <c r="O654" s="8">
        <v>880</v>
      </c>
      <c r="P654" s="8">
        <v>623</v>
      </c>
      <c r="Q654" s="8">
        <v>209</v>
      </c>
      <c r="R654" s="8">
        <v>59</v>
      </c>
      <c r="S654" s="8">
        <v>22</v>
      </c>
      <c r="T654" s="8">
        <v>0</v>
      </c>
      <c r="U654" s="8">
        <v>4412</v>
      </c>
      <c r="V654" s="8">
        <v>436</v>
      </c>
      <c r="W654" s="8">
        <v>30</v>
      </c>
      <c r="X654" s="8">
        <v>1978</v>
      </c>
      <c r="Y654" s="8">
        <v>1436</v>
      </c>
      <c r="Z654" s="8">
        <v>1464</v>
      </c>
      <c r="AA654" s="8">
        <v>0</v>
      </c>
      <c r="AB654" s="8">
        <v>398</v>
      </c>
      <c r="AC654" s="8">
        <v>0</v>
      </c>
      <c r="AD654" s="8">
        <v>574</v>
      </c>
      <c r="AE654" s="8">
        <v>3906</v>
      </c>
      <c r="AF654" s="8">
        <v>138</v>
      </c>
      <c r="AG654" s="8">
        <v>4558</v>
      </c>
      <c r="AH654" s="8">
        <v>146</v>
      </c>
      <c r="AI654" s="8">
        <v>35</v>
      </c>
      <c r="AJ654" s="8">
        <v>594</v>
      </c>
      <c r="AK654" s="8">
        <v>4284</v>
      </c>
      <c r="AL654" s="8">
        <v>1</v>
      </c>
      <c r="AM654" s="8">
        <v>0</v>
      </c>
      <c r="AN654" s="8">
        <v>4878</v>
      </c>
      <c r="AO654" s="41">
        <f t="shared" si="381"/>
        <v>0.9645346453464535</v>
      </c>
      <c r="AP654" s="41">
        <f t="shared" si="382"/>
        <v>3.5465354653546534E-2</v>
      </c>
      <c r="AQ654" s="41">
        <f t="shared" si="383"/>
        <v>0</v>
      </c>
      <c r="AR654" s="41">
        <f t="shared" si="384"/>
        <v>4.1000410004100041E-2</v>
      </c>
      <c r="AS654" s="41">
        <f t="shared" si="385"/>
        <v>8.5280852808528082E-2</v>
      </c>
      <c r="AT654" s="41">
        <f t="shared" si="386"/>
        <v>9.0610906109061085E-2</v>
      </c>
      <c r="AU654" s="41">
        <f t="shared" si="387"/>
        <v>0.11828618286182861</v>
      </c>
      <c r="AV654" s="41">
        <f t="shared" si="388"/>
        <v>0.13489134891348914</v>
      </c>
      <c r="AW654" s="41">
        <f t="shared" si="389"/>
        <v>0.16236162361623616</v>
      </c>
      <c r="AX654" s="41">
        <f t="shared" si="390"/>
        <v>0.18040180401804018</v>
      </c>
      <c r="AY654" s="41">
        <f t="shared" si="391"/>
        <v>0.12771627716277162</v>
      </c>
      <c r="AZ654" s="41">
        <f t="shared" si="392"/>
        <v>4.2845428454284545E-2</v>
      </c>
      <c r="BA654" s="41">
        <f t="shared" si="393"/>
        <v>1.2095120951209511E-2</v>
      </c>
      <c r="BB654" s="41">
        <f t="shared" si="394"/>
        <v>4.5100451004510041E-3</v>
      </c>
      <c r="BC654" s="41">
        <f t="shared" si="395"/>
        <v>0</v>
      </c>
      <c r="BD654" s="41">
        <f t="shared" si="396"/>
        <v>0.90446904469044687</v>
      </c>
      <c r="BE654" s="41">
        <f t="shared" si="397"/>
        <v>8.9380893808938086E-2</v>
      </c>
      <c r="BF654" s="41">
        <f t="shared" si="398"/>
        <v>6.1500615006150061E-3</v>
      </c>
      <c r="BG654" s="41">
        <f t="shared" si="399"/>
        <v>0.40549405494054941</v>
      </c>
      <c r="BH654" s="41">
        <f t="shared" si="400"/>
        <v>0.2943829438294383</v>
      </c>
      <c r="BI654" s="41">
        <f t="shared" si="401"/>
        <v>0.30012300123001229</v>
      </c>
      <c r="BJ654" s="41">
        <f t="shared" si="402"/>
        <v>0</v>
      </c>
      <c r="BK654" s="41">
        <f t="shared" si="403"/>
        <v>8.1590815908159087E-2</v>
      </c>
      <c r="BL654" s="41">
        <f t="shared" si="404"/>
        <v>0</v>
      </c>
      <c r="BM654" s="41">
        <f t="shared" si="405"/>
        <v>0.11767117671176712</v>
      </c>
      <c r="BN654" s="41">
        <f t="shared" si="406"/>
        <v>0.80073800738007384</v>
      </c>
      <c r="BO654" s="41">
        <f t="shared" si="407"/>
        <v>2.8290282902829027E-2</v>
      </c>
      <c r="BP654" s="41">
        <f t="shared" si="408"/>
        <v>0.93439934399343993</v>
      </c>
      <c r="BQ654" s="41">
        <f t="shared" si="409"/>
        <v>2.993029930299303E-2</v>
      </c>
      <c r="BR654" s="41">
        <f t="shared" si="410"/>
        <v>7.1750717507175071E-3</v>
      </c>
      <c r="BS654" s="41">
        <f t="shared" si="411"/>
        <v>0.12177121771217712</v>
      </c>
      <c r="BT654" s="41">
        <f t="shared" si="412"/>
        <v>0.87822878228782286</v>
      </c>
      <c r="BU654" s="41">
        <f t="shared" si="413"/>
        <v>2.0500205002050019E-4</v>
      </c>
      <c r="BV654" s="41">
        <f t="shared" si="414"/>
        <v>0</v>
      </c>
      <c r="BW654" s="41">
        <f t="shared" si="415"/>
        <v>1</v>
      </c>
      <c r="BX654" s="41" t="str">
        <f t="shared" si="416"/>
        <v>2013Registered nursesBritish Columbia</v>
      </c>
      <c r="BY654" s="51">
        <f>VLOOKUP(BX654,'%workplace'!$A$1:$F$381,6,FALSE)</f>
        <v>31593</v>
      </c>
      <c r="BZ654" s="32">
        <f t="shared" si="417"/>
        <v>0.15440129142531572</v>
      </c>
    </row>
    <row r="655" spans="1:78" s="8" customFormat="1" hidden="1" x14ac:dyDescent="0.2">
      <c r="A655" s="8" t="str">
        <f t="shared" si="380"/>
        <v>2013Registered nursesBritish ColumbiaNursing home/long-term care</v>
      </c>
      <c r="B655" s="8" t="s">
        <v>7</v>
      </c>
      <c r="C655" s="8" t="s">
        <v>23</v>
      </c>
      <c r="D655" s="8" t="s">
        <v>12</v>
      </c>
      <c r="E655" s="8">
        <v>2013</v>
      </c>
      <c r="F655" s="8">
        <v>2080</v>
      </c>
      <c r="G655" s="8">
        <v>149</v>
      </c>
      <c r="H655" s="8">
        <v>0</v>
      </c>
      <c r="I655" s="8">
        <v>108</v>
      </c>
      <c r="J655" s="8">
        <v>114</v>
      </c>
      <c r="K655" s="8">
        <v>176</v>
      </c>
      <c r="L655" s="8">
        <v>308</v>
      </c>
      <c r="M655" s="8">
        <v>271</v>
      </c>
      <c r="N655" s="8">
        <v>292</v>
      </c>
      <c r="O655" s="8">
        <v>400</v>
      </c>
      <c r="P655" s="8">
        <v>319</v>
      </c>
      <c r="Q655" s="8">
        <v>175</v>
      </c>
      <c r="R655" s="8">
        <v>56</v>
      </c>
      <c r="S655" s="8">
        <v>10</v>
      </c>
      <c r="T655" s="8">
        <v>0</v>
      </c>
      <c r="U655" s="8">
        <v>1283</v>
      </c>
      <c r="V655" s="8">
        <v>913</v>
      </c>
      <c r="W655" s="8">
        <v>33</v>
      </c>
      <c r="X655" s="8">
        <v>873</v>
      </c>
      <c r="Y655" s="8">
        <v>507</v>
      </c>
      <c r="Z655" s="8">
        <v>849</v>
      </c>
      <c r="AA655" s="8">
        <v>0</v>
      </c>
      <c r="AB655" s="8">
        <v>381</v>
      </c>
      <c r="AC655" s="8">
        <v>2</v>
      </c>
      <c r="AD655" s="8">
        <v>136</v>
      </c>
      <c r="AE655" s="8">
        <v>1710</v>
      </c>
      <c r="AF655" s="8">
        <v>88</v>
      </c>
      <c r="AG655" s="8">
        <v>2113</v>
      </c>
      <c r="AH655" s="8">
        <v>23</v>
      </c>
      <c r="AI655" s="8">
        <v>2</v>
      </c>
      <c r="AJ655" s="8">
        <v>157</v>
      </c>
      <c r="AK655" s="8">
        <v>2069</v>
      </c>
      <c r="AL655" s="8">
        <v>3</v>
      </c>
      <c r="AM655" s="8">
        <v>3</v>
      </c>
      <c r="AN655" s="8">
        <v>2229</v>
      </c>
      <c r="AO655" s="41">
        <f t="shared" si="381"/>
        <v>0.93315388066397487</v>
      </c>
      <c r="AP655" s="41">
        <f t="shared" si="382"/>
        <v>6.684611933602512E-2</v>
      </c>
      <c r="AQ655" s="41">
        <f t="shared" si="383"/>
        <v>0</v>
      </c>
      <c r="AR655" s="41">
        <f t="shared" si="384"/>
        <v>4.8452220726783311E-2</v>
      </c>
      <c r="AS655" s="41">
        <f t="shared" si="385"/>
        <v>5.1144010767160158E-2</v>
      </c>
      <c r="AT655" s="41">
        <f t="shared" si="386"/>
        <v>7.8959174517720956E-2</v>
      </c>
      <c r="AU655" s="41">
        <f t="shared" si="387"/>
        <v>0.13817855540601168</v>
      </c>
      <c r="AV655" s="41">
        <f t="shared" si="388"/>
        <v>0.12157918349035442</v>
      </c>
      <c r="AW655" s="41">
        <f t="shared" si="389"/>
        <v>0.1310004486316734</v>
      </c>
      <c r="AX655" s="41">
        <f t="shared" si="390"/>
        <v>0.17945266935845672</v>
      </c>
      <c r="AY655" s="41">
        <f t="shared" si="391"/>
        <v>0.14311350381336924</v>
      </c>
      <c r="AZ655" s="41">
        <f t="shared" si="392"/>
        <v>7.8510542844324807E-2</v>
      </c>
      <c r="BA655" s="41">
        <f t="shared" si="393"/>
        <v>2.512337371018394E-2</v>
      </c>
      <c r="BB655" s="41">
        <f t="shared" si="394"/>
        <v>4.4863167339614174E-3</v>
      </c>
      <c r="BC655" s="41">
        <f t="shared" si="395"/>
        <v>0</v>
      </c>
      <c r="BD655" s="41">
        <f t="shared" si="396"/>
        <v>0.57559443696724988</v>
      </c>
      <c r="BE655" s="41">
        <f t="shared" si="397"/>
        <v>0.40960071781067742</v>
      </c>
      <c r="BF655" s="41">
        <f t="shared" si="398"/>
        <v>1.4804845222072678E-2</v>
      </c>
      <c r="BG655" s="41">
        <f t="shared" si="399"/>
        <v>0.39165545087483178</v>
      </c>
      <c r="BH655" s="41">
        <f t="shared" si="400"/>
        <v>0.22745625841184389</v>
      </c>
      <c r="BI655" s="41">
        <f t="shared" si="401"/>
        <v>0.38088829071332436</v>
      </c>
      <c r="BJ655" s="41">
        <f t="shared" si="402"/>
        <v>0</v>
      </c>
      <c r="BK655" s="41">
        <f t="shared" si="403"/>
        <v>0.17092866756393002</v>
      </c>
      <c r="BL655" s="41">
        <f t="shared" si="404"/>
        <v>8.9726334679228351E-4</v>
      </c>
      <c r="BM655" s="41">
        <f t="shared" si="405"/>
        <v>6.1013907581875283E-2</v>
      </c>
      <c r="BN655" s="41">
        <f t="shared" si="406"/>
        <v>0.7671601615074024</v>
      </c>
      <c r="BO655" s="41">
        <f t="shared" si="407"/>
        <v>3.9479587258860478E-2</v>
      </c>
      <c r="BP655" s="41">
        <f t="shared" si="408"/>
        <v>0.94795872588604757</v>
      </c>
      <c r="BQ655" s="41">
        <f t="shared" si="409"/>
        <v>1.031852848811126E-2</v>
      </c>
      <c r="BR655" s="41">
        <f t="shared" si="410"/>
        <v>8.9726334679228351E-4</v>
      </c>
      <c r="BS655" s="41">
        <f t="shared" si="411"/>
        <v>7.0435172723194259E-2</v>
      </c>
      <c r="BT655" s="41">
        <f t="shared" si="412"/>
        <v>0.92821893225661734</v>
      </c>
      <c r="BU655" s="41">
        <f t="shared" si="413"/>
        <v>1.3458950201884253E-3</v>
      </c>
      <c r="BV655" s="41">
        <f t="shared" si="414"/>
        <v>1.3458950201884253E-3</v>
      </c>
      <c r="BW655" s="41">
        <f t="shared" si="415"/>
        <v>1</v>
      </c>
      <c r="BX655" s="41" t="str">
        <f t="shared" si="416"/>
        <v>2013Registered nursesBritish Columbia</v>
      </c>
      <c r="BY655" s="51">
        <f>VLOOKUP(BX655,'%workplace'!$A$1:$F$381,6,FALSE)</f>
        <v>31593</v>
      </c>
      <c r="BZ655" s="32">
        <f t="shared" si="417"/>
        <v>7.0553603646377361E-2</v>
      </c>
    </row>
    <row r="656" spans="1:78" s="8" customFormat="1" hidden="1" x14ac:dyDescent="0.2">
      <c r="A656" s="8" t="str">
        <f t="shared" si="380"/>
        <v>2013Registered nursesBritish ColumbiaHospital</v>
      </c>
      <c r="B656" s="8" t="s">
        <v>7</v>
      </c>
      <c r="C656" s="8" t="s">
        <v>23</v>
      </c>
      <c r="D656" s="8" t="s">
        <v>10</v>
      </c>
      <c r="E656" s="8">
        <v>2013</v>
      </c>
      <c r="F656" s="8">
        <v>18808</v>
      </c>
      <c r="G656" s="8">
        <v>1693</v>
      </c>
      <c r="H656" s="8">
        <v>0</v>
      </c>
      <c r="I656" s="8">
        <v>2762</v>
      </c>
      <c r="J656" s="8">
        <v>2863</v>
      </c>
      <c r="K656" s="8">
        <v>2490</v>
      </c>
      <c r="L656" s="8">
        <v>2519</v>
      </c>
      <c r="M656" s="8">
        <v>2302</v>
      </c>
      <c r="N656" s="8">
        <v>2504</v>
      </c>
      <c r="O656" s="8">
        <v>2530</v>
      </c>
      <c r="P656" s="8">
        <v>1545</v>
      </c>
      <c r="Q656" s="8">
        <v>507</v>
      </c>
      <c r="R656" s="8">
        <v>109</v>
      </c>
      <c r="S656" s="8">
        <v>370</v>
      </c>
      <c r="T656" s="8">
        <v>0</v>
      </c>
      <c r="U656" s="8">
        <v>17241</v>
      </c>
      <c r="V656" s="8">
        <v>3063</v>
      </c>
      <c r="W656" s="8">
        <v>197</v>
      </c>
      <c r="X656" s="8">
        <v>10546</v>
      </c>
      <c r="Y656" s="8">
        <v>4385</v>
      </c>
      <c r="Z656" s="8">
        <v>5569</v>
      </c>
      <c r="AA656" s="8">
        <v>1</v>
      </c>
      <c r="AB656" s="8">
        <v>1109</v>
      </c>
      <c r="AC656" s="8">
        <v>1</v>
      </c>
      <c r="AD656" s="8">
        <v>1688</v>
      </c>
      <c r="AE656" s="8">
        <v>17703</v>
      </c>
      <c r="AF656" s="8">
        <v>565</v>
      </c>
      <c r="AG656" s="8">
        <v>19430</v>
      </c>
      <c r="AH656" s="8">
        <v>448</v>
      </c>
      <c r="AI656" s="8">
        <v>57</v>
      </c>
      <c r="AJ656" s="8">
        <v>1373</v>
      </c>
      <c r="AK656" s="8">
        <v>19114</v>
      </c>
      <c r="AL656" s="8">
        <v>1</v>
      </c>
      <c r="AM656" s="8">
        <v>14</v>
      </c>
      <c r="AN656" s="8">
        <v>20501</v>
      </c>
      <c r="AO656" s="41">
        <f t="shared" si="381"/>
        <v>0.91741866250426807</v>
      </c>
      <c r="AP656" s="41">
        <f t="shared" si="382"/>
        <v>8.2581337495731919E-2</v>
      </c>
      <c r="AQ656" s="41">
        <f t="shared" si="383"/>
        <v>0</v>
      </c>
      <c r="AR656" s="41">
        <f t="shared" si="384"/>
        <v>0.13472513535925076</v>
      </c>
      <c r="AS656" s="41">
        <f t="shared" si="385"/>
        <v>0.1396517243061314</v>
      </c>
      <c r="AT656" s="41">
        <f t="shared" si="386"/>
        <v>0.1214574898785425</v>
      </c>
      <c r="AU656" s="41">
        <f t="shared" si="387"/>
        <v>0.12287205502170626</v>
      </c>
      <c r="AV656" s="41">
        <f t="shared" si="388"/>
        <v>0.11228720550217063</v>
      </c>
      <c r="AW656" s="41">
        <f t="shared" si="389"/>
        <v>0.1221403833959319</v>
      </c>
      <c r="AX656" s="41">
        <f t="shared" si="390"/>
        <v>0.12340861421394078</v>
      </c>
      <c r="AY656" s="41">
        <f t="shared" si="391"/>
        <v>7.5362177454758303E-2</v>
      </c>
      <c r="AZ656" s="41">
        <f t="shared" si="392"/>
        <v>2.4730500951173115E-2</v>
      </c>
      <c r="BA656" s="41">
        <f t="shared" si="393"/>
        <v>5.3168138139602942E-3</v>
      </c>
      <c r="BB656" s="41">
        <f t="shared" si="394"/>
        <v>1.8047900102434029E-2</v>
      </c>
      <c r="BC656" s="41">
        <f t="shared" si="395"/>
        <v>0</v>
      </c>
      <c r="BD656" s="41">
        <f t="shared" si="396"/>
        <v>0.8409833666650407</v>
      </c>
      <c r="BE656" s="41">
        <f t="shared" si="397"/>
        <v>0.14940734598312277</v>
      </c>
      <c r="BF656" s="41">
        <f t="shared" si="398"/>
        <v>9.609287351836495E-3</v>
      </c>
      <c r="BG656" s="41">
        <f t="shared" si="399"/>
        <v>0.51441393102775479</v>
      </c>
      <c r="BH656" s="41">
        <f t="shared" si="400"/>
        <v>0.2138920052680357</v>
      </c>
      <c r="BI656" s="41">
        <f t="shared" si="401"/>
        <v>0.27164528559582457</v>
      </c>
      <c r="BJ656" s="41">
        <f t="shared" si="402"/>
        <v>4.8778108384956832E-5</v>
      </c>
      <c r="BK656" s="41">
        <f t="shared" si="403"/>
        <v>5.4094922198917129E-2</v>
      </c>
      <c r="BL656" s="41">
        <f t="shared" si="404"/>
        <v>4.8778108384956832E-5</v>
      </c>
      <c r="BM656" s="41">
        <f t="shared" si="405"/>
        <v>8.2337446953807125E-2</v>
      </c>
      <c r="BN656" s="41">
        <f t="shared" si="406"/>
        <v>0.86351885273889084</v>
      </c>
      <c r="BO656" s="41">
        <f t="shared" si="407"/>
        <v>2.7559631237500611E-2</v>
      </c>
      <c r="BP656" s="41">
        <f t="shared" si="408"/>
        <v>0.94775864591971126</v>
      </c>
      <c r="BQ656" s="41">
        <f t="shared" si="409"/>
        <v>2.1852592556460659E-2</v>
      </c>
      <c r="BR656" s="41">
        <f t="shared" si="410"/>
        <v>2.7803521779425394E-3</v>
      </c>
      <c r="BS656" s="41">
        <f t="shared" si="411"/>
        <v>6.6972342812545729E-2</v>
      </c>
      <c r="BT656" s="41">
        <f t="shared" si="412"/>
        <v>0.93234476367006491</v>
      </c>
      <c r="BU656" s="41">
        <f t="shared" si="413"/>
        <v>4.8778108384956832E-5</v>
      </c>
      <c r="BV656" s="41">
        <f t="shared" si="414"/>
        <v>6.828935173893956E-4</v>
      </c>
      <c r="BW656" s="41">
        <f t="shared" si="415"/>
        <v>1</v>
      </c>
      <c r="BX656" s="41" t="str">
        <f t="shared" si="416"/>
        <v>2013Registered nursesBritish Columbia</v>
      </c>
      <c r="BY656" s="51">
        <f>VLOOKUP(BX656,'%workplace'!$A$1:$F$381,6,FALSE)</f>
        <v>31593</v>
      </c>
      <c r="BZ656" s="32">
        <f t="shared" si="417"/>
        <v>0.64890956857531734</v>
      </c>
    </row>
    <row r="657" spans="1:78" s="8" customFormat="1" hidden="1" x14ac:dyDescent="0.2">
      <c r="A657" s="8" t="str">
        <f t="shared" si="380"/>
        <v>2013Registered nursesBritish ColumbiaOther places of work</v>
      </c>
      <c r="B657" s="8" t="s">
        <v>7</v>
      </c>
      <c r="C657" s="8" t="s">
        <v>23</v>
      </c>
      <c r="D657" s="8" t="s">
        <v>13</v>
      </c>
      <c r="E657" s="8">
        <v>2013</v>
      </c>
      <c r="F657" s="8">
        <v>2616</v>
      </c>
      <c r="G657" s="8">
        <v>192</v>
      </c>
      <c r="H657" s="8">
        <v>0</v>
      </c>
      <c r="I657" s="8">
        <v>95</v>
      </c>
      <c r="J657" s="8">
        <v>164</v>
      </c>
      <c r="K657" s="8">
        <v>239</v>
      </c>
      <c r="L657" s="8">
        <v>288</v>
      </c>
      <c r="M657" s="8">
        <v>358</v>
      </c>
      <c r="N657" s="8">
        <v>468</v>
      </c>
      <c r="O657" s="8">
        <v>542</v>
      </c>
      <c r="P657" s="8">
        <v>391</v>
      </c>
      <c r="Q657" s="8">
        <v>189</v>
      </c>
      <c r="R657" s="8">
        <v>66</v>
      </c>
      <c r="S657" s="8">
        <v>8</v>
      </c>
      <c r="T657" s="8">
        <v>0</v>
      </c>
      <c r="U657" s="8">
        <v>2490</v>
      </c>
      <c r="V657" s="8">
        <v>304</v>
      </c>
      <c r="W657" s="8">
        <v>14</v>
      </c>
      <c r="X657" s="8">
        <v>1344</v>
      </c>
      <c r="Y657" s="8">
        <v>544</v>
      </c>
      <c r="Z657" s="8">
        <v>918</v>
      </c>
      <c r="AA657" s="8">
        <v>2</v>
      </c>
      <c r="AB657" s="8">
        <v>306</v>
      </c>
      <c r="AC657" s="8">
        <v>27</v>
      </c>
      <c r="AD657" s="8">
        <v>1538</v>
      </c>
      <c r="AE657" s="8">
        <v>937</v>
      </c>
      <c r="AF657" s="8">
        <v>396</v>
      </c>
      <c r="AG657" s="8">
        <v>1346</v>
      </c>
      <c r="AH657" s="8">
        <v>931</v>
      </c>
      <c r="AI657" s="8">
        <v>107</v>
      </c>
      <c r="AJ657" s="8">
        <v>93</v>
      </c>
      <c r="AK657" s="8">
        <v>2715</v>
      </c>
      <c r="AL657" s="8">
        <v>28</v>
      </c>
      <c r="AM657" s="8">
        <v>0</v>
      </c>
      <c r="AN657" s="8">
        <v>2808</v>
      </c>
      <c r="AO657" s="41">
        <f t="shared" si="381"/>
        <v>0.93162393162393164</v>
      </c>
      <c r="AP657" s="41">
        <f t="shared" si="382"/>
        <v>6.8376068376068383E-2</v>
      </c>
      <c r="AQ657" s="41">
        <f t="shared" si="383"/>
        <v>0</v>
      </c>
      <c r="AR657" s="41">
        <f t="shared" si="384"/>
        <v>3.3831908831908834E-2</v>
      </c>
      <c r="AS657" s="41">
        <f t="shared" si="385"/>
        <v>5.8404558404558403E-2</v>
      </c>
      <c r="AT657" s="41">
        <f t="shared" si="386"/>
        <v>8.5113960113960108E-2</v>
      </c>
      <c r="AU657" s="41">
        <f t="shared" si="387"/>
        <v>0.10256410256410256</v>
      </c>
      <c r="AV657" s="41">
        <f t="shared" si="388"/>
        <v>0.12749287749287749</v>
      </c>
      <c r="AW657" s="41">
        <f t="shared" si="389"/>
        <v>0.16666666666666666</v>
      </c>
      <c r="AX657" s="41">
        <f t="shared" si="390"/>
        <v>0.19301994301994302</v>
      </c>
      <c r="AY657" s="41">
        <f t="shared" si="391"/>
        <v>0.13924501424501423</v>
      </c>
      <c r="AZ657" s="41">
        <f t="shared" si="392"/>
        <v>6.7307692307692304E-2</v>
      </c>
      <c r="BA657" s="41">
        <f t="shared" si="393"/>
        <v>2.3504273504273504E-2</v>
      </c>
      <c r="BB657" s="41">
        <f t="shared" si="394"/>
        <v>2.8490028490028491E-3</v>
      </c>
      <c r="BC657" s="41">
        <f t="shared" si="395"/>
        <v>0</v>
      </c>
      <c r="BD657" s="41">
        <f t="shared" si="396"/>
        <v>0.88675213675213671</v>
      </c>
      <c r="BE657" s="41">
        <f t="shared" si="397"/>
        <v>0.10826210826210826</v>
      </c>
      <c r="BF657" s="41">
        <f t="shared" si="398"/>
        <v>4.9857549857549857E-3</v>
      </c>
      <c r="BG657" s="41">
        <f t="shared" si="399"/>
        <v>0.47863247863247865</v>
      </c>
      <c r="BH657" s="41">
        <f t="shared" si="400"/>
        <v>0.19373219373219372</v>
      </c>
      <c r="BI657" s="41">
        <f t="shared" si="401"/>
        <v>0.32692307692307693</v>
      </c>
      <c r="BJ657" s="41">
        <f t="shared" si="402"/>
        <v>7.1225071225071229E-4</v>
      </c>
      <c r="BK657" s="41">
        <f t="shared" si="403"/>
        <v>0.10897435897435898</v>
      </c>
      <c r="BL657" s="41">
        <f t="shared" si="404"/>
        <v>9.6153846153846159E-3</v>
      </c>
      <c r="BM657" s="41">
        <f t="shared" si="405"/>
        <v>0.54772079772079774</v>
      </c>
      <c r="BN657" s="41">
        <f t="shared" si="406"/>
        <v>0.33368945868945871</v>
      </c>
      <c r="BO657" s="41">
        <f t="shared" si="407"/>
        <v>0.14102564102564102</v>
      </c>
      <c r="BP657" s="41">
        <f t="shared" si="408"/>
        <v>0.47934472934472933</v>
      </c>
      <c r="BQ657" s="41">
        <f t="shared" si="409"/>
        <v>0.33155270655270658</v>
      </c>
      <c r="BR657" s="41">
        <f t="shared" si="410"/>
        <v>3.8105413105413107E-2</v>
      </c>
      <c r="BS657" s="41">
        <f t="shared" si="411"/>
        <v>3.311965811965812E-2</v>
      </c>
      <c r="BT657" s="41">
        <f t="shared" si="412"/>
        <v>0.96688034188034189</v>
      </c>
      <c r="BU657" s="41">
        <f t="shared" si="413"/>
        <v>9.9715099715099714E-3</v>
      </c>
      <c r="BV657" s="41">
        <f t="shared" si="414"/>
        <v>0</v>
      </c>
      <c r="BW657" s="41">
        <f t="shared" si="415"/>
        <v>1</v>
      </c>
      <c r="BX657" s="41" t="str">
        <f t="shared" si="416"/>
        <v>2013Registered nursesBritish Columbia</v>
      </c>
      <c r="BY657" s="51">
        <f>VLOOKUP(BX657,'%workplace'!$A$1:$F$381,6,FALSE)</f>
        <v>31593</v>
      </c>
      <c r="BZ657" s="32">
        <f t="shared" si="417"/>
        <v>8.8880448200550757E-2</v>
      </c>
    </row>
    <row r="658" spans="1:78" s="8" customFormat="1" hidden="1" x14ac:dyDescent="0.2">
      <c r="A658" s="8" t="str">
        <f t="shared" si="380"/>
        <v>2013Registered nursesBritish ColumbiaUnknown places of work</v>
      </c>
      <c r="B658" s="8" t="s">
        <v>7</v>
      </c>
      <c r="C658" s="8" t="s">
        <v>23</v>
      </c>
      <c r="D658" s="8" t="s">
        <v>49</v>
      </c>
      <c r="E658" s="8">
        <v>2013</v>
      </c>
      <c r="F658" s="8">
        <v>1096</v>
      </c>
      <c r="G658" s="8">
        <v>81</v>
      </c>
      <c r="H658" s="8">
        <v>0</v>
      </c>
      <c r="I658" s="8">
        <v>72</v>
      </c>
      <c r="J658" s="8">
        <v>83</v>
      </c>
      <c r="K658" s="8">
        <v>85</v>
      </c>
      <c r="L658" s="8">
        <v>131</v>
      </c>
      <c r="M658" s="8">
        <v>129</v>
      </c>
      <c r="N658" s="8">
        <v>188</v>
      </c>
      <c r="O658" s="8">
        <v>193</v>
      </c>
      <c r="P658" s="8">
        <v>150</v>
      </c>
      <c r="Q658" s="8">
        <v>89</v>
      </c>
      <c r="R658" s="8">
        <v>44</v>
      </c>
      <c r="S658" s="8">
        <v>13</v>
      </c>
      <c r="T658" s="8">
        <v>0</v>
      </c>
      <c r="U658" s="8">
        <v>993</v>
      </c>
      <c r="V658" s="8">
        <v>173</v>
      </c>
      <c r="W658" s="8">
        <v>11</v>
      </c>
      <c r="X658" s="8">
        <v>425</v>
      </c>
      <c r="Y658" s="8">
        <v>292</v>
      </c>
      <c r="Z658" s="8">
        <v>460</v>
      </c>
      <c r="AA658" s="8">
        <v>0</v>
      </c>
      <c r="AB658" s="8">
        <v>159</v>
      </c>
      <c r="AC658" s="8">
        <v>156</v>
      </c>
      <c r="AD658" s="8">
        <v>380</v>
      </c>
      <c r="AE658" s="8">
        <v>482</v>
      </c>
      <c r="AF658" s="8">
        <v>128</v>
      </c>
      <c r="AG658" s="8">
        <v>749</v>
      </c>
      <c r="AH658" s="8">
        <v>116</v>
      </c>
      <c r="AI658" s="8">
        <v>28</v>
      </c>
      <c r="AJ658" s="8">
        <v>98</v>
      </c>
      <c r="AK658" s="8">
        <v>1077</v>
      </c>
      <c r="AL658" s="8">
        <v>156</v>
      </c>
      <c r="AM658" s="8">
        <v>2</v>
      </c>
      <c r="AN658" s="8">
        <v>1177</v>
      </c>
      <c r="AO658" s="41">
        <f t="shared" si="381"/>
        <v>0.93118096856414612</v>
      </c>
      <c r="AP658" s="41">
        <f t="shared" si="382"/>
        <v>6.881903143585387E-2</v>
      </c>
      <c r="AQ658" s="41">
        <f t="shared" si="383"/>
        <v>0</v>
      </c>
      <c r="AR658" s="41">
        <f t="shared" si="384"/>
        <v>6.117247238742566E-2</v>
      </c>
      <c r="AS658" s="41">
        <f t="shared" si="385"/>
        <v>7.0518266779949018E-2</v>
      </c>
      <c r="AT658" s="41">
        <f t="shared" si="386"/>
        <v>7.2217502124044181E-2</v>
      </c>
      <c r="AU658" s="41">
        <f t="shared" si="387"/>
        <v>0.11129991503823279</v>
      </c>
      <c r="AV658" s="41">
        <f t="shared" si="388"/>
        <v>0.10960067969413764</v>
      </c>
      <c r="AW658" s="41">
        <f t="shared" si="389"/>
        <v>0.15972812234494477</v>
      </c>
      <c r="AX658" s="41">
        <f t="shared" si="390"/>
        <v>0.16397621070518267</v>
      </c>
      <c r="AY658" s="41">
        <f t="shared" si="391"/>
        <v>0.12744265080713679</v>
      </c>
      <c r="AZ658" s="41">
        <f t="shared" si="392"/>
        <v>7.5615972812234492E-2</v>
      </c>
      <c r="BA658" s="41">
        <f t="shared" si="393"/>
        <v>3.7383177570093455E-2</v>
      </c>
      <c r="BB658" s="41">
        <f t="shared" si="394"/>
        <v>1.1045029736618521E-2</v>
      </c>
      <c r="BC658" s="41">
        <f t="shared" si="395"/>
        <v>0</v>
      </c>
      <c r="BD658" s="41">
        <f t="shared" si="396"/>
        <v>0.8436703483432455</v>
      </c>
      <c r="BE658" s="41">
        <f t="shared" si="397"/>
        <v>0.1469838572642311</v>
      </c>
      <c r="BF658" s="41">
        <f t="shared" si="398"/>
        <v>9.3457943925233638E-3</v>
      </c>
      <c r="BG658" s="41">
        <f t="shared" si="399"/>
        <v>0.36108751062022088</v>
      </c>
      <c r="BH658" s="41">
        <f t="shared" si="400"/>
        <v>0.24808836023789294</v>
      </c>
      <c r="BI658" s="41">
        <f t="shared" si="401"/>
        <v>0.39082412914188613</v>
      </c>
      <c r="BJ658" s="41">
        <f t="shared" si="402"/>
        <v>0</v>
      </c>
      <c r="BK658" s="41">
        <f t="shared" si="403"/>
        <v>0.135089209855565</v>
      </c>
      <c r="BL658" s="41">
        <f t="shared" si="404"/>
        <v>0.13254035683942225</v>
      </c>
      <c r="BM658" s="41">
        <f t="shared" si="405"/>
        <v>0.32285471537807986</v>
      </c>
      <c r="BN658" s="41">
        <f t="shared" si="406"/>
        <v>0.40951571792693287</v>
      </c>
      <c r="BO658" s="41">
        <f t="shared" si="407"/>
        <v>0.10875106202209006</v>
      </c>
      <c r="BP658" s="41">
        <f t="shared" si="408"/>
        <v>0.63636363636363635</v>
      </c>
      <c r="BQ658" s="41">
        <f t="shared" si="409"/>
        <v>9.8555649957519115E-2</v>
      </c>
      <c r="BR658" s="41">
        <f t="shared" si="410"/>
        <v>2.3789294817332201E-2</v>
      </c>
      <c r="BS658" s="41">
        <f t="shared" si="411"/>
        <v>8.3262531860662709E-2</v>
      </c>
      <c r="BT658" s="41">
        <f t="shared" si="412"/>
        <v>0.9150382327952421</v>
      </c>
      <c r="BU658" s="41">
        <f t="shared" si="413"/>
        <v>0.13254035683942225</v>
      </c>
      <c r="BV658" s="41">
        <f t="shared" si="414"/>
        <v>1.6992353440951572E-3</v>
      </c>
      <c r="BW658" s="41">
        <f t="shared" si="415"/>
        <v>1</v>
      </c>
      <c r="BX658" s="41" t="str">
        <f t="shared" si="416"/>
        <v>2013Registered nursesBritish Columbia</v>
      </c>
      <c r="BY658" s="51">
        <f>VLOOKUP(BX658,'%workplace'!$A$1:$F$381,6,FALSE)</f>
        <v>31593</v>
      </c>
      <c r="BZ658" s="32">
        <f t="shared" si="417"/>
        <v>3.7255088152438831E-2</v>
      </c>
    </row>
    <row r="659" spans="1:78" s="8" customFormat="1" hidden="1" x14ac:dyDescent="0.2">
      <c r="A659" s="8" t="str">
        <f t="shared" si="380"/>
        <v>2013Registered nursesYukonAll places of work</v>
      </c>
      <c r="B659" s="8" t="s">
        <v>7</v>
      </c>
      <c r="C659" s="8" t="s">
        <v>24</v>
      </c>
      <c r="D659" s="8" t="s">
        <v>9</v>
      </c>
      <c r="E659" s="8">
        <v>2013</v>
      </c>
      <c r="F659" s="8">
        <v>347</v>
      </c>
      <c r="G659" s="8">
        <v>35</v>
      </c>
      <c r="H659" s="8">
        <v>0</v>
      </c>
      <c r="I659" s="8">
        <v>51</v>
      </c>
      <c r="J659" s="8">
        <v>59</v>
      </c>
      <c r="K659" s="8">
        <v>45</v>
      </c>
      <c r="L659" s="8">
        <v>39</v>
      </c>
      <c r="M659" s="8">
        <v>39</v>
      </c>
      <c r="N659" s="8">
        <v>53</v>
      </c>
      <c r="O659" s="8">
        <v>58</v>
      </c>
      <c r="P659" s="8">
        <v>28</v>
      </c>
      <c r="Q659" s="8">
        <v>5</v>
      </c>
      <c r="R659" s="8">
        <v>1</v>
      </c>
      <c r="S659" s="8">
        <v>4</v>
      </c>
      <c r="T659" s="8">
        <v>0</v>
      </c>
      <c r="U659" s="8">
        <v>347</v>
      </c>
      <c r="V659" s="8">
        <v>35</v>
      </c>
      <c r="W659" s="8">
        <v>0</v>
      </c>
      <c r="X659" s="8">
        <v>172</v>
      </c>
      <c r="Y659" s="8">
        <v>136</v>
      </c>
      <c r="Z659" s="8">
        <v>72</v>
      </c>
      <c r="AA659" s="8">
        <v>2</v>
      </c>
      <c r="AB659" s="8">
        <v>40</v>
      </c>
      <c r="AC659" s="8">
        <v>1</v>
      </c>
      <c r="AD659" s="8">
        <v>40</v>
      </c>
      <c r="AE659" s="8">
        <v>301</v>
      </c>
      <c r="AF659" s="8">
        <v>28</v>
      </c>
      <c r="AG659" s="8">
        <v>339</v>
      </c>
      <c r="AH659" s="8">
        <v>13</v>
      </c>
      <c r="AI659" s="8">
        <v>1</v>
      </c>
      <c r="AJ659" s="8">
        <v>99</v>
      </c>
      <c r="AK659" s="8">
        <v>283</v>
      </c>
      <c r="AL659" s="8">
        <v>1</v>
      </c>
      <c r="AM659" s="8">
        <v>0</v>
      </c>
      <c r="AN659" s="8">
        <v>382</v>
      </c>
      <c r="AO659" s="41">
        <f t="shared" si="381"/>
        <v>0.90837696335078533</v>
      </c>
      <c r="AP659" s="41">
        <f t="shared" si="382"/>
        <v>9.1623036649214659E-2</v>
      </c>
      <c r="AQ659" s="41">
        <f t="shared" si="383"/>
        <v>0</v>
      </c>
      <c r="AR659" s="41">
        <f t="shared" si="384"/>
        <v>0.13350785340314136</v>
      </c>
      <c r="AS659" s="41">
        <f t="shared" si="385"/>
        <v>0.15445026178010471</v>
      </c>
      <c r="AT659" s="41">
        <f t="shared" si="386"/>
        <v>0.11780104712041885</v>
      </c>
      <c r="AU659" s="41">
        <f t="shared" si="387"/>
        <v>0.10209424083769633</v>
      </c>
      <c r="AV659" s="41">
        <f t="shared" si="388"/>
        <v>0.10209424083769633</v>
      </c>
      <c r="AW659" s="41">
        <f t="shared" si="389"/>
        <v>0.13874345549738221</v>
      </c>
      <c r="AX659" s="41">
        <f t="shared" si="390"/>
        <v>0.15183246073298429</v>
      </c>
      <c r="AY659" s="41">
        <f t="shared" si="391"/>
        <v>7.3298429319371722E-2</v>
      </c>
      <c r="AZ659" s="41">
        <f t="shared" si="392"/>
        <v>1.3089005235602094E-2</v>
      </c>
      <c r="BA659" s="41">
        <f t="shared" si="393"/>
        <v>2.617801047120419E-3</v>
      </c>
      <c r="BB659" s="41">
        <f t="shared" si="394"/>
        <v>1.0471204188481676E-2</v>
      </c>
      <c r="BC659" s="41">
        <f t="shared" si="395"/>
        <v>0</v>
      </c>
      <c r="BD659" s="41">
        <f t="shared" si="396"/>
        <v>0.90837696335078533</v>
      </c>
      <c r="BE659" s="41">
        <f t="shared" si="397"/>
        <v>9.1623036649214659E-2</v>
      </c>
      <c r="BF659" s="41">
        <f t="shared" si="398"/>
        <v>0</v>
      </c>
      <c r="BG659" s="41">
        <f t="shared" si="399"/>
        <v>0.45026178010471202</v>
      </c>
      <c r="BH659" s="41">
        <f t="shared" si="400"/>
        <v>0.35602094240837695</v>
      </c>
      <c r="BI659" s="41">
        <f t="shared" si="401"/>
        <v>0.18848167539267016</v>
      </c>
      <c r="BJ659" s="41">
        <f t="shared" si="402"/>
        <v>5.235602094240838E-3</v>
      </c>
      <c r="BK659" s="41">
        <f t="shared" si="403"/>
        <v>0.10471204188481675</v>
      </c>
      <c r="BL659" s="41">
        <f t="shared" si="404"/>
        <v>2.617801047120419E-3</v>
      </c>
      <c r="BM659" s="41">
        <f t="shared" si="405"/>
        <v>0.10471204188481675</v>
      </c>
      <c r="BN659" s="41">
        <f t="shared" si="406"/>
        <v>0.7879581151832461</v>
      </c>
      <c r="BO659" s="41">
        <f t="shared" si="407"/>
        <v>7.3298429319371722E-2</v>
      </c>
      <c r="BP659" s="41">
        <f t="shared" si="408"/>
        <v>0.88743455497382195</v>
      </c>
      <c r="BQ659" s="41">
        <f t="shared" si="409"/>
        <v>3.4031413612565446E-2</v>
      </c>
      <c r="BR659" s="41">
        <f t="shared" si="410"/>
        <v>2.617801047120419E-3</v>
      </c>
      <c r="BS659" s="41">
        <f t="shared" si="411"/>
        <v>0.25916230366492149</v>
      </c>
      <c r="BT659" s="41">
        <f t="shared" si="412"/>
        <v>0.74083769633507857</v>
      </c>
      <c r="BU659" s="41">
        <f t="shared" si="413"/>
        <v>2.617801047120419E-3</v>
      </c>
      <c r="BV659" s="41">
        <f t="shared" si="414"/>
        <v>0</v>
      </c>
      <c r="BW659" s="41">
        <f t="shared" si="415"/>
        <v>1</v>
      </c>
      <c r="BX659" s="41" t="str">
        <f t="shared" si="416"/>
        <v>2013Registered nursesYukon</v>
      </c>
      <c r="BY659" s="51">
        <f>VLOOKUP(BX659,'%workplace'!$A$1:$F$381,6,FALSE)</f>
        <v>382</v>
      </c>
      <c r="BZ659" s="32">
        <f t="shared" si="417"/>
        <v>1</v>
      </c>
    </row>
    <row r="660" spans="1:78" s="8" customFormat="1" hidden="1" x14ac:dyDescent="0.2">
      <c r="A660" s="8" t="str">
        <f t="shared" si="380"/>
        <v>2013Registered nursesYukonCommunity health</v>
      </c>
      <c r="B660" s="8" t="s">
        <v>7</v>
      </c>
      <c r="C660" s="8" t="s">
        <v>24</v>
      </c>
      <c r="D660" s="8" t="s">
        <v>11</v>
      </c>
      <c r="E660" s="8">
        <v>2013</v>
      </c>
      <c r="F660" s="8">
        <v>116</v>
      </c>
      <c r="G660" s="8">
        <v>13</v>
      </c>
      <c r="H660" s="8">
        <v>0</v>
      </c>
      <c r="I660" s="8">
        <v>8</v>
      </c>
      <c r="J660" s="8">
        <v>16</v>
      </c>
      <c r="K660" s="8">
        <v>21</v>
      </c>
      <c r="L660" s="8">
        <v>14</v>
      </c>
      <c r="M660" s="8">
        <v>14</v>
      </c>
      <c r="N660" s="8">
        <v>20</v>
      </c>
      <c r="O660" s="8">
        <v>21</v>
      </c>
      <c r="P660" s="8">
        <v>11</v>
      </c>
      <c r="Q660" s="8">
        <v>4</v>
      </c>
      <c r="R660" s="8">
        <v>0</v>
      </c>
      <c r="S660" s="8">
        <v>0</v>
      </c>
      <c r="T660" s="8">
        <v>0</v>
      </c>
      <c r="U660" s="8">
        <v>122</v>
      </c>
      <c r="V660" s="8">
        <v>7</v>
      </c>
      <c r="W660" s="8">
        <v>0</v>
      </c>
      <c r="X660" s="8">
        <v>53</v>
      </c>
      <c r="Y660" s="8">
        <v>51</v>
      </c>
      <c r="Z660" s="8">
        <v>25</v>
      </c>
      <c r="AA660" s="8">
        <v>0</v>
      </c>
      <c r="AB660" s="8">
        <v>19</v>
      </c>
      <c r="AC660" s="8">
        <v>0</v>
      </c>
      <c r="AD660" s="8">
        <v>10</v>
      </c>
      <c r="AE660" s="8">
        <v>100</v>
      </c>
      <c r="AF660" s="8">
        <v>6</v>
      </c>
      <c r="AG660" s="8">
        <v>122</v>
      </c>
      <c r="AH660" s="8">
        <v>0</v>
      </c>
      <c r="AI660" s="8">
        <v>1</v>
      </c>
      <c r="AJ660" s="8">
        <v>72</v>
      </c>
      <c r="AK660" s="8">
        <v>57</v>
      </c>
      <c r="AL660" s="8">
        <v>0</v>
      </c>
      <c r="AM660" s="8">
        <v>0</v>
      </c>
      <c r="AN660" s="8">
        <v>129</v>
      </c>
      <c r="AO660" s="41">
        <f t="shared" si="381"/>
        <v>0.89922480620155043</v>
      </c>
      <c r="AP660" s="41">
        <f t="shared" si="382"/>
        <v>0.10077519379844961</v>
      </c>
      <c r="AQ660" s="41">
        <f t="shared" si="383"/>
        <v>0</v>
      </c>
      <c r="AR660" s="41">
        <f t="shared" si="384"/>
        <v>6.2015503875968991E-2</v>
      </c>
      <c r="AS660" s="41">
        <f t="shared" si="385"/>
        <v>0.12403100775193798</v>
      </c>
      <c r="AT660" s="41">
        <f t="shared" si="386"/>
        <v>0.16279069767441862</v>
      </c>
      <c r="AU660" s="41">
        <f t="shared" si="387"/>
        <v>0.10852713178294573</v>
      </c>
      <c r="AV660" s="41">
        <f t="shared" si="388"/>
        <v>0.10852713178294573</v>
      </c>
      <c r="AW660" s="41">
        <f t="shared" si="389"/>
        <v>0.15503875968992248</v>
      </c>
      <c r="AX660" s="41">
        <f t="shared" si="390"/>
        <v>0.16279069767441862</v>
      </c>
      <c r="AY660" s="41">
        <f t="shared" si="391"/>
        <v>8.5271317829457363E-2</v>
      </c>
      <c r="AZ660" s="41">
        <f t="shared" si="392"/>
        <v>3.1007751937984496E-2</v>
      </c>
      <c r="BA660" s="41">
        <f t="shared" si="393"/>
        <v>0</v>
      </c>
      <c r="BB660" s="41">
        <f t="shared" si="394"/>
        <v>0</v>
      </c>
      <c r="BC660" s="41">
        <f t="shared" si="395"/>
        <v>0</v>
      </c>
      <c r="BD660" s="41">
        <f t="shared" si="396"/>
        <v>0.94573643410852715</v>
      </c>
      <c r="BE660" s="41">
        <f t="shared" si="397"/>
        <v>5.4263565891472867E-2</v>
      </c>
      <c r="BF660" s="41">
        <f t="shared" si="398"/>
        <v>0</v>
      </c>
      <c r="BG660" s="41">
        <f t="shared" si="399"/>
        <v>0.41085271317829458</v>
      </c>
      <c r="BH660" s="41">
        <f t="shared" si="400"/>
        <v>0.39534883720930231</v>
      </c>
      <c r="BI660" s="41">
        <f t="shared" si="401"/>
        <v>0.19379844961240311</v>
      </c>
      <c r="BJ660" s="41">
        <f t="shared" si="402"/>
        <v>0</v>
      </c>
      <c r="BK660" s="41">
        <f t="shared" si="403"/>
        <v>0.14728682170542637</v>
      </c>
      <c r="BL660" s="41">
        <f t="shared" si="404"/>
        <v>0</v>
      </c>
      <c r="BM660" s="41">
        <f t="shared" si="405"/>
        <v>7.7519379844961239E-2</v>
      </c>
      <c r="BN660" s="41">
        <f t="shared" si="406"/>
        <v>0.77519379844961245</v>
      </c>
      <c r="BO660" s="41">
        <f t="shared" si="407"/>
        <v>4.6511627906976744E-2</v>
      </c>
      <c r="BP660" s="41">
        <f t="shared" si="408"/>
        <v>0.94573643410852715</v>
      </c>
      <c r="BQ660" s="41">
        <f t="shared" si="409"/>
        <v>0</v>
      </c>
      <c r="BR660" s="41">
        <f t="shared" si="410"/>
        <v>7.7519379844961239E-3</v>
      </c>
      <c r="BS660" s="41">
        <f t="shared" si="411"/>
        <v>0.55813953488372092</v>
      </c>
      <c r="BT660" s="41">
        <f t="shared" si="412"/>
        <v>0.44186046511627908</v>
      </c>
      <c r="BU660" s="41">
        <f t="shared" si="413"/>
        <v>0</v>
      </c>
      <c r="BV660" s="41">
        <f t="shared" si="414"/>
        <v>0</v>
      </c>
      <c r="BW660" s="41">
        <f t="shared" si="415"/>
        <v>1</v>
      </c>
      <c r="BX660" s="41" t="str">
        <f t="shared" si="416"/>
        <v>2013Registered nursesYukon</v>
      </c>
      <c r="BY660" s="51">
        <f>VLOOKUP(BX660,'%workplace'!$A$1:$F$381,6,FALSE)</f>
        <v>382</v>
      </c>
      <c r="BZ660" s="32">
        <f t="shared" si="417"/>
        <v>0.33769633507853403</v>
      </c>
    </row>
    <row r="661" spans="1:78" s="8" customFormat="1" hidden="1" x14ac:dyDescent="0.2">
      <c r="A661" s="8" t="str">
        <f t="shared" si="380"/>
        <v>2013Registered nursesYukonNursing home/long-term care</v>
      </c>
      <c r="B661" s="8" t="s">
        <v>7</v>
      </c>
      <c r="C661" s="8" t="s">
        <v>24</v>
      </c>
      <c r="D661" s="8" t="s">
        <v>12</v>
      </c>
      <c r="E661" s="8">
        <v>2013</v>
      </c>
      <c r="F661" s="8">
        <v>27</v>
      </c>
      <c r="G661" s="8">
        <v>1</v>
      </c>
      <c r="H661" s="8">
        <v>0</v>
      </c>
      <c r="I661" s="8">
        <v>5</v>
      </c>
      <c r="J661" s="8">
        <v>2</v>
      </c>
      <c r="K661" s="8">
        <v>6</v>
      </c>
      <c r="L661" s="8">
        <v>2</v>
      </c>
      <c r="M661" s="8">
        <v>5</v>
      </c>
      <c r="N661" s="8">
        <v>4</v>
      </c>
      <c r="O661" s="8">
        <v>1</v>
      </c>
      <c r="P661" s="8">
        <v>2</v>
      </c>
      <c r="Q661" s="8">
        <v>0</v>
      </c>
      <c r="R661" s="8">
        <v>0</v>
      </c>
      <c r="S661" s="8">
        <v>1</v>
      </c>
      <c r="T661" s="8">
        <v>0</v>
      </c>
      <c r="U661" s="8">
        <v>21</v>
      </c>
      <c r="V661" s="8">
        <v>7</v>
      </c>
      <c r="W661" s="8">
        <v>0</v>
      </c>
      <c r="X661" s="8">
        <v>19</v>
      </c>
      <c r="Y661" s="8">
        <v>4</v>
      </c>
      <c r="Z661" s="8">
        <v>5</v>
      </c>
      <c r="AA661" s="8">
        <v>0</v>
      </c>
      <c r="AB661" s="8">
        <v>10</v>
      </c>
      <c r="AC661" s="8">
        <v>0</v>
      </c>
      <c r="AD661" s="8">
        <v>1</v>
      </c>
      <c r="AE661" s="8">
        <v>17</v>
      </c>
      <c r="AF661" s="8">
        <v>3</v>
      </c>
      <c r="AG661" s="8">
        <v>25</v>
      </c>
      <c r="AH661" s="8">
        <v>0</v>
      </c>
      <c r="AI661" s="8">
        <v>0</v>
      </c>
      <c r="AJ661" s="8">
        <v>1</v>
      </c>
      <c r="AK661" s="8">
        <v>27</v>
      </c>
      <c r="AL661" s="8">
        <v>0</v>
      </c>
      <c r="AM661" s="8">
        <v>0</v>
      </c>
      <c r="AN661" s="8">
        <v>28</v>
      </c>
      <c r="AO661" s="41">
        <f t="shared" si="381"/>
        <v>0.9642857142857143</v>
      </c>
      <c r="AP661" s="41">
        <f t="shared" si="382"/>
        <v>3.5714285714285712E-2</v>
      </c>
      <c r="AQ661" s="41">
        <f t="shared" si="383"/>
        <v>0</v>
      </c>
      <c r="AR661" s="41">
        <f t="shared" si="384"/>
        <v>0.17857142857142858</v>
      </c>
      <c r="AS661" s="41">
        <f t="shared" si="385"/>
        <v>7.1428571428571425E-2</v>
      </c>
      <c r="AT661" s="41">
        <f t="shared" si="386"/>
        <v>0.21428571428571427</v>
      </c>
      <c r="AU661" s="41">
        <f t="shared" si="387"/>
        <v>7.1428571428571425E-2</v>
      </c>
      <c r="AV661" s="41">
        <f t="shared" si="388"/>
        <v>0.17857142857142858</v>
      </c>
      <c r="AW661" s="41">
        <f t="shared" si="389"/>
        <v>0.14285714285714285</v>
      </c>
      <c r="AX661" s="41">
        <f t="shared" si="390"/>
        <v>3.5714285714285712E-2</v>
      </c>
      <c r="AY661" s="41">
        <f t="shared" si="391"/>
        <v>7.1428571428571425E-2</v>
      </c>
      <c r="AZ661" s="41">
        <f t="shared" si="392"/>
        <v>0</v>
      </c>
      <c r="BA661" s="41">
        <f t="shared" si="393"/>
        <v>0</v>
      </c>
      <c r="BB661" s="41">
        <f t="shared" si="394"/>
        <v>3.5714285714285712E-2</v>
      </c>
      <c r="BC661" s="41">
        <f t="shared" si="395"/>
        <v>0</v>
      </c>
      <c r="BD661" s="41">
        <f t="shared" si="396"/>
        <v>0.75</v>
      </c>
      <c r="BE661" s="41">
        <f t="shared" si="397"/>
        <v>0.25</v>
      </c>
      <c r="BF661" s="41">
        <f t="shared" si="398"/>
        <v>0</v>
      </c>
      <c r="BG661" s="41">
        <f t="shared" si="399"/>
        <v>0.6785714285714286</v>
      </c>
      <c r="BH661" s="41">
        <f t="shared" si="400"/>
        <v>0.14285714285714285</v>
      </c>
      <c r="BI661" s="41">
        <f t="shared" si="401"/>
        <v>0.17857142857142858</v>
      </c>
      <c r="BJ661" s="41">
        <f t="shared" si="402"/>
        <v>0</v>
      </c>
      <c r="BK661" s="41">
        <f t="shared" si="403"/>
        <v>0.35714285714285715</v>
      </c>
      <c r="BL661" s="41">
        <f t="shared" si="404"/>
        <v>0</v>
      </c>
      <c r="BM661" s="41">
        <f t="shared" si="405"/>
        <v>3.5714285714285712E-2</v>
      </c>
      <c r="BN661" s="41">
        <f t="shared" si="406"/>
        <v>0.6071428571428571</v>
      </c>
      <c r="BO661" s="41">
        <f t="shared" si="407"/>
        <v>0.10714285714285714</v>
      </c>
      <c r="BP661" s="41">
        <f t="shared" si="408"/>
        <v>0.8928571428571429</v>
      </c>
      <c r="BQ661" s="41">
        <f t="shared" si="409"/>
        <v>0</v>
      </c>
      <c r="BR661" s="41">
        <f t="shared" si="410"/>
        <v>0</v>
      </c>
      <c r="BS661" s="41">
        <f t="shared" si="411"/>
        <v>3.5714285714285712E-2</v>
      </c>
      <c r="BT661" s="41">
        <f t="shared" si="412"/>
        <v>0.9642857142857143</v>
      </c>
      <c r="BU661" s="41">
        <f t="shared" si="413"/>
        <v>0</v>
      </c>
      <c r="BV661" s="41">
        <f t="shared" si="414"/>
        <v>0</v>
      </c>
      <c r="BW661" s="41">
        <f t="shared" si="415"/>
        <v>1</v>
      </c>
      <c r="BX661" s="41" t="str">
        <f t="shared" si="416"/>
        <v>2013Registered nursesYukon</v>
      </c>
      <c r="BY661" s="51">
        <f>VLOOKUP(BX661,'%workplace'!$A$1:$F$381,6,FALSE)</f>
        <v>382</v>
      </c>
      <c r="BZ661" s="32">
        <f t="shared" si="417"/>
        <v>7.3298429319371722E-2</v>
      </c>
    </row>
    <row r="662" spans="1:78" s="8" customFormat="1" hidden="1" x14ac:dyDescent="0.2">
      <c r="A662" s="8" t="str">
        <f t="shared" si="380"/>
        <v>2013Registered nursesYukonHospital</v>
      </c>
      <c r="B662" s="8" t="s">
        <v>7</v>
      </c>
      <c r="C662" s="8" t="s">
        <v>24</v>
      </c>
      <c r="D662" s="8" t="s">
        <v>10</v>
      </c>
      <c r="E662" s="8">
        <v>2013</v>
      </c>
      <c r="F662" s="8">
        <v>167</v>
      </c>
      <c r="G662" s="8">
        <v>15</v>
      </c>
      <c r="H662" s="8">
        <v>0</v>
      </c>
      <c r="I662" s="8">
        <v>35</v>
      </c>
      <c r="J662" s="8">
        <v>36</v>
      </c>
      <c r="K662" s="8">
        <v>17</v>
      </c>
      <c r="L662" s="8">
        <v>17</v>
      </c>
      <c r="M662" s="8">
        <v>17</v>
      </c>
      <c r="N662" s="8">
        <v>22</v>
      </c>
      <c r="O662" s="8">
        <v>23</v>
      </c>
      <c r="P662" s="8">
        <v>10</v>
      </c>
      <c r="Q662" s="8">
        <v>1</v>
      </c>
      <c r="R662" s="8">
        <v>1</v>
      </c>
      <c r="S662" s="8">
        <v>3</v>
      </c>
      <c r="T662" s="8">
        <v>0</v>
      </c>
      <c r="U662" s="8">
        <v>165</v>
      </c>
      <c r="V662" s="8">
        <v>17</v>
      </c>
      <c r="W662" s="8">
        <v>0</v>
      </c>
      <c r="X662" s="8">
        <v>72</v>
      </c>
      <c r="Y662" s="8">
        <v>70</v>
      </c>
      <c r="Z662" s="8">
        <v>38</v>
      </c>
      <c r="AA662" s="8">
        <v>2</v>
      </c>
      <c r="AB662" s="8">
        <v>7</v>
      </c>
      <c r="AC662" s="8">
        <v>0</v>
      </c>
      <c r="AD662" s="8">
        <v>8</v>
      </c>
      <c r="AE662" s="8">
        <v>167</v>
      </c>
      <c r="AF662" s="8">
        <v>12</v>
      </c>
      <c r="AG662" s="8">
        <v>168</v>
      </c>
      <c r="AH662" s="8">
        <v>2</v>
      </c>
      <c r="AI662" s="8">
        <v>0</v>
      </c>
      <c r="AJ662" s="8">
        <v>20</v>
      </c>
      <c r="AK662" s="8">
        <v>162</v>
      </c>
      <c r="AL662" s="8">
        <v>0</v>
      </c>
      <c r="AM662" s="8">
        <v>0</v>
      </c>
      <c r="AN662" s="8">
        <v>182</v>
      </c>
      <c r="AO662" s="41">
        <f t="shared" si="381"/>
        <v>0.91758241758241754</v>
      </c>
      <c r="AP662" s="41">
        <f t="shared" si="382"/>
        <v>8.2417582417582416E-2</v>
      </c>
      <c r="AQ662" s="41">
        <f t="shared" si="383"/>
        <v>0</v>
      </c>
      <c r="AR662" s="41">
        <f t="shared" si="384"/>
        <v>0.19230769230769232</v>
      </c>
      <c r="AS662" s="41">
        <f t="shared" si="385"/>
        <v>0.19780219780219779</v>
      </c>
      <c r="AT662" s="41">
        <f t="shared" si="386"/>
        <v>9.3406593406593408E-2</v>
      </c>
      <c r="AU662" s="41">
        <f t="shared" si="387"/>
        <v>9.3406593406593408E-2</v>
      </c>
      <c r="AV662" s="41">
        <f t="shared" si="388"/>
        <v>9.3406593406593408E-2</v>
      </c>
      <c r="AW662" s="41">
        <f t="shared" si="389"/>
        <v>0.12087912087912088</v>
      </c>
      <c r="AX662" s="41">
        <f t="shared" si="390"/>
        <v>0.12637362637362637</v>
      </c>
      <c r="AY662" s="41">
        <f t="shared" si="391"/>
        <v>5.4945054945054944E-2</v>
      </c>
      <c r="AZ662" s="41">
        <f t="shared" si="392"/>
        <v>5.4945054945054949E-3</v>
      </c>
      <c r="BA662" s="41">
        <f t="shared" si="393"/>
        <v>5.4945054945054949E-3</v>
      </c>
      <c r="BB662" s="41">
        <f t="shared" si="394"/>
        <v>1.6483516483516484E-2</v>
      </c>
      <c r="BC662" s="41">
        <f t="shared" si="395"/>
        <v>0</v>
      </c>
      <c r="BD662" s="41">
        <f t="shared" si="396"/>
        <v>0.90659340659340659</v>
      </c>
      <c r="BE662" s="41">
        <f t="shared" si="397"/>
        <v>9.3406593406593408E-2</v>
      </c>
      <c r="BF662" s="41">
        <f t="shared" si="398"/>
        <v>0</v>
      </c>
      <c r="BG662" s="41">
        <f t="shared" si="399"/>
        <v>0.39560439560439559</v>
      </c>
      <c r="BH662" s="41">
        <f t="shared" si="400"/>
        <v>0.38461538461538464</v>
      </c>
      <c r="BI662" s="41">
        <f t="shared" si="401"/>
        <v>0.2087912087912088</v>
      </c>
      <c r="BJ662" s="41">
        <f t="shared" si="402"/>
        <v>1.098901098901099E-2</v>
      </c>
      <c r="BK662" s="41">
        <f t="shared" si="403"/>
        <v>3.8461538461538464E-2</v>
      </c>
      <c r="BL662" s="41">
        <f t="shared" si="404"/>
        <v>0</v>
      </c>
      <c r="BM662" s="41">
        <f t="shared" si="405"/>
        <v>4.3956043956043959E-2</v>
      </c>
      <c r="BN662" s="41">
        <f t="shared" si="406"/>
        <v>0.91758241758241754</v>
      </c>
      <c r="BO662" s="41">
        <f t="shared" si="407"/>
        <v>6.5934065934065936E-2</v>
      </c>
      <c r="BP662" s="41">
        <f t="shared" si="408"/>
        <v>0.92307692307692313</v>
      </c>
      <c r="BQ662" s="41">
        <f t="shared" si="409"/>
        <v>1.098901098901099E-2</v>
      </c>
      <c r="BR662" s="41">
        <f t="shared" si="410"/>
        <v>0</v>
      </c>
      <c r="BS662" s="41">
        <f t="shared" si="411"/>
        <v>0.10989010989010989</v>
      </c>
      <c r="BT662" s="41">
        <f t="shared" si="412"/>
        <v>0.89010989010989006</v>
      </c>
      <c r="BU662" s="41">
        <f t="shared" si="413"/>
        <v>0</v>
      </c>
      <c r="BV662" s="41">
        <f t="shared" si="414"/>
        <v>0</v>
      </c>
      <c r="BW662" s="41">
        <f t="shared" si="415"/>
        <v>1</v>
      </c>
      <c r="BX662" s="41" t="str">
        <f t="shared" si="416"/>
        <v>2013Registered nursesYukon</v>
      </c>
      <c r="BY662" s="51">
        <f>VLOOKUP(BX662,'%workplace'!$A$1:$F$381,6,FALSE)</f>
        <v>382</v>
      </c>
      <c r="BZ662" s="32">
        <f t="shared" si="417"/>
        <v>0.47643979057591623</v>
      </c>
    </row>
    <row r="663" spans="1:78" s="8" customFormat="1" hidden="1" x14ac:dyDescent="0.2">
      <c r="A663" s="8" t="str">
        <f t="shared" si="380"/>
        <v>2013Registered nursesYukonOther places of work</v>
      </c>
      <c r="B663" s="8" t="s">
        <v>7</v>
      </c>
      <c r="C663" s="8" t="s">
        <v>24</v>
      </c>
      <c r="D663" s="8" t="s">
        <v>13</v>
      </c>
      <c r="E663" s="8">
        <v>2013</v>
      </c>
      <c r="F663" s="8">
        <v>36</v>
      </c>
      <c r="G663" s="8">
        <v>6</v>
      </c>
      <c r="H663" s="8">
        <v>0</v>
      </c>
      <c r="I663" s="8">
        <v>3</v>
      </c>
      <c r="J663" s="8">
        <v>5</v>
      </c>
      <c r="K663" s="8">
        <v>1</v>
      </c>
      <c r="L663" s="8">
        <v>6</v>
      </c>
      <c r="M663" s="8">
        <v>3</v>
      </c>
      <c r="N663" s="8">
        <v>6</v>
      </c>
      <c r="O663" s="8">
        <v>13</v>
      </c>
      <c r="P663" s="8">
        <v>5</v>
      </c>
      <c r="Q663" s="8">
        <v>0</v>
      </c>
      <c r="R663" s="8">
        <v>0</v>
      </c>
      <c r="S663" s="8">
        <v>0</v>
      </c>
      <c r="T663" s="8">
        <v>0</v>
      </c>
      <c r="U663" s="8">
        <v>38</v>
      </c>
      <c r="V663" s="8">
        <v>4</v>
      </c>
      <c r="W663" s="8">
        <v>0</v>
      </c>
      <c r="X663" s="8">
        <v>28</v>
      </c>
      <c r="Y663" s="8">
        <v>11</v>
      </c>
      <c r="Z663" s="8">
        <v>3</v>
      </c>
      <c r="AA663" s="8">
        <v>0</v>
      </c>
      <c r="AB663" s="8">
        <v>4</v>
      </c>
      <c r="AC663" s="8">
        <v>0</v>
      </c>
      <c r="AD663" s="8">
        <v>21</v>
      </c>
      <c r="AE663" s="8">
        <v>17</v>
      </c>
      <c r="AF663" s="8">
        <v>7</v>
      </c>
      <c r="AG663" s="8">
        <v>24</v>
      </c>
      <c r="AH663" s="8">
        <v>11</v>
      </c>
      <c r="AI663" s="8">
        <v>0</v>
      </c>
      <c r="AJ663" s="8">
        <v>5</v>
      </c>
      <c r="AK663" s="8">
        <v>37</v>
      </c>
      <c r="AL663" s="8">
        <v>0</v>
      </c>
      <c r="AM663" s="8">
        <v>0</v>
      </c>
      <c r="AN663" s="8">
        <v>42</v>
      </c>
      <c r="AO663" s="41">
        <f t="shared" si="381"/>
        <v>0.8571428571428571</v>
      </c>
      <c r="AP663" s="41">
        <f t="shared" si="382"/>
        <v>0.14285714285714285</v>
      </c>
      <c r="AQ663" s="41">
        <f t="shared" si="383"/>
        <v>0</v>
      </c>
      <c r="AR663" s="41">
        <f t="shared" si="384"/>
        <v>7.1428571428571425E-2</v>
      </c>
      <c r="AS663" s="41">
        <f t="shared" si="385"/>
        <v>0.11904761904761904</v>
      </c>
      <c r="AT663" s="41">
        <f t="shared" si="386"/>
        <v>2.3809523809523808E-2</v>
      </c>
      <c r="AU663" s="41">
        <f t="shared" si="387"/>
        <v>0.14285714285714285</v>
      </c>
      <c r="AV663" s="41">
        <f t="shared" si="388"/>
        <v>7.1428571428571425E-2</v>
      </c>
      <c r="AW663" s="41">
        <f t="shared" si="389"/>
        <v>0.14285714285714285</v>
      </c>
      <c r="AX663" s="41">
        <f t="shared" si="390"/>
        <v>0.30952380952380953</v>
      </c>
      <c r="AY663" s="41">
        <f t="shared" si="391"/>
        <v>0.11904761904761904</v>
      </c>
      <c r="AZ663" s="41">
        <f t="shared" si="392"/>
        <v>0</v>
      </c>
      <c r="BA663" s="41">
        <f t="shared" si="393"/>
        <v>0</v>
      </c>
      <c r="BB663" s="41">
        <f t="shared" si="394"/>
        <v>0</v>
      </c>
      <c r="BC663" s="41">
        <f t="shared" si="395"/>
        <v>0</v>
      </c>
      <c r="BD663" s="41">
        <f t="shared" si="396"/>
        <v>0.90476190476190477</v>
      </c>
      <c r="BE663" s="41">
        <f t="shared" si="397"/>
        <v>9.5238095238095233E-2</v>
      </c>
      <c r="BF663" s="41">
        <f t="shared" si="398"/>
        <v>0</v>
      </c>
      <c r="BG663" s="41">
        <f t="shared" si="399"/>
        <v>0.66666666666666663</v>
      </c>
      <c r="BH663" s="41">
        <f t="shared" si="400"/>
        <v>0.26190476190476192</v>
      </c>
      <c r="BI663" s="41">
        <f t="shared" si="401"/>
        <v>7.1428571428571425E-2</v>
      </c>
      <c r="BJ663" s="41">
        <f t="shared" si="402"/>
        <v>0</v>
      </c>
      <c r="BK663" s="41">
        <f t="shared" si="403"/>
        <v>9.5238095238095233E-2</v>
      </c>
      <c r="BL663" s="41">
        <f t="shared" si="404"/>
        <v>0</v>
      </c>
      <c r="BM663" s="41">
        <f t="shared" si="405"/>
        <v>0.5</v>
      </c>
      <c r="BN663" s="41">
        <f t="shared" si="406"/>
        <v>0.40476190476190477</v>
      </c>
      <c r="BO663" s="41">
        <f t="shared" si="407"/>
        <v>0.16666666666666666</v>
      </c>
      <c r="BP663" s="41">
        <f t="shared" si="408"/>
        <v>0.5714285714285714</v>
      </c>
      <c r="BQ663" s="41">
        <f t="shared" si="409"/>
        <v>0.26190476190476192</v>
      </c>
      <c r="BR663" s="41">
        <f t="shared" si="410"/>
        <v>0</v>
      </c>
      <c r="BS663" s="41">
        <f t="shared" si="411"/>
        <v>0.11904761904761904</v>
      </c>
      <c r="BT663" s="41">
        <f t="shared" si="412"/>
        <v>0.88095238095238093</v>
      </c>
      <c r="BU663" s="41">
        <f t="shared" si="413"/>
        <v>0</v>
      </c>
      <c r="BV663" s="41">
        <f t="shared" si="414"/>
        <v>0</v>
      </c>
      <c r="BW663" s="41">
        <f t="shared" si="415"/>
        <v>1</v>
      </c>
      <c r="BX663" s="41" t="str">
        <f t="shared" si="416"/>
        <v>2013Registered nursesYukon</v>
      </c>
      <c r="BY663" s="51">
        <f>VLOOKUP(BX663,'%workplace'!$A$1:$F$381,6,FALSE)</f>
        <v>382</v>
      </c>
      <c r="BZ663" s="32">
        <f t="shared" si="417"/>
        <v>0.1099476439790576</v>
      </c>
    </row>
    <row r="664" spans="1:78" s="8" customFormat="1" hidden="1" x14ac:dyDescent="0.2">
      <c r="A664" s="8" t="str">
        <f t="shared" si="380"/>
        <v>2013Registered nursesYukonUnknown places of work</v>
      </c>
      <c r="B664" s="8" t="s">
        <v>7</v>
      </c>
      <c r="C664" s="8" t="s">
        <v>24</v>
      </c>
      <c r="D664" s="8" t="s">
        <v>49</v>
      </c>
      <c r="E664" s="8">
        <v>2013</v>
      </c>
      <c r="F664" s="8">
        <v>1</v>
      </c>
      <c r="G664" s="8">
        <v>0</v>
      </c>
      <c r="H664" s="8">
        <v>0</v>
      </c>
      <c r="I664" s="8">
        <v>0</v>
      </c>
      <c r="J664" s="8">
        <v>0</v>
      </c>
      <c r="K664" s="8">
        <v>0</v>
      </c>
      <c r="L664" s="8">
        <v>0</v>
      </c>
      <c r="M664" s="8">
        <v>0</v>
      </c>
      <c r="N664" s="8">
        <v>1</v>
      </c>
      <c r="O664" s="8">
        <v>0</v>
      </c>
      <c r="P664" s="8">
        <v>0</v>
      </c>
      <c r="Q664" s="8">
        <v>0</v>
      </c>
      <c r="R664" s="8">
        <v>0</v>
      </c>
      <c r="S664" s="8">
        <v>0</v>
      </c>
      <c r="T664" s="8">
        <v>0</v>
      </c>
      <c r="U664" s="8">
        <v>1</v>
      </c>
      <c r="V664" s="8">
        <v>0</v>
      </c>
      <c r="W664" s="8">
        <v>0</v>
      </c>
      <c r="X664" s="8">
        <v>0</v>
      </c>
      <c r="Y664" s="8">
        <v>0</v>
      </c>
      <c r="Z664" s="8">
        <v>1</v>
      </c>
      <c r="AA664" s="8">
        <v>0</v>
      </c>
      <c r="AB664" s="8">
        <v>0</v>
      </c>
      <c r="AC664" s="8">
        <v>1</v>
      </c>
      <c r="AD664" s="8">
        <v>0</v>
      </c>
      <c r="AE664" s="8">
        <v>0</v>
      </c>
      <c r="AF664" s="8">
        <v>0</v>
      </c>
      <c r="AG664" s="8">
        <v>0</v>
      </c>
      <c r="AH664" s="8">
        <v>0</v>
      </c>
      <c r="AI664" s="8">
        <v>0</v>
      </c>
      <c r="AJ664" s="8">
        <v>1</v>
      </c>
      <c r="AK664" s="8">
        <v>0</v>
      </c>
      <c r="AL664" s="8">
        <v>1</v>
      </c>
      <c r="AM664" s="8">
        <v>0</v>
      </c>
      <c r="AN664" s="8">
        <v>1</v>
      </c>
      <c r="AO664" s="41">
        <f t="shared" si="381"/>
        <v>1</v>
      </c>
      <c r="AP664" s="41">
        <f t="shared" si="382"/>
        <v>0</v>
      </c>
      <c r="AQ664" s="41">
        <f t="shared" si="383"/>
        <v>0</v>
      </c>
      <c r="AR664" s="41">
        <f t="shared" si="384"/>
        <v>0</v>
      </c>
      <c r="AS664" s="41">
        <f t="shared" si="385"/>
        <v>0</v>
      </c>
      <c r="AT664" s="41">
        <f t="shared" si="386"/>
        <v>0</v>
      </c>
      <c r="AU664" s="41">
        <f t="shared" si="387"/>
        <v>0</v>
      </c>
      <c r="AV664" s="41">
        <f t="shared" si="388"/>
        <v>0</v>
      </c>
      <c r="AW664" s="41">
        <f t="shared" si="389"/>
        <v>1</v>
      </c>
      <c r="AX664" s="41">
        <f t="shared" si="390"/>
        <v>0</v>
      </c>
      <c r="AY664" s="41">
        <f t="shared" si="391"/>
        <v>0</v>
      </c>
      <c r="AZ664" s="41">
        <f t="shared" si="392"/>
        <v>0</v>
      </c>
      <c r="BA664" s="41">
        <f t="shared" si="393"/>
        <v>0</v>
      </c>
      <c r="BB664" s="41">
        <f t="shared" si="394"/>
        <v>0</v>
      </c>
      <c r="BC664" s="41">
        <f t="shared" si="395"/>
        <v>0</v>
      </c>
      <c r="BD664" s="41">
        <f t="shared" si="396"/>
        <v>1</v>
      </c>
      <c r="BE664" s="41">
        <f t="shared" si="397"/>
        <v>0</v>
      </c>
      <c r="BF664" s="41">
        <f t="shared" si="398"/>
        <v>0</v>
      </c>
      <c r="BG664" s="41">
        <f t="shared" si="399"/>
        <v>0</v>
      </c>
      <c r="BH664" s="41">
        <f t="shared" si="400"/>
        <v>0</v>
      </c>
      <c r="BI664" s="41">
        <f t="shared" si="401"/>
        <v>1</v>
      </c>
      <c r="BJ664" s="41">
        <f t="shared" si="402"/>
        <v>0</v>
      </c>
      <c r="BK664" s="41">
        <f t="shared" si="403"/>
        <v>0</v>
      </c>
      <c r="BL664" s="41">
        <f t="shared" si="404"/>
        <v>1</v>
      </c>
      <c r="BM664" s="41">
        <f t="shared" si="405"/>
        <v>0</v>
      </c>
      <c r="BN664" s="41">
        <f t="shared" si="406"/>
        <v>0</v>
      </c>
      <c r="BO664" s="41">
        <f t="shared" si="407"/>
        <v>0</v>
      </c>
      <c r="BP664" s="41">
        <f t="shared" si="408"/>
        <v>0</v>
      </c>
      <c r="BQ664" s="41">
        <f t="shared" si="409"/>
        <v>0</v>
      </c>
      <c r="BR664" s="41">
        <f t="shared" si="410"/>
        <v>0</v>
      </c>
      <c r="BS664" s="41">
        <f t="shared" si="411"/>
        <v>1</v>
      </c>
      <c r="BT664" s="41">
        <f t="shared" si="412"/>
        <v>0</v>
      </c>
      <c r="BU664" s="41">
        <f t="shared" si="413"/>
        <v>1</v>
      </c>
      <c r="BV664" s="41">
        <f t="shared" si="414"/>
        <v>0</v>
      </c>
      <c r="BW664" s="41">
        <f t="shared" si="415"/>
        <v>1</v>
      </c>
      <c r="BX664" s="41" t="str">
        <f t="shared" si="416"/>
        <v>2013Registered nursesYukon</v>
      </c>
      <c r="BY664" s="51">
        <f>VLOOKUP(BX664,'%workplace'!$A$1:$F$381,6,FALSE)</f>
        <v>382</v>
      </c>
      <c r="BZ664" s="32">
        <f t="shared" si="417"/>
        <v>2.617801047120419E-3</v>
      </c>
    </row>
    <row r="665" spans="1:78" s="8" customFormat="1" hidden="1" x14ac:dyDescent="0.2">
      <c r="A665" s="8" t="str">
        <f t="shared" si="380"/>
        <v>2013Licensed practical nursesNewfoundland and LabradorAll places of work</v>
      </c>
      <c r="B665" s="8" t="s">
        <v>3</v>
      </c>
      <c r="C665" s="8" t="s">
        <v>14</v>
      </c>
      <c r="D665" s="8" t="s">
        <v>9</v>
      </c>
      <c r="E665" s="8">
        <v>2013</v>
      </c>
      <c r="F665" s="8">
        <v>1993</v>
      </c>
      <c r="G665" s="8">
        <v>230</v>
      </c>
      <c r="H665" s="8">
        <v>0</v>
      </c>
      <c r="I665" s="8">
        <v>159</v>
      </c>
      <c r="J665" s="8">
        <v>255</v>
      </c>
      <c r="K665" s="8">
        <v>267</v>
      </c>
      <c r="L665" s="8">
        <v>335</v>
      </c>
      <c r="M665" s="8">
        <v>410</v>
      </c>
      <c r="N665" s="8">
        <v>385</v>
      </c>
      <c r="O665" s="8">
        <v>243</v>
      </c>
      <c r="P665" s="8">
        <v>63</v>
      </c>
      <c r="Q665" s="8">
        <v>6</v>
      </c>
      <c r="R665" s="8">
        <v>0</v>
      </c>
      <c r="S665" s="8">
        <v>100</v>
      </c>
      <c r="T665" s="8">
        <v>0</v>
      </c>
      <c r="U665" s="8">
        <v>2191</v>
      </c>
      <c r="V665" s="8">
        <v>0</v>
      </c>
      <c r="W665" s="8">
        <v>32</v>
      </c>
      <c r="X665" s="8">
        <v>1446</v>
      </c>
      <c r="Y665" s="8">
        <v>93</v>
      </c>
      <c r="Z665" s="8">
        <v>684</v>
      </c>
      <c r="AA665" s="8">
        <v>0</v>
      </c>
      <c r="AB665" s="8">
        <v>0</v>
      </c>
      <c r="AC665" s="8">
        <v>0</v>
      </c>
      <c r="AD665" s="8">
        <v>98</v>
      </c>
      <c r="AE665" s="8">
        <v>2125</v>
      </c>
      <c r="AF665" s="8">
        <v>7</v>
      </c>
      <c r="AG665" s="8">
        <v>2208</v>
      </c>
      <c r="AH665" s="8">
        <v>8</v>
      </c>
      <c r="AI665" s="8">
        <v>0</v>
      </c>
      <c r="AJ665" s="8">
        <v>1017</v>
      </c>
      <c r="AK665" s="8">
        <v>1206</v>
      </c>
      <c r="AL665" s="8">
        <v>0</v>
      </c>
      <c r="AM665" s="8">
        <v>0</v>
      </c>
      <c r="AN665" s="8">
        <v>2223</v>
      </c>
      <c r="AO665" s="41">
        <f t="shared" si="381"/>
        <v>0.89653621232568603</v>
      </c>
      <c r="AP665" s="41">
        <f t="shared" si="382"/>
        <v>0.103463787674314</v>
      </c>
      <c r="AQ665" s="41">
        <f t="shared" si="383"/>
        <v>0</v>
      </c>
      <c r="AR665" s="41">
        <f t="shared" si="384"/>
        <v>7.1524966261808362E-2</v>
      </c>
      <c r="AS665" s="41">
        <f t="shared" si="385"/>
        <v>0.11470985155195682</v>
      </c>
      <c r="AT665" s="41">
        <f t="shared" si="386"/>
        <v>0.12010796221322537</v>
      </c>
      <c r="AU665" s="41">
        <f t="shared" si="387"/>
        <v>0.15069725596041386</v>
      </c>
      <c r="AV665" s="41">
        <f t="shared" si="388"/>
        <v>0.18443544759334232</v>
      </c>
      <c r="AW665" s="41">
        <f t="shared" si="389"/>
        <v>0.1731893837156995</v>
      </c>
      <c r="AX665" s="41">
        <f t="shared" si="390"/>
        <v>0.10931174089068826</v>
      </c>
      <c r="AY665" s="41">
        <f t="shared" si="391"/>
        <v>2.8340080971659919E-2</v>
      </c>
      <c r="AZ665" s="41">
        <f t="shared" si="392"/>
        <v>2.6990553306342779E-3</v>
      </c>
      <c r="BA665" s="41">
        <f t="shared" si="393"/>
        <v>0</v>
      </c>
      <c r="BB665" s="41">
        <f t="shared" si="394"/>
        <v>4.4984255510571301E-2</v>
      </c>
      <c r="BC665" s="41">
        <f t="shared" si="395"/>
        <v>0</v>
      </c>
      <c r="BD665" s="41">
        <f t="shared" si="396"/>
        <v>0.98560503823661716</v>
      </c>
      <c r="BE665" s="41">
        <f t="shared" si="397"/>
        <v>0</v>
      </c>
      <c r="BF665" s="41">
        <f t="shared" si="398"/>
        <v>1.4394961763382817E-2</v>
      </c>
      <c r="BG665" s="41">
        <f t="shared" si="399"/>
        <v>0.65047233468286103</v>
      </c>
      <c r="BH665" s="41">
        <f t="shared" si="400"/>
        <v>4.1835357624831308E-2</v>
      </c>
      <c r="BI665" s="41">
        <f t="shared" si="401"/>
        <v>0.30769230769230771</v>
      </c>
      <c r="BJ665" s="41">
        <f t="shared" si="402"/>
        <v>0</v>
      </c>
      <c r="BK665" s="41">
        <f t="shared" si="403"/>
        <v>0</v>
      </c>
      <c r="BL665" s="41">
        <f t="shared" si="404"/>
        <v>0</v>
      </c>
      <c r="BM665" s="41">
        <f t="shared" si="405"/>
        <v>4.4084570400359874E-2</v>
      </c>
      <c r="BN665" s="41">
        <f t="shared" si="406"/>
        <v>0.95591542959964015</v>
      </c>
      <c r="BO665" s="41">
        <f t="shared" si="407"/>
        <v>3.1488978857399908E-3</v>
      </c>
      <c r="BP665" s="41">
        <f t="shared" si="408"/>
        <v>0.99325236167341435</v>
      </c>
      <c r="BQ665" s="41">
        <f t="shared" si="409"/>
        <v>3.5987404408457041E-3</v>
      </c>
      <c r="BR665" s="41">
        <f t="shared" si="410"/>
        <v>0</v>
      </c>
      <c r="BS665" s="41">
        <f t="shared" si="411"/>
        <v>0.45748987854251011</v>
      </c>
      <c r="BT665" s="41">
        <f t="shared" si="412"/>
        <v>0.54251012145748989</v>
      </c>
      <c r="BU665" s="41">
        <f t="shared" si="413"/>
        <v>0</v>
      </c>
      <c r="BV665" s="41">
        <f t="shared" si="414"/>
        <v>0</v>
      </c>
      <c r="BW665" s="41">
        <f t="shared" si="415"/>
        <v>1</v>
      </c>
      <c r="BX665" s="41" t="str">
        <f t="shared" si="416"/>
        <v>2013Licensed practical nursesNewfoundland and Labrador</v>
      </c>
      <c r="BY665" s="51">
        <f>VLOOKUP(BX665,'%workplace'!$A$1:$F$381,6,FALSE)</f>
        <v>2223</v>
      </c>
      <c r="BZ665" s="32">
        <f t="shared" si="417"/>
        <v>1</v>
      </c>
    </row>
    <row r="666" spans="1:78" s="8" customFormat="1" hidden="1" x14ac:dyDescent="0.2">
      <c r="A666" s="8" t="str">
        <f t="shared" si="380"/>
        <v>2013Licensed practical nursesNewfoundland and LabradorCommunity health</v>
      </c>
      <c r="B666" s="8" t="s">
        <v>3</v>
      </c>
      <c r="C666" s="8" t="s">
        <v>14</v>
      </c>
      <c r="D666" s="8" t="s">
        <v>11</v>
      </c>
      <c r="E666" s="8">
        <v>2013</v>
      </c>
      <c r="F666" s="8">
        <v>91</v>
      </c>
      <c r="G666" s="8">
        <v>3</v>
      </c>
      <c r="H666" s="8">
        <v>0</v>
      </c>
      <c r="I666" s="8">
        <v>3</v>
      </c>
      <c r="J666" s="8">
        <v>16</v>
      </c>
      <c r="K666" s="8">
        <v>13</v>
      </c>
      <c r="L666" s="8">
        <v>20</v>
      </c>
      <c r="M666" s="8">
        <v>14</v>
      </c>
      <c r="N666" s="8">
        <v>16</v>
      </c>
      <c r="O666" s="8">
        <v>8</v>
      </c>
      <c r="P666" s="8">
        <v>3</v>
      </c>
      <c r="Q666" s="8">
        <v>0</v>
      </c>
      <c r="R666" s="8">
        <v>0</v>
      </c>
      <c r="S666" s="8">
        <v>1</v>
      </c>
      <c r="T666" s="8">
        <v>0</v>
      </c>
      <c r="U666" s="8">
        <v>93</v>
      </c>
      <c r="V666" s="8">
        <v>0</v>
      </c>
      <c r="W666" s="8">
        <v>1</v>
      </c>
      <c r="X666" s="8">
        <v>66</v>
      </c>
      <c r="Y666" s="8">
        <v>6</v>
      </c>
      <c r="Z666" s="8">
        <v>22</v>
      </c>
      <c r="AA666" s="8">
        <v>0</v>
      </c>
      <c r="AB666" s="8">
        <v>0</v>
      </c>
      <c r="AC666" s="8">
        <v>0</v>
      </c>
      <c r="AD666" s="8">
        <v>7</v>
      </c>
      <c r="AE666" s="8">
        <v>87</v>
      </c>
      <c r="AF666" s="8">
        <v>1</v>
      </c>
      <c r="AG666" s="8">
        <v>93</v>
      </c>
      <c r="AH666" s="8">
        <v>0</v>
      </c>
      <c r="AI666" s="8">
        <v>0</v>
      </c>
      <c r="AJ666" s="8">
        <v>66</v>
      </c>
      <c r="AK666" s="8">
        <v>28</v>
      </c>
      <c r="AL666" s="8">
        <v>0</v>
      </c>
      <c r="AM666" s="8">
        <v>0</v>
      </c>
      <c r="AN666" s="8">
        <v>94</v>
      </c>
      <c r="AO666" s="41">
        <f t="shared" si="381"/>
        <v>0.96808510638297873</v>
      </c>
      <c r="AP666" s="41">
        <f t="shared" si="382"/>
        <v>3.1914893617021274E-2</v>
      </c>
      <c r="AQ666" s="41">
        <f t="shared" si="383"/>
        <v>0</v>
      </c>
      <c r="AR666" s="41">
        <f t="shared" si="384"/>
        <v>3.1914893617021274E-2</v>
      </c>
      <c r="AS666" s="41">
        <f t="shared" si="385"/>
        <v>0.1702127659574468</v>
      </c>
      <c r="AT666" s="41">
        <f t="shared" si="386"/>
        <v>0.13829787234042554</v>
      </c>
      <c r="AU666" s="41">
        <f t="shared" si="387"/>
        <v>0.21276595744680851</v>
      </c>
      <c r="AV666" s="41">
        <f t="shared" si="388"/>
        <v>0.14893617021276595</v>
      </c>
      <c r="AW666" s="41">
        <f t="shared" si="389"/>
        <v>0.1702127659574468</v>
      </c>
      <c r="AX666" s="41">
        <f t="shared" si="390"/>
        <v>8.5106382978723402E-2</v>
      </c>
      <c r="AY666" s="41">
        <f t="shared" si="391"/>
        <v>3.1914893617021274E-2</v>
      </c>
      <c r="AZ666" s="41">
        <f t="shared" si="392"/>
        <v>0</v>
      </c>
      <c r="BA666" s="41">
        <f t="shared" si="393"/>
        <v>0</v>
      </c>
      <c r="BB666" s="41">
        <f t="shared" si="394"/>
        <v>1.0638297872340425E-2</v>
      </c>
      <c r="BC666" s="41">
        <f t="shared" si="395"/>
        <v>0</v>
      </c>
      <c r="BD666" s="41">
        <f t="shared" si="396"/>
        <v>0.98936170212765961</v>
      </c>
      <c r="BE666" s="41">
        <f t="shared" si="397"/>
        <v>0</v>
      </c>
      <c r="BF666" s="41">
        <f t="shared" si="398"/>
        <v>1.0638297872340425E-2</v>
      </c>
      <c r="BG666" s="41">
        <f t="shared" si="399"/>
        <v>0.7021276595744681</v>
      </c>
      <c r="BH666" s="41">
        <f t="shared" si="400"/>
        <v>6.3829787234042548E-2</v>
      </c>
      <c r="BI666" s="41">
        <f t="shared" si="401"/>
        <v>0.23404255319148937</v>
      </c>
      <c r="BJ666" s="41">
        <f t="shared" si="402"/>
        <v>0</v>
      </c>
      <c r="BK666" s="41">
        <f t="shared" si="403"/>
        <v>0</v>
      </c>
      <c r="BL666" s="41">
        <f t="shared" si="404"/>
        <v>0</v>
      </c>
      <c r="BM666" s="41">
        <f t="shared" si="405"/>
        <v>7.4468085106382975E-2</v>
      </c>
      <c r="BN666" s="41">
        <f t="shared" si="406"/>
        <v>0.92553191489361697</v>
      </c>
      <c r="BO666" s="41">
        <f t="shared" si="407"/>
        <v>1.0638297872340425E-2</v>
      </c>
      <c r="BP666" s="41">
        <f t="shared" si="408"/>
        <v>0.98936170212765961</v>
      </c>
      <c r="BQ666" s="41">
        <f t="shared" si="409"/>
        <v>0</v>
      </c>
      <c r="BR666" s="41">
        <f t="shared" si="410"/>
        <v>0</v>
      </c>
      <c r="BS666" s="41">
        <f t="shared" si="411"/>
        <v>0.7021276595744681</v>
      </c>
      <c r="BT666" s="41">
        <f t="shared" si="412"/>
        <v>0.2978723404255319</v>
      </c>
      <c r="BU666" s="41">
        <f t="shared" si="413"/>
        <v>0</v>
      </c>
      <c r="BV666" s="41">
        <f t="shared" si="414"/>
        <v>0</v>
      </c>
      <c r="BW666" s="41">
        <f t="shared" si="415"/>
        <v>1</v>
      </c>
      <c r="BX666" s="41" t="str">
        <f t="shared" si="416"/>
        <v>2013Licensed practical nursesNewfoundland and Labrador</v>
      </c>
      <c r="BY666" s="51">
        <f>VLOOKUP(BX666,'%workplace'!$A$1:$F$381,6,FALSE)</f>
        <v>2223</v>
      </c>
      <c r="BZ666" s="32">
        <f t="shared" si="417"/>
        <v>4.2285200179937019E-2</v>
      </c>
    </row>
    <row r="667" spans="1:78" s="8" customFormat="1" hidden="1" x14ac:dyDescent="0.2">
      <c r="A667" s="8" t="str">
        <f t="shared" si="380"/>
        <v>2013Licensed practical nursesNewfoundland and LabradorNursing home/long-term care</v>
      </c>
      <c r="B667" s="8" t="s">
        <v>3</v>
      </c>
      <c r="C667" s="8" t="s">
        <v>14</v>
      </c>
      <c r="D667" s="8" t="s">
        <v>12</v>
      </c>
      <c r="E667" s="8">
        <v>2013</v>
      </c>
      <c r="F667" s="8">
        <v>1089</v>
      </c>
      <c r="G667" s="8">
        <v>88</v>
      </c>
      <c r="H667" s="8">
        <v>0</v>
      </c>
      <c r="I667" s="8">
        <v>85</v>
      </c>
      <c r="J667" s="8">
        <v>129</v>
      </c>
      <c r="K667" s="8">
        <v>152</v>
      </c>
      <c r="L667" s="8">
        <v>178</v>
      </c>
      <c r="M667" s="8">
        <v>238</v>
      </c>
      <c r="N667" s="8">
        <v>177</v>
      </c>
      <c r="O667" s="8">
        <v>114</v>
      </c>
      <c r="P667" s="8">
        <v>34</v>
      </c>
      <c r="Q667" s="8">
        <v>3</v>
      </c>
      <c r="R667" s="8">
        <v>0</v>
      </c>
      <c r="S667" s="8">
        <v>67</v>
      </c>
      <c r="T667" s="8">
        <v>0</v>
      </c>
      <c r="U667" s="8">
        <v>1155</v>
      </c>
      <c r="V667" s="8">
        <v>0</v>
      </c>
      <c r="W667" s="8">
        <v>22</v>
      </c>
      <c r="X667" s="8">
        <v>778</v>
      </c>
      <c r="Y667" s="8">
        <v>60</v>
      </c>
      <c r="Z667" s="8">
        <v>339</v>
      </c>
      <c r="AA667" s="8">
        <v>0</v>
      </c>
      <c r="AB667" s="8">
        <v>0</v>
      </c>
      <c r="AC667" s="8">
        <v>0</v>
      </c>
      <c r="AD667" s="8">
        <v>14</v>
      </c>
      <c r="AE667" s="8">
        <v>1163</v>
      </c>
      <c r="AF667" s="8">
        <v>2</v>
      </c>
      <c r="AG667" s="8">
        <v>1175</v>
      </c>
      <c r="AH667" s="8">
        <v>0</v>
      </c>
      <c r="AI667" s="8">
        <v>0</v>
      </c>
      <c r="AJ667" s="8">
        <v>521</v>
      </c>
      <c r="AK667" s="8">
        <v>656</v>
      </c>
      <c r="AL667" s="8">
        <v>0</v>
      </c>
      <c r="AM667" s="8">
        <v>0</v>
      </c>
      <c r="AN667" s="8">
        <v>1177</v>
      </c>
      <c r="AO667" s="41">
        <f t="shared" si="381"/>
        <v>0.92523364485981308</v>
      </c>
      <c r="AP667" s="41">
        <f t="shared" si="382"/>
        <v>7.476635514018691E-2</v>
      </c>
      <c r="AQ667" s="41">
        <f t="shared" si="383"/>
        <v>0</v>
      </c>
      <c r="AR667" s="41">
        <f t="shared" si="384"/>
        <v>7.2217502124044181E-2</v>
      </c>
      <c r="AS667" s="41">
        <f t="shared" si="385"/>
        <v>0.10960067969413764</v>
      </c>
      <c r="AT667" s="41">
        <f t="shared" si="386"/>
        <v>0.12914188615123195</v>
      </c>
      <c r="AU667" s="41">
        <f t="shared" si="387"/>
        <v>0.15123194562446898</v>
      </c>
      <c r="AV667" s="41">
        <f t="shared" si="388"/>
        <v>0.20220900594732372</v>
      </c>
      <c r="AW667" s="41">
        <f t="shared" si="389"/>
        <v>0.1503823279524214</v>
      </c>
      <c r="AX667" s="41">
        <f t="shared" si="390"/>
        <v>9.6856414613423952E-2</v>
      </c>
      <c r="AY667" s="41">
        <f t="shared" si="391"/>
        <v>2.8887000849617671E-2</v>
      </c>
      <c r="AZ667" s="41">
        <f t="shared" si="392"/>
        <v>2.5488530161427358E-3</v>
      </c>
      <c r="BA667" s="41">
        <f t="shared" si="393"/>
        <v>0</v>
      </c>
      <c r="BB667" s="41">
        <f t="shared" si="394"/>
        <v>5.6924384027187767E-2</v>
      </c>
      <c r="BC667" s="41">
        <f t="shared" si="395"/>
        <v>0</v>
      </c>
      <c r="BD667" s="41">
        <f t="shared" si="396"/>
        <v>0.98130841121495327</v>
      </c>
      <c r="BE667" s="41">
        <f t="shared" si="397"/>
        <v>0</v>
      </c>
      <c r="BF667" s="41">
        <f t="shared" si="398"/>
        <v>1.8691588785046728E-2</v>
      </c>
      <c r="BG667" s="41">
        <f t="shared" si="399"/>
        <v>0.66100254885301613</v>
      </c>
      <c r="BH667" s="41">
        <f t="shared" si="400"/>
        <v>5.0977060322854713E-2</v>
      </c>
      <c r="BI667" s="41">
        <f t="shared" si="401"/>
        <v>0.28802039082412917</v>
      </c>
      <c r="BJ667" s="41">
        <f t="shared" si="402"/>
        <v>0</v>
      </c>
      <c r="BK667" s="41">
        <f t="shared" si="403"/>
        <v>0</v>
      </c>
      <c r="BL667" s="41">
        <f t="shared" si="404"/>
        <v>0</v>
      </c>
      <c r="BM667" s="41">
        <f t="shared" si="405"/>
        <v>1.18946474086661E-2</v>
      </c>
      <c r="BN667" s="41">
        <f t="shared" si="406"/>
        <v>0.98810535259133392</v>
      </c>
      <c r="BO667" s="41">
        <f t="shared" si="407"/>
        <v>1.6992353440951572E-3</v>
      </c>
      <c r="BP667" s="41">
        <f t="shared" si="408"/>
        <v>0.99830076465590489</v>
      </c>
      <c r="BQ667" s="41">
        <f t="shared" si="409"/>
        <v>0</v>
      </c>
      <c r="BR667" s="41">
        <f t="shared" si="410"/>
        <v>0</v>
      </c>
      <c r="BS667" s="41">
        <f t="shared" si="411"/>
        <v>0.44265080713678845</v>
      </c>
      <c r="BT667" s="41">
        <f t="shared" si="412"/>
        <v>0.55734919286321161</v>
      </c>
      <c r="BU667" s="41">
        <f t="shared" si="413"/>
        <v>0</v>
      </c>
      <c r="BV667" s="41">
        <f t="shared" si="414"/>
        <v>0</v>
      </c>
      <c r="BW667" s="41">
        <f t="shared" si="415"/>
        <v>1</v>
      </c>
      <c r="BX667" s="41" t="str">
        <f t="shared" si="416"/>
        <v>2013Licensed practical nursesNewfoundland and Labrador</v>
      </c>
      <c r="BY667" s="51">
        <f>VLOOKUP(BX667,'%workplace'!$A$1:$F$381,6,FALSE)</f>
        <v>2223</v>
      </c>
      <c r="BZ667" s="32">
        <f t="shared" si="417"/>
        <v>0.5294646873594242</v>
      </c>
    </row>
    <row r="668" spans="1:78" s="8" customFormat="1" hidden="1" x14ac:dyDescent="0.2">
      <c r="A668" s="8" t="str">
        <f t="shared" si="380"/>
        <v>2013Licensed practical nursesNewfoundland and LabradorHospital</v>
      </c>
      <c r="B668" s="8" t="s">
        <v>3</v>
      </c>
      <c r="C668" s="8" t="s">
        <v>14</v>
      </c>
      <c r="D668" s="8" t="s">
        <v>10</v>
      </c>
      <c r="E668" s="8">
        <v>2013</v>
      </c>
      <c r="F668" s="8">
        <v>779</v>
      </c>
      <c r="G668" s="8">
        <v>138</v>
      </c>
      <c r="H668" s="8">
        <v>0</v>
      </c>
      <c r="I668" s="8">
        <v>71</v>
      </c>
      <c r="J668" s="8">
        <v>105</v>
      </c>
      <c r="K668" s="8">
        <v>94</v>
      </c>
      <c r="L668" s="8">
        <v>133</v>
      </c>
      <c r="M668" s="8">
        <v>154</v>
      </c>
      <c r="N668" s="8">
        <v>186</v>
      </c>
      <c r="O668" s="8">
        <v>116</v>
      </c>
      <c r="P668" s="8">
        <v>23</v>
      </c>
      <c r="Q668" s="8">
        <v>3</v>
      </c>
      <c r="R668" s="8">
        <v>0</v>
      </c>
      <c r="S668" s="8">
        <v>32</v>
      </c>
      <c r="T668" s="8">
        <v>0</v>
      </c>
      <c r="U668" s="8">
        <v>908</v>
      </c>
      <c r="V668" s="8">
        <v>0</v>
      </c>
      <c r="W668" s="8">
        <v>9</v>
      </c>
      <c r="X668" s="8">
        <v>578</v>
      </c>
      <c r="Y668" s="8">
        <v>25</v>
      </c>
      <c r="Z668" s="8">
        <v>314</v>
      </c>
      <c r="AA668" s="8">
        <v>0</v>
      </c>
      <c r="AB668" s="8">
        <v>0</v>
      </c>
      <c r="AC668" s="8">
        <v>0</v>
      </c>
      <c r="AD668" s="8">
        <v>74</v>
      </c>
      <c r="AE668" s="8">
        <v>843</v>
      </c>
      <c r="AF668" s="8">
        <v>0</v>
      </c>
      <c r="AG668" s="8">
        <v>915</v>
      </c>
      <c r="AH668" s="8">
        <v>2</v>
      </c>
      <c r="AI668" s="8">
        <v>0</v>
      </c>
      <c r="AJ668" s="8">
        <v>416</v>
      </c>
      <c r="AK668" s="8">
        <v>501</v>
      </c>
      <c r="AL668" s="8">
        <v>0</v>
      </c>
      <c r="AM668" s="8">
        <v>0</v>
      </c>
      <c r="AN668" s="8">
        <v>917</v>
      </c>
      <c r="AO668" s="41">
        <f t="shared" si="381"/>
        <v>0.84950926935659765</v>
      </c>
      <c r="AP668" s="41">
        <f t="shared" si="382"/>
        <v>0.1504907306434024</v>
      </c>
      <c r="AQ668" s="41">
        <f t="shared" si="383"/>
        <v>0</v>
      </c>
      <c r="AR668" s="41">
        <f t="shared" si="384"/>
        <v>7.7426390403489642E-2</v>
      </c>
      <c r="AS668" s="41">
        <f t="shared" si="385"/>
        <v>0.11450381679389313</v>
      </c>
      <c r="AT668" s="41">
        <f t="shared" si="386"/>
        <v>0.1025081788440567</v>
      </c>
      <c r="AU668" s="41">
        <f t="shared" si="387"/>
        <v>0.14503816793893129</v>
      </c>
      <c r="AV668" s="41">
        <f t="shared" si="388"/>
        <v>0.16793893129770993</v>
      </c>
      <c r="AW668" s="41">
        <f t="shared" si="389"/>
        <v>0.20283533260632497</v>
      </c>
      <c r="AX668" s="41">
        <f t="shared" si="390"/>
        <v>0.12649945474372956</v>
      </c>
      <c r="AY668" s="41">
        <f t="shared" si="391"/>
        <v>2.5081788440567066E-2</v>
      </c>
      <c r="AZ668" s="41">
        <f t="shared" si="392"/>
        <v>3.2715376226826608E-3</v>
      </c>
      <c r="BA668" s="41">
        <f t="shared" si="393"/>
        <v>0</v>
      </c>
      <c r="BB668" s="41">
        <f t="shared" si="394"/>
        <v>3.4896401308615051E-2</v>
      </c>
      <c r="BC668" s="41">
        <f t="shared" si="395"/>
        <v>0</v>
      </c>
      <c r="BD668" s="41">
        <f t="shared" si="396"/>
        <v>0.99018538713195203</v>
      </c>
      <c r="BE668" s="41">
        <f t="shared" si="397"/>
        <v>0</v>
      </c>
      <c r="BF668" s="41">
        <f t="shared" si="398"/>
        <v>9.8146128680479828E-3</v>
      </c>
      <c r="BG668" s="41">
        <f t="shared" si="399"/>
        <v>0.63031624863685931</v>
      </c>
      <c r="BH668" s="41">
        <f t="shared" si="400"/>
        <v>2.7262813522355506E-2</v>
      </c>
      <c r="BI668" s="41">
        <f t="shared" si="401"/>
        <v>0.34242093784078514</v>
      </c>
      <c r="BJ668" s="41">
        <f t="shared" si="402"/>
        <v>0</v>
      </c>
      <c r="BK668" s="41">
        <f t="shared" si="403"/>
        <v>0</v>
      </c>
      <c r="BL668" s="41">
        <f t="shared" si="404"/>
        <v>0</v>
      </c>
      <c r="BM668" s="41">
        <f t="shared" si="405"/>
        <v>8.0697928026172303E-2</v>
      </c>
      <c r="BN668" s="41">
        <f t="shared" si="406"/>
        <v>0.91930207197382774</v>
      </c>
      <c r="BO668" s="41">
        <f t="shared" si="407"/>
        <v>0</v>
      </c>
      <c r="BP668" s="41">
        <f t="shared" si="408"/>
        <v>0.99781897491821159</v>
      </c>
      <c r="BQ668" s="41">
        <f t="shared" si="409"/>
        <v>2.1810250817884407E-3</v>
      </c>
      <c r="BR668" s="41">
        <f t="shared" si="410"/>
        <v>0</v>
      </c>
      <c r="BS668" s="41">
        <f t="shared" si="411"/>
        <v>0.45365321701199562</v>
      </c>
      <c r="BT668" s="41">
        <f t="shared" si="412"/>
        <v>0.54634678298800432</v>
      </c>
      <c r="BU668" s="41">
        <f t="shared" si="413"/>
        <v>0</v>
      </c>
      <c r="BV668" s="41">
        <f t="shared" si="414"/>
        <v>0</v>
      </c>
      <c r="BW668" s="41">
        <f t="shared" si="415"/>
        <v>1</v>
      </c>
      <c r="BX668" s="41" t="str">
        <f t="shared" si="416"/>
        <v>2013Licensed practical nursesNewfoundland and Labrador</v>
      </c>
      <c r="BY668" s="51">
        <f>VLOOKUP(BX668,'%workplace'!$A$1:$F$381,6,FALSE)</f>
        <v>2223</v>
      </c>
      <c r="BZ668" s="32">
        <f t="shared" si="417"/>
        <v>0.41250562303193883</v>
      </c>
    </row>
    <row r="669" spans="1:78" s="8" customFormat="1" hidden="1" x14ac:dyDescent="0.2">
      <c r="A669" s="8" t="str">
        <f t="shared" si="380"/>
        <v>2013Licensed practical nursesNewfoundland and LabradorOther places of work</v>
      </c>
      <c r="B669" s="8" t="s">
        <v>3</v>
      </c>
      <c r="C669" s="8" t="s">
        <v>14</v>
      </c>
      <c r="D669" s="8" t="s">
        <v>13</v>
      </c>
      <c r="E669" s="8">
        <v>2013</v>
      </c>
      <c r="F669" s="8">
        <v>34</v>
      </c>
      <c r="G669" s="8">
        <v>1</v>
      </c>
      <c r="H669" s="8">
        <v>0</v>
      </c>
      <c r="I669" s="8">
        <v>0</v>
      </c>
      <c r="J669" s="8">
        <v>5</v>
      </c>
      <c r="K669" s="8">
        <v>8</v>
      </c>
      <c r="L669" s="8">
        <v>4</v>
      </c>
      <c r="M669" s="8">
        <v>4</v>
      </c>
      <c r="N669" s="8">
        <v>6</v>
      </c>
      <c r="O669" s="8">
        <v>5</v>
      </c>
      <c r="P669" s="8">
        <v>3</v>
      </c>
      <c r="Q669" s="8">
        <v>0</v>
      </c>
      <c r="R669" s="8">
        <v>0</v>
      </c>
      <c r="S669" s="8">
        <v>0</v>
      </c>
      <c r="T669" s="8">
        <v>0</v>
      </c>
      <c r="U669" s="8">
        <v>35</v>
      </c>
      <c r="V669" s="8">
        <v>0</v>
      </c>
      <c r="W669" s="8">
        <v>0</v>
      </c>
      <c r="X669" s="8">
        <v>24</v>
      </c>
      <c r="Y669" s="8">
        <v>2</v>
      </c>
      <c r="Z669" s="8">
        <v>9</v>
      </c>
      <c r="AA669" s="8">
        <v>0</v>
      </c>
      <c r="AB669" s="8">
        <v>0</v>
      </c>
      <c r="AC669" s="8">
        <v>0</v>
      </c>
      <c r="AD669" s="8">
        <v>3</v>
      </c>
      <c r="AE669" s="8">
        <v>32</v>
      </c>
      <c r="AF669" s="8">
        <v>4</v>
      </c>
      <c r="AG669" s="8">
        <v>25</v>
      </c>
      <c r="AH669" s="8">
        <v>6</v>
      </c>
      <c r="AI669" s="8">
        <v>0</v>
      </c>
      <c r="AJ669" s="8">
        <v>14</v>
      </c>
      <c r="AK669" s="8">
        <v>21</v>
      </c>
      <c r="AL669" s="8">
        <v>0</v>
      </c>
      <c r="AM669" s="8">
        <v>0</v>
      </c>
      <c r="AN669" s="8">
        <v>35</v>
      </c>
      <c r="AO669" s="41">
        <f t="shared" si="381"/>
        <v>0.97142857142857142</v>
      </c>
      <c r="AP669" s="41">
        <f t="shared" si="382"/>
        <v>2.8571428571428571E-2</v>
      </c>
      <c r="AQ669" s="41">
        <f t="shared" si="383"/>
        <v>0</v>
      </c>
      <c r="AR669" s="41">
        <f t="shared" si="384"/>
        <v>0</v>
      </c>
      <c r="AS669" s="41">
        <f t="shared" si="385"/>
        <v>0.14285714285714285</v>
      </c>
      <c r="AT669" s="41">
        <f t="shared" si="386"/>
        <v>0.22857142857142856</v>
      </c>
      <c r="AU669" s="41">
        <f t="shared" si="387"/>
        <v>0.11428571428571428</v>
      </c>
      <c r="AV669" s="41">
        <f t="shared" si="388"/>
        <v>0.11428571428571428</v>
      </c>
      <c r="AW669" s="41">
        <f t="shared" si="389"/>
        <v>0.17142857142857143</v>
      </c>
      <c r="AX669" s="41">
        <f t="shared" si="390"/>
        <v>0.14285714285714285</v>
      </c>
      <c r="AY669" s="41">
        <f t="shared" si="391"/>
        <v>8.5714285714285715E-2</v>
      </c>
      <c r="AZ669" s="41">
        <f t="shared" si="392"/>
        <v>0</v>
      </c>
      <c r="BA669" s="41">
        <f t="shared" si="393"/>
        <v>0</v>
      </c>
      <c r="BB669" s="41">
        <f t="shared" si="394"/>
        <v>0</v>
      </c>
      <c r="BC669" s="41">
        <f t="shared" si="395"/>
        <v>0</v>
      </c>
      <c r="BD669" s="41">
        <f t="shared" si="396"/>
        <v>1</v>
      </c>
      <c r="BE669" s="41">
        <f t="shared" si="397"/>
        <v>0</v>
      </c>
      <c r="BF669" s="41">
        <f t="shared" si="398"/>
        <v>0</v>
      </c>
      <c r="BG669" s="41">
        <f t="shared" si="399"/>
        <v>0.68571428571428572</v>
      </c>
      <c r="BH669" s="41">
        <f t="shared" si="400"/>
        <v>5.7142857142857141E-2</v>
      </c>
      <c r="BI669" s="41">
        <f t="shared" si="401"/>
        <v>0.25714285714285712</v>
      </c>
      <c r="BJ669" s="41">
        <f t="shared" si="402"/>
        <v>0</v>
      </c>
      <c r="BK669" s="41">
        <f t="shared" si="403"/>
        <v>0</v>
      </c>
      <c r="BL669" s="41">
        <f t="shared" si="404"/>
        <v>0</v>
      </c>
      <c r="BM669" s="41">
        <f t="shared" si="405"/>
        <v>8.5714285714285715E-2</v>
      </c>
      <c r="BN669" s="41">
        <f t="shared" si="406"/>
        <v>0.91428571428571426</v>
      </c>
      <c r="BO669" s="41">
        <f t="shared" si="407"/>
        <v>0.11428571428571428</v>
      </c>
      <c r="BP669" s="41">
        <f t="shared" si="408"/>
        <v>0.7142857142857143</v>
      </c>
      <c r="BQ669" s="41">
        <f t="shared" si="409"/>
        <v>0.17142857142857143</v>
      </c>
      <c r="BR669" s="41">
        <f t="shared" si="410"/>
        <v>0</v>
      </c>
      <c r="BS669" s="41">
        <f t="shared" si="411"/>
        <v>0.4</v>
      </c>
      <c r="BT669" s="41">
        <f t="shared" si="412"/>
        <v>0.6</v>
      </c>
      <c r="BU669" s="41">
        <f t="shared" si="413"/>
        <v>0</v>
      </c>
      <c r="BV669" s="41">
        <f t="shared" si="414"/>
        <v>0</v>
      </c>
      <c r="BW669" s="41">
        <f t="shared" si="415"/>
        <v>1</v>
      </c>
      <c r="BX669" s="41" t="str">
        <f t="shared" si="416"/>
        <v>2013Licensed practical nursesNewfoundland and Labrador</v>
      </c>
      <c r="BY669" s="51">
        <f>VLOOKUP(BX669,'%workplace'!$A$1:$F$381,6,FALSE)</f>
        <v>2223</v>
      </c>
      <c r="BZ669" s="32">
        <f t="shared" si="417"/>
        <v>1.5744489428699954E-2</v>
      </c>
    </row>
    <row r="670" spans="1:78" s="8" customFormat="1" hidden="1" x14ac:dyDescent="0.2">
      <c r="A670" s="8" t="str">
        <f t="shared" si="380"/>
        <v>2013Licensed practical nursesPrince Edward IslandAll places of work</v>
      </c>
      <c r="B670" s="8" t="s">
        <v>3</v>
      </c>
      <c r="C670" s="8" t="s">
        <v>15</v>
      </c>
      <c r="D670" s="8" t="s">
        <v>9</v>
      </c>
      <c r="E670" s="8">
        <v>2013</v>
      </c>
      <c r="F670" s="8">
        <v>549</v>
      </c>
      <c r="G670" s="8">
        <v>60</v>
      </c>
      <c r="H670" s="8">
        <v>0</v>
      </c>
      <c r="I670" s="8">
        <v>40</v>
      </c>
      <c r="J670" s="8">
        <v>53</v>
      </c>
      <c r="K670" s="8">
        <v>56</v>
      </c>
      <c r="L670" s="8">
        <v>62</v>
      </c>
      <c r="M670" s="8">
        <v>94</v>
      </c>
      <c r="N670" s="8">
        <v>106</v>
      </c>
      <c r="O670" s="8">
        <v>96</v>
      </c>
      <c r="P670" s="8">
        <v>51</v>
      </c>
      <c r="Q670" s="8">
        <v>25</v>
      </c>
      <c r="R670" s="8">
        <v>6</v>
      </c>
      <c r="S670" s="8">
        <v>20</v>
      </c>
      <c r="T670" s="8">
        <v>0</v>
      </c>
      <c r="U670" s="8">
        <v>598</v>
      </c>
      <c r="V670" s="8">
        <v>10</v>
      </c>
      <c r="W670" s="8">
        <v>1</v>
      </c>
      <c r="X670" s="8">
        <v>299</v>
      </c>
      <c r="Y670" s="8">
        <v>237</v>
      </c>
      <c r="Z670" s="8">
        <v>73</v>
      </c>
      <c r="AA670" s="8">
        <v>0</v>
      </c>
      <c r="AB670" s="8">
        <v>7</v>
      </c>
      <c r="AC670" s="8">
        <v>0</v>
      </c>
      <c r="AD670" s="8">
        <v>66</v>
      </c>
      <c r="AE670" s="8">
        <v>536</v>
      </c>
      <c r="AF670" s="8">
        <v>8</v>
      </c>
      <c r="AG670" s="8">
        <v>591</v>
      </c>
      <c r="AH670" s="8">
        <v>7</v>
      </c>
      <c r="AI670" s="8">
        <v>1</v>
      </c>
      <c r="AJ670" s="8">
        <v>129</v>
      </c>
      <c r="AK670" s="8">
        <v>480</v>
      </c>
      <c r="AL670" s="8">
        <v>2</v>
      </c>
      <c r="AM670" s="8">
        <v>0</v>
      </c>
      <c r="AN670" s="8">
        <v>609</v>
      </c>
      <c r="AO670" s="41">
        <f t="shared" si="381"/>
        <v>0.90147783251231528</v>
      </c>
      <c r="AP670" s="41">
        <f t="shared" si="382"/>
        <v>9.8522167487684734E-2</v>
      </c>
      <c r="AQ670" s="41">
        <f t="shared" si="383"/>
        <v>0</v>
      </c>
      <c r="AR670" s="41">
        <f t="shared" si="384"/>
        <v>6.5681444991789822E-2</v>
      </c>
      <c r="AS670" s="41">
        <f t="shared" si="385"/>
        <v>8.7027914614121515E-2</v>
      </c>
      <c r="AT670" s="41">
        <f t="shared" si="386"/>
        <v>9.1954022988505746E-2</v>
      </c>
      <c r="AU670" s="41">
        <f t="shared" si="387"/>
        <v>0.10180623973727422</v>
      </c>
      <c r="AV670" s="41">
        <f t="shared" si="388"/>
        <v>0.15435139573070608</v>
      </c>
      <c r="AW670" s="41">
        <f t="shared" si="389"/>
        <v>0.17405582922824303</v>
      </c>
      <c r="AX670" s="41">
        <f t="shared" si="390"/>
        <v>0.15763546798029557</v>
      </c>
      <c r="AY670" s="41">
        <f t="shared" si="391"/>
        <v>8.3743842364532015E-2</v>
      </c>
      <c r="AZ670" s="41">
        <f t="shared" si="392"/>
        <v>4.1050903119868636E-2</v>
      </c>
      <c r="BA670" s="41">
        <f t="shared" si="393"/>
        <v>9.852216748768473E-3</v>
      </c>
      <c r="BB670" s="41">
        <f t="shared" si="394"/>
        <v>3.2840722495894911E-2</v>
      </c>
      <c r="BC670" s="41">
        <f t="shared" si="395"/>
        <v>0</v>
      </c>
      <c r="BD670" s="41">
        <f t="shared" si="396"/>
        <v>0.98193760262725782</v>
      </c>
      <c r="BE670" s="41">
        <f t="shared" si="397"/>
        <v>1.6420361247947456E-2</v>
      </c>
      <c r="BF670" s="41">
        <f t="shared" si="398"/>
        <v>1.6420361247947454E-3</v>
      </c>
      <c r="BG670" s="41">
        <f t="shared" si="399"/>
        <v>0.49096880131362891</v>
      </c>
      <c r="BH670" s="41">
        <f t="shared" si="400"/>
        <v>0.3891625615763547</v>
      </c>
      <c r="BI670" s="41">
        <f t="shared" si="401"/>
        <v>0.11986863711001643</v>
      </c>
      <c r="BJ670" s="41">
        <f t="shared" si="402"/>
        <v>0</v>
      </c>
      <c r="BK670" s="41">
        <f t="shared" si="403"/>
        <v>1.1494252873563218E-2</v>
      </c>
      <c r="BL670" s="41">
        <f t="shared" si="404"/>
        <v>0</v>
      </c>
      <c r="BM670" s="41">
        <f t="shared" si="405"/>
        <v>0.10837438423645321</v>
      </c>
      <c r="BN670" s="41">
        <f t="shared" si="406"/>
        <v>0.88013136288998362</v>
      </c>
      <c r="BO670" s="41">
        <f t="shared" si="407"/>
        <v>1.3136288998357963E-2</v>
      </c>
      <c r="BP670" s="41">
        <f t="shared" si="408"/>
        <v>0.97044334975369462</v>
      </c>
      <c r="BQ670" s="41">
        <f t="shared" si="409"/>
        <v>1.1494252873563218E-2</v>
      </c>
      <c r="BR670" s="41">
        <f t="shared" si="410"/>
        <v>1.6420361247947454E-3</v>
      </c>
      <c r="BS670" s="41">
        <f t="shared" si="411"/>
        <v>0.21182266009852216</v>
      </c>
      <c r="BT670" s="41">
        <f t="shared" si="412"/>
        <v>0.78817733990147787</v>
      </c>
      <c r="BU670" s="41">
        <f t="shared" si="413"/>
        <v>3.2840722495894909E-3</v>
      </c>
      <c r="BV670" s="41">
        <f t="shared" si="414"/>
        <v>0</v>
      </c>
      <c r="BW670" s="41">
        <f t="shared" si="415"/>
        <v>1</v>
      </c>
      <c r="BX670" s="41" t="str">
        <f t="shared" si="416"/>
        <v>2013Licensed practical nursesPrince Edward Island</v>
      </c>
      <c r="BY670" s="51">
        <f>VLOOKUP(BX670,'%workplace'!$A$1:$F$381,6,FALSE)</f>
        <v>609</v>
      </c>
      <c r="BZ670" s="32">
        <f t="shared" si="417"/>
        <v>1</v>
      </c>
    </row>
    <row r="671" spans="1:78" s="8" customFormat="1" hidden="1" x14ac:dyDescent="0.2">
      <c r="A671" s="8" t="str">
        <f t="shared" si="380"/>
        <v>2013Licensed practical nursesPrince Edward IslandCommunity health</v>
      </c>
      <c r="B671" s="8" t="s">
        <v>3</v>
      </c>
      <c r="C671" s="8" t="s">
        <v>15</v>
      </c>
      <c r="D671" s="8" t="s">
        <v>11</v>
      </c>
      <c r="E671" s="8">
        <v>2013</v>
      </c>
      <c r="F671" s="8">
        <v>91</v>
      </c>
      <c r="G671" s="8">
        <v>2</v>
      </c>
      <c r="H671" s="8">
        <v>0</v>
      </c>
      <c r="I671" s="8">
        <v>2</v>
      </c>
      <c r="J671" s="8">
        <v>4</v>
      </c>
      <c r="K671" s="8">
        <v>7</v>
      </c>
      <c r="L671" s="8">
        <v>14</v>
      </c>
      <c r="M671" s="8">
        <v>21</v>
      </c>
      <c r="N671" s="8">
        <v>16</v>
      </c>
      <c r="O671" s="8">
        <v>15</v>
      </c>
      <c r="P671" s="8">
        <v>10</v>
      </c>
      <c r="Q671" s="8">
        <v>1</v>
      </c>
      <c r="R671" s="8">
        <v>2</v>
      </c>
      <c r="S671" s="8">
        <v>1</v>
      </c>
      <c r="T671" s="8">
        <v>0</v>
      </c>
      <c r="U671" s="8">
        <v>93</v>
      </c>
      <c r="V671" s="8">
        <v>0</v>
      </c>
      <c r="W671" s="8">
        <v>0</v>
      </c>
      <c r="X671" s="8">
        <v>60</v>
      </c>
      <c r="Y671" s="8">
        <v>24</v>
      </c>
      <c r="Z671" s="8">
        <v>9</v>
      </c>
      <c r="AA671" s="8">
        <v>0</v>
      </c>
      <c r="AB671" s="8">
        <v>3</v>
      </c>
      <c r="AC671" s="8">
        <v>0</v>
      </c>
      <c r="AD671" s="8">
        <v>13</v>
      </c>
      <c r="AE671" s="8">
        <v>77</v>
      </c>
      <c r="AF671" s="8">
        <v>3</v>
      </c>
      <c r="AG671" s="8">
        <v>88</v>
      </c>
      <c r="AH671" s="8">
        <v>1</v>
      </c>
      <c r="AI671" s="8">
        <v>1</v>
      </c>
      <c r="AJ671" s="8">
        <v>24</v>
      </c>
      <c r="AK671" s="8">
        <v>69</v>
      </c>
      <c r="AL671" s="8">
        <v>0</v>
      </c>
      <c r="AM671" s="8">
        <v>0</v>
      </c>
      <c r="AN671" s="8">
        <v>93</v>
      </c>
      <c r="AO671" s="41">
        <f t="shared" si="381"/>
        <v>0.978494623655914</v>
      </c>
      <c r="AP671" s="41">
        <f t="shared" si="382"/>
        <v>2.1505376344086023E-2</v>
      </c>
      <c r="AQ671" s="41">
        <f t="shared" si="383"/>
        <v>0</v>
      </c>
      <c r="AR671" s="41">
        <f t="shared" si="384"/>
        <v>2.1505376344086023E-2</v>
      </c>
      <c r="AS671" s="41">
        <f t="shared" si="385"/>
        <v>4.3010752688172046E-2</v>
      </c>
      <c r="AT671" s="41">
        <f t="shared" si="386"/>
        <v>7.5268817204301078E-2</v>
      </c>
      <c r="AU671" s="41">
        <f t="shared" si="387"/>
        <v>0.15053763440860216</v>
      </c>
      <c r="AV671" s="41">
        <f t="shared" si="388"/>
        <v>0.22580645161290322</v>
      </c>
      <c r="AW671" s="41">
        <f t="shared" si="389"/>
        <v>0.17204301075268819</v>
      </c>
      <c r="AX671" s="41">
        <f t="shared" si="390"/>
        <v>0.16129032258064516</v>
      </c>
      <c r="AY671" s="41">
        <f t="shared" si="391"/>
        <v>0.10752688172043011</v>
      </c>
      <c r="AZ671" s="41">
        <f t="shared" si="392"/>
        <v>1.0752688172043012E-2</v>
      </c>
      <c r="BA671" s="41">
        <f t="shared" si="393"/>
        <v>2.1505376344086023E-2</v>
      </c>
      <c r="BB671" s="41">
        <f t="shared" si="394"/>
        <v>1.0752688172043012E-2</v>
      </c>
      <c r="BC671" s="41">
        <f t="shared" si="395"/>
        <v>0</v>
      </c>
      <c r="BD671" s="41">
        <f t="shared" si="396"/>
        <v>1</v>
      </c>
      <c r="BE671" s="41">
        <f t="shared" si="397"/>
        <v>0</v>
      </c>
      <c r="BF671" s="41">
        <f t="shared" si="398"/>
        <v>0</v>
      </c>
      <c r="BG671" s="41">
        <f t="shared" si="399"/>
        <v>0.64516129032258063</v>
      </c>
      <c r="BH671" s="41">
        <f t="shared" si="400"/>
        <v>0.25806451612903225</v>
      </c>
      <c r="BI671" s="41">
        <f t="shared" si="401"/>
        <v>9.6774193548387094E-2</v>
      </c>
      <c r="BJ671" s="41">
        <f t="shared" si="402"/>
        <v>0</v>
      </c>
      <c r="BK671" s="41">
        <f t="shared" si="403"/>
        <v>3.2258064516129031E-2</v>
      </c>
      <c r="BL671" s="41">
        <f t="shared" si="404"/>
        <v>0</v>
      </c>
      <c r="BM671" s="41">
        <f t="shared" si="405"/>
        <v>0.13978494623655913</v>
      </c>
      <c r="BN671" s="41">
        <f t="shared" si="406"/>
        <v>0.82795698924731187</v>
      </c>
      <c r="BO671" s="41">
        <f t="shared" si="407"/>
        <v>3.2258064516129031E-2</v>
      </c>
      <c r="BP671" s="41">
        <f t="shared" si="408"/>
        <v>0.94623655913978499</v>
      </c>
      <c r="BQ671" s="41">
        <f t="shared" si="409"/>
        <v>1.0752688172043012E-2</v>
      </c>
      <c r="BR671" s="41">
        <f t="shared" si="410"/>
        <v>1.0752688172043012E-2</v>
      </c>
      <c r="BS671" s="41">
        <f t="shared" si="411"/>
        <v>0.25806451612903225</v>
      </c>
      <c r="BT671" s="41">
        <f t="shared" si="412"/>
        <v>0.74193548387096775</v>
      </c>
      <c r="BU671" s="41">
        <f t="shared" si="413"/>
        <v>0</v>
      </c>
      <c r="BV671" s="41">
        <f t="shared" si="414"/>
        <v>0</v>
      </c>
      <c r="BW671" s="41">
        <f t="shared" si="415"/>
        <v>1</v>
      </c>
      <c r="BX671" s="41" t="str">
        <f t="shared" si="416"/>
        <v>2013Licensed practical nursesPrince Edward Island</v>
      </c>
      <c r="BY671" s="51">
        <f>VLOOKUP(BX671,'%workplace'!$A$1:$F$381,6,FALSE)</f>
        <v>609</v>
      </c>
      <c r="BZ671" s="32">
        <f t="shared" si="417"/>
        <v>0.15270935960591134</v>
      </c>
    </row>
    <row r="672" spans="1:78" s="8" customFormat="1" hidden="1" x14ac:dyDescent="0.2">
      <c r="A672" s="8" t="str">
        <f t="shared" si="380"/>
        <v>2013Licensed practical nursesPrince Edward IslandNursing home/long-term care</v>
      </c>
      <c r="B672" s="8" t="s">
        <v>3</v>
      </c>
      <c r="C672" s="8" t="s">
        <v>15</v>
      </c>
      <c r="D672" s="8" t="s">
        <v>12</v>
      </c>
      <c r="E672" s="8">
        <v>2013</v>
      </c>
      <c r="F672" s="8">
        <v>183</v>
      </c>
      <c r="G672" s="8">
        <v>16</v>
      </c>
      <c r="H672" s="8">
        <v>0</v>
      </c>
      <c r="I672" s="8">
        <v>14</v>
      </c>
      <c r="J672" s="8">
        <v>19</v>
      </c>
      <c r="K672" s="8">
        <v>14</v>
      </c>
      <c r="L672" s="8">
        <v>24</v>
      </c>
      <c r="M672" s="8">
        <v>31</v>
      </c>
      <c r="N672" s="8">
        <v>31</v>
      </c>
      <c r="O672" s="8">
        <v>33</v>
      </c>
      <c r="P672" s="8">
        <v>16</v>
      </c>
      <c r="Q672" s="8">
        <v>12</v>
      </c>
      <c r="R672" s="8">
        <v>0</v>
      </c>
      <c r="S672" s="8">
        <v>5</v>
      </c>
      <c r="T672" s="8">
        <v>0</v>
      </c>
      <c r="U672" s="8">
        <v>193</v>
      </c>
      <c r="V672" s="8">
        <v>6</v>
      </c>
      <c r="W672" s="8">
        <v>0</v>
      </c>
      <c r="X672" s="8">
        <v>85</v>
      </c>
      <c r="Y672" s="8">
        <v>97</v>
      </c>
      <c r="Z672" s="8">
        <v>17</v>
      </c>
      <c r="AA672" s="8">
        <v>0</v>
      </c>
      <c r="AB672" s="8">
        <v>4</v>
      </c>
      <c r="AC672" s="8">
        <v>0</v>
      </c>
      <c r="AD672" s="8">
        <v>6</v>
      </c>
      <c r="AE672" s="8">
        <v>189</v>
      </c>
      <c r="AF672" s="8">
        <v>1</v>
      </c>
      <c r="AG672" s="8">
        <v>198</v>
      </c>
      <c r="AH672" s="8">
        <v>0</v>
      </c>
      <c r="AI672" s="8">
        <v>0</v>
      </c>
      <c r="AJ672" s="8">
        <v>37</v>
      </c>
      <c r="AK672" s="8">
        <v>162</v>
      </c>
      <c r="AL672" s="8">
        <v>0</v>
      </c>
      <c r="AM672" s="8">
        <v>0</v>
      </c>
      <c r="AN672" s="8">
        <v>199</v>
      </c>
      <c r="AO672" s="41">
        <f t="shared" si="381"/>
        <v>0.91959798994974873</v>
      </c>
      <c r="AP672" s="41">
        <f t="shared" si="382"/>
        <v>8.0402010050251257E-2</v>
      </c>
      <c r="AQ672" s="41">
        <f t="shared" si="383"/>
        <v>0</v>
      </c>
      <c r="AR672" s="41">
        <f t="shared" si="384"/>
        <v>7.0351758793969849E-2</v>
      </c>
      <c r="AS672" s="41">
        <f t="shared" si="385"/>
        <v>9.5477386934673364E-2</v>
      </c>
      <c r="AT672" s="41">
        <f t="shared" si="386"/>
        <v>7.0351758793969849E-2</v>
      </c>
      <c r="AU672" s="41">
        <f t="shared" si="387"/>
        <v>0.12060301507537688</v>
      </c>
      <c r="AV672" s="41">
        <f t="shared" si="388"/>
        <v>0.15577889447236182</v>
      </c>
      <c r="AW672" s="41">
        <f t="shared" si="389"/>
        <v>0.15577889447236182</v>
      </c>
      <c r="AX672" s="41">
        <f t="shared" si="390"/>
        <v>0.16582914572864321</v>
      </c>
      <c r="AY672" s="41">
        <f t="shared" si="391"/>
        <v>8.0402010050251257E-2</v>
      </c>
      <c r="AZ672" s="41">
        <f t="shared" si="392"/>
        <v>6.030150753768844E-2</v>
      </c>
      <c r="BA672" s="41">
        <f t="shared" si="393"/>
        <v>0</v>
      </c>
      <c r="BB672" s="41">
        <f t="shared" si="394"/>
        <v>2.5125628140703519E-2</v>
      </c>
      <c r="BC672" s="41">
        <f t="shared" si="395"/>
        <v>0</v>
      </c>
      <c r="BD672" s="41">
        <f t="shared" si="396"/>
        <v>0.96984924623115576</v>
      </c>
      <c r="BE672" s="41">
        <f t="shared" si="397"/>
        <v>3.015075376884422E-2</v>
      </c>
      <c r="BF672" s="41">
        <f t="shared" si="398"/>
        <v>0</v>
      </c>
      <c r="BG672" s="41">
        <f t="shared" si="399"/>
        <v>0.42713567839195982</v>
      </c>
      <c r="BH672" s="41">
        <f t="shared" si="400"/>
        <v>0.48743718592964824</v>
      </c>
      <c r="BI672" s="41">
        <f t="shared" si="401"/>
        <v>8.5427135678391955E-2</v>
      </c>
      <c r="BJ672" s="41">
        <f t="shared" si="402"/>
        <v>0</v>
      </c>
      <c r="BK672" s="41">
        <f t="shared" si="403"/>
        <v>2.0100502512562814E-2</v>
      </c>
      <c r="BL672" s="41">
        <f t="shared" si="404"/>
        <v>0</v>
      </c>
      <c r="BM672" s="41">
        <f t="shared" si="405"/>
        <v>3.015075376884422E-2</v>
      </c>
      <c r="BN672" s="41">
        <f t="shared" si="406"/>
        <v>0.94974874371859297</v>
      </c>
      <c r="BO672" s="41">
        <f t="shared" si="407"/>
        <v>5.0251256281407036E-3</v>
      </c>
      <c r="BP672" s="41">
        <f t="shared" si="408"/>
        <v>0.99497487437185927</v>
      </c>
      <c r="BQ672" s="41">
        <f t="shared" si="409"/>
        <v>0</v>
      </c>
      <c r="BR672" s="41">
        <f t="shared" si="410"/>
        <v>0</v>
      </c>
      <c r="BS672" s="41">
        <f t="shared" si="411"/>
        <v>0.18592964824120603</v>
      </c>
      <c r="BT672" s="41">
        <f t="shared" si="412"/>
        <v>0.81407035175879394</v>
      </c>
      <c r="BU672" s="41">
        <f t="shared" si="413"/>
        <v>0</v>
      </c>
      <c r="BV672" s="41">
        <f t="shared" si="414"/>
        <v>0</v>
      </c>
      <c r="BW672" s="41">
        <f t="shared" si="415"/>
        <v>1</v>
      </c>
      <c r="BX672" s="41" t="str">
        <f t="shared" si="416"/>
        <v>2013Licensed practical nursesPrince Edward Island</v>
      </c>
      <c r="BY672" s="51">
        <f>VLOOKUP(BX672,'%workplace'!$A$1:$F$381,6,FALSE)</f>
        <v>609</v>
      </c>
      <c r="BZ672" s="32">
        <f t="shared" si="417"/>
        <v>0.32676518883415434</v>
      </c>
    </row>
    <row r="673" spans="1:78" s="8" customFormat="1" hidden="1" x14ac:dyDescent="0.2">
      <c r="A673" s="8" t="str">
        <f t="shared" si="380"/>
        <v>2013Licensed practical nursesPrince Edward IslandHospital</v>
      </c>
      <c r="B673" s="8" t="s">
        <v>3</v>
      </c>
      <c r="C673" s="8" t="s">
        <v>15</v>
      </c>
      <c r="D673" s="8" t="s">
        <v>10</v>
      </c>
      <c r="E673" s="8">
        <v>2013</v>
      </c>
      <c r="F673" s="8">
        <v>263</v>
      </c>
      <c r="G673" s="8">
        <v>40</v>
      </c>
      <c r="H673" s="8">
        <v>0</v>
      </c>
      <c r="I673" s="8">
        <v>24</v>
      </c>
      <c r="J673" s="8">
        <v>29</v>
      </c>
      <c r="K673" s="8">
        <v>32</v>
      </c>
      <c r="L673" s="8">
        <v>23</v>
      </c>
      <c r="M673" s="8">
        <v>41</v>
      </c>
      <c r="N673" s="8">
        <v>56</v>
      </c>
      <c r="O673" s="8">
        <v>45</v>
      </c>
      <c r="P673" s="8">
        <v>24</v>
      </c>
      <c r="Q673" s="8">
        <v>11</v>
      </c>
      <c r="R673" s="8">
        <v>4</v>
      </c>
      <c r="S673" s="8">
        <v>14</v>
      </c>
      <c r="T673" s="8">
        <v>0</v>
      </c>
      <c r="U673" s="8">
        <v>298</v>
      </c>
      <c r="V673" s="8">
        <v>4</v>
      </c>
      <c r="W673" s="8">
        <v>1</v>
      </c>
      <c r="X673" s="8">
        <v>145</v>
      </c>
      <c r="Y673" s="8">
        <v>112</v>
      </c>
      <c r="Z673" s="8">
        <v>46</v>
      </c>
      <c r="AA673" s="8">
        <v>0</v>
      </c>
      <c r="AB673" s="8">
        <v>0</v>
      </c>
      <c r="AC673" s="8">
        <v>0</v>
      </c>
      <c r="AD673" s="8">
        <v>38</v>
      </c>
      <c r="AE673" s="8">
        <v>265</v>
      </c>
      <c r="AF673" s="8">
        <v>2</v>
      </c>
      <c r="AG673" s="8">
        <v>296</v>
      </c>
      <c r="AH673" s="8">
        <v>3</v>
      </c>
      <c r="AI673" s="8">
        <v>0</v>
      </c>
      <c r="AJ673" s="8">
        <v>65</v>
      </c>
      <c r="AK673" s="8">
        <v>238</v>
      </c>
      <c r="AL673" s="8">
        <v>2</v>
      </c>
      <c r="AM673" s="8">
        <v>0</v>
      </c>
      <c r="AN673" s="8">
        <v>303</v>
      </c>
      <c r="AO673" s="41">
        <f t="shared" si="381"/>
        <v>0.86798679867986794</v>
      </c>
      <c r="AP673" s="41">
        <f t="shared" si="382"/>
        <v>0.132013201320132</v>
      </c>
      <c r="AQ673" s="41">
        <f t="shared" si="383"/>
        <v>0</v>
      </c>
      <c r="AR673" s="41">
        <f t="shared" si="384"/>
        <v>7.9207920792079209E-2</v>
      </c>
      <c r="AS673" s="41">
        <f t="shared" si="385"/>
        <v>9.5709570957095716E-2</v>
      </c>
      <c r="AT673" s="41">
        <f t="shared" si="386"/>
        <v>0.10561056105610561</v>
      </c>
      <c r="AU673" s="41">
        <f t="shared" si="387"/>
        <v>7.590759075907591E-2</v>
      </c>
      <c r="AV673" s="41">
        <f t="shared" si="388"/>
        <v>0.13531353135313531</v>
      </c>
      <c r="AW673" s="41">
        <f t="shared" si="389"/>
        <v>0.18481848184818481</v>
      </c>
      <c r="AX673" s="41">
        <f t="shared" si="390"/>
        <v>0.14851485148514851</v>
      </c>
      <c r="AY673" s="41">
        <f t="shared" si="391"/>
        <v>7.9207920792079209E-2</v>
      </c>
      <c r="AZ673" s="41">
        <f t="shared" si="392"/>
        <v>3.6303630363036306E-2</v>
      </c>
      <c r="BA673" s="41">
        <f t="shared" si="393"/>
        <v>1.3201320132013201E-2</v>
      </c>
      <c r="BB673" s="41">
        <f t="shared" si="394"/>
        <v>4.6204620462046202E-2</v>
      </c>
      <c r="BC673" s="41">
        <f t="shared" si="395"/>
        <v>0</v>
      </c>
      <c r="BD673" s="41">
        <f t="shared" si="396"/>
        <v>0.98349834983498352</v>
      </c>
      <c r="BE673" s="41">
        <f t="shared" si="397"/>
        <v>1.3201320132013201E-2</v>
      </c>
      <c r="BF673" s="41">
        <f t="shared" si="398"/>
        <v>3.3003300330033004E-3</v>
      </c>
      <c r="BG673" s="41">
        <f t="shared" si="399"/>
        <v>0.47854785478547857</v>
      </c>
      <c r="BH673" s="41">
        <f t="shared" si="400"/>
        <v>0.36963696369636961</v>
      </c>
      <c r="BI673" s="41">
        <f t="shared" si="401"/>
        <v>0.15181518151815182</v>
      </c>
      <c r="BJ673" s="41">
        <f t="shared" si="402"/>
        <v>0</v>
      </c>
      <c r="BK673" s="41">
        <f t="shared" si="403"/>
        <v>0</v>
      </c>
      <c r="BL673" s="41">
        <f t="shared" si="404"/>
        <v>0</v>
      </c>
      <c r="BM673" s="41">
        <f t="shared" si="405"/>
        <v>0.1254125412541254</v>
      </c>
      <c r="BN673" s="41">
        <f t="shared" si="406"/>
        <v>0.87458745874587462</v>
      </c>
      <c r="BO673" s="41">
        <f t="shared" si="407"/>
        <v>6.6006600660066007E-3</v>
      </c>
      <c r="BP673" s="41">
        <f t="shared" si="408"/>
        <v>0.97689768976897695</v>
      </c>
      <c r="BQ673" s="41">
        <f t="shared" si="409"/>
        <v>9.9009900990099011E-3</v>
      </c>
      <c r="BR673" s="41">
        <f t="shared" si="410"/>
        <v>0</v>
      </c>
      <c r="BS673" s="41">
        <f t="shared" si="411"/>
        <v>0.21452145214521451</v>
      </c>
      <c r="BT673" s="41">
        <f t="shared" si="412"/>
        <v>0.78547854785478544</v>
      </c>
      <c r="BU673" s="41">
        <f t="shared" si="413"/>
        <v>6.6006600660066007E-3</v>
      </c>
      <c r="BV673" s="41">
        <f t="shared" si="414"/>
        <v>0</v>
      </c>
      <c r="BW673" s="41">
        <f t="shared" si="415"/>
        <v>1</v>
      </c>
      <c r="BX673" s="41" t="str">
        <f t="shared" si="416"/>
        <v>2013Licensed practical nursesPrince Edward Island</v>
      </c>
      <c r="BY673" s="51">
        <f>VLOOKUP(BX673,'%workplace'!$A$1:$F$381,6,FALSE)</f>
        <v>609</v>
      </c>
      <c r="BZ673" s="32">
        <f t="shared" si="417"/>
        <v>0.49753694581280788</v>
      </c>
    </row>
    <row r="674" spans="1:78" s="8" customFormat="1" hidden="1" x14ac:dyDescent="0.2">
      <c r="A674" s="8" t="str">
        <f t="shared" si="380"/>
        <v>2013Licensed practical nursesPrince Edward IslandOther places of work</v>
      </c>
      <c r="B674" s="8" t="s">
        <v>3</v>
      </c>
      <c r="C674" s="8" t="s">
        <v>15</v>
      </c>
      <c r="D674" s="8" t="s">
        <v>13</v>
      </c>
      <c r="E674" s="8">
        <v>2013</v>
      </c>
      <c r="F674" s="8">
        <v>12</v>
      </c>
      <c r="G674" s="8">
        <v>2</v>
      </c>
      <c r="H674" s="8">
        <v>0</v>
      </c>
      <c r="I674" s="8">
        <v>0</v>
      </c>
      <c r="J674" s="8">
        <v>1</v>
      </c>
      <c r="K674" s="8">
        <v>3</v>
      </c>
      <c r="L674" s="8">
        <v>1</v>
      </c>
      <c r="M674" s="8">
        <v>1</v>
      </c>
      <c r="N674" s="8">
        <v>3</v>
      </c>
      <c r="O674" s="8">
        <v>3</v>
      </c>
      <c r="P674" s="8">
        <v>1</v>
      </c>
      <c r="Q674" s="8">
        <v>1</v>
      </c>
      <c r="R674" s="8">
        <v>0</v>
      </c>
      <c r="S674" s="8">
        <v>0</v>
      </c>
      <c r="T674" s="8">
        <v>0</v>
      </c>
      <c r="U674" s="8">
        <v>14</v>
      </c>
      <c r="V674" s="8">
        <v>0</v>
      </c>
      <c r="W674" s="8">
        <v>0</v>
      </c>
      <c r="X674" s="8">
        <v>9</v>
      </c>
      <c r="Y674" s="8">
        <v>4</v>
      </c>
      <c r="Z674" s="8">
        <v>1</v>
      </c>
      <c r="AA674" s="8">
        <v>0</v>
      </c>
      <c r="AB674" s="8">
        <v>0</v>
      </c>
      <c r="AC674" s="8">
        <v>0</v>
      </c>
      <c r="AD674" s="8">
        <v>9</v>
      </c>
      <c r="AE674" s="8">
        <v>5</v>
      </c>
      <c r="AF674" s="8">
        <v>2</v>
      </c>
      <c r="AG674" s="8">
        <v>9</v>
      </c>
      <c r="AH674" s="8">
        <v>3</v>
      </c>
      <c r="AI674" s="8">
        <v>0</v>
      </c>
      <c r="AJ674" s="8">
        <v>3</v>
      </c>
      <c r="AK674" s="8">
        <v>11</v>
      </c>
      <c r="AL674" s="8">
        <v>0</v>
      </c>
      <c r="AM674" s="8">
        <v>0</v>
      </c>
      <c r="AN674" s="8">
        <v>14</v>
      </c>
      <c r="AO674" s="41">
        <f t="shared" si="381"/>
        <v>0.8571428571428571</v>
      </c>
      <c r="AP674" s="41">
        <f t="shared" si="382"/>
        <v>0.14285714285714285</v>
      </c>
      <c r="AQ674" s="41">
        <f t="shared" si="383"/>
        <v>0</v>
      </c>
      <c r="AR674" s="41">
        <f t="shared" si="384"/>
        <v>0</v>
      </c>
      <c r="AS674" s="41">
        <f t="shared" si="385"/>
        <v>7.1428571428571425E-2</v>
      </c>
      <c r="AT674" s="41">
        <f t="shared" si="386"/>
        <v>0.21428571428571427</v>
      </c>
      <c r="AU674" s="41">
        <f t="shared" si="387"/>
        <v>7.1428571428571425E-2</v>
      </c>
      <c r="AV674" s="41">
        <f t="shared" si="388"/>
        <v>7.1428571428571425E-2</v>
      </c>
      <c r="AW674" s="41">
        <f t="shared" si="389"/>
        <v>0.21428571428571427</v>
      </c>
      <c r="AX674" s="41">
        <f t="shared" si="390"/>
        <v>0.21428571428571427</v>
      </c>
      <c r="AY674" s="41">
        <f t="shared" si="391"/>
        <v>7.1428571428571425E-2</v>
      </c>
      <c r="AZ674" s="41">
        <f t="shared" si="392"/>
        <v>7.1428571428571425E-2</v>
      </c>
      <c r="BA674" s="41">
        <f t="shared" si="393"/>
        <v>0</v>
      </c>
      <c r="BB674" s="41">
        <f t="shared" si="394"/>
        <v>0</v>
      </c>
      <c r="BC674" s="41">
        <f t="shared" si="395"/>
        <v>0</v>
      </c>
      <c r="BD674" s="41">
        <f t="shared" si="396"/>
        <v>1</v>
      </c>
      <c r="BE674" s="41">
        <f t="shared" si="397"/>
        <v>0</v>
      </c>
      <c r="BF674" s="41">
        <f t="shared" si="398"/>
        <v>0</v>
      </c>
      <c r="BG674" s="41">
        <f t="shared" si="399"/>
        <v>0.6428571428571429</v>
      </c>
      <c r="BH674" s="41">
        <f t="shared" si="400"/>
        <v>0.2857142857142857</v>
      </c>
      <c r="BI674" s="41">
        <f t="shared" si="401"/>
        <v>7.1428571428571425E-2</v>
      </c>
      <c r="BJ674" s="41">
        <f t="shared" si="402"/>
        <v>0</v>
      </c>
      <c r="BK674" s="41">
        <f t="shared" si="403"/>
        <v>0</v>
      </c>
      <c r="BL674" s="41">
        <f t="shared" si="404"/>
        <v>0</v>
      </c>
      <c r="BM674" s="41">
        <f t="shared" si="405"/>
        <v>0.6428571428571429</v>
      </c>
      <c r="BN674" s="41">
        <f t="shared" si="406"/>
        <v>0.35714285714285715</v>
      </c>
      <c r="BO674" s="41">
        <f t="shared" si="407"/>
        <v>0.14285714285714285</v>
      </c>
      <c r="BP674" s="41">
        <f t="shared" si="408"/>
        <v>0.6428571428571429</v>
      </c>
      <c r="BQ674" s="41">
        <f t="shared" si="409"/>
        <v>0.21428571428571427</v>
      </c>
      <c r="BR674" s="41">
        <f t="shared" si="410"/>
        <v>0</v>
      </c>
      <c r="BS674" s="41">
        <f t="shared" si="411"/>
        <v>0.21428571428571427</v>
      </c>
      <c r="BT674" s="41">
        <f t="shared" si="412"/>
        <v>0.7857142857142857</v>
      </c>
      <c r="BU674" s="41">
        <f t="shared" si="413"/>
        <v>0</v>
      </c>
      <c r="BV674" s="41">
        <f t="shared" si="414"/>
        <v>0</v>
      </c>
      <c r="BW674" s="41">
        <f t="shared" si="415"/>
        <v>1</v>
      </c>
      <c r="BX674" s="41" t="str">
        <f t="shared" si="416"/>
        <v>2013Licensed practical nursesPrince Edward Island</v>
      </c>
      <c r="BY674" s="51">
        <f>VLOOKUP(BX674,'%workplace'!$A$1:$F$381,6,FALSE)</f>
        <v>609</v>
      </c>
      <c r="BZ674" s="32">
        <f t="shared" si="417"/>
        <v>2.2988505747126436E-2</v>
      </c>
    </row>
    <row r="675" spans="1:78" s="8" customFormat="1" hidden="1" x14ac:dyDescent="0.2">
      <c r="A675" s="8" t="str">
        <f t="shared" si="380"/>
        <v>2013Licensed practical nursesNova ScotiaAll places of work</v>
      </c>
      <c r="B675" s="8" t="s">
        <v>3</v>
      </c>
      <c r="C675" s="8" t="s">
        <v>16</v>
      </c>
      <c r="D675" s="8" t="s">
        <v>9</v>
      </c>
      <c r="E675" s="8">
        <v>2013</v>
      </c>
      <c r="F675" s="8">
        <v>3527</v>
      </c>
      <c r="G675" s="8">
        <v>180</v>
      </c>
      <c r="H675" s="8">
        <v>0</v>
      </c>
      <c r="I675" s="8">
        <v>301</v>
      </c>
      <c r="J675" s="8">
        <v>365</v>
      </c>
      <c r="K675" s="8">
        <v>472</v>
      </c>
      <c r="L675" s="8">
        <v>495</v>
      </c>
      <c r="M675" s="8">
        <v>523</v>
      </c>
      <c r="N675" s="8">
        <v>580</v>
      </c>
      <c r="O675" s="8">
        <v>463</v>
      </c>
      <c r="P675" s="8">
        <v>258</v>
      </c>
      <c r="Q675" s="8">
        <v>99</v>
      </c>
      <c r="R675" s="8">
        <v>20</v>
      </c>
      <c r="S675" s="8">
        <v>131</v>
      </c>
      <c r="T675" s="8">
        <v>0</v>
      </c>
      <c r="U675" s="8">
        <v>3651</v>
      </c>
      <c r="V675" s="8">
        <v>56</v>
      </c>
      <c r="W675" s="8">
        <v>0</v>
      </c>
      <c r="X675" s="8">
        <v>1921</v>
      </c>
      <c r="Y675" s="8">
        <v>978</v>
      </c>
      <c r="Z675" s="8">
        <v>781</v>
      </c>
      <c r="AA675" s="8">
        <v>27</v>
      </c>
      <c r="AB675" s="8">
        <v>85</v>
      </c>
      <c r="AC675" s="8">
        <v>0</v>
      </c>
      <c r="AD675" s="8">
        <v>141</v>
      </c>
      <c r="AE675" s="8">
        <v>3481</v>
      </c>
      <c r="AF675" s="8">
        <v>15</v>
      </c>
      <c r="AG675" s="8">
        <v>3676</v>
      </c>
      <c r="AH675" s="8">
        <v>10</v>
      </c>
      <c r="AI675" s="8">
        <v>6</v>
      </c>
      <c r="AJ675" s="8">
        <v>1275</v>
      </c>
      <c r="AK675" s="8">
        <v>2432</v>
      </c>
      <c r="AL675" s="8">
        <v>0</v>
      </c>
      <c r="AM675" s="8">
        <v>0</v>
      </c>
      <c r="AN675" s="8">
        <v>3707</v>
      </c>
      <c r="AO675" s="41">
        <f t="shared" si="381"/>
        <v>0.95144321553817102</v>
      </c>
      <c r="AP675" s="41">
        <f t="shared" si="382"/>
        <v>4.855678446182897E-2</v>
      </c>
      <c r="AQ675" s="41">
        <f t="shared" si="383"/>
        <v>0</v>
      </c>
      <c r="AR675" s="41">
        <f t="shared" si="384"/>
        <v>8.1197734016725115E-2</v>
      </c>
      <c r="AS675" s="41">
        <f t="shared" si="385"/>
        <v>9.8462368492042082E-2</v>
      </c>
      <c r="AT675" s="41">
        <f t="shared" si="386"/>
        <v>0.12732667925546265</v>
      </c>
      <c r="AU675" s="41">
        <f t="shared" si="387"/>
        <v>0.13353115727002968</v>
      </c>
      <c r="AV675" s="41">
        <f t="shared" si="388"/>
        <v>0.14108443485298083</v>
      </c>
      <c r="AW675" s="41">
        <f t="shared" si="389"/>
        <v>0.15646074993256001</v>
      </c>
      <c r="AX675" s="41">
        <f t="shared" si="390"/>
        <v>0.12489884003237119</v>
      </c>
      <c r="AY675" s="41">
        <f t="shared" si="391"/>
        <v>6.9598057728621529E-2</v>
      </c>
      <c r="AZ675" s="41">
        <f t="shared" si="392"/>
        <v>2.6706231454005934E-2</v>
      </c>
      <c r="BA675" s="41">
        <f t="shared" si="393"/>
        <v>5.3951982735365523E-3</v>
      </c>
      <c r="BB675" s="41">
        <f t="shared" si="394"/>
        <v>3.5338548691664418E-2</v>
      </c>
      <c r="BC675" s="41">
        <f t="shared" si="395"/>
        <v>0</v>
      </c>
      <c r="BD675" s="41">
        <f t="shared" si="396"/>
        <v>0.98489344483409769</v>
      </c>
      <c r="BE675" s="41">
        <f t="shared" si="397"/>
        <v>1.5106555165902346E-2</v>
      </c>
      <c r="BF675" s="41">
        <f t="shared" si="398"/>
        <v>0</v>
      </c>
      <c r="BG675" s="41">
        <f t="shared" si="399"/>
        <v>0.51820879417318588</v>
      </c>
      <c r="BH675" s="41">
        <f t="shared" si="400"/>
        <v>0.26382519557593742</v>
      </c>
      <c r="BI675" s="41">
        <f t="shared" si="401"/>
        <v>0.21068249258160238</v>
      </c>
      <c r="BJ675" s="41">
        <f t="shared" si="402"/>
        <v>7.2835176692743458E-3</v>
      </c>
      <c r="BK675" s="41">
        <f t="shared" si="403"/>
        <v>2.2929592662530349E-2</v>
      </c>
      <c r="BL675" s="41">
        <f t="shared" si="404"/>
        <v>0</v>
      </c>
      <c r="BM675" s="41">
        <f t="shared" si="405"/>
        <v>3.8036147828432697E-2</v>
      </c>
      <c r="BN675" s="41">
        <f t="shared" si="406"/>
        <v>0.93903425950903696</v>
      </c>
      <c r="BO675" s="41">
        <f t="shared" si="407"/>
        <v>4.0463987051524144E-3</v>
      </c>
      <c r="BP675" s="41">
        <f t="shared" si="408"/>
        <v>0.99163744267601839</v>
      </c>
      <c r="BQ675" s="41">
        <f t="shared" si="409"/>
        <v>2.6975991367682761E-3</v>
      </c>
      <c r="BR675" s="41">
        <f t="shared" si="410"/>
        <v>1.6185594820609657E-3</v>
      </c>
      <c r="BS675" s="41">
        <f t="shared" si="411"/>
        <v>0.34394388993795522</v>
      </c>
      <c r="BT675" s="41">
        <f t="shared" si="412"/>
        <v>0.65605611006204478</v>
      </c>
      <c r="BU675" s="41">
        <f t="shared" si="413"/>
        <v>0</v>
      </c>
      <c r="BV675" s="41">
        <f t="shared" si="414"/>
        <v>0</v>
      </c>
      <c r="BW675" s="41">
        <f t="shared" si="415"/>
        <v>1</v>
      </c>
      <c r="BX675" s="41" t="str">
        <f t="shared" si="416"/>
        <v>2013Licensed practical nursesNova Scotia</v>
      </c>
      <c r="BY675" s="51">
        <f>VLOOKUP(BX675,'%workplace'!$A$1:$F$381,6,FALSE)</f>
        <v>3707</v>
      </c>
      <c r="BZ675" s="32">
        <f t="shared" si="417"/>
        <v>1</v>
      </c>
    </row>
    <row r="676" spans="1:78" s="8" customFormat="1" hidden="1" x14ac:dyDescent="0.2">
      <c r="A676" s="8" t="str">
        <f t="shared" si="380"/>
        <v>2013Licensed practical nursesNova ScotiaCommunity health</v>
      </c>
      <c r="B676" s="8" t="s">
        <v>3</v>
      </c>
      <c r="C676" s="8" t="s">
        <v>16</v>
      </c>
      <c r="D676" s="8" t="s">
        <v>11</v>
      </c>
      <c r="E676" s="8">
        <v>2013</v>
      </c>
      <c r="F676" s="8">
        <v>490</v>
      </c>
      <c r="G676" s="8">
        <v>24</v>
      </c>
      <c r="H676" s="8">
        <v>0</v>
      </c>
      <c r="I676" s="8">
        <v>30</v>
      </c>
      <c r="J676" s="8">
        <v>61</v>
      </c>
      <c r="K676" s="8">
        <v>74</v>
      </c>
      <c r="L676" s="8">
        <v>91</v>
      </c>
      <c r="M676" s="8">
        <v>76</v>
      </c>
      <c r="N676" s="8">
        <v>71</v>
      </c>
      <c r="O676" s="8">
        <v>56</v>
      </c>
      <c r="P676" s="8">
        <v>31</v>
      </c>
      <c r="Q676" s="8">
        <v>13</v>
      </c>
      <c r="R676" s="8">
        <v>2</v>
      </c>
      <c r="S676" s="8">
        <v>9</v>
      </c>
      <c r="T676" s="8">
        <v>0</v>
      </c>
      <c r="U676" s="8">
        <v>508</v>
      </c>
      <c r="V676" s="8">
        <v>6</v>
      </c>
      <c r="W676" s="8">
        <v>0</v>
      </c>
      <c r="X676" s="8">
        <v>249</v>
      </c>
      <c r="Y676" s="8">
        <v>185</v>
      </c>
      <c r="Z676" s="8">
        <v>79</v>
      </c>
      <c r="AA676" s="8">
        <v>1</v>
      </c>
      <c r="AB676" s="8">
        <v>6</v>
      </c>
      <c r="AC676" s="8">
        <v>0</v>
      </c>
      <c r="AD676" s="8">
        <v>18</v>
      </c>
      <c r="AE676" s="8">
        <v>490</v>
      </c>
      <c r="AF676" s="8">
        <v>3</v>
      </c>
      <c r="AG676" s="8">
        <v>509</v>
      </c>
      <c r="AH676" s="8">
        <v>2</v>
      </c>
      <c r="AI676" s="8">
        <v>0</v>
      </c>
      <c r="AJ676" s="8">
        <v>128</v>
      </c>
      <c r="AK676" s="8">
        <v>386</v>
      </c>
      <c r="AL676" s="8">
        <v>0</v>
      </c>
      <c r="AM676" s="8">
        <v>0</v>
      </c>
      <c r="AN676" s="8">
        <v>514</v>
      </c>
      <c r="AO676" s="41">
        <f t="shared" si="381"/>
        <v>0.953307392996109</v>
      </c>
      <c r="AP676" s="41">
        <f t="shared" si="382"/>
        <v>4.6692607003891051E-2</v>
      </c>
      <c r="AQ676" s="41">
        <f t="shared" si="383"/>
        <v>0</v>
      </c>
      <c r="AR676" s="41">
        <f t="shared" si="384"/>
        <v>5.8365758754863814E-2</v>
      </c>
      <c r="AS676" s="41">
        <f t="shared" si="385"/>
        <v>0.11867704280155641</v>
      </c>
      <c r="AT676" s="41">
        <f t="shared" si="386"/>
        <v>0.14396887159533073</v>
      </c>
      <c r="AU676" s="41">
        <f t="shared" si="387"/>
        <v>0.17704280155642024</v>
      </c>
      <c r="AV676" s="41">
        <f t="shared" si="388"/>
        <v>0.14785992217898833</v>
      </c>
      <c r="AW676" s="41">
        <f t="shared" si="389"/>
        <v>0.13813229571984437</v>
      </c>
      <c r="AX676" s="41">
        <f t="shared" si="390"/>
        <v>0.10894941634241245</v>
      </c>
      <c r="AY676" s="41">
        <f t="shared" si="391"/>
        <v>6.0311284046692608E-2</v>
      </c>
      <c r="AZ676" s="41">
        <f t="shared" si="392"/>
        <v>2.5291828793774319E-2</v>
      </c>
      <c r="BA676" s="41">
        <f t="shared" si="393"/>
        <v>3.8910505836575876E-3</v>
      </c>
      <c r="BB676" s="41">
        <f t="shared" si="394"/>
        <v>1.7509727626459144E-2</v>
      </c>
      <c r="BC676" s="41">
        <f t="shared" si="395"/>
        <v>0</v>
      </c>
      <c r="BD676" s="41">
        <f t="shared" si="396"/>
        <v>0.98832684824902728</v>
      </c>
      <c r="BE676" s="41">
        <f t="shared" si="397"/>
        <v>1.1673151750972763E-2</v>
      </c>
      <c r="BF676" s="41">
        <f t="shared" si="398"/>
        <v>0</v>
      </c>
      <c r="BG676" s="41">
        <f t="shared" si="399"/>
        <v>0.48443579766536965</v>
      </c>
      <c r="BH676" s="41">
        <f t="shared" si="400"/>
        <v>0.35992217898832685</v>
      </c>
      <c r="BI676" s="41">
        <f t="shared" si="401"/>
        <v>0.15369649805447472</v>
      </c>
      <c r="BJ676" s="41">
        <f t="shared" si="402"/>
        <v>1.9455252918287938E-3</v>
      </c>
      <c r="BK676" s="41">
        <f t="shared" si="403"/>
        <v>1.1673151750972763E-2</v>
      </c>
      <c r="BL676" s="41">
        <f t="shared" si="404"/>
        <v>0</v>
      </c>
      <c r="BM676" s="41">
        <f t="shared" si="405"/>
        <v>3.5019455252918288E-2</v>
      </c>
      <c r="BN676" s="41">
        <f t="shared" si="406"/>
        <v>0.953307392996109</v>
      </c>
      <c r="BO676" s="41">
        <f t="shared" si="407"/>
        <v>5.8365758754863814E-3</v>
      </c>
      <c r="BP676" s="41">
        <f t="shared" si="408"/>
        <v>0.99027237354085607</v>
      </c>
      <c r="BQ676" s="41">
        <f t="shared" si="409"/>
        <v>3.8910505836575876E-3</v>
      </c>
      <c r="BR676" s="41">
        <f t="shared" si="410"/>
        <v>0</v>
      </c>
      <c r="BS676" s="41">
        <f t="shared" si="411"/>
        <v>0.24902723735408561</v>
      </c>
      <c r="BT676" s="41">
        <f t="shared" si="412"/>
        <v>0.75097276264591439</v>
      </c>
      <c r="BU676" s="41">
        <f t="shared" si="413"/>
        <v>0</v>
      </c>
      <c r="BV676" s="41">
        <f t="shared" si="414"/>
        <v>0</v>
      </c>
      <c r="BW676" s="41">
        <f t="shared" si="415"/>
        <v>1</v>
      </c>
      <c r="BX676" s="41" t="str">
        <f t="shared" si="416"/>
        <v>2013Licensed practical nursesNova Scotia</v>
      </c>
      <c r="BY676" s="51">
        <f>VLOOKUP(BX676,'%workplace'!$A$1:$F$381,6,FALSE)</f>
        <v>3707</v>
      </c>
      <c r="BZ676" s="32">
        <f t="shared" si="417"/>
        <v>0.13865659562988941</v>
      </c>
    </row>
    <row r="677" spans="1:78" s="8" customFormat="1" hidden="1" x14ac:dyDescent="0.2">
      <c r="A677" s="8" t="str">
        <f t="shared" si="380"/>
        <v>2013Licensed practical nursesNova ScotiaNursing home/long-term care</v>
      </c>
      <c r="B677" s="8" t="s">
        <v>3</v>
      </c>
      <c r="C677" s="8" t="s">
        <v>16</v>
      </c>
      <c r="D677" s="8" t="s">
        <v>12</v>
      </c>
      <c r="E677" s="8">
        <v>2013</v>
      </c>
      <c r="F677" s="8">
        <v>1219</v>
      </c>
      <c r="G677" s="8">
        <v>54</v>
      </c>
      <c r="H677" s="8">
        <v>0</v>
      </c>
      <c r="I677" s="8">
        <v>105</v>
      </c>
      <c r="J677" s="8">
        <v>118</v>
      </c>
      <c r="K677" s="8">
        <v>168</v>
      </c>
      <c r="L677" s="8">
        <v>167</v>
      </c>
      <c r="M677" s="8">
        <v>173</v>
      </c>
      <c r="N677" s="8">
        <v>217</v>
      </c>
      <c r="O677" s="8">
        <v>148</v>
      </c>
      <c r="P677" s="8">
        <v>89</v>
      </c>
      <c r="Q677" s="8">
        <v>37</v>
      </c>
      <c r="R677" s="8">
        <v>6</v>
      </c>
      <c r="S677" s="8">
        <v>45</v>
      </c>
      <c r="T677" s="8">
        <v>0</v>
      </c>
      <c r="U677" s="8">
        <v>1227</v>
      </c>
      <c r="V677" s="8">
        <v>46</v>
      </c>
      <c r="W677" s="8">
        <v>0</v>
      </c>
      <c r="X677" s="8">
        <v>614</v>
      </c>
      <c r="Y677" s="8">
        <v>400</v>
      </c>
      <c r="Z677" s="8">
        <v>252</v>
      </c>
      <c r="AA677" s="8">
        <v>7</v>
      </c>
      <c r="AB677" s="8">
        <v>60</v>
      </c>
      <c r="AC677" s="8">
        <v>0</v>
      </c>
      <c r="AD677" s="8">
        <v>22</v>
      </c>
      <c r="AE677" s="8">
        <v>1191</v>
      </c>
      <c r="AF677" s="8">
        <v>6</v>
      </c>
      <c r="AG677" s="8">
        <v>1266</v>
      </c>
      <c r="AH677" s="8">
        <v>1</v>
      </c>
      <c r="AI677" s="8">
        <v>0</v>
      </c>
      <c r="AJ677" s="8">
        <v>444</v>
      </c>
      <c r="AK677" s="8">
        <v>829</v>
      </c>
      <c r="AL677" s="8">
        <v>0</v>
      </c>
      <c r="AM677" s="8">
        <v>0</v>
      </c>
      <c r="AN677" s="8">
        <v>1273</v>
      </c>
      <c r="AO677" s="41">
        <f t="shared" si="381"/>
        <v>0.95758051846032988</v>
      </c>
      <c r="AP677" s="41">
        <f t="shared" si="382"/>
        <v>4.2419481539670068E-2</v>
      </c>
      <c r="AQ677" s="41">
        <f t="shared" si="383"/>
        <v>0</v>
      </c>
      <c r="AR677" s="41">
        <f t="shared" si="384"/>
        <v>8.2482325216025137E-2</v>
      </c>
      <c r="AS677" s="41">
        <f t="shared" si="385"/>
        <v>9.2694422623723488E-2</v>
      </c>
      <c r="AT677" s="41">
        <f t="shared" si="386"/>
        <v>0.13197172034564023</v>
      </c>
      <c r="AU677" s="41">
        <f t="shared" si="387"/>
        <v>0.13118617439120189</v>
      </c>
      <c r="AV677" s="41">
        <f t="shared" si="388"/>
        <v>0.13589945011783189</v>
      </c>
      <c r="AW677" s="41">
        <f t="shared" si="389"/>
        <v>0.17046347211311863</v>
      </c>
      <c r="AX677" s="41">
        <f t="shared" si="390"/>
        <v>0.11626080125687353</v>
      </c>
      <c r="AY677" s="41">
        <f t="shared" si="391"/>
        <v>6.9913589945011789E-2</v>
      </c>
      <c r="AZ677" s="41">
        <f t="shared" si="392"/>
        <v>2.9065200314218383E-2</v>
      </c>
      <c r="BA677" s="41">
        <f t="shared" si="393"/>
        <v>4.7132757266300082E-3</v>
      </c>
      <c r="BB677" s="41">
        <f t="shared" si="394"/>
        <v>3.5349567949725061E-2</v>
      </c>
      <c r="BC677" s="41">
        <f t="shared" si="395"/>
        <v>0</v>
      </c>
      <c r="BD677" s="41">
        <f t="shared" si="396"/>
        <v>0.96386488609583665</v>
      </c>
      <c r="BE677" s="41">
        <f t="shared" si="397"/>
        <v>3.6135113904163393E-2</v>
      </c>
      <c r="BF677" s="41">
        <f t="shared" si="398"/>
        <v>0</v>
      </c>
      <c r="BG677" s="41">
        <f t="shared" si="399"/>
        <v>0.48232521602513745</v>
      </c>
      <c r="BH677" s="41">
        <f t="shared" si="400"/>
        <v>0.31421838177533384</v>
      </c>
      <c r="BI677" s="41">
        <f t="shared" si="401"/>
        <v>0.19795758051846032</v>
      </c>
      <c r="BJ677" s="41">
        <f t="shared" si="402"/>
        <v>5.4988216810683424E-3</v>
      </c>
      <c r="BK677" s="41">
        <f t="shared" si="403"/>
        <v>4.7132757266300077E-2</v>
      </c>
      <c r="BL677" s="41">
        <f t="shared" si="404"/>
        <v>0</v>
      </c>
      <c r="BM677" s="41">
        <f t="shared" si="405"/>
        <v>1.7282010997643361E-2</v>
      </c>
      <c r="BN677" s="41">
        <f t="shared" si="406"/>
        <v>0.93558523173605657</v>
      </c>
      <c r="BO677" s="41">
        <f t="shared" si="407"/>
        <v>4.7132757266300082E-3</v>
      </c>
      <c r="BP677" s="41">
        <f t="shared" si="408"/>
        <v>0.9945011783189317</v>
      </c>
      <c r="BQ677" s="41">
        <f t="shared" si="409"/>
        <v>7.855459544383347E-4</v>
      </c>
      <c r="BR677" s="41">
        <f t="shared" si="410"/>
        <v>0</v>
      </c>
      <c r="BS677" s="41">
        <f t="shared" si="411"/>
        <v>0.34878240377062059</v>
      </c>
      <c r="BT677" s="41">
        <f t="shared" si="412"/>
        <v>0.65121759622937947</v>
      </c>
      <c r="BU677" s="41">
        <f t="shared" si="413"/>
        <v>0</v>
      </c>
      <c r="BV677" s="41">
        <f t="shared" si="414"/>
        <v>0</v>
      </c>
      <c r="BW677" s="41">
        <f t="shared" si="415"/>
        <v>1</v>
      </c>
      <c r="BX677" s="41" t="str">
        <f t="shared" si="416"/>
        <v>2013Licensed practical nursesNova Scotia</v>
      </c>
      <c r="BY677" s="51">
        <f>VLOOKUP(BX677,'%workplace'!$A$1:$F$381,6,FALSE)</f>
        <v>3707</v>
      </c>
      <c r="BZ677" s="32">
        <f t="shared" si="417"/>
        <v>0.34340437011060154</v>
      </c>
    </row>
    <row r="678" spans="1:78" s="8" customFormat="1" hidden="1" x14ac:dyDescent="0.2">
      <c r="A678" s="8" t="str">
        <f t="shared" si="380"/>
        <v>2013Licensed practical nursesNova ScotiaHospital</v>
      </c>
      <c r="B678" s="8" t="s">
        <v>3</v>
      </c>
      <c r="C678" s="8" t="s">
        <v>16</v>
      </c>
      <c r="D678" s="8" t="s">
        <v>10</v>
      </c>
      <c r="E678" s="8">
        <v>2013</v>
      </c>
      <c r="F678" s="8">
        <v>1751</v>
      </c>
      <c r="G678" s="8">
        <v>98</v>
      </c>
      <c r="H678" s="8">
        <v>0</v>
      </c>
      <c r="I678" s="8">
        <v>166</v>
      </c>
      <c r="J678" s="8">
        <v>182</v>
      </c>
      <c r="K678" s="8">
        <v>225</v>
      </c>
      <c r="L678" s="8">
        <v>229</v>
      </c>
      <c r="M678" s="8">
        <v>255</v>
      </c>
      <c r="N678" s="8">
        <v>283</v>
      </c>
      <c r="O678" s="8">
        <v>249</v>
      </c>
      <c r="P678" s="8">
        <v>128</v>
      </c>
      <c r="Q678" s="8">
        <v>45</v>
      </c>
      <c r="R678" s="8">
        <v>10</v>
      </c>
      <c r="S678" s="8">
        <v>77</v>
      </c>
      <c r="T678" s="8">
        <v>0</v>
      </c>
      <c r="U678" s="8">
        <v>1846</v>
      </c>
      <c r="V678" s="8">
        <v>3</v>
      </c>
      <c r="W678" s="8">
        <v>0</v>
      </c>
      <c r="X678" s="8">
        <v>1021</v>
      </c>
      <c r="Y678" s="8">
        <v>378</v>
      </c>
      <c r="Z678" s="8">
        <v>432</v>
      </c>
      <c r="AA678" s="8">
        <v>18</v>
      </c>
      <c r="AB678" s="8">
        <v>16</v>
      </c>
      <c r="AC678" s="8">
        <v>0</v>
      </c>
      <c r="AD678" s="8">
        <v>74</v>
      </c>
      <c r="AE678" s="8">
        <v>1759</v>
      </c>
      <c r="AF678" s="8">
        <v>3</v>
      </c>
      <c r="AG678" s="8">
        <v>1842</v>
      </c>
      <c r="AH678" s="8">
        <v>1</v>
      </c>
      <c r="AI678" s="8">
        <v>3</v>
      </c>
      <c r="AJ678" s="8">
        <v>683</v>
      </c>
      <c r="AK678" s="8">
        <v>1166</v>
      </c>
      <c r="AL678" s="8">
        <v>0</v>
      </c>
      <c r="AM678" s="8">
        <v>0</v>
      </c>
      <c r="AN678" s="8">
        <v>1849</v>
      </c>
      <c r="AO678" s="41">
        <f t="shared" si="381"/>
        <v>0.94699837750135207</v>
      </c>
      <c r="AP678" s="41">
        <f t="shared" si="382"/>
        <v>5.300162249864792E-2</v>
      </c>
      <c r="AQ678" s="41">
        <f t="shared" si="383"/>
        <v>0</v>
      </c>
      <c r="AR678" s="41">
        <f t="shared" si="384"/>
        <v>8.9778258518117895E-2</v>
      </c>
      <c r="AS678" s="41">
        <f t="shared" si="385"/>
        <v>9.843158464034614E-2</v>
      </c>
      <c r="AT678" s="41">
        <f t="shared" si="386"/>
        <v>0.12168739859383451</v>
      </c>
      <c r="AU678" s="41">
        <f t="shared" si="387"/>
        <v>0.12385073012439156</v>
      </c>
      <c r="AV678" s="41">
        <f t="shared" si="388"/>
        <v>0.13791238507301243</v>
      </c>
      <c r="AW678" s="41">
        <f t="shared" si="389"/>
        <v>0.15305570578691186</v>
      </c>
      <c r="AX678" s="41">
        <f t="shared" si="390"/>
        <v>0.13466738777717685</v>
      </c>
      <c r="AY678" s="41">
        <f t="shared" si="391"/>
        <v>6.9226608977825857E-2</v>
      </c>
      <c r="AZ678" s="41">
        <f t="shared" si="392"/>
        <v>2.4337479718766902E-2</v>
      </c>
      <c r="BA678" s="41">
        <f t="shared" si="393"/>
        <v>5.4083288263926449E-3</v>
      </c>
      <c r="BB678" s="41">
        <f t="shared" si="394"/>
        <v>4.1644131963223363E-2</v>
      </c>
      <c r="BC678" s="41">
        <f t="shared" si="395"/>
        <v>0</v>
      </c>
      <c r="BD678" s="41">
        <f t="shared" si="396"/>
        <v>0.99837750135208225</v>
      </c>
      <c r="BE678" s="41">
        <f t="shared" si="397"/>
        <v>1.6224986479177934E-3</v>
      </c>
      <c r="BF678" s="41">
        <f t="shared" si="398"/>
        <v>0</v>
      </c>
      <c r="BG678" s="41">
        <f t="shared" si="399"/>
        <v>0.552190373174689</v>
      </c>
      <c r="BH678" s="41">
        <f t="shared" si="400"/>
        <v>0.20443482963764198</v>
      </c>
      <c r="BI678" s="41">
        <f t="shared" si="401"/>
        <v>0.23363980530016226</v>
      </c>
      <c r="BJ678" s="41">
        <f t="shared" si="402"/>
        <v>9.7349918875067609E-3</v>
      </c>
      <c r="BK678" s="41">
        <f t="shared" si="403"/>
        <v>8.6533261222282321E-3</v>
      </c>
      <c r="BL678" s="41">
        <f t="shared" si="404"/>
        <v>0</v>
      </c>
      <c r="BM678" s="41">
        <f t="shared" si="405"/>
        <v>4.0021633315305567E-2</v>
      </c>
      <c r="BN678" s="41">
        <f t="shared" si="406"/>
        <v>0.95132504056246625</v>
      </c>
      <c r="BO678" s="41">
        <f t="shared" si="407"/>
        <v>1.6224986479177934E-3</v>
      </c>
      <c r="BP678" s="41">
        <f t="shared" si="408"/>
        <v>0.99621416982152511</v>
      </c>
      <c r="BQ678" s="41">
        <f t="shared" si="409"/>
        <v>5.4083288263926451E-4</v>
      </c>
      <c r="BR678" s="41">
        <f t="shared" si="410"/>
        <v>1.6224986479177934E-3</v>
      </c>
      <c r="BS678" s="41">
        <f t="shared" si="411"/>
        <v>0.36938885884261763</v>
      </c>
      <c r="BT678" s="41">
        <f t="shared" si="412"/>
        <v>0.63061114115738237</v>
      </c>
      <c r="BU678" s="41">
        <f t="shared" si="413"/>
        <v>0</v>
      </c>
      <c r="BV678" s="41">
        <f t="shared" si="414"/>
        <v>0</v>
      </c>
      <c r="BW678" s="41">
        <f t="shared" si="415"/>
        <v>1</v>
      </c>
      <c r="BX678" s="41" t="str">
        <f t="shared" si="416"/>
        <v>2013Licensed practical nursesNova Scotia</v>
      </c>
      <c r="BY678" s="51">
        <f>VLOOKUP(BX678,'%workplace'!$A$1:$F$381,6,FALSE)</f>
        <v>3707</v>
      </c>
      <c r="BZ678" s="32">
        <f t="shared" si="417"/>
        <v>0.49878608038845429</v>
      </c>
    </row>
    <row r="679" spans="1:78" s="8" customFormat="1" hidden="1" x14ac:dyDescent="0.2">
      <c r="A679" s="8" t="str">
        <f t="shared" si="380"/>
        <v>2013Licensed practical nursesNova ScotiaOther places of work</v>
      </c>
      <c r="B679" s="8" t="s">
        <v>3</v>
      </c>
      <c r="C679" s="8" t="s">
        <v>16</v>
      </c>
      <c r="D679" s="8" t="s">
        <v>13</v>
      </c>
      <c r="E679" s="8">
        <v>2013</v>
      </c>
      <c r="F679" s="8">
        <v>67</v>
      </c>
      <c r="G679" s="8">
        <v>4</v>
      </c>
      <c r="H679" s="8">
        <v>0</v>
      </c>
      <c r="I679" s="8">
        <v>0</v>
      </c>
      <c r="J679" s="8">
        <v>4</v>
      </c>
      <c r="K679" s="8">
        <v>5</v>
      </c>
      <c r="L679" s="8">
        <v>8</v>
      </c>
      <c r="M679" s="8">
        <v>19</v>
      </c>
      <c r="N679" s="8">
        <v>9</v>
      </c>
      <c r="O679" s="8">
        <v>10</v>
      </c>
      <c r="P679" s="8">
        <v>10</v>
      </c>
      <c r="Q679" s="8">
        <v>4</v>
      </c>
      <c r="R679" s="8">
        <v>2</v>
      </c>
      <c r="S679" s="8">
        <v>0</v>
      </c>
      <c r="T679" s="8">
        <v>0</v>
      </c>
      <c r="U679" s="8">
        <v>70</v>
      </c>
      <c r="V679" s="8">
        <v>1</v>
      </c>
      <c r="W679" s="8">
        <v>0</v>
      </c>
      <c r="X679" s="8">
        <v>37</v>
      </c>
      <c r="Y679" s="8">
        <v>15</v>
      </c>
      <c r="Z679" s="8">
        <v>18</v>
      </c>
      <c r="AA679" s="8">
        <v>1</v>
      </c>
      <c r="AB679" s="8">
        <v>3</v>
      </c>
      <c r="AC679" s="8">
        <v>0</v>
      </c>
      <c r="AD679" s="8">
        <v>27</v>
      </c>
      <c r="AE679" s="8">
        <v>41</v>
      </c>
      <c r="AF679" s="8">
        <v>3</v>
      </c>
      <c r="AG679" s="8">
        <v>59</v>
      </c>
      <c r="AH679" s="8">
        <v>6</v>
      </c>
      <c r="AI679" s="8">
        <v>3</v>
      </c>
      <c r="AJ679" s="8">
        <v>20</v>
      </c>
      <c r="AK679" s="8">
        <v>51</v>
      </c>
      <c r="AL679" s="8">
        <v>0</v>
      </c>
      <c r="AM679" s="8">
        <v>0</v>
      </c>
      <c r="AN679" s="8">
        <v>71</v>
      </c>
      <c r="AO679" s="41">
        <f t="shared" si="381"/>
        <v>0.94366197183098588</v>
      </c>
      <c r="AP679" s="41">
        <f t="shared" si="382"/>
        <v>5.6338028169014086E-2</v>
      </c>
      <c r="AQ679" s="41">
        <f t="shared" si="383"/>
        <v>0</v>
      </c>
      <c r="AR679" s="41">
        <f t="shared" si="384"/>
        <v>0</v>
      </c>
      <c r="AS679" s="41">
        <f t="shared" si="385"/>
        <v>5.6338028169014086E-2</v>
      </c>
      <c r="AT679" s="41">
        <f t="shared" si="386"/>
        <v>7.0422535211267609E-2</v>
      </c>
      <c r="AU679" s="41">
        <f t="shared" si="387"/>
        <v>0.11267605633802817</v>
      </c>
      <c r="AV679" s="41">
        <f t="shared" si="388"/>
        <v>0.26760563380281688</v>
      </c>
      <c r="AW679" s="41">
        <f t="shared" si="389"/>
        <v>0.12676056338028169</v>
      </c>
      <c r="AX679" s="41">
        <f t="shared" si="390"/>
        <v>0.14084507042253522</v>
      </c>
      <c r="AY679" s="41">
        <f t="shared" si="391"/>
        <v>0.14084507042253522</v>
      </c>
      <c r="AZ679" s="41">
        <f t="shared" si="392"/>
        <v>5.6338028169014086E-2</v>
      </c>
      <c r="BA679" s="41">
        <f t="shared" si="393"/>
        <v>2.8169014084507043E-2</v>
      </c>
      <c r="BB679" s="41">
        <f t="shared" si="394"/>
        <v>0</v>
      </c>
      <c r="BC679" s="41">
        <f t="shared" si="395"/>
        <v>0</v>
      </c>
      <c r="BD679" s="41">
        <f t="shared" si="396"/>
        <v>0.9859154929577465</v>
      </c>
      <c r="BE679" s="41">
        <f t="shared" si="397"/>
        <v>1.4084507042253521E-2</v>
      </c>
      <c r="BF679" s="41">
        <f t="shared" si="398"/>
        <v>0</v>
      </c>
      <c r="BG679" s="41">
        <f t="shared" si="399"/>
        <v>0.52112676056338025</v>
      </c>
      <c r="BH679" s="41">
        <f t="shared" si="400"/>
        <v>0.21126760563380281</v>
      </c>
      <c r="BI679" s="41">
        <f t="shared" si="401"/>
        <v>0.25352112676056338</v>
      </c>
      <c r="BJ679" s="41">
        <f t="shared" si="402"/>
        <v>1.4084507042253521E-2</v>
      </c>
      <c r="BK679" s="41">
        <f t="shared" si="403"/>
        <v>4.2253521126760563E-2</v>
      </c>
      <c r="BL679" s="41">
        <f t="shared" si="404"/>
        <v>0</v>
      </c>
      <c r="BM679" s="41">
        <f t="shared" si="405"/>
        <v>0.38028169014084506</v>
      </c>
      <c r="BN679" s="41">
        <f t="shared" si="406"/>
        <v>0.57746478873239437</v>
      </c>
      <c r="BO679" s="41">
        <f t="shared" si="407"/>
        <v>4.2253521126760563E-2</v>
      </c>
      <c r="BP679" s="41">
        <f t="shared" si="408"/>
        <v>0.83098591549295775</v>
      </c>
      <c r="BQ679" s="41">
        <f t="shared" si="409"/>
        <v>8.4507042253521125E-2</v>
      </c>
      <c r="BR679" s="41">
        <f t="shared" si="410"/>
        <v>4.2253521126760563E-2</v>
      </c>
      <c r="BS679" s="41">
        <f t="shared" si="411"/>
        <v>0.28169014084507044</v>
      </c>
      <c r="BT679" s="41">
        <f t="shared" si="412"/>
        <v>0.71830985915492962</v>
      </c>
      <c r="BU679" s="41">
        <f t="shared" si="413"/>
        <v>0</v>
      </c>
      <c r="BV679" s="41">
        <f t="shared" si="414"/>
        <v>0</v>
      </c>
      <c r="BW679" s="41">
        <f t="shared" si="415"/>
        <v>1</v>
      </c>
      <c r="BX679" s="41" t="str">
        <f t="shared" si="416"/>
        <v>2013Licensed practical nursesNova Scotia</v>
      </c>
      <c r="BY679" s="51">
        <f>VLOOKUP(BX679,'%workplace'!$A$1:$F$381,6,FALSE)</f>
        <v>3707</v>
      </c>
      <c r="BZ679" s="32">
        <f t="shared" si="417"/>
        <v>1.915295387105476E-2</v>
      </c>
    </row>
    <row r="680" spans="1:78" s="8" customFormat="1" hidden="1" x14ac:dyDescent="0.2">
      <c r="A680" s="8" t="str">
        <f t="shared" si="380"/>
        <v>2013Licensed practical nursesNew BrunswickAll places of work</v>
      </c>
      <c r="B680" s="8" t="s">
        <v>3</v>
      </c>
      <c r="C680" s="8" t="s">
        <v>17</v>
      </c>
      <c r="D680" s="8" t="s">
        <v>9</v>
      </c>
      <c r="E680" s="8">
        <v>2013</v>
      </c>
      <c r="F680" s="8">
        <v>2679</v>
      </c>
      <c r="G680" s="8">
        <v>316</v>
      </c>
      <c r="H680" s="8">
        <v>0</v>
      </c>
      <c r="I680" s="8">
        <v>268</v>
      </c>
      <c r="J680" s="8">
        <v>353</v>
      </c>
      <c r="K680" s="8">
        <v>397</v>
      </c>
      <c r="L680" s="8">
        <v>418</v>
      </c>
      <c r="M680" s="8">
        <v>439</v>
      </c>
      <c r="N680" s="8">
        <v>419</v>
      </c>
      <c r="O680" s="8">
        <v>371</v>
      </c>
      <c r="P680" s="8">
        <v>150</v>
      </c>
      <c r="Q680" s="8">
        <v>47</v>
      </c>
      <c r="R680" s="8">
        <v>7</v>
      </c>
      <c r="S680" s="8">
        <v>126</v>
      </c>
      <c r="T680" s="8">
        <v>0</v>
      </c>
      <c r="U680" s="8">
        <v>2971</v>
      </c>
      <c r="V680" s="8">
        <v>22</v>
      </c>
      <c r="W680" s="8">
        <v>2</v>
      </c>
      <c r="X680" s="8">
        <v>1630</v>
      </c>
      <c r="Y680" s="8">
        <v>980</v>
      </c>
      <c r="Z680" s="8">
        <v>385</v>
      </c>
      <c r="AA680" s="8">
        <v>0</v>
      </c>
      <c r="AB680" s="8">
        <v>77</v>
      </c>
      <c r="AC680" s="8">
        <v>12</v>
      </c>
      <c r="AD680" s="8">
        <v>246</v>
      </c>
      <c r="AE680" s="8">
        <v>2660</v>
      </c>
      <c r="AF680" s="8">
        <v>34</v>
      </c>
      <c r="AG680" s="8">
        <v>2760</v>
      </c>
      <c r="AH680" s="8">
        <v>142</v>
      </c>
      <c r="AI680" s="8">
        <v>0</v>
      </c>
      <c r="AJ680" s="8">
        <v>895</v>
      </c>
      <c r="AK680" s="8">
        <v>2100</v>
      </c>
      <c r="AL680" s="8">
        <v>59</v>
      </c>
      <c r="AM680" s="8">
        <v>0</v>
      </c>
      <c r="AN680" s="8">
        <v>2995</v>
      </c>
      <c r="AO680" s="41">
        <f t="shared" si="381"/>
        <v>0.89449081803005004</v>
      </c>
      <c r="AP680" s="41">
        <f t="shared" si="382"/>
        <v>0.10550918196994992</v>
      </c>
      <c r="AQ680" s="41">
        <f t="shared" si="383"/>
        <v>0</v>
      </c>
      <c r="AR680" s="41">
        <f t="shared" si="384"/>
        <v>8.9482470784641069E-2</v>
      </c>
      <c r="AS680" s="41">
        <f t="shared" si="385"/>
        <v>0.11786310517529215</v>
      </c>
      <c r="AT680" s="41">
        <f t="shared" si="386"/>
        <v>0.13255425709515858</v>
      </c>
      <c r="AU680" s="41">
        <f t="shared" si="387"/>
        <v>0.13956594323873123</v>
      </c>
      <c r="AV680" s="41">
        <f t="shared" si="388"/>
        <v>0.14657762938230384</v>
      </c>
      <c r="AW680" s="41">
        <f t="shared" si="389"/>
        <v>0.13989983305509182</v>
      </c>
      <c r="AX680" s="41">
        <f t="shared" si="390"/>
        <v>0.12387312186978297</v>
      </c>
      <c r="AY680" s="41">
        <f t="shared" si="391"/>
        <v>5.0083472454090151E-2</v>
      </c>
      <c r="AZ680" s="41">
        <f t="shared" si="392"/>
        <v>1.5692821368948246E-2</v>
      </c>
      <c r="BA680" s="41">
        <f t="shared" si="393"/>
        <v>2.337228714524207E-3</v>
      </c>
      <c r="BB680" s="41">
        <f t="shared" si="394"/>
        <v>4.2070116861435726E-2</v>
      </c>
      <c r="BC680" s="41">
        <f t="shared" si="395"/>
        <v>0</v>
      </c>
      <c r="BD680" s="41">
        <f t="shared" si="396"/>
        <v>0.99198664440734563</v>
      </c>
      <c r="BE680" s="41">
        <f t="shared" si="397"/>
        <v>7.3455759599332223E-3</v>
      </c>
      <c r="BF680" s="41">
        <f t="shared" si="398"/>
        <v>6.67779632721202E-4</v>
      </c>
      <c r="BG680" s="41">
        <f t="shared" si="399"/>
        <v>0.54424040066777968</v>
      </c>
      <c r="BH680" s="41">
        <f t="shared" si="400"/>
        <v>0.32721202003338901</v>
      </c>
      <c r="BI680" s="41">
        <f t="shared" si="401"/>
        <v>0.1285475792988314</v>
      </c>
      <c r="BJ680" s="41">
        <f t="shared" si="402"/>
        <v>0</v>
      </c>
      <c r="BK680" s="41">
        <f t="shared" si="403"/>
        <v>2.5709515859766278E-2</v>
      </c>
      <c r="BL680" s="41">
        <f t="shared" si="404"/>
        <v>4.0066777963272118E-3</v>
      </c>
      <c r="BM680" s="41">
        <f t="shared" si="405"/>
        <v>8.2136894824707846E-2</v>
      </c>
      <c r="BN680" s="41">
        <f t="shared" si="406"/>
        <v>0.88814691151919867</v>
      </c>
      <c r="BO680" s="41">
        <f t="shared" si="407"/>
        <v>1.1352253756260434E-2</v>
      </c>
      <c r="BP680" s="41">
        <f t="shared" si="408"/>
        <v>0.92153589315525875</v>
      </c>
      <c r="BQ680" s="41">
        <f t="shared" si="409"/>
        <v>4.7412353923205343E-2</v>
      </c>
      <c r="BR680" s="41">
        <f t="shared" si="410"/>
        <v>0</v>
      </c>
      <c r="BS680" s="41">
        <f t="shared" si="411"/>
        <v>0.29883138564273792</v>
      </c>
      <c r="BT680" s="41">
        <f t="shared" si="412"/>
        <v>0.70116861435726208</v>
      </c>
      <c r="BU680" s="41">
        <f t="shared" si="413"/>
        <v>1.9699499165275459E-2</v>
      </c>
      <c r="BV680" s="41">
        <f t="shared" si="414"/>
        <v>0</v>
      </c>
      <c r="BW680" s="41">
        <f t="shared" si="415"/>
        <v>1</v>
      </c>
      <c r="BX680" s="41" t="str">
        <f t="shared" si="416"/>
        <v>2013Licensed practical nursesNew Brunswick</v>
      </c>
      <c r="BY680" s="51">
        <f>VLOOKUP(BX680,'%workplace'!$A$1:$F$381,6,FALSE)</f>
        <v>2995</v>
      </c>
      <c r="BZ680" s="32">
        <f t="shared" si="417"/>
        <v>1</v>
      </c>
    </row>
    <row r="681" spans="1:78" s="8" customFormat="1" hidden="1" x14ac:dyDescent="0.2">
      <c r="A681" s="8" t="str">
        <f t="shared" si="380"/>
        <v>2013Licensed practical nursesNew BrunswickCommunity health</v>
      </c>
      <c r="B681" s="8" t="s">
        <v>3</v>
      </c>
      <c r="C681" s="8" t="s">
        <v>17</v>
      </c>
      <c r="D681" s="8" t="s">
        <v>11</v>
      </c>
      <c r="E681" s="8">
        <v>2013</v>
      </c>
      <c r="F681" s="8">
        <v>150</v>
      </c>
      <c r="G681" s="8">
        <v>14</v>
      </c>
      <c r="H681" s="8">
        <v>0</v>
      </c>
      <c r="I681" s="8">
        <v>7</v>
      </c>
      <c r="J681" s="8">
        <v>20</v>
      </c>
      <c r="K681" s="8">
        <v>21</v>
      </c>
      <c r="L681" s="8">
        <v>26</v>
      </c>
      <c r="M681" s="8">
        <v>25</v>
      </c>
      <c r="N681" s="8">
        <v>23</v>
      </c>
      <c r="O681" s="8">
        <v>23</v>
      </c>
      <c r="P681" s="8">
        <v>11</v>
      </c>
      <c r="Q681" s="8">
        <v>4</v>
      </c>
      <c r="R681" s="8">
        <v>1</v>
      </c>
      <c r="S681" s="8">
        <v>3</v>
      </c>
      <c r="T681" s="8">
        <v>0</v>
      </c>
      <c r="U681" s="8">
        <v>164</v>
      </c>
      <c r="V681" s="8">
        <v>0</v>
      </c>
      <c r="W681" s="8">
        <v>0</v>
      </c>
      <c r="X681" s="8">
        <v>93</v>
      </c>
      <c r="Y681" s="8">
        <v>53</v>
      </c>
      <c r="Z681" s="8">
        <v>18</v>
      </c>
      <c r="AA681" s="8">
        <v>0</v>
      </c>
      <c r="AB681" s="8">
        <v>1</v>
      </c>
      <c r="AC681" s="8">
        <v>8</v>
      </c>
      <c r="AD681" s="8">
        <v>26</v>
      </c>
      <c r="AE681" s="8">
        <v>129</v>
      </c>
      <c r="AF681" s="8">
        <v>3</v>
      </c>
      <c r="AG681" s="8">
        <v>126</v>
      </c>
      <c r="AH681" s="8">
        <v>12</v>
      </c>
      <c r="AI681" s="8">
        <v>0</v>
      </c>
      <c r="AJ681" s="8">
        <v>72</v>
      </c>
      <c r="AK681" s="8">
        <v>92</v>
      </c>
      <c r="AL681" s="8">
        <v>23</v>
      </c>
      <c r="AM681" s="8">
        <v>0</v>
      </c>
      <c r="AN681" s="8">
        <v>164</v>
      </c>
      <c r="AO681" s="41">
        <f t="shared" si="381"/>
        <v>0.91463414634146345</v>
      </c>
      <c r="AP681" s="41">
        <f t="shared" si="382"/>
        <v>8.5365853658536592E-2</v>
      </c>
      <c r="AQ681" s="41">
        <f t="shared" si="383"/>
        <v>0</v>
      </c>
      <c r="AR681" s="41">
        <f t="shared" si="384"/>
        <v>4.2682926829268296E-2</v>
      </c>
      <c r="AS681" s="41">
        <f t="shared" si="385"/>
        <v>0.12195121951219512</v>
      </c>
      <c r="AT681" s="41">
        <f t="shared" si="386"/>
        <v>0.12804878048780488</v>
      </c>
      <c r="AU681" s="41">
        <f t="shared" si="387"/>
        <v>0.15853658536585366</v>
      </c>
      <c r="AV681" s="41">
        <f t="shared" si="388"/>
        <v>0.1524390243902439</v>
      </c>
      <c r="AW681" s="41">
        <f t="shared" si="389"/>
        <v>0.1402439024390244</v>
      </c>
      <c r="AX681" s="41">
        <f t="shared" si="390"/>
        <v>0.1402439024390244</v>
      </c>
      <c r="AY681" s="41">
        <f t="shared" si="391"/>
        <v>6.7073170731707321E-2</v>
      </c>
      <c r="AZ681" s="41">
        <f t="shared" si="392"/>
        <v>2.4390243902439025E-2</v>
      </c>
      <c r="BA681" s="41">
        <f t="shared" si="393"/>
        <v>6.0975609756097563E-3</v>
      </c>
      <c r="BB681" s="41">
        <f t="shared" si="394"/>
        <v>1.8292682926829267E-2</v>
      </c>
      <c r="BC681" s="41">
        <f t="shared" si="395"/>
        <v>0</v>
      </c>
      <c r="BD681" s="41">
        <f t="shared" si="396"/>
        <v>1</v>
      </c>
      <c r="BE681" s="41">
        <f t="shared" si="397"/>
        <v>0</v>
      </c>
      <c r="BF681" s="41">
        <f t="shared" si="398"/>
        <v>0</v>
      </c>
      <c r="BG681" s="41">
        <f t="shared" si="399"/>
        <v>0.56707317073170727</v>
      </c>
      <c r="BH681" s="41">
        <f t="shared" si="400"/>
        <v>0.32317073170731708</v>
      </c>
      <c r="BI681" s="41">
        <f t="shared" si="401"/>
        <v>0.10975609756097561</v>
      </c>
      <c r="BJ681" s="41">
        <f t="shared" si="402"/>
        <v>0</v>
      </c>
      <c r="BK681" s="41">
        <f t="shared" si="403"/>
        <v>6.0975609756097563E-3</v>
      </c>
      <c r="BL681" s="41">
        <f t="shared" si="404"/>
        <v>4.878048780487805E-2</v>
      </c>
      <c r="BM681" s="41">
        <f t="shared" si="405"/>
        <v>0.15853658536585366</v>
      </c>
      <c r="BN681" s="41">
        <f t="shared" si="406"/>
        <v>0.78658536585365857</v>
      </c>
      <c r="BO681" s="41">
        <f t="shared" si="407"/>
        <v>1.8292682926829267E-2</v>
      </c>
      <c r="BP681" s="41">
        <f t="shared" si="408"/>
        <v>0.76829268292682928</v>
      </c>
      <c r="BQ681" s="41">
        <f t="shared" si="409"/>
        <v>7.3170731707317069E-2</v>
      </c>
      <c r="BR681" s="41">
        <f t="shared" si="410"/>
        <v>0</v>
      </c>
      <c r="BS681" s="41">
        <f t="shared" si="411"/>
        <v>0.43902439024390244</v>
      </c>
      <c r="BT681" s="41">
        <f t="shared" si="412"/>
        <v>0.56097560975609762</v>
      </c>
      <c r="BU681" s="41">
        <f t="shared" si="413"/>
        <v>0.1402439024390244</v>
      </c>
      <c r="BV681" s="41">
        <f t="shared" si="414"/>
        <v>0</v>
      </c>
      <c r="BW681" s="41">
        <f t="shared" si="415"/>
        <v>1</v>
      </c>
      <c r="BX681" s="41" t="str">
        <f t="shared" si="416"/>
        <v>2013Licensed practical nursesNew Brunswick</v>
      </c>
      <c r="BY681" s="51">
        <f>VLOOKUP(BX681,'%workplace'!$A$1:$F$381,6,FALSE)</f>
        <v>2995</v>
      </c>
      <c r="BZ681" s="32">
        <f t="shared" si="417"/>
        <v>5.4757929883138566E-2</v>
      </c>
    </row>
    <row r="682" spans="1:78" s="8" customFormat="1" hidden="1" x14ac:dyDescent="0.2">
      <c r="A682" s="8" t="str">
        <f t="shared" si="380"/>
        <v>2013Licensed practical nursesNew BrunswickNursing home/long-term care</v>
      </c>
      <c r="B682" s="8" t="s">
        <v>3</v>
      </c>
      <c r="C682" s="8" t="s">
        <v>17</v>
      </c>
      <c r="D682" s="8" t="s">
        <v>12</v>
      </c>
      <c r="E682" s="8">
        <v>2013</v>
      </c>
      <c r="F682" s="8">
        <v>1101</v>
      </c>
      <c r="G682" s="8">
        <v>86</v>
      </c>
      <c r="H682" s="8">
        <v>0</v>
      </c>
      <c r="I682" s="8">
        <v>97</v>
      </c>
      <c r="J682" s="8">
        <v>133</v>
      </c>
      <c r="K682" s="8">
        <v>152</v>
      </c>
      <c r="L682" s="8">
        <v>155</v>
      </c>
      <c r="M682" s="8">
        <v>166</v>
      </c>
      <c r="N682" s="8">
        <v>185</v>
      </c>
      <c r="O682" s="8">
        <v>160</v>
      </c>
      <c r="P682" s="8">
        <v>59</v>
      </c>
      <c r="Q682" s="8">
        <v>15</v>
      </c>
      <c r="R682" s="8">
        <v>2</v>
      </c>
      <c r="S682" s="8">
        <v>63</v>
      </c>
      <c r="T682" s="8">
        <v>0</v>
      </c>
      <c r="U682" s="8">
        <v>1176</v>
      </c>
      <c r="V682" s="8">
        <v>11</v>
      </c>
      <c r="W682" s="8">
        <v>0</v>
      </c>
      <c r="X682" s="8">
        <v>672</v>
      </c>
      <c r="Y682" s="8">
        <v>359</v>
      </c>
      <c r="Z682" s="8">
        <v>156</v>
      </c>
      <c r="AA682" s="8">
        <v>0</v>
      </c>
      <c r="AB682" s="8">
        <v>70</v>
      </c>
      <c r="AC682" s="8">
        <v>4</v>
      </c>
      <c r="AD682" s="8">
        <v>48</v>
      </c>
      <c r="AE682" s="8">
        <v>1065</v>
      </c>
      <c r="AF682" s="8">
        <v>1</v>
      </c>
      <c r="AG682" s="8">
        <v>1185</v>
      </c>
      <c r="AH682" s="8">
        <v>0</v>
      </c>
      <c r="AI682" s="8">
        <v>0</v>
      </c>
      <c r="AJ682" s="8">
        <v>545</v>
      </c>
      <c r="AK682" s="8">
        <v>642</v>
      </c>
      <c r="AL682" s="8">
        <v>1</v>
      </c>
      <c r="AM682" s="8">
        <v>0</v>
      </c>
      <c r="AN682" s="8">
        <v>1187</v>
      </c>
      <c r="AO682" s="41">
        <f t="shared" si="381"/>
        <v>0.92754844144903115</v>
      </c>
      <c r="AP682" s="41">
        <f t="shared" si="382"/>
        <v>7.2451558550968825E-2</v>
      </c>
      <c r="AQ682" s="41">
        <f t="shared" si="383"/>
        <v>0</v>
      </c>
      <c r="AR682" s="41">
        <f t="shared" si="384"/>
        <v>8.1718618365627632E-2</v>
      </c>
      <c r="AS682" s="41">
        <f t="shared" si="385"/>
        <v>0.11204717775905644</v>
      </c>
      <c r="AT682" s="41">
        <f t="shared" si="386"/>
        <v>0.12805391743892164</v>
      </c>
      <c r="AU682" s="41">
        <f t="shared" si="387"/>
        <v>0.13058129738837404</v>
      </c>
      <c r="AV682" s="41">
        <f t="shared" si="388"/>
        <v>0.13984835720303285</v>
      </c>
      <c r="AW682" s="41">
        <f t="shared" si="389"/>
        <v>0.15585509688289806</v>
      </c>
      <c r="AX682" s="41">
        <f t="shared" si="390"/>
        <v>0.13479359730412804</v>
      </c>
      <c r="AY682" s="41">
        <f t="shared" si="391"/>
        <v>4.9705139005897223E-2</v>
      </c>
      <c r="AZ682" s="41">
        <f t="shared" si="392"/>
        <v>1.2636899747262006E-2</v>
      </c>
      <c r="BA682" s="41">
        <f t="shared" si="393"/>
        <v>1.6849199663016006E-3</v>
      </c>
      <c r="BB682" s="41">
        <f t="shared" si="394"/>
        <v>5.3074978938500418E-2</v>
      </c>
      <c r="BC682" s="41">
        <f t="shared" si="395"/>
        <v>0</v>
      </c>
      <c r="BD682" s="41">
        <f t="shared" si="396"/>
        <v>0.99073294018534119</v>
      </c>
      <c r="BE682" s="41">
        <f t="shared" si="397"/>
        <v>9.2670598146588033E-3</v>
      </c>
      <c r="BF682" s="41">
        <f t="shared" si="398"/>
        <v>0</v>
      </c>
      <c r="BG682" s="41">
        <f t="shared" si="399"/>
        <v>0.56613310867733779</v>
      </c>
      <c r="BH682" s="41">
        <f t="shared" si="400"/>
        <v>0.30244313395113731</v>
      </c>
      <c r="BI682" s="41">
        <f t="shared" si="401"/>
        <v>0.13142375737152484</v>
      </c>
      <c r="BJ682" s="41">
        <f t="shared" si="402"/>
        <v>0</v>
      </c>
      <c r="BK682" s="41">
        <f t="shared" si="403"/>
        <v>5.8972198820556022E-2</v>
      </c>
      <c r="BL682" s="41">
        <f t="shared" si="404"/>
        <v>3.3698399326032012E-3</v>
      </c>
      <c r="BM682" s="41">
        <f t="shared" si="405"/>
        <v>4.0438079191238416E-2</v>
      </c>
      <c r="BN682" s="41">
        <f t="shared" si="406"/>
        <v>0.89721988205560232</v>
      </c>
      <c r="BO682" s="41">
        <f t="shared" si="407"/>
        <v>8.4245998315080029E-4</v>
      </c>
      <c r="BP682" s="41">
        <f t="shared" si="408"/>
        <v>0.9983150800336984</v>
      </c>
      <c r="BQ682" s="41">
        <f t="shared" si="409"/>
        <v>0</v>
      </c>
      <c r="BR682" s="41">
        <f t="shared" si="410"/>
        <v>0</v>
      </c>
      <c r="BS682" s="41">
        <f t="shared" si="411"/>
        <v>0.45914069081718617</v>
      </c>
      <c r="BT682" s="41">
        <f t="shared" si="412"/>
        <v>0.54085930918281377</v>
      </c>
      <c r="BU682" s="41">
        <f t="shared" si="413"/>
        <v>8.4245998315080029E-4</v>
      </c>
      <c r="BV682" s="41">
        <f t="shared" si="414"/>
        <v>0</v>
      </c>
      <c r="BW682" s="41">
        <f t="shared" si="415"/>
        <v>1</v>
      </c>
      <c r="BX682" s="41" t="str">
        <f t="shared" si="416"/>
        <v>2013Licensed practical nursesNew Brunswick</v>
      </c>
      <c r="BY682" s="51">
        <f>VLOOKUP(BX682,'%workplace'!$A$1:$F$381,6,FALSE)</f>
        <v>2995</v>
      </c>
      <c r="BZ682" s="32">
        <f t="shared" si="417"/>
        <v>0.3963272120200334</v>
      </c>
    </row>
    <row r="683" spans="1:78" s="8" customFormat="1" hidden="1" x14ac:dyDescent="0.2">
      <c r="A683" s="8" t="str">
        <f t="shared" si="380"/>
        <v>2013Licensed practical nursesNew BrunswickHospital</v>
      </c>
      <c r="B683" s="8" t="s">
        <v>3</v>
      </c>
      <c r="C683" s="8" t="s">
        <v>17</v>
      </c>
      <c r="D683" s="8" t="s">
        <v>10</v>
      </c>
      <c r="E683" s="8">
        <v>2013</v>
      </c>
      <c r="F683" s="8">
        <v>1389</v>
      </c>
      <c r="G683" s="8">
        <v>211</v>
      </c>
      <c r="H683" s="8">
        <v>0</v>
      </c>
      <c r="I683" s="8">
        <v>164</v>
      </c>
      <c r="J683" s="8">
        <v>190</v>
      </c>
      <c r="K683" s="8">
        <v>218</v>
      </c>
      <c r="L683" s="8">
        <v>230</v>
      </c>
      <c r="M683" s="8">
        <v>239</v>
      </c>
      <c r="N683" s="8">
        <v>206</v>
      </c>
      <c r="O683" s="8">
        <v>185</v>
      </c>
      <c r="P683" s="8">
        <v>78</v>
      </c>
      <c r="Q683" s="8">
        <v>27</v>
      </c>
      <c r="R683" s="8">
        <v>4</v>
      </c>
      <c r="S683" s="8">
        <v>59</v>
      </c>
      <c r="T683" s="8">
        <v>0</v>
      </c>
      <c r="U683" s="8">
        <v>1588</v>
      </c>
      <c r="V683" s="8">
        <v>10</v>
      </c>
      <c r="W683" s="8">
        <v>2</v>
      </c>
      <c r="X683" s="8">
        <v>837</v>
      </c>
      <c r="Y683" s="8">
        <v>557</v>
      </c>
      <c r="Z683" s="8">
        <v>206</v>
      </c>
      <c r="AA683" s="8">
        <v>0</v>
      </c>
      <c r="AB683" s="8">
        <v>5</v>
      </c>
      <c r="AC683" s="8">
        <v>0</v>
      </c>
      <c r="AD683" s="8">
        <v>138</v>
      </c>
      <c r="AE683" s="8">
        <v>1457</v>
      </c>
      <c r="AF683" s="8">
        <v>25</v>
      </c>
      <c r="AG683" s="8">
        <v>1436</v>
      </c>
      <c r="AH683" s="8">
        <v>108</v>
      </c>
      <c r="AI683" s="8">
        <v>0</v>
      </c>
      <c r="AJ683" s="8">
        <v>269</v>
      </c>
      <c r="AK683" s="8">
        <v>1331</v>
      </c>
      <c r="AL683" s="8">
        <v>31</v>
      </c>
      <c r="AM683" s="8">
        <v>0</v>
      </c>
      <c r="AN683" s="8">
        <v>1600</v>
      </c>
      <c r="AO683" s="41">
        <f t="shared" si="381"/>
        <v>0.86812500000000004</v>
      </c>
      <c r="AP683" s="41">
        <f t="shared" si="382"/>
        <v>0.13187499999999999</v>
      </c>
      <c r="AQ683" s="41">
        <f t="shared" si="383"/>
        <v>0</v>
      </c>
      <c r="AR683" s="41">
        <f t="shared" si="384"/>
        <v>0.10249999999999999</v>
      </c>
      <c r="AS683" s="41">
        <f t="shared" si="385"/>
        <v>0.11874999999999999</v>
      </c>
      <c r="AT683" s="41">
        <f t="shared" si="386"/>
        <v>0.13625000000000001</v>
      </c>
      <c r="AU683" s="41">
        <f t="shared" si="387"/>
        <v>0.14374999999999999</v>
      </c>
      <c r="AV683" s="41">
        <f t="shared" si="388"/>
        <v>0.14937500000000001</v>
      </c>
      <c r="AW683" s="41">
        <f t="shared" si="389"/>
        <v>0.12875</v>
      </c>
      <c r="AX683" s="41">
        <f t="shared" si="390"/>
        <v>0.11562500000000001</v>
      </c>
      <c r="AY683" s="41">
        <f t="shared" si="391"/>
        <v>4.8750000000000002E-2</v>
      </c>
      <c r="AZ683" s="41">
        <f t="shared" si="392"/>
        <v>1.6875000000000001E-2</v>
      </c>
      <c r="BA683" s="41">
        <f t="shared" si="393"/>
        <v>2.5000000000000001E-3</v>
      </c>
      <c r="BB683" s="41">
        <f t="shared" si="394"/>
        <v>3.6874999999999998E-2</v>
      </c>
      <c r="BC683" s="41">
        <f t="shared" si="395"/>
        <v>0</v>
      </c>
      <c r="BD683" s="41">
        <f t="shared" si="396"/>
        <v>0.99250000000000005</v>
      </c>
      <c r="BE683" s="41">
        <f t="shared" si="397"/>
        <v>6.2500000000000003E-3</v>
      </c>
      <c r="BF683" s="41">
        <f t="shared" si="398"/>
        <v>1.25E-3</v>
      </c>
      <c r="BG683" s="41">
        <f t="shared" si="399"/>
        <v>0.52312499999999995</v>
      </c>
      <c r="BH683" s="41">
        <f t="shared" si="400"/>
        <v>0.34812500000000002</v>
      </c>
      <c r="BI683" s="41">
        <f t="shared" si="401"/>
        <v>0.12875</v>
      </c>
      <c r="BJ683" s="41">
        <f t="shared" si="402"/>
        <v>0</v>
      </c>
      <c r="BK683" s="41">
        <f t="shared" si="403"/>
        <v>3.1250000000000002E-3</v>
      </c>
      <c r="BL683" s="41">
        <f t="shared" si="404"/>
        <v>0</v>
      </c>
      <c r="BM683" s="41">
        <f t="shared" si="405"/>
        <v>8.6249999999999993E-2</v>
      </c>
      <c r="BN683" s="41">
        <f t="shared" si="406"/>
        <v>0.91062500000000002</v>
      </c>
      <c r="BO683" s="41">
        <f t="shared" si="407"/>
        <v>1.5625E-2</v>
      </c>
      <c r="BP683" s="41">
        <f t="shared" si="408"/>
        <v>0.89749999999999996</v>
      </c>
      <c r="BQ683" s="41">
        <f t="shared" si="409"/>
        <v>6.7500000000000004E-2</v>
      </c>
      <c r="BR683" s="41">
        <f t="shared" si="410"/>
        <v>0</v>
      </c>
      <c r="BS683" s="41">
        <f t="shared" si="411"/>
        <v>0.168125</v>
      </c>
      <c r="BT683" s="41">
        <f t="shared" si="412"/>
        <v>0.83187500000000003</v>
      </c>
      <c r="BU683" s="41">
        <f t="shared" si="413"/>
        <v>1.9375E-2</v>
      </c>
      <c r="BV683" s="41">
        <f t="shared" si="414"/>
        <v>0</v>
      </c>
      <c r="BW683" s="41">
        <f t="shared" si="415"/>
        <v>1</v>
      </c>
      <c r="BX683" s="41" t="str">
        <f t="shared" si="416"/>
        <v>2013Licensed practical nursesNew Brunswick</v>
      </c>
      <c r="BY683" s="51">
        <f>VLOOKUP(BX683,'%workplace'!$A$1:$F$381,6,FALSE)</f>
        <v>2995</v>
      </c>
      <c r="BZ683" s="32">
        <f t="shared" si="417"/>
        <v>0.53422370617696158</v>
      </c>
    </row>
    <row r="684" spans="1:78" s="8" customFormat="1" hidden="1" x14ac:dyDescent="0.2">
      <c r="A684" s="8" t="str">
        <f t="shared" si="380"/>
        <v>2013Licensed practical nursesNew BrunswickOther places of work</v>
      </c>
      <c r="B684" s="8" t="s">
        <v>3</v>
      </c>
      <c r="C684" s="8" t="s">
        <v>17</v>
      </c>
      <c r="D684" s="8" t="s">
        <v>13</v>
      </c>
      <c r="E684" s="8">
        <v>2013</v>
      </c>
      <c r="F684" s="8">
        <v>38</v>
      </c>
      <c r="G684" s="8">
        <v>5</v>
      </c>
      <c r="H684" s="8">
        <v>0</v>
      </c>
      <c r="I684" s="8">
        <v>0</v>
      </c>
      <c r="J684" s="8">
        <v>9</v>
      </c>
      <c r="K684" s="8">
        <v>6</v>
      </c>
      <c r="L684" s="8">
        <v>7</v>
      </c>
      <c r="M684" s="8">
        <v>9</v>
      </c>
      <c r="N684" s="8">
        <v>5</v>
      </c>
      <c r="O684" s="8">
        <v>3</v>
      </c>
      <c r="P684" s="8">
        <v>2</v>
      </c>
      <c r="Q684" s="8">
        <v>1</v>
      </c>
      <c r="R684" s="8">
        <v>0</v>
      </c>
      <c r="S684" s="8">
        <v>1</v>
      </c>
      <c r="T684" s="8">
        <v>0</v>
      </c>
      <c r="U684" s="8">
        <v>42</v>
      </c>
      <c r="V684" s="8">
        <v>1</v>
      </c>
      <c r="W684" s="8">
        <v>0</v>
      </c>
      <c r="X684" s="8">
        <v>27</v>
      </c>
      <c r="Y684" s="8">
        <v>11</v>
      </c>
      <c r="Z684" s="8">
        <v>5</v>
      </c>
      <c r="AA684" s="8">
        <v>0</v>
      </c>
      <c r="AB684" s="8">
        <v>1</v>
      </c>
      <c r="AC684" s="8">
        <v>0</v>
      </c>
      <c r="AD684" s="8">
        <v>34</v>
      </c>
      <c r="AE684" s="8">
        <v>8</v>
      </c>
      <c r="AF684" s="8">
        <v>5</v>
      </c>
      <c r="AG684" s="8">
        <v>12</v>
      </c>
      <c r="AH684" s="8">
        <v>22</v>
      </c>
      <c r="AI684" s="8">
        <v>0</v>
      </c>
      <c r="AJ684" s="8">
        <v>9</v>
      </c>
      <c r="AK684" s="8">
        <v>34</v>
      </c>
      <c r="AL684" s="8">
        <v>4</v>
      </c>
      <c r="AM684" s="8">
        <v>0</v>
      </c>
      <c r="AN684" s="8">
        <v>43</v>
      </c>
      <c r="AO684" s="41">
        <f t="shared" si="381"/>
        <v>0.88372093023255816</v>
      </c>
      <c r="AP684" s="41">
        <f t="shared" si="382"/>
        <v>0.11627906976744186</v>
      </c>
      <c r="AQ684" s="41">
        <f t="shared" si="383"/>
        <v>0</v>
      </c>
      <c r="AR684" s="41">
        <f t="shared" si="384"/>
        <v>0</v>
      </c>
      <c r="AS684" s="41">
        <f t="shared" si="385"/>
        <v>0.20930232558139536</v>
      </c>
      <c r="AT684" s="41">
        <f t="shared" si="386"/>
        <v>0.13953488372093023</v>
      </c>
      <c r="AU684" s="41">
        <f t="shared" si="387"/>
        <v>0.16279069767441862</v>
      </c>
      <c r="AV684" s="41">
        <f t="shared" si="388"/>
        <v>0.20930232558139536</v>
      </c>
      <c r="AW684" s="41">
        <f t="shared" si="389"/>
        <v>0.11627906976744186</v>
      </c>
      <c r="AX684" s="41">
        <f t="shared" si="390"/>
        <v>6.9767441860465115E-2</v>
      </c>
      <c r="AY684" s="41">
        <f t="shared" si="391"/>
        <v>4.6511627906976744E-2</v>
      </c>
      <c r="AZ684" s="41">
        <f t="shared" si="392"/>
        <v>2.3255813953488372E-2</v>
      </c>
      <c r="BA684" s="41">
        <f t="shared" si="393"/>
        <v>0</v>
      </c>
      <c r="BB684" s="41">
        <f t="shared" si="394"/>
        <v>2.3255813953488372E-2</v>
      </c>
      <c r="BC684" s="41">
        <f t="shared" si="395"/>
        <v>0</v>
      </c>
      <c r="BD684" s="41">
        <f t="shared" si="396"/>
        <v>0.97674418604651159</v>
      </c>
      <c r="BE684" s="41">
        <f t="shared" si="397"/>
        <v>2.3255813953488372E-2</v>
      </c>
      <c r="BF684" s="41">
        <f t="shared" si="398"/>
        <v>0</v>
      </c>
      <c r="BG684" s="41">
        <f t="shared" si="399"/>
        <v>0.62790697674418605</v>
      </c>
      <c r="BH684" s="41">
        <f t="shared" si="400"/>
        <v>0.2558139534883721</v>
      </c>
      <c r="BI684" s="41">
        <f t="shared" si="401"/>
        <v>0.11627906976744186</v>
      </c>
      <c r="BJ684" s="41">
        <f t="shared" si="402"/>
        <v>0</v>
      </c>
      <c r="BK684" s="41">
        <f t="shared" si="403"/>
        <v>2.3255813953488372E-2</v>
      </c>
      <c r="BL684" s="41">
        <f t="shared" si="404"/>
        <v>0</v>
      </c>
      <c r="BM684" s="41">
        <f t="shared" si="405"/>
        <v>0.79069767441860461</v>
      </c>
      <c r="BN684" s="41">
        <f t="shared" si="406"/>
        <v>0.18604651162790697</v>
      </c>
      <c r="BO684" s="41">
        <f t="shared" si="407"/>
        <v>0.11627906976744186</v>
      </c>
      <c r="BP684" s="41">
        <f t="shared" si="408"/>
        <v>0.27906976744186046</v>
      </c>
      <c r="BQ684" s="41">
        <f t="shared" si="409"/>
        <v>0.51162790697674421</v>
      </c>
      <c r="BR684" s="41">
        <f t="shared" si="410"/>
        <v>0</v>
      </c>
      <c r="BS684" s="41">
        <f t="shared" si="411"/>
        <v>0.20930232558139536</v>
      </c>
      <c r="BT684" s="41">
        <f t="shared" si="412"/>
        <v>0.79069767441860461</v>
      </c>
      <c r="BU684" s="41">
        <f t="shared" si="413"/>
        <v>9.3023255813953487E-2</v>
      </c>
      <c r="BV684" s="41">
        <f t="shared" si="414"/>
        <v>0</v>
      </c>
      <c r="BW684" s="41">
        <f t="shared" si="415"/>
        <v>1</v>
      </c>
      <c r="BX684" s="41" t="str">
        <f t="shared" si="416"/>
        <v>2013Licensed practical nursesNew Brunswick</v>
      </c>
      <c r="BY684" s="51">
        <f>VLOOKUP(BX684,'%workplace'!$A$1:$F$381,6,FALSE)</f>
        <v>2995</v>
      </c>
      <c r="BZ684" s="32">
        <f t="shared" si="417"/>
        <v>1.4357262103505844E-2</v>
      </c>
    </row>
    <row r="685" spans="1:78" s="8" customFormat="1" hidden="1" x14ac:dyDescent="0.2">
      <c r="A685" s="8" t="str">
        <f t="shared" si="380"/>
        <v>2013Licensed practical nursesNew BrunswickUnknown places of work</v>
      </c>
      <c r="B685" s="8" t="s">
        <v>3</v>
      </c>
      <c r="C685" s="8" t="s">
        <v>17</v>
      </c>
      <c r="D685" s="8" t="s">
        <v>49</v>
      </c>
      <c r="E685" s="8">
        <v>2013</v>
      </c>
      <c r="F685" s="8">
        <v>1</v>
      </c>
      <c r="G685" s="8">
        <v>0</v>
      </c>
      <c r="H685" s="8">
        <v>0</v>
      </c>
      <c r="I685" s="8">
        <v>0</v>
      </c>
      <c r="J685" s="8">
        <v>1</v>
      </c>
      <c r="K685" s="8">
        <v>0</v>
      </c>
      <c r="L685" s="8">
        <v>0</v>
      </c>
      <c r="M685" s="8">
        <v>0</v>
      </c>
      <c r="N685" s="8">
        <v>0</v>
      </c>
      <c r="O685" s="8">
        <v>0</v>
      </c>
      <c r="P685" s="8">
        <v>0</v>
      </c>
      <c r="Q685" s="8">
        <v>0</v>
      </c>
      <c r="R685" s="8">
        <v>0</v>
      </c>
      <c r="S685" s="8">
        <v>0</v>
      </c>
      <c r="T685" s="8">
        <v>0</v>
      </c>
      <c r="U685" s="8">
        <v>1</v>
      </c>
      <c r="V685" s="8">
        <v>0</v>
      </c>
      <c r="W685" s="8">
        <v>0</v>
      </c>
      <c r="X685" s="8">
        <v>1</v>
      </c>
      <c r="Y685" s="8">
        <v>0</v>
      </c>
      <c r="Z685" s="8">
        <v>0</v>
      </c>
      <c r="AA685" s="8">
        <v>0</v>
      </c>
      <c r="AB685" s="8">
        <v>0</v>
      </c>
      <c r="AC685" s="8">
        <v>0</v>
      </c>
      <c r="AD685" s="8">
        <v>0</v>
      </c>
      <c r="AE685" s="8">
        <v>1</v>
      </c>
      <c r="AF685" s="8">
        <v>0</v>
      </c>
      <c r="AG685" s="8">
        <v>1</v>
      </c>
      <c r="AH685" s="8">
        <v>0</v>
      </c>
      <c r="AI685" s="8">
        <v>0</v>
      </c>
      <c r="AJ685" s="8">
        <v>0</v>
      </c>
      <c r="AK685" s="8">
        <v>1</v>
      </c>
      <c r="AL685" s="8">
        <v>0</v>
      </c>
      <c r="AM685" s="8">
        <v>0</v>
      </c>
      <c r="AN685" s="8">
        <v>1</v>
      </c>
      <c r="AO685" s="41">
        <f t="shared" si="381"/>
        <v>1</v>
      </c>
      <c r="AP685" s="41">
        <f t="shared" si="382"/>
        <v>0</v>
      </c>
      <c r="AQ685" s="41">
        <f t="shared" si="383"/>
        <v>0</v>
      </c>
      <c r="AR685" s="41">
        <f t="shared" si="384"/>
        <v>0</v>
      </c>
      <c r="AS685" s="41">
        <f t="shared" si="385"/>
        <v>1</v>
      </c>
      <c r="AT685" s="41">
        <f t="shared" si="386"/>
        <v>0</v>
      </c>
      <c r="AU685" s="41">
        <f t="shared" si="387"/>
        <v>0</v>
      </c>
      <c r="AV685" s="41">
        <f t="shared" si="388"/>
        <v>0</v>
      </c>
      <c r="AW685" s="41">
        <f t="shared" si="389"/>
        <v>0</v>
      </c>
      <c r="AX685" s="41">
        <f t="shared" si="390"/>
        <v>0</v>
      </c>
      <c r="AY685" s="41">
        <f t="shared" si="391"/>
        <v>0</v>
      </c>
      <c r="AZ685" s="41">
        <f t="shared" si="392"/>
        <v>0</v>
      </c>
      <c r="BA685" s="41">
        <f t="shared" si="393"/>
        <v>0</v>
      </c>
      <c r="BB685" s="41">
        <f t="shared" si="394"/>
        <v>0</v>
      </c>
      <c r="BC685" s="41">
        <f t="shared" si="395"/>
        <v>0</v>
      </c>
      <c r="BD685" s="41">
        <f t="shared" si="396"/>
        <v>1</v>
      </c>
      <c r="BE685" s="41">
        <f t="shared" si="397"/>
        <v>0</v>
      </c>
      <c r="BF685" s="41">
        <f t="shared" si="398"/>
        <v>0</v>
      </c>
      <c r="BG685" s="41">
        <f t="shared" si="399"/>
        <v>1</v>
      </c>
      <c r="BH685" s="41">
        <f t="shared" si="400"/>
        <v>0</v>
      </c>
      <c r="BI685" s="41">
        <f t="shared" si="401"/>
        <v>0</v>
      </c>
      <c r="BJ685" s="41">
        <f t="shared" si="402"/>
        <v>0</v>
      </c>
      <c r="BK685" s="41">
        <f t="shared" si="403"/>
        <v>0</v>
      </c>
      <c r="BL685" s="41">
        <f t="shared" si="404"/>
        <v>0</v>
      </c>
      <c r="BM685" s="41">
        <f t="shared" si="405"/>
        <v>0</v>
      </c>
      <c r="BN685" s="41">
        <f t="shared" si="406"/>
        <v>1</v>
      </c>
      <c r="BO685" s="41">
        <f t="shared" si="407"/>
        <v>0</v>
      </c>
      <c r="BP685" s="41">
        <f t="shared" si="408"/>
        <v>1</v>
      </c>
      <c r="BQ685" s="41">
        <f t="shared" si="409"/>
        <v>0</v>
      </c>
      <c r="BR685" s="41">
        <f t="shared" si="410"/>
        <v>0</v>
      </c>
      <c r="BS685" s="41">
        <f t="shared" si="411"/>
        <v>0</v>
      </c>
      <c r="BT685" s="41">
        <f t="shared" si="412"/>
        <v>1</v>
      </c>
      <c r="BU685" s="41">
        <f t="shared" si="413"/>
        <v>0</v>
      </c>
      <c r="BV685" s="41">
        <f t="shared" si="414"/>
        <v>0</v>
      </c>
      <c r="BW685" s="41">
        <f t="shared" si="415"/>
        <v>1</v>
      </c>
      <c r="BX685" s="41" t="str">
        <f t="shared" si="416"/>
        <v>2013Licensed practical nursesNew Brunswick</v>
      </c>
      <c r="BY685" s="51">
        <f>VLOOKUP(BX685,'%workplace'!$A$1:$F$381,6,FALSE)</f>
        <v>2995</v>
      </c>
      <c r="BZ685" s="32">
        <f t="shared" si="417"/>
        <v>3.33889816360601E-4</v>
      </c>
    </row>
    <row r="686" spans="1:78" s="8" customFormat="1" hidden="1" x14ac:dyDescent="0.2">
      <c r="A686" s="8" t="str">
        <f t="shared" si="380"/>
        <v>2013Licensed practical nursesQuebecAll places of work</v>
      </c>
      <c r="B686" s="8" t="s">
        <v>3</v>
      </c>
      <c r="C686" s="8" t="s">
        <v>18</v>
      </c>
      <c r="D686" s="8" t="s">
        <v>9</v>
      </c>
      <c r="E686" s="8">
        <v>2013</v>
      </c>
      <c r="F686" s="8">
        <v>21533</v>
      </c>
      <c r="G686" s="8">
        <v>2340</v>
      </c>
      <c r="H686" s="8">
        <v>0</v>
      </c>
      <c r="I686" s="8">
        <v>2982</v>
      </c>
      <c r="J686" s="8">
        <v>3394</v>
      </c>
      <c r="K686" s="8">
        <v>3450</v>
      </c>
      <c r="L686" s="8">
        <v>3298</v>
      </c>
      <c r="M686" s="8">
        <v>3219</v>
      </c>
      <c r="N686" s="8">
        <v>3002</v>
      </c>
      <c r="O686" s="8">
        <v>2098</v>
      </c>
      <c r="P686" s="8">
        <v>722</v>
      </c>
      <c r="Q686" s="8">
        <v>182</v>
      </c>
      <c r="R686" s="8">
        <v>43</v>
      </c>
      <c r="S686" s="8">
        <v>1483</v>
      </c>
      <c r="T686" s="8">
        <v>0</v>
      </c>
      <c r="U686" s="8">
        <v>23845</v>
      </c>
      <c r="V686" s="8">
        <v>9</v>
      </c>
      <c r="W686" s="8">
        <v>19</v>
      </c>
      <c r="X686" s="8">
        <v>9476</v>
      </c>
      <c r="Y686" s="8">
        <v>11888</v>
      </c>
      <c r="Z686" s="8">
        <v>2509</v>
      </c>
      <c r="AA686" s="8">
        <v>0</v>
      </c>
      <c r="AB686" s="8">
        <v>0</v>
      </c>
      <c r="AC686" s="8">
        <v>4</v>
      </c>
      <c r="AD686" s="8">
        <v>770</v>
      </c>
      <c r="AE686" s="8">
        <v>23099</v>
      </c>
      <c r="AF686" s="8">
        <v>141</v>
      </c>
      <c r="AG686" s="8">
        <v>23401</v>
      </c>
      <c r="AH686" s="8">
        <v>311</v>
      </c>
      <c r="AI686" s="8">
        <v>0</v>
      </c>
      <c r="AJ686" s="8">
        <v>2837</v>
      </c>
      <c r="AK686" s="8">
        <v>21036</v>
      </c>
      <c r="AL686" s="8">
        <v>20</v>
      </c>
      <c r="AM686" s="8">
        <v>0</v>
      </c>
      <c r="AN686" s="8">
        <v>23873</v>
      </c>
      <c r="AO686" s="41">
        <f t="shared" si="381"/>
        <v>0.9019813178067273</v>
      </c>
      <c r="AP686" s="41">
        <f t="shared" si="382"/>
        <v>9.8018682193272741E-2</v>
      </c>
      <c r="AQ686" s="41">
        <f t="shared" si="383"/>
        <v>0</v>
      </c>
      <c r="AR686" s="41">
        <f t="shared" si="384"/>
        <v>0.12491098730783731</v>
      </c>
      <c r="AS686" s="41">
        <f t="shared" si="385"/>
        <v>0.14216897750596907</v>
      </c>
      <c r="AT686" s="41">
        <f t="shared" si="386"/>
        <v>0.14451472374649185</v>
      </c>
      <c r="AU686" s="41">
        <f t="shared" si="387"/>
        <v>0.1381476982365015</v>
      </c>
      <c r="AV686" s="41">
        <f t="shared" si="388"/>
        <v>0.13483852050433545</v>
      </c>
      <c r="AW686" s="41">
        <f t="shared" si="389"/>
        <v>0.12574875382230971</v>
      </c>
      <c r="AX686" s="41">
        <f t="shared" si="390"/>
        <v>8.7881707368156495E-2</v>
      </c>
      <c r="AY686" s="41">
        <f t="shared" si="391"/>
        <v>3.0243371172454236E-2</v>
      </c>
      <c r="AZ686" s="41">
        <f t="shared" si="392"/>
        <v>7.6236752816989904E-3</v>
      </c>
      <c r="BA686" s="41">
        <f t="shared" si="393"/>
        <v>1.8011980061156956E-3</v>
      </c>
      <c r="BB686" s="41">
        <f t="shared" si="394"/>
        <v>6.2120387048129687E-2</v>
      </c>
      <c r="BC686" s="41">
        <f t="shared" si="395"/>
        <v>0</v>
      </c>
      <c r="BD686" s="41">
        <f t="shared" si="396"/>
        <v>0.99882712687973862</v>
      </c>
      <c r="BE686" s="41">
        <f t="shared" si="397"/>
        <v>3.7699493151258746E-4</v>
      </c>
      <c r="BF686" s="41">
        <f t="shared" si="398"/>
        <v>7.9587818874879575E-4</v>
      </c>
      <c r="BG686" s="41">
        <f t="shared" si="399"/>
        <v>0.39693377455703094</v>
      </c>
      <c r="BH686" s="41">
        <f t="shared" si="400"/>
        <v>0.4979684162024044</v>
      </c>
      <c r="BI686" s="41">
        <f t="shared" si="401"/>
        <v>0.10509780924056465</v>
      </c>
      <c r="BJ686" s="41">
        <f t="shared" si="402"/>
        <v>0</v>
      </c>
      <c r="BK686" s="41">
        <f t="shared" si="403"/>
        <v>0</v>
      </c>
      <c r="BL686" s="41">
        <f t="shared" si="404"/>
        <v>1.6755330289448331E-4</v>
      </c>
      <c r="BM686" s="41">
        <f t="shared" si="405"/>
        <v>3.2254010807188038E-2</v>
      </c>
      <c r="BN686" s="41">
        <f t="shared" si="406"/>
        <v>0.96757843588991743</v>
      </c>
      <c r="BO686" s="41">
        <f t="shared" si="407"/>
        <v>5.9062539270305367E-3</v>
      </c>
      <c r="BP686" s="41">
        <f t="shared" si="408"/>
        <v>0.98022871025845093</v>
      </c>
      <c r="BQ686" s="41">
        <f t="shared" si="409"/>
        <v>1.3027269300046078E-2</v>
      </c>
      <c r="BR686" s="41">
        <f t="shared" si="410"/>
        <v>0</v>
      </c>
      <c r="BS686" s="41">
        <f t="shared" si="411"/>
        <v>0.11883718007791229</v>
      </c>
      <c r="BT686" s="41">
        <f t="shared" si="412"/>
        <v>0.88116281992208767</v>
      </c>
      <c r="BU686" s="41">
        <f t="shared" si="413"/>
        <v>8.3776651447241659E-4</v>
      </c>
      <c r="BV686" s="41">
        <f t="shared" si="414"/>
        <v>0</v>
      </c>
      <c r="BW686" s="41">
        <f t="shared" si="415"/>
        <v>1</v>
      </c>
      <c r="BX686" s="41" t="str">
        <f t="shared" si="416"/>
        <v>2013Licensed practical nursesQuebec</v>
      </c>
      <c r="BY686" s="51">
        <f>VLOOKUP(BX686,'%workplace'!$A$1:$F$381,6,FALSE)</f>
        <v>23873</v>
      </c>
      <c r="BZ686" s="32">
        <f t="shared" si="417"/>
        <v>1</v>
      </c>
    </row>
    <row r="687" spans="1:78" s="8" customFormat="1" hidden="1" x14ac:dyDescent="0.2">
      <c r="A687" s="8" t="str">
        <f t="shared" si="380"/>
        <v>2013Licensed practical nursesQuebecCommunity health</v>
      </c>
      <c r="B687" s="8" t="s">
        <v>3</v>
      </c>
      <c r="C687" s="8" t="s">
        <v>18</v>
      </c>
      <c r="D687" s="8" t="s">
        <v>11</v>
      </c>
      <c r="E687" s="8">
        <v>2013</v>
      </c>
      <c r="F687" s="8">
        <v>348</v>
      </c>
      <c r="G687" s="8">
        <v>17</v>
      </c>
      <c r="H687" s="8">
        <v>0</v>
      </c>
      <c r="I687" s="8">
        <v>39</v>
      </c>
      <c r="J687" s="8">
        <v>55</v>
      </c>
      <c r="K687" s="8">
        <v>66</v>
      </c>
      <c r="L687" s="8">
        <v>48</v>
      </c>
      <c r="M687" s="8">
        <v>51</v>
      </c>
      <c r="N687" s="8">
        <v>32</v>
      </c>
      <c r="O687" s="8">
        <v>22</v>
      </c>
      <c r="P687" s="8">
        <v>26</v>
      </c>
      <c r="Q687" s="8">
        <v>8</v>
      </c>
      <c r="R687" s="8">
        <v>6</v>
      </c>
      <c r="S687" s="8">
        <v>12</v>
      </c>
      <c r="T687" s="8">
        <v>0</v>
      </c>
      <c r="U687" s="8">
        <v>364</v>
      </c>
      <c r="V687" s="8">
        <v>0</v>
      </c>
      <c r="W687" s="8">
        <v>1</v>
      </c>
      <c r="X687" s="8">
        <v>178</v>
      </c>
      <c r="Y687" s="8">
        <v>159</v>
      </c>
      <c r="Z687" s="8">
        <v>28</v>
      </c>
      <c r="AA687" s="8">
        <v>0</v>
      </c>
      <c r="AB687" s="8">
        <v>0</v>
      </c>
      <c r="AC687" s="8">
        <v>0</v>
      </c>
      <c r="AD687" s="8">
        <v>11</v>
      </c>
      <c r="AE687" s="8">
        <v>354</v>
      </c>
      <c r="AF687" s="8">
        <v>2</v>
      </c>
      <c r="AG687" s="8">
        <v>363</v>
      </c>
      <c r="AH687" s="8">
        <v>0</v>
      </c>
      <c r="AI687" s="8">
        <v>0</v>
      </c>
      <c r="AJ687" s="8">
        <v>14</v>
      </c>
      <c r="AK687" s="8">
        <v>351</v>
      </c>
      <c r="AL687" s="8">
        <v>0</v>
      </c>
      <c r="AM687" s="8">
        <v>0</v>
      </c>
      <c r="AN687" s="8">
        <v>365</v>
      </c>
      <c r="AO687" s="41">
        <f t="shared" si="381"/>
        <v>0.95342465753424654</v>
      </c>
      <c r="AP687" s="41">
        <f t="shared" si="382"/>
        <v>4.6575342465753428E-2</v>
      </c>
      <c r="AQ687" s="41">
        <f t="shared" si="383"/>
        <v>0</v>
      </c>
      <c r="AR687" s="41">
        <f t="shared" si="384"/>
        <v>0.10684931506849316</v>
      </c>
      <c r="AS687" s="41">
        <f t="shared" si="385"/>
        <v>0.15068493150684931</v>
      </c>
      <c r="AT687" s="41">
        <f t="shared" si="386"/>
        <v>0.18082191780821918</v>
      </c>
      <c r="AU687" s="41">
        <f t="shared" si="387"/>
        <v>0.13150684931506848</v>
      </c>
      <c r="AV687" s="41">
        <f t="shared" si="388"/>
        <v>0.13972602739726028</v>
      </c>
      <c r="AW687" s="41">
        <f t="shared" si="389"/>
        <v>8.7671232876712329E-2</v>
      </c>
      <c r="AX687" s="41">
        <f t="shared" si="390"/>
        <v>6.0273972602739728E-2</v>
      </c>
      <c r="AY687" s="41">
        <f t="shared" si="391"/>
        <v>7.1232876712328766E-2</v>
      </c>
      <c r="AZ687" s="41">
        <f t="shared" si="392"/>
        <v>2.1917808219178082E-2</v>
      </c>
      <c r="BA687" s="41">
        <f t="shared" si="393"/>
        <v>1.643835616438356E-2</v>
      </c>
      <c r="BB687" s="41">
        <f t="shared" si="394"/>
        <v>3.287671232876712E-2</v>
      </c>
      <c r="BC687" s="41">
        <f t="shared" si="395"/>
        <v>0</v>
      </c>
      <c r="BD687" s="41">
        <f t="shared" si="396"/>
        <v>0.99726027397260275</v>
      </c>
      <c r="BE687" s="41">
        <f t="shared" si="397"/>
        <v>0</v>
      </c>
      <c r="BF687" s="41">
        <f t="shared" si="398"/>
        <v>2.7397260273972603E-3</v>
      </c>
      <c r="BG687" s="41">
        <f t="shared" si="399"/>
        <v>0.48767123287671232</v>
      </c>
      <c r="BH687" s="41">
        <f t="shared" si="400"/>
        <v>0.43561643835616437</v>
      </c>
      <c r="BI687" s="41">
        <f t="shared" si="401"/>
        <v>7.6712328767123292E-2</v>
      </c>
      <c r="BJ687" s="41">
        <f t="shared" si="402"/>
        <v>0</v>
      </c>
      <c r="BK687" s="41">
        <f t="shared" si="403"/>
        <v>0</v>
      </c>
      <c r="BL687" s="41">
        <f t="shared" si="404"/>
        <v>0</v>
      </c>
      <c r="BM687" s="41">
        <f t="shared" si="405"/>
        <v>3.0136986301369864E-2</v>
      </c>
      <c r="BN687" s="41">
        <f t="shared" si="406"/>
        <v>0.96986301369863015</v>
      </c>
      <c r="BO687" s="41">
        <f t="shared" si="407"/>
        <v>5.4794520547945206E-3</v>
      </c>
      <c r="BP687" s="41">
        <f t="shared" si="408"/>
        <v>0.9945205479452055</v>
      </c>
      <c r="BQ687" s="41">
        <f t="shared" si="409"/>
        <v>0</v>
      </c>
      <c r="BR687" s="41">
        <f t="shared" si="410"/>
        <v>0</v>
      </c>
      <c r="BS687" s="41">
        <f t="shared" si="411"/>
        <v>3.8356164383561646E-2</v>
      </c>
      <c r="BT687" s="41">
        <f t="shared" si="412"/>
        <v>0.9616438356164384</v>
      </c>
      <c r="BU687" s="41">
        <f t="shared" si="413"/>
        <v>0</v>
      </c>
      <c r="BV687" s="41">
        <f t="shared" si="414"/>
        <v>0</v>
      </c>
      <c r="BW687" s="41">
        <f t="shared" si="415"/>
        <v>1</v>
      </c>
      <c r="BX687" s="41" t="str">
        <f t="shared" si="416"/>
        <v>2013Licensed practical nursesQuebec</v>
      </c>
      <c r="BY687" s="51">
        <f>VLOOKUP(BX687,'%workplace'!$A$1:$F$381,6,FALSE)</f>
        <v>23873</v>
      </c>
      <c r="BZ687" s="32">
        <f t="shared" si="417"/>
        <v>1.5289238889121601E-2</v>
      </c>
    </row>
    <row r="688" spans="1:78" s="8" customFormat="1" hidden="1" x14ac:dyDescent="0.2">
      <c r="A688" s="8" t="str">
        <f t="shared" si="380"/>
        <v>2013Licensed practical nursesQuebecNursing home/long-term care</v>
      </c>
      <c r="B688" s="8" t="s">
        <v>3</v>
      </c>
      <c r="C688" s="8" t="s">
        <v>18</v>
      </c>
      <c r="D688" s="8" t="s">
        <v>12</v>
      </c>
      <c r="E688" s="8">
        <v>2013</v>
      </c>
      <c r="F688" s="8">
        <v>3150</v>
      </c>
      <c r="G688" s="8">
        <v>294</v>
      </c>
      <c r="H688" s="8">
        <v>0</v>
      </c>
      <c r="I688" s="8">
        <v>345</v>
      </c>
      <c r="J688" s="8">
        <v>398</v>
      </c>
      <c r="K688" s="8">
        <v>482</v>
      </c>
      <c r="L688" s="8">
        <v>515</v>
      </c>
      <c r="M688" s="8">
        <v>473</v>
      </c>
      <c r="N688" s="8">
        <v>432</v>
      </c>
      <c r="O688" s="8">
        <v>319</v>
      </c>
      <c r="P688" s="8">
        <v>201</v>
      </c>
      <c r="Q688" s="8">
        <v>65</v>
      </c>
      <c r="R688" s="8">
        <v>20</v>
      </c>
      <c r="S688" s="8">
        <v>194</v>
      </c>
      <c r="T688" s="8">
        <v>0</v>
      </c>
      <c r="U688" s="8">
        <v>3437</v>
      </c>
      <c r="V688" s="8">
        <v>2</v>
      </c>
      <c r="W688" s="8">
        <v>5</v>
      </c>
      <c r="X688" s="8">
        <v>1396</v>
      </c>
      <c r="Y688" s="8">
        <v>1701</v>
      </c>
      <c r="Z688" s="8">
        <v>347</v>
      </c>
      <c r="AA688" s="8">
        <v>0</v>
      </c>
      <c r="AB688" s="8">
        <v>0</v>
      </c>
      <c r="AC688" s="8">
        <v>1</v>
      </c>
      <c r="AD688" s="8">
        <v>89</v>
      </c>
      <c r="AE688" s="8">
        <v>3354</v>
      </c>
      <c r="AF688" s="8">
        <v>24</v>
      </c>
      <c r="AG688" s="8">
        <v>3417</v>
      </c>
      <c r="AH688" s="8">
        <v>0</v>
      </c>
      <c r="AI688" s="8">
        <v>0</v>
      </c>
      <c r="AJ688" s="8">
        <v>363</v>
      </c>
      <c r="AK688" s="8">
        <v>3081</v>
      </c>
      <c r="AL688" s="8">
        <v>3</v>
      </c>
      <c r="AM688" s="8">
        <v>0</v>
      </c>
      <c r="AN688" s="8">
        <v>3444</v>
      </c>
      <c r="AO688" s="41">
        <f t="shared" si="381"/>
        <v>0.91463414634146345</v>
      </c>
      <c r="AP688" s="41">
        <f t="shared" si="382"/>
        <v>8.5365853658536592E-2</v>
      </c>
      <c r="AQ688" s="41">
        <f t="shared" si="383"/>
        <v>0</v>
      </c>
      <c r="AR688" s="41">
        <f t="shared" si="384"/>
        <v>0.10017421602787456</v>
      </c>
      <c r="AS688" s="41">
        <f t="shared" si="385"/>
        <v>0.11556329849012775</v>
      </c>
      <c r="AT688" s="41">
        <f t="shared" si="386"/>
        <v>0.13995354239256677</v>
      </c>
      <c r="AU688" s="41">
        <f t="shared" si="387"/>
        <v>0.14953542392566782</v>
      </c>
      <c r="AV688" s="41">
        <f t="shared" si="388"/>
        <v>0.13734030197444833</v>
      </c>
      <c r="AW688" s="41">
        <f t="shared" si="389"/>
        <v>0.12543554006968641</v>
      </c>
      <c r="AX688" s="41">
        <f t="shared" si="390"/>
        <v>9.2624854819976774E-2</v>
      </c>
      <c r="AY688" s="41">
        <f t="shared" si="391"/>
        <v>5.8362369337979093E-2</v>
      </c>
      <c r="AZ688" s="41">
        <f t="shared" si="392"/>
        <v>1.8873403019744484E-2</v>
      </c>
      <c r="BA688" s="41">
        <f t="shared" si="393"/>
        <v>5.8072009291521487E-3</v>
      </c>
      <c r="BB688" s="41">
        <f t="shared" si="394"/>
        <v>5.6329849012775844E-2</v>
      </c>
      <c r="BC688" s="41">
        <f t="shared" si="395"/>
        <v>0</v>
      </c>
      <c r="BD688" s="41">
        <f t="shared" si="396"/>
        <v>0.99796747967479671</v>
      </c>
      <c r="BE688" s="41">
        <f t="shared" si="397"/>
        <v>5.8072009291521487E-4</v>
      </c>
      <c r="BF688" s="41">
        <f t="shared" si="398"/>
        <v>1.4518002322880372E-3</v>
      </c>
      <c r="BG688" s="41">
        <f t="shared" si="399"/>
        <v>0.40534262485481998</v>
      </c>
      <c r="BH688" s="41">
        <f t="shared" si="400"/>
        <v>0.49390243902439024</v>
      </c>
      <c r="BI688" s="41">
        <f t="shared" si="401"/>
        <v>0.10075493612078978</v>
      </c>
      <c r="BJ688" s="41">
        <f t="shared" si="402"/>
        <v>0</v>
      </c>
      <c r="BK688" s="41">
        <f t="shared" si="403"/>
        <v>0</v>
      </c>
      <c r="BL688" s="41">
        <f t="shared" si="404"/>
        <v>2.9036004645760743E-4</v>
      </c>
      <c r="BM688" s="41">
        <f t="shared" si="405"/>
        <v>2.5842044134727061E-2</v>
      </c>
      <c r="BN688" s="41">
        <f t="shared" si="406"/>
        <v>0.97386759581881532</v>
      </c>
      <c r="BO688" s="41">
        <f t="shared" si="407"/>
        <v>6.9686411149825784E-3</v>
      </c>
      <c r="BP688" s="41">
        <f t="shared" si="408"/>
        <v>0.99216027874564461</v>
      </c>
      <c r="BQ688" s="41">
        <f t="shared" si="409"/>
        <v>0</v>
      </c>
      <c r="BR688" s="41">
        <f t="shared" si="410"/>
        <v>0</v>
      </c>
      <c r="BS688" s="41">
        <f t="shared" si="411"/>
        <v>0.10540069686411149</v>
      </c>
      <c r="BT688" s="41">
        <f t="shared" si="412"/>
        <v>0.89459930313588854</v>
      </c>
      <c r="BU688" s="41">
        <f t="shared" si="413"/>
        <v>8.710801393728223E-4</v>
      </c>
      <c r="BV688" s="41">
        <f t="shared" si="414"/>
        <v>0</v>
      </c>
      <c r="BW688" s="41">
        <f t="shared" si="415"/>
        <v>1</v>
      </c>
      <c r="BX688" s="41" t="str">
        <f t="shared" si="416"/>
        <v>2013Licensed practical nursesQuebec</v>
      </c>
      <c r="BY688" s="51">
        <f>VLOOKUP(BX688,'%workplace'!$A$1:$F$381,6,FALSE)</f>
        <v>23873</v>
      </c>
      <c r="BZ688" s="32">
        <f t="shared" si="417"/>
        <v>0.14426339379215014</v>
      </c>
    </row>
    <row r="689" spans="1:78" s="8" customFormat="1" hidden="1" x14ac:dyDescent="0.2">
      <c r="A689" s="8" t="str">
        <f t="shared" si="380"/>
        <v>2013Licensed practical nursesQuebecHospital</v>
      </c>
      <c r="B689" s="8" t="s">
        <v>3</v>
      </c>
      <c r="C689" s="8" t="s">
        <v>18</v>
      </c>
      <c r="D689" s="8" t="s">
        <v>10</v>
      </c>
      <c r="E689" s="8">
        <v>2013</v>
      </c>
      <c r="F689" s="8">
        <v>14659</v>
      </c>
      <c r="G689" s="8">
        <v>1587</v>
      </c>
      <c r="H689" s="8">
        <v>0</v>
      </c>
      <c r="I689" s="8">
        <v>2171</v>
      </c>
      <c r="J689" s="8">
        <v>2402</v>
      </c>
      <c r="K689" s="8">
        <v>2305</v>
      </c>
      <c r="L689" s="8">
        <v>2127</v>
      </c>
      <c r="M689" s="8">
        <v>2123</v>
      </c>
      <c r="N689" s="8">
        <v>2119</v>
      </c>
      <c r="O689" s="8">
        <v>1462</v>
      </c>
      <c r="P689" s="8">
        <v>366</v>
      </c>
      <c r="Q689" s="8">
        <v>61</v>
      </c>
      <c r="R689" s="8">
        <v>9</v>
      </c>
      <c r="S689" s="8">
        <v>1101</v>
      </c>
      <c r="T689" s="8">
        <v>0</v>
      </c>
      <c r="U689" s="8">
        <v>16235</v>
      </c>
      <c r="V689" s="8">
        <v>5</v>
      </c>
      <c r="W689" s="8">
        <v>6</v>
      </c>
      <c r="X689" s="8">
        <v>6413</v>
      </c>
      <c r="Y689" s="8">
        <v>8634</v>
      </c>
      <c r="Z689" s="8">
        <v>1199</v>
      </c>
      <c r="AA689" s="8">
        <v>0</v>
      </c>
      <c r="AB689" s="8">
        <v>0</v>
      </c>
      <c r="AC689" s="8">
        <v>3</v>
      </c>
      <c r="AD689" s="8">
        <v>203</v>
      </c>
      <c r="AE689" s="8">
        <v>16040</v>
      </c>
      <c r="AF689" s="8">
        <v>16</v>
      </c>
      <c r="AG689" s="8">
        <v>16212</v>
      </c>
      <c r="AH689" s="8">
        <v>4</v>
      </c>
      <c r="AI689" s="8">
        <v>0</v>
      </c>
      <c r="AJ689" s="8">
        <v>2163</v>
      </c>
      <c r="AK689" s="8">
        <v>14083</v>
      </c>
      <c r="AL689" s="8">
        <v>14</v>
      </c>
      <c r="AM689" s="8">
        <v>0</v>
      </c>
      <c r="AN689" s="8">
        <v>16246</v>
      </c>
      <c r="AO689" s="41">
        <f t="shared" si="381"/>
        <v>0.90231441585621075</v>
      </c>
      <c r="AP689" s="41">
        <f t="shared" si="382"/>
        <v>9.7685584143789236E-2</v>
      </c>
      <c r="AQ689" s="41">
        <f t="shared" si="383"/>
        <v>0</v>
      </c>
      <c r="AR689" s="41">
        <f t="shared" si="384"/>
        <v>0.13363289425089253</v>
      </c>
      <c r="AS689" s="41">
        <f t="shared" si="385"/>
        <v>0.14785177889942139</v>
      </c>
      <c r="AT689" s="41">
        <f t="shared" si="386"/>
        <v>0.14188107841930322</v>
      </c>
      <c r="AU689" s="41">
        <f t="shared" si="387"/>
        <v>0.13092453527022035</v>
      </c>
      <c r="AV689" s="41">
        <f t="shared" si="388"/>
        <v>0.13067832081743197</v>
      </c>
      <c r="AW689" s="41">
        <f t="shared" si="389"/>
        <v>0.13043210636464361</v>
      </c>
      <c r="AX689" s="41">
        <f t="shared" si="390"/>
        <v>8.9991382494152408E-2</v>
      </c>
      <c r="AY689" s="41">
        <f t="shared" si="391"/>
        <v>2.252862243013665E-2</v>
      </c>
      <c r="AZ689" s="41">
        <f t="shared" si="392"/>
        <v>3.754770405022775E-3</v>
      </c>
      <c r="BA689" s="41">
        <f t="shared" si="393"/>
        <v>5.5398251877385207E-4</v>
      </c>
      <c r="BB689" s="41">
        <f t="shared" si="394"/>
        <v>6.7770528130001229E-2</v>
      </c>
      <c r="BC689" s="41">
        <f t="shared" si="395"/>
        <v>0</v>
      </c>
      <c r="BD689" s="41">
        <f t="shared" si="396"/>
        <v>0.999322910254832</v>
      </c>
      <c r="BE689" s="41">
        <f t="shared" si="397"/>
        <v>3.0776806598547336E-4</v>
      </c>
      <c r="BF689" s="41">
        <f t="shared" si="398"/>
        <v>3.6932167918256803E-4</v>
      </c>
      <c r="BG689" s="41">
        <f t="shared" si="399"/>
        <v>0.39474332143296814</v>
      </c>
      <c r="BH689" s="41">
        <f t="shared" si="400"/>
        <v>0.53145389634371543</v>
      </c>
      <c r="BI689" s="41">
        <f t="shared" si="401"/>
        <v>7.3802782223316515E-2</v>
      </c>
      <c r="BJ689" s="41">
        <f t="shared" si="402"/>
        <v>0</v>
      </c>
      <c r="BK689" s="41">
        <f t="shared" si="403"/>
        <v>0</v>
      </c>
      <c r="BL689" s="41">
        <f t="shared" si="404"/>
        <v>1.8466083959128401E-4</v>
      </c>
      <c r="BM689" s="41">
        <f t="shared" si="405"/>
        <v>1.2495383479010217E-2</v>
      </c>
      <c r="BN689" s="41">
        <f t="shared" si="406"/>
        <v>0.98731995568139852</v>
      </c>
      <c r="BO689" s="41">
        <f t="shared" si="407"/>
        <v>9.8485781115351481E-4</v>
      </c>
      <c r="BP689" s="41">
        <f t="shared" si="408"/>
        <v>0.99790717715129873</v>
      </c>
      <c r="BQ689" s="41">
        <f t="shared" si="409"/>
        <v>2.462144527883787E-4</v>
      </c>
      <c r="BR689" s="41">
        <f t="shared" si="410"/>
        <v>0</v>
      </c>
      <c r="BS689" s="41">
        <f t="shared" si="411"/>
        <v>0.13314046534531576</v>
      </c>
      <c r="BT689" s="41">
        <f t="shared" si="412"/>
        <v>0.86685953465468424</v>
      </c>
      <c r="BU689" s="41">
        <f t="shared" si="413"/>
        <v>8.6175058475932537E-4</v>
      </c>
      <c r="BV689" s="41">
        <f t="shared" si="414"/>
        <v>0</v>
      </c>
      <c r="BW689" s="41">
        <f t="shared" si="415"/>
        <v>1</v>
      </c>
      <c r="BX689" s="41" t="str">
        <f t="shared" si="416"/>
        <v>2013Licensed practical nursesQuebec</v>
      </c>
      <c r="BY689" s="51">
        <f>VLOOKUP(BX689,'%workplace'!$A$1:$F$381,6,FALSE)</f>
        <v>23873</v>
      </c>
      <c r="BZ689" s="32">
        <f t="shared" si="417"/>
        <v>0.68051773970594398</v>
      </c>
    </row>
    <row r="690" spans="1:78" s="8" customFormat="1" hidden="1" x14ac:dyDescent="0.2">
      <c r="A690" s="8" t="str">
        <f t="shared" si="380"/>
        <v>2013Licensed practical nursesQuebecOther places of work</v>
      </c>
      <c r="B690" s="8" t="s">
        <v>3</v>
      </c>
      <c r="C690" s="8" t="s">
        <v>18</v>
      </c>
      <c r="D690" s="8" t="s">
        <v>13</v>
      </c>
      <c r="E690" s="8">
        <v>2013</v>
      </c>
      <c r="F690" s="8">
        <v>3376</v>
      </c>
      <c r="G690" s="8">
        <v>442</v>
      </c>
      <c r="H690" s="8">
        <v>0</v>
      </c>
      <c r="I690" s="8">
        <v>427</v>
      </c>
      <c r="J690" s="8">
        <v>539</v>
      </c>
      <c r="K690" s="8">
        <v>597</v>
      </c>
      <c r="L690" s="8">
        <v>608</v>
      </c>
      <c r="M690" s="8">
        <v>572</v>
      </c>
      <c r="N690" s="8">
        <v>419</v>
      </c>
      <c r="O690" s="8">
        <v>295</v>
      </c>
      <c r="P690" s="8">
        <v>129</v>
      </c>
      <c r="Q690" s="8">
        <v>48</v>
      </c>
      <c r="R690" s="8">
        <v>8</v>
      </c>
      <c r="S690" s="8">
        <v>176</v>
      </c>
      <c r="T690" s="8">
        <v>0</v>
      </c>
      <c r="U690" s="8">
        <v>3809</v>
      </c>
      <c r="V690" s="8">
        <v>2</v>
      </c>
      <c r="W690" s="8">
        <v>7</v>
      </c>
      <c r="X690" s="8">
        <v>1489</v>
      </c>
      <c r="Y690" s="8">
        <v>1394</v>
      </c>
      <c r="Z690" s="8">
        <v>935</v>
      </c>
      <c r="AA690" s="8">
        <v>0</v>
      </c>
      <c r="AB690" s="8">
        <v>0</v>
      </c>
      <c r="AC690" s="8">
        <v>0</v>
      </c>
      <c r="AD690" s="8">
        <v>467</v>
      </c>
      <c r="AE690" s="8">
        <v>3351</v>
      </c>
      <c r="AF690" s="8">
        <v>99</v>
      </c>
      <c r="AG690" s="8">
        <v>3409</v>
      </c>
      <c r="AH690" s="8">
        <v>307</v>
      </c>
      <c r="AI690" s="8">
        <v>0</v>
      </c>
      <c r="AJ690" s="8">
        <v>297</v>
      </c>
      <c r="AK690" s="8">
        <v>3521</v>
      </c>
      <c r="AL690" s="8">
        <v>3</v>
      </c>
      <c r="AM690" s="8">
        <v>0</v>
      </c>
      <c r="AN690" s="8">
        <v>3818</v>
      </c>
      <c r="AO690" s="41">
        <f t="shared" si="381"/>
        <v>0.88423258250392878</v>
      </c>
      <c r="AP690" s="41">
        <f t="shared" si="382"/>
        <v>0.11576741749607124</v>
      </c>
      <c r="AQ690" s="41">
        <f t="shared" si="383"/>
        <v>0</v>
      </c>
      <c r="AR690" s="41">
        <f t="shared" si="384"/>
        <v>0.11183865898376114</v>
      </c>
      <c r="AS690" s="41">
        <f t="shared" si="385"/>
        <v>0.14117338920900996</v>
      </c>
      <c r="AT690" s="41">
        <f t="shared" si="386"/>
        <v>0.15636458878994239</v>
      </c>
      <c r="AU690" s="41">
        <f t="shared" si="387"/>
        <v>0.15924567836563647</v>
      </c>
      <c r="AV690" s="41">
        <f t="shared" si="388"/>
        <v>0.1498166579360922</v>
      </c>
      <c r="AW690" s="41">
        <f t="shared" si="389"/>
        <v>0.10974332111052908</v>
      </c>
      <c r="AX690" s="41">
        <f t="shared" si="390"/>
        <v>7.7265584075432159E-2</v>
      </c>
      <c r="AY690" s="41">
        <f t="shared" si="391"/>
        <v>3.3787323205866943E-2</v>
      </c>
      <c r="AZ690" s="41">
        <f t="shared" si="392"/>
        <v>1.2572027239392353E-2</v>
      </c>
      <c r="BA690" s="41">
        <f t="shared" si="393"/>
        <v>2.0953378732320588E-3</v>
      </c>
      <c r="BB690" s="41">
        <f t="shared" si="394"/>
        <v>4.6097433211105293E-2</v>
      </c>
      <c r="BC690" s="41">
        <f t="shared" si="395"/>
        <v>0</v>
      </c>
      <c r="BD690" s="41">
        <f t="shared" si="396"/>
        <v>0.99764274489261395</v>
      </c>
      <c r="BE690" s="41">
        <f t="shared" si="397"/>
        <v>5.2383446830801469E-4</v>
      </c>
      <c r="BF690" s="41">
        <f t="shared" si="398"/>
        <v>1.8334206390780514E-3</v>
      </c>
      <c r="BG690" s="41">
        <f t="shared" si="399"/>
        <v>0.38999476165531693</v>
      </c>
      <c r="BH690" s="41">
        <f t="shared" si="400"/>
        <v>0.3651126244106862</v>
      </c>
      <c r="BI690" s="41">
        <f t="shared" si="401"/>
        <v>0.24489261393399686</v>
      </c>
      <c r="BJ690" s="41">
        <f t="shared" si="402"/>
        <v>0</v>
      </c>
      <c r="BK690" s="41">
        <f t="shared" si="403"/>
        <v>0</v>
      </c>
      <c r="BL690" s="41">
        <f t="shared" si="404"/>
        <v>0</v>
      </c>
      <c r="BM690" s="41">
        <f t="shared" si="405"/>
        <v>0.12231534834992143</v>
      </c>
      <c r="BN690" s="41">
        <f t="shared" si="406"/>
        <v>0.87768465165007858</v>
      </c>
      <c r="BO690" s="41">
        <f t="shared" si="407"/>
        <v>2.5929806181246726E-2</v>
      </c>
      <c r="BP690" s="41">
        <f t="shared" si="408"/>
        <v>0.89287585123101099</v>
      </c>
      <c r="BQ690" s="41">
        <f t="shared" si="409"/>
        <v>8.0408590885280254E-2</v>
      </c>
      <c r="BR690" s="41">
        <f t="shared" si="410"/>
        <v>0</v>
      </c>
      <c r="BS690" s="41">
        <f t="shared" si="411"/>
        <v>7.7789418543740177E-2</v>
      </c>
      <c r="BT690" s="41">
        <f t="shared" si="412"/>
        <v>0.92221058145625978</v>
      </c>
      <c r="BU690" s="41">
        <f t="shared" si="413"/>
        <v>7.8575170246202204E-4</v>
      </c>
      <c r="BV690" s="41">
        <f t="shared" si="414"/>
        <v>0</v>
      </c>
      <c r="BW690" s="41">
        <f t="shared" si="415"/>
        <v>1</v>
      </c>
      <c r="BX690" s="41" t="str">
        <f t="shared" si="416"/>
        <v>2013Licensed practical nursesQuebec</v>
      </c>
      <c r="BY690" s="51">
        <f>VLOOKUP(BX690,'%workplace'!$A$1:$F$381,6,FALSE)</f>
        <v>23873</v>
      </c>
      <c r="BZ690" s="32">
        <f t="shared" si="417"/>
        <v>0.15992962761278431</v>
      </c>
    </row>
    <row r="691" spans="1:78" s="8" customFormat="1" hidden="1" x14ac:dyDescent="0.2">
      <c r="A691" s="8" t="str">
        <f t="shared" si="380"/>
        <v>2013Licensed practical nursesOntarioAll places of work</v>
      </c>
      <c r="B691" s="8" t="s">
        <v>3</v>
      </c>
      <c r="C691" s="8" t="s">
        <v>19</v>
      </c>
      <c r="D691" s="8" t="s">
        <v>9</v>
      </c>
      <c r="E691" s="8">
        <v>2013</v>
      </c>
      <c r="F691" s="8">
        <v>32472</v>
      </c>
      <c r="G691" s="8">
        <v>2788</v>
      </c>
      <c r="H691" s="8">
        <v>0</v>
      </c>
      <c r="I691" s="8">
        <v>4688</v>
      </c>
      <c r="J691" s="8">
        <v>4179</v>
      </c>
      <c r="K691" s="8">
        <v>3915</v>
      </c>
      <c r="L691" s="8">
        <v>4461</v>
      </c>
      <c r="M691" s="8">
        <v>4375</v>
      </c>
      <c r="N691" s="8">
        <v>4262</v>
      </c>
      <c r="O691" s="8">
        <v>3936</v>
      </c>
      <c r="P691" s="8">
        <v>2580</v>
      </c>
      <c r="Q691" s="8">
        <v>956</v>
      </c>
      <c r="R691" s="8">
        <v>200</v>
      </c>
      <c r="S691" s="8">
        <v>1708</v>
      </c>
      <c r="T691" s="8">
        <v>0</v>
      </c>
      <c r="U691" s="8">
        <v>32856</v>
      </c>
      <c r="V691" s="8">
        <v>2394</v>
      </c>
      <c r="W691" s="8">
        <v>10</v>
      </c>
      <c r="X691" s="8">
        <v>20029</v>
      </c>
      <c r="Y691" s="8">
        <v>12191</v>
      </c>
      <c r="Z691" s="8">
        <v>3040</v>
      </c>
      <c r="AA691" s="8">
        <v>0</v>
      </c>
      <c r="AB691" s="8">
        <v>836</v>
      </c>
      <c r="AC691" s="8">
        <v>0</v>
      </c>
      <c r="AD691" s="8">
        <v>4025</v>
      </c>
      <c r="AE691" s="8">
        <v>30399</v>
      </c>
      <c r="AF691" s="8">
        <v>731</v>
      </c>
      <c r="AG691" s="8">
        <v>34284</v>
      </c>
      <c r="AH691" s="8">
        <v>229</v>
      </c>
      <c r="AI691" s="8">
        <v>0</v>
      </c>
      <c r="AJ691" s="8">
        <v>3516</v>
      </c>
      <c r="AK691" s="8">
        <v>31744</v>
      </c>
      <c r="AL691" s="8">
        <v>16</v>
      </c>
      <c r="AM691" s="8">
        <v>0</v>
      </c>
      <c r="AN691" s="8">
        <v>35260</v>
      </c>
      <c r="AO691" s="41">
        <f t="shared" si="381"/>
        <v>0.92093023255813955</v>
      </c>
      <c r="AP691" s="41">
        <f t="shared" si="382"/>
        <v>7.9069767441860464E-2</v>
      </c>
      <c r="AQ691" s="41">
        <f t="shared" si="383"/>
        <v>0</v>
      </c>
      <c r="AR691" s="41">
        <f t="shared" si="384"/>
        <v>0.13295519001701644</v>
      </c>
      <c r="AS691" s="41">
        <f t="shared" si="385"/>
        <v>0.1185195689166194</v>
      </c>
      <c r="AT691" s="41">
        <f t="shared" si="386"/>
        <v>0.1110323312535451</v>
      </c>
      <c r="AU691" s="41">
        <f t="shared" si="387"/>
        <v>0.12651730005672149</v>
      </c>
      <c r="AV691" s="41">
        <f t="shared" si="388"/>
        <v>0.1240782756664776</v>
      </c>
      <c r="AW691" s="41">
        <f t="shared" si="389"/>
        <v>0.120873511060692</v>
      </c>
      <c r="AX691" s="41">
        <f t="shared" si="390"/>
        <v>0.11162790697674418</v>
      </c>
      <c r="AY691" s="41">
        <f t="shared" si="391"/>
        <v>7.3170731707317069E-2</v>
      </c>
      <c r="AZ691" s="41">
        <f t="shared" si="392"/>
        <v>2.7112875779920591E-2</v>
      </c>
      <c r="BA691" s="41">
        <f t="shared" si="393"/>
        <v>5.6721497447532613E-3</v>
      </c>
      <c r="BB691" s="41">
        <f t="shared" si="394"/>
        <v>4.8440158820192855E-2</v>
      </c>
      <c r="BC691" s="41">
        <f t="shared" si="395"/>
        <v>0</v>
      </c>
      <c r="BD691" s="41">
        <f t="shared" si="396"/>
        <v>0.9318207600680658</v>
      </c>
      <c r="BE691" s="41">
        <f t="shared" si="397"/>
        <v>6.7895632444696541E-2</v>
      </c>
      <c r="BF691" s="41">
        <f t="shared" si="398"/>
        <v>2.836074872376631E-4</v>
      </c>
      <c r="BG691" s="41">
        <f t="shared" si="399"/>
        <v>0.56803743618831537</v>
      </c>
      <c r="BH691" s="41">
        <f t="shared" si="400"/>
        <v>0.34574588769143505</v>
      </c>
      <c r="BI691" s="41">
        <f t="shared" si="401"/>
        <v>8.621667612024958E-2</v>
      </c>
      <c r="BJ691" s="41">
        <f t="shared" si="402"/>
        <v>0</v>
      </c>
      <c r="BK691" s="41">
        <f t="shared" si="403"/>
        <v>2.3709585933068635E-2</v>
      </c>
      <c r="BL691" s="41">
        <f t="shared" si="404"/>
        <v>0</v>
      </c>
      <c r="BM691" s="41">
        <f t="shared" si="405"/>
        <v>0.11415201361315938</v>
      </c>
      <c r="BN691" s="41">
        <f t="shared" si="406"/>
        <v>0.86213840045377199</v>
      </c>
      <c r="BO691" s="41">
        <f t="shared" si="407"/>
        <v>2.0731707317073172E-2</v>
      </c>
      <c r="BP691" s="41">
        <f t="shared" si="408"/>
        <v>0.97231990924560407</v>
      </c>
      <c r="BQ691" s="41">
        <f t="shared" si="409"/>
        <v>6.4946114577424845E-3</v>
      </c>
      <c r="BR691" s="41">
        <f t="shared" si="410"/>
        <v>0</v>
      </c>
      <c r="BS691" s="41">
        <f t="shared" si="411"/>
        <v>9.9716392512762334E-2</v>
      </c>
      <c r="BT691" s="41">
        <f t="shared" si="412"/>
        <v>0.90028360748723768</v>
      </c>
      <c r="BU691" s="41">
        <f t="shared" si="413"/>
        <v>4.5377197958026093E-4</v>
      </c>
      <c r="BV691" s="41">
        <f t="shared" si="414"/>
        <v>0</v>
      </c>
      <c r="BW691" s="41">
        <f t="shared" si="415"/>
        <v>1</v>
      </c>
      <c r="BX691" s="41" t="str">
        <f t="shared" si="416"/>
        <v>2013Licensed practical nursesOntario</v>
      </c>
      <c r="BY691" s="51">
        <f>VLOOKUP(BX691,'%workplace'!$A$1:$F$381,6,FALSE)</f>
        <v>35260</v>
      </c>
      <c r="BZ691" s="32">
        <f t="shared" si="417"/>
        <v>1</v>
      </c>
    </row>
    <row r="692" spans="1:78" s="8" customFormat="1" hidden="1" x14ac:dyDescent="0.2">
      <c r="A692" s="8" t="str">
        <f t="shared" si="380"/>
        <v>2013Licensed practical nursesOntarioCommunity health</v>
      </c>
      <c r="B692" s="8" t="s">
        <v>3</v>
      </c>
      <c r="C692" s="8" t="s">
        <v>19</v>
      </c>
      <c r="D692" s="8" t="s">
        <v>11</v>
      </c>
      <c r="E692" s="8">
        <v>2013</v>
      </c>
      <c r="F692" s="8">
        <v>4909</v>
      </c>
      <c r="G692" s="8">
        <v>290</v>
      </c>
      <c r="H692" s="8">
        <v>0</v>
      </c>
      <c r="I692" s="8">
        <v>601</v>
      </c>
      <c r="J692" s="8">
        <v>591</v>
      </c>
      <c r="K692" s="8">
        <v>576</v>
      </c>
      <c r="L692" s="8">
        <v>728</v>
      </c>
      <c r="M692" s="8">
        <v>666</v>
      </c>
      <c r="N692" s="8">
        <v>638</v>
      </c>
      <c r="O692" s="8">
        <v>563</v>
      </c>
      <c r="P692" s="8">
        <v>407</v>
      </c>
      <c r="Q692" s="8">
        <v>173</v>
      </c>
      <c r="R692" s="8">
        <v>39</v>
      </c>
      <c r="S692" s="8">
        <v>217</v>
      </c>
      <c r="T692" s="8">
        <v>0</v>
      </c>
      <c r="U692" s="8">
        <v>4836</v>
      </c>
      <c r="V692" s="8">
        <v>360</v>
      </c>
      <c r="W692" s="8">
        <v>3</v>
      </c>
      <c r="X692" s="8">
        <v>3026</v>
      </c>
      <c r="Y692" s="8">
        <v>1575</v>
      </c>
      <c r="Z692" s="8">
        <v>598</v>
      </c>
      <c r="AA692" s="8">
        <v>0</v>
      </c>
      <c r="AB692" s="8">
        <v>294</v>
      </c>
      <c r="AC692" s="8">
        <v>0</v>
      </c>
      <c r="AD692" s="8">
        <v>835</v>
      </c>
      <c r="AE692" s="8">
        <v>4070</v>
      </c>
      <c r="AF692" s="8">
        <v>297</v>
      </c>
      <c r="AG692" s="8">
        <v>4866</v>
      </c>
      <c r="AH692" s="8">
        <v>34</v>
      </c>
      <c r="AI692" s="8">
        <v>0</v>
      </c>
      <c r="AJ692" s="8">
        <v>396</v>
      </c>
      <c r="AK692" s="8">
        <v>4803</v>
      </c>
      <c r="AL692" s="8">
        <v>2</v>
      </c>
      <c r="AM692" s="8">
        <v>0</v>
      </c>
      <c r="AN692" s="8">
        <v>5199</v>
      </c>
      <c r="AO692" s="41">
        <f t="shared" si="381"/>
        <v>0.94422004231583001</v>
      </c>
      <c r="AP692" s="41">
        <f t="shared" si="382"/>
        <v>5.5779957684170031E-2</v>
      </c>
      <c r="AQ692" s="41">
        <f t="shared" si="383"/>
        <v>0</v>
      </c>
      <c r="AR692" s="41">
        <f t="shared" si="384"/>
        <v>0.11559915368340065</v>
      </c>
      <c r="AS692" s="41">
        <f t="shared" si="385"/>
        <v>0.11367570686670514</v>
      </c>
      <c r="AT692" s="41">
        <f t="shared" si="386"/>
        <v>0.11079053664166186</v>
      </c>
      <c r="AU692" s="41">
        <f t="shared" si="387"/>
        <v>0.14002692825543372</v>
      </c>
      <c r="AV692" s="41">
        <f t="shared" si="388"/>
        <v>0.12810155799192152</v>
      </c>
      <c r="AW692" s="41">
        <f t="shared" si="389"/>
        <v>0.12271590690517407</v>
      </c>
      <c r="AX692" s="41">
        <f t="shared" si="390"/>
        <v>0.10829005577995768</v>
      </c>
      <c r="AY692" s="41">
        <f t="shared" si="391"/>
        <v>7.8284285439507592E-2</v>
      </c>
      <c r="AZ692" s="41">
        <f t="shared" si="392"/>
        <v>3.327562992883247E-2</v>
      </c>
      <c r="BA692" s="41">
        <f t="shared" si="393"/>
        <v>7.5014425851125215E-3</v>
      </c>
      <c r="BB692" s="41">
        <f t="shared" si="394"/>
        <v>4.1738795922292751E-2</v>
      </c>
      <c r="BC692" s="41">
        <f t="shared" si="395"/>
        <v>0</v>
      </c>
      <c r="BD692" s="41">
        <f t="shared" si="396"/>
        <v>0.9301788805539527</v>
      </c>
      <c r="BE692" s="41">
        <f t="shared" si="397"/>
        <v>6.9244085401038658E-2</v>
      </c>
      <c r="BF692" s="41">
        <f t="shared" si="398"/>
        <v>5.7703404500865547E-4</v>
      </c>
      <c r="BG692" s="41">
        <f t="shared" si="399"/>
        <v>0.58203500673206388</v>
      </c>
      <c r="BH692" s="41">
        <f t="shared" si="400"/>
        <v>0.30294287362954414</v>
      </c>
      <c r="BI692" s="41">
        <f t="shared" si="401"/>
        <v>0.115022119638392</v>
      </c>
      <c r="BJ692" s="41">
        <f t="shared" si="402"/>
        <v>0</v>
      </c>
      <c r="BK692" s="41">
        <f t="shared" si="403"/>
        <v>5.6549336410848243E-2</v>
      </c>
      <c r="BL692" s="41">
        <f t="shared" si="404"/>
        <v>0</v>
      </c>
      <c r="BM692" s="41">
        <f t="shared" si="405"/>
        <v>0.16060780919407577</v>
      </c>
      <c r="BN692" s="41">
        <f t="shared" si="406"/>
        <v>0.78284285439507595</v>
      </c>
      <c r="BO692" s="41">
        <f t="shared" si="407"/>
        <v>5.7126370455856897E-2</v>
      </c>
      <c r="BP692" s="41">
        <f t="shared" si="408"/>
        <v>0.93594922100403921</v>
      </c>
      <c r="BQ692" s="41">
        <f t="shared" si="409"/>
        <v>6.5397191767647628E-3</v>
      </c>
      <c r="BR692" s="41">
        <f t="shared" si="410"/>
        <v>0</v>
      </c>
      <c r="BS692" s="41">
        <f t="shared" si="411"/>
        <v>7.6168493941142529E-2</v>
      </c>
      <c r="BT692" s="41">
        <f t="shared" si="412"/>
        <v>0.92383150605885744</v>
      </c>
      <c r="BU692" s="41">
        <f t="shared" si="413"/>
        <v>3.8468936333910367E-4</v>
      </c>
      <c r="BV692" s="41">
        <f t="shared" si="414"/>
        <v>0</v>
      </c>
      <c r="BW692" s="41">
        <f t="shared" si="415"/>
        <v>1</v>
      </c>
      <c r="BX692" s="41" t="str">
        <f t="shared" si="416"/>
        <v>2013Licensed practical nursesOntario</v>
      </c>
      <c r="BY692" s="51">
        <f>VLOOKUP(BX692,'%workplace'!$A$1:$F$381,6,FALSE)</f>
        <v>35260</v>
      </c>
      <c r="BZ692" s="32">
        <f t="shared" si="417"/>
        <v>0.14744753261486104</v>
      </c>
    </row>
    <row r="693" spans="1:78" s="8" customFormat="1" hidden="1" x14ac:dyDescent="0.2">
      <c r="A693" s="8" t="str">
        <f t="shared" si="380"/>
        <v>2013Licensed practical nursesOntarioNursing home/long-term care</v>
      </c>
      <c r="B693" s="8" t="s">
        <v>3</v>
      </c>
      <c r="C693" s="8" t="s">
        <v>19</v>
      </c>
      <c r="D693" s="8" t="s">
        <v>12</v>
      </c>
      <c r="E693" s="8">
        <v>2013</v>
      </c>
      <c r="F693" s="8">
        <v>12269</v>
      </c>
      <c r="G693" s="8">
        <v>956</v>
      </c>
      <c r="H693" s="8">
        <v>0</v>
      </c>
      <c r="I693" s="8">
        <v>1771</v>
      </c>
      <c r="J693" s="8">
        <v>1506</v>
      </c>
      <c r="K693" s="8">
        <v>1519</v>
      </c>
      <c r="L693" s="8">
        <v>1740</v>
      </c>
      <c r="M693" s="8">
        <v>1671</v>
      </c>
      <c r="N693" s="8">
        <v>1532</v>
      </c>
      <c r="O693" s="8">
        <v>1395</v>
      </c>
      <c r="P693" s="8">
        <v>923</v>
      </c>
      <c r="Q693" s="8">
        <v>342</v>
      </c>
      <c r="R693" s="8">
        <v>61</v>
      </c>
      <c r="S693" s="8">
        <v>765</v>
      </c>
      <c r="T693" s="8">
        <v>0</v>
      </c>
      <c r="U693" s="8">
        <v>11934</v>
      </c>
      <c r="V693" s="8">
        <v>1289</v>
      </c>
      <c r="W693" s="8">
        <v>2</v>
      </c>
      <c r="X693" s="8">
        <v>7575</v>
      </c>
      <c r="Y693" s="8">
        <v>4556</v>
      </c>
      <c r="Z693" s="8">
        <v>1094</v>
      </c>
      <c r="AA693" s="8">
        <v>0</v>
      </c>
      <c r="AB693" s="8">
        <v>380</v>
      </c>
      <c r="AC693" s="8">
        <v>0</v>
      </c>
      <c r="AD693" s="8">
        <v>1584</v>
      </c>
      <c r="AE693" s="8">
        <v>11261</v>
      </c>
      <c r="AF693" s="8">
        <v>256</v>
      </c>
      <c r="AG693" s="8">
        <v>12947</v>
      </c>
      <c r="AH693" s="8">
        <v>21</v>
      </c>
      <c r="AI693" s="8">
        <v>0</v>
      </c>
      <c r="AJ693" s="8">
        <v>1645</v>
      </c>
      <c r="AK693" s="8">
        <v>11580</v>
      </c>
      <c r="AL693" s="8">
        <v>1</v>
      </c>
      <c r="AM693" s="8">
        <v>0</v>
      </c>
      <c r="AN693" s="8">
        <v>13225</v>
      </c>
      <c r="AO693" s="41">
        <f t="shared" si="381"/>
        <v>0.92771266540642727</v>
      </c>
      <c r="AP693" s="41">
        <f t="shared" si="382"/>
        <v>7.2287334593572783E-2</v>
      </c>
      <c r="AQ693" s="41">
        <f t="shared" si="383"/>
        <v>0</v>
      </c>
      <c r="AR693" s="41">
        <f t="shared" si="384"/>
        <v>0.13391304347826086</v>
      </c>
      <c r="AS693" s="41">
        <f t="shared" si="385"/>
        <v>0.11387523629489603</v>
      </c>
      <c r="AT693" s="41">
        <f t="shared" si="386"/>
        <v>0.11485822306238186</v>
      </c>
      <c r="AU693" s="41">
        <f t="shared" si="387"/>
        <v>0.13156899810964084</v>
      </c>
      <c r="AV693" s="41">
        <f t="shared" si="388"/>
        <v>0.126351606805293</v>
      </c>
      <c r="AW693" s="41">
        <f t="shared" si="389"/>
        <v>0.11584120982986768</v>
      </c>
      <c r="AX693" s="41">
        <f t="shared" si="390"/>
        <v>0.1054820415879017</v>
      </c>
      <c r="AY693" s="41">
        <f t="shared" si="391"/>
        <v>6.9792060491493391E-2</v>
      </c>
      <c r="AZ693" s="41">
        <f t="shared" si="392"/>
        <v>2.5860113421550094E-2</v>
      </c>
      <c r="BA693" s="41">
        <f t="shared" si="393"/>
        <v>4.6124763705103966E-3</v>
      </c>
      <c r="BB693" s="41">
        <f t="shared" si="394"/>
        <v>5.7844990548204162E-2</v>
      </c>
      <c r="BC693" s="41">
        <f t="shared" si="395"/>
        <v>0</v>
      </c>
      <c r="BD693" s="41">
        <f t="shared" si="396"/>
        <v>0.90238185255198489</v>
      </c>
      <c r="BE693" s="41">
        <f t="shared" si="397"/>
        <v>9.7466918714555761E-2</v>
      </c>
      <c r="BF693" s="41">
        <f t="shared" si="398"/>
        <v>1.5122873345935726E-4</v>
      </c>
      <c r="BG693" s="41">
        <f t="shared" si="399"/>
        <v>0.57277882797731572</v>
      </c>
      <c r="BH693" s="41">
        <f t="shared" si="400"/>
        <v>0.34449905482041587</v>
      </c>
      <c r="BI693" s="41">
        <f t="shared" si="401"/>
        <v>8.2722117202268436E-2</v>
      </c>
      <c r="BJ693" s="41">
        <f t="shared" si="402"/>
        <v>0</v>
      </c>
      <c r="BK693" s="41">
        <f t="shared" si="403"/>
        <v>2.8733459357277884E-2</v>
      </c>
      <c r="BL693" s="41">
        <f t="shared" si="404"/>
        <v>0</v>
      </c>
      <c r="BM693" s="41">
        <f t="shared" si="405"/>
        <v>0.11977315689981097</v>
      </c>
      <c r="BN693" s="41">
        <f t="shared" si="406"/>
        <v>0.85149338374291117</v>
      </c>
      <c r="BO693" s="41">
        <f t="shared" si="407"/>
        <v>1.935727788279773E-2</v>
      </c>
      <c r="BP693" s="41">
        <f t="shared" si="408"/>
        <v>0.97897920604914934</v>
      </c>
      <c r="BQ693" s="41">
        <f t="shared" si="409"/>
        <v>1.5879017013232515E-3</v>
      </c>
      <c r="BR693" s="41">
        <f t="shared" si="410"/>
        <v>0</v>
      </c>
      <c r="BS693" s="41">
        <f t="shared" si="411"/>
        <v>0.12438563327032136</v>
      </c>
      <c r="BT693" s="41">
        <f t="shared" si="412"/>
        <v>0.87561436672967863</v>
      </c>
      <c r="BU693" s="41">
        <f t="shared" si="413"/>
        <v>7.5614366729678632E-5</v>
      </c>
      <c r="BV693" s="41">
        <f t="shared" si="414"/>
        <v>0</v>
      </c>
      <c r="BW693" s="41">
        <f t="shared" si="415"/>
        <v>1</v>
      </c>
      <c r="BX693" s="41" t="str">
        <f t="shared" si="416"/>
        <v>2013Licensed practical nursesOntario</v>
      </c>
      <c r="BY693" s="51">
        <f>VLOOKUP(BX693,'%workplace'!$A$1:$F$381,6,FALSE)</f>
        <v>35260</v>
      </c>
      <c r="BZ693" s="32">
        <f t="shared" si="417"/>
        <v>0.37507090187180941</v>
      </c>
    </row>
    <row r="694" spans="1:78" s="8" customFormat="1" hidden="1" x14ac:dyDescent="0.2">
      <c r="A694" s="8" t="str">
        <f t="shared" si="380"/>
        <v>2013Licensed practical nursesOntarioHospital</v>
      </c>
      <c r="B694" s="8" t="s">
        <v>3</v>
      </c>
      <c r="C694" s="8" t="s">
        <v>19</v>
      </c>
      <c r="D694" s="8" t="s">
        <v>10</v>
      </c>
      <c r="E694" s="8">
        <v>2013</v>
      </c>
      <c r="F694" s="8">
        <v>13470</v>
      </c>
      <c r="G694" s="8">
        <v>1429</v>
      </c>
      <c r="H694" s="8">
        <v>0</v>
      </c>
      <c r="I694" s="8">
        <v>2126</v>
      </c>
      <c r="J694" s="8">
        <v>1911</v>
      </c>
      <c r="K694" s="8">
        <v>1609</v>
      </c>
      <c r="L694" s="8">
        <v>1705</v>
      </c>
      <c r="M694" s="8">
        <v>1823</v>
      </c>
      <c r="N694" s="8">
        <v>1867</v>
      </c>
      <c r="O694" s="8">
        <v>1720</v>
      </c>
      <c r="P694" s="8">
        <v>1048</v>
      </c>
      <c r="Q694" s="8">
        <v>342</v>
      </c>
      <c r="R694" s="8">
        <v>68</v>
      </c>
      <c r="S694" s="8">
        <v>680</v>
      </c>
      <c r="T694" s="8">
        <v>0</v>
      </c>
      <c r="U694" s="8">
        <v>14294</v>
      </c>
      <c r="V694" s="8">
        <v>601</v>
      </c>
      <c r="W694" s="8">
        <v>4</v>
      </c>
      <c r="X694" s="8">
        <v>8253</v>
      </c>
      <c r="Y694" s="8">
        <v>5516</v>
      </c>
      <c r="Z694" s="8">
        <v>1130</v>
      </c>
      <c r="AA694" s="8">
        <v>0</v>
      </c>
      <c r="AB694" s="8">
        <v>57</v>
      </c>
      <c r="AC694" s="8">
        <v>0</v>
      </c>
      <c r="AD694" s="8">
        <v>825</v>
      </c>
      <c r="AE694" s="8">
        <v>14017</v>
      </c>
      <c r="AF694" s="8">
        <v>46</v>
      </c>
      <c r="AG694" s="8">
        <v>14840</v>
      </c>
      <c r="AH694" s="8">
        <v>12</v>
      </c>
      <c r="AI694" s="8">
        <v>0</v>
      </c>
      <c r="AJ694" s="8">
        <v>1240</v>
      </c>
      <c r="AK694" s="8">
        <v>13659</v>
      </c>
      <c r="AL694" s="8">
        <v>1</v>
      </c>
      <c r="AM694" s="8">
        <v>0</v>
      </c>
      <c r="AN694" s="8">
        <v>14899</v>
      </c>
      <c r="AO694" s="41">
        <f t="shared" si="381"/>
        <v>0.90408752265252701</v>
      </c>
      <c r="AP694" s="41">
        <f t="shared" si="382"/>
        <v>9.5912477347472991E-2</v>
      </c>
      <c r="AQ694" s="41">
        <f t="shared" si="383"/>
        <v>0</v>
      </c>
      <c r="AR694" s="41">
        <f t="shared" si="384"/>
        <v>0.14269414054634538</v>
      </c>
      <c r="AS694" s="41">
        <f t="shared" si="385"/>
        <v>0.12826364185515807</v>
      </c>
      <c r="AT694" s="41">
        <f t="shared" si="386"/>
        <v>0.10799382508893214</v>
      </c>
      <c r="AU694" s="41">
        <f t="shared" si="387"/>
        <v>0.11443721055104369</v>
      </c>
      <c r="AV694" s="41">
        <f t="shared" si="388"/>
        <v>0.12235720518155581</v>
      </c>
      <c r="AW694" s="41">
        <f t="shared" si="389"/>
        <v>0.12531042351835694</v>
      </c>
      <c r="AX694" s="41">
        <f t="shared" si="390"/>
        <v>0.11544398952949862</v>
      </c>
      <c r="AY694" s="41">
        <f t="shared" si="391"/>
        <v>7.0340291294717763E-2</v>
      </c>
      <c r="AZ694" s="41">
        <f t="shared" si="392"/>
        <v>2.2954560708772401E-2</v>
      </c>
      <c r="BA694" s="41">
        <f t="shared" si="393"/>
        <v>4.5640647023290157E-3</v>
      </c>
      <c r="BB694" s="41">
        <f t="shared" si="394"/>
        <v>4.5640647023290154E-2</v>
      </c>
      <c r="BC694" s="41">
        <f t="shared" si="395"/>
        <v>0</v>
      </c>
      <c r="BD694" s="41">
        <f t="shared" si="396"/>
        <v>0.9593932478689845</v>
      </c>
      <c r="BE694" s="41">
        <f t="shared" si="397"/>
        <v>4.0338277736760859E-2</v>
      </c>
      <c r="BF694" s="41">
        <f t="shared" si="398"/>
        <v>2.6847439425464796E-4</v>
      </c>
      <c r="BG694" s="41">
        <f t="shared" si="399"/>
        <v>0.55392979394590236</v>
      </c>
      <c r="BH694" s="41">
        <f t="shared" si="400"/>
        <v>0.37022618967715953</v>
      </c>
      <c r="BI694" s="41">
        <f t="shared" si="401"/>
        <v>7.584401637693805E-2</v>
      </c>
      <c r="BJ694" s="41">
        <f t="shared" si="402"/>
        <v>0</v>
      </c>
      <c r="BK694" s="41">
        <f t="shared" si="403"/>
        <v>3.8257601181287335E-3</v>
      </c>
      <c r="BL694" s="41">
        <f t="shared" si="404"/>
        <v>0</v>
      </c>
      <c r="BM694" s="41">
        <f t="shared" si="405"/>
        <v>5.5372843815021146E-2</v>
      </c>
      <c r="BN694" s="41">
        <f t="shared" si="406"/>
        <v>0.94080139606685009</v>
      </c>
      <c r="BO694" s="41">
        <f t="shared" si="407"/>
        <v>3.0874555339284516E-3</v>
      </c>
      <c r="BP694" s="41">
        <f t="shared" si="408"/>
        <v>0.99604000268474391</v>
      </c>
      <c r="BQ694" s="41">
        <f t="shared" si="409"/>
        <v>8.0542318276394394E-4</v>
      </c>
      <c r="BR694" s="41">
        <f t="shared" si="410"/>
        <v>0</v>
      </c>
      <c r="BS694" s="41">
        <f t="shared" si="411"/>
        <v>8.322706221894087E-2</v>
      </c>
      <c r="BT694" s="41">
        <f t="shared" si="412"/>
        <v>0.91677293778105917</v>
      </c>
      <c r="BU694" s="41">
        <f t="shared" si="413"/>
        <v>6.7118598563661991E-5</v>
      </c>
      <c r="BV694" s="41">
        <f t="shared" si="414"/>
        <v>0</v>
      </c>
      <c r="BW694" s="41">
        <f t="shared" si="415"/>
        <v>1</v>
      </c>
      <c r="BX694" s="41" t="str">
        <f t="shared" si="416"/>
        <v>2013Licensed practical nursesOntario</v>
      </c>
      <c r="BY694" s="51">
        <f>VLOOKUP(BX694,'%workplace'!$A$1:$F$381,6,FALSE)</f>
        <v>35260</v>
      </c>
      <c r="BZ694" s="32">
        <f t="shared" si="417"/>
        <v>0.42254679523539423</v>
      </c>
    </row>
    <row r="695" spans="1:78" s="8" customFormat="1" hidden="1" x14ac:dyDescent="0.2">
      <c r="A695" s="8" t="str">
        <f t="shared" si="380"/>
        <v>2013Licensed practical nursesOntarioOther places of work</v>
      </c>
      <c r="B695" s="8" t="s">
        <v>3</v>
      </c>
      <c r="C695" s="8" t="s">
        <v>19</v>
      </c>
      <c r="D695" s="8" t="s">
        <v>13</v>
      </c>
      <c r="E695" s="8">
        <v>2013</v>
      </c>
      <c r="F695" s="8">
        <v>1824</v>
      </c>
      <c r="G695" s="8">
        <v>113</v>
      </c>
      <c r="H695" s="8">
        <v>0</v>
      </c>
      <c r="I695" s="8">
        <v>190</v>
      </c>
      <c r="J695" s="8">
        <v>171</v>
      </c>
      <c r="K695" s="8">
        <v>211</v>
      </c>
      <c r="L695" s="8">
        <v>288</v>
      </c>
      <c r="M695" s="8">
        <v>215</v>
      </c>
      <c r="N695" s="8">
        <v>225</v>
      </c>
      <c r="O695" s="8">
        <v>258</v>
      </c>
      <c r="P695" s="8">
        <v>202</v>
      </c>
      <c r="Q695" s="8">
        <v>99</v>
      </c>
      <c r="R695" s="8">
        <v>32</v>
      </c>
      <c r="S695" s="8">
        <v>46</v>
      </c>
      <c r="T695" s="8">
        <v>0</v>
      </c>
      <c r="U695" s="8">
        <v>1792</v>
      </c>
      <c r="V695" s="8">
        <v>144</v>
      </c>
      <c r="W695" s="8">
        <v>1</v>
      </c>
      <c r="X695" s="8">
        <v>1175</v>
      </c>
      <c r="Y695" s="8">
        <v>544</v>
      </c>
      <c r="Z695" s="8">
        <v>218</v>
      </c>
      <c r="AA695" s="8">
        <v>0</v>
      </c>
      <c r="AB695" s="8">
        <v>105</v>
      </c>
      <c r="AC695" s="8">
        <v>0</v>
      </c>
      <c r="AD695" s="8">
        <v>781</v>
      </c>
      <c r="AE695" s="8">
        <v>1051</v>
      </c>
      <c r="AF695" s="8">
        <v>132</v>
      </c>
      <c r="AG695" s="8">
        <v>1631</v>
      </c>
      <c r="AH695" s="8">
        <v>162</v>
      </c>
      <c r="AI695" s="8">
        <v>0</v>
      </c>
      <c r="AJ695" s="8">
        <v>235</v>
      </c>
      <c r="AK695" s="8">
        <v>1702</v>
      </c>
      <c r="AL695" s="8">
        <v>12</v>
      </c>
      <c r="AM695" s="8">
        <v>0</v>
      </c>
      <c r="AN695" s="8">
        <v>1937</v>
      </c>
      <c r="AO695" s="41">
        <f t="shared" si="381"/>
        <v>0.94166236448115648</v>
      </c>
      <c r="AP695" s="41">
        <f t="shared" si="382"/>
        <v>5.8337635518843571E-2</v>
      </c>
      <c r="AQ695" s="41">
        <f t="shared" si="383"/>
        <v>0</v>
      </c>
      <c r="AR695" s="41">
        <f t="shared" si="384"/>
        <v>9.8089829633453793E-2</v>
      </c>
      <c r="AS695" s="41">
        <f t="shared" si="385"/>
        <v>8.8280846670108409E-2</v>
      </c>
      <c r="AT695" s="41">
        <f t="shared" si="386"/>
        <v>0.10893133711925658</v>
      </c>
      <c r="AU695" s="41">
        <f t="shared" si="387"/>
        <v>0.14868353123386679</v>
      </c>
      <c r="AV695" s="41">
        <f t="shared" si="388"/>
        <v>0.1109963861641714</v>
      </c>
      <c r="AW695" s="41">
        <f t="shared" si="389"/>
        <v>0.11615900877645845</v>
      </c>
      <c r="AX695" s="41">
        <f t="shared" si="390"/>
        <v>0.13319566339700567</v>
      </c>
      <c r="AY695" s="41">
        <f t="shared" si="391"/>
        <v>0.10428497676819824</v>
      </c>
      <c r="AZ695" s="41">
        <f t="shared" si="392"/>
        <v>5.1109963861641711E-2</v>
      </c>
      <c r="BA695" s="41">
        <f t="shared" si="393"/>
        <v>1.6520392359318535E-2</v>
      </c>
      <c r="BB695" s="41">
        <f t="shared" si="394"/>
        <v>2.3748064016520392E-2</v>
      </c>
      <c r="BC695" s="41">
        <f t="shared" si="395"/>
        <v>0</v>
      </c>
      <c r="BD695" s="41">
        <f t="shared" si="396"/>
        <v>0.92514197212183791</v>
      </c>
      <c r="BE695" s="41">
        <f t="shared" si="397"/>
        <v>7.4341765616933397E-2</v>
      </c>
      <c r="BF695" s="41">
        <f t="shared" si="398"/>
        <v>5.1626226122870422E-4</v>
      </c>
      <c r="BG695" s="41">
        <f t="shared" si="399"/>
        <v>0.60660815694372738</v>
      </c>
      <c r="BH695" s="41">
        <f t="shared" si="400"/>
        <v>0.28084667010841508</v>
      </c>
      <c r="BI695" s="41">
        <f t="shared" si="401"/>
        <v>0.11254517294785751</v>
      </c>
      <c r="BJ695" s="41">
        <f t="shared" si="402"/>
        <v>0</v>
      </c>
      <c r="BK695" s="41">
        <f t="shared" si="403"/>
        <v>5.4207537429013943E-2</v>
      </c>
      <c r="BL695" s="41">
        <f t="shared" si="404"/>
        <v>0</v>
      </c>
      <c r="BM695" s="41">
        <f t="shared" si="405"/>
        <v>0.40320082601961799</v>
      </c>
      <c r="BN695" s="41">
        <f t="shared" si="406"/>
        <v>0.54259163655136811</v>
      </c>
      <c r="BO695" s="41">
        <f t="shared" si="407"/>
        <v>6.8146618482188948E-2</v>
      </c>
      <c r="BP695" s="41">
        <f t="shared" si="408"/>
        <v>0.84202374806401648</v>
      </c>
      <c r="BQ695" s="41">
        <f t="shared" si="409"/>
        <v>8.3634486319050072E-2</v>
      </c>
      <c r="BR695" s="41">
        <f t="shared" si="410"/>
        <v>0</v>
      </c>
      <c r="BS695" s="41">
        <f t="shared" si="411"/>
        <v>0.12132163138874548</v>
      </c>
      <c r="BT695" s="41">
        <f t="shared" si="412"/>
        <v>0.87867836861125448</v>
      </c>
      <c r="BU695" s="41">
        <f t="shared" si="413"/>
        <v>6.1951471347444498E-3</v>
      </c>
      <c r="BV695" s="41">
        <f t="shared" si="414"/>
        <v>0</v>
      </c>
      <c r="BW695" s="41">
        <f t="shared" si="415"/>
        <v>1</v>
      </c>
      <c r="BX695" s="41" t="str">
        <f t="shared" si="416"/>
        <v>2013Licensed practical nursesOntario</v>
      </c>
      <c r="BY695" s="51">
        <f>VLOOKUP(BX695,'%workplace'!$A$1:$F$381,6,FALSE)</f>
        <v>35260</v>
      </c>
      <c r="BZ695" s="32">
        <f t="shared" si="417"/>
        <v>5.4934770277935335E-2</v>
      </c>
    </row>
    <row r="696" spans="1:78" hidden="1" x14ac:dyDescent="0.2">
      <c r="A696" s="212" t="str">
        <f t="shared" si="380"/>
        <v>2013Licensed practical nursesManitobaAll places of work</v>
      </c>
      <c r="B696" s="212" t="s">
        <v>3</v>
      </c>
      <c r="C696" s="212" t="s">
        <v>20</v>
      </c>
      <c r="D696" s="212" t="s">
        <v>9</v>
      </c>
      <c r="E696" s="212">
        <v>2013</v>
      </c>
      <c r="F696" s="212">
        <v>2723</v>
      </c>
      <c r="G696" s="212">
        <v>229</v>
      </c>
      <c r="H696" s="212">
        <v>0</v>
      </c>
      <c r="I696" s="212">
        <v>238</v>
      </c>
      <c r="J696" s="212">
        <v>320</v>
      </c>
      <c r="K696" s="212">
        <v>375</v>
      </c>
      <c r="L696" s="212">
        <v>382</v>
      </c>
      <c r="M696" s="212">
        <v>382</v>
      </c>
      <c r="N696" s="212">
        <v>367</v>
      </c>
      <c r="O696" s="212">
        <v>400</v>
      </c>
      <c r="P696" s="212">
        <v>282</v>
      </c>
      <c r="Q696" s="212">
        <v>124</v>
      </c>
      <c r="R696" s="212">
        <v>23</v>
      </c>
      <c r="S696" s="212">
        <v>59</v>
      </c>
      <c r="T696" s="212">
        <v>0</v>
      </c>
      <c r="U696" s="212">
        <v>2726</v>
      </c>
      <c r="V696" s="212">
        <v>225</v>
      </c>
      <c r="W696" s="212">
        <v>1</v>
      </c>
      <c r="X696" s="212">
        <v>1006</v>
      </c>
      <c r="Y696" s="212">
        <v>1521</v>
      </c>
      <c r="Z696" s="212">
        <v>425</v>
      </c>
      <c r="AA696" s="212">
        <v>0</v>
      </c>
      <c r="AB696" s="212">
        <v>28</v>
      </c>
      <c r="AC696" s="212">
        <v>0</v>
      </c>
      <c r="AD696" s="212">
        <v>68</v>
      </c>
      <c r="AE696" s="212">
        <v>2856</v>
      </c>
      <c r="AF696" s="212">
        <v>38</v>
      </c>
      <c r="AG696" s="212">
        <v>2887</v>
      </c>
      <c r="AH696" s="212">
        <v>26</v>
      </c>
      <c r="AI696" s="212">
        <v>1</v>
      </c>
      <c r="AJ696" s="212">
        <v>1277</v>
      </c>
      <c r="AK696" s="212">
        <v>1675</v>
      </c>
      <c r="AL696" s="212">
        <v>0</v>
      </c>
      <c r="AM696" s="212">
        <v>0</v>
      </c>
      <c r="AN696" s="212">
        <v>2952</v>
      </c>
      <c r="AO696" s="41">
        <f t="shared" si="381"/>
        <v>0.92242547425474253</v>
      </c>
      <c r="AP696" s="41">
        <f t="shared" si="382"/>
        <v>7.7574525745257458E-2</v>
      </c>
      <c r="AQ696" s="41">
        <f t="shared" si="383"/>
        <v>0</v>
      </c>
      <c r="AR696" s="41">
        <f t="shared" si="384"/>
        <v>8.0623306233062325E-2</v>
      </c>
      <c r="AS696" s="41">
        <f t="shared" si="385"/>
        <v>0.10840108401084012</v>
      </c>
      <c r="AT696" s="41">
        <f t="shared" si="386"/>
        <v>0.12703252032520326</v>
      </c>
      <c r="AU696" s="41">
        <f t="shared" si="387"/>
        <v>0.12940379403794039</v>
      </c>
      <c r="AV696" s="41">
        <f t="shared" si="388"/>
        <v>0.12940379403794039</v>
      </c>
      <c r="AW696" s="41">
        <f t="shared" si="389"/>
        <v>0.12432249322493225</v>
      </c>
      <c r="AX696" s="41">
        <f t="shared" si="390"/>
        <v>0.13550135501355012</v>
      </c>
      <c r="AY696" s="41">
        <f t="shared" si="391"/>
        <v>9.5528455284552852E-2</v>
      </c>
      <c r="AZ696" s="41">
        <f t="shared" si="392"/>
        <v>4.2005420054200542E-2</v>
      </c>
      <c r="BA696" s="41">
        <f t="shared" si="393"/>
        <v>7.7913279132791327E-3</v>
      </c>
      <c r="BB696" s="41">
        <f t="shared" si="394"/>
        <v>1.9986449864498646E-2</v>
      </c>
      <c r="BC696" s="41">
        <f t="shared" si="395"/>
        <v>0</v>
      </c>
      <c r="BD696" s="41">
        <f t="shared" si="396"/>
        <v>0.92344173441734423</v>
      </c>
      <c r="BE696" s="41">
        <f t="shared" si="397"/>
        <v>7.621951219512195E-2</v>
      </c>
      <c r="BF696" s="41">
        <f t="shared" si="398"/>
        <v>3.3875338753387534E-4</v>
      </c>
      <c r="BG696" s="41">
        <f t="shared" si="399"/>
        <v>0.34078590785907859</v>
      </c>
      <c r="BH696" s="41">
        <f t="shared" si="400"/>
        <v>0.5152439024390244</v>
      </c>
      <c r="BI696" s="41">
        <f t="shared" si="401"/>
        <v>0.14397018970189701</v>
      </c>
      <c r="BJ696" s="41">
        <f t="shared" si="402"/>
        <v>0</v>
      </c>
      <c r="BK696" s="41">
        <f t="shared" si="403"/>
        <v>9.485094850948509E-3</v>
      </c>
      <c r="BL696" s="41">
        <f t="shared" si="404"/>
        <v>0</v>
      </c>
      <c r="BM696" s="41">
        <f t="shared" si="405"/>
        <v>2.3035230352303523E-2</v>
      </c>
      <c r="BN696" s="41">
        <f t="shared" si="406"/>
        <v>0.96747967479674801</v>
      </c>
      <c r="BO696" s="41">
        <f t="shared" si="407"/>
        <v>1.2872628726287264E-2</v>
      </c>
      <c r="BP696" s="41">
        <f t="shared" si="408"/>
        <v>0.97798102981029811</v>
      </c>
      <c r="BQ696" s="41">
        <f t="shared" si="409"/>
        <v>8.8075880758807581E-3</v>
      </c>
      <c r="BR696" s="41">
        <f t="shared" si="410"/>
        <v>3.3875338753387534E-4</v>
      </c>
      <c r="BS696" s="41">
        <f t="shared" si="411"/>
        <v>0.43258807588075882</v>
      </c>
      <c r="BT696" s="41">
        <f t="shared" si="412"/>
        <v>0.56741192411924124</v>
      </c>
      <c r="BU696" s="41">
        <f t="shared" si="413"/>
        <v>0</v>
      </c>
      <c r="BV696" s="41">
        <f t="shared" si="414"/>
        <v>0</v>
      </c>
      <c r="BW696" s="41">
        <f t="shared" si="415"/>
        <v>1</v>
      </c>
      <c r="BX696" s="41" t="str">
        <f t="shared" si="416"/>
        <v>2013Licensed practical nursesManitoba</v>
      </c>
      <c r="BY696" s="51">
        <f>VLOOKUP(BX696,'%workplace'!$A$1:$F$381,6,FALSE)</f>
        <v>2952</v>
      </c>
      <c r="BZ696" s="32">
        <f t="shared" si="417"/>
        <v>1</v>
      </c>
    </row>
    <row r="697" spans="1:78" hidden="1" x14ac:dyDescent="0.2">
      <c r="A697" s="212" t="str">
        <f t="shared" si="380"/>
        <v>2013Licensed practical nursesManitobaCommunity health</v>
      </c>
      <c r="B697" s="212" t="s">
        <v>3</v>
      </c>
      <c r="C697" s="212" t="s">
        <v>20</v>
      </c>
      <c r="D697" s="212" t="s">
        <v>11</v>
      </c>
      <c r="E697" s="212">
        <v>2013</v>
      </c>
      <c r="F697" s="212">
        <v>384</v>
      </c>
      <c r="G697" s="212">
        <v>32</v>
      </c>
      <c r="H697" s="212">
        <v>0</v>
      </c>
      <c r="I697" s="212">
        <v>18</v>
      </c>
      <c r="J697" s="212">
        <v>35</v>
      </c>
      <c r="K697" s="212">
        <v>51</v>
      </c>
      <c r="L697" s="212">
        <v>62</v>
      </c>
      <c r="M697" s="212">
        <v>59</v>
      </c>
      <c r="N697" s="212">
        <v>59</v>
      </c>
      <c r="O697" s="212">
        <v>68</v>
      </c>
      <c r="P697" s="212">
        <v>46</v>
      </c>
      <c r="Q697" s="212">
        <v>10</v>
      </c>
      <c r="R697" s="212">
        <v>4</v>
      </c>
      <c r="S697" s="212">
        <v>4</v>
      </c>
      <c r="T697" s="212">
        <v>0</v>
      </c>
      <c r="U697" s="212">
        <v>396</v>
      </c>
      <c r="V697" s="212">
        <v>20</v>
      </c>
      <c r="W697" s="212">
        <v>0</v>
      </c>
      <c r="X697" s="212">
        <v>169</v>
      </c>
      <c r="Y697" s="212">
        <v>179</v>
      </c>
      <c r="Z697" s="212">
        <v>68</v>
      </c>
      <c r="AA697" s="212">
        <v>0</v>
      </c>
      <c r="AB697" s="212">
        <v>6</v>
      </c>
      <c r="AC697" s="212">
        <v>0</v>
      </c>
      <c r="AD697" s="212">
        <v>6</v>
      </c>
      <c r="AE697" s="212">
        <v>404</v>
      </c>
      <c r="AF697" s="212">
        <v>9</v>
      </c>
      <c r="AG697" s="212">
        <v>403</v>
      </c>
      <c r="AH697" s="212">
        <v>3</v>
      </c>
      <c r="AI697" s="212">
        <v>1</v>
      </c>
      <c r="AJ697" s="212">
        <v>191</v>
      </c>
      <c r="AK697" s="212">
        <v>225</v>
      </c>
      <c r="AL697" s="212">
        <v>0</v>
      </c>
      <c r="AM697" s="212">
        <v>0</v>
      </c>
      <c r="AN697" s="212">
        <v>416</v>
      </c>
      <c r="AO697" s="41">
        <f t="shared" si="381"/>
        <v>0.92307692307692313</v>
      </c>
      <c r="AP697" s="41">
        <f t="shared" si="382"/>
        <v>7.6923076923076927E-2</v>
      </c>
      <c r="AQ697" s="41">
        <f t="shared" si="383"/>
        <v>0</v>
      </c>
      <c r="AR697" s="41">
        <f t="shared" si="384"/>
        <v>4.3269230769230768E-2</v>
      </c>
      <c r="AS697" s="41">
        <f t="shared" si="385"/>
        <v>8.4134615384615391E-2</v>
      </c>
      <c r="AT697" s="41">
        <f t="shared" si="386"/>
        <v>0.12259615384615384</v>
      </c>
      <c r="AU697" s="41">
        <f t="shared" si="387"/>
        <v>0.14903846153846154</v>
      </c>
      <c r="AV697" s="41">
        <f t="shared" si="388"/>
        <v>0.14182692307692307</v>
      </c>
      <c r="AW697" s="41">
        <f t="shared" si="389"/>
        <v>0.14182692307692307</v>
      </c>
      <c r="AX697" s="41">
        <f t="shared" si="390"/>
        <v>0.16346153846153846</v>
      </c>
      <c r="AY697" s="41">
        <f t="shared" si="391"/>
        <v>0.11057692307692307</v>
      </c>
      <c r="AZ697" s="41">
        <f t="shared" si="392"/>
        <v>2.403846153846154E-2</v>
      </c>
      <c r="BA697" s="41">
        <f t="shared" si="393"/>
        <v>9.6153846153846159E-3</v>
      </c>
      <c r="BB697" s="41">
        <f t="shared" si="394"/>
        <v>9.6153846153846159E-3</v>
      </c>
      <c r="BC697" s="41">
        <f t="shared" si="395"/>
        <v>0</v>
      </c>
      <c r="BD697" s="41">
        <f t="shared" si="396"/>
        <v>0.95192307692307687</v>
      </c>
      <c r="BE697" s="41">
        <f t="shared" si="397"/>
        <v>4.807692307692308E-2</v>
      </c>
      <c r="BF697" s="41">
        <f t="shared" si="398"/>
        <v>0</v>
      </c>
      <c r="BG697" s="41">
        <f t="shared" si="399"/>
        <v>0.40625</v>
      </c>
      <c r="BH697" s="41">
        <f t="shared" si="400"/>
        <v>0.43028846153846156</v>
      </c>
      <c r="BI697" s="41">
        <f t="shared" si="401"/>
        <v>0.16346153846153846</v>
      </c>
      <c r="BJ697" s="41">
        <f t="shared" si="402"/>
        <v>0</v>
      </c>
      <c r="BK697" s="41">
        <f t="shared" si="403"/>
        <v>1.4423076923076924E-2</v>
      </c>
      <c r="BL697" s="41">
        <f t="shared" si="404"/>
        <v>0</v>
      </c>
      <c r="BM697" s="41">
        <f t="shared" si="405"/>
        <v>1.4423076923076924E-2</v>
      </c>
      <c r="BN697" s="41">
        <f t="shared" si="406"/>
        <v>0.97115384615384615</v>
      </c>
      <c r="BO697" s="41">
        <f t="shared" si="407"/>
        <v>2.1634615384615384E-2</v>
      </c>
      <c r="BP697" s="41">
        <f t="shared" si="408"/>
        <v>0.96875</v>
      </c>
      <c r="BQ697" s="41">
        <f t="shared" si="409"/>
        <v>7.2115384615384619E-3</v>
      </c>
      <c r="BR697" s="41">
        <f t="shared" si="410"/>
        <v>2.403846153846154E-3</v>
      </c>
      <c r="BS697" s="41">
        <f t="shared" si="411"/>
        <v>0.45913461538461536</v>
      </c>
      <c r="BT697" s="41">
        <f t="shared" si="412"/>
        <v>0.54086538461538458</v>
      </c>
      <c r="BU697" s="41">
        <f t="shared" si="413"/>
        <v>0</v>
      </c>
      <c r="BV697" s="41">
        <f t="shared" si="414"/>
        <v>0</v>
      </c>
      <c r="BW697" s="41">
        <f t="shared" si="415"/>
        <v>1</v>
      </c>
      <c r="BX697" s="41" t="str">
        <f t="shared" si="416"/>
        <v>2013Licensed practical nursesManitoba</v>
      </c>
      <c r="BY697" s="51">
        <f>VLOOKUP(BX697,'%workplace'!$A$1:$F$381,6,FALSE)</f>
        <v>2952</v>
      </c>
      <c r="BZ697" s="32">
        <f t="shared" si="417"/>
        <v>0.14092140921409213</v>
      </c>
    </row>
    <row r="698" spans="1:78" hidden="1" x14ac:dyDescent="0.2">
      <c r="A698" s="212" t="str">
        <f t="shared" si="380"/>
        <v>2013Licensed practical nursesManitobaNursing home/long-term care</v>
      </c>
      <c r="B698" s="212" t="s">
        <v>3</v>
      </c>
      <c r="C698" s="212" t="s">
        <v>20</v>
      </c>
      <c r="D698" s="212" t="s">
        <v>12</v>
      </c>
      <c r="E698" s="212">
        <v>2013</v>
      </c>
      <c r="F698" s="212">
        <v>1150</v>
      </c>
      <c r="G698" s="212">
        <v>104</v>
      </c>
      <c r="H698" s="212">
        <v>0</v>
      </c>
      <c r="I698" s="212">
        <v>90</v>
      </c>
      <c r="J698" s="212">
        <v>128</v>
      </c>
      <c r="K698" s="212">
        <v>136</v>
      </c>
      <c r="L698" s="212">
        <v>170</v>
      </c>
      <c r="M698" s="212">
        <v>167</v>
      </c>
      <c r="N698" s="212">
        <v>162</v>
      </c>
      <c r="O698" s="212">
        <v>166</v>
      </c>
      <c r="P698" s="212">
        <v>137</v>
      </c>
      <c r="Q698" s="212">
        <v>65</v>
      </c>
      <c r="R698" s="212">
        <v>11</v>
      </c>
      <c r="S698" s="212">
        <v>22</v>
      </c>
      <c r="T698" s="212">
        <v>0</v>
      </c>
      <c r="U698" s="212">
        <v>1102</v>
      </c>
      <c r="V698" s="212">
        <v>151</v>
      </c>
      <c r="W698" s="212">
        <v>1</v>
      </c>
      <c r="X698" s="212">
        <v>388</v>
      </c>
      <c r="Y698" s="212">
        <v>687</v>
      </c>
      <c r="Z698" s="212">
        <v>179</v>
      </c>
      <c r="AA698" s="212">
        <v>0</v>
      </c>
      <c r="AB698" s="212">
        <v>5</v>
      </c>
      <c r="AC698" s="212">
        <v>0</v>
      </c>
      <c r="AD698" s="212">
        <v>6</v>
      </c>
      <c r="AE698" s="212">
        <v>1243</v>
      </c>
      <c r="AF698" s="212">
        <v>5</v>
      </c>
      <c r="AG698" s="212">
        <v>1242</v>
      </c>
      <c r="AH698" s="212">
        <v>7</v>
      </c>
      <c r="AI698" s="212">
        <v>0</v>
      </c>
      <c r="AJ698" s="212">
        <v>391</v>
      </c>
      <c r="AK698" s="212">
        <v>863</v>
      </c>
      <c r="AL698" s="212">
        <v>0</v>
      </c>
      <c r="AM698" s="212">
        <v>0</v>
      </c>
      <c r="AN698" s="212">
        <v>1254</v>
      </c>
      <c r="AO698" s="41">
        <f t="shared" si="381"/>
        <v>0.91706539074960125</v>
      </c>
      <c r="AP698" s="41">
        <f t="shared" si="382"/>
        <v>8.2934609250398722E-2</v>
      </c>
      <c r="AQ698" s="41">
        <f t="shared" si="383"/>
        <v>0</v>
      </c>
      <c r="AR698" s="41">
        <f t="shared" si="384"/>
        <v>7.1770334928229665E-2</v>
      </c>
      <c r="AS698" s="41">
        <f t="shared" si="385"/>
        <v>0.10207336523125997</v>
      </c>
      <c r="AT698" s="41">
        <f t="shared" si="386"/>
        <v>0.10845295055821372</v>
      </c>
      <c r="AU698" s="41">
        <f t="shared" si="387"/>
        <v>0.13556618819776714</v>
      </c>
      <c r="AV698" s="41">
        <f t="shared" si="388"/>
        <v>0.1331738437001595</v>
      </c>
      <c r="AW698" s="41">
        <f t="shared" si="389"/>
        <v>0.12918660287081341</v>
      </c>
      <c r="AX698" s="41">
        <f t="shared" si="390"/>
        <v>0.13237639553429026</v>
      </c>
      <c r="AY698" s="41">
        <f t="shared" si="391"/>
        <v>0.10925039872408293</v>
      </c>
      <c r="AZ698" s="41">
        <f t="shared" si="392"/>
        <v>5.1834130781499205E-2</v>
      </c>
      <c r="BA698" s="41">
        <f t="shared" si="393"/>
        <v>8.771929824561403E-3</v>
      </c>
      <c r="BB698" s="41">
        <f t="shared" si="394"/>
        <v>1.7543859649122806E-2</v>
      </c>
      <c r="BC698" s="41">
        <f t="shared" si="395"/>
        <v>0</v>
      </c>
      <c r="BD698" s="41">
        <f t="shared" si="396"/>
        <v>0.87878787878787878</v>
      </c>
      <c r="BE698" s="41">
        <f t="shared" si="397"/>
        <v>0.12041467304625199</v>
      </c>
      <c r="BF698" s="41">
        <f t="shared" si="398"/>
        <v>7.9744816586921851E-4</v>
      </c>
      <c r="BG698" s="41">
        <f t="shared" si="399"/>
        <v>0.3094098883572568</v>
      </c>
      <c r="BH698" s="41">
        <f t="shared" si="400"/>
        <v>0.54784688995215314</v>
      </c>
      <c r="BI698" s="41">
        <f t="shared" si="401"/>
        <v>0.14274322169059012</v>
      </c>
      <c r="BJ698" s="41">
        <f t="shared" si="402"/>
        <v>0</v>
      </c>
      <c r="BK698" s="41">
        <f t="shared" si="403"/>
        <v>3.9872408293460922E-3</v>
      </c>
      <c r="BL698" s="41">
        <f t="shared" si="404"/>
        <v>0</v>
      </c>
      <c r="BM698" s="41">
        <f t="shared" si="405"/>
        <v>4.7846889952153108E-3</v>
      </c>
      <c r="BN698" s="41">
        <f t="shared" si="406"/>
        <v>0.99122807017543857</v>
      </c>
      <c r="BO698" s="41">
        <f t="shared" si="407"/>
        <v>3.9872408293460922E-3</v>
      </c>
      <c r="BP698" s="41">
        <f t="shared" si="408"/>
        <v>0.99043062200956933</v>
      </c>
      <c r="BQ698" s="41">
        <f t="shared" si="409"/>
        <v>5.5821371610845294E-3</v>
      </c>
      <c r="BR698" s="41">
        <f t="shared" si="410"/>
        <v>0</v>
      </c>
      <c r="BS698" s="41">
        <f t="shared" si="411"/>
        <v>0.31180223285486441</v>
      </c>
      <c r="BT698" s="41">
        <f t="shared" si="412"/>
        <v>0.68819776714513559</v>
      </c>
      <c r="BU698" s="41">
        <f t="shared" si="413"/>
        <v>0</v>
      </c>
      <c r="BV698" s="41">
        <f t="shared" si="414"/>
        <v>0</v>
      </c>
      <c r="BW698" s="41">
        <f t="shared" si="415"/>
        <v>1</v>
      </c>
      <c r="BX698" s="41" t="str">
        <f t="shared" si="416"/>
        <v>2013Licensed practical nursesManitoba</v>
      </c>
      <c r="BY698" s="51">
        <f>VLOOKUP(BX698,'%workplace'!$A$1:$F$381,6,FALSE)</f>
        <v>2952</v>
      </c>
      <c r="BZ698" s="32">
        <f t="shared" si="417"/>
        <v>0.42479674796747968</v>
      </c>
    </row>
    <row r="699" spans="1:78" hidden="1" x14ac:dyDescent="0.2">
      <c r="A699" s="212" t="str">
        <f t="shared" si="380"/>
        <v>2013Licensed practical nursesManitobaHospital</v>
      </c>
      <c r="B699" s="212" t="s">
        <v>3</v>
      </c>
      <c r="C699" s="212" t="s">
        <v>20</v>
      </c>
      <c r="D699" s="212" t="s">
        <v>10</v>
      </c>
      <c r="E699" s="212">
        <v>2013</v>
      </c>
      <c r="F699" s="212">
        <v>1063</v>
      </c>
      <c r="G699" s="212">
        <v>79</v>
      </c>
      <c r="H699" s="212">
        <v>0</v>
      </c>
      <c r="I699" s="212">
        <v>127</v>
      </c>
      <c r="J699" s="212">
        <v>143</v>
      </c>
      <c r="K699" s="212">
        <v>174</v>
      </c>
      <c r="L699" s="212">
        <v>129</v>
      </c>
      <c r="M699" s="212">
        <v>135</v>
      </c>
      <c r="N699" s="212">
        <v>130</v>
      </c>
      <c r="O699" s="212">
        <v>146</v>
      </c>
      <c r="P699" s="212">
        <v>82</v>
      </c>
      <c r="Q699" s="212">
        <v>41</v>
      </c>
      <c r="R699" s="212">
        <v>4</v>
      </c>
      <c r="S699" s="212">
        <v>31</v>
      </c>
      <c r="T699" s="212">
        <v>0</v>
      </c>
      <c r="U699" s="212">
        <v>1093</v>
      </c>
      <c r="V699" s="212">
        <v>49</v>
      </c>
      <c r="W699" s="212">
        <v>0</v>
      </c>
      <c r="X699" s="212">
        <v>383</v>
      </c>
      <c r="Y699" s="212">
        <v>609</v>
      </c>
      <c r="Z699" s="212">
        <v>150</v>
      </c>
      <c r="AA699" s="212">
        <v>0</v>
      </c>
      <c r="AB699" s="212">
        <v>9</v>
      </c>
      <c r="AC699" s="212">
        <v>0</v>
      </c>
      <c r="AD699" s="212">
        <v>0</v>
      </c>
      <c r="AE699" s="212">
        <v>1133</v>
      </c>
      <c r="AF699" s="212">
        <v>9</v>
      </c>
      <c r="AG699" s="212">
        <v>1133</v>
      </c>
      <c r="AH699" s="212">
        <v>0</v>
      </c>
      <c r="AI699" s="212">
        <v>0</v>
      </c>
      <c r="AJ699" s="212">
        <v>646</v>
      </c>
      <c r="AK699" s="212">
        <v>496</v>
      </c>
      <c r="AL699" s="212">
        <v>0</v>
      </c>
      <c r="AM699" s="212">
        <v>0</v>
      </c>
      <c r="AN699" s="212">
        <v>1142</v>
      </c>
      <c r="AO699" s="41">
        <f t="shared" si="381"/>
        <v>0.93082311733800349</v>
      </c>
      <c r="AP699" s="41">
        <f t="shared" si="382"/>
        <v>6.9176882661996494E-2</v>
      </c>
      <c r="AQ699" s="41">
        <f t="shared" si="383"/>
        <v>0</v>
      </c>
      <c r="AR699" s="41">
        <f t="shared" si="384"/>
        <v>0.11120840630472854</v>
      </c>
      <c r="AS699" s="41">
        <f t="shared" si="385"/>
        <v>0.12521891418563924</v>
      </c>
      <c r="AT699" s="41">
        <f t="shared" si="386"/>
        <v>0.15236427320490367</v>
      </c>
      <c r="AU699" s="41">
        <f t="shared" si="387"/>
        <v>0.11295971978984239</v>
      </c>
      <c r="AV699" s="41">
        <f t="shared" si="388"/>
        <v>0.11821366024518389</v>
      </c>
      <c r="AW699" s="41">
        <f t="shared" si="389"/>
        <v>0.11383537653239929</v>
      </c>
      <c r="AX699" s="41">
        <f t="shared" si="390"/>
        <v>0.12784588441330999</v>
      </c>
      <c r="AY699" s="41">
        <f t="shared" si="391"/>
        <v>7.1803852889667244E-2</v>
      </c>
      <c r="AZ699" s="41">
        <f t="shared" si="392"/>
        <v>3.5901926444833622E-2</v>
      </c>
      <c r="BA699" s="41">
        <f t="shared" si="393"/>
        <v>3.5026269702276708E-3</v>
      </c>
      <c r="BB699" s="41">
        <f t="shared" si="394"/>
        <v>2.7145359019264449E-2</v>
      </c>
      <c r="BC699" s="41">
        <f t="shared" si="395"/>
        <v>0</v>
      </c>
      <c r="BD699" s="41">
        <f t="shared" si="396"/>
        <v>0.95709281961471104</v>
      </c>
      <c r="BE699" s="41">
        <f t="shared" si="397"/>
        <v>4.2907180385288964E-2</v>
      </c>
      <c r="BF699" s="41">
        <f t="shared" si="398"/>
        <v>0</v>
      </c>
      <c r="BG699" s="41">
        <f t="shared" si="399"/>
        <v>0.33537653239929949</v>
      </c>
      <c r="BH699" s="41">
        <f t="shared" si="400"/>
        <v>0.53327495621716292</v>
      </c>
      <c r="BI699" s="41">
        <f t="shared" si="401"/>
        <v>0.13134851138353765</v>
      </c>
      <c r="BJ699" s="41">
        <f t="shared" si="402"/>
        <v>0</v>
      </c>
      <c r="BK699" s="41">
        <f t="shared" si="403"/>
        <v>7.8809106830122592E-3</v>
      </c>
      <c r="BL699" s="41">
        <f t="shared" si="404"/>
        <v>0</v>
      </c>
      <c r="BM699" s="41">
        <f t="shared" si="405"/>
        <v>0</v>
      </c>
      <c r="BN699" s="41">
        <f t="shared" si="406"/>
        <v>0.99211908931698778</v>
      </c>
      <c r="BO699" s="41">
        <f t="shared" si="407"/>
        <v>7.8809106830122592E-3</v>
      </c>
      <c r="BP699" s="41">
        <f t="shared" si="408"/>
        <v>0.99211908931698778</v>
      </c>
      <c r="BQ699" s="41">
        <f t="shared" si="409"/>
        <v>0</v>
      </c>
      <c r="BR699" s="41">
        <f t="shared" si="410"/>
        <v>0</v>
      </c>
      <c r="BS699" s="41">
        <f t="shared" si="411"/>
        <v>0.56567425569176888</v>
      </c>
      <c r="BT699" s="41">
        <f t="shared" si="412"/>
        <v>0.43432574430823118</v>
      </c>
      <c r="BU699" s="41">
        <f t="shared" si="413"/>
        <v>0</v>
      </c>
      <c r="BV699" s="41">
        <f t="shared" si="414"/>
        <v>0</v>
      </c>
      <c r="BW699" s="41">
        <f t="shared" si="415"/>
        <v>1</v>
      </c>
      <c r="BX699" s="41" t="str">
        <f t="shared" si="416"/>
        <v>2013Licensed practical nursesManitoba</v>
      </c>
      <c r="BY699" s="51">
        <f>VLOOKUP(BX699,'%workplace'!$A$1:$F$381,6,FALSE)</f>
        <v>2952</v>
      </c>
      <c r="BZ699" s="32">
        <f t="shared" si="417"/>
        <v>0.38685636856368566</v>
      </c>
    </row>
    <row r="700" spans="1:78" hidden="1" x14ac:dyDescent="0.2">
      <c r="A700" s="212" t="str">
        <f t="shared" si="380"/>
        <v>2013Licensed practical nursesManitobaOther places of work</v>
      </c>
      <c r="B700" s="212" t="s">
        <v>3</v>
      </c>
      <c r="C700" s="212" t="s">
        <v>20</v>
      </c>
      <c r="D700" s="212" t="s">
        <v>13</v>
      </c>
      <c r="E700" s="212">
        <v>2013</v>
      </c>
      <c r="F700" s="212">
        <v>126</v>
      </c>
      <c r="G700" s="212">
        <v>14</v>
      </c>
      <c r="H700" s="212">
        <v>0</v>
      </c>
      <c r="I700" s="212">
        <v>3</v>
      </c>
      <c r="J700" s="212">
        <v>14</v>
      </c>
      <c r="K700" s="212">
        <v>14</v>
      </c>
      <c r="L700" s="212">
        <v>21</v>
      </c>
      <c r="M700" s="212">
        <v>21</v>
      </c>
      <c r="N700" s="212">
        <v>16</v>
      </c>
      <c r="O700" s="212">
        <v>20</v>
      </c>
      <c r="P700" s="212">
        <v>17</v>
      </c>
      <c r="Q700" s="212">
        <v>8</v>
      </c>
      <c r="R700" s="212">
        <v>4</v>
      </c>
      <c r="S700" s="212">
        <v>2</v>
      </c>
      <c r="T700" s="212">
        <v>0</v>
      </c>
      <c r="U700" s="212">
        <v>135</v>
      </c>
      <c r="V700" s="212">
        <v>5</v>
      </c>
      <c r="W700" s="212">
        <v>0</v>
      </c>
      <c r="X700" s="212">
        <v>66</v>
      </c>
      <c r="Y700" s="212">
        <v>46</v>
      </c>
      <c r="Z700" s="212">
        <v>28</v>
      </c>
      <c r="AA700" s="212">
        <v>0</v>
      </c>
      <c r="AB700" s="212">
        <v>8</v>
      </c>
      <c r="AC700" s="212">
        <v>0</v>
      </c>
      <c r="AD700" s="212">
        <v>56</v>
      </c>
      <c r="AE700" s="212">
        <v>76</v>
      </c>
      <c r="AF700" s="212">
        <v>15</v>
      </c>
      <c r="AG700" s="212">
        <v>109</v>
      </c>
      <c r="AH700" s="212">
        <v>16</v>
      </c>
      <c r="AI700" s="212">
        <v>0</v>
      </c>
      <c r="AJ700" s="212">
        <v>49</v>
      </c>
      <c r="AK700" s="212">
        <v>91</v>
      </c>
      <c r="AL700" s="212">
        <v>0</v>
      </c>
      <c r="AM700" s="212">
        <v>0</v>
      </c>
      <c r="AN700" s="212">
        <v>140</v>
      </c>
      <c r="AO700" s="41">
        <f t="shared" si="381"/>
        <v>0.9</v>
      </c>
      <c r="AP700" s="41">
        <f t="shared" si="382"/>
        <v>0.1</v>
      </c>
      <c r="AQ700" s="41">
        <f t="shared" si="383"/>
        <v>0</v>
      </c>
      <c r="AR700" s="41">
        <f t="shared" si="384"/>
        <v>2.1428571428571429E-2</v>
      </c>
      <c r="AS700" s="41">
        <f t="shared" si="385"/>
        <v>0.1</v>
      </c>
      <c r="AT700" s="41">
        <f t="shared" si="386"/>
        <v>0.1</v>
      </c>
      <c r="AU700" s="41">
        <f t="shared" si="387"/>
        <v>0.15</v>
      </c>
      <c r="AV700" s="41">
        <f t="shared" si="388"/>
        <v>0.15</v>
      </c>
      <c r="AW700" s="41">
        <f t="shared" si="389"/>
        <v>0.11428571428571428</v>
      </c>
      <c r="AX700" s="41">
        <f t="shared" si="390"/>
        <v>0.14285714285714285</v>
      </c>
      <c r="AY700" s="41">
        <f t="shared" si="391"/>
        <v>0.12142857142857143</v>
      </c>
      <c r="AZ700" s="41">
        <f t="shared" si="392"/>
        <v>5.7142857142857141E-2</v>
      </c>
      <c r="BA700" s="41">
        <f t="shared" si="393"/>
        <v>2.8571428571428571E-2</v>
      </c>
      <c r="BB700" s="41">
        <f t="shared" si="394"/>
        <v>1.4285714285714285E-2</v>
      </c>
      <c r="BC700" s="41">
        <f t="shared" si="395"/>
        <v>0</v>
      </c>
      <c r="BD700" s="41">
        <f t="shared" si="396"/>
        <v>0.9642857142857143</v>
      </c>
      <c r="BE700" s="41">
        <f t="shared" si="397"/>
        <v>3.5714285714285712E-2</v>
      </c>
      <c r="BF700" s="41">
        <f t="shared" si="398"/>
        <v>0</v>
      </c>
      <c r="BG700" s="41">
        <f t="shared" si="399"/>
        <v>0.47142857142857142</v>
      </c>
      <c r="BH700" s="41">
        <f t="shared" si="400"/>
        <v>0.32857142857142857</v>
      </c>
      <c r="BI700" s="41">
        <f t="shared" si="401"/>
        <v>0.2</v>
      </c>
      <c r="BJ700" s="41">
        <f t="shared" si="402"/>
        <v>0</v>
      </c>
      <c r="BK700" s="41">
        <f t="shared" si="403"/>
        <v>5.7142857142857141E-2</v>
      </c>
      <c r="BL700" s="41">
        <f t="shared" si="404"/>
        <v>0</v>
      </c>
      <c r="BM700" s="41">
        <f t="shared" si="405"/>
        <v>0.4</v>
      </c>
      <c r="BN700" s="41">
        <f t="shared" si="406"/>
        <v>0.54285714285714282</v>
      </c>
      <c r="BO700" s="41">
        <f t="shared" si="407"/>
        <v>0.10714285714285714</v>
      </c>
      <c r="BP700" s="41">
        <f t="shared" si="408"/>
        <v>0.77857142857142858</v>
      </c>
      <c r="BQ700" s="41">
        <f t="shared" si="409"/>
        <v>0.11428571428571428</v>
      </c>
      <c r="BR700" s="41">
        <f t="shared" si="410"/>
        <v>0</v>
      </c>
      <c r="BS700" s="41">
        <f t="shared" si="411"/>
        <v>0.35</v>
      </c>
      <c r="BT700" s="41">
        <f t="shared" si="412"/>
        <v>0.65</v>
      </c>
      <c r="BU700" s="41">
        <f t="shared" si="413"/>
        <v>0</v>
      </c>
      <c r="BV700" s="41">
        <f t="shared" si="414"/>
        <v>0</v>
      </c>
      <c r="BW700" s="41">
        <f t="shared" si="415"/>
        <v>1</v>
      </c>
      <c r="BX700" s="41" t="str">
        <f t="shared" si="416"/>
        <v>2013Licensed practical nursesManitoba</v>
      </c>
      <c r="BY700" s="51">
        <f>VLOOKUP(BX700,'%workplace'!$A$1:$F$381,6,FALSE)</f>
        <v>2952</v>
      </c>
      <c r="BZ700" s="32">
        <f t="shared" si="417"/>
        <v>4.7425474254742549E-2</v>
      </c>
    </row>
    <row r="701" spans="1:78" s="8" customFormat="1" hidden="1" x14ac:dyDescent="0.2">
      <c r="A701" s="8" t="str">
        <f t="shared" si="380"/>
        <v>2013Licensed practical nursesSaskatchewanAll places of work</v>
      </c>
      <c r="B701" s="8" t="s">
        <v>3</v>
      </c>
      <c r="C701" s="8" t="s">
        <v>21</v>
      </c>
      <c r="D701" s="8" t="s">
        <v>9</v>
      </c>
      <c r="E701" s="8">
        <v>2013</v>
      </c>
      <c r="F701" s="8">
        <v>2708</v>
      </c>
      <c r="G701" s="8">
        <v>134</v>
      </c>
      <c r="H701" s="8">
        <v>0</v>
      </c>
      <c r="I701" s="8">
        <v>423</v>
      </c>
      <c r="J701" s="8">
        <v>442</v>
      </c>
      <c r="K701" s="8">
        <v>356</v>
      </c>
      <c r="L701" s="8">
        <v>312</v>
      </c>
      <c r="M701" s="8">
        <v>277</v>
      </c>
      <c r="N701" s="8">
        <v>362</v>
      </c>
      <c r="O701" s="8">
        <v>348</v>
      </c>
      <c r="P701" s="8">
        <v>156</v>
      </c>
      <c r="Q701" s="8">
        <v>31</v>
      </c>
      <c r="R701" s="8">
        <v>4</v>
      </c>
      <c r="S701" s="8">
        <v>131</v>
      </c>
      <c r="T701" s="8">
        <v>0</v>
      </c>
      <c r="U701" s="8">
        <v>2731</v>
      </c>
      <c r="V701" s="8">
        <v>111</v>
      </c>
      <c r="W701" s="8">
        <v>0</v>
      </c>
      <c r="X701" s="8">
        <v>1493</v>
      </c>
      <c r="Y701" s="8">
        <v>780</v>
      </c>
      <c r="Z701" s="8">
        <v>530</v>
      </c>
      <c r="AA701" s="8">
        <v>39</v>
      </c>
      <c r="AB701" s="8">
        <v>28</v>
      </c>
      <c r="AC701" s="8">
        <v>6</v>
      </c>
      <c r="AD701" s="8">
        <v>285</v>
      </c>
      <c r="AE701" s="8">
        <v>2523</v>
      </c>
      <c r="AF701" s="8">
        <v>48</v>
      </c>
      <c r="AG701" s="8">
        <v>2774</v>
      </c>
      <c r="AH701" s="8">
        <v>12</v>
      </c>
      <c r="AI701" s="8">
        <v>2</v>
      </c>
      <c r="AJ701" s="8">
        <v>915</v>
      </c>
      <c r="AK701" s="8">
        <v>1927</v>
      </c>
      <c r="AL701" s="8">
        <v>6</v>
      </c>
      <c r="AM701" s="8">
        <v>0</v>
      </c>
      <c r="AN701" s="8">
        <v>2842</v>
      </c>
      <c r="AO701" s="41">
        <f t="shared" si="381"/>
        <v>0.95285010555946514</v>
      </c>
      <c r="AP701" s="41">
        <f t="shared" si="382"/>
        <v>4.7149894440534836E-2</v>
      </c>
      <c r="AQ701" s="41">
        <f t="shared" si="383"/>
        <v>0</v>
      </c>
      <c r="AR701" s="41">
        <f t="shared" si="384"/>
        <v>0.14883884588318086</v>
      </c>
      <c r="AS701" s="41">
        <f t="shared" si="385"/>
        <v>0.15552427867698804</v>
      </c>
      <c r="AT701" s="41">
        <f t="shared" si="386"/>
        <v>0.12526389866291343</v>
      </c>
      <c r="AU701" s="41">
        <f t="shared" si="387"/>
        <v>0.10978184377199156</v>
      </c>
      <c r="AV701" s="41">
        <f t="shared" si="388"/>
        <v>9.7466572836030968E-2</v>
      </c>
      <c r="AW701" s="41">
        <f t="shared" si="389"/>
        <v>0.12737508796622096</v>
      </c>
      <c r="AX701" s="41">
        <f t="shared" si="390"/>
        <v>0.12244897959183673</v>
      </c>
      <c r="AY701" s="41">
        <f t="shared" si="391"/>
        <v>5.4890921885995779E-2</v>
      </c>
      <c r="AZ701" s="41">
        <f t="shared" si="392"/>
        <v>1.0907811400422239E-2</v>
      </c>
      <c r="BA701" s="41">
        <f t="shared" si="393"/>
        <v>1.4074595355383533E-3</v>
      </c>
      <c r="BB701" s="41">
        <f t="shared" si="394"/>
        <v>4.609429978888107E-2</v>
      </c>
      <c r="BC701" s="41">
        <f t="shared" si="395"/>
        <v>0</v>
      </c>
      <c r="BD701" s="41">
        <f t="shared" si="396"/>
        <v>0.96094299788881066</v>
      </c>
      <c r="BE701" s="41">
        <f t="shared" si="397"/>
        <v>3.9057002111189301E-2</v>
      </c>
      <c r="BF701" s="41">
        <f t="shared" si="398"/>
        <v>0</v>
      </c>
      <c r="BG701" s="41">
        <f t="shared" si="399"/>
        <v>0.52533427163969038</v>
      </c>
      <c r="BH701" s="41">
        <f t="shared" si="400"/>
        <v>0.2744546094299789</v>
      </c>
      <c r="BI701" s="41">
        <f t="shared" si="401"/>
        <v>0.18648838845883181</v>
      </c>
      <c r="BJ701" s="41">
        <f t="shared" si="402"/>
        <v>1.3722730471498945E-2</v>
      </c>
      <c r="BK701" s="41">
        <f t="shared" si="403"/>
        <v>9.852216748768473E-3</v>
      </c>
      <c r="BL701" s="41">
        <f t="shared" si="404"/>
        <v>2.11118930330753E-3</v>
      </c>
      <c r="BM701" s="41">
        <f t="shared" si="405"/>
        <v>0.10028149190710767</v>
      </c>
      <c r="BN701" s="41">
        <f t="shared" si="406"/>
        <v>0.88775510204081631</v>
      </c>
      <c r="BO701" s="41">
        <f t="shared" si="407"/>
        <v>1.688951442646024E-2</v>
      </c>
      <c r="BP701" s="41">
        <f t="shared" si="408"/>
        <v>0.97607318789584796</v>
      </c>
      <c r="BQ701" s="41">
        <f t="shared" si="409"/>
        <v>4.22237860661506E-3</v>
      </c>
      <c r="BR701" s="41">
        <f t="shared" si="410"/>
        <v>7.0372976776917663E-4</v>
      </c>
      <c r="BS701" s="41">
        <f t="shared" si="411"/>
        <v>0.32195636875439831</v>
      </c>
      <c r="BT701" s="41">
        <f t="shared" si="412"/>
        <v>0.67804363124560174</v>
      </c>
      <c r="BU701" s="41">
        <f t="shared" si="413"/>
        <v>2.11118930330753E-3</v>
      </c>
      <c r="BV701" s="41">
        <f t="shared" si="414"/>
        <v>0</v>
      </c>
      <c r="BW701" s="41">
        <f t="shared" si="415"/>
        <v>1</v>
      </c>
      <c r="BX701" s="41" t="str">
        <f t="shared" si="416"/>
        <v>2013Licensed practical nursesSaskatchewan</v>
      </c>
      <c r="BY701" s="51">
        <f>VLOOKUP(BX701,'%workplace'!$A$1:$F$381,6,FALSE)</f>
        <v>2842</v>
      </c>
      <c r="BZ701" s="32">
        <f t="shared" si="417"/>
        <v>1</v>
      </c>
    </row>
    <row r="702" spans="1:78" s="8" customFormat="1" hidden="1" x14ac:dyDescent="0.2">
      <c r="A702" s="8" t="str">
        <f t="shared" si="380"/>
        <v>2013Licensed practical nursesSaskatchewanCommunity health</v>
      </c>
      <c r="B702" s="8" t="s">
        <v>3</v>
      </c>
      <c r="C702" s="8" t="s">
        <v>21</v>
      </c>
      <c r="D702" s="8" t="s">
        <v>11</v>
      </c>
      <c r="E702" s="8">
        <v>2013</v>
      </c>
      <c r="F702" s="8">
        <v>591</v>
      </c>
      <c r="G702" s="8">
        <v>28</v>
      </c>
      <c r="H702" s="8">
        <v>0</v>
      </c>
      <c r="I702" s="8">
        <v>76</v>
      </c>
      <c r="J702" s="8">
        <v>90</v>
      </c>
      <c r="K702" s="8">
        <v>61</v>
      </c>
      <c r="L702" s="8">
        <v>60</v>
      </c>
      <c r="M702" s="8">
        <v>62</v>
      </c>
      <c r="N702" s="8">
        <v>93</v>
      </c>
      <c r="O702" s="8">
        <v>88</v>
      </c>
      <c r="P702" s="8">
        <v>43</v>
      </c>
      <c r="Q702" s="8">
        <v>8</v>
      </c>
      <c r="R702" s="8">
        <v>0</v>
      </c>
      <c r="S702" s="8">
        <v>38</v>
      </c>
      <c r="T702" s="8">
        <v>0</v>
      </c>
      <c r="U702" s="8">
        <v>604</v>
      </c>
      <c r="V702" s="8">
        <v>15</v>
      </c>
      <c r="W702" s="8">
        <v>0</v>
      </c>
      <c r="X702" s="8">
        <v>289</v>
      </c>
      <c r="Y702" s="8">
        <v>187</v>
      </c>
      <c r="Z702" s="8">
        <v>129</v>
      </c>
      <c r="AA702" s="8">
        <v>14</v>
      </c>
      <c r="AB702" s="8">
        <v>17</v>
      </c>
      <c r="AC702" s="8">
        <v>0</v>
      </c>
      <c r="AD702" s="8">
        <v>63</v>
      </c>
      <c r="AE702" s="8">
        <v>539</v>
      </c>
      <c r="AF702" s="8">
        <v>16</v>
      </c>
      <c r="AG702" s="8">
        <v>599</v>
      </c>
      <c r="AH702" s="8">
        <v>3</v>
      </c>
      <c r="AI702" s="8">
        <v>1</v>
      </c>
      <c r="AJ702" s="8">
        <v>390</v>
      </c>
      <c r="AK702" s="8">
        <v>229</v>
      </c>
      <c r="AL702" s="8">
        <v>0</v>
      </c>
      <c r="AM702" s="8">
        <v>0</v>
      </c>
      <c r="AN702" s="8">
        <v>619</v>
      </c>
      <c r="AO702" s="41">
        <f t="shared" si="381"/>
        <v>0.95476575121163165</v>
      </c>
      <c r="AP702" s="41">
        <f t="shared" si="382"/>
        <v>4.5234248788368334E-2</v>
      </c>
      <c r="AQ702" s="41">
        <f t="shared" si="383"/>
        <v>0</v>
      </c>
      <c r="AR702" s="41">
        <f t="shared" si="384"/>
        <v>0.12277867528271405</v>
      </c>
      <c r="AS702" s="41">
        <f t="shared" si="385"/>
        <v>0.14539579967689822</v>
      </c>
      <c r="AT702" s="41">
        <f t="shared" si="386"/>
        <v>9.8546042003231013E-2</v>
      </c>
      <c r="AU702" s="41">
        <f t="shared" si="387"/>
        <v>9.6930533117932149E-2</v>
      </c>
      <c r="AV702" s="41">
        <f t="shared" si="388"/>
        <v>0.10016155088852989</v>
      </c>
      <c r="AW702" s="41">
        <f t="shared" si="389"/>
        <v>0.15024232633279483</v>
      </c>
      <c r="AX702" s="41">
        <f t="shared" si="390"/>
        <v>0.1421647819063005</v>
      </c>
      <c r="AY702" s="41">
        <f t="shared" si="391"/>
        <v>6.9466882067851371E-2</v>
      </c>
      <c r="AZ702" s="41">
        <f t="shared" si="392"/>
        <v>1.2924071082390954E-2</v>
      </c>
      <c r="BA702" s="41">
        <f t="shared" si="393"/>
        <v>0</v>
      </c>
      <c r="BB702" s="41">
        <f t="shared" si="394"/>
        <v>6.1389337641357025E-2</v>
      </c>
      <c r="BC702" s="41">
        <f t="shared" si="395"/>
        <v>0</v>
      </c>
      <c r="BD702" s="41">
        <f t="shared" si="396"/>
        <v>0.975767366720517</v>
      </c>
      <c r="BE702" s="41">
        <f t="shared" si="397"/>
        <v>2.4232633279483037E-2</v>
      </c>
      <c r="BF702" s="41">
        <f t="shared" si="398"/>
        <v>0</v>
      </c>
      <c r="BG702" s="41">
        <f t="shared" si="399"/>
        <v>0.46688206785137321</v>
      </c>
      <c r="BH702" s="41">
        <f t="shared" si="400"/>
        <v>0.30210016155088854</v>
      </c>
      <c r="BI702" s="41">
        <f t="shared" si="401"/>
        <v>0.20840064620355411</v>
      </c>
      <c r="BJ702" s="41">
        <f t="shared" si="402"/>
        <v>2.2617124394184167E-2</v>
      </c>
      <c r="BK702" s="41">
        <f t="shared" si="403"/>
        <v>2.7463651050080775E-2</v>
      </c>
      <c r="BL702" s="41">
        <f t="shared" si="404"/>
        <v>0</v>
      </c>
      <c r="BM702" s="41">
        <f t="shared" si="405"/>
        <v>0.10177705977382875</v>
      </c>
      <c r="BN702" s="41">
        <f t="shared" si="406"/>
        <v>0.87075928917609047</v>
      </c>
      <c r="BO702" s="41">
        <f t="shared" si="407"/>
        <v>2.5848142164781908E-2</v>
      </c>
      <c r="BP702" s="41">
        <f t="shared" si="408"/>
        <v>0.96768982229402267</v>
      </c>
      <c r="BQ702" s="41">
        <f t="shared" si="409"/>
        <v>4.8465266558966073E-3</v>
      </c>
      <c r="BR702" s="41">
        <f t="shared" si="410"/>
        <v>1.6155088852988692E-3</v>
      </c>
      <c r="BS702" s="41">
        <f t="shared" si="411"/>
        <v>0.630048465266559</v>
      </c>
      <c r="BT702" s="41">
        <f t="shared" si="412"/>
        <v>0.36995153473344106</v>
      </c>
      <c r="BU702" s="41">
        <f t="shared" si="413"/>
        <v>0</v>
      </c>
      <c r="BV702" s="41">
        <f t="shared" si="414"/>
        <v>0</v>
      </c>
      <c r="BW702" s="41">
        <f t="shared" si="415"/>
        <v>1</v>
      </c>
      <c r="BX702" s="41" t="str">
        <f t="shared" si="416"/>
        <v>2013Licensed practical nursesSaskatchewan</v>
      </c>
      <c r="BY702" s="51">
        <f>VLOOKUP(BX702,'%workplace'!$A$1:$F$381,6,FALSE)</f>
        <v>2842</v>
      </c>
      <c r="BZ702" s="32">
        <f t="shared" si="417"/>
        <v>0.21780436312456017</v>
      </c>
    </row>
    <row r="703" spans="1:78" s="8" customFormat="1" hidden="1" x14ac:dyDescent="0.2">
      <c r="A703" s="8" t="str">
        <f t="shared" si="380"/>
        <v>2013Licensed practical nursesSaskatchewanNursing home/long-term care</v>
      </c>
      <c r="B703" s="8" t="s">
        <v>3</v>
      </c>
      <c r="C703" s="8" t="s">
        <v>21</v>
      </c>
      <c r="D703" s="8" t="s">
        <v>12</v>
      </c>
      <c r="E703" s="8">
        <v>2013</v>
      </c>
      <c r="F703" s="8">
        <v>486</v>
      </c>
      <c r="G703" s="8">
        <v>29</v>
      </c>
      <c r="H703" s="8">
        <v>0</v>
      </c>
      <c r="I703" s="8">
        <v>86</v>
      </c>
      <c r="J703" s="8">
        <v>68</v>
      </c>
      <c r="K703" s="8">
        <v>57</v>
      </c>
      <c r="L703" s="8">
        <v>76</v>
      </c>
      <c r="M703" s="8">
        <v>54</v>
      </c>
      <c r="N703" s="8">
        <v>46</v>
      </c>
      <c r="O703" s="8">
        <v>58</v>
      </c>
      <c r="P703" s="8">
        <v>36</v>
      </c>
      <c r="Q703" s="8">
        <v>9</v>
      </c>
      <c r="R703" s="8">
        <v>3</v>
      </c>
      <c r="S703" s="8">
        <v>22</v>
      </c>
      <c r="T703" s="8">
        <v>0</v>
      </c>
      <c r="U703" s="8">
        <v>466</v>
      </c>
      <c r="V703" s="8">
        <v>49</v>
      </c>
      <c r="W703" s="8">
        <v>0</v>
      </c>
      <c r="X703" s="8">
        <v>227</v>
      </c>
      <c r="Y703" s="8">
        <v>166</v>
      </c>
      <c r="Z703" s="8">
        <v>116</v>
      </c>
      <c r="AA703" s="8">
        <v>6</v>
      </c>
      <c r="AB703" s="8">
        <v>7</v>
      </c>
      <c r="AC703" s="8">
        <v>0</v>
      </c>
      <c r="AD703" s="8">
        <v>26</v>
      </c>
      <c r="AE703" s="8">
        <v>482</v>
      </c>
      <c r="AF703" s="8">
        <v>8</v>
      </c>
      <c r="AG703" s="8">
        <v>507</v>
      </c>
      <c r="AH703" s="8">
        <v>0</v>
      </c>
      <c r="AI703" s="8">
        <v>0</v>
      </c>
      <c r="AJ703" s="8">
        <v>181</v>
      </c>
      <c r="AK703" s="8">
        <v>334</v>
      </c>
      <c r="AL703" s="8">
        <v>0</v>
      </c>
      <c r="AM703" s="8">
        <v>0</v>
      </c>
      <c r="AN703" s="8">
        <v>515</v>
      </c>
      <c r="AO703" s="41">
        <f t="shared" si="381"/>
        <v>0.94368932038834952</v>
      </c>
      <c r="AP703" s="41">
        <f t="shared" si="382"/>
        <v>5.6310679611650483E-2</v>
      </c>
      <c r="AQ703" s="41">
        <f t="shared" si="383"/>
        <v>0</v>
      </c>
      <c r="AR703" s="41">
        <f t="shared" si="384"/>
        <v>0.16699029126213591</v>
      </c>
      <c r="AS703" s="41">
        <f t="shared" si="385"/>
        <v>0.13203883495145632</v>
      </c>
      <c r="AT703" s="41">
        <f t="shared" si="386"/>
        <v>0.11067961165048544</v>
      </c>
      <c r="AU703" s="41">
        <f t="shared" si="387"/>
        <v>0.14757281553398058</v>
      </c>
      <c r="AV703" s="41">
        <f t="shared" si="388"/>
        <v>0.10485436893203884</v>
      </c>
      <c r="AW703" s="41">
        <f t="shared" si="389"/>
        <v>8.9320388349514557E-2</v>
      </c>
      <c r="AX703" s="41">
        <f t="shared" si="390"/>
        <v>0.11262135922330097</v>
      </c>
      <c r="AY703" s="41">
        <f t="shared" si="391"/>
        <v>6.9902912621359226E-2</v>
      </c>
      <c r="AZ703" s="41">
        <f t="shared" si="392"/>
        <v>1.7475728155339806E-2</v>
      </c>
      <c r="BA703" s="41">
        <f t="shared" si="393"/>
        <v>5.8252427184466021E-3</v>
      </c>
      <c r="BB703" s="41">
        <f t="shared" si="394"/>
        <v>4.2718446601941747E-2</v>
      </c>
      <c r="BC703" s="41">
        <f t="shared" si="395"/>
        <v>0</v>
      </c>
      <c r="BD703" s="41">
        <f t="shared" si="396"/>
        <v>0.90485436893203886</v>
      </c>
      <c r="BE703" s="41">
        <f t="shared" si="397"/>
        <v>9.5145631067961159E-2</v>
      </c>
      <c r="BF703" s="41">
        <f t="shared" si="398"/>
        <v>0</v>
      </c>
      <c r="BG703" s="41">
        <f t="shared" si="399"/>
        <v>0.4407766990291262</v>
      </c>
      <c r="BH703" s="41">
        <f t="shared" si="400"/>
        <v>0.32233009708737864</v>
      </c>
      <c r="BI703" s="41">
        <f t="shared" si="401"/>
        <v>0.22524271844660193</v>
      </c>
      <c r="BJ703" s="41">
        <f t="shared" si="402"/>
        <v>1.1650485436893204E-2</v>
      </c>
      <c r="BK703" s="41">
        <f t="shared" si="403"/>
        <v>1.3592233009708738E-2</v>
      </c>
      <c r="BL703" s="41">
        <f t="shared" si="404"/>
        <v>0</v>
      </c>
      <c r="BM703" s="41">
        <f t="shared" si="405"/>
        <v>5.0485436893203881E-2</v>
      </c>
      <c r="BN703" s="41">
        <f t="shared" si="406"/>
        <v>0.93592233009708736</v>
      </c>
      <c r="BO703" s="41">
        <f t="shared" si="407"/>
        <v>1.5533980582524271E-2</v>
      </c>
      <c r="BP703" s="41">
        <f t="shared" si="408"/>
        <v>0.98446601941747569</v>
      </c>
      <c r="BQ703" s="41">
        <f t="shared" si="409"/>
        <v>0</v>
      </c>
      <c r="BR703" s="41">
        <f t="shared" si="410"/>
        <v>0</v>
      </c>
      <c r="BS703" s="41">
        <f t="shared" si="411"/>
        <v>0.35145631067961164</v>
      </c>
      <c r="BT703" s="41">
        <f t="shared" si="412"/>
        <v>0.64854368932038831</v>
      </c>
      <c r="BU703" s="41">
        <f t="shared" si="413"/>
        <v>0</v>
      </c>
      <c r="BV703" s="41">
        <f t="shared" si="414"/>
        <v>0</v>
      </c>
      <c r="BW703" s="41">
        <f t="shared" si="415"/>
        <v>1</v>
      </c>
      <c r="BX703" s="41" t="str">
        <f t="shared" si="416"/>
        <v>2013Licensed practical nursesSaskatchewan</v>
      </c>
      <c r="BY703" s="51">
        <f>VLOOKUP(BX703,'%workplace'!$A$1:$F$381,6,FALSE)</f>
        <v>2842</v>
      </c>
      <c r="BZ703" s="32">
        <f t="shared" si="417"/>
        <v>0.181210415200563</v>
      </c>
    </row>
    <row r="704" spans="1:78" s="8" customFormat="1" hidden="1" x14ac:dyDescent="0.2">
      <c r="A704" s="8" t="str">
        <f t="shared" si="380"/>
        <v>2013Licensed practical nursesSaskatchewanHospital</v>
      </c>
      <c r="B704" s="8" t="s">
        <v>3</v>
      </c>
      <c r="C704" s="8" t="s">
        <v>21</v>
      </c>
      <c r="D704" s="8" t="s">
        <v>10</v>
      </c>
      <c r="E704" s="8">
        <v>2013</v>
      </c>
      <c r="F704" s="8">
        <v>1600</v>
      </c>
      <c r="G704" s="8">
        <v>72</v>
      </c>
      <c r="H704" s="8">
        <v>0</v>
      </c>
      <c r="I704" s="8">
        <v>256</v>
      </c>
      <c r="J704" s="8">
        <v>278</v>
      </c>
      <c r="K704" s="8">
        <v>233</v>
      </c>
      <c r="L704" s="8">
        <v>173</v>
      </c>
      <c r="M704" s="8">
        <v>156</v>
      </c>
      <c r="N704" s="8">
        <v>221</v>
      </c>
      <c r="O704" s="8">
        <v>195</v>
      </c>
      <c r="P704" s="8">
        <v>74</v>
      </c>
      <c r="Q704" s="8">
        <v>14</v>
      </c>
      <c r="R704" s="8">
        <v>1</v>
      </c>
      <c r="S704" s="8">
        <v>71</v>
      </c>
      <c r="T704" s="8">
        <v>0</v>
      </c>
      <c r="U704" s="8">
        <v>1628</v>
      </c>
      <c r="V704" s="8">
        <v>44</v>
      </c>
      <c r="W704" s="8">
        <v>0</v>
      </c>
      <c r="X704" s="8">
        <v>961</v>
      </c>
      <c r="Y704" s="8">
        <v>418</v>
      </c>
      <c r="Z704" s="8">
        <v>276</v>
      </c>
      <c r="AA704" s="8">
        <v>17</v>
      </c>
      <c r="AB704" s="8">
        <v>3</v>
      </c>
      <c r="AC704" s="8">
        <v>0</v>
      </c>
      <c r="AD704" s="8">
        <v>178</v>
      </c>
      <c r="AE704" s="8">
        <v>1491</v>
      </c>
      <c r="AF704" s="8">
        <v>17</v>
      </c>
      <c r="AG704" s="8">
        <v>1651</v>
      </c>
      <c r="AH704" s="8">
        <v>3</v>
      </c>
      <c r="AI704" s="8">
        <v>1</v>
      </c>
      <c r="AJ704" s="8">
        <v>339</v>
      </c>
      <c r="AK704" s="8">
        <v>1333</v>
      </c>
      <c r="AL704" s="8">
        <v>0</v>
      </c>
      <c r="AM704" s="8">
        <v>0</v>
      </c>
      <c r="AN704" s="8">
        <v>1672</v>
      </c>
      <c r="AO704" s="41">
        <f t="shared" si="381"/>
        <v>0.9569377990430622</v>
      </c>
      <c r="AP704" s="41">
        <f t="shared" si="382"/>
        <v>4.3062200956937802E-2</v>
      </c>
      <c r="AQ704" s="41">
        <f t="shared" si="383"/>
        <v>0</v>
      </c>
      <c r="AR704" s="41">
        <f t="shared" si="384"/>
        <v>0.15311004784688995</v>
      </c>
      <c r="AS704" s="41">
        <f t="shared" si="385"/>
        <v>0.16626794258373206</v>
      </c>
      <c r="AT704" s="41">
        <f t="shared" si="386"/>
        <v>0.13935406698564592</v>
      </c>
      <c r="AU704" s="41">
        <f t="shared" si="387"/>
        <v>0.1034688995215311</v>
      </c>
      <c r="AV704" s="41">
        <f t="shared" si="388"/>
        <v>9.3301435406698566E-2</v>
      </c>
      <c r="AW704" s="41">
        <f t="shared" si="389"/>
        <v>0.13217703349282298</v>
      </c>
      <c r="AX704" s="41">
        <f t="shared" si="390"/>
        <v>0.1166267942583732</v>
      </c>
      <c r="AY704" s="41">
        <f t="shared" si="391"/>
        <v>4.4258373205741629E-2</v>
      </c>
      <c r="AZ704" s="41">
        <f t="shared" si="392"/>
        <v>8.3732057416267946E-3</v>
      </c>
      <c r="BA704" s="41">
        <f t="shared" si="393"/>
        <v>5.9808612440191385E-4</v>
      </c>
      <c r="BB704" s="41">
        <f t="shared" si="394"/>
        <v>4.2464114832535885E-2</v>
      </c>
      <c r="BC704" s="41">
        <f t="shared" si="395"/>
        <v>0</v>
      </c>
      <c r="BD704" s="41">
        <f t="shared" si="396"/>
        <v>0.97368421052631582</v>
      </c>
      <c r="BE704" s="41">
        <f t="shared" si="397"/>
        <v>2.6315789473684209E-2</v>
      </c>
      <c r="BF704" s="41">
        <f t="shared" si="398"/>
        <v>0</v>
      </c>
      <c r="BG704" s="41">
        <f t="shared" si="399"/>
        <v>0.57476076555023925</v>
      </c>
      <c r="BH704" s="41">
        <f t="shared" si="400"/>
        <v>0.25</v>
      </c>
      <c r="BI704" s="41">
        <f t="shared" si="401"/>
        <v>0.16507177033492823</v>
      </c>
      <c r="BJ704" s="41">
        <f t="shared" si="402"/>
        <v>1.0167464114832535E-2</v>
      </c>
      <c r="BK704" s="41">
        <f t="shared" si="403"/>
        <v>1.7942583732057417E-3</v>
      </c>
      <c r="BL704" s="41">
        <f t="shared" si="404"/>
        <v>0</v>
      </c>
      <c r="BM704" s="41">
        <f t="shared" si="405"/>
        <v>0.10645933014354067</v>
      </c>
      <c r="BN704" s="41">
        <f t="shared" si="406"/>
        <v>0.89174641148325362</v>
      </c>
      <c r="BO704" s="41">
        <f t="shared" si="407"/>
        <v>1.0167464114832535E-2</v>
      </c>
      <c r="BP704" s="41">
        <f t="shared" si="408"/>
        <v>0.98744019138755978</v>
      </c>
      <c r="BQ704" s="41">
        <f t="shared" si="409"/>
        <v>1.7942583732057417E-3</v>
      </c>
      <c r="BR704" s="41">
        <f t="shared" si="410"/>
        <v>5.9808612440191385E-4</v>
      </c>
      <c r="BS704" s="41">
        <f t="shared" si="411"/>
        <v>0.20275119617224879</v>
      </c>
      <c r="BT704" s="41">
        <f t="shared" si="412"/>
        <v>0.79724880382775121</v>
      </c>
      <c r="BU704" s="41">
        <f t="shared" si="413"/>
        <v>0</v>
      </c>
      <c r="BV704" s="41">
        <f t="shared" si="414"/>
        <v>0</v>
      </c>
      <c r="BW704" s="41">
        <f t="shared" si="415"/>
        <v>1</v>
      </c>
      <c r="BX704" s="41" t="str">
        <f t="shared" si="416"/>
        <v>2013Licensed practical nursesSaskatchewan</v>
      </c>
      <c r="BY704" s="51">
        <f>VLOOKUP(BX704,'%workplace'!$A$1:$F$381,6,FALSE)</f>
        <v>2842</v>
      </c>
      <c r="BZ704" s="32">
        <f t="shared" si="417"/>
        <v>0.58831808585503165</v>
      </c>
    </row>
    <row r="705" spans="1:78" s="8" customFormat="1" hidden="1" x14ac:dyDescent="0.2">
      <c r="A705" s="8" t="str">
        <f t="shared" si="380"/>
        <v>2013Licensed practical nursesSaskatchewanOther places of work</v>
      </c>
      <c r="B705" s="8" t="s">
        <v>3</v>
      </c>
      <c r="C705" s="8" t="s">
        <v>21</v>
      </c>
      <c r="D705" s="8" t="s">
        <v>13</v>
      </c>
      <c r="E705" s="8">
        <v>2013</v>
      </c>
      <c r="F705" s="8">
        <v>27</v>
      </c>
      <c r="G705" s="8">
        <v>2</v>
      </c>
      <c r="H705" s="8">
        <v>0</v>
      </c>
      <c r="I705" s="8">
        <v>3</v>
      </c>
      <c r="J705" s="8">
        <v>5</v>
      </c>
      <c r="K705" s="8">
        <v>3</v>
      </c>
      <c r="L705" s="8">
        <v>2</v>
      </c>
      <c r="M705" s="8">
        <v>5</v>
      </c>
      <c r="N705" s="8">
        <v>2</v>
      </c>
      <c r="O705" s="8">
        <v>6</v>
      </c>
      <c r="P705" s="8">
        <v>3</v>
      </c>
      <c r="Q705" s="8">
        <v>0</v>
      </c>
      <c r="R705" s="8">
        <v>0</v>
      </c>
      <c r="S705" s="8">
        <v>0</v>
      </c>
      <c r="T705" s="8">
        <v>0</v>
      </c>
      <c r="U705" s="8">
        <v>29</v>
      </c>
      <c r="V705" s="8">
        <v>0</v>
      </c>
      <c r="W705" s="8">
        <v>0</v>
      </c>
      <c r="X705" s="8">
        <v>16</v>
      </c>
      <c r="Y705" s="8">
        <v>8</v>
      </c>
      <c r="Z705" s="8">
        <v>4</v>
      </c>
      <c r="AA705" s="8">
        <v>1</v>
      </c>
      <c r="AB705" s="8">
        <v>1</v>
      </c>
      <c r="AC705" s="8">
        <v>0</v>
      </c>
      <c r="AD705" s="8">
        <v>17</v>
      </c>
      <c r="AE705" s="8">
        <v>11</v>
      </c>
      <c r="AF705" s="8">
        <v>6</v>
      </c>
      <c r="AG705" s="8">
        <v>17</v>
      </c>
      <c r="AH705" s="8">
        <v>6</v>
      </c>
      <c r="AI705" s="8">
        <v>0</v>
      </c>
      <c r="AJ705" s="8">
        <v>3</v>
      </c>
      <c r="AK705" s="8">
        <v>26</v>
      </c>
      <c r="AL705" s="8">
        <v>0</v>
      </c>
      <c r="AM705" s="8">
        <v>0</v>
      </c>
      <c r="AN705" s="8">
        <v>29</v>
      </c>
      <c r="AO705" s="41">
        <f t="shared" si="381"/>
        <v>0.93103448275862066</v>
      </c>
      <c r="AP705" s="41">
        <f t="shared" si="382"/>
        <v>6.8965517241379309E-2</v>
      </c>
      <c r="AQ705" s="41">
        <f t="shared" si="383"/>
        <v>0</v>
      </c>
      <c r="AR705" s="41">
        <f t="shared" si="384"/>
        <v>0.10344827586206896</v>
      </c>
      <c r="AS705" s="41">
        <f t="shared" si="385"/>
        <v>0.17241379310344829</v>
      </c>
      <c r="AT705" s="41">
        <f t="shared" si="386"/>
        <v>0.10344827586206896</v>
      </c>
      <c r="AU705" s="41">
        <f t="shared" si="387"/>
        <v>6.8965517241379309E-2</v>
      </c>
      <c r="AV705" s="41">
        <f t="shared" si="388"/>
        <v>0.17241379310344829</v>
      </c>
      <c r="AW705" s="41">
        <f t="shared" si="389"/>
        <v>6.8965517241379309E-2</v>
      </c>
      <c r="AX705" s="41">
        <f t="shared" si="390"/>
        <v>0.20689655172413793</v>
      </c>
      <c r="AY705" s="41">
        <f t="shared" si="391"/>
        <v>0.10344827586206896</v>
      </c>
      <c r="AZ705" s="41">
        <f t="shared" si="392"/>
        <v>0</v>
      </c>
      <c r="BA705" s="41">
        <f t="shared" si="393"/>
        <v>0</v>
      </c>
      <c r="BB705" s="41">
        <f t="shared" si="394"/>
        <v>0</v>
      </c>
      <c r="BC705" s="41">
        <f t="shared" si="395"/>
        <v>0</v>
      </c>
      <c r="BD705" s="41">
        <f t="shared" si="396"/>
        <v>1</v>
      </c>
      <c r="BE705" s="41">
        <f t="shared" si="397"/>
        <v>0</v>
      </c>
      <c r="BF705" s="41">
        <f t="shared" si="398"/>
        <v>0</v>
      </c>
      <c r="BG705" s="41">
        <f t="shared" si="399"/>
        <v>0.55172413793103448</v>
      </c>
      <c r="BH705" s="41">
        <f t="shared" si="400"/>
        <v>0.27586206896551724</v>
      </c>
      <c r="BI705" s="41">
        <f t="shared" si="401"/>
        <v>0.13793103448275862</v>
      </c>
      <c r="BJ705" s="41">
        <f t="shared" si="402"/>
        <v>3.4482758620689655E-2</v>
      </c>
      <c r="BK705" s="41">
        <f t="shared" si="403"/>
        <v>3.4482758620689655E-2</v>
      </c>
      <c r="BL705" s="41">
        <f t="shared" si="404"/>
        <v>0</v>
      </c>
      <c r="BM705" s="41">
        <f t="shared" si="405"/>
        <v>0.58620689655172409</v>
      </c>
      <c r="BN705" s="41">
        <f t="shared" si="406"/>
        <v>0.37931034482758619</v>
      </c>
      <c r="BO705" s="41">
        <f t="shared" si="407"/>
        <v>0.20689655172413793</v>
      </c>
      <c r="BP705" s="41">
        <f t="shared" si="408"/>
        <v>0.58620689655172409</v>
      </c>
      <c r="BQ705" s="41">
        <f t="shared" si="409"/>
        <v>0.20689655172413793</v>
      </c>
      <c r="BR705" s="41">
        <f t="shared" si="410"/>
        <v>0</v>
      </c>
      <c r="BS705" s="41">
        <f t="shared" si="411"/>
        <v>0.10344827586206896</v>
      </c>
      <c r="BT705" s="41">
        <f t="shared" si="412"/>
        <v>0.89655172413793105</v>
      </c>
      <c r="BU705" s="41">
        <f t="shared" si="413"/>
        <v>0</v>
      </c>
      <c r="BV705" s="41">
        <f t="shared" si="414"/>
        <v>0</v>
      </c>
      <c r="BW705" s="41">
        <f t="shared" si="415"/>
        <v>1</v>
      </c>
      <c r="BX705" s="41" t="str">
        <f t="shared" si="416"/>
        <v>2013Licensed practical nursesSaskatchewan</v>
      </c>
      <c r="BY705" s="51">
        <f>VLOOKUP(BX705,'%workplace'!$A$1:$F$381,6,FALSE)</f>
        <v>2842</v>
      </c>
      <c r="BZ705" s="32">
        <f t="shared" si="417"/>
        <v>1.020408163265306E-2</v>
      </c>
    </row>
    <row r="706" spans="1:78" s="8" customFormat="1" hidden="1" x14ac:dyDescent="0.2">
      <c r="A706" s="8" t="str">
        <f t="shared" ref="A706:A769" si="418">CONCATENATE(E706,B706,C706,D706)</f>
        <v>2013Licensed practical nursesSaskatchewanUnknown places of work</v>
      </c>
      <c r="B706" s="8" t="s">
        <v>3</v>
      </c>
      <c r="C706" s="8" t="s">
        <v>21</v>
      </c>
      <c r="D706" s="8" t="s">
        <v>49</v>
      </c>
      <c r="E706" s="8">
        <v>2013</v>
      </c>
      <c r="F706" s="8">
        <v>4</v>
      </c>
      <c r="G706" s="8">
        <v>3</v>
      </c>
      <c r="H706" s="8">
        <v>0</v>
      </c>
      <c r="I706" s="8">
        <v>2</v>
      </c>
      <c r="J706" s="8">
        <v>1</v>
      </c>
      <c r="K706" s="8">
        <v>2</v>
      </c>
      <c r="L706" s="8">
        <v>1</v>
      </c>
      <c r="M706" s="8">
        <v>0</v>
      </c>
      <c r="N706" s="8">
        <v>0</v>
      </c>
      <c r="O706" s="8">
        <v>1</v>
      </c>
      <c r="P706" s="8">
        <v>0</v>
      </c>
      <c r="Q706" s="8">
        <v>0</v>
      </c>
      <c r="R706" s="8">
        <v>0</v>
      </c>
      <c r="S706" s="8">
        <v>0</v>
      </c>
      <c r="T706" s="8">
        <v>0</v>
      </c>
      <c r="U706" s="8">
        <v>4</v>
      </c>
      <c r="V706" s="8">
        <v>3</v>
      </c>
      <c r="W706" s="8">
        <v>0</v>
      </c>
      <c r="X706" s="8">
        <v>0</v>
      </c>
      <c r="Y706" s="8">
        <v>1</v>
      </c>
      <c r="Z706" s="8">
        <v>5</v>
      </c>
      <c r="AA706" s="8">
        <v>1</v>
      </c>
      <c r="AB706" s="8">
        <v>0</v>
      </c>
      <c r="AC706" s="8">
        <v>6</v>
      </c>
      <c r="AD706" s="8">
        <v>1</v>
      </c>
      <c r="AE706" s="8">
        <v>0</v>
      </c>
      <c r="AF706" s="8">
        <v>1</v>
      </c>
      <c r="AG706" s="8">
        <v>0</v>
      </c>
      <c r="AH706" s="8">
        <v>0</v>
      </c>
      <c r="AI706" s="8">
        <v>0</v>
      </c>
      <c r="AJ706" s="8">
        <v>2</v>
      </c>
      <c r="AK706" s="8">
        <v>5</v>
      </c>
      <c r="AL706" s="8">
        <v>6</v>
      </c>
      <c r="AM706" s="8">
        <v>0</v>
      </c>
      <c r="AN706" s="8">
        <v>7</v>
      </c>
      <c r="AO706" s="41">
        <f t="shared" ref="AO706:AO758" si="419">F706/$AN706</f>
        <v>0.5714285714285714</v>
      </c>
      <c r="AP706" s="41">
        <f t="shared" ref="AP706:AP758" si="420">G706/$AN706</f>
        <v>0.42857142857142855</v>
      </c>
      <c r="AQ706" s="41">
        <f t="shared" ref="AQ706:AQ758" si="421">H706/$AN706</f>
        <v>0</v>
      </c>
      <c r="AR706" s="41">
        <f t="shared" ref="AR706:AR758" si="422">I706/$AN706</f>
        <v>0.2857142857142857</v>
      </c>
      <c r="AS706" s="41">
        <f t="shared" ref="AS706:AS758" si="423">J706/$AN706</f>
        <v>0.14285714285714285</v>
      </c>
      <c r="AT706" s="41">
        <f t="shared" ref="AT706:AT758" si="424">K706/$AN706</f>
        <v>0.2857142857142857</v>
      </c>
      <c r="AU706" s="41">
        <f t="shared" ref="AU706:AU758" si="425">L706/$AN706</f>
        <v>0.14285714285714285</v>
      </c>
      <c r="AV706" s="41">
        <f t="shared" ref="AV706:AV758" si="426">M706/$AN706</f>
        <v>0</v>
      </c>
      <c r="AW706" s="41">
        <f t="shared" ref="AW706:AW758" si="427">N706/$AN706</f>
        <v>0</v>
      </c>
      <c r="AX706" s="41">
        <f t="shared" ref="AX706:AX758" si="428">O706/$AN706</f>
        <v>0.14285714285714285</v>
      </c>
      <c r="AY706" s="41">
        <f t="shared" ref="AY706:AY758" si="429">P706/$AN706</f>
        <v>0</v>
      </c>
      <c r="AZ706" s="41">
        <f t="shared" ref="AZ706:AZ758" si="430">Q706/$AN706</f>
        <v>0</v>
      </c>
      <c r="BA706" s="41">
        <f t="shared" ref="BA706:BA758" si="431">R706/$AN706</f>
        <v>0</v>
      </c>
      <c r="BB706" s="41">
        <f t="shared" ref="BB706:BB758" si="432">S706/$AN706</f>
        <v>0</v>
      </c>
      <c r="BC706" s="41">
        <f t="shared" ref="BC706:BC758" si="433">T706/$AN706</f>
        <v>0</v>
      </c>
      <c r="BD706" s="41">
        <f t="shared" ref="BD706:BD758" si="434">U706/$AN706</f>
        <v>0.5714285714285714</v>
      </c>
      <c r="BE706" s="41">
        <f t="shared" ref="BE706:BE758" si="435">V706/$AN706</f>
        <v>0.42857142857142855</v>
      </c>
      <c r="BF706" s="41">
        <f t="shared" ref="BF706:BF758" si="436">W706/$AN706</f>
        <v>0</v>
      </c>
      <c r="BG706" s="41">
        <f t="shared" ref="BG706:BG758" si="437">X706/$AN706</f>
        <v>0</v>
      </c>
      <c r="BH706" s="41">
        <f t="shared" ref="BH706:BH758" si="438">Y706/$AN706</f>
        <v>0.14285714285714285</v>
      </c>
      <c r="BI706" s="41">
        <f t="shared" ref="BI706:BI758" si="439">Z706/$AN706</f>
        <v>0.7142857142857143</v>
      </c>
      <c r="BJ706" s="41">
        <f t="shared" ref="BJ706:BJ758" si="440">AA706/$AN706</f>
        <v>0.14285714285714285</v>
      </c>
      <c r="BK706" s="41">
        <f t="shared" ref="BK706:BK758" si="441">AB706/$AN706</f>
        <v>0</v>
      </c>
      <c r="BL706" s="41">
        <f t="shared" ref="BL706:BL758" si="442">AC706/$AN706</f>
        <v>0.8571428571428571</v>
      </c>
      <c r="BM706" s="41">
        <f t="shared" ref="BM706:BM758" si="443">AD706/$AN706</f>
        <v>0.14285714285714285</v>
      </c>
      <c r="BN706" s="41">
        <f t="shared" ref="BN706:BN758" si="444">AE706/$AN706</f>
        <v>0</v>
      </c>
      <c r="BO706" s="41">
        <f t="shared" ref="BO706:BO758" si="445">AF706/$AN706</f>
        <v>0.14285714285714285</v>
      </c>
      <c r="BP706" s="41">
        <f t="shared" ref="BP706:BP758" si="446">AG706/$AN706</f>
        <v>0</v>
      </c>
      <c r="BQ706" s="41">
        <f t="shared" ref="BQ706:BQ758" si="447">AH706/$AN706</f>
        <v>0</v>
      </c>
      <c r="BR706" s="41">
        <f t="shared" ref="BR706:BR758" si="448">AI706/$AN706</f>
        <v>0</v>
      </c>
      <c r="BS706" s="41">
        <f t="shared" ref="BS706:BS758" si="449">AJ706/$AN706</f>
        <v>0.2857142857142857</v>
      </c>
      <c r="BT706" s="41">
        <f t="shared" ref="BT706:BT758" si="450">AK706/$AN706</f>
        <v>0.7142857142857143</v>
      </c>
      <c r="BU706" s="41">
        <f t="shared" ref="BU706:BU758" si="451">AL706/$AN706</f>
        <v>0.8571428571428571</v>
      </c>
      <c r="BV706" s="41">
        <f t="shared" ref="BV706:BV758" si="452">AM706/$AN706</f>
        <v>0</v>
      </c>
      <c r="BW706" s="41">
        <f t="shared" ref="BW706:BW758" si="453">AN706/$AN706</f>
        <v>1</v>
      </c>
      <c r="BX706" s="41" t="str">
        <f t="shared" ref="BX706:BX769" si="454">CONCATENATE(E706,B706,C706)</f>
        <v>2013Licensed practical nursesSaskatchewan</v>
      </c>
      <c r="BY706" s="51">
        <f>VLOOKUP(BX706,'%workplace'!$A$1:$F$381,6,FALSE)</f>
        <v>2842</v>
      </c>
      <c r="BZ706" s="32">
        <f t="shared" ref="BZ706:BZ769" si="455">IF(AN706="†","†",AN706/BY706)</f>
        <v>2.4630541871921183E-3</v>
      </c>
    </row>
    <row r="707" spans="1:78" s="8" customFormat="1" hidden="1" x14ac:dyDescent="0.2">
      <c r="A707" s="8" t="str">
        <f t="shared" si="418"/>
        <v>2013Licensed practical nursesAlbertaAll places of work</v>
      </c>
      <c r="B707" s="8" t="s">
        <v>3</v>
      </c>
      <c r="C707" s="8" t="s">
        <v>22</v>
      </c>
      <c r="D707" s="8" t="s">
        <v>9</v>
      </c>
      <c r="E707" s="8">
        <v>2013</v>
      </c>
      <c r="F707" s="8">
        <v>8402</v>
      </c>
      <c r="G707" s="8">
        <v>546</v>
      </c>
      <c r="H707" s="8">
        <v>0</v>
      </c>
      <c r="I707" s="8">
        <v>1452</v>
      </c>
      <c r="J707" s="8">
        <v>1404</v>
      </c>
      <c r="K707" s="8">
        <v>1091</v>
      </c>
      <c r="L707" s="8">
        <v>1000</v>
      </c>
      <c r="M707" s="8">
        <v>863</v>
      </c>
      <c r="N707" s="8">
        <v>904</v>
      </c>
      <c r="O707" s="8">
        <v>786</v>
      </c>
      <c r="P707" s="8">
        <v>562</v>
      </c>
      <c r="Q707" s="8">
        <v>255</v>
      </c>
      <c r="R707" s="8">
        <v>61</v>
      </c>
      <c r="S707" s="8">
        <v>570</v>
      </c>
      <c r="T707" s="8">
        <v>0</v>
      </c>
      <c r="U707" s="8">
        <v>8512</v>
      </c>
      <c r="V707" s="8">
        <v>436</v>
      </c>
      <c r="W707" s="8">
        <v>0</v>
      </c>
      <c r="X707" s="8">
        <v>3867</v>
      </c>
      <c r="Y707" s="8">
        <v>3832</v>
      </c>
      <c r="Z707" s="8">
        <v>1249</v>
      </c>
      <c r="AA707" s="8">
        <v>0</v>
      </c>
      <c r="AB707" s="8">
        <v>166</v>
      </c>
      <c r="AC707" s="8">
        <v>0</v>
      </c>
      <c r="AD707" s="8">
        <v>831</v>
      </c>
      <c r="AE707" s="8">
        <v>7951</v>
      </c>
      <c r="AF707" s="8">
        <v>216</v>
      </c>
      <c r="AG707" s="8">
        <v>8549</v>
      </c>
      <c r="AH707" s="8">
        <v>176</v>
      </c>
      <c r="AI707" s="8">
        <v>7</v>
      </c>
      <c r="AJ707" s="8">
        <v>1655</v>
      </c>
      <c r="AK707" s="8">
        <v>7293</v>
      </c>
      <c r="AL707" s="8">
        <v>0</v>
      </c>
      <c r="AM707" s="8">
        <v>0</v>
      </c>
      <c r="AN707" s="8">
        <v>8948</v>
      </c>
      <c r="AO707" s="41">
        <f t="shared" si="419"/>
        <v>0.93898077782744749</v>
      </c>
      <c r="AP707" s="41">
        <f t="shared" si="420"/>
        <v>6.1019222172552526E-2</v>
      </c>
      <c r="AQ707" s="41">
        <f t="shared" si="421"/>
        <v>0</v>
      </c>
      <c r="AR707" s="41">
        <f t="shared" si="422"/>
        <v>0.16227089852481003</v>
      </c>
      <c r="AS707" s="41">
        <f t="shared" si="423"/>
        <v>0.15690657130084934</v>
      </c>
      <c r="AT707" s="41">
        <f t="shared" si="424"/>
        <v>0.1219266875279392</v>
      </c>
      <c r="AU707" s="41">
        <f t="shared" si="425"/>
        <v>0.11175681716584712</v>
      </c>
      <c r="AV707" s="41">
        <f t="shared" si="426"/>
        <v>9.6446133214126067E-2</v>
      </c>
      <c r="AW707" s="41">
        <f t="shared" si="427"/>
        <v>0.10102816271792579</v>
      </c>
      <c r="AX707" s="41">
        <f t="shared" si="428"/>
        <v>8.7840858292355828E-2</v>
      </c>
      <c r="AY707" s="41">
        <f t="shared" si="429"/>
        <v>6.2807331247206083E-2</v>
      </c>
      <c r="AZ707" s="41">
        <f t="shared" si="430"/>
        <v>2.8497988377291016E-2</v>
      </c>
      <c r="BA707" s="41">
        <f t="shared" si="431"/>
        <v>6.8171658471166737E-3</v>
      </c>
      <c r="BB707" s="41">
        <f t="shared" si="432"/>
        <v>6.3701385784532855E-2</v>
      </c>
      <c r="BC707" s="41">
        <f t="shared" si="433"/>
        <v>0</v>
      </c>
      <c r="BD707" s="41">
        <f t="shared" si="434"/>
        <v>0.9512740277156907</v>
      </c>
      <c r="BE707" s="41">
        <f t="shared" si="435"/>
        <v>4.8725972284309346E-2</v>
      </c>
      <c r="BF707" s="41">
        <f t="shared" si="436"/>
        <v>0</v>
      </c>
      <c r="BG707" s="41">
        <f t="shared" si="437"/>
        <v>0.43216361198033082</v>
      </c>
      <c r="BH707" s="41">
        <f t="shared" si="438"/>
        <v>0.42825212337952617</v>
      </c>
      <c r="BI707" s="41">
        <f t="shared" si="439"/>
        <v>0.13958426464014304</v>
      </c>
      <c r="BJ707" s="41">
        <f t="shared" si="440"/>
        <v>0</v>
      </c>
      <c r="BK707" s="41">
        <f t="shared" si="441"/>
        <v>1.8551631649530623E-2</v>
      </c>
      <c r="BL707" s="41">
        <f t="shared" si="442"/>
        <v>0</v>
      </c>
      <c r="BM707" s="41">
        <f t="shared" si="443"/>
        <v>9.2869915064818953E-2</v>
      </c>
      <c r="BN707" s="41">
        <f t="shared" si="444"/>
        <v>0.88857845328565044</v>
      </c>
      <c r="BO707" s="41">
        <f t="shared" si="445"/>
        <v>2.4139472507822977E-2</v>
      </c>
      <c r="BP707" s="41">
        <f t="shared" si="446"/>
        <v>0.95540902995082699</v>
      </c>
      <c r="BQ707" s="41">
        <f t="shared" si="447"/>
        <v>1.9669199821189094E-2</v>
      </c>
      <c r="BR707" s="41">
        <f t="shared" si="448"/>
        <v>7.8229772016092985E-4</v>
      </c>
      <c r="BS707" s="41">
        <f t="shared" si="449"/>
        <v>0.18495753240947699</v>
      </c>
      <c r="BT707" s="41">
        <f t="shared" si="450"/>
        <v>0.81504246759052301</v>
      </c>
      <c r="BU707" s="41">
        <f t="shared" si="451"/>
        <v>0</v>
      </c>
      <c r="BV707" s="41">
        <f t="shared" si="452"/>
        <v>0</v>
      </c>
      <c r="BW707" s="41">
        <f t="shared" si="453"/>
        <v>1</v>
      </c>
      <c r="BX707" s="41" t="str">
        <f t="shared" si="454"/>
        <v>2013Licensed practical nursesAlberta</v>
      </c>
      <c r="BY707" s="51">
        <f>VLOOKUP(BX707,'%workplace'!$A$1:$F$381,6,FALSE)</f>
        <v>8948</v>
      </c>
      <c r="BZ707" s="32">
        <f t="shared" si="455"/>
        <v>1</v>
      </c>
    </row>
    <row r="708" spans="1:78" s="8" customFormat="1" hidden="1" x14ac:dyDescent="0.2">
      <c r="A708" s="8" t="str">
        <f t="shared" si="418"/>
        <v>2013Licensed practical nursesAlbertaCommunity health</v>
      </c>
      <c r="B708" s="8" t="s">
        <v>3</v>
      </c>
      <c r="C708" s="8" t="s">
        <v>22</v>
      </c>
      <c r="D708" s="8" t="s">
        <v>11</v>
      </c>
      <c r="E708" s="8">
        <v>2013</v>
      </c>
      <c r="F708" s="8">
        <v>2279</v>
      </c>
      <c r="G708" s="8">
        <v>72</v>
      </c>
      <c r="H708" s="8">
        <v>0</v>
      </c>
      <c r="I708" s="8">
        <v>343</v>
      </c>
      <c r="J708" s="8">
        <v>364</v>
      </c>
      <c r="K708" s="8">
        <v>286</v>
      </c>
      <c r="L708" s="8">
        <v>265</v>
      </c>
      <c r="M708" s="8">
        <v>212</v>
      </c>
      <c r="N708" s="8">
        <v>223</v>
      </c>
      <c r="O708" s="8">
        <v>242</v>
      </c>
      <c r="P708" s="8">
        <v>175</v>
      </c>
      <c r="Q708" s="8">
        <v>65</v>
      </c>
      <c r="R708" s="8">
        <v>20</v>
      </c>
      <c r="S708" s="8">
        <v>156</v>
      </c>
      <c r="T708" s="8">
        <v>0</v>
      </c>
      <c r="U708" s="8">
        <v>2307</v>
      </c>
      <c r="V708" s="8">
        <v>44</v>
      </c>
      <c r="W708" s="8">
        <v>0</v>
      </c>
      <c r="X708" s="8">
        <v>1102</v>
      </c>
      <c r="Y708" s="8">
        <v>882</v>
      </c>
      <c r="Z708" s="8">
        <v>367</v>
      </c>
      <c r="AA708" s="8">
        <v>0</v>
      </c>
      <c r="AB708" s="8">
        <v>74</v>
      </c>
      <c r="AC708" s="8">
        <v>0</v>
      </c>
      <c r="AD708" s="8">
        <v>185</v>
      </c>
      <c r="AE708" s="8">
        <v>2092</v>
      </c>
      <c r="AF708" s="8">
        <v>48</v>
      </c>
      <c r="AG708" s="8">
        <v>2285</v>
      </c>
      <c r="AH708" s="8">
        <v>15</v>
      </c>
      <c r="AI708" s="8">
        <v>3</v>
      </c>
      <c r="AJ708" s="8">
        <v>966</v>
      </c>
      <c r="AK708" s="8">
        <v>1385</v>
      </c>
      <c r="AL708" s="8">
        <v>0</v>
      </c>
      <c r="AM708" s="8">
        <v>0</v>
      </c>
      <c r="AN708" s="8">
        <v>2351</v>
      </c>
      <c r="AO708" s="41">
        <f t="shared" si="419"/>
        <v>0.96937473415567843</v>
      </c>
      <c r="AP708" s="41">
        <f t="shared" si="420"/>
        <v>3.0625265844321566E-2</v>
      </c>
      <c r="AQ708" s="41">
        <f t="shared" si="421"/>
        <v>0</v>
      </c>
      <c r="AR708" s="41">
        <f t="shared" si="422"/>
        <v>0.14589536367503189</v>
      </c>
      <c r="AS708" s="41">
        <f t="shared" si="423"/>
        <v>0.1548277328796257</v>
      </c>
      <c r="AT708" s="41">
        <f t="shared" si="424"/>
        <v>0.12165036154827732</v>
      </c>
      <c r="AU708" s="41">
        <f t="shared" si="425"/>
        <v>0.11271799234368354</v>
      </c>
      <c r="AV708" s="41">
        <f t="shared" si="426"/>
        <v>9.0174393874946829E-2</v>
      </c>
      <c r="AW708" s="41">
        <f t="shared" si="427"/>
        <v>9.4853253934495965E-2</v>
      </c>
      <c r="AX708" s="41">
        <f t="shared" si="428"/>
        <v>0.10293492131008082</v>
      </c>
      <c r="AY708" s="41">
        <f t="shared" si="429"/>
        <v>7.4436410038281581E-2</v>
      </c>
      <c r="AZ708" s="41">
        <f t="shared" si="430"/>
        <v>2.7647809442790303E-2</v>
      </c>
      <c r="BA708" s="41">
        <f t="shared" si="431"/>
        <v>8.507018290089324E-3</v>
      </c>
      <c r="BB708" s="41">
        <f t="shared" si="432"/>
        <v>6.6354742662696725E-2</v>
      </c>
      <c r="BC708" s="41">
        <f t="shared" si="433"/>
        <v>0</v>
      </c>
      <c r="BD708" s="41">
        <f t="shared" si="434"/>
        <v>0.98128455976180351</v>
      </c>
      <c r="BE708" s="41">
        <f t="shared" si="435"/>
        <v>1.8715440238196511E-2</v>
      </c>
      <c r="BF708" s="41">
        <f t="shared" si="436"/>
        <v>0</v>
      </c>
      <c r="BG708" s="41">
        <f t="shared" si="437"/>
        <v>0.46873670778392174</v>
      </c>
      <c r="BH708" s="41">
        <f t="shared" si="438"/>
        <v>0.37515950659293917</v>
      </c>
      <c r="BI708" s="41">
        <f t="shared" si="439"/>
        <v>0.15610378562313909</v>
      </c>
      <c r="BJ708" s="41">
        <f t="shared" si="440"/>
        <v>0</v>
      </c>
      <c r="BK708" s="41">
        <f t="shared" si="441"/>
        <v>3.1475967673330496E-2</v>
      </c>
      <c r="BL708" s="41">
        <f t="shared" si="442"/>
        <v>0</v>
      </c>
      <c r="BM708" s="41">
        <f t="shared" si="443"/>
        <v>7.868991918332624E-2</v>
      </c>
      <c r="BN708" s="41">
        <f t="shared" si="444"/>
        <v>0.88983411314334326</v>
      </c>
      <c r="BO708" s="41">
        <f t="shared" si="445"/>
        <v>2.0416843896214378E-2</v>
      </c>
      <c r="BP708" s="41">
        <f t="shared" si="446"/>
        <v>0.97192683964270521</v>
      </c>
      <c r="BQ708" s="41">
        <f t="shared" si="447"/>
        <v>6.3802637175669925E-3</v>
      </c>
      <c r="BR708" s="41">
        <f t="shared" si="448"/>
        <v>1.2760527435133986E-3</v>
      </c>
      <c r="BS708" s="41">
        <f t="shared" si="449"/>
        <v>0.41088898341131436</v>
      </c>
      <c r="BT708" s="41">
        <f t="shared" si="450"/>
        <v>0.5891110165886857</v>
      </c>
      <c r="BU708" s="41">
        <f t="shared" si="451"/>
        <v>0</v>
      </c>
      <c r="BV708" s="41">
        <f t="shared" si="452"/>
        <v>0</v>
      </c>
      <c r="BW708" s="41">
        <f t="shared" si="453"/>
        <v>1</v>
      </c>
      <c r="BX708" s="41" t="str">
        <f t="shared" si="454"/>
        <v>2013Licensed practical nursesAlberta</v>
      </c>
      <c r="BY708" s="51">
        <f>VLOOKUP(BX708,'%workplace'!$A$1:$F$381,6,FALSE)</f>
        <v>8948</v>
      </c>
      <c r="BZ708" s="32">
        <f t="shared" si="455"/>
        <v>0.26274027715690657</v>
      </c>
    </row>
    <row r="709" spans="1:78" s="8" customFormat="1" hidden="1" x14ac:dyDescent="0.2">
      <c r="A709" s="8" t="str">
        <f t="shared" si="418"/>
        <v>2013Licensed practical nursesAlbertaNursing home/long-term care</v>
      </c>
      <c r="B709" s="8" t="s">
        <v>3</v>
      </c>
      <c r="C709" s="8" t="s">
        <v>22</v>
      </c>
      <c r="D709" s="8" t="s">
        <v>12</v>
      </c>
      <c r="E709" s="8">
        <v>2013</v>
      </c>
      <c r="F709" s="8">
        <v>2099</v>
      </c>
      <c r="G709" s="8">
        <v>204</v>
      </c>
      <c r="H709" s="8">
        <v>0</v>
      </c>
      <c r="I709" s="8">
        <v>291</v>
      </c>
      <c r="J709" s="8">
        <v>294</v>
      </c>
      <c r="K709" s="8">
        <v>295</v>
      </c>
      <c r="L709" s="8">
        <v>322</v>
      </c>
      <c r="M709" s="8">
        <v>270</v>
      </c>
      <c r="N709" s="8">
        <v>275</v>
      </c>
      <c r="O709" s="8">
        <v>210</v>
      </c>
      <c r="P709" s="8">
        <v>140</v>
      </c>
      <c r="Q709" s="8">
        <v>66</v>
      </c>
      <c r="R709" s="8">
        <v>20</v>
      </c>
      <c r="S709" s="8">
        <v>120</v>
      </c>
      <c r="T709" s="8">
        <v>0</v>
      </c>
      <c r="U709" s="8">
        <v>2118</v>
      </c>
      <c r="V709" s="8">
        <v>185</v>
      </c>
      <c r="W709" s="8">
        <v>0</v>
      </c>
      <c r="X709" s="8">
        <v>1149</v>
      </c>
      <c r="Y709" s="8">
        <v>876</v>
      </c>
      <c r="Z709" s="8">
        <v>278</v>
      </c>
      <c r="AA709" s="8">
        <v>0</v>
      </c>
      <c r="AB709" s="8">
        <v>71</v>
      </c>
      <c r="AC709" s="8">
        <v>0</v>
      </c>
      <c r="AD709" s="8">
        <v>99</v>
      </c>
      <c r="AE709" s="8">
        <v>2133</v>
      </c>
      <c r="AF709" s="8">
        <v>83</v>
      </c>
      <c r="AG709" s="8">
        <v>2204</v>
      </c>
      <c r="AH709" s="8">
        <v>16</v>
      </c>
      <c r="AI709" s="8">
        <v>0</v>
      </c>
      <c r="AJ709" s="8">
        <v>213</v>
      </c>
      <c r="AK709" s="8">
        <v>2090</v>
      </c>
      <c r="AL709" s="8">
        <v>0</v>
      </c>
      <c r="AM709" s="8">
        <v>0</v>
      </c>
      <c r="AN709" s="8">
        <v>2303</v>
      </c>
      <c r="AO709" s="41">
        <f t="shared" si="419"/>
        <v>0.91141988710377764</v>
      </c>
      <c r="AP709" s="41">
        <f t="shared" si="420"/>
        <v>8.8580112896222321E-2</v>
      </c>
      <c r="AQ709" s="41">
        <f t="shared" si="421"/>
        <v>0</v>
      </c>
      <c r="AR709" s="41">
        <f t="shared" si="422"/>
        <v>0.12635692574902302</v>
      </c>
      <c r="AS709" s="41">
        <f t="shared" si="423"/>
        <v>0.1276595744680851</v>
      </c>
      <c r="AT709" s="41">
        <f t="shared" si="424"/>
        <v>0.12809379070777246</v>
      </c>
      <c r="AU709" s="41">
        <f t="shared" si="425"/>
        <v>0.1398176291793313</v>
      </c>
      <c r="AV709" s="41">
        <f t="shared" si="426"/>
        <v>0.11723838471558837</v>
      </c>
      <c r="AW709" s="41">
        <f t="shared" si="427"/>
        <v>0.11940946591402518</v>
      </c>
      <c r="AX709" s="41">
        <f t="shared" si="428"/>
        <v>9.1185410334346503E-2</v>
      </c>
      <c r="AY709" s="41">
        <f t="shared" si="429"/>
        <v>6.0790273556231005E-2</v>
      </c>
      <c r="AZ709" s="41">
        <f t="shared" si="430"/>
        <v>2.8658271819366043E-2</v>
      </c>
      <c r="BA709" s="41">
        <f t="shared" si="431"/>
        <v>8.6843247937472869E-3</v>
      </c>
      <c r="BB709" s="41">
        <f t="shared" si="432"/>
        <v>5.2105948762483714E-2</v>
      </c>
      <c r="BC709" s="41">
        <f t="shared" si="433"/>
        <v>0</v>
      </c>
      <c r="BD709" s="41">
        <f t="shared" si="434"/>
        <v>0.91966999565783758</v>
      </c>
      <c r="BE709" s="41">
        <f t="shared" si="435"/>
        <v>8.0330004342162392E-2</v>
      </c>
      <c r="BF709" s="41">
        <f t="shared" si="436"/>
        <v>0</v>
      </c>
      <c r="BG709" s="41">
        <f t="shared" si="437"/>
        <v>0.49891445940078161</v>
      </c>
      <c r="BH709" s="41">
        <f t="shared" si="438"/>
        <v>0.38037342596613111</v>
      </c>
      <c r="BI709" s="41">
        <f t="shared" si="439"/>
        <v>0.12071211463308727</v>
      </c>
      <c r="BJ709" s="41">
        <f t="shared" si="440"/>
        <v>0</v>
      </c>
      <c r="BK709" s="41">
        <f t="shared" si="441"/>
        <v>3.0829353017802867E-2</v>
      </c>
      <c r="BL709" s="41">
        <f t="shared" si="442"/>
        <v>0</v>
      </c>
      <c r="BM709" s="41">
        <f t="shared" si="443"/>
        <v>4.2987407729049069E-2</v>
      </c>
      <c r="BN709" s="41">
        <f t="shared" si="444"/>
        <v>0.92618323925314805</v>
      </c>
      <c r="BO709" s="41">
        <f t="shared" si="445"/>
        <v>3.6039947894051239E-2</v>
      </c>
      <c r="BP709" s="41">
        <f t="shared" si="446"/>
        <v>0.95701259227095092</v>
      </c>
      <c r="BQ709" s="41">
        <f t="shared" si="447"/>
        <v>6.9474598349978291E-3</v>
      </c>
      <c r="BR709" s="41">
        <f t="shared" si="448"/>
        <v>0</v>
      </c>
      <c r="BS709" s="41">
        <f t="shared" si="449"/>
        <v>9.2488059053408594E-2</v>
      </c>
      <c r="BT709" s="41">
        <f t="shared" si="450"/>
        <v>0.90751194094659138</v>
      </c>
      <c r="BU709" s="41">
        <f t="shared" si="451"/>
        <v>0</v>
      </c>
      <c r="BV709" s="41">
        <f t="shared" si="452"/>
        <v>0</v>
      </c>
      <c r="BW709" s="41">
        <f t="shared" si="453"/>
        <v>1</v>
      </c>
      <c r="BX709" s="41" t="str">
        <f t="shared" si="454"/>
        <v>2013Licensed practical nursesAlberta</v>
      </c>
      <c r="BY709" s="51">
        <f>VLOOKUP(BX709,'%workplace'!$A$1:$F$381,6,FALSE)</f>
        <v>8948</v>
      </c>
      <c r="BZ709" s="32">
        <f t="shared" si="455"/>
        <v>0.25737594993294594</v>
      </c>
    </row>
    <row r="710" spans="1:78" s="8" customFormat="1" hidden="1" x14ac:dyDescent="0.2">
      <c r="A710" s="8" t="str">
        <f t="shared" si="418"/>
        <v>2013Licensed practical nursesAlbertaHospital</v>
      </c>
      <c r="B710" s="8" t="s">
        <v>3</v>
      </c>
      <c r="C710" s="8" t="s">
        <v>22</v>
      </c>
      <c r="D710" s="8" t="s">
        <v>10</v>
      </c>
      <c r="E710" s="8">
        <v>2013</v>
      </c>
      <c r="F710" s="8">
        <v>3713</v>
      </c>
      <c r="G710" s="8">
        <v>259</v>
      </c>
      <c r="H710" s="8">
        <v>0</v>
      </c>
      <c r="I710" s="8">
        <v>776</v>
      </c>
      <c r="J710" s="8">
        <v>685</v>
      </c>
      <c r="K710" s="8">
        <v>462</v>
      </c>
      <c r="L710" s="8">
        <v>379</v>
      </c>
      <c r="M710" s="8">
        <v>345</v>
      </c>
      <c r="N710" s="8">
        <v>365</v>
      </c>
      <c r="O710" s="8">
        <v>305</v>
      </c>
      <c r="P710" s="8">
        <v>230</v>
      </c>
      <c r="Q710" s="8">
        <v>118</v>
      </c>
      <c r="R710" s="8">
        <v>18</v>
      </c>
      <c r="S710" s="8">
        <v>289</v>
      </c>
      <c r="T710" s="8">
        <v>0</v>
      </c>
      <c r="U710" s="8">
        <v>3769</v>
      </c>
      <c r="V710" s="8">
        <v>203</v>
      </c>
      <c r="W710" s="8">
        <v>0</v>
      </c>
      <c r="X710" s="8">
        <v>1412</v>
      </c>
      <c r="Y710" s="8">
        <v>2000</v>
      </c>
      <c r="Z710" s="8">
        <v>560</v>
      </c>
      <c r="AA710" s="8">
        <v>0</v>
      </c>
      <c r="AB710" s="8">
        <v>10</v>
      </c>
      <c r="AC710" s="8">
        <v>0</v>
      </c>
      <c r="AD710" s="8">
        <v>365</v>
      </c>
      <c r="AE710" s="8">
        <v>3597</v>
      </c>
      <c r="AF710" s="8">
        <v>54</v>
      </c>
      <c r="AG710" s="8">
        <v>3908</v>
      </c>
      <c r="AH710" s="8">
        <v>8</v>
      </c>
      <c r="AI710" s="8">
        <v>2</v>
      </c>
      <c r="AJ710" s="8">
        <v>443</v>
      </c>
      <c r="AK710" s="8">
        <v>3529</v>
      </c>
      <c r="AL710" s="8">
        <v>0</v>
      </c>
      <c r="AM710" s="8">
        <v>0</v>
      </c>
      <c r="AN710" s="8">
        <v>3972</v>
      </c>
      <c r="AO710" s="41">
        <f t="shared" si="419"/>
        <v>0.93479355488418936</v>
      </c>
      <c r="AP710" s="41">
        <f t="shared" si="420"/>
        <v>6.5206445115810668E-2</v>
      </c>
      <c r="AQ710" s="41">
        <f t="shared" si="421"/>
        <v>0</v>
      </c>
      <c r="AR710" s="41">
        <f t="shared" si="422"/>
        <v>0.19536757301107754</v>
      </c>
      <c r="AS710" s="41">
        <f t="shared" si="423"/>
        <v>0.17245720040281973</v>
      </c>
      <c r="AT710" s="41">
        <f t="shared" si="424"/>
        <v>0.1163141993957704</v>
      </c>
      <c r="AU710" s="41">
        <f t="shared" si="425"/>
        <v>9.5417925478348445E-2</v>
      </c>
      <c r="AV710" s="41">
        <f t="shared" si="426"/>
        <v>8.6858006042296071E-2</v>
      </c>
      <c r="AW710" s="41">
        <f t="shared" si="427"/>
        <v>9.1893252769385703E-2</v>
      </c>
      <c r="AX710" s="41">
        <f t="shared" si="428"/>
        <v>7.6787512588116821E-2</v>
      </c>
      <c r="AY710" s="41">
        <f t="shared" si="429"/>
        <v>5.7905337361530716E-2</v>
      </c>
      <c r="AZ710" s="41">
        <f t="shared" si="430"/>
        <v>2.9707955689828803E-2</v>
      </c>
      <c r="BA710" s="41">
        <f t="shared" si="431"/>
        <v>4.5317220543806651E-3</v>
      </c>
      <c r="BB710" s="41">
        <f t="shared" si="432"/>
        <v>7.2759315206445116E-2</v>
      </c>
      <c r="BC710" s="41">
        <f t="shared" si="433"/>
        <v>0</v>
      </c>
      <c r="BD710" s="41">
        <f t="shared" si="434"/>
        <v>0.94889224572004027</v>
      </c>
      <c r="BE710" s="41">
        <f t="shared" si="435"/>
        <v>5.110775427995972E-2</v>
      </c>
      <c r="BF710" s="41">
        <f t="shared" si="436"/>
        <v>0</v>
      </c>
      <c r="BG710" s="41">
        <f t="shared" si="437"/>
        <v>0.35548841893252769</v>
      </c>
      <c r="BH710" s="41">
        <f t="shared" si="438"/>
        <v>0.50352467270896273</v>
      </c>
      <c r="BI710" s="41">
        <f t="shared" si="439"/>
        <v>0.14098690835850958</v>
      </c>
      <c r="BJ710" s="41">
        <f t="shared" si="440"/>
        <v>0</v>
      </c>
      <c r="BK710" s="41">
        <f t="shared" si="441"/>
        <v>2.5176233635448137E-3</v>
      </c>
      <c r="BL710" s="41">
        <f t="shared" si="442"/>
        <v>0</v>
      </c>
      <c r="BM710" s="41">
        <f t="shared" si="443"/>
        <v>9.1893252769385703E-2</v>
      </c>
      <c r="BN710" s="41">
        <f t="shared" si="444"/>
        <v>0.90558912386706947</v>
      </c>
      <c r="BO710" s="41">
        <f t="shared" si="445"/>
        <v>1.3595166163141994E-2</v>
      </c>
      <c r="BP710" s="41">
        <f t="shared" si="446"/>
        <v>0.98388721047331318</v>
      </c>
      <c r="BQ710" s="41">
        <f t="shared" si="447"/>
        <v>2.014098690835851E-3</v>
      </c>
      <c r="BR710" s="41">
        <f t="shared" si="448"/>
        <v>5.0352467270896274E-4</v>
      </c>
      <c r="BS710" s="41">
        <f t="shared" si="449"/>
        <v>0.11153071500503525</v>
      </c>
      <c r="BT710" s="41">
        <f t="shared" si="450"/>
        <v>0.8884692849949648</v>
      </c>
      <c r="BU710" s="41">
        <f t="shared" si="451"/>
        <v>0</v>
      </c>
      <c r="BV710" s="41">
        <f t="shared" si="452"/>
        <v>0</v>
      </c>
      <c r="BW710" s="41">
        <f t="shared" si="453"/>
        <v>1</v>
      </c>
      <c r="BX710" s="41" t="str">
        <f t="shared" si="454"/>
        <v>2013Licensed practical nursesAlberta</v>
      </c>
      <c r="BY710" s="51">
        <f>VLOOKUP(BX710,'%workplace'!$A$1:$F$381,6,FALSE)</f>
        <v>8948</v>
      </c>
      <c r="BZ710" s="32">
        <f t="shared" si="455"/>
        <v>0.44389807778274476</v>
      </c>
    </row>
    <row r="711" spans="1:78" s="8" customFormat="1" hidden="1" x14ac:dyDescent="0.2">
      <c r="A711" s="8" t="str">
        <f t="shared" si="418"/>
        <v>2013Licensed practical nursesAlbertaOther places of work</v>
      </c>
      <c r="B711" s="8" t="s">
        <v>3</v>
      </c>
      <c r="C711" s="8" t="s">
        <v>22</v>
      </c>
      <c r="D711" s="8" t="s">
        <v>13</v>
      </c>
      <c r="E711" s="8">
        <v>2013</v>
      </c>
      <c r="F711" s="8">
        <v>311</v>
      </c>
      <c r="G711" s="8">
        <v>11</v>
      </c>
      <c r="H711" s="8">
        <v>0</v>
      </c>
      <c r="I711" s="8">
        <v>42</v>
      </c>
      <c r="J711" s="8">
        <v>61</v>
      </c>
      <c r="K711" s="8">
        <v>48</v>
      </c>
      <c r="L711" s="8">
        <v>34</v>
      </c>
      <c r="M711" s="8">
        <v>36</v>
      </c>
      <c r="N711" s="8">
        <v>41</v>
      </c>
      <c r="O711" s="8">
        <v>29</v>
      </c>
      <c r="P711" s="8">
        <v>17</v>
      </c>
      <c r="Q711" s="8">
        <v>6</v>
      </c>
      <c r="R711" s="8">
        <v>3</v>
      </c>
      <c r="S711" s="8">
        <v>5</v>
      </c>
      <c r="T711" s="8">
        <v>0</v>
      </c>
      <c r="U711" s="8">
        <v>318</v>
      </c>
      <c r="V711" s="8">
        <v>4</v>
      </c>
      <c r="W711" s="8">
        <v>0</v>
      </c>
      <c r="X711" s="8">
        <v>204</v>
      </c>
      <c r="Y711" s="8">
        <v>74</v>
      </c>
      <c r="Z711" s="8">
        <v>44</v>
      </c>
      <c r="AA711" s="8">
        <v>0</v>
      </c>
      <c r="AB711" s="8">
        <v>11</v>
      </c>
      <c r="AC711" s="8">
        <v>0</v>
      </c>
      <c r="AD711" s="8">
        <v>182</v>
      </c>
      <c r="AE711" s="8">
        <v>129</v>
      </c>
      <c r="AF711" s="8">
        <v>31</v>
      </c>
      <c r="AG711" s="8">
        <v>152</v>
      </c>
      <c r="AH711" s="8">
        <v>137</v>
      </c>
      <c r="AI711" s="8">
        <v>2</v>
      </c>
      <c r="AJ711" s="8">
        <v>33</v>
      </c>
      <c r="AK711" s="8">
        <v>289</v>
      </c>
      <c r="AL711" s="8">
        <v>0</v>
      </c>
      <c r="AM711" s="8">
        <v>0</v>
      </c>
      <c r="AN711" s="8">
        <v>322</v>
      </c>
      <c r="AO711" s="41">
        <f t="shared" si="419"/>
        <v>0.96583850931677018</v>
      </c>
      <c r="AP711" s="41">
        <f t="shared" si="420"/>
        <v>3.4161490683229816E-2</v>
      </c>
      <c r="AQ711" s="41">
        <f t="shared" si="421"/>
        <v>0</v>
      </c>
      <c r="AR711" s="41">
        <f t="shared" si="422"/>
        <v>0.13043478260869565</v>
      </c>
      <c r="AS711" s="41">
        <f t="shared" si="423"/>
        <v>0.18944099378881987</v>
      </c>
      <c r="AT711" s="41">
        <f t="shared" si="424"/>
        <v>0.14906832298136646</v>
      </c>
      <c r="AU711" s="41">
        <f t="shared" si="425"/>
        <v>0.10559006211180125</v>
      </c>
      <c r="AV711" s="41">
        <f t="shared" si="426"/>
        <v>0.11180124223602485</v>
      </c>
      <c r="AW711" s="41">
        <f t="shared" si="427"/>
        <v>0.12732919254658384</v>
      </c>
      <c r="AX711" s="41">
        <f t="shared" si="428"/>
        <v>9.0062111801242239E-2</v>
      </c>
      <c r="AY711" s="41">
        <f t="shared" si="429"/>
        <v>5.2795031055900624E-2</v>
      </c>
      <c r="AZ711" s="41">
        <f t="shared" si="430"/>
        <v>1.8633540372670808E-2</v>
      </c>
      <c r="BA711" s="41">
        <f t="shared" si="431"/>
        <v>9.316770186335404E-3</v>
      </c>
      <c r="BB711" s="41">
        <f t="shared" si="432"/>
        <v>1.5527950310559006E-2</v>
      </c>
      <c r="BC711" s="41">
        <f t="shared" si="433"/>
        <v>0</v>
      </c>
      <c r="BD711" s="41">
        <f t="shared" si="434"/>
        <v>0.98757763975155277</v>
      </c>
      <c r="BE711" s="41">
        <f t="shared" si="435"/>
        <v>1.2422360248447204E-2</v>
      </c>
      <c r="BF711" s="41">
        <f t="shared" si="436"/>
        <v>0</v>
      </c>
      <c r="BG711" s="41">
        <f t="shared" si="437"/>
        <v>0.63354037267080743</v>
      </c>
      <c r="BH711" s="41">
        <f t="shared" si="438"/>
        <v>0.22981366459627328</v>
      </c>
      <c r="BI711" s="41">
        <f t="shared" si="439"/>
        <v>0.13664596273291926</v>
      </c>
      <c r="BJ711" s="41">
        <f t="shared" si="440"/>
        <v>0</v>
      </c>
      <c r="BK711" s="41">
        <f t="shared" si="441"/>
        <v>3.4161490683229816E-2</v>
      </c>
      <c r="BL711" s="41">
        <f t="shared" si="442"/>
        <v>0</v>
      </c>
      <c r="BM711" s="41">
        <f t="shared" si="443"/>
        <v>0.56521739130434778</v>
      </c>
      <c r="BN711" s="41">
        <f t="shared" si="444"/>
        <v>0.40062111801242234</v>
      </c>
      <c r="BO711" s="41">
        <f t="shared" si="445"/>
        <v>9.627329192546584E-2</v>
      </c>
      <c r="BP711" s="41">
        <f t="shared" si="446"/>
        <v>0.47204968944099379</v>
      </c>
      <c r="BQ711" s="41">
        <f t="shared" si="447"/>
        <v>0.4254658385093168</v>
      </c>
      <c r="BR711" s="41">
        <f t="shared" si="448"/>
        <v>6.2111801242236021E-3</v>
      </c>
      <c r="BS711" s="41">
        <f t="shared" si="449"/>
        <v>0.10248447204968944</v>
      </c>
      <c r="BT711" s="41">
        <f t="shared" si="450"/>
        <v>0.89751552795031053</v>
      </c>
      <c r="BU711" s="41">
        <f t="shared" si="451"/>
        <v>0</v>
      </c>
      <c r="BV711" s="41">
        <f t="shared" si="452"/>
        <v>0</v>
      </c>
      <c r="BW711" s="41">
        <f t="shared" si="453"/>
        <v>1</v>
      </c>
      <c r="BX711" s="41" t="str">
        <f t="shared" si="454"/>
        <v>2013Licensed practical nursesAlberta</v>
      </c>
      <c r="BY711" s="51">
        <f>VLOOKUP(BX711,'%workplace'!$A$1:$F$381,6,FALSE)</f>
        <v>8948</v>
      </c>
      <c r="BZ711" s="32">
        <f t="shared" si="455"/>
        <v>3.5985695127402774E-2</v>
      </c>
    </row>
    <row r="712" spans="1:78" s="8" customFormat="1" hidden="1" x14ac:dyDescent="0.2">
      <c r="A712" s="8" t="str">
        <f t="shared" si="418"/>
        <v>2013Licensed practical nursesBritish ColumbiaAll places of work</v>
      </c>
      <c r="B712" s="8" t="s">
        <v>3</v>
      </c>
      <c r="C712" s="8" t="s">
        <v>23</v>
      </c>
      <c r="D712" s="8" t="s">
        <v>9</v>
      </c>
      <c r="E712" s="8">
        <v>2013</v>
      </c>
      <c r="F712" s="8">
        <v>8999</v>
      </c>
      <c r="G712" s="8">
        <v>986</v>
      </c>
      <c r="H712" s="8">
        <v>0</v>
      </c>
      <c r="I712" s="8">
        <v>1404</v>
      </c>
      <c r="J712" s="8">
        <v>1491</v>
      </c>
      <c r="K712" s="8">
        <v>1331</v>
      </c>
      <c r="L712" s="8">
        <v>1299</v>
      </c>
      <c r="M712" s="8">
        <v>1210</v>
      </c>
      <c r="N712" s="8">
        <v>1122</v>
      </c>
      <c r="O712" s="8">
        <v>993</v>
      </c>
      <c r="P712" s="8">
        <v>443</v>
      </c>
      <c r="Q712" s="8">
        <v>133</v>
      </c>
      <c r="R712" s="8">
        <v>14</v>
      </c>
      <c r="S712" s="8">
        <v>545</v>
      </c>
      <c r="T712" s="8">
        <v>0</v>
      </c>
      <c r="U712" s="8">
        <v>9723</v>
      </c>
      <c r="V712" s="8">
        <v>248</v>
      </c>
      <c r="W712" s="8">
        <v>14</v>
      </c>
      <c r="X712" s="8">
        <v>4352</v>
      </c>
      <c r="Y712" s="8">
        <v>2391</v>
      </c>
      <c r="Z712" s="8">
        <v>3234</v>
      </c>
      <c r="AA712" s="8">
        <v>8</v>
      </c>
      <c r="AB712" s="8">
        <v>245</v>
      </c>
      <c r="AC712" s="8">
        <v>3</v>
      </c>
      <c r="AD712" s="8">
        <v>1077</v>
      </c>
      <c r="AE712" s="8">
        <v>8660</v>
      </c>
      <c r="AF712" s="8">
        <v>320</v>
      </c>
      <c r="AG712" s="8">
        <v>9507</v>
      </c>
      <c r="AH712" s="8">
        <v>143</v>
      </c>
      <c r="AI712" s="8">
        <v>12</v>
      </c>
      <c r="AJ712" s="8">
        <v>893</v>
      </c>
      <c r="AK712" s="8">
        <v>9092</v>
      </c>
      <c r="AL712" s="8">
        <v>3</v>
      </c>
      <c r="AM712" s="8">
        <v>0</v>
      </c>
      <c r="AN712" s="8">
        <v>9985</v>
      </c>
      <c r="AO712" s="41">
        <f t="shared" si="419"/>
        <v>0.90125187781672511</v>
      </c>
      <c r="AP712" s="41">
        <f t="shared" si="420"/>
        <v>9.8748122183274917E-2</v>
      </c>
      <c r="AQ712" s="41">
        <f t="shared" si="421"/>
        <v>0</v>
      </c>
      <c r="AR712" s="41">
        <f t="shared" si="422"/>
        <v>0.14061091637456186</v>
      </c>
      <c r="AS712" s="41">
        <f t="shared" si="423"/>
        <v>0.14932398597896845</v>
      </c>
      <c r="AT712" s="41">
        <f t="shared" si="424"/>
        <v>0.13329994992488733</v>
      </c>
      <c r="AU712" s="41">
        <f t="shared" si="425"/>
        <v>0.1300951427140711</v>
      </c>
      <c r="AV712" s="41">
        <f t="shared" si="426"/>
        <v>0.12118177265898848</v>
      </c>
      <c r="AW712" s="41">
        <f t="shared" si="427"/>
        <v>0.11236855282924386</v>
      </c>
      <c r="AX712" s="41">
        <f t="shared" si="428"/>
        <v>9.9449173760640955E-2</v>
      </c>
      <c r="AY712" s="41">
        <f t="shared" si="429"/>
        <v>4.4366549824737103E-2</v>
      </c>
      <c r="AZ712" s="41">
        <f t="shared" si="430"/>
        <v>1.3319979969954933E-2</v>
      </c>
      <c r="BA712" s="41">
        <f t="shared" si="431"/>
        <v>1.402103154732098E-3</v>
      </c>
      <c r="BB712" s="41">
        <f t="shared" si="432"/>
        <v>5.4581872809213818E-2</v>
      </c>
      <c r="BC712" s="41">
        <f t="shared" si="433"/>
        <v>0</v>
      </c>
      <c r="BD712" s="41">
        <f t="shared" si="434"/>
        <v>0.97376064096144221</v>
      </c>
      <c r="BE712" s="41">
        <f t="shared" si="435"/>
        <v>2.4837255883825737E-2</v>
      </c>
      <c r="BF712" s="41">
        <f t="shared" si="436"/>
        <v>1.402103154732098E-3</v>
      </c>
      <c r="BG712" s="41">
        <f t="shared" si="437"/>
        <v>0.4358537806710065</v>
      </c>
      <c r="BH712" s="41">
        <f t="shared" si="438"/>
        <v>0.23945918878317476</v>
      </c>
      <c r="BI712" s="41">
        <f t="shared" si="439"/>
        <v>0.32388582874311467</v>
      </c>
      <c r="BJ712" s="41">
        <f t="shared" si="440"/>
        <v>8.0120180270405609E-4</v>
      </c>
      <c r="BK712" s="41">
        <f t="shared" si="441"/>
        <v>2.4536805207811718E-2</v>
      </c>
      <c r="BL712" s="41">
        <f t="shared" si="442"/>
        <v>3.0045067601402103E-4</v>
      </c>
      <c r="BM712" s="41">
        <f t="shared" si="443"/>
        <v>0.10786179268903355</v>
      </c>
      <c r="BN712" s="41">
        <f t="shared" si="444"/>
        <v>0.8673009514271407</v>
      </c>
      <c r="BO712" s="41">
        <f t="shared" si="445"/>
        <v>3.204807210816224E-2</v>
      </c>
      <c r="BP712" s="41">
        <f t="shared" si="446"/>
        <v>0.9521281922884326</v>
      </c>
      <c r="BQ712" s="41">
        <f t="shared" si="447"/>
        <v>1.4321482223335003E-2</v>
      </c>
      <c r="BR712" s="41">
        <f t="shared" si="448"/>
        <v>1.2018027040560841E-3</v>
      </c>
      <c r="BS712" s="41">
        <f t="shared" si="449"/>
        <v>8.9434151226840258E-2</v>
      </c>
      <c r="BT712" s="41">
        <f t="shared" si="450"/>
        <v>0.91056584877315971</v>
      </c>
      <c r="BU712" s="41">
        <f t="shared" si="451"/>
        <v>3.0045067601402103E-4</v>
      </c>
      <c r="BV712" s="41">
        <f t="shared" si="452"/>
        <v>0</v>
      </c>
      <c r="BW712" s="41">
        <f t="shared" si="453"/>
        <v>1</v>
      </c>
      <c r="BX712" s="41" t="str">
        <f t="shared" si="454"/>
        <v>2013Licensed practical nursesBritish Columbia</v>
      </c>
      <c r="BY712" s="51">
        <f>VLOOKUP(BX712,'%workplace'!$A$1:$F$381,6,FALSE)</f>
        <v>9985</v>
      </c>
      <c r="BZ712" s="32">
        <f t="shared" si="455"/>
        <v>1</v>
      </c>
    </row>
    <row r="713" spans="1:78" s="8" customFormat="1" hidden="1" x14ac:dyDescent="0.2">
      <c r="A713" s="8" t="str">
        <f t="shared" si="418"/>
        <v>2013Licensed practical nursesBritish ColumbiaCommunity health</v>
      </c>
      <c r="B713" s="8" t="s">
        <v>3</v>
      </c>
      <c r="C713" s="8" t="s">
        <v>23</v>
      </c>
      <c r="D713" s="8" t="s">
        <v>11</v>
      </c>
      <c r="E713" s="8">
        <v>2013</v>
      </c>
      <c r="F713" s="8">
        <v>829</v>
      </c>
      <c r="G713" s="8">
        <v>56</v>
      </c>
      <c r="H713" s="8">
        <v>0</v>
      </c>
      <c r="I713" s="8">
        <v>135</v>
      </c>
      <c r="J713" s="8">
        <v>126</v>
      </c>
      <c r="K713" s="8">
        <v>136</v>
      </c>
      <c r="L713" s="8">
        <v>119</v>
      </c>
      <c r="M713" s="8">
        <v>112</v>
      </c>
      <c r="N713" s="8">
        <v>86</v>
      </c>
      <c r="O713" s="8">
        <v>70</v>
      </c>
      <c r="P713" s="8">
        <v>37</v>
      </c>
      <c r="Q713" s="8">
        <v>11</v>
      </c>
      <c r="R713" s="8">
        <v>5</v>
      </c>
      <c r="S713" s="8">
        <v>48</v>
      </c>
      <c r="T713" s="8">
        <v>0</v>
      </c>
      <c r="U713" s="8">
        <v>859</v>
      </c>
      <c r="V713" s="8">
        <v>25</v>
      </c>
      <c r="W713" s="8">
        <v>1</v>
      </c>
      <c r="X713" s="8">
        <v>368</v>
      </c>
      <c r="Y713" s="8">
        <v>179</v>
      </c>
      <c r="Z713" s="8">
        <v>337</v>
      </c>
      <c r="AA713" s="8">
        <v>1</v>
      </c>
      <c r="AB713" s="8">
        <v>46</v>
      </c>
      <c r="AC713" s="8">
        <v>1</v>
      </c>
      <c r="AD713" s="8">
        <v>192</v>
      </c>
      <c r="AE713" s="8">
        <v>646</v>
      </c>
      <c r="AF713" s="8">
        <v>82</v>
      </c>
      <c r="AG713" s="8">
        <v>783</v>
      </c>
      <c r="AH713" s="8">
        <v>17</v>
      </c>
      <c r="AI713" s="8">
        <v>2</v>
      </c>
      <c r="AJ713" s="8">
        <v>74</v>
      </c>
      <c r="AK713" s="8">
        <v>811</v>
      </c>
      <c r="AL713" s="8">
        <v>1</v>
      </c>
      <c r="AM713" s="8">
        <v>0</v>
      </c>
      <c r="AN713" s="8">
        <v>885</v>
      </c>
      <c r="AO713" s="41">
        <f t="shared" si="419"/>
        <v>0.93672316384180787</v>
      </c>
      <c r="AP713" s="41">
        <f t="shared" si="420"/>
        <v>6.3276836158192087E-2</v>
      </c>
      <c r="AQ713" s="41">
        <f t="shared" si="421"/>
        <v>0</v>
      </c>
      <c r="AR713" s="41">
        <f t="shared" si="422"/>
        <v>0.15254237288135594</v>
      </c>
      <c r="AS713" s="41">
        <f t="shared" si="423"/>
        <v>0.14237288135593221</v>
      </c>
      <c r="AT713" s="41">
        <f t="shared" si="424"/>
        <v>0.1536723163841808</v>
      </c>
      <c r="AU713" s="41">
        <f t="shared" si="425"/>
        <v>0.13446327683615819</v>
      </c>
      <c r="AV713" s="41">
        <f t="shared" si="426"/>
        <v>0.12655367231638417</v>
      </c>
      <c r="AW713" s="41">
        <f t="shared" si="427"/>
        <v>9.7175141242937857E-2</v>
      </c>
      <c r="AX713" s="41">
        <f t="shared" si="428"/>
        <v>7.909604519774012E-2</v>
      </c>
      <c r="AY713" s="41">
        <f t="shared" si="429"/>
        <v>4.1807909604519772E-2</v>
      </c>
      <c r="AZ713" s="41">
        <f t="shared" si="430"/>
        <v>1.2429378531073447E-2</v>
      </c>
      <c r="BA713" s="41">
        <f t="shared" si="431"/>
        <v>5.6497175141242938E-3</v>
      </c>
      <c r="BB713" s="41">
        <f t="shared" si="432"/>
        <v>5.4237288135593219E-2</v>
      </c>
      <c r="BC713" s="41">
        <f t="shared" si="433"/>
        <v>0</v>
      </c>
      <c r="BD713" s="41">
        <f t="shared" si="434"/>
        <v>0.97062146892655365</v>
      </c>
      <c r="BE713" s="41">
        <f t="shared" si="435"/>
        <v>2.8248587570621469E-2</v>
      </c>
      <c r="BF713" s="41">
        <f t="shared" si="436"/>
        <v>1.1299435028248588E-3</v>
      </c>
      <c r="BG713" s="41">
        <f t="shared" si="437"/>
        <v>0.415819209039548</v>
      </c>
      <c r="BH713" s="41">
        <f t="shared" si="438"/>
        <v>0.20225988700564973</v>
      </c>
      <c r="BI713" s="41">
        <f t="shared" si="439"/>
        <v>0.38079096045197741</v>
      </c>
      <c r="BJ713" s="41">
        <f t="shared" si="440"/>
        <v>1.1299435028248588E-3</v>
      </c>
      <c r="BK713" s="41">
        <f t="shared" si="441"/>
        <v>5.19774011299435E-2</v>
      </c>
      <c r="BL713" s="41">
        <f t="shared" si="442"/>
        <v>1.1299435028248588E-3</v>
      </c>
      <c r="BM713" s="41">
        <f t="shared" si="443"/>
        <v>0.21694915254237288</v>
      </c>
      <c r="BN713" s="41">
        <f t="shared" si="444"/>
        <v>0.72994350282485876</v>
      </c>
      <c r="BO713" s="41">
        <f t="shared" si="445"/>
        <v>9.2655367231638419E-2</v>
      </c>
      <c r="BP713" s="41">
        <f t="shared" si="446"/>
        <v>0.88474576271186445</v>
      </c>
      <c r="BQ713" s="41">
        <f t="shared" si="447"/>
        <v>1.92090395480226E-2</v>
      </c>
      <c r="BR713" s="41">
        <f t="shared" si="448"/>
        <v>2.2598870056497176E-3</v>
      </c>
      <c r="BS713" s="41">
        <f t="shared" si="449"/>
        <v>8.3615819209039544E-2</v>
      </c>
      <c r="BT713" s="41">
        <f t="shared" si="450"/>
        <v>0.9163841807909604</v>
      </c>
      <c r="BU713" s="41">
        <f t="shared" si="451"/>
        <v>1.1299435028248588E-3</v>
      </c>
      <c r="BV713" s="41">
        <f t="shared" si="452"/>
        <v>0</v>
      </c>
      <c r="BW713" s="41">
        <f t="shared" si="453"/>
        <v>1</v>
      </c>
      <c r="BX713" s="41" t="str">
        <f t="shared" si="454"/>
        <v>2013Licensed practical nursesBritish Columbia</v>
      </c>
      <c r="BY713" s="51">
        <f>VLOOKUP(BX713,'%workplace'!$A$1:$F$381,6,FALSE)</f>
        <v>9985</v>
      </c>
      <c r="BZ713" s="32">
        <f t="shared" si="455"/>
        <v>8.8632949424136201E-2</v>
      </c>
    </row>
    <row r="714" spans="1:78" s="8" customFormat="1" hidden="1" x14ac:dyDescent="0.2">
      <c r="A714" s="8" t="str">
        <f t="shared" si="418"/>
        <v>2013Licensed practical nursesBritish ColumbiaNursing home/long-term care</v>
      </c>
      <c r="B714" s="8" t="s">
        <v>3</v>
      </c>
      <c r="C714" s="8" t="s">
        <v>23</v>
      </c>
      <c r="D714" s="8" t="s">
        <v>12</v>
      </c>
      <c r="E714" s="8">
        <v>2013</v>
      </c>
      <c r="F714" s="8">
        <v>3920</v>
      </c>
      <c r="G714" s="8">
        <v>433</v>
      </c>
      <c r="H714" s="8">
        <v>0</v>
      </c>
      <c r="I714" s="8">
        <v>680</v>
      </c>
      <c r="J714" s="8">
        <v>660</v>
      </c>
      <c r="K714" s="8">
        <v>573</v>
      </c>
      <c r="L714" s="8">
        <v>583</v>
      </c>
      <c r="M714" s="8">
        <v>484</v>
      </c>
      <c r="N714" s="8">
        <v>481</v>
      </c>
      <c r="O714" s="8">
        <v>395</v>
      </c>
      <c r="P714" s="8">
        <v>160</v>
      </c>
      <c r="Q714" s="8">
        <v>53</v>
      </c>
      <c r="R714" s="8">
        <v>2</v>
      </c>
      <c r="S714" s="8">
        <v>282</v>
      </c>
      <c r="T714" s="8">
        <v>0</v>
      </c>
      <c r="U714" s="8">
        <v>4215</v>
      </c>
      <c r="V714" s="8">
        <v>132</v>
      </c>
      <c r="W714" s="8">
        <v>6</v>
      </c>
      <c r="X714" s="8">
        <v>1837</v>
      </c>
      <c r="Y714" s="8">
        <v>1207</v>
      </c>
      <c r="Z714" s="8">
        <v>1307</v>
      </c>
      <c r="AA714" s="8">
        <v>2</v>
      </c>
      <c r="AB714" s="8">
        <v>115</v>
      </c>
      <c r="AC714" s="8">
        <v>0</v>
      </c>
      <c r="AD714" s="8">
        <v>272</v>
      </c>
      <c r="AE714" s="8">
        <v>3966</v>
      </c>
      <c r="AF714" s="8">
        <v>103</v>
      </c>
      <c r="AG714" s="8">
        <v>4243</v>
      </c>
      <c r="AH714" s="8">
        <v>6</v>
      </c>
      <c r="AI714" s="8">
        <v>1</v>
      </c>
      <c r="AJ714" s="8">
        <v>480</v>
      </c>
      <c r="AK714" s="8">
        <v>3873</v>
      </c>
      <c r="AL714" s="8">
        <v>0</v>
      </c>
      <c r="AM714" s="8">
        <v>0</v>
      </c>
      <c r="AN714" s="8">
        <v>4353</v>
      </c>
      <c r="AO714" s="41">
        <f t="shared" si="419"/>
        <v>0.90052837123822649</v>
      </c>
      <c r="AP714" s="41">
        <f t="shared" si="420"/>
        <v>9.9471628761773484E-2</v>
      </c>
      <c r="AQ714" s="41">
        <f t="shared" si="421"/>
        <v>0</v>
      </c>
      <c r="AR714" s="41">
        <f t="shared" si="422"/>
        <v>0.1562141052147944</v>
      </c>
      <c r="AS714" s="41">
        <f t="shared" si="423"/>
        <v>0.15161957270847692</v>
      </c>
      <c r="AT714" s="41">
        <f t="shared" si="424"/>
        <v>0.13163335630599587</v>
      </c>
      <c r="AU714" s="41">
        <f t="shared" si="425"/>
        <v>0.13393062255915461</v>
      </c>
      <c r="AV714" s="41">
        <f t="shared" si="426"/>
        <v>0.11118768665288307</v>
      </c>
      <c r="AW714" s="41">
        <f t="shared" si="427"/>
        <v>0.11049850677693544</v>
      </c>
      <c r="AX714" s="41">
        <f t="shared" si="428"/>
        <v>9.0742016999770275E-2</v>
      </c>
      <c r="AY714" s="41">
        <f t="shared" si="429"/>
        <v>3.6756260050539856E-2</v>
      </c>
      <c r="AZ714" s="41">
        <f t="shared" si="430"/>
        <v>1.2175511141741327E-2</v>
      </c>
      <c r="BA714" s="41">
        <f t="shared" si="431"/>
        <v>4.5945325063174823E-4</v>
      </c>
      <c r="BB714" s="41">
        <f t="shared" si="432"/>
        <v>6.4782908339076503E-2</v>
      </c>
      <c r="BC714" s="41">
        <f t="shared" si="433"/>
        <v>0</v>
      </c>
      <c r="BD714" s="41">
        <f t="shared" si="434"/>
        <v>0.96829772570640937</v>
      </c>
      <c r="BE714" s="41">
        <f t="shared" si="435"/>
        <v>3.0323914541695383E-2</v>
      </c>
      <c r="BF714" s="41">
        <f t="shared" si="436"/>
        <v>1.3783597518952446E-3</v>
      </c>
      <c r="BG714" s="41">
        <f t="shared" si="437"/>
        <v>0.42200781070526072</v>
      </c>
      <c r="BH714" s="41">
        <f t="shared" si="438"/>
        <v>0.27728003675626006</v>
      </c>
      <c r="BI714" s="41">
        <f t="shared" si="439"/>
        <v>0.30025269928784748</v>
      </c>
      <c r="BJ714" s="41">
        <f t="shared" si="440"/>
        <v>4.5945325063174823E-4</v>
      </c>
      <c r="BK714" s="41">
        <f t="shared" si="441"/>
        <v>2.6418561911325522E-2</v>
      </c>
      <c r="BL714" s="41">
        <f t="shared" si="442"/>
        <v>0</v>
      </c>
      <c r="BM714" s="41">
        <f t="shared" si="443"/>
        <v>6.248564208591776E-2</v>
      </c>
      <c r="BN714" s="41">
        <f t="shared" si="444"/>
        <v>0.9110957960027567</v>
      </c>
      <c r="BO714" s="41">
        <f t="shared" si="445"/>
        <v>2.3661842407535032E-2</v>
      </c>
      <c r="BP714" s="41">
        <f t="shared" si="446"/>
        <v>0.9747300712152539</v>
      </c>
      <c r="BQ714" s="41">
        <f t="shared" si="447"/>
        <v>1.3783597518952446E-3</v>
      </c>
      <c r="BR714" s="41">
        <f t="shared" si="448"/>
        <v>2.2972662531587412E-4</v>
      </c>
      <c r="BS714" s="41">
        <f t="shared" si="449"/>
        <v>0.11026878015161957</v>
      </c>
      <c r="BT714" s="41">
        <f t="shared" si="450"/>
        <v>0.88973121984838044</v>
      </c>
      <c r="BU714" s="41">
        <f t="shared" si="451"/>
        <v>0</v>
      </c>
      <c r="BV714" s="41">
        <f t="shared" si="452"/>
        <v>0</v>
      </c>
      <c r="BW714" s="41">
        <f t="shared" si="453"/>
        <v>1</v>
      </c>
      <c r="BX714" s="41" t="str">
        <f t="shared" si="454"/>
        <v>2013Licensed practical nursesBritish Columbia</v>
      </c>
      <c r="BY714" s="51">
        <f>VLOOKUP(BX714,'%workplace'!$A$1:$F$381,6,FALSE)</f>
        <v>9985</v>
      </c>
      <c r="BZ714" s="32">
        <f t="shared" si="455"/>
        <v>0.43595393089634454</v>
      </c>
    </row>
    <row r="715" spans="1:78" s="8" customFormat="1" hidden="1" x14ac:dyDescent="0.2">
      <c r="A715" s="8" t="str">
        <f t="shared" si="418"/>
        <v>2013Licensed practical nursesBritish ColumbiaHospital</v>
      </c>
      <c r="B715" s="8" t="s">
        <v>3</v>
      </c>
      <c r="C715" s="8" t="s">
        <v>23</v>
      </c>
      <c r="D715" s="8" t="s">
        <v>10</v>
      </c>
      <c r="E715" s="8">
        <v>2013</v>
      </c>
      <c r="F715" s="8">
        <v>3531</v>
      </c>
      <c r="G715" s="8">
        <v>448</v>
      </c>
      <c r="H715" s="8">
        <v>0</v>
      </c>
      <c r="I715" s="8">
        <v>505</v>
      </c>
      <c r="J715" s="8">
        <v>593</v>
      </c>
      <c r="K715" s="8">
        <v>525</v>
      </c>
      <c r="L715" s="8">
        <v>503</v>
      </c>
      <c r="M715" s="8">
        <v>515</v>
      </c>
      <c r="N715" s="8">
        <v>472</v>
      </c>
      <c r="O715" s="8">
        <v>446</v>
      </c>
      <c r="P715" s="8">
        <v>192</v>
      </c>
      <c r="Q715" s="8">
        <v>52</v>
      </c>
      <c r="R715" s="8">
        <v>3</v>
      </c>
      <c r="S715" s="8">
        <v>173</v>
      </c>
      <c r="T715" s="8">
        <v>0</v>
      </c>
      <c r="U715" s="8">
        <v>3916</v>
      </c>
      <c r="V715" s="8">
        <v>58</v>
      </c>
      <c r="W715" s="8">
        <v>5</v>
      </c>
      <c r="X715" s="8">
        <v>1793</v>
      </c>
      <c r="Y715" s="8">
        <v>861</v>
      </c>
      <c r="Z715" s="8">
        <v>1320</v>
      </c>
      <c r="AA715" s="8">
        <v>5</v>
      </c>
      <c r="AB715" s="8">
        <v>29</v>
      </c>
      <c r="AC715" s="8">
        <v>0</v>
      </c>
      <c r="AD715" s="8">
        <v>251</v>
      </c>
      <c r="AE715" s="8">
        <v>3699</v>
      </c>
      <c r="AF715" s="8">
        <v>42</v>
      </c>
      <c r="AG715" s="8">
        <v>3930</v>
      </c>
      <c r="AH715" s="8">
        <v>6</v>
      </c>
      <c r="AI715" s="8">
        <v>1</v>
      </c>
      <c r="AJ715" s="8">
        <v>298</v>
      </c>
      <c r="AK715" s="8">
        <v>3681</v>
      </c>
      <c r="AL715" s="8">
        <v>0</v>
      </c>
      <c r="AM715" s="8">
        <v>0</v>
      </c>
      <c r="AN715" s="8">
        <v>3979</v>
      </c>
      <c r="AO715" s="41">
        <f t="shared" si="419"/>
        <v>0.8874088967077155</v>
      </c>
      <c r="AP715" s="41">
        <f t="shared" si="420"/>
        <v>0.1125911032922845</v>
      </c>
      <c r="AQ715" s="41">
        <f t="shared" si="421"/>
        <v>0</v>
      </c>
      <c r="AR715" s="41">
        <f t="shared" si="422"/>
        <v>0.12691631063081177</v>
      </c>
      <c r="AS715" s="41">
        <f t="shared" si="423"/>
        <v>0.14903242020608193</v>
      </c>
      <c r="AT715" s="41">
        <f t="shared" si="424"/>
        <v>0.13194269917064588</v>
      </c>
      <c r="AU715" s="41">
        <f t="shared" si="425"/>
        <v>0.12641367177682836</v>
      </c>
      <c r="AV715" s="41">
        <f t="shared" si="426"/>
        <v>0.12942950490072883</v>
      </c>
      <c r="AW715" s="41">
        <f t="shared" si="427"/>
        <v>0.11862276954008545</v>
      </c>
      <c r="AX715" s="41">
        <f t="shared" si="428"/>
        <v>0.11208846443830107</v>
      </c>
      <c r="AY715" s="41">
        <f t="shared" si="429"/>
        <v>4.8253329982407639E-2</v>
      </c>
      <c r="AZ715" s="41">
        <f t="shared" si="430"/>
        <v>1.3068610203568736E-2</v>
      </c>
      <c r="BA715" s="41">
        <f t="shared" si="431"/>
        <v>7.5395828097511936E-4</v>
      </c>
      <c r="BB715" s="41">
        <f t="shared" si="432"/>
        <v>4.3478260869565216E-2</v>
      </c>
      <c r="BC715" s="41">
        <f t="shared" si="433"/>
        <v>0</v>
      </c>
      <c r="BD715" s="41">
        <f t="shared" si="434"/>
        <v>0.98416687609952247</v>
      </c>
      <c r="BE715" s="41">
        <f t="shared" si="435"/>
        <v>1.4576526765518974E-2</v>
      </c>
      <c r="BF715" s="41">
        <f t="shared" si="436"/>
        <v>1.2565971349585323E-3</v>
      </c>
      <c r="BG715" s="41">
        <f t="shared" si="437"/>
        <v>0.45061573259612969</v>
      </c>
      <c r="BH715" s="41">
        <f t="shared" si="438"/>
        <v>0.21638602663985926</v>
      </c>
      <c r="BI715" s="41">
        <f t="shared" si="439"/>
        <v>0.33174164362905251</v>
      </c>
      <c r="BJ715" s="41">
        <f t="shared" si="440"/>
        <v>1.2565971349585323E-3</v>
      </c>
      <c r="BK715" s="41">
        <f t="shared" si="441"/>
        <v>7.288263382759487E-3</v>
      </c>
      <c r="BL715" s="41">
        <f t="shared" si="442"/>
        <v>0</v>
      </c>
      <c r="BM715" s="41">
        <f t="shared" si="443"/>
        <v>6.3081176174918319E-2</v>
      </c>
      <c r="BN715" s="41">
        <f t="shared" si="444"/>
        <v>0.92963056044232217</v>
      </c>
      <c r="BO715" s="41">
        <f t="shared" si="445"/>
        <v>1.0555415933651672E-2</v>
      </c>
      <c r="BP715" s="41">
        <f t="shared" si="446"/>
        <v>0.98768534807740638</v>
      </c>
      <c r="BQ715" s="41">
        <f t="shared" si="447"/>
        <v>1.5079165619502387E-3</v>
      </c>
      <c r="BR715" s="41">
        <f t="shared" si="448"/>
        <v>2.5131942699170643E-4</v>
      </c>
      <c r="BS715" s="41">
        <f t="shared" si="449"/>
        <v>7.489318924352853E-2</v>
      </c>
      <c r="BT715" s="41">
        <f t="shared" si="450"/>
        <v>0.9251068107564715</v>
      </c>
      <c r="BU715" s="41">
        <f t="shared" si="451"/>
        <v>0</v>
      </c>
      <c r="BV715" s="41">
        <f t="shared" si="452"/>
        <v>0</v>
      </c>
      <c r="BW715" s="41">
        <f t="shared" si="453"/>
        <v>1</v>
      </c>
      <c r="BX715" s="41" t="str">
        <f t="shared" si="454"/>
        <v>2013Licensed practical nursesBritish Columbia</v>
      </c>
      <c r="BY715" s="51">
        <f>VLOOKUP(BX715,'%workplace'!$A$1:$F$381,6,FALSE)</f>
        <v>9985</v>
      </c>
      <c r="BZ715" s="32">
        <f t="shared" si="455"/>
        <v>0.39849774661992987</v>
      </c>
    </row>
    <row r="716" spans="1:78" s="8" customFormat="1" hidden="1" x14ac:dyDescent="0.2">
      <c r="A716" s="8" t="str">
        <f t="shared" si="418"/>
        <v>2013Licensed practical nursesBritish ColumbiaOther places of work</v>
      </c>
      <c r="B716" s="8" t="s">
        <v>3</v>
      </c>
      <c r="C716" s="8" t="s">
        <v>23</v>
      </c>
      <c r="D716" s="8" t="s">
        <v>13</v>
      </c>
      <c r="E716" s="8">
        <v>2013</v>
      </c>
      <c r="F716" s="8">
        <v>718</v>
      </c>
      <c r="G716" s="8">
        <v>49</v>
      </c>
      <c r="H716" s="8">
        <v>0</v>
      </c>
      <c r="I716" s="8">
        <v>84</v>
      </c>
      <c r="J716" s="8">
        <v>112</v>
      </c>
      <c r="K716" s="8">
        <v>97</v>
      </c>
      <c r="L716" s="8">
        <v>94</v>
      </c>
      <c r="M716" s="8">
        <v>99</v>
      </c>
      <c r="N716" s="8">
        <v>83</v>
      </c>
      <c r="O716" s="8">
        <v>82</v>
      </c>
      <c r="P716" s="8">
        <v>54</v>
      </c>
      <c r="Q716" s="8">
        <v>17</v>
      </c>
      <c r="R716" s="8">
        <v>4</v>
      </c>
      <c r="S716" s="8">
        <v>41</v>
      </c>
      <c r="T716" s="8">
        <v>0</v>
      </c>
      <c r="U716" s="8">
        <v>732</v>
      </c>
      <c r="V716" s="8">
        <v>33</v>
      </c>
      <c r="W716" s="8">
        <v>2</v>
      </c>
      <c r="X716" s="8">
        <v>354</v>
      </c>
      <c r="Y716" s="8">
        <v>144</v>
      </c>
      <c r="Z716" s="8">
        <v>269</v>
      </c>
      <c r="AA716" s="8">
        <v>0</v>
      </c>
      <c r="AB716" s="8">
        <v>55</v>
      </c>
      <c r="AC716" s="8">
        <v>1</v>
      </c>
      <c r="AD716" s="8">
        <v>362</v>
      </c>
      <c r="AE716" s="8">
        <v>349</v>
      </c>
      <c r="AF716" s="8">
        <v>93</v>
      </c>
      <c r="AG716" s="8">
        <v>551</v>
      </c>
      <c r="AH716" s="8">
        <v>114</v>
      </c>
      <c r="AI716" s="8">
        <v>8</v>
      </c>
      <c r="AJ716" s="8">
        <v>41</v>
      </c>
      <c r="AK716" s="8">
        <v>726</v>
      </c>
      <c r="AL716" s="8">
        <v>1</v>
      </c>
      <c r="AM716" s="8">
        <v>0</v>
      </c>
      <c r="AN716" s="8">
        <v>767</v>
      </c>
      <c r="AO716" s="41">
        <f t="shared" si="419"/>
        <v>0.9361147327249022</v>
      </c>
      <c r="AP716" s="41">
        <f t="shared" si="420"/>
        <v>6.3885267275097787E-2</v>
      </c>
      <c r="AQ716" s="41">
        <f t="shared" si="421"/>
        <v>0</v>
      </c>
      <c r="AR716" s="41">
        <f t="shared" si="422"/>
        <v>0.10951760104302477</v>
      </c>
      <c r="AS716" s="41">
        <f t="shared" si="423"/>
        <v>0.14602346805736635</v>
      </c>
      <c r="AT716" s="41">
        <f t="shared" si="424"/>
        <v>0.12646675358539766</v>
      </c>
      <c r="AU716" s="41">
        <f t="shared" si="425"/>
        <v>0.12255541069100391</v>
      </c>
      <c r="AV716" s="41">
        <f t="shared" si="426"/>
        <v>0.12907431551499349</v>
      </c>
      <c r="AW716" s="41">
        <f t="shared" si="427"/>
        <v>0.10821382007822686</v>
      </c>
      <c r="AX716" s="41">
        <f t="shared" si="428"/>
        <v>0.10691003911342895</v>
      </c>
      <c r="AY716" s="41">
        <f t="shared" si="429"/>
        <v>7.040417209908735E-2</v>
      </c>
      <c r="AZ716" s="41">
        <f t="shared" si="430"/>
        <v>2.2164276401564539E-2</v>
      </c>
      <c r="BA716" s="41">
        <f t="shared" si="431"/>
        <v>5.2151238591916557E-3</v>
      </c>
      <c r="BB716" s="41">
        <f t="shared" si="432"/>
        <v>5.3455019556714473E-2</v>
      </c>
      <c r="BC716" s="41">
        <f t="shared" si="433"/>
        <v>0</v>
      </c>
      <c r="BD716" s="41">
        <f t="shared" si="434"/>
        <v>0.95436766623207303</v>
      </c>
      <c r="BE716" s="41">
        <f t="shared" si="435"/>
        <v>4.3024771838331158E-2</v>
      </c>
      <c r="BF716" s="41">
        <f t="shared" si="436"/>
        <v>2.6075619295958278E-3</v>
      </c>
      <c r="BG716" s="41">
        <f t="shared" si="437"/>
        <v>0.46153846153846156</v>
      </c>
      <c r="BH716" s="41">
        <f t="shared" si="438"/>
        <v>0.18774445893089961</v>
      </c>
      <c r="BI716" s="41">
        <f t="shared" si="439"/>
        <v>0.35071707953063885</v>
      </c>
      <c r="BJ716" s="41">
        <f t="shared" si="440"/>
        <v>0</v>
      </c>
      <c r="BK716" s="41">
        <f t="shared" si="441"/>
        <v>7.1707953063885263E-2</v>
      </c>
      <c r="BL716" s="41">
        <f t="shared" si="442"/>
        <v>1.3037809647979139E-3</v>
      </c>
      <c r="BM716" s="41">
        <f t="shared" si="443"/>
        <v>0.47196870925684486</v>
      </c>
      <c r="BN716" s="41">
        <f t="shared" si="444"/>
        <v>0.45501955671447197</v>
      </c>
      <c r="BO716" s="41">
        <f t="shared" si="445"/>
        <v>0.121251629726206</v>
      </c>
      <c r="BP716" s="41">
        <f t="shared" si="446"/>
        <v>0.71838331160365054</v>
      </c>
      <c r="BQ716" s="41">
        <f t="shared" si="447"/>
        <v>0.14863102998696218</v>
      </c>
      <c r="BR716" s="41">
        <f t="shared" si="448"/>
        <v>1.0430247718383311E-2</v>
      </c>
      <c r="BS716" s="41">
        <f t="shared" si="449"/>
        <v>5.3455019556714473E-2</v>
      </c>
      <c r="BT716" s="41">
        <f t="shared" si="450"/>
        <v>0.9465449804432855</v>
      </c>
      <c r="BU716" s="41">
        <f t="shared" si="451"/>
        <v>1.3037809647979139E-3</v>
      </c>
      <c r="BV716" s="41">
        <f t="shared" si="452"/>
        <v>0</v>
      </c>
      <c r="BW716" s="41">
        <f t="shared" si="453"/>
        <v>1</v>
      </c>
      <c r="BX716" s="41" t="str">
        <f t="shared" si="454"/>
        <v>2013Licensed practical nursesBritish Columbia</v>
      </c>
      <c r="BY716" s="51">
        <f>VLOOKUP(BX716,'%workplace'!$A$1:$F$381,6,FALSE)</f>
        <v>9985</v>
      </c>
      <c r="BZ716" s="32">
        <f t="shared" si="455"/>
        <v>7.6815222834251379E-2</v>
      </c>
    </row>
    <row r="717" spans="1:78" s="8" customFormat="1" hidden="1" x14ac:dyDescent="0.2">
      <c r="A717" s="8" t="str">
        <f t="shared" si="418"/>
        <v>2013Licensed practical nursesBritish ColumbiaUnknown places of work</v>
      </c>
      <c r="B717" s="8" t="s">
        <v>3</v>
      </c>
      <c r="C717" s="8" t="s">
        <v>23</v>
      </c>
      <c r="D717" s="8" t="s">
        <v>49</v>
      </c>
      <c r="E717" s="8">
        <v>2013</v>
      </c>
      <c r="F717" s="8">
        <v>1</v>
      </c>
      <c r="G717" s="8">
        <v>0</v>
      </c>
      <c r="H717" s="8">
        <v>0</v>
      </c>
      <c r="I717" s="8">
        <v>0</v>
      </c>
      <c r="J717" s="8">
        <v>0</v>
      </c>
      <c r="K717" s="8">
        <v>0</v>
      </c>
      <c r="L717" s="8">
        <v>0</v>
      </c>
      <c r="M717" s="8">
        <v>0</v>
      </c>
      <c r="N717" s="8">
        <v>0</v>
      </c>
      <c r="O717" s="8">
        <v>0</v>
      </c>
      <c r="P717" s="8">
        <v>0</v>
      </c>
      <c r="Q717" s="8">
        <v>0</v>
      </c>
      <c r="R717" s="8">
        <v>0</v>
      </c>
      <c r="S717" s="8">
        <v>1</v>
      </c>
      <c r="T717" s="8">
        <v>0</v>
      </c>
      <c r="U717" s="8">
        <v>1</v>
      </c>
      <c r="V717" s="8">
        <v>0</v>
      </c>
      <c r="W717" s="8">
        <v>0</v>
      </c>
      <c r="X717" s="8">
        <v>0</v>
      </c>
      <c r="Y717" s="8">
        <v>0</v>
      </c>
      <c r="Z717" s="8">
        <v>1</v>
      </c>
      <c r="AA717" s="8">
        <v>0</v>
      </c>
      <c r="AB717" s="8">
        <v>0</v>
      </c>
      <c r="AC717" s="8">
        <v>1</v>
      </c>
      <c r="AD717" s="8">
        <v>0</v>
      </c>
      <c r="AE717" s="8">
        <v>0</v>
      </c>
      <c r="AF717" s="8">
        <v>0</v>
      </c>
      <c r="AG717" s="8">
        <v>0</v>
      </c>
      <c r="AH717" s="8">
        <v>0</v>
      </c>
      <c r="AI717" s="8">
        <v>0</v>
      </c>
      <c r="AJ717" s="8">
        <v>0</v>
      </c>
      <c r="AK717" s="8">
        <v>1</v>
      </c>
      <c r="AL717" s="8">
        <v>1</v>
      </c>
      <c r="AM717" s="8">
        <v>0</v>
      </c>
      <c r="AN717" s="8">
        <v>1</v>
      </c>
      <c r="AO717" s="41">
        <f t="shared" si="419"/>
        <v>1</v>
      </c>
      <c r="AP717" s="41">
        <f t="shared" si="420"/>
        <v>0</v>
      </c>
      <c r="AQ717" s="41">
        <f t="shared" si="421"/>
        <v>0</v>
      </c>
      <c r="AR717" s="41">
        <f t="shared" si="422"/>
        <v>0</v>
      </c>
      <c r="AS717" s="41">
        <f t="shared" si="423"/>
        <v>0</v>
      </c>
      <c r="AT717" s="41">
        <f t="shared" si="424"/>
        <v>0</v>
      </c>
      <c r="AU717" s="41">
        <f t="shared" si="425"/>
        <v>0</v>
      </c>
      <c r="AV717" s="41">
        <f t="shared" si="426"/>
        <v>0</v>
      </c>
      <c r="AW717" s="41">
        <f t="shared" si="427"/>
        <v>0</v>
      </c>
      <c r="AX717" s="41">
        <f t="shared" si="428"/>
        <v>0</v>
      </c>
      <c r="AY717" s="41">
        <f t="shared" si="429"/>
        <v>0</v>
      </c>
      <c r="AZ717" s="41">
        <f t="shared" si="430"/>
        <v>0</v>
      </c>
      <c r="BA717" s="41">
        <f t="shared" si="431"/>
        <v>0</v>
      </c>
      <c r="BB717" s="41">
        <f t="shared" si="432"/>
        <v>1</v>
      </c>
      <c r="BC717" s="41">
        <f t="shared" si="433"/>
        <v>0</v>
      </c>
      <c r="BD717" s="41">
        <f t="shared" si="434"/>
        <v>1</v>
      </c>
      <c r="BE717" s="41">
        <f t="shared" si="435"/>
        <v>0</v>
      </c>
      <c r="BF717" s="41">
        <f t="shared" si="436"/>
        <v>0</v>
      </c>
      <c r="BG717" s="41">
        <f t="shared" si="437"/>
        <v>0</v>
      </c>
      <c r="BH717" s="41">
        <f t="shared" si="438"/>
        <v>0</v>
      </c>
      <c r="BI717" s="41">
        <f t="shared" si="439"/>
        <v>1</v>
      </c>
      <c r="BJ717" s="41">
        <f t="shared" si="440"/>
        <v>0</v>
      </c>
      <c r="BK717" s="41">
        <f t="shared" si="441"/>
        <v>0</v>
      </c>
      <c r="BL717" s="41">
        <f t="shared" si="442"/>
        <v>1</v>
      </c>
      <c r="BM717" s="41">
        <f t="shared" si="443"/>
        <v>0</v>
      </c>
      <c r="BN717" s="41">
        <f t="shared" si="444"/>
        <v>0</v>
      </c>
      <c r="BO717" s="41">
        <f t="shared" si="445"/>
        <v>0</v>
      </c>
      <c r="BP717" s="41">
        <f t="shared" si="446"/>
        <v>0</v>
      </c>
      <c r="BQ717" s="41">
        <f t="shared" si="447"/>
        <v>0</v>
      </c>
      <c r="BR717" s="41">
        <f t="shared" si="448"/>
        <v>0</v>
      </c>
      <c r="BS717" s="41">
        <f t="shared" si="449"/>
        <v>0</v>
      </c>
      <c r="BT717" s="41">
        <f t="shared" si="450"/>
        <v>1</v>
      </c>
      <c r="BU717" s="41">
        <f t="shared" si="451"/>
        <v>1</v>
      </c>
      <c r="BV717" s="41">
        <f t="shared" si="452"/>
        <v>0</v>
      </c>
      <c r="BW717" s="41">
        <f t="shared" si="453"/>
        <v>1</v>
      </c>
      <c r="BX717" s="41" t="str">
        <f t="shared" si="454"/>
        <v>2013Licensed practical nursesBritish Columbia</v>
      </c>
      <c r="BY717" s="51">
        <f>VLOOKUP(BX717,'%workplace'!$A$1:$F$381,6,FALSE)</f>
        <v>9985</v>
      </c>
      <c r="BZ717" s="32">
        <f t="shared" si="455"/>
        <v>1.0015022533800701E-4</v>
      </c>
    </row>
    <row r="718" spans="1:78" s="8" customFormat="1" hidden="1" x14ac:dyDescent="0.2">
      <c r="A718" s="8" t="str">
        <f t="shared" si="418"/>
        <v>2013Licensed practical nursesNorthwest TerritoriesAll places of work</v>
      </c>
      <c r="B718" s="8" t="s">
        <v>3</v>
      </c>
      <c r="C718" s="8" t="s">
        <v>25</v>
      </c>
      <c r="D718" s="8" t="s">
        <v>9</v>
      </c>
      <c r="E718" s="8">
        <v>2013</v>
      </c>
      <c r="F718" s="8">
        <v>82</v>
      </c>
      <c r="G718" s="8">
        <v>9</v>
      </c>
      <c r="H718" s="8">
        <v>0</v>
      </c>
      <c r="I718" s="8">
        <v>7</v>
      </c>
      <c r="J718" s="8">
        <v>11</v>
      </c>
      <c r="K718" s="8">
        <v>10</v>
      </c>
      <c r="L718" s="8">
        <v>11</v>
      </c>
      <c r="M718" s="8">
        <v>12</v>
      </c>
      <c r="N718" s="8">
        <v>11</v>
      </c>
      <c r="O718" s="8">
        <v>17</v>
      </c>
      <c r="P718" s="8">
        <v>5</v>
      </c>
      <c r="Q718" s="8">
        <v>7</v>
      </c>
      <c r="R718" s="8">
        <v>0</v>
      </c>
      <c r="S718" s="8">
        <v>0</v>
      </c>
      <c r="T718" s="8">
        <v>0</v>
      </c>
      <c r="U718" s="8">
        <v>90</v>
      </c>
      <c r="V718" s="8">
        <v>0</v>
      </c>
      <c r="W718" s="8">
        <v>1</v>
      </c>
      <c r="X718" s="8">
        <v>74</v>
      </c>
      <c r="Y718" s="8">
        <v>8</v>
      </c>
      <c r="Z718" s="8">
        <v>8</v>
      </c>
      <c r="AA718" s="8">
        <v>1</v>
      </c>
      <c r="AB718" s="8">
        <v>2</v>
      </c>
      <c r="AC718" s="8">
        <v>1</v>
      </c>
      <c r="AD718" s="8">
        <v>8</v>
      </c>
      <c r="AE718" s="8">
        <v>80</v>
      </c>
      <c r="AF718" s="8">
        <v>0</v>
      </c>
      <c r="AG718" s="8">
        <v>90</v>
      </c>
      <c r="AH718" s="8">
        <v>0</v>
      </c>
      <c r="AI718" s="8">
        <v>0</v>
      </c>
      <c r="AJ718" s="8">
        <v>59</v>
      </c>
      <c r="AK718" s="8">
        <v>32</v>
      </c>
      <c r="AL718" s="8">
        <v>1</v>
      </c>
      <c r="AM718" s="8">
        <v>0</v>
      </c>
      <c r="AN718" s="8">
        <v>91</v>
      </c>
      <c r="AO718" s="41">
        <f t="shared" si="419"/>
        <v>0.90109890109890112</v>
      </c>
      <c r="AP718" s="41">
        <f t="shared" si="420"/>
        <v>9.8901098901098897E-2</v>
      </c>
      <c r="AQ718" s="41">
        <f t="shared" si="421"/>
        <v>0</v>
      </c>
      <c r="AR718" s="41">
        <f t="shared" si="422"/>
        <v>7.6923076923076927E-2</v>
      </c>
      <c r="AS718" s="41">
        <f t="shared" si="423"/>
        <v>0.12087912087912088</v>
      </c>
      <c r="AT718" s="41">
        <f t="shared" si="424"/>
        <v>0.10989010989010989</v>
      </c>
      <c r="AU718" s="41">
        <f t="shared" si="425"/>
        <v>0.12087912087912088</v>
      </c>
      <c r="AV718" s="41">
        <f t="shared" si="426"/>
        <v>0.13186813186813187</v>
      </c>
      <c r="AW718" s="41">
        <f t="shared" si="427"/>
        <v>0.12087912087912088</v>
      </c>
      <c r="AX718" s="41">
        <f t="shared" si="428"/>
        <v>0.18681318681318682</v>
      </c>
      <c r="AY718" s="41">
        <f t="shared" si="429"/>
        <v>5.4945054945054944E-2</v>
      </c>
      <c r="AZ718" s="41">
        <f t="shared" si="430"/>
        <v>7.6923076923076927E-2</v>
      </c>
      <c r="BA718" s="41">
        <f t="shared" si="431"/>
        <v>0</v>
      </c>
      <c r="BB718" s="41">
        <f t="shared" si="432"/>
        <v>0</v>
      </c>
      <c r="BC718" s="41">
        <f t="shared" si="433"/>
        <v>0</v>
      </c>
      <c r="BD718" s="41">
        <f t="shared" si="434"/>
        <v>0.98901098901098905</v>
      </c>
      <c r="BE718" s="41">
        <f t="shared" si="435"/>
        <v>0</v>
      </c>
      <c r="BF718" s="41">
        <f t="shared" si="436"/>
        <v>1.098901098901099E-2</v>
      </c>
      <c r="BG718" s="41">
        <f t="shared" si="437"/>
        <v>0.81318681318681318</v>
      </c>
      <c r="BH718" s="41">
        <f t="shared" si="438"/>
        <v>8.7912087912087919E-2</v>
      </c>
      <c r="BI718" s="41">
        <f t="shared" si="439"/>
        <v>8.7912087912087919E-2</v>
      </c>
      <c r="BJ718" s="41">
        <f t="shared" si="440"/>
        <v>1.098901098901099E-2</v>
      </c>
      <c r="BK718" s="41">
        <f t="shared" si="441"/>
        <v>2.197802197802198E-2</v>
      </c>
      <c r="BL718" s="41">
        <f t="shared" si="442"/>
        <v>1.098901098901099E-2</v>
      </c>
      <c r="BM718" s="41">
        <f t="shared" si="443"/>
        <v>8.7912087912087919E-2</v>
      </c>
      <c r="BN718" s="41">
        <f t="shared" si="444"/>
        <v>0.87912087912087911</v>
      </c>
      <c r="BO718" s="41">
        <f t="shared" si="445"/>
        <v>0</v>
      </c>
      <c r="BP718" s="41">
        <f t="shared" si="446"/>
        <v>0.98901098901098905</v>
      </c>
      <c r="BQ718" s="41">
        <f t="shared" si="447"/>
        <v>0</v>
      </c>
      <c r="BR718" s="41">
        <f t="shared" si="448"/>
        <v>0</v>
      </c>
      <c r="BS718" s="41">
        <f t="shared" si="449"/>
        <v>0.64835164835164838</v>
      </c>
      <c r="BT718" s="41">
        <f t="shared" si="450"/>
        <v>0.35164835164835168</v>
      </c>
      <c r="BU718" s="41">
        <f t="shared" si="451"/>
        <v>1.098901098901099E-2</v>
      </c>
      <c r="BV718" s="41">
        <f t="shared" si="452"/>
        <v>0</v>
      </c>
      <c r="BW718" s="41">
        <f t="shared" si="453"/>
        <v>1</v>
      </c>
      <c r="BX718" s="41" t="str">
        <f t="shared" si="454"/>
        <v>2013Licensed practical nursesNorthwest Territories</v>
      </c>
      <c r="BY718" s="51">
        <f>VLOOKUP(BX718,'%workplace'!$A$1:$F$381,6,FALSE)</f>
        <v>91</v>
      </c>
      <c r="BZ718" s="32">
        <f t="shared" si="455"/>
        <v>1</v>
      </c>
    </row>
    <row r="719" spans="1:78" s="8" customFormat="1" hidden="1" x14ac:dyDescent="0.2">
      <c r="A719" s="8" t="str">
        <f t="shared" si="418"/>
        <v>2013Licensed practical nursesNorthwest TerritoriesCommunity health</v>
      </c>
      <c r="B719" s="8" t="s">
        <v>3</v>
      </c>
      <c r="C719" s="8" t="s">
        <v>25</v>
      </c>
      <c r="D719" s="8" t="s">
        <v>11</v>
      </c>
      <c r="E719" s="8">
        <v>2013</v>
      </c>
      <c r="F719" s="8">
        <v>13</v>
      </c>
      <c r="G719" s="8">
        <v>1</v>
      </c>
      <c r="H719" s="8">
        <v>0</v>
      </c>
      <c r="I719" s="8">
        <v>1</v>
      </c>
      <c r="J719" s="8">
        <v>1</v>
      </c>
      <c r="K719" s="8">
        <v>3</v>
      </c>
      <c r="L719" s="8">
        <v>1</v>
      </c>
      <c r="M719" s="8">
        <v>2</v>
      </c>
      <c r="N719" s="8">
        <v>2</v>
      </c>
      <c r="O719" s="8">
        <v>4</v>
      </c>
      <c r="P719" s="8">
        <v>0</v>
      </c>
      <c r="Q719" s="8">
        <v>0</v>
      </c>
      <c r="R719" s="8">
        <v>0</v>
      </c>
      <c r="S719" s="8">
        <v>0</v>
      </c>
      <c r="T719" s="8">
        <v>0</v>
      </c>
      <c r="U719" s="8">
        <v>14</v>
      </c>
      <c r="V719" s="8">
        <v>0</v>
      </c>
      <c r="W719" s="8">
        <v>0</v>
      </c>
      <c r="X719" s="8">
        <v>14</v>
      </c>
      <c r="Y719" s="8">
        <v>0</v>
      </c>
      <c r="Z719" s="8">
        <v>0</v>
      </c>
      <c r="AA719" s="8">
        <v>0</v>
      </c>
      <c r="AB719" s="8">
        <v>0</v>
      </c>
      <c r="AC719" s="8">
        <v>0</v>
      </c>
      <c r="AD719" s="8">
        <v>2</v>
      </c>
      <c r="AE719" s="8">
        <v>12</v>
      </c>
      <c r="AF719" s="8">
        <v>0</v>
      </c>
      <c r="AG719" s="8">
        <v>14</v>
      </c>
      <c r="AH719" s="8">
        <v>0</v>
      </c>
      <c r="AI719" s="8">
        <v>0</v>
      </c>
      <c r="AJ719" s="8">
        <v>4</v>
      </c>
      <c r="AK719" s="8">
        <v>10</v>
      </c>
      <c r="AL719" s="8">
        <v>0</v>
      </c>
      <c r="AM719" s="8">
        <v>0</v>
      </c>
      <c r="AN719" s="8">
        <v>14</v>
      </c>
      <c r="AO719" s="41">
        <f t="shared" si="419"/>
        <v>0.9285714285714286</v>
      </c>
      <c r="AP719" s="41">
        <f t="shared" si="420"/>
        <v>7.1428571428571425E-2</v>
      </c>
      <c r="AQ719" s="41">
        <f t="shared" si="421"/>
        <v>0</v>
      </c>
      <c r="AR719" s="41">
        <f t="shared" si="422"/>
        <v>7.1428571428571425E-2</v>
      </c>
      <c r="AS719" s="41">
        <f t="shared" si="423"/>
        <v>7.1428571428571425E-2</v>
      </c>
      <c r="AT719" s="41">
        <f t="shared" si="424"/>
        <v>0.21428571428571427</v>
      </c>
      <c r="AU719" s="41">
        <f t="shared" si="425"/>
        <v>7.1428571428571425E-2</v>
      </c>
      <c r="AV719" s="41">
        <f t="shared" si="426"/>
        <v>0.14285714285714285</v>
      </c>
      <c r="AW719" s="41">
        <f t="shared" si="427"/>
        <v>0.14285714285714285</v>
      </c>
      <c r="AX719" s="41">
        <f t="shared" si="428"/>
        <v>0.2857142857142857</v>
      </c>
      <c r="AY719" s="41">
        <f t="shared" si="429"/>
        <v>0</v>
      </c>
      <c r="AZ719" s="41">
        <f t="shared" si="430"/>
        <v>0</v>
      </c>
      <c r="BA719" s="41">
        <f t="shared" si="431"/>
        <v>0</v>
      </c>
      <c r="BB719" s="41">
        <f t="shared" si="432"/>
        <v>0</v>
      </c>
      <c r="BC719" s="41">
        <f t="shared" si="433"/>
        <v>0</v>
      </c>
      <c r="BD719" s="41">
        <f t="shared" si="434"/>
        <v>1</v>
      </c>
      <c r="BE719" s="41">
        <f t="shared" si="435"/>
        <v>0</v>
      </c>
      <c r="BF719" s="41">
        <f t="shared" si="436"/>
        <v>0</v>
      </c>
      <c r="BG719" s="41">
        <f t="shared" si="437"/>
        <v>1</v>
      </c>
      <c r="BH719" s="41">
        <f t="shared" si="438"/>
        <v>0</v>
      </c>
      <c r="BI719" s="41">
        <f t="shared" si="439"/>
        <v>0</v>
      </c>
      <c r="BJ719" s="41">
        <f t="shared" si="440"/>
        <v>0</v>
      </c>
      <c r="BK719" s="41">
        <f t="shared" si="441"/>
        <v>0</v>
      </c>
      <c r="BL719" s="41">
        <f t="shared" si="442"/>
        <v>0</v>
      </c>
      <c r="BM719" s="41">
        <f t="shared" si="443"/>
        <v>0.14285714285714285</v>
      </c>
      <c r="BN719" s="41">
        <f t="shared" si="444"/>
        <v>0.8571428571428571</v>
      </c>
      <c r="BO719" s="41">
        <f t="shared" si="445"/>
        <v>0</v>
      </c>
      <c r="BP719" s="41">
        <f t="shared" si="446"/>
        <v>1</v>
      </c>
      <c r="BQ719" s="41">
        <f t="shared" si="447"/>
        <v>0</v>
      </c>
      <c r="BR719" s="41">
        <f t="shared" si="448"/>
        <v>0</v>
      </c>
      <c r="BS719" s="41">
        <f t="shared" si="449"/>
        <v>0.2857142857142857</v>
      </c>
      <c r="BT719" s="41">
        <f t="shared" si="450"/>
        <v>0.7142857142857143</v>
      </c>
      <c r="BU719" s="41">
        <f t="shared" si="451"/>
        <v>0</v>
      </c>
      <c r="BV719" s="41">
        <f t="shared" si="452"/>
        <v>0</v>
      </c>
      <c r="BW719" s="41">
        <f t="shared" si="453"/>
        <v>1</v>
      </c>
      <c r="BX719" s="41" t="str">
        <f t="shared" si="454"/>
        <v>2013Licensed practical nursesNorthwest Territories</v>
      </c>
      <c r="BY719" s="51">
        <f>VLOOKUP(BX719,'%workplace'!$A$1:$F$381,6,FALSE)</f>
        <v>91</v>
      </c>
      <c r="BZ719" s="32">
        <f t="shared" si="455"/>
        <v>0.15384615384615385</v>
      </c>
    </row>
    <row r="720" spans="1:78" s="8" customFormat="1" hidden="1" x14ac:dyDescent="0.2">
      <c r="A720" s="8" t="str">
        <f t="shared" si="418"/>
        <v>2013Licensed practical nursesNorthwest TerritoriesNursing home/long-term care</v>
      </c>
      <c r="B720" s="8" t="s">
        <v>3</v>
      </c>
      <c r="C720" s="8" t="s">
        <v>25</v>
      </c>
      <c r="D720" s="8" t="s">
        <v>12</v>
      </c>
      <c r="E720" s="8">
        <v>2013</v>
      </c>
      <c r="F720" s="8">
        <v>30</v>
      </c>
      <c r="G720" s="8">
        <v>4</v>
      </c>
      <c r="H720" s="8">
        <v>0</v>
      </c>
      <c r="I720" s="8">
        <v>1</v>
      </c>
      <c r="J720" s="8">
        <v>5</v>
      </c>
      <c r="K720" s="8">
        <v>3</v>
      </c>
      <c r="L720" s="8">
        <v>2</v>
      </c>
      <c r="M720" s="8">
        <v>4</v>
      </c>
      <c r="N720" s="8">
        <v>6</v>
      </c>
      <c r="O720" s="8">
        <v>6</v>
      </c>
      <c r="P720" s="8">
        <v>2</v>
      </c>
      <c r="Q720" s="8">
        <v>5</v>
      </c>
      <c r="R720" s="8">
        <v>0</v>
      </c>
      <c r="S720" s="8">
        <v>0</v>
      </c>
      <c r="T720" s="8">
        <v>0</v>
      </c>
      <c r="U720" s="8">
        <v>34</v>
      </c>
      <c r="V720" s="8">
        <v>0</v>
      </c>
      <c r="W720" s="8">
        <v>0</v>
      </c>
      <c r="X720" s="8">
        <v>31</v>
      </c>
      <c r="Y720" s="8">
        <v>1</v>
      </c>
      <c r="Z720" s="8">
        <v>2</v>
      </c>
      <c r="AA720" s="8">
        <v>0</v>
      </c>
      <c r="AB720" s="8">
        <v>2</v>
      </c>
      <c r="AC720" s="8">
        <v>0</v>
      </c>
      <c r="AD720" s="8">
        <v>0</v>
      </c>
      <c r="AE720" s="8">
        <v>32</v>
      </c>
      <c r="AF720" s="8">
        <v>0</v>
      </c>
      <c r="AG720" s="8">
        <v>34</v>
      </c>
      <c r="AH720" s="8">
        <v>0</v>
      </c>
      <c r="AI720" s="8">
        <v>0</v>
      </c>
      <c r="AJ720" s="8">
        <v>32</v>
      </c>
      <c r="AK720" s="8">
        <v>2</v>
      </c>
      <c r="AL720" s="8">
        <v>0</v>
      </c>
      <c r="AM720" s="8">
        <v>0</v>
      </c>
      <c r="AN720" s="8">
        <v>34</v>
      </c>
      <c r="AO720" s="41">
        <f t="shared" si="419"/>
        <v>0.88235294117647056</v>
      </c>
      <c r="AP720" s="41">
        <f t="shared" si="420"/>
        <v>0.11764705882352941</v>
      </c>
      <c r="AQ720" s="41">
        <f t="shared" si="421"/>
        <v>0</v>
      </c>
      <c r="AR720" s="41">
        <f t="shared" si="422"/>
        <v>2.9411764705882353E-2</v>
      </c>
      <c r="AS720" s="41">
        <f t="shared" si="423"/>
        <v>0.14705882352941177</v>
      </c>
      <c r="AT720" s="41">
        <f t="shared" si="424"/>
        <v>8.8235294117647065E-2</v>
      </c>
      <c r="AU720" s="41">
        <f t="shared" si="425"/>
        <v>5.8823529411764705E-2</v>
      </c>
      <c r="AV720" s="41">
        <f t="shared" si="426"/>
        <v>0.11764705882352941</v>
      </c>
      <c r="AW720" s="41">
        <f t="shared" si="427"/>
        <v>0.17647058823529413</v>
      </c>
      <c r="AX720" s="41">
        <f t="shared" si="428"/>
        <v>0.17647058823529413</v>
      </c>
      <c r="AY720" s="41">
        <f t="shared" si="429"/>
        <v>5.8823529411764705E-2</v>
      </c>
      <c r="AZ720" s="41">
        <f t="shared" si="430"/>
        <v>0.14705882352941177</v>
      </c>
      <c r="BA720" s="41">
        <f t="shared" si="431"/>
        <v>0</v>
      </c>
      <c r="BB720" s="41">
        <f t="shared" si="432"/>
        <v>0</v>
      </c>
      <c r="BC720" s="41">
        <f t="shared" si="433"/>
        <v>0</v>
      </c>
      <c r="BD720" s="41">
        <f t="shared" si="434"/>
        <v>1</v>
      </c>
      <c r="BE720" s="41">
        <f t="shared" si="435"/>
        <v>0</v>
      </c>
      <c r="BF720" s="41">
        <f t="shared" si="436"/>
        <v>0</v>
      </c>
      <c r="BG720" s="41">
        <f t="shared" si="437"/>
        <v>0.91176470588235292</v>
      </c>
      <c r="BH720" s="41">
        <f t="shared" si="438"/>
        <v>2.9411764705882353E-2</v>
      </c>
      <c r="BI720" s="41">
        <f t="shared" si="439"/>
        <v>5.8823529411764705E-2</v>
      </c>
      <c r="BJ720" s="41">
        <f t="shared" si="440"/>
        <v>0</v>
      </c>
      <c r="BK720" s="41">
        <f t="shared" si="441"/>
        <v>5.8823529411764705E-2</v>
      </c>
      <c r="BL720" s="41">
        <f t="shared" si="442"/>
        <v>0</v>
      </c>
      <c r="BM720" s="41">
        <f t="shared" si="443"/>
        <v>0</v>
      </c>
      <c r="BN720" s="41">
        <f t="shared" si="444"/>
        <v>0.94117647058823528</v>
      </c>
      <c r="BO720" s="41">
        <f t="shared" si="445"/>
        <v>0</v>
      </c>
      <c r="BP720" s="41">
        <f t="shared" si="446"/>
        <v>1</v>
      </c>
      <c r="BQ720" s="41">
        <f t="shared" si="447"/>
        <v>0</v>
      </c>
      <c r="BR720" s="41">
        <f t="shared" si="448"/>
        <v>0</v>
      </c>
      <c r="BS720" s="41">
        <f t="shared" si="449"/>
        <v>0.94117647058823528</v>
      </c>
      <c r="BT720" s="41">
        <f t="shared" si="450"/>
        <v>5.8823529411764705E-2</v>
      </c>
      <c r="BU720" s="41">
        <f t="shared" si="451"/>
        <v>0</v>
      </c>
      <c r="BV720" s="41">
        <f t="shared" si="452"/>
        <v>0</v>
      </c>
      <c r="BW720" s="41">
        <f t="shared" si="453"/>
        <v>1</v>
      </c>
      <c r="BX720" s="41" t="str">
        <f t="shared" si="454"/>
        <v>2013Licensed practical nursesNorthwest Territories</v>
      </c>
      <c r="BY720" s="51">
        <f>VLOOKUP(BX720,'%workplace'!$A$1:$F$381,6,FALSE)</f>
        <v>91</v>
      </c>
      <c r="BZ720" s="32">
        <f t="shared" si="455"/>
        <v>0.37362637362637363</v>
      </c>
    </row>
    <row r="721" spans="1:78" s="8" customFormat="1" hidden="1" x14ac:dyDescent="0.2">
      <c r="A721" s="8" t="str">
        <f t="shared" si="418"/>
        <v>2013Licensed practical nursesNorthwest TerritoriesHospital</v>
      </c>
      <c r="B721" s="8" t="s">
        <v>3</v>
      </c>
      <c r="C721" s="8" t="s">
        <v>25</v>
      </c>
      <c r="D721" s="8" t="s">
        <v>10</v>
      </c>
      <c r="E721" s="8">
        <v>2013</v>
      </c>
      <c r="F721" s="8">
        <v>31</v>
      </c>
      <c r="G721" s="8">
        <v>3</v>
      </c>
      <c r="H721" s="8">
        <v>0</v>
      </c>
      <c r="I721" s="8">
        <v>3</v>
      </c>
      <c r="J721" s="8">
        <v>5</v>
      </c>
      <c r="K721" s="8">
        <v>3</v>
      </c>
      <c r="L721" s="8">
        <v>6</v>
      </c>
      <c r="M721" s="8">
        <v>5</v>
      </c>
      <c r="N721" s="8">
        <v>2</v>
      </c>
      <c r="O721" s="8">
        <v>5</v>
      </c>
      <c r="P721" s="8">
        <v>3</v>
      </c>
      <c r="Q721" s="8">
        <v>2</v>
      </c>
      <c r="R721" s="8">
        <v>0</v>
      </c>
      <c r="S721" s="8">
        <v>0</v>
      </c>
      <c r="T721" s="8">
        <v>0</v>
      </c>
      <c r="U721" s="8">
        <v>33</v>
      </c>
      <c r="V721" s="8">
        <v>0</v>
      </c>
      <c r="W721" s="8">
        <v>1</v>
      </c>
      <c r="X721" s="8">
        <v>23</v>
      </c>
      <c r="Y721" s="8">
        <v>6</v>
      </c>
      <c r="Z721" s="8">
        <v>4</v>
      </c>
      <c r="AA721" s="8">
        <v>1</v>
      </c>
      <c r="AB721" s="8">
        <v>0</v>
      </c>
      <c r="AC721" s="8">
        <v>0</v>
      </c>
      <c r="AD721" s="8">
        <v>4</v>
      </c>
      <c r="AE721" s="8">
        <v>30</v>
      </c>
      <c r="AF721" s="8">
        <v>0</v>
      </c>
      <c r="AG721" s="8">
        <v>34</v>
      </c>
      <c r="AH721" s="8">
        <v>0</v>
      </c>
      <c r="AI721" s="8">
        <v>0</v>
      </c>
      <c r="AJ721" s="8">
        <v>19</v>
      </c>
      <c r="AK721" s="8">
        <v>15</v>
      </c>
      <c r="AL721" s="8">
        <v>0</v>
      </c>
      <c r="AM721" s="8">
        <v>0</v>
      </c>
      <c r="AN721" s="8">
        <v>34</v>
      </c>
      <c r="AO721" s="41">
        <f t="shared" si="419"/>
        <v>0.91176470588235292</v>
      </c>
      <c r="AP721" s="41">
        <f t="shared" si="420"/>
        <v>8.8235294117647065E-2</v>
      </c>
      <c r="AQ721" s="41">
        <f t="shared" si="421"/>
        <v>0</v>
      </c>
      <c r="AR721" s="41">
        <f t="shared" si="422"/>
        <v>8.8235294117647065E-2</v>
      </c>
      <c r="AS721" s="41">
        <f t="shared" si="423"/>
        <v>0.14705882352941177</v>
      </c>
      <c r="AT721" s="41">
        <f t="shared" si="424"/>
        <v>8.8235294117647065E-2</v>
      </c>
      <c r="AU721" s="41">
        <f t="shared" si="425"/>
        <v>0.17647058823529413</v>
      </c>
      <c r="AV721" s="41">
        <f t="shared" si="426"/>
        <v>0.14705882352941177</v>
      </c>
      <c r="AW721" s="41">
        <f t="shared" si="427"/>
        <v>5.8823529411764705E-2</v>
      </c>
      <c r="AX721" s="41">
        <f t="shared" si="428"/>
        <v>0.14705882352941177</v>
      </c>
      <c r="AY721" s="41">
        <f t="shared" si="429"/>
        <v>8.8235294117647065E-2</v>
      </c>
      <c r="AZ721" s="41">
        <f t="shared" si="430"/>
        <v>5.8823529411764705E-2</v>
      </c>
      <c r="BA721" s="41">
        <f t="shared" si="431"/>
        <v>0</v>
      </c>
      <c r="BB721" s="41">
        <f t="shared" si="432"/>
        <v>0</v>
      </c>
      <c r="BC721" s="41">
        <f t="shared" si="433"/>
        <v>0</v>
      </c>
      <c r="BD721" s="41">
        <f t="shared" si="434"/>
        <v>0.97058823529411764</v>
      </c>
      <c r="BE721" s="41">
        <f t="shared" si="435"/>
        <v>0</v>
      </c>
      <c r="BF721" s="41">
        <f t="shared" si="436"/>
        <v>2.9411764705882353E-2</v>
      </c>
      <c r="BG721" s="41">
        <f t="shared" si="437"/>
        <v>0.67647058823529416</v>
      </c>
      <c r="BH721" s="41">
        <f t="shared" si="438"/>
        <v>0.17647058823529413</v>
      </c>
      <c r="BI721" s="41">
        <f t="shared" si="439"/>
        <v>0.11764705882352941</v>
      </c>
      <c r="BJ721" s="41">
        <f t="shared" si="440"/>
        <v>2.9411764705882353E-2</v>
      </c>
      <c r="BK721" s="41">
        <f t="shared" si="441"/>
        <v>0</v>
      </c>
      <c r="BL721" s="41">
        <f t="shared" si="442"/>
        <v>0</v>
      </c>
      <c r="BM721" s="41">
        <f t="shared" si="443"/>
        <v>0.11764705882352941</v>
      </c>
      <c r="BN721" s="41">
        <f t="shared" si="444"/>
        <v>0.88235294117647056</v>
      </c>
      <c r="BO721" s="41">
        <f t="shared" si="445"/>
        <v>0</v>
      </c>
      <c r="BP721" s="41">
        <f t="shared" si="446"/>
        <v>1</v>
      </c>
      <c r="BQ721" s="41">
        <f t="shared" si="447"/>
        <v>0</v>
      </c>
      <c r="BR721" s="41">
        <f t="shared" si="448"/>
        <v>0</v>
      </c>
      <c r="BS721" s="41">
        <f t="shared" si="449"/>
        <v>0.55882352941176472</v>
      </c>
      <c r="BT721" s="41">
        <f t="shared" si="450"/>
        <v>0.44117647058823528</v>
      </c>
      <c r="BU721" s="41">
        <f t="shared" si="451"/>
        <v>0</v>
      </c>
      <c r="BV721" s="41">
        <f t="shared" si="452"/>
        <v>0</v>
      </c>
      <c r="BW721" s="41">
        <f t="shared" si="453"/>
        <v>1</v>
      </c>
      <c r="BX721" s="41" t="str">
        <f t="shared" si="454"/>
        <v>2013Licensed practical nursesNorthwest Territories</v>
      </c>
      <c r="BY721" s="51">
        <f>VLOOKUP(BX721,'%workplace'!$A$1:$F$381,6,FALSE)</f>
        <v>91</v>
      </c>
      <c r="BZ721" s="32">
        <f t="shared" si="455"/>
        <v>0.37362637362637363</v>
      </c>
    </row>
    <row r="722" spans="1:78" s="8" customFormat="1" hidden="1" x14ac:dyDescent="0.2">
      <c r="A722" s="8" t="str">
        <f t="shared" si="418"/>
        <v>2013Licensed practical nursesNorthwest TerritoriesOther places of work</v>
      </c>
      <c r="B722" s="8" t="s">
        <v>3</v>
      </c>
      <c r="C722" s="8" t="s">
        <v>25</v>
      </c>
      <c r="D722" s="8" t="s">
        <v>13</v>
      </c>
      <c r="E722" s="8">
        <v>2013</v>
      </c>
      <c r="F722" s="8">
        <v>7</v>
      </c>
      <c r="G722" s="8">
        <v>0</v>
      </c>
      <c r="H722" s="8">
        <v>0</v>
      </c>
      <c r="I722" s="8">
        <v>2</v>
      </c>
      <c r="J722" s="8">
        <v>0</v>
      </c>
      <c r="K722" s="8">
        <v>1</v>
      </c>
      <c r="L722" s="8">
        <v>1</v>
      </c>
      <c r="M722" s="8">
        <v>1</v>
      </c>
      <c r="N722" s="8">
        <v>0</v>
      </c>
      <c r="O722" s="8">
        <v>2</v>
      </c>
      <c r="P722" s="8">
        <v>0</v>
      </c>
      <c r="Q722" s="8">
        <v>0</v>
      </c>
      <c r="R722" s="8">
        <v>0</v>
      </c>
      <c r="S722" s="8">
        <v>0</v>
      </c>
      <c r="T722" s="8">
        <v>0</v>
      </c>
      <c r="U722" s="8">
        <v>7</v>
      </c>
      <c r="V722" s="8">
        <v>0</v>
      </c>
      <c r="W722" s="8">
        <v>0</v>
      </c>
      <c r="X722" s="8">
        <v>5</v>
      </c>
      <c r="Y722" s="8">
        <v>0</v>
      </c>
      <c r="Z722" s="8">
        <v>2</v>
      </c>
      <c r="AA722" s="8">
        <v>0</v>
      </c>
      <c r="AB722" s="8">
        <v>0</v>
      </c>
      <c r="AC722" s="8">
        <v>0</v>
      </c>
      <c r="AD722" s="8">
        <v>2</v>
      </c>
      <c r="AE722" s="8">
        <v>5</v>
      </c>
      <c r="AF722" s="8">
        <v>0</v>
      </c>
      <c r="AG722" s="8">
        <v>7</v>
      </c>
      <c r="AH722" s="8">
        <v>0</v>
      </c>
      <c r="AI722" s="8">
        <v>0</v>
      </c>
      <c r="AJ722" s="8">
        <v>3</v>
      </c>
      <c r="AK722" s="8">
        <v>4</v>
      </c>
      <c r="AL722" s="8">
        <v>0</v>
      </c>
      <c r="AM722" s="8">
        <v>0</v>
      </c>
      <c r="AN722" s="8">
        <v>7</v>
      </c>
      <c r="AO722" s="41">
        <f t="shared" si="419"/>
        <v>1</v>
      </c>
      <c r="AP722" s="41">
        <f t="shared" si="420"/>
        <v>0</v>
      </c>
      <c r="AQ722" s="41">
        <f t="shared" si="421"/>
        <v>0</v>
      </c>
      <c r="AR722" s="41">
        <f t="shared" si="422"/>
        <v>0.2857142857142857</v>
      </c>
      <c r="AS722" s="41">
        <f t="shared" si="423"/>
        <v>0</v>
      </c>
      <c r="AT722" s="41">
        <f t="shared" si="424"/>
        <v>0.14285714285714285</v>
      </c>
      <c r="AU722" s="41">
        <f t="shared" si="425"/>
        <v>0.14285714285714285</v>
      </c>
      <c r="AV722" s="41">
        <f t="shared" si="426"/>
        <v>0.14285714285714285</v>
      </c>
      <c r="AW722" s="41">
        <f t="shared" si="427"/>
        <v>0</v>
      </c>
      <c r="AX722" s="41">
        <f t="shared" si="428"/>
        <v>0.2857142857142857</v>
      </c>
      <c r="AY722" s="41">
        <f t="shared" si="429"/>
        <v>0</v>
      </c>
      <c r="AZ722" s="41">
        <f t="shared" si="430"/>
        <v>0</v>
      </c>
      <c r="BA722" s="41">
        <f t="shared" si="431"/>
        <v>0</v>
      </c>
      <c r="BB722" s="41">
        <f t="shared" si="432"/>
        <v>0</v>
      </c>
      <c r="BC722" s="41">
        <f t="shared" si="433"/>
        <v>0</v>
      </c>
      <c r="BD722" s="41">
        <f t="shared" si="434"/>
        <v>1</v>
      </c>
      <c r="BE722" s="41">
        <f t="shared" si="435"/>
        <v>0</v>
      </c>
      <c r="BF722" s="41">
        <f t="shared" si="436"/>
        <v>0</v>
      </c>
      <c r="BG722" s="41">
        <f t="shared" si="437"/>
        <v>0.7142857142857143</v>
      </c>
      <c r="BH722" s="41">
        <f t="shared" si="438"/>
        <v>0</v>
      </c>
      <c r="BI722" s="41">
        <f t="shared" si="439"/>
        <v>0.2857142857142857</v>
      </c>
      <c r="BJ722" s="41">
        <f t="shared" si="440"/>
        <v>0</v>
      </c>
      <c r="BK722" s="41">
        <f t="shared" si="441"/>
        <v>0</v>
      </c>
      <c r="BL722" s="41">
        <f t="shared" si="442"/>
        <v>0</v>
      </c>
      <c r="BM722" s="41">
        <f t="shared" si="443"/>
        <v>0.2857142857142857</v>
      </c>
      <c r="BN722" s="41">
        <f t="shared" si="444"/>
        <v>0.7142857142857143</v>
      </c>
      <c r="BO722" s="41">
        <f t="shared" si="445"/>
        <v>0</v>
      </c>
      <c r="BP722" s="41">
        <f t="shared" si="446"/>
        <v>1</v>
      </c>
      <c r="BQ722" s="41">
        <f t="shared" si="447"/>
        <v>0</v>
      </c>
      <c r="BR722" s="41">
        <f t="shared" si="448"/>
        <v>0</v>
      </c>
      <c r="BS722" s="41">
        <f t="shared" si="449"/>
        <v>0.42857142857142855</v>
      </c>
      <c r="BT722" s="41">
        <f t="shared" si="450"/>
        <v>0.5714285714285714</v>
      </c>
      <c r="BU722" s="41">
        <f t="shared" si="451"/>
        <v>0</v>
      </c>
      <c r="BV722" s="41">
        <f t="shared" si="452"/>
        <v>0</v>
      </c>
      <c r="BW722" s="41">
        <f t="shared" si="453"/>
        <v>1</v>
      </c>
      <c r="BX722" s="41" t="str">
        <f t="shared" si="454"/>
        <v>2013Licensed practical nursesNorthwest Territories</v>
      </c>
      <c r="BY722" s="51">
        <f>VLOOKUP(BX722,'%workplace'!$A$1:$F$381,6,FALSE)</f>
        <v>91</v>
      </c>
      <c r="BZ722" s="32">
        <f t="shared" si="455"/>
        <v>7.6923076923076927E-2</v>
      </c>
    </row>
    <row r="723" spans="1:78" s="8" customFormat="1" hidden="1" x14ac:dyDescent="0.2">
      <c r="A723" s="8" t="str">
        <f t="shared" si="418"/>
        <v>2013Licensed practical nursesNorthwest TerritoriesUnknown places of work</v>
      </c>
      <c r="B723" s="8" t="s">
        <v>3</v>
      </c>
      <c r="C723" s="8" t="s">
        <v>25</v>
      </c>
      <c r="D723" s="8" t="s">
        <v>49</v>
      </c>
      <c r="E723" s="8">
        <v>2013</v>
      </c>
      <c r="F723" s="8">
        <v>1</v>
      </c>
      <c r="G723" s="8">
        <v>1</v>
      </c>
      <c r="H723" s="8">
        <v>0</v>
      </c>
      <c r="I723" s="8">
        <v>0</v>
      </c>
      <c r="J723" s="8">
        <v>0</v>
      </c>
      <c r="K723" s="8">
        <v>0</v>
      </c>
      <c r="L723" s="8">
        <v>1</v>
      </c>
      <c r="M723" s="8">
        <v>0</v>
      </c>
      <c r="N723" s="8">
        <v>1</v>
      </c>
      <c r="O723" s="8">
        <v>0</v>
      </c>
      <c r="P723" s="8">
        <v>0</v>
      </c>
      <c r="Q723" s="8">
        <v>0</v>
      </c>
      <c r="R723" s="8">
        <v>0</v>
      </c>
      <c r="S723" s="8">
        <v>0</v>
      </c>
      <c r="T723" s="8">
        <v>0</v>
      </c>
      <c r="U723" s="8">
        <v>2</v>
      </c>
      <c r="V723" s="8">
        <v>0</v>
      </c>
      <c r="W723" s="8">
        <v>0</v>
      </c>
      <c r="X723" s="8">
        <v>1</v>
      </c>
      <c r="Y723" s="8">
        <v>1</v>
      </c>
      <c r="Z723" s="8">
        <v>0</v>
      </c>
      <c r="AA723" s="8">
        <v>0</v>
      </c>
      <c r="AB723" s="8">
        <v>0</v>
      </c>
      <c r="AC723" s="8">
        <v>1</v>
      </c>
      <c r="AD723" s="8">
        <v>0</v>
      </c>
      <c r="AE723" s="8">
        <v>1</v>
      </c>
      <c r="AF723" s="8">
        <v>0</v>
      </c>
      <c r="AG723" s="8">
        <v>1</v>
      </c>
      <c r="AH723" s="8">
        <v>0</v>
      </c>
      <c r="AI723" s="8">
        <v>0</v>
      </c>
      <c r="AJ723" s="8">
        <v>1</v>
      </c>
      <c r="AK723" s="8">
        <v>1</v>
      </c>
      <c r="AL723" s="8">
        <v>1</v>
      </c>
      <c r="AM723" s="8">
        <v>0</v>
      </c>
      <c r="AN723" s="8">
        <v>2</v>
      </c>
      <c r="AO723" s="41">
        <f t="shared" si="419"/>
        <v>0.5</v>
      </c>
      <c r="AP723" s="41">
        <f t="shared" si="420"/>
        <v>0.5</v>
      </c>
      <c r="AQ723" s="41">
        <f t="shared" si="421"/>
        <v>0</v>
      </c>
      <c r="AR723" s="41">
        <f t="shared" si="422"/>
        <v>0</v>
      </c>
      <c r="AS723" s="41">
        <f t="shared" si="423"/>
        <v>0</v>
      </c>
      <c r="AT723" s="41">
        <f t="shared" si="424"/>
        <v>0</v>
      </c>
      <c r="AU723" s="41">
        <f t="shared" si="425"/>
        <v>0.5</v>
      </c>
      <c r="AV723" s="41">
        <f t="shared" si="426"/>
        <v>0</v>
      </c>
      <c r="AW723" s="41">
        <f t="shared" si="427"/>
        <v>0.5</v>
      </c>
      <c r="AX723" s="41">
        <f t="shared" si="428"/>
        <v>0</v>
      </c>
      <c r="AY723" s="41">
        <f t="shared" si="429"/>
        <v>0</v>
      </c>
      <c r="AZ723" s="41">
        <f t="shared" si="430"/>
        <v>0</v>
      </c>
      <c r="BA723" s="41">
        <f t="shared" si="431"/>
        <v>0</v>
      </c>
      <c r="BB723" s="41">
        <f t="shared" si="432"/>
        <v>0</v>
      </c>
      <c r="BC723" s="41">
        <f t="shared" si="433"/>
        <v>0</v>
      </c>
      <c r="BD723" s="41">
        <f t="shared" si="434"/>
        <v>1</v>
      </c>
      <c r="BE723" s="41">
        <f t="shared" si="435"/>
        <v>0</v>
      </c>
      <c r="BF723" s="41">
        <f t="shared" si="436"/>
        <v>0</v>
      </c>
      <c r="BG723" s="41">
        <f t="shared" si="437"/>
        <v>0.5</v>
      </c>
      <c r="BH723" s="41">
        <f t="shared" si="438"/>
        <v>0.5</v>
      </c>
      <c r="BI723" s="41">
        <f t="shared" si="439"/>
        <v>0</v>
      </c>
      <c r="BJ723" s="41">
        <f t="shared" si="440"/>
        <v>0</v>
      </c>
      <c r="BK723" s="41">
        <f t="shared" si="441"/>
        <v>0</v>
      </c>
      <c r="BL723" s="41">
        <f t="shared" si="442"/>
        <v>0.5</v>
      </c>
      <c r="BM723" s="41">
        <f t="shared" si="443"/>
        <v>0</v>
      </c>
      <c r="BN723" s="41">
        <f t="shared" si="444"/>
        <v>0.5</v>
      </c>
      <c r="BO723" s="41">
        <f t="shared" si="445"/>
        <v>0</v>
      </c>
      <c r="BP723" s="41">
        <f t="shared" si="446"/>
        <v>0.5</v>
      </c>
      <c r="BQ723" s="41">
        <f t="shared" si="447"/>
        <v>0</v>
      </c>
      <c r="BR723" s="41">
        <f t="shared" si="448"/>
        <v>0</v>
      </c>
      <c r="BS723" s="41">
        <f t="shared" si="449"/>
        <v>0.5</v>
      </c>
      <c r="BT723" s="41">
        <f t="shared" si="450"/>
        <v>0.5</v>
      </c>
      <c r="BU723" s="41">
        <f t="shared" si="451"/>
        <v>0.5</v>
      </c>
      <c r="BV723" s="41">
        <f t="shared" si="452"/>
        <v>0</v>
      </c>
      <c r="BW723" s="41">
        <f t="shared" si="453"/>
        <v>1</v>
      </c>
      <c r="BX723" s="41" t="str">
        <f t="shared" si="454"/>
        <v>2013Licensed practical nursesNorthwest Territories</v>
      </c>
      <c r="BY723" s="51">
        <f>VLOOKUP(BX723,'%workplace'!$A$1:$F$381,6,FALSE)</f>
        <v>91</v>
      </c>
      <c r="BZ723" s="32">
        <f t="shared" si="455"/>
        <v>2.197802197802198E-2</v>
      </c>
    </row>
    <row r="724" spans="1:78" hidden="1" x14ac:dyDescent="0.2">
      <c r="A724" s="212" t="str">
        <f t="shared" si="418"/>
        <v>2013Registered psychiatric nursesManitobaAll places of work</v>
      </c>
      <c r="B724" s="212" t="s">
        <v>8</v>
      </c>
      <c r="C724" s="212" t="s">
        <v>20</v>
      </c>
      <c r="D724" s="212" t="s">
        <v>9</v>
      </c>
      <c r="E724" s="212">
        <v>2013</v>
      </c>
      <c r="F724" s="212">
        <v>743</v>
      </c>
      <c r="G724" s="212">
        <v>199</v>
      </c>
      <c r="H724" s="212">
        <v>0</v>
      </c>
      <c r="I724" s="212">
        <v>75</v>
      </c>
      <c r="J724" s="212">
        <v>84</v>
      </c>
      <c r="K724" s="212">
        <v>75</v>
      </c>
      <c r="L724" s="212">
        <v>78</v>
      </c>
      <c r="M724" s="212">
        <v>119</v>
      </c>
      <c r="N724" s="212">
        <v>190</v>
      </c>
      <c r="O724" s="212">
        <v>158</v>
      </c>
      <c r="P724" s="212">
        <v>107</v>
      </c>
      <c r="Q724" s="212">
        <v>22</v>
      </c>
      <c r="R724" s="212">
        <v>10</v>
      </c>
      <c r="S724" s="212">
        <v>24</v>
      </c>
      <c r="T724" s="212">
        <v>0</v>
      </c>
      <c r="U724" s="212">
        <v>931</v>
      </c>
      <c r="V724" s="212">
        <v>11</v>
      </c>
      <c r="W724" s="212">
        <v>0</v>
      </c>
      <c r="X724" s="212">
        <v>563</v>
      </c>
      <c r="Y724" s="212">
        <v>291</v>
      </c>
      <c r="Z724" s="212">
        <v>88</v>
      </c>
      <c r="AA724" s="212">
        <v>0</v>
      </c>
      <c r="AB724" s="212">
        <v>92</v>
      </c>
      <c r="AC724" s="212">
        <v>1</v>
      </c>
      <c r="AD724" s="212">
        <v>152</v>
      </c>
      <c r="AE724" s="212">
        <v>697</v>
      </c>
      <c r="AF724" s="212">
        <v>113</v>
      </c>
      <c r="AG724" s="212">
        <v>792</v>
      </c>
      <c r="AH724" s="212">
        <v>35</v>
      </c>
      <c r="AI724" s="212">
        <v>1</v>
      </c>
      <c r="AJ724" s="212">
        <v>294</v>
      </c>
      <c r="AK724" s="212">
        <v>648</v>
      </c>
      <c r="AL724" s="212">
        <v>1</v>
      </c>
      <c r="AM724" s="212">
        <v>0</v>
      </c>
      <c r="AN724" s="212">
        <v>942</v>
      </c>
      <c r="AO724" s="41">
        <f t="shared" si="419"/>
        <v>0.78874734607218688</v>
      </c>
      <c r="AP724" s="41">
        <f t="shared" si="420"/>
        <v>0.21125265392781317</v>
      </c>
      <c r="AQ724" s="41">
        <f t="shared" si="421"/>
        <v>0</v>
      </c>
      <c r="AR724" s="41">
        <f t="shared" si="422"/>
        <v>7.9617834394904455E-2</v>
      </c>
      <c r="AS724" s="41">
        <f t="shared" si="423"/>
        <v>8.9171974522292988E-2</v>
      </c>
      <c r="AT724" s="41">
        <f t="shared" si="424"/>
        <v>7.9617834394904455E-2</v>
      </c>
      <c r="AU724" s="41">
        <f t="shared" si="425"/>
        <v>8.2802547770700632E-2</v>
      </c>
      <c r="AV724" s="41">
        <f t="shared" si="426"/>
        <v>0.12632696390658174</v>
      </c>
      <c r="AW724" s="41">
        <f t="shared" si="427"/>
        <v>0.20169851380042464</v>
      </c>
      <c r="AX724" s="41">
        <f t="shared" si="428"/>
        <v>0.16772823779193205</v>
      </c>
      <c r="AY724" s="41">
        <f t="shared" si="429"/>
        <v>0.11358811040339703</v>
      </c>
      <c r="AZ724" s="41">
        <f t="shared" si="430"/>
        <v>2.3354564755838639E-2</v>
      </c>
      <c r="BA724" s="41">
        <f t="shared" si="431"/>
        <v>1.0615711252653927E-2</v>
      </c>
      <c r="BB724" s="41">
        <f t="shared" si="432"/>
        <v>2.5477707006369428E-2</v>
      </c>
      <c r="BC724" s="41">
        <f t="shared" si="433"/>
        <v>0</v>
      </c>
      <c r="BD724" s="41">
        <f t="shared" si="434"/>
        <v>0.98832271762208068</v>
      </c>
      <c r="BE724" s="41">
        <f t="shared" si="435"/>
        <v>1.167728237791932E-2</v>
      </c>
      <c r="BF724" s="41">
        <f t="shared" si="436"/>
        <v>0</v>
      </c>
      <c r="BG724" s="41">
        <f t="shared" si="437"/>
        <v>0.59766454352441611</v>
      </c>
      <c r="BH724" s="41">
        <f t="shared" si="438"/>
        <v>0.30891719745222929</v>
      </c>
      <c r="BI724" s="41">
        <f t="shared" si="439"/>
        <v>9.3418259023354558E-2</v>
      </c>
      <c r="BJ724" s="41">
        <f t="shared" si="440"/>
        <v>0</v>
      </c>
      <c r="BK724" s="41">
        <f t="shared" si="441"/>
        <v>9.7664543524416142E-2</v>
      </c>
      <c r="BL724" s="41">
        <f t="shared" si="442"/>
        <v>1.0615711252653928E-3</v>
      </c>
      <c r="BM724" s="41">
        <f t="shared" si="443"/>
        <v>0.16135881104033969</v>
      </c>
      <c r="BN724" s="41">
        <f t="shared" si="444"/>
        <v>0.73991507430997872</v>
      </c>
      <c r="BO724" s="41">
        <f t="shared" si="445"/>
        <v>0.11995753715498939</v>
      </c>
      <c r="BP724" s="41">
        <f t="shared" si="446"/>
        <v>0.84076433121019112</v>
      </c>
      <c r="BQ724" s="41">
        <f t="shared" si="447"/>
        <v>3.7154989384288746E-2</v>
      </c>
      <c r="BR724" s="41">
        <f t="shared" si="448"/>
        <v>1.0615711252653928E-3</v>
      </c>
      <c r="BS724" s="41">
        <f t="shared" si="449"/>
        <v>0.31210191082802546</v>
      </c>
      <c r="BT724" s="41">
        <f t="shared" si="450"/>
        <v>0.68789808917197448</v>
      </c>
      <c r="BU724" s="41">
        <f t="shared" si="451"/>
        <v>1.0615711252653928E-3</v>
      </c>
      <c r="BV724" s="41">
        <f t="shared" si="452"/>
        <v>0</v>
      </c>
      <c r="BW724" s="41">
        <f t="shared" si="453"/>
        <v>1</v>
      </c>
      <c r="BX724" s="41" t="str">
        <f t="shared" si="454"/>
        <v>2013Registered psychiatric nursesManitoba</v>
      </c>
      <c r="BY724" s="51">
        <f>VLOOKUP(BX724,'%workplace'!$A$1:$F$381,6,FALSE)</f>
        <v>942</v>
      </c>
      <c r="BZ724" s="32">
        <f t="shared" si="455"/>
        <v>1</v>
      </c>
    </row>
    <row r="725" spans="1:78" hidden="1" x14ac:dyDescent="0.2">
      <c r="A725" s="212" t="str">
        <f t="shared" si="418"/>
        <v>2013Registered psychiatric nursesManitobaCommunity health</v>
      </c>
      <c r="B725" s="212" t="s">
        <v>8</v>
      </c>
      <c r="C725" s="212" t="s">
        <v>20</v>
      </c>
      <c r="D725" s="212" t="s">
        <v>11</v>
      </c>
      <c r="E725" s="212">
        <v>2013</v>
      </c>
      <c r="F725" s="212">
        <v>197</v>
      </c>
      <c r="G725" s="212">
        <v>49</v>
      </c>
      <c r="H725" s="212">
        <v>0</v>
      </c>
      <c r="I725" s="212">
        <v>15</v>
      </c>
      <c r="J725" s="212">
        <v>20</v>
      </c>
      <c r="K725" s="212">
        <v>24</v>
      </c>
      <c r="L725" s="212">
        <v>18</v>
      </c>
      <c r="M725" s="212">
        <v>36</v>
      </c>
      <c r="N725" s="212">
        <v>58</v>
      </c>
      <c r="O725" s="212">
        <v>48</v>
      </c>
      <c r="P725" s="212">
        <v>19</v>
      </c>
      <c r="Q725" s="212">
        <v>3</v>
      </c>
      <c r="R725" s="212">
        <v>2</v>
      </c>
      <c r="S725" s="212">
        <v>3</v>
      </c>
      <c r="T725" s="212">
        <v>0</v>
      </c>
      <c r="U725" s="212">
        <v>242</v>
      </c>
      <c r="V725" s="212">
        <v>4</v>
      </c>
      <c r="W725" s="212">
        <v>0</v>
      </c>
      <c r="X725" s="212">
        <v>184</v>
      </c>
      <c r="Y725" s="212">
        <v>43</v>
      </c>
      <c r="Z725" s="212">
        <v>19</v>
      </c>
      <c r="AA725" s="212">
        <v>0</v>
      </c>
      <c r="AB725" s="212">
        <v>18</v>
      </c>
      <c r="AC725" s="212">
        <v>0</v>
      </c>
      <c r="AD725" s="212">
        <v>47</v>
      </c>
      <c r="AE725" s="212">
        <v>181</v>
      </c>
      <c r="AF725" s="212">
        <v>19</v>
      </c>
      <c r="AG725" s="212">
        <v>222</v>
      </c>
      <c r="AH725" s="212">
        <v>5</v>
      </c>
      <c r="AI725" s="212">
        <v>0</v>
      </c>
      <c r="AJ725" s="212">
        <v>83</v>
      </c>
      <c r="AK725" s="212">
        <v>163</v>
      </c>
      <c r="AL725" s="212">
        <v>0</v>
      </c>
      <c r="AM725" s="212">
        <v>0</v>
      </c>
      <c r="AN725" s="212">
        <v>246</v>
      </c>
      <c r="AO725" s="41">
        <f t="shared" si="419"/>
        <v>0.80081300813008127</v>
      </c>
      <c r="AP725" s="41">
        <f t="shared" si="420"/>
        <v>0.1991869918699187</v>
      </c>
      <c r="AQ725" s="41">
        <f t="shared" si="421"/>
        <v>0</v>
      </c>
      <c r="AR725" s="41">
        <f t="shared" si="422"/>
        <v>6.097560975609756E-2</v>
      </c>
      <c r="AS725" s="41">
        <f t="shared" si="423"/>
        <v>8.1300813008130079E-2</v>
      </c>
      <c r="AT725" s="41">
        <f t="shared" si="424"/>
        <v>9.7560975609756101E-2</v>
      </c>
      <c r="AU725" s="41">
        <f t="shared" si="425"/>
        <v>7.3170731707317069E-2</v>
      </c>
      <c r="AV725" s="41">
        <f t="shared" si="426"/>
        <v>0.14634146341463414</v>
      </c>
      <c r="AW725" s="41">
        <f t="shared" si="427"/>
        <v>0.23577235772357724</v>
      </c>
      <c r="AX725" s="41">
        <f t="shared" si="428"/>
        <v>0.1951219512195122</v>
      </c>
      <c r="AY725" s="41">
        <f t="shared" si="429"/>
        <v>7.7235772357723581E-2</v>
      </c>
      <c r="AZ725" s="41">
        <f t="shared" si="430"/>
        <v>1.2195121951219513E-2</v>
      </c>
      <c r="BA725" s="41">
        <f t="shared" si="431"/>
        <v>8.130081300813009E-3</v>
      </c>
      <c r="BB725" s="41">
        <f t="shared" si="432"/>
        <v>1.2195121951219513E-2</v>
      </c>
      <c r="BC725" s="41">
        <f t="shared" si="433"/>
        <v>0</v>
      </c>
      <c r="BD725" s="41">
        <f t="shared" si="434"/>
        <v>0.98373983739837401</v>
      </c>
      <c r="BE725" s="41">
        <f t="shared" si="435"/>
        <v>1.6260162601626018E-2</v>
      </c>
      <c r="BF725" s="41">
        <f t="shared" si="436"/>
        <v>0</v>
      </c>
      <c r="BG725" s="41">
        <f t="shared" si="437"/>
        <v>0.74796747967479671</v>
      </c>
      <c r="BH725" s="41">
        <f t="shared" si="438"/>
        <v>0.17479674796747968</v>
      </c>
      <c r="BI725" s="41">
        <f t="shared" si="439"/>
        <v>7.7235772357723581E-2</v>
      </c>
      <c r="BJ725" s="41">
        <f t="shared" si="440"/>
        <v>0</v>
      </c>
      <c r="BK725" s="41">
        <f t="shared" si="441"/>
        <v>7.3170731707317069E-2</v>
      </c>
      <c r="BL725" s="41">
        <f t="shared" si="442"/>
        <v>0</v>
      </c>
      <c r="BM725" s="41">
        <f t="shared" si="443"/>
        <v>0.1910569105691057</v>
      </c>
      <c r="BN725" s="41">
        <f t="shared" si="444"/>
        <v>0.73577235772357719</v>
      </c>
      <c r="BO725" s="41">
        <f t="shared" si="445"/>
        <v>7.7235772357723581E-2</v>
      </c>
      <c r="BP725" s="41">
        <f t="shared" si="446"/>
        <v>0.90243902439024393</v>
      </c>
      <c r="BQ725" s="41">
        <f t="shared" si="447"/>
        <v>2.032520325203252E-2</v>
      </c>
      <c r="BR725" s="41">
        <f t="shared" si="448"/>
        <v>0</v>
      </c>
      <c r="BS725" s="41">
        <f t="shared" si="449"/>
        <v>0.33739837398373984</v>
      </c>
      <c r="BT725" s="41">
        <f t="shared" si="450"/>
        <v>0.66260162601626016</v>
      </c>
      <c r="BU725" s="41">
        <f t="shared" si="451"/>
        <v>0</v>
      </c>
      <c r="BV725" s="41">
        <f t="shared" si="452"/>
        <v>0</v>
      </c>
      <c r="BW725" s="41">
        <f t="shared" si="453"/>
        <v>1</v>
      </c>
      <c r="BX725" s="41" t="str">
        <f t="shared" si="454"/>
        <v>2013Registered psychiatric nursesManitoba</v>
      </c>
      <c r="BY725" s="51">
        <f>VLOOKUP(BX725,'%workplace'!$A$1:$F$381,6,FALSE)</f>
        <v>942</v>
      </c>
      <c r="BZ725" s="32">
        <f t="shared" si="455"/>
        <v>0.26114649681528662</v>
      </c>
    </row>
    <row r="726" spans="1:78" hidden="1" x14ac:dyDescent="0.2">
      <c r="A726" s="212" t="str">
        <f t="shared" si="418"/>
        <v>2013Registered psychiatric nursesManitobaNursing home/long-term care</v>
      </c>
      <c r="B726" s="212" t="s">
        <v>8</v>
      </c>
      <c r="C726" s="212" t="s">
        <v>20</v>
      </c>
      <c r="D726" s="212" t="s">
        <v>12</v>
      </c>
      <c r="E726" s="212">
        <v>2013</v>
      </c>
      <c r="F726" s="212">
        <v>142</v>
      </c>
      <c r="G726" s="212">
        <v>34</v>
      </c>
      <c r="H726" s="212">
        <v>0</v>
      </c>
      <c r="I726" s="212">
        <v>7</v>
      </c>
      <c r="J726" s="212">
        <v>11</v>
      </c>
      <c r="K726" s="212">
        <v>9</v>
      </c>
      <c r="L726" s="212">
        <v>17</v>
      </c>
      <c r="M726" s="212">
        <v>24</v>
      </c>
      <c r="N726" s="212">
        <v>44</v>
      </c>
      <c r="O726" s="212">
        <v>34</v>
      </c>
      <c r="P726" s="212">
        <v>19</v>
      </c>
      <c r="Q726" s="212">
        <v>5</v>
      </c>
      <c r="R726" s="212">
        <v>4</v>
      </c>
      <c r="S726" s="212">
        <v>2</v>
      </c>
      <c r="T726" s="212">
        <v>0</v>
      </c>
      <c r="U726" s="212">
        <v>175</v>
      </c>
      <c r="V726" s="212">
        <v>1</v>
      </c>
      <c r="W726" s="212">
        <v>0</v>
      </c>
      <c r="X726" s="212">
        <v>91</v>
      </c>
      <c r="Y726" s="212">
        <v>69</v>
      </c>
      <c r="Z726" s="212">
        <v>16</v>
      </c>
      <c r="AA726" s="212">
        <v>0</v>
      </c>
      <c r="AB726" s="212">
        <v>33</v>
      </c>
      <c r="AC726" s="212">
        <v>0</v>
      </c>
      <c r="AD726" s="212">
        <v>12</v>
      </c>
      <c r="AE726" s="212">
        <v>131</v>
      </c>
      <c r="AF726" s="212">
        <v>36</v>
      </c>
      <c r="AG726" s="212">
        <v>138</v>
      </c>
      <c r="AH726" s="212">
        <v>2</v>
      </c>
      <c r="AI726" s="212">
        <v>0</v>
      </c>
      <c r="AJ726" s="212">
        <v>40</v>
      </c>
      <c r="AK726" s="212">
        <v>136</v>
      </c>
      <c r="AL726" s="212">
        <v>0</v>
      </c>
      <c r="AM726" s="212">
        <v>0</v>
      </c>
      <c r="AN726" s="212">
        <v>176</v>
      </c>
      <c r="AO726" s="41">
        <f t="shared" si="419"/>
        <v>0.80681818181818177</v>
      </c>
      <c r="AP726" s="41">
        <f t="shared" si="420"/>
        <v>0.19318181818181818</v>
      </c>
      <c r="AQ726" s="41">
        <f t="shared" si="421"/>
        <v>0</v>
      </c>
      <c r="AR726" s="41">
        <f t="shared" si="422"/>
        <v>3.9772727272727272E-2</v>
      </c>
      <c r="AS726" s="41">
        <f t="shared" si="423"/>
        <v>6.25E-2</v>
      </c>
      <c r="AT726" s="41">
        <f t="shared" si="424"/>
        <v>5.113636363636364E-2</v>
      </c>
      <c r="AU726" s="41">
        <f t="shared" si="425"/>
        <v>9.6590909090909088E-2</v>
      </c>
      <c r="AV726" s="41">
        <f t="shared" si="426"/>
        <v>0.13636363636363635</v>
      </c>
      <c r="AW726" s="41">
        <f t="shared" si="427"/>
        <v>0.25</v>
      </c>
      <c r="AX726" s="41">
        <f t="shared" si="428"/>
        <v>0.19318181818181818</v>
      </c>
      <c r="AY726" s="41">
        <f t="shared" si="429"/>
        <v>0.10795454545454546</v>
      </c>
      <c r="AZ726" s="41">
        <f t="shared" si="430"/>
        <v>2.8409090909090908E-2</v>
      </c>
      <c r="BA726" s="41">
        <f t="shared" si="431"/>
        <v>2.2727272727272728E-2</v>
      </c>
      <c r="BB726" s="41">
        <f t="shared" si="432"/>
        <v>1.1363636363636364E-2</v>
      </c>
      <c r="BC726" s="41">
        <f t="shared" si="433"/>
        <v>0</v>
      </c>
      <c r="BD726" s="41">
        <f t="shared" si="434"/>
        <v>0.99431818181818177</v>
      </c>
      <c r="BE726" s="41">
        <f t="shared" si="435"/>
        <v>5.681818181818182E-3</v>
      </c>
      <c r="BF726" s="41">
        <f t="shared" si="436"/>
        <v>0</v>
      </c>
      <c r="BG726" s="41">
        <f t="shared" si="437"/>
        <v>0.51704545454545459</v>
      </c>
      <c r="BH726" s="41">
        <f t="shared" si="438"/>
        <v>0.39204545454545453</v>
      </c>
      <c r="BI726" s="41">
        <f t="shared" si="439"/>
        <v>9.0909090909090912E-2</v>
      </c>
      <c r="BJ726" s="41">
        <f t="shared" si="440"/>
        <v>0</v>
      </c>
      <c r="BK726" s="41">
        <f t="shared" si="441"/>
        <v>0.1875</v>
      </c>
      <c r="BL726" s="41">
        <f t="shared" si="442"/>
        <v>0</v>
      </c>
      <c r="BM726" s="41">
        <f t="shared" si="443"/>
        <v>6.8181818181818177E-2</v>
      </c>
      <c r="BN726" s="41">
        <f t="shared" si="444"/>
        <v>0.74431818181818177</v>
      </c>
      <c r="BO726" s="41">
        <f t="shared" si="445"/>
        <v>0.20454545454545456</v>
      </c>
      <c r="BP726" s="41">
        <f t="shared" si="446"/>
        <v>0.78409090909090906</v>
      </c>
      <c r="BQ726" s="41">
        <f t="shared" si="447"/>
        <v>1.1363636363636364E-2</v>
      </c>
      <c r="BR726" s="41">
        <f t="shared" si="448"/>
        <v>0</v>
      </c>
      <c r="BS726" s="41">
        <f t="shared" si="449"/>
        <v>0.22727272727272727</v>
      </c>
      <c r="BT726" s="41">
        <f t="shared" si="450"/>
        <v>0.77272727272727271</v>
      </c>
      <c r="BU726" s="41">
        <f t="shared" si="451"/>
        <v>0</v>
      </c>
      <c r="BV726" s="41">
        <f t="shared" si="452"/>
        <v>0</v>
      </c>
      <c r="BW726" s="41">
        <f t="shared" si="453"/>
        <v>1</v>
      </c>
      <c r="BX726" s="41" t="str">
        <f t="shared" si="454"/>
        <v>2013Registered psychiatric nursesManitoba</v>
      </c>
      <c r="BY726" s="51">
        <f>VLOOKUP(BX726,'%workplace'!$A$1:$F$381,6,FALSE)</f>
        <v>942</v>
      </c>
      <c r="BZ726" s="32">
        <f t="shared" si="455"/>
        <v>0.18683651804670912</v>
      </c>
    </row>
    <row r="727" spans="1:78" hidden="1" x14ac:dyDescent="0.2">
      <c r="A727" s="212" t="str">
        <f t="shared" si="418"/>
        <v>2013Registered psychiatric nursesManitobaHospital</v>
      </c>
      <c r="B727" s="212" t="s">
        <v>8</v>
      </c>
      <c r="C727" s="212" t="s">
        <v>20</v>
      </c>
      <c r="D727" s="212" t="s">
        <v>10</v>
      </c>
      <c r="E727" s="212">
        <v>2013</v>
      </c>
      <c r="F727" s="212">
        <v>319</v>
      </c>
      <c r="G727" s="212">
        <v>89</v>
      </c>
      <c r="H727" s="212">
        <v>0</v>
      </c>
      <c r="I727" s="212">
        <v>49</v>
      </c>
      <c r="J727" s="212">
        <v>46</v>
      </c>
      <c r="K727" s="212">
        <v>36</v>
      </c>
      <c r="L727" s="212">
        <v>32</v>
      </c>
      <c r="M727" s="212">
        <v>46</v>
      </c>
      <c r="N727" s="212">
        <v>62</v>
      </c>
      <c r="O727" s="212">
        <v>57</v>
      </c>
      <c r="P727" s="212">
        <v>49</v>
      </c>
      <c r="Q727" s="212">
        <v>9</v>
      </c>
      <c r="R727" s="212">
        <v>4</v>
      </c>
      <c r="S727" s="212">
        <v>18</v>
      </c>
      <c r="T727" s="212">
        <v>0</v>
      </c>
      <c r="U727" s="212">
        <v>405</v>
      </c>
      <c r="V727" s="212">
        <v>3</v>
      </c>
      <c r="W727" s="212">
        <v>0</v>
      </c>
      <c r="X727" s="212">
        <v>210</v>
      </c>
      <c r="Y727" s="212">
        <v>154</v>
      </c>
      <c r="Z727" s="212">
        <v>44</v>
      </c>
      <c r="AA727" s="212">
        <v>0</v>
      </c>
      <c r="AB727" s="212">
        <v>28</v>
      </c>
      <c r="AC727" s="212">
        <v>1</v>
      </c>
      <c r="AD727" s="212">
        <v>32</v>
      </c>
      <c r="AE727" s="212">
        <v>347</v>
      </c>
      <c r="AF727" s="212">
        <v>35</v>
      </c>
      <c r="AG727" s="212">
        <v>367</v>
      </c>
      <c r="AH727" s="212">
        <v>5</v>
      </c>
      <c r="AI727" s="212">
        <v>0</v>
      </c>
      <c r="AJ727" s="212">
        <v>154</v>
      </c>
      <c r="AK727" s="212">
        <v>254</v>
      </c>
      <c r="AL727" s="212">
        <v>1</v>
      </c>
      <c r="AM727" s="212">
        <v>0</v>
      </c>
      <c r="AN727" s="212">
        <v>408</v>
      </c>
      <c r="AO727" s="41">
        <f t="shared" si="419"/>
        <v>0.78186274509803921</v>
      </c>
      <c r="AP727" s="41">
        <f t="shared" si="420"/>
        <v>0.21813725490196079</v>
      </c>
      <c r="AQ727" s="41">
        <f t="shared" si="421"/>
        <v>0</v>
      </c>
      <c r="AR727" s="41">
        <f t="shared" si="422"/>
        <v>0.12009803921568628</v>
      </c>
      <c r="AS727" s="41">
        <f t="shared" si="423"/>
        <v>0.11274509803921569</v>
      </c>
      <c r="AT727" s="41">
        <f t="shared" si="424"/>
        <v>8.8235294117647065E-2</v>
      </c>
      <c r="AU727" s="41">
        <f t="shared" si="425"/>
        <v>7.8431372549019607E-2</v>
      </c>
      <c r="AV727" s="41">
        <f t="shared" si="426"/>
        <v>0.11274509803921569</v>
      </c>
      <c r="AW727" s="41">
        <f t="shared" si="427"/>
        <v>0.15196078431372548</v>
      </c>
      <c r="AX727" s="41">
        <f t="shared" si="428"/>
        <v>0.13970588235294118</v>
      </c>
      <c r="AY727" s="41">
        <f t="shared" si="429"/>
        <v>0.12009803921568628</v>
      </c>
      <c r="AZ727" s="41">
        <f t="shared" si="430"/>
        <v>2.2058823529411766E-2</v>
      </c>
      <c r="BA727" s="41">
        <f t="shared" si="431"/>
        <v>9.8039215686274508E-3</v>
      </c>
      <c r="BB727" s="41">
        <f t="shared" si="432"/>
        <v>4.4117647058823532E-2</v>
      </c>
      <c r="BC727" s="41">
        <f t="shared" si="433"/>
        <v>0</v>
      </c>
      <c r="BD727" s="41">
        <f t="shared" si="434"/>
        <v>0.99264705882352944</v>
      </c>
      <c r="BE727" s="41">
        <f t="shared" si="435"/>
        <v>7.3529411764705881E-3</v>
      </c>
      <c r="BF727" s="41">
        <f t="shared" si="436"/>
        <v>0</v>
      </c>
      <c r="BG727" s="41">
        <f t="shared" si="437"/>
        <v>0.51470588235294112</v>
      </c>
      <c r="BH727" s="41">
        <f t="shared" si="438"/>
        <v>0.37745098039215685</v>
      </c>
      <c r="BI727" s="41">
        <f t="shared" si="439"/>
        <v>0.10784313725490197</v>
      </c>
      <c r="BJ727" s="41">
        <f t="shared" si="440"/>
        <v>0</v>
      </c>
      <c r="BK727" s="41">
        <f t="shared" si="441"/>
        <v>6.8627450980392163E-2</v>
      </c>
      <c r="BL727" s="41">
        <f t="shared" si="442"/>
        <v>2.4509803921568627E-3</v>
      </c>
      <c r="BM727" s="41">
        <f t="shared" si="443"/>
        <v>7.8431372549019607E-2</v>
      </c>
      <c r="BN727" s="41">
        <f t="shared" si="444"/>
        <v>0.85049019607843135</v>
      </c>
      <c r="BO727" s="41">
        <f t="shared" si="445"/>
        <v>8.5784313725490197E-2</v>
      </c>
      <c r="BP727" s="41">
        <f t="shared" si="446"/>
        <v>0.89950980392156865</v>
      </c>
      <c r="BQ727" s="41">
        <f t="shared" si="447"/>
        <v>1.2254901960784314E-2</v>
      </c>
      <c r="BR727" s="41">
        <f t="shared" si="448"/>
        <v>0</v>
      </c>
      <c r="BS727" s="41">
        <f t="shared" si="449"/>
        <v>0.37745098039215685</v>
      </c>
      <c r="BT727" s="41">
        <f t="shared" si="450"/>
        <v>0.62254901960784315</v>
      </c>
      <c r="BU727" s="41">
        <f t="shared" si="451"/>
        <v>2.4509803921568627E-3</v>
      </c>
      <c r="BV727" s="41">
        <f t="shared" si="452"/>
        <v>0</v>
      </c>
      <c r="BW727" s="41">
        <f t="shared" si="453"/>
        <v>1</v>
      </c>
      <c r="BX727" s="41" t="str">
        <f t="shared" si="454"/>
        <v>2013Registered psychiatric nursesManitoba</v>
      </c>
      <c r="BY727" s="51">
        <f>VLOOKUP(BX727,'%workplace'!$A$1:$F$381,6,FALSE)</f>
        <v>942</v>
      </c>
      <c r="BZ727" s="32">
        <f t="shared" si="455"/>
        <v>0.43312101910828027</v>
      </c>
    </row>
    <row r="728" spans="1:78" hidden="1" x14ac:dyDescent="0.2">
      <c r="A728" s="212" t="str">
        <f t="shared" si="418"/>
        <v>2013Registered psychiatric nursesManitobaOther places of work</v>
      </c>
      <c r="B728" s="212" t="s">
        <v>8</v>
      </c>
      <c r="C728" s="212" t="s">
        <v>20</v>
      </c>
      <c r="D728" s="212" t="s">
        <v>13</v>
      </c>
      <c r="E728" s="212">
        <v>2013</v>
      </c>
      <c r="F728" s="212">
        <v>85</v>
      </c>
      <c r="G728" s="212">
        <v>27</v>
      </c>
      <c r="H728" s="212">
        <v>0</v>
      </c>
      <c r="I728" s="212">
        <v>4</v>
      </c>
      <c r="J728" s="212">
        <v>7</v>
      </c>
      <c r="K728" s="212">
        <v>6</v>
      </c>
      <c r="L728" s="212">
        <v>11</v>
      </c>
      <c r="M728" s="212">
        <v>13</v>
      </c>
      <c r="N728" s="212">
        <v>26</v>
      </c>
      <c r="O728" s="212">
        <v>19</v>
      </c>
      <c r="P728" s="212">
        <v>20</v>
      </c>
      <c r="Q728" s="212">
        <v>5</v>
      </c>
      <c r="R728" s="212">
        <v>0</v>
      </c>
      <c r="S728" s="212">
        <v>1</v>
      </c>
      <c r="T728" s="212">
        <v>0</v>
      </c>
      <c r="U728" s="212">
        <v>109</v>
      </c>
      <c r="V728" s="212">
        <v>3</v>
      </c>
      <c r="W728" s="212">
        <v>0</v>
      </c>
      <c r="X728" s="212">
        <v>78</v>
      </c>
      <c r="Y728" s="212">
        <v>25</v>
      </c>
      <c r="Z728" s="212">
        <v>9</v>
      </c>
      <c r="AA728" s="212">
        <v>0</v>
      </c>
      <c r="AB728" s="212">
        <v>13</v>
      </c>
      <c r="AC728" s="212">
        <v>0</v>
      </c>
      <c r="AD728" s="212">
        <v>61</v>
      </c>
      <c r="AE728" s="212">
        <v>38</v>
      </c>
      <c r="AF728" s="212">
        <v>23</v>
      </c>
      <c r="AG728" s="212">
        <v>65</v>
      </c>
      <c r="AH728" s="212">
        <v>23</v>
      </c>
      <c r="AI728" s="212">
        <v>1</v>
      </c>
      <c r="AJ728" s="212">
        <v>17</v>
      </c>
      <c r="AK728" s="212">
        <v>95</v>
      </c>
      <c r="AL728" s="212">
        <v>0</v>
      </c>
      <c r="AM728" s="212">
        <v>0</v>
      </c>
      <c r="AN728" s="212">
        <v>112</v>
      </c>
      <c r="AO728" s="41">
        <f t="shared" si="419"/>
        <v>0.7589285714285714</v>
      </c>
      <c r="AP728" s="41">
        <f t="shared" si="420"/>
        <v>0.24107142857142858</v>
      </c>
      <c r="AQ728" s="41">
        <f t="shared" si="421"/>
        <v>0</v>
      </c>
      <c r="AR728" s="41">
        <f t="shared" si="422"/>
        <v>3.5714285714285712E-2</v>
      </c>
      <c r="AS728" s="41">
        <f t="shared" si="423"/>
        <v>6.25E-2</v>
      </c>
      <c r="AT728" s="41">
        <f t="shared" si="424"/>
        <v>5.3571428571428568E-2</v>
      </c>
      <c r="AU728" s="41">
        <f t="shared" si="425"/>
        <v>9.8214285714285712E-2</v>
      </c>
      <c r="AV728" s="41">
        <f t="shared" si="426"/>
        <v>0.11607142857142858</v>
      </c>
      <c r="AW728" s="41">
        <f t="shared" si="427"/>
        <v>0.23214285714285715</v>
      </c>
      <c r="AX728" s="41">
        <f t="shared" si="428"/>
        <v>0.16964285714285715</v>
      </c>
      <c r="AY728" s="41">
        <f t="shared" si="429"/>
        <v>0.17857142857142858</v>
      </c>
      <c r="AZ728" s="41">
        <f t="shared" si="430"/>
        <v>4.4642857142857144E-2</v>
      </c>
      <c r="BA728" s="41">
        <f t="shared" si="431"/>
        <v>0</v>
      </c>
      <c r="BB728" s="41">
        <f t="shared" si="432"/>
        <v>8.9285714285714281E-3</v>
      </c>
      <c r="BC728" s="41">
        <f t="shared" si="433"/>
        <v>0</v>
      </c>
      <c r="BD728" s="41">
        <f t="shared" si="434"/>
        <v>0.9732142857142857</v>
      </c>
      <c r="BE728" s="41">
        <f t="shared" si="435"/>
        <v>2.6785714285714284E-2</v>
      </c>
      <c r="BF728" s="41">
        <f t="shared" si="436"/>
        <v>0</v>
      </c>
      <c r="BG728" s="41">
        <f t="shared" si="437"/>
        <v>0.6964285714285714</v>
      </c>
      <c r="BH728" s="41">
        <f t="shared" si="438"/>
        <v>0.22321428571428573</v>
      </c>
      <c r="BI728" s="41">
        <f t="shared" si="439"/>
        <v>8.0357142857142863E-2</v>
      </c>
      <c r="BJ728" s="41">
        <f t="shared" si="440"/>
        <v>0</v>
      </c>
      <c r="BK728" s="41">
        <f t="shared" si="441"/>
        <v>0.11607142857142858</v>
      </c>
      <c r="BL728" s="41">
        <f t="shared" si="442"/>
        <v>0</v>
      </c>
      <c r="BM728" s="41">
        <f t="shared" si="443"/>
        <v>0.5446428571428571</v>
      </c>
      <c r="BN728" s="41">
        <f t="shared" si="444"/>
        <v>0.3392857142857143</v>
      </c>
      <c r="BO728" s="41">
        <f t="shared" si="445"/>
        <v>0.20535714285714285</v>
      </c>
      <c r="BP728" s="41">
        <f t="shared" si="446"/>
        <v>0.5803571428571429</v>
      </c>
      <c r="BQ728" s="41">
        <f t="shared" si="447"/>
        <v>0.20535714285714285</v>
      </c>
      <c r="BR728" s="41">
        <f t="shared" si="448"/>
        <v>8.9285714285714281E-3</v>
      </c>
      <c r="BS728" s="41">
        <f t="shared" si="449"/>
        <v>0.15178571428571427</v>
      </c>
      <c r="BT728" s="41">
        <f t="shared" si="450"/>
        <v>0.8482142857142857</v>
      </c>
      <c r="BU728" s="41">
        <f t="shared" si="451"/>
        <v>0</v>
      </c>
      <c r="BV728" s="41">
        <f t="shared" si="452"/>
        <v>0</v>
      </c>
      <c r="BW728" s="41">
        <f t="shared" si="453"/>
        <v>1</v>
      </c>
      <c r="BX728" s="41" t="str">
        <f t="shared" si="454"/>
        <v>2013Registered psychiatric nursesManitoba</v>
      </c>
      <c r="BY728" s="51">
        <f>VLOOKUP(BX728,'%workplace'!$A$1:$F$381,6,FALSE)</f>
        <v>942</v>
      </c>
      <c r="BZ728" s="32">
        <f t="shared" si="455"/>
        <v>0.11889596602972399</v>
      </c>
    </row>
    <row r="729" spans="1:78" s="8" customFormat="1" hidden="1" x14ac:dyDescent="0.2">
      <c r="A729" s="8" t="str">
        <f t="shared" si="418"/>
        <v>2013Registered psychiatric nursesSaskatchewanAll places of work</v>
      </c>
      <c r="B729" s="8" t="s">
        <v>8</v>
      </c>
      <c r="C729" s="8" t="s">
        <v>21</v>
      </c>
      <c r="D729" s="8" t="s">
        <v>9</v>
      </c>
      <c r="E729" s="8">
        <v>2013</v>
      </c>
      <c r="F729" s="8">
        <v>711</v>
      </c>
      <c r="G729" s="8">
        <v>130</v>
      </c>
      <c r="H729" s="8">
        <v>0</v>
      </c>
      <c r="I729" s="8">
        <v>31</v>
      </c>
      <c r="J729" s="8">
        <v>24</v>
      </c>
      <c r="K729" s="8">
        <v>53</v>
      </c>
      <c r="L729" s="8">
        <v>134</v>
      </c>
      <c r="M729" s="8">
        <v>139</v>
      </c>
      <c r="N729" s="8">
        <v>162</v>
      </c>
      <c r="O729" s="8">
        <v>131</v>
      </c>
      <c r="P729" s="8">
        <v>96</v>
      </c>
      <c r="Q729" s="8">
        <v>36</v>
      </c>
      <c r="R729" s="8">
        <v>17</v>
      </c>
      <c r="S729" s="8">
        <v>18</v>
      </c>
      <c r="T729" s="8">
        <v>0</v>
      </c>
      <c r="U729" s="8">
        <v>829</v>
      </c>
      <c r="V729" s="8">
        <v>10</v>
      </c>
      <c r="W729" s="8">
        <v>2</v>
      </c>
      <c r="X729" s="8">
        <v>598</v>
      </c>
      <c r="Y729" s="8">
        <v>163</v>
      </c>
      <c r="Z729" s="8">
        <v>77</v>
      </c>
      <c r="AA729" s="8">
        <v>3</v>
      </c>
      <c r="AB729" s="8">
        <v>106</v>
      </c>
      <c r="AC729" s="8">
        <v>0</v>
      </c>
      <c r="AD729" s="8">
        <v>102</v>
      </c>
      <c r="AE729" s="8">
        <v>633</v>
      </c>
      <c r="AF729" s="8">
        <v>40</v>
      </c>
      <c r="AG729" s="8">
        <v>764</v>
      </c>
      <c r="AH729" s="8">
        <v>37</v>
      </c>
      <c r="AI729" s="8">
        <v>0</v>
      </c>
      <c r="AJ729" s="8">
        <v>123</v>
      </c>
      <c r="AK729" s="8">
        <v>718</v>
      </c>
      <c r="AL729" s="8">
        <v>0</v>
      </c>
      <c r="AM729" s="8">
        <v>0</v>
      </c>
      <c r="AN729" s="8">
        <v>841</v>
      </c>
      <c r="AO729" s="41">
        <f t="shared" si="419"/>
        <v>0.84542211652794297</v>
      </c>
      <c r="AP729" s="41">
        <f t="shared" si="420"/>
        <v>0.15457788347205709</v>
      </c>
      <c r="AQ729" s="41">
        <f t="shared" si="421"/>
        <v>0</v>
      </c>
      <c r="AR729" s="41">
        <f t="shared" si="422"/>
        <v>3.6860879904875146E-2</v>
      </c>
      <c r="AS729" s="41">
        <f t="shared" si="423"/>
        <v>2.8537455410225922E-2</v>
      </c>
      <c r="AT729" s="41">
        <f t="shared" si="424"/>
        <v>6.3020214030915581E-2</v>
      </c>
      <c r="AU729" s="41">
        <f t="shared" si="425"/>
        <v>0.15933412604042807</v>
      </c>
      <c r="AV729" s="41">
        <f t="shared" si="426"/>
        <v>0.16527942925089179</v>
      </c>
      <c r="AW729" s="41">
        <f t="shared" si="427"/>
        <v>0.19262782401902498</v>
      </c>
      <c r="AX729" s="41">
        <f t="shared" si="428"/>
        <v>0.15576694411414982</v>
      </c>
      <c r="AY729" s="41">
        <f t="shared" si="429"/>
        <v>0.11414982164090369</v>
      </c>
      <c r="AZ729" s="41">
        <f t="shared" si="430"/>
        <v>4.2806183115338882E-2</v>
      </c>
      <c r="BA729" s="41">
        <f t="shared" si="431"/>
        <v>2.0214030915576695E-2</v>
      </c>
      <c r="BB729" s="41">
        <f t="shared" si="432"/>
        <v>2.1403091557669441E-2</v>
      </c>
      <c r="BC729" s="41">
        <f t="shared" si="433"/>
        <v>0</v>
      </c>
      <c r="BD729" s="41">
        <f t="shared" si="434"/>
        <v>0.985731272294887</v>
      </c>
      <c r="BE729" s="41">
        <f t="shared" si="435"/>
        <v>1.1890606420927468E-2</v>
      </c>
      <c r="BF729" s="41">
        <f t="shared" si="436"/>
        <v>2.3781212841854932E-3</v>
      </c>
      <c r="BG729" s="41">
        <f t="shared" si="437"/>
        <v>0.71105826397146255</v>
      </c>
      <c r="BH729" s="41">
        <f t="shared" si="438"/>
        <v>0.19381688466111771</v>
      </c>
      <c r="BI729" s="41">
        <f t="shared" si="439"/>
        <v>9.1557669441141493E-2</v>
      </c>
      <c r="BJ729" s="41">
        <f t="shared" si="440"/>
        <v>3.5671819262782403E-3</v>
      </c>
      <c r="BK729" s="41">
        <f t="shared" si="441"/>
        <v>0.12604042806183116</v>
      </c>
      <c r="BL729" s="41">
        <f t="shared" si="442"/>
        <v>0</v>
      </c>
      <c r="BM729" s="41">
        <f t="shared" si="443"/>
        <v>0.12128418549346016</v>
      </c>
      <c r="BN729" s="41">
        <f t="shared" si="444"/>
        <v>0.75267538644470866</v>
      </c>
      <c r="BO729" s="41">
        <f t="shared" si="445"/>
        <v>4.7562425683709872E-2</v>
      </c>
      <c r="BP729" s="41">
        <f t="shared" si="446"/>
        <v>0.90844233055885848</v>
      </c>
      <c r="BQ729" s="41">
        <f t="shared" si="447"/>
        <v>4.3995243757431628E-2</v>
      </c>
      <c r="BR729" s="41">
        <f t="shared" si="448"/>
        <v>0</v>
      </c>
      <c r="BS729" s="41">
        <f t="shared" si="449"/>
        <v>0.14625445897740785</v>
      </c>
      <c r="BT729" s="41">
        <f t="shared" si="450"/>
        <v>0.85374554102259215</v>
      </c>
      <c r="BU729" s="41">
        <f t="shared" si="451"/>
        <v>0</v>
      </c>
      <c r="BV729" s="41">
        <f t="shared" si="452"/>
        <v>0</v>
      </c>
      <c r="BW729" s="41">
        <f t="shared" si="453"/>
        <v>1</v>
      </c>
      <c r="BX729" s="41" t="str">
        <f t="shared" si="454"/>
        <v>2013Registered psychiatric nursesSaskatchewan</v>
      </c>
      <c r="BY729" s="51">
        <f>VLOOKUP(BX729,'%workplace'!$A$1:$F$381,6,FALSE)</f>
        <v>841</v>
      </c>
      <c r="BZ729" s="32">
        <f t="shared" si="455"/>
        <v>1</v>
      </c>
    </row>
    <row r="730" spans="1:78" s="8" customFormat="1" hidden="1" x14ac:dyDescent="0.2">
      <c r="A730" s="8" t="str">
        <f t="shared" si="418"/>
        <v>2013Registered psychiatric nursesSaskatchewanCommunity health</v>
      </c>
      <c r="B730" s="8" t="s">
        <v>8</v>
      </c>
      <c r="C730" s="8" t="s">
        <v>21</v>
      </c>
      <c r="D730" s="8" t="s">
        <v>11</v>
      </c>
      <c r="E730" s="8">
        <v>2013</v>
      </c>
      <c r="F730" s="8">
        <v>172</v>
      </c>
      <c r="G730" s="8">
        <v>30</v>
      </c>
      <c r="H730" s="8">
        <v>0</v>
      </c>
      <c r="I730" s="8">
        <v>3</v>
      </c>
      <c r="J730" s="8">
        <v>3</v>
      </c>
      <c r="K730" s="8">
        <v>11</v>
      </c>
      <c r="L730" s="8">
        <v>40</v>
      </c>
      <c r="M730" s="8">
        <v>28</v>
      </c>
      <c r="N730" s="8">
        <v>46</v>
      </c>
      <c r="O730" s="8">
        <v>29</v>
      </c>
      <c r="P730" s="8">
        <v>21</v>
      </c>
      <c r="Q730" s="8">
        <v>8</v>
      </c>
      <c r="R730" s="8">
        <v>8</v>
      </c>
      <c r="S730" s="8">
        <v>5</v>
      </c>
      <c r="T730" s="8">
        <v>0</v>
      </c>
      <c r="U730" s="8">
        <v>200</v>
      </c>
      <c r="V730" s="8">
        <v>2</v>
      </c>
      <c r="W730" s="8">
        <v>0</v>
      </c>
      <c r="X730" s="8">
        <v>148</v>
      </c>
      <c r="Y730" s="8">
        <v>41</v>
      </c>
      <c r="Z730" s="8">
        <v>12</v>
      </c>
      <c r="AA730" s="8">
        <v>1</v>
      </c>
      <c r="AB730" s="8">
        <v>15</v>
      </c>
      <c r="AC730" s="8">
        <v>0</v>
      </c>
      <c r="AD730" s="8">
        <v>12</v>
      </c>
      <c r="AE730" s="8">
        <v>175</v>
      </c>
      <c r="AF730" s="8">
        <v>6</v>
      </c>
      <c r="AG730" s="8">
        <v>195</v>
      </c>
      <c r="AH730" s="8">
        <v>1</v>
      </c>
      <c r="AI730" s="8">
        <v>0</v>
      </c>
      <c r="AJ730" s="8">
        <v>43</v>
      </c>
      <c r="AK730" s="8">
        <v>159</v>
      </c>
      <c r="AL730" s="8">
        <v>0</v>
      </c>
      <c r="AM730" s="8">
        <v>0</v>
      </c>
      <c r="AN730" s="8">
        <v>202</v>
      </c>
      <c r="AO730" s="41">
        <f t="shared" si="419"/>
        <v>0.85148514851485146</v>
      </c>
      <c r="AP730" s="41">
        <f t="shared" si="420"/>
        <v>0.14851485148514851</v>
      </c>
      <c r="AQ730" s="41">
        <f t="shared" si="421"/>
        <v>0</v>
      </c>
      <c r="AR730" s="41">
        <f t="shared" si="422"/>
        <v>1.4851485148514851E-2</v>
      </c>
      <c r="AS730" s="41">
        <f t="shared" si="423"/>
        <v>1.4851485148514851E-2</v>
      </c>
      <c r="AT730" s="41">
        <f t="shared" si="424"/>
        <v>5.4455445544554455E-2</v>
      </c>
      <c r="AU730" s="41">
        <f t="shared" si="425"/>
        <v>0.19801980198019803</v>
      </c>
      <c r="AV730" s="41">
        <f t="shared" si="426"/>
        <v>0.13861386138613863</v>
      </c>
      <c r="AW730" s="41">
        <f t="shared" si="427"/>
        <v>0.22772277227722773</v>
      </c>
      <c r="AX730" s="41">
        <f t="shared" si="428"/>
        <v>0.14356435643564355</v>
      </c>
      <c r="AY730" s="41">
        <f t="shared" si="429"/>
        <v>0.10396039603960396</v>
      </c>
      <c r="AZ730" s="41">
        <f t="shared" si="430"/>
        <v>3.9603960396039604E-2</v>
      </c>
      <c r="BA730" s="41">
        <f t="shared" si="431"/>
        <v>3.9603960396039604E-2</v>
      </c>
      <c r="BB730" s="41">
        <f t="shared" si="432"/>
        <v>2.4752475247524754E-2</v>
      </c>
      <c r="BC730" s="41">
        <f t="shared" si="433"/>
        <v>0</v>
      </c>
      <c r="BD730" s="41">
        <f t="shared" si="434"/>
        <v>0.99009900990099009</v>
      </c>
      <c r="BE730" s="41">
        <f t="shared" si="435"/>
        <v>9.9009900990099011E-3</v>
      </c>
      <c r="BF730" s="41">
        <f t="shared" si="436"/>
        <v>0</v>
      </c>
      <c r="BG730" s="41">
        <f t="shared" si="437"/>
        <v>0.73267326732673266</v>
      </c>
      <c r="BH730" s="41">
        <f t="shared" si="438"/>
        <v>0.20297029702970298</v>
      </c>
      <c r="BI730" s="41">
        <f t="shared" si="439"/>
        <v>5.9405940594059403E-2</v>
      </c>
      <c r="BJ730" s="41">
        <f t="shared" si="440"/>
        <v>4.9504950495049506E-3</v>
      </c>
      <c r="BK730" s="41">
        <f t="shared" si="441"/>
        <v>7.4257425742574254E-2</v>
      </c>
      <c r="BL730" s="41">
        <f t="shared" si="442"/>
        <v>0</v>
      </c>
      <c r="BM730" s="41">
        <f t="shared" si="443"/>
        <v>5.9405940594059403E-2</v>
      </c>
      <c r="BN730" s="41">
        <f t="shared" si="444"/>
        <v>0.86633663366336633</v>
      </c>
      <c r="BO730" s="41">
        <f t="shared" si="445"/>
        <v>2.9702970297029702E-2</v>
      </c>
      <c r="BP730" s="41">
        <f t="shared" si="446"/>
        <v>0.96534653465346532</v>
      </c>
      <c r="BQ730" s="41">
        <f t="shared" si="447"/>
        <v>4.9504950495049506E-3</v>
      </c>
      <c r="BR730" s="41">
        <f t="shared" si="448"/>
        <v>0</v>
      </c>
      <c r="BS730" s="41">
        <f t="shared" si="449"/>
        <v>0.21287128712871287</v>
      </c>
      <c r="BT730" s="41">
        <f t="shared" si="450"/>
        <v>0.78712871287128716</v>
      </c>
      <c r="BU730" s="41">
        <f t="shared" si="451"/>
        <v>0</v>
      </c>
      <c r="BV730" s="41">
        <f t="shared" si="452"/>
        <v>0</v>
      </c>
      <c r="BW730" s="41">
        <f t="shared" si="453"/>
        <v>1</v>
      </c>
      <c r="BX730" s="41" t="str">
        <f t="shared" si="454"/>
        <v>2013Registered psychiatric nursesSaskatchewan</v>
      </c>
      <c r="BY730" s="51">
        <f>VLOOKUP(BX730,'%workplace'!$A$1:$F$381,6,FALSE)</f>
        <v>841</v>
      </c>
      <c r="BZ730" s="32">
        <f t="shared" si="455"/>
        <v>0.24019024970273484</v>
      </c>
    </row>
    <row r="731" spans="1:78" s="8" customFormat="1" hidden="1" x14ac:dyDescent="0.2">
      <c r="A731" s="8" t="str">
        <f t="shared" si="418"/>
        <v>2013Registered psychiatric nursesSaskatchewanNursing home/long-term care</v>
      </c>
      <c r="B731" s="8" t="s">
        <v>8</v>
      </c>
      <c r="C731" s="8" t="s">
        <v>21</v>
      </c>
      <c r="D731" s="8" t="s">
        <v>12</v>
      </c>
      <c r="E731" s="8">
        <v>2013</v>
      </c>
      <c r="F731" s="8">
        <v>254</v>
      </c>
      <c r="G731" s="8">
        <v>32</v>
      </c>
      <c r="H731" s="8">
        <v>0</v>
      </c>
      <c r="I731" s="8">
        <v>3</v>
      </c>
      <c r="J731" s="8">
        <v>5</v>
      </c>
      <c r="K731" s="8">
        <v>12</v>
      </c>
      <c r="L731" s="8">
        <v>43</v>
      </c>
      <c r="M731" s="8">
        <v>50</v>
      </c>
      <c r="N731" s="8">
        <v>60</v>
      </c>
      <c r="O731" s="8">
        <v>46</v>
      </c>
      <c r="P731" s="8">
        <v>38</v>
      </c>
      <c r="Q731" s="8">
        <v>15</v>
      </c>
      <c r="R731" s="8">
        <v>7</v>
      </c>
      <c r="S731" s="8">
        <v>7</v>
      </c>
      <c r="T731" s="8">
        <v>0</v>
      </c>
      <c r="U731" s="8">
        <v>281</v>
      </c>
      <c r="V731" s="8">
        <v>4</v>
      </c>
      <c r="W731" s="8">
        <v>1</v>
      </c>
      <c r="X731" s="8">
        <v>184</v>
      </c>
      <c r="Y731" s="8">
        <v>70</v>
      </c>
      <c r="Z731" s="8">
        <v>32</v>
      </c>
      <c r="AA731" s="8">
        <v>0</v>
      </c>
      <c r="AB731" s="8">
        <v>42</v>
      </c>
      <c r="AC731" s="8">
        <v>0</v>
      </c>
      <c r="AD731" s="8">
        <v>15</v>
      </c>
      <c r="AE731" s="8">
        <v>229</v>
      </c>
      <c r="AF731" s="8">
        <v>10</v>
      </c>
      <c r="AG731" s="8">
        <v>275</v>
      </c>
      <c r="AH731" s="8">
        <v>1</v>
      </c>
      <c r="AI731" s="8">
        <v>0</v>
      </c>
      <c r="AJ731" s="8">
        <v>61</v>
      </c>
      <c r="AK731" s="8">
        <v>225</v>
      </c>
      <c r="AL731" s="8">
        <v>0</v>
      </c>
      <c r="AM731" s="8">
        <v>0</v>
      </c>
      <c r="AN731" s="8">
        <v>286</v>
      </c>
      <c r="AO731" s="41">
        <f t="shared" si="419"/>
        <v>0.88811188811188813</v>
      </c>
      <c r="AP731" s="41">
        <f t="shared" si="420"/>
        <v>0.11188811188811189</v>
      </c>
      <c r="AQ731" s="41">
        <f t="shared" si="421"/>
        <v>0</v>
      </c>
      <c r="AR731" s="41">
        <f t="shared" si="422"/>
        <v>1.048951048951049E-2</v>
      </c>
      <c r="AS731" s="41">
        <f t="shared" si="423"/>
        <v>1.7482517482517484E-2</v>
      </c>
      <c r="AT731" s="41">
        <f t="shared" si="424"/>
        <v>4.195804195804196E-2</v>
      </c>
      <c r="AU731" s="41">
        <f t="shared" si="425"/>
        <v>0.15034965034965034</v>
      </c>
      <c r="AV731" s="41">
        <f t="shared" si="426"/>
        <v>0.17482517482517482</v>
      </c>
      <c r="AW731" s="41">
        <f t="shared" si="427"/>
        <v>0.20979020979020979</v>
      </c>
      <c r="AX731" s="41">
        <f t="shared" si="428"/>
        <v>0.16083916083916083</v>
      </c>
      <c r="AY731" s="41">
        <f t="shared" si="429"/>
        <v>0.13286713286713286</v>
      </c>
      <c r="AZ731" s="41">
        <f t="shared" si="430"/>
        <v>5.2447552447552448E-2</v>
      </c>
      <c r="BA731" s="41">
        <f t="shared" si="431"/>
        <v>2.4475524475524476E-2</v>
      </c>
      <c r="BB731" s="41">
        <f t="shared" si="432"/>
        <v>2.4475524475524476E-2</v>
      </c>
      <c r="BC731" s="41">
        <f t="shared" si="433"/>
        <v>0</v>
      </c>
      <c r="BD731" s="41">
        <f t="shared" si="434"/>
        <v>0.9825174825174825</v>
      </c>
      <c r="BE731" s="41">
        <f t="shared" si="435"/>
        <v>1.3986013986013986E-2</v>
      </c>
      <c r="BF731" s="41">
        <f t="shared" si="436"/>
        <v>3.4965034965034965E-3</v>
      </c>
      <c r="BG731" s="41">
        <f t="shared" si="437"/>
        <v>0.64335664335664333</v>
      </c>
      <c r="BH731" s="41">
        <f t="shared" si="438"/>
        <v>0.24475524475524477</v>
      </c>
      <c r="BI731" s="41">
        <f t="shared" si="439"/>
        <v>0.11188811188811189</v>
      </c>
      <c r="BJ731" s="41">
        <f t="shared" si="440"/>
        <v>0</v>
      </c>
      <c r="BK731" s="41">
        <f t="shared" si="441"/>
        <v>0.14685314685314685</v>
      </c>
      <c r="BL731" s="41">
        <f t="shared" si="442"/>
        <v>0</v>
      </c>
      <c r="BM731" s="41">
        <f t="shared" si="443"/>
        <v>5.2447552447552448E-2</v>
      </c>
      <c r="BN731" s="41">
        <f t="shared" si="444"/>
        <v>0.80069930069930073</v>
      </c>
      <c r="BO731" s="41">
        <f t="shared" si="445"/>
        <v>3.4965034965034968E-2</v>
      </c>
      <c r="BP731" s="41">
        <f t="shared" si="446"/>
        <v>0.96153846153846156</v>
      </c>
      <c r="BQ731" s="41">
        <f t="shared" si="447"/>
        <v>3.4965034965034965E-3</v>
      </c>
      <c r="BR731" s="41">
        <f t="shared" si="448"/>
        <v>0</v>
      </c>
      <c r="BS731" s="41">
        <f t="shared" si="449"/>
        <v>0.21328671328671328</v>
      </c>
      <c r="BT731" s="41">
        <f t="shared" si="450"/>
        <v>0.78671328671328666</v>
      </c>
      <c r="BU731" s="41">
        <f t="shared" si="451"/>
        <v>0</v>
      </c>
      <c r="BV731" s="41">
        <f t="shared" si="452"/>
        <v>0</v>
      </c>
      <c r="BW731" s="41">
        <f t="shared" si="453"/>
        <v>1</v>
      </c>
      <c r="BX731" s="41" t="str">
        <f t="shared" si="454"/>
        <v>2013Registered psychiatric nursesSaskatchewan</v>
      </c>
      <c r="BY731" s="51">
        <f>VLOOKUP(BX731,'%workplace'!$A$1:$F$381,6,FALSE)</f>
        <v>841</v>
      </c>
      <c r="BZ731" s="32">
        <f t="shared" si="455"/>
        <v>0.34007134363852559</v>
      </c>
    </row>
    <row r="732" spans="1:78" s="8" customFormat="1" hidden="1" x14ac:dyDescent="0.2">
      <c r="A732" s="8" t="str">
        <f t="shared" si="418"/>
        <v>2013Registered psychiatric nursesSaskatchewanHospital</v>
      </c>
      <c r="B732" s="8" t="s">
        <v>8</v>
      </c>
      <c r="C732" s="8" t="s">
        <v>21</v>
      </c>
      <c r="D732" s="8" t="s">
        <v>10</v>
      </c>
      <c r="E732" s="8">
        <v>2013</v>
      </c>
      <c r="F732" s="8">
        <v>174</v>
      </c>
      <c r="G732" s="8">
        <v>37</v>
      </c>
      <c r="H732" s="8">
        <v>0</v>
      </c>
      <c r="I732" s="8">
        <v>21</v>
      </c>
      <c r="J732" s="8">
        <v>15</v>
      </c>
      <c r="K732" s="8">
        <v>19</v>
      </c>
      <c r="L732" s="8">
        <v>32</v>
      </c>
      <c r="M732" s="8">
        <v>32</v>
      </c>
      <c r="N732" s="8">
        <v>27</v>
      </c>
      <c r="O732" s="8">
        <v>31</v>
      </c>
      <c r="P732" s="8">
        <v>18</v>
      </c>
      <c r="Q732" s="8">
        <v>9</v>
      </c>
      <c r="R732" s="8">
        <v>1</v>
      </c>
      <c r="S732" s="8">
        <v>6</v>
      </c>
      <c r="T732" s="8">
        <v>0</v>
      </c>
      <c r="U732" s="8">
        <v>209</v>
      </c>
      <c r="V732" s="8">
        <v>2</v>
      </c>
      <c r="W732" s="8">
        <v>0</v>
      </c>
      <c r="X732" s="8">
        <v>154</v>
      </c>
      <c r="Y732" s="8">
        <v>33</v>
      </c>
      <c r="Z732" s="8">
        <v>24</v>
      </c>
      <c r="AA732" s="8">
        <v>0</v>
      </c>
      <c r="AB732" s="8">
        <v>14</v>
      </c>
      <c r="AC732" s="8">
        <v>0</v>
      </c>
      <c r="AD732" s="8">
        <v>15</v>
      </c>
      <c r="AE732" s="8">
        <v>182</v>
      </c>
      <c r="AF732" s="8">
        <v>5</v>
      </c>
      <c r="AG732" s="8">
        <v>205</v>
      </c>
      <c r="AH732" s="8">
        <v>1</v>
      </c>
      <c r="AI732" s="8">
        <v>0</v>
      </c>
      <c r="AJ732" s="8">
        <v>8</v>
      </c>
      <c r="AK732" s="8">
        <v>203</v>
      </c>
      <c r="AL732" s="8">
        <v>0</v>
      </c>
      <c r="AM732" s="8">
        <v>0</v>
      </c>
      <c r="AN732" s="8">
        <v>211</v>
      </c>
      <c r="AO732" s="41">
        <f t="shared" si="419"/>
        <v>0.82464454976303314</v>
      </c>
      <c r="AP732" s="41">
        <f t="shared" si="420"/>
        <v>0.17535545023696683</v>
      </c>
      <c r="AQ732" s="41">
        <f t="shared" si="421"/>
        <v>0</v>
      </c>
      <c r="AR732" s="41">
        <f t="shared" si="422"/>
        <v>9.9526066350710901E-2</v>
      </c>
      <c r="AS732" s="41">
        <f t="shared" si="423"/>
        <v>7.1090047393364927E-2</v>
      </c>
      <c r="AT732" s="41">
        <f t="shared" si="424"/>
        <v>9.004739336492891E-2</v>
      </c>
      <c r="AU732" s="41">
        <f t="shared" si="425"/>
        <v>0.15165876777251186</v>
      </c>
      <c r="AV732" s="41">
        <f t="shared" si="426"/>
        <v>0.15165876777251186</v>
      </c>
      <c r="AW732" s="41">
        <f t="shared" si="427"/>
        <v>0.12796208530805686</v>
      </c>
      <c r="AX732" s="41">
        <f t="shared" si="428"/>
        <v>0.14691943127962084</v>
      </c>
      <c r="AY732" s="41">
        <f t="shared" si="429"/>
        <v>8.5308056872037921E-2</v>
      </c>
      <c r="AZ732" s="41">
        <f t="shared" si="430"/>
        <v>4.2654028436018961E-2</v>
      </c>
      <c r="BA732" s="41">
        <f t="shared" si="431"/>
        <v>4.7393364928909956E-3</v>
      </c>
      <c r="BB732" s="41">
        <f t="shared" si="432"/>
        <v>2.843601895734597E-2</v>
      </c>
      <c r="BC732" s="41">
        <f t="shared" si="433"/>
        <v>0</v>
      </c>
      <c r="BD732" s="41">
        <f t="shared" si="434"/>
        <v>0.99052132701421802</v>
      </c>
      <c r="BE732" s="41">
        <f t="shared" si="435"/>
        <v>9.4786729857819912E-3</v>
      </c>
      <c r="BF732" s="41">
        <f t="shared" si="436"/>
        <v>0</v>
      </c>
      <c r="BG732" s="41">
        <f t="shared" si="437"/>
        <v>0.72985781990521326</v>
      </c>
      <c r="BH732" s="41">
        <f t="shared" si="438"/>
        <v>0.15639810426540285</v>
      </c>
      <c r="BI732" s="41">
        <f t="shared" si="439"/>
        <v>0.11374407582938388</v>
      </c>
      <c r="BJ732" s="41">
        <f t="shared" si="440"/>
        <v>0</v>
      </c>
      <c r="BK732" s="41">
        <f t="shared" si="441"/>
        <v>6.6350710900473939E-2</v>
      </c>
      <c r="BL732" s="41">
        <f t="shared" si="442"/>
        <v>0</v>
      </c>
      <c r="BM732" s="41">
        <f t="shared" si="443"/>
        <v>7.1090047393364927E-2</v>
      </c>
      <c r="BN732" s="41">
        <f t="shared" si="444"/>
        <v>0.86255924170616116</v>
      </c>
      <c r="BO732" s="41">
        <f t="shared" si="445"/>
        <v>2.3696682464454975E-2</v>
      </c>
      <c r="BP732" s="41">
        <f t="shared" si="446"/>
        <v>0.97156398104265407</v>
      </c>
      <c r="BQ732" s="41">
        <f t="shared" si="447"/>
        <v>4.7393364928909956E-3</v>
      </c>
      <c r="BR732" s="41">
        <f t="shared" si="448"/>
        <v>0</v>
      </c>
      <c r="BS732" s="41">
        <f t="shared" si="449"/>
        <v>3.7914691943127965E-2</v>
      </c>
      <c r="BT732" s="41">
        <f t="shared" si="450"/>
        <v>0.96208530805687209</v>
      </c>
      <c r="BU732" s="41">
        <f t="shared" si="451"/>
        <v>0</v>
      </c>
      <c r="BV732" s="41">
        <f t="shared" si="452"/>
        <v>0</v>
      </c>
      <c r="BW732" s="41">
        <f t="shared" si="453"/>
        <v>1</v>
      </c>
      <c r="BX732" s="41" t="str">
        <f t="shared" si="454"/>
        <v>2013Registered psychiatric nursesSaskatchewan</v>
      </c>
      <c r="BY732" s="51">
        <f>VLOOKUP(BX732,'%workplace'!$A$1:$F$381,6,FALSE)</f>
        <v>841</v>
      </c>
      <c r="BZ732" s="32">
        <f t="shared" si="455"/>
        <v>0.25089179548156954</v>
      </c>
    </row>
    <row r="733" spans="1:78" s="8" customFormat="1" hidden="1" x14ac:dyDescent="0.2">
      <c r="A733" s="8" t="str">
        <f t="shared" si="418"/>
        <v>2013Registered psychiatric nursesSaskatchewanOther places of work</v>
      </c>
      <c r="B733" s="8" t="s">
        <v>8</v>
      </c>
      <c r="C733" s="8" t="s">
        <v>21</v>
      </c>
      <c r="D733" s="8" t="s">
        <v>13</v>
      </c>
      <c r="E733" s="8">
        <v>2013</v>
      </c>
      <c r="F733" s="8">
        <v>111</v>
      </c>
      <c r="G733" s="8">
        <v>31</v>
      </c>
      <c r="H733" s="8">
        <v>0</v>
      </c>
      <c r="I733" s="8">
        <v>4</v>
      </c>
      <c r="J733" s="8">
        <v>1</v>
      </c>
      <c r="K733" s="8">
        <v>11</v>
      </c>
      <c r="L733" s="8">
        <v>19</v>
      </c>
      <c r="M733" s="8">
        <v>29</v>
      </c>
      <c r="N733" s="8">
        <v>29</v>
      </c>
      <c r="O733" s="8">
        <v>25</v>
      </c>
      <c r="P733" s="8">
        <v>19</v>
      </c>
      <c r="Q733" s="8">
        <v>4</v>
      </c>
      <c r="R733" s="8">
        <v>1</v>
      </c>
      <c r="S733" s="8">
        <v>0</v>
      </c>
      <c r="T733" s="8">
        <v>0</v>
      </c>
      <c r="U733" s="8">
        <v>139</v>
      </c>
      <c r="V733" s="8">
        <v>2</v>
      </c>
      <c r="W733" s="8">
        <v>1</v>
      </c>
      <c r="X733" s="8">
        <v>112</v>
      </c>
      <c r="Y733" s="8">
        <v>19</v>
      </c>
      <c r="Z733" s="8">
        <v>9</v>
      </c>
      <c r="AA733" s="8">
        <v>2</v>
      </c>
      <c r="AB733" s="8">
        <v>35</v>
      </c>
      <c r="AC733" s="8">
        <v>0</v>
      </c>
      <c r="AD733" s="8">
        <v>60</v>
      </c>
      <c r="AE733" s="8">
        <v>47</v>
      </c>
      <c r="AF733" s="8">
        <v>19</v>
      </c>
      <c r="AG733" s="8">
        <v>89</v>
      </c>
      <c r="AH733" s="8">
        <v>34</v>
      </c>
      <c r="AI733" s="8">
        <v>0</v>
      </c>
      <c r="AJ733" s="8">
        <v>11</v>
      </c>
      <c r="AK733" s="8">
        <v>131</v>
      </c>
      <c r="AL733" s="8">
        <v>0</v>
      </c>
      <c r="AM733" s="8">
        <v>0</v>
      </c>
      <c r="AN733" s="8">
        <v>142</v>
      </c>
      <c r="AO733" s="41">
        <f t="shared" si="419"/>
        <v>0.78169014084507038</v>
      </c>
      <c r="AP733" s="41">
        <f t="shared" si="420"/>
        <v>0.21830985915492956</v>
      </c>
      <c r="AQ733" s="41">
        <f t="shared" si="421"/>
        <v>0</v>
      </c>
      <c r="AR733" s="41">
        <f t="shared" si="422"/>
        <v>2.8169014084507043E-2</v>
      </c>
      <c r="AS733" s="41">
        <f t="shared" si="423"/>
        <v>7.0422535211267607E-3</v>
      </c>
      <c r="AT733" s="41">
        <f t="shared" si="424"/>
        <v>7.746478873239436E-2</v>
      </c>
      <c r="AU733" s="41">
        <f t="shared" si="425"/>
        <v>0.13380281690140844</v>
      </c>
      <c r="AV733" s="41">
        <f t="shared" si="426"/>
        <v>0.20422535211267606</v>
      </c>
      <c r="AW733" s="41">
        <f t="shared" si="427"/>
        <v>0.20422535211267606</v>
      </c>
      <c r="AX733" s="41">
        <f t="shared" si="428"/>
        <v>0.176056338028169</v>
      </c>
      <c r="AY733" s="41">
        <f t="shared" si="429"/>
        <v>0.13380281690140844</v>
      </c>
      <c r="AZ733" s="41">
        <f t="shared" si="430"/>
        <v>2.8169014084507043E-2</v>
      </c>
      <c r="BA733" s="41">
        <f t="shared" si="431"/>
        <v>7.0422535211267607E-3</v>
      </c>
      <c r="BB733" s="41">
        <f t="shared" si="432"/>
        <v>0</v>
      </c>
      <c r="BC733" s="41">
        <f t="shared" si="433"/>
        <v>0</v>
      </c>
      <c r="BD733" s="41">
        <f t="shared" si="434"/>
        <v>0.97887323943661975</v>
      </c>
      <c r="BE733" s="41">
        <f t="shared" si="435"/>
        <v>1.4084507042253521E-2</v>
      </c>
      <c r="BF733" s="41">
        <f t="shared" si="436"/>
        <v>7.0422535211267607E-3</v>
      </c>
      <c r="BG733" s="41">
        <f t="shared" si="437"/>
        <v>0.78873239436619713</v>
      </c>
      <c r="BH733" s="41">
        <f t="shared" si="438"/>
        <v>0.13380281690140844</v>
      </c>
      <c r="BI733" s="41">
        <f t="shared" si="439"/>
        <v>6.3380281690140844E-2</v>
      </c>
      <c r="BJ733" s="41">
        <f t="shared" si="440"/>
        <v>1.4084507042253521E-2</v>
      </c>
      <c r="BK733" s="41">
        <f t="shared" si="441"/>
        <v>0.24647887323943662</v>
      </c>
      <c r="BL733" s="41">
        <f t="shared" si="442"/>
        <v>0</v>
      </c>
      <c r="BM733" s="41">
        <f t="shared" si="443"/>
        <v>0.42253521126760563</v>
      </c>
      <c r="BN733" s="41">
        <f t="shared" si="444"/>
        <v>0.33098591549295775</v>
      </c>
      <c r="BO733" s="41">
        <f t="shared" si="445"/>
        <v>0.13380281690140844</v>
      </c>
      <c r="BP733" s="41">
        <f t="shared" si="446"/>
        <v>0.62676056338028174</v>
      </c>
      <c r="BQ733" s="41">
        <f t="shared" si="447"/>
        <v>0.23943661971830985</v>
      </c>
      <c r="BR733" s="41">
        <f t="shared" si="448"/>
        <v>0</v>
      </c>
      <c r="BS733" s="41">
        <f t="shared" si="449"/>
        <v>7.746478873239436E-2</v>
      </c>
      <c r="BT733" s="41">
        <f t="shared" si="450"/>
        <v>0.92253521126760563</v>
      </c>
      <c r="BU733" s="41">
        <f t="shared" si="451"/>
        <v>0</v>
      </c>
      <c r="BV733" s="41">
        <f t="shared" si="452"/>
        <v>0</v>
      </c>
      <c r="BW733" s="41">
        <f t="shared" si="453"/>
        <v>1</v>
      </c>
      <c r="BX733" s="41" t="str">
        <f t="shared" si="454"/>
        <v>2013Registered psychiatric nursesSaskatchewan</v>
      </c>
      <c r="BY733" s="51">
        <f>VLOOKUP(BX733,'%workplace'!$A$1:$F$381,6,FALSE)</f>
        <v>841</v>
      </c>
      <c r="BZ733" s="32">
        <f t="shared" si="455"/>
        <v>0.16884661117717004</v>
      </c>
    </row>
    <row r="734" spans="1:78" s="8" customFormat="1" hidden="1" x14ac:dyDescent="0.2">
      <c r="A734" s="8" t="str">
        <f t="shared" si="418"/>
        <v>2013Registered psychiatric nursesAlbertaAll places of work</v>
      </c>
      <c r="B734" s="8" t="s">
        <v>8</v>
      </c>
      <c r="C734" s="8" t="s">
        <v>22</v>
      </c>
      <c r="D734" s="8" t="s">
        <v>9</v>
      </c>
      <c r="E734" s="8">
        <v>2013</v>
      </c>
      <c r="F734" s="8">
        <v>976</v>
      </c>
      <c r="G734" s="8">
        <v>304</v>
      </c>
      <c r="H734" s="8">
        <v>0</v>
      </c>
      <c r="I734" s="8">
        <v>124</v>
      </c>
      <c r="J734" s="8">
        <v>130</v>
      </c>
      <c r="K734" s="8">
        <v>104</v>
      </c>
      <c r="L734" s="8">
        <v>118</v>
      </c>
      <c r="M734" s="8">
        <v>198</v>
      </c>
      <c r="N734" s="8">
        <v>185</v>
      </c>
      <c r="O734" s="8">
        <v>181</v>
      </c>
      <c r="P734" s="8">
        <v>116</v>
      </c>
      <c r="Q734" s="8">
        <v>66</v>
      </c>
      <c r="R734" s="8">
        <v>16</v>
      </c>
      <c r="S734" s="8">
        <v>42</v>
      </c>
      <c r="T734" s="8">
        <v>0</v>
      </c>
      <c r="U734" s="8">
        <v>1146</v>
      </c>
      <c r="V734" s="8">
        <v>131</v>
      </c>
      <c r="W734" s="8">
        <v>3</v>
      </c>
      <c r="X734" s="8">
        <v>694</v>
      </c>
      <c r="Y734" s="8">
        <v>452</v>
      </c>
      <c r="Z734" s="8">
        <v>134</v>
      </c>
      <c r="AA734" s="8">
        <v>0</v>
      </c>
      <c r="AB734" s="8">
        <v>108</v>
      </c>
      <c r="AC734" s="8">
        <v>0</v>
      </c>
      <c r="AD734" s="8">
        <v>130</v>
      </c>
      <c r="AE734" s="8">
        <v>1042</v>
      </c>
      <c r="AF734" s="8">
        <v>104</v>
      </c>
      <c r="AG734" s="8">
        <v>1143</v>
      </c>
      <c r="AH734" s="8">
        <v>27</v>
      </c>
      <c r="AI734" s="8">
        <v>6</v>
      </c>
      <c r="AJ734" s="8">
        <v>337</v>
      </c>
      <c r="AK734" s="8">
        <v>943</v>
      </c>
      <c r="AL734" s="8">
        <v>0</v>
      </c>
      <c r="AM734" s="8">
        <v>0</v>
      </c>
      <c r="AN734" s="8">
        <v>1280</v>
      </c>
      <c r="AO734" s="41">
        <f t="shared" si="419"/>
        <v>0.76249999999999996</v>
      </c>
      <c r="AP734" s="41">
        <f t="shared" si="420"/>
        <v>0.23749999999999999</v>
      </c>
      <c r="AQ734" s="41">
        <f t="shared" si="421"/>
        <v>0</v>
      </c>
      <c r="AR734" s="41">
        <f t="shared" si="422"/>
        <v>9.6875000000000003E-2</v>
      </c>
      <c r="AS734" s="41">
        <f t="shared" si="423"/>
        <v>0.1015625</v>
      </c>
      <c r="AT734" s="41">
        <f t="shared" si="424"/>
        <v>8.1250000000000003E-2</v>
      </c>
      <c r="AU734" s="41">
        <f t="shared" si="425"/>
        <v>9.2187500000000006E-2</v>
      </c>
      <c r="AV734" s="41">
        <f t="shared" si="426"/>
        <v>0.15468750000000001</v>
      </c>
      <c r="AW734" s="41">
        <f t="shared" si="427"/>
        <v>0.14453125</v>
      </c>
      <c r="AX734" s="41">
        <f t="shared" si="428"/>
        <v>0.14140625000000001</v>
      </c>
      <c r="AY734" s="41">
        <f t="shared" si="429"/>
        <v>9.0624999999999997E-2</v>
      </c>
      <c r="AZ734" s="41">
        <f t="shared" si="430"/>
        <v>5.1562499999999997E-2</v>
      </c>
      <c r="BA734" s="41">
        <f t="shared" si="431"/>
        <v>1.2500000000000001E-2</v>
      </c>
      <c r="BB734" s="41">
        <f t="shared" si="432"/>
        <v>3.2812500000000001E-2</v>
      </c>
      <c r="BC734" s="41">
        <f t="shared" si="433"/>
        <v>0</v>
      </c>
      <c r="BD734" s="41">
        <f t="shared" si="434"/>
        <v>0.89531249999999996</v>
      </c>
      <c r="BE734" s="41">
        <f t="shared" si="435"/>
        <v>0.10234375</v>
      </c>
      <c r="BF734" s="41">
        <f t="shared" si="436"/>
        <v>2.3437499999999999E-3</v>
      </c>
      <c r="BG734" s="41">
        <f t="shared" si="437"/>
        <v>0.54218750000000004</v>
      </c>
      <c r="BH734" s="41">
        <f t="shared" si="438"/>
        <v>0.35312500000000002</v>
      </c>
      <c r="BI734" s="41">
        <f t="shared" si="439"/>
        <v>0.1046875</v>
      </c>
      <c r="BJ734" s="41">
        <f t="shared" si="440"/>
        <v>0</v>
      </c>
      <c r="BK734" s="41">
        <f t="shared" si="441"/>
        <v>8.4375000000000006E-2</v>
      </c>
      <c r="BL734" s="41">
        <f t="shared" si="442"/>
        <v>0</v>
      </c>
      <c r="BM734" s="41">
        <f t="shared" si="443"/>
        <v>0.1015625</v>
      </c>
      <c r="BN734" s="41">
        <f t="shared" si="444"/>
        <v>0.81406250000000002</v>
      </c>
      <c r="BO734" s="41">
        <f t="shared" si="445"/>
        <v>8.1250000000000003E-2</v>
      </c>
      <c r="BP734" s="41">
        <f t="shared" si="446"/>
        <v>0.89296874999999998</v>
      </c>
      <c r="BQ734" s="41">
        <f t="shared" si="447"/>
        <v>2.1093750000000001E-2</v>
      </c>
      <c r="BR734" s="41">
        <f t="shared" si="448"/>
        <v>4.6874999999999998E-3</v>
      </c>
      <c r="BS734" s="41">
        <f t="shared" si="449"/>
        <v>0.26328125000000002</v>
      </c>
      <c r="BT734" s="41">
        <f t="shared" si="450"/>
        <v>0.73671874999999998</v>
      </c>
      <c r="BU734" s="41">
        <f t="shared" si="451"/>
        <v>0</v>
      </c>
      <c r="BV734" s="41">
        <f t="shared" si="452"/>
        <v>0</v>
      </c>
      <c r="BW734" s="41">
        <f t="shared" si="453"/>
        <v>1</v>
      </c>
      <c r="BX734" s="41" t="str">
        <f t="shared" si="454"/>
        <v>2013Registered psychiatric nursesAlberta</v>
      </c>
      <c r="BY734" s="51">
        <f>VLOOKUP(BX734,'%workplace'!$A$1:$F$381,6,FALSE)</f>
        <v>1280</v>
      </c>
      <c r="BZ734" s="32">
        <f t="shared" si="455"/>
        <v>1</v>
      </c>
    </row>
    <row r="735" spans="1:78" s="8" customFormat="1" hidden="1" x14ac:dyDescent="0.2">
      <c r="A735" s="8" t="str">
        <f t="shared" si="418"/>
        <v>2013Registered psychiatric nursesAlbertaCommunity health</v>
      </c>
      <c r="B735" s="8" t="s">
        <v>8</v>
      </c>
      <c r="C735" s="8" t="s">
        <v>22</v>
      </c>
      <c r="D735" s="8" t="s">
        <v>11</v>
      </c>
      <c r="E735" s="8">
        <v>2013</v>
      </c>
      <c r="F735" s="8">
        <v>249</v>
      </c>
      <c r="G735" s="8">
        <v>68</v>
      </c>
      <c r="H735" s="8">
        <v>0</v>
      </c>
      <c r="I735" s="8">
        <v>20</v>
      </c>
      <c r="J735" s="8">
        <v>24</v>
      </c>
      <c r="K735" s="8">
        <v>33</v>
      </c>
      <c r="L735" s="8">
        <v>33</v>
      </c>
      <c r="M735" s="8">
        <v>62</v>
      </c>
      <c r="N735" s="8">
        <v>56</v>
      </c>
      <c r="O735" s="8">
        <v>43</v>
      </c>
      <c r="P735" s="8">
        <v>31</v>
      </c>
      <c r="Q735" s="8">
        <v>12</v>
      </c>
      <c r="R735" s="8">
        <v>2</v>
      </c>
      <c r="S735" s="8">
        <v>1</v>
      </c>
      <c r="T735" s="8">
        <v>0</v>
      </c>
      <c r="U735" s="8">
        <v>285</v>
      </c>
      <c r="V735" s="8">
        <v>32</v>
      </c>
      <c r="W735" s="8">
        <v>0</v>
      </c>
      <c r="X735" s="8">
        <v>217</v>
      </c>
      <c r="Y735" s="8">
        <v>87</v>
      </c>
      <c r="Z735" s="8">
        <v>13</v>
      </c>
      <c r="AA735" s="8">
        <v>0</v>
      </c>
      <c r="AB735" s="8">
        <v>26</v>
      </c>
      <c r="AC735" s="8">
        <v>0</v>
      </c>
      <c r="AD735" s="8">
        <v>42</v>
      </c>
      <c r="AE735" s="8">
        <v>249</v>
      </c>
      <c r="AF735" s="8">
        <v>30</v>
      </c>
      <c r="AG735" s="8">
        <v>282</v>
      </c>
      <c r="AH735" s="8">
        <v>4</v>
      </c>
      <c r="AI735" s="8">
        <v>1</v>
      </c>
      <c r="AJ735" s="8">
        <v>67</v>
      </c>
      <c r="AK735" s="8">
        <v>250</v>
      </c>
      <c r="AL735" s="8">
        <v>0</v>
      </c>
      <c r="AM735" s="8">
        <v>0</v>
      </c>
      <c r="AN735" s="8">
        <v>317</v>
      </c>
      <c r="AO735" s="41">
        <f t="shared" si="419"/>
        <v>0.78548895899053628</v>
      </c>
      <c r="AP735" s="41">
        <f t="shared" si="420"/>
        <v>0.21451104100946372</v>
      </c>
      <c r="AQ735" s="41">
        <f t="shared" si="421"/>
        <v>0</v>
      </c>
      <c r="AR735" s="41">
        <f t="shared" si="422"/>
        <v>6.3091482649842268E-2</v>
      </c>
      <c r="AS735" s="41">
        <f t="shared" si="423"/>
        <v>7.5709779179810727E-2</v>
      </c>
      <c r="AT735" s="41">
        <f t="shared" si="424"/>
        <v>0.10410094637223975</v>
      </c>
      <c r="AU735" s="41">
        <f t="shared" si="425"/>
        <v>0.10410094637223975</v>
      </c>
      <c r="AV735" s="41">
        <f t="shared" si="426"/>
        <v>0.19558359621451105</v>
      </c>
      <c r="AW735" s="41">
        <f t="shared" si="427"/>
        <v>0.17665615141955837</v>
      </c>
      <c r="AX735" s="41">
        <f t="shared" si="428"/>
        <v>0.13564668769716087</v>
      </c>
      <c r="AY735" s="41">
        <f t="shared" si="429"/>
        <v>9.7791798107255523E-2</v>
      </c>
      <c r="AZ735" s="41">
        <f t="shared" si="430"/>
        <v>3.7854889589905363E-2</v>
      </c>
      <c r="BA735" s="41">
        <f t="shared" si="431"/>
        <v>6.3091482649842269E-3</v>
      </c>
      <c r="BB735" s="41">
        <f t="shared" si="432"/>
        <v>3.1545741324921135E-3</v>
      </c>
      <c r="BC735" s="41">
        <f t="shared" si="433"/>
        <v>0</v>
      </c>
      <c r="BD735" s="41">
        <f t="shared" si="434"/>
        <v>0.89905362776025233</v>
      </c>
      <c r="BE735" s="41">
        <f t="shared" si="435"/>
        <v>0.10094637223974763</v>
      </c>
      <c r="BF735" s="41">
        <f t="shared" si="436"/>
        <v>0</v>
      </c>
      <c r="BG735" s="41">
        <f t="shared" si="437"/>
        <v>0.68454258675078861</v>
      </c>
      <c r="BH735" s="41">
        <f t="shared" si="438"/>
        <v>0.27444794952681389</v>
      </c>
      <c r="BI735" s="41">
        <f t="shared" si="439"/>
        <v>4.1009463722397478E-2</v>
      </c>
      <c r="BJ735" s="41">
        <f t="shared" si="440"/>
        <v>0</v>
      </c>
      <c r="BK735" s="41">
        <f t="shared" si="441"/>
        <v>8.2018927444794956E-2</v>
      </c>
      <c r="BL735" s="41">
        <f t="shared" si="442"/>
        <v>0</v>
      </c>
      <c r="BM735" s="41">
        <f t="shared" si="443"/>
        <v>0.13249211356466878</v>
      </c>
      <c r="BN735" s="41">
        <f t="shared" si="444"/>
        <v>0.78548895899053628</v>
      </c>
      <c r="BO735" s="41">
        <f t="shared" si="445"/>
        <v>9.4637223974763401E-2</v>
      </c>
      <c r="BP735" s="41">
        <f t="shared" si="446"/>
        <v>0.88958990536277605</v>
      </c>
      <c r="BQ735" s="41">
        <f t="shared" si="447"/>
        <v>1.2618296529968454E-2</v>
      </c>
      <c r="BR735" s="41">
        <f t="shared" si="448"/>
        <v>3.1545741324921135E-3</v>
      </c>
      <c r="BS735" s="41">
        <f t="shared" si="449"/>
        <v>0.2113564668769716</v>
      </c>
      <c r="BT735" s="41">
        <f t="shared" si="450"/>
        <v>0.78864353312302837</v>
      </c>
      <c r="BU735" s="41">
        <f t="shared" si="451"/>
        <v>0</v>
      </c>
      <c r="BV735" s="41">
        <f t="shared" si="452"/>
        <v>0</v>
      </c>
      <c r="BW735" s="41">
        <f t="shared" si="453"/>
        <v>1</v>
      </c>
      <c r="BX735" s="41" t="str">
        <f t="shared" si="454"/>
        <v>2013Registered psychiatric nursesAlberta</v>
      </c>
      <c r="BY735" s="51">
        <f>VLOOKUP(BX735,'%workplace'!$A$1:$F$381,6,FALSE)</f>
        <v>1280</v>
      </c>
      <c r="BZ735" s="32">
        <f t="shared" si="455"/>
        <v>0.24765624999999999</v>
      </c>
    </row>
    <row r="736" spans="1:78" s="8" customFormat="1" hidden="1" x14ac:dyDescent="0.2">
      <c r="A736" s="8" t="str">
        <f t="shared" si="418"/>
        <v>2013Registered psychiatric nursesAlbertaNursing home/long-term care</v>
      </c>
      <c r="B736" s="8" t="s">
        <v>8</v>
      </c>
      <c r="C736" s="8" t="s">
        <v>22</v>
      </c>
      <c r="D736" s="8" t="s">
        <v>12</v>
      </c>
      <c r="E736" s="8">
        <v>2013</v>
      </c>
      <c r="F736" s="8">
        <v>94</v>
      </c>
      <c r="G736" s="8">
        <v>16</v>
      </c>
      <c r="H736" s="8">
        <v>0</v>
      </c>
      <c r="I736" s="8">
        <v>7</v>
      </c>
      <c r="J736" s="8">
        <v>7</v>
      </c>
      <c r="K736" s="8">
        <v>4</v>
      </c>
      <c r="L736" s="8">
        <v>9</v>
      </c>
      <c r="M736" s="8">
        <v>10</v>
      </c>
      <c r="N736" s="8">
        <v>17</v>
      </c>
      <c r="O736" s="8">
        <v>18</v>
      </c>
      <c r="P736" s="8">
        <v>15</v>
      </c>
      <c r="Q736" s="8">
        <v>17</v>
      </c>
      <c r="R736" s="8">
        <v>1</v>
      </c>
      <c r="S736" s="8">
        <v>5</v>
      </c>
      <c r="T736" s="8">
        <v>0</v>
      </c>
      <c r="U736" s="8">
        <v>93</v>
      </c>
      <c r="V736" s="8">
        <v>17</v>
      </c>
      <c r="W736" s="8">
        <v>0</v>
      </c>
      <c r="X736" s="8">
        <v>53</v>
      </c>
      <c r="Y736" s="8">
        <v>40</v>
      </c>
      <c r="Z736" s="8">
        <v>17</v>
      </c>
      <c r="AA736" s="8">
        <v>0</v>
      </c>
      <c r="AB736" s="8">
        <v>19</v>
      </c>
      <c r="AC736" s="8">
        <v>0</v>
      </c>
      <c r="AD736" s="8">
        <v>17</v>
      </c>
      <c r="AE736" s="8">
        <v>74</v>
      </c>
      <c r="AF736" s="8">
        <v>9</v>
      </c>
      <c r="AG736" s="8">
        <v>99</v>
      </c>
      <c r="AH736" s="8">
        <v>2</v>
      </c>
      <c r="AI736" s="8">
        <v>0</v>
      </c>
      <c r="AJ736" s="8">
        <v>41</v>
      </c>
      <c r="AK736" s="8">
        <v>69</v>
      </c>
      <c r="AL736" s="8">
        <v>0</v>
      </c>
      <c r="AM736" s="8">
        <v>0</v>
      </c>
      <c r="AN736" s="8">
        <v>110</v>
      </c>
      <c r="AO736" s="41">
        <f t="shared" si="419"/>
        <v>0.8545454545454545</v>
      </c>
      <c r="AP736" s="41">
        <f t="shared" si="420"/>
        <v>0.14545454545454545</v>
      </c>
      <c r="AQ736" s="41">
        <f t="shared" si="421"/>
        <v>0</v>
      </c>
      <c r="AR736" s="41">
        <f t="shared" si="422"/>
        <v>6.363636363636363E-2</v>
      </c>
      <c r="AS736" s="41">
        <f t="shared" si="423"/>
        <v>6.363636363636363E-2</v>
      </c>
      <c r="AT736" s="41">
        <f t="shared" si="424"/>
        <v>3.6363636363636362E-2</v>
      </c>
      <c r="AU736" s="41">
        <f t="shared" si="425"/>
        <v>8.1818181818181818E-2</v>
      </c>
      <c r="AV736" s="41">
        <f t="shared" si="426"/>
        <v>9.0909090909090912E-2</v>
      </c>
      <c r="AW736" s="41">
        <f t="shared" si="427"/>
        <v>0.15454545454545454</v>
      </c>
      <c r="AX736" s="41">
        <f t="shared" si="428"/>
        <v>0.16363636363636364</v>
      </c>
      <c r="AY736" s="41">
        <f t="shared" si="429"/>
        <v>0.13636363636363635</v>
      </c>
      <c r="AZ736" s="41">
        <f t="shared" si="430"/>
        <v>0.15454545454545454</v>
      </c>
      <c r="BA736" s="41">
        <f t="shared" si="431"/>
        <v>9.0909090909090905E-3</v>
      </c>
      <c r="BB736" s="41">
        <f t="shared" si="432"/>
        <v>4.5454545454545456E-2</v>
      </c>
      <c r="BC736" s="41">
        <f t="shared" si="433"/>
        <v>0</v>
      </c>
      <c r="BD736" s="41">
        <f t="shared" si="434"/>
        <v>0.84545454545454546</v>
      </c>
      <c r="BE736" s="41">
        <f t="shared" si="435"/>
        <v>0.15454545454545454</v>
      </c>
      <c r="BF736" s="41">
        <f t="shared" si="436"/>
        <v>0</v>
      </c>
      <c r="BG736" s="41">
        <f t="shared" si="437"/>
        <v>0.48181818181818181</v>
      </c>
      <c r="BH736" s="41">
        <f t="shared" si="438"/>
        <v>0.36363636363636365</v>
      </c>
      <c r="BI736" s="41">
        <f t="shared" si="439"/>
        <v>0.15454545454545454</v>
      </c>
      <c r="BJ736" s="41">
        <f t="shared" si="440"/>
        <v>0</v>
      </c>
      <c r="BK736" s="41">
        <f t="shared" si="441"/>
        <v>0.17272727272727273</v>
      </c>
      <c r="BL736" s="41">
        <f t="shared" si="442"/>
        <v>0</v>
      </c>
      <c r="BM736" s="41">
        <f t="shared" si="443"/>
        <v>0.15454545454545454</v>
      </c>
      <c r="BN736" s="41">
        <f t="shared" si="444"/>
        <v>0.67272727272727273</v>
      </c>
      <c r="BO736" s="41">
        <f t="shared" si="445"/>
        <v>8.1818181818181818E-2</v>
      </c>
      <c r="BP736" s="41">
        <f t="shared" si="446"/>
        <v>0.9</v>
      </c>
      <c r="BQ736" s="41">
        <f t="shared" si="447"/>
        <v>1.8181818181818181E-2</v>
      </c>
      <c r="BR736" s="41">
        <f t="shared" si="448"/>
        <v>0</v>
      </c>
      <c r="BS736" s="41">
        <f t="shared" si="449"/>
        <v>0.37272727272727274</v>
      </c>
      <c r="BT736" s="41">
        <f t="shared" si="450"/>
        <v>0.62727272727272732</v>
      </c>
      <c r="BU736" s="41">
        <f t="shared" si="451"/>
        <v>0</v>
      </c>
      <c r="BV736" s="41">
        <f t="shared" si="452"/>
        <v>0</v>
      </c>
      <c r="BW736" s="41">
        <f t="shared" si="453"/>
        <v>1</v>
      </c>
      <c r="BX736" s="41" t="str">
        <f t="shared" si="454"/>
        <v>2013Registered psychiatric nursesAlberta</v>
      </c>
      <c r="BY736" s="51">
        <f>VLOOKUP(BX736,'%workplace'!$A$1:$F$381,6,FALSE)</f>
        <v>1280</v>
      </c>
      <c r="BZ736" s="32">
        <f t="shared" si="455"/>
        <v>8.59375E-2</v>
      </c>
    </row>
    <row r="737" spans="1:78" s="8" customFormat="1" hidden="1" x14ac:dyDescent="0.2">
      <c r="A737" s="8" t="str">
        <f t="shared" si="418"/>
        <v>2013Registered psychiatric nursesAlbertaHospital</v>
      </c>
      <c r="B737" s="8" t="s">
        <v>8</v>
      </c>
      <c r="C737" s="8" t="s">
        <v>22</v>
      </c>
      <c r="D737" s="8" t="s">
        <v>10</v>
      </c>
      <c r="E737" s="8">
        <v>2013</v>
      </c>
      <c r="F737" s="8">
        <v>544</v>
      </c>
      <c r="G737" s="8">
        <v>195</v>
      </c>
      <c r="H737" s="8">
        <v>0</v>
      </c>
      <c r="I737" s="8">
        <v>89</v>
      </c>
      <c r="J737" s="8">
        <v>92</v>
      </c>
      <c r="K737" s="8">
        <v>63</v>
      </c>
      <c r="L737" s="8">
        <v>62</v>
      </c>
      <c r="M737" s="8">
        <v>108</v>
      </c>
      <c r="N737" s="8">
        <v>94</v>
      </c>
      <c r="O737" s="8">
        <v>100</v>
      </c>
      <c r="P737" s="8">
        <v>54</v>
      </c>
      <c r="Q737" s="8">
        <v>32</v>
      </c>
      <c r="R737" s="8">
        <v>12</v>
      </c>
      <c r="S737" s="8">
        <v>33</v>
      </c>
      <c r="T737" s="8">
        <v>0</v>
      </c>
      <c r="U737" s="8">
        <v>663</v>
      </c>
      <c r="V737" s="8">
        <v>74</v>
      </c>
      <c r="W737" s="8">
        <v>2</v>
      </c>
      <c r="X737" s="8">
        <v>351</v>
      </c>
      <c r="Y737" s="8">
        <v>293</v>
      </c>
      <c r="Z737" s="8">
        <v>95</v>
      </c>
      <c r="AA737" s="8">
        <v>0</v>
      </c>
      <c r="AB737" s="8">
        <v>44</v>
      </c>
      <c r="AC737" s="8">
        <v>0</v>
      </c>
      <c r="AD737" s="8">
        <v>25</v>
      </c>
      <c r="AE737" s="8">
        <v>670</v>
      </c>
      <c r="AF737" s="8">
        <v>37</v>
      </c>
      <c r="AG737" s="8">
        <v>692</v>
      </c>
      <c r="AH737" s="8">
        <v>7</v>
      </c>
      <c r="AI737" s="8">
        <v>3</v>
      </c>
      <c r="AJ737" s="8">
        <v>210</v>
      </c>
      <c r="AK737" s="8">
        <v>529</v>
      </c>
      <c r="AL737" s="8">
        <v>0</v>
      </c>
      <c r="AM737" s="8">
        <v>0</v>
      </c>
      <c r="AN737" s="8">
        <v>739</v>
      </c>
      <c r="AO737" s="41">
        <f t="shared" si="419"/>
        <v>0.73612990527740185</v>
      </c>
      <c r="AP737" s="41">
        <f t="shared" si="420"/>
        <v>0.26387009472259809</v>
      </c>
      <c r="AQ737" s="41">
        <f t="shared" si="421"/>
        <v>0</v>
      </c>
      <c r="AR737" s="41">
        <f t="shared" si="422"/>
        <v>0.12043301759133965</v>
      </c>
      <c r="AS737" s="41">
        <f t="shared" si="423"/>
        <v>0.12449255751014884</v>
      </c>
      <c r="AT737" s="41">
        <f t="shared" si="424"/>
        <v>8.5250338294993233E-2</v>
      </c>
      <c r="AU737" s="41">
        <f t="shared" si="425"/>
        <v>8.3897158322056839E-2</v>
      </c>
      <c r="AV737" s="41">
        <f t="shared" si="426"/>
        <v>0.14614343707713126</v>
      </c>
      <c r="AW737" s="41">
        <f t="shared" si="427"/>
        <v>0.12719891745602166</v>
      </c>
      <c r="AX737" s="41">
        <f t="shared" si="428"/>
        <v>0.13531799729364005</v>
      </c>
      <c r="AY737" s="41">
        <f t="shared" si="429"/>
        <v>7.307171853856563E-2</v>
      </c>
      <c r="AZ737" s="41">
        <f t="shared" si="430"/>
        <v>4.3301759133964821E-2</v>
      </c>
      <c r="BA737" s="41">
        <f t="shared" si="431"/>
        <v>1.6238159675236806E-2</v>
      </c>
      <c r="BB737" s="41">
        <f t="shared" si="432"/>
        <v>4.4654939106901215E-2</v>
      </c>
      <c r="BC737" s="41">
        <f t="shared" si="433"/>
        <v>0</v>
      </c>
      <c r="BD737" s="41">
        <f t="shared" si="434"/>
        <v>0.89715832205683355</v>
      </c>
      <c r="BE737" s="41">
        <f t="shared" si="435"/>
        <v>0.10013531799729364</v>
      </c>
      <c r="BF737" s="41">
        <f t="shared" si="436"/>
        <v>2.7063599458728013E-3</v>
      </c>
      <c r="BG737" s="41">
        <f t="shared" si="437"/>
        <v>0.47496617050067658</v>
      </c>
      <c r="BH737" s="41">
        <f t="shared" si="438"/>
        <v>0.39648173207036536</v>
      </c>
      <c r="BI737" s="41">
        <f t="shared" si="439"/>
        <v>0.12855209742895804</v>
      </c>
      <c r="BJ737" s="41">
        <f t="shared" si="440"/>
        <v>0</v>
      </c>
      <c r="BK737" s="41">
        <f t="shared" si="441"/>
        <v>5.9539918809201627E-2</v>
      </c>
      <c r="BL737" s="41">
        <f t="shared" si="442"/>
        <v>0</v>
      </c>
      <c r="BM737" s="41">
        <f t="shared" si="443"/>
        <v>3.3829499323410013E-2</v>
      </c>
      <c r="BN737" s="41">
        <f t="shared" si="444"/>
        <v>0.90663058186738832</v>
      </c>
      <c r="BO737" s="41">
        <f t="shared" si="445"/>
        <v>5.0067658998646819E-2</v>
      </c>
      <c r="BP737" s="41">
        <f t="shared" si="446"/>
        <v>0.93640054127198913</v>
      </c>
      <c r="BQ737" s="41">
        <f t="shared" si="447"/>
        <v>9.4722598105548041E-3</v>
      </c>
      <c r="BR737" s="41">
        <f t="shared" si="448"/>
        <v>4.0595399188092015E-3</v>
      </c>
      <c r="BS737" s="41">
        <f t="shared" si="449"/>
        <v>0.28416779431664413</v>
      </c>
      <c r="BT737" s="41">
        <f t="shared" si="450"/>
        <v>0.71583220568335593</v>
      </c>
      <c r="BU737" s="41">
        <f t="shared" si="451"/>
        <v>0</v>
      </c>
      <c r="BV737" s="41">
        <f t="shared" si="452"/>
        <v>0</v>
      </c>
      <c r="BW737" s="41">
        <f t="shared" si="453"/>
        <v>1</v>
      </c>
      <c r="BX737" s="41" t="str">
        <f t="shared" si="454"/>
        <v>2013Registered psychiatric nursesAlberta</v>
      </c>
      <c r="BY737" s="51">
        <f>VLOOKUP(BX737,'%workplace'!$A$1:$F$381,6,FALSE)</f>
        <v>1280</v>
      </c>
      <c r="BZ737" s="32">
        <f t="shared" si="455"/>
        <v>0.57734375000000004</v>
      </c>
    </row>
    <row r="738" spans="1:78" s="8" customFormat="1" hidden="1" x14ac:dyDescent="0.2">
      <c r="A738" s="8" t="str">
        <f t="shared" si="418"/>
        <v>2013Registered psychiatric nursesAlbertaOther places of work</v>
      </c>
      <c r="B738" s="8" t="s">
        <v>8</v>
      </c>
      <c r="C738" s="8" t="s">
        <v>22</v>
      </c>
      <c r="D738" s="8" t="s">
        <v>13</v>
      </c>
      <c r="E738" s="8">
        <v>2013</v>
      </c>
      <c r="F738" s="8">
        <v>89</v>
      </c>
      <c r="G738" s="8">
        <v>25</v>
      </c>
      <c r="H738" s="8">
        <v>0</v>
      </c>
      <c r="I738" s="8">
        <v>8</v>
      </c>
      <c r="J738" s="8">
        <v>7</v>
      </c>
      <c r="K738" s="8">
        <v>4</v>
      </c>
      <c r="L738" s="8">
        <v>14</v>
      </c>
      <c r="M738" s="8">
        <v>18</v>
      </c>
      <c r="N738" s="8">
        <v>18</v>
      </c>
      <c r="O738" s="8">
        <v>20</v>
      </c>
      <c r="P738" s="8">
        <v>16</v>
      </c>
      <c r="Q738" s="8">
        <v>5</v>
      </c>
      <c r="R738" s="8">
        <v>1</v>
      </c>
      <c r="S738" s="8">
        <v>3</v>
      </c>
      <c r="T738" s="8">
        <v>0</v>
      </c>
      <c r="U738" s="8">
        <v>105</v>
      </c>
      <c r="V738" s="8">
        <v>8</v>
      </c>
      <c r="W738" s="8">
        <v>1</v>
      </c>
      <c r="X738" s="8">
        <v>73</v>
      </c>
      <c r="Y738" s="8">
        <v>32</v>
      </c>
      <c r="Z738" s="8">
        <v>9</v>
      </c>
      <c r="AA738" s="8">
        <v>0</v>
      </c>
      <c r="AB738" s="8">
        <v>19</v>
      </c>
      <c r="AC738" s="8">
        <v>0</v>
      </c>
      <c r="AD738" s="8">
        <v>46</v>
      </c>
      <c r="AE738" s="8">
        <v>49</v>
      </c>
      <c r="AF738" s="8">
        <v>28</v>
      </c>
      <c r="AG738" s="8">
        <v>70</v>
      </c>
      <c r="AH738" s="8">
        <v>14</v>
      </c>
      <c r="AI738" s="8">
        <v>2</v>
      </c>
      <c r="AJ738" s="8">
        <v>19</v>
      </c>
      <c r="AK738" s="8">
        <v>95</v>
      </c>
      <c r="AL738" s="8">
        <v>0</v>
      </c>
      <c r="AM738" s="8">
        <v>0</v>
      </c>
      <c r="AN738" s="8">
        <v>114</v>
      </c>
      <c r="AO738" s="41">
        <f t="shared" si="419"/>
        <v>0.7807017543859649</v>
      </c>
      <c r="AP738" s="41">
        <f t="shared" si="420"/>
        <v>0.21929824561403508</v>
      </c>
      <c r="AQ738" s="41">
        <f t="shared" si="421"/>
        <v>0</v>
      </c>
      <c r="AR738" s="41">
        <f t="shared" si="422"/>
        <v>7.0175438596491224E-2</v>
      </c>
      <c r="AS738" s="41">
        <f t="shared" si="423"/>
        <v>6.1403508771929821E-2</v>
      </c>
      <c r="AT738" s="41">
        <f t="shared" si="424"/>
        <v>3.5087719298245612E-2</v>
      </c>
      <c r="AU738" s="41">
        <f t="shared" si="425"/>
        <v>0.12280701754385964</v>
      </c>
      <c r="AV738" s="41">
        <f t="shared" si="426"/>
        <v>0.15789473684210525</v>
      </c>
      <c r="AW738" s="41">
        <f t="shared" si="427"/>
        <v>0.15789473684210525</v>
      </c>
      <c r="AX738" s="41">
        <f t="shared" si="428"/>
        <v>0.17543859649122806</v>
      </c>
      <c r="AY738" s="41">
        <f t="shared" si="429"/>
        <v>0.14035087719298245</v>
      </c>
      <c r="AZ738" s="41">
        <f t="shared" si="430"/>
        <v>4.3859649122807015E-2</v>
      </c>
      <c r="BA738" s="41">
        <f t="shared" si="431"/>
        <v>8.771929824561403E-3</v>
      </c>
      <c r="BB738" s="41">
        <f t="shared" si="432"/>
        <v>2.6315789473684209E-2</v>
      </c>
      <c r="BC738" s="41">
        <f t="shared" si="433"/>
        <v>0</v>
      </c>
      <c r="BD738" s="41">
        <f t="shared" si="434"/>
        <v>0.92105263157894735</v>
      </c>
      <c r="BE738" s="41">
        <f t="shared" si="435"/>
        <v>7.0175438596491224E-2</v>
      </c>
      <c r="BF738" s="41">
        <f t="shared" si="436"/>
        <v>8.771929824561403E-3</v>
      </c>
      <c r="BG738" s="41">
        <f t="shared" si="437"/>
        <v>0.64035087719298245</v>
      </c>
      <c r="BH738" s="41">
        <f t="shared" si="438"/>
        <v>0.2807017543859649</v>
      </c>
      <c r="BI738" s="41">
        <f t="shared" si="439"/>
        <v>7.8947368421052627E-2</v>
      </c>
      <c r="BJ738" s="41">
        <f t="shared" si="440"/>
        <v>0</v>
      </c>
      <c r="BK738" s="41">
        <f t="shared" si="441"/>
        <v>0.16666666666666666</v>
      </c>
      <c r="BL738" s="41">
        <f t="shared" si="442"/>
        <v>0</v>
      </c>
      <c r="BM738" s="41">
        <f t="shared" si="443"/>
        <v>0.40350877192982454</v>
      </c>
      <c r="BN738" s="41">
        <f t="shared" si="444"/>
        <v>0.42982456140350878</v>
      </c>
      <c r="BO738" s="41">
        <f t="shared" si="445"/>
        <v>0.24561403508771928</v>
      </c>
      <c r="BP738" s="41">
        <f t="shared" si="446"/>
        <v>0.61403508771929827</v>
      </c>
      <c r="BQ738" s="41">
        <f t="shared" si="447"/>
        <v>0.12280701754385964</v>
      </c>
      <c r="BR738" s="41">
        <f t="shared" si="448"/>
        <v>1.7543859649122806E-2</v>
      </c>
      <c r="BS738" s="41">
        <f t="shared" si="449"/>
        <v>0.16666666666666666</v>
      </c>
      <c r="BT738" s="41">
        <f t="shared" si="450"/>
        <v>0.83333333333333337</v>
      </c>
      <c r="BU738" s="41">
        <f t="shared" si="451"/>
        <v>0</v>
      </c>
      <c r="BV738" s="41">
        <f t="shared" si="452"/>
        <v>0</v>
      </c>
      <c r="BW738" s="41">
        <f t="shared" si="453"/>
        <v>1</v>
      </c>
      <c r="BX738" s="41" t="str">
        <f t="shared" si="454"/>
        <v>2013Registered psychiatric nursesAlberta</v>
      </c>
      <c r="BY738" s="51">
        <f>VLOOKUP(BX738,'%workplace'!$A$1:$F$381,6,FALSE)</f>
        <v>1280</v>
      </c>
      <c r="BZ738" s="32">
        <f t="shared" si="455"/>
        <v>8.9062500000000003E-2</v>
      </c>
    </row>
    <row r="739" spans="1:78" s="8" customFormat="1" hidden="1" x14ac:dyDescent="0.2">
      <c r="A739" s="8" t="str">
        <f t="shared" si="418"/>
        <v>2013Registered psychiatric nursesBritish ColumbiaAll places of work</v>
      </c>
      <c r="B739" s="8" t="s">
        <v>8</v>
      </c>
      <c r="C739" s="8" t="s">
        <v>23</v>
      </c>
      <c r="D739" s="8" t="s">
        <v>9</v>
      </c>
      <c r="E739" s="8">
        <v>2013</v>
      </c>
      <c r="F739" s="8">
        <v>1696</v>
      </c>
      <c r="G739" s="8">
        <v>510</v>
      </c>
      <c r="H739" s="8">
        <v>0</v>
      </c>
      <c r="I739" s="8">
        <v>165</v>
      </c>
      <c r="J739" s="8">
        <v>209</v>
      </c>
      <c r="K739" s="8">
        <v>268</v>
      </c>
      <c r="L739" s="8">
        <v>286</v>
      </c>
      <c r="M739" s="8">
        <v>303</v>
      </c>
      <c r="N739" s="8">
        <v>339</v>
      </c>
      <c r="O739" s="8">
        <v>268</v>
      </c>
      <c r="P739" s="8">
        <v>203</v>
      </c>
      <c r="Q739" s="8">
        <v>122</v>
      </c>
      <c r="R739" s="8">
        <v>28</v>
      </c>
      <c r="S739" s="8">
        <v>15</v>
      </c>
      <c r="T739" s="8">
        <v>0</v>
      </c>
      <c r="U739" s="8">
        <v>1560</v>
      </c>
      <c r="V739" s="8">
        <v>190</v>
      </c>
      <c r="W739" s="8">
        <v>456</v>
      </c>
      <c r="X739" s="8">
        <v>1531</v>
      </c>
      <c r="Y739" s="8">
        <v>368</v>
      </c>
      <c r="Z739" s="8">
        <v>301</v>
      </c>
      <c r="AA739" s="8">
        <v>6</v>
      </c>
      <c r="AB739" s="8">
        <v>220</v>
      </c>
      <c r="AC739" s="8">
        <v>0</v>
      </c>
      <c r="AD739" s="8">
        <v>216</v>
      </c>
      <c r="AE739" s="8">
        <v>1770</v>
      </c>
      <c r="AF739" s="8">
        <v>152</v>
      </c>
      <c r="AG739" s="8">
        <v>1971</v>
      </c>
      <c r="AH739" s="8">
        <v>73</v>
      </c>
      <c r="AI739" s="8">
        <v>8</v>
      </c>
      <c r="AJ739" s="8">
        <v>82</v>
      </c>
      <c r="AK739" s="8">
        <v>2110</v>
      </c>
      <c r="AL739" s="8">
        <v>2</v>
      </c>
      <c r="AM739" s="8">
        <v>14</v>
      </c>
      <c r="AN739" s="8">
        <v>2206</v>
      </c>
      <c r="AO739" s="41">
        <f t="shared" si="419"/>
        <v>0.76881233000906624</v>
      </c>
      <c r="AP739" s="41">
        <f t="shared" si="420"/>
        <v>0.23118766999093382</v>
      </c>
      <c r="AQ739" s="41">
        <f t="shared" si="421"/>
        <v>0</v>
      </c>
      <c r="AR739" s="41">
        <f t="shared" si="422"/>
        <v>7.4796010879419769E-2</v>
      </c>
      <c r="AS739" s="41">
        <f t="shared" si="423"/>
        <v>9.4741613780598366E-2</v>
      </c>
      <c r="AT739" s="41">
        <f t="shared" si="424"/>
        <v>0.1214868540344515</v>
      </c>
      <c r="AU739" s="41">
        <f t="shared" si="425"/>
        <v>0.12964641885766093</v>
      </c>
      <c r="AV739" s="41">
        <f t="shared" si="426"/>
        <v>0.13735267452402539</v>
      </c>
      <c r="AW739" s="41">
        <f t="shared" si="427"/>
        <v>0.15367180417044424</v>
      </c>
      <c r="AX739" s="41">
        <f t="shared" si="428"/>
        <v>0.1214868540344515</v>
      </c>
      <c r="AY739" s="41">
        <f t="shared" si="429"/>
        <v>9.2021758839528553E-2</v>
      </c>
      <c r="AZ739" s="41">
        <f t="shared" si="430"/>
        <v>5.5303717135086132E-2</v>
      </c>
      <c r="BA739" s="41">
        <f t="shared" si="431"/>
        <v>1.2692656391659111E-2</v>
      </c>
      <c r="BB739" s="41">
        <f t="shared" si="432"/>
        <v>6.799637352674524E-3</v>
      </c>
      <c r="BC739" s="41">
        <f t="shared" si="433"/>
        <v>0</v>
      </c>
      <c r="BD739" s="41">
        <f t="shared" si="434"/>
        <v>0.70716228467815045</v>
      </c>
      <c r="BE739" s="41">
        <f t="shared" si="435"/>
        <v>8.6128739800543974E-2</v>
      </c>
      <c r="BF739" s="41">
        <f t="shared" si="436"/>
        <v>0.20670897552130554</v>
      </c>
      <c r="BG739" s="41">
        <f t="shared" si="437"/>
        <v>0.69401631912964645</v>
      </c>
      <c r="BH739" s="41">
        <f t="shared" si="438"/>
        <v>0.16681776971894832</v>
      </c>
      <c r="BI739" s="41">
        <f t="shared" si="439"/>
        <v>0.13644605621033545</v>
      </c>
      <c r="BJ739" s="41">
        <f t="shared" si="440"/>
        <v>2.7198549410698096E-3</v>
      </c>
      <c r="BK739" s="41">
        <f t="shared" si="441"/>
        <v>9.9728014505893026E-2</v>
      </c>
      <c r="BL739" s="41">
        <f t="shared" si="442"/>
        <v>0</v>
      </c>
      <c r="BM739" s="41">
        <f t="shared" si="443"/>
        <v>9.7914777878513146E-2</v>
      </c>
      <c r="BN739" s="41">
        <f t="shared" si="444"/>
        <v>0.80235720761559381</v>
      </c>
      <c r="BO739" s="41">
        <f t="shared" si="445"/>
        <v>6.8902991840435177E-2</v>
      </c>
      <c r="BP739" s="41">
        <f t="shared" si="446"/>
        <v>0.8934723481414325</v>
      </c>
      <c r="BQ739" s="41">
        <f t="shared" si="447"/>
        <v>3.3091568449682682E-2</v>
      </c>
      <c r="BR739" s="41">
        <f t="shared" si="448"/>
        <v>3.6264732547597461E-3</v>
      </c>
      <c r="BS739" s="41">
        <f t="shared" si="449"/>
        <v>3.7171350861287401E-2</v>
      </c>
      <c r="BT739" s="41">
        <f t="shared" si="450"/>
        <v>0.95648232094288299</v>
      </c>
      <c r="BU739" s="41">
        <f t="shared" si="451"/>
        <v>9.0661831368993653E-4</v>
      </c>
      <c r="BV739" s="41">
        <f t="shared" si="452"/>
        <v>6.3463281958295557E-3</v>
      </c>
      <c r="BW739" s="41">
        <f t="shared" si="453"/>
        <v>1</v>
      </c>
      <c r="BX739" s="41" t="str">
        <f t="shared" si="454"/>
        <v>2013Registered psychiatric nursesBritish Columbia</v>
      </c>
      <c r="BY739" s="51">
        <f>VLOOKUP(BX739,'%workplace'!$A$1:$F$381,6,FALSE)</f>
        <v>2206</v>
      </c>
      <c r="BZ739" s="32">
        <f t="shared" si="455"/>
        <v>1</v>
      </c>
    </row>
    <row r="740" spans="1:78" s="8" customFormat="1" hidden="1" x14ac:dyDescent="0.2">
      <c r="A740" s="8" t="str">
        <f t="shared" si="418"/>
        <v>2013Registered psychiatric nursesBritish ColumbiaCommunity health</v>
      </c>
      <c r="B740" s="8" t="s">
        <v>8</v>
      </c>
      <c r="C740" s="8" t="s">
        <v>23</v>
      </c>
      <c r="D740" s="8" t="s">
        <v>11</v>
      </c>
      <c r="E740" s="8">
        <v>2013</v>
      </c>
      <c r="F740" s="8">
        <v>514</v>
      </c>
      <c r="G740" s="8">
        <v>159</v>
      </c>
      <c r="H740" s="8">
        <v>0</v>
      </c>
      <c r="I740" s="8">
        <v>38</v>
      </c>
      <c r="J740" s="8">
        <v>47</v>
      </c>
      <c r="K740" s="8">
        <v>63</v>
      </c>
      <c r="L740" s="8">
        <v>97</v>
      </c>
      <c r="M740" s="8">
        <v>103</v>
      </c>
      <c r="N740" s="8">
        <v>124</v>
      </c>
      <c r="O740" s="8">
        <v>98</v>
      </c>
      <c r="P740" s="8">
        <v>63</v>
      </c>
      <c r="Q740" s="8">
        <v>30</v>
      </c>
      <c r="R740" s="8">
        <v>7</v>
      </c>
      <c r="S740" s="8">
        <v>3</v>
      </c>
      <c r="T740" s="8">
        <v>0</v>
      </c>
      <c r="U740" s="8">
        <v>476</v>
      </c>
      <c r="V740" s="8">
        <v>56</v>
      </c>
      <c r="W740" s="8">
        <v>141</v>
      </c>
      <c r="X740" s="8">
        <v>521</v>
      </c>
      <c r="Y740" s="8">
        <v>91</v>
      </c>
      <c r="Z740" s="8">
        <v>59</v>
      </c>
      <c r="AA740" s="8">
        <v>2</v>
      </c>
      <c r="AB740" s="8">
        <v>55</v>
      </c>
      <c r="AC740" s="8">
        <v>0</v>
      </c>
      <c r="AD740" s="8">
        <v>45</v>
      </c>
      <c r="AE740" s="8">
        <v>573</v>
      </c>
      <c r="AF740" s="8">
        <v>46</v>
      </c>
      <c r="AG740" s="8">
        <v>613</v>
      </c>
      <c r="AH740" s="8">
        <v>11</v>
      </c>
      <c r="AI740" s="8">
        <v>3</v>
      </c>
      <c r="AJ740" s="8">
        <v>40</v>
      </c>
      <c r="AK740" s="8">
        <v>629</v>
      </c>
      <c r="AL740" s="8">
        <v>0</v>
      </c>
      <c r="AM740" s="8">
        <v>4</v>
      </c>
      <c r="AN740" s="8">
        <v>673</v>
      </c>
      <c r="AO740" s="41">
        <f t="shared" si="419"/>
        <v>0.76374442793462105</v>
      </c>
      <c r="AP740" s="41">
        <f t="shared" si="420"/>
        <v>0.23625557206537889</v>
      </c>
      <c r="AQ740" s="41">
        <f t="shared" si="421"/>
        <v>0</v>
      </c>
      <c r="AR740" s="41">
        <f t="shared" si="422"/>
        <v>5.6463595839524518E-2</v>
      </c>
      <c r="AS740" s="41">
        <f t="shared" si="423"/>
        <v>6.9836552748885589E-2</v>
      </c>
      <c r="AT740" s="41">
        <f t="shared" si="424"/>
        <v>9.3610698365527489E-2</v>
      </c>
      <c r="AU740" s="41">
        <f t="shared" si="425"/>
        <v>0.14413075780089152</v>
      </c>
      <c r="AV740" s="41">
        <f t="shared" si="426"/>
        <v>0.15304606240713226</v>
      </c>
      <c r="AW740" s="41">
        <f t="shared" si="427"/>
        <v>0.18424962852897475</v>
      </c>
      <c r="AX740" s="41">
        <f t="shared" si="428"/>
        <v>0.14561664190193166</v>
      </c>
      <c r="AY740" s="41">
        <f t="shared" si="429"/>
        <v>9.3610698365527489E-2</v>
      </c>
      <c r="AZ740" s="41">
        <f t="shared" si="430"/>
        <v>4.4576523031203567E-2</v>
      </c>
      <c r="BA740" s="41">
        <f t="shared" si="431"/>
        <v>1.0401188707280832E-2</v>
      </c>
      <c r="BB740" s="41">
        <f t="shared" si="432"/>
        <v>4.4576523031203564E-3</v>
      </c>
      <c r="BC740" s="41">
        <f t="shared" si="433"/>
        <v>0</v>
      </c>
      <c r="BD740" s="41">
        <f t="shared" si="434"/>
        <v>0.70728083209509662</v>
      </c>
      <c r="BE740" s="41">
        <f t="shared" si="435"/>
        <v>8.3209509658246653E-2</v>
      </c>
      <c r="BF740" s="41">
        <f t="shared" si="436"/>
        <v>0.20950965824665677</v>
      </c>
      <c r="BG740" s="41">
        <f t="shared" si="437"/>
        <v>0.77414561664190196</v>
      </c>
      <c r="BH740" s="41">
        <f t="shared" si="438"/>
        <v>0.13521545319465081</v>
      </c>
      <c r="BI740" s="41">
        <f t="shared" si="439"/>
        <v>8.7667161961367007E-2</v>
      </c>
      <c r="BJ740" s="41">
        <f t="shared" si="440"/>
        <v>2.9717682020802376E-3</v>
      </c>
      <c r="BK740" s="41">
        <f t="shared" si="441"/>
        <v>8.1723625557206539E-2</v>
      </c>
      <c r="BL740" s="41">
        <f t="shared" si="442"/>
        <v>0</v>
      </c>
      <c r="BM740" s="41">
        <f t="shared" si="443"/>
        <v>6.6864784546805348E-2</v>
      </c>
      <c r="BN740" s="41">
        <f t="shared" si="444"/>
        <v>0.85141158989598809</v>
      </c>
      <c r="BO740" s="41">
        <f t="shared" si="445"/>
        <v>6.8350668647845461E-2</v>
      </c>
      <c r="BP740" s="41">
        <f t="shared" si="446"/>
        <v>0.91084695393759285</v>
      </c>
      <c r="BQ740" s="41">
        <f t="shared" si="447"/>
        <v>1.6344725111441308E-2</v>
      </c>
      <c r="BR740" s="41">
        <f t="shared" si="448"/>
        <v>4.4576523031203564E-3</v>
      </c>
      <c r="BS740" s="41">
        <f t="shared" si="449"/>
        <v>5.9435364041604752E-2</v>
      </c>
      <c r="BT740" s="41">
        <f t="shared" si="450"/>
        <v>0.93462109955423478</v>
      </c>
      <c r="BU740" s="41">
        <f t="shared" si="451"/>
        <v>0</v>
      </c>
      <c r="BV740" s="41">
        <f t="shared" si="452"/>
        <v>5.9435364041604752E-3</v>
      </c>
      <c r="BW740" s="41">
        <f t="shared" si="453"/>
        <v>1</v>
      </c>
      <c r="BX740" s="41" t="str">
        <f t="shared" si="454"/>
        <v>2013Registered psychiatric nursesBritish Columbia</v>
      </c>
      <c r="BY740" s="51">
        <f>VLOOKUP(BX740,'%workplace'!$A$1:$F$381,6,FALSE)</f>
        <v>2206</v>
      </c>
      <c r="BZ740" s="32">
        <f t="shared" si="455"/>
        <v>0.30507706255666367</v>
      </c>
    </row>
    <row r="741" spans="1:78" s="8" customFormat="1" hidden="1" x14ac:dyDescent="0.2">
      <c r="A741" s="8" t="str">
        <f t="shared" si="418"/>
        <v>2013Registered psychiatric nursesBritish ColumbiaNursing home/long-term care</v>
      </c>
      <c r="B741" s="8" t="s">
        <v>8</v>
      </c>
      <c r="C741" s="8" t="s">
        <v>23</v>
      </c>
      <c r="D741" s="8" t="s">
        <v>12</v>
      </c>
      <c r="E741" s="8">
        <v>2013</v>
      </c>
      <c r="F741" s="8">
        <v>241</v>
      </c>
      <c r="G741" s="8">
        <v>48</v>
      </c>
      <c r="H741" s="8">
        <v>0</v>
      </c>
      <c r="I741" s="8">
        <v>10</v>
      </c>
      <c r="J741" s="8">
        <v>16</v>
      </c>
      <c r="K741" s="8">
        <v>25</v>
      </c>
      <c r="L741" s="8">
        <v>19</v>
      </c>
      <c r="M741" s="8">
        <v>34</v>
      </c>
      <c r="N741" s="8">
        <v>42</v>
      </c>
      <c r="O741" s="8">
        <v>45</v>
      </c>
      <c r="P741" s="8">
        <v>46</v>
      </c>
      <c r="Q741" s="8">
        <v>41</v>
      </c>
      <c r="R741" s="8">
        <v>11</v>
      </c>
      <c r="S741" s="8">
        <v>0</v>
      </c>
      <c r="T741" s="8">
        <v>0</v>
      </c>
      <c r="U741" s="8">
        <v>187</v>
      </c>
      <c r="V741" s="8">
        <v>23</v>
      </c>
      <c r="W741" s="8">
        <v>79</v>
      </c>
      <c r="X741" s="8">
        <v>164</v>
      </c>
      <c r="Y741" s="8">
        <v>69</v>
      </c>
      <c r="Z741" s="8">
        <v>56</v>
      </c>
      <c r="AA741" s="8">
        <v>0</v>
      </c>
      <c r="AB741" s="8">
        <v>67</v>
      </c>
      <c r="AC741" s="8">
        <v>0</v>
      </c>
      <c r="AD741" s="8">
        <v>19</v>
      </c>
      <c r="AE741" s="8">
        <v>203</v>
      </c>
      <c r="AF741" s="8">
        <v>31</v>
      </c>
      <c r="AG741" s="8">
        <v>254</v>
      </c>
      <c r="AH741" s="8">
        <v>4</v>
      </c>
      <c r="AI741" s="8">
        <v>0</v>
      </c>
      <c r="AJ741" s="8">
        <v>19</v>
      </c>
      <c r="AK741" s="8">
        <v>268</v>
      </c>
      <c r="AL741" s="8">
        <v>0</v>
      </c>
      <c r="AM741" s="8">
        <v>2</v>
      </c>
      <c r="AN741" s="8">
        <v>289</v>
      </c>
      <c r="AO741" s="41">
        <f t="shared" si="419"/>
        <v>0.83391003460207613</v>
      </c>
      <c r="AP741" s="41">
        <f t="shared" si="420"/>
        <v>0.16608996539792387</v>
      </c>
      <c r="AQ741" s="41">
        <f t="shared" si="421"/>
        <v>0</v>
      </c>
      <c r="AR741" s="41">
        <f t="shared" si="422"/>
        <v>3.4602076124567477E-2</v>
      </c>
      <c r="AS741" s="41">
        <f t="shared" si="423"/>
        <v>5.536332179930796E-2</v>
      </c>
      <c r="AT741" s="41">
        <f t="shared" si="424"/>
        <v>8.6505190311418678E-2</v>
      </c>
      <c r="AU741" s="41">
        <f t="shared" si="425"/>
        <v>6.5743944636678195E-2</v>
      </c>
      <c r="AV741" s="41">
        <f t="shared" si="426"/>
        <v>0.11764705882352941</v>
      </c>
      <c r="AW741" s="41">
        <f t="shared" si="427"/>
        <v>0.1453287197231834</v>
      </c>
      <c r="AX741" s="41">
        <f t="shared" si="428"/>
        <v>0.15570934256055363</v>
      </c>
      <c r="AY741" s="41">
        <f t="shared" si="429"/>
        <v>0.15916955017301038</v>
      </c>
      <c r="AZ741" s="41">
        <f t="shared" si="430"/>
        <v>0.14186851211072665</v>
      </c>
      <c r="BA741" s="41">
        <f t="shared" si="431"/>
        <v>3.8062283737024222E-2</v>
      </c>
      <c r="BB741" s="41">
        <f t="shared" si="432"/>
        <v>0</v>
      </c>
      <c r="BC741" s="41">
        <f t="shared" si="433"/>
        <v>0</v>
      </c>
      <c r="BD741" s="41">
        <f t="shared" si="434"/>
        <v>0.6470588235294118</v>
      </c>
      <c r="BE741" s="41">
        <f t="shared" si="435"/>
        <v>7.9584775086505188E-2</v>
      </c>
      <c r="BF741" s="41">
        <f t="shared" si="436"/>
        <v>0.27335640138408307</v>
      </c>
      <c r="BG741" s="41">
        <f t="shared" si="437"/>
        <v>0.56747404844290661</v>
      </c>
      <c r="BH741" s="41">
        <f t="shared" si="438"/>
        <v>0.23875432525951557</v>
      </c>
      <c r="BI741" s="41">
        <f t="shared" si="439"/>
        <v>0.19377162629757785</v>
      </c>
      <c r="BJ741" s="41">
        <f t="shared" si="440"/>
        <v>0</v>
      </c>
      <c r="BK741" s="41">
        <f t="shared" si="441"/>
        <v>0.23183391003460208</v>
      </c>
      <c r="BL741" s="41">
        <f t="shared" si="442"/>
        <v>0</v>
      </c>
      <c r="BM741" s="41">
        <f t="shared" si="443"/>
        <v>6.5743944636678195E-2</v>
      </c>
      <c r="BN741" s="41">
        <f t="shared" si="444"/>
        <v>0.70242214532871972</v>
      </c>
      <c r="BO741" s="41">
        <f t="shared" si="445"/>
        <v>0.10726643598615918</v>
      </c>
      <c r="BP741" s="41">
        <f t="shared" si="446"/>
        <v>0.87889273356401387</v>
      </c>
      <c r="BQ741" s="41">
        <f t="shared" si="447"/>
        <v>1.384083044982699E-2</v>
      </c>
      <c r="BR741" s="41">
        <f t="shared" si="448"/>
        <v>0</v>
      </c>
      <c r="BS741" s="41">
        <f t="shared" si="449"/>
        <v>6.5743944636678195E-2</v>
      </c>
      <c r="BT741" s="41">
        <f t="shared" si="450"/>
        <v>0.9273356401384083</v>
      </c>
      <c r="BU741" s="41">
        <f t="shared" si="451"/>
        <v>0</v>
      </c>
      <c r="BV741" s="41">
        <f t="shared" si="452"/>
        <v>6.920415224913495E-3</v>
      </c>
      <c r="BW741" s="41">
        <f t="shared" si="453"/>
        <v>1</v>
      </c>
      <c r="BX741" s="41" t="str">
        <f t="shared" si="454"/>
        <v>2013Registered psychiatric nursesBritish Columbia</v>
      </c>
      <c r="BY741" s="51">
        <f>VLOOKUP(BX741,'%workplace'!$A$1:$F$381,6,FALSE)</f>
        <v>2206</v>
      </c>
      <c r="BZ741" s="32">
        <f t="shared" si="455"/>
        <v>0.13100634632819583</v>
      </c>
    </row>
    <row r="742" spans="1:78" s="8" customFormat="1" hidden="1" x14ac:dyDescent="0.2">
      <c r="A742" s="8" t="str">
        <f t="shared" si="418"/>
        <v>2013Registered psychiatric nursesBritish ColumbiaHospital</v>
      </c>
      <c r="B742" s="8" t="s">
        <v>8</v>
      </c>
      <c r="C742" s="8" t="s">
        <v>23</v>
      </c>
      <c r="D742" s="8" t="s">
        <v>10</v>
      </c>
      <c r="E742" s="8">
        <v>2013</v>
      </c>
      <c r="F742" s="8">
        <v>735</v>
      </c>
      <c r="G742" s="8">
        <v>244</v>
      </c>
      <c r="H742" s="8">
        <v>0</v>
      </c>
      <c r="I742" s="8">
        <v>108</v>
      </c>
      <c r="J742" s="8">
        <v>133</v>
      </c>
      <c r="K742" s="8">
        <v>155</v>
      </c>
      <c r="L742" s="8">
        <v>144</v>
      </c>
      <c r="M742" s="8">
        <v>124</v>
      </c>
      <c r="N742" s="8">
        <v>121</v>
      </c>
      <c r="O742" s="8">
        <v>84</v>
      </c>
      <c r="P742" s="8">
        <v>60</v>
      </c>
      <c r="Q742" s="8">
        <v>34</v>
      </c>
      <c r="R742" s="8">
        <v>5</v>
      </c>
      <c r="S742" s="8">
        <v>11</v>
      </c>
      <c r="T742" s="8">
        <v>0</v>
      </c>
      <c r="U742" s="8">
        <v>720</v>
      </c>
      <c r="V742" s="8">
        <v>95</v>
      </c>
      <c r="W742" s="8">
        <v>164</v>
      </c>
      <c r="X742" s="8">
        <v>643</v>
      </c>
      <c r="Y742" s="8">
        <v>170</v>
      </c>
      <c r="Z742" s="8">
        <v>162</v>
      </c>
      <c r="AA742" s="8">
        <v>4</v>
      </c>
      <c r="AB742" s="8">
        <v>48</v>
      </c>
      <c r="AC742" s="8">
        <v>0</v>
      </c>
      <c r="AD742" s="8">
        <v>56</v>
      </c>
      <c r="AE742" s="8">
        <v>875</v>
      </c>
      <c r="AF742" s="8">
        <v>26</v>
      </c>
      <c r="AG742" s="8">
        <v>934</v>
      </c>
      <c r="AH742" s="8">
        <v>12</v>
      </c>
      <c r="AI742" s="8">
        <v>5</v>
      </c>
      <c r="AJ742" s="8">
        <v>18</v>
      </c>
      <c r="AK742" s="8">
        <v>954</v>
      </c>
      <c r="AL742" s="8">
        <v>2</v>
      </c>
      <c r="AM742" s="8">
        <v>7</v>
      </c>
      <c r="AN742" s="8">
        <v>979</v>
      </c>
      <c r="AO742" s="41">
        <f t="shared" si="419"/>
        <v>0.75076608784473953</v>
      </c>
      <c r="AP742" s="41">
        <f t="shared" si="420"/>
        <v>0.24923391215526047</v>
      </c>
      <c r="AQ742" s="41">
        <f t="shared" si="421"/>
        <v>0</v>
      </c>
      <c r="AR742" s="41">
        <f t="shared" si="422"/>
        <v>0.11031664964249234</v>
      </c>
      <c r="AS742" s="41">
        <f t="shared" si="423"/>
        <v>0.13585291113381001</v>
      </c>
      <c r="AT742" s="41">
        <f t="shared" si="424"/>
        <v>0.15832482124616956</v>
      </c>
      <c r="AU742" s="41">
        <f t="shared" si="425"/>
        <v>0.14708886618998979</v>
      </c>
      <c r="AV742" s="41">
        <f t="shared" si="426"/>
        <v>0.12665985699693566</v>
      </c>
      <c r="AW742" s="41">
        <f t="shared" si="427"/>
        <v>0.12359550561797752</v>
      </c>
      <c r="AX742" s="41">
        <f t="shared" si="428"/>
        <v>8.580183861082738E-2</v>
      </c>
      <c r="AY742" s="41">
        <f t="shared" si="429"/>
        <v>6.1287027579162413E-2</v>
      </c>
      <c r="AZ742" s="41">
        <f t="shared" si="430"/>
        <v>3.472931562819203E-2</v>
      </c>
      <c r="BA742" s="41">
        <f t="shared" si="431"/>
        <v>5.1072522982635342E-3</v>
      </c>
      <c r="BB742" s="41">
        <f t="shared" si="432"/>
        <v>1.1235955056179775E-2</v>
      </c>
      <c r="BC742" s="41">
        <f t="shared" si="433"/>
        <v>0</v>
      </c>
      <c r="BD742" s="41">
        <f t="shared" si="434"/>
        <v>0.73544433094994888</v>
      </c>
      <c r="BE742" s="41">
        <f t="shared" si="435"/>
        <v>9.7037793667007155E-2</v>
      </c>
      <c r="BF742" s="41">
        <f t="shared" si="436"/>
        <v>0.16751787538304391</v>
      </c>
      <c r="BG742" s="41">
        <f t="shared" si="437"/>
        <v>0.65679264555669048</v>
      </c>
      <c r="BH742" s="41">
        <f t="shared" si="438"/>
        <v>0.17364657814096016</v>
      </c>
      <c r="BI742" s="41">
        <f t="shared" si="439"/>
        <v>0.16547497446373852</v>
      </c>
      <c r="BJ742" s="41">
        <f t="shared" si="440"/>
        <v>4.0858018386108275E-3</v>
      </c>
      <c r="BK742" s="41">
        <f t="shared" si="441"/>
        <v>4.9029622063329927E-2</v>
      </c>
      <c r="BL742" s="41">
        <f t="shared" si="442"/>
        <v>0</v>
      </c>
      <c r="BM742" s="41">
        <f t="shared" si="443"/>
        <v>5.7201225740551587E-2</v>
      </c>
      <c r="BN742" s="41">
        <f t="shared" si="444"/>
        <v>0.89376915219611852</v>
      </c>
      <c r="BO742" s="41">
        <f t="shared" si="445"/>
        <v>2.6557711950970377E-2</v>
      </c>
      <c r="BP742" s="41">
        <f t="shared" si="446"/>
        <v>0.95403472931562816</v>
      </c>
      <c r="BQ742" s="41">
        <f t="shared" si="447"/>
        <v>1.2257405515832482E-2</v>
      </c>
      <c r="BR742" s="41">
        <f t="shared" si="448"/>
        <v>5.1072522982635342E-3</v>
      </c>
      <c r="BS742" s="41">
        <f t="shared" si="449"/>
        <v>1.8386108273748723E-2</v>
      </c>
      <c r="BT742" s="41">
        <f t="shared" si="450"/>
        <v>0.97446373850868229</v>
      </c>
      <c r="BU742" s="41">
        <f t="shared" si="451"/>
        <v>2.0429009193054137E-3</v>
      </c>
      <c r="BV742" s="41">
        <f t="shared" si="452"/>
        <v>7.1501532175689483E-3</v>
      </c>
      <c r="BW742" s="41">
        <f t="shared" si="453"/>
        <v>1</v>
      </c>
      <c r="BX742" s="41" t="str">
        <f t="shared" si="454"/>
        <v>2013Registered psychiatric nursesBritish Columbia</v>
      </c>
      <c r="BY742" s="51">
        <f>VLOOKUP(BX742,'%workplace'!$A$1:$F$381,6,FALSE)</f>
        <v>2206</v>
      </c>
      <c r="BZ742" s="32">
        <f t="shared" si="455"/>
        <v>0.44378966455122393</v>
      </c>
    </row>
    <row r="743" spans="1:78" s="8" customFormat="1" hidden="1" x14ac:dyDescent="0.2">
      <c r="A743" s="8" t="str">
        <f t="shared" si="418"/>
        <v>2013Registered psychiatric nursesBritish ColumbiaOther places of work</v>
      </c>
      <c r="B743" s="8" t="s">
        <v>8</v>
      </c>
      <c r="C743" s="8" t="s">
        <v>23</v>
      </c>
      <c r="D743" s="8" t="s">
        <v>13</v>
      </c>
      <c r="E743" s="8">
        <v>2013</v>
      </c>
      <c r="F743" s="8">
        <v>206</v>
      </c>
      <c r="G743" s="8">
        <v>59</v>
      </c>
      <c r="H743" s="8">
        <v>0</v>
      </c>
      <c r="I743" s="8">
        <v>9</v>
      </c>
      <c r="J743" s="8">
        <v>13</v>
      </c>
      <c r="K743" s="8">
        <v>25</v>
      </c>
      <c r="L743" s="8">
        <v>26</v>
      </c>
      <c r="M743" s="8">
        <v>42</v>
      </c>
      <c r="N743" s="8">
        <v>52</v>
      </c>
      <c r="O743" s="8">
        <v>41</v>
      </c>
      <c r="P743" s="8">
        <v>34</v>
      </c>
      <c r="Q743" s="8">
        <v>17</v>
      </c>
      <c r="R743" s="8">
        <v>5</v>
      </c>
      <c r="S743" s="8">
        <v>1</v>
      </c>
      <c r="T743" s="8">
        <v>0</v>
      </c>
      <c r="U743" s="8">
        <v>177</v>
      </c>
      <c r="V743" s="8">
        <v>16</v>
      </c>
      <c r="W743" s="8">
        <v>72</v>
      </c>
      <c r="X743" s="8">
        <v>203</v>
      </c>
      <c r="Y743" s="8">
        <v>38</v>
      </c>
      <c r="Z743" s="8">
        <v>24</v>
      </c>
      <c r="AA743" s="8">
        <v>0</v>
      </c>
      <c r="AB743" s="8">
        <v>50</v>
      </c>
      <c r="AC743" s="8">
        <v>0</v>
      </c>
      <c r="AD743" s="8">
        <v>96</v>
      </c>
      <c r="AE743" s="8">
        <v>119</v>
      </c>
      <c r="AF743" s="8">
        <v>49</v>
      </c>
      <c r="AG743" s="8">
        <v>170</v>
      </c>
      <c r="AH743" s="8">
        <v>46</v>
      </c>
      <c r="AI743" s="8">
        <v>0</v>
      </c>
      <c r="AJ743" s="8">
        <v>5</v>
      </c>
      <c r="AK743" s="8">
        <v>259</v>
      </c>
      <c r="AL743" s="8">
        <v>0</v>
      </c>
      <c r="AM743" s="8">
        <v>1</v>
      </c>
      <c r="AN743" s="8">
        <v>265</v>
      </c>
      <c r="AO743" s="41">
        <f t="shared" si="419"/>
        <v>0.77735849056603779</v>
      </c>
      <c r="AP743" s="41">
        <f t="shared" si="420"/>
        <v>0.22264150943396227</v>
      </c>
      <c r="AQ743" s="41">
        <f t="shared" si="421"/>
        <v>0</v>
      </c>
      <c r="AR743" s="41">
        <f t="shared" si="422"/>
        <v>3.3962264150943396E-2</v>
      </c>
      <c r="AS743" s="41">
        <f t="shared" si="423"/>
        <v>4.9056603773584909E-2</v>
      </c>
      <c r="AT743" s="41">
        <f t="shared" si="424"/>
        <v>9.4339622641509441E-2</v>
      </c>
      <c r="AU743" s="41">
        <f t="shared" si="425"/>
        <v>9.8113207547169817E-2</v>
      </c>
      <c r="AV743" s="41">
        <f t="shared" si="426"/>
        <v>0.15849056603773584</v>
      </c>
      <c r="AW743" s="41">
        <f t="shared" si="427"/>
        <v>0.19622641509433963</v>
      </c>
      <c r="AX743" s="41">
        <f t="shared" si="428"/>
        <v>0.15471698113207547</v>
      </c>
      <c r="AY743" s="41">
        <f t="shared" si="429"/>
        <v>0.12830188679245283</v>
      </c>
      <c r="AZ743" s="41">
        <f t="shared" si="430"/>
        <v>6.4150943396226415E-2</v>
      </c>
      <c r="BA743" s="41">
        <f t="shared" si="431"/>
        <v>1.8867924528301886E-2</v>
      </c>
      <c r="BB743" s="41">
        <f t="shared" si="432"/>
        <v>3.7735849056603774E-3</v>
      </c>
      <c r="BC743" s="41">
        <f t="shared" si="433"/>
        <v>0</v>
      </c>
      <c r="BD743" s="41">
        <f t="shared" si="434"/>
        <v>0.66792452830188676</v>
      </c>
      <c r="BE743" s="41">
        <f t="shared" si="435"/>
        <v>6.0377358490566038E-2</v>
      </c>
      <c r="BF743" s="41">
        <f t="shared" si="436"/>
        <v>0.27169811320754716</v>
      </c>
      <c r="BG743" s="41">
        <f t="shared" si="437"/>
        <v>0.76603773584905666</v>
      </c>
      <c r="BH743" s="41">
        <f t="shared" si="438"/>
        <v>0.14339622641509434</v>
      </c>
      <c r="BI743" s="41">
        <f t="shared" si="439"/>
        <v>9.056603773584905E-2</v>
      </c>
      <c r="BJ743" s="41">
        <f t="shared" si="440"/>
        <v>0</v>
      </c>
      <c r="BK743" s="41">
        <f t="shared" si="441"/>
        <v>0.18867924528301888</v>
      </c>
      <c r="BL743" s="41">
        <f t="shared" si="442"/>
        <v>0</v>
      </c>
      <c r="BM743" s="41">
        <f t="shared" si="443"/>
        <v>0.3622641509433962</v>
      </c>
      <c r="BN743" s="41">
        <f t="shared" si="444"/>
        <v>0.44905660377358492</v>
      </c>
      <c r="BO743" s="41">
        <f t="shared" si="445"/>
        <v>0.18490566037735848</v>
      </c>
      <c r="BP743" s="41">
        <f t="shared" si="446"/>
        <v>0.64150943396226412</v>
      </c>
      <c r="BQ743" s="41">
        <f t="shared" si="447"/>
        <v>0.17358490566037735</v>
      </c>
      <c r="BR743" s="41">
        <f t="shared" si="448"/>
        <v>0</v>
      </c>
      <c r="BS743" s="41">
        <f t="shared" si="449"/>
        <v>1.8867924528301886E-2</v>
      </c>
      <c r="BT743" s="41">
        <f t="shared" si="450"/>
        <v>0.97735849056603774</v>
      </c>
      <c r="BU743" s="41">
        <f t="shared" si="451"/>
        <v>0</v>
      </c>
      <c r="BV743" s="41">
        <f t="shared" si="452"/>
        <v>3.7735849056603774E-3</v>
      </c>
      <c r="BW743" s="41">
        <f t="shared" si="453"/>
        <v>1</v>
      </c>
      <c r="BX743" s="41" t="str">
        <f t="shared" si="454"/>
        <v>2013Registered psychiatric nursesBritish Columbia</v>
      </c>
      <c r="BY743" s="51">
        <f>VLOOKUP(BX743,'%workplace'!$A$1:$F$381,6,FALSE)</f>
        <v>2206</v>
      </c>
      <c r="BZ743" s="32">
        <f t="shared" si="455"/>
        <v>0.12012692656391659</v>
      </c>
    </row>
    <row r="744" spans="1:78" s="8" customFormat="1" hidden="1" x14ac:dyDescent="0.2">
      <c r="A744" s="8" t="str">
        <f t="shared" si="418"/>
        <v>2013Nurse practitionersNewfoundland and LabradorAll places of work</v>
      </c>
      <c r="B744" s="8" t="s">
        <v>5</v>
      </c>
      <c r="C744" s="8" t="s">
        <v>14</v>
      </c>
      <c r="D744" s="8" t="s">
        <v>9</v>
      </c>
      <c r="E744" s="8">
        <v>2013</v>
      </c>
      <c r="F744" s="8">
        <v>106</v>
      </c>
      <c r="G744" s="8">
        <v>18</v>
      </c>
      <c r="H744" s="8">
        <v>0</v>
      </c>
      <c r="I744" s="8">
        <v>0</v>
      </c>
      <c r="J744" s="8">
        <v>6</v>
      </c>
      <c r="K744" s="8">
        <v>14</v>
      </c>
      <c r="L744" s="8">
        <v>31</v>
      </c>
      <c r="M744" s="8">
        <v>31</v>
      </c>
      <c r="N744" s="8">
        <v>22</v>
      </c>
      <c r="O744" s="8">
        <v>11</v>
      </c>
      <c r="P744" s="8">
        <v>7</v>
      </c>
      <c r="Q744" s="8">
        <v>0</v>
      </c>
      <c r="R744" s="8">
        <v>2</v>
      </c>
      <c r="S744" s="8">
        <v>0</v>
      </c>
      <c r="T744" s="8">
        <v>0</v>
      </c>
      <c r="U744" s="8">
        <v>124</v>
      </c>
      <c r="V744" s="8">
        <v>0</v>
      </c>
      <c r="W744" s="8">
        <v>0</v>
      </c>
      <c r="X744" s="8">
        <v>110</v>
      </c>
      <c r="Y744" s="8">
        <v>7</v>
      </c>
      <c r="Z744" s="8">
        <v>7</v>
      </c>
      <c r="AA744" s="8">
        <v>0</v>
      </c>
      <c r="AB744" s="8">
        <v>9</v>
      </c>
      <c r="AC744" s="8">
        <v>0</v>
      </c>
      <c r="AD744" s="8">
        <v>112</v>
      </c>
      <c r="AE744" s="8">
        <v>3</v>
      </c>
      <c r="AF744" s="8">
        <v>6</v>
      </c>
      <c r="AG744" s="8">
        <v>111</v>
      </c>
      <c r="AH744" s="8">
        <v>6</v>
      </c>
      <c r="AI744" s="8">
        <v>1</v>
      </c>
      <c r="AJ744" s="8">
        <v>57</v>
      </c>
      <c r="AK744" s="8">
        <v>67</v>
      </c>
      <c r="AL744" s="8">
        <v>0</v>
      </c>
      <c r="AM744" s="8">
        <v>0</v>
      </c>
      <c r="AN744" s="8">
        <v>124</v>
      </c>
      <c r="AO744" s="41">
        <f t="shared" si="419"/>
        <v>0.85483870967741937</v>
      </c>
      <c r="AP744" s="41">
        <f t="shared" si="420"/>
        <v>0.14516129032258066</v>
      </c>
      <c r="AQ744" s="41">
        <f t="shared" si="421"/>
        <v>0</v>
      </c>
      <c r="AR744" s="41">
        <f t="shared" si="422"/>
        <v>0</v>
      </c>
      <c r="AS744" s="41">
        <f t="shared" si="423"/>
        <v>4.8387096774193547E-2</v>
      </c>
      <c r="AT744" s="41">
        <f t="shared" si="424"/>
        <v>0.11290322580645161</v>
      </c>
      <c r="AU744" s="41">
        <f t="shared" si="425"/>
        <v>0.25</v>
      </c>
      <c r="AV744" s="41">
        <f t="shared" si="426"/>
        <v>0.25</v>
      </c>
      <c r="AW744" s="41">
        <f t="shared" si="427"/>
        <v>0.17741935483870969</v>
      </c>
      <c r="AX744" s="41">
        <f t="shared" si="428"/>
        <v>8.8709677419354843E-2</v>
      </c>
      <c r="AY744" s="41">
        <f t="shared" si="429"/>
        <v>5.6451612903225805E-2</v>
      </c>
      <c r="AZ744" s="41">
        <f t="shared" si="430"/>
        <v>0</v>
      </c>
      <c r="BA744" s="41">
        <f t="shared" si="431"/>
        <v>1.6129032258064516E-2</v>
      </c>
      <c r="BB744" s="41">
        <f t="shared" si="432"/>
        <v>0</v>
      </c>
      <c r="BC744" s="41">
        <f t="shared" si="433"/>
        <v>0</v>
      </c>
      <c r="BD744" s="41">
        <f t="shared" si="434"/>
        <v>1</v>
      </c>
      <c r="BE744" s="41">
        <f t="shared" si="435"/>
        <v>0</v>
      </c>
      <c r="BF744" s="41">
        <f t="shared" si="436"/>
        <v>0</v>
      </c>
      <c r="BG744" s="41">
        <f t="shared" si="437"/>
        <v>0.88709677419354838</v>
      </c>
      <c r="BH744" s="41">
        <f t="shared" si="438"/>
        <v>5.6451612903225805E-2</v>
      </c>
      <c r="BI744" s="41">
        <f t="shared" si="439"/>
        <v>5.6451612903225805E-2</v>
      </c>
      <c r="BJ744" s="41">
        <f t="shared" si="440"/>
        <v>0</v>
      </c>
      <c r="BK744" s="41">
        <f t="shared" si="441"/>
        <v>7.2580645161290328E-2</v>
      </c>
      <c r="BL744" s="41">
        <f t="shared" si="442"/>
        <v>0</v>
      </c>
      <c r="BM744" s="41">
        <f t="shared" si="443"/>
        <v>0.90322580645161288</v>
      </c>
      <c r="BN744" s="41">
        <f t="shared" si="444"/>
        <v>2.4193548387096774E-2</v>
      </c>
      <c r="BO744" s="41">
        <f t="shared" si="445"/>
        <v>4.8387096774193547E-2</v>
      </c>
      <c r="BP744" s="41">
        <f t="shared" si="446"/>
        <v>0.89516129032258063</v>
      </c>
      <c r="BQ744" s="41">
        <f t="shared" si="447"/>
        <v>4.8387096774193547E-2</v>
      </c>
      <c r="BR744" s="41">
        <f t="shared" si="448"/>
        <v>8.0645161290322578E-3</v>
      </c>
      <c r="BS744" s="41">
        <f t="shared" si="449"/>
        <v>0.45967741935483869</v>
      </c>
      <c r="BT744" s="41">
        <f t="shared" si="450"/>
        <v>0.54032258064516125</v>
      </c>
      <c r="BU744" s="41">
        <f t="shared" si="451"/>
        <v>0</v>
      </c>
      <c r="BV744" s="41">
        <f t="shared" si="452"/>
        <v>0</v>
      </c>
      <c r="BW744" s="41">
        <f t="shared" si="453"/>
        <v>1</v>
      </c>
      <c r="BX744" s="41" t="str">
        <f t="shared" si="454"/>
        <v>2013Nurse practitionersNewfoundland and Labrador</v>
      </c>
      <c r="BY744" s="51">
        <f>VLOOKUP(BX744,'%workplace'!$A$1:$F$381,6,FALSE)</f>
        <v>124</v>
      </c>
      <c r="BZ744" s="32">
        <f t="shared" si="455"/>
        <v>1</v>
      </c>
    </row>
    <row r="745" spans="1:78" s="8" customFormat="1" hidden="1" x14ac:dyDescent="0.2">
      <c r="A745" s="8" t="str">
        <f t="shared" si="418"/>
        <v>2013Nurse practitionersNewfoundland and LabradorCommunity health</v>
      </c>
      <c r="B745" s="8" t="s">
        <v>5</v>
      </c>
      <c r="C745" s="8" t="s">
        <v>14</v>
      </c>
      <c r="D745" s="8" t="s">
        <v>11</v>
      </c>
      <c r="E745" s="8">
        <v>2013</v>
      </c>
      <c r="F745" s="8">
        <v>28</v>
      </c>
      <c r="G745" s="8">
        <v>2</v>
      </c>
      <c r="H745" s="8">
        <v>0</v>
      </c>
      <c r="I745" s="8">
        <v>0</v>
      </c>
      <c r="J745" s="8">
        <v>0</v>
      </c>
      <c r="K745" s="8">
        <v>3</v>
      </c>
      <c r="L745" s="8">
        <v>7</v>
      </c>
      <c r="M745" s="8">
        <v>11</v>
      </c>
      <c r="N745" s="8">
        <v>3</v>
      </c>
      <c r="O745" s="8">
        <v>3</v>
      </c>
      <c r="P745" s="8">
        <v>2</v>
      </c>
      <c r="Q745" s="8">
        <v>0</v>
      </c>
      <c r="R745" s="8">
        <v>1</v>
      </c>
      <c r="S745" s="8">
        <v>0</v>
      </c>
      <c r="T745" s="8">
        <v>0</v>
      </c>
      <c r="U745" s="8">
        <v>30</v>
      </c>
      <c r="V745" s="8">
        <v>0</v>
      </c>
      <c r="W745" s="8">
        <v>0</v>
      </c>
      <c r="X745" s="8">
        <v>26</v>
      </c>
      <c r="Y745" s="8">
        <v>2</v>
      </c>
      <c r="Z745" s="8">
        <v>2</v>
      </c>
      <c r="AA745" s="8">
        <v>0</v>
      </c>
      <c r="AB745" s="8">
        <v>1</v>
      </c>
      <c r="AC745" s="8">
        <v>0</v>
      </c>
      <c r="AD745" s="8">
        <v>28</v>
      </c>
      <c r="AE745" s="8">
        <v>1</v>
      </c>
      <c r="AF745" s="8">
        <v>1</v>
      </c>
      <c r="AG745" s="8">
        <v>29</v>
      </c>
      <c r="AH745" s="8">
        <v>0</v>
      </c>
      <c r="AI745" s="8">
        <v>0</v>
      </c>
      <c r="AJ745" s="8">
        <v>26</v>
      </c>
      <c r="AK745" s="8">
        <v>4</v>
      </c>
      <c r="AL745" s="8">
        <v>0</v>
      </c>
      <c r="AM745" s="8">
        <v>0</v>
      </c>
      <c r="AN745" s="8">
        <v>30</v>
      </c>
      <c r="AO745" s="41">
        <f t="shared" si="419"/>
        <v>0.93333333333333335</v>
      </c>
      <c r="AP745" s="41">
        <f t="shared" si="420"/>
        <v>6.6666666666666666E-2</v>
      </c>
      <c r="AQ745" s="41">
        <f t="shared" si="421"/>
        <v>0</v>
      </c>
      <c r="AR745" s="41">
        <f t="shared" si="422"/>
        <v>0</v>
      </c>
      <c r="AS745" s="41">
        <f t="shared" si="423"/>
        <v>0</v>
      </c>
      <c r="AT745" s="41">
        <f t="shared" si="424"/>
        <v>0.1</v>
      </c>
      <c r="AU745" s="41">
        <f t="shared" si="425"/>
        <v>0.23333333333333334</v>
      </c>
      <c r="AV745" s="41">
        <f t="shared" si="426"/>
        <v>0.36666666666666664</v>
      </c>
      <c r="AW745" s="41">
        <f t="shared" si="427"/>
        <v>0.1</v>
      </c>
      <c r="AX745" s="41">
        <f t="shared" si="428"/>
        <v>0.1</v>
      </c>
      <c r="AY745" s="41">
        <f t="shared" si="429"/>
        <v>6.6666666666666666E-2</v>
      </c>
      <c r="AZ745" s="41">
        <f t="shared" si="430"/>
        <v>0</v>
      </c>
      <c r="BA745" s="41">
        <f t="shared" si="431"/>
        <v>3.3333333333333333E-2</v>
      </c>
      <c r="BB745" s="41">
        <f t="shared" si="432"/>
        <v>0</v>
      </c>
      <c r="BC745" s="41">
        <f t="shared" si="433"/>
        <v>0</v>
      </c>
      <c r="BD745" s="41">
        <f t="shared" si="434"/>
        <v>1</v>
      </c>
      <c r="BE745" s="41">
        <f t="shared" si="435"/>
        <v>0</v>
      </c>
      <c r="BF745" s="41">
        <f t="shared" si="436"/>
        <v>0</v>
      </c>
      <c r="BG745" s="41">
        <f t="shared" si="437"/>
        <v>0.8666666666666667</v>
      </c>
      <c r="BH745" s="41">
        <f t="shared" si="438"/>
        <v>6.6666666666666666E-2</v>
      </c>
      <c r="BI745" s="41">
        <f t="shared" si="439"/>
        <v>6.6666666666666666E-2</v>
      </c>
      <c r="BJ745" s="41">
        <f t="shared" si="440"/>
        <v>0</v>
      </c>
      <c r="BK745" s="41">
        <f t="shared" si="441"/>
        <v>3.3333333333333333E-2</v>
      </c>
      <c r="BL745" s="41">
        <f t="shared" si="442"/>
        <v>0</v>
      </c>
      <c r="BM745" s="41">
        <f t="shared" si="443"/>
        <v>0.93333333333333335</v>
      </c>
      <c r="BN745" s="41">
        <f t="shared" si="444"/>
        <v>3.3333333333333333E-2</v>
      </c>
      <c r="BO745" s="41">
        <f t="shared" si="445"/>
        <v>3.3333333333333333E-2</v>
      </c>
      <c r="BP745" s="41">
        <f t="shared" si="446"/>
        <v>0.96666666666666667</v>
      </c>
      <c r="BQ745" s="41">
        <f t="shared" si="447"/>
        <v>0</v>
      </c>
      <c r="BR745" s="41">
        <f t="shared" si="448"/>
        <v>0</v>
      </c>
      <c r="BS745" s="41">
        <f t="shared" si="449"/>
        <v>0.8666666666666667</v>
      </c>
      <c r="BT745" s="41">
        <f t="shared" si="450"/>
        <v>0.13333333333333333</v>
      </c>
      <c r="BU745" s="41">
        <f t="shared" si="451"/>
        <v>0</v>
      </c>
      <c r="BV745" s="41">
        <f t="shared" si="452"/>
        <v>0</v>
      </c>
      <c r="BW745" s="41">
        <f t="shared" si="453"/>
        <v>1</v>
      </c>
      <c r="BX745" s="41" t="str">
        <f t="shared" si="454"/>
        <v>2013Nurse practitionersNewfoundland and Labrador</v>
      </c>
      <c r="BY745" s="51">
        <f>VLOOKUP(BX745,'%workplace'!$A$1:$F$381,6,FALSE)</f>
        <v>124</v>
      </c>
      <c r="BZ745" s="32">
        <f t="shared" si="455"/>
        <v>0.24193548387096775</v>
      </c>
    </row>
    <row r="746" spans="1:78" s="8" customFormat="1" hidden="1" x14ac:dyDescent="0.2">
      <c r="A746" s="8" t="str">
        <f t="shared" si="418"/>
        <v>2013Nurse practitionersNewfoundland and LabradorNursing home/long-term care</v>
      </c>
      <c r="B746" s="8" t="s">
        <v>5</v>
      </c>
      <c r="C746" s="8" t="s">
        <v>14</v>
      </c>
      <c r="D746" s="8" t="s">
        <v>12</v>
      </c>
      <c r="E746" s="8">
        <v>2013</v>
      </c>
      <c r="F746" s="8">
        <v>8</v>
      </c>
      <c r="G746" s="8">
        <v>1</v>
      </c>
      <c r="H746" s="8">
        <v>0</v>
      </c>
      <c r="I746" s="8">
        <v>0</v>
      </c>
      <c r="J746" s="8">
        <v>0</v>
      </c>
      <c r="K746" s="8">
        <v>1</v>
      </c>
      <c r="L746" s="8">
        <v>2</v>
      </c>
      <c r="M746" s="8">
        <v>1</v>
      </c>
      <c r="N746" s="8">
        <v>2</v>
      </c>
      <c r="O746" s="8">
        <v>2</v>
      </c>
      <c r="P746" s="8">
        <v>1</v>
      </c>
      <c r="Q746" s="8">
        <v>0</v>
      </c>
      <c r="R746" s="8">
        <v>0</v>
      </c>
      <c r="S746" s="8">
        <v>0</v>
      </c>
      <c r="T746" s="8">
        <v>0</v>
      </c>
      <c r="U746" s="8">
        <v>9</v>
      </c>
      <c r="V746" s="8">
        <v>0</v>
      </c>
      <c r="W746" s="8">
        <v>0</v>
      </c>
      <c r="X746" s="8">
        <v>8</v>
      </c>
      <c r="Y746" s="8">
        <v>0</v>
      </c>
      <c r="Z746" s="8">
        <v>1</v>
      </c>
      <c r="AA746" s="8">
        <v>0</v>
      </c>
      <c r="AB746" s="8">
        <v>1</v>
      </c>
      <c r="AC746" s="8">
        <v>0</v>
      </c>
      <c r="AD746" s="8">
        <v>8</v>
      </c>
      <c r="AE746" s="8">
        <v>0</v>
      </c>
      <c r="AF746" s="8">
        <v>1</v>
      </c>
      <c r="AG746" s="8">
        <v>8</v>
      </c>
      <c r="AH746" s="8">
        <v>0</v>
      </c>
      <c r="AI746" s="8">
        <v>0</v>
      </c>
      <c r="AJ746" s="8">
        <v>4</v>
      </c>
      <c r="AK746" s="8">
        <v>5</v>
      </c>
      <c r="AL746" s="8">
        <v>0</v>
      </c>
      <c r="AM746" s="8">
        <v>0</v>
      </c>
      <c r="AN746" s="8">
        <v>9</v>
      </c>
      <c r="AO746" s="41">
        <f t="shared" si="419"/>
        <v>0.88888888888888884</v>
      </c>
      <c r="AP746" s="41">
        <f t="shared" si="420"/>
        <v>0.1111111111111111</v>
      </c>
      <c r="AQ746" s="41">
        <f t="shared" si="421"/>
        <v>0</v>
      </c>
      <c r="AR746" s="41">
        <f t="shared" si="422"/>
        <v>0</v>
      </c>
      <c r="AS746" s="41">
        <f t="shared" si="423"/>
        <v>0</v>
      </c>
      <c r="AT746" s="41">
        <f t="shared" si="424"/>
        <v>0.1111111111111111</v>
      </c>
      <c r="AU746" s="41">
        <f t="shared" si="425"/>
        <v>0.22222222222222221</v>
      </c>
      <c r="AV746" s="41">
        <f t="shared" si="426"/>
        <v>0.1111111111111111</v>
      </c>
      <c r="AW746" s="41">
        <f t="shared" si="427"/>
        <v>0.22222222222222221</v>
      </c>
      <c r="AX746" s="41">
        <f t="shared" si="428"/>
        <v>0.22222222222222221</v>
      </c>
      <c r="AY746" s="41">
        <f t="shared" si="429"/>
        <v>0.1111111111111111</v>
      </c>
      <c r="AZ746" s="41">
        <f t="shared" si="430"/>
        <v>0</v>
      </c>
      <c r="BA746" s="41">
        <f t="shared" si="431"/>
        <v>0</v>
      </c>
      <c r="BB746" s="41">
        <f t="shared" si="432"/>
        <v>0</v>
      </c>
      <c r="BC746" s="41">
        <f t="shared" si="433"/>
        <v>0</v>
      </c>
      <c r="BD746" s="41">
        <f t="shared" si="434"/>
        <v>1</v>
      </c>
      <c r="BE746" s="41">
        <f t="shared" si="435"/>
        <v>0</v>
      </c>
      <c r="BF746" s="41">
        <f t="shared" si="436"/>
        <v>0</v>
      </c>
      <c r="BG746" s="41">
        <f t="shared" si="437"/>
        <v>0.88888888888888884</v>
      </c>
      <c r="BH746" s="41">
        <f t="shared" si="438"/>
        <v>0</v>
      </c>
      <c r="BI746" s="41">
        <f t="shared" si="439"/>
        <v>0.1111111111111111</v>
      </c>
      <c r="BJ746" s="41">
        <f t="shared" si="440"/>
        <v>0</v>
      </c>
      <c r="BK746" s="41">
        <f t="shared" si="441"/>
        <v>0.1111111111111111</v>
      </c>
      <c r="BL746" s="41">
        <f t="shared" si="442"/>
        <v>0</v>
      </c>
      <c r="BM746" s="41">
        <f t="shared" si="443"/>
        <v>0.88888888888888884</v>
      </c>
      <c r="BN746" s="41">
        <f t="shared" si="444"/>
        <v>0</v>
      </c>
      <c r="BO746" s="41">
        <f t="shared" si="445"/>
        <v>0.1111111111111111</v>
      </c>
      <c r="BP746" s="41">
        <f t="shared" si="446"/>
        <v>0.88888888888888884</v>
      </c>
      <c r="BQ746" s="41">
        <f t="shared" si="447"/>
        <v>0</v>
      </c>
      <c r="BR746" s="41">
        <f t="shared" si="448"/>
        <v>0</v>
      </c>
      <c r="BS746" s="41">
        <f t="shared" si="449"/>
        <v>0.44444444444444442</v>
      </c>
      <c r="BT746" s="41">
        <f t="shared" si="450"/>
        <v>0.55555555555555558</v>
      </c>
      <c r="BU746" s="41">
        <f t="shared" si="451"/>
        <v>0</v>
      </c>
      <c r="BV746" s="41">
        <f t="shared" si="452"/>
        <v>0</v>
      </c>
      <c r="BW746" s="41">
        <f t="shared" si="453"/>
        <v>1</v>
      </c>
      <c r="BX746" s="41" t="str">
        <f t="shared" si="454"/>
        <v>2013Nurse practitionersNewfoundland and Labrador</v>
      </c>
      <c r="BY746" s="51">
        <f>VLOOKUP(BX746,'%workplace'!$A$1:$F$381,6,FALSE)</f>
        <v>124</v>
      </c>
      <c r="BZ746" s="32">
        <f t="shared" si="455"/>
        <v>7.2580645161290328E-2</v>
      </c>
    </row>
    <row r="747" spans="1:78" s="8" customFormat="1" hidden="1" x14ac:dyDescent="0.2">
      <c r="A747" s="8" t="str">
        <f t="shared" si="418"/>
        <v>2013Nurse practitionersNewfoundland and LabradorHospital</v>
      </c>
      <c r="B747" s="8" t="s">
        <v>5</v>
      </c>
      <c r="C747" s="8" t="s">
        <v>14</v>
      </c>
      <c r="D747" s="8" t="s">
        <v>10</v>
      </c>
      <c r="E747" s="8">
        <v>2013</v>
      </c>
      <c r="F747" s="8">
        <v>48</v>
      </c>
      <c r="G747" s="8">
        <v>8</v>
      </c>
      <c r="H747" s="8">
        <v>0</v>
      </c>
      <c r="I747" s="8">
        <v>0</v>
      </c>
      <c r="J747" s="8">
        <v>3</v>
      </c>
      <c r="K747" s="8">
        <v>9</v>
      </c>
      <c r="L747" s="8">
        <v>16</v>
      </c>
      <c r="M747" s="8">
        <v>13</v>
      </c>
      <c r="N747" s="8">
        <v>11</v>
      </c>
      <c r="O747" s="8">
        <v>3</v>
      </c>
      <c r="P747" s="8">
        <v>1</v>
      </c>
      <c r="Q747" s="8">
        <v>0</v>
      </c>
      <c r="R747" s="8">
        <v>0</v>
      </c>
      <c r="S747" s="8">
        <v>0</v>
      </c>
      <c r="T747" s="8">
        <v>0</v>
      </c>
      <c r="U747" s="8">
        <v>56</v>
      </c>
      <c r="V747" s="8">
        <v>0</v>
      </c>
      <c r="W747" s="8">
        <v>0</v>
      </c>
      <c r="X747" s="8">
        <v>51</v>
      </c>
      <c r="Y747" s="8">
        <v>3</v>
      </c>
      <c r="Z747" s="8">
        <v>2</v>
      </c>
      <c r="AA747" s="8">
        <v>0</v>
      </c>
      <c r="AB747" s="8">
        <v>3</v>
      </c>
      <c r="AC747" s="8">
        <v>0</v>
      </c>
      <c r="AD747" s="8">
        <v>51</v>
      </c>
      <c r="AE747" s="8">
        <v>2</v>
      </c>
      <c r="AF747" s="8">
        <v>1</v>
      </c>
      <c r="AG747" s="8">
        <v>55</v>
      </c>
      <c r="AH747" s="8">
        <v>0</v>
      </c>
      <c r="AI747" s="8">
        <v>0</v>
      </c>
      <c r="AJ747" s="8">
        <v>24</v>
      </c>
      <c r="AK747" s="8">
        <v>32</v>
      </c>
      <c r="AL747" s="8">
        <v>0</v>
      </c>
      <c r="AM747" s="8">
        <v>0</v>
      </c>
      <c r="AN747" s="8">
        <v>56</v>
      </c>
      <c r="AO747" s="41">
        <f t="shared" si="419"/>
        <v>0.8571428571428571</v>
      </c>
      <c r="AP747" s="41">
        <f t="shared" si="420"/>
        <v>0.14285714285714285</v>
      </c>
      <c r="AQ747" s="41">
        <f t="shared" si="421"/>
        <v>0</v>
      </c>
      <c r="AR747" s="41">
        <f t="shared" si="422"/>
        <v>0</v>
      </c>
      <c r="AS747" s="41">
        <f t="shared" si="423"/>
        <v>5.3571428571428568E-2</v>
      </c>
      <c r="AT747" s="41">
        <f t="shared" si="424"/>
        <v>0.16071428571428573</v>
      </c>
      <c r="AU747" s="41">
        <f t="shared" si="425"/>
        <v>0.2857142857142857</v>
      </c>
      <c r="AV747" s="41">
        <f t="shared" si="426"/>
        <v>0.23214285714285715</v>
      </c>
      <c r="AW747" s="41">
        <f t="shared" si="427"/>
        <v>0.19642857142857142</v>
      </c>
      <c r="AX747" s="41">
        <f t="shared" si="428"/>
        <v>5.3571428571428568E-2</v>
      </c>
      <c r="AY747" s="41">
        <f t="shared" si="429"/>
        <v>1.7857142857142856E-2</v>
      </c>
      <c r="AZ747" s="41">
        <f t="shared" si="430"/>
        <v>0</v>
      </c>
      <c r="BA747" s="41">
        <f t="shared" si="431"/>
        <v>0</v>
      </c>
      <c r="BB747" s="41">
        <f t="shared" si="432"/>
        <v>0</v>
      </c>
      <c r="BC747" s="41">
        <f t="shared" si="433"/>
        <v>0</v>
      </c>
      <c r="BD747" s="41">
        <f t="shared" si="434"/>
        <v>1</v>
      </c>
      <c r="BE747" s="41">
        <f t="shared" si="435"/>
        <v>0</v>
      </c>
      <c r="BF747" s="41">
        <f t="shared" si="436"/>
        <v>0</v>
      </c>
      <c r="BG747" s="41">
        <f t="shared" si="437"/>
        <v>0.9107142857142857</v>
      </c>
      <c r="BH747" s="41">
        <f t="shared" si="438"/>
        <v>5.3571428571428568E-2</v>
      </c>
      <c r="BI747" s="41">
        <f t="shared" si="439"/>
        <v>3.5714285714285712E-2</v>
      </c>
      <c r="BJ747" s="41">
        <f t="shared" si="440"/>
        <v>0</v>
      </c>
      <c r="BK747" s="41">
        <f t="shared" si="441"/>
        <v>5.3571428571428568E-2</v>
      </c>
      <c r="BL747" s="41">
        <f t="shared" si="442"/>
        <v>0</v>
      </c>
      <c r="BM747" s="41">
        <f t="shared" si="443"/>
        <v>0.9107142857142857</v>
      </c>
      <c r="BN747" s="41">
        <f t="shared" si="444"/>
        <v>3.5714285714285712E-2</v>
      </c>
      <c r="BO747" s="41">
        <f t="shared" si="445"/>
        <v>1.7857142857142856E-2</v>
      </c>
      <c r="BP747" s="41">
        <f t="shared" si="446"/>
        <v>0.9821428571428571</v>
      </c>
      <c r="BQ747" s="41">
        <f t="shared" si="447"/>
        <v>0</v>
      </c>
      <c r="BR747" s="41">
        <f t="shared" si="448"/>
        <v>0</v>
      </c>
      <c r="BS747" s="41">
        <f t="shared" si="449"/>
        <v>0.42857142857142855</v>
      </c>
      <c r="BT747" s="41">
        <f t="shared" si="450"/>
        <v>0.5714285714285714</v>
      </c>
      <c r="BU747" s="41">
        <f t="shared" si="451"/>
        <v>0</v>
      </c>
      <c r="BV747" s="41">
        <f t="shared" si="452"/>
        <v>0</v>
      </c>
      <c r="BW747" s="41">
        <f t="shared" si="453"/>
        <v>1</v>
      </c>
      <c r="BX747" s="41" t="str">
        <f t="shared" si="454"/>
        <v>2013Nurse practitionersNewfoundland and Labrador</v>
      </c>
      <c r="BY747" s="51">
        <f>VLOOKUP(BX747,'%workplace'!$A$1:$F$381,6,FALSE)</f>
        <v>124</v>
      </c>
      <c r="BZ747" s="32">
        <f t="shared" si="455"/>
        <v>0.45161290322580644</v>
      </c>
    </row>
    <row r="748" spans="1:78" s="8" customFormat="1" hidden="1" x14ac:dyDescent="0.2">
      <c r="A748" s="8" t="str">
        <f t="shared" si="418"/>
        <v>2013Nurse practitionersNewfoundland and LabradorOther places of work</v>
      </c>
      <c r="B748" s="8" t="s">
        <v>5</v>
      </c>
      <c r="C748" s="8" t="s">
        <v>14</v>
      </c>
      <c r="D748" s="8" t="s">
        <v>13</v>
      </c>
      <c r="E748" s="8">
        <v>2013</v>
      </c>
      <c r="F748" s="8">
        <v>22</v>
      </c>
      <c r="G748" s="8">
        <v>7</v>
      </c>
      <c r="H748" s="8">
        <v>0</v>
      </c>
      <c r="I748" s="8">
        <v>0</v>
      </c>
      <c r="J748" s="8">
        <v>3</v>
      </c>
      <c r="K748" s="8">
        <v>1</v>
      </c>
      <c r="L748" s="8">
        <v>6</v>
      </c>
      <c r="M748" s="8">
        <v>6</v>
      </c>
      <c r="N748" s="8">
        <v>6</v>
      </c>
      <c r="O748" s="8">
        <v>3</v>
      </c>
      <c r="P748" s="8">
        <v>3</v>
      </c>
      <c r="Q748" s="8">
        <v>0</v>
      </c>
      <c r="R748" s="8">
        <v>1</v>
      </c>
      <c r="S748" s="8">
        <v>0</v>
      </c>
      <c r="T748" s="8">
        <v>0</v>
      </c>
      <c r="U748" s="8">
        <v>29</v>
      </c>
      <c r="V748" s="8">
        <v>0</v>
      </c>
      <c r="W748" s="8">
        <v>0</v>
      </c>
      <c r="X748" s="8">
        <v>25</v>
      </c>
      <c r="Y748" s="8">
        <v>2</v>
      </c>
      <c r="Z748" s="8">
        <v>2</v>
      </c>
      <c r="AA748" s="8">
        <v>0</v>
      </c>
      <c r="AB748" s="8">
        <v>4</v>
      </c>
      <c r="AC748" s="8">
        <v>0</v>
      </c>
      <c r="AD748" s="8">
        <v>25</v>
      </c>
      <c r="AE748" s="8">
        <v>0</v>
      </c>
      <c r="AF748" s="8">
        <v>3</v>
      </c>
      <c r="AG748" s="8">
        <v>19</v>
      </c>
      <c r="AH748" s="8">
        <v>6</v>
      </c>
      <c r="AI748" s="8">
        <v>1</v>
      </c>
      <c r="AJ748" s="8">
        <v>3</v>
      </c>
      <c r="AK748" s="8">
        <v>26</v>
      </c>
      <c r="AL748" s="8">
        <v>0</v>
      </c>
      <c r="AM748" s="8">
        <v>0</v>
      </c>
      <c r="AN748" s="8">
        <v>29</v>
      </c>
      <c r="AO748" s="41">
        <f t="shared" si="419"/>
        <v>0.75862068965517238</v>
      </c>
      <c r="AP748" s="41">
        <f t="shared" si="420"/>
        <v>0.2413793103448276</v>
      </c>
      <c r="AQ748" s="41">
        <f t="shared" si="421"/>
        <v>0</v>
      </c>
      <c r="AR748" s="41">
        <f t="shared" si="422"/>
        <v>0</v>
      </c>
      <c r="AS748" s="41">
        <f t="shared" si="423"/>
        <v>0.10344827586206896</v>
      </c>
      <c r="AT748" s="41">
        <f t="shared" si="424"/>
        <v>3.4482758620689655E-2</v>
      </c>
      <c r="AU748" s="41">
        <f t="shared" si="425"/>
        <v>0.20689655172413793</v>
      </c>
      <c r="AV748" s="41">
        <f t="shared" si="426"/>
        <v>0.20689655172413793</v>
      </c>
      <c r="AW748" s="41">
        <f t="shared" si="427"/>
        <v>0.20689655172413793</v>
      </c>
      <c r="AX748" s="41">
        <f t="shared" si="428"/>
        <v>0.10344827586206896</v>
      </c>
      <c r="AY748" s="41">
        <f t="shared" si="429"/>
        <v>0.10344827586206896</v>
      </c>
      <c r="AZ748" s="41">
        <f t="shared" si="430"/>
        <v>0</v>
      </c>
      <c r="BA748" s="41">
        <f t="shared" si="431"/>
        <v>3.4482758620689655E-2</v>
      </c>
      <c r="BB748" s="41">
        <f t="shared" si="432"/>
        <v>0</v>
      </c>
      <c r="BC748" s="41">
        <f t="shared" si="433"/>
        <v>0</v>
      </c>
      <c r="BD748" s="41">
        <f t="shared" si="434"/>
        <v>1</v>
      </c>
      <c r="BE748" s="41">
        <f t="shared" si="435"/>
        <v>0</v>
      </c>
      <c r="BF748" s="41">
        <f t="shared" si="436"/>
        <v>0</v>
      </c>
      <c r="BG748" s="41">
        <f t="shared" si="437"/>
        <v>0.86206896551724133</v>
      </c>
      <c r="BH748" s="41">
        <f t="shared" si="438"/>
        <v>6.8965517241379309E-2</v>
      </c>
      <c r="BI748" s="41">
        <f t="shared" si="439"/>
        <v>6.8965517241379309E-2</v>
      </c>
      <c r="BJ748" s="41">
        <f t="shared" si="440"/>
        <v>0</v>
      </c>
      <c r="BK748" s="41">
        <f t="shared" si="441"/>
        <v>0.13793103448275862</v>
      </c>
      <c r="BL748" s="41">
        <f t="shared" si="442"/>
        <v>0</v>
      </c>
      <c r="BM748" s="41">
        <f t="shared" si="443"/>
        <v>0.86206896551724133</v>
      </c>
      <c r="BN748" s="41">
        <f t="shared" si="444"/>
        <v>0</v>
      </c>
      <c r="BO748" s="41">
        <f t="shared" si="445"/>
        <v>0.10344827586206896</v>
      </c>
      <c r="BP748" s="41">
        <f t="shared" si="446"/>
        <v>0.65517241379310343</v>
      </c>
      <c r="BQ748" s="41">
        <f t="shared" si="447"/>
        <v>0.20689655172413793</v>
      </c>
      <c r="BR748" s="41">
        <f t="shared" si="448"/>
        <v>3.4482758620689655E-2</v>
      </c>
      <c r="BS748" s="41">
        <f t="shared" si="449"/>
        <v>0.10344827586206896</v>
      </c>
      <c r="BT748" s="41">
        <f t="shared" si="450"/>
        <v>0.89655172413793105</v>
      </c>
      <c r="BU748" s="41">
        <f t="shared" si="451"/>
        <v>0</v>
      </c>
      <c r="BV748" s="41">
        <f t="shared" si="452"/>
        <v>0</v>
      </c>
      <c r="BW748" s="41">
        <f t="shared" si="453"/>
        <v>1</v>
      </c>
      <c r="BX748" s="41" t="str">
        <f t="shared" si="454"/>
        <v>2013Nurse practitionersNewfoundland and Labrador</v>
      </c>
      <c r="BY748" s="51">
        <f>VLOOKUP(BX748,'%workplace'!$A$1:$F$381,6,FALSE)</f>
        <v>124</v>
      </c>
      <c r="BZ748" s="32">
        <f t="shared" si="455"/>
        <v>0.23387096774193547</v>
      </c>
    </row>
    <row r="749" spans="1:78" s="8" customFormat="1" hidden="1" x14ac:dyDescent="0.2">
      <c r="A749" s="8" t="str">
        <f t="shared" si="418"/>
        <v>2013Nurse practitionersPrince Edward IslandAll places of work</v>
      </c>
      <c r="B749" s="8" t="s">
        <v>5</v>
      </c>
      <c r="C749" s="8" t="s">
        <v>15</v>
      </c>
      <c r="D749" s="8" t="s">
        <v>9</v>
      </c>
      <c r="E749" s="8">
        <v>2013</v>
      </c>
      <c r="F749" s="8">
        <v>5</v>
      </c>
      <c r="G749" s="8">
        <v>0</v>
      </c>
      <c r="H749" s="8">
        <v>0</v>
      </c>
      <c r="I749" s="8">
        <v>0</v>
      </c>
      <c r="J749" s="8">
        <v>1</v>
      </c>
      <c r="K749" s="8">
        <v>0</v>
      </c>
      <c r="L749" s="8">
        <v>2</v>
      </c>
      <c r="M749" s="8">
        <v>1</v>
      </c>
      <c r="N749" s="8">
        <v>0</v>
      </c>
      <c r="O749" s="8">
        <v>1</v>
      </c>
      <c r="P749" s="8">
        <v>0</v>
      </c>
      <c r="Q749" s="8">
        <v>0</v>
      </c>
      <c r="R749" s="8">
        <v>0</v>
      </c>
      <c r="S749" s="8">
        <v>0</v>
      </c>
      <c r="T749" s="8">
        <v>0</v>
      </c>
      <c r="U749" s="8">
        <v>2</v>
      </c>
      <c r="V749" s="8">
        <v>1</v>
      </c>
      <c r="W749" s="8">
        <v>2</v>
      </c>
      <c r="X749" s="8">
        <v>5</v>
      </c>
      <c r="Y749" s="8">
        <v>0</v>
      </c>
      <c r="Z749" s="8">
        <v>0</v>
      </c>
      <c r="AA749" s="8">
        <v>0</v>
      </c>
      <c r="AB749" s="8">
        <v>0</v>
      </c>
      <c r="AC749" s="8">
        <v>0</v>
      </c>
      <c r="AD749" s="8">
        <v>5</v>
      </c>
      <c r="AE749" s="8">
        <v>0</v>
      </c>
      <c r="AF749" s="8">
        <v>0</v>
      </c>
      <c r="AG749" s="8">
        <v>4</v>
      </c>
      <c r="AH749" s="8">
        <v>1</v>
      </c>
      <c r="AI749" s="8">
        <v>0</v>
      </c>
      <c r="AJ749" s="8">
        <v>2</v>
      </c>
      <c r="AK749" s="8">
        <v>3</v>
      </c>
      <c r="AL749" s="8">
        <v>0</v>
      </c>
      <c r="AM749" s="8">
        <v>0</v>
      </c>
      <c r="AN749" s="8">
        <v>5</v>
      </c>
      <c r="AO749" s="41">
        <f t="shared" si="419"/>
        <v>1</v>
      </c>
      <c r="AP749" s="41">
        <f t="shared" si="420"/>
        <v>0</v>
      </c>
      <c r="AQ749" s="41">
        <f t="shared" si="421"/>
        <v>0</v>
      </c>
      <c r="AR749" s="41">
        <f t="shared" si="422"/>
        <v>0</v>
      </c>
      <c r="AS749" s="41">
        <f t="shared" si="423"/>
        <v>0.2</v>
      </c>
      <c r="AT749" s="41">
        <f t="shared" si="424"/>
        <v>0</v>
      </c>
      <c r="AU749" s="41">
        <f t="shared" si="425"/>
        <v>0.4</v>
      </c>
      <c r="AV749" s="41">
        <f t="shared" si="426"/>
        <v>0.2</v>
      </c>
      <c r="AW749" s="41">
        <f t="shared" si="427"/>
        <v>0</v>
      </c>
      <c r="AX749" s="41">
        <f t="shared" si="428"/>
        <v>0.2</v>
      </c>
      <c r="AY749" s="41">
        <f t="shared" si="429"/>
        <v>0</v>
      </c>
      <c r="AZ749" s="41">
        <f t="shared" si="430"/>
        <v>0</v>
      </c>
      <c r="BA749" s="41">
        <f t="shared" si="431"/>
        <v>0</v>
      </c>
      <c r="BB749" s="41">
        <f t="shared" si="432"/>
        <v>0</v>
      </c>
      <c r="BC749" s="41">
        <f t="shared" si="433"/>
        <v>0</v>
      </c>
      <c r="BD749" s="41">
        <f t="shared" si="434"/>
        <v>0.4</v>
      </c>
      <c r="BE749" s="41">
        <f t="shared" si="435"/>
        <v>0.2</v>
      </c>
      <c r="BF749" s="41">
        <f t="shared" si="436"/>
        <v>0.4</v>
      </c>
      <c r="BG749" s="41">
        <f t="shared" si="437"/>
        <v>1</v>
      </c>
      <c r="BH749" s="41">
        <f t="shared" si="438"/>
        <v>0</v>
      </c>
      <c r="BI749" s="41">
        <f t="shared" si="439"/>
        <v>0</v>
      </c>
      <c r="BJ749" s="41">
        <f t="shared" si="440"/>
        <v>0</v>
      </c>
      <c r="BK749" s="41">
        <f t="shared" si="441"/>
        <v>0</v>
      </c>
      <c r="BL749" s="41">
        <f t="shared" si="442"/>
        <v>0</v>
      </c>
      <c r="BM749" s="41">
        <f t="shared" si="443"/>
        <v>1</v>
      </c>
      <c r="BN749" s="41">
        <f t="shared" si="444"/>
        <v>0</v>
      </c>
      <c r="BO749" s="41">
        <f t="shared" si="445"/>
        <v>0</v>
      </c>
      <c r="BP749" s="41">
        <f t="shared" si="446"/>
        <v>0.8</v>
      </c>
      <c r="BQ749" s="41">
        <f t="shared" si="447"/>
        <v>0.2</v>
      </c>
      <c r="BR749" s="41">
        <f t="shared" si="448"/>
        <v>0</v>
      </c>
      <c r="BS749" s="41">
        <f t="shared" si="449"/>
        <v>0.4</v>
      </c>
      <c r="BT749" s="41">
        <f t="shared" si="450"/>
        <v>0.6</v>
      </c>
      <c r="BU749" s="41">
        <f t="shared" si="451"/>
        <v>0</v>
      </c>
      <c r="BV749" s="41">
        <f t="shared" si="452"/>
        <v>0</v>
      </c>
      <c r="BW749" s="41">
        <f t="shared" si="453"/>
        <v>1</v>
      </c>
      <c r="BX749" s="41" t="str">
        <f t="shared" si="454"/>
        <v>2013Nurse practitionersPrince Edward Island</v>
      </c>
      <c r="BY749" s="51">
        <f>VLOOKUP(BX749,'%workplace'!$A$1:$F$381,6,FALSE)</f>
        <v>5</v>
      </c>
      <c r="BZ749" s="32">
        <f t="shared" si="455"/>
        <v>1</v>
      </c>
    </row>
    <row r="750" spans="1:78" s="8" customFormat="1" hidden="1" x14ac:dyDescent="0.2">
      <c r="A750" s="8" t="str">
        <f t="shared" si="418"/>
        <v>2013Nurse practitionersPrince Edward IslandCommunity health</v>
      </c>
      <c r="B750" s="8" t="s">
        <v>5</v>
      </c>
      <c r="C750" s="8" t="s">
        <v>15</v>
      </c>
      <c r="D750" s="8" t="s">
        <v>11</v>
      </c>
      <c r="E750" s="8">
        <v>2013</v>
      </c>
      <c r="F750" s="8">
        <v>4</v>
      </c>
      <c r="G750" s="8">
        <v>0</v>
      </c>
      <c r="H750" s="8">
        <v>0</v>
      </c>
      <c r="I750" s="8">
        <v>0</v>
      </c>
      <c r="J750" s="8">
        <v>1</v>
      </c>
      <c r="K750" s="8">
        <v>0</v>
      </c>
      <c r="L750" s="8">
        <v>2</v>
      </c>
      <c r="M750" s="8">
        <v>0</v>
      </c>
      <c r="N750" s="8">
        <v>0</v>
      </c>
      <c r="O750" s="8">
        <v>1</v>
      </c>
      <c r="P750" s="8">
        <v>0</v>
      </c>
      <c r="Q750" s="8">
        <v>0</v>
      </c>
      <c r="R750" s="8">
        <v>0</v>
      </c>
      <c r="S750" s="8">
        <v>0</v>
      </c>
      <c r="T750" s="8">
        <v>0</v>
      </c>
      <c r="U750" s="8">
        <v>1</v>
      </c>
      <c r="V750" s="8">
        <v>1</v>
      </c>
      <c r="W750" s="8">
        <v>2</v>
      </c>
      <c r="X750" s="8">
        <v>4</v>
      </c>
      <c r="Y750" s="8">
        <v>0</v>
      </c>
      <c r="Z750" s="8">
        <v>0</v>
      </c>
      <c r="AA750" s="8">
        <v>0</v>
      </c>
      <c r="AB750" s="8">
        <v>0</v>
      </c>
      <c r="AC750" s="8">
        <v>0</v>
      </c>
      <c r="AD750" s="8">
        <v>4</v>
      </c>
      <c r="AE750" s="8">
        <v>0</v>
      </c>
      <c r="AF750" s="8">
        <v>0</v>
      </c>
      <c r="AG750" s="8">
        <v>4</v>
      </c>
      <c r="AH750" s="8">
        <v>0</v>
      </c>
      <c r="AI750" s="8">
        <v>0</v>
      </c>
      <c r="AJ750" s="8">
        <v>2</v>
      </c>
      <c r="AK750" s="8">
        <v>2</v>
      </c>
      <c r="AL750" s="8">
        <v>0</v>
      </c>
      <c r="AM750" s="8">
        <v>0</v>
      </c>
      <c r="AN750" s="8">
        <v>4</v>
      </c>
      <c r="AO750" s="41">
        <f t="shared" si="419"/>
        <v>1</v>
      </c>
      <c r="AP750" s="41">
        <f t="shared" si="420"/>
        <v>0</v>
      </c>
      <c r="AQ750" s="41">
        <f t="shared" si="421"/>
        <v>0</v>
      </c>
      <c r="AR750" s="41">
        <f t="shared" si="422"/>
        <v>0</v>
      </c>
      <c r="AS750" s="41">
        <f t="shared" si="423"/>
        <v>0.25</v>
      </c>
      <c r="AT750" s="41">
        <f t="shared" si="424"/>
        <v>0</v>
      </c>
      <c r="AU750" s="41">
        <f t="shared" si="425"/>
        <v>0.5</v>
      </c>
      <c r="AV750" s="41">
        <f t="shared" si="426"/>
        <v>0</v>
      </c>
      <c r="AW750" s="41">
        <f t="shared" si="427"/>
        <v>0</v>
      </c>
      <c r="AX750" s="41">
        <f t="shared" si="428"/>
        <v>0.25</v>
      </c>
      <c r="AY750" s="41">
        <f t="shared" si="429"/>
        <v>0</v>
      </c>
      <c r="AZ750" s="41">
        <f t="shared" si="430"/>
        <v>0</v>
      </c>
      <c r="BA750" s="41">
        <f t="shared" si="431"/>
        <v>0</v>
      </c>
      <c r="BB750" s="41">
        <f t="shared" si="432"/>
        <v>0</v>
      </c>
      <c r="BC750" s="41">
        <f t="shared" si="433"/>
        <v>0</v>
      </c>
      <c r="BD750" s="41">
        <f t="shared" si="434"/>
        <v>0.25</v>
      </c>
      <c r="BE750" s="41">
        <f t="shared" si="435"/>
        <v>0.25</v>
      </c>
      <c r="BF750" s="41">
        <f t="shared" si="436"/>
        <v>0.5</v>
      </c>
      <c r="BG750" s="41">
        <f t="shared" si="437"/>
        <v>1</v>
      </c>
      <c r="BH750" s="41">
        <f t="shared" si="438"/>
        <v>0</v>
      </c>
      <c r="BI750" s="41">
        <f t="shared" si="439"/>
        <v>0</v>
      </c>
      <c r="BJ750" s="41">
        <f t="shared" si="440"/>
        <v>0</v>
      </c>
      <c r="BK750" s="41">
        <f t="shared" si="441"/>
        <v>0</v>
      </c>
      <c r="BL750" s="41">
        <f t="shared" si="442"/>
        <v>0</v>
      </c>
      <c r="BM750" s="41">
        <f t="shared" si="443"/>
        <v>1</v>
      </c>
      <c r="BN750" s="41">
        <f t="shared" si="444"/>
        <v>0</v>
      </c>
      <c r="BO750" s="41">
        <f t="shared" si="445"/>
        <v>0</v>
      </c>
      <c r="BP750" s="41">
        <f t="shared" si="446"/>
        <v>1</v>
      </c>
      <c r="BQ750" s="41">
        <f t="shared" si="447"/>
        <v>0</v>
      </c>
      <c r="BR750" s="41">
        <f t="shared" si="448"/>
        <v>0</v>
      </c>
      <c r="BS750" s="41">
        <f t="shared" si="449"/>
        <v>0.5</v>
      </c>
      <c r="BT750" s="41">
        <f t="shared" si="450"/>
        <v>0.5</v>
      </c>
      <c r="BU750" s="41">
        <f t="shared" si="451"/>
        <v>0</v>
      </c>
      <c r="BV750" s="41">
        <f t="shared" si="452"/>
        <v>0</v>
      </c>
      <c r="BW750" s="41">
        <f t="shared" si="453"/>
        <v>1</v>
      </c>
      <c r="BX750" s="41" t="str">
        <f t="shared" si="454"/>
        <v>2013Nurse practitionersPrince Edward Island</v>
      </c>
      <c r="BY750" s="51">
        <f>VLOOKUP(BX750,'%workplace'!$A$1:$F$381,6,FALSE)</f>
        <v>5</v>
      </c>
      <c r="BZ750" s="32">
        <f t="shared" si="455"/>
        <v>0.8</v>
      </c>
    </row>
    <row r="751" spans="1:78" s="8" customFormat="1" hidden="1" x14ac:dyDescent="0.2">
      <c r="A751" s="8" t="str">
        <f t="shared" si="418"/>
        <v>2013Nurse practitionersPrince Edward IslandOther places of work</v>
      </c>
      <c r="B751" s="8" t="s">
        <v>5</v>
      </c>
      <c r="C751" s="8" t="s">
        <v>15</v>
      </c>
      <c r="D751" s="8" t="s">
        <v>13</v>
      </c>
      <c r="E751" s="8">
        <v>2013</v>
      </c>
      <c r="F751" s="8">
        <v>1</v>
      </c>
      <c r="G751" s="8">
        <v>0</v>
      </c>
      <c r="H751" s="8">
        <v>0</v>
      </c>
      <c r="I751" s="8">
        <v>0</v>
      </c>
      <c r="J751" s="8">
        <v>0</v>
      </c>
      <c r="K751" s="8">
        <v>0</v>
      </c>
      <c r="L751" s="8">
        <v>0</v>
      </c>
      <c r="M751" s="8">
        <v>1</v>
      </c>
      <c r="N751" s="8">
        <v>0</v>
      </c>
      <c r="O751" s="8">
        <v>0</v>
      </c>
      <c r="P751" s="8">
        <v>0</v>
      </c>
      <c r="Q751" s="8">
        <v>0</v>
      </c>
      <c r="R751" s="8">
        <v>0</v>
      </c>
      <c r="S751" s="8">
        <v>0</v>
      </c>
      <c r="T751" s="8">
        <v>0</v>
      </c>
      <c r="U751" s="8">
        <v>1</v>
      </c>
      <c r="V751" s="8">
        <v>0</v>
      </c>
      <c r="W751" s="8">
        <v>0</v>
      </c>
      <c r="X751" s="8">
        <v>1</v>
      </c>
      <c r="Y751" s="8">
        <v>0</v>
      </c>
      <c r="Z751" s="8">
        <v>0</v>
      </c>
      <c r="AA751" s="8">
        <v>0</v>
      </c>
      <c r="AB751" s="8">
        <v>0</v>
      </c>
      <c r="AC751" s="8">
        <v>0</v>
      </c>
      <c r="AD751" s="8">
        <v>1</v>
      </c>
      <c r="AE751" s="8">
        <v>0</v>
      </c>
      <c r="AF751" s="8">
        <v>0</v>
      </c>
      <c r="AG751" s="8">
        <v>0</v>
      </c>
      <c r="AH751" s="8">
        <v>1</v>
      </c>
      <c r="AI751" s="8">
        <v>0</v>
      </c>
      <c r="AJ751" s="8">
        <v>0</v>
      </c>
      <c r="AK751" s="8">
        <v>1</v>
      </c>
      <c r="AL751" s="8">
        <v>0</v>
      </c>
      <c r="AM751" s="8">
        <v>0</v>
      </c>
      <c r="AN751" s="8">
        <v>1</v>
      </c>
      <c r="AO751" s="41">
        <f t="shared" si="419"/>
        <v>1</v>
      </c>
      <c r="AP751" s="41">
        <f t="shared" si="420"/>
        <v>0</v>
      </c>
      <c r="AQ751" s="41">
        <f t="shared" si="421"/>
        <v>0</v>
      </c>
      <c r="AR751" s="41">
        <f t="shared" si="422"/>
        <v>0</v>
      </c>
      <c r="AS751" s="41">
        <f t="shared" si="423"/>
        <v>0</v>
      </c>
      <c r="AT751" s="41">
        <f t="shared" si="424"/>
        <v>0</v>
      </c>
      <c r="AU751" s="41">
        <f t="shared" si="425"/>
        <v>0</v>
      </c>
      <c r="AV751" s="41">
        <f t="shared" si="426"/>
        <v>1</v>
      </c>
      <c r="AW751" s="41">
        <f t="shared" si="427"/>
        <v>0</v>
      </c>
      <c r="AX751" s="41">
        <f t="shared" si="428"/>
        <v>0</v>
      </c>
      <c r="AY751" s="41">
        <f t="shared" si="429"/>
        <v>0</v>
      </c>
      <c r="AZ751" s="41">
        <f t="shared" si="430"/>
        <v>0</v>
      </c>
      <c r="BA751" s="41">
        <f t="shared" si="431"/>
        <v>0</v>
      </c>
      <c r="BB751" s="41">
        <f t="shared" si="432"/>
        <v>0</v>
      </c>
      <c r="BC751" s="41">
        <f t="shared" si="433"/>
        <v>0</v>
      </c>
      <c r="BD751" s="41">
        <f t="shared" si="434"/>
        <v>1</v>
      </c>
      <c r="BE751" s="41">
        <f t="shared" si="435"/>
        <v>0</v>
      </c>
      <c r="BF751" s="41">
        <f t="shared" si="436"/>
        <v>0</v>
      </c>
      <c r="BG751" s="41">
        <f t="shared" si="437"/>
        <v>1</v>
      </c>
      <c r="BH751" s="41">
        <f t="shared" si="438"/>
        <v>0</v>
      </c>
      <c r="BI751" s="41">
        <f t="shared" si="439"/>
        <v>0</v>
      </c>
      <c r="BJ751" s="41">
        <f t="shared" si="440"/>
        <v>0</v>
      </c>
      <c r="BK751" s="41">
        <f t="shared" si="441"/>
        <v>0</v>
      </c>
      <c r="BL751" s="41">
        <f t="shared" si="442"/>
        <v>0</v>
      </c>
      <c r="BM751" s="41">
        <f t="shared" si="443"/>
        <v>1</v>
      </c>
      <c r="BN751" s="41">
        <f t="shared" si="444"/>
        <v>0</v>
      </c>
      <c r="BO751" s="41">
        <f t="shared" si="445"/>
        <v>0</v>
      </c>
      <c r="BP751" s="41">
        <f t="shared" si="446"/>
        <v>0</v>
      </c>
      <c r="BQ751" s="41">
        <f t="shared" si="447"/>
        <v>1</v>
      </c>
      <c r="BR751" s="41">
        <f t="shared" si="448"/>
        <v>0</v>
      </c>
      <c r="BS751" s="41">
        <f t="shared" si="449"/>
        <v>0</v>
      </c>
      <c r="BT751" s="41">
        <f t="shared" si="450"/>
        <v>1</v>
      </c>
      <c r="BU751" s="41">
        <f t="shared" si="451"/>
        <v>0</v>
      </c>
      <c r="BV751" s="41">
        <f t="shared" si="452"/>
        <v>0</v>
      </c>
      <c r="BW751" s="41">
        <f t="shared" si="453"/>
        <v>1</v>
      </c>
      <c r="BX751" s="41" t="str">
        <f t="shared" si="454"/>
        <v>2013Nurse practitionersPrince Edward Island</v>
      </c>
      <c r="BY751" s="51">
        <f>VLOOKUP(BX751,'%workplace'!$A$1:$F$381,6,FALSE)</f>
        <v>5</v>
      </c>
      <c r="BZ751" s="32">
        <f t="shared" si="455"/>
        <v>0.2</v>
      </c>
    </row>
    <row r="752" spans="1:78" s="8" customFormat="1" hidden="1" x14ac:dyDescent="0.2">
      <c r="A752" s="8" t="str">
        <f t="shared" si="418"/>
        <v>2013Nurse practitionersNova ScotiaAll places of work</v>
      </c>
      <c r="B752" s="8" t="s">
        <v>5</v>
      </c>
      <c r="C752" s="8" t="s">
        <v>16</v>
      </c>
      <c r="D752" s="8" t="s">
        <v>9</v>
      </c>
      <c r="E752" s="8">
        <v>2013</v>
      </c>
      <c r="F752" s="8">
        <v>127</v>
      </c>
      <c r="G752" s="8">
        <v>5</v>
      </c>
      <c r="H752" s="8">
        <v>0</v>
      </c>
      <c r="I752" s="8">
        <v>1</v>
      </c>
      <c r="J752" s="8">
        <v>9</v>
      </c>
      <c r="K752" s="8">
        <v>15</v>
      </c>
      <c r="L752" s="8">
        <v>27</v>
      </c>
      <c r="M752" s="8">
        <v>30</v>
      </c>
      <c r="N752" s="8">
        <v>28</v>
      </c>
      <c r="O752" s="8">
        <v>14</v>
      </c>
      <c r="P752" s="8">
        <v>7</v>
      </c>
      <c r="Q752" s="8">
        <v>1</v>
      </c>
      <c r="R752" s="8">
        <v>0</v>
      </c>
      <c r="S752" s="8">
        <v>0</v>
      </c>
      <c r="T752" s="8">
        <v>0</v>
      </c>
      <c r="U752" s="8">
        <v>129</v>
      </c>
      <c r="V752" s="8">
        <v>3</v>
      </c>
      <c r="W752" s="8">
        <v>0</v>
      </c>
      <c r="X752" s="8">
        <v>112</v>
      </c>
      <c r="Y752" s="8">
        <v>12</v>
      </c>
      <c r="Z752" s="8">
        <v>8</v>
      </c>
      <c r="AA752" s="8">
        <v>0</v>
      </c>
      <c r="AB752" s="8">
        <v>0</v>
      </c>
      <c r="AC752" s="8">
        <v>0</v>
      </c>
      <c r="AD752" s="8">
        <v>124</v>
      </c>
      <c r="AE752" s="8">
        <v>8</v>
      </c>
      <c r="AF752" s="8">
        <v>1</v>
      </c>
      <c r="AG752" s="8">
        <v>125</v>
      </c>
      <c r="AH752" s="8">
        <v>5</v>
      </c>
      <c r="AI752" s="8">
        <v>1</v>
      </c>
      <c r="AJ752" s="8">
        <v>45</v>
      </c>
      <c r="AK752" s="8">
        <v>87</v>
      </c>
      <c r="AL752" s="8">
        <v>0</v>
      </c>
      <c r="AM752" s="8">
        <v>0</v>
      </c>
      <c r="AN752" s="8">
        <v>132</v>
      </c>
      <c r="AO752" s="41">
        <f t="shared" si="419"/>
        <v>0.96212121212121215</v>
      </c>
      <c r="AP752" s="41">
        <f t="shared" si="420"/>
        <v>3.787878787878788E-2</v>
      </c>
      <c r="AQ752" s="41">
        <f t="shared" si="421"/>
        <v>0</v>
      </c>
      <c r="AR752" s="41">
        <f t="shared" si="422"/>
        <v>7.575757575757576E-3</v>
      </c>
      <c r="AS752" s="41">
        <f t="shared" si="423"/>
        <v>6.8181818181818177E-2</v>
      </c>
      <c r="AT752" s="41">
        <f t="shared" si="424"/>
        <v>0.11363636363636363</v>
      </c>
      <c r="AU752" s="41">
        <f t="shared" si="425"/>
        <v>0.20454545454545456</v>
      </c>
      <c r="AV752" s="41">
        <f t="shared" si="426"/>
        <v>0.22727272727272727</v>
      </c>
      <c r="AW752" s="41">
        <f t="shared" si="427"/>
        <v>0.21212121212121213</v>
      </c>
      <c r="AX752" s="41">
        <f t="shared" si="428"/>
        <v>0.10606060606060606</v>
      </c>
      <c r="AY752" s="41">
        <f t="shared" si="429"/>
        <v>5.3030303030303032E-2</v>
      </c>
      <c r="AZ752" s="41">
        <f t="shared" si="430"/>
        <v>7.575757575757576E-3</v>
      </c>
      <c r="BA752" s="41">
        <f t="shared" si="431"/>
        <v>0</v>
      </c>
      <c r="BB752" s="41">
        <f t="shared" si="432"/>
        <v>0</v>
      </c>
      <c r="BC752" s="41">
        <f t="shared" si="433"/>
        <v>0</v>
      </c>
      <c r="BD752" s="41">
        <f t="shared" si="434"/>
        <v>0.97727272727272729</v>
      </c>
      <c r="BE752" s="41">
        <f t="shared" si="435"/>
        <v>2.2727272727272728E-2</v>
      </c>
      <c r="BF752" s="41">
        <f t="shared" si="436"/>
        <v>0</v>
      </c>
      <c r="BG752" s="41">
        <f t="shared" si="437"/>
        <v>0.84848484848484851</v>
      </c>
      <c r="BH752" s="41">
        <f t="shared" si="438"/>
        <v>9.0909090909090912E-2</v>
      </c>
      <c r="BI752" s="41">
        <f t="shared" si="439"/>
        <v>6.0606060606060608E-2</v>
      </c>
      <c r="BJ752" s="41">
        <f t="shared" si="440"/>
        <v>0</v>
      </c>
      <c r="BK752" s="41">
        <f t="shared" si="441"/>
        <v>0</v>
      </c>
      <c r="BL752" s="41">
        <f t="shared" si="442"/>
        <v>0</v>
      </c>
      <c r="BM752" s="41">
        <f t="shared" si="443"/>
        <v>0.93939393939393945</v>
      </c>
      <c r="BN752" s="41">
        <f t="shared" si="444"/>
        <v>6.0606060606060608E-2</v>
      </c>
      <c r="BO752" s="41">
        <f t="shared" si="445"/>
        <v>7.575757575757576E-3</v>
      </c>
      <c r="BP752" s="41">
        <f t="shared" si="446"/>
        <v>0.94696969696969702</v>
      </c>
      <c r="BQ752" s="41">
        <f t="shared" si="447"/>
        <v>3.787878787878788E-2</v>
      </c>
      <c r="BR752" s="41">
        <f t="shared" si="448"/>
        <v>7.575757575757576E-3</v>
      </c>
      <c r="BS752" s="41">
        <f t="shared" si="449"/>
        <v>0.34090909090909088</v>
      </c>
      <c r="BT752" s="41">
        <f t="shared" si="450"/>
        <v>0.65909090909090906</v>
      </c>
      <c r="BU752" s="41">
        <f t="shared" si="451"/>
        <v>0</v>
      </c>
      <c r="BV752" s="41">
        <f t="shared" si="452"/>
        <v>0</v>
      </c>
      <c r="BW752" s="41">
        <f t="shared" si="453"/>
        <v>1</v>
      </c>
      <c r="BX752" s="41" t="str">
        <f t="shared" si="454"/>
        <v>2013Nurse practitionersNova Scotia</v>
      </c>
      <c r="BY752" s="51">
        <f>VLOOKUP(BX752,'%workplace'!$A$1:$F$381,6,FALSE)</f>
        <v>132</v>
      </c>
      <c r="BZ752" s="32">
        <f t="shared" si="455"/>
        <v>1</v>
      </c>
    </row>
    <row r="753" spans="1:78" s="8" customFormat="1" hidden="1" x14ac:dyDescent="0.2">
      <c r="A753" s="8" t="str">
        <f t="shared" si="418"/>
        <v>2013Nurse practitionersNova ScotiaCommunity health</v>
      </c>
      <c r="B753" s="8" t="s">
        <v>5</v>
      </c>
      <c r="C753" s="8" t="s">
        <v>16</v>
      </c>
      <c r="D753" s="8" t="s">
        <v>11</v>
      </c>
      <c r="E753" s="8">
        <v>2013</v>
      </c>
      <c r="F753" s="8">
        <v>56</v>
      </c>
      <c r="G753" s="8">
        <v>4</v>
      </c>
      <c r="H753" s="8">
        <v>0</v>
      </c>
      <c r="I753" s="8">
        <v>1</v>
      </c>
      <c r="J753" s="8">
        <v>3</v>
      </c>
      <c r="K753" s="8">
        <v>9</v>
      </c>
      <c r="L753" s="8">
        <v>13</v>
      </c>
      <c r="M753" s="8">
        <v>13</v>
      </c>
      <c r="N753" s="8">
        <v>12</v>
      </c>
      <c r="O753" s="8">
        <v>5</v>
      </c>
      <c r="P753" s="8">
        <v>3</v>
      </c>
      <c r="Q753" s="8">
        <v>1</v>
      </c>
      <c r="R753" s="8">
        <v>0</v>
      </c>
      <c r="S753" s="8">
        <v>0</v>
      </c>
      <c r="T753" s="8">
        <v>0</v>
      </c>
      <c r="U753" s="8">
        <v>58</v>
      </c>
      <c r="V753" s="8">
        <v>2</v>
      </c>
      <c r="W753" s="8">
        <v>0</v>
      </c>
      <c r="X753" s="8">
        <v>50</v>
      </c>
      <c r="Y753" s="8">
        <v>6</v>
      </c>
      <c r="Z753" s="8">
        <v>4</v>
      </c>
      <c r="AA753" s="8">
        <v>0</v>
      </c>
      <c r="AB753" s="8">
        <v>0</v>
      </c>
      <c r="AC753" s="8">
        <v>0</v>
      </c>
      <c r="AD753" s="8">
        <v>58</v>
      </c>
      <c r="AE753" s="8">
        <v>2</v>
      </c>
      <c r="AF753" s="8">
        <v>0</v>
      </c>
      <c r="AG753" s="8">
        <v>59</v>
      </c>
      <c r="AH753" s="8">
        <v>1</v>
      </c>
      <c r="AI753" s="8">
        <v>0</v>
      </c>
      <c r="AJ753" s="8">
        <v>36</v>
      </c>
      <c r="AK753" s="8">
        <v>24</v>
      </c>
      <c r="AL753" s="8">
        <v>0</v>
      </c>
      <c r="AM753" s="8">
        <v>0</v>
      </c>
      <c r="AN753" s="8">
        <v>60</v>
      </c>
      <c r="AO753" s="41">
        <f t="shared" si="419"/>
        <v>0.93333333333333335</v>
      </c>
      <c r="AP753" s="41">
        <f t="shared" si="420"/>
        <v>6.6666666666666666E-2</v>
      </c>
      <c r="AQ753" s="41">
        <f t="shared" si="421"/>
        <v>0</v>
      </c>
      <c r="AR753" s="41">
        <f t="shared" si="422"/>
        <v>1.6666666666666666E-2</v>
      </c>
      <c r="AS753" s="41">
        <f t="shared" si="423"/>
        <v>0.05</v>
      </c>
      <c r="AT753" s="41">
        <f t="shared" si="424"/>
        <v>0.15</v>
      </c>
      <c r="AU753" s="41">
        <f t="shared" si="425"/>
        <v>0.21666666666666667</v>
      </c>
      <c r="AV753" s="41">
        <f t="shared" si="426"/>
        <v>0.21666666666666667</v>
      </c>
      <c r="AW753" s="41">
        <f t="shared" si="427"/>
        <v>0.2</v>
      </c>
      <c r="AX753" s="41">
        <f t="shared" si="428"/>
        <v>8.3333333333333329E-2</v>
      </c>
      <c r="AY753" s="41">
        <f t="shared" si="429"/>
        <v>0.05</v>
      </c>
      <c r="AZ753" s="41">
        <f t="shared" si="430"/>
        <v>1.6666666666666666E-2</v>
      </c>
      <c r="BA753" s="41">
        <f t="shared" si="431"/>
        <v>0</v>
      </c>
      <c r="BB753" s="41">
        <f t="shared" si="432"/>
        <v>0</v>
      </c>
      <c r="BC753" s="41">
        <f t="shared" si="433"/>
        <v>0</v>
      </c>
      <c r="BD753" s="41">
        <f t="shared" si="434"/>
        <v>0.96666666666666667</v>
      </c>
      <c r="BE753" s="41">
        <f t="shared" si="435"/>
        <v>3.3333333333333333E-2</v>
      </c>
      <c r="BF753" s="41">
        <f t="shared" si="436"/>
        <v>0</v>
      </c>
      <c r="BG753" s="41">
        <f t="shared" si="437"/>
        <v>0.83333333333333337</v>
      </c>
      <c r="BH753" s="41">
        <f t="shared" si="438"/>
        <v>0.1</v>
      </c>
      <c r="BI753" s="41">
        <f t="shared" si="439"/>
        <v>6.6666666666666666E-2</v>
      </c>
      <c r="BJ753" s="41">
        <f t="shared" si="440"/>
        <v>0</v>
      </c>
      <c r="BK753" s="41">
        <f t="shared" si="441"/>
        <v>0</v>
      </c>
      <c r="BL753" s="41">
        <f t="shared" si="442"/>
        <v>0</v>
      </c>
      <c r="BM753" s="41">
        <f t="shared" si="443"/>
        <v>0.96666666666666667</v>
      </c>
      <c r="BN753" s="41">
        <f t="shared" si="444"/>
        <v>3.3333333333333333E-2</v>
      </c>
      <c r="BO753" s="41">
        <f t="shared" si="445"/>
        <v>0</v>
      </c>
      <c r="BP753" s="41">
        <f t="shared" si="446"/>
        <v>0.98333333333333328</v>
      </c>
      <c r="BQ753" s="41">
        <f t="shared" si="447"/>
        <v>1.6666666666666666E-2</v>
      </c>
      <c r="BR753" s="41">
        <f t="shared" si="448"/>
        <v>0</v>
      </c>
      <c r="BS753" s="41">
        <f t="shared" si="449"/>
        <v>0.6</v>
      </c>
      <c r="BT753" s="41">
        <f t="shared" si="450"/>
        <v>0.4</v>
      </c>
      <c r="BU753" s="41">
        <f t="shared" si="451"/>
        <v>0</v>
      </c>
      <c r="BV753" s="41">
        <f t="shared" si="452"/>
        <v>0</v>
      </c>
      <c r="BW753" s="41">
        <f t="shared" si="453"/>
        <v>1</v>
      </c>
      <c r="BX753" s="41" t="str">
        <f t="shared" si="454"/>
        <v>2013Nurse practitionersNova Scotia</v>
      </c>
      <c r="BY753" s="51">
        <f>VLOOKUP(BX753,'%workplace'!$A$1:$F$381,6,FALSE)</f>
        <v>132</v>
      </c>
      <c r="BZ753" s="32">
        <f t="shared" si="455"/>
        <v>0.45454545454545453</v>
      </c>
    </row>
    <row r="754" spans="1:78" s="8" customFormat="1" hidden="1" x14ac:dyDescent="0.2">
      <c r="A754" s="8" t="str">
        <f t="shared" si="418"/>
        <v>2013Nurse practitionersNova ScotiaNursing home/long-term care</v>
      </c>
      <c r="B754" s="8" t="s">
        <v>5</v>
      </c>
      <c r="C754" s="8" t="s">
        <v>16</v>
      </c>
      <c r="D754" s="8" t="s">
        <v>12</v>
      </c>
      <c r="E754" s="8">
        <v>2013</v>
      </c>
      <c r="F754" s="8">
        <v>3</v>
      </c>
      <c r="G754" s="8">
        <v>0</v>
      </c>
      <c r="H754" s="8">
        <v>0</v>
      </c>
      <c r="I754" s="8">
        <v>0</v>
      </c>
      <c r="J754" s="8">
        <v>0</v>
      </c>
      <c r="K754" s="8">
        <v>0</v>
      </c>
      <c r="L754" s="8">
        <v>0</v>
      </c>
      <c r="M754" s="8">
        <v>0</v>
      </c>
      <c r="N754" s="8">
        <v>1</v>
      </c>
      <c r="O754" s="8">
        <v>1</v>
      </c>
      <c r="P754" s="8">
        <v>1</v>
      </c>
      <c r="Q754" s="8">
        <v>0</v>
      </c>
      <c r="R754" s="8">
        <v>0</v>
      </c>
      <c r="S754" s="8">
        <v>0</v>
      </c>
      <c r="T754" s="8">
        <v>0</v>
      </c>
      <c r="U754" s="8">
        <v>3</v>
      </c>
      <c r="V754" s="8">
        <v>0</v>
      </c>
      <c r="W754" s="8">
        <v>0</v>
      </c>
      <c r="X754" s="8">
        <v>2</v>
      </c>
      <c r="Y754" s="8">
        <v>0</v>
      </c>
      <c r="Z754" s="8">
        <v>1</v>
      </c>
      <c r="AA754" s="8">
        <v>0</v>
      </c>
      <c r="AB754" s="8">
        <v>0</v>
      </c>
      <c r="AC754" s="8">
        <v>0</v>
      </c>
      <c r="AD754" s="8">
        <v>2</v>
      </c>
      <c r="AE754" s="8">
        <v>1</v>
      </c>
      <c r="AF754" s="8">
        <v>0</v>
      </c>
      <c r="AG754" s="8">
        <v>3</v>
      </c>
      <c r="AH754" s="8">
        <v>0</v>
      </c>
      <c r="AI754" s="8">
        <v>0</v>
      </c>
      <c r="AJ754" s="8">
        <v>2</v>
      </c>
      <c r="AK754" s="8">
        <v>1</v>
      </c>
      <c r="AL754" s="8">
        <v>0</v>
      </c>
      <c r="AM754" s="8">
        <v>0</v>
      </c>
      <c r="AN754" s="8">
        <v>3</v>
      </c>
      <c r="AO754" s="41">
        <f t="shared" si="419"/>
        <v>1</v>
      </c>
      <c r="AP754" s="41">
        <f t="shared" si="420"/>
        <v>0</v>
      </c>
      <c r="AQ754" s="41">
        <f t="shared" si="421"/>
        <v>0</v>
      </c>
      <c r="AR754" s="41">
        <f t="shared" si="422"/>
        <v>0</v>
      </c>
      <c r="AS754" s="41">
        <f t="shared" si="423"/>
        <v>0</v>
      </c>
      <c r="AT754" s="41">
        <f t="shared" si="424"/>
        <v>0</v>
      </c>
      <c r="AU754" s="41">
        <f t="shared" si="425"/>
        <v>0</v>
      </c>
      <c r="AV754" s="41">
        <f t="shared" si="426"/>
        <v>0</v>
      </c>
      <c r="AW754" s="41">
        <f t="shared" si="427"/>
        <v>0.33333333333333331</v>
      </c>
      <c r="AX754" s="41">
        <f t="shared" si="428"/>
        <v>0.33333333333333331</v>
      </c>
      <c r="AY754" s="41">
        <f t="shared" si="429"/>
        <v>0.33333333333333331</v>
      </c>
      <c r="AZ754" s="41">
        <f t="shared" si="430"/>
        <v>0</v>
      </c>
      <c r="BA754" s="41">
        <f t="shared" si="431"/>
        <v>0</v>
      </c>
      <c r="BB754" s="41">
        <f t="shared" si="432"/>
        <v>0</v>
      </c>
      <c r="BC754" s="41">
        <f t="shared" si="433"/>
        <v>0</v>
      </c>
      <c r="BD754" s="41">
        <f t="shared" si="434"/>
        <v>1</v>
      </c>
      <c r="BE754" s="41">
        <f t="shared" si="435"/>
        <v>0</v>
      </c>
      <c r="BF754" s="41">
        <f t="shared" si="436"/>
        <v>0</v>
      </c>
      <c r="BG754" s="41">
        <f t="shared" si="437"/>
        <v>0.66666666666666663</v>
      </c>
      <c r="BH754" s="41">
        <f t="shared" si="438"/>
        <v>0</v>
      </c>
      <c r="BI754" s="41">
        <f t="shared" si="439"/>
        <v>0.33333333333333331</v>
      </c>
      <c r="BJ754" s="41">
        <f t="shared" si="440"/>
        <v>0</v>
      </c>
      <c r="BK754" s="41">
        <f t="shared" si="441"/>
        <v>0</v>
      </c>
      <c r="BL754" s="41">
        <f t="shared" si="442"/>
        <v>0</v>
      </c>
      <c r="BM754" s="41">
        <f t="shared" si="443"/>
        <v>0.66666666666666663</v>
      </c>
      <c r="BN754" s="41">
        <f t="shared" si="444"/>
        <v>0.33333333333333331</v>
      </c>
      <c r="BO754" s="41">
        <f t="shared" si="445"/>
        <v>0</v>
      </c>
      <c r="BP754" s="41">
        <f t="shared" si="446"/>
        <v>1</v>
      </c>
      <c r="BQ754" s="41">
        <f t="shared" si="447"/>
        <v>0</v>
      </c>
      <c r="BR754" s="41">
        <f t="shared" si="448"/>
        <v>0</v>
      </c>
      <c r="BS754" s="41">
        <f t="shared" si="449"/>
        <v>0.66666666666666663</v>
      </c>
      <c r="BT754" s="41">
        <f t="shared" si="450"/>
        <v>0.33333333333333331</v>
      </c>
      <c r="BU754" s="41">
        <f t="shared" si="451"/>
        <v>0</v>
      </c>
      <c r="BV754" s="41">
        <f t="shared" si="452"/>
        <v>0</v>
      </c>
      <c r="BW754" s="41">
        <f t="shared" si="453"/>
        <v>1</v>
      </c>
      <c r="BX754" s="41" t="str">
        <f t="shared" si="454"/>
        <v>2013Nurse practitionersNova Scotia</v>
      </c>
      <c r="BY754" s="51">
        <f>VLOOKUP(BX754,'%workplace'!$A$1:$F$381,6,FALSE)</f>
        <v>132</v>
      </c>
      <c r="BZ754" s="32">
        <f t="shared" si="455"/>
        <v>2.2727272727272728E-2</v>
      </c>
    </row>
    <row r="755" spans="1:78" s="8" customFormat="1" hidden="1" x14ac:dyDescent="0.2">
      <c r="A755" s="8" t="str">
        <f t="shared" si="418"/>
        <v>2013Nurse practitionersNova ScotiaHospital</v>
      </c>
      <c r="B755" s="8" t="s">
        <v>5</v>
      </c>
      <c r="C755" s="8" t="s">
        <v>16</v>
      </c>
      <c r="D755" s="8" t="s">
        <v>10</v>
      </c>
      <c r="E755" s="8">
        <v>2013</v>
      </c>
      <c r="F755" s="8">
        <v>56</v>
      </c>
      <c r="G755" s="8">
        <v>1</v>
      </c>
      <c r="H755" s="8">
        <v>0</v>
      </c>
      <c r="I755" s="8">
        <v>0</v>
      </c>
      <c r="J755" s="8">
        <v>6</v>
      </c>
      <c r="K755" s="8">
        <v>5</v>
      </c>
      <c r="L755" s="8">
        <v>12</v>
      </c>
      <c r="M755" s="8">
        <v>14</v>
      </c>
      <c r="N755" s="8">
        <v>13</v>
      </c>
      <c r="O755" s="8">
        <v>5</v>
      </c>
      <c r="P755" s="8">
        <v>2</v>
      </c>
      <c r="Q755" s="8">
        <v>0</v>
      </c>
      <c r="R755" s="8">
        <v>0</v>
      </c>
      <c r="S755" s="8">
        <v>0</v>
      </c>
      <c r="T755" s="8">
        <v>0</v>
      </c>
      <c r="U755" s="8">
        <v>57</v>
      </c>
      <c r="V755" s="8">
        <v>0</v>
      </c>
      <c r="W755" s="8">
        <v>0</v>
      </c>
      <c r="X755" s="8">
        <v>50</v>
      </c>
      <c r="Y755" s="8">
        <v>5</v>
      </c>
      <c r="Z755" s="8">
        <v>2</v>
      </c>
      <c r="AA755" s="8">
        <v>0</v>
      </c>
      <c r="AB755" s="8">
        <v>0</v>
      </c>
      <c r="AC755" s="8">
        <v>0</v>
      </c>
      <c r="AD755" s="8">
        <v>52</v>
      </c>
      <c r="AE755" s="8">
        <v>5</v>
      </c>
      <c r="AF755" s="8">
        <v>1</v>
      </c>
      <c r="AG755" s="8">
        <v>56</v>
      </c>
      <c r="AH755" s="8">
        <v>0</v>
      </c>
      <c r="AI755" s="8">
        <v>0</v>
      </c>
      <c r="AJ755" s="8">
        <v>1</v>
      </c>
      <c r="AK755" s="8">
        <v>56</v>
      </c>
      <c r="AL755" s="8">
        <v>0</v>
      </c>
      <c r="AM755" s="8">
        <v>0</v>
      </c>
      <c r="AN755" s="8">
        <v>57</v>
      </c>
      <c r="AO755" s="41">
        <f t="shared" si="419"/>
        <v>0.98245614035087714</v>
      </c>
      <c r="AP755" s="41">
        <f t="shared" si="420"/>
        <v>1.7543859649122806E-2</v>
      </c>
      <c r="AQ755" s="41">
        <f t="shared" si="421"/>
        <v>0</v>
      </c>
      <c r="AR755" s="41">
        <f t="shared" si="422"/>
        <v>0</v>
      </c>
      <c r="AS755" s="41">
        <f t="shared" si="423"/>
        <v>0.10526315789473684</v>
      </c>
      <c r="AT755" s="41">
        <f t="shared" si="424"/>
        <v>8.771929824561403E-2</v>
      </c>
      <c r="AU755" s="41">
        <f t="shared" si="425"/>
        <v>0.21052631578947367</v>
      </c>
      <c r="AV755" s="41">
        <f t="shared" si="426"/>
        <v>0.24561403508771928</v>
      </c>
      <c r="AW755" s="41">
        <f t="shared" si="427"/>
        <v>0.22807017543859648</v>
      </c>
      <c r="AX755" s="41">
        <f t="shared" si="428"/>
        <v>8.771929824561403E-2</v>
      </c>
      <c r="AY755" s="41">
        <f t="shared" si="429"/>
        <v>3.5087719298245612E-2</v>
      </c>
      <c r="AZ755" s="41">
        <f t="shared" si="430"/>
        <v>0</v>
      </c>
      <c r="BA755" s="41">
        <f t="shared" si="431"/>
        <v>0</v>
      </c>
      <c r="BB755" s="41">
        <f t="shared" si="432"/>
        <v>0</v>
      </c>
      <c r="BC755" s="41">
        <f t="shared" si="433"/>
        <v>0</v>
      </c>
      <c r="BD755" s="41">
        <f t="shared" si="434"/>
        <v>1</v>
      </c>
      <c r="BE755" s="41">
        <f t="shared" si="435"/>
        <v>0</v>
      </c>
      <c r="BF755" s="41">
        <f t="shared" si="436"/>
        <v>0</v>
      </c>
      <c r="BG755" s="41">
        <f t="shared" si="437"/>
        <v>0.8771929824561403</v>
      </c>
      <c r="BH755" s="41">
        <f t="shared" si="438"/>
        <v>8.771929824561403E-2</v>
      </c>
      <c r="BI755" s="41">
        <f t="shared" si="439"/>
        <v>3.5087719298245612E-2</v>
      </c>
      <c r="BJ755" s="41">
        <f t="shared" si="440"/>
        <v>0</v>
      </c>
      <c r="BK755" s="41">
        <f t="shared" si="441"/>
        <v>0</v>
      </c>
      <c r="BL755" s="41">
        <f t="shared" si="442"/>
        <v>0</v>
      </c>
      <c r="BM755" s="41">
        <f t="shared" si="443"/>
        <v>0.91228070175438591</v>
      </c>
      <c r="BN755" s="41">
        <f t="shared" si="444"/>
        <v>8.771929824561403E-2</v>
      </c>
      <c r="BO755" s="41">
        <f t="shared" si="445"/>
        <v>1.7543859649122806E-2</v>
      </c>
      <c r="BP755" s="41">
        <f t="shared" si="446"/>
        <v>0.98245614035087714</v>
      </c>
      <c r="BQ755" s="41">
        <f t="shared" si="447"/>
        <v>0</v>
      </c>
      <c r="BR755" s="41">
        <f t="shared" si="448"/>
        <v>0</v>
      </c>
      <c r="BS755" s="41">
        <f t="shared" si="449"/>
        <v>1.7543859649122806E-2</v>
      </c>
      <c r="BT755" s="41">
        <f t="shared" si="450"/>
        <v>0.98245614035087714</v>
      </c>
      <c r="BU755" s="41">
        <f t="shared" si="451"/>
        <v>0</v>
      </c>
      <c r="BV755" s="41">
        <f t="shared" si="452"/>
        <v>0</v>
      </c>
      <c r="BW755" s="41">
        <f t="shared" si="453"/>
        <v>1</v>
      </c>
      <c r="BX755" s="41" t="str">
        <f t="shared" si="454"/>
        <v>2013Nurse practitionersNova Scotia</v>
      </c>
      <c r="BY755" s="51">
        <f>VLOOKUP(BX755,'%workplace'!$A$1:$F$381,6,FALSE)</f>
        <v>132</v>
      </c>
      <c r="BZ755" s="32">
        <f t="shared" si="455"/>
        <v>0.43181818181818182</v>
      </c>
    </row>
    <row r="756" spans="1:78" s="8" customFormat="1" hidden="1" x14ac:dyDescent="0.2">
      <c r="A756" s="8" t="str">
        <f t="shared" si="418"/>
        <v>2013Nurse practitionersNova ScotiaOther places of work</v>
      </c>
      <c r="B756" s="8" t="s">
        <v>5</v>
      </c>
      <c r="C756" s="8" t="s">
        <v>16</v>
      </c>
      <c r="D756" s="8" t="s">
        <v>13</v>
      </c>
      <c r="E756" s="8">
        <v>2013</v>
      </c>
      <c r="F756" s="8">
        <v>12</v>
      </c>
      <c r="G756" s="8">
        <v>0</v>
      </c>
      <c r="H756" s="8">
        <v>0</v>
      </c>
      <c r="I756" s="8">
        <v>0</v>
      </c>
      <c r="J756" s="8">
        <v>0</v>
      </c>
      <c r="K756" s="8">
        <v>1</v>
      </c>
      <c r="L756" s="8">
        <v>2</v>
      </c>
      <c r="M756" s="8">
        <v>3</v>
      </c>
      <c r="N756" s="8">
        <v>2</v>
      </c>
      <c r="O756" s="8">
        <v>3</v>
      </c>
      <c r="P756" s="8">
        <v>1</v>
      </c>
      <c r="Q756" s="8">
        <v>0</v>
      </c>
      <c r="R756" s="8">
        <v>0</v>
      </c>
      <c r="S756" s="8">
        <v>0</v>
      </c>
      <c r="T756" s="8">
        <v>0</v>
      </c>
      <c r="U756" s="8">
        <v>11</v>
      </c>
      <c r="V756" s="8">
        <v>1</v>
      </c>
      <c r="W756" s="8">
        <v>0</v>
      </c>
      <c r="X756" s="8">
        <v>10</v>
      </c>
      <c r="Y756" s="8">
        <v>1</v>
      </c>
      <c r="Z756" s="8">
        <v>1</v>
      </c>
      <c r="AA756" s="8">
        <v>0</v>
      </c>
      <c r="AB756" s="8">
        <v>0</v>
      </c>
      <c r="AC756" s="8">
        <v>0</v>
      </c>
      <c r="AD756" s="8">
        <v>12</v>
      </c>
      <c r="AE756" s="8">
        <v>0</v>
      </c>
      <c r="AF756" s="8">
        <v>0</v>
      </c>
      <c r="AG756" s="8">
        <v>7</v>
      </c>
      <c r="AH756" s="8">
        <v>4</v>
      </c>
      <c r="AI756" s="8">
        <v>1</v>
      </c>
      <c r="AJ756" s="8">
        <v>6</v>
      </c>
      <c r="AK756" s="8">
        <v>6</v>
      </c>
      <c r="AL756" s="8">
        <v>0</v>
      </c>
      <c r="AM756" s="8">
        <v>0</v>
      </c>
      <c r="AN756" s="8">
        <v>12</v>
      </c>
      <c r="AO756" s="41">
        <f t="shared" si="419"/>
        <v>1</v>
      </c>
      <c r="AP756" s="41">
        <f t="shared" si="420"/>
        <v>0</v>
      </c>
      <c r="AQ756" s="41">
        <f t="shared" si="421"/>
        <v>0</v>
      </c>
      <c r="AR756" s="41">
        <f t="shared" si="422"/>
        <v>0</v>
      </c>
      <c r="AS756" s="41">
        <f t="shared" si="423"/>
        <v>0</v>
      </c>
      <c r="AT756" s="41">
        <f t="shared" si="424"/>
        <v>8.3333333333333329E-2</v>
      </c>
      <c r="AU756" s="41">
        <f t="shared" si="425"/>
        <v>0.16666666666666666</v>
      </c>
      <c r="AV756" s="41">
        <f t="shared" si="426"/>
        <v>0.25</v>
      </c>
      <c r="AW756" s="41">
        <f t="shared" si="427"/>
        <v>0.16666666666666666</v>
      </c>
      <c r="AX756" s="41">
        <f t="shared" si="428"/>
        <v>0.25</v>
      </c>
      <c r="AY756" s="41">
        <f t="shared" si="429"/>
        <v>8.3333333333333329E-2</v>
      </c>
      <c r="AZ756" s="41">
        <f t="shared" si="430"/>
        <v>0</v>
      </c>
      <c r="BA756" s="41">
        <f t="shared" si="431"/>
        <v>0</v>
      </c>
      <c r="BB756" s="41">
        <f t="shared" si="432"/>
        <v>0</v>
      </c>
      <c r="BC756" s="41">
        <f t="shared" si="433"/>
        <v>0</v>
      </c>
      <c r="BD756" s="41">
        <f t="shared" si="434"/>
        <v>0.91666666666666663</v>
      </c>
      <c r="BE756" s="41">
        <f t="shared" si="435"/>
        <v>8.3333333333333329E-2</v>
      </c>
      <c r="BF756" s="41">
        <f t="shared" si="436"/>
        <v>0</v>
      </c>
      <c r="BG756" s="41">
        <f t="shared" si="437"/>
        <v>0.83333333333333337</v>
      </c>
      <c r="BH756" s="41">
        <f t="shared" si="438"/>
        <v>8.3333333333333329E-2</v>
      </c>
      <c r="BI756" s="41">
        <f t="shared" si="439"/>
        <v>8.3333333333333329E-2</v>
      </c>
      <c r="BJ756" s="41">
        <f t="shared" si="440"/>
        <v>0</v>
      </c>
      <c r="BK756" s="41">
        <f t="shared" si="441"/>
        <v>0</v>
      </c>
      <c r="BL756" s="41">
        <f t="shared" si="442"/>
        <v>0</v>
      </c>
      <c r="BM756" s="41">
        <f t="shared" si="443"/>
        <v>1</v>
      </c>
      <c r="BN756" s="41">
        <f t="shared" si="444"/>
        <v>0</v>
      </c>
      <c r="BO756" s="41">
        <f t="shared" si="445"/>
        <v>0</v>
      </c>
      <c r="BP756" s="41">
        <f t="shared" si="446"/>
        <v>0.58333333333333337</v>
      </c>
      <c r="BQ756" s="41">
        <f t="shared" si="447"/>
        <v>0.33333333333333331</v>
      </c>
      <c r="BR756" s="41">
        <f t="shared" si="448"/>
        <v>8.3333333333333329E-2</v>
      </c>
      <c r="BS756" s="41">
        <f t="shared" si="449"/>
        <v>0.5</v>
      </c>
      <c r="BT756" s="41">
        <f t="shared" si="450"/>
        <v>0.5</v>
      </c>
      <c r="BU756" s="41">
        <f t="shared" si="451"/>
        <v>0</v>
      </c>
      <c r="BV756" s="41">
        <f t="shared" si="452"/>
        <v>0</v>
      </c>
      <c r="BW756" s="41">
        <f t="shared" si="453"/>
        <v>1</v>
      </c>
      <c r="BX756" s="41" t="str">
        <f t="shared" si="454"/>
        <v>2013Nurse practitionersNova Scotia</v>
      </c>
      <c r="BY756" s="51">
        <f>VLOOKUP(BX756,'%workplace'!$A$1:$F$381,6,FALSE)</f>
        <v>132</v>
      </c>
      <c r="BZ756" s="32">
        <f t="shared" si="455"/>
        <v>9.0909090909090912E-2</v>
      </c>
    </row>
    <row r="757" spans="1:78" s="8" customFormat="1" hidden="1" x14ac:dyDescent="0.2">
      <c r="A757" s="8" t="str">
        <f t="shared" si="418"/>
        <v>2013Nurse practitionersNew BrunswickAll places of work</v>
      </c>
      <c r="B757" s="8" t="s">
        <v>5</v>
      </c>
      <c r="C757" s="8" t="s">
        <v>17</v>
      </c>
      <c r="D757" s="8" t="s">
        <v>9</v>
      </c>
      <c r="E757" s="8">
        <v>2013</v>
      </c>
      <c r="F757" s="8">
        <v>99</v>
      </c>
      <c r="G757" s="8">
        <v>3</v>
      </c>
      <c r="H757" s="8">
        <v>0</v>
      </c>
      <c r="I757" s="8">
        <v>4</v>
      </c>
      <c r="J757" s="8">
        <v>22</v>
      </c>
      <c r="K757" s="8">
        <v>18</v>
      </c>
      <c r="L757" s="8">
        <v>14</v>
      </c>
      <c r="M757" s="8">
        <v>21</v>
      </c>
      <c r="N757" s="8">
        <v>11</v>
      </c>
      <c r="O757" s="8">
        <v>9</v>
      </c>
      <c r="P757" s="8">
        <v>3</v>
      </c>
      <c r="Q757" s="8">
        <v>0</v>
      </c>
      <c r="R757" s="8">
        <v>0</v>
      </c>
      <c r="S757" s="8">
        <v>0</v>
      </c>
      <c r="T757" s="8">
        <v>0</v>
      </c>
      <c r="U757" s="8">
        <v>98</v>
      </c>
      <c r="V757" s="8">
        <v>4</v>
      </c>
      <c r="W757" s="8">
        <v>0</v>
      </c>
      <c r="X757" s="8">
        <v>83</v>
      </c>
      <c r="Y757" s="8">
        <v>16</v>
      </c>
      <c r="Z757" s="8">
        <v>3</v>
      </c>
      <c r="AA757" s="8">
        <v>0</v>
      </c>
      <c r="AB757" s="8">
        <v>0</v>
      </c>
      <c r="AC757" s="8">
        <v>0</v>
      </c>
      <c r="AD757" s="8">
        <v>86</v>
      </c>
      <c r="AE757" s="8">
        <v>16</v>
      </c>
      <c r="AF757" s="8">
        <v>0</v>
      </c>
      <c r="AG757" s="8">
        <v>98</v>
      </c>
      <c r="AH757" s="8">
        <v>4</v>
      </c>
      <c r="AI757" s="8">
        <v>0</v>
      </c>
      <c r="AJ757" s="8">
        <v>39</v>
      </c>
      <c r="AK757" s="8">
        <v>63</v>
      </c>
      <c r="AL757" s="8">
        <v>0</v>
      </c>
      <c r="AM757" s="8">
        <v>0</v>
      </c>
      <c r="AN757" s="8">
        <v>102</v>
      </c>
      <c r="AO757" s="41">
        <f t="shared" si="419"/>
        <v>0.97058823529411764</v>
      </c>
      <c r="AP757" s="41">
        <f t="shared" si="420"/>
        <v>2.9411764705882353E-2</v>
      </c>
      <c r="AQ757" s="41">
        <f t="shared" si="421"/>
        <v>0</v>
      </c>
      <c r="AR757" s="41">
        <f t="shared" si="422"/>
        <v>3.9215686274509803E-2</v>
      </c>
      <c r="AS757" s="41">
        <f t="shared" si="423"/>
        <v>0.21568627450980393</v>
      </c>
      <c r="AT757" s="41">
        <f t="shared" si="424"/>
        <v>0.17647058823529413</v>
      </c>
      <c r="AU757" s="41">
        <f t="shared" si="425"/>
        <v>0.13725490196078433</v>
      </c>
      <c r="AV757" s="41">
        <f t="shared" si="426"/>
        <v>0.20588235294117646</v>
      </c>
      <c r="AW757" s="41">
        <f t="shared" si="427"/>
        <v>0.10784313725490197</v>
      </c>
      <c r="AX757" s="41">
        <f t="shared" si="428"/>
        <v>8.8235294117647065E-2</v>
      </c>
      <c r="AY757" s="41">
        <f t="shared" si="429"/>
        <v>2.9411764705882353E-2</v>
      </c>
      <c r="AZ757" s="41">
        <f t="shared" si="430"/>
        <v>0</v>
      </c>
      <c r="BA757" s="41">
        <f t="shared" si="431"/>
        <v>0</v>
      </c>
      <c r="BB757" s="41">
        <f t="shared" si="432"/>
        <v>0</v>
      </c>
      <c r="BC757" s="41">
        <f t="shared" si="433"/>
        <v>0</v>
      </c>
      <c r="BD757" s="41">
        <f t="shared" si="434"/>
        <v>0.96078431372549022</v>
      </c>
      <c r="BE757" s="41">
        <f t="shared" si="435"/>
        <v>3.9215686274509803E-2</v>
      </c>
      <c r="BF757" s="41">
        <f t="shared" si="436"/>
        <v>0</v>
      </c>
      <c r="BG757" s="41">
        <f t="shared" si="437"/>
        <v>0.81372549019607843</v>
      </c>
      <c r="BH757" s="41">
        <f t="shared" si="438"/>
        <v>0.15686274509803921</v>
      </c>
      <c r="BI757" s="41">
        <f t="shared" si="439"/>
        <v>2.9411764705882353E-2</v>
      </c>
      <c r="BJ757" s="41">
        <f t="shared" si="440"/>
        <v>0</v>
      </c>
      <c r="BK757" s="41">
        <f t="shared" si="441"/>
        <v>0</v>
      </c>
      <c r="BL757" s="41">
        <f t="shared" si="442"/>
        <v>0</v>
      </c>
      <c r="BM757" s="41">
        <f t="shared" si="443"/>
        <v>0.84313725490196079</v>
      </c>
      <c r="BN757" s="41">
        <f t="shared" si="444"/>
        <v>0.15686274509803921</v>
      </c>
      <c r="BO757" s="41">
        <f t="shared" si="445"/>
        <v>0</v>
      </c>
      <c r="BP757" s="41">
        <f t="shared" si="446"/>
        <v>0.96078431372549022</v>
      </c>
      <c r="BQ757" s="41">
        <f t="shared" si="447"/>
        <v>3.9215686274509803E-2</v>
      </c>
      <c r="BR757" s="41">
        <f t="shared" si="448"/>
        <v>0</v>
      </c>
      <c r="BS757" s="41">
        <f t="shared" si="449"/>
        <v>0.38235294117647056</v>
      </c>
      <c r="BT757" s="41">
        <f t="shared" si="450"/>
        <v>0.61764705882352944</v>
      </c>
      <c r="BU757" s="41">
        <f t="shared" si="451"/>
        <v>0</v>
      </c>
      <c r="BV757" s="41">
        <f t="shared" si="452"/>
        <v>0</v>
      </c>
      <c r="BW757" s="41">
        <f t="shared" si="453"/>
        <v>1</v>
      </c>
      <c r="BX757" s="41" t="str">
        <f t="shared" si="454"/>
        <v>2013Nurse practitionersNew Brunswick</v>
      </c>
      <c r="BY757" s="51">
        <f>VLOOKUP(BX757,'%workplace'!$A$1:$F$381,6,FALSE)</f>
        <v>102</v>
      </c>
      <c r="BZ757" s="32">
        <f t="shared" si="455"/>
        <v>1</v>
      </c>
    </row>
    <row r="758" spans="1:78" s="8" customFormat="1" hidden="1" x14ac:dyDescent="0.2">
      <c r="A758" s="8" t="str">
        <f t="shared" si="418"/>
        <v>2013Nurse practitionersNew BrunswickCommunity health</v>
      </c>
      <c r="B758" s="8" t="s">
        <v>5</v>
      </c>
      <c r="C758" s="8" t="s">
        <v>17</v>
      </c>
      <c r="D758" s="8" t="s">
        <v>11</v>
      </c>
      <c r="E758" s="8">
        <v>2013</v>
      </c>
      <c r="F758" s="8">
        <v>52</v>
      </c>
      <c r="G758" s="8">
        <v>0</v>
      </c>
      <c r="H758" s="8">
        <v>0</v>
      </c>
      <c r="I758" s="8">
        <v>0</v>
      </c>
      <c r="J758" s="8">
        <v>6</v>
      </c>
      <c r="K758" s="8">
        <v>11</v>
      </c>
      <c r="L758" s="8">
        <v>12</v>
      </c>
      <c r="M758" s="8">
        <v>10</v>
      </c>
      <c r="N758" s="8">
        <v>5</v>
      </c>
      <c r="O758" s="8">
        <v>6</v>
      </c>
      <c r="P758" s="8">
        <v>2</v>
      </c>
      <c r="Q758" s="8">
        <v>0</v>
      </c>
      <c r="R758" s="8">
        <v>0</v>
      </c>
      <c r="S758" s="8">
        <v>0</v>
      </c>
      <c r="T758" s="8">
        <v>0</v>
      </c>
      <c r="U758" s="8">
        <v>50</v>
      </c>
      <c r="V758" s="8">
        <v>2</v>
      </c>
      <c r="W758" s="8">
        <v>0</v>
      </c>
      <c r="X758" s="8">
        <v>46</v>
      </c>
      <c r="Y758" s="8">
        <v>5</v>
      </c>
      <c r="Z758" s="8">
        <v>1</v>
      </c>
      <c r="AA758" s="8">
        <v>0</v>
      </c>
      <c r="AB758" s="8">
        <v>0</v>
      </c>
      <c r="AC758" s="8">
        <v>0</v>
      </c>
      <c r="AD758" s="8">
        <v>51</v>
      </c>
      <c r="AE758" s="8">
        <v>1</v>
      </c>
      <c r="AF758" s="8">
        <v>0</v>
      </c>
      <c r="AG758" s="8">
        <v>52</v>
      </c>
      <c r="AH758" s="8">
        <v>0</v>
      </c>
      <c r="AI758" s="8">
        <v>0</v>
      </c>
      <c r="AJ758" s="8">
        <v>25</v>
      </c>
      <c r="AK758" s="8">
        <v>27</v>
      </c>
      <c r="AL758" s="8">
        <v>0</v>
      </c>
      <c r="AM758" s="8">
        <v>0</v>
      </c>
      <c r="AN758" s="8">
        <v>52</v>
      </c>
      <c r="AO758" s="41">
        <f t="shared" si="419"/>
        <v>1</v>
      </c>
      <c r="AP758" s="41">
        <f t="shared" si="420"/>
        <v>0</v>
      </c>
      <c r="AQ758" s="41">
        <f t="shared" si="421"/>
        <v>0</v>
      </c>
      <c r="AR758" s="41">
        <f t="shared" si="422"/>
        <v>0</v>
      </c>
      <c r="AS758" s="41">
        <f t="shared" si="423"/>
        <v>0.11538461538461539</v>
      </c>
      <c r="AT758" s="41">
        <f t="shared" si="424"/>
        <v>0.21153846153846154</v>
      </c>
      <c r="AU758" s="41">
        <f t="shared" si="425"/>
        <v>0.23076923076923078</v>
      </c>
      <c r="AV758" s="41">
        <f t="shared" si="426"/>
        <v>0.19230769230769232</v>
      </c>
      <c r="AW758" s="41">
        <f t="shared" si="427"/>
        <v>9.6153846153846159E-2</v>
      </c>
      <c r="AX758" s="41">
        <f t="shared" si="428"/>
        <v>0.11538461538461539</v>
      </c>
      <c r="AY758" s="41">
        <f t="shared" si="429"/>
        <v>3.8461538461538464E-2</v>
      </c>
      <c r="AZ758" s="41">
        <f t="shared" si="430"/>
        <v>0</v>
      </c>
      <c r="BA758" s="41">
        <f t="shared" si="431"/>
        <v>0</v>
      </c>
      <c r="BB758" s="41">
        <f t="shared" si="432"/>
        <v>0</v>
      </c>
      <c r="BC758" s="41">
        <f t="shared" si="433"/>
        <v>0</v>
      </c>
      <c r="BD758" s="41">
        <f t="shared" si="434"/>
        <v>0.96153846153846156</v>
      </c>
      <c r="BE758" s="41">
        <f t="shared" si="435"/>
        <v>3.8461538461538464E-2</v>
      </c>
      <c r="BF758" s="41">
        <f t="shared" si="436"/>
        <v>0</v>
      </c>
      <c r="BG758" s="41">
        <f t="shared" si="437"/>
        <v>0.88461538461538458</v>
      </c>
      <c r="BH758" s="41">
        <f t="shared" si="438"/>
        <v>9.6153846153846159E-2</v>
      </c>
      <c r="BI758" s="41">
        <f t="shared" si="439"/>
        <v>1.9230769230769232E-2</v>
      </c>
      <c r="BJ758" s="41">
        <f t="shared" si="440"/>
        <v>0</v>
      </c>
      <c r="BK758" s="41">
        <f t="shared" si="441"/>
        <v>0</v>
      </c>
      <c r="BL758" s="41">
        <f t="shared" si="442"/>
        <v>0</v>
      </c>
      <c r="BM758" s="41">
        <f t="shared" si="443"/>
        <v>0.98076923076923073</v>
      </c>
      <c r="BN758" s="41">
        <f t="shared" si="444"/>
        <v>1.9230769230769232E-2</v>
      </c>
      <c r="BO758" s="41">
        <f t="shared" si="445"/>
        <v>0</v>
      </c>
      <c r="BP758" s="41">
        <f t="shared" si="446"/>
        <v>1</v>
      </c>
      <c r="BQ758" s="41">
        <f t="shared" si="447"/>
        <v>0</v>
      </c>
      <c r="BR758" s="41">
        <f t="shared" si="448"/>
        <v>0</v>
      </c>
      <c r="BS758" s="41">
        <f t="shared" si="449"/>
        <v>0.48076923076923078</v>
      </c>
      <c r="BT758" s="41">
        <f t="shared" si="450"/>
        <v>0.51923076923076927</v>
      </c>
      <c r="BU758" s="41">
        <f t="shared" si="451"/>
        <v>0</v>
      </c>
      <c r="BV758" s="41">
        <f t="shared" si="452"/>
        <v>0</v>
      </c>
      <c r="BW758" s="41">
        <f t="shared" si="453"/>
        <v>1</v>
      </c>
      <c r="BX758" s="41" t="str">
        <f t="shared" si="454"/>
        <v>2013Nurse practitionersNew Brunswick</v>
      </c>
      <c r="BY758" s="51">
        <f>VLOOKUP(BX758,'%workplace'!$A$1:$F$381,6,FALSE)</f>
        <v>102</v>
      </c>
      <c r="BZ758" s="32">
        <f t="shared" si="455"/>
        <v>0.50980392156862742</v>
      </c>
    </row>
    <row r="759" spans="1:78" s="8" customFormat="1" hidden="1" x14ac:dyDescent="0.2">
      <c r="A759" s="8" t="str">
        <f t="shared" si="418"/>
        <v>2013Nurse practitionersNew BrunswickNursing home/long-term care</v>
      </c>
      <c r="B759" s="8" t="s">
        <v>5</v>
      </c>
      <c r="C759" s="8" t="s">
        <v>17</v>
      </c>
      <c r="D759" s="8" t="s">
        <v>12</v>
      </c>
      <c r="E759" s="8">
        <v>2013</v>
      </c>
      <c r="F759" s="8">
        <v>5</v>
      </c>
      <c r="G759" s="8">
        <v>0</v>
      </c>
      <c r="H759" s="8">
        <v>0</v>
      </c>
      <c r="I759" s="8">
        <v>1</v>
      </c>
      <c r="J759" s="8">
        <v>1</v>
      </c>
      <c r="K759" s="8">
        <v>0</v>
      </c>
      <c r="L759" s="8">
        <v>0</v>
      </c>
      <c r="M759" s="8">
        <v>1</v>
      </c>
      <c r="N759" s="8">
        <v>1</v>
      </c>
      <c r="O759" s="8">
        <v>0</v>
      </c>
      <c r="P759" s="8">
        <v>1</v>
      </c>
      <c r="Q759" s="8">
        <v>0</v>
      </c>
      <c r="R759" s="8">
        <v>0</v>
      </c>
      <c r="S759" s="8">
        <v>0</v>
      </c>
      <c r="T759" s="8">
        <v>0</v>
      </c>
      <c r="U759" s="8">
        <v>5</v>
      </c>
      <c r="V759" s="8">
        <v>0</v>
      </c>
      <c r="W759" s="8">
        <v>0</v>
      </c>
      <c r="X759" s="8">
        <v>4</v>
      </c>
      <c r="Y759" s="8">
        <v>0</v>
      </c>
      <c r="Z759" s="8">
        <v>1</v>
      </c>
      <c r="AA759" s="8">
        <v>0</v>
      </c>
      <c r="AB759" s="8">
        <v>0</v>
      </c>
      <c r="AC759" s="8">
        <v>0</v>
      </c>
      <c r="AD759" s="8">
        <v>4</v>
      </c>
      <c r="AE759" s="8">
        <v>1</v>
      </c>
      <c r="AF759" s="8">
        <v>0</v>
      </c>
      <c r="AG759" s="8">
        <v>5</v>
      </c>
      <c r="AH759" s="8">
        <v>0</v>
      </c>
      <c r="AI759" s="8">
        <v>0</v>
      </c>
      <c r="AJ759" s="8">
        <v>1</v>
      </c>
      <c r="AK759" s="8">
        <v>4</v>
      </c>
      <c r="AL759" s="8">
        <v>0</v>
      </c>
      <c r="AM759" s="8">
        <v>0</v>
      </c>
      <c r="AN759" s="8">
        <v>5</v>
      </c>
      <c r="AO759" s="41">
        <f>F759/AN$2</f>
        <v>8.4516565246788369E-4</v>
      </c>
      <c r="AP759" s="41">
        <f>G759/AN$2</f>
        <v>0</v>
      </c>
      <c r="AQ759" s="41">
        <f>H759/AN$2</f>
        <v>0</v>
      </c>
      <c r="AR759" s="41">
        <f t="shared" ref="AR759:AR822" si="456">I759/$AN759</f>
        <v>0.2</v>
      </c>
      <c r="AS759" s="41">
        <f t="shared" ref="AS759:AS822" si="457">J759/$AN759</f>
        <v>0.2</v>
      </c>
      <c r="AT759" s="41">
        <f t="shared" ref="AT759:AT822" si="458">K759/$AN759</f>
        <v>0</v>
      </c>
      <c r="AU759" s="41">
        <f t="shared" ref="AU759:AU822" si="459">L759/$AN759</f>
        <v>0</v>
      </c>
      <c r="AV759" s="41">
        <f t="shared" ref="AV759:AV822" si="460">M759/$AN759</f>
        <v>0.2</v>
      </c>
      <c r="AW759" s="41">
        <f t="shared" ref="AW759:AW822" si="461">N759/$AN759</f>
        <v>0.2</v>
      </c>
      <c r="AX759" s="41">
        <f t="shared" ref="AX759:AX822" si="462">O759/$AN759</f>
        <v>0</v>
      </c>
      <c r="AY759" s="41">
        <f t="shared" ref="AY759:AY822" si="463">P759/$AN759</f>
        <v>0.2</v>
      </c>
      <c r="AZ759" s="41">
        <f t="shared" ref="AZ759:AZ822" si="464">Q759/$AN759</f>
        <v>0</v>
      </c>
      <c r="BA759" s="41">
        <f t="shared" ref="BA759:BA822" si="465">R759/$AN759</f>
        <v>0</v>
      </c>
      <c r="BB759" s="41">
        <f t="shared" ref="BB759:BB822" si="466">S759/$AN759</f>
        <v>0</v>
      </c>
      <c r="BC759" s="41">
        <f t="shared" ref="BC759:BC822" si="467">T759/$AN759</f>
        <v>0</v>
      </c>
      <c r="BD759" s="41">
        <f t="shared" ref="BD759:BD822" si="468">U759/$AN759</f>
        <v>1</v>
      </c>
      <c r="BE759" s="41">
        <f t="shared" ref="BE759:BE822" si="469">V759/$AN759</f>
        <v>0</v>
      </c>
      <c r="BF759" s="41">
        <f t="shared" ref="BF759:BF822" si="470">W759/$AN759</f>
        <v>0</v>
      </c>
      <c r="BG759" s="41">
        <f t="shared" ref="BG759:BG822" si="471">X759/$AN759</f>
        <v>0.8</v>
      </c>
      <c r="BH759" s="41">
        <f t="shared" ref="BH759:BH822" si="472">Y759/$AN759</f>
        <v>0</v>
      </c>
      <c r="BI759" s="41">
        <f t="shared" ref="BI759:BI822" si="473">Z759/$AN759</f>
        <v>0.2</v>
      </c>
      <c r="BJ759" s="41">
        <f t="shared" ref="BJ759:BJ822" si="474">AA759/$AN759</f>
        <v>0</v>
      </c>
      <c r="BK759" s="41">
        <f t="shared" ref="BK759:BK822" si="475">AB759/$AN759</f>
        <v>0</v>
      </c>
      <c r="BL759" s="41">
        <f t="shared" ref="BL759:BL822" si="476">AC759/$AN759</f>
        <v>0</v>
      </c>
      <c r="BM759" s="41">
        <f t="shared" ref="BM759:BM822" si="477">AD759/$AN759</f>
        <v>0.8</v>
      </c>
      <c r="BN759" s="41">
        <f t="shared" ref="BN759:BN822" si="478">AE759/$AN759</f>
        <v>0.2</v>
      </c>
      <c r="BO759" s="41">
        <f t="shared" ref="BO759:BO822" si="479">AF759/$AN759</f>
        <v>0</v>
      </c>
      <c r="BP759" s="41">
        <f t="shared" ref="BP759:BP822" si="480">AG759/$AN759</f>
        <v>1</v>
      </c>
      <c r="BQ759" s="41">
        <f t="shared" ref="BQ759:BQ822" si="481">AH759/$AN759</f>
        <v>0</v>
      </c>
      <c r="BR759" s="41">
        <f t="shared" ref="BR759:BR822" si="482">AI759/$AN759</f>
        <v>0</v>
      </c>
      <c r="BS759" s="41">
        <f t="shared" ref="BS759:BS822" si="483">AJ759/$AN759</f>
        <v>0.2</v>
      </c>
      <c r="BT759" s="41">
        <f t="shared" ref="BT759:BT822" si="484">AK759/$AN759</f>
        <v>0.8</v>
      </c>
      <c r="BU759" s="41">
        <f t="shared" ref="BU759:BU822" si="485">AL759/$AN759</f>
        <v>0</v>
      </c>
      <c r="BV759" s="41">
        <f t="shared" ref="BV759:BV822" si="486">AM759/$AN759</f>
        <v>0</v>
      </c>
      <c r="BW759" s="41">
        <f t="shared" ref="BW759:BW822" si="487">AN759/$AN759</f>
        <v>1</v>
      </c>
      <c r="BX759" s="41" t="str">
        <f t="shared" si="454"/>
        <v>2013Nurse practitionersNew Brunswick</v>
      </c>
      <c r="BY759" s="51">
        <f>VLOOKUP(BX759,'%workplace'!$A$1:$F$381,6,FALSE)</f>
        <v>102</v>
      </c>
      <c r="BZ759" s="32">
        <f t="shared" si="455"/>
        <v>4.9019607843137254E-2</v>
      </c>
    </row>
    <row r="760" spans="1:78" s="8" customFormat="1" hidden="1" x14ac:dyDescent="0.2">
      <c r="A760" s="8" t="str">
        <f t="shared" si="418"/>
        <v>2013Nurse practitionersNew BrunswickHospital</v>
      </c>
      <c r="B760" s="8" t="s">
        <v>5</v>
      </c>
      <c r="C760" s="8" t="s">
        <v>17</v>
      </c>
      <c r="D760" s="8" t="s">
        <v>10</v>
      </c>
      <c r="E760" s="8">
        <v>2013</v>
      </c>
      <c r="F760" s="8">
        <v>31</v>
      </c>
      <c r="G760" s="8">
        <v>2</v>
      </c>
      <c r="H760" s="8">
        <v>0</v>
      </c>
      <c r="I760" s="8">
        <v>3</v>
      </c>
      <c r="J760" s="8">
        <v>12</v>
      </c>
      <c r="K760" s="8">
        <v>5</v>
      </c>
      <c r="L760" s="8">
        <v>2</v>
      </c>
      <c r="M760" s="8">
        <v>6</v>
      </c>
      <c r="N760" s="8">
        <v>3</v>
      </c>
      <c r="O760" s="8">
        <v>2</v>
      </c>
      <c r="P760" s="8">
        <v>0</v>
      </c>
      <c r="Q760" s="8">
        <v>0</v>
      </c>
      <c r="R760" s="8">
        <v>0</v>
      </c>
      <c r="S760" s="8">
        <v>0</v>
      </c>
      <c r="T760" s="8">
        <v>0</v>
      </c>
      <c r="U760" s="8">
        <v>31</v>
      </c>
      <c r="V760" s="8">
        <v>2</v>
      </c>
      <c r="W760" s="8">
        <v>0</v>
      </c>
      <c r="X760" s="8">
        <v>21</v>
      </c>
      <c r="Y760" s="8">
        <v>11</v>
      </c>
      <c r="Z760" s="8">
        <v>1</v>
      </c>
      <c r="AA760" s="8">
        <v>0</v>
      </c>
      <c r="AB760" s="8">
        <v>0</v>
      </c>
      <c r="AC760" s="8">
        <v>0</v>
      </c>
      <c r="AD760" s="8">
        <v>20</v>
      </c>
      <c r="AE760" s="8">
        <v>13</v>
      </c>
      <c r="AF760" s="8">
        <v>0</v>
      </c>
      <c r="AG760" s="8">
        <v>33</v>
      </c>
      <c r="AH760" s="8">
        <v>0</v>
      </c>
      <c r="AI760" s="8">
        <v>0</v>
      </c>
      <c r="AJ760" s="8">
        <v>7</v>
      </c>
      <c r="AK760" s="8">
        <v>26</v>
      </c>
      <c r="AL760" s="8">
        <v>0</v>
      </c>
      <c r="AM760" s="8">
        <v>0</v>
      </c>
      <c r="AN760" s="8">
        <v>33</v>
      </c>
      <c r="AO760" s="41">
        <f t="shared" ref="AO760:AO823" si="488">F760/$AN760</f>
        <v>0.93939393939393945</v>
      </c>
      <c r="AP760" s="41">
        <f t="shared" ref="AP760:AP823" si="489">G760/$AN760</f>
        <v>6.0606060606060608E-2</v>
      </c>
      <c r="AQ760" s="41">
        <f t="shared" ref="AQ760:AQ823" si="490">H760/$AN760</f>
        <v>0</v>
      </c>
      <c r="AR760" s="41">
        <f t="shared" si="456"/>
        <v>9.0909090909090912E-2</v>
      </c>
      <c r="AS760" s="41">
        <f t="shared" si="457"/>
        <v>0.36363636363636365</v>
      </c>
      <c r="AT760" s="41">
        <f t="shared" si="458"/>
        <v>0.15151515151515152</v>
      </c>
      <c r="AU760" s="41">
        <f t="shared" si="459"/>
        <v>6.0606060606060608E-2</v>
      </c>
      <c r="AV760" s="41">
        <f t="shared" si="460"/>
        <v>0.18181818181818182</v>
      </c>
      <c r="AW760" s="41">
        <f t="shared" si="461"/>
        <v>9.0909090909090912E-2</v>
      </c>
      <c r="AX760" s="41">
        <f t="shared" si="462"/>
        <v>6.0606060606060608E-2</v>
      </c>
      <c r="AY760" s="41">
        <f t="shared" si="463"/>
        <v>0</v>
      </c>
      <c r="AZ760" s="41">
        <f t="shared" si="464"/>
        <v>0</v>
      </c>
      <c r="BA760" s="41">
        <f t="shared" si="465"/>
        <v>0</v>
      </c>
      <c r="BB760" s="41">
        <f t="shared" si="466"/>
        <v>0</v>
      </c>
      <c r="BC760" s="41">
        <f t="shared" si="467"/>
        <v>0</v>
      </c>
      <c r="BD760" s="41">
        <f t="shared" si="468"/>
        <v>0.93939393939393945</v>
      </c>
      <c r="BE760" s="41">
        <f t="shared" si="469"/>
        <v>6.0606060606060608E-2</v>
      </c>
      <c r="BF760" s="41">
        <f t="shared" si="470"/>
        <v>0</v>
      </c>
      <c r="BG760" s="41">
        <f t="shared" si="471"/>
        <v>0.63636363636363635</v>
      </c>
      <c r="BH760" s="41">
        <f t="shared" si="472"/>
        <v>0.33333333333333331</v>
      </c>
      <c r="BI760" s="41">
        <f t="shared" si="473"/>
        <v>3.0303030303030304E-2</v>
      </c>
      <c r="BJ760" s="41">
        <f t="shared" si="474"/>
        <v>0</v>
      </c>
      <c r="BK760" s="41">
        <f t="shared" si="475"/>
        <v>0</v>
      </c>
      <c r="BL760" s="41">
        <f t="shared" si="476"/>
        <v>0</v>
      </c>
      <c r="BM760" s="41">
        <f t="shared" si="477"/>
        <v>0.60606060606060608</v>
      </c>
      <c r="BN760" s="41">
        <f t="shared" si="478"/>
        <v>0.39393939393939392</v>
      </c>
      <c r="BO760" s="41">
        <f t="shared" si="479"/>
        <v>0</v>
      </c>
      <c r="BP760" s="41">
        <f t="shared" si="480"/>
        <v>1</v>
      </c>
      <c r="BQ760" s="41">
        <f t="shared" si="481"/>
        <v>0</v>
      </c>
      <c r="BR760" s="41">
        <f t="shared" si="482"/>
        <v>0</v>
      </c>
      <c r="BS760" s="41">
        <f t="shared" si="483"/>
        <v>0.21212121212121213</v>
      </c>
      <c r="BT760" s="41">
        <f t="shared" si="484"/>
        <v>0.78787878787878785</v>
      </c>
      <c r="BU760" s="41">
        <f t="shared" si="485"/>
        <v>0</v>
      </c>
      <c r="BV760" s="41">
        <f t="shared" si="486"/>
        <v>0</v>
      </c>
      <c r="BW760" s="41">
        <f t="shared" si="487"/>
        <v>1</v>
      </c>
      <c r="BX760" s="41" t="str">
        <f t="shared" si="454"/>
        <v>2013Nurse practitionersNew Brunswick</v>
      </c>
      <c r="BY760" s="51">
        <f>VLOOKUP(BX760,'%workplace'!$A$1:$F$381,6,FALSE)</f>
        <v>102</v>
      </c>
      <c r="BZ760" s="32">
        <f t="shared" si="455"/>
        <v>0.3235294117647059</v>
      </c>
    </row>
    <row r="761" spans="1:78" s="8" customFormat="1" hidden="1" x14ac:dyDescent="0.2">
      <c r="A761" s="8" t="str">
        <f t="shared" si="418"/>
        <v>2013Nurse practitionersNew BrunswickOther places of work</v>
      </c>
      <c r="B761" s="8" t="s">
        <v>5</v>
      </c>
      <c r="C761" s="8" t="s">
        <v>17</v>
      </c>
      <c r="D761" s="8" t="s">
        <v>13</v>
      </c>
      <c r="E761" s="8">
        <v>2013</v>
      </c>
      <c r="F761" s="8">
        <v>11</v>
      </c>
      <c r="G761" s="8">
        <v>1</v>
      </c>
      <c r="H761" s="8">
        <v>0</v>
      </c>
      <c r="I761" s="8">
        <v>0</v>
      </c>
      <c r="J761" s="8">
        <v>3</v>
      </c>
      <c r="K761" s="8">
        <v>2</v>
      </c>
      <c r="L761" s="8">
        <v>0</v>
      </c>
      <c r="M761" s="8">
        <v>4</v>
      </c>
      <c r="N761" s="8">
        <v>2</v>
      </c>
      <c r="O761" s="8">
        <v>1</v>
      </c>
      <c r="P761" s="8">
        <v>0</v>
      </c>
      <c r="Q761" s="8">
        <v>0</v>
      </c>
      <c r="R761" s="8">
        <v>0</v>
      </c>
      <c r="S761" s="8">
        <v>0</v>
      </c>
      <c r="T761" s="8">
        <v>0</v>
      </c>
      <c r="U761" s="8">
        <v>12</v>
      </c>
      <c r="V761" s="8">
        <v>0</v>
      </c>
      <c r="W761" s="8">
        <v>0</v>
      </c>
      <c r="X761" s="8">
        <v>12</v>
      </c>
      <c r="Y761" s="8">
        <v>0</v>
      </c>
      <c r="Z761" s="8">
        <v>0</v>
      </c>
      <c r="AA761" s="8">
        <v>0</v>
      </c>
      <c r="AB761" s="8">
        <v>0</v>
      </c>
      <c r="AC761" s="8">
        <v>0</v>
      </c>
      <c r="AD761" s="8">
        <v>11</v>
      </c>
      <c r="AE761" s="8">
        <v>1</v>
      </c>
      <c r="AF761" s="8">
        <v>0</v>
      </c>
      <c r="AG761" s="8">
        <v>8</v>
      </c>
      <c r="AH761" s="8">
        <v>4</v>
      </c>
      <c r="AI761" s="8">
        <v>0</v>
      </c>
      <c r="AJ761" s="8">
        <v>6</v>
      </c>
      <c r="AK761" s="8">
        <v>6</v>
      </c>
      <c r="AL761" s="8">
        <v>0</v>
      </c>
      <c r="AM761" s="8">
        <v>0</v>
      </c>
      <c r="AN761" s="8">
        <v>12</v>
      </c>
      <c r="AO761" s="41">
        <f t="shared" si="488"/>
        <v>0.91666666666666663</v>
      </c>
      <c r="AP761" s="41">
        <f t="shared" si="489"/>
        <v>8.3333333333333329E-2</v>
      </c>
      <c r="AQ761" s="41">
        <f t="shared" si="490"/>
        <v>0</v>
      </c>
      <c r="AR761" s="41">
        <f t="shared" si="456"/>
        <v>0</v>
      </c>
      <c r="AS761" s="41">
        <f t="shared" si="457"/>
        <v>0.25</v>
      </c>
      <c r="AT761" s="41">
        <f t="shared" si="458"/>
        <v>0.16666666666666666</v>
      </c>
      <c r="AU761" s="41">
        <f t="shared" si="459"/>
        <v>0</v>
      </c>
      <c r="AV761" s="41">
        <f t="shared" si="460"/>
        <v>0.33333333333333331</v>
      </c>
      <c r="AW761" s="41">
        <f t="shared" si="461"/>
        <v>0.16666666666666666</v>
      </c>
      <c r="AX761" s="41">
        <f t="shared" si="462"/>
        <v>8.3333333333333329E-2</v>
      </c>
      <c r="AY761" s="41">
        <f t="shared" si="463"/>
        <v>0</v>
      </c>
      <c r="AZ761" s="41">
        <f t="shared" si="464"/>
        <v>0</v>
      </c>
      <c r="BA761" s="41">
        <f t="shared" si="465"/>
        <v>0</v>
      </c>
      <c r="BB761" s="41">
        <f t="shared" si="466"/>
        <v>0</v>
      </c>
      <c r="BC761" s="41">
        <f t="shared" si="467"/>
        <v>0</v>
      </c>
      <c r="BD761" s="41">
        <f t="shared" si="468"/>
        <v>1</v>
      </c>
      <c r="BE761" s="41">
        <f t="shared" si="469"/>
        <v>0</v>
      </c>
      <c r="BF761" s="41">
        <f t="shared" si="470"/>
        <v>0</v>
      </c>
      <c r="BG761" s="41">
        <f t="shared" si="471"/>
        <v>1</v>
      </c>
      <c r="BH761" s="41">
        <f t="shared" si="472"/>
        <v>0</v>
      </c>
      <c r="BI761" s="41">
        <f t="shared" si="473"/>
        <v>0</v>
      </c>
      <c r="BJ761" s="41">
        <f t="shared" si="474"/>
        <v>0</v>
      </c>
      <c r="BK761" s="41">
        <f t="shared" si="475"/>
        <v>0</v>
      </c>
      <c r="BL761" s="41">
        <f t="shared" si="476"/>
        <v>0</v>
      </c>
      <c r="BM761" s="41">
        <f t="shared" si="477"/>
        <v>0.91666666666666663</v>
      </c>
      <c r="BN761" s="41">
        <f t="shared" si="478"/>
        <v>8.3333333333333329E-2</v>
      </c>
      <c r="BO761" s="41">
        <f t="shared" si="479"/>
        <v>0</v>
      </c>
      <c r="BP761" s="41">
        <f t="shared" si="480"/>
        <v>0.66666666666666663</v>
      </c>
      <c r="BQ761" s="41">
        <f t="shared" si="481"/>
        <v>0.33333333333333331</v>
      </c>
      <c r="BR761" s="41">
        <f t="shared" si="482"/>
        <v>0</v>
      </c>
      <c r="BS761" s="41">
        <f t="shared" si="483"/>
        <v>0.5</v>
      </c>
      <c r="BT761" s="41">
        <f t="shared" si="484"/>
        <v>0.5</v>
      </c>
      <c r="BU761" s="41">
        <f t="shared" si="485"/>
        <v>0</v>
      </c>
      <c r="BV761" s="41">
        <f t="shared" si="486"/>
        <v>0</v>
      </c>
      <c r="BW761" s="41">
        <f t="shared" si="487"/>
        <v>1</v>
      </c>
      <c r="BX761" s="41" t="str">
        <f t="shared" si="454"/>
        <v>2013Nurse practitionersNew Brunswick</v>
      </c>
      <c r="BY761" s="51">
        <f>VLOOKUP(BX761,'%workplace'!$A$1:$F$381,6,FALSE)</f>
        <v>102</v>
      </c>
      <c r="BZ761" s="32">
        <f t="shared" si="455"/>
        <v>0.11764705882352941</v>
      </c>
    </row>
    <row r="762" spans="1:78" s="8" customFormat="1" hidden="1" x14ac:dyDescent="0.2">
      <c r="A762" s="8" t="str">
        <f t="shared" si="418"/>
        <v>2013Nurse practitionersQuebecAll places of work</v>
      </c>
      <c r="B762" s="8" t="s">
        <v>5</v>
      </c>
      <c r="C762" s="8" t="s">
        <v>18</v>
      </c>
      <c r="D762" s="8" t="s">
        <v>9</v>
      </c>
      <c r="E762" s="8">
        <v>2013</v>
      </c>
      <c r="F762" s="8">
        <v>182</v>
      </c>
      <c r="G762" s="8">
        <v>19</v>
      </c>
      <c r="H762" s="8">
        <v>0</v>
      </c>
      <c r="I762" s="8">
        <v>18</v>
      </c>
      <c r="J762" s="8">
        <v>77</v>
      </c>
      <c r="K762" s="8">
        <v>49</v>
      </c>
      <c r="L762" s="8">
        <v>25</v>
      </c>
      <c r="M762" s="8">
        <v>18</v>
      </c>
      <c r="N762" s="8">
        <v>9</v>
      </c>
      <c r="O762" s="8">
        <v>4</v>
      </c>
      <c r="P762" s="8">
        <v>1</v>
      </c>
      <c r="Q762" s="8">
        <v>0</v>
      </c>
      <c r="R762" s="8">
        <v>0</v>
      </c>
      <c r="S762" s="8">
        <v>0</v>
      </c>
      <c r="T762" s="8">
        <v>0</v>
      </c>
      <c r="U762" s="8">
        <v>199</v>
      </c>
      <c r="V762" s="8">
        <v>2</v>
      </c>
      <c r="W762" s="8">
        <v>0</v>
      </c>
      <c r="X762" s="8">
        <v>190</v>
      </c>
      <c r="Y762" s="8">
        <v>10</v>
      </c>
      <c r="Z762" s="8">
        <v>1</v>
      </c>
      <c r="AA762" s="8">
        <v>0</v>
      </c>
      <c r="AB762" s="8">
        <v>1</v>
      </c>
      <c r="AC762" s="8">
        <v>0</v>
      </c>
      <c r="AD762" s="8">
        <v>192</v>
      </c>
      <c r="AE762" s="8">
        <v>8</v>
      </c>
      <c r="AF762" s="8">
        <v>1</v>
      </c>
      <c r="AG762" s="8">
        <v>200</v>
      </c>
      <c r="AH762" s="8">
        <v>0</v>
      </c>
      <c r="AI762" s="8">
        <v>0</v>
      </c>
      <c r="AJ762" s="8">
        <v>37</v>
      </c>
      <c r="AK762" s="8">
        <v>164</v>
      </c>
      <c r="AL762" s="8">
        <v>0</v>
      </c>
      <c r="AM762" s="8">
        <v>0</v>
      </c>
      <c r="AN762" s="8">
        <v>201</v>
      </c>
      <c r="AO762" s="41">
        <f t="shared" si="488"/>
        <v>0.90547263681592038</v>
      </c>
      <c r="AP762" s="41">
        <f t="shared" si="489"/>
        <v>9.4527363184079602E-2</v>
      </c>
      <c r="AQ762" s="41">
        <f t="shared" si="490"/>
        <v>0</v>
      </c>
      <c r="AR762" s="41">
        <f t="shared" si="456"/>
        <v>8.9552238805970144E-2</v>
      </c>
      <c r="AS762" s="41">
        <f t="shared" si="457"/>
        <v>0.38308457711442784</v>
      </c>
      <c r="AT762" s="41">
        <f t="shared" si="458"/>
        <v>0.24378109452736318</v>
      </c>
      <c r="AU762" s="41">
        <f t="shared" si="459"/>
        <v>0.12437810945273632</v>
      </c>
      <c r="AV762" s="41">
        <f t="shared" si="460"/>
        <v>8.9552238805970144E-2</v>
      </c>
      <c r="AW762" s="41">
        <f t="shared" si="461"/>
        <v>4.4776119402985072E-2</v>
      </c>
      <c r="AX762" s="41">
        <f t="shared" si="462"/>
        <v>1.9900497512437811E-2</v>
      </c>
      <c r="AY762" s="41">
        <f t="shared" si="463"/>
        <v>4.9751243781094526E-3</v>
      </c>
      <c r="AZ762" s="41">
        <f t="shared" si="464"/>
        <v>0</v>
      </c>
      <c r="BA762" s="41">
        <f t="shared" si="465"/>
        <v>0</v>
      </c>
      <c r="BB762" s="41">
        <f t="shared" si="466"/>
        <v>0</v>
      </c>
      <c r="BC762" s="41">
        <f t="shared" si="467"/>
        <v>0</v>
      </c>
      <c r="BD762" s="41">
        <f t="shared" si="468"/>
        <v>0.99004975124378114</v>
      </c>
      <c r="BE762" s="41">
        <f t="shared" si="469"/>
        <v>9.9502487562189053E-3</v>
      </c>
      <c r="BF762" s="41">
        <f t="shared" si="470"/>
        <v>0</v>
      </c>
      <c r="BG762" s="41">
        <f t="shared" si="471"/>
        <v>0.94527363184079605</v>
      </c>
      <c r="BH762" s="41">
        <f t="shared" si="472"/>
        <v>4.975124378109453E-2</v>
      </c>
      <c r="BI762" s="41">
        <f t="shared" si="473"/>
        <v>4.9751243781094526E-3</v>
      </c>
      <c r="BJ762" s="41">
        <f t="shared" si="474"/>
        <v>0</v>
      </c>
      <c r="BK762" s="41">
        <f t="shared" si="475"/>
        <v>4.9751243781094526E-3</v>
      </c>
      <c r="BL762" s="41">
        <f t="shared" si="476"/>
        <v>0</v>
      </c>
      <c r="BM762" s="41">
        <f t="shared" si="477"/>
        <v>0.95522388059701491</v>
      </c>
      <c r="BN762" s="41">
        <f t="shared" si="478"/>
        <v>3.9800995024875621E-2</v>
      </c>
      <c r="BO762" s="41">
        <f t="shared" si="479"/>
        <v>4.9751243781094526E-3</v>
      </c>
      <c r="BP762" s="41">
        <f t="shared" si="480"/>
        <v>0.99502487562189057</v>
      </c>
      <c r="BQ762" s="41">
        <f t="shared" si="481"/>
        <v>0</v>
      </c>
      <c r="BR762" s="41">
        <f t="shared" si="482"/>
        <v>0</v>
      </c>
      <c r="BS762" s="41">
        <f t="shared" si="483"/>
        <v>0.18407960199004975</v>
      </c>
      <c r="BT762" s="41">
        <f t="shared" si="484"/>
        <v>0.8159203980099502</v>
      </c>
      <c r="BU762" s="41">
        <f t="shared" si="485"/>
        <v>0</v>
      </c>
      <c r="BV762" s="41">
        <f t="shared" si="486"/>
        <v>0</v>
      </c>
      <c r="BW762" s="41">
        <f t="shared" si="487"/>
        <v>1</v>
      </c>
      <c r="BX762" s="41" t="str">
        <f t="shared" si="454"/>
        <v>2013Nurse practitionersQuebec</v>
      </c>
      <c r="BY762" s="51">
        <f>VLOOKUP(BX762,'%workplace'!$A$1:$F$381,6,FALSE)</f>
        <v>201</v>
      </c>
      <c r="BZ762" s="32">
        <f t="shared" si="455"/>
        <v>1</v>
      </c>
    </row>
    <row r="763" spans="1:78" s="8" customFormat="1" hidden="1" x14ac:dyDescent="0.2">
      <c r="A763" s="8" t="str">
        <f t="shared" si="418"/>
        <v>2013Nurse practitionersQuebecCommunity health</v>
      </c>
      <c r="B763" s="8" t="s">
        <v>5</v>
      </c>
      <c r="C763" s="8" t="s">
        <v>18</v>
      </c>
      <c r="D763" s="8" t="s">
        <v>11</v>
      </c>
      <c r="E763" s="8">
        <v>2013</v>
      </c>
      <c r="F763" s="8">
        <v>47</v>
      </c>
      <c r="G763" s="8">
        <v>8</v>
      </c>
      <c r="H763" s="8">
        <v>0</v>
      </c>
      <c r="I763" s="8">
        <v>3</v>
      </c>
      <c r="J763" s="8">
        <v>19</v>
      </c>
      <c r="K763" s="8">
        <v>15</v>
      </c>
      <c r="L763" s="8">
        <v>6</v>
      </c>
      <c r="M763" s="8">
        <v>6</v>
      </c>
      <c r="N763" s="8">
        <v>5</v>
      </c>
      <c r="O763" s="8">
        <v>1</v>
      </c>
      <c r="P763" s="8">
        <v>0</v>
      </c>
      <c r="Q763" s="8">
        <v>0</v>
      </c>
      <c r="R763" s="8">
        <v>0</v>
      </c>
      <c r="S763" s="8">
        <v>0</v>
      </c>
      <c r="T763" s="8">
        <v>0</v>
      </c>
      <c r="U763" s="8">
        <v>55</v>
      </c>
      <c r="V763" s="8">
        <v>0</v>
      </c>
      <c r="W763" s="8">
        <v>0</v>
      </c>
      <c r="X763" s="8">
        <v>51</v>
      </c>
      <c r="Y763" s="8">
        <v>4</v>
      </c>
      <c r="Z763" s="8">
        <v>0</v>
      </c>
      <c r="AA763" s="8">
        <v>0</v>
      </c>
      <c r="AB763" s="8">
        <v>0</v>
      </c>
      <c r="AC763" s="8">
        <v>0</v>
      </c>
      <c r="AD763" s="8">
        <v>54</v>
      </c>
      <c r="AE763" s="8">
        <v>1</v>
      </c>
      <c r="AF763" s="8">
        <v>0</v>
      </c>
      <c r="AG763" s="8">
        <v>55</v>
      </c>
      <c r="AH763" s="8">
        <v>0</v>
      </c>
      <c r="AI763" s="8">
        <v>0</v>
      </c>
      <c r="AJ763" s="8">
        <v>14</v>
      </c>
      <c r="AK763" s="8">
        <v>41</v>
      </c>
      <c r="AL763" s="8">
        <v>0</v>
      </c>
      <c r="AM763" s="8">
        <v>0</v>
      </c>
      <c r="AN763" s="8">
        <v>55</v>
      </c>
      <c r="AO763" s="41">
        <f t="shared" si="488"/>
        <v>0.8545454545454545</v>
      </c>
      <c r="AP763" s="41">
        <f t="shared" si="489"/>
        <v>0.14545454545454545</v>
      </c>
      <c r="AQ763" s="41">
        <f t="shared" si="490"/>
        <v>0</v>
      </c>
      <c r="AR763" s="41">
        <f t="shared" si="456"/>
        <v>5.4545454545454543E-2</v>
      </c>
      <c r="AS763" s="41">
        <f t="shared" si="457"/>
        <v>0.34545454545454546</v>
      </c>
      <c r="AT763" s="41">
        <f t="shared" si="458"/>
        <v>0.27272727272727271</v>
      </c>
      <c r="AU763" s="41">
        <f t="shared" si="459"/>
        <v>0.10909090909090909</v>
      </c>
      <c r="AV763" s="41">
        <f t="shared" si="460"/>
        <v>0.10909090909090909</v>
      </c>
      <c r="AW763" s="41">
        <f t="shared" si="461"/>
        <v>9.0909090909090912E-2</v>
      </c>
      <c r="AX763" s="41">
        <f t="shared" si="462"/>
        <v>1.8181818181818181E-2</v>
      </c>
      <c r="AY763" s="41">
        <f t="shared" si="463"/>
        <v>0</v>
      </c>
      <c r="AZ763" s="41">
        <f t="shared" si="464"/>
        <v>0</v>
      </c>
      <c r="BA763" s="41">
        <f t="shared" si="465"/>
        <v>0</v>
      </c>
      <c r="BB763" s="41">
        <f t="shared" si="466"/>
        <v>0</v>
      </c>
      <c r="BC763" s="41">
        <f t="shared" si="467"/>
        <v>0</v>
      </c>
      <c r="BD763" s="41">
        <f t="shared" si="468"/>
        <v>1</v>
      </c>
      <c r="BE763" s="41">
        <f t="shared" si="469"/>
        <v>0</v>
      </c>
      <c r="BF763" s="41">
        <f t="shared" si="470"/>
        <v>0</v>
      </c>
      <c r="BG763" s="41">
        <f t="shared" si="471"/>
        <v>0.92727272727272725</v>
      </c>
      <c r="BH763" s="41">
        <f t="shared" si="472"/>
        <v>7.2727272727272724E-2</v>
      </c>
      <c r="BI763" s="41">
        <f t="shared" si="473"/>
        <v>0</v>
      </c>
      <c r="BJ763" s="41">
        <f t="shared" si="474"/>
        <v>0</v>
      </c>
      <c r="BK763" s="41">
        <f t="shared" si="475"/>
        <v>0</v>
      </c>
      <c r="BL763" s="41">
        <f t="shared" si="476"/>
        <v>0</v>
      </c>
      <c r="BM763" s="41">
        <f t="shared" si="477"/>
        <v>0.98181818181818181</v>
      </c>
      <c r="BN763" s="41">
        <f t="shared" si="478"/>
        <v>1.8181818181818181E-2</v>
      </c>
      <c r="BO763" s="41">
        <f t="shared" si="479"/>
        <v>0</v>
      </c>
      <c r="BP763" s="41">
        <f t="shared" si="480"/>
        <v>1</v>
      </c>
      <c r="BQ763" s="41">
        <f t="shared" si="481"/>
        <v>0</v>
      </c>
      <c r="BR763" s="41">
        <f t="shared" si="482"/>
        <v>0</v>
      </c>
      <c r="BS763" s="41">
        <f t="shared" si="483"/>
        <v>0.25454545454545452</v>
      </c>
      <c r="BT763" s="41">
        <f t="shared" si="484"/>
        <v>0.74545454545454548</v>
      </c>
      <c r="BU763" s="41">
        <f t="shared" si="485"/>
        <v>0</v>
      </c>
      <c r="BV763" s="41">
        <f t="shared" si="486"/>
        <v>0</v>
      </c>
      <c r="BW763" s="41">
        <f t="shared" si="487"/>
        <v>1</v>
      </c>
      <c r="BX763" s="41" t="str">
        <f t="shared" si="454"/>
        <v>2013Nurse practitionersQuebec</v>
      </c>
      <c r="BY763" s="51">
        <f>VLOOKUP(BX763,'%workplace'!$A$1:$F$381,6,FALSE)</f>
        <v>201</v>
      </c>
      <c r="BZ763" s="32">
        <f t="shared" si="455"/>
        <v>0.27363184079601988</v>
      </c>
    </row>
    <row r="764" spans="1:78" s="8" customFormat="1" hidden="1" x14ac:dyDescent="0.2">
      <c r="A764" s="8" t="str">
        <f t="shared" si="418"/>
        <v>2013Nurse practitionersQuebecNursing home/long-term care</v>
      </c>
      <c r="B764" s="8" t="s">
        <v>5</v>
      </c>
      <c r="C764" s="8" t="s">
        <v>18</v>
      </c>
      <c r="D764" s="8" t="s">
        <v>12</v>
      </c>
      <c r="E764" s="8">
        <v>2013</v>
      </c>
      <c r="F764" s="8">
        <v>2</v>
      </c>
      <c r="G764" s="8">
        <v>0</v>
      </c>
      <c r="H764" s="8">
        <v>0</v>
      </c>
      <c r="I764" s="8">
        <v>0</v>
      </c>
      <c r="J764" s="8">
        <v>0</v>
      </c>
      <c r="K764" s="8">
        <v>1</v>
      </c>
      <c r="L764" s="8">
        <v>1</v>
      </c>
      <c r="M764" s="8">
        <v>0</v>
      </c>
      <c r="N764" s="8">
        <v>0</v>
      </c>
      <c r="O764" s="8">
        <v>0</v>
      </c>
      <c r="P764" s="8">
        <v>0</v>
      </c>
      <c r="Q764" s="8">
        <v>0</v>
      </c>
      <c r="R764" s="8">
        <v>0</v>
      </c>
      <c r="S764" s="8">
        <v>0</v>
      </c>
      <c r="T764" s="8">
        <v>0</v>
      </c>
      <c r="U764" s="8">
        <v>2</v>
      </c>
      <c r="V764" s="8">
        <v>0</v>
      </c>
      <c r="W764" s="8">
        <v>0</v>
      </c>
      <c r="X764" s="8">
        <v>2</v>
      </c>
      <c r="Y764" s="8">
        <v>0</v>
      </c>
      <c r="Z764" s="8">
        <v>0</v>
      </c>
      <c r="AA764" s="8">
        <v>0</v>
      </c>
      <c r="AB764" s="8">
        <v>1</v>
      </c>
      <c r="AC764" s="8">
        <v>0</v>
      </c>
      <c r="AD764" s="8">
        <v>0</v>
      </c>
      <c r="AE764" s="8">
        <v>1</v>
      </c>
      <c r="AF764" s="8">
        <v>1</v>
      </c>
      <c r="AG764" s="8">
        <v>1</v>
      </c>
      <c r="AH764" s="8">
        <v>0</v>
      </c>
      <c r="AI764" s="8">
        <v>0</v>
      </c>
      <c r="AJ764" s="8">
        <v>1</v>
      </c>
      <c r="AK764" s="8">
        <v>1</v>
      </c>
      <c r="AL764" s="8">
        <v>0</v>
      </c>
      <c r="AM764" s="8">
        <v>0</v>
      </c>
      <c r="AN764" s="8">
        <v>2</v>
      </c>
      <c r="AO764" s="41">
        <f t="shared" si="488"/>
        <v>1</v>
      </c>
      <c r="AP764" s="41">
        <f t="shared" si="489"/>
        <v>0</v>
      </c>
      <c r="AQ764" s="41">
        <f t="shared" si="490"/>
        <v>0</v>
      </c>
      <c r="AR764" s="41">
        <f t="shared" si="456"/>
        <v>0</v>
      </c>
      <c r="AS764" s="41">
        <f t="shared" si="457"/>
        <v>0</v>
      </c>
      <c r="AT764" s="41">
        <f t="shared" si="458"/>
        <v>0.5</v>
      </c>
      <c r="AU764" s="41">
        <f t="shared" si="459"/>
        <v>0.5</v>
      </c>
      <c r="AV764" s="41">
        <f t="shared" si="460"/>
        <v>0</v>
      </c>
      <c r="AW764" s="41">
        <f t="shared" si="461"/>
        <v>0</v>
      </c>
      <c r="AX764" s="41">
        <f t="shared" si="462"/>
        <v>0</v>
      </c>
      <c r="AY764" s="41">
        <f t="shared" si="463"/>
        <v>0</v>
      </c>
      <c r="AZ764" s="41">
        <f t="shared" si="464"/>
        <v>0</v>
      </c>
      <c r="BA764" s="41">
        <f t="shared" si="465"/>
        <v>0</v>
      </c>
      <c r="BB764" s="41">
        <f t="shared" si="466"/>
        <v>0</v>
      </c>
      <c r="BC764" s="41">
        <f t="shared" si="467"/>
        <v>0</v>
      </c>
      <c r="BD764" s="41">
        <f t="shared" si="468"/>
        <v>1</v>
      </c>
      <c r="BE764" s="41">
        <f t="shared" si="469"/>
        <v>0</v>
      </c>
      <c r="BF764" s="41">
        <f t="shared" si="470"/>
        <v>0</v>
      </c>
      <c r="BG764" s="41">
        <f t="shared" si="471"/>
        <v>1</v>
      </c>
      <c r="BH764" s="41">
        <f t="shared" si="472"/>
        <v>0</v>
      </c>
      <c r="BI764" s="41">
        <f t="shared" si="473"/>
        <v>0</v>
      </c>
      <c r="BJ764" s="41">
        <f t="shared" si="474"/>
        <v>0</v>
      </c>
      <c r="BK764" s="41">
        <f t="shared" si="475"/>
        <v>0.5</v>
      </c>
      <c r="BL764" s="41">
        <f t="shared" si="476"/>
        <v>0</v>
      </c>
      <c r="BM764" s="41">
        <f t="shared" si="477"/>
        <v>0</v>
      </c>
      <c r="BN764" s="41">
        <f t="shared" si="478"/>
        <v>0.5</v>
      </c>
      <c r="BO764" s="41">
        <f t="shared" si="479"/>
        <v>0.5</v>
      </c>
      <c r="BP764" s="41">
        <f t="shared" si="480"/>
        <v>0.5</v>
      </c>
      <c r="BQ764" s="41">
        <f t="shared" si="481"/>
        <v>0</v>
      </c>
      <c r="BR764" s="41">
        <f t="shared" si="482"/>
        <v>0</v>
      </c>
      <c r="BS764" s="41">
        <f t="shared" si="483"/>
        <v>0.5</v>
      </c>
      <c r="BT764" s="41">
        <f t="shared" si="484"/>
        <v>0.5</v>
      </c>
      <c r="BU764" s="41">
        <f t="shared" si="485"/>
        <v>0</v>
      </c>
      <c r="BV764" s="41">
        <f t="shared" si="486"/>
        <v>0</v>
      </c>
      <c r="BW764" s="41">
        <f t="shared" si="487"/>
        <v>1</v>
      </c>
      <c r="BX764" s="41" t="str">
        <f t="shared" si="454"/>
        <v>2013Nurse practitionersQuebec</v>
      </c>
      <c r="BY764" s="51">
        <f>VLOOKUP(BX764,'%workplace'!$A$1:$F$381,6,FALSE)</f>
        <v>201</v>
      </c>
      <c r="BZ764" s="32">
        <f t="shared" si="455"/>
        <v>9.9502487562189053E-3</v>
      </c>
    </row>
    <row r="765" spans="1:78" s="8" customFormat="1" hidden="1" x14ac:dyDescent="0.2">
      <c r="A765" s="8" t="str">
        <f t="shared" si="418"/>
        <v>2013Nurse practitionersQuebecHospital</v>
      </c>
      <c r="B765" s="8" t="s">
        <v>5</v>
      </c>
      <c r="C765" s="8" t="s">
        <v>18</v>
      </c>
      <c r="D765" s="8" t="s">
        <v>10</v>
      </c>
      <c r="E765" s="8">
        <v>2013</v>
      </c>
      <c r="F765" s="8">
        <v>79</v>
      </c>
      <c r="G765" s="8">
        <v>6</v>
      </c>
      <c r="H765" s="8">
        <v>0</v>
      </c>
      <c r="I765" s="8">
        <v>6</v>
      </c>
      <c r="J765" s="8">
        <v>29</v>
      </c>
      <c r="K765" s="8">
        <v>22</v>
      </c>
      <c r="L765" s="8">
        <v>13</v>
      </c>
      <c r="M765" s="8">
        <v>8</v>
      </c>
      <c r="N765" s="8">
        <v>3</v>
      </c>
      <c r="O765" s="8">
        <v>3</v>
      </c>
      <c r="P765" s="8">
        <v>1</v>
      </c>
      <c r="Q765" s="8">
        <v>0</v>
      </c>
      <c r="R765" s="8">
        <v>0</v>
      </c>
      <c r="S765" s="8">
        <v>0</v>
      </c>
      <c r="T765" s="8">
        <v>0</v>
      </c>
      <c r="U765" s="8">
        <v>83</v>
      </c>
      <c r="V765" s="8">
        <v>2</v>
      </c>
      <c r="W765" s="8">
        <v>0</v>
      </c>
      <c r="X765" s="8">
        <v>81</v>
      </c>
      <c r="Y765" s="8">
        <v>4</v>
      </c>
      <c r="Z765" s="8">
        <v>0</v>
      </c>
      <c r="AA765" s="8">
        <v>0</v>
      </c>
      <c r="AB765" s="8">
        <v>0</v>
      </c>
      <c r="AC765" s="8">
        <v>0</v>
      </c>
      <c r="AD765" s="8">
        <v>83</v>
      </c>
      <c r="AE765" s="8">
        <v>2</v>
      </c>
      <c r="AF765" s="8">
        <v>0</v>
      </c>
      <c r="AG765" s="8">
        <v>85</v>
      </c>
      <c r="AH765" s="8">
        <v>0</v>
      </c>
      <c r="AI765" s="8">
        <v>0</v>
      </c>
      <c r="AJ765" s="8">
        <v>8</v>
      </c>
      <c r="AK765" s="8">
        <v>77</v>
      </c>
      <c r="AL765" s="8">
        <v>0</v>
      </c>
      <c r="AM765" s="8">
        <v>0</v>
      </c>
      <c r="AN765" s="8">
        <v>85</v>
      </c>
      <c r="AO765" s="41">
        <f t="shared" si="488"/>
        <v>0.92941176470588238</v>
      </c>
      <c r="AP765" s="41">
        <f t="shared" si="489"/>
        <v>7.0588235294117646E-2</v>
      </c>
      <c r="AQ765" s="41">
        <f t="shared" si="490"/>
        <v>0</v>
      </c>
      <c r="AR765" s="41">
        <f t="shared" si="456"/>
        <v>7.0588235294117646E-2</v>
      </c>
      <c r="AS765" s="41">
        <f t="shared" si="457"/>
        <v>0.3411764705882353</v>
      </c>
      <c r="AT765" s="41">
        <f t="shared" si="458"/>
        <v>0.25882352941176473</v>
      </c>
      <c r="AU765" s="41">
        <f t="shared" si="459"/>
        <v>0.15294117647058825</v>
      </c>
      <c r="AV765" s="41">
        <f t="shared" si="460"/>
        <v>9.4117647058823528E-2</v>
      </c>
      <c r="AW765" s="41">
        <f t="shared" si="461"/>
        <v>3.5294117647058823E-2</v>
      </c>
      <c r="AX765" s="41">
        <f t="shared" si="462"/>
        <v>3.5294117647058823E-2</v>
      </c>
      <c r="AY765" s="41">
        <f t="shared" si="463"/>
        <v>1.1764705882352941E-2</v>
      </c>
      <c r="AZ765" s="41">
        <f t="shared" si="464"/>
        <v>0</v>
      </c>
      <c r="BA765" s="41">
        <f t="shared" si="465"/>
        <v>0</v>
      </c>
      <c r="BB765" s="41">
        <f t="shared" si="466"/>
        <v>0</v>
      </c>
      <c r="BC765" s="41">
        <f t="shared" si="467"/>
        <v>0</v>
      </c>
      <c r="BD765" s="41">
        <f t="shared" si="468"/>
        <v>0.97647058823529409</v>
      </c>
      <c r="BE765" s="41">
        <f t="shared" si="469"/>
        <v>2.3529411764705882E-2</v>
      </c>
      <c r="BF765" s="41">
        <f t="shared" si="470"/>
        <v>0</v>
      </c>
      <c r="BG765" s="41">
        <f t="shared" si="471"/>
        <v>0.95294117647058818</v>
      </c>
      <c r="BH765" s="41">
        <f t="shared" si="472"/>
        <v>4.7058823529411764E-2</v>
      </c>
      <c r="BI765" s="41">
        <f t="shared" si="473"/>
        <v>0</v>
      </c>
      <c r="BJ765" s="41">
        <f t="shared" si="474"/>
        <v>0</v>
      </c>
      <c r="BK765" s="41">
        <f t="shared" si="475"/>
        <v>0</v>
      </c>
      <c r="BL765" s="41">
        <f t="shared" si="476"/>
        <v>0</v>
      </c>
      <c r="BM765" s="41">
        <f t="shared" si="477"/>
        <v>0.97647058823529409</v>
      </c>
      <c r="BN765" s="41">
        <f t="shared" si="478"/>
        <v>2.3529411764705882E-2</v>
      </c>
      <c r="BO765" s="41">
        <f t="shared" si="479"/>
        <v>0</v>
      </c>
      <c r="BP765" s="41">
        <f t="shared" si="480"/>
        <v>1</v>
      </c>
      <c r="BQ765" s="41">
        <f t="shared" si="481"/>
        <v>0</v>
      </c>
      <c r="BR765" s="41">
        <f t="shared" si="482"/>
        <v>0</v>
      </c>
      <c r="BS765" s="41">
        <f t="shared" si="483"/>
        <v>9.4117647058823528E-2</v>
      </c>
      <c r="BT765" s="41">
        <f t="shared" si="484"/>
        <v>0.90588235294117647</v>
      </c>
      <c r="BU765" s="41">
        <f t="shared" si="485"/>
        <v>0</v>
      </c>
      <c r="BV765" s="41">
        <f t="shared" si="486"/>
        <v>0</v>
      </c>
      <c r="BW765" s="41">
        <f t="shared" si="487"/>
        <v>1</v>
      </c>
      <c r="BX765" s="41" t="str">
        <f t="shared" si="454"/>
        <v>2013Nurse practitionersQuebec</v>
      </c>
      <c r="BY765" s="51">
        <f>VLOOKUP(BX765,'%workplace'!$A$1:$F$381,6,FALSE)</f>
        <v>201</v>
      </c>
      <c r="BZ765" s="32">
        <f t="shared" si="455"/>
        <v>0.4228855721393035</v>
      </c>
    </row>
    <row r="766" spans="1:78" s="8" customFormat="1" hidden="1" x14ac:dyDescent="0.2">
      <c r="A766" s="8" t="str">
        <f t="shared" si="418"/>
        <v>2013Nurse practitionersQuebecOther places of work</v>
      </c>
      <c r="B766" s="8" t="s">
        <v>5</v>
      </c>
      <c r="C766" s="8" t="s">
        <v>18</v>
      </c>
      <c r="D766" s="8" t="s">
        <v>13</v>
      </c>
      <c r="E766" s="8">
        <v>2013</v>
      </c>
      <c r="F766" s="8">
        <v>54</v>
      </c>
      <c r="G766" s="8">
        <v>5</v>
      </c>
      <c r="H766" s="8">
        <v>0</v>
      </c>
      <c r="I766" s="8">
        <v>9</v>
      </c>
      <c r="J766" s="8">
        <v>29</v>
      </c>
      <c r="K766" s="8">
        <v>11</v>
      </c>
      <c r="L766" s="8">
        <v>5</v>
      </c>
      <c r="M766" s="8">
        <v>4</v>
      </c>
      <c r="N766" s="8">
        <v>1</v>
      </c>
      <c r="O766" s="8">
        <v>0</v>
      </c>
      <c r="P766" s="8">
        <v>0</v>
      </c>
      <c r="Q766" s="8">
        <v>0</v>
      </c>
      <c r="R766" s="8">
        <v>0</v>
      </c>
      <c r="S766" s="8">
        <v>0</v>
      </c>
      <c r="T766" s="8">
        <v>0</v>
      </c>
      <c r="U766" s="8">
        <v>59</v>
      </c>
      <c r="V766" s="8">
        <v>0</v>
      </c>
      <c r="W766" s="8">
        <v>0</v>
      </c>
      <c r="X766" s="8">
        <v>56</v>
      </c>
      <c r="Y766" s="8">
        <v>2</v>
      </c>
      <c r="Z766" s="8">
        <v>1</v>
      </c>
      <c r="AA766" s="8">
        <v>0</v>
      </c>
      <c r="AB766" s="8">
        <v>0</v>
      </c>
      <c r="AC766" s="8">
        <v>0</v>
      </c>
      <c r="AD766" s="8">
        <v>55</v>
      </c>
      <c r="AE766" s="8">
        <v>4</v>
      </c>
      <c r="AF766" s="8">
        <v>0</v>
      </c>
      <c r="AG766" s="8">
        <v>59</v>
      </c>
      <c r="AH766" s="8">
        <v>0</v>
      </c>
      <c r="AI766" s="8">
        <v>0</v>
      </c>
      <c r="AJ766" s="8">
        <v>14</v>
      </c>
      <c r="AK766" s="8">
        <v>45</v>
      </c>
      <c r="AL766" s="8">
        <v>0</v>
      </c>
      <c r="AM766" s="8">
        <v>0</v>
      </c>
      <c r="AN766" s="8">
        <v>59</v>
      </c>
      <c r="AO766" s="41">
        <f t="shared" si="488"/>
        <v>0.9152542372881356</v>
      </c>
      <c r="AP766" s="41">
        <f t="shared" si="489"/>
        <v>8.4745762711864403E-2</v>
      </c>
      <c r="AQ766" s="41">
        <f t="shared" si="490"/>
        <v>0</v>
      </c>
      <c r="AR766" s="41">
        <f t="shared" si="456"/>
        <v>0.15254237288135594</v>
      </c>
      <c r="AS766" s="41">
        <f t="shared" si="457"/>
        <v>0.49152542372881358</v>
      </c>
      <c r="AT766" s="41">
        <f t="shared" si="458"/>
        <v>0.1864406779661017</v>
      </c>
      <c r="AU766" s="41">
        <f t="shared" si="459"/>
        <v>8.4745762711864403E-2</v>
      </c>
      <c r="AV766" s="41">
        <f t="shared" si="460"/>
        <v>6.7796610169491525E-2</v>
      </c>
      <c r="AW766" s="41">
        <f t="shared" si="461"/>
        <v>1.6949152542372881E-2</v>
      </c>
      <c r="AX766" s="41">
        <f t="shared" si="462"/>
        <v>0</v>
      </c>
      <c r="AY766" s="41">
        <f t="shared" si="463"/>
        <v>0</v>
      </c>
      <c r="AZ766" s="41">
        <f t="shared" si="464"/>
        <v>0</v>
      </c>
      <c r="BA766" s="41">
        <f t="shared" si="465"/>
        <v>0</v>
      </c>
      <c r="BB766" s="41">
        <f t="shared" si="466"/>
        <v>0</v>
      </c>
      <c r="BC766" s="41">
        <f t="shared" si="467"/>
        <v>0</v>
      </c>
      <c r="BD766" s="41">
        <f t="shared" si="468"/>
        <v>1</v>
      </c>
      <c r="BE766" s="41">
        <f t="shared" si="469"/>
        <v>0</v>
      </c>
      <c r="BF766" s="41">
        <f t="shared" si="470"/>
        <v>0</v>
      </c>
      <c r="BG766" s="41">
        <f t="shared" si="471"/>
        <v>0.94915254237288138</v>
      </c>
      <c r="BH766" s="41">
        <f t="shared" si="472"/>
        <v>3.3898305084745763E-2</v>
      </c>
      <c r="BI766" s="41">
        <f t="shared" si="473"/>
        <v>1.6949152542372881E-2</v>
      </c>
      <c r="BJ766" s="41">
        <f t="shared" si="474"/>
        <v>0</v>
      </c>
      <c r="BK766" s="41">
        <f t="shared" si="475"/>
        <v>0</v>
      </c>
      <c r="BL766" s="41">
        <f t="shared" si="476"/>
        <v>0</v>
      </c>
      <c r="BM766" s="41">
        <f t="shared" si="477"/>
        <v>0.93220338983050843</v>
      </c>
      <c r="BN766" s="41">
        <f t="shared" si="478"/>
        <v>6.7796610169491525E-2</v>
      </c>
      <c r="BO766" s="41">
        <f t="shared" si="479"/>
        <v>0</v>
      </c>
      <c r="BP766" s="41">
        <f t="shared" si="480"/>
        <v>1</v>
      </c>
      <c r="BQ766" s="41">
        <f t="shared" si="481"/>
        <v>0</v>
      </c>
      <c r="BR766" s="41">
        <f t="shared" si="482"/>
        <v>0</v>
      </c>
      <c r="BS766" s="41">
        <f t="shared" si="483"/>
        <v>0.23728813559322035</v>
      </c>
      <c r="BT766" s="41">
        <f t="shared" si="484"/>
        <v>0.76271186440677963</v>
      </c>
      <c r="BU766" s="41">
        <f t="shared" si="485"/>
        <v>0</v>
      </c>
      <c r="BV766" s="41">
        <f t="shared" si="486"/>
        <v>0</v>
      </c>
      <c r="BW766" s="41">
        <f t="shared" si="487"/>
        <v>1</v>
      </c>
      <c r="BX766" s="41" t="str">
        <f t="shared" si="454"/>
        <v>2013Nurse practitionersQuebec</v>
      </c>
      <c r="BY766" s="51">
        <f>VLOOKUP(BX766,'%workplace'!$A$1:$F$381,6,FALSE)</f>
        <v>201</v>
      </c>
      <c r="BZ766" s="32">
        <f t="shared" si="455"/>
        <v>0.29353233830845771</v>
      </c>
    </row>
    <row r="767" spans="1:78" s="8" customFormat="1" hidden="1" x14ac:dyDescent="0.2">
      <c r="A767" s="8" t="str">
        <f t="shared" si="418"/>
        <v>2013Nurse practitionersOntarioAll places of work</v>
      </c>
      <c r="B767" s="8" t="s">
        <v>5</v>
      </c>
      <c r="C767" s="8" t="s">
        <v>19</v>
      </c>
      <c r="D767" s="8" t="s">
        <v>9</v>
      </c>
      <c r="E767" s="8">
        <v>2013</v>
      </c>
      <c r="F767" s="8">
        <v>1934</v>
      </c>
      <c r="G767" s="8">
        <v>115</v>
      </c>
      <c r="H767" s="8">
        <v>0</v>
      </c>
      <c r="I767" s="8">
        <v>66</v>
      </c>
      <c r="J767" s="8">
        <v>296</v>
      </c>
      <c r="K767" s="8">
        <v>261</v>
      </c>
      <c r="L767" s="8">
        <v>290</v>
      </c>
      <c r="M767" s="8">
        <v>356</v>
      </c>
      <c r="N767" s="8">
        <v>368</v>
      </c>
      <c r="O767" s="8">
        <v>270</v>
      </c>
      <c r="P767" s="8">
        <v>119</v>
      </c>
      <c r="Q767" s="8">
        <v>19</v>
      </c>
      <c r="R767" s="8">
        <v>4</v>
      </c>
      <c r="S767" s="8">
        <v>0</v>
      </c>
      <c r="T767" s="8">
        <v>0</v>
      </c>
      <c r="U767" s="8">
        <v>1930</v>
      </c>
      <c r="V767" s="8">
        <v>119</v>
      </c>
      <c r="W767" s="8">
        <v>0</v>
      </c>
      <c r="X767" s="8">
        <v>1706</v>
      </c>
      <c r="Y767" s="8">
        <v>300</v>
      </c>
      <c r="Z767" s="8">
        <v>43</v>
      </c>
      <c r="AA767" s="8">
        <v>0</v>
      </c>
      <c r="AB767" s="8">
        <v>26</v>
      </c>
      <c r="AC767" s="8">
        <v>0</v>
      </c>
      <c r="AD767" s="8">
        <v>1864</v>
      </c>
      <c r="AE767" s="8">
        <v>159</v>
      </c>
      <c r="AF767" s="8">
        <v>29</v>
      </c>
      <c r="AG767" s="8">
        <v>1988</v>
      </c>
      <c r="AH767" s="8">
        <v>32</v>
      </c>
      <c r="AI767" s="8">
        <v>0</v>
      </c>
      <c r="AJ767" s="8">
        <v>287</v>
      </c>
      <c r="AK767" s="8">
        <v>1762</v>
      </c>
      <c r="AL767" s="8">
        <v>0</v>
      </c>
      <c r="AM767" s="8">
        <v>0</v>
      </c>
      <c r="AN767" s="8">
        <v>2049</v>
      </c>
      <c r="AO767" s="41">
        <f t="shared" si="488"/>
        <v>0.94387506100536844</v>
      </c>
      <c r="AP767" s="41">
        <f t="shared" si="489"/>
        <v>5.6124938994631529E-2</v>
      </c>
      <c r="AQ767" s="41">
        <f t="shared" si="490"/>
        <v>0</v>
      </c>
      <c r="AR767" s="41">
        <f t="shared" si="456"/>
        <v>3.2210834553440704E-2</v>
      </c>
      <c r="AS767" s="41">
        <f t="shared" si="457"/>
        <v>0.14446071254270376</v>
      </c>
      <c r="AT767" s="41">
        <f t="shared" si="458"/>
        <v>0.1273792093704246</v>
      </c>
      <c r="AU767" s="41">
        <f t="shared" si="459"/>
        <v>0.14153245485602733</v>
      </c>
      <c r="AV767" s="41">
        <f t="shared" si="460"/>
        <v>0.17374328940946804</v>
      </c>
      <c r="AW767" s="41">
        <f t="shared" si="461"/>
        <v>0.17959980478282089</v>
      </c>
      <c r="AX767" s="41">
        <f t="shared" si="462"/>
        <v>0.13177159590043924</v>
      </c>
      <c r="AY767" s="41">
        <f t="shared" si="463"/>
        <v>5.8077110785749148E-2</v>
      </c>
      <c r="AZ767" s="41">
        <f t="shared" si="464"/>
        <v>9.2728160078086874E-3</v>
      </c>
      <c r="BA767" s="41">
        <f t="shared" si="465"/>
        <v>1.9521717911176184E-3</v>
      </c>
      <c r="BB767" s="41">
        <f t="shared" si="466"/>
        <v>0</v>
      </c>
      <c r="BC767" s="41">
        <f t="shared" si="467"/>
        <v>0</v>
      </c>
      <c r="BD767" s="41">
        <f t="shared" si="468"/>
        <v>0.94192288921425082</v>
      </c>
      <c r="BE767" s="41">
        <f t="shared" si="469"/>
        <v>5.8077110785749148E-2</v>
      </c>
      <c r="BF767" s="41">
        <f t="shared" si="470"/>
        <v>0</v>
      </c>
      <c r="BG767" s="41">
        <f t="shared" si="471"/>
        <v>0.83260126891166419</v>
      </c>
      <c r="BH767" s="41">
        <f t="shared" si="472"/>
        <v>0.14641288433382138</v>
      </c>
      <c r="BI767" s="41">
        <f t="shared" si="473"/>
        <v>2.0985846754514398E-2</v>
      </c>
      <c r="BJ767" s="41">
        <f t="shared" si="474"/>
        <v>0</v>
      </c>
      <c r="BK767" s="41">
        <f t="shared" si="475"/>
        <v>1.268911664226452E-2</v>
      </c>
      <c r="BL767" s="41">
        <f t="shared" si="476"/>
        <v>0</v>
      </c>
      <c r="BM767" s="41">
        <f t="shared" si="477"/>
        <v>0.90971205466081018</v>
      </c>
      <c r="BN767" s="41">
        <f t="shared" si="478"/>
        <v>7.7598828696925332E-2</v>
      </c>
      <c r="BO767" s="41">
        <f t="shared" si="479"/>
        <v>1.4153245485602733E-2</v>
      </c>
      <c r="BP767" s="41">
        <f t="shared" si="480"/>
        <v>0.97022938018545635</v>
      </c>
      <c r="BQ767" s="41">
        <f t="shared" si="481"/>
        <v>1.5617374328940947E-2</v>
      </c>
      <c r="BR767" s="41">
        <f t="shared" si="482"/>
        <v>0</v>
      </c>
      <c r="BS767" s="41">
        <f t="shared" si="483"/>
        <v>0.14006832601268912</v>
      </c>
      <c r="BT767" s="41">
        <f t="shared" si="484"/>
        <v>0.85993167398731085</v>
      </c>
      <c r="BU767" s="41">
        <f t="shared" si="485"/>
        <v>0</v>
      </c>
      <c r="BV767" s="41">
        <f t="shared" si="486"/>
        <v>0</v>
      </c>
      <c r="BW767" s="41">
        <f t="shared" si="487"/>
        <v>1</v>
      </c>
      <c r="BX767" s="41" t="str">
        <f t="shared" si="454"/>
        <v>2013Nurse practitionersOntario</v>
      </c>
      <c r="BY767" s="51">
        <f>VLOOKUP(BX767,'%workplace'!$A$1:$F$381,6,FALSE)</f>
        <v>2049</v>
      </c>
      <c r="BZ767" s="32">
        <f t="shared" si="455"/>
        <v>1</v>
      </c>
    </row>
    <row r="768" spans="1:78" s="8" customFormat="1" hidden="1" x14ac:dyDescent="0.2">
      <c r="A768" s="8" t="str">
        <f t="shared" si="418"/>
        <v>2013Nurse practitionersOntarioCommunity health</v>
      </c>
      <c r="B768" s="8" t="s">
        <v>5</v>
      </c>
      <c r="C768" s="8" t="s">
        <v>19</v>
      </c>
      <c r="D768" s="8" t="s">
        <v>11</v>
      </c>
      <c r="E768" s="8">
        <v>2013</v>
      </c>
      <c r="F768" s="8">
        <v>512</v>
      </c>
      <c r="G768" s="8">
        <v>37</v>
      </c>
      <c r="H768" s="8">
        <v>0</v>
      </c>
      <c r="I768" s="8">
        <v>17</v>
      </c>
      <c r="J768" s="8">
        <v>75</v>
      </c>
      <c r="K768" s="8">
        <v>69</v>
      </c>
      <c r="L768" s="8">
        <v>65</v>
      </c>
      <c r="M768" s="8">
        <v>89</v>
      </c>
      <c r="N768" s="8">
        <v>105</v>
      </c>
      <c r="O768" s="8">
        <v>74</v>
      </c>
      <c r="P768" s="8">
        <v>47</v>
      </c>
      <c r="Q768" s="8">
        <v>6</v>
      </c>
      <c r="R768" s="8">
        <v>2</v>
      </c>
      <c r="S768" s="8">
        <v>0</v>
      </c>
      <c r="T768" s="8">
        <v>0</v>
      </c>
      <c r="U768" s="8">
        <v>524</v>
      </c>
      <c r="V768" s="8">
        <v>25</v>
      </c>
      <c r="W768" s="8">
        <v>0</v>
      </c>
      <c r="X768" s="8">
        <v>435</v>
      </c>
      <c r="Y768" s="8">
        <v>105</v>
      </c>
      <c r="Z768" s="8">
        <v>9</v>
      </c>
      <c r="AA768" s="8">
        <v>0</v>
      </c>
      <c r="AB768" s="8">
        <v>7</v>
      </c>
      <c r="AC768" s="8">
        <v>0</v>
      </c>
      <c r="AD768" s="8">
        <v>513</v>
      </c>
      <c r="AE768" s="8">
        <v>29</v>
      </c>
      <c r="AF768" s="8">
        <v>7</v>
      </c>
      <c r="AG768" s="8">
        <v>541</v>
      </c>
      <c r="AH768" s="8">
        <v>1</v>
      </c>
      <c r="AI768" s="8">
        <v>0</v>
      </c>
      <c r="AJ768" s="8">
        <v>101</v>
      </c>
      <c r="AK768" s="8">
        <v>448</v>
      </c>
      <c r="AL768" s="8">
        <v>0</v>
      </c>
      <c r="AM768" s="8">
        <v>0</v>
      </c>
      <c r="AN768" s="8">
        <v>549</v>
      </c>
      <c r="AO768" s="41">
        <f t="shared" si="488"/>
        <v>0.93260473588342441</v>
      </c>
      <c r="AP768" s="41">
        <f t="shared" si="489"/>
        <v>6.7395264116575593E-2</v>
      </c>
      <c r="AQ768" s="41">
        <f t="shared" si="490"/>
        <v>0</v>
      </c>
      <c r="AR768" s="41">
        <f t="shared" si="456"/>
        <v>3.0965391621129327E-2</v>
      </c>
      <c r="AS768" s="41">
        <f t="shared" si="457"/>
        <v>0.13661202185792351</v>
      </c>
      <c r="AT768" s="41">
        <f t="shared" si="458"/>
        <v>0.12568306010928962</v>
      </c>
      <c r="AU768" s="41">
        <f t="shared" si="459"/>
        <v>0.11839708561020036</v>
      </c>
      <c r="AV768" s="41">
        <f t="shared" si="460"/>
        <v>0.16211293260473589</v>
      </c>
      <c r="AW768" s="41">
        <f t="shared" si="461"/>
        <v>0.19125683060109289</v>
      </c>
      <c r="AX768" s="41">
        <f t="shared" si="462"/>
        <v>0.13479052823315119</v>
      </c>
      <c r="AY768" s="41">
        <f t="shared" si="463"/>
        <v>8.5610200364298727E-2</v>
      </c>
      <c r="AZ768" s="41">
        <f t="shared" si="464"/>
        <v>1.092896174863388E-2</v>
      </c>
      <c r="BA768" s="41">
        <f t="shared" si="465"/>
        <v>3.6429872495446266E-3</v>
      </c>
      <c r="BB768" s="41">
        <f t="shared" si="466"/>
        <v>0</v>
      </c>
      <c r="BC768" s="41">
        <f t="shared" si="467"/>
        <v>0</v>
      </c>
      <c r="BD768" s="41">
        <f t="shared" si="468"/>
        <v>0.95446265938069219</v>
      </c>
      <c r="BE768" s="41">
        <f t="shared" si="469"/>
        <v>4.553734061930783E-2</v>
      </c>
      <c r="BF768" s="41">
        <f t="shared" si="470"/>
        <v>0</v>
      </c>
      <c r="BG768" s="41">
        <f t="shared" si="471"/>
        <v>0.79234972677595628</v>
      </c>
      <c r="BH768" s="41">
        <f t="shared" si="472"/>
        <v>0.19125683060109289</v>
      </c>
      <c r="BI768" s="41">
        <f t="shared" si="473"/>
        <v>1.6393442622950821E-2</v>
      </c>
      <c r="BJ768" s="41">
        <f t="shared" si="474"/>
        <v>0</v>
      </c>
      <c r="BK768" s="41">
        <f t="shared" si="475"/>
        <v>1.2750455373406194E-2</v>
      </c>
      <c r="BL768" s="41">
        <f t="shared" si="476"/>
        <v>0</v>
      </c>
      <c r="BM768" s="41">
        <f t="shared" si="477"/>
        <v>0.93442622950819676</v>
      </c>
      <c r="BN768" s="41">
        <f t="shared" si="478"/>
        <v>5.2823315118397086E-2</v>
      </c>
      <c r="BO768" s="41">
        <f t="shared" si="479"/>
        <v>1.2750455373406194E-2</v>
      </c>
      <c r="BP768" s="41">
        <f t="shared" si="480"/>
        <v>0.98542805100182151</v>
      </c>
      <c r="BQ768" s="41">
        <f t="shared" si="481"/>
        <v>1.8214936247723133E-3</v>
      </c>
      <c r="BR768" s="41">
        <f t="shared" si="482"/>
        <v>0</v>
      </c>
      <c r="BS768" s="41">
        <f t="shared" si="483"/>
        <v>0.18397085610200364</v>
      </c>
      <c r="BT768" s="41">
        <f t="shared" si="484"/>
        <v>0.81602914389799641</v>
      </c>
      <c r="BU768" s="41">
        <f t="shared" si="485"/>
        <v>0</v>
      </c>
      <c r="BV768" s="41">
        <f t="shared" si="486"/>
        <v>0</v>
      </c>
      <c r="BW768" s="41">
        <f t="shared" si="487"/>
        <v>1</v>
      </c>
      <c r="BX768" s="41" t="str">
        <f t="shared" si="454"/>
        <v>2013Nurse practitionersOntario</v>
      </c>
      <c r="BY768" s="51">
        <f>VLOOKUP(BX768,'%workplace'!$A$1:$F$381,6,FALSE)</f>
        <v>2049</v>
      </c>
      <c r="BZ768" s="32">
        <f t="shared" si="455"/>
        <v>0.2679355783308931</v>
      </c>
    </row>
    <row r="769" spans="1:78" s="8" customFormat="1" hidden="1" x14ac:dyDescent="0.2">
      <c r="A769" s="8" t="str">
        <f t="shared" si="418"/>
        <v>2013Nurse practitionersOntarioNursing home/long-term care</v>
      </c>
      <c r="B769" s="8" t="s">
        <v>5</v>
      </c>
      <c r="C769" s="8" t="s">
        <v>19</v>
      </c>
      <c r="D769" s="8" t="s">
        <v>12</v>
      </c>
      <c r="E769" s="8">
        <v>2013</v>
      </c>
      <c r="F769" s="8">
        <v>41</v>
      </c>
      <c r="G769" s="8">
        <v>1</v>
      </c>
      <c r="H769" s="8">
        <v>0</v>
      </c>
      <c r="I769" s="8">
        <v>2</v>
      </c>
      <c r="J769" s="8">
        <v>9</v>
      </c>
      <c r="K769" s="8">
        <v>1</v>
      </c>
      <c r="L769" s="8">
        <v>5</v>
      </c>
      <c r="M769" s="8">
        <v>9</v>
      </c>
      <c r="N769" s="8">
        <v>2</v>
      </c>
      <c r="O769" s="8">
        <v>8</v>
      </c>
      <c r="P769" s="8">
        <v>4</v>
      </c>
      <c r="Q769" s="8">
        <v>2</v>
      </c>
      <c r="R769" s="8">
        <v>0</v>
      </c>
      <c r="S769" s="8">
        <v>0</v>
      </c>
      <c r="T769" s="8">
        <v>0</v>
      </c>
      <c r="U769" s="8">
        <v>41</v>
      </c>
      <c r="V769" s="8">
        <v>1</v>
      </c>
      <c r="W769" s="8">
        <v>0</v>
      </c>
      <c r="X769" s="8">
        <v>36</v>
      </c>
      <c r="Y769" s="8">
        <v>5</v>
      </c>
      <c r="Z769" s="8">
        <v>1</v>
      </c>
      <c r="AA769" s="8">
        <v>0</v>
      </c>
      <c r="AB769" s="8">
        <v>0</v>
      </c>
      <c r="AC769" s="8">
        <v>0</v>
      </c>
      <c r="AD769" s="8">
        <v>39</v>
      </c>
      <c r="AE769" s="8">
        <v>3</v>
      </c>
      <c r="AF769" s="8">
        <v>0</v>
      </c>
      <c r="AG769" s="8">
        <v>42</v>
      </c>
      <c r="AH769" s="8">
        <v>0</v>
      </c>
      <c r="AI769" s="8">
        <v>0</v>
      </c>
      <c r="AJ769" s="8">
        <v>7</v>
      </c>
      <c r="AK769" s="8">
        <v>35</v>
      </c>
      <c r="AL769" s="8">
        <v>0</v>
      </c>
      <c r="AM769" s="8">
        <v>0</v>
      </c>
      <c r="AN769" s="8">
        <v>42</v>
      </c>
      <c r="AO769" s="41">
        <f t="shared" si="488"/>
        <v>0.97619047619047616</v>
      </c>
      <c r="AP769" s="41">
        <f t="shared" si="489"/>
        <v>2.3809523809523808E-2</v>
      </c>
      <c r="AQ769" s="41">
        <f t="shared" si="490"/>
        <v>0</v>
      </c>
      <c r="AR769" s="41">
        <f t="shared" si="456"/>
        <v>4.7619047619047616E-2</v>
      </c>
      <c r="AS769" s="41">
        <f t="shared" si="457"/>
        <v>0.21428571428571427</v>
      </c>
      <c r="AT769" s="41">
        <f t="shared" si="458"/>
        <v>2.3809523809523808E-2</v>
      </c>
      <c r="AU769" s="41">
        <f t="shared" si="459"/>
        <v>0.11904761904761904</v>
      </c>
      <c r="AV769" s="41">
        <f t="shared" si="460"/>
        <v>0.21428571428571427</v>
      </c>
      <c r="AW769" s="41">
        <f t="shared" si="461"/>
        <v>4.7619047619047616E-2</v>
      </c>
      <c r="AX769" s="41">
        <f t="shared" si="462"/>
        <v>0.19047619047619047</v>
      </c>
      <c r="AY769" s="41">
        <f t="shared" si="463"/>
        <v>9.5238095238095233E-2</v>
      </c>
      <c r="AZ769" s="41">
        <f t="shared" si="464"/>
        <v>4.7619047619047616E-2</v>
      </c>
      <c r="BA769" s="41">
        <f t="shared" si="465"/>
        <v>0</v>
      </c>
      <c r="BB769" s="41">
        <f t="shared" si="466"/>
        <v>0</v>
      </c>
      <c r="BC769" s="41">
        <f t="shared" si="467"/>
        <v>0</v>
      </c>
      <c r="BD769" s="41">
        <f t="shared" si="468"/>
        <v>0.97619047619047616</v>
      </c>
      <c r="BE769" s="41">
        <f t="shared" si="469"/>
        <v>2.3809523809523808E-2</v>
      </c>
      <c r="BF769" s="41">
        <f t="shared" si="470"/>
        <v>0</v>
      </c>
      <c r="BG769" s="41">
        <f t="shared" si="471"/>
        <v>0.8571428571428571</v>
      </c>
      <c r="BH769" s="41">
        <f t="shared" si="472"/>
        <v>0.11904761904761904</v>
      </c>
      <c r="BI769" s="41">
        <f t="shared" si="473"/>
        <v>2.3809523809523808E-2</v>
      </c>
      <c r="BJ769" s="41">
        <f t="shared" si="474"/>
        <v>0</v>
      </c>
      <c r="BK769" s="41">
        <f t="shared" si="475"/>
        <v>0</v>
      </c>
      <c r="BL769" s="41">
        <f t="shared" si="476"/>
        <v>0</v>
      </c>
      <c r="BM769" s="41">
        <f t="shared" si="477"/>
        <v>0.9285714285714286</v>
      </c>
      <c r="BN769" s="41">
        <f t="shared" si="478"/>
        <v>7.1428571428571425E-2</v>
      </c>
      <c r="BO769" s="41">
        <f t="shared" si="479"/>
        <v>0</v>
      </c>
      <c r="BP769" s="41">
        <f t="shared" si="480"/>
        <v>1</v>
      </c>
      <c r="BQ769" s="41">
        <f t="shared" si="481"/>
        <v>0</v>
      </c>
      <c r="BR769" s="41">
        <f t="shared" si="482"/>
        <v>0</v>
      </c>
      <c r="BS769" s="41">
        <f t="shared" si="483"/>
        <v>0.16666666666666666</v>
      </c>
      <c r="BT769" s="41">
        <f t="shared" si="484"/>
        <v>0.83333333333333337</v>
      </c>
      <c r="BU769" s="41">
        <f t="shared" si="485"/>
        <v>0</v>
      </c>
      <c r="BV769" s="41">
        <f t="shared" si="486"/>
        <v>0</v>
      </c>
      <c r="BW769" s="41">
        <f t="shared" si="487"/>
        <v>1</v>
      </c>
      <c r="BX769" s="41" t="str">
        <f t="shared" si="454"/>
        <v>2013Nurse practitionersOntario</v>
      </c>
      <c r="BY769" s="51">
        <f>VLOOKUP(BX769,'%workplace'!$A$1:$F$381,6,FALSE)</f>
        <v>2049</v>
      </c>
      <c r="BZ769" s="32">
        <f t="shared" si="455"/>
        <v>2.0497803806734993E-2</v>
      </c>
    </row>
    <row r="770" spans="1:78" s="8" customFormat="1" hidden="1" x14ac:dyDescent="0.2">
      <c r="A770" s="8" t="str">
        <f t="shared" ref="A770:A833" si="491">CONCATENATE(E770,B770,C770,D770)</f>
        <v>2013Nurse practitionersOntarioHospital</v>
      </c>
      <c r="B770" s="8" t="s">
        <v>5</v>
      </c>
      <c r="C770" s="8" t="s">
        <v>19</v>
      </c>
      <c r="D770" s="8" t="s">
        <v>10</v>
      </c>
      <c r="E770" s="8">
        <v>2013</v>
      </c>
      <c r="F770" s="8">
        <v>745</v>
      </c>
      <c r="G770" s="8">
        <v>40</v>
      </c>
      <c r="H770" s="8">
        <v>0</v>
      </c>
      <c r="I770" s="8">
        <v>22</v>
      </c>
      <c r="J770" s="8">
        <v>99</v>
      </c>
      <c r="K770" s="8">
        <v>106</v>
      </c>
      <c r="L770" s="8">
        <v>124</v>
      </c>
      <c r="M770" s="8">
        <v>141</v>
      </c>
      <c r="N770" s="8">
        <v>153</v>
      </c>
      <c r="O770" s="8">
        <v>109</v>
      </c>
      <c r="P770" s="8">
        <v>25</v>
      </c>
      <c r="Q770" s="8">
        <v>5</v>
      </c>
      <c r="R770" s="8">
        <v>1</v>
      </c>
      <c r="S770" s="8">
        <v>0</v>
      </c>
      <c r="T770" s="8">
        <v>0</v>
      </c>
      <c r="U770" s="8">
        <v>723</v>
      </c>
      <c r="V770" s="8">
        <v>62</v>
      </c>
      <c r="W770" s="8">
        <v>0</v>
      </c>
      <c r="X770" s="8">
        <v>686</v>
      </c>
      <c r="Y770" s="8">
        <v>80</v>
      </c>
      <c r="Z770" s="8">
        <v>19</v>
      </c>
      <c r="AA770" s="8">
        <v>0</v>
      </c>
      <c r="AB770" s="8">
        <v>13</v>
      </c>
      <c r="AC770" s="8">
        <v>0</v>
      </c>
      <c r="AD770" s="8">
        <v>699</v>
      </c>
      <c r="AE770" s="8">
        <v>73</v>
      </c>
      <c r="AF770" s="8">
        <v>13</v>
      </c>
      <c r="AG770" s="8">
        <v>772</v>
      </c>
      <c r="AH770" s="8">
        <v>0</v>
      </c>
      <c r="AI770" s="8">
        <v>0</v>
      </c>
      <c r="AJ770" s="8">
        <v>17</v>
      </c>
      <c r="AK770" s="8">
        <v>768</v>
      </c>
      <c r="AL770" s="8">
        <v>0</v>
      </c>
      <c r="AM770" s="8">
        <v>0</v>
      </c>
      <c r="AN770" s="8">
        <v>785</v>
      </c>
      <c r="AO770" s="41">
        <f t="shared" si="488"/>
        <v>0.94904458598726116</v>
      </c>
      <c r="AP770" s="41">
        <f t="shared" si="489"/>
        <v>5.0955414012738856E-2</v>
      </c>
      <c r="AQ770" s="41">
        <f t="shared" si="490"/>
        <v>0</v>
      </c>
      <c r="AR770" s="41">
        <f t="shared" si="456"/>
        <v>2.802547770700637E-2</v>
      </c>
      <c r="AS770" s="41">
        <f t="shared" si="457"/>
        <v>0.12611464968152866</v>
      </c>
      <c r="AT770" s="41">
        <f t="shared" si="458"/>
        <v>0.13503184713375796</v>
      </c>
      <c r="AU770" s="41">
        <f t="shared" si="459"/>
        <v>0.15796178343949044</v>
      </c>
      <c r="AV770" s="41">
        <f t="shared" si="460"/>
        <v>0.17961783439490445</v>
      </c>
      <c r="AW770" s="41">
        <f t="shared" si="461"/>
        <v>0.19490445859872613</v>
      </c>
      <c r="AX770" s="41">
        <f t="shared" si="462"/>
        <v>0.13885350318471337</v>
      </c>
      <c r="AY770" s="41">
        <f t="shared" si="463"/>
        <v>3.1847133757961783E-2</v>
      </c>
      <c r="AZ770" s="41">
        <f t="shared" si="464"/>
        <v>6.369426751592357E-3</v>
      </c>
      <c r="BA770" s="41">
        <f t="shared" si="465"/>
        <v>1.2738853503184713E-3</v>
      </c>
      <c r="BB770" s="41">
        <f t="shared" si="466"/>
        <v>0</v>
      </c>
      <c r="BC770" s="41">
        <f t="shared" si="467"/>
        <v>0</v>
      </c>
      <c r="BD770" s="41">
        <f t="shared" si="468"/>
        <v>0.92101910828025479</v>
      </c>
      <c r="BE770" s="41">
        <f t="shared" si="469"/>
        <v>7.8980891719745219E-2</v>
      </c>
      <c r="BF770" s="41">
        <f t="shared" si="470"/>
        <v>0</v>
      </c>
      <c r="BG770" s="41">
        <f t="shared" si="471"/>
        <v>0.87388535031847137</v>
      </c>
      <c r="BH770" s="41">
        <f t="shared" si="472"/>
        <v>0.10191082802547771</v>
      </c>
      <c r="BI770" s="41">
        <f t="shared" si="473"/>
        <v>2.4203821656050957E-2</v>
      </c>
      <c r="BJ770" s="41">
        <f t="shared" si="474"/>
        <v>0</v>
      </c>
      <c r="BK770" s="41">
        <f t="shared" si="475"/>
        <v>1.6560509554140127E-2</v>
      </c>
      <c r="BL770" s="41">
        <f t="shared" si="476"/>
        <v>0</v>
      </c>
      <c r="BM770" s="41">
        <f t="shared" si="477"/>
        <v>0.89044585987261149</v>
      </c>
      <c r="BN770" s="41">
        <f t="shared" si="478"/>
        <v>9.2993630573248401E-2</v>
      </c>
      <c r="BO770" s="41">
        <f t="shared" si="479"/>
        <v>1.6560509554140127E-2</v>
      </c>
      <c r="BP770" s="41">
        <f t="shared" si="480"/>
        <v>0.98343949044585988</v>
      </c>
      <c r="BQ770" s="41">
        <f t="shared" si="481"/>
        <v>0</v>
      </c>
      <c r="BR770" s="41">
        <f t="shared" si="482"/>
        <v>0</v>
      </c>
      <c r="BS770" s="41">
        <f t="shared" si="483"/>
        <v>2.1656050955414011E-2</v>
      </c>
      <c r="BT770" s="41">
        <f t="shared" si="484"/>
        <v>0.97834394904458599</v>
      </c>
      <c r="BU770" s="41">
        <f t="shared" si="485"/>
        <v>0</v>
      </c>
      <c r="BV770" s="41">
        <f t="shared" si="486"/>
        <v>0</v>
      </c>
      <c r="BW770" s="41">
        <f t="shared" si="487"/>
        <v>1</v>
      </c>
      <c r="BX770" s="41" t="str">
        <f t="shared" ref="BX770:BX833" si="492">CONCATENATE(E770,B770,C770)</f>
        <v>2013Nurse practitionersOntario</v>
      </c>
      <c r="BY770" s="51">
        <f>VLOOKUP(BX770,'%workplace'!$A$1:$F$381,6,FALSE)</f>
        <v>2049</v>
      </c>
      <c r="BZ770" s="32">
        <f t="shared" ref="BZ770:BZ833" si="493">IF(AN770="†","†",AN770/BY770)</f>
        <v>0.38311371400683258</v>
      </c>
    </row>
    <row r="771" spans="1:78" s="8" customFormat="1" hidden="1" x14ac:dyDescent="0.2">
      <c r="A771" s="8" t="str">
        <f t="shared" si="491"/>
        <v>2013Nurse practitionersOntarioOther places of work</v>
      </c>
      <c r="B771" s="8" t="s">
        <v>5</v>
      </c>
      <c r="C771" s="8" t="s">
        <v>19</v>
      </c>
      <c r="D771" s="8" t="s">
        <v>13</v>
      </c>
      <c r="E771" s="8">
        <v>2013</v>
      </c>
      <c r="F771" s="8">
        <v>636</v>
      </c>
      <c r="G771" s="8">
        <v>37</v>
      </c>
      <c r="H771" s="8">
        <v>0</v>
      </c>
      <c r="I771" s="8">
        <v>25</v>
      </c>
      <c r="J771" s="8">
        <v>113</v>
      </c>
      <c r="K771" s="8">
        <v>85</v>
      </c>
      <c r="L771" s="8">
        <v>96</v>
      </c>
      <c r="M771" s="8">
        <v>117</v>
      </c>
      <c r="N771" s="8">
        <v>108</v>
      </c>
      <c r="O771" s="8">
        <v>79</v>
      </c>
      <c r="P771" s="8">
        <v>43</v>
      </c>
      <c r="Q771" s="8">
        <v>6</v>
      </c>
      <c r="R771" s="8">
        <v>1</v>
      </c>
      <c r="S771" s="8">
        <v>0</v>
      </c>
      <c r="T771" s="8">
        <v>0</v>
      </c>
      <c r="U771" s="8">
        <v>642</v>
      </c>
      <c r="V771" s="8">
        <v>31</v>
      </c>
      <c r="W771" s="8">
        <v>0</v>
      </c>
      <c r="X771" s="8">
        <v>549</v>
      </c>
      <c r="Y771" s="8">
        <v>110</v>
      </c>
      <c r="Z771" s="8">
        <v>14</v>
      </c>
      <c r="AA771" s="8">
        <v>0</v>
      </c>
      <c r="AB771" s="8">
        <v>6</v>
      </c>
      <c r="AC771" s="8">
        <v>0</v>
      </c>
      <c r="AD771" s="8">
        <v>613</v>
      </c>
      <c r="AE771" s="8">
        <v>54</v>
      </c>
      <c r="AF771" s="8">
        <v>9</v>
      </c>
      <c r="AG771" s="8">
        <v>633</v>
      </c>
      <c r="AH771" s="8">
        <v>31</v>
      </c>
      <c r="AI771" s="8">
        <v>0</v>
      </c>
      <c r="AJ771" s="8">
        <v>162</v>
      </c>
      <c r="AK771" s="8">
        <v>511</v>
      </c>
      <c r="AL771" s="8">
        <v>0</v>
      </c>
      <c r="AM771" s="8">
        <v>0</v>
      </c>
      <c r="AN771" s="8">
        <v>673</v>
      </c>
      <c r="AO771" s="41">
        <f t="shared" si="488"/>
        <v>0.94502228826151558</v>
      </c>
      <c r="AP771" s="41">
        <f t="shared" si="489"/>
        <v>5.4977711738484397E-2</v>
      </c>
      <c r="AQ771" s="41">
        <f t="shared" si="490"/>
        <v>0</v>
      </c>
      <c r="AR771" s="41">
        <f t="shared" si="456"/>
        <v>3.7147102526002972E-2</v>
      </c>
      <c r="AS771" s="41">
        <f t="shared" si="457"/>
        <v>0.16790490341753342</v>
      </c>
      <c r="AT771" s="41">
        <f t="shared" si="458"/>
        <v>0.1263001485884101</v>
      </c>
      <c r="AU771" s="41">
        <f t="shared" si="459"/>
        <v>0.1426448736998514</v>
      </c>
      <c r="AV771" s="41">
        <f t="shared" si="460"/>
        <v>0.1738484398216939</v>
      </c>
      <c r="AW771" s="41">
        <f t="shared" si="461"/>
        <v>0.16047548291233285</v>
      </c>
      <c r="AX771" s="41">
        <f t="shared" si="462"/>
        <v>0.11738484398216939</v>
      </c>
      <c r="AY771" s="41">
        <f t="shared" si="463"/>
        <v>6.3893016344725106E-2</v>
      </c>
      <c r="AZ771" s="41">
        <f t="shared" si="464"/>
        <v>8.9153046062407128E-3</v>
      </c>
      <c r="BA771" s="41">
        <f t="shared" si="465"/>
        <v>1.4858841010401188E-3</v>
      </c>
      <c r="BB771" s="41">
        <f t="shared" si="466"/>
        <v>0</v>
      </c>
      <c r="BC771" s="41">
        <f t="shared" si="467"/>
        <v>0</v>
      </c>
      <c r="BD771" s="41">
        <f t="shared" si="468"/>
        <v>0.95393759286775637</v>
      </c>
      <c r="BE771" s="41">
        <f t="shared" si="469"/>
        <v>4.6062407132243688E-2</v>
      </c>
      <c r="BF771" s="41">
        <f t="shared" si="470"/>
        <v>0</v>
      </c>
      <c r="BG771" s="41">
        <f t="shared" si="471"/>
        <v>0.81575037147102525</v>
      </c>
      <c r="BH771" s="41">
        <f t="shared" si="472"/>
        <v>0.16344725111441308</v>
      </c>
      <c r="BI771" s="41">
        <f t="shared" si="473"/>
        <v>2.0802377414561663E-2</v>
      </c>
      <c r="BJ771" s="41">
        <f t="shared" si="474"/>
        <v>0</v>
      </c>
      <c r="BK771" s="41">
        <f t="shared" si="475"/>
        <v>8.9153046062407128E-3</v>
      </c>
      <c r="BL771" s="41">
        <f t="shared" si="476"/>
        <v>0</v>
      </c>
      <c r="BM771" s="41">
        <f t="shared" si="477"/>
        <v>0.91084695393759285</v>
      </c>
      <c r="BN771" s="41">
        <f t="shared" si="478"/>
        <v>8.0237741456166425E-2</v>
      </c>
      <c r="BO771" s="41">
        <f t="shared" si="479"/>
        <v>1.3372956909361069E-2</v>
      </c>
      <c r="BP771" s="41">
        <f t="shared" si="480"/>
        <v>0.94056463595839523</v>
      </c>
      <c r="BQ771" s="41">
        <f t="shared" si="481"/>
        <v>4.6062407132243688E-2</v>
      </c>
      <c r="BR771" s="41">
        <f t="shared" si="482"/>
        <v>0</v>
      </c>
      <c r="BS771" s="41">
        <f t="shared" si="483"/>
        <v>0.24071322436849926</v>
      </c>
      <c r="BT771" s="41">
        <f t="shared" si="484"/>
        <v>0.75928677563150071</v>
      </c>
      <c r="BU771" s="41">
        <f t="shared" si="485"/>
        <v>0</v>
      </c>
      <c r="BV771" s="41">
        <f t="shared" si="486"/>
        <v>0</v>
      </c>
      <c r="BW771" s="41">
        <f t="shared" si="487"/>
        <v>1</v>
      </c>
      <c r="BX771" s="41" t="str">
        <f t="shared" si="492"/>
        <v>2013Nurse practitionersOntario</v>
      </c>
      <c r="BY771" s="51">
        <f>VLOOKUP(BX771,'%workplace'!$A$1:$F$381,6,FALSE)</f>
        <v>2049</v>
      </c>
      <c r="BZ771" s="32">
        <f t="shared" si="493"/>
        <v>0.32845290385553927</v>
      </c>
    </row>
    <row r="772" spans="1:78" hidden="1" x14ac:dyDescent="0.2">
      <c r="A772" s="212" t="str">
        <f t="shared" si="491"/>
        <v>2013Nurse practitionersManitobaAll places of work</v>
      </c>
      <c r="B772" s="212" t="s">
        <v>5</v>
      </c>
      <c r="C772" s="212" t="s">
        <v>20</v>
      </c>
      <c r="D772" s="212" t="s">
        <v>9</v>
      </c>
      <c r="E772" s="212">
        <v>2013</v>
      </c>
      <c r="F772" s="221">
        <v>98</v>
      </c>
      <c r="G772" s="221">
        <v>6</v>
      </c>
      <c r="H772" s="212">
        <v>0</v>
      </c>
      <c r="I772" s="212">
        <v>2</v>
      </c>
      <c r="J772" s="212">
        <v>20</v>
      </c>
      <c r="K772" s="212">
        <v>23</v>
      </c>
      <c r="L772" s="212">
        <v>18</v>
      </c>
      <c r="M772" s="212">
        <v>16</v>
      </c>
      <c r="N772" s="212">
        <v>15</v>
      </c>
      <c r="O772" s="212">
        <v>6</v>
      </c>
      <c r="P772" s="212">
        <v>3</v>
      </c>
      <c r="Q772" s="212">
        <v>1</v>
      </c>
      <c r="R772" s="212">
        <v>0</v>
      </c>
      <c r="S772" s="212">
        <v>0</v>
      </c>
      <c r="T772" s="212">
        <v>0</v>
      </c>
      <c r="U772" s="212">
        <v>104</v>
      </c>
      <c r="V772" s="212">
        <v>0</v>
      </c>
      <c r="W772" s="212">
        <v>0</v>
      </c>
      <c r="X772" s="212">
        <v>57</v>
      </c>
      <c r="Y772" s="212">
        <v>42</v>
      </c>
      <c r="Z772" s="212">
        <v>4</v>
      </c>
      <c r="AA772" s="212">
        <v>1</v>
      </c>
      <c r="AB772" s="212">
        <v>3</v>
      </c>
      <c r="AC772" s="212">
        <v>0</v>
      </c>
      <c r="AD772" s="212">
        <v>99</v>
      </c>
      <c r="AE772" s="212">
        <v>2</v>
      </c>
      <c r="AF772" s="212">
        <v>4</v>
      </c>
      <c r="AG772" s="212">
        <v>89</v>
      </c>
      <c r="AH772" s="212">
        <v>5</v>
      </c>
      <c r="AI772" s="212">
        <v>6</v>
      </c>
      <c r="AJ772" s="212">
        <v>18</v>
      </c>
      <c r="AK772" s="212">
        <v>86</v>
      </c>
      <c r="AL772" s="212">
        <v>0</v>
      </c>
      <c r="AM772" s="212">
        <v>0</v>
      </c>
      <c r="AN772" s="212">
        <v>104</v>
      </c>
      <c r="AO772" s="41">
        <f t="shared" si="488"/>
        <v>0.94230769230769229</v>
      </c>
      <c r="AP772" s="41">
        <f t="shared" si="489"/>
        <v>5.7692307692307696E-2</v>
      </c>
      <c r="AQ772" s="41">
        <f t="shared" si="490"/>
        <v>0</v>
      </c>
      <c r="AR772" s="41">
        <f t="shared" si="456"/>
        <v>1.9230769230769232E-2</v>
      </c>
      <c r="AS772" s="41">
        <f t="shared" si="457"/>
        <v>0.19230769230769232</v>
      </c>
      <c r="AT772" s="41">
        <f t="shared" si="458"/>
        <v>0.22115384615384615</v>
      </c>
      <c r="AU772" s="41">
        <f t="shared" si="459"/>
        <v>0.17307692307692307</v>
      </c>
      <c r="AV772" s="41">
        <f t="shared" si="460"/>
        <v>0.15384615384615385</v>
      </c>
      <c r="AW772" s="41">
        <f t="shared" si="461"/>
        <v>0.14423076923076922</v>
      </c>
      <c r="AX772" s="41">
        <f t="shared" si="462"/>
        <v>5.7692307692307696E-2</v>
      </c>
      <c r="AY772" s="41">
        <f t="shared" si="463"/>
        <v>2.8846153846153848E-2</v>
      </c>
      <c r="AZ772" s="41">
        <f t="shared" si="464"/>
        <v>9.6153846153846159E-3</v>
      </c>
      <c r="BA772" s="41">
        <f t="shared" si="465"/>
        <v>0</v>
      </c>
      <c r="BB772" s="41">
        <f t="shared" si="466"/>
        <v>0</v>
      </c>
      <c r="BC772" s="41">
        <f t="shared" si="467"/>
        <v>0</v>
      </c>
      <c r="BD772" s="41">
        <f t="shared" si="468"/>
        <v>1</v>
      </c>
      <c r="BE772" s="41">
        <f t="shared" si="469"/>
        <v>0</v>
      </c>
      <c r="BF772" s="41">
        <f t="shared" si="470"/>
        <v>0</v>
      </c>
      <c r="BG772" s="41">
        <f t="shared" si="471"/>
        <v>0.54807692307692313</v>
      </c>
      <c r="BH772" s="41">
        <f t="shared" si="472"/>
        <v>0.40384615384615385</v>
      </c>
      <c r="BI772" s="41">
        <f t="shared" si="473"/>
        <v>3.8461538461538464E-2</v>
      </c>
      <c r="BJ772" s="41">
        <f t="shared" si="474"/>
        <v>9.6153846153846159E-3</v>
      </c>
      <c r="BK772" s="41">
        <f t="shared" si="475"/>
        <v>2.8846153846153848E-2</v>
      </c>
      <c r="BL772" s="41">
        <f t="shared" si="476"/>
        <v>0</v>
      </c>
      <c r="BM772" s="41">
        <f t="shared" si="477"/>
        <v>0.95192307692307687</v>
      </c>
      <c r="BN772" s="41">
        <f t="shared" si="478"/>
        <v>1.9230769230769232E-2</v>
      </c>
      <c r="BO772" s="41">
        <f t="shared" si="479"/>
        <v>3.8461538461538464E-2</v>
      </c>
      <c r="BP772" s="41">
        <f t="shared" si="480"/>
        <v>0.85576923076923073</v>
      </c>
      <c r="BQ772" s="41">
        <f t="shared" si="481"/>
        <v>4.807692307692308E-2</v>
      </c>
      <c r="BR772" s="41">
        <f t="shared" si="482"/>
        <v>5.7692307692307696E-2</v>
      </c>
      <c r="BS772" s="41">
        <f t="shared" si="483"/>
        <v>0.17307692307692307</v>
      </c>
      <c r="BT772" s="41">
        <f t="shared" si="484"/>
        <v>0.82692307692307687</v>
      </c>
      <c r="BU772" s="41">
        <f t="shared" si="485"/>
        <v>0</v>
      </c>
      <c r="BV772" s="41">
        <f t="shared" si="486"/>
        <v>0</v>
      </c>
      <c r="BW772" s="41">
        <f t="shared" si="487"/>
        <v>1</v>
      </c>
      <c r="BX772" s="41" t="str">
        <f t="shared" si="492"/>
        <v>2013Nurse practitionersManitoba</v>
      </c>
      <c r="BY772" s="51">
        <f>VLOOKUP(BX772,'%workplace'!$A$1:$F$381,6,FALSE)</f>
        <v>104</v>
      </c>
      <c r="BZ772" s="32">
        <f t="shared" si="493"/>
        <v>1</v>
      </c>
    </row>
    <row r="773" spans="1:78" ht="15" hidden="1" x14ac:dyDescent="0.25">
      <c r="A773" s="212" t="str">
        <f t="shared" si="491"/>
        <v>2013Nurse practitionersManitobaCommunity health</v>
      </c>
      <c r="B773" s="212" t="s">
        <v>5</v>
      </c>
      <c r="C773" s="212" t="s">
        <v>20</v>
      </c>
      <c r="D773" s="212" t="s">
        <v>11</v>
      </c>
      <c r="E773" s="212">
        <v>2013</v>
      </c>
      <c r="F773" s="129" t="s">
        <v>233</v>
      </c>
      <c r="G773" s="129" t="s">
        <v>233</v>
      </c>
      <c r="H773" s="129" t="s">
        <v>233</v>
      </c>
      <c r="I773" s="212">
        <v>0</v>
      </c>
      <c r="J773" s="212">
        <v>9</v>
      </c>
      <c r="K773" s="212">
        <v>10</v>
      </c>
      <c r="L773" s="212">
        <v>11</v>
      </c>
      <c r="M773" s="212">
        <v>7</v>
      </c>
      <c r="N773" s="212">
        <v>8</v>
      </c>
      <c r="O773" s="212">
        <v>3</v>
      </c>
      <c r="P773" s="212">
        <v>1</v>
      </c>
      <c r="Q773" s="212">
        <v>0</v>
      </c>
      <c r="R773" s="212">
        <v>0</v>
      </c>
      <c r="S773" s="212">
        <v>0</v>
      </c>
      <c r="T773" s="212">
        <v>0</v>
      </c>
      <c r="U773" s="212">
        <v>49</v>
      </c>
      <c r="V773" s="212">
        <v>0</v>
      </c>
      <c r="W773" s="212">
        <v>0</v>
      </c>
      <c r="X773" s="212">
        <v>25</v>
      </c>
      <c r="Y773" s="212">
        <v>22</v>
      </c>
      <c r="Z773" s="212">
        <v>2</v>
      </c>
      <c r="AA773" s="212">
        <v>0</v>
      </c>
      <c r="AB773" s="212">
        <v>0</v>
      </c>
      <c r="AC773" s="212">
        <v>0</v>
      </c>
      <c r="AD773" s="212">
        <v>48</v>
      </c>
      <c r="AE773" s="212">
        <v>1</v>
      </c>
      <c r="AF773" s="212">
        <v>1</v>
      </c>
      <c r="AG773" s="212">
        <v>46</v>
      </c>
      <c r="AH773" s="212">
        <v>0</v>
      </c>
      <c r="AI773" s="212">
        <v>2</v>
      </c>
      <c r="AJ773" s="212">
        <v>10</v>
      </c>
      <c r="AK773" s="212">
        <v>39</v>
      </c>
      <c r="AL773" s="212">
        <v>0</v>
      </c>
      <c r="AM773" s="212">
        <v>0</v>
      </c>
      <c r="AN773" s="212">
        <v>49</v>
      </c>
      <c r="AO773" s="41" t="e">
        <f t="shared" si="488"/>
        <v>#VALUE!</v>
      </c>
      <c r="AP773" s="41" t="e">
        <f t="shared" si="489"/>
        <v>#VALUE!</v>
      </c>
      <c r="AQ773" s="41" t="e">
        <f t="shared" si="490"/>
        <v>#VALUE!</v>
      </c>
      <c r="AR773" s="41">
        <f t="shared" si="456"/>
        <v>0</v>
      </c>
      <c r="AS773" s="41">
        <f t="shared" si="457"/>
        <v>0.18367346938775511</v>
      </c>
      <c r="AT773" s="41">
        <f t="shared" si="458"/>
        <v>0.20408163265306123</v>
      </c>
      <c r="AU773" s="41">
        <f t="shared" si="459"/>
        <v>0.22448979591836735</v>
      </c>
      <c r="AV773" s="41">
        <f t="shared" si="460"/>
        <v>0.14285714285714285</v>
      </c>
      <c r="AW773" s="41">
        <f t="shared" si="461"/>
        <v>0.16326530612244897</v>
      </c>
      <c r="AX773" s="41">
        <f t="shared" si="462"/>
        <v>6.1224489795918366E-2</v>
      </c>
      <c r="AY773" s="41">
        <f t="shared" si="463"/>
        <v>2.0408163265306121E-2</v>
      </c>
      <c r="AZ773" s="41">
        <f t="shared" si="464"/>
        <v>0</v>
      </c>
      <c r="BA773" s="41">
        <f t="shared" si="465"/>
        <v>0</v>
      </c>
      <c r="BB773" s="41">
        <f t="shared" si="466"/>
        <v>0</v>
      </c>
      <c r="BC773" s="41">
        <f t="shared" si="467"/>
        <v>0</v>
      </c>
      <c r="BD773" s="41">
        <f t="shared" si="468"/>
        <v>1</v>
      </c>
      <c r="BE773" s="41">
        <f t="shared" si="469"/>
        <v>0</v>
      </c>
      <c r="BF773" s="41">
        <f t="shared" si="470"/>
        <v>0</v>
      </c>
      <c r="BG773" s="41">
        <f t="shared" si="471"/>
        <v>0.51020408163265307</v>
      </c>
      <c r="BH773" s="41">
        <f t="shared" si="472"/>
        <v>0.44897959183673469</v>
      </c>
      <c r="BI773" s="41">
        <f t="shared" si="473"/>
        <v>4.0816326530612242E-2</v>
      </c>
      <c r="BJ773" s="41">
        <f t="shared" si="474"/>
        <v>0</v>
      </c>
      <c r="BK773" s="41">
        <f t="shared" si="475"/>
        <v>0</v>
      </c>
      <c r="BL773" s="41">
        <f t="shared" si="476"/>
        <v>0</v>
      </c>
      <c r="BM773" s="41">
        <f t="shared" si="477"/>
        <v>0.97959183673469385</v>
      </c>
      <c r="BN773" s="41">
        <f t="shared" si="478"/>
        <v>2.0408163265306121E-2</v>
      </c>
      <c r="BO773" s="41">
        <f t="shared" si="479"/>
        <v>2.0408163265306121E-2</v>
      </c>
      <c r="BP773" s="41">
        <f t="shared" si="480"/>
        <v>0.93877551020408168</v>
      </c>
      <c r="BQ773" s="41">
        <f t="shared" si="481"/>
        <v>0</v>
      </c>
      <c r="BR773" s="41">
        <f t="shared" si="482"/>
        <v>4.0816326530612242E-2</v>
      </c>
      <c r="BS773" s="41">
        <f t="shared" si="483"/>
        <v>0.20408163265306123</v>
      </c>
      <c r="BT773" s="41">
        <f t="shared" si="484"/>
        <v>0.79591836734693877</v>
      </c>
      <c r="BU773" s="41">
        <f t="shared" si="485"/>
        <v>0</v>
      </c>
      <c r="BV773" s="41">
        <f t="shared" si="486"/>
        <v>0</v>
      </c>
      <c r="BW773" s="41">
        <f t="shared" si="487"/>
        <v>1</v>
      </c>
      <c r="BX773" s="41" t="str">
        <f t="shared" si="492"/>
        <v>2013Nurse practitionersManitoba</v>
      </c>
      <c r="BY773" s="51">
        <f>VLOOKUP(BX773,'%workplace'!$A$1:$F$381,6,FALSE)</f>
        <v>104</v>
      </c>
      <c r="BZ773" s="32">
        <f t="shared" si="493"/>
        <v>0.47115384615384615</v>
      </c>
    </row>
    <row r="774" spans="1:78" ht="15" hidden="1" x14ac:dyDescent="0.25">
      <c r="A774" s="212" t="str">
        <f t="shared" si="491"/>
        <v>2013Nurse practitionersManitobaNursing home/long-term care</v>
      </c>
      <c r="B774" s="212" t="s">
        <v>5</v>
      </c>
      <c r="C774" s="212" t="s">
        <v>20</v>
      </c>
      <c r="D774" s="212" t="s">
        <v>12</v>
      </c>
      <c r="E774" s="212">
        <v>2013</v>
      </c>
      <c r="F774" s="129" t="s">
        <v>233</v>
      </c>
      <c r="G774" s="129" t="s">
        <v>233</v>
      </c>
      <c r="H774" s="129" t="s">
        <v>233</v>
      </c>
      <c r="I774" s="212">
        <v>0</v>
      </c>
      <c r="J774" s="212">
        <v>1</v>
      </c>
      <c r="K774" s="212">
        <v>0</v>
      </c>
      <c r="L774" s="212">
        <v>2</v>
      </c>
      <c r="M774" s="212">
        <v>1</v>
      </c>
      <c r="N774" s="212">
        <v>1</v>
      </c>
      <c r="O774" s="212">
        <v>0</v>
      </c>
      <c r="P774" s="212">
        <v>0</v>
      </c>
      <c r="Q774" s="212">
        <v>0</v>
      </c>
      <c r="R774" s="212">
        <v>0</v>
      </c>
      <c r="S774" s="212">
        <v>0</v>
      </c>
      <c r="T774" s="212">
        <v>0</v>
      </c>
      <c r="U774" s="212">
        <v>5</v>
      </c>
      <c r="V774" s="212">
        <v>0</v>
      </c>
      <c r="W774" s="212">
        <v>0</v>
      </c>
      <c r="X774" s="212">
        <v>4</v>
      </c>
      <c r="Y774" s="212">
        <v>1</v>
      </c>
      <c r="Z774" s="212">
        <v>0</v>
      </c>
      <c r="AA774" s="212">
        <v>0</v>
      </c>
      <c r="AB774" s="212">
        <v>0</v>
      </c>
      <c r="AC774" s="212">
        <v>0</v>
      </c>
      <c r="AD774" s="212">
        <v>5</v>
      </c>
      <c r="AE774" s="212">
        <v>0</v>
      </c>
      <c r="AF774" s="212">
        <v>0</v>
      </c>
      <c r="AG774" s="212">
        <v>3</v>
      </c>
      <c r="AH774" s="212">
        <v>1</v>
      </c>
      <c r="AI774" s="212">
        <v>1</v>
      </c>
      <c r="AJ774" s="212">
        <v>2</v>
      </c>
      <c r="AK774" s="212">
        <v>3</v>
      </c>
      <c r="AL774" s="212">
        <v>0</v>
      </c>
      <c r="AM774" s="212">
        <v>0</v>
      </c>
      <c r="AN774" s="212">
        <v>5</v>
      </c>
      <c r="AO774" s="41" t="e">
        <f t="shared" si="488"/>
        <v>#VALUE!</v>
      </c>
      <c r="AP774" s="41" t="e">
        <f t="shared" si="489"/>
        <v>#VALUE!</v>
      </c>
      <c r="AQ774" s="41" t="e">
        <f t="shared" si="490"/>
        <v>#VALUE!</v>
      </c>
      <c r="AR774" s="41">
        <f t="shared" si="456"/>
        <v>0</v>
      </c>
      <c r="AS774" s="41">
        <f t="shared" si="457"/>
        <v>0.2</v>
      </c>
      <c r="AT774" s="41">
        <f t="shared" si="458"/>
        <v>0</v>
      </c>
      <c r="AU774" s="41">
        <f t="shared" si="459"/>
        <v>0.4</v>
      </c>
      <c r="AV774" s="41">
        <f t="shared" si="460"/>
        <v>0.2</v>
      </c>
      <c r="AW774" s="41">
        <f t="shared" si="461"/>
        <v>0.2</v>
      </c>
      <c r="AX774" s="41">
        <f t="shared" si="462"/>
        <v>0</v>
      </c>
      <c r="AY774" s="41">
        <f t="shared" si="463"/>
        <v>0</v>
      </c>
      <c r="AZ774" s="41">
        <f t="shared" si="464"/>
        <v>0</v>
      </c>
      <c r="BA774" s="41">
        <f t="shared" si="465"/>
        <v>0</v>
      </c>
      <c r="BB774" s="41">
        <f t="shared" si="466"/>
        <v>0</v>
      </c>
      <c r="BC774" s="41">
        <f t="shared" si="467"/>
        <v>0</v>
      </c>
      <c r="BD774" s="41">
        <f t="shared" si="468"/>
        <v>1</v>
      </c>
      <c r="BE774" s="41">
        <f t="shared" si="469"/>
        <v>0</v>
      </c>
      <c r="BF774" s="41">
        <f t="shared" si="470"/>
        <v>0</v>
      </c>
      <c r="BG774" s="41">
        <f t="shared" si="471"/>
        <v>0.8</v>
      </c>
      <c r="BH774" s="41">
        <f t="shared" si="472"/>
        <v>0.2</v>
      </c>
      <c r="BI774" s="41">
        <f t="shared" si="473"/>
        <v>0</v>
      </c>
      <c r="BJ774" s="41">
        <f t="shared" si="474"/>
        <v>0</v>
      </c>
      <c r="BK774" s="41">
        <f t="shared" si="475"/>
        <v>0</v>
      </c>
      <c r="BL774" s="41">
        <f t="shared" si="476"/>
        <v>0</v>
      </c>
      <c r="BM774" s="41">
        <f t="shared" si="477"/>
        <v>1</v>
      </c>
      <c r="BN774" s="41">
        <f t="shared" si="478"/>
        <v>0</v>
      </c>
      <c r="BO774" s="41">
        <f t="shared" si="479"/>
        <v>0</v>
      </c>
      <c r="BP774" s="41">
        <f t="shared" si="480"/>
        <v>0.6</v>
      </c>
      <c r="BQ774" s="41">
        <f t="shared" si="481"/>
        <v>0.2</v>
      </c>
      <c r="BR774" s="41">
        <f t="shared" si="482"/>
        <v>0.2</v>
      </c>
      <c r="BS774" s="41">
        <f t="shared" si="483"/>
        <v>0.4</v>
      </c>
      <c r="BT774" s="41">
        <f t="shared" si="484"/>
        <v>0.6</v>
      </c>
      <c r="BU774" s="41">
        <f t="shared" si="485"/>
        <v>0</v>
      </c>
      <c r="BV774" s="41">
        <f t="shared" si="486"/>
        <v>0</v>
      </c>
      <c r="BW774" s="41">
        <f t="shared" si="487"/>
        <v>1</v>
      </c>
      <c r="BX774" s="41" t="str">
        <f t="shared" si="492"/>
        <v>2013Nurse practitionersManitoba</v>
      </c>
      <c r="BY774" s="51">
        <f>VLOOKUP(BX774,'%workplace'!$A$1:$F$381,6,FALSE)</f>
        <v>104</v>
      </c>
      <c r="BZ774" s="32">
        <f t="shared" si="493"/>
        <v>4.807692307692308E-2</v>
      </c>
    </row>
    <row r="775" spans="1:78" ht="15" hidden="1" x14ac:dyDescent="0.25">
      <c r="A775" s="212" t="str">
        <f t="shared" si="491"/>
        <v>2013Nurse practitionersManitobaHospital</v>
      </c>
      <c r="B775" s="212" t="s">
        <v>5</v>
      </c>
      <c r="C775" s="212" t="s">
        <v>20</v>
      </c>
      <c r="D775" s="212" t="s">
        <v>10</v>
      </c>
      <c r="E775" s="212">
        <v>2013</v>
      </c>
      <c r="F775" s="129" t="s">
        <v>233</v>
      </c>
      <c r="G775" s="129" t="s">
        <v>233</v>
      </c>
      <c r="H775" s="129" t="s">
        <v>233</v>
      </c>
      <c r="I775" s="212">
        <v>2</v>
      </c>
      <c r="J775" s="212">
        <v>8</v>
      </c>
      <c r="K775" s="212">
        <v>8</v>
      </c>
      <c r="L775" s="212">
        <v>4</v>
      </c>
      <c r="M775" s="212">
        <v>7</v>
      </c>
      <c r="N775" s="212">
        <v>4</v>
      </c>
      <c r="O775" s="212">
        <v>2</v>
      </c>
      <c r="P775" s="212">
        <v>1</v>
      </c>
      <c r="Q775" s="212">
        <v>0</v>
      </c>
      <c r="R775" s="212">
        <v>0</v>
      </c>
      <c r="S775" s="212">
        <v>0</v>
      </c>
      <c r="T775" s="212">
        <v>0</v>
      </c>
      <c r="U775" s="212">
        <v>36</v>
      </c>
      <c r="V775" s="212">
        <v>0</v>
      </c>
      <c r="W775" s="212">
        <v>0</v>
      </c>
      <c r="X775" s="212">
        <v>22</v>
      </c>
      <c r="Y775" s="212">
        <v>11</v>
      </c>
      <c r="Z775" s="212">
        <v>2</v>
      </c>
      <c r="AA775" s="212">
        <v>1</v>
      </c>
      <c r="AB775" s="212">
        <v>3</v>
      </c>
      <c r="AC775" s="212">
        <v>0</v>
      </c>
      <c r="AD775" s="212">
        <v>32</v>
      </c>
      <c r="AE775" s="212">
        <v>1</v>
      </c>
      <c r="AF775" s="212">
        <v>3</v>
      </c>
      <c r="AG775" s="212">
        <v>30</v>
      </c>
      <c r="AH775" s="212">
        <v>0</v>
      </c>
      <c r="AI775" s="212">
        <v>3</v>
      </c>
      <c r="AJ775" s="212">
        <v>4</v>
      </c>
      <c r="AK775" s="212">
        <v>32</v>
      </c>
      <c r="AL775" s="212">
        <v>0</v>
      </c>
      <c r="AM775" s="212">
        <v>0</v>
      </c>
      <c r="AN775" s="212">
        <v>36</v>
      </c>
      <c r="AO775" s="41" t="e">
        <f t="shared" si="488"/>
        <v>#VALUE!</v>
      </c>
      <c r="AP775" s="41" t="e">
        <f t="shared" si="489"/>
        <v>#VALUE!</v>
      </c>
      <c r="AQ775" s="41" t="e">
        <f t="shared" si="490"/>
        <v>#VALUE!</v>
      </c>
      <c r="AR775" s="41">
        <f t="shared" si="456"/>
        <v>5.5555555555555552E-2</v>
      </c>
      <c r="AS775" s="41">
        <f t="shared" si="457"/>
        <v>0.22222222222222221</v>
      </c>
      <c r="AT775" s="41">
        <f t="shared" si="458"/>
        <v>0.22222222222222221</v>
      </c>
      <c r="AU775" s="41">
        <f t="shared" si="459"/>
        <v>0.1111111111111111</v>
      </c>
      <c r="AV775" s="41">
        <f t="shared" si="460"/>
        <v>0.19444444444444445</v>
      </c>
      <c r="AW775" s="41">
        <f t="shared" si="461"/>
        <v>0.1111111111111111</v>
      </c>
      <c r="AX775" s="41">
        <f t="shared" si="462"/>
        <v>5.5555555555555552E-2</v>
      </c>
      <c r="AY775" s="41">
        <f t="shared" si="463"/>
        <v>2.7777777777777776E-2</v>
      </c>
      <c r="AZ775" s="41">
        <f t="shared" si="464"/>
        <v>0</v>
      </c>
      <c r="BA775" s="41">
        <f t="shared" si="465"/>
        <v>0</v>
      </c>
      <c r="BB775" s="41">
        <f t="shared" si="466"/>
        <v>0</v>
      </c>
      <c r="BC775" s="41">
        <f t="shared" si="467"/>
        <v>0</v>
      </c>
      <c r="BD775" s="41">
        <f t="shared" si="468"/>
        <v>1</v>
      </c>
      <c r="BE775" s="41">
        <f t="shared" si="469"/>
        <v>0</v>
      </c>
      <c r="BF775" s="41">
        <f t="shared" si="470"/>
        <v>0</v>
      </c>
      <c r="BG775" s="41">
        <f t="shared" si="471"/>
        <v>0.61111111111111116</v>
      </c>
      <c r="BH775" s="41">
        <f t="shared" si="472"/>
        <v>0.30555555555555558</v>
      </c>
      <c r="BI775" s="41">
        <f t="shared" si="473"/>
        <v>5.5555555555555552E-2</v>
      </c>
      <c r="BJ775" s="41">
        <f t="shared" si="474"/>
        <v>2.7777777777777776E-2</v>
      </c>
      <c r="BK775" s="41">
        <f t="shared" si="475"/>
        <v>8.3333333333333329E-2</v>
      </c>
      <c r="BL775" s="41">
        <f t="shared" si="476"/>
        <v>0</v>
      </c>
      <c r="BM775" s="41">
        <f t="shared" si="477"/>
        <v>0.88888888888888884</v>
      </c>
      <c r="BN775" s="41">
        <f t="shared" si="478"/>
        <v>2.7777777777777776E-2</v>
      </c>
      <c r="BO775" s="41">
        <f t="shared" si="479"/>
        <v>8.3333333333333329E-2</v>
      </c>
      <c r="BP775" s="41">
        <f t="shared" si="480"/>
        <v>0.83333333333333337</v>
      </c>
      <c r="BQ775" s="41">
        <f t="shared" si="481"/>
        <v>0</v>
      </c>
      <c r="BR775" s="41">
        <f t="shared" si="482"/>
        <v>8.3333333333333329E-2</v>
      </c>
      <c r="BS775" s="41">
        <f t="shared" si="483"/>
        <v>0.1111111111111111</v>
      </c>
      <c r="BT775" s="41">
        <f t="shared" si="484"/>
        <v>0.88888888888888884</v>
      </c>
      <c r="BU775" s="41">
        <f t="shared" si="485"/>
        <v>0</v>
      </c>
      <c r="BV775" s="41">
        <f t="shared" si="486"/>
        <v>0</v>
      </c>
      <c r="BW775" s="41">
        <f t="shared" si="487"/>
        <v>1</v>
      </c>
      <c r="BX775" s="41" t="str">
        <f t="shared" si="492"/>
        <v>2013Nurse practitionersManitoba</v>
      </c>
      <c r="BY775" s="51">
        <f>VLOOKUP(BX775,'%workplace'!$A$1:$F$381,6,FALSE)</f>
        <v>104</v>
      </c>
      <c r="BZ775" s="32">
        <f t="shared" si="493"/>
        <v>0.34615384615384615</v>
      </c>
    </row>
    <row r="776" spans="1:78" ht="15" hidden="1" x14ac:dyDescent="0.25">
      <c r="A776" s="212" t="str">
        <f t="shared" si="491"/>
        <v>2013Nurse practitionersManitobaOther places of work</v>
      </c>
      <c r="B776" s="212" t="s">
        <v>5</v>
      </c>
      <c r="C776" s="212" t="s">
        <v>20</v>
      </c>
      <c r="D776" s="212" t="s">
        <v>13</v>
      </c>
      <c r="E776" s="212">
        <v>2013</v>
      </c>
      <c r="F776" s="129" t="s">
        <v>233</v>
      </c>
      <c r="G776" s="129" t="s">
        <v>233</v>
      </c>
      <c r="H776" s="129" t="s">
        <v>233</v>
      </c>
      <c r="I776" s="212">
        <v>0</v>
      </c>
      <c r="J776" s="212">
        <v>2</v>
      </c>
      <c r="K776" s="212">
        <v>5</v>
      </c>
      <c r="L776" s="212">
        <v>1</v>
      </c>
      <c r="M776" s="212">
        <v>1</v>
      </c>
      <c r="N776" s="212">
        <v>2</v>
      </c>
      <c r="O776" s="212">
        <v>1</v>
      </c>
      <c r="P776" s="212">
        <v>1</v>
      </c>
      <c r="Q776" s="212">
        <v>1</v>
      </c>
      <c r="R776" s="212">
        <v>0</v>
      </c>
      <c r="S776" s="212">
        <v>0</v>
      </c>
      <c r="T776" s="212">
        <v>0</v>
      </c>
      <c r="U776" s="212">
        <v>14</v>
      </c>
      <c r="V776" s="212">
        <v>0</v>
      </c>
      <c r="W776" s="212">
        <v>0</v>
      </c>
      <c r="X776" s="212">
        <v>6</v>
      </c>
      <c r="Y776" s="212">
        <v>8</v>
      </c>
      <c r="Z776" s="212">
        <v>0</v>
      </c>
      <c r="AA776" s="212">
        <v>0</v>
      </c>
      <c r="AB776" s="212">
        <v>0</v>
      </c>
      <c r="AC776" s="212">
        <v>0</v>
      </c>
      <c r="AD776" s="212">
        <v>14</v>
      </c>
      <c r="AE776" s="212">
        <v>0</v>
      </c>
      <c r="AF776" s="212">
        <v>0</v>
      </c>
      <c r="AG776" s="212">
        <v>10</v>
      </c>
      <c r="AH776" s="212">
        <v>4</v>
      </c>
      <c r="AI776" s="212">
        <v>0</v>
      </c>
      <c r="AJ776" s="212">
        <v>2</v>
      </c>
      <c r="AK776" s="212">
        <v>12</v>
      </c>
      <c r="AL776" s="212">
        <v>0</v>
      </c>
      <c r="AM776" s="212">
        <v>0</v>
      </c>
      <c r="AN776" s="212">
        <v>14</v>
      </c>
      <c r="AO776" s="41" t="e">
        <f t="shared" si="488"/>
        <v>#VALUE!</v>
      </c>
      <c r="AP776" s="41" t="e">
        <f t="shared" si="489"/>
        <v>#VALUE!</v>
      </c>
      <c r="AQ776" s="41" t="e">
        <f t="shared" si="490"/>
        <v>#VALUE!</v>
      </c>
      <c r="AR776" s="41">
        <f t="shared" si="456"/>
        <v>0</v>
      </c>
      <c r="AS776" s="41">
        <f t="shared" si="457"/>
        <v>0.14285714285714285</v>
      </c>
      <c r="AT776" s="41">
        <f t="shared" si="458"/>
        <v>0.35714285714285715</v>
      </c>
      <c r="AU776" s="41">
        <f t="shared" si="459"/>
        <v>7.1428571428571425E-2</v>
      </c>
      <c r="AV776" s="41">
        <f t="shared" si="460"/>
        <v>7.1428571428571425E-2</v>
      </c>
      <c r="AW776" s="41">
        <f t="shared" si="461"/>
        <v>0.14285714285714285</v>
      </c>
      <c r="AX776" s="41">
        <f t="shared" si="462"/>
        <v>7.1428571428571425E-2</v>
      </c>
      <c r="AY776" s="41">
        <f t="shared" si="463"/>
        <v>7.1428571428571425E-2</v>
      </c>
      <c r="AZ776" s="41">
        <f t="shared" si="464"/>
        <v>7.1428571428571425E-2</v>
      </c>
      <c r="BA776" s="41">
        <f t="shared" si="465"/>
        <v>0</v>
      </c>
      <c r="BB776" s="41">
        <f t="shared" si="466"/>
        <v>0</v>
      </c>
      <c r="BC776" s="41">
        <f t="shared" si="467"/>
        <v>0</v>
      </c>
      <c r="BD776" s="41">
        <f t="shared" si="468"/>
        <v>1</v>
      </c>
      <c r="BE776" s="41">
        <f t="shared" si="469"/>
        <v>0</v>
      </c>
      <c r="BF776" s="41">
        <f t="shared" si="470"/>
        <v>0</v>
      </c>
      <c r="BG776" s="41">
        <f t="shared" si="471"/>
        <v>0.42857142857142855</v>
      </c>
      <c r="BH776" s="41">
        <f t="shared" si="472"/>
        <v>0.5714285714285714</v>
      </c>
      <c r="BI776" s="41">
        <f t="shared" si="473"/>
        <v>0</v>
      </c>
      <c r="BJ776" s="41">
        <f t="shared" si="474"/>
        <v>0</v>
      </c>
      <c r="BK776" s="41">
        <f t="shared" si="475"/>
        <v>0</v>
      </c>
      <c r="BL776" s="41">
        <f t="shared" si="476"/>
        <v>0</v>
      </c>
      <c r="BM776" s="41">
        <f t="shared" si="477"/>
        <v>1</v>
      </c>
      <c r="BN776" s="41">
        <f t="shared" si="478"/>
        <v>0</v>
      </c>
      <c r="BO776" s="41">
        <f t="shared" si="479"/>
        <v>0</v>
      </c>
      <c r="BP776" s="41">
        <f t="shared" si="480"/>
        <v>0.7142857142857143</v>
      </c>
      <c r="BQ776" s="41">
        <f t="shared" si="481"/>
        <v>0.2857142857142857</v>
      </c>
      <c r="BR776" s="41">
        <f t="shared" si="482"/>
        <v>0</v>
      </c>
      <c r="BS776" s="41">
        <f t="shared" si="483"/>
        <v>0.14285714285714285</v>
      </c>
      <c r="BT776" s="41">
        <f t="shared" si="484"/>
        <v>0.8571428571428571</v>
      </c>
      <c r="BU776" s="41">
        <f t="shared" si="485"/>
        <v>0</v>
      </c>
      <c r="BV776" s="41">
        <f t="shared" si="486"/>
        <v>0</v>
      </c>
      <c r="BW776" s="41">
        <f t="shared" si="487"/>
        <v>1</v>
      </c>
      <c r="BX776" s="41" t="str">
        <f t="shared" si="492"/>
        <v>2013Nurse practitionersManitoba</v>
      </c>
      <c r="BY776" s="51">
        <f>VLOOKUP(BX776,'%workplace'!$A$1:$F$381,6,FALSE)</f>
        <v>104</v>
      </c>
      <c r="BZ776" s="32">
        <f t="shared" si="493"/>
        <v>0.13461538461538461</v>
      </c>
    </row>
    <row r="777" spans="1:78" s="8" customFormat="1" hidden="1" x14ac:dyDescent="0.2">
      <c r="A777" s="8" t="str">
        <f t="shared" si="491"/>
        <v>2013Nurse practitionersSaskatchewanAll places of work</v>
      </c>
      <c r="B777" s="8" t="s">
        <v>5</v>
      </c>
      <c r="C777" s="8" t="s">
        <v>21</v>
      </c>
      <c r="D777" s="8" t="s">
        <v>9</v>
      </c>
      <c r="E777" s="8">
        <v>2013</v>
      </c>
      <c r="F777" s="8">
        <v>147</v>
      </c>
      <c r="G777" s="8">
        <v>10</v>
      </c>
      <c r="H777" s="8">
        <v>0</v>
      </c>
      <c r="I777" s="8">
        <v>6</v>
      </c>
      <c r="J777" s="8">
        <v>12</v>
      </c>
      <c r="K777" s="8">
        <v>12</v>
      </c>
      <c r="L777" s="8">
        <v>25</v>
      </c>
      <c r="M777" s="8">
        <v>19</v>
      </c>
      <c r="N777" s="8">
        <v>33</v>
      </c>
      <c r="O777" s="8">
        <v>31</v>
      </c>
      <c r="P777" s="8">
        <v>17</v>
      </c>
      <c r="Q777" s="8">
        <v>2</v>
      </c>
      <c r="R777" s="8">
        <v>0</v>
      </c>
      <c r="S777" s="8">
        <v>0</v>
      </c>
      <c r="T777" s="8">
        <v>0</v>
      </c>
      <c r="U777" s="8">
        <v>150</v>
      </c>
      <c r="V777" s="8">
        <v>7</v>
      </c>
      <c r="W777" s="8">
        <v>0</v>
      </c>
      <c r="X777" s="8">
        <v>69</v>
      </c>
      <c r="Y777" s="8">
        <v>44</v>
      </c>
      <c r="Z777" s="8">
        <v>36</v>
      </c>
      <c r="AA777" s="8">
        <v>8</v>
      </c>
      <c r="AB777" s="8">
        <v>0</v>
      </c>
      <c r="AC777" s="8">
        <v>11</v>
      </c>
      <c r="AD777" s="8">
        <v>146</v>
      </c>
      <c r="AE777" s="8">
        <v>0</v>
      </c>
      <c r="AF777" s="8">
        <v>2</v>
      </c>
      <c r="AG777" s="8">
        <v>141</v>
      </c>
      <c r="AH777" s="8">
        <v>3</v>
      </c>
      <c r="AI777" s="8">
        <v>0</v>
      </c>
      <c r="AJ777" s="8">
        <v>89</v>
      </c>
      <c r="AK777" s="8">
        <v>68</v>
      </c>
      <c r="AL777" s="8">
        <v>11</v>
      </c>
      <c r="AM777" s="8">
        <v>0</v>
      </c>
      <c r="AN777" s="8">
        <v>157</v>
      </c>
      <c r="AO777" s="41">
        <f t="shared" si="488"/>
        <v>0.93630573248407645</v>
      </c>
      <c r="AP777" s="41">
        <f t="shared" si="489"/>
        <v>6.3694267515923567E-2</v>
      </c>
      <c r="AQ777" s="41">
        <f t="shared" si="490"/>
        <v>0</v>
      </c>
      <c r="AR777" s="41">
        <f t="shared" si="456"/>
        <v>3.8216560509554139E-2</v>
      </c>
      <c r="AS777" s="41">
        <f t="shared" si="457"/>
        <v>7.6433121019108277E-2</v>
      </c>
      <c r="AT777" s="41">
        <f t="shared" si="458"/>
        <v>7.6433121019108277E-2</v>
      </c>
      <c r="AU777" s="41">
        <f t="shared" si="459"/>
        <v>0.15923566878980891</v>
      </c>
      <c r="AV777" s="41">
        <f t="shared" si="460"/>
        <v>0.12101910828025478</v>
      </c>
      <c r="AW777" s="41">
        <f t="shared" si="461"/>
        <v>0.21019108280254778</v>
      </c>
      <c r="AX777" s="41">
        <f t="shared" si="462"/>
        <v>0.19745222929936307</v>
      </c>
      <c r="AY777" s="41">
        <f t="shared" si="463"/>
        <v>0.10828025477707007</v>
      </c>
      <c r="AZ777" s="41">
        <f t="shared" si="464"/>
        <v>1.2738853503184714E-2</v>
      </c>
      <c r="BA777" s="41">
        <f t="shared" si="465"/>
        <v>0</v>
      </c>
      <c r="BB777" s="41">
        <f t="shared" si="466"/>
        <v>0</v>
      </c>
      <c r="BC777" s="41">
        <f t="shared" si="467"/>
        <v>0</v>
      </c>
      <c r="BD777" s="41">
        <f t="shared" si="468"/>
        <v>0.95541401273885351</v>
      </c>
      <c r="BE777" s="41">
        <f t="shared" si="469"/>
        <v>4.4585987261146494E-2</v>
      </c>
      <c r="BF777" s="41">
        <f t="shared" si="470"/>
        <v>0</v>
      </c>
      <c r="BG777" s="41">
        <f t="shared" si="471"/>
        <v>0.43949044585987262</v>
      </c>
      <c r="BH777" s="41">
        <f t="shared" si="472"/>
        <v>0.28025477707006369</v>
      </c>
      <c r="BI777" s="41">
        <f t="shared" si="473"/>
        <v>0.22929936305732485</v>
      </c>
      <c r="BJ777" s="41">
        <f t="shared" si="474"/>
        <v>5.0955414012738856E-2</v>
      </c>
      <c r="BK777" s="41">
        <f t="shared" si="475"/>
        <v>0</v>
      </c>
      <c r="BL777" s="41">
        <f t="shared" si="476"/>
        <v>7.0063694267515922E-2</v>
      </c>
      <c r="BM777" s="41">
        <f t="shared" si="477"/>
        <v>0.92993630573248409</v>
      </c>
      <c r="BN777" s="41">
        <f t="shared" si="478"/>
        <v>0</v>
      </c>
      <c r="BO777" s="41">
        <f t="shared" si="479"/>
        <v>1.2738853503184714E-2</v>
      </c>
      <c r="BP777" s="41">
        <f t="shared" si="480"/>
        <v>0.89808917197452232</v>
      </c>
      <c r="BQ777" s="41">
        <f t="shared" si="481"/>
        <v>1.9108280254777069E-2</v>
      </c>
      <c r="BR777" s="41">
        <f t="shared" si="482"/>
        <v>0</v>
      </c>
      <c r="BS777" s="41">
        <f t="shared" si="483"/>
        <v>0.56687898089171973</v>
      </c>
      <c r="BT777" s="41">
        <f t="shared" si="484"/>
        <v>0.43312101910828027</v>
      </c>
      <c r="BU777" s="41">
        <f t="shared" si="485"/>
        <v>7.0063694267515922E-2</v>
      </c>
      <c r="BV777" s="41">
        <f t="shared" si="486"/>
        <v>0</v>
      </c>
      <c r="BW777" s="41">
        <f t="shared" si="487"/>
        <v>1</v>
      </c>
      <c r="BX777" s="41" t="str">
        <f t="shared" si="492"/>
        <v>2013Nurse practitionersSaskatchewan</v>
      </c>
      <c r="BY777" s="51">
        <f>VLOOKUP(BX777,'%workplace'!$A$1:$F$381,6,FALSE)</f>
        <v>157</v>
      </c>
      <c r="BZ777" s="32">
        <f t="shared" si="493"/>
        <v>1</v>
      </c>
    </row>
    <row r="778" spans="1:78" s="8" customFormat="1" hidden="1" x14ac:dyDescent="0.2">
      <c r="A778" s="8" t="str">
        <f t="shared" si="491"/>
        <v>2013Nurse practitionersSaskatchewanCommunity health</v>
      </c>
      <c r="B778" s="8" t="s">
        <v>5</v>
      </c>
      <c r="C778" s="8" t="s">
        <v>21</v>
      </c>
      <c r="D778" s="8" t="s">
        <v>11</v>
      </c>
      <c r="E778" s="8">
        <v>2013</v>
      </c>
      <c r="F778" s="8">
        <v>101</v>
      </c>
      <c r="G778" s="8">
        <v>6</v>
      </c>
      <c r="H778" s="8">
        <v>0</v>
      </c>
      <c r="I778" s="8">
        <v>3</v>
      </c>
      <c r="J778" s="8">
        <v>8</v>
      </c>
      <c r="K778" s="8">
        <v>7</v>
      </c>
      <c r="L778" s="8">
        <v>18</v>
      </c>
      <c r="M778" s="8">
        <v>14</v>
      </c>
      <c r="N778" s="8">
        <v>25</v>
      </c>
      <c r="O778" s="8">
        <v>16</v>
      </c>
      <c r="P778" s="8">
        <v>14</v>
      </c>
      <c r="Q778" s="8">
        <v>2</v>
      </c>
      <c r="R778" s="8">
        <v>0</v>
      </c>
      <c r="S778" s="8">
        <v>0</v>
      </c>
      <c r="T778" s="8">
        <v>0</v>
      </c>
      <c r="U778" s="8">
        <v>102</v>
      </c>
      <c r="V778" s="8">
        <v>5</v>
      </c>
      <c r="W778" s="8">
        <v>0</v>
      </c>
      <c r="X778" s="8">
        <v>47</v>
      </c>
      <c r="Y778" s="8">
        <v>31</v>
      </c>
      <c r="Z778" s="8">
        <v>26</v>
      </c>
      <c r="AA778" s="8">
        <v>3</v>
      </c>
      <c r="AB778" s="8">
        <v>0</v>
      </c>
      <c r="AC778" s="8">
        <v>0</v>
      </c>
      <c r="AD778" s="8">
        <v>107</v>
      </c>
      <c r="AE778" s="8">
        <v>0</v>
      </c>
      <c r="AF778" s="8">
        <v>0</v>
      </c>
      <c r="AG778" s="8">
        <v>106</v>
      </c>
      <c r="AH778" s="8">
        <v>1</v>
      </c>
      <c r="AI778" s="8">
        <v>0</v>
      </c>
      <c r="AJ778" s="8">
        <v>70</v>
      </c>
      <c r="AK778" s="8">
        <v>37</v>
      </c>
      <c r="AL778" s="8">
        <v>0</v>
      </c>
      <c r="AM778" s="8">
        <v>0</v>
      </c>
      <c r="AN778" s="8">
        <v>107</v>
      </c>
      <c r="AO778" s="41">
        <f t="shared" si="488"/>
        <v>0.94392523364485981</v>
      </c>
      <c r="AP778" s="41">
        <f t="shared" si="489"/>
        <v>5.6074766355140186E-2</v>
      </c>
      <c r="AQ778" s="41">
        <f t="shared" si="490"/>
        <v>0</v>
      </c>
      <c r="AR778" s="41">
        <f t="shared" si="456"/>
        <v>2.8037383177570093E-2</v>
      </c>
      <c r="AS778" s="41">
        <f t="shared" si="457"/>
        <v>7.476635514018691E-2</v>
      </c>
      <c r="AT778" s="41">
        <f t="shared" si="458"/>
        <v>6.5420560747663545E-2</v>
      </c>
      <c r="AU778" s="41">
        <f t="shared" si="459"/>
        <v>0.16822429906542055</v>
      </c>
      <c r="AV778" s="41">
        <f t="shared" si="460"/>
        <v>0.13084112149532709</v>
      </c>
      <c r="AW778" s="41">
        <f t="shared" si="461"/>
        <v>0.23364485981308411</v>
      </c>
      <c r="AX778" s="41">
        <f t="shared" si="462"/>
        <v>0.14953271028037382</v>
      </c>
      <c r="AY778" s="41">
        <f t="shared" si="463"/>
        <v>0.13084112149532709</v>
      </c>
      <c r="AZ778" s="41">
        <f t="shared" si="464"/>
        <v>1.8691588785046728E-2</v>
      </c>
      <c r="BA778" s="41">
        <f t="shared" si="465"/>
        <v>0</v>
      </c>
      <c r="BB778" s="41">
        <f t="shared" si="466"/>
        <v>0</v>
      </c>
      <c r="BC778" s="41">
        <f t="shared" si="467"/>
        <v>0</v>
      </c>
      <c r="BD778" s="41">
        <f t="shared" si="468"/>
        <v>0.95327102803738317</v>
      </c>
      <c r="BE778" s="41">
        <f t="shared" si="469"/>
        <v>4.6728971962616821E-2</v>
      </c>
      <c r="BF778" s="41">
        <f t="shared" si="470"/>
        <v>0</v>
      </c>
      <c r="BG778" s="41">
        <f t="shared" si="471"/>
        <v>0.43925233644859812</v>
      </c>
      <c r="BH778" s="41">
        <f t="shared" si="472"/>
        <v>0.28971962616822428</v>
      </c>
      <c r="BI778" s="41">
        <f t="shared" si="473"/>
        <v>0.24299065420560748</v>
      </c>
      <c r="BJ778" s="41">
        <f t="shared" si="474"/>
        <v>2.8037383177570093E-2</v>
      </c>
      <c r="BK778" s="41">
        <f t="shared" si="475"/>
        <v>0</v>
      </c>
      <c r="BL778" s="41">
        <f t="shared" si="476"/>
        <v>0</v>
      </c>
      <c r="BM778" s="41">
        <f t="shared" si="477"/>
        <v>1</v>
      </c>
      <c r="BN778" s="41">
        <f t="shared" si="478"/>
        <v>0</v>
      </c>
      <c r="BO778" s="41">
        <f t="shared" si="479"/>
        <v>0</v>
      </c>
      <c r="BP778" s="41">
        <f t="shared" si="480"/>
        <v>0.99065420560747663</v>
      </c>
      <c r="BQ778" s="41">
        <f t="shared" si="481"/>
        <v>9.3457943925233638E-3</v>
      </c>
      <c r="BR778" s="41">
        <f t="shared" si="482"/>
        <v>0</v>
      </c>
      <c r="BS778" s="41">
        <f t="shared" si="483"/>
        <v>0.65420560747663548</v>
      </c>
      <c r="BT778" s="41">
        <f t="shared" si="484"/>
        <v>0.34579439252336447</v>
      </c>
      <c r="BU778" s="41">
        <f t="shared" si="485"/>
        <v>0</v>
      </c>
      <c r="BV778" s="41">
        <f t="shared" si="486"/>
        <v>0</v>
      </c>
      <c r="BW778" s="41">
        <f t="shared" si="487"/>
        <v>1</v>
      </c>
      <c r="BX778" s="41" t="str">
        <f t="shared" si="492"/>
        <v>2013Nurse practitionersSaskatchewan</v>
      </c>
      <c r="BY778" s="51">
        <f>VLOOKUP(BX778,'%workplace'!$A$1:$F$381,6,FALSE)</f>
        <v>157</v>
      </c>
      <c r="BZ778" s="32">
        <f t="shared" si="493"/>
        <v>0.68152866242038213</v>
      </c>
    </row>
    <row r="779" spans="1:78" s="8" customFormat="1" hidden="1" x14ac:dyDescent="0.2">
      <c r="A779" s="8" t="str">
        <f t="shared" si="491"/>
        <v>2013Nurse practitionersSaskatchewanNursing home/long-term care</v>
      </c>
      <c r="B779" s="8" t="s">
        <v>5</v>
      </c>
      <c r="C779" s="8" t="s">
        <v>21</v>
      </c>
      <c r="D779" s="8" t="s">
        <v>12</v>
      </c>
      <c r="E779" s="8">
        <v>2013</v>
      </c>
      <c r="F779" s="8">
        <v>2</v>
      </c>
      <c r="G779" s="8">
        <v>1</v>
      </c>
      <c r="H779" s="8">
        <v>0</v>
      </c>
      <c r="I779" s="8">
        <v>0</v>
      </c>
      <c r="J779" s="8">
        <v>0</v>
      </c>
      <c r="K779" s="8">
        <v>1</v>
      </c>
      <c r="L779" s="8">
        <v>1</v>
      </c>
      <c r="M779" s="8">
        <v>0</v>
      </c>
      <c r="N779" s="8">
        <v>0</v>
      </c>
      <c r="O779" s="8">
        <v>0</v>
      </c>
      <c r="P779" s="8">
        <v>1</v>
      </c>
      <c r="Q779" s="8">
        <v>0</v>
      </c>
      <c r="R779" s="8">
        <v>0</v>
      </c>
      <c r="S779" s="8">
        <v>0</v>
      </c>
      <c r="T779" s="8">
        <v>0</v>
      </c>
      <c r="U779" s="8">
        <v>3</v>
      </c>
      <c r="V779" s="8">
        <v>0</v>
      </c>
      <c r="W779" s="8">
        <v>0</v>
      </c>
      <c r="X779" s="8">
        <v>2</v>
      </c>
      <c r="Y779" s="8">
        <v>0</v>
      </c>
      <c r="Z779" s="8">
        <v>1</v>
      </c>
      <c r="AA779" s="8">
        <v>0</v>
      </c>
      <c r="AB779" s="8">
        <v>0</v>
      </c>
      <c r="AC779" s="8">
        <v>0</v>
      </c>
      <c r="AD779" s="8">
        <v>3</v>
      </c>
      <c r="AE779" s="8">
        <v>0</v>
      </c>
      <c r="AF779" s="8">
        <v>0</v>
      </c>
      <c r="AG779" s="8">
        <v>3</v>
      </c>
      <c r="AH779" s="8">
        <v>0</v>
      </c>
      <c r="AI779" s="8">
        <v>0</v>
      </c>
      <c r="AJ779" s="8">
        <v>0</v>
      </c>
      <c r="AK779" s="8">
        <v>3</v>
      </c>
      <c r="AL779" s="8">
        <v>0</v>
      </c>
      <c r="AM779" s="8">
        <v>0</v>
      </c>
      <c r="AN779" s="8">
        <v>3</v>
      </c>
      <c r="AO779" s="41">
        <f t="shared" si="488"/>
        <v>0.66666666666666663</v>
      </c>
      <c r="AP779" s="41">
        <f t="shared" si="489"/>
        <v>0.33333333333333331</v>
      </c>
      <c r="AQ779" s="41">
        <f t="shared" si="490"/>
        <v>0</v>
      </c>
      <c r="AR779" s="41">
        <f t="shared" si="456"/>
        <v>0</v>
      </c>
      <c r="AS779" s="41">
        <f t="shared" si="457"/>
        <v>0</v>
      </c>
      <c r="AT779" s="41">
        <f t="shared" si="458"/>
        <v>0.33333333333333331</v>
      </c>
      <c r="AU779" s="41">
        <f t="shared" si="459"/>
        <v>0.33333333333333331</v>
      </c>
      <c r="AV779" s="41">
        <f t="shared" si="460"/>
        <v>0</v>
      </c>
      <c r="AW779" s="41">
        <f t="shared" si="461"/>
        <v>0</v>
      </c>
      <c r="AX779" s="41">
        <f t="shared" si="462"/>
        <v>0</v>
      </c>
      <c r="AY779" s="41">
        <f t="shared" si="463"/>
        <v>0.33333333333333331</v>
      </c>
      <c r="AZ779" s="41">
        <f t="shared" si="464"/>
        <v>0</v>
      </c>
      <c r="BA779" s="41">
        <f t="shared" si="465"/>
        <v>0</v>
      </c>
      <c r="BB779" s="41">
        <f t="shared" si="466"/>
        <v>0</v>
      </c>
      <c r="BC779" s="41">
        <f t="shared" si="467"/>
        <v>0</v>
      </c>
      <c r="BD779" s="41">
        <f t="shared" si="468"/>
        <v>1</v>
      </c>
      <c r="BE779" s="41">
        <f t="shared" si="469"/>
        <v>0</v>
      </c>
      <c r="BF779" s="41">
        <f t="shared" si="470"/>
        <v>0</v>
      </c>
      <c r="BG779" s="41">
        <f t="shared" si="471"/>
        <v>0.66666666666666663</v>
      </c>
      <c r="BH779" s="41">
        <f t="shared" si="472"/>
        <v>0</v>
      </c>
      <c r="BI779" s="41">
        <f t="shared" si="473"/>
        <v>0.33333333333333331</v>
      </c>
      <c r="BJ779" s="41">
        <f t="shared" si="474"/>
        <v>0</v>
      </c>
      <c r="BK779" s="41">
        <f t="shared" si="475"/>
        <v>0</v>
      </c>
      <c r="BL779" s="41">
        <f t="shared" si="476"/>
        <v>0</v>
      </c>
      <c r="BM779" s="41">
        <f t="shared" si="477"/>
        <v>1</v>
      </c>
      <c r="BN779" s="41">
        <f t="shared" si="478"/>
        <v>0</v>
      </c>
      <c r="BO779" s="41">
        <f t="shared" si="479"/>
        <v>0</v>
      </c>
      <c r="BP779" s="41">
        <f t="shared" si="480"/>
        <v>1</v>
      </c>
      <c r="BQ779" s="41">
        <f t="shared" si="481"/>
        <v>0</v>
      </c>
      <c r="BR779" s="41">
        <f t="shared" si="482"/>
        <v>0</v>
      </c>
      <c r="BS779" s="41">
        <f t="shared" si="483"/>
        <v>0</v>
      </c>
      <c r="BT779" s="41">
        <f t="shared" si="484"/>
        <v>1</v>
      </c>
      <c r="BU779" s="41">
        <f t="shared" si="485"/>
        <v>0</v>
      </c>
      <c r="BV779" s="41">
        <f t="shared" si="486"/>
        <v>0</v>
      </c>
      <c r="BW779" s="41">
        <f t="shared" si="487"/>
        <v>1</v>
      </c>
      <c r="BX779" s="41" t="str">
        <f t="shared" si="492"/>
        <v>2013Nurse practitionersSaskatchewan</v>
      </c>
      <c r="BY779" s="51">
        <f>VLOOKUP(BX779,'%workplace'!$A$1:$F$381,6,FALSE)</f>
        <v>157</v>
      </c>
      <c r="BZ779" s="32">
        <f t="shared" si="493"/>
        <v>1.9108280254777069E-2</v>
      </c>
    </row>
    <row r="780" spans="1:78" s="8" customFormat="1" hidden="1" x14ac:dyDescent="0.2">
      <c r="A780" s="8" t="str">
        <f t="shared" si="491"/>
        <v>2013Nurse practitionersSaskatchewanHospital</v>
      </c>
      <c r="B780" s="8" t="s">
        <v>5</v>
      </c>
      <c r="C780" s="8" t="s">
        <v>21</v>
      </c>
      <c r="D780" s="8" t="s">
        <v>10</v>
      </c>
      <c r="E780" s="8">
        <v>2013</v>
      </c>
      <c r="F780" s="8">
        <v>20</v>
      </c>
      <c r="G780" s="8">
        <v>1</v>
      </c>
      <c r="H780" s="8">
        <v>0</v>
      </c>
      <c r="I780" s="8">
        <v>1</v>
      </c>
      <c r="J780" s="8">
        <v>2</v>
      </c>
      <c r="K780" s="8">
        <v>2</v>
      </c>
      <c r="L780" s="8">
        <v>3</v>
      </c>
      <c r="M780" s="8">
        <v>2</v>
      </c>
      <c r="N780" s="8">
        <v>3</v>
      </c>
      <c r="O780" s="8">
        <v>6</v>
      </c>
      <c r="P780" s="8">
        <v>2</v>
      </c>
      <c r="Q780" s="8">
        <v>0</v>
      </c>
      <c r="R780" s="8">
        <v>0</v>
      </c>
      <c r="S780" s="8">
        <v>0</v>
      </c>
      <c r="T780" s="8">
        <v>0</v>
      </c>
      <c r="U780" s="8">
        <v>20</v>
      </c>
      <c r="V780" s="8">
        <v>1</v>
      </c>
      <c r="W780" s="8">
        <v>0</v>
      </c>
      <c r="X780" s="8">
        <v>9</v>
      </c>
      <c r="Y780" s="8">
        <v>8</v>
      </c>
      <c r="Z780" s="8">
        <v>4</v>
      </c>
      <c r="AA780" s="8">
        <v>0</v>
      </c>
      <c r="AB780" s="8">
        <v>0</v>
      </c>
      <c r="AC780" s="8">
        <v>0</v>
      </c>
      <c r="AD780" s="8">
        <v>21</v>
      </c>
      <c r="AE780" s="8">
        <v>0</v>
      </c>
      <c r="AF780" s="8">
        <v>0</v>
      </c>
      <c r="AG780" s="8">
        <v>21</v>
      </c>
      <c r="AH780" s="8">
        <v>0</v>
      </c>
      <c r="AI780" s="8">
        <v>0</v>
      </c>
      <c r="AJ780" s="8">
        <v>7</v>
      </c>
      <c r="AK780" s="8">
        <v>14</v>
      </c>
      <c r="AL780" s="8">
        <v>0</v>
      </c>
      <c r="AM780" s="8">
        <v>0</v>
      </c>
      <c r="AN780" s="8">
        <v>21</v>
      </c>
      <c r="AO780" s="41">
        <f t="shared" si="488"/>
        <v>0.95238095238095233</v>
      </c>
      <c r="AP780" s="41">
        <f t="shared" si="489"/>
        <v>4.7619047619047616E-2</v>
      </c>
      <c r="AQ780" s="41">
        <f t="shared" si="490"/>
        <v>0</v>
      </c>
      <c r="AR780" s="41">
        <f t="shared" si="456"/>
        <v>4.7619047619047616E-2</v>
      </c>
      <c r="AS780" s="41">
        <f t="shared" si="457"/>
        <v>9.5238095238095233E-2</v>
      </c>
      <c r="AT780" s="41">
        <f t="shared" si="458"/>
        <v>9.5238095238095233E-2</v>
      </c>
      <c r="AU780" s="41">
        <f t="shared" si="459"/>
        <v>0.14285714285714285</v>
      </c>
      <c r="AV780" s="41">
        <f t="shared" si="460"/>
        <v>9.5238095238095233E-2</v>
      </c>
      <c r="AW780" s="41">
        <f t="shared" si="461"/>
        <v>0.14285714285714285</v>
      </c>
      <c r="AX780" s="41">
        <f t="shared" si="462"/>
        <v>0.2857142857142857</v>
      </c>
      <c r="AY780" s="41">
        <f t="shared" si="463"/>
        <v>9.5238095238095233E-2</v>
      </c>
      <c r="AZ780" s="41">
        <f t="shared" si="464"/>
        <v>0</v>
      </c>
      <c r="BA780" s="41">
        <f t="shared" si="465"/>
        <v>0</v>
      </c>
      <c r="BB780" s="41">
        <f t="shared" si="466"/>
        <v>0</v>
      </c>
      <c r="BC780" s="41">
        <f t="shared" si="467"/>
        <v>0</v>
      </c>
      <c r="BD780" s="41">
        <f t="shared" si="468"/>
        <v>0.95238095238095233</v>
      </c>
      <c r="BE780" s="41">
        <f t="shared" si="469"/>
        <v>4.7619047619047616E-2</v>
      </c>
      <c r="BF780" s="41">
        <f t="shared" si="470"/>
        <v>0</v>
      </c>
      <c r="BG780" s="41">
        <f t="shared" si="471"/>
        <v>0.42857142857142855</v>
      </c>
      <c r="BH780" s="41">
        <f t="shared" si="472"/>
        <v>0.38095238095238093</v>
      </c>
      <c r="BI780" s="41">
        <f t="shared" si="473"/>
        <v>0.19047619047619047</v>
      </c>
      <c r="BJ780" s="41">
        <f t="shared" si="474"/>
        <v>0</v>
      </c>
      <c r="BK780" s="41">
        <f t="shared" si="475"/>
        <v>0</v>
      </c>
      <c r="BL780" s="41">
        <f t="shared" si="476"/>
        <v>0</v>
      </c>
      <c r="BM780" s="41">
        <f t="shared" si="477"/>
        <v>1</v>
      </c>
      <c r="BN780" s="41">
        <f t="shared" si="478"/>
        <v>0</v>
      </c>
      <c r="BO780" s="41">
        <f t="shared" si="479"/>
        <v>0</v>
      </c>
      <c r="BP780" s="41">
        <f t="shared" si="480"/>
        <v>1</v>
      </c>
      <c r="BQ780" s="41">
        <f t="shared" si="481"/>
        <v>0</v>
      </c>
      <c r="BR780" s="41">
        <f t="shared" si="482"/>
        <v>0</v>
      </c>
      <c r="BS780" s="41">
        <f t="shared" si="483"/>
        <v>0.33333333333333331</v>
      </c>
      <c r="BT780" s="41">
        <f t="shared" si="484"/>
        <v>0.66666666666666663</v>
      </c>
      <c r="BU780" s="41">
        <f t="shared" si="485"/>
        <v>0</v>
      </c>
      <c r="BV780" s="41">
        <f t="shared" si="486"/>
        <v>0</v>
      </c>
      <c r="BW780" s="41">
        <f t="shared" si="487"/>
        <v>1</v>
      </c>
      <c r="BX780" s="41" t="str">
        <f t="shared" si="492"/>
        <v>2013Nurse practitionersSaskatchewan</v>
      </c>
      <c r="BY780" s="51">
        <f>VLOOKUP(BX780,'%workplace'!$A$1:$F$381,6,FALSE)</f>
        <v>157</v>
      </c>
      <c r="BZ780" s="32">
        <f t="shared" si="493"/>
        <v>0.13375796178343949</v>
      </c>
    </row>
    <row r="781" spans="1:78" s="8" customFormat="1" hidden="1" x14ac:dyDescent="0.2">
      <c r="A781" s="8" t="str">
        <f t="shared" si="491"/>
        <v>2013Nurse practitionersSaskatchewanOther places of work</v>
      </c>
      <c r="B781" s="8" t="s">
        <v>5</v>
      </c>
      <c r="C781" s="8" t="s">
        <v>21</v>
      </c>
      <c r="D781" s="8" t="s">
        <v>13</v>
      </c>
      <c r="E781" s="8">
        <v>2013</v>
      </c>
      <c r="F781" s="8">
        <v>15</v>
      </c>
      <c r="G781" s="8">
        <v>0</v>
      </c>
      <c r="H781" s="8">
        <v>0</v>
      </c>
      <c r="I781" s="8">
        <v>1</v>
      </c>
      <c r="J781" s="8">
        <v>2</v>
      </c>
      <c r="K781" s="8">
        <v>0</v>
      </c>
      <c r="L781" s="8">
        <v>1</v>
      </c>
      <c r="M781" s="8">
        <v>3</v>
      </c>
      <c r="N781" s="8">
        <v>2</v>
      </c>
      <c r="O781" s="8">
        <v>6</v>
      </c>
      <c r="P781" s="8">
        <v>0</v>
      </c>
      <c r="Q781" s="8">
        <v>0</v>
      </c>
      <c r="R781" s="8">
        <v>0</v>
      </c>
      <c r="S781" s="8">
        <v>0</v>
      </c>
      <c r="T781" s="8">
        <v>0</v>
      </c>
      <c r="U781" s="8">
        <v>15</v>
      </c>
      <c r="V781" s="8">
        <v>0</v>
      </c>
      <c r="W781" s="8">
        <v>0</v>
      </c>
      <c r="X781" s="8">
        <v>7</v>
      </c>
      <c r="Y781" s="8">
        <v>5</v>
      </c>
      <c r="Z781" s="8">
        <v>2</v>
      </c>
      <c r="AA781" s="8">
        <v>1</v>
      </c>
      <c r="AB781" s="8">
        <v>0</v>
      </c>
      <c r="AC781" s="8">
        <v>0</v>
      </c>
      <c r="AD781" s="8">
        <v>15</v>
      </c>
      <c r="AE781" s="8">
        <v>0</v>
      </c>
      <c r="AF781" s="8">
        <v>2</v>
      </c>
      <c r="AG781" s="8">
        <v>11</v>
      </c>
      <c r="AH781" s="8">
        <v>2</v>
      </c>
      <c r="AI781" s="8">
        <v>0</v>
      </c>
      <c r="AJ781" s="8">
        <v>5</v>
      </c>
      <c r="AK781" s="8">
        <v>10</v>
      </c>
      <c r="AL781" s="8">
        <v>0</v>
      </c>
      <c r="AM781" s="8">
        <v>0</v>
      </c>
      <c r="AN781" s="8">
        <v>15</v>
      </c>
      <c r="AO781" s="41">
        <f t="shared" si="488"/>
        <v>1</v>
      </c>
      <c r="AP781" s="41">
        <f t="shared" si="489"/>
        <v>0</v>
      </c>
      <c r="AQ781" s="41">
        <f t="shared" si="490"/>
        <v>0</v>
      </c>
      <c r="AR781" s="41">
        <f t="shared" si="456"/>
        <v>6.6666666666666666E-2</v>
      </c>
      <c r="AS781" s="41">
        <f t="shared" si="457"/>
        <v>0.13333333333333333</v>
      </c>
      <c r="AT781" s="41">
        <f t="shared" si="458"/>
        <v>0</v>
      </c>
      <c r="AU781" s="41">
        <f t="shared" si="459"/>
        <v>6.6666666666666666E-2</v>
      </c>
      <c r="AV781" s="41">
        <f t="shared" si="460"/>
        <v>0.2</v>
      </c>
      <c r="AW781" s="41">
        <f t="shared" si="461"/>
        <v>0.13333333333333333</v>
      </c>
      <c r="AX781" s="41">
        <f t="shared" si="462"/>
        <v>0.4</v>
      </c>
      <c r="AY781" s="41">
        <f t="shared" si="463"/>
        <v>0</v>
      </c>
      <c r="AZ781" s="41">
        <f t="shared" si="464"/>
        <v>0</v>
      </c>
      <c r="BA781" s="41">
        <f t="shared" si="465"/>
        <v>0</v>
      </c>
      <c r="BB781" s="41">
        <f t="shared" si="466"/>
        <v>0</v>
      </c>
      <c r="BC781" s="41">
        <f t="shared" si="467"/>
        <v>0</v>
      </c>
      <c r="BD781" s="41">
        <f t="shared" si="468"/>
        <v>1</v>
      </c>
      <c r="BE781" s="41">
        <f t="shared" si="469"/>
        <v>0</v>
      </c>
      <c r="BF781" s="41">
        <f t="shared" si="470"/>
        <v>0</v>
      </c>
      <c r="BG781" s="41">
        <f t="shared" si="471"/>
        <v>0.46666666666666667</v>
      </c>
      <c r="BH781" s="41">
        <f t="shared" si="472"/>
        <v>0.33333333333333331</v>
      </c>
      <c r="BI781" s="41">
        <f t="shared" si="473"/>
        <v>0.13333333333333333</v>
      </c>
      <c r="BJ781" s="41">
        <f t="shared" si="474"/>
        <v>6.6666666666666666E-2</v>
      </c>
      <c r="BK781" s="41">
        <f t="shared" si="475"/>
        <v>0</v>
      </c>
      <c r="BL781" s="41">
        <f t="shared" si="476"/>
        <v>0</v>
      </c>
      <c r="BM781" s="41">
        <f t="shared" si="477"/>
        <v>1</v>
      </c>
      <c r="BN781" s="41">
        <f t="shared" si="478"/>
        <v>0</v>
      </c>
      <c r="BO781" s="41">
        <f t="shared" si="479"/>
        <v>0.13333333333333333</v>
      </c>
      <c r="BP781" s="41">
        <f t="shared" si="480"/>
        <v>0.73333333333333328</v>
      </c>
      <c r="BQ781" s="41">
        <f t="shared" si="481"/>
        <v>0.13333333333333333</v>
      </c>
      <c r="BR781" s="41">
        <f t="shared" si="482"/>
        <v>0</v>
      </c>
      <c r="BS781" s="41">
        <f t="shared" si="483"/>
        <v>0.33333333333333331</v>
      </c>
      <c r="BT781" s="41">
        <f t="shared" si="484"/>
        <v>0.66666666666666663</v>
      </c>
      <c r="BU781" s="41">
        <f t="shared" si="485"/>
        <v>0</v>
      </c>
      <c r="BV781" s="41">
        <f t="shared" si="486"/>
        <v>0</v>
      </c>
      <c r="BW781" s="41">
        <f t="shared" si="487"/>
        <v>1</v>
      </c>
      <c r="BX781" s="41" t="str">
        <f t="shared" si="492"/>
        <v>2013Nurse practitionersSaskatchewan</v>
      </c>
      <c r="BY781" s="51">
        <f>VLOOKUP(BX781,'%workplace'!$A$1:$F$381,6,FALSE)</f>
        <v>157</v>
      </c>
      <c r="BZ781" s="32">
        <f t="shared" si="493"/>
        <v>9.5541401273885357E-2</v>
      </c>
    </row>
    <row r="782" spans="1:78" s="8" customFormat="1" hidden="1" x14ac:dyDescent="0.2">
      <c r="A782" s="8" t="str">
        <f t="shared" si="491"/>
        <v>2013Nurse practitionersSaskatchewanUnknown places of work</v>
      </c>
      <c r="B782" s="8" t="s">
        <v>5</v>
      </c>
      <c r="C782" s="8" t="s">
        <v>21</v>
      </c>
      <c r="D782" s="8" t="s">
        <v>49</v>
      </c>
      <c r="E782" s="8">
        <v>2013</v>
      </c>
      <c r="F782" s="8">
        <v>9</v>
      </c>
      <c r="G782" s="8">
        <v>2</v>
      </c>
      <c r="H782" s="8">
        <v>0</v>
      </c>
      <c r="I782" s="8">
        <v>1</v>
      </c>
      <c r="J782" s="8">
        <v>0</v>
      </c>
      <c r="K782" s="8">
        <v>2</v>
      </c>
      <c r="L782" s="8">
        <v>2</v>
      </c>
      <c r="M782" s="8">
        <v>0</v>
      </c>
      <c r="N782" s="8">
        <v>3</v>
      </c>
      <c r="O782" s="8">
        <v>3</v>
      </c>
      <c r="P782" s="8">
        <v>0</v>
      </c>
      <c r="Q782" s="8">
        <v>0</v>
      </c>
      <c r="R782" s="8">
        <v>0</v>
      </c>
      <c r="S782" s="8">
        <v>0</v>
      </c>
      <c r="T782" s="8">
        <v>0</v>
      </c>
      <c r="U782" s="8">
        <v>10</v>
      </c>
      <c r="V782" s="8">
        <v>1</v>
      </c>
      <c r="W782" s="8">
        <v>0</v>
      </c>
      <c r="X782" s="8">
        <v>4</v>
      </c>
      <c r="Y782" s="8">
        <v>0</v>
      </c>
      <c r="Z782" s="8">
        <v>3</v>
      </c>
      <c r="AA782" s="8">
        <v>4</v>
      </c>
      <c r="AB782" s="8">
        <v>0</v>
      </c>
      <c r="AC782" s="8">
        <v>11</v>
      </c>
      <c r="AD782" s="8">
        <v>0</v>
      </c>
      <c r="AE782" s="8">
        <v>0</v>
      </c>
      <c r="AF782" s="8">
        <v>0</v>
      </c>
      <c r="AG782" s="8">
        <v>0</v>
      </c>
      <c r="AH782" s="8">
        <v>0</v>
      </c>
      <c r="AI782" s="8">
        <v>0</v>
      </c>
      <c r="AJ782" s="8">
        <v>7</v>
      </c>
      <c r="AK782" s="8">
        <v>4</v>
      </c>
      <c r="AL782" s="8">
        <v>11</v>
      </c>
      <c r="AM782" s="8">
        <v>0</v>
      </c>
      <c r="AN782" s="8">
        <v>11</v>
      </c>
      <c r="AO782" s="41">
        <f t="shared" si="488"/>
        <v>0.81818181818181823</v>
      </c>
      <c r="AP782" s="41">
        <f t="shared" si="489"/>
        <v>0.18181818181818182</v>
      </c>
      <c r="AQ782" s="41">
        <f t="shared" si="490"/>
        <v>0</v>
      </c>
      <c r="AR782" s="41">
        <f t="shared" si="456"/>
        <v>9.0909090909090912E-2</v>
      </c>
      <c r="AS782" s="41">
        <f t="shared" si="457"/>
        <v>0</v>
      </c>
      <c r="AT782" s="41">
        <f t="shared" si="458"/>
        <v>0.18181818181818182</v>
      </c>
      <c r="AU782" s="41">
        <f t="shared" si="459"/>
        <v>0.18181818181818182</v>
      </c>
      <c r="AV782" s="41">
        <f t="shared" si="460"/>
        <v>0</v>
      </c>
      <c r="AW782" s="41">
        <f t="shared" si="461"/>
        <v>0.27272727272727271</v>
      </c>
      <c r="AX782" s="41">
        <f t="shared" si="462"/>
        <v>0.27272727272727271</v>
      </c>
      <c r="AY782" s="41">
        <f t="shared" si="463"/>
        <v>0</v>
      </c>
      <c r="AZ782" s="41">
        <f t="shared" si="464"/>
        <v>0</v>
      </c>
      <c r="BA782" s="41">
        <f t="shared" si="465"/>
        <v>0</v>
      </c>
      <c r="BB782" s="41">
        <f t="shared" si="466"/>
        <v>0</v>
      </c>
      <c r="BC782" s="41">
        <f t="shared" si="467"/>
        <v>0</v>
      </c>
      <c r="BD782" s="41">
        <f t="shared" si="468"/>
        <v>0.90909090909090906</v>
      </c>
      <c r="BE782" s="41">
        <f t="shared" si="469"/>
        <v>9.0909090909090912E-2</v>
      </c>
      <c r="BF782" s="41">
        <f t="shared" si="470"/>
        <v>0</v>
      </c>
      <c r="BG782" s="41">
        <f t="shared" si="471"/>
        <v>0.36363636363636365</v>
      </c>
      <c r="BH782" s="41">
        <f t="shared" si="472"/>
        <v>0</v>
      </c>
      <c r="BI782" s="41">
        <f t="shared" si="473"/>
        <v>0.27272727272727271</v>
      </c>
      <c r="BJ782" s="41">
        <f t="shared" si="474"/>
        <v>0.36363636363636365</v>
      </c>
      <c r="BK782" s="41">
        <f t="shared" si="475"/>
        <v>0</v>
      </c>
      <c r="BL782" s="41">
        <f t="shared" si="476"/>
        <v>1</v>
      </c>
      <c r="BM782" s="41">
        <f t="shared" si="477"/>
        <v>0</v>
      </c>
      <c r="BN782" s="41">
        <f t="shared" si="478"/>
        <v>0</v>
      </c>
      <c r="BO782" s="41">
        <f t="shared" si="479"/>
        <v>0</v>
      </c>
      <c r="BP782" s="41">
        <f t="shared" si="480"/>
        <v>0</v>
      </c>
      <c r="BQ782" s="41">
        <f t="shared" si="481"/>
        <v>0</v>
      </c>
      <c r="BR782" s="41">
        <f t="shared" si="482"/>
        <v>0</v>
      </c>
      <c r="BS782" s="41">
        <f t="shared" si="483"/>
        <v>0.63636363636363635</v>
      </c>
      <c r="BT782" s="41">
        <f t="shared" si="484"/>
        <v>0.36363636363636365</v>
      </c>
      <c r="BU782" s="41">
        <f t="shared" si="485"/>
        <v>1</v>
      </c>
      <c r="BV782" s="41">
        <f t="shared" si="486"/>
        <v>0</v>
      </c>
      <c r="BW782" s="41">
        <f t="shared" si="487"/>
        <v>1</v>
      </c>
      <c r="BX782" s="41" t="str">
        <f t="shared" si="492"/>
        <v>2013Nurse practitionersSaskatchewan</v>
      </c>
      <c r="BY782" s="51">
        <f>VLOOKUP(BX782,'%workplace'!$A$1:$F$381,6,FALSE)</f>
        <v>157</v>
      </c>
      <c r="BZ782" s="32">
        <f t="shared" si="493"/>
        <v>7.0063694267515922E-2</v>
      </c>
    </row>
    <row r="783" spans="1:78" s="8" customFormat="1" hidden="1" x14ac:dyDescent="0.2">
      <c r="A783" s="8" t="str">
        <f t="shared" si="491"/>
        <v>2013Nurse practitionersAlbertaAll places of work</v>
      </c>
      <c r="B783" s="8" t="s">
        <v>5</v>
      </c>
      <c r="C783" s="8" t="s">
        <v>22</v>
      </c>
      <c r="D783" s="8" t="s">
        <v>9</v>
      </c>
      <c r="E783" s="8">
        <v>2013</v>
      </c>
      <c r="F783" s="8">
        <v>307</v>
      </c>
      <c r="G783" s="8">
        <v>24</v>
      </c>
      <c r="H783" s="8">
        <v>0</v>
      </c>
      <c r="I783" s="8">
        <v>6</v>
      </c>
      <c r="J783" s="8">
        <v>43</v>
      </c>
      <c r="K783" s="8">
        <v>49</v>
      </c>
      <c r="L783" s="8">
        <v>64</v>
      </c>
      <c r="M783" s="8">
        <v>61</v>
      </c>
      <c r="N783" s="8">
        <v>54</v>
      </c>
      <c r="O783" s="8">
        <v>33</v>
      </c>
      <c r="P783" s="8">
        <v>15</v>
      </c>
      <c r="Q783" s="8">
        <v>6</v>
      </c>
      <c r="R783" s="8">
        <v>0</v>
      </c>
      <c r="S783" s="8">
        <v>0</v>
      </c>
      <c r="T783" s="8">
        <v>0</v>
      </c>
      <c r="U783" s="8">
        <v>320</v>
      </c>
      <c r="V783" s="8">
        <v>11</v>
      </c>
      <c r="W783" s="8">
        <v>0</v>
      </c>
      <c r="X783" s="8">
        <v>223</v>
      </c>
      <c r="Y783" s="8">
        <v>85</v>
      </c>
      <c r="Z783" s="8">
        <v>23</v>
      </c>
      <c r="AA783" s="8">
        <v>0</v>
      </c>
      <c r="AB783" s="8">
        <v>5</v>
      </c>
      <c r="AC783" s="8">
        <v>50</v>
      </c>
      <c r="AD783" s="8">
        <v>254</v>
      </c>
      <c r="AE783" s="8">
        <v>22</v>
      </c>
      <c r="AF783" s="8">
        <v>7</v>
      </c>
      <c r="AG783" s="8">
        <v>242</v>
      </c>
      <c r="AH783" s="8">
        <v>9</v>
      </c>
      <c r="AI783" s="8">
        <v>0</v>
      </c>
      <c r="AJ783" s="8">
        <v>19</v>
      </c>
      <c r="AK783" s="8">
        <v>312</v>
      </c>
      <c r="AL783" s="8">
        <v>73</v>
      </c>
      <c r="AM783" s="8">
        <v>0</v>
      </c>
      <c r="AN783" s="8">
        <v>331</v>
      </c>
      <c r="AO783" s="41">
        <f t="shared" si="488"/>
        <v>0.92749244712990941</v>
      </c>
      <c r="AP783" s="41">
        <f t="shared" si="489"/>
        <v>7.2507552870090641E-2</v>
      </c>
      <c r="AQ783" s="41">
        <f t="shared" si="490"/>
        <v>0</v>
      </c>
      <c r="AR783" s="41">
        <f t="shared" si="456"/>
        <v>1.812688821752266E-2</v>
      </c>
      <c r="AS783" s="41">
        <f t="shared" si="457"/>
        <v>0.12990936555891239</v>
      </c>
      <c r="AT783" s="41">
        <f t="shared" si="458"/>
        <v>0.14803625377643503</v>
      </c>
      <c r="AU783" s="41">
        <f t="shared" si="459"/>
        <v>0.19335347432024169</v>
      </c>
      <c r="AV783" s="41">
        <f t="shared" si="460"/>
        <v>0.18429003021148035</v>
      </c>
      <c r="AW783" s="41">
        <f t="shared" si="461"/>
        <v>0.16314199395770393</v>
      </c>
      <c r="AX783" s="41">
        <f t="shared" si="462"/>
        <v>9.9697885196374625E-2</v>
      </c>
      <c r="AY783" s="41">
        <f t="shared" si="463"/>
        <v>4.5317220543806644E-2</v>
      </c>
      <c r="AZ783" s="41">
        <f t="shared" si="464"/>
        <v>1.812688821752266E-2</v>
      </c>
      <c r="BA783" s="41">
        <f t="shared" si="465"/>
        <v>0</v>
      </c>
      <c r="BB783" s="41">
        <f t="shared" si="466"/>
        <v>0</v>
      </c>
      <c r="BC783" s="41">
        <f t="shared" si="467"/>
        <v>0</v>
      </c>
      <c r="BD783" s="41">
        <f t="shared" si="468"/>
        <v>0.96676737160120851</v>
      </c>
      <c r="BE783" s="41">
        <f t="shared" si="469"/>
        <v>3.3232628398791542E-2</v>
      </c>
      <c r="BF783" s="41">
        <f t="shared" si="470"/>
        <v>0</v>
      </c>
      <c r="BG783" s="41">
        <f t="shared" si="471"/>
        <v>0.6737160120845922</v>
      </c>
      <c r="BH783" s="41">
        <f t="shared" si="472"/>
        <v>0.25679758308157102</v>
      </c>
      <c r="BI783" s="41">
        <f t="shared" si="473"/>
        <v>6.9486404833836862E-2</v>
      </c>
      <c r="BJ783" s="41">
        <f t="shared" si="474"/>
        <v>0</v>
      </c>
      <c r="BK783" s="41">
        <f t="shared" si="475"/>
        <v>1.5105740181268883E-2</v>
      </c>
      <c r="BL783" s="41">
        <f t="shared" si="476"/>
        <v>0.15105740181268881</v>
      </c>
      <c r="BM783" s="41">
        <f t="shared" si="477"/>
        <v>0.76737160120845926</v>
      </c>
      <c r="BN783" s="41">
        <f t="shared" si="478"/>
        <v>6.6465256797583083E-2</v>
      </c>
      <c r="BO783" s="41">
        <f t="shared" si="479"/>
        <v>2.1148036253776436E-2</v>
      </c>
      <c r="BP783" s="41">
        <f t="shared" si="480"/>
        <v>0.73111782477341392</v>
      </c>
      <c r="BQ783" s="41">
        <f t="shared" si="481"/>
        <v>2.7190332326283987E-2</v>
      </c>
      <c r="BR783" s="41">
        <f t="shared" si="482"/>
        <v>0</v>
      </c>
      <c r="BS783" s="41">
        <f t="shared" si="483"/>
        <v>5.7401812688821753E-2</v>
      </c>
      <c r="BT783" s="41">
        <f t="shared" si="484"/>
        <v>0.94259818731117828</v>
      </c>
      <c r="BU783" s="41">
        <f t="shared" si="485"/>
        <v>0.22054380664652568</v>
      </c>
      <c r="BV783" s="41">
        <f t="shared" si="486"/>
        <v>0</v>
      </c>
      <c r="BW783" s="41">
        <f t="shared" si="487"/>
        <v>1</v>
      </c>
      <c r="BX783" s="41" t="str">
        <f t="shared" si="492"/>
        <v>2013Nurse practitionersAlberta</v>
      </c>
      <c r="BY783" s="51">
        <f>VLOOKUP(BX783,'%workplace'!$A$1:$F$381,6,FALSE)</f>
        <v>331</v>
      </c>
      <c r="BZ783" s="32">
        <f t="shared" si="493"/>
        <v>1</v>
      </c>
    </row>
    <row r="784" spans="1:78" s="8" customFormat="1" hidden="1" x14ac:dyDescent="0.2">
      <c r="A784" s="8" t="str">
        <f t="shared" si="491"/>
        <v>2013Nurse practitionersAlbertaCommunity health</v>
      </c>
      <c r="B784" s="8" t="s">
        <v>5</v>
      </c>
      <c r="C784" s="8" t="s">
        <v>22</v>
      </c>
      <c r="D784" s="8" t="s">
        <v>11</v>
      </c>
      <c r="E784" s="8">
        <v>2013</v>
      </c>
      <c r="F784" s="8">
        <v>50</v>
      </c>
      <c r="G784" s="8">
        <v>5</v>
      </c>
      <c r="H784" s="8">
        <v>0</v>
      </c>
      <c r="I784" s="8">
        <v>0</v>
      </c>
      <c r="J784" s="8">
        <v>7</v>
      </c>
      <c r="K784" s="8">
        <v>3</v>
      </c>
      <c r="L784" s="8">
        <v>11</v>
      </c>
      <c r="M784" s="8">
        <v>9</v>
      </c>
      <c r="N784" s="8">
        <v>7</v>
      </c>
      <c r="O784" s="8">
        <v>7</v>
      </c>
      <c r="P784" s="8">
        <v>6</v>
      </c>
      <c r="Q784" s="8">
        <v>5</v>
      </c>
      <c r="R784" s="8">
        <v>0</v>
      </c>
      <c r="S784" s="8">
        <v>0</v>
      </c>
      <c r="T784" s="8">
        <v>0</v>
      </c>
      <c r="U784" s="8">
        <v>53</v>
      </c>
      <c r="V784" s="8">
        <v>2</v>
      </c>
      <c r="W784" s="8">
        <v>0</v>
      </c>
      <c r="X784" s="8">
        <v>27</v>
      </c>
      <c r="Y784" s="8">
        <v>24</v>
      </c>
      <c r="Z784" s="8">
        <v>4</v>
      </c>
      <c r="AA784" s="8">
        <v>0</v>
      </c>
      <c r="AB784" s="8">
        <v>0</v>
      </c>
      <c r="AC784" s="8">
        <v>0</v>
      </c>
      <c r="AD784" s="8">
        <v>52</v>
      </c>
      <c r="AE784" s="8">
        <v>3</v>
      </c>
      <c r="AF784" s="8">
        <v>1</v>
      </c>
      <c r="AG784" s="8">
        <v>50</v>
      </c>
      <c r="AH784" s="8">
        <v>0</v>
      </c>
      <c r="AI784" s="8">
        <v>0</v>
      </c>
      <c r="AJ784" s="8">
        <v>9</v>
      </c>
      <c r="AK784" s="8">
        <v>46</v>
      </c>
      <c r="AL784" s="8">
        <v>4</v>
      </c>
      <c r="AM784" s="8">
        <v>0</v>
      </c>
      <c r="AN784" s="8">
        <v>55</v>
      </c>
      <c r="AO784" s="41">
        <f t="shared" si="488"/>
        <v>0.90909090909090906</v>
      </c>
      <c r="AP784" s="41">
        <f t="shared" si="489"/>
        <v>9.0909090909090912E-2</v>
      </c>
      <c r="AQ784" s="41">
        <f t="shared" si="490"/>
        <v>0</v>
      </c>
      <c r="AR784" s="41">
        <f t="shared" si="456"/>
        <v>0</v>
      </c>
      <c r="AS784" s="41">
        <f t="shared" si="457"/>
        <v>0.12727272727272726</v>
      </c>
      <c r="AT784" s="41">
        <f t="shared" si="458"/>
        <v>5.4545454545454543E-2</v>
      </c>
      <c r="AU784" s="41">
        <f t="shared" si="459"/>
        <v>0.2</v>
      </c>
      <c r="AV784" s="41">
        <f t="shared" si="460"/>
        <v>0.16363636363636364</v>
      </c>
      <c r="AW784" s="41">
        <f t="shared" si="461"/>
        <v>0.12727272727272726</v>
      </c>
      <c r="AX784" s="41">
        <f t="shared" si="462"/>
        <v>0.12727272727272726</v>
      </c>
      <c r="AY784" s="41">
        <f t="shared" si="463"/>
        <v>0.10909090909090909</v>
      </c>
      <c r="AZ784" s="41">
        <f t="shared" si="464"/>
        <v>9.0909090909090912E-2</v>
      </c>
      <c r="BA784" s="41">
        <f t="shared" si="465"/>
        <v>0</v>
      </c>
      <c r="BB784" s="41">
        <f t="shared" si="466"/>
        <v>0</v>
      </c>
      <c r="BC784" s="41">
        <f t="shared" si="467"/>
        <v>0</v>
      </c>
      <c r="BD784" s="41">
        <f t="shared" si="468"/>
        <v>0.96363636363636362</v>
      </c>
      <c r="BE784" s="41">
        <f t="shared" si="469"/>
        <v>3.6363636363636362E-2</v>
      </c>
      <c r="BF784" s="41">
        <f t="shared" si="470"/>
        <v>0</v>
      </c>
      <c r="BG784" s="41">
        <f t="shared" si="471"/>
        <v>0.49090909090909091</v>
      </c>
      <c r="BH784" s="41">
        <f t="shared" si="472"/>
        <v>0.43636363636363634</v>
      </c>
      <c r="BI784" s="41">
        <f t="shared" si="473"/>
        <v>7.2727272727272724E-2</v>
      </c>
      <c r="BJ784" s="41">
        <f t="shared" si="474"/>
        <v>0</v>
      </c>
      <c r="BK784" s="41">
        <f t="shared" si="475"/>
        <v>0</v>
      </c>
      <c r="BL784" s="41">
        <f t="shared" si="476"/>
        <v>0</v>
      </c>
      <c r="BM784" s="41">
        <f t="shared" si="477"/>
        <v>0.94545454545454544</v>
      </c>
      <c r="BN784" s="41">
        <f t="shared" si="478"/>
        <v>5.4545454545454543E-2</v>
      </c>
      <c r="BO784" s="41">
        <f t="shared" si="479"/>
        <v>1.8181818181818181E-2</v>
      </c>
      <c r="BP784" s="41">
        <f t="shared" si="480"/>
        <v>0.90909090909090906</v>
      </c>
      <c r="BQ784" s="41">
        <f t="shared" si="481"/>
        <v>0</v>
      </c>
      <c r="BR784" s="41">
        <f t="shared" si="482"/>
        <v>0</v>
      </c>
      <c r="BS784" s="41">
        <f t="shared" si="483"/>
        <v>0.16363636363636364</v>
      </c>
      <c r="BT784" s="41">
        <f t="shared" si="484"/>
        <v>0.83636363636363631</v>
      </c>
      <c r="BU784" s="41">
        <f t="shared" si="485"/>
        <v>7.2727272727272724E-2</v>
      </c>
      <c r="BV784" s="41">
        <f t="shared" si="486"/>
        <v>0</v>
      </c>
      <c r="BW784" s="41">
        <f t="shared" si="487"/>
        <v>1</v>
      </c>
      <c r="BX784" s="41" t="str">
        <f t="shared" si="492"/>
        <v>2013Nurse practitionersAlberta</v>
      </c>
      <c r="BY784" s="51">
        <f>VLOOKUP(BX784,'%workplace'!$A$1:$F$381,6,FALSE)</f>
        <v>331</v>
      </c>
      <c r="BZ784" s="32">
        <f t="shared" si="493"/>
        <v>0.16616314199395771</v>
      </c>
    </row>
    <row r="785" spans="1:78" s="8" customFormat="1" hidden="1" x14ac:dyDescent="0.2">
      <c r="A785" s="8" t="str">
        <f t="shared" si="491"/>
        <v>2013Nurse practitionersAlbertaNursing home/long-term care</v>
      </c>
      <c r="B785" s="8" t="s">
        <v>5</v>
      </c>
      <c r="C785" s="8" t="s">
        <v>22</v>
      </c>
      <c r="D785" s="8" t="s">
        <v>12</v>
      </c>
      <c r="E785" s="8">
        <v>2013</v>
      </c>
      <c r="F785" s="8">
        <v>5</v>
      </c>
      <c r="G785" s="8">
        <v>0</v>
      </c>
      <c r="H785" s="8">
        <v>0</v>
      </c>
      <c r="I785" s="8">
        <v>0</v>
      </c>
      <c r="J785" s="8">
        <v>0</v>
      </c>
      <c r="K785" s="8">
        <v>1</v>
      </c>
      <c r="L785" s="8">
        <v>1</v>
      </c>
      <c r="M785" s="8">
        <v>2</v>
      </c>
      <c r="N785" s="8">
        <v>1</v>
      </c>
      <c r="O785" s="8">
        <v>0</v>
      </c>
      <c r="P785" s="8">
        <v>0</v>
      </c>
      <c r="Q785" s="8">
        <v>0</v>
      </c>
      <c r="R785" s="8">
        <v>0</v>
      </c>
      <c r="S785" s="8">
        <v>0</v>
      </c>
      <c r="T785" s="8">
        <v>0</v>
      </c>
      <c r="U785" s="8">
        <v>5</v>
      </c>
      <c r="V785" s="8">
        <v>0</v>
      </c>
      <c r="W785" s="8">
        <v>0</v>
      </c>
      <c r="X785" s="8">
        <v>5</v>
      </c>
      <c r="Y785" s="8">
        <v>0</v>
      </c>
      <c r="Z785" s="8">
        <v>0</v>
      </c>
      <c r="AA785" s="8">
        <v>0</v>
      </c>
      <c r="AB785" s="8">
        <v>0</v>
      </c>
      <c r="AC785" s="8">
        <v>0</v>
      </c>
      <c r="AD785" s="8">
        <v>5</v>
      </c>
      <c r="AE785" s="8">
        <v>0</v>
      </c>
      <c r="AF785" s="8">
        <v>0</v>
      </c>
      <c r="AG785" s="8">
        <v>4</v>
      </c>
      <c r="AH785" s="8">
        <v>0</v>
      </c>
      <c r="AI785" s="8">
        <v>0</v>
      </c>
      <c r="AJ785" s="8">
        <v>0</v>
      </c>
      <c r="AK785" s="8">
        <v>5</v>
      </c>
      <c r="AL785" s="8">
        <v>1</v>
      </c>
      <c r="AM785" s="8">
        <v>0</v>
      </c>
      <c r="AN785" s="8">
        <v>5</v>
      </c>
      <c r="AO785" s="41">
        <f t="shared" si="488"/>
        <v>1</v>
      </c>
      <c r="AP785" s="41">
        <f t="shared" si="489"/>
        <v>0</v>
      </c>
      <c r="AQ785" s="41">
        <f t="shared" si="490"/>
        <v>0</v>
      </c>
      <c r="AR785" s="41">
        <f t="shared" si="456"/>
        <v>0</v>
      </c>
      <c r="AS785" s="41">
        <f t="shared" si="457"/>
        <v>0</v>
      </c>
      <c r="AT785" s="41">
        <f t="shared" si="458"/>
        <v>0.2</v>
      </c>
      <c r="AU785" s="41">
        <f t="shared" si="459"/>
        <v>0.2</v>
      </c>
      <c r="AV785" s="41">
        <f t="shared" si="460"/>
        <v>0.4</v>
      </c>
      <c r="AW785" s="41">
        <f t="shared" si="461"/>
        <v>0.2</v>
      </c>
      <c r="AX785" s="41">
        <f t="shared" si="462"/>
        <v>0</v>
      </c>
      <c r="AY785" s="41">
        <f t="shared" si="463"/>
        <v>0</v>
      </c>
      <c r="AZ785" s="41">
        <f t="shared" si="464"/>
        <v>0</v>
      </c>
      <c r="BA785" s="41">
        <f t="shared" si="465"/>
        <v>0</v>
      </c>
      <c r="BB785" s="41">
        <f t="shared" si="466"/>
        <v>0</v>
      </c>
      <c r="BC785" s="41">
        <f t="shared" si="467"/>
        <v>0</v>
      </c>
      <c r="BD785" s="41">
        <f t="shared" si="468"/>
        <v>1</v>
      </c>
      <c r="BE785" s="41">
        <f t="shared" si="469"/>
        <v>0</v>
      </c>
      <c r="BF785" s="41">
        <f t="shared" si="470"/>
        <v>0</v>
      </c>
      <c r="BG785" s="41">
        <f t="shared" si="471"/>
        <v>1</v>
      </c>
      <c r="BH785" s="41">
        <f t="shared" si="472"/>
        <v>0</v>
      </c>
      <c r="BI785" s="41">
        <f t="shared" si="473"/>
        <v>0</v>
      </c>
      <c r="BJ785" s="41">
        <f t="shared" si="474"/>
        <v>0</v>
      </c>
      <c r="BK785" s="41">
        <f t="shared" si="475"/>
        <v>0</v>
      </c>
      <c r="BL785" s="41">
        <f t="shared" si="476"/>
        <v>0</v>
      </c>
      <c r="BM785" s="41">
        <f t="shared" si="477"/>
        <v>1</v>
      </c>
      <c r="BN785" s="41">
        <f t="shared" si="478"/>
        <v>0</v>
      </c>
      <c r="BO785" s="41">
        <f t="shared" si="479"/>
        <v>0</v>
      </c>
      <c r="BP785" s="41">
        <f t="shared" si="480"/>
        <v>0.8</v>
      </c>
      <c r="BQ785" s="41">
        <f t="shared" si="481"/>
        <v>0</v>
      </c>
      <c r="BR785" s="41">
        <f t="shared" si="482"/>
        <v>0</v>
      </c>
      <c r="BS785" s="41">
        <f t="shared" si="483"/>
        <v>0</v>
      </c>
      <c r="BT785" s="41">
        <f t="shared" si="484"/>
        <v>1</v>
      </c>
      <c r="BU785" s="41">
        <f t="shared" si="485"/>
        <v>0.2</v>
      </c>
      <c r="BV785" s="41">
        <f t="shared" si="486"/>
        <v>0</v>
      </c>
      <c r="BW785" s="41">
        <f t="shared" si="487"/>
        <v>1</v>
      </c>
      <c r="BX785" s="41" t="str">
        <f t="shared" si="492"/>
        <v>2013Nurse practitionersAlberta</v>
      </c>
      <c r="BY785" s="51">
        <f>VLOOKUP(BX785,'%workplace'!$A$1:$F$381,6,FALSE)</f>
        <v>331</v>
      </c>
      <c r="BZ785" s="32">
        <f t="shared" si="493"/>
        <v>1.5105740181268883E-2</v>
      </c>
    </row>
    <row r="786" spans="1:78" s="8" customFormat="1" hidden="1" x14ac:dyDescent="0.2">
      <c r="A786" s="8" t="str">
        <f t="shared" si="491"/>
        <v>2013Nurse practitionersAlbertaHospital</v>
      </c>
      <c r="B786" s="8" t="s">
        <v>5</v>
      </c>
      <c r="C786" s="8" t="s">
        <v>22</v>
      </c>
      <c r="D786" s="8" t="s">
        <v>10</v>
      </c>
      <c r="E786" s="8">
        <v>2013</v>
      </c>
      <c r="F786" s="8">
        <v>159</v>
      </c>
      <c r="G786" s="8">
        <v>12</v>
      </c>
      <c r="H786" s="8">
        <v>0</v>
      </c>
      <c r="I786" s="8">
        <v>5</v>
      </c>
      <c r="J786" s="8">
        <v>23</v>
      </c>
      <c r="K786" s="8">
        <v>35</v>
      </c>
      <c r="L786" s="8">
        <v>26</v>
      </c>
      <c r="M786" s="8">
        <v>29</v>
      </c>
      <c r="N786" s="8">
        <v>31</v>
      </c>
      <c r="O786" s="8">
        <v>17</v>
      </c>
      <c r="P786" s="8">
        <v>5</v>
      </c>
      <c r="Q786" s="8">
        <v>0</v>
      </c>
      <c r="R786" s="8">
        <v>0</v>
      </c>
      <c r="S786" s="8">
        <v>0</v>
      </c>
      <c r="T786" s="8">
        <v>0</v>
      </c>
      <c r="U786" s="8">
        <v>167</v>
      </c>
      <c r="V786" s="8">
        <v>4</v>
      </c>
      <c r="W786" s="8">
        <v>0</v>
      </c>
      <c r="X786" s="8">
        <v>128</v>
      </c>
      <c r="Y786" s="8">
        <v>33</v>
      </c>
      <c r="Z786" s="8">
        <v>10</v>
      </c>
      <c r="AA786" s="8">
        <v>0</v>
      </c>
      <c r="AB786" s="8">
        <v>2</v>
      </c>
      <c r="AC786" s="8">
        <v>0</v>
      </c>
      <c r="AD786" s="8">
        <v>151</v>
      </c>
      <c r="AE786" s="8">
        <v>18</v>
      </c>
      <c r="AF786" s="8">
        <v>2</v>
      </c>
      <c r="AG786" s="8">
        <v>159</v>
      </c>
      <c r="AH786" s="8">
        <v>1</v>
      </c>
      <c r="AI786" s="8">
        <v>0</v>
      </c>
      <c r="AJ786" s="8">
        <v>1</v>
      </c>
      <c r="AK786" s="8">
        <v>170</v>
      </c>
      <c r="AL786" s="8">
        <v>9</v>
      </c>
      <c r="AM786" s="8">
        <v>0</v>
      </c>
      <c r="AN786" s="8">
        <v>171</v>
      </c>
      <c r="AO786" s="41">
        <f t="shared" si="488"/>
        <v>0.92982456140350878</v>
      </c>
      <c r="AP786" s="41">
        <f t="shared" si="489"/>
        <v>7.0175438596491224E-2</v>
      </c>
      <c r="AQ786" s="41">
        <f t="shared" si="490"/>
        <v>0</v>
      </c>
      <c r="AR786" s="41">
        <f t="shared" si="456"/>
        <v>2.9239766081871343E-2</v>
      </c>
      <c r="AS786" s="41">
        <f t="shared" si="457"/>
        <v>0.13450292397660818</v>
      </c>
      <c r="AT786" s="41">
        <f t="shared" si="458"/>
        <v>0.2046783625730994</v>
      </c>
      <c r="AU786" s="41">
        <f t="shared" si="459"/>
        <v>0.15204678362573099</v>
      </c>
      <c r="AV786" s="41">
        <f t="shared" si="460"/>
        <v>0.16959064327485379</v>
      </c>
      <c r="AW786" s="41">
        <f t="shared" si="461"/>
        <v>0.18128654970760233</v>
      </c>
      <c r="AX786" s="41">
        <f t="shared" si="462"/>
        <v>9.9415204678362568E-2</v>
      </c>
      <c r="AY786" s="41">
        <f t="shared" si="463"/>
        <v>2.9239766081871343E-2</v>
      </c>
      <c r="AZ786" s="41">
        <f t="shared" si="464"/>
        <v>0</v>
      </c>
      <c r="BA786" s="41">
        <f t="shared" si="465"/>
        <v>0</v>
      </c>
      <c r="BB786" s="41">
        <f t="shared" si="466"/>
        <v>0</v>
      </c>
      <c r="BC786" s="41">
        <f t="shared" si="467"/>
        <v>0</v>
      </c>
      <c r="BD786" s="41">
        <f t="shared" si="468"/>
        <v>0.97660818713450293</v>
      </c>
      <c r="BE786" s="41">
        <f t="shared" si="469"/>
        <v>2.3391812865497075E-2</v>
      </c>
      <c r="BF786" s="41">
        <f t="shared" si="470"/>
        <v>0</v>
      </c>
      <c r="BG786" s="41">
        <f t="shared" si="471"/>
        <v>0.74853801169590639</v>
      </c>
      <c r="BH786" s="41">
        <f t="shared" si="472"/>
        <v>0.19298245614035087</v>
      </c>
      <c r="BI786" s="41">
        <f t="shared" si="473"/>
        <v>5.8479532163742687E-2</v>
      </c>
      <c r="BJ786" s="41">
        <f t="shared" si="474"/>
        <v>0</v>
      </c>
      <c r="BK786" s="41">
        <f t="shared" si="475"/>
        <v>1.1695906432748537E-2</v>
      </c>
      <c r="BL786" s="41">
        <f t="shared" si="476"/>
        <v>0</v>
      </c>
      <c r="BM786" s="41">
        <f t="shared" si="477"/>
        <v>0.88304093567251463</v>
      </c>
      <c r="BN786" s="41">
        <f t="shared" si="478"/>
        <v>0.10526315789473684</v>
      </c>
      <c r="BO786" s="41">
        <f t="shared" si="479"/>
        <v>1.1695906432748537E-2</v>
      </c>
      <c r="BP786" s="41">
        <f t="shared" si="480"/>
        <v>0.92982456140350878</v>
      </c>
      <c r="BQ786" s="41">
        <f t="shared" si="481"/>
        <v>5.8479532163742687E-3</v>
      </c>
      <c r="BR786" s="41">
        <f t="shared" si="482"/>
        <v>0</v>
      </c>
      <c r="BS786" s="41">
        <f t="shared" si="483"/>
        <v>5.8479532163742687E-3</v>
      </c>
      <c r="BT786" s="41">
        <f t="shared" si="484"/>
        <v>0.99415204678362568</v>
      </c>
      <c r="BU786" s="41">
        <f t="shared" si="485"/>
        <v>5.2631578947368418E-2</v>
      </c>
      <c r="BV786" s="41">
        <f t="shared" si="486"/>
        <v>0</v>
      </c>
      <c r="BW786" s="41">
        <f t="shared" si="487"/>
        <v>1</v>
      </c>
      <c r="BX786" s="41" t="str">
        <f t="shared" si="492"/>
        <v>2013Nurse practitionersAlberta</v>
      </c>
      <c r="BY786" s="51">
        <f>VLOOKUP(BX786,'%workplace'!$A$1:$F$381,6,FALSE)</f>
        <v>331</v>
      </c>
      <c r="BZ786" s="32">
        <f t="shared" si="493"/>
        <v>0.5166163141993958</v>
      </c>
    </row>
    <row r="787" spans="1:78" s="8" customFormat="1" hidden="1" x14ac:dyDescent="0.2">
      <c r="A787" s="8" t="str">
        <f t="shared" si="491"/>
        <v>2013Nurse practitionersAlbertaOther places of work</v>
      </c>
      <c r="B787" s="8" t="s">
        <v>5</v>
      </c>
      <c r="C787" s="8" t="s">
        <v>22</v>
      </c>
      <c r="D787" s="8" t="s">
        <v>13</v>
      </c>
      <c r="E787" s="8">
        <v>2013</v>
      </c>
      <c r="F787" s="8">
        <v>44</v>
      </c>
      <c r="G787" s="8">
        <v>5</v>
      </c>
      <c r="H787" s="8">
        <v>0</v>
      </c>
      <c r="I787" s="8">
        <v>0</v>
      </c>
      <c r="J787" s="8">
        <v>3</v>
      </c>
      <c r="K787" s="8">
        <v>4</v>
      </c>
      <c r="L787" s="8">
        <v>15</v>
      </c>
      <c r="M787" s="8">
        <v>9</v>
      </c>
      <c r="N787" s="8">
        <v>10</v>
      </c>
      <c r="O787" s="8">
        <v>4</v>
      </c>
      <c r="P787" s="8">
        <v>4</v>
      </c>
      <c r="Q787" s="8">
        <v>0</v>
      </c>
      <c r="R787" s="8">
        <v>0</v>
      </c>
      <c r="S787" s="8">
        <v>0</v>
      </c>
      <c r="T787" s="8">
        <v>0</v>
      </c>
      <c r="U787" s="8">
        <v>47</v>
      </c>
      <c r="V787" s="8">
        <v>2</v>
      </c>
      <c r="W787" s="8">
        <v>0</v>
      </c>
      <c r="X787" s="8">
        <v>29</v>
      </c>
      <c r="Y787" s="8">
        <v>18</v>
      </c>
      <c r="Z787" s="8">
        <v>2</v>
      </c>
      <c r="AA787" s="8">
        <v>0</v>
      </c>
      <c r="AB787" s="8">
        <v>3</v>
      </c>
      <c r="AC787" s="8">
        <v>2</v>
      </c>
      <c r="AD787" s="8">
        <v>43</v>
      </c>
      <c r="AE787" s="8">
        <v>1</v>
      </c>
      <c r="AF787" s="8">
        <v>4</v>
      </c>
      <c r="AG787" s="8">
        <v>27</v>
      </c>
      <c r="AH787" s="8">
        <v>8</v>
      </c>
      <c r="AI787" s="8">
        <v>0</v>
      </c>
      <c r="AJ787" s="8">
        <v>6</v>
      </c>
      <c r="AK787" s="8">
        <v>43</v>
      </c>
      <c r="AL787" s="8">
        <v>10</v>
      </c>
      <c r="AM787" s="8">
        <v>0</v>
      </c>
      <c r="AN787" s="8">
        <v>49</v>
      </c>
      <c r="AO787" s="41">
        <f t="shared" si="488"/>
        <v>0.89795918367346939</v>
      </c>
      <c r="AP787" s="41">
        <f t="shared" si="489"/>
        <v>0.10204081632653061</v>
      </c>
      <c r="AQ787" s="41">
        <f t="shared" si="490"/>
        <v>0</v>
      </c>
      <c r="AR787" s="41">
        <f t="shared" si="456"/>
        <v>0</v>
      </c>
      <c r="AS787" s="41">
        <f t="shared" si="457"/>
        <v>6.1224489795918366E-2</v>
      </c>
      <c r="AT787" s="41">
        <f t="shared" si="458"/>
        <v>8.1632653061224483E-2</v>
      </c>
      <c r="AU787" s="41">
        <f t="shared" si="459"/>
        <v>0.30612244897959184</v>
      </c>
      <c r="AV787" s="41">
        <f t="shared" si="460"/>
        <v>0.18367346938775511</v>
      </c>
      <c r="AW787" s="41">
        <f t="shared" si="461"/>
        <v>0.20408163265306123</v>
      </c>
      <c r="AX787" s="41">
        <f t="shared" si="462"/>
        <v>8.1632653061224483E-2</v>
      </c>
      <c r="AY787" s="41">
        <f t="shared" si="463"/>
        <v>8.1632653061224483E-2</v>
      </c>
      <c r="AZ787" s="41">
        <f t="shared" si="464"/>
        <v>0</v>
      </c>
      <c r="BA787" s="41">
        <f t="shared" si="465"/>
        <v>0</v>
      </c>
      <c r="BB787" s="41">
        <f t="shared" si="466"/>
        <v>0</v>
      </c>
      <c r="BC787" s="41">
        <f t="shared" si="467"/>
        <v>0</v>
      </c>
      <c r="BD787" s="41">
        <f t="shared" si="468"/>
        <v>0.95918367346938771</v>
      </c>
      <c r="BE787" s="41">
        <f t="shared" si="469"/>
        <v>4.0816326530612242E-2</v>
      </c>
      <c r="BF787" s="41">
        <f t="shared" si="470"/>
        <v>0</v>
      </c>
      <c r="BG787" s="41">
        <f t="shared" si="471"/>
        <v>0.59183673469387754</v>
      </c>
      <c r="BH787" s="41">
        <f t="shared" si="472"/>
        <v>0.36734693877551022</v>
      </c>
      <c r="BI787" s="41">
        <f t="shared" si="473"/>
        <v>4.0816326530612242E-2</v>
      </c>
      <c r="BJ787" s="41">
        <f t="shared" si="474"/>
        <v>0</v>
      </c>
      <c r="BK787" s="41">
        <f t="shared" si="475"/>
        <v>6.1224489795918366E-2</v>
      </c>
      <c r="BL787" s="41">
        <f t="shared" si="476"/>
        <v>4.0816326530612242E-2</v>
      </c>
      <c r="BM787" s="41">
        <f t="shared" si="477"/>
        <v>0.87755102040816324</v>
      </c>
      <c r="BN787" s="41">
        <f t="shared" si="478"/>
        <v>2.0408163265306121E-2</v>
      </c>
      <c r="BO787" s="41">
        <f t="shared" si="479"/>
        <v>8.1632653061224483E-2</v>
      </c>
      <c r="BP787" s="41">
        <f t="shared" si="480"/>
        <v>0.55102040816326525</v>
      </c>
      <c r="BQ787" s="41">
        <f t="shared" si="481"/>
        <v>0.16326530612244897</v>
      </c>
      <c r="BR787" s="41">
        <f t="shared" si="482"/>
        <v>0</v>
      </c>
      <c r="BS787" s="41">
        <f t="shared" si="483"/>
        <v>0.12244897959183673</v>
      </c>
      <c r="BT787" s="41">
        <f t="shared" si="484"/>
        <v>0.87755102040816324</v>
      </c>
      <c r="BU787" s="41">
        <f t="shared" si="485"/>
        <v>0.20408163265306123</v>
      </c>
      <c r="BV787" s="41">
        <f t="shared" si="486"/>
        <v>0</v>
      </c>
      <c r="BW787" s="41">
        <f t="shared" si="487"/>
        <v>1</v>
      </c>
      <c r="BX787" s="41" t="str">
        <f t="shared" si="492"/>
        <v>2013Nurse practitionersAlberta</v>
      </c>
      <c r="BY787" s="51">
        <f>VLOOKUP(BX787,'%workplace'!$A$1:$F$381,6,FALSE)</f>
        <v>331</v>
      </c>
      <c r="BZ787" s="32">
        <f t="shared" si="493"/>
        <v>0.14803625377643503</v>
      </c>
    </row>
    <row r="788" spans="1:78" s="8" customFormat="1" hidden="1" x14ac:dyDescent="0.2">
      <c r="A788" s="8" t="str">
        <f t="shared" si="491"/>
        <v>2013Nurse practitionersAlbertaUnknown places of work</v>
      </c>
      <c r="B788" s="8" t="s">
        <v>5</v>
      </c>
      <c r="C788" s="8" t="s">
        <v>22</v>
      </c>
      <c r="D788" s="8" t="s">
        <v>49</v>
      </c>
      <c r="E788" s="8">
        <v>2013</v>
      </c>
      <c r="F788" s="8">
        <v>49</v>
      </c>
      <c r="G788" s="8">
        <v>2</v>
      </c>
      <c r="H788" s="8">
        <v>0</v>
      </c>
      <c r="I788" s="8">
        <v>1</v>
      </c>
      <c r="J788" s="8">
        <v>10</v>
      </c>
      <c r="K788" s="8">
        <v>6</v>
      </c>
      <c r="L788" s="8">
        <v>11</v>
      </c>
      <c r="M788" s="8">
        <v>12</v>
      </c>
      <c r="N788" s="8">
        <v>5</v>
      </c>
      <c r="O788" s="8">
        <v>5</v>
      </c>
      <c r="P788" s="8">
        <v>0</v>
      </c>
      <c r="Q788" s="8">
        <v>1</v>
      </c>
      <c r="R788" s="8">
        <v>0</v>
      </c>
      <c r="S788" s="8">
        <v>0</v>
      </c>
      <c r="T788" s="8">
        <v>0</v>
      </c>
      <c r="U788" s="8">
        <v>48</v>
      </c>
      <c r="V788" s="8">
        <v>3</v>
      </c>
      <c r="W788" s="8">
        <v>0</v>
      </c>
      <c r="X788" s="8">
        <v>34</v>
      </c>
      <c r="Y788" s="8">
        <v>10</v>
      </c>
      <c r="Z788" s="8">
        <v>7</v>
      </c>
      <c r="AA788" s="8">
        <v>0</v>
      </c>
      <c r="AB788" s="8">
        <v>0</v>
      </c>
      <c r="AC788" s="8">
        <v>48</v>
      </c>
      <c r="AD788" s="8">
        <v>3</v>
      </c>
      <c r="AE788" s="8">
        <v>0</v>
      </c>
      <c r="AF788" s="8">
        <v>0</v>
      </c>
      <c r="AG788" s="8">
        <v>2</v>
      </c>
      <c r="AH788" s="8">
        <v>0</v>
      </c>
      <c r="AI788" s="8">
        <v>0</v>
      </c>
      <c r="AJ788" s="8">
        <v>3</v>
      </c>
      <c r="AK788" s="8">
        <v>48</v>
      </c>
      <c r="AL788" s="8">
        <v>49</v>
      </c>
      <c r="AM788" s="8">
        <v>0</v>
      </c>
      <c r="AN788" s="8">
        <v>51</v>
      </c>
      <c r="AO788" s="41">
        <f t="shared" si="488"/>
        <v>0.96078431372549022</v>
      </c>
      <c r="AP788" s="41">
        <f t="shared" si="489"/>
        <v>3.9215686274509803E-2</v>
      </c>
      <c r="AQ788" s="41">
        <f t="shared" si="490"/>
        <v>0</v>
      </c>
      <c r="AR788" s="41">
        <f t="shared" si="456"/>
        <v>1.9607843137254902E-2</v>
      </c>
      <c r="AS788" s="41">
        <f t="shared" si="457"/>
        <v>0.19607843137254902</v>
      </c>
      <c r="AT788" s="41">
        <f t="shared" si="458"/>
        <v>0.11764705882352941</v>
      </c>
      <c r="AU788" s="41">
        <f t="shared" si="459"/>
        <v>0.21568627450980393</v>
      </c>
      <c r="AV788" s="41">
        <f t="shared" si="460"/>
        <v>0.23529411764705882</v>
      </c>
      <c r="AW788" s="41">
        <f t="shared" si="461"/>
        <v>9.8039215686274508E-2</v>
      </c>
      <c r="AX788" s="41">
        <f t="shared" si="462"/>
        <v>9.8039215686274508E-2</v>
      </c>
      <c r="AY788" s="41">
        <f t="shared" si="463"/>
        <v>0</v>
      </c>
      <c r="AZ788" s="41">
        <f t="shared" si="464"/>
        <v>1.9607843137254902E-2</v>
      </c>
      <c r="BA788" s="41">
        <f t="shared" si="465"/>
        <v>0</v>
      </c>
      <c r="BB788" s="41">
        <f t="shared" si="466"/>
        <v>0</v>
      </c>
      <c r="BC788" s="41">
        <f t="shared" si="467"/>
        <v>0</v>
      </c>
      <c r="BD788" s="41">
        <f t="shared" si="468"/>
        <v>0.94117647058823528</v>
      </c>
      <c r="BE788" s="41">
        <f t="shared" si="469"/>
        <v>5.8823529411764705E-2</v>
      </c>
      <c r="BF788" s="41">
        <f t="shared" si="470"/>
        <v>0</v>
      </c>
      <c r="BG788" s="41">
        <f t="shared" si="471"/>
        <v>0.66666666666666663</v>
      </c>
      <c r="BH788" s="41">
        <f t="shared" si="472"/>
        <v>0.19607843137254902</v>
      </c>
      <c r="BI788" s="41">
        <f t="shared" si="473"/>
        <v>0.13725490196078433</v>
      </c>
      <c r="BJ788" s="41">
        <f t="shared" si="474"/>
        <v>0</v>
      </c>
      <c r="BK788" s="41">
        <f t="shared" si="475"/>
        <v>0</v>
      </c>
      <c r="BL788" s="41">
        <f t="shared" si="476"/>
        <v>0.94117647058823528</v>
      </c>
      <c r="BM788" s="41">
        <f t="shared" si="477"/>
        <v>5.8823529411764705E-2</v>
      </c>
      <c r="BN788" s="41">
        <f t="shared" si="478"/>
        <v>0</v>
      </c>
      <c r="BO788" s="41">
        <f t="shared" si="479"/>
        <v>0</v>
      </c>
      <c r="BP788" s="41">
        <f t="shared" si="480"/>
        <v>3.9215686274509803E-2</v>
      </c>
      <c r="BQ788" s="41">
        <f t="shared" si="481"/>
        <v>0</v>
      </c>
      <c r="BR788" s="41">
        <f t="shared" si="482"/>
        <v>0</v>
      </c>
      <c r="BS788" s="41">
        <f t="shared" si="483"/>
        <v>5.8823529411764705E-2</v>
      </c>
      <c r="BT788" s="41">
        <f t="shared" si="484"/>
        <v>0.94117647058823528</v>
      </c>
      <c r="BU788" s="41">
        <f t="shared" si="485"/>
        <v>0.96078431372549022</v>
      </c>
      <c r="BV788" s="41">
        <f t="shared" si="486"/>
        <v>0</v>
      </c>
      <c r="BW788" s="41">
        <f t="shared" si="487"/>
        <v>1</v>
      </c>
      <c r="BX788" s="41" t="str">
        <f t="shared" si="492"/>
        <v>2013Nurse practitionersAlberta</v>
      </c>
      <c r="BY788" s="51">
        <f>VLOOKUP(BX788,'%workplace'!$A$1:$F$381,6,FALSE)</f>
        <v>331</v>
      </c>
      <c r="BZ788" s="32">
        <f t="shared" si="493"/>
        <v>0.15407854984894259</v>
      </c>
    </row>
    <row r="789" spans="1:78" s="8" customFormat="1" hidden="1" x14ac:dyDescent="0.2">
      <c r="A789" s="8" t="str">
        <f t="shared" si="491"/>
        <v>2013Nurse practitionersBritish ColumbiaAll places of work</v>
      </c>
      <c r="B789" s="8" t="s">
        <v>5</v>
      </c>
      <c r="C789" s="8" t="s">
        <v>23</v>
      </c>
      <c r="D789" s="8" t="s">
        <v>9</v>
      </c>
      <c r="E789" s="8">
        <v>2013</v>
      </c>
      <c r="F789" s="8">
        <v>197</v>
      </c>
      <c r="G789" s="8">
        <v>9</v>
      </c>
      <c r="H789" s="8">
        <v>0</v>
      </c>
      <c r="I789" s="8">
        <v>7</v>
      </c>
      <c r="J789" s="8">
        <v>24</v>
      </c>
      <c r="K789" s="8">
        <v>41</v>
      </c>
      <c r="L789" s="8">
        <v>33</v>
      </c>
      <c r="M789" s="8">
        <v>32</v>
      </c>
      <c r="N789" s="8">
        <v>32</v>
      </c>
      <c r="O789" s="8">
        <v>26</v>
      </c>
      <c r="P789" s="8">
        <v>9</v>
      </c>
      <c r="Q789" s="8">
        <v>2</v>
      </c>
      <c r="R789" s="8">
        <v>0</v>
      </c>
      <c r="S789" s="8">
        <v>0</v>
      </c>
      <c r="T789" s="8">
        <v>0</v>
      </c>
      <c r="U789" s="8">
        <v>190</v>
      </c>
      <c r="V789" s="8">
        <v>16</v>
      </c>
      <c r="W789" s="8">
        <v>0</v>
      </c>
      <c r="X789" s="8">
        <v>104</v>
      </c>
      <c r="Y789" s="8">
        <v>47</v>
      </c>
      <c r="Z789" s="8">
        <v>55</v>
      </c>
      <c r="AA789" s="8">
        <v>0</v>
      </c>
      <c r="AB789" s="8">
        <v>3</v>
      </c>
      <c r="AC789" s="8">
        <v>0</v>
      </c>
      <c r="AD789" s="8">
        <v>168</v>
      </c>
      <c r="AE789" s="8">
        <v>35</v>
      </c>
      <c r="AF789" s="8">
        <v>6</v>
      </c>
      <c r="AG789" s="8">
        <v>186</v>
      </c>
      <c r="AH789" s="8">
        <v>13</v>
      </c>
      <c r="AI789" s="8">
        <v>1</v>
      </c>
      <c r="AJ789" s="8">
        <v>21</v>
      </c>
      <c r="AK789" s="8">
        <v>185</v>
      </c>
      <c r="AL789" s="8">
        <v>0</v>
      </c>
      <c r="AM789" s="8">
        <v>0</v>
      </c>
      <c r="AN789" s="8">
        <v>206</v>
      </c>
      <c r="AO789" s="41">
        <f t="shared" si="488"/>
        <v>0.9563106796116505</v>
      </c>
      <c r="AP789" s="41">
        <f t="shared" si="489"/>
        <v>4.3689320388349516E-2</v>
      </c>
      <c r="AQ789" s="41">
        <f t="shared" si="490"/>
        <v>0</v>
      </c>
      <c r="AR789" s="41">
        <f t="shared" si="456"/>
        <v>3.3980582524271843E-2</v>
      </c>
      <c r="AS789" s="41">
        <f t="shared" si="457"/>
        <v>0.11650485436893204</v>
      </c>
      <c r="AT789" s="41">
        <f t="shared" si="458"/>
        <v>0.19902912621359223</v>
      </c>
      <c r="AU789" s="41">
        <f t="shared" si="459"/>
        <v>0.16019417475728157</v>
      </c>
      <c r="AV789" s="41">
        <f t="shared" si="460"/>
        <v>0.1553398058252427</v>
      </c>
      <c r="AW789" s="41">
        <f t="shared" si="461"/>
        <v>0.1553398058252427</v>
      </c>
      <c r="AX789" s="41">
        <f t="shared" si="462"/>
        <v>0.12621359223300971</v>
      </c>
      <c r="AY789" s="41">
        <f t="shared" si="463"/>
        <v>4.3689320388349516E-2</v>
      </c>
      <c r="AZ789" s="41">
        <f t="shared" si="464"/>
        <v>9.7087378640776691E-3</v>
      </c>
      <c r="BA789" s="41">
        <f t="shared" si="465"/>
        <v>0</v>
      </c>
      <c r="BB789" s="41">
        <f t="shared" si="466"/>
        <v>0</v>
      </c>
      <c r="BC789" s="41">
        <f t="shared" si="467"/>
        <v>0</v>
      </c>
      <c r="BD789" s="41">
        <f t="shared" si="468"/>
        <v>0.92233009708737868</v>
      </c>
      <c r="BE789" s="41">
        <f t="shared" si="469"/>
        <v>7.7669902912621352E-2</v>
      </c>
      <c r="BF789" s="41">
        <f t="shared" si="470"/>
        <v>0</v>
      </c>
      <c r="BG789" s="41">
        <f t="shared" si="471"/>
        <v>0.50485436893203883</v>
      </c>
      <c r="BH789" s="41">
        <f t="shared" si="472"/>
        <v>0.22815533980582525</v>
      </c>
      <c r="BI789" s="41">
        <f t="shared" si="473"/>
        <v>0.26699029126213591</v>
      </c>
      <c r="BJ789" s="41">
        <f t="shared" si="474"/>
        <v>0</v>
      </c>
      <c r="BK789" s="41">
        <f t="shared" si="475"/>
        <v>1.4563106796116505E-2</v>
      </c>
      <c r="BL789" s="41">
        <f t="shared" si="476"/>
        <v>0</v>
      </c>
      <c r="BM789" s="41">
        <f t="shared" si="477"/>
        <v>0.81553398058252424</v>
      </c>
      <c r="BN789" s="41">
        <f t="shared" si="478"/>
        <v>0.16990291262135923</v>
      </c>
      <c r="BO789" s="41">
        <f t="shared" si="479"/>
        <v>2.9126213592233011E-2</v>
      </c>
      <c r="BP789" s="41">
        <f t="shared" si="480"/>
        <v>0.90291262135922334</v>
      </c>
      <c r="BQ789" s="41">
        <f t="shared" si="481"/>
        <v>6.3106796116504854E-2</v>
      </c>
      <c r="BR789" s="41">
        <f t="shared" si="482"/>
        <v>4.8543689320388345E-3</v>
      </c>
      <c r="BS789" s="41">
        <f t="shared" si="483"/>
        <v>0.10194174757281553</v>
      </c>
      <c r="BT789" s="41">
        <f t="shared" si="484"/>
        <v>0.89805825242718451</v>
      </c>
      <c r="BU789" s="41">
        <f t="shared" si="485"/>
        <v>0</v>
      </c>
      <c r="BV789" s="41">
        <f t="shared" si="486"/>
        <v>0</v>
      </c>
      <c r="BW789" s="41">
        <f t="shared" si="487"/>
        <v>1</v>
      </c>
      <c r="BX789" s="41" t="str">
        <f t="shared" si="492"/>
        <v>2013Nurse practitionersBritish Columbia</v>
      </c>
      <c r="BY789" s="51">
        <f>VLOOKUP(BX789,'%workplace'!$A$1:$F$381,6,FALSE)</f>
        <v>206</v>
      </c>
      <c r="BZ789" s="32">
        <f t="shared" si="493"/>
        <v>1</v>
      </c>
    </row>
    <row r="790" spans="1:78" s="8" customFormat="1" hidden="1" x14ac:dyDescent="0.2">
      <c r="A790" s="8" t="str">
        <f t="shared" si="491"/>
        <v>2013Nurse practitionersBritish ColumbiaCommunity health</v>
      </c>
      <c r="B790" s="8" t="s">
        <v>5</v>
      </c>
      <c r="C790" s="8" t="s">
        <v>23</v>
      </c>
      <c r="D790" s="8" t="s">
        <v>11</v>
      </c>
      <c r="E790" s="8">
        <v>2013</v>
      </c>
      <c r="F790" s="8">
        <v>79</v>
      </c>
      <c r="G790" s="8">
        <v>2</v>
      </c>
      <c r="H790" s="8">
        <v>0</v>
      </c>
      <c r="I790" s="8">
        <v>2</v>
      </c>
      <c r="J790" s="8">
        <v>5</v>
      </c>
      <c r="K790" s="8">
        <v>18</v>
      </c>
      <c r="L790" s="8">
        <v>9</v>
      </c>
      <c r="M790" s="8">
        <v>16</v>
      </c>
      <c r="N790" s="8">
        <v>15</v>
      </c>
      <c r="O790" s="8">
        <v>11</v>
      </c>
      <c r="P790" s="8">
        <v>5</v>
      </c>
      <c r="Q790" s="8">
        <v>0</v>
      </c>
      <c r="R790" s="8">
        <v>0</v>
      </c>
      <c r="S790" s="8">
        <v>0</v>
      </c>
      <c r="T790" s="8">
        <v>0</v>
      </c>
      <c r="U790" s="8">
        <v>79</v>
      </c>
      <c r="V790" s="8">
        <v>2</v>
      </c>
      <c r="W790" s="8">
        <v>0</v>
      </c>
      <c r="X790" s="8">
        <v>43</v>
      </c>
      <c r="Y790" s="8">
        <v>19</v>
      </c>
      <c r="Z790" s="8">
        <v>19</v>
      </c>
      <c r="AA790" s="8">
        <v>0</v>
      </c>
      <c r="AB790" s="8">
        <v>0</v>
      </c>
      <c r="AC790" s="8">
        <v>0</v>
      </c>
      <c r="AD790" s="8">
        <v>73</v>
      </c>
      <c r="AE790" s="8">
        <v>8</v>
      </c>
      <c r="AF790" s="8">
        <v>0</v>
      </c>
      <c r="AG790" s="8">
        <v>80</v>
      </c>
      <c r="AH790" s="8">
        <v>1</v>
      </c>
      <c r="AI790" s="8">
        <v>0</v>
      </c>
      <c r="AJ790" s="8">
        <v>15</v>
      </c>
      <c r="AK790" s="8">
        <v>66</v>
      </c>
      <c r="AL790" s="8">
        <v>0</v>
      </c>
      <c r="AM790" s="8">
        <v>0</v>
      </c>
      <c r="AN790" s="8">
        <v>81</v>
      </c>
      <c r="AO790" s="41">
        <f t="shared" si="488"/>
        <v>0.97530864197530864</v>
      </c>
      <c r="AP790" s="41">
        <f t="shared" si="489"/>
        <v>2.4691358024691357E-2</v>
      </c>
      <c r="AQ790" s="41">
        <f t="shared" si="490"/>
        <v>0</v>
      </c>
      <c r="AR790" s="41">
        <f t="shared" si="456"/>
        <v>2.4691358024691357E-2</v>
      </c>
      <c r="AS790" s="41">
        <f t="shared" si="457"/>
        <v>6.1728395061728392E-2</v>
      </c>
      <c r="AT790" s="41">
        <f t="shared" si="458"/>
        <v>0.22222222222222221</v>
      </c>
      <c r="AU790" s="41">
        <f t="shared" si="459"/>
        <v>0.1111111111111111</v>
      </c>
      <c r="AV790" s="41">
        <f t="shared" si="460"/>
        <v>0.19753086419753085</v>
      </c>
      <c r="AW790" s="41">
        <f t="shared" si="461"/>
        <v>0.18518518518518517</v>
      </c>
      <c r="AX790" s="41">
        <f t="shared" si="462"/>
        <v>0.13580246913580246</v>
      </c>
      <c r="AY790" s="41">
        <f t="shared" si="463"/>
        <v>6.1728395061728392E-2</v>
      </c>
      <c r="AZ790" s="41">
        <f t="shared" si="464"/>
        <v>0</v>
      </c>
      <c r="BA790" s="41">
        <f t="shared" si="465"/>
        <v>0</v>
      </c>
      <c r="BB790" s="41">
        <f t="shared" si="466"/>
        <v>0</v>
      </c>
      <c r="BC790" s="41">
        <f t="shared" si="467"/>
        <v>0</v>
      </c>
      <c r="BD790" s="41">
        <f t="shared" si="468"/>
        <v>0.97530864197530864</v>
      </c>
      <c r="BE790" s="41">
        <f t="shared" si="469"/>
        <v>2.4691358024691357E-2</v>
      </c>
      <c r="BF790" s="41">
        <f t="shared" si="470"/>
        <v>0</v>
      </c>
      <c r="BG790" s="41">
        <f t="shared" si="471"/>
        <v>0.53086419753086422</v>
      </c>
      <c r="BH790" s="41">
        <f t="shared" si="472"/>
        <v>0.23456790123456789</v>
      </c>
      <c r="BI790" s="41">
        <f t="shared" si="473"/>
        <v>0.23456790123456789</v>
      </c>
      <c r="BJ790" s="41">
        <f t="shared" si="474"/>
        <v>0</v>
      </c>
      <c r="BK790" s="41">
        <f t="shared" si="475"/>
        <v>0</v>
      </c>
      <c r="BL790" s="41">
        <f t="shared" si="476"/>
        <v>0</v>
      </c>
      <c r="BM790" s="41">
        <f t="shared" si="477"/>
        <v>0.90123456790123457</v>
      </c>
      <c r="BN790" s="41">
        <f t="shared" si="478"/>
        <v>9.8765432098765427E-2</v>
      </c>
      <c r="BO790" s="41">
        <f t="shared" si="479"/>
        <v>0</v>
      </c>
      <c r="BP790" s="41">
        <f t="shared" si="480"/>
        <v>0.98765432098765427</v>
      </c>
      <c r="BQ790" s="41">
        <f t="shared" si="481"/>
        <v>1.2345679012345678E-2</v>
      </c>
      <c r="BR790" s="41">
        <f t="shared" si="482"/>
        <v>0</v>
      </c>
      <c r="BS790" s="41">
        <f t="shared" si="483"/>
        <v>0.18518518518518517</v>
      </c>
      <c r="BT790" s="41">
        <f t="shared" si="484"/>
        <v>0.81481481481481477</v>
      </c>
      <c r="BU790" s="41">
        <f t="shared" si="485"/>
        <v>0</v>
      </c>
      <c r="BV790" s="41">
        <f t="shared" si="486"/>
        <v>0</v>
      </c>
      <c r="BW790" s="41">
        <f t="shared" si="487"/>
        <v>1</v>
      </c>
      <c r="BX790" s="41" t="str">
        <f t="shared" si="492"/>
        <v>2013Nurse practitionersBritish Columbia</v>
      </c>
      <c r="BY790" s="51">
        <f>VLOOKUP(BX790,'%workplace'!$A$1:$F$381,6,FALSE)</f>
        <v>206</v>
      </c>
      <c r="BZ790" s="32">
        <f t="shared" si="493"/>
        <v>0.39320388349514562</v>
      </c>
    </row>
    <row r="791" spans="1:78" s="8" customFormat="1" hidden="1" x14ac:dyDescent="0.2">
      <c r="A791" s="8" t="str">
        <f t="shared" si="491"/>
        <v>2013Nurse practitionersBritish ColumbiaNursing home/long-term care</v>
      </c>
      <c r="B791" s="8" t="s">
        <v>5</v>
      </c>
      <c r="C791" s="8" t="s">
        <v>23</v>
      </c>
      <c r="D791" s="8" t="s">
        <v>12</v>
      </c>
      <c r="E791" s="8">
        <v>2013</v>
      </c>
      <c r="F791" s="8">
        <v>2</v>
      </c>
      <c r="G791" s="8">
        <v>0</v>
      </c>
      <c r="H791" s="8">
        <v>0</v>
      </c>
      <c r="I791" s="8">
        <v>0</v>
      </c>
      <c r="J791" s="8">
        <v>0</v>
      </c>
      <c r="K791" s="8">
        <v>0</v>
      </c>
      <c r="L791" s="8">
        <v>0</v>
      </c>
      <c r="M791" s="8">
        <v>2</v>
      </c>
      <c r="N791" s="8">
        <v>0</v>
      </c>
      <c r="O791" s="8">
        <v>0</v>
      </c>
      <c r="P791" s="8">
        <v>0</v>
      </c>
      <c r="Q791" s="8">
        <v>0</v>
      </c>
      <c r="R791" s="8">
        <v>0</v>
      </c>
      <c r="S791" s="8">
        <v>0</v>
      </c>
      <c r="T791" s="8">
        <v>0</v>
      </c>
      <c r="U791" s="8">
        <v>2</v>
      </c>
      <c r="V791" s="8">
        <v>0</v>
      </c>
      <c r="W791" s="8">
        <v>0</v>
      </c>
      <c r="X791" s="8">
        <v>1</v>
      </c>
      <c r="Y791" s="8">
        <v>1</v>
      </c>
      <c r="Z791" s="8">
        <v>0</v>
      </c>
      <c r="AA791" s="8">
        <v>0</v>
      </c>
      <c r="AB791" s="8">
        <v>0</v>
      </c>
      <c r="AC791" s="8">
        <v>0</v>
      </c>
      <c r="AD791" s="8">
        <v>2</v>
      </c>
      <c r="AE791" s="8">
        <v>0</v>
      </c>
      <c r="AF791" s="8">
        <v>0</v>
      </c>
      <c r="AG791" s="8">
        <v>2</v>
      </c>
      <c r="AH791" s="8">
        <v>0</v>
      </c>
      <c r="AI791" s="8">
        <v>0</v>
      </c>
      <c r="AJ791" s="8">
        <v>0</v>
      </c>
      <c r="AK791" s="8">
        <v>2</v>
      </c>
      <c r="AL791" s="8">
        <v>0</v>
      </c>
      <c r="AM791" s="8">
        <v>0</v>
      </c>
      <c r="AN791" s="8">
        <v>2</v>
      </c>
      <c r="AO791" s="41">
        <f t="shared" si="488"/>
        <v>1</v>
      </c>
      <c r="AP791" s="41">
        <f t="shared" si="489"/>
        <v>0</v>
      </c>
      <c r="AQ791" s="41">
        <f t="shared" si="490"/>
        <v>0</v>
      </c>
      <c r="AR791" s="41">
        <f t="shared" si="456"/>
        <v>0</v>
      </c>
      <c r="AS791" s="41">
        <f t="shared" si="457"/>
        <v>0</v>
      </c>
      <c r="AT791" s="41">
        <f t="shared" si="458"/>
        <v>0</v>
      </c>
      <c r="AU791" s="41">
        <f t="shared" si="459"/>
        <v>0</v>
      </c>
      <c r="AV791" s="41">
        <f t="shared" si="460"/>
        <v>1</v>
      </c>
      <c r="AW791" s="41">
        <f t="shared" si="461"/>
        <v>0</v>
      </c>
      <c r="AX791" s="41">
        <f t="shared" si="462"/>
        <v>0</v>
      </c>
      <c r="AY791" s="41">
        <f t="shared" si="463"/>
        <v>0</v>
      </c>
      <c r="AZ791" s="41">
        <f t="shared" si="464"/>
        <v>0</v>
      </c>
      <c r="BA791" s="41">
        <f t="shared" si="465"/>
        <v>0</v>
      </c>
      <c r="BB791" s="41">
        <f t="shared" si="466"/>
        <v>0</v>
      </c>
      <c r="BC791" s="41">
        <f t="shared" si="467"/>
        <v>0</v>
      </c>
      <c r="BD791" s="41">
        <f t="shared" si="468"/>
        <v>1</v>
      </c>
      <c r="BE791" s="41">
        <f t="shared" si="469"/>
        <v>0</v>
      </c>
      <c r="BF791" s="41">
        <f t="shared" si="470"/>
        <v>0</v>
      </c>
      <c r="BG791" s="41">
        <f t="shared" si="471"/>
        <v>0.5</v>
      </c>
      <c r="BH791" s="41">
        <f t="shared" si="472"/>
        <v>0.5</v>
      </c>
      <c r="BI791" s="41">
        <f t="shared" si="473"/>
        <v>0</v>
      </c>
      <c r="BJ791" s="41">
        <f t="shared" si="474"/>
        <v>0</v>
      </c>
      <c r="BK791" s="41">
        <f t="shared" si="475"/>
        <v>0</v>
      </c>
      <c r="BL791" s="41">
        <f t="shared" si="476"/>
        <v>0</v>
      </c>
      <c r="BM791" s="41">
        <f t="shared" si="477"/>
        <v>1</v>
      </c>
      <c r="BN791" s="41">
        <f t="shared" si="478"/>
        <v>0</v>
      </c>
      <c r="BO791" s="41">
        <f t="shared" si="479"/>
        <v>0</v>
      </c>
      <c r="BP791" s="41">
        <f t="shared" si="480"/>
        <v>1</v>
      </c>
      <c r="BQ791" s="41">
        <f t="shared" si="481"/>
        <v>0</v>
      </c>
      <c r="BR791" s="41">
        <f t="shared" si="482"/>
        <v>0</v>
      </c>
      <c r="BS791" s="41">
        <f t="shared" si="483"/>
        <v>0</v>
      </c>
      <c r="BT791" s="41">
        <f t="shared" si="484"/>
        <v>1</v>
      </c>
      <c r="BU791" s="41">
        <f t="shared" si="485"/>
        <v>0</v>
      </c>
      <c r="BV791" s="41">
        <f t="shared" si="486"/>
        <v>0</v>
      </c>
      <c r="BW791" s="41">
        <f t="shared" si="487"/>
        <v>1</v>
      </c>
      <c r="BX791" s="41" t="str">
        <f t="shared" si="492"/>
        <v>2013Nurse practitionersBritish Columbia</v>
      </c>
      <c r="BY791" s="51">
        <f>VLOOKUP(BX791,'%workplace'!$A$1:$F$381,6,FALSE)</f>
        <v>206</v>
      </c>
      <c r="BZ791" s="32">
        <f t="shared" si="493"/>
        <v>9.7087378640776691E-3</v>
      </c>
    </row>
    <row r="792" spans="1:78" s="8" customFormat="1" hidden="1" x14ac:dyDescent="0.2">
      <c r="A792" s="8" t="str">
        <f t="shared" si="491"/>
        <v>2013Nurse practitionersBritish ColumbiaHospital</v>
      </c>
      <c r="B792" s="8" t="s">
        <v>5</v>
      </c>
      <c r="C792" s="8" t="s">
        <v>23</v>
      </c>
      <c r="D792" s="8" t="s">
        <v>10</v>
      </c>
      <c r="E792" s="8">
        <v>2013</v>
      </c>
      <c r="F792" s="8">
        <v>80</v>
      </c>
      <c r="G792" s="8">
        <v>7</v>
      </c>
      <c r="H792" s="8">
        <v>0</v>
      </c>
      <c r="I792" s="8">
        <v>5</v>
      </c>
      <c r="J792" s="8">
        <v>13</v>
      </c>
      <c r="K792" s="8">
        <v>19</v>
      </c>
      <c r="L792" s="8">
        <v>18</v>
      </c>
      <c r="M792" s="8">
        <v>8</v>
      </c>
      <c r="N792" s="8">
        <v>12</v>
      </c>
      <c r="O792" s="8">
        <v>7</v>
      </c>
      <c r="P792" s="8">
        <v>3</v>
      </c>
      <c r="Q792" s="8">
        <v>2</v>
      </c>
      <c r="R792" s="8">
        <v>0</v>
      </c>
      <c r="S792" s="8">
        <v>0</v>
      </c>
      <c r="T792" s="8">
        <v>0</v>
      </c>
      <c r="U792" s="8">
        <v>75</v>
      </c>
      <c r="V792" s="8">
        <v>12</v>
      </c>
      <c r="W792" s="8">
        <v>0</v>
      </c>
      <c r="X792" s="8">
        <v>45</v>
      </c>
      <c r="Y792" s="8">
        <v>18</v>
      </c>
      <c r="Z792" s="8">
        <v>24</v>
      </c>
      <c r="AA792" s="8">
        <v>0</v>
      </c>
      <c r="AB792" s="8">
        <v>3</v>
      </c>
      <c r="AC792" s="8">
        <v>0</v>
      </c>
      <c r="AD792" s="8">
        <v>58</v>
      </c>
      <c r="AE792" s="8">
        <v>26</v>
      </c>
      <c r="AF792" s="8">
        <v>4</v>
      </c>
      <c r="AG792" s="8">
        <v>81</v>
      </c>
      <c r="AH792" s="8">
        <v>2</v>
      </c>
      <c r="AI792" s="8">
        <v>0</v>
      </c>
      <c r="AJ792" s="8">
        <v>3</v>
      </c>
      <c r="AK792" s="8">
        <v>84</v>
      </c>
      <c r="AL792" s="8">
        <v>0</v>
      </c>
      <c r="AM792" s="8">
        <v>0</v>
      </c>
      <c r="AN792" s="8">
        <v>87</v>
      </c>
      <c r="AO792" s="41">
        <f t="shared" si="488"/>
        <v>0.91954022988505746</v>
      </c>
      <c r="AP792" s="41">
        <f t="shared" si="489"/>
        <v>8.0459770114942528E-2</v>
      </c>
      <c r="AQ792" s="41">
        <f t="shared" si="490"/>
        <v>0</v>
      </c>
      <c r="AR792" s="41">
        <f t="shared" si="456"/>
        <v>5.7471264367816091E-2</v>
      </c>
      <c r="AS792" s="41">
        <f t="shared" si="457"/>
        <v>0.14942528735632185</v>
      </c>
      <c r="AT792" s="41">
        <f t="shared" si="458"/>
        <v>0.21839080459770116</v>
      </c>
      <c r="AU792" s="41">
        <f t="shared" si="459"/>
        <v>0.20689655172413793</v>
      </c>
      <c r="AV792" s="41">
        <f t="shared" si="460"/>
        <v>9.1954022988505746E-2</v>
      </c>
      <c r="AW792" s="41">
        <f t="shared" si="461"/>
        <v>0.13793103448275862</v>
      </c>
      <c r="AX792" s="41">
        <f t="shared" si="462"/>
        <v>8.0459770114942528E-2</v>
      </c>
      <c r="AY792" s="41">
        <f t="shared" si="463"/>
        <v>3.4482758620689655E-2</v>
      </c>
      <c r="AZ792" s="41">
        <f t="shared" si="464"/>
        <v>2.2988505747126436E-2</v>
      </c>
      <c r="BA792" s="41">
        <f t="shared" si="465"/>
        <v>0</v>
      </c>
      <c r="BB792" s="41">
        <f t="shared" si="466"/>
        <v>0</v>
      </c>
      <c r="BC792" s="41">
        <f t="shared" si="467"/>
        <v>0</v>
      </c>
      <c r="BD792" s="41">
        <f t="shared" si="468"/>
        <v>0.86206896551724133</v>
      </c>
      <c r="BE792" s="41">
        <f t="shared" si="469"/>
        <v>0.13793103448275862</v>
      </c>
      <c r="BF792" s="41">
        <f t="shared" si="470"/>
        <v>0</v>
      </c>
      <c r="BG792" s="41">
        <f t="shared" si="471"/>
        <v>0.51724137931034486</v>
      </c>
      <c r="BH792" s="41">
        <f t="shared" si="472"/>
        <v>0.20689655172413793</v>
      </c>
      <c r="BI792" s="41">
        <f t="shared" si="473"/>
        <v>0.27586206896551724</v>
      </c>
      <c r="BJ792" s="41">
        <f t="shared" si="474"/>
        <v>0</v>
      </c>
      <c r="BK792" s="41">
        <f t="shared" si="475"/>
        <v>3.4482758620689655E-2</v>
      </c>
      <c r="BL792" s="41">
        <f t="shared" si="476"/>
        <v>0</v>
      </c>
      <c r="BM792" s="41">
        <f t="shared" si="477"/>
        <v>0.66666666666666663</v>
      </c>
      <c r="BN792" s="41">
        <f t="shared" si="478"/>
        <v>0.2988505747126437</v>
      </c>
      <c r="BO792" s="41">
        <f t="shared" si="479"/>
        <v>4.5977011494252873E-2</v>
      </c>
      <c r="BP792" s="41">
        <f t="shared" si="480"/>
        <v>0.93103448275862066</v>
      </c>
      <c r="BQ792" s="41">
        <f t="shared" si="481"/>
        <v>2.2988505747126436E-2</v>
      </c>
      <c r="BR792" s="41">
        <f t="shared" si="482"/>
        <v>0</v>
      </c>
      <c r="BS792" s="41">
        <f t="shared" si="483"/>
        <v>3.4482758620689655E-2</v>
      </c>
      <c r="BT792" s="41">
        <f t="shared" si="484"/>
        <v>0.96551724137931039</v>
      </c>
      <c r="BU792" s="41">
        <f t="shared" si="485"/>
        <v>0</v>
      </c>
      <c r="BV792" s="41">
        <f t="shared" si="486"/>
        <v>0</v>
      </c>
      <c r="BW792" s="41">
        <f t="shared" si="487"/>
        <v>1</v>
      </c>
      <c r="BX792" s="41" t="str">
        <f t="shared" si="492"/>
        <v>2013Nurse practitionersBritish Columbia</v>
      </c>
      <c r="BY792" s="51">
        <f>VLOOKUP(BX792,'%workplace'!$A$1:$F$381,6,FALSE)</f>
        <v>206</v>
      </c>
      <c r="BZ792" s="32">
        <f t="shared" si="493"/>
        <v>0.42233009708737862</v>
      </c>
    </row>
    <row r="793" spans="1:78" s="8" customFormat="1" hidden="1" x14ac:dyDescent="0.2">
      <c r="A793" s="8" t="str">
        <f t="shared" si="491"/>
        <v>2013Nurse practitionersBritish ColumbiaOther places of work</v>
      </c>
      <c r="B793" s="8" t="s">
        <v>5</v>
      </c>
      <c r="C793" s="8" t="s">
        <v>23</v>
      </c>
      <c r="D793" s="8" t="s">
        <v>13</v>
      </c>
      <c r="E793" s="8">
        <v>2013</v>
      </c>
      <c r="F793" s="8">
        <v>20</v>
      </c>
      <c r="G793" s="8">
        <v>0</v>
      </c>
      <c r="H793" s="8">
        <v>0</v>
      </c>
      <c r="I793" s="8">
        <v>0</v>
      </c>
      <c r="J793" s="8">
        <v>4</v>
      </c>
      <c r="K793" s="8">
        <v>3</v>
      </c>
      <c r="L793" s="8">
        <v>5</v>
      </c>
      <c r="M793" s="8">
        <v>3</v>
      </c>
      <c r="N793" s="8">
        <v>1</v>
      </c>
      <c r="O793" s="8">
        <v>4</v>
      </c>
      <c r="P793" s="8">
        <v>0</v>
      </c>
      <c r="Q793" s="8">
        <v>0</v>
      </c>
      <c r="R793" s="8">
        <v>0</v>
      </c>
      <c r="S793" s="8">
        <v>0</v>
      </c>
      <c r="T793" s="8">
        <v>0</v>
      </c>
      <c r="U793" s="8">
        <v>19</v>
      </c>
      <c r="V793" s="8">
        <v>1</v>
      </c>
      <c r="W793" s="8">
        <v>0</v>
      </c>
      <c r="X793" s="8">
        <v>5</v>
      </c>
      <c r="Y793" s="8">
        <v>6</v>
      </c>
      <c r="Z793" s="8">
        <v>9</v>
      </c>
      <c r="AA793" s="8">
        <v>0</v>
      </c>
      <c r="AB793" s="8">
        <v>0</v>
      </c>
      <c r="AC793" s="8">
        <v>0</v>
      </c>
      <c r="AD793" s="8">
        <v>19</v>
      </c>
      <c r="AE793" s="8">
        <v>1</v>
      </c>
      <c r="AF793" s="8">
        <v>2</v>
      </c>
      <c r="AG793" s="8">
        <v>7</v>
      </c>
      <c r="AH793" s="8">
        <v>10</v>
      </c>
      <c r="AI793" s="8">
        <v>1</v>
      </c>
      <c r="AJ793" s="8">
        <v>1</v>
      </c>
      <c r="AK793" s="8">
        <v>19</v>
      </c>
      <c r="AL793" s="8">
        <v>0</v>
      </c>
      <c r="AM793" s="8">
        <v>0</v>
      </c>
      <c r="AN793" s="8">
        <v>20</v>
      </c>
      <c r="AO793" s="41">
        <f t="shared" si="488"/>
        <v>1</v>
      </c>
      <c r="AP793" s="41">
        <f t="shared" si="489"/>
        <v>0</v>
      </c>
      <c r="AQ793" s="41">
        <f t="shared" si="490"/>
        <v>0</v>
      </c>
      <c r="AR793" s="41">
        <f t="shared" si="456"/>
        <v>0</v>
      </c>
      <c r="AS793" s="41">
        <f t="shared" si="457"/>
        <v>0.2</v>
      </c>
      <c r="AT793" s="41">
        <f t="shared" si="458"/>
        <v>0.15</v>
      </c>
      <c r="AU793" s="41">
        <f t="shared" si="459"/>
        <v>0.25</v>
      </c>
      <c r="AV793" s="41">
        <f t="shared" si="460"/>
        <v>0.15</v>
      </c>
      <c r="AW793" s="41">
        <f t="shared" si="461"/>
        <v>0.05</v>
      </c>
      <c r="AX793" s="41">
        <f t="shared" si="462"/>
        <v>0.2</v>
      </c>
      <c r="AY793" s="41">
        <f t="shared" si="463"/>
        <v>0</v>
      </c>
      <c r="AZ793" s="41">
        <f t="shared" si="464"/>
        <v>0</v>
      </c>
      <c r="BA793" s="41">
        <f t="shared" si="465"/>
        <v>0</v>
      </c>
      <c r="BB793" s="41">
        <f t="shared" si="466"/>
        <v>0</v>
      </c>
      <c r="BC793" s="41">
        <f t="shared" si="467"/>
        <v>0</v>
      </c>
      <c r="BD793" s="41">
        <f t="shared" si="468"/>
        <v>0.95</v>
      </c>
      <c r="BE793" s="41">
        <f t="shared" si="469"/>
        <v>0.05</v>
      </c>
      <c r="BF793" s="41">
        <f t="shared" si="470"/>
        <v>0</v>
      </c>
      <c r="BG793" s="41">
        <f t="shared" si="471"/>
        <v>0.25</v>
      </c>
      <c r="BH793" s="41">
        <f t="shared" si="472"/>
        <v>0.3</v>
      </c>
      <c r="BI793" s="41">
        <f t="shared" si="473"/>
        <v>0.45</v>
      </c>
      <c r="BJ793" s="41">
        <f t="shared" si="474"/>
        <v>0</v>
      </c>
      <c r="BK793" s="41">
        <f t="shared" si="475"/>
        <v>0</v>
      </c>
      <c r="BL793" s="41">
        <f t="shared" si="476"/>
        <v>0</v>
      </c>
      <c r="BM793" s="41">
        <f t="shared" si="477"/>
        <v>0.95</v>
      </c>
      <c r="BN793" s="41">
        <f t="shared" si="478"/>
        <v>0.05</v>
      </c>
      <c r="BO793" s="41">
        <f t="shared" si="479"/>
        <v>0.1</v>
      </c>
      <c r="BP793" s="41">
        <f t="shared" si="480"/>
        <v>0.35</v>
      </c>
      <c r="BQ793" s="41">
        <f t="shared" si="481"/>
        <v>0.5</v>
      </c>
      <c r="BR793" s="41">
        <f t="shared" si="482"/>
        <v>0.05</v>
      </c>
      <c r="BS793" s="41">
        <f t="shared" si="483"/>
        <v>0.05</v>
      </c>
      <c r="BT793" s="41">
        <f t="shared" si="484"/>
        <v>0.95</v>
      </c>
      <c r="BU793" s="41">
        <f t="shared" si="485"/>
        <v>0</v>
      </c>
      <c r="BV793" s="41">
        <f t="shared" si="486"/>
        <v>0</v>
      </c>
      <c r="BW793" s="41">
        <f t="shared" si="487"/>
        <v>1</v>
      </c>
      <c r="BX793" s="41" t="str">
        <f t="shared" si="492"/>
        <v>2013Nurse practitionersBritish Columbia</v>
      </c>
      <c r="BY793" s="51">
        <f>VLOOKUP(BX793,'%workplace'!$A$1:$F$381,6,FALSE)</f>
        <v>206</v>
      </c>
      <c r="BZ793" s="32">
        <f t="shared" si="493"/>
        <v>9.7087378640776698E-2</v>
      </c>
    </row>
    <row r="794" spans="1:78" s="8" customFormat="1" hidden="1" x14ac:dyDescent="0.2">
      <c r="A794" s="8" t="str">
        <f t="shared" si="491"/>
        <v>2013Nurse practitionersBritish ColumbiaUnknown places of work</v>
      </c>
      <c r="B794" s="8" t="s">
        <v>5</v>
      </c>
      <c r="C794" s="8" t="s">
        <v>23</v>
      </c>
      <c r="D794" s="8" t="s">
        <v>49</v>
      </c>
      <c r="E794" s="8">
        <v>2013</v>
      </c>
      <c r="F794" s="8">
        <v>16</v>
      </c>
      <c r="G794" s="8">
        <v>0</v>
      </c>
      <c r="H794" s="8">
        <v>0</v>
      </c>
      <c r="I794" s="8">
        <v>0</v>
      </c>
      <c r="J794" s="8">
        <v>2</v>
      </c>
      <c r="K794" s="8">
        <v>1</v>
      </c>
      <c r="L794" s="8">
        <v>1</v>
      </c>
      <c r="M794" s="8">
        <v>3</v>
      </c>
      <c r="N794" s="8">
        <v>4</v>
      </c>
      <c r="O794" s="8">
        <v>4</v>
      </c>
      <c r="P794" s="8">
        <v>1</v>
      </c>
      <c r="Q794" s="8">
        <v>0</v>
      </c>
      <c r="R794" s="8">
        <v>0</v>
      </c>
      <c r="S794" s="8">
        <v>0</v>
      </c>
      <c r="T794" s="8">
        <v>0</v>
      </c>
      <c r="U794" s="8">
        <v>15</v>
      </c>
      <c r="V794" s="8">
        <v>1</v>
      </c>
      <c r="W794" s="8">
        <v>0</v>
      </c>
      <c r="X794" s="8">
        <v>10</v>
      </c>
      <c r="Y794" s="8">
        <v>3</v>
      </c>
      <c r="Z794" s="8">
        <v>3</v>
      </c>
      <c r="AA794" s="8">
        <v>0</v>
      </c>
      <c r="AB794" s="8">
        <v>0</v>
      </c>
      <c r="AC794" s="8">
        <v>0</v>
      </c>
      <c r="AD794" s="8">
        <v>16</v>
      </c>
      <c r="AE794" s="8">
        <v>0</v>
      </c>
      <c r="AF794" s="8">
        <v>0</v>
      </c>
      <c r="AG794" s="8">
        <v>16</v>
      </c>
      <c r="AH794" s="8">
        <v>0</v>
      </c>
      <c r="AI794" s="8">
        <v>0</v>
      </c>
      <c r="AJ794" s="8">
        <v>2</v>
      </c>
      <c r="AK794" s="8">
        <v>14</v>
      </c>
      <c r="AL794" s="8">
        <v>0</v>
      </c>
      <c r="AM794" s="8">
        <v>0</v>
      </c>
      <c r="AN794" s="8">
        <v>16</v>
      </c>
      <c r="AO794" s="41">
        <f t="shared" si="488"/>
        <v>1</v>
      </c>
      <c r="AP794" s="41">
        <f t="shared" si="489"/>
        <v>0</v>
      </c>
      <c r="AQ794" s="41">
        <f t="shared" si="490"/>
        <v>0</v>
      </c>
      <c r="AR794" s="41">
        <f t="shared" si="456"/>
        <v>0</v>
      </c>
      <c r="AS794" s="41">
        <f t="shared" si="457"/>
        <v>0.125</v>
      </c>
      <c r="AT794" s="41">
        <f t="shared" si="458"/>
        <v>6.25E-2</v>
      </c>
      <c r="AU794" s="41">
        <f t="shared" si="459"/>
        <v>6.25E-2</v>
      </c>
      <c r="AV794" s="41">
        <f t="shared" si="460"/>
        <v>0.1875</v>
      </c>
      <c r="AW794" s="41">
        <f t="shared" si="461"/>
        <v>0.25</v>
      </c>
      <c r="AX794" s="41">
        <f t="shared" si="462"/>
        <v>0.25</v>
      </c>
      <c r="AY794" s="41">
        <f t="shared" si="463"/>
        <v>6.25E-2</v>
      </c>
      <c r="AZ794" s="41">
        <f t="shared" si="464"/>
        <v>0</v>
      </c>
      <c r="BA794" s="41">
        <f t="shared" si="465"/>
        <v>0</v>
      </c>
      <c r="BB794" s="41">
        <f t="shared" si="466"/>
        <v>0</v>
      </c>
      <c r="BC794" s="41">
        <f t="shared" si="467"/>
        <v>0</v>
      </c>
      <c r="BD794" s="41">
        <f t="shared" si="468"/>
        <v>0.9375</v>
      </c>
      <c r="BE794" s="41">
        <f t="shared" si="469"/>
        <v>6.25E-2</v>
      </c>
      <c r="BF794" s="41">
        <f t="shared" si="470"/>
        <v>0</v>
      </c>
      <c r="BG794" s="41">
        <f t="shared" si="471"/>
        <v>0.625</v>
      </c>
      <c r="BH794" s="41">
        <f t="shared" si="472"/>
        <v>0.1875</v>
      </c>
      <c r="BI794" s="41">
        <f t="shared" si="473"/>
        <v>0.1875</v>
      </c>
      <c r="BJ794" s="41">
        <f t="shared" si="474"/>
        <v>0</v>
      </c>
      <c r="BK794" s="41">
        <f t="shared" si="475"/>
        <v>0</v>
      </c>
      <c r="BL794" s="41">
        <f t="shared" si="476"/>
        <v>0</v>
      </c>
      <c r="BM794" s="41">
        <f t="shared" si="477"/>
        <v>1</v>
      </c>
      <c r="BN794" s="41">
        <f t="shared" si="478"/>
        <v>0</v>
      </c>
      <c r="BO794" s="41">
        <f t="shared" si="479"/>
        <v>0</v>
      </c>
      <c r="BP794" s="41">
        <f t="shared" si="480"/>
        <v>1</v>
      </c>
      <c r="BQ794" s="41">
        <f t="shared" si="481"/>
        <v>0</v>
      </c>
      <c r="BR794" s="41">
        <f t="shared" si="482"/>
        <v>0</v>
      </c>
      <c r="BS794" s="41">
        <f t="shared" si="483"/>
        <v>0.125</v>
      </c>
      <c r="BT794" s="41">
        <f t="shared" si="484"/>
        <v>0.875</v>
      </c>
      <c r="BU794" s="41">
        <f t="shared" si="485"/>
        <v>0</v>
      </c>
      <c r="BV794" s="41">
        <f t="shared" si="486"/>
        <v>0</v>
      </c>
      <c r="BW794" s="41">
        <f t="shared" si="487"/>
        <v>1</v>
      </c>
      <c r="BX794" s="41" t="str">
        <f t="shared" si="492"/>
        <v>2013Nurse practitionersBritish Columbia</v>
      </c>
      <c r="BY794" s="51">
        <f>VLOOKUP(BX794,'%workplace'!$A$1:$F$381,6,FALSE)</f>
        <v>206</v>
      </c>
      <c r="BZ794" s="32">
        <f t="shared" si="493"/>
        <v>7.7669902912621352E-2</v>
      </c>
    </row>
    <row r="795" spans="1:78" s="8" customFormat="1" hidden="1" x14ac:dyDescent="0.2">
      <c r="A795" s="8" t="str">
        <f t="shared" si="491"/>
        <v>2013Nurse practitionersYukonAll places of work</v>
      </c>
      <c r="B795" s="8" t="s">
        <v>5</v>
      </c>
      <c r="C795" s="8" t="s">
        <v>24</v>
      </c>
      <c r="D795" s="8" t="s">
        <v>9</v>
      </c>
      <c r="E795" s="8">
        <v>2013</v>
      </c>
      <c r="F795" s="8">
        <v>4</v>
      </c>
      <c r="G795" s="8">
        <v>1</v>
      </c>
      <c r="H795" s="8">
        <v>0</v>
      </c>
      <c r="I795" s="8">
        <v>0</v>
      </c>
      <c r="J795" s="8">
        <v>0</v>
      </c>
      <c r="K795" s="8">
        <v>3</v>
      </c>
      <c r="L795" s="8">
        <v>1</v>
      </c>
      <c r="M795" s="8">
        <v>0</v>
      </c>
      <c r="N795" s="8">
        <v>0</v>
      </c>
      <c r="O795" s="8">
        <v>1</v>
      </c>
      <c r="P795" s="8">
        <v>0</v>
      </c>
      <c r="Q795" s="8">
        <v>0</v>
      </c>
      <c r="R795" s="8">
        <v>0</v>
      </c>
      <c r="S795" s="8">
        <v>0</v>
      </c>
      <c r="T795" s="8">
        <v>0</v>
      </c>
      <c r="U795" s="8">
        <v>5</v>
      </c>
      <c r="V795" s="8">
        <v>0</v>
      </c>
      <c r="W795" s="8">
        <v>0</v>
      </c>
      <c r="X795" s="8">
        <v>3</v>
      </c>
      <c r="Y795" s="8">
        <v>2</v>
      </c>
      <c r="Z795" s="8">
        <v>0</v>
      </c>
      <c r="AA795" s="8">
        <v>0</v>
      </c>
      <c r="AB795" s="8">
        <v>0</v>
      </c>
      <c r="AC795" s="8">
        <v>0</v>
      </c>
      <c r="AD795" s="8">
        <v>2</v>
      </c>
      <c r="AE795" s="8">
        <v>3</v>
      </c>
      <c r="AF795" s="8">
        <v>1</v>
      </c>
      <c r="AG795" s="8">
        <v>4</v>
      </c>
      <c r="AH795" s="8">
        <v>0</v>
      </c>
      <c r="AI795" s="8">
        <v>0</v>
      </c>
      <c r="AJ795" s="8">
        <v>2</v>
      </c>
      <c r="AK795" s="8">
        <v>3</v>
      </c>
      <c r="AL795" s="8">
        <v>0</v>
      </c>
      <c r="AM795" s="8">
        <v>0</v>
      </c>
      <c r="AN795" s="8">
        <v>5</v>
      </c>
      <c r="AO795" s="41">
        <f t="shared" si="488"/>
        <v>0.8</v>
      </c>
      <c r="AP795" s="41">
        <f t="shared" si="489"/>
        <v>0.2</v>
      </c>
      <c r="AQ795" s="41">
        <f t="shared" si="490"/>
        <v>0</v>
      </c>
      <c r="AR795" s="41">
        <f t="shared" si="456"/>
        <v>0</v>
      </c>
      <c r="AS795" s="41">
        <f t="shared" si="457"/>
        <v>0</v>
      </c>
      <c r="AT795" s="41">
        <f t="shared" si="458"/>
        <v>0.6</v>
      </c>
      <c r="AU795" s="41">
        <f t="shared" si="459"/>
        <v>0.2</v>
      </c>
      <c r="AV795" s="41">
        <f t="shared" si="460"/>
        <v>0</v>
      </c>
      <c r="AW795" s="41">
        <f t="shared" si="461"/>
        <v>0</v>
      </c>
      <c r="AX795" s="41">
        <f t="shared" si="462"/>
        <v>0.2</v>
      </c>
      <c r="AY795" s="41">
        <f t="shared" si="463"/>
        <v>0</v>
      </c>
      <c r="AZ795" s="41">
        <f t="shared" si="464"/>
        <v>0</v>
      </c>
      <c r="BA795" s="41">
        <f t="shared" si="465"/>
        <v>0</v>
      </c>
      <c r="BB795" s="41">
        <f t="shared" si="466"/>
        <v>0</v>
      </c>
      <c r="BC795" s="41">
        <f t="shared" si="467"/>
        <v>0</v>
      </c>
      <c r="BD795" s="41">
        <f t="shared" si="468"/>
        <v>1</v>
      </c>
      <c r="BE795" s="41">
        <f t="shared" si="469"/>
        <v>0</v>
      </c>
      <c r="BF795" s="41">
        <f t="shared" si="470"/>
        <v>0</v>
      </c>
      <c r="BG795" s="41">
        <f t="shared" si="471"/>
        <v>0.6</v>
      </c>
      <c r="BH795" s="41">
        <f t="shared" si="472"/>
        <v>0.4</v>
      </c>
      <c r="BI795" s="41">
        <f t="shared" si="473"/>
        <v>0</v>
      </c>
      <c r="BJ795" s="41">
        <f t="shared" si="474"/>
        <v>0</v>
      </c>
      <c r="BK795" s="41">
        <f t="shared" si="475"/>
        <v>0</v>
      </c>
      <c r="BL795" s="41">
        <f t="shared" si="476"/>
        <v>0</v>
      </c>
      <c r="BM795" s="41">
        <f t="shared" si="477"/>
        <v>0.4</v>
      </c>
      <c r="BN795" s="41">
        <f t="shared" si="478"/>
        <v>0.6</v>
      </c>
      <c r="BO795" s="41">
        <f t="shared" si="479"/>
        <v>0.2</v>
      </c>
      <c r="BP795" s="41">
        <f t="shared" si="480"/>
        <v>0.8</v>
      </c>
      <c r="BQ795" s="41">
        <f t="shared" si="481"/>
        <v>0</v>
      </c>
      <c r="BR795" s="41">
        <f t="shared" si="482"/>
        <v>0</v>
      </c>
      <c r="BS795" s="41">
        <f t="shared" si="483"/>
        <v>0.4</v>
      </c>
      <c r="BT795" s="41">
        <f t="shared" si="484"/>
        <v>0.6</v>
      </c>
      <c r="BU795" s="41">
        <f t="shared" si="485"/>
        <v>0</v>
      </c>
      <c r="BV795" s="41">
        <f t="shared" si="486"/>
        <v>0</v>
      </c>
      <c r="BW795" s="41">
        <f t="shared" si="487"/>
        <v>1</v>
      </c>
      <c r="BX795" s="41" t="str">
        <f t="shared" si="492"/>
        <v>2013Nurse practitionersYukon</v>
      </c>
      <c r="BY795" s="51">
        <f>VLOOKUP(BX795,'%workplace'!$A$1:$F$381,6,FALSE)</f>
        <v>5</v>
      </c>
      <c r="BZ795" s="32">
        <f t="shared" si="493"/>
        <v>1</v>
      </c>
    </row>
    <row r="796" spans="1:78" s="8" customFormat="1" hidden="1" x14ac:dyDescent="0.2">
      <c r="A796" s="8" t="str">
        <f t="shared" si="491"/>
        <v>2013Nurse practitionersYukonCommunity health</v>
      </c>
      <c r="B796" s="8" t="s">
        <v>5</v>
      </c>
      <c r="C796" s="8" t="s">
        <v>24</v>
      </c>
      <c r="D796" s="8" t="s">
        <v>11</v>
      </c>
      <c r="E796" s="8">
        <v>2013</v>
      </c>
      <c r="F796" s="8">
        <v>3</v>
      </c>
      <c r="G796" s="8">
        <v>0</v>
      </c>
      <c r="H796" s="8">
        <v>0</v>
      </c>
      <c r="I796" s="8">
        <v>0</v>
      </c>
      <c r="J796" s="8">
        <v>0</v>
      </c>
      <c r="K796" s="8">
        <v>2</v>
      </c>
      <c r="L796" s="8">
        <v>0</v>
      </c>
      <c r="M796" s="8">
        <v>0</v>
      </c>
      <c r="N796" s="8">
        <v>0</v>
      </c>
      <c r="O796" s="8">
        <v>1</v>
      </c>
      <c r="P796" s="8">
        <v>0</v>
      </c>
      <c r="Q796" s="8">
        <v>0</v>
      </c>
      <c r="R796" s="8">
        <v>0</v>
      </c>
      <c r="S796" s="8">
        <v>0</v>
      </c>
      <c r="T796" s="8">
        <v>0</v>
      </c>
      <c r="U796" s="8">
        <v>3</v>
      </c>
      <c r="V796" s="8">
        <v>0</v>
      </c>
      <c r="W796" s="8">
        <v>0</v>
      </c>
      <c r="X796" s="8">
        <v>1</v>
      </c>
      <c r="Y796" s="8">
        <v>2</v>
      </c>
      <c r="Z796" s="8">
        <v>0</v>
      </c>
      <c r="AA796" s="8">
        <v>0</v>
      </c>
      <c r="AB796" s="8">
        <v>0</v>
      </c>
      <c r="AC796" s="8">
        <v>0</v>
      </c>
      <c r="AD796" s="8">
        <v>0</v>
      </c>
      <c r="AE796" s="8">
        <v>3</v>
      </c>
      <c r="AF796" s="8">
        <v>0</v>
      </c>
      <c r="AG796" s="8">
        <v>3</v>
      </c>
      <c r="AH796" s="8">
        <v>0</v>
      </c>
      <c r="AI796" s="8">
        <v>0</v>
      </c>
      <c r="AJ796" s="8">
        <v>2</v>
      </c>
      <c r="AK796" s="8">
        <v>1</v>
      </c>
      <c r="AL796" s="8">
        <v>0</v>
      </c>
      <c r="AM796" s="8">
        <v>0</v>
      </c>
      <c r="AN796" s="8">
        <v>3</v>
      </c>
      <c r="AO796" s="41">
        <f t="shared" si="488"/>
        <v>1</v>
      </c>
      <c r="AP796" s="41">
        <f t="shared" si="489"/>
        <v>0</v>
      </c>
      <c r="AQ796" s="41">
        <f t="shared" si="490"/>
        <v>0</v>
      </c>
      <c r="AR796" s="41">
        <f t="shared" si="456"/>
        <v>0</v>
      </c>
      <c r="AS796" s="41">
        <f t="shared" si="457"/>
        <v>0</v>
      </c>
      <c r="AT796" s="41">
        <f t="shared" si="458"/>
        <v>0.66666666666666663</v>
      </c>
      <c r="AU796" s="41">
        <f t="shared" si="459"/>
        <v>0</v>
      </c>
      <c r="AV796" s="41">
        <f t="shared" si="460"/>
        <v>0</v>
      </c>
      <c r="AW796" s="41">
        <f t="shared" si="461"/>
        <v>0</v>
      </c>
      <c r="AX796" s="41">
        <f t="shared" si="462"/>
        <v>0.33333333333333331</v>
      </c>
      <c r="AY796" s="41">
        <f t="shared" si="463"/>
        <v>0</v>
      </c>
      <c r="AZ796" s="41">
        <f t="shared" si="464"/>
        <v>0</v>
      </c>
      <c r="BA796" s="41">
        <f t="shared" si="465"/>
        <v>0</v>
      </c>
      <c r="BB796" s="41">
        <f t="shared" si="466"/>
        <v>0</v>
      </c>
      <c r="BC796" s="41">
        <f t="shared" si="467"/>
        <v>0</v>
      </c>
      <c r="BD796" s="41">
        <f t="shared" si="468"/>
        <v>1</v>
      </c>
      <c r="BE796" s="41">
        <f t="shared" si="469"/>
        <v>0</v>
      </c>
      <c r="BF796" s="41">
        <f t="shared" si="470"/>
        <v>0</v>
      </c>
      <c r="BG796" s="41">
        <f t="shared" si="471"/>
        <v>0.33333333333333331</v>
      </c>
      <c r="BH796" s="41">
        <f t="shared" si="472"/>
        <v>0.66666666666666663</v>
      </c>
      <c r="BI796" s="41">
        <f t="shared" si="473"/>
        <v>0</v>
      </c>
      <c r="BJ796" s="41">
        <f t="shared" si="474"/>
        <v>0</v>
      </c>
      <c r="BK796" s="41">
        <f t="shared" si="475"/>
        <v>0</v>
      </c>
      <c r="BL796" s="41">
        <f t="shared" si="476"/>
        <v>0</v>
      </c>
      <c r="BM796" s="41">
        <f t="shared" si="477"/>
        <v>0</v>
      </c>
      <c r="BN796" s="41">
        <f t="shared" si="478"/>
        <v>1</v>
      </c>
      <c r="BO796" s="41">
        <f t="shared" si="479"/>
        <v>0</v>
      </c>
      <c r="BP796" s="41">
        <f t="shared" si="480"/>
        <v>1</v>
      </c>
      <c r="BQ796" s="41">
        <f t="shared" si="481"/>
        <v>0</v>
      </c>
      <c r="BR796" s="41">
        <f t="shared" si="482"/>
        <v>0</v>
      </c>
      <c r="BS796" s="41">
        <f t="shared" si="483"/>
        <v>0.66666666666666663</v>
      </c>
      <c r="BT796" s="41">
        <f t="shared" si="484"/>
        <v>0.33333333333333331</v>
      </c>
      <c r="BU796" s="41">
        <f t="shared" si="485"/>
        <v>0</v>
      </c>
      <c r="BV796" s="41">
        <f t="shared" si="486"/>
        <v>0</v>
      </c>
      <c r="BW796" s="41">
        <f t="shared" si="487"/>
        <v>1</v>
      </c>
      <c r="BX796" s="41" t="str">
        <f t="shared" si="492"/>
        <v>2013Nurse practitionersYukon</v>
      </c>
      <c r="BY796" s="51">
        <f>VLOOKUP(BX796,'%workplace'!$A$1:$F$381,6,FALSE)</f>
        <v>5</v>
      </c>
      <c r="BZ796" s="32">
        <f t="shared" si="493"/>
        <v>0.6</v>
      </c>
    </row>
    <row r="797" spans="1:78" s="8" customFormat="1" hidden="1" x14ac:dyDescent="0.2">
      <c r="A797" s="8" t="str">
        <f t="shared" si="491"/>
        <v>2013Nurse practitionersYukonNursing home/long-term care</v>
      </c>
      <c r="B797" s="8" t="s">
        <v>5</v>
      </c>
      <c r="C797" s="8" t="s">
        <v>24</v>
      </c>
      <c r="D797" s="8" t="s">
        <v>12</v>
      </c>
      <c r="E797" s="8">
        <v>2013</v>
      </c>
      <c r="F797" s="8">
        <v>1</v>
      </c>
      <c r="G797" s="8">
        <v>0</v>
      </c>
      <c r="H797" s="8">
        <v>0</v>
      </c>
      <c r="I797" s="8">
        <v>0</v>
      </c>
      <c r="J797" s="8">
        <v>0</v>
      </c>
      <c r="K797" s="8">
        <v>1</v>
      </c>
      <c r="L797" s="8">
        <v>0</v>
      </c>
      <c r="M797" s="8">
        <v>0</v>
      </c>
      <c r="N797" s="8">
        <v>0</v>
      </c>
      <c r="O797" s="8">
        <v>0</v>
      </c>
      <c r="P797" s="8">
        <v>0</v>
      </c>
      <c r="Q797" s="8">
        <v>0</v>
      </c>
      <c r="R797" s="8">
        <v>0</v>
      </c>
      <c r="S797" s="8">
        <v>0</v>
      </c>
      <c r="T797" s="8">
        <v>0</v>
      </c>
      <c r="U797" s="8">
        <v>1</v>
      </c>
      <c r="V797" s="8">
        <v>0</v>
      </c>
      <c r="W797" s="8">
        <v>0</v>
      </c>
      <c r="X797" s="8">
        <v>1</v>
      </c>
      <c r="Y797" s="8">
        <v>0</v>
      </c>
      <c r="Z797" s="8">
        <v>0</v>
      </c>
      <c r="AA797" s="8">
        <v>0</v>
      </c>
      <c r="AB797" s="8">
        <v>0</v>
      </c>
      <c r="AC797" s="8">
        <v>0</v>
      </c>
      <c r="AD797" s="8">
        <v>1</v>
      </c>
      <c r="AE797" s="8">
        <v>0</v>
      </c>
      <c r="AF797" s="8">
        <v>0</v>
      </c>
      <c r="AG797" s="8">
        <v>1</v>
      </c>
      <c r="AH797" s="8">
        <v>0</v>
      </c>
      <c r="AI797" s="8">
        <v>0</v>
      </c>
      <c r="AJ797" s="8">
        <v>0</v>
      </c>
      <c r="AK797" s="8">
        <v>1</v>
      </c>
      <c r="AL797" s="8">
        <v>0</v>
      </c>
      <c r="AM797" s="8">
        <v>0</v>
      </c>
      <c r="AN797" s="8">
        <v>1</v>
      </c>
      <c r="AO797" s="41">
        <f t="shared" si="488"/>
        <v>1</v>
      </c>
      <c r="AP797" s="41">
        <f t="shared" si="489"/>
        <v>0</v>
      </c>
      <c r="AQ797" s="41">
        <f t="shared" si="490"/>
        <v>0</v>
      </c>
      <c r="AR797" s="41">
        <f t="shared" si="456"/>
        <v>0</v>
      </c>
      <c r="AS797" s="41">
        <f t="shared" si="457"/>
        <v>0</v>
      </c>
      <c r="AT797" s="41">
        <f t="shared" si="458"/>
        <v>1</v>
      </c>
      <c r="AU797" s="41">
        <f t="shared" si="459"/>
        <v>0</v>
      </c>
      <c r="AV797" s="41">
        <f t="shared" si="460"/>
        <v>0</v>
      </c>
      <c r="AW797" s="41">
        <f t="shared" si="461"/>
        <v>0</v>
      </c>
      <c r="AX797" s="41">
        <f t="shared" si="462"/>
        <v>0</v>
      </c>
      <c r="AY797" s="41">
        <f t="shared" si="463"/>
        <v>0</v>
      </c>
      <c r="AZ797" s="41">
        <f t="shared" si="464"/>
        <v>0</v>
      </c>
      <c r="BA797" s="41">
        <f t="shared" si="465"/>
        <v>0</v>
      </c>
      <c r="BB797" s="41">
        <f t="shared" si="466"/>
        <v>0</v>
      </c>
      <c r="BC797" s="41">
        <f t="shared" si="467"/>
        <v>0</v>
      </c>
      <c r="BD797" s="41">
        <f t="shared" si="468"/>
        <v>1</v>
      </c>
      <c r="BE797" s="41">
        <f t="shared" si="469"/>
        <v>0</v>
      </c>
      <c r="BF797" s="41">
        <f t="shared" si="470"/>
        <v>0</v>
      </c>
      <c r="BG797" s="41">
        <f t="shared" si="471"/>
        <v>1</v>
      </c>
      <c r="BH797" s="41">
        <f t="shared" si="472"/>
        <v>0</v>
      </c>
      <c r="BI797" s="41">
        <f t="shared" si="473"/>
        <v>0</v>
      </c>
      <c r="BJ797" s="41">
        <f t="shared" si="474"/>
        <v>0</v>
      </c>
      <c r="BK797" s="41">
        <f t="shared" si="475"/>
        <v>0</v>
      </c>
      <c r="BL797" s="41">
        <f t="shared" si="476"/>
        <v>0</v>
      </c>
      <c r="BM797" s="41">
        <f t="shared" si="477"/>
        <v>1</v>
      </c>
      <c r="BN797" s="41">
        <f t="shared" si="478"/>
        <v>0</v>
      </c>
      <c r="BO797" s="41">
        <f t="shared" si="479"/>
        <v>0</v>
      </c>
      <c r="BP797" s="41">
        <f t="shared" si="480"/>
        <v>1</v>
      </c>
      <c r="BQ797" s="41">
        <f t="shared" si="481"/>
        <v>0</v>
      </c>
      <c r="BR797" s="41">
        <f t="shared" si="482"/>
        <v>0</v>
      </c>
      <c r="BS797" s="41">
        <f t="shared" si="483"/>
        <v>0</v>
      </c>
      <c r="BT797" s="41">
        <f t="shared" si="484"/>
        <v>1</v>
      </c>
      <c r="BU797" s="41">
        <f t="shared" si="485"/>
        <v>0</v>
      </c>
      <c r="BV797" s="41">
        <f t="shared" si="486"/>
        <v>0</v>
      </c>
      <c r="BW797" s="41">
        <f t="shared" si="487"/>
        <v>1</v>
      </c>
      <c r="BX797" s="41" t="str">
        <f t="shared" si="492"/>
        <v>2013Nurse practitionersYukon</v>
      </c>
      <c r="BY797" s="51">
        <f>VLOOKUP(BX797,'%workplace'!$A$1:$F$381,6,FALSE)</f>
        <v>5</v>
      </c>
      <c r="BZ797" s="32">
        <f t="shared" si="493"/>
        <v>0.2</v>
      </c>
    </row>
    <row r="798" spans="1:78" s="8" customFormat="1" hidden="1" x14ac:dyDescent="0.2">
      <c r="A798" s="8" t="str">
        <f t="shared" si="491"/>
        <v>2013Nurse practitionersYukonHospital</v>
      </c>
      <c r="B798" s="8" t="s">
        <v>5</v>
      </c>
      <c r="C798" s="8" t="s">
        <v>24</v>
      </c>
      <c r="D798" s="8" t="s">
        <v>10</v>
      </c>
      <c r="E798" s="8">
        <v>2013</v>
      </c>
      <c r="F798" s="8">
        <v>0</v>
      </c>
      <c r="G798" s="8">
        <v>1</v>
      </c>
      <c r="H798" s="8">
        <v>0</v>
      </c>
      <c r="I798" s="8">
        <v>0</v>
      </c>
      <c r="J798" s="8">
        <v>0</v>
      </c>
      <c r="K798" s="8">
        <v>0</v>
      </c>
      <c r="L798" s="8">
        <v>1</v>
      </c>
      <c r="M798" s="8">
        <v>0</v>
      </c>
      <c r="N798" s="8">
        <v>0</v>
      </c>
      <c r="O798" s="8">
        <v>0</v>
      </c>
      <c r="P798" s="8">
        <v>0</v>
      </c>
      <c r="Q798" s="8">
        <v>0</v>
      </c>
      <c r="R798" s="8">
        <v>0</v>
      </c>
      <c r="S798" s="8">
        <v>0</v>
      </c>
      <c r="T798" s="8">
        <v>0</v>
      </c>
      <c r="U798" s="8">
        <v>1</v>
      </c>
      <c r="V798" s="8">
        <v>0</v>
      </c>
      <c r="W798" s="8">
        <v>0</v>
      </c>
      <c r="X798" s="8">
        <v>1</v>
      </c>
      <c r="Y798" s="8">
        <v>0</v>
      </c>
      <c r="Z798" s="8">
        <v>0</v>
      </c>
      <c r="AA798" s="8">
        <v>0</v>
      </c>
      <c r="AB798" s="8">
        <v>0</v>
      </c>
      <c r="AC798" s="8">
        <v>0</v>
      </c>
      <c r="AD798" s="8">
        <v>1</v>
      </c>
      <c r="AE798" s="8">
        <v>0</v>
      </c>
      <c r="AF798" s="8">
        <v>1</v>
      </c>
      <c r="AG798" s="8">
        <v>0</v>
      </c>
      <c r="AH798" s="8">
        <v>0</v>
      </c>
      <c r="AI798" s="8">
        <v>0</v>
      </c>
      <c r="AJ798" s="8">
        <v>0</v>
      </c>
      <c r="AK798" s="8">
        <v>1</v>
      </c>
      <c r="AL798" s="8">
        <v>0</v>
      </c>
      <c r="AM798" s="8">
        <v>0</v>
      </c>
      <c r="AN798" s="8">
        <v>1</v>
      </c>
      <c r="AO798" s="41">
        <f t="shared" si="488"/>
        <v>0</v>
      </c>
      <c r="AP798" s="41">
        <f t="shared" si="489"/>
        <v>1</v>
      </c>
      <c r="AQ798" s="41">
        <f t="shared" si="490"/>
        <v>0</v>
      </c>
      <c r="AR798" s="41">
        <f t="shared" si="456"/>
        <v>0</v>
      </c>
      <c r="AS798" s="41">
        <f t="shared" si="457"/>
        <v>0</v>
      </c>
      <c r="AT798" s="41">
        <f t="shared" si="458"/>
        <v>0</v>
      </c>
      <c r="AU798" s="41">
        <f t="shared" si="459"/>
        <v>1</v>
      </c>
      <c r="AV798" s="41">
        <f t="shared" si="460"/>
        <v>0</v>
      </c>
      <c r="AW798" s="41">
        <f t="shared" si="461"/>
        <v>0</v>
      </c>
      <c r="AX798" s="41">
        <f t="shared" si="462"/>
        <v>0</v>
      </c>
      <c r="AY798" s="41">
        <f t="shared" si="463"/>
        <v>0</v>
      </c>
      <c r="AZ798" s="41">
        <f t="shared" si="464"/>
        <v>0</v>
      </c>
      <c r="BA798" s="41">
        <f t="shared" si="465"/>
        <v>0</v>
      </c>
      <c r="BB798" s="41">
        <f t="shared" si="466"/>
        <v>0</v>
      </c>
      <c r="BC798" s="41">
        <f t="shared" si="467"/>
        <v>0</v>
      </c>
      <c r="BD798" s="41">
        <f t="shared" si="468"/>
        <v>1</v>
      </c>
      <c r="BE798" s="41">
        <f t="shared" si="469"/>
        <v>0</v>
      </c>
      <c r="BF798" s="41">
        <f t="shared" si="470"/>
        <v>0</v>
      </c>
      <c r="BG798" s="41">
        <f t="shared" si="471"/>
        <v>1</v>
      </c>
      <c r="BH798" s="41">
        <f t="shared" si="472"/>
        <v>0</v>
      </c>
      <c r="BI798" s="41">
        <f t="shared" si="473"/>
        <v>0</v>
      </c>
      <c r="BJ798" s="41">
        <f t="shared" si="474"/>
        <v>0</v>
      </c>
      <c r="BK798" s="41">
        <f t="shared" si="475"/>
        <v>0</v>
      </c>
      <c r="BL798" s="41">
        <f t="shared" si="476"/>
        <v>0</v>
      </c>
      <c r="BM798" s="41">
        <f t="shared" si="477"/>
        <v>1</v>
      </c>
      <c r="BN798" s="41">
        <f t="shared" si="478"/>
        <v>0</v>
      </c>
      <c r="BO798" s="41">
        <f t="shared" si="479"/>
        <v>1</v>
      </c>
      <c r="BP798" s="41">
        <f t="shared" si="480"/>
        <v>0</v>
      </c>
      <c r="BQ798" s="41">
        <f t="shared" si="481"/>
        <v>0</v>
      </c>
      <c r="BR798" s="41">
        <f t="shared" si="482"/>
        <v>0</v>
      </c>
      <c r="BS798" s="41">
        <f t="shared" si="483"/>
        <v>0</v>
      </c>
      <c r="BT798" s="41">
        <f t="shared" si="484"/>
        <v>1</v>
      </c>
      <c r="BU798" s="41">
        <f t="shared" si="485"/>
        <v>0</v>
      </c>
      <c r="BV798" s="41">
        <f t="shared" si="486"/>
        <v>0</v>
      </c>
      <c r="BW798" s="41">
        <f t="shared" si="487"/>
        <v>1</v>
      </c>
      <c r="BX798" s="41" t="str">
        <f t="shared" si="492"/>
        <v>2013Nurse practitionersYukon</v>
      </c>
      <c r="BY798" s="51">
        <f>VLOOKUP(BX798,'%workplace'!$A$1:$F$381,6,FALSE)</f>
        <v>5</v>
      </c>
      <c r="BZ798" s="32">
        <f t="shared" si="493"/>
        <v>0.2</v>
      </c>
    </row>
    <row r="799" spans="1:78" s="8" customFormat="1" hidden="1" x14ac:dyDescent="0.2">
      <c r="A799" s="8" t="str">
        <f t="shared" si="491"/>
        <v>2014Registered nursesNewfoundland and LabradorAll places of work</v>
      </c>
      <c r="B799" s="8" t="s">
        <v>7</v>
      </c>
      <c r="C799" s="8" t="s">
        <v>14</v>
      </c>
      <c r="D799" s="8" t="s">
        <v>9</v>
      </c>
      <c r="E799" s="8">
        <v>2014</v>
      </c>
      <c r="F799" s="8">
        <v>5595</v>
      </c>
      <c r="G799" s="8">
        <v>338</v>
      </c>
      <c r="H799" s="8">
        <v>0</v>
      </c>
      <c r="I799" s="8">
        <v>705</v>
      </c>
      <c r="J799" s="8">
        <v>693</v>
      </c>
      <c r="K799" s="8">
        <v>716</v>
      </c>
      <c r="L799" s="8">
        <v>808</v>
      </c>
      <c r="M799" s="8">
        <v>965</v>
      </c>
      <c r="N799" s="8">
        <v>900</v>
      </c>
      <c r="O799" s="8">
        <v>560</v>
      </c>
      <c r="P799" s="8">
        <v>254</v>
      </c>
      <c r="Q799" s="8">
        <v>84</v>
      </c>
      <c r="R799" s="8">
        <v>18</v>
      </c>
      <c r="S799" s="8">
        <v>230</v>
      </c>
      <c r="T799" s="8">
        <v>0</v>
      </c>
      <c r="U799" s="8">
        <v>5843</v>
      </c>
      <c r="V799" s="8">
        <v>90</v>
      </c>
      <c r="W799" s="8">
        <v>0</v>
      </c>
      <c r="X799" s="8">
        <v>4193</v>
      </c>
      <c r="Y799" s="8">
        <v>791</v>
      </c>
      <c r="Z799" s="8">
        <v>949</v>
      </c>
      <c r="AA799" s="8">
        <v>0</v>
      </c>
      <c r="AB799" s="8">
        <v>760</v>
      </c>
      <c r="AC799" s="8">
        <v>53</v>
      </c>
      <c r="AD799" s="8">
        <v>521</v>
      </c>
      <c r="AE799" s="8">
        <v>4599</v>
      </c>
      <c r="AF799" s="8">
        <v>330</v>
      </c>
      <c r="AG799" s="8">
        <v>5226</v>
      </c>
      <c r="AH799" s="8">
        <v>256</v>
      </c>
      <c r="AI799" s="8">
        <v>39</v>
      </c>
      <c r="AJ799" s="8">
        <v>1774</v>
      </c>
      <c r="AK799" s="8">
        <v>4159</v>
      </c>
      <c r="AL799" s="8">
        <v>82</v>
      </c>
      <c r="AM799" s="8">
        <v>0</v>
      </c>
      <c r="AN799" s="8">
        <v>5933</v>
      </c>
      <c r="AO799" s="41">
        <f t="shared" si="488"/>
        <v>0.94303050733187255</v>
      </c>
      <c r="AP799" s="41">
        <f t="shared" si="489"/>
        <v>5.6969492668127425E-2</v>
      </c>
      <c r="AQ799" s="41">
        <f t="shared" si="490"/>
        <v>0</v>
      </c>
      <c r="AR799" s="41">
        <f t="shared" si="456"/>
        <v>0.11882690038766223</v>
      </c>
      <c r="AS799" s="41">
        <f t="shared" si="457"/>
        <v>0.11680431484914883</v>
      </c>
      <c r="AT799" s="41">
        <f t="shared" si="458"/>
        <v>0.12068093713129951</v>
      </c>
      <c r="AU799" s="41">
        <f t="shared" si="459"/>
        <v>0.13618742625990224</v>
      </c>
      <c r="AV799" s="41">
        <f t="shared" si="460"/>
        <v>0.16264958705545254</v>
      </c>
      <c r="AW799" s="41">
        <f t="shared" si="461"/>
        <v>0.15169391538850496</v>
      </c>
      <c r="AX799" s="41">
        <f t="shared" si="462"/>
        <v>9.438732513062531E-2</v>
      </c>
      <c r="AY799" s="41">
        <f t="shared" si="463"/>
        <v>4.2811393898533626E-2</v>
      </c>
      <c r="AZ799" s="41">
        <f t="shared" si="464"/>
        <v>1.4158098769593798E-2</v>
      </c>
      <c r="BA799" s="41">
        <f t="shared" si="465"/>
        <v>3.0338783077700996E-3</v>
      </c>
      <c r="BB799" s="41">
        <f t="shared" si="466"/>
        <v>3.8766222821506824E-2</v>
      </c>
      <c r="BC799" s="41">
        <f t="shared" si="467"/>
        <v>0</v>
      </c>
      <c r="BD799" s="41">
        <f t="shared" si="468"/>
        <v>0.98483060846114945</v>
      </c>
      <c r="BE799" s="41">
        <f t="shared" si="469"/>
        <v>1.5169391538850498E-2</v>
      </c>
      <c r="BF799" s="41">
        <f t="shared" si="470"/>
        <v>0</v>
      </c>
      <c r="BG799" s="41">
        <f t="shared" si="471"/>
        <v>0.70672509691555707</v>
      </c>
      <c r="BH799" s="41">
        <f t="shared" si="472"/>
        <v>0.13332209674700826</v>
      </c>
      <c r="BI799" s="41">
        <f t="shared" si="473"/>
        <v>0.15995280633743469</v>
      </c>
      <c r="BJ799" s="41">
        <f t="shared" si="474"/>
        <v>0</v>
      </c>
      <c r="BK799" s="41">
        <f t="shared" si="475"/>
        <v>0.12809708410584864</v>
      </c>
      <c r="BL799" s="41">
        <f t="shared" si="476"/>
        <v>8.9330861284341815E-3</v>
      </c>
      <c r="BM799" s="41">
        <f t="shared" si="477"/>
        <v>8.7813922130456773E-2</v>
      </c>
      <c r="BN799" s="41">
        <f t="shared" si="478"/>
        <v>0.77515590763526043</v>
      </c>
      <c r="BO799" s="41">
        <f t="shared" si="479"/>
        <v>5.5621102309118486E-2</v>
      </c>
      <c r="BP799" s="41">
        <f t="shared" si="480"/>
        <v>0.8808360020225855</v>
      </c>
      <c r="BQ799" s="41">
        <f t="shared" si="481"/>
        <v>4.314849148828586E-2</v>
      </c>
      <c r="BR799" s="41">
        <f t="shared" si="482"/>
        <v>6.5734030001685486E-3</v>
      </c>
      <c r="BS799" s="41">
        <f t="shared" si="483"/>
        <v>0.29900556211023094</v>
      </c>
      <c r="BT799" s="41">
        <f t="shared" si="484"/>
        <v>0.70099443788976912</v>
      </c>
      <c r="BU799" s="41">
        <f t="shared" si="485"/>
        <v>1.3821001179841565E-2</v>
      </c>
      <c r="BV799" s="41">
        <f t="shared" si="486"/>
        <v>0</v>
      </c>
      <c r="BW799" s="41">
        <f t="shared" si="487"/>
        <v>1</v>
      </c>
      <c r="BX799" s="41" t="str">
        <f t="shared" si="492"/>
        <v>2014Registered nursesNewfoundland and Labrador</v>
      </c>
      <c r="BY799" s="51">
        <f>VLOOKUP(BX799,'%workplace'!$A$1:$F$381,6,FALSE)</f>
        <v>5933</v>
      </c>
      <c r="BZ799" s="32">
        <f t="shared" si="493"/>
        <v>1</v>
      </c>
    </row>
    <row r="800" spans="1:78" s="8" customFormat="1" hidden="1" x14ac:dyDescent="0.2">
      <c r="A800" s="8" t="str">
        <f t="shared" si="491"/>
        <v>2014Registered nursesNewfoundland and LabradorCommunity health</v>
      </c>
      <c r="B800" s="8" t="s">
        <v>7</v>
      </c>
      <c r="C800" s="8" t="s">
        <v>14</v>
      </c>
      <c r="D800" s="8" t="s">
        <v>11</v>
      </c>
      <c r="E800" s="8">
        <v>2014</v>
      </c>
      <c r="F800" s="8">
        <v>773</v>
      </c>
      <c r="G800" s="8">
        <v>24</v>
      </c>
      <c r="H800" s="8">
        <v>0</v>
      </c>
      <c r="I800" s="8">
        <v>34</v>
      </c>
      <c r="J800" s="8">
        <v>103</v>
      </c>
      <c r="K800" s="8">
        <v>121</v>
      </c>
      <c r="L800" s="8">
        <v>157</v>
      </c>
      <c r="M800" s="8">
        <v>133</v>
      </c>
      <c r="N800" s="8">
        <v>105</v>
      </c>
      <c r="O800" s="8">
        <v>76</v>
      </c>
      <c r="P800" s="8">
        <v>46</v>
      </c>
      <c r="Q800" s="8">
        <v>13</v>
      </c>
      <c r="R800" s="8">
        <v>6</v>
      </c>
      <c r="S800" s="8">
        <v>3</v>
      </c>
      <c r="T800" s="8">
        <v>0</v>
      </c>
      <c r="U800" s="8">
        <v>789</v>
      </c>
      <c r="V800" s="8">
        <v>8</v>
      </c>
      <c r="W800" s="8">
        <v>0</v>
      </c>
      <c r="X800" s="8">
        <v>591</v>
      </c>
      <c r="Y800" s="8">
        <v>115</v>
      </c>
      <c r="Z800" s="8">
        <v>91</v>
      </c>
      <c r="AA800" s="8">
        <v>0</v>
      </c>
      <c r="AB800" s="8">
        <v>129</v>
      </c>
      <c r="AC800" s="8">
        <v>1</v>
      </c>
      <c r="AD800" s="8">
        <v>58</v>
      </c>
      <c r="AE800" s="8">
        <v>609</v>
      </c>
      <c r="AF800" s="8">
        <v>37</v>
      </c>
      <c r="AG800" s="8">
        <v>735</v>
      </c>
      <c r="AH800" s="8">
        <v>18</v>
      </c>
      <c r="AI800" s="8">
        <v>5</v>
      </c>
      <c r="AJ800" s="8">
        <v>438</v>
      </c>
      <c r="AK800" s="8">
        <v>359</v>
      </c>
      <c r="AL800" s="8">
        <v>2</v>
      </c>
      <c r="AM800" s="8">
        <v>0</v>
      </c>
      <c r="AN800" s="8">
        <v>797</v>
      </c>
      <c r="AO800" s="41">
        <f t="shared" si="488"/>
        <v>0.96988707653701378</v>
      </c>
      <c r="AP800" s="41">
        <f t="shared" si="489"/>
        <v>3.0112923462986198E-2</v>
      </c>
      <c r="AQ800" s="41">
        <f t="shared" si="490"/>
        <v>0</v>
      </c>
      <c r="AR800" s="41">
        <f t="shared" si="456"/>
        <v>4.2659974905897118E-2</v>
      </c>
      <c r="AS800" s="41">
        <f t="shared" si="457"/>
        <v>0.12923462986198245</v>
      </c>
      <c r="AT800" s="41">
        <f t="shared" si="458"/>
        <v>0.15181932245922208</v>
      </c>
      <c r="AU800" s="41">
        <f t="shared" si="459"/>
        <v>0.19698870765370138</v>
      </c>
      <c r="AV800" s="41">
        <f t="shared" si="460"/>
        <v>0.16687578419071519</v>
      </c>
      <c r="AW800" s="41">
        <f t="shared" si="461"/>
        <v>0.13174404015056462</v>
      </c>
      <c r="AX800" s="41">
        <f t="shared" si="462"/>
        <v>9.5357590966122965E-2</v>
      </c>
      <c r="AY800" s="41">
        <f t="shared" si="463"/>
        <v>5.7716436637390213E-2</v>
      </c>
      <c r="AZ800" s="41">
        <f t="shared" si="464"/>
        <v>1.631116687578419E-2</v>
      </c>
      <c r="BA800" s="41">
        <f t="shared" si="465"/>
        <v>7.5282308657465494E-3</v>
      </c>
      <c r="BB800" s="41">
        <f t="shared" si="466"/>
        <v>3.7641154328732747E-3</v>
      </c>
      <c r="BC800" s="41">
        <f t="shared" si="467"/>
        <v>0</v>
      </c>
      <c r="BD800" s="41">
        <f t="shared" si="468"/>
        <v>0.9899623588456713</v>
      </c>
      <c r="BE800" s="41">
        <f t="shared" si="469"/>
        <v>1.0037641154328732E-2</v>
      </c>
      <c r="BF800" s="41">
        <f t="shared" si="470"/>
        <v>0</v>
      </c>
      <c r="BG800" s="41">
        <f t="shared" si="471"/>
        <v>0.74153074027603516</v>
      </c>
      <c r="BH800" s="41">
        <f t="shared" si="472"/>
        <v>0.14429109159347553</v>
      </c>
      <c r="BI800" s="41">
        <f t="shared" si="473"/>
        <v>0.11417816813048934</v>
      </c>
      <c r="BJ800" s="41">
        <f t="shared" si="474"/>
        <v>0</v>
      </c>
      <c r="BK800" s="41">
        <f t="shared" si="475"/>
        <v>0.16185696361355081</v>
      </c>
      <c r="BL800" s="41">
        <f t="shared" si="476"/>
        <v>1.2547051442910915E-3</v>
      </c>
      <c r="BM800" s="41">
        <f t="shared" si="477"/>
        <v>7.2772898368883315E-2</v>
      </c>
      <c r="BN800" s="41">
        <f t="shared" si="478"/>
        <v>0.76411543287327477</v>
      </c>
      <c r="BO800" s="41">
        <f t="shared" si="479"/>
        <v>4.6424090338770388E-2</v>
      </c>
      <c r="BP800" s="41">
        <f t="shared" si="480"/>
        <v>0.92220828105395236</v>
      </c>
      <c r="BQ800" s="41">
        <f t="shared" si="481"/>
        <v>2.258469259723965E-2</v>
      </c>
      <c r="BR800" s="41">
        <f t="shared" si="482"/>
        <v>6.2735257214554582E-3</v>
      </c>
      <c r="BS800" s="41">
        <f t="shared" si="483"/>
        <v>0.5495608531994981</v>
      </c>
      <c r="BT800" s="41">
        <f t="shared" si="484"/>
        <v>0.4504391468005019</v>
      </c>
      <c r="BU800" s="41">
        <f t="shared" si="485"/>
        <v>2.509410288582183E-3</v>
      </c>
      <c r="BV800" s="41">
        <f t="shared" si="486"/>
        <v>0</v>
      </c>
      <c r="BW800" s="41">
        <f t="shared" si="487"/>
        <v>1</v>
      </c>
      <c r="BX800" s="41" t="str">
        <f t="shared" si="492"/>
        <v>2014Registered nursesNewfoundland and Labrador</v>
      </c>
      <c r="BY800" s="51">
        <f>VLOOKUP(BX800,'%workplace'!$A$1:$F$381,6,FALSE)</f>
        <v>5933</v>
      </c>
      <c r="BZ800" s="32">
        <f t="shared" si="493"/>
        <v>0.13433338951626494</v>
      </c>
    </row>
    <row r="801" spans="1:78" s="8" customFormat="1" hidden="1" x14ac:dyDescent="0.2">
      <c r="A801" s="8" t="str">
        <f t="shared" si="491"/>
        <v>2014Registered nursesNewfoundland and LabradorNursing home/long-term care</v>
      </c>
      <c r="B801" s="8" t="s">
        <v>7</v>
      </c>
      <c r="C801" s="8" t="s">
        <v>14</v>
      </c>
      <c r="D801" s="8" t="s">
        <v>12</v>
      </c>
      <c r="E801" s="8">
        <v>2014</v>
      </c>
      <c r="F801" s="8">
        <v>436</v>
      </c>
      <c r="G801" s="8">
        <v>19</v>
      </c>
      <c r="H801" s="8">
        <v>0</v>
      </c>
      <c r="I801" s="8">
        <v>30</v>
      </c>
      <c r="J801" s="8">
        <v>33</v>
      </c>
      <c r="K801" s="8">
        <v>54</v>
      </c>
      <c r="L801" s="8">
        <v>55</v>
      </c>
      <c r="M801" s="8">
        <v>65</v>
      </c>
      <c r="N801" s="8">
        <v>78</v>
      </c>
      <c r="O801" s="8">
        <v>60</v>
      </c>
      <c r="P801" s="8">
        <v>46</v>
      </c>
      <c r="Q801" s="8">
        <v>18</v>
      </c>
      <c r="R801" s="8">
        <v>6</v>
      </c>
      <c r="S801" s="8">
        <v>10</v>
      </c>
      <c r="T801" s="8">
        <v>0</v>
      </c>
      <c r="U801" s="8">
        <v>443</v>
      </c>
      <c r="V801" s="8">
        <v>12</v>
      </c>
      <c r="W801" s="8">
        <v>0</v>
      </c>
      <c r="X801" s="8">
        <v>296</v>
      </c>
      <c r="Y801" s="8">
        <v>63</v>
      </c>
      <c r="Z801" s="8">
        <v>96</v>
      </c>
      <c r="AA801" s="8">
        <v>0</v>
      </c>
      <c r="AB801" s="8">
        <v>89</v>
      </c>
      <c r="AC801" s="8">
        <v>2</v>
      </c>
      <c r="AD801" s="8">
        <v>16</v>
      </c>
      <c r="AE801" s="8">
        <v>348</v>
      </c>
      <c r="AF801" s="8">
        <v>35</v>
      </c>
      <c r="AG801" s="8">
        <v>413</v>
      </c>
      <c r="AH801" s="8">
        <v>6</v>
      </c>
      <c r="AI801" s="8">
        <v>0</v>
      </c>
      <c r="AJ801" s="8">
        <v>190</v>
      </c>
      <c r="AK801" s="8">
        <v>265</v>
      </c>
      <c r="AL801" s="8">
        <v>1</v>
      </c>
      <c r="AM801" s="8">
        <v>0</v>
      </c>
      <c r="AN801" s="8">
        <v>455</v>
      </c>
      <c r="AO801" s="41">
        <f t="shared" si="488"/>
        <v>0.95824175824175828</v>
      </c>
      <c r="AP801" s="41">
        <f t="shared" si="489"/>
        <v>4.1758241758241756E-2</v>
      </c>
      <c r="AQ801" s="41">
        <f t="shared" si="490"/>
        <v>0</v>
      </c>
      <c r="AR801" s="41">
        <f t="shared" si="456"/>
        <v>6.5934065934065936E-2</v>
      </c>
      <c r="AS801" s="41">
        <f t="shared" si="457"/>
        <v>7.2527472527472533E-2</v>
      </c>
      <c r="AT801" s="41">
        <f t="shared" si="458"/>
        <v>0.11868131868131868</v>
      </c>
      <c r="AU801" s="41">
        <f t="shared" si="459"/>
        <v>0.12087912087912088</v>
      </c>
      <c r="AV801" s="41">
        <f t="shared" si="460"/>
        <v>0.14285714285714285</v>
      </c>
      <c r="AW801" s="41">
        <f t="shared" si="461"/>
        <v>0.17142857142857143</v>
      </c>
      <c r="AX801" s="41">
        <f t="shared" si="462"/>
        <v>0.13186813186813187</v>
      </c>
      <c r="AY801" s="41">
        <f t="shared" si="463"/>
        <v>0.1010989010989011</v>
      </c>
      <c r="AZ801" s="41">
        <f t="shared" si="464"/>
        <v>3.9560439560439559E-2</v>
      </c>
      <c r="BA801" s="41">
        <f t="shared" si="465"/>
        <v>1.3186813186813187E-2</v>
      </c>
      <c r="BB801" s="41">
        <f t="shared" si="466"/>
        <v>2.197802197802198E-2</v>
      </c>
      <c r="BC801" s="41">
        <f t="shared" si="467"/>
        <v>0</v>
      </c>
      <c r="BD801" s="41">
        <f t="shared" si="468"/>
        <v>0.97362637362637361</v>
      </c>
      <c r="BE801" s="41">
        <f t="shared" si="469"/>
        <v>2.6373626373626374E-2</v>
      </c>
      <c r="BF801" s="41">
        <f t="shared" si="470"/>
        <v>0</v>
      </c>
      <c r="BG801" s="41">
        <f t="shared" si="471"/>
        <v>0.65054945054945057</v>
      </c>
      <c r="BH801" s="41">
        <f t="shared" si="472"/>
        <v>0.13846153846153847</v>
      </c>
      <c r="BI801" s="41">
        <f t="shared" si="473"/>
        <v>0.21098901098901099</v>
      </c>
      <c r="BJ801" s="41">
        <f t="shared" si="474"/>
        <v>0</v>
      </c>
      <c r="BK801" s="41">
        <f t="shared" si="475"/>
        <v>0.1956043956043956</v>
      </c>
      <c r="BL801" s="41">
        <f t="shared" si="476"/>
        <v>4.3956043956043956E-3</v>
      </c>
      <c r="BM801" s="41">
        <f t="shared" si="477"/>
        <v>3.5164835164835165E-2</v>
      </c>
      <c r="BN801" s="41">
        <f t="shared" si="478"/>
        <v>0.76483516483516478</v>
      </c>
      <c r="BO801" s="41">
        <f t="shared" si="479"/>
        <v>7.6923076923076927E-2</v>
      </c>
      <c r="BP801" s="41">
        <f t="shared" si="480"/>
        <v>0.90769230769230769</v>
      </c>
      <c r="BQ801" s="41">
        <f t="shared" si="481"/>
        <v>1.3186813186813187E-2</v>
      </c>
      <c r="BR801" s="41">
        <f t="shared" si="482"/>
        <v>0</v>
      </c>
      <c r="BS801" s="41">
        <f t="shared" si="483"/>
        <v>0.4175824175824176</v>
      </c>
      <c r="BT801" s="41">
        <f t="shared" si="484"/>
        <v>0.58241758241758246</v>
      </c>
      <c r="BU801" s="41">
        <f t="shared" si="485"/>
        <v>2.1978021978021978E-3</v>
      </c>
      <c r="BV801" s="41">
        <f t="shared" si="486"/>
        <v>0</v>
      </c>
      <c r="BW801" s="41">
        <f t="shared" si="487"/>
        <v>1</v>
      </c>
      <c r="BX801" s="41" t="str">
        <f t="shared" si="492"/>
        <v>2014Registered nursesNewfoundland and Labrador</v>
      </c>
      <c r="BY801" s="51">
        <f>VLOOKUP(BX801,'%workplace'!$A$1:$F$381,6,FALSE)</f>
        <v>5933</v>
      </c>
      <c r="BZ801" s="32">
        <f t="shared" si="493"/>
        <v>7.6689701668633065E-2</v>
      </c>
    </row>
    <row r="802" spans="1:78" s="8" customFormat="1" hidden="1" x14ac:dyDescent="0.2">
      <c r="A802" s="8" t="str">
        <f t="shared" si="491"/>
        <v>2014Registered nursesNewfoundland and LabradorHospital</v>
      </c>
      <c r="B802" s="8" t="s">
        <v>7</v>
      </c>
      <c r="C802" s="8" t="s">
        <v>14</v>
      </c>
      <c r="D802" s="8" t="s">
        <v>10</v>
      </c>
      <c r="E802" s="8">
        <v>2014</v>
      </c>
      <c r="F802" s="8">
        <v>3748</v>
      </c>
      <c r="G802" s="8">
        <v>247</v>
      </c>
      <c r="H802" s="8">
        <v>0</v>
      </c>
      <c r="I802" s="8">
        <v>616</v>
      </c>
      <c r="J802" s="8">
        <v>509</v>
      </c>
      <c r="K802" s="8">
        <v>459</v>
      </c>
      <c r="L802" s="8">
        <v>505</v>
      </c>
      <c r="M802" s="8">
        <v>655</v>
      </c>
      <c r="N802" s="8">
        <v>565</v>
      </c>
      <c r="O802" s="8">
        <v>327</v>
      </c>
      <c r="P802" s="8">
        <v>113</v>
      </c>
      <c r="Q802" s="8">
        <v>32</v>
      </c>
      <c r="R802" s="8">
        <v>3</v>
      </c>
      <c r="S802" s="8">
        <v>211</v>
      </c>
      <c r="T802" s="8">
        <v>0</v>
      </c>
      <c r="U802" s="8">
        <v>3934</v>
      </c>
      <c r="V802" s="8">
        <v>61</v>
      </c>
      <c r="W802" s="8">
        <v>0</v>
      </c>
      <c r="X802" s="8">
        <v>2777</v>
      </c>
      <c r="Y802" s="8">
        <v>525</v>
      </c>
      <c r="Z802" s="8">
        <v>693</v>
      </c>
      <c r="AA802" s="8">
        <v>0</v>
      </c>
      <c r="AB802" s="8">
        <v>371</v>
      </c>
      <c r="AC802" s="8">
        <v>4</v>
      </c>
      <c r="AD802" s="8">
        <v>143</v>
      </c>
      <c r="AE802" s="8">
        <v>3477</v>
      </c>
      <c r="AF802" s="8">
        <v>96</v>
      </c>
      <c r="AG802" s="8">
        <v>3781</v>
      </c>
      <c r="AH802" s="8">
        <v>78</v>
      </c>
      <c r="AI802" s="8">
        <v>22</v>
      </c>
      <c r="AJ802" s="8">
        <v>999</v>
      </c>
      <c r="AK802" s="8">
        <v>2996</v>
      </c>
      <c r="AL802" s="8">
        <v>18</v>
      </c>
      <c r="AM802" s="8">
        <v>0</v>
      </c>
      <c r="AN802" s="8">
        <v>3995</v>
      </c>
      <c r="AO802" s="41">
        <f t="shared" si="488"/>
        <v>0.93817271589486861</v>
      </c>
      <c r="AP802" s="41">
        <f t="shared" si="489"/>
        <v>6.1827284105131414E-2</v>
      </c>
      <c r="AQ802" s="41">
        <f t="shared" si="490"/>
        <v>0</v>
      </c>
      <c r="AR802" s="41">
        <f t="shared" si="456"/>
        <v>0.1541927409261577</v>
      </c>
      <c r="AS802" s="41">
        <f t="shared" si="457"/>
        <v>0.12740926157697122</v>
      </c>
      <c r="AT802" s="41">
        <f t="shared" si="458"/>
        <v>0.1148936170212766</v>
      </c>
      <c r="AU802" s="41">
        <f t="shared" si="459"/>
        <v>0.12640801001251564</v>
      </c>
      <c r="AV802" s="41">
        <f t="shared" si="460"/>
        <v>0.16395494367959951</v>
      </c>
      <c r="AW802" s="41">
        <f t="shared" si="461"/>
        <v>0.1414267834793492</v>
      </c>
      <c r="AX802" s="41">
        <f t="shared" si="462"/>
        <v>8.18523153942428E-2</v>
      </c>
      <c r="AY802" s="41">
        <f t="shared" si="463"/>
        <v>2.8285356695869839E-2</v>
      </c>
      <c r="AZ802" s="41">
        <f t="shared" si="464"/>
        <v>8.0100125156445552E-3</v>
      </c>
      <c r="BA802" s="41">
        <f t="shared" si="465"/>
        <v>7.5093867334167705E-4</v>
      </c>
      <c r="BB802" s="41">
        <f t="shared" si="466"/>
        <v>5.2816020025031288E-2</v>
      </c>
      <c r="BC802" s="41">
        <f t="shared" si="467"/>
        <v>0</v>
      </c>
      <c r="BD802" s="41">
        <f t="shared" si="468"/>
        <v>0.98473091364205256</v>
      </c>
      <c r="BE802" s="41">
        <f t="shared" si="469"/>
        <v>1.5269086357947435E-2</v>
      </c>
      <c r="BF802" s="41">
        <f t="shared" si="470"/>
        <v>0</v>
      </c>
      <c r="BG802" s="41">
        <f t="shared" si="471"/>
        <v>0.69511889862327914</v>
      </c>
      <c r="BH802" s="41">
        <f t="shared" si="472"/>
        <v>0.13141426783479349</v>
      </c>
      <c r="BI802" s="41">
        <f t="shared" si="473"/>
        <v>0.17346683354192741</v>
      </c>
      <c r="BJ802" s="41">
        <f t="shared" si="474"/>
        <v>0</v>
      </c>
      <c r="BK802" s="41">
        <f t="shared" si="475"/>
        <v>9.2866082603254074E-2</v>
      </c>
      <c r="BL802" s="41">
        <f t="shared" si="476"/>
        <v>1.0012515644555694E-3</v>
      </c>
      <c r="BM802" s="41">
        <f t="shared" si="477"/>
        <v>3.579474342928661E-2</v>
      </c>
      <c r="BN802" s="41">
        <f t="shared" si="478"/>
        <v>0.87033792240300378</v>
      </c>
      <c r="BO802" s="41">
        <f t="shared" si="479"/>
        <v>2.4030037546933666E-2</v>
      </c>
      <c r="BP802" s="41">
        <f t="shared" si="480"/>
        <v>0.94643304130162709</v>
      </c>
      <c r="BQ802" s="41">
        <f t="shared" si="481"/>
        <v>1.9524405506883606E-2</v>
      </c>
      <c r="BR802" s="41">
        <f t="shared" si="482"/>
        <v>5.5068836045056319E-3</v>
      </c>
      <c r="BS802" s="41">
        <f t="shared" si="483"/>
        <v>0.2500625782227785</v>
      </c>
      <c r="BT802" s="41">
        <f t="shared" si="484"/>
        <v>0.74993742177722156</v>
      </c>
      <c r="BU802" s="41">
        <f t="shared" si="485"/>
        <v>4.505632040050063E-3</v>
      </c>
      <c r="BV802" s="41">
        <f t="shared" si="486"/>
        <v>0</v>
      </c>
      <c r="BW802" s="41">
        <f t="shared" si="487"/>
        <v>1</v>
      </c>
      <c r="BX802" s="41" t="str">
        <f t="shared" si="492"/>
        <v>2014Registered nursesNewfoundland and Labrador</v>
      </c>
      <c r="BY802" s="51">
        <f>VLOOKUP(BX802,'%workplace'!$A$1:$F$381,6,FALSE)</f>
        <v>5933</v>
      </c>
      <c r="BZ802" s="32">
        <f t="shared" si="493"/>
        <v>0.67335243553008595</v>
      </c>
    </row>
    <row r="803" spans="1:78" s="8" customFormat="1" hidden="1" x14ac:dyDescent="0.2">
      <c r="A803" s="8" t="str">
        <f t="shared" si="491"/>
        <v>2014Registered nursesNewfoundland and LabradorOther places of work</v>
      </c>
      <c r="B803" s="8" t="s">
        <v>7</v>
      </c>
      <c r="C803" s="8" t="s">
        <v>14</v>
      </c>
      <c r="D803" s="8" t="s">
        <v>13</v>
      </c>
      <c r="E803" s="8">
        <v>2014</v>
      </c>
      <c r="F803" s="8">
        <v>593</v>
      </c>
      <c r="G803" s="8">
        <v>46</v>
      </c>
      <c r="H803" s="8">
        <v>0</v>
      </c>
      <c r="I803" s="8">
        <v>16</v>
      </c>
      <c r="J803" s="8">
        <v>44</v>
      </c>
      <c r="K803" s="8">
        <v>79</v>
      </c>
      <c r="L803" s="8">
        <v>89</v>
      </c>
      <c r="M803" s="8">
        <v>108</v>
      </c>
      <c r="N803" s="8">
        <v>143</v>
      </c>
      <c r="O803" s="8">
        <v>89</v>
      </c>
      <c r="P803" s="8">
        <v>45</v>
      </c>
      <c r="Q803" s="8">
        <v>19</v>
      </c>
      <c r="R803" s="8">
        <v>3</v>
      </c>
      <c r="S803" s="8">
        <v>4</v>
      </c>
      <c r="T803" s="8">
        <v>0</v>
      </c>
      <c r="U803" s="8">
        <v>631</v>
      </c>
      <c r="V803" s="8">
        <v>8</v>
      </c>
      <c r="W803" s="8">
        <v>0</v>
      </c>
      <c r="X803" s="8">
        <v>499</v>
      </c>
      <c r="Y803" s="8">
        <v>78</v>
      </c>
      <c r="Z803" s="8">
        <v>62</v>
      </c>
      <c r="AA803" s="8">
        <v>0</v>
      </c>
      <c r="AB803" s="8">
        <v>171</v>
      </c>
      <c r="AC803" s="8">
        <v>1</v>
      </c>
      <c r="AD803" s="8">
        <v>304</v>
      </c>
      <c r="AE803" s="8">
        <v>163</v>
      </c>
      <c r="AF803" s="8">
        <v>162</v>
      </c>
      <c r="AG803" s="8">
        <v>297</v>
      </c>
      <c r="AH803" s="8">
        <v>154</v>
      </c>
      <c r="AI803" s="8">
        <v>12</v>
      </c>
      <c r="AJ803" s="8">
        <v>134</v>
      </c>
      <c r="AK803" s="8">
        <v>505</v>
      </c>
      <c r="AL803" s="8">
        <v>14</v>
      </c>
      <c r="AM803" s="8">
        <v>0</v>
      </c>
      <c r="AN803" s="8">
        <v>639</v>
      </c>
      <c r="AO803" s="41">
        <f t="shared" si="488"/>
        <v>0.9280125195618153</v>
      </c>
      <c r="AP803" s="41">
        <f t="shared" si="489"/>
        <v>7.1987480438184662E-2</v>
      </c>
      <c r="AQ803" s="41">
        <f t="shared" si="490"/>
        <v>0</v>
      </c>
      <c r="AR803" s="41">
        <f t="shared" si="456"/>
        <v>2.5039123630672927E-2</v>
      </c>
      <c r="AS803" s="41">
        <f t="shared" si="457"/>
        <v>6.8857589984350542E-2</v>
      </c>
      <c r="AT803" s="41">
        <f t="shared" si="458"/>
        <v>0.12363067292644757</v>
      </c>
      <c r="AU803" s="41">
        <f t="shared" si="459"/>
        <v>0.13928012519561817</v>
      </c>
      <c r="AV803" s="41">
        <f t="shared" si="460"/>
        <v>0.16901408450704225</v>
      </c>
      <c r="AW803" s="41">
        <f t="shared" si="461"/>
        <v>0.22378716744913929</v>
      </c>
      <c r="AX803" s="41">
        <f t="shared" si="462"/>
        <v>0.13928012519561817</v>
      </c>
      <c r="AY803" s="41">
        <f t="shared" si="463"/>
        <v>7.0422535211267609E-2</v>
      </c>
      <c r="AZ803" s="41">
        <f t="shared" si="464"/>
        <v>2.9733959311424099E-2</v>
      </c>
      <c r="BA803" s="41">
        <f t="shared" si="465"/>
        <v>4.6948356807511738E-3</v>
      </c>
      <c r="BB803" s="41">
        <f t="shared" si="466"/>
        <v>6.2597809076682318E-3</v>
      </c>
      <c r="BC803" s="41">
        <f t="shared" si="467"/>
        <v>0</v>
      </c>
      <c r="BD803" s="41">
        <f t="shared" si="468"/>
        <v>0.98748043818466358</v>
      </c>
      <c r="BE803" s="41">
        <f t="shared" si="469"/>
        <v>1.2519561815336464E-2</v>
      </c>
      <c r="BF803" s="41">
        <f t="shared" si="470"/>
        <v>0</v>
      </c>
      <c r="BG803" s="41">
        <f t="shared" si="471"/>
        <v>0.78090766823161184</v>
      </c>
      <c r="BH803" s="41">
        <f t="shared" si="472"/>
        <v>0.12206572769953052</v>
      </c>
      <c r="BI803" s="41">
        <f t="shared" si="473"/>
        <v>9.7026604068857589E-2</v>
      </c>
      <c r="BJ803" s="41">
        <f t="shared" si="474"/>
        <v>0</v>
      </c>
      <c r="BK803" s="41">
        <f t="shared" si="475"/>
        <v>0.26760563380281688</v>
      </c>
      <c r="BL803" s="41">
        <f t="shared" si="476"/>
        <v>1.5649452269170579E-3</v>
      </c>
      <c r="BM803" s="41">
        <f t="shared" si="477"/>
        <v>0.47574334898278559</v>
      </c>
      <c r="BN803" s="41">
        <f t="shared" si="478"/>
        <v>0.25508607198748046</v>
      </c>
      <c r="BO803" s="41">
        <f t="shared" si="479"/>
        <v>0.25352112676056338</v>
      </c>
      <c r="BP803" s="41">
        <f t="shared" si="480"/>
        <v>0.46478873239436619</v>
      </c>
      <c r="BQ803" s="41">
        <f t="shared" si="481"/>
        <v>0.24100156494522693</v>
      </c>
      <c r="BR803" s="41">
        <f t="shared" si="482"/>
        <v>1.8779342723004695E-2</v>
      </c>
      <c r="BS803" s="41">
        <f t="shared" si="483"/>
        <v>0.20970266040688576</v>
      </c>
      <c r="BT803" s="41">
        <f t="shared" si="484"/>
        <v>0.79029733959311421</v>
      </c>
      <c r="BU803" s="41">
        <f t="shared" si="485"/>
        <v>2.1909233176838811E-2</v>
      </c>
      <c r="BV803" s="41">
        <f t="shared" si="486"/>
        <v>0</v>
      </c>
      <c r="BW803" s="41">
        <f t="shared" si="487"/>
        <v>1</v>
      </c>
      <c r="BX803" s="41" t="str">
        <f t="shared" si="492"/>
        <v>2014Registered nursesNewfoundland and Labrador</v>
      </c>
      <c r="BY803" s="51">
        <f>VLOOKUP(BX803,'%workplace'!$A$1:$F$381,6,FALSE)</f>
        <v>5933</v>
      </c>
      <c r="BZ803" s="32">
        <f t="shared" si="493"/>
        <v>0.10770267992583853</v>
      </c>
    </row>
    <row r="804" spans="1:78" s="8" customFormat="1" hidden="1" x14ac:dyDescent="0.2">
      <c r="A804" s="8" t="str">
        <f t="shared" si="491"/>
        <v>2014Registered nursesNewfoundland and LabradorUnknown places of work</v>
      </c>
      <c r="B804" s="8" t="s">
        <v>7</v>
      </c>
      <c r="C804" s="8" t="s">
        <v>14</v>
      </c>
      <c r="D804" s="8" t="s">
        <v>49</v>
      </c>
      <c r="E804" s="8">
        <v>2014</v>
      </c>
      <c r="F804" s="8">
        <v>45</v>
      </c>
      <c r="G804" s="8">
        <v>2</v>
      </c>
      <c r="H804" s="8">
        <v>0</v>
      </c>
      <c r="I804" s="8">
        <v>9</v>
      </c>
      <c r="J804" s="8">
        <v>4</v>
      </c>
      <c r="K804" s="8">
        <v>3</v>
      </c>
      <c r="L804" s="8">
        <v>2</v>
      </c>
      <c r="M804" s="8">
        <v>4</v>
      </c>
      <c r="N804" s="8">
        <v>9</v>
      </c>
      <c r="O804" s="8">
        <v>8</v>
      </c>
      <c r="P804" s="8">
        <v>4</v>
      </c>
      <c r="Q804" s="8">
        <v>2</v>
      </c>
      <c r="R804" s="8">
        <v>0</v>
      </c>
      <c r="S804" s="8">
        <v>2</v>
      </c>
      <c r="T804" s="8">
        <v>0</v>
      </c>
      <c r="U804" s="8">
        <v>46</v>
      </c>
      <c r="V804" s="8">
        <v>1</v>
      </c>
      <c r="W804" s="8">
        <v>0</v>
      </c>
      <c r="X804" s="8">
        <v>30</v>
      </c>
      <c r="Y804" s="8">
        <v>10</v>
      </c>
      <c r="Z804" s="8">
        <v>7</v>
      </c>
      <c r="AA804" s="8">
        <v>0</v>
      </c>
      <c r="AB804" s="8">
        <v>0</v>
      </c>
      <c r="AC804" s="8">
        <v>45</v>
      </c>
      <c r="AD804" s="8">
        <v>0</v>
      </c>
      <c r="AE804" s="8">
        <v>2</v>
      </c>
      <c r="AF804" s="8">
        <v>0</v>
      </c>
      <c r="AG804" s="8">
        <v>0</v>
      </c>
      <c r="AH804" s="8">
        <v>0</v>
      </c>
      <c r="AI804" s="8">
        <v>0</v>
      </c>
      <c r="AJ804" s="8">
        <v>13</v>
      </c>
      <c r="AK804" s="8">
        <v>34</v>
      </c>
      <c r="AL804" s="8">
        <v>47</v>
      </c>
      <c r="AM804" s="8">
        <v>0</v>
      </c>
      <c r="AN804" s="8">
        <v>47</v>
      </c>
      <c r="AO804" s="41">
        <f t="shared" si="488"/>
        <v>0.95744680851063835</v>
      </c>
      <c r="AP804" s="41">
        <f t="shared" si="489"/>
        <v>4.2553191489361701E-2</v>
      </c>
      <c r="AQ804" s="41">
        <f t="shared" si="490"/>
        <v>0</v>
      </c>
      <c r="AR804" s="41">
        <f t="shared" si="456"/>
        <v>0.19148936170212766</v>
      </c>
      <c r="AS804" s="41">
        <f t="shared" si="457"/>
        <v>8.5106382978723402E-2</v>
      </c>
      <c r="AT804" s="41">
        <f t="shared" si="458"/>
        <v>6.3829787234042548E-2</v>
      </c>
      <c r="AU804" s="41">
        <f t="shared" si="459"/>
        <v>4.2553191489361701E-2</v>
      </c>
      <c r="AV804" s="41">
        <f t="shared" si="460"/>
        <v>8.5106382978723402E-2</v>
      </c>
      <c r="AW804" s="41">
        <f t="shared" si="461"/>
        <v>0.19148936170212766</v>
      </c>
      <c r="AX804" s="41">
        <f t="shared" si="462"/>
        <v>0.1702127659574468</v>
      </c>
      <c r="AY804" s="41">
        <f t="shared" si="463"/>
        <v>8.5106382978723402E-2</v>
      </c>
      <c r="AZ804" s="41">
        <f t="shared" si="464"/>
        <v>4.2553191489361701E-2</v>
      </c>
      <c r="BA804" s="41">
        <f t="shared" si="465"/>
        <v>0</v>
      </c>
      <c r="BB804" s="41">
        <f t="shared" si="466"/>
        <v>4.2553191489361701E-2</v>
      </c>
      <c r="BC804" s="41">
        <f t="shared" si="467"/>
        <v>0</v>
      </c>
      <c r="BD804" s="41">
        <f t="shared" si="468"/>
        <v>0.97872340425531912</v>
      </c>
      <c r="BE804" s="41">
        <f t="shared" si="469"/>
        <v>2.1276595744680851E-2</v>
      </c>
      <c r="BF804" s="41">
        <f t="shared" si="470"/>
        <v>0</v>
      </c>
      <c r="BG804" s="41">
        <f t="shared" si="471"/>
        <v>0.63829787234042556</v>
      </c>
      <c r="BH804" s="41">
        <f t="shared" si="472"/>
        <v>0.21276595744680851</v>
      </c>
      <c r="BI804" s="41">
        <f t="shared" si="473"/>
        <v>0.14893617021276595</v>
      </c>
      <c r="BJ804" s="41">
        <f t="shared" si="474"/>
        <v>0</v>
      </c>
      <c r="BK804" s="41">
        <f t="shared" si="475"/>
        <v>0</v>
      </c>
      <c r="BL804" s="41">
        <f t="shared" si="476"/>
        <v>0.95744680851063835</v>
      </c>
      <c r="BM804" s="41">
        <f t="shared" si="477"/>
        <v>0</v>
      </c>
      <c r="BN804" s="41">
        <f t="shared" si="478"/>
        <v>4.2553191489361701E-2</v>
      </c>
      <c r="BO804" s="41">
        <f t="shared" si="479"/>
        <v>0</v>
      </c>
      <c r="BP804" s="41">
        <f t="shared" si="480"/>
        <v>0</v>
      </c>
      <c r="BQ804" s="41">
        <f t="shared" si="481"/>
        <v>0</v>
      </c>
      <c r="BR804" s="41">
        <f t="shared" si="482"/>
        <v>0</v>
      </c>
      <c r="BS804" s="41">
        <f t="shared" si="483"/>
        <v>0.27659574468085107</v>
      </c>
      <c r="BT804" s="41">
        <f t="shared" si="484"/>
        <v>0.72340425531914898</v>
      </c>
      <c r="BU804" s="41">
        <f t="shared" si="485"/>
        <v>1</v>
      </c>
      <c r="BV804" s="41">
        <f t="shared" si="486"/>
        <v>0</v>
      </c>
      <c r="BW804" s="41">
        <f t="shared" si="487"/>
        <v>1</v>
      </c>
      <c r="BX804" s="41" t="str">
        <f t="shared" si="492"/>
        <v>2014Registered nursesNewfoundland and Labrador</v>
      </c>
      <c r="BY804" s="51">
        <f>VLOOKUP(BX804,'%workplace'!$A$1:$F$381,6,FALSE)</f>
        <v>5933</v>
      </c>
      <c r="BZ804" s="32">
        <f t="shared" si="493"/>
        <v>7.9217933591774811E-3</v>
      </c>
    </row>
    <row r="805" spans="1:78" s="8" customFormat="1" hidden="1" x14ac:dyDescent="0.2">
      <c r="A805" s="8" t="str">
        <f t="shared" si="491"/>
        <v>2014Registered nursesPrince Edward IslandAll places of work</v>
      </c>
      <c r="B805" s="8" t="s">
        <v>7</v>
      </c>
      <c r="C805" s="8" t="s">
        <v>15</v>
      </c>
      <c r="D805" s="8" t="s">
        <v>9</v>
      </c>
      <c r="E805" s="8">
        <v>2014</v>
      </c>
      <c r="F805" s="8">
        <v>1485</v>
      </c>
      <c r="G805" s="8">
        <v>52</v>
      </c>
      <c r="H805" s="8">
        <v>0</v>
      </c>
      <c r="I805" s="8">
        <v>156</v>
      </c>
      <c r="J805" s="8">
        <v>142</v>
      </c>
      <c r="K805" s="8">
        <v>129</v>
      </c>
      <c r="L805" s="8">
        <v>169</v>
      </c>
      <c r="M805" s="8">
        <v>202</v>
      </c>
      <c r="N805" s="8">
        <v>245</v>
      </c>
      <c r="O805" s="8">
        <v>190</v>
      </c>
      <c r="P805" s="8">
        <v>168</v>
      </c>
      <c r="Q805" s="8">
        <v>73</v>
      </c>
      <c r="R805" s="8">
        <v>26</v>
      </c>
      <c r="S805" s="8">
        <v>37</v>
      </c>
      <c r="T805" s="8">
        <v>0</v>
      </c>
      <c r="U805" s="8">
        <v>1503</v>
      </c>
      <c r="V805" s="8">
        <v>34</v>
      </c>
      <c r="W805" s="8">
        <v>0</v>
      </c>
      <c r="X805" s="8">
        <v>812</v>
      </c>
      <c r="Y805" s="8">
        <v>520</v>
      </c>
      <c r="Z805" s="8">
        <v>205</v>
      </c>
      <c r="AA805" s="8">
        <v>0</v>
      </c>
      <c r="AB805" s="8">
        <v>136</v>
      </c>
      <c r="AC805" s="8">
        <v>0</v>
      </c>
      <c r="AD805" s="8">
        <v>265</v>
      </c>
      <c r="AE805" s="8">
        <v>1136</v>
      </c>
      <c r="AF805" s="8">
        <v>115</v>
      </c>
      <c r="AG805" s="8">
        <v>1337</v>
      </c>
      <c r="AH805" s="8">
        <v>79</v>
      </c>
      <c r="AI805" s="8">
        <v>6</v>
      </c>
      <c r="AJ805" s="8">
        <v>489</v>
      </c>
      <c r="AK805" s="8">
        <v>1047</v>
      </c>
      <c r="AL805" s="8">
        <v>0</v>
      </c>
      <c r="AM805" s="8">
        <v>1</v>
      </c>
      <c r="AN805" s="8">
        <v>1537</v>
      </c>
      <c r="AO805" s="41">
        <f t="shared" si="488"/>
        <v>0.9661678594664932</v>
      </c>
      <c r="AP805" s="41">
        <f t="shared" si="489"/>
        <v>3.3832140533506833E-2</v>
      </c>
      <c r="AQ805" s="41">
        <f t="shared" si="490"/>
        <v>0</v>
      </c>
      <c r="AR805" s="41">
        <f t="shared" si="456"/>
        <v>0.1014964216005205</v>
      </c>
      <c r="AS805" s="41">
        <f t="shared" si="457"/>
        <v>9.2387768379960961E-2</v>
      </c>
      <c r="AT805" s="41">
        <f t="shared" si="458"/>
        <v>8.3929733246584259E-2</v>
      </c>
      <c r="AU805" s="41">
        <f t="shared" si="459"/>
        <v>0.1099544567338972</v>
      </c>
      <c r="AV805" s="41">
        <f t="shared" si="460"/>
        <v>0.13142485361093037</v>
      </c>
      <c r="AW805" s="41">
        <f t="shared" si="461"/>
        <v>0.15940143135979179</v>
      </c>
      <c r="AX805" s="41">
        <f t="shared" si="462"/>
        <v>0.1236174365647365</v>
      </c>
      <c r="AY805" s="41">
        <f t="shared" si="463"/>
        <v>0.10930383864671438</v>
      </c>
      <c r="AZ805" s="41">
        <f t="shared" si="464"/>
        <v>4.7495120364346131E-2</v>
      </c>
      <c r="BA805" s="41">
        <f t="shared" si="465"/>
        <v>1.6916070266753416E-2</v>
      </c>
      <c r="BB805" s="41">
        <f t="shared" si="466"/>
        <v>2.4072869225764477E-2</v>
      </c>
      <c r="BC805" s="41">
        <f t="shared" si="467"/>
        <v>0</v>
      </c>
      <c r="BD805" s="41">
        <f t="shared" si="468"/>
        <v>0.97787898503578397</v>
      </c>
      <c r="BE805" s="41">
        <f t="shared" si="469"/>
        <v>2.2121014964216004E-2</v>
      </c>
      <c r="BF805" s="41">
        <f t="shared" si="470"/>
        <v>0</v>
      </c>
      <c r="BG805" s="41">
        <f t="shared" si="471"/>
        <v>0.52830188679245282</v>
      </c>
      <c r="BH805" s="41">
        <f t="shared" si="472"/>
        <v>0.33832140533506833</v>
      </c>
      <c r="BI805" s="41">
        <f t="shared" si="473"/>
        <v>0.13337670787247885</v>
      </c>
      <c r="BJ805" s="41">
        <f t="shared" si="474"/>
        <v>0</v>
      </c>
      <c r="BK805" s="41">
        <f t="shared" si="475"/>
        <v>8.8484059856864014E-2</v>
      </c>
      <c r="BL805" s="41">
        <f t="shared" si="476"/>
        <v>0</v>
      </c>
      <c r="BM805" s="41">
        <f t="shared" si="477"/>
        <v>0.17241379310344829</v>
      </c>
      <c r="BN805" s="41">
        <f t="shared" si="478"/>
        <v>0.73910214703968768</v>
      </c>
      <c r="BO805" s="41">
        <f t="shared" si="479"/>
        <v>7.4821080026024722E-2</v>
      </c>
      <c r="BP805" s="41">
        <f t="shared" si="480"/>
        <v>0.86987638256343525</v>
      </c>
      <c r="BQ805" s="41">
        <f t="shared" si="481"/>
        <v>5.1398828887443071E-2</v>
      </c>
      <c r="BR805" s="41">
        <f t="shared" si="482"/>
        <v>3.9037085230969422E-3</v>
      </c>
      <c r="BS805" s="41">
        <f t="shared" si="483"/>
        <v>0.31815224463240077</v>
      </c>
      <c r="BT805" s="41">
        <f t="shared" si="484"/>
        <v>0.68119713728041642</v>
      </c>
      <c r="BU805" s="41">
        <f t="shared" si="485"/>
        <v>0</v>
      </c>
      <c r="BV805" s="41">
        <f t="shared" si="486"/>
        <v>6.5061808718282373E-4</v>
      </c>
      <c r="BW805" s="41">
        <f t="shared" si="487"/>
        <v>1</v>
      </c>
      <c r="BX805" s="41" t="str">
        <f t="shared" si="492"/>
        <v>2014Registered nursesPrince Edward Island</v>
      </c>
      <c r="BY805" s="51">
        <f>VLOOKUP(BX805,'%workplace'!$A$1:$F$381,6,FALSE)</f>
        <v>1537</v>
      </c>
      <c r="BZ805" s="32">
        <f t="shared" si="493"/>
        <v>1</v>
      </c>
    </row>
    <row r="806" spans="1:78" s="8" customFormat="1" hidden="1" x14ac:dyDescent="0.2">
      <c r="A806" s="8" t="str">
        <f t="shared" si="491"/>
        <v>2014Registered nursesPrince Edward IslandCommunity health</v>
      </c>
      <c r="B806" s="8" t="s">
        <v>7</v>
      </c>
      <c r="C806" s="8" t="s">
        <v>15</v>
      </c>
      <c r="D806" s="8" t="s">
        <v>11</v>
      </c>
      <c r="E806" s="8">
        <v>2014</v>
      </c>
      <c r="F806" s="8">
        <v>60</v>
      </c>
      <c r="G806" s="8">
        <v>1</v>
      </c>
      <c r="H806" s="8">
        <v>0</v>
      </c>
      <c r="I806" s="8">
        <v>4</v>
      </c>
      <c r="J806" s="8">
        <v>3</v>
      </c>
      <c r="K806" s="8">
        <v>4</v>
      </c>
      <c r="L806" s="8">
        <v>8</v>
      </c>
      <c r="M806" s="8">
        <v>7</v>
      </c>
      <c r="N806" s="8">
        <v>5</v>
      </c>
      <c r="O806" s="8">
        <v>14</v>
      </c>
      <c r="P806" s="8">
        <v>9</v>
      </c>
      <c r="Q806" s="8">
        <v>5</v>
      </c>
      <c r="R806" s="8">
        <v>2</v>
      </c>
      <c r="S806" s="8">
        <v>0</v>
      </c>
      <c r="T806" s="8">
        <v>0</v>
      </c>
      <c r="U806" s="8">
        <v>61</v>
      </c>
      <c r="V806" s="8">
        <v>0</v>
      </c>
      <c r="W806" s="8">
        <v>0</v>
      </c>
      <c r="X806" s="8">
        <v>30</v>
      </c>
      <c r="Y806" s="8">
        <v>25</v>
      </c>
      <c r="Z806" s="8">
        <v>6</v>
      </c>
      <c r="AA806" s="8">
        <v>0</v>
      </c>
      <c r="AB806" s="8">
        <v>5</v>
      </c>
      <c r="AC806" s="8">
        <v>0</v>
      </c>
      <c r="AD806" s="8">
        <v>16</v>
      </c>
      <c r="AE806" s="8">
        <v>40</v>
      </c>
      <c r="AF806" s="8">
        <v>1</v>
      </c>
      <c r="AG806" s="8">
        <v>55</v>
      </c>
      <c r="AH806" s="8">
        <v>5</v>
      </c>
      <c r="AI806" s="8">
        <v>0</v>
      </c>
      <c r="AJ806" s="8">
        <v>28</v>
      </c>
      <c r="AK806" s="8">
        <v>32</v>
      </c>
      <c r="AL806" s="8">
        <v>0</v>
      </c>
      <c r="AM806" s="8">
        <v>1</v>
      </c>
      <c r="AN806" s="8">
        <v>61</v>
      </c>
      <c r="AO806" s="41">
        <f t="shared" si="488"/>
        <v>0.98360655737704916</v>
      </c>
      <c r="AP806" s="41">
        <f t="shared" si="489"/>
        <v>1.6393442622950821E-2</v>
      </c>
      <c r="AQ806" s="41">
        <f t="shared" si="490"/>
        <v>0</v>
      </c>
      <c r="AR806" s="41">
        <f t="shared" si="456"/>
        <v>6.5573770491803282E-2</v>
      </c>
      <c r="AS806" s="41">
        <f t="shared" si="457"/>
        <v>4.9180327868852458E-2</v>
      </c>
      <c r="AT806" s="41">
        <f t="shared" si="458"/>
        <v>6.5573770491803282E-2</v>
      </c>
      <c r="AU806" s="41">
        <f t="shared" si="459"/>
        <v>0.13114754098360656</v>
      </c>
      <c r="AV806" s="41">
        <f t="shared" si="460"/>
        <v>0.11475409836065574</v>
      </c>
      <c r="AW806" s="41">
        <f t="shared" si="461"/>
        <v>8.1967213114754092E-2</v>
      </c>
      <c r="AX806" s="41">
        <f t="shared" si="462"/>
        <v>0.22950819672131148</v>
      </c>
      <c r="AY806" s="41">
        <f t="shared" si="463"/>
        <v>0.14754098360655737</v>
      </c>
      <c r="AZ806" s="41">
        <f t="shared" si="464"/>
        <v>8.1967213114754092E-2</v>
      </c>
      <c r="BA806" s="41">
        <f t="shared" si="465"/>
        <v>3.2786885245901641E-2</v>
      </c>
      <c r="BB806" s="41">
        <f t="shared" si="466"/>
        <v>0</v>
      </c>
      <c r="BC806" s="41">
        <f t="shared" si="467"/>
        <v>0</v>
      </c>
      <c r="BD806" s="41">
        <f t="shared" si="468"/>
        <v>1</v>
      </c>
      <c r="BE806" s="41">
        <f t="shared" si="469"/>
        <v>0</v>
      </c>
      <c r="BF806" s="41">
        <f t="shared" si="470"/>
        <v>0</v>
      </c>
      <c r="BG806" s="41">
        <f t="shared" si="471"/>
        <v>0.49180327868852458</v>
      </c>
      <c r="BH806" s="41">
        <f t="shared" si="472"/>
        <v>0.4098360655737705</v>
      </c>
      <c r="BI806" s="41">
        <f t="shared" si="473"/>
        <v>9.8360655737704916E-2</v>
      </c>
      <c r="BJ806" s="41">
        <f t="shared" si="474"/>
        <v>0</v>
      </c>
      <c r="BK806" s="41">
        <f t="shared" si="475"/>
        <v>8.1967213114754092E-2</v>
      </c>
      <c r="BL806" s="41">
        <f t="shared" si="476"/>
        <v>0</v>
      </c>
      <c r="BM806" s="41">
        <f t="shared" si="477"/>
        <v>0.26229508196721313</v>
      </c>
      <c r="BN806" s="41">
        <f t="shared" si="478"/>
        <v>0.65573770491803274</v>
      </c>
      <c r="BO806" s="41">
        <f t="shared" si="479"/>
        <v>1.6393442622950821E-2</v>
      </c>
      <c r="BP806" s="41">
        <f t="shared" si="480"/>
        <v>0.90163934426229508</v>
      </c>
      <c r="BQ806" s="41">
        <f t="shared" si="481"/>
        <v>8.1967213114754092E-2</v>
      </c>
      <c r="BR806" s="41">
        <f t="shared" si="482"/>
        <v>0</v>
      </c>
      <c r="BS806" s="41">
        <f t="shared" si="483"/>
        <v>0.45901639344262296</v>
      </c>
      <c r="BT806" s="41">
        <f t="shared" si="484"/>
        <v>0.52459016393442626</v>
      </c>
      <c r="BU806" s="41">
        <f t="shared" si="485"/>
        <v>0</v>
      </c>
      <c r="BV806" s="41">
        <f t="shared" si="486"/>
        <v>1.6393442622950821E-2</v>
      </c>
      <c r="BW806" s="41">
        <f t="shared" si="487"/>
        <v>1</v>
      </c>
      <c r="BX806" s="41" t="str">
        <f t="shared" si="492"/>
        <v>2014Registered nursesPrince Edward Island</v>
      </c>
      <c r="BY806" s="51">
        <f>VLOOKUP(BX806,'%workplace'!$A$1:$F$381,6,FALSE)</f>
        <v>1537</v>
      </c>
      <c r="BZ806" s="32">
        <f t="shared" si="493"/>
        <v>3.9687703318152245E-2</v>
      </c>
    </row>
    <row r="807" spans="1:78" s="8" customFormat="1" hidden="1" x14ac:dyDescent="0.2">
      <c r="A807" s="8" t="str">
        <f t="shared" si="491"/>
        <v>2014Registered nursesPrince Edward IslandNursing home/long-term care</v>
      </c>
      <c r="B807" s="8" t="s">
        <v>7</v>
      </c>
      <c r="C807" s="8" t="s">
        <v>15</v>
      </c>
      <c r="D807" s="8" t="s">
        <v>12</v>
      </c>
      <c r="E807" s="8">
        <v>2014</v>
      </c>
      <c r="F807" s="8">
        <v>198</v>
      </c>
      <c r="G807" s="8">
        <v>14</v>
      </c>
      <c r="H807" s="8">
        <v>0</v>
      </c>
      <c r="I807" s="8">
        <v>9</v>
      </c>
      <c r="J807" s="8">
        <v>16</v>
      </c>
      <c r="K807" s="8">
        <v>8</v>
      </c>
      <c r="L807" s="8">
        <v>16</v>
      </c>
      <c r="M807" s="8">
        <v>28</v>
      </c>
      <c r="N807" s="8">
        <v>32</v>
      </c>
      <c r="O807" s="8">
        <v>29</v>
      </c>
      <c r="P807" s="8">
        <v>41</v>
      </c>
      <c r="Q807" s="8">
        <v>21</v>
      </c>
      <c r="R807" s="8">
        <v>10</v>
      </c>
      <c r="S807" s="8">
        <v>2</v>
      </c>
      <c r="T807" s="8">
        <v>0</v>
      </c>
      <c r="U807" s="8">
        <v>203</v>
      </c>
      <c r="V807" s="8">
        <v>9</v>
      </c>
      <c r="W807" s="8">
        <v>0</v>
      </c>
      <c r="X807" s="8">
        <v>79</v>
      </c>
      <c r="Y807" s="8">
        <v>90</v>
      </c>
      <c r="Z807" s="8">
        <v>43</v>
      </c>
      <c r="AA807" s="8">
        <v>0</v>
      </c>
      <c r="AB807" s="8">
        <v>38</v>
      </c>
      <c r="AC807" s="8">
        <v>0</v>
      </c>
      <c r="AD807" s="8">
        <v>32</v>
      </c>
      <c r="AE807" s="8">
        <v>142</v>
      </c>
      <c r="AF807" s="8">
        <v>4</v>
      </c>
      <c r="AG807" s="8">
        <v>205</v>
      </c>
      <c r="AH807" s="8">
        <v>3</v>
      </c>
      <c r="AI807" s="8">
        <v>0</v>
      </c>
      <c r="AJ807" s="8">
        <v>70</v>
      </c>
      <c r="AK807" s="8">
        <v>142</v>
      </c>
      <c r="AL807" s="8">
        <v>0</v>
      </c>
      <c r="AM807" s="8">
        <v>0</v>
      </c>
      <c r="AN807" s="8">
        <v>212</v>
      </c>
      <c r="AO807" s="41">
        <f t="shared" si="488"/>
        <v>0.93396226415094341</v>
      </c>
      <c r="AP807" s="41">
        <f t="shared" si="489"/>
        <v>6.6037735849056603E-2</v>
      </c>
      <c r="AQ807" s="41">
        <f t="shared" si="490"/>
        <v>0</v>
      </c>
      <c r="AR807" s="41">
        <f t="shared" si="456"/>
        <v>4.2452830188679243E-2</v>
      </c>
      <c r="AS807" s="41">
        <f t="shared" si="457"/>
        <v>7.5471698113207544E-2</v>
      </c>
      <c r="AT807" s="41">
        <f t="shared" si="458"/>
        <v>3.7735849056603772E-2</v>
      </c>
      <c r="AU807" s="41">
        <f t="shared" si="459"/>
        <v>7.5471698113207544E-2</v>
      </c>
      <c r="AV807" s="41">
        <f t="shared" si="460"/>
        <v>0.13207547169811321</v>
      </c>
      <c r="AW807" s="41">
        <f t="shared" si="461"/>
        <v>0.15094339622641509</v>
      </c>
      <c r="AX807" s="41">
        <f t="shared" si="462"/>
        <v>0.13679245283018868</v>
      </c>
      <c r="AY807" s="41">
        <f t="shared" si="463"/>
        <v>0.19339622641509435</v>
      </c>
      <c r="AZ807" s="41">
        <f t="shared" si="464"/>
        <v>9.9056603773584911E-2</v>
      </c>
      <c r="BA807" s="41">
        <f t="shared" si="465"/>
        <v>4.716981132075472E-2</v>
      </c>
      <c r="BB807" s="41">
        <f t="shared" si="466"/>
        <v>9.433962264150943E-3</v>
      </c>
      <c r="BC807" s="41">
        <f t="shared" si="467"/>
        <v>0</v>
      </c>
      <c r="BD807" s="41">
        <f t="shared" si="468"/>
        <v>0.95754716981132071</v>
      </c>
      <c r="BE807" s="41">
        <f t="shared" si="469"/>
        <v>4.2452830188679243E-2</v>
      </c>
      <c r="BF807" s="41">
        <f t="shared" si="470"/>
        <v>0</v>
      </c>
      <c r="BG807" s="41">
        <f t="shared" si="471"/>
        <v>0.37264150943396224</v>
      </c>
      <c r="BH807" s="41">
        <f t="shared" si="472"/>
        <v>0.42452830188679247</v>
      </c>
      <c r="BI807" s="41">
        <f t="shared" si="473"/>
        <v>0.20283018867924529</v>
      </c>
      <c r="BJ807" s="41">
        <f t="shared" si="474"/>
        <v>0</v>
      </c>
      <c r="BK807" s="41">
        <f t="shared" si="475"/>
        <v>0.17924528301886791</v>
      </c>
      <c r="BL807" s="41">
        <f t="shared" si="476"/>
        <v>0</v>
      </c>
      <c r="BM807" s="41">
        <f t="shared" si="477"/>
        <v>0.15094339622641509</v>
      </c>
      <c r="BN807" s="41">
        <f t="shared" si="478"/>
        <v>0.66981132075471694</v>
      </c>
      <c r="BO807" s="41">
        <f t="shared" si="479"/>
        <v>1.8867924528301886E-2</v>
      </c>
      <c r="BP807" s="41">
        <f t="shared" si="480"/>
        <v>0.96698113207547165</v>
      </c>
      <c r="BQ807" s="41">
        <f t="shared" si="481"/>
        <v>1.4150943396226415E-2</v>
      </c>
      <c r="BR807" s="41">
        <f t="shared" si="482"/>
        <v>0</v>
      </c>
      <c r="BS807" s="41">
        <f t="shared" si="483"/>
        <v>0.330188679245283</v>
      </c>
      <c r="BT807" s="41">
        <f t="shared" si="484"/>
        <v>0.66981132075471694</v>
      </c>
      <c r="BU807" s="41">
        <f t="shared" si="485"/>
        <v>0</v>
      </c>
      <c r="BV807" s="41">
        <f t="shared" si="486"/>
        <v>0</v>
      </c>
      <c r="BW807" s="41">
        <f t="shared" si="487"/>
        <v>1</v>
      </c>
      <c r="BX807" s="41" t="str">
        <f t="shared" si="492"/>
        <v>2014Registered nursesPrince Edward Island</v>
      </c>
      <c r="BY807" s="51">
        <f>VLOOKUP(BX807,'%workplace'!$A$1:$F$381,6,FALSE)</f>
        <v>1537</v>
      </c>
      <c r="BZ807" s="32">
        <f t="shared" si="493"/>
        <v>0.13793103448275862</v>
      </c>
    </row>
    <row r="808" spans="1:78" s="8" customFormat="1" hidden="1" x14ac:dyDescent="0.2">
      <c r="A808" s="8" t="str">
        <f t="shared" si="491"/>
        <v>2014Registered nursesPrince Edward IslandHospital</v>
      </c>
      <c r="B808" s="8" t="s">
        <v>7</v>
      </c>
      <c r="C808" s="8" t="s">
        <v>15</v>
      </c>
      <c r="D808" s="8" t="s">
        <v>10</v>
      </c>
      <c r="E808" s="8">
        <v>2014</v>
      </c>
      <c r="F808" s="8">
        <v>873</v>
      </c>
      <c r="G808" s="8">
        <v>29</v>
      </c>
      <c r="H808" s="8">
        <v>0</v>
      </c>
      <c r="I808" s="8">
        <v>133</v>
      </c>
      <c r="J808" s="8">
        <v>110</v>
      </c>
      <c r="K808" s="8">
        <v>94</v>
      </c>
      <c r="L808" s="8">
        <v>90</v>
      </c>
      <c r="M808" s="8">
        <v>124</v>
      </c>
      <c r="N808" s="8">
        <v>129</v>
      </c>
      <c r="O808" s="8">
        <v>91</v>
      </c>
      <c r="P808" s="8">
        <v>73</v>
      </c>
      <c r="Q808" s="8">
        <v>19</v>
      </c>
      <c r="R808" s="8">
        <v>4</v>
      </c>
      <c r="S808" s="8">
        <v>35</v>
      </c>
      <c r="T808" s="8">
        <v>0</v>
      </c>
      <c r="U808" s="8">
        <v>886</v>
      </c>
      <c r="V808" s="8">
        <v>16</v>
      </c>
      <c r="W808" s="8">
        <v>0</v>
      </c>
      <c r="X808" s="8">
        <v>513</v>
      </c>
      <c r="Y808" s="8">
        <v>279</v>
      </c>
      <c r="Z808" s="8">
        <v>110</v>
      </c>
      <c r="AA808" s="8">
        <v>0</v>
      </c>
      <c r="AB808" s="8">
        <v>55</v>
      </c>
      <c r="AC808" s="8">
        <v>0</v>
      </c>
      <c r="AD808" s="8">
        <v>67</v>
      </c>
      <c r="AE808" s="8">
        <v>780</v>
      </c>
      <c r="AF808" s="8">
        <v>51</v>
      </c>
      <c r="AG808" s="8">
        <v>843</v>
      </c>
      <c r="AH808" s="8">
        <v>8</v>
      </c>
      <c r="AI808" s="8">
        <v>0</v>
      </c>
      <c r="AJ808" s="8">
        <v>278</v>
      </c>
      <c r="AK808" s="8">
        <v>624</v>
      </c>
      <c r="AL808" s="8">
        <v>0</v>
      </c>
      <c r="AM808" s="8">
        <v>0</v>
      </c>
      <c r="AN808" s="8">
        <v>902</v>
      </c>
      <c r="AO808" s="41">
        <f t="shared" si="488"/>
        <v>0.96784922394678496</v>
      </c>
      <c r="AP808" s="41">
        <f t="shared" si="489"/>
        <v>3.2150776053215077E-2</v>
      </c>
      <c r="AQ808" s="41">
        <f t="shared" si="490"/>
        <v>0</v>
      </c>
      <c r="AR808" s="41">
        <f t="shared" si="456"/>
        <v>0.14745011086474502</v>
      </c>
      <c r="AS808" s="41">
        <f t="shared" si="457"/>
        <v>0.12195121951219512</v>
      </c>
      <c r="AT808" s="41">
        <f t="shared" si="458"/>
        <v>0.10421286031042129</v>
      </c>
      <c r="AU808" s="41">
        <f t="shared" si="459"/>
        <v>9.9778270509977826E-2</v>
      </c>
      <c r="AV808" s="41">
        <f t="shared" si="460"/>
        <v>0.13747228381374724</v>
      </c>
      <c r="AW808" s="41">
        <f t="shared" si="461"/>
        <v>0.14301552106430154</v>
      </c>
      <c r="AX808" s="41">
        <f t="shared" si="462"/>
        <v>0.1008869179600887</v>
      </c>
      <c r="AY808" s="41">
        <f t="shared" si="463"/>
        <v>8.0931263858093128E-2</v>
      </c>
      <c r="AZ808" s="41">
        <f t="shared" si="464"/>
        <v>2.1064301552106431E-2</v>
      </c>
      <c r="BA808" s="41">
        <f t="shared" si="465"/>
        <v>4.434589800443459E-3</v>
      </c>
      <c r="BB808" s="41">
        <f t="shared" si="466"/>
        <v>3.8802660753880266E-2</v>
      </c>
      <c r="BC808" s="41">
        <f t="shared" si="467"/>
        <v>0</v>
      </c>
      <c r="BD808" s="41">
        <f t="shared" si="468"/>
        <v>0.9822616407982262</v>
      </c>
      <c r="BE808" s="41">
        <f t="shared" si="469"/>
        <v>1.7738359201773836E-2</v>
      </c>
      <c r="BF808" s="41">
        <f t="shared" si="470"/>
        <v>0</v>
      </c>
      <c r="BG808" s="41">
        <f t="shared" si="471"/>
        <v>0.5687361419068736</v>
      </c>
      <c r="BH808" s="41">
        <f t="shared" si="472"/>
        <v>0.30931263858093128</v>
      </c>
      <c r="BI808" s="41">
        <f t="shared" si="473"/>
        <v>0.12195121951219512</v>
      </c>
      <c r="BJ808" s="41">
        <f t="shared" si="474"/>
        <v>0</v>
      </c>
      <c r="BK808" s="41">
        <f t="shared" si="475"/>
        <v>6.097560975609756E-2</v>
      </c>
      <c r="BL808" s="41">
        <f t="shared" si="476"/>
        <v>0</v>
      </c>
      <c r="BM808" s="41">
        <f t="shared" si="477"/>
        <v>7.4279379157427938E-2</v>
      </c>
      <c r="BN808" s="41">
        <f t="shared" si="478"/>
        <v>0.8647450110864745</v>
      </c>
      <c r="BO808" s="41">
        <f t="shared" si="479"/>
        <v>5.6541019955654102E-2</v>
      </c>
      <c r="BP808" s="41">
        <f t="shared" si="480"/>
        <v>0.93458980044345896</v>
      </c>
      <c r="BQ808" s="41">
        <f t="shared" si="481"/>
        <v>8.869179600886918E-3</v>
      </c>
      <c r="BR808" s="41">
        <f t="shared" si="482"/>
        <v>0</v>
      </c>
      <c r="BS808" s="41">
        <f t="shared" si="483"/>
        <v>0.30820399113082042</v>
      </c>
      <c r="BT808" s="41">
        <f t="shared" si="484"/>
        <v>0.69179600886917958</v>
      </c>
      <c r="BU808" s="41">
        <f t="shared" si="485"/>
        <v>0</v>
      </c>
      <c r="BV808" s="41">
        <f t="shared" si="486"/>
        <v>0</v>
      </c>
      <c r="BW808" s="41">
        <f t="shared" si="487"/>
        <v>1</v>
      </c>
      <c r="BX808" s="41" t="str">
        <f t="shared" si="492"/>
        <v>2014Registered nursesPrince Edward Island</v>
      </c>
      <c r="BY808" s="51">
        <f>VLOOKUP(BX808,'%workplace'!$A$1:$F$381,6,FALSE)</f>
        <v>1537</v>
      </c>
      <c r="BZ808" s="32">
        <f t="shared" si="493"/>
        <v>0.58685751463890701</v>
      </c>
    </row>
    <row r="809" spans="1:78" s="8" customFormat="1" hidden="1" x14ac:dyDescent="0.2">
      <c r="A809" s="8" t="str">
        <f t="shared" si="491"/>
        <v>2014Registered nursesPrince Edward IslandOther places of work</v>
      </c>
      <c r="B809" s="8" t="s">
        <v>7</v>
      </c>
      <c r="C809" s="8" t="s">
        <v>15</v>
      </c>
      <c r="D809" s="8" t="s">
        <v>13</v>
      </c>
      <c r="E809" s="8">
        <v>2014</v>
      </c>
      <c r="F809" s="8">
        <v>354</v>
      </c>
      <c r="G809" s="8">
        <v>8</v>
      </c>
      <c r="H809" s="8">
        <v>0</v>
      </c>
      <c r="I809" s="8">
        <v>10</v>
      </c>
      <c r="J809" s="8">
        <v>13</v>
      </c>
      <c r="K809" s="8">
        <v>23</v>
      </c>
      <c r="L809" s="8">
        <v>55</v>
      </c>
      <c r="M809" s="8">
        <v>43</v>
      </c>
      <c r="N809" s="8">
        <v>79</v>
      </c>
      <c r="O809" s="8">
        <v>56</v>
      </c>
      <c r="P809" s="8">
        <v>45</v>
      </c>
      <c r="Q809" s="8">
        <v>28</v>
      </c>
      <c r="R809" s="8">
        <v>10</v>
      </c>
      <c r="S809" s="8">
        <v>0</v>
      </c>
      <c r="T809" s="8">
        <v>0</v>
      </c>
      <c r="U809" s="8">
        <v>353</v>
      </c>
      <c r="V809" s="8">
        <v>9</v>
      </c>
      <c r="W809" s="8">
        <v>0</v>
      </c>
      <c r="X809" s="8">
        <v>190</v>
      </c>
      <c r="Y809" s="8">
        <v>126</v>
      </c>
      <c r="Z809" s="8">
        <v>46</v>
      </c>
      <c r="AA809" s="8">
        <v>0</v>
      </c>
      <c r="AB809" s="8">
        <v>38</v>
      </c>
      <c r="AC809" s="8">
        <v>0</v>
      </c>
      <c r="AD809" s="8">
        <v>150</v>
      </c>
      <c r="AE809" s="8">
        <v>174</v>
      </c>
      <c r="AF809" s="8">
        <v>59</v>
      </c>
      <c r="AG809" s="8">
        <v>234</v>
      </c>
      <c r="AH809" s="8">
        <v>63</v>
      </c>
      <c r="AI809" s="8">
        <v>6</v>
      </c>
      <c r="AJ809" s="8">
        <v>113</v>
      </c>
      <c r="AK809" s="8">
        <v>249</v>
      </c>
      <c r="AL809" s="8">
        <v>0</v>
      </c>
      <c r="AM809" s="8">
        <v>0</v>
      </c>
      <c r="AN809" s="8">
        <v>362</v>
      </c>
      <c r="AO809" s="41">
        <f t="shared" si="488"/>
        <v>0.97790055248618779</v>
      </c>
      <c r="AP809" s="41">
        <f t="shared" si="489"/>
        <v>2.2099447513812154E-2</v>
      </c>
      <c r="AQ809" s="41">
        <f t="shared" si="490"/>
        <v>0</v>
      </c>
      <c r="AR809" s="41">
        <f t="shared" si="456"/>
        <v>2.7624309392265192E-2</v>
      </c>
      <c r="AS809" s="41">
        <f t="shared" si="457"/>
        <v>3.591160220994475E-2</v>
      </c>
      <c r="AT809" s="41">
        <f t="shared" si="458"/>
        <v>6.3535911602209949E-2</v>
      </c>
      <c r="AU809" s="41">
        <f t="shared" si="459"/>
        <v>0.15193370165745856</v>
      </c>
      <c r="AV809" s="41">
        <f t="shared" si="460"/>
        <v>0.11878453038674033</v>
      </c>
      <c r="AW809" s="41">
        <f t="shared" si="461"/>
        <v>0.21823204419889503</v>
      </c>
      <c r="AX809" s="41">
        <f t="shared" si="462"/>
        <v>0.15469613259668508</v>
      </c>
      <c r="AY809" s="41">
        <f t="shared" si="463"/>
        <v>0.12430939226519337</v>
      </c>
      <c r="AZ809" s="41">
        <f t="shared" si="464"/>
        <v>7.7348066298342538E-2</v>
      </c>
      <c r="BA809" s="41">
        <f t="shared" si="465"/>
        <v>2.7624309392265192E-2</v>
      </c>
      <c r="BB809" s="41">
        <f t="shared" si="466"/>
        <v>0</v>
      </c>
      <c r="BC809" s="41">
        <f t="shared" si="467"/>
        <v>0</v>
      </c>
      <c r="BD809" s="41">
        <f t="shared" si="468"/>
        <v>0.97513812154696133</v>
      </c>
      <c r="BE809" s="41">
        <f t="shared" si="469"/>
        <v>2.4861878453038673E-2</v>
      </c>
      <c r="BF809" s="41">
        <f t="shared" si="470"/>
        <v>0</v>
      </c>
      <c r="BG809" s="41">
        <f t="shared" si="471"/>
        <v>0.52486187845303867</v>
      </c>
      <c r="BH809" s="41">
        <f t="shared" si="472"/>
        <v>0.34806629834254144</v>
      </c>
      <c r="BI809" s="41">
        <f t="shared" si="473"/>
        <v>0.1270718232044199</v>
      </c>
      <c r="BJ809" s="41">
        <f t="shared" si="474"/>
        <v>0</v>
      </c>
      <c r="BK809" s="41">
        <f t="shared" si="475"/>
        <v>0.10497237569060773</v>
      </c>
      <c r="BL809" s="41">
        <f t="shared" si="476"/>
        <v>0</v>
      </c>
      <c r="BM809" s="41">
        <f t="shared" si="477"/>
        <v>0.4143646408839779</v>
      </c>
      <c r="BN809" s="41">
        <f t="shared" si="478"/>
        <v>0.48066298342541436</v>
      </c>
      <c r="BO809" s="41">
        <f t="shared" si="479"/>
        <v>0.16298342541436464</v>
      </c>
      <c r="BP809" s="41">
        <f t="shared" si="480"/>
        <v>0.64640883977900554</v>
      </c>
      <c r="BQ809" s="41">
        <f t="shared" si="481"/>
        <v>0.17403314917127072</v>
      </c>
      <c r="BR809" s="41">
        <f t="shared" si="482"/>
        <v>1.6574585635359115E-2</v>
      </c>
      <c r="BS809" s="41">
        <f t="shared" si="483"/>
        <v>0.31215469613259667</v>
      </c>
      <c r="BT809" s="41">
        <f t="shared" si="484"/>
        <v>0.68784530386740328</v>
      </c>
      <c r="BU809" s="41">
        <f t="shared" si="485"/>
        <v>0</v>
      </c>
      <c r="BV809" s="41">
        <f t="shared" si="486"/>
        <v>0</v>
      </c>
      <c r="BW809" s="41">
        <f t="shared" si="487"/>
        <v>1</v>
      </c>
      <c r="BX809" s="41" t="str">
        <f t="shared" si="492"/>
        <v>2014Registered nursesPrince Edward Island</v>
      </c>
      <c r="BY809" s="51">
        <f>VLOOKUP(BX809,'%workplace'!$A$1:$F$381,6,FALSE)</f>
        <v>1537</v>
      </c>
      <c r="BZ809" s="32">
        <f t="shared" si="493"/>
        <v>0.23552374756018218</v>
      </c>
    </row>
    <row r="810" spans="1:78" s="8" customFormat="1" hidden="1" x14ac:dyDescent="0.2">
      <c r="A810" s="8" t="str">
        <f t="shared" si="491"/>
        <v>2014Registered nursesNova ScotiaAll places of work</v>
      </c>
      <c r="B810" s="8" t="s">
        <v>7</v>
      </c>
      <c r="C810" s="8" t="s">
        <v>16</v>
      </c>
      <c r="D810" s="8" t="s">
        <v>9</v>
      </c>
      <c r="E810" s="8">
        <v>2014</v>
      </c>
      <c r="F810" s="8">
        <v>8716</v>
      </c>
      <c r="G810" s="8">
        <v>446</v>
      </c>
      <c r="H810" s="8">
        <v>0</v>
      </c>
      <c r="I810" s="8">
        <v>843</v>
      </c>
      <c r="J810" s="8">
        <v>850</v>
      </c>
      <c r="K810" s="8">
        <v>730</v>
      </c>
      <c r="L810" s="8">
        <v>938</v>
      </c>
      <c r="M810" s="8">
        <v>1200</v>
      </c>
      <c r="N810" s="8">
        <v>1574</v>
      </c>
      <c r="O810" s="8">
        <v>1435</v>
      </c>
      <c r="P810" s="8">
        <v>893</v>
      </c>
      <c r="Q810" s="8">
        <v>329</v>
      </c>
      <c r="R810" s="8">
        <v>99</v>
      </c>
      <c r="S810" s="8">
        <v>271</v>
      </c>
      <c r="T810" s="8">
        <v>0</v>
      </c>
      <c r="U810" s="8">
        <v>8851</v>
      </c>
      <c r="V810" s="8">
        <v>311</v>
      </c>
      <c r="W810" s="8">
        <v>0</v>
      </c>
      <c r="X810" s="8">
        <v>5990</v>
      </c>
      <c r="Y810" s="8">
        <v>2098</v>
      </c>
      <c r="Z810" s="8">
        <v>1071</v>
      </c>
      <c r="AA810" s="8">
        <v>3</v>
      </c>
      <c r="AB810" s="8">
        <v>886</v>
      </c>
      <c r="AC810" s="8">
        <v>8</v>
      </c>
      <c r="AD810" s="8">
        <v>1194</v>
      </c>
      <c r="AE810" s="8">
        <v>7074</v>
      </c>
      <c r="AF810" s="8">
        <v>541</v>
      </c>
      <c r="AG810" s="8">
        <v>8127</v>
      </c>
      <c r="AH810" s="8">
        <v>404</v>
      </c>
      <c r="AI810" s="8">
        <v>86</v>
      </c>
      <c r="AJ810" s="8">
        <v>2274</v>
      </c>
      <c r="AK810" s="8">
        <v>6887</v>
      </c>
      <c r="AL810" s="8">
        <v>4</v>
      </c>
      <c r="AM810" s="8">
        <v>1</v>
      </c>
      <c r="AN810" s="8">
        <v>9162</v>
      </c>
      <c r="AO810" s="41">
        <f t="shared" si="488"/>
        <v>0.95132067234228335</v>
      </c>
      <c r="AP810" s="41">
        <f t="shared" si="489"/>
        <v>4.8679327657716653E-2</v>
      </c>
      <c r="AQ810" s="41">
        <f t="shared" si="490"/>
        <v>0</v>
      </c>
      <c r="AR810" s="41">
        <f t="shared" si="456"/>
        <v>9.2010478061558612E-2</v>
      </c>
      <c r="AS810" s="41">
        <f t="shared" si="457"/>
        <v>9.2774503383540707E-2</v>
      </c>
      <c r="AT810" s="41">
        <f t="shared" si="458"/>
        <v>7.9676926435276144E-2</v>
      </c>
      <c r="AU810" s="41">
        <f t="shared" si="459"/>
        <v>0.10237939314560139</v>
      </c>
      <c r="AV810" s="41">
        <f t="shared" si="460"/>
        <v>0.13097576948264572</v>
      </c>
      <c r="AW810" s="41">
        <f t="shared" si="461"/>
        <v>0.17179655097140362</v>
      </c>
      <c r="AX810" s="41">
        <f t="shared" si="462"/>
        <v>0.15662519100633049</v>
      </c>
      <c r="AY810" s="41">
        <f t="shared" si="463"/>
        <v>9.7467801790002181E-2</v>
      </c>
      <c r="AZ810" s="41">
        <f t="shared" si="464"/>
        <v>3.59091901331587E-2</v>
      </c>
      <c r="BA810" s="41">
        <f t="shared" si="465"/>
        <v>1.0805500982318271E-2</v>
      </c>
      <c r="BB810" s="41">
        <f t="shared" si="466"/>
        <v>2.9578694608164157E-2</v>
      </c>
      <c r="BC810" s="41">
        <f t="shared" si="467"/>
        <v>0</v>
      </c>
      <c r="BD810" s="41">
        <f t="shared" si="468"/>
        <v>0.96605544640908103</v>
      </c>
      <c r="BE810" s="41">
        <f t="shared" si="469"/>
        <v>3.394455359091901E-2</v>
      </c>
      <c r="BF810" s="41">
        <f t="shared" si="470"/>
        <v>0</v>
      </c>
      <c r="BG810" s="41">
        <f t="shared" si="471"/>
        <v>0.65378738266753988</v>
      </c>
      <c r="BH810" s="41">
        <f t="shared" si="472"/>
        <v>0.22898930364549225</v>
      </c>
      <c r="BI810" s="41">
        <f t="shared" si="473"/>
        <v>0.1168958742632613</v>
      </c>
      <c r="BJ810" s="41">
        <f t="shared" si="474"/>
        <v>3.2743942370661429E-4</v>
      </c>
      <c r="BK810" s="41">
        <f t="shared" si="475"/>
        <v>9.6703776468020086E-2</v>
      </c>
      <c r="BL810" s="41">
        <f t="shared" si="476"/>
        <v>8.731717965509714E-4</v>
      </c>
      <c r="BM810" s="41">
        <f t="shared" si="477"/>
        <v>0.13032089063523247</v>
      </c>
      <c r="BN810" s="41">
        <f t="shared" si="478"/>
        <v>0.77210216110019647</v>
      </c>
      <c r="BO810" s="41">
        <f t="shared" si="479"/>
        <v>5.9048242741759439E-2</v>
      </c>
      <c r="BP810" s="41">
        <f t="shared" si="480"/>
        <v>0.88703339882121812</v>
      </c>
      <c r="BQ810" s="41">
        <f t="shared" si="481"/>
        <v>4.4095175725824054E-2</v>
      </c>
      <c r="BR810" s="41">
        <f t="shared" si="482"/>
        <v>9.386596812922943E-3</v>
      </c>
      <c r="BS810" s="41">
        <f t="shared" si="483"/>
        <v>0.24819908316961362</v>
      </c>
      <c r="BT810" s="41">
        <f t="shared" si="484"/>
        <v>0.75169177035581747</v>
      </c>
      <c r="BU810" s="41">
        <f t="shared" si="485"/>
        <v>4.365858982754857E-4</v>
      </c>
      <c r="BV810" s="41">
        <f t="shared" si="486"/>
        <v>1.0914647456887143E-4</v>
      </c>
      <c r="BW810" s="41">
        <f t="shared" si="487"/>
        <v>1</v>
      </c>
      <c r="BX810" s="41" t="str">
        <f t="shared" si="492"/>
        <v>2014Registered nursesNova Scotia</v>
      </c>
      <c r="BY810" s="51">
        <f>VLOOKUP(BX810,'%workplace'!$A$1:$F$381,6,FALSE)</f>
        <v>9162</v>
      </c>
      <c r="BZ810" s="32">
        <f t="shared" si="493"/>
        <v>1</v>
      </c>
    </row>
    <row r="811" spans="1:78" s="8" customFormat="1" hidden="1" x14ac:dyDescent="0.2">
      <c r="A811" s="8" t="str">
        <f t="shared" si="491"/>
        <v>2014Registered nursesNova ScotiaCommunity health</v>
      </c>
      <c r="B811" s="8" t="s">
        <v>7</v>
      </c>
      <c r="C811" s="8" t="s">
        <v>16</v>
      </c>
      <c r="D811" s="8" t="s">
        <v>11</v>
      </c>
      <c r="E811" s="8">
        <v>2014</v>
      </c>
      <c r="F811" s="8">
        <v>1043</v>
      </c>
      <c r="G811" s="8">
        <v>30</v>
      </c>
      <c r="H811" s="8">
        <v>0</v>
      </c>
      <c r="I811" s="8">
        <v>25</v>
      </c>
      <c r="J811" s="8">
        <v>72</v>
      </c>
      <c r="K811" s="8">
        <v>85</v>
      </c>
      <c r="L811" s="8">
        <v>123</v>
      </c>
      <c r="M811" s="8">
        <v>170</v>
      </c>
      <c r="N811" s="8">
        <v>193</v>
      </c>
      <c r="O811" s="8">
        <v>189</v>
      </c>
      <c r="P811" s="8">
        <v>131</v>
      </c>
      <c r="Q811" s="8">
        <v>57</v>
      </c>
      <c r="R811" s="8">
        <v>19</v>
      </c>
      <c r="S811" s="8">
        <v>9</v>
      </c>
      <c r="T811" s="8">
        <v>0</v>
      </c>
      <c r="U811" s="8">
        <v>1043</v>
      </c>
      <c r="V811" s="8">
        <v>30</v>
      </c>
      <c r="W811" s="8">
        <v>0</v>
      </c>
      <c r="X811" s="8">
        <v>652</v>
      </c>
      <c r="Y811" s="8">
        <v>308</v>
      </c>
      <c r="Z811" s="8">
        <v>113</v>
      </c>
      <c r="AA811" s="8">
        <v>0</v>
      </c>
      <c r="AB811" s="8">
        <v>168</v>
      </c>
      <c r="AC811" s="8">
        <v>0</v>
      </c>
      <c r="AD811" s="8">
        <v>184</v>
      </c>
      <c r="AE811" s="8">
        <v>721</v>
      </c>
      <c r="AF811" s="8">
        <v>47</v>
      </c>
      <c r="AG811" s="8">
        <v>995</v>
      </c>
      <c r="AH811" s="8">
        <v>29</v>
      </c>
      <c r="AI811" s="8">
        <v>2</v>
      </c>
      <c r="AJ811" s="8">
        <v>361</v>
      </c>
      <c r="AK811" s="8">
        <v>712</v>
      </c>
      <c r="AL811" s="8">
        <v>0</v>
      </c>
      <c r="AM811" s="8">
        <v>0</v>
      </c>
      <c r="AN811" s="8">
        <v>1073</v>
      </c>
      <c r="AO811" s="41">
        <f t="shared" si="488"/>
        <v>0.97204100652376513</v>
      </c>
      <c r="AP811" s="41">
        <f t="shared" si="489"/>
        <v>2.7958993476234855E-2</v>
      </c>
      <c r="AQ811" s="41">
        <f t="shared" si="490"/>
        <v>0</v>
      </c>
      <c r="AR811" s="41">
        <f t="shared" si="456"/>
        <v>2.3299161230195712E-2</v>
      </c>
      <c r="AS811" s="41">
        <f t="shared" si="457"/>
        <v>6.7101584342963649E-2</v>
      </c>
      <c r="AT811" s="41">
        <f t="shared" si="458"/>
        <v>7.9217148182665426E-2</v>
      </c>
      <c r="AU811" s="41">
        <f t="shared" si="459"/>
        <v>0.11463187325256291</v>
      </c>
      <c r="AV811" s="41">
        <f t="shared" si="460"/>
        <v>0.15843429636533085</v>
      </c>
      <c r="AW811" s="41">
        <f t="shared" si="461"/>
        <v>0.1798695246971109</v>
      </c>
      <c r="AX811" s="41">
        <f t="shared" si="462"/>
        <v>0.17614165890027958</v>
      </c>
      <c r="AY811" s="41">
        <f t="shared" si="463"/>
        <v>0.12208760484622554</v>
      </c>
      <c r="AZ811" s="41">
        <f t="shared" si="464"/>
        <v>5.3122087604846227E-2</v>
      </c>
      <c r="BA811" s="41">
        <f t="shared" si="465"/>
        <v>1.7707362534948742E-2</v>
      </c>
      <c r="BB811" s="41">
        <f t="shared" si="466"/>
        <v>8.3876980428704562E-3</v>
      </c>
      <c r="BC811" s="41">
        <f t="shared" si="467"/>
        <v>0</v>
      </c>
      <c r="BD811" s="41">
        <f t="shared" si="468"/>
        <v>0.97204100652376513</v>
      </c>
      <c r="BE811" s="41">
        <f t="shared" si="469"/>
        <v>2.7958993476234855E-2</v>
      </c>
      <c r="BF811" s="41">
        <f t="shared" si="470"/>
        <v>0</v>
      </c>
      <c r="BG811" s="41">
        <f t="shared" si="471"/>
        <v>0.60764212488350422</v>
      </c>
      <c r="BH811" s="41">
        <f t="shared" si="472"/>
        <v>0.2870456663560112</v>
      </c>
      <c r="BI811" s="41">
        <f t="shared" si="473"/>
        <v>0.10531220876048462</v>
      </c>
      <c r="BJ811" s="41">
        <f t="shared" si="474"/>
        <v>0</v>
      </c>
      <c r="BK811" s="41">
        <f t="shared" si="475"/>
        <v>0.15657036346691519</v>
      </c>
      <c r="BL811" s="41">
        <f t="shared" si="476"/>
        <v>0</v>
      </c>
      <c r="BM811" s="41">
        <f t="shared" si="477"/>
        <v>0.17148182665424044</v>
      </c>
      <c r="BN811" s="41">
        <f t="shared" si="478"/>
        <v>0.67194780987884439</v>
      </c>
      <c r="BO811" s="41">
        <f t="shared" si="479"/>
        <v>4.3802423112767941E-2</v>
      </c>
      <c r="BP811" s="41">
        <f t="shared" si="480"/>
        <v>0.9273066169617894</v>
      </c>
      <c r="BQ811" s="41">
        <f t="shared" si="481"/>
        <v>2.7027027027027029E-2</v>
      </c>
      <c r="BR811" s="41">
        <f t="shared" si="482"/>
        <v>1.863932898415657E-3</v>
      </c>
      <c r="BS811" s="41">
        <f t="shared" si="483"/>
        <v>0.33643988816402609</v>
      </c>
      <c r="BT811" s="41">
        <f t="shared" si="484"/>
        <v>0.66356011183597385</v>
      </c>
      <c r="BU811" s="41">
        <f t="shared" si="485"/>
        <v>0</v>
      </c>
      <c r="BV811" s="41">
        <f t="shared" si="486"/>
        <v>0</v>
      </c>
      <c r="BW811" s="41">
        <f t="shared" si="487"/>
        <v>1</v>
      </c>
      <c r="BX811" s="41" t="str">
        <f t="shared" si="492"/>
        <v>2014Registered nursesNova Scotia</v>
      </c>
      <c r="BY811" s="51">
        <f>VLOOKUP(BX811,'%workplace'!$A$1:$F$381,6,FALSE)</f>
        <v>9162</v>
      </c>
      <c r="BZ811" s="32">
        <f t="shared" si="493"/>
        <v>0.11711416721239903</v>
      </c>
    </row>
    <row r="812" spans="1:78" s="8" customFormat="1" hidden="1" x14ac:dyDescent="0.2">
      <c r="A812" s="8" t="str">
        <f t="shared" si="491"/>
        <v>2014Registered nursesNova ScotiaNursing home/long-term care</v>
      </c>
      <c r="B812" s="8" t="s">
        <v>7</v>
      </c>
      <c r="C812" s="8" t="s">
        <v>16</v>
      </c>
      <c r="D812" s="8" t="s">
        <v>12</v>
      </c>
      <c r="E812" s="8">
        <v>2014</v>
      </c>
      <c r="F812" s="8">
        <v>1028</v>
      </c>
      <c r="G812" s="8">
        <v>52</v>
      </c>
      <c r="H812" s="8">
        <v>0</v>
      </c>
      <c r="I812" s="8">
        <v>58</v>
      </c>
      <c r="J812" s="8">
        <v>55</v>
      </c>
      <c r="K812" s="8">
        <v>52</v>
      </c>
      <c r="L812" s="8">
        <v>126</v>
      </c>
      <c r="M812" s="8">
        <v>120</v>
      </c>
      <c r="N812" s="8">
        <v>186</v>
      </c>
      <c r="O812" s="8">
        <v>212</v>
      </c>
      <c r="P812" s="8">
        <v>152</v>
      </c>
      <c r="Q812" s="8">
        <v>80</v>
      </c>
      <c r="R812" s="8">
        <v>30</v>
      </c>
      <c r="S812" s="8">
        <v>9</v>
      </c>
      <c r="T812" s="8">
        <v>0</v>
      </c>
      <c r="U812" s="8">
        <v>975</v>
      </c>
      <c r="V812" s="8">
        <v>105</v>
      </c>
      <c r="W812" s="8">
        <v>0</v>
      </c>
      <c r="X812" s="8">
        <v>641</v>
      </c>
      <c r="Y812" s="8">
        <v>306</v>
      </c>
      <c r="Z812" s="8">
        <v>132</v>
      </c>
      <c r="AA812" s="8">
        <v>1</v>
      </c>
      <c r="AB812" s="8">
        <v>212</v>
      </c>
      <c r="AC812" s="8">
        <v>0</v>
      </c>
      <c r="AD812" s="8">
        <v>88</v>
      </c>
      <c r="AE812" s="8">
        <v>780</v>
      </c>
      <c r="AF812" s="8">
        <v>71</v>
      </c>
      <c r="AG812" s="8">
        <v>996</v>
      </c>
      <c r="AH812" s="8">
        <v>13</v>
      </c>
      <c r="AI812" s="8">
        <v>0</v>
      </c>
      <c r="AJ812" s="8">
        <v>423</v>
      </c>
      <c r="AK812" s="8">
        <v>657</v>
      </c>
      <c r="AL812" s="8">
        <v>0</v>
      </c>
      <c r="AM812" s="8">
        <v>0</v>
      </c>
      <c r="AN812" s="8">
        <v>1080</v>
      </c>
      <c r="AO812" s="41">
        <f t="shared" si="488"/>
        <v>0.95185185185185184</v>
      </c>
      <c r="AP812" s="41">
        <f t="shared" si="489"/>
        <v>4.8148148148148148E-2</v>
      </c>
      <c r="AQ812" s="41">
        <f t="shared" si="490"/>
        <v>0</v>
      </c>
      <c r="AR812" s="41">
        <f t="shared" si="456"/>
        <v>5.3703703703703705E-2</v>
      </c>
      <c r="AS812" s="41">
        <f t="shared" si="457"/>
        <v>5.0925925925925923E-2</v>
      </c>
      <c r="AT812" s="41">
        <f t="shared" si="458"/>
        <v>4.8148148148148148E-2</v>
      </c>
      <c r="AU812" s="41">
        <f t="shared" si="459"/>
        <v>0.11666666666666667</v>
      </c>
      <c r="AV812" s="41">
        <f t="shared" si="460"/>
        <v>0.1111111111111111</v>
      </c>
      <c r="AW812" s="41">
        <f t="shared" si="461"/>
        <v>0.17222222222222222</v>
      </c>
      <c r="AX812" s="41">
        <f t="shared" si="462"/>
        <v>0.1962962962962963</v>
      </c>
      <c r="AY812" s="41">
        <f t="shared" si="463"/>
        <v>0.14074074074074075</v>
      </c>
      <c r="AZ812" s="41">
        <f t="shared" si="464"/>
        <v>7.407407407407407E-2</v>
      </c>
      <c r="BA812" s="41">
        <f t="shared" si="465"/>
        <v>2.7777777777777776E-2</v>
      </c>
      <c r="BB812" s="41">
        <f t="shared" si="466"/>
        <v>8.3333333333333332E-3</v>
      </c>
      <c r="BC812" s="41">
        <f t="shared" si="467"/>
        <v>0</v>
      </c>
      <c r="BD812" s="41">
        <f t="shared" si="468"/>
        <v>0.90277777777777779</v>
      </c>
      <c r="BE812" s="41">
        <f t="shared" si="469"/>
        <v>9.7222222222222224E-2</v>
      </c>
      <c r="BF812" s="41">
        <f t="shared" si="470"/>
        <v>0</v>
      </c>
      <c r="BG812" s="41">
        <f t="shared" si="471"/>
        <v>0.59351851851851856</v>
      </c>
      <c r="BH812" s="41">
        <f t="shared" si="472"/>
        <v>0.28333333333333333</v>
      </c>
      <c r="BI812" s="41">
        <f t="shared" si="473"/>
        <v>0.12222222222222222</v>
      </c>
      <c r="BJ812" s="41">
        <f t="shared" si="474"/>
        <v>9.2592592592592596E-4</v>
      </c>
      <c r="BK812" s="41">
        <f t="shared" si="475"/>
        <v>0.1962962962962963</v>
      </c>
      <c r="BL812" s="41">
        <f t="shared" si="476"/>
        <v>0</v>
      </c>
      <c r="BM812" s="41">
        <f t="shared" si="477"/>
        <v>8.1481481481481488E-2</v>
      </c>
      <c r="BN812" s="41">
        <f t="shared" si="478"/>
        <v>0.72222222222222221</v>
      </c>
      <c r="BO812" s="41">
        <f t="shared" si="479"/>
        <v>6.5740740740740738E-2</v>
      </c>
      <c r="BP812" s="41">
        <f t="shared" si="480"/>
        <v>0.92222222222222228</v>
      </c>
      <c r="BQ812" s="41">
        <f t="shared" si="481"/>
        <v>1.2037037037037037E-2</v>
      </c>
      <c r="BR812" s="41">
        <f t="shared" si="482"/>
        <v>0</v>
      </c>
      <c r="BS812" s="41">
        <f t="shared" si="483"/>
        <v>0.39166666666666666</v>
      </c>
      <c r="BT812" s="41">
        <f t="shared" si="484"/>
        <v>0.60833333333333328</v>
      </c>
      <c r="BU812" s="41">
        <f t="shared" si="485"/>
        <v>0</v>
      </c>
      <c r="BV812" s="41">
        <f t="shared" si="486"/>
        <v>0</v>
      </c>
      <c r="BW812" s="41">
        <f t="shared" si="487"/>
        <v>1</v>
      </c>
      <c r="BX812" s="41" t="str">
        <f t="shared" si="492"/>
        <v>2014Registered nursesNova Scotia</v>
      </c>
      <c r="BY812" s="51">
        <f>VLOOKUP(BX812,'%workplace'!$A$1:$F$381,6,FALSE)</f>
        <v>9162</v>
      </c>
      <c r="BZ812" s="32">
        <f t="shared" si="493"/>
        <v>0.11787819253438114</v>
      </c>
    </row>
    <row r="813" spans="1:78" s="8" customFormat="1" hidden="1" x14ac:dyDescent="0.2">
      <c r="A813" s="8" t="str">
        <f t="shared" si="491"/>
        <v>2014Registered nursesNova ScotiaHospital</v>
      </c>
      <c r="B813" s="8" t="s">
        <v>7</v>
      </c>
      <c r="C813" s="8" t="s">
        <v>16</v>
      </c>
      <c r="D813" s="8" t="s">
        <v>10</v>
      </c>
      <c r="E813" s="8">
        <v>2014</v>
      </c>
      <c r="F813" s="8">
        <v>5740</v>
      </c>
      <c r="G813" s="8">
        <v>323</v>
      </c>
      <c r="H813" s="8">
        <v>0</v>
      </c>
      <c r="I813" s="8">
        <v>737</v>
      </c>
      <c r="J813" s="8">
        <v>687</v>
      </c>
      <c r="K813" s="8">
        <v>533</v>
      </c>
      <c r="L813" s="8">
        <v>592</v>
      </c>
      <c r="M813" s="8">
        <v>791</v>
      </c>
      <c r="N813" s="8">
        <v>975</v>
      </c>
      <c r="O813" s="8">
        <v>863</v>
      </c>
      <c r="P813" s="8">
        <v>463</v>
      </c>
      <c r="Q813" s="8">
        <v>139</v>
      </c>
      <c r="R813" s="8">
        <v>33</v>
      </c>
      <c r="S813" s="8">
        <v>250</v>
      </c>
      <c r="T813" s="8">
        <v>0</v>
      </c>
      <c r="U813" s="8">
        <v>5915</v>
      </c>
      <c r="V813" s="8">
        <v>148</v>
      </c>
      <c r="W813" s="8">
        <v>0</v>
      </c>
      <c r="X813" s="8">
        <v>4055</v>
      </c>
      <c r="Y813" s="8">
        <v>1327</v>
      </c>
      <c r="Z813" s="8">
        <v>680</v>
      </c>
      <c r="AA813" s="8">
        <v>1</v>
      </c>
      <c r="AB813" s="8">
        <v>342</v>
      </c>
      <c r="AC813" s="8">
        <v>4</v>
      </c>
      <c r="AD813" s="8">
        <v>393</v>
      </c>
      <c r="AE813" s="8">
        <v>5324</v>
      </c>
      <c r="AF813" s="8">
        <v>260</v>
      </c>
      <c r="AG813" s="8">
        <v>5620</v>
      </c>
      <c r="AH813" s="8">
        <v>119</v>
      </c>
      <c r="AI813" s="8">
        <v>63</v>
      </c>
      <c r="AJ813" s="8">
        <v>1247</v>
      </c>
      <c r="AK813" s="8">
        <v>4815</v>
      </c>
      <c r="AL813" s="8">
        <v>1</v>
      </c>
      <c r="AM813" s="8">
        <v>1</v>
      </c>
      <c r="AN813" s="8">
        <v>6063</v>
      </c>
      <c r="AO813" s="41">
        <f t="shared" si="488"/>
        <v>0.94672604321293086</v>
      </c>
      <c r="AP813" s="41">
        <f t="shared" si="489"/>
        <v>5.3273956787069109E-2</v>
      </c>
      <c r="AQ813" s="41">
        <f t="shared" si="490"/>
        <v>0</v>
      </c>
      <c r="AR813" s="41">
        <f t="shared" si="456"/>
        <v>0.12155698499092858</v>
      </c>
      <c r="AS813" s="41">
        <f t="shared" si="457"/>
        <v>0.11331024245423058</v>
      </c>
      <c r="AT813" s="41">
        <f t="shared" si="458"/>
        <v>8.7910275441200725E-2</v>
      </c>
      <c r="AU813" s="41">
        <f t="shared" si="459"/>
        <v>9.7641431634504366E-2</v>
      </c>
      <c r="AV813" s="41">
        <f t="shared" si="460"/>
        <v>0.13046346693056243</v>
      </c>
      <c r="AW813" s="41">
        <f t="shared" si="461"/>
        <v>0.16081147946561108</v>
      </c>
      <c r="AX813" s="41">
        <f t="shared" si="462"/>
        <v>0.14233877618340757</v>
      </c>
      <c r="AY813" s="41">
        <f t="shared" si="463"/>
        <v>7.6364835889823526E-2</v>
      </c>
      <c r="AZ813" s="41">
        <f t="shared" si="464"/>
        <v>2.2925944252020453E-2</v>
      </c>
      <c r="BA813" s="41">
        <f t="shared" si="465"/>
        <v>5.4428500742206825E-3</v>
      </c>
      <c r="BB813" s="41">
        <f t="shared" si="466"/>
        <v>4.123371268349002E-2</v>
      </c>
      <c r="BC813" s="41">
        <f t="shared" si="467"/>
        <v>0</v>
      </c>
      <c r="BD813" s="41">
        <f t="shared" si="468"/>
        <v>0.97558964209137389</v>
      </c>
      <c r="BE813" s="41">
        <f t="shared" si="469"/>
        <v>2.4410357908626092E-2</v>
      </c>
      <c r="BF813" s="41">
        <f t="shared" si="470"/>
        <v>0</v>
      </c>
      <c r="BG813" s="41">
        <f t="shared" si="471"/>
        <v>0.66881081972620815</v>
      </c>
      <c r="BH813" s="41">
        <f t="shared" si="472"/>
        <v>0.21886854692396504</v>
      </c>
      <c r="BI813" s="41">
        <f t="shared" si="473"/>
        <v>0.11215569849909286</v>
      </c>
      <c r="BJ813" s="41">
        <f t="shared" si="474"/>
        <v>1.6493485073396007E-4</v>
      </c>
      <c r="BK813" s="41">
        <f t="shared" si="475"/>
        <v>5.6407718951014346E-2</v>
      </c>
      <c r="BL813" s="41">
        <f t="shared" si="476"/>
        <v>6.597394029358403E-4</v>
      </c>
      <c r="BM813" s="41">
        <f t="shared" si="477"/>
        <v>6.4819396338446314E-2</v>
      </c>
      <c r="BN813" s="41">
        <f t="shared" si="478"/>
        <v>0.87811314530760354</v>
      </c>
      <c r="BO813" s="41">
        <f t="shared" si="479"/>
        <v>4.2883061190829623E-2</v>
      </c>
      <c r="BP813" s="41">
        <f t="shared" si="480"/>
        <v>0.92693386112485565</v>
      </c>
      <c r="BQ813" s="41">
        <f t="shared" si="481"/>
        <v>1.9627247237341251E-2</v>
      </c>
      <c r="BR813" s="41">
        <f t="shared" si="482"/>
        <v>1.0390895596239486E-2</v>
      </c>
      <c r="BS813" s="41">
        <f t="shared" si="483"/>
        <v>0.20567375886524822</v>
      </c>
      <c r="BT813" s="41">
        <f t="shared" si="484"/>
        <v>0.79416130628401782</v>
      </c>
      <c r="BU813" s="41">
        <f t="shared" si="485"/>
        <v>1.6493485073396007E-4</v>
      </c>
      <c r="BV813" s="41">
        <f t="shared" si="486"/>
        <v>1.6493485073396007E-4</v>
      </c>
      <c r="BW813" s="41">
        <f t="shared" si="487"/>
        <v>1</v>
      </c>
      <c r="BX813" s="41" t="str">
        <f t="shared" si="492"/>
        <v>2014Registered nursesNova Scotia</v>
      </c>
      <c r="BY813" s="51">
        <f>VLOOKUP(BX813,'%workplace'!$A$1:$F$381,6,FALSE)</f>
        <v>9162</v>
      </c>
      <c r="BZ813" s="32">
        <f t="shared" si="493"/>
        <v>0.66175507531106748</v>
      </c>
    </row>
    <row r="814" spans="1:78" s="8" customFormat="1" hidden="1" x14ac:dyDescent="0.2">
      <c r="A814" s="8" t="str">
        <f t="shared" si="491"/>
        <v>2014Registered nursesNova ScotiaOther places of work</v>
      </c>
      <c r="B814" s="8" t="s">
        <v>7</v>
      </c>
      <c r="C814" s="8" t="s">
        <v>16</v>
      </c>
      <c r="D814" s="8" t="s">
        <v>13</v>
      </c>
      <c r="E814" s="8">
        <v>2014</v>
      </c>
      <c r="F814" s="8">
        <v>897</v>
      </c>
      <c r="G814" s="8">
        <v>41</v>
      </c>
      <c r="H814" s="8">
        <v>0</v>
      </c>
      <c r="I814" s="8">
        <v>20</v>
      </c>
      <c r="J814" s="8">
        <v>35</v>
      </c>
      <c r="K814" s="8">
        <v>60</v>
      </c>
      <c r="L814" s="8">
        <v>97</v>
      </c>
      <c r="M814" s="8">
        <v>118</v>
      </c>
      <c r="N814" s="8">
        <v>218</v>
      </c>
      <c r="O814" s="8">
        <v>171</v>
      </c>
      <c r="P814" s="8">
        <v>146</v>
      </c>
      <c r="Q814" s="8">
        <v>53</v>
      </c>
      <c r="R814" s="8">
        <v>17</v>
      </c>
      <c r="S814" s="8">
        <v>3</v>
      </c>
      <c r="T814" s="8">
        <v>0</v>
      </c>
      <c r="U814" s="8">
        <v>910</v>
      </c>
      <c r="V814" s="8">
        <v>28</v>
      </c>
      <c r="W814" s="8">
        <v>0</v>
      </c>
      <c r="X814" s="8">
        <v>638</v>
      </c>
      <c r="Y814" s="8">
        <v>156</v>
      </c>
      <c r="Z814" s="8">
        <v>143</v>
      </c>
      <c r="AA814" s="8">
        <v>1</v>
      </c>
      <c r="AB814" s="8">
        <v>162</v>
      </c>
      <c r="AC814" s="8">
        <v>0</v>
      </c>
      <c r="AD814" s="8">
        <v>528</v>
      </c>
      <c r="AE814" s="8">
        <v>248</v>
      </c>
      <c r="AF814" s="8">
        <v>162</v>
      </c>
      <c r="AG814" s="8">
        <v>513</v>
      </c>
      <c r="AH814" s="8">
        <v>242</v>
      </c>
      <c r="AI814" s="8">
        <v>21</v>
      </c>
      <c r="AJ814" s="8">
        <v>242</v>
      </c>
      <c r="AK814" s="8">
        <v>696</v>
      </c>
      <c r="AL814" s="8">
        <v>0</v>
      </c>
      <c r="AM814" s="8">
        <v>0</v>
      </c>
      <c r="AN814" s="8">
        <v>938</v>
      </c>
      <c r="AO814" s="41">
        <f t="shared" si="488"/>
        <v>0.95628997867803833</v>
      </c>
      <c r="AP814" s="41">
        <f t="shared" si="489"/>
        <v>4.3710021321961619E-2</v>
      </c>
      <c r="AQ814" s="41">
        <f t="shared" si="490"/>
        <v>0</v>
      </c>
      <c r="AR814" s="41">
        <f t="shared" si="456"/>
        <v>2.1321961620469083E-2</v>
      </c>
      <c r="AS814" s="41">
        <f t="shared" si="457"/>
        <v>3.7313432835820892E-2</v>
      </c>
      <c r="AT814" s="41">
        <f t="shared" si="458"/>
        <v>6.3965884861407252E-2</v>
      </c>
      <c r="AU814" s="41">
        <f t="shared" si="459"/>
        <v>0.10341151385927505</v>
      </c>
      <c r="AV814" s="41">
        <f t="shared" si="460"/>
        <v>0.1257995735607676</v>
      </c>
      <c r="AW814" s="41">
        <f t="shared" si="461"/>
        <v>0.23240938166311301</v>
      </c>
      <c r="AX814" s="41">
        <f t="shared" si="462"/>
        <v>0.18230277185501065</v>
      </c>
      <c r="AY814" s="41">
        <f t="shared" si="463"/>
        <v>0.15565031982942432</v>
      </c>
      <c r="AZ814" s="41">
        <f t="shared" si="464"/>
        <v>5.6503198294243072E-2</v>
      </c>
      <c r="BA814" s="41">
        <f t="shared" si="465"/>
        <v>1.8123667377398719E-2</v>
      </c>
      <c r="BB814" s="41">
        <f t="shared" si="466"/>
        <v>3.1982942430703624E-3</v>
      </c>
      <c r="BC814" s="41">
        <f t="shared" si="467"/>
        <v>0</v>
      </c>
      <c r="BD814" s="41">
        <f t="shared" si="468"/>
        <v>0.97014925373134331</v>
      </c>
      <c r="BE814" s="41">
        <f t="shared" si="469"/>
        <v>2.9850746268656716E-2</v>
      </c>
      <c r="BF814" s="41">
        <f t="shared" si="470"/>
        <v>0</v>
      </c>
      <c r="BG814" s="41">
        <f t="shared" si="471"/>
        <v>0.6801705756929638</v>
      </c>
      <c r="BH814" s="41">
        <f t="shared" si="472"/>
        <v>0.16631130063965885</v>
      </c>
      <c r="BI814" s="41">
        <f t="shared" si="473"/>
        <v>0.15245202558635396</v>
      </c>
      <c r="BJ814" s="41">
        <f t="shared" si="474"/>
        <v>1.0660980810234541E-3</v>
      </c>
      <c r="BK814" s="41">
        <f t="shared" si="475"/>
        <v>0.17270788912579957</v>
      </c>
      <c r="BL814" s="41">
        <f t="shared" si="476"/>
        <v>0</v>
      </c>
      <c r="BM814" s="41">
        <f t="shared" si="477"/>
        <v>0.56289978678038377</v>
      </c>
      <c r="BN814" s="41">
        <f t="shared" si="478"/>
        <v>0.26439232409381663</v>
      </c>
      <c r="BO814" s="41">
        <f t="shared" si="479"/>
        <v>0.17270788912579957</v>
      </c>
      <c r="BP814" s="41">
        <f t="shared" si="480"/>
        <v>0.54690831556503194</v>
      </c>
      <c r="BQ814" s="41">
        <f t="shared" si="481"/>
        <v>0.25799573560767591</v>
      </c>
      <c r="BR814" s="41">
        <f t="shared" si="482"/>
        <v>2.2388059701492536E-2</v>
      </c>
      <c r="BS814" s="41">
        <f t="shared" si="483"/>
        <v>0.25799573560767591</v>
      </c>
      <c r="BT814" s="41">
        <f t="shared" si="484"/>
        <v>0.74200426439232414</v>
      </c>
      <c r="BU814" s="41">
        <f t="shared" si="485"/>
        <v>0</v>
      </c>
      <c r="BV814" s="41">
        <f t="shared" si="486"/>
        <v>0</v>
      </c>
      <c r="BW814" s="41">
        <f t="shared" si="487"/>
        <v>1</v>
      </c>
      <c r="BX814" s="41" t="str">
        <f t="shared" si="492"/>
        <v>2014Registered nursesNova Scotia</v>
      </c>
      <c r="BY814" s="51">
        <f>VLOOKUP(BX814,'%workplace'!$A$1:$F$381,6,FALSE)</f>
        <v>9162</v>
      </c>
      <c r="BZ814" s="32">
        <f t="shared" si="493"/>
        <v>0.10237939314560139</v>
      </c>
    </row>
    <row r="815" spans="1:78" s="8" customFormat="1" hidden="1" x14ac:dyDescent="0.2">
      <c r="A815" s="8" t="str">
        <f t="shared" si="491"/>
        <v>2014Registered nursesNova ScotiaUnknown places of work</v>
      </c>
      <c r="B815" s="8" t="s">
        <v>7</v>
      </c>
      <c r="C815" s="8" t="s">
        <v>16</v>
      </c>
      <c r="D815" s="8" t="s">
        <v>49</v>
      </c>
      <c r="E815" s="8">
        <v>2014</v>
      </c>
      <c r="F815" s="8">
        <v>8</v>
      </c>
      <c r="G815" s="8">
        <v>0</v>
      </c>
      <c r="H815" s="8">
        <v>0</v>
      </c>
      <c r="I815" s="8">
        <v>3</v>
      </c>
      <c r="J815" s="8">
        <v>1</v>
      </c>
      <c r="K815" s="8">
        <v>0</v>
      </c>
      <c r="L815" s="8">
        <v>0</v>
      </c>
      <c r="M815" s="8">
        <v>1</v>
      </c>
      <c r="N815" s="8">
        <v>2</v>
      </c>
      <c r="O815" s="8">
        <v>0</v>
      </c>
      <c r="P815" s="8">
        <v>1</v>
      </c>
      <c r="Q815" s="8">
        <v>0</v>
      </c>
      <c r="R815" s="8">
        <v>0</v>
      </c>
      <c r="S815" s="8">
        <v>0</v>
      </c>
      <c r="T815" s="8">
        <v>0</v>
      </c>
      <c r="U815" s="8">
        <v>8</v>
      </c>
      <c r="V815" s="8">
        <v>0</v>
      </c>
      <c r="W815" s="8">
        <v>0</v>
      </c>
      <c r="X815" s="8">
        <v>4</v>
      </c>
      <c r="Y815" s="8">
        <v>1</v>
      </c>
      <c r="Z815" s="8">
        <v>3</v>
      </c>
      <c r="AA815" s="8">
        <v>0</v>
      </c>
      <c r="AB815" s="8">
        <v>2</v>
      </c>
      <c r="AC815" s="8">
        <v>4</v>
      </c>
      <c r="AD815" s="8">
        <v>1</v>
      </c>
      <c r="AE815" s="8">
        <v>1</v>
      </c>
      <c r="AF815" s="8">
        <v>1</v>
      </c>
      <c r="AG815" s="8">
        <v>3</v>
      </c>
      <c r="AH815" s="8">
        <v>1</v>
      </c>
      <c r="AI815" s="8">
        <v>0</v>
      </c>
      <c r="AJ815" s="8">
        <v>1</v>
      </c>
      <c r="AK815" s="8">
        <v>7</v>
      </c>
      <c r="AL815" s="8">
        <v>3</v>
      </c>
      <c r="AM815" s="8">
        <v>0</v>
      </c>
      <c r="AN815" s="8">
        <v>8</v>
      </c>
      <c r="AO815" s="41">
        <f t="shared" si="488"/>
        <v>1</v>
      </c>
      <c r="AP815" s="41">
        <f t="shared" si="489"/>
        <v>0</v>
      </c>
      <c r="AQ815" s="41">
        <f t="shared" si="490"/>
        <v>0</v>
      </c>
      <c r="AR815" s="41">
        <f t="shared" si="456"/>
        <v>0.375</v>
      </c>
      <c r="AS815" s="41">
        <f t="shared" si="457"/>
        <v>0.125</v>
      </c>
      <c r="AT815" s="41">
        <f t="shared" si="458"/>
        <v>0</v>
      </c>
      <c r="AU815" s="41">
        <f t="shared" si="459"/>
        <v>0</v>
      </c>
      <c r="AV815" s="41">
        <f t="shared" si="460"/>
        <v>0.125</v>
      </c>
      <c r="AW815" s="41">
        <f t="shared" si="461"/>
        <v>0.25</v>
      </c>
      <c r="AX815" s="41">
        <f t="shared" si="462"/>
        <v>0</v>
      </c>
      <c r="AY815" s="41">
        <f t="shared" si="463"/>
        <v>0.125</v>
      </c>
      <c r="AZ815" s="41">
        <f t="shared" si="464"/>
        <v>0</v>
      </c>
      <c r="BA815" s="41">
        <f t="shared" si="465"/>
        <v>0</v>
      </c>
      <c r="BB815" s="41">
        <f t="shared" si="466"/>
        <v>0</v>
      </c>
      <c r="BC815" s="41">
        <f t="shared" si="467"/>
        <v>0</v>
      </c>
      <c r="BD815" s="41">
        <f t="shared" si="468"/>
        <v>1</v>
      </c>
      <c r="BE815" s="41">
        <f t="shared" si="469"/>
        <v>0</v>
      </c>
      <c r="BF815" s="41">
        <f t="shared" si="470"/>
        <v>0</v>
      </c>
      <c r="BG815" s="41">
        <f t="shared" si="471"/>
        <v>0.5</v>
      </c>
      <c r="BH815" s="41">
        <f t="shared" si="472"/>
        <v>0.125</v>
      </c>
      <c r="BI815" s="41">
        <f t="shared" si="473"/>
        <v>0.375</v>
      </c>
      <c r="BJ815" s="41">
        <f t="shared" si="474"/>
        <v>0</v>
      </c>
      <c r="BK815" s="41">
        <f t="shared" si="475"/>
        <v>0.25</v>
      </c>
      <c r="BL815" s="41">
        <f t="shared" si="476"/>
        <v>0.5</v>
      </c>
      <c r="BM815" s="41">
        <f t="shared" si="477"/>
        <v>0.125</v>
      </c>
      <c r="BN815" s="41">
        <f t="shared" si="478"/>
        <v>0.125</v>
      </c>
      <c r="BO815" s="41">
        <f t="shared" si="479"/>
        <v>0.125</v>
      </c>
      <c r="BP815" s="41">
        <f t="shared" si="480"/>
        <v>0.375</v>
      </c>
      <c r="BQ815" s="41">
        <f t="shared" si="481"/>
        <v>0.125</v>
      </c>
      <c r="BR815" s="41">
        <f t="shared" si="482"/>
        <v>0</v>
      </c>
      <c r="BS815" s="41">
        <f t="shared" si="483"/>
        <v>0.125</v>
      </c>
      <c r="BT815" s="41">
        <f t="shared" si="484"/>
        <v>0.875</v>
      </c>
      <c r="BU815" s="41">
        <f t="shared" si="485"/>
        <v>0.375</v>
      </c>
      <c r="BV815" s="41">
        <f t="shared" si="486"/>
        <v>0</v>
      </c>
      <c r="BW815" s="41">
        <f t="shared" si="487"/>
        <v>1</v>
      </c>
      <c r="BX815" s="41" t="str">
        <f t="shared" si="492"/>
        <v>2014Registered nursesNova Scotia</v>
      </c>
      <c r="BY815" s="51">
        <f>VLOOKUP(BX815,'%workplace'!$A$1:$F$381,6,FALSE)</f>
        <v>9162</v>
      </c>
      <c r="BZ815" s="32">
        <f t="shared" si="493"/>
        <v>8.731717965509714E-4</v>
      </c>
    </row>
    <row r="816" spans="1:78" s="8" customFormat="1" hidden="1" x14ac:dyDescent="0.2">
      <c r="A816" s="8" t="str">
        <f t="shared" si="491"/>
        <v>2014Registered nursesNew BrunswickAll places of work</v>
      </c>
      <c r="B816" s="8" t="s">
        <v>7</v>
      </c>
      <c r="C816" s="8" t="s">
        <v>17</v>
      </c>
      <c r="D816" s="8" t="s">
        <v>9</v>
      </c>
      <c r="E816" s="8">
        <v>2014</v>
      </c>
      <c r="F816" s="8">
        <v>7558</v>
      </c>
      <c r="G816" s="8">
        <v>428</v>
      </c>
      <c r="H816" s="8">
        <v>0</v>
      </c>
      <c r="I816" s="8">
        <v>758</v>
      </c>
      <c r="J816" s="8">
        <v>840</v>
      </c>
      <c r="K816" s="8">
        <v>761</v>
      </c>
      <c r="L816" s="8">
        <v>921</v>
      </c>
      <c r="M816" s="8">
        <v>1262</v>
      </c>
      <c r="N816" s="8">
        <v>1302</v>
      </c>
      <c r="O816" s="8">
        <v>1040</v>
      </c>
      <c r="P816" s="8">
        <v>641</v>
      </c>
      <c r="Q816" s="8">
        <v>215</v>
      </c>
      <c r="R816" s="8">
        <v>59</v>
      </c>
      <c r="S816" s="8">
        <v>187</v>
      </c>
      <c r="T816" s="8">
        <v>0</v>
      </c>
      <c r="U816" s="8">
        <v>7843</v>
      </c>
      <c r="V816" s="8">
        <v>143</v>
      </c>
      <c r="W816" s="8">
        <v>0</v>
      </c>
      <c r="X816" s="8">
        <v>5057</v>
      </c>
      <c r="Y816" s="8">
        <v>2021</v>
      </c>
      <c r="Z816" s="8">
        <v>908</v>
      </c>
      <c r="AA816" s="8">
        <v>0</v>
      </c>
      <c r="AB816" s="8">
        <v>971</v>
      </c>
      <c r="AC816" s="8">
        <v>0</v>
      </c>
      <c r="AD816" s="8">
        <v>564</v>
      </c>
      <c r="AE816" s="8">
        <v>6451</v>
      </c>
      <c r="AF816" s="8">
        <v>556</v>
      </c>
      <c r="AG816" s="8">
        <v>7028</v>
      </c>
      <c r="AH816" s="8">
        <v>370</v>
      </c>
      <c r="AI816" s="8">
        <v>32</v>
      </c>
      <c r="AJ816" s="8">
        <v>1618</v>
      </c>
      <c r="AK816" s="8">
        <v>6368</v>
      </c>
      <c r="AL816" s="8">
        <v>0</v>
      </c>
      <c r="AM816" s="8">
        <v>0</v>
      </c>
      <c r="AN816" s="8">
        <v>7986</v>
      </c>
      <c r="AO816" s="41">
        <f t="shared" si="488"/>
        <v>0.94640621086902077</v>
      </c>
      <c r="AP816" s="41">
        <f t="shared" si="489"/>
        <v>5.3593789130979216E-2</v>
      </c>
      <c r="AQ816" s="41">
        <f t="shared" si="490"/>
        <v>0</v>
      </c>
      <c r="AR816" s="41">
        <f t="shared" si="456"/>
        <v>9.4916103180565994E-2</v>
      </c>
      <c r="AS816" s="41">
        <f t="shared" si="457"/>
        <v>0.10518407212622088</v>
      </c>
      <c r="AT816" s="41">
        <f t="shared" si="458"/>
        <v>9.5291760581016779E-2</v>
      </c>
      <c r="AU816" s="41">
        <f t="shared" si="459"/>
        <v>0.11532682193839218</v>
      </c>
      <c r="AV816" s="41">
        <f t="shared" si="460"/>
        <v>0.15802654645629852</v>
      </c>
      <c r="AW816" s="41">
        <f t="shared" si="461"/>
        <v>0.16303531179564237</v>
      </c>
      <c r="AX816" s="41">
        <f t="shared" si="462"/>
        <v>0.13022789882294014</v>
      </c>
      <c r="AY816" s="41">
        <f t="shared" si="463"/>
        <v>8.0265464562985223E-2</v>
      </c>
      <c r="AZ816" s="41">
        <f t="shared" si="464"/>
        <v>2.6922113698973203E-2</v>
      </c>
      <c r="BA816" s="41">
        <f t="shared" si="465"/>
        <v>7.3879288755321817E-3</v>
      </c>
      <c r="BB816" s="41">
        <f t="shared" si="466"/>
        <v>2.3415977961432508E-2</v>
      </c>
      <c r="BC816" s="41">
        <f t="shared" si="467"/>
        <v>0</v>
      </c>
      <c r="BD816" s="41">
        <f t="shared" si="468"/>
        <v>0.98209366391184572</v>
      </c>
      <c r="BE816" s="41">
        <f t="shared" si="469"/>
        <v>1.790633608815427E-2</v>
      </c>
      <c r="BF816" s="41">
        <f t="shared" si="470"/>
        <v>0</v>
      </c>
      <c r="BG816" s="41">
        <f t="shared" si="471"/>
        <v>0.63323315802654645</v>
      </c>
      <c r="BH816" s="41">
        <f t="shared" si="472"/>
        <v>0.25306786877034809</v>
      </c>
      <c r="BI816" s="41">
        <f t="shared" si="473"/>
        <v>0.11369897320310543</v>
      </c>
      <c r="BJ816" s="41">
        <f t="shared" si="474"/>
        <v>0</v>
      </c>
      <c r="BK816" s="41">
        <f t="shared" si="475"/>
        <v>0.121587778612572</v>
      </c>
      <c r="BL816" s="41">
        <f t="shared" si="476"/>
        <v>0</v>
      </c>
      <c r="BM816" s="41">
        <f t="shared" si="477"/>
        <v>7.0623591284748308E-2</v>
      </c>
      <c r="BN816" s="41">
        <f t="shared" si="478"/>
        <v>0.80778863010267965</v>
      </c>
      <c r="BO816" s="41">
        <f t="shared" si="479"/>
        <v>6.9621838216879534E-2</v>
      </c>
      <c r="BP816" s="41">
        <f t="shared" si="480"/>
        <v>0.88004007012271479</v>
      </c>
      <c r="BQ816" s="41">
        <f t="shared" si="481"/>
        <v>4.6331079388930628E-2</v>
      </c>
      <c r="BR816" s="41">
        <f t="shared" si="482"/>
        <v>4.007012271475081E-3</v>
      </c>
      <c r="BS816" s="41">
        <f t="shared" si="483"/>
        <v>0.20260455797645879</v>
      </c>
      <c r="BT816" s="41">
        <f t="shared" si="484"/>
        <v>0.79739544202354118</v>
      </c>
      <c r="BU816" s="41">
        <f t="shared" si="485"/>
        <v>0</v>
      </c>
      <c r="BV816" s="41">
        <f t="shared" si="486"/>
        <v>0</v>
      </c>
      <c r="BW816" s="41">
        <f t="shared" si="487"/>
        <v>1</v>
      </c>
      <c r="BX816" s="41" t="str">
        <f t="shared" si="492"/>
        <v>2014Registered nursesNew Brunswick</v>
      </c>
      <c r="BY816" s="51">
        <f>VLOOKUP(BX816,'%workplace'!$A$1:$F$381,6,FALSE)</f>
        <v>7986</v>
      </c>
      <c r="BZ816" s="32">
        <f t="shared" si="493"/>
        <v>1</v>
      </c>
    </row>
    <row r="817" spans="1:78" s="8" customFormat="1" hidden="1" x14ac:dyDescent="0.2">
      <c r="A817" s="8" t="str">
        <f t="shared" si="491"/>
        <v>2014Registered nursesNew BrunswickCommunity health</v>
      </c>
      <c r="B817" s="8" t="s">
        <v>7</v>
      </c>
      <c r="C817" s="8" t="s">
        <v>17</v>
      </c>
      <c r="D817" s="8" t="s">
        <v>11</v>
      </c>
      <c r="E817" s="8">
        <v>2014</v>
      </c>
      <c r="F817" s="8">
        <v>990</v>
      </c>
      <c r="G817" s="8">
        <v>24</v>
      </c>
      <c r="H817" s="8">
        <v>0</v>
      </c>
      <c r="I817" s="8">
        <v>11</v>
      </c>
      <c r="J817" s="8">
        <v>55</v>
      </c>
      <c r="K817" s="8">
        <v>85</v>
      </c>
      <c r="L817" s="8">
        <v>121</v>
      </c>
      <c r="M817" s="8">
        <v>199</v>
      </c>
      <c r="N817" s="8">
        <v>211</v>
      </c>
      <c r="O817" s="8">
        <v>178</v>
      </c>
      <c r="P817" s="8">
        <v>107</v>
      </c>
      <c r="Q817" s="8">
        <v>40</v>
      </c>
      <c r="R817" s="8">
        <v>5</v>
      </c>
      <c r="S817" s="8">
        <v>2</v>
      </c>
      <c r="T817" s="8">
        <v>0</v>
      </c>
      <c r="U817" s="8">
        <v>1000</v>
      </c>
      <c r="V817" s="8">
        <v>14</v>
      </c>
      <c r="W817" s="8">
        <v>0</v>
      </c>
      <c r="X817" s="8">
        <v>575</v>
      </c>
      <c r="Y817" s="8">
        <v>323</v>
      </c>
      <c r="Z817" s="8">
        <v>116</v>
      </c>
      <c r="AA817" s="8">
        <v>0</v>
      </c>
      <c r="AB817" s="8">
        <v>101</v>
      </c>
      <c r="AC817" s="8">
        <v>0</v>
      </c>
      <c r="AD817" s="8">
        <v>11</v>
      </c>
      <c r="AE817" s="8">
        <v>902</v>
      </c>
      <c r="AF817" s="8">
        <v>30</v>
      </c>
      <c r="AG817" s="8">
        <v>979</v>
      </c>
      <c r="AH817" s="8">
        <v>4</v>
      </c>
      <c r="AI817" s="8">
        <v>1</v>
      </c>
      <c r="AJ817" s="8">
        <v>428</v>
      </c>
      <c r="AK817" s="8">
        <v>586</v>
      </c>
      <c r="AL817" s="8">
        <v>0</v>
      </c>
      <c r="AM817" s="8">
        <v>0</v>
      </c>
      <c r="AN817" s="8">
        <v>1014</v>
      </c>
      <c r="AO817" s="41">
        <f t="shared" si="488"/>
        <v>0.97633136094674555</v>
      </c>
      <c r="AP817" s="41">
        <f t="shared" si="489"/>
        <v>2.3668639053254437E-2</v>
      </c>
      <c r="AQ817" s="41">
        <f t="shared" si="490"/>
        <v>0</v>
      </c>
      <c r="AR817" s="41">
        <f t="shared" si="456"/>
        <v>1.0848126232741617E-2</v>
      </c>
      <c r="AS817" s="41">
        <f t="shared" si="457"/>
        <v>5.4240631163708086E-2</v>
      </c>
      <c r="AT817" s="41">
        <f t="shared" si="458"/>
        <v>8.3826429980276132E-2</v>
      </c>
      <c r="AU817" s="41">
        <f t="shared" si="459"/>
        <v>0.11932938856015779</v>
      </c>
      <c r="AV817" s="41">
        <f t="shared" si="460"/>
        <v>0.19625246548323472</v>
      </c>
      <c r="AW817" s="41">
        <f t="shared" si="461"/>
        <v>0.20808678500986194</v>
      </c>
      <c r="AX817" s="41">
        <f t="shared" si="462"/>
        <v>0.17554240631163709</v>
      </c>
      <c r="AY817" s="41">
        <f t="shared" si="463"/>
        <v>0.10552268244575937</v>
      </c>
      <c r="AZ817" s="41">
        <f t="shared" si="464"/>
        <v>3.9447731755424063E-2</v>
      </c>
      <c r="BA817" s="41">
        <f t="shared" si="465"/>
        <v>4.9309664694280079E-3</v>
      </c>
      <c r="BB817" s="41">
        <f t="shared" si="466"/>
        <v>1.9723865877712033E-3</v>
      </c>
      <c r="BC817" s="41">
        <f t="shared" si="467"/>
        <v>0</v>
      </c>
      <c r="BD817" s="41">
        <f t="shared" si="468"/>
        <v>0.98619329388560162</v>
      </c>
      <c r="BE817" s="41">
        <f t="shared" si="469"/>
        <v>1.3806706114398421E-2</v>
      </c>
      <c r="BF817" s="41">
        <f t="shared" si="470"/>
        <v>0</v>
      </c>
      <c r="BG817" s="41">
        <f t="shared" si="471"/>
        <v>0.56706114398422092</v>
      </c>
      <c r="BH817" s="41">
        <f t="shared" si="472"/>
        <v>0.31854043392504933</v>
      </c>
      <c r="BI817" s="41">
        <f t="shared" si="473"/>
        <v>0.11439842209072978</v>
      </c>
      <c r="BJ817" s="41">
        <f t="shared" si="474"/>
        <v>0</v>
      </c>
      <c r="BK817" s="41">
        <f t="shared" si="475"/>
        <v>9.9605522682445755E-2</v>
      </c>
      <c r="BL817" s="41">
        <f t="shared" si="476"/>
        <v>0</v>
      </c>
      <c r="BM817" s="41">
        <f t="shared" si="477"/>
        <v>1.0848126232741617E-2</v>
      </c>
      <c r="BN817" s="41">
        <f t="shared" si="478"/>
        <v>0.88954635108481261</v>
      </c>
      <c r="BO817" s="41">
        <f t="shared" si="479"/>
        <v>2.9585798816568046E-2</v>
      </c>
      <c r="BP817" s="41">
        <f t="shared" si="480"/>
        <v>0.96548323471400399</v>
      </c>
      <c r="BQ817" s="41">
        <f t="shared" si="481"/>
        <v>3.9447731755424065E-3</v>
      </c>
      <c r="BR817" s="41">
        <f t="shared" si="482"/>
        <v>9.8619329388560163E-4</v>
      </c>
      <c r="BS817" s="41">
        <f t="shared" si="483"/>
        <v>0.42209072978303747</v>
      </c>
      <c r="BT817" s="41">
        <f t="shared" si="484"/>
        <v>0.57790927021696248</v>
      </c>
      <c r="BU817" s="41">
        <f t="shared" si="485"/>
        <v>0</v>
      </c>
      <c r="BV817" s="41">
        <f t="shared" si="486"/>
        <v>0</v>
      </c>
      <c r="BW817" s="41">
        <f t="shared" si="487"/>
        <v>1</v>
      </c>
      <c r="BX817" s="41" t="str">
        <f t="shared" si="492"/>
        <v>2014Registered nursesNew Brunswick</v>
      </c>
      <c r="BY817" s="51">
        <f>VLOOKUP(BX817,'%workplace'!$A$1:$F$381,6,FALSE)</f>
        <v>7986</v>
      </c>
      <c r="BZ817" s="32">
        <f t="shared" si="493"/>
        <v>0.12697220135236664</v>
      </c>
    </row>
    <row r="818" spans="1:78" s="8" customFormat="1" hidden="1" x14ac:dyDescent="0.2">
      <c r="A818" s="8" t="str">
        <f t="shared" si="491"/>
        <v>2014Registered nursesNew BrunswickNursing home/long-term care</v>
      </c>
      <c r="B818" s="8" t="s">
        <v>7</v>
      </c>
      <c r="C818" s="8" t="s">
        <v>17</v>
      </c>
      <c r="D818" s="8" t="s">
        <v>12</v>
      </c>
      <c r="E818" s="8">
        <v>2014</v>
      </c>
      <c r="F818" s="8">
        <v>821</v>
      </c>
      <c r="G818" s="8">
        <v>36</v>
      </c>
      <c r="H818" s="8">
        <v>0</v>
      </c>
      <c r="I818" s="8">
        <v>49</v>
      </c>
      <c r="J818" s="8">
        <v>44</v>
      </c>
      <c r="K818" s="8">
        <v>57</v>
      </c>
      <c r="L818" s="8">
        <v>101</v>
      </c>
      <c r="M818" s="8">
        <v>108</v>
      </c>
      <c r="N818" s="8">
        <v>150</v>
      </c>
      <c r="O818" s="8">
        <v>139</v>
      </c>
      <c r="P818" s="8">
        <v>110</v>
      </c>
      <c r="Q818" s="8">
        <v>60</v>
      </c>
      <c r="R818" s="8">
        <v>18</v>
      </c>
      <c r="S818" s="8">
        <v>21</v>
      </c>
      <c r="T818" s="8">
        <v>0</v>
      </c>
      <c r="U818" s="8">
        <v>826</v>
      </c>
      <c r="V818" s="8">
        <v>31</v>
      </c>
      <c r="W818" s="8">
        <v>0</v>
      </c>
      <c r="X818" s="8">
        <v>380</v>
      </c>
      <c r="Y818" s="8">
        <v>324</v>
      </c>
      <c r="Z818" s="8">
        <v>153</v>
      </c>
      <c r="AA818" s="8">
        <v>0</v>
      </c>
      <c r="AB818" s="8">
        <v>283</v>
      </c>
      <c r="AC818" s="8">
        <v>0</v>
      </c>
      <c r="AD818" s="8">
        <v>4</v>
      </c>
      <c r="AE818" s="8">
        <v>570</v>
      </c>
      <c r="AF818" s="8">
        <v>95</v>
      </c>
      <c r="AG818" s="8">
        <v>759</v>
      </c>
      <c r="AH818" s="8">
        <v>3</v>
      </c>
      <c r="AI818" s="8">
        <v>0</v>
      </c>
      <c r="AJ818" s="8">
        <v>389</v>
      </c>
      <c r="AK818" s="8">
        <v>468</v>
      </c>
      <c r="AL818" s="8">
        <v>0</v>
      </c>
      <c r="AM818" s="8">
        <v>0</v>
      </c>
      <c r="AN818" s="8">
        <v>857</v>
      </c>
      <c r="AO818" s="41">
        <f t="shared" si="488"/>
        <v>0.95799299883313882</v>
      </c>
      <c r="AP818" s="41">
        <f t="shared" si="489"/>
        <v>4.2007001166861145E-2</v>
      </c>
      <c r="AQ818" s="41">
        <f t="shared" si="490"/>
        <v>0</v>
      </c>
      <c r="AR818" s="41">
        <f t="shared" si="456"/>
        <v>5.7176196032672114E-2</v>
      </c>
      <c r="AS818" s="41">
        <f t="shared" si="457"/>
        <v>5.1341890315052506E-2</v>
      </c>
      <c r="AT818" s="41">
        <f t="shared" si="458"/>
        <v>6.6511085180863475E-2</v>
      </c>
      <c r="AU818" s="41">
        <f t="shared" si="459"/>
        <v>0.11785297549591599</v>
      </c>
      <c r="AV818" s="41">
        <f t="shared" si="460"/>
        <v>0.12602100350058343</v>
      </c>
      <c r="AW818" s="41">
        <f t="shared" si="461"/>
        <v>0.1750291715285881</v>
      </c>
      <c r="AX818" s="41">
        <f t="shared" si="462"/>
        <v>0.16219369894982497</v>
      </c>
      <c r="AY818" s="41">
        <f t="shared" si="463"/>
        <v>0.12835472578763127</v>
      </c>
      <c r="AZ818" s="41">
        <f t="shared" si="464"/>
        <v>7.0011668611435235E-2</v>
      </c>
      <c r="BA818" s="41">
        <f t="shared" si="465"/>
        <v>2.1003500583430573E-2</v>
      </c>
      <c r="BB818" s="41">
        <f t="shared" si="466"/>
        <v>2.4504084014002333E-2</v>
      </c>
      <c r="BC818" s="41">
        <f t="shared" si="467"/>
        <v>0</v>
      </c>
      <c r="BD818" s="41">
        <f t="shared" si="468"/>
        <v>0.96382730455075849</v>
      </c>
      <c r="BE818" s="41">
        <f t="shared" si="469"/>
        <v>3.6172695449241538E-2</v>
      </c>
      <c r="BF818" s="41">
        <f t="shared" si="470"/>
        <v>0</v>
      </c>
      <c r="BG818" s="41">
        <f t="shared" si="471"/>
        <v>0.44340723453908987</v>
      </c>
      <c r="BH818" s="41">
        <f t="shared" si="472"/>
        <v>0.37806301050175029</v>
      </c>
      <c r="BI818" s="41">
        <f t="shared" si="473"/>
        <v>0.17852975495915985</v>
      </c>
      <c r="BJ818" s="41">
        <f t="shared" si="474"/>
        <v>0</v>
      </c>
      <c r="BK818" s="41">
        <f t="shared" si="475"/>
        <v>0.33022170361726955</v>
      </c>
      <c r="BL818" s="41">
        <f t="shared" si="476"/>
        <v>0</v>
      </c>
      <c r="BM818" s="41">
        <f t="shared" si="477"/>
        <v>4.6674445740956822E-3</v>
      </c>
      <c r="BN818" s="41">
        <f t="shared" si="478"/>
        <v>0.66511085180863472</v>
      </c>
      <c r="BO818" s="41">
        <f t="shared" si="479"/>
        <v>0.11085180863477247</v>
      </c>
      <c r="BP818" s="41">
        <f t="shared" si="480"/>
        <v>0.8856476079346558</v>
      </c>
      <c r="BQ818" s="41">
        <f t="shared" si="481"/>
        <v>3.5005834305717621E-3</v>
      </c>
      <c r="BR818" s="41">
        <f t="shared" si="482"/>
        <v>0</v>
      </c>
      <c r="BS818" s="41">
        <f t="shared" si="483"/>
        <v>0.45390898483080511</v>
      </c>
      <c r="BT818" s="41">
        <f t="shared" si="484"/>
        <v>0.54609101516919489</v>
      </c>
      <c r="BU818" s="41">
        <f t="shared" si="485"/>
        <v>0</v>
      </c>
      <c r="BV818" s="41">
        <f t="shared" si="486"/>
        <v>0</v>
      </c>
      <c r="BW818" s="41">
        <f t="shared" si="487"/>
        <v>1</v>
      </c>
      <c r="BX818" s="41" t="str">
        <f t="shared" si="492"/>
        <v>2014Registered nursesNew Brunswick</v>
      </c>
      <c r="BY818" s="51">
        <f>VLOOKUP(BX818,'%workplace'!$A$1:$F$381,6,FALSE)</f>
        <v>7986</v>
      </c>
      <c r="BZ818" s="32">
        <f t="shared" si="493"/>
        <v>0.10731279739544203</v>
      </c>
    </row>
    <row r="819" spans="1:78" s="8" customFormat="1" hidden="1" x14ac:dyDescent="0.2">
      <c r="A819" s="8" t="str">
        <f t="shared" si="491"/>
        <v>2014Registered nursesNew BrunswickHospital</v>
      </c>
      <c r="B819" s="8" t="s">
        <v>7</v>
      </c>
      <c r="C819" s="8" t="s">
        <v>17</v>
      </c>
      <c r="D819" s="8" t="s">
        <v>10</v>
      </c>
      <c r="E819" s="8">
        <v>2014</v>
      </c>
      <c r="F819" s="8">
        <v>5024</v>
      </c>
      <c r="G819" s="8">
        <v>326</v>
      </c>
      <c r="H819" s="8">
        <v>0</v>
      </c>
      <c r="I819" s="8">
        <v>677</v>
      </c>
      <c r="J819" s="8">
        <v>684</v>
      </c>
      <c r="K819" s="8">
        <v>535</v>
      </c>
      <c r="L819" s="8">
        <v>612</v>
      </c>
      <c r="M819" s="8">
        <v>843</v>
      </c>
      <c r="N819" s="8">
        <v>823</v>
      </c>
      <c r="O819" s="8">
        <v>589</v>
      </c>
      <c r="P819" s="8">
        <v>340</v>
      </c>
      <c r="Q819" s="8">
        <v>71</v>
      </c>
      <c r="R819" s="8">
        <v>15</v>
      </c>
      <c r="S819" s="8">
        <v>161</v>
      </c>
      <c r="T819" s="8">
        <v>0</v>
      </c>
      <c r="U819" s="8">
        <v>5263</v>
      </c>
      <c r="V819" s="8">
        <v>87</v>
      </c>
      <c r="W819" s="8">
        <v>0</v>
      </c>
      <c r="X819" s="8">
        <v>3560</v>
      </c>
      <c r="Y819" s="8">
        <v>1229</v>
      </c>
      <c r="Z819" s="8">
        <v>561</v>
      </c>
      <c r="AA819" s="8">
        <v>0</v>
      </c>
      <c r="AB819" s="8">
        <v>478</v>
      </c>
      <c r="AC819" s="8">
        <v>0</v>
      </c>
      <c r="AD819" s="8">
        <v>152</v>
      </c>
      <c r="AE819" s="8">
        <v>4720</v>
      </c>
      <c r="AF819" s="8">
        <v>246</v>
      </c>
      <c r="AG819" s="8">
        <v>4974</v>
      </c>
      <c r="AH819" s="8">
        <v>116</v>
      </c>
      <c r="AI819" s="8">
        <v>14</v>
      </c>
      <c r="AJ819" s="8">
        <v>712</v>
      </c>
      <c r="AK819" s="8">
        <v>4638</v>
      </c>
      <c r="AL819" s="8">
        <v>0</v>
      </c>
      <c r="AM819" s="8">
        <v>0</v>
      </c>
      <c r="AN819" s="8">
        <v>5350</v>
      </c>
      <c r="AO819" s="41">
        <f t="shared" si="488"/>
        <v>0.93906542056074771</v>
      </c>
      <c r="AP819" s="41">
        <f t="shared" si="489"/>
        <v>6.0934579439252338E-2</v>
      </c>
      <c r="AQ819" s="41">
        <f t="shared" si="490"/>
        <v>0</v>
      </c>
      <c r="AR819" s="41">
        <f t="shared" si="456"/>
        <v>0.12654205607476635</v>
      </c>
      <c r="AS819" s="41">
        <f t="shared" si="457"/>
        <v>0.12785046728971963</v>
      </c>
      <c r="AT819" s="41">
        <f t="shared" si="458"/>
        <v>0.1</v>
      </c>
      <c r="AU819" s="41">
        <f t="shared" si="459"/>
        <v>0.11439252336448598</v>
      </c>
      <c r="AV819" s="41">
        <f t="shared" si="460"/>
        <v>0.15757009345794393</v>
      </c>
      <c r="AW819" s="41">
        <f t="shared" si="461"/>
        <v>0.15383177570093459</v>
      </c>
      <c r="AX819" s="41">
        <f t="shared" si="462"/>
        <v>0.11009345794392524</v>
      </c>
      <c r="AY819" s="41">
        <f t="shared" si="463"/>
        <v>6.3551401869158877E-2</v>
      </c>
      <c r="AZ819" s="41">
        <f t="shared" si="464"/>
        <v>1.3271028037383177E-2</v>
      </c>
      <c r="BA819" s="41">
        <f t="shared" si="465"/>
        <v>2.8037383177570091E-3</v>
      </c>
      <c r="BB819" s="41">
        <f t="shared" si="466"/>
        <v>3.0093457943925234E-2</v>
      </c>
      <c r="BC819" s="41">
        <f t="shared" si="467"/>
        <v>0</v>
      </c>
      <c r="BD819" s="41">
        <f t="shared" si="468"/>
        <v>0.98373831775700937</v>
      </c>
      <c r="BE819" s="41">
        <f t="shared" si="469"/>
        <v>1.6261682242990655E-2</v>
      </c>
      <c r="BF819" s="41">
        <f t="shared" si="470"/>
        <v>0</v>
      </c>
      <c r="BG819" s="41">
        <f t="shared" si="471"/>
        <v>0.66542056074766354</v>
      </c>
      <c r="BH819" s="41">
        <f t="shared" si="472"/>
        <v>0.22971962616822431</v>
      </c>
      <c r="BI819" s="41">
        <f t="shared" si="473"/>
        <v>0.10485981308411214</v>
      </c>
      <c r="BJ819" s="41">
        <f t="shared" si="474"/>
        <v>0</v>
      </c>
      <c r="BK819" s="41">
        <f t="shared" si="475"/>
        <v>8.9345794392523367E-2</v>
      </c>
      <c r="BL819" s="41">
        <f t="shared" si="476"/>
        <v>0</v>
      </c>
      <c r="BM819" s="41">
        <f t="shared" si="477"/>
        <v>2.8411214953271029E-2</v>
      </c>
      <c r="BN819" s="41">
        <f t="shared" si="478"/>
        <v>0.88224299065420564</v>
      </c>
      <c r="BO819" s="41">
        <f t="shared" si="479"/>
        <v>4.5981308411214956E-2</v>
      </c>
      <c r="BP819" s="41">
        <f t="shared" si="480"/>
        <v>0.92971962616822434</v>
      </c>
      <c r="BQ819" s="41">
        <f t="shared" si="481"/>
        <v>2.1682242990654205E-2</v>
      </c>
      <c r="BR819" s="41">
        <f t="shared" si="482"/>
        <v>2.6168224299065422E-3</v>
      </c>
      <c r="BS819" s="41">
        <f t="shared" si="483"/>
        <v>0.13308411214953272</v>
      </c>
      <c r="BT819" s="41">
        <f t="shared" si="484"/>
        <v>0.86691588785046725</v>
      </c>
      <c r="BU819" s="41">
        <f t="shared" si="485"/>
        <v>0</v>
      </c>
      <c r="BV819" s="41">
        <f t="shared" si="486"/>
        <v>0</v>
      </c>
      <c r="BW819" s="41">
        <f t="shared" si="487"/>
        <v>1</v>
      </c>
      <c r="BX819" s="41" t="str">
        <f t="shared" si="492"/>
        <v>2014Registered nursesNew Brunswick</v>
      </c>
      <c r="BY819" s="51">
        <f>VLOOKUP(BX819,'%workplace'!$A$1:$F$381,6,FALSE)</f>
        <v>7986</v>
      </c>
      <c r="BZ819" s="32">
        <f t="shared" si="493"/>
        <v>0.66992236413724016</v>
      </c>
    </row>
    <row r="820" spans="1:78" s="8" customFormat="1" hidden="1" x14ac:dyDescent="0.2">
      <c r="A820" s="8" t="str">
        <f t="shared" si="491"/>
        <v>2014Registered nursesNew BrunswickOther places of work</v>
      </c>
      <c r="B820" s="8" t="s">
        <v>7</v>
      </c>
      <c r="C820" s="8" t="s">
        <v>17</v>
      </c>
      <c r="D820" s="8" t="s">
        <v>13</v>
      </c>
      <c r="E820" s="8">
        <v>2014</v>
      </c>
      <c r="F820" s="8">
        <v>723</v>
      </c>
      <c r="G820" s="8">
        <v>42</v>
      </c>
      <c r="H820" s="8">
        <v>0</v>
      </c>
      <c r="I820" s="8">
        <v>21</v>
      </c>
      <c r="J820" s="8">
        <v>57</v>
      </c>
      <c r="K820" s="8">
        <v>84</v>
      </c>
      <c r="L820" s="8">
        <v>87</v>
      </c>
      <c r="M820" s="8">
        <v>112</v>
      </c>
      <c r="N820" s="8">
        <v>118</v>
      </c>
      <c r="O820" s="8">
        <v>134</v>
      </c>
      <c r="P820" s="8">
        <v>84</v>
      </c>
      <c r="Q820" s="8">
        <v>44</v>
      </c>
      <c r="R820" s="8">
        <v>21</v>
      </c>
      <c r="S820" s="8">
        <v>3</v>
      </c>
      <c r="T820" s="8">
        <v>0</v>
      </c>
      <c r="U820" s="8">
        <v>754</v>
      </c>
      <c r="V820" s="8">
        <v>11</v>
      </c>
      <c r="W820" s="8">
        <v>0</v>
      </c>
      <c r="X820" s="8">
        <v>542</v>
      </c>
      <c r="Y820" s="8">
        <v>145</v>
      </c>
      <c r="Z820" s="8">
        <v>78</v>
      </c>
      <c r="AA820" s="8">
        <v>0</v>
      </c>
      <c r="AB820" s="8">
        <v>109</v>
      </c>
      <c r="AC820" s="8">
        <v>0</v>
      </c>
      <c r="AD820" s="8">
        <v>397</v>
      </c>
      <c r="AE820" s="8">
        <v>259</v>
      </c>
      <c r="AF820" s="8">
        <v>185</v>
      </c>
      <c r="AG820" s="8">
        <v>316</v>
      </c>
      <c r="AH820" s="8">
        <v>247</v>
      </c>
      <c r="AI820" s="8">
        <v>17</v>
      </c>
      <c r="AJ820" s="8">
        <v>89</v>
      </c>
      <c r="AK820" s="8">
        <v>676</v>
      </c>
      <c r="AL820" s="8">
        <v>0</v>
      </c>
      <c r="AM820" s="8">
        <v>0</v>
      </c>
      <c r="AN820" s="8">
        <v>765</v>
      </c>
      <c r="AO820" s="41">
        <f t="shared" si="488"/>
        <v>0.94509803921568625</v>
      </c>
      <c r="AP820" s="41">
        <f t="shared" si="489"/>
        <v>5.4901960784313725E-2</v>
      </c>
      <c r="AQ820" s="41">
        <f t="shared" si="490"/>
        <v>0</v>
      </c>
      <c r="AR820" s="41">
        <f t="shared" si="456"/>
        <v>2.7450980392156862E-2</v>
      </c>
      <c r="AS820" s="41">
        <f t="shared" si="457"/>
        <v>7.4509803921568626E-2</v>
      </c>
      <c r="AT820" s="41">
        <f t="shared" si="458"/>
        <v>0.10980392156862745</v>
      </c>
      <c r="AU820" s="41">
        <f t="shared" si="459"/>
        <v>0.11372549019607843</v>
      </c>
      <c r="AV820" s="41">
        <f t="shared" si="460"/>
        <v>0.14640522875816994</v>
      </c>
      <c r="AW820" s="41">
        <f t="shared" si="461"/>
        <v>0.1542483660130719</v>
      </c>
      <c r="AX820" s="41">
        <f t="shared" si="462"/>
        <v>0.17516339869281045</v>
      </c>
      <c r="AY820" s="41">
        <f t="shared" si="463"/>
        <v>0.10980392156862745</v>
      </c>
      <c r="AZ820" s="41">
        <f t="shared" si="464"/>
        <v>5.7516339869281043E-2</v>
      </c>
      <c r="BA820" s="41">
        <f t="shared" si="465"/>
        <v>2.7450980392156862E-2</v>
      </c>
      <c r="BB820" s="41">
        <f t="shared" si="466"/>
        <v>3.9215686274509803E-3</v>
      </c>
      <c r="BC820" s="41">
        <f t="shared" si="467"/>
        <v>0</v>
      </c>
      <c r="BD820" s="41">
        <f t="shared" si="468"/>
        <v>0.98562091503267979</v>
      </c>
      <c r="BE820" s="41">
        <f t="shared" si="469"/>
        <v>1.4379084967320261E-2</v>
      </c>
      <c r="BF820" s="41">
        <f t="shared" si="470"/>
        <v>0</v>
      </c>
      <c r="BG820" s="41">
        <f t="shared" si="471"/>
        <v>0.70849673202614383</v>
      </c>
      <c r="BH820" s="41">
        <f t="shared" si="472"/>
        <v>0.18954248366013071</v>
      </c>
      <c r="BI820" s="41">
        <f t="shared" si="473"/>
        <v>0.10196078431372549</v>
      </c>
      <c r="BJ820" s="41">
        <f t="shared" si="474"/>
        <v>0</v>
      </c>
      <c r="BK820" s="41">
        <f t="shared" si="475"/>
        <v>0.14248366013071895</v>
      </c>
      <c r="BL820" s="41">
        <f t="shared" si="476"/>
        <v>0</v>
      </c>
      <c r="BM820" s="41">
        <f t="shared" si="477"/>
        <v>0.51895424836601312</v>
      </c>
      <c r="BN820" s="41">
        <f t="shared" si="478"/>
        <v>0.33856209150326799</v>
      </c>
      <c r="BO820" s="41">
        <f t="shared" si="479"/>
        <v>0.24183006535947713</v>
      </c>
      <c r="BP820" s="41">
        <f t="shared" si="480"/>
        <v>0.41307189542483658</v>
      </c>
      <c r="BQ820" s="41">
        <f t="shared" si="481"/>
        <v>0.32287581699346407</v>
      </c>
      <c r="BR820" s="41">
        <f t="shared" si="482"/>
        <v>2.2222222222222223E-2</v>
      </c>
      <c r="BS820" s="41">
        <f t="shared" si="483"/>
        <v>0.11633986928104575</v>
      </c>
      <c r="BT820" s="41">
        <f t="shared" si="484"/>
        <v>0.88366013071895422</v>
      </c>
      <c r="BU820" s="41">
        <f t="shared" si="485"/>
        <v>0</v>
      </c>
      <c r="BV820" s="41">
        <f t="shared" si="486"/>
        <v>0</v>
      </c>
      <c r="BW820" s="41">
        <f t="shared" si="487"/>
        <v>1</v>
      </c>
      <c r="BX820" s="41" t="str">
        <f t="shared" si="492"/>
        <v>2014Registered nursesNew Brunswick</v>
      </c>
      <c r="BY820" s="51">
        <f>VLOOKUP(BX820,'%workplace'!$A$1:$F$381,6,FALSE)</f>
        <v>7986</v>
      </c>
      <c r="BZ820" s="32">
        <f t="shared" si="493"/>
        <v>9.579263711495116E-2</v>
      </c>
    </row>
    <row r="821" spans="1:78" s="8" customFormat="1" hidden="1" x14ac:dyDescent="0.2">
      <c r="A821" s="8" t="str">
        <f t="shared" si="491"/>
        <v>2014Registered nursesQuebecAll places of work</v>
      </c>
      <c r="B821" s="8" t="s">
        <v>7</v>
      </c>
      <c r="C821" s="8" t="s">
        <v>18</v>
      </c>
      <c r="D821" s="8" t="s">
        <v>9</v>
      </c>
      <c r="E821" s="8">
        <v>2014</v>
      </c>
      <c r="F821" s="8">
        <v>61042</v>
      </c>
      <c r="G821" s="8">
        <v>7279</v>
      </c>
      <c r="H821" s="8">
        <v>0</v>
      </c>
      <c r="I821" s="8">
        <v>7527</v>
      </c>
      <c r="J821" s="8">
        <v>9276</v>
      </c>
      <c r="K821" s="8">
        <v>8639</v>
      </c>
      <c r="L821" s="8">
        <v>8053</v>
      </c>
      <c r="M821" s="8">
        <v>8713</v>
      </c>
      <c r="N821" s="8">
        <v>9184</v>
      </c>
      <c r="O821" s="8">
        <v>7993</v>
      </c>
      <c r="P821" s="8">
        <v>3630</v>
      </c>
      <c r="Q821" s="8">
        <v>1305</v>
      </c>
      <c r="R821" s="8">
        <v>464</v>
      </c>
      <c r="S821" s="8">
        <v>3537</v>
      </c>
      <c r="T821" s="8">
        <v>0</v>
      </c>
      <c r="U821" s="8">
        <v>65531</v>
      </c>
      <c r="V821" s="8">
        <v>2790</v>
      </c>
      <c r="W821" s="8">
        <v>0</v>
      </c>
      <c r="X821" s="8">
        <v>40527</v>
      </c>
      <c r="Y821" s="8">
        <v>21992</v>
      </c>
      <c r="Z821" s="8">
        <v>5756</v>
      </c>
      <c r="AA821" s="8">
        <v>46</v>
      </c>
      <c r="AB821" s="8">
        <v>3521</v>
      </c>
      <c r="AC821" s="8">
        <v>109</v>
      </c>
      <c r="AD821" s="8">
        <v>9808</v>
      </c>
      <c r="AE821" s="8">
        <v>54883</v>
      </c>
      <c r="AF821" s="8">
        <v>4935</v>
      </c>
      <c r="AG821" s="8">
        <v>59347</v>
      </c>
      <c r="AH821" s="8">
        <v>2694</v>
      </c>
      <c r="AI821" s="8">
        <v>910</v>
      </c>
      <c r="AJ821" s="8">
        <v>7000</v>
      </c>
      <c r="AK821" s="8">
        <v>61257</v>
      </c>
      <c r="AL821" s="8">
        <v>435</v>
      </c>
      <c r="AM821" s="8">
        <v>64</v>
      </c>
      <c r="AN821" s="8">
        <v>68321</v>
      </c>
      <c r="AO821" s="41">
        <f t="shared" si="488"/>
        <v>0.8934588193966716</v>
      </c>
      <c r="AP821" s="41">
        <f t="shared" si="489"/>
        <v>0.1065411806033284</v>
      </c>
      <c r="AQ821" s="41">
        <f t="shared" si="490"/>
        <v>0</v>
      </c>
      <c r="AR821" s="41">
        <f t="shared" si="456"/>
        <v>0.11017110405292663</v>
      </c>
      <c r="AS821" s="41">
        <f t="shared" si="457"/>
        <v>0.13577084644545601</v>
      </c>
      <c r="AT821" s="41">
        <f t="shared" si="458"/>
        <v>0.12644721242370574</v>
      </c>
      <c r="AU821" s="41">
        <f t="shared" si="459"/>
        <v>0.11787005459521963</v>
      </c>
      <c r="AV821" s="41">
        <f t="shared" si="460"/>
        <v>0.12753033474334391</v>
      </c>
      <c r="AW821" s="41">
        <f t="shared" si="461"/>
        <v>0.1344242619399599</v>
      </c>
      <c r="AX821" s="41">
        <f t="shared" si="462"/>
        <v>0.11699184730902651</v>
      </c>
      <c r="AY821" s="41">
        <f t="shared" si="463"/>
        <v>5.3131540814683624E-2</v>
      </c>
      <c r="AZ821" s="41">
        <f t="shared" si="464"/>
        <v>1.9101008474700313E-2</v>
      </c>
      <c r="BA821" s="41">
        <f t="shared" si="465"/>
        <v>6.7914696798934441E-3</v>
      </c>
      <c r="BB821" s="41">
        <f t="shared" si="466"/>
        <v>5.1770319521084296E-2</v>
      </c>
      <c r="BC821" s="41">
        <f t="shared" si="467"/>
        <v>0</v>
      </c>
      <c r="BD821" s="41">
        <f t="shared" si="468"/>
        <v>0.95916336119202006</v>
      </c>
      <c r="BE821" s="41">
        <f t="shared" si="469"/>
        <v>4.0836638807979976E-2</v>
      </c>
      <c r="BF821" s="41">
        <f t="shared" si="470"/>
        <v>0</v>
      </c>
      <c r="BG821" s="41">
        <f t="shared" si="471"/>
        <v>0.59318511145914143</v>
      </c>
      <c r="BH821" s="41">
        <f t="shared" si="472"/>
        <v>0.32189224396598409</v>
      </c>
      <c r="BI821" s="41">
        <f t="shared" si="473"/>
        <v>8.4249352322126436E-2</v>
      </c>
      <c r="BJ821" s="41">
        <f t="shared" si="474"/>
        <v>6.73292252748057E-4</v>
      </c>
      <c r="BK821" s="41">
        <f t="shared" si="475"/>
        <v>5.1536130911432797E-2</v>
      </c>
      <c r="BL821" s="41">
        <f t="shared" si="476"/>
        <v>1.5954099032508306E-3</v>
      </c>
      <c r="BM821" s="41">
        <f t="shared" si="477"/>
        <v>0.14355761771636832</v>
      </c>
      <c r="BN821" s="41">
        <f t="shared" si="478"/>
        <v>0.80331084146894804</v>
      </c>
      <c r="BO821" s="41">
        <f t="shared" si="479"/>
        <v>7.223254928938394E-2</v>
      </c>
      <c r="BP821" s="41">
        <f t="shared" si="480"/>
        <v>0.86864946356171602</v>
      </c>
      <c r="BQ821" s="41">
        <f t="shared" si="481"/>
        <v>3.9431507150070988E-2</v>
      </c>
      <c r="BR821" s="41">
        <f t="shared" si="482"/>
        <v>1.3319477173928953E-2</v>
      </c>
      <c r="BS821" s="41">
        <f t="shared" si="483"/>
        <v>0.10245751672253041</v>
      </c>
      <c r="BT821" s="41">
        <f t="shared" si="484"/>
        <v>0.89660572883886358</v>
      </c>
      <c r="BU821" s="41">
        <f t="shared" si="485"/>
        <v>6.367002824900104E-3</v>
      </c>
      <c r="BV821" s="41">
        <f t="shared" si="486"/>
        <v>9.3675443860599227E-4</v>
      </c>
      <c r="BW821" s="41">
        <f t="shared" si="487"/>
        <v>1</v>
      </c>
      <c r="BX821" s="41" t="str">
        <f t="shared" si="492"/>
        <v>2014Registered nursesQuebec</v>
      </c>
      <c r="BY821" s="51">
        <f>VLOOKUP(BX821,'%workplace'!$A$1:$F$381,6,FALSE)</f>
        <v>68321</v>
      </c>
      <c r="BZ821" s="32">
        <f t="shared" si="493"/>
        <v>1</v>
      </c>
    </row>
    <row r="822" spans="1:78" s="8" customFormat="1" hidden="1" x14ac:dyDescent="0.2">
      <c r="A822" s="8" t="str">
        <f t="shared" si="491"/>
        <v>2014Registered nursesQuebecCommunity health</v>
      </c>
      <c r="B822" s="8" t="s">
        <v>7</v>
      </c>
      <c r="C822" s="8" t="s">
        <v>18</v>
      </c>
      <c r="D822" s="8" t="s">
        <v>11</v>
      </c>
      <c r="E822" s="8">
        <v>2014</v>
      </c>
      <c r="F822" s="8">
        <v>7159</v>
      </c>
      <c r="G822" s="8">
        <v>476</v>
      </c>
      <c r="H822" s="8">
        <v>0</v>
      </c>
      <c r="I822" s="8">
        <v>431</v>
      </c>
      <c r="J822" s="8">
        <v>853</v>
      </c>
      <c r="K822" s="8">
        <v>957</v>
      </c>
      <c r="L822" s="8">
        <v>1086</v>
      </c>
      <c r="M822" s="8">
        <v>1113</v>
      </c>
      <c r="N822" s="8">
        <v>1129</v>
      </c>
      <c r="O822" s="8">
        <v>1015</v>
      </c>
      <c r="P822" s="8">
        <v>619</v>
      </c>
      <c r="Q822" s="8">
        <v>255</v>
      </c>
      <c r="R822" s="8">
        <v>91</v>
      </c>
      <c r="S822" s="8">
        <v>86</v>
      </c>
      <c r="T822" s="8">
        <v>0</v>
      </c>
      <c r="U822" s="8">
        <v>7472</v>
      </c>
      <c r="V822" s="8">
        <v>163</v>
      </c>
      <c r="W822" s="8">
        <v>0</v>
      </c>
      <c r="X822" s="8">
        <v>4594</v>
      </c>
      <c r="Y822" s="8">
        <v>2253</v>
      </c>
      <c r="Z822" s="8">
        <v>784</v>
      </c>
      <c r="AA822" s="8">
        <v>4</v>
      </c>
      <c r="AB822" s="8">
        <v>278</v>
      </c>
      <c r="AC822" s="8">
        <v>15</v>
      </c>
      <c r="AD822" s="8">
        <v>835</v>
      </c>
      <c r="AE822" s="8">
        <v>6507</v>
      </c>
      <c r="AF822" s="8">
        <v>394</v>
      </c>
      <c r="AG822" s="8">
        <v>7133</v>
      </c>
      <c r="AH822" s="8">
        <v>5</v>
      </c>
      <c r="AI822" s="8">
        <v>62</v>
      </c>
      <c r="AJ822" s="8">
        <v>1089</v>
      </c>
      <c r="AK822" s="8">
        <v>6546</v>
      </c>
      <c r="AL822" s="8">
        <v>41</v>
      </c>
      <c r="AM822" s="8">
        <v>0</v>
      </c>
      <c r="AN822" s="8">
        <v>7635</v>
      </c>
      <c r="AO822" s="41">
        <f t="shared" si="488"/>
        <v>0.93765553372626065</v>
      </c>
      <c r="AP822" s="41">
        <f t="shared" si="489"/>
        <v>6.2344466273739359E-2</v>
      </c>
      <c r="AQ822" s="41">
        <f t="shared" si="490"/>
        <v>0</v>
      </c>
      <c r="AR822" s="41">
        <f t="shared" si="456"/>
        <v>5.6450556647020304E-2</v>
      </c>
      <c r="AS822" s="41">
        <f t="shared" si="457"/>
        <v>0.11172233136869679</v>
      </c>
      <c r="AT822" s="41">
        <f t="shared" si="458"/>
        <v>0.12534381139489195</v>
      </c>
      <c r="AU822" s="41">
        <f t="shared" si="459"/>
        <v>0.14223968565815323</v>
      </c>
      <c r="AV822" s="41">
        <f t="shared" si="460"/>
        <v>0.14577603143418469</v>
      </c>
      <c r="AW822" s="41">
        <f t="shared" si="461"/>
        <v>0.147871643745907</v>
      </c>
      <c r="AX822" s="41">
        <f t="shared" si="462"/>
        <v>0.13294040602488538</v>
      </c>
      <c r="AY822" s="41">
        <f t="shared" si="463"/>
        <v>8.1074001309757698E-2</v>
      </c>
      <c r="AZ822" s="41">
        <f t="shared" si="464"/>
        <v>3.3398821218074658E-2</v>
      </c>
      <c r="BA822" s="41">
        <f t="shared" si="465"/>
        <v>1.191879502292076E-2</v>
      </c>
      <c r="BB822" s="41">
        <f t="shared" si="466"/>
        <v>1.1263916175507531E-2</v>
      </c>
      <c r="BC822" s="41">
        <f t="shared" si="467"/>
        <v>0</v>
      </c>
      <c r="BD822" s="41">
        <f t="shared" si="468"/>
        <v>0.97865094957432874</v>
      </c>
      <c r="BE822" s="41">
        <f t="shared" si="469"/>
        <v>2.134905042567125E-2</v>
      </c>
      <c r="BF822" s="41">
        <f t="shared" si="470"/>
        <v>0</v>
      </c>
      <c r="BG822" s="41">
        <f t="shared" si="471"/>
        <v>0.6017026850032744</v>
      </c>
      <c r="BH822" s="41">
        <f t="shared" si="472"/>
        <v>0.29508840864440078</v>
      </c>
      <c r="BI822" s="41">
        <f t="shared" si="473"/>
        <v>0.10268500327439424</v>
      </c>
      <c r="BJ822" s="41">
        <f t="shared" si="474"/>
        <v>5.2390307793058282E-4</v>
      </c>
      <c r="BK822" s="41">
        <f t="shared" si="475"/>
        <v>3.641126391617551E-2</v>
      </c>
      <c r="BL822" s="41">
        <f t="shared" si="476"/>
        <v>1.9646365422396855E-3</v>
      </c>
      <c r="BM822" s="41">
        <f t="shared" si="477"/>
        <v>0.10936476751800916</v>
      </c>
      <c r="BN822" s="41">
        <f t="shared" si="478"/>
        <v>0.85225933202357562</v>
      </c>
      <c r="BO822" s="41">
        <f t="shared" si="479"/>
        <v>5.1604453176162413E-2</v>
      </c>
      <c r="BP822" s="41">
        <f t="shared" si="480"/>
        <v>0.93425016371971181</v>
      </c>
      <c r="BQ822" s="41">
        <f t="shared" si="481"/>
        <v>6.5487884741322858E-4</v>
      </c>
      <c r="BR822" s="41">
        <f t="shared" si="482"/>
        <v>8.1204977079240345E-3</v>
      </c>
      <c r="BS822" s="41">
        <f t="shared" si="483"/>
        <v>0.14263261296660118</v>
      </c>
      <c r="BT822" s="41">
        <f t="shared" si="484"/>
        <v>0.85736738703339888</v>
      </c>
      <c r="BU822" s="41">
        <f t="shared" si="485"/>
        <v>5.370006548788474E-3</v>
      </c>
      <c r="BV822" s="41">
        <f t="shared" si="486"/>
        <v>0</v>
      </c>
      <c r="BW822" s="41">
        <f t="shared" si="487"/>
        <v>1</v>
      </c>
      <c r="BX822" s="41" t="str">
        <f t="shared" si="492"/>
        <v>2014Registered nursesQuebec</v>
      </c>
      <c r="BY822" s="51">
        <f>VLOOKUP(BX822,'%workplace'!$A$1:$F$381,6,FALSE)</f>
        <v>68321</v>
      </c>
      <c r="BZ822" s="32">
        <f t="shared" si="493"/>
        <v>0.11175187716807423</v>
      </c>
    </row>
    <row r="823" spans="1:78" s="8" customFormat="1" hidden="1" x14ac:dyDescent="0.2">
      <c r="A823" s="8" t="str">
        <f t="shared" si="491"/>
        <v>2014Registered nursesQuebecNursing home/long-term care</v>
      </c>
      <c r="B823" s="8" t="s">
        <v>7</v>
      </c>
      <c r="C823" s="8" t="s">
        <v>18</v>
      </c>
      <c r="D823" s="8" t="s">
        <v>12</v>
      </c>
      <c r="E823" s="8">
        <v>2014</v>
      </c>
      <c r="F823" s="8">
        <v>6643</v>
      </c>
      <c r="G823" s="8">
        <v>759</v>
      </c>
      <c r="H823" s="8">
        <v>0</v>
      </c>
      <c r="I823" s="8">
        <v>422</v>
      </c>
      <c r="J823" s="8">
        <v>650</v>
      </c>
      <c r="K823" s="8">
        <v>715</v>
      </c>
      <c r="L823" s="8">
        <v>966</v>
      </c>
      <c r="M823" s="8">
        <v>1055</v>
      </c>
      <c r="N823" s="8">
        <v>1381</v>
      </c>
      <c r="O823" s="8">
        <v>1262</v>
      </c>
      <c r="P823" s="8">
        <v>526</v>
      </c>
      <c r="Q823" s="8">
        <v>185</v>
      </c>
      <c r="R823" s="8">
        <v>43</v>
      </c>
      <c r="S823" s="8">
        <v>197</v>
      </c>
      <c r="T823" s="8">
        <v>0</v>
      </c>
      <c r="U823" s="8">
        <v>7055</v>
      </c>
      <c r="V823" s="8">
        <v>347</v>
      </c>
      <c r="W823" s="8">
        <v>0</v>
      </c>
      <c r="X823" s="8">
        <v>4211</v>
      </c>
      <c r="Y823" s="8">
        <v>2653</v>
      </c>
      <c r="Z823" s="8">
        <v>535</v>
      </c>
      <c r="AA823" s="8">
        <v>3</v>
      </c>
      <c r="AB823" s="8">
        <v>976</v>
      </c>
      <c r="AC823" s="8">
        <v>8</v>
      </c>
      <c r="AD823" s="8">
        <v>505</v>
      </c>
      <c r="AE823" s="8">
        <v>5913</v>
      </c>
      <c r="AF823" s="8">
        <v>1131</v>
      </c>
      <c r="AG823" s="8">
        <v>6206</v>
      </c>
      <c r="AH823" s="8">
        <v>8</v>
      </c>
      <c r="AI823" s="8">
        <v>25</v>
      </c>
      <c r="AJ823" s="8">
        <v>2043</v>
      </c>
      <c r="AK823" s="8">
        <v>5359</v>
      </c>
      <c r="AL823" s="8">
        <v>32</v>
      </c>
      <c r="AM823" s="8">
        <v>0</v>
      </c>
      <c r="AN823" s="8">
        <v>7402</v>
      </c>
      <c r="AO823" s="41">
        <f t="shared" si="488"/>
        <v>0.8974601459065118</v>
      </c>
      <c r="AP823" s="41">
        <f t="shared" si="489"/>
        <v>0.10253985409348824</v>
      </c>
      <c r="AQ823" s="41">
        <f t="shared" si="490"/>
        <v>0</v>
      </c>
      <c r="AR823" s="41">
        <f t="shared" ref="AR823:AR886" si="494">I823/$AN823</f>
        <v>5.7011618481491486E-2</v>
      </c>
      <c r="AS823" s="41">
        <f t="shared" ref="AS823:AS886" si="495">J823/$AN823</f>
        <v>8.7814104296136175E-2</v>
      </c>
      <c r="AT823" s="41">
        <f t="shared" ref="AT823:AT886" si="496">K823/$AN823</f>
        <v>9.6595514725749801E-2</v>
      </c>
      <c r="AU823" s="41">
        <f t="shared" ref="AU823:AU886" si="497">L823/$AN823</f>
        <v>0.13050526884625777</v>
      </c>
      <c r="AV823" s="41">
        <f t="shared" ref="AV823:AV886" si="498">M823/$AN823</f>
        <v>0.14252904620372872</v>
      </c>
      <c r="AW823" s="41">
        <f t="shared" ref="AW823:AW886" si="499">N823/$AN823</f>
        <v>0.18657119697379088</v>
      </c>
      <c r="AX823" s="41">
        <f t="shared" ref="AX823:AX886" si="500">O823/$AN823</f>
        <v>0.17049446095649826</v>
      </c>
      <c r="AY823" s="41">
        <f t="shared" ref="AY823:AY886" si="501">P823/$AN823</f>
        <v>7.1061875168873273E-2</v>
      </c>
      <c r="AZ823" s="41">
        <f t="shared" ref="AZ823:AZ886" si="502">Q823/$AN823</f>
        <v>2.4993245068900296E-2</v>
      </c>
      <c r="BA823" s="41">
        <f t="shared" ref="BA823:BA886" si="503">R823/$AN823</f>
        <v>5.8092407457443936E-3</v>
      </c>
      <c r="BB823" s="41">
        <f t="shared" ref="BB823:BB886" si="504">S823/$AN823</f>
        <v>2.6614428532828964E-2</v>
      </c>
      <c r="BC823" s="41">
        <f t="shared" ref="BC823:BC886" si="505">T823/$AN823</f>
        <v>0</v>
      </c>
      <c r="BD823" s="41">
        <f t="shared" ref="BD823:BD886" si="506">U823/$AN823</f>
        <v>0.95312077816806273</v>
      </c>
      <c r="BE823" s="41">
        <f t="shared" ref="BE823:BE886" si="507">V823/$AN823</f>
        <v>4.6879221831937316E-2</v>
      </c>
      <c r="BF823" s="41">
        <f t="shared" ref="BF823:BF886" si="508">W823/$AN823</f>
        <v>0</v>
      </c>
      <c r="BG823" s="41">
        <f t="shared" ref="BG823:BG886" si="509">X823/$AN823</f>
        <v>0.56890029721696833</v>
      </c>
      <c r="BH823" s="41">
        <f t="shared" ref="BH823:BH886" si="510">Y823/$AN823</f>
        <v>0.35841664415022967</v>
      </c>
      <c r="BI823" s="41">
        <f t="shared" ref="BI823:BI886" si="511">Z823/$AN823</f>
        <v>7.2277762766819784E-2</v>
      </c>
      <c r="BJ823" s="41">
        <f t="shared" ref="BJ823:BJ886" si="512">AA823/$AN823</f>
        <v>4.0529586598216696E-4</v>
      </c>
      <c r="BK823" s="41">
        <f t="shared" ref="BK823:BK886" si="513">AB823/$AN823</f>
        <v>0.13185625506619833</v>
      </c>
      <c r="BL823" s="41">
        <f t="shared" ref="BL823:BL886" si="514">AC823/$AN823</f>
        <v>1.0807889759524452E-3</v>
      </c>
      <c r="BM823" s="41">
        <f t="shared" ref="BM823:BM886" si="515">AD823/$AN823</f>
        <v>6.8224804106998105E-2</v>
      </c>
      <c r="BN823" s="41">
        <f t="shared" ref="BN823:BN886" si="516">AE823/$AN823</f>
        <v>0.79883815185085116</v>
      </c>
      <c r="BO823" s="41">
        <f t="shared" ref="BO823:BO886" si="517">AF823/$AN823</f>
        <v>0.15279654147527696</v>
      </c>
      <c r="BP823" s="41">
        <f t="shared" ref="BP823:BP886" si="518">AG823/$AN823</f>
        <v>0.83842204809510945</v>
      </c>
      <c r="BQ823" s="41">
        <f t="shared" ref="BQ823:BQ886" si="519">AH823/$AN823</f>
        <v>1.0807889759524452E-3</v>
      </c>
      <c r="BR823" s="41">
        <f t="shared" ref="BR823:BR886" si="520">AI823/$AN823</f>
        <v>3.3774655498513915E-3</v>
      </c>
      <c r="BS823" s="41">
        <f t="shared" ref="BS823:BS886" si="521">AJ823/$AN823</f>
        <v>0.27600648473385569</v>
      </c>
      <c r="BT823" s="41">
        <f t="shared" ref="BT823:BT886" si="522">AK823/$AN823</f>
        <v>0.72399351526614431</v>
      </c>
      <c r="BU823" s="41">
        <f t="shared" ref="BU823:BU886" si="523">AL823/$AN823</f>
        <v>4.3231559038097809E-3</v>
      </c>
      <c r="BV823" s="41">
        <f t="shared" ref="BV823:BV886" si="524">AM823/$AN823</f>
        <v>0</v>
      </c>
      <c r="BW823" s="41">
        <f t="shared" ref="BW823:BW886" si="525">AN823/$AN823</f>
        <v>1</v>
      </c>
      <c r="BX823" s="41" t="str">
        <f t="shared" si="492"/>
        <v>2014Registered nursesQuebec</v>
      </c>
      <c r="BY823" s="51">
        <f>VLOOKUP(BX823,'%workplace'!$A$1:$F$381,6,FALSE)</f>
        <v>68321</v>
      </c>
      <c r="BZ823" s="32">
        <f t="shared" si="493"/>
        <v>0.10834150554002429</v>
      </c>
    </row>
    <row r="824" spans="1:78" s="8" customFormat="1" hidden="1" x14ac:dyDescent="0.2">
      <c r="A824" s="8" t="str">
        <f t="shared" si="491"/>
        <v>2014Registered nursesQuebecHospital</v>
      </c>
      <c r="B824" s="8" t="s">
        <v>7</v>
      </c>
      <c r="C824" s="8" t="s">
        <v>18</v>
      </c>
      <c r="D824" s="8" t="s">
        <v>10</v>
      </c>
      <c r="E824" s="8">
        <v>2014</v>
      </c>
      <c r="F824" s="8">
        <v>34611</v>
      </c>
      <c r="G824" s="8">
        <v>4438</v>
      </c>
      <c r="H824" s="8">
        <v>0</v>
      </c>
      <c r="I824" s="8">
        <v>5292</v>
      </c>
      <c r="J824" s="8">
        <v>5841</v>
      </c>
      <c r="K824" s="8">
        <v>5083</v>
      </c>
      <c r="L824" s="8">
        <v>4222</v>
      </c>
      <c r="M824" s="8">
        <v>4745</v>
      </c>
      <c r="N824" s="8">
        <v>4924</v>
      </c>
      <c r="O824" s="8">
        <v>4212</v>
      </c>
      <c r="P824" s="8">
        <v>1461</v>
      </c>
      <c r="Q824" s="8">
        <v>360</v>
      </c>
      <c r="R824" s="8">
        <v>99</v>
      </c>
      <c r="S824" s="8">
        <v>2810</v>
      </c>
      <c r="T824" s="8">
        <v>0</v>
      </c>
      <c r="U824" s="8">
        <v>37165</v>
      </c>
      <c r="V824" s="8">
        <v>1884</v>
      </c>
      <c r="W824" s="8">
        <v>0</v>
      </c>
      <c r="X824" s="8">
        <v>24035</v>
      </c>
      <c r="Y824" s="8">
        <v>12916</v>
      </c>
      <c r="Z824" s="8">
        <v>2079</v>
      </c>
      <c r="AA824" s="8">
        <v>19</v>
      </c>
      <c r="AB824" s="8">
        <v>1467</v>
      </c>
      <c r="AC824" s="8">
        <v>56</v>
      </c>
      <c r="AD824" s="8">
        <v>3163</v>
      </c>
      <c r="AE824" s="8">
        <v>34363</v>
      </c>
      <c r="AF824" s="8">
        <v>1879</v>
      </c>
      <c r="AG824" s="8">
        <v>36467</v>
      </c>
      <c r="AH824" s="8">
        <v>26</v>
      </c>
      <c r="AI824" s="8">
        <v>474</v>
      </c>
      <c r="AJ824" s="8">
        <v>2103</v>
      </c>
      <c r="AK824" s="8">
        <v>36946</v>
      </c>
      <c r="AL824" s="8">
        <v>203</v>
      </c>
      <c r="AM824" s="8">
        <v>0</v>
      </c>
      <c r="AN824" s="8">
        <v>39049</v>
      </c>
      <c r="AO824" s="41">
        <f t="shared" ref="AO824:AO887" si="526">F824/$AN824</f>
        <v>0.88634792184178857</v>
      </c>
      <c r="AP824" s="41">
        <f t="shared" ref="AP824:AP887" si="527">G824/$AN824</f>
        <v>0.11365207815821148</v>
      </c>
      <c r="AQ824" s="41">
        <f t="shared" ref="AQ824:AQ887" si="528">H824/$AN824</f>
        <v>0</v>
      </c>
      <c r="AR824" s="41">
        <f t="shared" si="494"/>
        <v>0.13552203641578531</v>
      </c>
      <c r="AS824" s="41">
        <f t="shared" si="495"/>
        <v>0.14958129529565417</v>
      </c>
      <c r="AT824" s="41">
        <f t="shared" si="496"/>
        <v>0.130169786678276</v>
      </c>
      <c r="AU824" s="41">
        <f t="shared" si="497"/>
        <v>0.10812056646777127</v>
      </c>
      <c r="AV824" s="41">
        <f t="shared" si="498"/>
        <v>0.12151399523675382</v>
      </c>
      <c r="AW824" s="41">
        <f t="shared" si="499"/>
        <v>0.12609797946170195</v>
      </c>
      <c r="AX824" s="41">
        <f t="shared" si="500"/>
        <v>0.10786447796358421</v>
      </c>
      <c r="AY824" s="41">
        <f t="shared" si="501"/>
        <v>3.7414530461727574E-2</v>
      </c>
      <c r="AZ824" s="41">
        <f t="shared" si="502"/>
        <v>9.2191861507336936E-3</v>
      </c>
      <c r="BA824" s="41">
        <f t="shared" si="503"/>
        <v>2.5352761914517658E-3</v>
      </c>
      <c r="BB824" s="41">
        <f t="shared" si="504"/>
        <v>7.1960869676560221E-2</v>
      </c>
      <c r="BC824" s="41">
        <f t="shared" si="505"/>
        <v>0</v>
      </c>
      <c r="BD824" s="41">
        <f t="shared" si="506"/>
        <v>0.95175292581116033</v>
      </c>
      <c r="BE824" s="41">
        <f t="shared" si="507"/>
        <v>4.824707418883966E-2</v>
      </c>
      <c r="BF824" s="41">
        <f t="shared" si="508"/>
        <v>0</v>
      </c>
      <c r="BG824" s="41">
        <f t="shared" si="509"/>
        <v>0.61550871981356758</v>
      </c>
      <c r="BH824" s="41">
        <f t="shared" si="510"/>
        <v>0.33076391200798994</v>
      </c>
      <c r="BI824" s="41">
        <f t="shared" si="511"/>
        <v>5.3240800020487082E-2</v>
      </c>
      <c r="BJ824" s="41">
        <f t="shared" si="512"/>
        <v>4.8656815795538938E-4</v>
      </c>
      <c r="BK824" s="41">
        <f t="shared" si="513"/>
        <v>3.7568183564239799E-2</v>
      </c>
      <c r="BL824" s="41">
        <f t="shared" si="514"/>
        <v>1.4340956234474634E-3</v>
      </c>
      <c r="BM824" s="41">
        <f t="shared" si="515"/>
        <v>8.1000793874362986E-2</v>
      </c>
      <c r="BN824" s="41">
        <f t="shared" si="516"/>
        <v>0.87999692693794973</v>
      </c>
      <c r="BO824" s="41">
        <f t="shared" si="517"/>
        <v>4.811902993674614E-2</v>
      </c>
      <c r="BP824" s="41">
        <f t="shared" si="518"/>
        <v>0.93387794821890446</v>
      </c>
      <c r="BQ824" s="41">
        <f t="shared" si="519"/>
        <v>6.6583011088632233E-4</v>
      </c>
      <c r="BR824" s="41">
        <f t="shared" si="520"/>
        <v>1.2138595098466029E-2</v>
      </c>
      <c r="BS824" s="41">
        <f t="shared" si="521"/>
        <v>5.3855412430535994E-2</v>
      </c>
      <c r="BT824" s="41">
        <f t="shared" si="522"/>
        <v>0.94614458756946396</v>
      </c>
      <c r="BU824" s="41">
        <f t="shared" si="523"/>
        <v>5.1985966349970547E-3</v>
      </c>
      <c r="BV824" s="41">
        <f t="shared" si="524"/>
        <v>0</v>
      </c>
      <c r="BW824" s="41">
        <f t="shared" si="525"/>
        <v>1</v>
      </c>
      <c r="BX824" s="41" t="str">
        <f t="shared" si="492"/>
        <v>2014Registered nursesQuebec</v>
      </c>
      <c r="BY824" s="51">
        <f>VLOOKUP(BX824,'%workplace'!$A$1:$F$381,6,FALSE)</f>
        <v>68321</v>
      </c>
      <c r="BZ824" s="32">
        <f t="shared" si="493"/>
        <v>0.57155193864258425</v>
      </c>
    </row>
    <row r="825" spans="1:78" s="8" customFormat="1" hidden="1" x14ac:dyDescent="0.2">
      <c r="A825" s="8" t="str">
        <f t="shared" si="491"/>
        <v>2014Registered nursesQuebecOther places of work</v>
      </c>
      <c r="B825" s="8" t="s">
        <v>7</v>
      </c>
      <c r="C825" s="8" t="s">
        <v>18</v>
      </c>
      <c r="D825" s="8" t="s">
        <v>13</v>
      </c>
      <c r="E825" s="8">
        <v>2014</v>
      </c>
      <c r="F825" s="8">
        <v>12574</v>
      </c>
      <c r="G825" s="8">
        <v>1598</v>
      </c>
      <c r="H825" s="8">
        <v>0</v>
      </c>
      <c r="I825" s="8">
        <v>1375</v>
      </c>
      <c r="J825" s="8">
        <v>1915</v>
      </c>
      <c r="K825" s="8">
        <v>1875</v>
      </c>
      <c r="L825" s="8">
        <v>1769</v>
      </c>
      <c r="M825" s="8">
        <v>1793</v>
      </c>
      <c r="N825" s="8">
        <v>1746</v>
      </c>
      <c r="O825" s="8">
        <v>1501</v>
      </c>
      <c r="P825" s="8">
        <v>1022</v>
      </c>
      <c r="Q825" s="8">
        <v>505</v>
      </c>
      <c r="R825" s="8">
        <v>231</v>
      </c>
      <c r="S825" s="8">
        <v>440</v>
      </c>
      <c r="T825" s="8">
        <v>0</v>
      </c>
      <c r="U825" s="8">
        <v>13785</v>
      </c>
      <c r="V825" s="8">
        <v>387</v>
      </c>
      <c r="W825" s="8">
        <v>0</v>
      </c>
      <c r="X825" s="8">
        <v>7668</v>
      </c>
      <c r="Y825" s="8">
        <v>4143</v>
      </c>
      <c r="Z825" s="8">
        <v>2342</v>
      </c>
      <c r="AA825" s="8">
        <v>19</v>
      </c>
      <c r="AB825" s="8">
        <v>800</v>
      </c>
      <c r="AC825" s="8">
        <v>29</v>
      </c>
      <c r="AD825" s="8">
        <v>5288</v>
      </c>
      <c r="AE825" s="8">
        <v>8055</v>
      </c>
      <c r="AF825" s="8">
        <v>1527</v>
      </c>
      <c r="AG825" s="8">
        <v>9489</v>
      </c>
      <c r="AH825" s="8">
        <v>2650</v>
      </c>
      <c r="AI825" s="8">
        <v>348</v>
      </c>
      <c r="AJ825" s="8">
        <v>1765</v>
      </c>
      <c r="AK825" s="8">
        <v>12406</v>
      </c>
      <c r="AL825" s="8">
        <v>158</v>
      </c>
      <c r="AM825" s="8">
        <v>1</v>
      </c>
      <c r="AN825" s="8">
        <v>14172</v>
      </c>
      <c r="AO825" s="41">
        <f t="shared" si="526"/>
        <v>0.8872424499012137</v>
      </c>
      <c r="AP825" s="41">
        <f t="shared" si="527"/>
        <v>0.11275755009878634</v>
      </c>
      <c r="AQ825" s="41">
        <f t="shared" si="528"/>
        <v>0</v>
      </c>
      <c r="AR825" s="41">
        <f t="shared" si="494"/>
        <v>9.7022297488004519E-2</v>
      </c>
      <c r="AS825" s="41">
        <f t="shared" si="495"/>
        <v>0.13512559977420266</v>
      </c>
      <c r="AT825" s="41">
        <f t="shared" si="496"/>
        <v>0.13230313293818799</v>
      </c>
      <c r="AU825" s="41">
        <f t="shared" si="497"/>
        <v>0.12482359582274909</v>
      </c>
      <c r="AV825" s="41">
        <f t="shared" si="498"/>
        <v>0.1265170759243579</v>
      </c>
      <c r="AW825" s="41">
        <f t="shared" si="499"/>
        <v>0.12320067739204064</v>
      </c>
      <c r="AX825" s="41">
        <f t="shared" si="500"/>
        <v>0.10591306802145074</v>
      </c>
      <c r="AY825" s="41">
        <f t="shared" si="501"/>
        <v>7.2114027660174995E-2</v>
      </c>
      <c r="AZ825" s="41">
        <f t="shared" si="502"/>
        <v>3.5633643804685297E-2</v>
      </c>
      <c r="BA825" s="41">
        <f t="shared" si="503"/>
        <v>1.629974597798476E-2</v>
      </c>
      <c r="BB825" s="41">
        <f t="shared" si="504"/>
        <v>3.1047135196161445E-2</v>
      </c>
      <c r="BC825" s="41">
        <f t="shared" si="505"/>
        <v>0</v>
      </c>
      <c r="BD825" s="41">
        <f t="shared" si="506"/>
        <v>0.97269263336155798</v>
      </c>
      <c r="BE825" s="41">
        <f t="shared" si="507"/>
        <v>2.7307366638441997E-2</v>
      </c>
      <c r="BF825" s="41">
        <f t="shared" si="508"/>
        <v>0</v>
      </c>
      <c r="BG825" s="41">
        <f t="shared" si="509"/>
        <v>0.54106689246401352</v>
      </c>
      <c r="BH825" s="41">
        <f t="shared" si="510"/>
        <v>0.29233700254022016</v>
      </c>
      <c r="BI825" s="41">
        <f t="shared" si="511"/>
        <v>0.16525543324865932</v>
      </c>
      <c r="BJ825" s="41">
        <f t="shared" si="512"/>
        <v>1.3406717471069714E-3</v>
      </c>
      <c r="BK825" s="41">
        <f t="shared" si="513"/>
        <v>5.6449336720293536E-2</v>
      </c>
      <c r="BL825" s="41">
        <f t="shared" si="514"/>
        <v>2.0462884561106408E-3</v>
      </c>
      <c r="BM825" s="41">
        <f t="shared" si="515"/>
        <v>0.3731301157211403</v>
      </c>
      <c r="BN825" s="41">
        <f t="shared" si="516"/>
        <v>0.56837425910245554</v>
      </c>
      <c r="BO825" s="41">
        <f t="shared" si="517"/>
        <v>0.10774767146486029</v>
      </c>
      <c r="BP825" s="41">
        <f t="shared" si="518"/>
        <v>0.66955969517358171</v>
      </c>
      <c r="BQ825" s="41">
        <f t="shared" si="519"/>
        <v>0.18698842788597234</v>
      </c>
      <c r="BR825" s="41">
        <f t="shared" si="520"/>
        <v>2.4555461473327687E-2</v>
      </c>
      <c r="BS825" s="41">
        <f t="shared" si="521"/>
        <v>0.12454134913914762</v>
      </c>
      <c r="BT825" s="41">
        <f t="shared" si="522"/>
        <v>0.87538808918995203</v>
      </c>
      <c r="BU825" s="41">
        <f t="shared" si="523"/>
        <v>1.1148744002257974E-2</v>
      </c>
      <c r="BV825" s="41">
        <f t="shared" si="524"/>
        <v>7.0561670900366923E-5</v>
      </c>
      <c r="BW825" s="41">
        <f t="shared" si="525"/>
        <v>1</v>
      </c>
      <c r="BX825" s="41" t="str">
        <f t="shared" si="492"/>
        <v>2014Registered nursesQuebec</v>
      </c>
      <c r="BY825" s="51">
        <f>VLOOKUP(BX825,'%workplace'!$A$1:$F$381,6,FALSE)</f>
        <v>68321</v>
      </c>
      <c r="BZ825" s="32">
        <f t="shared" si="493"/>
        <v>0.20743256099881441</v>
      </c>
    </row>
    <row r="826" spans="1:78" s="8" customFormat="1" hidden="1" x14ac:dyDescent="0.2">
      <c r="A826" s="8" t="str">
        <f t="shared" si="491"/>
        <v>2014Registered nursesQuebecUnknown places of work</v>
      </c>
      <c r="B826" s="8" t="s">
        <v>7</v>
      </c>
      <c r="C826" s="8" t="s">
        <v>18</v>
      </c>
      <c r="D826" s="8" t="s">
        <v>49</v>
      </c>
      <c r="E826" s="8">
        <v>2014</v>
      </c>
      <c r="F826" s="8">
        <v>55</v>
      </c>
      <c r="G826" s="8">
        <v>8</v>
      </c>
      <c r="H826" s="8">
        <v>0</v>
      </c>
      <c r="I826" s="8">
        <v>7</v>
      </c>
      <c r="J826" s="8">
        <v>17</v>
      </c>
      <c r="K826" s="8">
        <v>9</v>
      </c>
      <c r="L826" s="8">
        <v>10</v>
      </c>
      <c r="M826" s="8">
        <v>7</v>
      </c>
      <c r="N826" s="8">
        <v>4</v>
      </c>
      <c r="O826" s="8">
        <v>3</v>
      </c>
      <c r="P826" s="8">
        <v>2</v>
      </c>
      <c r="Q826" s="8">
        <v>0</v>
      </c>
      <c r="R826" s="8">
        <v>0</v>
      </c>
      <c r="S826" s="8">
        <v>4</v>
      </c>
      <c r="T826" s="8">
        <v>0</v>
      </c>
      <c r="U826" s="8">
        <v>54</v>
      </c>
      <c r="V826" s="8">
        <v>9</v>
      </c>
      <c r="W826" s="8">
        <v>0</v>
      </c>
      <c r="X826" s="8">
        <v>19</v>
      </c>
      <c r="Y826" s="8">
        <v>27</v>
      </c>
      <c r="Z826" s="8">
        <v>16</v>
      </c>
      <c r="AA826" s="8">
        <v>1</v>
      </c>
      <c r="AB826" s="8">
        <v>0</v>
      </c>
      <c r="AC826" s="8">
        <v>1</v>
      </c>
      <c r="AD826" s="8">
        <v>17</v>
      </c>
      <c r="AE826" s="8">
        <v>45</v>
      </c>
      <c r="AF826" s="8">
        <v>4</v>
      </c>
      <c r="AG826" s="8">
        <v>52</v>
      </c>
      <c r="AH826" s="8">
        <v>5</v>
      </c>
      <c r="AI826" s="8">
        <v>1</v>
      </c>
      <c r="AJ826" s="8">
        <v>0</v>
      </c>
      <c r="AK826" s="8">
        <v>0</v>
      </c>
      <c r="AL826" s="8">
        <v>1</v>
      </c>
      <c r="AM826" s="8">
        <v>63</v>
      </c>
      <c r="AN826" s="8">
        <v>63</v>
      </c>
      <c r="AO826" s="41">
        <f t="shared" si="526"/>
        <v>0.87301587301587302</v>
      </c>
      <c r="AP826" s="41">
        <f t="shared" si="527"/>
        <v>0.12698412698412698</v>
      </c>
      <c r="AQ826" s="41">
        <f t="shared" si="528"/>
        <v>0</v>
      </c>
      <c r="AR826" s="41">
        <f t="shared" si="494"/>
        <v>0.1111111111111111</v>
      </c>
      <c r="AS826" s="41">
        <f t="shared" si="495"/>
        <v>0.26984126984126983</v>
      </c>
      <c r="AT826" s="41">
        <f t="shared" si="496"/>
        <v>0.14285714285714285</v>
      </c>
      <c r="AU826" s="41">
        <f t="shared" si="497"/>
        <v>0.15873015873015872</v>
      </c>
      <c r="AV826" s="41">
        <f t="shared" si="498"/>
        <v>0.1111111111111111</v>
      </c>
      <c r="AW826" s="41">
        <f t="shared" si="499"/>
        <v>6.3492063492063489E-2</v>
      </c>
      <c r="AX826" s="41">
        <f t="shared" si="500"/>
        <v>4.7619047619047616E-2</v>
      </c>
      <c r="AY826" s="41">
        <f t="shared" si="501"/>
        <v>3.1746031746031744E-2</v>
      </c>
      <c r="AZ826" s="41">
        <f t="shared" si="502"/>
        <v>0</v>
      </c>
      <c r="BA826" s="41">
        <f t="shared" si="503"/>
        <v>0</v>
      </c>
      <c r="BB826" s="41">
        <f t="shared" si="504"/>
        <v>6.3492063492063489E-2</v>
      </c>
      <c r="BC826" s="41">
        <f t="shared" si="505"/>
        <v>0</v>
      </c>
      <c r="BD826" s="41">
        <f t="shared" si="506"/>
        <v>0.8571428571428571</v>
      </c>
      <c r="BE826" s="41">
        <f t="shared" si="507"/>
        <v>0.14285714285714285</v>
      </c>
      <c r="BF826" s="41">
        <f t="shared" si="508"/>
        <v>0</v>
      </c>
      <c r="BG826" s="41">
        <f t="shared" si="509"/>
        <v>0.30158730158730157</v>
      </c>
      <c r="BH826" s="41">
        <f t="shared" si="510"/>
        <v>0.42857142857142855</v>
      </c>
      <c r="BI826" s="41">
        <f t="shared" si="511"/>
        <v>0.25396825396825395</v>
      </c>
      <c r="BJ826" s="41">
        <f t="shared" si="512"/>
        <v>1.5873015873015872E-2</v>
      </c>
      <c r="BK826" s="41">
        <f t="shared" si="513"/>
        <v>0</v>
      </c>
      <c r="BL826" s="41">
        <f t="shared" si="514"/>
        <v>1.5873015873015872E-2</v>
      </c>
      <c r="BM826" s="41">
        <f t="shared" si="515"/>
        <v>0.26984126984126983</v>
      </c>
      <c r="BN826" s="41">
        <f t="shared" si="516"/>
        <v>0.7142857142857143</v>
      </c>
      <c r="BO826" s="41">
        <f t="shared" si="517"/>
        <v>6.3492063492063489E-2</v>
      </c>
      <c r="BP826" s="41">
        <f t="shared" si="518"/>
        <v>0.82539682539682535</v>
      </c>
      <c r="BQ826" s="41">
        <f t="shared" si="519"/>
        <v>7.9365079365079361E-2</v>
      </c>
      <c r="BR826" s="41">
        <f t="shared" si="520"/>
        <v>1.5873015873015872E-2</v>
      </c>
      <c r="BS826" s="41">
        <f t="shared" si="521"/>
        <v>0</v>
      </c>
      <c r="BT826" s="41">
        <f t="shared" si="522"/>
        <v>0</v>
      </c>
      <c r="BU826" s="41">
        <f t="shared" si="523"/>
        <v>1.5873015873015872E-2</v>
      </c>
      <c r="BV826" s="41">
        <f t="shared" si="524"/>
        <v>1</v>
      </c>
      <c r="BW826" s="41">
        <f t="shared" si="525"/>
        <v>1</v>
      </c>
      <c r="BX826" s="41" t="str">
        <f t="shared" si="492"/>
        <v>2014Registered nursesQuebec</v>
      </c>
      <c r="BY826" s="51">
        <f>VLOOKUP(BX826,'%workplace'!$A$1:$F$381,6,FALSE)</f>
        <v>68321</v>
      </c>
      <c r="BZ826" s="32">
        <f t="shared" si="493"/>
        <v>9.2211765050277368E-4</v>
      </c>
    </row>
    <row r="827" spans="1:78" s="8" customFormat="1" hidden="1" x14ac:dyDescent="0.2">
      <c r="A827" s="8" t="str">
        <f t="shared" si="491"/>
        <v>2014Registered nursesOntarioAll places of work</v>
      </c>
      <c r="B827" s="8" t="s">
        <v>7</v>
      </c>
      <c r="C827" s="8" t="s">
        <v>19</v>
      </c>
      <c r="D827" s="8" t="s">
        <v>9</v>
      </c>
      <c r="E827" s="8">
        <v>2014</v>
      </c>
      <c r="F827" s="8">
        <v>89679</v>
      </c>
      <c r="G827" s="8">
        <v>5779</v>
      </c>
      <c r="H827" s="8">
        <v>0</v>
      </c>
      <c r="I827" s="8">
        <v>9302</v>
      </c>
      <c r="J827" s="8">
        <v>9271</v>
      </c>
      <c r="K827" s="8">
        <v>8992</v>
      </c>
      <c r="L827" s="8">
        <v>11268</v>
      </c>
      <c r="M827" s="8">
        <v>12358</v>
      </c>
      <c r="N827" s="8">
        <v>14002</v>
      </c>
      <c r="O827" s="8">
        <v>12405</v>
      </c>
      <c r="P827" s="8">
        <v>10040</v>
      </c>
      <c r="Q827" s="8">
        <v>4047</v>
      </c>
      <c r="R827" s="8">
        <v>1530</v>
      </c>
      <c r="S827" s="8">
        <v>2242</v>
      </c>
      <c r="T827" s="8">
        <v>1</v>
      </c>
      <c r="U827" s="8">
        <v>84163</v>
      </c>
      <c r="V827" s="8">
        <v>11144</v>
      </c>
      <c r="W827" s="8">
        <v>151</v>
      </c>
      <c r="X827" s="8">
        <v>63549</v>
      </c>
      <c r="Y827" s="8">
        <v>25048</v>
      </c>
      <c r="Z827" s="8">
        <v>6861</v>
      </c>
      <c r="AA827" s="8">
        <v>0</v>
      </c>
      <c r="AB827" s="8">
        <v>5540</v>
      </c>
      <c r="AC827" s="8">
        <v>0</v>
      </c>
      <c r="AD827" s="8">
        <v>17736</v>
      </c>
      <c r="AE827" s="8">
        <v>72182</v>
      </c>
      <c r="AF827" s="8">
        <v>6777</v>
      </c>
      <c r="AG827" s="8">
        <v>86488</v>
      </c>
      <c r="AH827" s="8">
        <v>2116</v>
      </c>
      <c r="AI827" s="8">
        <v>0</v>
      </c>
      <c r="AJ827" s="8">
        <v>5517</v>
      </c>
      <c r="AK827" s="8">
        <v>89941</v>
      </c>
      <c r="AL827" s="8">
        <v>77</v>
      </c>
      <c r="AM827" s="8">
        <v>0</v>
      </c>
      <c r="AN827" s="8">
        <v>95458</v>
      </c>
      <c r="AO827" s="41">
        <f t="shared" si="526"/>
        <v>0.93946028619916611</v>
      </c>
      <c r="AP827" s="41">
        <f t="shared" si="527"/>
        <v>6.0539713800833873E-2</v>
      </c>
      <c r="AQ827" s="41">
        <f t="shared" si="528"/>
        <v>0</v>
      </c>
      <c r="AR827" s="41">
        <f t="shared" si="494"/>
        <v>9.7445997192482564E-2</v>
      </c>
      <c r="AS827" s="41">
        <f t="shared" si="495"/>
        <v>9.7121247040583294E-2</v>
      </c>
      <c r="AT827" s="41">
        <f t="shared" si="496"/>
        <v>9.419849567348991E-2</v>
      </c>
      <c r="AU827" s="41">
        <f t="shared" si="497"/>
        <v>0.11804144230970688</v>
      </c>
      <c r="AV827" s="41">
        <f t="shared" si="498"/>
        <v>0.1294600766829391</v>
      </c>
      <c r="AW827" s="41">
        <f t="shared" si="499"/>
        <v>0.14668231054495171</v>
      </c>
      <c r="AX827" s="41">
        <f t="shared" si="500"/>
        <v>0.12995243981646379</v>
      </c>
      <c r="AY827" s="41">
        <f t="shared" si="501"/>
        <v>0.10517714596995538</v>
      </c>
      <c r="AZ827" s="41">
        <f t="shared" si="502"/>
        <v>4.2395608539881412E-2</v>
      </c>
      <c r="BA827" s="41">
        <f t="shared" si="503"/>
        <v>1.6027991367931448E-2</v>
      </c>
      <c r="BB827" s="41">
        <f t="shared" si="504"/>
        <v>2.3486769050262944E-2</v>
      </c>
      <c r="BC827" s="41">
        <f t="shared" si="505"/>
        <v>1.0475811351589181E-5</v>
      </c>
      <c r="BD827" s="41">
        <f t="shared" si="506"/>
        <v>0.88167571078380025</v>
      </c>
      <c r="BE827" s="41">
        <f t="shared" si="507"/>
        <v>0.11674244170210983</v>
      </c>
      <c r="BF827" s="41">
        <f t="shared" si="508"/>
        <v>1.5818475140899663E-3</v>
      </c>
      <c r="BG827" s="41">
        <f t="shared" si="509"/>
        <v>0.66572733558214081</v>
      </c>
      <c r="BH827" s="41">
        <f t="shared" si="510"/>
        <v>0.26239812273460578</v>
      </c>
      <c r="BI827" s="41">
        <f t="shared" si="511"/>
        <v>7.1874541683253371E-2</v>
      </c>
      <c r="BJ827" s="41">
        <f t="shared" si="512"/>
        <v>0</v>
      </c>
      <c r="BK827" s="41">
        <f t="shared" si="513"/>
        <v>5.803599488780406E-2</v>
      </c>
      <c r="BL827" s="41">
        <f t="shared" si="514"/>
        <v>0</v>
      </c>
      <c r="BM827" s="41">
        <f t="shared" si="515"/>
        <v>0.18579899013178572</v>
      </c>
      <c r="BN827" s="41">
        <f t="shared" si="516"/>
        <v>0.75616501498041022</v>
      </c>
      <c r="BO827" s="41">
        <f t="shared" si="517"/>
        <v>7.099457352971987E-2</v>
      </c>
      <c r="BP827" s="41">
        <f t="shared" si="518"/>
        <v>0.90603197217624509</v>
      </c>
      <c r="BQ827" s="41">
        <f t="shared" si="519"/>
        <v>2.2166816819962708E-2</v>
      </c>
      <c r="BR827" s="41">
        <f t="shared" si="520"/>
        <v>0</v>
      </c>
      <c r="BS827" s="41">
        <f t="shared" si="521"/>
        <v>5.7795051226717506E-2</v>
      </c>
      <c r="BT827" s="41">
        <f t="shared" si="522"/>
        <v>0.94220494877328254</v>
      </c>
      <c r="BU827" s="41">
        <f t="shared" si="523"/>
        <v>8.0663747407236689E-4</v>
      </c>
      <c r="BV827" s="41">
        <f t="shared" si="524"/>
        <v>0</v>
      </c>
      <c r="BW827" s="41">
        <f t="shared" si="525"/>
        <v>1</v>
      </c>
      <c r="BX827" s="41" t="str">
        <f t="shared" si="492"/>
        <v>2014Registered nursesOntario</v>
      </c>
      <c r="BY827" s="51">
        <f>VLOOKUP(BX827,'%workplace'!$A$1:$F$381,6,FALSE)</f>
        <v>95458</v>
      </c>
      <c r="BZ827" s="32">
        <f t="shared" si="493"/>
        <v>1</v>
      </c>
    </row>
    <row r="828" spans="1:78" s="8" customFormat="1" hidden="1" x14ac:dyDescent="0.2">
      <c r="A828" s="8" t="str">
        <f t="shared" si="491"/>
        <v>2014Registered nursesOntarioCommunity health</v>
      </c>
      <c r="B828" s="8" t="s">
        <v>7</v>
      </c>
      <c r="C828" s="8" t="s">
        <v>19</v>
      </c>
      <c r="D828" s="8" t="s">
        <v>11</v>
      </c>
      <c r="E828" s="8">
        <v>2014</v>
      </c>
      <c r="F828" s="8">
        <v>15569</v>
      </c>
      <c r="G828" s="8">
        <v>655</v>
      </c>
      <c r="H828" s="8">
        <v>0</v>
      </c>
      <c r="I828" s="8">
        <v>953</v>
      </c>
      <c r="J828" s="8">
        <v>1353</v>
      </c>
      <c r="K828" s="8">
        <v>1573</v>
      </c>
      <c r="L828" s="8">
        <v>2085</v>
      </c>
      <c r="M828" s="8">
        <v>2128</v>
      </c>
      <c r="N828" s="8">
        <v>2373</v>
      </c>
      <c r="O828" s="8">
        <v>2162</v>
      </c>
      <c r="P828" s="8">
        <v>2081</v>
      </c>
      <c r="Q828" s="8">
        <v>940</v>
      </c>
      <c r="R828" s="8">
        <v>377</v>
      </c>
      <c r="S828" s="8">
        <v>199</v>
      </c>
      <c r="T828" s="8">
        <v>0</v>
      </c>
      <c r="U828" s="8">
        <v>14798</v>
      </c>
      <c r="V828" s="8">
        <v>1397</v>
      </c>
      <c r="W828" s="8">
        <v>29</v>
      </c>
      <c r="X828" s="8">
        <v>10878</v>
      </c>
      <c r="Y828" s="8">
        <v>3857</v>
      </c>
      <c r="Z828" s="8">
        <v>1489</v>
      </c>
      <c r="AA828" s="8">
        <v>0</v>
      </c>
      <c r="AB828" s="8">
        <v>1244</v>
      </c>
      <c r="AC828" s="8">
        <v>0</v>
      </c>
      <c r="AD828" s="8">
        <v>5229</v>
      </c>
      <c r="AE828" s="8">
        <v>9751</v>
      </c>
      <c r="AF828" s="8">
        <v>3569</v>
      </c>
      <c r="AG828" s="8">
        <v>12466</v>
      </c>
      <c r="AH828" s="8">
        <v>184</v>
      </c>
      <c r="AI828" s="8">
        <v>0</v>
      </c>
      <c r="AJ828" s="8">
        <v>956</v>
      </c>
      <c r="AK828" s="8">
        <v>15268</v>
      </c>
      <c r="AL828" s="8">
        <v>5</v>
      </c>
      <c r="AM828" s="8">
        <v>0</v>
      </c>
      <c r="AN828" s="8">
        <v>16224</v>
      </c>
      <c r="AO828" s="41">
        <f t="shared" si="526"/>
        <v>0.95962771203155817</v>
      </c>
      <c r="AP828" s="41">
        <f t="shared" si="527"/>
        <v>4.0372287968441813E-2</v>
      </c>
      <c r="AQ828" s="41">
        <f t="shared" si="528"/>
        <v>0</v>
      </c>
      <c r="AR828" s="41">
        <f t="shared" si="494"/>
        <v>5.8740138067061146E-2</v>
      </c>
      <c r="AS828" s="41">
        <f t="shared" si="495"/>
        <v>8.3394970414201186E-2</v>
      </c>
      <c r="AT828" s="41">
        <f t="shared" si="496"/>
        <v>9.6955128205128208E-2</v>
      </c>
      <c r="AU828" s="41">
        <f t="shared" si="497"/>
        <v>0.12851331360946747</v>
      </c>
      <c r="AV828" s="41">
        <f t="shared" si="498"/>
        <v>0.13116370808678501</v>
      </c>
      <c r="AW828" s="41">
        <f t="shared" si="499"/>
        <v>0.14626479289940827</v>
      </c>
      <c r="AX828" s="41">
        <f t="shared" si="500"/>
        <v>0.13325936883629191</v>
      </c>
      <c r="AY828" s="41">
        <f t="shared" si="501"/>
        <v>0.12826676528599606</v>
      </c>
      <c r="AZ828" s="41">
        <f t="shared" si="502"/>
        <v>5.793885601577909E-2</v>
      </c>
      <c r="BA828" s="41">
        <f t="shared" si="503"/>
        <v>2.3237179487179488E-2</v>
      </c>
      <c r="BB828" s="41">
        <f t="shared" si="504"/>
        <v>1.226577909270217E-2</v>
      </c>
      <c r="BC828" s="41">
        <f t="shared" si="505"/>
        <v>0</v>
      </c>
      <c r="BD828" s="41">
        <f t="shared" si="506"/>
        <v>0.91210552268244571</v>
      </c>
      <c r="BE828" s="41">
        <f t="shared" si="507"/>
        <v>8.610700197238659E-2</v>
      </c>
      <c r="BF828" s="41">
        <f t="shared" si="508"/>
        <v>1.7874753451676529E-3</v>
      </c>
      <c r="BG828" s="41">
        <f t="shared" si="509"/>
        <v>0.67048816568047342</v>
      </c>
      <c r="BH828" s="41">
        <f t="shared" si="510"/>
        <v>0.23773422090729784</v>
      </c>
      <c r="BI828" s="41">
        <f t="shared" si="511"/>
        <v>9.1777613412228801E-2</v>
      </c>
      <c r="BJ828" s="41">
        <f t="shared" si="512"/>
        <v>0</v>
      </c>
      <c r="BK828" s="41">
        <f t="shared" si="513"/>
        <v>7.6676528599605526E-2</v>
      </c>
      <c r="BL828" s="41">
        <f t="shared" si="514"/>
        <v>0</v>
      </c>
      <c r="BM828" s="41">
        <f t="shared" si="515"/>
        <v>0.32230029585798814</v>
      </c>
      <c r="BN828" s="41">
        <f t="shared" si="516"/>
        <v>0.60102317554240636</v>
      </c>
      <c r="BO828" s="41">
        <f t="shared" si="517"/>
        <v>0.21998274161735701</v>
      </c>
      <c r="BP828" s="41">
        <f t="shared" si="518"/>
        <v>0.7683678500986193</v>
      </c>
      <c r="BQ828" s="41">
        <f t="shared" si="519"/>
        <v>1.1341222879684419E-2</v>
      </c>
      <c r="BR828" s="41">
        <f t="shared" si="520"/>
        <v>0</v>
      </c>
      <c r="BS828" s="41">
        <f t="shared" si="521"/>
        <v>5.8925049309664697E-2</v>
      </c>
      <c r="BT828" s="41">
        <f t="shared" si="522"/>
        <v>0.94107495069033531</v>
      </c>
      <c r="BU828" s="41">
        <f t="shared" si="523"/>
        <v>3.0818540433925049E-4</v>
      </c>
      <c r="BV828" s="41">
        <f t="shared" si="524"/>
        <v>0</v>
      </c>
      <c r="BW828" s="41">
        <f t="shared" si="525"/>
        <v>1</v>
      </c>
      <c r="BX828" s="41" t="str">
        <f t="shared" si="492"/>
        <v>2014Registered nursesOntario</v>
      </c>
      <c r="BY828" s="51">
        <f>VLOOKUP(BX828,'%workplace'!$A$1:$F$381,6,FALSE)</f>
        <v>95458</v>
      </c>
      <c r="BZ828" s="32">
        <f t="shared" si="493"/>
        <v>0.16995956336818285</v>
      </c>
    </row>
    <row r="829" spans="1:78" s="8" customFormat="1" hidden="1" x14ac:dyDescent="0.2">
      <c r="A829" s="8" t="str">
        <f t="shared" si="491"/>
        <v>2014Registered nursesOntarioNursing home/long-term care</v>
      </c>
      <c r="B829" s="8" t="s">
        <v>7</v>
      </c>
      <c r="C829" s="8" t="s">
        <v>19</v>
      </c>
      <c r="D829" s="8" t="s">
        <v>12</v>
      </c>
      <c r="E829" s="8">
        <v>2014</v>
      </c>
      <c r="F829" s="8">
        <v>7461</v>
      </c>
      <c r="G829" s="8">
        <v>380</v>
      </c>
      <c r="H829" s="8">
        <v>0</v>
      </c>
      <c r="I829" s="8">
        <v>507</v>
      </c>
      <c r="J829" s="8">
        <v>487</v>
      </c>
      <c r="K829" s="8">
        <v>515</v>
      </c>
      <c r="L829" s="8">
        <v>1033</v>
      </c>
      <c r="M829" s="8">
        <v>977</v>
      </c>
      <c r="N829" s="8">
        <v>1037</v>
      </c>
      <c r="O829" s="8">
        <v>1227</v>
      </c>
      <c r="P829" s="8">
        <v>1169</v>
      </c>
      <c r="Q829" s="8">
        <v>530</v>
      </c>
      <c r="R829" s="8">
        <v>220</v>
      </c>
      <c r="S829" s="8">
        <v>138</v>
      </c>
      <c r="T829" s="8">
        <v>1</v>
      </c>
      <c r="U829" s="8">
        <v>6027</v>
      </c>
      <c r="V829" s="8">
        <v>1785</v>
      </c>
      <c r="W829" s="8">
        <v>29</v>
      </c>
      <c r="X829" s="8">
        <v>4989</v>
      </c>
      <c r="Y829" s="8">
        <v>2275</v>
      </c>
      <c r="Z829" s="8">
        <v>577</v>
      </c>
      <c r="AA829" s="8">
        <v>0</v>
      </c>
      <c r="AB829" s="8">
        <v>1328</v>
      </c>
      <c r="AC829" s="8">
        <v>0</v>
      </c>
      <c r="AD829" s="8">
        <v>1162</v>
      </c>
      <c r="AE829" s="8">
        <v>5351</v>
      </c>
      <c r="AF829" s="8">
        <v>574</v>
      </c>
      <c r="AG829" s="8">
        <v>7209</v>
      </c>
      <c r="AH829" s="8">
        <v>55</v>
      </c>
      <c r="AI829" s="8">
        <v>0</v>
      </c>
      <c r="AJ829" s="8">
        <v>1144</v>
      </c>
      <c r="AK829" s="8">
        <v>6697</v>
      </c>
      <c r="AL829" s="8">
        <v>3</v>
      </c>
      <c r="AM829" s="8">
        <v>0</v>
      </c>
      <c r="AN829" s="8">
        <v>7841</v>
      </c>
      <c r="AO829" s="41">
        <f t="shared" si="526"/>
        <v>0.95153679377630407</v>
      </c>
      <c r="AP829" s="41">
        <f t="shared" si="527"/>
        <v>4.8463206223695959E-2</v>
      </c>
      <c r="AQ829" s="41">
        <f t="shared" si="528"/>
        <v>0</v>
      </c>
      <c r="AR829" s="41">
        <f t="shared" si="494"/>
        <v>6.4660119882668024E-2</v>
      </c>
      <c r="AS829" s="41">
        <f t="shared" si="495"/>
        <v>6.2109424818262975E-2</v>
      </c>
      <c r="AT829" s="41">
        <f t="shared" si="496"/>
        <v>6.5680397908430041E-2</v>
      </c>
      <c r="AU829" s="41">
        <f t="shared" si="497"/>
        <v>0.13174340007652086</v>
      </c>
      <c r="AV829" s="41">
        <f t="shared" si="498"/>
        <v>0.12460145389618671</v>
      </c>
      <c r="AW829" s="41">
        <f t="shared" si="499"/>
        <v>0.13225353908940185</v>
      </c>
      <c r="AX829" s="41">
        <f t="shared" si="500"/>
        <v>0.15648514220124984</v>
      </c>
      <c r="AY829" s="41">
        <f t="shared" si="501"/>
        <v>0.1490881265144752</v>
      </c>
      <c r="AZ829" s="41">
        <f t="shared" si="502"/>
        <v>6.759341920673384E-2</v>
      </c>
      <c r="BA829" s="41">
        <f t="shared" si="503"/>
        <v>2.8057645708455554E-2</v>
      </c>
      <c r="BB829" s="41">
        <f t="shared" si="504"/>
        <v>1.7599795944394848E-2</v>
      </c>
      <c r="BC829" s="41">
        <f t="shared" si="505"/>
        <v>1.2753475322025253E-4</v>
      </c>
      <c r="BD829" s="41">
        <f t="shared" si="506"/>
        <v>0.76865195765846195</v>
      </c>
      <c r="BE829" s="41">
        <f t="shared" si="507"/>
        <v>0.22764953449815076</v>
      </c>
      <c r="BF829" s="41">
        <f t="shared" si="508"/>
        <v>3.6985078433873228E-3</v>
      </c>
      <c r="BG829" s="41">
        <f t="shared" si="509"/>
        <v>0.63627088381583985</v>
      </c>
      <c r="BH829" s="41">
        <f t="shared" si="510"/>
        <v>0.29014156357607446</v>
      </c>
      <c r="BI829" s="41">
        <f t="shared" si="511"/>
        <v>7.3587552608085707E-2</v>
      </c>
      <c r="BJ829" s="41">
        <f t="shared" si="512"/>
        <v>0</v>
      </c>
      <c r="BK829" s="41">
        <f t="shared" si="513"/>
        <v>0.16936615227649535</v>
      </c>
      <c r="BL829" s="41">
        <f t="shared" si="514"/>
        <v>0</v>
      </c>
      <c r="BM829" s="41">
        <f t="shared" si="515"/>
        <v>0.14819538324193343</v>
      </c>
      <c r="BN829" s="41">
        <f t="shared" si="516"/>
        <v>0.68243846448157119</v>
      </c>
      <c r="BO829" s="41">
        <f t="shared" si="517"/>
        <v>7.3204948348424947E-2</v>
      </c>
      <c r="BP829" s="41">
        <f t="shared" si="518"/>
        <v>0.91939803596480041</v>
      </c>
      <c r="BQ829" s="41">
        <f t="shared" si="519"/>
        <v>7.0144114271138884E-3</v>
      </c>
      <c r="BR829" s="41">
        <f t="shared" si="520"/>
        <v>0</v>
      </c>
      <c r="BS829" s="41">
        <f t="shared" si="521"/>
        <v>0.14589975768396887</v>
      </c>
      <c r="BT829" s="41">
        <f t="shared" si="522"/>
        <v>0.8541002423160311</v>
      </c>
      <c r="BU829" s="41">
        <f t="shared" si="523"/>
        <v>3.8260425966075756E-4</v>
      </c>
      <c r="BV829" s="41">
        <f t="shared" si="524"/>
        <v>0</v>
      </c>
      <c r="BW829" s="41">
        <f t="shared" si="525"/>
        <v>1</v>
      </c>
      <c r="BX829" s="41" t="str">
        <f t="shared" si="492"/>
        <v>2014Registered nursesOntario</v>
      </c>
      <c r="BY829" s="51">
        <f>VLOOKUP(BX829,'%workplace'!$A$1:$F$381,6,FALSE)</f>
        <v>95458</v>
      </c>
      <c r="BZ829" s="32">
        <f t="shared" si="493"/>
        <v>8.2140836807810771E-2</v>
      </c>
    </row>
    <row r="830" spans="1:78" s="8" customFormat="1" hidden="1" x14ac:dyDescent="0.2">
      <c r="A830" s="8" t="str">
        <f t="shared" si="491"/>
        <v>2014Registered nursesOntarioHospital</v>
      </c>
      <c r="B830" s="8" t="s">
        <v>7</v>
      </c>
      <c r="C830" s="8" t="s">
        <v>19</v>
      </c>
      <c r="D830" s="8" t="s">
        <v>10</v>
      </c>
      <c r="E830" s="8">
        <v>2014</v>
      </c>
      <c r="F830" s="8">
        <v>56677</v>
      </c>
      <c r="G830" s="8">
        <v>4170</v>
      </c>
      <c r="H830" s="8">
        <v>0</v>
      </c>
      <c r="I830" s="8">
        <v>7431</v>
      </c>
      <c r="J830" s="8">
        <v>6782</v>
      </c>
      <c r="K830" s="8">
        <v>6103</v>
      </c>
      <c r="L830" s="8">
        <v>6989</v>
      </c>
      <c r="M830" s="8">
        <v>7959</v>
      </c>
      <c r="N830" s="8">
        <v>8933</v>
      </c>
      <c r="O830" s="8">
        <v>7408</v>
      </c>
      <c r="P830" s="8">
        <v>5165</v>
      </c>
      <c r="Q830" s="8">
        <v>1722</v>
      </c>
      <c r="R830" s="8">
        <v>506</v>
      </c>
      <c r="S830" s="8">
        <v>1849</v>
      </c>
      <c r="T830" s="8">
        <v>0</v>
      </c>
      <c r="U830" s="8">
        <v>53612</v>
      </c>
      <c r="V830" s="8">
        <v>7162</v>
      </c>
      <c r="W830" s="8">
        <v>73</v>
      </c>
      <c r="X830" s="8">
        <v>41164</v>
      </c>
      <c r="Y830" s="8">
        <v>15999</v>
      </c>
      <c r="Z830" s="8">
        <v>3684</v>
      </c>
      <c r="AA830" s="8">
        <v>0</v>
      </c>
      <c r="AB830" s="8">
        <v>2299</v>
      </c>
      <c r="AC830" s="8">
        <v>0</v>
      </c>
      <c r="AD830" s="8">
        <v>5564</v>
      </c>
      <c r="AE830" s="8">
        <v>52984</v>
      </c>
      <c r="AF830" s="8">
        <v>1389</v>
      </c>
      <c r="AG830" s="8">
        <v>59189</v>
      </c>
      <c r="AH830" s="8">
        <v>265</v>
      </c>
      <c r="AI830" s="8">
        <v>0</v>
      </c>
      <c r="AJ830" s="8">
        <v>2708</v>
      </c>
      <c r="AK830" s="8">
        <v>58139</v>
      </c>
      <c r="AL830" s="8">
        <v>4</v>
      </c>
      <c r="AM830" s="8">
        <v>0</v>
      </c>
      <c r="AN830" s="8">
        <v>60847</v>
      </c>
      <c r="AO830" s="41">
        <f t="shared" si="526"/>
        <v>0.93146745114796126</v>
      </c>
      <c r="AP830" s="41">
        <f t="shared" si="527"/>
        <v>6.8532548852038716E-2</v>
      </c>
      <c r="AQ830" s="41">
        <f t="shared" si="528"/>
        <v>0</v>
      </c>
      <c r="AR830" s="41">
        <f t="shared" si="494"/>
        <v>0.12212598813417259</v>
      </c>
      <c r="AS830" s="41">
        <f t="shared" si="495"/>
        <v>0.11145989120252436</v>
      </c>
      <c r="AT830" s="41">
        <f t="shared" si="496"/>
        <v>0.1003007543510773</v>
      </c>
      <c r="AU830" s="41">
        <f t="shared" si="497"/>
        <v>0.11486186664913636</v>
      </c>
      <c r="AV830" s="41">
        <f t="shared" si="498"/>
        <v>0.13080349072263217</v>
      </c>
      <c r="AW830" s="41">
        <f t="shared" si="499"/>
        <v>0.14681085345210118</v>
      </c>
      <c r="AX830" s="41">
        <f t="shared" si="500"/>
        <v>0.12174799086232682</v>
      </c>
      <c r="AY830" s="41">
        <f t="shared" si="501"/>
        <v>8.4885039525366898E-2</v>
      </c>
      <c r="AZ830" s="41">
        <f t="shared" si="502"/>
        <v>2.8300491396453398E-2</v>
      </c>
      <c r="BA830" s="41">
        <f t="shared" si="503"/>
        <v>8.3159399806070969E-3</v>
      </c>
      <c r="BB830" s="41">
        <f t="shared" si="504"/>
        <v>3.0387693723601821E-2</v>
      </c>
      <c r="BC830" s="41">
        <f t="shared" si="505"/>
        <v>0</v>
      </c>
      <c r="BD830" s="41">
        <f t="shared" si="506"/>
        <v>0.88109520600851321</v>
      </c>
      <c r="BE830" s="41">
        <f t="shared" si="507"/>
        <v>0.11770506351997634</v>
      </c>
      <c r="BF830" s="41">
        <f t="shared" si="508"/>
        <v>1.1997304715105099E-3</v>
      </c>
      <c r="BG830" s="41">
        <f t="shared" si="509"/>
        <v>0.67651650861998125</v>
      </c>
      <c r="BH830" s="41">
        <f t="shared" si="510"/>
        <v>0.2629381892287212</v>
      </c>
      <c r="BI830" s="41">
        <f t="shared" si="511"/>
        <v>6.0545302151297518E-2</v>
      </c>
      <c r="BJ830" s="41">
        <f t="shared" si="512"/>
        <v>0</v>
      </c>
      <c r="BK830" s="41">
        <f t="shared" si="513"/>
        <v>3.7783292520584419E-2</v>
      </c>
      <c r="BL830" s="41">
        <f t="shared" si="514"/>
        <v>0</v>
      </c>
      <c r="BM830" s="41">
        <f t="shared" si="515"/>
        <v>9.1442470458691472E-2</v>
      </c>
      <c r="BN830" s="41">
        <f t="shared" si="516"/>
        <v>0.8707742370207241</v>
      </c>
      <c r="BO830" s="41">
        <f t="shared" si="517"/>
        <v>2.2827748286686277E-2</v>
      </c>
      <c r="BP830" s="41">
        <f t="shared" si="518"/>
        <v>0.97275132709911749</v>
      </c>
      <c r="BQ830" s="41">
        <f t="shared" si="519"/>
        <v>4.3551859582230843E-3</v>
      </c>
      <c r="BR830" s="41">
        <f t="shared" si="520"/>
        <v>0</v>
      </c>
      <c r="BS830" s="41">
        <f t="shared" si="521"/>
        <v>4.4505070093841928E-2</v>
      </c>
      <c r="BT830" s="41">
        <f t="shared" si="522"/>
        <v>0.95549492990615803</v>
      </c>
      <c r="BU830" s="41">
        <f t="shared" si="523"/>
        <v>6.5738655973178635E-5</v>
      </c>
      <c r="BV830" s="41">
        <f t="shared" si="524"/>
        <v>0</v>
      </c>
      <c r="BW830" s="41">
        <f t="shared" si="525"/>
        <v>1</v>
      </c>
      <c r="BX830" s="41" t="str">
        <f t="shared" si="492"/>
        <v>2014Registered nursesOntario</v>
      </c>
      <c r="BY830" s="51">
        <f>VLOOKUP(BX830,'%workplace'!$A$1:$F$381,6,FALSE)</f>
        <v>95458</v>
      </c>
      <c r="BZ830" s="32">
        <f t="shared" si="493"/>
        <v>0.63742169331014686</v>
      </c>
    </row>
    <row r="831" spans="1:78" s="8" customFormat="1" hidden="1" x14ac:dyDescent="0.2">
      <c r="A831" s="8" t="str">
        <f t="shared" si="491"/>
        <v>2014Registered nursesOntarioOther places of work</v>
      </c>
      <c r="B831" s="8" t="s">
        <v>7</v>
      </c>
      <c r="C831" s="8" t="s">
        <v>19</v>
      </c>
      <c r="D831" s="8" t="s">
        <v>13</v>
      </c>
      <c r="E831" s="8">
        <v>2014</v>
      </c>
      <c r="F831" s="8">
        <v>9972</v>
      </c>
      <c r="G831" s="8">
        <v>574</v>
      </c>
      <c r="H831" s="8">
        <v>0</v>
      </c>
      <c r="I831" s="8">
        <v>411</v>
      </c>
      <c r="J831" s="8">
        <v>649</v>
      </c>
      <c r="K831" s="8">
        <v>801</v>
      </c>
      <c r="L831" s="8">
        <v>1161</v>
      </c>
      <c r="M831" s="8">
        <v>1294</v>
      </c>
      <c r="N831" s="8">
        <v>1659</v>
      </c>
      <c r="O831" s="8">
        <v>1608</v>
      </c>
      <c r="P831" s="8">
        <v>1625</v>
      </c>
      <c r="Q831" s="8">
        <v>855</v>
      </c>
      <c r="R831" s="8">
        <v>427</v>
      </c>
      <c r="S831" s="8">
        <v>56</v>
      </c>
      <c r="T831" s="8">
        <v>0</v>
      </c>
      <c r="U831" s="8">
        <v>9726</v>
      </c>
      <c r="V831" s="8">
        <v>800</v>
      </c>
      <c r="W831" s="8">
        <v>20</v>
      </c>
      <c r="X831" s="8">
        <v>6518</v>
      </c>
      <c r="Y831" s="8">
        <v>2917</v>
      </c>
      <c r="Z831" s="8">
        <v>1111</v>
      </c>
      <c r="AA831" s="8">
        <v>0</v>
      </c>
      <c r="AB831" s="8">
        <v>669</v>
      </c>
      <c r="AC831" s="8">
        <v>0</v>
      </c>
      <c r="AD831" s="8">
        <v>5781</v>
      </c>
      <c r="AE831" s="8">
        <v>4096</v>
      </c>
      <c r="AF831" s="8">
        <v>1245</v>
      </c>
      <c r="AG831" s="8">
        <v>7624</v>
      </c>
      <c r="AH831" s="8">
        <v>1612</v>
      </c>
      <c r="AI831" s="8">
        <v>0</v>
      </c>
      <c r="AJ831" s="8">
        <v>709</v>
      </c>
      <c r="AK831" s="8">
        <v>9837</v>
      </c>
      <c r="AL831" s="8">
        <v>65</v>
      </c>
      <c r="AM831" s="8">
        <v>0</v>
      </c>
      <c r="AN831" s="8">
        <v>10546</v>
      </c>
      <c r="AO831" s="41">
        <f t="shared" si="526"/>
        <v>0.94557178076996018</v>
      </c>
      <c r="AP831" s="41">
        <f t="shared" si="527"/>
        <v>5.4428219230039827E-2</v>
      </c>
      <c r="AQ831" s="41">
        <f t="shared" si="528"/>
        <v>0</v>
      </c>
      <c r="AR831" s="41">
        <f t="shared" si="494"/>
        <v>3.8972122131613884E-2</v>
      </c>
      <c r="AS831" s="41">
        <f t="shared" si="495"/>
        <v>6.1539920348947466E-2</v>
      </c>
      <c r="AT831" s="41">
        <f t="shared" si="496"/>
        <v>7.5952967949933628E-2</v>
      </c>
      <c r="AU831" s="41">
        <f t="shared" si="497"/>
        <v>0.11008913332069031</v>
      </c>
      <c r="AV831" s="41">
        <f t="shared" si="498"/>
        <v>0.12270054997155319</v>
      </c>
      <c r="AW831" s="41">
        <f t="shared" si="499"/>
        <v>0.15731082875023705</v>
      </c>
      <c r="AX831" s="41">
        <f t="shared" si="500"/>
        <v>0.15247487198937987</v>
      </c>
      <c r="AY831" s="41">
        <f t="shared" si="501"/>
        <v>0.15408685757633225</v>
      </c>
      <c r="AZ831" s="41">
        <f t="shared" si="502"/>
        <v>8.1073392755547133E-2</v>
      </c>
      <c r="BA831" s="41">
        <f t="shared" si="503"/>
        <v>4.0489285036980849E-2</v>
      </c>
      <c r="BB831" s="41">
        <f t="shared" si="504"/>
        <v>5.3100701687843728E-3</v>
      </c>
      <c r="BC831" s="41">
        <f t="shared" si="505"/>
        <v>0</v>
      </c>
      <c r="BD831" s="41">
        <f t="shared" si="506"/>
        <v>0.92224540109994313</v>
      </c>
      <c r="BE831" s="41">
        <f t="shared" si="507"/>
        <v>7.5858145268348193E-2</v>
      </c>
      <c r="BF831" s="41">
        <f t="shared" si="508"/>
        <v>1.8964536317087046E-3</v>
      </c>
      <c r="BG831" s="41">
        <f t="shared" si="509"/>
        <v>0.61805423857386688</v>
      </c>
      <c r="BH831" s="41">
        <f t="shared" si="510"/>
        <v>0.2765977621847146</v>
      </c>
      <c r="BI831" s="41">
        <f t="shared" si="511"/>
        <v>0.10534799924141855</v>
      </c>
      <c r="BJ831" s="41">
        <f t="shared" si="512"/>
        <v>0</v>
      </c>
      <c r="BK831" s="41">
        <f t="shared" si="513"/>
        <v>6.3436373980656172E-2</v>
      </c>
      <c r="BL831" s="41">
        <f t="shared" si="514"/>
        <v>0</v>
      </c>
      <c r="BM831" s="41">
        <f t="shared" si="515"/>
        <v>0.54816992224540106</v>
      </c>
      <c r="BN831" s="41">
        <f t="shared" si="516"/>
        <v>0.38839370377394272</v>
      </c>
      <c r="BO831" s="41">
        <f t="shared" si="517"/>
        <v>0.11805423857386686</v>
      </c>
      <c r="BP831" s="41">
        <f t="shared" si="518"/>
        <v>0.72292812440735821</v>
      </c>
      <c r="BQ831" s="41">
        <f t="shared" si="519"/>
        <v>0.15285416271572161</v>
      </c>
      <c r="BR831" s="41">
        <f t="shared" si="520"/>
        <v>0</v>
      </c>
      <c r="BS831" s="41">
        <f t="shared" si="521"/>
        <v>6.7229281244073583E-2</v>
      </c>
      <c r="BT831" s="41">
        <f t="shared" si="522"/>
        <v>0.93277071875592643</v>
      </c>
      <c r="BU831" s="41">
        <f t="shared" si="523"/>
        <v>6.1634743030532903E-3</v>
      </c>
      <c r="BV831" s="41">
        <f t="shared" si="524"/>
        <v>0</v>
      </c>
      <c r="BW831" s="41">
        <f t="shared" si="525"/>
        <v>1</v>
      </c>
      <c r="BX831" s="41" t="str">
        <f t="shared" si="492"/>
        <v>2014Registered nursesOntario</v>
      </c>
      <c r="BY831" s="51">
        <f>VLOOKUP(BX831,'%workplace'!$A$1:$F$381,6,FALSE)</f>
        <v>95458</v>
      </c>
      <c r="BZ831" s="32">
        <f t="shared" si="493"/>
        <v>0.1104779065138595</v>
      </c>
    </row>
    <row r="832" spans="1:78" hidden="1" x14ac:dyDescent="0.2">
      <c r="A832" s="212" t="str">
        <f t="shared" si="491"/>
        <v>2014Registered nursesManitobaAll places of work</v>
      </c>
      <c r="B832" s="212" t="s">
        <v>7</v>
      </c>
      <c r="C832" s="212" t="s">
        <v>20</v>
      </c>
      <c r="D832" s="212" t="s">
        <v>9</v>
      </c>
      <c r="E832" s="212">
        <v>2014</v>
      </c>
      <c r="F832" s="221">
        <v>11168</v>
      </c>
      <c r="G832" s="221">
        <v>980</v>
      </c>
      <c r="H832" s="212">
        <v>0</v>
      </c>
      <c r="I832" s="212">
        <v>1216</v>
      </c>
      <c r="J832" s="212">
        <v>1458</v>
      </c>
      <c r="K832" s="212">
        <v>1278</v>
      </c>
      <c r="L832" s="212">
        <v>1390</v>
      </c>
      <c r="M832" s="212">
        <v>1525</v>
      </c>
      <c r="N832" s="212">
        <v>2087</v>
      </c>
      <c r="O832" s="212">
        <v>1294</v>
      </c>
      <c r="P832" s="212">
        <v>1195</v>
      </c>
      <c r="Q832" s="212">
        <v>407</v>
      </c>
      <c r="R832" s="212">
        <v>126</v>
      </c>
      <c r="S832" s="212">
        <v>172</v>
      </c>
      <c r="T832" s="212">
        <v>0</v>
      </c>
      <c r="U832" s="212">
        <v>11073</v>
      </c>
      <c r="V832" s="212">
        <v>1075</v>
      </c>
      <c r="W832" s="212">
        <v>0</v>
      </c>
      <c r="X832" s="212">
        <v>5545</v>
      </c>
      <c r="Y832" s="212">
        <v>5511</v>
      </c>
      <c r="Z832" s="212">
        <v>1012</v>
      </c>
      <c r="AA832" s="212">
        <v>80</v>
      </c>
      <c r="AB832" s="212">
        <v>840</v>
      </c>
      <c r="AC832" s="212">
        <v>139</v>
      </c>
      <c r="AD832" s="212">
        <v>2012</v>
      </c>
      <c r="AE832" s="212">
        <v>9157</v>
      </c>
      <c r="AF832" s="212">
        <v>904</v>
      </c>
      <c r="AG832" s="212">
        <v>9588</v>
      </c>
      <c r="AH832" s="212">
        <v>1065</v>
      </c>
      <c r="AI832" s="212">
        <v>411</v>
      </c>
      <c r="AJ832" s="212">
        <v>2695</v>
      </c>
      <c r="AK832" s="212">
        <v>9449</v>
      </c>
      <c r="AL832" s="212">
        <v>180</v>
      </c>
      <c r="AM832" s="212">
        <v>4</v>
      </c>
      <c r="AN832" s="212">
        <v>12148</v>
      </c>
      <c r="AO832" s="41">
        <f t="shared" si="526"/>
        <v>0.91932828449127424</v>
      </c>
      <c r="AP832" s="41">
        <f t="shared" si="527"/>
        <v>8.0671715508725719E-2</v>
      </c>
      <c r="AQ832" s="41">
        <f t="shared" si="528"/>
        <v>0</v>
      </c>
      <c r="AR832" s="41">
        <f t="shared" si="494"/>
        <v>0.10009878169245967</v>
      </c>
      <c r="AS832" s="41">
        <f t="shared" si="495"/>
        <v>0.12001975633849193</v>
      </c>
      <c r="AT832" s="41">
        <f t="shared" si="496"/>
        <v>0.10520250246954231</v>
      </c>
      <c r="AU832" s="41">
        <f t="shared" si="497"/>
        <v>0.11442212709911097</v>
      </c>
      <c r="AV832" s="41">
        <f t="shared" si="498"/>
        <v>0.12553506750082319</v>
      </c>
      <c r="AW832" s="41">
        <f t="shared" si="499"/>
        <v>0.1717978268027659</v>
      </c>
      <c r="AX832" s="41">
        <f t="shared" si="500"/>
        <v>0.10651959170233784</v>
      </c>
      <c r="AY832" s="41">
        <f t="shared" si="501"/>
        <v>9.8370102074415544E-2</v>
      </c>
      <c r="AZ832" s="41">
        <f t="shared" si="502"/>
        <v>3.3503457359236086E-2</v>
      </c>
      <c r="BA832" s="41">
        <f t="shared" si="503"/>
        <v>1.0372077708264735E-2</v>
      </c>
      <c r="BB832" s="41">
        <f t="shared" si="504"/>
        <v>1.415870925255186E-2</v>
      </c>
      <c r="BC832" s="41">
        <f t="shared" si="505"/>
        <v>0</v>
      </c>
      <c r="BD832" s="41">
        <f t="shared" si="506"/>
        <v>0.91150806717155086</v>
      </c>
      <c r="BE832" s="41">
        <f t="shared" si="507"/>
        <v>8.8491932828449124E-2</v>
      </c>
      <c r="BF832" s="41">
        <f t="shared" si="508"/>
        <v>0</v>
      </c>
      <c r="BG832" s="41">
        <f t="shared" si="509"/>
        <v>0.45645373724069804</v>
      </c>
      <c r="BH832" s="41">
        <f t="shared" si="510"/>
        <v>0.45365492262100759</v>
      </c>
      <c r="BI832" s="41">
        <f t="shared" si="511"/>
        <v>8.3305893974316758E-2</v>
      </c>
      <c r="BJ832" s="41">
        <f t="shared" si="512"/>
        <v>6.5854461639776093E-3</v>
      </c>
      <c r="BK832" s="41">
        <f t="shared" si="513"/>
        <v>6.9147184721764898E-2</v>
      </c>
      <c r="BL832" s="41">
        <f t="shared" si="514"/>
        <v>1.1442212709911097E-2</v>
      </c>
      <c r="BM832" s="41">
        <f t="shared" si="515"/>
        <v>0.16562397102403689</v>
      </c>
      <c r="BN832" s="41">
        <f t="shared" si="516"/>
        <v>0.75378663154428716</v>
      </c>
      <c r="BO832" s="41">
        <f t="shared" si="517"/>
        <v>7.441554165294699E-2</v>
      </c>
      <c r="BP832" s="41">
        <f t="shared" si="518"/>
        <v>0.78926572275271645</v>
      </c>
      <c r="BQ832" s="41">
        <f t="shared" si="519"/>
        <v>8.7668752057951924E-2</v>
      </c>
      <c r="BR832" s="41">
        <f t="shared" si="520"/>
        <v>3.3832729667434967E-2</v>
      </c>
      <c r="BS832" s="41">
        <f t="shared" si="521"/>
        <v>0.22184721764899573</v>
      </c>
      <c r="BT832" s="41">
        <f t="shared" si="522"/>
        <v>0.77782351004280537</v>
      </c>
      <c r="BU832" s="41">
        <f t="shared" si="523"/>
        <v>1.4817253868949621E-2</v>
      </c>
      <c r="BV832" s="41">
        <f t="shared" si="524"/>
        <v>3.2927230819888045E-4</v>
      </c>
      <c r="BW832" s="41">
        <f t="shared" si="525"/>
        <v>1</v>
      </c>
      <c r="BX832" s="41" t="str">
        <f t="shared" si="492"/>
        <v>2014Registered nursesManitoba</v>
      </c>
      <c r="BY832" s="51">
        <f>VLOOKUP(BX832,'%workplace'!$A$1:$F$393,6,FALSE)</f>
        <v>12148</v>
      </c>
      <c r="BZ832" s="32">
        <f t="shared" si="493"/>
        <v>1</v>
      </c>
    </row>
    <row r="833" spans="1:78" ht="15" hidden="1" x14ac:dyDescent="0.25">
      <c r="A833" s="212" t="str">
        <f t="shared" si="491"/>
        <v>2014Registered nursesManitobaCommunity health</v>
      </c>
      <c r="B833" s="212" t="s">
        <v>7</v>
      </c>
      <c r="C833" s="212" t="s">
        <v>20</v>
      </c>
      <c r="D833" s="212" t="s">
        <v>11</v>
      </c>
      <c r="E833" s="212">
        <v>2014</v>
      </c>
      <c r="F833" s="129" t="s">
        <v>233</v>
      </c>
      <c r="G833" s="129" t="s">
        <v>233</v>
      </c>
      <c r="H833" s="129" t="s">
        <v>233</v>
      </c>
      <c r="I833" s="212">
        <v>66</v>
      </c>
      <c r="J833" s="212">
        <v>166</v>
      </c>
      <c r="K833" s="212">
        <v>209</v>
      </c>
      <c r="L833" s="212">
        <v>250</v>
      </c>
      <c r="M833" s="212">
        <v>272</v>
      </c>
      <c r="N833" s="212">
        <v>395</v>
      </c>
      <c r="O833" s="212">
        <v>226</v>
      </c>
      <c r="P833" s="212">
        <v>228</v>
      </c>
      <c r="Q833" s="212">
        <v>80</v>
      </c>
      <c r="R833" s="212">
        <v>26</v>
      </c>
      <c r="S833" s="212">
        <v>4</v>
      </c>
      <c r="T833" s="212">
        <v>0</v>
      </c>
      <c r="U833" s="212">
        <v>1857</v>
      </c>
      <c r="V833" s="212">
        <v>65</v>
      </c>
      <c r="W833" s="212">
        <v>0</v>
      </c>
      <c r="X833" s="212">
        <v>985</v>
      </c>
      <c r="Y833" s="212">
        <v>750</v>
      </c>
      <c r="Z833" s="212">
        <v>173</v>
      </c>
      <c r="AA833" s="212">
        <v>14</v>
      </c>
      <c r="AB833" s="212">
        <v>143</v>
      </c>
      <c r="AC833" s="212">
        <v>16</v>
      </c>
      <c r="AD833" s="212">
        <v>253</v>
      </c>
      <c r="AE833" s="212">
        <v>1510</v>
      </c>
      <c r="AF833" s="212">
        <v>129</v>
      </c>
      <c r="AG833" s="212">
        <v>1533</v>
      </c>
      <c r="AH833" s="212">
        <v>180</v>
      </c>
      <c r="AI833" s="212">
        <v>54</v>
      </c>
      <c r="AJ833" s="212">
        <v>584</v>
      </c>
      <c r="AK833" s="212">
        <v>1338</v>
      </c>
      <c r="AL833" s="212">
        <v>26</v>
      </c>
      <c r="AM833" s="212">
        <v>0</v>
      </c>
      <c r="AN833" s="212">
        <v>1922</v>
      </c>
      <c r="AO833" s="41" t="e">
        <f t="shared" si="526"/>
        <v>#VALUE!</v>
      </c>
      <c r="AP833" s="41" t="e">
        <f t="shared" si="527"/>
        <v>#VALUE!</v>
      </c>
      <c r="AQ833" s="41" t="e">
        <f t="shared" si="528"/>
        <v>#VALUE!</v>
      </c>
      <c r="AR833" s="41">
        <f t="shared" si="494"/>
        <v>3.4339229968782518E-2</v>
      </c>
      <c r="AS833" s="41">
        <f t="shared" si="495"/>
        <v>8.6368366285119666E-2</v>
      </c>
      <c r="AT833" s="41">
        <f t="shared" si="496"/>
        <v>0.10874089490114464</v>
      </c>
      <c r="AU833" s="41">
        <f t="shared" si="497"/>
        <v>0.13007284079084286</v>
      </c>
      <c r="AV833" s="41">
        <f t="shared" si="498"/>
        <v>0.14151925078043703</v>
      </c>
      <c r="AW833" s="41">
        <f t="shared" si="499"/>
        <v>0.20551508844953173</v>
      </c>
      <c r="AX833" s="41">
        <f t="shared" si="500"/>
        <v>0.11758584807492195</v>
      </c>
      <c r="AY833" s="41">
        <f t="shared" si="501"/>
        <v>0.1186264308012487</v>
      </c>
      <c r="AZ833" s="41">
        <f t="shared" si="502"/>
        <v>4.1623309053069719E-2</v>
      </c>
      <c r="BA833" s="41">
        <f t="shared" si="503"/>
        <v>1.3527575442247659E-2</v>
      </c>
      <c r="BB833" s="41">
        <f t="shared" si="504"/>
        <v>2.0811654526534861E-3</v>
      </c>
      <c r="BC833" s="41">
        <f t="shared" si="505"/>
        <v>0</v>
      </c>
      <c r="BD833" s="41">
        <f t="shared" si="506"/>
        <v>0.96618106139438087</v>
      </c>
      <c r="BE833" s="41">
        <f t="shared" si="507"/>
        <v>3.3818938605619145E-2</v>
      </c>
      <c r="BF833" s="41">
        <f t="shared" si="508"/>
        <v>0</v>
      </c>
      <c r="BG833" s="41">
        <f t="shared" si="509"/>
        <v>0.51248699271592091</v>
      </c>
      <c r="BH833" s="41">
        <f t="shared" si="510"/>
        <v>0.39021852237252863</v>
      </c>
      <c r="BI833" s="41">
        <f t="shared" si="511"/>
        <v>9.0010405827263273E-2</v>
      </c>
      <c r="BJ833" s="41">
        <f t="shared" si="512"/>
        <v>7.2840790842872011E-3</v>
      </c>
      <c r="BK833" s="41">
        <f t="shared" si="513"/>
        <v>7.4401664932362124E-2</v>
      </c>
      <c r="BL833" s="41">
        <f t="shared" si="514"/>
        <v>8.3246618106139446E-3</v>
      </c>
      <c r="BM833" s="41">
        <f t="shared" si="515"/>
        <v>0.13163371488033299</v>
      </c>
      <c r="BN833" s="41">
        <f t="shared" si="516"/>
        <v>0.78563995837669098</v>
      </c>
      <c r="BO833" s="41">
        <f t="shared" si="517"/>
        <v>6.7117585848074923E-2</v>
      </c>
      <c r="BP833" s="41">
        <f t="shared" si="518"/>
        <v>0.79760665972944844</v>
      </c>
      <c r="BQ833" s="41">
        <f t="shared" si="519"/>
        <v>9.3652445369406867E-2</v>
      </c>
      <c r="BR833" s="41">
        <f t="shared" si="520"/>
        <v>2.8095733610822061E-2</v>
      </c>
      <c r="BS833" s="41">
        <f t="shared" si="521"/>
        <v>0.30385015608740895</v>
      </c>
      <c r="BT833" s="41">
        <f t="shared" si="522"/>
        <v>0.69614984391259105</v>
      </c>
      <c r="BU833" s="41">
        <f t="shared" si="523"/>
        <v>1.3527575442247659E-2</v>
      </c>
      <c r="BV833" s="41">
        <f t="shared" si="524"/>
        <v>0</v>
      </c>
      <c r="BW833" s="41">
        <f t="shared" si="525"/>
        <v>1</v>
      </c>
      <c r="BX833" s="41" t="str">
        <f t="shared" si="492"/>
        <v>2014Registered nursesManitoba</v>
      </c>
      <c r="BY833" s="51">
        <f>VLOOKUP(BX833,'%workplace'!$A$1:$F$393,6,FALSE)</f>
        <v>12148</v>
      </c>
      <c r="BZ833" s="32">
        <f t="shared" si="493"/>
        <v>0.15821534408956206</v>
      </c>
    </row>
    <row r="834" spans="1:78" ht="15" hidden="1" x14ac:dyDescent="0.25">
      <c r="A834" s="212" t="str">
        <f t="shared" ref="A834:A897" si="529">CONCATENATE(E834,B834,C834,D834)</f>
        <v>2014Registered nursesManitobaNursing home/long-term care</v>
      </c>
      <c r="B834" s="212" t="s">
        <v>7</v>
      </c>
      <c r="C834" s="212" t="s">
        <v>20</v>
      </c>
      <c r="D834" s="212" t="s">
        <v>12</v>
      </c>
      <c r="E834" s="212">
        <v>2014</v>
      </c>
      <c r="F834" s="129" t="s">
        <v>233</v>
      </c>
      <c r="G834" s="129" t="s">
        <v>233</v>
      </c>
      <c r="H834" s="129" t="s">
        <v>233</v>
      </c>
      <c r="I834" s="212">
        <v>72</v>
      </c>
      <c r="J834" s="212">
        <v>106</v>
      </c>
      <c r="K834" s="212">
        <v>88</v>
      </c>
      <c r="L834" s="212">
        <v>175</v>
      </c>
      <c r="M834" s="212">
        <v>177</v>
      </c>
      <c r="N834" s="212">
        <v>264</v>
      </c>
      <c r="O834" s="212">
        <v>193</v>
      </c>
      <c r="P834" s="212">
        <v>210</v>
      </c>
      <c r="Q834" s="212">
        <v>86</v>
      </c>
      <c r="R834" s="212">
        <v>31</v>
      </c>
      <c r="S834" s="212">
        <v>5</v>
      </c>
      <c r="T834" s="212">
        <v>0</v>
      </c>
      <c r="U834" s="212">
        <v>1107</v>
      </c>
      <c r="V834" s="212">
        <v>300</v>
      </c>
      <c r="W834" s="212">
        <v>0</v>
      </c>
      <c r="X834" s="212">
        <v>567</v>
      </c>
      <c r="Y834" s="212">
        <v>687</v>
      </c>
      <c r="Z834" s="212">
        <v>146</v>
      </c>
      <c r="AA834" s="212">
        <v>7</v>
      </c>
      <c r="AB834" s="212">
        <v>242</v>
      </c>
      <c r="AC834" s="212">
        <v>10</v>
      </c>
      <c r="AD834" s="212">
        <v>143</v>
      </c>
      <c r="AE834" s="212">
        <v>1012</v>
      </c>
      <c r="AF834" s="212">
        <v>152</v>
      </c>
      <c r="AG834" s="212">
        <v>1137</v>
      </c>
      <c r="AH834" s="212">
        <v>77</v>
      </c>
      <c r="AI834" s="212">
        <v>30</v>
      </c>
      <c r="AJ834" s="212">
        <v>402</v>
      </c>
      <c r="AK834" s="212">
        <v>1005</v>
      </c>
      <c r="AL834" s="212">
        <v>11</v>
      </c>
      <c r="AM834" s="212">
        <v>0</v>
      </c>
      <c r="AN834" s="212">
        <v>1407</v>
      </c>
      <c r="AO834" s="41" t="e">
        <f t="shared" si="526"/>
        <v>#VALUE!</v>
      </c>
      <c r="AP834" s="41" t="e">
        <f t="shared" si="527"/>
        <v>#VALUE!</v>
      </c>
      <c r="AQ834" s="41" t="e">
        <f t="shared" si="528"/>
        <v>#VALUE!</v>
      </c>
      <c r="AR834" s="41">
        <f t="shared" si="494"/>
        <v>5.1172707889125799E-2</v>
      </c>
      <c r="AS834" s="41">
        <f t="shared" si="495"/>
        <v>7.5337597725657429E-2</v>
      </c>
      <c r="AT834" s="41">
        <f t="shared" si="496"/>
        <v>6.2544420753375976E-2</v>
      </c>
      <c r="AU834" s="41">
        <f t="shared" si="497"/>
        <v>0.12437810945273632</v>
      </c>
      <c r="AV834" s="41">
        <f t="shared" si="498"/>
        <v>0.1257995735607676</v>
      </c>
      <c r="AW834" s="41">
        <f t="shared" si="499"/>
        <v>0.18763326226012794</v>
      </c>
      <c r="AX834" s="41">
        <f t="shared" si="500"/>
        <v>0.13717128642501777</v>
      </c>
      <c r="AY834" s="41">
        <f t="shared" si="501"/>
        <v>0.14925373134328357</v>
      </c>
      <c r="AZ834" s="41">
        <f t="shared" si="502"/>
        <v>6.1122956645344707E-2</v>
      </c>
      <c r="BA834" s="41">
        <f t="shared" si="503"/>
        <v>2.2032693674484721E-2</v>
      </c>
      <c r="BB834" s="41">
        <f t="shared" si="504"/>
        <v>3.5536602700781805E-3</v>
      </c>
      <c r="BC834" s="41">
        <f t="shared" si="505"/>
        <v>0</v>
      </c>
      <c r="BD834" s="41">
        <f t="shared" si="506"/>
        <v>0.78678038379530912</v>
      </c>
      <c r="BE834" s="41">
        <f t="shared" si="507"/>
        <v>0.21321961620469082</v>
      </c>
      <c r="BF834" s="41">
        <f t="shared" si="508"/>
        <v>0</v>
      </c>
      <c r="BG834" s="41">
        <f t="shared" si="509"/>
        <v>0.40298507462686567</v>
      </c>
      <c r="BH834" s="41">
        <f t="shared" si="510"/>
        <v>0.48827292110874199</v>
      </c>
      <c r="BI834" s="41">
        <f t="shared" si="511"/>
        <v>0.10376687988628287</v>
      </c>
      <c r="BJ834" s="41">
        <f t="shared" si="512"/>
        <v>4.9751243781094526E-3</v>
      </c>
      <c r="BK834" s="41">
        <f t="shared" si="513"/>
        <v>0.17199715707178392</v>
      </c>
      <c r="BL834" s="41">
        <f t="shared" si="514"/>
        <v>7.1073205401563609E-3</v>
      </c>
      <c r="BM834" s="41">
        <f t="shared" si="515"/>
        <v>0.10163468372423597</v>
      </c>
      <c r="BN834" s="41">
        <f t="shared" si="516"/>
        <v>0.71926083866382373</v>
      </c>
      <c r="BO834" s="41">
        <f t="shared" si="517"/>
        <v>0.10803127221037669</v>
      </c>
      <c r="BP834" s="41">
        <f t="shared" si="518"/>
        <v>0.8081023454157783</v>
      </c>
      <c r="BQ834" s="41">
        <f t="shared" si="519"/>
        <v>5.4726368159203981E-2</v>
      </c>
      <c r="BR834" s="41">
        <f t="shared" si="520"/>
        <v>2.1321961620469083E-2</v>
      </c>
      <c r="BS834" s="41">
        <f t="shared" si="521"/>
        <v>0.2857142857142857</v>
      </c>
      <c r="BT834" s="41">
        <f t="shared" si="522"/>
        <v>0.7142857142857143</v>
      </c>
      <c r="BU834" s="41">
        <f t="shared" si="523"/>
        <v>7.818052594171997E-3</v>
      </c>
      <c r="BV834" s="41">
        <f t="shared" si="524"/>
        <v>0</v>
      </c>
      <c r="BW834" s="41">
        <f t="shared" si="525"/>
        <v>1</v>
      </c>
      <c r="BX834" s="41" t="str">
        <f t="shared" ref="BX834:BX897" si="530">CONCATENATE(E834,B834,C834)</f>
        <v>2014Registered nursesManitoba</v>
      </c>
      <c r="BY834" s="51">
        <f>VLOOKUP(BX834,'%workplace'!$A$1:$F$393,6,FALSE)</f>
        <v>12148</v>
      </c>
      <c r="BZ834" s="32">
        <f t="shared" ref="BZ834:BZ897" si="531">IF(AN834="†","†",AN834/BY834)</f>
        <v>0.11582153440895621</v>
      </c>
    </row>
    <row r="835" spans="1:78" ht="15" hidden="1" x14ac:dyDescent="0.25">
      <c r="A835" s="212" t="str">
        <f t="shared" si="529"/>
        <v>2014Registered nursesManitobaHospital</v>
      </c>
      <c r="B835" s="212" t="s">
        <v>7</v>
      </c>
      <c r="C835" s="212" t="s">
        <v>20</v>
      </c>
      <c r="D835" s="212" t="s">
        <v>10</v>
      </c>
      <c r="E835" s="212">
        <v>2014</v>
      </c>
      <c r="F835" s="129" t="s">
        <v>233</v>
      </c>
      <c r="G835" s="129" t="s">
        <v>233</v>
      </c>
      <c r="H835" s="129" t="s">
        <v>233</v>
      </c>
      <c r="I835" s="212">
        <v>1049</v>
      </c>
      <c r="J835" s="212">
        <v>1117</v>
      </c>
      <c r="K835" s="212">
        <v>870</v>
      </c>
      <c r="L835" s="212">
        <v>801</v>
      </c>
      <c r="M835" s="212">
        <v>883</v>
      </c>
      <c r="N835" s="212">
        <v>1151</v>
      </c>
      <c r="O835" s="212">
        <v>675</v>
      </c>
      <c r="P835" s="212">
        <v>535</v>
      </c>
      <c r="Q835" s="212">
        <v>171</v>
      </c>
      <c r="R835" s="212">
        <v>42</v>
      </c>
      <c r="S835" s="212">
        <v>161</v>
      </c>
      <c r="T835" s="212">
        <v>0</v>
      </c>
      <c r="U835" s="212">
        <v>6790</v>
      </c>
      <c r="V835" s="212">
        <v>665</v>
      </c>
      <c r="W835" s="212">
        <v>0</v>
      </c>
      <c r="X835" s="212">
        <v>3156</v>
      </c>
      <c r="Y835" s="212">
        <v>3696</v>
      </c>
      <c r="Z835" s="212">
        <v>554</v>
      </c>
      <c r="AA835" s="212">
        <v>49</v>
      </c>
      <c r="AB835" s="212">
        <v>290</v>
      </c>
      <c r="AC835" s="212">
        <v>61</v>
      </c>
      <c r="AD835" s="212">
        <v>824</v>
      </c>
      <c r="AE835" s="212">
        <v>6280</v>
      </c>
      <c r="AF835" s="212">
        <v>342</v>
      </c>
      <c r="AG835" s="212">
        <v>6359</v>
      </c>
      <c r="AH835" s="212">
        <v>407</v>
      </c>
      <c r="AI835" s="212">
        <v>238</v>
      </c>
      <c r="AJ835" s="212">
        <v>1496</v>
      </c>
      <c r="AK835" s="212">
        <v>5956</v>
      </c>
      <c r="AL835" s="212">
        <v>109</v>
      </c>
      <c r="AM835" s="212">
        <v>3</v>
      </c>
      <c r="AN835" s="212">
        <v>7455</v>
      </c>
      <c r="AO835" s="41" t="e">
        <f t="shared" si="526"/>
        <v>#VALUE!</v>
      </c>
      <c r="AP835" s="41" t="e">
        <f t="shared" si="527"/>
        <v>#VALUE!</v>
      </c>
      <c r="AQ835" s="41" t="e">
        <f t="shared" si="528"/>
        <v>#VALUE!</v>
      </c>
      <c r="AR835" s="41">
        <f t="shared" si="494"/>
        <v>0.14071093226022804</v>
      </c>
      <c r="AS835" s="41">
        <f t="shared" si="495"/>
        <v>0.14983232729711604</v>
      </c>
      <c r="AT835" s="41">
        <f t="shared" si="496"/>
        <v>0.11670020120724346</v>
      </c>
      <c r="AU835" s="41">
        <f t="shared" si="497"/>
        <v>0.10744466800804829</v>
      </c>
      <c r="AV835" s="41">
        <f t="shared" si="498"/>
        <v>0.11844399731723676</v>
      </c>
      <c r="AW835" s="41">
        <f t="shared" si="499"/>
        <v>0.15439302481556003</v>
      </c>
      <c r="AX835" s="41">
        <f t="shared" si="500"/>
        <v>9.0543259557344061E-2</v>
      </c>
      <c r="AY835" s="41">
        <f t="shared" si="501"/>
        <v>7.1763916834339372E-2</v>
      </c>
      <c r="AZ835" s="41">
        <f t="shared" si="502"/>
        <v>2.2937625754527163E-2</v>
      </c>
      <c r="BA835" s="41">
        <f t="shared" si="503"/>
        <v>5.6338028169014088E-3</v>
      </c>
      <c r="BB835" s="41">
        <f t="shared" si="504"/>
        <v>2.1596244131455399E-2</v>
      </c>
      <c r="BC835" s="41">
        <f t="shared" si="505"/>
        <v>0</v>
      </c>
      <c r="BD835" s="41">
        <f t="shared" si="506"/>
        <v>0.91079812206572774</v>
      </c>
      <c r="BE835" s="41">
        <f t="shared" si="507"/>
        <v>8.9201877934272297E-2</v>
      </c>
      <c r="BF835" s="41">
        <f t="shared" si="508"/>
        <v>0</v>
      </c>
      <c r="BG835" s="41">
        <f t="shared" si="509"/>
        <v>0.42334004024144867</v>
      </c>
      <c r="BH835" s="41">
        <f t="shared" si="510"/>
        <v>0.49577464788732395</v>
      </c>
      <c r="BI835" s="41">
        <f t="shared" si="511"/>
        <v>7.4312541918175726E-2</v>
      </c>
      <c r="BJ835" s="41">
        <f t="shared" si="512"/>
        <v>6.5727699530516428E-3</v>
      </c>
      <c r="BK835" s="41">
        <f t="shared" si="513"/>
        <v>3.8900067069081154E-2</v>
      </c>
      <c r="BL835" s="41">
        <f t="shared" si="514"/>
        <v>8.1824279007377595E-3</v>
      </c>
      <c r="BM835" s="41">
        <f t="shared" si="515"/>
        <v>0.11052984574111335</v>
      </c>
      <c r="BN835" s="41">
        <f t="shared" si="516"/>
        <v>0.84238765928906778</v>
      </c>
      <c r="BO835" s="41">
        <f t="shared" si="517"/>
        <v>4.5875251509054325E-2</v>
      </c>
      <c r="BP835" s="41">
        <f t="shared" si="518"/>
        <v>0.85298457411133466</v>
      </c>
      <c r="BQ835" s="41">
        <f t="shared" si="519"/>
        <v>5.4594232059020795E-2</v>
      </c>
      <c r="BR835" s="41">
        <f t="shared" si="520"/>
        <v>3.1924882629107983E-2</v>
      </c>
      <c r="BS835" s="41">
        <f t="shared" si="521"/>
        <v>0.20067069081153588</v>
      </c>
      <c r="BT835" s="41">
        <f t="shared" si="522"/>
        <v>0.79892689470154254</v>
      </c>
      <c r="BU835" s="41">
        <f t="shared" si="523"/>
        <v>1.4621059691482226E-2</v>
      </c>
      <c r="BV835" s="41">
        <f t="shared" si="524"/>
        <v>4.0241448692152917E-4</v>
      </c>
      <c r="BW835" s="41">
        <f t="shared" si="525"/>
        <v>1</v>
      </c>
      <c r="BX835" s="41" t="str">
        <f t="shared" si="530"/>
        <v>2014Registered nursesManitoba</v>
      </c>
      <c r="BY835" s="51">
        <f>VLOOKUP(BX835,'%workplace'!$A$1:$F$393,6,FALSE)</f>
        <v>12148</v>
      </c>
      <c r="BZ835" s="32">
        <f t="shared" si="531"/>
        <v>0.61368126440566351</v>
      </c>
    </row>
    <row r="836" spans="1:78" ht="15" hidden="1" x14ac:dyDescent="0.25">
      <c r="A836" s="212" t="str">
        <f t="shared" si="529"/>
        <v>2014Registered nursesManitobaOther places of work</v>
      </c>
      <c r="B836" s="212" t="s">
        <v>7</v>
      </c>
      <c r="C836" s="212" t="s">
        <v>20</v>
      </c>
      <c r="D836" s="212" t="s">
        <v>13</v>
      </c>
      <c r="E836" s="212">
        <v>2014</v>
      </c>
      <c r="F836" s="129" t="s">
        <v>233</v>
      </c>
      <c r="G836" s="129" t="s">
        <v>233</v>
      </c>
      <c r="H836" s="129" t="s">
        <v>233</v>
      </c>
      <c r="I836" s="212">
        <v>19</v>
      </c>
      <c r="J836" s="212">
        <v>60</v>
      </c>
      <c r="K836" s="212">
        <v>107</v>
      </c>
      <c r="L836" s="212">
        <v>157</v>
      </c>
      <c r="M836" s="212">
        <v>187</v>
      </c>
      <c r="N836" s="212">
        <v>267</v>
      </c>
      <c r="O836" s="212">
        <v>197</v>
      </c>
      <c r="P836" s="212">
        <v>217</v>
      </c>
      <c r="Q836" s="212">
        <v>66</v>
      </c>
      <c r="R836" s="212">
        <v>26</v>
      </c>
      <c r="S836" s="212">
        <v>1</v>
      </c>
      <c r="T836" s="212">
        <v>0</v>
      </c>
      <c r="U836" s="212">
        <v>1261</v>
      </c>
      <c r="V836" s="212">
        <v>43</v>
      </c>
      <c r="W836" s="212">
        <v>0</v>
      </c>
      <c r="X836" s="212">
        <v>805</v>
      </c>
      <c r="Y836" s="212">
        <v>359</v>
      </c>
      <c r="Z836" s="212">
        <v>135</v>
      </c>
      <c r="AA836" s="212">
        <v>5</v>
      </c>
      <c r="AB836" s="212">
        <v>164</v>
      </c>
      <c r="AC836" s="212">
        <v>12</v>
      </c>
      <c r="AD836" s="212">
        <v>788</v>
      </c>
      <c r="AE836" s="212">
        <v>340</v>
      </c>
      <c r="AF836" s="212">
        <v>276</v>
      </c>
      <c r="AG836" s="212">
        <v>529</v>
      </c>
      <c r="AH836" s="212">
        <v>396</v>
      </c>
      <c r="AI836" s="212">
        <v>87</v>
      </c>
      <c r="AJ836" s="212">
        <v>203</v>
      </c>
      <c r="AK836" s="212">
        <v>1100</v>
      </c>
      <c r="AL836" s="212">
        <v>16</v>
      </c>
      <c r="AM836" s="212">
        <v>1</v>
      </c>
      <c r="AN836" s="212">
        <v>1304</v>
      </c>
      <c r="AO836" s="41" t="e">
        <f t="shared" si="526"/>
        <v>#VALUE!</v>
      </c>
      <c r="AP836" s="41" t="e">
        <f t="shared" si="527"/>
        <v>#VALUE!</v>
      </c>
      <c r="AQ836" s="41" t="e">
        <f t="shared" si="528"/>
        <v>#VALUE!</v>
      </c>
      <c r="AR836" s="41">
        <f t="shared" si="494"/>
        <v>1.4570552147239263E-2</v>
      </c>
      <c r="AS836" s="41">
        <f t="shared" si="495"/>
        <v>4.6012269938650305E-2</v>
      </c>
      <c r="AT836" s="41">
        <f t="shared" si="496"/>
        <v>8.2055214723926378E-2</v>
      </c>
      <c r="AU836" s="41">
        <f t="shared" si="497"/>
        <v>0.12039877300613497</v>
      </c>
      <c r="AV836" s="41">
        <f t="shared" si="498"/>
        <v>0.14340490797546013</v>
      </c>
      <c r="AW836" s="41">
        <f t="shared" si="499"/>
        <v>0.20475460122699388</v>
      </c>
      <c r="AX836" s="41">
        <f t="shared" si="500"/>
        <v>0.15107361963190183</v>
      </c>
      <c r="AY836" s="41">
        <f t="shared" si="501"/>
        <v>0.16641104294478529</v>
      </c>
      <c r="AZ836" s="41">
        <f t="shared" si="502"/>
        <v>5.0613496932515337E-2</v>
      </c>
      <c r="BA836" s="41">
        <f t="shared" si="503"/>
        <v>1.9938650306748466E-2</v>
      </c>
      <c r="BB836" s="41">
        <f t="shared" si="504"/>
        <v>7.668711656441718E-4</v>
      </c>
      <c r="BC836" s="41">
        <f t="shared" si="505"/>
        <v>0</v>
      </c>
      <c r="BD836" s="41">
        <f t="shared" si="506"/>
        <v>0.96702453987730064</v>
      </c>
      <c r="BE836" s="41">
        <f t="shared" si="507"/>
        <v>3.2975460122699383E-2</v>
      </c>
      <c r="BF836" s="41">
        <f t="shared" si="508"/>
        <v>0</v>
      </c>
      <c r="BG836" s="41">
        <f t="shared" si="509"/>
        <v>0.61733128834355833</v>
      </c>
      <c r="BH836" s="41">
        <f t="shared" si="510"/>
        <v>0.27530674846625769</v>
      </c>
      <c r="BI836" s="41">
        <f t="shared" si="511"/>
        <v>0.10352760736196319</v>
      </c>
      <c r="BJ836" s="41">
        <f t="shared" si="512"/>
        <v>3.8343558282208589E-3</v>
      </c>
      <c r="BK836" s="41">
        <f t="shared" si="513"/>
        <v>0.12576687116564417</v>
      </c>
      <c r="BL836" s="41">
        <f t="shared" si="514"/>
        <v>9.202453987730062E-3</v>
      </c>
      <c r="BM836" s="41">
        <f t="shared" si="515"/>
        <v>0.60429447852760731</v>
      </c>
      <c r="BN836" s="41">
        <f t="shared" si="516"/>
        <v>0.2607361963190184</v>
      </c>
      <c r="BO836" s="41">
        <f t="shared" si="517"/>
        <v>0.21165644171779141</v>
      </c>
      <c r="BP836" s="41">
        <f t="shared" si="518"/>
        <v>0.40567484662576686</v>
      </c>
      <c r="BQ836" s="41">
        <f t="shared" si="519"/>
        <v>0.30368098159509205</v>
      </c>
      <c r="BR836" s="41">
        <f t="shared" si="520"/>
        <v>6.6717791411042948E-2</v>
      </c>
      <c r="BS836" s="41">
        <f t="shared" si="521"/>
        <v>0.15567484662576686</v>
      </c>
      <c r="BT836" s="41">
        <f t="shared" si="522"/>
        <v>0.84355828220858897</v>
      </c>
      <c r="BU836" s="41">
        <f t="shared" si="523"/>
        <v>1.2269938650306749E-2</v>
      </c>
      <c r="BV836" s="41">
        <f t="shared" si="524"/>
        <v>7.668711656441718E-4</v>
      </c>
      <c r="BW836" s="41">
        <f t="shared" si="525"/>
        <v>1</v>
      </c>
      <c r="BX836" s="41" t="str">
        <f t="shared" si="530"/>
        <v>2014Registered nursesManitoba</v>
      </c>
      <c r="BY836" s="51">
        <f>VLOOKUP(BX836,'%workplace'!$A$1:$F$393,6,FALSE)</f>
        <v>12148</v>
      </c>
      <c r="BZ836" s="32">
        <f t="shared" si="531"/>
        <v>0.10734277247283504</v>
      </c>
    </row>
    <row r="837" spans="1:78" ht="15" hidden="1" x14ac:dyDescent="0.25">
      <c r="A837" s="212" t="str">
        <f t="shared" si="529"/>
        <v>2014Registered nursesManitobaUnknown places of work</v>
      </c>
      <c r="B837" s="212" t="s">
        <v>7</v>
      </c>
      <c r="C837" s="212" t="s">
        <v>20</v>
      </c>
      <c r="D837" s="212" t="s">
        <v>49</v>
      </c>
      <c r="E837" s="212">
        <v>2014</v>
      </c>
      <c r="F837" s="129" t="s">
        <v>233</v>
      </c>
      <c r="G837" s="129" t="s">
        <v>233</v>
      </c>
      <c r="H837" s="129" t="s">
        <v>233</v>
      </c>
      <c r="I837" s="212">
        <v>10</v>
      </c>
      <c r="J837" s="212">
        <v>9</v>
      </c>
      <c r="K837" s="212">
        <v>4</v>
      </c>
      <c r="L837" s="212">
        <v>7</v>
      </c>
      <c r="M837" s="212">
        <v>6</v>
      </c>
      <c r="N837" s="212">
        <v>10</v>
      </c>
      <c r="O837" s="212">
        <v>3</v>
      </c>
      <c r="P837" s="212">
        <v>5</v>
      </c>
      <c r="Q837" s="212">
        <v>4</v>
      </c>
      <c r="R837" s="212">
        <v>1</v>
      </c>
      <c r="S837" s="212">
        <v>1</v>
      </c>
      <c r="T837" s="212">
        <v>0</v>
      </c>
      <c r="U837" s="212">
        <v>58</v>
      </c>
      <c r="V837" s="212">
        <v>2</v>
      </c>
      <c r="W837" s="212">
        <v>0</v>
      </c>
      <c r="X837" s="212">
        <v>32</v>
      </c>
      <c r="Y837" s="212">
        <v>19</v>
      </c>
      <c r="Z837" s="212">
        <v>4</v>
      </c>
      <c r="AA837" s="212">
        <v>5</v>
      </c>
      <c r="AB837" s="212">
        <v>1</v>
      </c>
      <c r="AC837" s="212">
        <v>40</v>
      </c>
      <c r="AD837" s="212">
        <v>4</v>
      </c>
      <c r="AE837" s="212">
        <v>15</v>
      </c>
      <c r="AF837" s="212">
        <v>5</v>
      </c>
      <c r="AG837" s="212">
        <v>30</v>
      </c>
      <c r="AH837" s="212">
        <v>5</v>
      </c>
      <c r="AI837" s="212">
        <v>2</v>
      </c>
      <c r="AJ837" s="212">
        <v>10</v>
      </c>
      <c r="AK837" s="212">
        <v>50</v>
      </c>
      <c r="AL837" s="212">
        <v>18</v>
      </c>
      <c r="AM837" s="212">
        <v>0</v>
      </c>
      <c r="AN837" s="212">
        <v>60</v>
      </c>
      <c r="AO837" s="41" t="e">
        <f t="shared" si="526"/>
        <v>#VALUE!</v>
      </c>
      <c r="AP837" s="41" t="e">
        <f t="shared" si="527"/>
        <v>#VALUE!</v>
      </c>
      <c r="AQ837" s="41" t="e">
        <f t="shared" si="528"/>
        <v>#VALUE!</v>
      </c>
      <c r="AR837" s="41">
        <f t="shared" si="494"/>
        <v>0.16666666666666666</v>
      </c>
      <c r="AS837" s="41">
        <f t="shared" si="495"/>
        <v>0.15</v>
      </c>
      <c r="AT837" s="41">
        <f t="shared" si="496"/>
        <v>6.6666666666666666E-2</v>
      </c>
      <c r="AU837" s="41">
        <f t="shared" si="497"/>
        <v>0.11666666666666667</v>
      </c>
      <c r="AV837" s="41">
        <f t="shared" si="498"/>
        <v>0.1</v>
      </c>
      <c r="AW837" s="41">
        <f t="shared" si="499"/>
        <v>0.16666666666666666</v>
      </c>
      <c r="AX837" s="41">
        <f t="shared" si="500"/>
        <v>0.05</v>
      </c>
      <c r="AY837" s="41">
        <f t="shared" si="501"/>
        <v>8.3333333333333329E-2</v>
      </c>
      <c r="AZ837" s="41">
        <f t="shared" si="502"/>
        <v>6.6666666666666666E-2</v>
      </c>
      <c r="BA837" s="41">
        <f t="shared" si="503"/>
        <v>1.6666666666666666E-2</v>
      </c>
      <c r="BB837" s="41">
        <f t="shared" si="504"/>
        <v>1.6666666666666666E-2</v>
      </c>
      <c r="BC837" s="41">
        <f t="shared" si="505"/>
        <v>0</v>
      </c>
      <c r="BD837" s="41">
        <f t="shared" si="506"/>
        <v>0.96666666666666667</v>
      </c>
      <c r="BE837" s="41">
        <f t="shared" si="507"/>
        <v>3.3333333333333333E-2</v>
      </c>
      <c r="BF837" s="41">
        <f t="shared" si="508"/>
        <v>0</v>
      </c>
      <c r="BG837" s="41">
        <f t="shared" si="509"/>
        <v>0.53333333333333333</v>
      </c>
      <c r="BH837" s="41">
        <f t="shared" si="510"/>
        <v>0.31666666666666665</v>
      </c>
      <c r="BI837" s="41">
        <f t="shared" si="511"/>
        <v>6.6666666666666666E-2</v>
      </c>
      <c r="BJ837" s="41">
        <f t="shared" si="512"/>
        <v>8.3333333333333329E-2</v>
      </c>
      <c r="BK837" s="41">
        <f t="shared" si="513"/>
        <v>1.6666666666666666E-2</v>
      </c>
      <c r="BL837" s="41">
        <f t="shared" si="514"/>
        <v>0.66666666666666663</v>
      </c>
      <c r="BM837" s="41">
        <f t="shared" si="515"/>
        <v>6.6666666666666666E-2</v>
      </c>
      <c r="BN837" s="41">
        <f t="shared" si="516"/>
        <v>0.25</v>
      </c>
      <c r="BO837" s="41">
        <f t="shared" si="517"/>
        <v>8.3333333333333329E-2</v>
      </c>
      <c r="BP837" s="41">
        <f t="shared" si="518"/>
        <v>0.5</v>
      </c>
      <c r="BQ837" s="41">
        <f t="shared" si="519"/>
        <v>8.3333333333333329E-2</v>
      </c>
      <c r="BR837" s="41">
        <f t="shared" si="520"/>
        <v>3.3333333333333333E-2</v>
      </c>
      <c r="BS837" s="41">
        <f t="shared" si="521"/>
        <v>0.16666666666666666</v>
      </c>
      <c r="BT837" s="41">
        <f t="shared" si="522"/>
        <v>0.83333333333333337</v>
      </c>
      <c r="BU837" s="41">
        <f t="shared" si="523"/>
        <v>0.3</v>
      </c>
      <c r="BV837" s="41">
        <f t="shared" si="524"/>
        <v>0</v>
      </c>
      <c r="BW837" s="41">
        <f t="shared" si="525"/>
        <v>1</v>
      </c>
      <c r="BX837" s="41" t="str">
        <f t="shared" si="530"/>
        <v>2014Registered nursesManitoba</v>
      </c>
      <c r="BY837" s="51">
        <f>VLOOKUP(BX837,'%workplace'!$A$1:$F$393,6,FALSE)</f>
        <v>12148</v>
      </c>
      <c r="BZ837" s="32">
        <f t="shared" si="531"/>
        <v>4.9390846229832074E-3</v>
      </c>
    </row>
    <row r="838" spans="1:78" s="8" customFormat="1" hidden="1" x14ac:dyDescent="0.2">
      <c r="A838" s="8" t="str">
        <f t="shared" si="529"/>
        <v>2014Registered nursesSaskatchewanAll places of work</v>
      </c>
      <c r="B838" s="8" t="s">
        <v>7</v>
      </c>
      <c r="C838" s="8" t="s">
        <v>21</v>
      </c>
      <c r="D838" s="8" t="s">
        <v>9</v>
      </c>
      <c r="E838" s="8">
        <v>2014</v>
      </c>
      <c r="F838" s="8">
        <v>9562</v>
      </c>
      <c r="G838" s="8">
        <v>617</v>
      </c>
      <c r="H838" s="8">
        <v>0</v>
      </c>
      <c r="I838" s="8">
        <v>1373</v>
      </c>
      <c r="J838" s="8">
        <v>1435</v>
      </c>
      <c r="K838" s="8">
        <v>978</v>
      </c>
      <c r="L838" s="8">
        <v>1023</v>
      </c>
      <c r="M838" s="8">
        <v>1017</v>
      </c>
      <c r="N838" s="8">
        <v>1317</v>
      </c>
      <c r="O838" s="8">
        <v>1311</v>
      </c>
      <c r="P838" s="8">
        <v>1003</v>
      </c>
      <c r="Q838" s="8">
        <v>322</v>
      </c>
      <c r="R838" s="8">
        <v>85</v>
      </c>
      <c r="S838" s="8">
        <v>315</v>
      </c>
      <c r="T838" s="8">
        <v>0</v>
      </c>
      <c r="U838" s="8">
        <v>9412</v>
      </c>
      <c r="V838" s="8">
        <v>767</v>
      </c>
      <c r="W838" s="8">
        <v>0</v>
      </c>
      <c r="X838" s="8">
        <v>5919</v>
      </c>
      <c r="Y838" s="8">
        <v>2696</v>
      </c>
      <c r="Z838" s="8">
        <v>1521</v>
      </c>
      <c r="AA838" s="8">
        <v>43</v>
      </c>
      <c r="AB838" s="8">
        <v>605</v>
      </c>
      <c r="AC838" s="8">
        <v>66</v>
      </c>
      <c r="AD838" s="8">
        <v>1400</v>
      </c>
      <c r="AE838" s="8">
        <v>8108</v>
      </c>
      <c r="AF838" s="8">
        <v>322</v>
      </c>
      <c r="AG838" s="8">
        <v>9240</v>
      </c>
      <c r="AH838" s="8">
        <v>510</v>
      </c>
      <c r="AI838" s="8">
        <v>37</v>
      </c>
      <c r="AJ838" s="8">
        <v>2098</v>
      </c>
      <c r="AK838" s="8">
        <v>8072</v>
      </c>
      <c r="AL838" s="8">
        <v>70</v>
      </c>
      <c r="AM838" s="8">
        <v>9</v>
      </c>
      <c r="AN838" s="8">
        <v>10179</v>
      </c>
      <c r="AO838" s="41">
        <f t="shared" si="526"/>
        <v>0.93938500835052563</v>
      </c>
      <c r="AP838" s="41">
        <f t="shared" si="527"/>
        <v>6.0614991649474405E-2</v>
      </c>
      <c r="AQ838" s="41">
        <f t="shared" si="528"/>
        <v>0</v>
      </c>
      <c r="AR838" s="41">
        <f t="shared" si="494"/>
        <v>0.13488554867865213</v>
      </c>
      <c r="AS838" s="41">
        <f t="shared" si="495"/>
        <v>0.14097652028686511</v>
      </c>
      <c r="AT838" s="41">
        <f t="shared" si="496"/>
        <v>9.6080165045682286E-2</v>
      </c>
      <c r="AU838" s="41">
        <f t="shared" si="497"/>
        <v>0.10050103153551429</v>
      </c>
      <c r="AV838" s="41">
        <f t="shared" si="498"/>
        <v>9.9911582670203364E-2</v>
      </c>
      <c r="AW838" s="41">
        <f t="shared" si="499"/>
        <v>0.12938402593575007</v>
      </c>
      <c r="AX838" s="41">
        <f t="shared" si="500"/>
        <v>0.12879457707043915</v>
      </c>
      <c r="AY838" s="41">
        <f t="shared" si="501"/>
        <v>9.853620198447785E-2</v>
      </c>
      <c r="AZ838" s="41">
        <f t="shared" si="502"/>
        <v>3.1633755771686804E-2</v>
      </c>
      <c r="BA838" s="41">
        <f t="shared" si="503"/>
        <v>8.3505255919049028E-3</v>
      </c>
      <c r="BB838" s="41">
        <f t="shared" si="504"/>
        <v>3.0946065428824051E-2</v>
      </c>
      <c r="BC838" s="41">
        <f t="shared" si="505"/>
        <v>0</v>
      </c>
      <c r="BD838" s="41">
        <f t="shared" si="506"/>
        <v>0.92464878671775219</v>
      </c>
      <c r="BE838" s="41">
        <f t="shared" si="507"/>
        <v>7.5351213282247767E-2</v>
      </c>
      <c r="BF838" s="41">
        <f t="shared" si="508"/>
        <v>0</v>
      </c>
      <c r="BG838" s="41">
        <f t="shared" si="509"/>
        <v>0.58149130562923668</v>
      </c>
      <c r="BH838" s="41">
        <f t="shared" si="510"/>
        <v>0.26485902347971313</v>
      </c>
      <c r="BI838" s="41">
        <f t="shared" si="511"/>
        <v>0.14942528735632185</v>
      </c>
      <c r="BJ838" s="41">
        <f t="shared" si="512"/>
        <v>4.2243835347283622E-3</v>
      </c>
      <c r="BK838" s="41">
        <f t="shared" si="513"/>
        <v>5.9436093918852538E-2</v>
      </c>
      <c r="BL838" s="41">
        <f t="shared" si="514"/>
        <v>6.4839375184202767E-3</v>
      </c>
      <c r="BM838" s="41">
        <f t="shared" si="515"/>
        <v>0.13753806857255133</v>
      </c>
      <c r="BN838" s="41">
        <f t="shared" si="516"/>
        <v>0.79654189999017588</v>
      </c>
      <c r="BO838" s="41">
        <f t="shared" si="517"/>
        <v>3.1633755771686804E-2</v>
      </c>
      <c r="BP838" s="41">
        <f t="shared" si="518"/>
        <v>0.90775125257883882</v>
      </c>
      <c r="BQ838" s="41">
        <f t="shared" si="519"/>
        <v>5.0103153551429414E-2</v>
      </c>
      <c r="BR838" s="41">
        <f t="shared" si="520"/>
        <v>3.634934669417428E-3</v>
      </c>
      <c r="BS838" s="41">
        <f t="shared" si="521"/>
        <v>0.20611061990372334</v>
      </c>
      <c r="BT838" s="41">
        <f t="shared" si="522"/>
        <v>0.79300520679831021</v>
      </c>
      <c r="BU838" s="41">
        <f t="shared" si="523"/>
        <v>6.8769034286275668E-3</v>
      </c>
      <c r="BV838" s="41">
        <f t="shared" si="524"/>
        <v>8.8417329796640137E-4</v>
      </c>
      <c r="BW838" s="41">
        <f t="shared" si="525"/>
        <v>1</v>
      </c>
      <c r="BX838" s="41" t="str">
        <f t="shared" si="530"/>
        <v>2014Registered nursesSaskatchewan</v>
      </c>
      <c r="BY838" s="51">
        <f>VLOOKUP(BX838,'%workplace'!$A$1:$F$381,6,FALSE)</f>
        <v>10179</v>
      </c>
      <c r="BZ838" s="32">
        <f t="shared" si="531"/>
        <v>1</v>
      </c>
    </row>
    <row r="839" spans="1:78" s="8" customFormat="1" hidden="1" x14ac:dyDescent="0.2">
      <c r="A839" s="8" t="str">
        <f t="shared" si="529"/>
        <v>2014Registered nursesSaskatchewanCommunity health</v>
      </c>
      <c r="B839" s="8" t="s">
        <v>7</v>
      </c>
      <c r="C839" s="8" t="s">
        <v>21</v>
      </c>
      <c r="D839" s="8" t="s">
        <v>11</v>
      </c>
      <c r="E839" s="8">
        <v>2014</v>
      </c>
      <c r="F839" s="8">
        <v>1801</v>
      </c>
      <c r="G839" s="8">
        <v>53</v>
      </c>
      <c r="H839" s="8">
        <v>0</v>
      </c>
      <c r="I839" s="8">
        <v>98</v>
      </c>
      <c r="J839" s="8">
        <v>188</v>
      </c>
      <c r="K839" s="8">
        <v>187</v>
      </c>
      <c r="L839" s="8">
        <v>213</v>
      </c>
      <c r="M839" s="8">
        <v>232</v>
      </c>
      <c r="N839" s="8">
        <v>280</v>
      </c>
      <c r="O839" s="8">
        <v>320</v>
      </c>
      <c r="P839" s="8">
        <v>241</v>
      </c>
      <c r="Q839" s="8">
        <v>59</v>
      </c>
      <c r="R839" s="8">
        <v>23</v>
      </c>
      <c r="S839" s="8">
        <v>13</v>
      </c>
      <c r="T839" s="8">
        <v>0</v>
      </c>
      <c r="U839" s="8">
        <v>1801</v>
      </c>
      <c r="V839" s="8">
        <v>53</v>
      </c>
      <c r="W839" s="8">
        <v>0</v>
      </c>
      <c r="X839" s="8">
        <v>941</v>
      </c>
      <c r="Y839" s="8">
        <v>627</v>
      </c>
      <c r="Z839" s="8">
        <v>281</v>
      </c>
      <c r="AA839" s="8">
        <v>5</v>
      </c>
      <c r="AB839" s="8">
        <v>147</v>
      </c>
      <c r="AC839" s="8">
        <v>0</v>
      </c>
      <c r="AD839" s="8">
        <v>253</v>
      </c>
      <c r="AE839" s="8">
        <v>1454</v>
      </c>
      <c r="AF839" s="8">
        <v>42</v>
      </c>
      <c r="AG839" s="8">
        <v>1740</v>
      </c>
      <c r="AH839" s="8">
        <v>68</v>
      </c>
      <c r="AI839" s="8">
        <v>4</v>
      </c>
      <c r="AJ839" s="8">
        <v>685</v>
      </c>
      <c r="AK839" s="8">
        <v>1167</v>
      </c>
      <c r="AL839" s="8">
        <v>0</v>
      </c>
      <c r="AM839" s="8">
        <v>2</v>
      </c>
      <c r="AN839" s="8">
        <v>1854</v>
      </c>
      <c r="AO839" s="41">
        <f t="shared" si="526"/>
        <v>0.97141316073354911</v>
      </c>
      <c r="AP839" s="41">
        <f t="shared" si="527"/>
        <v>2.8586839266450916E-2</v>
      </c>
      <c r="AQ839" s="41">
        <f t="shared" si="528"/>
        <v>0</v>
      </c>
      <c r="AR839" s="41">
        <f t="shared" si="494"/>
        <v>5.2858683926645091E-2</v>
      </c>
      <c r="AS839" s="41">
        <f t="shared" si="495"/>
        <v>0.10140237324703344</v>
      </c>
      <c r="AT839" s="41">
        <f t="shared" si="496"/>
        <v>0.10086299892125135</v>
      </c>
      <c r="AU839" s="41">
        <f t="shared" si="497"/>
        <v>0.11488673139158576</v>
      </c>
      <c r="AV839" s="41">
        <f t="shared" si="498"/>
        <v>0.12513484358144553</v>
      </c>
      <c r="AW839" s="41">
        <f t="shared" si="499"/>
        <v>0.15102481121898598</v>
      </c>
      <c r="AX839" s="41">
        <f t="shared" si="500"/>
        <v>0.1725997842502697</v>
      </c>
      <c r="AY839" s="41">
        <f t="shared" si="501"/>
        <v>0.12998921251348436</v>
      </c>
      <c r="AZ839" s="41">
        <f t="shared" si="502"/>
        <v>3.1823085221143473E-2</v>
      </c>
      <c r="BA839" s="41">
        <f t="shared" si="503"/>
        <v>1.2405609492988134E-2</v>
      </c>
      <c r="BB839" s="41">
        <f t="shared" si="504"/>
        <v>7.0118662351672063E-3</v>
      </c>
      <c r="BC839" s="41">
        <f t="shared" si="505"/>
        <v>0</v>
      </c>
      <c r="BD839" s="41">
        <f t="shared" si="506"/>
        <v>0.97141316073354911</v>
      </c>
      <c r="BE839" s="41">
        <f t="shared" si="507"/>
        <v>2.8586839266450916E-2</v>
      </c>
      <c r="BF839" s="41">
        <f t="shared" si="508"/>
        <v>0</v>
      </c>
      <c r="BG839" s="41">
        <f t="shared" si="509"/>
        <v>0.50755124056094925</v>
      </c>
      <c r="BH839" s="41">
        <f t="shared" si="510"/>
        <v>0.33818770226537215</v>
      </c>
      <c r="BI839" s="41">
        <f t="shared" si="511"/>
        <v>0.15156418554476808</v>
      </c>
      <c r="BJ839" s="41">
        <f t="shared" si="512"/>
        <v>2.6968716289104641E-3</v>
      </c>
      <c r="BK839" s="41">
        <f t="shared" si="513"/>
        <v>7.9288025889967639E-2</v>
      </c>
      <c r="BL839" s="41">
        <f t="shared" si="514"/>
        <v>0</v>
      </c>
      <c r="BM839" s="41">
        <f t="shared" si="515"/>
        <v>0.13646170442286948</v>
      </c>
      <c r="BN839" s="41">
        <f t="shared" si="516"/>
        <v>0.78425026968716294</v>
      </c>
      <c r="BO839" s="41">
        <f t="shared" si="517"/>
        <v>2.2653721682847898E-2</v>
      </c>
      <c r="BP839" s="41">
        <f t="shared" si="518"/>
        <v>0.93851132686084138</v>
      </c>
      <c r="BQ839" s="41">
        <f t="shared" si="519"/>
        <v>3.6677454153182305E-2</v>
      </c>
      <c r="BR839" s="41">
        <f t="shared" si="520"/>
        <v>2.1574973031283709E-3</v>
      </c>
      <c r="BS839" s="41">
        <f t="shared" si="521"/>
        <v>0.36947141316073356</v>
      </c>
      <c r="BT839" s="41">
        <f t="shared" si="522"/>
        <v>0.62944983818770228</v>
      </c>
      <c r="BU839" s="41">
        <f t="shared" si="523"/>
        <v>0</v>
      </c>
      <c r="BV839" s="41">
        <f t="shared" si="524"/>
        <v>1.0787486515641855E-3</v>
      </c>
      <c r="BW839" s="41">
        <f t="shared" si="525"/>
        <v>1</v>
      </c>
      <c r="BX839" s="41" t="str">
        <f t="shared" si="530"/>
        <v>2014Registered nursesSaskatchewan</v>
      </c>
      <c r="BY839" s="51">
        <f>VLOOKUP(BX839,'%workplace'!$A$1:$F$381,6,FALSE)</f>
        <v>10179</v>
      </c>
      <c r="BZ839" s="32">
        <f t="shared" si="531"/>
        <v>0.18213969938107868</v>
      </c>
    </row>
    <row r="840" spans="1:78" s="8" customFormat="1" hidden="1" x14ac:dyDescent="0.2">
      <c r="A840" s="8" t="str">
        <f t="shared" si="529"/>
        <v>2014Registered nursesSaskatchewanNursing home/long-term care</v>
      </c>
      <c r="B840" s="8" t="s">
        <v>7</v>
      </c>
      <c r="C840" s="8" t="s">
        <v>21</v>
      </c>
      <c r="D840" s="8" t="s">
        <v>12</v>
      </c>
      <c r="E840" s="8">
        <v>2014</v>
      </c>
      <c r="F840" s="8">
        <v>994</v>
      </c>
      <c r="G840" s="8">
        <v>61</v>
      </c>
      <c r="H840" s="8">
        <v>0</v>
      </c>
      <c r="I840" s="8">
        <v>72</v>
      </c>
      <c r="J840" s="8">
        <v>86</v>
      </c>
      <c r="K840" s="8">
        <v>50</v>
      </c>
      <c r="L840" s="8">
        <v>118</v>
      </c>
      <c r="M840" s="8">
        <v>119</v>
      </c>
      <c r="N840" s="8">
        <v>164</v>
      </c>
      <c r="O840" s="8">
        <v>179</v>
      </c>
      <c r="P840" s="8">
        <v>170</v>
      </c>
      <c r="Q840" s="8">
        <v>64</v>
      </c>
      <c r="R840" s="8">
        <v>20</v>
      </c>
      <c r="S840" s="8">
        <v>13</v>
      </c>
      <c r="T840" s="8">
        <v>0</v>
      </c>
      <c r="U840" s="8">
        <v>902</v>
      </c>
      <c r="V840" s="8">
        <v>153</v>
      </c>
      <c r="W840" s="8">
        <v>0</v>
      </c>
      <c r="X840" s="8">
        <v>562</v>
      </c>
      <c r="Y840" s="8">
        <v>337</v>
      </c>
      <c r="Z840" s="8">
        <v>154</v>
      </c>
      <c r="AA840" s="8">
        <v>2</v>
      </c>
      <c r="AB840" s="8">
        <v>119</v>
      </c>
      <c r="AC840" s="8">
        <v>1</v>
      </c>
      <c r="AD840" s="8">
        <v>84</v>
      </c>
      <c r="AE840" s="8">
        <v>851</v>
      </c>
      <c r="AF840" s="8">
        <v>26</v>
      </c>
      <c r="AG840" s="8">
        <v>1021</v>
      </c>
      <c r="AH840" s="8">
        <v>8</v>
      </c>
      <c r="AI840" s="8">
        <v>0</v>
      </c>
      <c r="AJ840" s="8">
        <v>531</v>
      </c>
      <c r="AK840" s="8">
        <v>521</v>
      </c>
      <c r="AL840" s="8">
        <v>0</v>
      </c>
      <c r="AM840" s="8">
        <v>3</v>
      </c>
      <c r="AN840" s="8">
        <v>1055</v>
      </c>
      <c r="AO840" s="41">
        <f t="shared" si="526"/>
        <v>0.94218009478672982</v>
      </c>
      <c r="AP840" s="41">
        <f t="shared" si="527"/>
        <v>5.7819905213270142E-2</v>
      </c>
      <c r="AQ840" s="41">
        <f t="shared" si="528"/>
        <v>0</v>
      </c>
      <c r="AR840" s="41">
        <f t="shared" si="494"/>
        <v>6.8246445497630329E-2</v>
      </c>
      <c r="AS840" s="41">
        <f t="shared" si="495"/>
        <v>8.1516587677725114E-2</v>
      </c>
      <c r="AT840" s="41">
        <f t="shared" si="496"/>
        <v>4.7393364928909949E-2</v>
      </c>
      <c r="AU840" s="41">
        <f t="shared" si="497"/>
        <v>0.11184834123222749</v>
      </c>
      <c r="AV840" s="41">
        <f t="shared" si="498"/>
        <v>0.11279620853080569</v>
      </c>
      <c r="AW840" s="41">
        <f t="shared" si="499"/>
        <v>0.15545023696682464</v>
      </c>
      <c r="AX840" s="41">
        <f t="shared" si="500"/>
        <v>0.16966824644549763</v>
      </c>
      <c r="AY840" s="41">
        <f t="shared" si="501"/>
        <v>0.16113744075829384</v>
      </c>
      <c r="AZ840" s="41">
        <f t="shared" si="502"/>
        <v>6.0663507109004741E-2</v>
      </c>
      <c r="BA840" s="41">
        <f t="shared" si="503"/>
        <v>1.8957345971563982E-2</v>
      </c>
      <c r="BB840" s="41">
        <f t="shared" si="504"/>
        <v>1.2322274881516588E-2</v>
      </c>
      <c r="BC840" s="41">
        <f t="shared" si="505"/>
        <v>0</v>
      </c>
      <c r="BD840" s="41">
        <f t="shared" si="506"/>
        <v>0.85497630331753549</v>
      </c>
      <c r="BE840" s="41">
        <f t="shared" si="507"/>
        <v>0.14502369668246445</v>
      </c>
      <c r="BF840" s="41">
        <f t="shared" si="508"/>
        <v>0</v>
      </c>
      <c r="BG840" s="41">
        <f t="shared" si="509"/>
        <v>0.53270142180094782</v>
      </c>
      <c r="BH840" s="41">
        <f t="shared" si="510"/>
        <v>0.3194312796208531</v>
      </c>
      <c r="BI840" s="41">
        <f t="shared" si="511"/>
        <v>0.14597156398104266</v>
      </c>
      <c r="BJ840" s="41">
        <f t="shared" si="512"/>
        <v>1.8957345971563982E-3</v>
      </c>
      <c r="BK840" s="41">
        <f t="shared" si="513"/>
        <v>0.11279620853080569</v>
      </c>
      <c r="BL840" s="41">
        <f t="shared" si="514"/>
        <v>9.4786729857819908E-4</v>
      </c>
      <c r="BM840" s="41">
        <f t="shared" si="515"/>
        <v>7.9620853080568724E-2</v>
      </c>
      <c r="BN840" s="41">
        <f t="shared" si="516"/>
        <v>0.8066350710900474</v>
      </c>
      <c r="BO840" s="41">
        <f t="shared" si="517"/>
        <v>2.4644549763033177E-2</v>
      </c>
      <c r="BP840" s="41">
        <f t="shared" si="518"/>
        <v>0.96777251184834123</v>
      </c>
      <c r="BQ840" s="41">
        <f t="shared" si="519"/>
        <v>7.5829383886255926E-3</v>
      </c>
      <c r="BR840" s="41">
        <f t="shared" si="520"/>
        <v>0</v>
      </c>
      <c r="BS840" s="41">
        <f t="shared" si="521"/>
        <v>0.50331753554502368</v>
      </c>
      <c r="BT840" s="41">
        <f t="shared" si="522"/>
        <v>0.4938388625592417</v>
      </c>
      <c r="BU840" s="41">
        <f t="shared" si="523"/>
        <v>0</v>
      </c>
      <c r="BV840" s="41">
        <f t="shared" si="524"/>
        <v>2.843601895734597E-3</v>
      </c>
      <c r="BW840" s="41">
        <f t="shared" si="525"/>
        <v>1</v>
      </c>
      <c r="BX840" s="41" t="str">
        <f t="shared" si="530"/>
        <v>2014Registered nursesSaskatchewan</v>
      </c>
      <c r="BY840" s="51">
        <f>VLOOKUP(BX840,'%workplace'!$A$1:$F$381,6,FALSE)</f>
        <v>10179</v>
      </c>
      <c r="BZ840" s="32">
        <f t="shared" si="531"/>
        <v>0.10364475881717261</v>
      </c>
    </row>
    <row r="841" spans="1:78" s="8" customFormat="1" hidden="1" x14ac:dyDescent="0.2">
      <c r="A841" s="8" t="str">
        <f t="shared" si="529"/>
        <v>2014Registered nursesSaskatchewanHospital</v>
      </c>
      <c r="B841" s="8" t="s">
        <v>7</v>
      </c>
      <c r="C841" s="8" t="s">
        <v>21</v>
      </c>
      <c r="D841" s="8" t="s">
        <v>10</v>
      </c>
      <c r="E841" s="8">
        <v>2014</v>
      </c>
      <c r="F841" s="8">
        <v>5577</v>
      </c>
      <c r="G841" s="8">
        <v>431</v>
      </c>
      <c r="H841" s="8">
        <v>0</v>
      </c>
      <c r="I841" s="8">
        <v>1142</v>
      </c>
      <c r="J841" s="8">
        <v>1064</v>
      </c>
      <c r="K841" s="8">
        <v>635</v>
      </c>
      <c r="L841" s="8">
        <v>552</v>
      </c>
      <c r="M841" s="8">
        <v>517</v>
      </c>
      <c r="N841" s="8">
        <v>674</v>
      </c>
      <c r="O841" s="8">
        <v>600</v>
      </c>
      <c r="P841" s="8">
        <v>396</v>
      </c>
      <c r="Q841" s="8">
        <v>134</v>
      </c>
      <c r="R841" s="8">
        <v>22</v>
      </c>
      <c r="S841" s="8">
        <v>272</v>
      </c>
      <c r="T841" s="8">
        <v>0</v>
      </c>
      <c r="U841" s="8">
        <v>5494</v>
      </c>
      <c r="V841" s="8">
        <v>514</v>
      </c>
      <c r="W841" s="8">
        <v>0</v>
      </c>
      <c r="X841" s="8">
        <v>3565</v>
      </c>
      <c r="Y841" s="8">
        <v>1480</v>
      </c>
      <c r="Z841" s="8">
        <v>940</v>
      </c>
      <c r="AA841" s="8">
        <v>23</v>
      </c>
      <c r="AB841" s="8">
        <v>206</v>
      </c>
      <c r="AC841" s="8">
        <v>0</v>
      </c>
      <c r="AD841" s="8">
        <v>424</v>
      </c>
      <c r="AE841" s="8">
        <v>5378</v>
      </c>
      <c r="AF841" s="8">
        <v>83</v>
      </c>
      <c r="AG841" s="8">
        <v>5807</v>
      </c>
      <c r="AH841" s="8">
        <v>105</v>
      </c>
      <c r="AI841" s="8">
        <v>9</v>
      </c>
      <c r="AJ841" s="8">
        <v>755</v>
      </c>
      <c r="AK841" s="8">
        <v>5249</v>
      </c>
      <c r="AL841" s="8">
        <v>4</v>
      </c>
      <c r="AM841" s="8">
        <v>4</v>
      </c>
      <c r="AN841" s="8">
        <v>6008</v>
      </c>
      <c r="AO841" s="41">
        <f t="shared" si="526"/>
        <v>0.92826231691078565</v>
      </c>
      <c r="AP841" s="41">
        <f t="shared" si="527"/>
        <v>7.1737683089214382E-2</v>
      </c>
      <c r="AQ841" s="41">
        <f t="shared" si="528"/>
        <v>0</v>
      </c>
      <c r="AR841" s="41">
        <f t="shared" si="494"/>
        <v>0.19007989347536619</v>
      </c>
      <c r="AS841" s="41">
        <f t="shared" si="495"/>
        <v>0.17709720372836218</v>
      </c>
      <c r="AT841" s="41">
        <f t="shared" si="496"/>
        <v>0.10569241011984021</v>
      </c>
      <c r="AU841" s="41">
        <f t="shared" si="497"/>
        <v>9.1877496671105188E-2</v>
      </c>
      <c r="AV841" s="41">
        <f t="shared" si="498"/>
        <v>8.605193075898801E-2</v>
      </c>
      <c r="AW841" s="41">
        <f t="shared" si="499"/>
        <v>0.11218375499334221</v>
      </c>
      <c r="AX841" s="41">
        <f t="shared" si="500"/>
        <v>9.986684420772303E-2</v>
      </c>
      <c r="AY841" s="41">
        <f t="shared" si="501"/>
        <v>6.5912117177097204E-2</v>
      </c>
      <c r="AZ841" s="41">
        <f t="shared" si="502"/>
        <v>2.2303595206391479E-2</v>
      </c>
      <c r="BA841" s="41">
        <f t="shared" si="503"/>
        <v>3.6617842876165113E-3</v>
      </c>
      <c r="BB841" s="41">
        <f t="shared" si="504"/>
        <v>4.5272969374167776E-2</v>
      </c>
      <c r="BC841" s="41">
        <f t="shared" si="505"/>
        <v>0</v>
      </c>
      <c r="BD841" s="41">
        <f t="shared" si="506"/>
        <v>0.91444740346205056</v>
      </c>
      <c r="BE841" s="41">
        <f t="shared" si="507"/>
        <v>8.5552596537949402E-2</v>
      </c>
      <c r="BF841" s="41">
        <f t="shared" si="508"/>
        <v>0</v>
      </c>
      <c r="BG841" s="41">
        <f t="shared" si="509"/>
        <v>0.59337549933422107</v>
      </c>
      <c r="BH841" s="41">
        <f t="shared" si="510"/>
        <v>0.24633821571238348</v>
      </c>
      <c r="BI841" s="41">
        <f t="shared" si="511"/>
        <v>0.15645805592543274</v>
      </c>
      <c r="BJ841" s="41">
        <f t="shared" si="512"/>
        <v>3.8282290279627162E-3</v>
      </c>
      <c r="BK841" s="41">
        <f t="shared" si="513"/>
        <v>3.4287616511318245E-2</v>
      </c>
      <c r="BL841" s="41">
        <f t="shared" si="514"/>
        <v>0</v>
      </c>
      <c r="BM841" s="41">
        <f t="shared" si="515"/>
        <v>7.057256990679095E-2</v>
      </c>
      <c r="BN841" s="41">
        <f t="shared" si="516"/>
        <v>0.89513981358189076</v>
      </c>
      <c r="BO841" s="41">
        <f t="shared" si="517"/>
        <v>1.3814913448735019E-2</v>
      </c>
      <c r="BP841" s="41">
        <f t="shared" si="518"/>
        <v>0.9665446071904128</v>
      </c>
      <c r="BQ841" s="41">
        <f t="shared" si="519"/>
        <v>1.7476697736351531E-2</v>
      </c>
      <c r="BR841" s="41">
        <f t="shared" si="520"/>
        <v>1.4980026631158455E-3</v>
      </c>
      <c r="BS841" s="41">
        <f t="shared" si="521"/>
        <v>0.12566577896138481</v>
      </c>
      <c r="BT841" s="41">
        <f t="shared" si="522"/>
        <v>0.87366844207723038</v>
      </c>
      <c r="BU841" s="41">
        <f t="shared" si="523"/>
        <v>6.6577896138482028E-4</v>
      </c>
      <c r="BV841" s="41">
        <f t="shared" si="524"/>
        <v>6.6577896138482028E-4</v>
      </c>
      <c r="BW841" s="41">
        <f t="shared" si="525"/>
        <v>1</v>
      </c>
      <c r="BX841" s="41" t="str">
        <f t="shared" si="530"/>
        <v>2014Registered nursesSaskatchewan</v>
      </c>
      <c r="BY841" s="51">
        <f>VLOOKUP(BX841,'%workplace'!$A$1:$F$381,6,FALSE)</f>
        <v>10179</v>
      </c>
      <c r="BZ841" s="32">
        <f t="shared" si="531"/>
        <v>0.59023479713134885</v>
      </c>
    </row>
    <row r="842" spans="1:78" s="8" customFormat="1" hidden="1" x14ac:dyDescent="0.2">
      <c r="A842" s="8" t="str">
        <f t="shared" si="529"/>
        <v>2014Registered nursesSaskatchewanOther places of work</v>
      </c>
      <c r="B842" s="8" t="s">
        <v>7</v>
      </c>
      <c r="C842" s="8" t="s">
        <v>21</v>
      </c>
      <c r="D842" s="8" t="s">
        <v>13</v>
      </c>
      <c r="E842" s="8">
        <v>2014</v>
      </c>
      <c r="F842" s="8">
        <v>1128</v>
      </c>
      <c r="G842" s="8">
        <v>68</v>
      </c>
      <c r="H842" s="8">
        <v>0</v>
      </c>
      <c r="I842" s="8">
        <v>54</v>
      </c>
      <c r="J842" s="8">
        <v>92</v>
      </c>
      <c r="K842" s="8">
        <v>103</v>
      </c>
      <c r="L842" s="8">
        <v>135</v>
      </c>
      <c r="M842" s="8">
        <v>143</v>
      </c>
      <c r="N842" s="8">
        <v>189</v>
      </c>
      <c r="O842" s="8">
        <v>204</v>
      </c>
      <c r="P842" s="8">
        <v>183</v>
      </c>
      <c r="Q842" s="8">
        <v>62</v>
      </c>
      <c r="R842" s="8">
        <v>18</v>
      </c>
      <c r="S842" s="8">
        <v>13</v>
      </c>
      <c r="T842" s="8">
        <v>0</v>
      </c>
      <c r="U842" s="8">
        <v>1154</v>
      </c>
      <c r="V842" s="8">
        <v>42</v>
      </c>
      <c r="W842" s="8">
        <v>0</v>
      </c>
      <c r="X842" s="8">
        <v>822</v>
      </c>
      <c r="Y842" s="8">
        <v>246</v>
      </c>
      <c r="Z842" s="8">
        <v>124</v>
      </c>
      <c r="AA842" s="8">
        <v>4</v>
      </c>
      <c r="AB842" s="8">
        <v>133</v>
      </c>
      <c r="AC842" s="8">
        <v>0</v>
      </c>
      <c r="AD842" s="8">
        <v>639</v>
      </c>
      <c r="AE842" s="8">
        <v>424</v>
      </c>
      <c r="AF842" s="8">
        <v>171</v>
      </c>
      <c r="AG842" s="8">
        <v>672</v>
      </c>
      <c r="AH842" s="8">
        <v>329</v>
      </c>
      <c r="AI842" s="8">
        <v>24</v>
      </c>
      <c r="AJ842" s="8">
        <v>107</v>
      </c>
      <c r="AK842" s="8">
        <v>1089</v>
      </c>
      <c r="AL842" s="8">
        <v>0</v>
      </c>
      <c r="AM842" s="8">
        <v>0</v>
      </c>
      <c r="AN842" s="8">
        <v>1196</v>
      </c>
      <c r="AO842" s="41">
        <f t="shared" si="526"/>
        <v>0.94314381270903014</v>
      </c>
      <c r="AP842" s="41">
        <f t="shared" si="527"/>
        <v>5.6856187290969896E-2</v>
      </c>
      <c r="AQ842" s="41">
        <f t="shared" si="528"/>
        <v>0</v>
      </c>
      <c r="AR842" s="41">
        <f t="shared" si="494"/>
        <v>4.51505016722408E-2</v>
      </c>
      <c r="AS842" s="41">
        <f t="shared" si="495"/>
        <v>7.6923076923076927E-2</v>
      </c>
      <c r="AT842" s="41">
        <f t="shared" si="496"/>
        <v>8.612040133779264E-2</v>
      </c>
      <c r="AU842" s="41">
        <f t="shared" si="497"/>
        <v>0.112876254180602</v>
      </c>
      <c r="AV842" s="41">
        <f t="shared" si="498"/>
        <v>0.11956521739130435</v>
      </c>
      <c r="AW842" s="41">
        <f t="shared" si="499"/>
        <v>0.15802675585284282</v>
      </c>
      <c r="AX842" s="41">
        <f t="shared" si="500"/>
        <v>0.1705685618729097</v>
      </c>
      <c r="AY842" s="41">
        <f t="shared" si="501"/>
        <v>0.15301003344481606</v>
      </c>
      <c r="AZ842" s="41">
        <f t="shared" si="502"/>
        <v>5.1839464882943144E-2</v>
      </c>
      <c r="BA842" s="41">
        <f t="shared" si="503"/>
        <v>1.5050167224080268E-2</v>
      </c>
      <c r="BB842" s="41">
        <f t="shared" si="504"/>
        <v>1.0869565217391304E-2</v>
      </c>
      <c r="BC842" s="41">
        <f t="shared" si="505"/>
        <v>0</v>
      </c>
      <c r="BD842" s="41">
        <f t="shared" si="506"/>
        <v>0.96488294314381273</v>
      </c>
      <c r="BE842" s="41">
        <f t="shared" si="507"/>
        <v>3.5117056856187288E-2</v>
      </c>
      <c r="BF842" s="41">
        <f t="shared" si="508"/>
        <v>0</v>
      </c>
      <c r="BG842" s="41">
        <f t="shared" si="509"/>
        <v>0.68729096989966554</v>
      </c>
      <c r="BH842" s="41">
        <f t="shared" si="510"/>
        <v>0.20568561872909699</v>
      </c>
      <c r="BI842" s="41">
        <f t="shared" si="511"/>
        <v>0.10367892976588629</v>
      </c>
      <c r="BJ842" s="41">
        <f t="shared" si="512"/>
        <v>3.3444816053511705E-3</v>
      </c>
      <c r="BK842" s="41">
        <f t="shared" si="513"/>
        <v>0.11120401337792642</v>
      </c>
      <c r="BL842" s="41">
        <f t="shared" si="514"/>
        <v>0</v>
      </c>
      <c r="BM842" s="41">
        <f t="shared" si="515"/>
        <v>0.53428093645484953</v>
      </c>
      <c r="BN842" s="41">
        <f t="shared" si="516"/>
        <v>0.35451505016722407</v>
      </c>
      <c r="BO842" s="41">
        <f t="shared" si="517"/>
        <v>0.14297658862876253</v>
      </c>
      <c r="BP842" s="41">
        <f t="shared" si="518"/>
        <v>0.56187290969899661</v>
      </c>
      <c r="BQ842" s="41">
        <f t="shared" si="519"/>
        <v>0.27508361204013376</v>
      </c>
      <c r="BR842" s="41">
        <f t="shared" si="520"/>
        <v>2.0066889632107024E-2</v>
      </c>
      <c r="BS842" s="41">
        <f t="shared" si="521"/>
        <v>8.9464882943143809E-2</v>
      </c>
      <c r="BT842" s="41">
        <f t="shared" si="522"/>
        <v>0.91053511705685619</v>
      </c>
      <c r="BU842" s="41">
        <f t="shared" si="523"/>
        <v>0</v>
      </c>
      <c r="BV842" s="41">
        <f t="shared" si="524"/>
        <v>0</v>
      </c>
      <c r="BW842" s="41">
        <f t="shared" si="525"/>
        <v>1</v>
      </c>
      <c r="BX842" s="41" t="str">
        <f t="shared" si="530"/>
        <v>2014Registered nursesSaskatchewan</v>
      </c>
      <c r="BY842" s="51">
        <f>VLOOKUP(BX842,'%workplace'!$A$1:$F$381,6,FALSE)</f>
        <v>10179</v>
      </c>
      <c r="BZ842" s="32">
        <f t="shared" si="531"/>
        <v>0.11749680715197956</v>
      </c>
    </row>
    <row r="843" spans="1:78" s="8" customFormat="1" hidden="1" x14ac:dyDescent="0.2">
      <c r="A843" s="8" t="str">
        <f t="shared" si="529"/>
        <v>2014Registered nursesSaskatchewanUnknown places of work</v>
      </c>
      <c r="B843" s="8" t="s">
        <v>7</v>
      </c>
      <c r="C843" s="8" t="s">
        <v>21</v>
      </c>
      <c r="D843" s="8" t="s">
        <v>49</v>
      </c>
      <c r="E843" s="8">
        <v>2014</v>
      </c>
      <c r="F843" s="8">
        <v>62</v>
      </c>
      <c r="G843" s="8">
        <v>4</v>
      </c>
      <c r="H843" s="8">
        <v>0</v>
      </c>
      <c r="I843" s="8">
        <v>7</v>
      </c>
      <c r="J843" s="8">
        <v>5</v>
      </c>
      <c r="K843" s="8">
        <v>3</v>
      </c>
      <c r="L843" s="8">
        <v>5</v>
      </c>
      <c r="M843" s="8">
        <v>6</v>
      </c>
      <c r="N843" s="8">
        <v>10</v>
      </c>
      <c r="O843" s="8">
        <v>8</v>
      </c>
      <c r="P843" s="8">
        <v>13</v>
      </c>
      <c r="Q843" s="8">
        <v>3</v>
      </c>
      <c r="R843" s="8">
        <v>2</v>
      </c>
      <c r="S843" s="8">
        <v>4</v>
      </c>
      <c r="T843" s="8">
        <v>0</v>
      </c>
      <c r="U843" s="8">
        <v>61</v>
      </c>
      <c r="V843" s="8">
        <v>5</v>
      </c>
      <c r="W843" s="8">
        <v>0</v>
      </c>
      <c r="X843" s="8">
        <v>29</v>
      </c>
      <c r="Y843" s="8">
        <v>6</v>
      </c>
      <c r="Z843" s="8">
        <v>22</v>
      </c>
      <c r="AA843" s="8">
        <v>9</v>
      </c>
      <c r="AB843" s="8">
        <v>0</v>
      </c>
      <c r="AC843" s="8">
        <v>65</v>
      </c>
      <c r="AD843" s="8">
        <v>0</v>
      </c>
      <c r="AE843" s="8">
        <v>1</v>
      </c>
      <c r="AF843" s="8">
        <v>0</v>
      </c>
      <c r="AG843" s="8">
        <v>0</v>
      </c>
      <c r="AH843" s="8">
        <v>0</v>
      </c>
      <c r="AI843" s="8">
        <v>0</v>
      </c>
      <c r="AJ843" s="8">
        <v>20</v>
      </c>
      <c r="AK843" s="8">
        <v>46</v>
      </c>
      <c r="AL843" s="8">
        <v>66</v>
      </c>
      <c r="AM843" s="8">
        <v>0</v>
      </c>
      <c r="AN843" s="8">
        <v>66</v>
      </c>
      <c r="AO843" s="41">
        <f t="shared" si="526"/>
        <v>0.93939393939393945</v>
      </c>
      <c r="AP843" s="41">
        <f t="shared" si="527"/>
        <v>6.0606060606060608E-2</v>
      </c>
      <c r="AQ843" s="41">
        <f t="shared" si="528"/>
        <v>0</v>
      </c>
      <c r="AR843" s="41">
        <f t="shared" si="494"/>
        <v>0.10606060606060606</v>
      </c>
      <c r="AS843" s="41">
        <f t="shared" si="495"/>
        <v>7.575757575757576E-2</v>
      </c>
      <c r="AT843" s="41">
        <f t="shared" si="496"/>
        <v>4.5454545454545456E-2</v>
      </c>
      <c r="AU843" s="41">
        <f t="shared" si="497"/>
        <v>7.575757575757576E-2</v>
      </c>
      <c r="AV843" s="41">
        <f t="shared" si="498"/>
        <v>9.0909090909090912E-2</v>
      </c>
      <c r="AW843" s="41">
        <f t="shared" si="499"/>
        <v>0.15151515151515152</v>
      </c>
      <c r="AX843" s="41">
        <f t="shared" si="500"/>
        <v>0.12121212121212122</v>
      </c>
      <c r="AY843" s="41">
        <f t="shared" si="501"/>
        <v>0.19696969696969696</v>
      </c>
      <c r="AZ843" s="41">
        <f t="shared" si="502"/>
        <v>4.5454545454545456E-2</v>
      </c>
      <c r="BA843" s="41">
        <f t="shared" si="503"/>
        <v>3.0303030303030304E-2</v>
      </c>
      <c r="BB843" s="41">
        <f t="shared" si="504"/>
        <v>6.0606060606060608E-2</v>
      </c>
      <c r="BC843" s="41">
        <f t="shared" si="505"/>
        <v>0</v>
      </c>
      <c r="BD843" s="41">
        <f t="shared" si="506"/>
        <v>0.9242424242424242</v>
      </c>
      <c r="BE843" s="41">
        <f t="shared" si="507"/>
        <v>7.575757575757576E-2</v>
      </c>
      <c r="BF843" s="41">
        <f t="shared" si="508"/>
        <v>0</v>
      </c>
      <c r="BG843" s="41">
        <f t="shared" si="509"/>
        <v>0.43939393939393939</v>
      </c>
      <c r="BH843" s="41">
        <f t="shared" si="510"/>
        <v>9.0909090909090912E-2</v>
      </c>
      <c r="BI843" s="41">
        <f t="shared" si="511"/>
        <v>0.33333333333333331</v>
      </c>
      <c r="BJ843" s="41">
        <f t="shared" si="512"/>
        <v>0.13636363636363635</v>
      </c>
      <c r="BK843" s="41">
        <f t="shared" si="513"/>
        <v>0</v>
      </c>
      <c r="BL843" s="41">
        <f t="shared" si="514"/>
        <v>0.98484848484848486</v>
      </c>
      <c r="BM843" s="41">
        <f t="shared" si="515"/>
        <v>0</v>
      </c>
      <c r="BN843" s="41">
        <f t="shared" si="516"/>
        <v>1.5151515151515152E-2</v>
      </c>
      <c r="BO843" s="41">
        <f t="shared" si="517"/>
        <v>0</v>
      </c>
      <c r="BP843" s="41">
        <f t="shared" si="518"/>
        <v>0</v>
      </c>
      <c r="BQ843" s="41">
        <f t="shared" si="519"/>
        <v>0</v>
      </c>
      <c r="BR843" s="41">
        <f t="shared" si="520"/>
        <v>0</v>
      </c>
      <c r="BS843" s="41">
        <f t="shared" si="521"/>
        <v>0.30303030303030304</v>
      </c>
      <c r="BT843" s="41">
        <f t="shared" si="522"/>
        <v>0.69696969696969702</v>
      </c>
      <c r="BU843" s="41">
        <f t="shared" si="523"/>
        <v>1</v>
      </c>
      <c r="BV843" s="41">
        <f t="shared" si="524"/>
        <v>0</v>
      </c>
      <c r="BW843" s="41">
        <f t="shared" si="525"/>
        <v>1</v>
      </c>
      <c r="BX843" s="41" t="str">
        <f t="shared" si="530"/>
        <v>2014Registered nursesSaskatchewan</v>
      </c>
      <c r="BY843" s="51">
        <f>VLOOKUP(BX843,'%workplace'!$A$1:$F$381,6,FALSE)</f>
        <v>10179</v>
      </c>
      <c r="BZ843" s="32">
        <f t="shared" si="531"/>
        <v>6.4839375184202767E-3</v>
      </c>
    </row>
    <row r="844" spans="1:78" s="8" customFormat="1" hidden="1" x14ac:dyDescent="0.2">
      <c r="A844" s="8" t="str">
        <f t="shared" si="529"/>
        <v>2014Registered nursesAlbertaAll places of work</v>
      </c>
      <c r="B844" s="8" t="s">
        <v>7</v>
      </c>
      <c r="C844" s="8" t="s">
        <v>22</v>
      </c>
      <c r="D844" s="8" t="s">
        <v>9</v>
      </c>
      <c r="E844" s="8">
        <v>2014</v>
      </c>
      <c r="F844" s="8">
        <v>30139</v>
      </c>
      <c r="G844" s="8">
        <v>1911</v>
      </c>
      <c r="H844" s="8">
        <v>0</v>
      </c>
      <c r="I844" s="8">
        <v>3814</v>
      </c>
      <c r="J844" s="8">
        <v>4644</v>
      </c>
      <c r="K844" s="8">
        <v>3640</v>
      </c>
      <c r="L844" s="8">
        <v>3875</v>
      </c>
      <c r="M844" s="8">
        <v>3715</v>
      </c>
      <c r="N844" s="8">
        <v>3832</v>
      </c>
      <c r="O844" s="8">
        <v>3705</v>
      </c>
      <c r="P844" s="8">
        <v>2904</v>
      </c>
      <c r="Q844" s="8">
        <v>1093</v>
      </c>
      <c r="R844" s="8">
        <v>325</v>
      </c>
      <c r="S844" s="8">
        <v>503</v>
      </c>
      <c r="T844" s="8">
        <v>0</v>
      </c>
      <c r="U844" s="8">
        <v>28658</v>
      </c>
      <c r="V844" s="8">
        <v>3340</v>
      </c>
      <c r="W844" s="8">
        <v>52</v>
      </c>
      <c r="X844" s="8">
        <v>17288</v>
      </c>
      <c r="Y844" s="8">
        <v>9592</v>
      </c>
      <c r="Z844" s="8">
        <v>4330</v>
      </c>
      <c r="AA844" s="8">
        <v>840</v>
      </c>
      <c r="AB844" s="8">
        <v>2330</v>
      </c>
      <c r="AC844" s="8">
        <v>913</v>
      </c>
      <c r="AD844" s="8">
        <v>4752</v>
      </c>
      <c r="AE844" s="8">
        <v>24055</v>
      </c>
      <c r="AF844" s="8">
        <v>1114</v>
      </c>
      <c r="AG844" s="8">
        <v>27556</v>
      </c>
      <c r="AH844" s="8">
        <v>1118</v>
      </c>
      <c r="AI844" s="8">
        <v>229</v>
      </c>
      <c r="AJ844" s="8">
        <v>2673</v>
      </c>
      <c r="AK844" s="8">
        <v>29374</v>
      </c>
      <c r="AL844" s="8">
        <v>2033</v>
      </c>
      <c r="AM844" s="8">
        <v>3</v>
      </c>
      <c r="AN844" s="8">
        <v>32050</v>
      </c>
      <c r="AO844" s="41">
        <f t="shared" si="526"/>
        <v>0.94037441497659902</v>
      </c>
      <c r="AP844" s="41">
        <f t="shared" si="527"/>
        <v>5.9625585023400936E-2</v>
      </c>
      <c r="AQ844" s="41">
        <f t="shared" si="528"/>
        <v>0</v>
      </c>
      <c r="AR844" s="41">
        <f t="shared" si="494"/>
        <v>0.11900156006240249</v>
      </c>
      <c r="AS844" s="41">
        <f t="shared" si="495"/>
        <v>0.14489859594383775</v>
      </c>
      <c r="AT844" s="41">
        <f t="shared" si="496"/>
        <v>0.11357254290171608</v>
      </c>
      <c r="AU844" s="41">
        <f t="shared" si="497"/>
        <v>0.12090483619344773</v>
      </c>
      <c r="AV844" s="41">
        <f t="shared" si="498"/>
        <v>0.11591263650546021</v>
      </c>
      <c r="AW844" s="41">
        <f t="shared" si="499"/>
        <v>0.1195631825273011</v>
      </c>
      <c r="AX844" s="41">
        <f t="shared" si="500"/>
        <v>0.115600624024961</v>
      </c>
      <c r="AY844" s="41">
        <f t="shared" si="501"/>
        <v>9.0608424336973484E-2</v>
      </c>
      <c r="AZ844" s="41">
        <f t="shared" si="502"/>
        <v>3.4102964118564741E-2</v>
      </c>
      <c r="BA844" s="41">
        <f t="shared" si="503"/>
        <v>1.0140405616224649E-2</v>
      </c>
      <c r="BB844" s="41">
        <f t="shared" si="504"/>
        <v>1.5694227769110763E-2</v>
      </c>
      <c r="BC844" s="41">
        <f t="shared" si="505"/>
        <v>0</v>
      </c>
      <c r="BD844" s="41">
        <f t="shared" si="506"/>
        <v>0.89416536661466461</v>
      </c>
      <c r="BE844" s="41">
        <f t="shared" si="507"/>
        <v>0.10421216848673948</v>
      </c>
      <c r="BF844" s="41">
        <f t="shared" si="508"/>
        <v>1.6224648985959439E-3</v>
      </c>
      <c r="BG844" s="41">
        <f t="shared" si="509"/>
        <v>0.53940717628705148</v>
      </c>
      <c r="BH844" s="41">
        <f t="shared" si="510"/>
        <v>0.2992823712948518</v>
      </c>
      <c r="BI844" s="41">
        <f t="shared" si="511"/>
        <v>0.13510140405616225</v>
      </c>
      <c r="BJ844" s="41">
        <f t="shared" si="512"/>
        <v>2.6209048361934478E-2</v>
      </c>
      <c r="BK844" s="41">
        <f t="shared" si="513"/>
        <v>7.2698907956318254E-2</v>
      </c>
      <c r="BL844" s="41">
        <f t="shared" si="514"/>
        <v>2.8486739469578783E-2</v>
      </c>
      <c r="BM844" s="41">
        <f t="shared" si="515"/>
        <v>0.14826833073322934</v>
      </c>
      <c r="BN844" s="41">
        <f t="shared" si="516"/>
        <v>0.7505460218408736</v>
      </c>
      <c r="BO844" s="41">
        <f t="shared" si="517"/>
        <v>3.4758190327613105E-2</v>
      </c>
      <c r="BP844" s="41">
        <f t="shared" si="518"/>
        <v>0.8597815912636505</v>
      </c>
      <c r="BQ844" s="41">
        <f t="shared" si="519"/>
        <v>3.4882995319812794E-2</v>
      </c>
      <c r="BR844" s="41">
        <f t="shared" si="520"/>
        <v>7.1450858034321375E-3</v>
      </c>
      <c r="BS844" s="41">
        <f t="shared" si="521"/>
        <v>8.3400936037441503E-2</v>
      </c>
      <c r="BT844" s="41">
        <f t="shared" si="522"/>
        <v>0.91650546021840873</v>
      </c>
      <c r="BU844" s="41">
        <f t="shared" si="523"/>
        <v>6.3432137285491422E-2</v>
      </c>
      <c r="BV844" s="41">
        <f t="shared" si="524"/>
        <v>9.3603744149765996E-5</v>
      </c>
      <c r="BW844" s="41">
        <f t="shared" si="525"/>
        <v>1</v>
      </c>
      <c r="BX844" s="41" t="str">
        <f t="shared" si="530"/>
        <v>2014Registered nursesAlberta</v>
      </c>
      <c r="BY844" s="51">
        <f>VLOOKUP(BX844,'%workplace'!$A$1:$F$381,6,FALSE)</f>
        <v>32050</v>
      </c>
      <c r="BZ844" s="32">
        <f t="shared" si="531"/>
        <v>1</v>
      </c>
    </row>
    <row r="845" spans="1:78" s="8" customFormat="1" hidden="1" x14ac:dyDescent="0.2">
      <c r="A845" s="8" t="str">
        <f t="shared" si="529"/>
        <v>2014Registered nursesAlbertaCommunity health</v>
      </c>
      <c r="B845" s="8" t="s">
        <v>7</v>
      </c>
      <c r="C845" s="8" t="s">
        <v>22</v>
      </c>
      <c r="D845" s="8" t="s">
        <v>11</v>
      </c>
      <c r="E845" s="8">
        <v>2014</v>
      </c>
      <c r="F845" s="8">
        <v>4870</v>
      </c>
      <c r="G845" s="8">
        <v>134</v>
      </c>
      <c r="H845" s="8">
        <v>0</v>
      </c>
      <c r="I845" s="8">
        <v>310</v>
      </c>
      <c r="J845" s="8">
        <v>555</v>
      </c>
      <c r="K845" s="8">
        <v>529</v>
      </c>
      <c r="L845" s="8">
        <v>684</v>
      </c>
      <c r="M845" s="8">
        <v>640</v>
      </c>
      <c r="N845" s="8">
        <v>737</v>
      </c>
      <c r="O845" s="8">
        <v>716</v>
      </c>
      <c r="P845" s="8">
        <v>551</v>
      </c>
      <c r="Q845" s="8">
        <v>202</v>
      </c>
      <c r="R845" s="8">
        <v>52</v>
      </c>
      <c r="S845" s="8">
        <v>28</v>
      </c>
      <c r="T845" s="8">
        <v>0</v>
      </c>
      <c r="U845" s="8">
        <v>4754</v>
      </c>
      <c r="V845" s="8">
        <v>244</v>
      </c>
      <c r="W845" s="8">
        <v>6</v>
      </c>
      <c r="X845" s="8">
        <v>2636</v>
      </c>
      <c r="Y845" s="8">
        <v>1562</v>
      </c>
      <c r="Z845" s="8">
        <v>660</v>
      </c>
      <c r="AA845" s="8">
        <v>146</v>
      </c>
      <c r="AB845" s="8">
        <v>402</v>
      </c>
      <c r="AC845" s="8">
        <v>17</v>
      </c>
      <c r="AD845" s="8">
        <v>561</v>
      </c>
      <c r="AE845" s="8">
        <v>4024</v>
      </c>
      <c r="AF845" s="8">
        <v>150</v>
      </c>
      <c r="AG845" s="8">
        <v>4433</v>
      </c>
      <c r="AH845" s="8">
        <v>160</v>
      </c>
      <c r="AI845" s="8">
        <v>27</v>
      </c>
      <c r="AJ845" s="8">
        <v>648</v>
      </c>
      <c r="AK845" s="8">
        <v>4356</v>
      </c>
      <c r="AL845" s="8">
        <v>234</v>
      </c>
      <c r="AM845" s="8">
        <v>0</v>
      </c>
      <c r="AN845" s="8">
        <v>5004</v>
      </c>
      <c r="AO845" s="41">
        <f t="shared" si="526"/>
        <v>0.97322142286171065</v>
      </c>
      <c r="AP845" s="41">
        <f t="shared" si="527"/>
        <v>2.6778577138289367E-2</v>
      </c>
      <c r="AQ845" s="41">
        <f t="shared" si="528"/>
        <v>0</v>
      </c>
      <c r="AR845" s="41">
        <f t="shared" si="494"/>
        <v>6.1950439648281376E-2</v>
      </c>
      <c r="AS845" s="41">
        <f t="shared" si="495"/>
        <v>0.11091127098321343</v>
      </c>
      <c r="AT845" s="41">
        <f t="shared" si="496"/>
        <v>0.1057154276578737</v>
      </c>
      <c r="AU845" s="41">
        <f t="shared" si="497"/>
        <v>0.1366906474820144</v>
      </c>
      <c r="AV845" s="41">
        <f t="shared" si="498"/>
        <v>0.12789768185451639</v>
      </c>
      <c r="AW845" s="41">
        <f t="shared" si="499"/>
        <v>0.14728217426059154</v>
      </c>
      <c r="AX845" s="41">
        <f t="shared" si="500"/>
        <v>0.14308553157474022</v>
      </c>
      <c r="AY845" s="41">
        <f t="shared" si="501"/>
        <v>0.11011191047162271</v>
      </c>
      <c r="AZ845" s="41">
        <f t="shared" si="502"/>
        <v>4.0367705835331738E-2</v>
      </c>
      <c r="BA845" s="41">
        <f t="shared" si="503"/>
        <v>1.0391686650679457E-2</v>
      </c>
      <c r="BB845" s="41">
        <f t="shared" si="504"/>
        <v>5.5955235811350921E-3</v>
      </c>
      <c r="BC845" s="41">
        <f t="shared" si="505"/>
        <v>0</v>
      </c>
      <c r="BD845" s="41">
        <f t="shared" si="506"/>
        <v>0.95003996802557955</v>
      </c>
      <c r="BE845" s="41">
        <f t="shared" si="507"/>
        <v>4.8760991207034372E-2</v>
      </c>
      <c r="BF845" s="41">
        <f t="shared" si="508"/>
        <v>1.199040767386091E-3</v>
      </c>
      <c r="BG845" s="41">
        <f t="shared" si="509"/>
        <v>0.52677857713828935</v>
      </c>
      <c r="BH845" s="41">
        <f t="shared" si="510"/>
        <v>0.31215027977617904</v>
      </c>
      <c r="BI845" s="41">
        <f t="shared" si="511"/>
        <v>0.13189448441247004</v>
      </c>
      <c r="BJ845" s="41">
        <f t="shared" si="512"/>
        <v>2.9176658673061552E-2</v>
      </c>
      <c r="BK845" s="41">
        <f t="shared" si="513"/>
        <v>8.0335731414868106E-2</v>
      </c>
      <c r="BL845" s="41">
        <f t="shared" si="514"/>
        <v>3.3972821742605914E-3</v>
      </c>
      <c r="BM845" s="41">
        <f t="shared" si="515"/>
        <v>0.11211031175059952</v>
      </c>
      <c r="BN845" s="41">
        <f t="shared" si="516"/>
        <v>0.80415667466027174</v>
      </c>
      <c r="BO845" s="41">
        <f t="shared" si="517"/>
        <v>2.9976019184652279E-2</v>
      </c>
      <c r="BP845" s="41">
        <f t="shared" si="518"/>
        <v>0.88589128697042363</v>
      </c>
      <c r="BQ845" s="41">
        <f t="shared" si="519"/>
        <v>3.1974420463629097E-2</v>
      </c>
      <c r="BR845" s="41">
        <f t="shared" si="520"/>
        <v>5.3956834532374104E-3</v>
      </c>
      <c r="BS845" s="41">
        <f t="shared" si="521"/>
        <v>0.12949640287769784</v>
      </c>
      <c r="BT845" s="41">
        <f t="shared" si="522"/>
        <v>0.87050359712230219</v>
      </c>
      <c r="BU845" s="41">
        <f t="shared" si="523"/>
        <v>4.6762589928057555E-2</v>
      </c>
      <c r="BV845" s="41">
        <f t="shared" si="524"/>
        <v>0</v>
      </c>
      <c r="BW845" s="41">
        <f t="shared" si="525"/>
        <v>1</v>
      </c>
      <c r="BX845" s="41" t="str">
        <f t="shared" si="530"/>
        <v>2014Registered nursesAlberta</v>
      </c>
      <c r="BY845" s="51">
        <f>VLOOKUP(BX845,'%workplace'!$A$1:$F$381,6,FALSE)</f>
        <v>32050</v>
      </c>
      <c r="BZ845" s="32">
        <f t="shared" si="531"/>
        <v>0.15613104524180968</v>
      </c>
    </row>
    <row r="846" spans="1:78" s="8" customFormat="1" hidden="1" x14ac:dyDescent="0.2">
      <c r="A846" s="8" t="str">
        <f t="shared" si="529"/>
        <v>2014Registered nursesAlbertaNursing home/long-term care</v>
      </c>
      <c r="B846" s="8" t="s">
        <v>7</v>
      </c>
      <c r="C846" s="8" t="s">
        <v>22</v>
      </c>
      <c r="D846" s="8" t="s">
        <v>12</v>
      </c>
      <c r="E846" s="8">
        <v>2014</v>
      </c>
      <c r="F846" s="8">
        <v>1909</v>
      </c>
      <c r="G846" s="8">
        <v>124</v>
      </c>
      <c r="H846" s="8">
        <v>0</v>
      </c>
      <c r="I846" s="8">
        <v>119</v>
      </c>
      <c r="J846" s="8">
        <v>128</v>
      </c>
      <c r="K846" s="8">
        <v>166</v>
      </c>
      <c r="L846" s="8">
        <v>309</v>
      </c>
      <c r="M846" s="8">
        <v>257</v>
      </c>
      <c r="N846" s="8">
        <v>224</v>
      </c>
      <c r="O846" s="8">
        <v>283</v>
      </c>
      <c r="P846" s="8">
        <v>328</v>
      </c>
      <c r="Q846" s="8">
        <v>133</v>
      </c>
      <c r="R846" s="8">
        <v>64</v>
      </c>
      <c r="S846" s="8">
        <v>22</v>
      </c>
      <c r="T846" s="8">
        <v>0</v>
      </c>
      <c r="U846" s="8">
        <v>1333</v>
      </c>
      <c r="V846" s="8">
        <v>691</v>
      </c>
      <c r="W846" s="8">
        <v>9</v>
      </c>
      <c r="X846" s="8">
        <v>1169</v>
      </c>
      <c r="Y846" s="8">
        <v>579</v>
      </c>
      <c r="Z846" s="8">
        <v>244</v>
      </c>
      <c r="AA846" s="8">
        <v>41</v>
      </c>
      <c r="AB846" s="8">
        <v>374</v>
      </c>
      <c r="AC846" s="8">
        <v>12</v>
      </c>
      <c r="AD846" s="8">
        <v>261</v>
      </c>
      <c r="AE846" s="8">
        <v>1386</v>
      </c>
      <c r="AF846" s="8">
        <v>103</v>
      </c>
      <c r="AG846" s="8">
        <v>1763</v>
      </c>
      <c r="AH846" s="8">
        <v>58</v>
      </c>
      <c r="AI846" s="8">
        <v>3</v>
      </c>
      <c r="AJ846" s="8">
        <v>360</v>
      </c>
      <c r="AK846" s="8">
        <v>1673</v>
      </c>
      <c r="AL846" s="8">
        <v>106</v>
      </c>
      <c r="AM846" s="8">
        <v>0</v>
      </c>
      <c r="AN846" s="8">
        <v>2033</v>
      </c>
      <c r="AO846" s="41">
        <f t="shared" si="526"/>
        <v>0.93900639449090018</v>
      </c>
      <c r="AP846" s="41">
        <f t="shared" si="527"/>
        <v>6.0993605509099852E-2</v>
      </c>
      <c r="AQ846" s="41">
        <f t="shared" si="528"/>
        <v>0</v>
      </c>
      <c r="AR846" s="41">
        <f t="shared" si="494"/>
        <v>5.8534185932120023E-2</v>
      </c>
      <c r="AS846" s="41">
        <f t="shared" si="495"/>
        <v>6.2961141170683715E-2</v>
      </c>
      <c r="AT846" s="41">
        <f t="shared" si="496"/>
        <v>8.1652729955730446E-2</v>
      </c>
      <c r="AU846" s="41">
        <f t="shared" si="497"/>
        <v>0.15199212985735366</v>
      </c>
      <c r="AV846" s="41">
        <f t="shared" si="498"/>
        <v>0.12641416625676341</v>
      </c>
      <c r="AW846" s="41">
        <f t="shared" si="499"/>
        <v>0.11018199704869651</v>
      </c>
      <c r="AX846" s="41">
        <f t="shared" si="500"/>
        <v>0.13920314805705852</v>
      </c>
      <c r="AY846" s="41">
        <f t="shared" si="501"/>
        <v>0.16133792424987703</v>
      </c>
      <c r="AZ846" s="41">
        <f t="shared" si="502"/>
        <v>6.5420560747663545E-2</v>
      </c>
      <c r="BA846" s="41">
        <f t="shared" si="503"/>
        <v>3.1480570585341858E-2</v>
      </c>
      <c r="BB846" s="41">
        <f t="shared" si="504"/>
        <v>1.0821446138711265E-2</v>
      </c>
      <c r="BC846" s="41">
        <f t="shared" si="505"/>
        <v>0</v>
      </c>
      <c r="BD846" s="41">
        <f t="shared" si="506"/>
        <v>0.65568125922282339</v>
      </c>
      <c r="BE846" s="41">
        <f t="shared" si="507"/>
        <v>0.33989178553861288</v>
      </c>
      <c r="BF846" s="41">
        <f t="shared" si="508"/>
        <v>4.426955238563699E-3</v>
      </c>
      <c r="BG846" s="41">
        <f t="shared" si="509"/>
        <v>0.57501229709788493</v>
      </c>
      <c r="BH846" s="41">
        <f t="shared" si="510"/>
        <v>0.28480078701426464</v>
      </c>
      <c r="BI846" s="41">
        <f t="shared" si="511"/>
        <v>0.12001967535661584</v>
      </c>
      <c r="BJ846" s="41">
        <f t="shared" si="512"/>
        <v>2.0167240531234629E-2</v>
      </c>
      <c r="BK846" s="41">
        <f t="shared" si="513"/>
        <v>0.18396458435809149</v>
      </c>
      <c r="BL846" s="41">
        <f t="shared" si="514"/>
        <v>5.9026069847515983E-3</v>
      </c>
      <c r="BM846" s="41">
        <f t="shared" si="515"/>
        <v>0.12838170191834727</v>
      </c>
      <c r="BN846" s="41">
        <f t="shared" si="516"/>
        <v>0.68175110673880968</v>
      </c>
      <c r="BO846" s="41">
        <f t="shared" si="517"/>
        <v>5.0664043285784555E-2</v>
      </c>
      <c r="BP846" s="41">
        <f t="shared" si="518"/>
        <v>0.86719134284308907</v>
      </c>
      <c r="BQ846" s="41">
        <f t="shared" si="519"/>
        <v>2.8529267092966059E-2</v>
      </c>
      <c r="BR846" s="41">
        <f t="shared" si="520"/>
        <v>1.4756517461878996E-3</v>
      </c>
      <c r="BS846" s="41">
        <f t="shared" si="521"/>
        <v>0.17707820954254797</v>
      </c>
      <c r="BT846" s="41">
        <f t="shared" si="522"/>
        <v>0.82292179045745206</v>
      </c>
      <c r="BU846" s="41">
        <f t="shared" si="523"/>
        <v>5.2139695031972452E-2</v>
      </c>
      <c r="BV846" s="41">
        <f t="shared" si="524"/>
        <v>0</v>
      </c>
      <c r="BW846" s="41">
        <f t="shared" si="525"/>
        <v>1</v>
      </c>
      <c r="BX846" s="41" t="str">
        <f t="shared" si="530"/>
        <v>2014Registered nursesAlberta</v>
      </c>
      <c r="BY846" s="51">
        <f>VLOOKUP(BX846,'%workplace'!$A$1:$F$381,6,FALSE)</f>
        <v>32050</v>
      </c>
      <c r="BZ846" s="32">
        <f t="shared" si="531"/>
        <v>6.3432137285491422E-2</v>
      </c>
    </row>
    <row r="847" spans="1:78" s="8" customFormat="1" hidden="1" x14ac:dyDescent="0.2">
      <c r="A847" s="8" t="str">
        <f t="shared" si="529"/>
        <v>2014Registered nursesAlbertaHospital</v>
      </c>
      <c r="B847" s="8" t="s">
        <v>7</v>
      </c>
      <c r="C847" s="8" t="s">
        <v>22</v>
      </c>
      <c r="D847" s="8" t="s">
        <v>10</v>
      </c>
      <c r="E847" s="8">
        <v>2014</v>
      </c>
      <c r="F847" s="8">
        <v>19008</v>
      </c>
      <c r="G847" s="8">
        <v>1340</v>
      </c>
      <c r="H847" s="8">
        <v>0</v>
      </c>
      <c r="I847" s="8">
        <v>3042</v>
      </c>
      <c r="J847" s="8">
        <v>3456</v>
      </c>
      <c r="K847" s="8">
        <v>2496</v>
      </c>
      <c r="L847" s="8">
        <v>2374</v>
      </c>
      <c r="M847" s="8">
        <v>2251</v>
      </c>
      <c r="N847" s="8">
        <v>2192</v>
      </c>
      <c r="O847" s="8">
        <v>2002</v>
      </c>
      <c r="P847" s="8">
        <v>1474</v>
      </c>
      <c r="Q847" s="8">
        <v>521</v>
      </c>
      <c r="R847" s="8">
        <v>131</v>
      </c>
      <c r="S847" s="8">
        <v>409</v>
      </c>
      <c r="T847" s="8">
        <v>0</v>
      </c>
      <c r="U847" s="8">
        <v>18211</v>
      </c>
      <c r="V847" s="8">
        <v>2110</v>
      </c>
      <c r="W847" s="8">
        <v>27</v>
      </c>
      <c r="X847" s="8">
        <v>10631</v>
      </c>
      <c r="Y847" s="8">
        <v>6395</v>
      </c>
      <c r="Z847" s="8">
        <v>2858</v>
      </c>
      <c r="AA847" s="8">
        <v>464</v>
      </c>
      <c r="AB847" s="8">
        <v>1032</v>
      </c>
      <c r="AC847" s="8">
        <v>179</v>
      </c>
      <c r="AD847" s="8">
        <v>1945</v>
      </c>
      <c r="AE847" s="8">
        <v>17192</v>
      </c>
      <c r="AF847" s="8">
        <v>521</v>
      </c>
      <c r="AG847" s="8">
        <v>18004</v>
      </c>
      <c r="AH847" s="8">
        <v>475</v>
      </c>
      <c r="AI847" s="8">
        <v>113</v>
      </c>
      <c r="AJ847" s="8">
        <v>1435</v>
      </c>
      <c r="AK847" s="8">
        <v>18912</v>
      </c>
      <c r="AL847" s="8">
        <v>1235</v>
      </c>
      <c r="AM847" s="8">
        <v>1</v>
      </c>
      <c r="AN847" s="8">
        <v>20348</v>
      </c>
      <c r="AO847" s="41">
        <f t="shared" si="526"/>
        <v>0.93414586200117944</v>
      </c>
      <c r="AP847" s="41">
        <f t="shared" si="527"/>
        <v>6.5854137998820519E-2</v>
      </c>
      <c r="AQ847" s="41">
        <f t="shared" si="528"/>
        <v>0</v>
      </c>
      <c r="AR847" s="41">
        <f t="shared" si="494"/>
        <v>0.14949872223314331</v>
      </c>
      <c r="AS847" s="41">
        <f t="shared" si="495"/>
        <v>0.16984470218203263</v>
      </c>
      <c r="AT847" s="41">
        <f t="shared" si="496"/>
        <v>0.12266561824257913</v>
      </c>
      <c r="AU847" s="41">
        <f t="shared" si="497"/>
        <v>0.11666994299194024</v>
      </c>
      <c r="AV847" s="41">
        <f t="shared" si="498"/>
        <v>0.11062512286219776</v>
      </c>
      <c r="AW847" s="41">
        <f t="shared" si="499"/>
        <v>0.10772557499508552</v>
      </c>
      <c r="AX847" s="41">
        <f t="shared" si="500"/>
        <v>9.8388047965402001E-2</v>
      </c>
      <c r="AY847" s="41">
        <f t="shared" si="501"/>
        <v>7.2439551798702581E-2</v>
      </c>
      <c r="AZ847" s="41">
        <f t="shared" si="502"/>
        <v>2.5604482012974248E-2</v>
      </c>
      <c r="BA847" s="41">
        <f t="shared" si="503"/>
        <v>6.4379791625712602E-3</v>
      </c>
      <c r="BB847" s="41">
        <f t="shared" si="504"/>
        <v>2.0100255553371339E-2</v>
      </c>
      <c r="BC847" s="41">
        <f t="shared" si="505"/>
        <v>0</v>
      </c>
      <c r="BD847" s="41">
        <f t="shared" si="506"/>
        <v>0.89497739335561233</v>
      </c>
      <c r="BE847" s="41">
        <f t="shared" si="507"/>
        <v>0.10369569490859053</v>
      </c>
      <c r="BF847" s="41">
        <f t="shared" si="508"/>
        <v>1.3269117357971299E-3</v>
      </c>
      <c r="BG847" s="41">
        <f t="shared" si="509"/>
        <v>0.52245920975034399</v>
      </c>
      <c r="BH847" s="41">
        <f t="shared" si="510"/>
        <v>0.31428150186750542</v>
      </c>
      <c r="BI847" s="41">
        <f t="shared" si="511"/>
        <v>0.14045606447808137</v>
      </c>
      <c r="BJ847" s="41">
        <f t="shared" si="512"/>
        <v>2.2803223904069195E-2</v>
      </c>
      <c r="BK847" s="41">
        <f t="shared" si="513"/>
        <v>5.0717515234912525E-2</v>
      </c>
      <c r="BL847" s="41">
        <f t="shared" si="514"/>
        <v>8.7969333595439361E-3</v>
      </c>
      <c r="BM847" s="41">
        <f t="shared" si="515"/>
        <v>9.5586789856496948E-2</v>
      </c>
      <c r="BN847" s="41">
        <f t="shared" si="516"/>
        <v>0.84489876154904664</v>
      </c>
      <c r="BO847" s="41">
        <f t="shared" si="517"/>
        <v>2.5604482012974248E-2</v>
      </c>
      <c r="BP847" s="41">
        <f t="shared" si="518"/>
        <v>0.88480440338116773</v>
      </c>
      <c r="BQ847" s="41">
        <f t="shared" si="519"/>
        <v>2.3343817574208767E-2</v>
      </c>
      <c r="BR847" s="41">
        <f t="shared" si="520"/>
        <v>5.5533713387065069E-3</v>
      </c>
      <c r="BS847" s="41">
        <f t="shared" si="521"/>
        <v>7.0522901513662278E-2</v>
      </c>
      <c r="BT847" s="41">
        <f t="shared" si="522"/>
        <v>0.92942795360723418</v>
      </c>
      <c r="BU847" s="41">
        <f t="shared" si="523"/>
        <v>6.0693925692942796E-2</v>
      </c>
      <c r="BV847" s="41">
        <f t="shared" si="524"/>
        <v>4.9144879103597408E-5</v>
      </c>
      <c r="BW847" s="41">
        <f t="shared" si="525"/>
        <v>1</v>
      </c>
      <c r="BX847" s="41" t="str">
        <f t="shared" si="530"/>
        <v>2014Registered nursesAlberta</v>
      </c>
      <c r="BY847" s="51">
        <f>VLOOKUP(BX847,'%workplace'!$A$1:$F$381,6,FALSE)</f>
        <v>32050</v>
      </c>
      <c r="BZ847" s="32">
        <f t="shared" si="531"/>
        <v>0.63488299531981274</v>
      </c>
    </row>
    <row r="848" spans="1:78" s="8" customFormat="1" hidden="1" x14ac:dyDescent="0.2">
      <c r="A848" s="8" t="str">
        <f t="shared" si="529"/>
        <v>2014Registered nursesAlbertaOther places of work</v>
      </c>
      <c r="B848" s="8" t="s">
        <v>7</v>
      </c>
      <c r="C848" s="8" t="s">
        <v>22</v>
      </c>
      <c r="D848" s="8" t="s">
        <v>13</v>
      </c>
      <c r="E848" s="8">
        <v>2014</v>
      </c>
      <c r="F848" s="8">
        <v>3667</v>
      </c>
      <c r="G848" s="8">
        <v>263</v>
      </c>
      <c r="H848" s="8">
        <v>0</v>
      </c>
      <c r="I848" s="8">
        <v>156</v>
      </c>
      <c r="J848" s="8">
        <v>350</v>
      </c>
      <c r="K848" s="8">
        <v>360</v>
      </c>
      <c r="L848" s="8">
        <v>435</v>
      </c>
      <c r="M848" s="8">
        <v>517</v>
      </c>
      <c r="N848" s="8">
        <v>636</v>
      </c>
      <c r="O848" s="8">
        <v>660</v>
      </c>
      <c r="P848" s="8">
        <v>508</v>
      </c>
      <c r="Q848" s="8">
        <v>212</v>
      </c>
      <c r="R848" s="8">
        <v>76</v>
      </c>
      <c r="S848" s="8">
        <v>20</v>
      </c>
      <c r="T848" s="8">
        <v>0</v>
      </c>
      <c r="U848" s="8">
        <v>3694</v>
      </c>
      <c r="V848" s="8">
        <v>230</v>
      </c>
      <c r="W848" s="8">
        <v>6</v>
      </c>
      <c r="X848" s="8">
        <v>2543</v>
      </c>
      <c r="Y848" s="8">
        <v>780</v>
      </c>
      <c r="Z848" s="8">
        <v>422</v>
      </c>
      <c r="AA848" s="8">
        <v>185</v>
      </c>
      <c r="AB848" s="8">
        <v>520</v>
      </c>
      <c r="AC848" s="8">
        <v>6</v>
      </c>
      <c r="AD848" s="8">
        <v>1975</v>
      </c>
      <c r="AE848" s="8">
        <v>1429</v>
      </c>
      <c r="AF848" s="8">
        <v>332</v>
      </c>
      <c r="AG848" s="8">
        <v>2809</v>
      </c>
      <c r="AH848" s="8">
        <v>414</v>
      </c>
      <c r="AI848" s="8">
        <v>84</v>
      </c>
      <c r="AJ848" s="8">
        <v>153</v>
      </c>
      <c r="AK848" s="8">
        <v>3777</v>
      </c>
      <c r="AL848" s="8">
        <v>291</v>
      </c>
      <c r="AM848" s="8">
        <v>0</v>
      </c>
      <c r="AN848" s="8">
        <v>3930</v>
      </c>
      <c r="AO848" s="41">
        <f t="shared" si="526"/>
        <v>0.93307888040712472</v>
      </c>
      <c r="AP848" s="41">
        <f t="shared" si="527"/>
        <v>6.6921119592875319E-2</v>
      </c>
      <c r="AQ848" s="41">
        <f t="shared" si="528"/>
        <v>0</v>
      </c>
      <c r="AR848" s="41">
        <f t="shared" si="494"/>
        <v>3.9694656488549619E-2</v>
      </c>
      <c r="AS848" s="41">
        <f t="shared" si="495"/>
        <v>8.9058524173027995E-2</v>
      </c>
      <c r="AT848" s="41">
        <f t="shared" si="496"/>
        <v>9.1603053435114504E-2</v>
      </c>
      <c r="AU848" s="41">
        <f t="shared" si="497"/>
        <v>0.11068702290076336</v>
      </c>
      <c r="AV848" s="41">
        <f t="shared" si="498"/>
        <v>0.13155216284987278</v>
      </c>
      <c r="AW848" s="41">
        <f t="shared" si="499"/>
        <v>0.16183206106870229</v>
      </c>
      <c r="AX848" s="41">
        <f t="shared" si="500"/>
        <v>0.16793893129770993</v>
      </c>
      <c r="AY848" s="41">
        <f t="shared" si="501"/>
        <v>0.1292620865139949</v>
      </c>
      <c r="AZ848" s="41">
        <f t="shared" si="502"/>
        <v>5.39440203562341E-2</v>
      </c>
      <c r="BA848" s="41">
        <f t="shared" si="503"/>
        <v>1.9338422391857506E-2</v>
      </c>
      <c r="BB848" s="41">
        <f t="shared" si="504"/>
        <v>5.0890585241730284E-3</v>
      </c>
      <c r="BC848" s="41">
        <f t="shared" si="505"/>
        <v>0</v>
      </c>
      <c r="BD848" s="41">
        <f t="shared" si="506"/>
        <v>0.93994910941475829</v>
      </c>
      <c r="BE848" s="41">
        <f t="shared" si="507"/>
        <v>5.8524173027989825E-2</v>
      </c>
      <c r="BF848" s="41">
        <f t="shared" si="508"/>
        <v>1.5267175572519084E-3</v>
      </c>
      <c r="BG848" s="41">
        <f t="shared" si="509"/>
        <v>0.64707379134860055</v>
      </c>
      <c r="BH848" s="41">
        <f t="shared" si="510"/>
        <v>0.19847328244274809</v>
      </c>
      <c r="BI848" s="41">
        <f t="shared" si="511"/>
        <v>0.10737913486005089</v>
      </c>
      <c r="BJ848" s="41">
        <f t="shared" si="512"/>
        <v>4.7073791348600506E-2</v>
      </c>
      <c r="BK848" s="41">
        <f t="shared" si="513"/>
        <v>0.13231552162849872</v>
      </c>
      <c r="BL848" s="41">
        <f t="shared" si="514"/>
        <v>1.5267175572519084E-3</v>
      </c>
      <c r="BM848" s="41">
        <f t="shared" si="515"/>
        <v>0.50254452926208648</v>
      </c>
      <c r="BN848" s="41">
        <f t="shared" si="516"/>
        <v>0.36361323155216285</v>
      </c>
      <c r="BO848" s="41">
        <f t="shared" si="517"/>
        <v>8.447837150127227E-2</v>
      </c>
      <c r="BP848" s="41">
        <f t="shared" si="518"/>
        <v>0.71475826972010181</v>
      </c>
      <c r="BQ848" s="41">
        <f t="shared" si="519"/>
        <v>0.10534351145038168</v>
      </c>
      <c r="BR848" s="41">
        <f t="shared" si="520"/>
        <v>2.1374045801526718E-2</v>
      </c>
      <c r="BS848" s="41">
        <f t="shared" si="521"/>
        <v>3.8931297709923665E-2</v>
      </c>
      <c r="BT848" s="41">
        <f t="shared" si="522"/>
        <v>0.96106870229007635</v>
      </c>
      <c r="BU848" s="41">
        <f t="shared" si="523"/>
        <v>7.4045801526717553E-2</v>
      </c>
      <c r="BV848" s="41">
        <f t="shared" si="524"/>
        <v>0</v>
      </c>
      <c r="BW848" s="41">
        <f t="shared" si="525"/>
        <v>1</v>
      </c>
      <c r="BX848" s="41" t="str">
        <f t="shared" si="530"/>
        <v>2014Registered nursesAlberta</v>
      </c>
      <c r="BY848" s="51">
        <f>VLOOKUP(BX848,'%workplace'!$A$1:$F$381,6,FALSE)</f>
        <v>32050</v>
      </c>
      <c r="BZ848" s="32">
        <f t="shared" si="531"/>
        <v>0.12262090483619345</v>
      </c>
    </row>
    <row r="849" spans="1:78" s="8" customFormat="1" hidden="1" x14ac:dyDescent="0.2">
      <c r="A849" s="8" t="str">
        <f t="shared" si="529"/>
        <v>2014Registered nursesAlbertaUnknown places of work</v>
      </c>
      <c r="B849" s="8" t="s">
        <v>7</v>
      </c>
      <c r="C849" s="8" t="s">
        <v>22</v>
      </c>
      <c r="D849" s="8" t="s">
        <v>49</v>
      </c>
      <c r="E849" s="8">
        <v>2014</v>
      </c>
      <c r="F849" s="8">
        <v>685</v>
      </c>
      <c r="G849" s="8">
        <v>50</v>
      </c>
      <c r="H849" s="8">
        <v>0</v>
      </c>
      <c r="I849" s="8">
        <v>187</v>
      </c>
      <c r="J849" s="8">
        <v>155</v>
      </c>
      <c r="K849" s="8">
        <v>89</v>
      </c>
      <c r="L849" s="8">
        <v>73</v>
      </c>
      <c r="M849" s="8">
        <v>50</v>
      </c>
      <c r="N849" s="8">
        <v>43</v>
      </c>
      <c r="O849" s="8">
        <v>44</v>
      </c>
      <c r="P849" s="8">
        <v>43</v>
      </c>
      <c r="Q849" s="8">
        <v>25</v>
      </c>
      <c r="R849" s="8">
        <v>2</v>
      </c>
      <c r="S849" s="8">
        <v>24</v>
      </c>
      <c r="T849" s="8">
        <v>0</v>
      </c>
      <c r="U849" s="8">
        <v>666</v>
      </c>
      <c r="V849" s="8">
        <v>65</v>
      </c>
      <c r="W849" s="8">
        <v>4</v>
      </c>
      <c r="X849" s="8">
        <v>309</v>
      </c>
      <c r="Y849" s="8">
        <v>276</v>
      </c>
      <c r="Z849" s="8">
        <v>146</v>
      </c>
      <c r="AA849" s="8">
        <v>4</v>
      </c>
      <c r="AB849" s="8">
        <v>2</v>
      </c>
      <c r="AC849" s="8">
        <v>699</v>
      </c>
      <c r="AD849" s="8">
        <v>10</v>
      </c>
      <c r="AE849" s="8">
        <v>24</v>
      </c>
      <c r="AF849" s="8">
        <v>8</v>
      </c>
      <c r="AG849" s="8">
        <v>547</v>
      </c>
      <c r="AH849" s="8">
        <v>11</v>
      </c>
      <c r="AI849" s="8">
        <v>2</v>
      </c>
      <c r="AJ849" s="8">
        <v>77</v>
      </c>
      <c r="AK849" s="8">
        <v>656</v>
      </c>
      <c r="AL849" s="8">
        <v>167</v>
      </c>
      <c r="AM849" s="8">
        <v>2</v>
      </c>
      <c r="AN849" s="8">
        <v>735</v>
      </c>
      <c r="AO849" s="41">
        <f t="shared" si="526"/>
        <v>0.93197278911564629</v>
      </c>
      <c r="AP849" s="41">
        <f t="shared" si="527"/>
        <v>6.8027210884353748E-2</v>
      </c>
      <c r="AQ849" s="41">
        <f t="shared" si="528"/>
        <v>0</v>
      </c>
      <c r="AR849" s="41">
        <f t="shared" si="494"/>
        <v>0.25442176870748301</v>
      </c>
      <c r="AS849" s="41">
        <f t="shared" si="495"/>
        <v>0.21088435374149661</v>
      </c>
      <c r="AT849" s="41">
        <f t="shared" si="496"/>
        <v>0.12108843537414966</v>
      </c>
      <c r="AU849" s="41">
        <f t="shared" si="497"/>
        <v>9.9319727891156465E-2</v>
      </c>
      <c r="AV849" s="41">
        <f t="shared" si="498"/>
        <v>6.8027210884353748E-2</v>
      </c>
      <c r="AW849" s="41">
        <f t="shared" si="499"/>
        <v>5.8503401360544216E-2</v>
      </c>
      <c r="AX849" s="41">
        <f t="shared" si="500"/>
        <v>5.9863945578231291E-2</v>
      </c>
      <c r="AY849" s="41">
        <f t="shared" si="501"/>
        <v>5.8503401360544216E-2</v>
      </c>
      <c r="AZ849" s="41">
        <f t="shared" si="502"/>
        <v>3.4013605442176874E-2</v>
      </c>
      <c r="BA849" s="41">
        <f t="shared" si="503"/>
        <v>2.7210884353741495E-3</v>
      </c>
      <c r="BB849" s="41">
        <f t="shared" si="504"/>
        <v>3.2653061224489799E-2</v>
      </c>
      <c r="BC849" s="41">
        <f t="shared" si="505"/>
        <v>0</v>
      </c>
      <c r="BD849" s="41">
        <f t="shared" si="506"/>
        <v>0.90612244897959182</v>
      </c>
      <c r="BE849" s="41">
        <f t="shared" si="507"/>
        <v>8.8435374149659865E-2</v>
      </c>
      <c r="BF849" s="41">
        <f t="shared" si="508"/>
        <v>5.4421768707482989E-3</v>
      </c>
      <c r="BG849" s="41">
        <f t="shared" si="509"/>
        <v>0.42040816326530611</v>
      </c>
      <c r="BH849" s="41">
        <f t="shared" si="510"/>
        <v>0.37551020408163266</v>
      </c>
      <c r="BI849" s="41">
        <f t="shared" si="511"/>
        <v>0.19863945578231293</v>
      </c>
      <c r="BJ849" s="41">
        <f t="shared" si="512"/>
        <v>5.4421768707482989E-3</v>
      </c>
      <c r="BK849" s="41">
        <f t="shared" si="513"/>
        <v>2.7210884353741495E-3</v>
      </c>
      <c r="BL849" s="41">
        <f t="shared" si="514"/>
        <v>0.95102040816326527</v>
      </c>
      <c r="BM849" s="41">
        <f t="shared" si="515"/>
        <v>1.3605442176870748E-2</v>
      </c>
      <c r="BN849" s="41">
        <f t="shared" si="516"/>
        <v>3.2653061224489799E-2</v>
      </c>
      <c r="BO849" s="41">
        <f t="shared" si="517"/>
        <v>1.0884353741496598E-2</v>
      </c>
      <c r="BP849" s="41">
        <f t="shared" si="518"/>
        <v>0.74421768707482994</v>
      </c>
      <c r="BQ849" s="41">
        <f t="shared" si="519"/>
        <v>1.4965986394557823E-2</v>
      </c>
      <c r="BR849" s="41">
        <f t="shared" si="520"/>
        <v>2.7210884353741495E-3</v>
      </c>
      <c r="BS849" s="41">
        <f t="shared" si="521"/>
        <v>0.10476190476190476</v>
      </c>
      <c r="BT849" s="41">
        <f t="shared" si="522"/>
        <v>0.89251700680272106</v>
      </c>
      <c r="BU849" s="41">
        <f t="shared" si="523"/>
        <v>0.22721088435374151</v>
      </c>
      <c r="BV849" s="41">
        <f t="shared" si="524"/>
        <v>2.7210884353741495E-3</v>
      </c>
      <c r="BW849" s="41">
        <f t="shared" si="525"/>
        <v>1</v>
      </c>
      <c r="BX849" s="41" t="str">
        <f t="shared" si="530"/>
        <v>2014Registered nursesAlberta</v>
      </c>
      <c r="BY849" s="51">
        <f>VLOOKUP(BX849,'%workplace'!$A$1:$F$381,6,FALSE)</f>
        <v>32050</v>
      </c>
      <c r="BZ849" s="32">
        <f t="shared" si="531"/>
        <v>2.2932917316692669E-2</v>
      </c>
    </row>
    <row r="850" spans="1:78" s="8" customFormat="1" hidden="1" x14ac:dyDescent="0.2">
      <c r="A850" s="8" t="str">
        <f t="shared" si="529"/>
        <v>2014Registered nursesBritish ColumbiaAll places of work</v>
      </c>
      <c r="B850" s="8" t="s">
        <v>7</v>
      </c>
      <c r="C850" s="8" t="s">
        <v>23</v>
      </c>
      <c r="D850" s="8" t="s">
        <v>9</v>
      </c>
      <c r="E850" s="8">
        <v>2014</v>
      </c>
      <c r="F850" s="8">
        <v>29827</v>
      </c>
      <c r="G850" s="8">
        <v>2422</v>
      </c>
      <c r="H850" s="8">
        <v>0</v>
      </c>
      <c r="I850" s="8">
        <v>3348</v>
      </c>
      <c r="J850" s="8">
        <v>3940</v>
      </c>
      <c r="K850" s="8">
        <v>3562</v>
      </c>
      <c r="L850" s="8">
        <v>3929</v>
      </c>
      <c r="M850" s="8">
        <v>3681</v>
      </c>
      <c r="N850" s="8">
        <v>4241</v>
      </c>
      <c r="O850" s="8">
        <v>4437</v>
      </c>
      <c r="P850" s="8">
        <v>3160</v>
      </c>
      <c r="Q850" s="8">
        <v>1171</v>
      </c>
      <c r="R850" s="8">
        <v>348</v>
      </c>
      <c r="S850" s="8">
        <v>432</v>
      </c>
      <c r="T850" s="8">
        <v>0</v>
      </c>
      <c r="U850" s="8">
        <v>27034</v>
      </c>
      <c r="V850" s="8">
        <v>4935</v>
      </c>
      <c r="W850" s="8">
        <v>280</v>
      </c>
      <c r="X850" s="8">
        <v>15206</v>
      </c>
      <c r="Y850" s="8">
        <v>7075</v>
      </c>
      <c r="Z850" s="8">
        <v>9797</v>
      </c>
      <c r="AA850" s="8">
        <v>171</v>
      </c>
      <c r="AB850" s="8">
        <v>2368</v>
      </c>
      <c r="AC850" s="8">
        <v>162</v>
      </c>
      <c r="AD850" s="8">
        <v>4196</v>
      </c>
      <c r="AE850" s="8">
        <v>25523</v>
      </c>
      <c r="AF850" s="8">
        <v>1277</v>
      </c>
      <c r="AG850" s="8">
        <v>29031</v>
      </c>
      <c r="AH850" s="8">
        <v>1563</v>
      </c>
      <c r="AI850" s="8">
        <v>216</v>
      </c>
      <c r="AJ850" s="8">
        <v>2315</v>
      </c>
      <c r="AK850" s="8">
        <v>29914</v>
      </c>
      <c r="AL850" s="8">
        <v>162</v>
      </c>
      <c r="AM850" s="8">
        <v>20</v>
      </c>
      <c r="AN850" s="8">
        <v>32249</v>
      </c>
      <c r="AO850" s="41">
        <f t="shared" si="526"/>
        <v>0.9248968960277838</v>
      </c>
      <c r="AP850" s="41">
        <f t="shared" si="527"/>
        <v>7.5103103972216187E-2</v>
      </c>
      <c r="AQ850" s="41">
        <f t="shared" si="528"/>
        <v>0</v>
      </c>
      <c r="AR850" s="41">
        <f t="shared" si="494"/>
        <v>0.10381717262550777</v>
      </c>
      <c r="AS850" s="41">
        <f t="shared" si="495"/>
        <v>0.12217433098700735</v>
      </c>
      <c r="AT850" s="41">
        <f t="shared" si="496"/>
        <v>0.11045303730348228</v>
      </c>
      <c r="AU850" s="41">
        <f t="shared" si="497"/>
        <v>0.12183323513907408</v>
      </c>
      <c r="AV850" s="41">
        <f t="shared" si="498"/>
        <v>0.11414307420385128</v>
      </c>
      <c r="AW850" s="41">
        <f t="shared" si="499"/>
        <v>0.13150795373499954</v>
      </c>
      <c r="AX850" s="41">
        <f t="shared" si="500"/>
        <v>0.13758566157090144</v>
      </c>
      <c r="AY850" s="41">
        <f t="shared" si="501"/>
        <v>9.7987534497193718E-2</v>
      </c>
      <c r="AZ850" s="41">
        <f t="shared" si="502"/>
        <v>3.6311203448168933E-2</v>
      </c>
      <c r="BA850" s="41">
        <f t="shared" si="503"/>
        <v>1.07910322800707E-2</v>
      </c>
      <c r="BB850" s="41">
        <f t="shared" si="504"/>
        <v>1.3395764209742938E-2</v>
      </c>
      <c r="BC850" s="41">
        <f t="shared" si="505"/>
        <v>0</v>
      </c>
      <c r="BD850" s="41">
        <f t="shared" si="506"/>
        <v>0.83828955936618188</v>
      </c>
      <c r="BE850" s="41">
        <f t="shared" si="507"/>
        <v>0.15302800086824397</v>
      </c>
      <c r="BF850" s="41">
        <f t="shared" si="508"/>
        <v>8.6824397655741268E-3</v>
      </c>
      <c r="BG850" s="41">
        <f t="shared" si="509"/>
        <v>0.47151849669757201</v>
      </c>
      <c r="BH850" s="41">
        <f t="shared" si="510"/>
        <v>0.2193866476479891</v>
      </c>
      <c r="BI850" s="41">
        <f t="shared" si="511"/>
        <v>0.30379236565474899</v>
      </c>
      <c r="BJ850" s="41">
        <f t="shared" si="512"/>
        <v>5.302489999689913E-3</v>
      </c>
      <c r="BK850" s="41">
        <f t="shared" si="513"/>
        <v>7.3428633445998329E-2</v>
      </c>
      <c r="BL850" s="41">
        <f t="shared" si="514"/>
        <v>5.0234115786536018E-3</v>
      </c>
      <c r="BM850" s="41">
        <f t="shared" si="515"/>
        <v>0.13011256162981799</v>
      </c>
      <c r="BN850" s="41">
        <f t="shared" si="516"/>
        <v>0.79143539334553015</v>
      </c>
      <c r="BO850" s="41">
        <f t="shared" si="517"/>
        <v>3.959812707370771E-2</v>
      </c>
      <c r="BP850" s="41">
        <f t="shared" si="518"/>
        <v>0.90021396012279453</v>
      </c>
      <c r="BQ850" s="41">
        <f t="shared" si="519"/>
        <v>4.8466619119972715E-2</v>
      </c>
      <c r="BR850" s="41">
        <f t="shared" si="520"/>
        <v>6.6978821048714688E-3</v>
      </c>
      <c r="BS850" s="41">
        <f t="shared" si="521"/>
        <v>7.1785171633228936E-2</v>
      </c>
      <c r="BT850" s="41">
        <f t="shared" si="522"/>
        <v>0.92759465409780151</v>
      </c>
      <c r="BU850" s="41">
        <f t="shared" si="523"/>
        <v>5.0234115786536018E-3</v>
      </c>
      <c r="BV850" s="41">
        <f t="shared" si="524"/>
        <v>6.2017426896958047E-4</v>
      </c>
      <c r="BW850" s="41">
        <f t="shared" si="525"/>
        <v>1</v>
      </c>
      <c r="BX850" s="41" t="str">
        <f t="shared" si="530"/>
        <v>2014Registered nursesBritish Columbia</v>
      </c>
      <c r="BY850" s="51">
        <f>VLOOKUP(BX850,'%workplace'!$A$1:$F$381,6,FALSE)</f>
        <v>32249</v>
      </c>
      <c r="BZ850" s="32">
        <f t="shared" si="531"/>
        <v>1</v>
      </c>
    </row>
    <row r="851" spans="1:78" s="8" customFormat="1" hidden="1" x14ac:dyDescent="0.2">
      <c r="A851" s="8" t="str">
        <f t="shared" si="529"/>
        <v>2014Registered nursesBritish ColumbiaCommunity health</v>
      </c>
      <c r="B851" s="8" t="s">
        <v>7</v>
      </c>
      <c r="C851" s="8" t="s">
        <v>23</v>
      </c>
      <c r="D851" s="8" t="s">
        <v>11</v>
      </c>
      <c r="E851" s="8">
        <v>2014</v>
      </c>
      <c r="F851" s="8">
        <v>4642</v>
      </c>
      <c r="G851" s="8">
        <v>174</v>
      </c>
      <c r="H851" s="8">
        <v>0</v>
      </c>
      <c r="I851" s="8">
        <v>236</v>
      </c>
      <c r="J851" s="8">
        <v>429</v>
      </c>
      <c r="K851" s="8">
        <v>452</v>
      </c>
      <c r="L851" s="8">
        <v>540</v>
      </c>
      <c r="M851" s="8">
        <v>656</v>
      </c>
      <c r="N851" s="8">
        <v>760</v>
      </c>
      <c r="O851" s="8">
        <v>831</v>
      </c>
      <c r="P851" s="8">
        <v>647</v>
      </c>
      <c r="Q851" s="8">
        <v>196</v>
      </c>
      <c r="R851" s="8">
        <v>60</v>
      </c>
      <c r="S851" s="8">
        <v>9</v>
      </c>
      <c r="T851" s="8">
        <v>0</v>
      </c>
      <c r="U851" s="8">
        <v>4359</v>
      </c>
      <c r="V851" s="8">
        <v>430</v>
      </c>
      <c r="W851" s="8">
        <v>27</v>
      </c>
      <c r="X851" s="8">
        <v>1926</v>
      </c>
      <c r="Y851" s="8">
        <v>1424</v>
      </c>
      <c r="Z851" s="8">
        <v>1441</v>
      </c>
      <c r="AA851" s="8">
        <v>25</v>
      </c>
      <c r="AB851" s="8">
        <v>402</v>
      </c>
      <c r="AC851" s="8">
        <v>0</v>
      </c>
      <c r="AD851" s="8">
        <v>561</v>
      </c>
      <c r="AE851" s="8">
        <v>3853</v>
      </c>
      <c r="AF851" s="8">
        <v>139</v>
      </c>
      <c r="AG851" s="8">
        <v>4510</v>
      </c>
      <c r="AH851" s="8">
        <v>139</v>
      </c>
      <c r="AI851" s="8">
        <v>28</v>
      </c>
      <c r="AJ851" s="8">
        <v>567</v>
      </c>
      <c r="AK851" s="8">
        <v>4249</v>
      </c>
      <c r="AL851" s="8">
        <v>0</v>
      </c>
      <c r="AM851" s="8">
        <v>0</v>
      </c>
      <c r="AN851" s="8">
        <v>4816</v>
      </c>
      <c r="AO851" s="41">
        <f t="shared" si="526"/>
        <v>0.96387043189368771</v>
      </c>
      <c r="AP851" s="41">
        <f t="shared" si="527"/>
        <v>3.6129568106312293E-2</v>
      </c>
      <c r="AQ851" s="41">
        <f t="shared" si="528"/>
        <v>0</v>
      </c>
      <c r="AR851" s="41">
        <f t="shared" si="494"/>
        <v>4.9003322259136214E-2</v>
      </c>
      <c r="AS851" s="41">
        <f t="shared" si="495"/>
        <v>8.907807308970099E-2</v>
      </c>
      <c r="AT851" s="41">
        <f t="shared" si="496"/>
        <v>9.3853820598006649E-2</v>
      </c>
      <c r="AU851" s="41">
        <f t="shared" si="497"/>
        <v>0.11212624584717608</v>
      </c>
      <c r="AV851" s="41">
        <f t="shared" si="498"/>
        <v>0.13621262458471761</v>
      </c>
      <c r="AW851" s="41">
        <f t="shared" si="499"/>
        <v>0.15780730897009967</v>
      </c>
      <c r="AX851" s="41">
        <f t="shared" si="500"/>
        <v>0.1725498338870432</v>
      </c>
      <c r="AY851" s="41">
        <f t="shared" si="501"/>
        <v>0.13434385382059802</v>
      </c>
      <c r="AZ851" s="41">
        <f t="shared" si="502"/>
        <v>4.0697674418604654E-2</v>
      </c>
      <c r="BA851" s="41">
        <f t="shared" si="503"/>
        <v>1.2458471760797342E-2</v>
      </c>
      <c r="BB851" s="41">
        <f t="shared" si="504"/>
        <v>1.8687707641196014E-3</v>
      </c>
      <c r="BC851" s="41">
        <f t="shared" si="505"/>
        <v>0</v>
      </c>
      <c r="BD851" s="41">
        <f t="shared" si="506"/>
        <v>0.90510797342192695</v>
      </c>
      <c r="BE851" s="41">
        <f t="shared" si="507"/>
        <v>8.9285714285714288E-2</v>
      </c>
      <c r="BF851" s="41">
        <f t="shared" si="508"/>
        <v>5.6063122923588043E-3</v>
      </c>
      <c r="BG851" s="41">
        <f t="shared" si="509"/>
        <v>0.39991694352159468</v>
      </c>
      <c r="BH851" s="41">
        <f t="shared" si="510"/>
        <v>0.29568106312292358</v>
      </c>
      <c r="BI851" s="41">
        <f t="shared" si="511"/>
        <v>0.29921096345514953</v>
      </c>
      <c r="BJ851" s="41">
        <f t="shared" si="512"/>
        <v>5.1910299003322261E-3</v>
      </c>
      <c r="BK851" s="41">
        <f t="shared" si="513"/>
        <v>8.3471760797342198E-2</v>
      </c>
      <c r="BL851" s="41">
        <f t="shared" si="514"/>
        <v>0</v>
      </c>
      <c r="BM851" s="41">
        <f t="shared" si="515"/>
        <v>0.11648671096345516</v>
      </c>
      <c r="BN851" s="41">
        <f t="shared" si="516"/>
        <v>0.8000415282392026</v>
      </c>
      <c r="BO851" s="41">
        <f t="shared" si="517"/>
        <v>2.8862126245847178E-2</v>
      </c>
      <c r="BP851" s="41">
        <f t="shared" si="518"/>
        <v>0.93646179401993357</v>
      </c>
      <c r="BQ851" s="41">
        <f t="shared" si="519"/>
        <v>2.8862126245847178E-2</v>
      </c>
      <c r="BR851" s="41">
        <f t="shared" si="520"/>
        <v>5.8139534883720929E-3</v>
      </c>
      <c r="BS851" s="41">
        <f t="shared" si="521"/>
        <v>0.11773255813953488</v>
      </c>
      <c r="BT851" s="41">
        <f t="shared" si="522"/>
        <v>0.88226744186046513</v>
      </c>
      <c r="BU851" s="41">
        <f t="shared" si="523"/>
        <v>0</v>
      </c>
      <c r="BV851" s="41">
        <f t="shared" si="524"/>
        <v>0</v>
      </c>
      <c r="BW851" s="41">
        <f t="shared" si="525"/>
        <v>1</v>
      </c>
      <c r="BX851" s="41" t="str">
        <f t="shared" si="530"/>
        <v>2014Registered nursesBritish Columbia</v>
      </c>
      <c r="BY851" s="51">
        <f>VLOOKUP(BX851,'%workplace'!$A$1:$F$381,6,FALSE)</f>
        <v>32249</v>
      </c>
      <c r="BZ851" s="32">
        <f t="shared" si="531"/>
        <v>0.14933796396787496</v>
      </c>
    </row>
    <row r="852" spans="1:78" s="8" customFormat="1" hidden="1" x14ac:dyDescent="0.2">
      <c r="A852" s="8" t="str">
        <f t="shared" si="529"/>
        <v>2014Registered nursesBritish ColumbiaNursing home/long-term care</v>
      </c>
      <c r="B852" s="8" t="s">
        <v>7</v>
      </c>
      <c r="C852" s="8" t="s">
        <v>23</v>
      </c>
      <c r="D852" s="8" t="s">
        <v>12</v>
      </c>
      <c r="E852" s="8">
        <v>2014</v>
      </c>
      <c r="F852" s="8">
        <v>1920</v>
      </c>
      <c r="G852" s="8">
        <v>140</v>
      </c>
      <c r="H852" s="8">
        <v>0</v>
      </c>
      <c r="I852" s="8">
        <v>96</v>
      </c>
      <c r="J852" s="8">
        <v>118</v>
      </c>
      <c r="K852" s="8">
        <v>161</v>
      </c>
      <c r="L852" s="8">
        <v>258</v>
      </c>
      <c r="M852" s="8">
        <v>268</v>
      </c>
      <c r="N852" s="8">
        <v>274</v>
      </c>
      <c r="O852" s="8">
        <v>361</v>
      </c>
      <c r="P852" s="8">
        <v>309</v>
      </c>
      <c r="Q852" s="8">
        <v>154</v>
      </c>
      <c r="R852" s="8">
        <v>52</v>
      </c>
      <c r="S852" s="8">
        <v>9</v>
      </c>
      <c r="T852" s="8">
        <v>0</v>
      </c>
      <c r="U852" s="8">
        <v>1176</v>
      </c>
      <c r="V852" s="8">
        <v>855</v>
      </c>
      <c r="W852" s="8">
        <v>29</v>
      </c>
      <c r="X852" s="8">
        <v>788</v>
      </c>
      <c r="Y852" s="8">
        <v>470</v>
      </c>
      <c r="Z852" s="8">
        <v>787</v>
      </c>
      <c r="AA852" s="8">
        <v>15</v>
      </c>
      <c r="AB852" s="8">
        <v>341</v>
      </c>
      <c r="AC852" s="8">
        <v>0</v>
      </c>
      <c r="AD852" s="8">
        <v>122</v>
      </c>
      <c r="AE852" s="8">
        <v>1597</v>
      </c>
      <c r="AF852" s="8">
        <v>66</v>
      </c>
      <c r="AG852" s="8">
        <v>1970</v>
      </c>
      <c r="AH852" s="8">
        <v>22</v>
      </c>
      <c r="AI852" s="8">
        <v>2</v>
      </c>
      <c r="AJ852" s="8">
        <v>137</v>
      </c>
      <c r="AK852" s="8">
        <v>1920</v>
      </c>
      <c r="AL852" s="8">
        <v>0</v>
      </c>
      <c r="AM852" s="8">
        <v>3</v>
      </c>
      <c r="AN852" s="8">
        <v>2060</v>
      </c>
      <c r="AO852" s="41">
        <f t="shared" si="526"/>
        <v>0.93203883495145634</v>
      </c>
      <c r="AP852" s="41">
        <f t="shared" si="527"/>
        <v>6.7961165048543687E-2</v>
      </c>
      <c r="AQ852" s="41">
        <f t="shared" si="528"/>
        <v>0</v>
      </c>
      <c r="AR852" s="41">
        <f t="shared" si="494"/>
        <v>4.6601941747572817E-2</v>
      </c>
      <c r="AS852" s="41">
        <f t="shared" si="495"/>
        <v>5.7281553398058252E-2</v>
      </c>
      <c r="AT852" s="41">
        <f t="shared" si="496"/>
        <v>7.8155339805825244E-2</v>
      </c>
      <c r="AU852" s="41">
        <f t="shared" si="497"/>
        <v>0.12524271844660195</v>
      </c>
      <c r="AV852" s="41">
        <f t="shared" si="498"/>
        <v>0.13009708737864079</v>
      </c>
      <c r="AW852" s="41">
        <f t="shared" si="499"/>
        <v>0.13300970873786408</v>
      </c>
      <c r="AX852" s="41">
        <f t="shared" si="500"/>
        <v>0.17524271844660194</v>
      </c>
      <c r="AY852" s="41">
        <f t="shared" si="501"/>
        <v>0.15</v>
      </c>
      <c r="AZ852" s="41">
        <f t="shared" si="502"/>
        <v>7.4757281553398058E-2</v>
      </c>
      <c r="BA852" s="41">
        <f t="shared" si="503"/>
        <v>2.524271844660194E-2</v>
      </c>
      <c r="BB852" s="41">
        <f t="shared" si="504"/>
        <v>4.3689320388349516E-3</v>
      </c>
      <c r="BC852" s="41">
        <f t="shared" si="505"/>
        <v>0</v>
      </c>
      <c r="BD852" s="41">
        <f t="shared" si="506"/>
        <v>0.57087378640776698</v>
      </c>
      <c r="BE852" s="41">
        <f t="shared" si="507"/>
        <v>0.41504854368932037</v>
      </c>
      <c r="BF852" s="41">
        <f t="shared" si="508"/>
        <v>1.4077669902912621E-2</v>
      </c>
      <c r="BG852" s="41">
        <f t="shared" si="509"/>
        <v>0.3825242718446602</v>
      </c>
      <c r="BH852" s="41">
        <f t="shared" si="510"/>
        <v>0.22815533980582525</v>
      </c>
      <c r="BI852" s="41">
        <f t="shared" si="511"/>
        <v>0.3820388349514563</v>
      </c>
      <c r="BJ852" s="41">
        <f t="shared" si="512"/>
        <v>7.2815533980582527E-3</v>
      </c>
      <c r="BK852" s="41">
        <f t="shared" si="513"/>
        <v>0.16553398058252428</v>
      </c>
      <c r="BL852" s="41">
        <f t="shared" si="514"/>
        <v>0</v>
      </c>
      <c r="BM852" s="41">
        <f t="shared" si="515"/>
        <v>5.9223300970873784E-2</v>
      </c>
      <c r="BN852" s="41">
        <f t="shared" si="516"/>
        <v>0.77524271844660197</v>
      </c>
      <c r="BO852" s="41">
        <f t="shared" si="517"/>
        <v>3.2038834951456312E-2</v>
      </c>
      <c r="BP852" s="41">
        <f t="shared" si="518"/>
        <v>0.9563106796116505</v>
      </c>
      <c r="BQ852" s="41">
        <f t="shared" si="519"/>
        <v>1.0679611650485437E-2</v>
      </c>
      <c r="BR852" s="41">
        <f t="shared" si="520"/>
        <v>9.7087378640776695E-4</v>
      </c>
      <c r="BS852" s="41">
        <f t="shared" si="521"/>
        <v>6.650485436893204E-2</v>
      </c>
      <c r="BT852" s="41">
        <f t="shared" si="522"/>
        <v>0.93203883495145634</v>
      </c>
      <c r="BU852" s="41">
        <f t="shared" si="523"/>
        <v>0</v>
      </c>
      <c r="BV852" s="41">
        <f t="shared" si="524"/>
        <v>1.4563106796116505E-3</v>
      </c>
      <c r="BW852" s="41">
        <f t="shared" si="525"/>
        <v>1</v>
      </c>
      <c r="BX852" s="41" t="str">
        <f t="shared" si="530"/>
        <v>2014Registered nursesBritish Columbia</v>
      </c>
      <c r="BY852" s="51">
        <f>VLOOKUP(BX852,'%workplace'!$A$1:$F$381,6,FALSE)</f>
        <v>32249</v>
      </c>
      <c r="BZ852" s="32">
        <f t="shared" si="531"/>
        <v>6.3877949703866788E-2</v>
      </c>
    </row>
    <row r="853" spans="1:78" s="8" customFormat="1" hidden="1" x14ac:dyDescent="0.2">
      <c r="A853" s="8" t="str">
        <f t="shared" si="529"/>
        <v>2014Registered nursesBritish ColumbiaHospital</v>
      </c>
      <c r="B853" s="8" t="s">
        <v>7</v>
      </c>
      <c r="C853" s="8" t="s">
        <v>23</v>
      </c>
      <c r="D853" s="8" t="s">
        <v>10</v>
      </c>
      <c r="E853" s="8">
        <v>2014</v>
      </c>
      <c r="F853" s="8">
        <v>19304</v>
      </c>
      <c r="G853" s="8">
        <v>1791</v>
      </c>
      <c r="H853" s="8">
        <v>0</v>
      </c>
      <c r="I853" s="8">
        <v>2818</v>
      </c>
      <c r="J853" s="8">
        <v>3097</v>
      </c>
      <c r="K853" s="8">
        <v>2596</v>
      </c>
      <c r="L853" s="8">
        <v>2668</v>
      </c>
      <c r="M853" s="8">
        <v>2263</v>
      </c>
      <c r="N853" s="8">
        <v>2528</v>
      </c>
      <c r="O853" s="8">
        <v>2468</v>
      </c>
      <c r="P853" s="8">
        <v>1624</v>
      </c>
      <c r="Q853" s="8">
        <v>528</v>
      </c>
      <c r="R853" s="8">
        <v>119</v>
      </c>
      <c r="S853" s="8">
        <v>386</v>
      </c>
      <c r="T853" s="8">
        <v>0</v>
      </c>
      <c r="U853" s="8">
        <v>17834</v>
      </c>
      <c r="V853" s="8">
        <v>3073</v>
      </c>
      <c r="W853" s="8">
        <v>188</v>
      </c>
      <c r="X853" s="8">
        <v>10644</v>
      </c>
      <c r="Y853" s="8">
        <v>4321</v>
      </c>
      <c r="Z853" s="8">
        <v>6031</v>
      </c>
      <c r="AA853" s="8">
        <v>99</v>
      </c>
      <c r="AB853" s="8">
        <v>1112</v>
      </c>
      <c r="AC853" s="8">
        <v>1</v>
      </c>
      <c r="AD853" s="8">
        <v>1670</v>
      </c>
      <c r="AE853" s="8">
        <v>18312</v>
      </c>
      <c r="AF853" s="8">
        <v>562</v>
      </c>
      <c r="AG853" s="8">
        <v>20059</v>
      </c>
      <c r="AH853" s="8">
        <v>419</v>
      </c>
      <c r="AI853" s="8">
        <v>54</v>
      </c>
      <c r="AJ853" s="8">
        <v>1398</v>
      </c>
      <c r="AK853" s="8">
        <v>19683</v>
      </c>
      <c r="AL853" s="8">
        <v>1</v>
      </c>
      <c r="AM853" s="8">
        <v>14</v>
      </c>
      <c r="AN853" s="8">
        <v>21095</v>
      </c>
      <c r="AO853" s="41">
        <f t="shared" si="526"/>
        <v>0.91509836454136051</v>
      </c>
      <c r="AP853" s="41">
        <f t="shared" si="527"/>
        <v>8.4901635458639491E-2</v>
      </c>
      <c r="AQ853" s="41">
        <f t="shared" si="528"/>
        <v>0</v>
      </c>
      <c r="AR853" s="41">
        <f t="shared" si="494"/>
        <v>0.13358615785731215</v>
      </c>
      <c r="AS853" s="41">
        <f t="shared" si="495"/>
        <v>0.14681204076795448</v>
      </c>
      <c r="AT853" s="41">
        <f t="shared" si="496"/>
        <v>0.12306233704669353</v>
      </c>
      <c r="AU853" s="41">
        <f t="shared" si="497"/>
        <v>0.12647546812040769</v>
      </c>
      <c r="AV853" s="41">
        <f t="shared" si="498"/>
        <v>0.10727660583076558</v>
      </c>
      <c r="AW853" s="41">
        <f t="shared" si="499"/>
        <v>0.11983882436596349</v>
      </c>
      <c r="AX853" s="41">
        <f t="shared" si="500"/>
        <v>0.11699454847120171</v>
      </c>
      <c r="AY853" s="41">
        <f t="shared" si="501"/>
        <v>7.6985067551552502E-2</v>
      </c>
      <c r="AZ853" s="41">
        <f t="shared" si="502"/>
        <v>2.5029627873903768E-2</v>
      </c>
      <c r="BA853" s="41">
        <f t="shared" si="503"/>
        <v>5.6411471912775537E-3</v>
      </c>
      <c r="BB853" s="41">
        <f t="shared" si="504"/>
        <v>1.8298174922967529E-2</v>
      </c>
      <c r="BC853" s="41">
        <f t="shared" si="505"/>
        <v>0</v>
      </c>
      <c r="BD853" s="41">
        <f t="shared" si="506"/>
        <v>0.84541360511969665</v>
      </c>
      <c r="BE853" s="41">
        <f t="shared" si="507"/>
        <v>0.14567433041004976</v>
      </c>
      <c r="BF853" s="41">
        <f t="shared" si="508"/>
        <v>8.9120644702536146E-3</v>
      </c>
      <c r="BG853" s="41">
        <f t="shared" si="509"/>
        <v>0.50457454373074184</v>
      </c>
      <c r="BH853" s="41">
        <f t="shared" si="510"/>
        <v>0.20483526902109506</v>
      </c>
      <c r="BI853" s="41">
        <f t="shared" si="511"/>
        <v>0.28589713202180611</v>
      </c>
      <c r="BJ853" s="41">
        <f t="shared" si="512"/>
        <v>4.6930552263569564E-3</v>
      </c>
      <c r="BK853" s="41">
        <f t="shared" si="513"/>
        <v>5.2713913249585208E-2</v>
      </c>
      <c r="BL853" s="41">
        <f t="shared" si="514"/>
        <v>4.7404598246029865E-5</v>
      </c>
      <c r="BM853" s="41">
        <f t="shared" si="515"/>
        <v>7.9165679070869868E-2</v>
      </c>
      <c r="BN853" s="41">
        <f t="shared" si="516"/>
        <v>0.86807300308129887</v>
      </c>
      <c r="BO853" s="41">
        <f t="shared" si="517"/>
        <v>2.6641384214268784E-2</v>
      </c>
      <c r="BP853" s="41">
        <f t="shared" si="518"/>
        <v>0.95088883621711306</v>
      </c>
      <c r="BQ853" s="41">
        <f t="shared" si="519"/>
        <v>1.9862526665086512E-2</v>
      </c>
      <c r="BR853" s="41">
        <f t="shared" si="520"/>
        <v>2.5598483052856127E-3</v>
      </c>
      <c r="BS853" s="41">
        <f t="shared" si="521"/>
        <v>6.6271628347949751E-2</v>
      </c>
      <c r="BT853" s="41">
        <f t="shared" si="522"/>
        <v>0.93306470727660584</v>
      </c>
      <c r="BU853" s="41">
        <f t="shared" si="523"/>
        <v>4.7404598246029865E-5</v>
      </c>
      <c r="BV853" s="41">
        <f t="shared" si="524"/>
        <v>6.6366437544441808E-4</v>
      </c>
      <c r="BW853" s="41">
        <f t="shared" si="525"/>
        <v>1</v>
      </c>
      <c r="BX853" s="41" t="str">
        <f t="shared" si="530"/>
        <v>2014Registered nursesBritish Columbia</v>
      </c>
      <c r="BY853" s="51">
        <f>VLOOKUP(BX853,'%workplace'!$A$1:$F$381,6,FALSE)</f>
        <v>32249</v>
      </c>
      <c r="BZ853" s="32">
        <f t="shared" si="531"/>
        <v>0.65412881019566493</v>
      </c>
    </row>
    <row r="854" spans="1:78" s="8" customFormat="1" hidden="1" x14ac:dyDescent="0.2">
      <c r="A854" s="8" t="str">
        <f t="shared" si="529"/>
        <v>2014Registered nursesBritish ColumbiaOther places of work</v>
      </c>
      <c r="B854" s="8" t="s">
        <v>7</v>
      </c>
      <c r="C854" s="8" t="s">
        <v>23</v>
      </c>
      <c r="D854" s="8" t="s">
        <v>13</v>
      </c>
      <c r="E854" s="8">
        <v>2014</v>
      </c>
      <c r="F854" s="8">
        <v>2474</v>
      </c>
      <c r="G854" s="8">
        <v>191</v>
      </c>
      <c r="H854" s="8">
        <v>0</v>
      </c>
      <c r="I854" s="8">
        <v>74</v>
      </c>
      <c r="J854" s="8">
        <v>156</v>
      </c>
      <c r="K854" s="8">
        <v>222</v>
      </c>
      <c r="L854" s="8">
        <v>277</v>
      </c>
      <c r="M854" s="8">
        <v>307</v>
      </c>
      <c r="N854" s="8">
        <v>458</v>
      </c>
      <c r="O854" s="8">
        <v>521</v>
      </c>
      <c r="P854" s="8">
        <v>396</v>
      </c>
      <c r="Q854" s="8">
        <v>185</v>
      </c>
      <c r="R854" s="8">
        <v>66</v>
      </c>
      <c r="S854" s="8">
        <v>3</v>
      </c>
      <c r="T854" s="8">
        <v>0</v>
      </c>
      <c r="U854" s="8">
        <v>2358</v>
      </c>
      <c r="V854" s="8">
        <v>291</v>
      </c>
      <c r="W854" s="8">
        <v>16</v>
      </c>
      <c r="X854" s="8">
        <v>1256</v>
      </c>
      <c r="Y854" s="8">
        <v>507</v>
      </c>
      <c r="Z854" s="8">
        <v>890</v>
      </c>
      <c r="AA854" s="8">
        <v>12</v>
      </c>
      <c r="AB854" s="8">
        <v>307</v>
      </c>
      <c r="AC854" s="8">
        <v>10</v>
      </c>
      <c r="AD854" s="8">
        <v>1416</v>
      </c>
      <c r="AE854" s="8">
        <v>932</v>
      </c>
      <c r="AF854" s="8">
        <v>371</v>
      </c>
      <c r="AG854" s="8">
        <v>1345</v>
      </c>
      <c r="AH854" s="8">
        <v>843</v>
      </c>
      <c r="AI854" s="8">
        <v>96</v>
      </c>
      <c r="AJ854" s="8">
        <v>85</v>
      </c>
      <c r="AK854" s="8">
        <v>2579</v>
      </c>
      <c r="AL854" s="8">
        <v>10</v>
      </c>
      <c r="AM854" s="8">
        <v>1</v>
      </c>
      <c r="AN854" s="8">
        <v>2665</v>
      </c>
      <c r="AO854" s="41">
        <f t="shared" si="526"/>
        <v>0.92833020637898689</v>
      </c>
      <c r="AP854" s="41">
        <f t="shared" si="527"/>
        <v>7.1669793621013139E-2</v>
      </c>
      <c r="AQ854" s="41">
        <f t="shared" si="528"/>
        <v>0</v>
      </c>
      <c r="AR854" s="41">
        <f t="shared" si="494"/>
        <v>2.7767354596622891E-2</v>
      </c>
      <c r="AS854" s="41">
        <f t="shared" si="495"/>
        <v>5.8536585365853662E-2</v>
      </c>
      <c r="AT854" s="41">
        <f t="shared" si="496"/>
        <v>8.3302063789868666E-2</v>
      </c>
      <c r="AU854" s="41">
        <f t="shared" si="497"/>
        <v>0.10393996247654784</v>
      </c>
      <c r="AV854" s="41">
        <f t="shared" si="498"/>
        <v>0.11519699812382739</v>
      </c>
      <c r="AW854" s="41">
        <f t="shared" si="499"/>
        <v>0.17185741088180112</v>
      </c>
      <c r="AX854" s="41">
        <f t="shared" si="500"/>
        <v>0.19549718574108818</v>
      </c>
      <c r="AY854" s="41">
        <f t="shared" si="501"/>
        <v>0.14859287054409007</v>
      </c>
      <c r="AZ854" s="41">
        <f t="shared" si="502"/>
        <v>6.9418386491557224E-2</v>
      </c>
      <c r="BA854" s="41">
        <f t="shared" si="503"/>
        <v>2.4765478424015011E-2</v>
      </c>
      <c r="BB854" s="41">
        <f t="shared" si="504"/>
        <v>1.125703564727955E-3</v>
      </c>
      <c r="BC854" s="41">
        <f t="shared" si="505"/>
        <v>0</v>
      </c>
      <c r="BD854" s="41">
        <f t="shared" si="506"/>
        <v>0.88480300187617256</v>
      </c>
      <c r="BE854" s="41">
        <f t="shared" si="507"/>
        <v>0.10919324577861163</v>
      </c>
      <c r="BF854" s="41">
        <f t="shared" si="508"/>
        <v>6.0037523452157598E-3</v>
      </c>
      <c r="BG854" s="41">
        <f t="shared" si="509"/>
        <v>0.47129455909943713</v>
      </c>
      <c r="BH854" s="41">
        <f t="shared" si="510"/>
        <v>0.19024390243902439</v>
      </c>
      <c r="BI854" s="41">
        <f t="shared" si="511"/>
        <v>0.33395872420262662</v>
      </c>
      <c r="BJ854" s="41">
        <f t="shared" si="512"/>
        <v>4.5028142589118199E-3</v>
      </c>
      <c r="BK854" s="41">
        <f t="shared" si="513"/>
        <v>0.11519699812382739</v>
      </c>
      <c r="BL854" s="41">
        <f t="shared" si="514"/>
        <v>3.7523452157598499E-3</v>
      </c>
      <c r="BM854" s="41">
        <f t="shared" si="515"/>
        <v>0.5313320825515947</v>
      </c>
      <c r="BN854" s="41">
        <f t="shared" si="516"/>
        <v>0.34971857410881801</v>
      </c>
      <c r="BO854" s="41">
        <f t="shared" si="517"/>
        <v>0.13921200750469043</v>
      </c>
      <c r="BP854" s="41">
        <f t="shared" si="518"/>
        <v>0.50469043151969983</v>
      </c>
      <c r="BQ854" s="41">
        <f t="shared" si="519"/>
        <v>0.31632270168855536</v>
      </c>
      <c r="BR854" s="41">
        <f t="shared" si="520"/>
        <v>3.6022514071294559E-2</v>
      </c>
      <c r="BS854" s="41">
        <f t="shared" si="521"/>
        <v>3.1894934333958722E-2</v>
      </c>
      <c r="BT854" s="41">
        <f t="shared" si="522"/>
        <v>0.96772983114446531</v>
      </c>
      <c r="BU854" s="41">
        <f t="shared" si="523"/>
        <v>3.7523452157598499E-3</v>
      </c>
      <c r="BV854" s="41">
        <f t="shared" si="524"/>
        <v>3.7523452157598499E-4</v>
      </c>
      <c r="BW854" s="41">
        <f t="shared" si="525"/>
        <v>1</v>
      </c>
      <c r="BX854" s="41" t="str">
        <f t="shared" si="530"/>
        <v>2014Registered nursesBritish Columbia</v>
      </c>
      <c r="BY854" s="51">
        <f>VLOOKUP(BX854,'%workplace'!$A$1:$F$381,6,FALSE)</f>
        <v>32249</v>
      </c>
      <c r="BZ854" s="32">
        <f t="shared" si="531"/>
        <v>8.2638221340196591E-2</v>
      </c>
    </row>
    <row r="855" spans="1:78" s="8" customFormat="1" hidden="1" x14ac:dyDescent="0.2">
      <c r="A855" s="8" t="str">
        <f t="shared" si="529"/>
        <v>2014Registered nursesBritish ColumbiaUnknown places of work</v>
      </c>
      <c r="B855" s="8" t="s">
        <v>7</v>
      </c>
      <c r="C855" s="8" t="s">
        <v>23</v>
      </c>
      <c r="D855" s="8" t="s">
        <v>49</v>
      </c>
      <c r="E855" s="8">
        <v>2014</v>
      </c>
      <c r="F855" s="8">
        <v>1487</v>
      </c>
      <c r="G855" s="8">
        <v>126</v>
      </c>
      <c r="H855" s="8">
        <v>0</v>
      </c>
      <c r="I855" s="8">
        <v>124</v>
      </c>
      <c r="J855" s="8">
        <v>140</v>
      </c>
      <c r="K855" s="8">
        <v>131</v>
      </c>
      <c r="L855" s="8">
        <v>186</v>
      </c>
      <c r="M855" s="8">
        <v>187</v>
      </c>
      <c r="N855" s="8">
        <v>221</v>
      </c>
      <c r="O855" s="8">
        <v>256</v>
      </c>
      <c r="P855" s="8">
        <v>184</v>
      </c>
      <c r="Q855" s="8">
        <v>108</v>
      </c>
      <c r="R855" s="8">
        <v>51</v>
      </c>
      <c r="S855" s="8">
        <v>25</v>
      </c>
      <c r="T855" s="8">
        <v>0</v>
      </c>
      <c r="U855" s="8">
        <v>1307</v>
      </c>
      <c r="V855" s="8">
        <v>286</v>
      </c>
      <c r="W855" s="8">
        <v>20</v>
      </c>
      <c r="X855" s="8">
        <v>592</v>
      </c>
      <c r="Y855" s="8">
        <v>353</v>
      </c>
      <c r="Z855" s="8">
        <v>648</v>
      </c>
      <c r="AA855" s="8">
        <v>20</v>
      </c>
      <c r="AB855" s="8">
        <v>206</v>
      </c>
      <c r="AC855" s="8">
        <v>151</v>
      </c>
      <c r="AD855" s="8">
        <v>427</v>
      </c>
      <c r="AE855" s="8">
        <v>829</v>
      </c>
      <c r="AF855" s="8">
        <v>139</v>
      </c>
      <c r="AG855" s="8">
        <v>1147</v>
      </c>
      <c r="AH855" s="8">
        <v>140</v>
      </c>
      <c r="AI855" s="8">
        <v>36</v>
      </c>
      <c r="AJ855" s="8">
        <v>128</v>
      </c>
      <c r="AK855" s="8">
        <v>1483</v>
      </c>
      <c r="AL855" s="8">
        <v>151</v>
      </c>
      <c r="AM855" s="8">
        <v>2</v>
      </c>
      <c r="AN855" s="8">
        <v>1613</v>
      </c>
      <c r="AO855" s="41">
        <f t="shared" si="526"/>
        <v>0.92188468691878489</v>
      </c>
      <c r="AP855" s="41">
        <f t="shared" si="527"/>
        <v>7.8115313081215124E-2</v>
      </c>
      <c r="AQ855" s="41">
        <f t="shared" si="528"/>
        <v>0</v>
      </c>
      <c r="AR855" s="41">
        <f t="shared" si="494"/>
        <v>7.6875387476751392E-2</v>
      </c>
      <c r="AS855" s="41">
        <f t="shared" si="495"/>
        <v>8.6794792312461247E-2</v>
      </c>
      <c r="AT855" s="41">
        <f t="shared" si="496"/>
        <v>8.1215127092374453E-2</v>
      </c>
      <c r="AU855" s="41">
        <f t="shared" si="497"/>
        <v>0.11531308121512709</v>
      </c>
      <c r="AV855" s="41">
        <f t="shared" si="498"/>
        <v>0.11593304401735896</v>
      </c>
      <c r="AW855" s="41">
        <f t="shared" si="499"/>
        <v>0.1370117792932424</v>
      </c>
      <c r="AX855" s="41">
        <f t="shared" si="500"/>
        <v>0.15871047737135771</v>
      </c>
      <c r="AY855" s="41">
        <f t="shared" si="501"/>
        <v>0.11407315561066336</v>
      </c>
      <c r="AZ855" s="41">
        <f t="shared" si="502"/>
        <v>6.6955982641041537E-2</v>
      </c>
      <c r="BA855" s="41">
        <f t="shared" si="503"/>
        <v>3.161810291382517E-2</v>
      </c>
      <c r="BB855" s="41">
        <f t="shared" si="504"/>
        <v>1.5499070055796652E-2</v>
      </c>
      <c r="BC855" s="41">
        <f t="shared" si="505"/>
        <v>0</v>
      </c>
      <c r="BD855" s="41">
        <f t="shared" si="506"/>
        <v>0.81029138251704902</v>
      </c>
      <c r="BE855" s="41">
        <f t="shared" si="507"/>
        <v>0.17730936143831369</v>
      </c>
      <c r="BF855" s="41">
        <f t="shared" si="508"/>
        <v>1.2399256044637322E-2</v>
      </c>
      <c r="BG855" s="41">
        <f t="shared" si="509"/>
        <v>0.3670179789212647</v>
      </c>
      <c r="BH855" s="41">
        <f t="shared" si="510"/>
        <v>0.21884686918784874</v>
      </c>
      <c r="BI855" s="41">
        <f t="shared" si="511"/>
        <v>0.40173589584624925</v>
      </c>
      <c r="BJ855" s="41">
        <f t="shared" si="512"/>
        <v>1.2399256044637322E-2</v>
      </c>
      <c r="BK855" s="41">
        <f t="shared" si="513"/>
        <v>0.12771233725976441</v>
      </c>
      <c r="BL855" s="41">
        <f t="shared" si="514"/>
        <v>9.3614383137011772E-2</v>
      </c>
      <c r="BM855" s="41">
        <f t="shared" si="515"/>
        <v>0.26472411655300682</v>
      </c>
      <c r="BN855" s="41">
        <f t="shared" si="516"/>
        <v>0.51394916305021698</v>
      </c>
      <c r="BO855" s="41">
        <f t="shared" si="517"/>
        <v>8.6174829510229381E-2</v>
      </c>
      <c r="BP855" s="41">
        <f t="shared" si="518"/>
        <v>0.71109733415995036</v>
      </c>
      <c r="BQ855" s="41">
        <f t="shared" si="519"/>
        <v>8.6794792312461247E-2</v>
      </c>
      <c r="BR855" s="41">
        <f t="shared" si="520"/>
        <v>2.2318660880347178E-2</v>
      </c>
      <c r="BS855" s="41">
        <f t="shared" si="521"/>
        <v>7.9355238685678856E-2</v>
      </c>
      <c r="BT855" s="41">
        <f t="shared" si="522"/>
        <v>0.91940483570985743</v>
      </c>
      <c r="BU855" s="41">
        <f t="shared" si="523"/>
        <v>9.3614383137011772E-2</v>
      </c>
      <c r="BV855" s="41">
        <f t="shared" si="524"/>
        <v>1.2399256044637321E-3</v>
      </c>
      <c r="BW855" s="41">
        <f t="shared" si="525"/>
        <v>1</v>
      </c>
      <c r="BX855" s="41" t="str">
        <f t="shared" si="530"/>
        <v>2014Registered nursesBritish Columbia</v>
      </c>
      <c r="BY855" s="51">
        <f>VLOOKUP(BX855,'%workplace'!$A$1:$F$381,6,FALSE)</f>
        <v>32249</v>
      </c>
      <c r="BZ855" s="32">
        <f t="shared" si="531"/>
        <v>5.001705479239666E-2</v>
      </c>
    </row>
    <row r="856" spans="1:78" s="8" customFormat="1" hidden="1" x14ac:dyDescent="0.2">
      <c r="A856" s="8" t="str">
        <f t="shared" si="529"/>
        <v>2014Registered nursesYukonAll places of work</v>
      </c>
      <c r="B856" s="8" t="s">
        <v>7</v>
      </c>
      <c r="C856" s="8" t="s">
        <v>24</v>
      </c>
      <c r="D856" s="8" t="s">
        <v>9</v>
      </c>
      <c r="E856" s="8">
        <v>2014</v>
      </c>
      <c r="F856" s="8">
        <v>353</v>
      </c>
      <c r="G856" s="8">
        <v>41</v>
      </c>
      <c r="H856" s="8">
        <v>0</v>
      </c>
      <c r="I856" s="8">
        <v>51</v>
      </c>
      <c r="J856" s="8">
        <v>64</v>
      </c>
      <c r="K856" s="8">
        <v>48</v>
      </c>
      <c r="L856" s="8">
        <v>44</v>
      </c>
      <c r="M856" s="8">
        <v>38</v>
      </c>
      <c r="N856" s="8">
        <v>55</v>
      </c>
      <c r="O856" s="8">
        <v>51</v>
      </c>
      <c r="P856" s="8">
        <v>27</v>
      </c>
      <c r="Q856" s="8">
        <v>10</v>
      </c>
      <c r="R856" s="8">
        <v>1</v>
      </c>
      <c r="S856" s="8">
        <v>5</v>
      </c>
      <c r="T856" s="8">
        <v>0</v>
      </c>
      <c r="U856" s="8">
        <v>350</v>
      </c>
      <c r="V856" s="8">
        <v>44</v>
      </c>
      <c r="W856" s="8">
        <v>0</v>
      </c>
      <c r="X856" s="8">
        <v>183</v>
      </c>
      <c r="Y856" s="8">
        <v>154</v>
      </c>
      <c r="Z856" s="8">
        <v>53</v>
      </c>
      <c r="AA856" s="8">
        <v>4</v>
      </c>
      <c r="AB856" s="8">
        <v>35</v>
      </c>
      <c r="AC856" s="8">
        <v>0</v>
      </c>
      <c r="AD856" s="8">
        <v>47</v>
      </c>
      <c r="AE856" s="8">
        <v>312</v>
      </c>
      <c r="AF856" s="8">
        <v>33</v>
      </c>
      <c r="AG856" s="8">
        <v>349</v>
      </c>
      <c r="AH856" s="8">
        <v>11</v>
      </c>
      <c r="AI856" s="8">
        <v>1</v>
      </c>
      <c r="AJ856" s="8">
        <v>104</v>
      </c>
      <c r="AK856" s="8">
        <v>290</v>
      </c>
      <c r="AL856" s="8">
        <v>0</v>
      </c>
      <c r="AM856" s="8">
        <v>0</v>
      </c>
      <c r="AN856" s="8">
        <v>394</v>
      </c>
      <c r="AO856" s="41">
        <f t="shared" si="526"/>
        <v>0.89593908629441621</v>
      </c>
      <c r="AP856" s="41">
        <f t="shared" si="527"/>
        <v>0.10406091370558376</v>
      </c>
      <c r="AQ856" s="41">
        <f t="shared" si="528"/>
        <v>0</v>
      </c>
      <c r="AR856" s="41">
        <f t="shared" si="494"/>
        <v>0.12944162436548223</v>
      </c>
      <c r="AS856" s="41">
        <f t="shared" si="495"/>
        <v>0.16243654822335024</v>
      </c>
      <c r="AT856" s="41">
        <f t="shared" si="496"/>
        <v>0.12182741116751269</v>
      </c>
      <c r="AU856" s="41">
        <f t="shared" si="497"/>
        <v>0.1116751269035533</v>
      </c>
      <c r="AV856" s="41">
        <f t="shared" si="498"/>
        <v>9.6446700507614211E-2</v>
      </c>
      <c r="AW856" s="41">
        <f t="shared" si="499"/>
        <v>0.13959390862944163</v>
      </c>
      <c r="AX856" s="41">
        <f t="shared" si="500"/>
        <v>0.12944162436548223</v>
      </c>
      <c r="AY856" s="41">
        <f t="shared" si="501"/>
        <v>6.8527918781725886E-2</v>
      </c>
      <c r="AZ856" s="41">
        <f t="shared" si="502"/>
        <v>2.5380710659898477E-2</v>
      </c>
      <c r="BA856" s="41">
        <f t="shared" si="503"/>
        <v>2.5380710659898475E-3</v>
      </c>
      <c r="BB856" s="41">
        <f t="shared" si="504"/>
        <v>1.2690355329949238E-2</v>
      </c>
      <c r="BC856" s="41">
        <f t="shared" si="505"/>
        <v>0</v>
      </c>
      <c r="BD856" s="41">
        <f t="shared" si="506"/>
        <v>0.8883248730964467</v>
      </c>
      <c r="BE856" s="41">
        <f t="shared" si="507"/>
        <v>0.1116751269035533</v>
      </c>
      <c r="BF856" s="41">
        <f t="shared" si="508"/>
        <v>0</v>
      </c>
      <c r="BG856" s="41">
        <f t="shared" si="509"/>
        <v>0.46446700507614214</v>
      </c>
      <c r="BH856" s="41">
        <f t="shared" si="510"/>
        <v>0.39086294416243655</v>
      </c>
      <c r="BI856" s="41">
        <f t="shared" si="511"/>
        <v>0.13451776649746192</v>
      </c>
      <c r="BJ856" s="41">
        <f t="shared" si="512"/>
        <v>1.015228426395939E-2</v>
      </c>
      <c r="BK856" s="41">
        <f t="shared" si="513"/>
        <v>8.8832487309644673E-2</v>
      </c>
      <c r="BL856" s="41">
        <f t="shared" si="514"/>
        <v>0</v>
      </c>
      <c r="BM856" s="41">
        <f t="shared" si="515"/>
        <v>0.11928934010152284</v>
      </c>
      <c r="BN856" s="41">
        <f t="shared" si="516"/>
        <v>0.79187817258883253</v>
      </c>
      <c r="BO856" s="41">
        <f t="shared" si="517"/>
        <v>8.3756345177664976E-2</v>
      </c>
      <c r="BP856" s="41">
        <f t="shared" si="518"/>
        <v>0.8857868020304569</v>
      </c>
      <c r="BQ856" s="41">
        <f t="shared" si="519"/>
        <v>2.7918781725888325E-2</v>
      </c>
      <c r="BR856" s="41">
        <f t="shared" si="520"/>
        <v>2.5380710659898475E-3</v>
      </c>
      <c r="BS856" s="41">
        <f t="shared" si="521"/>
        <v>0.26395939086294418</v>
      </c>
      <c r="BT856" s="41">
        <f t="shared" si="522"/>
        <v>0.73604060913705582</v>
      </c>
      <c r="BU856" s="41">
        <f t="shared" si="523"/>
        <v>0</v>
      </c>
      <c r="BV856" s="41">
        <f t="shared" si="524"/>
        <v>0</v>
      </c>
      <c r="BW856" s="41">
        <f t="shared" si="525"/>
        <v>1</v>
      </c>
      <c r="BX856" s="41" t="str">
        <f t="shared" si="530"/>
        <v>2014Registered nursesYukon</v>
      </c>
      <c r="BY856" s="51">
        <f>VLOOKUP(BX856,'%workplace'!$A$1:$F$381,6,FALSE)</f>
        <v>394</v>
      </c>
      <c r="BZ856" s="32">
        <f t="shared" si="531"/>
        <v>1</v>
      </c>
    </row>
    <row r="857" spans="1:78" s="8" customFormat="1" hidden="1" x14ac:dyDescent="0.2">
      <c r="A857" s="8" t="str">
        <f t="shared" si="529"/>
        <v>2014Registered nursesYukonCommunity health</v>
      </c>
      <c r="B857" s="8" t="s">
        <v>7</v>
      </c>
      <c r="C857" s="8" t="s">
        <v>24</v>
      </c>
      <c r="D857" s="8" t="s">
        <v>11</v>
      </c>
      <c r="E857" s="8">
        <v>2014</v>
      </c>
      <c r="F857" s="8">
        <v>112</v>
      </c>
      <c r="G857" s="8">
        <v>13</v>
      </c>
      <c r="H857" s="8">
        <v>0</v>
      </c>
      <c r="I857" s="8">
        <v>8</v>
      </c>
      <c r="J857" s="8">
        <v>19</v>
      </c>
      <c r="K857" s="8">
        <v>17</v>
      </c>
      <c r="L857" s="8">
        <v>12</v>
      </c>
      <c r="M857" s="8">
        <v>15</v>
      </c>
      <c r="N857" s="8">
        <v>19</v>
      </c>
      <c r="O857" s="8">
        <v>20</v>
      </c>
      <c r="P857" s="8">
        <v>8</v>
      </c>
      <c r="Q857" s="8">
        <v>7</v>
      </c>
      <c r="R857" s="8">
        <v>0</v>
      </c>
      <c r="S857" s="8">
        <v>0</v>
      </c>
      <c r="T857" s="8">
        <v>0</v>
      </c>
      <c r="U857" s="8">
        <v>116</v>
      </c>
      <c r="V857" s="8">
        <v>9</v>
      </c>
      <c r="W857" s="8">
        <v>0</v>
      </c>
      <c r="X857" s="8">
        <v>50</v>
      </c>
      <c r="Y857" s="8">
        <v>52</v>
      </c>
      <c r="Z857" s="8">
        <v>21</v>
      </c>
      <c r="AA857" s="8">
        <v>2</v>
      </c>
      <c r="AB857" s="8">
        <v>12</v>
      </c>
      <c r="AC857" s="8">
        <v>0</v>
      </c>
      <c r="AD857" s="8">
        <v>7</v>
      </c>
      <c r="AE857" s="8">
        <v>106</v>
      </c>
      <c r="AF857" s="8">
        <v>5</v>
      </c>
      <c r="AG857" s="8">
        <v>120</v>
      </c>
      <c r="AH857" s="8">
        <v>0</v>
      </c>
      <c r="AI857" s="8">
        <v>0</v>
      </c>
      <c r="AJ857" s="8">
        <v>64</v>
      </c>
      <c r="AK857" s="8">
        <v>61</v>
      </c>
      <c r="AL857" s="8">
        <v>0</v>
      </c>
      <c r="AM857" s="8">
        <v>0</v>
      </c>
      <c r="AN857" s="8">
        <v>125</v>
      </c>
      <c r="AO857" s="41">
        <f t="shared" si="526"/>
        <v>0.89600000000000002</v>
      </c>
      <c r="AP857" s="41">
        <f t="shared" si="527"/>
        <v>0.104</v>
      </c>
      <c r="AQ857" s="41">
        <f t="shared" si="528"/>
        <v>0</v>
      </c>
      <c r="AR857" s="41">
        <f t="shared" si="494"/>
        <v>6.4000000000000001E-2</v>
      </c>
      <c r="AS857" s="41">
        <f t="shared" si="495"/>
        <v>0.152</v>
      </c>
      <c r="AT857" s="41">
        <f t="shared" si="496"/>
        <v>0.13600000000000001</v>
      </c>
      <c r="AU857" s="41">
        <f t="shared" si="497"/>
        <v>9.6000000000000002E-2</v>
      </c>
      <c r="AV857" s="41">
        <f t="shared" si="498"/>
        <v>0.12</v>
      </c>
      <c r="AW857" s="41">
        <f t="shared" si="499"/>
        <v>0.152</v>
      </c>
      <c r="AX857" s="41">
        <f t="shared" si="500"/>
        <v>0.16</v>
      </c>
      <c r="AY857" s="41">
        <f t="shared" si="501"/>
        <v>6.4000000000000001E-2</v>
      </c>
      <c r="AZ857" s="41">
        <f t="shared" si="502"/>
        <v>5.6000000000000001E-2</v>
      </c>
      <c r="BA857" s="41">
        <f t="shared" si="503"/>
        <v>0</v>
      </c>
      <c r="BB857" s="41">
        <f t="shared" si="504"/>
        <v>0</v>
      </c>
      <c r="BC857" s="41">
        <f t="shared" si="505"/>
        <v>0</v>
      </c>
      <c r="BD857" s="41">
        <f t="shared" si="506"/>
        <v>0.92800000000000005</v>
      </c>
      <c r="BE857" s="41">
        <f t="shared" si="507"/>
        <v>7.1999999999999995E-2</v>
      </c>
      <c r="BF857" s="41">
        <f t="shared" si="508"/>
        <v>0</v>
      </c>
      <c r="BG857" s="41">
        <f t="shared" si="509"/>
        <v>0.4</v>
      </c>
      <c r="BH857" s="41">
        <f t="shared" si="510"/>
        <v>0.41599999999999998</v>
      </c>
      <c r="BI857" s="41">
        <f t="shared" si="511"/>
        <v>0.16800000000000001</v>
      </c>
      <c r="BJ857" s="41">
        <f t="shared" si="512"/>
        <v>1.6E-2</v>
      </c>
      <c r="BK857" s="41">
        <f t="shared" si="513"/>
        <v>9.6000000000000002E-2</v>
      </c>
      <c r="BL857" s="41">
        <f t="shared" si="514"/>
        <v>0</v>
      </c>
      <c r="BM857" s="41">
        <f t="shared" si="515"/>
        <v>5.6000000000000001E-2</v>
      </c>
      <c r="BN857" s="41">
        <f t="shared" si="516"/>
        <v>0.84799999999999998</v>
      </c>
      <c r="BO857" s="41">
        <f t="shared" si="517"/>
        <v>0.04</v>
      </c>
      <c r="BP857" s="41">
        <f t="shared" si="518"/>
        <v>0.96</v>
      </c>
      <c r="BQ857" s="41">
        <f t="shared" si="519"/>
        <v>0</v>
      </c>
      <c r="BR857" s="41">
        <f t="shared" si="520"/>
        <v>0</v>
      </c>
      <c r="BS857" s="41">
        <f t="shared" si="521"/>
        <v>0.51200000000000001</v>
      </c>
      <c r="BT857" s="41">
        <f t="shared" si="522"/>
        <v>0.48799999999999999</v>
      </c>
      <c r="BU857" s="41">
        <f t="shared" si="523"/>
        <v>0</v>
      </c>
      <c r="BV857" s="41">
        <f t="shared" si="524"/>
        <v>0</v>
      </c>
      <c r="BW857" s="41">
        <f t="shared" si="525"/>
        <v>1</v>
      </c>
      <c r="BX857" s="41" t="str">
        <f t="shared" si="530"/>
        <v>2014Registered nursesYukon</v>
      </c>
      <c r="BY857" s="51">
        <f>VLOOKUP(BX857,'%workplace'!$A$1:$F$381,6,FALSE)</f>
        <v>394</v>
      </c>
      <c r="BZ857" s="32">
        <f t="shared" si="531"/>
        <v>0.31725888324873097</v>
      </c>
    </row>
    <row r="858" spans="1:78" s="8" customFormat="1" hidden="1" x14ac:dyDescent="0.2">
      <c r="A858" s="8" t="str">
        <f t="shared" si="529"/>
        <v>2014Registered nursesYukonNursing home/long-term care</v>
      </c>
      <c r="B858" s="8" t="s">
        <v>7</v>
      </c>
      <c r="C858" s="8" t="s">
        <v>24</v>
      </c>
      <c r="D858" s="8" t="s">
        <v>12</v>
      </c>
      <c r="E858" s="8">
        <v>2014</v>
      </c>
      <c r="F858" s="8">
        <v>29</v>
      </c>
      <c r="G858" s="8">
        <v>0</v>
      </c>
      <c r="H858" s="8">
        <v>0</v>
      </c>
      <c r="I858" s="8">
        <v>4</v>
      </c>
      <c r="J858" s="8">
        <v>3</v>
      </c>
      <c r="K858" s="8">
        <v>2</v>
      </c>
      <c r="L858" s="8">
        <v>4</v>
      </c>
      <c r="M858" s="8">
        <v>5</v>
      </c>
      <c r="N858" s="8">
        <v>3</v>
      </c>
      <c r="O858" s="8">
        <v>3</v>
      </c>
      <c r="P858" s="8">
        <v>2</v>
      </c>
      <c r="Q858" s="8">
        <v>0</v>
      </c>
      <c r="R858" s="8">
        <v>0</v>
      </c>
      <c r="S858" s="8">
        <v>3</v>
      </c>
      <c r="T858" s="8">
        <v>0</v>
      </c>
      <c r="U858" s="8">
        <v>23</v>
      </c>
      <c r="V858" s="8">
        <v>6</v>
      </c>
      <c r="W858" s="8">
        <v>0</v>
      </c>
      <c r="X858" s="8">
        <v>20</v>
      </c>
      <c r="Y858" s="8">
        <v>5</v>
      </c>
      <c r="Z858" s="8">
        <v>4</v>
      </c>
      <c r="AA858" s="8">
        <v>0</v>
      </c>
      <c r="AB858" s="8">
        <v>8</v>
      </c>
      <c r="AC858" s="8">
        <v>0</v>
      </c>
      <c r="AD858" s="8">
        <v>5</v>
      </c>
      <c r="AE858" s="8">
        <v>16</v>
      </c>
      <c r="AF858" s="8">
        <v>2</v>
      </c>
      <c r="AG858" s="8">
        <v>27</v>
      </c>
      <c r="AH858" s="8">
        <v>0</v>
      </c>
      <c r="AI858" s="8">
        <v>0</v>
      </c>
      <c r="AJ858" s="8">
        <v>2</v>
      </c>
      <c r="AK858" s="8">
        <v>27</v>
      </c>
      <c r="AL858" s="8">
        <v>0</v>
      </c>
      <c r="AM858" s="8">
        <v>0</v>
      </c>
      <c r="AN858" s="8">
        <v>29</v>
      </c>
      <c r="AO858" s="41">
        <f t="shared" si="526"/>
        <v>1</v>
      </c>
      <c r="AP858" s="41">
        <f t="shared" si="527"/>
        <v>0</v>
      </c>
      <c r="AQ858" s="41">
        <f t="shared" si="528"/>
        <v>0</v>
      </c>
      <c r="AR858" s="41">
        <f t="shared" si="494"/>
        <v>0.13793103448275862</v>
      </c>
      <c r="AS858" s="41">
        <f t="shared" si="495"/>
        <v>0.10344827586206896</v>
      </c>
      <c r="AT858" s="41">
        <f t="shared" si="496"/>
        <v>6.8965517241379309E-2</v>
      </c>
      <c r="AU858" s="41">
        <f t="shared" si="497"/>
        <v>0.13793103448275862</v>
      </c>
      <c r="AV858" s="41">
        <f t="shared" si="498"/>
        <v>0.17241379310344829</v>
      </c>
      <c r="AW858" s="41">
        <f t="shared" si="499"/>
        <v>0.10344827586206896</v>
      </c>
      <c r="AX858" s="41">
        <f t="shared" si="500"/>
        <v>0.10344827586206896</v>
      </c>
      <c r="AY858" s="41">
        <f t="shared" si="501"/>
        <v>6.8965517241379309E-2</v>
      </c>
      <c r="AZ858" s="41">
        <f t="shared" si="502"/>
        <v>0</v>
      </c>
      <c r="BA858" s="41">
        <f t="shared" si="503"/>
        <v>0</v>
      </c>
      <c r="BB858" s="41">
        <f t="shared" si="504"/>
        <v>0.10344827586206896</v>
      </c>
      <c r="BC858" s="41">
        <f t="shared" si="505"/>
        <v>0</v>
      </c>
      <c r="BD858" s="41">
        <f t="shared" si="506"/>
        <v>0.7931034482758621</v>
      </c>
      <c r="BE858" s="41">
        <f t="shared" si="507"/>
        <v>0.20689655172413793</v>
      </c>
      <c r="BF858" s="41">
        <f t="shared" si="508"/>
        <v>0</v>
      </c>
      <c r="BG858" s="41">
        <f t="shared" si="509"/>
        <v>0.68965517241379315</v>
      </c>
      <c r="BH858" s="41">
        <f t="shared" si="510"/>
        <v>0.17241379310344829</v>
      </c>
      <c r="BI858" s="41">
        <f t="shared" si="511"/>
        <v>0.13793103448275862</v>
      </c>
      <c r="BJ858" s="41">
        <f t="shared" si="512"/>
        <v>0</v>
      </c>
      <c r="BK858" s="41">
        <f t="shared" si="513"/>
        <v>0.27586206896551724</v>
      </c>
      <c r="BL858" s="41">
        <f t="shared" si="514"/>
        <v>0</v>
      </c>
      <c r="BM858" s="41">
        <f t="shared" si="515"/>
        <v>0.17241379310344829</v>
      </c>
      <c r="BN858" s="41">
        <f t="shared" si="516"/>
        <v>0.55172413793103448</v>
      </c>
      <c r="BO858" s="41">
        <f t="shared" si="517"/>
        <v>6.8965517241379309E-2</v>
      </c>
      <c r="BP858" s="41">
        <f t="shared" si="518"/>
        <v>0.93103448275862066</v>
      </c>
      <c r="BQ858" s="41">
        <f t="shared" si="519"/>
        <v>0</v>
      </c>
      <c r="BR858" s="41">
        <f t="shared" si="520"/>
        <v>0</v>
      </c>
      <c r="BS858" s="41">
        <f t="shared" si="521"/>
        <v>6.8965517241379309E-2</v>
      </c>
      <c r="BT858" s="41">
        <f t="shared" si="522"/>
        <v>0.93103448275862066</v>
      </c>
      <c r="BU858" s="41">
        <f t="shared" si="523"/>
        <v>0</v>
      </c>
      <c r="BV858" s="41">
        <f t="shared" si="524"/>
        <v>0</v>
      </c>
      <c r="BW858" s="41">
        <f t="shared" si="525"/>
        <v>1</v>
      </c>
      <c r="BX858" s="41" t="str">
        <f t="shared" si="530"/>
        <v>2014Registered nursesYukon</v>
      </c>
      <c r="BY858" s="51">
        <f>VLOOKUP(BX858,'%workplace'!$A$1:$F$381,6,FALSE)</f>
        <v>394</v>
      </c>
      <c r="BZ858" s="32">
        <f t="shared" si="531"/>
        <v>7.3604060913705582E-2</v>
      </c>
    </row>
    <row r="859" spans="1:78" s="8" customFormat="1" hidden="1" x14ac:dyDescent="0.2">
      <c r="A859" s="8" t="str">
        <f t="shared" si="529"/>
        <v>2014Registered nursesYukonHospital</v>
      </c>
      <c r="B859" s="8" t="s">
        <v>7</v>
      </c>
      <c r="C859" s="8" t="s">
        <v>24</v>
      </c>
      <c r="D859" s="8" t="s">
        <v>10</v>
      </c>
      <c r="E859" s="8">
        <v>2014</v>
      </c>
      <c r="F859" s="8">
        <v>172</v>
      </c>
      <c r="G859" s="8">
        <v>21</v>
      </c>
      <c r="H859" s="8">
        <v>0</v>
      </c>
      <c r="I859" s="8">
        <v>37</v>
      </c>
      <c r="J859" s="8">
        <v>35</v>
      </c>
      <c r="K859" s="8">
        <v>25</v>
      </c>
      <c r="L859" s="8">
        <v>24</v>
      </c>
      <c r="M859" s="8">
        <v>14</v>
      </c>
      <c r="N859" s="8">
        <v>25</v>
      </c>
      <c r="O859" s="8">
        <v>19</v>
      </c>
      <c r="P859" s="8">
        <v>9</v>
      </c>
      <c r="Q859" s="8">
        <v>2</v>
      </c>
      <c r="R859" s="8">
        <v>1</v>
      </c>
      <c r="S859" s="8">
        <v>2</v>
      </c>
      <c r="T859" s="8">
        <v>0</v>
      </c>
      <c r="U859" s="8">
        <v>170</v>
      </c>
      <c r="V859" s="8">
        <v>23</v>
      </c>
      <c r="W859" s="8">
        <v>0</v>
      </c>
      <c r="X859" s="8">
        <v>82</v>
      </c>
      <c r="Y859" s="8">
        <v>85</v>
      </c>
      <c r="Z859" s="8">
        <v>24</v>
      </c>
      <c r="AA859" s="8">
        <v>2</v>
      </c>
      <c r="AB859" s="8">
        <v>8</v>
      </c>
      <c r="AC859" s="8">
        <v>0</v>
      </c>
      <c r="AD859" s="8">
        <v>10</v>
      </c>
      <c r="AE859" s="8">
        <v>175</v>
      </c>
      <c r="AF859" s="8">
        <v>13</v>
      </c>
      <c r="AG859" s="8">
        <v>178</v>
      </c>
      <c r="AH859" s="8">
        <v>2</v>
      </c>
      <c r="AI859" s="8">
        <v>0</v>
      </c>
      <c r="AJ859" s="8">
        <v>32</v>
      </c>
      <c r="AK859" s="8">
        <v>161</v>
      </c>
      <c r="AL859" s="8">
        <v>0</v>
      </c>
      <c r="AM859" s="8">
        <v>0</v>
      </c>
      <c r="AN859" s="8">
        <v>193</v>
      </c>
      <c r="AO859" s="41">
        <f t="shared" si="526"/>
        <v>0.89119170984455953</v>
      </c>
      <c r="AP859" s="41">
        <f t="shared" si="527"/>
        <v>0.10880829015544041</v>
      </c>
      <c r="AQ859" s="41">
        <f t="shared" si="528"/>
        <v>0</v>
      </c>
      <c r="AR859" s="41">
        <f t="shared" si="494"/>
        <v>0.19170984455958548</v>
      </c>
      <c r="AS859" s="41">
        <f t="shared" si="495"/>
        <v>0.18134715025906736</v>
      </c>
      <c r="AT859" s="41">
        <f t="shared" si="496"/>
        <v>0.12953367875647667</v>
      </c>
      <c r="AU859" s="41">
        <f t="shared" si="497"/>
        <v>0.12435233160621761</v>
      </c>
      <c r="AV859" s="41">
        <f t="shared" si="498"/>
        <v>7.2538860103626937E-2</v>
      </c>
      <c r="AW859" s="41">
        <f t="shared" si="499"/>
        <v>0.12953367875647667</v>
      </c>
      <c r="AX859" s="41">
        <f t="shared" si="500"/>
        <v>9.8445595854922283E-2</v>
      </c>
      <c r="AY859" s="41">
        <f t="shared" si="501"/>
        <v>4.6632124352331605E-2</v>
      </c>
      <c r="AZ859" s="41">
        <f t="shared" si="502"/>
        <v>1.0362694300518135E-2</v>
      </c>
      <c r="BA859" s="41">
        <f t="shared" si="503"/>
        <v>5.1813471502590676E-3</v>
      </c>
      <c r="BB859" s="41">
        <f t="shared" si="504"/>
        <v>1.0362694300518135E-2</v>
      </c>
      <c r="BC859" s="41">
        <f t="shared" si="505"/>
        <v>0</v>
      </c>
      <c r="BD859" s="41">
        <f t="shared" si="506"/>
        <v>0.88082901554404147</v>
      </c>
      <c r="BE859" s="41">
        <f t="shared" si="507"/>
        <v>0.11917098445595854</v>
      </c>
      <c r="BF859" s="41">
        <f t="shared" si="508"/>
        <v>0</v>
      </c>
      <c r="BG859" s="41">
        <f t="shared" si="509"/>
        <v>0.42487046632124353</v>
      </c>
      <c r="BH859" s="41">
        <f t="shared" si="510"/>
        <v>0.44041450777202074</v>
      </c>
      <c r="BI859" s="41">
        <f t="shared" si="511"/>
        <v>0.12435233160621761</v>
      </c>
      <c r="BJ859" s="41">
        <f t="shared" si="512"/>
        <v>1.0362694300518135E-2</v>
      </c>
      <c r="BK859" s="41">
        <f t="shared" si="513"/>
        <v>4.145077720207254E-2</v>
      </c>
      <c r="BL859" s="41">
        <f t="shared" si="514"/>
        <v>0</v>
      </c>
      <c r="BM859" s="41">
        <f t="shared" si="515"/>
        <v>5.181347150259067E-2</v>
      </c>
      <c r="BN859" s="41">
        <f t="shared" si="516"/>
        <v>0.90673575129533679</v>
      </c>
      <c r="BO859" s="41">
        <f t="shared" si="517"/>
        <v>6.7357512953367879E-2</v>
      </c>
      <c r="BP859" s="41">
        <f t="shared" si="518"/>
        <v>0.92227979274611394</v>
      </c>
      <c r="BQ859" s="41">
        <f t="shared" si="519"/>
        <v>1.0362694300518135E-2</v>
      </c>
      <c r="BR859" s="41">
        <f t="shared" si="520"/>
        <v>0</v>
      </c>
      <c r="BS859" s="41">
        <f t="shared" si="521"/>
        <v>0.16580310880829016</v>
      </c>
      <c r="BT859" s="41">
        <f t="shared" si="522"/>
        <v>0.83419689119170981</v>
      </c>
      <c r="BU859" s="41">
        <f t="shared" si="523"/>
        <v>0</v>
      </c>
      <c r="BV859" s="41">
        <f t="shared" si="524"/>
        <v>0</v>
      </c>
      <c r="BW859" s="41">
        <f t="shared" si="525"/>
        <v>1</v>
      </c>
      <c r="BX859" s="41" t="str">
        <f t="shared" si="530"/>
        <v>2014Registered nursesYukon</v>
      </c>
      <c r="BY859" s="51">
        <f>VLOOKUP(BX859,'%workplace'!$A$1:$F$381,6,FALSE)</f>
        <v>394</v>
      </c>
      <c r="BZ859" s="32">
        <f t="shared" si="531"/>
        <v>0.48984771573604063</v>
      </c>
    </row>
    <row r="860" spans="1:78" s="8" customFormat="1" hidden="1" x14ac:dyDescent="0.2">
      <c r="A860" s="8" t="str">
        <f t="shared" si="529"/>
        <v>2014Registered nursesYukonOther places of work</v>
      </c>
      <c r="B860" s="8" t="s">
        <v>7</v>
      </c>
      <c r="C860" s="8" t="s">
        <v>24</v>
      </c>
      <c r="D860" s="8" t="s">
        <v>13</v>
      </c>
      <c r="E860" s="8">
        <v>2014</v>
      </c>
      <c r="F860" s="8">
        <v>40</v>
      </c>
      <c r="G860" s="8">
        <v>7</v>
      </c>
      <c r="H860" s="8">
        <v>0</v>
      </c>
      <c r="I860" s="8">
        <v>2</v>
      </c>
      <c r="J860" s="8">
        <v>7</v>
      </c>
      <c r="K860" s="8">
        <v>4</v>
      </c>
      <c r="L860" s="8">
        <v>4</v>
      </c>
      <c r="M860" s="8">
        <v>4</v>
      </c>
      <c r="N860" s="8">
        <v>8</v>
      </c>
      <c r="O860" s="8">
        <v>9</v>
      </c>
      <c r="P860" s="8">
        <v>8</v>
      </c>
      <c r="Q860" s="8">
        <v>1</v>
      </c>
      <c r="R860" s="8">
        <v>0</v>
      </c>
      <c r="S860" s="8">
        <v>0</v>
      </c>
      <c r="T860" s="8">
        <v>0</v>
      </c>
      <c r="U860" s="8">
        <v>41</v>
      </c>
      <c r="V860" s="8">
        <v>6</v>
      </c>
      <c r="W860" s="8">
        <v>0</v>
      </c>
      <c r="X860" s="8">
        <v>31</v>
      </c>
      <c r="Y860" s="8">
        <v>12</v>
      </c>
      <c r="Z860" s="8">
        <v>4</v>
      </c>
      <c r="AA860" s="8">
        <v>0</v>
      </c>
      <c r="AB860" s="8">
        <v>7</v>
      </c>
      <c r="AC860" s="8">
        <v>0</v>
      </c>
      <c r="AD860" s="8">
        <v>25</v>
      </c>
      <c r="AE860" s="8">
        <v>15</v>
      </c>
      <c r="AF860" s="8">
        <v>13</v>
      </c>
      <c r="AG860" s="8">
        <v>24</v>
      </c>
      <c r="AH860" s="8">
        <v>9</v>
      </c>
      <c r="AI860" s="8">
        <v>1</v>
      </c>
      <c r="AJ860" s="8">
        <v>6</v>
      </c>
      <c r="AK860" s="8">
        <v>41</v>
      </c>
      <c r="AL860" s="8">
        <v>0</v>
      </c>
      <c r="AM860" s="8">
        <v>0</v>
      </c>
      <c r="AN860" s="8">
        <v>47</v>
      </c>
      <c r="AO860" s="41">
        <f t="shared" si="526"/>
        <v>0.85106382978723405</v>
      </c>
      <c r="AP860" s="41">
        <f t="shared" si="527"/>
        <v>0.14893617021276595</v>
      </c>
      <c r="AQ860" s="41">
        <f t="shared" si="528"/>
        <v>0</v>
      </c>
      <c r="AR860" s="41">
        <f t="shared" si="494"/>
        <v>4.2553191489361701E-2</v>
      </c>
      <c r="AS860" s="41">
        <f t="shared" si="495"/>
        <v>0.14893617021276595</v>
      </c>
      <c r="AT860" s="41">
        <f t="shared" si="496"/>
        <v>8.5106382978723402E-2</v>
      </c>
      <c r="AU860" s="41">
        <f t="shared" si="497"/>
        <v>8.5106382978723402E-2</v>
      </c>
      <c r="AV860" s="41">
        <f t="shared" si="498"/>
        <v>8.5106382978723402E-2</v>
      </c>
      <c r="AW860" s="41">
        <f t="shared" si="499"/>
        <v>0.1702127659574468</v>
      </c>
      <c r="AX860" s="41">
        <f t="shared" si="500"/>
        <v>0.19148936170212766</v>
      </c>
      <c r="AY860" s="41">
        <f t="shared" si="501"/>
        <v>0.1702127659574468</v>
      </c>
      <c r="AZ860" s="41">
        <f t="shared" si="502"/>
        <v>2.1276595744680851E-2</v>
      </c>
      <c r="BA860" s="41">
        <f t="shared" si="503"/>
        <v>0</v>
      </c>
      <c r="BB860" s="41">
        <f t="shared" si="504"/>
        <v>0</v>
      </c>
      <c r="BC860" s="41">
        <f t="shared" si="505"/>
        <v>0</v>
      </c>
      <c r="BD860" s="41">
        <f t="shared" si="506"/>
        <v>0.87234042553191493</v>
      </c>
      <c r="BE860" s="41">
        <f t="shared" si="507"/>
        <v>0.1276595744680851</v>
      </c>
      <c r="BF860" s="41">
        <f t="shared" si="508"/>
        <v>0</v>
      </c>
      <c r="BG860" s="41">
        <f t="shared" si="509"/>
        <v>0.65957446808510634</v>
      </c>
      <c r="BH860" s="41">
        <f t="shared" si="510"/>
        <v>0.25531914893617019</v>
      </c>
      <c r="BI860" s="41">
        <f t="shared" si="511"/>
        <v>8.5106382978723402E-2</v>
      </c>
      <c r="BJ860" s="41">
        <f t="shared" si="512"/>
        <v>0</v>
      </c>
      <c r="BK860" s="41">
        <f t="shared" si="513"/>
        <v>0.14893617021276595</v>
      </c>
      <c r="BL860" s="41">
        <f t="shared" si="514"/>
        <v>0</v>
      </c>
      <c r="BM860" s="41">
        <f t="shared" si="515"/>
        <v>0.53191489361702127</v>
      </c>
      <c r="BN860" s="41">
        <f t="shared" si="516"/>
        <v>0.31914893617021278</v>
      </c>
      <c r="BO860" s="41">
        <f t="shared" si="517"/>
        <v>0.27659574468085107</v>
      </c>
      <c r="BP860" s="41">
        <f t="shared" si="518"/>
        <v>0.51063829787234039</v>
      </c>
      <c r="BQ860" s="41">
        <f t="shared" si="519"/>
        <v>0.19148936170212766</v>
      </c>
      <c r="BR860" s="41">
        <f t="shared" si="520"/>
        <v>2.1276595744680851E-2</v>
      </c>
      <c r="BS860" s="41">
        <f t="shared" si="521"/>
        <v>0.1276595744680851</v>
      </c>
      <c r="BT860" s="41">
        <f t="shared" si="522"/>
        <v>0.87234042553191493</v>
      </c>
      <c r="BU860" s="41">
        <f t="shared" si="523"/>
        <v>0</v>
      </c>
      <c r="BV860" s="41">
        <f t="shared" si="524"/>
        <v>0</v>
      </c>
      <c r="BW860" s="41">
        <f t="shared" si="525"/>
        <v>1</v>
      </c>
      <c r="BX860" s="41" t="str">
        <f t="shared" si="530"/>
        <v>2014Registered nursesYukon</v>
      </c>
      <c r="BY860" s="51">
        <f>VLOOKUP(BX860,'%workplace'!$A$1:$F$381,6,FALSE)</f>
        <v>394</v>
      </c>
      <c r="BZ860" s="32">
        <f t="shared" si="531"/>
        <v>0.11928934010152284</v>
      </c>
    </row>
    <row r="861" spans="1:78" s="8" customFormat="1" hidden="1" x14ac:dyDescent="0.2">
      <c r="A861" s="8" t="str">
        <f t="shared" si="529"/>
        <v>2014Licensed practical nursesNewfoundland and LabradorAll places of work</v>
      </c>
      <c r="B861" s="8" t="s">
        <v>3</v>
      </c>
      <c r="C861" s="8" t="s">
        <v>14</v>
      </c>
      <c r="D861" s="8" t="s">
        <v>9</v>
      </c>
      <c r="E861" s="8">
        <v>2014</v>
      </c>
      <c r="F861" s="8">
        <v>1987</v>
      </c>
      <c r="G861" s="8">
        <v>234</v>
      </c>
      <c r="H861" s="8">
        <v>0</v>
      </c>
      <c r="I861" s="8">
        <v>155</v>
      </c>
      <c r="J861" s="8">
        <v>237</v>
      </c>
      <c r="K861" s="8">
        <v>282</v>
      </c>
      <c r="L861" s="8">
        <v>313</v>
      </c>
      <c r="M861" s="8">
        <v>371</v>
      </c>
      <c r="N861" s="8">
        <v>409</v>
      </c>
      <c r="O861" s="8">
        <v>243</v>
      </c>
      <c r="P861" s="8">
        <v>88</v>
      </c>
      <c r="Q861" s="8">
        <v>10</v>
      </c>
      <c r="R861" s="8">
        <v>0</v>
      </c>
      <c r="S861" s="8">
        <v>113</v>
      </c>
      <c r="T861" s="8">
        <v>0</v>
      </c>
      <c r="U861" s="8">
        <v>2182</v>
      </c>
      <c r="V861" s="8">
        <v>0</v>
      </c>
      <c r="W861" s="8">
        <v>39</v>
      </c>
      <c r="X861" s="8">
        <v>1449</v>
      </c>
      <c r="Y861" s="8">
        <v>99</v>
      </c>
      <c r="Z861" s="8">
        <v>673</v>
      </c>
      <c r="AA861" s="8">
        <v>0</v>
      </c>
      <c r="AB861" s="8">
        <v>0</v>
      </c>
      <c r="AC861" s="8">
        <v>2</v>
      </c>
      <c r="AD861" s="8">
        <v>87</v>
      </c>
      <c r="AE861" s="8">
        <v>2132</v>
      </c>
      <c r="AF861" s="8">
        <v>5</v>
      </c>
      <c r="AG861" s="8">
        <v>2205</v>
      </c>
      <c r="AH861" s="8">
        <v>7</v>
      </c>
      <c r="AI861" s="8">
        <v>1</v>
      </c>
      <c r="AJ861" s="8">
        <v>1030</v>
      </c>
      <c r="AK861" s="8">
        <v>1191</v>
      </c>
      <c r="AL861" s="8">
        <v>3</v>
      </c>
      <c r="AM861" s="8">
        <v>0</v>
      </c>
      <c r="AN861" s="8">
        <v>2221</v>
      </c>
      <c r="AO861" s="41">
        <f t="shared" si="526"/>
        <v>0.89464205312922107</v>
      </c>
      <c r="AP861" s="41">
        <f t="shared" si="527"/>
        <v>0.10535794687077893</v>
      </c>
      <c r="AQ861" s="41">
        <f t="shared" si="528"/>
        <v>0</v>
      </c>
      <c r="AR861" s="41">
        <f t="shared" si="494"/>
        <v>6.9788383610986049E-2</v>
      </c>
      <c r="AS861" s="41">
        <f t="shared" si="495"/>
        <v>0.10670868977937865</v>
      </c>
      <c r="AT861" s="41">
        <f t="shared" si="496"/>
        <v>0.12696983340837462</v>
      </c>
      <c r="AU861" s="41">
        <f t="shared" si="497"/>
        <v>0.14092751013057181</v>
      </c>
      <c r="AV861" s="41">
        <f t="shared" si="498"/>
        <v>0.1670418730301666</v>
      </c>
      <c r="AW861" s="41">
        <f t="shared" si="499"/>
        <v>0.18415128320576318</v>
      </c>
      <c r="AX861" s="41">
        <f t="shared" si="500"/>
        <v>0.10941017559657812</v>
      </c>
      <c r="AY861" s="41">
        <f t="shared" si="501"/>
        <v>3.9621791985592077E-2</v>
      </c>
      <c r="AZ861" s="41">
        <f t="shared" si="502"/>
        <v>4.5024763619990991E-3</v>
      </c>
      <c r="BA861" s="41">
        <f t="shared" si="503"/>
        <v>0</v>
      </c>
      <c r="BB861" s="41">
        <f t="shared" si="504"/>
        <v>5.0877982890589826E-2</v>
      </c>
      <c r="BC861" s="41">
        <f t="shared" si="505"/>
        <v>0</v>
      </c>
      <c r="BD861" s="41">
        <f t="shared" si="506"/>
        <v>0.98244034218820353</v>
      </c>
      <c r="BE861" s="41">
        <f t="shared" si="507"/>
        <v>0</v>
      </c>
      <c r="BF861" s="41">
        <f t="shared" si="508"/>
        <v>1.7559657811796487E-2</v>
      </c>
      <c r="BG861" s="41">
        <f t="shared" si="509"/>
        <v>0.65240882485366947</v>
      </c>
      <c r="BH861" s="41">
        <f t="shared" si="510"/>
        <v>4.4574515983791085E-2</v>
      </c>
      <c r="BI861" s="41">
        <f t="shared" si="511"/>
        <v>0.30301665916253939</v>
      </c>
      <c r="BJ861" s="41">
        <f t="shared" si="512"/>
        <v>0</v>
      </c>
      <c r="BK861" s="41">
        <f t="shared" si="513"/>
        <v>0</v>
      </c>
      <c r="BL861" s="41">
        <f t="shared" si="514"/>
        <v>9.0049527239981989E-4</v>
      </c>
      <c r="BM861" s="41">
        <f t="shared" si="515"/>
        <v>3.9171544349392164E-2</v>
      </c>
      <c r="BN861" s="41">
        <f t="shared" si="516"/>
        <v>0.95992796037820805</v>
      </c>
      <c r="BO861" s="41">
        <f t="shared" si="517"/>
        <v>2.2512381809995496E-3</v>
      </c>
      <c r="BP861" s="41">
        <f t="shared" si="518"/>
        <v>0.99279603782080139</v>
      </c>
      <c r="BQ861" s="41">
        <f t="shared" si="519"/>
        <v>3.1517334533993696E-3</v>
      </c>
      <c r="BR861" s="41">
        <f t="shared" si="520"/>
        <v>4.5024763619990995E-4</v>
      </c>
      <c r="BS861" s="41">
        <f t="shared" si="521"/>
        <v>0.46375506528590726</v>
      </c>
      <c r="BT861" s="41">
        <f t="shared" si="522"/>
        <v>0.53624493471409274</v>
      </c>
      <c r="BU861" s="41">
        <f t="shared" si="523"/>
        <v>1.3507429085997298E-3</v>
      </c>
      <c r="BV861" s="41">
        <f t="shared" si="524"/>
        <v>0</v>
      </c>
      <c r="BW861" s="41">
        <f t="shared" si="525"/>
        <v>1</v>
      </c>
      <c r="BX861" s="41" t="str">
        <f t="shared" si="530"/>
        <v>2014Licensed practical nursesNewfoundland and Labrador</v>
      </c>
      <c r="BY861" s="51">
        <f>VLOOKUP(BX861,'%workplace'!$A$1:$F$381,6,FALSE)</f>
        <v>2221</v>
      </c>
      <c r="BZ861" s="32">
        <f t="shared" si="531"/>
        <v>1</v>
      </c>
    </row>
    <row r="862" spans="1:78" s="8" customFormat="1" hidden="1" x14ac:dyDescent="0.2">
      <c r="A862" s="8" t="str">
        <f t="shared" si="529"/>
        <v>2014Licensed practical nursesNewfoundland and LabradorCommunity health</v>
      </c>
      <c r="B862" s="8" t="s">
        <v>3</v>
      </c>
      <c r="C862" s="8" t="s">
        <v>14</v>
      </c>
      <c r="D862" s="8" t="s">
        <v>11</v>
      </c>
      <c r="E862" s="8">
        <v>2014</v>
      </c>
      <c r="F862" s="8">
        <v>94</v>
      </c>
      <c r="G862" s="8">
        <v>4</v>
      </c>
      <c r="H862" s="8">
        <v>0</v>
      </c>
      <c r="I862" s="8">
        <v>5</v>
      </c>
      <c r="J862" s="8">
        <v>15</v>
      </c>
      <c r="K862" s="8">
        <v>15</v>
      </c>
      <c r="L862" s="8">
        <v>15</v>
      </c>
      <c r="M862" s="8">
        <v>16</v>
      </c>
      <c r="N862" s="8">
        <v>16</v>
      </c>
      <c r="O862" s="8">
        <v>9</v>
      </c>
      <c r="P862" s="8">
        <v>5</v>
      </c>
      <c r="Q862" s="8">
        <v>1</v>
      </c>
      <c r="R862" s="8">
        <v>0</v>
      </c>
      <c r="S862" s="8">
        <v>1</v>
      </c>
      <c r="T862" s="8">
        <v>0</v>
      </c>
      <c r="U862" s="8">
        <v>96</v>
      </c>
      <c r="V862" s="8">
        <v>0</v>
      </c>
      <c r="W862" s="8">
        <v>2</v>
      </c>
      <c r="X862" s="8">
        <v>65</v>
      </c>
      <c r="Y862" s="8">
        <v>10</v>
      </c>
      <c r="Z862" s="8">
        <v>23</v>
      </c>
      <c r="AA862" s="8">
        <v>0</v>
      </c>
      <c r="AB862" s="8">
        <v>0</v>
      </c>
      <c r="AC862" s="8">
        <v>0</v>
      </c>
      <c r="AD862" s="8">
        <v>5</v>
      </c>
      <c r="AE862" s="8">
        <v>93</v>
      </c>
      <c r="AF862" s="8">
        <v>0</v>
      </c>
      <c r="AG862" s="8">
        <v>97</v>
      </c>
      <c r="AH862" s="8">
        <v>0</v>
      </c>
      <c r="AI862" s="8">
        <v>1</v>
      </c>
      <c r="AJ862" s="8">
        <v>63</v>
      </c>
      <c r="AK862" s="8">
        <v>35</v>
      </c>
      <c r="AL862" s="8">
        <v>0</v>
      </c>
      <c r="AM862" s="8">
        <v>0</v>
      </c>
      <c r="AN862" s="8">
        <v>98</v>
      </c>
      <c r="AO862" s="41">
        <f t="shared" si="526"/>
        <v>0.95918367346938771</v>
      </c>
      <c r="AP862" s="41">
        <f t="shared" si="527"/>
        <v>4.0816326530612242E-2</v>
      </c>
      <c r="AQ862" s="41">
        <f t="shared" si="528"/>
        <v>0</v>
      </c>
      <c r="AR862" s="41">
        <f t="shared" si="494"/>
        <v>5.1020408163265307E-2</v>
      </c>
      <c r="AS862" s="41">
        <f t="shared" si="495"/>
        <v>0.15306122448979592</v>
      </c>
      <c r="AT862" s="41">
        <f t="shared" si="496"/>
        <v>0.15306122448979592</v>
      </c>
      <c r="AU862" s="41">
        <f t="shared" si="497"/>
        <v>0.15306122448979592</v>
      </c>
      <c r="AV862" s="41">
        <f t="shared" si="498"/>
        <v>0.16326530612244897</v>
      </c>
      <c r="AW862" s="41">
        <f t="shared" si="499"/>
        <v>0.16326530612244897</v>
      </c>
      <c r="AX862" s="41">
        <f t="shared" si="500"/>
        <v>9.1836734693877556E-2</v>
      </c>
      <c r="AY862" s="41">
        <f t="shared" si="501"/>
        <v>5.1020408163265307E-2</v>
      </c>
      <c r="AZ862" s="41">
        <f t="shared" si="502"/>
        <v>1.020408163265306E-2</v>
      </c>
      <c r="BA862" s="41">
        <f t="shared" si="503"/>
        <v>0</v>
      </c>
      <c r="BB862" s="41">
        <f t="shared" si="504"/>
        <v>1.020408163265306E-2</v>
      </c>
      <c r="BC862" s="41">
        <f t="shared" si="505"/>
        <v>0</v>
      </c>
      <c r="BD862" s="41">
        <f t="shared" si="506"/>
        <v>0.97959183673469385</v>
      </c>
      <c r="BE862" s="41">
        <f t="shared" si="507"/>
        <v>0</v>
      </c>
      <c r="BF862" s="41">
        <f t="shared" si="508"/>
        <v>2.0408163265306121E-2</v>
      </c>
      <c r="BG862" s="41">
        <f t="shared" si="509"/>
        <v>0.66326530612244894</v>
      </c>
      <c r="BH862" s="41">
        <f t="shared" si="510"/>
        <v>0.10204081632653061</v>
      </c>
      <c r="BI862" s="41">
        <f t="shared" si="511"/>
        <v>0.23469387755102042</v>
      </c>
      <c r="BJ862" s="41">
        <f t="shared" si="512"/>
        <v>0</v>
      </c>
      <c r="BK862" s="41">
        <f t="shared" si="513"/>
        <v>0</v>
      </c>
      <c r="BL862" s="41">
        <f t="shared" si="514"/>
        <v>0</v>
      </c>
      <c r="BM862" s="41">
        <f t="shared" si="515"/>
        <v>5.1020408163265307E-2</v>
      </c>
      <c r="BN862" s="41">
        <f t="shared" si="516"/>
        <v>0.94897959183673475</v>
      </c>
      <c r="BO862" s="41">
        <f t="shared" si="517"/>
        <v>0</v>
      </c>
      <c r="BP862" s="41">
        <f t="shared" si="518"/>
        <v>0.98979591836734693</v>
      </c>
      <c r="BQ862" s="41">
        <f t="shared" si="519"/>
        <v>0</v>
      </c>
      <c r="BR862" s="41">
        <f t="shared" si="520"/>
        <v>1.020408163265306E-2</v>
      </c>
      <c r="BS862" s="41">
        <f t="shared" si="521"/>
        <v>0.6428571428571429</v>
      </c>
      <c r="BT862" s="41">
        <f t="shared" si="522"/>
        <v>0.35714285714285715</v>
      </c>
      <c r="BU862" s="41">
        <f t="shared" si="523"/>
        <v>0</v>
      </c>
      <c r="BV862" s="41">
        <f t="shared" si="524"/>
        <v>0</v>
      </c>
      <c r="BW862" s="41">
        <f t="shared" si="525"/>
        <v>1</v>
      </c>
      <c r="BX862" s="41" t="str">
        <f t="shared" si="530"/>
        <v>2014Licensed practical nursesNewfoundland and Labrador</v>
      </c>
      <c r="BY862" s="51">
        <f>VLOOKUP(BX862,'%workplace'!$A$1:$F$381,6,FALSE)</f>
        <v>2221</v>
      </c>
      <c r="BZ862" s="32">
        <f t="shared" si="531"/>
        <v>4.4124268347591172E-2</v>
      </c>
    </row>
    <row r="863" spans="1:78" s="8" customFormat="1" hidden="1" x14ac:dyDescent="0.2">
      <c r="A863" s="8" t="str">
        <f t="shared" si="529"/>
        <v>2014Licensed practical nursesNewfoundland and LabradorNursing home/long-term care</v>
      </c>
      <c r="B863" s="8" t="s">
        <v>3</v>
      </c>
      <c r="C863" s="8" t="s">
        <v>14</v>
      </c>
      <c r="D863" s="8" t="s">
        <v>12</v>
      </c>
      <c r="E863" s="8">
        <v>2014</v>
      </c>
      <c r="F863" s="8">
        <v>1091</v>
      </c>
      <c r="G863" s="8">
        <v>93</v>
      </c>
      <c r="H863" s="8">
        <v>0</v>
      </c>
      <c r="I863" s="8">
        <v>81</v>
      </c>
      <c r="J863" s="8">
        <v>132</v>
      </c>
      <c r="K863" s="8">
        <v>153</v>
      </c>
      <c r="L863" s="8">
        <v>167</v>
      </c>
      <c r="M863" s="8">
        <v>206</v>
      </c>
      <c r="N863" s="8">
        <v>208</v>
      </c>
      <c r="O863" s="8">
        <v>112</v>
      </c>
      <c r="P863" s="8">
        <v>49</v>
      </c>
      <c r="Q863" s="8">
        <v>5</v>
      </c>
      <c r="R863" s="8">
        <v>0</v>
      </c>
      <c r="S863" s="8">
        <v>71</v>
      </c>
      <c r="T863" s="8">
        <v>0</v>
      </c>
      <c r="U863" s="8">
        <v>1160</v>
      </c>
      <c r="V863" s="8">
        <v>0</v>
      </c>
      <c r="W863" s="8">
        <v>24</v>
      </c>
      <c r="X863" s="8">
        <v>785</v>
      </c>
      <c r="Y863" s="8">
        <v>58</v>
      </c>
      <c r="Z863" s="8">
        <v>341</v>
      </c>
      <c r="AA863" s="8">
        <v>0</v>
      </c>
      <c r="AB863" s="8">
        <v>0</v>
      </c>
      <c r="AC863" s="8">
        <v>0</v>
      </c>
      <c r="AD863" s="8">
        <v>8</v>
      </c>
      <c r="AE863" s="8">
        <v>1176</v>
      </c>
      <c r="AF863" s="8">
        <v>1</v>
      </c>
      <c r="AG863" s="8">
        <v>1183</v>
      </c>
      <c r="AH863" s="8">
        <v>0</v>
      </c>
      <c r="AI863" s="8">
        <v>0</v>
      </c>
      <c r="AJ863" s="8">
        <v>534</v>
      </c>
      <c r="AK863" s="8">
        <v>650</v>
      </c>
      <c r="AL863" s="8">
        <v>0</v>
      </c>
      <c r="AM863" s="8">
        <v>0</v>
      </c>
      <c r="AN863" s="8">
        <v>1184</v>
      </c>
      <c r="AO863" s="41">
        <f t="shared" si="526"/>
        <v>0.92145270270270274</v>
      </c>
      <c r="AP863" s="41">
        <f t="shared" si="527"/>
        <v>7.85472972972973E-2</v>
      </c>
      <c r="AQ863" s="41">
        <f t="shared" si="528"/>
        <v>0</v>
      </c>
      <c r="AR863" s="41">
        <f t="shared" si="494"/>
        <v>6.8412162162162157E-2</v>
      </c>
      <c r="AS863" s="41">
        <f t="shared" si="495"/>
        <v>0.11148648648648649</v>
      </c>
      <c r="AT863" s="41">
        <f t="shared" si="496"/>
        <v>0.12922297297297297</v>
      </c>
      <c r="AU863" s="41">
        <f t="shared" si="497"/>
        <v>0.14104729729729729</v>
      </c>
      <c r="AV863" s="41">
        <f t="shared" si="498"/>
        <v>0.17398648648648649</v>
      </c>
      <c r="AW863" s="41">
        <f t="shared" si="499"/>
        <v>0.17567567567567569</v>
      </c>
      <c r="AX863" s="41">
        <f t="shared" si="500"/>
        <v>9.45945945945946E-2</v>
      </c>
      <c r="AY863" s="41">
        <f t="shared" si="501"/>
        <v>4.1385135135135136E-2</v>
      </c>
      <c r="AZ863" s="41">
        <f t="shared" si="502"/>
        <v>4.2229729729729732E-3</v>
      </c>
      <c r="BA863" s="41">
        <f t="shared" si="503"/>
        <v>0</v>
      </c>
      <c r="BB863" s="41">
        <f t="shared" si="504"/>
        <v>5.9966216216216214E-2</v>
      </c>
      <c r="BC863" s="41">
        <f t="shared" si="505"/>
        <v>0</v>
      </c>
      <c r="BD863" s="41">
        <f t="shared" si="506"/>
        <v>0.97972972972972971</v>
      </c>
      <c r="BE863" s="41">
        <f t="shared" si="507"/>
        <v>0</v>
      </c>
      <c r="BF863" s="41">
        <f t="shared" si="508"/>
        <v>2.0270270270270271E-2</v>
      </c>
      <c r="BG863" s="41">
        <f t="shared" si="509"/>
        <v>0.6630067567567568</v>
      </c>
      <c r="BH863" s="41">
        <f t="shared" si="510"/>
        <v>4.8986486486486486E-2</v>
      </c>
      <c r="BI863" s="41">
        <f t="shared" si="511"/>
        <v>0.28800675675675674</v>
      </c>
      <c r="BJ863" s="41">
        <f t="shared" si="512"/>
        <v>0</v>
      </c>
      <c r="BK863" s="41">
        <f t="shared" si="513"/>
        <v>0</v>
      </c>
      <c r="BL863" s="41">
        <f t="shared" si="514"/>
        <v>0</v>
      </c>
      <c r="BM863" s="41">
        <f t="shared" si="515"/>
        <v>6.7567567567567571E-3</v>
      </c>
      <c r="BN863" s="41">
        <f t="shared" si="516"/>
        <v>0.9932432432432432</v>
      </c>
      <c r="BO863" s="41">
        <f t="shared" si="517"/>
        <v>8.4459459459459464E-4</v>
      </c>
      <c r="BP863" s="41">
        <f t="shared" si="518"/>
        <v>0.99915540540540537</v>
      </c>
      <c r="BQ863" s="41">
        <f t="shared" si="519"/>
        <v>0</v>
      </c>
      <c r="BR863" s="41">
        <f t="shared" si="520"/>
        <v>0</v>
      </c>
      <c r="BS863" s="41">
        <f t="shared" si="521"/>
        <v>0.45101351351351349</v>
      </c>
      <c r="BT863" s="41">
        <f t="shared" si="522"/>
        <v>0.54898648648648651</v>
      </c>
      <c r="BU863" s="41">
        <f t="shared" si="523"/>
        <v>0</v>
      </c>
      <c r="BV863" s="41">
        <f t="shared" si="524"/>
        <v>0</v>
      </c>
      <c r="BW863" s="41">
        <f t="shared" si="525"/>
        <v>1</v>
      </c>
      <c r="BX863" s="41" t="str">
        <f t="shared" si="530"/>
        <v>2014Licensed practical nursesNewfoundland and Labrador</v>
      </c>
      <c r="BY863" s="51">
        <f>VLOOKUP(BX863,'%workplace'!$A$1:$F$381,6,FALSE)</f>
        <v>2221</v>
      </c>
      <c r="BZ863" s="32">
        <f t="shared" si="531"/>
        <v>0.53309320126069337</v>
      </c>
    </row>
    <row r="864" spans="1:78" s="8" customFormat="1" hidden="1" x14ac:dyDescent="0.2">
      <c r="A864" s="8" t="str">
        <f t="shared" si="529"/>
        <v>2014Licensed practical nursesNewfoundland and LabradorHospital</v>
      </c>
      <c r="B864" s="8" t="s">
        <v>3</v>
      </c>
      <c r="C864" s="8" t="s">
        <v>14</v>
      </c>
      <c r="D864" s="8" t="s">
        <v>10</v>
      </c>
      <c r="E864" s="8">
        <v>2014</v>
      </c>
      <c r="F864" s="8">
        <v>758</v>
      </c>
      <c r="G864" s="8">
        <v>135</v>
      </c>
      <c r="H864" s="8">
        <v>0</v>
      </c>
      <c r="I864" s="8">
        <v>69</v>
      </c>
      <c r="J864" s="8">
        <v>85</v>
      </c>
      <c r="K864" s="8">
        <v>101</v>
      </c>
      <c r="L864" s="8">
        <v>124</v>
      </c>
      <c r="M864" s="8">
        <v>146</v>
      </c>
      <c r="N864" s="8">
        <v>179</v>
      </c>
      <c r="O864" s="8">
        <v>114</v>
      </c>
      <c r="P864" s="8">
        <v>31</v>
      </c>
      <c r="Q864" s="8">
        <v>4</v>
      </c>
      <c r="R864" s="8">
        <v>0</v>
      </c>
      <c r="S864" s="8">
        <v>40</v>
      </c>
      <c r="T864" s="8">
        <v>0</v>
      </c>
      <c r="U864" s="8">
        <v>880</v>
      </c>
      <c r="V864" s="8">
        <v>0</v>
      </c>
      <c r="W864" s="8">
        <v>13</v>
      </c>
      <c r="X864" s="8">
        <v>571</v>
      </c>
      <c r="Y864" s="8">
        <v>28</v>
      </c>
      <c r="Z864" s="8">
        <v>294</v>
      </c>
      <c r="AA864" s="8">
        <v>0</v>
      </c>
      <c r="AB864" s="8">
        <v>0</v>
      </c>
      <c r="AC864" s="8">
        <v>0</v>
      </c>
      <c r="AD864" s="8">
        <v>70</v>
      </c>
      <c r="AE864" s="8">
        <v>823</v>
      </c>
      <c r="AF864" s="8">
        <v>0</v>
      </c>
      <c r="AG864" s="8">
        <v>892</v>
      </c>
      <c r="AH864" s="8">
        <v>1</v>
      </c>
      <c r="AI864" s="8">
        <v>0</v>
      </c>
      <c r="AJ864" s="8">
        <v>412</v>
      </c>
      <c r="AK864" s="8">
        <v>481</v>
      </c>
      <c r="AL864" s="8">
        <v>0</v>
      </c>
      <c r="AM864" s="8">
        <v>0</v>
      </c>
      <c r="AN864" s="8">
        <v>893</v>
      </c>
      <c r="AO864" s="41">
        <f t="shared" si="526"/>
        <v>0.84882418812989924</v>
      </c>
      <c r="AP864" s="41">
        <f t="shared" si="527"/>
        <v>0.15117581187010079</v>
      </c>
      <c r="AQ864" s="41">
        <f t="shared" si="528"/>
        <v>0</v>
      </c>
      <c r="AR864" s="41">
        <f t="shared" si="494"/>
        <v>7.7267637178051518E-2</v>
      </c>
      <c r="AS864" s="41">
        <f t="shared" si="495"/>
        <v>9.5184770436730126E-2</v>
      </c>
      <c r="AT864" s="41">
        <f t="shared" si="496"/>
        <v>0.11310190369540873</v>
      </c>
      <c r="AU864" s="41">
        <f t="shared" si="497"/>
        <v>0.13885778275475924</v>
      </c>
      <c r="AV864" s="41">
        <f t="shared" si="498"/>
        <v>0.16349384098544234</v>
      </c>
      <c r="AW864" s="41">
        <f t="shared" si="499"/>
        <v>0.20044792833146696</v>
      </c>
      <c r="AX864" s="41">
        <f t="shared" si="500"/>
        <v>0.1276595744680851</v>
      </c>
      <c r="AY864" s="41">
        <f t="shared" si="501"/>
        <v>3.471444568868981E-2</v>
      </c>
      <c r="AZ864" s="41">
        <f t="shared" si="502"/>
        <v>4.4792833146696529E-3</v>
      </c>
      <c r="BA864" s="41">
        <f t="shared" si="503"/>
        <v>0</v>
      </c>
      <c r="BB864" s="41">
        <f t="shared" si="504"/>
        <v>4.4792833146696527E-2</v>
      </c>
      <c r="BC864" s="41">
        <f t="shared" si="505"/>
        <v>0</v>
      </c>
      <c r="BD864" s="41">
        <f t="shared" si="506"/>
        <v>0.98544232922732367</v>
      </c>
      <c r="BE864" s="41">
        <f t="shared" si="507"/>
        <v>0</v>
      </c>
      <c r="BF864" s="41">
        <f t="shared" si="508"/>
        <v>1.4557670772676373E-2</v>
      </c>
      <c r="BG864" s="41">
        <f t="shared" si="509"/>
        <v>0.63941769316909292</v>
      </c>
      <c r="BH864" s="41">
        <f t="shared" si="510"/>
        <v>3.1354983202687571E-2</v>
      </c>
      <c r="BI864" s="41">
        <f t="shared" si="511"/>
        <v>0.32922732362821949</v>
      </c>
      <c r="BJ864" s="41">
        <f t="shared" si="512"/>
        <v>0</v>
      </c>
      <c r="BK864" s="41">
        <f t="shared" si="513"/>
        <v>0</v>
      </c>
      <c r="BL864" s="41">
        <f t="shared" si="514"/>
        <v>0</v>
      </c>
      <c r="BM864" s="41">
        <f t="shared" si="515"/>
        <v>7.8387458006718924E-2</v>
      </c>
      <c r="BN864" s="41">
        <f t="shared" si="516"/>
        <v>0.92161254199328102</v>
      </c>
      <c r="BO864" s="41">
        <f t="shared" si="517"/>
        <v>0</v>
      </c>
      <c r="BP864" s="41">
        <f t="shared" si="518"/>
        <v>0.99888017917133254</v>
      </c>
      <c r="BQ864" s="41">
        <f t="shared" si="519"/>
        <v>1.1198208286674132E-3</v>
      </c>
      <c r="BR864" s="41">
        <f t="shared" si="520"/>
        <v>0</v>
      </c>
      <c r="BS864" s="41">
        <f t="shared" si="521"/>
        <v>0.46136618141097424</v>
      </c>
      <c r="BT864" s="41">
        <f t="shared" si="522"/>
        <v>0.5386338185890257</v>
      </c>
      <c r="BU864" s="41">
        <f t="shared" si="523"/>
        <v>0</v>
      </c>
      <c r="BV864" s="41">
        <f t="shared" si="524"/>
        <v>0</v>
      </c>
      <c r="BW864" s="41">
        <f t="shared" si="525"/>
        <v>1</v>
      </c>
      <c r="BX864" s="41" t="str">
        <f t="shared" si="530"/>
        <v>2014Licensed practical nursesNewfoundland and Labrador</v>
      </c>
      <c r="BY864" s="51">
        <f>VLOOKUP(BX864,'%workplace'!$A$1:$F$381,6,FALSE)</f>
        <v>2221</v>
      </c>
      <c r="BZ864" s="32">
        <f t="shared" si="531"/>
        <v>0.40207113912651959</v>
      </c>
    </row>
    <row r="865" spans="1:78" s="8" customFormat="1" hidden="1" x14ac:dyDescent="0.2">
      <c r="A865" s="8" t="str">
        <f t="shared" si="529"/>
        <v>2014Licensed practical nursesNewfoundland and LabradorOther places of work</v>
      </c>
      <c r="B865" s="8" t="s">
        <v>3</v>
      </c>
      <c r="C865" s="8" t="s">
        <v>14</v>
      </c>
      <c r="D865" s="8" t="s">
        <v>13</v>
      </c>
      <c r="E865" s="8">
        <v>2014</v>
      </c>
      <c r="F865" s="8">
        <v>41</v>
      </c>
      <c r="G865" s="8">
        <v>2</v>
      </c>
      <c r="H865" s="8">
        <v>0</v>
      </c>
      <c r="I865" s="8">
        <v>0</v>
      </c>
      <c r="J865" s="8">
        <v>5</v>
      </c>
      <c r="K865" s="8">
        <v>13</v>
      </c>
      <c r="L865" s="8">
        <v>5</v>
      </c>
      <c r="M865" s="8">
        <v>3</v>
      </c>
      <c r="N865" s="8">
        <v>6</v>
      </c>
      <c r="O865" s="8">
        <v>7</v>
      </c>
      <c r="P865" s="8">
        <v>3</v>
      </c>
      <c r="Q865" s="8">
        <v>0</v>
      </c>
      <c r="R865" s="8">
        <v>0</v>
      </c>
      <c r="S865" s="8">
        <v>1</v>
      </c>
      <c r="T865" s="8">
        <v>0</v>
      </c>
      <c r="U865" s="8">
        <v>43</v>
      </c>
      <c r="V865" s="8">
        <v>0</v>
      </c>
      <c r="W865" s="8">
        <v>0</v>
      </c>
      <c r="X865" s="8">
        <v>28</v>
      </c>
      <c r="Y865" s="8">
        <v>3</v>
      </c>
      <c r="Z865" s="8">
        <v>12</v>
      </c>
      <c r="AA865" s="8">
        <v>0</v>
      </c>
      <c r="AB865" s="8">
        <v>0</v>
      </c>
      <c r="AC865" s="8">
        <v>0</v>
      </c>
      <c r="AD865" s="8">
        <v>4</v>
      </c>
      <c r="AE865" s="8">
        <v>39</v>
      </c>
      <c r="AF865" s="8">
        <v>4</v>
      </c>
      <c r="AG865" s="8">
        <v>33</v>
      </c>
      <c r="AH865" s="8">
        <v>6</v>
      </c>
      <c r="AI865" s="8">
        <v>0</v>
      </c>
      <c r="AJ865" s="8">
        <v>18</v>
      </c>
      <c r="AK865" s="8">
        <v>25</v>
      </c>
      <c r="AL865" s="8">
        <v>0</v>
      </c>
      <c r="AM865" s="8">
        <v>0</v>
      </c>
      <c r="AN865" s="8">
        <v>43</v>
      </c>
      <c r="AO865" s="41">
        <f t="shared" si="526"/>
        <v>0.95348837209302328</v>
      </c>
      <c r="AP865" s="41">
        <f t="shared" si="527"/>
        <v>4.6511627906976744E-2</v>
      </c>
      <c r="AQ865" s="41">
        <f t="shared" si="528"/>
        <v>0</v>
      </c>
      <c r="AR865" s="41">
        <f t="shared" si="494"/>
        <v>0</v>
      </c>
      <c r="AS865" s="41">
        <f t="shared" si="495"/>
        <v>0.11627906976744186</v>
      </c>
      <c r="AT865" s="41">
        <f t="shared" si="496"/>
        <v>0.30232558139534882</v>
      </c>
      <c r="AU865" s="41">
        <f t="shared" si="497"/>
        <v>0.11627906976744186</v>
      </c>
      <c r="AV865" s="41">
        <f t="shared" si="498"/>
        <v>6.9767441860465115E-2</v>
      </c>
      <c r="AW865" s="41">
        <f t="shared" si="499"/>
        <v>0.13953488372093023</v>
      </c>
      <c r="AX865" s="41">
        <f t="shared" si="500"/>
        <v>0.16279069767441862</v>
      </c>
      <c r="AY865" s="41">
        <f t="shared" si="501"/>
        <v>6.9767441860465115E-2</v>
      </c>
      <c r="AZ865" s="41">
        <f t="shared" si="502"/>
        <v>0</v>
      </c>
      <c r="BA865" s="41">
        <f t="shared" si="503"/>
        <v>0</v>
      </c>
      <c r="BB865" s="41">
        <f t="shared" si="504"/>
        <v>2.3255813953488372E-2</v>
      </c>
      <c r="BC865" s="41">
        <f t="shared" si="505"/>
        <v>0</v>
      </c>
      <c r="BD865" s="41">
        <f t="shared" si="506"/>
        <v>1</v>
      </c>
      <c r="BE865" s="41">
        <f t="shared" si="507"/>
        <v>0</v>
      </c>
      <c r="BF865" s="41">
        <f t="shared" si="508"/>
        <v>0</v>
      </c>
      <c r="BG865" s="41">
        <f t="shared" si="509"/>
        <v>0.65116279069767447</v>
      </c>
      <c r="BH865" s="41">
        <f t="shared" si="510"/>
        <v>6.9767441860465115E-2</v>
      </c>
      <c r="BI865" s="41">
        <f t="shared" si="511"/>
        <v>0.27906976744186046</v>
      </c>
      <c r="BJ865" s="41">
        <f t="shared" si="512"/>
        <v>0</v>
      </c>
      <c r="BK865" s="41">
        <f t="shared" si="513"/>
        <v>0</v>
      </c>
      <c r="BL865" s="41">
        <f t="shared" si="514"/>
        <v>0</v>
      </c>
      <c r="BM865" s="41">
        <f t="shared" si="515"/>
        <v>9.3023255813953487E-2</v>
      </c>
      <c r="BN865" s="41">
        <f t="shared" si="516"/>
        <v>0.90697674418604646</v>
      </c>
      <c r="BO865" s="41">
        <f t="shared" si="517"/>
        <v>9.3023255813953487E-2</v>
      </c>
      <c r="BP865" s="41">
        <f t="shared" si="518"/>
        <v>0.76744186046511631</v>
      </c>
      <c r="BQ865" s="41">
        <f t="shared" si="519"/>
        <v>0.13953488372093023</v>
      </c>
      <c r="BR865" s="41">
        <f t="shared" si="520"/>
        <v>0</v>
      </c>
      <c r="BS865" s="41">
        <f t="shared" si="521"/>
        <v>0.41860465116279072</v>
      </c>
      <c r="BT865" s="41">
        <f t="shared" si="522"/>
        <v>0.58139534883720934</v>
      </c>
      <c r="BU865" s="41">
        <f t="shared" si="523"/>
        <v>0</v>
      </c>
      <c r="BV865" s="41">
        <f t="shared" si="524"/>
        <v>0</v>
      </c>
      <c r="BW865" s="41">
        <f t="shared" si="525"/>
        <v>1</v>
      </c>
      <c r="BX865" s="41" t="str">
        <f t="shared" si="530"/>
        <v>2014Licensed practical nursesNewfoundland and Labrador</v>
      </c>
      <c r="BY865" s="51">
        <f>VLOOKUP(BX865,'%workplace'!$A$1:$F$381,6,FALSE)</f>
        <v>2221</v>
      </c>
      <c r="BZ865" s="32">
        <f t="shared" si="531"/>
        <v>1.9360648356596129E-2</v>
      </c>
    </row>
    <row r="866" spans="1:78" s="8" customFormat="1" hidden="1" x14ac:dyDescent="0.2">
      <c r="A866" s="8" t="str">
        <f t="shared" si="529"/>
        <v>2014Licensed practical nursesNewfoundland and LabradorUnknown places of work</v>
      </c>
      <c r="B866" s="8" t="s">
        <v>3</v>
      </c>
      <c r="C866" s="8" t="s">
        <v>14</v>
      </c>
      <c r="D866" s="8" t="s">
        <v>49</v>
      </c>
      <c r="E866" s="8">
        <v>2014</v>
      </c>
      <c r="F866" s="8">
        <v>3</v>
      </c>
      <c r="G866" s="8">
        <v>0</v>
      </c>
      <c r="H866" s="8">
        <v>0</v>
      </c>
      <c r="I866" s="8">
        <v>0</v>
      </c>
      <c r="J866" s="8">
        <v>0</v>
      </c>
      <c r="K866" s="8">
        <v>0</v>
      </c>
      <c r="L866" s="8">
        <v>2</v>
      </c>
      <c r="M866" s="8">
        <v>0</v>
      </c>
      <c r="N866" s="8">
        <v>0</v>
      </c>
      <c r="O866" s="8">
        <v>1</v>
      </c>
      <c r="P866" s="8">
        <v>0</v>
      </c>
      <c r="Q866" s="8">
        <v>0</v>
      </c>
      <c r="R866" s="8">
        <v>0</v>
      </c>
      <c r="S866" s="8">
        <v>0</v>
      </c>
      <c r="T866" s="8">
        <v>0</v>
      </c>
      <c r="U866" s="8">
        <v>3</v>
      </c>
      <c r="V866" s="8">
        <v>0</v>
      </c>
      <c r="W866" s="8">
        <v>0</v>
      </c>
      <c r="X866" s="8">
        <v>0</v>
      </c>
      <c r="Y866" s="8">
        <v>0</v>
      </c>
      <c r="Z866" s="8">
        <v>3</v>
      </c>
      <c r="AA866" s="8">
        <v>0</v>
      </c>
      <c r="AB866" s="8">
        <v>0</v>
      </c>
      <c r="AC866" s="8">
        <v>2</v>
      </c>
      <c r="AD866" s="8">
        <v>0</v>
      </c>
      <c r="AE866" s="8">
        <v>1</v>
      </c>
      <c r="AF866" s="8">
        <v>0</v>
      </c>
      <c r="AG866" s="8">
        <v>0</v>
      </c>
      <c r="AH866" s="8">
        <v>0</v>
      </c>
      <c r="AI866" s="8">
        <v>0</v>
      </c>
      <c r="AJ866" s="8">
        <v>3</v>
      </c>
      <c r="AK866" s="8">
        <v>0</v>
      </c>
      <c r="AL866" s="8">
        <v>3</v>
      </c>
      <c r="AM866" s="8">
        <v>0</v>
      </c>
      <c r="AN866" s="8">
        <v>3</v>
      </c>
      <c r="AO866" s="41">
        <f t="shared" si="526"/>
        <v>1</v>
      </c>
      <c r="AP866" s="41">
        <f t="shared" si="527"/>
        <v>0</v>
      </c>
      <c r="AQ866" s="41">
        <f t="shared" si="528"/>
        <v>0</v>
      </c>
      <c r="AR866" s="41">
        <f t="shared" si="494"/>
        <v>0</v>
      </c>
      <c r="AS866" s="41">
        <f t="shared" si="495"/>
        <v>0</v>
      </c>
      <c r="AT866" s="41">
        <f t="shared" si="496"/>
        <v>0</v>
      </c>
      <c r="AU866" s="41">
        <f t="shared" si="497"/>
        <v>0.66666666666666663</v>
      </c>
      <c r="AV866" s="41">
        <f t="shared" si="498"/>
        <v>0</v>
      </c>
      <c r="AW866" s="41">
        <f t="shared" si="499"/>
        <v>0</v>
      </c>
      <c r="AX866" s="41">
        <f t="shared" si="500"/>
        <v>0.33333333333333331</v>
      </c>
      <c r="AY866" s="41">
        <f t="shared" si="501"/>
        <v>0</v>
      </c>
      <c r="AZ866" s="41">
        <f t="shared" si="502"/>
        <v>0</v>
      </c>
      <c r="BA866" s="41">
        <f t="shared" si="503"/>
        <v>0</v>
      </c>
      <c r="BB866" s="41">
        <f t="shared" si="504"/>
        <v>0</v>
      </c>
      <c r="BC866" s="41">
        <f t="shared" si="505"/>
        <v>0</v>
      </c>
      <c r="BD866" s="41">
        <f t="shared" si="506"/>
        <v>1</v>
      </c>
      <c r="BE866" s="41">
        <f t="shared" si="507"/>
        <v>0</v>
      </c>
      <c r="BF866" s="41">
        <f t="shared" si="508"/>
        <v>0</v>
      </c>
      <c r="BG866" s="41">
        <f t="shared" si="509"/>
        <v>0</v>
      </c>
      <c r="BH866" s="41">
        <f t="shared" si="510"/>
        <v>0</v>
      </c>
      <c r="BI866" s="41">
        <f t="shared" si="511"/>
        <v>1</v>
      </c>
      <c r="BJ866" s="41">
        <f t="shared" si="512"/>
        <v>0</v>
      </c>
      <c r="BK866" s="41">
        <f t="shared" si="513"/>
        <v>0</v>
      </c>
      <c r="BL866" s="41">
        <f t="shared" si="514"/>
        <v>0.66666666666666663</v>
      </c>
      <c r="BM866" s="41">
        <f t="shared" si="515"/>
        <v>0</v>
      </c>
      <c r="BN866" s="41">
        <f t="shared" si="516"/>
        <v>0.33333333333333331</v>
      </c>
      <c r="BO866" s="41">
        <f t="shared" si="517"/>
        <v>0</v>
      </c>
      <c r="BP866" s="41">
        <f t="shared" si="518"/>
        <v>0</v>
      </c>
      <c r="BQ866" s="41">
        <f t="shared" si="519"/>
        <v>0</v>
      </c>
      <c r="BR866" s="41">
        <f t="shared" si="520"/>
        <v>0</v>
      </c>
      <c r="BS866" s="41">
        <f t="shared" si="521"/>
        <v>1</v>
      </c>
      <c r="BT866" s="41">
        <f t="shared" si="522"/>
        <v>0</v>
      </c>
      <c r="BU866" s="41">
        <f t="shared" si="523"/>
        <v>1</v>
      </c>
      <c r="BV866" s="41">
        <f t="shared" si="524"/>
        <v>0</v>
      </c>
      <c r="BW866" s="41">
        <f t="shared" si="525"/>
        <v>1</v>
      </c>
      <c r="BX866" s="41" t="str">
        <f t="shared" si="530"/>
        <v>2014Licensed practical nursesNewfoundland and Labrador</v>
      </c>
      <c r="BY866" s="51">
        <f>VLOOKUP(BX866,'%workplace'!$A$1:$F$381,6,FALSE)</f>
        <v>2221</v>
      </c>
      <c r="BZ866" s="32">
        <f t="shared" si="531"/>
        <v>1.3507429085997298E-3</v>
      </c>
    </row>
    <row r="867" spans="1:78" s="8" customFormat="1" hidden="1" x14ac:dyDescent="0.2">
      <c r="A867" s="8" t="str">
        <f t="shared" si="529"/>
        <v>2014Licensed practical nursesPrince Edward IslandAll places of work</v>
      </c>
      <c r="B867" s="8" t="s">
        <v>3</v>
      </c>
      <c r="C867" s="8" t="s">
        <v>15</v>
      </c>
      <c r="D867" s="8" t="s">
        <v>9</v>
      </c>
      <c r="E867" s="8">
        <v>2014</v>
      </c>
      <c r="F867" s="8">
        <v>474</v>
      </c>
      <c r="G867" s="8">
        <v>53</v>
      </c>
      <c r="H867" s="8">
        <v>0</v>
      </c>
      <c r="I867" s="8">
        <v>50</v>
      </c>
      <c r="J867" s="8">
        <v>52</v>
      </c>
      <c r="K867" s="8">
        <v>62</v>
      </c>
      <c r="L867" s="8">
        <v>50</v>
      </c>
      <c r="M867" s="8">
        <v>96</v>
      </c>
      <c r="N867" s="8">
        <v>82</v>
      </c>
      <c r="O867" s="8">
        <v>77</v>
      </c>
      <c r="P867" s="8">
        <v>30</v>
      </c>
      <c r="Q867" s="8">
        <v>4</v>
      </c>
      <c r="R867" s="8">
        <v>2</v>
      </c>
      <c r="S867" s="8">
        <v>22</v>
      </c>
      <c r="T867" s="8">
        <v>0</v>
      </c>
      <c r="U867" s="8">
        <v>486</v>
      </c>
      <c r="V867" s="8">
        <v>1</v>
      </c>
      <c r="W867" s="8">
        <v>40</v>
      </c>
      <c r="X867" s="8">
        <v>249</v>
      </c>
      <c r="Y867" s="8">
        <v>278</v>
      </c>
      <c r="Z867" s="8">
        <v>0</v>
      </c>
      <c r="AA867" s="8">
        <v>0</v>
      </c>
      <c r="AB867" s="8">
        <v>7</v>
      </c>
      <c r="AC867" s="8">
        <v>11</v>
      </c>
      <c r="AD867" s="8">
        <v>50</v>
      </c>
      <c r="AE867" s="8">
        <v>459</v>
      </c>
      <c r="AF867" s="8">
        <v>7</v>
      </c>
      <c r="AG867" s="8">
        <v>482</v>
      </c>
      <c r="AH867" s="8">
        <v>7</v>
      </c>
      <c r="AI867" s="8">
        <v>1</v>
      </c>
      <c r="AJ867" s="8">
        <v>221</v>
      </c>
      <c r="AK867" s="8">
        <v>306</v>
      </c>
      <c r="AL867" s="8">
        <v>30</v>
      </c>
      <c r="AM867" s="8">
        <v>0</v>
      </c>
      <c r="AN867" s="8">
        <v>527</v>
      </c>
      <c r="AO867" s="41">
        <f t="shared" si="526"/>
        <v>0.89943074003795065</v>
      </c>
      <c r="AP867" s="41">
        <f t="shared" si="527"/>
        <v>0.10056925996204934</v>
      </c>
      <c r="AQ867" s="41">
        <f t="shared" si="528"/>
        <v>0</v>
      </c>
      <c r="AR867" s="41">
        <f t="shared" si="494"/>
        <v>9.4876660341555979E-2</v>
      </c>
      <c r="AS867" s="41">
        <f t="shared" si="495"/>
        <v>9.8671726755218223E-2</v>
      </c>
      <c r="AT867" s="41">
        <f t="shared" si="496"/>
        <v>0.11764705882352941</v>
      </c>
      <c r="AU867" s="41">
        <f t="shared" si="497"/>
        <v>9.4876660341555979E-2</v>
      </c>
      <c r="AV867" s="41">
        <f t="shared" si="498"/>
        <v>0.18216318785578747</v>
      </c>
      <c r="AW867" s="41">
        <f t="shared" si="499"/>
        <v>0.15559772296015181</v>
      </c>
      <c r="AX867" s="41">
        <f t="shared" si="500"/>
        <v>0.14611005692599621</v>
      </c>
      <c r="AY867" s="41">
        <f t="shared" si="501"/>
        <v>5.6925996204933584E-2</v>
      </c>
      <c r="AZ867" s="41">
        <f t="shared" si="502"/>
        <v>7.5901328273244783E-3</v>
      </c>
      <c r="BA867" s="41">
        <f t="shared" si="503"/>
        <v>3.7950664136622392E-3</v>
      </c>
      <c r="BB867" s="41">
        <f t="shared" si="504"/>
        <v>4.1745730550284632E-2</v>
      </c>
      <c r="BC867" s="41">
        <f t="shared" si="505"/>
        <v>0</v>
      </c>
      <c r="BD867" s="41">
        <f t="shared" si="506"/>
        <v>0.92220113851992414</v>
      </c>
      <c r="BE867" s="41">
        <f t="shared" si="507"/>
        <v>1.8975332068311196E-3</v>
      </c>
      <c r="BF867" s="41">
        <f t="shared" si="508"/>
        <v>7.5901328273244778E-2</v>
      </c>
      <c r="BG867" s="41">
        <f t="shared" si="509"/>
        <v>0.47248576850094876</v>
      </c>
      <c r="BH867" s="41">
        <f t="shared" si="510"/>
        <v>0.52751423149905119</v>
      </c>
      <c r="BI867" s="41">
        <f t="shared" si="511"/>
        <v>0</v>
      </c>
      <c r="BJ867" s="41">
        <f t="shared" si="512"/>
        <v>0</v>
      </c>
      <c r="BK867" s="41">
        <f t="shared" si="513"/>
        <v>1.3282732447817837E-2</v>
      </c>
      <c r="BL867" s="41">
        <f t="shared" si="514"/>
        <v>2.0872865275142316E-2</v>
      </c>
      <c r="BM867" s="41">
        <f t="shared" si="515"/>
        <v>9.4876660341555979E-2</v>
      </c>
      <c r="BN867" s="41">
        <f t="shared" si="516"/>
        <v>0.87096774193548387</v>
      </c>
      <c r="BO867" s="41">
        <f t="shared" si="517"/>
        <v>1.3282732447817837E-2</v>
      </c>
      <c r="BP867" s="41">
        <f t="shared" si="518"/>
        <v>0.91461100569259957</v>
      </c>
      <c r="BQ867" s="41">
        <f t="shared" si="519"/>
        <v>1.3282732447817837E-2</v>
      </c>
      <c r="BR867" s="41">
        <f t="shared" si="520"/>
        <v>1.8975332068311196E-3</v>
      </c>
      <c r="BS867" s="41">
        <f t="shared" si="521"/>
        <v>0.41935483870967744</v>
      </c>
      <c r="BT867" s="41">
        <f t="shared" si="522"/>
        <v>0.58064516129032262</v>
      </c>
      <c r="BU867" s="41">
        <f t="shared" si="523"/>
        <v>5.6925996204933584E-2</v>
      </c>
      <c r="BV867" s="41">
        <f t="shared" si="524"/>
        <v>0</v>
      </c>
      <c r="BW867" s="41">
        <f t="shared" si="525"/>
        <v>1</v>
      </c>
      <c r="BX867" s="41" t="str">
        <f t="shared" si="530"/>
        <v>2014Licensed practical nursesPrince Edward Island</v>
      </c>
      <c r="BY867" s="51">
        <f>VLOOKUP(BX867,'%workplace'!$A$1:$F$381,6,FALSE)</f>
        <v>527</v>
      </c>
      <c r="BZ867" s="32">
        <f t="shared" si="531"/>
        <v>1</v>
      </c>
    </row>
    <row r="868" spans="1:78" s="8" customFormat="1" hidden="1" x14ac:dyDescent="0.2">
      <c r="A868" s="8" t="str">
        <f t="shared" si="529"/>
        <v>2014Licensed practical nursesPrince Edward IslandCommunity health</v>
      </c>
      <c r="B868" s="8" t="s">
        <v>3</v>
      </c>
      <c r="C868" s="8" t="s">
        <v>15</v>
      </c>
      <c r="D868" s="8" t="s">
        <v>11</v>
      </c>
      <c r="E868" s="8">
        <v>2014</v>
      </c>
      <c r="F868" s="8">
        <v>80</v>
      </c>
      <c r="G868" s="8">
        <v>2</v>
      </c>
      <c r="H868" s="8">
        <v>0</v>
      </c>
      <c r="I868" s="8">
        <v>5</v>
      </c>
      <c r="J868" s="8">
        <v>6</v>
      </c>
      <c r="K868" s="8">
        <v>8</v>
      </c>
      <c r="L868" s="8">
        <v>4</v>
      </c>
      <c r="M868" s="8">
        <v>19</v>
      </c>
      <c r="N868" s="8">
        <v>15</v>
      </c>
      <c r="O868" s="8">
        <v>17</v>
      </c>
      <c r="P868" s="8">
        <v>6</v>
      </c>
      <c r="Q868" s="8">
        <v>0</v>
      </c>
      <c r="R868" s="8">
        <v>0</v>
      </c>
      <c r="S868" s="8">
        <v>2</v>
      </c>
      <c r="T868" s="8">
        <v>0</v>
      </c>
      <c r="U868" s="8">
        <v>77</v>
      </c>
      <c r="V868" s="8">
        <v>0</v>
      </c>
      <c r="W868" s="8">
        <v>5</v>
      </c>
      <c r="X868" s="8">
        <v>51</v>
      </c>
      <c r="Y868" s="8">
        <v>31</v>
      </c>
      <c r="Z868" s="8">
        <v>0</v>
      </c>
      <c r="AA868" s="8">
        <v>0</v>
      </c>
      <c r="AB868" s="8">
        <v>3</v>
      </c>
      <c r="AC868" s="8">
        <v>1</v>
      </c>
      <c r="AD868" s="8">
        <v>8</v>
      </c>
      <c r="AE868" s="8">
        <v>70</v>
      </c>
      <c r="AF868" s="8">
        <v>3</v>
      </c>
      <c r="AG868" s="8">
        <v>72</v>
      </c>
      <c r="AH868" s="8">
        <v>2</v>
      </c>
      <c r="AI868" s="8">
        <v>0</v>
      </c>
      <c r="AJ868" s="8">
        <v>38</v>
      </c>
      <c r="AK868" s="8">
        <v>44</v>
      </c>
      <c r="AL868" s="8">
        <v>5</v>
      </c>
      <c r="AM868" s="8">
        <v>0</v>
      </c>
      <c r="AN868" s="8">
        <v>82</v>
      </c>
      <c r="AO868" s="41">
        <f t="shared" si="526"/>
        <v>0.97560975609756095</v>
      </c>
      <c r="AP868" s="41">
        <f t="shared" si="527"/>
        <v>2.4390243902439025E-2</v>
      </c>
      <c r="AQ868" s="41">
        <f t="shared" si="528"/>
        <v>0</v>
      </c>
      <c r="AR868" s="41">
        <f t="shared" si="494"/>
        <v>6.097560975609756E-2</v>
      </c>
      <c r="AS868" s="41">
        <f t="shared" si="495"/>
        <v>7.3170731707317069E-2</v>
      </c>
      <c r="AT868" s="41">
        <f t="shared" si="496"/>
        <v>9.7560975609756101E-2</v>
      </c>
      <c r="AU868" s="41">
        <f t="shared" si="497"/>
        <v>4.878048780487805E-2</v>
      </c>
      <c r="AV868" s="41">
        <f t="shared" si="498"/>
        <v>0.23170731707317074</v>
      </c>
      <c r="AW868" s="41">
        <f t="shared" si="499"/>
        <v>0.18292682926829268</v>
      </c>
      <c r="AX868" s="41">
        <f t="shared" si="500"/>
        <v>0.2073170731707317</v>
      </c>
      <c r="AY868" s="41">
        <f t="shared" si="501"/>
        <v>7.3170731707317069E-2</v>
      </c>
      <c r="AZ868" s="41">
        <f t="shared" si="502"/>
        <v>0</v>
      </c>
      <c r="BA868" s="41">
        <f t="shared" si="503"/>
        <v>0</v>
      </c>
      <c r="BB868" s="41">
        <f t="shared" si="504"/>
        <v>2.4390243902439025E-2</v>
      </c>
      <c r="BC868" s="41">
        <f t="shared" si="505"/>
        <v>0</v>
      </c>
      <c r="BD868" s="41">
        <f t="shared" si="506"/>
        <v>0.93902439024390238</v>
      </c>
      <c r="BE868" s="41">
        <f t="shared" si="507"/>
        <v>0</v>
      </c>
      <c r="BF868" s="41">
        <f t="shared" si="508"/>
        <v>6.097560975609756E-2</v>
      </c>
      <c r="BG868" s="41">
        <f t="shared" si="509"/>
        <v>0.62195121951219512</v>
      </c>
      <c r="BH868" s="41">
        <f t="shared" si="510"/>
        <v>0.37804878048780488</v>
      </c>
      <c r="BI868" s="41">
        <f t="shared" si="511"/>
        <v>0</v>
      </c>
      <c r="BJ868" s="41">
        <f t="shared" si="512"/>
        <v>0</v>
      </c>
      <c r="BK868" s="41">
        <f t="shared" si="513"/>
        <v>3.6585365853658534E-2</v>
      </c>
      <c r="BL868" s="41">
        <f t="shared" si="514"/>
        <v>1.2195121951219513E-2</v>
      </c>
      <c r="BM868" s="41">
        <f t="shared" si="515"/>
        <v>9.7560975609756101E-2</v>
      </c>
      <c r="BN868" s="41">
        <f t="shared" si="516"/>
        <v>0.85365853658536583</v>
      </c>
      <c r="BO868" s="41">
        <f t="shared" si="517"/>
        <v>3.6585365853658534E-2</v>
      </c>
      <c r="BP868" s="41">
        <f t="shared" si="518"/>
        <v>0.87804878048780488</v>
      </c>
      <c r="BQ868" s="41">
        <f t="shared" si="519"/>
        <v>2.4390243902439025E-2</v>
      </c>
      <c r="BR868" s="41">
        <f t="shared" si="520"/>
        <v>0</v>
      </c>
      <c r="BS868" s="41">
        <f t="shared" si="521"/>
        <v>0.46341463414634149</v>
      </c>
      <c r="BT868" s="41">
        <f t="shared" si="522"/>
        <v>0.53658536585365857</v>
      </c>
      <c r="BU868" s="41">
        <f t="shared" si="523"/>
        <v>6.097560975609756E-2</v>
      </c>
      <c r="BV868" s="41">
        <f t="shared" si="524"/>
        <v>0</v>
      </c>
      <c r="BW868" s="41">
        <f t="shared" si="525"/>
        <v>1</v>
      </c>
      <c r="BX868" s="41" t="str">
        <f t="shared" si="530"/>
        <v>2014Licensed practical nursesPrince Edward Island</v>
      </c>
      <c r="BY868" s="51">
        <f>VLOOKUP(BX868,'%workplace'!$A$1:$F$381,6,FALSE)</f>
        <v>527</v>
      </c>
      <c r="BZ868" s="32">
        <f t="shared" si="531"/>
        <v>0.15559772296015181</v>
      </c>
    </row>
    <row r="869" spans="1:78" s="8" customFormat="1" hidden="1" x14ac:dyDescent="0.2">
      <c r="A869" s="8" t="str">
        <f t="shared" si="529"/>
        <v>2014Licensed practical nursesPrince Edward IslandNursing home/long-term care</v>
      </c>
      <c r="B869" s="8" t="s">
        <v>3</v>
      </c>
      <c r="C869" s="8" t="s">
        <v>15</v>
      </c>
      <c r="D869" s="8" t="s">
        <v>12</v>
      </c>
      <c r="E869" s="8">
        <v>2014</v>
      </c>
      <c r="F869" s="8">
        <v>147</v>
      </c>
      <c r="G869" s="8">
        <v>13</v>
      </c>
      <c r="H869" s="8">
        <v>0</v>
      </c>
      <c r="I869" s="8">
        <v>16</v>
      </c>
      <c r="J869" s="8">
        <v>16</v>
      </c>
      <c r="K869" s="8">
        <v>20</v>
      </c>
      <c r="L869" s="8">
        <v>21</v>
      </c>
      <c r="M869" s="8">
        <v>30</v>
      </c>
      <c r="N869" s="8">
        <v>19</v>
      </c>
      <c r="O869" s="8">
        <v>19</v>
      </c>
      <c r="P869" s="8">
        <v>10</v>
      </c>
      <c r="Q869" s="8">
        <v>0</v>
      </c>
      <c r="R869" s="8">
        <v>1</v>
      </c>
      <c r="S869" s="8">
        <v>8</v>
      </c>
      <c r="T869" s="8">
        <v>0</v>
      </c>
      <c r="U869" s="8">
        <v>143</v>
      </c>
      <c r="V869" s="8">
        <v>1</v>
      </c>
      <c r="W869" s="8">
        <v>16</v>
      </c>
      <c r="X869" s="8">
        <v>55</v>
      </c>
      <c r="Y869" s="8">
        <v>105</v>
      </c>
      <c r="Z869" s="8">
        <v>0</v>
      </c>
      <c r="AA869" s="8">
        <v>0</v>
      </c>
      <c r="AB869" s="8">
        <v>3</v>
      </c>
      <c r="AC869" s="8">
        <v>1</v>
      </c>
      <c r="AD869" s="8">
        <v>1</v>
      </c>
      <c r="AE869" s="8">
        <v>155</v>
      </c>
      <c r="AF869" s="8">
        <v>0</v>
      </c>
      <c r="AG869" s="8">
        <v>158</v>
      </c>
      <c r="AH869" s="8">
        <v>0</v>
      </c>
      <c r="AI869" s="8">
        <v>0</v>
      </c>
      <c r="AJ869" s="8">
        <v>70</v>
      </c>
      <c r="AK869" s="8">
        <v>90</v>
      </c>
      <c r="AL869" s="8">
        <v>2</v>
      </c>
      <c r="AM869" s="8">
        <v>0</v>
      </c>
      <c r="AN869" s="8">
        <v>160</v>
      </c>
      <c r="AO869" s="41">
        <f t="shared" si="526"/>
        <v>0.91874999999999996</v>
      </c>
      <c r="AP869" s="41">
        <f t="shared" si="527"/>
        <v>8.1250000000000003E-2</v>
      </c>
      <c r="AQ869" s="41">
        <f t="shared" si="528"/>
        <v>0</v>
      </c>
      <c r="AR869" s="41">
        <f t="shared" si="494"/>
        <v>0.1</v>
      </c>
      <c r="AS869" s="41">
        <f t="shared" si="495"/>
        <v>0.1</v>
      </c>
      <c r="AT869" s="41">
        <f t="shared" si="496"/>
        <v>0.125</v>
      </c>
      <c r="AU869" s="41">
        <f t="shared" si="497"/>
        <v>0.13125000000000001</v>
      </c>
      <c r="AV869" s="41">
        <f t="shared" si="498"/>
        <v>0.1875</v>
      </c>
      <c r="AW869" s="41">
        <f t="shared" si="499"/>
        <v>0.11874999999999999</v>
      </c>
      <c r="AX869" s="41">
        <f t="shared" si="500"/>
        <v>0.11874999999999999</v>
      </c>
      <c r="AY869" s="41">
        <f t="shared" si="501"/>
        <v>6.25E-2</v>
      </c>
      <c r="AZ869" s="41">
        <f t="shared" si="502"/>
        <v>0</v>
      </c>
      <c r="BA869" s="41">
        <f t="shared" si="503"/>
        <v>6.2500000000000003E-3</v>
      </c>
      <c r="BB869" s="41">
        <f t="shared" si="504"/>
        <v>0.05</v>
      </c>
      <c r="BC869" s="41">
        <f t="shared" si="505"/>
        <v>0</v>
      </c>
      <c r="BD869" s="41">
        <f t="shared" si="506"/>
        <v>0.89375000000000004</v>
      </c>
      <c r="BE869" s="41">
        <f t="shared" si="507"/>
        <v>6.2500000000000003E-3</v>
      </c>
      <c r="BF869" s="41">
        <f t="shared" si="508"/>
        <v>0.1</v>
      </c>
      <c r="BG869" s="41">
        <f t="shared" si="509"/>
        <v>0.34375</v>
      </c>
      <c r="BH869" s="41">
        <f t="shared" si="510"/>
        <v>0.65625</v>
      </c>
      <c r="BI869" s="41">
        <f t="shared" si="511"/>
        <v>0</v>
      </c>
      <c r="BJ869" s="41">
        <f t="shared" si="512"/>
        <v>0</v>
      </c>
      <c r="BK869" s="41">
        <f t="shared" si="513"/>
        <v>1.8749999999999999E-2</v>
      </c>
      <c r="BL869" s="41">
        <f t="shared" si="514"/>
        <v>6.2500000000000003E-3</v>
      </c>
      <c r="BM869" s="41">
        <f t="shared" si="515"/>
        <v>6.2500000000000003E-3</v>
      </c>
      <c r="BN869" s="41">
        <f t="shared" si="516"/>
        <v>0.96875</v>
      </c>
      <c r="BO869" s="41">
        <f t="shared" si="517"/>
        <v>0</v>
      </c>
      <c r="BP869" s="41">
        <f t="shared" si="518"/>
        <v>0.98750000000000004</v>
      </c>
      <c r="BQ869" s="41">
        <f t="shared" si="519"/>
        <v>0</v>
      </c>
      <c r="BR869" s="41">
        <f t="shared" si="520"/>
        <v>0</v>
      </c>
      <c r="BS869" s="41">
        <f t="shared" si="521"/>
        <v>0.4375</v>
      </c>
      <c r="BT869" s="41">
        <f t="shared" si="522"/>
        <v>0.5625</v>
      </c>
      <c r="BU869" s="41">
        <f t="shared" si="523"/>
        <v>1.2500000000000001E-2</v>
      </c>
      <c r="BV869" s="41">
        <f t="shared" si="524"/>
        <v>0</v>
      </c>
      <c r="BW869" s="41">
        <f t="shared" si="525"/>
        <v>1</v>
      </c>
      <c r="BX869" s="41" t="str">
        <f t="shared" si="530"/>
        <v>2014Licensed practical nursesPrince Edward Island</v>
      </c>
      <c r="BY869" s="51">
        <f>VLOOKUP(BX869,'%workplace'!$A$1:$F$381,6,FALSE)</f>
        <v>527</v>
      </c>
      <c r="BZ869" s="32">
        <f t="shared" si="531"/>
        <v>0.30360531309297911</v>
      </c>
    </row>
    <row r="870" spans="1:78" s="8" customFormat="1" hidden="1" x14ac:dyDescent="0.2">
      <c r="A870" s="8" t="str">
        <f t="shared" si="529"/>
        <v>2014Licensed practical nursesPrince Edward IslandHospital</v>
      </c>
      <c r="B870" s="8" t="s">
        <v>3</v>
      </c>
      <c r="C870" s="8" t="s">
        <v>15</v>
      </c>
      <c r="D870" s="8" t="s">
        <v>10</v>
      </c>
      <c r="E870" s="8">
        <v>2014</v>
      </c>
      <c r="F870" s="8">
        <v>216</v>
      </c>
      <c r="G870" s="8">
        <v>36</v>
      </c>
      <c r="H870" s="8">
        <v>0</v>
      </c>
      <c r="I870" s="8">
        <v>27</v>
      </c>
      <c r="J870" s="8">
        <v>28</v>
      </c>
      <c r="K870" s="8">
        <v>31</v>
      </c>
      <c r="L870" s="8">
        <v>21</v>
      </c>
      <c r="M870" s="8">
        <v>43</v>
      </c>
      <c r="N870" s="8">
        <v>41</v>
      </c>
      <c r="O870" s="8">
        <v>34</v>
      </c>
      <c r="P870" s="8">
        <v>13</v>
      </c>
      <c r="Q870" s="8">
        <v>3</v>
      </c>
      <c r="R870" s="8">
        <v>0</v>
      </c>
      <c r="S870" s="8">
        <v>11</v>
      </c>
      <c r="T870" s="8">
        <v>0</v>
      </c>
      <c r="U870" s="8">
        <v>236</v>
      </c>
      <c r="V870" s="8">
        <v>0</v>
      </c>
      <c r="W870" s="8">
        <v>16</v>
      </c>
      <c r="X870" s="8">
        <v>127</v>
      </c>
      <c r="Y870" s="8">
        <v>125</v>
      </c>
      <c r="Z870" s="8">
        <v>0</v>
      </c>
      <c r="AA870" s="8">
        <v>0</v>
      </c>
      <c r="AB870" s="8">
        <v>0</v>
      </c>
      <c r="AC870" s="8">
        <v>3</v>
      </c>
      <c r="AD870" s="8">
        <v>31</v>
      </c>
      <c r="AE870" s="8">
        <v>218</v>
      </c>
      <c r="AF870" s="8">
        <v>2</v>
      </c>
      <c r="AG870" s="8">
        <v>238</v>
      </c>
      <c r="AH870" s="8">
        <v>0</v>
      </c>
      <c r="AI870" s="8">
        <v>1</v>
      </c>
      <c r="AJ870" s="8">
        <v>99</v>
      </c>
      <c r="AK870" s="8">
        <v>153</v>
      </c>
      <c r="AL870" s="8">
        <v>11</v>
      </c>
      <c r="AM870" s="8">
        <v>0</v>
      </c>
      <c r="AN870" s="8">
        <v>252</v>
      </c>
      <c r="AO870" s="41">
        <f t="shared" si="526"/>
        <v>0.8571428571428571</v>
      </c>
      <c r="AP870" s="41">
        <f t="shared" si="527"/>
        <v>0.14285714285714285</v>
      </c>
      <c r="AQ870" s="41">
        <f t="shared" si="528"/>
        <v>0</v>
      </c>
      <c r="AR870" s="41">
        <f t="shared" si="494"/>
        <v>0.10714285714285714</v>
      </c>
      <c r="AS870" s="41">
        <f t="shared" si="495"/>
        <v>0.1111111111111111</v>
      </c>
      <c r="AT870" s="41">
        <f t="shared" si="496"/>
        <v>0.12301587301587301</v>
      </c>
      <c r="AU870" s="41">
        <f t="shared" si="497"/>
        <v>8.3333333333333329E-2</v>
      </c>
      <c r="AV870" s="41">
        <f t="shared" si="498"/>
        <v>0.17063492063492064</v>
      </c>
      <c r="AW870" s="41">
        <f t="shared" si="499"/>
        <v>0.1626984126984127</v>
      </c>
      <c r="AX870" s="41">
        <f t="shared" si="500"/>
        <v>0.13492063492063491</v>
      </c>
      <c r="AY870" s="41">
        <f t="shared" si="501"/>
        <v>5.1587301587301584E-2</v>
      </c>
      <c r="AZ870" s="41">
        <f t="shared" si="502"/>
        <v>1.1904761904761904E-2</v>
      </c>
      <c r="BA870" s="41">
        <f t="shared" si="503"/>
        <v>0</v>
      </c>
      <c r="BB870" s="41">
        <f t="shared" si="504"/>
        <v>4.3650793650793648E-2</v>
      </c>
      <c r="BC870" s="41">
        <f t="shared" si="505"/>
        <v>0</v>
      </c>
      <c r="BD870" s="41">
        <f t="shared" si="506"/>
        <v>0.93650793650793651</v>
      </c>
      <c r="BE870" s="41">
        <f t="shared" si="507"/>
        <v>0</v>
      </c>
      <c r="BF870" s="41">
        <f t="shared" si="508"/>
        <v>6.3492063492063489E-2</v>
      </c>
      <c r="BG870" s="41">
        <f t="shared" si="509"/>
        <v>0.50396825396825395</v>
      </c>
      <c r="BH870" s="41">
        <f t="shared" si="510"/>
        <v>0.49603174603174605</v>
      </c>
      <c r="BI870" s="41">
        <f t="shared" si="511"/>
        <v>0</v>
      </c>
      <c r="BJ870" s="41">
        <f t="shared" si="512"/>
        <v>0</v>
      </c>
      <c r="BK870" s="41">
        <f t="shared" si="513"/>
        <v>0</v>
      </c>
      <c r="BL870" s="41">
        <f t="shared" si="514"/>
        <v>1.1904761904761904E-2</v>
      </c>
      <c r="BM870" s="41">
        <f t="shared" si="515"/>
        <v>0.12301587301587301</v>
      </c>
      <c r="BN870" s="41">
        <f t="shared" si="516"/>
        <v>0.86507936507936511</v>
      </c>
      <c r="BO870" s="41">
        <f t="shared" si="517"/>
        <v>7.9365079365079361E-3</v>
      </c>
      <c r="BP870" s="41">
        <f t="shared" si="518"/>
        <v>0.94444444444444442</v>
      </c>
      <c r="BQ870" s="41">
        <f t="shared" si="519"/>
        <v>0</v>
      </c>
      <c r="BR870" s="41">
        <f t="shared" si="520"/>
        <v>3.968253968253968E-3</v>
      </c>
      <c r="BS870" s="41">
        <f t="shared" si="521"/>
        <v>0.39285714285714285</v>
      </c>
      <c r="BT870" s="41">
        <f t="shared" si="522"/>
        <v>0.6071428571428571</v>
      </c>
      <c r="BU870" s="41">
        <f t="shared" si="523"/>
        <v>4.3650793650793648E-2</v>
      </c>
      <c r="BV870" s="41">
        <f t="shared" si="524"/>
        <v>0</v>
      </c>
      <c r="BW870" s="41">
        <f t="shared" si="525"/>
        <v>1</v>
      </c>
      <c r="BX870" s="41" t="str">
        <f t="shared" si="530"/>
        <v>2014Licensed practical nursesPrince Edward Island</v>
      </c>
      <c r="BY870" s="51">
        <f>VLOOKUP(BX870,'%workplace'!$A$1:$F$381,6,FALSE)</f>
        <v>527</v>
      </c>
      <c r="BZ870" s="32">
        <f t="shared" si="531"/>
        <v>0.4781783681214421</v>
      </c>
    </row>
    <row r="871" spans="1:78" s="8" customFormat="1" hidden="1" x14ac:dyDescent="0.2">
      <c r="A871" s="8" t="str">
        <f t="shared" si="529"/>
        <v>2014Licensed practical nursesPrince Edward IslandOther places of work</v>
      </c>
      <c r="B871" s="8" t="s">
        <v>3</v>
      </c>
      <c r="C871" s="8" t="s">
        <v>15</v>
      </c>
      <c r="D871" s="8" t="s">
        <v>13</v>
      </c>
      <c r="E871" s="8">
        <v>2014</v>
      </c>
      <c r="F871" s="8">
        <v>23</v>
      </c>
      <c r="G871" s="8">
        <v>2</v>
      </c>
      <c r="H871" s="8">
        <v>0</v>
      </c>
      <c r="I871" s="8">
        <v>2</v>
      </c>
      <c r="J871" s="8">
        <v>1</v>
      </c>
      <c r="K871" s="8">
        <v>2</v>
      </c>
      <c r="L871" s="8">
        <v>3</v>
      </c>
      <c r="M871" s="8">
        <v>3</v>
      </c>
      <c r="N871" s="8">
        <v>6</v>
      </c>
      <c r="O871" s="8">
        <v>5</v>
      </c>
      <c r="P871" s="8">
        <v>0</v>
      </c>
      <c r="Q871" s="8">
        <v>1</v>
      </c>
      <c r="R871" s="8">
        <v>1</v>
      </c>
      <c r="S871" s="8">
        <v>1</v>
      </c>
      <c r="T871" s="8">
        <v>0</v>
      </c>
      <c r="U871" s="8">
        <v>25</v>
      </c>
      <c r="V871" s="8">
        <v>0</v>
      </c>
      <c r="W871" s="8">
        <v>0</v>
      </c>
      <c r="X871" s="8">
        <v>12</v>
      </c>
      <c r="Y871" s="8">
        <v>13</v>
      </c>
      <c r="Z871" s="8">
        <v>0</v>
      </c>
      <c r="AA871" s="8">
        <v>0</v>
      </c>
      <c r="AB871" s="8">
        <v>1</v>
      </c>
      <c r="AC871" s="8">
        <v>1</v>
      </c>
      <c r="AD871" s="8">
        <v>9</v>
      </c>
      <c r="AE871" s="8">
        <v>14</v>
      </c>
      <c r="AF871" s="8">
        <v>2</v>
      </c>
      <c r="AG871" s="8">
        <v>13</v>
      </c>
      <c r="AH871" s="8">
        <v>5</v>
      </c>
      <c r="AI871" s="8">
        <v>0</v>
      </c>
      <c r="AJ871" s="8">
        <v>10</v>
      </c>
      <c r="AK871" s="8">
        <v>15</v>
      </c>
      <c r="AL871" s="8">
        <v>5</v>
      </c>
      <c r="AM871" s="8">
        <v>0</v>
      </c>
      <c r="AN871" s="8">
        <v>25</v>
      </c>
      <c r="AO871" s="41">
        <f t="shared" si="526"/>
        <v>0.92</v>
      </c>
      <c r="AP871" s="41">
        <f t="shared" si="527"/>
        <v>0.08</v>
      </c>
      <c r="AQ871" s="41">
        <f t="shared" si="528"/>
        <v>0</v>
      </c>
      <c r="AR871" s="41">
        <f t="shared" si="494"/>
        <v>0.08</v>
      </c>
      <c r="AS871" s="41">
        <f t="shared" si="495"/>
        <v>0.04</v>
      </c>
      <c r="AT871" s="41">
        <f t="shared" si="496"/>
        <v>0.08</v>
      </c>
      <c r="AU871" s="41">
        <f t="shared" si="497"/>
        <v>0.12</v>
      </c>
      <c r="AV871" s="41">
        <f t="shared" si="498"/>
        <v>0.12</v>
      </c>
      <c r="AW871" s="41">
        <f t="shared" si="499"/>
        <v>0.24</v>
      </c>
      <c r="AX871" s="41">
        <f t="shared" si="500"/>
        <v>0.2</v>
      </c>
      <c r="AY871" s="41">
        <f t="shared" si="501"/>
        <v>0</v>
      </c>
      <c r="AZ871" s="41">
        <f t="shared" si="502"/>
        <v>0.04</v>
      </c>
      <c r="BA871" s="41">
        <f t="shared" si="503"/>
        <v>0.04</v>
      </c>
      <c r="BB871" s="41">
        <f t="shared" si="504"/>
        <v>0.04</v>
      </c>
      <c r="BC871" s="41">
        <f t="shared" si="505"/>
        <v>0</v>
      </c>
      <c r="BD871" s="41">
        <f t="shared" si="506"/>
        <v>1</v>
      </c>
      <c r="BE871" s="41">
        <f t="shared" si="507"/>
        <v>0</v>
      </c>
      <c r="BF871" s="41">
        <f t="shared" si="508"/>
        <v>0</v>
      </c>
      <c r="BG871" s="41">
        <f t="shared" si="509"/>
        <v>0.48</v>
      </c>
      <c r="BH871" s="41">
        <f t="shared" si="510"/>
        <v>0.52</v>
      </c>
      <c r="BI871" s="41">
        <f t="shared" si="511"/>
        <v>0</v>
      </c>
      <c r="BJ871" s="41">
        <f t="shared" si="512"/>
        <v>0</v>
      </c>
      <c r="BK871" s="41">
        <f t="shared" si="513"/>
        <v>0.04</v>
      </c>
      <c r="BL871" s="41">
        <f t="shared" si="514"/>
        <v>0.04</v>
      </c>
      <c r="BM871" s="41">
        <f t="shared" si="515"/>
        <v>0.36</v>
      </c>
      <c r="BN871" s="41">
        <f t="shared" si="516"/>
        <v>0.56000000000000005</v>
      </c>
      <c r="BO871" s="41">
        <f t="shared" si="517"/>
        <v>0.08</v>
      </c>
      <c r="BP871" s="41">
        <f t="shared" si="518"/>
        <v>0.52</v>
      </c>
      <c r="BQ871" s="41">
        <f t="shared" si="519"/>
        <v>0.2</v>
      </c>
      <c r="BR871" s="41">
        <f t="shared" si="520"/>
        <v>0</v>
      </c>
      <c r="BS871" s="41">
        <f t="shared" si="521"/>
        <v>0.4</v>
      </c>
      <c r="BT871" s="41">
        <f t="shared" si="522"/>
        <v>0.6</v>
      </c>
      <c r="BU871" s="41">
        <f t="shared" si="523"/>
        <v>0.2</v>
      </c>
      <c r="BV871" s="41">
        <f t="shared" si="524"/>
        <v>0</v>
      </c>
      <c r="BW871" s="41">
        <f t="shared" si="525"/>
        <v>1</v>
      </c>
      <c r="BX871" s="41" t="str">
        <f t="shared" si="530"/>
        <v>2014Licensed practical nursesPrince Edward Island</v>
      </c>
      <c r="BY871" s="51">
        <f>VLOOKUP(BX871,'%workplace'!$A$1:$F$381,6,FALSE)</f>
        <v>527</v>
      </c>
      <c r="BZ871" s="32">
        <f t="shared" si="531"/>
        <v>4.743833017077799E-2</v>
      </c>
    </row>
    <row r="872" spans="1:78" s="8" customFormat="1" hidden="1" x14ac:dyDescent="0.2">
      <c r="A872" s="8" t="str">
        <f t="shared" si="529"/>
        <v>2014Licensed practical nursesPrince Edward IslandUnknown places of work</v>
      </c>
      <c r="B872" s="8" t="s">
        <v>3</v>
      </c>
      <c r="C872" s="8" t="s">
        <v>15</v>
      </c>
      <c r="D872" s="8" t="s">
        <v>49</v>
      </c>
      <c r="E872" s="8">
        <v>2014</v>
      </c>
      <c r="F872" s="8">
        <v>8</v>
      </c>
      <c r="G872" s="8">
        <v>0</v>
      </c>
      <c r="H872" s="8">
        <v>0</v>
      </c>
      <c r="I872" s="8">
        <v>0</v>
      </c>
      <c r="J872" s="8">
        <v>1</v>
      </c>
      <c r="K872" s="8">
        <v>1</v>
      </c>
      <c r="L872" s="8">
        <v>1</v>
      </c>
      <c r="M872" s="8">
        <v>1</v>
      </c>
      <c r="N872" s="8">
        <v>1</v>
      </c>
      <c r="O872" s="8">
        <v>2</v>
      </c>
      <c r="P872" s="8">
        <v>1</v>
      </c>
      <c r="Q872" s="8">
        <v>0</v>
      </c>
      <c r="R872" s="8">
        <v>0</v>
      </c>
      <c r="S872" s="8">
        <v>0</v>
      </c>
      <c r="T872" s="8">
        <v>0</v>
      </c>
      <c r="U872" s="8">
        <v>5</v>
      </c>
      <c r="V872" s="8">
        <v>0</v>
      </c>
      <c r="W872" s="8">
        <v>3</v>
      </c>
      <c r="X872" s="8">
        <v>4</v>
      </c>
      <c r="Y872" s="8">
        <v>4</v>
      </c>
      <c r="Z872" s="8">
        <v>0</v>
      </c>
      <c r="AA872" s="8">
        <v>0</v>
      </c>
      <c r="AB872" s="8">
        <v>0</v>
      </c>
      <c r="AC872" s="8">
        <v>5</v>
      </c>
      <c r="AD872" s="8">
        <v>1</v>
      </c>
      <c r="AE872" s="8">
        <v>2</v>
      </c>
      <c r="AF872" s="8">
        <v>0</v>
      </c>
      <c r="AG872" s="8">
        <v>1</v>
      </c>
      <c r="AH872" s="8">
        <v>0</v>
      </c>
      <c r="AI872" s="8">
        <v>0</v>
      </c>
      <c r="AJ872" s="8">
        <v>4</v>
      </c>
      <c r="AK872" s="8">
        <v>4</v>
      </c>
      <c r="AL872" s="8">
        <v>7</v>
      </c>
      <c r="AM872" s="8">
        <v>0</v>
      </c>
      <c r="AN872" s="8">
        <v>8</v>
      </c>
      <c r="AO872" s="41">
        <f t="shared" si="526"/>
        <v>1</v>
      </c>
      <c r="AP872" s="41">
        <f t="shared" si="527"/>
        <v>0</v>
      </c>
      <c r="AQ872" s="41">
        <f t="shared" si="528"/>
        <v>0</v>
      </c>
      <c r="AR872" s="41">
        <f t="shared" si="494"/>
        <v>0</v>
      </c>
      <c r="AS872" s="41">
        <f t="shared" si="495"/>
        <v>0.125</v>
      </c>
      <c r="AT872" s="41">
        <f t="shared" si="496"/>
        <v>0.125</v>
      </c>
      <c r="AU872" s="41">
        <f t="shared" si="497"/>
        <v>0.125</v>
      </c>
      <c r="AV872" s="41">
        <f t="shared" si="498"/>
        <v>0.125</v>
      </c>
      <c r="AW872" s="41">
        <f t="shared" si="499"/>
        <v>0.125</v>
      </c>
      <c r="AX872" s="41">
        <f t="shared" si="500"/>
        <v>0.25</v>
      </c>
      <c r="AY872" s="41">
        <f t="shared" si="501"/>
        <v>0.125</v>
      </c>
      <c r="AZ872" s="41">
        <f t="shared" si="502"/>
        <v>0</v>
      </c>
      <c r="BA872" s="41">
        <f t="shared" si="503"/>
        <v>0</v>
      </c>
      <c r="BB872" s="41">
        <f t="shared" si="504"/>
        <v>0</v>
      </c>
      <c r="BC872" s="41">
        <f t="shared" si="505"/>
        <v>0</v>
      </c>
      <c r="BD872" s="41">
        <f t="shared" si="506"/>
        <v>0.625</v>
      </c>
      <c r="BE872" s="41">
        <f t="shared" si="507"/>
        <v>0</v>
      </c>
      <c r="BF872" s="41">
        <f t="shared" si="508"/>
        <v>0.375</v>
      </c>
      <c r="BG872" s="41">
        <f t="shared" si="509"/>
        <v>0.5</v>
      </c>
      <c r="BH872" s="41">
        <f t="shared" si="510"/>
        <v>0.5</v>
      </c>
      <c r="BI872" s="41">
        <f t="shared" si="511"/>
        <v>0</v>
      </c>
      <c r="BJ872" s="41">
        <f t="shared" si="512"/>
        <v>0</v>
      </c>
      <c r="BK872" s="41">
        <f t="shared" si="513"/>
        <v>0</v>
      </c>
      <c r="BL872" s="41">
        <f t="shared" si="514"/>
        <v>0.625</v>
      </c>
      <c r="BM872" s="41">
        <f t="shared" si="515"/>
        <v>0.125</v>
      </c>
      <c r="BN872" s="41">
        <f t="shared" si="516"/>
        <v>0.25</v>
      </c>
      <c r="BO872" s="41">
        <f t="shared" si="517"/>
        <v>0</v>
      </c>
      <c r="BP872" s="41">
        <f t="shared" si="518"/>
        <v>0.125</v>
      </c>
      <c r="BQ872" s="41">
        <f t="shared" si="519"/>
        <v>0</v>
      </c>
      <c r="BR872" s="41">
        <f t="shared" si="520"/>
        <v>0</v>
      </c>
      <c r="BS872" s="41">
        <f t="shared" si="521"/>
        <v>0.5</v>
      </c>
      <c r="BT872" s="41">
        <f t="shared" si="522"/>
        <v>0.5</v>
      </c>
      <c r="BU872" s="41">
        <f t="shared" si="523"/>
        <v>0.875</v>
      </c>
      <c r="BV872" s="41">
        <f t="shared" si="524"/>
        <v>0</v>
      </c>
      <c r="BW872" s="41">
        <f t="shared" si="525"/>
        <v>1</v>
      </c>
      <c r="BX872" s="41" t="str">
        <f t="shared" si="530"/>
        <v>2014Licensed practical nursesPrince Edward Island</v>
      </c>
      <c r="BY872" s="51">
        <f>VLOOKUP(BX872,'%workplace'!$A$1:$F$381,6,FALSE)</f>
        <v>527</v>
      </c>
      <c r="BZ872" s="32">
        <f t="shared" si="531"/>
        <v>1.5180265654648957E-2</v>
      </c>
    </row>
    <row r="873" spans="1:78" s="8" customFormat="1" hidden="1" x14ac:dyDescent="0.2">
      <c r="A873" s="8" t="str">
        <f t="shared" si="529"/>
        <v>2014Licensed practical nursesNova ScotiaAll places of work</v>
      </c>
      <c r="B873" s="8" t="s">
        <v>3</v>
      </c>
      <c r="C873" s="8" t="s">
        <v>16</v>
      </c>
      <c r="D873" s="8" t="s">
        <v>9</v>
      </c>
      <c r="E873" s="8">
        <v>2014</v>
      </c>
      <c r="F873" s="8">
        <v>3489</v>
      </c>
      <c r="G873" s="8">
        <v>175</v>
      </c>
      <c r="H873" s="8">
        <v>0</v>
      </c>
      <c r="I873" s="8">
        <v>333</v>
      </c>
      <c r="J873" s="8">
        <v>352</v>
      </c>
      <c r="K873" s="8">
        <v>469</v>
      </c>
      <c r="L873" s="8">
        <v>515</v>
      </c>
      <c r="M873" s="8">
        <v>496</v>
      </c>
      <c r="N873" s="8">
        <v>551</v>
      </c>
      <c r="O873" s="8">
        <v>475</v>
      </c>
      <c r="P873" s="8">
        <v>258</v>
      </c>
      <c r="Q873" s="8">
        <v>105</v>
      </c>
      <c r="R873" s="8">
        <v>19</v>
      </c>
      <c r="S873" s="8">
        <v>91</v>
      </c>
      <c r="T873" s="8">
        <v>0</v>
      </c>
      <c r="U873" s="8">
        <v>3591</v>
      </c>
      <c r="V873" s="8">
        <v>73</v>
      </c>
      <c r="W873" s="8">
        <v>0</v>
      </c>
      <c r="X873" s="8">
        <v>1997</v>
      </c>
      <c r="Y873" s="8">
        <v>959</v>
      </c>
      <c r="Z873" s="8">
        <v>707</v>
      </c>
      <c r="AA873" s="8">
        <v>1</v>
      </c>
      <c r="AB873" s="8">
        <v>87</v>
      </c>
      <c r="AC873" s="8">
        <v>0</v>
      </c>
      <c r="AD873" s="8">
        <v>73</v>
      </c>
      <c r="AE873" s="8">
        <v>3504</v>
      </c>
      <c r="AF873" s="8">
        <v>17</v>
      </c>
      <c r="AG873" s="8">
        <v>3629</v>
      </c>
      <c r="AH873" s="8">
        <v>12</v>
      </c>
      <c r="AI873" s="8">
        <v>6</v>
      </c>
      <c r="AJ873" s="8">
        <v>1236</v>
      </c>
      <c r="AK873" s="8">
        <v>2428</v>
      </c>
      <c r="AL873" s="8">
        <v>0</v>
      </c>
      <c r="AM873" s="8">
        <v>0</v>
      </c>
      <c r="AN873" s="8">
        <v>3664</v>
      </c>
      <c r="AO873" s="41">
        <f t="shared" si="526"/>
        <v>0.95223799126637554</v>
      </c>
      <c r="AP873" s="41">
        <f t="shared" si="527"/>
        <v>4.7762008733624454E-2</v>
      </c>
      <c r="AQ873" s="41">
        <f t="shared" si="528"/>
        <v>0</v>
      </c>
      <c r="AR873" s="41">
        <f t="shared" si="494"/>
        <v>9.088427947598253E-2</v>
      </c>
      <c r="AS873" s="41">
        <f t="shared" si="495"/>
        <v>9.606986899563319E-2</v>
      </c>
      <c r="AT873" s="41">
        <f t="shared" si="496"/>
        <v>0.12800218340611352</v>
      </c>
      <c r="AU873" s="41">
        <f t="shared" si="497"/>
        <v>0.14055676855895197</v>
      </c>
      <c r="AV873" s="41">
        <f t="shared" si="498"/>
        <v>0.13537117903930132</v>
      </c>
      <c r="AW873" s="41">
        <f t="shared" si="499"/>
        <v>0.15038209606986899</v>
      </c>
      <c r="AX873" s="41">
        <f t="shared" si="500"/>
        <v>0.12963973799126638</v>
      </c>
      <c r="AY873" s="41">
        <f t="shared" si="501"/>
        <v>7.041484716157205E-2</v>
      </c>
      <c r="AZ873" s="41">
        <f t="shared" si="502"/>
        <v>2.8657205240174673E-2</v>
      </c>
      <c r="BA873" s="41">
        <f t="shared" si="503"/>
        <v>5.185589519650655E-3</v>
      </c>
      <c r="BB873" s="41">
        <f t="shared" si="504"/>
        <v>2.4836244541484715E-2</v>
      </c>
      <c r="BC873" s="41">
        <f t="shared" si="505"/>
        <v>0</v>
      </c>
      <c r="BD873" s="41">
        <f t="shared" si="506"/>
        <v>0.98007641921397382</v>
      </c>
      <c r="BE873" s="41">
        <f t="shared" si="507"/>
        <v>1.9923580786026202E-2</v>
      </c>
      <c r="BF873" s="41">
        <f t="shared" si="508"/>
        <v>0</v>
      </c>
      <c r="BG873" s="41">
        <f t="shared" si="509"/>
        <v>0.54503275109170302</v>
      </c>
      <c r="BH873" s="41">
        <f t="shared" si="510"/>
        <v>0.26173580786026202</v>
      </c>
      <c r="BI873" s="41">
        <f t="shared" si="511"/>
        <v>0.19295851528384281</v>
      </c>
      <c r="BJ873" s="41">
        <f t="shared" si="512"/>
        <v>2.7292576419213972E-4</v>
      </c>
      <c r="BK873" s="41">
        <f t="shared" si="513"/>
        <v>2.3744541484716157E-2</v>
      </c>
      <c r="BL873" s="41">
        <f t="shared" si="514"/>
        <v>0</v>
      </c>
      <c r="BM873" s="41">
        <f t="shared" si="515"/>
        <v>1.9923580786026202E-2</v>
      </c>
      <c r="BN873" s="41">
        <f t="shared" si="516"/>
        <v>0.95633187772925765</v>
      </c>
      <c r="BO873" s="41">
        <f t="shared" si="517"/>
        <v>4.639737991266376E-3</v>
      </c>
      <c r="BP873" s="41">
        <f t="shared" si="518"/>
        <v>0.99044759825327511</v>
      </c>
      <c r="BQ873" s="41">
        <f t="shared" si="519"/>
        <v>3.2751091703056767E-3</v>
      </c>
      <c r="BR873" s="41">
        <f t="shared" si="520"/>
        <v>1.6375545851528383E-3</v>
      </c>
      <c r="BS873" s="41">
        <f t="shared" si="521"/>
        <v>0.3373362445414847</v>
      </c>
      <c r="BT873" s="41">
        <f t="shared" si="522"/>
        <v>0.6626637554585153</v>
      </c>
      <c r="BU873" s="41">
        <f t="shared" si="523"/>
        <v>0</v>
      </c>
      <c r="BV873" s="41">
        <f t="shared" si="524"/>
        <v>0</v>
      </c>
      <c r="BW873" s="41">
        <f t="shared" si="525"/>
        <v>1</v>
      </c>
      <c r="BX873" s="41" t="str">
        <f t="shared" si="530"/>
        <v>2014Licensed practical nursesNova Scotia</v>
      </c>
      <c r="BY873" s="51">
        <f>VLOOKUP(BX873,'%workplace'!$A$1:$F$381,6,FALSE)</f>
        <v>3664</v>
      </c>
      <c r="BZ873" s="32">
        <f t="shared" si="531"/>
        <v>1</v>
      </c>
    </row>
    <row r="874" spans="1:78" s="8" customFormat="1" hidden="1" x14ac:dyDescent="0.2">
      <c r="A874" s="8" t="str">
        <f t="shared" si="529"/>
        <v>2014Licensed practical nursesNova ScotiaCommunity health</v>
      </c>
      <c r="B874" s="8" t="s">
        <v>3</v>
      </c>
      <c r="C874" s="8" t="s">
        <v>16</v>
      </c>
      <c r="D874" s="8" t="s">
        <v>11</v>
      </c>
      <c r="E874" s="8">
        <v>2014</v>
      </c>
      <c r="F874" s="8">
        <v>531</v>
      </c>
      <c r="G874" s="8">
        <v>21</v>
      </c>
      <c r="H874" s="8">
        <v>0</v>
      </c>
      <c r="I874" s="8">
        <v>37</v>
      </c>
      <c r="J874" s="8">
        <v>59</v>
      </c>
      <c r="K874" s="8">
        <v>86</v>
      </c>
      <c r="L874" s="8">
        <v>88</v>
      </c>
      <c r="M874" s="8">
        <v>87</v>
      </c>
      <c r="N874" s="8">
        <v>72</v>
      </c>
      <c r="O874" s="8">
        <v>57</v>
      </c>
      <c r="P874" s="8">
        <v>38</v>
      </c>
      <c r="Q874" s="8">
        <v>16</v>
      </c>
      <c r="R874" s="8">
        <v>2</v>
      </c>
      <c r="S874" s="8">
        <v>10</v>
      </c>
      <c r="T874" s="8">
        <v>0</v>
      </c>
      <c r="U874" s="8">
        <v>543</v>
      </c>
      <c r="V874" s="8">
        <v>9</v>
      </c>
      <c r="W874" s="8">
        <v>0</v>
      </c>
      <c r="X874" s="8">
        <v>269</v>
      </c>
      <c r="Y874" s="8">
        <v>203</v>
      </c>
      <c r="Z874" s="8">
        <v>80</v>
      </c>
      <c r="AA874" s="8">
        <v>0</v>
      </c>
      <c r="AB874" s="8">
        <v>6</v>
      </c>
      <c r="AC874" s="8">
        <v>0</v>
      </c>
      <c r="AD874" s="8">
        <v>8</v>
      </c>
      <c r="AE874" s="8">
        <v>538</v>
      </c>
      <c r="AF874" s="8">
        <v>3</v>
      </c>
      <c r="AG874" s="8">
        <v>542</v>
      </c>
      <c r="AH874" s="8">
        <v>5</v>
      </c>
      <c r="AI874" s="8">
        <v>2</v>
      </c>
      <c r="AJ874" s="8">
        <v>129</v>
      </c>
      <c r="AK874" s="8">
        <v>423</v>
      </c>
      <c r="AL874" s="8">
        <v>0</v>
      </c>
      <c r="AM874" s="8">
        <v>0</v>
      </c>
      <c r="AN874" s="8">
        <v>552</v>
      </c>
      <c r="AO874" s="41">
        <f t="shared" si="526"/>
        <v>0.96195652173913049</v>
      </c>
      <c r="AP874" s="41">
        <f t="shared" si="527"/>
        <v>3.8043478260869568E-2</v>
      </c>
      <c r="AQ874" s="41">
        <f t="shared" si="528"/>
        <v>0</v>
      </c>
      <c r="AR874" s="41">
        <f t="shared" si="494"/>
        <v>6.7028985507246383E-2</v>
      </c>
      <c r="AS874" s="41">
        <f t="shared" si="495"/>
        <v>0.1068840579710145</v>
      </c>
      <c r="AT874" s="41">
        <f t="shared" si="496"/>
        <v>0.15579710144927536</v>
      </c>
      <c r="AU874" s="41">
        <f t="shared" si="497"/>
        <v>0.15942028985507245</v>
      </c>
      <c r="AV874" s="41">
        <f t="shared" si="498"/>
        <v>0.15760869565217392</v>
      </c>
      <c r="AW874" s="41">
        <f t="shared" si="499"/>
        <v>0.13043478260869565</v>
      </c>
      <c r="AX874" s="41">
        <f t="shared" si="500"/>
        <v>0.10326086956521739</v>
      </c>
      <c r="AY874" s="41">
        <f t="shared" si="501"/>
        <v>6.8840579710144928E-2</v>
      </c>
      <c r="AZ874" s="41">
        <f t="shared" si="502"/>
        <v>2.8985507246376812E-2</v>
      </c>
      <c r="BA874" s="41">
        <f t="shared" si="503"/>
        <v>3.6231884057971015E-3</v>
      </c>
      <c r="BB874" s="41">
        <f t="shared" si="504"/>
        <v>1.8115942028985508E-2</v>
      </c>
      <c r="BC874" s="41">
        <f t="shared" si="505"/>
        <v>0</v>
      </c>
      <c r="BD874" s="41">
        <f t="shared" si="506"/>
        <v>0.98369565217391308</v>
      </c>
      <c r="BE874" s="41">
        <f t="shared" si="507"/>
        <v>1.6304347826086956E-2</v>
      </c>
      <c r="BF874" s="41">
        <f t="shared" si="508"/>
        <v>0</v>
      </c>
      <c r="BG874" s="41">
        <f t="shared" si="509"/>
        <v>0.48731884057971014</v>
      </c>
      <c r="BH874" s="41">
        <f t="shared" si="510"/>
        <v>0.36775362318840582</v>
      </c>
      <c r="BI874" s="41">
        <f t="shared" si="511"/>
        <v>0.14492753623188406</v>
      </c>
      <c r="BJ874" s="41">
        <f t="shared" si="512"/>
        <v>0</v>
      </c>
      <c r="BK874" s="41">
        <f t="shared" si="513"/>
        <v>1.0869565217391304E-2</v>
      </c>
      <c r="BL874" s="41">
        <f t="shared" si="514"/>
        <v>0</v>
      </c>
      <c r="BM874" s="41">
        <f t="shared" si="515"/>
        <v>1.4492753623188406E-2</v>
      </c>
      <c r="BN874" s="41">
        <f t="shared" si="516"/>
        <v>0.97463768115942029</v>
      </c>
      <c r="BO874" s="41">
        <f t="shared" si="517"/>
        <v>5.434782608695652E-3</v>
      </c>
      <c r="BP874" s="41">
        <f t="shared" si="518"/>
        <v>0.98188405797101452</v>
      </c>
      <c r="BQ874" s="41">
        <f t="shared" si="519"/>
        <v>9.057971014492754E-3</v>
      </c>
      <c r="BR874" s="41">
        <f t="shared" si="520"/>
        <v>3.6231884057971015E-3</v>
      </c>
      <c r="BS874" s="41">
        <f t="shared" si="521"/>
        <v>0.23369565217391305</v>
      </c>
      <c r="BT874" s="41">
        <f t="shared" si="522"/>
        <v>0.76630434782608692</v>
      </c>
      <c r="BU874" s="41">
        <f t="shared" si="523"/>
        <v>0</v>
      </c>
      <c r="BV874" s="41">
        <f t="shared" si="524"/>
        <v>0</v>
      </c>
      <c r="BW874" s="41">
        <f t="shared" si="525"/>
        <v>1</v>
      </c>
      <c r="BX874" s="41" t="str">
        <f t="shared" si="530"/>
        <v>2014Licensed practical nursesNova Scotia</v>
      </c>
      <c r="BY874" s="51">
        <f>VLOOKUP(BX874,'%workplace'!$A$1:$F$381,6,FALSE)</f>
        <v>3664</v>
      </c>
      <c r="BZ874" s="32">
        <f t="shared" si="531"/>
        <v>0.15065502183406113</v>
      </c>
    </row>
    <row r="875" spans="1:78" s="8" customFormat="1" hidden="1" x14ac:dyDescent="0.2">
      <c r="A875" s="8" t="str">
        <f t="shared" si="529"/>
        <v>2014Licensed practical nursesNova ScotiaNursing home/long-term care</v>
      </c>
      <c r="B875" s="8" t="s">
        <v>3</v>
      </c>
      <c r="C875" s="8" t="s">
        <v>16</v>
      </c>
      <c r="D875" s="8" t="s">
        <v>12</v>
      </c>
      <c r="E875" s="8">
        <v>2014</v>
      </c>
      <c r="F875" s="8">
        <v>1197</v>
      </c>
      <c r="G875" s="8">
        <v>57</v>
      </c>
      <c r="H875" s="8">
        <v>0</v>
      </c>
      <c r="I875" s="8">
        <v>117</v>
      </c>
      <c r="J875" s="8">
        <v>110</v>
      </c>
      <c r="K875" s="8">
        <v>157</v>
      </c>
      <c r="L875" s="8">
        <v>175</v>
      </c>
      <c r="M875" s="8">
        <v>163</v>
      </c>
      <c r="N875" s="8">
        <v>211</v>
      </c>
      <c r="O875" s="8">
        <v>164</v>
      </c>
      <c r="P875" s="8">
        <v>85</v>
      </c>
      <c r="Q875" s="8">
        <v>42</v>
      </c>
      <c r="R875" s="8">
        <v>7</v>
      </c>
      <c r="S875" s="8">
        <v>23</v>
      </c>
      <c r="T875" s="8">
        <v>0</v>
      </c>
      <c r="U875" s="8">
        <v>1196</v>
      </c>
      <c r="V875" s="8">
        <v>58</v>
      </c>
      <c r="W875" s="8">
        <v>0</v>
      </c>
      <c r="X875" s="8">
        <v>661</v>
      </c>
      <c r="Y875" s="8">
        <v>352</v>
      </c>
      <c r="Z875" s="8">
        <v>240</v>
      </c>
      <c r="AA875" s="8">
        <v>1</v>
      </c>
      <c r="AB875" s="8">
        <v>61</v>
      </c>
      <c r="AC875" s="8">
        <v>0</v>
      </c>
      <c r="AD875" s="8">
        <v>7</v>
      </c>
      <c r="AE875" s="8">
        <v>1186</v>
      </c>
      <c r="AF875" s="8">
        <v>7</v>
      </c>
      <c r="AG875" s="8">
        <v>1246</v>
      </c>
      <c r="AH875" s="8">
        <v>1</v>
      </c>
      <c r="AI875" s="8">
        <v>0</v>
      </c>
      <c r="AJ875" s="8">
        <v>452</v>
      </c>
      <c r="AK875" s="8">
        <v>802</v>
      </c>
      <c r="AL875" s="8">
        <v>0</v>
      </c>
      <c r="AM875" s="8">
        <v>0</v>
      </c>
      <c r="AN875" s="8">
        <v>1254</v>
      </c>
      <c r="AO875" s="41">
        <f t="shared" si="526"/>
        <v>0.95454545454545459</v>
      </c>
      <c r="AP875" s="41">
        <f t="shared" si="527"/>
        <v>4.5454545454545456E-2</v>
      </c>
      <c r="AQ875" s="41">
        <f t="shared" si="528"/>
        <v>0</v>
      </c>
      <c r="AR875" s="41">
        <f t="shared" si="494"/>
        <v>9.3301435406698566E-2</v>
      </c>
      <c r="AS875" s="41">
        <f t="shared" si="495"/>
        <v>8.771929824561403E-2</v>
      </c>
      <c r="AT875" s="41">
        <f t="shared" si="496"/>
        <v>0.12519936204146731</v>
      </c>
      <c r="AU875" s="41">
        <f t="shared" si="497"/>
        <v>0.13955342902711323</v>
      </c>
      <c r="AV875" s="41">
        <f t="shared" si="498"/>
        <v>0.12998405103668262</v>
      </c>
      <c r="AW875" s="41">
        <f t="shared" si="499"/>
        <v>0.16826156299840511</v>
      </c>
      <c r="AX875" s="41">
        <f t="shared" si="500"/>
        <v>0.13078149920255183</v>
      </c>
      <c r="AY875" s="41">
        <f t="shared" si="501"/>
        <v>6.778309409888357E-2</v>
      </c>
      <c r="AZ875" s="41">
        <f t="shared" si="502"/>
        <v>3.3492822966507178E-2</v>
      </c>
      <c r="BA875" s="41">
        <f t="shared" si="503"/>
        <v>5.5821371610845294E-3</v>
      </c>
      <c r="BB875" s="41">
        <f t="shared" si="504"/>
        <v>1.8341307814992026E-2</v>
      </c>
      <c r="BC875" s="41">
        <f t="shared" si="505"/>
        <v>0</v>
      </c>
      <c r="BD875" s="41">
        <f t="shared" si="506"/>
        <v>0.95374800637958534</v>
      </c>
      <c r="BE875" s="41">
        <f t="shared" si="507"/>
        <v>4.6251993620414676E-2</v>
      </c>
      <c r="BF875" s="41">
        <f t="shared" si="508"/>
        <v>0</v>
      </c>
      <c r="BG875" s="41">
        <f t="shared" si="509"/>
        <v>0.52711323763955342</v>
      </c>
      <c r="BH875" s="41">
        <f t="shared" si="510"/>
        <v>0.2807017543859649</v>
      </c>
      <c r="BI875" s="41">
        <f t="shared" si="511"/>
        <v>0.19138755980861244</v>
      </c>
      <c r="BJ875" s="41">
        <f t="shared" si="512"/>
        <v>7.9744816586921851E-4</v>
      </c>
      <c r="BK875" s="41">
        <f t="shared" si="513"/>
        <v>4.864433811802233E-2</v>
      </c>
      <c r="BL875" s="41">
        <f t="shared" si="514"/>
        <v>0</v>
      </c>
      <c r="BM875" s="41">
        <f t="shared" si="515"/>
        <v>5.5821371610845294E-3</v>
      </c>
      <c r="BN875" s="41">
        <f t="shared" si="516"/>
        <v>0.94577352472089316</v>
      </c>
      <c r="BO875" s="41">
        <f t="shared" si="517"/>
        <v>5.5821371610845294E-3</v>
      </c>
      <c r="BP875" s="41">
        <f t="shared" si="518"/>
        <v>0.99362041467304629</v>
      </c>
      <c r="BQ875" s="41">
        <f t="shared" si="519"/>
        <v>7.9744816586921851E-4</v>
      </c>
      <c r="BR875" s="41">
        <f t="shared" si="520"/>
        <v>0</v>
      </c>
      <c r="BS875" s="41">
        <f t="shared" si="521"/>
        <v>0.36044657097288674</v>
      </c>
      <c r="BT875" s="41">
        <f t="shared" si="522"/>
        <v>0.63955342902711321</v>
      </c>
      <c r="BU875" s="41">
        <f t="shared" si="523"/>
        <v>0</v>
      </c>
      <c r="BV875" s="41">
        <f t="shared" si="524"/>
        <v>0</v>
      </c>
      <c r="BW875" s="41">
        <f t="shared" si="525"/>
        <v>1</v>
      </c>
      <c r="BX875" s="41" t="str">
        <f t="shared" si="530"/>
        <v>2014Licensed practical nursesNova Scotia</v>
      </c>
      <c r="BY875" s="51">
        <f>VLOOKUP(BX875,'%workplace'!$A$1:$F$381,6,FALSE)</f>
        <v>3664</v>
      </c>
      <c r="BZ875" s="32">
        <f t="shared" si="531"/>
        <v>0.34224890829694321</v>
      </c>
    </row>
    <row r="876" spans="1:78" s="8" customFormat="1" hidden="1" x14ac:dyDescent="0.2">
      <c r="A876" s="8" t="str">
        <f t="shared" si="529"/>
        <v>2014Licensed practical nursesNova ScotiaHospital</v>
      </c>
      <c r="B876" s="8" t="s">
        <v>3</v>
      </c>
      <c r="C876" s="8" t="s">
        <v>16</v>
      </c>
      <c r="D876" s="8" t="s">
        <v>10</v>
      </c>
      <c r="E876" s="8">
        <v>2014</v>
      </c>
      <c r="F876" s="8">
        <v>1691</v>
      </c>
      <c r="G876" s="8">
        <v>94</v>
      </c>
      <c r="H876" s="8">
        <v>0</v>
      </c>
      <c r="I876" s="8">
        <v>179</v>
      </c>
      <c r="J876" s="8">
        <v>181</v>
      </c>
      <c r="K876" s="8">
        <v>217</v>
      </c>
      <c r="L876" s="8">
        <v>243</v>
      </c>
      <c r="M876" s="8">
        <v>229</v>
      </c>
      <c r="N876" s="8">
        <v>258</v>
      </c>
      <c r="O876" s="8">
        <v>243</v>
      </c>
      <c r="P876" s="8">
        <v>125</v>
      </c>
      <c r="Q876" s="8">
        <v>45</v>
      </c>
      <c r="R876" s="8">
        <v>7</v>
      </c>
      <c r="S876" s="8">
        <v>58</v>
      </c>
      <c r="T876" s="8">
        <v>0</v>
      </c>
      <c r="U876" s="8">
        <v>1780</v>
      </c>
      <c r="V876" s="8">
        <v>5</v>
      </c>
      <c r="W876" s="8">
        <v>0</v>
      </c>
      <c r="X876" s="8">
        <v>1027</v>
      </c>
      <c r="Y876" s="8">
        <v>386</v>
      </c>
      <c r="Z876" s="8">
        <v>372</v>
      </c>
      <c r="AA876" s="8">
        <v>0</v>
      </c>
      <c r="AB876" s="8">
        <v>18</v>
      </c>
      <c r="AC876" s="8">
        <v>0</v>
      </c>
      <c r="AD876" s="8">
        <v>41</v>
      </c>
      <c r="AE876" s="8">
        <v>1726</v>
      </c>
      <c r="AF876" s="8">
        <v>3</v>
      </c>
      <c r="AG876" s="8">
        <v>1778</v>
      </c>
      <c r="AH876" s="8">
        <v>2</v>
      </c>
      <c r="AI876" s="8">
        <v>2</v>
      </c>
      <c r="AJ876" s="8">
        <v>636</v>
      </c>
      <c r="AK876" s="8">
        <v>1149</v>
      </c>
      <c r="AL876" s="8">
        <v>0</v>
      </c>
      <c r="AM876" s="8">
        <v>0</v>
      </c>
      <c r="AN876" s="8">
        <v>1785</v>
      </c>
      <c r="AO876" s="41">
        <f t="shared" si="526"/>
        <v>0.94733893557422966</v>
      </c>
      <c r="AP876" s="41">
        <f t="shared" si="527"/>
        <v>5.2661064425770308E-2</v>
      </c>
      <c r="AQ876" s="41">
        <f t="shared" si="528"/>
        <v>0</v>
      </c>
      <c r="AR876" s="41">
        <f t="shared" si="494"/>
        <v>0.10028011204481793</v>
      </c>
      <c r="AS876" s="41">
        <f t="shared" si="495"/>
        <v>0.10140056022408964</v>
      </c>
      <c r="AT876" s="41">
        <f t="shared" si="496"/>
        <v>0.12156862745098039</v>
      </c>
      <c r="AU876" s="41">
        <f t="shared" si="497"/>
        <v>0.13613445378151259</v>
      </c>
      <c r="AV876" s="41">
        <f t="shared" si="498"/>
        <v>0.12829131652661063</v>
      </c>
      <c r="AW876" s="41">
        <f t="shared" si="499"/>
        <v>0.14453781512605043</v>
      </c>
      <c r="AX876" s="41">
        <f t="shared" si="500"/>
        <v>0.13613445378151259</v>
      </c>
      <c r="AY876" s="41">
        <f t="shared" si="501"/>
        <v>7.0028011204481794E-2</v>
      </c>
      <c r="AZ876" s="41">
        <f t="shared" si="502"/>
        <v>2.5210084033613446E-2</v>
      </c>
      <c r="BA876" s="41">
        <f t="shared" si="503"/>
        <v>3.9215686274509803E-3</v>
      </c>
      <c r="BB876" s="41">
        <f t="shared" si="504"/>
        <v>3.2492997198879554E-2</v>
      </c>
      <c r="BC876" s="41">
        <f t="shared" si="505"/>
        <v>0</v>
      </c>
      <c r="BD876" s="41">
        <f t="shared" si="506"/>
        <v>0.99719887955182074</v>
      </c>
      <c r="BE876" s="41">
        <f t="shared" si="507"/>
        <v>2.8011204481792717E-3</v>
      </c>
      <c r="BF876" s="41">
        <f t="shared" si="508"/>
        <v>0</v>
      </c>
      <c r="BG876" s="41">
        <f t="shared" si="509"/>
        <v>0.57535014005602236</v>
      </c>
      <c r="BH876" s="41">
        <f t="shared" si="510"/>
        <v>0.21624649859943978</v>
      </c>
      <c r="BI876" s="41">
        <f t="shared" si="511"/>
        <v>0.20840336134453782</v>
      </c>
      <c r="BJ876" s="41">
        <f t="shared" si="512"/>
        <v>0</v>
      </c>
      <c r="BK876" s="41">
        <f t="shared" si="513"/>
        <v>1.0084033613445379E-2</v>
      </c>
      <c r="BL876" s="41">
        <f t="shared" si="514"/>
        <v>0</v>
      </c>
      <c r="BM876" s="41">
        <f t="shared" si="515"/>
        <v>2.296918767507003E-2</v>
      </c>
      <c r="BN876" s="41">
        <f t="shared" si="516"/>
        <v>0.9669467787114846</v>
      </c>
      <c r="BO876" s="41">
        <f t="shared" si="517"/>
        <v>1.6806722689075631E-3</v>
      </c>
      <c r="BP876" s="41">
        <f t="shared" si="518"/>
        <v>0.99607843137254903</v>
      </c>
      <c r="BQ876" s="41">
        <f t="shared" si="519"/>
        <v>1.1204481792717086E-3</v>
      </c>
      <c r="BR876" s="41">
        <f t="shared" si="520"/>
        <v>1.1204481792717086E-3</v>
      </c>
      <c r="BS876" s="41">
        <f t="shared" si="521"/>
        <v>0.35630252100840337</v>
      </c>
      <c r="BT876" s="41">
        <f t="shared" si="522"/>
        <v>0.64369747899159668</v>
      </c>
      <c r="BU876" s="41">
        <f t="shared" si="523"/>
        <v>0</v>
      </c>
      <c r="BV876" s="41">
        <f t="shared" si="524"/>
        <v>0</v>
      </c>
      <c r="BW876" s="41">
        <f t="shared" si="525"/>
        <v>1</v>
      </c>
      <c r="BX876" s="41" t="str">
        <f t="shared" si="530"/>
        <v>2014Licensed practical nursesNova Scotia</v>
      </c>
      <c r="BY876" s="51">
        <f>VLOOKUP(BX876,'%workplace'!$A$1:$F$381,6,FALSE)</f>
        <v>3664</v>
      </c>
      <c r="BZ876" s="32">
        <f t="shared" si="531"/>
        <v>0.48717248908296945</v>
      </c>
    </row>
    <row r="877" spans="1:78" s="8" customFormat="1" hidden="1" x14ac:dyDescent="0.2">
      <c r="A877" s="8" t="str">
        <f t="shared" si="529"/>
        <v>2014Licensed practical nursesNova ScotiaOther places of work</v>
      </c>
      <c r="B877" s="8" t="s">
        <v>3</v>
      </c>
      <c r="C877" s="8" t="s">
        <v>16</v>
      </c>
      <c r="D877" s="8" t="s">
        <v>13</v>
      </c>
      <c r="E877" s="8">
        <v>2014</v>
      </c>
      <c r="F877" s="8">
        <v>70</v>
      </c>
      <c r="G877" s="8">
        <v>3</v>
      </c>
      <c r="H877" s="8">
        <v>0</v>
      </c>
      <c r="I877" s="8">
        <v>0</v>
      </c>
      <c r="J877" s="8">
        <v>2</v>
      </c>
      <c r="K877" s="8">
        <v>9</v>
      </c>
      <c r="L877" s="8">
        <v>9</v>
      </c>
      <c r="M877" s="8">
        <v>17</v>
      </c>
      <c r="N877" s="8">
        <v>10</v>
      </c>
      <c r="O877" s="8">
        <v>11</v>
      </c>
      <c r="P877" s="8">
        <v>10</v>
      </c>
      <c r="Q877" s="8">
        <v>2</v>
      </c>
      <c r="R877" s="8">
        <v>3</v>
      </c>
      <c r="S877" s="8">
        <v>0</v>
      </c>
      <c r="T877" s="8">
        <v>0</v>
      </c>
      <c r="U877" s="8">
        <v>72</v>
      </c>
      <c r="V877" s="8">
        <v>1</v>
      </c>
      <c r="W877" s="8">
        <v>0</v>
      </c>
      <c r="X877" s="8">
        <v>40</v>
      </c>
      <c r="Y877" s="8">
        <v>18</v>
      </c>
      <c r="Z877" s="8">
        <v>15</v>
      </c>
      <c r="AA877" s="8">
        <v>0</v>
      </c>
      <c r="AB877" s="8">
        <v>2</v>
      </c>
      <c r="AC877" s="8">
        <v>0</v>
      </c>
      <c r="AD877" s="8">
        <v>17</v>
      </c>
      <c r="AE877" s="8">
        <v>54</v>
      </c>
      <c r="AF877" s="8">
        <v>4</v>
      </c>
      <c r="AG877" s="8">
        <v>63</v>
      </c>
      <c r="AH877" s="8">
        <v>4</v>
      </c>
      <c r="AI877" s="8">
        <v>2</v>
      </c>
      <c r="AJ877" s="8">
        <v>19</v>
      </c>
      <c r="AK877" s="8">
        <v>54</v>
      </c>
      <c r="AL877" s="8">
        <v>0</v>
      </c>
      <c r="AM877" s="8">
        <v>0</v>
      </c>
      <c r="AN877" s="8">
        <v>73</v>
      </c>
      <c r="AO877" s="41">
        <f t="shared" si="526"/>
        <v>0.95890410958904104</v>
      </c>
      <c r="AP877" s="41">
        <f t="shared" si="527"/>
        <v>4.1095890410958902E-2</v>
      </c>
      <c r="AQ877" s="41">
        <f t="shared" si="528"/>
        <v>0</v>
      </c>
      <c r="AR877" s="41">
        <f t="shared" si="494"/>
        <v>0</v>
      </c>
      <c r="AS877" s="41">
        <f t="shared" si="495"/>
        <v>2.7397260273972601E-2</v>
      </c>
      <c r="AT877" s="41">
        <f t="shared" si="496"/>
        <v>0.12328767123287671</v>
      </c>
      <c r="AU877" s="41">
        <f t="shared" si="497"/>
        <v>0.12328767123287671</v>
      </c>
      <c r="AV877" s="41">
        <f t="shared" si="498"/>
        <v>0.23287671232876711</v>
      </c>
      <c r="AW877" s="41">
        <f t="shared" si="499"/>
        <v>0.13698630136986301</v>
      </c>
      <c r="AX877" s="41">
        <f t="shared" si="500"/>
        <v>0.15068493150684931</v>
      </c>
      <c r="AY877" s="41">
        <f t="shared" si="501"/>
        <v>0.13698630136986301</v>
      </c>
      <c r="AZ877" s="41">
        <f t="shared" si="502"/>
        <v>2.7397260273972601E-2</v>
      </c>
      <c r="BA877" s="41">
        <f t="shared" si="503"/>
        <v>4.1095890410958902E-2</v>
      </c>
      <c r="BB877" s="41">
        <f t="shared" si="504"/>
        <v>0</v>
      </c>
      <c r="BC877" s="41">
        <f t="shared" si="505"/>
        <v>0</v>
      </c>
      <c r="BD877" s="41">
        <f t="shared" si="506"/>
        <v>0.98630136986301364</v>
      </c>
      <c r="BE877" s="41">
        <f t="shared" si="507"/>
        <v>1.3698630136986301E-2</v>
      </c>
      <c r="BF877" s="41">
        <f t="shared" si="508"/>
        <v>0</v>
      </c>
      <c r="BG877" s="41">
        <f t="shared" si="509"/>
        <v>0.54794520547945202</v>
      </c>
      <c r="BH877" s="41">
        <f t="shared" si="510"/>
        <v>0.24657534246575341</v>
      </c>
      <c r="BI877" s="41">
        <f t="shared" si="511"/>
        <v>0.20547945205479451</v>
      </c>
      <c r="BJ877" s="41">
        <f t="shared" si="512"/>
        <v>0</v>
      </c>
      <c r="BK877" s="41">
        <f t="shared" si="513"/>
        <v>2.7397260273972601E-2</v>
      </c>
      <c r="BL877" s="41">
        <f t="shared" si="514"/>
        <v>0</v>
      </c>
      <c r="BM877" s="41">
        <f t="shared" si="515"/>
        <v>0.23287671232876711</v>
      </c>
      <c r="BN877" s="41">
        <f t="shared" si="516"/>
        <v>0.73972602739726023</v>
      </c>
      <c r="BO877" s="41">
        <f t="shared" si="517"/>
        <v>5.4794520547945202E-2</v>
      </c>
      <c r="BP877" s="41">
        <f t="shared" si="518"/>
        <v>0.86301369863013699</v>
      </c>
      <c r="BQ877" s="41">
        <f t="shared" si="519"/>
        <v>5.4794520547945202E-2</v>
      </c>
      <c r="BR877" s="41">
        <f t="shared" si="520"/>
        <v>2.7397260273972601E-2</v>
      </c>
      <c r="BS877" s="41">
        <f t="shared" si="521"/>
        <v>0.26027397260273971</v>
      </c>
      <c r="BT877" s="41">
        <f t="shared" si="522"/>
        <v>0.73972602739726023</v>
      </c>
      <c r="BU877" s="41">
        <f t="shared" si="523"/>
        <v>0</v>
      </c>
      <c r="BV877" s="41">
        <f t="shared" si="524"/>
        <v>0</v>
      </c>
      <c r="BW877" s="41">
        <f t="shared" si="525"/>
        <v>1</v>
      </c>
      <c r="BX877" s="41" t="str">
        <f t="shared" si="530"/>
        <v>2014Licensed practical nursesNova Scotia</v>
      </c>
      <c r="BY877" s="51">
        <f>VLOOKUP(BX877,'%workplace'!$A$1:$F$381,6,FALSE)</f>
        <v>3664</v>
      </c>
      <c r="BZ877" s="32">
        <f t="shared" si="531"/>
        <v>1.9923580786026202E-2</v>
      </c>
    </row>
    <row r="878" spans="1:78" s="8" customFormat="1" hidden="1" x14ac:dyDescent="0.2">
      <c r="A878" s="8" t="str">
        <f t="shared" si="529"/>
        <v>2014Licensed practical nursesNew BrunswickAll places of work</v>
      </c>
      <c r="B878" s="8" t="s">
        <v>3</v>
      </c>
      <c r="C878" s="8" t="s">
        <v>17</v>
      </c>
      <c r="D878" s="8" t="s">
        <v>9</v>
      </c>
      <c r="E878" s="8">
        <v>2014</v>
      </c>
      <c r="F878" s="8">
        <v>2665</v>
      </c>
      <c r="G878" s="8">
        <v>301</v>
      </c>
      <c r="H878" s="8">
        <v>0</v>
      </c>
      <c r="I878" s="8">
        <v>293</v>
      </c>
      <c r="J878" s="8">
        <v>336</v>
      </c>
      <c r="K878" s="8">
        <v>406</v>
      </c>
      <c r="L878" s="8">
        <v>417</v>
      </c>
      <c r="M878" s="8">
        <v>412</v>
      </c>
      <c r="N878" s="8">
        <v>419</v>
      </c>
      <c r="O878" s="8">
        <v>340</v>
      </c>
      <c r="P878" s="8">
        <v>157</v>
      </c>
      <c r="Q878" s="8">
        <v>43</v>
      </c>
      <c r="R878" s="8">
        <v>7</v>
      </c>
      <c r="S878" s="8">
        <v>136</v>
      </c>
      <c r="T878" s="8">
        <v>0</v>
      </c>
      <c r="U878" s="8">
        <v>2943</v>
      </c>
      <c r="V878" s="8">
        <v>18</v>
      </c>
      <c r="W878" s="8">
        <v>5</v>
      </c>
      <c r="X878" s="8">
        <v>1687</v>
      </c>
      <c r="Y878" s="8">
        <v>913</v>
      </c>
      <c r="Z878" s="8">
        <v>366</v>
      </c>
      <c r="AA878" s="8">
        <v>0</v>
      </c>
      <c r="AB878" s="8">
        <v>151</v>
      </c>
      <c r="AC878" s="8">
        <v>0</v>
      </c>
      <c r="AD878" s="8">
        <v>281</v>
      </c>
      <c r="AE878" s="8">
        <v>2534</v>
      </c>
      <c r="AF878" s="8">
        <v>30</v>
      </c>
      <c r="AG878" s="8">
        <v>2801</v>
      </c>
      <c r="AH878" s="8">
        <v>135</v>
      </c>
      <c r="AI878" s="8">
        <v>0</v>
      </c>
      <c r="AJ878" s="8">
        <v>884</v>
      </c>
      <c r="AK878" s="8">
        <v>2082</v>
      </c>
      <c r="AL878" s="8">
        <v>0</v>
      </c>
      <c r="AM878" s="8">
        <v>0</v>
      </c>
      <c r="AN878" s="8">
        <v>2966</v>
      </c>
      <c r="AO878" s="41">
        <f t="shared" si="526"/>
        <v>0.8985165205664194</v>
      </c>
      <c r="AP878" s="41">
        <f t="shared" si="527"/>
        <v>0.10148347943358058</v>
      </c>
      <c r="AQ878" s="41">
        <f t="shared" si="528"/>
        <v>0</v>
      </c>
      <c r="AR878" s="41">
        <f t="shared" si="494"/>
        <v>9.8786244099797707E-2</v>
      </c>
      <c r="AS878" s="41">
        <f t="shared" si="495"/>
        <v>0.11328388401888065</v>
      </c>
      <c r="AT878" s="41">
        <f t="shared" si="496"/>
        <v>0.13688469318948079</v>
      </c>
      <c r="AU878" s="41">
        <f t="shared" si="497"/>
        <v>0.14059339177343222</v>
      </c>
      <c r="AV878" s="41">
        <f t="shared" si="498"/>
        <v>0.13890761968981793</v>
      </c>
      <c r="AW878" s="41">
        <f t="shared" si="499"/>
        <v>0.14126770060687796</v>
      </c>
      <c r="AX878" s="41">
        <f t="shared" si="500"/>
        <v>0.11463250168577209</v>
      </c>
      <c r="AY878" s="41">
        <f t="shared" si="501"/>
        <v>5.2933243425488871E-2</v>
      </c>
      <c r="AZ878" s="41">
        <f t="shared" si="502"/>
        <v>1.449763991908294E-2</v>
      </c>
      <c r="BA878" s="41">
        <f t="shared" si="503"/>
        <v>2.3600809170600135E-3</v>
      </c>
      <c r="BB878" s="41">
        <f t="shared" si="504"/>
        <v>4.5853000674308836E-2</v>
      </c>
      <c r="BC878" s="41">
        <f t="shared" si="505"/>
        <v>0</v>
      </c>
      <c r="BD878" s="41">
        <f t="shared" si="506"/>
        <v>0.99224544841537421</v>
      </c>
      <c r="BE878" s="41">
        <f t="shared" si="507"/>
        <v>6.0687795010114631E-3</v>
      </c>
      <c r="BF878" s="41">
        <f t="shared" si="508"/>
        <v>1.6857720836142953E-3</v>
      </c>
      <c r="BG878" s="41">
        <f t="shared" si="509"/>
        <v>0.56877950101146324</v>
      </c>
      <c r="BH878" s="41">
        <f t="shared" si="510"/>
        <v>0.30782198246797032</v>
      </c>
      <c r="BI878" s="41">
        <f t="shared" si="511"/>
        <v>0.12339851652056642</v>
      </c>
      <c r="BJ878" s="41">
        <f t="shared" si="512"/>
        <v>0</v>
      </c>
      <c r="BK878" s="41">
        <f t="shared" si="513"/>
        <v>5.0910316925151716E-2</v>
      </c>
      <c r="BL878" s="41">
        <f t="shared" si="514"/>
        <v>0</v>
      </c>
      <c r="BM878" s="41">
        <f t="shared" si="515"/>
        <v>9.4740391099123397E-2</v>
      </c>
      <c r="BN878" s="41">
        <f t="shared" si="516"/>
        <v>0.85434929197572484</v>
      </c>
      <c r="BO878" s="41">
        <f t="shared" si="517"/>
        <v>1.0114632501685773E-2</v>
      </c>
      <c r="BP878" s="41">
        <f t="shared" si="518"/>
        <v>0.94436952124072826</v>
      </c>
      <c r="BQ878" s="41">
        <f t="shared" si="519"/>
        <v>4.5515846257585972E-2</v>
      </c>
      <c r="BR878" s="41">
        <f t="shared" si="520"/>
        <v>0</v>
      </c>
      <c r="BS878" s="41">
        <f t="shared" si="521"/>
        <v>0.29804450438300739</v>
      </c>
      <c r="BT878" s="41">
        <f t="shared" si="522"/>
        <v>0.70195549561699255</v>
      </c>
      <c r="BU878" s="41">
        <f t="shared" si="523"/>
        <v>0</v>
      </c>
      <c r="BV878" s="41">
        <f t="shared" si="524"/>
        <v>0</v>
      </c>
      <c r="BW878" s="41">
        <f t="shared" si="525"/>
        <v>1</v>
      </c>
      <c r="BX878" s="41" t="str">
        <f t="shared" si="530"/>
        <v>2014Licensed practical nursesNew Brunswick</v>
      </c>
      <c r="BY878" s="51">
        <f>VLOOKUP(BX878,'%workplace'!$A$1:$F$381,6,FALSE)</f>
        <v>2966</v>
      </c>
      <c r="BZ878" s="32">
        <f t="shared" si="531"/>
        <v>1</v>
      </c>
    </row>
    <row r="879" spans="1:78" s="8" customFormat="1" hidden="1" x14ac:dyDescent="0.2">
      <c r="A879" s="8" t="str">
        <f t="shared" si="529"/>
        <v>2014Licensed practical nursesNew BrunswickCommunity health</v>
      </c>
      <c r="B879" s="8" t="s">
        <v>3</v>
      </c>
      <c r="C879" s="8" t="s">
        <v>17</v>
      </c>
      <c r="D879" s="8" t="s">
        <v>11</v>
      </c>
      <c r="E879" s="8">
        <v>2014</v>
      </c>
      <c r="F879" s="8">
        <v>153</v>
      </c>
      <c r="G879" s="8">
        <v>10</v>
      </c>
      <c r="H879" s="8">
        <v>0</v>
      </c>
      <c r="I879" s="8">
        <v>4</v>
      </c>
      <c r="J879" s="8">
        <v>21</v>
      </c>
      <c r="K879" s="8">
        <v>24</v>
      </c>
      <c r="L879" s="8">
        <v>21</v>
      </c>
      <c r="M879" s="8">
        <v>22</v>
      </c>
      <c r="N879" s="8">
        <v>25</v>
      </c>
      <c r="O879" s="8">
        <v>27</v>
      </c>
      <c r="P879" s="8">
        <v>13</v>
      </c>
      <c r="Q879" s="8">
        <v>4</v>
      </c>
      <c r="R879" s="8">
        <v>0</v>
      </c>
      <c r="S879" s="8">
        <v>2</v>
      </c>
      <c r="T879" s="8">
        <v>0</v>
      </c>
      <c r="U879" s="8">
        <v>162</v>
      </c>
      <c r="V879" s="8">
        <v>1</v>
      </c>
      <c r="W879" s="8">
        <v>0</v>
      </c>
      <c r="X879" s="8">
        <v>95</v>
      </c>
      <c r="Y879" s="8">
        <v>54</v>
      </c>
      <c r="Z879" s="8">
        <v>14</v>
      </c>
      <c r="AA879" s="8">
        <v>0</v>
      </c>
      <c r="AB879" s="8">
        <v>6</v>
      </c>
      <c r="AC879" s="8">
        <v>0</v>
      </c>
      <c r="AD879" s="8">
        <v>35</v>
      </c>
      <c r="AE879" s="8">
        <v>122</v>
      </c>
      <c r="AF879" s="8">
        <v>5</v>
      </c>
      <c r="AG879" s="8">
        <v>144</v>
      </c>
      <c r="AH879" s="8">
        <v>14</v>
      </c>
      <c r="AI879" s="8">
        <v>0</v>
      </c>
      <c r="AJ879" s="8">
        <v>76</v>
      </c>
      <c r="AK879" s="8">
        <v>87</v>
      </c>
      <c r="AL879" s="8">
        <v>0</v>
      </c>
      <c r="AM879" s="8">
        <v>0</v>
      </c>
      <c r="AN879" s="8">
        <v>163</v>
      </c>
      <c r="AO879" s="41">
        <f t="shared" si="526"/>
        <v>0.93865030674846628</v>
      </c>
      <c r="AP879" s="41">
        <f t="shared" si="527"/>
        <v>6.1349693251533742E-2</v>
      </c>
      <c r="AQ879" s="41">
        <f t="shared" si="528"/>
        <v>0</v>
      </c>
      <c r="AR879" s="41">
        <f t="shared" si="494"/>
        <v>2.4539877300613498E-2</v>
      </c>
      <c r="AS879" s="41">
        <f t="shared" si="495"/>
        <v>0.12883435582822086</v>
      </c>
      <c r="AT879" s="41">
        <f t="shared" si="496"/>
        <v>0.14723926380368099</v>
      </c>
      <c r="AU879" s="41">
        <f t="shared" si="497"/>
        <v>0.12883435582822086</v>
      </c>
      <c r="AV879" s="41">
        <f t="shared" si="498"/>
        <v>0.13496932515337423</v>
      </c>
      <c r="AW879" s="41">
        <f t="shared" si="499"/>
        <v>0.15337423312883436</v>
      </c>
      <c r="AX879" s="41">
        <f t="shared" si="500"/>
        <v>0.16564417177914109</v>
      </c>
      <c r="AY879" s="41">
        <f t="shared" si="501"/>
        <v>7.9754601226993863E-2</v>
      </c>
      <c r="AZ879" s="41">
        <f t="shared" si="502"/>
        <v>2.4539877300613498E-2</v>
      </c>
      <c r="BA879" s="41">
        <f t="shared" si="503"/>
        <v>0</v>
      </c>
      <c r="BB879" s="41">
        <f t="shared" si="504"/>
        <v>1.2269938650306749E-2</v>
      </c>
      <c r="BC879" s="41">
        <f t="shared" si="505"/>
        <v>0</v>
      </c>
      <c r="BD879" s="41">
        <f t="shared" si="506"/>
        <v>0.99386503067484666</v>
      </c>
      <c r="BE879" s="41">
        <f t="shared" si="507"/>
        <v>6.1349693251533744E-3</v>
      </c>
      <c r="BF879" s="41">
        <f t="shared" si="508"/>
        <v>0</v>
      </c>
      <c r="BG879" s="41">
        <f t="shared" si="509"/>
        <v>0.58282208588957052</v>
      </c>
      <c r="BH879" s="41">
        <f t="shared" si="510"/>
        <v>0.33128834355828218</v>
      </c>
      <c r="BI879" s="41">
        <f t="shared" si="511"/>
        <v>8.5889570552147243E-2</v>
      </c>
      <c r="BJ879" s="41">
        <f t="shared" si="512"/>
        <v>0</v>
      </c>
      <c r="BK879" s="41">
        <f t="shared" si="513"/>
        <v>3.6809815950920248E-2</v>
      </c>
      <c r="BL879" s="41">
        <f t="shared" si="514"/>
        <v>0</v>
      </c>
      <c r="BM879" s="41">
        <f t="shared" si="515"/>
        <v>0.21472392638036811</v>
      </c>
      <c r="BN879" s="41">
        <f t="shared" si="516"/>
        <v>0.74846625766871167</v>
      </c>
      <c r="BO879" s="41">
        <f t="shared" si="517"/>
        <v>3.0674846625766871E-2</v>
      </c>
      <c r="BP879" s="41">
        <f t="shared" si="518"/>
        <v>0.8834355828220859</v>
      </c>
      <c r="BQ879" s="41">
        <f t="shared" si="519"/>
        <v>8.5889570552147243E-2</v>
      </c>
      <c r="BR879" s="41">
        <f t="shared" si="520"/>
        <v>0</v>
      </c>
      <c r="BS879" s="41">
        <f t="shared" si="521"/>
        <v>0.46625766871165641</v>
      </c>
      <c r="BT879" s="41">
        <f t="shared" si="522"/>
        <v>0.53374233128834359</v>
      </c>
      <c r="BU879" s="41">
        <f t="shared" si="523"/>
        <v>0</v>
      </c>
      <c r="BV879" s="41">
        <f t="shared" si="524"/>
        <v>0</v>
      </c>
      <c r="BW879" s="41">
        <f t="shared" si="525"/>
        <v>1</v>
      </c>
      <c r="BX879" s="41" t="str">
        <f t="shared" si="530"/>
        <v>2014Licensed practical nursesNew Brunswick</v>
      </c>
      <c r="BY879" s="51">
        <f>VLOOKUP(BX879,'%workplace'!$A$1:$F$381,6,FALSE)</f>
        <v>2966</v>
      </c>
      <c r="BZ879" s="32">
        <f t="shared" si="531"/>
        <v>5.4956169925826026E-2</v>
      </c>
    </row>
    <row r="880" spans="1:78" s="8" customFormat="1" hidden="1" x14ac:dyDescent="0.2">
      <c r="A880" s="8" t="str">
        <f t="shared" si="529"/>
        <v>2014Licensed practical nursesNew BrunswickNursing home/long-term care</v>
      </c>
      <c r="B880" s="8" t="s">
        <v>3</v>
      </c>
      <c r="C880" s="8" t="s">
        <v>17</v>
      </c>
      <c r="D880" s="8" t="s">
        <v>12</v>
      </c>
      <c r="E880" s="8">
        <v>2014</v>
      </c>
      <c r="F880" s="8">
        <v>1119</v>
      </c>
      <c r="G880" s="8">
        <v>90</v>
      </c>
      <c r="H880" s="8">
        <v>0</v>
      </c>
      <c r="I880" s="8">
        <v>118</v>
      </c>
      <c r="J880" s="8">
        <v>121</v>
      </c>
      <c r="K880" s="8">
        <v>144</v>
      </c>
      <c r="L880" s="8">
        <v>162</v>
      </c>
      <c r="M880" s="8">
        <v>166</v>
      </c>
      <c r="N880" s="8">
        <v>176</v>
      </c>
      <c r="O880" s="8">
        <v>159</v>
      </c>
      <c r="P880" s="8">
        <v>65</v>
      </c>
      <c r="Q880" s="8">
        <v>17</v>
      </c>
      <c r="R880" s="8">
        <v>2</v>
      </c>
      <c r="S880" s="8">
        <v>79</v>
      </c>
      <c r="T880" s="8">
        <v>0</v>
      </c>
      <c r="U880" s="8">
        <v>1197</v>
      </c>
      <c r="V880" s="8">
        <v>9</v>
      </c>
      <c r="W880" s="8">
        <v>3</v>
      </c>
      <c r="X880" s="8">
        <v>722</v>
      </c>
      <c r="Y880" s="8">
        <v>335</v>
      </c>
      <c r="Z880" s="8">
        <v>152</v>
      </c>
      <c r="AA880" s="8">
        <v>0</v>
      </c>
      <c r="AB880" s="8">
        <v>124</v>
      </c>
      <c r="AC880" s="8">
        <v>0</v>
      </c>
      <c r="AD880" s="8">
        <v>63</v>
      </c>
      <c r="AE880" s="8">
        <v>1022</v>
      </c>
      <c r="AF880" s="8">
        <v>0</v>
      </c>
      <c r="AG880" s="8">
        <v>1208</v>
      </c>
      <c r="AH880" s="8">
        <v>1</v>
      </c>
      <c r="AI880" s="8">
        <v>0</v>
      </c>
      <c r="AJ880" s="8">
        <v>549</v>
      </c>
      <c r="AK880" s="8">
        <v>660</v>
      </c>
      <c r="AL880" s="8">
        <v>0</v>
      </c>
      <c r="AM880" s="8">
        <v>0</v>
      </c>
      <c r="AN880" s="8">
        <v>1209</v>
      </c>
      <c r="AO880" s="41">
        <f t="shared" si="526"/>
        <v>0.92555831265508681</v>
      </c>
      <c r="AP880" s="41">
        <f t="shared" si="527"/>
        <v>7.4441687344913146E-2</v>
      </c>
      <c r="AQ880" s="41">
        <f t="shared" si="528"/>
        <v>0</v>
      </c>
      <c r="AR880" s="41">
        <f t="shared" si="494"/>
        <v>9.7601323407775026E-2</v>
      </c>
      <c r="AS880" s="41">
        <f t="shared" si="495"/>
        <v>0.10008271298593879</v>
      </c>
      <c r="AT880" s="41">
        <f t="shared" si="496"/>
        <v>0.11910669975186104</v>
      </c>
      <c r="AU880" s="41">
        <f t="shared" si="497"/>
        <v>0.13399503722084366</v>
      </c>
      <c r="AV880" s="41">
        <f t="shared" si="498"/>
        <v>0.13730355665839536</v>
      </c>
      <c r="AW880" s="41">
        <f t="shared" si="499"/>
        <v>0.14557485525227462</v>
      </c>
      <c r="AX880" s="41">
        <f t="shared" si="500"/>
        <v>0.13151364764267989</v>
      </c>
      <c r="AY880" s="41">
        <f t="shared" si="501"/>
        <v>5.3763440860215055E-2</v>
      </c>
      <c r="AZ880" s="41">
        <f t="shared" si="502"/>
        <v>1.4061207609594707E-2</v>
      </c>
      <c r="BA880" s="41">
        <f t="shared" si="503"/>
        <v>1.6542597187758478E-3</v>
      </c>
      <c r="BB880" s="41">
        <f t="shared" si="504"/>
        <v>6.5343258891645994E-2</v>
      </c>
      <c r="BC880" s="41">
        <f t="shared" si="505"/>
        <v>0</v>
      </c>
      <c r="BD880" s="41">
        <f t="shared" si="506"/>
        <v>0.99007444168734493</v>
      </c>
      <c r="BE880" s="41">
        <f t="shared" si="507"/>
        <v>7.4441687344913151E-3</v>
      </c>
      <c r="BF880" s="41">
        <f t="shared" si="508"/>
        <v>2.4813895781637717E-3</v>
      </c>
      <c r="BG880" s="41">
        <f t="shared" si="509"/>
        <v>0.59718775847808103</v>
      </c>
      <c r="BH880" s="41">
        <f t="shared" si="510"/>
        <v>0.27708850289495451</v>
      </c>
      <c r="BI880" s="41">
        <f t="shared" si="511"/>
        <v>0.12572373862696443</v>
      </c>
      <c r="BJ880" s="41">
        <f t="shared" si="512"/>
        <v>0</v>
      </c>
      <c r="BK880" s="41">
        <f t="shared" si="513"/>
        <v>0.10256410256410256</v>
      </c>
      <c r="BL880" s="41">
        <f t="shared" si="514"/>
        <v>0</v>
      </c>
      <c r="BM880" s="41">
        <f t="shared" si="515"/>
        <v>5.2109181141439205E-2</v>
      </c>
      <c r="BN880" s="41">
        <f t="shared" si="516"/>
        <v>0.84532671629445821</v>
      </c>
      <c r="BO880" s="41">
        <f t="shared" si="517"/>
        <v>0</v>
      </c>
      <c r="BP880" s="41">
        <f t="shared" si="518"/>
        <v>0.99917287014061207</v>
      </c>
      <c r="BQ880" s="41">
        <f t="shared" si="519"/>
        <v>8.271298593879239E-4</v>
      </c>
      <c r="BR880" s="41">
        <f t="shared" si="520"/>
        <v>0</v>
      </c>
      <c r="BS880" s="41">
        <f t="shared" si="521"/>
        <v>0.45409429280397023</v>
      </c>
      <c r="BT880" s="41">
        <f t="shared" si="522"/>
        <v>0.54590570719602982</v>
      </c>
      <c r="BU880" s="41">
        <f t="shared" si="523"/>
        <v>0</v>
      </c>
      <c r="BV880" s="41">
        <f t="shared" si="524"/>
        <v>0</v>
      </c>
      <c r="BW880" s="41">
        <f t="shared" si="525"/>
        <v>1</v>
      </c>
      <c r="BX880" s="41" t="str">
        <f t="shared" si="530"/>
        <v>2014Licensed practical nursesNew Brunswick</v>
      </c>
      <c r="BY880" s="51">
        <f>VLOOKUP(BX880,'%workplace'!$A$1:$F$381,6,FALSE)</f>
        <v>2966</v>
      </c>
      <c r="BZ880" s="32">
        <f t="shared" si="531"/>
        <v>0.40761968981793661</v>
      </c>
    </row>
    <row r="881" spans="1:78" s="8" customFormat="1" hidden="1" x14ac:dyDescent="0.2">
      <c r="A881" s="8" t="str">
        <f t="shared" si="529"/>
        <v>2014Licensed practical nursesNew BrunswickHospital</v>
      </c>
      <c r="B881" s="8" t="s">
        <v>3</v>
      </c>
      <c r="C881" s="8" t="s">
        <v>17</v>
      </c>
      <c r="D881" s="8" t="s">
        <v>10</v>
      </c>
      <c r="E881" s="8">
        <v>2014</v>
      </c>
      <c r="F881" s="8">
        <v>1349</v>
      </c>
      <c r="G881" s="8">
        <v>195</v>
      </c>
      <c r="H881" s="8">
        <v>0</v>
      </c>
      <c r="I881" s="8">
        <v>169</v>
      </c>
      <c r="J881" s="8">
        <v>186</v>
      </c>
      <c r="K881" s="8">
        <v>226</v>
      </c>
      <c r="L881" s="8">
        <v>227</v>
      </c>
      <c r="M881" s="8">
        <v>215</v>
      </c>
      <c r="N881" s="8">
        <v>213</v>
      </c>
      <c r="O881" s="8">
        <v>151</v>
      </c>
      <c r="P881" s="8">
        <v>77</v>
      </c>
      <c r="Q881" s="8">
        <v>21</v>
      </c>
      <c r="R881" s="8">
        <v>5</v>
      </c>
      <c r="S881" s="8">
        <v>54</v>
      </c>
      <c r="T881" s="8">
        <v>0</v>
      </c>
      <c r="U881" s="8">
        <v>1534</v>
      </c>
      <c r="V881" s="8">
        <v>8</v>
      </c>
      <c r="W881" s="8">
        <v>2</v>
      </c>
      <c r="X881" s="8">
        <v>834</v>
      </c>
      <c r="Y881" s="8">
        <v>512</v>
      </c>
      <c r="Z881" s="8">
        <v>198</v>
      </c>
      <c r="AA881" s="8">
        <v>0</v>
      </c>
      <c r="AB881" s="8">
        <v>18</v>
      </c>
      <c r="AC881" s="8">
        <v>0</v>
      </c>
      <c r="AD881" s="8">
        <v>144</v>
      </c>
      <c r="AE881" s="8">
        <v>1382</v>
      </c>
      <c r="AF881" s="8">
        <v>20</v>
      </c>
      <c r="AG881" s="8">
        <v>1428</v>
      </c>
      <c r="AH881" s="8">
        <v>96</v>
      </c>
      <c r="AI881" s="8">
        <v>0</v>
      </c>
      <c r="AJ881" s="8">
        <v>251</v>
      </c>
      <c r="AK881" s="8">
        <v>1293</v>
      </c>
      <c r="AL881" s="8">
        <v>0</v>
      </c>
      <c r="AM881" s="8">
        <v>0</v>
      </c>
      <c r="AN881" s="8">
        <v>1544</v>
      </c>
      <c r="AO881" s="41">
        <f t="shared" si="526"/>
        <v>0.87370466321243523</v>
      </c>
      <c r="AP881" s="41">
        <f t="shared" si="527"/>
        <v>0.12629533678756477</v>
      </c>
      <c r="AQ881" s="41">
        <f t="shared" si="528"/>
        <v>0</v>
      </c>
      <c r="AR881" s="41">
        <f t="shared" si="494"/>
        <v>0.1094559585492228</v>
      </c>
      <c r="AS881" s="41">
        <f t="shared" si="495"/>
        <v>0.12046632124352331</v>
      </c>
      <c r="AT881" s="41">
        <f t="shared" si="496"/>
        <v>0.14637305699481865</v>
      </c>
      <c r="AU881" s="41">
        <f t="shared" si="497"/>
        <v>0.14702072538860103</v>
      </c>
      <c r="AV881" s="41">
        <f t="shared" si="498"/>
        <v>0.13924870466321243</v>
      </c>
      <c r="AW881" s="41">
        <f t="shared" si="499"/>
        <v>0.13795336787564766</v>
      </c>
      <c r="AX881" s="41">
        <f t="shared" si="500"/>
        <v>9.7797927461139897E-2</v>
      </c>
      <c r="AY881" s="41">
        <f t="shared" si="501"/>
        <v>4.987046632124352E-2</v>
      </c>
      <c r="AZ881" s="41">
        <f t="shared" si="502"/>
        <v>1.3601036269430052E-2</v>
      </c>
      <c r="BA881" s="41">
        <f t="shared" si="503"/>
        <v>3.2383419689119169E-3</v>
      </c>
      <c r="BB881" s="41">
        <f t="shared" si="504"/>
        <v>3.4974093264248704E-2</v>
      </c>
      <c r="BC881" s="41">
        <f t="shared" si="505"/>
        <v>0</v>
      </c>
      <c r="BD881" s="41">
        <f t="shared" si="506"/>
        <v>0.99352331606217614</v>
      </c>
      <c r="BE881" s="41">
        <f t="shared" si="507"/>
        <v>5.1813471502590676E-3</v>
      </c>
      <c r="BF881" s="41">
        <f t="shared" si="508"/>
        <v>1.2953367875647669E-3</v>
      </c>
      <c r="BG881" s="41">
        <f t="shared" si="509"/>
        <v>0.5401554404145078</v>
      </c>
      <c r="BH881" s="41">
        <f t="shared" si="510"/>
        <v>0.33160621761658032</v>
      </c>
      <c r="BI881" s="41">
        <f t="shared" si="511"/>
        <v>0.12823834196891193</v>
      </c>
      <c r="BJ881" s="41">
        <f t="shared" si="512"/>
        <v>0</v>
      </c>
      <c r="BK881" s="41">
        <f t="shared" si="513"/>
        <v>1.1658031088082901E-2</v>
      </c>
      <c r="BL881" s="41">
        <f t="shared" si="514"/>
        <v>0</v>
      </c>
      <c r="BM881" s="41">
        <f t="shared" si="515"/>
        <v>9.3264248704663211E-2</v>
      </c>
      <c r="BN881" s="41">
        <f t="shared" si="516"/>
        <v>0.89507772020725385</v>
      </c>
      <c r="BO881" s="41">
        <f t="shared" si="517"/>
        <v>1.2953367875647668E-2</v>
      </c>
      <c r="BP881" s="41">
        <f t="shared" si="518"/>
        <v>0.92487046632124348</v>
      </c>
      <c r="BQ881" s="41">
        <f t="shared" si="519"/>
        <v>6.2176165803108807E-2</v>
      </c>
      <c r="BR881" s="41">
        <f t="shared" si="520"/>
        <v>0</v>
      </c>
      <c r="BS881" s="41">
        <f t="shared" si="521"/>
        <v>0.16256476683937823</v>
      </c>
      <c r="BT881" s="41">
        <f t="shared" si="522"/>
        <v>0.83743523316062174</v>
      </c>
      <c r="BU881" s="41">
        <f t="shared" si="523"/>
        <v>0</v>
      </c>
      <c r="BV881" s="41">
        <f t="shared" si="524"/>
        <v>0</v>
      </c>
      <c r="BW881" s="41">
        <f t="shared" si="525"/>
        <v>1</v>
      </c>
      <c r="BX881" s="41" t="str">
        <f t="shared" si="530"/>
        <v>2014Licensed practical nursesNew Brunswick</v>
      </c>
      <c r="BY881" s="51">
        <f>VLOOKUP(BX881,'%workplace'!$A$1:$F$381,6,FALSE)</f>
        <v>2966</v>
      </c>
      <c r="BZ881" s="32">
        <f t="shared" si="531"/>
        <v>0.52056641942009441</v>
      </c>
    </row>
    <row r="882" spans="1:78" s="8" customFormat="1" hidden="1" x14ac:dyDescent="0.2">
      <c r="A882" s="8" t="str">
        <f t="shared" si="529"/>
        <v>2014Licensed practical nursesNew BrunswickOther places of work</v>
      </c>
      <c r="B882" s="8" t="s">
        <v>3</v>
      </c>
      <c r="C882" s="8" t="s">
        <v>17</v>
      </c>
      <c r="D882" s="8" t="s">
        <v>13</v>
      </c>
      <c r="E882" s="8">
        <v>2014</v>
      </c>
      <c r="F882" s="8">
        <v>44</v>
      </c>
      <c r="G882" s="8">
        <v>6</v>
      </c>
      <c r="H882" s="8">
        <v>0</v>
      </c>
      <c r="I882" s="8">
        <v>2</v>
      </c>
      <c r="J882" s="8">
        <v>8</v>
      </c>
      <c r="K882" s="8">
        <v>12</v>
      </c>
      <c r="L882" s="8">
        <v>7</v>
      </c>
      <c r="M882" s="8">
        <v>9</v>
      </c>
      <c r="N882" s="8">
        <v>5</v>
      </c>
      <c r="O882" s="8">
        <v>3</v>
      </c>
      <c r="P882" s="8">
        <v>2</v>
      </c>
      <c r="Q882" s="8">
        <v>1</v>
      </c>
      <c r="R882" s="8">
        <v>0</v>
      </c>
      <c r="S882" s="8">
        <v>1</v>
      </c>
      <c r="T882" s="8">
        <v>0</v>
      </c>
      <c r="U882" s="8">
        <v>50</v>
      </c>
      <c r="V882" s="8">
        <v>0</v>
      </c>
      <c r="W882" s="8">
        <v>0</v>
      </c>
      <c r="X882" s="8">
        <v>36</v>
      </c>
      <c r="Y882" s="8">
        <v>12</v>
      </c>
      <c r="Z882" s="8">
        <v>2</v>
      </c>
      <c r="AA882" s="8">
        <v>0</v>
      </c>
      <c r="AB882" s="8">
        <v>3</v>
      </c>
      <c r="AC882" s="8">
        <v>0</v>
      </c>
      <c r="AD882" s="8">
        <v>39</v>
      </c>
      <c r="AE882" s="8">
        <v>8</v>
      </c>
      <c r="AF882" s="8">
        <v>5</v>
      </c>
      <c r="AG882" s="8">
        <v>21</v>
      </c>
      <c r="AH882" s="8">
        <v>24</v>
      </c>
      <c r="AI882" s="8">
        <v>0</v>
      </c>
      <c r="AJ882" s="8">
        <v>8</v>
      </c>
      <c r="AK882" s="8">
        <v>42</v>
      </c>
      <c r="AL882" s="8">
        <v>0</v>
      </c>
      <c r="AM882" s="8">
        <v>0</v>
      </c>
      <c r="AN882" s="8">
        <v>50</v>
      </c>
      <c r="AO882" s="41">
        <f t="shared" si="526"/>
        <v>0.88</v>
      </c>
      <c r="AP882" s="41">
        <f t="shared" si="527"/>
        <v>0.12</v>
      </c>
      <c r="AQ882" s="41">
        <f t="shared" si="528"/>
        <v>0</v>
      </c>
      <c r="AR882" s="41">
        <f t="shared" si="494"/>
        <v>0.04</v>
      </c>
      <c r="AS882" s="41">
        <f t="shared" si="495"/>
        <v>0.16</v>
      </c>
      <c r="AT882" s="41">
        <f t="shared" si="496"/>
        <v>0.24</v>
      </c>
      <c r="AU882" s="41">
        <f t="shared" si="497"/>
        <v>0.14000000000000001</v>
      </c>
      <c r="AV882" s="41">
        <f t="shared" si="498"/>
        <v>0.18</v>
      </c>
      <c r="AW882" s="41">
        <f t="shared" si="499"/>
        <v>0.1</v>
      </c>
      <c r="AX882" s="41">
        <f t="shared" si="500"/>
        <v>0.06</v>
      </c>
      <c r="AY882" s="41">
        <f t="shared" si="501"/>
        <v>0.04</v>
      </c>
      <c r="AZ882" s="41">
        <f t="shared" si="502"/>
        <v>0.02</v>
      </c>
      <c r="BA882" s="41">
        <f t="shared" si="503"/>
        <v>0</v>
      </c>
      <c r="BB882" s="41">
        <f t="shared" si="504"/>
        <v>0.02</v>
      </c>
      <c r="BC882" s="41">
        <f t="shared" si="505"/>
        <v>0</v>
      </c>
      <c r="BD882" s="41">
        <f t="shared" si="506"/>
        <v>1</v>
      </c>
      <c r="BE882" s="41">
        <f t="shared" si="507"/>
        <v>0</v>
      </c>
      <c r="BF882" s="41">
        <f t="shared" si="508"/>
        <v>0</v>
      </c>
      <c r="BG882" s="41">
        <f t="shared" si="509"/>
        <v>0.72</v>
      </c>
      <c r="BH882" s="41">
        <f t="shared" si="510"/>
        <v>0.24</v>
      </c>
      <c r="BI882" s="41">
        <f t="shared" si="511"/>
        <v>0.04</v>
      </c>
      <c r="BJ882" s="41">
        <f t="shared" si="512"/>
        <v>0</v>
      </c>
      <c r="BK882" s="41">
        <f t="shared" si="513"/>
        <v>0.06</v>
      </c>
      <c r="BL882" s="41">
        <f t="shared" si="514"/>
        <v>0</v>
      </c>
      <c r="BM882" s="41">
        <f t="shared" si="515"/>
        <v>0.78</v>
      </c>
      <c r="BN882" s="41">
        <f t="shared" si="516"/>
        <v>0.16</v>
      </c>
      <c r="BO882" s="41">
        <f t="shared" si="517"/>
        <v>0.1</v>
      </c>
      <c r="BP882" s="41">
        <f t="shared" si="518"/>
        <v>0.42</v>
      </c>
      <c r="BQ882" s="41">
        <f t="shared" si="519"/>
        <v>0.48</v>
      </c>
      <c r="BR882" s="41">
        <f t="shared" si="520"/>
        <v>0</v>
      </c>
      <c r="BS882" s="41">
        <f t="shared" si="521"/>
        <v>0.16</v>
      </c>
      <c r="BT882" s="41">
        <f t="shared" si="522"/>
        <v>0.84</v>
      </c>
      <c r="BU882" s="41">
        <f t="shared" si="523"/>
        <v>0</v>
      </c>
      <c r="BV882" s="41">
        <f t="shared" si="524"/>
        <v>0</v>
      </c>
      <c r="BW882" s="41">
        <f t="shared" si="525"/>
        <v>1</v>
      </c>
      <c r="BX882" s="41" t="str">
        <f t="shared" si="530"/>
        <v>2014Licensed practical nursesNew Brunswick</v>
      </c>
      <c r="BY882" s="51">
        <f>VLOOKUP(BX882,'%workplace'!$A$1:$F$381,6,FALSE)</f>
        <v>2966</v>
      </c>
      <c r="BZ882" s="32">
        <f t="shared" si="531"/>
        <v>1.6857720836142953E-2</v>
      </c>
    </row>
    <row r="883" spans="1:78" s="8" customFormat="1" hidden="1" x14ac:dyDescent="0.2">
      <c r="A883" s="8" t="str">
        <f t="shared" si="529"/>
        <v>2014Licensed practical nursesQuebecAll places of work</v>
      </c>
      <c r="B883" s="8" t="s">
        <v>3</v>
      </c>
      <c r="C883" s="8" t="s">
        <v>18</v>
      </c>
      <c r="D883" s="8" t="s">
        <v>9</v>
      </c>
      <c r="E883" s="8">
        <v>2014</v>
      </c>
      <c r="F883" s="8">
        <v>22381</v>
      </c>
      <c r="G883" s="8">
        <v>2471</v>
      </c>
      <c r="H883" s="8">
        <v>0</v>
      </c>
      <c r="I883" s="8">
        <v>3181</v>
      </c>
      <c r="J883" s="8">
        <v>3540</v>
      </c>
      <c r="K883" s="8">
        <v>3616</v>
      </c>
      <c r="L883" s="8">
        <v>3485</v>
      </c>
      <c r="M883" s="8">
        <v>3277</v>
      </c>
      <c r="N883" s="8">
        <v>2975</v>
      </c>
      <c r="O883" s="8">
        <v>2176</v>
      </c>
      <c r="P883" s="8">
        <v>777</v>
      </c>
      <c r="Q883" s="8">
        <v>195</v>
      </c>
      <c r="R883" s="8">
        <v>51</v>
      </c>
      <c r="S883" s="8">
        <v>1579</v>
      </c>
      <c r="T883" s="8">
        <v>0</v>
      </c>
      <c r="U883" s="8">
        <v>24819</v>
      </c>
      <c r="V883" s="8">
        <v>12</v>
      </c>
      <c r="W883" s="8">
        <v>21</v>
      </c>
      <c r="X883" s="8">
        <v>9930</v>
      </c>
      <c r="Y883" s="8">
        <v>12326</v>
      </c>
      <c r="Z883" s="8">
        <v>2596</v>
      </c>
      <c r="AA883" s="8">
        <v>0</v>
      </c>
      <c r="AB883" s="8">
        <v>0</v>
      </c>
      <c r="AC883" s="8">
        <v>0</v>
      </c>
      <c r="AD883" s="8">
        <v>867</v>
      </c>
      <c r="AE883" s="8">
        <v>23985</v>
      </c>
      <c r="AF883" s="8">
        <v>168</v>
      </c>
      <c r="AG883" s="8">
        <v>24357</v>
      </c>
      <c r="AH883" s="8">
        <v>327</v>
      </c>
      <c r="AI883" s="8">
        <v>0</v>
      </c>
      <c r="AJ883" s="8">
        <v>2941</v>
      </c>
      <c r="AK883" s="8">
        <v>21911</v>
      </c>
      <c r="AL883" s="8">
        <v>0</v>
      </c>
      <c r="AM883" s="8">
        <v>0</v>
      </c>
      <c r="AN883" s="8">
        <v>24852</v>
      </c>
      <c r="AO883" s="41">
        <f t="shared" si="526"/>
        <v>0.90057138258490266</v>
      </c>
      <c r="AP883" s="41">
        <f t="shared" si="527"/>
        <v>9.942861741509737E-2</v>
      </c>
      <c r="AQ883" s="41">
        <f t="shared" si="528"/>
        <v>0</v>
      </c>
      <c r="AR883" s="41">
        <f t="shared" si="494"/>
        <v>0.12799774666022856</v>
      </c>
      <c r="AS883" s="41">
        <f t="shared" si="495"/>
        <v>0.14244326412361177</v>
      </c>
      <c r="AT883" s="41">
        <f t="shared" si="496"/>
        <v>0.14550136809914696</v>
      </c>
      <c r="AU883" s="41">
        <f t="shared" si="497"/>
        <v>0.14023016256236923</v>
      </c>
      <c r="AV883" s="41">
        <f t="shared" si="498"/>
        <v>0.13186061483985193</v>
      </c>
      <c r="AW883" s="41">
        <f t="shared" si="499"/>
        <v>0.11970867535812008</v>
      </c>
      <c r="AX883" s="41">
        <f t="shared" si="500"/>
        <v>8.75583454047964E-2</v>
      </c>
      <c r="AY883" s="41">
        <f t="shared" si="501"/>
        <v>3.1265089328826656E-2</v>
      </c>
      <c r="AZ883" s="41">
        <f t="shared" si="502"/>
        <v>7.8464509898599714E-3</v>
      </c>
      <c r="BA883" s="41">
        <f t="shared" si="503"/>
        <v>2.0521487204249156E-3</v>
      </c>
      <c r="BB883" s="41">
        <f t="shared" si="504"/>
        <v>6.3536133912763554E-2</v>
      </c>
      <c r="BC883" s="41">
        <f t="shared" si="505"/>
        <v>0</v>
      </c>
      <c r="BD883" s="41">
        <f t="shared" si="506"/>
        <v>0.99867213906325447</v>
      </c>
      <c r="BE883" s="41">
        <f t="shared" si="507"/>
        <v>4.8285852245292128E-4</v>
      </c>
      <c r="BF883" s="41">
        <f t="shared" si="508"/>
        <v>8.4500241429261223E-4</v>
      </c>
      <c r="BG883" s="41">
        <f t="shared" si="509"/>
        <v>0.39956542732979239</v>
      </c>
      <c r="BH883" s="41">
        <f t="shared" si="510"/>
        <v>0.49597617897955898</v>
      </c>
      <c r="BI883" s="41">
        <f t="shared" si="511"/>
        <v>0.10445839369064865</v>
      </c>
      <c r="BJ883" s="41">
        <f t="shared" si="512"/>
        <v>0</v>
      </c>
      <c r="BK883" s="41">
        <f t="shared" si="513"/>
        <v>0</v>
      </c>
      <c r="BL883" s="41">
        <f t="shared" si="514"/>
        <v>0</v>
      </c>
      <c r="BM883" s="41">
        <f t="shared" si="515"/>
        <v>3.4886528247223561E-2</v>
      </c>
      <c r="BN883" s="41">
        <f t="shared" si="516"/>
        <v>0.9651134717527764</v>
      </c>
      <c r="BO883" s="41">
        <f t="shared" si="517"/>
        <v>6.7600193143408979E-3</v>
      </c>
      <c r="BP883" s="41">
        <f t="shared" si="518"/>
        <v>0.98008208594881696</v>
      </c>
      <c r="BQ883" s="41">
        <f t="shared" si="519"/>
        <v>1.3157894736842105E-2</v>
      </c>
      <c r="BR883" s="41">
        <f t="shared" si="520"/>
        <v>0</v>
      </c>
      <c r="BS883" s="41">
        <f t="shared" si="521"/>
        <v>0.11834057621117013</v>
      </c>
      <c r="BT883" s="41">
        <f t="shared" si="522"/>
        <v>0.88165942378882989</v>
      </c>
      <c r="BU883" s="41">
        <f t="shared" si="523"/>
        <v>0</v>
      </c>
      <c r="BV883" s="41">
        <f t="shared" si="524"/>
        <v>0</v>
      </c>
      <c r="BW883" s="41">
        <f t="shared" si="525"/>
        <v>1</v>
      </c>
      <c r="BX883" s="41" t="str">
        <f t="shared" si="530"/>
        <v>2014Licensed practical nursesQuebec</v>
      </c>
      <c r="BY883" s="51">
        <f>VLOOKUP(BX883,'%workplace'!$A$1:$F$381,6,FALSE)</f>
        <v>24852</v>
      </c>
      <c r="BZ883" s="32">
        <f t="shared" si="531"/>
        <v>1</v>
      </c>
    </row>
    <row r="884" spans="1:78" s="8" customFormat="1" hidden="1" x14ac:dyDescent="0.2">
      <c r="A884" s="8" t="str">
        <f t="shared" si="529"/>
        <v>2014Licensed practical nursesQuebecCommunity health</v>
      </c>
      <c r="B884" s="8" t="s">
        <v>3</v>
      </c>
      <c r="C884" s="8" t="s">
        <v>18</v>
      </c>
      <c r="D884" s="8" t="s">
        <v>11</v>
      </c>
      <c r="E884" s="8">
        <v>2014</v>
      </c>
      <c r="F884" s="8">
        <v>384</v>
      </c>
      <c r="G884" s="8">
        <v>17</v>
      </c>
      <c r="H884" s="8">
        <v>0</v>
      </c>
      <c r="I884" s="8">
        <v>58</v>
      </c>
      <c r="J884" s="8">
        <v>69</v>
      </c>
      <c r="K884" s="8">
        <v>66</v>
      </c>
      <c r="L884" s="8">
        <v>55</v>
      </c>
      <c r="M884" s="8">
        <v>54</v>
      </c>
      <c r="N884" s="8">
        <v>25</v>
      </c>
      <c r="O884" s="8">
        <v>28</v>
      </c>
      <c r="P884" s="8">
        <v>21</v>
      </c>
      <c r="Q884" s="8">
        <v>9</v>
      </c>
      <c r="R884" s="8">
        <v>6</v>
      </c>
      <c r="S884" s="8">
        <v>10</v>
      </c>
      <c r="T884" s="8">
        <v>0</v>
      </c>
      <c r="U884" s="8">
        <v>400</v>
      </c>
      <c r="V884" s="8">
        <v>0</v>
      </c>
      <c r="W884" s="8">
        <v>1</v>
      </c>
      <c r="X884" s="8">
        <v>203</v>
      </c>
      <c r="Y884" s="8">
        <v>160</v>
      </c>
      <c r="Z884" s="8">
        <v>38</v>
      </c>
      <c r="AA884" s="8">
        <v>0</v>
      </c>
      <c r="AB884" s="8">
        <v>0</v>
      </c>
      <c r="AC884" s="8">
        <v>0</v>
      </c>
      <c r="AD884" s="8">
        <v>8</v>
      </c>
      <c r="AE884" s="8">
        <v>393</v>
      </c>
      <c r="AF884" s="8">
        <v>1</v>
      </c>
      <c r="AG884" s="8">
        <v>400</v>
      </c>
      <c r="AH884" s="8">
        <v>0</v>
      </c>
      <c r="AI884" s="8">
        <v>0</v>
      </c>
      <c r="AJ884" s="8">
        <v>20</v>
      </c>
      <c r="AK884" s="8">
        <v>381</v>
      </c>
      <c r="AL884" s="8">
        <v>0</v>
      </c>
      <c r="AM884" s="8">
        <v>0</v>
      </c>
      <c r="AN884" s="8">
        <v>401</v>
      </c>
      <c r="AO884" s="41">
        <f t="shared" si="526"/>
        <v>0.95760598503740646</v>
      </c>
      <c r="AP884" s="41">
        <f t="shared" si="527"/>
        <v>4.2394014962593519E-2</v>
      </c>
      <c r="AQ884" s="41">
        <f t="shared" si="528"/>
        <v>0</v>
      </c>
      <c r="AR884" s="41">
        <f t="shared" si="494"/>
        <v>0.14463840399002495</v>
      </c>
      <c r="AS884" s="41">
        <f t="shared" si="495"/>
        <v>0.17206982543640897</v>
      </c>
      <c r="AT884" s="41">
        <f t="shared" si="496"/>
        <v>0.16458852867830423</v>
      </c>
      <c r="AU884" s="41">
        <f t="shared" si="497"/>
        <v>0.13715710723192021</v>
      </c>
      <c r="AV884" s="41">
        <f t="shared" si="498"/>
        <v>0.13466334164588528</v>
      </c>
      <c r="AW884" s="41">
        <f t="shared" si="499"/>
        <v>6.2344139650872821E-2</v>
      </c>
      <c r="AX884" s="41">
        <f t="shared" si="500"/>
        <v>6.9825436408977551E-2</v>
      </c>
      <c r="AY884" s="41">
        <f t="shared" si="501"/>
        <v>5.2369077306733167E-2</v>
      </c>
      <c r="AZ884" s="41">
        <f t="shared" si="502"/>
        <v>2.2443890274314215E-2</v>
      </c>
      <c r="BA884" s="41">
        <f t="shared" si="503"/>
        <v>1.4962593516209476E-2</v>
      </c>
      <c r="BB884" s="41">
        <f t="shared" si="504"/>
        <v>2.4937655860349128E-2</v>
      </c>
      <c r="BC884" s="41">
        <f t="shared" si="505"/>
        <v>0</v>
      </c>
      <c r="BD884" s="41">
        <f t="shared" si="506"/>
        <v>0.99750623441396513</v>
      </c>
      <c r="BE884" s="41">
        <f t="shared" si="507"/>
        <v>0</v>
      </c>
      <c r="BF884" s="41">
        <f t="shared" si="508"/>
        <v>2.4937655860349127E-3</v>
      </c>
      <c r="BG884" s="41">
        <f t="shared" si="509"/>
        <v>0.50623441396508728</v>
      </c>
      <c r="BH884" s="41">
        <f t="shared" si="510"/>
        <v>0.39900249376558605</v>
      </c>
      <c r="BI884" s="41">
        <f t="shared" si="511"/>
        <v>9.4763092269326679E-2</v>
      </c>
      <c r="BJ884" s="41">
        <f t="shared" si="512"/>
        <v>0</v>
      </c>
      <c r="BK884" s="41">
        <f t="shared" si="513"/>
        <v>0</v>
      </c>
      <c r="BL884" s="41">
        <f t="shared" si="514"/>
        <v>0</v>
      </c>
      <c r="BM884" s="41">
        <f t="shared" si="515"/>
        <v>1.9950124688279301E-2</v>
      </c>
      <c r="BN884" s="41">
        <f t="shared" si="516"/>
        <v>0.98004987531172072</v>
      </c>
      <c r="BO884" s="41">
        <f t="shared" si="517"/>
        <v>2.4937655860349127E-3</v>
      </c>
      <c r="BP884" s="41">
        <f t="shared" si="518"/>
        <v>0.99750623441396513</v>
      </c>
      <c r="BQ884" s="41">
        <f t="shared" si="519"/>
        <v>0</v>
      </c>
      <c r="BR884" s="41">
        <f t="shared" si="520"/>
        <v>0</v>
      </c>
      <c r="BS884" s="41">
        <f t="shared" si="521"/>
        <v>4.9875311720698257E-2</v>
      </c>
      <c r="BT884" s="41">
        <f t="shared" si="522"/>
        <v>0.95012468827930174</v>
      </c>
      <c r="BU884" s="41">
        <f t="shared" si="523"/>
        <v>0</v>
      </c>
      <c r="BV884" s="41">
        <f t="shared" si="524"/>
        <v>0</v>
      </c>
      <c r="BW884" s="41">
        <f t="shared" si="525"/>
        <v>1</v>
      </c>
      <c r="BX884" s="41" t="str">
        <f t="shared" si="530"/>
        <v>2014Licensed practical nursesQuebec</v>
      </c>
      <c r="BY884" s="51">
        <f>VLOOKUP(BX884,'%workplace'!$A$1:$F$381,6,FALSE)</f>
        <v>24852</v>
      </c>
      <c r="BZ884" s="32">
        <f t="shared" si="531"/>
        <v>1.6135522291968452E-2</v>
      </c>
    </row>
    <row r="885" spans="1:78" s="8" customFormat="1" hidden="1" x14ac:dyDescent="0.2">
      <c r="A885" s="8" t="str">
        <f t="shared" si="529"/>
        <v>2014Licensed practical nursesQuebecNursing home/long-term care</v>
      </c>
      <c r="B885" s="8" t="s">
        <v>3</v>
      </c>
      <c r="C885" s="8" t="s">
        <v>18</v>
      </c>
      <c r="D885" s="8" t="s">
        <v>12</v>
      </c>
      <c r="E885" s="8">
        <v>2014</v>
      </c>
      <c r="F885" s="8">
        <v>3570</v>
      </c>
      <c r="G885" s="8">
        <v>327</v>
      </c>
      <c r="H885" s="8">
        <v>0</v>
      </c>
      <c r="I885" s="8">
        <v>446</v>
      </c>
      <c r="J885" s="8">
        <v>420</v>
      </c>
      <c r="K885" s="8">
        <v>537</v>
      </c>
      <c r="L885" s="8">
        <v>554</v>
      </c>
      <c r="M885" s="8">
        <v>540</v>
      </c>
      <c r="N885" s="8">
        <v>468</v>
      </c>
      <c r="O885" s="8">
        <v>352</v>
      </c>
      <c r="P885" s="8">
        <v>213</v>
      </c>
      <c r="Q885" s="8">
        <v>72</v>
      </c>
      <c r="R885" s="8">
        <v>22</v>
      </c>
      <c r="S885" s="8">
        <v>273</v>
      </c>
      <c r="T885" s="8">
        <v>0</v>
      </c>
      <c r="U885" s="8">
        <v>3886</v>
      </c>
      <c r="V885" s="8">
        <v>4</v>
      </c>
      <c r="W885" s="8">
        <v>7</v>
      </c>
      <c r="X885" s="8">
        <v>1526</v>
      </c>
      <c r="Y885" s="8">
        <v>1945</v>
      </c>
      <c r="Z885" s="8">
        <v>426</v>
      </c>
      <c r="AA885" s="8">
        <v>0</v>
      </c>
      <c r="AB885" s="8">
        <v>0</v>
      </c>
      <c r="AC885" s="8">
        <v>0</v>
      </c>
      <c r="AD885" s="8">
        <v>103</v>
      </c>
      <c r="AE885" s="8">
        <v>3794</v>
      </c>
      <c r="AF885" s="8">
        <v>28</v>
      </c>
      <c r="AG885" s="8">
        <v>3868</v>
      </c>
      <c r="AH885" s="8">
        <v>1</v>
      </c>
      <c r="AI885" s="8">
        <v>0</v>
      </c>
      <c r="AJ885" s="8">
        <v>388</v>
      </c>
      <c r="AK885" s="8">
        <v>3509</v>
      </c>
      <c r="AL885" s="8">
        <v>0</v>
      </c>
      <c r="AM885" s="8">
        <v>0</v>
      </c>
      <c r="AN885" s="8">
        <v>3897</v>
      </c>
      <c r="AO885" s="41">
        <f t="shared" si="526"/>
        <v>0.91608929946112394</v>
      </c>
      <c r="AP885" s="41">
        <f t="shared" si="527"/>
        <v>8.391070053887606E-2</v>
      </c>
      <c r="AQ885" s="41">
        <f t="shared" si="528"/>
        <v>0</v>
      </c>
      <c r="AR885" s="41">
        <f t="shared" si="494"/>
        <v>0.11444701052091352</v>
      </c>
      <c r="AS885" s="41">
        <f t="shared" si="495"/>
        <v>0.1077752117013087</v>
      </c>
      <c r="AT885" s="41">
        <f t="shared" si="496"/>
        <v>0.13779830638953042</v>
      </c>
      <c r="AU885" s="41">
        <f t="shared" si="497"/>
        <v>0.14216063638696433</v>
      </c>
      <c r="AV885" s="41">
        <f t="shared" si="498"/>
        <v>0.13856812933025403</v>
      </c>
      <c r="AW885" s="41">
        <f t="shared" si="499"/>
        <v>0.12009237875288684</v>
      </c>
      <c r="AX885" s="41">
        <f t="shared" si="500"/>
        <v>9.0325891711573E-2</v>
      </c>
      <c r="AY885" s="41">
        <f t="shared" si="501"/>
        <v>5.4657428791377985E-2</v>
      </c>
      <c r="AZ885" s="41">
        <f t="shared" si="502"/>
        <v>1.8475750577367205E-2</v>
      </c>
      <c r="BA885" s="41">
        <f t="shared" si="503"/>
        <v>5.6453682319733125E-3</v>
      </c>
      <c r="BB885" s="41">
        <f t="shared" si="504"/>
        <v>7.0053887605850657E-2</v>
      </c>
      <c r="BC885" s="41">
        <f t="shared" si="505"/>
        <v>0</v>
      </c>
      <c r="BD885" s="41">
        <f t="shared" si="506"/>
        <v>0.99717731588401337</v>
      </c>
      <c r="BE885" s="41">
        <f t="shared" si="507"/>
        <v>1.0264305876315114E-3</v>
      </c>
      <c r="BF885" s="41">
        <f t="shared" si="508"/>
        <v>1.7962535283551451E-3</v>
      </c>
      <c r="BG885" s="41">
        <f t="shared" si="509"/>
        <v>0.39158326918142161</v>
      </c>
      <c r="BH885" s="41">
        <f t="shared" si="510"/>
        <v>0.49910187323582245</v>
      </c>
      <c r="BI885" s="41">
        <f t="shared" si="511"/>
        <v>0.10931485758275597</v>
      </c>
      <c r="BJ885" s="41">
        <f t="shared" si="512"/>
        <v>0</v>
      </c>
      <c r="BK885" s="41">
        <f t="shared" si="513"/>
        <v>0</v>
      </c>
      <c r="BL885" s="41">
        <f t="shared" si="514"/>
        <v>0</v>
      </c>
      <c r="BM885" s="41">
        <f t="shared" si="515"/>
        <v>2.6430587631511418E-2</v>
      </c>
      <c r="BN885" s="41">
        <f t="shared" si="516"/>
        <v>0.9735694123684886</v>
      </c>
      <c r="BO885" s="41">
        <f t="shared" si="517"/>
        <v>7.1850141134205802E-3</v>
      </c>
      <c r="BP885" s="41">
        <f t="shared" si="518"/>
        <v>0.99255837823967152</v>
      </c>
      <c r="BQ885" s="41">
        <f t="shared" si="519"/>
        <v>2.5660764690787786E-4</v>
      </c>
      <c r="BR885" s="41">
        <f t="shared" si="520"/>
        <v>0</v>
      </c>
      <c r="BS885" s="41">
        <f t="shared" si="521"/>
        <v>9.9563767000256612E-2</v>
      </c>
      <c r="BT885" s="41">
        <f t="shared" si="522"/>
        <v>0.9004362329997434</v>
      </c>
      <c r="BU885" s="41">
        <f t="shared" si="523"/>
        <v>0</v>
      </c>
      <c r="BV885" s="41">
        <f t="shared" si="524"/>
        <v>0</v>
      </c>
      <c r="BW885" s="41">
        <f t="shared" si="525"/>
        <v>1</v>
      </c>
      <c r="BX885" s="41" t="str">
        <f t="shared" si="530"/>
        <v>2014Licensed practical nursesQuebec</v>
      </c>
      <c r="BY885" s="51">
        <f>VLOOKUP(BX885,'%workplace'!$A$1:$F$381,6,FALSE)</f>
        <v>24852</v>
      </c>
      <c r="BZ885" s="32">
        <f t="shared" si="531"/>
        <v>0.1568083051665862</v>
      </c>
    </row>
    <row r="886" spans="1:78" s="8" customFormat="1" hidden="1" x14ac:dyDescent="0.2">
      <c r="A886" s="8" t="str">
        <f t="shared" si="529"/>
        <v>2014Licensed practical nursesQuebecHospital</v>
      </c>
      <c r="B886" s="8" t="s">
        <v>3</v>
      </c>
      <c r="C886" s="8" t="s">
        <v>18</v>
      </c>
      <c r="D886" s="8" t="s">
        <v>10</v>
      </c>
      <c r="E886" s="8">
        <v>2014</v>
      </c>
      <c r="F886" s="8">
        <v>14918</v>
      </c>
      <c r="G886" s="8">
        <v>1631</v>
      </c>
      <c r="H886" s="8">
        <v>0</v>
      </c>
      <c r="I886" s="8">
        <v>2243</v>
      </c>
      <c r="J886" s="8">
        <v>2471</v>
      </c>
      <c r="K886" s="8">
        <v>2366</v>
      </c>
      <c r="L886" s="8">
        <v>2251</v>
      </c>
      <c r="M886" s="8">
        <v>2114</v>
      </c>
      <c r="N886" s="8">
        <v>2035</v>
      </c>
      <c r="O886" s="8">
        <v>1504</v>
      </c>
      <c r="P886" s="8">
        <v>391</v>
      </c>
      <c r="Q886" s="8">
        <v>68</v>
      </c>
      <c r="R886" s="8">
        <v>11</v>
      </c>
      <c r="S886" s="8">
        <v>1095</v>
      </c>
      <c r="T886" s="8">
        <v>0</v>
      </c>
      <c r="U886" s="8">
        <v>16538</v>
      </c>
      <c r="V886" s="8">
        <v>4</v>
      </c>
      <c r="W886" s="8">
        <v>7</v>
      </c>
      <c r="X886" s="8">
        <v>6570</v>
      </c>
      <c r="Y886" s="8">
        <v>8790</v>
      </c>
      <c r="Z886" s="8">
        <v>1189</v>
      </c>
      <c r="AA886" s="8">
        <v>0</v>
      </c>
      <c r="AB886" s="8">
        <v>0</v>
      </c>
      <c r="AC886" s="8">
        <v>0</v>
      </c>
      <c r="AD886" s="8">
        <v>233</v>
      </c>
      <c r="AE886" s="8">
        <v>16316</v>
      </c>
      <c r="AF886" s="8">
        <v>22</v>
      </c>
      <c r="AG886" s="8">
        <v>16523</v>
      </c>
      <c r="AH886" s="8">
        <v>4</v>
      </c>
      <c r="AI886" s="8">
        <v>0</v>
      </c>
      <c r="AJ886" s="8">
        <v>2207</v>
      </c>
      <c r="AK886" s="8">
        <v>14342</v>
      </c>
      <c r="AL886" s="8">
        <v>0</v>
      </c>
      <c r="AM886" s="8">
        <v>0</v>
      </c>
      <c r="AN886" s="8">
        <v>16549</v>
      </c>
      <c r="AO886" s="41">
        <f t="shared" si="526"/>
        <v>0.90144419602392889</v>
      </c>
      <c r="AP886" s="41">
        <f t="shared" si="527"/>
        <v>9.8555803976071069E-2</v>
      </c>
      <c r="AQ886" s="41">
        <f t="shared" si="528"/>
        <v>0</v>
      </c>
      <c r="AR886" s="41">
        <f t="shared" si="494"/>
        <v>0.13553689044655265</v>
      </c>
      <c r="AS886" s="41">
        <f t="shared" si="495"/>
        <v>0.14931415795516345</v>
      </c>
      <c r="AT886" s="41">
        <f t="shared" si="496"/>
        <v>0.14296936370777691</v>
      </c>
      <c r="AU886" s="41">
        <f t="shared" si="497"/>
        <v>0.13602030334159163</v>
      </c>
      <c r="AV886" s="41">
        <f t="shared" si="498"/>
        <v>0.12774185751404918</v>
      </c>
      <c r="AW886" s="41">
        <f t="shared" si="499"/>
        <v>0.1229681551755393</v>
      </c>
      <c r="AX886" s="41">
        <f t="shared" si="500"/>
        <v>9.0881624267327335E-2</v>
      </c>
      <c r="AY886" s="41">
        <f t="shared" si="501"/>
        <v>2.362680524502991E-2</v>
      </c>
      <c r="AZ886" s="41">
        <f t="shared" si="502"/>
        <v>4.109009607831289E-3</v>
      </c>
      <c r="BA886" s="41">
        <f t="shared" si="503"/>
        <v>6.646927306785908E-4</v>
      </c>
      <c r="BB886" s="41">
        <f t="shared" si="504"/>
        <v>6.6167140008459732E-2</v>
      </c>
      <c r="BC886" s="41">
        <f t="shared" si="505"/>
        <v>0</v>
      </c>
      <c r="BD886" s="41">
        <f t="shared" si="506"/>
        <v>0.9993353072693214</v>
      </c>
      <c r="BE886" s="41">
        <f t="shared" si="507"/>
        <v>2.4170644751948759E-4</v>
      </c>
      <c r="BF886" s="41">
        <f t="shared" si="508"/>
        <v>4.2298628315910329E-4</v>
      </c>
      <c r="BG886" s="41">
        <f t="shared" si="509"/>
        <v>0.39700284005075837</v>
      </c>
      <c r="BH886" s="41">
        <f t="shared" si="510"/>
        <v>0.531149918424074</v>
      </c>
      <c r="BI886" s="41">
        <f t="shared" si="511"/>
        <v>7.1847241525167679E-2</v>
      </c>
      <c r="BJ886" s="41">
        <f t="shared" si="512"/>
        <v>0</v>
      </c>
      <c r="BK886" s="41">
        <f t="shared" si="513"/>
        <v>0</v>
      </c>
      <c r="BL886" s="41">
        <f t="shared" si="514"/>
        <v>0</v>
      </c>
      <c r="BM886" s="41">
        <f t="shared" si="515"/>
        <v>1.4079400568010152E-2</v>
      </c>
      <c r="BN886" s="41">
        <f t="shared" si="516"/>
        <v>0.98592059943198984</v>
      </c>
      <c r="BO886" s="41">
        <f t="shared" si="517"/>
        <v>1.3293854613571816E-3</v>
      </c>
      <c r="BP886" s="41">
        <f t="shared" si="518"/>
        <v>0.99842890809112328</v>
      </c>
      <c r="BQ886" s="41">
        <f t="shared" si="519"/>
        <v>2.4170644751948759E-4</v>
      </c>
      <c r="BR886" s="41">
        <f t="shared" si="520"/>
        <v>0</v>
      </c>
      <c r="BS886" s="41">
        <f t="shared" si="521"/>
        <v>0.13336153241887727</v>
      </c>
      <c r="BT886" s="41">
        <f t="shared" si="522"/>
        <v>0.86663846758112273</v>
      </c>
      <c r="BU886" s="41">
        <f t="shared" si="523"/>
        <v>0</v>
      </c>
      <c r="BV886" s="41">
        <f t="shared" si="524"/>
        <v>0</v>
      </c>
      <c r="BW886" s="41">
        <f t="shared" si="525"/>
        <v>1</v>
      </c>
      <c r="BX886" s="41" t="str">
        <f t="shared" si="530"/>
        <v>2014Licensed practical nursesQuebec</v>
      </c>
      <c r="BY886" s="51">
        <f>VLOOKUP(BX886,'%workplace'!$A$1:$F$381,6,FALSE)</f>
        <v>24852</v>
      </c>
      <c r="BZ886" s="32">
        <f t="shared" si="531"/>
        <v>0.66590214067278286</v>
      </c>
    </row>
    <row r="887" spans="1:78" s="8" customFormat="1" hidden="1" x14ac:dyDescent="0.2">
      <c r="A887" s="8" t="str">
        <f t="shared" si="529"/>
        <v>2014Licensed practical nursesQuebecOther places of work</v>
      </c>
      <c r="B887" s="8" t="s">
        <v>3</v>
      </c>
      <c r="C887" s="8" t="s">
        <v>18</v>
      </c>
      <c r="D887" s="8" t="s">
        <v>13</v>
      </c>
      <c r="E887" s="8">
        <v>2014</v>
      </c>
      <c r="F887" s="8">
        <v>3509</v>
      </c>
      <c r="G887" s="8">
        <v>496</v>
      </c>
      <c r="H887" s="8">
        <v>0</v>
      </c>
      <c r="I887" s="8">
        <v>434</v>
      </c>
      <c r="J887" s="8">
        <v>580</v>
      </c>
      <c r="K887" s="8">
        <v>647</v>
      </c>
      <c r="L887" s="8">
        <v>625</v>
      </c>
      <c r="M887" s="8">
        <v>569</v>
      </c>
      <c r="N887" s="8">
        <v>447</v>
      </c>
      <c r="O887" s="8">
        <v>292</v>
      </c>
      <c r="P887" s="8">
        <v>152</v>
      </c>
      <c r="Q887" s="8">
        <v>46</v>
      </c>
      <c r="R887" s="8">
        <v>12</v>
      </c>
      <c r="S887" s="8">
        <v>201</v>
      </c>
      <c r="T887" s="8">
        <v>0</v>
      </c>
      <c r="U887" s="8">
        <v>3995</v>
      </c>
      <c r="V887" s="8">
        <v>4</v>
      </c>
      <c r="W887" s="8">
        <v>6</v>
      </c>
      <c r="X887" s="8">
        <v>1631</v>
      </c>
      <c r="Y887" s="8">
        <v>1431</v>
      </c>
      <c r="Z887" s="8">
        <v>943</v>
      </c>
      <c r="AA887" s="8">
        <v>0</v>
      </c>
      <c r="AB887" s="8">
        <v>0</v>
      </c>
      <c r="AC887" s="8">
        <v>0</v>
      </c>
      <c r="AD887" s="8">
        <v>523</v>
      </c>
      <c r="AE887" s="8">
        <v>3482</v>
      </c>
      <c r="AF887" s="8">
        <v>117</v>
      </c>
      <c r="AG887" s="8">
        <v>3566</v>
      </c>
      <c r="AH887" s="8">
        <v>322</v>
      </c>
      <c r="AI887" s="8">
        <v>0</v>
      </c>
      <c r="AJ887" s="8">
        <v>326</v>
      </c>
      <c r="AK887" s="8">
        <v>3679</v>
      </c>
      <c r="AL887" s="8">
        <v>0</v>
      </c>
      <c r="AM887" s="8">
        <v>0</v>
      </c>
      <c r="AN887" s="8">
        <v>4005</v>
      </c>
      <c r="AO887" s="41">
        <f t="shared" si="526"/>
        <v>0.87615480649188515</v>
      </c>
      <c r="AP887" s="41">
        <f t="shared" si="527"/>
        <v>0.12384519350811486</v>
      </c>
      <c r="AQ887" s="41">
        <f t="shared" si="528"/>
        <v>0</v>
      </c>
      <c r="AR887" s="41">
        <f t="shared" ref="AR887:AR950" si="532">I887/$AN887</f>
        <v>0.10836454431960051</v>
      </c>
      <c r="AS887" s="41">
        <f t="shared" ref="AS887:AS950" si="533">J887/$AN887</f>
        <v>0.14481897627965043</v>
      </c>
      <c r="AT887" s="41">
        <f t="shared" ref="AT887:AT950" si="534">K887/$AN887</f>
        <v>0.16154806491885143</v>
      </c>
      <c r="AU887" s="41">
        <f t="shared" ref="AU887:AU950" si="535">L887/$AN887</f>
        <v>0.1560549313358302</v>
      </c>
      <c r="AV887" s="41">
        <f t="shared" ref="AV887:AV950" si="536">M887/$AN887</f>
        <v>0.14207240948813982</v>
      </c>
      <c r="AW887" s="41">
        <f t="shared" ref="AW887:AW950" si="537">N887/$AN887</f>
        <v>0.11161048689138577</v>
      </c>
      <c r="AX887" s="41">
        <f t="shared" ref="AX887:AX950" si="538">O887/$AN887</f>
        <v>7.2908863920099876E-2</v>
      </c>
      <c r="AY887" s="41">
        <f t="shared" ref="AY887:AY950" si="539">P887/$AN887</f>
        <v>3.7952559300873906E-2</v>
      </c>
      <c r="AZ887" s="41">
        <f t="shared" ref="AZ887:AZ950" si="540">Q887/$AN887</f>
        <v>1.1485642946317104E-2</v>
      </c>
      <c r="BA887" s="41">
        <f t="shared" ref="BA887:BA950" si="541">R887/$AN887</f>
        <v>2.9962546816479402E-3</v>
      </c>
      <c r="BB887" s="41">
        <f t="shared" ref="BB887:BB950" si="542">S887/$AN887</f>
        <v>5.0187265917602995E-2</v>
      </c>
      <c r="BC887" s="41">
        <f t="shared" ref="BC887:BC950" si="543">T887/$AN887</f>
        <v>0</v>
      </c>
      <c r="BD887" s="41">
        <f t="shared" ref="BD887:BD950" si="544">U887/$AN887</f>
        <v>0.99750312109862671</v>
      </c>
      <c r="BE887" s="41">
        <f t="shared" ref="BE887:BE950" si="545">V887/$AN887</f>
        <v>9.9875156054931333E-4</v>
      </c>
      <c r="BF887" s="41">
        <f t="shared" ref="BF887:BF950" si="546">W887/$AN887</f>
        <v>1.4981273408239701E-3</v>
      </c>
      <c r="BG887" s="41">
        <f t="shared" ref="BG887:BG950" si="547">X887/$AN887</f>
        <v>0.40724094881398254</v>
      </c>
      <c r="BH887" s="41">
        <f t="shared" ref="BH887:BH950" si="548">Y887/$AN887</f>
        <v>0.35730337078651686</v>
      </c>
      <c r="BI887" s="41">
        <f t="shared" ref="BI887:BI950" si="549">Z887/$AN887</f>
        <v>0.23545568039950063</v>
      </c>
      <c r="BJ887" s="41">
        <f t="shared" ref="BJ887:BJ950" si="550">AA887/$AN887</f>
        <v>0</v>
      </c>
      <c r="BK887" s="41">
        <f t="shared" ref="BK887:BK950" si="551">AB887/$AN887</f>
        <v>0</v>
      </c>
      <c r="BL887" s="41">
        <f t="shared" ref="BL887:BL950" si="552">AC887/$AN887</f>
        <v>0</v>
      </c>
      <c r="BM887" s="41">
        <f t="shared" ref="BM887:BM950" si="553">AD887/$AN887</f>
        <v>0.13058676654182272</v>
      </c>
      <c r="BN887" s="41">
        <f t="shared" ref="BN887:BN950" si="554">AE887/$AN887</f>
        <v>0.86941323345817723</v>
      </c>
      <c r="BO887" s="41">
        <f t="shared" ref="BO887:BO950" si="555">AF887/$AN887</f>
        <v>2.9213483146067417E-2</v>
      </c>
      <c r="BP887" s="41">
        <f t="shared" ref="BP887:BP950" si="556">AG887/$AN887</f>
        <v>0.89038701622971284</v>
      </c>
      <c r="BQ887" s="41">
        <f t="shared" ref="BQ887:BQ950" si="557">AH887/$AN887</f>
        <v>8.039950062421973E-2</v>
      </c>
      <c r="BR887" s="41">
        <f t="shared" ref="BR887:BR950" si="558">AI887/$AN887</f>
        <v>0</v>
      </c>
      <c r="BS887" s="41">
        <f t="shared" ref="BS887:BS950" si="559">AJ887/$AN887</f>
        <v>8.1398252184769038E-2</v>
      </c>
      <c r="BT887" s="41">
        <f t="shared" ref="BT887:BT950" si="560">AK887/$AN887</f>
        <v>0.91860174781523096</v>
      </c>
      <c r="BU887" s="41">
        <f t="shared" ref="BU887:BU950" si="561">AL887/$AN887</f>
        <v>0</v>
      </c>
      <c r="BV887" s="41">
        <f t="shared" ref="BV887:BV950" si="562">AM887/$AN887</f>
        <v>0</v>
      </c>
      <c r="BW887" s="41">
        <f t="shared" ref="BW887:BW950" si="563">AN887/$AN887</f>
        <v>1</v>
      </c>
      <c r="BX887" s="41" t="str">
        <f t="shared" si="530"/>
        <v>2014Licensed practical nursesQuebec</v>
      </c>
      <c r="BY887" s="51">
        <f>VLOOKUP(BX887,'%workplace'!$A$1:$F$381,6,FALSE)</f>
        <v>24852</v>
      </c>
      <c r="BZ887" s="32">
        <f t="shared" si="531"/>
        <v>0.16115403186866248</v>
      </c>
    </row>
    <row r="888" spans="1:78" s="8" customFormat="1" hidden="1" x14ac:dyDescent="0.2">
      <c r="A888" s="8" t="str">
        <f t="shared" si="529"/>
        <v>2014Licensed practical nursesOntarioAll places of work</v>
      </c>
      <c r="B888" s="8" t="s">
        <v>3</v>
      </c>
      <c r="C888" s="8" t="s">
        <v>19</v>
      </c>
      <c r="D888" s="8" t="s">
        <v>9</v>
      </c>
      <c r="E888" s="8">
        <v>2014</v>
      </c>
      <c r="F888" s="8">
        <v>34267</v>
      </c>
      <c r="G888" s="8">
        <v>2981</v>
      </c>
      <c r="H888" s="8">
        <v>0</v>
      </c>
      <c r="I888" s="8">
        <v>5155</v>
      </c>
      <c r="J888" s="8">
        <v>4759</v>
      </c>
      <c r="K888" s="8">
        <v>4306</v>
      </c>
      <c r="L888" s="8">
        <v>4701</v>
      </c>
      <c r="M888" s="8">
        <v>4464</v>
      </c>
      <c r="N888" s="8">
        <v>4416</v>
      </c>
      <c r="O888" s="8">
        <v>3951</v>
      </c>
      <c r="P888" s="8">
        <v>2596</v>
      </c>
      <c r="Q888" s="8">
        <v>1020</v>
      </c>
      <c r="R888" s="8">
        <v>256</v>
      </c>
      <c r="S888" s="8">
        <v>1624</v>
      </c>
      <c r="T888" s="8">
        <v>0</v>
      </c>
      <c r="U888" s="8">
        <v>34364</v>
      </c>
      <c r="V888" s="8">
        <v>2823</v>
      </c>
      <c r="W888" s="8">
        <v>61</v>
      </c>
      <c r="X888" s="8">
        <v>20822</v>
      </c>
      <c r="Y888" s="8">
        <v>13118</v>
      </c>
      <c r="Z888" s="8">
        <v>3308</v>
      </c>
      <c r="AA888" s="8">
        <v>0</v>
      </c>
      <c r="AB888" s="8">
        <v>981</v>
      </c>
      <c r="AC888" s="8">
        <v>0</v>
      </c>
      <c r="AD888" s="8">
        <v>4091</v>
      </c>
      <c r="AE888" s="8">
        <v>32176</v>
      </c>
      <c r="AF888" s="8">
        <v>817</v>
      </c>
      <c r="AG888" s="8">
        <v>36144</v>
      </c>
      <c r="AH888" s="8">
        <v>254</v>
      </c>
      <c r="AI888" s="8">
        <v>0</v>
      </c>
      <c r="AJ888" s="8">
        <v>3619</v>
      </c>
      <c r="AK888" s="8">
        <v>33629</v>
      </c>
      <c r="AL888" s="8">
        <v>33</v>
      </c>
      <c r="AM888" s="8">
        <v>0</v>
      </c>
      <c r="AN888" s="8">
        <v>37248</v>
      </c>
      <c r="AO888" s="41">
        <f t="shared" ref="AO888:AO951" si="564">F888/$AN888</f>
        <v>0.91996885738831613</v>
      </c>
      <c r="AP888" s="41">
        <f t="shared" ref="AP888:AP951" si="565">G888/$AN888</f>
        <v>8.0031142611683842E-2</v>
      </c>
      <c r="AQ888" s="41">
        <f t="shared" ref="AQ888:AQ951" si="566">H888/$AN888</f>
        <v>0</v>
      </c>
      <c r="AR888" s="41">
        <f t="shared" si="532"/>
        <v>0.13839669243986255</v>
      </c>
      <c r="AS888" s="41">
        <f t="shared" si="533"/>
        <v>0.12776524914089346</v>
      </c>
      <c r="AT888" s="41">
        <f t="shared" si="534"/>
        <v>0.11560352233676977</v>
      </c>
      <c r="AU888" s="41">
        <f t="shared" si="535"/>
        <v>0.12620811855670103</v>
      </c>
      <c r="AV888" s="41">
        <f t="shared" si="536"/>
        <v>0.11984536082474227</v>
      </c>
      <c r="AW888" s="41">
        <f t="shared" si="537"/>
        <v>0.11855670103092783</v>
      </c>
      <c r="AX888" s="41">
        <f t="shared" si="538"/>
        <v>0.10607280927835051</v>
      </c>
      <c r="AY888" s="41">
        <f t="shared" si="539"/>
        <v>6.9695017182130586E-2</v>
      </c>
      <c r="AZ888" s="41">
        <f t="shared" si="540"/>
        <v>2.7384020618556701E-2</v>
      </c>
      <c r="BA888" s="41">
        <f t="shared" si="541"/>
        <v>6.8728522336769758E-3</v>
      </c>
      <c r="BB888" s="41">
        <f t="shared" si="542"/>
        <v>4.3599656357388314E-2</v>
      </c>
      <c r="BC888" s="41">
        <f t="shared" si="543"/>
        <v>0</v>
      </c>
      <c r="BD888" s="41">
        <f t="shared" si="544"/>
        <v>0.92257302405498287</v>
      </c>
      <c r="BE888" s="41">
        <f t="shared" si="545"/>
        <v>7.5789304123711335E-2</v>
      </c>
      <c r="BF888" s="41">
        <f t="shared" si="546"/>
        <v>1.637671821305842E-3</v>
      </c>
      <c r="BG888" s="41">
        <f t="shared" si="547"/>
        <v>0.55900987972508587</v>
      </c>
      <c r="BH888" s="41">
        <f t="shared" si="548"/>
        <v>0.35217998281786944</v>
      </c>
      <c r="BI888" s="41">
        <f t="shared" si="549"/>
        <v>8.8810137457044677E-2</v>
      </c>
      <c r="BJ888" s="41">
        <f t="shared" si="550"/>
        <v>0</v>
      </c>
      <c r="BK888" s="41">
        <f t="shared" si="551"/>
        <v>2.6336984536082474E-2</v>
      </c>
      <c r="BL888" s="41">
        <f t="shared" si="552"/>
        <v>0</v>
      </c>
      <c r="BM888" s="41">
        <f t="shared" si="553"/>
        <v>0.10983140034364261</v>
      </c>
      <c r="BN888" s="41">
        <f t="shared" si="554"/>
        <v>0.86383161512027495</v>
      </c>
      <c r="BO888" s="41">
        <f t="shared" si="555"/>
        <v>2.193406357388316E-2</v>
      </c>
      <c r="BP888" s="41">
        <f t="shared" si="556"/>
        <v>0.97036082474226804</v>
      </c>
      <c r="BQ888" s="41">
        <f t="shared" si="557"/>
        <v>6.8191580756013746E-3</v>
      </c>
      <c r="BR888" s="41">
        <f t="shared" si="558"/>
        <v>0</v>
      </c>
      <c r="BS888" s="41">
        <f t="shared" si="559"/>
        <v>9.7159579037800689E-2</v>
      </c>
      <c r="BT888" s="41">
        <f t="shared" si="560"/>
        <v>0.9028404209621993</v>
      </c>
      <c r="BU888" s="41">
        <f t="shared" si="561"/>
        <v>8.8595360824742268E-4</v>
      </c>
      <c r="BV888" s="41">
        <f t="shared" si="562"/>
        <v>0</v>
      </c>
      <c r="BW888" s="41">
        <f t="shared" si="563"/>
        <v>1</v>
      </c>
      <c r="BX888" s="41" t="str">
        <f t="shared" si="530"/>
        <v>2014Licensed practical nursesOntario</v>
      </c>
      <c r="BY888" s="51">
        <f>VLOOKUP(BX888,'%workplace'!$A$1:$F$381,6,FALSE)</f>
        <v>37248</v>
      </c>
      <c r="BZ888" s="32">
        <f t="shared" si="531"/>
        <v>1</v>
      </c>
    </row>
    <row r="889" spans="1:78" s="8" customFormat="1" hidden="1" x14ac:dyDescent="0.2">
      <c r="A889" s="8" t="str">
        <f t="shared" si="529"/>
        <v>2014Licensed practical nursesOntarioCommunity health</v>
      </c>
      <c r="B889" s="8" t="s">
        <v>3</v>
      </c>
      <c r="C889" s="8" t="s">
        <v>19</v>
      </c>
      <c r="D889" s="8" t="s">
        <v>11</v>
      </c>
      <c r="E889" s="8">
        <v>2014</v>
      </c>
      <c r="F889" s="8">
        <v>5442</v>
      </c>
      <c r="G889" s="8">
        <v>361</v>
      </c>
      <c r="H889" s="8">
        <v>0</v>
      </c>
      <c r="I889" s="8">
        <v>711</v>
      </c>
      <c r="J889" s="8">
        <v>755</v>
      </c>
      <c r="K889" s="8">
        <v>679</v>
      </c>
      <c r="L889" s="8">
        <v>797</v>
      </c>
      <c r="M889" s="8">
        <v>676</v>
      </c>
      <c r="N889" s="8">
        <v>669</v>
      </c>
      <c r="O889" s="8">
        <v>632</v>
      </c>
      <c r="P889" s="8">
        <v>427</v>
      </c>
      <c r="Q889" s="8">
        <v>182</v>
      </c>
      <c r="R889" s="8">
        <v>53</v>
      </c>
      <c r="S889" s="8">
        <v>222</v>
      </c>
      <c r="T889" s="8">
        <v>0</v>
      </c>
      <c r="U889" s="8">
        <v>5316</v>
      </c>
      <c r="V889" s="8">
        <v>467</v>
      </c>
      <c r="W889" s="8">
        <v>20</v>
      </c>
      <c r="X889" s="8">
        <v>3320</v>
      </c>
      <c r="Y889" s="8">
        <v>1782</v>
      </c>
      <c r="Z889" s="8">
        <v>701</v>
      </c>
      <c r="AA889" s="8">
        <v>0</v>
      </c>
      <c r="AB889" s="8">
        <v>367</v>
      </c>
      <c r="AC889" s="8">
        <v>0</v>
      </c>
      <c r="AD889" s="8">
        <v>958</v>
      </c>
      <c r="AE889" s="8">
        <v>4478</v>
      </c>
      <c r="AF889" s="8">
        <v>330</v>
      </c>
      <c r="AG889" s="8">
        <v>5424</v>
      </c>
      <c r="AH889" s="8">
        <v>45</v>
      </c>
      <c r="AI889" s="8">
        <v>0</v>
      </c>
      <c r="AJ889" s="8">
        <v>410</v>
      </c>
      <c r="AK889" s="8">
        <v>5393</v>
      </c>
      <c r="AL889" s="8">
        <v>4</v>
      </c>
      <c r="AM889" s="8">
        <v>0</v>
      </c>
      <c r="AN889" s="8">
        <v>5803</v>
      </c>
      <c r="AO889" s="41">
        <f t="shared" si="564"/>
        <v>0.93779079786317421</v>
      </c>
      <c r="AP889" s="41">
        <f t="shared" si="565"/>
        <v>6.2209202136825778E-2</v>
      </c>
      <c r="AQ889" s="41">
        <f t="shared" si="566"/>
        <v>0</v>
      </c>
      <c r="AR889" s="41">
        <f t="shared" si="532"/>
        <v>0.1225228330174048</v>
      </c>
      <c r="AS889" s="41">
        <f t="shared" si="533"/>
        <v>0.13010511804239186</v>
      </c>
      <c r="AT889" s="41">
        <f t="shared" si="534"/>
        <v>0.11700844390832328</v>
      </c>
      <c r="AU889" s="41">
        <f t="shared" si="535"/>
        <v>0.13734275374806135</v>
      </c>
      <c r="AV889" s="41">
        <f t="shared" si="536"/>
        <v>0.11649146992934689</v>
      </c>
      <c r="AW889" s="41">
        <f t="shared" si="537"/>
        <v>0.11528519731173531</v>
      </c>
      <c r="AX889" s="41">
        <f t="shared" si="538"/>
        <v>0.10890918490435982</v>
      </c>
      <c r="AY889" s="41">
        <f t="shared" si="539"/>
        <v>7.3582629674306399E-2</v>
      </c>
      <c r="AZ889" s="41">
        <f t="shared" si="540"/>
        <v>3.1363088057901084E-2</v>
      </c>
      <c r="BA889" s="41">
        <f t="shared" si="541"/>
        <v>9.1332069619162494E-3</v>
      </c>
      <c r="BB889" s="41">
        <f t="shared" si="542"/>
        <v>3.8256074444252976E-2</v>
      </c>
      <c r="BC889" s="41">
        <f t="shared" si="543"/>
        <v>0</v>
      </c>
      <c r="BD889" s="41">
        <f t="shared" si="544"/>
        <v>0.91607789074616575</v>
      </c>
      <c r="BE889" s="41">
        <f t="shared" si="545"/>
        <v>8.0475616060658284E-2</v>
      </c>
      <c r="BF889" s="41">
        <f t="shared" si="546"/>
        <v>3.4464931931759437E-3</v>
      </c>
      <c r="BG889" s="41">
        <f t="shared" si="547"/>
        <v>0.5721178700672066</v>
      </c>
      <c r="BH889" s="41">
        <f t="shared" si="548"/>
        <v>0.30708254351197656</v>
      </c>
      <c r="BI889" s="41">
        <f t="shared" si="549"/>
        <v>0.12079958642081681</v>
      </c>
      <c r="BJ889" s="41">
        <f t="shared" si="550"/>
        <v>0</v>
      </c>
      <c r="BK889" s="41">
        <f t="shared" si="551"/>
        <v>6.3243150094778558E-2</v>
      </c>
      <c r="BL889" s="41">
        <f t="shared" si="552"/>
        <v>0</v>
      </c>
      <c r="BM889" s="41">
        <f t="shared" si="553"/>
        <v>0.16508702395312769</v>
      </c>
      <c r="BN889" s="41">
        <f t="shared" si="554"/>
        <v>0.77166982595209377</v>
      </c>
      <c r="BO889" s="41">
        <f t="shared" si="555"/>
        <v>5.686713768740307E-2</v>
      </c>
      <c r="BP889" s="41">
        <f t="shared" si="556"/>
        <v>0.93468895398931584</v>
      </c>
      <c r="BQ889" s="41">
        <f t="shared" si="557"/>
        <v>7.754609684645873E-3</v>
      </c>
      <c r="BR889" s="41">
        <f t="shared" si="558"/>
        <v>0</v>
      </c>
      <c r="BS889" s="41">
        <f t="shared" si="559"/>
        <v>7.0653110460106847E-2</v>
      </c>
      <c r="BT889" s="41">
        <f t="shared" si="560"/>
        <v>0.9293468895398932</v>
      </c>
      <c r="BU889" s="41">
        <f t="shared" si="561"/>
        <v>6.8929863863518865E-4</v>
      </c>
      <c r="BV889" s="41">
        <f t="shared" si="562"/>
        <v>0</v>
      </c>
      <c r="BW889" s="41">
        <f t="shared" si="563"/>
        <v>1</v>
      </c>
      <c r="BX889" s="41" t="str">
        <f t="shared" si="530"/>
        <v>2014Licensed practical nursesOntario</v>
      </c>
      <c r="BY889" s="51">
        <f>VLOOKUP(BX889,'%workplace'!$A$1:$F$381,6,FALSE)</f>
        <v>37248</v>
      </c>
      <c r="BZ889" s="32">
        <f t="shared" si="531"/>
        <v>0.15579359965635739</v>
      </c>
    </row>
    <row r="890" spans="1:78" s="8" customFormat="1" hidden="1" x14ac:dyDescent="0.2">
      <c r="A890" s="8" t="str">
        <f t="shared" si="529"/>
        <v>2014Licensed practical nursesOntarioNursing home/long-term care</v>
      </c>
      <c r="B890" s="8" t="s">
        <v>3</v>
      </c>
      <c r="C890" s="8" t="s">
        <v>19</v>
      </c>
      <c r="D890" s="8" t="s">
        <v>12</v>
      </c>
      <c r="E890" s="8">
        <v>2014</v>
      </c>
      <c r="F890" s="8">
        <v>12995</v>
      </c>
      <c r="G890" s="8">
        <v>1017</v>
      </c>
      <c r="H890" s="8">
        <v>0</v>
      </c>
      <c r="I890" s="8">
        <v>1968</v>
      </c>
      <c r="J890" s="8">
        <v>1719</v>
      </c>
      <c r="K890" s="8">
        <v>1646</v>
      </c>
      <c r="L890" s="8">
        <v>1873</v>
      </c>
      <c r="M890" s="8">
        <v>1738</v>
      </c>
      <c r="N890" s="8">
        <v>1548</v>
      </c>
      <c r="O890" s="8">
        <v>1388</v>
      </c>
      <c r="P890" s="8">
        <v>922</v>
      </c>
      <c r="Q890" s="8">
        <v>377</v>
      </c>
      <c r="R890" s="8">
        <v>70</v>
      </c>
      <c r="S890" s="8">
        <v>763</v>
      </c>
      <c r="T890" s="8">
        <v>0</v>
      </c>
      <c r="U890" s="8">
        <v>12516</v>
      </c>
      <c r="V890" s="8">
        <v>1471</v>
      </c>
      <c r="W890" s="8">
        <v>25</v>
      </c>
      <c r="X890" s="8">
        <v>7814</v>
      </c>
      <c r="Y890" s="8">
        <v>4995</v>
      </c>
      <c r="Z890" s="8">
        <v>1203</v>
      </c>
      <c r="AA890" s="8">
        <v>0</v>
      </c>
      <c r="AB890" s="8">
        <v>425</v>
      </c>
      <c r="AC890" s="8">
        <v>0</v>
      </c>
      <c r="AD890" s="8">
        <v>1584</v>
      </c>
      <c r="AE890" s="8">
        <v>12003</v>
      </c>
      <c r="AF890" s="8">
        <v>264</v>
      </c>
      <c r="AG890" s="8">
        <v>13726</v>
      </c>
      <c r="AH890" s="8">
        <v>19</v>
      </c>
      <c r="AI890" s="8">
        <v>0</v>
      </c>
      <c r="AJ890" s="8">
        <v>1690</v>
      </c>
      <c r="AK890" s="8">
        <v>12322</v>
      </c>
      <c r="AL890" s="8">
        <v>3</v>
      </c>
      <c r="AM890" s="8">
        <v>0</v>
      </c>
      <c r="AN890" s="8">
        <v>14012</v>
      </c>
      <c r="AO890" s="41">
        <f t="shared" si="564"/>
        <v>0.92741935483870963</v>
      </c>
      <c r="AP890" s="41">
        <f t="shared" si="565"/>
        <v>7.2580645161290328E-2</v>
      </c>
      <c r="AQ890" s="41">
        <f t="shared" si="566"/>
        <v>0</v>
      </c>
      <c r="AR890" s="41">
        <f t="shared" si="532"/>
        <v>0.14045104196403083</v>
      </c>
      <c r="AS890" s="41">
        <f t="shared" si="533"/>
        <v>0.12268055952041107</v>
      </c>
      <c r="AT890" s="41">
        <f t="shared" si="534"/>
        <v>0.11747073936625749</v>
      </c>
      <c r="AU890" s="41">
        <f t="shared" si="535"/>
        <v>0.13367113902369399</v>
      </c>
      <c r="AV890" s="41">
        <f t="shared" si="536"/>
        <v>0.12403654010847845</v>
      </c>
      <c r="AW890" s="41">
        <f t="shared" si="537"/>
        <v>0.11047673422780474</v>
      </c>
      <c r="AX890" s="41">
        <f t="shared" si="538"/>
        <v>9.905795032829004E-2</v>
      </c>
      <c r="AY890" s="41">
        <f t="shared" si="539"/>
        <v>6.5800742220953473E-2</v>
      </c>
      <c r="AZ890" s="41">
        <f t="shared" si="540"/>
        <v>2.6905509563231515E-2</v>
      </c>
      <c r="BA890" s="41">
        <f t="shared" si="541"/>
        <v>4.9957179560376824E-3</v>
      </c>
      <c r="BB890" s="41">
        <f t="shared" si="542"/>
        <v>5.4453325720810734E-2</v>
      </c>
      <c r="BC890" s="41">
        <f t="shared" si="543"/>
        <v>0</v>
      </c>
      <c r="BD890" s="41">
        <f t="shared" si="544"/>
        <v>0.89323437053953758</v>
      </c>
      <c r="BE890" s="41">
        <f t="shared" si="545"/>
        <v>0.10498144447616328</v>
      </c>
      <c r="BF890" s="41">
        <f t="shared" si="546"/>
        <v>1.7841849842991722E-3</v>
      </c>
      <c r="BG890" s="41">
        <f t="shared" si="547"/>
        <v>0.55766485869254923</v>
      </c>
      <c r="BH890" s="41">
        <f t="shared" si="548"/>
        <v>0.3564801598629746</v>
      </c>
      <c r="BI890" s="41">
        <f t="shared" si="549"/>
        <v>8.5854981444476161E-2</v>
      </c>
      <c r="BJ890" s="41">
        <f t="shared" si="550"/>
        <v>0</v>
      </c>
      <c r="BK890" s="41">
        <f t="shared" si="551"/>
        <v>3.0331144733085926E-2</v>
      </c>
      <c r="BL890" s="41">
        <f t="shared" si="552"/>
        <v>0</v>
      </c>
      <c r="BM890" s="41">
        <f t="shared" si="553"/>
        <v>0.11304596060519555</v>
      </c>
      <c r="BN890" s="41">
        <f t="shared" si="554"/>
        <v>0.85662289466171848</v>
      </c>
      <c r="BO890" s="41">
        <f t="shared" si="555"/>
        <v>1.8840993434199257E-2</v>
      </c>
      <c r="BP890" s="41">
        <f t="shared" si="556"/>
        <v>0.97958892377961748</v>
      </c>
      <c r="BQ890" s="41">
        <f t="shared" si="557"/>
        <v>1.3559805880673707E-3</v>
      </c>
      <c r="BR890" s="41">
        <f t="shared" si="558"/>
        <v>0</v>
      </c>
      <c r="BS890" s="41">
        <f t="shared" si="559"/>
        <v>0.12061090493862403</v>
      </c>
      <c r="BT890" s="41">
        <f t="shared" si="560"/>
        <v>0.87938909506137597</v>
      </c>
      <c r="BU890" s="41">
        <f t="shared" si="561"/>
        <v>2.1410219811590067E-4</v>
      </c>
      <c r="BV890" s="41">
        <f t="shared" si="562"/>
        <v>0</v>
      </c>
      <c r="BW890" s="41">
        <f t="shared" si="563"/>
        <v>1</v>
      </c>
      <c r="BX890" s="41" t="str">
        <f t="shared" si="530"/>
        <v>2014Licensed practical nursesOntario</v>
      </c>
      <c r="BY890" s="51">
        <f>VLOOKUP(BX890,'%workplace'!$A$1:$F$381,6,FALSE)</f>
        <v>37248</v>
      </c>
      <c r="BZ890" s="32">
        <f t="shared" si="531"/>
        <v>0.37618127147766323</v>
      </c>
    </row>
    <row r="891" spans="1:78" s="8" customFormat="1" hidden="1" x14ac:dyDescent="0.2">
      <c r="A891" s="8" t="str">
        <f t="shared" si="529"/>
        <v>2014Licensed practical nursesOntarioHospital</v>
      </c>
      <c r="B891" s="8" t="s">
        <v>3</v>
      </c>
      <c r="C891" s="8" t="s">
        <v>19</v>
      </c>
      <c r="D891" s="8" t="s">
        <v>10</v>
      </c>
      <c r="E891" s="8">
        <v>2014</v>
      </c>
      <c r="F891" s="8">
        <v>13746</v>
      </c>
      <c r="G891" s="8">
        <v>1486</v>
      </c>
      <c r="H891" s="8">
        <v>0</v>
      </c>
      <c r="I891" s="8">
        <v>2263</v>
      </c>
      <c r="J891" s="8">
        <v>2064</v>
      </c>
      <c r="K891" s="8">
        <v>1759</v>
      </c>
      <c r="L891" s="8">
        <v>1711</v>
      </c>
      <c r="M891" s="8">
        <v>1812</v>
      </c>
      <c r="N891" s="8">
        <v>1928</v>
      </c>
      <c r="O891" s="8">
        <v>1653</v>
      </c>
      <c r="P891" s="8">
        <v>1026</v>
      </c>
      <c r="Q891" s="8">
        <v>338</v>
      </c>
      <c r="R891" s="8">
        <v>91</v>
      </c>
      <c r="S891" s="8">
        <v>587</v>
      </c>
      <c r="T891" s="8">
        <v>0</v>
      </c>
      <c r="U891" s="8">
        <v>14515</v>
      </c>
      <c r="V891" s="8">
        <v>708</v>
      </c>
      <c r="W891" s="8">
        <v>9</v>
      </c>
      <c r="X891" s="8">
        <v>8369</v>
      </c>
      <c r="Y891" s="8">
        <v>5697</v>
      </c>
      <c r="Z891" s="8">
        <v>1166</v>
      </c>
      <c r="AA891" s="8">
        <v>0</v>
      </c>
      <c r="AB891" s="8">
        <v>51</v>
      </c>
      <c r="AC891" s="8">
        <v>0</v>
      </c>
      <c r="AD891" s="8">
        <v>652</v>
      </c>
      <c r="AE891" s="8">
        <v>14529</v>
      </c>
      <c r="AF891" s="8">
        <v>62</v>
      </c>
      <c r="AG891" s="8">
        <v>15154</v>
      </c>
      <c r="AH891" s="8">
        <v>14</v>
      </c>
      <c r="AI891" s="8">
        <v>0</v>
      </c>
      <c r="AJ891" s="8">
        <v>1248</v>
      </c>
      <c r="AK891" s="8">
        <v>13984</v>
      </c>
      <c r="AL891" s="8">
        <v>2</v>
      </c>
      <c r="AM891" s="8">
        <v>0</v>
      </c>
      <c r="AN891" s="8">
        <v>15232</v>
      </c>
      <c r="AO891" s="41">
        <f t="shared" si="564"/>
        <v>0.90244222689075626</v>
      </c>
      <c r="AP891" s="41">
        <f t="shared" si="565"/>
        <v>9.7557773109243698E-2</v>
      </c>
      <c r="AQ891" s="41">
        <f t="shared" si="566"/>
        <v>0</v>
      </c>
      <c r="AR891" s="41">
        <f t="shared" si="532"/>
        <v>0.1485688025210084</v>
      </c>
      <c r="AS891" s="41">
        <f t="shared" si="533"/>
        <v>0.13550420168067226</v>
      </c>
      <c r="AT891" s="41">
        <f t="shared" si="534"/>
        <v>0.11548056722689076</v>
      </c>
      <c r="AU891" s="41">
        <f t="shared" si="535"/>
        <v>0.11232930672268908</v>
      </c>
      <c r="AV891" s="41">
        <f t="shared" si="536"/>
        <v>0.11896008403361344</v>
      </c>
      <c r="AW891" s="41">
        <f t="shared" si="537"/>
        <v>0.12657563025210083</v>
      </c>
      <c r="AX891" s="41">
        <f t="shared" si="538"/>
        <v>0.10852153361344538</v>
      </c>
      <c r="AY891" s="41">
        <f t="shared" si="539"/>
        <v>6.7358193277310921E-2</v>
      </c>
      <c r="AZ891" s="41">
        <f t="shared" si="540"/>
        <v>2.2190126050420169E-2</v>
      </c>
      <c r="BA891" s="41">
        <f t="shared" si="541"/>
        <v>5.9742647058823525E-3</v>
      </c>
      <c r="BB891" s="41">
        <f t="shared" si="542"/>
        <v>3.8537289915966388E-2</v>
      </c>
      <c r="BC891" s="41">
        <f t="shared" si="543"/>
        <v>0</v>
      </c>
      <c r="BD891" s="41">
        <f t="shared" si="544"/>
        <v>0.95292804621848737</v>
      </c>
      <c r="BE891" s="41">
        <f t="shared" si="545"/>
        <v>4.6481092436974791E-2</v>
      </c>
      <c r="BF891" s="41">
        <f t="shared" si="546"/>
        <v>5.9086134453781509E-4</v>
      </c>
      <c r="BG891" s="41">
        <f t="shared" si="547"/>
        <v>0.54943539915966388</v>
      </c>
      <c r="BH891" s="41">
        <f t="shared" si="548"/>
        <v>0.37401523109243695</v>
      </c>
      <c r="BI891" s="41">
        <f t="shared" si="549"/>
        <v>7.6549369747899165E-2</v>
      </c>
      <c r="BJ891" s="41">
        <f t="shared" si="550"/>
        <v>0</v>
      </c>
      <c r="BK891" s="41">
        <f t="shared" si="551"/>
        <v>3.3482142857142855E-3</v>
      </c>
      <c r="BL891" s="41">
        <f t="shared" si="552"/>
        <v>0</v>
      </c>
      <c r="BM891" s="41">
        <f t="shared" si="553"/>
        <v>4.2804621848739496E-2</v>
      </c>
      <c r="BN891" s="41">
        <f t="shared" si="554"/>
        <v>0.95384716386554624</v>
      </c>
      <c r="BO891" s="41">
        <f t="shared" si="555"/>
        <v>4.0703781512605045E-3</v>
      </c>
      <c r="BP891" s="41">
        <f t="shared" si="556"/>
        <v>0.99487920168067223</v>
      </c>
      <c r="BQ891" s="41">
        <f t="shared" si="557"/>
        <v>9.1911764705882352E-4</v>
      </c>
      <c r="BR891" s="41">
        <f t="shared" si="558"/>
        <v>0</v>
      </c>
      <c r="BS891" s="41">
        <f t="shared" si="559"/>
        <v>8.1932773109243698E-2</v>
      </c>
      <c r="BT891" s="41">
        <f t="shared" si="560"/>
        <v>0.91806722689075626</v>
      </c>
      <c r="BU891" s="41">
        <f t="shared" si="561"/>
        <v>1.3130252100840336E-4</v>
      </c>
      <c r="BV891" s="41">
        <f t="shared" si="562"/>
        <v>0</v>
      </c>
      <c r="BW891" s="41">
        <f t="shared" si="563"/>
        <v>1</v>
      </c>
      <c r="BX891" s="41" t="str">
        <f t="shared" si="530"/>
        <v>2014Licensed practical nursesOntario</v>
      </c>
      <c r="BY891" s="51">
        <f>VLOOKUP(BX891,'%workplace'!$A$1:$F$381,6,FALSE)</f>
        <v>37248</v>
      </c>
      <c r="BZ891" s="32">
        <f t="shared" si="531"/>
        <v>0.40893470790378006</v>
      </c>
    </row>
    <row r="892" spans="1:78" s="8" customFormat="1" hidden="1" x14ac:dyDescent="0.2">
      <c r="A892" s="8" t="str">
        <f t="shared" si="529"/>
        <v>2014Licensed practical nursesOntarioOther places of work</v>
      </c>
      <c r="B892" s="8" t="s">
        <v>3</v>
      </c>
      <c r="C892" s="8" t="s">
        <v>19</v>
      </c>
      <c r="D892" s="8" t="s">
        <v>13</v>
      </c>
      <c r="E892" s="8">
        <v>2014</v>
      </c>
      <c r="F892" s="8">
        <v>2084</v>
      </c>
      <c r="G892" s="8">
        <v>117</v>
      </c>
      <c r="H892" s="8">
        <v>0</v>
      </c>
      <c r="I892" s="8">
        <v>213</v>
      </c>
      <c r="J892" s="8">
        <v>221</v>
      </c>
      <c r="K892" s="8">
        <v>222</v>
      </c>
      <c r="L892" s="8">
        <v>320</v>
      </c>
      <c r="M892" s="8">
        <v>238</v>
      </c>
      <c r="N892" s="8">
        <v>271</v>
      </c>
      <c r="O892" s="8">
        <v>278</v>
      </c>
      <c r="P892" s="8">
        <v>221</v>
      </c>
      <c r="Q892" s="8">
        <v>123</v>
      </c>
      <c r="R892" s="8">
        <v>42</v>
      </c>
      <c r="S892" s="8">
        <v>52</v>
      </c>
      <c r="T892" s="8">
        <v>0</v>
      </c>
      <c r="U892" s="8">
        <v>2017</v>
      </c>
      <c r="V892" s="8">
        <v>177</v>
      </c>
      <c r="W892" s="8">
        <v>7</v>
      </c>
      <c r="X892" s="8">
        <v>1319</v>
      </c>
      <c r="Y892" s="8">
        <v>644</v>
      </c>
      <c r="Z892" s="8">
        <v>238</v>
      </c>
      <c r="AA892" s="8">
        <v>0</v>
      </c>
      <c r="AB892" s="8">
        <v>138</v>
      </c>
      <c r="AC892" s="8">
        <v>0</v>
      </c>
      <c r="AD892" s="8">
        <v>897</v>
      </c>
      <c r="AE892" s="8">
        <v>1166</v>
      </c>
      <c r="AF892" s="8">
        <v>161</v>
      </c>
      <c r="AG892" s="8">
        <v>1840</v>
      </c>
      <c r="AH892" s="8">
        <v>176</v>
      </c>
      <c r="AI892" s="8">
        <v>0</v>
      </c>
      <c r="AJ892" s="8">
        <v>271</v>
      </c>
      <c r="AK892" s="8">
        <v>1930</v>
      </c>
      <c r="AL892" s="8">
        <v>24</v>
      </c>
      <c r="AM892" s="8">
        <v>0</v>
      </c>
      <c r="AN892" s="8">
        <v>2201</v>
      </c>
      <c r="AO892" s="41">
        <f t="shared" si="564"/>
        <v>0.94684234438891413</v>
      </c>
      <c r="AP892" s="41">
        <f t="shared" si="565"/>
        <v>5.3157655611085868E-2</v>
      </c>
      <c r="AQ892" s="41">
        <f t="shared" si="566"/>
        <v>0</v>
      </c>
      <c r="AR892" s="41">
        <f t="shared" si="532"/>
        <v>9.6774193548387094E-2</v>
      </c>
      <c r="AS892" s="41">
        <f t="shared" si="533"/>
        <v>0.1004089050431622</v>
      </c>
      <c r="AT892" s="41">
        <f t="shared" si="534"/>
        <v>0.10086324398000909</v>
      </c>
      <c r="AU892" s="41">
        <f t="shared" si="535"/>
        <v>0.14538845979100409</v>
      </c>
      <c r="AV892" s="41">
        <f t="shared" si="536"/>
        <v>0.1081326669695593</v>
      </c>
      <c r="AW892" s="41">
        <f t="shared" si="537"/>
        <v>0.12312585188550659</v>
      </c>
      <c r="AX892" s="41">
        <f t="shared" si="538"/>
        <v>0.12630622444343481</v>
      </c>
      <c r="AY892" s="41">
        <f t="shared" si="539"/>
        <v>0.1004089050431622</v>
      </c>
      <c r="AZ892" s="41">
        <f t="shared" si="540"/>
        <v>5.5883689232167195E-2</v>
      </c>
      <c r="BA892" s="41">
        <f t="shared" si="541"/>
        <v>1.9082235347569285E-2</v>
      </c>
      <c r="BB892" s="41">
        <f t="shared" si="542"/>
        <v>2.3625624716038164E-2</v>
      </c>
      <c r="BC892" s="41">
        <f t="shared" si="543"/>
        <v>0</v>
      </c>
      <c r="BD892" s="41">
        <f t="shared" si="544"/>
        <v>0.91640163562017263</v>
      </c>
      <c r="BE892" s="41">
        <f t="shared" si="545"/>
        <v>8.041799182189914E-2</v>
      </c>
      <c r="BF892" s="41">
        <f t="shared" si="546"/>
        <v>3.1803725579282144E-3</v>
      </c>
      <c r="BG892" s="41">
        <f t="shared" si="547"/>
        <v>0.599273057701045</v>
      </c>
      <c r="BH892" s="41">
        <f t="shared" si="548"/>
        <v>0.29259427532939575</v>
      </c>
      <c r="BI892" s="41">
        <f t="shared" si="549"/>
        <v>0.1081326669695593</v>
      </c>
      <c r="BJ892" s="41">
        <f t="shared" si="550"/>
        <v>0</v>
      </c>
      <c r="BK892" s="41">
        <f t="shared" si="551"/>
        <v>6.2698773284870515E-2</v>
      </c>
      <c r="BL892" s="41">
        <f t="shared" si="552"/>
        <v>0</v>
      </c>
      <c r="BM892" s="41">
        <f t="shared" si="553"/>
        <v>0.40754202635165832</v>
      </c>
      <c r="BN892" s="41">
        <f t="shared" si="554"/>
        <v>0.52975920036347113</v>
      </c>
      <c r="BO892" s="41">
        <f t="shared" si="555"/>
        <v>7.3148568832348937E-2</v>
      </c>
      <c r="BP892" s="41">
        <f t="shared" si="556"/>
        <v>0.8359836437982735</v>
      </c>
      <c r="BQ892" s="41">
        <f t="shared" si="557"/>
        <v>7.996365288505225E-2</v>
      </c>
      <c r="BR892" s="41">
        <f t="shared" si="558"/>
        <v>0</v>
      </c>
      <c r="BS892" s="41">
        <f t="shared" si="559"/>
        <v>0.12312585188550659</v>
      </c>
      <c r="BT892" s="41">
        <f t="shared" si="560"/>
        <v>0.87687414811449338</v>
      </c>
      <c r="BU892" s="41">
        <f t="shared" si="561"/>
        <v>1.0904134484325307E-2</v>
      </c>
      <c r="BV892" s="41">
        <f t="shared" si="562"/>
        <v>0</v>
      </c>
      <c r="BW892" s="41">
        <f t="shared" si="563"/>
        <v>1</v>
      </c>
      <c r="BX892" s="41" t="str">
        <f t="shared" si="530"/>
        <v>2014Licensed practical nursesOntario</v>
      </c>
      <c r="BY892" s="51">
        <f>VLOOKUP(BX892,'%workplace'!$A$1:$F$381,6,FALSE)</f>
        <v>37248</v>
      </c>
      <c r="BZ892" s="32">
        <f t="shared" si="531"/>
        <v>5.9090420962199311E-2</v>
      </c>
    </row>
    <row r="893" spans="1:78" hidden="1" x14ac:dyDescent="0.2">
      <c r="A893" s="212" t="str">
        <f t="shared" si="529"/>
        <v>2014Licensed practical nursesManitobaAll places of work</v>
      </c>
      <c r="B893" s="212" t="s">
        <v>3</v>
      </c>
      <c r="C893" s="212" t="s">
        <v>20</v>
      </c>
      <c r="D893" s="212" t="s">
        <v>9</v>
      </c>
      <c r="E893" s="212">
        <v>2014</v>
      </c>
      <c r="F893" s="212">
        <v>2726</v>
      </c>
      <c r="G893" s="212">
        <v>242</v>
      </c>
      <c r="H893" s="212">
        <v>0</v>
      </c>
      <c r="I893" s="212">
        <v>284</v>
      </c>
      <c r="J893" s="212">
        <v>309</v>
      </c>
      <c r="K893" s="212">
        <v>361</v>
      </c>
      <c r="L893" s="212">
        <v>404</v>
      </c>
      <c r="M893" s="212">
        <v>384</v>
      </c>
      <c r="N893" s="212">
        <v>365</v>
      </c>
      <c r="O893" s="212">
        <v>375</v>
      </c>
      <c r="P893" s="212">
        <v>269</v>
      </c>
      <c r="Q893" s="212">
        <v>125</v>
      </c>
      <c r="R893" s="212">
        <v>29</v>
      </c>
      <c r="S893" s="212">
        <v>63</v>
      </c>
      <c r="T893" s="212">
        <v>0</v>
      </c>
      <c r="U893" s="212">
        <v>2700</v>
      </c>
      <c r="V893" s="212">
        <v>266</v>
      </c>
      <c r="W893" s="212">
        <v>2</v>
      </c>
      <c r="X893" s="212">
        <v>999</v>
      </c>
      <c r="Y893" s="212">
        <v>1637</v>
      </c>
      <c r="Z893" s="212">
        <v>332</v>
      </c>
      <c r="AA893" s="212">
        <v>0</v>
      </c>
      <c r="AB893" s="212">
        <v>36</v>
      </c>
      <c r="AC893" s="212">
        <v>0</v>
      </c>
      <c r="AD893" s="212">
        <v>195</v>
      </c>
      <c r="AE893" s="212">
        <v>2737</v>
      </c>
      <c r="AF893" s="212">
        <v>51</v>
      </c>
      <c r="AG893" s="212">
        <v>2890</v>
      </c>
      <c r="AH893" s="212">
        <v>27</v>
      </c>
      <c r="AI893" s="212">
        <v>0</v>
      </c>
      <c r="AJ893" s="212">
        <v>1269</v>
      </c>
      <c r="AK893" s="212">
        <v>1699</v>
      </c>
      <c r="AL893" s="212">
        <v>0</v>
      </c>
      <c r="AM893" s="212">
        <v>0</v>
      </c>
      <c r="AN893" s="212">
        <v>2968</v>
      </c>
      <c r="AO893" s="41">
        <f t="shared" si="564"/>
        <v>0.91846361185983827</v>
      </c>
      <c r="AP893" s="41">
        <f t="shared" si="565"/>
        <v>8.1536388140161731E-2</v>
      </c>
      <c r="AQ893" s="41">
        <f t="shared" si="566"/>
        <v>0</v>
      </c>
      <c r="AR893" s="41">
        <f t="shared" si="532"/>
        <v>9.5687331536388143E-2</v>
      </c>
      <c r="AS893" s="41">
        <f t="shared" si="533"/>
        <v>0.10411051212938005</v>
      </c>
      <c r="AT893" s="41">
        <f t="shared" si="534"/>
        <v>0.12163072776280323</v>
      </c>
      <c r="AU893" s="41">
        <f t="shared" si="535"/>
        <v>0.13611859838274934</v>
      </c>
      <c r="AV893" s="41">
        <f t="shared" si="536"/>
        <v>0.1293800539083558</v>
      </c>
      <c r="AW893" s="41">
        <f t="shared" si="537"/>
        <v>0.12297843665768195</v>
      </c>
      <c r="AX893" s="41">
        <f t="shared" si="538"/>
        <v>0.1263477088948787</v>
      </c>
      <c r="AY893" s="41">
        <f t="shared" si="539"/>
        <v>9.063342318059299E-2</v>
      </c>
      <c r="AZ893" s="41">
        <f t="shared" si="540"/>
        <v>4.2115902964959567E-2</v>
      </c>
      <c r="BA893" s="41">
        <f t="shared" si="541"/>
        <v>9.7708894878706203E-3</v>
      </c>
      <c r="BB893" s="41">
        <f t="shared" si="542"/>
        <v>2.1226415094339621E-2</v>
      </c>
      <c r="BC893" s="41">
        <f t="shared" si="543"/>
        <v>0</v>
      </c>
      <c r="BD893" s="41">
        <f t="shared" si="544"/>
        <v>0.90970350404312672</v>
      </c>
      <c r="BE893" s="41">
        <f t="shared" si="545"/>
        <v>8.9622641509433956E-2</v>
      </c>
      <c r="BF893" s="41">
        <f t="shared" si="546"/>
        <v>6.7385444743935314E-4</v>
      </c>
      <c r="BG893" s="41">
        <f t="shared" si="547"/>
        <v>0.3365902964959569</v>
      </c>
      <c r="BH893" s="41">
        <f t="shared" si="548"/>
        <v>0.55154986522911054</v>
      </c>
      <c r="BI893" s="41">
        <f t="shared" si="549"/>
        <v>0.11185983827493262</v>
      </c>
      <c r="BJ893" s="41">
        <f t="shared" si="550"/>
        <v>0</v>
      </c>
      <c r="BK893" s="41">
        <f t="shared" si="551"/>
        <v>1.2129380053908356E-2</v>
      </c>
      <c r="BL893" s="41">
        <f t="shared" si="552"/>
        <v>0</v>
      </c>
      <c r="BM893" s="41">
        <f t="shared" si="553"/>
        <v>6.5700808625336921E-2</v>
      </c>
      <c r="BN893" s="41">
        <f t="shared" si="554"/>
        <v>0.92216981132075471</v>
      </c>
      <c r="BO893" s="41">
        <f t="shared" si="555"/>
        <v>1.7183288409703505E-2</v>
      </c>
      <c r="BP893" s="41">
        <f t="shared" si="556"/>
        <v>0.97371967654986524</v>
      </c>
      <c r="BQ893" s="41">
        <f t="shared" si="557"/>
        <v>9.0970350404312676E-3</v>
      </c>
      <c r="BR893" s="41">
        <f t="shared" si="558"/>
        <v>0</v>
      </c>
      <c r="BS893" s="41">
        <f t="shared" si="559"/>
        <v>0.42756064690026951</v>
      </c>
      <c r="BT893" s="41">
        <f t="shared" si="560"/>
        <v>0.57243935309973049</v>
      </c>
      <c r="BU893" s="41">
        <f t="shared" si="561"/>
        <v>0</v>
      </c>
      <c r="BV893" s="41">
        <f t="shared" si="562"/>
        <v>0</v>
      </c>
      <c r="BW893" s="41">
        <f t="shared" si="563"/>
        <v>1</v>
      </c>
      <c r="BX893" s="41" t="str">
        <f t="shared" si="530"/>
        <v>2014Licensed practical nursesManitoba</v>
      </c>
      <c r="BY893" s="51">
        <f>VLOOKUP(BX893,'%workplace'!$A$1:$F$381,6,FALSE)</f>
        <v>2968</v>
      </c>
      <c r="BZ893" s="32">
        <f t="shared" si="531"/>
        <v>1</v>
      </c>
    </row>
    <row r="894" spans="1:78" hidden="1" x14ac:dyDescent="0.2">
      <c r="A894" s="212" t="str">
        <f t="shared" si="529"/>
        <v>2014Licensed practical nursesManitobaCommunity health</v>
      </c>
      <c r="B894" s="212" t="s">
        <v>3</v>
      </c>
      <c r="C894" s="212" t="s">
        <v>20</v>
      </c>
      <c r="D894" s="212" t="s">
        <v>11</v>
      </c>
      <c r="E894" s="212">
        <v>2014</v>
      </c>
      <c r="F894" s="212">
        <v>390</v>
      </c>
      <c r="G894" s="212">
        <v>36</v>
      </c>
      <c r="H894" s="212">
        <v>0</v>
      </c>
      <c r="I894" s="212">
        <v>23</v>
      </c>
      <c r="J894" s="212">
        <v>40</v>
      </c>
      <c r="K894" s="212">
        <v>46</v>
      </c>
      <c r="L894" s="212">
        <v>70</v>
      </c>
      <c r="M894" s="212">
        <v>59</v>
      </c>
      <c r="N894" s="212">
        <v>61</v>
      </c>
      <c r="O894" s="212">
        <v>65</v>
      </c>
      <c r="P894" s="212">
        <v>42</v>
      </c>
      <c r="Q894" s="212">
        <v>12</v>
      </c>
      <c r="R894" s="212">
        <v>3</v>
      </c>
      <c r="S894" s="212">
        <v>5</v>
      </c>
      <c r="T894" s="212">
        <v>0</v>
      </c>
      <c r="U894" s="212">
        <v>404</v>
      </c>
      <c r="V894" s="212">
        <v>22</v>
      </c>
      <c r="W894" s="212">
        <v>0</v>
      </c>
      <c r="X894" s="212">
        <v>179</v>
      </c>
      <c r="Y894" s="212">
        <v>197</v>
      </c>
      <c r="Z894" s="212">
        <v>50</v>
      </c>
      <c r="AA894" s="212">
        <v>0</v>
      </c>
      <c r="AB894" s="212">
        <v>15</v>
      </c>
      <c r="AC894" s="212">
        <v>0</v>
      </c>
      <c r="AD894" s="212">
        <v>32</v>
      </c>
      <c r="AE894" s="212">
        <v>379</v>
      </c>
      <c r="AF894" s="212">
        <v>13</v>
      </c>
      <c r="AG894" s="212">
        <v>411</v>
      </c>
      <c r="AH894" s="212">
        <v>2</v>
      </c>
      <c r="AI894" s="212">
        <v>0</v>
      </c>
      <c r="AJ894" s="212">
        <v>182</v>
      </c>
      <c r="AK894" s="212">
        <v>244</v>
      </c>
      <c r="AL894" s="212">
        <v>0</v>
      </c>
      <c r="AM894" s="212">
        <v>0</v>
      </c>
      <c r="AN894" s="212">
        <v>426</v>
      </c>
      <c r="AO894" s="41">
        <f t="shared" si="564"/>
        <v>0.91549295774647887</v>
      </c>
      <c r="AP894" s="41">
        <f t="shared" si="565"/>
        <v>8.4507042253521125E-2</v>
      </c>
      <c r="AQ894" s="41">
        <f t="shared" si="566"/>
        <v>0</v>
      </c>
      <c r="AR894" s="41">
        <f t="shared" si="532"/>
        <v>5.39906103286385E-2</v>
      </c>
      <c r="AS894" s="41">
        <f t="shared" si="533"/>
        <v>9.3896713615023469E-2</v>
      </c>
      <c r="AT894" s="41">
        <f t="shared" si="534"/>
        <v>0.107981220657277</v>
      </c>
      <c r="AU894" s="41">
        <f t="shared" si="535"/>
        <v>0.16431924882629109</v>
      </c>
      <c r="AV894" s="41">
        <f t="shared" si="536"/>
        <v>0.13849765258215962</v>
      </c>
      <c r="AW894" s="41">
        <f t="shared" si="537"/>
        <v>0.14319248826291081</v>
      </c>
      <c r="AX894" s="41">
        <f t="shared" si="538"/>
        <v>0.15258215962441316</v>
      </c>
      <c r="AY894" s="41">
        <f t="shared" si="539"/>
        <v>9.8591549295774641E-2</v>
      </c>
      <c r="AZ894" s="41">
        <f t="shared" si="540"/>
        <v>2.8169014084507043E-2</v>
      </c>
      <c r="BA894" s="41">
        <f t="shared" si="541"/>
        <v>7.0422535211267607E-3</v>
      </c>
      <c r="BB894" s="41">
        <f t="shared" si="542"/>
        <v>1.1737089201877934E-2</v>
      </c>
      <c r="BC894" s="41">
        <f t="shared" si="543"/>
        <v>0</v>
      </c>
      <c r="BD894" s="41">
        <f t="shared" si="544"/>
        <v>0.94835680751173712</v>
      </c>
      <c r="BE894" s="41">
        <f t="shared" si="545"/>
        <v>5.1643192488262914E-2</v>
      </c>
      <c r="BF894" s="41">
        <f t="shared" si="546"/>
        <v>0</v>
      </c>
      <c r="BG894" s="41">
        <f t="shared" si="547"/>
        <v>0.42018779342723006</v>
      </c>
      <c r="BH894" s="41">
        <f t="shared" si="548"/>
        <v>0.46244131455399062</v>
      </c>
      <c r="BI894" s="41">
        <f t="shared" si="549"/>
        <v>0.11737089201877934</v>
      </c>
      <c r="BJ894" s="41">
        <f t="shared" si="550"/>
        <v>0</v>
      </c>
      <c r="BK894" s="41">
        <f t="shared" si="551"/>
        <v>3.5211267605633804E-2</v>
      </c>
      <c r="BL894" s="41">
        <f t="shared" si="552"/>
        <v>0</v>
      </c>
      <c r="BM894" s="41">
        <f t="shared" si="553"/>
        <v>7.5117370892018781E-2</v>
      </c>
      <c r="BN894" s="41">
        <f t="shared" si="554"/>
        <v>0.88967136150234738</v>
      </c>
      <c r="BO894" s="41">
        <f t="shared" si="555"/>
        <v>3.0516431924882629E-2</v>
      </c>
      <c r="BP894" s="41">
        <f t="shared" si="556"/>
        <v>0.96478873239436624</v>
      </c>
      <c r="BQ894" s="41">
        <f t="shared" si="557"/>
        <v>4.6948356807511738E-3</v>
      </c>
      <c r="BR894" s="41">
        <f t="shared" si="558"/>
        <v>0</v>
      </c>
      <c r="BS894" s="41">
        <f t="shared" si="559"/>
        <v>0.42723004694835681</v>
      </c>
      <c r="BT894" s="41">
        <f t="shared" si="560"/>
        <v>0.57276995305164324</v>
      </c>
      <c r="BU894" s="41">
        <f t="shared" si="561"/>
        <v>0</v>
      </c>
      <c r="BV894" s="41">
        <f t="shared" si="562"/>
        <v>0</v>
      </c>
      <c r="BW894" s="41">
        <f t="shared" si="563"/>
        <v>1</v>
      </c>
      <c r="BX894" s="41" t="str">
        <f t="shared" si="530"/>
        <v>2014Licensed practical nursesManitoba</v>
      </c>
      <c r="BY894" s="51">
        <f>VLOOKUP(BX894,'%workplace'!$A$1:$F$381,6,FALSE)</f>
        <v>2968</v>
      </c>
      <c r="BZ894" s="32">
        <f t="shared" si="531"/>
        <v>0.14353099730458221</v>
      </c>
    </row>
    <row r="895" spans="1:78" hidden="1" x14ac:dyDescent="0.2">
      <c r="A895" s="212" t="str">
        <f t="shared" si="529"/>
        <v>2014Licensed practical nursesManitobaNursing home/long-term care</v>
      </c>
      <c r="B895" s="212" t="s">
        <v>3</v>
      </c>
      <c r="C895" s="212" t="s">
        <v>20</v>
      </c>
      <c r="D895" s="212" t="s">
        <v>12</v>
      </c>
      <c r="E895" s="212">
        <v>2014</v>
      </c>
      <c r="F895" s="212">
        <v>1149</v>
      </c>
      <c r="G895" s="212">
        <v>107</v>
      </c>
      <c r="H895" s="212">
        <v>0</v>
      </c>
      <c r="I895" s="212">
        <v>103</v>
      </c>
      <c r="J895" s="212">
        <v>116</v>
      </c>
      <c r="K895" s="212">
        <v>136</v>
      </c>
      <c r="L895" s="212">
        <v>172</v>
      </c>
      <c r="M895" s="212">
        <v>172</v>
      </c>
      <c r="N895" s="212">
        <v>161</v>
      </c>
      <c r="O895" s="212">
        <v>159</v>
      </c>
      <c r="P895" s="212">
        <v>123</v>
      </c>
      <c r="Q895" s="212">
        <v>68</v>
      </c>
      <c r="R895" s="212">
        <v>18</v>
      </c>
      <c r="S895" s="212">
        <v>28</v>
      </c>
      <c r="T895" s="212">
        <v>0</v>
      </c>
      <c r="U895" s="212">
        <v>1074</v>
      </c>
      <c r="V895" s="212">
        <v>180</v>
      </c>
      <c r="W895" s="212">
        <v>2</v>
      </c>
      <c r="X895" s="212">
        <v>392</v>
      </c>
      <c r="Y895" s="212">
        <v>730</v>
      </c>
      <c r="Z895" s="212">
        <v>134</v>
      </c>
      <c r="AA895" s="212">
        <v>0</v>
      </c>
      <c r="AB895" s="212">
        <v>10</v>
      </c>
      <c r="AC895" s="212">
        <v>0</v>
      </c>
      <c r="AD895" s="212">
        <v>32</v>
      </c>
      <c r="AE895" s="212">
        <v>1214</v>
      </c>
      <c r="AF895" s="212">
        <v>8</v>
      </c>
      <c r="AG895" s="212">
        <v>1242</v>
      </c>
      <c r="AH895" s="212">
        <v>6</v>
      </c>
      <c r="AI895" s="212">
        <v>0</v>
      </c>
      <c r="AJ895" s="212">
        <v>392</v>
      </c>
      <c r="AK895" s="212">
        <v>864</v>
      </c>
      <c r="AL895" s="212">
        <v>0</v>
      </c>
      <c r="AM895" s="212">
        <v>0</v>
      </c>
      <c r="AN895" s="212">
        <v>1256</v>
      </c>
      <c r="AO895" s="41">
        <f t="shared" si="564"/>
        <v>0.91480891719745228</v>
      </c>
      <c r="AP895" s="41">
        <f t="shared" si="565"/>
        <v>8.5191082802547766E-2</v>
      </c>
      <c r="AQ895" s="41">
        <f t="shared" si="566"/>
        <v>0</v>
      </c>
      <c r="AR895" s="41">
        <f t="shared" si="532"/>
        <v>8.2006369426751588E-2</v>
      </c>
      <c r="AS895" s="41">
        <f t="shared" si="533"/>
        <v>9.2356687898089165E-2</v>
      </c>
      <c r="AT895" s="41">
        <f t="shared" si="534"/>
        <v>0.10828025477707007</v>
      </c>
      <c r="AU895" s="41">
        <f t="shared" si="535"/>
        <v>0.13694267515923567</v>
      </c>
      <c r="AV895" s="41">
        <f t="shared" si="536"/>
        <v>0.13694267515923567</v>
      </c>
      <c r="AW895" s="41">
        <f t="shared" si="537"/>
        <v>0.12818471337579618</v>
      </c>
      <c r="AX895" s="41">
        <f t="shared" si="538"/>
        <v>0.12659235668789809</v>
      </c>
      <c r="AY895" s="41">
        <f t="shared" si="539"/>
        <v>9.792993630573249E-2</v>
      </c>
      <c r="AZ895" s="41">
        <f t="shared" si="540"/>
        <v>5.4140127388535034E-2</v>
      </c>
      <c r="BA895" s="41">
        <f t="shared" si="541"/>
        <v>1.4331210191082803E-2</v>
      </c>
      <c r="BB895" s="41">
        <f t="shared" si="542"/>
        <v>2.2292993630573247E-2</v>
      </c>
      <c r="BC895" s="41">
        <f t="shared" si="543"/>
        <v>0</v>
      </c>
      <c r="BD895" s="41">
        <f t="shared" si="544"/>
        <v>0.85509554140127386</v>
      </c>
      <c r="BE895" s="41">
        <f t="shared" si="545"/>
        <v>0.14331210191082802</v>
      </c>
      <c r="BF895" s="41">
        <f t="shared" si="546"/>
        <v>1.5923566878980893E-3</v>
      </c>
      <c r="BG895" s="41">
        <f t="shared" si="547"/>
        <v>0.31210191082802546</v>
      </c>
      <c r="BH895" s="41">
        <f t="shared" si="548"/>
        <v>0.58121019108280259</v>
      </c>
      <c r="BI895" s="41">
        <f t="shared" si="549"/>
        <v>0.10668789808917198</v>
      </c>
      <c r="BJ895" s="41">
        <f t="shared" si="550"/>
        <v>0</v>
      </c>
      <c r="BK895" s="41">
        <f t="shared" si="551"/>
        <v>7.9617834394904458E-3</v>
      </c>
      <c r="BL895" s="41">
        <f t="shared" si="552"/>
        <v>0</v>
      </c>
      <c r="BM895" s="41">
        <f t="shared" si="553"/>
        <v>2.5477707006369428E-2</v>
      </c>
      <c r="BN895" s="41">
        <f t="shared" si="554"/>
        <v>0.96656050955414008</v>
      </c>
      <c r="BO895" s="41">
        <f t="shared" si="555"/>
        <v>6.369426751592357E-3</v>
      </c>
      <c r="BP895" s="41">
        <f t="shared" si="556"/>
        <v>0.98885350318471332</v>
      </c>
      <c r="BQ895" s="41">
        <f t="shared" si="557"/>
        <v>4.7770700636942673E-3</v>
      </c>
      <c r="BR895" s="41">
        <f t="shared" si="558"/>
        <v>0</v>
      </c>
      <c r="BS895" s="41">
        <f t="shared" si="559"/>
        <v>0.31210191082802546</v>
      </c>
      <c r="BT895" s="41">
        <f t="shared" si="560"/>
        <v>0.68789808917197448</v>
      </c>
      <c r="BU895" s="41">
        <f t="shared" si="561"/>
        <v>0</v>
      </c>
      <c r="BV895" s="41">
        <f t="shared" si="562"/>
        <v>0</v>
      </c>
      <c r="BW895" s="41">
        <f t="shared" si="563"/>
        <v>1</v>
      </c>
      <c r="BX895" s="41" t="str">
        <f t="shared" si="530"/>
        <v>2014Licensed practical nursesManitoba</v>
      </c>
      <c r="BY895" s="51">
        <f>VLOOKUP(BX895,'%workplace'!$A$1:$F$381,6,FALSE)</f>
        <v>2968</v>
      </c>
      <c r="BZ895" s="32">
        <f t="shared" si="531"/>
        <v>0.42318059299191374</v>
      </c>
    </row>
    <row r="896" spans="1:78" hidden="1" x14ac:dyDescent="0.2">
      <c r="A896" s="212" t="str">
        <f t="shared" si="529"/>
        <v>2014Licensed practical nursesManitobaHospital</v>
      </c>
      <c r="B896" s="212" t="s">
        <v>3</v>
      </c>
      <c r="C896" s="212" t="s">
        <v>20</v>
      </c>
      <c r="D896" s="212" t="s">
        <v>10</v>
      </c>
      <c r="E896" s="212">
        <v>2014</v>
      </c>
      <c r="F896" s="212">
        <v>1057</v>
      </c>
      <c r="G896" s="212">
        <v>84</v>
      </c>
      <c r="H896" s="212">
        <v>0</v>
      </c>
      <c r="I896" s="212">
        <v>155</v>
      </c>
      <c r="J896" s="212">
        <v>139</v>
      </c>
      <c r="K896" s="212">
        <v>163</v>
      </c>
      <c r="L896" s="212">
        <v>138</v>
      </c>
      <c r="M896" s="212">
        <v>134</v>
      </c>
      <c r="N896" s="212">
        <v>129</v>
      </c>
      <c r="O896" s="212">
        <v>128</v>
      </c>
      <c r="P896" s="212">
        <v>82</v>
      </c>
      <c r="Q896" s="212">
        <v>39</v>
      </c>
      <c r="R896" s="212">
        <v>6</v>
      </c>
      <c r="S896" s="212">
        <v>28</v>
      </c>
      <c r="T896" s="212">
        <v>0</v>
      </c>
      <c r="U896" s="212">
        <v>1084</v>
      </c>
      <c r="V896" s="212">
        <v>57</v>
      </c>
      <c r="W896" s="212">
        <v>0</v>
      </c>
      <c r="X896" s="212">
        <v>360</v>
      </c>
      <c r="Y896" s="212">
        <v>658</v>
      </c>
      <c r="Z896" s="212">
        <v>123</v>
      </c>
      <c r="AA896" s="212">
        <v>0</v>
      </c>
      <c r="AB896" s="212">
        <v>5</v>
      </c>
      <c r="AC896" s="212">
        <v>0</v>
      </c>
      <c r="AD896" s="212">
        <v>55</v>
      </c>
      <c r="AE896" s="212">
        <v>1081</v>
      </c>
      <c r="AF896" s="212">
        <v>10</v>
      </c>
      <c r="AG896" s="212">
        <v>1131</v>
      </c>
      <c r="AH896" s="212">
        <v>0</v>
      </c>
      <c r="AI896" s="212">
        <v>0</v>
      </c>
      <c r="AJ896" s="212">
        <v>646</v>
      </c>
      <c r="AK896" s="212">
        <v>495</v>
      </c>
      <c r="AL896" s="212">
        <v>0</v>
      </c>
      <c r="AM896" s="212">
        <v>0</v>
      </c>
      <c r="AN896" s="212">
        <v>1141</v>
      </c>
      <c r="AO896" s="41">
        <f t="shared" si="564"/>
        <v>0.92638036809815949</v>
      </c>
      <c r="AP896" s="41">
        <f t="shared" si="565"/>
        <v>7.3619631901840496E-2</v>
      </c>
      <c r="AQ896" s="41">
        <f t="shared" si="566"/>
        <v>0</v>
      </c>
      <c r="AR896" s="41">
        <f t="shared" si="532"/>
        <v>0.13584574934268187</v>
      </c>
      <c r="AS896" s="41">
        <f t="shared" si="533"/>
        <v>0.12182296231375986</v>
      </c>
      <c r="AT896" s="41">
        <f t="shared" si="534"/>
        <v>0.14285714285714285</v>
      </c>
      <c r="AU896" s="41">
        <f t="shared" si="535"/>
        <v>0.12094653812445223</v>
      </c>
      <c r="AV896" s="41">
        <f t="shared" si="536"/>
        <v>0.11744084136722173</v>
      </c>
      <c r="AW896" s="41">
        <f t="shared" si="537"/>
        <v>0.11305872042068361</v>
      </c>
      <c r="AX896" s="41">
        <f t="shared" si="538"/>
        <v>0.11218229623137599</v>
      </c>
      <c r="AY896" s="41">
        <f t="shared" si="539"/>
        <v>7.1866783523225244E-2</v>
      </c>
      <c r="AZ896" s="41">
        <f t="shared" si="540"/>
        <v>3.4180543382997371E-2</v>
      </c>
      <c r="BA896" s="41">
        <f t="shared" si="541"/>
        <v>5.2585451358457495E-3</v>
      </c>
      <c r="BB896" s="41">
        <f t="shared" si="542"/>
        <v>2.4539877300613498E-2</v>
      </c>
      <c r="BC896" s="41">
        <f t="shared" si="543"/>
        <v>0</v>
      </c>
      <c r="BD896" s="41">
        <f t="shared" si="544"/>
        <v>0.9500438212094654</v>
      </c>
      <c r="BE896" s="41">
        <f t="shared" si="545"/>
        <v>4.9956178790534621E-2</v>
      </c>
      <c r="BF896" s="41">
        <f t="shared" si="546"/>
        <v>0</v>
      </c>
      <c r="BG896" s="41">
        <f t="shared" si="547"/>
        <v>0.31551270815074495</v>
      </c>
      <c r="BH896" s="41">
        <f t="shared" si="548"/>
        <v>0.57668711656441718</v>
      </c>
      <c r="BI896" s="41">
        <f t="shared" si="549"/>
        <v>0.10780017528483786</v>
      </c>
      <c r="BJ896" s="41">
        <f t="shared" si="550"/>
        <v>0</v>
      </c>
      <c r="BK896" s="41">
        <f t="shared" si="551"/>
        <v>4.3821209465381246E-3</v>
      </c>
      <c r="BL896" s="41">
        <f t="shared" si="552"/>
        <v>0</v>
      </c>
      <c r="BM896" s="41">
        <f t="shared" si="553"/>
        <v>4.8203330411919369E-2</v>
      </c>
      <c r="BN896" s="41">
        <f t="shared" si="554"/>
        <v>0.94741454864154251</v>
      </c>
      <c r="BO896" s="41">
        <f t="shared" si="555"/>
        <v>8.7642418930762491E-3</v>
      </c>
      <c r="BP896" s="41">
        <f t="shared" si="556"/>
        <v>0.99123575810692377</v>
      </c>
      <c r="BQ896" s="41">
        <f t="shared" si="557"/>
        <v>0</v>
      </c>
      <c r="BR896" s="41">
        <f t="shared" si="558"/>
        <v>0</v>
      </c>
      <c r="BS896" s="41">
        <f t="shared" si="559"/>
        <v>0.56617002629272573</v>
      </c>
      <c r="BT896" s="41">
        <f t="shared" si="560"/>
        <v>0.43382997370727433</v>
      </c>
      <c r="BU896" s="41">
        <f t="shared" si="561"/>
        <v>0</v>
      </c>
      <c r="BV896" s="41">
        <f t="shared" si="562"/>
        <v>0</v>
      </c>
      <c r="BW896" s="41">
        <f t="shared" si="563"/>
        <v>1</v>
      </c>
      <c r="BX896" s="41" t="str">
        <f t="shared" si="530"/>
        <v>2014Licensed practical nursesManitoba</v>
      </c>
      <c r="BY896" s="51">
        <f>VLOOKUP(BX896,'%workplace'!$A$1:$F$381,6,FALSE)</f>
        <v>2968</v>
      </c>
      <c r="BZ896" s="32">
        <f t="shared" si="531"/>
        <v>0.38443396226415094</v>
      </c>
    </row>
    <row r="897" spans="1:78" hidden="1" x14ac:dyDescent="0.2">
      <c r="A897" s="212" t="str">
        <f t="shared" si="529"/>
        <v>2014Licensed practical nursesManitobaOther places of work</v>
      </c>
      <c r="B897" s="212" t="s">
        <v>3</v>
      </c>
      <c r="C897" s="212" t="s">
        <v>20</v>
      </c>
      <c r="D897" s="212" t="s">
        <v>13</v>
      </c>
      <c r="E897" s="212">
        <v>2014</v>
      </c>
      <c r="F897" s="212">
        <v>130</v>
      </c>
      <c r="G897" s="212">
        <v>15</v>
      </c>
      <c r="H897" s="212">
        <v>0</v>
      </c>
      <c r="I897" s="212">
        <v>3</v>
      </c>
      <c r="J897" s="212">
        <v>14</v>
      </c>
      <c r="K897" s="212">
        <v>16</v>
      </c>
      <c r="L897" s="212">
        <v>24</v>
      </c>
      <c r="M897" s="212">
        <v>19</v>
      </c>
      <c r="N897" s="212">
        <v>14</v>
      </c>
      <c r="O897" s="212">
        <v>23</v>
      </c>
      <c r="P897" s="212">
        <v>22</v>
      </c>
      <c r="Q897" s="212">
        <v>6</v>
      </c>
      <c r="R897" s="212">
        <v>2</v>
      </c>
      <c r="S897" s="212">
        <v>2</v>
      </c>
      <c r="T897" s="212">
        <v>0</v>
      </c>
      <c r="U897" s="212">
        <v>138</v>
      </c>
      <c r="V897" s="212">
        <v>7</v>
      </c>
      <c r="W897" s="212">
        <v>0</v>
      </c>
      <c r="X897" s="212">
        <v>68</v>
      </c>
      <c r="Y897" s="212">
        <v>52</v>
      </c>
      <c r="Z897" s="212">
        <v>25</v>
      </c>
      <c r="AA897" s="212">
        <v>0</v>
      </c>
      <c r="AB897" s="212">
        <v>6</v>
      </c>
      <c r="AC897" s="212">
        <v>0</v>
      </c>
      <c r="AD897" s="212">
        <v>76</v>
      </c>
      <c r="AE897" s="212">
        <v>63</v>
      </c>
      <c r="AF897" s="212">
        <v>20</v>
      </c>
      <c r="AG897" s="212">
        <v>106</v>
      </c>
      <c r="AH897" s="212">
        <v>19</v>
      </c>
      <c r="AI897" s="212">
        <v>0</v>
      </c>
      <c r="AJ897" s="212">
        <v>49</v>
      </c>
      <c r="AK897" s="212">
        <v>96</v>
      </c>
      <c r="AL897" s="212">
        <v>0</v>
      </c>
      <c r="AM897" s="212">
        <v>0</v>
      </c>
      <c r="AN897" s="212">
        <v>145</v>
      </c>
      <c r="AO897" s="41">
        <f t="shared" si="564"/>
        <v>0.89655172413793105</v>
      </c>
      <c r="AP897" s="41">
        <f t="shared" si="565"/>
        <v>0.10344827586206896</v>
      </c>
      <c r="AQ897" s="41">
        <f t="shared" si="566"/>
        <v>0</v>
      </c>
      <c r="AR897" s="41">
        <f t="shared" si="532"/>
        <v>2.0689655172413793E-2</v>
      </c>
      <c r="AS897" s="41">
        <f t="shared" si="533"/>
        <v>9.6551724137931033E-2</v>
      </c>
      <c r="AT897" s="41">
        <f t="shared" si="534"/>
        <v>0.1103448275862069</v>
      </c>
      <c r="AU897" s="41">
        <f t="shared" si="535"/>
        <v>0.16551724137931034</v>
      </c>
      <c r="AV897" s="41">
        <f t="shared" si="536"/>
        <v>0.1310344827586207</v>
      </c>
      <c r="AW897" s="41">
        <f t="shared" si="537"/>
        <v>9.6551724137931033E-2</v>
      </c>
      <c r="AX897" s="41">
        <f t="shared" si="538"/>
        <v>0.15862068965517243</v>
      </c>
      <c r="AY897" s="41">
        <f t="shared" si="539"/>
        <v>0.15172413793103448</v>
      </c>
      <c r="AZ897" s="41">
        <f t="shared" si="540"/>
        <v>4.1379310344827586E-2</v>
      </c>
      <c r="BA897" s="41">
        <f t="shared" si="541"/>
        <v>1.3793103448275862E-2</v>
      </c>
      <c r="BB897" s="41">
        <f t="shared" si="542"/>
        <v>1.3793103448275862E-2</v>
      </c>
      <c r="BC897" s="41">
        <f t="shared" si="543"/>
        <v>0</v>
      </c>
      <c r="BD897" s="41">
        <f t="shared" si="544"/>
        <v>0.9517241379310345</v>
      </c>
      <c r="BE897" s="41">
        <f t="shared" si="545"/>
        <v>4.8275862068965517E-2</v>
      </c>
      <c r="BF897" s="41">
        <f t="shared" si="546"/>
        <v>0</v>
      </c>
      <c r="BG897" s="41">
        <f t="shared" si="547"/>
        <v>0.4689655172413793</v>
      </c>
      <c r="BH897" s="41">
        <f t="shared" si="548"/>
        <v>0.35862068965517241</v>
      </c>
      <c r="BI897" s="41">
        <f t="shared" si="549"/>
        <v>0.17241379310344829</v>
      </c>
      <c r="BJ897" s="41">
        <f t="shared" si="550"/>
        <v>0</v>
      </c>
      <c r="BK897" s="41">
        <f t="shared" si="551"/>
        <v>4.1379310344827586E-2</v>
      </c>
      <c r="BL897" s="41">
        <f t="shared" si="552"/>
        <v>0</v>
      </c>
      <c r="BM897" s="41">
        <f t="shared" si="553"/>
        <v>0.52413793103448281</v>
      </c>
      <c r="BN897" s="41">
        <f t="shared" si="554"/>
        <v>0.43448275862068964</v>
      </c>
      <c r="BO897" s="41">
        <f t="shared" si="555"/>
        <v>0.13793103448275862</v>
      </c>
      <c r="BP897" s="41">
        <f t="shared" si="556"/>
        <v>0.73103448275862071</v>
      </c>
      <c r="BQ897" s="41">
        <f t="shared" si="557"/>
        <v>0.1310344827586207</v>
      </c>
      <c r="BR897" s="41">
        <f t="shared" si="558"/>
        <v>0</v>
      </c>
      <c r="BS897" s="41">
        <f t="shared" si="559"/>
        <v>0.33793103448275863</v>
      </c>
      <c r="BT897" s="41">
        <f t="shared" si="560"/>
        <v>0.66206896551724137</v>
      </c>
      <c r="BU897" s="41">
        <f t="shared" si="561"/>
        <v>0</v>
      </c>
      <c r="BV897" s="41">
        <f t="shared" si="562"/>
        <v>0</v>
      </c>
      <c r="BW897" s="41">
        <f t="shared" si="563"/>
        <v>1</v>
      </c>
      <c r="BX897" s="41" t="str">
        <f t="shared" si="530"/>
        <v>2014Licensed practical nursesManitoba</v>
      </c>
      <c r="BY897" s="51">
        <f>VLOOKUP(BX897,'%workplace'!$A$1:$F$381,6,FALSE)</f>
        <v>2968</v>
      </c>
      <c r="BZ897" s="32">
        <f t="shared" si="531"/>
        <v>4.8854447439353098E-2</v>
      </c>
    </row>
    <row r="898" spans="1:78" s="8" customFormat="1" hidden="1" x14ac:dyDescent="0.2">
      <c r="A898" s="8" t="str">
        <f t="shared" ref="A898:A961" si="567">CONCATENATE(E898,B898,C898,D898)</f>
        <v>2014Licensed practical nursesSaskatchewanAll places of work</v>
      </c>
      <c r="B898" s="8" t="s">
        <v>3</v>
      </c>
      <c r="C898" s="8" t="s">
        <v>21</v>
      </c>
      <c r="D898" s="8" t="s">
        <v>9</v>
      </c>
      <c r="E898" s="8">
        <v>2014</v>
      </c>
      <c r="F898" s="8">
        <v>2972</v>
      </c>
      <c r="G898" s="8">
        <v>162</v>
      </c>
      <c r="H898" s="8">
        <v>0</v>
      </c>
      <c r="I898" s="8">
        <v>519</v>
      </c>
      <c r="J898" s="8">
        <v>533</v>
      </c>
      <c r="K898" s="8">
        <v>422</v>
      </c>
      <c r="L898" s="8">
        <v>322</v>
      </c>
      <c r="M898" s="8">
        <v>280</v>
      </c>
      <c r="N898" s="8">
        <v>352</v>
      </c>
      <c r="O898" s="8">
        <v>330</v>
      </c>
      <c r="P898" s="8">
        <v>188</v>
      </c>
      <c r="Q898" s="8">
        <v>34</v>
      </c>
      <c r="R898" s="8">
        <v>6</v>
      </c>
      <c r="S898" s="8">
        <v>148</v>
      </c>
      <c r="T898" s="8">
        <v>0</v>
      </c>
      <c r="U898" s="8">
        <v>2918</v>
      </c>
      <c r="V898" s="8">
        <v>216</v>
      </c>
      <c r="W898" s="8">
        <v>0</v>
      </c>
      <c r="X898" s="8">
        <v>1618</v>
      </c>
      <c r="Y898" s="8">
        <v>939</v>
      </c>
      <c r="Z898" s="8">
        <v>575</v>
      </c>
      <c r="AA898" s="8">
        <v>2</v>
      </c>
      <c r="AB898" s="8">
        <v>42</v>
      </c>
      <c r="AC898" s="8">
        <v>0</v>
      </c>
      <c r="AD898" s="8">
        <v>346</v>
      </c>
      <c r="AE898" s="8">
        <v>2746</v>
      </c>
      <c r="AF898" s="8">
        <v>137</v>
      </c>
      <c r="AG898" s="8">
        <v>2978</v>
      </c>
      <c r="AH898" s="8">
        <v>17</v>
      </c>
      <c r="AI898" s="8">
        <v>1</v>
      </c>
      <c r="AJ898" s="8">
        <v>984</v>
      </c>
      <c r="AK898" s="8">
        <v>2150</v>
      </c>
      <c r="AL898" s="8">
        <v>1</v>
      </c>
      <c r="AM898" s="8">
        <v>0</v>
      </c>
      <c r="AN898" s="8">
        <v>3134</v>
      </c>
      <c r="AO898" s="41">
        <f t="shared" si="564"/>
        <v>0.94830887045309509</v>
      </c>
      <c r="AP898" s="41">
        <f t="shared" si="565"/>
        <v>5.1691129546904913E-2</v>
      </c>
      <c r="AQ898" s="41">
        <f t="shared" si="566"/>
        <v>0</v>
      </c>
      <c r="AR898" s="41">
        <f t="shared" si="532"/>
        <v>0.16560306317804721</v>
      </c>
      <c r="AS898" s="41">
        <f t="shared" si="533"/>
        <v>0.17007019783024888</v>
      </c>
      <c r="AT898" s="41">
        <f t="shared" si="534"/>
        <v>0.13465220165922145</v>
      </c>
      <c r="AU898" s="41">
        <f t="shared" si="535"/>
        <v>0.10274409700063816</v>
      </c>
      <c r="AV898" s="41">
        <f t="shared" si="536"/>
        <v>8.9342693044033181E-2</v>
      </c>
      <c r="AW898" s="41">
        <f t="shared" si="537"/>
        <v>0.11231652839821314</v>
      </c>
      <c r="AX898" s="41">
        <f t="shared" si="538"/>
        <v>0.10529674537332483</v>
      </c>
      <c r="AY898" s="41">
        <f t="shared" si="539"/>
        <v>5.9987236758136567E-2</v>
      </c>
      <c r="AZ898" s="41">
        <f t="shared" si="540"/>
        <v>1.0848755583918315E-2</v>
      </c>
      <c r="BA898" s="41">
        <f t="shared" si="541"/>
        <v>1.9144862795149968E-3</v>
      </c>
      <c r="BB898" s="41">
        <f t="shared" si="542"/>
        <v>4.7223994894703254E-2</v>
      </c>
      <c r="BC898" s="41">
        <f t="shared" si="543"/>
        <v>0</v>
      </c>
      <c r="BD898" s="41">
        <f t="shared" si="544"/>
        <v>0.93107849393746012</v>
      </c>
      <c r="BE898" s="41">
        <f t="shared" si="545"/>
        <v>6.8921506062539883E-2</v>
      </c>
      <c r="BF898" s="41">
        <f t="shared" si="546"/>
        <v>0</v>
      </c>
      <c r="BG898" s="41">
        <f t="shared" si="547"/>
        <v>0.51627313337587744</v>
      </c>
      <c r="BH898" s="41">
        <f t="shared" si="548"/>
        <v>0.29961710274409697</v>
      </c>
      <c r="BI898" s="41">
        <f t="shared" si="549"/>
        <v>0.18347160178685387</v>
      </c>
      <c r="BJ898" s="41">
        <f t="shared" si="550"/>
        <v>6.3816209317166565E-4</v>
      </c>
      <c r="BK898" s="41">
        <f t="shared" si="551"/>
        <v>1.3401403956604978E-2</v>
      </c>
      <c r="BL898" s="41">
        <f t="shared" si="552"/>
        <v>0</v>
      </c>
      <c r="BM898" s="41">
        <f t="shared" si="553"/>
        <v>0.11040204211869815</v>
      </c>
      <c r="BN898" s="41">
        <f t="shared" si="554"/>
        <v>0.87619655392469686</v>
      </c>
      <c r="BO898" s="41">
        <f t="shared" si="555"/>
        <v>4.3714103382259097E-2</v>
      </c>
      <c r="BP898" s="41">
        <f t="shared" si="556"/>
        <v>0.95022335673261005</v>
      </c>
      <c r="BQ898" s="41">
        <f t="shared" si="557"/>
        <v>5.4243777919591573E-3</v>
      </c>
      <c r="BR898" s="41">
        <f t="shared" si="558"/>
        <v>3.1908104658583282E-4</v>
      </c>
      <c r="BS898" s="41">
        <f t="shared" si="559"/>
        <v>0.31397574984045945</v>
      </c>
      <c r="BT898" s="41">
        <f t="shared" si="560"/>
        <v>0.68602425015954049</v>
      </c>
      <c r="BU898" s="41">
        <f t="shared" si="561"/>
        <v>3.1908104658583282E-4</v>
      </c>
      <c r="BV898" s="41">
        <f t="shared" si="562"/>
        <v>0</v>
      </c>
      <c r="BW898" s="41">
        <f t="shared" si="563"/>
        <v>1</v>
      </c>
      <c r="BX898" s="41" t="str">
        <f t="shared" ref="BX898:BX961" si="568">CONCATENATE(E898,B898,C898)</f>
        <v>2014Licensed practical nursesSaskatchewan</v>
      </c>
      <c r="BY898" s="51">
        <f>VLOOKUP(BX898,'%workplace'!$A$1:$F$381,6,FALSE)</f>
        <v>3134</v>
      </c>
      <c r="BZ898" s="32">
        <f t="shared" ref="BZ898:BZ961" si="569">IF(AN898="†","†",AN898/BY898)</f>
        <v>1</v>
      </c>
    </row>
    <row r="899" spans="1:78" s="8" customFormat="1" hidden="1" x14ac:dyDescent="0.2">
      <c r="A899" s="8" t="str">
        <f t="shared" si="567"/>
        <v>2014Licensed practical nursesSaskatchewanCommunity health</v>
      </c>
      <c r="B899" s="8" t="s">
        <v>3</v>
      </c>
      <c r="C899" s="8" t="s">
        <v>21</v>
      </c>
      <c r="D899" s="8" t="s">
        <v>11</v>
      </c>
      <c r="E899" s="8">
        <v>2014</v>
      </c>
      <c r="F899" s="8">
        <v>736</v>
      </c>
      <c r="G899" s="8">
        <v>38</v>
      </c>
      <c r="H899" s="8">
        <v>0</v>
      </c>
      <c r="I899" s="8">
        <v>126</v>
      </c>
      <c r="J899" s="8">
        <v>123</v>
      </c>
      <c r="K899" s="8">
        <v>98</v>
      </c>
      <c r="L899" s="8">
        <v>69</v>
      </c>
      <c r="M899" s="8">
        <v>74</v>
      </c>
      <c r="N899" s="8">
        <v>96</v>
      </c>
      <c r="O899" s="8">
        <v>79</v>
      </c>
      <c r="P899" s="8">
        <v>52</v>
      </c>
      <c r="Q899" s="8">
        <v>9</v>
      </c>
      <c r="R899" s="8">
        <v>0</v>
      </c>
      <c r="S899" s="8">
        <v>48</v>
      </c>
      <c r="T899" s="8">
        <v>0</v>
      </c>
      <c r="U899" s="8">
        <v>726</v>
      </c>
      <c r="V899" s="8">
        <v>48</v>
      </c>
      <c r="W899" s="8">
        <v>0</v>
      </c>
      <c r="X899" s="8">
        <v>339</v>
      </c>
      <c r="Y899" s="8">
        <v>265</v>
      </c>
      <c r="Z899" s="8">
        <v>170</v>
      </c>
      <c r="AA899" s="8">
        <v>0</v>
      </c>
      <c r="AB899" s="8">
        <v>17</v>
      </c>
      <c r="AC899" s="8">
        <v>0</v>
      </c>
      <c r="AD899" s="8">
        <v>81</v>
      </c>
      <c r="AE899" s="8">
        <v>676</v>
      </c>
      <c r="AF899" s="8">
        <v>52</v>
      </c>
      <c r="AG899" s="8">
        <v>716</v>
      </c>
      <c r="AH899" s="8">
        <v>5</v>
      </c>
      <c r="AI899" s="8">
        <v>0</v>
      </c>
      <c r="AJ899" s="8">
        <v>433</v>
      </c>
      <c r="AK899" s="8">
        <v>341</v>
      </c>
      <c r="AL899" s="8">
        <v>1</v>
      </c>
      <c r="AM899" s="8">
        <v>0</v>
      </c>
      <c r="AN899" s="8">
        <v>774</v>
      </c>
      <c r="AO899" s="41">
        <f t="shared" si="564"/>
        <v>0.95090439276485783</v>
      </c>
      <c r="AP899" s="41">
        <f t="shared" si="565"/>
        <v>4.909560723514212E-2</v>
      </c>
      <c r="AQ899" s="41">
        <f t="shared" si="566"/>
        <v>0</v>
      </c>
      <c r="AR899" s="41">
        <f t="shared" si="532"/>
        <v>0.16279069767441862</v>
      </c>
      <c r="AS899" s="41">
        <f t="shared" si="533"/>
        <v>0.15891472868217055</v>
      </c>
      <c r="AT899" s="41">
        <f t="shared" si="534"/>
        <v>0.12661498708010335</v>
      </c>
      <c r="AU899" s="41">
        <f t="shared" si="535"/>
        <v>8.9147286821705432E-2</v>
      </c>
      <c r="AV899" s="41">
        <f t="shared" si="536"/>
        <v>9.5607235142118857E-2</v>
      </c>
      <c r="AW899" s="41">
        <f t="shared" si="537"/>
        <v>0.12403100775193798</v>
      </c>
      <c r="AX899" s="41">
        <f t="shared" si="538"/>
        <v>0.1020671834625323</v>
      </c>
      <c r="AY899" s="41">
        <f t="shared" si="539"/>
        <v>6.7183462532299745E-2</v>
      </c>
      <c r="AZ899" s="41">
        <f t="shared" si="540"/>
        <v>1.1627906976744186E-2</v>
      </c>
      <c r="BA899" s="41">
        <f t="shared" si="541"/>
        <v>0</v>
      </c>
      <c r="BB899" s="41">
        <f t="shared" si="542"/>
        <v>6.2015503875968991E-2</v>
      </c>
      <c r="BC899" s="41">
        <f t="shared" si="543"/>
        <v>0</v>
      </c>
      <c r="BD899" s="41">
        <f t="shared" si="544"/>
        <v>0.93798449612403101</v>
      </c>
      <c r="BE899" s="41">
        <f t="shared" si="545"/>
        <v>6.2015503875968991E-2</v>
      </c>
      <c r="BF899" s="41">
        <f t="shared" si="546"/>
        <v>0</v>
      </c>
      <c r="BG899" s="41">
        <f t="shared" si="547"/>
        <v>0.43798449612403101</v>
      </c>
      <c r="BH899" s="41">
        <f t="shared" si="548"/>
        <v>0.34237726098191212</v>
      </c>
      <c r="BI899" s="41">
        <f t="shared" si="549"/>
        <v>0.21963824289405684</v>
      </c>
      <c r="BJ899" s="41">
        <f t="shared" si="550"/>
        <v>0</v>
      </c>
      <c r="BK899" s="41">
        <f t="shared" si="551"/>
        <v>2.1963824289405683E-2</v>
      </c>
      <c r="BL899" s="41">
        <f t="shared" si="552"/>
        <v>0</v>
      </c>
      <c r="BM899" s="41">
        <f t="shared" si="553"/>
        <v>0.10465116279069768</v>
      </c>
      <c r="BN899" s="41">
        <f t="shared" si="554"/>
        <v>0.87338501291989667</v>
      </c>
      <c r="BO899" s="41">
        <f t="shared" si="555"/>
        <v>6.7183462532299745E-2</v>
      </c>
      <c r="BP899" s="41">
        <f t="shared" si="556"/>
        <v>0.92506459948320419</v>
      </c>
      <c r="BQ899" s="41">
        <f t="shared" si="557"/>
        <v>6.4599483204134363E-3</v>
      </c>
      <c r="BR899" s="41">
        <f t="shared" si="558"/>
        <v>0</v>
      </c>
      <c r="BS899" s="41">
        <f t="shared" si="559"/>
        <v>0.55943152454780365</v>
      </c>
      <c r="BT899" s="41">
        <f t="shared" si="560"/>
        <v>0.44056847545219641</v>
      </c>
      <c r="BU899" s="41">
        <f t="shared" si="561"/>
        <v>1.2919896640826874E-3</v>
      </c>
      <c r="BV899" s="41">
        <f t="shared" si="562"/>
        <v>0</v>
      </c>
      <c r="BW899" s="41">
        <f t="shared" si="563"/>
        <v>1</v>
      </c>
      <c r="BX899" s="41" t="str">
        <f t="shared" si="568"/>
        <v>2014Licensed practical nursesSaskatchewan</v>
      </c>
      <c r="BY899" s="51">
        <f>VLOOKUP(BX899,'%workplace'!$A$1:$F$381,6,FALSE)</f>
        <v>3134</v>
      </c>
      <c r="BZ899" s="32">
        <f t="shared" si="569"/>
        <v>0.24696873005743458</v>
      </c>
    </row>
    <row r="900" spans="1:78" s="8" customFormat="1" hidden="1" x14ac:dyDescent="0.2">
      <c r="A900" s="8" t="str">
        <f t="shared" si="567"/>
        <v>2014Licensed practical nursesSaskatchewanNursing home/long-term care</v>
      </c>
      <c r="B900" s="8" t="s">
        <v>3</v>
      </c>
      <c r="C900" s="8" t="s">
        <v>21</v>
      </c>
      <c r="D900" s="8" t="s">
        <v>12</v>
      </c>
      <c r="E900" s="8">
        <v>2014</v>
      </c>
      <c r="F900" s="8">
        <v>533</v>
      </c>
      <c r="G900" s="8">
        <v>34</v>
      </c>
      <c r="H900" s="8">
        <v>0</v>
      </c>
      <c r="I900" s="8">
        <v>108</v>
      </c>
      <c r="J900" s="8">
        <v>88</v>
      </c>
      <c r="K900" s="8">
        <v>66</v>
      </c>
      <c r="L900" s="8">
        <v>66</v>
      </c>
      <c r="M900" s="8">
        <v>57</v>
      </c>
      <c r="N900" s="8">
        <v>48</v>
      </c>
      <c r="O900" s="8">
        <v>56</v>
      </c>
      <c r="P900" s="8">
        <v>40</v>
      </c>
      <c r="Q900" s="8">
        <v>8</v>
      </c>
      <c r="R900" s="8">
        <v>4</v>
      </c>
      <c r="S900" s="8">
        <v>26</v>
      </c>
      <c r="T900" s="8">
        <v>0</v>
      </c>
      <c r="U900" s="8">
        <v>487</v>
      </c>
      <c r="V900" s="8">
        <v>80</v>
      </c>
      <c r="W900" s="8">
        <v>0</v>
      </c>
      <c r="X900" s="8">
        <v>245</v>
      </c>
      <c r="Y900" s="8">
        <v>194</v>
      </c>
      <c r="Z900" s="8">
        <v>126</v>
      </c>
      <c r="AA900" s="8">
        <v>2</v>
      </c>
      <c r="AB900" s="8">
        <v>21</v>
      </c>
      <c r="AC900" s="8">
        <v>0</v>
      </c>
      <c r="AD900" s="8">
        <v>30</v>
      </c>
      <c r="AE900" s="8">
        <v>516</v>
      </c>
      <c r="AF900" s="8">
        <v>22</v>
      </c>
      <c r="AG900" s="8">
        <v>545</v>
      </c>
      <c r="AH900" s="8">
        <v>0</v>
      </c>
      <c r="AI900" s="8">
        <v>0</v>
      </c>
      <c r="AJ900" s="8">
        <v>191</v>
      </c>
      <c r="AK900" s="8">
        <v>376</v>
      </c>
      <c r="AL900" s="8">
        <v>0</v>
      </c>
      <c r="AM900" s="8">
        <v>0</v>
      </c>
      <c r="AN900" s="8">
        <v>567</v>
      </c>
      <c r="AO900" s="41">
        <f t="shared" si="564"/>
        <v>0.94003527336860671</v>
      </c>
      <c r="AP900" s="41">
        <f t="shared" si="565"/>
        <v>5.9964726631393295E-2</v>
      </c>
      <c r="AQ900" s="41">
        <f t="shared" si="566"/>
        <v>0</v>
      </c>
      <c r="AR900" s="41">
        <f t="shared" si="532"/>
        <v>0.19047619047619047</v>
      </c>
      <c r="AS900" s="41">
        <f t="shared" si="533"/>
        <v>0.15520282186948853</v>
      </c>
      <c r="AT900" s="41">
        <f t="shared" si="534"/>
        <v>0.1164021164021164</v>
      </c>
      <c r="AU900" s="41">
        <f t="shared" si="535"/>
        <v>0.1164021164021164</v>
      </c>
      <c r="AV900" s="41">
        <f t="shared" si="536"/>
        <v>0.10052910052910052</v>
      </c>
      <c r="AW900" s="41">
        <f t="shared" si="537"/>
        <v>8.4656084656084651E-2</v>
      </c>
      <c r="AX900" s="41">
        <f t="shared" si="538"/>
        <v>9.8765432098765427E-2</v>
      </c>
      <c r="AY900" s="41">
        <f t="shared" si="539"/>
        <v>7.0546737213403876E-2</v>
      </c>
      <c r="AZ900" s="41">
        <f t="shared" si="540"/>
        <v>1.4109347442680775E-2</v>
      </c>
      <c r="BA900" s="41">
        <f t="shared" si="541"/>
        <v>7.0546737213403876E-3</v>
      </c>
      <c r="BB900" s="41">
        <f t="shared" si="542"/>
        <v>4.585537918871252E-2</v>
      </c>
      <c r="BC900" s="41">
        <f t="shared" si="543"/>
        <v>0</v>
      </c>
      <c r="BD900" s="41">
        <f t="shared" si="544"/>
        <v>0.85890652557319225</v>
      </c>
      <c r="BE900" s="41">
        <f t="shared" si="545"/>
        <v>0.14109347442680775</v>
      </c>
      <c r="BF900" s="41">
        <f t="shared" si="546"/>
        <v>0</v>
      </c>
      <c r="BG900" s="41">
        <f t="shared" si="547"/>
        <v>0.43209876543209874</v>
      </c>
      <c r="BH900" s="41">
        <f t="shared" si="548"/>
        <v>0.3421516754850088</v>
      </c>
      <c r="BI900" s="41">
        <f t="shared" si="549"/>
        <v>0.22222222222222221</v>
      </c>
      <c r="BJ900" s="41">
        <f t="shared" si="550"/>
        <v>3.5273368606701938E-3</v>
      </c>
      <c r="BK900" s="41">
        <f t="shared" si="551"/>
        <v>3.7037037037037035E-2</v>
      </c>
      <c r="BL900" s="41">
        <f t="shared" si="552"/>
        <v>0</v>
      </c>
      <c r="BM900" s="41">
        <f t="shared" si="553"/>
        <v>5.2910052910052907E-2</v>
      </c>
      <c r="BN900" s="41">
        <f t="shared" si="554"/>
        <v>0.91005291005291</v>
      </c>
      <c r="BO900" s="41">
        <f t="shared" si="555"/>
        <v>3.8800705467372132E-2</v>
      </c>
      <c r="BP900" s="41">
        <f t="shared" si="556"/>
        <v>0.96119929453262787</v>
      </c>
      <c r="BQ900" s="41">
        <f t="shared" si="557"/>
        <v>0</v>
      </c>
      <c r="BR900" s="41">
        <f t="shared" si="558"/>
        <v>0</v>
      </c>
      <c r="BS900" s="41">
        <f t="shared" si="559"/>
        <v>0.33686067019400351</v>
      </c>
      <c r="BT900" s="41">
        <f t="shared" si="560"/>
        <v>0.66313932980599644</v>
      </c>
      <c r="BU900" s="41">
        <f t="shared" si="561"/>
        <v>0</v>
      </c>
      <c r="BV900" s="41">
        <f t="shared" si="562"/>
        <v>0</v>
      </c>
      <c r="BW900" s="41">
        <f t="shared" si="563"/>
        <v>1</v>
      </c>
      <c r="BX900" s="41" t="str">
        <f t="shared" si="568"/>
        <v>2014Licensed practical nursesSaskatchewan</v>
      </c>
      <c r="BY900" s="51">
        <f>VLOOKUP(BX900,'%workplace'!$A$1:$F$381,6,FALSE)</f>
        <v>3134</v>
      </c>
      <c r="BZ900" s="32">
        <f t="shared" si="569"/>
        <v>0.18091895341416719</v>
      </c>
    </row>
    <row r="901" spans="1:78" s="8" customFormat="1" hidden="1" x14ac:dyDescent="0.2">
      <c r="A901" s="8" t="str">
        <f t="shared" si="567"/>
        <v>2014Licensed practical nursesSaskatchewanHospital</v>
      </c>
      <c r="B901" s="8" t="s">
        <v>3</v>
      </c>
      <c r="C901" s="8" t="s">
        <v>21</v>
      </c>
      <c r="D901" s="8" t="s">
        <v>10</v>
      </c>
      <c r="E901" s="8">
        <v>2014</v>
      </c>
      <c r="F901" s="8">
        <v>1655</v>
      </c>
      <c r="G901" s="8">
        <v>88</v>
      </c>
      <c r="H901" s="8">
        <v>0</v>
      </c>
      <c r="I901" s="8">
        <v>278</v>
      </c>
      <c r="J901" s="8">
        <v>311</v>
      </c>
      <c r="K901" s="8">
        <v>252</v>
      </c>
      <c r="L901" s="8">
        <v>181</v>
      </c>
      <c r="M901" s="8">
        <v>146</v>
      </c>
      <c r="N901" s="8">
        <v>204</v>
      </c>
      <c r="O901" s="8">
        <v>187</v>
      </c>
      <c r="P901" s="8">
        <v>93</v>
      </c>
      <c r="Q901" s="8">
        <v>17</v>
      </c>
      <c r="R901" s="8">
        <v>1</v>
      </c>
      <c r="S901" s="8">
        <v>73</v>
      </c>
      <c r="T901" s="8">
        <v>0</v>
      </c>
      <c r="U901" s="8">
        <v>1657</v>
      </c>
      <c r="V901" s="8">
        <v>86</v>
      </c>
      <c r="W901" s="8">
        <v>0</v>
      </c>
      <c r="X901" s="8">
        <v>1009</v>
      </c>
      <c r="Y901" s="8">
        <v>461</v>
      </c>
      <c r="Z901" s="8">
        <v>273</v>
      </c>
      <c r="AA901" s="8">
        <v>0</v>
      </c>
      <c r="AB901" s="8">
        <v>1</v>
      </c>
      <c r="AC901" s="8">
        <v>0</v>
      </c>
      <c r="AD901" s="8">
        <v>213</v>
      </c>
      <c r="AE901" s="8">
        <v>1529</v>
      </c>
      <c r="AF901" s="8">
        <v>48</v>
      </c>
      <c r="AG901" s="8">
        <v>1689</v>
      </c>
      <c r="AH901" s="8">
        <v>5</v>
      </c>
      <c r="AI901" s="8">
        <v>1</v>
      </c>
      <c r="AJ901" s="8">
        <v>356</v>
      </c>
      <c r="AK901" s="8">
        <v>1387</v>
      </c>
      <c r="AL901" s="8">
        <v>0</v>
      </c>
      <c r="AM901" s="8">
        <v>0</v>
      </c>
      <c r="AN901" s="8">
        <v>1743</v>
      </c>
      <c r="AO901" s="41">
        <f t="shared" si="564"/>
        <v>0.94951233505450372</v>
      </c>
      <c r="AP901" s="41">
        <f t="shared" si="565"/>
        <v>5.0487664945496273E-2</v>
      </c>
      <c r="AQ901" s="41">
        <f t="shared" si="566"/>
        <v>0</v>
      </c>
      <c r="AR901" s="41">
        <f t="shared" si="532"/>
        <v>0.15949512335054503</v>
      </c>
      <c r="AS901" s="41">
        <f t="shared" si="533"/>
        <v>0.17842799770510614</v>
      </c>
      <c r="AT901" s="41">
        <f t="shared" si="534"/>
        <v>0.14457831325301204</v>
      </c>
      <c r="AU901" s="41">
        <f t="shared" si="535"/>
        <v>0.1038439472174412</v>
      </c>
      <c r="AV901" s="41">
        <f t="shared" si="536"/>
        <v>8.3763625932300634E-2</v>
      </c>
      <c r="AW901" s="41">
        <f t="shared" si="537"/>
        <v>0.11703958691910499</v>
      </c>
      <c r="AX901" s="41">
        <f t="shared" si="538"/>
        <v>0.10728628800917958</v>
      </c>
      <c r="AY901" s="41">
        <f t="shared" si="539"/>
        <v>5.3356282271944923E-2</v>
      </c>
      <c r="AZ901" s="41">
        <f t="shared" si="540"/>
        <v>9.7532989099254168E-3</v>
      </c>
      <c r="BA901" s="41">
        <f t="shared" si="541"/>
        <v>5.737234652897303E-4</v>
      </c>
      <c r="BB901" s="41">
        <f t="shared" si="542"/>
        <v>4.1881812966150317E-2</v>
      </c>
      <c r="BC901" s="41">
        <f t="shared" si="543"/>
        <v>0</v>
      </c>
      <c r="BD901" s="41">
        <f t="shared" si="544"/>
        <v>0.95065978198508316</v>
      </c>
      <c r="BE901" s="41">
        <f t="shared" si="545"/>
        <v>4.9340218014916809E-2</v>
      </c>
      <c r="BF901" s="41">
        <f t="shared" si="546"/>
        <v>0</v>
      </c>
      <c r="BG901" s="41">
        <f t="shared" si="547"/>
        <v>0.57888697647733789</v>
      </c>
      <c r="BH901" s="41">
        <f t="shared" si="548"/>
        <v>0.26448651749856567</v>
      </c>
      <c r="BI901" s="41">
        <f t="shared" si="549"/>
        <v>0.15662650602409639</v>
      </c>
      <c r="BJ901" s="41">
        <f t="shared" si="550"/>
        <v>0</v>
      </c>
      <c r="BK901" s="41">
        <f t="shared" si="551"/>
        <v>5.737234652897303E-4</v>
      </c>
      <c r="BL901" s="41">
        <f t="shared" si="552"/>
        <v>0</v>
      </c>
      <c r="BM901" s="41">
        <f t="shared" si="553"/>
        <v>0.12220309810671257</v>
      </c>
      <c r="BN901" s="41">
        <f t="shared" si="554"/>
        <v>0.87722317842799769</v>
      </c>
      <c r="BO901" s="41">
        <f t="shared" si="555"/>
        <v>2.7538726333907058E-2</v>
      </c>
      <c r="BP901" s="41">
        <f t="shared" si="556"/>
        <v>0.96901893287435459</v>
      </c>
      <c r="BQ901" s="41">
        <f t="shared" si="557"/>
        <v>2.8686173264486519E-3</v>
      </c>
      <c r="BR901" s="41">
        <f t="shared" si="558"/>
        <v>5.737234652897303E-4</v>
      </c>
      <c r="BS901" s="41">
        <f t="shared" si="559"/>
        <v>0.20424555364314401</v>
      </c>
      <c r="BT901" s="41">
        <f t="shared" si="560"/>
        <v>0.79575444635685599</v>
      </c>
      <c r="BU901" s="41">
        <f t="shared" si="561"/>
        <v>0</v>
      </c>
      <c r="BV901" s="41">
        <f t="shared" si="562"/>
        <v>0</v>
      </c>
      <c r="BW901" s="41">
        <f t="shared" si="563"/>
        <v>1</v>
      </c>
      <c r="BX901" s="41" t="str">
        <f t="shared" si="568"/>
        <v>2014Licensed practical nursesSaskatchewan</v>
      </c>
      <c r="BY901" s="51">
        <f>VLOOKUP(BX901,'%workplace'!$A$1:$F$381,6,FALSE)</f>
        <v>3134</v>
      </c>
      <c r="BZ901" s="32">
        <f t="shared" si="569"/>
        <v>0.55615826419910652</v>
      </c>
    </row>
    <row r="902" spans="1:78" s="8" customFormat="1" hidden="1" x14ac:dyDescent="0.2">
      <c r="A902" s="8" t="str">
        <f t="shared" si="567"/>
        <v>2014Licensed practical nursesSaskatchewanOther places of work</v>
      </c>
      <c r="B902" s="8" t="s">
        <v>3</v>
      </c>
      <c r="C902" s="8" t="s">
        <v>21</v>
      </c>
      <c r="D902" s="8" t="s">
        <v>13</v>
      </c>
      <c r="E902" s="8">
        <v>2014</v>
      </c>
      <c r="F902" s="8">
        <v>47</v>
      </c>
      <c r="G902" s="8">
        <v>2</v>
      </c>
      <c r="H902" s="8">
        <v>0</v>
      </c>
      <c r="I902" s="8">
        <v>7</v>
      </c>
      <c r="J902" s="8">
        <v>11</v>
      </c>
      <c r="K902" s="8">
        <v>6</v>
      </c>
      <c r="L902" s="8">
        <v>6</v>
      </c>
      <c r="M902" s="8">
        <v>3</v>
      </c>
      <c r="N902" s="8">
        <v>4</v>
      </c>
      <c r="O902" s="8">
        <v>7</v>
      </c>
      <c r="P902" s="8">
        <v>3</v>
      </c>
      <c r="Q902" s="8">
        <v>0</v>
      </c>
      <c r="R902" s="8">
        <v>1</v>
      </c>
      <c r="S902" s="8">
        <v>1</v>
      </c>
      <c r="T902" s="8">
        <v>0</v>
      </c>
      <c r="U902" s="8">
        <v>47</v>
      </c>
      <c r="V902" s="8">
        <v>2</v>
      </c>
      <c r="W902" s="8">
        <v>0</v>
      </c>
      <c r="X902" s="8">
        <v>25</v>
      </c>
      <c r="Y902" s="8">
        <v>18</v>
      </c>
      <c r="Z902" s="8">
        <v>6</v>
      </c>
      <c r="AA902" s="8">
        <v>0</v>
      </c>
      <c r="AB902" s="8">
        <v>3</v>
      </c>
      <c r="AC902" s="8">
        <v>0</v>
      </c>
      <c r="AD902" s="8">
        <v>21</v>
      </c>
      <c r="AE902" s="8">
        <v>25</v>
      </c>
      <c r="AF902" s="8">
        <v>14</v>
      </c>
      <c r="AG902" s="8">
        <v>28</v>
      </c>
      <c r="AH902" s="8">
        <v>7</v>
      </c>
      <c r="AI902" s="8">
        <v>0</v>
      </c>
      <c r="AJ902" s="8">
        <v>4</v>
      </c>
      <c r="AK902" s="8">
        <v>45</v>
      </c>
      <c r="AL902" s="8">
        <v>0</v>
      </c>
      <c r="AM902" s="8">
        <v>0</v>
      </c>
      <c r="AN902" s="8">
        <v>49</v>
      </c>
      <c r="AO902" s="41">
        <f t="shared" si="564"/>
        <v>0.95918367346938771</v>
      </c>
      <c r="AP902" s="41">
        <f t="shared" si="565"/>
        <v>4.0816326530612242E-2</v>
      </c>
      <c r="AQ902" s="41">
        <f t="shared" si="566"/>
        <v>0</v>
      </c>
      <c r="AR902" s="41">
        <f t="shared" si="532"/>
        <v>0.14285714285714285</v>
      </c>
      <c r="AS902" s="41">
        <f t="shared" si="533"/>
        <v>0.22448979591836735</v>
      </c>
      <c r="AT902" s="41">
        <f t="shared" si="534"/>
        <v>0.12244897959183673</v>
      </c>
      <c r="AU902" s="41">
        <f t="shared" si="535"/>
        <v>0.12244897959183673</v>
      </c>
      <c r="AV902" s="41">
        <f t="shared" si="536"/>
        <v>6.1224489795918366E-2</v>
      </c>
      <c r="AW902" s="41">
        <f t="shared" si="537"/>
        <v>8.1632653061224483E-2</v>
      </c>
      <c r="AX902" s="41">
        <f t="shared" si="538"/>
        <v>0.14285714285714285</v>
      </c>
      <c r="AY902" s="41">
        <f t="shared" si="539"/>
        <v>6.1224489795918366E-2</v>
      </c>
      <c r="AZ902" s="41">
        <f t="shared" si="540"/>
        <v>0</v>
      </c>
      <c r="BA902" s="41">
        <f t="shared" si="541"/>
        <v>2.0408163265306121E-2</v>
      </c>
      <c r="BB902" s="41">
        <f t="shared" si="542"/>
        <v>2.0408163265306121E-2</v>
      </c>
      <c r="BC902" s="41">
        <f t="shared" si="543"/>
        <v>0</v>
      </c>
      <c r="BD902" s="41">
        <f t="shared" si="544"/>
        <v>0.95918367346938771</v>
      </c>
      <c r="BE902" s="41">
        <f t="shared" si="545"/>
        <v>4.0816326530612242E-2</v>
      </c>
      <c r="BF902" s="41">
        <f t="shared" si="546"/>
        <v>0</v>
      </c>
      <c r="BG902" s="41">
        <f t="shared" si="547"/>
        <v>0.51020408163265307</v>
      </c>
      <c r="BH902" s="41">
        <f t="shared" si="548"/>
        <v>0.36734693877551022</v>
      </c>
      <c r="BI902" s="41">
        <f t="shared" si="549"/>
        <v>0.12244897959183673</v>
      </c>
      <c r="BJ902" s="41">
        <f t="shared" si="550"/>
        <v>0</v>
      </c>
      <c r="BK902" s="41">
        <f t="shared" si="551"/>
        <v>6.1224489795918366E-2</v>
      </c>
      <c r="BL902" s="41">
        <f t="shared" si="552"/>
        <v>0</v>
      </c>
      <c r="BM902" s="41">
        <f t="shared" si="553"/>
        <v>0.42857142857142855</v>
      </c>
      <c r="BN902" s="41">
        <f t="shared" si="554"/>
        <v>0.51020408163265307</v>
      </c>
      <c r="BO902" s="41">
        <f t="shared" si="555"/>
        <v>0.2857142857142857</v>
      </c>
      <c r="BP902" s="41">
        <f t="shared" si="556"/>
        <v>0.5714285714285714</v>
      </c>
      <c r="BQ902" s="41">
        <f t="shared" si="557"/>
        <v>0.14285714285714285</v>
      </c>
      <c r="BR902" s="41">
        <f t="shared" si="558"/>
        <v>0</v>
      </c>
      <c r="BS902" s="41">
        <f t="shared" si="559"/>
        <v>8.1632653061224483E-2</v>
      </c>
      <c r="BT902" s="41">
        <f t="shared" si="560"/>
        <v>0.91836734693877553</v>
      </c>
      <c r="BU902" s="41">
        <f t="shared" si="561"/>
        <v>0</v>
      </c>
      <c r="BV902" s="41">
        <f t="shared" si="562"/>
        <v>0</v>
      </c>
      <c r="BW902" s="41">
        <f t="shared" si="563"/>
        <v>1</v>
      </c>
      <c r="BX902" s="41" t="str">
        <f t="shared" si="568"/>
        <v>2014Licensed practical nursesSaskatchewan</v>
      </c>
      <c r="BY902" s="51">
        <f>VLOOKUP(BX902,'%workplace'!$A$1:$F$381,6,FALSE)</f>
        <v>3134</v>
      </c>
      <c r="BZ902" s="32">
        <f t="shared" si="569"/>
        <v>1.5634971282705808E-2</v>
      </c>
    </row>
    <row r="903" spans="1:78" s="8" customFormat="1" hidden="1" x14ac:dyDescent="0.2">
      <c r="A903" s="8" t="str">
        <f t="shared" si="567"/>
        <v>2014Licensed practical nursesSaskatchewanUnknown places of work</v>
      </c>
      <c r="B903" s="8" t="s">
        <v>3</v>
      </c>
      <c r="C903" s="8" t="s">
        <v>21</v>
      </c>
      <c r="D903" s="8" t="s">
        <v>49</v>
      </c>
      <c r="E903" s="8">
        <v>2014</v>
      </c>
      <c r="F903" s="8">
        <v>1</v>
      </c>
      <c r="G903" s="8">
        <v>0</v>
      </c>
      <c r="H903" s="8">
        <v>0</v>
      </c>
      <c r="I903" s="8">
        <v>0</v>
      </c>
      <c r="J903" s="8">
        <v>0</v>
      </c>
      <c r="K903" s="8">
        <v>0</v>
      </c>
      <c r="L903" s="8">
        <v>0</v>
      </c>
      <c r="M903" s="8">
        <v>0</v>
      </c>
      <c r="N903" s="8">
        <v>0</v>
      </c>
      <c r="O903" s="8">
        <v>1</v>
      </c>
      <c r="P903" s="8">
        <v>0</v>
      </c>
      <c r="Q903" s="8">
        <v>0</v>
      </c>
      <c r="R903" s="8">
        <v>0</v>
      </c>
      <c r="S903" s="8">
        <v>0</v>
      </c>
      <c r="T903" s="8">
        <v>0</v>
      </c>
      <c r="U903" s="8">
        <v>1</v>
      </c>
      <c r="V903" s="8">
        <v>0</v>
      </c>
      <c r="W903" s="8">
        <v>0</v>
      </c>
      <c r="X903" s="8">
        <v>0</v>
      </c>
      <c r="Y903" s="8">
        <v>1</v>
      </c>
      <c r="Z903" s="8">
        <v>0</v>
      </c>
      <c r="AA903" s="8">
        <v>0</v>
      </c>
      <c r="AB903" s="8">
        <v>0</v>
      </c>
      <c r="AC903" s="8">
        <v>0</v>
      </c>
      <c r="AD903" s="8">
        <v>1</v>
      </c>
      <c r="AE903" s="8">
        <v>0</v>
      </c>
      <c r="AF903" s="8">
        <v>1</v>
      </c>
      <c r="AG903" s="8">
        <v>0</v>
      </c>
      <c r="AH903" s="8">
        <v>0</v>
      </c>
      <c r="AI903" s="8">
        <v>0</v>
      </c>
      <c r="AJ903" s="8">
        <v>0</v>
      </c>
      <c r="AK903" s="8">
        <v>1</v>
      </c>
      <c r="AL903" s="8">
        <v>0</v>
      </c>
      <c r="AM903" s="8">
        <v>0</v>
      </c>
      <c r="AN903" s="8">
        <v>1</v>
      </c>
      <c r="AO903" s="41">
        <f t="shared" si="564"/>
        <v>1</v>
      </c>
      <c r="AP903" s="41">
        <f t="shared" si="565"/>
        <v>0</v>
      </c>
      <c r="AQ903" s="41">
        <f t="shared" si="566"/>
        <v>0</v>
      </c>
      <c r="AR903" s="41">
        <f t="shared" si="532"/>
        <v>0</v>
      </c>
      <c r="AS903" s="41">
        <f t="shared" si="533"/>
        <v>0</v>
      </c>
      <c r="AT903" s="41">
        <f t="shared" si="534"/>
        <v>0</v>
      </c>
      <c r="AU903" s="41">
        <f t="shared" si="535"/>
        <v>0</v>
      </c>
      <c r="AV903" s="41">
        <f t="shared" si="536"/>
        <v>0</v>
      </c>
      <c r="AW903" s="41">
        <f t="shared" si="537"/>
        <v>0</v>
      </c>
      <c r="AX903" s="41">
        <f t="shared" si="538"/>
        <v>1</v>
      </c>
      <c r="AY903" s="41">
        <f t="shared" si="539"/>
        <v>0</v>
      </c>
      <c r="AZ903" s="41">
        <f t="shared" si="540"/>
        <v>0</v>
      </c>
      <c r="BA903" s="41">
        <f t="shared" si="541"/>
        <v>0</v>
      </c>
      <c r="BB903" s="41">
        <f t="shared" si="542"/>
        <v>0</v>
      </c>
      <c r="BC903" s="41">
        <f t="shared" si="543"/>
        <v>0</v>
      </c>
      <c r="BD903" s="41">
        <f t="shared" si="544"/>
        <v>1</v>
      </c>
      <c r="BE903" s="41">
        <f t="shared" si="545"/>
        <v>0</v>
      </c>
      <c r="BF903" s="41">
        <f t="shared" si="546"/>
        <v>0</v>
      </c>
      <c r="BG903" s="41">
        <f t="shared" si="547"/>
        <v>0</v>
      </c>
      <c r="BH903" s="41">
        <f t="shared" si="548"/>
        <v>1</v>
      </c>
      <c r="BI903" s="41">
        <f t="shared" si="549"/>
        <v>0</v>
      </c>
      <c r="BJ903" s="41">
        <f t="shared" si="550"/>
        <v>0</v>
      </c>
      <c r="BK903" s="41">
        <f t="shared" si="551"/>
        <v>0</v>
      </c>
      <c r="BL903" s="41">
        <f t="shared" si="552"/>
        <v>0</v>
      </c>
      <c r="BM903" s="41">
        <f t="shared" si="553"/>
        <v>1</v>
      </c>
      <c r="BN903" s="41">
        <f t="shared" si="554"/>
        <v>0</v>
      </c>
      <c r="BO903" s="41">
        <f t="shared" si="555"/>
        <v>1</v>
      </c>
      <c r="BP903" s="41">
        <f t="shared" si="556"/>
        <v>0</v>
      </c>
      <c r="BQ903" s="41">
        <f t="shared" si="557"/>
        <v>0</v>
      </c>
      <c r="BR903" s="41">
        <f t="shared" si="558"/>
        <v>0</v>
      </c>
      <c r="BS903" s="41">
        <f t="shared" si="559"/>
        <v>0</v>
      </c>
      <c r="BT903" s="41">
        <f t="shared" si="560"/>
        <v>1</v>
      </c>
      <c r="BU903" s="41">
        <f t="shared" si="561"/>
        <v>0</v>
      </c>
      <c r="BV903" s="41">
        <f t="shared" si="562"/>
        <v>0</v>
      </c>
      <c r="BW903" s="41">
        <f t="shared" si="563"/>
        <v>1</v>
      </c>
      <c r="BX903" s="41" t="str">
        <f t="shared" si="568"/>
        <v>2014Licensed practical nursesSaskatchewan</v>
      </c>
      <c r="BY903" s="51">
        <f>VLOOKUP(BX903,'%workplace'!$A$1:$F$381,6,FALSE)</f>
        <v>3134</v>
      </c>
      <c r="BZ903" s="32">
        <f t="shared" si="569"/>
        <v>3.1908104658583282E-4</v>
      </c>
    </row>
    <row r="904" spans="1:78" s="8" customFormat="1" hidden="1" x14ac:dyDescent="0.2">
      <c r="A904" s="8" t="str">
        <f t="shared" si="567"/>
        <v>2014Licensed practical nursesAlbertaAll places of work</v>
      </c>
      <c r="B904" s="8" t="s">
        <v>3</v>
      </c>
      <c r="C904" s="8" t="s">
        <v>22</v>
      </c>
      <c r="D904" s="8" t="s">
        <v>9</v>
      </c>
      <c r="E904" s="8">
        <v>2014</v>
      </c>
      <c r="F904" s="8">
        <v>9388</v>
      </c>
      <c r="G904" s="8">
        <v>692</v>
      </c>
      <c r="H904" s="8">
        <v>0</v>
      </c>
      <c r="I904" s="8">
        <v>1673</v>
      </c>
      <c r="J904" s="8">
        <v>1721</v>
      </c>
      <c r="K904" s="8">
        <v>1306</v>
      </c>
      <c r="L904" s="8">
        <v>1139</v>
      </c>
      <c r="M904" s="8">
        <v>910</v>
      </c>
      <c r="N904" s="8">
        <v>907</v>
      </c>
      <c r="O904" s="8">
        <v>790</v>
      </c>
      <c r="P904" s="8">
        <v>611</v>
      </c>
      <c r="Q904" s="8">
        <v>244</v>
      </c>
      <c r="R904" s="8">
        <v>69</v>
      </c>
      <c r="S904" s="8">
        <v>710</v>
      </c>
      <c r="T904" s="8">
        <v>0</v>
      </c>
      <c r="U904" s="8">
        <v>9542</v>
      </c>
      <c r="V904" s="8">
        <v>538</v>
      </c>
      <c r="W904" s="8">
        <v>0</v>
      </c>
      <c r="X904" s="8">
        <v>4130</v>
      </c>
      <c r="Y904" s="8">
        <v>4135</v>
      </c>
      <c r="Z904" s="8">
        <v>1815</v>
      </c>
      <c r="AA904" s="8">
        <v>0</v>
      </c>
      <c r="AB904" s="8">
        <v>183</v>
      </c>
      <c r="AC904" s="8">
        <v>0</v>
      </c>
      <c r="AD904" s="8">
        <v>814</v>
      </c>
      <c r="AE904" s="8">
        <v>9083</v>
      </c>
      <c r="AF904" s="8">
        <v>331</v>
      </c>
      <c r="AG904" s="8">
        <v>9555</v>
      </c>
      <c r="AH904" s="8">
        <v>187</v>
      </c>
      <c r="AI904" s="8">
        <v>7</v>
      </c>
      <c r="AJ904" s="8">
        <v>1799</v>
      </c>
      <c r="AK904" s="8">
        <v>8281</v>
      </c>
      <c r="AL904" s="8">
        <v>0</v>
      </c>
      <c r="AM904" s="8">
        <v>0</v>
      </c>
      <c r="AN904" s="8">
        <v>10080</v>
      </c>
      <c r="AO904" s="41">
        <f t="shared" si="564"/>
        <v>0.93134920634920637</v>
      </c>
      <c r="AP904" s="41">
        <f t="shared" si="565"/>
        <v>6.8650793650793657E-2</v>
      </c>
      <c r="AQ904" s="41">
        <f t="shared" si="566"/>
        <v>0</v>
      </c>
      <c r="AR904" s="41">
        <f t="shared" si="532"/>
        <v>0.16597222222222222</v>
      </c>
      <c r="AS904" s="41">
        <f t="shared" si="533"/>
        <v>0.17073412698412699</v>
      </c>
      <c r="AT904" s="41">
        <f t="shared" si="534"/>
        <v>0.12956349206349208</v>
      </c>
      <c r="AU904" s="41">
        <f t="shared" si="535"/>
        <v>0.11299603174603175</v>
      </c>
      <c r="AV904" s="41">
        <f t="shared" si="536"/>
        <v>9.0277777777777776E-2</v>
      </c>
      <c r="AW904" s="41">
        <f t="shared" si="537"/>
        <v>8.998015873015873E-2</v>
      </c>
      <c r="AX904" s="41">
        <f t="shared" si="538"/>
        <v>7.8373015873015872E-2</v>
      </c>
      <c r="AY904" s="41">
        <f t="shared" si="539"/>
        <v>6.0615079365079365E-2</v>
      </c>
      <c r="AZ904" s="41">
        <f t="shared" si="540"/>
        <v>2.4206349206349207E-2</v>
      </c>
      <c r="BA904" s="41">
        <f t="shared" si="541"/>
        <v>6.8452380952380952E-3</v>
      </c>
      <c r="BB904" s="41">
        <f t="shared" si="542"/>
        <v>7.0436507936507936E-2</v>
      </c>
      <c r="BC904" s="41">
        <f t="shared" si="543"/>
        <v>0</v>
      </c>
      <c r="BD904" s="41">
        <f t="shared" si="544"/>
        <v>0.94662698412698409</v>
      </c>
      <c r="BE904" s="41">
        <f t="shared" si="545"/>
        <v>5.3373015873015871E-2</v>
      </c>
      <c r="BF904" s="41">
        <f t="shared" si="546"/>
        <v>0</v>
      </c>
      <c r="BG904" s="41">
        <f t="shared" si="547"/>
        <v>0.40972222222222221</v>
      </c>
      <c r="BH904" s="41">
        <f t="shared" si="548"/>
        <v>0.41021825396825395</v>
      </c>
      <c r="BI904" s="41">
        <f t="shared" si="549"/>
        <v>0.18005952380952381</v>
      </c>
      <c r="BJ904" s="41">
        <f t="shared" si="550"/>
        <v>0</v>
      </c>
      <c r="BK904" s="41">
        <f t="shared" si="551"/>
        <v>1.8154761904761906E-2</v>
      </c>
      <c r="BL904" s="41">
        <f t="shared" si="552"/>
        <v>0</v>
      </c>
      <c r="BM904" s="41">
        <f t="shared" si="553"/>
        <v>8.0753968253968259E-2</v>
      </c>
      <c r="BN904" s="41">
        <f t="shared" si="554"/>
        <v>0.90109126984126986</v>
      </c>
      <c r="BO904" s="41">
        <f t="shared" si="555"/>
        <v>3.2837301587301589E-2</v>
      </c>
      <c r="BP904" s="41">
        <f t="shared" si="556"/>
        <v>0.94791666666666663</v>
      </c>
      <c r="BQ904" s="41">
        <f t="shared" si="557"/>
        <v>1.8551587301587302E-2</v>
      </c>
      <c r="BR904" s="41">
        <f t="shared" si="558"/>
        <v>6.9444444444444447E-4</v>
      </c>
      <c r="BS904" s="41">
        <f t="shared" si="559"/>
        <v>0.17847222222222223</v>
      </c>
      <c r="BT904" s="41">
        <f t="shared" si="560"/>
        <v>0.82152777777777775</v>
      </c>
      <c r="BU904" s="41">
        <f t="shared" si="561"/>
        <v>0</v>
      </c>
      <c r="BV904" s="41">
        <f t="shared" si="562"/>
        <v>0</v>
      </c>
      <c r="BW904" s="41">
        <f t="shared" si="563"/>
        <v>1</v>
      </c>
      <c r="BX904" s="41" t="str">
        <f t="shared" si="568"/>
        <v>2014Licensed practical nursesAlberta</v>
      </c>
      <c r="BY904" s="51">
        <f>VLOOKUP(BX904,'%workplace'!$A$1:$F$381,6,FALSE)</f>
        <v>10080</v>
      </c>
      <c r="BZ904" s="32">
        <f t="shared" si="569"/>
        <v>1</v>
      </c>
    </row>
    <row r="905" spans="1:78" s="8" customFormat="1" hidden="1" x14ac:dyDescent="0.2">
      <c r="A905" s="8" t="str">
        <f t="shared" si="567"/>
        <v>2014Licensed practical nursesAlbertaCommunity health</v>
      </c>
      <c r="B905" s="8" t="s">
        <v>3</v>
      </c>
      <c r="C905" s="8" t="s">
        <v>22</v>
      </c>
      <c r="D905" s="8" t="s">
        <v>11</v>
      </c>
      <c r="E905" s="8">
        <v>2014</v>
      </c>
      <c r="F905" s="8">
        <v>2580</v>
      </c>
      <c r="G905" s="8">
        <v>97</v>
      </c>
      <c r="H905" s="8">
        <v>0</v>
      </c>
      <c r="I905" s="8">
        <v>407</v>
      </c>
      <c r="J905" s="8">
        <v>462</v>
      </c>
      <c r="K905" s="8">
        <v>344</v>
      </c>
      <c r="L905" s="8">
        <v>308</v>
      </c>
      <c r="M905" s="8">
        <v>217</v>
      </c>
      <c r="N905" s="8">
        <v>239</v>
      </c>
      <c r="O905" s="8">
        <v>230</v>
      </c>
      <c r="P905" s="8">
        <v>171</v>
      </c>
      <c r="Q905" s="8">
        <v>70</v>
      </c>
      <c r="R905" s="8">
        <v>21</v>
      </c>
      <c r="S905" s="8">
        <v>208</v>
      </c>
      <c r="T905" s="8">
        <v>0</v>
      </c>
      <c r="U905" s="8">
        <v>2618</v>
      </c>
      <c r="V905" s="8">
        <v>59</v>
      </c>
      <c r="W905" s="8">
        <v>0</v>
      </c>
      <c r="X905" s="8">
        <v>1209</v>
      </c>
      <c r="Y905" s="8">
        <v>932</v>
      </c>
      <c r="Z905" s="8">
        <v>536</v>
      </c>
      <c r="AA905" s="8">
        <v>0</v>
      </c>
      <c r="AB905" s="8">
        <v>74</v>
      </c>
      <c r="AC905" s="8">
        <v>0</v>
      </c>
      <c r="AD905" s="8">
        <v>185</v>
      </c>
      <c r="AE905" s="8">
        <v>2418</v>
      </c>
      <c r="AF905" s="8">
        <v>74</v>
      </c>
      <c r="AG905" s="8">
        <v>2584</v>
      </c>
      <c r="AH905" s="8">
        <v>13</v>
      </c>
      <c r="AI905" s="8">
        <v>6</v>
      </c>
      <c r="AJ905" s="8">
        <v>1027</v>
      </c>
      <c r="AK905" s="8">
        <v>1650</v>
      </c>
      <c r="AL905" s="8">
        <v>0</v>
      </c>
      <c r="AM905" s="8">
        <v>0</v>
      </c>
      <c r="AN905" s="8">
        <v>2677</v>
      </c>
      <c r="AO905" s="41">
        <f t="shared" si="564"/>
        <v>0.9637654090399701</v>
      </c>
      <c r="AP905" s="41">
        <f t="shared" si="565"/>
        <v>3.6234590960029886E-2</v>
      </c>
      <c r="AQ905" s="41">
        <f t="shared" si="566"/>
        <v>0</v>
      </c>
      <c r="AR905" s="41">
        <f t="shared" si="532"/>
        <v>0.15203586103847591</v>
      </c>
      <c r="AS905" s="41">
        <f t="shared" si="533"/>
        <v>0.17258124766529698</v>
      </c>
      <c r="AT905" s="41">
        <f t="shared" si="534"/>
        <v>0.12850205453866267</v>
      </c>
      <c r="AU905" s="41">
        <f t="shared" si="535"/>
        <v>0.11505416511019799</v>
      </c>
      <c r="AV905" s="41">
        <f t="shared" si="536"/>
        <v>8.1060889054912211E-2</v>
      </c>
      <c r="AW905" s="41">
        <f t="shared" si="537"/>
        <v>8.9279043705640646E-2</v>
      </c>
      <c r="AX905" s="41">
        <f t="shared" si="538"/>
        <v>8.5917071348524471E-2</v>
      </c>
      <c r="AY905" s="41">
        <f t="shared" si="539"/>
        <v>6.3877474785207319E-2</v>
      </c>
      <c r="AZ905" s="41">
        <f t="shared" si="540"/>
        <v>2.6148673888681358E-2</v>
      </c>
      <c r="BA905" s="41">
        <f t="shared" si="541"/>
        <v>7.8446021666044082E-3</v>
      </c>
      <c r="BB905" s="41">
        <f t="shared" si="542"/>
        <v>7.7698916697796036E-2</v>
      </c>
      <c r="BC905" s="41">
        <f t="shared" si="543"/>
        <v>0</v>
      </c>
      <c r="BD905" s="41">
        <f t="shared" si="544"/>
        <v>0.97796040343668289</v>
      </c>
      <c r="BE905" s="41">
        <f t="shared" si="545"/>
        <v>2.2039596563317145E-2</v>
      </c>
      <c r="BF905" s="41">
        <f t="shared" si="546"/>
        <v>0</v>
      </c>
      <c r="BG905" s="41">
        <f t="shared" si="547"/>
        <v>0.45162495330593949</v>
      </c>
      <c r="BH905" s="41">
        <f t="shared" si="548"/>
        <v>0.3481509152035861</v>
      </c>
      <c r="BI905" s="41">
        <f t="shared" si="549"/>
        <v>0.20022413149047441</v>
      </c>
      <c r="BJ905" s="41">
        <f t="shared" si="550"/>
        <v>0</v>
      </c>
      <c r="BK905" s="41">
        <f t="shared" si="551"/>
        <v>2.7642883825177437E-2</v>
      </c>
      <c r="BL905" s="41">
        <f t="shared" si="552"/>
        <v>0</v>
      </c>
      <c r="BM905" s="41">
        <f t="shared" si="553"/>
        <v>6.9107209562943597E-2</v>
      </c>
      <c r="BN905" s="41">
        <f t="shared" si="554"/>
        <v>0.90324990661187898</v>
      </c>
      <c r="BO905" s="41">
        <f t="shared" si="555"/>
        <v>2.7642883825177437E-2</v>
      </c>
      <c r="BP905" s="41">
        <f t="shared" si="556"/>
        <v>0.96525961897646617</v>
      </c>
      <c r="BQ905" s="41">
        <f t="shared" si="557"/>
        <v>4.8561822936122523E-3</v>
      </c>
      <c r="BR905" s="41">
        <f t="shared" si="558"/>
        <v>2.2413149047441168E-3</v>
      </c>
      <c r="BS905" s="41">
        <f t="shared" si="559"/>
        <v>0.38363840119536796</v>
      </c>
      <c r="BT905" s="41">
        <f t="shared" si="560"/>
        <v>0.61636159880463204</v>
      </c>
      <c r="BU905" s="41">
        <f t="shared" si="561"/>
        <v>0</v>
      </c>
      <c r="BV905" s="41">
        <f t="shared" si="562"/>
        <v>0</v>
      </c>
      <c r="BW905" s="41">
        <f t="shared" si="563"/>
        <v>1</v>
      </c>
      <c r="BX905" s="41" t="str">
        <f t="shared" si="568"/>
        <v>2014Licensed practical nursesAlberta</v>
      </c>
      <c r="BY905" s="51">
        <f>VLOOKUP(BX905,'%workplace'!$A$1:$F$381,6,FALSE)</f>
        <v>10080</v>
      </c>
      <c r="BZ905" s="32">
        <f t="shared" si="569"/>
        <v>0.26557539682539683</v>
      </c>
    </row>
    <row r="906" spans="1:78" s="8" customFormat="1" hidden="1" x14ac:dyDescent="0.2">
      <c r="A906" s="8" t="str">
        <f t="shared" si="567"/>
        <v>2014Licensed practical nursesAlbertaNursing home/long-term care</v>
      </c>
      <c r="B906" s="8" t="s">
        <v>3</v>
      </c>
      <c r="C906" s="8" t="s">
        <v>22</v>
      </c>
      <c r="D906" s="8" t="s">
        <v>12</v>
      </c>
      <c r="E906" s="8">
        <v>2014</v>
      </c>
      <c r="F906" s="8">
        <v>2437</v>
      </c>
      <c r="G906" s="8">
        <v>271</v>
      </c>
      <c r="H906" s="8">
        <v>0</v>
      </c>
      <c r="I906" s="8">
        <v>387</v>
      </c>
      <c r="J906" s="8">
        <v>416</v>
      </c>
      <c r="K906" s="8">
        <v>368</v>
      </c>
      <c r="L906" s="8">
        <v>364</v>
      </c>
      <c r="M906" s="8">
        <v>315</v>
      </c>
      <c r="N906" s="8">
        <v>268</v>
      </c>
      <c r="O906" s="8">
        <v>212</v>
      </c>
      <c r="P906" s="8">
        <v>158</v>
      </c>
      <c r="Q906" s="8">
        <v>65</v>
      </c>
      <c r="R906" s="8">
        <v>21</v>
      </c>
      <c r="S906" s="8">
        <v>134</v>
      </c>
      <c r="T906" s="8">
        <v>0</v>
      </c>
      <c r="U906" s="8">
        <v>2456</v>
      </c>
      <c r="V906" s="8">
        <v>252</v>
      </c>
      <c r="W906" s="8">
        <v>0</v>
      </c>
      <c r="X906" s="8">
        <v>1217</v>
      </c>
      <c r="Y906" s="8">
        <v>1052</v>
      </c>
      <c r="Z906" s="8">
        <v>439</v>
      </c>
      <c r="AA906" s="8">
        <v>0</v>
      </c>
      <c r="AB906" s="8">
        <v>88</v>
      </c>
      <c r="AC906" s="8">
        <v>0</v>
      </c>
      <c r="AD906" s="8">
        <v>82</v>
      </c>
      <c r="AE906" s="8">
        <v>2538</v>
      </c>
      <c r="AF906" s="8">
        <v>128</v>
      </c>
      <c r="AG906" s="8">
        <v>2563</v>
      </c>
      <c r="AH906" s="8">
        <v>17</v>
      </c>
      <c r="AI906" s="8">
        <v>0</v>
      </c>
      <c r="AJ906" s="8">
        <v>268</v>
      </c>
      <c r="AK906" s="8">
        <v>2440</v>
      </c>
      <c r="AL906" s="8">
        <v>0</v>
      </c>
      <c r="AM906" s="8">
        <v>0</v>
      </c>
      <c r="AN906" s="8">
        <v>2708</v>
      </c>
      <c r="AO906" s="41">
        <f t="shared" si="564"/>
        <v>0.89992614475627775</v>
      </c>
      <c r="AP906" s="41">
        <f t="shared" si="565"/>
        <v>0.10007385524372231</v>
      </c>
      <c r="AQ906" s="41">
        <f t="shared" si="566"/>
        <v>0</v>
      </c>
      <c r="AR906" s="41">
        <f t="shared" si="532"/>
        <v>0.14290989660265879</v>
      </c>
      <c r="AS906" s="41">
        <f t="shared" si="533"/>
        <v>0.15361890694239291</v>
      </c>
      <c r="AT906" s="41">
        <f t="shared" si="534"/>
        <v>0.13589364844903989</v>
      </c>
      <c r="AU906" s="41">
        <f t="shared" si="535"/>
        <v>0.13441654357459379</v>
      </c>
      <c r="AV906" s="41">
        <f t="shared" si="536"/>
        <v>0.11632200886262925</v>
      </c>
      <c r="AW906" s="41">
        <f t="shared" si="537"/>
        <v>9.8966026587887737E-2</v>
      </c>
      <c r="AX906" s="41">
        <f t="shared" si="538"/>
        <v>7.8286558345642535E-2</v>
      </c>
      <c r="AY906" s="41">
        <f t="shared" si="539"/>
        <v>5.8345642540620385E-2</v>
      </c>
      <c r="AZ906" s="41">
        <f t="shared" si="540"/>
        <v>2.4002954209748892E-2</v>
      </c>
      <c r="BA906" s="41">
        <f t="shared" si="541"/>
        <v>7.7548005908419501E-3</v>
      </c>
      <c r="BB906" s="41">
        <f t="shared" si="542"/>
        <v>4.9483013293943869E-2</v>
      </c>
      <c r="BC906" s="41">
        <f t="shared" si="543"/>
        <v>0</v>
      </c>
      <c r="BD906" s="41">
        <f t="shared" si="544"/>
        <v>0.90694239290989664</v>
      </c>
      <c r="BE906" s="41">
        <f t="shared" si="545"/>
        <v>9.3057607090103397E-2</v>
      </c>
      <c r="BF906" s="41">
        <f t="shared" si="546"/>
        <v>0</v>
      </c>
      <c r="BG906" s="41">
        <f t="shared" si="547"/>
        <v>0.44940915805022158</v>
      </c>
      <c r="BH906" s="41">
        <f t="shared" si="548"/>
        <v>0.38847858197932056</v>
      </c>
      <c r="BI906" s="41">
        <f t="shared" si="549"/>
        <v>0.16211225997045789</v>
      </c>
      <c r="BJ906" s="41">
        <f t="shared" si="550"/>
        <v>0</v>
      </c>
      <c r="BK906" s="41">
        <f t="shared" si="551"/>
        <v>3.2496307237813882E-2</v>
      </c>
      <c r="BL906" s="41">
        <f t="shared" si="552"/>
        <v>0</v>
      </c>
      <c r="BM906" s="41">
        <f t="shared" si="553"/>
        <v>3.0280649926144758E-2</v>
      </c>
      <c r="BN906" s="41">
        <f t="shared" si="554"/>
        <v>0.93722304283604141</v>
      </c>
      <c r="BO906" s="41">
        <f t="shared" si="555"/>
        <v>4.7267355982274745E-2</v>
      </c>
      <c r="BP906" s="41">
        <f t="shared" si="556"/>
        <v>0.94645494830132937</v>
      </c>
      <c r="BQ906" s="41">
        <f t="shared" si="557"/>
        <v>6.2776957163958643E-3</v>
      </c>
      <c r="BR906" s="41">
        <f t="shared" si="558"/>
        <v>0</v>
      </c>
      <c r="BS906" s="41">
        <f t="shared" si="559"/>
        <v>9.8966026587887737E-2</v>
      </c>
      <c r="BT906" s="41">
        <f t="shared" si="560"/>
        <v>0.90103397341211222</v>
      </c>
      <c r="BU906" s="41">
        <f t="shared" si="561"/>
        <v>0</v>
      </c>
      <c r="BV906" s="41">
        <f t="shared" si="562"/>
        <v>0</v>
      </c>
      <c r="BW906" s="41">
        <f t="shared" si="563"/>
        <v>1</v>
      </c>
      <c r="BX906" s="41" t="str">
        <f t="shared" si="568"/>
        <v>2014Licensed practical nursesAlberta</v>
      </c>
      <c r="BY906" s="51">
        <f>VLOOKUP(BX906,'%workplace'!$A$1:$F$381,6,FALSE)</f>
        <v>10080</v>
      </c>
      <c r="BZ906" s="32">
        <f t="shared" si="569"/>
        <v>0.26865079365079364</v>
      </c>
    </row>
    <row r="907" spans="1:78" s="8" customFormat="1" hidden="1" x14ac:dyDescent="0.2">
      <c r="A907" s="8" t="str">
        <f t="shared" si="567"/>
        <v>2014Licensed practical nursesAlbertaHospital</v>
      </c>
      <c r="B907" s="8" t="s">
        <v>3</v>
      </c>
      <c r="C907" s="8" t="s">
        <v>22</v>
      </c>
      <c r="D907" s="8" t="s">
        <v>10</v>
      </c>
      <c r="E907" s="8">
        <v>2014</v>
      </c>
      <c r="F907" s="8">
        <v>3992</v>
      </c>
      <c r="G907" s="8">
        <v>307</v>
      </c>
      <c r="H907" s="8">
        <v>0</v>
      </c>
      <c r="I907" s="8">
        <v>823</v>
      </c>
      <c r="J907" s="8">
        <v>779</v>
      </c>
      <c r="K907" s="8">
        <v>538</v>
      </c>
      <c r="L907" s="8">
        <v>415</v>
      </c>
      <c r="M907" s="8">
        <v>334</v>
      </c>
      <c r="N907" s="8">
        <v>365</v>
      </c>
      <c r="O907" s="8">
        <v>305</v>
      </c>
      <c r="P907" s="8">
        <v>260</v>
      </c>
      <c r="Q907" s="8">
        <v>103</v>
      </c>
      <c r="R907" s="8">
        <v>22</v>
      </c>
      <c r="S907" s="8">
        <v>355</v>
      </c>
      <c r="T907" s="8">
        <v>0</v>
      </c>
      <c r="U907" s="8">
        <v>4081</v>
      </c>
      <c r="V907" s="8">
        <v>218</v>
      </c>
      <c r="W907" s="8">
        <v>0</v>
      </c>
      <c r="X907" s="8">
        <v>1456</v>
      </c>
      <c r="Y907" s="8">
        <v>2071</v>
      </c>
      <c r="Z907" s="8">
        <v>772</v>
      </c>
      <c r="AA907" s="8">
        <v>0</v>
      </c>
      <c r="AB907" s="8">
        <v>7</v>
      </c>
      <c r="AC907" s="8">
        <v>0</v>
      </c>
      <c r="AD907" s="8">
        <v>348</v>
      </c>
      <c r="AE907" s="8">
        <v>3944</v>
      </c>
      <c r="AF907" s="8">
        <v>83</v>
      </c>
      <c r="AG907" s="8">
        <v>4205</v>
      </c>
      <c r="AH907" s="8">
        <v>10</v>
      </c>
      <c r="AI907" s="8">
        <v>1</v>
      </c>
      <c r="AJ907" s="8">
        <v>469</v>
      </c>
      <c r="AK907" s="8">
        <v>3830</v>
      </c>
      <c r="AL907" s="8">
        <v>0</v>
      </c>
      <c r="AM907" s="8">
        <v>0</v>
      </c>
      <c r="AN907" s="8">
        <v>4299</v>
      </c>
      <c r="AO907" s="41">
        <f t="shared" si="564"/>
        <v>0.92858804373110027</v>
      </c>
      <c r="AP907" s="41">
        <f t="shared" si="565"/>
        <v>7.1411956268899748E-2</v>
      </c>
      <c r="AQ907" s="41">
        <f t="shared" si="566"/>
        <v>0</v>
      </c>
      <c r="AR907" s="41">
        <f t="shared" si="532"/>
        <v>0.19143986973714816</v>
      </c>
      <c r="AS907" s="41">
        <f t="shared" si="533"/>
        <v>0.18120493137939056</v>
      </c>
      <c r="AT907" s="41">
        <f t="shared" si="534"/>
        <v>0.12514538264712724</v>
      </c>
      <c r="AU907" s="41">
        <f t="shared" si="535"/>
        <v>9.653407769248662E-2</v>
      </c>
      <c r="AV907" s="41">
        <f t="shared" si="536"/>
        <v>7.769248662479647E-2</v>
      </c>
      <c r="AW907" s="41">
        <f t="shared" si="537"/>
        <v>8.4903465922307519E-2</v>
      </c>
      <c r="AX907" s="41">
        <f t="shared" si="538"/>
        <v>7.0946731798092577E-2</v>
      </c>
      <c r="AY907" s="41">
        <f t="shared" si="539"/>
        <v>6.0479181204931377E-2</v>
      </c>
      <c r="AZ907" s="41">
        <f t="shared" si="540"/>
        <v>2.3959060246568971E-2</v>
      </c>
      <c r="BA907" s="41">
        <f t="shared" si="541"/>
        <v>5.1174691788788088E-3</v>
      </c>
      <c r="BB907" s="41">
        <f t="shared" si="542"/>
        <v>8.2577343568271691E-2</v>
      </c>
      <c r="BC907" s="41">
        <f t="shared" si="543"/>
        <v>0</v>
      </c>
      <c r="BD907" s="41">
        <f t="shared" si="544"/>
        <v>0.94929053268201913</v>
      </c>
      <c r="BE907" s="41">
        <f t="shared" si="545"/>
        <v>5.0709467317980927E-2</v>
      </c>
      <c r="BF907" s="41">
        <f t="shared" si="546"/>
        <v>0</v>
      </c>
      <c r="BG907" s="41">
        <f t="shared" si="547"/>
        <v>0.33868341474761571</v>
      </c>
      <c r="BH907" s="41">
        <f t="shared" si="548"/>
        <v>0.48173993952081878</v>
      </c>
      <c r="BI907" s="41">
        <f t="shared" si="549"/>
        <v>0.17957664573156548</v>
      </c>
      <c r="BJ907" s="41">
        <f t="shared" si="550"/>
        <v>0</v>
      </c>
      <c r="BK907" s="41">
        <f t="shared" si="551"/>
        <v>1.6282856478250756E-3</v>
      </c>
      <c r="BL907" s="41">
        <f t="shared" si="552"/>
        <v>0</v>
      </c>
      <c r="BM907" s="41">
        <f t="shared" si="553"/>
        <v>8.0949057920446613E-2</v>
      </c>
      <c r="BN907" s="41">
        <f t="shared" si="554"/>
        <v>0.91742265643172827</v>
      </c>
      <c r="BO907" s="41">
        <f t="shared" si="555"/>
        <v>1.9306815538497325E-2</v>
      </c>
      <c r="BP907" s="41">
        <f t="shared" si="556"/>
        <v>0.97813444987206322</v>
      </c>
      <c r="BQ907" s="41">
        <f t="shared" si="557"/>
        <v>2.3261223540358223E-3</v>
      </c>
      <c r="BR907" s="41">
        <f t="shared" si="558"/>
        <v>2.3261223540358222E-4</v>
      </c>
      <c r="BS907" s="41">
        <f t="shared" si="559"/>
        <v>0.10909513840428006</v>
      </c>
      <c r="BT907" s="41">
        <f t="shared" si="560"/>
        <v>0.89090486159571991</v>
      </c>
      <c r="BU907" s="41">
        <f t="shared" si="561"/>
        <v>0</v>
      </c>
      <c r="BV907" s="41">
        <f t="shared" si="562"/>
        <v>0</v>
      </c>
      <c r="BW907" s="41">
        <f t="shared" si="563"/>
        <v>1</v>
      </c>
      <c r="BX907" s="41" t="str">
        <f t="shared" si="568"/>
        <v>2014Licensed practical nursesAlberta</v>
      </c>
      <c r="BY907" s="51">
        <f>VLOOKUP(BX907,'%workplace'!$A$1:$F$381,6,FALSE)</f>
        <v>10080</v>
      </c>
      <c r="BZ907" s="32">
        <f t="shared" si="569"/>
        <v>0.42648809523809522</v>
      </c>
    </row>
    <row r="908" spans="1:78" s="8" customFormat="1" hidden="1" x14ac:dyDescent="0.2">
      <c r="A908" s="8" t="str">
        <f t="shared" si="567"/>
        <v>2014Licensed practical nursesAlbertaOther places of work</v>
      </c>
      <c r="B908" s="8" t="s">
        <v>3</v>
      </c>
      <c r="C908" s="8" t="s">
        <v>22</v>
      </c>
      <c r="D908" s="8" t="s">
        <v>13</v>
      </c>
      <c r="E908" s="8">
        <v>2014</v>
      </c>
      <c r="F908" s="8">
        <v>379</v>
      </c>
      <c r="G908" s="8">
        <v>17</v>
      </c>
      <c r="H908" s="8">
        <v>0</v>
      </c>
      <c r="I908" s="8">
        <v>56</v>
      </c>
      <c r="J908" s="8">
        <v>64</v>
      </c>
      <c r="K908" s="8">
        <v>56</v>
      </c>
      <c r="L908" s="8">
        <v>52</v>
      </c>
      <c r="M908" s="8">
        <v>44</v>
      </c>
      <c r="N908" s="8">
        <v>35</v>
      </c>
      <c r="O908" s="8">
        <v>43</v>
      </c>
      <c r="P908" s="8">
        <v>22</v>
      </c>
      <c r="Q908" s="8">
        <v>6</v>
      </c>
      <c r="R908" s="8">
        <v>5</v>
      </c>
      <c r="S908" s="8">
        <v>13</v>
      </c>
      <c r="T908" s="8">
        <v>0</v>
      </c>
      <c r="U908" s="8">
        <v>387</v>
      </c>
      <c r="V908" s="8">
        <v>9</v>
      </c>
      <c r="W908" s="8">
        <v>0</v>
      </c>
      <c r="X908" s="8">
        <v>248</v>
      </c>
      <c r="Y908" s="8">
        <v>80</v>
      </c>
      <c r="Z908" s="8">
        <v>68</v>
      </c>
      <c r="AA908" s="8">
        <v>0</v>
      </c>
      <c r="AB908" s="8">
        <v>14</v>
      </c>
      <c r="AC908" s="8">
        <v>0</v>
      </c>
      <c r="AD908" s="8">
        <v>199</v>
      </c>
      <c r="AE908" s="8">
        <v>183</v>
      </c>
      <c r="AF908" s="8">
        <v>46</v>
      </c>
      <c r="AG908" s="8">
        <v>203</v>
      </c>
      <c r="AH908" s="8">
        <v>147</v>
      </c>
      <c r="AI908" s="8">
        <v>0</v>
      </c>
      <c r="AJ908" s="8">
        <v>35</v>
      </c>
      <c r="AK908" s="8">
        <v>361</v>
      </c>
      <c r="AL908" s="8">
        <v>0</v>
      </c>
      <c r="AM908" s="8">
        <v>0</v>
      </c>
      <c r="AN908" s="8">
        <v>396</v>
      </c>
      <c r="AO908" s="41">
        <f t="shared" si="564"/>
        <v>0.95707070707070707</v>
      </c>
      <c r="AP908" s="41">
        <f t="shared" si="565"/>
        <v>4.2929292929292928E-2</v>
      </c>
      <c r="AQ908" s="41">
        <f t="shared" si="566"/>
        <v>0</v>
      </c>
      <c r="AR908" s="41">
        <f t="shared" si="532"/>
        <v>0.14141414141414141</v>
      </c>
      <c r="AS908" s="41">
        <f t="shared" si="533"/>
        <v>0.16161616161616163</v>
      </c>
      <c r="AT908" s="41">
        <f t="shared" si="534"/>
        <v>0.14141414141414141</v>
      </c>
      <c r="AU908" s="41">
        <f t="shared" si="535"/>
        <v>0.13131313131313133</v>
      </c>
      <c r="AV908" s="41">
        <f t="shared" si="536"/>
        <v>0.1111111111111111</v>
      </c>
      <c r="AW908" s="41">
        <f t="shared" si="537"/>
        <v>8.8383838383838384E-2</v>
      </c>
      <c r="AX908" s="41">
        <f t="shared" si="538"/>
        <v>0.10858585858585859</v>
      </c>
      <c r="AY908" s="41">
        <f t="shared" si="539"/>
        <v>5.5555555555555552E-2</v>
      </c>
      <c r="AZ908" s="41">
        <f t="shared" si="540"/>
        <v>1.5151515151515152E-2</v>
      </c>
      <c r="BA908" s="41">
        <f t="shared" si="541"/>
        <v>1.2626262626262626E-2</v>
      </c>
      <c r="BB908" s="41">
        <f t="shared" si="542"/>
        <v>3.2828282828282832E-2</v>
      </c>
      <c r="BC908" s="41">
        <f t="shared" si="543"/>
        <v>0</v>
      </c>
      <c r="BD908" s="41">
        <f t="shared" si="544"/>
        <v>0.97727272727272729</v>
      </c>
      <c r="BE908" s="41">
        <f t="shared" si="545"/>
        <v>2.2727272727272728E-2</v>
      </c>
      <c r="BF908" s="41">
        <f t="shared" si="546"/>
        <v>0</v>
      </c>
      <c r="BG908" s="41">
        <f t="shared" si="547"/>
        <v>0.6262626262626263</v>
      </c>
      <c r="BH908" s="41">
        <f t="shared" si="548"/>
        <v>0.20202020202020202</v>
      </c>
      <c r="BI908" s="41">
        <f t="shared" si="549"/>
        <v>0.17171717171717171</v>
      </c>
      <c r="BJ908" s="41">
        <f t="shared" si="550"/>
        <v>0</v>
      </c>
      <c r="BK908" s="41">
        <f t="shared" si="551"/>
        <v>3.5353535353535352E-2</v>
      </c>
      <c r="BL908" s="41">
        <f t="shared" si="552"/>
        <v>0</v>
      </c>
      <c r="BM908" s="41">
        <f t="shared" si="553"/>
        <v>0.50252525252525249</v>
      </c>
      <c r="BN908" s="41">
        <f t="shared" si="554"/>
        <v>0.4621212121212121</v>
      </c>
      <c r="BO908" s="41">
        <f t="shared" si="555"/>
        <v>0.11616161616161616</v>
      </c>
      <c r="BP908" s="41">
        <f t="shared" si="556"/>
        <v>0.51262626262626265</v>
      </c>
      <c r="BQ908" s="41">
        <f t="shared" si="557"/>
        <v>0.37121212121212122</v>
      </c>
      <c r="BR908" s="41">
        <f t="shared" si="558"/>
        <v>0</v>
      </c>
      <c r="BS908" s="41">
        <f t="shared" si="559"/>
        <v>8.8383838383838384E-2</v>
      </c>
      <c r="BT908" s="41">
        <f t="shared" si="560"/>
        <v>0.91161616161616166</v>
      </c>
      <c r="BU908" s="41">
        <f t="shared" si="561"/>
        <v>0</v>
      </c>
      <c r="BV908" s="41">
        <f t="shared" si="562"/>
        <v>0</v>
      </c>
      <c r="BW908" s="41">
        <f t="shared" si="563"/>
        <v>1</v>
      </c>
      <c r="BX908" s="41" t="str">
        <f t="shared" si="568"/>
        <v>2014Licensed practical nursesAlberta</v>
      </c>
      <c r="BY908" s="51">
        <f>VLOOKUP(BX908,'%workplace'!$A$1:$F$381,6,FALSE)</f>
        <v>10080</v>
      </c>
      <c r="BZ908" s="32">
        <f t="shared" si="569"/>
        <v>3.9285714285714285E-2</v>
      </c>
    </row>
    <row r="909" spans="1:78" s="8" customFormat="1" hidden="1" x14ac:dyDescent="0.2">
      <c r="A909" s="8" t="str">
        <f t="shared" si="567"/>
        <v>2014Licensed practical nursesBritish ColumbiaAll places of work</v>
      </c>
      <c r="B909" s="8" t="s">
        <v>3</v>
      </c>
      <c r="C909" s="8" t="s">
        <v>23</v>
      </c>
      <c r="D909" s="8" t="s">
        <v>9</v>
      </c>
      <c r="E909" s="8">
        <v>2014</v>
      </c>
      <c r="F909" s="8">
        <v>9248</v>
      </c>
      <c r="G909" s="8">
        <v>1016</v>
      </c>
      <c r="H909" s="8">
        <v>0</v>
      </c>
      <c r="I909" s="8">
        <v>1456</v>
      </c>
      <c r="J909" s="8">
        <v>1584</v>
      </c>
      <c r="K909" s="8">
        <v>1408</v>
      </c>
      <c r="L909" s="8">
        <v>1298</v>
      </c>
      <c r="M909" s="8">
        <v>1258</v>
      </c>
      <c r="N909" s="8">
        <v>1133</v>
      </c>
      <c r="O909" s="8">
        <v>966</v>
      </c>
      <c r="P909" s="8">
        <v>483</v>
      </c>
      <c r="Q909" s="8">
        <v>145</v>
      </c>
      <c r="R909" s="8">
        <v>15</v>
      </c>
      <c r="S909" s="8">
        <v>518</v>
      </c>
      <c r="T909" s="8">
        <v>0</v>
      </c>
      <c r="U909" s="8">
        <v>9982</v>
      </c>
      <c r="V909" s="8">
        <v>267</v>
      </c>
      <c r="W909" s="8">
        <v>15</v>
      </c>
      <c r="X909" s="8">
        <v>4568</v>
      </c>
      <c r="Y909" s="8">
        <v>2528</v>
      </c>
      <c r="Z909" s="8">
        <v>3163</v>
      </c>
      <c r="AA909" s="8">
        <v>5</v>
      </c>
      <c r="AB909" s="8">
        <v>316</v>
      </c>
      <c r="AC909" s="8">
        <v>2</v>
      </c>
      <c r="AD909" s="8">
        <v>1066</v>
      </c>
      <c r="AE909" s="8">
        <v>8880</v>
      </c>
      <c r="AF909" s="8">
        <v>336</v>
      </c>
      <c r="AG909" s="8">
        <v>9775</v>
      </c>
      <c r="AH909" s="8">
        <v>143</v>
      </c>
      <c r="AI909" s="8">
        <v>8</v>
      </c>
      <c r="AJ909" s="8">
        <v>1200</v>
      </c>
      <c r="AK909" s="8">
        <v>9064</v>
      </c>
      <c r="AL909" s="8">
        <v>2</v>
      </c>
      <c r="AM909" s="8">
        <v>0</v>
      </c>
      <c r="AN909" s="8">
        <v>10264</v>
      </c>
      <c r="AO909" s="41">
        <f t="shared" si="564"/>
        <v>0.90101325019485579</v>
      </c>
      <c r="AP909" s="41">
        <f t="shared" si="565"/>
        <v>9.89867498051442E-2</v>
      </c>
      <c r="AQ909" s="41">
        <f t="shared" si="566"/>
        <v>0</v>
      </c>
      <c r="AR909" s="41">
        <f t="shared" si="532"/>
        <v>0.14185502727981295</v>
      </c>
      <c r="AS909" s="41">
        <f t="shared" si="533"/>
        <v>0.15432579890880749</v>
      </c>
      <c r="AT909" s="41">
        <f t="shared" si="534"/>
        <v>0.13717848791894</v>
      </c>
      <c r="AU909" s="41">
        <f t="shared" si="535"/>
        <v>0.12646141855027279</v>
      </c>
      <c r="AV909" s="41">
        <f t="shared" si="536"/>
        <v>0.12256430241621201</v>
      </c>
      <c r="AW909" s="41">
        <f t="shared" si="537"/>
        <v>0.11038581449727201</v>
      </c>
      <c r="AX909" s="41">
        <f t="shared" si="538"/>
        <v>9.4115354637568205E-2</v>
      </c>
      <c r="AY909" s="41">
        <f t="shared" si="539"/>
        <v>4.7057677318784102E-2</v>
      </c>
      <c r="AZ909" s="41">
        <f t="shared" si="540"/>
        <v>1.4127045985970381E-2</v>
      </c>
      <c r="BA909" s="41">
        <f t="shared" si="541"/>
        <v>1.4614185502727982E-3</v>
      </c>
      <c r="BB909" s="41">
        <f t="shared" si="542"/>
        <v>5.0467653936087292E-2</v>
      </c>
      <c r="BC909" s="41">
        <f t="shared" si="543"/>
        <v>0</v>
      </c>
      <c r="BD909" s="41">
        <f t="shared" si="544"/>
        <v>0.97252533125487139</v>
      </c>
      <c r="BE909" s="41">
        <f t="shared" si="545"/>
        <v>2.6013250194855807E-2</v>
      </c>
      <c r="BF909" s="41">
        <f t="shared" si="546"/>
        <v>1.4614185502727982E-3</v>
      </c>
      <c r="BG909" s="41">
        <f t="shared" si="547"/>
        <v>0.44505066250974279</v>
      </c>
      <c r="BH909" s="41">
        <f t="shared" si="548"/>
        <v>0.24629773967264224</v>
      </c>
      <c r="BI909" s="41">
        <f t="shared" si="549"/>
        <v>0.30816445830085737</v>
      </c>
      <c r="BJ909" s="41">
        <f t="shared" si="550"/>
        <v>4.8713951675759937E-4</v>
      </c>
      <c r="BK909" s="41">
        <f t="shared" si="551"/>
        <v>3.0787217459080279E-2</v>
      </c>
      <c r="BL909" s="41">
        <f t="shared" si="552"/>
        <v>1.9485580670303975E-4</v>
      </c>
      <c r="BM909" s="41">
        <f t="shared" si="553"/>
        <v>0.10385814497272018</v>
      </c>
      <c r="BN909" s="41">
        <f t="shared" si="554"/>
        <v>0.86515978176149644</v>
      </c>
      <c r="BO909" s="41">
        <f t="shared" si="555"/>
        <v>3.2735775526110678E-2</v>
      </c>
      <c r="BP909" s="41">
        <f t="shared" si="556"/>
        <v>0.95235775526110678</v>
      </c>
      <c r="BQ909" s="41">
        <f t="shared" si="557"/>
        <v>1.3932190179267343E-2</v>
      </c>
      <c r="BR909" s="41">
        <f t="shared" si="558"/>
        <v>7.7942322681215901E-4</v>
      </c>
      <c r="BS909" s="41">
        <f t="shared" si="559"/>
        <v>0.11691348402182385</v>
      </c>
      <c r="BT909" s="41">
        <f t="shared" si="560"/>
        <v>0.88308651597817611</v>
      </c>
      <c r="BU909" s="41">
        <f t="shared" si="561"/>
        <v>1.9485580670303975E-4</v>
      </c>
      <c r="BV909" s="41">
        <f t="shared" si="562"/>
        <v>0</v>
      </c>
      <c r="BW909" s="41">
        <f t="shared" si="563"/>
        <v>1</v>
      </c>
      <c r="BX909" s="41" t="str">
        <f t="shared" si="568"/>
        <v>2014Licensed practical nursesBritish Columbia</v>
      </c>
      <c r="BY909" s="51">
        <f>VLOOKUP(BX909,'%workplace'!$A$1:$F$381,6,FALSE)</f>
        <v>10264</v>
      </c>
      <c r="BZ909" s="32">
        <f t="shared" si="569"/>
        <v>1</v>
      </c>
    </row>
    <row r="910" spans="1:78" s="8" customFormat="1" hidden="1" x14ac:dyDescent="0.2">
      <c r="A910" s="8" t="str">
        <f t="shared" si="567"/>
        <v>2014Licensed practical nursesBritish ColumbiaCommunity health</v>
      </c>
      <c r="B910" s="8" t="s">
        <v>3</v>
      </c>
      <c r="C910" s="8" t="s">
        <v>23</v>
      </c>
      <c r="D910" s="8" t="s">
        <v>11</v>
      </c>
      <c r="E910" s="8">
        <v>2014</v>
      </c>
      <c r="F910" s="8">
        <v>874</v>
      </c>
      <c r="G910" s="8">
        <v>51</v>
      </c>
      <c r="H910" s="8">
        <v>0</v>
      </c>
      <c r="I910" s="8">
        <v>137</v>
      </c>
      <c r="J910" s="8">
        <v>135</v>
      </c>
      <c r="K910" s="8">
        <v>142</v>
      </c>
      <c r="L910" s="8">
        <v>118</v>
      </c>
      <c r="M910" s="8">
        <v>126</v>
      </c>
      <c r="N910" s="8">
        <v>85</v>
      </c>
      <c r="O910" s="8">
        <v>70</v>
      </c>
      <c r="P910" s="8">
        <v>42</v>
      </c>
      <c r="Q910" s="8">
        <v>14</v>
      </c>
      <c r="R910" s="8">
        <v>4</v>
      </c>
      <c r="S910" s="8">
        <v>52</v>
      </c>
      <c r="T910" s="8">
        <v>0</v>
      </c>
      <c r="U910" s="8">
        <v>897</v>
      </c>
      <c r="V910" s="8">
        <v>28</v>
      </c>
      <c r="W910" s="8">
        <v>0</v>
      </c>
      <c r="X910" s="8">
        <v>408</v>
      </c>
      <c r="Y910" s="8">
        <v>209</v>
      </c>
      <c r="Z910" s="8">
        <v>306</v>
      </c>
      <c r="AA910" s="8">
        <v>2</v>
      </c>
      <c r="AB910" s="8">
        <v>54</v>
      </c>
      <c r="AC910" s="8">
        <v>0</v>
      </c>
      <c r="AD910" s="8">
        <v>178</v>
      </c>
      <c r="AE910" s="8">
        <v>693</v>
      </c>
      <c r="AF910" s="8">
        <v>89</v>
      </c>
      <c r="AG910" s="8">
        <v>812</v>
      </c>
      <c r="AH910" s="8">
        <v>21</v>
      </c>
      <c r="AI910" s="8">
        <v>3</v>
      </c>
      <c r="AJ910" s="8">
        <v>102</v>
      </c>
      <c r="AK910" s="8">
        <v>823</v>
      </c>
      <c r="AL910" s="8">
        <v>0</v>
      </c>
      <c r="AM910" s="8">
        <v>0</v>
      </c>
      <c r="AN910" s="8">
        <v>925</v>
      </c>
      <c r="AO910" s="41">
        <f t="shared" si="564"/>
        <v>0.94486486486486487</v>
      </c>
      <c r="AP910" s="41">
        <f t="shared" si="565"/>
        <v>5.5135135135135134E-2</v>
      </c>
      <c r="AQ910" s="41">
        <f t="shared" si="566"/>
        <v>0</v>
      </c>
      <c r="AR910" s="41">
        <f t="shared" si="532"/>
        <v>0.14810810810810812</v>
      </c>
      <c r="AS910" s="41">
        <f t="shared" si="533"/>
        <v>0.14594594594594595</v>
      </c>
      <c r="AT910" s="41">
        <f t="shared" si="534"/>
        <v>0.1535135135135135</v>
      </c>
      <c r="AU910" s="41">
        <f t="shared" si="535"/>
        <v>0.12756756756756757</v>
      </c>
      <c r="AV910" s="41">
        <f t="shared" si="536"/>
        <v>0.13621621621621621</v>
      </c>
      <c r="AW910" s="41">
        <f t="shared" si="537"/>
        <v>9.1891891891891897E-2</v>
      </c>
      <c r="AX910" s="41">
        <f t="shared" si="538"/>
        <v>7.567567567567568E-2</v>
      </c>
      <c r="AY910" s="41">
        <f t="shared" si="539"/>
        <v>4.5405405405405407E-2</v>
      </c>
      <c r="AZ910" s="41">
        <f t="shared" si="540"/>
        <v>1.5135135135135135E-2</v>
      </c>
      <c r="BA910" s="41">
        <f t="shared" si="541"/>
        <v>4.3243243243243244E-3</v>
      </c>
      <c r="BB910" s="41">
        <f t="shared" si="542"/>
        <v>5.6216216216216218E-2</v>
      </c>
      <c r="BC910" s="41">
        <f t="shared" si="543"/>
        <v>0</v>
      </c>
      <c r="BD910" s="41">
        <f t="shared" si="544"/>
        <v>0.96972972972972971</v>
      </c>
      <c r="BE910" s="41">
        <f t="shared" si="545"/>
        <v>3.027027027027027E-2</v>
      </c>
      <c r="BF910" s="41">
        <f t="shared" si="546"/>
        <v>0</v>
      </c>
      <c r="BG910" s="41">
        <f t="shared" si="547"/>
        <v>0.44108108108108107</v>
      </c>
      <c r="BH910" s="41">
        <f t="shared" si="548"/>
        <v>0.22594594594594594</v>
      </c>
      <c r="BI910" s="41">
        <f t="shared" si="549"/>
        <v>0.33081081081081082</v>
      </c>
      <c r="BJ910" s="41">
        <f t="shared" si="550"/>
        <v>2.1621621621621622E-3</v>
      </c>
      <c r="BK910" s="41">
        <f t="shared" si="551"/>
        <v>5.8378378378378379E-2</v>
      </c>
      <c r="BL910" s="41">
        <f t="shared" si="552"/>
        <v>0</v>
      </c>
      <c r="BM910" s="41">
        <f t="shared" si="553"/>
        <v>0.19243243243243244</v>
      </c>
      <c r="BN910" s="41">
        <f t="shared" si="554"/>
        <v>0.7491891891891892</v>
      </c>
      <c r="BO910" s="41">
        <f t="shared" si="555"/>
        <v>9.6216216216216219E-2</v>
      </c>
      <c r="BP910" s="41">
        <f t="shared" si="556"/>
        <v>0.87783783783783786</v>
      </c>
      <c r="BQ910" s="41">
        <f t="shared" si="557"/>
        <v>2.2702702702702703E-2</v>
      </c>
      <c r="BR910" s="41">
        <f t="shared" si="558"/>
        <v>3.2432432432432431E-3</v>
      </c>
      <c r="BS910" s="41">
        <f t="shared" si="559"/>
        <v>0.11027027027027027</v>
      </c>
      <c r="BT910" s="41">
        <f t="shared" si="560"/>
        <v>0.88972972972972975</v>
      </c>
      <c r="BU910" s="41">
        <f t="shared" si="561"/>
        <v>0</v>
      </c>
      <c r="BV910" s="41">
        <f t="shared" si="562"/>
        <v>0</v>
      </c>
      <c r="BW910" s="41">
        <f t="shared" si="563"/>
        <v>1</v>
      </c>
      <c r="BX910" s="41" t="str">
        <f t="shared" si="568"/>
        <v>2014Licensed practical nursesBritish Columbia</v>
      </c>
      <c r="BY910" s="51">
        <f>VLOOKUP(BX910,'%workplace'!$A$1:$F$381,6,FALSE)</f>
        <v>10264</v>
      </c>
      <c r="BZ910" s="32">
        <f t="shared" si="569"/>
        <v>9.0120810600155879E-2</v>
      </c>
    </row>
    <row r="911" spans="1:78" s="8" customFormat="1" hidden="1" x14ac:dyDescent="0.2">
      <c r="A911" s="8" t="str">
        <f t="shared" si="567"/>
        <v>2014Licensed practical nursesBritish ColumbiaNursing home/long-term care</v>
      </c>
      <c r="B911" s="8" t="s">
        <v>3</v>
      </c>
      <c r="C911" s="8" t="s">
        <v>23</v>
      </c>
      <c r="D911" s="8" t="s">
        <v>12</v>
      </c>
      <c r="E911" s="8">
        <v>2014</v>
      </c>
      <c r="F911" s="8">
        <v>4078</v>
      </c>
      <c r="G911" s="8">
        <v>469</v>
      </c>
      <c r="H911" s="8">
        <v>0</v>
      </c>
      <c r="I911" s="8">
        <v>709</v>
      </c>
      <c r="J911" s="8">
        <v>731</v>
      </c>
      <c r="K911" s="8">
        <v>600</v>
      </c>
      <c r="L911" s="8">
        <v>593</v>
      </c>
      <c r="M911" s="8">
        <v>527</v>
      </c>
      <c r="N911" s="8">
        <v>489</v>
      </c>
      <c r="O911" s="8">
        <v>397</v>
      </c>
      <c r="P911" s="8">
        <v>172</v>
      </c>
      <c r="Q911" s="8">
        <v>60</v>
      </c>
      <c r="R911" s="8">
        <v>6</v>
      </c>
      <c r="S911" s="8">
        <v>263</v>
      </c>
      <c r="T911" s="8">
        <v>0</v>
      </c>
      <c r="U911" s="8">
        <v>4386</v>
      </c>
      <c r="V911" s="8">
        <v>150</v>
      </c>
      <c r="W911" s="8">
        <v>11</v>
      </c>
      <c r="X911" s="8">
        <v>1966</v>
      </c>
      <c r="Y911" s="8">
        <v>1244</v>
      </c>
      <c r="Z911" s="8">
        <v>1337</v>
      </c>
      <c r="AA911" s="8">
        <v>0</v>
      </c>
      <c r="AB911" s="8">
        <v>151</v>
      </c>
      <c r="AC911" s="8">
        <v>0</v>
      </c>
      <c r="AD911" s="8">
        <v>311</v>
      </c>
      <c r="AE911" s="8">
        <v>4085</v>
      </c>
      <c r="AF911" s="8">
        <v>117</v>
      </c>
      <c r="AG911" s="8">
        <v>4423</v>
      </c>
      <c r="AH911" s="8">
        <v>6</v>
      </c>
      <c r="AI911" s="8">
        <v>1</v>
      </c>
      <c r="AJ911" s="8">
        <v>576</v>
      </c>
      <c r="AK911" s="8">
        <v>3971</v>
      </c>
      <c r="AL911" s="8">
        <v>0</v>
      </c>
      <c r="AM911" s="8">
        <v>0</v>
      </c>
      <c r="AN911" s="8">
        <v>4547</v>
      </c>
      <c r="AO911" s="41">
        <f t="shared" si="564"/>
        <v>0.89685506927644598</v>
      </c>
      <c r="AP911" s="41">
        <f t="shared" si="565"/>
        <v>0.10314493072355399</v>
      </c>
      <c r="AQ911" s="41">
        <f t="shared" si="566"/>
        <v>0</v>
      </c>
      <c r="AR911" s="41">
        <f t="shared" si="532"/>
        <v>0.15592698482515946</v>
      </c>
      <c r="AS911" s="41">
        <f t="shared" si="533"/>
        <v>0.16076533978447327</v>
      </c>
      <c r="AT911" s="41">
        <f t="shared" si="534"/>
        <v>0.13195513525401364</v>
      </c>
      <c r="AU911" s="41">
        <f t="shared" si="535"/>
        <v>0.13041565867605015</v>
      </c>
      <c r="AV911" s="41">
        <f t="shared" si="536"/>
        <v>0.11590059379810864</v>
      </c>
      <c r="AW911" s="41">
        <f t="shared" si="537"/>
        <v>0.10754343523202112</v>
      </c>
      <c r="AX911" s="41">
        <f t="shared" si="538"/>
        <v>8.7310314493072361E-2</v>
      </c>
      <c r="AY911" s="41">
        <f t="shared" si="539"/>
        <v>3.7827138772817244E-2</v>
      </c>
      <c r="AZ911" s="41">
        <f t="shared" si="540"/>
        <v>1.3195513525401364E-2</v>
      </c>
      <c r="BA911" s="41">
        <f t="shared" si="541"/>
        <v>1.3195513525401364E-3</v>
      </c>
      <c r="BB911" s="41">
        <f t="shared" si="542"/>
        <v>5.7840334286342644E-2</v>
      </c>
      <c r="BC911" s="41">
        <f t="shared" si="543"/>
        <v>0</v>
      </c>
      <c r="BD911" s="41">
        <f t="shared" si="544"/>
        <v>0.96459203870683963</v>
      </c>
      <c r="BE911" s="41">
        <f t="shared" si="545"/>
        <v>3.2988783813503411E-2</v>
      </c>
      <c r="BF911" s="41">
        <f t="shared" si="546"/>
        <v>2.4191774796569168E-3</v>
      </c>
      <c r="BG911" s="41">
        <f t="shared" si="547"/>
        <v>0.43237299318231803</v>
      </c>
      <c r="BH911" s="41">
        <f t="shared" si="548"/>
        <v>0.27358698042665491</v>
      </c>
      <c r="BI911" s="41">
        <f t="shared" si="549"/>
        <v>0.29404002639102705</v>
      </c>
      <c r="BJ911" s="41">
        <f t="shared" si="550"/>
        <v>0</v>
      </c>
      <c r="BK911" s="41">
        <f t="shared" si="551"/>
        <v>3.3208709038926768E-2</v>
      </c>
      <c r="BL911" s="41">
        <f t="shared" si="552"/>
        <v>0</v>
      </c>
      <c r="BM911" s="41">
        <f t="shared" si="553"/>
        <v>6.8396745106663728E-2</v>
      </c>
      <c r="BN911" s="41">
        <f t="shared" si="554"/>
        <v>0.89839454585440948</v>
      </c>
      <c r="BO911" s="41">
        <f t="shared" si="555"/>
        <v>2.5731251374532658E-2</v>
      </c>
      <c r="BP911" s="41">
        <f t="shared" si="556"/>
        <v>0.97272927204750381</v>
      </c>
      <c r="BQ911" s="41">
        <f t="shared" si="557"/>
        <v>1.3195513525401364E-3</v>
      </c>
      <c r="BR911" s="41">
        <f t="shared" si="558"/>
        <v>2.1992522542335605E-4</v>
      </c>
      <c r="BS911" s="41">
        <f t="shared" si="559"/>
        <v>0.12667692984385309</v>
      </c>
      <c r="BT911" s="41">
        <f t="shared" si="560"/>
        <v>0.87332307015614696</v>
      </c>
      <c r="BU911" s="41">
        <f t="shared" si="561"/>
        <v>0</v>
      </c>
      <c r="BV911" s="41">
        <f t="shared" si="562"/>
        <v>0</v>
      </c>
      <c r="BW911" s="41">
        <f t="shared" si="563"/>
        <v>1</v>
      </c>
      <c r="BX911" s="41" t="str">
        <f t="shared" si="568"/>
        <v>2014Licensed practical nursesBritish Columbia</v>
      </c>
      <c r="BY911" s="51">
        <f>VLOOKUP(BX911,'%workplace'!$A$1:$F$381,6,FALSE)</f>
        <v>10264</v>
      </c>
      <c r="BZ911" s="32">
        <f t="shared" si="569"/>
        <v>0.44300467653936088</v>
      </c>
    </row>
    <row r="912" spans="1:78" s="8" customFormat="1" hidden="1" x14ac:dyDescent="0.2">
      <c r="A912" s="8" t="str">
        <f t="shared" si="567"/>
        <v>2014Licensed practical nursesBritish ColumbiaHospital</v>
      </c>
      <c r="B912" s="8" t="s">
        <v>3</v>
      </c>
      <c r="C912" s="8" t="s">
        <v>23</v>
      </c>
      <c r="D912" s="8" t="s">
        <v>10</v>
      </c>
      <c r="E912" s="8">
        <v>2014</v>
      </c>
      <c r="F912" s="8">
        <v>3594</v>
      </c>
      <c r="G912" s="8">
        <v>448</v>
      </c>
      <c r="H912" s="8">
        <v>0</v>
      </c>
      <c r="I912" s="8">
        <v>520</v>
      </c>
      <c r="J912" s="8">
        <v>608</v>
      </c>
      <c r="K912" s="8">
        <v>576</v>
      </c>
      <c r="L912" s="8">
        <v>492</v>
      </c>
      <c r="M912" s="8">
        <v>508</v>
      </c>
      <c r="N912" s="8">
        <v>480</v>
      </c>
      <c r="O912" s="8">
        <v>419</v>
      </c>
      <c r="P912" s="8">
        <v>213</v>
      </c>
      <c r="Q912" s="8">
        <v>53</v>
      </c>
      <c r="R912" s="8">
        <v>2</v>
      </c>
      <c r="S912" s="8">
        <v>171</v>
      </c>
      <c r="T912" s="8">
        <v>0</v>
      </c>
      <c r="U912" s="8">
        <v>3977</v>
      </c>
      <c r="V912" s="8">
        <v>62</v>
      </c>
      <c r="W912" s="8">
        <v>3</v>
      </c>
      <c r="X912" s="8">
        <v>1834</v>
      </c>
      <c r="Y912" s="8">
        <v>900</v>
      </c>
      <c r="Z912" s="8">
        <v>1307</v>
      </c>
      <c r="AA912" s="8">
        <v>1</v>
      </c>
      <c r="AB912" s="8">
        <v>44</v>
      </c>
      <c r="AC912" s="8">
        <v>0</v>
      </c>
      <c r="AD912" s="8">
        <v>264</v>
      </c>
      <c r="AE912" s="8">
        <v>3734</v>
      </c>
      <c r="AF912" s="8">
        <v>62</v>
      </c>
      <c r="AG912" s="8">
        <v>3971</v>
      </c>
      <c r="AH912" s="8">
        <v>8</v>
      </c>
      <c r="AI912" s="8">
        <v>1</v>
      </c>
      <c r="AJ912" s="8">
        <v>451</v>
      </c>
      <c r="AK912" s="8">
        <v>3591</v>
      </c>
      <c r="AL912" s="8">
        <v>0</v>
      </c>
      <c r="AM912" s="8">
        <v>0</v>
      </c>
      <c r="AN912" s="8">
        <v>4042</v>
      </c>
      <c r="AO912" s="41">
        <f t="shared" si="564"/>
        <v>0.88916378030677878</v>
      </c>
      <c r="AP912" s="41">
        <f t="shared" si="565"/>
        <v>0.11083621969322117</v>
      </c>
      <c r="AQ912" s="41">
        <f t="shared" si="566"/>
        <v>0</v>
      </c>
      <c r="AR912" s="41">
        <f t="shared" si="532"/>
        <v>0.12864918357248886</v>
      </c>
      <c r="AS912" s="41">
        <f t="shared" si="533"/>
        <v>0.1504205838693716</v>
      </c>
      <c r="AT912" s="41">
        <f t="shared" si="534"/>
        <v>0.1425037110341415</v>
      </c>
      <c r="AU912" s="41">
        <f t="shared" si="535"/>
        <v>0.12172191984166254</v>
      </c>
      <c r="AV912" s="41">
        <f t="shared" si="536"/>
        <v>0.12568035625927759</v>
      </c>
      <c r="AW912" s="41">
        <f t="shared" si="537"/>
        <v>0.11875309252845126</v>
      </c>
      <c r="AX912" s="41">
        <f t="shared" si="538"/>
        <v>0.10366155368629391</v>
      </c>
      <c r="AY912" s="41">
        <f t="shared" si="539"/>
        <v>5.2696684809500245E-2</v>
      </c>
      <c r="AZ912" s="41">
        <f t="shared" si="540"/>
        <v>1.3112320633349828E-2</v>
      </c>
      <c r="BA912" s="41">
        <f t="shared" si="541"/>
        <v>4.9480455220188031E-4</v>
      </c>
      <c r="BB912" s="41">
        <f t="shared" si="542"/>
        <v>4.230578921326076E-2</v>
      </c>
      <c r="BC912" s="41">
        <f t="shared" si="543"/>
        <v>0</v>
      </c>
      <c r="BD912" s="41">
        <f t="shared" si="544"/>
        <v>0.98391885205343887</v>
      </c>
      <c r="BE912" s="41">
        <f t="shared" si="545"/>
        <v>1.5338941118258289E-2</v>
      </c>
      <c r="BF912" s="41">
        <f t="shared" si="546"/>
        <v>7.4220682830282035E-4</v>
      </c>
      <c r="BG912" s="41">
        <f t="shared" si="547"/>
        <v>0.45373577436912421</v>
      </c>
      <c r="BH912" s="41">
        <f t="shared" si="548"/>
        <v>0.22266204849084612</v>
      </c>
      <c r="BI912" s="41">
        <f t="shared" si="549"/>
        <v>0.32335477486392877</v>
      </c>
      <c r="BJ912" s="41">
        <f t="shared" si="550"/>
        <v>2.4740227610094015E-4</v>
      </c>
      <c r="BK912" s="41">
        <f t="shared" si="551"/>
        <v>1.0885700148441365E-2</v>
      </c>
      <c r="BL912" s="41">
        <f t="shared" si="552"/>
        <v>0</v>
      </c>
      <c r="BM912" s="41">
        <f t="shared" si="553"/>
        <v>6.5314200890648197E-2</v>
      </c>
      <c r="BN912" s="41">
        <f t="shared" si="554"/>
        <v>0.92380009896091042</v>
      </c>
      <c r="BO912" s="41">
        <f t="shared" si="555"/>
        <v>1.5338941118258289E-2</v>
      </c>
      <c r="BP912" s="41">
        <f t="shared" si="556"/>
        <v>0.9824344383968332</v>
      </c>
      <c r="BQ912" s="41">
        <f t="shared" si="557"/>
        <v>1.9792182088075212E-3</v>
      </c>
      <c r="BR912" s="41">
        <f t="shared" si="558"/>
        <v>2.4740227610094015E-4</v>
      </c>
      <c r="BS912" s="41">
        <f t="shared" si="559"/>
        <v>0.111578426521524</v>
      </c>
      <c r="BT912" s="41">
        <f t="shared" si="560"/>
        <v>0.88842157347847606</v>
      </c>
      <c r="BU912" s="41">
        <f t="shared" si="561"/>
        <v>0</v>
      </c>
      <c r="BV912" s="41">
        <f t="shared" si="562"/>
        <v>0</v>
      </c>
      <c r="BW912" s="41">
        <f t="shared" si="563"/>
        <v>1</v>
      </c>
      <c r="BX912" s="41" t="str">
        <f t="shared" si="568"/>
        <v>2014Licensed practical nursesBritish Columbia</v>
      </c>
      <c r="BY912" s="51">
        <f>VLOOKUP(BX912,'%workplace'!$A$1:$F$381,6,FALSE)</f>
        <v>10264</v>
      </c>
      <c r="BZ912" s="32">
        <f t="shared" si="569"/>
        <v>0.39380358534684334</v>
      </c>
    </row>
    <row r="913" spans="1:78" s="8" customFormat="1" hidden="1" x14ac:dyDescent="0.2">
      <c r="A913" s="8" t="str">
        <f t="shared" si="567"/>
        <v>2014Licensed practical nursesBritish ColumbiaOther places of work</v>
      </c>
      <c r="B913" s="8" t="s">
        <v>3</v>
      </c>
      <c r="C913" s="8" t="s">
        <v>23</v>
      </c>
      <c r="D913" s="8" t="s">
        <v>13</v>
      </c>
      <c r="E913" s="8">
        <v>2014</v>
      </c>
      <c r="F913" s="8">
        <v>607</v>
      </c>
      <c r="G913" s="8">
        <v>42</v>
      </c>
      <c r="H913" s="8">
        <v>0</v>
      </c>
      <c r="I913" s="8">
        <v>88</v>
      </c>
      <c r="J913" s="8">
        <v>104</v>
      </c>
      <c r="K913" s="8">
        <v>74</v>
      </c>
      <c r="L913" s="8">
        <v>88</v>
      </c>
      <c r="M913" s="8">
        <v>84</v>
      </c>
      <c r="N913" s="8">
        <v>65</v>
      </c>
      <c r="O913" s="8">
        <v>63</v>
      </c>
      <c r="P913" s="8">
        <v>37</v>
      </c>
      <c r="Q913" s="8">
        <v>14</v>
      </c>
      <c r="R913" s="8">
        <v>3</v>
      </c>
      <c r="S913" s="8">
        <v>29</v>
      </c>
      <c r="T913" s="8">
        <v>0</v>
      </c>
      <c r="U913" s="8">
        <v>626</v>
      </c>
      <c r="V913" s="8">
        <v>22</v>
      </c>
      <c r="W913" s="8">
        <v>1</v>
      </c>
      <c r="X913" s="8">
        <v>331</v>
      </c>
      <c r="Y913" s="8">
        <v>148</v>
      </c>
      <c r="Z913" s="8">
        <v>170</v>
      </c>
      <c r="AA913" s="8">
        <v>0</v>
      </c>
      <c r="AB913" s="8">
        <v>64</v>
      </c>
      <c r="AC913" s="8">
        <v>0</v>
      </c>
      <c r="AD913" s="8">
        <v>236</v>
      </c>
      <c r="AE913" s="8">
        <v>349</v>
      </c>
      <c r="AF913" s="8">
        <v>66</v>
      </c>
      <c r="AG913" s="8">
        <v>474</v>
      </c>
      <c r="AH913" s="8">
        <v>106</v>
      </c>
      <c r="AI913" s="8">
        <v>3</v>
      </c>
      <c r="AJ913" s="8">
        <v>48</v>
      </c>
      <c r="AK913" s="8">
        <v>601</v>
      </c>
      <c r="AL913" s="8">
        <v>0</v>
      </c>
      <c r="AM913" s="8">
        <v>0</v>
      </c>
      <c r="AN913" s="8">
        <v>649</v>
      </c>
      <c r="AO913" s="41">
        <f t="shared" si="564"/>
        <v>0.93528505392912176</v>
      </c>
      <c r="AP913" s="41">
        <f t="shared" si="565"/>
        <v>6.4714946070878271E-2</v>
      </c>
      <c r="AQ913" s="41">
        <f t="shared" si="566"/>
        <v>0</v>
      </c>
      <c r="AR913" s="41">
        <f t="shared" si="532"/>
        <v>0.13559322033898305</v>
      </c>
      <c r="AS913" s="41">
        <f t="shared" si="533"/>
        <v>0.16024653312788906</v>
      </c>
      <c r="AT913" s="41">
        <f t="shared" si="534"/>
        <v>0.1140215716486903</v>
      </c>
      <c r="AU913" s="41">
        <f t="shared" si="535"/>
        <v>0.13559322033898305</v>
      </c>
      <c r="AV913" s="41">
        <f t="shared" si="536"/>
        <v>0.12942989214175654</v>
      </c>
      <c r="AW913" s="41">
        <f t="shared" si="537"/>
        <v>0.10015408320493066</v>
      </c>
      <c r="AX913" s="41">
        <f t="shared" si="538"/>
        <v>9.7072419106317406E-2</v>
      </c>
      <c r="AY913" s="41">
        <f t="shared" si="539"/>
        <v>5.7010785824345149E-2</v>
      </c>
      <c r="AZ913" s="41">
        <f t="shared" si="540"/>
        <v>2.1571648690292759E-2</v>
      </c>
      <c r="BA913" s="41">
        <f t="shared" si="541"/>
        <v>4.6224961479198771E-3</v>
      </c>
      <c r="BB913" s="41">
        <f t="shared" si="542"/>
        <v>4.4684129429892139E-2</v>
      </c>
      <c r="BC913" s="41">
        <f t="shared" si="543"/>
        <v>0</v>
      </c>
      <c r="BD913" s="41">
        <f t="shared" si="544"/>
        <v>0.96456086286594767</v>
      </c>
      <c r="BE913" s="41">
        <f t="shared" si="545"/>
        <v>3.3898305084745763E-2</v>
      </c>
      <c r="BF913" s="41">
        <f t="shared" si="546"/>
        <v>1.5408320493066256E-3</v>
      </c>
      <c r="BG913" s="41">
        <f t="shared" si="547"/>
        <v>0.51001540832049308</v>
      </c>
      <c r="BH913" s="41">
        <f t="shared" si="548"/>
        <v>0.2280431432973806</v>
      </c>
      <c r="BI913" s="41">
        <f t="shared" si="549"/>
        <v>0.26194144838212635</v>
      </c>
      <c r="BJ913" s="41">
        <f t="shared" si="550"/>
        <v>0</v>
      </c>
      <c r="BK913" s="41">
        <f t="shared" si="551"/>
        <v>9.861325115562404E-2</v>
      </c>
      <c r="BL913" s="41">
        <f t="shared" si="552"/>
        <v>0</v>
      </c>
      <c r="BM913" s="41">
        <f t="shared" si="553"/>
        <v>0.36363636363636365</v>
      </c>
      <c r="BN913" s="41">
        <f t="shared" si="554"/>
        <v>0.53775038520801233</v>
      </c>
      <c r="BO913" s="41">
        <f t="shared" si="555"/>
        <v>0.10169491525423729</v>
      </c>
      <c r="BP913" s="41">
        <f t="shared" si="556"/>
        <v>0.73035439137134051</v>
      </c>
      <c r="BQ913" s="41">
        <f t="shared" si="557"/>
        <v>0.1633281972265023</v>
      </c>
      <c r="BR913" s="41">
        <f t="shared" si="558"/>
        <v>4.6224961479198771E-3</v>
      </c>
      <c r="BS913" s="41">
        <f t="shared" si="559"/>
        <v>7.3959938366718034E-2</v>
      </c>
      <c r="BT913" s="41">
        <f t="shared" si="560"/>
        <v>0.92604006163328201</v>
      </c>
      <c r="BU913" s="41">
        <f t="shared" si="561"/>
        <v>0</v>
      </c>
      <c r="BV913" s="41">
        <f t="shared" si="562"/>
        <v>0</v>
      </c>
      <c r="BW913" s="41">
        <f t="shared" si="563"/>
        <v>1</v>
      </c>
      <c r="BX913" s="41" t="str">
        <f t="shared" si="568"/>
        <v>2014Licensed practical nursesBritish Columbia</v>
      </c>
      <c r="BY913" s="51">
        <f>VLOOKUP(BX913,'%workplace'!$A$1:$F$381,6,FALSE)</f>
        <v>10264</v>
      </c>
      <c r="BZ913" s="32">
        <f t="shared" si="569"/>
        <v>6.3230709275136396E-2</v>
      </c>
    </row>
    <row r="914" spans="1:78" s="8" customFormat="1" hidden="1" x14ac:dyDescent="0.2">
      <c r="A914" s="8" t="str">
        <f t="shared" si="567"/>
        <v>2014Licensed practical nursesBritish ColumbiaUnknown places of work</v>
      </c>
      <c r="B914" s="8" t="s">
        <v>3</v>
      </c>
      <c r="C914" s="8" t="s">
        <v>23</v>
      </c>
      <c r="D914" s="8" t="s">
        <v>49</v>
      </c>
      <c r="E914" s="8">
        <v>2014</v>
      </c>
      <c r="F914" s="8">
        <v>95</v>
      </c>
      <c r="G914" s="8">
        <v>6</v>
      </c>
      <c r="H914" s="8">
        <v>0</v>
      </c>
      <c r="I914" s="8">
        <v>2</v>
      </c>
      <c r="J914" s="8">
        <v>6</v>
      </c>
      <c r="K914" s="8">
        <v>16</v>
      </c>
      <c r="L914" s="8">
        <v>7</v>
      </c>
      <c r="M914" s="8">
        <v>13</v>
      </c>
      <c r="N914" s="8">
        <v>14</v>
      </c>
      <c r="O914" s="8">
        <v>17</v>
      </c>
      <c r="P914" s="8">
        <v>19</v>
      </c>
      <c r="Q914" s="8">
        <v>4</v>
      </c>
      <c r="R914" s="8">
        <v>0</v>
      </c>
      <c r="S914" s="8">
        <v>3</v>
      </c>
      <c r="T914" s="8">
        <v>0</v>
      </c>
      <c r="U914" s="8">
        <v>96</v>
      </c>
      <c r="V914" s="8">
        <v>5</v>
      </c>
      <c r="W914" s="8">
        <v>0</v>
      </c>
      <c r="X914" s="8">
        <v>29</v>
      </c>
      <c r="Y914" s="8">
        <v>27</v>
      </c>
      <c r="Z914" s="8">
        <v>43</v>
      </c>
      <c r="AA914" s="8">
        <v>2</v>
      </c>
      <c r="AB914" s="8">
        <v>3</v>
      </c>
      <c r="AC914" s="8">
        <v>2</v>
      </c>
      <c r="AD914" s="8">
        <v>77</v>
      </c>
      <c r="AE914" s="8">
        <v>19</v>
      </c>
      <c r="AF914" s="8">
        <v>2</v>
      </c>
      <c r="AG914" s="8">
        <v>95</v>
      </c>
      <c r="AH914" s="8">
        <v>2</v>
      </c>
      <c r="AI914" s="8">
        <v>0</v>
      </c>
      <c r="AJ914" s="8">
        <v>23</v>
      </c>
      <c r="AK914" s="8">
        <v>78</v>
      </c>
      <c r="AL914" s="8">
        <v>2</v>
      </c>
      <c r="AM914" s="8">
        <v>0</v>
      </c>
      <c r="AN914" s="8">
        <v>101</v>
      </c>
      <c r="AO914" s="41">
        <f t="shared" si="564"/>
        <v>0.94059405940594054</v>
      </c>
      <c r="AP914" s="41">
        <f t="shared" si="565"/>
        <v>5.9405940594059403E-2</v>
      </c>
      <c r="AQ914" s="41">
        <f t="shared" si="566"/>
        <v>0</v>
      </c>
      <c r="AR914" s="41">
        <f t="shared" si="532"/>
        <v>1.9801980198019802E-2</v>
      </c>
      <c r="AS914" s="41">
        <f t="shared" si="533"/>
        <v>5.9405940594059403E-2</v>
      </c>
      <c r="AT914" s="41">
        <f t="shared" si="534"/>
        <v>0.15841584158415842</v>
      </c>
      <c r="AU914" s="41">
        <f t="shared" si="535"/>
        <v>6.9306930693069313E-2</v>
      </c>
      <c r="AV914" s="41">
        <f t="shared" si="536"/>
        <v>0.12871287128712872</v>
      </c>
      <c r="AW914" s="41">
        <f t="shared" si="537"/>
        <v>0.13861386138613863</v>
      </c>
      <c r="AX914" s="41">
        <f t="shared" si="538"/>
        <v>0.16831683168316833</v>
      </c>
      <c r="AY914" s="41">
        <f t="shared" si="539"/>
        <v>0.18811881188118812</v>
      </c>
      <c r="AZ914" s="41">
        <f t="shared" si="540"/>
        <v>3.9603960396039604E-2</v>
      </c>
      <c r="BA914" s="41">
        <f t="shared" si="541"/>
        <v>0</v>
      </c>
      <c r="BB914" s="41">
        <f t="shared" si="542"/>
        <v>2.9702970297029702E-2</v>
      </c>
      <c r="BC914" s="41">
        <f t="shared" si="543"/>
        <v>0</v>
      </c>
      <c r="BD914" s="41">
        <f t="shared" si="544"/>
        <v>0.95049504950495045</v>
      </c>
      <c r="BE914" s="41">
        <f t="shared" si="545"/>
        <v>4.9504950495049507E-2</v>
      </c>
      <c r="BF914" s="41">
        <f t="shared" si="546"/>
        <v>0</v>
      </c>
      <c r="BG914" s="41">
        <f t="shared" si="547"/>
        <v>0.28712871287128711</v>
      </c>
      <c r="BH914" s="41">
        <f t="shared" si="548"/>
        <v>0.26732673267326734</v>
      </c>
      <c r="BI914" s="41">
        <f t="shared" si="549"/>
        <v>0.42574257425742573</v>
      </c>
      <c r="BJ914" s="41">
        <f t="shared" si="550"/>
        <v>1.9801980198019802E-2</v>
      </c>
      <c r="BK914" s="41">
        <f t="shared" si="551"/>
        <v>2.9702970297029702E-2</v>
      </c>
      <c r="BL914" s="41">
        <f t="shared" si="552"/>
        <v>1.9801980198019802E-2</v>
      </c>
      <c r="BM914" s="41">
        <f t="shared" si="553"/>
        <v>0.76237623762376239</v>
      </c>
      <c r="BN914" s="41">
        <f t="shared" si="554"/>
        <v>0.18811881188118812</v>
      </c>
      <c r="BO914" s="41">
        <f t="shared" si="555"/>
        <v>1.9801980198019802E-2</v>
      </c>
      <c r="BP914" s="41">
        <f t="shared" si="556"/>
        <v>0.94059405940594054</v>
      </c>
      <c r="BQ914" s="41">
        <f t="shared" si="557"/>
        <v>1.9801980198019802E-2</v>
      </c>
      <c r="BR914" s="41">
        <f t="shared" si="558"/>
        <v>0</v>
      </c>
      <c r="BS914" s="41">
        <f t="shared" si="559"/>
        <v>0.22772277227722773</v>
      </c>
      <c r="BT914" s="41">
        <f t="shared" si="560"/>
        <v>0.7722772277227723</v>
      </c>
      <c r="BU914" s="41">
        <f t="shared" si="561"/>
        <v>1.9801980198019802E-2</v>
      </c>
      <c r="BV914" s="41">
        <f t="shared" si="562"/>
        <v>0</v>
      </c>
      <c r="BW914" s="41">
        <f t="shared" si="563"/>
        <v>1</v>
      </c>
      <c r="BX914" s="41" t="str">
        <f t="shared" si="568"/>
        <v>2014Licensed practical nursesBritish Columbia</v>
      </c>
      <c r="BY914" s="51">
        <f>VLOOKUP(BX914,'%workplace'!$A$1:$F$381,6,FALSE)</f>
        <v>10264</v>
      </c>
      <c r="BZ914" s="32">
        <f t="shared" si="569"/>
        <v>9.8402182385035081E-3</v>
      </c>
    </row>
    <row r="915" spans="1:78" s="8" customFormat="1" hidden="1" x14ac:dyDescent="0.2">
      <c r="A915" s="8" t="str">
        <f t="shared" si="567"/>
        <v>2014Licensed practical nursesNorthwest TerritoriesAll places of work</v>
      </c>
      <c r="B915" s="8" t="s">
        <v>3</v>
      </c>
      <c r="C915" s="8" t="s">
        <v>25</v>
      </c>
      <c r="D915" s="8" t="s">
        <v>9</v>
      </c>
      <c r="E915" s="8">
        <v>2014</v>
      </c>
      <c r="F915" s="8">
        <v>79</v>
      </c>
      <c r="G915" s="8">
        <v>16</v>
      </c>
      <c r="H915" s="8">
        <v>0</v>
      </c>
      <c r="I915" s="8">
        <v>5</v>
      </c>
      <c r="J915" s="8">
        <v>10</v>
      </c>
      <c r="K915" s="8">
        <v>10</v>
      </c>
      <c r="L915" s="8">
        <v>14</v>
      </c>
      <c r="M915" s="8">
        <v>9</v>
      </c>
      <c r="N915" s="8">
        <v>10</v>
      </c>
      <c r="O915" s="8">
        <v>23</v>
      </c>
      <c r="P915" s="8">
        <v>6</v>
      </c>
      <c r="Q915" s="8">
        <v>8</v>
      </c>
      <c r="R915" s="8">
        <v>0</v>
      </c>
      <c r="S915" s="8">
        <v>0</v>
      </c>
      <c r="T915" s="8">
        <v>0</v>
      </c>
      <c r="U915" s="8">
        <v>95</v>
      </c>
      <c r="V915" s="8">
        <v>0</v>
      </c>
      <c r="W915" s="8">
        <v>0</v>
      </c>
      <c r="X915" s="8">
        <v>78</v>
      </c>
      <c r="Y915" s="8">
        <v>2</v>
      </c>
      <c r="Z915" s="8">
        <v>13</v>
      </c>
      <c r="AA915" s="8">
        <v>2</v>
      </c>
      <c r="AB915" s="8">
        <v>1</v>
      </c>
      <c r="AC915" s="8">
        <v>2</v>
      </c>
      <c r="AD915" s="8">
        <v>13</v>
      </c>
      <c r="AE915" s="8">
        <v>79</v>
      </c>
      <c r="AF915" s="8">
        <v>0</v>
      </c>
      <c r="AG915" s="8">
        <v>93</v>
      </c>
      <c r="AH915" s="8">
        <v>0</v>
      </c>
      <c r="AI915" s="8">
        <v>0</v>
      </c>
      <c r="AJ915" s="8">
        <v>60</v>
      </c>
      <c r="AK915" s="8">
        <v>35</v>
      </c>
      <c r="AL915" s="8">
        <v>2</v>
      </c>
      <c r="AM915" s="8">
        <v>0</v>
      </c>
      <c r="AN915" s="8">
        <v>95</v>
      </c>
      <c r="AO915" s="41">
        <f t="shared" si="564"/>
        <v>0.83157894736842108</v>
      </c>
      <c r="AP915" s="41">
        <f t="shared" si="565"/>
        <v>0.16842105263157894</v>
      </c>
      <c r="AQ915" s="41">
        <f t="shared" si="566"/>
        <v>0</v>
      </c>
      <c r="AR915" s="41">
        <f t="shared" si="532"/>
        <v>5.2631578947368418E-2</v>
      </c>
      <c r="AS915" s="41">
        <f t="shared" si="533"/>
        <v>0.10526315789473684</v>
      </c>
      <c r="AT915" s="41">
        <f t="shared" si="534"/>
        <v>0.10526315789473684</v>
      </c>
      <c r="AU915" s="41">
        <f t="shared" si="535"/>
        <v>0.14736842105263157</v>
      </c>
      <c r="AV915" s="41">
        <f t="shared" si="536"/>
        <v>9.4736842105263161E-2</v>
      </c>
      <c r="AW915" s="41">
        <f t="shared" si="537"/>
        <v>0.10526315789473684</v>
      </c>
      <c r="AX915" s="41">
        <f t="shared" si="538"/>
        <v>0.24210526315789474</v>
      </c>
      <c r="AY915" s="41">
        <f t="shared" si="539"/>
        <v>6.3157894736842107E-2</v>
      </c>
      <c r="AZ915" s="41">
        <f t="shared" si="540"/>
        <v>8.4210526315789472E-2</v>
      </c>
      <c r="BA915" s="41">
        <f t="shared" si="541"/>
        <v>0</v>
      </c>
      <c r="BB915" s="41">
        <f t="shared" si="542"/>
        <v>0</v>
      </c>
      <c r="BC915" s="41">
        <f t="shared" si="543"/>
        <v>0</v>
      </c>
      <c r="BD915" s="41">
        <f t="shared" si="544"/>
        <v>1</v>
      </c>
      <c r="BE915" s="41">
        <f t="shared" si="545"/>
        <v>0</v>
      </c>
      <c r="BF915" s="41">
        <f t="shared" si="546"/>
        <v>0</v>
      </c>
      <c r="BG915" s="41">
        <f t="shared" si="547"/>
        <v>0.82105263157894737</v>
      </c>
      <c r="BH915" s="41">
        <f t="shared" si="548"/>
        <v>2.1052631578947368E-2</v>
      </c>
      <c r="BI915" s="41">
        <f t="shared" si="549"/>
        <v>0.1368421052631579</v>
      </c>
      <c r="BJ915" s="41">
        <f t="shared" si="550"/>
        <v>2.1052631578947368E-2</v>
      </c>
      <c r="BK915" s="41">
        <f t="shared" si="551"/>
        <v>1.0526315789473684E-2</v>
      </c>
      <c r="BL915" s="41">
        <f t="shared" si="552"/>
        <v>2.1052631578947368E-2</v>
      </c>
      <c r="BM915" s="41">
        <f t="shared" si="553"/>
        <v>0.1368421052631579</v>
      </c>
      <c r="BN915" s="41">
        <f t="shared" si="554"/>
        <v>0.83157894736842108</v>
      </c>
      <c r="BO915" s="41">
        <f t="shared" si="555"/>
        <v>0</v>
      </c>
      <c r="BP915" s="41">
        <f t="shared" si="556"/>
        <v>0.97894736842105268</v>
      </c>
      <c r="BQ915" s="41">
        <f t="shared" si="557"/>
        <v>0</v>
      </c>
      <c r="BR915" s="41">
        <f t="shared" si="558"/>
        <v>0</v>
      </c>
      <c r="BS915" s="41">
        <f t="shared" si="559"/>
        <v>0.63157894736842102</v>
      </c>
      <c r="BT915" s="41">
        <f t="shared" si="560"/>
        <v>0.36842105263157893</v>
      </c>
      <c r="BU915" s="41">
        <f t="shared" si="561"/>
        <v>2.1052631578947368E-2</v>
      </c>
      <c r="BV915" s="41">
        <f t="shared" si="562"/>
        <v>0</v>
      </c>
      <c r="BW915" s="41">
        <f t="shared" si="563"/>
        <v>1</v>
      </c>
      <c r="BX915" s="41" t="str">
        <f t="shared" si="568"/>
        <v>2014Licensed practical nursesNorthwest Territories</v>
      </c>
      <c r="BY915" s="51">
        <f>VLOOKUP(BX915,'%workplace'!$A$1:$F$381,6,FALSE)</f>
        <v>95</v>
      </c>
      <c r="BZ915" s="32">
        <f t="shared" si="569"/>
        <v>1</v>
      </c>
    </row>
    <row r="916" spans="1:78" s="8" customFormat="1" hidden="1" x14ac:dyDescent="0.2">
      <c r="A916" s="8" t="str">
        <f t="shared" si="567"/>
        <v>2014Licensed practical nursesNorthwest TerritoriesCommunity health</v>
      </c>
      <c r="B916" s="8" t="s">
        <v>3</v>
      </c>
      <c r="C916" s="8" t="s">
        <v>25</v>
      </c>
      <c r="D916" s="8" t="s">
        <v>11</v>
      </c>
      <c r="E916" s="8">
        <v>2014</v>
      </c>
      <c r="F916" s="8">
        <v>18</v>
      </c>
      <c r="G916" s="8">
        <v>1</v>
      </c>
      <c r="H916" s="8">
        <v>0</v>
      </c>
      <c r="I916" s="8">
        <v>1</v>
      </c>
      <c r="J916" s="8">
        <v>1</v>
      </c>
      <c r="K916" s="8">
        <v>1</v>
      </c>
      <c r="L916" s="8">
        <v>3</v>
      </c>
      <c r="M916" s="8">
        <v>2</v>
      </c>
      <c r="N916" s="8">
        <v>3</v>
      </c>
      <c r="O916" s="8">
        <v>7</v>
      </c>
      <c r="P916" s="8">
        <v>1</v>
      </c>
      <c r="Q916" s="8">
        <v>0</v>
      </c>
      <c r="R916" s="8">
        <v>0</v>
      </c>
      <c r="S916" s="8">
        <v>0</v>
      </c>
      <c r="T916" s="8">
        <v>0</v>
      </c>
      <c r="U916" s="8">
        <v>19</v>
      </c>
      <c r="V916" s="8">
        <v>0</v>
      </c>
      <c r="W916" s="8">
        <v>0</v>
      </c>
      <c r="X916" s="8">
        <v>16</v>
      </c>
      <c r="Y916" s="8">
        <v>1</v>
      </c>
      <c r="Z916" s="8">
        <v>1</v>
      </c>
      <c r="AA916" s="8">
        <v>1</v>
      </c>
      <c r="AB916" s="8">
        <v>0</v>
      </c>
      <c r="AC916" s="8">
        <v>0</v>
      </c>
      <c r="AD916" s="8">
        <v>3</v>
      </c>
      <c r="AE916" s="8">
        <v>16</v>
      </c>
      <c r="AF916" s="8">
        <v>0</v>
      </c>
      <c r="AG916" s="8">
        <v>19</v>
      </c>
      <c r="AH916" s="8">
        <v>0</v>
      </c>
      <c r="AI916" s="8">
        <v>0</v>
      </c>
      <c r="AJ916" s="8">
        <v>6</v>
      </c>
      <c r="AK916" s="8">
        <v>13</v>
      </c>
      <c r="AL916" s="8">
        <v>0</v>
      </c>
      <c r="AM916" s="8">
        <v>0</v>
      </c>
      <c r="AN916" s="8">
        <v>19</v>
      </c>
      <c r="AO916" s="41">
        <f t="shared" si="564"/>
        <v>0.94736842105263153</v>
      </c>
      <c r="AP916" s="41">
        <f t="shared" si="565"/>
        <v>5.2631578947368418E-2</v>
      </c>
      <c r="AQ916" s="41">
        <f t="shared" si="566"/>
        <v>0</v>
      </c>
      <c r="AR916" s="41">
        <f t="shared" si="532"/>
        <v>5.2631578947368418E-2</v>
      </c>
      <c r="AS916" s="41">
        <f t="shared" si="533"/>
        <v>5.2631578947368418E-2</v>
      </c>
      <c r="AT916" s="41">
        <f t="shared" si="534"/>
        <v>5.2631578947368418E-2</v>
      </c>
      <c r="AU916" s="41">
        <f t="shared" si="535"/>
        <v>0.15789473684210525</v>
      </c>
      <c r="AV916" s="41">
        <f t="shared" si="536"/>
        <v>0.10526315789473684</v>
      </c>
      <c r="AW916" s="41">
        <f t="shared" si="537"/>
        <v>0.15789473684210525</v>
      </c>
      <c r="AX916" s="41">
        <f t="shared" si="538"/>
        <v>0.36842105263157893</v>
      </c>
      <c r="AY916" s="41">
        <f t="shared" si="539"/>
        <v>5.2631578947368418E-2</v>
      </c>
      <c r="AZ916" s="41">
        <f t="shared" si="540"/>
        <v>0</v>
      </c>
      <c r="BA916" s="41">
        <f t="shared" si="541"/>
        <v>0</v>
      </c>
      <c r="BB916" s="41">
        <f t="shared" si="542"/>
        <v>0</v>
      </c>
      <c r="BC916" s="41">
        <f t="shared" si="543"/>
        <v>0</v>
      </c>
      <c r="BD916" s="41">
        <f t="shared" si="544"/>
        <v>1</v>
      </c>
      <c r="BE916" s="41">
        <f t="shared" si="545"/>
        <v>0</v>
      </c>
      <c r="BF916" s="41">
        <f t="shared" si="546"/>
        <v>0</v>
      </c>
      <c r="BG916" s="41">
        <f t="shared" si="547"/>
        <v>0.84210526315789469</v>
      </c>
      <c r="BH916" s="41">
        <f t="shared" si="548"/>
        <v>5.2631578947368418E-2</v>
      </c>
      <c r="BI916" s="41">
        <f t="shared" si="549"/>
        <v>5.2631578947368418E-2</v>
      </c>
      <c r="BJ916" s="41">
        <f t="shared" si="550"/>
        <v>5.2631578947368418E-2</v>
      </c>
      <c r="BK916" s="41">
        <f t="shared" si="551"/>
        <v>0</v>
      </c>
      <c r="BL916" s="41">
        <f t="shared" si="552"/>
        <v>0</v>
      </c>
      <c r="BM916" s="41">
        <f t="shared" si="553"/>
        <v>0.15789473684210525</v>
      </c>
      <c r="BN916" s="41">
        <f t="shared" si="554"/>
        <v>0.84210526315789469</v>
      </c>
      <c r="BO916" s="41">
        <f t="shared" si="555"/>
        <v>0</v>
      </c>
      <c r="BP916" s="41">
        <f t="shared" si="556"/>
        <v>1</v>
      </c>
      <c r="BQ916" s="41">
        <f t="shared" si="557"/>
        <v>0</v>
      </c>
      <c r="BR916" s="41">
        <f t="shared" si="558"/>
        <v>0</v>
      </c>
      <c r="BS916" s="41">
        <f t="shared" si="559"/>
        <v>0.31578947368421051</v>
      </c>
      <c r="BT916" s="41">
        <f t="shared" si="560"/>
        <v>0.68421052631578949</v>
      </c>
      <c r="BU916" s="41">
        <f t="shared" si="561"/>
        <v>0</v>
      </c>
      <c r="BV916" s="41">
        <f t="shared" si="562"/>
        <v>0</v>
      </c>
      <c r="BW916" s="41">
        <f t="shared" si="563"/>
        <v>1</v>
      </c>
      <c r="BX916" s="41" t="str">
        <f t="shared" si="568"/>
        <v>2014Licensed practical nursesNorthwest Territories</v>
      </c>
      <c r="BY916" s="51">
        <f>VLOOKUP(BX916,'%workplace'!$A$1:$F$381,6,FALSE)</f>
        <v>95</v>
      </c>
      <c r="BZ916" s="32">
        <f t="shared" si="569"/>
        <v>0.2</v>
      </c>
    </row>
    <row r="917" spans="1:78" s="8" customFormat="1" hidden="1" x14ac:dyDescent="0.2">
      <c r="A917" s="8" t="str">
        <f t="shared" si="567"/>
        <v>2014Licensed practical nursesNorthwest TerritoriesNursing home/long-term care</v>
      </c>
      <c r="B917" s="8" t="s">
        <v>3</v>
      </c>
      <c r="C917" s="8" t="s">
        <v>25</v>
      </c>
      <c r="D917" s="8" t="s">
        <v>12</v>
      </c>
      <c r="E917" s="8">
        <v>2014</v>
      </c>
      <c r="F917" s="8">
        <v>31</v>
      </c>
      <c r="G917" s="8">
        <v>7</v>
      </c>
      <c r="H917" s="8">
        <v>0</v>
      </c>
      <c r="I917" s="8">
        <v>1</v>
      </c>
      <c r="J917" s="8">
        <v>4</v>
      </c>
      <c r="K917" s="8">
        <v>5</v>
      </c>
      <c r="L917" s="8">
        <v>4</v>
      </c>
      <c r="M917" s="8">
        <v>3</v>
      </c>
      <c r="N917" s="8">
        <v>5</v>
      </c>
      <c r="O917" s="8">
        <v>9</v>
      </c>
      <c r="P917" s="8">
        <v>3</v>
      </c>
      <c r="Q917" s="8">
        <v>4</v>
      </c>
      <c r="R917" s="8">
        <v>0</v>
      </c>
      <c r="S917" s="8">
        <v>0</v>
      </c>
      <c r="T917" s="8">
        <v>0</v>
      </c>
      <c r="U917" s="8">
        <v>38</v>
      </c>
      <c r="V917" s="8">
        <v>0</v>
      </c>
      <c r="W917" s="8">
        <v>0</v>
      </c>
      <c r="X917" s="8">
        <v>33</v>
      </c>
      <c r="Y917" s="8">
        <v>0</v>
      </c>
      <c r="Z917" s="8">
        <v>4</v>
      </c>
      <c r="AA917" s="8">
        <v>1</v>
      </c>
      <c r="AB917" s="8">
        <v>1</v>
      </c>
      <c r="AC917" s="8">
        <v>0</v>
      </c>
      <c r="AD917" s="8">
        <v>5</v>
      </c>
      <c r="AE917" s="8">
        <v>32</v>
      </c>
      <c r="AF917" s="8">
        <v>0</v>
      </c>
      <c r="AG917" s="8">
        <v>38</v>
      </c>
      <c r="AH917" s="8">
        <v>0</v>
      </c>
      <c r="AI917" s="8">
        <v>0</v>
      </c>
      <c r="AJ917" s="8">
        <v>36</v>
      </c>
      <c r="AK917" s="8">
        <v>2</v>
      </c>
      <c r="AL917" s="8">
        <v>0</v>
      </c>
      <c r="AM917" s="8">
        <v>0</v>
      </c>
      <c r="AN917" s="8">
        <v>38</v>
      </c>
      <c r="AO917" s="41">
        <f t="shared" si="564"/>
        <v>0.81578947368421051</v>
      </c>
      <c r="AP917" s="41">
        <f t="shared" si="565"/>
        <v>0.18421052631578946</v>
      </c>
      <c r="AQ917" s="41">
        <f t="shared" si="566"/>
        <v>0</v>
      </c>
      <c r="AR917" s="41">
        <f t="shared" si="532"/>
        <v>2.6315789473684209E-2</v>
      </c>
      <c r="AS917" s="41">
        <f t="shared" si="533"/>
        <v>0.10526315789473684</v>
      </c>
      <c r="AT917" s="41">
        <f t="shared" si="534"/>
        <v>0.13157894736842105</v>
      </c>
      <c r="AU917" s="41">
        <f t="shared" si="535"/>
        <v>0.10526315789473684</v>
      </c>
      <c r="AV917" s="41">
        <f t="shared" si="536"/>
        <v>7.8947368421052627E-2</v>
      </c>
      <c r="AW917" s="41">
        <f t="shared" si="537"/>
        <v>0.13157894736842105</v>
      </c>
      <c r="AX917" s="41">
        <f t="shared" si="538"/>
        <v>0.23684210526315788</v>
      </c>
      <c r="AY917" s="41">
        <f t="shared" si="539"/>
        <v>7.8947368421052627E-2</v>
      </c>
      <c r="AZ917" s="41">
        <f t="shared" si="540"/>
        <v>0.10526315789473684</v>
      </c>
      <c r="BA917" s="41">
        <f t="shared" si="541"/>
        <v>0</v>
      </c>
      <c r="BB917" s="41">
        <f t="shared" si="542"/>
        <v>0</v>
      </c>
      <c r="BC917" s="41">
        <f t="shared" si="543"/>
        <v>0</v>
      </c>
      <c r="BD917" s="41">
        <f t="shared" si="544"/>
        <v>1</v>
      </c>
      <c r="BE917" s="41">
        <f t="shared" si="545"/>
        <v>0</v>
      </c>
      <c r="BF917" s="41">
        <f t="shared" si="546"/>
        <v>0</v>
      </c>
      <c r="BG917" s="41">
        <f t="shared" si="547"/>
        <v>0.86842105263157898</v>
      </c>
      <c r="BH917" s="41">
        <f t="shared" si="548"/>
        <v>0</v>
      </c>
      <c r="BI917" s="41">
        <f t="shared" si="549"/>
        <v>0.10526315789473684</v>
      </c>
      <c r="BJ917" s="41">
        <f t="shared" si="550"/>
        <v>2.6315789473684209E-2</v>
      </c>
      <c r="BK917" s="41">
        <f t="shared" si="551"/>
        <v>2.6315789473684209E-2</v>
      </c>
      <c r="BL917" s="41">
        <f t="shared" si="552"/>
        <v>0</v>
      </c>
      <c r="BM917" s="41">
        <f t="shared" si="553"/>
        <v>0.13157894736842105</v>
      </c>
      <c r="BN917" s="41">
        <f t="shared" si="554"/>
        <v>0.84210526315789469</v>
      </c>
      <c r="BO917" s="41">
        <f t="shared" si="555"/>
        <v>0</v>
      </c>
      <c r="BP917" s="41">
        <f t="shared" si="556"/>
        <v>1</v>
      </c>
      <c r="BQ917" s="41">
        <f t="shared" si="557"/>
        <v>0</v>
      </c>
      <c r="BR917" s="41">
        <f t="shared" si="558"/>
        <v>0</v>
      </c>
      <c r="BS917" s="41">
        <f t="shared" si="559"/>
        <v>0.94736842105263153</v>
      </c>
      <c r="BT917" s="41">
        <f t="shared" si="560"/>
        <v>5.2631578947368418E-2</v>
      </c>
      <c r="BU917" s="41">
        <f t="shared" si="561"/>
        <v>0</v>
      </c>
      <c r="BV917" s="41">
        <f t="shared" si="562"/>
        <v>0</v>
      </c>
      <c r="BW917" s="41">
        <f t="shared" si="563"/>
        <v>1</v>
      </c>
      <c r="BX917" s="41" t="str">
        <f t="shared" si="568"/>
        <v>2014Licensed practical nursesNorthwest Territories</v>
      </c>
      <c r="BY917" s="51">
        <f>VLOOKUP(BX917,'%workplace'!$A$1:$F$381,6,FALSE)</f>
        <v>95</v>
      </c>
      <c r="BZ917" s="32">
        <f t="shared" si="569"/>
        <v>0.4</v>
      </c>
    </row>
    <row r="918" spans="1:78" s="8" customFormat="1" hidden="1" x14ac:dyDescent="0.2">
      <c r="A918" s="8" t="str">
        <f t="shared" si="567"/>
        <v>2014Licensed practical nursesNorthwest TerritoriesHospital</v>
      </c>
      <c r="B918" s="8" t="s">
        <v>3</v>
      </c>
      <c r="C918" s="8" t="s">
        <v>25</v>
      </c>
      <c r="D918" s="8" t="s">
        <v>10</v>
      </c>
      <c r="E918" s="8">
        <v>2014</v>
      </c>
      <c r="F918" s="8">
        <v>26</v>
      </c>
      <c r="G918" s="8">
        <v>7</v>
      </c>
      <c r="H918" s="8">
        <v>0</v>
      </c>
      <c r="I918" s="8">
        <v>2</v>
      </c>
      <c r="J918" s="8">
        <v>5</v>
      </c>
      <c r="K918" s="8">
        <v>3</v>
      </c>
      <c r="L918" s="8">
        <v>6</v>
      </c>
      <c r="M918" s="8">
        <v>4</v>
      </c>
      <c r="N918" s="8">
        <v>2</v>
      </c>
      <c r="O918" s="8">
        <v>6</v>
      </c>
      <c r="P918" s="8">
        <v>2</v>
      </c>
      <c r="Q918" s="8">
        <v>3</v>
      </c>
      <c r="R918" s="8">
        <v>0</v>
      </c>
      <c r="S918" s="8">
        <v>0</v>
      </c>
      <c r="T918" s="8">
        <v>0</v>
      </c>
      <c r="U918" s="8">
        <v>33</v>
      </c>
      <c r="V918" s="8">
        <v>0</v>
      </c>
      <c r="W918" s="8">
        <v>0</v>
      </c>
      <c r="X918" s="8">
        <v>25</v>
      </c>
      <c r="Y918" s="8">
        <v>1</v>
      </c>
      <c r="Z918" s="8">
        <v>7</v>
      </c>
      <c r="AA918" s="8">
        <v>0</v>
      </c>
      <c r="AB918" s="8">
        <v>0</v>
      </c>
      <c r="AC918" s="8">
        <v>1</v>
      </c>
      <c r="AD918" s="8">
        <v>3</v>
      </c>
      <c r="AE918" s="8">
        <v>29</v>
      </c>
      <c r="AF918" s="8">
        <v>0</v>
      </c>
      <c r="AG918" s="8">
        <v>33</v>
      </c>
      <c r="AH918" s="8">
        <v>0</v>
      </c>
      <c r="AI918" s="8">
        <v>0</v>
      </c>
      <c r="AJ918" s="8">
        <v>16</v>
      </c>
      <c r="AK918" s="8">
        <v>17</v>
      </c>
      <c r="AL918" s="8">
        <v>0</v>
      </c>
      <c r="AM918" s="8">
        <v>0</v>
      </c>
      <c r="AN918" s="8">
        <v>33</v>
      </c>
      <c r="AO918" s="41">
        <f t="shared" si="564"/>
        <v>0.78787878787878785</v>
      </c>
      <c r="AP918" s="41">
        <f t="shared" si="565"/>
        <v>0.21212121212121213</v>
      </c>
      <c r="AQ918" s="41">
        <f t="shared" si="566"/>
        <v>0</v>
      </c>
      <c r="AR918" s="41">
        <f t="shared" si="532"/>
        <v>6.0606060606060608E-2</v>
      </c>
      <c r="AS918" s="41">
        <f t="shared" si="533"/>
        <v>0.15151515151515152</v>
      </c>
      <c r="AT918" s="41">
        <f t="shared" si="534"/>
        <v>9.0909090909090912E-2</v>
      </c>
      <c r="AU918" s="41">
        <f t="shared" si="535"/>
        <v>0.18181818181818182</v>
      </c>
      <c r="AV918" s="41">
        <f t="shared" si="536"/>
        <v>0.12121212121212122</v>
      </c>
      <c r="AW918" s="41">
        <f t="shared" si="537"/>
        <v>6.0606060606060608E-2</v>
      </c>
      <c r="AX918" s="41">
        <f t="shared" si="538"/>
        <v>0.18181818181818182</v>
      </c>
      <c r="AY918" s="41">
        <f t="shared" si="539"/>
        <v>6.0606060606060608E-2</v>
      </c>
      <c r="AZ918" s="41">
        <f t="shared" si="540"/>
        <v>9.0909090909090912E-2</v>
      </c>
      <c r="BA918" s="41">
        <f t="shared" si="541"/>
        <v>0</v>
      </c>
      <c r="BB918" s="41">
        <f t="shared" si="542"/>
        <v>0</v>
      </c>
      <c r="BC918" s="41">
        <f t="shared" si="543"/>
        <v>0</v>
      </c>
      <c r="BD918" s="41">
        <f t="shared" si="544"/>
        <v>1</v>
      </c>
      <c r="BE918" s="41">
        <f t="shared" si="545"/>
        <v>0</v>
      </c>
      <c r="BF918" s="41">
        <f t="shared" si="546"/>
        <v>0</v>
      </c>
      <c r="BG918" s="41">
        <f t="shared" si="547"/>
        <v>0.75757575757575757</v>
      </c>
      <c r="BH918" s="41">
        <f t="shared" si="548"/>
        <v>3.0303030303030304E-2</v>
      </c>
      <c r="BI918" s="41">
        <f t="shared" si="549"/>
        <v>0.21212121212121213</v>
      </c>
      <c r="BJ918" s="41">
        <f t="shared" si="550"/>
        <v>0</v>
      </c>
      <c r="BK918" s="41">
        <f t="shared" si="551"/>
        <v>0</v>
      </c>
      <c r="BL918" s="41">
        <f t="shared" si="552"/>
        <v>3.0303030303030304E-2</v>
      </c>
      <c r="BM918" s="41">
        <f t="shared" si="553"/>
        <v>9.0909090909090912E-2</v>
      </c>
      <c r="BN918" s="41">
        <f t="shared" si="554"/>
        <v>0.87878787878787878</v>
      </c>
      <c r="BO918" s="41">
        <f t="shared" si="555"/>
        <v>0</v>
      </c>
      <c r="BP918" s="41">
        <f t="shared" si="556"/>
        <v>1</v>
      </c>
      <c r="BQ918" s="41">
        <f t="shared" si="557"/>
        <v>0</v>
      </c>
      <c r="BR918" s="41">
        <f t="shared" si="558"/>
        <v>0</v>
      </c>
      <c r="BS918" s="41">
        <f t="shared" si="559"/>
        <v>0.48484848484848486</v>
      </c>
      <c r="BT918" s="41">
        <f t="shared" si="560"/>
        <v>0.51515151515151514</v>
      </c>
      <c r="BU918" s="41">
        <f t="shared" si="561"/>
        <v>0</v>
      </c>
      <c r="BV918" s="41">
        <f t="shared" si="562"/>
        <v>0</v>
      </c>
      <c r="BW918" s="41">
        <f t="shared" si="563"/>
        <v>1</v>
      </c>
      <c r="BX918" s="41" t="str">
        <f t="shared" si="568"/>
        <v>2014Licensed practical nursesNorthwest Territories</v>
      </c>
      <c r="BY918" s="51">
        <f>VLOOKUP(BX918,'%workplace'!$A$1:$F$381,6,FALSE)</f>
        <v>95</v>
      </c>
      <c r="BZ918" s="32">
        <f t="shared" si="569"/>
        <v>0.3473684210526316</v>
      </c>
    </row>
    <row r="919" spans="1:78" s="8" customFormat="1" hidden="1" x14ac:dyDescent="0.2">
      <c r="A919" s="8" t="str">
        <f t="shared" si="567"/>
        <v>2014Licensed practical nursesNorthwest TerritoriesOther places of work</v>
      </c>
      <c r="B919" s="8" t="s">
        <v>3</v>
      </c>
      <c r="C919" s="8" t="s">
        <v>25</v>
      </c>
      <c r="D919" s="8" t="s">
        <v>13</v>
      </c>
      <c r="E919" s="8">
        <v>2014</v>
      </c>
      <c r="F919" s="8">
        <v>3</v>
      </c>
      <c r="G919" s="8">
        <v>1</v>
      </c>
      <c r="H919" s="8">
        <v>0</v>
      </c>
      <c r="I919" s="8">
        <v>1</v>
      </c>
      <c r="J919" s="8">
        <v>0</v>
      </c>
      <c r="K919" s="8">
        <v>0</v>
      </c>
      <c r="L919" s="8">
        <v>1</v>
      </c>
      <c r="M919" s="8">
        <v>0</v>
      </c>
      <c r="N919" s="8">
        <v>0</v>
      </c>
      <c r="O919" s="8">
        <v>1</v>
      </c>
      <c r="P919" s="8">
        <v>0</v>
      </c>
      <c r="Q919" s="8">
        <v>1</v>
      </c>
      <c r="R919" s="8">
        <v>0</v>
      </c>
      <c r="S919" s="8">
        <v>0</v>
      </c>
      <c r="T919" s="8">
        <v>0</v>
      </c>
      <c r="U919" s="8">
        <v>4</v>
      </c>
      <c r="V919" s="8">
        <v>0</v>
      </c>
      <c r="W919" s="8">
        <v>0</v>
      </c>
      <c r="X919" s="8">
        <v>4</v>
      </c>
      <c r="Y919" s="8">
        <v>0</v>
      </c>
      <c r="Z919" s="8">
        <v>0</v>
      </c>
      <c r="AA919" s="8">
        <v>0</v>
      </c>
      <c r="AB919" s="8">
        <v>0</v>
      </c>
      <c r="AC919" s="8">
        <v>0</v>
      </c>
      <c r="AD919" s="8">
        <v>2</v>
      </c>
      <c r="AE919" s="8">
        <v>2</v>
      </c>
      <c r="AF919" s="8">
        <v>0</v>
      </c>
      <c r="AG919" s="8">
        <v>3</v>
      </c>
      <c r="AH919" s="8">
        <v>0</v>
      </c>
      <c r="AI919" s="8">
        <v>0</v>
      </c>
      <c r="AJ919" s="8">
        <v>2</v>
      </c>
      <c r="AK919" s="8">
        <v>2</v>
      </c>
      <c r="AL919" s="8">
        <v>1</v>
      </c>
      <c r="AM919" s="8">
        <v>0</v>
      </c>
      <c r="AN919" s="8">
        <v>4</v>
      </c>
      <c r="AO919" s="41">
        <f t="shared" si="564"/>
        <v>0.75</v>
      </c>
      <c r="AP919" s="41">
        <f t="shared" si="565"/>
        <v>0.25</v>
      </c>
      <c r="AQ919" s="41">
        <f t="shared" si="566"/>
        <v>0</v>
      </c>
      <c r="AR919" s="41">
        <f t="shared" si="532"/>
        <v>0.25</v>
      </c>
      <c r="AS919" s="41">
        <f t="shared" si="533"/>
        <v>0</v>
      </c>
      <c r="AT919" s="41">
        <f t="shared" si="534"/>
        <v>0</v>
      </c>
      <c r="AU919" s="41">
        <f t="shared" si="535"/>
        <v>0.25</v>
      </c>
      <c r="AV919" s="41">
        <f t="shared" si="536"/>
        <v>0</v>
      </c>
      <c r="AW919" s="41">
        <f t="shared" si="537"/>
        <v>0</v>
      </c>
      <c r="AX919" s="41">
        <f t="shared" si="538"/>
        <v>0.25</v>
      </c>
      <c r="AY919" s="41">
        <f t="shared" si="539"/>
        <v>0</v>
      </c>
      <c r="AZ919" s="41">
        <f t="shared" si="540"/>
        <v>0.25</v>
      </c>
      <c r="BA919" s="41">
        <f t="shared" si="541"/>
        <v>0</v>
      </c>
      <c r="BB919" s="41">
        <f t="shared" si="542"/>
        <v>0</v>
      </c>
      <c r="BC919" s="41">
        <f t="shared" si="543"/>
        <v>0</v>
      </c>
      <c r="BD919" s="41">
        <f t="shared" si="544"/>
        <v>1</v>
      </c>
      <c r="BE919" s="41">
        <f t="shared" si="545"/>
        <v>0</v>
      </c>
      <c r="BF919" s="41">
        <f t="shared" si="546"/>
        <v>0</v>
      </c>
      <c r="BG919" s="41">
        <f t="shared" si="547"/>
        <v>1</v>
      </c>
      <c r="BH919" s="41">
        <f t="shared" si="548"/>
        <v>0</v>
      </c>
      <c r="BI919" s="41">
        <f t="shared" si="549"/>
        <v>0</v>
      </c>
      <c r="BJ919" s="41">
        <f t="shared" si="550"/>
        <v>0</v>
      </c>
      <c r="BK919" s="41">
        <f t="shared" si="551"/>
        <v>0</v>
      </c>
      <c r="BL919" s="41">
        <f t="shared" si="552"/>
        <v>0</v>
      </c>
      <c r="BM919" s="41">
        <f t="shared" si="553"/>
        <v>0.5</v>
      </c>
      <c r="BN919" s="41">
        <f t="shared" si="554"/>
        <v>0.5</v>
      </c>
      <c r="BO919" s="41">
        <f t="shared" si="555"/>
        <v>0</v>
      </c>
      <c r="BP919" s="41">
        <f t="shared" si="556"/>
        <v>0.75</v>
      </c>
      <c r="BQ919" s="41">
        <f t="shared" si="557"/>
        <v>0</v>
      </c>
      <c r="BR919" s="41">
        <f t="shared" si="558"/>
        <v>0</v>
      </c>
      <c r="BS919" s="41">
        <f t="shared" si="559"/>
        <v>0.5</v>
      </c>
      <c r="BT919" s="41">
        <f t="shared" si="560"/>
        <v>0.5</v>
      </c>
      <c r="BU919" s="41">
        <f t="shared" si="561"/>
        <v>0.25</v>
      </c>
      <c r="BV919" s="41">
        <f t="shared" si="562"/>
        <v>0</v>
      </c>
      <c r="BW919" s="41">
        <f t="shared" si="563"/>
        <v>1</v>
      </c>
      <c r="BX919" s="41" t="str">
        <f t="shared" si="568"/>
        <v>2014Licensed practical nursesNorthwest Territories</v>
      </c>
      <c r="BY919" s="51">
        <f>VLOOKUP(BX919,'%workplace'!$A$1:$F$381,6,FALSE)</f>
        <v>95</v>
      </c>
      <c r="BZ919" s="32">
        <f t="shared" si="569"/>
        <v>4.2105263157894736E-2</v>
      </c>
    </row>
    <row r="920" spans="1:78" s="8" customFormat="1" hidden="1" x14ac:dyDescent="0.2">
      <c r="A920" s="8" t="str">
        <f t="shared" si="567"/>
        <v>2014Licensed practical nursesNorthwest TerritoriesUnknown places of work</v>
      </c>
      <c r="B920" s="8" t="s">
        <v>3</v>
      </c>
      <c r="C920" s="8" t="s">
        <v>25</v>
      </c>
      <c r="D920" s="8" t="s">
        <v>49</v>
      </c>
      <c r="E920" s="8">
        <v>2014</v>
      </c>
      <c r="F920" s="8">
        <v>1</v>
      </c>
      <c r="G920" s="8">
        <v>0</v>
      </c>
      <c r="H920" s="8">
        <v>0</v>
      </c>
      <c r="I920" s="8">
        <v>0</v>
      </c>
      <c r="J920" s="8">
        <v>0</v>
      </c>
      <c r="K920" s="8">
        <v>1</v>
      </c>
      <c r="L920" s="8">
        <v>0</v>
      </c>
      <c r="M920" s="8">
        <v>0</v>
      </c>
      <c r="N920" s="8">
        <v>0</v>
      </c>
      <c r="O920" s="8">
        <v>0</v>
      </c>
      <c r="P920" s="8">
        <v>0</v>
      </c>
      <c r="Q920" s="8">
        <v>0</v>
      </c>
      <c r="R920" s="8">
        <v>0</v>
      </c>
      <c r="S920" s="8">
        <v>0</v>
      </c>
      <c r="T920" s="8">
        <v>0</v>
      </c>
      <c r="U920" s="8">
        <v>1</v>
      </c>
      <c r="V920" s="8">
        <v>0</v>
      </c>
      <c r="W920" s="8">
        <v>0</v>
      </c>
      <c r="X920" s="8">
        <v>0</v>
      </c>
      <c r="Y920" s="8">
        <v>0</v>
      </c>
      <c r="Z920" s="8">
        <v>1</v>
      </c>
      <c r="AA920" s="8">
        <v>0</v>
      </c>
      <c r="AB920" s="8">
        <v>0</v>
      </c>
      <c r="AC920" s="8">
        <v>1</v>
      </c>
      <c r="AD920" s="8">
        <v>0</v>
      </c>
      <c r="AE920" s="8">
        <v>0</v>
      </c>
      <c r="AF920" s="8">
        <v>0</v>
      </c>
      <c r="AG920" s="8">
        <v>0</v>
      </c>
      <c r="AH920" s="8">
        <v>0</v>
      </c>
      <c r="AI920" s="8">
        <v>0</v>
      </c>
      <c r="AJ920" s="8">
        <v>0</v>
      </c>
      <c r="AK920" s="8">
        <v>1</v>
      </c>
      <c r="AL920" s="8">
        <v>1</v>
      </c>
      <c r="AM920" s="8">
        <v>0</v>
      </c>
      <c r="AN920" s="8">
        <v>1</v>
      </c>
      <c r="AO920" s="41">
        <f t="shared" si="564"/>
        <v>1</v>
      </c>
      <c r="AP920" s="41">
        <f t="shared" si="565"/>
        <v>0</v>
      </c>
      <c r="AQ920" s="41">
        <f t="shared" si="566"/>
        <v>0</v>
      </c>
      <c r="AR920" s="41">
        <f t="shared" si="532"/>
        <v>0</v>
      </c>
      <c r="AS920" s="41">
        <f t="shared" si="533"/>
        <v>0</v>
      </c>
      <c r="AT920" s="41">
        <f t="shared" si="534"/>
        <v>1</v>
      </c>
      <c r="AU920" s="41">
        <f t="shared" si="535"/>
        <v>0</v>
      </c>
      <c r="AV920" s="41">
        <f t="shared" si="536"/>
        <v>0</v>
      </c>
      <c r="AW920" s="41">
        <f t="shared" si="537"/>
        <v>0</v>
      </c>
      <c r="AX920" s="41">
        <f t="shared" si="538"/>
        <v>0</v>
      </c>
      <c r="AY920" s="41">
        <f t="shared" si="539"/>
        <v>0</v>
      </c>
      <c r="AZ920" s="41">
        <f t="shared" si="540"/>
        <v>0</v>
      </c>
      <c r="BA920" s="41">
        <f t="shared" si="541"/>
        <v>0</v>
      </c>
      <c r="BB920" s="41">
        <f t="shared" si="542"/>
        <v>0</v>
      </c>
      <c r="BC920" s="41">
        <f t="shared" si="543"/>
        <v>0</v>
      </c>
      <c r="BD920" s="41">
        <f t="shared" si="544"/>
        <v>1</v>
      </c>
      <c r="BE920" s="41">
        <f t="shared" si="545"/>
        <v>0</v>
      </c>
      <c r="BF920" s="41">
        <f t="shared" si="546"/>
        <v>0</v>
      </c>
      <c r="BG920" s="41">
        <f t="shared" si="547"/>
        <v>0</v>
      </c>
      <c r="BH920" s="41">
        <f t="shared" si="548"/>
        <v>0</v>
      </c>
      <c r="BI920" s="41">
        <f t="shared" si="549"/>
        <v>1</v>
      </c>
      <c r="BJ920" s="41">
        <f t="shared" si="550"/>
        <v>0</v>
      </c>
      <c r="BK920" s="41">
        <f t="shared" si="551"/>
        <v>0</v>
      </c>
      <c r="BL920" s="41">
        <f t="shared" si="552"/>
        <v>1</v>
      </c>
      <c r="BM920" s="41">
        <f t="shared" si="553"/>
        <v>0</v>
      </c>
      <c r="BN920" s="41">
        <f t="shared" si="554"/>
        <v>0</v>
      </c>
      <c r="BO920" s="41">
        <f t="shared" si="555"/>
        <v>0</v>
      </c>
      <c r="BP920" s="41">
        <f t="shared" si="556"/>
        <v>0</v>
      </c>
      <c r="BQ920" s="41">
        <f t="shared" si="557"/>
        <v>0</v>
      </c>
      <c r="BR920" s="41">
        <f t="shared" si="558"/>
        <v>0</v>
      </c>
      <c r="BS920" s="41">
        <f t="shared" si="559"/>
        <v>0</v>
      </c>
      <c r="BT920" s="41">
        <f t="shared" si="560"/>
        <v>1</v>
      </c>
      <c r="BU920" s="41">
        <f t="shared" si="561"/>
        <v>1</v>
      </c>
      <c r="BV920" s="41">
        <f t="shared" si="562"/>
        <v>0</v>
      </c>
      <c r="BW920" s="41">
        <f t="shared" si="563"/>
        <v>1</v>
      </c>
      <c r="BX920" s="41" t="str">
        <f t="shared" si="568"/>
        <v>2014Licensed practical nursesNorthwest Territories</v>
      </c>
      <c r="BY920" s="51">
        <f>VLOOKUP(BX920,'%workplace'!$A$1:$F$381,6,FALSE)</f>
        <v>95</v>
      </c>
      <c r="BZ920" s="32">
        <f t="shared" si="569"/>
        <v>1.0526315789473684E-2</v>
      </c>
    </row>
    <row r="921" spans="1:78" hidden="1" x14ac:dyDescent="0.2">
      <c r="A921" s="212" t="str">
        <f t="shared" si="567"/>
        <v>2014Registered psychiatric nursesManitobaAll places of work</v>
      </c>
      <c r="B921" s="212" t="s">
        <v>8</v>
      </c>
      <c r="C921" s="212" t="s">
        <v>20</v>
      </c>
      <c r="D921" s="212" t="s">
        <v>9</v>
      </c>
      <c r="E921" s="212">
        <v>2014</v>
      </c>
      <c r="F921" s="212">
        <v>760</v>
      </c>
      <c r="G921" s="212">
        <v>187</v>
      </c>
      <c r="H921" s="212">
        <v>0</v>
      </c>
      <c r="I921" s="212">
        <v>77</v>
      </c>
      <c r="J921" s="212">
        <v>97</v>
      </c>
      <c r="K921" s="212">
        <v>85</v>
      </c>
      <c r="L921" s="212">
        <v>76</v>
      </c>
      <c r="M921" s="212">
        <v>108</v>
      </c>
      <c r="N921" s="212">
        <v>167</v>
      </c>
      <c r="O921" s="212">
        <v>160</v>
      </c>
      <c r="P921" s="212">
        <v>100</v>
      </c>
      <c r="Q921" s="212">
        <v>29</v>
      </c>
      <c r="R921" s="212">
        <v>9</v>
      </c>
      <c r="S921" s="212">
        <v>39</v>
      </c>
      <c r="T921" s="212">
        <v>0</v>
      </c>
      <c r="U921" s="212">
        <v>937</v>
      </c>
      <c r="V921" s="212">
        <v>10</v>
      </c>
      <c r="W921" s="212">
        <v>0</v>
      </c>
      <c r="X921" s="212">
        <v>557</v>
      </c>
      <c r="Y921" s="212">
        <v>304</v>
      </c>
      <c r="Z921" s="212">
        <v>85</v>
      </c>
      <c r="AA921" s="212">
        <v>1</v>
      </c>
      <c r="AB921" s="212">
        <v>86</v>
      </c>
      <c r="AC921" s="212">
        <v>1</v>
      </c>
      <c r="AD921" s="212">
        <v>159</v>
      </c>
      <c r="AE921" s="212">
        <v>701</v>
      </c>
      <c r="AF921" s="212">
        <v>101</v>
      </c>
      <c r="AG921" s="212">
        <v>807</v>
      </c>
      <c r="AH921" s="212">
        <v>38</v>
      </c>
      <c r="AI921" s="212">
        <v>0</v>
      </c>
      <c r="AJ921" s="212">
        <v>299</v>
      </c>
      <c r="AK921" s="212">
        <v>648</v>
      </c>
      <c r="AL921" s="212">
        <v>1</v>
      </c>
      <c r="AM921" s="212">
        <v>0</v>
      </c>
      <c r="AN921" s="212">
        <v>947</v>
      </c>
      <c r="AO921" s="41">
        <f t="shared" si="564"/>
        <v>0.80253431890179516</v>
      </c>
      <c r="AP921" s="41">
        <f t="shared" si="565"/>
        <v>0.19746568109820486</v>
      </c>
      <c r="AQ921" s="41">
        <f t="shared" si="566"/>
        <v>0</v>
      </c>
      <c r="AR921" s="41">
        <f t="shared" si="532"/>
        <v>8.1309398099260827E-2</v>
      </c>
      <c r="AS921" s="41">
        <f t="shared" si="533"/>
        <v>0.10242872228088701</v>
      </c>
      <c r="AT921" s="41">
        <f t="shared" si="534"/>
        <v>8.9757127771911305E-2</v>
      </c>
      <c r="AU921" s="41">
        <f t="shared" si="535"/>
        <v>8.0253431890179514E-2</v>
      </c>
      <c r="AV921" s="41">
        <f t="shared" si="536"/>
        <v>0.11404435058078141</v>
      </c>
      <c r="AW921" s="41">
        <f t="shared" si="537"/>
        <v>0.17634635691657866</v>
      </c>
      <c r="AX921" s="41">
        <f t="shared" si="538"/>
        <v>0.16895459345300951</v>
      </c>
      <c r="AY921" s="41">
        <f t="shared" si="539"/>
        <v>0.10559662090813093</v>
      </c>
      <c r="AZ921" s="41">
        <f t="shared" si="540"/>
        <v>3.0623020063357972E-2</v>
      </c>
      <c r="BA921" s="41">
        <f t="shared" si="541"/>
        <v>9.5036958817317843E-3</v>
      </c>
      <c r="BB921" s="41">
        <f t="shared" si="542"/>
        <v>4.118268215417107E-2</v>
      </c>
      <c r="BC921" s="41">
        <f t="shared" si="543"/>
        <v>0</v>
      </c>
      <c r="BD921" s="41">
        <f t="shared" si="544"/>
        <v>0.98944033790918695</v>
      </c>
      <c r="BE921" s="41">
        <f t="shared" si="545"/>
        <v>1.0559662090813094E-2</v>
      </c>
      <c r="BF921" s="41">
        <f t="shared" si="546"/>
        <v>0</v>
      </c>
      <c r="BG921" s="41">
        <f t="shared" si="547"/>
        <v>0.58817317845828931</v>
      </c>
      <c r="BH921" s="41">
        <f t="shared" si="548"/>
        <v>0.32101372756071805</v>
      </c>
      <c r="BI921" s="41">
        <f t="shared" si="549"/>
        <v>8.9757127771911305E-2</v>
      </c>
      <c r="BJ921" s="41">
        <f t="shared" si="550"/>
        <v>1.0559662090813093E-3</v>
      </c>
      <c r="BK921" s="41">
        <f t="shared" si="551"/>
        <v>9.0813093980992604E-2</v>
      </c>
      <c r="BL921" s="41">
        <f t="shared" si="552"/>
        <v>1.0559662090813093E-3</v>
      </c>
      <c r="BM921" s="41">
        <f t="shared" si="553"/>
        <v>0.16789862724392821</v>
      </c>
      <c r="BN921" s="41">
        <f t="shared" si="554"/>
        <v>0.74023231256599786</v>
      </c>
      <c r="BO921" s="41">
        <f t="shared" si="555"/>
        <v>0.10665258711721225</v>
      </c>
      <c r="BP921" s="41">
        <f t="shared" si="556"/>
        <v>0.85216473072861665</v>
      </c>
      <c r="BQ921" s="41">
        <f t="shared" si="557"/>
        <v>4.0126715945089757E-2</v>
      </c>
      <c r="BR921" s="41">
        <f t="shared" si="558"/>
        <v>0</v>
      </c>
      <c r="BS921" s="41">
        <f t="shared" si="559"/>
        <v>0.31573389651531153</v>
      </c>
      <c r="BT921" s="41">
        <f t="shared" si="560"/>
        <v>0.68426610348468853</v>
      </c>
      <c r="BU921" s="41">
        <f t="shared" si="561"/>
        <v>1.0559662090813093E-3</v>
      </c>
      <c r="BV921" s="41">
        <f t="shared" si="562"/>
        <v>0</v>
      </c>
      <c r="BW921" s="41">
        <f t="shared" si="563"/>
        <v>1</v>
      </c>
      <c r="BX921" s="41" t="str">
        <f t="shared" si="568"/>
        <v>2014Registered psychiatric nursesManitoba</v>
      </c>
      <c r="BY921" s="51">
        <f>VLOOKUP(BX921,'%workplace'!$A$1:$F$381,6,FALSE)</f>
        <v>947</v>
      </c>
      <c r="BZ921" s="32">
        <f t="shared" si="569"/>
        <v>1</v>
      </c>
    </row>
    <row r="922" spans="1:78" hidden="1" x14ac:dyDescent="0.2">
      <c r="A922" s="212" t="str">
        <f t="shared" si="567"/>
        <v>2014Registered psychiatric nursesManitobaCommunity health</v>
      </c>
      <c r="B922" s="212" t="s">
        <v>8</v>
      </c>
      <c r="C922" s="212" t="s">
        <v>20</v>
      </c>
      <c r="D922" s="212" t="s">
        <v>11</v>
      </c>
      <c r="E922" s="212">
        <v>2014</v>
      </c>
      <c r="F922" s="212">
        <v>205</v>
      </c>
      <c r="G922" s="212">
        <v>47</v>
      </c>
      <c r="H922" s="212">
        <v>0</v>
      </c>
      <c r="I922" s="212">
        <v>14</v>
      </c>
      <c r="J922" s="212">
        <v>20</v>
      </c>
      <c r="K922" s="212">
        <v>27</v>
      </c>
      <c r="L922" s="212">
        <v>16</v>
      </c>
      <c r="M922" s="212">
        <v>39</v>
      </c>
      <c r="N922" s="212">
        <v>60</v>
      </c>
      <c r="O922" s="212">
        <v>45</v>
      </c>
      <c r="P922" s="212">
        <v>20</v>
      </c>
      <c r="Q922" s="212">
        <v>4</v>
      </c>
      <c r="R922" s="212">
        <v>3</v>
      </c>
      <c r="S922" s="212">
        <v>4</v>
      </c>
      <c r="T922" s="212">
        <v>0</v>
      </c>
      <c r="U922" s="212">
        <v>248</v>
      </c>
      <c r="V922" s="212">
        <v>4</v>
      </c>
      <c r="W922" s="212">
        <v>0</v>
      </c>
      <c r="X922" s="212">
        <v>192</v>
      </c>
      <c r="Y922" s="212">
        <v>40</v>
      </c>
      <c r="Z922" s="212">
        <v>20</v>
      </c>
      <c r="AA922" s="212">
        <v>0</v>
      </c>
      <c r="AB922" s="212">
        <v>16</v>
      </c>
      <c r="AC922" s="212">
        <v>1</v>
      </c>
      <c r="AD922" s="212">
        <v>52</v>
      </c>
      <c r="AE922" s="212">
        <v>183</v>
      </c>
      <c r="AF922" s="212">
        <v>18</v>
      </c>
      <c r="AG922" s="212">
        <v>228</v>
      </c>
      <c r="AH922" s="212">
        <v>5</v>
      </c>
      <c r="AI922" s="212">
        <v>0</v>
      </c>
      <c r="AJ922" s="212">
        <v>84</v>
      </c>
      <c r="AK922" s="212">
        <v>168</v>
      </c>
      <c r="AL922" s="212">
        <v>1</v>
      </c>
      <c r="AM922" s="212">
        <v>0</v>
      </c>
      <c r="AN922" s="212">
        <v>252</v>
      </c>
      <c r="AO922" s="41">
        <f t="shared" si="564"/>
        <v>0.81349206349206349</v>
      </c>
      <c r="AP922" s="41">
        <f t="shared" si="565"/>
        <v>0.18650793650793651</v>
      </c>
      <c r="AQ922" s="41">
        <f t="shared" si="566"/>
        <v>0</v>
      </c>
      <c r="AR922" s="41">
        <f t="shared" si="532"/>
        <v>5.5555555555555552E-2</v>
      </c>
      <c r="AS922" s="41">
        <f t="shared" si="533"/>
        <v>7.9365079365079361E-2</v>
      </c>
      <c r="AT922" s="41">
        <f t="shared" si="534"/>
        <v>0.10714285714285714</v>
      </c>
      <c r="AU922" s="41">
        <f t="shared" si="535"/>
        <v>6.3492063492063489E-2</v>
      </c>
      <c r="AV922" s="41">
        <f t="shared" si="536"/>
        <v>0.15476190476190477</v>
      </c>
      <c r="AW922" s="41">
        <f t="shared" si="537"/>
        <v>0.23809523809523808</v>
      </c>
      <c r="AX922" s="41">
        <f t="shared" si="538"/>
        <v>0.17857142857142858</v>
      </c>
      <c r="AY922" s="41">
        <f t="shared" si="539"/>
        <v>7.9365079365079361E-2</v>
      </c>
      <c r="AZ922" s="41">
        <f t="shared" si="540"/>
        <v>1.5873015873015872E-2</v>
      </c>
      <c r="BA922" s="41">
        <f t="shared" si="541"/>
        <v>1.1904761904761904E-2</v>
      </c>
      <c r="BB922" s="41">
        <f t="shared" si="542"/>
        <v>1.5873015873015872E-2</v>
      </c>
      <c r="BC922" s="41">
        <f t="shared" si="543"/>
        <v>0</v>
      </c>
      <c r="BD922" s="41">
        <f t="shared" si="544"/>
        <v>0.98412698412698407</v>
      </c>
      <c r="BE922" s="41">
        <f t="shared" si="545"/>
        <v>1.5873015873015872E-2</v>
      </c>
      <c r="BF922" s="41">
        <f t="shared" si="546"/>
        <v>0</v>
      </c>
      <c r="BG922" s="41">
        <f t="shared" si="547"/>
        <v>0.76190476190476186</v>
      </c>
      <c r="BH922" s="41">
        <f t="shared" si="548"/>
        <v>0.15873015873015872</v>
      </c>
      <c r="BI922" s="41">
        <f t="shared" si="549"/>
        <v>7.9365079365079361E-2</v>
      </c>
      <c r="BJ922" s="41">
        <f t="shared" si="550"/>
        <v>0</v>
      </c>
      <c r="BK922" s="41">
        <f t="shared" si="551"/>
        <v>6.3492063492063489E-2</v>
      </c>
      <c r="BL922" s="41">
        <f t="shared" si="552"/>
        <v>3.968253968253968E-3</v>
      </c>
      <c r="BM922" s="41">
        <f t="shared" si="553"/>
        <v>0.20634920634920634</v>
      </c>
      <c r="BN922" s="41">
        <f t="shared" si="554"/>
        <v>0.72619047619047616</v>
      </c>
      <c r="BO922" s="41">
        <f t="shared" si="555"/>
        <v>7.1428571428571425E-2</v>
      </c>
      <c r="BP922" s="41">
        <f t="shared" si="556"/>
        <v>0.90476190476190477</v>
      </c>
      <c r="BQ922" s="41">
        <f t="shared" si="557"/>
        <v>1.984126984126984E-2</v>
      </c>
      <c r="BR922" s="41">
        <f t="shared" si="558"/>
        <v>0</v>
      </c>
      <c r="BS922" s="41">
        <f t="shared" si="559"/>
        <v>0.33333333333333331</v>
      </c>
      <c r="BT922" s="41">
        <f t="shared" si="560"/>
        <v>0.66666666666666663</v>
      </c>
      <c r="BU922" s="41">
        <f t="shared" si="561"/>
        <v>3.968253968253968E-3</v>
      </c>
      <c r="BV922" s="41">
        <f t="shared" si="562"/>
        <v>0</v>
      </c>
      <c r="BW922" s="41">
        <f t="shared" si="563"/>
        <v>1</v>
      </c>
      <c r="BX922" s="41" t="str">
        <f t="shared" si="568"/>
        <v>2014Registered psychiatric nursesManitoba</v>
      </c>
      <c r="BY922" s="51">
        <f>VLOOKUP(BX922,'%workplace'!$A$1:$F$381,6,FALSE)</f>
        <v>947</v>
      </c>
      <c r="BZ922" s="32">
        <f t="shared" si="569"/>
        <v>0.26610348468848999</v>
      </c>
    </row>
    <row r="923" spans="1:78" hidden="1" x14ac:dyDescent="0.2">
      <c r="A923" s="212" t="str">
        <f t="shared" si="567"/>
        <v>2014Registered psychiatric nursesManitobaNursing home/long-term care</v>
      </c>
      <c r="B923" s="212" t="s">
        <v>8</v>
      </c>
      <c r="C923" s="212" t="s">
        <v>20</v>
      </c>
      <c r="D923" s="212" t="s">
        <v>12</v>
      </c>
      <c r="E923" s="212">
        <v>2014</v>
      </c>
      <c r="F923" s="212">
        <v>141</v>
      </c>
      <c r="G923" s="212">
        <v>31</v>
      </c>
      <c r="H923" s="212">
        <v>0</v>
      </c>
      <c r="I923" s="212">
        <v>5</v>
      </c>
      <c r="J923" s="212">
        <v>15</v>
      </c>
      <c r="K923" s="212">
        <v>10</v>
      </c>
      <c r="L923" s="212">
        <v>19</v>
      </c>
      <c r="M923" s="212">
        <v>15</v>
      </c>
      <c r="N923" s="212">
        <v>34</v>
      </c>
      <c r="O923" s="212">
        <v>40</v>
      </c>
      <c r="P923" s="212">
        <v>19</v>
      </c>
      <c r="Q923" s="212">
        <v>6</v>
      </c>
      <c r="R923" s="212">
        <v>3</v>
      </c>
      <c r="S923" s="212">
        <v>6</v>
      </c>
      <c r="T923" s="212">
        <v>0</v>
      </c>
      <c r="U923" s="212">
        <v>170</v>
      </c>
      <c r="V923" s="212">
        <v>2</v>
      </c>
      <c r="W923" s="212">
        <v>0</v>
      </c>
      <c r="X923" s="212">
        <v>75</v>
      </c>
      <c r="Y923" s="212">
        <v>82</v>
      </c>
      <c r="Z923" s="212">
        <v>15</v>
      </c>
      <c r="AA923" s="212">
        <v>0</v>
      </c>
      <c r="AB923" s="212">
        <v>30</v>
      </c>
      <c r="AC923" s="212">
        <v>0</v>
      </c>
      <c r="AD923" s="212">
        <v>12</v>
      </c>
      <c r="AE923" s="212">
        <v>130</v>
      </c>
      <c r="AF923" s="212">
        <v>34</v>
      </c>
      <c r="AG923" s="212">
        <v>136</v>
      </c>
      <c r="AH923" s="212">
        <v>2</v>
      </c>
      <c r="AI923" s="212">
        <v>0</v>
      </c>
      <c r="AJ923" s="212">
        <v>43</v>
      </c>
      <c r="AK923" s="212">
        <v>129</v>
      </c>
      <c r="AL923" s="212">
        <v>0</v>
      </c>
      <c r="AM923" s="212">
        <v>0</v>
      </c>
      <c r="AN923" s="212">
        <v>172</v>
      </c>
      <c r="AO923" s="41">
        <f t="shared" si="564"/>
        <v>0.81976744186046513</v>
      </c>
      <c r="AP923" s="41">
        <f t="shared" si="565"/>
        <v>0.18023255813953487</v>
      </c>
      <c r="AQ923" s="41">
        <f t="shared" si="566"/>
        <v>0</v>
      </c>
      <c r="AR923" s="41">
        <f t="shared" si="532"/>
        <v>2.9069767441860465E-2</v>
      </c>
      <c r="AS923" s="41">
        <f t="shared" si="533"/>
        <v>8.7209302325581398E-2</v>
      </c>
      <c r="AT923" s="41">
        <f t="shared" si="534"/>
        <v>5.8139534883720929E-2</v>
      </c>
      <c r="AU923" s="41">
        <f t="shared" si="535"/>
        <v>0.11046511627906977</v>
      </c>
      <c r="AV923" s="41">
        <f t="shared" si="536"/>
        <v>8.7209302325581398E-2</v>
      </c>
      <c r="AW923" s="41">
        <f t="shared" si="537"/>
        <v>0.19767441860465115</v>
      </c>
      <c r="AX923" s="41">
        <f t="shared" si="538"/>
        <v>0.23255813953488372</v>
      </c>
      <c r="AY923" s="41">
        <f t="shared" si="539"/>
        <v>0.11046511627906977</v>
      </c>
      <c r="AZ923" s="41">
        <f t="shared" si="540"/>
        <v>3.4883720930232558E-2</v>
      </c>
      <c r="BA923" s="41">
        <f t="shared" si="541"/>
        <v>1.7441860465116279E-2</v>
      </c>
      <c r="BB923" s="41">
        <f t="shared" si="542"/>
        <v>3.4883720930232558E-2</v>
      </c>
      <c r="BC923" s="41">
        <f t="shared" si="543"/>
        <v>0</v>
      </c>
      <c r="BD923" s="41">
        <f t="shared" si="544"/>
        <v>0.98837209302325579</v>
      </c>
      <c r="BE923" s="41">
        <f t="shared" si="545"/>
        <v>1.1627906976744186E-2</v>
      </c>
      <c r="BF923" s="41">
        <f t="shared" si="546"/>
        <v>0</v>
      </c>
      <c r="BG923" s="41">
        <f t="shared" si="547"/>
        <v>0.43604651162790697</v>
      </c>
      <c r="BH923" s="41">
        <f t="shared" si="548"/>
        <v>0.47674418604651164</v>
      </c>
      <c r="BI923" s="41">
        <f t="shared" si="549"/>
        <v>8.7209302325581398E-2</v>
      </c>
      <c r="BJ923" s="41">
        <f t="shared" si="550"/>
        <v>0</v>
      </c>
      <c r="BK923" s="41">
        <f t="shared" si="551"/>
        <v>0.1744186046511628</v>
      </c>
      <c r="BL923" s="41">
        <f t="shared" si="552"/>
        <v>0</v>
      </c>
      <c r="BM923" s="41">
        <f t="shared" si="553"/>
        <v>6.9767441860465115E-2</v>
      </c>
      <c r="BN923" s="41">
        <f t="shared" si="554"/>
        <v>0.7558139534883721</v>
      </c>
      <c r="BO923" s="41">
        <f t="shared" si="555"/>
        <v>0.19767441860465115</v>
      </c>
      <c r="BP923" s="41">
        <f t="shared" si="556"/>
        <v>0.79069767441860461</v>
      </c>
      <c r="BQ923" s="41">
        <f t="shared" si="557"/>
        <v>1.1627906976744186E-2</v>
      </c>
      <c r="BR923" s="41">
        <f t="shared" si="558"/>
        <v>0</v>
      </c>
      <c r="BS923" s="41">
        <f t="shared" si="559"/>
        <v>0.25</v>
      </c>
      <c r="BT923" s="41">
        <f t="shared" si="560"/>
        <v>0.75</v>
      </c>
      <c r="BU923" s="41">
        <f t="shared" si="561"/>
        <v>0</v>
      </c>
      <c r="BV923" s="41">
        <f t="shared" si="562"/>
        <v>0</v>
      </c>
      <c r="BW923" s="41">
        <f t="shared" si="563"/>
        <v>1</v>
      </c>
      <c r="BX923" s="41" t="str">
        <f t="shared" si="568"/>
        <v>2014Registered psychiatric nursesManitoba</v>
      </c>
      <c r="BY923" s="51">
        <f>VLOOKUP(BX923,'%workplace'!$A$1:$F$381,6,FALSE)</f>
        <v>947</v>
      </c>
      <c r="BZ923" s="32">
        <f t="shared" si="569"/>
        <v>0.18162618796198521</v>
      </c>
    </row>
    <row r="924" spans="1:78" hidden="1" x14ac:dyDescent="0.2">
      <c r="A924" s="212" t="str">
        <f t="shared" si="567"/>
        <v>2014Registered psychiatric nursesManitobaHospital</v>
      </c>
      <c r="B924" s="212" t="s">
        <v>8</v>
      </c>
      <c r="C924" s="212" t="s">
        <v>20</v>
      </c>
      <c r="D924" s="212" t="s">
        <v>10</v>
      </c>
      <c r="E924" s="212">
        <v>2014</v>
      </c>
      <c r="F924" s="212">
        <v>324</v>
      </c>
      <c r="G924" s="212">
        <v>88</v>
      </c>
      <c r="H924" s="212">
        <v>0</v>
      </c>
      <c r="I924" s="212">
        <v>51</v>
      </c>
      <c r="J924" s="212">
        <v>55</v>
      </c>
      <c r="K924" s="212">
        <v>41</v>
      </c>
      <c r="L924" s="212">
        <v>30</v>
      </c>
      <c r="M924" s="212">
        <v>41</v>
      </c>
      <c r="N924" s="212">
        <v>49</v>
      </c>
      <c r="O924" s="212">
        <v>58</v>
      </c>
      <c r="P924" s="212">
        <v>42</v>
      </c>
      <c r="Q924" s="212">
        <v>14</v>
      </c>
      <c r="R924" s="212">
        <v>3</v>
      </c>
      <c r="S924" s="212">
        <v>28</v>
      </c>
      <c r="T924" s="212">
        <v>0</v>
      </c>
      <c r="U924" s="212">
        <v>410</v>
      </c>
      <c r="V924" s="212">
        <v>2</v>
      </c>
      <c r="W924" s="212">
        <v>0</v>
      </c>
      <c r="X924" s="212">
        <v>209</v>
      </c>
      <c r="Y924" s="212">
        <v>156</v>
      </c>
      <c r="Z924" s="212">
        <v>46</v>
      </c>
      <c r="AA924" s="212">
        <v>1</v>
      </c>
      <c r="AB924" s="212">
        <v>27</v>
      </c>
      <c r="AC924" s="212">
        <v>0</v>
      </c>
      <c r="AD924" s="212">
        <v>32</v>
      </c>
      <c r="AE924" s="212">
        <v>353</v>
      </c>
      <c r="AF924" s="212">
        <v>31</v>
      </c>
      <c r="AG924" s="212">
        <v>376</v>
      </c>
      <c r="AH924" s="212">
        <v>5</v>
      </c>
      <c r="AI924" s="212">
        <v>0</v>
      </c>
      <c r="AJ924" s="212">
        <v>156</v>
      </c>
      <c r="AK924" s="212">
        <v>256</v>
      </c>
      <c r="AL924" s="212">
        <v>0</v>
      </c>
      <c r="AM924" s="212">
        <v>0</v>
      </c>
      <c r="AN924" s="212">
        <v>412</v>
      </c>
      <c r="AO924" s="41">
        <f t="shared" si="564"/>
        <v>0.78640776699029125</v>
      </c>
      <c r="AP924" s="41">
        <f t="shared" si="565"/>
        <v>0.21359223300970873</v>
      </c>
      <c r="AQ924" s="41">
        <f t="shared" si="566"/>
        <v>0</v>
      </c>
      <c r="AR924" s="41">
        <f t="shared" si="532"/>
        <v>0.12378640776699029</v>
      </c>
      <c r="AS924" s="41">
        <f t="shared" si="533"/>
        <v>0.13349514563106796</v>
      </c>
      <c r="AT924" s="41">
        <f t="shared" si="534"/>
        <v>9.9514563106796114E-2</v>
      </c>
      <c r="AU924" s="41">
        <f t="shared" si="535"/>
        <v>7.281553398058252E-2</v>
      </c>
      <c r="AV924" s="41">
        <f t="shared" si="536"/>
        <v>9.9514563106796114E-2</v>
      </c>
      <c r="AW924" s="41">
        <f t="shared" si="537"/>
        <v>0.11893203883495146</v>
      </c>
      <c r="AX924" s="41">
        <f t="shared" si="538"/>
        <v>0.14077669902912621</v>
      </c>
      <c r="AY924" s="41">
        <f t="shared" si="539"/>
        <v>0.10194174757281553</v>
      </c>
      <c r="AZ924" s="41">
        <f t="shared" si="540"/>
        <v>3.3980582524271843E-2</v>
      </c>
      <c r="BA924" s="41">
        <f t="shared" si="541"/>
        <v>7.2815533980582527E-3</v>
      </c>
      <c r="BB924" s="41">
        <f t="shared" si="542"/>
        <v>6.7961165048543687E-2</v>
      </c>
      <c r="BC924" s="41">
        <f t="shared" si="543"/>
        <v>0</v>
      </c>
      <c r="BD924" s="41">
        <f t="shared" si="544"/>
        <v>0.99514563106796117</v>
      </c>
      <c r="BE924" s="41">
        <f t="shared" si="545"/>
        <v>4.8543689320388345E-3</v>
      </c>
      <c r="BF924" s="41">
        <f t="shared" si="546"/>
        <v>0</v>
      </c>
      <c r="BG924" s="41">
        <f t="shared" si="547"/>
        <v>0.50728155339805825</v>
      </c>
      <c r="BH924" s="41">
        <f t="shared" si="548"/>
        <v>0.37864077669902912</v>
      </c>
      <c r="BI924" s="41">
        <f t="shared" si="549"/>
        <v>0.11165048543689321</v>
      </c>
      <c r="BJ924" s="41">
        <f t="shared" si="550"/>
        <v>2.4271844660194173E-3</v>
      </c>
      <c r="BK924" s="41">
        <f t="shared" si="551"/>
        <v>6.553398058252427E-2</v>
      </c>
      <c r="BL924" s="41">
        <f t="shared" si="552"/>
        <v>0</v>
      </c>
      <c r="BM924" s="41">
        <f t="shared" si="553"/>
        <v>7.7669902912621352E-2</v>
      </c>
      <c r="BN924" s="41">
        <f t="shared" si="554"/>
        <v>0.85679611650485432</v>
      </c>
      <c r="BO924" s="41">
        <f t="shared" si="555"/>
        <v>7.5242718446601936E-2</v>
      </c>
      <c r="BP924" s="41">
        <f t="shared" si="556"/>
        <v>0.91262135922330101</v>
      </c>
      <c r="BQ924" s="41">
        <f t="shared" si="557"/>
        <v>1.2135922330097087E-2</v>
      </c>
      <c r="BR924" s="41">
        <f t="shared" si="558"/>
        <v>0</v>
      </c>
      <c r="BS924" s="41">
        <f t="shared" si="559"/>
        <v>0.37864077669902912</v>
      </c>
      <c r="BT924" s="41">
        <f t="shared" si="560"/>
        <v>0.62135922330097082</v>
      </c>
      <c r="BU924" s="41">
        <f t="shared" si="561"/>
        <v>0</v>
      </c>
      <c r="BV924" s="41">
        <f t="shared" si="562"/>
        <v>0</v>
      </c>
      <c r="BW924" s="41">
        <f t="shared" si="563"/>
        <v>1</v>
      </c>
      <c r="BX924" s="41" t="str">
        <f t="shared" si="568"/>
        <v>2014Registered psychiatric nursesManitoba</v>
      </c>
      <c r="BY924" s="51">
        <f>VLOOKUP(BX924,'%workplace'!$A$1:$F$381,6,FALSE)</f>
        <v>947</v>
      </c>
      <c r="BZ924" s="32">
        <f t="shared" si="569"/>
        <v>0.43505807814149949</v>
      </c>
    </row>
    <row r="925" spans="1:78" hidden="1" x14ac:dyDescent="0.2">
      <c r="A925" s="212" t="str">
        <f t="shared" si="567"/>
        <v>2014Registered psychiatric nursesManitobaOther places of work</v>
      </c>
      <c r="B925" s="212" t="s">
        <v>8</v>
      </c>
      <c r="C925" s="212" t="s">
        <v>20</v>
      </c>
      <c r="D925" s="212" t="s">
        <v>13</v>
      </c>
      <c r="E925" s="212">
        <v>2014</v>
      </c>
      <c r="F925" s="212">
        <v>90</v>
      </c>
      <c r="G925" s="212">
        <v>21</v>
      </c>
      <c r="H925" s="212">
        <v>0</v>
      </c>
      <c r="I925" s="212">
        <v>7</v>
      </c>
      <c r="J925" s="212">
        <v>7</v>
      </c>
      <c r="K925" s="212">
        <v>7</v>
      </c>
      <c r="L925" s="212">
        <v>11</v>
      </c>
      <c r="M925" s="212">
        <v>13</v>
      </c>
      <c r="N925" s="212">
        <v>24</v>
      </c>
      <c r="O925" s="212">
        <v>17</v>
      </c>
      <c r="P925" s="212">
        <v>19</v>
      </c>
      <c r="Q925" s="212">
        <v>5</v>
      </c>
      <c r="R925" s="212">
        <v>0</v>
      </c>
      <c r="S925" s="212">
        <v>1</v>
      </c>
      <c r="T925" s="212">
        <v>0</v>
      </c>
      <c r="U925" s="212">
        <v>109</v>
      </c>
      <c r="V925" s="212">
        <v>2</v>
      </c>
      <c r="W925" s="212">
        <v>0</v>
      </c>
      <c r="X925" s="212">
        <v>81</v>
      </c>
      <c r="Y925" s="212">
        <v>26</v>
      </c>
      <c r="Z925" s="212">
        <v>4</v>
      </c>
      <c r="AA925" s="212">
        <v>0</v>
      </c>
      <c r="AB925" s="212">
        <v>13</v>
      </c>
      <c r="AC925" s="212">
        <v>0</v>
      </c>
      <c r="AD925" s="212">
        <v>63</v>
      </c>
      <c r="AE925" s="212">
        <v>35</v>
      </c>
      <c r="AF925" s="212">
        <v>18</v>
      </c>
      <c r="AG925" s="212">
        <v>67</v>
      </c>
      <c r="AH925" s="212">
        <v>26</v>
      </c>
      <c r="AI925" s="212">
        <v>0</v>
      </c>
      <c r="AJ925" s="212">
        <v>16</v>
      </c>
      <c r="AK925" s="212">
        <v>95</v>
      </c>
      <c r="AL925" s="212">
        <v>0</v>
      </c>
      <c r="AM925" s="212">
        <v>0</v>
      </c>
      <c r="AN925" s="212">
        <v>111</v>
      </c>
      <c r="AO925" s="41">
        <f t="shared" si="564"/>
        <v>0.81081081081081086</v>
      </c>
      <c r="AP925" s="41">
        <f t="shared" si="565"/>
        <v>0.1891891891891892</v>
      </c>
      <c r="AQ925" s="41">
        <f t="shared" si="566"/>
        <v>0</v>
      </c>
      <c r="AR925" s="41">
        <f t="shared" si="532"/>
        <v>6.3063063063063057E-2</v>
      </c>
      <c r="AS925" s="41">
        <f t="shared" si="533"/>
        <v>6.3063063063063057E-2</v>
      </c>
      <c r="AT925" s="41">
        <f t="shared" si="534"/>
        <v>6.3063063063063057E-2</v>
      </c>
      <c r="AU925" s="41">
        <f t="shared" si="535"/>
        <v>9.90990990990991E-2</v>
      </c>
      <c r="AV925" s="41">
        <f t="shared" si="536"/>
        <v>0.11711711711711711</v>
      </c>
      <c r="AW925" s="41">
        <f t="shared" si="537"/>
        <v>0.21621621621621623</v>
      </c>
      <c r="AX925" s="41">
        <f t="shared" si="538"/>
        <v>0.15315315315315314</v>
      </c>
      <c r="AY925" s="41">
        <f t="shared" si="539"/>
        <v>0.17117117117117117</v>
      </c>
      <c r="AZ925" s="41">
        <f t="shared" si="540"/>
        <v>4.5045045045045043E-2</v>
      </c>
      <c r="BA925" s="41">
        <f t="shared" si="541"/>
        <v>0</v>
      </c>
      <c r="BB925" s="41">
        <f t="shared" si="542"/>
        <v>9.0090090090090089E-3</v>
      </c>
      <c r="BC925" s="41">
        <f t="shared" si="543"/>
        <v>0</v>
      </c>
      <c r="BD925" s="41">
        <f t="shared" si="544"/>
        <v>0.98198198198198194</v>
      </c>
      <c r="BE925" s="41">
        <f t="shared" si="545"/>
        <v>1.8018018018018018E-2</v>
      </c>
      <c r="BF925" s="41">
        <f t="shared" si="546"/>
        <v>0</v>
      </c>
      <c r="BG925" s="41">
        <f t="shared" si="547"/>
        <v>0.72972972972972971</v>
      </c>
      <c r="BH925" s="41">
        <f t="shared" si="548"/>
        <v>0.23423423423423423</v>
      </c>
      <c r="BI925" s="41">
        <f t="shared" si="549"/>
        <v>3.6036036036036036E-2</v>
      </c>
      <c r="BJ925" s="41">
        <f t="shared" si="550"/>
        <v>0</v>
      </c>
      <c r="BK925" s="41">
        <f t="shared" si="551"/>
        <v>0.11711711711711711</v>
      </c>
      <c r="BL925" s="41">
        <f t="shared" si="552"/>
        <v>0</v>
      </c>
      <c r="BM925" s="41">
        <f t="shared" si="553"/>
        <v>0.56756756756756754</v>
      </c>
      <c r="BN925" s="41">
        <f t="shared" si="554"/>
        <v>0.31531531531531531</v>
      </c>
      <c r="BO925" s="41">
        <f t="shared" si="555"/>
        <v>0.16216216216216217</v>
      </c>
      <c r="BP925" s="41">
        <f t="shared" si="556"/>
        <v>0.60360360360360366</v>
      </c>
      <c r="BQ925" s="41">
        <f t="shared" si="557"/>
        <v>0.23423423423423423</v>
      </c>
      <c r="BR925" s="41">
        <f t="shared" si="558"/>
        <v>0</v>
      </c>
      <c r="BS925" s="41">
        <f t="shared" si="559"/>
        <v>0.14414414414414414</v>
      </c>
      <c r="BT925" s="41">
        <f t="shared" si="560"/>
        <v>0.85585585585585588</v>
      </c>
      <c r="BU925" s="41">
        <f t="shared" si="561"/>
        <v>0</v>
      </c>
      <c r="BV925" s="41">
        <f t="shared" si="562"/>
        <v>0</v>
      </c>
      <c r="BW925" s="41">
        <f t="shared" si="563"/>
        <v>1</v>
      </c>
      <c r="BX925" s="41" t="str">
        <f t="shared" si="568"/>
        <v>2014Registered psychiatric nursesManitoba</v>
      </c>
      <c r="BY925" s="51">
        <f>VLOOKUP(BX925,'%workplace'!$A$1:$F$381,6,FALSE)</f>
        <v>947</v>
      </c>
      <c r="BZ925" s="32">
        <f t="shared" si="569"/>
        <v>0.11721224920802534</v>
      </c>
    </row>
    <row r="926" spans="1:78" s="8" customFormat="1" hidden="1" x14ac:dyDescent="0.2">
      <c r="A926" s="8" t="str">
        <f t="shared" si="567"/>
        <v>2014Registered psychiatric nursesSaskatchewanAll places of work</v>
      </c>
      <c r="B926" s="8" t="s">
        <v>8</v>
      </c>
      <c r="C926" s="8" t="s">
        <v>21</v>
      </c>
      <c r="D926" s="8" t="s">
        <v>9</v>
      </c>
      <c r="E926" s="8">
        <v>2014</v>
      </c>
      <c r="F926" s="8">
        <v>702</v>
      </c>
      <c r="G926" s="8">
        <v>124</v>
      </c>
      <c r="H926" s="8">
        <v>0</v>
      </c>
      <c r="I926" s="8">
        <v>41</v>
      </c>
      <c r="J926" s="8">
        <v>27</v>
      </c>
      <c r="K926" s="8">
        <v>46</v>
      </c>
      <c r="L926" s="8">
        <v>112</v>
      </c>
      <c r="M926" s="8">
        <v>139</v>
      </c>
      <c r="N926" s="8">
        <v>162</v>
      </c>
      <c r="O926" s="8">
        <v>142</v>
      </c>
      <c r="P926" s="8">
        <v>90</v>
      </c>
      <c r="Q926" s="8">
        <v>39</v>
      </c>
      <c r="R926" s="8">
        <v>14</v>
      </c>
      <c r="S926" s="8">
        <v>14</v>
      </c>
      <c r="T926" s="8">
        <v>0</v>
      </c>
      <c r="U926" s="8">
        <v>812</v>
      </c>
      <c r="V926" s="8">
        <v>10</v>
      </c>
      <c r="W926" s="8">
        <v>4</v>
      </c>
      <c r="X926" s="8">
        <v>594</v>
      </c>
      <c r="Y926" s="8">
        <v>148</v>
      </c>
      <c r="Z926" s="8">
        <v>82</v>
      </c>
      <c r="AA926" s="8">
        <v>2</v>
      </c>
      <c r="AB926" s="8">
        <v>94</v>
      </c>
      <c r="AC926" s="8">
        <v>0</v>
      </c>
      <c r="AD926" s="8">
        <v>97</v>
      </c>
      <c r="AE926" s="8">
        <v>635</v>
      </c>
      <c r="AF926" s="8">
        <v>40</v>
      </c>
      <c r="AG926" s="8">
        <v>748</v>
      </c>
      <c r="AH926" s="8">
        <v>38</v>
      </c>
      <c r="AI926" s="8">
        <v>0</v>
      </c>
      <c r="AJ926" s="8">
        <v>121</v>
      </c>
      <c r="AK926" s="8">
        <v>705</v>
      </c>
      <c r="AL926" s="8">
        <v>0</v>
      </c>
      <c r="AM926" s="8">
        <v>0</v>
      </c>
      <c r="AN926" s="8">
        <v>826</v>
      </c>
      <c r="AO926" s="41">
        <f t="shared" si="564"/>
        <v>0.84987893462469732</v>
      </c>
      <c r="AP926" s="41">
        <f t="shared" si="565"/>
        <v>0.15012106537530268</v>
      </c>
      <c r="AQ926" s="41">
        <f t="shared" si="566"/>
        <v>0</v>
      </c>
      <c r="AR926" s="41">
        <f t="shared" si="532"/>
        <v>4.9636803874092007E-2</v>
      </c>
      <c r="AS926" s="41">
        <f t="shared" si="533"/>
        <v>3.2687651331719129E-2</v>
      </c>
      <c r="AT926" s="41">
        <f t="shared" si="534"/>
        <v>5.569007263922518E-2</v>
      </c>
      <c r="AU926" s="41">
        <f t="shared" si="535"/>
        <v>0.13559322033898305</v>
      </c>
      <c r="AV926" s="41">
        <f t="shared" si="536"/>
        <v>0.16828087167070219</v>
      </c>
      <c r="AW926" s="41">
        <f t="shared" si="537"/>
        <v>0.19612590799031476</v>
      </c>
      <c r="AX926" s="41">
        <f t="shared" si="538"/>
        <v>0.17191283292978207</v>
      </c>
      <c r="AY926" s="41">
        <f t="shared" si="539"/>
        <v>0.10895883777239709</v>
      </c>
      <c r="AZ926" s="41">
        <f t="shared" si="540"/>
        <v>4.7215496368038741E-2</v>
      </c>
      <c r="BA926" s="41">
        <f t="shared" si="541"/>
        <v>1.6949152542372881E-2</v>
      </c>
      <c r="BB926" s="41">
        <f t="shared" si="542"/>
        <v>1.6949152542372881E-2</v>
      </c>
      <c r="BC926" s="41">
        <f t="shared" si="543"/>
        <v>0</v>
      </c>
      <c r="BD926" s="41">
        <f t="shared" si="544"/>
        <v>0.98305084745762716</v>
      </c>
      <c r="BE926" s="41">
        <f t="shared" si="545"/>
        <v>1.2106537530266344E-2</v>
      </c>
      <c r="BF926" s="41">
        <f t="shared" si="546"/>
        <v>4.8426150121065378E-3</v>
      </c>
      <c r="BG926" s="41">
        <f t="shared" si="547"/>
        <v>0.71912832929782078</v>
      </c>
      <c r="BH926" s="41">
        <f t="shared" si="548"/>
        <v>0.1791767554479419</v>
      </c>
      <c r="BI926" s="41">
        <f t="shared" si="549"/>
        <v>9.9273607748184015E-2</v>
      </c>
      <c r="BJ926" s="41">
        <f t="shared" si="550"/>
        <v>2.4213075060532689E-3</v>
      </c>
      <c r="BK926" s="41">
        <f t="shared" si="551"/>
        <v>0.11380145278450363</v>
      </c>
      <c r="BL926" s="41">
        <f t="shared" si="552"/>
        <v>0</v>
      </c>
      <c r="BM926" s="41">
        <f t="shared" si="553"/>
        <v>0.11743341404358354</v>
      </c>
      <c r="BN926" s="41">
        <f t="shared" si="554"/>
        <v>0.76876513317191286</v>
      </c>
      <c r="BO926" s="41">
        <f t="shared" si="555"/>
        <v>4.8426150121065374E-2</v>
      </c>
      <c r="BP926" s="41">
        <f t="shared" si="556"/>
        <v>0.90556900726392253</v>
      </c>
      <c r="BQ926" s="41">
        <f t="shared" si="557"/>
        <v>4.6004842615012108E-2</v>
      </c>
      <c r="BR926" s="41">
        <f t="shared" si="558"/>
        <v>0</v>
      </c>
      <c r="BS926" s="41">
        <f t="shared" si="559"/>
        <v>0.14648910411622276</v>
      </c>
      <c r="BT926" s="41">
        <f t="shared" si="560"/>
        <v>0.85351089588377727</v>
      </c>
      <c r="BU926" s="41">
        <f t="shared" si="561"/>
        <v>0</v>
      </c>
      <c r="BV926" s="41">
        <f t="shared" si="562"/>
        <v>0</v>
      </c>
      <c r="BW926" s="41">
        <f t="shared" si="563"/>
        <v>1</v>
      </c>
      <c r="BX926" s="41" t="str">
        <f t="shared" si="568"/>
        <v>2014Registered psychiatric nursesSaskatchewan</v>
      </c>
      <c r="BY926" s="51">
        <f>VLOOKUP(BX926,'%workplace'!$A$1:$F$381,6,FALSE)</f>
        <v>826</v>
      </c>
      <c r="BZ926" s="32">
        <f t="shared" si="569"/>
        <v>1</v>
      </c>
    </row>
    <row r="927" spans="1:78" s="8" customFormat="1" hidden="1" x14ac:dyDescent="0.2">
      <c r="A927" s="8" t="str">
        <f t="shared" si="567"/>
        <v>2014Registered psychiatric nursesSaskatchewanCommunity health</v>
      </c>
      <c r="B927" s="8" t="s">
        <v>8</v>
      </c>
      <c r="C927" s="8" t="s">
        <v>21</v>
      </c>
      <c r="D927" s="8" t="s">
        <v>11</v>
      </c>
      <c r="E927" s="8">
        <v>2014</v>
      </c>
      <c r="F927" s="8">
        <v>170</v>
      </c>
      <c r="G927" s="8">
        <v>30</v>
      </c>
      <c r="H927" s="8">
        <v>0</v>
      </c>
      <c r="I927" s="8">
        <v>4</v>
      </c>
      <c r="J927" s="8">
        <v>4</v>
      </c>
      <c r="K927" s="8">
        <v>10</v>
      </c>
      <c r="L927" s="8">
        <v>29</v>
      </c>
      <c r="M927" s="8">
        <v>37</v>
      </c>
      <c r="N927" s="8">
        <v>41</v>
      </c>
      <c r="O927" s="8">
        <v>35</v>
      </c>
      <c r="P927" s="8">
        <v>22</v>
      </c>
      <c r="Q927" s="8">
        <v>8</v>
      </c>
      <c r="R927" s="8">
        <v>7</v>
      </c>
      <c r="S927" s="8">
        <v>3</v>
      </c>
      <c r="T927" s="8">
        <v>0</v>
      </c>
      <c r="U927" s="8">
        <v>197</v>
      </c>
      <c r="V927" s="8">
        <v>3</v>
      </c>
      <c r="W927" s="8">
        <v>0</v>
      </c>
      <c r="X927" s="8">
        <v>150</v>
      </c>
      <c r="Y927" s="8">
        <v>37</v>
      </c>
      <c r="Z927" s="8">
        <v>12</v>
      </c>
      <c r="AA927" s="8">
        <v>1</v>
      </c>
      <c r="AB927" s="8">
        <v>15</v>
      </c>
      <c r="AC927" s="8">
        <v>0</v>
      </c>
      <c r="AD927" s="8">
        <v>16</v>
      </c>
      <c r="AE927" s="8">
        <v>169</v>
      </c>
      <c r="AF927" s="8">
        <v>5</v>
      </c>
      <c r="AG927" s="8">
        <v>193</v>
      </c>
      <c r="AH927" s="8">
        <v>2</v>
      </c>
      <c r="AI927" s="8">
        <v>0</v>
      </c>
      <c r="AJ927" s="8">
        <v>43</v>
      </c>
      <c r="AK927" s="8">
        <v>157</v>
      </c>
      <c r="AL927" s="8">
        <v>0</v>
      </c>
      <c r="AM927" s="8">
        <v>0</v>
      </c>
      <c r="AN927" s="8">
        <v>200</v>
      </c>
      <c r="AO927" s="41">
        <f t="shared" si="564"/>
        <v>0.85</v>
      </c>
      <c r="AP927" s="41">
        <f t="shared" si="565"/>
        <v>0.15</v>
      </c>
      <c r="AQ927" s="41">
        <f t="shared" si="566"/>
        <v>0</v>
      </c>
      <c r="AR927" s="41">
        <f t="shared" si="532"/>
        <v>0.02</v>
      </c>
      <c r="AS927" s="41">
        <f t="shared" si="533"/>
        <v>0.02</v>
      </c>
      <c r="AT927" s="41">
        <f t="shared" si="534"/>
        <v>0.05</v>
      </c>
      <c r="AU927" s="41">
        <f t="shared" si="535"/>
        <v>0.14499999999999999</v>
      </c>
      <c r="AV927" s="41">
        <f t="shared" si="536"/>
        <v>0.185</v>
      </c>
      <c r="AW927" s="41">
        <f t="shared" si="537"/>
        <v>0.20499999999999999</v>
      </c>
      <c r="AX927" s="41">
        <f t="shared" si="538"/>
        <v>0.17499999999999999</v>
      </c>
      <c r="AY927" s="41">
        <f t="shared" si="539"/>
        <v>0.11</v>
      </c>
      <c r="AZ927" s="41">
        <f t="shared" si="540"/>
        <v>0.04</v>
      </c>
      <c r="BA927" s="41">
        <f t="shared" si="541"/>
        <v>3.5000000000000003E-2</v>
      </c>
      <c r="BB927" s="41">
        <f t="shared" si="542"/>
        <v>1.4999999999999999E-2</v>
      </c>
      <c r="BC927" s="41">
        <f t="shared" si="543"/>
        <v>0</v>
      </c>
      <c r="BD927" s="41">
        <f t="shared" si="544"/>
        <v>0.98499999999999999</v>
      </c>
      <c r="BE927" s="41">
        <f t="shared" si="545"/>
        <v>1.4999999999999999E-2</v>
      </c>
      <c r="BF927" s="41">
        <f t="shared" si="546"/>
        <v>0</v>
      </c>
      <c r="BG927" s="41">
        <f t="shared" si="547"/>
        <v>0.75</v>
      </c>
      <c r="BH927" s="41">
        <f t="shared" si="548"/>
        <v>0.185</v>
      </c>
      <c r="BI927" s="41">
        <f t="shared" si="549"/>
        <v>0.06</v>
      </c>
      <c r="BJ927" s="41">
        <f t="shared" si="550"/>
        <v>5.0000000000000001E-3</v>
      </c>
      <c r="BK927" s="41">
        <f t="shared" si="551"/>
        <v>7.4999999999999997E-2</v>
      </c>
      <c r="BL927" s="41">
        <f t="shared" si="552"/>
        <v>0</v>
      </c>
      <c r="BM927" s="41">
        <f t="shared" si="553"/>
        <v>0.08</v>
      </c>
      <c r="BN927" s="41">
        <f t="shared" si="554"/>
        <v>0.84499999999999997</v>
      </c>
      <c r="BO927" s="41">
        <f t="shared" si="555"/>
        <v>2.5000000000000001E-2</v>
      </c>
      <c r="BP927" s="41">
        <f t="shared" si="556"/>
        <v>0.96499999999999997</v>
      </c>
      <c r="BQ927" s="41">
        <f t="shared" si="557"/>
        <v>0.01</v>
      </c>
      <c r="BR927" s="41">
        <f t="shared" si="558"/>
        <v>0</v>
      </c>
      <c r="BS927" s="41">
        <f t="shared" si="559"/>
        <v>0.215</v>
      </c>
      <c r="BT927" s="41">
        <f t="shared" si="560"/>
        <v>0.78500000000000003</v>
      </c>
      <c r="BU927" s="41">
        <f t="shared" si="561"/>
        <v>0</v>
      </c>
      <c r="BV927" s="41">
        <f t="shared" si="562"/>
        <v>0</v>
      </c>
      <c r="BW927" s="41">
        <f t="shared" si="563"/>
        <v>1</v>
      </c>
      <c r="BX927" s="41" t="str">
        <f t="shared" si="568"/>
        <v>2014Registered psychiatric nursesSaskatchewan</v>
      </c>
      <c r="BY927" s="51">
        <f>VLOOKUP(BX927,'%workplace'!$A$1:$F$381,6,FALSE)</f>
        <v>826</v>
      </c>
      <c r="BZ927" s="32">
        <f t="shared" si="569"/>
        <v>0.24213075060532688</v>
      </c>
    </row>
    <row r="928" spans="1:78" s="8" customFormat="1" hidden="1" x14ac:dyDescent="0.2">
      <c r="A928" s="8" t="str">
        <f t="shared" si="567"/>
        <v>2014Registered psychiatric nursesSaskatchewanNursing home/long-term care</v>
      </c>
      <c r="B928" s="8" t="s">
        <v>8</v>
      </c>
      <c r="C928" s="8" t="s">
        <v>21</v>
      </c>
      <c r="D928" s="8" t="s">
        <v>12</v>
      </c>
      <c r="E928" s="8">
        <v>2014</v>
      </c>
      <c r="F928" s="8">
        <v>243</v>
      </c>
      <c r="G928" s="8">
        <v>30</v>
      </c>
      <c r="H928" s="8">
        <v>0</v>
      </c>
      <c r="I928" s="8">
        <v>8</v>
      </c>
      <c r="J928" s="8">
        <v>5</v>
      </c>
      <c r="K928" s="8">
        <v>6</v>
      </c>
      <c r="L928" s="8">
        <v>42</v>
      </c>
      <c r="M928" s="8">
        <v>42</v>
      </c>
      <c r="N928" s="8">
        <v>58</v>
      </c>
      <c r="O928" s="8">
        <v>55</v>
      </c>
      <c r="P928" s="8">
        <v>31</v>
      </c>
      <c r="Q928" s="8">
        <v>18</v>
      </c>
      <c r="R928" s="8">
        <v>3</v>
      </c>
      <c r="S928" s="8">
        <v>5</v>
      </c>
      <c r="T928" s="8">
        <v>0</v>
      </c>
      <c r="U928" s="8">
        <v>269</v>
      </c>
      <c r="V928" s="8">
        <v>3</v>
      </c>
      <c r="W928" s="8">
        <v>1</v>
      </c>
      <c r="X928" s="8">
        <v>182</v>
      </c>
      <c r="Y928" s="8">
        <v>60</v>
      </c>
      <c r="Z928" s="8">
        <v>31</v>
      </c>
      <c r="AA928" s="8">
        <v>0</v>
      </c>
      <c r="AB928" s="8">
        <v>38</v>
      </c>
      <c r="AC928" s="8">
        <v>0</v>
      </c>
      <c r="AD928" s="8">
        <v>7</v>
      </c>
      <c r="AE928" s="8">
        <v>228</v>
      </c>
      <c r="AF928" s="8">
        <v>11</v>
      </c>
      <c r="AG928" s="8">
        <v>261</v>
      </c>
      <c r="AH928" s="8">
        <v>1</v>
      </c>
      <c r="AI928" s="8">
        <v>0</v>
      </c>
      <c r="AJ928" s="8">
        <v>65</v>
      </c>
      <c r="AK928" s="8">
        <v>208</v>
      </c>
      <c r="AL928" s="8">
        <v>0</v>
      </c>
      <c r="AM928" s="8">
        <v>0</v>
      </c>
      <c r="AN928" s="8">
        <v>273</v>
      </c>
      <c r="AO928" s="41">
        <f t="shared" si="564"/>
        <v>0.89010989010989006</v>
      </c>
      <c r="AP928" s="41">
        <f t="shared" si="565"/>
        <v>0.10989010989010989</v>
      </c>
      <c r="AQ928" s="41">
        <f t="shared" si="566"/>
        <v>0</v>
      </c>
      <c r="AR928" s="41">
        <f t="shared" si="532"/>
        <v>2.9304029304029304E-2</v>
      </c>
      <c r="AS928" s="41">
        <f t="shared" si="533"/>
        <v>1.8315018315018316E-2</v>
      </c>
      <c r="AT928" s="41">
        <f t="shared" si="534"/>
        <v>2.197802197802198E-2</v>
      </c>
      <c r="AU928" s="41">
        <f t="shared" si="535"/>
        <v>0.15384615384615385</v>
      </c>
      <c r="AV928" s="41">
        <f t="shared" si="536"/>
        <v>0.15384615384615385</v>
      </c>
      <c r="AW928" s="41">
        <f t="shared" si="537"/>
        <v>0.21245421245421245</v>
      </c>
      <c r="AX928" s="41">
        <f t="shared" si="538"/>
        <v>0.20146520146520147</v>
      </c>
      <c r="AY928" s="41">
        <f t="shared" si="539"/>
        <v>0.11355311355311355</v>
      </c>
      <c r="AZ928" s="41">
        <f t="shared" si="540"/>
        <v>6.5934065934065936E-2</v>
      </c>
      <c r="BA928" s="41">
        <f t="shared" si="541"/>
        <v>1.098901098901099E-2</v>
      </c>
      <c r="BB928" s="41">
        <f t="shared" si="542"/>
        <v>1.8315018315018316E-2</v>
      </c>
      <c r="BC928" s="41">
        <f t="shared" si="543"/>
        <v>0</v>
      </c>
      <c r="BD928" s="41">
        <f t="shared" si="544"/>
        <v>0.9853479853479854</v>
      </c>
      <c r="BE928" s="41">
        <f t="shared" si="545"/>
        <v>1.098901098901099E-2</v>
      </c>
      <c r="BF928" s="41">
        <f t="shared" si="546"/>
        <v>3.663003663003663E-3</v>
      </c>
      <c r="BG928" s="41">
        <f t="shared" si="547"/>
        <v>0.66666666666666663</v>
      </c>
      <c r="BH928" s="41">
        <f t="shared" si="548"/>
        <v>0.21978021978021978</v>
      </c>
      <c r="BI928" s="41">
        <f t="shared" si="549"/>
        <v>0.11355311355311355</v>
      </c>
      <c r="BJ928" s="41">
        <f t="shared" si="550"/>
        <v>0</v>
      </c>
      <c r="BK928" s="41">
        <f t="shared" si="551"/>
        <v>0.1391941391941392</v>
      </c>
      <c r="BL928" s="41">
        <f t="shared" si="552"/>
        <v>0</v>
      </c>
      <c r="BM928" s="41">
        <f t="shared" si="553"/>
        <v>2.564102564102564E-2</v>
      </c>
      <c r="BN928" s="41">
        <f t="shared" si="554"/>
        <v>0.8351648351648352</v>
      </c>
      <c r="BO928" s="41">
        <f t="shared" si="555"/>
        <v>4.0293040293040296E-2</v>
      </c>
      <c r="BP928" s="41">
        <f t="shared" si="556"/>
        <v>0.95604395604395609</v>
      </c>
      <c r="BQ928" s="41">
        <f t="shared" si="557"/>
        <v>3.663003663003663E-3</v>
      </c>
      <c r="BR928" s="41">
        <f t="shared" si="558"/>
        <v>0</v>
      </c>
      <c r="BS928" s="41">
        <f t="shared" si="559"/>
        <v>0.23809523809523808</v>
      </c>
      <c r="BT928" s="41">
        <f t="shared" si="560"/>
        <v>0.76190476190476186</v>
      </c>
      <c r="BU928" s="41">
        <f t="shared" si="561"/>
        <v>0</v>
      </c>
      <c r="BV928" s="41">
        <f t="shared" si="562"/>
        <v>0</v>
      </c>
      <c r="BW928" s="41">
        <f t="shared" si="563"/>
        <v>1</v>
      </c>
      <c r="BX928" s="41" t="str">
        <f t="shared" si="568"/>
        <v>2014Registered psychiatric nursesSaskatchewan</v>
      </c>
      <c r="BY928" s="51">
        <f>VLOOKUP(BX928,'%workplace'!$A$1:$F$381,6,FALSE)</f>
        <v>826</v>
      </c>
      <c r="BZ928" s="32">
        <f t="shared" si="569"/>
        <v>0.33050847457627119</v>
      </c>
    </row>
    <row r="929" spans="1:78" s="8" customFormat="1" hidden="1" x14ac:dyDescent="0.2">
      <c r="A929" s="8" t="str">
        <f t="shared" si="567"/>
        <v>2014Registered psychiatric nursesSaskatchewanHospital</v>
      </c>
      <c r="B929" s="8" t="s">
        <v>8</v>
      </c>
      <c r="C929" s="8" t="s">
        <v>21</v>
      </c>
      <c r="D929" s="8" t="s">
        <v>10</v>
      </c>
      <c r="E929" s="8">
        <v>2014</v>
      </c>
      <c r="F929" s="8">
        <v>177</v>
      </c>
      <c r="G929" s="8">
        <v>41</v>
      </c>
      <c r="H929" s="8">
        <v>0</v>
      </c>
      <c r="I929" s="8">
        <v>26</v>
      </c>
      <c r="J929" s="8">
        <v>15</v>
      </c>
      <c r="K929" s="8">
        <v>19</v>
      </c>
      <c r="L929" s="8">
        <v>27</v>
      </c>
      <c r="M929" s="8">
        <v>33</v>
      </c>
      <c r="N929" s="8">
        <v>35</v>
      </c>
      <c r="O929" s="8">
        <v>28</v>
      </c>
      <c r="P929" s="8">
        <v>17</v>
      </c>
      <c r="Q929" s="8">
        <v>9</v>
      </c>
      <c r="R929" s="8">
        <v>3</v>
      </c>
      <c r="S929" s="8">
        <v>6</v>
      </c>
      <c r="T929" s="8">
        <v>0</v>
      </c>
      <c r="U929" s="8">
        <v>215</v>
      </c>
      <c r="V929" s="8">
        <v>1</v>
      </c>
      <c r="W929" s="8">
        <v>2</v>
      </c>
      <c r="X929" s="8">
        <v>158</v>
      </c>
      <c r="Y929" s="8">
        <v>29</v>
      </c>
      <c r="Z929" s="8">
        <v>31</v>
      </c>
      <c r="AA929" s="8">
        <v>0</v>
      </c>
      <c r="AB929" s="8">
        <v>19</v>
      </c>
      <c r="AC929" s="8">
        <v>0</v>
      </c>
      <c r="AD929" s="8">
        <v>13</v>
      </c>
      <c r="AE929" s="8">
        <v>186</v>
      </c>
      <c r="AF929" s="8">
        <v>3</v>
      </c>
      <c r="AG929" s="8">
        <v>215</v>
      </c>
      <c r="AH929" s="8">
        <v>0</v>
      </c>
      <c r="AI929" s="8">
        <v>0</v>
      </c>
      <c r="AJ929" s="8">
        <v>7</v>
      </c>
      <c r="AK929" s="8">
        <v>211</v>
      </c>
      <c r="AL929" s="8">
        <v>0</v>
      </c>
      <c r="AM929" s="8">
        <v>0</v>
      </c>
      <c r="AN929" s="8">
        <v>218</v>
      </c>
      <c r="AO929" s="41">
        <f t="shared" si="564"/>
        <v>0.81192660550458717</v>
      </c>
      <c r="AP929" s="41">
        <f t="shared" si="565"/>
        <v>0.18807339449541285</v>
      </c>
      <c r="AQ929" s="41">
        <f t="shared" si="566"/>
        <v>0</v>
      </c>
      <c r="AR929" s="41">
        <f t="shared" si="532"/>
        <v>0.11926605504587157</v>
      </c>
      <c r="AS929" s="41">
        <f t="shared" si="533"/>
        <v>6.8807339449541288E-2</v>
      </c>
      <c r="AT929" s="41">
        <f t="shared" si="534"/>
        <v>8.7155963302752298E-2</v>
      </c>
      <c r="AU929" s="41">
        <f t="shared" si="535"/>
        <v>0.12385321100917432</v>
      </c>
      <c r="AV929" s="41">
        <f t="shared" si="536"/>
        <v>0.15137614678899083</v>
      </c>
      <c r="AW929" s="41">
        <f t="shared" si="537"/>
        <v>0.16055045871559634</v>
      </c>
      <c r="AX929" s="41">
        <f t="shared" si="538"/>
        <v>0.12844036697247707</v>
      </c>
      <c r="AY929" s="41">
        <f t="shared" si="539"/>
        <v>7.7981651376146793E-2</v>
      </c>
      <c r="AZ929" s="41">
        <f t="shared" si="540"/>
        <v>4.1284403669724773E-2</v>
      </c>
      <c r="BA929" s="41">
        <f t="shared" si="541"/>
        <v>1.3761467889908258E-2</v>
      </c>
      <c r="BB929" s="41">
        <f t="shared" si="542"/>
        <v>2.7522935779816515E-2</v>
      </c>
      <c r="BC929" s="41">
        <f t="shared" si="543"/>
        <v>0</v>
      </c>
      <c r="BD929" s="41">
        <f t="shared" si="544"/>
        <v>0.98623853211009171</v>
      </c>
      <c r="BE929" s="41">
        <f t="shared" si="545"/>
        <v>4.5871559633027525E-3</v>
      </c>
      <c r="BF929" s="41">
        <f t="shared" si="546"/>
        <v>9.1743119266055051E-3</v>
      </c>
      <c r="BG929" s="41">
        <f t="shared" si="547"/>
        <v>0.72477064220183485</v>
      </c>
      <c r="BH929" s="41">
        <f t="shared" si="548"/>
        <v>0.13302752293577982</v>
      </c>
      <c r="BI929" s="41">
        <f t="shared" si="549"/>
        <v>0.14220183486238533</v>
      </c>
      <c r="BJ929" s="41">
        <f t="shared" si="550"/>
        <v>0</v>
      </c>
      <c r="BK929" s="41">
        <f t="shared" si="551"/>
        <v>8.7155963302752298E-2</v>
      </c>
      <c r="BL929" s="41">
        <f t="shared" si="552"/>
        <v>0</v>
      </c>
      <c r="BM929" s="41">
        <f t="shared" si="553"/>
        <v>5.9633027522935783E-2</v>
      </c>
      <c r="BN929" s="41">
        <f t="shared" si="554"/>
        <v>0.85321100917431192</v>
      </c>
      <c r="BO929" s="41">
        <f t="shared" si="555"/>
        <v>1.3761467889908258E-2</v>
      </c>
      <c r="BP929" s="41">
        <f t="shared" si="556"/>
        <v>0.98623853211009171</v>
      </c>
      <c r="BQ929" s="41">
        <f t="shared" si="557"/>
        <v>0</v>
      </c>
      <c r="BR929" s="41">
        <f t="shared" si="558"/>
        <v>0</v>
      </c>
      <c r="BS929" s="41">
        <f t="shared" si="559"/>
        <v>3.2110091743119268E-2</v>
      </c>
      <c r="BT929" s="41">
        <f t="shared" si="560"/>
        <v>0.9678899082568807</v>
      </c>
      <c r="BU929" s="41">
        <f t="shared" si="561"/>
        <v>0</v>
      </c>
      <c r="BV929" s="41">
        <f t="shared" si="562"/>
        <v>0</v>
      </c>
      <c r="BW929" s="41">
        <f t="shared" si="563"/>
        <v>1</v>
      </c>
      <c r="BX929" s="41" t="str">
        <f t="shared" si="568"/>
        <v>2014Registered psychiatric nursesSaskatchewan</v>
      </c>
      <c r="BY929" s="51">
        <f>VLOOKUP(BX929,'%workplace'!$A$1:$F$381,6,FALSE)</f>
        <v>826</v>
      </c>
      <c r="BZ929" s="32">
        <f t="shared" si="569"/>
        <v>0.26392251815980627</v>
      </c>
    </row>
    <row r="930" spans="1:78" s="8" customFormat="1" hidden="1" x14ac:dyDescent="0.2">
      <c r="A930" s="8" t="str">
        <f t="shared" si="567"/>
        <v>2014Registered psychiatric nursesSaskatchewanOther places of work</v>
      </c>
      <c r="B930" s="8" t="s">
        <v>8</v>
      </c>
      <c r="C930" s="8" t="s">
        <v>21</v>
      </c>
      <c r="D930" s="8" t="s">
        <v>13</v>
      </c>
      <c r="E930" s="8">
        <v>2014</v>
      </c>
      <c r="F930" s="8">
        <v>112</v>
      </c>
      <c r="G930" s="8">
        <v>23</v>
      </c>
      <c r="H930" s="8">
        <v>0</v>
      </c>
      <c r="I930" s="8">
        <v>3</v>
      </c>
      <c r="J930" s="8">
        <v>3</v>
      </c>
      <c r="K930" s="8">
        <v>11</v>
      </c>
      <c r="L930" s="8">
        <v>14</v>
      </c>
      <c r="M930" s="8">
        <v>27</v>
      </c>
      <c r="N930" s="8">
        <v>28</v>
      </c>
      <c r="O930" s="8">
        <v>24</v>
      </c>
      <c r="P930" s="8">
        <v>20</v>
      </c>
      <c r="Q930" s="8">
        <v>4</v>
      </c>
      <c r="R930" s="8">
        <v>1</v>
      </c>
      <c r="S930" s="8">
        <v>0</v>
      </c>
      <c r="T930" s="8">
        <v>0</v>
      </c>
      <c r="U930" s="8">
        <v>131</v>
      </c>
      <c r="V930" s="8">
        <v>3</v>
      </c>
      <c r="W930" s="8">
        <v>1</v>
      </c>
      <c r="X930" s="8">
        <v>104</v>
      </c>
      <c r="Y930" s="8">
        <v>22</v>
      </c>
      <c r="Z930" s="8">
        <v>8</v>
      </c>
      <c r="AA930" s="8">
        <v>1</v>
      </c>
      <c r="AB930" s="8">
        <v>22</v>
      </c>
      <c r="AC930" s="8">
        <v>0</v>
      </c>
      <c r="AD930" s="8">
        <v>61</v>
      </c>
      <c r="AE930" s="8">
        <v>52</v>
      </c>
      <c r="AF930" s="8">
        <v>21</v>
      </c>
      <c r="AG930" s="8">
        <v>79</v>
      </c>
      <c r="AH930" s="8">
        <v>35</v>
      </c>
      <c r="AI930" s="8">
        <v>0</v>
      </c>
      <c r="AJ930" s="8">
        <v>6</v>
      </c>
      <c r="AK930" s="8">
        <v>129</v>
      </c>
      <c r="AL930" s="8">
        <v>0</v>
      </c>
      <c r="AM930" s="8">
        <v>0</v>
      </c>
      <c r="AN930" s="8">
        <v>135</v>
      </c>
      <c r="AO930" s="41">
        <f t="shared" si="564"/>
        <v>0.82962962962962961</v>
      </c>
      <c r="AP930" s="41">
        <f t="shared" si="565"/>
        <v>0.17037037037037037</v>
      </c>
      <c r="AQ930" s="41">
        <f t="shared" si="566"/>
        <v>0</v>
      </c>
      <c r="AR930" s="41">
        <f t="shared" si="532"/>
        <v>2.2222222222222223E-2</v>
      </c>
      <c r="AS930" s="41">
        <f t="shared" si="533"/>
        <v>2.2222222222222223E-2</v>
      </c>
      <c r="AT930" s="41">
        <f t="shared" si="534"/>
        <v>8.1481481481481488E-2</v>
      </c>
      <c r="AU930" s="41">
        <f t="shared" si="535"/>
        <v>0.1037037037037037</v>
      </c>
      <c r="AV930" s="41">
        <f t="shared" si="536"/>
        <v>0.2</v>
      </c>
      <c r="AW930" s="41">
        <f t="shared" si="537"/>
        <v>0.2074074074074074</v>
      </c>
      <c r="AX930" s="41">
        <f t="shared" si="538"/>
        <v>0.17777777777777778</v>
      </c>
      <c r="AY930" s="41">
        <f t="shared" si="539"/>
        <v>0.14814814814814814</v>
      </c>
      <c r="AZ930" s="41">
        <f t="shared" si="540"/>
        <v>2.9629629629629631E-2</v>
      </c>
      <c r="BA930" s="41">
        <f t="shared" si="541"/>
        <v>7.4074074074074077E-3</v>
      </c>
      <c r="BB930" s="41">
        <f t="shared" si="542"/>
        <v>0</v>
      </c>
      <c r="BC930" s="41">
        <f t="shared" si="543"/>
        <v>0</v>
      </c>
      <c r="BD930" s="41">
        <f t="shared" si="544"/>
        <v>0.97037037037037033</v>
      </c>
      <c r="BE930" s="41">
        <f t="shared" si="545"/>
        <v>2.2222222222222223E-2</v>
      </c>
      <c r="BF930" s="41">
        <f t="shared" si="546"/>
        <v>7.4074074074074077E-3</v>
      </c>
      <c r="BG930" s="41">
        <f t="shared" si="547"/>
        <v>0.77037037037037037</v>
      </c>
      <c r="BH930" s="41">
        <f t="shared" si="548"/>
        <v>0.16296296296296298</v>
      </c>
      <c r="BI930" s="41">
        <f t="shared" si="549"/>
        <v>5.9259259259259262E-2</v>
      </c>
      <c r="BJ930" s="41">
        <f t="shared" si="550"/>
        <v>7.4074074074074077E-3</v>
      </c>
      <c r="BK930" s="41">
        <f t="shared" si="551"/>
        <v>0.16296296296296298</v>
      </c>
      <c r="BL930" s="41">
        <f t="shared" si="552"/>
        <v>0</v>
      </c>
      <c r="BM930" s="41">
        <f t="shared" si="553"/>
        <v>0.45185185185185184</v>
      </c>
      <c r="BN930" s="41">
        <f t="shared" si="554"/>
        <v>0.38518518518518519</v>
      </c>
      <c r="BO930" s="41">
        <f t="shared" si="555"/>
        <v>0.15555555555555556</v>
      </c>
      <c r="BP930" s="41">
        <f t="shared" si="556"/>
        <v>0.58518518518518514</v>
      </c>
      <c r="BQ930" s="41">
        <f t="shared" si="557"/>
        <v>0.25925925925925924</v>
      </c>
      <c r="BR930" s="41">
        <f t="shared" si="558"/>
        <v>0</v>
      </c>
      <c r="BS930" s="41">
        <f t="shared" si="559"/>
        <v>4.4444444444444446E-2</v>
      </c>
      <c r="BT930" s="41">
        <f t="shared" si="560"/>
        <v>0.9555555555555556</v>
      </c>
      <c r="BU930" s="41">
        <f t="shared" si="561"/>
        <v>0</v>
      </c>
      <c r="BV930" s="41">
        <f t="shared" si="562"/>
        <v>0</v>
      </c>
      <c r="BW930" s="41">
        <f t="shared" si="563"/>
        <v>1</v>
      </c>
      <c r="BX930" s="41" t="str">
        <f t="shared" si="568"/>
        <v>2014Registered psychiatric nursesSaskatchewan</v>
      </c>
      <c r="BY930" s="51">
        <f>VLOOKUP(BX930,'%workplace'!$A$1:$F$381,6,FALSE)</f>
        <v>826</v>
      </c>
      <c r="BZ930" s="32">
        <f t="shared" si="569"/>
        <v>0.16343825665859565</v>
      </c>
    </row>
    <row r="931" spans="1:78" s="8" customFormat="1" hidden="1" x14ac:dyDescent="0.2">
      <c r="A931" s="8" t="str">
        <f t="shared" si="567"/>
        <v>2014Registered psychiatric nursesAlbertaAll places of work</v>
      </c>
      <c r="B931" s="8" t="s">
        <v>8</v>
      </c>
      <c r="C931" s="8" t="s">
        <v>22</v>
      </c>
      <c r="D931" s="8" t="s">
        <v>9</v>
      </c>
      <c r="E931" s="8">
        <v>2014</v>
      </c>
      <c r="F931" s="8">
        <v>1000</v>
      </c>
      <c r="G931" s="8">
        <v>292</v>
      </c>
      <c r="H931" s="8">
        <v>0</v>
      </c>
      <c r="I931" s="8">
        <v>142</v>
      </c>
      <c r="J931" s="8">
        <v>127</v>
      </c>
      <c r="K931" s="8">
        <v>113</v>
      </c>
      <c r="L931" s="8">
        <v>105</v>
      </c>
      <c r="M931" s="8">
        <v>194</v>
      </c>
      <c r="N931" s="8">
        <v>192</v>
      </c>
      <c r="O931" s="8">
        <v>176</v>
      </c>
      <c r="P931" s="8">
        <v>122</v>
      </c>
      <c r="Q931" s="8">
        <v>63</v>
      </c>
      <c r="R931" s="8">
        <v>14</v>
      </c>
      <c r="S931" s="8">
        <v>44</v>
      </c>
      <c r="T931" s="8">
        <v>0</v>
      </c>
      <c r="U931" s="8">
        <v>1165</v>
      </c>
      <c r="V931" s="8">
        <v>126</v>
      </c>
      <c r="W931" s="8">
        <v>1</v>
      </c>
      <c r="X931" s="8">
        <v>687</v>
      </c>
      <c r="Y931" s="8">
        <v>439</v>
      </c>
      <c r="Z931" s="8">
        <v>166</v>
      </c>
      <c r="AA931" s="8">
        <v>0</v>
      </c>
      <c r="AB931" s="8">
        <v>104</v>
      </c>
      <c r="AC931" s="8">
        <v>5</v>
      </c>
      <c r="AD931" s="8">
        <v>129</v>
      </c>
      <c r="AE931" s="8">
        <v>1054</v>
      </c>
      <c r="AF931" s="8">
        <v>121</v>
      </c>
      <c r="AG931" s="8">
        <v>1132</v>
      </c>
      <c r="AH931" s="8">
        <v>26</v>
      </c>
      <c r="AI931" s="8">
        <v>8</v>
      </c>
      <c r="AJ931" s="8">
        <v>336</v>
      </c>
      <c r="AK931" s="8">
        <v>955</v>
      </c>
      <c r="AL931" s="8">
        <v>5</v>
      </c>
      <c r="AM931" s="8">
        <v>1</v>
      </c>
      <c r="AN931" s="8">
        <v>1292</v>
      </c>
      <c r="AO931" s="41">
        <f t="shared" si="564"/>
        <v>0.77399380804953566</v>
      </c>
      <c r="AP931" s="41">
        <f t="shared" si="565"/>
        <v>0.2260061919504644</v>
      </c>
      <c r="AQ931" s="41">
        <f t="shared" si="566"/>
        <v>0</v>
      </c>
      <c r="AR931" s="41">
        <f t="shared" si="532"/>
        <v>0.10990712074303406</v>
      </c>
      <c r="AS931" s="41">
        <f t="shared" si="533"/>
        <v>9.8297213622291019E-2</v>
      </c>
      <c r="AT931" s="41">
        <f t="shared" si="534"/>
        <v>8.746130030959752E-2</v>
      </c>
      <c r="AU931" s="41">
        <f t="shared" si="535"/>
        <v>8.1269349845201233E-2</v>
      </c>
      <c r="AV931" s="41">
        <f t="shared" si="536"/>
        <v>0.15015479876160992</v>
      </c>
      <c r="AW931" s="41">
        <f t="shared" si="537"/>
        <v>0.14860681114551083</v>
      </c>
      <c r="AX931" s="41">
        <f t="shared" si="538"/>
        <v>0.13622291021671826</v>
      </c>
      <c r="AY931" s="41">
        <f t="shared" si="539"/>
        <v>9.4427244582043338E-2</v>
      </c>
      <c r="AZ931" s="41">
        <f t="shared" si="540"/>
        <v>4.8761609907120744E-2</v>
      </c>
      <c r="BA931" s="41">
        <f t="shared" si="541"/>
        <v>1.0835913312693499E-2</v>
      </c>
      <c r="BB931" s="41">
        <f t="shared" si="542"/>
        <v>3.4055727554179564E-2</v>
      </c>
      <c r="BC931" s="41">
        <f t="shared" si="543"/>
        <v>0</v>
      </c>
      <c r="BD931" s="41">
        <f t="shared" si="544"/>
        <v>0.90170278637770895</v>
      </c>
      <c r="BE931" s="41">
        <f t="shared" si="545"/>
        <v>9.7523219814241488E-2</v>
      </c>
      <c r="BF931" s="41">
        <f t="shared" si="546"/>
        <v>7.7399380804953565E-4</v>
      </c>
      <c r="BG931" s="41">
        <f t="shared" si="547"/>
        <v>0.53173374613003099</v>
      </c>
      <c r="BH931" s="41">
        <f t="shared" si="548"/>
        <v>0.33978328173374611</v>
      </c>
      <c r="BI931" s="41">
        <f t="shared" si="549"/>
        <v>0.12848297213622292</v>
      </c>
      <c r="BJ931" s="41">
        <f t="shared" si="550"/>
        <v>0</v>
      </c>
      <c r="BK931" s="41">
        <f t="shared" si="551"/>
        <v>8.0495356037151702E-2</v>
      </c>
      <c r="BL931" s="41">
        <f t="shared" si="552"/>
        <v>3.869969040247678E-3</v>
      </c>
      <c r="BM931" s="41">
        <f t="shared" si="553"/>
        <v>9.9845201238390094E-2</v>
      </c>
      <c r="BN931" s="41">
        <f t="shared" si="554"/>
        <v>0.81578947368421051</v>
      </c>
      <c r="BO931" s="41">
        <f t="shared" si="555"/>
        <v>9.3653250773993807E-2</v>
      </c>
      <c r="BP931" s="41">
        <f t="shared" si="556"/>
        <v>0.87616099071207432</v>
      </c>
      <c r="BQ931" s="41">
        <f t="shared" si="557"/>
        <v>2.0123839009287926E-2</v>
      </c>
      <c r="BR931" s="41">
        <f t="shared" si="558"/>
        <v>6.1919504643962852E-3</v>
      </c>
      <c r="BS931" s="41">
        <f t="shared" si="559"/>
        <v>0.26006191950464397</v>
      </c>
      <c r="BT931" s="41">
        <f t="shared" si="560"/>
        <v>0.73916408668730649</v>
      </c>
      <c r="BU931" s="41">
        <f t="shared" si="561"/>
        <v>3.869969040247678E-3</v>
      </c>
      <c r="BV931" s="41">
        <f t="shared" si="562"/>
        <v>7.7399380804953565E-4</v>
      </c>
      <c r="BW931" s="41">
        <f t="shared" si="563"/>
        <v>1</v>
      </c>
      <c r="BX931" s="41" t="str">
        <f t="shared" si="568"/>
        <v>2014Registered psychiatric nursesAlberta</v>
      </c>
      <c r="BY931" s="51">
        <f>VLOOKUP(BX931,'%workplace'!$A$1:$F$381,6,FALSE)</f>
        <v>1292</v>
      </c>
      <c r="BZ931" s="32">
        <f t="shared" si="569"/>
        <v>1</v>
      </c>
    </row>
    <row r="932" spans="1:78" s="8" customFormat="1" hidden="1" x14ac:dyDescent="0.2">
      <c r="A932" s="8" t="str">
        <f t="shared" si="567"/>
        <v>2014Registered psychiatric nursesAlbertaCommunity health</v>
      </c>
      <c r="B932" s="8" t="s">
        <v>8</v>
      </c>
      <c r="C932" s="8" t="s">
        <v>22</v>
      </c>
      <c r="D932" s="8" t="s">
        <v>11</v>
      </c>
      <c r="E932" s="8">
        <v>2014</v>
      </c>
      <c r="F932" s="8">
        <v>253</v>
      </c>
      <c r="G932" s="8">
        <v>64</v>
      </c>
      <c r="H932" s="8">
        <v>0</v>
      </c>
      <c r="I932" s="8">
        <v>20</v>
      </c>
      <c r="J932" s="8">
        <v>25</v>
      </c>
      <c r="K932" s="8">
        <v>33</v>
      </c>
      <c r="L932" s="8">
        <v>23</v>
      </c>
      <c r="M932" s="8">
        <v>64</v>
      </c>
      <c r="N932" s="8">
        <v>60</v>
      </c>
      <c r="O932" s="8">
        <v>47</v>
      </c>
      <c r="P932" s="8">
        <v>26</v>
      </c>
      <c r="Q932" s="8">
        <v>10</v>
      </c>
      <c r="R932" s="8">
        <v>4</v>
      </c>
      <c r="S932" s="8">
        <v>5</v>
      </c>
      <c r="T932" s="8">
        <v>0</v>
      </c>
      <c r="U932" s="8">
        <v>286</v>
      </c>
      <c r="V932" s="8">
        <v>31</v>
      </c>
      <c r="W932" s="8">
        <v>0</v>
      </c>
      <c r="X932" s="8">
        <v>218</v>
      </c>
      <c r="Y932" s="8">
        <v>80</v>
      </c>
      <c r="Z932" s="8">
        <v>19</v>
      </c>
      <c r="AA932" s="8">
        <v>0</v>
      </c>
      <c r="AB932" s="8">
        <v>22</v>
      </c>
      <c r="AC932" s="8">
        <v>0</v>
      </c>
      <c r="AD932" s="8">
        <v>41</v>
      </c>
      <c r="AE932" s="8">
        <v>254</v>
      </c>
      <c r="AF932" s="8">
        <v>27</v>
      </c>
      <c r="AG932" s="8">
        <v>288</v>
      </c>
      <c r="AH932" s="8">
        <v>2</v>
      </c>
      <c r="AI932" s="8">
        <v>0</v>
      </c>
      <c r="AJ932" s="8">
        <v>69</v>
      </c>
      <c r="AK932" s="8">
        <v>248</v>
      </c>
      <c r="AL932" s="8">
        <v>0</v>
      </c>
      <c r="AM932" s="8">
        <v>0</v>
      </c>
      <c r="AN932" s="8">
        <v>317</v>
      </c>
      <c r="AO932" s="41">
        <f t="shared" si="564"/>
        <v>0.79810725552050477</v>
      </c>
      <c r="AP932" s="41">
        <f t="shared" si="565"/>
        <v>0.20189274447949526</v>
      </c>
      <c r="AQ932" s="41">
        <f t="shared" si="566"/>
        <v>0</v>
      </c>
      <c r="AR932" s="41">
        <f t="shared" si="532"/>
        <v>6.3091482649842268E-2</v>
      </c>
      <c r="AS932" s="41">
        <f t="shared" si="533"/>
        <v>7.8864353312302835E-2</v>
      </c>
      <c r="AT932" s="41">
        <f t="shared" si="534"/>
        <v>0.10410094637223975</v>
      </c>
      <c r="AU932" s="41">
        <f t="shared" si="535"/>
        <v>7.2555205047318619E-2</v>
      </c>
      <c r="AV932" s="41">
        <f t="shared" si="536"/>
        <v>0.20189274447949526</v>
      </c>
      <c r="AW932" s="41">
        <f t="shared" si="537"/>
        <v>0.1892744479495268</v>
      </c>
      <c r="AX932" s="41">
        <f t="shared" si="538"/>
        <v>0.14826498422712933</v>
      </c>
      <c r="AY932" s="41">
        <f t="shared" si="539"/>
        <v>8.2018927444794956E-2</v>
      </c>
      <c r="AZ932" s="41">
        <f t="shared" si="540"/>
        <v>3.1545741324921134E-2</v>
      </c>
      <c r="BA932" s="41">
        <f t="shared" si="541"/>
        <v>1.2618296529968454E-2</v>
      </c>
      <c r="BB932" s="41">
        <f t="shared" si="542"/>
        <v>1.5772870662460567E-2</v>
      </c>
      <c r="BC932" s="41">
        <f t="shared" si="543"/>
        <v>0</v>
      </c>
      <c r="BD932" s="41">
        <f t="shared" si="544"/>
        <v>0.90220820189274453</v>
      </c>
      <c r="BE932" s="41">
        <f t="shared" si="545"/>
        <v>9.7791798107255523E-2</v>
      </c>
      <c r="BF932" s="41">
        <f t="shared" si="546"/>
        <v>0</v>
      </c>
      <c r="BG932" s="41">
        <f t="shared" si="547"/>
        <v>0.68769716088328081</v>
      </c>
      <c r="BH932" s="41">
        <f t="shared" si="548"/>
        <v>0.25236593059936907</v>
      </c>
      <c r="BI932" s="41">
        <f t="shared" si="549"/>
        <v>5.993690851735016E-2</v>
      </c>
      <c r="BJ932" s="41">
        <f t="shared" si="550"/>
        <v>0</v>
      </c>
      <c r="BK932" s="41">
        <f t="shared" si="551"/>
        <v>6.9400630914826497E-2</v>
      </c>
      <c r="BL932" s="41">
        <f t="shared" si="552"/>
        <v>0</v>
      </c>
      <c r="BM932" s="41">
        <f t="shared" si="553"/>
        <v>0.12933753943217666</v>
      </c>
      <c r="BN932" s="41">
        <f t="shared" si="554"/>
        <v>0.80126182965299686</v>
      </c>
      <c r="BO932" s="41">
        <f t="shared" si="555"/>
        <v>8.5173501577287064E-2</v>
      </c>
      <c r="BP932" s="41">
        <f t="shared" si="556"/>
        <v>0.90851735015772872</v>
      </c>
      <c r="BQ932" s="41">
        <f t="shared" si="557"/>
        <v>6.3091482649842269E-3</v>
      </c>
      <c r="BR932" s="41">
        <f t="shared" si="558"/>
        <v>0</v>
      </c>
      <c r="BS932" s="41">
        <f t="shared" si="559"/>
        <v>0.21766561514195584</v>
      </c>
      <c r="BT932" s="41">
        <f t="shared" si="560"/>
        <v>0.78233438485804419</v>
      </c>
      <c r="BU932" s="41">
        <f t="shared" si="561"/>
        <v>0</v>
      </c>
      <c r="BV932" s="41">
        <f t="shared" si="562"/>
        <v>0</v>
      </c>
      <c r="BW932" s="41">
        <f t="shared" si="563"/>
        <v>1</v>
      </c>
      <c r="BX932" s="41" t="str">
        <f t="shared" si="568"/>
        <v>2014Registered psychiatric nursesAlberta</v>
      </c>
      <c r="BY932" s="51">
        <f>VLOOKUP(BX932,'%workplace'!$A$1:$F$381,6,FALSE)</f>
        <v>1292</v>
      </c>
      <c r="BZ932" s="32">
        <f t="shared" si="569"/>
        <v>0.24535603715170279</v>
      </c>
    </row>
    <row r="933" spans="1:78" s="8" customFormat="1" hidden="1" x14ac:dyDescent="0.2">
      <c r="A933" s="8" t="str">
        <f t="shared" si="567"/>
        <v>2014Registered psychiatric nursesAlbertaNursing home/long-term care</v>
      </c>
      <c r="B933" s="8" t="s">
        <v>8</v>
      </c>
      <c r="C933" s="8" t="s">
        <v>22</v>
      </c>
      <c r="D933" s="8" t="s">
        <v>12</v>
      </c>
      <c r="E933" s="8">
        <v>2014</v>
      </c>
      <c r="F933" s="8">
        <v>86</v>
      </c>
      <c r="G933" s="8">
        <v>17</v>
      </c>
      <c r="H933" s="8">
        <v>0</v>
      </c>
      <c r="I933" s="8">
        <v>8</v>
      </c>
      <c r="J933" s="8">
        <v>5</v>
      </c>
      <c r="K933" s="8">
        <v>8</v>
      </c>
      <c r="L933" s="8">
        <v>8</v>
      </c>
      <c r="M933" s="8">
        <v>12</v>
      </c>
      <c r="N933" s="8">
        <v>14</v>
      </c>
      <c r="O933" s="8">
        <v>16</v>
      </c>
      <c r="P933" s="8">
        <v>15</v>
      </c>
      <c r="Q933" s="8">
        <v>16</v>
      </c>
      <c r="R933" s="8">
        <v>0</v>
      </c>
      <c r="S933" s="8">
        <v>1</v>
      </c>
      <c r="T933" s="8">
        <v>0</v>
      </c>
      <c r="U933" s="8">
        <v>88</v>
      </c>
      <c r="V933" s="8">
        <v>15</v>
      </c>
      <c r="W933" s="8">
        <v>0</v>
      </c>
      <c r="X933" s="8">
        <v>51</v>
      </c>
      <c r="Y933" s="8">
        <v>38</v>
      </c>
      <c r="Z933" s="8">
        <v>14</v>
      </c>
      <c r="AA933" s="8">
        <v>0</v>
      </c>
      <c r="AB933" s="8">
        <v>20</v>
      </c>
      <c r="AC933" s="8">
        <v>0</v>
      </c>
      <c r="AD933" s="8">
        <v>16</v>
      </c>
      <c r="AE933" s="8">
        <v>67</v>
      </c>
      <c r="AF933" s="8">
        <v>10</v>
      </c>
      <c r="AG933" s="8">
        <v>91</v>
      </c>
      <c r="AH933" s="8">
        <v>2</v>
      </c>
      <c r="AI933" s="8">
        <v>0</v>
      </c>
      <c r="AJ933" s="8">
        <v>40</v>
      </c>
      <c r="AK933" s="8">
        <v>63</v>
      </c>
      <c r="AL933" s="8">
        <v>0</v>
      </c>
      <c r="AM933" s="8">
        <v>0</v>
      </c>
      <c r="AN933" s="8">
        <v>103</v>
      </c>
      <c r="AO933" s="41">
        <f t="shared" si="564"/>
        <v>0.83495145631067957</v>
      </c>
      <c r="AP933" s="41">
        <f t="shared" si="565"/>
        <v>0.1650485436893204</v>
      </c>
      <c r="AQ933" s="41">
        <f t="shared" si="566"/>
        <v>0</v>
      </c>
      <c r="AR933" s="41">
        <f t="shared" si="532"/>
        <v>7.7669902912621352E-2</v>
      </c>
      <c r="AS933" s="41">
        <f t="shared" si="533"/>
        <v>4.8543689320388349E-2</v>
      </c>
      <c r="AT933" s="41">
        <f t="shared" si="534"/>
        <v>7.7669902912621352E-2</v>
      </c>
      <c r="AU933" s="41">
        <f t="shared" si="535"/>
        <v>7.7669902912621352E-2</v>
      </c>
      <c r="AV933" s="41">
        <f t="shared" si="536"/>
        <v>0.11650485436893204</v>
      </c>
      <c r="AW933" s="41">
        <f t="shared" si="537"/>
        <v>0.13592233009708737</v>
      </c>
      <c r="AX933" s="41">
        <f t="shared" si="538"/>
        <v>0.1553398058252427</v>
      </c>
      <c r="AY933" s="41">
        <f t="shared" si="539"/>
        <v>0.14563106796116504</v>
      </c>
      <c r="AZ933" s="41">
        <f t="shared" si="540"/>
        <v>0.1553398058252427</v>
      </c>
      <c r="BA933" s="41">
        <f t="shared" si="541"/>
        <v>0</v>
      </c>
      <c r="BB933" s="41">
        <f t="shared" si="542"/>
        <v>9.7087378640776691E-3</v>
      </c>
      <c r="BC933" s="41">
        <f t="shared" si="543"/>
        <v>0</v>
      </c>
      <c r="BD933" s="41">
        <f t="shared" si="544"/>
        <v>0.85436893203883491</v>
      </c>
      <c r="BE933" s="41">
        <f t="shared" si="545"/>
        <v>0.14563106796116504</v>
      </c>
      <c r="BF933" s="41">
        <f t="shared" si="546"/>
        <v>0</v>
      </c>
      <c r="BG933" s="41">
        <f t="shared" si="547"/>
        <v>0.49514563106796117</v>
      </c>
      <c r="BH933" s="41">
        <f t="shared" si="548"/>
        <v>0.36893203883495146</v>
      </c>
      <c r="BI933" s="41">
        <f t="shared" si="549"/>
        <v>0.13592233009708737</v>
      </c>
      <c r="BJ933" s="41">
        <f t="shared" si="550"/>
        <v>0</v>
      </c>
      <c r="BK933" s="41">
        <f t="shared" si="551"/>
        <v>0.1941747572815534</v>
      </c>
      <c r="BL933" s="41">
        <f t="shared" si="552"/>
        <v>0</v>
      </c>
      <c r="BM933" s="41">
        <f t="shared" si="553"/>
        <v>0.1553398058252427</v>
      </c>
      <c r="BN933" s="41">
        <f t="shared" si="554"/>
        <v>0.65048543689320393</v>
      </c>
      <c r="BO933" s="41">
        <f t="shared" si="555"/>
        <v>9.7087378640776698E-2</v>
      </c>
      <c r="BP933" s="41">
        <f t="shared" si="556"/>
        <v>0.88349514563106801</v>
      </c>
      <c r="BQ933" s="41">
        <f t="shared" si="557"/>
        <v>1.9417475728155338E-2</v>
      </c>
      <c r="BR933" s="41">
        <f t="shared" si="558"/>
        <v>0</v>
      </c>
      <c r="BS933" s="41">
        <f t="shared" si="559"/>
        <v>0.38834951456310679</v>
      </c>
      <c r="BT933" s="41">
        <f t="shared" si="560"/>
        <v>0.61165048543689315</v>
      </c>
      <c r="BU933" s="41">
        <f t="shared" si="561"/>
        <v>0</v>
      </c>
      <c r="BV933" s="41">
        <f t="shared" si="562"/>
        <v>0</v>
      </c>
      <c r="BW933" s="41">
        <f t="shared" si="563"/>
        <v>1</v>
      </c>
      <c r="BX933" s="41" t="str">
        <f t="shared" si="568"/>
        <v>2014Registered psychiatric nursesAlberta</v>
      </c>
      <c r="BY933" s="51">
        <f>VLOOKUP(BX933,'%workplace'!$A$1:$F$381,6,FALSE)</f>
        <v>1292</v>
      </c>
      <c r="BZ933" s="32">
        <f t="shared" si="569"/>
        <v>7.9721362229102172E-2</v>
      </c>
    </row>
    <row r="934" spans="1:78" s="8" customFormat="1" hidden="1" x14ac:dyDescent="0.2">
      <c r="A934" s="8" t="str">
        <f t="shared" si="567"/>
        <v>2014Registered psychiatric nursesAlbertaHospital</v>
      </c>
      <c r="B934" s="8" t="s">
        <v>8</v>
      </c>
      <c r="C934" s="8" t="s">
        <v>22</v>
      </c>
      <c r="D934" s="8" t="s">
        <v>10</v>
      </c>
      <c r="E934" s="8">
        <v>2014</v>
      </c>
      <c r="F934" s="8">
        <v>565</v>
      </c>
      <c r="G934" s="8">
        <v>188</v>
      </c>
      <c r="H934" s="8">
        <v>0</v>
      </c>
      <c r="I934" s="8">
        <v>101</v>
      </c>
      <c r="J934" s="8">
        <v>89</v>
      </c>
      <c r="K934" s="8">
        <v>66</v>
      </c>
      <c r="L934" s="8">
        <v>60</v>
      </c>
      <c r="M934" s="8">
        <v>98</v>
      </c>
      <c r="N934" s="8">
        <v>103</v>
      </c>
      <c r="O934" s="8">
        <v>97</v>
      </c>
      <c r="P934" s="8">
        <v>63</v>
      </c>
      <c r="Q934" s="8">
        <v>32</v>
      </c>
      <c r="R934" s="8">
        <v>9</v>
      </c>
      <c r="S934" s="8">
        <v>35</v>
      </c>
      <c r="T934" s="8">
        <v>0</v>
      </c>
      <c r="U934" s="8">
        <v>680</v>
      </c>
      <c r="V934" s="8">
        <v>72</v>
      </c>
      <c r="W934" s="8">
        <v>1</v>
      </c>
      <c r="X934" s="8">
        <v>343</v>
      </c>
      <c r="Y934" s="8">
        <v>294</v>
      </c>
      <c r="Z934" s="8">
        <v>116</v>
      </c>
      <c r="AA934" s="8">
        <v>0</v>
      </c>
      <c r="AB934" s="8">
        <v>43</v>
      </c>
      <c r="AC934" s="8">
        <v>0</v>
      </c>
      <c r="AD934" s="8">
        <v>26</v>
      </c>
      <c r="AE934" s="8">
        <v>684</v>
      </c>
      <c r="AF934" s="8">
        <v>55</v>
      </c>
      <c r="AG934" s="8">
        <v>684</v>
      </c>
      <c r="AH934" s="8">
        <v>8</v>
      </c>
      <c r="AI934" s="8">
        <v>6</v>
      </c>
      <c r="AJ934" s="8">
        <v>207</v>
      </c>
      <c r="AK934" s="8">
        <v>546</v>
      </c>
      <c r="AL934" s="8">
        <v>0</v>
      </c>
      <c r="AM934" s="8">
        <v>0</v>
      </c>
      <c r="AN934" s="8">
        <v>753</v>
      </c>
      <c r="AO934" s="41">
        <f t="shared" si="564"/>
        <v>0.75033200531208499</v>
      </c>
      <c r="AP934" s="41">
        <f t="shared" si="565"/>
        <v>0.24966799468791501</v>
      </c>
      <c r="AQ934" s="41">
        <f t="shared" si="566"/>
        <v>0</v>
      </c>
      <c r="AR934" s="41">
        <f t="shared" si="532"/>
        <v>0.13413014608233731</v>
      </c>
      <c r="AS934" s="41">
        <f t="shared" si="533"/>
        <v>0.11819389110225764</v>
      </c>
      <c r="AT934" s="41">
        <f t="shared" si="534"/>
        <v>8.7649402390438252E-2</v>
      </c>
      <c r="AU934" s="41">
        <f t="shared" si="535"/>
        <v>7.9681274900398405E-2</v>
      </c>
      <c r="AV934" s="41">
        <f t="shared" si="536"/>
        <v>0.13014608233731739</v>
      </c>
      <c r="AW934" s="41">
        <f t="shared" si="537"/>
        <v>0.13678618857901725</v>
      </c>
      <c r="AX934" s="41">
        <f t="shared" si="538"/>
        <v>0.12881806108897742</v>
      </c>
      <c r="AY934" s="41">
        <f t="shared" si="539"/>
        <v>8.3665338645418322E-2</v>
      </c>
      <c r="AZ934" s="41">
        <f t="shared" si="540"/>
        <v>4.2496679946879147E-2</v>
      </c>
      <c r="BA934" s="41">
        <f t="shared" si="541"/>
        <v>1.1952191235059761E-2</v>
      </c>
      <c r="BB934" s="41">
        <f t="shared" si="542"/>
        <v>4.6480743691899071E-2</v>
      </c>
      <c r="BC934" s="41">
        <f t="shared" si="543"/>
        <v>0</v>
      </c>
      <c r="BD934" s="41">
        <f t="shared" si="544"/>
        <v>0.90305444887118191</v>
      </c>
      <c r="BE934" s="41">
        <f t="shared" si="545"/>
        <v>9.5617529880478086E-2</v>
      </c>
      <c r="BF934" s="41">
        <f t="shared" si="546"/>
        <v>1.3280212483399733E-3</v>
      </c>
      <c r="BG934" s="41">
        <f t="shared" si="547"/>
        <v>0.45551128818061087</v>
      </c>
      <c r="BH934" s="41">
        <f t="shared" si="548"/>
        <v>0.39043824701195218</v>
      </c>
      <c r="BI934" s="41">
        <f t="shared" si="549"/>
        <v>0.15405046480743692</v>
      </c>
      <c r="BJ934" s="41">
        <f t="shared" si="550"/>
        <v>0</v>
      </c>
      <c r="BK934" s="41">
        <f t="shared" si="551"/>
        <v>5.7104913678618856E-2</v>
      </c>
      <c r="BL934" s="41">
        <f t="shared" si="552"/>
        <v>0</v>
      </c>
      <c r="BM934" s="41">
        <f t="shared" si="553"/>
        <v>3.4528552456839307E-2</v>
      </c>
      <c r="BN934" s="41">
        <f t="shared" si="554"/>
        <v>0.9083665338645418</v>
      </c>
      <c r="BO934" s="41">
        <f t="shared" si="555"/>
        <v>7.3041168658698544E-2</v>
      </c>
      <c r="BP934" s="41">
        <f t="shared" si="556"/>
        <v>0.9083665338645418</v>
      </c>
      <c r="BQ934" s="41">
        <f t="shared" si="557"/>
        <v>1.0624169986719787E-2</v>
      </c>
      <c r="BR934" s="41">
        <f t="shared" si="558"/>
        <v>7.9681274900398405E-3</v>
      </c>
      <c r="BS934" s="41">
        <f t="shared" si="559"/>
        <v>0.27490039840637448</v>
      </c>
      <c r="BT934" s="41">
        <f t="shared" si="560"/>
        <v>0.72509960159362552</v>
      </c>
      <c r="BU934" s="41">
        <f t="shared" si="561"/>
        <v>0</v>
      </c>
      <c r="BV934" s="41">
        <f t="shared" si="562"/>
        <v>0</v>
      </c>
      <c r="BW934" s="41">
        <f t="shared" si="563"/>
        <v>1</v>
      </c>
      <c r="BX934" s="41" t="str">
        <f t="shared" si="568"/>
        <v>2014Registered psychiatric nursesAlberta</v>
      </c>
      <c r="BY934" s="51">
        <f>VLOOKUP(BX934,'%workplace'!$A$1:$F$381,6,FALSE)</f>
        <v>1292</v>
      </c>
      <c r="BZ934" s="32">
        <f t="shared" si="569"/>
        <v>0.58281733746130027</v>
      </c>
    </row>
    <row r="935" spans="1:78" s="8" customFormat="1" hidden="1" x14ac:dyDescent="0.2">
      <c r="A935" s="8" t="str">
        <f t="shared" si="567"/>
        <v>2014Registered psychiatric nursesAlbertaOther places of work</v>
      </c>
      <c r="B935" s="8" t="s">
        <v>8</v>
      </c>
      <c r="C935" s="8" t="s">
        <v>22</v>
      </c>
      <c r="D935" s="8" t="s">
        <v>13</v>
      </c>
      <c r="E935" s="8">
        <v>2014</v>
      </c>
      <c r="F935" s="8">
        <v>91</v>
      </c>
      <c r="G935" s="8">
        <v>23</v>
      </c>
      <c r="H935" s="8">
        <v>0</v>
      </c>
      <c r="I935" s="8">
        <v>9</v>
      </c>
      <c r="J935" s="8">
        <v>8</v>
      </c>
      <c r="K935" s="8">
        <v>5</v>
      </c>
      <c r="L935" s="8">
        <v>14</v>
      </c>
      <c r="M935" s="8">
        <v>20</v>
      </c>
      <c r="N935" s="8">
        <v>15</v>
      </c>
      <c r="O935" s="8">
        <v>16</v>
      </c>
      <c r="P935" s="8">
        <v>18</v>
      </c>
      <c r="Q935" s="8">
        <v>5</v>
      </c>
      <c r="R935" s="8">
        <v>1</v>
      </c>
      <c r="S935" s="8">
        <v>3</v>
      </c>
      <c r="T935" s="8">
        <v>0</v>
      </c>
      <c r="U935" s="8">
        <v>107</v>
      </c>
      <c r="V935" s="8">
        <v>7</v>
      </c>
      <c r="W935" s="8">
        <v>0</v>
      </c>
      <c r="X935" s="8">
        <v>75</v>
      </c>
      <c r="Y935" s="8">
        <v>27</v>
      </c>
      <c r="Z935" s="8">
        <v>12</v>
      </c>
      <c r="AA935" s="8">
        <v>0</v>
      </c>
      <c r="AB935" s="8">
        <v>19</v>
      </c>
      <c r="AC935" s="8">
        <v>0</v>
      </c>
      <c r="AD935" s="8">
        <v>46</v>
      </c>
      <c r="AE935" s="8">
        <v>49</v>
      </c>
      <c r="AF935" s="8">
        <v>29</v>
      </c>
      <c r="AG935" s="8">
        <v>69</v>
      </c>
      <c r="AH935" s="8">
        <v>14</v>
      </c>
      <c r="AI935" s="8">
        <v>2</v>
      </c>
      <c r="AJ935" s="8">
        <v>19</v>
      </c>
      <c r="AK935" s="8">
        <v>95</v>
      </c>
      <c r="AL935" s="8">
        <v>0</v>
      </c>
      <c r="AM935" s="8">
        <v>0</v>
      </c>
      <c r="AN935" s="8">
        <v>114</v>
      </c>
      <c r="AO935" s="41">
        <f t="shared" si="564"/>
        <v>0.79824561403508776</v>
      </c>
      <c r="AP935" s="41">
        <f t="shared" si="565"/>
        <v>0.20175438596491227</v>
      </c>
      <c r="AQ935" s="41">
        <f t="shared" si="566"/>
        <v>0</v>
      </c>
      <c r="AR935" s="41">
        <f t="shared" si="532"/>
        <v>7.8947368421052627E-2</v>
      </c>
      <c r="AS935" s="41">
        <f t="shared" si="533"/>
        <v>7.0175438596491224E-2</v>
      </c>
      <c r="AT935" s="41">
        <f t="shared" si="534"/>
        <v>4.3859649122807015E-2</v>
      </c>
      <c r="AU935" s="41">
        <f t="shared" si="535"/>
        <v>0.12280701754385964</v>
      </c>
      <c r="AV935" s="41">
        <f t="shared" si="536"/>
        <v>0.17543859649122806</v>
      </c>
      <c r="AW935" s="41">
        <f t="shared" si="537"/>
        <v>0.13157894736842105</v>
      </c>
      <c r="AX935" s="41">
        <f t="shared" si="538"/>
        <v>0.14035087719298245</v>
      </c>
      <c r="AY935" s="41">
        <f t="shared" si="539"/>
        <v>0.15789473684210525</v>
      </c>
      <c r="AZ935" s="41">
        <f t="shared" si="540"/>
        <v>4.3859649122807015E-2</v>
      </c>
      <c r="BA935" s="41">
        <f t="shared" si="541"/>
        <v>8.771929824561403E-3</v>
      </c>
      <c r="BB935" s="41">
        <f t="shared" si="542"/>
        <v>2.6315789473684209E-2</v>
      </c>
      <c r="BC935" s="41">
        <f t="shared" si="543"/>
        <v>0</v>
      </c>
      <c r="BD935" s="41">
        <f t="shared" si="544"/>
        <v>0.93859649122807021</v>
      </c>
      <c r="BE935" s="41">
        <f t="shared" si="545"/>
        <v>6.1403508771929821E-2</v>
      </c>
      <c r="BF935" s="41">
        <f t="shared" si="546"/>
        <v>0</v>
      </c>
      <c r="BG935" s="41">
        <f t="shared" si="547"/>
        <v>0.65789473684210531</v>
      </c>
      <c r="BH935" s="41">
        <f t="shared" si="548"/>
        <v>0.23684210526315788</v>
      </c>
      <c r="BI935" s="41">
        <f t="shared" si="549"/>
        <v>0.10526315789473684</v>
      </c>
      <c r="BJ935" s="41">
        <f t="shared" si="550"/>
        <v>0</v>
      </c>
      <c r="BK935" s="41">
        <f t="shared" si="551"/>
        <v>0.16666666666666666</v>
      </c>
      <c r="BL935" s="41">
        <f t="shared" si="552"/>
        <v>0</v>
      </c>
      <c r="BM935" s="41">
        <f t="shared" si="553"/>
        <v>0.40350877192982454</v>
      </c>
      <c r="BN935" s="41">
        <f t="shared" si="554"/>
        <v>0.42982456140350878</v>
      </c>
      <c r="BO935" s="41">
        <f t="shared" si="555"/>
        <v>0.25438596491228072</v>
      </c>
      <c r="BP935" s="41">
        <f t="shared" si="556"/>
        <v>0.60526315789473684</v>
      </c>
      <c r="BQ935" s="41">
        <f t="shared" si="557"/>
        <v>0.12280701754385964</v>
      </c>
      <c r="BR935" s="41">
        <f t="shared" si="558"/>
        <v>1.7543859649122806E-2</v>
      </c>
      <c r="BS935" s="41">
        <f t="shared" si="559"/>
        <v>0.16666666666666666</v>
      </c>
      <c r="BT935" s="41">
        <f t="shared" si="560"/>
        <v>0.83333333333333337</v>
      </c>
      <c r="BU935" s="41">
        <f t="shared" si="561"/>
        <v>0</v>
      </c>
      <c r="BV935" s="41">
        <f t="shared" si="562"/>
        <v>0</v>
      </c>
      <c r="BW935" s="41">
        <f t="shared" si="563"/>
        <v>1</v>
      </c>
      <c r="BX935" s="41" t="str">
        <f t="shared" si="568"/>
        <v>2014Registered psychiatric nursesAlberta</v>
      </c>
      <c r="BY935" s="51">
        <f>VLOOKUP(BX935,'%workplace'!$A$1:$F$381,6,FALSE)</f>
        <v>1292</v>
      </c>
      <c r="BZ935" s="32">
        <f t="shared" si="569"/>
        <v>8.8235294117647065E-2</v>
      </c>
    </row>
    <row r="936" spans="1:78" s="8" customFormat="1" hidden="1" x14ac:dyDescent="0.2">
      <c r="A936" s="8" t="str">
        <f t="shared" si="567"/>
        <v>2014Registered psychiatric nursesAlbertaUnknown places of work</v>
      </c>
      <c r="B936" s="8" t="s">
        <v>8</v>
      </c>
      <c r="C936" s="8" t="s">
        <v>22</v>
      </c>
      <c r="D936" s="8" t="s">
        <v>49</v>
      </c>
      <c r="E936" s="8">
        <v>2014</v>
      </c>
      <c r="F936" s="8">
        <v>5</v>
      </c>
      <c r="G936" s="8">
        <v>0</v>
      </c>
      <c r="H936" s="8">
        <v>0</v>
      </c>
      <c r="I936" s="8">
        <v>4</v>
      </c>
      <c r="J936" s="8">
        <v>0</v>
      </c>
      <c r="K936" s="8">
        <v>1</v>
      </c>
      <c r="L936" s="8">
        <v>0</v>
      </c>
      <c r="M936" s="8">
        <v>0</v>
      </c>
      <c r="N936" s="8">
        <v>0</v>
      </c>
      <c r="O936" s="8">
        <v>0</v>
      </c>
      <c r="P936" s="8">
        <v>0</v>
      </c>
      <c r="Q936" s="8">
        <v>0</v>
      </c>
      <c r="R936" s="8">
        <v>0</v>
      </c>
      <c r="S936" s="8">
        <v>0</v>
      </c>
      <c r="T936" s="8">
        <v>0</v>
      </c>
      <c r="U936" s="8">
        <v>4</v>
      </c>
      <c r="V936" s="8">
        <v>1</v>
      </c>
      <c r="W936" s="8">
        <v>0</v>
      </c>
      <c r="X936" s="8">
        <v>0</v>
      </c>
      <c r="Y936" s="8">
        <v>0</v>
      </c>
      <c r="Z936" s="8">
        <v>5</v>
      </c>
      <c r="AA936" s="8">
        <v>0</v>
      </c>
      <c r="AB936" s="8">
        <v>0</v>
      </c>
      <c r="AC936" s="8">
        <v>5</v>
      </c>
      <c r="AD936" s="8">
        <v>0</v>
      </c>
      <c r="AE936" s="8">
        <v>0</v>
      </c>
      <c r="AF936" s="8">
        <v>0</v>
      </c>
      <c r="AG936" s="8">
        <v>0</v>
      </c>
      <c r="AH936" s="8">
        <v>0</v>
      </c>
      <c r="AI936" s="8">
        <v>0</v>
      </c>
      <c r="AJ936" s="8">
        <v>1</v>
      </c>
      <c r="AK936" s="8">
        <v>3</v>
      </c>
      <c r="AL936" s="8">
        <v>5</v>
      </c>
      <c r="AM936" s="8">
        <v>1</v>
      </c>
      <c r="AN936" s="8">
        <v>5</v>
      </c>
      <c r="AO936" s="41">
        <f t="shared" si="564"/>
        <v>1</v>
      </c>
      <c r="AP936" s="41">
        <f t="shared" si="565"/>
        <v>0</v>
      </c>
      <c r="AQ936" s="41">
        <f t="shared" si="566"/>
        <v>0</v>
      </c>
      <c r="AR936" s="41">
        <f t="shared" si="532"/>
        <v>0.8</v>
      </c>
      <c r="AS936" s="41">
        <f t="shared" si="533"/>
        <v>0</v>
      </c>
      <c r="AT936" s="41">
        <f t="shared" si="534"/>
        <v>0.2</v>
      </c>
      <c r="AU936" s="41">
        <f t="shared" si="535"/>
        <v>0</v>
      </c>
      <c r="AV936" s="41">
        <f t="shared" si="536"/>
        <v>0</v>
      </c>
      <c r="AW936" s="41">
        <f t="shared" si="537"/>
        <v>0</v>
      </c>
      <c r="AX936" s="41">
        <f t="shared" si="538"/>
        <v>0</v>
      </c>
      <c r="AY936" s="41">
        <f t="shared" si="539"/>
        <v>0</v>
      </c>
      <c r="AZ936" s="41">
        <f t="shared" si="540"/>
        <v>0</v>
      </c>
      <c r="BA936" s="41">
        <f t="shared" si="541"/>
        <v>0</v>
      </c>
      <c r="BB936" s="41">
        <f t="shared" si="542"/>
        <v>0</v>
      </c>
      <c r="BC936" s="41">
        <f t="shared" si="543"/>
        <v>0</v>
      </c>
      <c r="BD936" s="41">
        <f t="shared" si="544"/>
        <v>0.8</v>
      </c>
      <c r="BE936" s="41">
        <f t="shared" si="545"/>
        <v>0.2</v>
      </c>
      <c r="BF936" s="41">
        <f t="shared" si="546"/>
        <v>0</v>
      </c>
      <c r="BG936" s="41">
        <f t="shared" si="547"/>
        <v>0</v>
      </c>
      <c r="BH936" s="41">
        <f t="shared" si="548"/>
        <v>0</v>
      </c>
      <c r="BI936" s="41">
        <f t="shared" si="549"/>
        <v>1</v>
      </c>
      <c r="BJ936" s="41">
        <f t="shared" si="550"/>
        <v>0</v>
      </c>
      <c r="BK936" s="41">
        <f t="shared" si="551"/>
        <v>0</v>
      </c>
      <c r="BL936" s="41">
        <f t="shared" si="552"/>
        <v>1</v>
      </c>
      <c r="BM936" s="41">
        <f t="shared" si="553"/>
        <v>0</v>
      </c>
      <c r="BN936" s="41">
        <f t="shared" si="554"/>
        <v>0</v>
      </c>
      <c r="BO936" s="41">
        <f t="shared" si="555"/>
        <v>0</v>
      </c>
      <c r="BP936" s="41">
        <f t="shared" si="556"/>
        <v>0</v>
      </c>
      <c r="BQ936" s="41">
        <f t="shared" si="557"/>
        <v>0</v>
      </c>
      <c r="BR936" s="41">
        <f t="shared" si="558"/>
        <v>0</v>
      </c>
      <c r="BS936" s="41">
        <f t="shared" si="559"/>
        <v>0.2</v>
      </c>
      <c r="BT936" s="41">
        <f t="shared" si="560"/>
        <v>0.6</v>
      </c>
      <c r="BU936" s="41">
        <f t="shared" si="561"/>
        <v>1</v>
      </c>
      <c r="BV936" s="41">
        <f t="shared" si="562"/>
        <v>0.2</v>
      </c>
      <c r="BW936" s="41">
        <f t="shared" si="563"/>
        <v>1</v>
      </c>
      <c r="BX936" s="41" t="str">
        <f t="shared" si="568"/>
        <v>2014Registered psychiatric nursesAlberta</v>
      </c>
      <c r="BY936" s="51">
        <f>VLOOKUP(BX936,'%workplace'!$A$1:$F$381,6,FALSE)</f>
        <v>1292</v>
      </c>
      <c r="BZ936" s="32">
        <f t="shared" si="569"/>
        <v>3.869969040247678E-3</v>
      </c>
    </row>
    <row r="937" spans="1:78" s="8" customFormat="1" hidden="1" x14ac:dyDescent="0.2">
      <c r="A937" s="8" t="str">
        <f t="shared" si="567"/>
        <v>2014Registered psychiatric nursesBritish ColumbiaAll places of work</v>
      </c>
      <c r="B937" s="8" t="s">
        <v>8</v>
      </c>
      <c r="C937" s="8" t="s">
        <v>23</v>
      </c>
      <c r="D937" s="8" t="s">
        <v>9</v>
      </c>
      <c r="E937" s="8">
        <v>2014</v>
      </c>
      <c r="F937" s="8">
        <v>1855</v>
      </c>
      <c r="G937" s="8">
        <v>546</v>
      </c>
      <c r="H937" s="8">
        <v>0</v>
      </c>
      <c r="I937" s="8">
        <v>220</v>
      </c>
      <c r="J937" s="8">
        <v>255</v>
      </c>
      <c r="K937" s="8">
        <v>254</v>
      </c>
      <c r="L937" s="8">
        <v>336</v>
      </c>
      <c r="M937" s="8">
        <v>318</v>
      </c>
      <c r="N937" s="8">
        <v>348</v>
      </c>
      <c r="O937" s="8">
        <v>293</v>
      </c>
      <c r="P937" s="8">
        <v>197</v>
      </c>
      <c r="Q937" s="8">
        <v>111</v>
      </c>
      <c r="R937" s="8">
        <v>29</v>
      </c>
      <c r="S937" s="8">
        <v>40</v>
      </c>
      <c r="T937" s="8">
        <v>0</v>
      </c>
      <c r="U937" s="8">
        <v>1846</v>
      </c>
      <c r="V937" s="8">
        <v>239</v>
      </c>
      <c r="W937" s="8">
        <v>316</v>
      </c>
      <c r="X937" s="8">
        <v>1547</v>
      </c>
      <c r="Y937" s="8">
        <v>390</v>
      </c>
      <c r="Z937" s="8">
        <v>464</v>
      </c>
      <c r="AA937" s="8">
        <v>0</v>
      </c>
      <c r="AB937" s="8">
        <v>143</v>
      </c>
      <c r="AC937" s="8">
        <v>0</v>
      </c>
      <c r="AD937" s="8">
        <v>244</v>
      </c>
      <c r="AE937" s="8">
        <v>2014</v>
      </c>
      <c r="AF937" s="8">
        <v>192</v>
      </c>
      <c r="AG937" s="8">
        <v>2129</v>
      </c>
      <c r="AH937" s="8">
        <v>79</v>
      </c>
      <c r="AI937" s="8">
        <v>1</v>
      </c>
      <c r="AJ937" s="8">
        <v>85</v>
      </c>
      <c r="AK937" s="8">
        <v>2315</v>
      </c>
      <c r="AL937" s="8">
        <v>0</v>
      </c>
      <c r="AM937" s="8">
        <v>1</v>
      </c>
      <c r="AN937" s="8">
        <v>2401</v>
      </c>
      <c r="AO937" s="41">
        <f t="shared" si="564"/>
        <v>0.77259475218658891</v>
      </c>
      <c r="AP937" s="41">
        <f t="shared" si="565"/>
        <v>0.22740524781341107</v>
      </c>
      <c r="AQ937" s="41">
        <f t="shared" si="566"/>
        <v>0</v>
      </c>
      <c r="AR937" s="41">
        <f t="shared" si="532"/>
        <v>9.1628488129945854E-2</v>
      </c>
      <c r="AS937" s="41">
        <f t="shared" si="533"/>
        <v>0.10620574760516452</v>
      </c>
      <c r="AT937" s="41">
        <f t="shared" si="534"/>
        <v>0.10578925447730113</v>
      </c>
      <c r="AU937" s="41">
        <f t="shared" si="535"/>
        <v>0.13994169096209913</v>
      </c>
      <c r="AV937" s="41">
        <f t="shared" si="536"/>
        <v>0.1324448146605581</v>
      </c>
      <c r="AW937" s="41">
        <f t="shared" si="537"/>
        <v>0.14493960849645982</v>
      </c>
      <c r="AX937" s="41">
        <f t="shared" si="538"/>
        <v>0.12203248646397334</v>
      </c>
      <c r="AY937" s="41">
        <f t="shared" si="539"/>
        <v>8.2049146189087874E-2</v>
      </c>
      <c r="AZ937" s="41">
        <f t="shared" si="540"/>
        <v>4.6230737192836317E-2</v>
      </c>
      <c r="BA937" s="41">
        <f t="shared" si="541"/>
        <v>1.2078300708038317E-2</v>
      </c>
      <c r="BB937" s="41">
        <f t="shared" si="542"/>
        <v>1.665972511453561E-2</v>
      </c>
      <c r="BC937" s="41">
        <f t="shared" si="543"/>
        <v>0</v>
      </c>
      <c r="BD937" s="41">
        <f t="shared" si="544"/>
        <v>0.76884631403581838</v>
      </c>
      <c r="BE937" s="41">
        <f t="shared" si="545"/>
        <v>9.9541857559350272E-2</v>
      </c>
      <c r="BF937" s="41">
        <f t="shared" si="546"/>
        <v>0.13161182840483132</v>
      </c>
      <c r="BG937" s="41">
        <f t="shared" si="547"/>
        <v>0.64431486880466471</v>
      </c>
      <c r="BH937" s="41">
        <f t="shared" si="548"/>
        <v>0.16243231986672219</v>
      </c>
      <c r="BI937" s="41">
        <f t="shared" si="549"/>
        <v>0.19325281132861308</v>
      </c>
      <c r="BJ937" s="41">
        <f t="shared" si="550"/>
        <v>0</v>
      </c>
      <c r="BK937" s="41">
        <f t="shared" si="551"/>
        <v>5.9558517284464804E-2</v>
      </c>
      <c r="BL937" s="41">
        <f t="shared" si="552"/>
        <v>0</v>
      </c>
      <c r="BM937" s="41">
        <f t="shared" si="553"/>
        <v>0.10162432319866722</v>
      </c>
      <c r="BN937" s="41">
        <f t="shared" si="554"/>
        <v>0.83881715951686797</v>
      </c>
      <c r="BO937" s="41">
        <f t="shared" si="555"/>
        <v>7.9966680549770935E-2</v>
      </c>
      <c r="BP937" s="41">
        <f t="shared" si="556"/>
        <v>0.8867138692211578</v>
      </c>
      <c r="BQ937" s="41">
        <f t="shared" si="557"/>
        <v>3.290295710120783E-2</v>
      </c>
      <c r="BR937" s="41">
        <f t="shared" si="558"/>
        <v>4.1649312786339027E-4</v>
      </c>
      <c r="BS937" s="41">
        <f t="shared" si="559"/>
        <v>3.5401915868388173E-2</v>
      </c>
      <c r="BT937" s="41">
        <f t="shared" si="560"/>
        <v>0.96418159100374845</v>
      </c>
      <c r="BU937" s="41">
        <f t="shared" si="561"/>
        <v>0</v>
      </c>
      <c r="BV937" s="41">
        <f t="shared" si="562"/>
        <v>4.1649312786339027E-4</v>
      </c>
      <c r="BW937" s="41">
        <f t="shared" si="563"/>
        <v>1</v>
      </c>
      <c r="BX937" s="41" t="str">
        <f t="shared" si="568"/>
        <v>2014Registered psychiatric nursesBritish Columbia</v>
      </c>
      <c r="BY937" s="51">
        <f>VLOOKUP(BX937,'%workplace'!$A$1:$F$381,6,FALSE)</f>
        <v>2401</v>
      </c>
      <c r="BZ937" s="32">
        <f t="shared" si="569"/>
        <v>1</v>
      </c>
    </row>
    <row r="938" spans="1:78" s="8" customFormat="1" hidden="1" x14ac:dyDescent="0.2">
      <c r="A938" s="8" t="str">
        <f t="shared" si="567"/>
        <v>2014Registered psychiatric nursesBritish ColumbiaCommunity health</v>
      </c>
      <c r="B938" s="8" t="s">
        <v>8</v>
      </c>
      <c r="C938" s="8" t="s">
        <v>23</v>
      </c>
      <c r="D938" s="8" t="s">
        <v>11</v>
      </c>
      <c r="E938" s="8">
        <v>2014</v>
      </c>
      <c r="F938" s="8">
        <v>693</v>
      </c>
      <c r="G938" s="8">
        <v>215</v>
      </c>
      <c r="H938" s="8">
        <v>0</v>
      </c>
      <c r="I938" s="8">
        <v>62</v>
      </c>
      <c r="J938" s="8">
        <v>80</v>
      </c>
      <c r="K938" s="8">
        <v>88</v>
      </c>
      <c r="L938" s="8">
        <v>118</v>
      </c>
      <c r="M938" s="8">
        <v>150</v>
      </c>
      <c r="N938" s="8">
        <v>152</v>
      </c>
      <c r="O938" s="8">
        <v>122</v>
      </c>
      <c r="P938" s="8">
        <v>78</v>
      </c>
      <c r="Q938" s="8">
        <v>40</v>
      </c>
      <c r="R938" s="8">
        <v>10</v>
      </c>
      <c r="S938" s="8">
        <v>8</v>
      </c>
      <c r="T938" s="8">
        <v>0</v>
      </c>
      <c r="U938" s="8">
        <v>661</v>
      </c>
      <c r="V938" s="8">
        <v>116</v>
      </c>
      <c r="W938" s="8">
        <v>131</v>
      </c>
      <c r="X938" s="8">
        <v>646</v>
      </c>
      <c r="Y938" s="8">
        <v>125</v>
      </c>
      <c r="Z938" s="8">
        <v>137</v>
      </c>
      <c r="AA938" s="8">
        <v>0</v>
      </c>
      <c r="AB938" s="8">
        <v>52</v>
      </c>
      <c r="AC938" s="8">
        <v>0</v>
      </c>
      <c r="AD938" s="8">
        <v>70</v>
      </c>
      <c r="AE938" s="8">
        <v>786</v>
      </c>
      <c r="AF938" s="8">
        <v>69</v>
      </c>
      <c r="AG938" s="8">
        <v>826</v>
      </c>
      <c r="AH938" s="8">
        <v>13</v>
      </c>
      <c r="AI938" s="8">
        <v>0</v>
      </c>
      <c r="AJ938" s="8">
        <v>43</v>
      </c>
      <c r="AK938" s="8">
        <v>865</v>
      </c>
      <c r="AL938" s="8">
        <v>0</v>
      </c>
      <c r="AM938" s="8">
        <v>0</v>
      </c>
      <c r="AN938" s="8">
        <v>908</v>
      </c>
      <c r="AO938" s="41">
        <f t="shared" si="564"/>
        <v>0.763215859030837</v>
      </c>
      <c r="AP938" s="41">
        <f t="shared" si="565"/>
        <v>0.236784140969163</v>
      </c>
      <c r="AQ938" s="41">
        <f t="shared" si="566"/>
        <v>0</v>
      </c>
      <c r="AR938" s="41">
        <f t="shared" si="532"/>
        <v>6.8281938325991193E-2</v>
      </c>
      <c r="AS938" s="41">
        <f t="shared" si="533"/>
        <v>8.8105726872246701E-2</v>
      </c>
      <c r="AT938" s="41">
        <f t="shared" si="534"/>
        <v>9.6916299559471369E-2</v>
      </c>
      <c r="AU938" s="41">
        <f t="shared" si="535"/>
        <v>0.12995594713656389</v>
      </c>
      <c r="AV938" s="41">
        <f t="shared" si="536"/>
        <v>0.16519823788546256</v>
      </c>
      <c r="AW938" s="41">
        <f t="shared" si="537"/>
        <v>0.16740088105726872</v>
      </c>
      <c r="AX938" s="41">
        <f t="shared" si="538"/>
        <v>0.1343612334801762</v>
      </c>
      <c r="AY938" s="41">
        <f t="shared" si="539"/>
        <v>8.590308370044053E-2</v>
      </c>
      <c r="AZ938" s="41">
        <f t="shared" si="540"/>
        <v>4.405286343612335E-2</v>
      </c>
      <c r="BA938" s="41">
        <f t="shared" si="541"/>
        <v>1.1013215859030838E-2</v>
      </c>
      <c r="BB938" s="41">
        <f t="shared" si="542"/>
        <v>8.8105726872246704E-3</v>
      </c>
      <c r="BC938" s="41">
        <f t="shared" si="543"/>
        <v>0</v>
      </c>
      <c r="BD938" s="41">
        <f t="shared" si="544"/>
        <v>0.72797356828193838</v>
      </c>
      <c r="BE938" s="41">
        <f t="shared" si="545"/>
        <v>0.1277533039647577</v>
      </c>
      <c r="BF938" s="41">
        <f t="shared" si="546"/>
        <v>0.14427312775330398</v>
      </c>
      <c r="BG938" s="41">
        <f t="shared" si="547"/>
        <v>0.71145374449339205</v>
      </c>
      <c r="BH938" s="41">
        <f t="shared" si="548"/>
        <v>0.13766519823788545</v>
      </c>
      <c r="BI938" s="41">
        <f t="shared" si="549"/>
        <v>0.15088105726872247</v>
      </c>
      <c r="BJ938" s="41">
        <f t="shared" si="550"/>
        <v>0</v>
      </c>
      <c r="BK938" s="41">
        <f t="shared" si="551"/>
        <v>5.7268722466960353E-2</v>
      </c>
      <c r="BL938" s="41">
        <f t="shared" si="552"/>
        <v>0</v>
      </c>
      <c r="BM938" s="41">
        <f t="shared" si="553"/>
        <v>7.7092511013215861E-2</v>
      </c>
      <c r="BN938" s="41">
        <f t="shared" si="554"/>
        <v>0.86563876651982374</v>
      </c>
      <c r="BO938" s="41">
        <f t="shared" si="555"/>
        <v>7.5991189427312769E-2</v>
      </c>
      <c r="BP938" s="41">
        <f t="shared" si="556"/>
        <v>0.9096916299559471</v>
      </c>
      <c r="BQ938" s="41">
        <f t="shared" si="557"/>
        <v>1.4317180616740088E-2</v>
      </c>
      <c r="BR938" s="41">
        <f t="shared" si="558"/>
        <v>0</v>
      </c>
      <c r="BS938" s="41">
        <f t="shared" si="559"/>
        <v>4.7356828193832599E-2</v>
      </c>
      <c r="BT938" s="41">
        <f t="shared" si="560"/>
        <v>0.95264317180616742</v>
      </c>
      <c r="BU938" s="41">
        <f t="shared" si="561"/>
        <v>0</v>
      </c>
      <c r="BV938" s="41">
        <f t="shared" si="562"/>
        <v>0</v>
      </c>
      <c r="BW938" s="41">
        <f t="shared" si="563"/>
        <v>1</v>
      </c>
      <c r="BX938" s="41" t="str">
        <f t="shared" si="568"/>
        <v>2014Registered psychiatric nursesBritish Columbia</v>
      </c>
      <c r="BY938" s="51">
        <f>VLOOKUP(BX938,'%workplace'!$A$1:$F$381,6,FALSE)</f>
        <v>2401</v>
      </c>
      <c r="BZ938" s="32">
        <f t="shared" si="569"/>
        <v>0.37817576009995835</v>
      </c>
    </row>
    <row r="939" spans="1:78" s="8" customFormat="1" hidden="1" x14ac:dyDescent="0.2">
      <c r="A939" s="8" t="str">
        <f t="shared" si="567"/>
        <v>2014Registered psychiatric nursesBritish ColumbiaNursing home/long-term care</v>
      </c>
      <c r="B939" s="8" t="s">
        <v>8</v>
      </c>
      <c r="C939" s="8" t="s">
        <v>23</v>
      </c>
      <c r="D939" s="8" t="s">
        <v>12</v>
      </c>
      <c r="E939" s="8">
        <v>2014</v>
      </c>
      <c r="F939" s="8">
        <v>160</v>
      </c>
      <c r="G939" s="8">
        <v>29</v>
      </c>
      <c r="H939" s="8">
        <v>0</v>
      </c>
      <c r="I939" s="8">
        <v>9</v>
      </c>
      <c r="J939" s="8">
        <v>9</v>
      </c>
      <c r="K939" s="8">
        <v>11</v>
      </c>
      <c r="L939" s="8">
        <v>25</v>
      </c>
      <c r="M939" s="8">
        <v>23</v>
      </c>
      <c r="N939" s="8">
        <v>25</v>
      </c>
      <c r="O939" s="8">
        <v>28</v>
      </c>
      <c r="P939" s="8">
        <v>26</v>
      </c>
      <c r="Q939" s="8">
        <v>25</v>
      </c>
      <c r="R939" s="8">
        <v>4</v>
      </c>
      <c r="S939" s="8">
        <v>4</v>
      </c>
      <c r="T939" s="8">
        <v>0</v>
      </c>
      <c r="U939" s="8">
        <v>128</v>
      </c>
      <c r="V939" s="8">
        <v>26</v>
      </c>
      <c r="W939" s="8">
        <v>35</v>
      </c>
      <c r="X939" s="8">
        <v>92</v>
      </c>
      <c r="Y939" s="8">
        <v>51</v>
      </c>
      <c r="Z939" s="8">
        <v>46</v>
      </c>
      <c r="AA939" s="8">
        <v>0</v>
      </c>
      <c r="AB939" s="8">
        <v>36</v>
      </c>
      <c r="AC939" s="8">
        <v>0</v>
      </c>
      <c r="AD939" s="8">
        <v>13</v>
      </c>
      <c r="AE939" s="8">
        <v>140</v>
      </c>
      <c r="AF939" s="8">
        <v>40</v>
      </c>
      <c r="AG939" s="8">
        <v>147</v>
      </c>
      <c r="AH939" s="8">
        <v>2</v>
      </c>
      <c r="AI939" s="8">
        <v>0</v>
      </c>
      <c r="AJ939" s="8">
        <v>15</v>
      </c>
      <c r="AK939" s="8">
        <v>173</v>
      </c>
      <c r="AL939" s="8">
        <v>0</v>
      </c>
      <c r="AM939" s="8">
        <v>1</v>
      </c>
      <c r="AN939" s="8">
        <v>189</v>
      </c>
      <c r="AO939" s="41">
        <f t="shared" si="564"/>
        <v>0.84656084656084651</v>
      </c>
      <c r="AP939" s="41">
        <f t="shared" si="565"/>
        <v>0.15343915343915343</v>
      </c>
      <c r="AQ939" s="41">
        <f t="shared" si="566"/>
        <v>0</v>
      </c>
      <c r="AR939" s="41">
        <f t="shared" si="532"/>
        <v>4.7619047619047616E-2</v>
      </c>
      <c r="AS939" s="41">
        <f t="shared" si="533"/>
        <v>4.7619047619047616E-2</v>
      </c>
      <c r="AT939" s="41">
        <f t="shared" si="534"/>
        <v>5.8201058201058198E-2</v>
      </c>
      <c r="AU939" s="41">
        <f t="shared" si="535"/>
        <v>0.13227513227513227</v>
      </c>
      <c r="AV939" s="41">
        <f t="shared" si="536"/>
        <v>0.12169312169312169</v>
      </c>
      <c r="AW939" s="41">
        <f t="shared" si="537"/>
        <v>0.13227513227513227</v>
      </c>
      <c r="AX939" s="41">
        <f t="shared" si="538"/>
        <v>0.14814814814814814</v>
      </c>
      <c r="AY939" s="41">
        <f t="shared" si="539"/>
        <v>0.13756613756613756</v>
      </c>
      <c r="AZ939" s="41">
        <f t="shared" si="540"/>
        <v>0.13227513227513227</v>
      </c>
      <c r="BA939" s="41">
        <f t="shared" si="541"/>
        <v>2.1164021164021163E-2</v>
      </c>
      <c r="BB939" s="41">
        <f t="shared" si="542"/>
        <v>2.1164021164021163E-2</v>
      </c>
      <c r="BC939" s="41">
        <f t="shared" si="543"/>
        <v>0</v>
      </c>
      <c r="BD939" s="41">
        <f t="shared" si="544"/>
        <v>0.67724867724867721</v>
      </c>
      <c r="BE939" s="41">
        <f t="shared" si="545"/>
        <v>0.13756613756613756</v>
      </c>
      <c r="BF939" s="41">
        <f t="shared" si="546"/>
        <v>0.18518518518518517</v>
      </c>
      <c r="BG939" s="41">
        <f t="shared" si="547"/>
        <v>0.48677248677248675</v>
      </c>
      <c r="BH939" s="41">
        <f t="shared" si="548"/>
        <v>0.26984126984126983</v>
      </c>
      <c r="BI939" s="41">
        <f t="shared" si="549"/>
        <v>0.24338624338624337</v>
      </c>
      <c r="BJ939" s="41">
        <f t="shared" si="550"/>
        <v>0</v>
      </c>
      <c r="BK939" s="41">
        <f t="shared" si="551"/>
        <v>0.19047619047619047</v>
      </c>
      <c r="BL939" s="41">
        <f t="shared" si="552"/>
        <v>0</v>
      </c>
      <c r="BM939" s="41">
        <f t="shared" si="553"/>
        <v>6.8783068783068779E-2</v>
      </c>
      <c r="BN939" s="41">
        <f t="shared" si="554"/>
        <v>0.7407407407407407</v>
      </c>
      <c r="BO939" s="41">
        <f t="shared" si="555"/>
        <v>0.21164021164021163</v>
      </c>
      <c r="BP939" s="41">
        <f t="shared" si="556"/>
        <v>0.77777777777777779</v>
      </c>
      <c r="BQ939" s="41">
        <f t="shared" si="557"/>
        <v>1.0582010582010581E-2</v>
      </c>
      <c r="BR939" s="41">
        <f t="shared" si="558"/>
        <v>0</v>
      </c>
      <c r="BS939" s="41">
        <f t="shared" si="559"/>
        <v>7.9365079365079361E-2</v>
      </c>
      <c r="BT939" s="41">
        <f t="shared" si="560"/>
        <v>0.91534391534391535</v>
      </c>
      <c r="BU939" s="41">
        <f t="shared" si="561"/>
        <v>0</v>
      </c>
      <c r="BV939" s="41">
        <f t="shared" si="562"/>
        <v>5.2910052910052907E-3</v>
      </c>
      <c r="BW939" s="41">
        <f t="shared" si="563"/>
        <v>1</v>
      </c>
      <c r="BX939" s="41" t="str">
        <f t="shared" si="568"/>
        <v>2014Registered psychiatric nursesBritish Columbia</v>
      </c>
      <c r="BY939" s="51">
        <f>VLOOKUP(BX939,'%workplace'!$A$1:$F$381,6,FALSE)</f>
        <v>2401</v>
      </c>
      <c r="BZ939" s="32">
        <f t="shared" si="569"/>
        <v>7.8717201166180764E-2</v>
      </c>
    </row>
    <row r="940" spans="1:78" s="8" customFormat="1" hidden="1" x14ac:dyDescent="0.2">
      <c r="A940" s="8" t="str">
        <f t="shared" si="567"/>
        <v>2014Registered psychiatric nursesBritish ColumbiaHospital</v>
      </c>
      <c r="B940" s="8" t="s">
        <v>8</v>
      </c>
      <c r="C940" s="8" t="s">
        <v>23</v>
      </c>
      <c r="D940" s="8" t="s">
        <v>10</v>
      </c>
      <c r="E940" s="8">
        <v>2014</v>
      </c>
      <c r="F940" s="8">
        <v>822</v>
      </c>
      <c r="G940" s="8">
        <v>234</v>
      </c>
      <c r="H940" s="8">
        <v>0</v>
      </c>
      <c r="I940" s="8">
        <v>141</v>
      </c>
      <c r="J940" s="8">
        <v>158</v>
      </c>
      <c r="K940" s="8">
        <v>133</v>
      </c>
      <c r="L940" s="8">
        <v>166</v>
      </c>
      <c r="M940" s="8">
        <v>113</v>
      </c>
      <c r="N940" s="8">
        <v>132</v>
      </c>
      <c r="O940" s="8">
        <v>99</v>
      </c>
      <c r="P940" s="8">
        <v>54</v>
      </c>
      <c r="Q940" s="8">
        <v>27</v>
      </c>
      <c r="R940" s="8">
        <v>6</v>
      </c>
      <c r="S940" s="8">
        <v>27</v>
      </c>
      <c r="T940" s="8">
        <v>0</v>
      </c>
      <c r="U940" s="8">
        <v>869</v>
      </c>
      <c r="V940" s="8">
        <v>75</v>
      </c>
      <c r="W940" s="8">
        <v>112</v>
      </c>
      <c r="X940" s="8">
        <v>630</v>
      </c>
      <c r="Y940" s="8">
        <v>173</v>
      </c>
      <c r="Z940" s="8">
        <v>253</v>
      </c>
      <c r="AA940" s="8">
        <v>0</v>
      </c>
      <c r="AB940" s="8">
        <v>29</v>
      </c>
      <c r="AC940" s="8">
        <v>0</v>
      </c>
      <c r="AD940" s="8">
        <v>66</v>
      </c>
      <c r="AE940" s="8">
        <v>961</v>
      </c>
      <c r="AF940" s="8">
        <v>41</v>
      </c>
      <c r="AG940" s="8">
        <v>1000</v>
      </c>
      <c r="AH940" s="8">
        <v>14</v>
      </c>
      <c r="AI940" s="8">
        <v>1</v>
      </c>
      <c r="AJ940" s="8">
        <v>16</v>
      </c>
      <c r="AK940" s="8">
        <v>1040</v>
      </c>
      <c r="AL940" s="8">
        <v>0</v>
      </c>
      <c r="AM940" s="8">
        <v>0</v>
      </c>
      <c r="AN940" s="8">
        <v>1056</v>
      </c>
      <c r="AO940" s="41">
        <f t="shared" si="564"/>
        <v>0.77840909090909094</v>
      </c>
      <c r="AP940" s="41">
        <f t="shared" si="565"/>
        <v>0.22159090909090909</v>
      </c>
      <c r="AQ940" s="41">
        <f t="shared" si="566"/>
        <v>0</v>
      </c>
      <c r="AR940" s="41">
        <f t="shared" si="532"/>
        <v>0.13352272727272727</v>
      </c>
      <c r="AS940" s="41">
        <f t="shared" si="533"/>
        <v>0.14962121212121213</v>
      </c>
      <c r="AT940" s="41">
        <f t="shared" si="534"/>
        <v>0.1259469696969697</v>
      </c>
      <c r="AU940" s="41">
        <f t="shared" si="535"/>
        <v>0.1571969696969697</v>
      </c>
      <c r="AV940" s="41">
        <f t="shared" si="536"/>
        <v>0.10700757575757576</v>
      </c>
      <c r="AW940" s="41">
        <f t="shared" si="537"/>
        <v>0.125</v>
      </c>
      <c r="AX940" s="41">
        <f t="shared" si="538"/>
        <v>9.375E-2</v>
      </c>
      <c r="AY940" s="41">
        <f t="shared" si="539"/>
        <v>5.113636363636364E-2</v>
      </c>
      <c r="AZ940" s="41">
        <f t="shared" si="540"/>
        <v>2.556818181818182E-2</v>
      </c>
      <c r="BA940" s="41">
        <f t="shared" si="541"/>
        <v>5.681818181818182E-3</v>
      </c>
      <c r="BB940" s="41">
        <f t="shared" si="542"/>
        <v>2.556818181818182E-2</v>
      </c>
      <c r="BC940" s="41">
        <f t="shared" si="543"/>
        <v>0</v>
      </c>
      <c r="BD940" s="41">
        <f t="shared" si="544"/>
        <v>0.82291666666666663</v>
      </c>
      <c r="BE940" s="41">
        <f t="shared" si="545"/>
        <v>7.1022727272727279E-2</v>
      </c>
      <c r="BF940" s="41">
        <f t="shared" si="546"/>
        <v>0.10606060606060606</v>
      </c>
      <c r="BG940" s="41">
        <f t="shared" si="547"/>
        <v>0.59659090909090906</v>
      </c>
      <c r="BH940" s="41">
        <f t="shared" si="548"/>
        <v>0.16382575757575757</v>
      </c>
      <c r="BI940" s="41">
        <f t="shared" si="549"/>
        <v>0.23958333333333334</v>
      </c>
      <c r="BJ940" s="41">
        <f t="shared" si="550"/>
        <v>0</v>
      </c>
      <c r="BK940" s="41">
        <f t="shared" si="551"/>
        <v>2.7462121212121212E-2</v>
      </c>
      <c r="BL940" s="41">
        <f t="shared" si="552"/>
        <v>0</v>
      </c>
      <c r="BM940" s="41">
        <f t="shared" si="553"/>
        <v>6.25E-2</v>
      </c>
      <c r="BN940" s="41">
        <f t="shared" si="554"/>
        <v>0.91003787878787878</v>
      </c>
      <c r="BO940" s="41">
        <f t="shared" si="555"/>
        <v>3.8825757575757576E-2</v>
      </c>
      <c r="BP940" s="41">
        <f t="shared" si="556"/>
        <v>0.94696969696969702</v>
      </c>
      <c r="BQ940" s="41">
        <f t="shared" si="557"/>
        <v>1.3257575757575758E-2</v>
      </c>
      <c r="BR940" s="41">
        <f t="shared" si="558"/>
        <v>9.46969696969697E-4</v>
      </c>
      <c r="BS940" s="41">
        <f t="shared" si="559"/>
        <v>1.5151515151515152E-2</v>
      </c>
      <c r="BT940" s="41">
        <f t="shared" si="560"/>
        <v>0.98484848484848486</v>
      </c>
      <c r="BU940" s="41">
        <f t="shared" si="561"/>
        <v>0</v>
      </c>
      <c r="BV940" s="41">
        <f t="shared" si="562"/>
        <v>0</v>
      </c>
      <c r="BW940" s="41">
        <f t="shared" si="563"/>
        <v>1</v>
      </c>
      <c r="BX940" s="41" t="str">
        <f t="shared" si="568"/>
        <v>2014Registered psychiatric nursesBritish Columbia</v>
      </c>
      <c r="BY940" s="51">
        <f>VLOOKUP(BX940,'%workplace'!$A$1:$F$381,6,FALSE)</f>
        <v>2401</v>
      </c>
      <c r="BZ940" s="32">
        <f t="shared" si="569"/>
        <v>0.43981674302374013</v>
      </c>
    </row>
    <row r="941" spans="1:78" s="8" customFormat="1" hidden="1" x14ac:dyDescent="0.2">
      <c r="A941" s="8" t="str">
        <f t="shared" si="567"/>
        <v>2014Registered psychiatric nursesBritish ColumbiaOther places of work</v>
      </c>
      <c r="B941" s="8" t="s">
        <v>8</v>
      </c>
      <c r="C941" s="8" t="s">
        <v>23</v>
      </c>
      <c r="D941" s="8" t="s">
        <v>13</v>
      </c>
      <c r="E941" s="8">
        <v>2014</v>
      </c>
      <c r="F941" s="8">
        <v>180</v>
      </c>
      <c r="G941" s="8">
        <v>68</v>
      </c>
      <c r="H941" s="8">
        <v>0</v>
      </c>
      <c r="I941" s="8">
        <v>8</v>
      </c>
      <c r="J941" s="8">
        <v>8</v>
      </c>
      <c r="K941" s="8">
        <v>22</v>
      </c>
      <c r="L941" s="8">
        <v>27</v>
      </c>
      <c r="M941" s="8">
        <v>32</v>
      </c>
      <c r="N941" s="8">
        <v>39</v>
      </c>
      <c r="O941" s="8">
        <v>44</v>
      </c>
      <c r="P941" s="8">
        <v>39</v>
      </c>
      <c r="Q941" s="8">
        <v>19</v>
      </c>
      <c r="R941" s="8">
        <v>9</v>
      </c>
      <c r="S941" s="8">
        <v>1</v>
      </c>
      <c r="T941" s="8">
        <v>0</v>
      </c>
      <c r="U941" s="8">
        <v>188</v>
      </c>
      <c r="V941" s="8">
        <v>22</v>
      </c>
      <c r="W941" s="8">
        <v>38</v>
      </c>
      <c r="X941" s="8">
        <v>179</v>
      </c>
      <c r="Y941" s="8">
        <v>41</v>
      </c>
      <c r="Z941" s="8">
        <v>28</v>
      </c>
      <c r="AA941" s="8">
        <v>0</v>
      </c>
      <c r="AB941" s="8">
        <v>26</v>
      </c>
      <c r="AC941" s="8">
        <v>0</v>
      </c>
      <c r="AD941" s="8">
        <v>95</v>
      </c>
      <c r="AE941" s="8">
        <v>127</v>
      </c>
      <c r="AF941" s="8">
        <v>42</v>
      </c>
      <c r="AG941" s="8">
        <v>156</v>
      </c>
      <c r="AH941" s="8">
        <v>50</v>
      </c>
      <c r="AI941" s="8">
        <v>0</v>
      </c>
      <c r="AJ941" s="8">
        <v>11</v>
      </c>
      <c r="AK941" s="8">
        <v>237</v>
      </c>
      <c r="AL941" s="8">
        <v>0</v>
      </c>
      <c r="AM941" s="8">
        <v>0</v>
      </c>
      <c r="AN941" s="8">
        <v>248</v>
      </c>
      <c r="AO941" s="41">
        <f t="shared" si="564"/>
        <v>0.72580645161290325</v>
      </c>
      <c r="AP941" s="41">
        <f t="shared" si="565"/>
        <v>0.27419354838709675</v>
      </c>
      <c r="AQ941" s="41">
        <f t="shared" si="566"/>
        <v>0</v>
      </c>
      <c r="AR941" s="41">
        <f t="shared" si="532"/>
        <v>3.2258064516129031E-2</v>
      </c>
      <c r="AS941" s="41">
        <f t="shared" si="533"/>
        <v>3.2258064516129031E-2</v>
      </c>
      <c r="AT941" s="41">
        <f t="shared" si="534"/>
        <v>8.8709677419354843E-2</v>
      </c>
      <c r="AU941" s="41">
        <f t="shared" si="535"/>
        <v>0.10887096774193548</v>
      </c>
      <c r="AV941" s="41">
        <f t="shared" si="536"/>
        <v>0.12903225806451613</v>
      </c>
      <c r="AW941" s="41">
        <f t="shared" si="537"/>
        <v>0.15725806451612903</v>
      </c>
      <c r="AX941" s="41">
        <f t="shared" si="538"/>
        <v>0.17741935483870969</v>
      </c>
      <c r="AY941" s="41">
        <f t="shared" si="539"/>
        <v>0.15725806451612903</v>
      </c>
      <c r="AZ941" s="41">
        <f t="shared" si="540"/>
        <v>7.6612903225806453E-2</v>
      </c>
      <c r="BA941" s="41">
        <f t="shared" si="541"/>
        <v>3.6290322580645164E-2</v>
      </c>
      <c r="BB941" s="41">
        <f t="shared" si="542"/>
        <v>4.0322580645161289E-3</v>
      </c>
      <c r="BC941" s="41">
        <f t="shared" si="543"/>
        <v>0</v>
      </c>
      <c r="BD941" s="41">
        <f t="shared" si="544"/>
        <v>0.75806451612903225</v>
      </c>
      <c r="BE941" s="41">
        <f t="shared" si="545"/>
        <v>8.8709677419354843E-2</v>
      </c>
      <c r="BF941" s="41">
        <f t="shared" si="546"/>
        <v>0.15322580645161291</v>
      </c>
      <c r="BG941" s="41">
        <f t="shared" si="547"/>
        <v>0.72177419354838712</v>
      </c>
      <c r="BH941" s="41">
        <f t="shared" si="548"/>
        <v>0.16532258064516128</v>
      </c>
      <c r="BI941" s="41">
        <f t="shared" si="549"/>
        <v>0.11290322580645161</v>
      </c>
      <c r="BJ941" s="41">
        <f t="shared" si="550"/>
        <v>0</v>
      </c>
      <c r="BK941" s="41">
        <f t="shared" si="551"/>
        <v>0.10483870967741936</v>
      </c>
      <c r="BL941" s="41">
        <f t="shared" si="552"/>
        <v>0</v>
      </c>
      <c r="BM941" s="41">
        <f t="shared" si="553"/>
        <v>0.38306451612903225</v>
      </c>
      <c r="BN941" s="41">
        <f t="shared" si="554"/>
        <v>0.51209677419354838</v>
      </c>
      <c r="BO941" s="41">
        <f t="shared" si="555"/>
        <v>0.16935483870967741</v>
      </c>
      <c r="BP941" s="41">
        <f t="shared" si="556"/>
        <v>0.62903225806451613</v>
      </c>
      <c r="BQ941" s="41">
        <f t="shared" si="557"/>
        <v>0.20161290322580644</v>
      </c>
      <c r="BR941" s="41">
        <f t="shared" si="558"/>
        <v>0</v>
      </c>
      <c r="BS941" s="41">
        <f t="shared" si="559"/>
        <v>4.4354838709677422E-2</v>
      </c>
      <c r="BT941" s="41">
        <f t="shared" si="560"/>
        <v>0.95564516129032262</v>
      </c>
      <c r="BU941" s="41">
        <f t="shared" si="561"/>
        <v>0</v>
      </c>
      <c r="BV941" s="41">
        <f t="shared" si="562"/>
        <v>0</v>
      </c>
      <c r="BW941" s="41">
        <f t="shared" si="563"/>
        <v>1</v>
      </c>
      <c r="BX941" s="41" t="str">
        <f t="shared" si="568"/>
        <v>2014Registered psychiatric nursesBritish Columbia</v>
      </c>
      <c r="BY941" s="51">
        <f>VLOOKUP(BX941,'%workplace'!$A$1:$F$381,6,FALSE)</f>
        <v>2401</v>
      </c>
      <c r="BZ941" s="32">
        <f t="shared" si="569"/>
        <v>0.10329029571012079</v>
      </c>
    </row>
    <row r="942" spans="1:78" s="8" customFormat="1" hidden="1" x14ac:dyDescent="0.2">
      <c r="A942" s="8" t="str">
        <f t="shared" si="567"/>
        <v>2014Nurse practitionersNewfoundland and LabradorAll places of work</v>
      </c>
      <c r="B942" s="8" t="s">
        <v>5</v>
      </c>
      <c r="C942" s="8" t="s">
        <v>14</v>
      </c>
      <c r="D942" s="8" t="s">
        <v>9</v>
      </c>
      <c r="E942" s="8">
        <v>2014</v>
      </c>
      <c r="F942" s="8">
        <v>108</v>
      </c>
      <c r="G942" s="8">
        <v>18</v>
      </c>
      <c r="H942" s="8">
        <v>0</v>
      </c>
      <c r="I942" s="8">
        <v>0</v>
      </c>
      <c r="J942" s="8">
        <v>5</v>
      </c>
      <c r="K942" s="8">
        <v>16</v>
      </c>
      <c r="L942" s="8">
        <v>25</v>
      </c>
      <c r="M942" s="8">
        <v>32</v>
      </c>
      <c r="N942" s="8">
        <v>28</v>
      </c>
      <c r="O942" s="8">
        <v>10</v>
      </c>
      <c r="P942" s="8">
        <v>8</v>
      </c>
      <c r="Q942" s="8">
        <v>0</v>
      </c>
      <c r="R942" s="8">
        <v>2</v>
      </c>
      <c r="S942" s="8">
        <v>0</v>
      </c>
      <c r="T942" s="8">
        <v>0</v>
      </c>
      <c r="U942" s="8">
        <v>126</v>
      </c>
      <c r="V942" s="8">
        <v>0</v>
      </c>
      <c r="W942" s="8">
        <v>0</v>
      </c>
      <c r="X942" s="8">
        <v>110</v>
      </c>
      <c r="Y942" s="8">
        <v>7</v>
      </c>
      <c r="Z942" s="8">
        <v>9</v>
      </c>
      <c r="AA942" s="8">
        <v>0</v>
      </c>
      <c r="AB942" s="8">
        <v>4</v>
      </c>
      <c r="AC942" s="8">
        <v>0</v>
      </c>
      <c r="AD942" s="8">
        <v>119</v>
      </c>
      <c r="AE942" s="8">
        <v>3</v>
      </c>
      <c r="AF942" s="8">
        <v>5</v>
      </c>
      <c r="AG942" s="8">
        <v>112</v>
      </c>
      <c r="AH942" s="8">
        <v>9</v>
      </c>
      <c r="AI942" s="8">
        <v>0</v>
      </c>
      <c r="AJ942" s="8">
        <v>55</v>
      </c>
      <c r="AK942" s="8">
        <v>71</v>
      </c>
      <c r="AL942" s="8">
        <v>0</v>
      </c>
      <c r="AM942" s="8">
        <v>0</v>
      </c>
      <c r="AN942" s="8">
        <v>126</v>
      </c>
      <c r="AO942" s="41">
        <f t="shared" si="564"/>
        <v>0.8571428571428571</v>
      </c>
      <c r="AP942" s="41">
        <f t="shared" si="565"/>
        <v>0.14285714285714285</v>
      </c>
      <c r="AQ942" s="41">
        <f t="shared" si="566"/>
        <v>0</v>
      </c>
      <c r="AR942" s="41">
        <f t="shared" si="532"/>
        <v>0</v>
      </c>
      <c r="AS942" s="41">
        <f t="shared" si="533"/>
        <v>3.968253968253968E-2</v>
      </c>
      <c r="AT942" s="41">
        <f t="shared" si="534"/>
        <v>0.12698412698412698</v>
      </c>
      <c r="AU942" s="41">
        <f t="shared" si="535"/>
        <v>0.1984126984126984</v>
      </c>
      <c r="AV942" s="41">
        <f t="shared" si="536"/>
        <v>0.25396825396825395</v>
      </c>
      <c r="AW942" s="41">
        <f t="shared" si="537"/>
        <v>0.22222222222222221</v>
      </c>
      <c r="AX942" s="41">
        <f t="shared" si="538"/>
        <v>7.9365079365079361E-2</v>
      </c>
      <c r="AY942" s="41">
        <f t="shared" si="539"/>
        <v>6.3492063492063489E-2</v>
      </c>
      <c r="AZ942" s="41">
        <f t="shared" si="540"/>
        <v>0</v>
      </c>
      <c r="BA942" s="41">
        <f t="shared" si="541"/>
        <v>1.5873015873015872E-2</v>
      </c>
      <c r="BB942" s="41">
        <f t="shared" si="542"/>
        <v>0</v>
      </c>
      <c r="BC942" s="41">
        <f t="shared" si="543"/>
        <v>0</v>
      </c>
      <c r="BD942" s="41">
        <f t="shared" si="544"/>
        <v>1</v>
      </c>
      <c r="BE942" s="41">
        <f t="shared" si="545"/>
        <v>0</v>
      </c>
      <c r="BF942" s="41">
        <f t="shared" si="546"/>
        <v>0</v>
      </c>
      <c r="BG942" s="41">
        <f t="shared" si="547"/>
        <v>0.87301587301587302</v>
      </c>
      <c r="BH942" s="41">
        <f t="shared" si="548"/>
        <v>5.5555555555555552E-2</v>
      </c>
      <c r="BI942" s="41">
        <f t="shared" si="549"/>
        <v>7.1428571428571425E-2</v>
      </c>
      <c r="BJ942" s="41">
        <f t="shared" si="550"/>
        <v>0</v>
      </c>
      <c r="BK942" s="41">
        <f t="shared" si="551"/>
        <v>3.1746031746031744E-2</v>
      </c>
      <c r="BL942" s="41">
        <f t="shared" si="552"/>
        <v>0</v>
      </c>
      <c r="BM942" s="41">
        <f t="shared" si="553"/>
        <v>0.94444444444444442</v>
      </c>
      <c r="BN942" s="41">
        <f t="shared" si="554"/>
        <v>2.3809523809523808E-2</v>
      </c>
      <c r="BO942" s="41">
        <f t="shared" si="555"/>
        <v>3.968253968253968E-2</v>
      </c>
      <c r="BP942" s="41">
        <f t="shared" si="556"/>
        <v>0.88888888888888884</v>
      </c>
      <c r="BQ942" s="41">
        <f t="shared" si="557"/>
        <v>7.1428571428571425E-2</v>
      </c>
      <c r="BR942" s="41">
        <f t="shared" si="558"/>
        <v>0</v>
      </c>
      <c r="BS942" s="41">
        <f t="shared" si="559"/>
        <v>0.43650793650793651</v>
      </c>
      <c r="BT942" s="41">
        <f t="shared" si="560"/>
        <v>0.56349206349206349</v>
      </c>
      <c r="BU942" s="41">
        <f t="shared" si="561"/>
        <v>0</v>
      </c>
      <c r="BV942" s="41">
        <f t="shared" si="562"/>
        <v>0</v>
      </c>
      <c r="BW942" s="41">
        <f t="shared" si="563"/>
        <v>1</v>
      </c>
      <c r="BX942" s="41" t="str">
        <f t="shared" si="568"/>
        <v>2014Nurse practitionersNewfoundland and Labrador</v>
      </c>
      <c r="BY942" s="51">
        <f>VLOOKUP(BX942,'%workplace'!$A$1:$F$381,6,FALSE)</f>
        <v>126</v>
      </c>
      <c r="BZ942" s="32">
        <f t="shared" si="569"/>
        <v>1</v>
      </c>
    </row>
    <row r="943" spans="1:78" s="8" customFormat="1" hidden="1" x14ac:dyDescent="0.2">
      <c r="A943" s="8" t="str">
        <f t="shared" si="567"/>
        <v>2014Nurse practitionersNewfoundland and LabradorCommunity health</v>
      </c>
      <c r="B943" s="8" t="s">
        <v>5</v>
      </c>
      <c r="C943" s="8" t="s">
        <v>14</v>
      </c>
      <c r="D943" s="8" t="s">
        <v>11</v>
      </c>
      <c r="E943" s="8">
        <v>2014</v>
      </c>
      <c r="F943" s="8">
        <v>29</v>
      </c>
      <c r="G943" s="8">
        <v>2</v>
      </c>
      <c r="H943" s="8">
        <v>0</v>
      </c>
      <c r="I943" s="8">
        <v>0</v>
      </c>
      <c r="J943" s="8">
        <v>1</v>
      </c>
      <c r="K943" s="8">
        <v>2</v>
      </c>
      <c r="L943" s="8">
        <v>5</v>
      </c>
      <c r="M943" s="8">
        <v>10</v>
      </c>
      <c r="N943" s="8">
        <v>6</v>
      </c>
      <c r="O943" s="8">
        <v>4</v>
      </c>
      <c r="P943" s="8">
        <v>2</v>
      </c>
      <c r="Q943" s="8">
        <v>0</v>
      </c>
      <c r="R943" s="8">
        <v>1</v>
      </c>
      <c r="S943" s="8">
        <v>0</v>
      </c>
      <c r="T943" s="8">
        <v>0</v>
      </c>
      <c r="U943" s="8">
        <v>31</v>
      </c>
      <c r="V943" s="8">
        <v>0</v>
      </c>
      <c r="W943" s="8">
        <v>0</v>
      </c>
      <c r="X943" s="8">
        <v>26</v>
      </c>
      <c r="Y943" s="8">
        <v>1</v>
      </c>
      <c r="Z943" s="8">
        <v>4</v>
      </c>
      <c r="AA943" s="8">
        <v>0</v>
      </c>
      <c r="AB943" s="8">
        <v>0</v>
      </c>
      <c r="AC943" s="8">
        <v>0</v>
      </c>
      <c r="AD943" s="8">
        <v>30</v>
      </c>
      <c r="AE943" s="8">
        <v>1</v>
      </c>
      <c r="AF943" s="8">
        <v>1</v>
      </c>
      <c r="AG943" s="8">
        <v>30</v>
      </c>
      <c r="AH943" s="8">
        <v>0</v>
      </c>
      <c r="AI943" s="8">
        <v>0</v>
      </c>
      <c r="AJ943" s="8">
        <v>28</v>
      </c>
      <c r="AK943" s="8">
        <v>3</v>
      </c>
      <c r="AL943" s="8">
        <v>0</v>
      </c>
      <c r="AM943" s="8">
        <v>0</v>
      </c>
      <c r="AN943" s="8">
        <v>31</v>
      </c>
      <c r="AO943" s="41">
        <f t="shared" si="564"/>
        <v>0.93548387096774188</v>
      </c>
      <c r="AP943" s="41">
        <f t="shared" si="565"/>
        <v>6.4516129032258063E-2</v>
      </c>
      <c r="AQ943" s="41">
        <f t="shared" si="566"/>
        <v>0</v>
      </c>
      <c r="AR943" s="41">
        <f t="shared" si="532"/>
        <v>0</v>
      </c>
      <c r="AS943" s="41">
        <f t="shared" si="533"/>
        <v>3.2258064516129031E-2</v>
      </c>
      <c r="AT943" s="41">
        <f t="shared" si="534"/>
        <v>6.4516129032258063E-2</v>
      </c>
      <c r="AU943" s="41">
        <f t="shared" si="535"/>
        <v>0.16129032258064516</v>
      </c>
      <c r="AV943" s="41">
        <f t="shared" si="536"/>
        <v>0.32258064516129031</v>
      </c>
      <c r="AW943" s="41">
        <f t="shared" si="537"/>
        <v>0.19354838709677419</v>
      </c>
      <c r="AX943" s="41">
        <f t="shared" si="538"/>
        <v>0.12903225806451613</v>
      </c>
      <c r="AY943" s="41">
        <f t="shared" si="539"/>
        <v>6.4516129032258063E-2</v>
      </c>
      <c r="AZ943" s="41">
        <f t="shared" si="540"/>
        <v>0</v>
      </c>
      <c r="BA943" s="41">
        <f t="shared" si="541"/>
        <v>3.2258064516129031E-2</v>
      </c>
      <c r="BB943" s="41">
        <f t="shared" si="542"/>
        <v>0</v>
      </c>
      <c r="BC943" s="41">
        <f t="shared" si="543"/>
        <v>0</v>
      </c>
      <c r="BD943" s="41">
        <f t="shared" si="544"/>
        <v>1</v>
      </c>
      <c r="BE943" s="41">
        <f t="shared" si="545"/>
        <v>0</v>
      </c>
      <c r="BF943" s="41">
        <f t="shared" si="546"/>
        <v>0</v>
      </c>
      <c r="BG943" s="41">
        <f t="shared" si="547"/>
        <v>0.83870967741935487</v>
      </c>
      <c r="BH943" s="41">
        <f t="shared" si="548"/>
        <v>3.2258064516129031E-2</v>
      </c>
      <c r="BI943" s="41">
        <f t="shared" si="549"/>
        <v>0.12903225806451613</v>
      </c>
      <c r="BJ943" s="41">
        <f t="shared" si="550"/>
        <v>0</v>
      </c>
      <c r="BK943" s="41">
        <f t="shared" si="551"/>
        <v>0</v>
      </c>
      <c r="BL943" s="41">
        <f t="shared" si="552"/>
        <v>0</v>
      </c>
      <c r="BM943" s="41">
        <f t="shared" si="553"/>
        <v>0.967741935483871</v>
      </c>
      <c r="BN943" s="41">
        <f t="shared" si="554"/>
        <v>3.2258064516129031E-2</v>
      </c>
      <c r="BO943" s="41">
        <f t="shared" si="555"/>
        <v>3.2258064516129031E-2</v>
      </c>
      <c r="BP943" s="41">
        <f t="shared" si="556"/>
        <v>0.967741935483871</v>
      </c>
      <c r="BQ943" s="41">
        <f t="shared" si="557"/>
        <v>0</v>
      </c>
      <c r="BR943" s="41">
        <f t="shared" si="558"/>
        <v>0</v>
      </c>
      <c r="BS943" s="41">
        <f t="shared" si="559"/>
        <v>0.90322580645161288</v>
      </c>
      <c r="BT943" s="41">
        <f t="shared" si="560"/>
        <v>9.6774193548387094E-2</v>
      </c>
      <c r="BU943" s="41">
        <f t="shared" si="561"/>
        <v>0</v>
      </c>
      <c r="BV943" s="41">
        <f t="shared" si="562"/>
        <v>0</v>
      </c>
      <c r="BW943" s="41">
        <f t="shared" si="563"/>
        <v>1</v>
      </c>
      <c r="BX943" s="41" t="str">
        <f t="shared" si="568"/>
        <v>2014Nurse practitionersNewfoundland and Labrador</v>
      </c>
      <c r="BY943" s="51">
        <f>VLOOKUP(BX943,'%workplace'!$A$1:$F$381,6,FALSE)</f>
        <v>126</v>
      </c>
      <c r="BZ943" s="32">
        <f t="shared" si="569"/>
        <v>0.24603174603174602</v>
      </c>
    </row>
    <row r="944" spans="1:78" s="8" customFormat="1" hidden="1" x14ac:dyDescent="0.2">
      <c r="A944" s="8" t="str">
        <f t="shared" si="567"/>
        <v>2014Nurse practitionersNewfoundland and LabradorNursing home/long-term care</v>
      </c>
      <c r="B944" s="8" t="s">
        <v>5</v>
      </c>
      <c r="C944" s="8" t="s">
        <v>14</v>
      </c>
      <c r="D944" s="8" t="s">
        <v>12</v>
      </c>
      <c r="E944" s="8">
        <v>2014</v>
      </c>
      <c r="F944" s="8">
        <v>7</v>
      </c>
      <c r="G944" s="8">
        <v>1</v>
      </c>
      <c r="H944" s="8">
        <v>0</v>
      </c>
      <c r="I944" s="8">
        <v>0</v>
      </c>
      <c r="J944" s="8">
        <v>0</v>
      </c>
      <c r="K944" s="8">
        <v>0</v>
      </c>
      <c r="L944" s="8">
        <v>3</v>
      </c>
      <c r="M944" s="8">
        <v>1</v>
      </c>
      <c r="N944" s="8">
        <v>1</v>
      </c>
      <c r="O944" s="8">
        <v>2</v>
      </c>
      <c r="P944" s="8">
        <v>1</v>
      </c>
      <c r="Q944" s="8">
        <v>0</v>
      </c>
      <c r="R944" s="8">
        <v>0</v>
      </c>
      <c r="S944" s="8">
        <v>0</v>
      </c>
      <c r="T944" s="8">
        <v>0</v>
      </c>
      <c r="U944" s="8">
        <v>8</v>
      </c>
      <c r="V944" s="8">
        <v>0</v>
      </c>
      <c r="W944" s="8">
        <v>0</v>
      </c>
      <c r="X944" s="8">
        <v>7</v>
      </c>
      <c r="Y944" s="8">
        <v>0</v>
      </c>
      <c r="Z944" s="8">
        <v>1</v>
      </c>
      <c r="AA944" s="8">
        <v>0</v>
      </c>
      <c r="AB944" s="8">
        <v>0</v>
      </c>
      <c r="AC944" s="8">
        <v>0</v>
      </c>
      <c r="AD944" s="8">
        <v>8</v>
      </c>
      <c r="AE944" s="8">
        <v>0</v>
      </c>
      <c r="AF944" s="8">
        <v>0</v>
      </c>
      <c r="AG944" s="8">
        <v>8</v>
      </c>
      <c r="AH944" s="8">
        <v>0</v>
      </c>
      <c r="AI944" s="8">
        <v>0</v>
      </c>
      <c r="AJ944" s="8">
        <v>4</v>
      </c>
      <c r="AK944" s="8">
        <v>4</v>
      </c>
      <c r="AL944" s="8">
        <v>0</v>
      </c>
      <c r="AM944" s="8">
        <v>0</v>
      </c>
      <c r="AN944" s="8">
        <v>8</v>
      </c>
      <c r="AO944" s="41">
        <f t="shared" si="564"/>
        <v>0.875</v>
      </c>
      <c r="AP944" s="41">
        <f t="shared" si="565"/>
        <v>0.125</v>
      </c>
      <c r="AQ944" s="41">
        <f t="shared" si="566"/>
        <v>0</v>
      </c>
      <c r="AR944" s="41">
        <f t="shared" si="532"/>
        <v>0</v>
      </c>
      <c r="AS944" s="41">
        <f t="shared" si="533"/>
        <v>0</v>
      </c>
      <c r="AT944" s="41">
        <f t="shared" si="534"/>
        <v>0</v>
      </c>
      <c r="AU944" s="41">
        <f t="shared" si="535"/>
        <v>0.375</v>
      </c>
      <c r="AV944" s="41">
        <f t="shared" si="536"/>
        <v>0.125</v>
      </c>
      <c r="AW944" s="41">
        <f t="shared" si="537"/>
        <v>0.125</v>
      </c>
      <c r="AX944" s="41">
        <f t="shared" si="538"/>
        <v>0.25</v>
      </c>
      <c r="AY944" s="41">
        <f t="shared" si="539"/>
        <v>0.125</v>
      </c>
      <c r="AZ944" s="41">
        <f t="shared" si="540"/>
        <v>0</v>
      </c>
      <c r="BA944" s="41">
        <f t="shared" si="541"/>
        <v>0</v>
      </c>
      <c r="BB944" s="41">
        <f t="shared" si="542"/>
        <v>0</v>
      </c>
      <c r="BC944" s="41">
        <f t="shared" si="543"/>
        <v>0</v>
      </c>
      <c r="BD944" s="41">
        <f t="shared" si="544"/>
        <v>1</v>
      </c>
      <c r="BE944" s="41">
        <f t="shared" si="545"/>
        <v>0</v>
      </c>
      <c r="BF944" s="41">
        <f t="shared" si="546"/>
        <v>0</v>
      </c>
      <c r="BG944" s="41">
        <f t="shared" si="547"/>
        <v>0.875</v>
      </c>
      <c r="BH944" s="41">
        <f t="shared" si="548"/>
        <v>0</v>
      </c>
      <c r="BI944" s="41">
        <f t="shared" si="549"/>
        <v>0.125</v>
      </c>
      <c r="BJ944" s="41">
        <f t="shared" si="550"/>
        <v>0</v>
      </c>
      <c r="BK944" s="41">
        <f t="shared" si="551"/>
        <v>0</v>
      </c>
      <c r="BL944" s="41">
        <f t="shared" si="552"/>
        <v>0</v>
      </c>
      <c r="BM944" s="41">
        <f t="shared" si="553"/>
        <v>1</v>
      </c>
      <c r="BN944" s="41">
        <f t="shared" si="554"/>
        <v>0</v>
      </c>
      <c r="BO944" s="41">
        <f t="shared" si="555"/>
        <v>0</v>
      </c>
      <c r="BP944" s="41">
        <f t="shared" si="556"/>
        <v>1</v>
      </c>
      <c r="BQ944" s="41">
        <f t="shared" si="557"/>
        <v>0</v>
      </c>
      <c r="BR944" s="41">
        <f t="shared" si="558"/>
        <v>0</v>
      </c>
      <c r="BS944" s="41">
        <f t="shared" si="559"/>
        <v>0.5</v>
      </c>
      <c r="BT944" s="41">
        <f t="shared" si="560"/>
        <v>0.5</v>
      </c>
      <c r="BU944" s="41">
        <f t="shared" si="561"/>
        <v>0</v>
      </c>
      <c r="BV944" s="41">
        <f t="shared" si="562"/>
        <v>0</v>
      </c>
      <c r="BW944" s="41">
        <f t="shared" si="563"/>
        <v>1</v>
      </c>
      <c r="BX944" s="41" t="str">
        <f t="shared" si="568"/>
        <v>2014Nurse practitionersNewfoundland and Labrador</v>
      </c>
      <c r="BY944" s="51">
        <f>VLOOKUP(BX944,'%workplace'!$A$1:$F$381,6,FALSE)</f>
        <v>126</v>
      </c>
      <c r="BZ944" s="32">
        <f t="shared" si="569"/>
        <v>6.3492063492063489E-2</v>
      </c>
    </row>
    <row r="945" spans="1:78" s="8" customFormat="1" hidden="1" x14ac:dyDescent="0.2">
      <c r="A945" s="8" t="str">
        <f t="shared" si="567"/>
        <v>2014Nurse practitionersNewfoundland and LabradorHospital</v>
      </c>
      <c r="B945" s="8" t="s">
        <v>5</v>
      </c>
      <c r="C945" s="8" t="s">
        <v>14</v>
      </c>
      <c r="D945" s="8" t="s">
        <v>10</v>
      </c>
      <c r="E945" s="8">
        <v>2014</v>
      </c>
      <c r="F945" s="8">
        <v>49</v>
      </c>
      <c r="G945" s="8">
        <v>8</v>
      </c>
      <c r="H945" s="8">
        <v>0</v>
      </c>
      <c r="I945" s="8">
        <v>0</v>
      </c>
      <c r="J945" s="8">
        <v>2</v>
      </c>
      <c r="K945" s="8">
        <v>12</v>
      </c>
      <c r="L945" s="8">
        <v>12</v>
      </c>
      <c r="M945" s="8">
        <v>14</v>
      </c>
      <c r="N945" s="8">
        <v>13</v>
      </c>
      <c r="O945" s="8">
        <v>2</v>
      </c>
      <c r="P945" s="8">
        <v>2</v>
      </c>
      <c r="Q945" s="8">
        <v>0</v>
      </c>
      <c r="R945" s="8">
        <v>0</v>
      </c>
      <c r="S945" s="8">
        <v>0</v>
      </c>
      <c r="T945" s="8">
        <v>0</v>
      </c>
      <c r="U945" s="8">
        <v>57</v>
      </c>
      <c r="V945" s="8">
        <v>0</v>
      </c>
      <c r="W945" s="8">
        <v>0</v>
      </c>
      <c r="X945" s="8">
        <v>52</v>
      </c>
      <c r="Y945" s="8">
        <v>4</v>
      </c>
      <c r="Z945" s="8">
        <v>1</v>
      </c>
      <c r="AA945" s="8">
        <v>0</v>
      </c>
      <c r="AB945" s="8">
        <v>1</v>
      </c>
      <c r="AC945" s="8">
        <v>0</v>
      </c>
      <c r="AD945" s="8">
        <v>54</v>
      </c>
      <c r="AE945" s="8">
        <v>2</v>
      </c>
      <c r="AF945" s="8">
        <v>1</v>
      </c>
      <c r="AG945" s="8">
        <v>56</v>
      </c>
      <c r="AH945" s="8">
        <v>0</v>
      </c>
      <c r="AI945" s="8">
        <v>0</v>
      </c>
      <c r="AJ945" s="8">
        <v>19</v>
      </c>
      <c r="AK945" s="8">
        <v>38</v>
      </c>
      <c r="AL945" s="8">
        <v>0</v>
      </c>
      <c r="AM945" s="8">
        <v>0</v>
      </c>
      <c r="AN945" s="8">
        <v>57</v>
      </c>
      <c r="AO945" s="41">
        <f t="shared" si="564"/>
        <v>0.85964912280701755</v>
      </c>
      <c r="AP945" s="41">
        <f t="shared" si="565"/>
        <v>0.14035087719298245</v>
      </c>
      <c r="AQ945" s="41">
        <f t="shared" si="566"/>
        <v>0</v>
      </c>
      <c r="AR945" s="41">
        <f t="shared" si="532"/>
        <v>0</v>
      </c>
      <c r="AS945" s="41">
        <f t="shared" si="533"/>
        <v>3.5087719298245612E-2</v>
      </c>
      <c r="AT945" s="41">
        <f t="shared" si="534"/>
        <v>0.21052631578947367</v>
      </c>
      <c r="AU945" s="41">
        <f t="shared" si="535"/>
        <v>0.21052631578947367</v>
      </c>
      <c r="AV945" s="41">
        <f t="shared" si="536"/>
        <v>0.24561403508771928</v>
      </c>
      <c r="AW945" s="41">
        <f t="shared" si="537"/>
        <v>0.22807017543859648</v>
      </c>
      <c r="AX945" s="41">
        <f t="shared" si="538"/>
        <v>3.5087719298245612E-2</v>
      </c>
      <c r="AY945" s="41">
        <f t="shared" si="539"/>
        <v>3.5087719298245612E-2</v>
      </c>
      <c r="AZ945" s="41">
        <f t="shared" si="540"/>
        <v>0</v>
      </c>
      <c r="BA945" s="41">
        <f t="shared" si="541"/>
        <v>0</v>
      </c>
      <c r="BB945" s="41">
        <f t="shared" si="542"/>
        <v>0</v>
      </c>
      <c r="BC945" s="41">
        <f t="shared" si="543"/>
        <v>0</v>
      </c>
      <c r="BD945" s="41">
        <f t="shared" si="544"/>
        <v>1</v>
      </c>
      <c r="BE945" s="41">
        <f t="shared" si="545"/>
        <v>0</v>
      </c>
      <c r="BF945" s="41">
        <f t="shared" si="546"/>
        <v>0</v>
      </c>
      <c r="BG945" s="41">
        <f t="shared" si="547"/>
        <v>0.91228070175438591</v>
      </c>
      <c r="BH945" s="41">
        <f t="shared" si="548"/>
        <v>7.0175438596491224E-2</v>
      </c>
      <c r="BI945" s="41">
        <f t="shared" si="549"/>
        <v>1.7543859649122806E-2</v>
      </c>
      <c r="BJ945" s="41">
        <f t="shared" si="550"/>
        <v>0</v>
      </c>
      <c r="BK945" s="41">
        <f t="shared" si="551"/>
        <v>1.7543859649122806E-2</v>
      </c>
      <c r="BL945" s="41">
        <f t="shared" si="552"/>
        <v>0</v>
      </c>
      <c r="BM945" s="41">
        <f t="shared" si="553"/>
        <v>0.94736842105263153</v>
      </c>
      <c r="BN945" s="41">
        <f t="shared" si="554"/>
        <v>3.5087719298245612E-2</v>
      </c>
      <c r="BO945" s="41">
        <f t="shared" si="555"/>
        <v>1.7543859649122806E-2</v>
      </c>
      <c r="BP945" s="41">
        <f t="shared" si="556"/>
        <v>0.98245614035087714</v>
      </c>
      <c r="BQ945" s="41">
        <f t="shared" si="557"/>
        <v>0</v>
      </c>
      <c r="BR945" s="41">
        <f t="shared" si="558"/>
        <v>0</v>
      </c>
      <c r="BS945" s="41">
        <f t="shared" si="559"/>
        <v>0.33333333333333331</v>
      </c>
      <c r="BT945" s="41">
        <f t="shared" si="560"/>
        <v>0.66666666666666663</v>
      </c>
      <c r="BU945" s="41">
        <f t="shared" si="561"/>
        <v>0</v>
      </c>
      <c r="BV945" s="41">
        <f t="shared" si="562"/>
        <v>0</v>
      </c>
      <c r="BW945" s="41">
        <f t="shared" si="563"/>
        <v>1</v>
      </c>
      <c r="BX945" s="41" t="str">
        <f t="shared" si="568"/>
        <v>2014Nurse practitionersNewfoundland and Labrador</v>
      </c>
      <c r="BY945" s="51">
        <f>VLOOKUP(BX945,'%workplace'!$A$1:$F$381,6,FALSE)</f>
        <v>126</v>
      </c>
      <c r="BZ945" s="32">
        <f t="shared" si="569"/>
        <v>0.45238095238095238</v>
      </c>
    </row>
    <row r="946" spans="1:78" s="8" customFormat="1" hidden="1" x14ac:dyDescent="0.2">
      <c r="A946" s="8" t="str">
        <f t="shared" si="567"/>
        <v>2014Nurse practitionersNewfoundland and LabradorOther places of work</v>
      </c>
      <c r="B946" s="8" t="s">
        <v>5</v>
      </c>
      <c r="C946" s="8" t="s">
        <v>14</v>
      </c>
      <c r="D946" s="8" t="s">
        <v>13</v>
      </c>
      <c r="E946" s="8">
        <v>2014</v>
      </c>
      <c r="F946" s="8">
        <v>23</v>
      </c>
      <c r="G946" s="8">
        <v>7</v>
      </c>
      <c r="H946" s="8">
        <v>0</v>
      </c>
      <c r="I946" s="8">
        <v>0</v>
      </c>
      <c r="J946" s="8">
        <v>2</v>
      </c>
      <c r="K946" s="8">
        <v>2</v>
      </c>
      <c r="L946" s="8">
        <v>5</v>
      </c>
      <c r="M946" s="8">
        <v>7</v>
      </c>
      <c r="N946" s="8">
        <v>8</v>
      </c>
      <c r="O946" s="8">
        <v>2</v>
      </c>
      <c r="P946" s="8">
        <v>3</v>
      </c>
      <c r="Q946" s="8">
        <v>0</v>
      </c>
      <c r="R946" s="8">
        <v>1</v>
      </c>
      <c r="S946" s="8">
        <v>0</v>
      </c>
      <c r="T946" s="8">
        <v>0</v>
      </c>
      <c r="U946" s="8">
        <v>30</v>
      </c>
      <c r="V946" s="8">
        <v>0</v>
      </c>
      <c r="W946" s="8">
        <v>0</v>
      </c>
      <c r="X946" s="8">
        <v>25</v>
      </c>
      <c r="Y946" s="8">
        <v>2</v>
      </c>
      <c r="Z946" s="8">
        <v>3</v>
      </c>
      <c r="AA946" s="8">
        <v>0</v>
      </c>
      <c r="AB946" s="8">
        <v>3</v>
      </c>
      <c r="AC946" s="8">
        <v>0</v>
      </c>
      <c r="AD946" s="8">
        <v>27</v>
      </c>
      <c r="AE946" s="8">
        <v>0</v>
      </c>
      <c r="AF946" s="8">
        <v>3</v>
      </c>
      <c r="AG946" s="8">
        <v>18</v>
      </c>
      <c r="AH946" s="8">
        <v>9</v>
      </c>
      <c r="AI946" s="8">
        <v>0</v>
      </c>
      <c r="AJ946" s="8">
        <v>4</v>
      </c>
      <c r="AK946" s="8">
        <v>26</v>
      </c>
      <c r="AL946" s="8">
        <v>0</v>
      </c>
      <c r="AM946" s="8">
        <v>0</v>
      </c>
      <c r="AN946" s="8">
        <v>30</v>
      </c>
      <c r="AO946" s="41">
        <f t="shared" si="564"/>
        <v>0.76666666666666672</v>
      </c>
      <c r="AP946" s="41">
        <f t="shared" si="565"/>
        <v>0.23333333333333334</v>
      </c>
      <c r="AQ946" s="41">
        <f t="shared" si="566"/>
        <v>0</v>
      </c>
      <c r="AR946" s="41">
        <f t="shared" si="532"/>
        <v>0</v>
      </c>
      <c r="AS946" s="41">
        <f t="shared" si="533"/>
        <v>6.6666666666666666E-2</v>
      </c>
      <c r="AT946" s="41">
        <f t="shared" si="534"/>
        <v>6.6666666666666666E-2</v>
      </c>
      <c r="AU946" s="41">
        <f t="shared" si="535"/>
        <v>0.16666666666666666</v>
      </c>
      <c r="AV946" s="41">
        <f t="shared" si="536"/>
        <v>0.23333333333333334</v>
      </c>
      <c r="AW946" s="41">
        <f t="shared" si="537"/>
        <v>0.26666666666666666</v>
      </c>
      <c r="AX946" s="41">
        <f t="shared" si="538"/>
        <v>6.6666666666666666E-2</v>
      </c>
      <c r="AY946" s="41">
        <f t="shared" si="539"/>
        <v>0.1</v>
      </c>
      <c r="AZ946" s="41">
        <f t="shared" si="540"/>
        <v>0</v>
      </c>
      <c r="BA946" s="41">
        <f t="shared" si="541"/>
        <v>3.3333333333333333E-2</v>
      </c>
      <c r="BB946" s="41">
        <f t="shared" si="542"/>
        <v>0</v>
      </c>
      <c r="BC946" s="41">
        <f t="shared" si="543"/>
        <v>0</v>
      </c>
      <c r="BD946" s="41">
        <f t="shared" si="544"/>
        <v>1</v>
      </c>
      <c r="BE946" s="41">
        <f t="shared" si="545"/>
        <v>0</v>
      </c>
      <c r="BF946" s="41">
        <f t="shared" si="546"/>
        <v>0</v>
      </c>
      <c r="BG946" s="41">
        <f t="shared" si="547"/>
        <v>0.83333333333333337</v>
      </c>
      <c r="BH946" s="41">
        <f t="shared" si="548"/>
        <v>6.6666666666666666E-2</v>
      </c>
      <c r="BI946" s="41">
        <f t="shared" si="549"/>
        <v>0.1</v>
      </c>
      <c r="BJ946" s="41">
        <f t="shared" si="550"/>
        <v>0</v>
      </c>
      <c r="BK946" s="41">
        <f t="shared" si="551"/>
        <v>0.1</v>
      </c>
      <c r="BL946" s="41">
        <f t="shared" si="552"/>
        <v>0</v>
      </c>
      <c r="BM946" s="41">
        <f t="shared" si="553"/>
        <v>0.9</v>
      </c>
      <c r="BN946" s="41">
        <f t="shared" si="554"/>
        <v>0</v>
      </c>
      <c r="BO946" s="41">
        <f t="shared" si="555"/>
        <v>0.1</v>
      </c>
      <c r="BP946" s="41">
        <f t="shared" si="556"/>
        <v>0.6</v>
      </c>
      <c r="BQ946" s="41">
        <f t="shared" si="557"/>
        <v>0.3</v>
      </c>
      <c r="BR946" s="41">
        <f t="shared" si="558"/>
        <v>0</v>
      </c>
      <c r="BS946" s="41">
        <f t="shared" si="559"/>
        <v>0.13333333333333333</v>
      </c>
      <c r="BT946" s="41">
        <f t="shared" si="560"/>
        <v>0.8666666666666667</v>
      </c>
      <c r="BU946" s="41">
        <f t="shared" si="561"/>
        <v>0</v>
      </c>
      <c r="BV946" s="41">
        <f t="shared" si="562"/>
        <v>0</v>
      </c>
      <c r="BW946" s="41">
        <f t="shared" si="563"/>
        <v>1</v>
      </c>
      <c r="BX946" s="41" t="str">
        <f t="shared" si="568"/>
        <v>2014Nurse practitionersNewfoundland and Labrador</v>
      </c>
      <c r="BY946" s="51">
        <f>VLOOKUP(BX946,'%workplace'!$A$1:$F$381,6,FALSE)</f>
        <v>126</v>
      </c>
      <c r="BZ946" s="32">
        <f t="shared" si="569"/>
        <v>0.23809523809523808</v>
      </c>
    </row>
    <row r="947" spans="1:78" s="8" customFormat="1" hidden="1" x14ac:dyDescent="0.2">
      <c r="A947" s="8" t="str">
        <f t="shared" si="567"/>
        <v>2014Nurse practitionersPrince Edward IslandAll places of work</v>
      </c>
      <c r="B947" s="8" t="s">
        <v>5</v>
      </c>
      <c r="C947" s="8" t="s">
        <v>15</v>
      </c>
      <c r="D947" s="8" t="s">
        <v>9</v>
      </c>
      <c r="E947" s="8">
        <v>2014</v>
      </c>
      <c r="F947" s="8">
        <v>12</v>
      </c>
      <c r="G947" s="8">
        <v>0</v>
      </c>
      <c r="H947" s="8">
        <v>0</v>
      </c>
      <c r="I947" s="8">
        <v>2</v>
      </c>
      <c r="J947" s="8">
        <v>2</v>
      </c>
      <c r="K947" s="8">
        <v>1</v>
      </c>
      <c r="L947" s="8">
        <v>4</v>
      </c>
      <c r="M947" s="8">
        <v>1</v>
      </c>
      <c r="N947" s="8">
        <v>1</v>
      </c>
      <c r="O947" s="8">
        <v>1</v>
      </c>
      <c r="P947" s="8">
        <v>0</v>
      </c>
      <c r="Q947" s="8">
        <v>0</v>
      </c>
      <c r="R947" s="8">
        <v>0</v>
      </c>
      <c r="S947" s="8">
        <v>0</v>
      </c>
      <c r="T947" s="8">
        <v>0</v>
      </c>
      <c r="U947" s="8">
        <v>11</v>
      </c>
      <c r="V947" s="8">
        <v>1</v>
      </c>
      <c r="W947" s="8">
        <v>0</v>
      </c>
      <c r="X947" s="8">
        <v>10</v>
      </c>
      <c r="Y947" s="8">
        <v>0</v>
      </c>
      <c r="Z947" s="8">
        <v>2</v>
      </c>
      <c r="AA947" s="8">
        <v>0</v>
      </c>
      <c r="AB947" s="8">
        <v>1</v>
      </c>
      <c r="AC947" s="8">
        <v>0</v>
      </c>
      <c r="AD947" s="8">
        <v>10</v>
      </c>
      <c r="AE947" s="8">
        <v>1</v>
      </c>
      <c r="AF947" s="8">
        <v>0</v>
      </c>
      <c r="AG947" s="8">
        <v>11</v>
      </c>
      <c r="AH947" s="8">
        <v>1</v>
      </c>
      <c r="AI947" s="8">
        <v>0</v>
      </c>
      <c r="AJ947" s="8">
        <v>4</v>
      </c>
      <c r="AK947" s="8">
        <v>8</v>
      </c>
      <c r="AL947" s="8">
        <v>0</v>
      </c>
      <c r="AM947" s="8">
        <v>0</v>
      </c>
      <c r="AN947" s="8">
        <v>12</v>
      </c>
      <c r="AO947" s="41">
        <f t="shared" si="564"/>
        <v>1</v>
      </c>
      <c r="AP947" s="41">
        <f t="shared" si="565"/>
        <v>0</v>
      </c>
      <c r="AQ947" s="41">
        <f t="shared" si="566"/>
        <v>0</v>
      </c>
      <c r="AR947" s="41">
        <f t="shared" si="532"/>
        <v>0.16666666666666666</v>
      </c>
      <c r="AS947" s="41">
        <f t="shared" si="533"/>
        <v>0.16666666666666666</v>
      </c>
      <c r="AT947" s="41">
        <f t="shared" si="534"/>
        <v>8.3333333333333329E-2</v>
      </c>
      <c r="AU947" s="41">
        <f t="shared" si="535"/>
        <v>0.33333333333333331</v>
      </c>
      <c r="AV947" s="41">
        <f t="shared" si="536"/>
        <v>8.3333333333333329E-2</v>
      </c>
      <c r="AW947" s="41">
        <f t="shared" si="537"/>
        <v>8.3333333333333329E-2</v>
      </c>
      <c r="AX947" s="41">
        <f t="shared" si="538"/>
        <v>8.3333333333333329E-2</v>
      </c>
      <c r="AY947" s="41">
        <f t="shared" si="539"/>
        <v>0</v>
      </c>
      <c r="AZ947" s="41">
        <f t="shared" si="540"/>
        <v>0</v>
      </c>
      <c r="BA947" s="41">
        <f t="shared" si="541"/>
        <v>0</v>
      </c>
      <c r="BB947" s="41">
        <f t="shared" si="542"/>
        <v>0</v>
      </c>
      <c r="BC947" s="41">
        <f t="shared" si="543"/>
        <v>0</v>
      </c>
      <c r="BD947" s="41">
        <f t="shared" si="544"/>
        <v>0.91666666666666663</v>
      </c>
      <c r="BE947" s="41">
        <f t="shared" si="545"/>
        <v>8.3333333333333329E-2</v>
      </c>
      <c r="BF947" s="41">
        <f t="shared" si="546"/>
        <v>0</v>
      </c>
      <c r="BG947" s="41">
        <f t="shared" si="547"/>
        <v>0.83333333333333337</v>
      </c>
      <c r="BH947" s="41">
        <f t="shared" si="548"/>
        <v>0</v>
      </c>
      <c r="BI947" s="41">
        <f t="shared" si="549"/>
        <v>0.16666666666666666</v>
      </c>
      <c r="BJ947" s="41">
        <f t="shared" si="550"/>
        <v>0</v>
      </c>
      <c r="BK947" s="41">
        <f t="shared" si="551"/>
        <v>8.3333333333333329E-2</v>
      </c>
      <c r="BL947" s="41">
        <f t="shared" si="552"/>
        <v>0</v>
      </c>
      <c r="BM947" s="41">
        <f t="shared" si="553"/>
        <v>0.83333333333333337</v>
      </c>
      <c r="BN947" s="41">
        <f t="shared" si="554"/>
        <v>8.3333333333333329E-2</v>
      </c>
      <c r="BO947" s="41">
        <f t="shared" si="555"/>
        <v>0</v>
      </c>
      <c r="BP947" s="41">
        <f t="shared" si="556"/>
        <v>0.91666666666666663</v>
      </c>
      <c r="BQ947" s="41">
        <f t="shared" si="557"/>
        <v>8.3333333333333329E-2</v>
      </c>
      <c r="BR947" s="41">
        <f t="shared" si="558"/>
        <v>0</v>
      </c>
      <c r="BS947" s="41">
        <f t="shared" si="559"/>
        <v>0.33333333333333331</v>
      </c>
      <c r="BT947" s="41">
        <f t="shared" si="560"/>
        <v>0.66666666666666663</v>
      </c>
      <c r="BU947" s="41">
        <f t="shared" si="561"/>
        <v>0</v>
      </c>
      <c r="BV947" s="41">
        <f t="shared" si="562"/>
        <v>0</v>
      </c>
      <c r="BW947" s="41">
        <f t="shared" si="563"/>
        <v>1</v>
      </c>
      <c r="BX947" s="41" t="str">
        <f t="shared" si="568"/>
        <v>2014Nurse practitionersPrince Edward Island</v>
      </c>
      <c r="BY947" s="51">
        <f>VLOOKUP(BX947,'%workplace'!$A$1:$F$381,6,FALSE)</f>
        <v>12</v>
      </c>
      <c r="BZ947" s="32">
        <f t="shared" si="569"/>
        <v>1</v>
      </c>
    </row>
    <row r="948" spans="1:78" s="8" customFormat="1" hidden="1" x14ac:dyDescent="0.2">
      <c r="A948" s="8" t="str">
        <f t="shared" si="567"/>
        <v>2014Nurse practitionersPrince Edward IslandCommunity health</v>
      </c>
      <c r="B948" s="8" t="s">
        <v>5</v>
      </c>
      <c r="C948" s="8" t="s">
        <v>15</v>
      </c>
      <c r="D948" s="8" t="s">
        <v>11</v>
      </c>
      <c r="E948" s="8">
        <v>2014</v>
      </c>
      <c r="F948" s="8">
        <v>9</v>
      </c>
      <c r="G948" s="8">
        <v>0</v>
      </c>
      <c r="H948" s="8">
        <v>0</v>
      </c>
      <c r="I948" s="8">
        <v>2</v>
      </c>
      <c r="J948" s="8">
        <v>1</v>
      </c>
      <c r="K948" s="8">
        <v>1</v>
      </c>
      <c r="L948" s="8">
        <v>3</v>
      </c>
      <c r="M948" s="8">
        <v>0</v>
      </c>
      <c r="N948" s="8">
        <v>1</v>
      </c>
      <c r="O948" s="8">
        <v>1</v>
      </c>
      <c r="P948" s="8">
        <v>0</v>
      </c>
      <c r="Q948" s="8">
        <v>0</v>
      </c>
      <c r="R948" s="8">
        <v>0</v>
      </c>
      <c r="S948" s="8">
        <v>0</v>
      </c>
      <c r="T948" s="8">
        <v>0</v>
      </c>
      <c r="U948" s="8">
        <v>8</v>
      </c>
      <c r="V948" s="8">
        <v>1</v>
      </c>
      <c r="W948" s="8">
        <v>0</v>
      </c>
      <c r="X948" s="8">
        <v>8</v>
      </c>
      <c r="Y948" s="8">
        <v>0</v>
      </c>
      <c r="Z948" s="8">
        <v>1</v>
      </c>
      <c r="AA948" s="8">
        <v>0</v>
      </c>
      <c r="AB948" s="8">
        <v>1</v>
      </c>
      <c r="AC948" s="8">
        <v>0</v>
      </c>
      <c r="AD948" s="8">
        <v>8</v>
      </c>
      <c r="AE948" s="8">
        <v>0</v>
      </c>
      <c r="AF948" s="8">
        <v>0</v>
      </c>
      <c r="AG948" s="8">
        <v>9</v>
      </c>
      <c r="AH948" s="8">
        <v>0</v>
      </c>
      <c r="AI948" s="8">
        <v>0</v>
      </c>
      <c r="AJ948" s="8">
        <v>4</v>
      </c>
      <c r="AK948" s="8">
        <v>5</v>
      </c>
      <c r="AL948" s="8">
        <v>0</v>
      </c>
      <c r="AM948" s="8">
        <v>0</v>
      </c>
      <c r="AN948" s="8">
        <v>9</v>
      </c>
      <c r="AO948" s="41">
        <f t="shared" si="564"/>
        <v>1</v>
      </c>
      <c r="AP948" s="41">
        <f t="shared" si="565"/>
        <v>0</v>
      </c>
      <c r="AQ948" s="41">
        <f t="shared" si="566"/>
        <v>0</v>
      </c>
      <c r="AR948" s="41">
        <f t="shared" si="532"/>
        <v>0.22222222222222221</v>
      </c>
      <c r="AS948" s="41">
        <f t="shared" si="533"/>
        <v>0.1111111111111111</v>
      </c>
      <c r="AT948" s="41">
        <f t="shared" si="534"/>
        <v>0.1111111111111111</v>
      </c>
      <c r="AU948" s="41">
        <f t="shared" si="535"/>
        <v>0.33333333333333331</v>
      </c>
      <c r="AV948" s="41">
        <f t="shared" si="536"/>
        <v>0</v>
      </c>
      <c r="AW948" s="41">
        <f t="shared" si="537"/>
        <v>0.1111111111111111</v>
      </c>
      <c r="AX948" s="41">
        <f t="shared" si="538"/>
        <v>0.1111111111111111</v>
      </c>
      <c r="AY948" s="41">
        <f t="shared" si="539"/>
        <v>0</v>
      </c>
      <c r="AZ948" s="41">
        <f t="shared" si="540"/>
        <v>0</v>
      </c>
      <c r="BA948" s="41">
        <f t="shared" si="541"/>
        <v>0</v>
      </c>
      <c r="BB948" s="41">
        <f t="shared" si="542"/>
        <v>0</v>
      </c>
      <c r="BC948" s="41">
        <f t="shared" si="543"/>
        <v>0</v>
      </c>
      <c r="BD948" s="41">
        <f t="shared" si="544"/>
        <v>0.88888888888888884</v>
      </c>
      <c r="BE948" s="41">
        <f t="shared" si="545"/>
        <v>0.1111111111111111</v>
      </c>
      <c r="BF948" s="41">
        <f t="shared" si="546"/>
        <v>0</v>
      </c>
      <c r="BG948" s="41">
        <f t="shared" si="547"/>
        <v>0.88888888888888884</v>
      </c>
      <c r="BH948" s="41">
        <f t="shared" si="548"/>
        <v>0</v>
      </c>
      <c r="BI948" s="41">
        <f t="shared" si="549"/>
        <v>0.1111111111111111</v>
      </c>
      <c r="BJ948" s="41">
        <f t="shared" si="550"/>
        <v>0</v>
      </c>
      <c r="BK948" s="41">
        <f t="shared" si="551"/>
        <v>0.1111111111111111</v>
      </c>
      <c r="BL948" s="41">
        <f t="shared" si="552"/>
        <v>0</v>
      </c>
      <c r="BM948" s="41">
        <f t="shared" si="553"/>
        <v>0.88888888888888884</v>
      </c>
      <c r="BN948" s="41">
        <f t="shared" si="554"/>
        <v>0</v>
      </c>
      <c r="BO948" s="41">
        <f t="shared" si="555"/>
        <v>0</v>
      </c>
      <c r="BP948" s="41">
        <f t="shared" si="556"/>
        <v>1</v>
      </c>
      <c r="BQ948" s="41">
        <f t="shared" si="557"/>
        <v>0</v>
      </c>
      <c r="BR948" s="41">
        <f t="shared" si="558"/>
        <v>0</v>
      </c>
      <c r="BS948" s="41">
        <f t="shared" si="559"/>
        <v>0.44444444444444442</v>
      </c>
      <c r="BT948" s="41">
        <f t="shared" si="560"/>
        <v>0.55555555555555558</v>
      </c>
      <c r="BU948" s="41">
        <f t="shared" si="561"/>
        <v>0</v>
      </c>
      <c r="BV948" s="41">
        <f t="shared" si="562"/>
        <v>0</v>
      </c>
      <c r="BW948" s="41">
        <f t="shared" si="563"/>
        <v>1</v>
      </c>
      <c r="BX948" s="41" t="str">
        <f t="shared" si="568"/>
        <v>2014Nurse practitionersPrince Edward Island</v>
      </c>
      <c r="BY948" s="51">
        <f>VLOOKUP(BX948,'%workplace'!$A$1:$F$381,6,FALSE)</f>
        <v>12</v>
      </c>
      <c r="BZ948" s="32">
        <f t="shared" si="569"/>
        <v>0.75</v>
      </c>
    </row>
    <row r="949" spans="1:78" s="8" customFormat="1" hidden="1" x14ac:dyDescent="0.2">
      <c r="A949" s="8" t="str">
        <f t="shared" si="567"/>
        <v>2014Nurse practitionersPrince Edward IslandHospital</v>
      </c>
      <c r="B949" s="8" t="s">
        <v>5</v>
      </c>
      <c r="C949" s="8" t="s">
        <v>15</v>
      </c>
      <c r="D949" s="8" t="s">
        <v>10</v>
      </c>
      <c r="E949" s="8">
        <v>2014</v>
      </c>
      <c r="F949" s="8">
        <v>1</v>
      </c>
      <c r="G949" s="8">
        <v>0</v>
      </c>
      <c r="H949" s="8">
        <v>0</v>
      </c>
      <c r="I949" s="8">
        <v>0</v>
      </c>
      <c r="J949" s="8">
        <v>1</v>
      </c>
      <c r="K949" s="8">
        <v>0</v>
      </c>
      <c r="L949" s="8">
        <v>0</v>
      </c>
      <c r="M949" s="8">
        <v>0</v>
      </c>
      <c r="N949" s="8">
        <v>0</v>
      </c>
      <c r="O949" s="8">
        <v>0</v>
      </c>
      <c r="P949" s="8">
        <v>0</v>
      </c>
      <c r="Q949" s="8">
        <v>0</v>
      </c>
      <c r="R949" s="8">
        <v>0</v>
      </c>
      <c r="S949" s="8">
        <v>0</v>
      </c>
      <c r="T949" s="8">
        <v>0</v>
      </c>
      <c r="U949" s="8">
        <v>1</v>
      </c>
      <c r="V949" s="8">
        <v>0</v>
      </c>
      <c r="W949" s="8">
        <v>0</v>
      </c>
      <c r="X949" s="8">
        <v>0</v>
      </c>
      <c r="Y949" s="8">
        <v>0</v>
      </c>
      <c r="Z949" s="8">
        <v>1</v>
      </c>
      <c r="AA949" s="8">
        <v>0</v>
      </c>
      <c r="AB949" s="8">
        <v>0</v>
      </c>
      <c r="AC949" s="8">
        <v>0</v>
      </c>
      <c r="AD949" s="8">
        <v>0</v>
      </c>
      <c r="AE949" s="8">
        <v>1</v>
      </c>
      <c r="AF949" s="8">
        <v>0</v>
      </c>
      <c r="AG949" s="8">
        <v>1</v>
      </c>
      <c r="AH949" s="8">
        <v>0</v>
      </c>
      <c r="AI949" s="8">
        <v>0</v>
      </c>
      <c r="AJ949" s="8">
        <v>0</v>
      </c>
      <c r="AK949" s="8">
        <v>1</v>
      </c>
      <c r="AL949" s="8">
        <v>0</v>
      </c>
      <c r="AM949" s="8">
        <v>0</v>
      </c>
      <c r="AN949" s="8">
        <v>1</v>
      </c>
      <c r="AO949" s="41">
        <f t="shared" si="564"/>
        <v>1</v>
      </c>
      <c r="AP949" s="41">
        <f t="shared" si="565"/>
        <v>0</v>
      </c>
      <c r="AQ949" s="41">
        <f t="shared" si="566"/>
        <v>0</v>
      </c>
      <c r="AR949" s="41">
        <f t="shared" si="532"/>
        <v>0</v>
      </c>
      <c r="AS949" s="41">
        <f t="shared" si="533"/>
        <v>1</v>
      </c>
      <c r="AT949" s="41">
        <f t="shared" si="534"/>
        <v>0</v>
      </c>
      <c r="AU949" s="41">
        <f t="shared" si="535"/>
        <v>0</v>
      </c>
      <c r="AV949" s="41">
        <f t="shared" si="536"/>
        <v>0</v>
      </c>
      <c r="AW949" s="41">
        <f t="shared" si="537"/>
        <v>0</v>
      </c>
      <c r="AX949" s="41">
        <f t="shared" si="538"/>
        <v>0</v>
      </c>
      <c r="AY949" s="41">
        <f t="shared" si="539"/>
        <v>0</v>
      </c>
      <c r="AZ949" s="41">
        <f t="shared" si="540"/>
        <v>0</v>
      </c>
      <c r="BA949" s="41">
        <f t="shared" si="541"/>
        <v>0</v>
      </c>
      <c r="BB949" s="41">
        <f t="shared" si="542"/>
        <v>0</v>
      </c>
      <c r="BC949" s="41">
        <f t="shared" si="543"/>
        <v>0</v>
      </c>
      <c r="BD949" s="41">
        <f t="shared" si="544"/>
        <v>1</v>
      </c>
      <c r="BE949" s="41">
        <f t="shared" si="545"/>
        <v>0</v>
      </c>
      <c r="BF949" s="41">
        <f t="shared" si="546"/>
        <v>0</v>
      </c>
      <c r="BG949" s="41">
        <f t="shared" si="547"/>
        <v>0</v>
      </c>
      <c r="BH949" s="41">
        <f t="shared" si="548"/>
        <v>0</v>
      </c>
      <c r="BI949" s="41">
        <f t="shared" si="549"/>
        <v>1</v>
      </c>
      <c r="BJ949" s="41">
        <f t="shared" si="550"/>
        <v>0</v>
      </c>
      <c r="BK949" s="41">
        <f t="shared" si="551"/>
        <v>0</v>
      </c>
      <c r="BL949" s="41">
        <f t="shared" si="552"/>
        <v>0</v>
      </c>
      <c r="BM949" s="41">
        <f t="shared" si="553"/>
        <v>0</v>
      </c>
      <c r="BN949" s="41">
        <f t="shared" si="554"/>
        <v>1</v>
      </c>
      <c r="BO949" s="41">
        <f t="shared" si="555"/>
        <v>0</v>
      </c>
      <c r="BP949" s="41">
        <f t="shared" si="556"/>
        <v>1</v>
      </c>
      <c r="BQ949" s="41">
        <f t="shared" si="557"/>
        <v>0</v>
      </c>
      <c r="BR949" s="41">
        <f t="shared" si="558"/>
        <v>0</v>
      </c>
      <c r="BS949" s="41">
        <f t="shared" si="559"/>
        <v>0</v>
      </c>
      <c r="BT949" s="41">
        <f t="shared" si="560"/>
        <v>1</v>
      </c>
      <c r="BU949" s="41">
        <f t="shared" si="561"/>
        <v>0</v>
      </c>
      <c r="BV949" s="41">
        <f t="shared" si="562"/>
        <v>0</v>
      </c>
      <c r="BW949" s="41">
        <f t="shared" si="563"/>
        <v>1</v>
      </c>
      <c r="BX949" s="41" t="str">
        <f t="shared" si="568"/>
        <v>2014Nurse practitionersPrince Edward Island</v>
      </c>
      <c r="BY949" s="51">
        <f>VLOOKUP(BX949,'%workplace'!$A$1:$F$381,6,FALSE)</f>
        <v>12</v>
      </c>
      <c r="BZ949" s="32">
        <f t="shared" si="569"/>
        <v>8.3333333333333329E-2</v>
      </c>
    </row>
    <row r="950" spans="1:78" s="8" customFormat="1" hidden="1" x14ac:dyDescent="0.2">
      <c r="A950" s="8" t="str">
        <f t="shared" si="567"/>
        <v>2014Nurse practitionersPrince Edward IslandOther places of work</v>
      </c>
      <c r="B950" s="8" t="s">
        <v>5</v>
      </c>
      <c r="C950" s="8" t="s">
        <v>15</v>
      </c>
      <c r="D950" s="8" t="s">
        <v>13</v>
      </c>
      <c r="E950" s="8">
        <v>2014</v>
      </c>
      <c r="F950" s="8">
        <v>2</v>
      </c>
      <c r="G950" s="8">
        <v>0</v>
      </c>
      <c r="H950" s="8">
        <v>0</v>
      </c>
      <c r="I950" s="8">
        <v>0</v>
      </c>
      <c r="J950" s="8">
        <v>0</v>
      </c>
      <c r="K950" s="8">
        <v>0</v>
      </c>
      <c r="L950" s="8">
        <v>1</v>
      </c>
      <c r="M950" s="8">
        <v>1</v>
      </c>
      <c r="N950" s="8">
        <v>0</v>
      </c>
      <c r="O950" s="8">
        <v>0</v>
      </c>
      <c r="P950" s="8">
        <v>0</v>
      </c>
      <c r="Q950" s="8">
        <v>0</v>
      </c>
      <c r="R950" s="8">
        <v>0</v>
      </c>
      <c r="S950" s="8">
        <v>0</v>
      </c>
      <c r="T950" s="8">
        <v>0</v>
      </c>
      <c r="U950" s="8">
        <v>2</v>
      </c>
      <c r="V950" s="8">
        <v>0</v>
      </c>
      <c r="W950" s="8">
        <v>0</v>
      </c>
      <c r="X950" s="8">
        <v>2</v>
      </c>
      <c r="Y950" s="8">
        <v>0</v>
      </c>
      <c r="Z950" s="8">
        <v>0</v>
      </c>
      <c r="AA950" s="8">
        <v>0</v>
      </c>
      <c r="AB950" s="8">
        <v>0</v>
      </c>
      <c r="AC950" s="8">
        <v>0</v>
      </c>
      <c r="AD950" s="8">
        <v>2</v>
      </c>
      <c r="AE950" s="8">
        <v>0</v>
      </c>
      <c r="AF950" s="8">
        <v>0</v>
      </c>
      <c r="AG950" s="8">
        <v>1</v>
      </c>
      <c r="AH950" s="8">
        <v>1</v>
      </c>
      <c r="AI950" s="8">
        <v>0</v>
      </c>
      <c r="AJ950" s="8">
        <v>0</v>
      </c>
      <c r="AK950" s="8">
        <v>2</v>
      </c>
      <c r="AL950" s="8">
        <v>0</v>
      </c>
      <c r="AM950" s="8">
        <v>0</v>
      </c>
      <c r="AN950" s="8">
        <v>2</v>
      </c>
      <c r="AO950" s="41">
        <f t="shared" si="564"/>
        <v>1</v>
      </c>
      <c r="AP950" s="41">
        <f t="shared" si="565"/>
        <v>0</v>
      </c>
      <c r="AQ950" s="41">
        <f t="shared" si="566"/>
        <v>0</v>
      </c>
      <c r="AR950" s="41">
        <f t="shared" si="532"/>
        <v>0</v>
      </c>
      <c r="AS950" s="41">
        <f t="shared" si="533"/>
        <v>0</v>
      </c>
      <c r="AT950" s="41">
        <f t="shared" si="534"/>
        <v>0</v>
      </c>
      <c r="AU950" s="41">
        <f t="shared" si="535"/>
        <v>0.5</v>
      </c>
      <c r="AV950" s="41">
        <f t="shared" si="536"/>
        <v>0.5</v>
      </c>
      <c r="AW950" s="41">
        <f t="shared" si="537"/>
        <v>0</v>
      </c>
      <c r="AX950" s="41">
        <f t="shared" si="538"/>
        <v>0</v>
      </c>
      <c r="AY950" s="41">
        <f t="shared" si="539"/>
        <v>0</v>
      </c>
      <c r="AZ950" s="41">
        <f t="shared" si="540"/>
        <v>0</v>
      </c>
      <c r="BA950" s="41">
        <f t="shared" si="541"/>
        <v>0</v>
      </c>
      <c r="BB950" s="41">
        <f t="shared" si="542"/>
        <v>0</v>
      </c>
      <c r="BC950" s="41">
        <f t="shared" si="543"/>
        <v>0</v>
      </c>
      <c r="BD950" s="41">
        <f t="shared" si="544"/>
        <v>1</v>
      </c>
      <c r="BE950" s="41">
        <f t="shared" si="545"/>
        <v>0</v>
      </c>
      <c r="BF950" s="41">
        <f t="shared" si="546"/>
        <v>0</v>
      </c>
      <c r="BG950" s="41">
        <f t="shared" si="547"/>
        <v>1</v>
      </c>
      <c r="BH950" s="41">
        <f t="shared" si="548"/>
        <v>0</v>
      </c>
      <c r="BI950" s="41">
        <f t="shared" si="549"/>
        <v>0</v>
      </c>
      <c r="BJ950" s="41">
        <f t="shared" si="550"/>
        <v>0</v>
      </c>
      <c r="BK950" s="41">
        <f t="shared" si="551"/>
        <v>0</v>
      </c>
      <c r="BL950" s="41">
        <f t="shared" si="552"/>
        <v>0</v>
      </c>
      <c r="BM950" s="41">
        <f t="shared" si="553"/>
        <v>1</v>
      </c>
      <c r="BN950" s="41">
        <f t="shared" si="554"/>
        <v>0</v>
      </c>
      <c r="BO950" s="41">
        <f t="shared" si="555"/>
        <v>0</v>
      </c>
      <c r="BP950" s="41">
        <f t="shared" si="556"/>
        <v>0.5</v>
      </c>
      <c r="BQ950" s="41">
        <f t="shared" si="557"/>
        <v>0.5</v>
      </c>
      <c r="BR950" s="41">
        <f t="shared" si="558"/>
        <v>0</v>
      </c>
      <c r="BS950" s="41">
        <f t="shared" si="559"/>
        <v>0</v>
      </c>
      <c r="BT950" s="41">
        <f t="shared" si="560"/>
        <v>1</v>
      </c>
      <c r="BU950" s="41">
        <f t="shared" si="561"/>
        <v>0</v>
      </c>
      <c r="BV950" s="41">
        <f t="shared" si="562"/>
        <v>0</v>
      </c>
      <c r="BW950" s="41">
        <f t="shared" si="563"/>
        <v>1</v>
      </c>
      <c r="BX950" s="41" t="str">
        <f t="shared" si="568"/>
        <v>2014Nurse practitionersPrince Edward Island</v>
      </c>
      <c r="BY950" s="51">
        <f>VLOOKUP(BX950,'%workplace'!$A$1:$F$381,6,FALSE)</f>
        <v>12</v>
      </c>
      <c r="BZ950" s="32">
        <f t="shared" si="569"/>
        <v>0.16666666666666666</v>
      </c>
    </row>
    <row r="951" spans="1:78" s="8" customFormat="1" hidden="1" x14ac:dyDescent="0.2">
      <c r="A951" s="8" t="str">
        <f t="shared" si="567"/>
        <v>2014Nurse practitionersNova ScotiaAll places of work</v>
      </c>
      <c r="B951" s="8" t="s">
        <v>5</v>
      </c>
      <c r="C951" s="8" t="s">
        <v>16</v>
      </c>
      <c r="D951" s="8" t="s">
        <v>9</v>
      </c>
      <c r="E951" s="8">
        <v>2014</v>
      </c>
      <c r="F951" s="8">
        <v>138</v>
      </c>
      <c r="G951" s="8">
        <v>4</v>
      </c>
      <c r="H951" s="8">
        <v>0</v>
      </c>
      <c r="I951" s="8">
        <v>2</v>
      </c>
      <c r="J951" s="8">
        <v>9</v>
      </c>
      <c r="K951" s="8">
        <v>19</v>
      </c>
      <c r="L951" s="8">
        <v>28</v>
      </c>
      <c r="M951" s="8">
        <v>28</v>
      </c>
      <c r="N951" s="8">
        <v>35</v>
      </c>
      <c r="O951" s="8">
        <v>12</v>
      </c>
      <c r="P951" s="8">
        <v>8</v>
      </c>
      <c r="Q951" s="8">
        <v>1</v>
      </c>
      <c r="R951" s="8">
        <v>0</v>
      </c>
      <c r="S951" s="8">
        <v>0</v>
      </c>
      <c r="T951" s="8">
        <v>0</v>
      </c>
      <c r="U951" s="8">
        <v>139</v>
      </c>
      <c r="V951" s="8">
        <v>3</v>
      </c>
      <c r="W951" s="8">
        <v>0</v>
      </c>
      <c r="X951" s="8">
        <v>121</v>
      </c>
      <c r="Y951" s="8">
        <v>15</v>
      </c>
      <c r="Z951" s="8">
        <v>6</v>
      </c>
      <c r="AA951" s="8">
        <v>0</v>
      </c>
      <c r="AB951" s="8">
        <v>1</v>
      </c>
      <c r="AC951" s="8">
        <v>0</v>
      </c>
      <c r="AD951" s="8">
        <v>130</v>
      </c>
      <c r="AE951" s="8">
        <v>11</v>
      </c>
      <c r="AF951" s="8">
        <v>3</v>
      </c>
      <c r="AG951" s="8">
        <v>133</v>
      </c>
      <c r="AH951" s="8">
        <v>6</v>
      </c>
      <c r="AI951" s="8">
        <v>0</v>
      </c>
      <c r="AJ951" s="8">
        <v>48</v>
      </c>
      <c r="AK951" s="8">
        <v>94</v>
      </c>
      <c r="AL951" s="8">
        <v>0</v>
      </c>
      <c r="AM951" s="8">
        <v>0</v>
      </c>
      <c r="AN951" s="8">
        <v>142</v>
      </c>
      <c r="AO951" s="41">
        <f t="shared" si="564"/>
        <v>0.971830985915493</v>
      </c>
      <c r="AP951" s="41">
        <f t="shared" si="565"/>
        <v>2.8169014084507043E-2</v>
      </c>
      <c r="AQ951" s="41">
        <f t="shared" si="566"/>
        <v>0</v>
      </c>
      <c r="AR951" s="41">
        <f t="shared" ref="AR951:AR1014" si="570">I951/$AN951</f>
        <v>1.4084507042253521E-2</v>
      </c>
      <c r="AS951" s="41">
        <f t="shared" ref="AS951:AS1014" si="571">J951/$AN951</f>
        <v>6.3380281690140844E-2</v>
      </c>
      <c r="AT951" s="41">
        <f t="shared" ref="AT951:AT1014" si="572">K951/$AN951</f>
        <v>0.13380281690140844</v>
      </c>
      <c r="AU951" s="41">
        <f t="shared" ref="AU951:AU1014" si="573">L951/$AN951</f>
        <v>0.19718309859154928</v>
      </c>
      <c r="AV951" s="41">
        <f t="shared" ref="AV951:AV1014" si="574">M951/$AN951</f>
        <v>0.19718309859154928</v>
      </c>
      <c r="AW951" s="41">
        <f t="shared" ref="AW951:AW1014" si="575">N951/$AN951</f>
        <v>0.24647887323943662</v>
      </c>
      <c r="AX951" s="41">
        <f t="shared" ref="AX951:AX1014" si="576">O951/$AN951</f>
        <v>8.4507042253521125E-2</v>
      </c>
      <c r="AY951" s="41">
        <f t="shared" ref="AY951:AY1014" si="577">P951/$AN951</f>
        <v>5.6338028169014086E-2</v>
      </c>
      <c r="AZ951" s="41">
        <f t="shared" ref="AZ951:AZ1014" si="578">Q951/$AN951</f>
        <v>7.0422535211267607E-3</v>
      </c>
      <c r="BA951" s="41">
        <f t="shared" ref="BA951:BA1014" si="579">R951/$AN951</f>
        <v>0</v>
      </c>
      <c r="BB951" s="41">
        <f t="shared" ref="BB951:BB1014" si="580">S951/$AN951</f>
        <v>0</v>
      </c>
      <c r="BC951" s="41">
        <f t="shared" ref="BC951:BC1014" si="581">T951/$AN951</f>
        <v>0</v>
      </c>
      <c r="BD951" s="41">
        <f t="shared" ref="BD951:BD1014" si="582">U951/$AN951</f>
        <v>0.97887323943661975</v>
      </c>
      <c r="BE951" s="41">
        <f t="shared" ref="BE951:BE1014" si="583">V951/$AN951</f>
        <v>2.1126760563380281E-2</v>
      </c>
      <c r="BF951" s="41">
        <f t="shared" ref="BF951:BF1014" si="584">W951/$AN951</f>
        <v>0</v>
      </c>
      <c r="BG951" s="41">
        <f t="shared" ref="BG951:BG1014" si="585">X951/$AN951</f>
        <v>0.852112676056338</v>
      </c>
      <c r="BH951" s="41">
        <f t="shared" ref="BH951:BH1014" si="586">Y951/$AN951</f>
        <v>0.10563380281690141</v>
      </c>
      <c r="BI951" s="41">
        <f t="shared" ref="BI951:BI1014" si="587">Z951/$AN951</f>
        <v>4.2253521126760563E-2</v>
      </c>
      <c r="BJ951" s="41">
        <f t="shared" ref="BJ951:BJ1014" si="588">AA951/$AN951</f>
        <v>0</v>
      </c>
      <c r="BK951" s="41">
        <f t="shared" ref="BK951:BK1014" si="589">AB951/$AN951</f>
        <v>7.0422535211267607E-3</v>
      </c>
      <c r="BL951" s="41">
        <f t="shared" ref="BL951:BL1014" si="590">AC951/$AN951</f>
        <v>0</v>
      </c>
      <c r="BM951" s="41">
        <f t="shared" ref="BM951:BM1014" si="591">AD951/$AN951</f>
        <v>0.91549295774647887</v>
      </c>
      <c r="BN951" s="41">
        <f t="shared" ref="BN951:BN1014" si="592">AE951/$AN951</f>
        <v>7.746478873239436E-2</v>
      </c>
      <c r="BO951" s="41">
        <f t="shared" ref="BO951:BO1014" si="593">AF951/$AN951</f>
        <v>2.1126760563380281E-2</v>
      </c>
      <c r="BP951" s="41">
        <f t="shared" ref="BP951:BP1014" si="594">AG951/$AN951</f>
        <v>0.93661971830985913</v>
      </c>
      <c r="BQ951" s="41">
        <f t="shared" ref="BQ951:BQ1014" si="595">AH951/$AN951</f>
        <v>4.2253521126760563E-2</v>
      </c>
      <c r="BR951" s="41">
        <f t="shared" ref="BR951:BR1014" si="596">AI951/$AN951</f>
        <v>0</v>
      </c>
      <c r="BS951" s="41">
        <f t="shared" ref="BS951:BS1014" si="597">AJ951/$AN951</f>
        <v>0.3380281690140845</v>
      </c>
      <c r="BT951" s="41">
        <f t="shared" ref="BT951:BT1014" si="598">AK951/$AN951</f>
        <v>0.6619718309859155</v>
      </c>
      <c r="BU951" s="41">
        <f t="shared" ref="BU951:BU1014" si="599">AL951/$AN951</f>
        <v>0</v>
      </c>
      <c r="BV951" s="41">
        <f t="shared" ref="BV951:BV1014" si="600">AM951/$AN951</f>
        <v>0</v>
      </c>
      <c r="BW951" s="41">
        <f t="shared" ref="BW951:BW1014" si="601">AN951/$AN951</f>
        <v>1</v>
      </c>
      <c r="BX951" s="41" t="str">
        <f t="shared" si="568"/>
        <v>2014Nurse practitionersNova Scotia</v>
      </c>
      <c r="BY951" s="51">
        <f>VLOOKUP(BX951,'%workplace'!$A$1:$F$381,6,FALSE)</f>
        <v>142</v>
      </c>
      <c r="BZ951" s="32">
        <f t="shared" si="569"/>
        <v>1</v>
      </c>
    </row>
    <row r="952" spans="1:78" s="8" customFormat="1" hidden="1" x14ac:dyDescent="0.2">
      <c r="A952" s="8" t="str">
        <f t="shared" si="567"/>
        <v>2014Nurse practitionersNova ScotiaCommunity health</v>
      </c>
      <c r="B952" s="8" t="s">
        <v>5</v>
      </c>
      <c r="C952" s="8" t="s">
        <v>16</v>
      </c>
      <c r="D952" s="8" t="s">
        <v>11</v>
      </c>
      <c r="E952" s="8">
        <v>2014</v>
      </c>
      <c r="F952" s="8">
        <v>59</v>
      </c>
      <c r="G952" s="8">
        <v>3</v>
      </c>
      <c r="H952" s="8">
        <v>0</v>
      </c>
      <c r="I952" s="8">
        <v>1</v>
      </c>
      <c r="J952" s="8">
        <v>3</v>
      </c>
      <c r="K952" s="8">
        <v>10</v>
      </c>
      <c r="L952" s="8">
        <v>12</v>
      </c>
      <c r="M952" s="8">
        <v>10</v>
      </c>
      <c r="N952" s="8">
        <v>15</v>
      </c>
      <c r="O952" s="8">
        <v>6</v>
      </c>
      <c r="P952" s="8">
        <v>4</v>
      </c>
      <c r="Q952" s="8">
        <v>1</v>
      </c>
      <c r="R952" s="8">
        <v>0</v>
      </c>
      <c r="S952" s="8">
        <v>0</v>
      </c>
      <c r="T952" s="8">
        <v>0</v>
      </c>
      <c r="U952" s="8">
        <v>60</v>
      </c>
      <c r="V952" s="8">
        <v>2</v>
      </c>
      <c r="W952" s="8">
        <v>0</v>
      </c>
      <c r="X952" s="8">
        <v>53</v>
      </c>
      <c r="Y952" s="8">
        <v>5</v>
      </c>
      <c r="Z952" s="8">
        <v>4</v>
      </c>
      <c r="AA952" s="8">
        <v>0</v>
      </c>
      <c r="AB952" s="8">
        <v>0</v>
      </c>
      <c r="AC952" s="8">
        <v>0</v>
      </c>
      <c r="AD952" s="8">
        <v>59</v>
      </c>
      <c r="AE952" s="8">
        <v>3</v>
      </c>
      <c r="AF952" s="8">
        <v>1</v>
      </c>
      <c r="AG952" s="8">
        <v>61</v>
      </c>
      <c r="AH952" s="8">
        <v>0</v>
      </c>
      <c r="AI952" s="8">
        <v>0</v>
      </c>
      <c r="AJ952" s="8">
        <v>36</v>
      </c>
      <c r="AK952" s="8">
        <v>26</v>
      </c>
      <c r="AL952" s="8">
        <v>0</v>
      </c>
      <c r="AM952" s="8">
        <v>0</v>
      </c>
      <c r="AN952" s="8">
        <v>62</v>
      </c>
      <c r="AO952" s="41">
        <f t="shared" ref="AO952:AO1015" si="602">F952/$AN952</f>
        <v>0.95161290322580649</v>
      </c>
      <c r="AP952" s="41">
        <f t="shared" ref="AP952:AP1015" si="603">G952/$AN952</f>
        <v>4.8387096774193547E-2</v>
      </c>
      <c r="AQ952" s="41">
        <f t="shared" ref="AQ952:AQ1015" si="604">H952/$AN952</f>
        <v>0</v>
      </c>
      <c r="AR952" s="41">
        <f t="shared" si="570"/>
        <v>1.6129032258064516E-2</v>
      </c>
      <c r="AS952" s="41">
        <f t="shared" si="571"/>
        <v>4.8387096774193547E-2</v>
      </c>
      <c r="AT952" s="41">
        <f t="shared" si="572"/>
        <v>0.16129032258064516</v>
      </c>
      <c r="AU952" s="41">
        <f t="shared" si="573"/>
        <v>0.19354838709677419</v>
      </c>
      <c r="AV952" s="41">
        <f t="shared" si="574"/>
        <v>0.16129032258064516</v>
      </c>
      <c r="AW952" s="41">
        <f t="shared" si="575"/>
        <v>0.24193548387096775</v>
      </c>
      <c r="AX952" s="41">
        <f t="shared" si="576"/>
        <v>9.6774193548387094E-2</v>
      </c>
      <c r="AY952" s="41">
        <f t="shared" si="577"/>
        <v>6.4516129032258063E-2</v>
      </c>
      <c r="AZ952" s="41">
        <f t="shared" si="578"/>
        <v>1.6129032258064516E-2</v>
      </c>
      <c r="BA952" s="41">
        <f t="shared" si="579"/>
        <v>0</v>
      </c>
      <c r="BB952" s="41">
        <f t="shared" si="580"/>
        <v>0</v>
      </c>
      <c r="BC952" s="41">
        <f t="shared" si="581"/>
        <v>0</v>
      </c>
      <c r="BD952" s="41">
        <f t="shared" si="582"/>
        <v>0.967741935483871</v>
      </c>
      <c r="BE952" s="41">
        <f t="shared" si="583"/>
        <v>3.2258064516129031E-2</v>
      </c>
      <c r="BF952" s="41">
        <f t="shared" si="584"/>
        <v>0</v>
      </c>
      <c r="BG952" s="41">
        <f t="shared" si="585"/>
        <v>0.85483870967741937</v>
      </c>
      <c r="BH952" s="41">
        <f t="shared" si="586"/>
        <v>8.0645161290322578E-2</v>
      </c>
      <c r="BI952" s="41">
        <f t="shared" si="587"/>
        <v>6.4516129032258063E-2</v>
      </c>
      <c r="BJ952" s="41">
        <f t="shared" si="588"/>
        <v>0</v>
      </c>
      <c r="BK952" s="41">
        <f t="shared" si="589"/>
        <v>0</v>
      </c>
      <c r="BL952" s="41">
        <f t="shared" si="590"/>
        <v>0</v>
      </c>
      <c r="BM952" s="41">
        <f t="shared" si="591"/>
        <v>0.95161290322580649</v>
      </c>
      <c r="BN952" s="41">
        <f t="shared" si="592"/>
        <v>4.8387096774193547E-2</v>
      </c>
      <c r="BO952" s="41">
        <f t="shared" si="593"/>
        <v>1.6129032258064516E-2</v>
      </c>
      <c r="BP952" s="41">
        <f t="shared" si="594"/>
        <v>0.9838709677419355</v>
      </c>
      <c r="BQ952" s="41">
        <f t="shared" si="595"/>
        <v>0</v>
      </c>
      <c r="BR952" s="41">
        <f t="shared" si="596"/>
        <v>0</v>
      </c>
      <c r="BS952" s="41">
        <f t="shared" si="597"/>
        <v>0.58064516129032262</v>
      </c>
      <c r="BT952" s="41">
        <f t="shared" si="598"/>
        <v>0.41935483870967744</v>
      </c>
      <c r="BU952" s="41">
        <f t="shared" si="599"/>
        <v>0</v>
      </c>
      <c r="BV952" s="41">
        <f t="shared" si="600"/>
        <v>0</v>
      </c>
      <c r="BW952" s="41">
        <f t="shared" si="601"/>
        <v>1</v>
      </c>
      <c r="BX952" s="41" t="str">
        <f t="shared" si="568"/>
        <v>2014Nurse practitionersNova Scotia</v>
      </c>
      <c r="BY952" s="51">
        <f>VLOOKUP(BX952,'%workplace'!$A$1:$F$381,6,FALSE)</f>
        <v>142</v>
      </c>
      <c r="BZ952" s="32">
        <f t="shared" si="569"/>
        <v>0.43661971830985913</v>
      </c>
    </row>
    <row r="953" spans="1:78" s="8" customFormat="1" hidden="1" x14ac:dyDescent="0.2">
      <c r="A953" s="8" t="str">
        <f t="shared" si="567"/>
        <v>2014Nurse practitionersNova ScotiaNursing home/long-term care</v>
      </c>
      <c r="B953" s="8" t="s">
        <v>5</v>
      </c>
      <c r="C953" s="8" t="s">
        <v>16</v>
      </c>
      <c r="D953" s="8" t="s">
        <v>12</v>
      </c>
      <c r="E953" s="8">
        <v>2014</v>
      </c>
      <c r="F953" s="8">
        <v>2</v>
      </c>
      <c r="G953" s="8">
        <v>0</v>
      </c>
      <c r="H953" s="8">
        <v>0</v>
      </c>
      <c r="I953" s="8">
        <v>0</v>
      </c>
      <c r="J953" s="8">
        <v>0</v>
      </c>
      <c r="K953" s="8">
        <v>0</v>
      </c>
      <c r="L953" s="8">
        <v>0</v>
      </c>
      <c r="M953" s="8">
        <v>0</v>
      </c>
      <c r="N953" s="8">
        <v>1</v>
      </c>
      <c r="O953" s="8">
        <v>1</v>
      </c>
      <c r="P953" s="8">
        <v>0</v>
      </c>
      <c r="Q953" s="8">
        <v>0</v>
      </c>
      <c r="R953" s="8">
        <v>0</v>
      </c>
      <c r="S953" s="8">
        <v>0</v>
      </c>
      <c r="T953" s="8">
        <v>0</v>
      </c>
      <c r="U953" s="8">
        <v>2</v>
      </c>
      <c r="V953" s="8">
        <v>0</v>
      </c>
      <c r="W953" s="8">
        <v>0</v>
      </c>
      <c r="X953" s="8">
        <v>2</v>
      </c>
      <c r="Y953" s="8">
        <v>0</v>
      </c>
      <c r="Z953" s="8">
        <v>0</v>
      </c>
      <c r="AA953" s="8">
        <v>0</v>
      </c>
      <c r="AB953" s="8">
        <v>0</v>
      </c>
      <c r="AC953" s="8">
        <v>0</v>
      </c>
      <c r="AD953" s="8">
        <v>2</v>
      </c>
      <c r="AE953" s="8">
        <v>0</v>
      </c>
      <c r="AF953" s="8">
        <v>0</v>
      </c>
      <c r="AG953" s="8">
        <v>2</v>
      </c>
      <c r="AH953" s="8">
        <v>0</v>
      </c>
      <c r="AI953" s="8">
        <v>0</v>
      </c>
      <c r="AJ953" s="8">
        <v>1</v>
      </c>
      <c r="AK953" s="8">
        <v>1</v>
      </c>
      <c r="AL953" s="8">
        <v>0</v>
      </c>
      <c r="AM953" s="8">
        <v>0</v>
      </c>
      <c r="AN953" s="8">
        <v>2</v>
      </c>
      <c r="AO953" s="41">
        <f t="shared" si="602"/>
        <v>1</v>
      </c>
      <c r="AP953" s="41">
        <f t="shared" si="603"/>
        <v>0</v>
      </c>
      <c r="AQ953" s="41">
        <f t="shared" si="604"/>
        <v>0</v>
      </c>
      <c r="AR953" s="41">
        <f t="shared" si="570"/>
        <v>0</v>
      </c>
      <c r="AS953" s="41">
        <f t="shared" si="571"/>
        <v>0</v>
      </c>
      <c r="AT953" s="41">
        <f t="shared" si="572"/>
        <v>0</v>
      </c>
      <c r="AU953" s="41">
        <f t="shared" si="573"/>
        <v>0</v>
      </c>
      <c r="AV953" s="41">
        <f t="shared" si="574"/>
        <v>0</v>
      </c>
      <c r="AW953" s="41">
        <f t="shared" si="575"/>
        <v>0.5</v>
      </c>
      <c r="AX953" s="41">
        <f t="shared" si="576"/>
        <v>0.5</v>
      </c>
      <c r="AY953" s="41">
        <f t="shared" si="577"/>
        <v>0</v>
      </c>
      <c r="AZ953" s="41">
        <f t="shared" si="578"/>
        <v>0</v>
      </c>
      <c r="BA953" s="41">
        <f t="shared" si="579"/>
        <v>0</v>
      </c>
      <c r="BB953" s="41">
        <f t="shared" si="580"/>
        <v>0</v>
      </c>
      <c r="BC953" s="41">
        <f t="shared" si="581"/>
        <v>0</v>
      </c>
      <c r="BD953" s="41">
        <f t="shared" si="582"/>
        <v>1</v>
      </c>
      <c r="BE953" s="41">
        <f t="shared" si="583"/>
        <v>0</v>
      </c>
      <c r="BF953" s="41">
        <f t="shared" si="584"/>
        <v>0</v>
      </c>
      <c r="BG953" s="41">
        <f t="shared" si="585"/>
        <v>1</v>
      </c>
      <c r="BH953" s="41">
        <f t="shared" si="586"/>
        <v>0</v>
      </c>
      <c r="BI953" s="41">
        <f t="shared" si="587"/>
        <v>0</v>
      </c>
      <c r="BJ953" s="41">
        <f t="shared" si="588"/>
        <v>0</v>
      </c>
      <c r="BK953" s="41">
        <f t="shared" si="589"/>
        <v>0</v>
      </c>
      <c r="BL953" s="41">
        <f t="shared" si="590"/>
        <v>0</v>
      </c>
      <c r="BM953" s="41">
        <f t="shared" si="591"/>
        <v>1</v>
      </c>
      <c r="BN953" s="41">
        <f t="shared" si="592"/>
        <v>0</v>
      </c>
      <c r="BO953" s="41">
        <f t="shared" si="593"/>
        <v>0</v>
      </c>
      <c r="BP953" s="41">
        <f t="shared" si="594"/>
        <v>1</v>
      </c>
      <c r="BQ953" s="41">
        <f t="shared" si="595"/>
        <v>0</v>
      </c>
      <c r="BR953" s="41">
        <f t="shared" si="596"/>
        <v>0</v>
      </c>
      <c r="BS953" s="41">
        <f t="shared" si="597"/>
        <v>0.5</v>
      </c>
      <c r="BT953" s="41">
        <f t="shared" si="598"/>
        <v>0.5</v>
      </c>
      <c r="BU953" s="41">
        <f t="shared" si="599"/>
        <v>0</v>
      </c>
      <c r="BV953" s="41">
        <f t="shared" si="600"/>
        <v>0</v>
      </c>
      <c r="BW953" s="41">
        <f t="shared" si="601"/>
        <v>1</v>
      </c>
      <c r="BX953" s="41" t="str">
        <f t="shared" si="568"/>
        <v>2014Nurse practitionersNova Scotia</v>
      </c>
      <c r="BY953" s="51">
        <f>VLOOKUP(BX953,'%workplace'!$A$1:$F$381,6,FALSE)</f>
        <v>142</v>
      </c>
      <c r="BZ953" s="32">
        <f t="shared" si="569"/>
        <v>1.4084507042253521E-2</v>
      </c>
    </row>
    <row r="954" spans="1:78" s="8" customFormat="1" hidden="1" x14ac:dyDescent="0.2">
      <c r="A954" s="8" t="str">
        <f t="shared" si="567"/>
        <v>2014Nurse practitionersNova ScotiaHospital</v>
      </c>
      <c r="B954" s="8" t="s">
        <v>5</v>
      </c>
      <c r="C954" s="8" t="s">
        <v>16</v>
      </c>
      <c r="D954" s="8" t="s">
        <v>10</v>
      </c>
      <c r="E954" s="8">
        <v>2014</v>
      </c>
      <c r="F954" s="8">
        <v>62</v>
      </c>
      <c r="G954" s="8">
        <v>1</v>
      </c>
      <c r="H954" s="8">
        <v>0</v>
      </c>
      <c r="I954" s="8">
        <v>1</v>
      </c>
      <c r="J954" s="8">
        <v>6</v>
      </c>
      <c r="K954" s="8">
        <v>8</v>
      </c>
      <c r="L954" s="8">
        <v>11</v>
      </c>
      <c r="M954" s="8">
        <v>15</v>
      </c>
      <c r="N954" s="8">
        <v>16</v>
      </c>
      <c r="O954" s="8">
        <v>4</v>
      </c>
      <c r="P954" s="8">
        <v>2</v>
      </c>
      <c r="Q954" s="8">
        <v>0</v>
      </c>
      <c r="R954" s="8">
        <v>0</v>
      </c>
      <c r="S954" s="8">
        <v>0</v>
      </c>
      <c r="T954" s="8">
        <v>0</v>
      </c>
      <c r="U954" s="8">
        <v>63</v>
      </c>
      <c r="V954" s="8">
        <v>0</v>
      </c>
      <c r="W954" s="8">
        <v>0</v>
      </c>
      <c r="X954" s="8">
        <v>52</v>
      </c>
      <c r="Y954" s="8">
        <v>9</v>
      </c>
      <c r="Z954" s="8">
        <v>2</v>
      </c>
      <c r="AA954" s="8">
        <v>0</v>
      </c>
      <c r="AB954" s="8">
        <v>1</v>
      </c>
      <c r="AC954" s="8">
        <v>0</v>
      </c>
      <c r="AD954" s="8">
        <v>54</v>
      </c>
      <c r="AE954" s="8">
        <v>8</v>
      </c>
      <c r="AF954" s="8">
        <v>2</v>
      </c>
      <c r="AG954" s="8">
        <v>61</v>
      </c>
      <c r="AH954" s="8">
        <v>0</v>
      </c>
      <c r="AI954" s="8">
        <v>0</v>
      </c>
      <c r="AJ954" s="8">
        <v>5</v>
      </c>
      <c r="AK954" s="8">
        <v>58</v>
      </c>
      <c r="AL954" s="8">
        <v>0</v>
      </c>
      <c r="AM954" s="8">
        <v>0</v>
      </c>
      <c r="AN954" s="8">
        <v>63</v>
      </c>
      <c r="AO954" s="41">
        <f t="shared" si="602"/>
        <v>0.98412698412698407</v>
      </c>
      <c r="AP954" s="41">
        <f t="shared" si="603"/>
        <v>1.5873015873015872E-2</v>
      </c>
      <c r="AQ954" s="41">
        <f t="shared" si="604"/>
        <v>0</v>
      </c>
      <c r="AR954" s="41">
        <f t="shared" si="570"/>
        <v>1.5873015873015872E-2</v>
      </c>
      <c r="AS954" s="41">
        <f t="shared" si="571"/>
        <v>9.5238095238095233E-2</v>
      </c>
      <c r="AT954" s="41">
        <f t="shared" si="572"/>
        <v>0.12698412698412698</v>
      </c>
      <c r="AU954" s="41">
        <f t="shared" si="573"/>
        <v>0.17460317460317459</v>
      </c>
      <c r="AV954" s="41">
        <f t="shared" si="574"/>
        <v>0.23809523809523808</v>
      </c>
      <c r="AW954" s="41">
        <f t="shared" si="575"/>
        <v>0.25396825396825395</v>
      </c>
      <c r="AX954" s="41">
        <f t="shared" si="576"/>
        <v>6.3492063492063489E-2</v>
      </c>
      <c r="AY954" s="41">
        <f t="shared" si="577"/>
        <v>3.1746031746031744E-2</v>
      </c>
      <c r="AZ954" s="41">
        <f t="shared" si="578"/>
        <v>0</v>
      </c>
      <c r="BA954" s="41">
        <f t="shared" si="579"/>
        <v>0</v>
      </c>
      <c r="BB954" s="41">
        <f t="shared" si="580"/>
        <v>0</v>
      </c>
      <c r="BC954" s="41">
        <f t="shared" si="581"/>
        <v>0</v>
      </c>
      <c r="BD954" s="41">
        <f t="shared" si="582"/>
        <v>1</v>
      </c>
      <c r="BE954" s="41">
        <f t="shared" si="583"/>
        <v>0</v>
      </c>
      <c r="BF954" s="41">
        <f t="shared" si="584"/>
        <v>0</v>
      </c>
      <c r="BG954" s="41">
        <f t="shared" si="585"/>
        <v>0.82539682539682535</v>
      </c>
      <c r="BH954" s="41">
        <f t="shared" si="586"/>
        <v>0.14285714285714285</v>
      </c>
      <c r="BI954" s="41">
        <f t="shared" si="587"/>
        <v>3.1746031746031744E-2</v>
      </c>
      <c r="BJ954" s="41">
        <f t="shared" si="588"/>
        <v>0</v>
      </c>
      <c r="BK954" s="41">
        <f t="shared" si="589"/>
        <v>1.5873015873015872E-2</v>
      </c>
      <c r="BL954" s="41">
        <f t="shared" si="590"/>
        <v>0</v>
      </c>
      <c r="BM954" s="41">
        <f t="shared" si="591"/>
        <v>0.8571428571428571</v>
      </c>
      <c r="BN954" s="41">
        <f t="shared" si="592"/>
        <v>0.12698412698412698</v>
      </c>
      <c r="BO954" s="41">
        <f t="shared" si="593"/>
        <v>3.1746031746031744E-2</v>
      </c>
      <c r="BP954" s="41">
        <f t="shared" si="594"/>
        <v>0.96825396825396826</v>
      </c>
      <c r="BQ954" s="41">
        <f t="shared" si="595"/>
        <v>0</v>
      </c>
      <c r="BR954" s="41">
        <f t="shared" si="596"/>
        <v>0</v>
      </c>
      <c r="BS954" s="41">
        <f t="shared" si="597"/>
        <v>7.9365079365079361E-2</v>
      </c>
      <c r="BT954" s="41">
        <f t="shared" si="598"/>
        <v>0.92063492063492058</v>
      </c>
      <c r="BU954" s="41">
        <f t="shared" si="599"/>
        <v>0</v>
      </c>
      <c r="BV954" s="41">
        <f t="shared" si="600"/>
        <v>0</v>
      </c>
      <c r="BW954" s="41">
        <f t="shared" si="601"/>
        <v>1</v>
      </c>
      <c r="BX954" s="41" t="str">
        <f t="shared" si="568"/>
        <v>2014Nurse practitionersNova Scotia</v>
      </c>
      <c r="BY954" s="51">
        <f>VLOOKUP(BX954,'%workplace'!$A$1:$F$381,6,FALSE)</f>
        <v>142</v>
      </c>
      <c r="BZ954" s="32">
        <f t="shared" si="569"/>
        <v>0.44366197183098594</v>
      </c>
    </row>
    <row r="955" spans="1:78" s="8" customFormat="1" hidden="1" x14ac:dyDescent="0.2">
      <c r="A955" s="8" t="str">
        <f t="shared" si="567"/>
        <v>2014Nurse practitionersNova ScotiaOther places of work</v>
      </c>
      <c r="B955" s="8" t="s">
        <v>5</v>
      </c>
      <c r="C955" s="8" t="s">
        <v>16</v>
      </c>
      <c r="D955" s="8" t="s">
        <v>13</v>
      </c>
      <c r="E955" s="8">
        <v>2014</v>
      </c>
      <c r="F955" s="8">
        <v>15</v>
      </c>
      <c r="G955" s="8">
        <v>0</v>
      </c>
      <c r="H955" s="8">
        <v>0</v>
      </c>
      <c r="I955" s="8">
        <v>0</v>
      </c>
      <c r="J955" s="8">
        <v>0</v>
      </c>
      <c r="K955" s="8">
        <v>1</v>
      </c>
      <c r="L955" s="8">
        <v>5</v>
      </c>
      <c r="M955" s="8">
        <v>3</v>
      </c>
      <c r="N955" s="8">
        <v>3</v>
      </c>
      <c r="O955" s="8">
        <v>1</v>
      </c>
      <c r="P955" s="8">
        <v>2</v>
      </c>
      <c r="Q955" s="8">
        <v>0</v>
      </c>
      <c r="R955" s="8">
        <v>0</v>
      </c>
      <c r="S955" s="8">
        <v>0</v>
      </c>
      <c r="T955" s="8">
        <v>0</v>
      </c>
      <c r="U955" s="8">
        <v>14</v>
      </c>
      <c r="V955" s="8">
        <v>1</v>
      </c>
      <c r="W955" s="8">
        <v>0</v>
      </c>
      <c r="X955" s="8">
        <v>14</v>
      </c>
      <c r="Y955" s="8">
        <v>1</v>
      </c>
      <c r="Z955" s="8">
        <v>0</v>
      </c>
      <c r="AA955" s="8">
        <v>0</v>
      </c>
      <c r="AB955" s="8">
        <v>0</v>
      </c>
      <c r="AC955" s="8">
        <v>0</v>
      </c>
      <c r="AD955" s="8">
        <v>15</v>
      </c>
      <c r="AE955" s="8">
        <v>0</v>
      </c>
      <c r="AF955" s="8">
        <v>0</v>
      </c>
      <c r="AG955" s="8">
        <v>9</v>
      </c>
      <c r="AH955" s="8">
        <v>6</v>
      </c>
      <c r="AI955" s="8">
        <v>0</v>
      </c>
      <c r="AJ955" s="8">
        <v>6</v>
      </c>
      <c r="AK955" s="8">
        <v>9</v>
      </c>
      <c r="AL955" s="8">
        <v>0</v>
      </c>
      <c r="AM955" s="8">
        <v>0</v>
      </c>
      <c r="AN955" s="8">
        <v>15</v>
      </c>
      <c r="AO955" s="41">
        <f t="shared" si="602"/>
        <v>1</v>
      </c>
      <c r="AP955" s="41">
        <f t="shared" si="603"/>
        <v>0</v>
      </c>
      <c r="AQ955" s="41">
        <f t="shared" si="604"/>
        <v>0</v>
      </c>
      <c r="AR955" s="41">
        <f t="shared" si="570"/>
        <v>0</v>
      </c>
      <c r="AS955" s="41">
        <f t="shared" si="571"/>
        <v>0</v>
      </c>
      <c r="AT955" s="41">
        <f t="shared" si="572"/>
        <v>6.6666666666666666E-2</v>
      </c>
      <c r="AU955" s="41">
        <f t="shared" si="573"/>
        <v>0.33333333333333331</v>
      </c>
      <c r="AV955" s="41">
        <f t="shared" si="574"/>
        <v>0.2</v>
      </c>
      <c r="AW955" s="41">
        <f t="shared" si="575"/>
        <v>0.2</v>
      </c>
      <c r="AX955" s="41">
        <f t="shared" si="576"/>
        <v>6.6666666666666666E-2</v>
      </c>
      <c r="AY955" s="41">
        <f t="shared" si="577"/>
        <v>0.13333333333333333</v>
      </c>
      <c r="AZ955" s="41">
        <f t="shared" si="578"/>
        <v>0</v>
      </c>
      <c r="BA955" s="41">
        <f t="shared" si="579"/>
        <v>0</v>
      </c>
      <c r="BB955" s="41">
        <f t="shared" si="580"/>
        <v>0</v>
      </c>
      <c r="BC955" s="41">
        <f t="shared" si="581"/>
        <v>0</v>
      </c>
      <c r="BD955" s="41">
        <f t="shared" si="582"/>
        <v>0.93333333333333335</v>
      </c>
      <c r="BE955" s="41">
        <f t="shared" si="583"/>
        <v>6.6666666666666666E-2</v>
      </c>
      <c r="BF955" s="41">
        <f t="shared" si="584"/>
        <v>0</v>
      </c>
      <c r="BG955" s="41">
        <f t="shared" si="585"/>
        <v>0.93333333333333335</v>
      </c>
      <c r="BH955" s="41">
        <f t="shared" si="586"/>
        <v>6.6666666666666666E-2</v>
      </c>
      <c r="BI955" s="41">
        <f t="shared" si="587"/>
        <v>0</v>
      </c>
      <c r="BJ955" s="41">
        <f t="shared" si="588"/>
        <v>0</v>
      </c>
      <c r="BK955" s="41">
        <f t="shared" si="589"/>
        <v>0</v>
      </c>
      <c r="BL955" s="41">
        <f t="shared" si="590"/>
        <v>0</v>
      </c>
      <c r="BM955" s="41">
        <f t="shared" si="591"/>
        <v>1</v>
      </c>
      <c r="BN955" s="41">
        <f t="shared" si="592"/>
        <v>0</v>
      </c>
      <c r="BO955" s="41">
        <f t="shared" si="593"/>
        <v>0</v>
      </c>
      <c r="BP955" s="41">
        <f t="shared" si="594"/>
        <v>0.6</v>
      </c>
      <c r="BQ955" s="41">
        <f t="shared" si="595"/>
        <v>0.4</v>
      </c>
      <c r="BR955" s="41">
        <f t="shared" si="596"/>
        <v>0</v>
      </c>
      <c r="BS955" s="41">
        <f t="shared" si="597"/>
        <v>0.4</v>
      </c>
      <c r="BT955" s="41">
        <f t="shared" si="598"/>
        <v>0.6</v>
      </c>
      <c r="BU955" s="41">
        <f t="shared" si="599"/>
        <v>0</v>
      </c>
      <c r="BV955" s="41">
        <f t="shared" si="600"/>
        <v>0</v>
      </c>
      <c r="BW955" s="41">
        <f t="shared" si="601"/>
        <v>1</v>
      </c>
      <c r="BX955" s="41" t="str">
        <f t="shared" si="568"/>
        <v>2014Nurse practitionersNova Scotia</v>
      </c>
      <c r="BY955" s="51">
        <f>VLOOKUP(BX955,'%workplace'!$A$1:$F$381,6,FALSE)</f>
        <v>142</v>
      </c>
      <c r="BZ955" s="32">
        <f t="shared" si="569"/>
        <v>0.10563380281690141</v>
      </c>
    </row>
    <row r="956" spans="1:78" s="8" customFormat="1" hidden="1" x14ac:dyDescent="0.2">
      <c r="A956" s="8" t="str">
        <f t="shared" si="567"/>
        <v>2014Nurse practitionersNew BrunswickAll places of work</v>
      </c>
      <c r="B956" s="8" t="s">
        <v>5</v>
      </c>
      <c r="C956" s="8" t="s">
        <v>17</v>
      </c>
      <c r="D956" s="8" t="s">
        <v>9</v>
      </c>
      <c r="E956" s="8">
        <v>2014</v>
      </c>
      <c r="F956" s="8">
        <v>101</v>
      </c>
      <c r="G956" s="8">
        <v>4</v>
      </c>
      <c r="H956" s="8">
        <v>0</v>
      </c>
      <c r="I956" s="8">
        <v>2</v>
      </c>
      <c r="J956" s="8">
        <v>24</v>
      </c>
      <c r="K956" s="8">
        <v>20</v>
      </c>
      <c r="L956" s="8">
        <v>12</v>
      </c>
      <c r="M956" s="8">
        <v>21</v>
      </c>
      <c r="N956" s="8">
        <v>13</v>
      </c>
      <c r="O956" s="8">
        <v>9</v>
      </c>
      <c r="P956" s="8">
        <v>4</v>
      </c>
      <c r="Q956" s="8">
        <v>0</v>
      </c>
      <c r="R956" s="8">
        <v>0</v>
      </c>
      <c r="S956" s="8">
        <v>0</v>
      </c>
      <c r="T956" s="8">
        <v>0</v>
      </c>
      <c r="U956" s="8">
        <v>101</v>
      </c>
      <c r="V956" s="8">
        <v>4</v>
      </c>
      <c r="W956" s="8">
        <v>0</v>
      </c>
      <c r="X956" s="8">
        <v>88</v>
      </c>
      <c r="Y956" s="8">
        <v>13</v>
      </c>
      <c r="Z956" s="8">
        <v>4</v>
      </c>
      <c r="AA956" s="8">
        <v>0</v>
      </c>
      <c r="AB956" s="8">
        <v>0</v>
      </c>
      <c r="AC956" s="8">
        <v>0</v>
      </c>
      <c r="AD956" s="8">
        <v>90</v>
      </c>
      <c r="AE956" s="8">
        <v>15</v>
      </c>
      <c r="AF956" s="8">
        <v>0</v>
      </c>
      <c r="AG956" s="8">
        <v>101</v>
      </c>
      <c r="AH956" s="8">
        <v>4</v>
      </c>
      <c r="AI956" s="8">
        <v>0</v>
      </c>
      <c r="AJ956" s="8">
        <v>42</v>
      </c>
      <c r="AK956" s="8">
        <v>63</v>
      </c>
      <c r="AL956" s="8">
        <v>0</v>
      </c>
      <c r="AM956" s="8">
        <v>0</v>
      </c>
      <c r="AN956" s="8">
        <v>105</v>
      </c>
      <c r="AO956" s="41">
        <f t="shared" si="602"/>
        <v>0.96190476190476193</v>
      </c>
      <c r="AP956" s="41">
        <f t="shared" si="603"/>
        <v>3.8095238095238099E-2</v>
      </c>
      <c r="AQ956" s="41">
        <f t="shared" si="604"/>
        <v>0</v>
      </c>
      <c r="AR956" s="41">
        <f t="shared" si="570"/>
        <v>1.9047619047619049E-2</v>
      </c>
      <c r="AS956" s="41">
        <f t="shared" si="571"/>
        <v>0.22857142857142856</v>
      </c>
      <c r="AT956" s="41">
        <f t="shared" si="572"/>
        <v>0.19047619047619047</v>
      </c>
      <c r="AU956" s="41">
        <f t="shared" si="573"/>
        <v>0.11428571428571428</v>
      </c>
      <c r="AV956" s="41">
        <f t="shared" si="574"/>
        <v>0.2</v>
      </c>
      <c r="AW956" s="41">
        <f t="shared" si="575"/>
        <v>0.12380952380952381</v>
      </c>
      <c r="AX956" s="41">
        <f t="shared" si="576"/>
        <v>8.5714285714285715E-2</v>
      </c>
      <c r="AY956" s="41">
        <f t="shared" si="577"/>
        <v>3.8095238095238099E-2</v>
      </c>
      <c r="AZ956" s="41">
        <f t="shared" si="578"/>
        <v>0</v>
      </c>
      <c r="BA956" s="41">
        <f t="shared" si="579"/>
        <v>0</v>
      </c>
      <c r="BB956" s="41">
        <f t="shared" si="580"/>
        <v>0</v>
      </c>
      <c r="BC956" s="41">
        <f t="shared" si="581"/>
        <v>0</v>
      </c>
      <c r="BD956" s="41">
        <f t="shared" si="582"/>
        <v>0.96190476190476193</v>
      </c>
      <c r="BE956" s="41">
        <f t="shared" si="583"/>
        <v>3.8095238095238099E-2</v>
      </c>
      <c r="BF956" s="41">
        <f t="shared" si="584"/>
        <v>0</v>
      </c>
      <c r="BG956" s="41">
        <f t="shared" si="585"/>
        <v>0.83809523809523812</v>
      </c>
      <c r="BH956" s="41">
        <f t="shared" si="586"/>
        <v>0.12380952380952381</v>
      </c>
      <c r="BI956" s="41">
        <f t="shared" si="587"/>
        <v>3.8095238095238099E-2</v>
      </c>
      <c r="BJ956" s="41">
        <f t="shared" si="588"/>
        <v>0</v>
      </c>
      <c r="BK956" s="41">
        <f t="shared" si="589"/>
        <v>0</v>
      </c>
      <c r="BL956" s="41">
        <f t="shared" si="590"/>
        <v>0</v>
      </c>
      <c r="BM956" s="41">
        <f t="shared" si="591"/>
        <v>0.8571428571428571</v>
      </c>
      <c r="BN956" s="41">
        <f t="shared" si="592"/>
        <v>0.14285714285714285</v>
      </c>
      <c r="BO956" s="41">
        <f t="shared" si="593"/>
        <v>0</v>
      </c>
      <c r="BP956" s="41">
        <f t="shared" si="594"/>
        <v>0.96190476190476193</v>
      </c>
      <c r="BQ956" s="41">
        <f t="shared" si="595"/>
        <v>3.8095238095238099E-2</v>
      </c>
      <c r="BR956" s="41">
        <f t="shared" si="596"/>
        <v>0</v>
      </c>
      <c r="BS956" s="41">
        <f t="shared" si="597"/>
        <v>0.4</v>
      </c>
      <c r="BT956" s="41">
        <f t="shared" si="598"/>
        <v>0.6</v>
      </c>
      <c r="BU956" s="41">
        <f t="shared" si="599"/>
        <v>0</v>
      </c>
      <c r="BV956" s="41">
        <f t="shared" si="600"/>
        <v>0</v>
      </c>
      <c r="BW956" s="41">
        <f t="shared" si="601"/>
        <v>1</v>
      </c>
      <c r="BX956" s="41" t="str">
        <f t="shared" si="568"/>
        <v>2014Nurse practitionersNew Brunswick</v>
      </c>
      <c r="BY956" s="51">
        <f>VLOOKUP(BX956,'%workplace'!$A$1:$F$381,6,FALSE)</f>
        <v>105</v>
      </c>
      <c r="BZ956" s="32">
        <f t="shared" si="569"/>
        <v>1</v>
      </c>
    </row>
    <row r="957" spans="1:78" s="8" customFormat="1" hidden="1" x14ac:dyDescent="0.2">
      <c r="A957" s="8" t="str">
        <f t="shared" si="567"/>
        <v>2014Nurse practitionersNew BrunswickCommunity health</v>
      </c>
      <c r="B957" s="8" t="s">
        <v>5</v>
      </c>
      <c r="C957" s="8" t="s">
        <v>17</v>
      </c>
      <c r="D957" s="8" t="s">
        <v>11</v>
      </c>
      <c r="E957" s="8">
        <v>2014</v>
      </c>
      <c r="F957" s="8">
        <v>55</v>
      </c>
      <c r="G957" s="8">
        <v>0</v>
      </c>
      <c r="H957" s="8">
        <v>0</v>
      </c>
      <c r="I957" s="8">
        <v>0</v>
      </c>
      <c r="J957" s="8">
        <v>8</v>
      </c>
      <c r="K957" s="8">
        <v>10</v>
      </c>
      <c r="L957" s="8">
        <v>10</v>
      </c>
      <c r="M957" s="8">
        <v>12</v>
      </c>
      <c r="N957" s="8">
        <v>6</v>
      </c>
      <c r="O957" s="8">
        <v>6</v>
      </c>
      <c r="P957" s="8">
        <v>3</v>
      </c>
      <c r="Q957" s="8">
        <v>0</v>
      </c>
      <c r="R957" s="8">
        <v>0</v>
      </c>
      <c r="S957" s="8">
        <v>0</v>
      </c>
      <c r="T957" s="8">
        <v>0</v>
      </c>
      <c r="U957" s="8">
        <v>53</v>
      </c>
      <c r="V957" s="8">
        <v>2</v>
      </c>
      <c r="W957" s="8">
        <v>0</v>
      </c>
      <c r="X957" s="8">
        <v>48</v>
      </c>
      <c r="Y957" s="8">
        <v>6</v>
      </c>
      <c r="Z957" s="8">
        <v>1</v>
      </c>
      <c r="AA957" s="8">
        <v>0</v>
      </c>
      <c r="AB957" s="8">
        <v>0</v>
      </c>
      <c r="AC957" s="8">
        <v>0</v>
      </c>
      <c r="AD957" s="8">
        <v>54</v>
      </c>
      <c r="AE957" s="8">
        <v>1</v>
      </c>
      <c r="AF957" s="8">
        <v>0</v>
      </c>
      <c r="AG957" s="8">
        <v>55</v>
      </c>
      <c r="AH957" s="8">
        <v>0</v>
      </c>
      <c r="AI957" s="8">
        <v>0</v>
      </c>
      <c r="AJ957" s="8">
        <v>27</v>
      </c>
      <c r="AK957" s="8">
        <v>28</v>
      </c>
      <c r="AL957" s="8">
        <v>0</v>
      </c>
      <c r="AM957" s="8">
        <v>0</v>
      </c>
      <c r="AN957" s="8">
        <v>55</v>
      </c>
      <c r="AO957" s="41">
        <f t="shared" si="602"/>
        <v>1</v>
      </c>
      <c r="AP957" s="41">
        <f t="shared" si="603"/>
        <v>0</v>
      </c>
      <c r="AQ957" s="41">
        <f t="shared" si="604"/>
        <v>0</v>
      </c>
      <c r="AR957" s="41">
        <f t="shared" si="570"/>
        <v>0</v>
      </c>
      <c r="AS957" s="41">
        <f t="shared" si="571"/>
        <v>0.14545454545454545</v>
      </c>
      <c r="AT957" s="41">
        <f t="shared" si="572"/>
        <v>0.18181818181818182</v>
      </c>
      <c r="AU957" s="41">
        <f t="shared" si="573"/>
        <v>0.18181818181818182</v>
      </c>
      <c r="AV957" s="41">
        <f t="shared" si="574"/>
        <v>0.21818181818181817</v>
      </c>
      <c r="AW957" s="41">
        <f t="shared" si="575"/>
        <v>0.10909090909090909</v>
      </c>
      <c r="AX957" s="41">
        <f t="shared" si="576"/>
        <v>0.10909090909090909</v>
      </c>
      <c r="AY957" s="41">
        <f t="shared" si="577"/>
        <v>5.4545454545454543E-2</v>
      </c>
      <c r="AZ957" s="41">
        <f t="shared" si="578"/>
        <v>0</v>
      </c>
      <c r="BA957" s="41">
        <f t="shared" si="579"/>
        <v>0</v>
      </c>
      <c r="BB957" s="41">
        <f t="shared" si="580"/>
        <v>0</v>
      </c>
      <c r="BC957" s="41">
        <f t="shared" si="581"/>
        <v>0</v>
      </c>
      <c r="BD957" s="41">
        <f t="shared" si="582"/>
        <v>0.96363636363636362</v>
      </c>
      <c r="BE957" s="41">
        <f t="shared" si="583"/>
        <v>3.6363636363636362E-2</v>
      </c>
      <c r="BF957" s="41">
        <f t="shared" si="584"/>
        <v>0</v>
      </c>
      <c r="BG957" s="41">
        <f t="shared" si="585"/>
        <v>0.87272727272727268</v>
      </c>
      <c r="BH957" s="41">
        <f t="shared" si="586"/>
        <v>0.10909090909090909</v>
      </c>
      <c r="BI957" s="41">
        <f t="shared" si="587"/>
        <v>1.8181818181818181E-2</v>
      </c>
      <c r="BJ957" s="41">
        <f t="shared" si="588"/>
        <v>0</v>
      </c>
      <c r="BK957" s="41">
        <f t="shared" si="589"/>
        <v>0</v>
      </c>
      <c r="BL957" s="41">
        <f t="shared" si="590"/>
        <v>0</v>
      </c>
      <c r="BM957" s="41">
        <f t="shared" si="591"/>
        <v>0.98181818181818181</v>
      </c>
      <c r="BN957" s="41">
        <f t="shared" si="592"/>
        <v>1.8181818181818181E-2</v>
      </c>
      <c r="BO957" s="41">
        <f t="shared" si="593"/>
        <v>0</v>
      </c>
      <c r="BP957" s="41">
        <f t="shared" si="594"/>
        <v>1</v>
      </c>
      <c r="BQ957" s="41">
        <f t="shared" si="595"/>
        <v>0</v>
      </c>
      <c r="BR957" s="41">
        <f t="shared" si="596"/>
        <v>0</v>
      </c>
      <c r="BS957" s="41">
        <f t="shared" si="597"/>
        <v>0.49090909090909091</v>
      </c>
      <c r="BT957" s="41">
        <f t="shared" si="598"/>
        <v>0.50909090909090904</v>
      </c>
      <c r="BU957" s="41">
        <f t="shared" si="599"/>
        <v>0</v>
      </c>
      <c r="BV957" s="41">
        <f t="shared" si="600"/>
        <v>0</v>
      </c>
      <c r="BW957" s="41">
        <f t="shared" si="601"/>
        <v>1</v>
      </c>
      <c r="BX957" s="41" t="str">
        <f t="shared" si="568"/>
        <v>2014Nurse practitionersNew Brunswick</v>
      </c>
      <c r="BY957" s="51">
        <f>VLOOKUP(BX957,'%workplace'!$A$1:$F$381,6,FALSE)</f>
        <v>105</v>
      </c>
      <c r="BZ957" s="32">
        <f t="shared" si="569"/>
        <v>0.52380952380952384</v>
      </c>
    </row>
    <row r="958" spans="1:78" s="8" customFormat="1" hidden="1" x14ac:dyDescent="0.2">
      <c r="A958" s="8" t="str">
        <f t="shared" si="567"/>
        <v>2014Nurse practitionersNew BrunswickNursing home/long-term care</v>
      </c>
      <c r="B958" s="8" t="s">
        <v>5</v>
      </c>
      <c r="C958" s="8" t="s">
        <v>17</v>
      </c>
      <c r="D958" s="8" t="s">
        <v>12</v>
      </c>
      <c r="E958" s="8">
        <v>2014</v>
      </c>
      <c r="F958" s="8">
        <v>6</v>
      </c>
      <c r="G958" s="8">
        <v>0</v>
      </c>
      <c r="H958" s="8">
        <v>0</v>
      </c>
      <c r="I958" s="8">
        <v>0</v>
      </c>
      <c r="J958" s="8">
        <v>3</v>
      </c>
      <c r="K958" s="8">
        <v>0</v>
      </c>
      <c r="L958" s="8">
        <v>0</v>
      </c>
      <c r="M958" s="8">
        <v>1</v>
      </c>
      <c r="N958" s="8">
        <v>1</v>
      </c>
      <c r="O958" s="8">
        <v>0</v>
      </c>
      <c r="P958" s="8">
        <v>1</v>
      </c>
      <c r="Q958" s="8">
        <v>0</v>
      </c>
      <c r="R958" s="8">
        <v>0</v>
      </c>
      <c r="S958" s="8">
        <v>0</v>
      </c>
      <c r="T958" s="8">
        <v>0</v>
      </c>
      <c r="U958" s="8">
        <v>6</v>
      </c>
      <c r="V958" s="8">
        <v>0</v>
      </c>
      <c r="W958" s="8">
        <v>0</v>
      </c>
      <c r="X958" s="8">
        <v>5</v>
      </c>
      <c r="Y958" s="8">
        <v>0</v>
      </c>
      <c r="Z958" s="8">
        <v>1</v>
      </c>
      <c r="AA958" s="8">
        <v>0</v>
      </c>
      <c r="AB958" s="8">
        <v>0</v>
      </c>
      <c r="AC958" s="8">
        <v>0</v>
      </c>
      <c r="AD958" s="8">
        <v>5</v>
      </c>
      <c r="AE958" s="8">
        <v>1</v>
      </c>
      <c r="AF958" s="8">
        <v>0</v>
      </c>
      <c r="AG958" s="8">
        <v>6</v>
      </c>
      <c r="AH958" s="8">
        <v>0</v>
      </c>
      <c r="AI958" s="8">
        <v>0</v>
      </c>
      <c r="AJ958" s="8">
        <v>2</v>
      </c>
      <c r="AK958" s="8">
        <v>4</v>
      </c>
      <c r="AL958" s="8">
        <v>0</v>
      </c>
      <c r="AM958" s="8">
        <v>0</v>
      </c>
      <c r="AN958" s="8">
        <v>6</v>
      </c>
      <c r="AO958" s="41">
        <f t="shared" si="602"/>
        <v>1</v>
      </c>
      <c r="AP958" s="41">
        <f t="shared" si="603"/>
        <v>0</v>
      </c>
      <c r="AQ958" s="41">
        <f t="shared" si="604"/>
        <v>0</v>
      </c>
      <c r="AR958" s="41">
        <f t="shared" si="570"/>
        <v>0</v>
      </c>
      <c r="AS958" s="41">
        <f t="shared" si="571"/>
        <v>0.5</v>
      </c>
      <c r="AT958" s="41">
        <f t="shared" si="572"/>
        <v>0</v>
      </c>
      <c r="AU958" s="41">
        <f t="shared" si="573"/>
        <v>0</v>
      </c>
      <c r="AV958" s="41">
        <f t="shared" si="574"/>
        <v>0.16666666666666666</v>
      </c>
      <c r="AW958" s="41">
        <f t="shared" si="575"/>
        <v>0.16666666666666666</v>
      </c>
      <c r="AX958" s="41">
        <f t="shared" si="576"/>
        <v>0</v>
      </c>
      <c r="AY958" s="41">
        <f t="shared" si="577"/>
        <v>0.16666666666666666</v>
      </c>
      <c r="AZ958" s="41">
        <f t="shared" si="578"/>
        <v>0</v>
      </c>
      <c r="BA958" s="41">
        <f t="shared" si="579"/>
        <v>0</v>
      </c>
      <c r="BB958" s="41">
        <f t="shared" si="580"/>
        <v>0</v>
      </c>
      <c r="BC958" s="41">
        <f t="shared" si="581"/>
        <v>0</v>
      </c>
      <c r="BD958" s="41">
        <f t="shared" si="582"/>
        <v>1</v>
      </c>
      <c r="BE958" s="41">
        <f t="shared" si="583"/>
        <v>0</v>
      </c>
      <c r="BF958" s="41">
        <f t="shared" si="584"/>
        <v>0</v>
      </c>
      <c r="BG958" s="41">
        <f t="shared" si="585"/>
        <v>0.83333333333333337</v>
      </c>
      <c r="BH958" s="41">
        <f t="shared" si="586"/>
        <v>0</v>
      </c>
      <c r="BI958" s="41">
        <f t="shared" si="587"/>
        <v>0.16666666666666666</v>
      </c>
      <c r="BJ958" s="41">
        <f t="shared" si="588"/>
        <v>0</v>
      </c>
      <c r="BK958" s="41">
        <f t="shared" si="589"/>
        <v>0</v>
      </c>
      <c r="BL958" s="41">
        <f t="shared" si="590"/>
        <v>0</v>
      </c>
      <c r="BM958" s="41">
        <f t="shared" si="591"/>
        <v>0.83333333333333337</v>
      </c>
      <c r="BN958" s="41">
        <f t="shared" si="592"/>
        <v>0.16666666666666666</v>
      </c>
      <c r="BO958" s="41">
        <f t="shared" si="593"/>
        <v>0</v>
      </c>
      <c r="BP958" s="41">
        <f t="shared" si="594"/>
        <v>1</v>
      </c>
      <c r="BQ958" s="41">
        <f t="shared" si="595"/>
        <v>0</v>
      </c>
      <c r="BR958" s="41">
        <f t="shared" si="596"/>
        <v>0</v>
      </c>
      <c r="BS958" s="41">
        <f t="shared" si="597"/>
        <v>0.33333333333333331</v>
      </c>
      <c r="BT958" s="41">
        <f t="shared" si="598"/>
        <v>0.66666666666666663</v>
      </c>
      <c r="BU958" s="41">
        <f t="shared" si="599"/>
        <v>0</v>
      </c>
      <c r="BV958" s="41">
        <f t="shared" si="600"/>
        <v>0</v>
      </c>
      <c r="BW958" s="41">
        <f t="shared" si="601"/>
        <v>1</v>
      </c>
      <c r="BX958" s="41" t="str">
        <f t="shared" si="568"/>
        <v>2014Nurse practitionersNew Brunswick</v>
      </c>
      <c r="BY958" s="51">
        <f>VLOOKUP(BX958,'%workplace'!$A$1:$F$381,6,FALSE)</f>
        <v>105</v>
      </c>
      <c r="BZ958" s="32">
        <f t="shared" si="569"/>
        <v>5.7142857142857141E-2</v>
      </c>
    </row>
    <row r="959" spans="1:78" s="8" customFormat="1" hidden="1" x14ac:dyDescent="0.2">
      <c r="A959" s="8" t="str">
        <f t="shared" si="567"/>
        <v>2014Nurse practitionersNew BrunswickHospital</v>
      </c>
      <c r="B959" s="8" t="s">
        <v>5</v>
      </c>
      <c r="C959" s="8" t="s">
        <v>17</v>
      </c>
      <c r="D959" s="8" t="s">
        <v>10</v>
      </c>
      <c r="E959" s="8">
        <v>2014</v>
      </c>
      <c r="F959" s="8">
        <v>29</v>
      </c>
      <c r="G959" s="8">
        <v>3</v>
      </c>
      <c r="H959" s="8">
        <v>0</v>
      </c>
      <c r="I959" s="8">
        <v>2</v>
      </c>
      <c r="J959" s="8">
        <v>8</v>
      </c>
      <c r="K959" s="8">
        <v>8</v>
      </c>
      <c r="L959" s="8">
        <v>2</v>
      </c>
      <c r="M959" s="8">
        <v>4</v>
      </c>
      <c r="N959" s="8">
        <v>6</v>
      </c>
      <c r="O959" s="8">
        <v>2</v>
      </c>
      <c r="P959" s="8">
        <v>0</v>
      </c>
      <c r="Q959" s="8">
        <v>0</v>
      </c>
      <c r="R959" s="8">
        <v>0</v>
      </c>
      <c r="S959" s="8">
        <v>0</v>
      </c>
      <c r="T959" s="8">
        <v>0</v>
      </c>
      <c r="U959" s="8">
        <v>30</v>
      </c>
      <c r="V959" s="8">
        <v>2</v>
      </c>
      <c r="W959" s="8">
        <v>0</v>
      </c>
      <c r="X959" s="8">
        <v>24</v>
      </c>
      <c r="Y959" s="8">
        <v>6</v>
      </c>
      <c r="Z959" s="8">
        <v>2</v>
      </c>
      <c r="AA959" s="8">
        <v>0</v>
      </c>
      <c r="AB959" s="8">
        <v>0</v>
      </c>
      <c r="AC959" s="8">
        <v>0</v>
      </c>
      <c r="AD959" s="8">
        <v>20</v>
      </c>
      <c r="AE959" s="8">
        <v>12</v>
      </c>
      <c r="AF959" s="8">
        <v>0</v>
      </c>
      <c r="AG959" s="8">
        <v>32</v>
      </c>
      <c r="AH959" s="8">
        <v>0</v>
      </c>
      <c r="AI959" s="8">
        <v>0</v>
      </c>
      <c r="AJ959" s="8">
        <v>7</v>
      </c>
      <c r="AK959" s="8">
        <v>25</v>
      </c>
      <c r="AL959" s="8">
        <v>0</v>
      </c>
      <c r="AM959" s="8">
        <v>0</v>
      </c>
      <c r="AN959" s="8">
        <v>32</v>
      </c>
      <c r="AO959" s="41">
        <f t="shared" si="602"/>
        <v>0.90625</v>
      </c>
      <c r="AP959" s="41">
        <f t="shared" si="603"/>
        <v>9.375E-2</v>
      </c>
      <c r="AQ959" s="41">
        <f t="shared" si="604"/>
        <v>0</v>
      </c>
      <c r="AR959" s="41">
        <f t="shared" si="570"/>
        <v>6.25E-2</v>
      </c>
      <c r="AS959" s="41">
        <f t="shared" si="571"/>
        <v>0.25</v>
      </c>
      <c r="AT959" s="41">
        <f t="shared" si="572"/>
        <v>0.25</v>
      </c>
      <c r="AU959" s="41">
        <f t="shared" si="573"/>
        <v>6.25E-2</v>
      </c>
      <c r="AV959" s="41">
        <f t="shared" si="574"/>
        <v>0.125</v>
      </c>
      <c r="AW959" s="41">
        <f t="shared" si="575"/>
        <v>0.1875</v>
      </c>
      <c r="AX959" s="41">
        <f t="shared" si="576"/>
        <v>6.25E-2</v>
      </c>
      <c r="AY959" s="41">
        <f t="shared" si="577"/>
        <v>0</v>
      </c>
      <c r="AZ959" s="41">
        <f t="shared" si="578"/>
        <v>0</v>
      </c>
      <c r="BA959" s="41">
        <f t="shared" si="579"/>
        <v>0</v>
      </c>
      <c r="BB959" s="41">
        <f t="shared" si="580"/>
        <v>0</v>
      </c>
      <c r="BC959" s="41">
        <f t="shared" si="581"/>
        <v>0</v>
      </c>
      <c r="BD959" s="41">
        <f t="shared" si="582"/>
        <v>0.9375</v>
      </c>
      <c r="BE959" s="41">
        <f t="shared" si="583"/>
        <v>6.25E-2</v>
      </c>
      <c r="BF959" s="41">
        <f t="shared" si="584"/>
        <v>0</v>
      </c>
      <c r="BG959" s="41">
        <f t="shared" si="585"/>
        <v>0.75</v>
      </c>
      <c r="BH959" s="41">
        <f t="shared" si="586"/>
        <v>0.1875</v>
      </c>
      <c r="BI959" s="41">
        <f t="shared" si="587"/>
        <v>6.25E-2</v>
      </c>
      <c r="BJ959" s="41">
        <f t="shared" si="588"/>
        <v>0</v>
      </c>
      <c r="BK959" s="41">
        <f t="shared" si="589"/>
        <v>0</v>
      </c>
      <c r="BL959" s="41">
        <f t="shared" si="590"/>
        <v>0</v>
      </c>
      <c r="BM959" s="41">
        <f t="shared" si="591"/>
        <v>0.625</v>
      </c>
      <c r="BN959" s="41">
        <f t="shared" si="592"/>
        <v>0.375</v>
      </c>
      <c r="BO959" s="41">
        <f t="shared" si="593"/>
        <v>0</v>
      </c>
      <c r="BP959" s="41">
        <f t="shared" si="594"/>
        <v>1</v>
      </c>
      <c r="BQ959" s="41">
        <f t="shared" si="595"/>
        <v>0</v>
      </c>
      <c r="BR959" s="41">
        <f t="shared" si="596"/>
        <v>0</v>
      </c>
      <c r="BS959" s="41">
        <f t="shared" si="597"/>
        <v>0.21875</v>
      </c>
      <c r="BT959" s="41">
        <f t="shared" si="598"/>
        <v>0.78125</v>
      </c>
      <c r="BU959" s="41">
        <f t="shared" si="599"/>
        <v>0</v>
      </c>
      <c r="BV959" s="41">
        <f t="shared" si="600"/>
        <v>0</v>
      </c>
      <c r="BW959" s="41">
        <f t="shared" si="601"/>
        <v>1</v>
      </c>
      <c r="BX959" s="41" t="str">
        <f t="shared" si="568"/>
        <v>2014Nurse practitionersNew Brunswick</v>
      </c>
      <c r="BY959" s="51">
        <f>VLOOKUP(BX959,'%workplace'!$A$1:$F$381,6,FALSE)</f>
        <v>105</v>
      </c>
      <c r="BZ959" s="32">
        <f t="shared" si="569"/>
        <v>0.30476190476190479</v>
      </c>
    </row>
    <row r="960" spans="1:78" s="8" customFormat="1" hidden="1" x14ac:dyDescent="0.2">
      <c r="A960" s="8" t="str">
        <f t="shared" si="567"/>
        <v>2014Nurse practitionersNew BrunswickOther places of work</v>
      </c>
      <c r="B960" s="8" t="s">
        <v>5</v>
      </c>
      <c r="C960" s="8" t="s">
        <v>17</v>
      </c>
      <c r="D960" s="8" t="s">
        <v>13</v>
      </c>
      <c r="E960" s="8">
        <v>2014</v>
      </c>
      <c r="F960" s="8">
        <v>11</v>
      </c>
      <c r="G960" s="8">
        <v>1</v>
      </c>
      <c r="H960" s="8">
        <v>0</v>
      </c>
      <c r="I960" s="8">
        <v>0</v>
      </c>
      <c r="J960" s="8">
        <v>5</v>
      </c>
      <c r="K960" s="8">
        <v>2</v>
      </c>
      <c r="L960" s="8">
        <v>0</v>
      </c>
      <c r="M960" s="8">
        <v>4</v>
      </c>
      <c r="N960" s="8">
        <v>0</v>
      </c>
      <c r="O960" s="8">
        <v>1</v>
      </c>
      <c r="P960" s="8">
        <v>0</v>
      </c>
      <c r="Q960" s="8">
        <v>0</v>
      </c>
      <c r="R960" s="8">
        <v>0</v>
      </c>
      <c r="S960" s="8">
        <v>0</v>
      </c>
      <c r="T960" s="8">
        <v>0</v>
      </c>
      <c r="U960" s="8">
        <v>12</v>
      </c>
      <c r="V960" s="8">
        <v>0</v>
      </c>
      <c r="W960" s="8">
        <v>0</v>
      </c>
      <c r="X960" s="8">
        <v>11</v>
      </c>
      <c r="Y960" s="8">
        <v>1</v>
      </c>
      <c r="Z960" s="8">
        <v>0</v>
      </c>
      <c r="AA960" s="8">
        <v>0</v>
      </c>
      <c r="AB960" s="8">
        <v>0</v>
      </c>
      <c r="AC960" s="8">
        <v>0</v>
      </c>
      <c r="AD960" s="8">
        <v>11</v>
      </c>
      <c r="AE960" s="8">
        <v>1</v>
      </c>
      <c r="AF960" s="8">
        <v>0</v>
      </c>
      <c r="AG960" s="8">
        <v>8</v>
      </c>
      <c r="AH960" s="8">
        <v>4</v>
      </c>
      <c r="AI960" s="8">
        <v>0</v>
      </c>
      <c r="AJ960" s="8">
        <v>6</v>
      </c>
      <c r="AK960" s="8">
        <v>6</v>
      </c>
      <c r="AL960" s="8">
        <v>0</v>
      </c>
      <c r="AM960" s="8">
        <v>0</v>
      </c>
      <c r="AN960" s="8">
        <v>12</v>
      </c>
      <c r="AO960" s="41">
        <f t="shared" si="602"/>
        <v>0.91666666666666663</v>
      </c>
      <c r="AP960" s="41">
        <f t="shared" si="603"/>
        <v>8.3333333333333329E-2</v>
      </c>
      <c r="AQ960" s="41">
        <f t="shared" si="604"/>
        <v>0</v>
      </c>
      <c r="AR960" s="41">
        <f t="shared" si="570"/>
        <v>0</v>
      </c>
      <c r="AS960" s="41">
        <f t="shared" si="571"/>
        <v>0.41666666666666669</v>
      </c>
      <c r="AT960" s="41">
        <f t="shared" si="572"/>
        <v>0.16666666666666666</v>
      </c>
      <c r="AU960" s="41">
        <f t="shared" si="573"/>
        <v>0</v>
      </c>
      <c r="AV960" s="41">
        <f t="shared" si="574"/>
        <v>0.33333333333333331</v>
      </c>
      <c r="AW960" s="41">
        <f t="shared" si="575"/>
        <v>0</v>
      </c>
      <c r="AX960" s="41">
        <f t="shared" si="576"/>
        <v>8.3333333333333329E-2</v>
      </c>
      <c r="AY960" s="41">
        <f t="shared" si="577"/>
        <v>0</v>
      </c>
      <c r="AZ960" s="41">
        <f t="shared" si="578"/>
        <v>0</v>
      </c>
      <c r="BA960" s="41">
        <f t="shared" si="579"/>
        <v>0</v>
      </c>
      <c r="BB960" s="41">
        <f t="shared" si="580"/>
        <v>0</v>
      </c>
      <c r="BC960" s="41">
        <f t="shared" si="581"/>
        <v>0</v>
      </c>
      <c r="BD960" s="41">
        <f t="shared" si="582"/>
        <v>1</v>
      </c>
      <c r="BE960" s="41">
        <f t="shared" si="583"/>
        <v>0</v>
      </c>
      <c r="BF960" s="41">
        <f t="shared" si="584"/>
        <v>0</v>
      </c>
      <c r="BG960" s="41">
        <f t="shared" si="585"/>
        <v>0.91666666666666663</v>
      </c>
      <c r="BH960" s="41">
        <f t="shared" si="586"/>
        <v>8.3333333333333329E-2</v>
      </c>
      <c r="BI960" s="41">
        <f t="shared" si="587"/>
        <v>0</v>
      </c>
      <c r="BJ960" s="41">
        <f t="shared" si="588"/>
        <v>0</v>
      </c>
      <c r="BK960" s="41">
        <f t="shared" si="589"/>
        <v>0</v>
      </c>
      <c r="BL960" s="41">
        <f t="shared" si="590"/>
        <v>0</v>
      </c>
      <c r="BM960" s="41">
        <f t="shared" si="591"/>
        <v>0.91666666666666663</v>
      </c>
      <c r="BN960" s="41">
        <f t="shared" si="592"/>
        <v>8.3333333333333329E-2</v>
      </c>
      <c r="BO960" s="41">
        <f t="shared" si="593"/>
        <v>0</v>
      </c>
      <c r="BP960" s="41">
        <f t="shared" si="594"/>
        <v>0.66666666666666663</v>
      </c>
      <c r="BQ960" s="41">
        <f t="shared" si="595"/>
        <v>0.33333333333333331</v>
      </c>
      <c r="BR960" s="41">
        <f t="shared" si="596"/>
        <v>0</v>
      </c>
      <c r="BS960" s="41">
        <f t="shared" si="597"/>
        <v>0.5</v>
      </c>
      <c r="BT960" s="41">
        <f t="shared" si="598"/>
        <v>0.5</v>
      </c>
      <c r="BU960" s="41">
        <f t="shared" si="599"/>
        <v>0</v>
      </c>
      <c r="BV960" s="41">
        <f t="shared" si="600"/>
        <v>0</v>
      </c>
      <c r="BW960" s="41">
        <f t="shared" si="601"/>
        <v>1</v>
      </c>
      <c r="BX960" s="41" t="str">
        <f t="shared" si="568"/>
        <v>2014Nurse practitionersNew Brunswick</v>
      </c>
      <c r="BY960" s="51">
        <f>VLOOKUP(BX960,'%workplace'!$A$1:$F$381,6,FALSE)</f>
        <v>105</v>
      </c>
      <c r="BZ960" s="32">
        <f t="shared" si="569"/>
        <v>0.11428571428571428</v>
      </c>
    </row>
    <row r="961" spans="1:78" s="8" customFormat="1" hidden="1" x14ac:dyDescent="0.2">
      <c r="A961" s="8" t="str">
        <f t="shared" si="567"/>
        <v>2014Nurse practitionersQuebecAll places of work</v>
      </c>
      <c r="B961" s="8" t="s">
        <v>5</v>
      </c>
      <c r="C961" s="8" t="s">
        <v>18</v>
      </c>
      <c r="D961" s="8" t="s">
        <v>9</v>
      </c>
      <c r="E961" s="8">
        <v>2014</v>
      </c>
      <c r="F961" s="8">
        <v>227</v>
      </c>
      <c r="G961" s="8">
        <v>23</v>
      </c>
      <c r="H961" s="8">
        <v>0</v>
      </c>
      <c r="I961" s="8">
        <v>21</v>
      </c>
      <c r="J961" s="8">
        <v>97</v>
      </c>
      <c r="K961" s="8">
        <v>62</v>
      </c>
      <c r="L961" s="8">
        <v>33</v>
      </c>
      <c r="M961" s="8">
        <v>21</v>
      </c>
      <c r="N961" s="8">
        <v>9</v>
      </c>
      <c r="O961" s="8">
        <v>6</v>
      </c>
      <c r="P961" s="8">
        <v>1</v>
      </c>
      <c r="Q961" s="8">
        <v>0</v>
      </c>
      <c r="R961" s="8">
        <v>0</v>
      </c>
      <c r="S961" s="8">
        <v>0</v>
      </c>
      <c r="T961" s="8">
        <v>0</v>
      </c>
      <c r="U961" s="8">
        <v>248</v>
      </c>
      <c r="V961" s="8">
        <v>2</v>
      </c>
      <c r="W961" s="8">
        <v>0</v>
      </c>
      <c r="X961" s="8">
        <v>238</v>
      </c>
      <c r="Y961" s="8">
        <v>10</v>
      </c>
      <c r="Z961" s="8">
        <v>2</v>
      </c>
      <c r="AA961" s="8">
        <v>0</v>
      </c>
      <c r="AB961" s="8">
        <v>2</v>
      </c>
      <c r="AC961" s="8">
        <v>2</v>
      </c>
      <c r="AD961" s="8">
        <v>234</v>
      </c>
      <c r="AE961" s="8">
        <v>12</v>
      </c>
      <c r="AF961" s="8">
        <v>3</v>
      </c>
      <c r="AG961" s="8">
        <v>246</v>
      </c>
      <c r="AH961" s="8">
        <v>1</v>
      </c>
      <c r="AI961" s="8">
        <v>0</v>
      </c>
      <c r="AJ961" s="8">
        <v>44</v>
      </c>
      <c r="AK961" s="8">
        <v>206</v>
      </c>
      <c r="AL961" s="8">
        <v>0</v>
      </c>
      <c r="AM961" s="8">
        <v>0</v>
      </c>
      <c r="AN961" s="8">
        <v>250</v>
      </c>
      <c r="AO961" s="41">
        <f t="shared" si="602"/>
        <v>0.90800000000000003</v>
      </c>
      <c r="AP961" s="41">
        <f t="shared" si="603"/>
        <v>9.1999999999999998E-2</v>
      </c>
      <c r="AQ961" s="41">
        <f t="shared" si="604"/>
        <v>0</v>
      </c>
      <c r="AR961" s="41">
        <f t="shared" si="570"/>
        <v>8.4000000000000005E-2</v>
      </c>
      <c r="AS961" s="41">
        <f t="shared" si="571"/>
        <v>0.38800000000000001</v>
      </c>
      <c r="AT961" s="41">
        <f t="shared" si="572"/>
        <v>0.248</v>
      </c>
      <c r="AU961" s="41">
        <f t="shared" si="573"/>
        <v>0.13200000000000001</v>
      </c>
      <c r="AV961" s="41">
        <f t="shared" si="574"/>
        <v>8.4000000000000005E-2</v>
      </c>
      <c r="AW961" s="41">
        <f t="shared" si="575"/>
        <v>3.5999999999999997E-2</v>
      </c>
      <c r="AX961" s="41">
        <f t="shared" si="576"/>
        <v>2.4E-2</v>
      </c>
      <c r="AY961" s="41">
        <f t="shared" si="577"/>
        <v>4.0000000000000001E-3</v>
      </c>
      <c r="AZ961" s="41">
        <f t="shared" si="578"/>
        <v>0</v>
      </c>
      <c r="BA961" s="41">
        <f t="shared" si="579"/>
        <v>0</v>
      </c>
      <c r="BB961" s="41">
        <f t="shared" si="580"/>
        <v>0</v>
      </c>
      <c r="BC961" s="41">
        <f t="shared" si="581"/>
        <v>0</v>
      </c>
      <c r="BD961" s="41">
        <f t="shared" si="582"/>
        <v>0.99199999999999999</v>
      </c>
      <c r="BE961" s="41">
        <f t="shared" si="583"/>
        <v>8.0000000000000002E-3</v>
      </c>
      <c r="BF961" s="41">
        <f t="shared" si="584"/>
        <v>0</v>
      </c>
      <c r="BG961" s="41">
        <f t="shared" si="585"/>
        <v>0.95199999999999996</v>
      </c>
      <c r="BH961" s="41">
        <f t="shared" si="586"/>
        <v>0.04</v>
      </c>
      <c r="BI961" s="41">
        <f t="shared" si="587"/>
        <v>8.0000000000000002E-3</v>
      </c>
      <c r="BJ961" s="41">
        <f t="shared" si="588"/>
        <v>0</v>
      </c>
      <c r="BK961" s="41">
        <f t="shared" si="589"/>
        <v>8.0000000000000002E-3</v>
      </c>
      <c r="BL961" s="41">
        <f t="shared" si="590"/>
        <v>8.0000000000000002E-3</v>
      </c>
      <c r="BM961" s="41">
        <f t="shared" si="591"/>
        <v>0.93600000000000005</v>
      </c>
      <c r="BN961" s="41">
        <f t="shared" si="592"/>
        <v>4.8000000000000001E-2</v>
      </c>
      <c r="BO961" s="41">
        <f t="shared" si="593"/>
        <v>1.2E-2</v>
      </c>
      <c r="BP961" s="41">
        <f t="shared" si="594"/>
        <v>0.98399999999999999</v>
      </c>
      <c r="BQ961" s="41">
        <f t="shared" si="595"/>
        <v>4.0000000000000001E-3</v>
      </c>
      <c r="BR961" s="41">
        <f t="shared" si="596"/>
        <v>0</v>
      </c>
      <c r="BS961" s="41">
        <f t="shared" si="597"/>
        <v>0.17599999999999999</v>
      </c>
      <c r="BT961" s="41">
        <f t="shared" si="598"/>
        <v>0.82399999999999995</v>
      </c>
      <c r="BU961" s="41">
        <f t="shared" si="599"/>
        <v>0</v>
      </c>
      <c r="BV961" s="41">
        <f t="shared" si="600"/>
        <v>0</v>
      </c>
      <c r="BW961" s="41">
        <f t="shared" si="601"/>
        <v>1</v>
      </c>
      <c r="BX961" s="41" t="str">
        <f t="shared" si="568"/>
        <v>2014Nurse practitionersQuebec</v>
      </c>
      <c r="BY961" s="51">
        <f>VLOOKUP(BX961,'%workplace'!$A$1:$F$381,6,FALSE)</f>
        <v>250</v>
      </c>
      <c r="BZ961" s="32">
        <f t="shared" si="569"/>
        <v>1</v>
      </c>
    </row>
    <row r="962" spans="1:78" s="8" customFormat="1" hidden="1" x14ac:dyDescent="0.2">
      <c r="A962" s="8" t="str">
        <f t="shared" ref="A962:A1025" si="605">CONCATENATE(E962,B962,C962,D962)</f>
        <v>2014Nurse practitionersQuebecCommunity health</v>
      </c>
      <c r="B962" s="8" t="s">
        <v>5</v>
      </c>
      <c r="C962" s="8" t="s">
        <v>18</v>
      </c>
      <c r="D962" s="8" t="s">
        <v>11</v>
      </c>
      <c r="E962" s="8">
        <v>2014</v>
      </c>
      <c r="F962" s="8">
        <v>59</v>
      </c>
      <c r="G962" s="8">
        <v>9</v>
      </c>
      <c r="H962" s="8">
        <v>0</v>
      </c>
      <c r="I962" s="8">
        <v>4</v>
      </c>
      <c r="J962" s="8">
        <v>24</v>
      </c>
      <c r="K962" s="8">
        <v>18</v>
      </c>
      <c r="L962" s="8">
        <v>7</v>
      </c>
      <c r="M962" s="8">
        <v>7</v>
      </c>
      <c r="N962" s="8">
        <v>6</v>
      </c>
      <c r="O962" s="8">
        <v>2</v>
      </c>
      <c r="P962" s="8">
        <v>0</v>
      </c>
      <c r="Q962" s="8">
        <v>0</v>
      </c>
      <c r="R962" s="8">
        <v>0</v>
      </c>
      <c r="S962" s="8">
        <v>0</v>
      </c>
      <c r="T962" s="8">
        <v>0</v>
      </c>
      <c r="U962" s="8">
        <v>68</v>
      </c>
      <c r="V962" s="8">
        <v>0</v>
      </c>
      <c r="W962" s="8">
        <v>0</v>
      </c>
      <c r="X962" s="8">
        <v>65</v>
      </c>
      <c r="Y962" s="8">
        <v>3</v>
      </c>
      <c r="Z962" s="8">
        <v>0</v>
      </c>
      <c r="AA962" s="8">
        <v>0</v>
      </c>
      <c r="AB962" s="8">
        <v>0</v>
      </c>
      <c r="AC962" s="8">
        <v>1</v>
      </c>
      <c r="AD962" s="8">
        <v>63</v>
      </c>
      <c r="AE962" s="8">
        <v>4</v>
      </c>
      <c r="AF962" s="8">
        <v>0</v>
      </c>
      <c r="AG962" s="8">
        <v>68</v>
      </c>
      <c r="AH962" s="8">
        <v>0</v>
      </c>
      <c r="AI962" s="8">
        <v>0</v>
      </c>
      <c r="AJ962" s="8">
        <v>18</v>
      </c>
      <c r="AK962" s="8">
        <v>50</v>
      </c>
      <c r="AL962" s="8">
        <v>0</v>
      </c>
      <c r="AM962" s="8">
        <v>0</v>
      </c>
      <c r="AN962" s="8">
        <v>68</v>
      </c>
      <c r="AO962" s="41">
        <f t="shared" si="602"/>
        <v>0.86764705882352944</v>
      </c>
      <c r="AP962" s="41">
        <f t="shared" si="603"/>
        <v>0.13235294117647059</v>
      </c>
      <c r="AQ962" s="41">
        <f t="shared" si="604"/>
        <v>0</v>
      </c>
      <c r="AR962" s="41">
        <f t="shared" si="570"/>
        <v>5.8823529411764705E-2</v>
      </c>
      <c r="AS962" s="41">
        <f t="shared" si="571"/>
        <v>0.35294117647058826</v>
      </c>
      <c r="AT962" s="41">
        <f t="shared" si="572"/>
        <v>0.26470588235294118</v>
      </c>
      <c r="AU962" s="41">
        <f t="shared" si="573"/>
        <v>0.10294117647058823</v>
      </c>
      <c r="AV962" s="41">
        <f t="shared" si="574"/>
        <v>0.10294117647058823</v>
      </c>
      <c r="AW962" s="41">
        <f t="shared" si="575"/>
        <v>8.8235294117647065E-2</v>
      </c>
      <c r="AX962" s="41">
        <f t="shared" si="576"/>
        <v>2.9411764705882353E-2</v>
      </c>
      <c r="AY962" s="41">
        <f t="shared" si="577"/>
        <v>0</v>
      </c>
      <c r="AZ962" s="41">
        <f t="shared" si="578"/>
        <v>0</v>
      </c>
      <c r="BA962" s="41">
        <f t="shared" si="579"/>
        <v>0</v>
      </c>
      <c r="BB962" s="41">
        <f t="shared" si="580"/>
        <v>0</v>
      </c>
      <c r="BC962" s="41">
        <f t="shared" si="581"/>
        <v>0</v>
      </c>
      <c r="BD962" s="41">
        <f t="shared" si="582"/>
        <v>1</v>
      </c>
      <c r="BE962" s="41">
        <f t="shared" si="583"/>
        <v>0</v>
      </c>
      <c r="BF962" s="41">
        <f t="shared" si="584"/>
        <v>0</v>
      </c>
      <c r="BG962" s="41">
        <f t="shared" si="585"/>
        <v>0.95588235294117652</v>
      </c>
      <c r="BH962" s="41">
        <f t="shared" si="586"/>
        <v>4.4117647058823532E-2</v>
      </c>
      <c r="BI962" s="41">
        <f t="shared" si="587"/>
        <v>0</v>
      </c>
      <c r="BJ962" s="41">
        <f t="shared" si="588"/>
        <v>0</v>
      </c>
      <c r="BK962" s="41">
        <f t="shared" si="589"/>
        <v>0</v>
      </c>
      <c r="BL962" s="41">
        <f t="shared" si="590"/>
        <v>1.4705882352941176E-2</v>
      </c>
      <c r="BM962" s="41">
        <f t="shared" si="591"/>
        <v>0.92647058823529416</v>
      </c>
      <c r="BN962" s="41">
        <f t="shared" si="592"/>
        <v>5.8823529411764705E-2</v>
      </c>
      <c r="BO962" s="41">
        <f t="shared" si="593"/>
        <v>0</v>
      </c>
      <c r="BP962" s="41">
        <f t="shared" si="594"/>
        <v>1</v>
      </c>
      <c r="BQ962" s="41">
        <f t="shared" si="595"/>
        <v>0</v>
      </c>
      <c r="BR962" s="41">
        <f t="shared" si="596"/>
        <v>0</v>
      </c>
      <c r="BS962" s="41">
        <f t="shared" si="597"/>
        <v>0.26470588235294118</v>
      </c>
      <c r="BT962" s="41">
        <f t="shared" si="598"/>
        <v>0.73529411764705888</v>
      </c>
      <c r="BU962" s="41">
        <f t="shared" si="599"/>
        <v>0</v>
      </c>
      <c r="BV962" s="41">
        <f t="shared" si="600"/>
        <v>0</v>
      </c>
      <c r="BW962" s="41">
        <f t="shared" si="601"/>
        <v>1</v>
      </c>
      <c r="BX962" s="41" t="str">
        <f t="shared" ref="BX962:BX1025" si="606">CONCATENATE(E962,B962,C962)</f>
        <v>2014Nurse practitionersQuebec</v>
      </c>
      <c r="BY962" s="51">
        <f>VLOOKUP(BX962,'%workplace'!$A$1:$F$381,6,FALSE)</f>
        <v>250</v>
      </c>
      <c r="BZ962" s="32">
        <f t="shared" ref="BZ962:BZ1025" si="607">IF(AN962="†","†",AN962/BY962)</f>
        <v>0.27200000000000002</v>
      </c>
    </row>
    <row r="963" spans="1:78" s="8" customFormat="1" hidden="1" x14ac:dyDescent="0.2">
      <c r="A963" s="8" t="str">
        <f t="shared" si="605"/>
        <v>2014Nurse practitionersQuebecNursing home/long-term care</v>
      </c>
      <c r="B963" s="8" t="s">
        <v>5</v>
      </c>
      <c r="C963" s="8" t="s">
        <v>18</v>
      </c>
      <c r="D963" s="8" t="s">
        <v>12</v>
      </c>
      <c r="E963" s="8">
        <v>2014</v>
      </c>
      <c r="F963" s="8">
        <v>8</v>
      </c>
      <c r="G963" s="8">
        <v>2</v>
      </c>
      <c r="H963" s="8">
        <v>0</v>
      </c>
      <c r="I963" s="8">
        <v>1</v>
      </c>
      <c r="J963" s="8">
        <v>3</v>
      </c>
      <c r="K963" s="8">
        <v>2</v>
      </c>
      <c r="L963" s="8">
        <v>4</v>
      </c>
      <c r="M963" s="8">
        <v>0</v>
      </c>
      <c r="N963" s="8">
        <v>0</v>
      </c>
      <c r="O963" s="8">
        <v>0</v>
      </c>
      <c r="P963" s="8">
        <v>0</v>
      </c>
      <c r="Q963" s="8">
        <v>0</v>
      </c>
      <c r="R963" s="8">
        <v>0</v>
      </c>
      <c r="S963" s="8">
        <v>0</v>
      </c>
      <c r="T963" s="8">
        <v>0</v>
      </c>
      <c r="U963" s="8">
        <v>10</v>
      </c>
      <c r="V963" s="8">
        <v>0</v>
      </c>
      <c r="W963" s="8">
        <v>0</v>
      </c>
      <c r="X963" s="8">
        <v>10</v>
      </c>
      <c r="Y963" s="8">
        <v>0</v>
      </c>
      <c r="Z963" s="8">
        <v>0</v>
      </c>
      <c r="AA963" s="8">
        <v>0</v>
      </c>
      <c r="AB963" s="8">
        <v>1</v>
      </c>
      <c r="AC963" s="8">
        <v>0</v>
      </c>
      <c r="AD963" s="8">
        <v>9</v>
      </c>
      <c r="AE963" s="8">
        <v>0</v>
      </c>
      <c r="AF963" s="8">
        <v>1</v>
      </c>
      <c r="AG963" s="8">
        <v>9</v>
      </c>
      <c r="AH963" s="8">
        <v>0</v>
      </c>
      <c r="AI963" s="8">
        <v>0</v>
      </c>
      <c r="AJ963" s="8">
        <v>6</v>
      </c>
      <c r="AK963" s="8">
        <v>4</v>
      </c>
      <c r="AL963" s="8">
        <v>0</v>
      </c>
      <c r="AM963" s="8">
        <v>0</v>
      </c>
      <c r="AN963" s="8">
        <v>10</v>
      </c>
      <c r="AO963" s="41">
        <f t="shared" si="602"/>
        <v>0.8</v>
      </c>
      <c r="AP963" s="41">
        <f t="shared" si="603"/>
        <v>0.2</v>
      </c>
      <c r="AQ963" s="41">
        <f t="shared" si="604"/>
        <v>0</v>
      </c>
      <c r="AR963" s="41">
        <f t="shared" si="570"/>
        <v>0.1</v>
      </c>
      <c r="AS963" s="41">
        <f t="shared" si="571"/>
        <v>0.3</v>
      </c>
      <c r="AT963" s="41">
        <f t="shared" si="572"/>
        <v>0.2</v>
      </c>
      <c r="AU963" s="41">
        <f t="shared" si="573"/>
        <v>0.4</v>
      </c>
      <c r="AV963" s="41">
        <f t="shared" si="574"/>
        <v>0</v>
      </c>
      <c r="AW963" s="41">
        <f t="shared" si="575"/>
        <v>0</v>
      </c>
      <c r="AX963" s="41">
        <f t="shared" si="576"/>
        <v>0</v>
      </c>
      <c r="AY963" s="41">
        <f t="shared" si="577"/>
        <v>0</v>
      </c>
      <c r="AZ963" s="41">
        <f t="shared" si="578"/>
        <v>0</v>
      </c>
      <c r="BA963" s="41">
        <f t="shared" si="579"/>
        <v>0</v>
      </c>
      <c r="BB963" s="41">
        <f t="shared" si="580"/>
        <v>0</v>
      </c>
      <c r="BC963" s="41">
        <f t="shared" si="581"/>
        <v>0</v>
      </c>
      <c r="BD963" s="41">
        <f t="shared" si="582"/>
        <v>1</v>
      </c>
      <c r="BE963" s="41">
        <f t="shared" si="583"/>
        <v>0</v>
      </c>
      <c r="BF963" s="41">
        <f t="shared" si="584"/>
        <v>0</v>
      </c>
      <c r="BG963" s="41">
        <f t="shared" si="585"/>
        <v>1</v>
      </c>
      <c r="BH963" s="41">
        <f t="shared" si="586"/>
        <v>0</v>
      </c>
      <c r="BI963" s="41">
        <f t="shared" si="587"/>
        <v>0</v>
      </c>
      <c r="BJ963" s="41">
        <f t="shared" si="588"/>
        <v>0</v>
      </c>
      <c r="BK963" s="41">
        <f t="shared" si="589"/>
        <v>0.1</v>
      </c>
      <c r="BL963" s="41">
        <f t="shared" si="590"/>
        <v>0</v>
      </c>
      <c r="BM963" s="41">
        <f t="shared" si="591"/>
        <v>0.9</v>
      </c>
      <c r="BN963" s="41">
        <f t="shared" si="592"/>
        <v>0</v>
      </c>
      <c r="BO963" s="41">
        <f t="shared" si="593"/>
        <v>0.1</v>
      </c>
      <c r="BP963" s="41">
        <f t="shared" si="594"/>
        <v>0.9</v>
      </c>
      <c r="BQ963" s="41">
        <f t="shared" si="595"/>
        <v>0</v>
      </c>
      <c r="BR963" s="41">
        <f t="shared" si="596"/>
        <v>0</v>
      </c>
      <c r="BS963" s="41">
        <f t="shared" si="597"/>
        <v>0.6</v>
      </c>
      <c r="BT963" s="41">
        <f t="shared" si="598"/>
        <v>0.4</v>
      </c>
      <c r="BU963" s="41">
        <f t="shared" si="599"/>
        <v>0</v>
      </c>
      <c r="BV963" s="41">
        <f t="shared" si="600"/>
        <v>0</v>
      </c>
      <c r="BW963" s="41">
        <f t="shared" si="601"/>
        <v>1</v>
      </c>
      <c r="BX963" s="41" t="str">
        <f t="shared" si="606"/>
        <v>2014Nurse practitionersQuebec</v>
      </c>
      <c r="BY963" s="51">
        <f>VLOOKUP(BX963,'%workplace'!$A$1:$F$381,6,FALSE)</f>
        <v>250</v>
      </c>
      <c r="BZ963" s="32">
        <f t="shared" si="607"/>
        <v>0.04</v>
      </c>
    </row>
    <row r="964" spans="1:78" s="8" customFormat="1" hidden="1" x14ac:dyDescent="0.2">
      <c r="A964" s="8" t="str">
        <f t="shared" si="605"/>
        <v>2014Nurse practitionersQuebecHospital</v>
      </c>
      <c r="B964" s="8" t="s">
        <v>5</v>
      </c>
      <c r="C964" s="8" t="s">
        <v>18</v>
      </c>
      <c r="D964" s="8" t="s">
        <v>10</v>
      </c>
      <c r="E964" s="8">
        <v>2014</v>
      </c>
      <c r="F964" s="8">
        <v>85</v>
      </c>
      <c r="G964" s="8">
        <v>6</v>
      </c>
      <c r="H964" s="8">
        <v>0</v>
      </c>
      <c r="I964" s="8">
        <v>6</v>
      </c>
      <c r="J964" s="8">
        <v>28</v>
      </c>
      <c r="K964" s="8">
        <v>26</v>
      </c>
      <c r="L964" s="8">
        <v>14</v>
      </c>
      <c r="M964" s="8">
        <v>10</v>
      </c>
      <c r="N964" s="8">
        <v>2</v>
      </c>
      <c r="O964" s="8">
        <v>4</v>
      </c>
      <c r="P964" s="8">
        <v>1</v>
      </c>
      <c r="Q964" s="8">
        <v>0</v>
      </c>
      <c r="R964" s="8">
        <v>0</v>
      </c>
      <c r="S964" s="8">
        <v>0</v>
      </c>
      <c r="T964" s="8">
        <v>0</v>
      </c>
      <c r="U964" s="8">
        <v>89</v>
      </c>
      <c r="V964" s="8">
        <v>2</v>
      </c>
      <c r="W964" s="8">
        <v>0</v>
      </c>
      <c r="X964" s="8">
        <v>85</v>
      </c>
      <c r="Y964" s="8">
        <v>5</v>
      </c>
      <c r="Z964" s="8">
        <v>1</v>
      </c>
      <c r="AA964" s="8">
        <v>0</v>
      </c>
      <c r="AB964" s="8">
        <v>0</v>
      </c>
      <c r="AC964" s="8">
        <v>1</v>
      </c>
      <c r="AD964" s="8">
        <v>86</v>
      </c>
      <c r="AE964" s="8">
        <v>4</v>
      </c>
      <c r="AF964" s="8">
        <v>1</v>
      </c>
      <c r="AG964" s="8">
        <v>90</v>
      </c>
      <c r="AH964" s="8">
        <v>0</v>
      </c>
      <c r="AI964" s="8">
        <v>0</v>
      </c>
      <c r="AJ964" s="8">
        <v>6</v>
      </c>
      <c r="AK964" s="8">
        <v>85</v>
      </c>
      <c r="AL964" s="8">
        <v>0</v>
      </c>
      <c r="AM964" s="8">
        <v>0</v>
      </c>
      <c r="AN964" s="8">
        <v>91</v>
      </c>
      <c r="AO964" s="41">
        <f t="shared" si="602"/>
        <v>0.93406593406593408</v>
      </c>
      <c r="AP964" s="41">
        <f t="shared" si="603"/>
        <v>6.5934065934065936E-2</v>
      </c>
      <c r="AQ964" s="41">
        <f t="shared" si="604"/>
        <v>0</v>
      </c>
      <c r="AR964" s="41">
        <f t="shared" si="570"/>
        <v>6.5934065934065936E-2</v>
      </c>
      <c r="AS964" s="41">
        <f t="shared" si="571"/>
        <v>0.30769230769230771</v>
      </c>
      <c r="AT964" s="41">
        <f t="shared" si="572"/>
        <v>0.2857142857142857</v>
      </c>
      <c r="AU964" s="41">
        <f t="shared" si="573"/>
        <v>0.15384615384615385</v>
      </c>
      <c r="AV964" s="41">
        <f t="shared" si="574"/>
        <v>0.10989010989010989</v>
      </c>
      <c r="AW964" s="41">
        <f t="shared" si="575"/>
        <v>2.197802197802198E-2</v>
      </c>
      <c r="AX964" s="41">
        <f t="shared" si="576"/>
        <v>4.3956043956043959E-2</v>
      </c>
      <c r="AY964" s="41">
        <f t="shared" si="577"/>
        <v>1.098901098901099E-2</v>
      </c>
      <c r="AZ964" s="41">
        <f t="shared" si="578"/>
        <v>0</v>
      </c>
      <c r="BA964" s="41">
        <f t="shared" si="579"/>
        <v>0</v>
      </c>
      <c r="BB964" s="41">
        <f t="shared" si="580"/>
        <v>0</v>
      </c>
      <c r="BC964" s="41">
        <f t="shared" si="581"/>
        <v>0</v>
      </c>
      <c r="BD964" s="41">
        <f t="shared" si="582"/>
        <v>0.97802197802197799</v>
      </c>
      <c r="BE964" s="41">
        <f t="shared" si="583"/>
        <v>2.197802197802198E-2</v>
      </c>
      <c r="BF964" s="41">
        <f t="shared" si="584"/>
        <v>0</v>
      </c>
      <c r="BG964" s="41">
        <f t="shared" si="585"/>
        <v>0.93406593406593408</v>
      </c>
      <c r="BH964" s="41">
        <f t="shared" si="586"/>
        <v>5.4945054945054944E-2</v>
      </c>
      <c r="BI964" s="41">
        <f t="shared" si="587"/>
        <v>1.098901098901099E-2</v>
      </c>
      <c r="BJ964" s="41">
        <f t="shared" si="588"/>
        <v>0</v>
      </c>
      <c r="BK964" s="41">
        <f t="shared" si="589"/>
        <v>0</v>
      </c>
      <c r="BL964" s="41">
        <f t="shared" si="590"/>
        <v>1.098901098901099E-2</v>
      </c>
      <c r="BM964" s="41">
        <f t="shared" si="591"/>
        <v>0.94505494505494503</v>
      </c>
      <c r="BN964" s="41">
        <f t="shared" si="592"/>
        <v>4.3956043956043959E-2</v>
      </c>
      <c r="BO964" s="41">
        <f t="shared" si="593"/>
        <v>1.098901098901099E-2</v>
      </c>
      <c r="BP964" s="41">
        <f t="shared" si="594"/>
        <v>0.98901098901098905</v>
      </c>
      <c r="BQ964" s="41">
        <f t="shared" si="595"/>
        <v>0</v>
      </c>
      <c r="BR964" s="41">
        <f t="shared" si="596"/>
        <v>0</v>
      </c>
      <c r="BS964" s="41">
        <f t="shared" si="597"/>
        <v>6.5934065934065936E-2</v>
      </c>
      <c r="BT964" s="41">
        <f t="shared" si="598"/>
        <v>0.93406593406593408</v>
      </c>
      <c r="BU964" s="41">
        <f t="shared" si="599"/>
        <v>0</v>
      </c>
      <c r="BV964" s="41">
        <f t="shared" si="600"/>
        <v>0</v>
      </c>
      <c r="BW964" s="41">
        <f t="shared" si="601"/>
        <v>1</v>
      </c>
      <c r="BX964" s="41" t="str">
        <f t="shared" si="606"/>
        <v>2014Nurse practitionersQuebec</v>
      </c>
      <c r="BY964" s="51">
        <f>VLOOKUP(BX964,'%workplace'!$A$1:$F$381,6,FALSE)</f>
        <v>250</v>
      </c>
      <c r="BZ964" s="32">
        <f t="shared" si="607"/>
        <v>0.36399999999999999</v>
      </c>
    </row>
    <row r="965" spans="1:78" s="8" customFormat="1" hidden="1" x14ac:dyDescent="0.2">
      <c r="A965" s="8" t="str">
        <f t="shared" si="605"/>
        <v>2014Nurse practitionersQuebecOther places of work</v>
      </c>
      <c r="B965" s="8" t="s">
        <v>5</v>
      </c>
      <c r="C965" s="8" t="s">
        <v>18</v>
      </c>
      <c r="D965" s="8" t="s">
        <v>13</v>
      </c>
      <c r="E965" s="8">
        <v>2014</v>
      </c>
      <c r="F965" s="8">
        <v>75</v>
      </c>
      <c r="G965" s="8">
        <v>6</v>
      </c>
      <c r="H965" s="8">
        <v>0</v>
      </c>
      <c r="I965" s="8">
        <v>10</v>
      </c>
      <c r="J965" s="8">
        <v>42</v>
      </c>
      <c r="K965" s="8">
        <v>16</v>
      </c>
      <c r="L965" s="8">
        <v>8</v>
      </c>
      <c r="M965" s="8">
        <v>4</v>
      </c>
      <c r="N965" s="8">
        <v>1</v>
      </c>
      <c r="O965" s="8">
        <v>0</v>
      </c>
      <c r="P965" s="8">
        <v>0</v>
      </c>
      <c r="Q965" s="8">
        <v>0</v>
      </c>
      <c r="R965" s="8">
        <v>0</v>
      </c>
      <c r="S965" s="8">
        <v>0</v>
      </c>
      <c r="T965" s="8">
        <v>0</v>
      </c>
      <c r="U965" s="8">
        <v>81</v>
      </c>
      <c r="V965" s="8">
        <v>0</v>
      </c>
      <c r="W965" s="8">
        <v>0</v>
      </c>
      <c r="X965" s="8">
        <v>78</v>
      </c>
      <c r="Y965" s="8">
        <v>2</v>
      </c>
      <c r="Z965" s="8">
        <v>1</v>
      </c>
      <c r="AA965" s="8">
        <v>0</v>
      </c>
      <c r="AB965" s="8">
        <v>1</v>
      </c>
      <c r="AC965" s="8">
        <v>0</v>
      </c>
      <c r="AD965" s="8">
        <v>76</v>
      </c>
      <c r="AE965" s="8">
        <v>4</v>
      </c>
      <c r="AF965" s="8">
        <v>1</v>
      </c>
      <c r="AG965" s="8">
        <v>79</v>
      </c>
      <c r="AH965" s="8">
        <v>1</v>
      </c>
      <c r="AI965" s="8">
        <v>0</v>
      </c>
      <c r="AJ965" s="8">
        <v>14</v>
      </c>
      <c r="AK965" s="8">
        <v>67</v>
      </c>
      <c r="AL965" s="8">
        <v>0</v>
      </c>
      <c r="AM965" s="8">
        <v>0</v>
      </c>
      <c r="AN965" s="8">
        <v>81</v>
      </c>
      <c r="AO965" s="41">
        <f t="shared" si="602"/>
        <v>0.92592592592592593</v>
      </c>
      <c r="AP965" s="41">
        <f t="shared" si="603"/>
        <v>7.407407407407407E-2</v>
      </c>
      <c r="AQ965" s="41">
        <f t="shared" si="604"/>
        <v>0</v>
      </c>
      <c r="AR965" s="41">
        <f t="shared" si="570"/>
        <v>0.12345679012345678</v>
      </c>
      <c r="AS965" s="41">
        <f t="shared" si="571"/>
        <v>0.51851851851851849</v>
      </c>
      <c r="AT965" s="41">
        <f t="shared" si="572"/>
        <v>0.19753086419753085</v>
      </c>
      <c r="AU965" s="41">
        <f t="shared" si="573"/>
        <v>9.8765432098765427E-2</v>
      </c>
      <c r="AV965" s="41">
        <f t="shared" si="574"/>
        <v>4.9382716049382713E-2</v>
      </c>
      <c r="AW965" s="41">
        <f t="shared" si="575"/>
        <v>1.2345679012345678E-2</v>
      </c>
      <c r="AX965" s="41">
        <f t="shared" si="576"/>
        <v>0</v>
      </c>
      <c r="AY965" s="41">
        <f t="shared" si="577"/>
        <v>0</v>
      </c>
      <c r="AZ965" s="41">
        <f t="shared" si="578"/>
        <v>0</v>
      </c>
      <c r="BA965" s="41">
        <f t="shared" si="579"/>
        <v>0</v>
      </c>
      <c r="BB965" s="41">
        <f t="shared" si="580"/>
        <v>0</v>
      </c>
      <c r="BC965" s="41">
        <f t="shared" si="581"/>
        <v>0</v>
      </c>
      <c r="BD965" s="41">
        <f t="shared" si="582"/>
        <v>1</v>
      </c>
      <c r="BE965" s="41">
        <f t="shared" si="583"/>
        <v>0</v>
      </c>
      <c r="BF965" s="41">
        <f t="shared" si="584"/>
        <v>0</v>
      </c>
      <c r="BG965" s="41">
        <f t="shared" si="585"/>
        <v>0.96296296296296291</v>
      </c>
      <c r="BH965" s="41">
        <f t="shared" si="586"/>
        <v>2.4691358024691357E-2</v>
      </c>
      <c r="BI965" s="41">
        <f t="shared" si="587"/>
        <v>1.2345679012345678E-2</v>
      </c>
      <c r="BJ965" s="41">
        <f t="shared" si="588"/>
        <v>0</v>
      </c>
      <c r="BK965" s="41">
        <f t="shared" si="589"/>
        <v>1.2345679012345678E-2</v>
      </c>
      <c r="BL965" s="41">
        <f t="shared" si="590"/>
        <v>0</v>
      </c>
      <c r="BM965" s="41">
        <f t="shared" si="591"/>
        <v>0.93827160493827155</v>
      </c>
      <c r="BN965" s="41">
        <f t="shared" si="592"/>
        <v>4.9382716049382713E-2</v>
      </c>
      <c r="BO965" s="41">
        <f t="shared" si="593"/>
        <v>1.2345679012345678E-2</v>
      </c>
      <c r="BP965" s="41">
        <f t="shared" si="594"/>
        <v>0.97530864197530864</v>
      </c>
      <c r="BQ965" s="41">
        <f t="shared" si="595"/>
        <v>1.2345679012345678E-2</v>
      </c>
      <c r="BR965" s="41">
        <f t="shared" si="596"/>
        <v>0</v>
      </c>
      <c r="BS965" s="41">
        <f t="shared" si="597"/>
        <v>0.1728395061728395</v>
      </c>
      <c r="BT965" s="41">
        <f t="shared" si="598"/>
        <v>0.8271604938271605</v>
      </c>
      <c r="BU965" s="41">
        <f t="shared" si="599"/>
        <v>0</v>
      </c>
      <c r="BV965" s="41">
        <f t="shared" si="600"/>
        <v>0</v>
      </c>
      <c r="BW965" s="41">
        <f t="shared" si="601"/>
        <v>1</v>
      </c>
      <c r="BX965" s="41" t="str">
        <f t="shared" si="606"/>
        <v>2014Nurse practitionersQuebec</v>
      </c>
      <c r="BY965" s="51">
        <f>VLOOKUP(BX965,'%workplace'!$A$1:$F$381,6,FALSE)</f>
        <v>250</v>
      </c>
      <c r="BZ965" s="32">
        <f t="shared" si="607"/>
        <v>0.32400000000000001</v>
      </c>
    </row>
    <row r="966" spans="1:78" s="8" customFormat="1" hidden="1" x14ac:dyDescent="0.2">
      <c r="A966" s="8" t="str">
        <f t="shared" si="605"/>
        <v>2014Nurse practitionersOntarioAll places of work</v>
      </c>
      <c r="B966" s="8" t="s">
        <v>5</v>
      </c>
      <c r="C966" s="8" t="s">
        <v>19</v>
      </c>
      <c r="D966" s="8" t="s">
        <v>9</v>
      </c>
      <c r="E966" s="8">
        <v>2014</v>
      </c>
      <c r="F966" s="8">
        <v>2065</v>
      </c>
      <c r="G966" s="8">
        <v>134</v>
      </c>
      <c r="H966" s="8">
        <v>0</v>
      </c>
      <c r="I966" s="8">
        <v>58</v>
      </c>
      <c r="J966" s="8">
        <v>344</v>
      </c>
      <c r="K966" s="8">
        <v>300</v>
      </c>
      <c r="L966" s="8">
        <v>284</v>
      </c>
      <c r="M966" s="8">
        <v>356</v>
      </c>
      <c r="N966" s="8">
        <v>405</v>
      </c>
      <c r="O966" s="8">
        <v>268</v>
      </c>
      <c r="P966" s="8">
        <v>151</v>
      </c>
      <c r="Q966" s="8">
        <v>29</v>
      </c>
      <c r="R966" s="8">
        <v>4</v>
      </c>
      <c r="S966" s="8">
        <v>0</v>
      </c>
      <c r="T966" s="8">
        <v>0</v>
      </c>
      <c r="U966" s="8">
        <v>2069</v>
      </c>
      <c r="V966" s="8">
        <v>129</v>
      </c>
      <c r="W966" s="8">
        <v>1</v>
      </c>
      <c r="X966" s="8">
        <v>1821</v>
      </c>
      <c r="Y966" s="8">
        <v>334</v>
      </c>
      <c r="Z966" s="8">
        <v>44</v>
      </c>
      <c r="AA966" s="8">
        <v>0</v>
      </c>
      <c r="AB966" s="8">
        <v>38</v>
      </c>
      <c r="AC966" s="8">
        <v>0</v>
      </c>
      <c r="AD966" s="8">
        <v>2075</v>
      </c>
      <c r="AE966" s="8">
        <v>86</v>
      </c>
      <c r="AF966" s="8">
        <v>22</v>
      </c>
      <c r="AG966" s="8">
        <v>2149</v>
      </c>
      <c r="AH966" s="8">
        <v>28</v>
      </c>
      <c r="AI966" s="8">
        <v>0</v>
      </c>
      <c r="AJ966" s="8">
        <v>292</v>
      </c>
      <c r="AK966" s="8">
        <v>1907</v>
      </c>
      <c r="AL966" s="8">
        <v>0</v>
      </c>
      <c r="AM966" s="8">
        <v>0</v>
      </c>
      <c r="AN966" s="8">
        <v>2199</v>
      </c>
      <c r="AO966" s="41">
        <f t="shared" si="602"/>
        <v>0.9390632105502501</v>
      </c>
      <c r="AP966" s="41">
        <f t="shared" si="603"/>
        <v>6.0936789449749888E-2</v>
      </c>
      <c r="AQ966" s="41">
        <f t="shared" si="604"/>
        <v>0</v>
      </c>
      <c r="AR966" s="41">
        <f t="shared" si="570"/>
        <v>2.6375625284220099E-2</v>
      </c>
      <c r="AS966" s="41">
        <f t="shared" si="571"/>
        <v>0.15643474306502955</v>
      </c>
      <c r="AT966" s="41">
        <f t="shared" si="572"/>
        <v>0.13642564802182811</v>
      </c>
      <c r="AU966" s="41">
        <f t="shared" si="573"/>
        <v>0.12914961346066395</v>
      </c>
      <c r="AV966" s="41">
        <f t="shared" si="574"/>
        <v>0.16189176898590268</v>
      </c>
      <c r="AW966" s="41">
        <f t="shared" si="575"/>
        <v>0.18417462482946795</v>
      </c>
      <c r="AX966" s="41">
        <f t="shared" si="576"/>
        <v>0.12187357889949978</v>
      </c>
      <c r="AY966" s="41">
        <f t="shared" si="577"/>
        <v>6.8667576170986816E-2</v>
      </c>
      <c r="AZ966" s="41">
        <f t="shared" si="578"/>
        <v>1.3187812642110049E-2</v>
      </c>
      <c r="BA966" s="41">
        <f t="shared" si="579"/>
        <v>1.8190086402910413E-3</v>
      </c>
      <c r="BB966" s="41">
        <f t="shared" si="580"/>
        <v>0</v>
      </c>
      <c r="BC966" s="41">
        <f t="shared" si="581"/>
        <v>0</v>
      </c>
      <c r="BD966" s="41">
        <f t="shared" si="582"/>
        <v>0.94088221919054116</v>
      </c>
      <c r="BE966" s="41">
        <f t="shared" si="583"/>
        <v>5.8663028649386086E-2</v>
      </c>
      <c r="BF966" s="41">
        <f t="shared" si="584"/>
        <v>4.5475216007276033E-4</v>
      </c>
      <c r="BG966" s="41">
        <f t="shared" si="585"/>
        <v>0.82810368349249663</v>
      </c>
      <c r="BH966" s="41">
        <f t="shared" si="586"/>
        <v>0.15188722146430195</v>
      </c>
      <c r="BI966" s="41">
        <f t="shared" si="587"/>
        <v>2.0009095043201454E-2</v>
      </c>
      <c r="BJ966" s="41">
        <f t="shared" si="588"/>
        <v>0</v>
      </c>
      <c r="BK966" s="41">
        <f t="shared" si="589"/>
        <v>1.7280582082764895E-2</v>
      </c>
      <c r="BL966" s="41">
        <f t="shared" si="590"/>
        <v>0</v>
      </c>
      <c r="BM966" s="41">
        <f t="shared" si="591"/>
        <v>0.94361073215097768</v>
      </c>
      <c r="BN966" s="41">
        <f t="shared" si="592"/>
        <v>3.9108685766257388E-2</v>
      </c>
      <c r="BO966" s="41">
        <f t="shared" si="593"/>
        <v>1.0004547521600727E-2</v>
      </c>
      <c r="BP966" s="41">
        <f t="shared" si="594"/>
        <v>0.977262391996362</v>
      </c>
      <c r="BQ966" s="41">
        <f t="shared" si="595"/>
        <v>1.2733060482037289E-2</v>
      </c>
      <c r="BR966" s="41">
        <f t="shared" si="596"/>
        <v>0</v>
      </c>
      <c r="BS966" s="41">
        <f t="shared" si="597"/>
        <v>0.13278763074124603</v>
      </c>
      <c r="BT966" s="41">
        <f t="shared" si="598"/>
        <v>0.867212369258754</v>
      </c>
      <c r="BU966" s="41">
        <f t="shared" si="599"/>
        <v>0</v>
      </c>
      <c r="BV966" s="41">
        <f t="shared" si="600"/>
        <v>0</v>
      </c>
      <c r="BW966" s="41">
        <f t="shared" si="601"/>
        <v>1</v>
      </c>
      <c r="BX966" s="41" t="str">
        <f t="shared" si="606"/>
        <v>2014Nurse practitionersOntario</v>
      </c>
      <c r="BY966" s="51">
        <f>VLOOKUP(BX966,'%workplace'!$A$1:$F$381,6,FALSE)</f>
        <v>2199</v>
      </c>
      <c r="BZ966" s="32">
        <f t="shared" si="607"/>
        <v>1</v>
      </c>
    </row>
    <row r="967" spans="1:78" s="8" customFormat="1" hidden="1" x14ac:dyDescent="0.2">
      <c r="A967" s="8" t="str">
        <f t="shared" si="605"/>
        <v>2014Nurse practitionersOntarioCommunity health</v>
      </c>
      <c r="B967" s="8" t="s">
        <v>5</v>
      </c>
      <c r="C967" s="8" t="s">
        <v>19</v>
      </c>
      <c r="D967" s="8" t="s">
        <v>11</v>
      </c>
      <c r="E967" s="8">
        <v>2014</v>
      </c>
      <c r="F967" s="8">
        <v>569</v>
      </c>
      <c r="G967" s="8">
        <v>41</v>
      </c>
      <c r="H967" s="8">
        <v>0</v>
      </c>
      <c r="I967" s="8">
        <v>20</v>
      </c>
      <c r="J967" s="8">
        <v>91</v>
      </c>
      <c r="K967" s="8">
        <v>78</v>
      </c>
      <c r="L967" s="8">
        <v>77</v>
      </c>
      <c r="M967" s="8">
        <v>85</v>
      </c>
      <c r="N967" s="8">
        <v>121</v>
      </c>
      <c r="O967" s="8">
        <v>67</v>
      </c>
      <c r="P967" s="8">
        <v>59</v>
      </c>
      <c r="Q967" s="8">
        <v>11</v>
      </c>
      <c r="R967" s="8">
        <v>1</v>
      </c>
      <c r="S967" s="8">
        <v>0</v>
      </c>
      <c r="T967" s="8">
        <v>0</v>
      </c>
      <c r="U967" s="8">
        <v>578</v>
      </c>
      <c r="V967" s="8">
        <v>32</v>
      </c>
      <c r="W967" s="8">
        <v>0</v>
      </c>
      <c r="X967" s="8">
        <v>492</v>
      </c>
      <c r="Y967" s="8">
        <v>105</v>
      </c>
      <c r="Z967" s="8">
        <v>13</v>
      </c>
      <c r="AA967" s="8">
        <v>0</v>
      </c>
      <c r="AB967" s="8">
        <v>8</v>
      </c>
      <c r="AC967" s="8">
        <v>0</v>
      </c>
      <c r="AD967" s="8">
        <v>584</v>
      </c>
      <c r="AE967" s="8">
        <v>18</v>
      </c>
      <c r="AF967" s="8">
        <v>4</v>
      </c>
      <c r="AG967" s="8">
        <v>606</v>
      </c>
      <c r="AH967" s="8">
        <v>0</v>
      </c>
      <c r="AI967" s="8">
        <v>0</v>
      </c>
      <c r="AJ967" s="8">
        <v>101</v>
      </c>
      <c r="AK967" s="8">
        <v>509</v>
      </c>
      <c r="AL967" s="8">
        <v>0</v>
      </c>
      <c r="AM967" s="8">
        <v>0</v>
      </c>
      <c r="AN967" s="8">
        <v>610</v>
      </c>
      <c r="AO967" s="41">
        <f t="shared" si="602"/>
        <v>0.93278688524590159</v>
      </c>
      <c r="AP967" s="41">
        <f t="shared" si="603"/>
        <v>6.7213114754098358E-2</v>
      </c>
      <c r="AQ967" s="41">
        <f t="shared" si="604"/>
        <v>0</v>
      </c>
      <c r="AR967" s="41">
        <f t="shared" si="570"/>
        <v>3.2786885245901641E-2</v>
      </c>
      <c r="AS967" s="41">
        <f t="shared" si="571"/>
        <v>0.14918032786885246</v>
      </c>
      <c r="AT967" s="41">
        <f t="shared" si="572"/>
        <v>0.12786885245901639</v>
      </c>
      <c r="AU967" s="41">
        <f t="shared" si="573"/>
        <v>0.12622950819672132</v>
      </c>
      <c r="AV967" s="41">
        <f t="shared" si="574"/>
        <v>0.13934426229508196</v>
      </c>
      <c r="AW967" s="41">
        <f t="shared" si="575"/>
        <v>0.19836065573770492</v>
      </c>
      <c r="AX967" s="41">
        <f t="shared" si="576"/>
        <v>0.10983606557377049</v>
      </c>
      <c r="AY967" s="41">
        <f t="shared" si="577"/>
        <v>9.6721311475409841E-2</v>
      </c>
      <c r="AZ967" s="41">
        <f t="shared" si="578"/>
        <v>1.8032786885245903E-2</v>
      </c>
      <c r="BA967" s="41">
        <f t="shared" si="579"/>
        <v>1.639344262295082E-3</v>
      </c>
      <c r="BB967" s="41">
        <f t="shared" si="580"/>
        <v>0</v>
      </c>
      <c r="BC967" s="41">
        <f t="shared" si="581"/>
        <v>0</v>
      </c>
      <c r="BD967" s="41">
        <f t="shared" si="582"/>
        <v>0.94754098360655736</v>
      </c>
      <c r="BE967" s="41">
        <f t="shared" si="583"/>
        <v>5.2459016393442623E-2</v>
      </c>
      <c r="BF967" s="41">
        <f t="shared" si="584"/>
        <v>0</v>
      </c>
      <c r="BG967" s="41">
        <f t="shared" si="585"/>
        <v>0.80655737704918029</v>
      </c>
      <c r="BH967" s="41">
        <f t="shared" si="586"/>
        <v>0.1721311475409836</v>
      </c>
      <c r="BI967" s="41">
        <f t="shared" si="587"/>
        <v>2.1311475409836064E-2</v>
      </c>
      <c r="BJ967" s="41">
        <f t="shared" si="588"/>
        <v>0</v>
      </c>
      <c r="BK967" s="41">
        <f t="shared" si="589"/>
        <v>1.3114754098360656E-2</v>
      </c>
      <c r="BL967" s="41">
        <f t="shared" si="590"/>
        <v>0</v>
      </c>
      <c r="BM967" s="41">
        <f t="shared" si="591"/>
        <v>0.95737704918032784</v>
      </c>
      <c r="BN967" s="41">
        <f t="shared" si="592"/>
        <v>2.9508196721311476E-2</v>
      </c>
      <c r="BO967" s="41">
        <f t="shared" si="593"/>
        <v>6.5573770491803279E-3</v>
      </c>
      <c r="BP967" s="41">
        <f t="shared" si="594"/>
        <v>0.99344262295081964</v>
      </c>
      <c r="BQ967" s="41">
        <f t="shared" si="595"/>
        <v>0</v>
      </c>
      <c r="BR967" s="41">
        <f t="shared" si="596"/>
        <v>0</v>
      </c>
      <c r="BS967" s="41">
        <f t="shared" si="597"/>
        <v>0.16557377049180327</v>
      </c>
      <c r="BT967" s="41">
        <f t="shared" si="598"/>
        <v>0.83442622950819667</v>
      </c>
      <c r="BU967" s="41">
        <f t="shared" si="599"/>
        <v>0</v>
      </c>
      <c r="BV967" s="41">
        <f t="shared" si="600"/>
        <v>0</v>
      </c>
      <c r="BW967" s="41">
        <f t="shared" si="601"/>
        <v>1</v>
      </c>
      <c r="BX967" s="41" t="str">
        <f t="shared" si="606"/>
        <v>2014Nurse practitionersOntario</v>
      </c>
      <c r="BY967" s="51">
        <f>VLOOKUP(BX967,'%workplace'!$A$1:$F$381,6,FALSE)</f>
        <v>2199</v>
      </c>
      <c r="BZ967" s="32">
        <f t="shared" si="607"/>
        <v>0.27739881764438379</v>
      </c>
    </row>
    <row r="968" spans="1:78" s="8" customFormat="1" hidden="1" x14ac:dyDescent="0.2">
      <c r="A968" s="8" t="str">
        <f t="shared" si="605"/>
        <v>2014Nurse practitionersOntarioNursing home/long-term care</v>
      </c>
      <c r="B968" s="8" t="s">
        <v>5</v>
      </c>
      <c r="C968" s="8" t="s">
        <v>19</v>
      </c>
      <c r="D968" s="8" t="s">
        <v>12</v>
      </c>
      <c r="E968" s="8">
        <v>2014</v>
      </c>
      <c r="F968" s="8">
        <v>38</v>
      </c>
      <c r="G968" s="8">
        <v>2</v>
      </c>
      <c r="H968" s="8">
        <v>0</v>
      </c>
      <c r="I968" s="8">
        <v>0</v>
      </c>
      <c r="J968" s="8">
        <v>6</v>
      </c>
      <c r="K968" s="8">
        <v>3</v>
      </c>
      <c r="L968" s="8">
        <v>6</v>
      </c>
      <c r="M968" s="8">
        <v>7</v>
      </c>
      <c r="N968" s="8">
        <v>5</v>
      </c>
      <c r="O968" s="8">
        <v>5</v>
      </c>
      <c r="P968" s="8">
        <v>7</v>
      </c>
      <c r="Q968" s="8">
        <v>1</v>
      </c>
      <c r="R968" s="8">
        <v>0</v>
      </c>
      <c r="S968" s="8">
        <v>0</v>
      </c>
      <c r="T968" s="8">
        <v>0</v>
      </c>
      <c r="U968" s="8">
        <v>38</v>
      </c>
      <c r="V968" s="8">
        <v>2</v>
      </c>
      <c r="W968" s="8">
        <v>0</v>
      </c>
      <c r="X968" s="8">
        <v>32</v>
      </c>
      <c r="Y968" s="8">
        <v>8</v>
      </c>
      <c r="Z968" s="8">
        <v>0</v>
      </c>
      <c r="AA968" s="8">
        <v>0</v>
      </c>
      <c r="AB968" s="8">
        <v>2</v>
      </c>
      <c r="AC968" s="8">
        <v>0</v>
      </c>
      <c r="AD968" s="8">
        <v>37</v>
      </c>
      <c r="AE968" s="8">
        <v>1</v>
      </c>
      <c r="AF968" s="8">
        <v>0</v>
      </c>
      <c r="AG968" s="8">
        <v>40</v>
      </c>
      <c r="AH968" s="8">
        <v>0</v>
      </c>
      <c r="AI968" s="8">
        <v>0</v>
      </c>
      <c r="AJ968" s="8">
        <v>5</v>
      </c>
      <c r="AK968" s="8">
        <v>35</v>
      </c>
      <c r="AL968" s="8">
        <v>0</v>
      </c>
      <c r="AM968" s="8">
        <v>0</v>
      </c>
      <c r="AN968" s="8">
        <v>40</v>
      </c>
      <c r="AO968" s="41">
        <f t="shared" si="602"/>
        <v>0.95</v>
      </c>
      <c r="AP968" s="41">
        <f t="shared" si="603"/>
        <v>0.05</v>
      </c>
      <c r="AQ968" s="41">
        <f t="shared" si="604"/>
        <v>0</v>
      </c>
      <c r="AR968" s="41">
        <f t="shared" si="570"/>
        <v>0</v>
      </c>
      <c r="AS968" s="41">
        <f t="shared" si="571"/>
        <v>0.15</v>
      </c>
      <c r="AT968" s="41">
        <f t="shared" si="572"/>
        <v>7.4999999999999997E-2</v>
      </c>
      <c r="AU968" s="41">
        <f t="shared" si="573"/>
        <v>0.15</v>
      </c>
      <c r="AV968" s="41">
        <f t="shared" si="574"/>
        <v>0.17499999999999999</v>
      </c>
      <c r="AW968" s="41">
        <f t="shared" si="575"/>
        <v>0.125</v>
      </c>
      <c r="AX968" s="41">
        <f t="shared" si="576"/>
        <v>0.125</v>
      </c>
      <c r="AY968" s="41">
        <f t="shared" si="577"/>
        <v>0.17499999999999999</v>
      </c>
      <c r="AZ968" s="41">
        <f t="shared" si="578"/>
        <v>2.5000000000000001E-2</v>
      </c>
      <c r="BA968" s="41">
        <f t="shared" si="579"/>
        <v>0</v>
      </c>
      <c r="BB968" s="41">
        <f t="shared" si="580"/>
        <v>0</v>
      </c>
      <c r="BC968" s="41">
        <f t="shared" si="581"/>
        <v>0</v>
      </c>
      <c r="BD968" s="41">
        <f t="shared" si="582"/>
        <v>0.95</v>
      </c>
      <c r="BE968" s="41">
        <f t="shared" si="583"/>
        <v>0.05</v>
      </c>
      <c r="BF968" s="41">
        <f t="shared" si="584"/>
        <v>0</v>
      </c>
      <c r="BG968" s="41">
        <f t="shared" si="585"/>
        <v>0.8</v>
      </c>
      <c r="BH968" s="41">
        <f t="shared" si="586"/>
        <v>0.2</v>
      </c>
      <c r="BI968" s="41">
        <f t="shared" si="587"/>
        <v>0</v>
      </c>
      <c r="BJ968" s="41">
        <f t="shared" si="588"/>
        <v>0</v>
      </c>
      <c r="BK968" s="41">
        <f t="shared" si="589"/>
        <v>0.05</v>
      </c>
      <c r="BL968" s="41">
        <f t="shared" si="590"/>
        <v>0</v>
      </c>
      <c r="BM968" s="41">
        <f t="shared" si="591"/>
        <v>0.92500000000000004</v>
      </c>
      <c r="BN968" s="41">
        <f t="shared" si="592"/>
        <v>2.5000000000000001E-2</v>
      </c>
      <c r="BO968" s="41">
        <f t="shared" si="593"/>
        <v>0</v>
      </c>
      <c r="BP968" s="41">
        <f t="shared" si="594"/>
        <v>1</v>
      </c>
      <c r="BQ968" s="41">
        <f t="shared" si="595"/>
        <v>0</v>
      </c>
      <c r="BR968" s="41">
        <f t="shared" si="596"/>
        <v>0</v>
      </c>
      <c r="BS968" s="41">
        <f t="shared" si="597"/>
        <v>0.125</v>
      </c>
      <c r="BT968" s="41">
        <f t="shared" si="598"/>
        <v>0.875</v>
      </c>
      <c r="BU968" s="41">
        <f t="shared" si="599"/>
        <v>0</v>
      </c>
      <c r="BV968" s="41">
        <f t="shared" si="600"/>
        <v>0</v>
      </c>
      <c r="BW968" s="41">
        <f t="shared" si="601"/>
        <v>1</v>
      </c>
      <c r="BX968" s="41" t="str">
        <f t="shared" si="606"/>
        <v>2014Nurse practitionersOntario</v>
      </c>
      <c r="BY968" s="51">
        <f>VLOOKUP(BX968,'%workplace'!$A$1:$F$381,6,FALSE)</f>
        <v>2199</v>
      </c>
      <c r="BZ968" s="32">
        <f t="shared" si="607"/>
        <v>1.8190086402910415E-2</v>
      </c>
    </row>
    <row r="969" spans="1:78" s="8" customFormat="1" hidden="1" x14ac:dyDescent="0.2">
      <c r="A969" s="8" t="str">
        <f t="shared" si="605"/>
        <v>2014Nurse practitionersOntarioHospital</v>
      </c>
      <c r="B969" s="8" t="s">
        <v>5</v>
      </c>
      <c r="C969" s="8" t="s">
        <v>19</v>
      </c>
      <c r="D969" s="8" t="s">
        <v>10</v>
      </c>
      <c r="E969" s="8">
        <v>2014</v>
      </c>
      <c r="F969" s="8">
        <v>828</v>
      </c>
      <c r="G969" s="8">
        <v>46</v>
      </c>
      <c r="H969" s="8">
        <v>0</v>
      </c>
      <c r="I969" s="8">
        <v>17</v>
      </c>
      <c r="J969" s="8">
        <v>124</v>
      </c>
      <c r="K969" s="8">
        <v>117</v>
      </c>
      <c r="L969" s="8">
        <v>115</v>
      </c>
      <c r="M969" s="8">
        <v>166</v>
      </c>
      <c r="N969" s="8">
        <v>174</v>
      </c>
      <c r="O969" s="8">
        <v>116</v>
      </c>
      <c r="P969" s="8">
        <v>36</v>
      </c>
      <c r="Q969" s="8">
        <v>7</v>
      </c>
      <c r="R969" s="8">
        <v>2</v>
      </c>
      <c r="S969" s="8">
        <v>0</v>
      </c>
      <c r="T969" s="8">
        <v>0</v>
      </c>
      <c r="U969" s="8">
        <v>808</v>
      </c>
      <c r="V969" s="8">
        <v>65</v>
      </c>
      <c r="W969" s="8">
        <v>1</v>
      </c>
      <c r="X969" s="8">
        <v>759</v>
      </c>
      <c r="Y969" s="8">
        <v>93</v>
      </c>
      <c r="Z969" s="8">
        <v>22</v>
      </c>
      <c r="AA969" s="8">
        <v>0</v>
      </c>
      <c r="AB969" s="8">
        <v>21</v>
      </c>
      <c r="AC969" s="8">
        <v>0</v>
      </c>
      <c r="AD969" s="8">
        <v>804</v>
      </c>
      <c r="AE969" s="8">
        <v>49</v>
      </c>
      <c r="AF969" s="8">
        <v>12</v>
      </c>
      <c r="AG969" s="8">
        <v>862</v>
      </c>
      <c r="AH969" s="8">
        <v>0</v>
      </c>
      <c r="AI969" s="8">
        <v>0</v>
      </c>
      <c r="AJ969" s="8">
        <v>17</v>
      </c>
      <c r="AK969" s="8">
        <v>857</v>
      </c>
      <c r="AL969" s="8">
        <v>0</v>
      </c>
      <c r="AM969" s="8">
        <v>0</v>
      </c>
      <c r="AN969" s="8">
        <v>874</v>
      </c>
      <c r="AO969" s="41">
        <f t="shared" si="602"/>
        <v>0.94736842105263153</v>
      </c>
      <c r="AP969" s="41">
        <f t="shared" si="603"/>
        <v>5.2631578947368418E-2</v>
      </c>
      <c r="AQ969" s="41">
        <f t="shared" si="604"/>
        <v>0</v>
      </c>
      <c r="AR969" s="41">
        <f t="shared" si="570"/>
        <v>1.9450800915331808E-2</v>
      </c>
      <c r="AS969" s="41">
        <f t="shared" si="571"/>
        <v>0.14187643020594964</v>
      </c>
      <c r="AT969" s="41">
        <f t="shared" si="572"/>
        <v>0.13386727688787187</v>
      </c>
      <c r="AU969" s="41">
        <f t="shared" si="573"/>
        <v>0.13157894736842105</v>
      </c>
      <c r="AV969" s="41">
        <f t="shared" si="574"/>
        <v>0.18993135011441648</v>
      </c>
      <c r="AW969" s="41">
        <f t="shared" si="575"/>
        <v>0.19908466819221968</v>
      </c>
      <c r="AX969" s="41">
        <f t="shared" si="576"/>
        <v>0.13272311212814644</v>
      </c>
      <c r="AY969" s="41">
        <f t="shared" si="577"/>
        <v>4.1189931350114416E-2</v>
      </c>
      <c r="AZ969" s="41">
        <f t="shared" si="578"/>
        <v>8.0091533180778034E-3</v>
      </c>
      <c r="BA969" s="41">
        <f t="shared" si="579"/>
        <v>2.2883295194508009E-3</v>
      </c>
      <c r="BB969" s="41">
        <f t="shared" si="580"/>
        <v>0</v>
      </c>
      <c r="BC969" s="41">
        <f t="shared" si="581"/>
        <v>0</v>
      </c>
      <c r="BD969" s="41">
        <f t="shared" si="582"/>
        <v>0.92448512585812359</v>
      </c>
      <c r="BE969" s="41">
        <f t="shared" si="583"/>
        <v>7.4370709382151026E-2</v>
      </c>
      <c r="BF969" s="41">
        <f t="shared" si="584"/>
        <v>1.1441647597254005E-3</v>
      </c>
      <c r="BG969" s="41">
        <f t="shared" si="585"/>
        <v>0.86842105263157898</v>
      </c>
      <c r="BH969" s="41">
        <f t="shared" si="586"/>
        <v>0.10640732265446225</v>
      </c>
      <c r="BI969" s="41">
        <f t="shared" si="587"/>
        <v>2.5171624713958809E-2</v>
      </c>
      <c r="BJ969" s="41">
        <f t="shared" si="588"/>
        <v>0</v>
      </c>
      <c r="BK969" s="41">
        <f t="shared" si="589"/>
        <v>2.4027459954233409E-2</v>
      </c>
      <c r="BL969" s="41">
        <f t="shared" si="590"/>
        <v>0</v>
      </c>
      <c r="BM969" s="41">
        <f t="shared" si="591"/>
        <v>0.919908466819222</v>
      </c>
      <c r="BN969" s="41">
        <f t="shared" si="592"/>
        <v>5.6064073226544622E-2</v>
      </c>
      <c r="BO969" s="41">
        <f t="shared" si="593"/>
        <v>1.3729977116704805E-2</v>
      </c>
      <c r="BP969" s="41">
        <f t="shared" si="594"/>
        <v>0.98627002288329524</v>
      </c>
      <c r="BQ969" s="41">
        <f t="shared" si="595"/>
        <v>0</v>
      </c>
      <c r="BR969" s="41">
        <f t="shared" si="596"/>
        <v>0</v>
      </c>
      <c r="BS969" s="41">
        <f t="shared" si="597"/>
        <v>1.9450800915331808E-2</v>
      </c>
      <c r="BT969" s="41">
        <f t="shared" si="598"/>
        <v>0.9805491990846682</v>
      </c>
      <c r="BU969" s="41">
        <f t="shared" si="599"/>
        <v>0</v>
      </c>
      <c r="BV969" s="41">
        <f t="shared" si="600"/>
        <v>0</v>
      </c>
      <c r="BW969" s="41">
        <f t="shared" si="601"/>
        <v>1</v>
      </c>
      <c r="BX969" s="41" t="str">
        <f t="shared" si="606"/>
        <v>2014Nurse practitionersOntario</v>
      </c>
      <c r="BY969" s="51">
        <f>VLOOKUP(BX969,'%workplace'!$A$1:$F$381,6,FALSE)</f>
        <v>2199</v>
      </c>
      <c r="BZ969" s="32">
        <f t="shared" si="607"/>
        <v>0.39745338790359253</v>
      </c>
    </row>
    <row r="970" spans="1:78" s="8" customFormat="1" hidden="1" x14ac:dyDescent="0.2">
      <c r="A970" s="8" t="str">
        <f t="shared" si="605"/>
        <v>2014Nurse practitionersOntarioOther places of work</v>
      </c>
      <c r="B970" s="8" t="s">
        <v>5</v>
      </c>
      <c r="C970" s="8" t="s">
        <v>19</v>
      </c>
      <c r="D970" s="8" t="s">
        <v>13</v>
      </c>
      <c r="E970" s="8">
        <v>2014</v>
      </c>
      <c r="F970" s="8">
        <v>630</v>
      </c>
      <c r="G970" s="8">
        <v>45</v>
      </c>
      <c r="H970" s="8">
        <v>0</v>
      </c>
      <c r="I970" s="8">
        <v>21</v>
      </c>
      <c r="J970" s="8">
        <v>123</v>
      </c>
      <c r="K970" s="8">
        <v>102</v>
      </c>
      <c r="L970" s="8">
        <v>86</v>
      </c>
      <c r="M970" s="8">
        <v>98</v>
      </c>
      <c r="N970" s="8">
        <v>105</v>
      </c>
      <c r="O970" s="8">
        <v>80</v>
      </c>
      <c r="P970" s="8">
        <v>49</v>
      </c>
      <c r="Q970" s="8">
        <v>10</v>
      </c>
      <c r="R970" s="8">
        <v>1</v>
      </c>
      <c r="S970" s="8">
        <v>0</v>
      </c>
      <c r="T970" s="8">
        <v>0</v>
      </c>
      <c r="U970" s="8">
        <v>645</v>
      </c>
      <c r="V970" s="8">
        <v>30</v>
      </c>
      <c r="W970" s="8">
        <v>0</v>
      </c>
      <c r="X970" s="8">
        <v>538</v>
      </c>
      <c r="Y970" s="8">
        <v>128</v>
      </c>
      <c r="Z970" s="8">
        <v>9</v>
      </c>
      <c r="AA970" s="8">
        <v>0</v>
      </c>
      <c r="AB970" s="8">
        <v>7</v>
      </c>
      <c r="AC970" s="8">
        <v>0</v>
      </c>
      <c r="AD970" s="8">
        <v>650</v>
      </c>
      <c r="AE970" s="8">
        <v>18</v>
      </c>
      <c r="AF970" s="8">
        <v>6</v>
      </c>
      <c r="AG970" s="8">
        <v>641</v>
      </c>
      <c r="AH970" s="8">
        <v>28</v>
      </c>
      <c r="AI970" s="8">
        <v>0</v>
      </c>
      <c r="AJ970" s="8">
        <v>169</v>
      </c>
      <c r="AK970" s="8">
        <v>506</v>
      </c>
      <c r="AL970" s="8">
        <v>0</v>
      </c>
      <c r="AM970" s="8">
        <v>0</v>
      </c>
      <c r="AN970" s="8">
        <v>675</v>
      </c>
      <c r="AO970" s="41">
        <f t="shared" si="602"/>
        <v>0.93333333333333335</v>
      </c>
      <c r="AP970" s="41">
        <f t="shared" si="603"/>
        <v>6.6666666666666666E-2</v>
      </c>
      <c r="AQ970" s="41">
        <f t="shared" si="604"/>
        <v>0</v>
      </c>
      <c r="AR970" s="41">
        <f t="shared" si="570"/>
        <v>3.111111111111111E-2</v>
      </c>
      <c r="AS970" s="41">
        <f t="shared" si="571"/>
        <v>0.18222222222222223</v>
      </c>
      <c r="AT970" s="41">
        <f t="shared" si="572"/>
        <v>0.15111111111111111</v>
      </c>
      <c r="AU970" s="41">
        <f t="shared" si="573"/>
        <v>0.12740740740740741</v>
      </c>
      <c r="AV970" s="41">
        <f t="shared" si="574"/>
        <v>0.14518518518518519</v>
      </c>
      <c r="AW970" s="41">
        <f t="shared" si="575"/>
        <v>0.15555555555555556</v>
      </c>
      <c r="AX970" s="41">
        <f t="shared" si="576"/>
        <v>0.11851851851851852</v>
      </c>
      <c r="AY970" s="41">
        <f t="shared" si="577"/>
        <v>7.2592592592592597E-2</v>
      </c>
      <c r="AZ970" s="41">
        <f t="shared" si="578"/>
        <v>1.4814814814814815E-2</v>
      </c>
      <c r="BA970" s="41">
        <f t="shared" si="579"/>
        <v>1.4814814814814814E-3</v>
      </c>
      <c r="BB970" s="41">
        <f t="shared" si="580"/>
        <v>0</v>
      </c>
      <c r="BC970" s="41">
        <f t="shared" si="581"/>
        <v>0</v>
      </c>
      <c r="BD970" s="41">
        <f t="shared" si="582"/>
        <v>0.9555555555555556</v>
      </c>
      <c r="BE970" s="41">
        <f t="shared" si="583"/>
        <v>4.4444444444444446E-2</v>
      </c>
      <c r="BF970" s="41">
        <f t="shared" si="584"/>
        <v>0</v>
      </c>
      <c r="BG970" s="41">
        <f t="shared" si="585"/>
        <v>0.79703703703703699</v>
      </c>
      <c r="BH970" s="41">
        <f t="shared" si="586"/>
        <v>0.18962962962962962</v>
      </c>
      <c r="BI970" s="41">
        <f t="shared" si="587"/>
        <v>1.3333333333333334E-2</v>
      </c>
      <c r="BJ970" s="41">
        <f t="shared" si="588"/>
        <v>0</v>
      </c>
      <c r="BK970" s="41">
        <f t="shared" si="589"/>
        <v>1.037037037037037E-2</v>
      </c>
      <c r="BL970" s="41">
        <f t="shared" si="590"/>
        <v>0</v>
      </c>
      <c r="BM970" s="41">
        <f t="shared" si="591"/>
        <v>0.96296296296296291</v>
      </c>
      <c r="BN970" s="41">
        <f t="shared" si="592"/>
        <v>2.6666666666666668E-2</v>
      </c>
      <c r="BO970" s="41">
        <f t="shared" si="593"/>
        <v>8.8888888888888889E-3</v>
      </c>
      <c r="BP970" s="41">
        <f t="shared" si="594"/>
        <v>0.9496296296296296</v>
      </c>
      <c r="BQ970" s="41">
        <f t="shared" si="595"/>
        <v>4.148148148148148E-2</v>
      </c>
      <c r="BR970" s="41">
        <f t="shared" si="596"/>
        <v>0</v>
      </c>
      <c r="BS970" s="41">
        <f t="shared" si="597"/>
        <v>0.25037037037037035</v>
      </c>
      <c r="BT970" s="41">
        <f t="shared" si="598"/>
        <v>0.74962962962962965</v>
      </c>
      <c r="BU970" s="41">
        <f t="shared" si="599"/>
        <v>0</v>
      </c>
      <c r="BV970" s="41">
        <f t="shared" si="600"/>
        <v>0</v>
      </c>
      <c r="BW970" s="41">
        <f t="shared" si="601"/>
        <v>1</v>
      </c>
      <c r="BX970" s="41" t="str">
        <f t="shared" si="606"/>
        <v>2014Nurse practitionersOntario</v>
      </c>
      <c r="BY970" s="51">
        <f>VLOOKUP(BX970,'%workplace'!$A$1:$F$381,6,FALSE)</f>
        <v>2199</v>
      </c>
      <c r="BZ970" s="32">
        <f t="shared" si="607"/>
        <v>0.30695770804911321</v>
      </c>
    </row>
    <row r="971" spans="1:78" hidden="1" x14ac:dyDescent="0.2">
      <c r="A971" s="212" t="str">
        <f t="shared" si="605"/>
        <v>2014Nurse practitionersManitobaAll places of work</v>
      </c>
      <c r="B971" s="212" t="s">
        <v>5</v>
      </c>
      <c r="C971" s="212" t="s">
        <v>20</v>
      </c>
      <c r="D971" s="212" t="s">
        <v>9</v>
      </c>
      <c r="E971" s="212">
        <v>2014</v>
      </c>
      <c r="F971" s="221">
        <v>113</v>
      </c>
      <c r="G971" s="221">
        <v>8</v>
      </c>
      <c r="H971" s="212">
        <v>0</v>
      </c>
      <c r="I971" s="212">
        <v>2</v>
      </c>
      <c r="J971" s="212">
        <v>19</v>
      </c>
      <c r="K971" s="212">
        <v>31</v>
      </c>
      <c r="L971" s="212">
        <v>16</v>
      </c>
      <c r="M971" s="212">
        <v>21</v>
      </c>
      <c r="N971" s="212">
        <v>21</v>
      </c>
      <c r="O971" s="212">
        <v>5</v>
      </c>
      <c r="P971" s="212">
        <v>4</v>
      </c>
      <c r="Q971" s="212">
        <v>2</v>
      </c>
      <c r="R971" s="212">
        <v>0</v>
      </c>
      <c r="S971" s="212">
        <v>0</v>
      </c>
      <c r="T971" s="212">
        <v>0</v>
      </c>
      <c r="U971" s="212">
        <v>120</v>
      </c>
      <c r="V971" s="212">
        <v>1</v>
      </c>
      <c r="W971" s="212">
        <v>0</v>
      </c>
      <c r="X971" s="212">
        <v>67</v>
      </c>
      <c r="Y971" s="212">
        <v>49</v>
      </c>
      <c r="Z971" s="212">
        <v>5</v>
      </c>
      <c r="AA971" s="212">
        <v>0</v>
      </c>
      <c r="AB971" s="212">
        <v>2</v>
      </c>
      <c r="AC971" s="212">
        <v>1</v>
      </c>
      <c r="AD971" s="212">
        <v>111</v>
      </c>
      <c r="AE971" s="212">
        <v>7</v>
      </c>
      <c r="AF971" s="212">
        <v>4</v>
      </c>
      <c r="AG971" s="212">
        <v>101</v>
      </c>
      <c r="AH971" s="212">
        <v>8</v>
      </c>
      <c r="AI971" s="212">
        <v>6</v>
      </c>
      <c r="AJ971" s="212">
        <v>24</v>
      </c>
      <c r="AK971" s="212">
        <v>97</v>
      </c>
      <c r="AL971" s="212">
        <v>2</v>
      </c>
      <c r="AM971" s="212">
        <v>0</v>
      </c>
      <c r="AN971" s="212">
        <v>121</v>
      </c>
      <c r="AO971" s="41">
        <f t="shared" si="602"/>
        <v>0.93388429752066116</v>
      </c>
      <c r="AP971" s="41">
        <f t="shared" si="603"/>
        <v>6.6115702479338845E-2</v>
      </c>
      <c r="AQ971" s="41">
        <f t="shared" si="604"/>
        <v>0</v>
      </c>
      <c r="AR971" s="41">
        <f t="shared" si="570"/>
        <v>1.6528925619834711E-2</v>
      </c>
      <c r="AS971" s="41">
        <f t="shared" si="571"/>
        <v>0.15702479338842976</v>
      </c>
      <c r="AT971" s="41">
        <f t="shared" si="572"/>
        <v>0.256198347107438</v>
      </c>
      <c r="AU971" s="41">
        <f t="shared" si="573"/>
        <v>0.13223140495867769</v>
      </c>
      <c r="AV971" s="41">
        <f t="shared" si="574"/>
        <v>0.17355371900826447</v>
      </c>
      <c r="AW971" s="41">
        <f t="shared" si="575"/>
        <v>0.17355371900826447</v>
      </c>
      <c r="AX971" s="41">
        <f t="shared" si="576"/>
        <v>4.1322314049586778E-2</v>
      </c>
      <c r="AY971" s="41">
        <f t="shared" si="577"/>
        <v>3.3057851239669422E-2</v>
      </c>
      <c r="AZ971" s="41">
        <f t="shared" si="578"/>
        <v>1.6528925619834711E-2</v>
      </c>
      <c r="BA971" s="41">
        <f t="shared" si="579"/>
        <v>0</v>
      </c>
      <c r="BB971" s="41">
        <f t="shared" si="580"/>
        <v>0</v>
      </c>
      <c r="BC971" s="41">
        <f t="shared" si="581"/>
        <v>0</v>
      </c>
      <c r="BD971" s="41">
        <f t="shared" si="582"/>
        <v>0.99173553719008267</v>
      </c>
      <c r="BE971" s="41">
        <f t="shared" si="583"/>
        <v>8.2644628099173556E-3</v>
      </c>
      <c r="BF971" s="41">
        <f t="shared" si="584"/>
        <v>0</v>
      </c>
      <c r="BG971" s="41">
        <f t="shared" si="585"/>
        <v>0.55371900826446285</v>
      </c>
      <c r="BH971" s="41">
        <f t="shared" si="586"/>
        <v>0.4049586776859504</v>
      </c>
      <c r="BI971" s="41">
        <f t="shared" si="587"/>
        <v>4.1322314049586778E-2</v>
      </c>
      <c r="BJ971" s="41">
        <f t="shared" si="588"/>
        <v>0</v>
      </c>
      <c r="BK971" s="41">
        <f t="shared" si="589"/>
        <v>1.6528925619834711E-2</v>
      </c>
      <c r="BL971" s="41">
        <f t="shared" si="590"/>
        <v>8.2644628099173556E-3</v>
      </c>
      <c r="BM971" s="41">
        <f t="shared" si="591"/>
        <v>0.9173553719008265</v>
      </c>
      <c r="BN971" s="41">
        <f t="shared" si="592"/>
        <v>5.7851239669421489E-2</v>
      </c>
      <c r="BO971" s="41">
        <f t="shared" si="593"/>
        <v>3.3057851239669422E-2</v>
      </c>
      <c r="BP971" s="41">
        <f t="shared" si="594"/>
        <v>0.83471074380165289</v>
      </c>
      <c r="BQ971" s="41">
        <f t="shared" si="595"/>
        <v>6.6115702479338845E-2</v>
      </c>
      <c r="BR971" s="41">
        <f t="shared" si="596"/>
        <v>4.9586776859504134E-2</v>
      </c>
      <c r="BS971" s="41">
        <f t="shared" si="597"/>
        <v>0.19834710743801653</v>
      </c>
      <c r="BT971" s="41">
        <f t="shared" si="598"/>
        <v>0.80165289256198347</v>
      </c>
      <c r="BU971" s="41">
        <f t="shared" si="599"/>
        <v>1.6528925619834711E-2</v>
      </c>
      <c r="BV971" s="41">
        <f t="shared" si="600"/>
        <v>0</v>
      </c>
      <c r="BW971" s="41">
        <f t="shared" si="601"/>
        <v>1</v>
      </c>
      <c r="BX971" s="41" t="str">
        <f t="shared" si="606"/>
        <v>2014Nurse practitionersManitoba</v>
      </c>
      <c r="BY971" s="51">
        <f>VLOOKUP(BX971,'%workplace'!$A$1:$F$393,6,FALSE)</f>
        <v>121</v>
      </c>
      <c r="BZ971" s="32">
        <f t="shared" si="607"/>
        <v>1</v>
      </c>
    </row>
    <row r="972" spans="1:78" ht="15" hidden="1" x14ac:dyDescent="0.25">
      <c r="A972" s="212" t="str">
        <f t="shared" si="605"/>
        <v>2014Nurse practitionersManitobaCommunity health</v>
      </c>
      <c r="B972" s="212" t="s">
        <v>5</v>
      </c>
      <c r="C972" s="212" t="s">
        <v>20</v>
      </c>
      <c r="D972" s="212" t="s">
        <v>11</v>
      </c>
      <c r="E972" s="212">
        <v>2014</v>
      </c>
      <c r="F972" s="129" t="s">
        <v>233</v>
      </c>
      <c r="G972" s="129" t="s">
        <v>233</v>
      </c>
      <c r="H972" s="129" t="s">
        <v>233</v>
      </c>
      <c r="I972" s="212">
        <v>0</v>
      </c>
      <c r="J972" s="212">
        <v>10</v>
      </c>
      <c r="K972" s="212">
        <v>9</v>
      </c>
      <c r="L972" s="212">
        <v>9</v>
      </c>
      <c r="M972" s="212">
        <v>12</v>
      </c>
      <c r="N972" s="212">
        <v>15</v>
      </c>
      <c r="O972" s="212">
        <v>3</v>
      </c>
      <c r="P972" s="212">
        <v>2</v>
      </c>
      <c r="Q972" s="212">
        <v>1</v>
      </c>
      <c r="R972" s="212">
        <v>0</v>
      </c>
      <c r="S972" s="212">
        <v>0</v>
      </c>
      <c r="T972" s="212">
        <v>0</v>
      </c>
      <c r="U972" s="212">
        <v>61</v>
      </c>
      <c r="V972" s="212">
        <v>0</v>
      </c>
      <c r="W972" s="212">
        <v>0</v>
      </c>
      <c r="X972" s="212">
        <v>34</v>
      </c>
      <c r="Y972" s="212">
        <v>25</v>
      </c>
      <c r="Z972" s="212">
        <v>2</v>
      </c>
      <c r="AA972" s="212">
        <v>0</v>
      </c>
      <c r="AB972" s="212">
        <v>0</v>
      </c>
      <c r="AC972" s="212">
        <v>0</v>
      </c>
      <c r="AD972" s="212">
        <v>58</v>
      </c>
      <c r="AE972" s="212">
        <v>3</v>
      </c>
      <c r="AF972" s="212">
        <v>0</v>
      </c>
      <c r="AG972" s="212">
        <v>54</v>
      </c>
      <c r="AH972" s="212">
        <v>3</v>
      </c>
      <c r="AI972" s="212">
        <v>3</v>
      </c>
      <c r="AJ972" s="212">
        <v>16</v>
      </c>
      <c r="AK972" s="212">
        <v>45</v>
      </c>
      <c r="AL972" s="212">
        <v>1</v>
      </c>
      <c r="AM972" s="212">
        <v>0</v>
      </c>
      <c r="AN972" s="212">
        <v>61</v>
      </c>
      <c r="AO972" s="41" t="e">
        <f t="shared" si="602"/>
        <v>#VALUE!</v>
      </c>
      <c r="AP972" s="41" t="e">
        <f t="shared" si="603"/>
        <v>#VALUE!</v>
      </c>
      <c r="AQ972" s="41" t="e">
        <f t="shared" si="604"/>
        <v>#VALUE!</v>
      </c>
      <c r="AR972" s="41">
        <f t="shared" si="570"/>
        <v>0</v>
      </c>
      <c r="AS972" s="41">
        <f t="shared" si="571"/>
        <v>0.16393442622950818</v>
      </c>
      <c r="AT972" s="41">
        <f t="shared" si="572"/>
        <v>0.14754098360655737</v>
      </c>
      <c r="AU972" s="41">
        <f t="shared" si="573"/>
        <v>0.14754098360655737</v>
      </c>
      <c r="AV972" s="41">
        <f t="shared" si="574"/>
        <v>0.19672131147540983</v>
      </c>
      <c r="AW972" s="41">
        <f t="shared" si="575"/>
        <v>0.24590163934426229</v>
      </c>
      <c r="AX972" s="41">
        <f t="shared" si="576"/>
        <v>4.9180327868852458E-2</v>
      </c>
      <c r="AY972" s="41">
        <f t="shared" si="577"/>
        <v>3.2786885245901641E-2</v>
      </c>
      <c r="AZ972" s="41">
        <f t="shared" si="578"/>
        <v>1.6393442622950821E-2</v>
      </c>
      <c r="BA972" s="41">
        <f t="shared" si="579"/>
        <v>0</v>
      </c>
      <c r="BB972" s="41">
        <f t="shared" si="580"/>
        <v>0</v>
      </c>
      <c r="BC972" s="41">
        <f t="shared" si="581"/>
        <v>0</v>
      </c>
      <c r="BD972" s="41">
        <f t="shared" si="582"/>
        <v>1</v>
      </c>
      <c r="BE972" s="41">
        <f t="shared" si="583"/>
        <v>0</v>
      </c>
      <c r="BF972" s="41">
        <f t="shared" si="584"/>
        <v>0</v>
      </c>
      <c r="BG972" s="41">
        <f t="shared" si="585"/>
        <v>0.55737704918032782</v>
      </c>
      <c r="BH972" s="41">
        <f t="shared" si="586"/>
        <v>0.4098360655737705</v>
      </c>
      <c r="BI972" s="41">
        <f t="shared" si="587"/>
        <v>3.2786885245901641E-2</v>
      </c>
      <c r="BJ972" s="41">
        <f t="shared" si="588"/>
        <v>0</v>
      </c>
      <c r="BK972" s="41">
        <f t="shared" si="589"/>
        <v>0</v>
      </c>
      <c r="BL972" s="41">
        <f t="shared" si="590"/>
        <v>0</v>
      </c>
      <c r="BM972" s="41">
        <f t="shared" si="591"/>
        <v>0.95081967213114749</v>
      </c>
      <c r="BN972" s="41">
        <f t="shared" si="592"/>
        <v>4.9180327868852458E-2</v>
      </c>
      <c r="BO972" s="41">
        <f t="shared" si="593"/>
        <v>0</v>
      </c>
      <c r="BP972" s="41">
        <f t="shared" si="594"/>
        <v>0.88524590163934425</v>
      </c>
      <c r="BQ972" s="41">
        <f t="shared" si="595"/>
        <v>4.9180327868852458E-2</v>
      </c>
      <c r="BR972" s="41">
        <f t="shared" si="596"/>
        <v>4.9180327868852458E-2</v>
      </c>
      <c r="BS972" s="41">
        <f t="shared" si="597"/>
        <v>0.26229508196721313</v>
      </c>
      <c r="BT972" s="41">
        <f t="shared" si="598"/>
        <v>0.73770491803278693</v>
      </c>
      <c r="BU972" s="41">
        <f t="shared" si="599"/>
        <v>1.6393442622950821E-2</v>
      </c>
      <c r="BV972" s="41">
        <f t="shared" si="600"/>
        <v>0</v>
      </c>
      <c r="BW972" s="41">
        <f t="shared" si="601"/>
        <v>1</v>
      </c>
      <c r="BX972" s="41" t="str">
        <f t="shared" si="606"/>
        <v>2014Nurse practitionersManitoba</v>
      </c>
      <c r="BY972" s="51">
        <f>VLOOKUP(BX972,'%workplace'!$A$1:$F$393,6,FALSE)</f>
        <v>121</v>
      </c>
      <c r="BZ972" s="32">
        <f t="shared" si="607"/>
        <v>0.50413223140495866</v>
      </c>
    </row>
    <row r="973" spans="1:78" ht="15" hidden="1" x14ac:dyDescent="0.25">
      <c r="A973" s="212" t="str">
        <f t="shared" si="605"/>
        <v>2014Nurse practitionersManitobaNursing home/long-term care</v>
      </c>
      <c r="B973" s="212" t="s">
        <v>5</v>
      </c>
      <c r="C973" s="212" t="s">
        <v>20</v>
      </c>
      <c r="D973" s="212" t="s">
        <v>12</v>
      </c>
      <c r="E973" s="212">
        <v>2014</v>
      </c>
      <c r="F973" s="129" t="s">
        <v>233</v>
      </c>
      <c r="G973" s="129" t="s">
        <v>233</v>
      </c>
      <c r="H973" s="129" t="s">
        <v>233</v>
      </c>
      <c r="I973" s="212">
        <v>0</v>
      </c>
      <c r="J973" s="212">
        <v>1</v>
      </c>
      <c r="K973" s="212">
        <v>0</v>
      </c>
      <c r="L973" s="212">
        <v>0</v>
      </c>
      <c r="M973" s="212">
        <v>1</v>
      </c>
      <c r="N973" s="212">
        <v>1</v>
      </c>
      <c r="O973" s="212">
        <v>0</v>
      </c>
      <c r="P973" s="212">
        <v>0</v>
      </c>
      <c r="Q973" s="212">
        <v>0</v>
      </c>
      <c r="R973" s="212">
        <v>0</v>
      </c>
      <c r="S973" s="212">
        <v>0</v>
      </c>
      <c r="T973" s="212">
        <v>0</v>
      </c>
      <c r="U973" s="212">
        <v>3</v>
      </c>
      <c r="V973" s="212">
        <v>0</v>
      </c>
      <c r="W973" s="212">
        <v>0</v>
      </c>
      <c r="X973" s="212">
        <v>2</v>
      </c>
      <c r="Y973" s="212">
        <v>1</v>
      </c>
      <c r="Z973" s="212">
        <v>0</v>
      </c>
      <c r="AA973" s="212">
        <v>0</v>
      </c>
      <c r="AB973" s="212">
        <v>0</v>
      </c>
      <c r="AC973" s="212">
        <v>0</v>
      </c>
      <c r="AD973" s="212">
        <v>3</v>
      </c>
      <c r="AE973" s="212">
        <v>0</v>
      </c>
      <c r="AF973" s="212">
        <v>0</v>
      </c>
      <c r="AG973" s="212">
        <v>3</v>
      </c>
      <c r="AH973" s="212">
        <v>0</v>
      </c>
      <c r="AI973" s="212">
        <v>0</v>
      </c>
      <c r="AJ973" s="212">
        <v>1</v>
      </c>
      <c r="AK973" s="212">
        <v>2</v>
      </c>
      <c r="AL973" s="212">
        <v>0</v>
      </c>
      <c r="AM973" s="212">
        <v>0</v>
      </c>
      <c r="AN973" s="212">
        <v>3</v>
      </c>
      <c r="AO973" s="41" t="e">
        <f t="shared" si="602"/>
        <v>#VALUE!</v>
      </c>
      <c r="AP973" s="41" t="e">
        <f t="shared" si="603"/>
        <v>#VALUE!</v>
      </c>
      <c r="AQ973" s="41" t="e">
        <f t="shared" si="604"/>
        <v>#VALUE!</v>
      </c>
      <c r="AR973" s="41">
        <f t="shared" si="570"/>
        <v>0</v>
      </c>
      <c r="AS973" s="41">
        <f t="shared" si="571"/>
        <v>0.33333333333333331</v>
      </c>
      <c r="AT973" s="41">
        <f t="shared" si="572"/>
        <v>0</v>
      </c>
      <c r="AU973" s="41">
        <f t="shared" si="573"/>
        <v>0</v>
      </c>
      <c r="AV973" s="41">
        <f t="shared" si="574"/>
        <v>0.33333333333333331</v>
      </c>
      <c r="AW973" s="41">
        <f t="shared" si="575"/>
        <v>0.33333333333333331</v>
      </c>
      <c r="AX973" s="41">
        <f t="shared" si="576"/>
        <v>0</v>
      </c>
      <c r="AY973" s="41">
        <f t="shared" si="577"/>
        <v>0</v>
      </c>
      <c r="AZ973" s="41">
        <f t="shared" si="578"/>
        <v>0</v>
      </c>
      <c r="BA973" s="41">
        <f t="shared" si="579"/>
        <v>0</v>
      </c>
      <c r="BB973" s="41">
        <f t="shared" si="580"/>
        <v>0</v>
      </c>
      <c r="BC973" s="41">
        <f t="shared" si="581"/>
        <v>0</v>
      </c>
      <c r="BD973" s="41">
        <f t="shared" si="582"/>
        <v>1</v>
      </c>
      <c r="BE973" s="41">
        <f t="shared" si="583"/>
        <v>0</v>
      </c>
      <c r="BF973" s="41">
        <f t="shared" si="584"/>
        <v>0</v>
      </c>
      <c r="BG973" s="41">
        <f t="shared" si="585"/>
        <v>0.66666666666666663</v>
      </c>
      <c r="BH973" s="41">
        <f t="shared" si="586"/>
        <v>0.33333333333333331</v>
      </c>
      <c r="BI973" s="41">
        <f t="shared" si="587"/>
        <v>0</v>
      </c>
      <c r="BJ973" s="41">
        <f t="shared" si="588"/>
        <v>0</v>
      </c>
      <c r="BK973" s="41">
        <f t="shared" si="589"/>
        <v>0</v>
      </c>
      <c r="BL973" s="41">
        <f t="shared" si="590"/>
        <v>0</v>
      </c>
      <c r="BM973" s="41">
        <f t="shared" si="591"/>
        <v>1</v>
      </c>
      <c r="BN973" s="41">
        <f t="shared" si="592"/>
        <v>0</v>
      </c>
      <c r="BO973" s="41">
        <f t="shared" si="593"/>
        <v>0</v>
      </c>
      <c r="BP973" s="41">
        <f t="shared" si="594"/>
        <v>1</v>
      </c>
      <c r="BQ973" s="41">
        <f t="shared" si="595"/>
        <v>0</v>
      </c>
      <c r="BR973" s="41">
        <f t="shared" si="596"/>
        <v>0</v>
      </c>
      <c r="BS973" s="41">
        <f t="shared" si="597"/>
        <v>0.33333333333333331</v>
      </c>
      <c r="BT973" s="41">
        <f t="shared" si="598"/>
        <v>0.66666666666666663</v>
      </c>
      <c r="BU973" s="41">
        <f t="shared" si="599"/>
        <v>0</v>
      </c>
      <c r="BV973" s="41">
        <f t="shared" si="600"/>
        <v>0</v>
      </c>
      <c r="BW973" s="41">
        <f t="shared" si="601"/>
        <v>1</v>
      </c>
      <c r="BX973" s="41" t="str">
        <f t="shared" si="606"/>
        <v>2014Nurse practitionersManitoba</v>
      </c>
      <c r="BY973" s="51">
        <f>VLOOKUP(BX973,'%workplace'!$A$1:$F$393,6,FALSE)</f>
        <v>121</v>
      </c>
      <c r="BZ973" s="32">
        <f t="shared" si="607"/>
        <v>2.4793388429752067E-2</v>
      </c>
    </row>
    <row r="974" spans="1:78" ht="15" hidden="1" x14ac:dyDescent="0.25">
      <c r="A974" s="212" t="str">
        <f t="shared" si="605"/>
        <v>2014Nurse practitionersManitobaHospital</v>
      </c>
      <c r="B974" s="212" t="s">
        <v>5</v>
      </c>
      <c r="C974" s="212" t="s">
        <v>20</v>
      </c>
      <c r="D974" s="212" t="s">
        <v>10</v>
      </c>
      <c r="E974" s="212">
        <v>2014</v>
      </c>
      <c r="F974" s="129" t="s">
        <v>233</v>
      </c>
      <c r="G974" s="129" t="s">
        <v>233</v>
      </c>
      <c r="H974" s="129" t="s">
        <v>233</v>
      </c>
      <c r="I974" s="212">
        <v>2</v>
      </c>
      <c r="J974" s="212">
        <v>4</v>
      </c>
      <c r="K974" s="212">
        <v>14</v>
      </c>
      <c r="L974" s="212">
        <v>3</v>
      </c>
      <c r="M974" s="212">
        <v>4</v>
      </c>
      <c r="N974" s="212">
        <v>4</v>
      </c>
      <c r="O974" s="212">
        <v>1</v>
      </c>
      <c r="P974" s="212">
        <v>1</v>
      </c>
      <c r="Q974" s="212">
        <v>0</v>
      </c>
      <c r="R974" s="212">
        <v>0</v>
      </c>
      <c r="S974" s="212">
        <v>0</v>
      </c>
      <c r="T974" s="212">
        <v>0</v>
      </c>
      <c r="U974" s="212">
        <v>32</v>
      </c>
      <c r="V974" s="212">
        <v>1</v>
      </c>
      <c r="W974" s="212">
        <v>0</v>
      </c>
      <c r="X974" s="212">
        <v>20</v>
      </c>
      <c r="Y974" s="212">
        <v>12</v>
      </c>
      <c r="Z974" s="212">
        <v>1</v>
      </c>
      <c r="AA974" s="212">
        <v>0</v>
      </c>
      <c r="AB974" s="212">
        <v>1</v>
      </c>
      <c r="AC974" s="212">
        <v>0</v>
      </c>
      <c r="AD974" s="212">
        <v>29</v>
      </c>
      <c r="AE974" s="212">
        <v>3</v>
      </c>
      <c r="AF974" s="212">
        <v>1</v>
      </c>
      <c r="AG974" s="212">
        <v>27</v>
      </c>
      <c r="AH974" s="212">
        <v>3</v>
      </c>
      <c r="AI974" s="212">
        <v>2</v>
      </c>
      <c r="AJ974" s="212">
        <v>3</v>
      </c>
      <c r="AK974" s="212">
        <v>30</v>
      </c>
      <c r="AL974" s="212">
        <v>0</v>
      </c>
      <c r="AM974" s="212">
        <v>0</v>
      </c>
      <c r="AN974" s="212">
        <v>33</v>
      </c>
      <c r="AO974" s="41" t="e">
        <f t="shared" si="602"/>
        <v>#VALUE!</v>
      </c>
      <c r="AP974" s="41" t="e">
        <f t="shared" si="603"/>
        <v>#VALUE!</v>
      </c>
      <c r="AQ974" s="41" t="e">
        <f t="shared" si="604"/>
        <v>#VALUE!</v>
      </c>
      <c r="AR974" s="41">
        <f t="shared" si="570"/>
        <v>6.0606060606060608E-2</v>
      </c>
      <c r="AS974" s="41">
        <f t="shared" si="571"/>
        <v>0.12121212121212122</v>
      </c>
      <c r="AT974" s="41">
        <f t="shared" si="572"/>
        <v>0.42424242424242425</v>
      </c>
      <c r="AU974" s="41">
        <f t="shared" si="573"/>
        <v>9.0909090909090912E-2</v>
      </c>
      <c r="AV974" s="41">
        <f t="shared" si="574"/>
        <v>0.12121212121212122</v>
      </c>
      <c r="AW974" s="41">
        <f t="shared" si="575"/>
        <v>0.12121212121212122</v>
      </c>
      <c r="AX974" s="41">
        <f t="shared" si="576"/>
        <v>3.0303030303030304E-2</v>
      </c>
      <c r="AY974" s="41">
        <f t="shared" si="577"/>
        <v>3.0303030303030304E-2</v>
      </c>
      <c r="AZ974" s="41">
        <f t="shared" si="578"/>
        <v>0</v>
      </c>
      <c r="BA974" s="41">
        <f t="shared" si="579"/>
        <v>0</v>
      </c>
      <c r="BB974" s="41">
        <f t="shared" si="580"/>
        <v>0</v>
      </c>
      <c r="BC974" s="41">
        <f t="shared" si="581"/>
        <v>0</v>
      </c>
      <c r="BD974" s="41">
        <f t="shared" si="582"/>
        <v>0.96969696969696972</v>
      </c>
      <c r="BE974" s="41">
        <f t="shared" si="583"/>
        <v>3.0303030303030304E-2</v>
      </c>
      <c r="BF974" s="41">
        <f t="shared" si="584"/>
        <v>0</v>
      </c>
      <c r="BG974" s="41">
        <f t="shared" si="585"/>
        <v>0.60606060606060608</v>
      </c>
      <c r="BH974" s="41">
        <f t="shared" si="586"/>
        <v>0.36363636363636365</v>
      </c>
      <c r="BI974" s="41">
        <f t="shared" si="587"/>
        <v>3.0303030303030304E-2</v>
      </c>
      <c r="BJ974" s="41">
        <f t="shared" si="588"/>
        <v>0</v>
      </c>
      <c r="BK974" s="41">
        <f t="shared" si="589"/>
        <v>3.0303030303030304E-2</v>
      </c>
      <c r="BL974" s="41">
        <f t="shared" si="590"/>
        <v>0</v>
      </c>
      <c r="BM974" s="41">
        <f t="shared" si="591"/>
        <v>0.87878787878787878</v>
      </c>
      <c r="BN974" s="41">
        <f t="shared" si="592"/>
        <v>9.0909090909090912E-2</v>
      </c>
      <c r="BO974" s="41">
        <f t="shared" si="593"/>
        <v>3.0303030303030304E-2</v>
      </c>
      <c r="BP974" s="41">
        <f t="shared" si="594"/>
        <v>0.81818181818181823</v>
      </c>
      <c r="BQ974" s="41">
        <f t="shared" si="595"/>
        <v>9.0909090909090912E-2</v>
      </c>
      <c r="BR974" s="41">
        <f t="shared" si="596"/>
        <v>6.0606060606060608E-2</v>
      </c>
      <c r="BS974" s="41">
        <f t="shared" si="597"/>
        <v>9.0909090909090912E-2</v>
      </c>
      <c r="BT974" s="41">
        <f t="shared" si="598"/>
        <v>0.90909090909090906</v>
      </c>
      <c r="BU974" s="41">
        <f t="shared" si="599"/>
        <v>0</v>
      </c>
      <c r="BV974" s="41">
        <f t="shared" si="600"/>
        <v>0</v>
      </c>
      <c r="BW974" s="41">
        <f t="shared" si="601"/>
        <v>1</v>
      </c>
      <c r="BX974" s="41" t="str">
        <f t="shared" si="606"/>
        <v>2014Nurse practitionersManitoba</v>
      </c>
      <c r="BY974" s="51">
        <f>VLOOKUP(BX974,'%workplace'!$A$1:$F$393,6,FALSE)</f>
        <v>121</v>
      </c>
      <c r="BZ974" s="32">
        <f t="shared" si="607"/>
        <v>0.27272727272727271</v>
      </c>
    </row>
    <row r="975" spans="1:78" ht="15" hidden="1" x14ac:dyDescent="0.25">
      <c r="A975" s="212" t="str">
        <f t="shared" si="605"/>
        <v>2014Nurse practitionersManitobaOther places of work</v>
      </c>
      <c r="B975" s="212" t="s">
        <v>5</v>
      </c>
      <c r="C975" s="212" t="s">
        <v>20</v>
      </c>
      <c r="D975" s="212" t="s">
        <v>13</v>
      </c>
      <c r="E975" s="212">
        <v>2014</v>
      </c>
      <c r="F975" s="129" t="s">
        <v>233</v>
      </c>
      <c r="G975" s="129" t="s">
        <v>233</v>
      </c>
      <c r="H975" s="129" t="s">
        <v>233</v>
      </c>
      <c r="I975" s="212">
        <v>0</v>
      </c>
      <c r="J975" s="212">
        <v>3</v>
      </c>
      <c r="K975" s="212">
        <v>7</v>
      </c>
      <c r="L975" s="212">
        <v>4</v>
      </c>
      <c r="M975" s="212">
        <v>4</v>
      </c>
      <c r="N975" s="212">
        <v>1</v>
      </c>
      <c r="O975" s="212">
        <v>1</v>
      </c>
      <c r="P975" s="212">
        <v>1</v>
      </c>
      <c r="Q975" s="212">
        <v>1</v>
      </c>
      <c r="R975" s="212">
        <v>0</v>
      </c>
      <c r="S975" s="212">
        <v>0</v>
      </c>
      <c r="T975" s="212">
        <v>0</v>
      </c>
      <c r="U975" s="212">
        <v>22</v>
      </c>
      <c r="V975" s="212">
        <v>0</v>
      </c>
      <c r="W975" s="212">
        <v>0</v>
      </c>
      <c r="X975" s="212">
        <v>11</v>
      </c>
      <c r="Y975" s="212">
        <v>9</v>
      </c>
      <c r="Z975" s="212">
        <v>2</v>
      </c>
      <c r="AA975" s="212">
        <v>0</v>
      </c>
      <c r="AB975" s="212">
        <v>1</v>
      </c>
      <c r="AC975" s="212">
        <v>0</v>
      </c>
      <c r="AD975" s="212">
        <v>21</v>
      </c>
      <c r="AE975" s="212">
        <v>0</v>
      </c>
      <c r="AF975" s="212">
        <v>3</v>
      </c>
      <c r="AG975" s="212">
        <v>15</v>
      </c>
      <c r="AH975" s="212">
        <v>2</v>
      </c>
      <c r="AI975" s="212">
        <v>1</v>
      </c>
      <c r="AJ975" s="212">
        <v>4</v>
      </c>
      <c r="AK975" s="212">
        <v>18</v>
      </c>
      <c r="AL975" s="212">
        <v>1</v>
      </c>
      <c r="AM975" s="212">
        <v>0</v>
      </c>
      <c r="AN975" s="212">
        <v>22</v>
      </c>
      <c r="AO975" s="41" t="e">
        <f t="shared" si="602"/>
        <v>#VALUE!</v>
      </c>
      <c r="AP975" s="41" t="e">
        <f t="shared" si="603"/>
        <v>#VALUE!</v>
      </c>
      <c r="AQ975" s="41" t="e">
        <f t="shared" si="604"/>
        <v>#VALUE!</v>
      </c>
      <c r="AR975" s="41">
        <f t="shared" si="570"/>
        <v>0</v>
      </c>
      <c r="AS975" s="41">
        <f t="shared" si="571"/>
        <v>0.13636363636363635</v>
      </c>
      <c r="AT975" s="41">
        <f t="shared" si="572"/>
        <v>0.31818181818181818</v>
      </c>
      <c r="AU975" s="41">
        <f t="shared" si="573"/>
        <v>0.18181818181818182</v>
      </c>
      <c r="AV975" s="41">
        <f t="shared" si="574"/>
        <v>0.18181818181818182</v>
      </c>
      <c r="AW975" s="41">
        <f t="shared" si="575"/>
        <v>4.5454545454545456E-2</v>
      </c>
      <c r="AX975" s="41">
        <f t="shared" si="576"/>
        <v>4.5454545454545456E-2</v>
      </c>
      <c r="AY975" s="41">
        <f t="shared" si="577"/>
        <v>4.5454545454545456E-2</v>
      </c>
      <c r="AZ975" s="41">
        <f t="shared" si="578"/>
        <v>4.5454545454545456E-2</v>
      </c>
      <c r="BA975" s="41">
        <f t="shared" si="579"/>
        <v>0</v>
      </c>
      <c r="BB975" s="41">
        <f t="shared" si="580"/>
        <v>0</v>
      </c>
      <c r="BC975" s="41">
        <f t="shared" si="581"/>
        <v>0</v>
      </c>
      <c r="BD975" s="41">
        <f t="shared" si="582"/>
        <v>1</v>
      </c>
      <c r="BE975" s="41">
        <f t="shared" si="583"/>
        <v>0</v>
      </c>
      <c r="BF975" s="41">
        <f t="shared" si="584"/>
        <v>0</v>
      </c>
      <c r="BG975" s="41">
        <f t="shared" si="585"/>
        <v>0.5</v>
      </c>
      <c r="BH975" s="41">
        <f t="shared" si="586"/>
        <v>0.40909090909090912</v>
      </c>
      <c r="BI975" s="41">
        <f t="shared" si="587"/>
        <v>9.0909090909090912E-2</v>
      </c>
      <c r="BJ975" s="41">
        <f t="shared" si="588"/>
        <v>0</v>
      </c>
      <c r="BK975" s="41">
        <f t="shared" si="589"/>
        <v>4.5454545454545456E-2</v>
      </c>
      <c r="BL975" s="41">
        <f t="shared" si="590"/>
        <v>0</v>
      </c>
      <c r="BM975" s="41">
        <f t="shared" si="591"/>
        <v>0.95454545454545459</v>
      </c>
      <c r="BN975" s="41">
        <f t="shared" si="592"/>
        <v>0</v>
      </c>
      <c r="BO975" s="41">
        <f t="shared" si="593"/>
        <v>0.13636363636363635</v>
      </c>
      <c r="BP975" s="41">
        <f t="shared" si="594"/>
        <v>0.68181818181818177</v>
      </c>
      <c r="BQ975" s="41">
        <f t="shared" si="595"/>
        <v>9.0909090909090912E-2</v>
      </c>
      <c r="BR975" s="41">
        <f t="shared" si="596"/>
        <v>4.5454545454545456E-2</v>
      </c>
      <c r="BS975" s="41">
        <f t="shared" si="597"/>
        <v>0.18181818181818182</v>
      </c>
      <c r="BT975" s="41">
        <f t="shared" si="598"/>
        <v>0.81818181818181823</v>
      </c>
      <c r="BU975" s="41">
        <f t="shared" si="599"/>
        <v>4.5454545454545456E-2</v>
      </c>
      <c r="BV975" s="41">
        <f t="shared" si="600"/>
        <v>0</v>
      </c>
      <c r="BW975" s="41">
        <f t="shared" si="601"/>
        <v>1</v>
      </c>
      <c r="BX975" s="41" t="str">
        <f t="shared" si="606"/>
        <v>2014Nurse practitionersManitoba</v>
      </c>
      <c r="BY975" s="51">
        <f>VLOOKUP(BX975,'%workplace'!$A$1:$F$393,6,FALSE)</f>
        <v>121</v>
      </c>
      <c r="BZ975" s="32">
        <f t="shared" si="607"/>
        <v>0.18181818181818182</v>
      </c>
    </row>
    <row r="976" spans="1:78" ht="15" hidden="1" x14ac:dyDescent="0.25">
      <c r="A976" s="212" t="str">
        <f t="shared" si="605"/>
        <v>2014Nurse practitionersManitobaUnknown places of work</v>
      </c>
      <c r="B976" s="212" t="s">
        <v>5</v>
      </c>
      <c r="C976" s="212" t="s">
        <v>20</v>
      </c>
      <c r="D976" s="212" t="s">
        <v>49</v>
      </c>
      <c r="E976" s="212">
        <v>2014</v>
      </c>
      <c r="F976" s="129" t="s">
        <v>233</v>
      </c>
      <c r="G976" s="129" t="s">
        <v>233</v>
      </c>
      <c r="H976" s="129" t="s">
        <v>233</v>
      </c>
      <c r="I976" s="212">
        <v>0</v>
      </c>
      <c r="J976" s="212">
        <v>1</v>
      </c>
      <c r="K976" s="212">
        <v>1</v>
      </c>
      <c r="L976" s="212">
        <v>0</v>
      </c>
      <c r="M976" s="212">
        <v>0</v>
      </c>
      <c r="N976" s="212">
        <v>0</v>
      </c>
      <c r="O976" s="212">
        <v>0</v>
      </c>
      <c r="P976" s="212">
        <v>0</v>
      </c>
      <c r="Q976" s="212">
        <v>0</v>
      </c>
      <c r="R976" s="212">
        <v>0</v>
      </c>
      <c r="S976" s="212">
        <v>0</v>
      </c>
      <c r="T976" s="212">
        <v>0</v>
      </c>
      <c r="U976" s="212">
        <v>2</v>
      </c>
      <c r="V976" s="212">
        <v>0</v>
      </c>
      <c r="W976" s="212">
        <v>0</v>
      </c>
      <c r="X976" s="212">
        <v>0</v>
      </c>
      <c r="Y976" s="212">
        <v>2</v>
      </c>
      <c r="Z976" s="212">
        <v>0</v>
      </c>
      <c r="AA976" s="212">
        <v>0</v>
      </c>
      <c r="AB976" s="212">
        <v>0</v>
      </c>
      <c r="AC976" s="212">
        <v>1</v>
      </c>
      <c r="AD976" s="212">
        <v>0</v>
      </c>
      <c r="AE976" s="212">
        <v>1</v>
      </c>
      <c r="AF976" s="212">
        <v>0</v>
      </c>
      <c r="AG976" s="212">
        <v>2</v>
      </c>
      <c r="AH976" s="212">
        <v>0</v>
      </c>
      <c r="AI976" s="212">
        <v>0</v>
      </c>
      <c r="AJ976" s="212">
        <v>0</v>
      </c>
      <c r="AK976" s="212">
        <v>2</v>
      </c>
      <c r="AL976" s="212">
        <v>0</v>
      </c>
      <c r="AM976" s="212">
        <v>0</v>
      </c>
      <c r="AN976" s="212">
        <v>2</v>
      </c>
      <c r="AO976" s="41" t="e">
        <f t="shared" si="602"/>
        <v>#VALUE!</v>
      </c>
      <c r="AP976" s="41" t="e">
        <f t="shared" si="603"/>
        <v>#VALUE!</v>
      </c>
      <c r="AQ976" s="41" t="e">
        <f t="shared" si="604"/>
        <v>#VALUE!</v>
      </c>
      <c r="AR976" s="41">
        <f t="shared" si="570"/>
        <v>0</v>
      </c>
      <c r="AS976" s="41">
        <f t="shared" si="571"/>
        <v>0.5</v>
      </c>
      <c r="AT976" s="41">
        <f t="shared" si="572"/>
        <v>0.5</v>
      </c>
      <c r="AU976" s="41">
        <f t="shared" si="573"/>
        <v>0</v>
      </c>
      <c r="AV976" s="41">
        <f t="shared" si="574"/>
        <v>0</v>
      </c>
      <c r="AW976" s="41">
        <f t="shared" si="575"/>
        <v>0</v>
      </c>
      <c r="AX976" s="41">
        <f t="shared" si="576"/>
        <v>0</v>
      </c>
      <c r="AY976" s="41">
        <f t="shared" si="577"/>
        <v>0</v>
      </c>
      <c r="AZ976" s="41">
        <f t="shared" si="578"/>
        <v>0</v>
      </c>
      <c r="BA976" s="41">
        <f t="shared" si="579"/>
        <v>0</v>
      </c>
      <c r="BB976" s="41">
        <f t="shared" si="580"/>
        <v>0</v>
      </c>
      <c r="BC976" s="41">
        <f t="shared" si="581"/>
        <v>0</v>
      </c>
      <c r="BD976" s="41">
        <f t="shared" si="582"/>
        <v>1</v>
      </c>
      <c r="BE976" s="41">
        <f t="shared" si="583"/>
        <v>0</v>
      </c>
      <c r="BF976" s="41">
        <f t="shared" si="584"/>
        <v>0</v>
      </c>
      <c r="BG976" s="41">
        <f t="shared" si="585"/>
        <v>0</v>
      </c>
      <c r="BH976" s="41">
        <f t="shared" si="586"/>
        <v>1</v>
      </c>
      <c r="BI976" s="41">
        <f t="shared" si="587"/>
        <v>0</v>
      </c>
      <c r="BJ976" s="41">
        <f t="shared" si="588"/>
        <v>0</v>
      </c>
      <c r="BK976" s="41">
        <f t="shared" si="589"/>
        <v>0</v>
      </c>
      <c r="BL976" s="41">
        <f t="shared" si="590"/>
        <v>0.5</v>
      </c>
      <c r="BM976" s="41">
        <f t="shared" si="591"/>
        <v>0</v>
      </c>
      <c r="BN976" s="41">
        <f t="shared" si="592"/>
        <v>0.5</v>
      </c>
      <c r="BO976" s="41">
        <f t="shared" si="593"/>
        <v>0</v>
      </c>
      <c r="BP976" s="41">
        <f t="shared" si="594"/>
        <v>1</v>
      </c>
      <c r="BQ976" s="41">
        <f t="shared" si="595"/>
        <v>0</v>
      </c>
      <c r="BR976" s="41">
        <f t="shared" si="596"/>
        <v>0</v>
      </c>
      <c r="BS976" s="41">
        <f t="shared" si="597"/>
        <v>0</v>
      </c>
      <c r="BT976" s="41">
        <f t="shared" si="598"/>
        <v>1</v>
      </c>
      <c r="BU976" s="41">
        <f t="shared" si="599"/>
        <v>0</v>
      </c>
      <c r="BV976" s="41">
        <f t="shared" si="600"/>
        <v>0</v>
      </c>
      <c r="BW976" s="41">
        <f t="shared" si="601"/>
        <v>1</v>
      </c>
      <c r="BX976" s="41" t="str">
        <f t="shared" si="606"/>
        <v>2014Nurse practitionersManitoba</v>
      </c>
      <c r="BY976" s="51">
        <f>VLOOKUP(BX976,'%workplace'!$A$1:$F$393,6,FALSE)</f>
        <v>121</v>
      </c>
      <c r="BZ976" s="32">
        <f t="shared" si="607"/>
        <v>1.6528925619834711E-2</v>
      </c>
    </row>
    <row r="977" spans="1:78" s="8" customFormat="1" hidden="1" x14ac:dyDescent="0.2">
      <c r="A977" s="8" t="str">
        <f t="shared" si="605"/>
        <v>2014Nurse practitionersSaskatchewanAll places of work</v>
      </c>
      <c r="B977" s="8" t="s">
        <v>5</v>
      </c>
      <c r="C977" s="8" t="s">
        <v>21</v>
      </c>
      <c r="D977" s="8" t="s">
        <v>9</v>
      </c>
      <c r="E977" s="8">
        <v>2014</v>
      </c>
      <c r="F977" s="8">
        <v>152</v>
      </c>
      <c r="G977" s="8">
        <v>11</v>
      </c>
      <c r="H977" s="8">
        <v>0</v>
      </c>
      <c r="I977" s="8">
        <v>6</v>
      </c>
      <c r="J977" s="8">
        <v>13</v>
      </c>
      <c r="K977" s="8">
        <v>14</v>
      </c>
      <c r="L977" s="8">
        <v>27</v>
      </c>
      <c r="M977" s="8">
        <v>17</v>
      </c>
      <c r="N977" s="8">
        <v>33</v>
      </c>
      <c r="O977" s="8">
        <v>30</v>
      </c>
      <c r="P977" s="8">
        <v>21</v>
      </c>
      <c r="Q977" s="8">
        <v>2</v>
      </c>
      <c r="R977" s="8">
        <v>0</v>
      </c>
      <c r="S977" s="8">
        <v>0</v>
      </c>
      <c r="T977" s="8">
        <v>0</v>
      </c>
      <c r="U977" s="8">
        <v>154</v>
      </c>
      <c r="V977" s="8">
        <v>9</v>
      </c>
      <c r="W977" s="8">
        <v>0</v>
      </c>
      <c r="X977" s="8">
        <v>133</v>
      </c>
      <c r="Y977" s="8">
        <v>17</v>
      </c>
      <c r="Z977" s="8">
        <v>13</v>
      </c>
      <c r="AA977" s="8">
        <v>0</v>
      </c>
      <c r="AB977" s="8">
        <v>4</v>
      </c>
      <c r="AC977" s="8">
        <v>0</v>
      </c>
      <c r="AD977" s="8">
        <v>157</v>
      </c>
      <c r="AE977" s="8">
        <v>2</v>
      </c>
      <c r="AF977" s="8">
        <v>3</v>
      </c>
      <c r="AG977" s="8">
        <v>156</v>
      </c>
      <c r="AH977" s="8">
        <v>4</v>
      </c>
      <c r="AI977" s="8">
        <v>0</v>
      </c>
      <c r="AJ977" s="8">
        <v>91</v>
      </c>
      <c r="AK977" s="8">
        <v>72</v>
      </c>
      <c r="AL977" s="8">
        <v>0</v>
      </c>
      <c r="AM977" s="8">
        <v>0</v>
      </c>
      <c r="AN977" s="8">
        <v>163</v>
      </c>
      <c r="AO977" s="41">
        <f t="shared" si="602"/>
        <v>0.93251533742331283</v>
      </c>
      <c r="AP977" s="41">
        <f t="shared" si="603"/>
        <v>6.7484662576687116E-2</v>
      </c>
      <c r="AQ977" s="41">
        <f t="shared" si="604"/>
        <v>0</v>
      </c>
      <c r="AR977" s="41">
        <f t="shared" si="570"/>
        <v>3.6809815950920248E-2</v>
      </c>
      <c r="AS977" s="41">
        <f t="shared" si="571"/>
        <v>7.9754601226993863E-2</v>
      </c>
      <c r="AT977" s="41">
        <f t="shared" si="572"/>
        <v>8.5889570552147243E-2</v>
      </c>
      <c r="AU977" s="41">
        <f t="shared" si="573"/>
        <v>0.16564417177914109</v>
      </c>
      <c r="AV977" s="41">
        <f t="shared" si="574"/>
        <v>0.10429447852760736</v>
      </c>
      <c r="AW977" s="41">
        <f t="shared" si="575"/>
        <v>0.20245398773006135</v>
      </c>
      <c r="AX977" s="41">
        <f t="shared" si="576"/>
        <v>0.18404907975460122</v>
      </c>
      <c r="AY977" s="41">
        <f t="shared" si="577"/>
        <v>0.12883435582822086</v>
      </c>
      <c r="AZ977" s="41">
        <f t="shared" si="578"/>
        <v>1.2269938650306749E-2</v>
      </c>
      <c r="BA977" s="41">
        <f t="shared" si="579"/>
        <v>0</v>
      </c>
      <c r="BB977" s="41">
        <f t="shared" si="580"/>
        <v>0</v>
      </c>
      <c r="BC977" s="41">
        <f t="shared" si="581"/>
        <v>0</v>
      </c>
      <c r="BD977" s="41">
        <f t="shared" si="582"/>
        <v>0.94478527607361962</v>
      </c>
      <c r="BE977" s="41">
        <f t="shared" si="583"/>
        <v>5.5214723926380369E-2</v>
      </c>
      <c r="BF977" s="41">
        <f t="shared" si="584"/>
        <v>0</v>
      </c>
      <c r="BG977" s="41">
        <f t="shared" si="585"/>
        <v>0.81595092024539873</v>
      </c>
      <c r="BH977" s="41">
        <f t="shared" si="586"/>
        <v>0.10429447852760736</v>
      </c>
      <c r="BI977" s="41">
        <f t="shared" si="587"/>
        <v>7.9754601226993863E-2</v>
      </c>
      <c r="BJ977" s="41">
        <f t="shared" si="588"/>
        <v>0</v>
      </c>
      <c r="BK977" s="41">
        <f t="shared" si="589"/>
        <v>2.4539877300613498E-2</v>
      </c>
      <c r="BL977" s="41">
        <f t="shared" si="590"/>
        <v>0</v>
      </c>
      <c r="BM977" s="41">
        <f t="shared" si="591"/>
        <v>0.96319018404907975</v>
      </c>
      <c r="BN977" s="41">
        <f t="shared" si="592"/>
        <v>1.2269938650306749E-2</v>
      </c>
      <c r="BO977" s="41">
        <f t="shared" si="593"/>
        <v>1.8404907975460124E-2</v>
      </c>
      <c r="BP977" s="41">
        <f t="shared" si="594"/>
        <v>0.95705521472392641</v>
      </c>
      <c r="BQ977" s="41">
        <f t="shared" si="595"/>
        <v>2.4539877300613498E-2</v>
      </c>
      <c r="BR977" s="41">
        <f t="shared" si="596"/>
        <v>0</v>
      </c>
      <c r="BS977" s="41">
        <f t="shared" si="597"/>
        <v>0.55828220858895705</v>
      </c>
      <c r="BT977" s="41">
        <f t="shared" si="598"/>
        <v>0.44171779141104295</v>
      </c>
      <c r="BU977" s="41">
        <f t="shared" si="599"/>
        <v>0</v>
      </c>
      <c r="BV977" s="41">
        <f t="shared" si="600"/>
        <v>0</v>
      </c>
      <c r="BW977" s="41">
        <f t="shared" si="601"/>
        <v>1</v>
      </c>
      <c r="BX977" s="41" t="str">
        <f t="shared" si="606"/>
        <v>2014Nurse practitionersSaskatchewan</v>
      </c>
      <c r="BY977" s="51">
        <f>VLOOKUP(BX977,'%workplace'!$A$1:$F$381,6,FALSE)</f>
        <v>163</v>
      </c>
      <c r="BZ977" s="32">
        <f t="shared" si="607"/>
        <v>1</v>
      </c>
    </row>
    <row r="978" spans="1:78" s="8" customFormat="1" hidden="1" x14ac:dyDescent="0.2">
      <c r="A978" s="8" t="str">
        <f t="shared" si="605"/>
        <v>2014Nurse practitionersSaskatchewanCommunity health</v>
      </c>
      <c r="B978" s="8" t="s">
        <v>5</v>
      </c>
      <c r="C978" s="8" t="s">
        <v>21</v>
      </c>
      <c r="D978" s="8" t="s">
        <v>11</v>
      </c>
      <c r="E978" s="8">
        <v>2014</v>
      </c>
      <c r="F978" s="8">
        <v>110</v>
      </c>
      <c r="G978" s="8">
        <v>7</v>
      </c>
      <c r="H978" s="8">
        <v>0</v>
      </c>
      <c r="I978" s="8">
        <v>5</v>
      </c>
      <c r="J978" s="8">
        <v>8</v>
      </c>
      <c r="K978" s="8">
        <v>10</v>
      </c>
      <c r="L978" s="8">
        <v>20</v>
      </c>
      <c r="M978" s="8">
        <v>10</v>
      </c>
      <c r="N978" s="8">
        <v>27</v>
      </c>
      <c r="O978" s="8">
        <v>18</v>
      </c>
      <c r="P978" s="8">
        <v>17</v>
      </c>
      <c r="Q978" s="8">
        <v>2</v>
      </c>
      <c r="R978" s="8">
        <v>0</v>
      </c>
      <c r="S978" s="8">
        <v>0</v>
      </c>
      <c r="T978" s="8">
        <v>0</v>
      </c>
      <c r="U978" s="8">
        <v>116</v>
      </c>
      <c r="V978" s="8">
        <v>1</v>
      </c>
      <c r="W978" s="8">
        <v>0</v>
      </c>
      <c r="X978" s="8">
        <v>95</v>
      </c>
      <c r="Y978" s="8">
        <v>15</v>
      </c>
      <c r="Z978" s="8">
        <v>7</v>
      </c>
      <c r="AA978" s="8">
        <v>0</v>
      </c>
      <c r="AB978" s="8">
        <v>1</v>
      </c>
      <c r="AC978" s="8">
        <v>0</v>
      </c>
      <c r="AD978" s="8">
        <v>116</v>
      </c>
      <c r="AE978" s="8">
        <v>0</v>
      </c>
      <c r="AF978" s="8">
        <v>1</v>
      </c>
      <c r="AG978" s="8">
        <v>115</v>
      </c>
      <c r="AH978" s="8">
        <v>1</v>
      </c>
      <c r="AI978" s="8">
        <v>0</v>
      </c>
      <c r="AJ978" s="8">
        <v>77</v>
      </c>
      <c r="AK978" s="8">
        <v>40</v>
      </c>
      <c r="AL978" s="8">
        <v>0</v>
      </c>
      <c r="AM978" s="8">
        <v>0</v>
      </c>
      <c r="AN978" s="8">
        <v>117</v>
      </c>
      <c r="AO978" s="41">
        <f t="shared" si="602"/>
        <v>0.94017094017094016</v>
      </c>
      <c r="AP978" s="41">
        <f t="shared" si="603"/>
        <v>5.9829059829059832E-2</v>
      </c>
      <c r="AQ978" s="41">
        <f t="shared" si="604"/>
        <v>0</v>
      </c>
      <c r="AR978" s="41">
        <f t="shared" si="570"/>
        <v>4.2735042735042736E-2</v>
      </c>
      <c r="AS978" s="41">
        <f t="shared" si="571"/>
        <v>6.8376068376068383E-2</v>
      </c>
      <c r="AT978" s="41">
        <f t="shared" si="572"/>
        <v>8.5470085470085472E-2</v>
      </c>
      <c r="AU978" s="41">
        <f t="shared" si="573"/>
        <v>0.17094017094017094</v>
      </c>
      <c r="AV978" s="41">
        <f t="shared" si="574"/>
        <v>8.5470085470085472E-2</v>
      </c>
      <c r="AW978" s="41">
        <f t="shared" si="575"/>
        <v>0.23076923076923078</v>
      </c>
      <c r="AX978" s="41">
        <f t="shared" si="576"/>
        <v>0.15384615384615385</v>
      </c>
      <c r="AY978" s="41">
        <f t="shared" si="577"/>
        <v>0.14529914529914531</v>
      </c>
      <c r="AZ978" s="41">
        <f t="shared" si="578"/>
        <v>1.7094017094017096E-2</v>
      </c>
      <c r="BA978" s="41">
        <f t="shared" si="579"/>
        <v>0</v>
      </c>
      <c r="BB978" s="41">
        <f t="shared" si="580"/>
        <v>0</v>
      </c>
      <c r="BC978" s="41">
        <f t="shared" si="581"/>
        <v>0</v>
      </c>
      <c r="BD978" s="41">
        <f t="shared" si="582"/>
        <v>0.99145299145299148</v>
      </c>
      <c r="BE978" s="41">
        <f t="shared" si="583"/>
        <v>8.5470085470085479E-3</v>
      </c>
      <c r="BF978" s="41">
        <f t="shared" si="584"/>
        <v>0</v>
      </c>
      <c r="BG978" s="41">
        <f t="shared" si="585"/>
        <v>0.81196581196581197</v>
      </c>
      <c r="BH978" s="41">
        <f t="shared" si="586"/>
        <v>0.12820512820512819</v>
      </c>
      <c r="BI978" s="41">
        <f t="shared" si="587"/>
        <v>5.9829059829059832E-2</v>
      </c>
      <c r="BJ978" s="41">
        <f t="shared" si="588"/>
        <v>0</v>
      </c>
      <c r="BK978" s="41">
        <f t="shared" si="589"/>
        <v>8.5470085470085479E-3</v>
      </c>
      <c r="BL978" s="41">
        <f t="shared" si="590"/>
        <v>0</v>
      </c>
      <c r="BM978" s="41">
        <f t="shared" si="591"/>
        <v>0.99145299145299148</v>
      </c>
      <c r="BN978" s="41">
        <f t="shared" si="592"/>
        <v>0</v>
      </c>
      <c r="BO978" s="41">
        <f t="shared" si="593"/>
        <v>8.5470085470085479E-3</v>
      </c>
      <c r="BP978" s="41">
        <f t="shared" si="594"/>
        <v>0.98290598290598286</v>
      </c>
      <c r="BQ978" s="41">
        <f t="shared" si="595"/>
        <v>8.5470085470085479E-3</v>
      </c>
      <c r="BR978" s="41">
        <f t="shared" si="596"/>
        <v>0</v>
      </c>
      <c r="BS978" s="41">
        <f t="shared" si="597"/>
        <v>0.65811965811965811</v>
      </c>
      <c r="BT978" s="41">
        <f t="shared" si="598"/>
        <v>0.34188034188034189</v>
      </c>
      <c r="BU978" s="41">
        <f t="shared" si="599"/>
        <v>0</v>
      </c>
      <c r="BV978" s="41">
        <f t="shared" si="600"/>
        <v>0</v>
      </c>
      <c r="BW978" s="41">
        <f t="shared" si="601"/>
        <v>1</v>
      </c>
      <c r="BX978" s="41" t="str">
        <f t="shared" si="606"/>
        <v>2014Nurse practitionersSaskatchewan</v>
      </c>
      <c r="BY978" s="51">
        <f>VLOOKUP(BX978,'%workplace'!$A$1:$F$381,6,FALSE)</f>
        <v>163</v>
      </c>
      <c r="BZ978" s="32">
        <f t="shared" si="607"/>
        <v>0.71779141104294475</v>
      </c>
    </row>
    <row r="979" spans="1:78" s="8" customFormat="1" hidden="1" x14ac:dyDescent="0.2">
      <c r="A979" s="8" t="str">
        <f t="shared" si="605"/>
        <v>2014Nurse practitionersSaskatchewanNursing home/long-term care</v>
      </c>
      <c r="B979" s="8" t="s">
        <v>5</v>
      </c>
      <c r="C979" s="8" t="s">
        <v>21</v>
      </c>
      <c r="D979" s="8" t="s">
        <v>12</v>
      </c>
      <c r="E979" s="8">
        <v>2014</v>
      </c>
      <c r="F979" s="8">
        <v>6</v>
      </c>
      <c r="G979" s="8">
        <v>0</v>
      </c>
      <c r="H979" s="8">
        <v>0</v>
      </c>
      <c r="I979" s="8">
        <v>0</v>
      </c>
      <c r="J979" s="8">
        <v>0</v>
      </c>
      <c r="K979" s="8">
        <v>0</v>
      </c>
      <c r="L979" s="8">
        <v>1</v>
      </c>
      <c r="M979" s="8">
        <v>0</v>
      </c>
      <c r="N979" s="8">
        <v>2</v>
      </c>
      <c r="O979" s="8">
        <v>2</v>
      </c>
      <c r="P979" s="8">
        <v>1</v>
      </c>
      <c r="Q979" s="8">
        <v>0</v>
      </c>
      <c r="R979" s="8">
        <v>0</v>
      </c>
      <c r="S979" s="8">
        <v>0</v>
      </c>
      <c r="T979" s="8">
        <v>0</v>
      </c>
      <c r="U979" s="8">
        <v>6</v>
      </c>
      <c r="V979" s="8">
        <v>0</v>
      </c>
      <c r="W979" s="8">
        <v>0</v>
      </c>
      <c r="X979" s="8">
        <v>3</v>
      </c>
      <c r="Y979" s="8">
        <v>2</v>
      </c>
      <c r="Z979" s="8">
        <v>1</v>
      </c>
      <c r="AA979" s="8">
        <v>0</v>
      </c>
      <c r="AB979" s="8">
        <v>2</v>
      </c>
      <c r="AC979" s="8">
        <v>0</v>
      </c>
      <c r="AD979" s="8">
        <v>3</v>
      </c>
      <c r="AE979" s="8">
        <v>1</v>
      </c>
      <c r="AF979" s="8">
        <v>1</v>
      </c>
      <c r="AG979" s="8">
        <v>5</v>
      </c>
      <c r="AH979" s="8">
        <v>0</v>
      </c>
      <c r="AI979" s="8">
        <v>0</v>
      </c>
      <c r="AJ979" s="8">
        <v>1</v>
      </c>
      <c r="AK979" s="8">
        <v>5</v>
      </c>
      <c r="AL979" s="8">
        <v>0</v>
      </c>
      <c r="AM979" s="8">
        <v>0</v>
      </c>
      <c r="AN979" s="8">
        <v>6</v>
      </c>
      <c r="AO979" s="41">
        <f t="shared" si="602"/>
        <v>1</v>
      </c>
      <c r="AP979" s="41">
        <f t="shared" si="603"/>
        <v>0</v>
      </c>
      <c r="AQ979" s="41">
        <f t="shared" si="604"/>
        <v>0</v>
      </c>
      <c r="AR979" s="41">
        <f t="shared" si="570"/>
        <v>0</v>
      </c>
      <c r="AS979" s="41">
        <f t="shared" si="571"/>
        <v>0</v>
      </c>
      <c r="AT979" s="41">
        <f t="shared" si="572"/>
        <v>0</v>
      </c>
      <c r="AU979" s="41">
        <f t="shared" si="573"/>
        <v>0.16666666666666666</v>
      </c>
      <c r="AV979" s="41">
        <f t="shared" si="574"/>
        <v>0</v>
      </c>
      <c r="AW979" s="41">
        <f t="shared" si="575"/>
        <v>0.33333333333333331</v>
      </c>
      <c r="AX979" s="41">
        <f t="shared" si="576"/>
        <v>0.33333333333333331</v>
      </c>
      <c r="AY979" s="41">
        <f t="shared" si="577"/>
        <v>0.16666666666666666</v>
      </c>
      <c r="AZ979" s="41">
        <f t="shared" si="578"/>
        <v>0</v>
      </c>
      <c r="BA979" s="41">
        <f t="shared" si="579"/>
        <v>0</v>
      </c>
      <c r="BB979" s="41">
        <f t="shared" si="580"/>
        <v>0</v>
      </c>
      <c r="BC979" s="41">
        <f t="shared" si="581"/>
        <v>0</v>
      </c>
      <c r="BD979" s="41">
        <f t="shared" si="582"/>
        <v>1</v>
      </c>
      <c r="BE979" s="41">
        <f t="shared" si="583"/>
        <v>0</v>
      </c>
      <c r="BF979" s="41">
        <f t="shared" si="584"/>
        <v>0</v>
      </c>
      <c r="BG979" s="41">
        <f t="shared" si="585"/>
        <v>0.5</v>
      </c>
      <c r="BH979" s="41">
        <f t="shared" si="586"/>
        <v>0.33333333333333331</v>
      </c>
      <c r="BI979" s="41">
        <f t="shared" si="587"/>
        <v>0.16666666666666666</v>
      </c>
      <c r="BJ979" s="41">
        <f t="shared" si="588"/>
        <v>0</v>
      </c>
      <c r="BK979" s="41">
        <f t="shared" si="589"/>
        <v>0.33333333333333331</v>
      </c>
      <c r="BL979" s="41">
        <f t="shared" si="590"/>
        <v>0</v>
      </c>
      <c r="BM979" s="41">
        <f t="shared" si="591"/>
        <v>0.5</v>
      </c>
      <c r="BN979" s="41">
        <f t="shared" si="592"/>
        <v>0.16666666666666666</v>
      </c>
      <c r="BO979" s="41">
        <f t="shared" si="593"/>
        <v>0.16666666666666666</v>
      </c>
      <c r="BP979" s="41">
        <f t="shared" si="594"/>
        <v>0.83333333333333337</v>
      </c>
      <c r="BQ979" s="41">
        <f t="shared" si="595"/>
        <v>0</v>
      </c>
      <c r="BR979" s="41">
        <f t="shared" si="596"/>
        <v>0</v>
      </c>
      <c r="BS979" s="41">
        <f t="shared" si="597"/>
        <v>0.16666666666666666</v>
      </c>
      <c r="BT979" s="41">
        <f t="shared" si="598"/>
        <v>0.83333333333333337</v>
      </c>
      <c r="BU979" s="41">
        <f t="shared" si="599"/>
        <v>0</v>
      </c>
      <c r="BV979" s="41">
        <f t="shared" si="600"/>
        <v>0</v>
      </c>
      <c r="BW979" s="41">
        <f t="shared" si="601"/>
        <v>1</v>
      </c>
      <c r="BX979" s="41" t="str">
        <f t="shared" si="606"/>
        <v>2014Nurse practitionersSaskatchewan</v>
      </c>
      <c r="BY979" s="51">
        <f>VLOOKUP(BX979,'%workplace'!$A$1:$F$381,6,FALSE)</f>
        <v>163</v>
      </c>
      <c r="BZ979" s="32">
        <f t="shared" si="607"/>
        <v>3.6809815950920248E-2</v>
      </c>
    </row>
    <row r="980" spans="1:78" s="8" customFormat="1" hidden="1" x14ac:dyDescent="0.2">
      <c r="A980" s="8" t="str">
        <f t="shared" si="605"/>
        <v>2014Nurse practitionersSaskatchewanHospital</v>
      </c>
      <c r="B980" s="8" t="s">
        <v>5</v>
      </c>
      <c r="C980" s="8" t="s">
        <v>21</v>
      </c>
      <c r="D980" s="8" t="s">
        <v>10</v>
      </c>
      <c r="E980" s="8">
        <v>2014</v>
      </c>
      <c r="F980" s="8">
        <v>20</v>
      </c>
      <c r="G980" s="8">
        <v>3</v>
      </c>
      <c r="H980" s="8">
        <v>0</v>
      </c>
      <c r="I980" s="8">
        <v>1</v>
      </c>
      <c r="J980" s="8">
        <v>3</v>
      </c>
      <c r="K980" s="8">
        <v>2</v>
      </c>
      <c r="L980" s="8">
        <v>4</v>
      </c>
      <c r="M980" s="8">
        <v>4</v>
      </c>
      <c r="N980" s="8">
        <v>2</v>
      </c>
      <c r="O980" s="8">
        <v>5</v>
      </c>
      <c r="P980" s="8">
        <v>2</v>
      </c>
      <c r="Q980" s="8">
        <v>0</v>
      </c>
      <c r="R980" s="8">
        <v>0</v>
      </c>
      <c r="S980" s="8">
        <v>0</v>
      </c>
      <c r="T980" s="8">
        <v>0</v>
      </c>
      <c r="U980" s="8">
        <v>16</v>
      </c>
      <c r="V980" s="8">
        <v>7</v>
      </c>
      <c r="W980" s="8">
        <v>0</v>
      </c>
      <c r="X980" s="8">
        <v>20</v>
      </c>
      <c r="Y980" s="8">
        <v>0</v>
      </c>
      <c r="Z980" s="8">
        <v>3</v>
      </c>
      <c r="AA980" s="8">
        <v>0</v>
      </c>
      <c r="AB980" s="8">
        <v>0</v>
      </c>
      <c r="AC980" s="8">
        <v>0</v>
      </c>
      <c r="AD980" s="8">
        <v>22</v>
      </c>
      <c r="AE980" s="8">
        <v>1</v>
      </c>
      <c r="AF980" s="8">
        <v>0</v>
      </c>
      <c r="AG980" s="8">
        <v>23</v>
      </c>
      <c r="AH980" s="8">
        <v>0</v>
      </c>
      <c r="AI980" s="8">
        <v>0</v>
      </c>
      <c r="AJ980" s="8">
        <v>7</v>
      </c>
      <c r="AK980" s="8">
        <v>16</v>
      </c>
      <c r="AL980" s="8">
        <v>0</v>
      </c>
      <c r="AM980" s="8">
        <v>0</v>
      </c>
      <c r="AN980" s="8">
        <v>23</v>
      </c>
      <c r="AO980" s="41">
        <f t="shared" si="602"/>
        <v>0.86956521739130432</v>
      </c>
      <c r="AP980" s="41">
        <f t="shared" si="603"/>
        <v>0.13043478260869565</v>
      </c>
      <c r="AQ980" s="41">
        <f t="shared" si="604"/>
        <v>0</v>
      </c>
      <c r="AR980" s="41">
        <f t="shared" si="570"/>
        <v>4.3478260869565216E-2</v>
      </c>
      <c r="AS980" s="41">
        <f t="shared" si="571"/>
        <v>0.13043478260869565</v>
      </c>
      <c r="AT980" s="41">
        <f t="shared" si="572"/>
        <v>8.6956521739130432E-2</v>
      </c>
      <c r="AU980" s="41">
        <f t="shared" si="573"/>
        <v>0.17391304347826086</v>
      </c>
      <c r="AV980" s="41">
        <f t="shared" si="574"/>
        <v>0.17391304347826086</v>
      </c>
      <c r="AW980" s="41">
        <f t="shared" si="575"/>
        <v>8.6956521739130432E-2</v>
      </c>
      <c r="AX980" s="41">
        <f t="shared" si="576"/>
        <v>0.21739130434782608</v>
      </c>
      <c r="AY980" s="41">
        <f t="shared" si="577"/>
        <v>8.6956521739130432E-2</v>
      </c>
      <c r="AZ980" s="41">
        <f t="shared" si="578"/>
        <v>0</v>
      </c>
      <c r="BA980" s="41">
        <f t="shared" si="579"/>
        <v>0</v>
      </c>
      <c r="BB980" s="41">
        <f t="shared" si="580"/>
        <v>0</v>
      </c>
      <c r="BC980" s="41">
        <f t="shared" si="581"/>
        <v>0</v>
      </c>
      <c r="BD980" s="41">
        <f t="shared" si="582"/>
        <v>0.69565217391304346</v>
      </c>
      <c r="BE980" s="41">
        <f t="shared" si="583"/>
        <v>0.30434782608695654</v>
      </c>
      <c r="BF980" s="41">
        <f t="shared" si="584"/>
        <v>0</v>
      </c>
      <c r="BG980" s="41">
        <f t="shared" si="585"/>
        <v>0.86956521739130432</v>
      </c>
      <c r="BH980" s="41">
        <f t="shared" si="586"/>
        <v>0</v>
      </c>
      <c r="BI980" s="41">
        <f t="shared" si="587"/>
        <v>0.13043478260869565</v>
      </c>
      <c r="BJ980" s="41">
        <f t="shared" si="588"/>
        <v>0</v>
      </c>
      <c r="BK980" s="41">
        <f t="shared" si="589"/>
        <v>0</v>
      </c>
      <c r="BL980" s="41">
        <f t="shared" si="590"/>
        <v>0</v>
      </c>
      <c r="BM980" s="41">
        <f t="shared" si="591"/>
        <v>0.95652173913043481</v>
      </c>
      <c r="BN980" s="41">
        <f t="shared" si="592"/>
        <v>4.3478260869565216E-2</v>
      </c>
      <c r="BO980" s="41">
        <f t="shared" si="593"/>
        <v>0</v>
      </c>
      <c r="BP980" s="41">
        <f t="shared" si="594"/>
        <v>1</v>
      </c>
      <c r="BQ980" s="41">
        <f t="shared" si="595"/>
        <v>0</v>
      </c>
      <c r="BR980" s="41">
        <f t="shared" si="596"/>
        <v>0</v>
      </c>
      <c r="BS980" s="41">
        <f t="shared" si="597"/>
        <v>0.30434782608695654</v>
      </c>
      <c r="BT980" s="41">
        <f t="shared" si="598"/>
        <v>0.69565217391304346</v>
      </c>
      <c r="BU980" s="41">
        <f t="shared" si="599"/>
        <v>0</v>
      </c>
      <c r="BV980" s="41">
        <f t="shared" si="600"/>
        <v>0</v>
      </c>
      <c r="BW980" s="41">
        <f t="shared" si="601"/>
        <v>1</v>
      </c>
      <c r="BX980" s="41" t="str">
        <f t="shared" si="606"/>
        <v>2014Nurse practitionersSaskatchewan</v>
      </c>
      <c r="BY980" s="51">
        <f>VLOOKUP(BX980,'%workplace'!$A$1:$F$381,6,FALSE)</f>
        <v>163</v>
      </c>
      <c r="BZ980" s="32">
        <f t="shared" si="607"/>
        <v>0.1411042944785276</v>
      </c>
    </row>
    <row r="981" spans="1:78" s="8" customFormat="1" hidden="1" x14ac:dyDescent="0.2">
      <c r="A981" s="8" t="str">
        <f t="shared" si="605"/>
        <v>2014Nurse practitionersSaskatchewanOther places of work</v>
      </c>
      <c r="B981" s="8" t="s">
        <v>5</v>
      </c>
      <c r="C981" s="8" t="s">
        <v>21</v>
      </c>
      <c r="D981" s="8" t="s">
        <v>13</v>
      </c>
      <c r="E981" s="8">
        <v>2014</v>
      </c>
      <c r="F981" s="8">
        <v>16</v>
      </c>
      <c r="G981" s="8">
        <v>1</v>
      </c>
      <c r="H981" s="8">
        <v>0</v>
      </c>
      <c r="I981" s="8">
        <v>0</v>
      </c>
      <c r="J981" s="8">
        <v>2</v>
      </c>
      <c r="K981" s="8">
        <v>2</v>
      </c>
      <c r="L981" s="8">
        <v>2</v>
      </c>
      <c r="M981" s="8">
        <v>3</v>
      </c>
      <c r="N981" s="8">
        <v>2</v>
      </c>
      <c r="O981" s="8">
        <v>5</v>
      </c>
      <c r="P981" s="8">
        <v>1</v>
      </c>
      <c r="Q981" s="8">
        <v>0</v>
      </c>
      <c r="R981" s="8">
        <v>0</v>
      </c>
      <c r="S981" s="8">
        <v>0</v>
      </c>
      <c r="T981" s="8">
        <v>0</v>
      </c>
      <c r="U981" s="8">
        <v>16</v>
      </c>
      <c r="V981" s="8">
        <v>1</v>
      </c>
      <c r="W981" s="8">
        <v>0</v>
      </c>
      <c r="X981" s="8">
        <v>15</v>
      </c>
      <c r="Y981" s="8">
        <v>0</v>
      </c>
      <c r="Z981" s="8">
        <v>2</v>
      </c>
      <c r="AA981" s="8">
        <v>0</v>
      </c>
      <c r="AB981" s="8">
        <v>1</v>
      </c>
      <c r="AC981" s="8">
        <v>0</v>
      </c>
      <c r="AD981" s="8">
        <v>16</v>
      </c>
      <c r="AE981" s="8">
        <v>0</v>
      </c>
      <c r="AF981" s="8">
        <v>1</v>
      </c>
      <c r="AG981" s="8">
        <v>13</v>
      </c>
      <c r="AH981" s="8">
        <v>3</v>
      </c>
      <c r="AI981" s="8">
        <v>0</v>
      </c>
      <c r="AJ981" s="8">
        <v>6</v>
      </c>
      <c r="AK981" s="8">
        <v>11</v>
      </c>
      <c r="AL981" s="8">
        <v>0</v>
      </c>
      <c r="AM981" s="8">
        <v>0</v>
      </c>
      <c r="AN981" s="8">
        <v>17</v>
      </c>
      <c r="AO981" s="41">
        <f t="shared" si="602"/>
        <v>0.94117647058823528</v>
      </c>
      <c r="AP981" s="41">
        <f t="shared" si="603"/>
        <v>5.8823529411764705E-2</v>
      </c>
      <c r="AQ981" s="41">
        <f t="shared" si="604"/>
        <v>0</v>
      </c>
      <c r="AR981" s="41">
        <f t="shared" si="570"/>
        <v>0</v>
      </c>
      <c r="AS981" s="41">
        <f t="shared" si="571"/>
        <v>0.11764705882352941</v>
      </c>
      <c r="AT981" s="41">
        <f t="shared" si="572"/>
        <v>0.11764705882352941</v>
      </c>
      <c r="AU981" s="41">
        <f t="shared" si="573"/>
        <v>0.11764705882352941</v>
      </c>
      <c r="AV981" s="41">
        <f t="shared" si="574"/>
        <v>0.17647058823529413</v>
      </c>
      <c r="AW981" s="41">
        <f t="shared" si="575"/>
        <v>0.11764705882352941</v>
      </c>
      <c r="AX981" s="41">
        <f t="shared" si="576"/>
        <v>0.29411764705882354</v>
      </c>
      <c r="AY981" s="41">
        <f t="shared" si="577"/>
        <v>5.8823529411764705E-2</v>
      </c>
      <c r="AZ981" s="41">
        <f t="shared" si="578"/>
        <v>0</v>
      </c>
      <c r="BA981" s="41">
        <f t="shared" si="579"/>
        <v>0</v>
      </c>
      <c r="BB981" s="41">
        <f t="shared" si="580"/>
        <v>0</v>
      </c>
      <c r="BC981" s="41">
        <f t="shared" si="581"/>
        <v>0</v>
      </c>
      <c r="BD981" s="41">
        <f t="shared" si="582"/>
        <v>0.94117647058823528</v>
      </c>
      <c r="BE981" s="41">
        <f t="shared" si="583"/>
        <v>5.8823529411764705E-2</v>
      </c>
      <c r="BF981" s="41">
        <f t="shared" si="584"/>
        <v>0</v>
      </c>
      <c r="BG981" s="41">
        <f t="shared" si="585"/>
        <v>0.88235294117647056</v>
      </c>
      <c r="BH981" s="41">
        <f t="shared" si="586"/>
        <v>0</v>
      </c>
      <c r="BI981" s="41">
        <f t="shared" si="587"/>
        <v>0.11764705882352941</v>
      </c>
      <c r="BJ981" s="41">
        <f t="shared" si="588"/>
        <v>0</v>
      </c>
      <c r="BK981" s="41">
        <f t="shared" si="589"/>
        <v>5.8823529411764705E-2</v>
      </c>
      <c r="BL981" s="41">
        <f t="shared" si="590"/>
        <v>0</v>
      </c>
      <c r="BM981" s="41">
        <f t="shared" si="591"/>
        <v>0.94117647058823528</v>
      </c>
      <c r="BN981" s="41">
        <f t="shared" si="592"/>
        <v>0</v>
      </c>
      <c r="BO981" s="41">
        <f t="shared" si="593"/>
        <v>5.8823529411764705E-2</v>
      </c>
      <c r="BP981" s="41">
        <f t="shared" si="594"/>
        <v>0.76470588235294112</v>
      </c>
      <c r="BQ981" s="41">
        <f t="shared" si="595"/>
        <v>0.17647058823529413</v>
      </c>
      <c r="BR981" s="41">
        <f t="shared" si="596"/>
        <v>0</v>
      </c>
      <c r="BS981" s="41">
        <f t="shared" si="597"/>
        <v>0.35294117647058826</v>
      </c>
      <c r="BT981" s="41">
        <f t="shared" si="598"/>
        <v>0.6470588235294118</v>
      </c>
      <c r="BU981" s="41">
        <f t="shared" si="599"/>
        <v>0</v>
      </c>
      <c r="BV981" s="41">
        <f t="shared" si="600"/>
        <v>0</v>
      </c>
      <c r="BW981" s="41">
        <f t="shared" si="601"/>
        <v>1</v>
      </c>
      <c r="BX981" s="41" t="str">
        <f t="shared" si="606"/>
        <v>2014Nurse practitionersSaskatchewan</v>
      </c>
      <c r="BY981" s="51">
        <f>VLOOKUP(BX981,'%workplace'!$A$1:$F$381,6,FALSE)</f>
        <v>163</v>
      </c>
      <c r="BZ981" s="32">
        <f t="shared" si="607"/>
        <v>0.10429447852760736</v>
      </c>
    </row>
    <row r="982" spans="1:78" s="8" customFormat="1" hidden="1" x14ac:dyDescent="0.2">
      <c r="A982" s="8" t="str">
        <f t="shared" si="605"/>
        <v>2014Nurse practitionersAlbertaAll places of work</v>
      </c>
      <c r="B982" s="8" t="s">
        <v>5</v>
      </c>
      <c r="C982" s="8" t="s">
        <v>22</v>
      </c>
      <c r="D982" s="8" t="s">
        <v>9</v>
      </c>
      <c r="E982" s="8">
        <v>2014</v>
      </c>
      <c r="F982" s="8">
        <v>327</v>
      </c>
      <c r="G982" s="8">
        <v>31</v>
      </c>
      <c r="H982" s="8">
        <v>0</v>
      </c>
      <c r="I982" s="8">
        <v>7</v>
      </c>
      <c r="J982" s="8">
        <v>42</v>
      </c>
      <c r="K982" s="8">
        <v>51</v>
      </c>
      <c r="L982" s="8">
        <v>77</v>
      </c>
      <c r="M982" s="8">
        <v>56</v>
      </c>
      <c r="N982" s="8">
        <v>57</v>
      </c>
      <c r="O982" s="8">
        <v>44</v>
      </c>
      <c r="P982" s="8">
        <v>20</v>
      </c>
      <c r="Q982" s="8">
        <v>4</v>
      </c>
      <c r="R982" s="8">
        <v>0</v>
      </c>
      <c r="S982" s="8">
        <v>0</v>
      </c>
      <c r="T982" s="8">
        <v>0</v>
      </c>
      <c r="U982" s="8">
        <v>355</v>
      </c>
      <c r="V982" s="8">
        <v>2</v>
      </c>
      <c r="W982" s="8">
        <v>1</v>
      </c>
      <c r="X982" s="8">
        <v>278</v>
      </c>
      <c r="Y982" s="8">
        <v>56</v>
      </c>
      <c r="Z982" s="8">
        <v>17</v>
      </c>
      <c r="AA982" s="8">
        <v>7</v>
      </c>
      <c r="AB982" s="8">
        <v>6</v>
      </c>
      <c r="AC982" s="8">
        <v>12</v>
      </c>
      <c r="AD982" s="8">
        <v>309</v>
      </c>
      <c r="AE982" s="8">
        <v>31</v>
      </c>
      <c r="AF982" s="8">
        <v>1</v>
      </c>
      <c r="AG982" s="8">
        <v>287</v>
      </c>
      <c r="AH982" s="8">
        <v>4</v>
      </c>
      <c r="AI982" s="8">
        <v>2</v>
      </c>
      <c r="AJ982" s="8">
        <v>18</v>
      </c>
      <c r="AK982" s="8">
        <v>340</v>
      </c>
      <c r="AL982" s="8">
        <v>64</v>
      </c>
      <c r="AM982" s="8">
        <v>0</v>
      </c>
      <c r="AN982" s="8">
        <v>358</v>
      </c>
      <c r="AO982" s="41">
        <f t="shared" si="602"/>
        <v>0.91340782122905029</v>
      </c>
      <c r="AP982" s="41">
        <f t="shared" si="603"/>
        <v>8.6592178770949726E-2</v>
      </c>
      <c r="AQ982" s="41">
        <f t="shared" si="604"/>
        <v>0</v>
      </c>
      <c r="AR982" s="41">
        <f t="shared" si="570"/>
        <v>1.9553072625698324E-2</v>
      </c>
      <c r="AS982" s="41">
        <f t="shared" si="571"/>
        <v>0.11731843575418995</v>
      </c>
      <c r="AT982" s="41">
        <f t="shared" si="572"/>
        <v>0.14245810055865921</v>
      </c>
      <c r="AU982" s="41">
        <f t="shared" si="573"/>
        <v>0.21508379888268156</v>
      </c>
      <c r="AV982" s="41">
        <f t="shared" si="574"/>
        <v>0.15642458100558659</v>
      </c>
      <c r="AW982" s="41">
        <f t="shared" si="575"/>
        <v>0.15921787709497207</v>
      </c>
      <c r="AX982" s="41">
        <f t="shared" si="576"/>
        <v>0.12290502793296089</v>
      </c>
      <c r="AY982" s="41">
        <f t="shared" si="577"/>
        <v>5.5865921787709494E-2</v>
      </c>
      <c r="AZ982" s="41">
        <f t="shared" si="578"/>
        <v>1.11731843575419E-2</v>
      </c>
      <c r="BA982" s="41">
        <f t="shared" si="579"/>
        <v>0</v>
      </c>
      <c r="BB982" s="41">
        <f t="shared" si="580"/>
        <v>0</v>
      </c>
      <c r="BC982" s="41">
        <f t="shared" si="581"/>
        <v>0</v>
      </c>
      <c r="BD982" s="41">
        <f t="shared" si="582"/>
        <v>0.99162011173184361</v>
      </c>
      <c r="BE982" s="41">
        <f t="shared" si="583"/>
        <v>5.5865921787709499E-3</v>
      </c>
      <c r="BF982" s="41">
        <f t="shared" si="584"/>
        <v>2.7932960893854749E-3</v>
      </c>
      <c r="BG982" s="41">
        <f t="shared" si="585"/>
        <v>0.77653631284916202</v>
      </c>
      <c r="BH982" s="41">
        <f t="shared" si="586"/>
        <v>0.15642458100558659</v>
      </c>
      <c r="BI982" s="41">
        <f t="shared" si="587"/>
        <v>4.7486033519553071E-2</v>
      </c>
      <c r="BJ982" s="41">
        <f t="shared" si="588"/>
        <v>1.9553072625698324E-2</v>
      </c>
      <c r="BK982" s="41">
        <f t="shared" si="589"/>
        <v>1.6759776536312849E-2</v>
      </c>
      <c r="BL982" s="41">
        <f t="shared" si="590"/>
        <v>3.3519553072625698E-2</v>
      </c>
      <c r="BM982" s="41">
        <f t="shared" si="591"/>
        <v>0.86312849162011174</v>
      </c>
      <c r="BN982" s="41">
        <f t="shared" si="592"/>
        <v>8.6592178770949726E-2</v>
      </c>
      <c r="BO982" s="41">
        <f t="shared" si="593"/>
        <v>2.7932960893854749E-3</v>
      </c>
      <c r="BP982" s="41">
        <f t="shared" si="594"/>
        <v>0.8016759776536313</v>
      </c>
      <c r="BQ982" s="41">
        <f t="shared" si="595"/>
        <v>1.11731843575419E-2</v>
      </c>
      <c r="BR982" s="41">
        <f t="shared" si="596"/>
        <v>5.5865921787709499E-3</v>
      </c>
      <c r="BS982" s="41">
        <f t="shared" si="597"/>
        <v>5.027932960893855E-2</v>
      </c>
      <c r="BT982" s="41">
        <f t="shared" si="598"/>
        <v>0.94972067039106145</v>
      </c>
      <c r="BU982" s="41">
        <f t="shared" si="599"/>
        <v>0.1787709497206704</v>
      </c>
      <c r="BV982" s="41">
        <f t="shared" si="600"/>
        <v>0</v>
      </c>
      <c r="BW982" s="41">
        <f t="shared" si="601"/>
        <v>1</v>
      </c>
      <c r="BX982" s="41" t="str">
        <f t="shared" si="606"/>
        <v>2014Nurse practitionersAlberta</v>
      </c>
      <c r="BY982" s="51">
        <f>VLOOKUP(BX982,'%workplace'!$A$1:$F$381,6,FALSE)</f>
        <v>358</v>
      </c>
      <c r="BZ982" s="32">
        <f t="shared" si="607"/>
        <v>1</v>
      </c>
    </row>
    <row r="983" spans="1:78" s="8" customFormat="1" hidden="1" x14ac:dyDescent="0.2">
      <c r="A983" s="8" t="str">
        <f t="shared" si="605"/>
        <v>2014Nurse practitionersAlbertaCommunity health</v>
      </c>
      <c r="B983" s="8" t="s">
        <v>5</v>
      </c>
      <c r="C983" s="8" t="s">
        <v>22</v>
      </c>
      <c r="D983" s="8" t="s">
        <v>11</v>
      </c>
      <c r="E983" s="8">
        <v>2014</v>
      </c>
      <c r="F983" s="8">
        <v>65</v>
      </c>
      <c r="G983" s="8">
        <v>4</v>
      </c>
      <c r="H983" s="8">
        <v>0</v>
      </c>
      <c r="I983" s="8">
        <v>1</v>
      </c>
      <c r="J983" s="8">
        <v>9</v>
      </c>
      <c r="K983" s="8">
        <v>5</v>
      </c>
      <c r="L983" s="8">
        <v>13</v>
      </c>
      <c r="M983" s="8">
        <v>7</v>
      </c>
      <c r="N983" s="8">
        <v>13</v>
      </c>
      <c r="O983" s="8">
        <v>10</v>
      </c>
      <c r="P983" s="8">
        <v>7</v>
      </c>
      <c r="Q983" s="8">
        <v>4</v>
      </c>
      <c r="R983" s="8">
        <v>0</v>
      </c>
      <c r="S983" s="8">
        <v>0</v>
      </c>
      <c r="T983" s="8">
        <v>0</v>
      </c>
      <c r="U983" s="8">
        <v>68</v>
      </c>
      <c r="V983" s="8">
        <v>1</v>
      </c>
      <c r="W983" s="8">
        <v>0</v>
      </c>
      <c r="X983" s="8">
        <v>47</v>
      </c>
      <c r="Y983" s="8">
        <v>19</v>
      </c>
      <c r="Z983" s="8">
        <v>3</v>
      </c>
      <c r="AA983" s="8">
        <v>0</v>
      </c>
      <c r="AB983" s="8">
        <v>0</v>
      </c>
      <c r="AC983" s="8">
        <v>0</v>
      </c>
      <c r="AD983" s="8">
        <v>63</v>
      </c>
      <c r="AE983" s="8">
        <v>6</v>
      </c>
      <c r="AF983" s="8">
        <v>1</v>
      </c>
      <c r="AG983" s="8">
        <v>57</v>
      </c>
      <c r="AH983" s="8">
        <v>0</v>
      </c>
      <c r="AI983" s="8">
        <v>0</v>
      </c>
      <c r="AJ983" s="8">
        <v>8</v>
      </c>
      <c r="AK983" s="8">
        <v>61</v>
      </c>
      <c r="AL983" s="8">
        <v>11</v>
      </c>
      <c r="AM983" s="8">
        <v>0</v>
      </c>
      <c r="AN983" s="8">
        <v>69</v>
      </c>
      <c r="AO983" s="41">
        <f t="shared" si="602"/>
        <v>0.94202898550724634</v>
      </c>
      <c r="AP983" s="41">
        <f t="shared" si="603"/>
        <v>5.7971014492753624E-2</v>
      </c>
      <c r="AQ983" s="41">
        <f t="shared" si="604"/>
        <v>0</v>
      </c>
      <c r="AR983" s="41">
        <f t="shared" si="570"/>
        <v>1.4492753623188406E-2</v>
      </c>
      <c r="AS983" s="41">
        <f t="shared" si="571"/>
        <v>0.13043478260869565</v>
      </c>
      <c r="AT983" s="41">
        <f t="shared" si="572"/>
        <v>7.2463768115942032E-2</v>
      </c>
      <c r="AU983" s="41">
        <f t="shared" si="573"/>
        <v>0.18840579710144928</v>
      </c>
      <c r="AV983" s="41">
        <f t="shared" si="574"/>
        <v>0.10144927536231885</v>
      </c>
      <c r="AW983" s="41">
        <f t="shared" si="575"/>
        <v>0.18840579710144928</v>
      </c>
      <c r="AX983" s="41">
        <f t="shared" si="576"/>
        <v>0.14492753623188406</v>
      </c>
      <c r="AY983" s="41">
        <f t="shared" si="577"/>
        <v>0.10144927536231885</v>
      </c>
      <c r="AZ983" s="41">
        <f t="shared" si="578"/>
        <v>5.7971014492753624E-2</v>
      </c>
      <c r="BA983" s="41">
        <f t="shared" si="579"/>
        <v>0</v>
      </c>
      <c r="BB983" s="41">
        <f t="shared" si="580"/>
        <v>0</v>
      </c>
      <c r="BC983" s="41">
        <f t="shared" si="581"/>
        <v>0</v>
      </c>
      <c r="BD983" s="41">
        <f t="shared" si="582"/>
        <v>0.98550724637681164</v>
      </c>
      <c r="BE983" s="41">
        <f t="shared" si="583"/>
        <v>1.4492753623188406E-2</v>
      </c>
      <c r="BF983" s="41">
        <f t="shared" si="584"/>
        <v>0</v>
      </c>
      <c r="BG983" s="41">
        <f t="shared" si="585"/>
        <v>0.6811594202898551</v>
      </c>
      <c r="BH983" s="41">
        <f t="shared" si="586"/>
        <v>0.27536231884057971</v>
      </c>
      <c r="BI983" s="41">
        <f t="shared" si="587"/>
        <v>4.3478260869565216E-2</v>
      </c>
      <c r="BJ983" s="41">
        <f t="shared" si="588"/>
        <v>0</v>
      </c>
      <c r="BK983" s="41">
        <f t="shared" si="589"/>
        <v>0</v>
      </c>
      <c r="BL983" s="41">
        <f t="shared" si="590"/>
        <v>0</v>
      </c>
      <c r="BM983" s="41">
        <f t="shared" si="591"/>
        <v>0.91304347826086951</v>
      </c>
      <c r="BN983" s="41">
        <f t="shared" si="592"/>
        <v>8.6956521739130432E-2</v>
      </c>
      <c r="BO983" s="41">
        <f t="shared" si="593"/>
        <v>1.4492753623188406E-2</v>
      </c>
      <c r="BP983" s="41">
        <f t="shared" si="594"/>
        <v>0.82608695652173914</v>
      </c>
      <c r="BQ983" s="41">
        <f t="shared" si="595"/>
        <v>0</v>
      </c>
      <c r="BR983" s="41">
        <f t="shared" si="596"/>
        <v>0</v>
      </c>
      <c r="BS983" s="41">
        <f t="shared" si="597"/>
        <v>0.11594202898550725</v>
      </c>
      <c r="BT983" s="41">
        <f t="shared" si="598"/>
        <v>0.88405797101449279</v>
      </c>
      <c r="BU983" s="41">
        <f t="shared" si="599"/>
        <v>0.15942028985507245</v>
      </c>
      <c r="BV983" s="41">
        <f t="shared" si="600"/>
        <v>0</v>
      </c>
      <c r="BW983" s="41">
        <f t="shared" si="601"/>
        <v>1</v>
      </c>
      <c r="BX983" s="41" t="str">
        <f t="shared" si="606"/>
        <v>2014Nurse practitionersAlberta</v>
      </c>
      <c r="BY983" s="51">
        <f>VLOOKUP(BX983,'%workplace'!$A$1:$F$381,6,FALSE)</f>
        <v>358</v>
      </c>
      <c r="BZ983" s="32">
        <f t="shared" si="607"/>
        <v>0.19273743016759776</v>
      </c>
    </row>
    <row r="984" spans="1:78" s="8" customFormat="1" hidden="1" x14ac:dyDescent="0.2">
      <c r="A984" s="8" t="str">
        <f t="shared" si="605"/>
        <v>2014Nurse practitionersAlbertaNursing home/long-term care</v>
      </c>
      <c r="B984" s="8" t="s">
        <v>5</v>
      </c>
      <c r="C984" s="8" t="s">
        <v>22</v>
      </c>
      <c r="D984" s="8" t="s">
        <v>12</v>
      </c>
      <c r="E984" s="8">
        <v>2014</v>
      </c>
      <c r="F984" s="8">
        <v>9</v>
      </c>
      <c r="G984" s="8">
        <v>1</v>
      </c>
      <c r="H984" s="8">
        <v>0</v>
      </c>
      <c r="I984" s="8">
        <v>0</v>
      </c>
      <c r="J984" s="8">
        <v>1</v>
      </c>
      <c r="K984" s="8">
        <v>0</v>
      </c>
      <c r="L984" s="8">
        <v>3</v>
      </c>
      <c r="M984" s="8">
        <v>3</v>
      </c>
      <c r="N984" s="8">
        <v>3</v>
      </c>
      <c r="O984" s="8">
        <v>0</v>
      </c>
      <c r="P984" s="8">
        <v>0</v>
      </c>
      <c r="Q984" s="8">
        <v>0</v>
      </c>
      <c r="R984" s="8">
        <v>0</v>
      </c>
      <c r="S984" s="8">
        <v>0</v>
      </c>
      <c r="T984" s="8">
        <v>0</v>
      </c>
      <c r="U984" s="8">
        <v>10</v>
      </c>
      <c r="V984" s="8">
        <v>0</v>
      </c>
      <c r="W984" s="8">
        <v>0</v>
      </c>
      <c r="X984" s="8">
        <v>10</v>
      </c>
      <c r="Y984" s="8">
        <v>0</v>
      </c>
      <c r="Z984" s="8">
        <v>0</v>
      </c>
      <c r="AA984" s="8">
        <v>0</v>
      </c>
      <c r="AB984" s="8">
        <v>0</v>
      </c>
      <c r="AC984" s="8">
        <v>0</v>
      </c>
      <c r="AD984" s="8">
        <v>10</v>
      </c>
      <c r="AE984" s="8">
        <v>0</v>
      </c>
      <c r="AF984" s="8">
        <v>0</v>
      </c>
      <c r="AG984" s="8">
        <v>7</v>
      </c>
      <c r="AH984" s="8">
        <v>0</v>
      </c>
      <c r="AI984" s="8">
        <v>0</v>
      </c>
      <c r="AJ984" s="8">
        <v>1</v>
      </c>
      <c r="AK984" s="8">
        <v>9</v>
      </c>
      <c r="AL984" s="8">
        <v>3</v>
      </c>
      <c r="AM984" s="8">
        <v>0</v>
      </c>
      <c r="AN984" s="8">
        <v>10</v>
      </c>
      <c r="AO984" s="41">
        <f t="shared" si="602"/>
        <v>0.9</v>
      </c>
      <c r="AP984" s="41">
        <f t="shared" si="603"/>
        <v>0.1</v>
      </c>
      <c r="AQ984" s="41">
        <f t="shared" si="604"/>
        <v>0</v>
      </c>
      <c r="AR984" s="41">
        <f t="shared" si="570"/>
        <v>0</v>
      </c>
      <c r="AS984" s="41">
        <f t="shared" si="571"/>
        <v>0.1</v>
      </c>
      <c r="AT984" s="41">
        <f t="shared" si="572"/>
        <v>0</v>
      </c>
      <c r="AU984" s="41">
        <f t="shared" si="573"/>
        <v>0.3</v>
      </c>
      <c r="AV984" s="41">
        <f t="shared" si="574"/>
        <v>0.3</v>
      </c>
      <c r="AW984" s="41">
        <f t="shared" si="575"/>
        <v>0.3</v>
      </c>
      <c r="AX984" s="41">
        <f t="shared" si="576"/>
        <v>0</v>
      </c>
      <c r="AY984" s="41">
        <f t="shared" si="577"/>
        <v>0</v>
      </c>
      <c r="AZ984" s="41">
        <f t="shared" si="578"/>
        <v>0</v>
      </c>
      <c r="BA984" s="41">
        <f t="shared" si="579"/>
        <v>0</v>
      </c>
      <c r="BB984" s="41">
        <f t="shared" si="580"/>
        <v>0</v>
      </c>
      <c r="BC984" s="41">
        <f t="shared" si="581"/>
        <v>0</v>
      </c>
      <c r="BD984" s="41">
        <f t="shared" si="582"/>
        <v>1</v>
      </c>
      <c r="BE984" s="41">
        <f t="shared" si="583"/>
        <v>0</v>
      </c>
      <c r="BF984" s="41">
        <f t="shared" si="584"/>
        <v>0</v>
      </c>
      <c r="BG984" s="41">
        <f t="shared" si="585"/>
        <v>1</v>
      </c>
      <c r="BH984" s="41">
        <f t="shared" si="586"/>
        <v>0</v>
      </c>
      <c r="BI984" s="41">
        <f t="shared" si="587"/>
        <v>0</v>
      </c>
      <c r="BJ984" s="41">
        <f t="shared" si="588"/>
        <v>0</v>
      </c>
      <c r="BK984" s="41">
        <f t="shared" si="589"/>
        <v>0</v>
      </c>
      <c r="BL984" s="41">
        <f t="shared" si="590"/>
        <v>0</v>
      </c>
      <c r="BM984" s="41">
        <f t="shared" si="591"/>
        <v>1</v>
      </c>
      <c r="BN984" s="41">
        <f t="shared" si="592"/>
        <v>0</v>
      </c>
      <c r="BO984" s="41">
        <f t="shared" si="593"/>
        <v>0</v>
      </c>
      <c r="BP984" s="41">
        <f t="shared" si="594"/>
        <v>0.7</v>
      </c>
      <c r="BQ984" s="41">
        <f t="shared" si="595"/>
        <v>0</v>
      </c>
      <c r="BR984" s="41">
        <f t="shared" si="596"/>
        <v>0</v>
      </c>
      <c r="BS984" s="41">
        <f t="shared" si="597"/>
        <v>0.1</v>
      </c>
      <c r="BT984" s="41">
        <f t="shared" si="598"/>
        <v>0.9</v>
      </c>
      <c r="BU984" s="41">
        <f t="shared" si="599"/>
        <v>0.3</v>
      </c>
      <c r="BV984" s="41">
        <f t="shared" si="600"/>
        <v>0</v>
      </c>
      <c r="BW984" s="41">
        <f t="shared" si="601"/>
        <v>1</v>
      </c>
      <c r="BX984" s="41" t="str">
        <f t="shared" si="606"/>
        <v>2014Nurse practitionersAlberta</v>
      </c>
      <c r="BY984" s="51">
        <f>VLOOKUP(BX984,'%workplace'!$A$1:$F$381,6,FALSE)</f>
        <v>358</v>
      </c>
      <c r="BZ984" s="32">
        <f t="shared" si="607"/>
        <v>2.7932960893854747E-2</v>
      </c>
    </row>
    <row r="985" spans="1:78" s="8" customFormat="1" hidden="1" x14ac:dyDescent="0.2">
      <c r="A985" s="8" t="str">
        <f t="shared" si="605"/>
        <v>2014Nurse practitionersAlbertaHospital</v>
      </c>
      <c r="B985" s="8" t="s">
        <v>5</v>
      </c>
      <c r="C985" s="8" t="s">
        <v>22</v>
      </c>
      <c r="D985" s="8" t="s">
        <v>10</v>
      </c>
      <c r="E985" s="8">
        <v>2014</v>
      </c>
      <c r="F985" s="8">
        <v>184</v>
      </c>
      <c r="G985" s="8">
        <v>17</v>
      </c>
      <c r="H985" s="8">
        <v>0</v>
      </c>
      <c r="I985" s="8">
        <v>3</v>
      </c>
      <c r="J985" s="8">
        <v>23</v>
      </c>
      <c r="K985" s="8">
        <v>39</v>
      </c>
      <c r="L985" s="8">
        <v>42</v>
      </c>
      <c r="M985" s="8">
        <v>33</v>
      </c>
      <c r="N985" s="8">
        <v>29</v>
      </c>
      <c r="O985" s="8">
        <v>25</v>
      </c>
      <c r="P985" s="8">
        <v>7</v>
      </c>
      <c r="Q985" s="8">
        <v>0</v>
      </c>
      <c r="R985" s="8">
        <v>0</v>
      </c>
      <c r="S985" s="8">
        <v>0</v>
      </c>
      <c r="T985" s="8">
        <v>0</v>
      </c>
      <c r="U985" s="8">
        <v>201</v>
      </c>
      <c r="V985" s="8">
        <v>0</v>
      </c>
      <c r="W985" s="8">
        <v>0</v>
      </c>
      <c r="X985" s="8">
        <v>171</v>
      </c>
      <c r="Y985" s="8">
        <v>22</v>
      </c>
      <c r="Z985" s="8">
        <v>8</v>
      </c>
      <c r="AA985" s="8">
        <v>0</v>
      </c>
      <c r="AB985" s="8">
        <v>3</v>
      </c>
      <c r="AC985" s="8">
        <v>1</v>
      </c>
      <c r="AD985" s="8">
        <v>175</v>
      </c>
      <c r="AE985" s="8">
        <v>22</v>
      </c>
      <c r="AF985" s="8">
        <v>0</v>
      </c>
      <c r="AG985" s="8">
        <v>159</v>
      </c>
      <c r="AH985" s="8">
        <v>3</v>
      </c>
      <c r="AI985" s="8">
        <v>2</v>
      </c>
      <c r="AJ985" s="8">
        <v>1</v>
      </c>
      <c r="AK985" s="8">
        <v>200</v>
      </c>
      <c r="AL985" s="8">
        <v>37</v>
      </c>
      <c r="AM985" s="8">
        <v>0</v>
      </c>
      <c r="AN985" s="8">
        <v>201</v>
      </c>
      <c r="AO985" s="41">
        <f t="shared" si="602"/>
        <v>0.91542288557213936</v>
      </c>
      <c r="AP985" s="41">
        <f t="shared" si="603"/>
        <v>8.45771144278607E-2</v>
      </c>
      <c r="AQ985" s="41">
        <f t="shared" si="604"/>
        <v>0</v>
      </c>
      <c r="AR985" s="41">
        <f t="shared" si="570"/>
        <v>1.4925373134328358E-2</v>
      </c>
      <c r="AS985" s="41">
        <f t="shared" si="571"/>
        <v>0.11442786069651742</v>
      </c>
      <c r="AT985" s="41">
        <f t="shared" si="572"/>
        <v>0.19402985074626866</v>
      </c>
      <c r="AU985" s="41">
        <f t="shared" si="573"/>
        <v>0.20895522388059701</v>
      </c>
      <c r="AV985" s="41">
        <f t="shared" si="574"/>
        <v>0.16417910447761194</v>
      </c>
      <c r="AW985" s="41">
        <f t="shared" si="575"/>
        <v>0.14427860696517414</v>
      </c>
      <c r="AX985" s="41">
        <f t="shared" si="576"/>
        <v>0.12437810945273632</v>
      </c>
      <c r="AY985" s="41">
        <f t="shared" si="577"/>
        <v>3.482587064676617E-2</v>
      </c>
      <c r="AZ985" s="41">
        <f t="shared" si="578"/>
        <v>0</v>
      </c>
      <c r="BA985" s="41">
        <f t="shared" si="579"/>
        <v>0</v>
      </c>
      <c r="BB985" s="41">
        <f t="shared" si="580"/>
        <v>0</v>
      </c>
      <c r="BC985" s="41">
        <f t="shared" si="581"/>
        <v>0</v>
      </c>
      <c r="BD985" s="41">
        <f t="shared" si="582"/>
        <v>1</v>
      </c>
      <c r="BE985" s="41">
        <f t="shared" si="583"/>
        <v>0</v>
      </c>
      <c r="BF985" s="41">
        <f t="shared" si="584"/>
        <v>0</v>
      </c>
      <c r="BG985" s="41">
        <f t="shared" si="585"/>
        <v>0.85074626865671643</v>
      </c>
      <c r="BH985" s="41">
        <f t="shared" si="586"/>
        <v>0.10945273631840796</v>
      </c>
      <c r="BI985" s="41">
        <f t="shared" si="587"/>
        <v>3.9800995024875621E-2</v>
      </c>
      <c r="BJ985" s="41">
        <f t="shared" si="588"/>
        <v>0</v>
      </c>
      <c r="BK985" s="41">
        <f t="shared" si="589"/>
        <v>1.4925373134328358E-2</v>
      </c>
      <c r="BL985" s="41">
        <f t="shared" si="590"/>
        <v>4.9751243781094526E-3</v>
      </c>
      <c r="BM985" s="41">
        <f t="shared" si="591"/>
        <v>0.87064676616915426</v>
      </c>
      <c r="BN985" s="41">
        <f t="shared" si="592"/>
        <v>0.10945273631840796</v>
      </c>
      <c r="BO985" s="41">
        <f t="shared" si="593"/>
        <v>0</v>
      </c>
      <c r="BP985" s="41">
        <f t="shared" si="594"/>
        <v>0.79104477611940294</v>
      </c>
      <c r="BQ985" s="41">
        <f t="shared" si="595"/>
        <v>1.4925373134328358E-2</v>
      </c>
      <c r="BR985" s="41">
        <f t="shared" si="596"/>
        <v>9.9502487562189053E-3</v>
      </c>
      <c r="BS985" s="41">
        <f t="shared" si="597"/>
        <v>4.9751243781094526E-3</v>
      </c>
      <c r="BT985" s="41">
        <f t="shared" si="598"/>
        <v>0.99502487562189057</v>
      </c>
      <c r="BU985" s="41">
        <f t="shared" si="599"/>
        <v>0.18407960199004975</v>
      </c>
      <c r="BV985" s="41">
        <f t="shared" si="600"/>
        <v>0</v>
      </c>
      <c r="BW985" s="41">
        <f t="shared" si="601"/>
        <v>1</v>
      </c>
      <c r="BX985" s="41" t="str">
        <f t="shared" si="606"/>
        <v>2014Nurse practitionersAlberta</v>
      </c>
      <c r="BY985" s="51">
        <f>VLOOKUP(BX985,'%workplace'!$A$1:$F$381,6,FALSE)</f>
        <v>358</v>
      </c>
      <c r="BZ985" s="32">
        <f t="shared" si="607"/>
        <v>0.56145251396648044</v>
      </c>
    </row>
    <row r="986" spans="1:78" s="8" customFormat="1" hidden="1" x14ac:dyDescent="0.2">
      <c r="A986" s="8" t="str">
        <f t="shared" si="605"/>
        <v>2014Nurse practitionersAlbertaOther places of work</v>
      </c>
      <c r="B986" s="8" t="s">
        <v>5</v>
      </c>
      <c r="C986" s="8" t="s">
        <v>22</v>
      </c>
      <c r="D986" s="8" t="s">
        <v>13</v>
      </c>
      <c r="E986" s="8">
        <v>2014</v>
      </c>
      <c r="F986" s="8">
        <v>57</v>
      </c>
      <c r="G986" s="8">
        <v>9</v>
      </c>
      <c r="H986" s="8">
        <v>0</v>
      </c>
      <c r="I986" s="8">
        <v>2</v>
      </c>
      <c r="J986" s="8">
        <v>5</v>
      </c>
      <c r="K986" s="8">
        <v>5</v>
      </c>
      <c r="L986" s="8">
        <v>17</v>
      </c>
      <c r="M986" s="8">
        <v>13</v>
      </c>
      <c r="N986" s="8">
        <v>11</v>
      </c>
      <c r="O986" s="8">
        <v>7</v>
      </c>
      <c r="P986" s="8">
        <v>6</v>
      </c>
      <c r="Q986" s="8">
        <v>0</v>
      </c>
      <c r="R986" s="8">
        <v>0</v>
      </c>
      <c r="S986" s="8">
        <v>0</v>
      </c>
      <c r="T986" s="8">
        <v>0</v>
      </c>
      <c r="U986" s="8">
        <v>64</v>
      </c>
      <c r="V986" s="8">
        <v>1</v>
      </c>
      <c r="W986" s="8">
        <v>1</v>
      </c>
      <c r="X986" s="8">
        <v>48</v>
      </c>
      <c r="Y986" s="8">
        <v>14</v>
      </c>
      <c r="Z986" s="8">
        <v>4</v>
      </c>
      <c r="AA986" s="8">
        <v>0</v>
      </c>
      <c r="AB986" s="8">
        <v>3</v>
      </c>
      <c r="AC986" s="8">
        <v>0</v>
      </c>
      <c r="AD986" s="8">
        <v>60</v>
      </c>
      <c r="AE986" s="8">
        <v>3</v>
      </c>
      <c r="AF986" s="8">
        <v>0</v>
      </c>
      <c r="AG986" s="8">
        <v>60</v>
      </c>
      <c r="AH986" s="8">
        <v>1</v>
      </c>
      <c r="AI986" s="8">
        <v>0</v>
      </c>
      <c r="AJ986" s="8">
        <v>6</v>
      </c>
      <c r="AK986" s="8">
        <v>60</v>
      </c>
      <c r="AL986" s="8">
        <v>5</v>
      </c>
      <c r="AM986" s="8">
        <v>0</v>
      </c>
      <c r="AN986" s="8">
        <v>66</v>
      </c>
      <c r="AO986" s="41">
        <f t="shared" si="602"/>
        <v>0.86363636363636365</v>
      </c>
      <c r="AP986" s="41">
        <f t="shared" si="603"/>
        <v>0.13636363636363635</v>
      </c>
      <c r="AQ986" s="41">
        <f t="shared" si="604"/>
        <v>0</v>
      </c>
      <c r="AR986" s="41">
        <f t="shared" si="570"/>
        <v>3.0303030303030304E-2</v>
      </c>
      <c r="AS986" s="41">
        <f t="shared" si="571"/>
        <v>7.575757575757576E-2</v>
      </c>
      <c r="AT986" s="41">
        <f t="shared" si="572"/>
        <v>7.575757575757576E-2</v>
      </c>
      <c r="AU986" s="41">
        <f t="shared" si="573"/>
        <v>0.25757575757575757</v>
      </c>
      <c r="AV986" s="41">
        <f t="shared" si="574"/>
        <v>0.19696969696969696</v>
      </c>
      <c r="AW986" s="41">
        <f t="shared" si="575"/>
        <v>0.16666666666666666</v>
      </c>
      <c r="AX986" s="41">
        <f t="shared" si="576"/>
        <v>0.10606060606060606</v>
      </c>
      <c r="AY986" s="41">
        <f t="shared" si="577"/>
        <v>9.0909090909090912E-2</v>
      </c>
      <c r="AZ986" s="41">
        <f t="shared" si="578"/>
        <v>0</v>
      </c>
      <c r="BA986" s="41">
        <f t="shared" si="579"/>
        <v>0</v>
      </c>
      <c r="BB986" s="41">
        <f t="shared" si="580"/>
        <v>0</v>
      </c>
      <c r="BC986" s="41">
        <f t="shared" si="581"/>
        <v>0</v>
      </c>
      <c r="BD986" s="41">
        <f t="shared" si="582"/>
        <v>0.96969696969696972</v>
      </c>
      <c r="BE986" s="41">
        <f t="shared" si="583"/>
        <v>1.5151515151515152E-2</v>
      </c>
      <c r="BF986" s="41">
        <f t="shared" si="584"/>
        <v>1.5151515151515152E-2</v>
      </c>
      <c r="BG986" s="41">
        <f t="shared" si="585"/>
        <v>0.72727272727272729</v>
      </c>
      <c r="BH986" s="41">
        <f t="shared" si="586"/>
        <v>0.21212121212121213</v>
      </c>
      <c r="BI986" s="41">
        <f t="shared" si="587"/>
        <v>6.0606060606060608E-2</v>
      </c>
      <c r="BJ986" s="41">
        <f t="shared" si="588"/>
        <v>0</v>
      </c>
      <c r="BK986" s="41">
        <f t="shared" si="589"/>
        <v>4.5454545454545456E-2</v>
      </c>
      <c r="BL986" s="41">
        <f t="shared" si="590"/>
        <v>0</v>
      </c>
      <c r="BM986" s="41">
        <f t="shared" si="591"/>
        <v>0.90909090909090906</v>
      </c>
      <c r="BN986" s="41">
        <f t="shared" si="592"/>
        <v>4.5454545454545456E-2</v>
      </c>
      <c r="BO986" s="41">
        <f t="shared" si="593"/>
        <v>0</v>
      </c>
      <c r="BP986" s="41">
        <f t="shared" si="594"/>
        <v>0.90909090909090906</v>
      </c>
      <c r="BQ986" s="41">
        <f t="shared" si="595"/>
        <v>1.5151515151515152E-2</v>
      </c>
      <c r="BR986" s="41">
        <f t="shared" si="596"/>
        <v>0</v>
      </c>
      <c r="BS986" s="41">
        <f t="shared" si="597"/>
        <v>9.0909090909090912E-2</v>
      </c>
      <c r="BT986" s="41">
        <f t="shared" si="598"/>
        <v>0.90909090909090906</v>
      </c>
      <c r="BU986" s="41">
        <f t="shared" si="599"/>
        <v>7.575757575757576E-2</v>
      </c>
      <c r="BV986" s="41">
        <f t="shared" si="600"/>
        <v>0</v>
      </c>
      <c r="BW986" s="41">
        <f t="shared" si="601"/>
        <v>1</v>
      </c>
      <c r="BX986" s="41" t="str">
        <f t="shared" si="606"/>
        <v>2014Nurse practitionersAlberta</v>
      </c>
      <c r="BY986" s="51">
        <f>VLOOKUP(BX986,'%workplace'!$A$1:$F$381,6,FALSE)</f>
        <v>358</v>
      </c>
      <c r="BZ986" s="32">
        <f t="shared" si="607"/>
        <v>0.18435754189944134</v>
      </c>
    </row>
    <row r="987" spans="1:78" s="8" customFormat="1" hidden="1" x14ac:dyDescent="0.2">
      <c r="A987" s="8" t="str">
        <f t="shared" si="605"/>
        <v>2014Nurse practitionersAlbertaUnknown places of work</v>
      </c>
      <c r="B987" s="8" t="s">
        <v>5</v>
      </c>
      <c r="C987" s="8" t="s">
        <v>22</v>
      </c>
      <c r="D987" s="8" t="s">
        <v>49</v>
      </c>
      <c r="E987" s="8">
        <v>2014</v>
      </c>
      <c r="F987" s="8">
        <v>12</v>
      </c>
      <c r="G987" s="8">
        <v>0</v>
      </c>
      <c r="H987" s="8">
        <v>0</v>
      </c>
      <c r="I987" s="8">
        <v>1</v>
      </c>
      <c r="J987" s="8">
        <v>4</v>
      </c>
      <c r="K987" s="8">
        <v>2</v>
      </c>
      <c r="L987" s="8">
        <v>2</v>
      </c>
      <c r="M987" s="8">
        <v>0</v>
      </c>
      <c r="N987" s="8">
        <v>1</v>
      </c>
      <c r="O987" s="8">
        <v>2</v>
      </c>
      <c r="P987" s="8">
        <v>0</v>
      </c>
      <c r="Q987" s="8">
        <v>0</v>
      </c>
      <c r="R987" s="8">
        <v>0</v>
      </c>
      <c r="S987" s="8">
        <v>0</v>
      </c>
      <c r="T987" s="8">
        <v>0</v>
      </c>
      <c r="U987" s="8">
        <v>12</v>
      </c>
      <c r="V987" s="8">
        <v>0</v>
      </c>
      <c r="W987" s="8">
        <v>0</v>
      </c>
      <c r="X987" s="8">
        <v>2</v>
      </c>
      <c r="Y987" s="8">
        <v>1</v>
      </c>
      <c r="Z987" s="8">
        <v>2</v>
      </c>
      <c r="AA987" s="8">
        <v>7</v>
      </c>
      <c r="AB987" s="8">
        <v>0</v>
      </c>
      <c r="AC987" s="8">
        <v>11</v>
      </c>
      <c r="AD987" s="8">
        <v>1</v>
      </c>
      <c r="AE987" s="8">
        <v>0</v>
      </c>
      <c r="AF987" s="8">
        <v>0</v>
      </c>
      <c r="AG987" s="8">
        <v>4</v>
      </c>
      <c r="AH987" s="8">
        <v>0</v>
      </c>
      <c r="AI987" s="8">
        <v>0</v>
      </c>
      <c r="AJ987" s="8">
        <v>2</v>
      </c>
      <c r="AK987" s="8">
        <v>10</v>
      </c>
      <c r="AL987" s="8">
        <v>8</v>
      </c>
      <c r="AM987" s="8">
        <v>0</v>
      </c>
      <c r="AN987" s="8">
        <v>12</v>
      </c>
      <c r="AO987" s="41">
        <f t="shared" si="602"/>
        <v>1</v>
      </c>
      <c r="AP987" s="41">
        <f t="shared" si="603"/>
        <v>0</v>
      </c>
      <c r="AQ987" s="41">
        <f t="shared" si="604"/>
        <v>0</v>
      </c>
      <c r="AR987" s="41">
        <f t="shared" si="570"/>
        <v>8.3333333333333329E-2</v>
      </c>
      <c r="AS987" s="41">
        <f t="shared" si="571"/>
        <v>0.33333333333333331</v>
      </c>
      <c r="AT987" s="41">
        <f t="shared" si="572"/>
        <v>0.16666666666666666</v>
      </c>
      <c r="AU987" s="41">
        <f t="shared" si="573"/>
        <v>0.16666666666666666</v>
      </c>
      <c r="AV987" s="41">
        <f t="shared" si="574"/>
        <v>0</v>
      </c>
      <c r="AW987" s="41">
        <f t="shared" si="575"/>
        <v>8.3333333333333329E-2</v>
      </c>
      <c r="AX987" s="41">
        <f t="shared" si="576"/>
        <v>0.16666666666666666</v>
      </c>
      <c r="AY987" s="41">
        <f t="shared" si="577"/>
        <v>0</v>
      </c>
      <c r="AZ987" s="41">
        <f t="shared" si="578"/>
        <v>0</v>
      </c>
      <c r="BA987" s="41">
        <f t="shared" si="579"/>
        <v>0</v>
      </c>
      <c r="BB987" s="41">
        <f t="shared" si="580"/>
        <v>0</v>
      </c>
      <c r="BC987" s="41">
        <f t="shared" si="581"/>
        <v>0</v>
      </c>
      <c r="BD987" s="41">
        <f t="shared" si="582"/>
        <v>1</v>
      </c>
      <c r="BE987" s="41">
        <f t="shared" si="583"/>
        <v>0</v>
      </c>
      <c r="BF987" s="41">
        <f t="shared" si="584"/>
        <v>0</v>
      </c>
      <c r="BG987" s="41">
        <f t="shared" si="585"/>
        <v>0.16666666666666666</v>
      </c>
      <c r="BH987" s="41">
        <f t="shared" si="586"/>
        <v>8.3333333333333329E-2</v>
      </c>
      <c r="BI987" s="41">
        <f t="shared" si="587"/>
        <v>0.16666666666666666</v>
      </c>
      <c r="BJ987" s="41">
        <f t="shared" si="588"/>
        <v>0.58333333333333337</v>
      </c>
      <c r="BK987" s="41">
        <f t="shared" si="589"/>
        <v>0</v>
      </c>
      <c r="BL987" s="41">
        <f t="shared" si="590"/>
        <v>0.91666666666666663</v>
      </c>
      <c r="BM987" s="41">
        <f t="shared" si="591"/>
        <v>8.3333333333333329E-2</v>
      </c>
      <c r="BN987" s="41">
        <f t="shared" si="592"/>
        <v>0</v>
      </c>
      <c r="BO987" s="41">
        <f t="shared" si="593"/>
        <v>0</v>
      </c>
      <c r="BP987" s="41">
        <f t="shared" si="594"/>
        <v>0.33333333333333331</v>
      </c>
      <c r="BQ987" s="41">
        <f t="shared" si="595"/>
        <v>0</v>
      </c>
      <c r="BR987" s="41">
        <f t="shared" si="596"/>
        <v>0</v>
      </c>
      <c r="BS987" s="41">
        <f t="shared" si="597"/>
        <v>0.16666666666666666</v>
      </c>
      <c r="BT987" s="41">
        <f t="shared" si="598"/>
        <v>0.83333333333333337</v>
      </c>
      <c r="BU987" s="41">
        <f t="shared" si="599"/>
        <v>0.66666666666666663</v>
      </c>
      <c r="BV987" s="41">
        <f t="shared" si="600"/>
        <v>0</v>
      </c>
      <c r="BW987" s="41">
        <f t="shared" si="601"/>
        <v>1</v>
      </c>
      <c r="BX987" s="41" t="str">
        <f t="shared" si="606"/>
        <v>2014Nurse practitionersAlberta</v>
      </c>
      <c r="BY987" s="51">
        <f>VLOOKUP(BX987,'%workplace'!$A$1:$F$381,6,FALSE)</f>
        <v>358</v>
      </c>
      <c r="BZ987" s="32">
        <f t="shared" si="607"/>
        <v>3.3519553072625698E-2</v>
      </c>
    </row>
    <row r="988" spans="1:78" s="8" customFormat="1" hidden="1" x14ac:dyDescent="0.2">
      <c r="A988" s="8" t="str">
        <f t="shared" si="605"/>
        <v>2014Nurse practitionersBritish ColumbiaAll places of work</v>
      </c>
      <c r="B988" s="8" t="s">
        <v>5</v>
      </c>
      <c r="C988" s="8" t="s">
        <v>23</v>
      </c>
      <c r="D988" s="8" t="s">
        <v>9</v>
      </c>
      <c r="E988" s="8">
        <v>2014</v>
      </c>
      <c r="F988" s="8">
        <v>231</v>
      </c>
      <c r="G988" s="8">
        <v>14</v>
      </c>
      <c r="H988" s="8">
        <v>0</v>
      </c>
      <c r="I988" s="8">
        <v>12</v>
      </c>
      <c r="J988" s="8">
        <v>29</v>
      </c>
      <c r="K988" s="8">
        <v>51</v>
      </c>
      <c r="L988" s="8">
        <v>35</v>
      </c>
      <c r="M988" s="8">
        <v>33</v>
      </c>
      <c r="N988" s="8">
        <v>43</v>
      </c>
      <c r="O988" s="8">
        <v>28</v>
      </c>
      <c r="P988" s="8">
        <v>10</v>
      </c>
      <c r="Q988" s="8">
        <v>4</v>
      </c>
      <c r="R988" s="8">
        <v>0</v>
      </c>
      <c r="S988" s="8">
        <v>0</v>
      </c>
      <c r="T988" s="8">
        <v>0</v>
      </c>
      <c r="U988" s="8">
        <v>228</v>
      </c>
      <c r="V988" s="8">
        <v>16</v>
      </c>
      <c r="W988" s="8">
        <v>1</v>
      </c>
      <c r="X988" s="8">
        <v>125</v>
      </c>
      <c r="Y988" s="8">
        <v>49</v>
      </c>
      <c r="Z988" s="8">
        <v>69</v>
      </c>
      <c r="AA988" s="8">
        <v>2</v>
      </c>
      <c r="AB988" s="8">
        <v>5</v>
      </c>
      <c r="AC988" s="8">
        <v>0</v>
      </c>
      <c r="AD988" s="8">
        <v>200</v>
      </c>
      <c r="AE988" s="8">
        <v>40</v>
      </c>
      <c r="AF988" s="8">
        <v>4</v>
      </c>
      <c r="AG988" s="8">
        <v>225</v>
      </c>
      <c r="AH988" s="8">
        <v>16</v>
      </c>
      <c r="AI988" s="8">
        <v>0</v>
      </c>
      <c r="AJ988" s="8">
        <v>33</v>
      </c>
      <c r="AK988" s="8">
        <v>212</v>
      </c>
      <c r="AL988" s="8">
        <v>0</v>
      </c>
      <c r="AM988" s="8">
        <v>0</v>
      </c>
      <c r="AN988" s="8">
        <v>245</v>
      </c>
      <c r="AO988" s="41">
        <f t="shared" si="602"/>
        <v>0.94285714285714284</v>
      </c>
      <c r="AP988" s="41">
        <f t="shared" si="603"/>
        <v>5.7142857142857141E-2</v>
      </c>
      <c r="AQ988" s="41">
        <f t="shared" si="604"/>
        <v>0</v>
      </c>
      <c r="AR988" s="41">
        <f t="shared" si="570"/>
        <v>4.8979591836734691E-2</v>
      </c>
      <c r="AS988" s="41">
        <f t="shared" si="571"/>
        <v>0.11836734693877551</v>
      </c>
      <c r="AT988" s="41">
        <f t="shared" si="572"/>
        <v>0.20816326530612245</v>
      </c>
      <c r="AU988" s="41">
        <f t="shared" si="573"/>
        <v>0.14285714285714285</v>
      </c>
      <c r="AV988" s="41">
        <f t="shared" si="574"/>
        <v>0.13469387755102041</v>
      </c>
      <c r="AW988" s="41">
        <f t="shared" si="575"/>
        <v>0.17551020408163265</v>
      </c>
      <c r="AX988" s="41">
        <f t="shared" si="576"/>
        <v>0.11428571428571428</v>
      </c>
      <c r="AY988" s="41">
        <f t="shared" si="577"/>
        <v>4.0816326530612242E-2</v>
      </c>
      <c r="AZ988" s="41">
        <f t="shared" si="578"/>
        <v>1.6326530612244899E-2</v>
      </c>
      <c r="BA988" s="41">
        <f t="shared" si="579"/>
        <v>0</v>
      </c>
      <c r="BB988" s="41">
        <f t="shared" si="580"/>
        <v>0</v>
      </c>
      <c r="BC988" s="41">
        <f t="shared" si="581"/>
        <v>0</v>
      </c>
      <c r="BD988" s="41">
        <f t="shared" si="582"/>
        <v>0.93061224489795913</v>
      </c>
      <c r="BE988" s="41">
        <f t="shared" si="583"/>
        <v>6.5306122448979598E-2</v>
      </c>
      <c r="BF988" s="41">
        <f t="shared" si="584"/>
        <v>4.0816326530612249E-3</v>
      </c>
      <c r="BG988" s="41">
        <f t="shared" si="585"/>
        <v>0.51020408163265307</v>
      </c>
      <c r="BH988" s="41">
        <f t="shared" si="586"/>
        <v>0.2</v>
      </c>
      <c r="BI988" s="41">
        <f t="shared" si="587"/>
        <v>0.28163265306122448</v>
      </c>
      <c r="BJ988" s="41">
        <f t="shared" si="588"/>
        <v>8.1632653061224497E-3</v>
      </c>
      <c r="BK988" s="41">
        <f t="shared" si="589"/>
        <v>2.0408163265306121E-2</v>
      </c>
      <c r="BL988" s="41">
        <f t="shared" si="590"/>
        <v>0</v>
      </c>
      <c r="BM988" s="41">
        <f t="shared" si="591"/>
        <v>0.81632653061224492</v>
      </c>
      <c r="BN988" s="41">
        <f t="shared" si="592"/>
        <v>0.16326530612244897</v>
      </c>
      <c r="BO988" s="41">
        <f t="shared" si="593"/>
        <v>1.6326530612244899E-2</v>
      </c>
      <c r="BP988" s="41">
        <f t="shared" si="594"/>
        <v>0.91836734693877553</v>
      </c>
      <c r="BQ988" s="41">
        <f t="shared" si="595"/>
        <v>6.5306122448979598E-2</v>
      </c>
      <c r="BR988" s="41">
        <f t="shared" si="596"/>
        <v>0</v>
      </c>
      <c r="BS988" s="41">
        <f t="shared" si="597"/>
        <v>0.13469387755102041</v>
      </c>
      <c r="BT988" s="41">
        <f t="shared" si="598"/>
        <v>0.86530612244897964</v>
      </c>
      <c r="BU988" s="41">
        <f t="shared" si="599"/>
        <v>0</v>
      </c>
      <c r="BV988" s="41">
        <f t="shared" si="600"/>
        <v>0</v>
      </c>
      <c r="BW988" s="41">
        <f t="shared" si="601"/>
        <v>1</v>
      </c>
      <c r="BX988" s="41" t="str">
        <f t="shared" si="606"/>
        <v>2014Nurse practitionersBritish Columbia</v>
      </c>
      <c r="BY988" s="51">
        <f>VLOOKUP(BX988,'%workplace'!$A$1:$F$381,6,FALSE)</f>
        <v>245</v>
      </c>
      <c r="BZ988" s="32">
        <f t="shared" si="607"/>
        <v>1</v>
      </c>
    </row>
    <row r="989" spans="1:78" s="8" customFormat="1" hidden="1" x14ac:dyDescent="0.2">
      <c r="A989" s="8" t="str">
        <f t="shared" si="605"/>
        <v>2014Nurse practitionersBritish ColumbiaCommunity health</v>
      </c>
      <c r="B989" s="8" t="s">
        <v>5</v>
      </c>
      <c r="C989" s="8" t="s">
        <v>23</v>
      </c>
      <c r="D989" s="8" t="s">
        <v>11</v>
      </c>
      <c r="E989" s="8">
        <v>2014</v>
      </c>
      <c r="F989" s="8">
        <v>83</v>
      </c>
      <c r="G989" s="8">
        <v>3</v>
      </c>
      <c r="H989" s="8">
        <v>0</v>
      </c>
      <c r="I989" s="8">
        <v>3</v>
      </c>
      <c r="J989" s="8">
        <v>5</v>
      </c>
      <c r="K989" s="8">
        <v>19</v>
      </c>
      <c r="L989" s="8">
        <v>11</v>
      </c>
      <c r="M989" s="8">
        <v>12</v>
      </c>
      <c r="N989" s="8">
        <v>16</v>
      </c>
      <c r="O989" s="8">
        <v>14</v>
      </c>
      <c r="P989" s="8">
        <v>5</v>
      </c>
      <c r="Q989" s="8">
        <v>1</v>
      </c>
      <c r="R989" s="8">
        <v>0</v>
      </c>
      <c r="S989" s="8">
        <v>0</v>
      </c>
      <c r="T989" s="8">
        <v>0</v>
      </c>
      <c r="U989" s="8">
        <v>81</v>
      </c>
      <c r="V989" s="8">
        <v>4</v>
      </c>
      <c r="W989" s="8">
        <v>1</v>
      </c>
      <c r="X989" s="8">
        <v>47</v>
      </c>
      <c r="Y989" s="8">
        <v>14</v>
      </c>
      <c r="Z989" s="8">
        <v>25</v>
      </c>
      <c r="AA989" s="8">
        <v>0</v>
      </c>
      <c r="AB989" s="8">
        <v>1</v>
      </c>
      <c r="AC989" s="8">
        <v>0</v>
      </c>
      <c r="AD989" s="8">
        <v>73</v>
      </c>
      <c r="AE989" s="8">
        <v>12</v>
      </c>
      <c r="AF989" s="8">
        <v>0</v>
      </c>
      <c r="AG989" s="8">
        <v>84</v>
      </c>
      <c r="AH989" s="8">
        <v>2</v>
      </c>
      <c r="AI989" s="8">
        <v>0</v>
      </c>
      <c r="AJ989" s="8">
        <v>20</v>
      </c>
      <c r="AK989" s="8">
        <v>66</v>
      </c>
      <c r="AL989" s="8">
        <v>0</v>
      </c>
      <c r="AM989" s="8">
        <v>0</v>
      </c>
      <c r="AN989" s="8">
        <v>86</v>
      </c>
      <c r="AO989" s="41">
        <f t="shared" si="602"/>
        <v>0.96511627906976749</v>
      </c>
      <c r="AP989" s="41">
        <f t="shared" si="603"/>
        <v>3.4883720930232558E-2</v>
      </c>
      <c r="AQ989" s="41">
        <f t="shared" si="604"/>
        <v>0</v>
      </c>
      <c r="AR989" s="41">
        <f t="shared" si="570"/>
        <v>3.4883720930232558E-2</v>
      </c>
      <c r="AS989" s="41">
        <f t="shared" si="571"/>
        <v>5.8139534883720929E-2</v>
      </c>
      <c r="AT989" s="41">
        <f t="shared" si="572"/>
        <v>0.22093023255813954</v>
      </c>
      <c r="AU989" s="41">
        <f t="shared" si="573"/>
        <v>0.12790697674418605</v>
      </c>
      <c r="AV989" s="41">
        <f t="shared" si="574"/>
        <v>0.13953488372093023</v>
      </c>
      <c r="AW989" s="41">
        <f t="shared" si="575"/>
        <v>0.18604651162790697</v>
      </c>
      <c r="AX989" s="41">
        <f t="shared" si="576"/>
        <v>0.16279069767441862</v>
      </c>
      <c r="AY989" s="41">
        <f t="shared" si="577"/>
        <v>5.8139534883720929E-2</v>
      </c>
      <c r="AZ989" s="41">
        <f t="shared" si="578"/>
        <v>1.1627906976744186E-2</v>
      </c>
      <c r="BA989" s="41">
        <f t="shared" si="579"/>
        <v>0</v>
      </c>
      <c r="BB989" s="41">
        <f t="shared" si="580"/>
        <v>0</v>
      </c>
      <c r="BC989" s="41">
        <f t="shared" si="581"/>
        <v>0</v>
      </c>
      <c r="BD989" s="41">
        <f t="shared" si="582"/>
        <v>0.94186046511627908</v>
      </c>
      <c r="BE989" s="41">
        <f t="shared" si="583"/>
        <v>4.6511627906976744E-2</v>
      </c>
      <c r="BF989" s="41">
        <f t="shared" si="584"/>
        <v>1.1627906976744186E-2</v>
      </c>
      <c r="BG989" s="41">
        <f t="shared" si="585"/>
        <v>0.54651162790697672</v>
      </c>
      <c r="BH989" s="41">
        <f t="shared" si="586"/>
        <v>0.16279069767441862</v>
      </c>
      <c r="BI989" s="41">
        <f t="shared" si="587"/>
        <v>0.29069767441860467</v>
      </c>
      <c r="BJ989" s="41">
        <f t="shared" si="588"/>
        <v>0</v>
      </c>
      <c r="BK989" s="41">
        <f t="shared" si="589"/>
        <v>1.1627906976744186E-2</v>
      </c>
      <c r="BL989" s="41">
        <f t="shared" si="590"/>
        <v>0</v>
      </c>
      <c r="BM989" s="41">
        <f t="shared" si="591"/>
        <v>0.84883720930232553</v>
      </c>
      <c r="BN989" s="41">
        <f t="shared" si="592"/>
        <v>0.13953488372093023</v>
      </c>
      <c r="BO989" s="41">
        <f t="shared" si="593"/>
        <v>0</v>
      </c>
      <c r="BP989" s="41">
        <f t="shared" si="594"/>
        <v>0.97674418604651159</v>
      </c>
      <c r="BQ989" s="41">
        <f t="shared" si="595"/>
        <v>2.3255813953488372E-2</v>
      </c>
      <c r="BR989" s="41">
        <f t="shared" si="596"/>
        <v>0</v>
      </c>
      <c r="BS989" s="41">
        <f t="shared" si="597"/>
        <v>0.23255813953488372</v>
      </c>
      <c r="BT989" s="41">
        <f t="shared" si="598"/>
        <v>0.76744186046511631</v>
      </c>
      <c r="BU989" s="41">
        <f t="shared" si="599"/>
        <v>0</v>
      </c>
      <c r="BV989" s="41">
        <f t="shared" si="600"/>
        <v>0</v>
      </c>
      <c r="BW989" s="41">
        <f t="shared" si="601"/>
        <v>1</v>
      </c>
      <c r="BX989" s="41" t="str">
        <f t="shared" si="606"/>
        <v>2014Nurse practitionersBritish Columbia</v>
      </c>
      <c r="BY989" s="51">
        <f>VLOOKUP(BX989,'%workplace'!$A$1:$F$381,6,FALSE)</f>
        <v>245</v>
      </c>
      <c r="BZ989" s="32">
        <f t="shared" si="607"/>
        <v>0.3510204081632653</v>
      </c>
    </row>
    <row r="990" spans="1:78" s="8" customFormat="1" hidden="1" x14ac:dyDescent="0.2">
      <c r="A990" s="8" t="str">
        <f t="shared" si="605"/>
        <v>2014Nurse practitionersBritish ColumbiaNursing home/long-term care</v>
      </c>
      <c r="B990" s="8" t="s">
        <v>5</v>
      </c>
      <c r="C990" s="8" t="s">
        <v>23</v>
      </c>
      <c r="D990" s="8" t="s">
        <v>12</v>
      </c>
      <c r="E990" s="8">
        <v>2014</v>
      </c>
      <c r="F990" s="8">
        <v>5</v>
      </c>
      <c r="G990" s="8">
        <v>0</v>
      </c>
      <c r="H990" s="8">
        <v>0</v>
      </c>
      <c r="I990" s="8">
        <v>0</v>
      </c>
      <c r="J990" s="8">
        <v>0</v>
      </c>
      <c r="K990" s="8">
        <v>0</v>
      </c>
      <c r="L990" s="8">
        <v>0</v>
      </c>
      <c r="M990" s="8">
        <v>1</v>
      </c>
      <c r="N990" s="8">
        <v>2</v>
      </c>
      <c r="O990" s="8">
        <v>2</v>
      </c>
      <c r="P990" s="8">
        <v>0</v>
      </c>
      <c r="Q990" s="8">
        <v>0</v>
      </c>
      <c r="R990" s="8">
        <v>0</v>
      </c>
      <c r="S990" s="8">
        <v>0</v>
      </c>
      <c r="T990" s="8">
        <v>0</v>
      </c>
      <c r="U990" s="8">
        <v>5</v>
      </c>
      <c r="V990" s="8">
        <v>0</v>
      </c>
      <c r="W990" s="8">
        <v>0</v>
      </c>
      <c r="X990" s="8">
        <v>4</v>
      </c>
      <c r="Y990" s="8">
        <v>1</v>
      </c>
      <c r="Z990" s="8">
        <v>0</v>
      </c>
      <c r="AA990" s="8">
        <v>0</v>
      </c>
      <c r="AB990" s="8">
        <v>1</v>
      </c>
      <c r="AC990" s="8">
        <v>0</v>
      </c>
      <c r="AD990" s="8">
        <v>3</v>
      </c>
      <c r="AE990" s="8">
        <v>1</v>
      </c>
      <c r="AF990" s="8">
        <v>0</v>
      </c>
      <c r="AG990" s="8">
        <v>5</v>
      </c>
      <c r="AH990" s="8">
        <v>0</v>
      </c>
      <c r="AI990" s="8">
        <v>0</v>
      </c>
      <c r="AJ990" s="8">
        <v>1</v>
      </c>
      <c r="AK990" s="8">
        <v>4</v>
      </c>
      <c r="AL990" s="8">
        <v>0</v>
      </c>
      <c r="AM990" s="8">
        <v>0</v>
      </c>
      <c r="AN990" s="8">
        <v>5</v>
      </c>
      <c r="AO990" s="41">
        <f t="shared" si="602"/>
        <v>1</v>
      </c>
      <c r="AP990" s="41">
        <f t="shared" si="603"/>
        <v>0</v>
      </c>
      <c r="AQ990" s="41">
        <f t="shared" si="604"/>
        <v>0</v>
      </c>
      <c r="AR990" s="41">
        <f t="shared" si="570"/>
        <v>0</v>
      </c>
      <c r="AS990" s="41">
        <f t="shared" si="571"/>
        <v>0</v>
      </c>
      <c r="AT990" s="41">
        <f t="shared" si="572"/>
        <v>0</v>
      </c>
      <c r="AU990" s="41">
        <f t="shared" si="573"/>
        <v>0</v>
      </c>
      <c r="AV990" s="41">
        <f t="shared" si="574"/>
        <v>0.2</v>
      </c>
      <c r="AW990" s="41">
        <f t="shared" si="575"/>
        <v>0.4</v>
      </c>
      <c r="AX990" s="41">
        <f t="shared" si="576"/>
        <v>0.4</v>
      </c>
      <c r="AY990" s="41">
        <f t="shared" si="577"/>
        <v>0</v>
      </c>
      <c r="AZ990" s="41">
        <f t="shared" si="578"/>
        <v>0</v>
      </c>
      <c r="BA990" s="41">
        <f t="shared" si="579"/>
        <v>0</v>
      </c>
      <c r="BB990" s="41">
        <f t="shared" si="580"/>
        <v>0</v>
      </c>
      <c r="BC990" s="41">
        <f t="shared" si="581"/>
        <v>0</v>
      </c>
      <c r="BD990" s="41">
        <f t="shared" si="582"/>
        <v>1</v>
      </c>
      <c r="BE990" s="41">
        <f t="shared" si="583"/>
        <v>0</v>
      </c>
      <c r="BF990" s="41">
        <f t="shared" si="584"/>
        <v>0</v>
      </c>
      <c r="BG990" s="41">
        <f t="shared" si="585"/>
        <v>0.8</v>
      </c>
      <c r="BH990" s="41">
        <f t="shared" si="586"/>
        <v>0.2</v>
      </c>
      <c r="BI990" s="41">
        <f t="shared" si="587"/>
        <v>0</v>
      </c>
      <c r="BJ990" s="41">
        <f t="shared" si="588"/>
        <v>0</v>
      </c>
      <c r="BK990" s="41">
        <f t="shared" si="589"/>
        <v>0.2</v>
      </c>
      <c r="BL990" s="41">
        <f t="shared" si="590"/>
        <v>0</v>
      </c>
      <c r="BM990" s="41">
        <f t="shared" si="591"/>
        <v>0.6</v>
      </c>
      <c r="BN990" s="41">
        <f t="shared" si="592"/>
        <v>0.2</v>
      </c>
      <c r="BO990" s="41">
        <f t="shared" si="593"/>
        <v>0</v>
      </c>
      <c r="BP990" s="41">
        <f t="shared" si="594"/>
        <v>1</v>
      </c>
      <c r="BQ990" s="41">
        <f t="shared" si="595"/>
        <v>0</v>
      </c>
      <c r="BR990" s="41">
        <f t="shared" si="596"/>
        <v>0</v>
      </c>
      <c r="BS990" s="41">
        <f t="shared" si="597"/>
        <v>0.2</v>
      </c>
      <c r="BT990" s="41">
        <f t="shared" si="598"/>
        <v>0.8</v>
      </c>
      <c r="BU990" s="41">
        <f t="shared" si="599"/>
        <v>0</v>
      </c>
      <c r="BV990" s="41">
        <f t="shared" si="600"/>
        <v>0</v>
      </c>
      <c r="BW990" s="41">
        <f t="shared" si="601"/>
        <v>1</v>
      </c>
      <c r="BX990" s="41" t="str">
        <f t="shared" si="606"/>
        <v>2014Nurse practitionersBritish Columbia</v>
      </c>
      <c r="BY990" s="51">
        <f>VLOOKUP(BX990,'%workplace'!$A$1:$F$381,6,FALSE)</f>
        <v>245</v>
      </c>
      <c r="BZ990" s="32">
        <f t="shared" si="607"/>
        <v>2.0408163265306121E-2</v>
      </c>
    </row>
    <row r="991" spans="1:78" s="8" customFormat="1" hidden="1" x14ac:dyDescent="0.2">
      <c r="A991" s="8" t="str">
        <f t="shared" si="605"/>
        <v>2014Nurse practitionersBritish ColumbiaHospital</v>
      </c>
      <c r="B991" s="8" t="s">
        <v>5</v>
      </c>
      <c r="C991" s="8" t="s">
        <v>23</v>
      </c>
      <c r="D991" s="8" t="s">
        <v>10</v>
      </c>
      <c r="E991" s="8">
        <v>2014</v>
      </c>
      <c r="F991" s="8">
        <v>86</v>
      </c>
      <c r="G991" s="8">
        <v>8</v>
      </c>
      <c r="H991" s="8">
        <v>0</v>
      </c>
      <c r="I991" s="8">
        <v>7</v>
      </c>
      <c r="J991" s="8">
        <v>13</v>
      </c>
      <c r="K991" s="8">
        <v>22</v>
      </c>
      <c r="L991" s="8">
        <v>14</v>
      </c>
      <c r="M991" s="8">
        <v>16</v>
      </c>
      <c r="N991" s="8">
        <v>12</v>
      </c>
      <c r="O991" s="8">
        <v>6</v>
      </c>
      <c r="P991" s="8">
        <v>3</v>
      </c>
      <c r="Q991" s="8">
        <v>1</v>
      </c>
      <c r="R991" s="8">
        <v>0</v>
      </c>
      <c r="S991" s="8">
        <v>0</v>
      </c>
      <c r="T991" s="8">
        <v>0</v>
      </c>
      <c r="U991" s="8">
        <v>84</v>
      </c>
      <c r="V991" s="8">
        <v>10</v>
      </c>
      <c r="W991" s="8">
        <v>0</v>
      </c>
      <c r="X991" s="8">
        <v>50</v>
      </c>
      <c r="Y991" s="8">
        <v>19</v>
      </c>
      <c r="Z991" s="8">
        <v>24</v>
      </c>
      <c r="AA991" s="8">
        <v>1</v>
      </c>
      <c r="AB991" s="8">
        <v>2</v>
      </c>
      <c r="AC991" s="8">
        <v>0</v>
      </c>
      <c r="AD991" s="8">
        <v>67</v>
      </c>
      <c r="AE991" s="8">
        <v>25</v>
      </c>
      <c r="AF991" s="8">
        <v>1</v>
      </c>
      <c r="AG991" s="8">
        <v>92</v>
      </c>
      <c r="AH991" s="8">
        <v>1</v>
      </c>
      <c r="AI991" s="8">
        <v>0</v>
      </c>
      <c r="AJ991" s="8">
        <v>5</v>
      </c>
      <c r="AK991" s="8">
        <v>89</v>
      </c>
      <c r="AL991" s="8">
        <v>0</v>
      </c>
      <c r="AM991" s="8">
        <v>0</v>
      </c>
      <c r="AN991" s="8">
        <v>94</v>
      </c>
      <c r="AO991" s="41">
        <f t="shared" si="602"/>
        <v>0.91489361702127658</v>
      </c>
      <c r="AP991" s="41">
        <f t="shared" si="603"/>
        <v>8.5106382978723402E-2</v>
      </c>
      <c r="AQ991" s="41">
        <f t="shared" si="604"/>
        <v>0</v>
      </c>
      <c r="AR991" s="41">
        <f t="shared" si="570"/>
        <v>7.4468085106382975E-2</v>
      </c>
      <c r="AS991" s="41">
        <f t="shared" si="571"/>
        <v>0.13829787234042554</v>
      </c>
      <c r="AT991" s="41">
        <f t="shared" si="572"/>
        <v>0.23404255319148937</v>
      </c>
      <c r="AU991" s="41">
        <f t="shared" si="573"/>
        <v>0.14893617021276595</v>
      </c>
      <c r="AV991" s="41">
        <f t="shared" si="574"/>
        <v>0.1702127659574468</v>
      </c>
      <c r="AW991" s="41">
        <f t="shared" si="575"/>
        <v>0.1276595744680851</v>
      </c>
      <c r="AX991" s="41">
        <f t="shared" si="576"/>
        <v>6.3829787234042548E-2</v>
      </c>
      <c r="AY991" s="41">
        <f t="shared" si="577"/>
        <v>3.1914893617021274E-2</v>
      </c>
      <c r="AZ991" s="41">
        <f t="shared" si="578"/>
        <v>1.0638297872340425E-2</v>
      </c>
      <c r="BA991" s="41">
        <f t="shared" si="579"/>
        <v>0</v>
      </c>
      <c r="BB991" s="41">
        <f t="shared" si="580"/>
        <v>0</v>
      </c>
      <c r="BC991" s="41">
        <f t="shared" si="581"/>
        <v>0</v>
      </c>
      <c r="BD991" s="41">
        <f t="shared" si="582"/>
        <v>0.8936170212765957</v>
      </c>
      <c r="BE991" s="41">
        <f t="shared" si="583"/>
        <v>0.10638297872340426</v>
      </c>
      <c r="BF991" s="41">
        <f t="shared" si="584"/>
        <v>0</v>
      </c>
      <c r="BG991" s="41">
        <f t="shared" si="585"/>
        <v>0.53191489361702127</v>
      </c>
      <c r="BH991" s="41">
        <f t="shared" si="586"/>
        <v>0.20212765957446807</v>
      </c>
      <c r="BI991" s="41">
        <f t="shared" si="587"/>
        <v>0.25531914893617019</v>
      </c>
      <c r="BJ991" s="41">
        <f t="shared" si="588"/>
        <v>1.0638297872340425E-2</v>
      </c>
      <c r="BK991" s="41">
        <f t="shared" si="589"/>
        <v>2.1276595744680851E-2</v>
      </c>
      <c r="BL991" s="41">
        <f t="shared" si="590"/>
        <v>0</v>
      </c>
      <c r="BM991" s="41">
        <f t="shared" si="591"/>
        <v>0.71276595744680848</v>
      </c>
      <c r="BN991" s="41">
        <f t="shared" si="592"/>
        <v>0.26595744680851063</v>
      </c>
      <c r="BO991" s="41">
        <f t="shared" si="593"/>
        <v>1.0638297872340425E-2</v>
      </c>
      <c r="BP991" s="41">
        <f t="shared" si="594"/>
        <v>0.97872340425531912</v>
      </c>
      <c r="BQ991" s="41">
        <f t="shared" si="595"/>
        <v>1.0638297872340425E-2</v>
      </c>
      <c r="BR991" s="41">
        <f t="shared" si="596"/>
        <v>0</v>
      </c>
      <c r="BS991" s="41">
        <f t="shared" si="597"/>
        <v>5.3191489361702128E-2</v>
      </c>
      <c r="BT991" s="41">
        <f t="shared" si="598"/>
        <v>0.94680851063829785</v>
      </c>
      <c r="BU991" s="41">
        <f t="shared" si="599"/>
        <v>0</v>
      </c>
      <c r="BV991" s="41">
        <f t="shared" si="600"/>
        <v>0</v>
      </c>
      <c r="BW991" s="41">
        <f t="shared" si="601"/>
        <v>1</v>
      </c>
      <c r="BX991" s="41" t="str">
        <f t="shared" si="606"/>
        <v>2014Nurse practitionersBritish Columbia</v>
      </c>
      <c r="BY991" s="51">
        <f>VLOOKUP(BX991,'%workplace'!$A$1:$F$381,6,FALSE)</f>
        <v>245</v>
      </c>
      <c r="BZ991" s="32">
        <f t="shared" si="607"/>
        <v>0.3836734693877551</v>
      </c>
    </row>
    <row r="992" spans="1:78" s="8" customFormat="1" hidden="1" x14ac:dyDescent="0.2">
      <c r="A992" s="8" t="str">
        <f t="shared" si="605"/>
        <v>2014Nurse practitionersBritish ColumbiaOther places of work</v>
      </c>
      <c r="B992" s="8" t="s">
        <v>5</v>
      </c>
      <c r="C992" s="8" t="s">
        <v>23</v>
      </c>
      <c r="D992" s="8" t="s">
        <v>13</v>
      </c>
      <c r="E992" s="8">
        <v>2014</v>
      </c>
      <c r="F992" s="8">
        <v>28</v>
      </c>
      <c r="G992" s="8">
        <v>0</v>
      </c>
      <c r="H992" s="8">
        <v>0</v>
      </c>
      <c r="I992" s="8">
        <v>0</v>
      </c>
      <c r="J992" s="8">
        <v>4</v>
      </c>
      <c r="K992" s="8">
        <v>6</v>
      </c>
      <c r="L992" s="8">
        <v>6</v>
      </c>
      <c r="M992" s="8">
        <v>2</v>
      </c>
      <c r="N992" s="8">
        <v>6</v>
      </c>
      <c r="O992" s="8">
        <v>2</v>
      </c>
      <c r="P992" s="8">
        <v>1</v>
      </c>
      <c r="Q992" s="8">
        <v>1</v>
      </c>
      <c r="R992" s="8">
        <v>0</v>
      </c>
      <c r="S992" s="8">
        <v>0</v>
      </c>
      <c r="T992" s="8">
        <v>0</v>
      </c>
      <c r="U992" s="8">
        <v>28</v>
      </c>
      <c r="V992" s="8">
        <v>0</v>
      </c>
      <c r="W992" s="8">
        <v>0</v>
      </c>
      <c r="X992" s="8">
        <v>8</v>
      </c>
      <c r="Y992" s="8">
        <v>9</v>
      </c>
      <c r="Z992" s="8">
        <v>10</v>
      </c>
      <c r="AA992" s="8">
        <v>1</v>
      </c>
      <c r="AB992" s="8">
        <v>0</v>
      </c>
      <c r="AC992" s="8">
        <v>0</v>
      </c>
      <c r="AD992" s="8">
        <v>27</v>
      </c>
      <c r="AE992" s="8">
        <v>1</v>
      </c>
      <c r="AF992" s="8">
        <v>3</v>
      </c>
      <c r="AG992" s="8">
        <v>12</v>
      </c>
      <c r="AH992" s="8">
        <v>13</v>
      </c>
      <c r="AI992" s="8">
        <v>0</v>
      </c>
      <c r="AJ992" s="8">
        <v>1</v>
      </c>
      <c r="AK992" s="8">
        <v>27</v>
      </c>
      <c r="AL992" s="8">
        <v>0</v>
      </c>
      <c r="AM992" s="8">
        <v>0</v>
      </c>
      <c r="AN992" s="8">
        <v>28</v>
      </c>
      <c r="AO992" s="41">
        <f t="shared" si="602"/>
        <v>1</v>
      </c>
      <c r="AP992" s="41">
        <f t="shared" si="603"/>
        <v>0</v>
      </c>
      <c r="AQ992" s="41">
        <f t="shared" si="604"/>
        <v>0</v>
      </c>
      <c r="AR992" s="41">
        <f t="shared" si="570"/>
        <v>0</v>
      </c>
      <c r="AS992" s="41">
        <f t="shared" si="571"/>
        <v>0.14285714285714285</v>
      </c>
      <c r="AT992" s="41">
        <f t="shared" si="572"/>
        <v>0.21428571428571427</v>
      </c>
      <c r="AU992" s="41">
        <f t="shared" si="573"/>
        <v>0.21428571428571427</v>
      </c>
      <c r="AV992" s="41">
        <f t="shared" si="574"/>
        <v>7.1428571428571425E-2</v>
      </c>
      <c r="AW992" s="41">
        <f t="shared" si="575"/>
        <v>0.21428571428571427</v>
      </c>
      <c r="AX992" s="41">
        <f t="shared" si="576"/>
        <v>7.1428571428571425E-2</v>
      </c>
      <c r="AY992" s="41">
        <f t="shared" si="577"/>
        <v>3.5714285714285712E-2</v>
      </c>
      <c r="AZ992" s="41">
        <f t="shared" si="578"/>
        <v>3.5714285714285712E-2</v>
      </c>
      <c r="BA992" s="41">
        <f t="shared" si="579"/>
        <v>0</v>
      </c>
      <c r="BB992" s="41">
        <f t="shared" si="580"/>
        <v>0</v>
      </c>
      <c r="BC992" s="41">
        <f t="shared" si="581"/>
        <v>0</v>
      </c>
      <c r="BD992" s="41">
        <f t="shared" si="582"/>
        <v>1</v>
      </c>
      <c r="BE992" s="41">
        <f t="shared" si="583"/>
        <v>0</v>
      </c>
      <c r="BF992" s="41">
        <f t="shared" si="584"/>
        <v>0</v>
      </c>
      <c r="BG992" s="41">
        <f t="shared" si="585"/>
        <v>0.2857142857142857</v>
      </c>
      <c r="BH992" s="41">
        <f t="shared" si="586"/>
        <v>0.32142857142857145</v>
      </c>
      <c r="BI992" s="41">
        <f t="shared" si="587"/>
        <v>0.35714285714285715</v>
      </c>
      <c r="BJ992" s="41">
        <f t="shared" si="588"/>
        <v>3.5714285714285712E-2</v>
      </c>
      <c r="BK992" s="41">
        <f t="shared" si="589"/>
        <v>0</v>
      </c>
      <c r="BL992" s="41">
        <f t="shared" si="590"/>
        <v>0</v>
      </c>
      <c r="BM992" s="41">
        <f t="shared" si="591"/>
        <v>0.9642857142857143</v>
      </c>
      <c r="BN992" s="41">
        <f t="shared" si="592"/>
        <v>3.5714285714285712E-2</v>
      </c>
      <c r="BO992" s="41">
        <f t="shared" si="593"/>
        <v>0.10714285714285714</v>
      </c>
      <c r="BP992" s="41">
        <f t="shared" si="594"/>
        <v>0.42857142857142855</v>
      </c>
      <c r="BQ992" s="41">
        <f t="shared" si="595"/>
        <v>0.4642857142857143</v>
      </c>
      <c r="BR992" s="41">
        <f t="shared" si="596"/>
        <v>0</v>
      </c>
      <c r="BS992" s="41">
        <f t="shared" si="597"/>
        <v>3.5714285714285712E-2</v>
      </c>
      <c r="BT992" s="41">
        <f t="shared" si="598"/>
        <v>0.9642857142857143</v>
      </c>
      <c r="BU992" s="41">
        <f t="shared" si="599"/>
        <v>0</v>
      </c>
      <c r="BV992" s="41">
        <f t="shared" si="600"/>
        <v>0</v>
      </c>
      <c r="BW992" s="41">
        <f t="shared" si="601"/>
        <v>1</v>
      </c>
      <c r="BX992" s="41" t="str">
        <f t="shared" si="606"/>
        <v>2014Nurse practitionersBritish Columbia</v>
      </c>
      <c r="BY992" s="51">
        <f>VLOOKUP(BX992,'%workplace'!$A$1:$F$381,6,FALSE)</f>
        <v>245</v>
      </c>
      <c r="BZ992" s="32">
        <f t="shared" si="607"/>
        <v>0.11428571428571428</v>
      </c>
    </row>
    <row r="993" spans="1:78" s="8" customFormat="1" hidden="1" x14ac:dyDescent="0.2">
      <c r="A993" s="8" t="str">
        <f t="shared" si="605"/>
        <v>2014Nurse practitionersBritish ColumbiaUnknown places of work</v>
      </c>
      <c r="B993" s="8" t="s">
        <v>5</v>
      </c>
      <c r="C993" s="8" t="s">
        <v>23</v>
      </c>
      <c r="D993" s="8" t="s">
        <v>49</v>
      </c>
      <c r="E993" s="8">
        <v>2014</v>
      </c>
      <c r="F993" s="8">
        <v>29</v>
      </c>
      <c r="G993" s="8">
        <v>3</v>
      </c>
      <c r="H993" s="8">
        <v>0</v>
      </c>
      <c r="I993" s="8">
        <v>2</v>
      </c>
      <c r="J993" s="8">
        <v>7</v>
      </c>
      <c r="K993" s="8">
        <v>4</v>
      </c>
      <c r="L993" s="8">
        <v>4</v>
      </c>
      <c r="M993" s="8">
        <v>2</v>
      </c>
      <c r="N993" s="8">
        <v>7</v>
      </c>
      <c r="O993" s="8">
        <v>4</v>
      </c>
      <c r="P993" s="8">
        <v>1</v>
      </c>
      <c r="Q993" s="8">
        <v>1</v>
      </c>
      <c r="R993" s="8">
        <v>0</v>
      </c>
      <c r="S993" s="8">
        <v>0</v>
      </c>
      <c r="T993" s="8">
        <v>0</v>
      </c>
      <c r="U993" s="8">
        <v>30</v>
      </c>
      <c r="V993" s="8">
        <v>2</v>
      </c>
      <c r="W993" s="8">
        <v>0</v>
      </c>
      <c r="X993" s="8">
        <v>16</v>
      </c>
      <c r="Y993" s="8">
        <v>6</v>
      </c>
      <c r="Z993" s="8">
        <v>10</v>
      </c>
      <c r="AA993" s="8">
        <v>0</v>
      </c>
      <c r="AB993" s="8">
        <v>1</v>
      </c>
      <c r="AC993" s="8">
        <v>0</v>
      </c>
      <c r="AD993" s="8">
        <v>30</v>
      </c>
      <c r="AE993" s="8">
        <v>1</v>
      </c>
      <c r="AF993" s="8">
        <v>0</v>
      </c>
      <c r="AG993" s="8">
        <v>32</v>
      </c>
      <c r="AH993" s="8">
        <v>0</v>
      </c>
      <c r="AI993" s="8">
        <v>0</v>
      </c>
      <c r="AJ993" s="8">
        <v>6</v>
      </c>
      <c r="AK993" s="8">
        <v>26</v>
      </c>
      <c r="AL993" s="8">
        <v>0</v>
      </c>
      <c r="AM993" s="8">
        <v>0</v>
      </c>
      <c r="AN993" s="8">
        <v>32</v>
      </c>
      <c r="AO993" s="41">
        <f t="shared" si="602"/>
        <v>0.90625</v>
      </c>
      <c r="AP993" s="41">
        <f t="shared" si="603"/>
        <v>9.375E-2</v>
      </c>
      <c r="AQ993" s="41">
        <f t="shared" si="604"/>
        <v>0</v>
      </c>
      <c r="AR993" s="41">
        <f t="shared" si="570"/>
        <v>6.25E-2</v>
      </c>
      <c r="AS993" s="41">
        <f t="shared" si="571"/>
        <v>0.21875</v>
      </c>
      <c r="AT993" s="41">
        <f t="shared" si="572"/>
        <v>0.125</v>
      </c>
      <c r="AU993" s="41">
        <f t="shared" si="573"/>
        <v>0.125</v>
      </c>
      <c r="AV993" s="41">
        <f t="shared" si="574"/>
        <v>6.25E-2</v>
      </c>
      <c r="AW993" s="41">
        <f t="shared" si="575"/>
        <v>0.21875</v>
      </c>
      <c r="AX993" s="41">
        <f t="shared" si="576"/>
        <v>0.125</v>
      </c>
      <c r="AY993" s="41">
        <f t="shared" si="577"/>
        <v>3.125E-2</v>
      </c>
      <c r="AZ993" s="41">
        <f t="shared" si="578"/>
        <v>3.125E-2</v>
      </c>
      <c r="BA993" s="41">
        <f t="shared" si="579"/>
        <v>0</v>
      </c>
      <c r="BB993" s="41">
        <f t="shared" si="580"/>
        <v>0</v>
      </c>
      <c r="BC993" s="41">
        <f t="shared" si="581"/>
        <v>0</v>
      </c>
      <c r="BD993" s="41">
        <f t="shared" si="582"/>
        <v>0.9375</v>
      </c>
      <c r="BE993" s="41">
        <f t="shared" si="583"/>
        <v>6.25E-2</v>
      </c>
      <c r="BF993" s="41">
        <f t="shared" si="584"/>
        <v>0</v>
      </c>
      <c r="BG993" s="41">
        <f t="shared" si="585"/>
        <v>0.5</v>
      </c>
      <c r="BH993" s="41">
        <f t="shared" si="586"/>
        <v>0.1875</v>
      </c>
      <c r="BI993" s="41">
        <f t="shared" si="587"/>
        <v>0.3125</v>
      </c>
      <c r="BJ993" s="41">
        <f t="shared" si="588"/>
        <v>0</v>
      </c>
      <c r="BK993" s="41">
        <f t="shared" si="589"/>
        <v>3.125E-2</v>
      </c>
      <c r="BL993" s="41">
        <f t="shared" si="590"/>
        <v>0</v>
      </c>
      <c r="BM993" s="41">
        <f t="shared" si="591"/>
        <v>0.9375</v>
      </c>
      <c r="BN993" s="41">
        <f t="shared" si="592"/>
        <v>3.125E-2</v>
      </c>
      <c r="BO993" s="41">
        <f t="shared" si="593"/>
        <v>0</v>
      </c>
      <c r="BP993" s="41">
        <f t="shared" si="594"/>
        <v>1</v>
      </c>
      <c r="BQ993" s="41">
        <f t="shared" si="595"/>
        <v>0</v>
      </c>
      <c r="BR993" s="41">
        <f t="shared" si="596"/>
        <v>0</v>
      </c>
      <c r="BS993" s="41">
        <f t="shared" si="597"/>
        <v>0.1875</v>
      </c>
      <c r="BT993" s="41">
        <f t="shared" si="598"/>
        <v>0.8125</v>
      </c>
      <c r="BU993" s="41">
        <f t="shared" si="599"/>
        <v>0</v>
      </c>
      <c r="BV993" s="41">
        <f t="shared" si="600"/>
        <v>0</v>
      </c>
      <c r="BW993" s="41">
        <f t="shared" si="601"/>
        <v>1</v>
      </c>
      <c r="BX993" s="41" t="str">
        <f t="shared" si="606"/>
        <v>2014Nurse practitionersBritish Columbia</v>
      </c>
      <c r="BY993" s="51">
        <f>VLOOKUP(BX993,'%workplace'!$A$1:$F$381,6,FALSE)</f>
        <v>245</v>
      </c>
      <c r="BZ993" s="32">
        <f t="shared" si="607"/>
        <v>0.1306122448979592</v>
      </c>
    </row>
    <row r="994" spans="1:78" s="8" customFormat="1" hidden="1" x14ac:dyDescent="0.2">
      <c r="A994" s="8" t="str">
        <f t="shared" si="605"/>
        <v>2014Nurse practitionersYukonAll places of work</v>
      </c>
      <c r="B994" s="8" t="s">
        <v>5</v>
      </c>
      <c r="C994" s="8" t="s">
        <v>24</v>
      </c>
      <c r="D994" s="8" t="s">
        <v>9</v>
      </c>
      <c r="E994" s="8">
        <v>2014</v>
      </c>
      <c r="F994" s="8">
        <v>6</v>
      </c>
      <c r="G994" s="8">
        <v>0</v>
      </c>
      <c r="H994" s="8">
        <v>0</v>
      </c>
      <c r="I994" s="8">
        <v>0</v>
      </c>
      <c r="J994" s="8">
        <v>1</v>
      </c>
      <c r="K994" s="8">
        <v>2</v>
      </c>
      <c r="L994" s="8">
        <v>2</v>
      </c>
      <c r="M994" s="8">
        <v>0</v>
      </c>
      <c r="N994" s="8">
        <v>0</v>
      </c>
      <c r="O994" s="8">
        <v>1</v>
      </c>
      <c r="P994" s="8">
        <v>0</v>
      </c>
      <c r="Q994" s="8">
        <v>0</v>
      </c>
      <c r="R994" s="8">
        <v>0</v>
      </c>
      <c r="S994" s="8">
        <v>0</v>
      </c>
      <c r="T994" s="8">
        <v>0</v>
      </c>
      <c r="U994" s="8">
        <v>6</v>
      </c>
      <c r="V994" s="8">
        <v>0</v>
      </c>
      <c r="W994" s="8">
        <v>0</v>
      </c>
      <c r="X994" s="8">
        <v>4</v>
      </c>
      <c r="Y994" s="8">
        <v>1</v>
      </c>
      <c r="Z994" s="8">
        <v>1</v>
      </c>
      <c r="AA994" s="8">
        <v>0</v>
      </c>
      <c r="AB994" s="8">
        <v>0</v>
      </c>
      <c r="AC994" s="8">
        <v>0</v>
      </c>
      <c r="AD994" s="8">
        <v>4</v>
      </c>
      <c r="AE994" s="8">
        <v>2</v>
      </c>
      <c r="AF994" s="8">
        <v>1</v>
      </c>
      <c r="AG994" s="8">
        <v>5</v>
      </c>
      <c r="AH994" s="8">
        <v>0</v>
      </c>
      <c r="AI994" s="8">
        <v>0</v>
      </c>
      <c r="AJ994" s="8">
        <v>3</v>
      </c>
      <c r="AK994" s="8">
        <v>3</v>
      </c>
      <c r="AL994" s="8">
        <v>0</v>
      </c>
      <c r="AM994" s="8">
        <v>0</v>
      </c>
      <c r="AN994" s="8">
        <v>6</v>
      </c>
      <c r="AO994" s="41">
        <f t="shared" si="602"/>
        <v>1</v>
      </c>
      <c r="AP994" s="41">
        <f t="shared" si="603"/>
        <v>0</v>
      </c>
      <c r="AQ994" s="41">
        <f t="shared" si="604"/>
        <v>0</v>
      </c>
      <c r="AR994" s="41">
        <f t="shared" si="570"/>
        <v>0</v>
      </c>
      <c r="AS994" s="41">
        <f t="shared" si="571"/>
        <v>0.16666666666666666</v>
      </c>
      <c r="AT994" s="41">
        <f t="shared" si="572"/>
        <v>0.33333333333333331</v>
      </c>
      <c r="AU994" s="41">
        <f t="shared" si="573"/>
        <v>0.33333333333333331</v>
      </c>
      <c r="AV994" s="41">
        <f t="shared" si="574"/>
        <v>0</v>
      </c>
      <c r="AW994" s="41">
        <f t="shared" si="575"/>
        <v>0</v>
      </c>
      <c r="AX994" s="41">
        <f t="shared" si="576"/>
        <v>0.16666666666666666</v>
      </c>
      <c r="AY994" s="41">
        <f t="shared" si="577"/>
        <v>0</v>
      </c>
      <c r="AZ994" s="41">
        <f t="shared" si="578"/>
        <v>0</v>
      </c>
      <c r="BA994" s="41">
        <f t="shared" si="579"/>
        <v>0</v>
      </c>
      <c r="BB994" s="41">
        <f t="shared" si="580"/>
        <v>0</v>
      </c>
      <c r="BC994" s="41">
        <f t="shared" si="581"/>
        <v>0</v>
      </c>
      <c r="BD994" s="41">
        <f t="shared" si="582"/>
        <v>1</v>
      </c>
      <c r="BE994" s="41">
        <f t="shared" si="583"/>
        <v>0</v>
      </c>
      <c r="BF994" s="41">
        <f t="shared" si="584"/>
        <v>0</v>
      </c>
      <c r="BG994" s="41">
        <f t="shared" si="585"/>
        <v>0.66666666666666663</v>
      </c>
      <c r="BH994" s="41">
        <f t="shared" si="586"/>
        <v>0.16666666666666666</v>
      </c>
      <c r="BI994" s="41">
        <f t="shared" si="587"/>
        <v>0.16666666666666666</v>
      </c>
      <c r="BJ994" s="41">
        <f t="shared" si="588"/>
        <v>0</v>
      </c>
      <c r="BK994" s="41">
        <f t="shared" si="589"/>
        <v>0</v>
      </c>
      <c r="BL994" s="41">
        <f t="shared" si="590"/>
        <v>0</v>
      </c>
      <c r="BM994" s="41">
        <f t="shared" si="591"/>
        <v>0.66666666666666663</v>
      </c>
      <c r="BN994" s="41">
        <f t="shared" si="592"/>
        <v>0.33333333333333331</v>
      </c>
      <c r="BO994" s="41">
        <f t="shared" si="593"/>
        <v>0.16666666666666666</v>
      </c>
      <c r="BP994" s="41">
        <f t="shared" si="594"/>
        <v>0.83333333333333337</v>
      </c>
      <c r="BQ994" s="41">
        <f t="shared" si="595"/>
        <v>0</v>
      </c>
      <c r="BR994" s="41">
        <f t="shared" si="596"/>
        <v>0</v>
      </c>
      <c r="BS994" s="41">
        <f t="shared" si="597"/>
        <v>0.5</v>
      </c>
      <c r="BT994" s="41">
        <f t="shared" si="598"/>
        <v>0.5</v>
      </c>
      <c r="BU994" s="41">
        <f t="shared" si="599"/>
        <v>0</v>
      </c>
      <c r="BV994" s="41">
        <f t="shared" si="600"/>
        <v>0</v>
      </c>
      <c r="BW994" s="41">
        <f t="shared" si="601"/>
        <v>1</v>
      </c>
      <c r="BX994" s="41" t="str">
        <f t="shared" si="606"/>
        <v>2014Nurse practitionersYukon</v>
      </c>
      <c r="BY994" s="51">
        <f>VLOOKUP(BX994,'%workplace'!$A$1:$F$381,6,FALSE)</f>
        <v>6</v>
      </c>
      <c r="BZ994" s="32">
        <f t="shared" si="607"/>
        <v>1</v>
      </c>
    </row>
    <row r="995" spans="1:78" s="8" customFormat="1" hidden="1" x14ac:dyDescent="0.2">
      <c r="A995" s="8" t="str">
        <f t="shared" si="605"/>
        <v>2014Nurse practitionersYukonCommunity health</v>
      </c>
      <c r="B995" s="8" t="s">
        <v>5</v>
      </c>
      <c r="C995" s="8" t="s">
        <v>24</v>
      </c>
      <c r="D995" s="8" t="s">
        <v>11</v>
      </c>
      <c r="E995" s="8">
        <v>2014</v>
      </c>
      <c r="F995" s="8">
        <v>5</v>
      </c>
      <c r="G995" s="8">
        <v>0</v>
      </c>
      <c r="H995" s="8">
        <v>0</v>
      </c>
      <c r="I995" s="8">
        <v>0</v>
      </c>
      <c r="J995" s="8">
        <v>1</v>
      </c>
      <c r="K995" s="8">
        <v>2</v>
      </c>
      <c r="L995" s="8">
        <v>1</v>
      </c>
      <c r="M995" s="8">
        <v>0</v>
      </c>
      <c r="N995" s="8">
        <v>0</v>
      </c>
      <c r="O995" s="8">
        <v>1</v>
      </c>
      <c r="P995" s="8">
        <v>0</v>
      </c>
      <c r="Q995" s="8">
        <v>0</v>
      </c>
      <c r="R995" s="8">
        <v>0</v>
      </c>
      <c r="S995" s="8">
        <v>0</v>
      </c>
      <c r="T995" s="8">
        <v>0</v>
      </c>
      <c r="U995" s="8">
        <v>5</v>
      </c>
      <c r="V995" s="8">
        <v>0</v>
      </c>
      <c r="W995" s="8">
        <v>0</v>
      </c>
      <c r="X995" s="8">
        <v>3</v>
      </c>
      <c r="Y995" s="8">
        <v>1</v>
      </c>
      <c r="Z995" s="8">
        <v>1</v>
      </c>
      <c r="AA995" s="8">
        <v>0</v>
      </c>
      <c r="AB995" s="8">
        <v>0</v>
      </c>
      <c r="AC995" s="8">
        <v>0</v>
      </c>
      <c r="AD995" s="8">
        <v>3</v>
      </c>
      <c r="AE995" s="8">
        <v>2</v>
      </c>
      <c r="AF995" s="8">
        <v>1</v>
      </c>
      <c r="AG995" s="8">
        <v>4</v>
      </c>
      <c r="AH995" s="8">
        <v>0</v>
      </c>
      <c r="AI995" s="8">
        <v>0</v>
      </c>
      <c r="AJ995" s="8">
        <v>3</v>
      </c>
      <c r="AK995" s="8">
        <v>2</v>
      </c>
      <c r="AL995" s="8">
        <v>0</v>
      </c>
      <c r="AM995" s="8">
        <v>0</v>
      </c>
      <c r="AN995" s="8">
        <v>5</v>
      </c>
      <c r="AO995" s="41">
        <f t="shared" si="602"/>
        <v>1</v>
      </c>
      <c r="AP995" s="41">
        <f t="shared" si="603"/>
        <v>0</v>
      </c>
      <c r="AQ995" s="41">
        <f t="shared" si="604"/>
        <v>0</v>
      </c>
      <c r="AR995" s="41">
        <f t="shared" si="570"/>
        <v>0</v>
      </c>
      <c r="AS995" s="41">
        <f t="shared" si="571"/>
        <v>0.2</v>
      </c>
      <c r="AT995" s="41">
        <f t="shared" si="572"/>
        <v>0.4</v>
      </c>
      <c r="AU995" s="41">
        <f t="shared" si="573"/>
        <v>0.2</v>
      </c>
      <c r="AV995" s="41">
        <f t="shared" si="574"/>
        <v>0</v>
      </c>
      <c r="AW995" s="41">
        <f t="shared" si="575"/>
        <v>0</v>
      </c>
      <c r="AX995" s="41">
        <f t="shared" si="576"/>
        <v>0.2</v>
      </c>
      <c r="AY995" s="41">
        <f t="shared" si="577"/>
        <v>0</v>
      </c>
      <c r="AZ995" s="41">
        <f t="shared" si="578"/>
        <v>0</v>
      </c>
      <c r="BA995" s="41">
        <f t="shared" si="579"/>
        <v>0</v>
      </c>
      <c r="BB995" s="41">
        <f t="shared" si="580"/>
        <v>0</v>
      </c>
      <c r="BC995" s="41">
        <f t="shared" si="581"/>
        <v>0</v>
      </c>
      <c r="BD995" s="41">
        <f t="shared" si="582"/>
        <v>1</v>
      </c>
      <c r="BE995" s="41">
        <f t="shared" si="583"/>
        <v>0</v>
      </c>
      <c r="BF995" s="41">
        <f t="shared" si="584"/>
        <v>0</v>
      </c>
      <c r="BG995" s="41">
        <f t="shared" si="585"/>
        <v>0.6</v>
      </c>
      <c r="BH995" s="41">
        <f t="shared" si="586"/>
        <v>0.2</v>
      </c>
      <c r="BI995" s="41">
        <f t="shared" si="587"/>
        <v>0.2</v>
      </c>
      <c r="BJ995" s="41">
        <f t="shared" si="588"/>
        <v>0</v>
      </c>
      <c r="BK995" s="41">
        <f t="shared" si="589"/>
        <v>0</v>
      </c>
      <c r="BL995" s="41">
        <f t="shared" si="590"/>
        <v>0</v>
      </c>
      <c r="BM995" s="41">
        <f t="shared" si="591"/>
        <v>0.6</v>
      </c>
      <c r="BN995" s="41">
        <f t="shared" si="592"/>
        <v>0.4</v>
      </c>
      <c r="BO995" s="41">
        <f t="shared" si="593"/>
        <v>0.2</v>
      </c>
      <c r="BP995" s="41">
        <f t="shared" si="594"/>
        <v>0.8</v>
      </c>
      <c r="BQ995" s="41">
        <f t="shared" si="595"/>
        <v>0</v>
      </c>
      <c r="BR995" s="41">
        <f t="shared" si="596"/>
        <v>0</v>
      </c>
      <c r="BS995" s="41">
        <f t="shared" si="597"/>
        <v>0.6</v>
      </c>
      <c r="BT995" s="41">
        <f t="shared" si="598"/>
        <v>0.4</v>
      </c>
      <c r="BU995" s="41">
        <f t="shared" si="599"/>
        <v>0</v>
      </c>
      <c r="BV995" s="41">
        <f t="shared" si="600"/>
        <v>0</v>
      </c>
      <c r="BW995" s="41">
        <f t="shared" si="601"/>
        <v>1</v>
      </c>
      <c r="BX995" s="41" t="str">
        <f t="shared" si="606"/>
        <v>2014Nurse practitionersYukon</v>
      </c>
      <c r="BY995" s="51">
        <f>VLOOKUP(BX995,'%workplace'!$A$1:$F$381,6,FALSE)</f>
        <v>6</v>
      </c>
      <c r="BZ995" s="32">
        <f t="shared" si="607"/>
        <v>0.83333333333333337</v>
      </c>
    </row>
    <row r="996" spans="1:78" s="8" customFormat="1" hidden="1" x14ac:dyDescent="0.2">
      <c r="A996" s="8" t="str">
        <f t="shared" si="605"/>
        <v>2014Nurse practitionersYukonNursing home/long-term care</v>
      </c>
      <c r="B996" s="8" t="s">
        <v>5</v>
      </c>
      <c r="C996" s="8" t="s">
        <v>24</v>
      </c>
      <c r="D996" s="8" t="s">
        <v>12</v>
      </c>
      <c r="E996" s="8">
        <v>2014</v>
      </c>
      <c r="F996" s="8">
        <v>1</v>
      </c>
      <c r="G996" s="8">
        <v>0</v>
      </c>
      <c r="H996" s="8">
        <v>0</v>
      </c>
      <c r="I996" s="8">
        <v>0</v>
      </c>
      <c r="J996" s="8">
        <v>0</v>
      </c>
      <c r="K996" s="8">
        <v>0</v>
      </c>
      <c r="L996" s="8">
        <v>1</v>
      </c>
      <c r="M996" s="8">
        <v>0</v>
      </c>
      <c r="N996" s="8">
        <v>0</v>
      </c>
      <c r="O996" s="8">
        <v>0</v>
      </c>
      <c r="P996" s="8">
        <v>0</v>
      </c>
      <c r="Q996" s="8">
        <v>0</v>
      </c>
      <c r="R996" s="8">
        <v>0</v>
      </c>
      <c r="S996" s="8">
        <v>0</v>
      </c>
      <c r="T996" s="8">
        <v>0</v>
      </c>
      <c r="U996" s="8">
        <v>1</v>
      </c>
      <c r="V996" s="8">
        <v>0</v>
      </c>
      <c r="W996" s="8">
        <v>0</v>
      </c>
      <c r="X996" s="8">
        <v>1</v>
      </c>
      <c r="Y996" s="8">
        <v>0</v>
      </c>
      <c r="Z996" s="8">
        <v>0</v>
      </c>
      <c r="AA996" s="8">
        <v>0</v>
      </c>
      <c r="AB996" s="8">
        <v>0</v>
      </c>
      <c r="AC996" s="8">
        <v>0</v>
      </c>
      <c r="AD996" s="8">
        <v>1</v>
      </c>
      <c r="AE996" s="8">
        <v>0</v>
      </c>
      <c r="AF996" s="8">
        <v>0</v>
      </c>
      <c r="AG996" s="8">
        <v>1</v>
      </c>
      <c r="AH996" s="8">
        <v>0</v>
      </c>
      <c r="AI996" s="8">
        <v>0</v>
      </c>
      <c r="AJ996" s="8">
        <v>0</v>
      </c>
      <c r="AK996" s="8">
        <v>1</v>
      </c>
      <c r="AL996" s="8">
        <v>0</v>
      </c>
      <c r="AM996" s="8">
        <v>0</v>
      </c>
      <c r="AN996" s="8">
        <v>1</v>
      </c>
      <c r="AO996" s="41">
        <f t="shared" si="602"/>
        <v>1</v>
      </c>
      <c r="AP996" s="41">
        <f t="shared" si="603"/>
        <v>0</v>
      </c>
      <c r="AQ996" s="41">
        <f t="shared" si="604"/>
        <v>0</v>
      </c>
      <c r="AR996" s="41">
        <f t="shared" si="570"/>
        <v>0</v>
      </c>
      <c r="AS996" s="41">
        <f t="shared" si="571"/>
        <v>0</v>
      </c>
      <c r="AT996" s="41">
        <f t="shared" si="572"/>
        <v>0</v>
      </c>
      <c r="AU996" s="41">
        <f t="shared" si="573"/>
        <v>1</v>
      </c>
      <c r="AV996" s="41">
        <f t="shared" si="574"/>
        <v>0</v>
      </c>
      <c r="AW996" s="41">
        <f t="shared" si="575"/>
        <v>0</v>
      </c>
      <c r="AX996" s="41">
        <f t="shared" si="576"/>
        <v>0</v>
      </c>
      <c r="AY996" s="41">
        <f t="shared" si="577"/>
        <v>0</v>
      </c>
      <c r="AZ996" s="41">
        <f t="shared" si="578"/>
        <v>0</v>
      </c>
      <c r="BA996" s="41">
        <f t="shared" si="579"/>
        <v>0</v>
      </c>
      <c r="BB996" s="41">
        <f t="shared" si="580"/>
        <v>0</v>
      </c>
      <c r="BC996" s="41">
        <f t="shared" si="581"/>
        <v>0</v>
      </c>
      <c r="BD996" s="41">
        <f t="shared" si="582"/>
        <v>1</v>
      </c>
      <c r="BE996" s="41">
        <f t="shared" si="583"/>
        <v>0</v>
      </c>
      <c r="BF996" s="41">
        <f t="shared" si="584"/>
        <v>0</v>
      </c>
      <c r="BG996" s="41">
        <f t="shared" si="585"/>
        <v>1</v>
      </c>
      <c r="BH996" s="41">
        <f t="shared" si="586"/>
        <v>0</v>
      </c>
      <c r="BI996" s="41">
        <f t="shared" si="587"/>
        <v>0</v>
      </c>
      <c r="BJ996" s="41">
        <f t="shared" si="588"/>
        <v>0</v>
      </c>
      <c r="BK996" s="41">
        <f t="shared" si="589"/>
        <v>0</v>
      </c>
      <c r="BL996" s="41">
        <f t="shared" si="590"/>
        <v>0</v>
      </c>
      <c r="BM996" s="41">
        <f t="shared" si="591"/>
        <v>1</v>
      </c>
      <c r="BN996" s="41">
        <f t="shared" si="592"/>
        <v>0</v>
      </c>
      <c r="BO996" s="41">
        <f t="shared" si="593"/>
        <v>0</v>
      </c>
      <c r="BP996" s="41">
        <f t="shared" si="594"/>
        <v>1</v>
      </c>
      <c r="BQ996" s="41">
        <f t="shared" si="595"/>
        <v>0</v>
      </c>
      <c r="BR996" s="41">
        <f t="shared" si="596"/>
        <v>0</v>
      </c>
      <c r="BS996" s="41">
        <f t="shared" si="597"/>
        <v>0</v>
      </c>
      <c r="BT996" s="41">
        <f t="shared" si="598"/>
        <v>1</v>
      </c>
      <c r="BU996" s="41">
        <f t="shared" si="599"/>
        <v>0</v>
      </c>
      <c r="BV996" s="41">
        <f t="shared" si="600"/>
        <v>0</v>
      </c>
      <c r="BW996" s="41">
        <f t="shared" si="601"/>
        <v>1</v>
      </c>
      <c r="BX996" s="41" t="str">
        <f t="shared" si="606"/>
        <v>2014Nurse practitionersYukon</v>
      </c>
      <c r="BY996" s="51">
        <f>VLOOKUP(BX996,'%workplace'!$A$1:$F$381,6,FALSE)</f>
        <v>6</v>
      </c>
      <c r="BZ996" s="32">
        <f t="shared" si="607"/>
        <v>0.16666666666666666</v>
      </c>
    </row>
    <row r="997" spans="1:78" s="8" customFormat="1" hidden="1" x14ac:dyDescent="0.2">
      <c r="A997" s="8" t="str">
        <f t="shared" si="605"/>
        <v>2015Registered nursesNewfoundland and LabradorAll places of work</v>
      </c>
      <c r="B997" s="8" t="s">
        <v>7</v>
      </c>
      <c r="C997" s="8" t="s">
        <v>14</v>
      </c>
      <c r="D997" s="8" t="s">
        <v>9</v>
      </c>
      <c r="E997" s="8">
        <v>2015</v>
      </c>
      <c r="F997" s="8">
        <v>5596</v>
      </c>
      <c r="G997" s="8">
        <v>340</v>
      </c>
      <c r="H997" s="8">
        <v>0</v>
      </c>
      <c r="I997" s="8">
        <v>704</v>
      </c>
      <c r="J997" s="8">
        <v>706</v>
      </c>
      <c r="K997" s="8">
        <v>718</v>
      </c>
      <c r="L997" s="8">
        <v>777</v>
      </c>
      <c r="M997" s="8">
        <v>932</v>
      </c>
      <c r="N997" s="8">
        <v>934</v>
      </c>
      <c r="O997" s="8">
        <v>552</v>
      </c>
      <c r="P997" s="8">
        <v>261</v>
      </c>
      <c r="Q997" s="8">
        <v>85</v>
      </c>
      <c r="R997" s="8">
        <v>17</v>
      </c>
      <c r="S997" s="8">
        <v>250</v>
      </c>
      <c r="T997" s="8">
        <v>0</v>
      </c>
      <c r="U997" s="8">
        <v>5855</v>
      </c>
      <c r="V997" s="8">
        <v>81</v>
      </c>
      <c r="W997" s="8">
        <v>0</v>
      </c>
      <c r="X997" s="8">
        <v>4199</v>
      </c>
      <c r="Y997" s="8">
        <v>764</v>
      </c>
      <c r="Z997" s="8">
        <v>973</v>
      </c>
      <c r="AA997" s="8">
        <v>0</v>
      </c>
      <c r="AB997" s="8">
        <v>764</v>
      </c>
      <c r="AC997" s="8">
        <v>7</v>
      </c>
      <c r="AD997" s="8">
        <v>491</v>
      </c>
      <c r="AE997" s="8">
        <v>4674</v>
      </c>
      <c r="AF997" s="8">
        <v>338</v>
      </c>
      <c r="AG997" s="8">
        <v>5312</v>
      </c>
      <c r="AH997" s="8">
        <v>254</v>
      </c>
      <c r="AI997" s="8">
        <v>32</v>
      </c>
      <c r="AJ997" s="8">
        <v>1748</v>
      </c>
      <c r="AK997" s="8">
        <v>4188</v>
      </c>
      <c r="AL997" s="8">
        <v>0</v>
      </c>
      <c r="AM997" s="8">
        <v>0</v>
      </c>
      <c r="AN997" s="8">
        <v>5936</v>
      </c>
      <c r="AO997" s="41">
        <f t="shared" si="602"/>
        <v>0.94272237196765496</v>
      </c>
      <c r="AP997" s="41">
        <f t="shared" si="603"/>
        <v>5.7277628032345013E-2</v>
      </c>
      <c r="AQ997" s="41">
        <f t="shared" si="604"/>
        <v>0</v>
      </c>
      <c r="AR997" s="41">
        <f t="shared" si="570"/>
        <v>0.11859838274932614</v>
      </c>
      <c r="AS997" s="41">
        <f t="shared" si="571"/>
        <v>0.11893530997304583</v>
      </c>
      <c r="AT997" s="41">
        <f t="shared" si="572"/>
        <v>0.12095687331536388</v>
      </c>
      <c r="AU997" s="41">
        <f t="shared" si="573"/>
        <v>0.13089622641509435</v>
      </c>
      <c r="AV997" s="41">
        <f t="shared" si="574"/>
        <v>0.15700808625336926</v>
      </c>
      <c r="AW997" s="41">
        <f t="shared" si="575"/>
        <v>0.15734501347708896</v>
      </c>
      <c r="AX997" s="41">
        <f t="shared" si="576"/>
        <v>9.2991913746630725E-2</v>
      </c>
      <c r="AY997" s="41">
        <f t="shared" si="577"/>
        <v>4.3969002695417793E-2</v>
      </c>
      <c r="AZ997" s="41">
        <f t="shared" si="578"/>
        <v>1.4319407008086253E-2</v>
      </c>
      <c r="BA997" s="41">
        <f t="shared" si="579"/>
        <v>2.8638814016172507E-3</v>
      </c>
      <c r="BB997" s="41">
        <f t="shared" si="580"/>
        <v>4.2115902964959567E-2</v>
      </c>
      <c r="BC997" s="41">
        <f t="shared" si="581"/>
        <v>0</v>
      </c>
      <c r="BD997" s="41">
        <f t="shared" si="582"/>
        <v>0.98635444743935308</v>
      </c>
      <c r="BE997" s="41">
        <f t="shared" si="583"/>
        <v>1.36455525606469E-2</v>
      </c>
      <c r="BF997" s="41">
        <f t="shared" si="584"/>
        <v>0</v>
      </c>
      <c r="BG997" s="41">
        <f t="shared" si="585"/>
        <v>0.70737870619946097</v>
      </c>
      <c r="BH997" s="41">
        <f t="shared" si="586"/>
        <v>0.12870619946091644</v>
      </c>
      <c r="BI997" s="41">
        <f t="shared" si="587"/>
        <v>0.16391509433962265</v>
      </c>
      <c r="BJ997" s="41">
        <f t="shared" si="588"/>
        <v>0</v>
      </c>
      <c r="BK997" s="41">
        <f t="shared" si="589"/>
        <v>0.12870619946091644</v>
      </c>
      <c r="BL997" s="41">
        <f t="shared" si="590"/>
        <v>1.1792452830188679E-3</v>
      </c>
      <c r="BM997" s="41">
        <f t="shared" si="591"/>
        <v>8.2715633423180598E-2</v>
      </c>
      <c r="BN997" s="41">
        <f t="shared" si="592"/>
        <v>0.78739892183288407</v>
      </c>
      <c r="BO997" s="41">
        <f t="shared" si="593"/>
        <v>5.6940700808625337E-2</v>
      </c>
      <c r="BP997" s="41">
        <f t="shared" si="594"/>
        <v>0.89487870619946097</v>
      </c>
      <c r="BQ997" s="41">
        <f t="shared" si="595"/>
        <v>4.2789757412398925E-2</v>
      </c>
      <c r="BR997" s="41">
        <f t="shared" si="596"/>
        <v>5.3908355795148251E-3</v>
      </c>
      <c r="BS997" s="41">
        <f t="shared" si="597"/>
        <v>0.2944743935309973</v>
      </c>
      <c r="BT997" s="41">
        <f t="shared" si="598"/>
        <v>0.70552560646900264</v>
      </c>
      <c r="BU997" s="41">
        <f t="shared" si="599"/>
        <v>0</v>
      </c>
      <c r="BV997" s="41">
        <f t="shared" si="600"/>
        <v>0</v>
      </c>
      <c r="BW997" s="41">
        <f t="shared" si="601"/>
        <v>1</v>
      </c>
      <c r="BX997" s="41" t="str">
        <f t="shared" si="606"/>
        <v>2015Registered nursesNewfoundland and Labrador</v>
      </c>
      <c r="BY997" s="51">
        <f>VLOOKUP(BX997,'%workplace'!$A$1:$F$381,6,FALSE)</f>
        <v>5936</v>
      </c>
      <c r="BZ997" s="32">
        <f t="shared" si="607"/>
        <v>1</v>
      </c>
    </row>
    <row r="998" spans="1:78" s="8" customFormat="1" hidden="1" x14ac:dyDescent="0.2">
      <c r="A998" s="8" t="str">
        <f t="shared" si="605"/>
        <v>2015Registered nursesNewfoundland and LabradorCommunity health</v>
      </c>
      <c r="B998" s="8" t="s">
        <v>7</v>
      </c>
      <c r="C998" s="8" t="s">
        <v>14</v>
      </c>
      <c r="D998" s="8" t="s">
        <v>11</v>
      </c>
      <c r="E998" s="8">
        <v>2015</v>
      </c>
      <c r="F998" s="8">
        <v>766</v>
      </c>
      <c r="G998" s="8">
        <v>26</v>
      </c>
      <c r="H998" s="8">
        <v>0</v>
      </c>
      <c r="I998" s="8">
        <v>33</v>
      </c>
      <c r="J998" s="8">
        <v>73</v>
      </c>
      <c r="K998" s="8">
        <v>136</v>
      </c>
      <c r="L998" s="8">
        <v>146</v>
      </c>
      <c r="M998" s="8">
        <v>139</v>
      </c>
      <c r="N998" s="8">
        <v>118</v>
      </c>
      <c r="O998" s="8">
        <v>78</v>
      </c>
      <c r="P998" s="8">
        <v>40</v>
      </c>
      <c r="Q998" s="8">
        <v>16</v>
      </c>
      <c r="R998" s="8">
        <v>5</v>
      </c>
      <c r="S998" s="8">
        <v>8</v>
      </c>
      <c r="T998" s="8">
        <v>0</v>
      </c>
      <c r="U998" s="8">
        <v>782</v>
      </c>
      <c r="V998" s="8">
        <v>10</v>
      </c>
      <c r="W998" s="8">
        <v>0</v>
      </c>
      <c r="X998" s="8">
        <v>591</v>
      </c>
      <c r="Y998" s="8">
        <v>103</v>
      </c>
      <c r="Z998" s="8">
        <v>98</v>
      </c>
      <c r="AA998" s="8">
        <v>0</v>
      </c>
      <c r="AB998" s="8">
        <v>131</v>
      </c>
      <c r="AC998" s="8">
        <v>1</v>
      </c>
      <c r="AD998" s="8">
        <v>52</v>
      </c>
      <c r="AE998" s="8">
        <v>608</v>
      </c>
      <c r="AF998" s="8">
        <v>42</v>
      </c>
      <c r="AG998" s="8">
        <v>729</v>
      </c>
      <c r="AH998" s="8">
        <v>16</v>
      </c>
      <c r="AI998" s="8">
        <v>5</v>
      </c>
      <c r="AJ998" s="8">
        <v>422</v>
      </c>
      <c r="AK998" s="8">
        <v>370</v>
      </c>
      <c r="AL998" s="8">
        <v>0</v>
      </c>
      <c r="AM998" s="8">
        <v>0</v>
      </c>
      <c r="AN998" s="8">
        <v>792</v>
      </c>
      <c r="AO998" s="41">
        <f t="shared" si="602"/>
        <v>0.96717171717171713</v>
      </c>
      <c r="AP998" s="41">
        <f t="shared" si="603"/>
        <v>3.2828282828282832E-2</v>
      </c>
      <c r="AQ998" s="41">
        <f t="shared" si="604"/>
        <v>0</v>
      </c>
      <c r="AR998" s="41">
        <f t="shared" si="570"/>
        <v>4.1666666666666664E-2</v>
      </c>
      <c r="AS998" s="41">
        <f t="shared" si="571"/>
        <v>9.2171717171717168E-2</v>
      </c>
      <c r="AT998" s="41">
        <f t="shared" si="572"/>
        <v>0.17171717171717171</v>
      </c>
      <c r="AU998" s="41">
        <f t="shared" si="573"/>
        <v>0.18434343434343434</v>
      </c>
      <c r="AV998" s="41">
        <f t="shared" si="574"/>
        <v>0.1755050505050505</v>
      </c>
      <c r="AW998" s="41">
        <f t="shared" si="575"/>
        <v>0.14898989898989898</v>
      </c>
      <c r="AX998" s="41">
        <f t="shared" si="576"/>
        <v>9.8484848484848481E-2</v>
      </c>
      <c r="AY998" s="41">
        <f t="shared" si="577"/>
        <v>5.0505050505050504E-2</v>
      </c>
      <c r="AZ998" s="41">
        <f t="shared" si="578"/>
        <v>2.0202020202020204E-2</v>
      </c>
      <c r="BA998" s="41">
        <f t="shared" si="579"/>
        <v>6.313131313131313E-3</v>
      </c>
      <c r="BB998" s="41">
        <f t="shared" si="580"/>
        <v>1.0101010101010102E-2</v>
      </c>
      <c r="BC998" s="41">
        <f t="shared" si="581"/>
        <v>0</v>
      </c>
      <c r="BD998" s="41">
        <f t="shared" si="582"/>
        <v>0.98737373737373735</v>
      </c>
      <c r="BE998" s="41">
        <f t="shared" si="583"/>
        <v>1.2626262626262626E-2</v>
      </c>
      <c r="BF998" s="41">
        <f t="shared" si="584"/>
        <v>0</v>
      </c>
      <c r="BG998" s="41">
        <f t="shared" si="585"/>
        <v>0.74621212121212122</v>
      </c>
      <c r="BH998" s="41">
        <f t="shared" si="586"/>
        <v>0.13005050505050506</v>
      </c>
      <c r="BI998" s="41">
        <f t="shared" si="587"/>
        <v>0.12373737373737374</v>
      </c>
      <c r="BJ998" s="41">
        <f t="shared" si="588"/>
        <v>0</v>
      </c>
      <c r="BK998" s="41">
        <f t="shared" si="589"/>
        <v>0.16540404040404041</v>
      </c>
      <c r="BL998" s="41">
        <f t="shared" si="590"/>
        <v>1.2626262626262627E-3</v>
      </c>
      <c r="BM998" s="41">
        <f t="shared" si="591"/>
        <v>6.5656565656565663E-2</v>
      </c>
      <c r="BN998" s="41">
        <f t="shared" si="592"/>
        <v>0.76767676767676762</v>
      </c>
      <c r="BO998" s="41">
        <f t="shared" si="593"/>
        <v>5.3030303030303032E-2</v>
      </c>
      <c r="BP998" s="41">
        <f t="shared" si="594"/>
        <v>0.92045454545454541</v>
      </c>
      <c r="BQ998" s="41">
        <f t="shared" si="595"/>
        <v>2.0202020202020204E-2</v>
      </c>
      <c r="BR998" s="41">
        <f t="shared" si="596"/>
        <v>6.313131313131313E-3</v>
      </c>
      <c r="BS998" s="41">
        <f t="shared" si="597"/>
        <v>0.53282828282828287</v>
      </c>
      <c r="BT998" s="41">
        <f t="shared" si="598"/>
        <v>0.46717171717171718</v>
      </c>
      <c r="BU998" s="41">
        <f t="shared" si="599"/>
        <v>0</v>
      </c>
      <c r="BV998" s="41">
        <f t="shared" si="600"/>
        <v>0</v>
      </c>
      <c r="BW998" s="41">
        <f t="shared" si="601"/>
        <v>1</v>
      </c>
      <c r="BX998" s="41" t="str">
        <f t="shared" si="606"/>
        <v>2015Registered nursesNewfoundland and Labrador</v>
      </c>
      <c r="BY998" s="51">
        <f>VLOOKUP(BX998,'%workplace'!$A$1:$F$381,6,FALSE)</f>
        <v>5936</v>
      </c>
      <c r="BZ998" s="32">
        <f t="shared" si="607"/>
        <v>0.13342318059299191</v>
      </c>
    </row>
    <row r="999" spans="1:78" s="8" customFormat="1" hidden="1" x14ac:dyDescent="0.2">
      <c r="A999" s="8" t="str">
        <f t="shared" si="605"/>
        <v>2015Registered nursesNewfoundland and LabradorNursing home/long-term care</v>
      </c>
      <c r="B999" s="8" t="s">
        <v>7</v>
      </c>
      <c r="C999" s="8" t="s">
        <v>14</v>
      </c>
      <c r="D999" s="8" t="s">
        <v>12</v>
      </c>
      <c r="E999" s="8">
        <v>2015</v>
      </c>
      <c r="F999" s="8">
        <v>440</v>
      </c>
      <c r="G999" s="8">
        <v>22</v>
      </c>
      <c r="H999" s="8">
        <v>0</v>
      </c>
      <c r="I999" s="8">
        <v>29</v>
      </c>
      <c r="J999" s="8">
        <v>35</v>
      </c>
      <c r="K999" s="8">
        <v>57</v>
      </c>
      <c r="L999" s="8">
        <v>52</v>
      </c>
      <c r="M999" s="8">
        <v>79</v>
      </c>
      <c r="N999" s="8">
        <v>72</v>
      </c>
      <c r="O999" s="8">
        <v>54</v>
      </c>
      <c r="P999" s="8">
        <v>48</v>
      </c>
      <c r="Q999" s="8">
        <v>21</v>
      </c>
      <c r="R999" s="8">
        <v>6</v>
      </c>
      <c r="S999" s="8">
        <v>9</v>
      </c>
      <c r="T999" s="8">
        <v>0</v>
      </c>
      <c r="U999" s="8">
        <v>450</v>
      </c>
      <c r="V999" s="8">
        <v>12</v>
      </c>
      <c r="W999" s="8">
        <v>0</v>
      </c>
      <c r="X999" s="8">
        <v>300</v>
      </c>
      <c r="Y999" s="8">
        <v>76</v>
      </c>
      <c r="Z999" s="8">
        <v>86</v>
      </c>
      <c r="AA999" s="8">
        <v>0</v>
      </c>
      <c r="AB999" s="8">
        <v>94</v>
      </c>
      <c r="AC999" s="8">
        <v>3</v>
      </c>
      <c r="AD999" s="8">
        <v>16</v>
      </c>
      <c r="AE999" s="8">
        <v>349</v>
      </c>
      <c r="AF999" s="8">
        <v>32</v>
      </c>
      <c r="AG999" s="8">
        <v>424</v>
      </c>
      <c r="AH999" s="8">
        <v>6</v>
      </c>
      <c r="AI999" s="8">
        <v>0</v>
      </c>
      <c r="AJ999" s="8">
        <v>186</v>
      </c>
      <c r="AK999" s="8">
        <v>276</v>
      </c>
      <c r="AL999" s="8">
        <v>0</v>
      </c>
      <c r="AM999" s="8">
        <v>0</v>
      </c>
      <c r="AN999" s="8">
        <v>462</v>
      </c>
      <c r="AO999" s="41">
        <f t="shared" si="602"/>
        <v>0.95238095238095233</v>
      </c>
      <c r="AP999" s="41">
        <f t="shared" si="603"/>
        <v>4.7619047619047616E-2</v>
      </c>
      <c r="AQ999" s="41">
        <f t="shared" si="604"/>
        <v>0</v>
      </c>
      <c r="AR999" s="41">
        <f t="shared" si="570"/>
        <v>6.2770562770562768E-2</v>
      </c>
      <c r="AS999" s="41">
        <f t="shared" si="571"/>
        <v>7.575757575757576E-2</v>
      </c>
      <c r="AT999" s="41">
        <f t="shared" si="572"/>
        <v>0.12337662337662338</v>
      </c>
      <c r="AU999" s="41">
        <f t="shared" si="573"/>
        <v>0.11255411255411256</v>
      </c>
      <c r="AV999" s="41">
        <f t="shared" si="574"/>
        <v>0.17099567099567101</v>
      </c>
      <c r="AW999" s="41">
        <f t="shared" si="575"/>
        <v>0.15584415584415584</v>
      </c>
      <c r="AX999" s="41">
        <f t="shared" si="576"/>
        <v>0.11688311688311688</v>
      </c>
      <c r="AY999" s="41">
        <f t="shared" si="577"/>
        <v>0.1038961038961039</v>
      </c>
      <c r="AZ999" s="41">
        <f t="shared" si="578"/>
        <v>4.5454545454545456E-2</v>
      </c>
      <c r="BA999" s="41">
        <f t="shared" si="579"/>
        <v>1.2987012987012988E-2</v>
      </c>
      <c r="BB999" s="41">
        <f t="shared" si="580"/>
        <v>1.948051948051948E-2</v>
      </c>
      <c r="BC999" s="41">
        <f t="shared" si="581"/>
        <v>0</v>
      </c>
      <c r="BD999" s="41">
        <f t="shared" si="582"/>
        <v>0.97402597402597402</v>
      </c>
      <c r="BE999" s="41">
        <f t="shared" si="583"/>
        <v>2.5974025974025976E-2</v>
      </c>
      <c r="BF999" s="41">
        <f t="shared" si="584"/>
        <v>0</v>
      </c>
      <c r="BG999" s="41">
        <f t="shared" si="585"/>
        <v>0.64935064935064934</v>
      </c>
      <c r="BH999" s="41">
        <f t="shared" si="586"/>
        <v>0.16450216450216451</v>
      </c>
      <c r="BI999" s="41">
        <f t="shared" si="587"/>
        <v>0.18614718614718614</v>
      </c>
      <c r="BJ999" s="41">
        <f t="shared" si="588"/>
        <v>0</v>
      </c>
      <c r="BK999" s="41">
        <f t="shared" si="589"/>
        <v>0.20346320346320346</v>
      </c>
      <c r="BL999" s="41">
        <f t="shared" si="590"/>
        <v>6.4935064935064939E-3</v>
      </c>
      <c r="BM999" s="41">
        <f t="shared" si="591"/>
        <v>3.4632034632034632E-2</v>
      </c>
      <c r="BN999" s="41">
        <f t="shared" si="592"/>
        <v>0.75541125541125542</v>
      </c>
      <c r="BO999" s="41">
        <f t="shared" si="593"/>
        <v>6.9264069264069264E-2</v>
      </c>
      <c r="BP999" s="41">
        <f t="shared" si="594"/>
        <v>0.91774891774891776</v>
      </c>
      <c r="BQ999" s="41">
        <f t="shared" si="595"/>
        <v>1.2987012987012988E-2</v>
      </c>
      <c r="BR999" s="41">
        <f t="shared" si="596"/>
        <v>0</v>
      </c>
      <c r="BS999" s="41">
        <f t="shared" si="597"/>
        <v>0.40259740259740262</v>
      </c>
      <c r="BT999" s="41">
        <f t="shared" si="598"/>
        <v>0.59740259740259738</v>
      </c>
      <c r="BU999" s="41">
        <f t="shared" si="599"/>
        <v>0</v>
      </c>
      <c r="BV999" s="41">
        <f t="shared" si="600"/>
        <v>0</v>
      </c>
      <c r="BW999" s="41">
        <f t="shared" si="601"/>
        <v>1</v>
      </c>
      <c r="BX999" s="41" t="str">
        <f t="shared" si="606"/>
        <v>2015Registered nursesNewfoundland and Labrador</v>
      </c>
      <c r="BY999" s="51">
        <f>VLOOKUP(BX999,'%workplace'!$A$1:$F$381,6,FALSE)</f>
        <v>5936</v>
      </c>
      <c r="BZ999" s="32">
        <f t="shared" si="607"/>
        <v>7.783018867924528E-2</v>
      </c>
    </row>
    <row r="1000" spans="1:78" s="8" customFormat="1" hidden="1" x14ac:dyDescent="0.2">
      <c r="A1000" s="8" t="str">
        <f t="shared" si="605"/>
        <v>2015Registered nursesNewfoundland and LabradorHospital</v>
      </c>
      <c r="B1000" s="8" t="s">
        <v>7</v>
      </c>
      <c r="C1000" s="8" t="s">
        <v>14</v>
      </c>
      <c r="D1000" s="8" t="s">
        <v>10</v>
      </c>
      <c r="E1000" s="8">
        <v>2015</v>
      </c>
      <c r="F1000" s="8">
        <v>3819</v>
      </c>
      <c r="G1000" s="8">
        <v>244</v>
      </c>
      <c r="H1000" s="8">
        <v>0</v>
      </c>
      <c r="I1000" s="8">
        <v>635</v>
      </c>
      <c r="J1000" s="8">
        <v>558</v>
      </c>
      <c r="K1000" s="8">
        <v>448</v>
      </c>
      <c r="L1000" s="8">
        <v>495</v>
      </c>
      <c r="M1000" s="8">
        <v>604</v>
      </c>
      <c r="N1000" s="8">
        <v>612</v>
      </c>
      <c r="O1000" s="8">
        <v>322</v>
      </c>
      <c r="P1000" s="8">
        <v>124</v>
      </c>
      <c r="Q1000" s="8">
        <v>32</v>
      </c>
      <c r="R1000" s="8">
        <v>2</v>
      </c>
      <c r="S1000" s="8">
        <v>231</v>
      </c>
      <c r="T1000" s="8">
        <v>0</v>
      </c>
      <c r="U1000" s="8">
        <v>4008</v>
      </c>
      <c r="V1000" s="8">
        <v>55</v>
      </c>
      <c r="W1000" s="8">
        <v>0</v>
      </c>
      <c r="X1000" s="8">
        <v>2833</v>
      </c>
      <c r="Y1000" s="8">
        <v>498</v>
      </c>
      <c r="Z1000" s="8">
        <v>732</v>
      </c>
      <c r="AA1000" s="8">
        <v>0</v>
      </c>
      <c r="AB1000" s="8">
        <v>378</v>
      </c>
      <c r="AC1000" s="8">
        <v>3</v>
      </c>
      <c r="AD1000" s="8">
        <v>132</v>
      </c>
      <c r="AE1000" s="8">
        <v>3550</v>
      </c>
      <c r="AF1000" s="8">
        <v>104</v>
      </c>
      <c r="AG1000" s="8">
        <v>3868</v>
      </c>
      <c r="AH1000" s="8">
        <v>74</v>
      </c>
      <c r="AI1000" s="8">
        <v>17</v>
      </c>
      <c r="AJ1000" s="8">
        <v>1024</v>
      </c>
      <c r="AK1000" s="8">
        <v>3039</v>
      </c>
      <c r="AL1000" s="8">
        <v>0</v>
      </c>
      <c r="AM1000" s="8">
        <v>0</v>
      </c>
      <c r="AN1000" s="8">
        <v>4063</v>
      </c>
      <c r="AO1000" s="41">
        <f t="shared" si="602"/>
        <v>0.93994585281811471</v>
      </c>
      <c r="AP1000" s="41">
        <f t="shared" si="603"/>
        <v>6.0054147181885308E-2</v>
      </c>
      <c r="AQ1000" s="41">
        <f t="shared" si="604"/>
        <v>0</v>
      </c>
      <c r="AR1000" s="41">
        <f t="shared" si="570"/>
        <v>0.15628845680531628</v>
      </c>
      <c r="AS1000" s="41">
        <f t="shared" si="571"/>
        <v>0.13733694314545902</v>
      </c>
      <c r="AT1000" s="41">
        <f t="shared" si="572"/>
        <v>0.11026335220280581</v>
      </c>
      <c r="AU1000" s="41">
        <f t="shared" si="573"/>
        <v>0.12183115924193945</v>
      </c>
      <c r="AV1000" s="41">
        <f t="shared" si="574"/>
        <v>0.14865862663056856</v>
      </c>
      <c r="AW1000" s="41">
        <f t="shared" si="575"/>
        <v>0.15062761506276151</v>
      </c>
      <c r="AX1000" s="41">
        <f t="shared" si="576"/>
        <v>7.9251784395766675E-2</v>
      </c>
      <c r="AY1000" s="41">
        <f t="shared" si="577"/>
        <v>3.0519320698990892E-2</v>
      </c>
      <c r="AZ1000" s="41">
        <f t="shared" si="578"/>
        <v>7.875953728771843E-3</v>
      </c>
      <c r="BA1000" s="41">
        <f t="shared" si="579"/>
        <v>4.9224710804824019E-4</v>
      </c>
      <c r="BB1000" s="41">
        <f t="shared" si="580"/>
        <v>5.6854540979571745E-2</v>
      </c>
      <c r="BC1000" s="41">
        <f t="shared" si="581"/>
        <v>0</v>
      </c>
      <c r="BD1000" s="41">
        <f t="shared" si="582"/>
        <v>0.98646320452867342</v>
      </c>
      <c r="BE1000" s="41">
        <f t="shared" si="583"/>
        <v>1.3536795471326605E-2</v>
      </c>
      <c r="BF1000" s="41">
        <f t="shared" si="584"/>
        <v>0</v>
      </c>
      <c r="BG1000" s="41">
        <f t="shared" si="585"/>
        <v>0.69726802855033232</v>
      </c>
      <c r="BH1000" s="41">
        <f t="shared" si="586"/>
        <v>0.12256952990401182</v>
      </c>
      <c r="BI1000" s="41">
        <f t="shared" si="587"/>
        <v>0.18016244154565592</v>
      </c>
      <c r="BJ1000" s="41">
        <f t="shared" si="588"/>
        <v>0</v>
      </c>
      <c r="BK1000" s="41">
        <f t="shared" si="589"/>
        <v>9.3034703421117401E-2</v>
      </c>
      <c r="BL1000" s="41">
        <f t="shared" si="590"/>
        <v>7.3837066207236028E-4</v>
      </c>
      <c r="BM1000" s="41">
        <f t="shared" si="591"/>
        <v>3.2488309131183855E-2</v>
      </c>
      <c r="BN1000" s="41">
        <f t="shared" si="592"/>
        <v>0.87373861678562637</v>
      </c>
      <c r="BO1000" s="41">
        <f t="shared" si="593"/>
        <v>2.5596849618508492E-2</v>
      </c>
      <c r="BP1000" s="41">
        <f t="shared" si="594"/>
        <v>0.95200590696529663</v>
      </c>
      <c r="BQ1000" s="41">
        <f t="shared" si="595"/>
        <v>1.8213142997784888E-2</v>
      </c>
      <c r="BR1000" s="41">
        <f t="shared" si="596"/>
        <v>4.1841004184100415E-3</v>
      </c>
      <c r="BS1000" s="41">
        <f t="shared" si="597"/>
        <v>0.25203051932069898</v>
      </c>
      <c r="BT1000" s="41">
        <f t="shared" si="598"/>
        <v>0.74796948067930102</v>
      </c>
      <c r="BU1000" s="41">
        <f t="shared" si="599"/>
        <v>0</v>
      </c>
      <c r="BV1000" s="41">
        <f t="shared" si="600"/>
        <v>0</v>
      </c>
      <c r="BW1000" s="41">
        <f t="shared" si="601"/>
        <v>1</v>
      </c>
      <c r="BX1000" s="41" t="str">
        <f t="shared" si="606"/>
        <v>2015Registered nursesNewfoundland and Labrador</v>
      </c>
      <c r="BY1000" s="51">
        <f>VLOOKUP(BX1000,'%workplace'!$A$1:$F$381,6,FALSE)</f>
        <v>5936</v>
      </c>
      <c r="BZ1000" s="32">
        <f t="shared" si="607"/>
        <v>0.68446765498652296</v>
      </c>
    </row>
    <row r="1001" spans="1:78" s="8" customFormat="1" hidden="1" x14ac:dyDescent="0.2">
      <c r="A1001" s="8" t="str">
        <f t="shared" si="605"/>
        <v>2015Registered nursesNewfoundland and LabradorOther places of work</v>
      </c>
      <c r="B1001" s="8" t="s">
        <v>7</v>
      </c>
      <c r="C1001" s="8" t="s">
        <v>14</v>
      </c>
      <c r="D1001" s="8" t="s">
        <v>13</v>
      </c>
      <c r="E1001" s="8">
        <v>2015</v>
      </c>
      <c r="F1001" s="8">
        <v>571</v>
      </c>
      <c r="G1001" s="8">
        <v>48</v>
      </c>
      <c r="H1001" s="8">
        <v>0</v>
      </c>
      <c r="I1001" s="8">
        <v>7</v>
      </c>
      <c r="J1001" s="8">
        <v>40</v>
      </c>
      <c r="K1001" s="8">
        <v>77</v>
      </c>
      <c r="L1001" s="8">
        <v>84</v>
      </c>
      <c r="M1001" s="8">
        <v>110</v>
      </c>
      <c r="N1001" s="8">
        <v>132</v>
      </c>
      <c r="O1001" s="8">
        <v>98</v>
      </c>
      <c r="P1001" s="8">
        <v>49</v>
      </c>
      <c r="Q1001" s="8">
        <v>16</v>
      </c>
      <c r="R1001" s="8">
        <v>4</v>
      </c>
      <c r="S1001" s="8">
        <v>2</v>
      </c>
      <c r="T1001" s="8">
        <v>0</v>
      </c>
      <c r="U1001" s="8">
        <v>615</v>
      </c>
      <c r="V1001" s="8">
        <v>4</v>
      </c>
      <c r="W1001" s="8">
        <v>0</v>
      </c>
      <c r="X1001" s="8">
        <v>475</v>
      </c>
      <c r="Y1001" s="8">
        <v>87</v>
      </c>
      <c r="Z1001" s="8">
        <v>57</v>
      </c>
      <c r="AA1001" s="8">
        <v>0</v>
      </c>
      <c r="AB1001" s="8">
        <v>161</v>
      </c>
      <c r="AC1001" s="8">
        <v>0</v>
      </c>
      <c r="AD1001" s="8">
        <v>291</v>
      </c>
      <c r="AE1001" s="8">
        <v>167</v>
      </c>
      <c r="AF1001" s="8">
        <v>160</v>
      </c>
      <c r="AG1001" s="8">
        <v>291</v>
      </c>
      <c r="AH1001" s="8">
        <v>158</v>
      </c>
      <c r="AI1001" s="8">
        <v>10</v>
      </c>
      <c r="AJ1001" s="8">
        <v>116</v>
      </c>
      <c r="AK1001" s="8">
        <v>503</v>
      </c>
      <c r="AL1001" s="8">
        <v>0</v>
      </c>
      <c r="AM1001" s="8">
        <v>0</v>
      </c>
      <c r="AN1001" s="8">
        <v>619</v>
      </c>
      <c r="AO1001" s="41">
        <f t="shared" si="602"/>
        <v>0.92245557350565432</v>
      </c>
      <c r="AP1001" s="41">
        <f t="shared" si="603"/>
        <v>7.7544426494345717E-2</v>
      </c>
      <c r="AQ1001" s="41">
        <f t="shared" si="604"/>
        <v>0</v>
      </c>
      <c r="AR1001" s="41">
        <f t="shared" si="570"/>
        <v>1.1308562197092083E-2</v>
      </c>
      <c r="AS1001" s="41">
        <f t="shared" si="571"/>
        <v>6.4620355411954766E-2</v>
      </c>
      <c r="AT1001" s="41">
        <f t="shared" si="572"/>
        <v>0.12439418416801293</v>
      </c>
      <c r="AU1001" s="41">
        <f t="shared" si="573"/>
        <v>0.13570274636510501</v>
      </c>
      <c r="AV1001" s="41">
        <f t="shared" si="574"/>
        <v>0.17770597738287561</v>
      </c>
      <c r="AW1001" s="41">
        <f t="shared" si="575"/>
        <v>0.21324717285945072</v>
      </c>
      <c r="AX1001" s="41">
        <f t="shared" si="576"/>
        <v>0.15831987075928919</v>
      </c>
      <c r="AY1001" s="41">
        <f t="shared" si="577"/>
        <v>7.9159935379644594E-2</v>
      </c>
      <c r="AZ1001" s="41">
        <f t="shared" si="578"/>
        <v>2.5848142164781908E-2</v>
      </c>
      <c r="BA1001" s="41">
        <f t="shared" si="579"/>
        <v>6.462035541195477E-3</v>
      </c>
      <c r="BB1001" s="41">
        <f t="shared" si="580"/>
        <v>3.2310177705977385E-3</v>
      </c>
      <c r="BC1001" s="41">
        <f t="shared" si="581"/>
        <v>0</v>
      </c>
      <c r="BD1001" s="41">
        <f t="shared" si="582"/>
        <v>0.99353796445880449</v>
      </c>
      <c r="BE1001" s="41">
        <f t="shared" si="583"/>
        <v>6.462035541195477E-3</v>
      </c>
      <c r="BF1001" s="41">
        <f t="shared" si="584"/>
        <v>0</v>
      </c>
      <c r="BG1001" s="41">
        <f t="shared" si="585"/>
        <v>0.76736672051696286</v>
      </c>
      <c r="BH1001" s="41">
        <f t="shared" si="586"/>
        <v>0.14054927302100162</v>
      </c>
      <c r="BI1001" s="41">
        <f t="shared" si="587"/>
        <v>9.2084006462035545E-2</v>
      </c>
      <c r="BJ1001" s="41">
        <f t="shared" si="588"/>
        <v>0</v>
      </c>
      <c r="BK1001" s="41">
        <f t="shared" si="589"/>
        <v>0.26009693053311794</v>
      </c>
      <c r="BL1001" s="41">
        <f t="shared" si="590"/>
        <v>0</v>
      </c>
      <c r="BM1001" s="41">
        <f t="shared" si="591"/>
        <v>0.47011308562197091</v>
      </c>
      <c r="BN1001" s="41">
        <f t="shared" si="592"/>
        <v>0.26978998384491115</v>
      </c>
      <c r="BO1001" s="41">
        <f t="shared" si="593"/>
        <v>0.25848142164781907</v>
      </c>
      <c r="BP1001" s="41">
        <f t="shared" si="594"/>
        <v>0.47011308562197091</v>
      </c>
      <c r="BQ1001" s="41">
        <f t="shared" si="595"/>
        <v>0.25525040387722131</v>
      </c>
      <c r="BR1001" s="41">
        <f t="shared" si="596"/>
        <v>1.6155088852988692E-2</v>
      </c>
      <c r="BS1001" s="41">
        <f t="shared" si="597"/>
        <v>0.18739903069466882</v>
      </c>
      <c r="BT1001" s="41">
        <f t="shared" si="598"/>
        <v>0.81260096930533121</v>
      </c>
      <c r="BU1001" s="41">
        <f t="shared" si="599"/>
        <v>0</v>
      </c>
      <c r="BV1001" s="41">
        <f t="shared" si="600"/>
        <v>0</v>
      </c>
      <c r="BW1001" s="41">
        <f t="shared" si="601"/>
        <v>1</v>
      </c>
      <c r="BX1001" s="41" t="str">
        <f t="shared" si="606"/>
        <v>2015Registered nursesNewfoundland and Labrador</v>
      </c>
      <c r="BY1001" s="51">
        <f>VLOOKUP(BX1001,'%workplace'!$A$1:$F$381,6,FALSE)</f>
        <v>5936</v>
      </c>
      <c r="BZ1001" s="32">
        <f t="shared" si="607"/>
        <v>0.1042789757412399</v>
      </c>
    </row>
    <row r="1002" spans="1:78" s="8" customFormat="1" hidden="1" x14ac:dyDescent="0.2">
      <c r="A1002" s="8" t="str">
        <f t="shared" si="605"/>
        <v>2015Registered nursesPrince Edward IslandAll places of work</v>
      </c>
      <c r="B1002" s="8" t="s">
        <v>7</v>
      </c>
      <c r="C1002" s="8" t="s">
        <v>15</v>
      </c>
      <c r="D1002" s="8" t="s">
        <v>9</v>
      </c>
      <c r="E1002" s="8">
        <v>2015</v>
      </c>
      <c r="F1002" s="8">
        <v>1472</v>
      </c>
      <c r="G1002" s="8">
        <v>51</v>
      </c>
      <c r="H1002" s="8">
        <v>0</v>
      </c>
      <c r="I1002" s="8">
        <v>155</v>
      </c>
      <c r="J1002" s="8">
        <v>153</v>
      </c>
      <c r="K1002" s="8">
        <v>145</v>
      </c>
      <c r="L1002" s="8">
        <v>136</v>
      </c>
      <c r="M1002" s="8">
        <v>206</v>
      </c>
      <c r="N1002" s="8">
        <v>239</v>
      </c>
      <c r="O1002" s="8">
        <v>188</v>
      </c>
      <c r="P1002" s="8">
        <v>162</v>
      </c>
      <c r="Q1002" s="8">
        <v>77</v>
      </c>
      <c r="R1002" s="8">
        <v>26</v>
      </c>
      <c r="S1002" s="8">
        <v>36</v>
      </c>
      <c r="T1002" s="8">
        <v>0</v>
      </c>
      <c r="U1002" s="8">
        <v>1488</v>
      </c>
      <c r="V1002" s="8">
        <v>35</v>
      </c>
      <c r="W1002" s="8">
        <v>0</v>
      </c>
      <c r="X1002" s="8">
        <v>778</v>
      </c>
      <c r="Y1002" s="8">
        <v>528</v>
      </c>
      <c r="Z1002" s="8">
        <v>217</v>
      </c>
      <c r="AA1002" s="8">
        <v>0</v>
      </c>
      <c r="AB1002" s="8">
        <v>128</v>
      </c>
      <c r="AC1002" s="8">
        <v>0</v>
      </c>
      <c r="AD1002" s="8">
        <v>265</v>
      </c>
      <c r="AE1002" s="8">
        <v>1130</v>
      </c>
      <c r="AF1002" s="8">
        <v>111</v>
      </c>
      <c r="AG1002" s="8">
        <v>1336</v>
      </c>
      <c r="AH1002" s="8">
        <v>74</v>
      </c>
      <c r="AI1002" s="8">
        <v>2</v>
      </c>
      <c r="AJ1002" s="8">
        <v>493</v>
      </c>
      <c r="AK1002" s="8">
        <v>1028</v>
      </c>
      <c r="AL1002" s="8">
        <v>0</v>
      </c>
      <c r="AM1002" s="8">
        <v>2</v>
      </c>
      <c r="AN1002" s="8">
        <v>1523</v>
      </c>
      <c r="AO1002" s="41">
        <f t="shared" si="602"/>
        <v>0.96651346027577145</v>
      </c>
      <c r="AP1002" s="41">
        <f t="shared" si="603"/>
        <v>3.3486539724228499E-2</v>
      </c>
      <c r="AQ1002" s="41">
        <f t="shared" si="604"/>
        <v>0</v>
      </c>
      <c r="AR1002" s="41">
        <f t="shared" si="570"/>
        <v>0.10177281680892974</v>
      </c>
      <c r="AS1002" s="41">
        <f t="shared" si="571"/>
        <v>0.10045961917268549</v>
      </c>
      <c r="AT1002" s="41">
        <f t="shared" si="572"/>
        <v>9.5206828627708476E-2</v>
      </c>
      <c r="AU1002" s="41">
        <f t="shared" si="573"/>
        <v>8.9297439264609327E-2</v>
      </c>
      <c r="AV1002" s="41">
        <f t="shared" si="574"/>
        <v>0.13525935653315824</v>
      </c>
      <c r="AW1002" s="41">
        <f t="shared" si="575"/>
        <v>0.15692711753118843</v>
      </c>
      <c r="AX1002" s="41">
        <f t="shared" si="576"/>
        <v>0.12344057780695995</v>
      </c>
      <c r="AY1002" s="41">
        <f t="shared" si="577"/>
        <v>0.10636900853578464</v>
      </c>
      <c r="AZ1002" s="41">
        <f t="shared" si="578"/>
        <v>5.0558108995403805E-2</v>
      </c>
      <c r="BA1002" s="41">
        <f t="shared" si="579"/>
        <v>1.7071569271175313E-2</v>
      </c>
      <c r="BB1002" s="41">
        <f t="shared" si="580"/>
        <v>2.3637557452396585E-2</v>
      </c>
      <c r="BC1002" s="41">
        <f t="shared" si="581"/>
        <v>0</v>
      </c>
      <c r="BD1002" s="41">
        <f t="shared" si="582"/>
        <v>0.97701904136572559</v>
      </c>
      <c r="BE1002" s="41">
        <f t="shared" si="583"/>
        <v>2.2980958634274459E-2</v>
      </c>
      <c r="BF1002" s="41">
        <f t="shared" si="584"/>
        <v>0</v>
      </c>
      <c r="BG1002" s="41">
        <f t="shared" si="585"/>
        <v>0.51083388049901512</v>
      </c>
      <c r="BH1002" s="41">
        <f t="shared" si="586"/>
        <v>0.34668417596848328</v>
      </c>
      <c r="BI1002" s="41">
        <f t="shared" si="587"/>
        <v>0.14248194353250165</v>
      </c>
      <c r="BJ1002" s="41">
        <f t="shared" si="588"/>
        <v>0</v>
      </c>
      <c r="BK1002" s="41">
        <f t="shared" si="589"/>
        <v>8.4044648719632298E-2</v>
      </c>
      <c r="BL1002" s="41">
        <f t="shared" si="590"/>
        <v>0</v>
      </c>
      <c r="BM1002" s="41">
        <f t="shared" si="591"/>
        <v>0.17399868680236374</v>
      </c>
      <c r="BN1002" s="41">
        <f t="shared" si="592"/>
        <v>0.7419566644780039</v>
      </c>
      <c r="BO1002" s="41">
        <f t="shared" si="593"/>
        <v>7.2882468811556134E-2</v>
      </c>
      <c r="BP1002" s="41">
        <f t="shared" si="594"/>
        <v>0.87721602101116214</v>
      </c>
      <c r="BQ1002" s="41">
        <f t="shared" si="595"/>
        <v>4.8588312541037425E-2</v>
      </c>
      <c r="BR1002" s="41">
        <f t="shared" si="596"/>
        <v>1.3131976362442547E-3</v>
      </c>
      <c r="BS1002" s="41">
        <f t="shared" si="597"/>
        <v>0.32370321733420881</v>
      </c>
      <c r="BT1002" s="41">
        <f t="shared" si="598"/>
        <v>0.67498358502954692</v>
      </c>
      <c r="BU1002" s="41">
        <f t="shared" si="599"/>
        <v>0</v>
      </c>
      <c r="BV1002" s="41">
        <f t="shared" si="600"/>
        <v>1.3131976362442547E-3</v>
      </c>
      <c r="BW1002" s="41">
        <f t="shared" si="601"/>
        <v>1</v>
      </c>
      <c r="BX1002" s="41" t="str">
        <f t="shared" si="606"/>
        <v>2015Registered nursesPrince Edward Island</v>
      </c>
      <c r="BY1002" s="51">
        <f>VLOOKUP(BX1002,'%workplace'!$A$1:$F$381,6,FALSE)</f>
        <v>1523</v>
      </c>
      <c r="BZ1002" s="32">
        <f t="shared" si="607"/>
        <v>1</v>
      </c>
    </row>
    <row r="1003" spans="1:78" s="8" customFormat="1" hidden="1" x14ac:dyDescent="0.2">
      <c r="A1003" s="8" t="str">
        <f t="shared" si="605"/>
        <v>2015Registered nursesPrince Edward IslandCommunity health</v>
      </c>
      <c r="B1003" s="8" t="s">
        <v>7</v>
      </c>
      <c r="C1003" s="8" t="s">
        <v>15</v>
      </c>
      <c r="D1003" s="8" t="s">
        <v>11</v>
      </c>
      <c r="E1003" s="8">
        <v>2015</v>
      </c>
      <c r="F1003" s="8">
        <v>70</v>
      </c>
      <c r="G1003" s="8">
        <v>1</v>
      </c>
      <c r="H1003" s="8">
        <v>0</v>
      </c>
      <c r="I1003" s="8">
        <v>3</v>
      </c>
      <c r="J1003" s="8">
        <v>10</v>
      </c>
      <c r="K1003" s="8">
        <v>5</v>
      </c>
      <c r="L1003" s="8">
        <v>5</v>
      </c>
      <c r="M1003" s="8">
        <v>10</v>
      </c>
      <c r="N1003" s="8">
        <v>9</v>
      </c>
      <c r="O1003" s="8">
        <v>13</v>
      </c>
      <c r="P1003" s="8">
        <v>8</v>
      </c>
      <c r="Q1003" s="8">
        <v>7</v>
      </c>
      <c r="R1003" s="8">
        <v>1</v>
      </c>
      <c r="S1003" s="8">
        <v>0</v>
      </c>
      <c r="T1003" s="8">
        <v>0</v>
      </c>
      <c r="U1003" s="8">
        <v>70</v>
      </c>
      <c r="V1003" s="8">
        <v>1</v>
      </c>
      <c r="W1003" s="8">
        <v>0</v>
      </c>
      <c r="X1003" s="8">
        <v>39</v>
      </c>
      <c r="Y1003" s="8">
        <v>27</v>
      </c>
      <c r="Z1003" s="8">
        <v>5</v>
      </c>
      <c r="AA1003" s="8">
        <v>0</v>
      </c>
      <c r="AB1003" s="8">
        <v>8</v>
      </c>
      <c r="AC1003" s="8">
        <v>0</v>
      </c>
      <c r="AD1003" s="8">
        <v>15</v>
      </c>
      <c r="AE1003" s="8">
        <v>48</v>
      </c>
      <c r="AF1003" s="8">
        <v>3</v>
      </c>
      <c r="AG1003" s="8">
        <v>63</v>
      </c>
      <c r="AH1003" s="8">
        <v>5</v>
      </c>
      <c r="AI1003" s="8">
        <v>0</v>
      </c>
      <c r="AJ1003" s="8">
        <v>35</v>
      </c>
      <c r="AK1003" s="8">
        <v>35</v>
      </c>
      <c r="AL1003" s="8">
        <v>0</v>
      </c>
      <c r="AM1003" s="8">
        <v>1</v>
      </c>
      <c r="AN1003" s="8">
        <v>71</v>
      </c>
      <c r="AO1003" s="41">
        <f t="shared" si="602"/>
        <v>0.9859154929577465</v>
      </c>
      <c r="AP1003" s="41">
        <f t="shared" si="603"/>
        <v>1.4084507042253521E-2</v>
      </c>
      <c r="AQ1003" s="41">
        <f t="shared" si="604"/>
        <v>0</v>
      </c>
      <c r="AR1003" s="41">
        <f t="shared" si="570"/>
        <v>4.2253521126760563E-2</v>
      </c>
      <c r="AS1003" s="41">
        <f t="shared" si="571"/>
        <v>0.14084507042253522</v>
      </c>
      <c r="AT1003" s="41">
        <f t="shared" si="572"/>
        <v>7.0422535211267609E-2</v>
      </c>
      <c r="AU1003" s="41">
        <f t="shared" si="573"/>
        <v>7.0422535211267609E-2</v>
      </c>
      <c r="AV1003" s="41">
        <f t="shared" si="574"/>
        <v>0.14084507042253522</v>
      </c>
      <c r="AW1003" s="41">
        <f t="shared" si="575"/>
        <v>0.12676056338028169</v>
      </c>
      <c r="AX1003" s="41">
        <f t="shared" si="576"/>
        <v>0.18309859154929578</v>
      </c>
      <c r="AY1003" s="41">
        <f t="shared" si="577"/>
        <v>0.11267605633802817</v>
      </c>
      <c r="AZ1003" s="41">
        <f t="shared" si="578"/>
        <v>9.8591549295774641E-2</v>
      </c>
      <c r="BA1003" s="41">
        <f t="shared" si="579"/>
        <v>1.4084507042253521E-2</v>
      </c>
      <c r="BB1003" s="41">
        <f t="shared" si="580"/>
        <v>0</v>
      </c>
      <c r="BC1003" s="41">
        <f t="shared" si="581"/>
        <v>0</v>
      </c>
      <c r="BD1003" s="41">
        <f t="shared" si="582"/>
        <v>0.9859154929577465</v>
      </c>
      <c r="BE1003" s="41">
        <f t="shared" si="583"/>
        <v>1.4084507042253521E-2</v>
      </c>
      <c r="BF1003" s="41">
        <f t="shared" si="584"/>
        <v>0</v>
      </c>
      <c r="BG1003" s="41">
        <f t="shared" si="585"/>
        <v>0.54929577464788737</v>
      </c>
      <c r="BH1003" s="41">
        <f t="shared" si="586"/>
        <v>0.38028169014084506</v>
      </c>
      <c r="BI1003" s="41">
        <f t="shared" si="587"/>
        <v>7.0422535211267609E-2</v>
      </c>
      <c r="BJ1003" s="41">
        <f t="shared" si="588"/>
        <v>0</v>
      </c>
      <c r="BK1003" s="41">
        <f t="shared" si="589"/>
        <v>0.11267605633802817</v>
      </c>
      <c r="BL1003" s="41">
        <f t="shared" si="590"/>
        <v>0</v>
      </c>
      <c r="BM1003" s="41">
        <f t="shared" si="591"/>
        <v>0.21126760563380281</v>
      </c>
      <c r="BN1003" s="41">
        <f t="shared" si="592"/>
        <v>0.676056338028169</v>
      </c>
      <c r="BO1003" s="41">
        <f t="shared" si="593"/>
        <v>4.2253521126760563E-2</v>
      </c>
      <c r="BP1003" s="41">
        <f t="shared" si="594"/>
        <v>0.88732394366197187</v>
      </c>
      <c r="BQ1003" s="41">
        <f t="shared" si="595"/>
        <v>7.0422535211267609E-2</v>
      </c>
      <c r="BR1003" s="41">
        <f t="shared" si="596"/>
        <v>0</v>
      </c>
      <c r="BS1003" s="41">
        <f t="shared" si="597"/>
        <v>0.49295774647887325</v>
      </c>
      <c r="BT1003" s="41">
        <f t="shared" si="598"/>
        <v>0.49295774647887325</v>
      </c>
      <c r="BU1003" s="41">
        <f t="shared" si="599"/>
        <v>0</v>
      </c>
      <c r="BV1003" s="41">
        <f t="shared" si="600"/>
        <v>1.4084507042253521E-2</v>
      </c>
      <c r="BW1003" s="41">
        <f t="shared" si="601"/>
        <v>1</v>
      </c>
      <c r="BX1003" s="41" t="str">
        <f t="shared" si="606"/>
        <v>2015Registered nursesPrince Edward Island</v>
      </c>
      <c r="BY1003" s="51">
        <f>VLOOKUP(BX1003,'%workplace'!$A$1:$F$381,6,FALSE)</f>
        <v>1523</v>
      </c>
      <c r="BZ1003" s="32">
        <f t="shared" si="607"/>
        <v>4.6618516086671044E-2</v>
      </c>
    </row>
    <row r="1004" spans="1:78" s="8" customFormat="1" hidden="1" x14ac:dyDescent="0.2">
      <c r="A1004" s="8" t="str">
        <f t="shared" si="605"/>
        <v>2015Registered nursesPrince Edward IslandNursing home/long-term care</v>
      </c>
      <c r="B1004" s="8" t="s">
        <v>7</v>
      </c>
      <c r="C1004" s="8" t="s">
        <v>15</v>
      </c>
      <c r="D1004" s="8" t="s">
        <v>12</v>
      </c>
      <c r="E1004" s="8">
        <v>2015</v>
      </c>
      <c r="F1004" s="8">
        <v>195</v>
      </c>
      <c r="G1004" s="8">
        <v>14</v>
      </c>
      <c r="H1004" s="8">
        <v>0</v>
      </c>
      <c r="I1004" s="8">
        <v>8</v>
      </c>
      <c r="J1004" s="8">
        <v>12</v>
      </c>
      <c r="K1004" s="8">
        <v>11</v>
      </c>
      <c r="L1004" s="8">
        <v>14</v>
      </c>
      <c r="M1004" s="8">
        <v>27</v>
      </c>
      <c r="N1004" s="8">
        <v>38</v>
      </c>
      <c r="O1004" s="8">
        <v>28</v>
      </c>
      <c r="P1004" s="8">
        <v>35</v>
      </c>
      <c r="Q1004" s="8">
        <v>21</v>
      </c>
      <c r="R1004" s="8">
        <v>12</v>
      </c>
      <c r="S1004" s="8">
        <v>3</v>
      </c>
      <c r="T1004" s="8">
        <v>0</v>
      </c>
      <c r="U1004" s="8">
        <v>200</v>
      </c>
      <c r="V1004" s="8">
        <v>9</v>
      </c>
      <c r="W1004" s="8">
        <v>0</v>
      </c>
      <c r="X1004" s="8">
        <v>82</v>
      </c>
      <c r="Y1004" s="8">
        <v>92</v>
      </c>
      <c r="Z1004" s="8">
        <v>35</v>
      </c>
      <c r="AA1004" s="8">
        <v>0</v>
      </c>
      <c r="AB1004" s="8">
        <v>34</v>
      </c>
      <c r="AC1004" s="8">
        <v>0</v>
      </c>
      <c r="AD1004" s="8">
        <v>31</v>
      </c>
      <c r="AE1004" s="8">
        <v>144</v>
      </c>
      <c r="AF1004" s="8">
        <v>8</v>
      </c>
      <c r="AG1004" s="8">
        <v>200</v>
      </c>
      <c r="AH1004" s="8">
        <v>1</v>
      </c>
      <c r="AI1004" s="8">
        <v>0</v>
      </c>
      <c r="AJ1004" s="8">
        <v>70</v>
      </c>
      <c r="AK1004" s="8">
        <v>139</v>
      </c>
      <c r="AL1004" s="8">
        <v>0</v>
      </c>
      <c r="AM1004" s="8">
        <v>0</v>
      </c>
      <c r="AN1004" s="8">
        <v>209</v>
      </c>
      <c r="AO1004" s="41">
        <f t="shared" si="602"/>
        <v>0.93301435406698563</v>
      </c>
      <c r="AP1004" s="41">
        <f t="shared" si="603"/>
        <v>6.6985645933014357E-2</v>
      </c>
      <c r="AQ1004" s="41">
        <f t="shared" si="604"/>
        <v>0</v>
      </c>
      <c r="AR1004" s="41">
        <f t="shared" si="570"/>
        <v>3.8277511961722487E-2</v>
      </c>
      <c r="AS1004" s="41">
        <f t="shared" si="571"/>
        <v>5.7416267942583733E-2</v>
      </c>
      <c r="AT1004" s="41">
        <f t="shared" si="572"/>
        <v>5.2631578947368418E-2</v>
      </c>
      <c r="AU1004" s="41">
        <f t="shared" si="573"/>
        <v>6.6985645933014357E-2</v>
      </c>
      <c r="AV1004" s="41">
        <f t="shared" si="574"/>
        <v>0.12918660287081341</v>
      </c>
      <c r="AW1004" s="41">
        <f t="shared" si="575"/>
        <v>0.18181818181818182</v>
      </c>
      <c r="AX1004" s="41">
        <f t="shared" si="576"/>
        <v>0.13397129186602871</v>
      </c>
      <c r="AY1004" s="41">
        <f t="shared" si="577"/>
        <v>0.1674641148325359</v>
      </c>
      <c r="AZ1004" s="41">
        <f t="shared" si="578"/>
        <v>0.10047846889952153</v>
      </c>
      <c r="BA1004" s="41">
        <f t="shared" si="579"/>
        <v>5.7416267942583733E-2</v>
      </c>
      <c r="BB1004" s="41">
        <f t="shared" si="580"/>
        <v>1.4354066985645933E-2</v>
      </c>
      <c r="BC1004" s="41">
        <f t="shared" si="581"/>
        <v>0</v>
      </c>
      <c r="BD1004" s="41">
        <f t="shared" si="582"/>
        <v>0.9569377990430622</v>
      </c>
      <c r="BE1004" s="41">
        <f t="shared" si="583"/>
        <v>4.3062200956937802E-2</v>
      </c>
      <c r="BF1004" s="41">
        <f t="shared" si="584"/>
        <v>0</v>
      </c>
      <c r="BG1004" s="41">
        <f t="shared" si="585"/>
        <v>0.3923444976076555</v>
      </c>
      <c r="BH1004" s="41">
        <f t="shared" si="586"/>
        <v>0.44019138755980863</v>
      </c>
      <c r="BI1004" s="41">
        <f t="shared" si="587"/>
        <v>0.1674641148325359</v>
      </c>
      <c r="BJ1004" s="41">
        <f t="shared" si="588"/>
        <v>0</v>
      </c>
      <c r="BK1004" s="41">
        <f t="shared" si="589"/>
        <v>0.16267942583732056</v>
      </c>
      <c r="BL1004" s="41">
        <f t="shared" si="590"/>
        <v>0</v>
      </c>
      <c r="BM1004" s="41">
        <f t="shared" si="591"/>
        <v>0.14832535885167464</v>
      </c>
      <c r="BN1004" s="41">
        <f t="shared" si="592"/>
        <v>0.68899521531100483</v>
      </c>
      <c r="BO1004" s="41">
        <f t="shared" si="593"/>
        <v>3.8277511961722487E-2</v>
      </c>
      <c r="BP1004" s="41">
        <f t="shared" si="594"/>
        <v>0.9569377990430622</v>
      </c>
      <c r="BQ1004" s="41">
        <f t="shared" si="595"/>
        <v>4.7846889952153108E-3</v>
      </c>
      <c r="BR1004" s="41">
        <f t="shared" si="596"/>
        <v>0</v>
      </c>
      <c r="BS1004" s="41">
        <f t="shared" si="597"/>
        <v>0.3349282296650718</v>
      </c>
      <c r="BT1004" s="41">
        <f t="shared" si="598"/>
        <v>0.66507177033492826</v>
      </c>
      <c r="BU1004" s="41">
        <f t="shared" si="599"/>
        <v>0</v>
      </c>
      <c r="BV1004" s="41">
        <f t="shared" si="600"/>
        <v>0</v>
      </c>
      <c r="BW1004" s="41">
        <f t="shared" si="601"/>
        <v>1</v>
      </c>
      <c r="BX1004" s="41" t="str">
        <f t="shared" si="606"/>
        <v>2015Registered nursesPrince Edward Island</v>
      </c>
      <c r="BY1004" s="51">
        <f>VLOOKUP(BX1004,'%workplace'!$A$1:$F$381,6,FALSE)</f>
        <v>1523</v>
      </c>
      <c r="BZ1004" s="32">
        <f t="shared" si="607"/>
        <v>0.13722915298752461</v>
      </c>
    </row>
    <row r="1005" spans="1:78" s="8" customFormat="1" hidden="1" x14ac:dyDescent="0.2">
      <c r="A1005" s="8" t="str">
        <f t="shared" si="605"/>
        <v>2015Registered nursesPrince Edward IslandHospital</v>
      </c>
      <c r="B1005" s="8" t="s">
        <v>7</v>
      </c>
      <c r="C1005" s="8" t="s">
        <v>15</v>
      </c>
      <c r="D1005" s="8" t="s">
        <v>10</v>
      </c>
      <c r="E1005" s="8">
        <v>2015</v>
      </c>
      <c r="F1005" s="8">
        <v>856</v>
      </c>
      <c r="G1005" s="8">
        <v>30</v>
      </c>
      <c r="H1005" s="8">
        <v>0</v>
      </c>
      <c r="I1005" s="8">
        <v>137</v>
      </c>
      <c r="J1005" s="8">
        <v>117</v>
      </c>
      <c r="K1005" s="8">
        <v>102</v>
      </c>
      <c r="L1005" s="8">
        <v>81</v>
      </c>
      <c r="M1005" s="8">
        <v>109</v>
      </c>
      <c r="N1005" s="8">
        <v>124</v>
      </c>
      <c r="O1005" s="8">
        <v>89</v>
      </c>
      <c r="P1005" s="8">
        <v>66</v>
      </c>
      <c r="Q1005" s="8">
        <v>25</v>
      </c>
      <c r="R1005" s="8">
        <v>4</v>
      </c>
      <c r="S1005" s="8">
        <v>32</v>
      </c>
      <c r="T1005" s="8">
        <v>0</v>
      </c>
      <c r="U1005" s="8">
        <v>870</v>
      </c>
      <c r="V1005" s="8">
        <v>16</v>
      </c>
      <c r="W1005" s="8">
        <v>0</v>
      </c>
      <c r="X1005" s="8">
        <v>467</v>
      </c>
      <c r="Y1005" s="8">
        <v>290</v>
      </c>
      <c r="Z1005" s="8">
        <v>129</v>
      </c>
      <c r="AA1005" s="8">
        <v>0</v>
      </c>
      <c r="AB1005" s="8">
        <v>46</v>
      </c>
      <c r="AC1005" s="8">
        <v>0</v>
      </c>
      <c r="AD1005" s="8">
        <v>72</v>
      </c>
      <c r="AE1005" s="8">
        <v>768</v>
      </c>
      <c r="AF1005" s="8">
        <v>48</v>
      </c>
      <c r="AG1005" s="8">
        <v>831</v>
      </c>
      <c r="AH1005" s="8">
        <v>7</v>
      </c>
      <c r="AI1005" s="8">
        <v>0</v>
      </c>
      <c r="AJ1005" s="8">
        <v>278</v>
      </c>
      <c r="AK1005" s="8">
        <v>607</v>
      </c>
      <c r="AL1005" s="8">
        <v>0</v>
      </c>
      <c r="AM1005" s="8">
        <v>1</v>
      </c>
      <c r="AN1005" s="8">
        <v>886</v>
      </c>
      <c r="AO1005" s="41">
        <f t="shared" si="602"/>
        <v>0.96613995485327309</v>
      </c>
      <c r="AP1005" s="41">
        <f t="shared" si="603"/>
        <v>3.3860045146726865E-2</v>
      </c>
      <c r="AQ1005" s="41">
        <f t="shared" si="604"/>
        <v>0</v>
      </c>
      <c r="AR1005" s="41">
        <f t="shared" si="570"/>
        <v>0.15462753950338601</v>
      </c>
      <c r="AS1005" s="41">
        <f t="shared" si="571"/>
        <v>0.13205417607223477</v>
      </c>
      <c r="AT1005" s="41">
        <f t="shared" si="572"/>
        <v>0.11512415349887133</v>
      </c>
      <c r="AU1005" s="41">
        <f t="shared" si="573"/>
        <v>9.1422121896162528E-2</v>
      </c>
      <c r="AV1005" s="41">
        <f t="shared" si="574"/>
        <v>0.12302483069977427</v>
      </c>
      <c r="AW1005" s="41">
        <f t="shared" si="575"/>
        <v>0.1399548532731377</v>
      </c>
      <c r="AX1005" s="41">
        <f t="shared" si="576"/>
        <v>0.10045146726862303</v>
      </c>
      <c r="AY1005" s="41">
        <f t="shared" si="577"/>
        <v>7.4492099322799099E-2</v>
      </c>
      <c r="AZ1005" s="41">
        <f t="shared" si="578"/>
        <v>2.8216704288939052E-2</v>
      </c>
      <c r="BA1005" s="41">
        <f t="shared" si="579"/>
        <v>4.5146726862302479E-3</v>
      </c>
      <c r="BB1005" s="41">
        <f t="shared" si="580"/>
        <v>3.6117381489841983E-2</v>
      </c>
      <c r="BC1005" s="41">
        <f t="shared" si="581"/>
        <v>0</v>
      </c>
      <c r="BD1005" s="41">
        <f t="shared" si="582"/>
        <v>0.98194130925507905</v>
      </c>
      <c r="BE1005" s="41">
        <f t="shared" si="583"/>
        <v>1.8058690744920992E-2</v>
      </c>
      <c r="BF1005" s="41">
        <f t="shared" si="584"/>
        <v>0</v>
      </c>
      <c r="BG1005" s="41">
        <f t="shared" si="585"/>
        <v>0.52708803611738153</v>
      </c>
      <c r="BH1005" s="41">
        <f t="shared" si="586"/>
        <v>0.32731376975169302</v>
      </c>
      <c r="BI1005" s="41">
        <f t="shared" si="587"/>
        <v>0.14559819413092551</v>
      </c>
      <c r="BJ1005" s="41">
        <f t="shared" si="588"/>
        <v>0</v>
      </c>
      <c r="BK1005" s="41">
        <f t="shared" si="589"/>
        <v>5.1918735891647853E-2</v>
      </c>
      <c r="BL1005" s="41">
        <f t="shared" si="590"/>
        <v>0</v>
      </c>
      <c r="BM1005" s="41">
        <f t="shared" si="591"/>
        <v>8.1264108352144468E-2</v>
      </c>
      <c r="BN1005" s="41">
        <f t="shared" si="592"/>
        <v>0.86681715575620766</v>
      </c>
      <c r="BO1005" s="41">
        <f t="shared" si="593"/>
        <v>5.4176072234762979E-2</v>
      </c>
      <c r="BP1005" s="41">
        <f t="shared" si="594"/>
        <v>0.93792325056433412</v>
      </c>
      <c r="BQ1005" s="41">
        <f t="shared" si="595"/>
        <v>7.900677200902935E-3</v>
      </c>
      <c r="BR1005" s="41">
        <f t="shared" si="596"/>
        <v>0</v>
      </c>
      <c r="BS1005" s="41">
        <f t="shared" si="597"/>
        <v>0.31376975169300225</v>
      </c>
      <c r="BT1005" s="41">
        <f t="shared" si="598"/>
        <v>0.6851015801354402</v>
      </c>
      <c r="BU1005" s="41">
        <f t="shared" si="599"/>
        <v>0</v>
      </c>
      <c r="BV1005" s="41">
        <f t="shared" si="600"/>
        <v>1.128668171557562E-3</v>
      </c>
      <c r="BW1005" s="41">
        <f t="shared" si="601"/>
        <v>1</v>
      </c>
      <c r="BX1005" s="41" t="str">
        <f t="shared" si="606"/>
        <v>2015Registered nursesPrince Edward Island</v>
      </c>
      <c r="BY1005" s="51">
        <f>VLOOKUP(BX1005,'%workplace'!$A$1:$F$381,6,FALSE)</f>
        <v>1523</v>
      </c>
      <c r="BZ1005" s="32">
        <f t="shared" si="607"/>
        <v>0.58174655285620491</v>
      </c>
    </row>
    <row r="1006" spans="1:78" s="8" customFormat="1" hidden="1" x14ac:dyDescent="0.2">
      <c r="A1006" s="8" t="str">
        <f t="shared" si="605"/>
        <v>2015Registered nursesPrince Edward IslandOther places of work</v>
      </c>
      <c r="B1006" s="8" t="s">
        <v>7</v>
      </c>
      <c r="C1006" s="8" t="s">
        <v>15</v>
      </c>
      <c r="D1006" s="8" t="s">
        <v>13</v>
      </c>
      <c r="E1006" s="8">
        <v>2015</v>
      </c>
      <c r="F1006" s="8">
        <v>351</v>
      </c>
      <c r="G1006" s="8">
        <v>6</v>
      </c>
      <c r="H1006" s="8">
        <v>0</v>
      </c>
      <c r="I1006" s="8">
        <v>7</v>
      </c>
      <c r="J1006" s="8">
        <v>14</v>
      </c>
      <c r="K1006" s="8">
        <v>27</v>
      </c>
      <c r="L1006" s="8">
        <v>36</v>
      </c>
      <c r="M1006" s="8">
        <v>60</v>
      </c>
      <c r="N1006" s="8">
        <v>68</v>
      </c>
      <c r="O1006" s="8">
        <v>58</v>
      </c>
      <c r="P1006" s="8">
        <v>53</v>
      </c>
      <c r="Q1006" s="8">
        <v>24</v>
      </c>
      <c r="R1006" s="8">
        <v>9</v>
      </c>
      <c r="S1006" s="8">
        <v>1</v>
      </c>
      <c r="T1006" s="8">
        <v>0</v>
      </c>
      <c r="U1006" s="8">
        <v>348</v>
      </c>
      <c r="V1006" s="8">
        <v>9</v>
      </c>
      <c r="W1006" s="8">
        <v>0</v>
      </c>
      <c r="X1006" s="8">
        <v>190</v>
      </c>
      <c r="Y1006" s="8">
        <v>119</v>
      </c>
      <c r="Z1006" s="8">
        <v>48</v>
      </c>
      <c r="AA1006" s="8">
        <v>0</v>
      </c>
      <c r="AB1006" s="8">
        <v>40</v>
      </c>
      <c r="AC1006" s="8">
        <v>0</v>
      </c>
      <c r="AD1006" s="8">
        <v>147</v>
      </c>
      <c r="AE1006" s="8">
        <v>170</v>
      </c>
      <c r="AF1006" s="8">
        <v>52</v>
      </c>
      <c r="AG1006" s="8">
        <v>242</v>
      </c>
      <c r="AH1006" s="8">
        <v>61</v>
      </c>
      <c r="AI1006" s="8">
        <v>2</v>
      </c>
      <c r="AJ1006" s="8">
        <v>110</v>
      </c>
      <c r="AK1006" s="8">
        <v>247</v>
      </c>
      <c r="AL1006" s="8">
        <v>0</v>
      </c>
      <c r="AM1006" s="8">
        <v>0</v>
      </c>
      <c r="AN1006" s="8">
        <v>357</v>
      </c>
      <c r="AO1006" s="41">
        <f t="shared" si="602"/>
        <v>0.98319327731092432</v>
      </c>
      <c r="AP1006" s="41">
        <f t="shared" si="603"/>
        <v>1.680672268907563E-2</v>
      </c>
      <c r="AQ1006" s="41">
        <f t="shared" si="604"/>
        <v>0</v>
      </c>
      <c r="AR1006" s="41">
        <f t="shared" si="570"/>
        <v>1.9607843137254902E-2</v>
      </c>
      <c r="AS1006" s="41">
        <f t="shared" si="571"/>
        <v>3.9215686274509803E-2</v>
      </c>
      <c r="AT1006" s="41">
        <f t="shared" si="572"/>
        <v>7.5630252100840331E-2</v>
      </c>
      <c r="AU1006" s="41">
        <f t="shared" si="573"/>
        <v>0.10084033613445378</v>
      </c>
      <c r="AV1006" s="41">
        <f t="shared" si="574"/>
        <v>0.16806722689075632</v>
      </c>
      <c r="AW1006" s="41">
        <f t="shared" si="575"/>
        <v>0.19047619047619047</v>
      </c>
      <c r="AX1006" s="41">
        <f t="shared" si="576"/>
        <v>0.16246498599439776</v>
      </c>
      <c r="AY1006" s="41">
        <f t="shared" si="577"/>
        <v>0.1484593837535014</v>
      </c>
      <c r="AZ1006" s="41">
        <f t="shared" si="578"/>
        <v>6.7226890756302518E-2</v>
      </c>
      <c r="BA1006" s="41">
        <f t="shared" si="579"/>
        <v>2.5210084033613446E-2</v>
      </c>
      <c r="BB1006" s="41">
        <f t="shared" si="580"/>
        <v>2.8011204481792717E-3</v>
      </c>
      <c r="BC1006" s="41">
        <f t="shared" si="581"/>
        <v>0</v>
      </c>
      <c r="BD1006" s="41">
        <f t="shared" si="582"/>
        <v>0.97478991596638653</v>
      </c>
      <c r="BE1006" s="41">
        <f t="shared" si="583"/>
        <v>2.5210084033613446E-2</v>
      </c>
      <c r="BF1006" s="41">
        <f t="shared" si="584"/>
        <v>0</v>
      </c>
      <c r="BG1006" s="41">
        <f t="shared" si="585"/>
        <v>0.53221288515406162</v>
      </c>
      <c r="BH1006" s="41">
        <f t="shared" si="586"/>
        <v>0.33333333333333331</v>
      </c>
      <c r="BI1006" s="41">
        <f t="shared" si="587"/>
        <v>0.13445378151260504</v>
      </c>
      <c r="BJ1006" s="41">
        <f t="shared" si="588"/>
        <v>0</v>
      </c>
      <c r="BK1006" s="41">
        <f t="shared" si="589"/>
        <v>0.11204481792717087</v>
      </c>
      <c r="BL1006" s="41">
        <f t="shared" si="590"/>
        <v>0</v>
      </c>
      <c r="BM1006" s="41">
        <f t="shared" si="591"/>
        <v>0.41176470588235292</v>
      </c>
      <c r="BN1006" s="41">
        <f t="shared" si="592"/>
        <v>0.47619047619047616</v>
      </c>
      <c r="BO1006" s="41">
        <f t="shared" si="593"/>
        <v>0.14565826330532214</v>
      </c>
      <c r="BP1006" s="41">
        <f t="shared" si="594"/>
        <v>0.67787114845938379</v>
      </c>
      <c r="BQ1006" s="41">
        <f t="shared" si="595"/>
        <v>0.17086834733893558</v>
      </c>
      <c r="BR1006" s="41">
        <f t="shared" si="596"/>
        <v>5.6022408963585435E-3</v>
      </c>
      <c r="BS1006" s="41">
        <f t="shared" si="597"/>
        <v>0.3081232492997199</v>
      </c>
      <c r="BT1006" s="41">
        <f t="shared" si="598"/>
        <v>0.6918767507002801</v>
      </c>
      <c r="BU1006" s="41">
        <f t="shared" si="599"/>
        <v>0</v>
      </c>
      <c r="BV1006" s="41">
        <f t="shared" si="600"/>
        <v>0</v>
      </c>
      <c r="BW1006" s="41">
        <f t="shared" si="601"/>
        <v>1</v>
      </c>
      <c r="BX1006" s="41" t="str">
        <f t="shared" si="606"/>
        <v>2015Registered nursesPrince Edward Island</v>
      </c>
      <c r="BY1006" s="51">
        <f>VLOOKUP(BX1006,'%workplace'!$A$1:$F$381,6,FALSE)</f>
        <v>1523</v>
      </c>
      <c r="BZ1006" s="32">
        <f t="shared" si="607"/>
        <v>0.23440577806959947</v>
      </c>
    </row>
    <row r="1007" spans="1:78" s="8" customFormat="1" hidden="1" x14ac:dyDescent="0.2">
      <c r="A1007" s="8" t="str">
        <f t="shared" si="605"/>
        <v>2015Registered nursesNova ScotiaAll places of work</v>
      </c>
      <c r="B1007" s="8" t="s">
        <v>7</v>
      </c>
      <c r="C1007" s="8" t="s">
        <v>16</v>
      </c>
      <c r="D1007" s="8" t="s">
        <v>9</v>
      </c>
      <c r="E1007" s="8">
        <v>2015</v>
      </c>
      <c r="F1007" s="8">
        <v>8679</v>
      </c>
      <c r="G1007" s="8">
        <v>474</v>
      </c>
      <c r="H1007" s="8">
        <v>0</v>
      </c>
      <c r="I1007" s="8">
        <v>910</v>
      </c>
      <c r="J1007" s="8">
        <v>850</v>
      </c>
      <c r="K1007" s="8">
        <v>759</v>
      </c>
      <c r="L1007" s="8">
        <v>912</v>
      </c>
      <c r="M1007" s="8">
        <v>1093</v>
      </c>
      <c r="N1007" s="8">
        <v>1548</v>
      </c>
      <c r="O1007" s="8">
        <v>1384</v>
      </c>
      <c r="P1007" s="8">
        <v>965</v>
      </c>
      <c r="Q1007" s="8">
        <v>314</v>
      </c>
      <c r="R1007" s="8">
        <v>106</v>
      </c>
      <c r="S1007" s="8">
        <v>312</v>
      </c>
      <c r="T1007" s="8">
        <v>0</v>
      </c>
      <c r="U1007" s="8">
        <v>8841</v>
      </c>
      <c r="V1007" s="8">
        <v>312</v>
      </c>
      <c r="W1007" s="8">
        <v>0</v>
      </c>
      <c r="X1007" s="8">
        <v>6042</v>
      </c>
      <c r="Y1007" s="8">
        <v>2041</v>
      </c>
      <c r="Z1007" s="8">
        <v>1067</v>
      </c>
      <c r="AA1007" s="8">
        <v>3</v>
      </c>
      <c r="AB1007" s="8">
        <v>860</v>
      </c>
      <c r="AC1007" s="8">
        <v>7</v>
      </c>
      <c r="AD1007" s="8">
        <v>1210</v>
      </c>
      <c r="AE1007" s="8">
        <v>7076</v>
      </c>
      <c r="AF1007" s="8">
        <v>451</v>
      </c>
      <c r="AG1007" s="8">
        <v>8228</v>
      </c>
      <c r="AH1007" s="8">
        <v>392</v>
      </c>
      <c r="AI1007" s="8">
        <v>78</v>
      </c>
      <c r="AJ1007" s="8">
        <v>2230</v>
      </c>
      <c r="AK1007" s="8">
        <v>6922</v>
      </c>
      <c r="AL1007" s="8">
        <v>4</v>
      </c>
      <c r="AM1007" s="8">
        <v>1</v>
      </c>
      <c r="AN1007" s="8">
        <v>9153</v>
      </c>
      <c r="AO1007" s="41">
        <f t="shared" si="602"/>
        <v>0.94821370042608977</v>
      </c>
      <c r="AP1007" s="41">
        <f t="shared" si="603"/>
        <v>5.1786299573910191E-2</v>
      </c>
      <c r="AQ1007" s="41">
        <f t="shared" si="604"/>
        <v>0</v>
      </c>
      <c r="AR1007" s="41">
        <f t="shared" si="570"/>
        <v>9.9420954878182019E-2</v>
      </c>
      <c r="AS1007" s="41">
        <f t="shared" si="571"/>
        <v>9.2865727084016164E-2</v>
      </c>
      <c r="AT1007" s="41">
        <f t="shared" si="572"/>
        <v>8.2923631596197964E-2</v>
      </c>
      <c r="AU1007" s="41">
        <f t="shared" si="573"/>
        <v>9.9639462471320883E-2</v>
      </c>
      <c r="AV1007" s="41">
        <f t="shared" si="574"/>
        <v>0.11941439965038785</v>
      </c>
      <c r="AW1007" s="41">
        <f t="shared" si="575"/>
        <v>0.16912487708947885</v>
      </c>
      <c r="AX1007" s="41">
        <f t="shared" si="576"/>
        <v>0.15120725445209221</v>
      </c>
      <c r="AY1007" s="41">
        <f t="shared" si="577"/>
        <v>0.10542991368950071</v>
      </c>
      <c r="AZ1007" s="41">
        <f t="shared" si="578"/>
        <v>3.4305692122801268E-2</v>
      </c>
      <c r="BA1007" s="41">
        <f t="shared" si="579"/>
        <v>1.1580902436359664E-2</v>
      </c>
      <c r="BB1007" s="41">
        <f t="shared" si="580"/>
        <v>3.4087184529662404E-2</v>
      </c>
      <c r="BC1007" s="41">
        <f t="shared" si="581"/>
        <v>0</v>
      </c>
      <c r="BD1007" s="41">
        <f t="shared" si="582"/>
        <v>0.96591281547033758</v>
      </c>
      <c r="BE1007" s="41">
        <f t="shared" si="583"/>
        <v>3.4087184529662404E-2</v>
      </c>
      <c r="BF1007" s="41">
        <f t="shared" si="584"/>
        <v>0</v>
      </c>
      <c r="BG1007" s="41">
        <f t="shared" si="585"/>
        <v>0.66011143887250079</v>
      </c>
      <c r="BH1007" s="41">
        <f t="shared" si="586"/>
        <v>0.22298699879820824</v>
      </c>
      <c r="BI1007" s="41">
        <f t="shared" si="587"/>
        <v>0.11657380093958265</v>
      </c>
      <c r="BJ1007" s="41">
        <f t="shared" si="588"/>
        <v>3.2776138970829236E-4</v>
      </c>
      <c r="BK1007" s="41">
        <f t="shared" si="589"/>
        <v>9.3958265049710471E-2</v>
      </c>
      <c r="BL1007" s="41">
        <f t="shared" si="590"/>
        <v>7.647765759860155E-4</v>
      </c>
      <c r="BM1007" s="41">
        <f t="shared" si="591"/>
        <v>0.13219709384901127</v>
      </c>
      <c r="BN1007" s="41">
        <f t="shared" si="592"/>
        <v>0.7730798645252922</v>
      </c>
      <c r="BO1007" s="41">
        <f t="shared" si="593"/>
        <v>4.9273462252813288E-2</v>
      </c>
      <c r="BP1007" s="41">
        <f t="shared" si="594"/>
        <v>0.89894023817327651</v>
      </c>
      <c r="BQ1007" s="41">
        <f t="shared" si="595"/>
        <v>4.2827488255216865E-2</v>
      </c>
      <c r="BR1007" s="41">
        <f t="shared" si="596"/>
        <v>8.5217961324156009E-3</v>
      </c>
      <c r="BS1007" s="41">
        <f t="shared" si="597"/>
        <v>0.24363596634983065</v>
      </c>
      <c r="BT1007" s="41">
        <f t="shared" si="598"/>
        <v>0.7562547798535999</v>
      </c>
      <c r="BU1007" s="41">
        <f t="shared" si="599"/>
        <v>4.3701518627772313E-4</v>
      </c>
      <c r="BV1007" s="41">
        <f t="shared" si="600"/>
        <v>1.0925379656943078E-4</v>
      </c>
      <c r="BW1007" s="41">
        <f t="shared" si="601"/>
        <v>1</v>
      </c>
      <c r="BX1007" s="41" t="str">
        <f t="shared" si="606"/>
        <v>2015Registered nursesNova Scotia</v>
      </c>
      <c r="BY1007" s="51">
        <f>VLOOKUP(BX1007,'%workplace'!$A$1:$F$381,6,FALSE)</f>
        <v>9153</v>
      </c>
      <c r="BZ1007" s="32">
        <f t="shared" si="607"/>
        <v>1</v>
      </c>
    </row>
    <row r="1008" spans="1:78" s="8" customFormat="1" hidden="1" x14ac:dyDescent="0.2">
      <c r="A1008" s="8" t="str">
        <f t="shared" si="605"/>
        <v>2015Registered nursesNova ScotiaCommunity health</v>
      </c>
      <c r="B1008" s="8" t="s">
        <v>7</v>
      </c>
      <c r="C1008" s="8" t="s">
        <v>16</v>
      </c>
      <c r="D1008" s="8" t="s">
        <v>11</v>
      </c>
      <c r="E1008" s="8">
        <v>2015</v>
      </c>
      <c r="F1008" s="8">
        <v>1034</v>
      </c>
      <c r="G1008" s="8">
        <v>33</v>
      </c>
      <c r="H1008" s="8">
        <v>0</v>
      </c>
      <c r="I1008" s="8">
        <v>37</v>
      </c>
      <c r="J1008" s="8">
        <v>62</v>
      </c>
      <c r="K1008" s="8">
        <v>89</v>
      </c>
      <c r="L1008" s="8">
        <v>134</v>
      </c>
      <c r="M1008" s="8">
        <v>161</v>
      </c>
      <c r="N1008" s="8">
        <v>187</v>
      </c>
      <c r="O1008" s="8">
        <v>188</v>
      </c>
      <c r="P1008" s="8">
        <v>136</v>
      </c>
      <c r="Q1008" s="8">
        <v>51</v>
      </c>
      <c r="R1008" s="8">
        <v>19</v>
      </c>
      <c r="S1008" s="8">
        <v>3</v>
      </c>
      <c r="T1008" s="8">
        <v>0</v>
      </c>
      <c r="U1008" s="8">
        <v>1036</v>
      </c>
      <c r="V1008" s="8">
        <v>31</v>
      </c>
      <c r="W1008" s="8">
        <v>0</v>
      </c>
      <c r="X1008" s="8">
        <v>652</v>
      </c>
      <c r="Y1008" s="8">
        <v>295</v>
      </c>
      <c r="Z1008" s="8">
        <v>120</v>
      </c>
      <c r="AA1008" s="8">
        <v>0</v>
      </c>
      <c r="AB1008" s="8">
        <v>164</v>
      </c>
      <c r="AC1008" s="8">
        <v>0</v>
      </c>
      <c r="AD1008" s="8">
        <v>174</v>
      </c>
      <c r="AE1008" s="8">
        <v>729</v>
      </c>
      <c r="AF1008" s="8">
        <v>45</v>
      </c>
      <c r="AG1008" s="8">
        <v>990</v>
      </c>
      <c r="AH1008" s="8">
        <v>29</v>
      </c>
      <c r="AI1008" s="8">
        <v>3</v>
      </c>
      <c r="AJ1008" s="8">
        <v>354</v>
      </c>
      <c r="AK1008" s="8">
        <v>713</v>
      </c>
      <c r="AL1008" s="8">
        <v>0</v>
      </c>
      <c r="AM1008" s="8">
        <v>0</v>
      </c>
      <c r="AN1008" s="8">
        <v>1067</v>
      </c>
      <c r="AO1008" s="41">
        <f t="shared" si="602"/>
        <v>0.96907216494845361</v>
      </c>
      <c r="AP1008" s="41">
        <f t="shared" si="603"/>
        <v>3.0927835051546393E-2</v>
      </c>
      <c r="AQ1008" s="41">
        <f t="shared" si="604"/>
        <v>0</v>
      </c>
      <c r="AR1008" s="41">
        <f t="shared" si="570"/>
        <v>3.4676663542642927E-2</v>
      </c>
      <c r="AS1008" s="41">
        <f t="shared" si="571"/>
        <v>5.8106841611996252E-2</v>
      </c>
      <c r="AT1008" s="41">
        <f t="shared" si="572"/>
        <v>8.3411433926897843E-2</v>
      </c>
      <c r="AU1008" s="41">
        <f t="shared" si="573"/>
        <v>0.12558575445173384</v>
      </c>
      <c r="AV1008" s="41">
        <f t="shared" si="574"/>
        <v>0.15089034676663543</v>
      </c>
      <c r="AW1008" s="41">
        <f t="shared" si="575"/>
        <v>0.17525773195876287</v>
      </c>
      <c r="AX1008" s="41">
        <f t="shared" si="576"/>
        <v>0.17619493908153702</v>
      </c>
      <c r="AY1008" s="41">
        <f t="shared" si="577"/>
        <v>0.12746016869728211</v>
      </c>
      <c r="AZ1008" s="41">
        <f t="shared" si="578"/>
        <v>4.779756326148079E-2</v>
      </c>
      <c r="BA1008" s="41">
        <f t="shared" si="579"/>
        <v>1.780693533270853E-2</v>
      </c>
      <c r="BB1008" s="41">
        <f t="shared" si="580"/>
        <v>2.8116213683223993E-3</v>
      </c>
      <c r="BC1008" s="41">
        <f t="shared" si="581"/>
        <v>0</v>
      </c>
      <c r="BD1008" s="41">
        <f t="shared" si="582"/>
        <v>0.97094657919400185</v>
      </c>
      <c r="BE1008" s="41">
        <f t="shared" si="583"/>
        <v>2.9053420805998126E-2</v>
      </c>
      <c r="BF1008" s="41">
        <f t="shared" si="584"/>
        <v>0</v>
      </c>
      <c r="BG1008" s="41">
        <f t="shared" si="585"/>
        <v>0.61105904404873479</v>
      </c>
      <c r="BH1008" s="41">
        <f t="shared" si="586"/>
        <v>0.27647610121836924</v>
      </c>
      <c r="BI1008" s="41">
        <f t="shared" si="587"/>
        <v>0.11246485473289597</v>
      </c>
      <c r="BJ1008" s="41">
        <f t="shared" si="588"/>
        <v>0</v>
      </c>
      <c r="BK1008" s="41">
        <f t="shared" si="589"/>
        <v>0.15370196813495782</v>
      </c>
      <c r="BL1008" s="41">
        <f t="shared" si="590"/>
        <v>0</v>
      </c>
      <c r="BM1008" s="41">
        <f t="shared" si="591"/>
        <v>0.16307403936269915</v>
      </c>
      <c r="BN1008" s="41">
        <f t="shared" si="592"/>
        <v>0.683223992502343</v>
      </c>
      <c r="BO1008" s="41">
        <f t="shared" si="593"/>
        <v>4.2174320524835988E-2</v>
      </c>
      <c r="BP1008" s="41">
        <f t="shared" si="594"/>
        <v>0.92783505154639179</v>
      </c>
      <c r="BQ1008" s="41">
        <f t="shared" si="595"/>
        <v>2.7179006560449859E-2</v>
      </c>
      <c r="BR1008" s="41">
        <f t="shared" si="596"/>
        <v>2.8116213683223993E-3</v>
      </c>
      <c r="BS1008" s="41">
        <f t="shared" si="597"/>
        <v>0.33177132146204313</v>
      </c>
      <c r="BT1008" s="41">
        <f t="shared" si="598"/>
        <v>0.66822867853795687</v>
      </c>
      <c r="BU1008" s="41">
        <f t="shared" si="599"/>
        <v>0</v>
      </c>
      <c r="BV1008" s="41">
        <f t="shared" si="600"/>
        <v>0</v>
      </c>
      <c r="BW1008" s="41">
        <f t="shared" si="601"/>
        <v>1</v>
      </c>
      <c r="BX1008" s="41" t="str">
        <f t="shared" si="606"/>
        <v>2015Registered nursesNova Scotia</v>
      </c>
      <c r="BY1008" s="51">
        <f>VLOOKUP(BX1008,'%workplace'!$A$1:$F$381,6,FALSE)</f>
        <v>9153</v>
      </c>
      <c r="BZ1008" s="32">
        <f t="shared" si="607"/>
        <v>0.11657380093958265</v>
      </c>
    </row>
    <row r="1009" spans="1:78" s="8" customFormat="1" hidden="1" x14ac:dyDescent="0.2">
      <c r="A1009" s="8" t="str">
        <f t="shared" si="605"/>
        <v>2015Registered nursesNova ScotiaNursing home/long-term care</v>
      </c>
      <c r="B1009" s="8" t="s">
        <v>7</v>
      </c>
      <c r="C1009" s="8" t="s">
        <v>16</v>
      </c>
      <c r="D1009" s="8" t="s">
        <v>12</v>
      </c>
      <c r="E1009" s="8">
        <v>2015</v>
      </c>
      <c r="F1009" s="8">
        <v>1007</v>
      </c>
      <c r="G1009" s="8">
        <v>52</v>
      </c>
      <c r="H1009" s="8">
        <v>0</v>
      </c>
      <c r="I1009" s="8">
        <v>54</v>
      </c>
      <c r="J1009" s="8">
        <v>60</v>
      </c>
      <c r="K1009" s="8">
        <v>53</v>
      </c>
      <c r="L1009" s="8">
        <v>107</v>
      </c>
      <c r="M1009" s="8">
        <v>133</v>
      </c>
      <c r="N1009" s="8">
        <v>185</v>
      </c>
      <c r="O1009" s="8">
        <v>197</v>
      </c>
      <c r="P1009" s="8">
        <v>156</v>
      </c>
      <c r="Q1009" s="8">
        <v>71</v>
      </c>
      <c r="R1009" s="8">
        <v>34</v>
      </c>
      <c r="S1009" s="8">
        <v>9</v>
      </c>
      <c r="T1009" s="8">
        <v>0</v>
      </c>
      <c r="U1009" s="8">
        <v>952</v>
      </c>
      <c r="V1009" s="8">
        <v>107</v>
      </c>
      <c r="W1009" s="8">
        <v>0</v>
      </c>
      <c r="X1009" s="8">
        <v>626</v>
      </c>
      <c r="Y1009" s="8">
        <v>304</v>
      </c>
      <c r="Z1009" s="8">
        <v>129</v>
      </c>
      <c r="AA1009" s="8">
        <v>0</v>
      </c>
      <c r="AB1009" s="8">
        <v>208</v>
      </c>
      <c r="AC1009" s="8">
        <v>1</v>
      </c>
      <c r="AD1009" s="8">
        <v>90</v>
      </c>
      <c r="AE1009" s="8">
        <v>760</v>
      </c>
      <c r="AF1009" s="8">
        <v>75</v>
      </c>
      <c r="AG1009" s="8">
        <v>971</v>
      </c>
      <c r="AH1009" s="8">
        <v>12</v>
      </c>
      <c r="AI1009" s="8">
        <v>1</v>
      </c>
      <c r="AJ1009" s="8">
        <v>408</v>
      </c>
      <c r="AK1009" s="8">
        <v>651</v>
      </c>
      <c r="AL1009" s="8">
        <v>0</v>
      </c>
      <c r="AM1009" s="8">
        <v>0</v>
      </c>
      <c r="AN1009" s="8">
        <v>1059</v>
      </c>
      <c r="AO1009" s="41">
        <f t="shared" si="602"/>
        <v>0.95089707271010382</v>
      </c>
      <c r="AP1009" s="41">
        <f t="shared" si="603"/>
        <v>4.9102927289896126E-2</v>
      </c>
      <c r="AQ1009" s="41">
        <f t="shared" si="604"/>
        <v>0</v>
      </c>
      <c r="AR1009" s="41">
        <f t="shared" si="570"/>
        <v>5.0991501416430593E-2</v>
      </c>
      <c r="AS1009" s="41">
        <f t="shared" si="571"/>
        <v>5.6657223796033995E-2</v>
      </c>
      <c r="AT1009" s="41">
        <f t="shared" si="572"/>
        <v>5.0047214353163359E-2</v>
      </c>
      <c r="AU1009" s="41">
        <f t="shared" si="573"/>
        <v>0.10103871576959396</v>
      </c>
      <c r="AV1009" s="41">
        <f t="shared" si="574"/>
        <v>0.12559017941454201</v>
      </c>
      <c r="AW1009" s="41">
        <f t="shared" si="575"/>
        <v>0.17469310670443816</v>
      </c>
      <c r="AX1009" s="41">
        <f t="shared" si="576"/>
        <v>0.18602455146364494</v>
      </c>
      <c r="AY1009" s="41">
        <f t="shared" si="577"/>
        <v>0.14730878186968838</v>
      </c>
      <c r="AZ1009" s="41">
        <f t="shared" si="578"/>
        <v>6.7044381491973559E-2</v>
      </c>
      <c r="BA1009" s="41">
        <f t="shared" si="579"/>
        <v>3.2105760151085933E-2</v>
      </c>
      <c r="BB1009" s="41">
        <f t="shared" si="580"/>
        <v>8.4985835694051E-3</v>
      </c>
      <c r="BC1009" s="41">
        <f t="shared" si="581"/>
        <v>0</v>
      </c>
      <c r="BD1009" s="41">
        <f t="shared" si="582"/>
        <v>0.898961284230406</v>
      </c>
      <c r="BE1009" s="41">
        <f t="shared" si="583"/>
        <v>0.10103871576959396</v>
      </c>
      <c r="BF1009" s="41">
        <f t="shared" si="584"/>
        <v>0</v>
      </c>
      <c r="BG1009" s="41">
        <f t="shared" si="585"/>
        <v>0.59112370160528804</v>
      </c>
      <c r="BH1009" s="41">
        <f t="shared" si="586"/>
        <v>0.28706326723323888</v>
      </c>
      <c r="BI1009" s="41">
        <f t="shared" si="587"/>
        <v>0.12181303116147309</v>
      </c>
      <c r="BJ1009" s="41">
        <f t="shared" si="588"/>
        <v>0</v>
      </c>
      <c r="BK1009" s="41">
        <f t="shared" si="589"/>
        <v>0.1964117091595845</v>
      </c>
      <c r="BL1009" s="41">
        <f t="shared" si="590"/>
        <v>9.4428706326723328E-4</v>
      </c>
      <c r="BM1009" s="41">
        <f t="shared" si="591"/>
        <v>8.4985835694050993E-2</v>
      </c>
      <c r="BN1009" s="41">
        <f t="shared" si="592"/>
        <v>0.71765816808309724</v>
      </c>
      <c r="BO1009" s="41">
        <f t="shared" si="593"/>
        <v>7.0821529745042494E-2</v>
      </c>
      <c r="BP1009" s="41">
        <f t="shared" si="594"/>
        <v>0.91690273843248349</v>
      </c>
      <c r="BQ1009" s="41">
        <f t="shared" si="595"/>
        <v>1.1331444759206799E-2</v>
      </c>
      <c r="BR1009" s="41">
        <f t="shared" si="596"/>
        <v>9.4428706326723328E-4</v>
      </c>
      <c r="BS1009" s="41">
        <f t="shared" si="597"/>
        <v>0.38526912181303113</v>
      </c>
      <c r="BT1009" s="41">
        <f t="shared" si="598"/>
        <v>0.61473087818696881</v>
      </c>
      <c r="BU1009" s="41">
        <f t="shared" si="599"/>
        <v>0</v>
      </c>
      <c r="BV1009" s="41">
        <f t="shared" si="600"/>
        <v>0</v>
      </c>
      <c r="BW1009" s="41">
        <f t="shared" si="601"/>
        <v>1</v>
      </c>
      <c r="BX1009" s="41" t="str">
        <f t="shared" si="606"/>
        <v>2015Registered nursesNova Scotia</v>
      </c>
      <c r="BY1009" s="51">
        <f>VLOOKUP(BX1009,'%workplace'!$A$1:$F$381,6,FALSE)</f>
        <v>9153</v>
      </c>
      <c r="BZ1009" s="32">
        <f t="shared" si="607"/>
        <v>0.11569977056702721</v>
      </c>
    </row>
    <row r="1010" spans="1:78" s="8" customFormat="1" hidden="1" x14ac:dyDescent="0.2">
      <c r="A1010" s="8" t="str">
        <f t="shared" si="605"/>
        <v>2015Registered nursesNova ScotiaHospital</v>
      </c>
      <c r="B1010" s="8" t="s">
        <v>7</v>
      </c>
      <c r="C1010" s="8" t="s">
        <v>16</v>
      </c>
      <c r="D1010" s="8" t="s">
        <v>10</v>
      </c>
      <c r="E1010" s="8">
        <v>2015</v>
      </c>
      <c r="F1010" s="8">
        <v>5736</v>
      </c>
      <c r="G1010" s="8">
        <v>344</v>
      </c>
      <c r="H1010" s="8">
        <v>0</v>
      </c>
      <c r="I1010" s="8">
        <v>799</v>
      </c>
      <c r="J1010" s="8">
        <v>687</v>
      </c>
      <c r="K1010" s="8">
        <v>565</v>
      </c>
      <c r="L1010" s="8">
        <v>574</v>
      </c>
      <c r="M1010" s="8">
        <v>681</v>
      </c>
      <c r="N1010" s="8">
        <v>982</v>
      </c>
      <c r="O1010" s="8">
        <v>820</v>
      </c>
      <c r="P1010" s="8">
        <v>503</v>
      </c>
      <c r="Q1010" s="8">
        <v>138</v>
      </c>
      <c r="R1010" s="8">
        <v>35</v>
      </c>
      <c r="S1010" s="8">
        <v>296</v>
      </c>
      <c r="T1010" s="8">
        <v>0</v>
      </c>
      <c r="U1010" s="8">
        <v>5935</v>
      </c>
      <c r="V1010" s="8">
        <v>145</v>
      </c>
      <c r="W1010" s="8">
        <v>0</v>
      </c>
      <c r="X1010" s="8">
        <v>4123</v>
      </c>
      <c r="Y1010" s="8">
        <v>1287</v>
      </c>
      <c r="Z1010" s="8">
        <v>668</v>
      </c>
      <c r="AA1010" s="8">
        <v>2</v>
      </c>
      <c r="AB1010" s="8">
        <v>337</v>
      </c>
      <c r="AC1010" s="8">
        <v>1</v>
      </c>
      <c r="AD1010" s="8">
        <v>432</v>
      </c>
      <c r="AE1010" s="8">
        <v>5310</v>
      </c>
      <c r="AF1010" s="8">
        <v>173</v>
      </c>
      <c r="AG1010" s="8">
        <v>5732</v>
      </c>
      <c r="AH1010" s="8">
        <v>120</v>
      </c>
      <c r="AI1010" s="8">
        <v>55</v>
      </c>
      <c r="AJ1010" s="8">
        <v>1221</v>
      </c>
      <c r="AK1010" s="8">
        <v>4858</v>
      </c>
      <c r="AL1010" s="8">
        <v>0</v>
      </c>
      <c r="AM1010" s="8">
        <v>1</v>
      </c>
      <c r="AN1010" s="8">
        <v>6080</v>
      </c>
      <c r="AO1010" s="41">
        <f t="shared" si="602"/>
        <v>0.94342105263157894</v>
      </c>
      <c r="AP1010" s="41">
        <f t="shared" si="603"/>
        <v>5.6578947368421055E-2</v>
      </c>
      <c r="AQ1010" s="41">
        <f t="shared" si="604"/>
        <v>0</v>
      </c>
      <c r="AR1010" s="41">
        <f t="shared" si="570"/>
        <v>0.13141447368421053</v>
      </c>
      <c r="AS1010" s="41">
        <f t="shared" si="571"/>
        <v>0.11299342105263158</v>
      </c>
      <c r="AT1010" s="41">
        <f t="shared" si="572"/>
        <v>9.2927631578947373E-2</v>
      </c>
      <c r="AU1010" s="41">
        <f t="shared" si="573"/>
        <v>9.4407894736842107E-2</v>
      </c>
      <c r="AV1010" s="41">
        <f t="shared" si="574"/>
        <v>0.11200657894736842</v>
      </c>
      <c r="AW1010" s="41">
        <f t="shared" si="575"/>
        <v>0.16151315789473683</v>
      </c>
      <c r="AX1010" s="41">
        <f t="shared" si="576"/>
        <v>0.13486842105263158</v>
      </c>
      <c r="AY1010" s="41">
        <f t="shared" si="577"/>
        <v>8.2730263157894737E-2</v>
      </c>
      <c r="AZ1010" s="41">
        <f t="shared" si="578"/>
        <v>2.2697368421052633E-2</v>
      </c>
      <c r="BA1010" s="41">
        <f t="shared" si="579"/>
        <v>5.7565789473684207E-3</v>
      </c>
      <c r="BB1010" s="41">
        <f t="shared" si="580"/>
        <v>4.8684210526315788E-2</v>
      </c>
      <c r="BC1010" s="41">
        <f t="shared" si="581"/>
        <v>0</v>
      </c>
      <c r="BD1010" s="41">
        <f t="shared" si="582"/>
        <v>0.97615131578947367</v>
      </c>
      <c r="BE1010" s="41">
        <f t="shared" si="583"/>
        <v>2.3848684210526317E-2</v>
      </c>
      <c r="BF1010" s="41">
        <f t="shared" si="584"/>
        <v>0</v>
      </c>
      <c r="BG1010" s="41">
        <f t="shared" si="585"/>
        <v>0.67812499999999998</v>
      </c>
      <c r="BH1010" s="41">
        <f t="shared" si="586"/>
        <v>0.21167763157894737</v>
      </c>
      <c r="BI1010" s="41">
        <f t="shared" si="587"/>
        <v>0.10986842105263157</v>
      </c>
      <c r="BJ1010" s="41">
        <f t="shared" si="588"/>
        <v>3.2894736842105262E-4</v>
      </c>
      <c r="BK1010" s="41">
        <f t="shared" si="589"/>
        <v>5.5427631578947367E-2</v>
      </c>
      <c r="BL1010" s="41">
        <f t="shared" si="590"/>
        <v>1.6447368421052631E-4</v>
      </c>
      <c r="BM1010" s="41">
        <f t="shared" si="591"/>
        <v>7.1052631578947367E-2</v>
      </c>
      <c r="BN1010" s="41">
        <f t="shared" si="592"/>
        <v>0.87335526315789469</v>
      </c>
      <c r="BO1010" s="41">
        <f t="shared" si="593"/>
        <v>2.8453947368421054E-2</v>
      </c>
      <c r="BP1010" s="41">
        <f t="shared" si="594"/>
        <v>0.94276315789473686</v>
      </c>
      <c r="BQ1010" s="41">
        <f t="shared" si="595"/>
        <v>1.9736842105263157E-2</v>
      </c>
      <c r="BR1010" s="41">
        <f t="shared" si="596"/>
        <v>9.0460526315789477E-3</v>
      </c>
      <c r="BS1010" s="41">
        <f t="shared" si="597"/>
        <v>0.20082236842105264</v>
      </c>
      <c r="BT1010" s="41">
        <f t="shared" si="598"/>
        <v>0.79901315789473681</v>
      </c>
      <c r="BU1010" s="41">
        <f t="shared" si="599"/>
        <v>0</v>
      </c>
      <c r="BV1010" s="41">
        <f t="shared" si="600"/>
        <v>1.6447368421052631E-4</v>
      </c>
      <c r="BW1010" s="41">
        <f t="shared" si="601"/>
        <v>1</v>
      </c>
      <c r="BX1010" s="41" t="str">
        <f t="shared" si="606"/>
        <v>2015Registered nursesNova Scotia</v>
      </c>
      <c r="BY1010" s="51">
        <f>VLOOKUP(BX1010,'%workplace'!$A$1:$F$381,6,FALSE)</f>
        <v>9153</v>
      </c>
      <c r="BZ1010" s="32">
        <f t="shared" si="607"/>
        <v>0.66426308314213922</v>
      </c>
    </row>
    <row r="1011" spans="1:78" s="8" customFormat="1" hidden="1" x14ac:dyDescent="0.2">
      <c r="A1011" s="8" t="str">
        <f t="shared" si="605"/>
        <v>2015Registered nursesNova ScotiaOther places of work</v>
      </c>
      <c r="B1011" s="8" t="s">
        <v>7</v>
      </c>
      <c r="C1011" s="8" t="s">
        <v>16</v>
      </c>
      <c r="D1011" s="8" t="s">
        <v>13</v>
      </c>
      <c r="E1011" s="8">
        <v>2015</v>
      </c>
      <c r="F1011" s="8">
        <v>896</v>
      </c>
      <c r="G1011" s="8">
        <v>45</v>
      </c>
      <c r="H1011" s="8">
        <v>0</v>
      </c>
      <c r="I1011" s="8">
        <v>20</v>
      </c>
      <c r="J1011" s="8">
        <v>41</v>
      </c>
      <c r="K1011" s="8">
        <v>51</v>
      </c>
      <c r="L1011" s="8">
        <v>96</v>
      </c>
      <c r="M1011" s="8">
        <v>117</v>
      </c>
      <c r="N1011" s="8">
        <v>193</v>
      </c>
      <c r="O1011" s="8">
        <v>179</v>
      </c>
      <c r="P1011" s="8">
        <v>168</v>
      </c>
      <c r="Q1011" s="8">
        <v>54</v>
      </c>
      <c r="R1011" s="8">
        <v>18</v>
      </c>
      <c r="S1011" s="8">
        <v>4</v>
      </c>
      <c r="T1011" s="8">
        <v>0</v>
      </c>
      <c r="U1011" s="8">
        <v>914</v>
      </c>
      <c r="V1011" s="8">
        <v>27</v>
      </c>
      <c r="W1011" s="8">
        <v>0</v>
      </c>
      <c r="X1011" s="8">
        <v>638</v>
      </c>
      <c r="Y1011" s="8">
        <v>154</v>
      </c>
      <c r="Z1011" s="8">
        <v>148</v>
      </c>
      <c r="AA1011" s="8">
        <v>1</v>
      </c>
      <c r="AB1011" s="8">
        <v>150</v>
      </c>
      <c r="AC1011" s="8">
        <v>1</v>
      </c>
      <c r="AD1011" s="8">
        <v>514</v>
      </c>
      <c r="AE1011" s="8">
        <v>276</v>
      </c>
      <c r="AF1011" s="8">
        <v>158</v>
      </c>
      <c r="AG1011" s="8">
        <v>533</v>
      </c>
      <c r="AH1011" s="8">
        <v>231</v>
      </c>
      <c r="AI1011" s="8">
        <v>19</v>
      </c>
      <c r="AJ1011" s="8">
        <v>243</v>
      </c>
      <c r="AK1011" s="8">
        <v>698</v>
      </c>
      <c r="AL1011" s="8">
        <v>0</v>
      </c>
      <c r="AM1011" s="8">
        <v>0</v>
      </c>
      <c r="AN1011" s="8">
        <v>941</v>
      </c>
      <c r="AO1011" s="41">
        <f t="shared" si="602"/>
        <v>0.95217853347502657</v>
      </c>
      <c r="AP1011" s="41">
        <f t="shared" si="603"/>
        <v>4.7821466524973433E-2</v>
      </c>
      <c r="AQ1011" s="41">
        <f t="shared" si="604"/>
        <v>0</v>
      </c>
      <c r="AR1011" s="41">
        <f t="shared" si="570"/>
        <v>2.1253985122210415E-2</v>
      </c>
      <c r="AS1011" s="41">
        <f t="shared" si="571"/>
        <v>4.3570669500531352E-2</v>
      </c>
      <c r="AT1011" s="41">
        <f t="shared" si="572"/>
        <v>5.4197662061636558E-2</v>
      </c>
      <c r="AU1011" s="41">
        <f t="shared" si="573"/>
        <v>0.10201912858660998</v>
      </c>
      <c r="AV1011" s="41">
        <f t="shared" si="574"/>
        <v>0.12433581296493093</v>
      </c>
      <c r="AW1011" s="41">
        <f t="shared" si="575"/>
        <v>0.20510095642933049</v>
      </c>
      <c r="AX1011" s="41">
        <f t="shared" si="576"/>
        <v>0.19022316684378321</v>
      </c>
      <c r="AY1011" s="41">
        <f t="shared" si="577"/>
        <v>0.1785334750265675</v>
      </c>
      <c r="AZ1011" s="41">
        <f t="shared" si="578"/>
        <v>5.7385759829968117E-2</v>
      </c>
      <c r="BA1011" s="41">
        <f t="shared" si="579"/>
        <v>1.9128586609989374E-2</v>
      </c>
      <c r="BB1011" s="41">
        <f t="shared" si="580"/>
        <v>4.2507970244420826E-3</v>
      </c>
      <c r="BC1011" s="41">
        <f t="shared" si="581"/>
        <v>0</v>
      </c>
      <c r="BD1011" s="41">
        <f t="shared" si="582"/>
        <v>0.97130712008501596</v>
      </c>
      <c r="BE1011" s="41">
        <f t="shared" si="583"/>
        <v>2.8692879914984058E-2</v>
      </c>
      <c r="BF1011" s="41">
        <f t="shared" si="584"/>
        <v>0</v>
      </c>
      <c r="BG1011" s="41">
        <f t="shared" si="585"/>
        <v>0.67800212539851223</v>
      </c>
      <c r="BH1011" s="41">
        <f t="shared" si="586"/>
        <v>0.16365568544102019</v>
      </c>
      <c r="BI1011" s="41">
        <f t="shared" si="587"/>
        <v>0.15727948990435706</v>
      </c>
      <c r="BJ1011" s="41">
        <f t="shared" si="588"/>
        <v>1.0626992561105207E-3</v>
      </c>
      <c r="BK1011" s="41">
        <f t="shared" si="589"/>
        <v>0.1594048884165781</v>
      </c>
      <c r="BL1011" s="41">
        <f t="shared" si="590"/>
        <v>1.0626992561105207E-3</v>
      </c>
      <c r="BM1011" s="41">
        <f t="shared" si="591"/>
        <v>0.54622741764080762</v>
      </c>
      <c r="BN1011" s="41">
        <f t="shared" si="592"/>
        <v>0.29330499468650373</v>
      </c>
      <c r="BO1011" s="41">
        <f t="shared" si="593"/>
        <v>0.16790648246546228</v>
      </c>
      <c r="BP1011" s="41">
        <f t="shared" si="594"/>
        <v>0.56641870350690759</v>
      </c>
      <c r="BQ1011" s="41">
        <f t="shared" si="595"/>
        <v>0.2454835281615303</v>
      </c>
      <c r="BR1011" s="41">
        <f t="shared" si="596"/>
        <v>2.0191285866099893E-2</v>
      </c>
      <c r="BS1011" s="41">
        <f t="shared" si="597"/>
        <v>0.25823591923485656</v>
      </c>
      <c r="BT1011" s="41">
        <f t="shared" si="598"/>
        <v>0.74176408076514344</v>
      </c>
      <c r="BU1011" s="41">
        <f t="shared" si="599"/>
        <v>0</v>
      </c>
      <c r="BV1011" s="41">
        <f t="shared" si="600"/>
        <v>0</v>
      </c>
      <c r="BW1011" s="41">
        <f t="shared" si="601"/>
        <v>1</v>
      </c>
      <c r="BX1011" s="41" t="str">
        <f t="shared" si="606"/>
        <v>2015Registered nursesNova Scotia</v>
      </c>
      <c r="BY1011" s="51">
        <f>VLOOKUP(BX1011,'%workplace'!$A$1:$F$381,6,FALSE)</f>
        <v>9153</v>
      </c>
      <c r="BZ1011" s="32">
        <f t="shared" si="607"/>
        <v>0.10280782257183436</v>
      </c>
    </row>
    <row r="1012" spans="1:78" s="8" customFormat="1" hidden="1" x14ac:dyDescent="0.2">
      <c r="A1012" s="8" t="str">
        <f t="shared" si="605"/>
        <v>2015Registered nursesNova ScotiaUnknown places of work</v>
      </c>
      <c r="B1012" s="8" t="s">
        <v>7</v>
      </c>
      <c r="C1012" s="8" t="s">
        <v>16</v>
      </c>
      <c r="D1012" s="8" t="s">
        <v>49</v>
      </c>
      <c r="E1012" s="8">
        <v>2015</v>
      </c>
      <c r="F1012" s="8">
        <v>6</v>
      </c>
      <c r="G1012" s="8">
        <v>0</v>
      </c>
      <c r="H1012" s="8">
        <v>0</v>
      </c>
      <c r="I1012" s="8">
        <v>0</v>
      </c>
      <c r="J1012" s="8">
        <v>0</v>
      </c>
      <c r="K1012" s="8">
        <v>1</v>
      </c>
      <c r="L1012" s="8">
        <v>1</v>
      </c>
      <c r="M1012" s="8">
        <v>1</v>
      </c>
      <c r="N1012" s="8">
        <v>1</v>
      </c>
      <c r="O1012" s="8">
        <v>0</v>
      </c>
      <c r="P1012" s="8">
        <v>2</v>
      </c>
      <c r="Q1012" s="8">
        <v>0</v>
      </c>
      <c r="R1012" s="8">
        <v>0</v>
      </c>
      <c r="S1012" s="8">
        <v>0</v>
      </c>
      <c r="T1012" s="8">
        <v>0</v>
      </c>
      <c r="U1012" s="8">
        <v>4</v>
      </c>
      <c r="V1012" s="8">
        <v>2</v>
      </c>
      <c r="W1012" s="8">
        <v>0</v>
      </c>
      <c r="X1012" s="8">
        <v>3</v>
      </c>
      <c r="Y1012" s="8">
        <v>1</v>
      </c>
      <c r="Z1012" s="8">
        <v>2</v>
      </c>
      <c r="AA1012" s="8">
        <v>0</v>
      </c>
      <c r="AB1012" s="8">
        <v>1</v>
      </c>
      <c r="AC1012" s="8">
        <v>4</v>
      </c>
      <c r="AD1012" s="8">
        <v>0</v>
      </c>
      <c r="AE1012" s="8">
        <v>1</v>
      </c>
      <c r="AF1012" s="8">
        <v>0</v>
      </c>
      <c r="AG1012" s="8">
        <v>2</v>
      </c>
      <c r="AH1012" s="8">
        <v>0</v>
      </c>
      <c r="AI1012" s="8">
        <v>0</v>
      </c>
      <c r="AJ1012" s="8">
        <v>4</v>
      </c>
      <c r="AK1012" s="8">
        <v>2</v>
      </c>
      <c r="AL1012" s="8">
        <v>4</v>
      </c>
      <c r="AM1012" s="8">
        <v>0</v>
      </c>
      <c r="AN1012" s="8">
        <v>6</v>
      </c>
      <c r="AO1012" s="41">
        <f t="shared" si="602"/>
        <v>1</v>
      </c>
      <c r="AP1012" s="41">
        <f t="shared" si="603"/>
        <v>0</v>
      </c>
      <c r="AQ1012" s="41">
        <f t="shared" si="604"/>
        <v>0</v>
      </c>
      <c r="AR1012" s="41">
        <f t="shared" si="570"/>
        <v>0</v>
      </c>
      <c r="AS1012" s="41">
        <f t="shared" si="571"/>
        <v>0</v>
      </c>
      <c r="AT1012" s="41">
        <f t="shared" si="572"/>
        <v>0.16666666666666666</v>
      </c>
      <c r="AU1012" s="41">
        <f t="shared" si="573"/>
        <v>0.16666666666666666</v>
      </c>
      <c r="AV1012" s="41">
        <f t="shared" si="574"/>
        <v>0.16666666666666666</v>
      </c>
      <c r="AW1012" s="41">
        <f t="shared" si="575"/>
        <v>0.16666666666666666</v>
      </c>
      <c r="AX1012" s="41">
        <f t="shared" si="576"/>
        <v>0</v>
      </c>
      <c r="AY1012" s="41">
        <f t="shared" si="577"/>
        <v>0.33333333333333331</v>
      </c>
      <c r="AZ1012" s="41">
        <f t="shared" si="578"/>
        <v>0</v>
      </c>
      <c r="BA1012" s="41">
        <f t="shared" si="579"/>
        <v>0</v>
      </c>
      <c r="BB1012" s="41">
        <f t="shared" si="580"/>
        <v>0</v>
      </c>
      <c r="BC1012" s="41">
        <f t="shared" si="581"/>
        <v>0</v>
      </c>
      <c r="BD1012" s="41">
        <f t="shared" si="582"/>
        <v>0.66666666666666663</v>
      </c>
      <c r="BE1012" s="41">
        <f t="shared" si="583"/>
        <v>0.33333333333333331</v>
      </c>
      <c r="BF1012" s="41">
        <f t="shared" si="584"/>
        <v>0</v>
      </c>
      <c r="BG1012" s="41">
        <f t="shared" si="585"/>
        <v>0.5</v>
      </c>
      <c r="BH1012" s="41">
        <f t="shared" si="586"/>
        <v>0.16666666666666666</v>
      </c>
      <c r="BI1012" s="41">
        <f t="shared" si="587"/>
        <v>0.33333333333333331</v>
      </c>
      <c r="BJ1012" s="41">
        <f t="shared" si="588"/>
        <v>0</v>
      </c>
      <c r="BK1012" s="41">
        <f t="shared" si="589"/>
        <v>0.16666666666666666</v>
      </c>
      <c r="BL1012" s="41">
        <f t="shared" si="590"/>
        <v>0.66666666666666663</v>
      </c>
      <c r="BM1012" s="41">
        <f t="shared" si="591"/>
        <v>0</v>
      </c>
      <c r="BN1012" s="41">
        <f t="shared" si="592"/>
        <v>0.16666666666666666</v>
      </c>
      <c r="BO1012" s="41">
        <f t="shared" si="593"/>
        <v>0</v>
      </c>
      <c r="BP1012" s="41">
        <f t="shared" si="594"/>
        <v>0.33333333333333331</v>
      </c>
      <c r="BQ1012" s="41">
        <f t="shared" si="595"/>
        <v>0</v>
      </c>
      <c r="BR1012" s="41">
        <f t="shared" si="596"/>
        <v>0</v>
      </c>
      <c r="BS1012" s="41">
        <f t="shared" si="597"/>
        <v>0.66666666666666663</v>
      </c>
      <c r="BT1012" s="41">
        <f t="shared" si="598"/>
        <v>0.33333333333333331</v>
      </c>
      <c r="BU1012" s="41">
        <f t="shared" si="599"/>
        <v>0.66666666666666663</v>
      </c>
      <c r="BV1012" s="41">
        <f t="shared" si="600"/>
        <v>0</v>
      </c>
      <c r="BW1012" s="41">
        <f t="shared" si="601"/>
        <v>1</v>
      </c>
      <c r="BX1012" s="41" t="str">
        <f t="shared" si="606"/>
        <v>2015Registered nursesNova Scotia</v>
      </c>
      <c r="BY1012" s="51">
        <f>VLOOKUP(BX1012,'%workplace'!$A$1:$F$381,6,FALSE)</f>
        <v>9153</v>
      </c>
      <c r="BZ1012" s="32">
        <f t="shared" si="607"/>
        <v>6.5552277941658473E-4</v>
      </c>
    </row>
    <row r="1013" spans="1:78" s="8" customFormat="1" hidden="1" x14ac:dyDescent="0.2">
      <c r="A1013" s="8" t="str">
        <f t="shared" si="605"/>
        <v>2015Registered nursesNew BrunswickAll places of work</v>
      </c>
      <c r="B1013" s="8" t="s">
        <v>7</v>
      </c>
      <c r="C1013" s="8" t="s">
        <v>17</v>
      </c>
      <c r="D1013" s="8" t="s">
        <v>9</v>
      </c>
      <c r="E1013" s="8">
        <v>2015</v>
      </c>
      <c r="F1013" s="8">
        <v>7424</v>
      </c>
      <c r="G1013" s="8">
        <v>431</v>
      </c>
      <c r="H1013" s="8">
        <v>0</v>
      </c>
      <c r="I1013" s="8">
        <v>742</v>
      </c>
      <c r="J1013" s="8">
        <v>878</v>
      </c>
      <c r="K1013" s="8">
        <v>779</v>
      </c>
      <c r="L1013" s="8">
        <v>879</v>
      </c>
      <c r="M1013" s="8">
        <v>1160</v>
      </c>
      <c r="N1013" s="8">
        <v>1294</v>
      </c>
      <c r="O1013" s="8">
        <v>1040</v>
      </c>
      <c r="P1013" s="8">
        <v>638</v>
      </c>
      <c r="Q1013" s="8">
        <v>205</v>
      </c>
      <c r="R1013" s="8">
        <v>53</v>
      </c>
      <c r="S1013" s="8">
        <v>187</v>
      </c>
      <c r="T1013" s="8">
        <v>0</v>
      </c>
      <c r="U1013" s="8">
        <v>7716</v>
      </c>
      <c r="V1013" s="8">
        <v>139</v>
      </c>
      <c r="W1013" s="8">
        <v>0</v>
      </c>
      <c r="X1013" s="8">
        <v>4897</v>
      </c>
      <c r="Y1013" s="8">
        <v>2004</v>
      </c>
      <c r="Z1013" s="8">
        <v>954</v>
      </c>
      <c r="AA1013" s="8">
        <v>0</v>
      </c>
      <c r="AB1013" s="8">
        <v>969</v>
      </c>
      <c r="AC1013" s="8">
        <v>0</v>
      </c>
      <c r="AD1013" s="8">
        <v>539</v>
      </c>
      <c r="AE1013" s="8">
        <v>6347</v>
      </c>
      <c r="AF1013" s="8">
        <v>533</v>
      </c>
      <c r="AG1013" s="8">
        <v>6935</v>
      </c>
      <c r="AH1013" s="8">
        <v>354</v>
      </c>
      <c r="AI1013" s="8">
        <v>33</v>
      </c>
      <c r="AJ1013" s="8">
        <v>1579</v>
      </c>
      <c r="AK1013" s="8">
        <v>6276</v>
      </c>
      <c r="AL1013" s="8">
        <v>0</v>
      </c>
      <c r="AM1013" s="8">
        <v>0</v>
      </c>
      <c r="AN1013" s="8">
        <v>7855</v>
      </c>
      <c r="AO1013" s="41">
        <f t="shared" si="602"/>
        <v>0.94513049013367278</v>
      </c>
      <c r="AP1013" s="41">
        <f t="shared" si="603"/>
        <v>5.486950986632718E-2</v>
      </c>
      <c r="AQ1013" s="41">
        <f t="shared" si="604"/>
        <v>0</v>
      </c>
      <c r="AR1013" s="41">
        <f t="shared" si="570"/>
        <v>9.4462126034373012E-2</v>
      </c>
      <c r="AS1013" s="41">
        <f t="shared" si="571"/>
        <v>0.11177593889242521</v>
      </c>
      <c r="AT1013" s="41">
        <f t="shared" si="572"/>
        <v>9.9172501591343096E-2</v>
      </c>
      <c r="AU1013" s="41">
        <f t="shared" si="573"/>
        <v>0.11190324633991089</v>
      </c>
      <c r="AV1013" s="41">
        <f t="shared" si="574"/>
        <v>0.14767663908338638</v>
      </c>
      <c r="AW1013" s="41">
        <f t="shared" si="575"/>
        <v>0.16473583704646722</v>
      </c>
      <c r="AX1013" s="41">
        <f t="shared" si="576"/>
        <v>0.13239974538510502</v>
      </c>
      <c r="AY1013" s="41">
        <f t="shared" si="577"/>
        <v>8.122215149586251E-2</v>
      </c>
      <c r="AZ1013" s="41">
        <f t="shared" si="578"/>
        <v>2.6098026734563972E-2</v>
      </c>
      <c r="BA1013" s="41">
        <f t="shared" si="579"/>
        <v>6.7472947167409297E-3</v>
      </c>
      <c r="BB1013" s="41">
        <f t="shared" si="580"/>
        <v>2.380649267982177E-2</v>
      </c>
      <c r="BC1013" s="41">
        <f t="shared" si="581"/>
        <v>0</v>
      </c>
      <c r="BD1013" s="41">
        <f t="shared" si="582"/>
        <v>0.98230426479949073</v>
      </c>
      <c r="BE1013" s="41">
        <f t="shared" si="583"/>
        <v>1.7695735200509231E-2</v>
      </c>
      <c r="BF1013" s="41">
        <f t="shared" si="584"/>
        <v>0</v>
      </c>
      <c r="BG1013" s="41">
        <f t="shared" si="585"/>
        <v>0.62342457033736476</v>
      </c>
      <c r="BH1013" s="41">
        <f t="shared" si="586"/>
        <v>0.25512412476129853</v>
      </c>
      <c r="BI1013" s="41">
        <f t="shared" si="587"/>
        <v>0.12145130490133672</v>
      </c>
      <c r="BJ1013" s="41">
        <f t="shared" si="588"/>
        <v>0</v>
      </c>
      <c r="BK1013" s="41">
        <f t="shared" si="589"/>
        <v>0.12336091661362189</v>
      </c>
      <c r="BL1013" s="41">
        <f t="shared" si="590"/>
        <v>0</v>
      </c>
      <c r="BM1013" s="41">
        <f t="shared" si="591"/>
        <v>6.8618714194780397E-2</v>
      </c>
      <c r="BN1013" s="41">
        <f t="shared" si="592"/>
        <v>0.8080203691915977</v>
      </c>
      <c r="BO1013" s="41">
        <f t="shared" si="593"/>
        <v>6.7854869509866328E-2</v>
      </c>
      <c r="BP1013" s="41">
        <f t="shared" si="594"/>
        <v>0.88287714831317632</v>
      </c>
      <c r="BQ1013" s="41">
        <f t="shared" si="595"/>
        <v>4.5066836409929978E-2</v>
      </c>
      <c r="BR1013" s="41">
        <f t="shared" si="596"/>
        <v>4.2011457670273712E-3</v>
      </c>
      <c r="BS1013" s="41">
        <f t="shared" si="597"/>
        <v>0.20101845957988543</v>
      </c>
      <c r="BT1013" s="41">
        <f t="shared" si="598"/>
        <v>0.7989815404201146</v>
      </c>
      <c r="BU1013" s="41">
        <f t="shared" si="599"/>
        <v>0</v>
      </c>
      <c r="BV1013" s="41">
        <f t="shared" si="600"/>
        <v>0</v>
      </c>
      <c r="BW1013" s="41">
        <f t="shared" si="601"/>
        <v>1</v>
      </c>
      <c r="BX1013" s="41" t="str">
        <f t="shared" si="606"/>
        <v>2015Registered nursesNew Brunswick</v>
      </c>
      <c r="BY1013" s="51">
        <f>VLOOKUP(BX1013,'%workplace'!$A$1:$F$381,6,FALSE)</f>
        <v>7855</v>
      </c>
      <c r="BZ1013" s="32">
        <f t="shared" si="607"/>
        <v>1</v>
      </c>
    </row>
    <row r="1014" spans="1:78" s="8" customFormat="1" hidden="1" x14ac:dyDescent="0.2">
      <c r="A1014" s="8" t="str">
        <f t="shared" si="605"/>
        <v>2015Registered nursesNew BrunswickCommunity health</v>
      </c>
      <c r="B1014" s="8" t="s">
        <v>7</v>
      </c>
      <c r="C1014" s="8" t="s">
        <v>17</v>
      </c>
      <c r="D1014" s="8" t="s">
        <v>11</v>
      </c>
      <c r="E1014" s="8">
        <v>2015</v>
      </c>
      <c r="F1014" s="8">
        <v>967</v>
      </c>
      <c r="G1014" s="8">
        <v>23</v>
      </c>
      <c r="H1014" s="8">
        <v>0</v>
      </c>
      <c r="I1014" s="8">
        <v>13</v>
      </c>
      <c r="J1014" s="8">
        <v>54</v>
      </c>
      <c r="K1014" s="8">
        <v>81</v>
      </c>
      <c r="L1014" s="8">
        <v>113</v>
      </c>
      <c r="M1014" s="8">
        <v>200</v>
      </c>
      <c r="N1014" s="8">
        <v>209</v>
      </c>
      <c r="O1014" s="8">
        <v>177</v>
      </c>
      <c r="P1014" s="8">
        <v>105</v>
      </c>
      <c r="Q1014" s="8">
        <v>34</v>
      </c>
      <c r="R1014" s="8">
        <v>3</v>
      </c>
      <c r="S1014" s="8">
        <v>1</v>
      </c>
      <c r="T1014" s="8">
        <v>0</v>
      </c>
      <c r="U1014" s="8">
        <v>976</v>
      </c>
      <c r="V1014" s="8">
        <v>14</v>
      </c>
      <c r="W1014" s="8">
        <v>0</v>
      </c>
      <c r="X1014" s="8">
        <v>587</v>
      </c>
      <c r="Y1014" s="8">
        <v>304</v>
      </c>
      <c r="Z1014" s="8">
        <v>99</v>
      </c>
      <c r="AA1014" s="8">
        <v>0</v>
      </c>
      <c r="AB1014" s="8">
        <v>101</v>
      </c>
      <c r="AC1014" s="8">
        <v>0</v>
      </c>
      <c r="AD1014" s="8">
        <v>13</v>
      </c>
      <c r="AE1014" s="8">
        <v>876</v>
      </c>
      <c r="AF1014" s="8">
        <v>31</v>
      </c>
      <c r="AG1014" s="8">
        <v>952</v>
      </c>
      <c r="AH1014" s="8">
        <v>4</v>
      </c>
      <c r="AI1014" s="8">
        <v>3</v>
      </c>
      <c r="AJ1014" s="8">
        <v>417</v>
      </c>
      <c r="AK1014" s="8">
        <v>573</v>
      </c>
      <c r="AL1014" s="8">
        <v>0</v>
      </c>
      <c r="AM1014" s="8">
        <v>0</v>
      </c>
      <c r="AN1014" s="8">
        <v>990</v>
      </c>
      <c r="AO1014" s="41">
        <f t="shared" si="602"/>
        <v>0.97676767676767673</v>
      </c>
      <c r="AP1014" s="41">
        <f t="shared" si="603"/>
        <v>2.3232323232323233E-2</v>
      </c>
      <c r="AQ1014" s="41">
        <f t="shared" si="604"/>
        <v>0</v>
      </c>
      <c r="AR1014" s="41">
        <f t="shared" si="570"/>
        <v>1.3131313131313131E-2</v>
      </c>
      <c r="AS1014" s="41">
        <f t="shared" si="571"/>
        <v>5.4545454545454543E-2</v>
      </c>
      <c r="AT1014" s="41">
        <f t="shared" si="572"/>
        <v>8.1818181818181818E-2</v>
      </c>
      <c r="AU1014" s="41">
        <f t="shared" si="573"/>
        <v>0.11414141414141414</v>
      </c>
      <c r="AV1014" s="41">
        <f t="shared" si="574"/>
        <v>0.20202020202020202</v>
      </c>
      <c r="AW1014" s="41">
        <f t="shared" si="575"/>
        <v>0.21111111111111111</v>
      </c>
      <c r="AX1014" s="41">
        <f t="shared" si="576"/>
        <v>0.1787878787878788</v>
      </c>
      <c r="AY1014" s="41">
        <f t="shared" si="577"/>
        <v>0.10606060606060606</v>
      </c>
      <c r="AZ1014" s="41">
        <f t="shared" si="578"/>
        <v>3.4343434343434343E-2</v>
      </c>
      <c r="BA1014" s="41">
        <f t="shared" si="579"/>
        <v>3.0303030303030303E-3</v>
      </c>
      <c r="BB1014" s="41">
        <f t="shared" si="580"/>
        <v>1.0101010101010101E-3</v>
      </c>
      <c r="BC1014" s="41">
        <f t="shared" si="581"/>
        <v>0</v>
      </c>
      <c r="BD1014" s="41">
        <f t="shared" si="582"/>
        <v>0.98585858585858588</v>
      </c>
      <c r="BE1014" s="41">
        <f t="shared" si="583"/>
        <v>1.4141414141414142E-2</v>
      </c>
      <c r="BF1014" s="41">
        <f t="shared" si="584"/>
        <v>0</v>
      </c>
      <c r="BG1014" s="41">
        <f t="shared" si="585"/>
        <v>0.59292929292929297</v>
      </c>
      <c r="BH1014" s="41">
        <f t="shared" si="586"/>
        <v>0.30707070707070705</v>
      </c>
      <c r="BI1014" s="41">
        <f t="shared" si="587"/>
        <v>0.1</v>
      </c>
      <c r="BJ1014" s="41">
        <f t="shared" si="588"/>
        <v>0</v>
      </c>
      <c r="BK1014" s="41">
        <f t="shared" si="589"/>
        <v>0.10202020202020202</v>
      </c>
      <c r="BL1014" s="41">
        <f t="shared" si="590"/>
        <v>0</v>
      </c>
      <c r="BM1014" s="41">
        <f t="shared" si="591"/>
        <v>1.3131313131313131E-2</v>
      </c>
      <c r="BN1014" s="41">
        <f t="shared" si="592"/>
        <v>0.88484848484848488</v>
      </c>
      <c r="BO1014" s="41">
        <f t="shared" si="593"/>
        <v>3.1313131313131314E-2</v>
      </c>
      <c r="BP1014" s="41">
        <f t="shared" si="594"/>
        <v>0.96161616161616159</v>
      </c>
      <c r="BQ1014" s="41">
        <f t="shared" si="595"/>
        <v>4.0404040404040404E-3</v>
      </c>
      <c r="BR1014" s="41">
        <f t="shared" si="596"/>
        <v>3.0303030303030303E-3</v>
      </c>
      <c r="BS1014" s="41">
        <f t="shared" si="597"/>
        <v>0.4212121212121212</v>
      </c>
      <c r="BT1014" s="41">
        <f t="shared" si="598"/>
        <v>0.57878787878787874</v>
      </c>
      <c r="BU1014" s="41">
        <f t="shared" si="599"/>
        <v>0</v>
      </c>
      <c r="BV1014" s="41">
        <f t="shared" si="600"/>
        <v>0</v>
      </c>
      <c r="BW1014" s="41">
        <f t="shared" si="601"/>
        <v>1</v>
      </c>
      <c r="BX1014" s="41" t="str">
        <f t="shared" si="606"/>
        <v>2015Registered nursesNew Brunswick</v>
      </c>
      <c r="BY1014" s="51">
        <f>VLOOKUP(BX1014,'%workplace'!$A$1:$F$381,6,FALSE)</f>
        <v>7855</v>
      </c>
      <c r="BZ1014" s="32">
        <f t="shared" si="607"/>
        <v>0.12603437301082113</v>
      </c>
    </row>
    <row r="1015" spans="1:78" s="8" customFormat="1" hidden="1" x14ac:dyDescent="0.2">
      <c r="A1015" s="8" t="str">
        <f t="shared" si="605"/>
        <v>2015Registered nursesNew BrunswickNursing home/long-term care</v>
      </c>
      <c r="B1015" s="8" t="s">
        <v>7</v>
      </c>
      <c r="C1015" s="8" t="s">
        <v>17</v>
      </c>
      <c r="D1015" s="8" t="s">
        <v>12</v>
      </c>
      <c r="E1015" s="8">
        <v>2015</v>
      </c>
      <c r="F1015" s="8">
        <v>792</v>
      </c>
      <c r="G1015" s="8">
        <v>33</v>
      </c>
      <c r="H1015" s="8">
        <v>0</v>
      </c>
      <c r="I1015" s="8">
        <v>48</v>
      </c>
      <c r="J1015" s="8">
        <v>52</v>
      </c>
      <c r="K1015" s="8">
        <v>54</v>
      </c>
      <c r="L1015" s="8">
        <v>103</v>
      </c>
      <c r="M1015" s="8">
        <v>93</v>
      </c>
      <c r="N1015" s="8">
        <v>137</v>
      </c>
      <c r="O1015" s="8">
        <v>137</v>
      </c>
      <c r="P1015" s="8">
        <v>113</v>
      </c>
      <c r="Q1015" s="8">
        <v>55</v>
      </c>
      <c r="R1015" s="8">
        <v>20</v>
      </c>
      <c r="S1015" s="8">
        <v>13</v>
      </c>
      <c r="T1015" s="8">
        <v>0</v>
      </c>
      <c r="U1015" s="8">
        <v>799</v>
      </c>
      <c r="V1015" s="8">
        <v>26</v>
      </c>
      <c r="W1015" s="8">
        <v>0</v>
      </c>
      <c r="X1015" s="8">
        <v>384</v>
      </c>
      <c r="Y1015" s="8">
        <v>307</v>
      </c>
      <c r="Z1015" s="8">
        <v>134</v>
      </c>
      <c r="AA1015" s="8">
        <v>0</v>
      </c>
      <c r="AB1015" s="8">
        <v>282</v>
      </c>
      <c r="AC1015" s="8">
        <v>0</v>
      </c>
      <c r="AD1015" s="8">
        <v>3</v>
      </c>
      <c r="AE1015" s="8">
        <v>540</v>
      </c>
      <c r="AF1015" s="8">
        <v>93</v>
      </c>
      <c r="AG1015" s="8">
        <v>729</v>
      </c>
      <c r="AH1015" s="8">
        <v>3</v>
      </c>
      <c r="AI1015" s="8">
        <v>0</v>
      </c>
      <c r="AJ1015" s="8">
        <v>371</v>
      </c>
      <c r="AK1015" s="8">
        <v>454</v>
      </c>
      <c r="AL1015" s="8">
        <v>0</v>
      </c>
      <c r="AM1015" s="8">
        <v>0</v>
      </c>
      <c r="AN1015" s="8">
        <v>825</v>
      </c>
      <c r="AO1015" s="41">
        <f t="shared" si="602"/>
        <v>0.96</v>
      </c>
      <c r="AP1015" s="41">
        <f t="shared" si="603"/>
        <v>0.04</v>
      </c>
      <c r="AQ1015" s="41">
        <f t="shared" si="604"/>
        <v>0</v>
      </c>
      <c r="AR1015" s="41">
        <f t="shared" ref="AR1015:AR1078" si="608">I1015/$AN1015</f>
        <v>5.8181818181818182E-2</v>
      </c>
      <c r="AS1015" s="41">
        <f t="shared" ref="AS1015:AS1078" si="609">J1015/$AN1015</f>
        <v>6.3030303030303034E-2</v>
      </c>
      <c r="AT1015" s="41">
        <f t="shared" ref="AT1015:AT1078" si="610">K1015/$AN1015</f>
        <v>6.545454545454546E-2</v>
      </c>
      <c r="AU1015" s="41">
        <f t="shared" ref="AU1015:AU1078" si="611">L1015/$AN1015</f>
        <v>0.12484848484848485</v>
      </c>
      <c r="AV1015" s="41">
        <f t="shared" ref="AV1015:AV1078" si="612">M1015/$AN1015</f>
        <v>0.11272727272727273</v>
      </c>
      <c r="AW1015" s="41">
        <f t="shared" ref="AW1015:AW1078" si="613">N1015/$AN1015</f>
        <v>0.16606060606060605</v>
      </c>
      <c r="AX1015" s="41">
        <f t="shared" ref="AX1015:AX1078" si="614">O1015/$AN1015</f>
        <v>0.16606060606060605</v>
      </c>
      <c r="AY1015" s="41">
        <f t="shared" ref="AY1015:AY1078" si="615">P1015/$AN1015</f>
        <v>0.13696969696969696</v>
      </c>
      <c r="AZ1015" s="41">
        <f t="shared" ref="AZ1015:AZ1078" si="616">Q1015/$AN1015</f>
        <v>6.6666666666666666E-2</v>
      </c>
      <c r="BA1015" s="41">
        <f t="shared" ref="BA1015:BA1078" si="617">R1015/$AN1015</f>
        <v>2.4242424242424242E-2</v>
      </c>
      <c r="BB1015" s="41">
        <f t="shared" ref="BB1015:BB1078" si="618">S1015/$AN1015</f>
        <v>1.5757575757575758E-2</v>
      </c>
      <c r="BC1015" s="41">
        <f t="shared" ref="BC1015:BC1078" si="619">T1015/$AN1015</f>
        <v>0</v>
      </c>
      <c r="BD1015" s="41">
        <f t="shared" ref="BD1015:BD1078" si="620">U1015/$AN1015</f>
        <v>0.9684848484848485</v>
      </c>
      <c r="BE1015" s="41">
        <f t="shared" ref="BE1015:BE1078" si="621">V1015/$AN1015</f>
        <v>3.1515151515151517E-2</v>
      </c>
      <c r="BF1015" s="41">
        <f t="shared" ref="BF1015:BF1078" si="622">W1015/$AN1015</f>
        <v>0</v>
      </c>
      <c r="BG1015" s="41">
        <f t="shared" ref="BG1015:BG1078" si="623">X1015/$AN1015</f>
        <v>0.46545454545454545</v>
      </c>
      <c r="BH1015" s="41">
        <f t="shared" ref="BH1015:BH1078" si="624">Y1015/$AN1015</f>
        <v>0.37212121212121213</v>
      </c>
      <c r="BI1015" s="41">
        <f t="shared" ref="BI1015:BI1078" si="625">Z1015/$AN1015</f>
        <v>0.16242424242424242</v>
      </c>
      <c r="BJ1015" s="41">
        <f t="shared" ref="BJ1015:BJ1078" si="626">AA1015/$AN1015</f>
        <v>0</v>
      </c>
      <c r="BK1015" s="41">
        <f t="shared" ref="BK1015:BK1078" si="627">AB1015/$AN1015</f>
        <v>0.3418181818181818</v>
      </c>
      <c r="BL1015" s="41">
        <f t="shared" ref="BL1015:BL1078" si="628">AC1015/$AN1015</f>
        <v>0</v>
      </c>
      <c r="BM1015" s="41">
        <f t="shared" ref="BM1015:BM1078" si="629">AD1015/$AN1015</f>
        <v>3.6363636363636364E-3</v>
      </c>
      <c r="BN1015" s="41">
        <f t="shared" ref="BN1015:BN1078" si="630">AE1015/$AN1015</f>
        <v>0.65454545454545454</v>
      </c>
      <c r="BO1015" s="41">
        <f t="shared" ref="BO1015:BO1078" si="631">AF1015/$AN1015</f>
        <v>0.11272727272727273</v>
      </c>
      <c r="BP1015" s="41">
        <f t="shared" ref="BP1015:BP1078" si="632">AG1015/$AN1015</f>
        <v>0.88363636363636366</v>
      </c>
      <c r="BQ1015" s="41">
        <f t="shared" ref="BQ1015:BQ1078" si="633">AH1015/$AN1015</f>
        <v>3.6363636363636364E-3</v>
      </c>
      <c r="BR1015" s="41">
        <f t="shared" ref="BR1015:BR1078" si="634">AI1015/$AN1015</f>
        <v>0</v>
      </c>
      <c r="BS1015" s="41">
        <f t="shared" ref="BS1015:BS1078" si="635">AJ1015/$AN1015</f>
        <v>0.44969696969696971</v>
      </c>
      <c r="BT1015" s="41">
        <f t="shared" ref="BT1015:BT1078" si="636">AK1015/$AN1015</f>
        <v>0.55030303030303029</v>
      </c>
      <c r="BU1015" s="41">
        <f t="shared" ref="BU1015:BU1078" si="637">AL1015/$AN1015</f>
        <v>0</v>
      </c>
      <c r="BV1015" s="41">
        <f t="shared" ref="BV1015:BV1078" si="638">AM1015/$AN1015</f>
        <v>0</v>
      </c>
      <c r="BW1015" s="41">
        <f t="shared" ref="BW1015:BW1078" si="639">AN1015/$AN1015</f>
        <v>1</v>
      </c>
      <c r="BX1015" s="41" t="str">
        <f t="shared" si="606"/>
        <v>2015Registered nursesNew Brunswick</v>
      </c>
      <c r="BY1015" s="51">
        <f>VLOOKUP(BX1015,'%workplace'!$A$1:$F$381,6,FALSE)</f>
        <v>7855</v>
      </c>
      <c r="BZ1015" s="32">
        <f t="shared" si="607"/>
        <v>0.10502864417568428</v>
      </c>
    </row>
    <row r="1016" spans="1:78" s="8" customFormat="1" hidden="1" x14ac:dyDescent="0.2">
      <c r="A1016" s="8" t="str">
        <f t="shared" si="605"/>
        <v>2015Registered nursesNew BrunswickHospital</v>
      </c>
      <c r="B1016" s="8" t="s">
        <v>7</v>
      </c>
      <c r="C1016" s="8" t="s">
        <v>17</v>
      </c>
      <c r="D1016" s="8" t="s">
        <v>10</v>
      </c>
      <c r="E1016" s="8">
        <v>2015</v>
      </c>
      <c r="F1016" s="8">
        <v>4968</v>
      </c>
      <c r="G1016" s="8">
        <v>327</v>
      </c>
      <c r="H1016" s="8">
        <v>0</v>
      </c>
      <c r="I1016" s="8">
        <v>662</v>
      </c>
      <c r="J1016" s="8">
        <v>721</v>
      </c>
      <c r="K1016" s="8">
        <v>553</v>
      </c>
      <c r="L1016" s="8">
        <v>572</v>
      </c>
      <c r="M1016" s="8">
        <v>764</v>
      </c>
      <c r="N1016" s="8">
        <v>836</v>
      </c>
      <c r="O1016" s="8">
        <v>602</v>
      </c>
      <c r="P1016" s="8">
        <v>321</v>
      </c>
      <c r="Q1016" s="8">
        <v>79</v>
      </c>
      <c r="R1016" s="8">
        <v>15</v>
      </c>
      <c r="S1016" s="8">
        <v>170</v>
      </c>
      <c r="T1016" s="8">
        <v>0</v>
      </c>
      <c r="U1016" s="8">
        <v>5208</v>
      </c>
      <c r="V1016" s="8">
        <v>87</v>
      </c>
      <c r="W1016" s="8">
        <v>0</v>
      </c>
      <c r="X1016" s="8">
        <v>3395</v>
      </c>
      <c r="Y1016" s="8">
        <v>1251</v>
      </c>
      <c r="Z1016" s="8">
        <v>649</v>
      </c>
      <c r="AA1016" s="8">
        <v>0</v>
      </c>
      <c r="AB1016" s="8">
        <v>484</v>
      </c>
      <c r="AC1016" s="8">
        <v>0</v>
      </c>
      <c r="AD1016" s="8">
        <v>148</v>
      </c>
      <c r="AE1016" s="8">
        <v>4663</v>
      </c>
      <c r="AF1016" s="8">
        <v>237</v>
      </c>
      <c r="AG1016" s="8">
        <v>4935</v>
      </c>
      <c r="AH1016" s="8">
        <v>111</v>
      </c>
      <c r="AI1016" s="8">
        <v>12</v>
      </c>
      <c r="AJ1016" s="8">
        <v>696</v>
      </c>
      <c r="AK1016" s="8">
        <v>4599</v>
      </c>
      <c r="AL1016" s="8">
        <v>0</v>
      </c>
      <c r="AM1016" s="8">
        <v>0</v>
      </c>
      <c r="AN1016" s="8">
        <v>5295</v>
      </c>
      <c r="AO1016" s="41">
        <f t="shared" ref="AO1016:AO1079" si="640">F1016/$AN1016</f>
        <v>0.93824362606232292</v>
      </c>
      <c r="AP1016" s="41">
        <f t="shared" ref="AP1016:AP1079" si="641">G1016/$AN1016</f>
        <v>6.175637393767705E-2</v>
      </c>
      <c r="AQ1016" s="41">
        <f t="shared" ref="AQ1016:AQ1079" si="642">H1016/$AN1016</f>
        <v>0</v>
      </c>
      <c r="AR1016" s="41">
        <f t="shared" si="608"/>
        <v>0.12502360717658167</v>
      </c>
      <c r="AS1016" s="41">
        <f t="shared" si="609"/>
        <v>0.13616619452313503</v>
      </c>
      <c r="AT1016" s="41">
        <f t="shared" si="610"/>
        <v>0.104438149197356</v>
      </c>
      <c r="AU1016" s="41">
        <f t="shared" si="611"/>
        <v>0.10802644003777148</v>
      </c>
      <c r="AV1016" s="41">
        <f t="shared" si="612"/>
        <v>0.14428706326723323</v>
      </c>
      <c r="AW1016" s="41">
        <f t="shared" si="613"/>
        <v>0.15788479697828139</v>
      </c>
      <c r="AX1016" s="41">
        <f t="shared" si="614"/>
        <v>0.11369216241737488</v>
      </c>
      <c r="AY1016" s="41">
        <f t="shared" si="615"/>
        <v>6.0623229461756377E-2</v>
      </c>
      <c r="AZ1016" s="41">
        <f t="shared" si="616"/>
        <v>1.4919735599622286E-2</v>
      </c>
      <c r="BA1016" s="41">
        <f t="shared" si="617"/>
        <v>2.8328611898016999E-3</v>
      </c>
      <c r="BB1016" s="41">
        <f t="shared" si="618"/>
        <v>3.2105760151085933E-2</v>
      </c>
      <c r="BC1016" s="41">
        <f t="shared" si="619"/>
        <v>0</v>
      </c>
      <c r="BD1016" s="41">
        <f t="shared" si="620"/>
        <v>0.98356940509915014</v>
      </c>
      <c r="BE1016" s="41">
        <f t="shared" si="621"/>
        <v>1.643059490084986E-2</v>
      </c>
      <c r="BF1016" s="41">
        <f t="shared" si="622"/>
        <v>0</v>
      </c>
      <c r="BG1016" s="41">
        <f t="shared" si="623"/>
        <v>0.64117091595845133</v>
      </c>
      <c r="BH1016" s="41">
        <f t="shared" si="624"/>
        <v>0.23626062322946176</v>
      </c>
      <c r="BI1016" s="41">
        <f t="shared" si="625"/>
        <v>0.12256846081208687</v>
      </c>
      <c r="BJ1016" s="41">
        <f t="shared" si="626"/>
        <v>0</v>
      </c>
      <c r="BK1016" s="41">
        <f t="shared" si="627"/>
        <v>9.1406987724268182E-2</v>
      </c>
      <c r="BL1016" s="41">
        <f t="shared" si="628"/>
        <v>0</v>
      </c>
      <c r="BM1016" s="41">
        <f t="shared" si="629"/>
        <v>2.7950897072710104E-2</v>
      </c>
      <c r="BN1016" s="41">
        <f t="shared" si="630"/>
        <v>0.88064211520302171</v>
      </c>
      <c r="BO1016" s="41">
        <f t="shared" si="631"/>
        <v>4.4759206798866857E-2</v>
      </c>
      <c r="BP1016" s="41">
        <f t="shared" si="632"/>
        <v>0.93201133144475923</v>
      </c>
      <c r="BQ1016" s="41">
        <f t="shared" si="633"/>
        <v>2.0963172804532578E-2</v>
      </c>
      <c r="BR1016" s="41">
        <f t="shared" si="634"/>
        <v>2.2662889518413596E-3</v>
      </c>
      <c r="BS1016" s="41">
        <f t="shared" si="635"/>
        <v>0.13144475920679888</v>
      </c>
      <c r="BT1016" s="41">
        <f t="shared" si="636"/>
        <v>0.86855524079320112</v>
      </c>
      <c r="BU1016" s="41">
        <f t="shared" si="637"/>
        <v>0</v>
      </c>
      <c r="BV1016" s="41">
        <f t="shared" si="638"/>
        <v>0</v>
      </c>
      <c r="BW1016" s="41">
        <f t="shared" si="639"/>
        <v>1</v>
      </c>
      <c r="BX1016" s="41" t="str">
        <f t="shared" si="606"/>
        <v>2015Registered nursesNew Brunswick</v>
      </c>
      <c r="BY1016" s="51">
        <f>VLOOKUP(BX1016,'%workplace'!$A$1:$F$381,6,FALSE)</f>
        <v>7855</v>
      </c>
      <c r="BZ1016" s="32">
        <f t="shared" si="607"/>
        <v>0.67409293443666451</v>
      </c>
    </row>
    <row r="1017" spans="1:78" s="8" customFormat="1" hidden="1" x14ac:dyDescent="0.2">
      <c r="A1017" s="8" t="str">
        <f t="shared" si="605"/>
        <v>2015Registered nursesNew BrunswickOther places of work</v>
      </c>
      <c r="B1017" s="8" t="s">
        <v>7</v>
      </c>
      <c r="C1017" s="8" t="s">
        <v>17</v>
      </c>
      <c r="D1017" s="8" t="s">
        <v>13</v>
      </c>
      <c r="E1017" s="8">
        <v>2015</v>
      </c>
      <c r="F1017" s="8">
        <v>697</v>
      </c>
      <c r="G1017" s="8">
        <v>48</v>
      </c>
      <c r="H1017" s="8">
        <v>0</v>
      </c>
      <c r="I1017" s="8">
        <v>19</v>
      </c>
      <c r="J1017" s="8">
        <v>51</v>
      </c>
      <c r="K1017" s="8">
        <v>91</v>
      </c>
      <c r="L1017" s="8">
        <v>91</v>
      </c>
      <c r="M1017" s="8">
        <v>103</v>
      </c>
      <c r="N1017" s="8">
        <v>112</v>
      </c>
      <c r="O1017" s="8">
        <v>124</v>
      </c>
      <c r="P1017" s="8">
        <v>99</v>
      </c>
      <c r="Q1017" s="8">
        <v>37</v>
      </c>
      <c r="R1017" s="8">
        <v>15</v>
      </c>
      <c r="S1017" s="8">
        <v>3</v>
      </c>
      <c r="T1017" s="8">
        <v>0</v>
      </c>
      <c r="U1017" s="8">
        <v>733</v>
      </c>
      <c r="V1017" s="8">
        <v>12</v>
      </c>
      <c r="W1017" s="8">
        <v>0</v>
      </c>
      <c r="X1017" s="8">
        <v>531</v>
      </c>
      <c r="Y1017" s="8">
        <v>142</v>
      </c>
      <c r="Z1017" s="8">
        <v>72</v>
      </c>
      <c r="AA1017" s="8">
        <v>0</v>
      </c>
      <c r="AB1017" s="8">
        <v>102</v>
      </c>
      <c r="AC1017" s="8">
        <v>0</v>
      </c>
      <c r="AD1017" s="8">
        <v>375</v>
      </c>
      <c r="AE1017" s="8">
        <v>268</v>
      </c>
      <c r="AF1017" s="8">
        <v>172</v>
      </c>
      <c r="AG1017" s="8">
        <v>319</v>
      </c>
      <c r="AH1017" s="8">
        <v>236</v>
      </c>
      <c r="AI1017" s="8">
        <v>18</v>
      </c>
      <c r="AJ1017" s="8">
        <v>95</v>
      </c>
      <c r="AK1017" s="8">
        <v>650</v>
      </c>
      <c r="AL1017" s="8">
        <v>0</v>
      </c>
      <c r="AM1017" s="8">
        <v>0</v>
      </c>
      <c r="AN1017" s="8">
        <v>745</v>
      </c>
      <c r="AO1017" s="41">
        <f t="shared" si="640"/>
        <v>0.93557046979865777</v>
      </c>
      <c r="AP1017" s="41">
        <f t="shared" si="641"/>
        <v>6.4429530201342289E-2</v>
      </c>
      <c r="AQ1017" s="41">
        <f t="shared" si="642"/>
        <v>0</v>
      </c>
      <c r="AR1017" s="41">
        <f t="shared" si="608"/>
        <v>2.5503355704697986E-2</v>
      </c>
      <c r="AS1017" s="41">
        <f t="shared" si="609"/>
        <v>6.8456375838926178E-2</v>
      </c>
      <c r="AT1017" s="41">
        <f t="shared" si="610"/>
        <v>0.12214765100671141</v>
      </c>
      <c r="AU1017" s="41">
        <f t="shared" si="611"/>
        <v>0.12214765100671141</v>
      </c>
      <c r="AV1017" s="41">
        <f t="shared" si="612"/>
        <v>0.13825503355704699</v>
      </c>
      <c r="AW1017" s="41">
        <f t="shared" si="613"/>
        <v>0.15033557046979865</v>
      </c>
      <c r="AX1017" s="41">
        <f t="shared" si="614"/>
        <v>0.16644295302013423</v>
      </c>
      <c r="AY1017" s="41">
        <f t="shared" si="615"/>
        <v>0.13288590604026845</v>
      </c>
      <c r="AZ1017" s="41">
        <f t="shared" si="616"/>
        <v>4.9664429530201344E-2</v>
      </c>
      <c r="BA1017" s="41">
        <f t="shared" si="617"/>
        <v>2.0134228187919462E-2</v>
      </c>
      <c r="BB1017" s="41">
        <f t="shared" si="618"/>
        <v>4.0268456375838931E-3</v>
      </c>
      <c r="BC1017" s="41">
        <f t="shared" si="619"/>
        <v>0</v>
      </c>
      <c r="BD1017" s="41">
        <f t="shared" si="620"/>
        <v>0.98389261744966439</v>
      </c>
      <c r="BE1017" s="41">
        <f t="shared" si="621"/>
        <v>1.6107382550335572E-2</v>
      </c>
      <c r="BF1017" s="41">
        <f t="shared" si="622"/>
        <v>0</v>
      </c>
      <c r="BG1017" s="41">
        <f t="shared" si="623"/>
        <v>0.71275167785234894</v>
      </c>
      <c r="BH1017" s="41">
        <f t="shared" si="624"/>
        <v>0.1906040268456376</v>
      </c>
      <c r="BI1017" s="41">
        <f t="shared" si="625"/>
        <v>9.6644295302013419E-2</v>
      </c>
      <c r="BJ1017" s="41">
        <f t="shared" si="626"/>
        <v>0</v>
      </c>
      <c r="BK1017" s="41">
        <f t="shared" si="627"/>
        <v>0.13691275167785236</v>
      </c>
      <c r="BL1017" s="41">
        <f t="shared" si="628"/>
        <v>0</v>
      </c>
      <c r="BM1017" s="41">
        <f t="shared" si="629"/>
        <v>0.50335570469798663</v>
      </c>
      <c r="BN1017" s="41">
        <f t="shared" si="630"/>
        <v>0.3597315436241611</v>
      </c>
      <c r="BO1017" s="41">
        <f t="shared" si="631"/>
        <v>0.23087248322147652</v>
      </c>
      <c r="BP1017" s="41">
        <f t="shared" si="632"/>
        <v>0.42818791946308726</v>
      </c>
      <c r="BQ1017" s="41">
        <f t="shared" si="633"/>
        <v>0.31677852348993291</v>
      </c>
      <c r="BR1017" s="41">
        <f t="shared" si="634"/>
        <v>2.4161073825503355E-2</v>
      </c>
      <c r="BS1017" s="41">
        <f t="shared" si="635"/>
        <v>0.12751677852348994</v>
      </c>
      <c r="BT1017" s="41">
        <f t="shared" si="636"/>
        <v>0.87248322147651003</v>
      </c>
      <c r="BU1017" s="41">
        <f t="shared" si="637"/>
        <v>0</v>
      </c>
      <c r="BV1017" s="41">
        <f t="shared" si="638"/>
        <v>0</v>
      </c>
      <c r="BW1017" s="41">
        <f t="shared" si="639"/>
        <v>1</v>
      </c>
      <c r="BX1017" s="41" t="str">
        <f t="shared" si="606"/>
        <v>2015Registered nursesNew Brunswick</v>
      </c>
      <c r="BY1017" s="51">
        <f>VLOOKUP(BX1017,'%workplace'!$A$1:$F$381,6,FALSE)</f>
        <v>7855</v>
      </c>
      <c r="BZ1017" s="32">
        <f t="shared" si="607"/>
        <v>9.484404837683004E-2</v>
      </c>
    </row>
    <row r="1018" spans="1:78" s="8" customFormat="1" hidden="1" x14ac:dyDescent="0.2">
      <c r="A1018" s="8" t="str">
        <f t="shared" si="605"/>
        <v>2015Registered nursesQuebecAll places of work</v>
      </c>
      <c r="B1018" s="8" t="s">
        <v>7</v>
      </c>
      <c r="C1018" s="8" t="s">
        <v>18</v>
      </c>
      <c r="D1018" s="8" t="s">
        <v>9</v>
      </c>
      <c r="E1018" s="8">
        <v>2015</v>
      </c>
      <c r="F1018" s="8">
        <v>60988</v>
      </c>
      <c r="G1018" s="8">
        <v>7447</v>
      </c>
      <c r="H1018" s="8">
        <v>0</v>
      </c>
      <c r="I1018" s="8">
        <v>7761</v>
      </c>
      <c r="J1018" s="8">
        <v>9373</v>
      </c>
      <c r="K1018" s="8">
        <v>8803</v>
      </c>
      <c r="L1018" s="8">
        <v>8344</v>
      </c>
      <c r="M1018" s="8">
        <v>8560</v>
      </c>
      <c r="N1018" s="8">
        <v>8914</v>
      </c>
      <c r="O1018" s="8">
        <v>7721</v>
      </c>
      <c r="P1018" s="8">
        <v>3423</v>
      </c>
      <c r="Q1018" s="8">
        <v>1288</v>
      </c>
      <c r="R1018" s="8">
        <v>498</v>
      </c>
      <c r="S1018" s="8">
        <v>3750</v>
      </c>
      <c r="T1018" s="8">
        <v>0</v>
      </c>
      <c r="U1018" s="8">
        <v>65441</v>
      </c>
      <c r="V1018" s="8">
        <v>2994</v>
      </c>
      <c r="W1018" s="8">
        <v>0</v>
      </c>
      <c r="X1018" s="8">
        <v>40911</v>
      </c>
      <c r="Y1018" s="8">
        <v>22089</v>
      </c>
      <c r="Z1018" s="8">
        <v>5402</v>
      </c>
      <c r="AA1018" s="8">
        <v>33</v>
      </c>
      <c r="AB1018" s="8">
        <v>3367</v>
      </c>
      <c r="AC1018" s="8">
        <v>44</v>
      </c>
      <c r="AD1018" s="8">
        <v>9674</v>
      </c>
      <c r="AE1018" s="8">
        <v>55350</v>
      </c>
      <c r="AF1018" s="8">
        <v>4702</v>
      </c>
      <c r="AG1018" s="8">
        <v>59746</v>
      </c>
      <c r="AH1018" s="8">
        <v>2683</v>
      </c>
      <c r="AI1018" s="8">
        <v>879</v>
      </c>
      <c r="AJ1018" s="8">
        <v>6987</v>
      </c>
      <c r="AK1018" s="8">
        <v>61373</v>
      </c>
      <c r="AL1018" s="8">
        <v>425</v>
      </c>
      <c r="AM1018" s="8">
        <v>75</v>
      </c>
      <c r="AN1018" s="8">
        <v>68435</v>
      </c>
      <c r="AO1018" s="41">
        <f t="shared" si="640"/>
        <v>0.8911814130196537</v>
      </c>
      <c r="AP1018" s="41">
        <f t="shared" si="641"/>
        <v>0.10881858698034631</v>
      </c>
      <c r="AQ1018" s="41">
        <f t="shared" si="642"/>
        <v>0</v>
      </c>
      <c r="AR1018" s="41">
        <f t="shared" si="608"/>
        <v>0.11340688244319427</v>
      </c>
      <c r="AS1018" s="41">
        <f t="shared" si="609"/>
        <v>0.1369620808066048</v>
      </c>
      <c r="AT1018" s="41">
        <f t="shared" si="610"/>
        <v>0.12863300942500183</v>
      </c>
      <c r="AU1018" s="41">
        <f t="shared" si="611"/>
        <v>0.12192591510192154</v>
      </c>
      <c r="AV1018" s="41">
        <f t="shared" si="612"/>
        <v>0.12508219478337107</v>
      </c>
      <c r="AW1018" s="41">
        <f t="shared" si="613"/>
        <v>0.13025498648352452</v>
      </c>
      <c r="AX1018" s="41">
        <f t="shared" si="614"/>
        <v>0.1128223862058888</v>
      </c>
      <c r="AY1018" s="41">
        <f t="shared" si="615"/>
        <v>5.0018265507415796E-2</v>
      </c>
      <c r="AZ1018" s="41">
        <f t="shared" si="616"/>
        <v>1.8820778841236209E-2</v>
      </c>
      <c r="BA1018" s="41">
        <f t="shared" si="617"/>
        <v>7.2769781544531308E-3</v>
      </c>
      <c r="BB1018" s="41">
        <f t="shared" si="618"/>
        <v>5.4796522247388034E-2</v>
      </c>
      <c r="BC1018" s="41">
        <f t="shared" si="619"/>
        <v>0</v>
      </c>
      <c r="BD1018" s="41">
        <f t="shared" si="620"/>
        <v>0.95625045663768538</v>
      </c>
      <c r="BE1018" s="41">
        <f t="shared" si="621"/>
        <v>4.3749543362314604E-2</v>
      </c>
      <c r="BF1018" s="41">
        <f t="shared" si="622"/>
        <v>0</v>
      </c>
      <c r="BG1018" s="41">
        <f t="shared" si="623"/>
        <v>0.59780813911010444</v>
      </c>
      <c r="BH1018" s="41">
        <f t="shared" si="624"/>
        <v>0.32277343464601449</v>
      </c>
      <c r="BI1018" s="41">
        <f t="shared" si="625"/>
        <v>7.8936216848104035E-2</v>
      </c>
      <c r="BJ1018" s="41">
        <f t="shared" si="626"/>
        <v>4.8220939577701467E-4</v>
      </c>
      <c r="BK1018" s="41">
        <f t="shared" si="627"/>
        <v>4.9199970775188132E-2</v>
      </c>
      <c r="BL1018" s="41">
        <f t="shared" si="628"/>
        <v>6.4294586103601963E-4</v>
      </c>
      <c r="BM1018" s="41">
        <f t="shared" si="629"/>
        <v>0.14136041499232849</v>
      </c>
      <c r="BN1018" s="41">
        <f t="shared" si="630"/>
        <v>0.80879666837144737</v>
      </c>
      <c r="BO1018" s="41">
        <f t="shared" si="631"/>
        <v>6.8707532695258269E-2</v>
      </c>
      <c r="BP1018" s="41">
        <f t="shared" si="632"/>
        <v>0.87303280485131873</v>
      </c>
      <c r="BQ1018" s="41">
        <f t="shared" si="633"/>
        <v>3.920508511726456E-2</v>
      </c>
      <c r="BR1018" s="41">
        <f t="shared" si="634"/>
        <v>1.2844304814787755E-2</v>
      </c>
      <c r="BS1018" s="41">
        <f t="shared" si="635"/>
        <v>0.10209688025133339</v>
      </c>
      <c r="BT1018" s="41">
        <f t="shared" si="636"/>
        <v>0.89680718930371883</v>
      </c>
      <c r="BU1018" s="41">
        <f t="shared" si="637"/>
        <v>6.2102725213706439E-3</v>
      </c>
      <c r="BV1018" s="41">
        <f t="shared" si="638"/>
        <v>1.0959304449477607E-3</v>
      </c>
      <c r="BW1018" s="41">
        <f t="shared" si="639"/>
        <v>1</v>
      </c>
      <c r="BX1018" s="41" t="str">
        <f t="shared" si="606"/>
        <v>2015Registered nursesQuebec</v>
      </c>
      <c r="BY1018" s="51">
        <f>VLOOKUP(BX1018,'%workplace'!$A$1:$F$381,6,FALSE)</f>
        <v>68435</v>
      </c>
      <c r="BZ1018" s="32">
        <f t="shared" si="607"/>
        <v>1</v>
      </c>
    </row>
    <row r="1019" spans="1:78" s="8" customFormat="1" hidden="1" x14ac:dyDescent="0.2">
      <c r="A1019" s="8" t="str">
        <f t="shared" si="605"/>
        <v>2015Registered nursesQuebecCommunity health</v>
      </c>
      <c r="B1019" s="8" t="s">
        <v>7</v>
      </c>
      <c r="C1019" s="8" t="s">
        <v>18</v>
      </c>
      <c r="D1019" s="8" t="s">
        <v>11</v>
      </c>
      <c r="E1019" s="8">
        <v>2015</v>
      </c>
      <c r="F1019" s="8">
        <v>8218</v>
      </c>
      <c r="G1019" s="8">
        <v>602</v>
      </c>
      <c r="H1019" s="8">
        <v>0</v>
      </c>
      <c r="I1019" s="8">
        <v>602</v>
      </c>
      <c r="J1019" s="8">
        <v>1110</v>
      </c>
      <c r="K1019" s="8">
        <v>1133</v>
      </c>
      <c r="L1019" s="8">
        <v>1292</v>
      </c>
      <c r="M1019" s="8">
        <v>1263</v>
      </c>
      <c r="N1019" s="8">
        <v>1219</v>
      </c>
      <c r="O1019" s="8">
        <v>1112</v>
      </c>
      <c r="P1019" s="8">
        <v>606</v>
      </c>
      <c r="Q1019" s="8">
        <v>265</v>
      </c>
      <c r="R1019" s="8">
        <v>103</v>
      </c>
      <c r="S1019" s="8">
        <v>115</v>
      </c>
      <c r="T1019" s="8">
        <v>0</v>
      </c>
      <c r="U1019" s="8">
        <v>8627</v>
      </c>
      <c r="V1019" s="8">
        <v>193</v>
      </c>
      <c r="W1019" s="8">
        <v>0</v>
      </c>
      <c r="X1019" s="8">
        <v>5375</v>
      </c>
      <c r="Y1019" s="8">
        <v>2634</v>
      </c>
      <c r="Z1019" s="8">
        <v>809</v>
      </c>
      <c r="AA1019" s="8">
        <v>2</v>
      </c>
      <c r="AB1019" s="8">
        <v>319</v>
      </c>
      <c r="AC1019" s="8">
        <v>6</v>
      </c>
      <c r="AD1019" s="8">
        <v>883</v>
      </c>
      <c r="AE1019" s="8">
        <v>7612</v>
      </c>
      <c r="AF1019" s="8">
        <v>447</v>
      </c>
      <c r="AG1019" s="8">
        <v>8270</v>
      </c>
      <c r="AH1019" s="8">
        <v>5</v>
      </c>
      <c r="AI1019" s="8">
        <v>62</v>
      </c>
      <c r="AJ1019" s="8">
        <v>1311</v>
      </c>
      <c r="AK1019" s="8">
        <v>7509</v>
      </c>
      <c r="AL1019" s="8">
        <v>36</v>
      </c>
      <c r="AM1019" s="8">
        <v>0</v>
      </c>
      <c r="AN1019" s="8">
        <v>8820</v>
      </c>
      <c r="AO1019" s="41">
        <f t="shared" si="640"/>
        <v>0.93174603174603177</v>
      </c>
      <c r="AP1019" s="41">
        <f t="shared" si="641"/>
        <v>6.8253968253968247E-2</v>
      </c>
      <c r="AQ1019" s="41">
        <f t="shared" si="642"/>
        <v>0</v>
      </c>
      <c r="AR1019" s="41">
        <f t="shared" si="608"/>
        <v>6.8253968253968247E-2</v>
      </c>
      <c r="AS1019" s="41">
        <f t="shared" si="609"/>
        <v>0.12585034013605442</v>
      </c>
      <c r="AT1019" s="41">
        <f t="shared" si="610"/>
        <v>0.12845804988662132</v>
      </c>
      <c r="AU1019" s="41">
        <f t="shared" si="611"/>
        <v>0.14648526077097507</v>
      </c>
      <c r="AV1019" s="41">
        <f t="shared" si="612"/>
        <v>0.14319727891156461</v>
      </c>
      <c r="AW1019" s="41">
        <f t="shared" si="613"/>
        <v>0.13820861678004534</v>
      </c>
      <c r="AX1019" s="41">
        <f t="shared" si="614"/>
        <v>0.12607709750566892</v>
      </c>
      <c r="AY1019" s="41">
        <f t="shared" si="615"/>
        <v>6.8707482993197275E-2</v>
      </c>
      <c r="AZ1019" s="41">
        <f t="shared" si="616"/>
        <v>3.0045351473922902E-2</v>
      </c>
      <c r="BA1019" s="41">
        <f t="shared" si="617"/>
        <v>1.1678004535147392E-2</v>
      </c>
      <c r="BB1019" s="41">
        <f t="shared" si="618"/>
        <v>1.3038548752834467E-2</v>
      </c>
      <c r="BC1019" s="41">
        <f t="shared" si="619"/>
        <v>0</v>
      </c>
      <c r="BD1019" s="41">
        <f t="shared" si="620"/>
        <v>0.97811791383219959</v>
      </c>
      <c r="BE1019" s="41">
        <f t="shared" si="621"/>
        <v>2.1882086167800453E-2</v>
      </c>
      <c r="BF1019" s="41">
        <f t="shared" si="622"/>
        <v>0</v>
      </c>
      <c r="BG1019" s="41">
        <f t="shared" si="623"/>
        <v>0.60941043083900226</v>
      </c>
      <c r="BH1019" s="41">
        <f t="shared" si="624"/>
        <v>0.29863945578231293</v>
      </c>
      <c r="BI1019" s="41">
        <f t="shared" si="625"/>
        <v>9.1723356009070292E-2</v>
      </c>
      <c r="BJ1019" s="41">
        <f t="shared" si="626"/>
        <v>2.2675736961451248E-4</v>
      </c>
      <c r="BK1019" s="41">
        <f t="shared" si="627"/>
        <v>3.616780045351474E-2</v>
      </c>
      <c r="BL1019" s="41">
        <f t="shared" si="628"/>
        <v>6.8027210884353737E-4</v>
      </c>
      <c r="BM1019" s="41">
        <f t="shared" si="629"/>
        <v>0.10011337868480726</v>
      </c>
      <c r="BN1019" s="41">
        <f t="shared" si="630"/>
        <v>0.86303854875283448</v>
      </c>
      <c r="BO1019" s="41">
        <f t="shared" si="631"/>
        <v>5.0680272108843537E-2</v>
      </c>
      <c r="BP1019" s="41">
        <f t="shared" si="632"/>
        <v>0.93764172335600904</v>
      </c>
      <c r="BQ1019" s="41">
        <f t="shared" si="633"/>
        <v>5.6689342403628119E-4</v>
      </c>
      <c r="BR1019" s="41">
        <f t="shared" si="634"/>
        <v>7.0294784580498867E-3</v>
      </c>
      <c r="BS1019" s="41">
        <f t="shared" si="635"/>
        <v>0.14863945578231291</v>
      </c>
      <c r="BT1019" s="41">
        <f t="shared" si="636"/>
        <v>0.85136054421768703</v>
      </c>
      <c r="BU1019" s="41">
        <f t="shared" si="637"/>
        <v>4.0816326530612249E-3</v>
      </c>
      <c r="BV1019" s="41">
        <f t="shared" si="638"/>
        <v>0</v>
      </c>
      <c r="BW1019" s="41">
        <f t="shared" si="639"/>
        <v>1</v>
      </c>
      <c r="BX1019" s="41" t="str">
        <f t="shared" si="606"/>
        <v>2015Registered nursesQuebec</v>
      </c>
      <c r="BY1019" s="51">
        <f>VLOOKUP(BX1019,'%workplace'!$A$1:$F$381,6,FALSE)</f>
        <v>68435</v>
      </c>
      <c r="BZ1019" s="32">
        <f t="shared" si="607"/>
        <v>0.12888142032585664</v>
      </c>
    </row>
    <row r="1020" spans="1:78" s="8" customFormat="1" hidden="1" x14ac:dyDescent="0.2">
      <c r="A1020" s="8" t="str">
        <f t="shared" si="605"/>
        <v>2015Registered nursesQuebecNursing home/long-term care</v>
      </c>
      <c r="B1020" s="8" t="s">
        <v>7</v>
      </c>
      <c r="C1020" s="8" t="s">
        <v>18</v>
      </c>
      <c r="D1020" s="8" t="s">
        <v>12</v>
      </c>
      <c r="E1020" s="8">
        <v>2015</v>
      </c>
      <c r="F1020" s="8">
        <v>7653</v>
      </c>
      <c r="G1020" s="8">
        <v>928</v>
      </c>
      <c r="H1020" s="8">
        <v>0</v>
      </c>
      <c r="I1020" s="8">
        <v>613</v>
      </c>
      <c r="J1020" s="8">
        <v>845</v>
      </c>
      <c r="K1020" s="8">
        <v>897</v>
      </c>
      <c r="L1020" s="8">
        <v>1132</v>
      </c>
      <c r="M1020" s="8">
        <v>1243</v>
      </c>
      <c r="N1020" s="8">
        <v>1446</v>
      </c>
      <c r="O1020" s="8">
        <v>1305</v>
      </c>
      <c r="P1020" s="8">
        <v>549</v>
      </c>
      <c r="Q1020" s="8">
        <v>201</v>
      </c>
      <c r="R1020" s="8">
        <v>62</v>
      </c>
      <c r="S1020" s="8">
        <v>288</v>
      </c>
      <c r="T1020" s="8">
        <v>0</v>
      </c>
      <c r="U1020" s="8">
        <v>8135</v>
      </c>
      <c r="V1020" s="8">
        <v>446</v>
      </c>
      <c r="W1020" s="8">
        <v>0</v>
      </c>
      <c r="X1020" s="8">
        <v>4848</v>
      </c>
      <c r="Y1020" s="8">
        <v>3081</v>
      </c>
      <c r="Z1020" s="8">
        <v>647</v>
      </c>
      <c r="AA1020" s="8">
        <v>5</v>
      </c>
      <c r="AB1020" s="8">
        <v>1063</v>
      </c>
      <c r="AC1020" s="8">
        <v>8</v>
      </c>
      <c r="AD1020" s="8">
        <v>599</v>
      </c>
      <c r="AE1020" s="8">
        <v>6911</v>
      </c>
      <c r="AF1020" s="8">
        <v>1218</v>
      </c>
      <c r="AG1020" s="8">
        <v>7281</v>
      </c>
      <c r="AH1020" s="8">
        <v>5</v>
      </c>
      <c r="AI1020" s="8">
        <v>33</v>
      </c>
      <c r="AJ1020" s="8">
        <v>2266</v>
      </c>
      <c r="AK1020" s="8">
        <v>6315</v>
      </c>
      <c r="AL1020" s="8">
        <v>44</v>
      </c>
      <c r="AM1020" s="8">
        <v>0</v>
      </c>
      <c r="AN1020" s="8">
        <v>8581</v>
      </c>
      <c r="AO1020" s="41">
        <f t="shared" si="640"/>
        <v>0.89185409625917722</v>
      </c>
      <c r="AP1020" s="41">
        <f t="shared" si="641"/>
        <v>0.10814590374082275</v>
      </c>
      <c r="AQ1020" s="41">
        <f t="shared" si="642"/>
        <v>0</v>
      </c>
      <c r="AR1020" s="41">
        <f t="shared" si="608"/>
        <v>7.1436895466728823E-2</v>
      </c>
      <c r="AS1020" s="41">
        <f t="shared" si="609"/>
        <v>9.8473371401934504E-2</v>
      </c>
      <c r="AT1020" s="41">
        <f t="shared" si="610"/>
        <v>0.10453327118051509</v>
      </c>
      <c r="AU1020" s="41">
        <f t="shared" si="611"/>
        <v>0.13191935671833119</v>
      </c>
      <c r="AV1020" s="41">
        <f t="shared" si="612"/>
        <v>0.14485491201491668</v>
      </c>
      <c r="AW1020" s="41">
        <f t="shared" si="613"/>
        <v>0.16851182845822166</v>
      </c>
      <c r="AX1020" s="41">
        <f t="shared" si="614"/>
        <v>0.15208017713553199</v>
      </c>
      <c r="AY1020" s="41">
        <f t="shared" si="615"/>
        <v>6.3978557277706558E-2</v>
      </c>
      <c r="AZ1020" s="41">
        <f t="shared" si="616"/>
        <v>2.3423843374898029E-2</v>
      </c>
      <c r="BA1020" s="41">
        <f t="shared" si="617"/>
        <v>7.2252651206153127E-3</v>
      </c>
      <c r="BB1020" s="41">
        <f t="shared" si="618"/>
        <v>3.3562521850600165E-2</v>
      </c>
      <c r="BC1020" s="41">
        <f t="shared" si="619"/>
        <v>0</v>
      </c>
      <c r="BD1020" s="41">
        <f t="shared" si="620"/>
        <v>0.94802470574525111</v>
      </c>
      <c r="BE1020" s="41">
        <f t="shared" si="621"/>
        <v>5.1975294254748866E-2</v>
      </c>
      <c r="BF1020" s="41">
        <f t="shared" si="622"/>
        <v>0</v>
      </c>
      <c r="BG1020" s="41">
        <f t="shared" si="623"/>
        <v>0.56496911781843606</v>
      </c>
      <c r="BH1020" s="41">
        <f t="shared" si="624"/>
        <v>0.35904906188089969</v>
      </c>
      <c r="BI1020" s="41">
        <f t="shared" si="625"/>
        <v>7.5399137629646895E-2</v>
      </c>
      <c r="BJ1020" s="41">
        <f t="shared" si="626"/>
        <v>5.8268267101736391E-4</v>
      </c>
      <c r="BK1020" s="41">
        <f t="shared" si="627"/>
        <v>0.12387833585829157</v>
      </c>
      <c r="BL1020" s="41">
        <f t="shared" si="628"/>
        <v>9.3229227362778236E-4</v>
      </c>
      <c r="BM1020" s="41">
        <f t="shared" si="629"/>
        <v>6.9805383987880207E-2</v>
      </c>
      <c r="BN1020" s="41">
        <f t="shared" si="630"/>
        <v>0.80538398788020049</v>
      </c>
      <c r="BO1020" s="41">
        <f t="shared" si="631"/>
        <v>0.14194149865982986</v>
      </c>
      <c r="BP1020" s="41">
        <f t="shared" si="632"/>
        <v>0.84850250553548534</v>
      </c>
      <c r="BQ1020" s="41">
        <f t="shared" si="633"/>
        <v>5.8268267101736391E-4</v>
      </c>
      <c r="BR1020" s="41">
        <f t="shared" si="634"/>
        <v>3.8457056287146021E-3</v>
      </c>
      <c r="BS1020" s="41">
        <f t="shared" si="635"/>
        <v>0.26407178650506935</v>
      </c>
      <c r="BT1020" s="41">
        <f t="shared" si="636"/>
        <v>0.73592821349493065</v>
      </c>
      <c r="BU1020" s="41">
        <f t="shared" si="637"/>
        <v>5.1276075049528028E-3</v>
      </c>
      <c r="BV1020" s="41">
        <f t="shared" si="638"/>
        <v>0</v>
      </c>
      <c r="BW1020" s="41">
        <f t="shared" si="639"/>
        <v>1</v>
      </c>
      <c r="BX1020" s="41" t="str">
        <f t="shared" si="606"/>
        <v>2015Registered nursesQuebec</v>
      </c>
      <c r="BY1020" s="51">
        <f>VLOOKUP(BX1020,'%workplace'!$A$1:$F$381,6,FALSE)</f>
        <v>68435</v>
      </c>
      <c r="BZ1020" s="32">
        <f t="shared" si="607"/>
        <v>0.12538905530795647</v>
      </c>
    </row>
    <row r="1021" spans="1:78" s="8" customFormat="1" hidden="1" x14ac:dyDescent="0.2">
      <c r="A1021" s="8" t="str">
        <f t="shared" si="605"/>
        <v>2015Registered nursesQuebecHospital</v>
      </c>
      <c r="B1021" s="8" t="s">
        <v>7</v>
      </c>
      <c r="C1021" s="8" t="s">
        <v>18</v>
      </c>
      <c r="D1021" s="8" t="s">
        <v>10</v>
      </c>
      <c r="E1021" s="8">
        <v>2015</v>
      </c>
      <c r="F1021" s="8">
        <v>37009</v>
      </c>
      <c r="G1021" s="8">
        <v>4840</v>
      </c>
      <c r="H1021" s="8">
        <v>0</v>
      </c>
      <c r="I1021" s="8">
        <v>6070</v>
      </c>
      <c r="J1021" s="8">
        <v>6465</v>
      </c>
      <c r="K1021" s="8">
        <v>5605</v>
      </c>
      <c r="L1021" s="8">
        <v>4670</v>
      </c>
      <c r="M1021" s="8">
        <v>4783</v>
      </c>
      <c r="N1021" s="8">
        <v>4972</v>
      </c>
      <c r="O1021" s="8">
        <v>4082</v>
      </c>
      <c r="P1021" s="8">
        <v>1456</v>
      </c>
      <c r="Q1021" s="8">
        <v>401</v>
      </c>
      <c r="R1021" s="8">
        <v>103</v>
      </c>
      <c r="S1021" s="8">
        <v>3242</v>
      </c>
      <c r="T1021" s="8">
        <v>0</v>
      </c>
      <c r="U1021" s="8">
        <v>39808</v>
      </c>
      <c r="V1021" s="8">
        <v>2041</v>
      </c>
      <c r="W1021" s="8">
        <v>0</v>
      </c>
      <c r="X1021" s="8">
        <v>25464</v>
      </c>
      <c r="Y1021" s="8">
        <v>14140</v>
      </c>
      <c r="Z1021" s="8">
        <v>2234</v>
      </c>
      <c r="AA1021" s="8">
        <v>11</v>
      </c>
      <c r="AB1021" s="8">
        <v>1553</v>
      </c>
      <c r="AC1021" s="8">
        <v>21</v>
      </c>
      <c r="AD1021" s="8">
        <v>3383</v>
      </c>
      <c r="AE1021" s="8">
        <v>36892</v>
      </c>
      <c r="AF1021" s="8">
        <v>2003</v>
      </c>
      <c r="AG1021" s="8">
        <v>39148</v>
      </c>
      <c r="AH1021" s="8">
        <v>27</v>
      </c>
      <c r="AI1021" s="8">
        <v>464</v>
      </c>
      <c r="AJ1021" s="8">
        <v>2582</v>
      </c>
      <c r="AK1021" s="8">
        <v>39267</v>
      </c>
      <c r="AL1021" s="8">
        <v>207</v>
      </c>
      <c r="AM1021" s="8">
        <v>0</v>
      </c>
      <c r="AN1021" s="8">
        <v>41849</v>
      </c>
      <c r="AO1021" s="41">
        <f t="shared" si="640"/>
        <v>0.88434610146001102</v>
      </c>
      <c r="AP1021" s="41">
        <f t="shared" si="641"/>
        <v>0.115653898539989</v>
      </c>
      <c r="AQ1021" s="41">
        <f t="shared" si="642"/>
        <v>0</v>
      </c>
      <c r="AR1021" s="41">
        <f t="shared" si="608"/>
        <v>0.14504528184663912</v>
      </c>
      <c r="AS1021" s="41">
        <f t="shared" si="609"/>
        <v>0.15448397811178283</v>
      </c>
      <c r="AT1021" s="41">
        <f t="shared" si="610"/>
        <v>0.13393390523071041</v>
      </c>
      <c r="AU1021" s="41">
        <f t="shared" si="611"/>
        <v>0.1115916748309398</v>
      </c>
      <c r="AV1021" s="41">
        <f t="shared" si="612"/>
        <v>0.1142918588257784</v>
      </c>
      <c r="AW1021" s="41">
        <f t="shared" si="613"/>
        <v>0.1188080957728978</v>
      </c>
      <c r="AX1021" s="41">
        <f t="shared" si="614"/>
        <v>9.7541159884346099E-2</v>
      </c>
      <c r="AY1021" s="41">
        <f t="shared" si="615"/>
        <v>3.4791751296327271E-2</v>
      </c>
      <c r="AZ1021" s="41">
        <f t="shared" si="616"/>
        <v>9.5820688666395856E-3</v>
      </c>
      <c r="BA1021" s="41">
        <f t="shared" si="617"/>
        <v>2.4612296590121627E-3</v>
      </c>
      <c r="BB1021" s="41">
        <f t="shared" si="618"/>
        <v>7.7468995674926516E-2</v>
      </c>
      <c r="BC1021" s="41">
        <f t="shared" si="619"/>
        <v>0</v>
      </c>
      <c r="BD1021" s="41">
        <f t="shared" si="620"/>
        <v>0.95122942005782696</v>
      </c>
      <c r="BE1021" s="41">
        <f t="shared" si="621"/>
        <v>4.8770579942173049E-2</v>
      </c>
      <c r="BF1021" s="41">
        <f t="shared" si="622"/>
        <v>0</v>
      </c>
      <c r="BG1021" s="41">
        <f t="shared" si="623"/>
        <v>0.60847332074840499</v>
      </c>
      <c r="BH1021" s="41">
        <f t="shared" si="624"/>
        <v>0.33788143085856293</v>
      </c>
      <c r="BI1021" s="41">
        <f t="shared" si="625"/>
        <v>5.3382398623623026E-2</v>
      </c>
      <c r="BJ1021" s="41">
        <f t="shared" si="626"/>
        <v>2.6284976940906592E-4</v>
      </c>
      <c r="BK1021" s="41">
        <f t="shared" si="627"/>
        <v>3.7109608353843582E-2</v>
      </c>
      <c r="BL1021" s="41">
        <f t="shared" si="628"/>
        <v>5.0180410523548949E-4</v>
      </c>
      <c r="BM1021" s="41">
        <f t="shared" si="629"/>
        <v>8.0838251810079087E-2</v>
      </c>
      <c r="BN1021" s="41">
        <f t="shared" si="630"/>
        <v>0.88155033573084185</v>
      </c>
      <c r="BO1021" s="41">
        <f t="shared" si="631"/>
        <v>4.7862553466032638E-2</v>
      </c>
      <c r="BP1021" s="41">
        <f t="shared" si="632"/>
        <v>0.93545843389328298</v>
      </c>
      <c r="BQ1021" s="41">
        <f t="shared" si="633"/>
        <v>6.451767067313436E-4</v>
      </c>
      <c r="BR1021" s="41">
        <f t="shared" si="634"/>
        <v>1.1087481182346053E-2</v>
      </c>
      <c r="BS1021" s="41">
        <f t="shared" si="635"/>
        <v>6.1698009510382568E-2</v>
      </c>
      <c r="BT1021" s="41">
        <f t="shared" si="636"/>
        <v>0.93830199048961749</v>
      </c>
      <c r="BU1021" s="41">
        <f t="shared" si="637"/>
        <v>4.9463547516069677E-3</v>
      </c>
      <c r="BV1021" s="41">
        <f t="shared" si="638"/>
        <v>0</v>
      </c>
      <c r="BW1021" s="41">
        <f t="shared" si="639"/>
        <v>1</v>
      </c>
      <c r="BX1021" s="41" t="str">
        <f t="shared" si="606"/>
        <v>2015Registered nursesQuebec</v>
      </c>
      <c r="BY1021" s="51">
        <f>VLOOKUP(BX1021,'%workplace'!$A$1:$F$381,6,FALSE)</f>
        <v>68435</v>
      </c>
      <c r="BZ1021" s="32">
        <f t="shared" si="607"/>
        <v>0.61151457587491775</v>
      </c>
    </row>
    <row r="1022" spans="1:78" s="8" customFormat="1" hidden="1" x14ac:dyDescent="0.2">
      <c r="A1022" s="8" t="str">
        <f t="shared" si="605"/>
        <v>2015Registered nursesQuebecOther places of work</v>
      </c>
      <c r="B1022" s="8" t="s">
        <v>7</v>
      </c>
      <c r="C1022" s="8" t="s">
        <v>18</v>
      </c>
      <c r="D1022" s="8" t="s">
        <v>13</v>
      </c>
      <c r="E1022" s="8">
        <v>2015</v>
      </c>
      <c r="F1022" s="8">
        <v>8040</v>
      </c>
      <c r="G1022" s="8">
        <v>1070</v>
      </c>
      <c r="H1022" s="8">
        <v>0</v>
      </c>
      <c r="I1022" s="8">
        <v>470</v>
      </c>
      <c r="J1022" s="8">
        <v>941</v>
      </c>
      <c r="K1022" s="8">
        <v>1158</v>
      </c>
      <c r="L1022" s="8">
        <v>1239</v>
      </c>
      <c r="M1022" s="8">
        <v>1263</v>
      </c>
      <c r="N1022" s="8">
        <v>1270</v>
      </c>
      <c r="O1022" s="8">
        <v>1214</v>
      </c>
      <c r="P1022" s="8">
        <v>807</v>
      </c>
      <c r="Q1022" s="8">
        <v>420</v>
      </c>
      <c r="R1022" s="8">
        <v>230</v>
      </c>
      <c r="S1022" s="8">
        <v>98</v>
      </c>
      <c r="T1022" s="8">
        <v>0</v>
      </c>
      <c r="U1022" s="8">
        <v>8803</v>
      </c>
      <c r="V1022" s="8">
        <v>307</v>
      </c>
      <c r="W1022" s="8">
        <v>0</v>
      </c>
      <c r="X1022" s="8">
        <v>5192</v>
      </c>
      <c r="Y1022" s="8">
        <v>2211</v>
      </c>
      <c r="Z1022" s="8">
        <v>1693</v>
      </c>
      <c r="AA1022" s="8">
        <v>14</v>
      </c>
      <c r="AB1022" s="8">
        <v>427</v>
      </c>
      <c r="AC1022" s="8">
        <v>8</v>
      </c>
      <c r="AD1022" s="8">
        <v>4786</v>
      </c>
      <c r="AE1022" s="8">
        <v>3889</v>
      </c>
      <c r="AF1022" s="8">
        <v>1020</v>
      </c>
      <c r="AG1022" s="8">
        <v>4990</v>
      </c>
      <c r="AH1022" s="8">
        <v>2645</v>
      </c>
      <c r="AI1022" s="8">
        <v>318</v>
      </c>
      <c r="AJ1022" s="8">
        <v>828</v>
      </c>
      <c r="AK1022" s="8">
        <v>8282</v>
      </c>
      <c r="AL1022" s="8">
        <v>137</v>
      </c>
      <c r="AM1022" s="8">
        <v>0</v>
      </c>
      <c r="AN1022" s="8">
        <v>9110</v>
      </c>
      <c r="AO1022" s="41">
        <f t="shared" si="640"/>
        <v>0.88254665203073546</v>
      </c>
      <c r="AP1022" s="41">
        <f t="shared" si="641"/>
        <v>0.11745334796926454</v>
      </c>
      <c r="AQ1022" s="41">
        <f t="shared" si="642"/>
        <v>0</v>
      </c>
      <c r="AR1022" s="41">
        <f t="shared" si="608"/>
        <v>5.159165751920966E-2</v>
      </c>
      <c r="AS1022" s="41">
        <f t="shared" si="609"/>
        <v>0.10329308452250274</v>
      </c>
      <c r="AT1022" s="41">
        <f t="shared" si="610"/>
        <v>0.12711306256860594</v>
      </c>
      <c r="AU1022" s="41">
        <f t="shared" si="611"/>
        <v>0.13600439077936333</v>
      </c>
      <c r="AV1022" s="41">
        <f t="shared" si="612"/>
        <v>0.13863885839736553</v>
      </c>
      <c r="AW1022" s="41">
        <f t="shared" si="613"/>
        <v>0.13940724478594951</v>
      </c>
      <c r="AX1022" s="41">
        <f t="shared" si="614"/>
        <v>0.13326015367727773</v>
      </c>
      <c r="AY1022" s="41">
        <f t="shared" si="615"/>
        <v>8.8583973655323819E-2</v>
      </c>
      <c r="AZ1022" s="41">
        <f t="shared" si="616"/>
        <v>4.6103183315038418E-2</v>
      </c>
      <c r="BA1022" s="41">
        <f t="shared" si="617"/>
        <v>2.5246981339187707E-2</v>
      </c>
      <c r="BB1022" s="41">
        <f t="shared" si="618"/>
        <v>1.0757409440175631E-2</v>
      </c>
      <c r="BC1022" s="41">
        <f t="shared" si="619"/>
        <v>0</v>
      </c>
      <c r="BD1022" s="41">
        <f t="shared" si="620"/>
        <v>0.96630076838638856</v>
      </c>
      <c r="BE1022" s="41">
        <f t="shared" si="621"/>
        <v>3.3699231613611415E-2</v>
      </c>
      <c r="BF1022" s="41">
        <f t="shared" si="622"/>
        <v>0</v>
      </c>
      <c r="BG1022" s="41">
        <f t="shared" si="623"/>
        <v>0.56992316136114163</v>
      </c>
      <c r="BH1022" s="41">
        <f t="shared" si="624"/>
        <v>0.24270032930845226</v>
      </c>
      <c r="BI1022" s="41">
        <f t="shared" si="625"/>
        <v>0.18583973655323821</v>
      </c>
      <c r="BJ1022" s="41">
        <f t="shared" si="626"/>
        <v>1.5367727771679472E-3</v>
      </c>
      <c r="BK1022" s="41">
        <f t="shared" si="627"/>
        <v>4.6871569703622391E-2</v>
      </c>
      <c r="BL1022" s="41">
        <f t="shared" si="628"/>
        <v>8.7815587266739845E-4</v>
      </c>
      <c r="BM1022" s="41">
        <f t="shared" si="629"/>
        <v>0.52535675082327116</v>
      </c>
      <c r="BN1022" s="41">
        <f t="shared" si="630"/>
        <v>0.42689352360043908</v>
      </c>
      <c r="BO1022" s="41">
        <f t="shared" si="631"/>
        <v>0.1119648737650933</v>
      </c>
      <c r="BP1022" s="41">
        <f t="shared" si="632"/>
        <v>0.54774972557628976</v>
      </c>
      <c r="BQ1022" s="41">
        <f t="shared" si="633"/>
        <v>0.29034028540065859</v>
      </c>
      <c r="BR1022" s="41">
        <f t="shared" si="634"/>
        <v>3.4906695938529089E-2</v>
      </c>
      <c r="BS1022" s="41">
        <f t="shared" si="635"/>
        <v>9.0889132821075747E-2</v>
      </c>
      <c r="BT1022" s="41">
        <f t="shared" si="636"/>
        <v>0.90911086717892431</v>
      </c>
      <c r="BU1022" s="41">
        <f t="shared" si="637"/>
        <v>1.5038419319429199E-2</v>
      </c>
      <c r="BV1022" s="41">
        <f t="shared" si="638"/>
        <v>0</v>
      </c>
      <c r="BW1022" s="41">
        <f t="shared" si="639"/>
        <v>1</v>
      </c>
      <c r="BX1022" s="41" t="str">
        <f t="shared" si="606"/>
        <v>2015Registered nursesQuebec</v>
      </c>
      <c r="BY1022" s="51">
        <f>VLOOKUP(BX1022,'%workplace'!$A$1:$F$381,6,FALSE)</f>
        <v>68435</v>
      </c>
      <c r="BZ1022" s="32">
        <f t="shared" si="607"/>
        <v>0.13311901804632131</v>
      </c>
    </row>
    <row r="1023" spans="1:78" s="8" customFormat="1" hidden="1" x14ac:dyDescent="0.2">
      <c r="A1023" s="8" t="str">
        <f t="shared" si="605"/>
        <v>2015Registered nursesQuebecUnknown places of work</v>
      </c>
      <c r="B1023" s="8" t="s">
        <v>7</v>
      </c>
      <c r="C1023" s="8" t="s">
        <v>18</v>
      </c>
      <c r="D1023" s="8" t="s">
        <v>49</v>
      </c>
      <c r="E1023" s="8">
        <v>2015</v>
      </c>
      <c r="F1023" s="8">
        <v>68</v>
      </c>
      <c r="G1023" s="8">
        <v>7</v>
      </c>
      <c r="H1023" s="8">
        <v>0</v>
      </c>
      <c r="I1023" s="8">
        <v>6</v>
      </c>
      <c r="J1023" s="8">
        <v>12</v>
      </c>
      <c r="K1023" s="8">
        <v>10</v>
      </c>
      <c r="L1023" s="8">
        <v>11</v>
      </c>
      <c r="M1023" s="8">
        <v>8</v>
      </c>
      <c r="N1023" s="8">
        <v>7</v>
      </c>
      <c r="O1023" s="8">
        <v>8</v>
      </c>
      <c r="P1023" s="8">
        <v>5</v>
      </c>
      <c r="Q1023" s="8">
        <v>1</v>
      </c>
      <c r="R1023" s="8">
        <v>0</v>
      </c>
      <c r="S1023" s="8">
        <v>7</v>
      </c>
      <c r="T1023" s="8">
        <v>0</v>
      </c>
      <c r="U1023" s="8">
        <v>68</v>
      </c>
      <c r="V1023" s="8">
        <v>7</v>
      </c>
      <c r="W1023" s="8">
        <v>0</v>
      </c>
      <c r="X1023" s="8">
        <v>32</v>
      </c>
      <c r="Y1023" s="8">
        <v>23</v>
      </c>
      <c r="Z1023" s="8">
        <v>19</v>
      </c>
      <c r="AA1023" s="8">
        <v>1</v>
      </c>
      <c r="AB1023" s="8">
        <v>5</v>
      </c>
      <c r="AC1023" s="8">
        <v>1</v>
      </c>
      <c r="AD1023" s="8">
        <v>23</v>
      </c>
      <c r="AE1023" s="8">
        <v>46</v>
      </c>
      <c r="AF1023" s="8">
        <v>14</v>
      </c>
      <c r="AG1023" s="8">
        <v>57</v>
      </c>
      <c r="AH1023" s="8">
        <v>1</v>
      </c>
      <c r="AI1023" s="8">
        <v>2</v>
      </c>
      <c r="AJ1023" s="8">
        <v>0</v>
      </c>
      <c r="AK1023" s="8">
        <v>0</v>
      </c>
      <c r="AL1023" s="8">
        <v>1</v>
      </c>
      <c r="AM1023" s="8">
        <v>75</v>
      </c>
      <c r="AN1023" s="8">
        <v>75</v>
      </c>
      <c r="AO1023" s="41">
        <f t="shared" si="640"/>
        <v>0.90666666666666662</v>
      </c>
      <c r="AP1023" s="41">
        <f t="shared" si="641"/>
        <v>9.3333333333333338E-2</v>
      </c>
      <c r="AQ1023" s="41">
        <f t="shared" si="642"/>
        <v>0</v>
      </c>
      <c r="AR1023" s="41">
        <f t="shared" si="608"/>
        <v>0.08</v>
      </c>
      <c r="AS1023" s="41">
        <f t="shared" si="609"/>
        <v>0.16</v>
      </c>
      <c r="AT1023" s="41">
        <f t="shared" si="610"/>
        <v>0.13333333333333333</v>
      </c>
      <c r="AU1023" s="41">
        <f t="shared" si="611"/>
        <v>0.14666666666666667</v>
      </c>
      <c r="AV1023" s="41">
        <f t="shared" si="612"/>
        <v>0.10666666666666667</v>
      </c>
      <c r="AW1023" s="41">
        <f t="shared" si="613"/>
        <v>9.3333333333333338E-2</v>
      </c>
      <c r="AX1023" s="41">
        <f t="shared" si="614"/>
        <v>0.10666666666666667</v>
      </c>
      <c r="AY1023" s="41">
        <f t="shared" si="615"/>
        <v>6.6666666666666666E-2</v>
      </c>
      <c r="AZ1023" s="41">
        <f t="shared" si="616"/>
        <v>1.3333333333333334E-2</v>
      </c>
      <c r="BA1023" s="41">
        <f t="shared" si="617"/>
        <v>0</v>
      </c>
      <c r="BB1023" s="41">
        <f t="shared" si="618"/>
        <v>9.3333333333333338E-2</v>
      </c>
      <c r="BC1023" s="41">
        <f t="shared" si="619"/>
        <v>0</v>
      </c>
      <c r="BD1023" s="41">
        <f t="shared" si="620"/>
        <v>0.90666666666666662</v>
      </c>
      <c r="BE1023" s="41">
        <f t="shared" si="621"/>
        <v>9.3333333333333338E-2</v>
      </c>
      <c r="BF1023" s="41">
        <f t="shared" si="622"/>
        <v>0</v>
      </c>
      <c r="BG1023" s="41">
        <f t="shared" si="623"/>
        <v>0.42666666666666669</v>
      </c>
      <c r="BH1023" s="41">
        <f t="shared" si="624"/>
        <v>0.30666666666666664</v>
      </c>
      <c r="BI1023" s="41">
        <f t="shared" si="625"/>
        <v>0.25333333333333335</v>
      </c>
      <c r="BJ1023" s="41">
        <f t="shared" si="626"/>
        <v>1.3333333333333334E-2</v>
      </c>
      <c r="BK1023" s="41">
        <f t="shared" si="627"/>
        <v>6.6666666666666666E-2</v>
      </c>
      <c r="BL1023" s="41">
        <f t="shared" si="628"/>
        <v>1.3333333333333334E-2</v>
      </c>
      <c r="BM1023" s="41">
        <f t="shared" si="629"/>
        <v>0.30666666666666664</v>
      </c>
      <c r="BN1023" s="41">
        <f t="shared" si="630"/>
        <v>0.61333333333333329</v>
      </c>
      <c r="BO1023" s="41">
        <f t="shared" si="631"/>
        <v>0.18666666666666668</v>
      </c>
      <c r="BP1023" s="41">
        <f t="shared" si="632"/>
        <v>0.76</v>
      </c>
      <c r="BQ1023" s="41">
        <f t="shared" si="633"/>
        <v>1.3333333333333334E-2</v>
      </c>
      <c r="BR1023" s="41">
        <f t="shared" si="634"/>
        <v>2.6666666666666668E-2</v>
      </c>
      <c r="BS1023" s="41">
        <f t="shared" si="635"/>
        <v>0</v>
      </c>
      <c r="BT1023" s="41">
        <f t="shared" si="636"/>
        <v>0</v>
      </c>
      <c r="BU1023" s="41">
        <f t="shared" si="637"/>
        <v>1.3333333333333334E-2</v>
      </c>
      <c r="BV1023" s="41">
        <f t="shared" si="638"/>
        <v>1</v>
      </c>
      <c r="BW1023" s="41">
        <f t="shared" si="639"/>
        <v>1</v>
      </c>
      <c r="BX1023" s="41" t="str">
        <f t="shared" si="606"/>
        <v>2015Registered nursesQuebec</v>
      </c>
      <c r="BY1023" s="51">
        <f>VLOOKUP(BX1023,'%workplace'!$A$1:$F$381,6,FALSE)</f>
        <v>68435</v>
      </c>
      <c r="BZ1023" s="32">
        <f t="shared" si="607"/>
        <v>1.0959304449477607E-3</v>
      </c>
    </row>
    <row r="1024" spans="1:78" s="8" customFormat="1" hidden="1" x14ac:dyDescent="0.2">
      <c r="A1024" s="8" t="str">
        <f t="shared" si="605"/>
        <v>2015Registered nursesOntarioAll places of work</v>
      </c>
      <c r="B1024" s="8" t="s">
        <v>7</v>
      </c>
      <c r="C1024" s="8" t="s">
        <v>19</v>
      </c>
      <c r="D1024" s="8" t="s">
        <v>9</v>
      </c>
      <c r="E1024" s="8">
        <v>2015</v>
      </c>
      <c r="F1024" s="8">
        <v>89598</v>
      </c>
      <c r="G1024" s="8">
        <v>6061</v>
      </c>
      <c r="H1024" s="8">
        <v>0</v>
      </c>
      <c r="I1024" s="8">
        <v>9836</v>
      </c>
      <c r="J1024" s="8">
        <v>9767</v>
      </c>
      <c r="K1024" s="8">
        <v>9053</v>
      </c>
      <c r="L1024" s="8">
        <v>10991</v>
      </c>
      <c r="M1024" s="8">
        <v>12072</v>
      </c>
      <c r="N1024" s="8">
        <v>14010</v>
      </c>
      <c r="O1024" s="8">
        <v>11956</v>
      </c>
      <c r="P1024" s="8">
        <v>9962</v>
      </c>
      <c r="Q1024" s="8">
        <v>4130</v>
      </c>
      <c r="R1024" s="8">
        <v>1528</v>
      </c>
      <c r="S1024" s="8">
        <v>2353</v>
      </c>
      <c r="T1024" s="8">
        <v>1</v>
      </c>
      <c r="U1024" s="8">
        <v>84438</v>
      </c>
      <c r="V1024" s="8">
        <v>10999</v>
      </c>
      <c r="W1024" s="8">
        <v>222</v>
      </c>
      <c r="X1024" s="8">
        <v>63674</v>
      </c>
      <c r="Y1024" s="8">
        <v>25169</v>
      </c>
      <c r="Z1024" s="8">
        <v>6816</v>
      </c>
      <c r="AA1024" s="8">
        <v>0</v>
      </c>
      <c r="AB1024" s="8">
        <v>5473</v>
      </c>
      <c r="AC1024" s="8">
        <v>0</v>
      </c>
      <c r="AD1024" s="8">
        <v>17690</v>
      </c>
      <c r="AE1024" s="8">
        <v>72496</v>
      </c>
      <c r="AF1024" s="8">
        <v>6670</v>
      </c>
      <c r="AG1024" s="8">
        <v>86757</v>
      </c>
      <c r="AH1024" s="8">
        <v>2159</v>
      </c>
      <c r="AI1024" s="8">
        <v>0</v>
      </c>
      <c r="AJ1024" s="8">
        <v>5523</v>
      </c>
      <c r="AK1024" s="8">
        <v>90135</v>
      </c>
      <c r="AL1024" s="8">
        <v>73</v>
      </c>
      <c r="AM1024" s="8">
        <v>1</v>
      </c>
      <c r="AN1024" s="8">
        <v>95659</v>
      </c>
      <c r="AO1024" s="41">
        <f t="shared" si="640"/>
        <v>0.93663952163413788</v>
      </c>
      <c r="AP1024" s="41">
        <f t="shared" si="641"/>
        <v>6.3360478365862075E-2</v>
      </c>
      <c r="AQ1024" s="41">
        <f t="shared" si="642"/>
        <v>0</v>
      </c>
      <c r="AR1024" s="41">
        <f t="shared" si="608"/>
        <v>0.10282357122696244</v>
      </c>
      <c r="AS1024" s="41">
        <f t="shared" si="609"/>
        <v>0.10210225906605756</v>
      </c>
      <c r="AT1024" s="41">
        <f t="shared" si="610"/>
        <v>9.4638246270607046E-2</v>
      </c>
      <c r="AU1024" s="41">
        <f t="shared" si="611"/>
        <v>0.11489770957254414</v>
      </c>
      <c r="AV1024" s="41">
        <f t="shared" si="612"/>
        <v>0.12619826676005394</v>
      </c>
      <c r="AW1024" s="41">
        <f t="shared" si="613"/>
        <v>0.14645773006199103</v>
      </c>
      <c r="AX1024" s="41">
        <f t="shared" si="614"/>
        <v>0.12498562602577908</v>
      </c>
      <c r="AY1024" s="41">
        <f t="shared" si="615"/>
        <v>0.10414074995557135</v>
      </c>
      <c r="AZ1024" s="41">
        <f t="shared" si="616"/>
        <v>4.317419165995881E-2</v>
      </c>
      <c r="BA1024" s="41">
        <f t="shared" si="617"/>
        <v>1.5973405534241421E-2</v>
      </c>
      <c r="BB1024" s="41">
        <f t="shared" si="618"/>
        <v>2.4597790066799779E-2</v>
      </c>
      <c r="BC1024" s="41">
        <f t="shared" si="619"/>
        <v>1.0453799433404071E-5</v>
      </c>
      <c r="BD1024" s="41">
        <f t="shared" si="620"/>
        <v>0.88269791655777297</v>
      </c>
      <c r="BE1024" s="41">
        <f t="shared" si="621"/>
        <v>0.11498133996801137</v>
      </c>
      <c r="BF1024" s="41">
        <f t="shared" si="622"/>
        <v>2.3207434742157037E-3</v>
      </c>
      <c r="BG1024" s="41">
        <f t="shared" si="623"/>
        <v>0.66563522512257078</v>
      </c>
      <c r="BH1024" s="41">
        <f t="shared" si="624"/>
        <v>0.26311167793934703</v>
      </c>
      <c r="BI1024" s="41">
        <f t="shared" si="625"/>
        <v>7.1253096938082142E-2</v>
      </c>
      <c r="BJ1024" s="41">
        <f t="shared" si="626"/>
        <v>0</v>
      </c>
      <c r="BK1024" s="41">
        <f t="shared" si="627"/>
        <v>5.7213644299020476E-2</v>
      </c>
      <c r="BL1024" s="41">
        <f t="shared" si="628"/>
        <v>0</v>
      </c>
      <c r="BM1024" s="41">
        <f t="shared" si="629"/>
        <v>0.18492771197691801</v>
      </c>
      <c r="BN1024" s="41">
        <f t="shared" si="630"/>
        <v>0.75785864372406153</v>
      </c>
      <c r="BO1024" s="41">
        <f t="shared" si="631"/>
        <v>6.9726842220805149E-2</v>
      </c>
      <c r="BP1024" s="41">
        <f t="shared" si="632"/>
        <v>0.90694027744383698</v>
      </c>
      <c r="BQ1024" s="41">
        <f t="shared" si="633"/>
        <v>2.2569752976719388E-2</v>
      </c>
      <c r="BR1024" s="41">
        <f t="shared" si="634"/>
        <v>0</v>
      </c>
      <c r="BS1024" s="41">
        <f t="shared" si="635"/>
        <v>5.7736334270690685E-2</v>
      </c>
      <c r="BT1024" s="41">
        <f t="shared" si="636"/>
        <v>0.94225321192987588</v>
      </c>
      <c r="BU1024" s="41">
        <f t="shared" si="637"/>
        <v>7.6312735863849721E-4</v>
      </c>
      <c r="BV1024" s="41">
        <f t="shared" si="638"/>
        <v>1.0453799433404071E-5</v>
      </c>
      <c r="BW1024" s="41">
        <f t="shared" si="639"/>
        <v>1</v>
      </c>
      <c r="BX1024" s="41" t="str">
        <f t="shared" si="606"/>
        <v>2015Registered nursesOntario</v>
      </c>
      <c r="BY1024" s="51">
        <f>VLOOKUP(BX1024,'%workplace'!$A$1:$F$381,6,FALSE)</f>
        <v>95659</v>
      </c>
      <c r="BZ1024" s="32">
        <f t="shared" si="607"/>
        <v>1</v>
      </c>
    </row>
    <row r="1025" spans="1:78" s="8" customFormat="1" hidden="1" x14ac:dyDescent="0.2">
      <c r="A1025" s="8" t="str">
        <f t="shared" si="605"/>
        <v>2015Registered nursesOntarioCommunity health</v>
      </c>
      <c r="B1025" s="8" t="s">
        <v>7</v>
      </c>
      <c r="C1025" s="8" t="s">
        <v>19</v>
      </c>
      <c r="D1025" s="8" t="s">
        <v>11</v>
      </c>
      <c r="E1025" s="8">
        <v>2015</v>
      </c>
      <c r="F1025" s="8">
        <v>15490</v>
      </c>
      <c r="G1025" s="8">
        <v>701</v>
      </c>
      <c r="H1025" s="8">
        <v>0</v>
      </c>
      <c r="I1025" s="8">
        <v>1054</v>
      </c>
      <c r="J1025" s="8">
        <v>1404</v>
      </c>
      <c r="K1025" s="8">
        <v>1615</v>
      </c>
      <c r="L1025" s="8">
        <v>2064</v>
      </c>
      <c r="M1025" s="8">
        <v>2091</v>
      </c>
      <c r="N1025" s="8">
        <v>2350</v>
      </c>
      <c r="O1025" s="8">
        <v>2057</v>
      </c>
      <c r="P1025" s="8">
        <v>2016</v>
      </c>
      <c r="Q1025" s="8">
        <v>926</v>
      </c>
      <c r="R1025" s="8">
        <v>384</v>
      </c>
      <c r="S1025" s="8">
        <v>230</v>
      </c>
      <c r="T1025" s="8">
        <v>0</v>
      </c>
      <c r="U1025" s="8">
        <v>14798</v>
      </c>
      <c r="V1025" s="8">
        <v>1350</v>
      </c>
      <c r="W1025" s="8">
        <v>43</v>
      </c>
      <c r="X1025" s="8">
        <v>10994</v>
      </c>
      <c r="Y1025" s="8">
        <v>3659</v>
      </c>
      <c r="Z1025" s="8">
        <v>1538</v>
      </c>
      <c r="AA1025" s="8">
        <v>0</v>
      </c>
      <c r="AB1025" s="8">
        <v>1216</v>
      </c>
      <c r="AC1025" s="8">
        <v>0</v>
      </c>
      <c r="AD1025" s="8">
        <v>5295</v>
      </c>
      <c r="AE1025" s="8">
        <v>9680</v>
      </c>
      <c r="AF1025" s="8">
        <v>3553</v>
      </c>
      <c r="AG1025" s="8">
        <v>12442</v>
      </c>
      <c r="AH1025" s="8">
        <v>193</v>
      </c>
      <c r="AI1025" s="8">
        <v>0</v>
      </c>
      <c r="AJ1025" s="8">
        <v>961</v>
      </c>
      <c r="AK1025" s="8">
        <v>15230</v>
      </c>
      <c r="AL1025" s="8">
        <v>3</v>
      </c>
      <c r="AM1025" s="8">
        <v>0</v>
      </c>
      <c r="AN1025" s="8">
        <v>16191</v>
      </c>
      <c r="AO1025" s="41">
        <f t="shared" si="640"/>
        <v>0.95670434191834974</v>
      </c>
      <c r="AP1025" s="41">
        <f t="shared" si="641"/>
        <v>4.3295658081650298E-2</v>
      </c>
      <c r="AQ1025" s="41">
        <f t="shared" si="642"/>
        <v>0</v>
      </c>
      <c r="AR1025" s="41">
        <f t="shared" si="608"/>
        <v>6.5097893891668215E-2</v>
      </c>
      <c r="AS1025" s="41">
        <f t="shared" si="609"/>
        <v>8.6714841578654805E-2</v>
      </c>
      <c r="AT1025" s="41">
        <f t="shared" si="610"/>
        <v>9.9746772898523878E-2</v>
      </c>
      <c r="AU1025" s="41">
        <f t="shared" si="611"/>
        <v>0.12747822864554381</v>
      </c>
      <c r="AV1025" s="41">
        <f t="shared" si="612"/>
        <v>0.12914582175282566</v>
      </c>
      <c r="AW1025" s="41">
        <f t="shared" si="613"/>
        <v>0.14514236304119574</v>
      </c>
      <c r="AX1025" s="41">
        <f t="shared" si="614"/>
        <v>0.12704588969180408</v>
      </c>
      <c r="AY1025" s="41">
        <f t="shared" si="615"/>
        <v>0.1245136186770428</v>
      </c>
      <c r="AZ1025" s="41">
        <f t="shared" si="616"/>
        <v>5.7192267308998825E-2</v>
      </c>
      <c r="BA1025" s="41">
        <f t="shared" si="617"/>
        <v>2.3716879748008152E-2</v>
      </c>
      <c r="BB1025" s="41">
        <f t="shared" si="618"/>
        <v>1.420542276573405E-2</v>
      </c>
      <c r="BC1025" s="41">
        <f t="shared" si="619"/>
        <v>0</v>
      </c>
      <c r="BD1025" s="41">
        <f t="shared" si="620"/>
        <v>0.91396454820579331</v>
      </c>
      <c r="BE1025" s="41">
        <f t="shared" si="621"/>
        <v>8.3379655364091157E-2</v>
      </c>
      <c r="BF1025" s="41">
        <f t="shared" si="622"/>
        <v>2.6557964301154964E-3</v>
      </c>
      <c r="BG1025" s="41">
        <f t="shared" si="623"/>
        <v>0.67901920820208761</v>
      </c>
      <c r="BH1025" s="41">
        <f t="shared" si="624"/>
        <v>0.2259897473905256</v>
      </c>
      <c r="BI1025" s="41">
        <f t="shared" si="625"/>
        <v>9.4991044407386815E-2</v>
      </c>
      <c r="BJ1025" s="41">
        <f t="shared" si="626"/>
        <v>0</v>
      </c>
      <c r="BK1025" s="41">
        <f t="shared" si="627"/>
        <v>7.5103452535359147E-2</v>
      </c>
      <c r="BL1025" s="41">
        <f t="shared" si="628"/>
        <v>0</v>
      </c>
      <c r="BM1025" s="41">
        <f t="shared" si="629"/>
        <v>0.32703353715026867</v>
      </c>
      <c r="BN1025" s="41">
        <f t="shared" si="630"/>
        <v>0.59786301031437217</v>
      </c>
      <c r="BO1025" s="41">
        <f t="shared" si="631"/>
        <v>0.21944290037675251</v>
      </c>
      <c r="BP1025" s="41">
        <f t="shared" si="632"/>
        <v>0.76845160891853503</v>
      </c>
      <c r="BQ1025" s="41">
        <f t="shared" si="633"/>
        <v>1.192020258168118E-2</v>
      </c>
      <c r="BR1025" s="41">
        <f t="shared" si="634"/>
        <v>0</v>
      </c>
      <c r="BS1025" s="41">
        <f t="shared" si="635"/>
        <v>5.9353962077697484E-2</v>
      </c>
      <c r="BT1025" s="41">
        <f t="shared" si="636"/>
        <v>0.9406460379223025</v>
      </c>
      <c r="BU1025" s="41">
        <f t="shared" si="637"/>
        <v>1.8528812303131369E-4</v>
      </c>
      <c r="BV1025" s="41">
        <f t="shared" si="638"/>
        <v>0</v>
      </c>
      <c r="BW1025" s="41">
        <f t="shared" si="639"/>
        <v>1</v>
      </c>
      <c r="BX1025" s="41" t="str">
        <f t="shared" si="606"/>
        <v>2015Registered nursesOntario</v>
      </c>
      <c r="BY1025" s="51">
        <f>VLOOKUP(BX1025,'%workplace'!$A$1:$F$381,6,FALSE)</f>
        <v>95659</v>
      </c>
      <c r="BZ1025" s="32">
        <f t="shared" si="607"/>
        <v>0.1692574666262453</v>
      </c>
    </row>
    <row r="1026" spans="1:78" s="8" customFormat="1" hidden="1" x14ac:dyDescent="0.2">
      <c r="A1026" s="8" t="str">
        <f t="shared" ref="A1026:A1089" si="643">CONCATENATE(E1026,B1026,C1026,D1026)</f>
        <v>2015Registered nursesOntarioNursing home/long-term care</v>
      </c>
      <c r="B1026" s="8" t="s">
        <v>7</v>
      </c>
      <c r="C1026" s="8" t="s">
        <v>19</v>
      </c>
      <c r="D1026" s="8" t="s">
        <v>12</v>
      </c>
      <c r="E1026" s="8">
        <v>2015</v>
      </c>
      <c r="F1026" s="8">
        <v>7455</v>
      </c>
      <c r="G1026" s="8">
        <v>416</v>
      </c>
      <c r="H1026" s="8">
        <v>0</v>
      </c>
      <c r="I1026" s="8">
        <v>596</v>
      </c>
      <c r="J1026" s="8">
        <v>510</v>
      </c>
      <c r="K1026" s="8">
        <v>500</v>
      </c>
      <c r="L1026" s="8">
        <v>952</v>
      </c>
      <c r="M1026" s="8">
        <v>1014</v>
      </c>
      <c r="N1026" s="8">
        <v>1047</v>
      </c>
      <c r="O1026" s="8">
        <v>1158</v>
      </c>
      <c r="P1026" s="8">
        <v>1188</v>
      </c>
      <c r="Q1026" s="8">
        <v>541</v>
      </c>
      <c r="R1026" s="8">
        <v>194</v>
      </c>
      <c r="S1026" s="8">
        <v>170</v>
      </c>
      <c r="T1026" s="8">
        <v>1</v>
      </c>
      <c r="U1026" s="8">
        <v>5991</v>
      </c>
      <c r="V1026" s="8">
        <v>1841</v>
      </c>
      <c r="W1026" s="8">
        <v>39</v>
      </c>
      <c r="X1026" s="8">
        <v>5007</v>
      </c>
      <c r="Y1026" s="8">
        <v>2265</v>
      </c>
      <c r="Z1026" s="8">
        <v>599</v>
      </c>
      <c r="AA1026" s="8">
        <v>0</v>
      </c>
      <c r="AB1026" s="8">
        <v>1299</v>
      </c>
      <c r="AC1026" s="8">
        <v>0</v>
      </c>
      <c r="AD1026" s="8">
        <v>1126</v>
      </c>
      <c r="AE1026" s="8">
        <v>5446</v>
      </c>
      <c r="AF1026" s="8">
        <v>536</v>
      </c>
      <c r="AG1026" s="8">
        <v>7285</v>
      </c>
      <c r="AH1026" s="8">
        <v>47</v>
      </c>
      <c r="AI1026" s="8">
        <v>0</v>
      </c>
      <c r="AJ1026" s="8">
        <v>1121</v>
      </c>
      <c r="AK1026" s="8">
        <v>6750</v>
      </c>
      <c r="AL1026" s="8">
        <v>3</v>
      </c>
      <c r="AM1026" s="8">
        <v>0</v>
      </c>
      <c r="AN1026" s="8">
        <v>7871</v>
      </c>
      <c r="AO1026" s="41">
        <f t="shared" si="640"/>
        <v>0.94714775759115744</v>
      </c>
      <c r="AP1026" s="41">
        <f t="shared" si="641"/>
        <v>5.2852242408842585E-2</v>
      </c>
      <c r="AQ1026" s="41">
        <f t="shared" si="642"/>
        <v>0</v>
      </c>
      <c r="AR1026" s="41">
        <f t="shared" si="608"/>
        <v>7.5721001143437938E-2</v>
      </c>
      <c r="AS1026" s="41">
        <f t="shared" si="609"/>
        <v>6.4794816414686832E-2</v>
      </c>
      <c r="AT1026" s="41">
        <f t="shared" si="610"/>
        <v>6.3524329818320416E-2</v>
      </c>
      <c r="AU1026" s="41">
        <f t="shared" si="611"/>
        <v>0.12095032397408208</v>
      </c>
      <c r="AV1026" s="41">
        <f t="shared" si="612"/>
        <v>0.12882734087155381</v>
      </c>
      <c r="AW1026" s="41">
        <f t="shared" si="613"/>
        <v>0.13301994663956296</v>
      </c>
      <c r="AX1026" s="41">
        <f t="shared" si="614"/>
        <v>0.14712234785923009</v>
      </c>
      <c r="AY1026" s="41">
        <f t="shared" si="615"/>
        <v>0.15093380764832931</v>
      </c>
      <c r="AZ1026" s="41">
        <f t="shared" si="616"/>
        <v>6.8733324863422693E-2</v>
      </c>
      <c r="BA1026" s="41">
        <f t="shared" si="617"/>
        <v>2.4647439969508321E-2</v>
      </c>
      <c r="BB1026" s="41">
        <f t="shared" si="618"/>
        <v>2.159827213822894E-2</v>
      </c>
      <c r="BC1026" s="41">
        <f t="shared" si="619"/>
        <v>1.2704865963664082E-4</v>
      </c>
      <c r="BD1026" s="41">
        <f t="shared" si="620"/>
        <v>0.76114851988311527</v>
      </c>
      <c r="BE1026" s="41">
        <f t="shared" si="621"/>
        <v>0.23389658239105576</v>
      </c>
      <c r="BF1026" s="41">
        <f t="shared" si="622"/>
        <v>4.9548977258289922E-3</v>
      </c>
      <c r="BG1026" s="41">
        <f t="shared" si="623"/>
        <v>0.63613263880066062</v>
      </c>
      <c r="BH1026" s="41">
        <f t="shared" si="624"/>
        <v>0.28776521407699146</v>
      </c>
      <c r="BI1026" s="41">
        <f t="shared" si="625"/>
        <v>7.6102147122347863E-2</v>
      </c>
      <c r="BJ1026" s="41">
        <f t="shared" si="626"/>
        <v>0</v>
      </c>
      <c r="BK1026" s="41">
        <f t="shared" si="627"/>
        <v>0.16503620886799644</v>
      </c>
      <c r="BL1026" s="41">
        <f t="shared" si="628"/>
        <v>0</v>
      </c>
      <c r="BM1026" s="41">
        <f t="shared" si="629"/>
        <v>0.14305679075085759</v>
      </c>
      <c r="BN1026" s="41">
        <f t="shared" si="630"/>
        <v>0.69190700038114594</v>
      </c>
      <c r="BO1026" s="41">
        <f t="shared" si="631"/>
        <v>6.8098081565239485E-2</v>
      </c>
      <c r="BP1026" s="41">
        <f t="shared" si="632"/>
        <v>0.92554948545292848</v>
      </c>
      <c r="BQ1026" s="41">
        <f t="shared" si="633"/>
        <v>5.9712870029221187E-3</v>
      </c>
      <c r="BR1026" s="41">
        <f t="shared" si="634"/>
        <v>0</v>
      </c>
      <c r="BS1026" s="41">
        <f t="shared" si="635"/>
        <v>0.14242154745267438</v>
      </c>
      <c r="BT1026" s="41">
        <f t="shared" si="636"/>
        <v>0.85757845254732568</v>
      </c>
      <c r="BU1026" s="41">
        <f t="shared" si="637"/>
        <v>3.8114597890992252E-4</v>
      </c>
      <c r="BV1026" s="41">
        <f t="shared" si="638"/>
        <v>0</v>
      </c>
      <c r="BW1026" s="41">
        <f t="shared" si="639"/>
        <v>1</v>
      </c>
      <c r="BX1026" s="41" t="str">
        <f t="shared" ref="BX1026:BX1089" si="644">CONCATENATE(E1026,B1026,C1026)</f>
        <v>2015Registered nursesOntario</v>
      </c>
      <c r="BY1026" s="51">
        <f>VLOOKUP(BX1026,'%workplace'!$A$1:$F$381,6,FALSE)</f>
        <v>95659</v>
      </c>
      <c r="BZ1026" s="32">
        <f t="shared" ref="BZ1026:BZ1089" si="645">IF(AN1026="†","†",AN1026/BY1026)</f>
        <v>8.2281855340323437E-2</v>
      </c>
    </row>
    <row r="1027" spans="1:78" s="8" customFormat="1" hidden="1" x14ac:dyDescent="0.2">
      <c r="A1027" s="8" t="str">
        <f t="shared" si="643"/>
        <v>2015Registered nursesOntarioHospital</v>
      </c>
      <c r="B1027" s="8" t="s">
        <v>7</v>
      </c>
      <c r="C1027" s="8" t="s">
        <v>19</v>
      </c>
      <c r="D1027" s="8" t="s">
        <v>10</v>
      </c>
      <c r="E1027" s="8">
        <v>2015</v>
      </c>
      <c r="F1027" s="8">
        <v>56698</v>
      </c>
      <c r="G1027" s="8">
        <v>4363</v>
      </c>
      <c r="H1027" s="8">
        <v>0</v>
      </c>
      <c r="I1027" s="8">
        <v>7727</v>
      </c>
      <c r="J1027" s="8">
        <v>7146</v>
      </c>
      <c r="K1027" s="8">
        <v>6172</v>
      </c>
      <c r="L1027" s="8">
        <v>6859</v>
      </c>
      <c r="M1027" s="8">
        <v>7631</v>
      </c>
      <c r="N1027" s="8">
        <v>8918</v>
      </c>
      <c r="O1027" s="8">
        <v>7257</v>
      </c>
      <c r="P1027" s="8">
        <v>5147</v>
      </c>
      <c r="Q1027" s="8">
        <v>1802</v>
      </c>
      <c r="R1027" s="8">
        <v>507</v>
      </c>
      <c r="S1027" s="8">
        <v>1895</v>
      </c>
      <c r="T1027" s="8">
        <v>0</v>
      </c>
      <c r="U1027" s="8">
        <v>53947</v>
      </c>
      <c r="V1027" s="8">
        <v>7009</v>
      </c>
      <c r="W1027" s="8">
        <v>105</v>
      </c>
      <c r="X1027" s="8">
        <v>41150</v>
      </c>
      <c r="Y1027" s="8">
        <v>16353</v>
      </c>
      <c r="Z1027" s="8">
        <v>3558</v>
      </c>
      <c r="AA1027" s="8">
        <v>0</v>
      </c>
      <c r="AB1027" s="8">
        <v>2295</v>
      </c>
      <c r="AC1027" s="8">
        <v>0</v>
      </c>
      <c r="AD1027" s="8">
        <v>5523</v>
      </c>
      <c r="AE1027" s="8">
        <v>53243</v>
      </c>
      <c r="AF1027" s="8">
        <v>1370</v>
      </c>
      <c r="AG1027" s="8">
        <v>59436</v>
      </c>
      <c r="AH1027" s="8">
        <v>253</v>
      </c>
      <c r="AI1027" s="8">
        <v>0</v>
      </c>
      <c r="AJ1027" s="8">
        <v>2714</v>
      </c>
      <c r="AK1027" s="8">
        <v>58347</v>
      </c>
      <c r="AL1027" s="8">
        <v>2</v>
      </c>
      <c r="AM1027" s="8">
        <v>0</v>
      </c>
      <c r="AN1027" s="8">
        <v>61061</v>
      </c>
      <c r="AO1027" s="41">
        <f t="shared" si="640"/>
        <v>0.92854686297309252</v>
      </c>
      <c r="AP1027" s="41">
        <f t="shared" si="641"/>
        <v>7.1453137026907518E-2</v>
      </c>
      <c r="AQ1027" s="41">
        <f t="shared" si="642"/>
        <v>0</v>
      </c>
      <c r="AR1027" s="41">
        <f t="shared" si="608"/>
        <v>0.12654558556197901</v>
      </c>
      <c r="AS1027" s="41">
        <f t="shared" si="609"/>
        <v>0.11703051047313343</v>
      </c>
      <c r="AT1027" s="41">
        <f t="shared" si="610"/>
        <v>0.10107924862023222</v>
      </c>
      <c r="AU1027" s="41">
        <f t="shared" si="611"/>
        <v>0.11233029265816151</v>
      </c>
      <c r="AV1027" s="41">
        <f t="shared" si="612"/>
        <v>0.12497338726846924</v>
      </c>
      <c r="AW1027" s="41">
        <f t="shared" si="613"/>
        <v>0.14605067064083457</v>
      </c>
      <c r="AX1027" s="41">
        <f t="shared" si="614"/>
        <v>0.1188483647500041</v>
      </c>
      <c r="AY1027" s="41">
        <f t="shared" si="615"/>
        <v>8.4292756423903964E-2</v>
      </c>
      <c r="AZ1027" s="41">
        <f t="shared" si="616"/>
        <v>2.9511472134422956E-2</v>
      </c>
      <c r="BA1027" s="41">
        <f t="shared" si="617"/>
        <v>8.303172237598468E-3</v>
      </c>
      <c r="BB1027" s="41">
        <f t="shared" si="618"/>
        <v>3.1034539231260542E-2</v>
      </c>
      <c r="BC1027" s="41">
        <f t="shared" si="619"/>
        <v>0</v>
      </c>
      <c r="BD1027" s="41">
        <f t="shared" si="620"/>
        <v>0.88349355562470322</v>
      </c>
      <c r="BE1027" s="41">
        <f t="shared" si="621"/>
        <v>0.11478685249177052</v>
      </c>
      <c r="BF1027" s="41">
        <f t="shared" si="622"/>
        <v>1.7195918835263098E-3</v>
      </c>
      <c r="BG1027" s="41">
        <f t="shared" si="623"/>
        <v>0.67391624768673952</v>
      </c>
      <c r="BH1027" s="41">
        <f t="shared" si="624"/>
        <v>0.26781415306005468</v>
      </c>
      <c r="BI1027" s="41">
        <f t="shared" si="625"/>
        <v>5.8269599253205809E-2</v>
      </c>
      <c r="BJ1027" s="41">
        <f t="shared" si="626"/>
        <v>0</v>
      </c>
      <c r="BK1027" s="41">
        <f t="shared" si="627"/>
        <v>3.7585365454217916E-2</v>
      </c>
      <c r="BL1027" s="41">
        <f t="shared" si="628"/>
        <v>0</v>
      </c>
      <c r="BM1027" s="41">
        <f t="shared" si="629"/>
        <v>9.0450533073483899E-2</v>
      </c>
      <c r="BN1027" s="41">
        <f t="shared" si="630"/>
        <v>0.87196410147229819</v>
      </c>
      <c r="BO1027" s="41">
        <f t="shared" si="631"/>
        <v>2.2436579813628996E-2</v>
      </c>
      <c r="BP1027" s="41">
        <f t="shared" si="632"/>
        <v>0.97338726846923573</v>
      </c>
      <c r="BQ1027" s="41">
        <f t="shared" si="633"/>
        <v>4.1433975860205368E-3</v>
      </c>
      <c r="BR1027" s="41">
        <f t="shared" si="634"/>
        <v>0</v>
      </c>
      <c r="BS1027" s="41">
        <f t="shared" si="635"/>
        <v>4.4447355922765761E-2</v>
      </c>
      <c r="BT1027" s="41">
        <f t="shared" si="636"/>
        <v>0.95555264407723428</v>
      </c>
      <c r="BU1027" s="41">
        <f t="shared" si="637"/>
        <v>3.2754131114786852E-5</v>
      </c>
      <c r="BV1027" s="41">
        <f t="shared" si="638"/>
        <v>0</v>
      </c>
      <c r="BW1027" s="41">
        <f t="shared" si="639"/>
        <v>1</v>
      </c>
      <c r="BX1027" s="41" t="str">
        <f t="shared" si="644"/>
        <v>2015Registered nursesOntario</v>
      </c>
      <c r="BY1027" s="51">
        <f>VLOOKUP(BX1027,'%workplace'!$A$1:$F$381,6,FALSE)</f>
        <v>95659</v>
      </c>
      <c r="BZ1027" s="32">
        <f t="shared" si="645"/>
        <v>0.63831944720308598</v>
      </c>
    </row>
    <row r="1028" spans="1:78" s="8" customFormat="1" hidden="1" x14ac:dyDescent="0.2">
      <c r="A1028" s="8" t="str">
        <f t="shared" si="643"/>
        <v>2015Registered nursesOntarioOther places of work</v>
      </c>
      <c r="B1028" s="8" t="s">
        <v>7</v>
      </c>
      <c r="C1028" s="8" t="s">
        <v>19</v>
      </c>
      <c r="D1028" s="8" t="s">
        <v>13</v>
      </c>
      <c r="E1028" s="8">
        <v>2015</v>
      </c>
      <c r="F1028" s="8">
        <v>9955</v>
      </c>
      <c r="G1028" s="8">
        <v>581</v>
      </c>
      <c r="H1028" s="8">
        <v>0</v>
      </c>
      <c r="I1028" s="8">
        <v>459</v>
      </c>
      <c r="J1028" s="8">
        <v>707</v>
      </c>
      <c r="K1028" s="8">
        <v>766</v>
      </c>
      <c r="L1028" s="8">
        <v>1116</v>
      </c>
      <c r="M1028" s="8">
        <v>1336</v>
      </c>
      <c r="N1028" s="8">
        <v>1695</v>
      </c>
      <c r="O1028" s="8">
        <v>1484</v>
      </c>
      <c r="P1028" s="8">
        <v>1611</v>
      </c>
      <c r="Q1028" s="8">
        <v>861</v>
      </c>
      <c r="R1028" s="8">
        <v>443</v>
      </c>
      <c r="S1028" s="8">
        <v>58</v>
      </c>
      <c r="T1028" s="8">
        <v>0</v>
      </c>
      <c r="U1028" s="8">
        <v>9702</v>
      </c>
      <c r="V1028" s="8">
        <v>799</v>
      </c>
      <c r="W1028" s="8">
        <v>35</v>
      </c>
      <c r="X1028" s="8">
        <v>6523</v>
      </c>
      <c r="Y1028" s="8">
        <v>2892</v>
      </c>
      <c r="Z1028" s="8">
        <v>1121</v>
      </c>
      <c r="AA1028" s="8">
        <v>0</v>
      </c>
      <c r="AB1028" s="8">
        <v>663</v>
      </c>
      <c r="AC1028" s="8">
        <v>0</v>
      </c>
      <c r="AD1028" s="8">
        <v>5746</v>
      </c>
      <c r="AE1028" s="8">
        <v>4127</v>
      </c>
      <c r="AF1028" s="8">
        <v>1211</v>
      </c>
      <c r="AG1028" s="8">
        <v>7594</v>
      </c>
      <c r="AH1028" s="8">
        <v>1666</v>
      </c>
      <c r="AI1028" s="8">
        <v>0</v>
      </c>
      <c r="AJ1028" s="8">
        <v>727</v>
      </c>
      <c r="AK1028" s="8">
        <v>9808</v>
      </c>
      <c r="AL1028" s="8">
        <v>65</v>
      </c>
      <c r="AM1028" s="8">
        <v>1</v>
      </c>
      <c r="AN1028" s="8">
        <v>10536</v>
      </c>
      <c r="AO1028" s="41">
        <f t="shared" si="640"/>
        <v>0.94485573272589218</v>
      </c>
      <c r="AP1028" s="41">
        <f t="shared" si="641"/>
        <v>5.5144267274107824E-2</v>
      </c>
      <c r="AQ1028" s="41">
        <f t="shared" si="642"/>
        <v>0</v>
      </c>
      <c r="AR1028" s="41">
        <f t="shared" si="608"/>
        <v>4.3564920273348517E-2</v>
      </c>
      <c r="AS1028" s="41">
        <f t="shared" si="609"/>
        <v>6.7103264996203491E-2</v>
      </c>
      <c r="AT1028" s="41">
        <f t="shared" si="610"/>
        <v>7.270311313591496E-2</v>
      </c>
      <c r="AU1028" s="41">
        <f t="shared" si="611"/>
        <v>0.10592255125284739</v>
      </c>
      <c r="AV1028" s="41">
        <f t="shared" si="612"/>
        <v>0.12680334092634776</v>
      </c>
      <c r="AW1028" s="41">
        <f t="shared" si="613"/>
        <v>0.16087699316628701</v>
      </c>
      <c r="AX1028" s="41">
        <f t="shared" si="614"/>
        <v>0.14085041761579348</v>
      </c>
      <c r="AY1028" s="41">
        <f t="shared" si="615"/>
        <v>0.15290432801822323</v>
      </c>
      <c r="AZ1028" s="41">
        <f t="shared" si="616"/>
        <v>8.171981776765376E-2</v>
      </c>
      <c r="BA1028" s="41">
        <f t="shared" si="617"/>
        <v>4.2046317388003039E-2</v>
      </c>
      <c r="BB1028" s="41">
        <f t="shared" si="618"/>
        <v>5.5049354593773728E-3</v>
      </c>
      <c r="BC1028" s="41">
        <f t="shared" si="619"/>
        <v>0</v>
      </c>
      <c r="BD1028" s="41">
        <f t="shared" si="620"/>
        <v>0.92084282460136679</v>
      </c>
      <c r="BE1028" s="41">
        <f t="shared" si="621"/>
        <v>7.5835231586940013E-2</v>
      </c>
      <c r="BF1028" s="41">
        <f t="shared" si="622"/>
        <v>3.3219438116932421E-3</v>
      </c>
      <c r="BG1028" s="41">
        <f t="shared" si="623"/>
        <v>0.61911541381928625</v>
      </c>
      <c r="BH1028" s="41">
        <f t="shared" si="624"/>
        <v>0.2744874715261959</v>
      </c>
      <c r="BI1028" s="41">
        <f t="shared" si="625"/>
        <v>0.10639711465451784</v>
      </c>
      <c r="BJ1028" s="41">
        <f t="shared" si="626"/>
        <v>0</v>
      </c>
      <c r="BK1028" s="41">
        <f t="shared" si="627"/>
        <v>6.2927107061503423E-2</v>
      </c>
      <c r="BL1028" s="41">
        <f t="shared" si="628"/>
        <v>0</v>
      </c>
      <c r="BM1028" s="41">
        <f t="shared" si="629"/>
        <v>0.54536826119969628</v>
      </c>
      <c r="BN1028" s="41">
        <f t="shared" si="630"/>
        <v>0.39170463173880032</v>
      </c>
      <c r="BO1028" s="41">
        <f t="shared" si="631"/>
        <v>0.11493925588458619</v>
      </c>
      <c r="BP1028" s="41">
        <f t="shared" si="632"/>
        <v>0.72076689445709952</v>
      </c>
      <c r="BQ1028" s="41">
        <f t="shared" si="633"/>
        <v>0.15812452543659833</v>
      </c>
      <c r="BR1028" s="41">
        <f t="shared" si="634"/>
        <v>0</v>
      </c>
      <c r="BS1028" s="41">
        <f t="shared" si="635"/>
        <v>6.9001518602885351E-2</v>
      </c>
      <c r="BT1028" s="41">
        <f t="shared" si="636"/>
        <v>0.93090356871678059</v>
      </c>
      <c r="BU1028" s="41">
        <f t="shared" si="637"/>
        <v>6.1693242217160209E-3</v>
      </c>
      <c r="BV1028" s="41">
        <f t="shared" si="638"/>
        <v>9.4912680334092639E-5</v>
      </c>
      <c r="BW1028" s="41">
        <f t="shared" si="639"/>
        <v>1</v>
      </c>
      <c r="BX1028" s="41" t="str">
        <f t="shared" si="644"/>
        <v>2015Registered nursesOntario</v>
      </c>
      <c r="BY1028" s="51">
        <f>VLOOKUP(BX1028,'%workplace'!$A$1:$F$381,6,FALSE)</f>
        <v>95659</v>
      </c>
      <c r="BZ1028" s="32">
        <f t="shared" si="645"/>
        <v>0.11014123083034529</v>
      </c>
    </row>
    <row r="1029" spans="1:78" hidden="1" x14ac:dyDescent="0.2">
      <c r="A1029" s="212" t="str">
        <f t="shared" si="643"/>
        <v>2015Registered nursesManitobaAll places of work</v>
      </c>
      <c r="B1029" s="212" t="s">
        <v>7</v>
      </c>
      <c r="C1029" s="212" t="s">
        <v>20</v>
      </c>
      <c r="D1029" s="212" t="s">
        <v>9</v>
      </c>
      <c r="E1029" s="212">
        <v>2015</v>
      </c>
      <c r="F1029" s="221">
        <v>11153</v>
      </c>
      <c r="G1029" s="221">
        <v>1012</v>
      </c>
      <c r="H1029" s="212">
        <v>0</v>
      </c>
      <c r="I1029" s="212">
        <v>1215</v>
      </c>
      <c r="J1029" s="212">
        <v>1564</v>
      </c>
      <c r="K1029" s="212">
        <v>1301</v>
      </c>
      <c r="L1029" s="212">
        <v>1384</v>
      </c>
      <c r="M1029" s="212">
        <v>1514</v>
      </c>
      <c r="N1029" s="212">
        <v>1718</v>
      </c>
      <c r="O1029" s="212">
        <v>1566</v>
      </c>
      <c r="P1029" s="212">
        <v>1221</v>
      </c>
      <c r="Q1029" s="212">
        <v>411</v>
      </c>
      <c r="R1029" s="212">
        <v>130</v>
      </c>
      <c r="S1029" s="212">
        <v>141</v>
      </c>
      <c r="T1029" s="212">
        <v>0</v>
      </c>
      <c r="U1029" s="212">
        <v>11052</v>
      </c>
      <c r="V1029" s="212">
        <v>1113</v>
      </c>
      <c r="W1029" s="212">
        <v>0</v>
      </c>
      <c r="X1029" s="212">
        <v>5590</v>
      </c>
      <c r="Y1029" s="212">
        <v>5514</v>
      </c>
      <c r="Z1029" s="212">
        <v>976</v>
      </c>
      <c r="AA1029" s="212">
        <v>85</v>
      </c>
      <c r="AB1029" s="212">
        <v>834</v>
      </c>
      <c r="AC1029" s="212">
        <v>100</v>
      </c>
      <c r="AD1029" s="212">
        <v>2003</v>
      </c>
      <c r="AE1029" s="212">
        <v>9228</v>
      </c>
      <c r="AF1029" s="212">
        <v>937</v>
      </c>
      <c r="AG1029" s="212">
        <v>9760</v>
      </c>
      <c r="AH1029" s="212">
        <v>1027</v>
      </c>
      <c r="AI1029" s="212">
        <v>400</v>
      </c>
      <c r="AJ1029" s="212">
        <v>2701</v>
      </c>
      <c r="AK1029" s="212">
        <v>9454</v>
      </c>
      <c r="AL1029" s="212">
        <v>41</v>
      </c>
      <c r="AM1029" s="212">
        <v>10</v>
      </c>
      <c r="AN1029" s="212">
        <v>12165</v>
      </c>
      <c r="AO1029" s="41">
        <f t="shared" si="640"/>
        <v>0.91681052198931356</v>
      </c>
      <c r="AP1029" s="41">
        <f t="shared" si="641"/>
        <v>8.3189478010686393E-2</v>
      </c>
      <c r="AQ1029" s="41">
        <f t="shared" si="642"/>
        <v>0</v>
      </c>
      <c r="AR1029" s="41">
        <f t="shared" si="608"/>
        <v>9.98766954377312E-2</v>
      </c>
      <c r="AS1029" s="41">
        <f t="shared" si="609"/>
        <v>0.12856555692560626</v>
      </c>
      <c r="AT1029" s="41">
        <f t="shared" si="610"/>
        <v>0.10694615700780929</v>
      </c>
      <c r="AU1029" s="41">
        <f t="shared" si="611"/>
        <v>0.11376900945334978</v>
      </c>
      <c r="AV1029" s="41">
        <f t="shared" si="612"/>
        <v>0.12445540484997945</v>
      </c>
      <c r="AW1029" s="41">
        <f t="shared" si="613"/>
        <v>0.14122482531853678</v>
      </c>
      <c r="AX1029" s="41">
        <f t="shared" si="614"/>
        <v>0.12872996300863132</v>
      </c>
      <c r="AY1029" s="41">
        <f t="shared" si="615"/>
        <v>0.10036991368680641</v>
      </c>
      <c r="AZ1029" s="41">
        <f t="shared" si="616"/>
        <v>3.3785450061652282E-2</v>
      </c>
      <c r="BA1029" s="41">
        <f t="shared" si="617"/>
        <v>1.0686395396629675E-2</v>
      </c>
      <c r="BB1029" s="41">
        <f t="shared" si="618"/>
        <v>1.1590628853267572E-2</v>
      </c>
      <c r="BC1029" s="41">
        <f t="shared" si="619"/>
        <v>0</v>
      </c>
      <c r="BD1029" s="41">
        <f t="shared" si="620"/>
        <v>0.90850801479654753</v>
      </c>
      <c r="BE1029" s="41">
        <f t="shared" si="621"/>
        <v>9.149198520345253E-2</v>
      </c>
      <c r="BF1029" s="41">
        <f t="shared" si="622"/>
        <v>0</v>
      </c>
      <c r="BG1029" s="41">
        <f t="shared" si="623"/>
        <v>0.45951500205507606</v>
      </c>
      <c r="BH1029" s="41">
        <f t="shared" si="624"/>
        <v>0.45326757090012332</v>
      </c>
      <c r="BI1029" s="41">
        <f t="shared" si="625"/>
        <v>8.0230168516235101E-2</v>
      </c>
      <c r="BJ1029" s="41">
        <f t="shared" si="626"/>
        <v>6.9872585285655573E-3</v>
      </c>
      <c r="BK1029" s="41">
        <f t="shared" si="627"/>
        <v>6.8557336621454995E-2</v>
      </c>
      <c r="BL1029" s="41">
        <f t="shared" si="628"/>
        <v>8.2203041512535959E-3</v>
      </c>
      <c r="BM1029" s="41">
        <f t="shared" si="629"/>
        <v>0.16465269214960954</v>
      </c>
      <c r="BN1029" s="41">
        <f t="shared" si="630"/>
        <v>0.75856966707768192</v>
      </c>
      <c r="BO1029" s="41">
        <f t="shared" si="631"/>
        <v>7.7024249897246197E-2</v>
      </c>
      <c r="BP1029" s="41">
        <f t="shared" si="632"/>
        <v>0.80230168516235101</v>
      </c>
      <c r="BQ1029" s="41">
        <f t="shared" si="633"/>
        <v>8.4422523633374436E-2</v>
      </c>
      <c r="BR1029" s="41">
        <f t="shared" si="634"/>
        <v>3.2881216605014384E-2</v>
      </c>
      <c r="BS1029" s="41">
        <f t="shared" si="635"/>
        <v>0.22203041512535965</v>
      </c>
      <c r="BT1029" s="41">
        <f t="shared" si="636"/>
        <v>0.777147554459515</v>
      </c>
      <c r="BU1029" s="41">
        <f t="shared" si="637"/>
        <v>3.3703247020139744E-3</v>
      </c>
      <c r="BV1029" s="41">
        <f t="shared" si="638"/>
        <v>8.2203041512535961E-4</v>
      </c>
      <c r="BW1029" s="41">
        <f t="shared" si="639"/>
        <v>1</v>
      </c>
      <c r="BX1029" s="41" t="str">
        <f t="shared" si="644"/>
        <v>2015Registered nursesManitoba</v>
      </c>
      <c r="BY1029" s="51">
        <f>VLOOKUP(BX1029,'%workplace'!$A$1:$F$393,6,FALSE)</f>
        <v>12165</v>
      </c>
      <c r="BZ1029" s="32">
        <f t="shared" si="645"/>
        <v>1</v>
      </c>
    </row>
    <row r="1030" spans="1:78" ht="15" hidden="1" x14ac:dyDescent="0.25">
      <c r="A1030" s="212" t="str">
        <f t="shared" si="643"/>
        <v>2015Registered nursesManitobaCommunity health</v>
      </c>
      <c r="B1030" s="212" t="s">
        <v>7</v>
      </c>
      <c r="C1030" s="212" t="s">
        <v>20</v>
      </c>
      <c r="D1030" s="212" t="s">
        <v>11</v>
      </c>
      <c r="E1030" s="212">
        <v>2015</v>
      </c>
      <c r="F1030" s="129" t="s">
        <v>233</v>
      </c>
      <c r="G1030" s="129" t="s">
        <v>233</v>
      </c>
      <c r="H1030" s="129" t="s">
        <v>233</v>
      </c>
      <c r="I1030" s="212">
        <v>59</v>
      </c>
      <c r="J1030" s="212">
        <v>181</v>
      </c>
      <c r="K1030" s="212">
        <v>209</v>
      </c>
      <c r="L1030" s="212">
        <v>249</v>
      </c>
      <c r="M1030" s="212">
        <v>269</v>
      </c>
      <c r="N1030" s="212">
        <v>339</v>
      </c>
      <c r="O1030" s="212">
        <v>286</v>
      </c>
      <c r="P1030" s="212">
        <v>226</v>
      </c>
      <c r="Q1030" s="212">
        <v>85</v>
      </c>
      <c r="R1030" s="212">
        <v>24</v>
      </c>
      <c r="S1030" s="212">
        <v>3</v>
      </c>
      <c r="T1030" s="212">
        <v>0</v>
      </c>
      <c r="U1030" s="212">
        <v>1859</v>
      </c>
      <c r="V1030" s="212">
        <v>71</v>
      </c>
      <c r="W1030" s="212">
        <v>0</v>
      </c>
      <c r="X1030" s="212">
        <v>987</v>
      </c>
      <c r="Y1030" s="212">
        <v>760</v>
      </c>
      <c r="Z1030" s="212">
        <v>169</v>
      </c>
      <c r="AA1030" s="212">
        <v>14</v>
      </c>
      <c r="AB1030" s="212">
        <v>138</v>
      </c>
      <c r="AC1030" s="212">
        <v>9</v>
      </c>
      <c r="AD1030" s="212">
        <v>265</v>
      </c>
      <c r="AE1030" s="212">
        <v>1518</v>
      </c>
      <c r="AF1030" s="212">
        <v>127</v>
      </c>
      <c r="AG1030" s="212">
        <v>1575</v>
      </c>
      <c r="AH1030" s="212">
        <v>165</v>
      </c>
      <c r="AI1030" s="212">
        <v>56</v>
      </c>
      <c r="AJ1030" s="212">
        <v>587</v>
      </c>
      <c r="AK1030" s="212">
        <v>1343</v>
      </c>
      <c r="AL1030" s="212">
        <v>7</v>
      </c>
      <c r="AM1030" s="212">
        <v>0</v>
      </c>
      <c r="AN1030" s="212">
        <v>1930</v>
      </c>
      <c r="AO1030" s="41" t="e">
        <f t="shared" si="640"/>
        <v>#VALUE!</v>
      </c>
      <c r="AP1030" s="41" t="e">
        <f t="shared" si="641"/>
        <v>#VALUE!</v>
      </c>
      <c r="AQ1030" s="41" t="e">
        <f t="shared" si="642"/>
        <v>#VALUE!</v>
      </c>
      <c r="AR1030" s="41">
        <f t="shared" si="608"/>
        <v>3.0569948186528497E-2</v>
      </c>
      <c r="AS1030" s="41">
        <f t="shared" si="609"/>
        <v>9.3782383419689114E-2</v>
      </c>
      <c r="AT1030" s="41">
        <f t="shared" si="610"/>
        <v>0.10829015544041451</v>
      </c>
      <c r="AU1030" s="41">
        <f t="shared" si="611"/>
        <v>0.12901554404145077</v>
      </c>
      <c r="AV1030" s="41">
        <f t="shared" si="612"/>
        <v>0.13937823834196891</v>
      </c>
      <c r="AW1030" s="41">
        <f t="shared" si="613"/>
        <v>0.17564766839378237</v>
      </c>
      <c r="AX1030" s="41">
        <f t="shared" si="614"/>
        <v>0.14818652849740932</v>
      </c>
      <c r="AY1030" s="41">
        <f t="shared" si="615"/>
        <v>0.11709844559585492</v>
      </c>
      <c r="AZ1030" s="41">
        <f t="shared" si="616"/>
        <v>4.4041450777202069E-2</v>
      </c>
      <c r="BA1030" s="41">
        <f t="shared" si="617"/>
        <v>1.2435233160621761E-2</v>
      </c>
      <c r="BB1030" s="41">
        <f t="shared" si="618"/>
        <v>1.5544041450777201E-3</v>
      </c>
      <c r="BC1030" s="41">
        <f t="shared" si="619"/>
        <v>0</v>
      </c>
      <c r="BD1030" s="41">
        <f t="shared" si="620"/>
        <v>0.96321243523316058</v>
      </c>
      <c r="BE1030" s="41">
        <f t="shared" si="621"/>
        <v>3.6787564766839378E-2</v>
      </c>
      <c r="BF1030" s="41">
        <f t="shared" si="622"/>
        <v>0</v>
      </c>
      <c r="BG1030" s="41">
        <f t="shared" si="623"/>
        <v>0.51139896373056992</v>
      </c>
      <c r="BH1030" s="41">
        <f t="shared" si="624"/>
        <v>0.39378238341968913</v>
      </c>
      <c r="BI1030" s="41">
        <f t="shared" si="625"/>
        <v>8.7564766839378236E-2</v>
      </c>
      <c r="BJ1030" s="41">
        <f t="shared" si="626"/>
        <v>7.2538860103626944E-3</v>
      </c>
      <c r="BK1030" s="41">
        <f t="shared" si="627"/>
        <v>7.1502590673575131E-2</v>
      </c>
      <c r="BL1030" s="41">
        <f t="shared" si="628"/>
        <v>4.6632124352331602E-3</v>
      </c>
      <c r="BM1030" s="41">
        <f t="shared" si="629"/>
        <v>0.13730569948186527</v>
      </c>
      <c r="BN1030" s="41">
        <f t="shared" si="630"/>
        <v>0.7865284974093264</v>
      </c>
      <c r="BO1030" s="41">
        <f t="shared" si="631"/>
        <v>6.5803108808290156E-2</v>
      </c>
      <c r="BP1030" s="41">
        <f t="shared" si="632"/>
        <v>0.81606217616580312</v>
      </c>
      <c r="BQ1030" s="41">
        <f t="shared" si="633"/>
        <v>8.549222797927461E-2</v>
      </c>
      <c r="BR1030" s="41">
        <f t="shared" si="634"/>
        <v>2.9015544041450778E-2</v>
      </c>
      <c r="BS1030" s="41">
        <f t="shared" si="635"/>
        <v>0.30414507772020727</v>
      </c>
      <c r="BT1030" s="41">
        <f t="shared" si="636"/>
        <v>0.69585492227979273</v>
      </c>
      <c r="BU1030" s="41">
        <f t="shared" si="637"/>
        <v>3.6269430051813472E-3</v>
      </c>
      <c r="BV1030" s="41">
        <f t="shared" si="638"/>
        <v>0</v>
      </c>
      <c r="BW1030" s="41">
        <f t="shared" si="639"/>
        <v>1</v>
      </c>
      <c r="BX1030" s="41" t="str">
        <f t="shared" si="644"/>
        <v>2015Registered nursesManitoba</v>
      </c>
      <c r="BY1030" s="51">
        <f>VLOOKUP(BX1030,'%workplace'!$A$1:$F$393,6,FALSE)</f>
        <v>12165</v>
      </c>
      <c r="BZ1030" s="32">
        <f t="shared" si="645"/>
        <v>0.1586518701191944</v>
      </c>
    </row>
    <row r="1031" spans="1:78" ht="15" hidden="1" x14ac:dyDescent="0.25">
      <c r="A1031" s="212" t="str">
        <f t="shared" si="643"/>
        <v>2015Registered nursesManitobaNursing home/long-term care</v>
      </c>
      <c r="B1031" s="212" t="s">
        <v>7</v>
      </c>
      <c r="C1031" s="212" t="s">
        <v>20</v>
      </c>
      <c r="D1031" s="212" t="s">
        <v>12</v>
      </c>
      <c r="E1031" s="212">
        <v>2015</v>
      </c>
      <c r="F1031" s="129" t="s">
        <v>233</v>
      </c>
      <c r="G1031" s="129" t="s">
        <v>233</v>
      </c>
      <c r="H1031" s="129" t="s">
        <v>233</v>
      </c>
      <c r="I1031" s="212">
        <v>75</v>
      </c>
      <c r="J1031" s="212">
        <v>121</v>
      </c>
      <c r="K1031" s="212">
        <v>100</v>
      </c>
      <c r="L1031" s="212">
        <v>172</v>
      </c>
      <c r="M1031" s="212">
        <v>188</v>
      </c>
      <c r="N1031" s="212">
        <v>219</v>
      </c>
      <c r="O1031" s="212">
        <v>246</v>
      </c>
      <c r="P1031" s="212">
        <v>192</v>
      </c>
      <c r="Q1031" s="212">
        <v>88</v>
      </c>
      <c r="R1031" s="212">
        <v>31</v>
      </c>
      <c r="S1031" s="212">
        <v>4</v>
      </c>
      <c r="T1031" s="212">
        <v>0</v>
      </c>
      <c r="U1031" s="212">
        <v>1103</v>
      </c>
      <c r="V1031" s="212">
        <v>333</v>
      </c>
      <c r="W1031" s="212">
        <v>0</v>
      </c>
      <c r="X1031" s="212">
        <v>589</v>
      </c>
      <c r="Y1031" s="212">
        <v>688</v>
      </c>
      <c r="Z1031" s="212">
        <v>149</v>
      </c>
      <c r="AA1031" s="212">
        <v>10</v>
      </c>
      <c r="AB1031" s="212">
        <v>247</v>
      </c>
      <c r="AC1031" s="212">
        <v>6</v>
      </c>
      <c r="AD1031" s="212">
        <v>143</v>
      </c>
      <c r="AE1031" s="212">
        <v>1040</v>
      </c>
      <c r="AF1031" s="212">
        <v>162</v>
      </c>
      <c r="AG1031" s="212">
        <v>1154</v>
      </c>
      <c r="AH1031" s="212">
        <v>87</v>
      </c>
      <c r="AI1031" s="212">
        <v>29</v>
      </c>
      <c r="AJ1031" s="212">
        <v>411</v>
      </c>
      <c r="AK1031" s="212">
        <v>1024</v>
      </c>
      <c r="AL1031" s="212">
        <v>4</v>
      </c>
      <c r="AM1031" s="212">
        <v>1</v>
      </c>
      <c r="AN1031" s="212">
        <v>1436</v>
      </c>
      <c r="AO1031" s="41" t="e">
        <f t="shared" si="640"/>
        <v>#VALUE!</v>
      </c>
      <c r="AP1031" s="41" t="e">
        <f t="shared" si="641"/>
        <v>#VALUE!</v>
      </c>
      <c r="AQ1031" s="41" t="e">
        <f t="shared" si="642"/>
        <v>#VALUE!</v>
      </c>
      <c r="AR1031" s="41">
        <f t="shared" si="608"/>
        <v>5.2228412256267412E-2</v>
      </c>
      <c r="AS1031" s="41">
        <f t="shared" si="609"/>
        <v>8.4261838440111425E-2</v>
      </c>
      <c r="AT1031" s="41">
        <f t="shared" si="610"/>
        <v>6.9637883008356549E-2</v>
      </c>
      <c r="AU1031" s="41">
        <f t="shared" si="611"/>
        <v>0.11977715877437325</v>
      </c>
      <c r="AV1031" s="41">
        <f t="shared" si="612"/>
        <v>0.1309192200557103</v>
      </c>
      <c r="AW1031" s="41">
        <f t="shared" si="613"/>
        <v>0.15250696378830084</v>
      </c>
      <c r="AX1031" s="41">
        <f t="shared" si="614"/>
        <v>0.1713091922005571</v>
      </c>
      <c r="AY1031" s="41">
        <f t="shared" si="615"/>
        <v>0.13370473537604458</v>
      </c>
      <c r="AZ1031" s="41">
        <f t="shared" si="616"/>
        <v>6.1281337047353758E-2</v>
      </c>
      <c r="BA1031" s="41">
        <f t="shared" si="617"/>
        <v>2.1587743732590529E-2</v>
      </c>
      <c r="BB1031" s="41">
        <f t="shared" si="618"/>
        <v>2.7855153203342618E-3</v>
      </c>
      <c r="BC1031" s="41">
        <f t="shared" si="619"/>
        <v>0</v>
      </c>
      <c r="BD1031" s="41">
        <f t="shared" si="620"/>
        <v>0.76810584958217265</v>
      </c>
      <c r="BE1031" s="41">
        <f t="shared" si="621"/>
        <v>0.23189415041782729</v>
      </c>
      <c r="BF1031" s="41">
        <f t="shared" si="622"/>
        <v>0</v>
      </c>
      <c r="BG1031" s="41">
        <f t="shared" si="623"/>
        <v>0.41016713091922008</v>
      </c>
      <c r="BH1031" s="41">
        <f t="shared" si="624"/>
        <v>0.47910863509749302</v>
      </c>
      <c r="BI1031" s="41">
        <f t="shared" si="625"/>
        <v>0.10376044568245125</v>
      </c>
      <c r="BJ1031" s="41">
        <f t="shared" si="626"/>
        <v>6.9637883008356544E-3</v>
      </c>
      <c r="BK1031" s="41">
        <f t="shared" si="627"/>
        <v>0.17200557103064068</v>
      </c>
      <c r="BL1031" s="41">
        <f t="shared" si="628"/>
        <v>4.178272980501393E-3</v>
      </c>
      <c r="BM1031" s="41">
        <f t="shared" si="629"/>
        <v>9.9582172701949856E-2</v>
      </c>
      <c r="BN1031" s="41">
        <f t="shared" si="630"/>
        <v>0.72423398328690802</v>
      </c>
      <c r="BO1031" s="41">
        <f t="shared" si="631"/>
        <v>0.11281337047353761</v>
      </c>
      <c r="BP1031" s="41">
        <f t="shared" si="632"/>
        <v>0.80362116991643451</v>
      </c>
      <c r="BQ1031" s="41">
        <f t="shared" si="633"/>
        <v>6.0584958217270196E-2</v>
      </c>
      <c r="BR1031" s="41">
        <f t="shared" si="634"/>
        <v>2.0194986072423399E-2</v>
      </c>
      <c r="BS1031" s="41">
        <f t="shared" si="635"/>
        <v>0.28621169916434541</v>
      </c>
      <c r="BT1031" s="41">
        <f t="shared" si="636"/>
        <v>0.71309192200557103</v>
      </c>
      <c r="BU1031" s="41">
        <f t="shared" si="637"/>
        <v>2.7855153203342618E-3</v>
      </c>
      <c r="BV1031" s="41">
        <f t="shared" si="638"/>
        <v>6.9637883008356546E-4</v>
      </c>
      <c r="BW1031" s="41">
        <f t="shared" si="639"/>
        <v>1</v>
      </c>
      <c r="BX1031" s="41" t="str">
        <f t="shared" si="644"/>
        <v>2015Registered nursesManitoba</v>
      </c>
      <c r="BY1031" s="51">
        <f>VLOOKUP(BX1031,'%workplace'!$A$1:$F$393,6,FALSE)</f>
        <v>12165</v>
      </c>
      <c r="BZ1031" s="32">
        <f t="shared" si="645"/>
        <v>0.11804356761200165</v>
      </c>
    </row>
    <row r="1032" spans="1:78" ht="15" hidden="1" x14ac:dyDescent="0.25">
      <c r="A1032" s="212" t="str">
        <f t="shared" si="643"/>
        <v>2015Registered nursesManitobaHospital</v>
      </c>
      <c r="B1032" s="212" t="s">
        <v>7</v>
      </c>
      <c r="C1032" s="212" t="s">
        <v>20</v>
      </c>
      <c r="D1032" s="212" t="s">
        <v>10</v>
      </c>
      <c r="E1032" s="212">
        <v>2015</v>
      </c>
      <c r="F1032" s="129" t="s">
        <v>233</v>
      </c>
      <c r="G1032" s="129" t="s">
        <v>233</v>
      </c>
      <c r="H1032" s="129" t="s">
        <v>233</v>
      </c>
      <c r="I1032" s="212">
        <v>1053</v>
      </c>
      <c r="J1032" s="212">
        <v>1195</v>
      </c>
      <c r="K1032" s="212">
        <v>869</v>
      </c>
      <c r="L1032" s="212">
        <v>798</v>
      </c>
      <c r="M1032" s="212">
        <v>850</v>
      </c>
      <c r="N1032" s="212">
        <v>947</v>
      </c>
      <c r="O1032" s="212">
        <v>790</v>
      </c>
      <c r="P1032" s="212">
        <v>593</v>
      </c>
      <c r="Q1032" s="212">
        <v>161</v>
      </c>
      <c r="R1032" s="212">
        <v>46</v>
      </c>
      <c r="S1032" s="212">
        <v>132</v>
      </c>
      <c r="T1032" s="212">
        <v>0</v>
      </c>
      <c r="U1032" s="212">
        <v>6780</v>
      </c>
      <c r="V1032" s="212">
        <v>654</v>
      </c>
      <c r="W1032" s="212">
        <v>0</v>
      </c>
      <c r="X1032" s="212">
        <v>3156</v>
      </c>
      <c r="Y1032" s="212">
        <v>3695</v>
      </c>
      <c r="Z1032" s="212">
        <v>535</v>
      </c>
      <c r="AA1032" s="212">
        <v>48</v>
      </c>
      <c r="AB1032" s="212">
        <v>286</v>
      </c>
      <c r="AC1032" s="212">
        <v>46</v>
      </c>
      <c r="AD1032" s="212">
        <v>811</v>
      </c>
      <c r="AE1032" s="212">
        <v>6291</v>
      </c>
      <c r="AF1032" s="212">
        <v>333</v>
      </c>
      <c r="AG1032" s="212">
        <v>6473</v>
      </c>
      <c r="AH1032" s="212">
        <v>392</v>
      </c>
      <c r="AI1032" s="212">
        <v>221</v>
      </c>
      <c r="AJ1032" s="212">
        <v>1483</v>
      </c>
      <c r="AK1032" s="212">
        <v>5944</v>
      </c>
      <c r="AL1032" s="212">
        <v>15</v>
      </c>
      <c r="AM1032" s="212">
        <v>7</v>
      </c>
      <c r="AN1032" s="212">
        <v>7434</v>
      </c>
      <c r="AO1032" s="41" t="e">
        <f t="shared" si="640"/>
        <v>#VALUE!</v>
      </c>
      <c r="AP1032" s="41" t="e">
        <f t="shared" si="641"/>
        <v>#VALUE!</v>
      </c>
      <c r="AQ1032" s="41" t="e">
        <f t="shared" si="642"/>
        <v>#VALUE!</v>
      </c>
      <c r="AR1032" s="41">
        <f t="shared" si="608"/>
        <v>0.14164648910411623</v>
      </c>
      <c r="AS1032" s="41">
        <f t="shared" si="609"/>
        <v>0.16074791498520313</v>
      </c>
      <c r="AT1032" s="41">
        <f t="shared" si="610"/>
        <v>0.11689534570890503</v>
      </c>
      <c r="AU1032" s="41">
        <f t="shared" si="611"/>
        <v>0.10734463276836158</v>
      </c>
      <c r="AV1032" s="41">
        <f t="shared" si="612"/>
        <v>0.11433952111918214</v>
      </c>
      <c r="AW1032" s="41">
        <f t="shared" si="613"/>
        <v>0.12738767823513586</v>
      </c>
      <c r="AX1032" s="41">
        <f t="shared" si="614"/>
        <v>0.10626849609900457</v>
      </c>
      <c r="AY1032" s="41">
        <f t="shared" si="615"/>
        <v>7.9768630616088243E-2</v>
      </c>
      <c r="AZ1032" s="41">
        <f t="shared" si="616"/>
        <v>2.1657250470809793E-2</v>
      </c>
      <c r="BA1032" s="41">
        <f t="shared" si="617"/>
        <v>6.1877858488027983E-3</v>
      </c>
      <c r="BB1032" s="41">
        <f t="shared" si="618"/>
        <v>1.7756255044390639E-2</v>
      </c>
      <c r="BC1032" s="41">
        <f t="shared" si="619"/>
        <v>0</v>
      </c>
      <c r="BD1032" s="41">
        <f t="shared" si="620"/>
        <v>0.91202582728006454</v>
      </c>
      <c r="BE1032" s="41">
        <f t="shared" si="621"/>
        <v>8.7974172719935434E-2</v>
      </c>
      <c r="BF1032" s="41">
        <f t="shared" si="622"/>
        <v>0</v>
      </c>
      <c r="BG1032" s="41">
        <f t="shared" si="623"/>
        <v>0.42453591606133978</v>
      </c>
      <c r="BH1032" s="41">
        <f t="shared" si="624"/>
        <v>0.49704062415926825</v>
      </c>
      <c r="BI1032" s="41">
        <f t="shared" si="625"/>
        <v>7.1966639763249934E-2</v>
      </c>
      <c r="BJ1032" s="41">
        <f t="shared" si="626"/>
        <v>6.4568200161420498E-3</v>
      </c>
      <c r="BK1032" s="41">
        <f t="shared" si="627"/>
        <v>3.8471885929513047E-2</v>
      </c>
      <c r="BL1032" s="41">
        <f t="shared" si="628"/>
        <v>6.1877858488027983E-3</v>
      </c>
      <c r="BM1032" s="41">
        <f t="shared" si="629"/>
        <v>0.10909335485606672</v>
      </c>
      <c r="BN1032" s="41">
        <f t="shared" si="630"/>
        <v>0.84624697336561738</v>
      </c>
      <c r="BO1032" s="41">
        <f t="shared" si="631"/>
        <v>4.4794188861985475E-2</v>
      </c>
      <c r="BP1032" s="41">
        <f t="shared" si="632"/>
        <v>0.87072908259348936</v>
      </c>
      <c r="BQ1032" s="41">
        <f t="shared" si="633"/>
        <v>5.2730696798493411E-2</v>
      </c>
      <c r="BR1032" s="41">
        <f t="shared" si="634"/>
        <v>2.9728275490987357E-2</v>
      </c>
      <c r="BS1032" s="41">
        <f t="shared" si="635"/>
        <v>0.19948883508205542</v>
      </c>
      <c r="BT1032" s="41">
        <f t="shared" si="636"/>
        <v>0.79956954533225721</v>
      </c>
      <c r="BU1032" s="41">
        <f t="shared" si="637"/>
        <v>2.0177562550443904E-3</v>
      </c>
      <c r="BV1032" s="41">
        <f t="shared" si="638"/>
        <v>9.4161958568738226E-4</v>
      </c>
      <c r="BW1032" s="41">
        <f t="shared" si="639"/>
        <v>1</v>
      </c>
      <c r="BX1032" s="41" t="str">
        <f t="shared" si="644"/>
        <v>2015Registered nursesManitoba</v>
      </c>
      <c r="BY1032" s="51">
        <f>VLOOKUP(BX1032,'%workplace'!$A$1:$F$393,6,FALSE)</f>
        <v>12165</v>
      </c>
      <c r="BZ1032" s="32">
        <f t="shared" si="645"/>
        <v>0.61109741060419231</v>
      </c>
    </row>
    <row r="1033" spans="1:78" ht="15" hidden="1" x14ac:dyDescent="0.25">
      <c r="A1033" s="212" t="str">
        <f t="shared" si="643"/>
        <v>2015Registered nursesManitobaOther places of work</v>
      </c>
      <c r="B1033" s="212" t="s">
        <v>7</v>
      </c>
      <c r="C1033" s="212" t="s">
        <v>20</v>
      </c>
      <c r="D1033" s="212" t="s">
        <v>13</v>
      </c>
      <c r="E1033" s="212">
        <v>2015</v>
      </c>
      <c r="F1033" s="129" t="s">
        <v>233</v>
      </c>
      <c r="G1033" s="129" t="s">
        <v>233</v>
      </c>
      <c r="H1033" s="129" t="s">
        <v>233</v>
      </c>
      <c r="I1033" s="212">
        <v>20</v>
      </c>
      <c r="J1033" s="212">
        <v>59</v>
      </c>
      <c r="K1033" s="212">
        <v>107</v>
      </c>
      <c r="L1033" s="212">
        <v>155</v>
      </c>
      <c r="M1033" s="212">
        <v>204</v>
      </c>
      <c r="N1033" s="212">
        <v>203</v>
      </c>
      <c r="O1033" s="212">
        <v>235</v>
      </c>
      <c r="P1033" s="212">
        <v>207</v>
      </c>
      <c r="Q1033" s="212">
        <v>74</v>
      </c>
      <c r="R1033" s="212">
        <v>25</v>
      </c>
      <c r="S1033" s="212">
        <v>2</v>
      </c>
      <c r="T1033" s="212">
        <v>0</v>
      </c>
      <c r="U1033" s="212">
        <v>1240</v>
      </c>
      <c r="V1033" s="212">
        <v>51</v>
      </c>
      <c r="W1033" s="212">
        <v>0</v>
      </c>
      <c r="X1033" s="212">
        <v>835</v>
      </c>
      <c r="Y1033" s="212">
        <v>334</v>
      </c>
      <c r="Z1033" s="212">
        <v>116</v>
      </c>
      <c r="AA1033" s="212">
        <v>6</v>
      </c>
      <c r="AB1033" s="212">
        <v>160</v>
      </c>
      <c r="AC1033" s="212">
        <v>6</v>
      </c>
      <c r="AD1033" s="212">
        <v>774</v>
      </c>
      <c r="AE1033" s="212">
        <v>351</v>
      </c>
      <c r="AF1033" s="212">
        <v>308</v>
      </c>
      <c r="AG1033" s="212">
        <v>508</v>
      </c>
      <c r="AH1033" s="212">
        <v>378</v>
      </c>
      <c r="AI1033" s="212">
        <v>91</v>
      </c>
      <c r="AJ1033" s="212">
        <v>206</v>
      </c>
      <c r="AK1033" s="212">
        <v>1083</v>
      </c>
      <c r="AL1033" s="212">
        <v>6</v>
      </c>
      <c r="AM1033" s="212">
        <v>2</v>
      </c>
      <c r="AN1033" s="212">
        <v>1291</v>
      </c>
      <c r="AO1033" s="41" t="e">
        <f t="shared" si="640"/>
        <v>#VALUE!</v>
      </c>
      <c r="AP1033" s="41" t="e">
        <f t="shared" si="641"/>
        <v>#VALUE!</v>
      </c>
      <c r="AQ1033" s="41" t="e">
        <f t="shared" si="642"/>
        <v>#VALUE!</v>
      </c>
      <c r="AR1033" s="41">
        <f t="shared" si="608"/>
        <v>1.5491866769945779E-2</v>
      </c>
      <c r="AS1033" s="41">
        <f t="shared" si="609"/>
        <v>4.5701006971340045E-2</v>
      </c>
      <c r="AT1033" s="41">
        <f t="shared" si="610"/>
        <v>8.2881487219209918E-2</v>
      </c>
      <c r="AU1033" s="41">
        <f t="shared" si="611"/>
        <v>0.12006196746707978</v>
      </c>
      <c r="AV1033" s="41">
        <f t="shared" si="612"/>
        <v>0.15801704105344694</v>
      </c>
      <c r="AW1033" s="41">
        <f t="shared" si="613"/>
        <v>0.15724244771494966</v>
      </c>
      <c r="AX1033" s="41">
        <f t="shared" si="614"/>
        <v>0.18202943454686291</v>
      </c>
      <c r="AY1033" s="41">
        <f t="shared" si="615"/>
        <v>0.16034082106893879</v>
      </c>
      <c r="AZ1033" s="41">
        <f t="shared" si="616"/>
        <v>5.7319907048799378E-2</v>
      </c>
      <c r="BA1033" s="41">
        <f t="shared" si="617"/>
        <v>1.9364833462432222E-2</v>
      </c>
      <c r="BB1033" s="41">
        <f t="shared" si="618"/>
        <v>1.5491866769945779E-3</v>
      </c>
      <c r="BC1033" s="41">
        <f t="shared" si="619"/>
        <v>0</v>
      </c>
      <c r="BD1033" s="41">
        <f t="shared" si="620"/>
        <v>0.96049573973663827</v>
      </c>
      <c r="BE1033" s="41">
        <f t="shared" si="621"/>
        <v>3.9504260263361735E-2</v>
      </c>
      <c r="BF1033" s="41">
        <f t="shared" si="622"/>
        <v>0</v>
      </c>
      <c r="BG1033" s="41">
        <f t="shared" si="623"/>
        <v>0.64678543764523622</v>
      </c>
      <c r="BH1033" s="41">
        <f t="shared" si="624"/>
        <v>0.25871417505809452</v>
      </c>
      <c r="BI1033" s="41">
        <f t="shared" si="625"/>
        <v>8.9852827265685511E-2</v>
      </c>
      <c r="BJ1033" s="41">
        <f t="shared" si="626"/>
        <v>4.6475600309837332E-3</v>
      </c>
      <c r="BK1033" s="41">
        <f t="shared" si="627"/>
        <v>0.12393493415956623</v>
      </c>
      <c r="BL1033" s="41">
        <f t="shared" si="628"/>
        <v>4.6475600309837332E-3</v>
      </c>
      <c r="BM1033" s="41">
        <f t="shared" si="629"/>
        <v>0.59953524399690161</v>
      </c>
      <c r="BN1033" s="41">
        <f t="shared" si="630"/>
        <v>0.27188226181254843</v>
      </c>
      <c r="BO1033" s="41">
        <f t="shared" si="631"/>
        <v>0.23857474825716499</v>
      </c>
      <c r="BP1033" s="41">
        <f t="shared" si="632"/>
        <v>0.39349341595662279</v>
      </c>
      <c r="BQ1033" s="41">
        <f t="shared" si="633"/>
        <v>0.29279628195197521</v>
      </c>
      <c r="BR1033" s="41">
        <f t="shared" si="634"/>
        <v>7.0487993803253296E-2</v>
      </c>
      <c r="BS1033" s="41">
        <f t="shared" si="635"/>
        <v>0.15956622773044152</v>
      </c>
      <c r="BT1033" s="41">
        <f t="shared" si="636"/>
        <v>0.83888458559256396</v>
      </c>
      <c r="BU1033" s="41">
        <f t="shared" si="637"/>
        <v>4.6475600309837332E-3</v>
      </c>
      <c r="BV1033" s="41">
        <f t="shared" si="638"/>
        <v>1.5491866769945779E-3</v>
      </c>
      <c r="BW1033" s="41">
        <f t="shared" si="639"/>
        <v>1</v>
      </c>
      <c r="BX1033" s="41" t="str">
        <f t="shared" si="644"/>
        <v>2015Registered nursesManitoba</v>
      </c>
      <c r="BY1033" s="51">
        <f>VLOOKUP(BX1033,'%workplace'!$A$1:$F$393,6,FALSE)</f>
        <v>12165</v>
      </c>
      <c r="BZ1033" s="32">
        <f t="shared" si="645"/>
        <v>0.10612412659268393</v>
      </c>
    </row>
    <row r="1034" spans="1:78" ht="15" hidden="1" x14ac:dyDescent="0.25">
      <c r="A1034" s="212" t="str">
        <f t="shared" si="643"/>
        <v>2015Registered nursesManitobaUnknown places of work</v>
      </c>
      <c r="B1034" s="212" t="s">
        <v>7</v>
      </c>
      <c r="C1034" s="212" t="s">
        <v>20</v>
      </c>
      <c r="D1034" s="212" t="s">
        <v>49</v>
      </c>
      <c r="E1034" s="212">
        <v>2015</v>
      </c>
      <c r="F1034" s="129" t="s">
        <v>233</v>
      </c>
      <c r="G1034" s="129" t="s">
        <v>233</v>
      </c>
      <c r="H1034" s="129" t="s">
        <v>233</v>
      </c>
      <c r="I1034" s="212">
        <v>8</v>
      </c>
      <c r="J1034" s="212">
        <v>8</v>
      </c>
      <c r="K1034" s="212">
        <v>16</v>
      </c>
      <c r="L1034" s="212">
        <v>10</v>
      </c>
      <c r="M1034" s="212">
        <v>3</v>
      </c>
      <c r="N1034" s="212">
        <v>10</v>
      </c>
      <c r="O1034" s="212">
        <v>9</v>
      </c>
      <c r="P1034" s="212">
        <v>3</v>
      </c>
      <c r="Q1034" s="212">
        <v>3</v>
      </c>
      <c r="R1034" s="212">
        <v>4</v>
      </c>
      <c r="S1034" s="212">
        <v>0</v>
      </c>
      <c r="T1034" s="212">
        <v>0</v>
      </c>
      <c r="U1034" s="212">
        <v>70</v>
      </c>
      <c r="V1034" s="212">
        <v>4</v>
      </c>
      <c r="W1034" s="212">
        <v>0</v>
      </c>
      <c r="X1034" s="212">
        <v>23</v>
      </c>
      <c r="Y1034" s="212">
        <v>37</v>
      </c>
      <c r="Z1034" s="212">
        <v>7</v>
      </c>
      <c r="AA1034" s="212">
        <v>7</v>
      </c>
      <c r="AB1034" s="212">
        <v>3</v>
      </c>
      <c r="AC1034" s="212">
        <v>33</v>
      </c>
      <c r="AD1034" s="212">
        <v>10</v>
      </c>
      <c r="AE1034" s="212">
        <v>28</v>
      </c>
      <c r="AF1034" s="212">
        <v>7</v>
      </c>
      <c r="AG1034" s="212">
        <v>50</v>
      </c>
      <c r="AH1034" s="212">
        <v>5</v>
      </c>
      <c r="AI1034" s="212">
        <v>3</v>
      </c>
      <c r="AJ1034" s="212">
        <v>14</v>
      </c>
      <c r="AK1034" s="212">
        <v>60</v>
      </c>
      <c r="AL1034" s="212">
        <v>9</v>
      </c>
      <c r="AM1034" s="212">
        <v>0</v>
      </c>
      <c r="AN1034" s="212">
        <v>74</v>
      </c>
      <c r="AO1034" s="41" t="e">
        <f t="shared" si="640"/>
        <v>#VALUE!</v>
      </c>
      <c r="AP1034" s="41" t="e">
        <f t="shared" si="641"/>
        <v>#VALUE!</v>
      </c>
      <c r="AQ1034" s="41" t="e">
        <f t="shared" si="642"/>
        <v>#VALUE!</v>
      </c>
      <c r="AR1034" s="41">
        <f t="shared" si="608"/>
        <v>0.10810810810810811</v>
      </c>
      <c r="AS1034" s="41">
        <f t="shared" si="609"/>
        <v>0.10810810810810811</v>
      </c>
      <c r="AT1034" s="41">
        <f t="shared" si="610"/>
        <v>0.21621621621621623</v>
      </c>
      <c r="AU1034" s="41">
        <f t="shared" si="611"/>
        <v>0.13513513513513514</v>
      </c>
      <c r="AV1034" s="41">
        <f t="shared" si="612"/>
        <v>4.0540540540540543E-2</v>
      </c>
      <c r="AW1034" s="41">
        <f t="shared" si="613"/>
        <v>0.13513513513513514</v>
      </c>
      <c r="AX1034" s="41">
        <f t="shared" si="614"/>
        <v>0.12162162162162163</v>
      </c>
      <c r="AY1034" s="41">
        <f t="shared" si="615"/>
        <v>4.0540540540540543E-2</v>
      </c>
      <c r="AZ1034" s="41">
        <f t="shared" si="616"/>
        <v>4.0540540540540543E-2</v>
      </c>
      <c r="BA1034" s="41">
        <f t="shared" si="617"/>
        <v>5.4054054054054057E-2</v>
      </c>
      <c r="BB1034" s="41">
        <f t="shared" si="618"/>
        <v>0</v>
      </c>
      <c r="BC1034" s="41">
        <f t="shared" si="619"/>
        <v>0</v>
      </c>
      <c r="BD1034" s="41">
        <f t="shared" si="620"/>
        <v>0.94594594594594594</v>
      </c>
      <c r="BE1034" s="41">
        <f t="shared" si="621"/>
        <v>5.4054054054054057E-2</v>
      </c>
      <c r="BF1034" s="41">
        <f t="shared" si="622"/>
        <v>0</v>
      </c>
      <c r="BG1034" s="41">
        <f t="shared" si="623"/>
        <v>0.3108108108108108</v>
      </c>
      <c r="BH1034" s="41">
        <f t="shared" si="624"/>
        <v>0.5</v>
      </c>
      <c r="BI1034" s="41">
        <f t="shared" si="625"/>
        <v>9.45945945945946E-2</v>
      </c>
      <c r="BJ1034" s="41">
        <f t="shared" si="626"/>
        <v>9.45945945945946E-2</v>
      </c>
      <c r="BK1034" s="41">
        <f t="shared" si="627"/>
        <v>4.0540540540540543E-2</v>
      </c>
      <c r="BL1034" s="41">
        <f t="shared" si="628"/>
        <v>0.44594594594594594</v>
      </c>
      <c r="BM1034" s="41">
        <f t="shared" si="629"/>
        <v>0.13513513513513514</v>
      </c>
      <c r="BN1034" s="41">
        <f t="shared" si="630"/>
        <v>0.3783783783783784</v>
      </c>
      <c r="BO1034" s="41">
        <f t="shared" si="631"/>
        <v>9.45945945945946E-2</v>
      </c>
      <c r="BP1034" s="41">
        <f t="shared" si="632"/>
        <v>0.67567567567567566</v>
      </c>
      <c r="BQ1034" s="41">
        <f t="shared" si="633"/>
        <v>6.7567567567567571E-2</v>
      </c>
      <c r="BR1034" s="41">
        <f t="shared" si="634"/>
        <v>4.0540540540540543E-2</v>
      </c>
      <c r="BS1034" s="41">
        <f t="shared" si="635"/>
        <v>0.1891891891891892</v>
      </c>
      <c r="BT1034" s="41">
        <f t="shared" si="636"/>
        <v>0.81081081081081086</v>
      </c>
      <c r="BU1034" s="41">
        <f t="shared" si="637"/>
        <v>0.12162162162162163</v>
      </c>
      <c r="BV1034" s="41">
        <f t="shared" si="638"/>
        <v>0</v>
      </c>
      <c r="BW1034" s="41">
        <f t="shared" si="639"/>
        <v>1</v>
      </c>
      <c r="BX1034" s="41" t="str">
        <f t="shared" si="644"/>
        <v>2015Registered nursesManitoba</v>
      </c>
      <c r="BY1034" s="51">
        <f>VLOOKUP(BX1034,'%workplace'!$A$1:$F$393,6,FALSE)</f>
        <v>12165</v>
      </c>
      <c r="BZ1034" s="32">
        <f t="shared" si="645"/>
        <v>6.0830250719276615E-3</v>
      </c>
    </row>
    <row r="1035" spans="1:78" s="8" customFormat="1" hidden="1" x14ac:dyDescent="0.2">
      <c r="A1035" s="8" t="str">
        <f t="shared" si="643"/>
        <v>2015Registered nursesSaskatchewanAll places of work</v>
      </c>
      <c r="B1035" s="8" t="s">
        <v>7</v>
      </c>
      <c r="C1035" s="8" t="s">
        <v>21</v>
      </c>
      <c r="D1035" s="8" t="s">
        <v>9</v>
      </c>
      <c r="E1035" s="8">
        <v>2015</v>
      </c>
      <c r="F1035" s="8">
        <v>9429</v>
      </c>
      <c r="G1035" s="8">
        <v>625</v>
      </c>
      <c r="H1035" s="8">
        <v>0</v>
      </c>
      <c r="I1035" s="8">
        <v>1360</v>
      </c>
      <c r="J1035" s="8">
        <v>1500</v>
      </c>
      <c r="K1035" s="8">
        <v>1036</v>
      </c>
      <c r="L1035" s="8">
        <v>996</v>
      </c>
      <c r="M1035" s="8">
        <v>1014</v>
      </c>
      <c r="N1035" s="8">
        <v>1220</v>
      </c>
      <c r="O1035" s="8">
        <v>1251</v>
      </c>
      <c r="P1035" s="8">
        <v>1009</v>
      </c>
      <c r="Q1035" s="8">
        <v>315</v>
      </c>
      <c r="R1035" s="8">
        <v>95</v>
      </c>
      <c r="S1035" s="8">
        <v>258</v>
      </c>
      <c r="T1035" s="8">
        <v>0</v>
      </c>
      <c r="U1035" s="8">
        <v>9166</v>
      </c>
      <c r="V1035" s="8">
        <v>770</v>
      </c>
      <c r="W1035" s="8">
        <v>118</v>
      </c>
      <c r="X1035" s="8">
        <v>5921</v>
      </c>
      <c r="Y1035" s="8">
        <v>2730</v>
      </c>
      <c r="Z1035" s="8">
        <v>1403</v>
      </c>
      <c r="AA1035" s="8">
        <v>0</v>
      </c>
      <c r="AB1035" s="8">
        <v>556</v>
      </c>
      <c r="AC1035" s="8">
        <v>221</v>
      </c>
      <c r="AD1035" s="8">
        <v>1322</v>
      </c>
      <c r="AE1035" s="8">
        <v>7955</v>
      </c>
      <c r="AF1035" s="8">
        <v>288</v>
      </c>
      <c r="AG1035" s="8">
        <v>9030</v>
      </c>
      <c r="AH1035" s="8">
        <v>483</v>
      </c>
      <c r="AI1035" s="8">
        <v>30</v>
      </c>
      <c r="AJ1035" s="8">
        <v>2007</v>
      </c>
      <c r="AK1035" s="8">
        <v>8047</v>
      </c>
      <c r="AL1035" s="8">
        <v>223</v>
      </c>
      <c r="AM1035" s="8">
        <v>0</v>
      </c>
      <c r="AN1035" s="8">
        <v>10054</v>
      </c>
      <c r="AO1035" s="41">
        <f t="shared" si="640"/>
        <v>0.93783568728864131</v>
      </c>
      <c r="AP1035" s="41">
        <f t="shared" si="641"/>
        <v>6.2164312711358666E-2</v>
      </c>
      <c r="AQ1035" s="41">
        <f t="shared" si="642"/>
        <v>0</v>
      </c>
      <c r="AR1035" s="41">
        <f t="shared" si="608"/>
        <v>0.13526954445991646</v>
      </c>
      <c r="AS1035" s="41">
        <f t="shared" si="609"/>
        <v>0.14919435050726079</v>
      </c>
      <c r="AT1035" s="41">
        <f t="shared" si="610"/>
        <v>0.10304356475034812</v>
      </c>
      <c r="AU1035" s="41">
        <f t="shared" si="611"/>
        <v>9.9065048736821162E-2</v>
      </c>
      <c r="AV1035" s="41">
        <f t="shared" si="612"/>
        <v>0.1008553809429083</v>
      </c>
      <c r="AW1035" s="41">
        <f t="shared" si="613"/>
        <v>0.12134473841257211</v>
      </c>
      <c r="AX1035" s="41">
        <f t="shared" si="614"/>
        <v>0.12442808832305551</v>
      </c>
      <c r="AY1035" s="41">
        <f t="shared" si="615"/>
        <v>0.10035806644121742</v>
      </c>
      <c r="AZ1035" s="41">
        <f t="shared" si="616"/>
        <v>3.1330813606524767E-2</v>
      </c>
      <c r="BA1035" s="41">
        <f t="shared" si="617"/>
        <v>9.4489755321265165E-3</v>
      </c>
      <c r="BB1035" s="41">
        <f t="shared" si="618"/>
        <v>2.5661428287248857E-2</v>
      </c>
      <c r="BC1035" s="41">
        <f t="shared" si="619"/>
        <v>0</v>
      </c>
      <c r="BD1035" s="41">
        <f t="shared" si="620"/>
        <v>0.9116769444997016</v>
      </c>
      <c r="BE1035" s="41">
        <f t="shared" si="621"/>
        <v>7.6586433260393869E-2</v>
      </c>
      <c r="BF1035" s="41">
        <f t="shared" si="622"/>
        <v>1.1736622239904515E-2</v>
      </c>
      <c r="BG1035" s="41">
        <f t="shared" si="623"/>
        <v>0.58891983290232741</v>
      </c>
      <c r="BH1035" s="41">
        <f t="shared" si="624"/>
        <v>0.27153371792321462</v>
      </c>
      <c r="BI1035" s="41">
        <f t="shared" si="625"/>
        <v>0.13954644917445794</v>
      </c>
      <c r="BJ1035" s="41">
        <f t="shared" si="626"/>
        <v>0</v>
      </c>
      <c r="BK1035" s="41">
        <f t="shared" si="627"/>
        <v>5.5301372588024665E-2</v>
      </c>
      <c r="BL1035" s="41">
        <f t="shared" si="628"/>
        <v>2.1981300974736422E-2</v>
      </c>
      <c r="BM1035" s="41">
        <f t="shared" si="629"/>
        <v>0.13148995424706583</v>
      </c>
      <c r="BN1035" s="41">
        <f t="shared" si="630"/>
        <v>0.79122737219017303</v>
      </c>
      <c r="BO1035" s="41">
        <f t="shared" si="631"/>
        <v>2.8645315297394072E-2</v>
      </c>
      <c r="BP1035" s="41">
        <f t="shared" si="632"/>
        <v>0.89814999005370999</v>
      </c>
      <c r="BQ1035" s="41">
        <f t="shared" si="633"/>
        <v>4.8040580863337977E-2</v>
      </c>
      <c r="BR1035" s="41">
        <f t="shared" si="634"/>
        <v>2.983887010145216E-3</v>
      </c>
      <c r="BS1035" s="41">
        <f t="shared" si="635"/>
        <v>0.19962204097871494</v>
      </c>
      <c r="BT1035" s="41">
        <f t="shared" si="636"/>
        <v>0.80037795902128506</v>
      </c>
      <c r="BU1035" s="41">
        <f t="shared" si="637"/>
        <v>2.218022677541277E-2</v>
      </c>
      <c r="BV1035" s="41">
        <f t="shared" si="638"/>
        <v>0</v>
      </c>
      <c r="BW1035" s="41">
        <f t="shared" si="639"/>
        <v>1</v>
      </c>
      <c r="BX1035" s="41" t="str">
        <f t="shared" si="644"/>
        <v>2015Registered nursesSaskatchewan</v>
      </c>
      <c r="BY1035" s="51">
        <f>VLOOKUP(BX1035,'%workplace'!$A$1:$F$381,6,FALSE)</f>
        <v>10054</v>
      </c>
      <c r="BZ1035" s="32">
        <f t="shared" si="645"/>
        <v>1</v>
      </c>
    </row>
    <row r="1036" spans="1:78" s="8" customFormat="1" hidden="1" x14ac:dyDescent="0.2">
      <c r="A1036" s="8" t="str">
        <f t="shared" si="643"/>
        <v>2015Registered nursesSaskatchewanCommunity health</v>
      </c>
      <c r="B1036" s="8" t="s">
        <v>7</v>
      </c>
      <c r="C1036" s="8" t="s">
        <v>21</v>
      </c>
      <c r="D1036" s="8" t="s">
        <v>11</v>
      </c>
      <c r="E1036" s="8">
        <v>2015</v>
      </c>
      <c r="F1036" s="8">
        <v>1706</v>
      </c>
      <c r="G1036" s="8">
        <v>50</v>
      </c>
      <c r="H1036" s="8">
        <v>0</v>
      </c>
      <c r="I1036" s="8">
        <v>80</v>
      </c>
      <c r="J1036" s="8">
        <v>169</v>
      </c>
      <c r="K1036" s="8">
        <v>183</v>
      </c>
      <c r="L1036" s="8">
        <v>208</v>
      </c>
      <c r="M1036" s="8">
        <v>219</v>
      </c>
      <c r="N1036" s="8">
        <v>270</v>
      </c>
      <c r="O1036" s="8">
        <v>287</v>
      </c>
      <c r="P1036" s="8">
        <v>234</v>
      </c>
      <c r="Q1036" s="8">
        <v>69</v>
      </c>
      <c r="R1036" s="8">
        <v>24</v>
      </c>
      <c r="S1036" s="8">
        <v>13</v>
      </c>
      <c r="T1036" s="8">
        <v>0</v>
      </c>
      <c r="U1036" s="8">
        <v>1688</v>
      </c>
      <c r="V1036" s="8">
        <v>43</v>
      </c>
      <c r="W1036" s="8">
        <v>25</v>
      </c>
      <c r="X1036" s="8">
        <v>904</v>
      </c>
      <c r="Y1036" s="8">
        <v>614</v>
      </c>
      <c r="Z1036" s="8">
        <v>238</v>
      </c>
      <c r="AA1036" s="8">
        <v>0</v>
      </c>
      <c r="AB1036" s="8">
        <v>134</v>
      </c>
      <c r="AC1036" s="8">
        <v>0</v>
      </c>
      <c r="AD1036" s="8">
        <v>227</v>
      </c>
      <c r="AE1036" s="8">
        <v>1395</v>
      </c>
      <c r="AF1036" s="8">
        <v>40</v>
      </c>
      <c r="AG1036" s="8">
        <v>1649</v>
      </c>
      <c r="AH1036" s="8">
        <v>63</v>
      </c>
      <c r="AI1036" s="8">
        <v>4</v>
      </c>
      <c r="AJ1036" s="8">
        <v>644</v>
      </c>
      <c r="AK1036" s="8">
        <v>1112</v>
      </c>
      <c r="AL1036" s="8">
        <v>0</v>
      </c>
      <c r="AM1036" s="8">
        <v>0</v>
      </c>
      <c r="AN1036" s="8">
        <v>1756</v>
      </c>
      <c r="AO1036" s="41">
        <f t="shared" si="640"/>
        <v>0.97152619589977218</v>
      </c>
      <c r="AP1036" s="41">
        <f t="shared" si="641"/>
        <v>2.847380410022779E-2</v>
      </c>
      <c r="AQ1036" s="41">
        <f t="shared" si="642"/>
        <v>0</v>
      </c>
      <c r="AR1036" s="41">
        <f t="shared" si="608"/>
        <v>4.5558086560364468E-2</v>
      </c>
      <c r="AS1036" s="41">
        <f t="shared" si="609"/>
        <v>9.6241457858769933E-2</v>
      </c>
      <c r="AT1036" s="41">
        <f t="shared" si="610"/>
        <v>0.10421412300683372</v>
      </c>
      <c r="AU1036" s="41">
        <f t="shared" si="611"/>
        <v>0.11845102505694761</v>
      </c>
      <c r="AV1036" s="41">
        <f t="shared" si="612"/>
        <v>0.12471526195899772</v>
      </c>
      <c r="AW1036" s="41">
        <f t="shared" si="613"/>
        <v>0.15375854214123008</v>
      </c>
      <c r="AX1036" s="41">
        <f t="shared" si="614"/>
        <v>0.16343963553530752</v>
      </c>
      <c r="AY1036" s="41">
        <f t="shared" si="615"/>
        <v>0.13325740318906606</v>
      </c>
      <c r="AZ1036" s="41">
        <f t="shared" si="616"/>
        <v>3.9293849658314353E-2</v>
      </c>
      <c r="BA1036" s="41">
        <f t="shared" si="617"/>
        <v>1.366742596810934E-2</v>
      </c>
      <c r="BB1036" s="41">
        <f t="shared" si="618"/>
        <v>7.4031890660592259E-3</v>
      </c>
      <c r="BC1036" s="41">
        <f t="shared" si="619"/>
        <v>0</v>
      </c>
      <c r="BD1036" s="41">
        <f t="shared" si="620"/>
        <v>0.96127562642369024</v>
      </c>
      <c r="BE1036" s="41">
        <f t="shared" si="621"/>
        <v>2.44874715261959E-2</v>
      </c>
      <c r="BF1036" s="41">
        <f t="shared" si="622"/>
        <v>1.4236902050113895E-2</v>
      </c>
      <c r="BG1036" s="41">
        <f t="shared" si="623"/>
        <v>0.51480637813211849</v>
      </c>
      <c r="BH1036" s="41">
        <f t="shared" si="624"/>
        <v>0.34965831435079725</v>
      </c>
      <c r="BI1036" s="41">
        <f t="shared" si="625"/>
        <v>0.13553530751708429</v>
      </c>
      <c r="BJ1036" s="41">
        <f t="shared" si="626"/>
        <v>0</v>
      </c>
      <c r="BK1036" s="41">
        <f t="shared" si="627"/>
        <v>7.6309794988610472E-2</v>
      </c>
      <c r="BL1036" s="41">
        <f t="shared" si="628"/>
        <v>0</v>
      </c>
      <c r="BM1036" s="41">
        <f t="shared" si="629"/>
        <v>0.12927107061503418</v>
      </c>
      <c r="BN1036" s="41">
        <f t="shared" si="630"/>
        <v>0.79441913439635536</v>
      </c>
      <c r="BO1036" s="41">
        <f t="shared" si="631"/>
        <v>2.2779043280182234E-2</v>
      </c>
      <c r="BP1036" s="41">
        <f t="shared" si="632"/>
        <v>0.93906605922551256</v>
      </c>
      <c r="BQ1036" s="41">
        <f t="shared" si="633"/>
        <v>3.5876993166287015E-2</v>
      </c>
      <c r="BR1036" s="41">
        <f t="shared" si="634"/>
        <v>2.2779043280182231E-3</v>
      </c>
      <c r="BS1036" s="41">
        <f t="shared" si="635"/>
        <v>0.36674259681093396</v>
      </c>
      <c r="BT1036" s="41">
        <f t="shared" si="636"/>
        <v>0.63325740318906609</v>
      </c>
      <c r="BU1036" s="41">
        <f t="shared" si="637"/>
        <v>0</v>
      </c>
      <c r="BV1036" s="41">
        <f t="shared" si="638"/>
        <v>0</v>
      </c>
      <c r="BW1036" s="41">
        <f t="shared" si="639"/>
        <v>1</v>
      </c>
      <c r="BX1036" s="41" t="str">
        <f t="shared" si="644"/>
        <v>2015Registered nursesSaskatchewan</v>
      </c>
      <c r="BY1036" s="51">
        <f>VLOOKUP(BX1036,'%workplace'!$A$1:$F$381,6,FALSE)</f>
        <v>10054</v>
      </c>
      <c r="BZ1036" s="32">
        <f t="shared" si="645"/>
        <v>0.17465685299383329</v>
      </c>
    </row>
    <row r="1037" spans="1:78" s="8" customFormat="1" hidden="1" x14ac:dyDescent="0.2">
      <c r="A1037" s="8" t="str">
        <f t="shared" si="643"/>
        <v>2015Registered nursesSaskatchewanNursing home/long-term care</v>
      </c>
      <c r="B1037" s="8" t="s">
        <v>7</v>
      </c>
      <c r="C1037" s="8" t="s">
        <v>21</v>
      </c>
      <c r="D1037" s="8" t="s">
        <v>12</v>
      </c>
      <c r="E1037" s="8">
        <v>2015</v>
      </c>
      <c r="F1037" s="8">
        <v>928</v>
      </c>
      <c r="G1037" s="8">
        <v>61</v>
      </c>
      <c r="H1037" s="8">
        <v>0</v>
      </c>
      <c r="I1037" s="8">
        <v>65</v>
      </c>
      <c r="J1037" s="8">
        <v>98</v>
      </c>
      <c r="K1037" s="8">
        <v>56</v>
      </c>
      <c r="L1037" s="8">
        <v>104</v>
      </c>
      <c r="M1037" s="8">
        <v>113</v>
      </c>
      <c r="N1037" s="8">
        <v>161</v>
      </c>
      <c r="O1037" s="8">
        <v>154</v>
      </c>
      <c r="P1037" s="8">
        <v>159</v>
      </c>
      <c r="Q1037" s="8">
        <v>52</v>
      </c>
      <c r="R1037" s="8">
        <v>19</v>
      </c>
      <c r="S1037" s="8">
        <v>8</v>
      </c>
      <c r="T1037" s="8">
        <v>0</v>
      </c>
      <c r="U1037" s="8">
        <v>813</v>
      </c>
      <c r="V1037" s="8">
        <v>161</v>
      </c>
      <c r="W1037" s="8">
        <v>15</v>
      </c>
      <c r="X1037" s="8">
        <v>525</v>
      </c>
      <c r="Y1037" s="8">
        <v>320</v>
      </c>
      <c r="Z1037" s="8">
        <v>144</v>
      </c>
      <c r="AA1037" s="8">
        <v>0</v>
      </c>
      <c r="AB1037" s="8">
        <v>109</v>
      </c>
      <c r="AC1037" s="8">
        <v>0</v>
      </c>
      <c r="AD1037" s="8">
        <v>80</v>
      </c>
      <c r="AE1037" s="8">
        <v>800</v>
      </c>
      <c r="AF1037" s="8">
        <v>21</v>
      </c>
      <c r="AG1037" s="8">
        <v>962</v>
      </c>
      <c r="AH1037" s="8">
        <v>6</v>
      </c>
      <c r="AI1037" s="8">
        <v>0</v>
      </c>
      <c r="AJ1037" s="8">
        <v>487</v>
      </c>
      <c r="AK1037" s="8">
        <v>502</v>
      </c>
      <c r="AL1037" s="8">
        <v>0</v>
      </c>
      <c r="AM1037" s="8">
        <v>0</v>
      </c>
      <c r="AN1037" s="8">
        <v>989</v>
      </c>
      <c r="AO1037" s="41">
        <f t="shared" si="640"/>
        <v>0.93832153690596565</v>
      </c>
      <c r="AP1037" s="41">
        <f t="shared" si="641"/>
        <v>6.167846309403438E-2</v>
      </c>
      <c r="AQ1037" s="41">
        <f t="shared" si="642"/>
        <v>0</v>
      </c>
      <c r="AR1037" s="41">
        <f t="shared" si="608"/>
        <v>6.5722952477249741E-2</v>
      </c>
      <c r="AS1037" s="41">
        <f t="shared" si="609"/>
        <v>9.9089989888776542E-2</v>
      </c>
      <c r="AT1037" s="41">
        <f t="shared" si="610"/>
        <v>5.6622851365015166E-2</v>
      </c>
      <c r="AU1037" s="41">
        <f t="shared" si="611"/>
        <v>0.1051567239635996</v>
      </c>
      <c r="AV1037" s="41">
        <f t="shared" si="612"/>
        <v>0.11425682507583418</v>
      </c>
      <c r="AW1037" s="41">
        <f t="shared" si="613"/>
        <v>0.16279069767441862</v>
      </c>
      <c r="AX1037" s="41">
        <f t="shared" si="614"/>
        <v>0.1557128412537917</v>
      </c>
      <c r="AY1037" s="41">
        <f t="shared" si="615"/>
        <v>0.16076845298281092</v>
      </c>
      <c r="AZ1037" s="41">
        <f t="shared" si="616"/>
        <v>5.2578361981799798E-2</v>
      </c>
      <c r="BA1037" s="41">
        <f t="shared" si="617"/>
        <v>1.9211324570273004E-2</v>
      </c>
      <c r="BB1037" s="41">
        <f t="shared" si="618"/>
        <v>8.0889787664307385E-3</v>
      </c>
      <c r="BC1037" s="41">
        <f t="shared" si="619"/>
        <v>0</v>
      </c>
      <c r="BD1037" s="41">
        <f t="shared" si="620"/>
        <v>0.8220424671385238</v>
      </c>
      <c r="BE1037" s="41">
        <f t="shared" si="621"/>
        <v>0.16279069767441862</v>
      </c>
      <c r="BF1037" s="41">
        <f t="shared" si="622"/>
        <v>1.5166835187057633E-2</v>
      </c>
      <c r="BG1037" s="41">
        <f t="shared" si="623"/>
        <v>0.53083923154701718</v>
      </c>
      <c r="BH1037" s="41">
        <f t="shared" si="624"/>
        <v>0.32355915065722951</v>
      </c>
      <c r="BI1037" s="41">
        <f t="shared" si="625"/>
        <v>0.14560161779575329</v>
      </c>
      <c r="BJ1037" s="41">
        <f t="shared" si="626"/>
        <v>0</v>
      </c>
      <c r="BK1037" s="41">
        <f t="shared" si="627"/>
        <v>0.1102123356926188</v>
      </c>
      <c r="BL1037" s="41">
        <f t="shared" si="628"/>
        <v>0</v>
      </c>
      <c r="BM1037" s="41">
        <f t="shared" si="629"/>
        <v>8.0889787664307378E-2</v>
      </c>
      <c r="BN1037" s="41">
        <f t="shared" si="630"/>
        <v>0.80889787664307378</v>
      </c>
      <c r="BO1037" s="41">
        <f t="shared" si="631"/>
        <v>2.1233569261880688E-2</v>
      </c>
      <c r="BP1037" s="41">
        <f t="shared" si="632"/>
        <v>0.97269969666329625</v>
      </c>
      <c r="BQ1037" s="41">
        <f t="shared" si="633"/>
        <v>6.0667340748230538E-3</v>
      </c>
      <c r="BR1037" s="41">
        <f t="shared" si="634"/>
        <v>0</v>
      </c>
      <c r="BS1037" s="41">
        <f t="shared" si="635"/>
        <v>0.49241658240647118</v>
      </c>
      <c r="BT1037" s="41">
        <f t="shared" si="636"/>
        <v>0.50758341759352876</v>
      </c>
      <c r="BU1037" s="41">
        <f t="shared" si="637"/>
        <v>0</v>
      </c>
      <c r="BV1037" s="41">
        <f t="shared" si="638"/>
        <v>0</v>
      </c>
      <c r="BW1037" s="41">
        <f t="shared" si="639"/>
        <v>1</v>
      </c>
      <c r="BX1037" s="41" t="str">
        <f t="shared" si="644"/>
        <v>2015Registered nursesSaskatchewan</v>
      </c>
      <c r="BY1037" s="51">
        <f>VLOOKUP(BX1037,'%workplace'!$A$1:$F$381,6,FALSE)</f>
        <v>10054</v>
      </c>
      <c r="BZ1037" s="32">
        <f t="shared" si="645"/>
        <v>9.8368808434453947E-2</v>
      </c>
    </row>
    <row r="1038" spans="1:78" s="8" customFormat="1" hidden="1" x14ac:dyDescent="0.2">
      <c r="A1038" s="8" t="str">
        <f t="shared" si="643"/>
        <v>2015Registered nursesSaskatchewanHospital</v>
      </c>
      <c r="B1038" s="8" t="s">
        <v>7</v>
      </c>
      <c r="C1038" s="8" t="s">
        <v>21</v>
      </c>
      <c r="D1038" s="8" t="s">
        <v>10</v>
      </c>
      <c r="E1038" s="8">
        <v>2015</v>
      </c>
      <c r="F1038" s="8">
        <v>5525</v>
      </c>
      <c r="G1038" s="8">
        <v>428</v>
      </c>
      <c r="H1038" s="8">
        <v>0</v>
      </c>
      <c r="I1038" s="8">
        <v>1127</v>
      </c>
      <c r="J1038" s="8">
        <v>1115</v>
      </c>
      <c r="K1038" s="8">
        <v>688</v>
      </c>
      <c r="L1038" s="8">
        <v>548</v>
      </c>
      <c r="M1038" s="8">
        <v>515</v>
      </c>
      <c r="N1038" s="8">
        <v>602</v>
      </c>
      <c r="O1038" s="8">
        <v>577</v>
      </c>
      <c r="P1038" s="8">
        <v>415</v>
      </c>
      <c r="Q1038" s="8">
        <v>124</v>
      </c>
      <c r="R1038" s="8">
        <v>25</v>
      </c>
      <c r="S1038" s="8">
        <v>217</v>
      </c>
      <c r="T1038" s="8">
        <v>0</v>
      </c>
      <c r="U1038" s="8">
        <v>5390</v>
      </c>
      <c r="V1038" s="8">
        <v>501</v>
      </c>
      <c r="W1038" s="8">
        <v>62</v>
      </c>
      <c r="X1038" s="8">
        <v>3596</v>
      </c>
      <c r="Y1038" s="8">
        <v>1506</v>
      </c>
      <c r="Z1038" s="8">
        <v>851</v>
      </c>
      <c r="AA1038" s="8">
        <v>0</v>
      </c>
      <c r="AB1038" s="8">
        <v>196</v>
      </c>
      <c r="AC1038" s="8">
        <v>0</v>
      </c>
      <c r="AD1038" s="8">
        <v>409</v>
      </c>
      <c r="AE1038" s="8">
        <v>5348</v>
      </c>
      <c r="AF1038" s="8">
        <v>77</v>
      </c>
      <c r="AG1038" s="8">
        <v>5768</v>
      </c>
      <c r="AH1038" s="8">
        <v>99</v>
      </c>
      <c r="AI1038" s="8">
        <v>8</v>
      </c>
      <c r="AJ1038" s="8">
        <v>738</v>
      </c>
      <c r="AK1038" s="8">
        <v>5215</v>
      </c>
      <c r="AL1038" s="8">
        <v>1</v>
      </c>
      <c r="AM1038" s="8">
        <v>0</v>
      </c>
      <c r="AN1038" s="8">
        <v>5953</v>
      </c>
      <c r="AO1038" s="41">
        <f t="shared" si="640"/>
        <v>0.92810347723836717</v>
      </c>
      <c r="AP1038" s="41">
        <f t="shared" si="641"/>
        <v>7.1896522761632789E-2</v>
      </c>
      <c r="AQ1038" s="41">
        <f t="shared" si="642"/>
        <v>0</v>
      </c>
      <c r="AR1038" s="41">
        <f t="shared" si="608"/>
        <v>0.18931631110364522</v>
      </c>
      <c r="AS1038" s="41">
        <f t="shared" si="609"/>
        <v>0.18730052074584244</v>
      </c>
      <c r="AT1038" s="41">
        <f t="shared" si="610"/>
        <v>0.11557198051402653</v>
      </c>
      <c r="AU1038" s="41">
        <f t="shared" si="611"/>
        <v>9.2054426339660669E-2</v>
      </c>
      <c r="AV1038" s="41">
        <f t="shared" si="612"/>
        <v>8.6511002855703012E-2</v>
      </c>
      <c r="AW1038" s="41">
        <f t="shared" si="613"/>
        <v>0.10112548294977322</v>
      </c>
      <c r="AX1038" s="41">
        <f t="shared" si="614"/>
        <v>9.6925919704350744E-2</v>
      </c>
      <c r="AY1038" s="41">
        <f t="shared" si="615"/>
        <v>6.9712749874013102E-2</v>
      </c>
      <c r="AZ1038" s="41">
        <f t="shared" si="616"/>
        <v>2.0829833697295481E-2</v>
      </c>
      <c r="BA1038" s="41">
        <f t="shared" si="617"/>
        <v>4.1995632454224757E-3</v>
      </c>
      <c r="BB1038" s="41">
        <f t="shared" si="618"/>
        <v>3.6452208970267096E-2</v>
      </c>
      <c r="BC1038" s="41">
        <f t="shared" si="619"/>
        <v>0</v>
      </c>
      <c r="BD1038" s="41">
        <f t="shared" si="620"/>
        <v>0.90542583571308588</v>
      </c>
      <c r="BE1038" s="41">
        <f t="shared" si="621"/>
        <v>8.4159247438266416E-2</v>
      </c>
      <c r="BF1038" s="41">
        <f t="shared" si="622"/>
        <v>1.041491684864774E-2</v>
      </c>
      <c r="BG1038" s="41">
        <f t="shared" si="623"/>
        <v>0.60406517722156894</v>
      </c>
      <c r="BH1038" s="41">
        <f t="shared" si="624"/>
        <v>0.25298168990424996</v>
      </c>
      <c r="BI1038" s="41">
        <f t="shared" si="625"/>
        <v>0.14295313287418107</v>
      </c>
      <c r="BJ1038" s="41">
        <f t="shared" si="626"/>
        <v>0</v>
      </c>
      <c r="BK1038" s="41">
        <f t="shared" si="627"/>
        <v>3.2924575844112215E-2</v>
      </c>
      <c r="BL1038" s="41">
        <f t="shared" si="628"/>
        <v>0</v>
      </c>
      <c r="BM1038" s="41">
        <f t="shared" si="629"/>
        <v>6.8704854695111714E-2</v>
      </c>
      <c r="BN1038" s="41">
        <f t="shared" si="630"/>
        <v>0.89837056946077609</v>
      </c>
      <c r="BO1038" s="41">
        <f t="shared" si="631"/>
        <v>1.2934654795901225E-2</v>
      </c>
      <c r="BP1038" s="41">
        <f t="shared" si="632"/>
        <v>0.96892323198387365</v>
      </c>
      <c r="BQ1038" s="41">
        <f t="shared" si="633"/>
        <v>1.6630270451873007E-2</v>
      </c>
      <c r="BR1038" s="41">
        <f t="shared" si="634"/>
        <v>1.3438602385351924E-3</v>
      </c>
      <c r="BS1038" s="41">
        <f t="shared" si="635"/>
        <v>0.12397110700487149</v>
      </c>
      <c r="BT1038" s="41">
        <f t="shared" si="636"/>
        <v>0.87602889299512854</v>
      </c>
      <c r="BU1038" s="41">
        <f t="shared" si="637"/>
        <v>1.6798252981689904E-4</v>
      </c>
      <c r="BV1038" s="41">
        <f t="shared" si="638"/>
        <v>0</v>
      </c>
      <c r="BW1038" s="41">
        <f t="shared" si="639"/>
        <v>1</v>
      </c>
      <c r="BX1038" s="41" t="str">
        <f t="shared" si="644"/>
        <v>2015Registered nursesSaskatchewan</v>
      </c>
      <c r="BY1038" s="51">
        <f>VLOOKUP(BX1038,'%workplace'!$A$1:$F$381,6,FALSE)</f>
        <v>10054</v>
      </c>
      <c r="BZ1038" s="32">
        <f t="shared" si="645"/>
        <v>0.59210264571314897</v>
      </c>
    </row>
    <row r="1039" spans="1:78" s="8" customFormat="1" hidden="1" x14ac:dyDescent="0.2">
      <c r="A1039" s="8" t="str">
        <f t="shared" si="643"/>
        <v>2015Registered nursesSaskatchewanOther places of work</v>
      </c>
      <c r="B1039" s="8" t="s">
        <v>7</v>
      </c>
      <c r="C1039" s="8" t="s">
        <v>21</v>
      </c>
      <c r="D1039" s="8" t="s">
        <v>13</v>
      </c>
      <c r="E1039" s="8">
        <v>2015</v>
      </c>
      <c r="F1039" s="8">
        <v>1066</v>
      </c>
      <c r="G1039" s="8">
        <v>66</v>
      </c>
      <c r="H1039" s="8">
        <v>0</v>
      </c>
      <c r="I1039" s="8">
        <v>43</v>
      </c>
      <c r="J1039" s="8">
        <v>91</v>
      </c>
      <c r="K1039" s="8">
        <v>93</v>
      </c>
      <c r="L1039" s="8">
        <v>118</v>
      </c>
      <c r="M1039" s="8">
        <v>143</v>
      </c>
      <c r="N1039" s="8">
        <v>168</v>
      </c>
      <c r="O1039" s="8">
        <v>208</v>
      </c>
      <c r="P1039" s="8">
        <v>179</v>
      </c>
      <c r="Q1039" s="8">
        <v>62</v>
      </c>
      <c r="R1039" s="8">
        <v>23</v>
      </c>
      <c r="S1039" s="8">
        <v>4</v>
      </c>
      <c r="T1039" s="8">
        <v>0</v>
      </c>
      <c r="U1039" s="8">
        <v>1081</v>
      </c>
      <c r="V1039" s="8">
        <v>42</v>
      </c>
      <c r="W1039" s="8">
        <v>9</v>
      </c>
      <c r="X1039" s="8">
        <v>780</v>
      </c>
      <c r="Y1039" s="8">
        <v>235</v>
      </c>
      <c r="Z1039" s="8">
        <v>117</v>
      </c>
      <c r="AA1039" s="8">
        <v>0</v>
      </c>
      <c r="AB1039" s="8">
        <v>117</v>
      </c>
      <c r="AC1039" s="8">
        <v>0</v>
      </c>
      <c r="AD1039" s="8">
        <v>605</v>
      </c>
      <c r="AE1039" s="8">
        <v>410</v>
      </c>
      <c r="AF1039" s="8">
        <v>150</v>
      </c>
      <c r="AG1039" s="8">
        <v>650</v>
      </c>
      <c r="AH1039" s="8">
        <v>314</v>
      </c>
      <c r="AI1039" s="8">
        <v>18</v>
      </c>
      <c r="AJ1039" s="8">
        <v>92</v>
      </c>
      <c r="AK1039" s="8">
        <v>1040</v>
      </c>
      <c r="AL1039" s="8">
        <v>0</v>
      </c>
      <c r="AM1039" s="8">
        <v>0</v>
      </c>
      <c r="AN1039" s="8">
        <v>1132</v>
      </c>
      <c r="AO1039" s="41">
        <f t="shared" si="640"/>
        <v>0.94169611307420498</v>
      </c>
      <c r="AP1039" s="41">
        <f t="shared" si="641"/>
        <v>5.8303886925795051E-2</v>
      </c>
      <c r="AQ1039" s="41">
        <f t="shared" si="642"/>
        <v>0</v>
      </c>
      <c r="AR1039" s="41">
        <f t="shared" si="608"/>
        <v>3.7985865724381625E-2</v>
      </c>
      <c r="AS1039" s="41">
        <f t="shared" si="609"/>
        <v>8.0388692579505303E-2</v>
      </c>
      <c r="AT1039" s="41">
        <f t="shared" si="610"/>
        <v>8.2155477031802121E-2</v>
      </c>
      <c r="AU1039" s="41">
        <f t="shared" si="611"/>
        <v>0.10424028268551237</v>
      </c>
      <c r="AV1039" s="41">
        <f t="shared" si="612"/>
        <v>0.12632508833922262</v>
      </c>
      <c r="AW1039" s="41">
        <f t="shared" si="613"/>
        <v>0.14840989399293286</v>
      </c>
      <c r="AX1039" s="41">
        <f t="shared" si="614"/>
        <v>0.18374558303886926</v>
      </c>
      <c r="AY1039" s="41">
        <f t="shared" si="615"/>
        <v>0.15812720848056538</v>
      </c>
      <c r="AZ1039" s="41">
        <f t="shared" si="616"/>
        <v>5.4770318021201414E-2</v>
      </c>
      <c r="BA1039" s="41">
        <f t="shared" si="617"/>
        <v>2.0318021201413426E-2</v>
      </c>
      <c r="BB1039" s="41">
        <f t="shared" si="618"/>
        <v>3.5335689045936395E-3</v>
      </c>
      <c r="BC1039" s="41">
        <f t="shared" si="619"/>
        <v>0</v>
      </c>
      <c r="BD1039" s="41">
        <f t="shared" si="620"/>
        <v>0.95494699646643111</v>
      </c>
      <c r="BE1039" s="41">
        <f t="shared" si="621"/>
        <v>3.7102473498233215E-2</v>
      </c>
      <c r="BF1039" s="41">
        <f t="shared" si="622"/>
        <v>7.9505300353356883E-3</v>
      </c>
      <c r="BG1039" s="41">
        <f t="shared" si="623"/>
        <v>0.68904593639575973</v>
      </c>
      <c r="BH1039" s="41">
        <f t="shared" si="624"/>
        <v>0.20759717314487633</v>
      </c>
      <c r="BI1039" s="41">
        <f t="shared" si="625"/>
        <v>0.10335689045936396</v>
      </c>
      <c r="BJ1039" s="41">
        <f t="shared" si="626"/>
        <v>0</v>
      </c>
      <c r="BK1039" s="41">
        <f t="shared" si="627"/>
        <v>0.10335689045936396</v>
      </c>
      <c r="BL1039" s="41">
        <f t="shared" si="628"/>
        <v>0</v>
      </c>
      <c r="BM1039" s="41">
        <f t="shared" si="629"/>
        <v>0.53445229681978801</v>
      </c>
      <c r="BN1039" s="41">
        <f t="shared" si="630"/>
        <v>0.36219081272084808</v>
      </c>
      <c r="BO1039" s="41">
        <f t="shared" si="631"/>
        <v>0.13250883392226148</v>
      </c>
      <c r="BP1039" s="41">
        <f t="shared" si="632"/>
        <v>0.5742049469964664</v>
      </c>
      <c r="BQ1039" s="41">
        <f t="shared" si="633"/>
        <v>0.27738515901060068</v>
      </c>
      <c r="BR1039" s="41">
        <f t="shared" si="634"/>
        <v>1.5901060070671377E-2</v>
      </c>
      <c r="BS1039" s="41">
        <f t="shared" si="635"/>
        <v>8.1272084805653705E-2</v>
      </c>
      <c r="BT1039" s="41">
        <f t="shared" si="636"/>
        <v>0.91872791519434627</v>
      </c>
      <c r="BU1039" s="41">
        <f t="shared" si="637"/>
        <v>0</v>
      </c>
      <c r="BV1039" s="41">
        <f t="shared" si="638"/>
        <v>0</v>
      </c>
      <c r="BW1039" s="41">
        <f t="shared" si="639"/>
        <v>1</v>
      </c>
      <c r="BX1039" s="41" t="str">
        <f t="shared" si="644"/>
        <v>2015Registered nursesSaskatchewan</v>
      </c>
      <c r="BY1039" s="51">
        <f>VLOOKUP(BX1039,'%workplace'!$A$1:$F$381,6,FALSE)</f>
        <v>10054</v>
      </c>
      <c r="BZ1039" s="32">
        <f t="shared" si="645"/>
        <v>0.11259200318281282</v>
      </c>
    </row>
    <row r="1040" spans="1:78" s="8" customFormat="1" hidden="1" x14ac:dyDescent="0.2">
      <c r="A1040" s="8" t="str">
        <f t="shared" si="643"/>
        <v>2015Registered nursesSaskatchewanUnknown places of work</v>
      </c>
      <c r="B1040" s="8" t="s">
        <v>7</v>
      </c>
      <c r="C1040" s="8" t="s">
        <v>21</v>
      </c>
      <c r="D1040" s="8" t="s">
        <v>49</v>
      </c>
      <c r="E1040" s="8">
        <v>2015</v>
      </c>
      <c r="F1040" s="8">
        <v>204</v>
      </c>
      <c r="G1040" s="8">
        <v>20</v>
      </c>
      <c r="H1040" s="8">
        <v>0</v>
      </c>
      <c r="I1040" s="8">
        <v>45</v>
      </c>
      <c r="J1040" s="8">
        <v>27</v>
      </c>
      <c r="K1040" s="8">
        <v>16</v>
      </c>
      <c r="L1040" s="8">
        <v>18</v>
      </c>
      <c r="M1040" s="8">
        <v>24</v>
      </c>
      <c r="N1040" s="8">
        <v>19</v>
      </c>
      <c r="O1040" s="8">
        <v>25</v>
      </c>
      <c r="P1040" s="8">
        <v>22</v>
      </c>
      <c r="Q1040" s="8">
        <v>8</v>
      </c>
      <c r="R1040" s="8">
        <v>4</v>
      </c>
      <c r="S1040" s="8">
        <v>16</v>
      </c>
      <c r="T1040" s="8">
        <v>0</v>
      </c>
      <c r="U1040" s="8">
        <v>194</v>
      </c>
      <c r="V1040" s="8">
        <v>23</v>
      </c>
      <c r="W1040" s="8">
        <v>7</v>
      </c>
      <c r="X1040" s="8">
        <v>116</v>
      </c>
      <c r="Y1040" s="8">
        <v>55</v>
      </c>
      <c r="Z1040" s="8">
        <v>53</v>
      </c>
      <c r="AA1040" s="8">
        <v>0</v>
      </c>
      <c r="AB1040" s="8">
        <v>0</v>
      </c>
      <c r="AC1040" s="8">
        <v>221</v>
      </c>
      <c r="AD1040" s="8">
        <v>1</v>
      </c>
      <c r="AE1040" s="8">
        <v>2</v>
      </c>
      <c r="AF1040" s="8">
        <v>0</v>
      </c>
      <c r="AG1040" s="8">
        <v>1</v>
      </c>
      <c r="AH1040" s="8">
        <v>1</v>
      </c>
      <c r="AI1040" s="8">
        <v>0</v>
      </c>
      <c r="AJ1040" s="8">
        <v>46</v>
      </c>
      <c r="AK1040" s="8">
        <v>178</v>
      </c>
      <c r="AL1040" s="8">
        <v>222</v>
      </c>
      <c r="AM1040" s="8">
        <v>0</v>
      </c>
      <c r="AN1040" s="8">
        <v>224</v>
      </c>
      <c r="AO1040" s="41">
        <f t="shared" si="640"/>
        <v>0.9107142857142857</v>
      </c>
      <c r="AP1040" s="41">
        <f t="shared" si="641"/>
        <v>8.9285714285714288E-2</v>
      </c>
      <c r="AQ1040" s="41">
        <f t="shared" si="642"/>
        <v>0</v>
      </c>
      <c r="AR1040" s="41">
        <f t="shared" si="608"/>
        <v>0.20089285714285715</v>
      </c>
      <c r="AS1040" s="41">
        <f t="shared" si="609"/>
        <v>0.12053571428571429</v>
      </c>
      <c r="AT1040" s="41">
        <f t="shared" si="610"/>
        <v>7.1428571428571425E-2</v>
      </c>
      <c r="AU1040" s="41">
        <f t="shared" si="611"/>
        <v>8.0357142857142863E-2</v>
      </c>
      <c r="AV1040" s="41">
        <f t="shared" si="612"/>
        <v>0.10714285714285714</v>
      </c>
      <c r="AW1040" s="41">
        <f t="shared" si="613"/>
        <v>8.4821428571428575E-2</v>
      </c>
      <c r="AX1040" s="41">
        <f t="shared" si="614"/>
        <v>0.11160714285714286</v>
      </c>
      <c r="AY1040" s="41">
        <f t="shared" si="615"/>
        <v>9.8214285714285712E-2</v>
      </c>
      <c r="AZ1040" s="41">
        <f t="shared" si="616"/>
        <v>3.5714285714285712E-2</v>
      </c>
      <c r="BA1040" s="41">
        <f t="shared" si="617"/>
        <v>1.7857142857142856E-2</v>
      </c>
      <c r="BB1040" s="41">
        <f t="shared" si="618"/>
        <v>7.1428571428571425E-2</v>
      </c>
      <c r="BC1040" s="41">
        <f t="shared" si="619"/>
        <v>0</v>
      </c>
      <c r="BD1040" s="41">
        <f t="shared" si="620"/>
        <v>0.8660714285714286</v>
      </c>
      <c r="BE1040" s="41">
        <f t="shared" si="621"/>
        <v>0.10267857142857142</v>
      </c>
      <c r="BF1040" s="41">
        <f t="shared" si="622"/>
        <v>3.125E-2</v>
      </c>
      <c r="BG1040" s="41">
        <f t="shared" si="623"/>
        <v>0.5178571428571429</v>
      </c>
      <c r="BH1040" s="41">
        <f t="shared" si="624"/>
        <v>0.24553571428571427</v>
      </c>
      <c r="BI1040" s="41">
        <f t="shared" si="625"/>
        <v>0.23660714285714285</v>
      </c>
      <c r="BJ1040" s="41">
        <f t="shared" si="626"/>
        <v>0</v>
      </c>
      <c r="BK1040" s="41">
        <f t="shared" si="627"/>
        <v>0</v>
      </c>
      <c r="BL1040" s="41">
        <f t="shared" si="628"/>
        <v>0.9866071428571429</v>
      </c>
      <c r="BM1040" s="41">
        <f t="shared" si="629"/>
        <v>4.464285714285714E-3</v>
      </c>
      <c r="BN1040" s="41">
        <f t="shared" si="630"/>
        <v>8.9285714285714281E-3</v>
      </c>
      <c r="BO1040" s="41">
        <f t="shared" si="631"/>
        <v>0</v>
      </c>
      <c r="BP1040" s="41">
        <f t="shared" si="632"/>
        <v>4.464285714285714E-3</v>
      </c>
      <c r="BQ1040" s="41">
        <f t="shared" si="633"/>
        <v>4.464285714285714E-3</v>
      </c>
      <c r="BR1040" s="41">
        <f t="shared" si="634"/>
        <v>0</v>
      </c>
      <c r="BS1040" s="41">
        <f t="shared" si="635"/>
        <v>0.20535714285714285</v>
      </c>
      <c r="BT1040" s="41">
        <f t="shared" si="636"/>
        <v>0.7946428571428571</v>
      </c>
      <c r="BU1040" s="41">
        <f t="shared" si="637"/>
        <v>0.9910714285714286</v>
      </c>
      <c r="BV1040" s="41">
        <f t="shared" si="638"/>
        <v>0</v>
      </c>
      <c r="BW1040" s="41">
        <f t="shared" si="639"/>
        <v>1</v>
      </c>
      <c r="BX1040" s="41" t="str">
        <f t="shared" si="644"/>
        <v>2015Registered nursesSaskatchewan</v>
      </c>
      <c r="BY1040" s="51">
        <f>VLOOKUP(BX1040,'%workplace'!$A$1:$F$381,6,FALSE)</f>
        <v>10054</v>
      </c>
      <c r="BZ1040" s="32">
        <f t="shared" si="645"/>
        <v>2.2279689675750947E-2</v>
      </c>
    </row>
    <row r="1041" spans="1:78" s="8" customFormat="1" hidden="1" x14ac:dyDescent="0.2">
      <c r="A1041" s="8" t="str">
        <f t="shared" si="643"/>
        <v>2015Registered nursesAlbertaAll places of work</v>
      </c>
      <c r="B1041" s="8" t="s">
        <v>7</v>
      </c>
      <c r="C1041" s="8" t="s">
        <v>22</v>
      </c>
      <c r="D1041" s="8" t="s">
        <v>9</v>
      </c>
      <c r="E1041" s="8">
        <v>2015</v>
      </c>
      <c r="F1041" s="8">
        <v>31621</v>
      </c>
      <c r="G1041" s="8">
        <v>2152</v>
      </c>
      <c r="H1041" s="8">
        <v>0</v>
      </c>
      <c r="I1041" s="8">
        <v>4537</v>
      </c>
      <c r="J1041" s="8">
        <v>5123</v>
      </c>
      <c r="K1041" s="8">
        <v>3969</v>
      </c>
      <c r="L1041" s="8">
        <v>3908</v>
      </c>
      <c r="M1041" s="8">
        <v>3739</v>
      </c>
      <c r="N1041" s="8">
        <v>3781</v>
      </c>
      <c r="O1041" s="8">
        <v>3509</v>
      </c>
      <c r="P1041" s="8">
        <v>2941</v>
      </c>
      <c r="Q1041" s="8">
        <v>1103</v>
      </c>
      <c r="R1041" s="8">
        <v>335</v>
      </c>
      <c r="S1041" s="8">
        <v>828</v>
      </c>
      <c r="T1041" s="8">
        <v>0</v>
      </c>
      <c r="U1041" s="8">
        <v>30532</v>
      </c>
      <c r="V1041" s="8">
        <v>3227</v>
      </c>
      <c r="W1041" s="8">
        <v>14</v>
      </c>
      <c r="X1041" s="8">
        <v>17443</v>
      </c>
      <c r="Y1041" s="8">
        <v>10827</v>
      </c>
      <c r="Z1041" s="8">
        <v>5188</v>
      </c>
      <c r="AA1041" s="8">
        <v>315</v>
      </c>
      <c r="AB1041" s="8">
        <v>2267</v>
      </c>
      <c r="AC1041" s="8">
        <v>1055</v>
      </c>
      <c r="AD1041" s="8">
        <v>4888</v>
      </c>
      <c r="AE1041" s="8">
        <v>25563</v>
      </c>
      <c r="AF1041" s="8">
        <v>1054</v>
      </c>
      <c r="AG1041" s="8">
        <v>29736</v>
      </c>
      <c r="AH1041" s="8">
        <v>1070</v>
      </c>
      <c r="AI1041" s="8">
        <v>213</v>
      </c>
      <c r="AJ1041" s="8">
        <v>2778</v>
      </c>
      <c r="AK1041" s="8">
        <v>30992</v>
      </c>
      <c r="AL1041" s="8">
        <v>1700</v>
      </c>
      <c r="AM1041" s="8">
        <v>3</v>
      </c>
      <c r="AN1041" s="8">
        <v>33773</v>
      </c>
      <c r="AO1041" s="41">
        <f t="shared" si="640"/>
        <v>0.93628046072306281</v>
      </c>
      <c r="AP1041" s="41">
        <f t="shared" si="641"/>
        <v>6.3719539276937201E-2</v>
      </c>
      <c r="AQ1041" s="41">
        <f t="shared" si="642"/>
        <v>0</v>
      </c>
      <c r="AR1041" s="41">
        <f t="shared" si="608"/>
        <v>0.13433808071536435</v>
      </c>
      <c r="AS1041" s="41">
        <f t="shared" si="609"/>
        <v>0.15168921919876824</v>
      </c>
      <c r="AT1041" s="41">
        <f t="shared" si="610"/>
        <v>0.11751991235602405</v>
      </c>
      <c r="AU1041" s="41">
        <f t="shared" si="611"/>
        <v>0.11571373582447517</v>
      </c>
      <c r="AV1041" s="41">
        <f t="shared" si="612"/>
        <v>0.1107097385485447</v>
      </c>
      <c r="AW1041" s="41">
        <f t="shared" si="613"/>
        <v>0.11195333550469309</v>
      </c>
      <c r="AX1041" s="41">
        <f t="shared" si="614"/>
        <v>0.10389956474106535</v>
      </c>
      <c r="AY1041" s="41">
        <f t="shared" si="615"/>
        <v>8.7081396381725046E-2</v>
      </c>
      <c r="AZ1041" s="41">
        <f t="shared" si="616"/>
        <v>3.2659224824564001E-2</v>
      </c>
      <c r="BA1041" s="41">
        <f t="shared" si="617"/>
        <v>9.9191661978503542E-3</v>
      </c>
      <c r="BB1041" s="41">
        <f t="shared" si="618"/>
        <v>2.451662570692565E-2</v>
      </c>
      <c r="BC1041" s="41">
        <f t="shared" si="619"/>
        <v>0</v>
      </c>
      <c r="BD1041" s="41">
        <f t="shared" si="620"/>
        <v>0.90403576821721499</v>
      </c>
      <c r="BE1041" s="41">
        <f t="shared" si="621"/>
        <v>9.5549699464068924E-2</v>
      </c>
      <c r="BF1041" s="41">
        <f t="shared" si="622"/>
        <v>4.1453231871613417E-4</v>
      </c>
      <c r="BG1041" s="41">
        <f t="shared" si="623"/>
        <v>0.5164776596689663</v>
      </c>
      <c r="BH1041" s="41">
        <f t="shared" si="624"/>
        <v>0.32058152962425607</v>
      </c>
      <c r="BI1041" s="41">
        <f t="shared" si="625"/>
        <v>0.15361383353566457</v>
      </c>
      <c r="BJ1041" s="41">
        <f t="shared" si="626"/>
        <v>9.3269771711130198E-3</v>
      </c>
      <c r="BK1041" s="41">
        <f t="shared" si="627"/>
        <v>6.7124626180676869E-2</v>
      </c>
      <c r="BL1041" s="41">
        <f t="shared" si="628"/>
        <v>3.1237971160394399E-2</v>
      </c>
      <c r="BM1041" s="41">
        <f t="shared" si="629"/>
        <v>0.14473099813460458</v>
      </c>
      <c r="BN1041" s="41">
        <f t="shared" si="630"/>
        <v>0.75690640452432412</v>
      </c>
      <c r="BO1041" s="41">
        <f t="shared" si="631"/>
        <v>3.1208361709057532E-2</v>
      </c>
      <c r="BP1041" s="41">
        <f t="shared" si="632"/>
        <v>0.88046664495306903</v>
      </c>
      <c r="BQ1041" s="41">
        <f t="shared" si="633"/>
        <v>3.1682112930447398E-2</v>
      </c>
      <c r="BR1041" s="41">
        <f t="shared" si="634"/>
        <v>6.3068131347526132E-3</v>
      </c>
      <c r="BS1041" s="41">
        <f t="shared" si="635"/>
        <v>8.2255055813815772E-2</v>
      </c>
      <c r="BT1041" s="41">
        <f t="shared" si="636"/>
        <v>0.91765611583217366</v>
      </c>
      <c r="BU1041" s="41">
        <f t="shared" si="637"/>
        <v>5.0336067272673438E-2</v>
      </c>
      <c r="BV1041" s="41">
        <f t="shared" si="638"/>
        <v>8.8828354010600183E-5</v>
      </c>
      <c r="BW1041" s="41">
        <f t="shared" si="639"/>
        <v>1</v>
      </c>
      <c r="BX1041" s="41" t="str">
        <f t="shared" si="644"/>
        <v>2015Registered nursesAlberta</v>
      </c>
      <c r="BY1041" s="51">
        <f>VLOOKUP(BX1041,'%workplace'!$A$1:$F$381,6,FALSE)</f>
        <v>33773</v>
      </c>
      <c r="BZ1041" s="32">
        <f t="shared" si="645"/>
        <v>1</v>
      </c>
    </row>
    <row r="1042" spans="1:78" s="8" customFormat="1" hidden="1" x14ac:dyDescent="0.2">
      <c r="A1042" s="8" t="str">
        <f t="shared" si="643"/>
        <v>2015Registered nursesAlbertaCommunity health</v>
      </c>
      <c r="B1042" s="8" t="s">
        <v>7</v>
      </c>
      <c r="C1042" s="8" t="s">
        <v>22</v>
      </c>
      <c r="D1042" s="8" t="s">
        <v>11</v>
      </c>
      <c r="E1042" s="8">
        <v>2015</v>
      </c>
      <c r="F1042" s="8">
        <v>5059</v>
      </c>
      <c r="G1042" s="8">
        <v>154</v>
      </c>
      <c r="H1042" s="8">
        <v>0</v>
      </c>
      <c r="I1042" s="8">
        <v>351</v>
      </c>
      <c r="J1042" s="8">
        <v>622</v>
      </c>
      <c r="K1042" s="8">
        <v>592</v>
      </c>
      <c r="L1042" s="8">
        <v>678</v>
      </c>
      <c r="M1042" s="8">
        <v>681</v>
      </c>
      <c r="N1042" s="8">
        <v>738</v>
      </c>
      <c r="O1042" s="8">
        <v>681</v>
      </c>
      <c r="P1042" s="8">
        <v>558</v>
      </c>
      <c r="Q1042" s="8">
        <v>214</v>
      </c>
      <c r="R1042" s="8">
        <v>54</v>
      </c>
      <c r="S1042" s="8">
        <v>44</v>
      </c>
      <c r="T1042" s="8">
        <v>0</v>
      </c>
      <c r="U1042" s="8">
        <v>4984</v>
      </c>
      <c r="V1042" s="8">
        <v>228</v>
      </c>
      <c r="W1042" s="8">
        <v>1</v>
      </c>
      <c r="X1042" s="8">
        <v>2686</v>
      </c>
      <c r="Y1042" s="8">
        <v>1767</v>
      </c>
      <c r="Z1042" s="8">
        <v>742</v>
      </c>
      <c r="AA1042" s="8">
        <v>18</v>
      </c>
      <c r="AB1042" s="8">
        <v>399</v>
      </c>
      <c r="AC1042" s="8">
        <v>20</v>
      </c>
      <c r="AD1042" s="8">
        <v>582</v>
      </c>
      <c r="AE1042" s="8">
        <v>4212</v>
      </c>
      <c r="AF1042" s="8">
        <v>104</v>
      </c>
      <c r="AG1042" s="8">
        <v>4859</v>
      </c>
      <c r="AH1042" s="8">
        <v>128</v>
      </c>
      <c r="AI1042" s="8">
        <v>14</v>
      </c>
      <c r="AJ1042" s="8">
        <v>642</v>
      </c>
      <c r="AK1042" s="8">
        <v>4570</v>
      </c>
      <c r="AL1042" s="8">
        <v>108</v>
      </c>
      <c r="AM1042" s="8">
        <v>1</v>
      </c>
      <c r="AN1042" s="8">
        <v>5213</v>
      </c>
      <c r="AO1042" s="41">
        <f t="shared" si="640"/>
        <v>0.97045846921158641</v>
      </c>
      <c r="AP1042" s="41">
        <f t="shared" si="641"/>
        <v>2.9541530788413581E-2</v>
      </c>
      <c r="AQ1042" s="41">
        <f t="shared" si="642"/>
        <v>0</v>
      </c>
      <c r="AR1042" s="41">
        <f t="shared" si="608"/>
        <v>6.7331670822942641E-2</v>
      </c>
      <c r="AS1042" s="41">
        <f t="shared" si="609"/>
        <v>0.11931709188567044</v>
      </c>
      <c r="AT1042" s="41">
        <f t="shared" si="610"/>
        <v>0.11356224822558987</v>
      </c>
      <c r="AU1042" s="41">
        <f t="shared" si="611"/>
        <v>0.13005946671782084</v>
      </c>
      <c r="AV1042" s="41">
        <f t="shared" si="612"/>
        <v>0.13063495108382889</v>
      </c>
      <c r="AW1042" s="41">
        <f t="shared" si="613"/>
        <v>0.14156915403798198</v>
      </c>
      <c r="AX1042" s="41">
        <f t="shared" si="614"/>
        <v>0.13063495108382889</v>
      </c>
      <c r="AY1042" s="41">
        <f t="shared" si="615"/>
        <v>0.10704009207749857</v>
      </c>
      <c r="AZ1042" s="41">
        <f t="shared" si="616"/>
        <v>4.1051218108574719E-2</v>
      </c>
      <c r="BA1042" s="41">
        <f t="shared" si="617"/>
        <v>1.0358718588145022E-2</v>
      </c>
      <c r="BB1042" s="41">
        <f t="shared" si="618"/>
        <v>8.4404373681181664E-3</v>
      </c>
      <c r="BC1042" s="41">
        <f t="shared" si="619"/>
        <v>0</v>
      </c>
      <c r="BD1042" s="41">
        <f t="shared" si="620"/>
        <v>0.95607136006138504</v>
      </c>
      <c r="BE1042" s="41">
        <f t="shared" si="621"/>
        <v>4.3736811816612313E-2</v>
      </c>
      <c r="BF1042" s="41">
        <f t="shared" si="622"/>
        <v>1.918281220026856E-4</v>
      </c>
      <c r="BG1042" s="41">
        <f t="shared" si="623"/>
        <v>0.51525033569921352</v>
      </c>
      <c r="BH1042" s="41">
        <f t="shared" si="624"/>
        <v>0.33896029157874547</v>
      </c>
      <c r="BI1042" s="41">
        <f t="shared" si="625"/>
        <v>0.14233646652599272</v>
      </c>
      <c r="BJ1042" s="41">
        <f t="shared" si="626"/>
        <v>3.4529061960483407E-3</v>
      </c>
      <c r="BK1042" s="41">
        <f t="shared" si="627"/>
        <v>7.6539420679071546E-2</v>
      </c>
      <c r="BL1042" s="41">
        <f t="shared" si="628"/>
        <v>3.8365624400537117E-3</v>
      </c>
      <c r="BM1042" s="41">
        <f t="shared" si="629"/>
        <v>0.11164396700556302</v>
      </c>
      <c r="BN1042" s="41">
        <f t="shared" si="630"/>
        <v>0.80798004987531169</v>
      </c>
      <c r="BO1042" s="41">
        <f t="shared" si="631"/>
        <v>1.9950124688279301E-2</v>
      </c>
      <c r="BP1042" s="41">
        <f t="shared" si="632"/>
        <v>0.93209284481104926</v>
      </c>
      <c r="BQ1042" s="41">
        <f t="shared" si="633"/>
        <v>2.4553999616343757E-2</v>
      </c>
      <c r="BR1042" s="41">
        <f t="shared" si="634"/>
        <v>2.6855937080375982E-3</v>
      </c>
      <c r="BS1042" s="41">
        <f t="shared" si="635"/>
        <v>0.12315365432572416</v>
      </c>
      <c r="BT1042" s="41">
        <f t="shared" si="636"/>
        <v>0.87665451755227319</v>
      </c>
      <c r="BU1042" s="41">
        <f t="shared" si="637"/>
        <v>2.0717437176290043E-2</v>
      </c>
      <c r="BV1042" s="41">
        <f t="shared" si="638"/>
        <v>1.918281220026856E-4</v>
      </c>
      <c r="BW1042" s="41">
        <f t="shared" si="639"/>
        <v>1</v>
      </c>
      <c r="BX1042" s="41" t="str">
        <f t="shared" si="644"/>
        <v>2015Registered nursesAlberta</v>
      </c>
      <c r="BY1042" s="51">
        <f>VLOOKUP(BX1042,'%workplace'!$A$1:$F$381,6,FALSE)</f>
        <v>33773</v>
      </c>
      <c r="BZ1042" s="32">
        <f t="shared" si="645"/>
        <v>0.15435406981908625</v>
      </c>
    </row>
    <row r="1043" spans="1:78" s="8" customFormat="1" hidden="1" x14ac:dyDescent="0.2">
      <c r="A1043" s="8" t="str">
        <f t="shared" si="643"/>
        <v>2015Registered nursesAlbertaNursing home/long-term care</v>
      </c>
      <c r="B1043" s="8" t="s">
        <v>7</v>
      </c>
      <c r="C1043" s="8" t="s">
        <v>22</v>
      </c>
      <c r="D1043" s="8" t="s">
        <v>12</v>
      </c>
      <c r="E1043" s="8">
        <v>2015</v>
      </c>
      <c r="F1043" s="8">
        <v>1940</v>
      </c>
      <c r="G1043" s="8">
        <v>128</v>
      </c>
      <c r="H1043" s="8">
        <v>0</v>
      </c>
      <c r="I1043" s="8">
        <v>128</v>
      </c>
      <c r="J1043" s="8">
        <v>175</v>
      </c>
      <c r="K1043" s="8">
        <v>178</v>
      </c>
      <c r="L1043" s="8">
        <v>315</v>
      </c>
      <c r="M1043" s="8">
        <v>273</v>
      </c>
      <c r="N1043" s="8">
        <v>200</v>
      </c>
      <c r="O1043" s="8">
        <v>259</v>
      </c>
      <c r="P1043" s="8">
        <v>314</v>
      </c>
      <c r="Q1043" s="8">
        <v>131</v>
      </c>
      <c r="R1043" s="8">
        <v>56</v>
      </c>
      <c r="S1043" s="8">
        <v>39</v>
      </c>
      <c r="T1043" s="8">
        <v>0</v>
      </c>
      <c r="U1043" s="8">
        <v>1379</v>
      </c>
      <c r="V1043" s="8">
        <v>687</v>
      </c>
      <c r="W1043" s="8">
        <v>2</v>
      </c>
      <c r="X1043" s="8">
        <v>1125</v>
      </c>
      <c r="Y1043" s="8">
        <v>662</v>
      </c>
      <c r="Z1043" s="8">
        <v>265</v>
      </c>
      <c r="AA1043" s="8">
        <v>16</v>
      </c>
      <c r="AB1043" s="8">
        <v>358</v>
      </c>
      <c r="AC1043" s="8">
        <v>25</v>
      </c>
      <c r="AD1043" s="8">
        <v>261</v>
      </c>
      <c r="AE1043" s="8">
        <v>1424</v>
      </c>
      <c r="AF1043" s="8">
        <v>103</v>
      </c>
      <c r="AG1043" s="8">
        <v>1901</v>
      </c>
      <c r="AH1043" s="8">
        <v>40</v>
      </c>
      <c r="AI1043" s="8">
        <v>0</v>
      </c>
      <c r="AJ1043" s="8">
        <v>354</v>
      </c>
      <c r="AK1043" s="8">
        <v>1714</v>
      </c>
      <c r="AL1043" s="8">
        <v>24</v>
      </c>
      <c r="AM1043" s="8">
        <v>0</v>
      </c>
      <c r="AN1043" s="8">
        <v>2068</v>
      </c>
      <c r="AO1043" s="41">
        <f t="shared" si="640"/>
        <v>0.93810444874274657</v>
      </c>
      <c r="AP1043" s="41">
        <f t="shared" si="641"/>
        <v>6.1895551257253385E-2</v>
      </c>
      <c r="AQ1043" s="41">
        <f t="shared" si="642"/>
        <v>0</v>
      </c>
      <c r="AR1043" s="41">
        <f t="shared" si="608"/>
        <v>6.1895551257253385E-2</v>
      </c>
      <c r="AS1043" s="41">
        <f t="shared" si="609"/>
        <v>8.4622823984526113E-2</v>
      </c>
      <c r="AT1043" s="41">
        <f t="shared" si="610"/>
        <v>8.6073500967117994E-2</v>
      </c>
      <c r="AU1043" s="41">
        <f t="shared" si="611"/>
        <v>0.15232108317214701</v>
      </c>
      <c r="AV1043" s="41">
        <f t="shared" si="612"/>
        <v>0.13201160541586074</v>
      </c>
      <c r="AW1043" s="41">
        <f t="shared" si="613"/>
        <v>9.6711798839458407E-2</v>
      </c>
      <c r="AX1043" s="41">
        <f t="shared" si="614"/>
        <v>0.12524177949709864</v>
      </c>
      <c r="AY1043" s="41">
        <f t="shared" si="615"/>
        <v>0.15183752417794971</v>
      </c>
      <c r="AZ1043" s="41">
        <f t="shared" si="616"/>
        <v>6.3346228239845259E-2</v>
      </c>
      <c r="BA1043" s="41">
        <f t="shared" si="617"/>
        <v>2.7079303675048357E-2</v>
      </c>
      <c r="BB1043" s="41">
        <f t="shared" si="618"/>
        <v>1.8858800773694392E-2</v>
      </c>
      <c r="BC1043" s="41">
        <f t="shared" si="619"/>
        <v>0</v>
      </c>
      <c r="BD1043" s="41">
        <f t="shared" si="620"/>
        <v>0.6668278529980658</v>
      </c>
      <c r="BE1043" s="41">
        <f t="shared" si="621"/>
        <v>0.33220502901353965</v>
      </c>
      <c r="BF1043" s="41">
        <f t="shared" si="622"/>
        <v>9.6711798839458415E-4</v>
      </c>
      <c r="BG1043" s="41">
        <f t="shared" si="623"/>
        <v>0.54400386847195359</v>
      </c>
      <c r="BH1043" s="41">
        <f t="shared" si="624"/>
        <v>0.32011605415860733</v>
      </c>
      <c r="BI1043" s="41">
        <f t="shared" si="625"/>
        <v>0.1281431334622824</v>
      </c>
      <c r="BJ1043" s="41">
        <f t="shared" si="626"/>
        <v>7.7369439071566732E-3</v>
      </c>
      <c r="BK1043" s="41">
        <f t="shared" si="627"/>
        <v>0.17311411992263057</v>
      </c>
      <c r="BL1043" s="41">
        <f t="shared" si="628"/>
        <v>1.2088974854932301E-2</v>
      </c>
      <c r="BM1043" s="41">
        <f t="shared" si="629"/>
        <v>0.12620889748549324</v>
      </c>
      <c r="BN1043" s="41">
        <f t="shared" si="630"/>
        <v>0.68858800773694395</v>
      </c>
      <c r="BO1043" s="41">
        <f t="shared" si="631"/>
        <v>4.9806576402321084E-2</v>
      </c>
      <c r="BP1043" s="41">
        <f t="shared" si="632"/>
        <v>0.91924564796905217</v>
      </c>
      <c r="BQ1043" s="41">
        <f t="shared" si="633"/>
        <v>1.9342359767891684E-2</v>
      </c>
      <c r="BR1043" s="41">
        <f t="shared" si="634"/>
        <v>0</v>
      </c>
      <c r="BS1043" s="41">
        <f t="shared" si="635"/>
        <v>0.17117988394584138</v>
      </c>
      <c r="BT1043" s="41">
        <f t="shared" si="636"/>
        <v>0.82882011605415862</v>
      </c>
      <c r="BU1043" s="41">
        <f t="shared" si="637"/>
        <v>1.160541586073501E-2</v>
      </c>
      <c r="BV1043" s="41">
        <f t="shared" si="638"/>
        <v>0</v>
      </c>
      <c r="BW1043" s="41">
        <f t="shared" si="639"/>
        <v>1</v>
      </c>
      <c r="BX1043" s="41" t="str">
        <f t="shared" si="644"/>
        <v>2015Registered nursesAlberta</v>
      </c>
      <c r="BY1043" s="51">
        <f>VLOOKUP(BX1043,'%workplace'!$A$1:$F$381,6,FALSE)</f>
        <v>33773</v>
      </c>
      <c r="BZ1043" s="32">
        <f t="shared" si="645"/>
        <v>6.1232345364640395E-2</v>
      </c>
    </row>
    <row r="1044" spans="1:78" s="8" customFormat="1" hidden="1" x14ac:dyDescent="0.2">
      <c r="A1044" s="8" t="str">
        <f t="shared" si="643"/>
        <v>2015Registered nursesAlbertaHospital</v>
      </c>
      <c r="B1044" s="8" t="s">
        <v>7</v>
      </c>
      <c r="C1044" s="8" t="s">
        <v>22</v>
      </c>
      <c r="D1044" s="8" t="s">
        <v>10</v>
      </c>
      <c r="E1044" s="8">
        <v>2015</v>
      </c>
      <c r="F1044" s="8">
        <v>20356</v>
      </c>
      <c r="G1044" s="8">
        <v>1534</v>
      </c>
      <c r="H1044" s="8">
        <v>0</v>
      </c>
      <c r="I1044" s="8">
        <v>3673</v>
      </c>
      <c r="J1044" s="8">
        <v>3853</v>
      </c>
      <c r="K1044" s="8">
        <v>2722</v>
      </c>
      <c r="L1044" s="8">
        <v>2437</v>
      </c>
      <c r="M1044" s="8">
        <v>2241</v>
      </c>
      <c r="N1044" s="8">
        <v>2205</v>
      </c>
      <c r="O1044" s="8">
        <v>1938</v>
      </c>
      <c r="P1044" s="8">
        <v>1502</v>
      </c>
      <c r="Q1044" s="8">
        <v>535</v>
      </c>
      <c r="R1044" s="8">
        <v>132</v>
      </c>
      <c r="S1044" s="8">
        <v>652</v>
      </c>
      <c r="T1044" s="8">
        <v>0</v>
      </c>
      <c r="U1044" s="8">
        <v>19840</v>
      </c>
      <c r="V1044" s="8">
        <v>2042</v>
      </c>
      <c r="W1044" s="8">
        <v>8</v>
      </c>
      <c r="X1044" s="8">
        <v>10876</v>
      </c>
      <c r="Y1044" s="8">
        <v>7356</v>
      </c>
      <c r="Z1044" s="8">
        <v>3520</v>
      </c>
      <c r="AA1044" s="8">
        <v>138</v>
      </c>
      <c r="AB1044" s="8">
        <v>1025</v>
      </c>
      <c r="AC1044" s="8">
        <v>272</v>
      </c>
      <c r="AD1044" s="8">
        <v>2145</v>
      </c>
      <c r="AE1044" s="8">
        <v>18448</v>
      </c>
      <c r="AF1044" s="8">
        <v>376</v>
      </c>
      <c r="AG1044" s="8">
        <v>20712</v>
      </c>
      <c r="AH1044" s="8">
        <v>192</v>
      </c>
      <c r="AI1044" s="8">
        <v>83</v>
      </c>
      <c r="AJ1044" s="8">
        <v>1565</v>
      </c>
      <c r="AK1044" s="8">
        <v>20324</v>
      </c>
      <c r="AL1044" s="8">
        <v>527</v>
      </c>
      <c r="AM1044" s="8">
        <v>1</v>
      </c>
      <c r="AN1044" s="8">
        <v>21890</v>
      </c>
      <c r="AO1044" s="41">
        <f t="shared" si="640"/>
        <v>0.92992233896756504</v>
      </c>
      <c r="AP1044" s="41">
        <f t="shared" si="641"/>
        <v>7.0077661032434901E-2</v>
      </c>
      <c r="AQ1044" s="41">
        <f t="shared" si="642"/>
        <v>0</v>
      </c>
      <c r="AR1044" s="41">
        <f t="shared" si="608"/>
        <v>0.16779351301964368</v>
      </c>
      <c r="AS1044" s="41">
        <f t="shared" si="609"/>
        <v>0.17601644586569209</v>
      </c>
      <c r="AT1044" s="41">
        <f t="shared" si="610"/>
        <v>0.1243490178163545</v>
      </c>
      <c r="AU1044" s="41">
        <f t="shared" si="611"/>
        <v>0.1113293741434445</v>
      </c>
      <c r="AV1044" s="41">
        <f t="shared" si="612"/>
        <v>0.10237551393330288</v>
      </c>
      <c r="AW1044" s="41">
        <f t="shared" si="613"/>
        <v>0.1007309273640932</v>
      </c>
      <c r="AX1044" s="41">
        <f t="shared" si="614"/>
        <v>8.8533576975788036E-2</v>
      </c>
      <c r="AY1044" s="41">
        <f t="shared" si="615"/>
        <v>6.8615806304248517E-2</v>
      </c>
      <c r="AZ1044" s="41">
        <f t="shared" si="616"/>
        <v>2.4440383736866148E-2</v>
      </c>
      <c r="BA1044" s="41">
        <f t="shared" si="617"/>
        <v>6.030150753768844E-3</v>
      </c>
      <c r="BB1044" s="41">
        <f t="shared" si="618"/>
        <v>2.9785290086797624E-2</v>
      </c>
      <c r="BC1044" s="41">
        <f t="shared" si="619"/>
        <v>0</v>
      </c>
      <c r="BD1044" s="41">
        <f t="shared" si="620"/>
        <v>0.90634993147555964</v>
      </c>
      <c r="BE1044" s="41">
        <f t="shared" si="621"/>
        <v>9.3284604842393787E-2</v>
      </c>
      <c r="BF1044" s="41">
        <f t="shared" si="622"/>
        <v>3.6546368204659662E-4</v>
      </c>
      <c r="BG1044" s="41">
        <f t="shared" si="623"/>
        <v>0.49684787574234812</v>
      </c>
      <c r="BH1044" s="41">
        <f t="shared" si="624"/>
        <v>0.33604385564184558</v>
      </c>
      <c r="BI1044" s="41">
        <f t="shared" si="625"/>
        <v>0.16080402010050251</v>
      </c>
      <c r="BJ1044" s="41">
        <f t="shared" si="626"/>
        <v>6.304248515303792E-3</v>
      </c>
      <c r="BK1044" s="41">
        <f t="shared" si="627"/>
        <v>4.6825034262220191E-2</v>
      </c>
      <c r="BL1044" s="41">
        <f t="shared" si="628"/>
        <v>1.2425765189584286E-2</v>
      </c>
      <c r="BM1044" s="41">
        <f t="shared" si="629"/>
        <v>9.7989949748743713E-2</v>
      </c>
      <c r="BN1044" s="41">
        <f t="shared" si="630"/>
        <v>0.8427592507994518</v>
      </c>
      <c r="BO1044" s="41">
        <f t="shared" si="631"/>
        <v>1.7176793056190041E-2</v>
      </c>
      <c r="BP1044" s="41">
        <f t="shared" si="632"/>
        <v>0.94618547281863863</v>
      </c>
      <c r="BQ1044" s="41">
        <f t="shared" si="633"/>
        <v>8.7711283691183188E-3</v>
      </c>
      <c r="BR1044" s="41">
        <f t="shared" si="634"/>
        <v>3.7916857012334397E-3</v>
      </c>
      <c r="BS1044" s="41">
        <f t="shared" si="635"/>
        <v>7.1493832800365462E-2</v>
      </c>
      <c r="BT1044" s="41">
        <f t="shared" si="636"/>
        <v>0.92846048423937866</v>
      </c>
      <c r="BU1044" s="41">
        <f t="shared" si="637"/>
        <v>2.4074920054819551E-2</v>
      </c>
      <c r="BV1044" s="41">
        <f t="shared" si="638"/>
        <v>4.5682960255824577E-5</v>
      </c>
      <c r="BW1044" s="41">
        <f t="shared" si="639"/>
        <v>1</v>
      </c>
      <c r="BX1044" s="41" t="str">
        <f t="shared" si="644"/>
        <v>2015Registered nursesAlberta</v>
      </c>
      <c r="BY1044" s="51">
        <f>VLOOKUP(BX1044,'%workplace'!$A$1:$F$381,6,FALSE)</f>
        <v>33773</v>
      </c>
      <c r="BZ1044" s="32">
        <f t="shared" si="645"/>
        <v>0.64815088976401269</v>
      </c>
    </row>
    <row r="1045" spans="1:78" s="8" customFormat="1" hidden="1" x14ac:dyDescent="0.2">
      <c r="A1045" s="8" t="str">
        <f t="shared" si="643"/>
        <v>2015Registered nursesAlbertaOther places of work</v>
      </c>
      <c r="B1045" s="8" t="s">
        <v>7</v>
      </c>
      <c r="C1045" s="8" t="s">
        <v>22</v>
      </c>
      <c r="D1045" s="8" t="s">
        <v>13</v>
      </c>
      <c r="E1045" s="8">
        <v>2015</v>
      </c>
      <c r="F1045" s="8">
        <v>3553</v>
      </c>
      <c r="G1045" s="8">
        <v>272</v>
      </c>
      <c r="H1045" s="8">
        <v>0</v>
      </c>
      <c r="I1045" s="8">
        <v>200</v>
      </c>
      <c r="J1045" s="8">
        <v>349</v>
      </c>
      <c r="K1045" s="8">
        <v>375</v>
      </c>
      <c r="L1045" s="8">
        <v>415</v>
      </c>
      <c r="M1045" s="8">
        <v>483</v>
      </c>
      <c r="N1045" s="8">
        <v>587</v>
      </c>
      <c r="O1045" s="8">
        <v>586</v>
      </c>
      <c r="P1045" s="8">
        <v>520</v>
      </c>
      <c r="Q1045" s="8">
        <v>203</v>
      </c>
      <c r="R1045" s="8">
        <v>82</v>
      </c>
      <c r="S1045" s="8">
        <v>25</v>
      </c>
      <c r="T1045" s="8">
        <v>0</v>
      </c>
      <c r="U1045" s="8">
        <v>3623</v>
      </c>
      <c r="V1045" s="8">
        <v>199</v>
      </c>
      <c r="W1045" s="8">
        <v>3</v>
      </c>
      <c r="X1045" s="8">
        <v>2530</v>
      </c>
      <c r="Y1045" s="8">
        <v>835</v>
      </c>
      <c r="Z1045" s="8">
        <v>453</v>
      </c>
      <c r="AA1045" s="8">
        <v>7</v>
      </c>
      <c r="AB1045" s="8">
        <v>482</v>
      </c>
      <c r="AC1045" s="8">
        <v>17</v>
      </c>
      <c r="AD1045" s="8">
        <v>1877</v>
      </c>
      <c r="AE1045" s="8">
        <v>1449</v>
      </c>
      <c r="AF1045" s="8">
        <v>468</v>
      </c>
      <c r="AG1045" s="8">
        <v>2222</v>
      </c>
      <c r="AH1045" s="8">
        <v>707</v>
      </c>
      <c r="AI1045" s="8">
        <v>116</v>
      </c>
      <c r="AJ1045" s="8">
        <v>159</v>
      </c>
      <c r="AK1045" s="8">
        <v>3665</v>
      </c>
      <c r="AL1045" s="8">
        <v>312</v>
      </c>
      <c r="AM1045" s="8">
        <v>1</v>
      </c>
      <c r="AN1045" s="8">
        <v>3825</v>
      </c>
      <c r="AO1045" s="41">
        <f t="shared" si="640"/>
        <v>0.92888888888888888</v>
      </c>
      <c r="AP1045" s="41">
        <f t="shared" si="641"/>
        <v>7.1111111111111111E-2</v>
      </c>
      <c r="AQ1045" s="41">
        <f t="shared" si="642"/>
        <v>0</v>
      </c>
      <c r="AR1045" s="41">
        <f t="shared" si="608"/>
        <v>5.2287581699346407E-2</v>
      </c>
      <c r="AS1045" s="41">
        <f t="shared" si="609"/>
        <v>9.1241830065359478E-2</v>
      </c>
      <c r="AT1045" s="41">
        <f t="shared" si="610"/>
        <v>9.8039215686274508E-2</v>
      </c>
      <c r="AU1045" s="41">
        <f t="shared" si="611"/>
        <v>0.10849673202614379</v>
      </c>
      <c r="AV1045" s="41">
        <f t="shared" si="612"/>
        <v>0.12627450980392158</v>
      </c>
      <c r="AW1045" s="41">
        <f t="shared" si="613"/>
        <v>0.1534640522875817</v>
      </c>
      <c r="AX1045" s="41">
        <f t="shared" si="614"/>
        <v>0.15320261437908497</v>
      </c>
      <c r="AY1045" s="41">
        <f t="shared" si="615"/>
        <v>0.13594771241830064</v>
      </c>
      <c r="AZ1045" s="41">
        <f t="shared" si="616"/>
        <v>5.3071895424836604E-2</v>
      </c>
      <c r="BA1045" s="41">
        <f t="shared" si="617"/>
        <v>2.1437908496732026E-2</v>
      </c>
      <c r="BB1045" s="41">
        <f t="shared" si="618"/>
        <v>6.5359477124183009E-3</v>
      </c>
      <c r="BC1045" s="41">
        <f t="shared" si="619"/>
        <v>0</v>
      </c>
      <c r="BD1045" s="41">
        <f t="shared" si="620"/>
        <v>0.94718954248366016</v>
      </c>
      <c r="BE1045" s="41">
        <f t="shared" si="621"/>
        <v>5.2026143790849674E-2</v>
      </c>
      <c r="BF1045" s="41">
        <f t="shared" si="622"/>
        <v>7.8431372549019605E-4</v>
      </c>
      <c r="BG1045" s="41">
        <f t="shared" si="623"/>
        <v>0.66143790849673201</v>
      </c>
      <c r="BH1045" s="41">
        <f t="shared" si="624"/>
        <v>0.21830065359477124</v>
      </c>
      <c r="BI1045" s="41">
        <f t="shared" si="625"/>
        <v>0.11843137254901961</v>
      </c>
      <c r="BJ1045" s="41">
        <f t="shared" si="626"/>
        <v>1.8300653594771241E-3</v>
      </c>
      <c r="BK1045" s="41">
        <f t="shared" si="627"/>
        <v>0.12601307189542485</v>
      </c>
      <c r="BL1045" s="41">
        <f t="shared" si="628"/>
        <v>4.4444444444444444E-3</v>
      </c>
      <c r="BM1045" s="41">
        <f t="shared" si="629"/>
        <v>0.49071895424836603</v>
      </c>
      <c r="BN1045" s="41">
        <f t="shared" si="630"/>
        <v>0.37882352941176473</v>
      </c>
      <c r="BO1045" s="41">
        <f t="shared" si="631"/>
        <v>0.12235294117647059</v>
      </c>
      <c r="BP1045" s="41">
        <f t="shared" si="632"/>
        <v>0.58091503267973854</v>
      </c>
      <c r="BQ1045" s="41">
        <f t="shared" si="633"/>
        <v>0.18483660130718954</v>
      </c>
      <c r="BR1045" s="41">
        <f t="shared" si="634"/>
        <v>3.0326797385620916E-2</v>
      </c>
      <c r="BS1045" s="41">
        <f t="shared" si="635"/>
        <v>4.1568627450980389E-2</v>
      </c>
      <c r="BT1045" s="41">
        <f t="shared" si="636"/>
        <v>0.95816993464052291</v>
      </c>
      <c r="BU1045" s="41">
        <f t="shared" si="637"/>
        <v>8.1568627450980397E-2</v>
      </c>
      <c r="BV1045" s="41">
        <f t="shared" si="638"/>
        <v>2.6143790849673205E-4</v>
      </c>
      <c r="BW1045" s="41">
        <f t="shared" si="639"/>
        <v>1</v>
      </c>
      <c r="BX1045" s="41" t="str">
        <f t="shared" si="644"/>
        <v>2015Registered nursesAlberta</v>
      </c>
      <c r="BY1045" s="51">
        <f>VLOOKUP(BX1045,'%workplace'!$A$1:$F$381,6,FALSE)</f>
        <v>33773</v>
      </c>
      <c r="BZ1045" s="32">
        <f t="shared" si="645"/>
        <v>0.11325615136351523</v>
      </c>
    </row>
    <row r="1046" spans="1:78" s="8" customFormat="1" hidden="1" x14ac:dyDescent="0.2">
      <c r="A1046" s="8" t="str">
        <f t="shared" si="643"/>
        <v>2015Registered nursesAlbertaUnknown places of work</v>
      </c>
      <c r="B1046" s="8" t="s">
        <v>7</v>
      </c>
      <c r="C1046" s="8" t="s">
        <v>22</v>
      </c>
      <c r="D1046" s="8" t="s">
        <v>49</v>
      </c>
      <c r="E1046" s="8">
        <v>2015</v>
      </c>
      <c r="F1046" s="8">
        <v>713</v>
      </c>
      <c r="G1046" s="8">
        <v>64</v>
      </c>
      <c r="H1046" s="8">
        <v>0</v>
      </c>
      <c r="I1046" s="8">
        <v>185</v>
      </c>
      <c r="J1046" s="8">
        <v>124</v>
      </c>
      <c r="K1046" s="8">
        <v>102</v>
      </c>
      <c r="L1046" s="8">
        <v>63</v>
      </c>
      <c r="M1046" s="8">
        <v>61</v>
      </c>
      <c r="N1046" s="8">
        <v>51</v>
      </c>
      <c r="O1046" s="8">
        <v>45</v>
      </c>
      <c r="P1046" s="8">
        <v>47</v>
      </c>
      <c r="Q1046" s="8">
        <v>20</v>
      </c>
      <c r="R1046" s="8">
        <v>11</v>
      </c>
      <c r="S1046" s="8">
        <v>68</v>
      </c>
      <c r="T1046" s="8">
        <v>0</v>
      </c>
      <c r="U1046" s="8">
        <v>706</v>
      </c>
      <c r="V1046" s="8">
        <v>71</v>
      </c>
      <c r="W1046" s="8">
        <v>0</v>
      </c>
      <c r="X1046" s="8">
        <v>226</v>
      </c>
      <c r="Y1046" s="8">
        <v>207</v>
      </c>
      <c r="Z1046" s="8">
        <v>208</v>
      </c>
      <c r="AA1046" s="8">
        <v>136</v>
      </c>
      <c r="AB1046" s="8">
        <v>3</v>
      </c>
      <c r="AC1046" s="8">
        <v>721</v>
      </c>
      <c r="AD1046" s="8">
        <v>23</v>
      </c>
      <c r="AE1046" s="8">
        <v>30</v>
      </c>
      <c r="AF1046" s="8">
        <v>3</v>
      </c>
      <c r="AG1046" s="8">
        <v>42</v>
      </c>
      <c r="AH1046" s="8">
        <v>3</v>
      </c>
      <c r="AI1046" s="8">
        <v>0</v>
      </c>
      <c r="AJ1046" s="8">
        <v>58</v>
      </c>
      <c r="AK1046" s="8">
        <v>719</v>
      </c>
      <c r="AL1046" s="8">
        <v>729</v>
      </c>
      <c r="AM1046" s="8">
        <v>0</v>
      </c>
      <c r="AN1046" s="8">
        <v>777</v>
      </c>
      <c r="AO1046" s="41">
        <f t="shared" si="640"/>
        <v>0.91763191763191765</v>
      </c>
      <c r="AP1046" s="41">
        <f t="shared" si="641"/>
        <v>8.2368082368082365E-2</v>
      </c>
      <c r="AQ1046" s="41">
        <f t="shared" si="642"/>
        <v>0</v>
      </c>
      <c r="AR1046" s="41">
        <f t="shared" si="608"/>
        <v>0.23809523809523808</v>
      </c>
      <c r="AS1046" s="41">
        <f t="shared" si="609"/>
        <v>0.15958815958815958</v>
      </c>
      <c r="AT1046" s="41">
        <f t="shared" si="610"/>
        <v>0.13127413127413126</v>
      </c>
      <c r="AU1046" s="41">
        <f t="shared" si="611"/>
        <v>8.1081081081081086E-2</v>
      </c>
      <c r="AV1046" s="41">
        <f t="shared" si="612"/>
        <v>7.8507078507078512E-2</v>
      </c>
      <c r="AW1046" s="41">
        <f t="shared" si="613"/>
        <v>6.5637065637065631E-2</v>
      </c>
      <c r="AX1046" s="41">
        <f t="shared" si="614"/>
        <v>5.7915057915057917E-2</v>
      </c>
      <c r="AY1046" s="41">
        <f t="shared" si="615"/>
        <v>6.0489060489060491E-2</v>
      </c>
      <c r="AZ1046" s="41">
        <f t="shared" si="616"/>
        <v>2.5740025740025738E-2</v>
      </c>
      <c r="BA1046" s="41">
        <f t="shared" si="617"/>
        <v>1.4157014157014158E-2</v>
      </c>
      <c r="BB1046" s="41">
        <f t="shared" si="618"/>
        <v>8.7516087516087512E-2</v>
      </c>
      <c r="BC1046" s="41">
        <f t="shared" si="619"/>
        <v>0</v>
      </c>
      <c r="BD1046" s="41">
        <f t="shared" si="620"/>
        <v>0.90862290862290862</v>
      </c>
      <c r="BE1046" s="41">
        <f t="shared" si="621"/>
        <v>9.137709137709138E-2</v>
      </c>
      <c r="BF1046" s="41">
        <f t="shared" si="622"/>
        <v>0</v>
      </c>
      <c r="BG1046" s="41">
        <f t="shared" si="623"/>
        <v>0.29086229086229087</v>
      </c>
      <c r="BH1046" s="41">
        <f t="shared" si="624"/>
        <v>0.26640926640926643</v>
      </c>
      <c r="BI1046" s="41">
        <f t="shared" si="625"/>
        <v>0.2676962676962677</v>
      </c>
      <c r="BJ1046" s="41">
        <f t="shared" si="626"/>
        <v>0.17503217503217502</v>
      </c>
      <c r="BK1046" s="41">
        <f t="shared" si="627"/>
        <v>3.8610038610038611E-3</v>
      </c>
      <c r="BL1046" s="41">
        <f t="shared" si="628"/>
        <v>0.92792792792792789</v>
      </c>
      <c r="BM1046" s="41">
        <f t="shared" si="629"/>
        <v>2.9601029601029602E-2</v>
      </c>
      <c r="BN1046" s="41">
        <f t="shared" si="630"/>
        <v>3.8610038610038609E-2</v>
      </c>
      <c r="BO1046" s="41">
        <f t="shared" si="631"/>
        <v>3.8610038610038611E-3</v>
      </c>
      <c r="BP1046" s="41">
        <f t="shared" si="632"/>
        <v>5.4054054054054057E-2</v>
      </c>
      <c r="BQ1046" s="41">
        <f t="shared" si="633"/>
        <v>3.8610038610038611E-3</v>
      </c>
      <c r="BR1046" s="41">
        <f t="shared" si="634"/>
        <v>0</v>
      </c>
      <c r="BS1046" s="41">
        <f t="shared" si="635"/>
        <v>7.4646074646074645E-2</v>
      </c>
      <c r="BT1046" s="41">
        <f t="shared" si="636"/>
        <v>0.92535392535392536</v>
      </c>
      <c r="BU1046" s="41">
        <f t="shared" si="637"/>
        <v>0.93822393822393824</v>
      </c>
      <c r="BV1046" s="41">
        <f t="shared" si="638"/>
        <v>0</v>
      </c>
      <c r="BW1046" s="41">
        <f t="shared" si="639"/>
        <v>1</v>
      </c>
      <c r="BX1046" s="41" t="str">
        <f t="shared" si="644"/>
        <v>2015Registered nursesAlberta</v>
      </c>
      <c r="BY1046" s="51">
        <f>VLOOKUP(BX1046,'%workplace'!$A$1:$F$381,6,FALSE)</f>
        <v>33773</v>
      </c>
      <c r="BZ1046" s="32">
        <f t="shared" si="645"/>
        <v>2.3006543688745447E-2</v>
      </c>
    </row>
    <row r="1047" spans="1:78" s="8" customFormat="1" hidden="1" x14ac:dyDescent="0.2">
      <c r="A1047" s="8" t="str">
        <f t="shared" si="643"/>
        <v>2015Registered nursesBritish ColumbiaAll places of work</v>
      </c>
      <c r="B1047" s="8" t="s">
        <v>7</v>
      </c>
      <c r="C1047" s="8" t="s">
        <v>23</v>
      </c>
      <c r="D1047" s="8" t="s">
        <v>9</v>
      </c>
      <c r="E1047" s="8">
        <v>2015</v>
      </c>
      <c r="F1047" s="8">
        <v>30967</v>
      </c>
      <c r="G1047" s="8">
        <v>2578</v>
      </c>
      <c r="H1047" s="8">
        <v>0</v>
      </c>
      <c r="I1047" s="8">
        <v>3505</v>
      </c>
      <c r="J1047" s="8">
        <v>4349</v>
      </c>
      <c r="K1047" s="8">
        <v>3827</v>
      </c>
      <c r="L1047" s="8">
        <v>4001</v>
      </c>
      <c r="M1047" s="8">
        <v>3862</v>
      </c>
      <c r="N1047" s="8">
        <v>4264</v>
      </c>
      <c r="O1047" s="8">
        <v>4421</v>
      </c>
      <c r="P1047" s="8">
        <v>3317</v>
      </c>
      <c r="Q1047" s="8">
        <v>1258</v>
      </c>
      <c r="R1047" s="8">
        <v>365</v>
      </c>
      <c r="S1047" s="8">
        <v>376</v>
      </c>
      <c r="T1047" s="8">
        <v>0</v>
      </c>
      <c r="U1047" s="8">
        <v>28104</v>
      </c>
      <c r="V1047" s="8">
        <v>5142</v>
      </c>
      <c r="W1047" s="8">
        <v>299</v>
      </c>
      <c r="X1047" s="8">
        <v>18459</v>
      </c>
      <c r="Y1047" s="8">
        <v>9241</v>
      </c>
      <c r="Z1047" s="8">
        <v>5765</v>
      </c>
      <c r="AA1047" s="8">
        <v>80</v>
      </c>
      <c r="AB1047" s="8">
        <v>2595</v>
      </c>
      <c r="AC1047" s="8">
        <v>596</v>
      </c>
      <c r="AD1047" s="8">
        <v>4370</v>
      </c>
      <c r="AE1047" s="8">
        <v>25984</v>
      </c>
      <c r="AF1047" s="8">
        <v>1304</v>
      </c>
      <c r="AG1047" s="8">
        <v>29138</v>
      </c>
      <c r="AH1047" s="8">
        <v>1659</v>
      </c>
      <c r="AI1047" s="8">
        <v>225</v>
      </c>
      <c r="AJ1047" s="8">
        <v>2033</v>
      </c>
      <c r="AK1047" s="8">
        <v>31497</v>
      </c>
      <c r="AL1047" s="8">
        <v>1219</v>
      </c>
      <c r="AM1047" s="8">
        <v>15</v>
      </c>
      <c r="AN1047" s="8">
        <v>33545</v>
      </c>
      <c r="AO1047" s="41">
        <f t="shared" si="640"/>
        <v>0.92314801013563874</v>
      </c>
      <c r="AP1047" s="41">
        <f t="shared" si="641"/>
        <v>7.68519898643613E-2</v>
      </c>
      <c r="AQ1047" s="41">
        <f t="shared" si="642"/>
        <v>0</v>
      </c>
      <c r="AR1047" s="41">
        <f t="shared" si="608"/>
        <v>0.10448651065732598</v>
      </c>
      <c r="AS1047" s="41">
        <f t="shared" si="609"/>
        <v>0.12964674318080191</v>
      </c>
      <c r="AT1047" s="41">
        <f t="shared" si="610"/>
        <v>0.11408555671486063</v>
      </c>
      <c r="AU1047" s="41">
        <f t="shared" si="611"/>
        <v>0.11927261887017439</v>
      </c>
      <c r="AV1047" s="41">
        <f t="shared" si="612"/>
        <v>0.1151289312863318</v>
      </c>
      <c r="AW1047" s="41">
        <f t="shared" si="613"/>
        <v>0.1271128335072291</v>
      </c>
      <c r="AX1047" s="41">
        <f t="shared" si="614"/>
        <v>0.13179311372782829</v>
      </c>
      <c r="AY1047" s="41">
        <f t="shared" si="615"/>
        <v>9.8882098673423763E-2</v>
      </c>
      <c r="AZ1047" s="41">
        <f t="shared" si="616"/>
        <v>3.750186316887763E-2</v>
      </c>
      <c r="BA1047" s="41">
        <f t="shared" si="617"/>
        <v>1.0880906245342077E-2</v>
      </c>
      <c r="BB1047" s="41">
        <f t="shared" si="618"/>
        <v>1.1208823967804442E-2</v>
      </c>
      <c r="BC1047" s="41">
        <f t="shared" si="619"/>
        <v>0</v>
      </c>
      <c r="BD1047" s="41">
        <f t="shared" si="620"/>
        <v>0.83779997018929797</v>
      </c>
      <c r="BE1047" s="41">
        <f t="shared" si="621"/>
        <v>0.15328662990013414</v>
      </c>
      <c r="BF1047" s="41">
        <f t="shared" si="622"/>
        <v>8.9133999105678943E-3</v>
      </c>
      <c r="BG1047" s="41">
        <f t="shared" si="623"/>
        <v>0.55027574899388876</v>
      </c>
      <c r="BH1047" s="41">
        <f t="shared" si="624"/>
        <v>0.27548069757042776</v>
      </c>
      <c r="BI1047" s="41">
        <f t="shared" si="625"/>
        <v>0.17185869727232075</v>
      </c>
      <c r="BJ1047" s="41">
        <f t="shared" si="626"/>
        <v>2.3848561633626471E-3</v>
      </c>
      <c r="BK1047" s="41">
        <f t="shared" si="627"/>
        <v>7.7358771799075868E-2</v>
      </c>
      <c r="BL1047" s="41">
        <f t="shared" si="628"/>
        <v>1.7767178417051721E-2</v>
      </c>
      <c r="BM1047" s="41">
        <f t="shared" si="629"/>
        <v>0.13027276792368461</v>
      </c>
      <c r="BN1047" s="41">
        <f t="shared" si="630"/>
        <v>0.77460128186018784</v>
      </c>
      <c r="BO1047" s="41">
        <f t="shared" si="631"/>
        <v>3.887315546281115E-2</v>
      </c>
      <c r="BP1047" s="41">
        <f t="shared" si="632"/>
        <v>0.86862423610076023</v>
      </c>
      <c r="BQ1047" s="41">
        <f t="shared" si="633"/>
        <v>4.9455954687732895E-2</v>
      </c>
      <c r="BR1047" s="41">
        <f t="shared" si="634"/>
        <v>6.7074079594574452E-3</v>
      </c>
      <c r="BS1047" s="41">
        <f t="shared" si="635"/>
        <v>6.0605157251453275E-2</v>
      </c>
      <c r="BT1047" s="41">
        <f t="shared" si="636"/>
        <v>0.93894768221791625</v>
      </c>
      <c r="BU1047" s="41">
        <f t="shared" si="637"/>
        <v>3.6339245789238334E-2</v>
      </c>
      <c r="BV1047" s="41">
        <f t="shared" si="638"/>
        <v>4.4716053063049635E-4</v>
      </c>
      <c r="BW1047" s="41">
        <f t="shared" si="639"/>
        <v>1</v>
      </c>
      <c r="BX1047" s="41" t="str">
        <f t="shared" si="644"/>
        <v>2015Registered nursesBritish Columbia</v>
      </c>
      <c r="BY1047" s="51">
        <f>VLOOKUP(BX1047,'%workplace'!$A$1:$F$381,6,FALSE)</f>
        <v>33545</v>
      </c>
      <c r="BZ1047" s="32">
        <f t="shared" si="645"/>
        <v>1</v>
      </c>
    </row>
    <row r="1048" spans="1:78" s="8" customFormat="1" hidden="1" x14ac:dyDescent="0.2">
      <c r="A1048" s="8" t="str">
        <f t="shared" si="643"/>
        <v>2015Registered nursesBritish ColumbiaCommunity health</v>
      </c>
      <c r="B1048" s="8" t="s">
        <v>7</v>
      </c>
      <c r="C1048" s="8" t="s">
        <v>23</v>
      </c>
      <c r="D1048" s="8" t="s">
        <v>11</v>
      </c>
      <c r="E1048" s="8">
        <v>2015</v>
      </c>
      <c r="F1048" s="8">
        <v>5118</v>
      </c>
      <c r="G1048" s="8">
        <v>226</v>
      </c>
      <c r="H1048" s="8">
        <v>0</v>
      </c>
      <c r="I1048" s="8">
        <v>261</v>
      </c>
      <c r="J1048" s="8">
        <v>510</v>
      </c>
      <c r="K1048" s="8">
        <v>559</v>
      </c>
      <c r="L1048" s="8">
        <v>599</v>
      </c>
      <c r="M1048" s="8">
        <v>697</v>
      </c>
      <c r="N1048" s="8">
        <v>826</v>
      </c>
      <c r="O1048" s="8">
        <v>856</v>
      </c>
      <c r="P1048" s="8">
        <v>707</v>
      </c>
      <c r="Q1048" s="8">
        <v>248</v>
      </c>
      <c r="R1048" s="8">
        <v>66</v>
      </c>
      <c r="S1048" s="8">
        <v>15</v>
      </c>
      <c r="T1048" s="8">
        <v>0</v>
      </c>
      <c r="U1048" s="8">
        <v>4848</v>
      </c>
      <c r="V1048" s="8">
        <v>461</v>
      </c>
      <c r="W1048" s="8">
        <v>35</v>
      </c>
      <c r="X1048" s="8">
        <v>2482</v>
      </c>
      <c r="Y1048" s="8">
        <v>1884</v>
      </c>
      <c r="Z1048" s="8">
        <v>962</v>
      </c>
      <c r="AA1048" s="8">
        <v>16</v>
      </c>
      <c r="AB1048" s="8">
        <v>507</v>
      </c>
      <c r="AC1048" s="8">
        <v>0</v>
      </c>
      <c r="AD1048" s="8">
        <v>570</v>
      </c>
      <c r="AE1048" s="8">
        <v>4267</v>
      </c>
      <c r="AF1048" s="8">
        <v>142</v>
      </c>
      <c r="AG1048" s="8">
        <v>4915</v>
      </c>
      <c r="AH1048" s="8">
        <v>179</v>
      </c>
      <c r="AI1048" s="8">
        <v>35</v>
      </c>
      <c r="AJ1048" s="8">
        <v>610</v>
      </c>
      <c r="AK1048" s="8">
        <v>4733</v>
      </c>
      <c r="AL1048" s="8">
        <v>73</v>
      </c>
      <c r="AM1048" s="8">
        <v>1</v>
      </c>
      <c r="AN1048" s="8">
        <v>5344</v>
      </c>
      <c r="AO1048" s="41">
        <f t="shared" si="640"/>
        <v>0.95770958083832336</v>
      </c>
      <c r="AP1048" s="41">
        <f t="shared" si="641"/>
        <v>4.2290419161676647E-2</v>
      </c>
      <c r="AQ1048" s="41">
        <f t="shared" si="642"/>
        <v>0</v>
      </c>
      <c r="AR1048" s="41">
        <f t="shared" si="608"/>
        <v>4.8839820359281437E-2</v>
      </c>
      <c r="AS1048" s="41">
        <f t="shared" si="609"/>
        <v>9.5434131736526942E-2</v>
      </c>
      <c r="AT1048" s="41">
        <f t="shared" si="610"/>
        <v>0.10460329341317365</v>
      </c>
      <c r="AU1048" s="41">
        <f t="shared" si="611"/>
        <v>0.11208832335329341</v>
      </c>
      <c r="AV1048" s="41">
        <f t="shared" si="612"/>
        <v>0.13042664670658682</v>
      </c>
      <c r="AW1048" s="41">
        <f t="shared" si="613"/>
        <v>0.15456586826347304</v>
      </c>
      <c r="AX1048" s="41">
        <f t="shared" si="614"/>
        <v>0.16017964071856289</v>
      </c>
      <c r="AY1048" s="41">
        <f t="shared" si="615"/>
        <v>0.13229790419161677</v>
      </c>
      <c r="AZ1048" s="41">
        <f t="shared" si="616"/>
        <v>4.6407185628742513E-2</v>
      </c>
      <c r="BA1048" s="41">
        <f t="shared" si="617"/>
        <v>1.2350299401197605E-2</v>
      </c>
      <c r="BB1048" s="41">
        <f t="shared" si="618"/>
        <v>2.8068862275449102E-3</v>
      </c>
      <c r="BC1048" s="41">
        <f t="shared" si="619"/>
        <v>0</v>
      </c>
      <c r="BD1048" s="41">
        <f t="shared" si="620"/>
        <v>0.90718562874251496</v>
      </c>
      <c r="BE1048" s="41">
        <f t="shared" si="621"/>
        <v>8.6264970059880236E-2</v>
      </c>
      <c r="BF1048" s="41">
        <f t="shared" si="622"/>
        <v>6.54940119760479E-3</v>
      </c>
      <c r="BG1048" s="41">
        <f t="shared" si="623"/>
        <v>0.46444610778443113</v>
      </c>
      <c r="BH1048" s="41">
        <f t="shared" si="624"/>
        <v>0.35254491017964074</v>
      </c>
      <c r="BI1048" s="41">
        <f t="shared" si="625"/>
        <v>0.18001497005988024</v>
      </c>
      <c r="BJ1048" s="41">
        <f t="shared" si="626"/>
        <v>2.9940119760479044E-3</v>
      </c>
      <c r="BK1048" s="41">
        <f t="shared" si="627"/>
        <v>9.4872754491017966E-2</v>
      </c>
      <c r="BL1048" s="41">
        <f t="shared" si="628"/>
        <v>0</v>
      </c>
      <c r="BM1048" s="41">
        <f t="shared" si="629"/>
        <v>0.10666167664670659</v>
      </c>
      <c r="BN1048" s="41">
        <f t="shared" si="630"/>
        <v>0.79846556886227549</v>
      </c>
      <c r="BO1048" s="41">
        <f t="shared" si="631"/>
        <v>2.6571856287425151E-2</v>
      </c>
      <c r="BP1048" s="41">
        <f t="shared" si="632"/>
        <v>0.91972305389221554</v>
      </c>
      <c r="BQ1048" s="41">
        <f t="shared" si="633"/>
        <v>3.3495508982035925E-2</v>
      </c>
      <c r="BR1048" s="41">
        <f t="shared" si="634"/>
        <v>6.54940119760479E-3</v>
      </c>
      <c r="BS1048" s="41">
        <f t="shared" si="635"/>
        <v>0.11414670658682635</v>
      </c>
      <c r="BT1048" s="41">
        <f t="shared" si="636"/>
        <v>0.88566616766467066</v>
      </c>
      <c r="BU1048" s="41">
        <f t="shared" si="637"/>
        <v>1.3660179640718563E-2</v>
      </c>
      <c r="BV1048" s="41">
        <f t="shared" si="638"/>
        <v>1.8712574850299402E-4</v>
      </c>
      <c r="BW1048" s="41">
        <f t="shared" si="639"/>
        <v>1</v>
      </c>
      <c r="BX1048" s="41" t="str">
        <f t="shared" si="644"/>
        <v>2015Registered nursesBritish Columbia</v>
      </c>
      <c r="BY1048" s="51">
        <f>VLOOKUP(BX1048,'%workplace'!$A$1:$F$381,6,FALSE)</f>
        <v>33545</v>
      </c>
      <c r="BZ1048" s="32">
        <f t="shared" si="645"/>
        <v>0.15930839171262484</v>
      </c>
    </row>
    <row r="1049" spans="1:78" s="8" customFormat="1" hidden="1" x14ac:dyDescent="0.2">
      <c r="A1049" s="8" t="str">
        <f t="shared" si="643"/>
        <v>2015Registered nursesBritish ColumbiaNursing home/long-term care</v>
      </c>
      <c r="B1049" s="8" t="s">
        <v>7</v>
      </c>
      <c r="C1049" s="8" t="s">
        <v>23</v>
      </c>
      <c r="D1049" s="8" t="s">
        <v>12</v>
      </c>
      <c r="E1049" s="8">
        <v>2015</v>
      </c>
      <c r="F1049" s="8">
        <v>2228</v>
      </c>
      <c r="G1049" s="8">
        <v>191</v>
      </c>
      <c r="H1049" s="8">
        <v>0</v>
      </c>
      <c r="I1049" s="8">
        <v>104</v>
      </c>
      <c r="J1049" s="8">
        <v>159</v>
      </c>
      <c r="K1049" s="8">
        <v>160</v>
      </c>
      <c r="L1049" s="8">
        <v>287</v>
      </c>
      <c r="M1049" s="8">
        <v>321</v>
      </c>
      <c r="N1049" s="8">
        <v>312</v>
      </c>
      <c r="O1049" s="8">
        <v>437</v>
      </c>
      <c r="P1049" s="8">
        <v>357</v>
      </c>
      <c r="Q1049" s="8">
        <v>203</v>
      </c>
      <c r="R1049" s="8">
        <v>67</v>
      </c>
      <c r="S1049" s="8">
        <v>12</v>
      </c>
      <c r="T1049" s="8">
        <v>0</v>
      </c>
      <c r="U1049" s="8">
        <v>1349</v>
      </c>
      <c r="V1049" s="8">
        <v>1029</v>
      </c>
      <c r="W1049" s="8">
        <v>41</v>
      </c>
      <c r="X1049" s="8">
        <v>1282</v>
      </c>
      <c r="Y1049" s="8">
        <v>719</v>
      </c>
      <c r="Z1049" s="8">
        <v>410</v>
      </c>
      <c r="AA1049" s="8">
        <v>8</v>
      </c>
      <c r="AB1049" s="8">
        <v>501</v>
      </c>
      <c r="AC1049" s="8">
        <v>0</v>
      </c>
      <c r="AD1049" s="8">
        <v>145</v>
      </c>
      <c r="AE1049" s="8">
        <v>1773</v>
      </c>
      <c r="AF1049" s="8">
        <v>93</v>
      </c>
      <c r="AG1049" s="8">
        <v>2275</v>
      </c>
      <c r="AH1049" s="8">
        <v>30</v>
      </c>
      <c r="AI1049" s="8">
        <v>0</v>
      </c>
      <c r="AJ1049" s="8">
        <v>167</v>
      </c>
      <c r="AK1049" s="8">
        <v>2251</v>
      </c>
      <c r="AL1049" s="8">
        <v>21</v>
      </c>
      <c r="AM1049" s="8">
        <v>1</v>
      </c>
      <c r="AN1049" s="8">
        <v>2419</v>
      </c>
      <c r="AO1049" s="41">
        <f t="shared" si="640"/>
        <v>0.92104175279040923</v>
      </c>
      <c r="AP1049" s="41">
        <f t="shared" si="641"/>
        <v>7.8958247209590743E-2</v>
      </c>
      <c r="AQ1049" s="41">
        <f t="shared" si="642"/>
        <v>0</v>
      </c>
      <c r="AR1049" s="41">
        <f t="shared" si="608"/>
        <v>4.2992972302604383E-2</v>
      </c>
      <c r="AS1049" s="41">
        <f t="shared" si="609"/>
        <v>6.5729640347250928E-2</v>
      </c>
      <c r="AT1049" s="41">
        <f t="shared" si="610"/>
        <v>6.6143034311699045E-2</v>
      </c>
      <c r="AU1049" s="41">
        <f t="shared" si="611"/>
        <v>0.11864406779661017</v>
      </c>
      <c r="AV1049" s="41">
        <f t="shared" si="612"/>
        <v>0.13269946258784621</v>
      </c>
      <c r="AW1049" s="41">
        <f t="shared" si="613"/>
        <v>0.12897891690781316</v>
      </c>
      <c r="AX1049" s="41">
        <f t="shared" si="614"/>
        <v>0.18065316246382804</v>
      </c>
      <c r="AY1049" s="41">
        <f t="shared" si="615"/>
        <v>0.14758164530797852</v>
      </c>
      <c r="AZ1049" s="41">
        <f t="shared" si="616"/>
        <v>8.391897478296817E-2</v>
      </c>
      <c r="BA1049" s="41">
        <f t="shared" si="617"/>
        <v>2.7697395618023975E-2</v>
      </c>
      <c r="BB1049" s="41">
        <f t="shared" si="618"/>
        <v>4.9607275733774287E-3</v>
      </c>
      <c r="BC1049" s="41">
        <f t="shared" si="619"/>
        <v>0</v>
      </c>
      <c r="BD1049" s="41">
        <f t="shared" si="620"/>
        <v>0.55766845804051257</v>
      </c>
      <c r="BE1049" s="41">
        <f t="shared" si="621"/>
        <v>0.42538238941711454</v>
      </c>
      <c r="BF1049" s="41">
        <f t="shared" si="622"/>
        <v>1.6949152542372881E-2</v>
      </c>
      <c r="BG1049" s="41">
        <f t="shared" si="623"/>
        <v>0.52997106242248859</v>
      </c>
      <c r="BH1049" s="41">
        <f t="shared" si="624"/>
        <v>0.29723026043819761</v>
      </c>
      <c r="BI1049" s="41">
        <f t="shared" si="625"/>
        <v>0.16949152542372881</v>
      </c>
      <c r="BJ1049" s="41">
        <f t="shared" si="626"/>
        <v>3.3071517155849523E-3</v>
      </c>
      <c r="BK1049" s="41">
        <f t="shared" si="627"/>
        <v>0.20711037618850764</v>
      </c>
      <c r="BL1049" s="41">
        <f t="shared" si="628"/>
        <v>0</v>
      </c>
      <c r="BM1049" s="41">
        <f t="shared" si="629"/>
        <v>5.9942124844977261E-2</v>
      </c>
      <c r="BN1049" s="41">
        <f t="shared" si="630"/>
        <v>0.73294749896651512</v>
      </c>
      <c r="BO1049" s="41">
        <f t="shared" si="631"/>
        <v>3.8445638693675073E-2</v>
      </c>
      <c r="BP1049" s="41">
        <f t="shared" si="632"/>
        <v>0.94047126911947088</v>
      </c>
      <c r="BQ1049" s="41">
        <f t="shared" si="633"/>
        <v>1.2401818933443571E-2</v>
      </c>
      <c r="BR1049" s="41">
        <f t="shared" si="634"/>
        <v>0</v>
      </c>
      <c r="BS1049" s="41">
        <f t="shared" si="635"/>
        <v>6.9036792062835889E-2</v>
      </c>
      <c r="BT1049" s="41">
        <f t="shared" si="636"/>
        <v>0.93054981397271597</v>
      </c>
      <c r="BU1049" s="41">
        <f t="shared" si="637"/>
        <v>8.6812732534105007E-3</v>
      </c>
      <c r="BV1049" s="41">
        <f t="shared" si="638"/>
        <v>4.1339396444811904E-4</v>
      </c>
      <c r="BW1049" s="41">
        <f t="shared" si="639"/>
        <v>1</v>
      </c>
      <c r="BX1049" s="41" t="str">
        <f t="shared" si="644"/>
        <v>2015Registered nursesBritish Columbia</v>
      </c>
      <c r="BY1049" s="51">
        <f>VLOOKUP(BX1049,'%workplace'!$A$1:$F$381,6,FALSE)</f>
        <v>33545</v>
      </c>
      <c r="BZ1049" s="32">
        <f t="shared" si="645"/>
        <v>7.2112088239678046E-2</v>
      </c>
    </row>
    <row r="1050" spans="1:78" s="8" customFormat="1" hidden="1" x14ac:dyDescent="0.2">
      <c r="A1050" s="8" t="str">
        <f t="shared" si="643"/>
        <v>2015Registered nursesBritish ColumbiaHospital</v>
      </c>
      <c r="B1050" s="8" t="s">
        <v>7</v>
      </c>
      <c r="C1050" s="8" t="s">
        <v>23</v>
      </c>
      <c r="D1050" s="8" t="s">
        <v>10</v>
      </c>
      <c r="E1050" s="8">
        <v>2015</v>
      </c>
      <c r="F1050" s="8">
        <v>19773</v>
      </c>
      <c r="G1050" s="8">
        <v>1873</v>
      </c>
      <c r="H1050" s="8">
        <v>0</v>
      </c>
      <c r="I1050" s="8">
        <v>2913</v>
      </c>
      <c r="J1050" s="8">
        <v>3352</v>
      </c>
      <c r="K1050" s="8">
        <v>2732</v>
      </c>
      <c r="L1050" s="8">
        <v>2691</v>
      </c>
      <c r="M1050" s="8">
        <v>2380</v>
      </c>
      <c r="N1050" s="8">
        <v>2505</v>
      </c>
      <c r="O1050" s="8">
        <v>2414</v>
      </c>
      <c r="P1050" s="8">
        <v>1657</v>
      </c>
      <c r="Q1050" s="8">
        <v>555</v>
      </c>
      <c r="R1050" s="8">
        <v>125</v>
      </c>
      <c r="S1050" s="8">
        <v>322</v>
      </c>
      <c r="T1050" s="8">
        <v>0</v>
      </c>
      <c r="U1050" s="8">
        <v>18251</v>
      </c>
      <c r="V1050" s="8">
        <v>3208</v>
      </c>
      <c r="W1050" s="8">
        <v>187</v>
      </c>
      <c r="X1050" s="8">
        <v>12368</v>
      </c>
      <c r="Y1050" s="8">
        <v>5689</v>
      </c>
      <c r="Z1050" s="8">
        <v>3559</v>
      </c>
      <c r="AA1050" s="8">
        <v>30</v>
      </c>
      <c r="AB1050" s="8">
        <v>1150</v>
      </c>
      <c r="AC1050" s="8">
        <v>0</v>
      </c>
      <c r="AD1050" s="8">
        <v>1695</v>
      </c>
      <c r="AE1050" s="8">
        <v>18801</v>
      </c>
      <c r="AF1050" s="8">
        <v>528</v>
      </c>
      <c r="AG1050" s="8">
        <v>20344</v>
      </c>
      <c r="AH1050" s="8">
        <v>400</v>
      </c>
      <c r="AI1050" s="8">
        <v>59</v>
      </c>
      <c r="AJ1050" s="8">
        <v>1099</v>
      </c>
      <c r="AK1050" s="8">
        <v>20541</v>
      </c>
      <c r="AL1050" s="8">
        <v>315</v>
      </c>
      <c r="AM1050" s="8">
        <v>6</v>
      </c>
      <c r="AN1050" s="8">
        <v>21646</v>
      </c>
      <c r="AO1050" s="41">
        <f t="shared" si="640"/>
        <v>0.9134713110967384</v>
      </c>
      <c r="AP1050" s="41">
        <f t="shared" si="641"/>
        <v>8.6528688903261569E-2</v>
      </c>
      <c r="AQ1050" s="41">
        <f t="shared" si="642"/>
        <v>0</v>
      </c>
      <c r="AR1050" s="41">
        <f t="shared" si="608"/>
        <v>0.13457451723182112</v>
      </c>
      <c r="AS1050" s="41">
        <f t="shared" si="609"/>
        <v>0.15485540053589578</v>
      </c>
      <c r="AT1050" s="41">
        <f t="shared" si="610"/>
        <v>0.12621269518617759</v>
      </c>
      <c r="AU1050" s="41">
        <f t="shared" si="611"/>
        <v>0.12431858080014783</v>
      </c>
      <c r="AV1050" s="41">
        <f t="shared" si="612"/>
        <v>0.10995103021343436</v>
      </c>
      <c r="AW1050" s="41">
        <f t="shared" si="613"/>
        <v>0.11572576919523238</v>
      </c>
      <c r="AX1050" s="41">
        <f t="shared" si="614"/>
        <v>0.11152175921648341</v>
      </c>
      <c r="AY1050" s="41">
        <f t="shared" si="615"/>
        <v>7.6549939942714584E-2</v>
      </c>
      <c r="AZ1050" s="41">
        <f t="shared" si="616"/>
        <v>2.5639841079183222E-2</v>
      </c>
      <c r="BA1050" s="41">
        <f t="shared" si="617"/>
        <v>5.7747389817980228E-3</v>
      </c>
      <c r="BB1050" s="41">
        <f t="shared" si="618"/>
        <v>1.4875727617111707E-2</v>
      </c>
      <c r="BC1050" s="41">
        <f t="shared" si="619"/>
        <v>0</v>
      </c>
      <c r="BD1050" s="41">
        <f t="shared" si="620"/>
        <v>0.84315808925436575</v>
      </c>
      <c r="BE1050" s="41">
        <f t="shared" si="621"/>
        <v>0.14820290122886445</v>
      </c>
      <c r="BF1050" s="41">
        <f t="shared" si="622"/>
        <v>8.6390095167698418E-3</v>
      </c>
      <c r="BG1050" s="41">
        <f t="shared" si="623"/>
        <v>0.57137577381502358</v>
      </c>
      <c r="BH1050" s="41">
        <f t="shared" si="624"/>
        <v>0.26281992053959163</v>
      </c>
      <c r="BI1050" s="41">
        <f t="shared" si="625"/>
        <v>0.16441836828975331</v>
      </c>
      <c r="BJ1050" s="41">
        <f t="shared" si="626"/>
        <v>1.3859373556315254E-3</v>
      </c>
      <c r="BK1050" s="41">
        <f t="shared" si="627"/>
        <v>5.3127598632541809E-2</v>
      </c>
      <c r="BL1050" s="41">
        <f t="shared" si="628"/>
        <v>0</v>
      </c>
      <c r="BM1050" s="41">
        <f t="shared" si="629"/>
        <v>7.8305460593181192E-2</v>
      </c>
      <c r="BN1050" s="41">
        <f t="shared" si="630"/>
        <v>0.86856694077427699</v>
      </c>
      <c r="BO1050" s="41">
        <f t="shared" si="631"/>
        <v>2.4392497459114849E-2</v>
      </c>
      <c r="BP1050" s="41">
        <f t="shared" si="632"/>
        <v>0.93985031876559177</v>
      </c>
      <c r="BQ1050" s="41">
        <f t="shared" si="633"/>
        <v>1.8479164741753672E-2</v>
      </c>
      <c r="BR1050" s="41">
        <f t="shared" si="634"/>
        <v>2.7256767994086667E-3</v>
      </c>
      <c r="BS1050" s="41">
        <f t="shared" si="635"/>
        <v>5.0771505127968214E-2</v>
      </c>
      <c r="BT1050" s="41">
        <f t="shared" si="636"/>
        <v>0.9489513074009055</v>
      </c>
      <c r="BU1050" s="41">
        <f t="shared" si="637"/>
        <v>1.4552342234131018E-2</v>
      </c>
      <c r="BV1050" s="41">
        <f t="shared" si="638"/>
        <v>2.771874711263051E-4</v>
      </c>
      <c r="BW1050" s="41">
        <f t="shared" si="639"/>
        <v>1</v>
      </c>
      <c r="BX1050" s="41" t="str">
        <f t="shared" si="644"/>
        <v>2015Registered nursesBritish Columbia</v>
      </c>
      <c r="BY1050" s="51">
        <f>VLOOKUP(BX1050,'%workplace'!$A$1:$F$381,6,FALSE)</f>
        <v>33545</v>
      </c>
      <c r="BZ1050" s="32">
        <f t="shared" si="645"/>
        <v>0.64528245640184823</v>
      </c>
    </row>
    <row r="1051" spans="1:78" s="8" customFormat="1" hidden="1" x14ac:dyDescent="0.2">
      <c r="A1051" s="8" t="str">
        <f t="shared" si="643"/>
        <v>2015Registered nursesBritish ColumbiaOther places of work</v>
      </c>
      <c r="B1051" s="8" t="s">
        <v>7</v>
      </c>
      <c r="C1051" s="8" t="s">
        <v>23</v>
      </c>
      <c r="D1051" s="8" t="s">
        <v>13</v>
      </c>
      <c r="E1051" s="8">
        <v>2015</v>
      </c>
      <c r="F1051" s="8">
        <v>3284</v>
      </c>
      <c r="G1051" s="8">
        <v>237</v>
      </c>
      <c r="H1051" s="8">
        <v>0</v>
      </c>
      <c r="I1051" s="8">
        <v>107</v>
      </c>
      <c r="J1051" s="8">
        <v>249</v>
      </c>
      <c r="K1051" s="8">
        <v>320</v>
      </c>
      <c r="L1051" s="8">
        <v>377</v>
      </c>
      <c r="M1051" s="8">
        <v>409</v>
      </c>
      <c r="N1051" s="8">
        <v>561</v>
      </c>
      <c r="O1051" s="8">
        <v>637</v>
      </c>
      <c r="P1051" s="8">
        <v>533</v>
      </c>
      <c r="Q1051" s="8">
        <v>231</v>
      </c>
      <c r="R1051" s="8">
        <v>94</v>
      </c>
      <c r="S1051" s="8">
        <v>3</v>
      </c>
      <c r="T1051" s="8">
        <v>0</v>
      </c>
      <c r="U1051" s="8">
        <v>3134</v>
      </c>
      <c r="V1051" s="8">
        <v>364</v>
      </c>
      <c r="W1051" s="8">
        <v>23</v>
      </c>
      <c r="X1051" s="8">
        <v>2077</v>
      </c>
      <c r="Y1051" s="8">
        <v>808</v>
      </c>
      <c r="Z1051" s="8">
        <v>622</v>
      </c>
      <c r="AA1051" s="8">
        <v>14</v>
      </c>
      <c r="AB1051" s="8">
        <v>435</v>
      </c>
      <c r="AC1051" s="8">
        <v>1</v>
      </c>
      <c r="AD1051" s="8">
        <v>1959</v>
      </c>
      <c r="AE1051" s="8">
        <v>1126</v>
      </c>
      <c r="AF1051" s="8">
        <v>540</v>
      </c>
      <c r="AG1051" s="8">
        <v>1586</v>
      </c>
      <c r="AH1051" s="8">
        <v>1050</v>
      </c>
      <c r="AI1051" s="8">
        <v>131</v>
      </c>
      <c r="AJ1051" s="8">
        <v>111</v>
      </c>
      <c r="AK1051" s="8">
        <v>3407</v>
      </c>
      <c r="AL1051" s="8">
        <v>214</v>
      </c>
      <c r="AM1051" s="8">
        <v>3</v>
      </c>
      <c r="AN1051" s="8">
        <v>3521</v>
      </c>
      <c r="AO1051" s="41">
        <f t="shared" si="640"/>
        <v>0.93268957682476572</v>
      </c>
      <c r="AP1051" s="41">
        <f t="shared" si="641"/>
        <v>6.7310423175234307E-2</v>
      </c>
      <c r="AQ1051" s="41">
        <f t="shared" si="642"/>
        <v>0</v>
      </c>
      <c r="AR1051" s="41">
        <f t="shared" si="608"/>
        <v>3.0389094007384265E-2</v>
      </c>
      <c r="AS1051" s="41">
        <f t="shared" si="609"/>
        <v>7.0718545867651236E-2</v>
      </c>
      <c r="AT1051" s="41">
        <f t="shared" si="610"/>
        <v>9.0883271797784715E-2</v>
      </c>
      <c r="AU1051" s="41">
        <f t="shared" si="611"/>
        <v>0.10707185458676512</v>
      </c>
      <c r="AV1051" s="41">
        <f t="shared" si="612"/>
        <v>0.11616018176654359</v>
      </c>
      <c r="AW1051" s="41">
        <f t="shared" si="613"/>
        <v>0.15932973587049135</v>
      </c>
      <c r="AX1051" s="41">
        <f t="shared" si="614"/>
        <v>0.18091451292246521</v>
      </c>
      <c r="AY1051" s="41">
        <f t="shared" si="615"/>
        <v>0.15137744958818516</v>
      </c>
      <c r="AZ1051" s="41">
        <f t="shared" si="616"/>
        <v>6.560636182902585E-2</v>
      </c>
      <c r="BA1051" s="41">
        <f t="shared" si="617"/>
        <v>2.6696961090599262E-2</v>
      </c>
      <c r="BB1051" s="41">
        <f t="shared" si="618"/>
        <v>8.5203067310423179E-4</v>
      </c>
      <c r="BC1051" s="41">
        <f t="shared" si="619"/>
        <v>0</v>
      </c>
      <c r="BD1051" s="41">
        <f t="shared" si="620"/>
        <v>0.89008804316955414</v>
      </c>
      <c r="BE1051" s="41">
        <f t="shared" si="621"/>
        <v>0.10337972166998012</v>
      </c>
      <c r="BF1051" s="41">
        <f t="shared" si="622"/>
        <v>6.5322351604657769E-3</v>
      </c>
      <c r="BG1051" s="41">
        <f t="shared" si="623"/>
        <v>0.58988923601249643</v>
      </c>
      <c r="BH1051" s="41">
        <f t="shared" si="624"/>
        <v>0.22948026128940641</v>
      </c>
      <c r="BI1051" s="41">
        <f t="shared" si="625"/>
        <v>0.17665435955694406</v>
      </c>
      <c r="BJ1051" s="41">
        <f t="shared" si="626"/>
        <v>3.9761431411530811E-3</v>
      </c>
      <c r="BK1051" s="41">
        <f t="shared" si="627"/>
        <v>0.1235444476001136</v>
      </c>
      <c r="BL1051" s="41">
        <f t="shared" si="628"/>
        <v>2.8401022436807724E-4</v>
      </c>
      <c r="BM1051" s="41">
        <f t="shared" si="629"/>
        <v>0.55637602953706333</v>
      </c>
      <c r="BN1051" s="41">
        <f t="shared" si="630"/>
        <v>0.31979551263845496</v>
      </c>
      <c r="BO1051" s="41">
        <f t="shared" si="631"/>
        <v>0.1533655211587617</v>
      </c>
      <c r="BP1051" s="41">
        <f t="shared" si="632"/>
        <v>0.4504402158477705</v>
      </c>
      <c r="BQ1051" s="41">
        <f t="shared" si="633"/>
        <v>0.29821073558648109</v>
      </c>
      <c r="BR1051" s="41">
        <f t="shared" si="634"/>
        <v>3.7205339392218123E-2</v>
      </c>
      <c r="BS1051" s="41">
        <f t="shared" si="635"/>
        <v>3.1525134904856575E-2</v>
      </c>
      <c r="BT1051" s="41">
        <f t="shared" si="636"/>
        <v>0.96762283442203922</v>
      </c>
      <c r="BU1051" s="41">
        <f t="shared" si="637"/>
        <v>6.0778188014768531E-2</v>
      </c>
      <c r="BV1051" s="41">
        <f t="shared" si="638"/>
        <v>8.5203067310423179E-4</v>
      </c>
      <c r="BW1051" s="41">
        <f t="shared" si="639"/>
        <v>1</v>
      </c>
      <c r="BX1051" s="41" t="str">
        <f t="shared" si="644"/>
        <v>2015Registered nursesBritish Columbia</v>
      </c>
      <c r="BY1051" s="51">
        <f>VLOOKUP(BX1051,'%workplace'!$A$1:$F$381,6,FALSE)</f>
        <v>33545</v>
      </c>
      <c r="BZ1051" s="32">
        <f t="shared" si="645"/>
        <v>0.1049634818899985</v>
      </c>
    </row>
    <row r="1052" spans="1:78" s="8" customFormat="1" hidden="1" x14ac:dyDescent="0.2">
      <c r="A1052" s="8" t="str">
        <f t="shared" si="643"/>
        <v>2015Registered nursesBritish ColumbiaUnknown places of work</v>
      </c>
      <c r="B1052" s="8" t="s">
        <v>7</v>
      </c>
      <c r="C1052" s="8" t="s">
        <v>23</v>
      </c>
      <c r="D1052" s="8" t="s">
        <v>49</v>
      </c>
      <c r="E1052" s="8">
        <v>2015</v>
      </c>
      <c r="F1052" s="8">
        <v>564</v>
      </c>
      <c r="G1052" s="8">
        <v>51</v>
      </c>
      <c r="H1052" s="8">
        <v>0</v>
      </c>
      <c r="I1052" s="8">
        <v>120</v>
      </c>
      <c r="J1052" s="8">
        <v>79</v>
      </c>
      <c r="K1052" s="8">
        <v>56</v>
      </c>
      <c r="L1052" s="8">
        <v>47</v>
      </c>
      <c r="M1052" s="8">
        <v>55</v>
      </c>
      <c r="N1052" s="8">
        <v>60</v>
      </c>
      <c r="O1052" s="8">
        <v>77</v>
      </c>
      <c r="P1052" s="8">
        <v>63</v>
      </c>
      <c r="Q1052" s="8">
        <v>21</v>
      </c>
      <c r="R1052" s="8">
        <v>13</v>
      </c>
      <c r="S1052" s="8">
        <v>24</v>
      </c>
      <c r="T1052" s="8">
        <v>0</v>
      </c>
      <c r="U1052" s="8">
        <v>522</v>
      </c>
      <c r="V1052" s="8">
        <v>80</v>
      </c>
      <c r="W1052" s="8">
        <v>13</v>
      </c>
      <c r="X1052" s="8">
        <v>250</v>
      </c>
      <c r="Y1052" s="8">
        <v>141</v>
      </c>
      <c r="Z1052" s="8">
        <v>212</v>
      </c>
      <c r="AA1052" s="8">
        <v>12</v>
      </c>
      <c r="AB1052" s="8">
        <v>2</v>
      </c>
      <c r="AC1052" s="8">
        <v>595</v>
      </c>
      <c r="AD1052" s="8">
        <v>1</v>
      </c>
      <c r="AE1052" s="8">
        <v>17</v>
      </c>
      <c r="AF1052" s="8">
        <v>1</v>
      </c>
      <c r="AG1052" s="8">
        <v>18</v>
      </c>
      <c r="AH1052" s="8">
        <v>0</v>
      </c>
      <c r="AI1052" s="8">
        <v>0</v>
      </c>
      <c r="AJ1052" s="8">
        <v>46</v>
      </c>
      <c r="AK1052" s="8">
        <v>565</v>
      </c>
      <c r="AL1052" s="8">
        <v>596</v>
      </c>
      <c r="AM1052" s="8">
        <v>4</v>
      </c>
      <c r="AN1052" s="8">
        <v>615</v>
      </c>
      <c r="AO1052" s="41">
        <f t="shared" si="640"/>
        <v>0.91707317073170735</v>
      </c>
      <c r="AP1052" s="41">
        <f t="shared" si="641"/>
        <v>8.2926829268292687E-2</v>
      </c>
      <c r="AQ1052" s="41">
        <f t="shared" si="642"/>
        <v>0</v>
      </c>
      <c r="AR1052" s="41">
        <f t="shared" si="608"/>
        <v>0.1951219512195122</v>
      </c>
      <c r="AS1052" s="41">
        <f t="shared" si="609"/>
        <v>0.12845528455284552</v>
      </c>
      <c r="AT1052" s="41">
        <f t="shared" si="610"/>
        <v>9.1056910569105698E-2</v>
      </c>
      <c r="AU1052" s="41">
        <f t="shared" si="611"/>
        <v>7.642276422764227E-2</v>
      </c>
      <c r="AV1052" s="41">
        <f t="shared" si="612"/>
        <v>8.943089430894309E-2</v>
      </c>
      <c r="AW1052" s="41">
        <f t="shared" si="613"/>
        <v>9.7560975609756101E-2</v>
      </c>
      <c r="AX1052" s="41">
        <f t="shared" si="614"/>
        <v>0.12520325203252033</v>
      </c>
      <c r="AY1052" s="41">
        <f t="shared" si="615"/>
        <v>0.1024390243902439</v>
      </c>
      <c r="AZ1052" s="41">
        <f t="shared" si="616"/>
        <v>3.4146341463414637E-2</v>
      </c>
      <c r="BA1052" s="41">
        <f t="shared" si="617"/>
        <v>2.113821138211382E-2</v>
      </c>
      <c r="BB1052" s="41">
        <f t="shared" si="618"/>
        <v>3.9024390243902439E-2</v>
      </c>
      <c r="BC1052" s="41">
        <f t="shared" si="619"/>
        <v>0</v>
      </c>
      <c r="BD1052" s="41">
        <f t="shared" si="620"/>
        <v>0.84878048780487803</v>
      </c>
      <c r="BE1052" s="41">
        <f t="shared" si="621"/>
        <v>0.13008130081300814</v>
      </c>
      <c r="BF1052" s="41">
        <f t="shared" si="622"/>
        <v>2.113821138211382E-2</v>
      </c>
      <c r="BG1052" s="41">
        <f t="shared" si="623"/>
        <v>0.4065040650406504</v>
      </c>
      <c r="BH1052" s="41">
        <f t="shared" si="624"/>
        <v>0.22926829268292684</v>
      </c>
      <c r="BI1052" s="41">
        <f t="shared" si="625"/>
        <v>0.34471544715447155</v>
      </c>
      <c r="BJ1052" s="41">
        <f t="shared" si="626"/>
        <v>1.9512195121951219E-2</v>
      </c>
      <c r="BK1052" s="41">
        <f t="shared" si="627"/>
        <v>3.2520325203252032E-3</v>
      </c>
      <c r="BL1052" s="41">
        <f t="shared" si="628"/>
        <v>0.96747967479674801</v>
      </c>
      <c r="BM1052" s="41">
        <f t="shared" si="629"/>
        <v>1.6260162601626016E-3</v>
      </c>
      <c r="BN1052" s="41">
        <f t="shared" si="630"/>
        <v>2.7642276422764227E-2</v>
      </c>
      <c r="BO1052" s="41">
        <f t="shared" si="631"/>
        <v>1.6260162601626016E-3</v>
      </c>
      <c r="BP1052" s="41">
        <f t="shared" si="632"/>
        <v>2.9268292682926831E-2</v>
      </c>
      <c r="BQ1052" s="41">
        <f t="shared" si="633"/>
        <v>0</v>
      </c>
      <c r="BR1052" s="41">
        <f t="shared" si="634"/>
        <v>0</v>
      </c>
      <c r="BS1052" s="41">
        <f t="shared" si="635"/>
        <v>7.4796747967479676E-2</v>
      </c>
      <c r="BT1052" s="41">
        <f t="shared" si="636"/>
        <v>0.91869918699186992</v>
      </c>
      <c r="BU1052" s="41">
        <f t="shared" si="637"/>
        <v>0.96910569105691058</v>
      </c>
      <c r="BV1052" s="41">
        <f t="shared" si="638"/>
        <v>6.5040650406504065E-3</v>
      </c>
      <c r="BW1052" s="41">
        <f t="shared" si="639"/>
        <v>1</v>
      </c>
      <c r="BX1052" s="41" t="str">
        <f t="shared" si="644"/>
        <v>2015Registered nursesBritish Columbia</v>
      </c>
      <c r="BY1052" s="51">
        <f>VLOOKUP(BX1052,'%workplace'!$A$1:$F$381,6,FALSE)</f>
        <v>33545</v>
      </c>
      <c r="BZ1052" s="32">
        <f t="shared" si="645"/>
        <v>1.8333581755850349E-2</v>
      </c>
    </row>
    <row r="1053" spans="1:78" s="8" customFormat="1" hidden="1" x14ac:dyDescent="0.2">
      <c r="A1053" s="8" t="str">
        <f t="shared" si="643"/>
        <v>2015Registered nursesYukonAll places of work</v>
      </c>
      <c r="B1053" s="8" t="s">
        <v>7</v>
      </c>
      <c r="C1053" s="8" t="s">
        <v>24</v>
      </c>
      <c r="D1053" s="8" t="s">
        <v>9</v>
      </c>
      <c r="E1053" s="8">
        <v>2015</v>
      </c>
      <c r="F1053" s="8">
        <v>350</v>
      </c>
      <c r="G1053" s="8">
        <v>42</v>
      </c>
      <c r="H1053" s="8">
        <v>0</v>
      </c>
      <c r="I1053" s="8">
        <v>48</v>
      </c>
      <c r="J1053" s="8">
        <v>69</v>
      </c>
      <c r="K1053" s="8">
        <v>48</v>
      </c>
      <c r="L1053" s="8">
        <v>40</v>
      </c>
      <c r="M1053" s="8">
        <v>38</v>
      </c>
      <c r="N1053" s="8">
        <v>46</v>
      </c>
      <c r="O1053" s="8">
        <v>48</v>
      </c>
      <c r="P1053" s="8">
        <v>37</v>
      </c>
      <c r="Q1053" s="8">
        <v>14</v>
      </c>
      <c r="R1053" s="8">
        <v>1</v>
      </c>
      <c r="S1053" s="8">
        <v>3</v>
      </c>
      <c r="T1053" s="8">
        <v>0</v>
      </c>
      <c r="U1053" s="8">
        <v>353</v>
      </c>
      <c r="V1053" s="8">
        <v>39</v>
      </c>
      <c r="W1053" s="8">
        <v>0</v>
      </c>
      <c r="X1053" s="8">
        <v>192</v>
      </c>
      <c r="Y1053" s="8">
        <v>143</v>
      </c>
      <c r="Z1053" s="8">
        <v>57</v>
      </c>
      <c r="AA1053" s="8">
        <v>0</v>
      </c>
      <c r="AB1053" s="8">
        <v>37</v>
      </c>
      <c r="AC1053" s="8">
        <v>0</v>
      </c>
      <c r="AD1053" s="8">
        <v>50</v>
      </c>
      <c r="AE1053" s="8">
        <v>305</v>
      </c>
      <c r="AF1053" s="8">
        <v>35</v>
      </c>
      <c r="AG1053" s="8">
        <v>345</v>
      </c>
      <c r="AH1053" s="8">
        <v>11</v>
      </c>
      <c r="AI1053" s="8">
        <v>1</v>
      </c>
      <c r="AJ1053" s="8">
        <v>72</v>
      </c>
      <c r="AK1053" s="8">
        <v>320</v>
      </c>
      <c r="AL1053" s="8">
        <v>0</v>
      </c>
      <c r="AM1053" s="8">
        <v>0</v>
      </c>
      <c r="AN1053" s="8">
        <v>392</v>
      </c>
      <c r="AO1053" s="41">
        <f t="shared" si="640"/>
        <v>0.8928571428571429</v>
      </c>
      <c r="AP1053" s="41">
        <f t="shared" si="641"/>
        <v>0.10714285714285714</v>
      </c>
      <c r="AQ1053" s="41">
        <f t="shared" si="642"/>
        <v>0</v>
      </c>
      <c r="AR1053" s="41">
        <f t="shared" si="608"/>
        <v>0.12244897959183673</v>
      </c>
      <c r="AS1053" s="41">
        <f t="shared" si="609"/>
        <v>0.17602040816326531</v>
      </c>
      <c r="AT1053" s="41">
        <f t="shared" si="610"/>
        <v>0.12244897959183673</v>
      </c>
      <c r="AU1053" s="41">
        <f t="shared" si="611"/>
        <v>0.10204081632653061</v>
      </c>
      <c r="AV1053" s="41">
        <f t="shared" si="612"/>
        <v>9.6938775510204078E-2</v>
      </c>
      <c r="AW1053" s="41">
        <f t="shared" si="613"/>
        <v>0.11734693877551021</v>
      </c>
      <c r="AX1053" s="41">
        <f t="shared" si="614"/>
        <v>0.12244897959183673</v>
      </c>
      <c r="AY1053" s="41">
        <f t="shared" si="615"/>
        <v>9.438775510204081E-2</v>
      </c>
      <c r="AZ1053" s="41">
        <f t="shared" si="616"/>
        <v>3.5714285714285712E-2</v>
      </c>
      <c r="BA1053" s="41">
        <f t="shared" si="617"/>
        <v>2.5510204081632651E-3</v>
      </c>
      <c r="BB1053" s="41">
        <f t="shared" si="618"/>
        <v>7.6530612244897957E-3</v>
      </c>
      <c r="BC1053" s="41">
        <f t="shared" si="619"/>
        <v>0</v>
      </c>
      <c r="BD1053" s="41">
        <f t="shared" si="620"/>
        <v>0.90051020408163263</v>
      </c>
      <c r="BE1053" s="41">
        <f t="shared" si="621"/>
        <v>9.9489795918367346E-2</v>
      </c>
      <c r="BF1053" s="41">
        <f t="shared" si="622"/>
        <v>0</v>
      </c>
      <c r="BG1053" s="41">
        <f t="shared" si="623"/>
        <v>0.48979591836734693</v>
      </c>
      <c r="BH1053" s="41">
        <f t="shared" si="624"/>
        <v>0.36479591836734693</v>
      </c>
      <c r="BI1053" s="41">
        <f t="shared" si="625"/>
        <v>0.14540816326530612</v>
      </c>
      <c r="BJ1053" s="41">
        <f t="shared" si="626"/>
        <v>0</v>
      </c>
      <c r="BK1053" s="41">
        <f t="shared" si="627"/>
        <v>9.438775510204081E-2</v>
      </c>
      <c r="BL1053" s="41">
        <f t="shared" si="628"/>
        <v>0</v>
      </c>
      <c r="BM1053" s="41">
        <f t="shared" si="629"/>
        <v>0.12755102040816327</v>
      </c>
      <c r="BN1053" s="41">
        <f t="shared" si="630"/>
        <v>0.77806122448979587</v>
      </c>
      <c r="BO1053" s="41">
        <f t="shared" si="631"/>
        <v>8.9285714285714288E-2</v>
      </c>
      <c r="BP1053" s="41">
        <f t="shared" si="632"/>
        <v>0.88010204081632648</v>
      </c>
      <c r="BQ1053" s="41">
        <f t="shared" si="633"/>
        <v>2.8061224489795918E-2</v>
      </c>
      <c r="BR1053" s="41">
        <f t="shared" si="634"/>
        <v>2.5510204081632651E-3</v>
      </c>
      <c r="BS1053" s="41">
        <f t="shared" si="635"/>
        <v>0.18367346938775511</v>
      </c>
      <c r="BT1053" s="41">
        <f t="shared" si="636"/>
        <v>0.81632653061224492</v>
      </c>
      <c r="BU1053" s="41">
        <f t="shared" si="637"/>
        <v>0</v>
      </c>
      <c r="BV1053" s="41">
        <f t="shared" si="638"/>
        <v>0</v>
      </c>
      <c r="BW1053" s="41">
        <f t="shared" si="639"/>
        <v>1</v>
      </c>
      <c r="BX1053" s="41" t="str">
        <f t="shared" si="644"/>
        <v>2015Registered nursesYukon</v>
      </c>
      <c r="BY1053" s="51">
        <f>VLOOKUP(BX1053,'%workplace'!$A$1:$F$381,6,FALSE)</f>
        <v>392</v>
      </c>
      <c r="BZ1053" s="32">
        <f t="shared" si="645"/>
        <v>1</v>
      </c>
    </row>
    <row r="1054" spans="1:78" s="8" customFormat="1" hidden="1" x14ac:dyDescent="0.2">
      <c r="A1054" s="8" t="str">
        <f t="shared" si="643"/>
        <v>2015Registered nursesYukonCommunity health</v>
      </c>
      <c r="B1054" s="8" t="s">
        <v>7</v>
      </c>
      <c r="C1054" s="8" t="s">
        <v>24</v>
      </c>
      <c r="D1054" s="8" t="s">
        <v>11</v>
      </c>
      <c r="E1054" s="8">
        <v>2015</v>
      </c>
      <c r="F1054" s="8">
        <v>100</v>
      </c>
      <c r="G1054" s="8">
        <v>9</v>
      </c>
      <c r="H1054" s="8">
        <v>0</v>
      </c>
      <c r="I1054" s="8">
        <v>5</v>
      </c>
      <c r="J1054" s="8">
        <v>13</v>
      </c>
      <c r="K1054" s="8">
        <v>16</v>
      </c>
      <c r="L1054" s="8">
        <v>13</v>
      </c>
      <c r="M1054" s="8">
        <v>10</v>
      </c>
      <c r="N1054" s="8">
        <v>17</v>
      </c>
      <c r="O1054" s="8">
        <v>13</v>
      </c>
      <c r="P1054" s="8">
        <v>14</v>
      </c>
      <c r="Q1054" s="8">
        <v>8</v>
      </c>
      <c r="R1054" s="8">
        <v>0</v>
      </c>
      <c r="S1054" s="8">
        <v>0</v>
      </c>
      <c r="T1054" s="8">
        <v>0</v>
      </c>
      <c r="U1054" s="8">
        <v>102</v>
      </c>
      <c r="V1054" s="8">
        <v>7</v>
      </c>
      <c r="W1054" s="8">
        <v>0</v>
      </c>
      <c r="X1054" s="8">
        <v>47</v>
      </c>
      <c r="Y1054" s="8">
        <v>41</v>
      </c>
      <c r="Z1054" s="8">
        <v>21</v>
      </c>
      <c r="AA1054" s="8">
        <v>0</v>
      </c>
      <c r="AB1054" s="8">
        <v>13</v>
      </c>
      <c r="AC1054" s="8">
        <v>0</v>
      </c>
      <c r="AD1054" s="8">
        <v>8</v>
      </c>
      <c r="AE1054" s="8">
        <v>88</v>
      </c>
      <c r="AF1054" s="8">
        <v>5</v>
      </c>
      <c r="AG1054" s="8">
        <v>104</v>
      </c>
      <c r="AH1054" s="8">
        <v>0</v>
      </c>
      <c r="AI1054" s="8">
        <v>0</v>
      </c>
      <c r="AJ1054" s="8">
        <v>38</v>
      </c>
      <c r="AK1054" s="8">
        <v>71</v>
      </c>
      <c r="AL1054" s="8">
        <v>0</v>
      </c>
      <c r="AM1054" s="8">
        <v>0</v>
      </c>
      <c r="AN1054" s="8">
        <v>109</v>
      </c>
      <c r="AO1054" s="41">
        <f t="shared" si="640"/>
        <v>0.91743119266055051</v>
      </c>
      <c r="AP1054" s="41">
        <f t="shared" si="641"/>
        <v>8.2568807339449546E-2</v>
      </c>
      <c r="AQ1054" s="41">
        <f t="shared" si="642"/>
        <v>0</v>
      </c>
      <c r="AR1054" s="41">
        <f t="shared" si="608"/>
        <v>4.5871559633027525E-2</v>
      </c>
      <c r="AS1054" s="41">
        <f t="shared" si="609"/>
        <v>0.11926605504587157</v>
      </c>
      <c r="AT1054" s="41">
        <f t="shared" si="610"/>
        <v>0.14678899082568808</v>
      </c>
      <c r="AU1054" s="41">
        <f t="shared" si="611"/>
        <v>0.11926605504587157</v>
      </c>
      <c r="AV1054" s="41">
        <f t="shared" si="612"/>
        <v>9.1743119266055051E-2</v>
      </c>
      <c r="AW1054" s="41">
        <f t="shared" si="613"/>
        <v>0.15596330275229359</v>
      </c>
      <c r="AX1054" s="41">
        <f t="shared" si="614"/>
        <v>0.11926605504587157</v>
      </c>
      <c r="AY1054" s="41">
        <f t="shared" si="615"/>
        <v>0.12844036697247707</v>
      </c>
      <c r="AZ1054" s="41">
        <f t="shared" si="616"/>
        <v>7.3394495412844041E-2</v>
      </c>
      <c r="BA1054" s="41">
        <f t="shared" si="617"/>
        <v>0</v>
      </c>
      <c r="BB1054" s="41">
        <f t="shared" si="618"/>
        <v>0</v>
      </c>
      <c r="BC1054" s="41">
        <f t="shared" si="619"/>
        <v>0</v>
      </c>
      <c r="BD1054" s="41">
        <f t="shared" si="620"/>
        <v>0.93577981651376152</v>
      </c>
      <c r="BE1054" s="41">
        <f t="shared" si="621"/>
        <v>6.4220183486238536E-2</v>
      </c>
      <c r="BF1054" s="41">
        <f t="shared" si="622"/>
        <v>0</v>
      </c>
      <c r="BG1054" s="41">
        <f t="shared" si="623"/>
        <v>0.43119266055045874</v>
      </c>
      <c r="BH1054" s="41">
        <f t="shared" si="624"/>
        <v>0.37614678899082571</v>
      </c>
      <c r="BI1054" s="41">
        <f t="shared" si="625"/>
        <v>0.19266055045871561</v>
      </c>
      <c r="BJ1054" s="41">
        <f t="shared" si="626"/>
        <v>0</v>
      </c>
      <c r="BK1054" s="41">
        <f t="shared" si="627"/>
        <v>0.11926605504587157</v>
      </c>
      <c r="BL1054" s="41">
        <f t="shared" si="628"/>
        <v>0</v>
      </c>
      <c r="BM1054" s="41">
        <f t="shared" si="629"/>
        <v>7.3394495412844041E-2</v>
      </c>
      <c r="BN1054" s="41">
        <f t="shared" si="630"/>
        <v>0.80733944954128445</v>
      </c>
      <c r="BO1054" s="41">
        <f t="shared" si="631"/>
        <v>4.5871559633027525E-2</v>
      </c>
      <c r="BP1054" s="41">
        <f t="shared" si="632"/>
        <v>0.95412844036697253</v>
      </c>
      <c r="BQ1054" s="41">
        <f t="shared" si="633"/>
        <v>0</v>
      </c>
      <c r="BR1054" s="41">
        <f t="shared" si="634"/>
        <v>0</v>
      </c>
      <c r="BS1054" s="41">
        <f t="shared" si="635"/>
        <v>0.34862385321100919</v>
      </c>
      <c r="BT1054" s="41">
        <f t="shared" si="636"/>
        <v>0.65137614678899081</v>
      </c>
      <c r="BU1054" s="41">
        <f t="shared" si="637"/>
        <v>0</v>
      </c>
      <c r="BV1054" s="41">
        <f t="shared" si="638"/>
        <v>0</v>
      </c>
      <c r="BW1054" s="41">
        <f t="shared" si="639"/>
        <v>1</v>
      </c>
      <c r="BX1054" s="41" t="str">
        <f t="shared" si="644"/>
        <v>2015Registered nursesYukon</v>
      </c>
      <c r="BY1054" s="51">
        <f>VLOOKUP(BX1054,'%workplace'!$A$1:$F$381,6,FALSE)</f>
        <v>392</v>
      </c>
      <c r="BZ1054" s="32">
        <f t="shared" si="645"/>
        <v>0.27806122448979592</v>
      </c>
    </row>
    <row r="1055" spans="1:78" s="8" customFormat="1" hidden="1" x14ac:dyDescent="0.2">
      <c r="A1055" s="8" t="str">
        <f t="shared" si="643"/>
        <v>2015Registered nursesYukonNursing home/long-term care</v>
      </c>
      <c r="B1055" s="8" t="s">
        <v>7</v>
      </c>
      <c r="C1055" s="8" t="s">
        <v>24</v>
      </c>
      <c r="D1055" s="8" t="s">
        <v>12</v>
      </c>
      <c r="E1055" s="8">
        <v>2015</v>
      </c>
      <c r="F1055" s="8">
        <v>28</v>
      </c>
      <c r="G1055" s="8">
        <v>1</v>
      </c>
      <c r="H1055" s="8">
        <v>0</v>
      </c>
      <c r="I1055" s="8">
        <v>3</v>
      </c>
      <c r="J1055" s="8">
        <v>4</v>
      </c>
      <c r="K1055" s="8">
        <v>0</v>
      </c>
      <c r="L1055" s="8">
        <v>4</v>
      </c>
      <c r="M1055" s="8">
        <v>7</v>
      </c>
      <c r="N1055" s="8">
        <v>3</v>
      </c>
      <c r="O1055" s="8">
        <v>6</v>
      </c>
      <c r="P1055" s="8">
        <v>2</v>
      </c>
      <c r="Q1055" s="8">
        <v>0</v>
      </c>
      <c r="R1055" s="8">
        <v>0</v>
      </c>
      <c r="S1055" s="8">
        <v>0</v>
      </c>
      <c r="T1055" s="8">
        <v>0</v>
      </c>
      <c r="U1055" s="8">
        <v>21</v>
      </c>
      <c r="V1055" s="8">
        <v>8</v>
      </c>
      <c r="W1055" s="8">
        <v>0</v>
      </c>
      <c r="X1055" s="8">
        <v>20</v>
      </c>
      <c r="Y1055" s="8">
        <v>8</v>
      </c>
      <c r="Z1055" s="8">
        <v>1</v>
      </c>
      <c r="AA1055" s="8">
        <v>0</v>
      </c>
      <c r="AB1055" s="8">
        <v>10</v>
      </c>
      <c r="AC1055" s="8">
        <v>0</v>
      </c>
      <c r="AD1055" s="8">
        <v>4</v>
      </c>
      <c r="AE1055" s="8">
        <v>15</v>
      </c>
      <c r="AF1055" s="8">
        <v>3</v>
      </c>
      <c r="AG1055" s="8">
        <v>26</v>
      </c>
      <c r="AH1055" s="8">
        <v>0</v>
      </c>
      <c r="AI1055" s="8">
        <v>0</v>
      </c>
      <c r="AJ1055" s="8">
        <v>1</v>
      </c>
      <c r="AK1055" s="8">
        <v>28</v>
      </c>
      <c r="AL1055" s="8">
        <v>0</v>
      </c>
      <c r="AM1055" s="8">
        <v>0</v>
      </c>
      <c r="AN1055" s="8">
        <v>29</v>
      </c>
      <c r="AO1055" s="41">
        <f t="shared" si="640"/>
        <v>0.96551724137931039</v>
      </c>
      <c r="AP1055" s="41">
        <f t="shared" si="641"/>
        <v>3.4482758620689655E-2</v>
      </c>
      <c r="AQ1055" s="41">
        <f t="shared" si="642"/>
        <v>0</v>
      </c>
      <c r="AR1055" s="41">
        <f t="shared" si="608"/>
        <v>0.10344827586206896</v>
      </c>
      <c r="AS1055" s="41">
        <f t="shared" si="609"/>
        <v>0.13793103448275862</v>
      </c>
      <c r="AT1055" s="41">
        <f t="shared" si="610"/>
        <v>0</v>
      </c>
      <c r="AU1055" s="41">
        <f t="shared" si="611"/>
        <v>0.13793103448275862</v>
      </c>
      <c r="AV1055" s="41">
        <f t="shared" si="612"/>
        <v>0.2413793103448276</v>
      </c>
      <c r="AW1055" s="41">
        <f t="shared" si="613"/>
        <v>0.10344827586206896</v>
      </c>
      <c r="AX1055" s="41">
        <f t="shared" si="614"/>
        <v>0.20689655172413793</v>
      </c>
      <c r="AY1055" s="41">
        <f t="shared" si="615"/>
        <v>6.8965517241379309E-2</v>
      </c>
      <c r="AZ1055" s="41">
        <f t="shared" si="616"/>
        <v>0</v>
      </c>
      <c r="BA1055" s="41">
        <f t="shared" si="617"/>
        <v>0</v>
      </c>
      <c r="BB1055" s="41">
        <f t="shared" si="618"/>
        <v>0</v>
      </c>
      <c r="BC1055" s="41">
        <f t="shared" si="619"/>
        <v>0</v>
      </c>
      <c r="BD1055" s="41">
        <f t="shared" si="620"/>
        <v>0.72413793103448276</v>
      </c>
      <c r="BE1055" s="41">
        <f t="shared" si="621"/>
        <v>0.27586206896551724</v>
      </c>
      <c r="BF1055" s="41">
        <f t="shared" si="622"/>
        <v>0</v>
      </c>
      <c r="BG1055" s="41">
        <f t="shared" si="623"/>
        <v>0.68965517241379315</v>
      </c>
      <c r="BH1055" s="41">
        <f t="shared" si="624"/>
        <v>0.27586206896551724</v>
      </c>
      <c r="BI1055" s="41">
        <f t="shared" si="625"/>
        <v>3.4482758620689655E-2</v>
      </c>
      <c r="BJ1055" s="41">
        <f t="shared" si="626"/>
        <v>0</v>
      </c>
      <c r="BK1055" s="41">
        <f t="shared" si="627"/>
        <v>0.34482758620689657</v>
      </c>
      <c r="BL1055" s="41">
        <f t="shared" si="628"/>
        <v>0</v>
      </c>
      <c r="BM1055" s="41">
        <f t="shared" si="629"/>
        <v>0.13793103448275862</v>
      </c>
      <c r="BN1055" s="41">
        <f t="shared" si="630"/>
        <v>0.51724137931034486</v>
      </c>
      <c r="BO1055" s="41">
        <f t="shared" si="631"/>
        <v>0.10344827586206896</v>
      </c>
      <c r="BP1055" s="41">
        <f t="shared" si="632"/>
        <v>0.89655172413793105</v>
      </c>
      <c r="BQ1055" s="41">
        <f t="shared" si="633"/>
        <v>0</v>
      </c>
      <c r="BR1055" s="41">
        <f t="shared" si="634"/>
        <v>0</v>
      </c>
      <c r="BS1055" s="41">
        <f t="shared" si="635"/>
        <v>3.4482758620689655E-2</v>
      </c>
      <c r="BT1055" s="41">
        <f t="shared" si="636"/>
        <v>0.96551724137931039</v>
      </c>
      <c r="BU1055" s="41">
        <f t="shared" si="637"/>
        <v>0</v>
      </c>
      <c r="BV1055" s="41">
        <f t="shared" si="638"/>
        <v>0</v>
      </c>
      <c r="BW1055" s="41">
        <f t="shared" si="639"/>
        <v>1</v>
      </c>
      <c r="BX1055" s="41" t="str">
        <f t="shared" si="644"/>
        <v>2015Registered nursesYukon</v>
      </c>
      <c r="BY1055" s="51">
        <f>VLOOKUP(BX1055,'%workplace'!$A$1:$F$381,6,FALSE)</f>
        <v>392</v>
      </c>
      <c r="BZ1055" s="32">
        <f t="shared" si="645"/>
        <v>7.3979591836734693E-2</v>
      </c>
    </row>
    <row r="1056" spans="1:78" s="8" customFormat="1" hidden="1" x14ac:dyDescent="0.2">
      <c r="A1056" s="8" t="str">
        <f t="shared" si="643"/>
        <v>2015Registered nursesYukonHospital</v>
      </c>
      <c r="B1056" s="8" t="s">
        <v>7</v>
      </c>
      <c r="C1056" s="8" t="s">
        <v>24</v>
      </c>
      <c r="D1056" s="8" t="s">
        <v>10</v>
      </c>
      <c r="E1056" s="8">
        <v>2015</v>
      </c>
      <c r="F1056" s="8">
        <v>190</v>
      </c>
      <c r="G1056" s="8">
        <v>24</v>
      </c>
      <c r="H1056" s="8">
        <v>0</v>
      </c>
      <c r="I1056" s="8">
        <v>35</v>
      </c>
      <c r="J1056" s="8">
        <v>48</v>
      </c>
      <c r="K1056" s="8">
        <v>29</v>
      </c>
      <c r="L1056" s="8">
        <v>19</v>
      </c>
      <c r="M1056" s="8">
        <v>19</v>
      </c>
      <c r="N1056" s="8">
        <v>20</v>
      </c>
      <c r="O1056" s="8">
        <v>21</v>
      </c>
      <c r="P1056" s="8">
        <v>15</v>
      </c>
      <c r="Q1056" s="8">
        <v>4</v>
      </c>
      <c r="R1056" s="8">
        <v>1</v>
      </c>
      <c r="S1056" s="8">
        <v>3</v>
      </c>
      <c r="T1056" s="8">
        <v>0</v>
      </c>
      <c r="U1056" s="8">
        <v>194</v>
      </c>
      <c r="V1056" s="8">
        <v>20</v>
      </c>
      <c r="W1056" s="8">
        <v>0</v>
      </c>
      <c r="X1056" s="8">
        <v>94</v>
      </c>
      <c r="Y1056" s="8">
        <v>87</v>
      </c>
      <c r="Z1056" s="8">
        <v>33</v>
      </c>
      <c r="AA1056" s="8">
        <v>0</v>
      </c>
      <c r="AB1056" s="8">
        <v>8</v>
      </c>
      <c r="AC1056" s="8">
        <v>0</v>
      </c>
      <c r="AD1056" s="8">
        <v>15</v>
      </c>
      <c r="AE1056" s="8">
        <v>191</v>
      </c>
      <c r="AF1056" s="8">
        <v>17</v>
      </c>
      <c r="AG1056" s="8">
        <v>196</v>
      </c>
      <c r="AH1056" s="8">
        <v>1</v>
      </c>
      <c r="AI1056" s="8">
        <v>0</v>
      </c>
      <c r="AJ1056" s="8">
        <v>32</v>
      </c>
      <c r="AK1056" s="8">
        <v>182</v>
      </c>
      <c r="AL1056" s="8">
        <v>0</v>
      </c>
      <c r="AM1056" s="8">
        <v>0</v>
      </c>
      <c r="AN1056" s="8">
        <v>214</v>
      </c>
      <c r="AO1056" s="41">
        <f t="shared" si="640"/>
        <v>0.88785046728971961</v>
      </c>
      <c r="AP1056" s="41">
        <f t="shared" si="641"/>
        <v>0.11214953271028037</v>
      </c>
      <c r="AQ1056" s="41">
        <f t="shared" si="642"/>
        <v>0</v>
      </c>
      <c r="AR1056" s="41">
        <f t="shared" si="608"/>
        <v>0.16355140186915887</v>
      </c>
      <c r="AS1056" s="41">
        <f t="shared" si="609"/>
        <v>0.22429906542056074</v>
      </c>
      <c r="AT1056" s="41">
        <f t="shared" si="610"/>
        <v>0.13551401869158877</v>
      </c>
      <c r="AU1056" s="41">
        <f t="shared" si="611"/>
        <v>8.8785046728971959E-2</v>
      </c>
      <c r="AV1056" s="41">
        <f t="shared" si="612"/>
        <v>8.8785046728971959E-2</v>
      </c>
      <c r="AW1056" s="41">
        <f t="shared" si="613"/>
        <v>9.3457943925233641E-2</v>
      </c>
      <c r="AX1056" s="41">
        <f t="shared" si="614"/>
        <v>9.8130841121495324E-2</v>
      </c>
      <c r="AY1056" s="41">
        <f t="shared" si="615"/>
        <v>7.0093457943925228E-2</v>
      </c>
      <c r="AZ1056" s="41">
        <f t="shared" si="616"/>
        <v>1.8691588785046728E-2</v>
      </c>
      <c r="BA1056" s="41">
        <f t="shared" si="617"/>
        <v>4.6728971962616819E-3</v>
      </c>
      <c r="BB1056" s="41">
        <f t="shared" si="618"/>
        <v>1.4018691588785047E-2</v>
      </c>
      <c r="BC1056" s="41">
        <f t="shared" si="619"/>
        <v>0</v>
      </c>
      <c r="BD1056" s="41">
        <f t="shared" si="620"/>
        <v>0.90654205607476634</v>
      </c>
      <c r="BE1056" s="41">
        <f t="shared" si="621"/>
        <v>9.3457943925233641E-2</v>
      </c>
      <c r="BF1056" s="41">
        <f t="shared" si="622"/>
        <v>0</v>
      </c>
      <c r="BG1056" s="41">
        <f t="shared" si="623"/>
        <v>0.43925233644859812</v>
      </c>
      <c r="BH1056" s="41">
        <f t="shared" si="624"/>
        <v>0.40654205607476634</v>
      </c>
      <c r="BI1056" s="41">
        <f t="shared" si="625"/>
        <v>0.1542056074766355</v>
      </c>
      <c r="BJ1056" s="41">
        <f t="shared" si="626"/>
        <v>0</v>
      </c>
      <c r="BK1056" s="41">
        <f t="shared" si="627"/>
        <v>3.7383177570093455E-2</v>
      </c>
      <c r="BL1056" s="41">
        <f t="shared" si="628"/>
        <v>0</v>
      </c>
      <c r="BM1056" s="41">
        <f t="shared" si="629"/>
        <v>7.0093457943925228E-2</v>
      </c>
      <c r="BN1056" s="41">
        <f t="shared" si="630"/>
        <v>0.89252336448598135</v>
      </c>
      <c r="BO1056" s="41">
        <f t="shared" si="631"/>
        <v>7.9439252336448593E-2</v>
      </c>
      <c r="BP1056" s="41">
        <f t="shared" si="632"/>
        <v>0.91588785046728971</v>
      </c>
      <c r="BQ1056" s="41">
        <f t="shared" si="633"/>
        <v>4.6728971962616819E-3</v>
      </c>
      <c r="BR1056" s="41">
        <f t="shared" si="634"/>
        <v>0</v>
      </c>
      <c r="BS1056" s="41">
        <f t="shared" si="635"/>
        <v>0.14953271028037382</v>
      </c>
      <c r="BT1056" s="41">
        <f t="shared" si="636"/>
        <v>0.85046728971962615</v>
      </c>
      <c r="BU1056" s="41">
        <f t="shared" si="637"/>
        <v>0</v>
      </c>
      <c r="BV1056" s="41">
        <f t="shared" si="638"/>
        <v>0</v>
      </c>
      <c r="BW1056" s="41">
        <f t="shared" si="639"/>
        <v>1</v>
      </c>
      <c r="BX1056" s="41" t="str">
        <f t="shared" si="644"/>
        <v>2015Registered nursesYukon</v>
      </c>
      <c r="BY1056" s="51">
        <f>VLOOKUP(BX1056,'%workplace'!$A$1:$F$381,6,FALSE)</f>
        <v>392</v>
      </c>
      <c r="BZ1056" s="32">
        <f t="shared" si="645"/>
        <v>0.54591836734693877</v>
      </c>
    </row>
    <row r="1057" spans="1:78" s="8" customFormat="1" hidden="1" x14ac:dyDescent="0.2">
      <c r="A1057" s="8" t="str">
        <f t="shared" si="643"/>
        <v>2015Registered nursesYukonOther places of work</v>
      </c>
      <c r="B1057" s="8" t="s">
        <v>7</v>
      </c>
      <c r="C1057" s="8" t="s">
        <v>24</v>
      </c>
      <c r="D1057" s="8" t="s">
        <v>13</v>
      </c>
      <c r="E1057" s="8">
        <v>2015</v>
      </c>
      <c r="F1057" s="8">
        <v>32</v>
      </c>
      <c r="G1057" s="8">
        <v>8</v>
      </c>
      <c r="H1057" s="8">
        <v>0</v>
      </c>
      <c r="I1057" s="8">
        <v>5</v>
      </c>
      <c r="J1057" s="8">
        <v>4</v>
      </c>
      <c r="K1057" s="8">
        <v>3</v>
      </c>
      <c r="L1057" s="8">
        <v>4</v>
      </c>
      <c r="M1057" s="8">
        <v>2</v>
      </c>
      <c r="N1057" s="8">
        <v>6</v>
      </c>
      <c r="O1057" s="8">
        <v>8</v>
      </c>
      <c r="P1057" s="8">
        <v>6</v>
      </c>
      <c r="Q1057" s="8">
        <v>2</v>
      </c>
      <c r="R1057" s="8">
        <v>0</v>
      </c>
      <c r="S1057" s="8">
        <v>0</v>
      </c>
      <c r="T1057" s="8">
        <v>0</v>
      </c>
      <c r="U1057" s="8">
        <v>36</v>
      </c>
      <c r="V1057" s="8">
        <v>4</v>
      </c>
      <c r="W1057" s="8">
        <v>0</v>
      </c>
      <c r="X1057" s="8">
        <v>31</v>
      </c>
      <c r="Y1057" s="8">
        <v>7</v>
      </c>
      <c r="Z1057" s="8">
        <v>2</v>
      </c>
      <c r="AA1057" s="8">
        <v>0</v>
      </c>
      <c r="AB1057" s="8">
        <v>6</v>
      </c>
      <c r="AC1057" s="8">
        <v>0</v>
      </c>
      <c r="AD1057" s="8">
        <v>23</v>
      </c>
      <c r="AE1057" s="8">
        <v>11</v>
      </c>
      <c r="AF1057" s="8">
        <v>10</v>
      </c>
      <c r="AG1057" s="8">
        <v>19</v>
      </c>
      <c r="AH1057" s="8">
        <v>10</v>
      </c>
      <c r="AI1057" s="8">
        <v>1</v>
      </c>
      <c r="AJ1057" s="8">
        <v>1</v>
      </c>
      <c r="AK1057" s="8">
        <v>39</v>
      </c>
      <c r="AL1057" s="8">
        <v>0</v>
      </c>
      <c r="AM1057" s="8">
        <v>0</v>
      </c>
      <c r="AN1057" s="8">
        <v>40</v>
      </c>
      <c r="AO1057" s="41">
        <f t="shared" si="640"/>
        <v>0.8</v>
      </c>
      <c r="AP1057" s="41">
        <f t="shared" si="641"/>
        <v>0.2</v>
      </c>
      <c r="AQ1057" s="41">
        <f t="shared" si="642"/>
        <v>0</v>
      </c>
      <c r="AR1057" s="41">
        <f t="shared" si="608"/>
        <v>0.125</v>
      </c>
      <c r="AS1057" s="41">
        <f t="shared" si="609"/>
        <v>0.1</v>
      </c>
      <c r="AT1057" s="41">
        <f t="shared" si="610"/>
        <v>7.4999999999999997E-2</v>
      </c>
      <c r="AU1057" s="41">
        <f t="shared" si="611"/>
        <v>0.1</v>
      </c>
      <c r="AV1057" s="41">
        <f t="shared" si="612"/>
        <v>0.05</v>
      </c>
      <c r="AW1057" s="41">
        <f t="shared" si="613"/>
        <v>0.15</v>
      </c>
      <c r="AX1057" s="41">
        <f t="shared" si="614"/>
        <v>0.2</v>
      </c>
      <c r="AY1057" s="41">
        <f t="shared" si="615"/>
        <v>0.15</v>
      </c>
      <c r="AZ1057" s="41">
        <f t="shared" si="616"/>
        <v>0.05</v>
      </c>
      <c r="BA1057" s="41">
        <f t="shared" si="617"/>
        <v>0</v>
      </c>
      <c r="BB1057" s="41">
        <f t="shared" si="618"/>
        <v>0</v>
      </c>
      <c r="BC1057" s="41">
        <f t="shared" si="619"/>
        <v>0</v>
      </c>
      <c r="BD1057" s="41">
        <f t="shared" si="620"/>
        <v>0.9</v>
      </c>
      <c r="BE1057" s="41">
        <f t="shared" si="621"/>
        <v>0.1</v>
      </c>
      <c r="BF1057" s="41">
        <f t="shared" si="622"/>
        <v>0</v>
      </c>
      <c r="BG1057" s="41">
        <f t="shared" si="623"/>
        <v>0.77500000000000002</v>
      </c>
      <c r="BH1057" s="41">
        <f t="shared" si="624"/>
        <v>0.17499999999999999</v>
      </c>
      <c r="BI1057" s="41">
        <f t="shared" si="625"/>
        <v>0.05</v>
      </c>
      <c r="BJ1057" s="41">
        <f t="shared" si="626"/>
        <v>0</v>
      </c>
      <c r="BK1057" s="41">
        <f t="shared" si="627"/>
        <v>0.15</v>
      </c>
      <c r="BL1057" s="41">
        <f t="shared" si="628"/>
        <v>0</v>
      </c>
      <c r="BM1057" s="41">
        <f t="shared" si="629"/>
        <v>0.57499999999999996</v>
      </c>
      <c r="BN1057" s="41">
        <f t="shared" si="630"/>
        <v>0.27500000000000002</v>
      </c>
      <c r="BO1057" s="41">
        <f t="shared" si="631"/>
        <v>0.25</v>
      </c>
      <c r="BP1057" s="41">
        <f t="shared" si="632"/>
        <v>0.47499999999999998</v>
      </c>
      <c r="BQ1057" s="41">
        <f t="shared" si="633"/>
        <v>0.25</v>
      </c>
      <c r="BR1057" s="41">
        <f t="shared" si="634"/>
        <v>2.5000000000000001E-2</v>
      </c>
      <c r="BS1057" s="41">
        <f t="shared" si="635"/>
        <v>2.5000000000000001E-2</v>
      </c>
      <c r="BT1057" s="41">
        <f t="shared" si="636"/>
        <v>0.97499999999999998</v>
      </c>
      <c r="BU1057" s="41">
        <f t="shared" si="637"/>
        <v>0</v>
      </c>
      <c r="BV1057" s="41">
        <f t="shared" si="638"/>
        <v>0</v>
      </c>
      <c r="BW1057" s="41">
        <f t="shared" si="639"/>
        <v>1</v>
      </c>
      <c r="BX1057" s="41" t="str">
        <f t="shared" si="644"/>
        <v>2015Registered nursesYukon</v>
      </c>
      <c r="BY1057" s="51">
        <f>VLOOKUP(BX1057,'%workplace'!$A$1:$F$381,6,FALSE)</f>
        <v>392</v>
      </c>
      <c r="BZ1057" s="32">
        <f t="shared" si="645"/>
        <v>0.10204081632653061</v>
      </c>
    </row>
    <row r="1058" spans="1:78" s="8" customFormat="1" hidden="1" x14ac:dyDescent="0.2">
      <c r="A1058" s="8" t="str">
        <f t="shared" si="643"/>
        <v>2015Licensed practical nursesNewfoundland and LabradorAll places of work</v>
      </c>
      <c r="B1058" s="8" t="s">
        <v>3</v>
      </c>
      <c r="C1058" s="8" t="s">
        <v>14</v>
      </c>
      <c r="D1058" s="8" t="s">
        <v>9</v>
      </c>
      <c r="E1058" s="8">
        <v>2015</v>
      </c>
      <c r="F1058" s="8">
        <v>2011</v>
      </c>
      <c r="G1058" s="8">
        <v>234</v>
      </c>
      <c r="H1058" s="8">
        <v>0</v>
      </c>
      <c r="I1058" s="8">
        <v>177</v>
      </c>
      <c r="J1058" s="8">
        <v>210</v>
      </c>
      <c r="K1058" s="8">
        <v>310</v>
      </c>
      <c r="L1058" s="8">
        <v>303</v>
      </c>
      <c r="M1058" s="8">
        <v>364</v>
      </c>
      <c r="N1058" s="8">
        <v>377</v>
      </c>
      <c r="O1058" s="8">
        <v>268</v>
      </c>
      <c r="P1058" s="8">
        <v>104</v>
      </c>
      <c r="Q1058" s="8">
        <v>13</v>
      </c>
      <c r="R1058" s="8">
        <v>0</v>
      </c>
      <c r="S1058" s="8">
        <v>119</v>
      </c>
      <c r="T1058" s="8">
        <v>0</v>
      </c>
      <c r="U1058" s="8">
        <v>2162</v>
      </c>
      <c r="V1058" s="8">
        <v>0</v>
      </c>
      <c r="W1058" s="8">
        <v>83</v>
      </c>
      <c r="X1058" s="8">
        <v>1501</v>
      </c>
      <c r="Y1058" s="8">
        <v>107</v>
      </c>
      <c r="Z1058" s="8">
        <v>637</v>
      </c>
      <c r="AA1058" s="8">
        <v>0</v>
      </c>
      <c r="AB1058" s="8">
        <v>0</v>
      </c>
      <c r="AC1058" s="8">
        <v>0</v>
      </c>
      <c r="AD1058" s="8">
        <v>97</v>
      </c>
      <c r="AE1058" s="8">
        <v>2148</v>
      </c>
      <c r="AF1058" s="8">
        <v>6</v>
      </c>
      <c r="AG1058" s="8">
        <v>2235</v>
      </c>
      <c r="AH1058" s="8">
        <v>4</v>
      </c>
      <c r="AI1058" s="8">
        <v>0</v>
      </c>
      <c r="AJ1058" s="8">
        <v>1030</v>
      </c>
      <c r="AK1058" s="8">
        <v>1215</v>
      </c>
      <c r="AL1058" s="8">
        <v>0</v>
      </c>
      <c r="AM1058" s="8">
        <v>0</v>
      </c>
      <c r="AN1058" s="8">
        <v>2245</v>
      </c>
      <c r="AO1058" s="41">
        <f t="shared" si="640"/>
        <v>0.8957683741648107</v>
      </c>
      <c r="AP1058" s="41">
        <f t="shared" si="641"/>
        <v>0.10423162583518931</v>
      </c>
      <c r="AQ1058" s="41">
        <f t="shared" si="642"/>
        <v>0</v>
      </c>
      <c r="AR1058" s="41">
        <f t="shared" si="608"/>
        <v>7.8841870824053459E-2</v>
      </c>
      <c r="AS1058" s="41">
        <f t="shared" si="609"/>
        <v>9.3541202672605794E-2</v>
      </c>
      <c r="AT1058" s="41">
        <f t="shared" si="610"/>
        <v>0.13808463251670378</v>
      </c>
      <c r="AU1058" s="41">
        <f t="shared" si="611"/>
        <v>0.13496659242761694</v>
      </c>
      <c r="AV1058" s="41">
        <f t="shared" si="612"/>
        <v>0.16213808463251669</v>
      </c>
      <c r="AW1058" s="41">
        <f t="shared" si="613"/>
        <v>0.16792873051224944</v>
      </c>
      <c r="AX1058" s="41">
        <f t="shared" si="614"/>
        <v>0.11937639198218263</v>
      </c>
      <c r="AY1058" s="41">
        <f t="shared" si="615"/>
        <v>4.6325167037861915E-2</v>
      </c>
      <c r="AZ1058" s="41">
        <f t="shared" si="616"/>
        <v>5.7906458797327394E-3</v>
      </c>
      <c r="BA1058" s="41">
        <f t="shared" si="617"/>
        <v>0</v>
      </c>
      <c r="BB1058" s="41">
        <f t="shared" si="618"/>
        <v>5.3006681514476614E-2</v>
      </c>
      <c r="BC1058" s="41">
        <f t="shared" si="619"/>
        <v>0</v>
      </c>
      <c r="BD1058" s="41">
        <f t="shared" si="620"/>
        <v>0.96302895322939863</v>
      </c>
      <c r="BE1058" s="41">
        <f t="shared" si="621"/>
        <v>0</v>
      </c>
      <c r="BF1058" s="41">
        <f t="shared" si="622"/>
        <v>3.6971046770601333E-2</v>
      </c>
      <c r="BG1058" s="41">
        <f t="shared" si="623"/>
        <v>0.66859688195991096</v>
      </c>
      <c r="BH1058" s="41">
        <f t="shared" si="624"/>
        <v>4.7661469933184854E-2</v>
      </c>
      <c r="BI1058" s="41">
        <f t="shared" si="625"/>
        <v>0.28374164810690422</v>
      </c>
      <c r="BJ1058" s="41">
        <f t="shared" si="626"/>
        <v>0</v>
      </c>
      <c r="BK1058" s="41">
        <f t="shared" si="627"/>
        <v>0</v>
      </c>
      <c r="BL1058" s="41">
        <f t="shared" si="628"/>
        <v>0</v>
      </c>
      <c r="BM1058" s="41">
        <f t="shared" si="629"/>
        <v>4.3207126948775057E-2</v>
      </c>
      <c r="BN1058" s="41">
        <f t="shared" si="630"/>
        <v>0.95679287305122496</v>
      </c>
      <c r="BO1058" s="41">
        <f t="shared" si="631"/>
        <v>2.6726057906458797E-3</v>
      </c>
      <c r="BP1058" s="41">
        <f t="shared" si="632"/>
        <v>0.99554565701559017</v>
      </c>
      <c r="BQ1058" s="41">
        <f t="shared" si="633"/>
        <v>1.7817371937639199E-3</v>
      </c>
      <c r="BR1058" s="41">
        <f t="shared" si="634"/>
        <v>0</v>
      </c>
      <c r="BS1058" s="41">
        <f t="shared" si="635"/>
        <v>0.45879732739420936</v>
      </c>
      <c r="BT1058" s="41">
        <f t="shared" si="636"/>
        <v>0.54120267260579069</v>
      </c>
      <c r="BU1058" s="41">
        <f t="shared" si="637"/>
        <v>0</v>
      </c>
      <c r="BV1058" s="41">
        <f t="shared" si="638"/>
        <v>0</v>
      </c>
      <c r="BW1058" s="41">
        <f t="shared" si="639"/>
        <v>1</v>
      </c>
      <c r="BX1058" s="41" t="str">
        <f t="shared" si="644"/>
        <v>2015Licensed practical nursesNewfoundland and Labrador</v>
      </c>
      <c r="BY1058" s="51">
        <f>VLOOKUP(BX1058,'%workplace'!$A$1:$F$381,6,FALSE)</f>
        <v>2245</v>
      </c>
      <c r="BZ1058" s="32">
        <f t="shared" si="645"/>
        <v>1</v>
      </c>
    </row>
    <row r="1059" spans="1:78" s="8" customFormat="1" hidden="1" x14ac:dyDescent="0.2">
      <c r="A1059" s="8" t="str">
        <f t="shared" si="643"/>
        <v>2015Licensed practical nursesNewfoundland and LabradorCommunity health</v>
      </c>
      <c r="B1059" s="8" t="s">
        <v>3</v>
      </c>
      <c r="C1059" s="8" t="s">
        <v>14</v>
      </c>
      <c r="D1059" s="8" t="s">
        <v>11</v>
      </c>
      <c r="E1059" s="8">
        <v>2015</v>
      </c>
      <c r="F1059" s="8">
        <v>96</v>
      </c>
      <c r="G1059" s="8">
        <v>4</v>
      </c>
      <c r="H1059" s="8">
        <v>0</v>
      </c>
      <c r="I1059" s="8">
        <v>3</v>
      </c>
      <c r="J1059" s="8">
        <v>12</v>
      </c>
      <c r="K1059" s="8">
        <v>18</v>
      </c>
      <c r="L1059" s="8">
        <v>12</v>
      </c>
      <c r="M1059" s="8">
        <v>17</v>
      </c>
      <c r="N1059" s="8">
        <v>17</v>
      </c>
      <c r="O1059" s="8">
        <v>11</v>
      </c>
      <c r="P1059" s="8">
        <v>7</v>
      </c>
      <c r="Q1059" s="8">
        <v>0</v>
      </c>
      <c r="R1059" s="8">
        <v>0</v>
      </c>
      <c r="S1059" s="8">
        <v>3</v>
      </c>
      <c r="T1059" s="8">
        <v>0</v>
      </c>
      <c r="U1059" s="8">
        <v>98</v>
      </c>
      <c r="V1059" s="8">
        <v>0</v>
      </c>
      <c r="W1059" s="8">
        <v>2</v>
      </c>
      <c r="X1059" s="8">
        <v>70</v>
      </c>
      <c r="Y1059" s="8">
        <v>5</v>
      </c>
      <c r="Z1059" s="8">
        <v>25</v>
      </c>
      <c r="AA1059" s="8">
        <v>0</v>
      </c>
      <c r="AB1059" s="8">
        <v>0</v>
      </c>
      <c r="AC1059" s="8">
        <v>0</v>
      </c>
      <c r="AD1059" s="8">
        <v>4</v>
      </c>
      <c r="AE1059" s="8">
        <v>96</v>
      </c>
      <c r="AF1059" s="8">
        <v>0</v>
      </c>
      <c r="AG1059" s="8">
        <v>100</v>
      </c>
      <c r="AH1059" s="8">
        <v>0</v>
      </c>
      <c r="AI1059" s="8">
        <v>0</v>
      </c>
      <c r="AJ1059" s="8">
        <v>67</v>
      </c>
      <c r="AK1059" s="8">
        <v>33</v>
      </c>
      <c r="AL1059" s="8">
        <v>0</v>
      </c>
      <c r="AM1059" s="8">
        <v>0</v>
      </c>
      <c r="AN1059" s="8">
        <v>100</v>
      </c>
      <c r="AO1059" s="41">
        <f t="shared" si="640"/>
        <v>0.96</v>
      </c>
      <c r="AP1059" s="41">
        <f t="shared" si="641"/>
        <v>0.04</v>
      </c>
      <c r="AQ1059" s="41">
        <f t="shared" si="642"/>
        <v>0</v>
      </c>
      <c r="AR1059" s="41">
        <f t="shared" si="608"/>
        <v>0.03</v>
      </c>
      <c r="AS1059" s="41">
        <f t="shared" si="609"/>
        <v>0.12</v>
      </c>
      <c r="AT1059" s="41">
        <f t="shared" si="610"/>
        <v>0.18</v>
      </c>
      <c r="AU1059" s="41">
        <f t="shared" si="611"/>
        <v>0.12</v>
      </c>
      <c r="AV1059" s="41">
        <f t="shared" si="612"/>
        <v>0.17</v>
      </c>
      <c r="AW1059" s="41">
        <f t="shared" si="613"/>
        <v>0.17</v>
      </c>
      <c r="AX1059" s="41">
        <f t="shared" si="614"/>
        <v>0.11</v>
      </c>
      <c r="AY1059" s="41">
        <f t="shared" si="615"/>
        <v>7.0000000000000007E-2</v>
      </c>
      <c r="AZ1059" s="41">
        <f t="shared" si="616"/>
        <v>0</v>
      </c>
      <c r="BA1059" s="41">
        <f t="shared" si="617"/>
        <v>0</v>
      </c>
      <c r="BB1059" s="41">
        <f t="shared" si="618"/>
        <v>0.03</v>
      </c>
      <c r="BC1059" s="41">
        <f t="shared" si="619"/>
        <v>0</v>
      </c>
      <c r="BD1059" s="41">
        <f t="shared" si="620"/>
        <v>0.98</v>
      </c>
      <c r="BE1059" s="41">
        <f t="shared" si="621"/>
        <v>0</v>
      </c>
      <c r="BF1059" s="41">
        <f t="shared" si="622"/>
        <v>0.02</v>
      </c>
      <c r="BG1059" s="41">
        <f t="shared" si="623"/>
        <v>0.7</v>
      </c>
      <c r="BH1059" s="41">
        <f t="shared" si="624"/>
        <v>0.05</v>
      </c>
      <c r="BI1059" s="41">
        <f t="shared" si="625"/>
        <v>0.25</v>
      </c>
      <c r="BJ1059" s="41">
        <f t="shared" si="626"/>
        <v>0</v>
      </c>
      <c r="BK1059" s="41">
        <f t="shared" si="627"/>
        <v>0</v>
      </c>
      <c r="BL1059" s="41">
        <f t="shared" si="628"/>
        <v>0</v>
      </c>
      <c r="BM1059" s="41">
        <f t="shared" si="629"/>
        <v>0.04</v>
      </c>
      <c r="BN1059" s="41">
        <f t="shared" si="630"/>
        <v>0.96</v>
      </c>
      <c r="BO1059" s="41">
        <f t="shared" si="631"/>
        <v>0</v>
      </c>
      <c r="BP1059" s="41">
        <f t="shared" si="632"/>
        <v>1</v>
      </c>
      <c r="BQ1059" s="41">
        <f t="shared" si="633"/>
        <v>0</v>
      </c>
      <c r="BR1059" s="41">
        <f t="shared" si="634"/>
        <v>0</v>
      </c>
      <c r="BS1059" s="41">
        <f t="shared" si="635"/>
        <v>0.67</v>
      </c>
      <c r="BT1059" s="41">
        <f t="shared" si="636"/>
        <v>0.33</v>
      </c>
      <c r="BU1059" s="41">
        <f t="shared" si="637"/>
        <v>0</v>
      </c>
      <c r="BV1059" s="41">
        <f t="shared" si="638"/>
        <v>0</v>
      </c>
      <c r="BW1059" s="41">
        <f t="shared" si="639"/>
        <v>1</v>
      </c>
      <c r="BX1059" s="41" t="str">
        <f t="shared" si="644"/>
        <v>2015Licensed practical nursesNewfoundland and Labrador</v>
      </c>
      <c r="BY1059" s="51">
        <f>VLOOKUP(BX1059,'%workplace'!$A$1:$F$381,6,FALSE)</f>
        <v>2245</v>
      </c>
      <c r="BZ1059" s="32">
        <f t="shared" si="645"/>
        <v>4.4543429844097995E-2</v>
      </c>
    </row>
    <row r="1060" spans="1:78" s="8" customFormat="1" hidden="1" x14ac:dyDescent="0.2">
      <c r="A1060" s="8" t="str">
        <f t="shared" si="643"/>
        <v>2015Licensed practical nursesNewfoundland and LabradorNursing home/long-term care</v>
      </c>
      <c r="B1060" s="8" t="s">
        <v>3</v>
      </c>
      <c r="C1060" s="8" t="s">
        <v>14</v>
      </c>
      <c r="D1060" s="8" t="s">
        <v>12</v>
      </c>
      <c r="E1060" s="8">
        <v>2015</v>
      </c>
      <c r="F1060" s="8">
        <v>1111</v>
      </c>
      <c r="G1060" s="8">
        <v>95</v>
      </c>
      <c r="H1060" s="8">
        <v>0</v>
      </c>
      <c r="I1060" s="8">
        <v>111</v>
      </c>
      <c r="J1060" s="8">
        <v>109</v>
      </c>
      <c r="K1060" s="8">
        <v>171</v>
      </c>
      <c r="L1060" s="8">
        <v>167</v>
      </c>
      <c r="M1060" s="8">
        <v>197</v>
      </c>
      <c r="N1060" s="8">
        <v>199</v>
      </c>
      <c r="O1060" s="8">
        <v>127</v>
      </c>
      <c r="P1060" s="8">
        <v>47</v>
      </c>
      <c r="Q1060" s="8">
        <v>7</v>
      </c>
      <c r="R1060" s="8">
        <v>0</v>
      </c>
      <c r="S1060" s="8">
        <v>71</v>
      </c>
      <c r="T1060" s="8">
        <v>0</v>
      </c>
      <c r="U1060" s="8">
        <v>1145</v>
      </c>
      <c r="V1060" s="8">
        <v>0</v>
      </c>
      <c r="W1060" s="8">
        <v>61</v>
      </c>
      <c r="X1060" s="8">
        <v>815</v>
      </c>
      <c r="Y1060" s="8">
        <v>60</v>
      </c>
      <c r="Z1060" s="8">
        <v>331</v>
      </c>
      <c r="AA1060" s="8">
        <v>0</v>
      </c>
      <c r="AB1060" s="8">
        <v>0</v>
      </c>
      <c r="AC1060" s="8">
        <v>0</v>
      </c>
      <c r="AD1060" s="8">
        <v>9</v>
      </c>
      <c r="AE1060" s="8">
        <v>1197</v>
      </c>
      <c r="AF1060" s="8">
        <v>1</v>
      </c>
      <c r="AG1060" s="8">
        <v>1205</v>
      </c>
      <c r="AH1060" s="8">
        <v>0</v>
      </c>
      <c r="AI1060" s="8">
        <v>0</v>
      </c>
      <c r="AJ1060" s="8">
        <v>546</v>
      </c>
      <c r="AK1060" s="8">
        <v>660</v>
      </c>
      <c r="AL1060" s="8">
        <v>0</v>
      </c>
      <c r="AM1060" s="8">
        <v>0</v>
      </c>
      <c r="AN1060" s="8">
        <v>1206</v>
      </c>
      <c r="AO1060" s="41">
        <f t="shared" si="640"/>
        <v>0.9212271973466003</v>
      </c>
      <c r="AP1060" s="41">
        <f t="shared" si="641"/>
        <v>7.8772802653399671E-2</v>
      </c>
      <c r="AQ1060" s="41">
        <f t="shared" si="642"/>
        <v>0</v>
      </c>
      <c r="AR1060" s="41">
        <f t="shared" si="608"/>
        <v>9.2039800995024873E-2</v>
      </c>
      <c r="AS1060" s="41">
        <f t="shared" si="609"/>
        <v>9.038142620232173E-2</v>
      </c>
      <c r="AT1060" s="41">
        <f t="shared" si="610"/>
        <v>0.1417910447761194</v>
      </c>
      <c r="AU1060" s="41">
        <f t="shared" si="611"/>
        <v>0.13847429519071311</v>
      </c>
      <c r="AV1060" s="41">
        <f t="shared" si="612"/>
        <v>0.16334991708126037</v>
      </c>
      <c r="AW1060" s="41">
        <f t="shared" si="613"/>
        <v>0.16500829187396351</v>
      </c>
      <c r="AX1060" s="41">
        <f t="shared" si="614"/>
        <v>0.10530679933665009</v>
      </c>
      <c r="AY1060" s="41">
        <f t="shared" si="615"/>
        <v>3.8971807628524049E-2</v>
      </c>
      <c r="AZ1060" s="41">
        <f t="shared" si="616"/>
        <v>5.8043117744610278E-3</v>
      </c>
      <c r="BA1060" s="41">
        <f t="shared" si="617"/>
        <v>0</v>
      </c>
      <c r="BB1060" s="41">
        <f t="shared" si="618"/>
        <v>5.887230514096186E-2</v>
      </c>
      <c r="BC1060" s="41">
        <f t="shared" si="619"/>
        <v>0</v>
      </c>
      <c r="BD1060" s="41">
        <f t="shared" si="620"/>
        <v>0.94941956882255385</v>
      </c>
      <c r="BE1060" s="41">
        <f t="shared" si="621"/>
        <v>0</v>
      </c>
      <c r="BF1060" s="41">
        <f t="shared" si="622"/>
        <v>5.0580431177446102E-2</v>
      </c>
      <c r="BG1060" s="41">
        <f t="shared" si="623"/>
        <v>0.67578772802653397</v>
      </c>
      <c r="BH1060" s="41">
        <f t="shared" si="624"/>
        <v>4.975124378109453E-2</v>
      </c>
      <c r="BI1060" s="41">
        <f t="shared" si="625"/>
        <v>0.2744610281923715</v>
      </c>
      <c r="BJ1060" s="41">
        <f t="shared" si="626"/>
        <v>0</v>
      </c>
      <c r="BK1060" s="41">
        <f t="shared" si="627"/>
        <v>0</v>
      </c>
      <c r="BL1060" s="41">
        <f t="shared" si="628"/>
        <v>0</v>
      </c>
      <c r="BM1060" s="41">
        <f t="shared" si="629"/>
        <v>7.462686567164179E-3</v>
      </c>
      <c r="BN1060" s="41">
        <f t="shared" si="630"/>
        <v>0.9925373134328358</v>
      </c>
      <c r="BO1060" s="41">
        <f t="shared" si="631"/>
        <v>8.2918739635157548E-4</v>
      </c>
      <c r="BP1060" s="41">
        <f t="shared" si="632"/>
        <v>0.99917081260364837</v>
      </c>
      <c r="BQ1060" s="41">
        <f t="shared" si="633"/>
        <v>0</v>
      </c>
      <c r="BR1060" s="41">
        <f t="shared" si="634"/>
        <v>0</v>
      </c>
      <c r="BS1060" s="41">
        <f t="shared" si="635"/>
        <v>0.45273631840796019</v>
      </c>
      <c r="BT1060" s="41">
        <f t="shared" si="636"/>
        <v>0.54726368159203975</v>
      </c>
      <c r="BU1060" s="41">
        <f t="shared" si="637"/>
        <v>0</v>
      </c>
      <c r="BV1060" s="41">
        <f t="shared" si="638"/>
        <v>0</v>
      </c>
      <c r="BW1060" s="41">
        <f t="shared" si="639"/>
        <v>1</v>
      </c>
      <c r="BX1060" s="41" t="str">
        <f t="shared" si="644"/>
        <v>2015Licensed practical nursesNewfoundland and Labrador</v>
      </c>
      <c r="BY1060" s="51">
        <f>VLOOKUP(BX1060,'%workplace'!$A$1:$F$381,6,FALSE)</f>
        <v>2245</v>
      </c>
      <c r="BZ1060" s="32">
        <f t="shared" si="645"/>
        <v>0.53719376391982188</v>
      </c>
    </row>
    <row r="1061" spans="1:78" s="8" customFormat="1" hidden="1" x14ac:dyDescent="0.2">
      <c r="A1061" s="8" t="str">
        <f t="shared" si="643"/>
        <v>2015Licensed practical nursesNewfoundland and LabradorHospital</v>
      </c>
      <c r="B1061" s="8" t="s">
        <v>3</v>
      </c>
      <c r="C1061" s="8" t="s">
        <v>14</v>
      </c>
      <c r="D1061" s="8" t="s">
        <v>10</v>
      </c>
      <c r="E1061" s="8">
        <v>2015</v>
      </c>
      <c r="F1061" s="8">
        <v>760</v>
      </c>
      <c r="G1061" s="8">
        <v>134</v>
      </c>
      <c r="H1061" s="8">
        <v>0</v>
      </c>
      <c r="I1061" s="8">
        <v>62</v>
      </c>
      <c r="J1061" s="8">
        <v>85</v>
      </c>
      <c r="K1061" s="8">
        <v>113</v>
      </c>
      <c r="L1061" s="8">
        <v>115</v>
      </c>
      <c r="M1061" s="8">
        <v>145</v>
      </c>
      <c r="N1061" s="8">
        <v>155</v>
      </c>
      <c r="O1061" s="8">
        <v>125</v>
      </c>
      <c r="P1061" s="8">
        <v>46</v>
      </c>
      <c r="Q1061" s="8">
        <v>5</v>
      </c>
      <c r="R1061" s="8">
        <v>0</v>
      </c>
      <c r="S1061" s="8">
        <v>43</v>
      </c>
      <c r="T1061" s="8">
        <v>0</v>
      </c>
      <c r="U1061" s="8">
        <v>875</v>
      </c>
      <c r="V1061" s="8">
        <v>0</v>
      </c>
      <c r="W1061" s="8">
        <v>19</v>
      </c>
      <c r="X1061" s="8">
        <v>591</v>
      </c>
      <c r="Y1061" s="8">
        <v>35</v>
      </c>
      <c r="Z1061" s="8">
        <v>268</v>
      </c>
      <c r="AA1061" s="8">
        <v>0</v>
      </c>
      <c r="AB1061" s="8">
        <v>0</v>
      </c>
      <c r="AC1061" s="8">
        <v>0</v>
      </c>
      <c r="AD1061" s="8">
        <v>82</v>
      </c>
      <c r="AE1061" s="8">
        <v>812</v>
      </c>
      <c r="AF1061" s="8">
        <v>2</v>
      </c>
      <c r="AG1061" s="8">
        <v>892</v>
      </c>
      <c r="AH1061" s="8">
        <v>0</v>
      </c>
      <c r="AI1061" s="8">
        <v>0</v>
      </c>
      <c r="AJ1061" s="8">
        <v>399</v>
      </c>
      <c r="AK1061" s="8">
        <v>495</v>
      </c>
      <c r="AL1061" s="8">
        <v>0</v>
      </c>
      <c r="AM1061" s="8">
        <v>0</v>
      </c>
      <c r="AN1061" s="8">
        <v>894</v>
      </c>
      <c r="AO1061" s="41">
        <f t="shared" si="640"/>
        <v>0.85011185682326618</v>
      </c>
      <c r="AP1061" s="41">
        <f t="shared" si="641"/>
        <v>0.14988814317673377</v>
      </c>
      <c r="AQ1061" s="41">
        <f t="shared" si="642"/>
        <v>0</v>
      </c>
      <c r="AR1061" s="41">
        <f t="shared" si="608"/>
        <v>6.9351230425055935E-2</v>
      </c>
      <c r="AS1061" s="41">
        <f t="shared" si="609"/>
        <v>9.507829977628636E-2</v>
      </c>
      <c r="AT1061" s="41">
        <f t="shared" si="610"/>
        <v>0.12639821029082773</v>
      </c>
      <c r="AU1061" s="41">
        <f t="shared" si="611"/>
        <v>0.12863534675615212</v>
      </c>
      <c r="AV1061" s="41">
        <f t="shared" si="612"/>
        <v>0.1621923937360179</v>
      </c>
      <c r="AW1061" s="41">
        <f t="shared" si="613"/>
        <v>0.17337807606263983</v>
      </c>
      <c r="AX1061" s="41">
        <f t="shared" si="614"/>
        <v>0.13982102908277405</v>
      </c>
      <c r="AY1061" s="41">
        <f t="shared" si="615"/>
        <v>5.145413870246085E-2</v>
      </c>
      <c r="AZ1061" s="41">
        <f t="shared" si="616"/>
        <v>5.5928411633109623E-3</v>
      </c>
      <c r="BA1061" s="41">
        <f t="shared" si="617"/>
        <v>0</v>
      </c>
      <c r="BB1061" s="41">
        <f t="shared" si="618"/>
        <v>4.8098434004474271E-2</v>
      </c>
      <c r="BC1061" s="41">
        <f t="shared" si="619"/>
        <v>0</v>
      </c>
      <c r="BD1061" s="41">
        <f t="shared" si="620"/>
        <v>0.97874720357941836</v>
      </c>
      <c r="BE1061" s="41">
        <f t="shared" si="621"/>
        <v>0</v>
      </c>
      <c r="BF1061" s="41">
        <f t="shared" si="622"/>
        <v>2.1252796420581657E-2</v>
      </c>
      <c r="BG1061" s="41">
        <f t="shared" si="623"/>
        <v>0.66107382550335569</v>
      </c>
      <c r="BH1061" s="41">
        <f t="shared" si="624"/>
        <v>3.9149888143176735E-2</v>
      </c>
      <c r="BI1061" s="41">
        <f t="shared" si="625"/>
        <v>0.29977628635346754</v>
      </c>
      <c r="BJ1061" s="41">
        <f t="shared" si="626"/>
        <v>0</v>
      </c>
      <c r="BK1061" s="41">
        <f t="shared" si="627"/>
        <v>0</v>
      </c>
      <c r="BL1061" s="41">
        <f t="shared" si="628"/>
        <v>0</v>
      </c>
      <c r="BM1061" s="41">
        <f t="shared" si="629"/>
        <v>9.1722595078299773E-2</v>
      </c>
      <c r="BN1061" s="41">
        <f t="shared" si="630"/>
        <v>0.90827740492170017</v>
      </c>
      <c r="BO1061" s="41">
        <f t="shared" si="631"/>
        <v>2.2371364653243847E-3</v>
      </c>
      <c r="BP1061" s="41">
        <f t="shared" si="632"/>
        <v>0.99776286353467558</v>
      </c>
      <c r="BQ1061" s="41">
        <f t="shared" si="633"/>
        <v>0</v>
      </c>
      <c r="BR1061" s="41">
        <f t="shared" si="634"/>
        <v>0</v>
      </c>
      <c r="BS1061" s="41">
        <f t="shared" si="635"/>
        <v>0.44630872483221479</v>
      </c>
      <c r="BT1061" s="41">
        <f t="shared" si="636"/>
        <v>0.55369127516778527</v>
      </c>
      <c r="BU1061" s="41">
        <f t="shared" si="637"/>
        <v>0</v>
      </c>
      <c r="BV1061" s="41">
        <f t="shared" si="638"/>
        <v>0</v>
      </c>
      <c r="BW1061" s="41">
        <f t="shared" si="639"/>
        <v>1</v>
      </c>
      <c r="BX1061" s="41" t="str">
        <f t="shared" si="644"/>
        <v>2015Licensed practical nursesNewfoundland and Labrador</v>
      </c>
      <c r="BY1061" s="51">
        <f>VLOOKUP(BX1061,'%workplace'!$A$1:$F$381,6,FALSE)</f>
        <v>2245</v>
      </c>
      <c r="BZ1061" s="32">
        <f t="shared" si="645"/>
        <v>0.39821826280623607</v>
      </c>
    </row>
    <row r="1062" spans="1:78" s="8" customFormat="1" hidden="1" x14ac:dyDescent="0.2">
      <c r="A1062" s="8" t="str">
        <f t="shared" si="643"/>
        <v>2015Licensed practical nursesNewfoundland and LabradorOther places of work</v>
      </c>
      <c r="B1062" s="8" t="s">
        <v>3</v>
      </c>
      <c r="C1062" s="8" t="s">
        <v>14</v>
      </c>
      <c r="D1062" s="8" t="s">
        <v>13</v>
      </c>
      <c r="E1062" s="8">
        <v>2015</v>
      </c>
      <c r="F1062" s="8">
        <v>44</v>
      </c>
      <c r="G1062" s="8">
        <v>1</v>
      </c>
      <c r="H1062" s="8">
        <v>0</v>
      </c>
      <c r="I1062" s="8">
        <v>1</v>
      </c>
      <c r="J1062" s="8">
        <v>4</v>
      </c>
      <c r="K1062" s="8">
        <v>8</v>
      </c>
      <c r="L1062" s="8">
        <v>9</v>
      </c>
      <c r="M1062" s="8">
        <v>5</v>
      </c>
      <c r="N1062" s="8">
        <v>6</v>
      </c>
      <c r="O1062" s="8">
        <v>5</v>
      </c>
      <c r="P1062" s="8">
        <v>4</v>
      </c>
      <c r="Q1062" s="8">
        <v>1</v>
      </c>
      <c r="R1062" s="8">
        <v>0</v>
      </c>
      <c r="S1062" s="8">
        <v>2</v>
      </c>
      <c r="T1062" s="8">
        <v>0</v>
      </c>
      <c r="U1062" s="8">
        <v>44</v>
      </c>
      <c r="V1062" s="8">
        <v>0</v>
      </c>
      <c r="W1062" s="8">
        <v>1</v>
      </c>
      <c r="X1062" s="8">
        <v>25</v>
      </c>
      <c r="Y1062" s="8">
        <v>7</v>
      </c>
      <c r="Z1062" s="8">
        <v>13</v>
      </c>
      <c r="AA1062" s="8">
        <v>0</v>
      </c>
      <c r="AB1062" s="8">
        <v>0</v>
      </c>
      <c r="AC1062" s="8">
        <v>0</v>
      </c>
      <c r="AD1062" s="8">
        <v>2</v>
      </c>
      <c r="AE1062" s="8">
        <v>43</v>
      </c>
      <c r="AF1062" s="8">
        <v>3</v>
      </c>
      <c r="AG1062" s="8">
        <v>38</v>
      </c>
      <c r="AH1062" s="8">
        <v>4</v>
      </c>
      <c r="AI1062" s="8">
        <v>0</v>
      </c>
      <c r="AJ1062" s="8">
        <v>18</v>
      </c>
      <c r="AK1062" s="8">
        <v>27</v>
      </c>
      <c r="AL1062" s="8">
        <v>0</v>
      </c>
      <c r="AM1062" s="8">
        <v>0</v>
      </c>
      <c r="AN1062" s="8">
        <v>45</v>
      </c>
      <c r="AO1062" s="41">
        <f t="shared" si="640"/>
        <v>0.97777777777777775</v>
      </c>
      <c r="AP1062" s="41">
        <f t="shared" si="641"/>
        <v>2.2222222222222223E-2</v>
      </c>
      <c r="AQ1062" s="41">
        <f t="shared" si="642"/>
        <v>0</v>
      </c>
      <c r="AR1062" s="41">
        <f t="shared" si="608"/>
        <v>2.2222222222222223E-2</v>
      </c>
      <c r="AS1062" s="41">
        <f t="shared" si="609"/>
        <v>8.8888888888888892E-2</v>
      </c>
      <c r="AT1062" s="41">
        <f t="shared" si="610"/>
        <v>0.17777777777777778</v>
      </c>
      <c r="AU1062" s="41">
        <f t="shared" si="611"/>
        <v>0.2</v>
      </c>
      <c r="AV1062" s="41">
        <f t="shared" si="612"/>
        <v>0.1111111111111111</v>
      </c>
      <c r="AW1062" s="41">
        <f t="shared" si="613"/>
        <v>0.13333333333333333</v>
      </c>
      <c r="AX1062" s="41">
        <f t="shared" si="614"/>
        <v>0.1111111111111111</v>
      </c>
      <c r="AY1062" s="41">
        <f t="shared" si="615"/>
        <v>8.8888888888888892E-2</v>
      </c>
      <c r="AZ1062" s="41">
        <f t="shared" si="616"/>
        <v>2.2222222222222223E-2</v>
      </c>
      <c r="BA1062" s="41">
        <f t="shared" si="617"/>
        <v>0</v>
      </c>
      <c r="BB1062" s="41">
        <f t="shared" si="618"/>
        <v>4.4444444444444446E-2</v>
      </c>
      <c r="BC1062" s="41">
        <f t="shared" si="619"/>
        <v>0</v>
      </c>
      <c r="BD1062" s="41">
        <f t="shared" si="620"/>
        <v>0.97777777777777775</v>
      </c>
      <c r="BE1062" s="41">
        <f t="shared" si="621"/>
        <v>0</v>
      </c>
      <c r="BF1062" s="41">
        <f t="shared" si="622"/>
        <v>2.2222222222222223E-2</v>
      </c>
      <c r="BG1062" s="41">
        <f t="shared" si="623"/>
        <v>0.55555555555555558</v>
      </c>
      <c r="BH1062" s="41">
        <f t="shared" si="624"/>
        <v>0.15555555555555556</v>
      </c>
      <c r="BI1062" s="41">
        <f t="shared" si="625"/>
        <v>0.28888888888888886</v>
      </c>
      <c r="BJ1062" s="41">
        <f t="shared" si="626"/>
        <v>0</v>
      </c>
      <c r="BK1062" s="41">
        <f t="shared" si="627"/>
        <v>0</v>
      </c>
      <c r="BL1062" s="41">
        <f t="shared" si="628"/>
        <v>0</v>
      </c>
      <c r="BM1062" s="41">
        <f t="shared" si="629"/>
        <v>4.4444444444444446E-2</v>
      </c>
      <c r="BN1062" s="41">
        <f t="shared" si="630"/>
        <v>0.9555555555555556</v>
      </c>
      <c r="BO1062" s="41">
        <f t="shared" si="631"/>
        <v>6.6666666666666666E-2</v>
      </c>
      <c r="BP1062" s="41">
        <f t="shared" si="632"/>
        <v>0.84444444444444444</v>
      </c>
      <c r="BQ1062" s="41">
        <f t="shared" si="633"/>
        <v>8.8888888888888892E-2</v>
      </c>
      <c r="BR1062" s="41">
        <f t="shared" si="634"/>
        <v>0</v>
      </c>
      <c r="BS1062" s="41">
        <f t="shared" si="635"/>
        <v>0.4</v>
      </c>
      <c r="BT1062" s="41">
        <f t="shared" si="636"/>
        <v>0.6</v>
      </c>
      <c r="BU1062" s="41">
        <f t="shared" si="637"/>
        <v>0</v>
      </c>
      <c r="BV1062" s="41">
        <f t="shared" si="638"/>
        <v>0</v>
      </c>
      <c r="BW1062" s="41">
        <f t="shared" si="639"/>
        <v>1</v>
      </c>
      <c r="BX1062" s="41" t="str">
        <f t="shared" si="644"/>
        <v>2015Licensed practical nursesNewfoundland and Labrador</v>
      </c>
      <c r="BY1062" s="51">
        <f>VLOOKUP(BX1062,'%workplace'!$A$1:$F$381,6,FALSE)</f>
        <v>2245</v>
      </c>
      <c r="BZ1062" s="32">
        <f t="shared" si="645"/>
        <v>2.0044543429844099E-2</v>
      </c>
    </row>
    <row r="1063" spans="1:78" s="8" customFormat="1" hidden="1" x14ac:dyDescent="0.2">
      <c r="A1063" s="8" t="str">
        <f t="shared" si="643"/>
        <v>2015Licensed practical nursesPrince Edward IslandAll places of work</v>
      </c>
      <c r="B1063" s="8" t="s">
        <v>3</v>
      </c>
      <c r="C1063" s="8" t="s">
        <v>15</v>
      </c>
      <c r="D1063" s="8" t="s">
        <v>9</v>
      </c>
      <c r="E1063" s="8">
        <v>2015</v>
      </c>
      <c r="F1063" s="8">
        <v>494</v>
      </c>
      <c r="G1063" s="8">
        <v>54</v>
      </c>
      <c r="H1063" s="8">
        <v>0</v>
      </c>
      <c r="I1063" s="8">
        <v>50</v>
      </c>
      <c r="J1063" s="8">
        <v>48</v>
      </c>
      <c r="K1063" s="8">
        <v>67</v>
      </c>
      <c r="L1063" s="8">
        <v>53</v>
      </c>
      <c r="M1063" s="8">
        <v>92</v>
      </c>
      <c r="N1063" s="8">
        <v>87</v>
      </c>
      <c r="O1063" s="8">
        <v>72</v>
      </c>
      <c r="P1063" s="8">
        <v>43</v>
      </c>
      <c r="Q1063" s="8">
        <v>8</v>
      </c>
      <c r="R1063" s="8">
        <v>2</v>
      </c>
      <c r="S1063" s="8">
        <v>25</v>
      </c>
      <c r="T1063" s="8">
        <v>1</v>
      </c>
      <c r="U1063" s="8">
        <v>507</v>
      </c>
      <c r="V1063" s="8">
        <v>1</v>
      </c>
      <c r="W1063" s="8">
        <v>40</v>
      </c>
      <c r="X1063" s="8">
        <v>270</v>
      </c>
      <c r="Y1063" s="8">
        <v>278</v>
      </c>
      <c r="Z1063" s="8">
        <v>0</v>
      </c>
      <c r="AA1063" s="8">
        <v>0</v>
      </c>
      <c r="AB1063" s="8">
        <v>4</v>
      </c>
      <c r="AC1063" s="8">
        <v>16</v>
      </c>
      <c r="AD1063" s="8">
        <v>51</v>
      </c>
      <c r="AE1063" s="8">
        <v>477</v>
      </c>
      <c r="AF1063" s="8">
        <v>4</v>
      </c>
      <c r="AG1063" s="8">
        <v>506</v>
      </c>
      <c r="AH1063" s="8">
        <v>7</v>
      </c>
      <c r="AI1063" s="8">
        <v>2</v>
      </c>
      <c r="AJ1063" s="8">
        <v>233</v>
      </c>
      <c r="AK1063" s="8">
        <v>315</v>
      </c>
      <c r="AL1063" s="8">
        <v>29</v>
      </c>
      <c r="AM1063" s="8">
        <v>0</v>
      </c>
      <c r="AN1063" s="8">
        <v>548</v>
      </c>
      <c r="AO1063" s="41">
        <f t="shared" si="640"/>
        <v>0.90145985401459849</v>
      </c>
      <c r="AP1063" s="41">
        <f t="shared" si="641"/>
        <v>9.8540145985401464E-2</v>
      </c>
      <c r="AQ1063" s="41">
        <f t="shared" si="642"/>
        <v>0</v>
      </c>
      <c r="AR1063" s="41">
        <f t="shared" si="608"/>
        <v>9.1240875912408759E-2</v>
      </c>
      <c r="AS1063" s="41">
        <f t="shared" si="609"/>
        <v>8.7591240875912413E-2</v>
      </c>
      <c r="AT1063" s="41">
        <f t="shared" si="610"/>
        <v>0.12226277372262774</v>
      </c>
      <c r="AU1063" s="41">
        <f t="shared" si="611"/>
        <v>9.6715328467153291E-2</v>
      </c>
      <c r="AV1063" s="41">
        <f t="shared" si="612"/>
        <v>0.16788321167883211</v>
      </c>
      <c r="AW1063" s="41">
        <f t="shared" si="613"/>
        <v>0.15875912408759124</v>
      </c>
      <c r="AX1063" s="41">
        <f t="shared" si="614"/>
        <v>0.13138686131386862</v>
      </c>
      <c r="AY1063" s="41">
        <f t="shared" si="615"/>
        <v>7.8467153284671534E-2</v>
      </c>
      <c r="AZ1063" s="41">
        <f t="shared" si="616"/>
        <v>1.4598540145985401E-2</v>
      </c>
      <c r="BA1063" s="41">
        <f t="shared" si="617"/>
        <v>3.6496350364963502E-3</v>
      </c>
      <c r="BB1063" s="41">
        <f t="shared" si="618"/>
        <v>4.5620437956204379E-2</v>
      </c>
      <c r="BC1063" s="41">
        <f t="shared" si="619"/>
        <v>1.8248175182481751E-3</v>
      </c>
      <c r="BD1063" s="41">
        <f t="shared" si="620"/>
        <v>0.92518248175182483</v>
      </c>
      <c r="BE1063" s="41">
        <f t="shared" si="621"/>
        <v>1.8248175182481751E-3</v>
      </c>
      <c r="BF1063" s="41">
        <f t="shared" si="622"/>
        <v>7.2992700729927001E-2</v>
      </c>
      <c r="BG1063" s="41">
        <f t="shared" si="623"/>
        <v>0.49270072992700731</v>
      </c>
      <c r="BH1063" s="41">
        <f t="shared" si="624"/>
        <v>0.50729927007299269</v>
      </c>
      <c r="BI1063" s="41">
        <f t="shared" si="625"/>
        <v>0</v>
      </c>
      <c r="BJ1063" s="41">
        <f t="shared" si="626"/>
        <v>0</v>
      </c>
      <c r="BK1063" s="41">
        <f t="shared" si="627"/>
        <v>7.2992700729927005E-3</v>
      </c>
      <c r="BL1063" s="41">
        <f t="shared" si="628"/>
        <v>2.9197080291970802E-2</v>
      </c>
      <c r="BM1063" s="41">
        <f t="shared" si="629"/>
        <v>9.3065693430656932E-2</v>
      </c>
      <c r="BN1063" s="41">
        <f t="shared" si="630"/>
        <v>0.87043795620437958</v>
      </c>
      <c r="BO1063" s="41">
        <f t="shared" si="631"/>
        <v>7.2992700729927005E-3</v>
      </c>
      <c r="BP1063" s="41">
        <f t="shared" si="632"/>
        <v>0.92335766423357668</v>
      </c>
      <c r="BQ1063" s="41">
        <f t="shared" si="633"/>
        <v>1.2773722627737226E-2</v>
      </c>
      <c r="BR1063" s="41">
        <f t="shared" si="634"/>
        <v>3.6496350364963502E-3</v>
      </c>
      <c r="BS1063" s="41">
        <f t="shared" si="635"/>
        <v>0.42518248175182483</v>
      </c>
      <c r="BT1063" s="41">
        <f t="shared" si="636"/>
        <v>0.57481751824817517</v>
      </c>
      <c r="BU1063" s="41">
        <f t="shared" si="637"/>
        <v>5.2919708029197078E-2</v>
      </c>
      <c r="BV1063" s="41">
        <f t="shared" si="638"/>
        <v>0</v>
      </c>
      <c r="BW1063" s="41">
        <f t="shared" si="639"/>
        <v>1</v>
      </c>
      <c r="BX1063" s="41" t="str">
        <f t="shared" si="644"/>
        <v>2015Licensed practical nursesPrince Edward Island</v>
      </c>
      <c r="BY1063" s="51">
        <f>VLOOKUP(BX1063,'%workplace'!$A$1:$F$381,6,FALSE)</f>
        <v>548</v>
      </c>
      <c r="BZ1063" s="32">
        <f t="shared" si="645"/>
        <v>1</v>
      </c>
    </row>
    <row r="1064" spans="1:78" s="8" customFormat="1" hidden="1" x14ac:dyDescent="0.2">
      <c r="A1064" s="8" t="str">
        <f t="shared" si="643"/>
        <v>2015Licensed practical nursesPrince Edward IslandCommunity health</v>
      </c>
      <c r="B1064" s="8" t="s">
        <v>3</v>
      </c>
      <c r="C1064" s="8" t="s">
        <v>15</v>
      </c>
      <c r="D1064" s="8" t="s">
        <v>11</v>
      </c>
      <c r="E1064" s="8">
        <v>2015</v>
      </c>
      <c r="F1064" s="8">
        <v>71</v>
      </c>
      <c r="G1064" s="8">
        <v>2</v>
      </c>
      <c r="H1064" s="8">
        <v>0</v>
      </c>
      <c r="I1064" s="8">
        <v>4</v>
      </c>
      <c r="J1064" s="8">
        <v>6</v>
      </c>
      <c r="K1064" s="8">
        <v>8</v>
      </c>
      <c r="L1064" s="8">
        <v>7</v>
      </c>
      <c r="M1064" s="8">
        <v>13</v>
      </c>
      <c r="N1064" s="8">
        <v>15</v>
      </c>
      <c r="O1064" s="8">
        <v>10</v>
      </c>
      <c r="P1064" s="8">
        <v>6</v>
      </c>
      <c r="Q1064" s="8">
        <v>2</v>
      </c>
      <c r="R1064" s="8">
        <v>0</v>
      </c>
      <c r="S1064" s="8">
        <v>2</v>
      </c>
      <c r="T1064" s="8">
        <v>0</v>
      </c>
      <c r="U1064" s="8">
        <v>68</v>
      </c>
      <c r="V1064" s="8">
        <v>0</v>
      </c>
      <c r="W1064" s="8">
        <v>5</v>
      </c>
      <c r="X1064" s="8">
        <v>50</v>
      </c>
      <c r="Y1064" s="8">
        <v>23</v>
      </c>
      <c r="Z1064" s="8">
        <v>0</v>
      </c>
      <c r="AA1064" s="8">
        <v>0</v>
      </c>
      <c r="AB1064" s="8">
        <v>1</v>
      </c>
      <c r="AC1064" s="8">
        <v>3</v>
      </c>
      <c r="AD1064" s="8">
        <v>7</v>
      </c>
      <c r="AE1064" s="8">
        <v>62</v>
      </c>
      <c r="AF1064" s="8">
        <v>1</v>
      </c>
      <c r="AG1064" s="8">
        <v>64</v>
      </c>
      <c r="AH1064" s="8">
        <v>2</v>
      </c>
      <c r="AI1064" s="8">
        <v>1</v>
      </c>
      <c r="AJ1064" s="8">
        <v>36</v>
      </c>
      <c r="AK1064" s="8">
        <v>37</v>
      </c>
      <c r="AL1064" s="8">
        <v>5</v>
      </c>
      <c r="AM1064" s="8">
        <v>0</v>
      </c>
      <c r="AN1064" s="8">
        <v>73</v>
      </c>
      <c r="AO1064" s="41">
        <f t="shared" si="640"/>
        <v>0.9726027397260274</v>
      </c>
      <c r="AP1064" s="41">
        <f t="shared" si="641"/>
        <v>2.7397260273972601E-2</v>
      </c>
      <c r="AQ1064" s="41">
        <f t="shared" si="642"/>
        <v>0</v>
      </c>
      <c r="AR1064" s="41">
        <f t="shared" si="608"/>
        <v>5.4794520547945202E-2</v>
      </c>
      <c r="AS1064" s="41">
        <f t="shared" si="609"/>
        <v>8.2191780821917804E-2</v>
      </c>
      <c r="AT1064" s="41">
        <f t="shared" si="610"/>
        <v>0.1095890410958904</v>
      </c>
      <c r="AU1064" s="41">
        <f t="shared" si="611"/>
        <v>9.5890410958904104E-2</v>
      </c>
      <c r="AV1064" s="41">
        <f t="shared" si="612"/>
        <v>0.17808219178082191</v>
      </c>
      <c r="AW1064" s="41">
        <f t="shared" si="613"/>
        <v>0.20547945205479451</v>
      </c>
      <c r="AX1064" s="41">
        <f t="shared" si="614"/>
        <v>0.13698630136986301</v>
      </c>
      <c r="AY1064" s="41">
        <f t="shared" si="615"/>
        <v>8.2191780821917804E-2</v>
      </c>
      <c r="AZ1064" s="41">
        <f t="shared" si="616"/>
        <v>2.7397260273972601E-2</v>
      </c>
      <c r="BA1064" s="41">
        <f t="shared" si="617"/>
        <v>0</v>
      </c>
      <c r="BB1064" s="41">
        <f t="shared" si="618"/>
        <v>2.7397260273972601E-2</v>
      </c>
      <c r="BC1064" s="41">
        <f t="shared" si="619"/>
        <v>0</v>
      </c>
      <c r="BD1064" s="41">
        <f t="shared" si="620"/>
        <v>0.93150684931506844</v>
      </c>
      <c r="BE1064" s="41">
        <f t="shared" si="621"/>
        <v>0</v>
      </c>
      <c r="BF1064" s="41">
        <f t="shared" si="622"/>
        <v>6.8493150684931503E-2</v>
      </c>
      <c r="BG1064" s="41">
        <f t="shared" si="623"/>
        <v>0.68493150684931503</v>
      </c>
      <c r="BH1064" s="41">
        <f t="shared" si="624"/>
        <v>0.31506849315068491</v>
      </c>
      <c r="BI1064" s="41">
        <f t="shared" si="625"/>
        <v>0</v>
      </c>
      <c r="BJ1064" s="41">
        <f t="shared" si="626"/>
        <v>0</v>
      </c>
      <c r="BK1064" s="41">
        <f t="shared" si="627"/>
        <v>1.3698630136986301E-2</v>
      </c>
      <c r="BL1064" s="41">
        <f t="shared" si="628"/>
        <v>4.1095890410958902E-2</v>
      </c>
      <c r="BM1064" s="41">
        <f t="shared" si="629"/>
        <v>9.5890410958904104E-2</v>
      </c>
      <c r="BN1064" s="41">
        <f t="shared" si="630"/>
        <v>0.84931506849315064</v>
      </c>
      <c r="BO1064" s="41">
        <f t="shared" si="631"/>
        <v>1.3698630136986301E-2</v>
      </c>
      <c r="BP1064" s="41">
        <f t="shared" si="632"/>
        <v>0.87671232876712324</v>
      </c>
      <c r="BQ1064" s="41">
        <f t="shared" si="633"/>
        <v>2.7397260273972601E-2</v>
      </c>
      <c r="BR1064" s="41">
        <f t="shared" si="634"/>
        <v>1.3698630136986301E-2</v>
      </c>
      <c r="BS1064" s="41">
        <f t="shared" si="635"/>
        <v>0.49315068493150682</v>
      </c>
      <c r="BT1064" s="41">
        <f t="shared" si="636"/>
        <v>0.50684931506849318</v>
      </c>
      <c r="BU1064" s="41">
        <f t="shared" si="637"/>
        <v>6.8493150684931503E-2</v>
      </c>
      <c r="BV1064" s="41">
        <f t="shared" si="638"/>
        <v>0</v>
      </c>
      <c r="BW1064" s="41">
        <f t="shared" si="639"/>
        <v>1</v>
      </c>
      <c r="BX1064" s="41" t="str">
        <f t="shared" si="644"/>
        <v>2015Licensed practical nursesPrince Edward Island</v>
      </c>
      <c r="BY1064" s="51">
        <f>VLOOKUP(BX1064,'%workplace'!$A$1:$F$381,6,FALSE)</f>
        <v>548</v>
      </c>
      <c r="BZ1064" s="32">
        <f t="shared" si="645"/>
        <v>0.13321167883211679</v>
      </c>
    </row>
    <row r="1065" spans="1:78" s="8" customFormat="1" hidden="1" x14ac:dyDescent="0.2">
      <c r="A1065" s="8" t="str">
        <f t="shared" si="643"/>
        <v>2015Licensed practical nursesPrince Edward IslandNursing home/long-term care</v>
      </c>
      <c r="B1065" s="8" t="s">
        <v>3</v>
      </c>
      <c r="C1065" s="8" t="s">
        <v>15</v>
      </c>
      <c r="D1065" s="8" t="s">
        <v>12</v>
      </c>
      <c r="E1065" s="8">
        <v>2015</v>
      </c>
      <c r="F1065" s="8">
        <v>151</v>
      </c>
      <c r="G1065" s="8">
        <v>10</v>
      </c>
      <c r="H1065" s="8">
        <v>0</v>
      </c>
      <c r="I1065" s="8">
        <v>14</v>
      </c>
      <c r="J1065" s="8">
        <v>10</v>
      </c>
      <c r="K1065" s="8">
        <v>22</v>
      </c>
      <c r="L1065" s="8">
        <v>16</v>
      </c>
      <c r="M1065" s="8">
        <v>29</v>
      </c>
      <c r="N1065" s="8">
        <v>25</v>
      </c>
      <c r="O1065" s="8">
        <v>17</v>
      </c>
      <c r="P1065" s="8">
        <v>15</v>
      </c>
      <c r="Q1065" s="8">
        <v>1</v>
      </c>
      <c r="R1065" s="8">
        <v>2</v>
      </c>
      <c r="S1065" s="8">
        <v>10</v>
      </c>
      <c r="T1065" s="8">
        <v>0</v>
      </c>
      <c r="U1065" s="8">
        <v>143</v>
      </c>
      <c r="V1065" s="8">
        <v>1</v>
      </c>
      <c r="W1065" s="8">
        <v>17</v>
      </c>
      <c r="X1065" s="8">
        <v>67</v>
      </c>
      <c r="Y1065" s="8">
        <v>94</v>
      </c>
      <c r="Z1065" s="8">
        <v>0</v>
      </c>
      <c r="AA1065" s="8">
        <v>0</v>
      </c>
      <c r="AB1065" s="8">
        <v>2</v>
      </c>
      <c r="AC1065" s="8">
        <v>2</v>
      </c>
      <c r="AD1065" s="8">
        <v>1</v>
      </c>
      <c r="AE1065" s="8">
        <v>156</v>
      </c>
      <c r="AF1065" s="8">
        <v>1</v>
      </c>
      <c r="AG1065" s="8">
        <v>158</v>
      </c>
      <c r="AH1065" s="8">
        <v>0</v>
      </c>
      <c r="AI1065" s="8">
        <v>0</v>
      </c>
      <c r="AJ1065" s="8">
        <v>77</v>
      </c>
      <c r="AK1065" s="8">
        <v>84</v>
      </c>
      <c r="AL1065" s="8">
        <v>2</v>
      </c>
      <c r="AM1065" s="8">
        <v>0</v>
      </c>
      <c r="AN1065" s="8">
        <v>161</v>
      </c>
      <c r="AO1065" s="41">
        <f t="shared" si="640"/>
        <v>0.93788819875776397</v>
      </c>
      <c r="AP1065" s="41">
        <f t="shared" si="641"/>
        <v>6.2111801242236024E-2</v>
      </c>
      <c r="AQ1065" s="41">
        <f t="shared" si="642"/>
        <v>0</v>
      </c>
      <c r="AR1065" s="41">
        <f t="shared" si="608"/>
        <v>8.6956521739130432E-2</v>
      </c>
      <c r="AS1065" s="41">
        <f t="shared" si="609"/>
        <v>6.2111801242236024E-2</v>
      </c>
      <c r="AT1065" s="41">
        <f t="shared" si="610"/>
        <v>0.13664596273291926</v>
      </c>
      <c r="AU1065" s="41">
        <f t="shared" si="611"/>
        <v>9.9378881987577633E-2</v>
      </c>
      <c r="AV1065" s="41">
        <f t="shared" si="612"/>
        <v>0.18012422360248448</v>
      </c>
      <c r="AW1065" s="41">
        <f t="shared" si="613"/>
        <v>0.15527950310559005</v>
      </c>
      <c r="AX1065" s="41">
        <f t="shared" si="614"/>
        <v>0.10559006211180125</v>
      </c>
      <c r="AY1065" s="41">
        <f t="shared" si="615"/>
        <v>9.3167701863354033E-2</v>
      </c>
      <c r="AZ1065" s="41">
        <f t="shared" si="616"/>
        <v>6.2111801242236021E-3</v>
      </c>
      <c r="BA1065" s="41">
        <f t="shared" si="617"/>
        <v>1.2422360248447204E-2</v>
      </c>
      <c r="BB1065" s="41">
        <f t="shared" si="618"/>
        <v>6.2111801242236024E-2</v>
      </c>
      <c r="BC1065" s="41">
        <f t="shared" si="619"/>
        <v>0</v>
      </c>
      <c r="BD1065" s="41">
        <f t="shared" si="620"/>
        <v>0.88819875776397517</v>
      </c>
      <c r="BE1065" s="41">
        <f t="shared" si="621"/>
        <v>6.2111801242236021E-3</v>
      </c>
      <c r="BF1065" s="41">
        <f t="shared" si="622"/>
        <v>0.10559006211180125</v>
      </c>
      <c r="BG1065" s="41">
        <f t="shared" si="623"/>
        <v>0.41614906832298137</v>
      </c>
      <c r="BH1065" s="41">
        <f t="shared" si="624"/>
        <v>0.58385093167701863</v>
      </c>
      <c r="BI1065" s="41">
        <f t="shared" si="625"/>
        <v>0</v>
      </c>
      <c r="BJ1065" s="41">
        <f t="shared" si="626"/>
        <v>0</v>
      </c>
      <c r="BK1065" s="41">
        <f t="shared" si="627"/>
        <v>1.2422360248447204E-2</v>
      </c>
      <c r="BL1065" s="41">
        <f t="shared" si="628"/>
        <v>1.2422360248447204E-2</v>
      </c>
      <c r="BM1065" s="41">
        <f t="shared" si="629"/>
        <v>6.2111801242236021E-3</v>
      </c>
      <c r="BN1065" s="41">
        <f t="shared" si="630"/>
        <v>0.96894409937888204</v>
      </c>
      <c r="BO1065" s="41">
        <f t="shared" si="631"/>
        <v>6.2111801242236021E-3</v>
      </c>
      <c r="BP1065" s="41">
        <f t="shared" si="632"/>
        <v>0.98136645962732916</v>
      </c>
      <c r="BQ1065" s="41">
        <f t="shared" si="633"/>
        <v>0</v>
      </c>
      <c r="BR1065" s="41">
        <f t="shared" si="634"/>
        <v>0</v>
      </c>
      <c r="BS1065" s="41">
        <f t="shared" si="635"/>
        <v>0.47826086956521741</v>
      </c>
      <c r="BT1065" s="41">
        <f t="shared" si="636"/>
        <v>0.52173913043478259</v>
      </c>
      <c r="BU1065" s="41">
        <f t="shared" si="637"/>
        <v>1.2422360248447204E-2</v>
      </c>
      <c r="BV1065" s="41">
        <f t="shared" si="638"/>
        <v>0</v>
      </c>
      <c r="BW1065" s="41">
        <f t="shared" si="639"/>
        <v>1</v>
      </c>
      <c r="BX1065" s="41" t="str">
        <f t="shared" si="644"/>
        <v>2015Licensed practical nursesPrince Edward Island</v>
      </c>
      <c r="BY1065" s="51">
        <f>VLOOKUP(BX1065,'%workplace'!$A$1:$F$381,6,FALSE)</f>
        <v>548</v>
      </c>
      <c r="BZ1065" s="32">
        <f t="shared" si="645"/>
        <v>0.29379562043795621</v>
      </c>
    </row>
    <row r="1066" spans="1:78" s="8" customFormat="1" hidden="1" x14ac:dyDescent="0.2">
      <c r="A1066" s="8" t="str">
        <f t="shared" si="643"/>
        <v>2015Licensed practical nursesPrince Edward IslandHospital</v>
      </c>
      <c r="B1066" s="8" t="s">
        <v>3</v>
      </c>
      <c r="C1066" s="8" t="s">
        <v>15</v>
      </c>
      <c r="D1066" s="8" t="s">
        <v>10</v>
      </c>
      <c r="E1066" s="8">
        <v>2015</v>
      </c>
      <c r="F1066" s="8">
        <v>232</v>
      </c>
      <c r="G1066" s="8">
        <v>40</v>
      </c>
      <c r="H1066" s="8">
        <v>0</v>
      </c>
      <c r="I1066" s="8">
        <v>31</v>
      </c>
      <c r="J1066" s="8">
        <v>28</v>
      </c>
      <c r="K1066" s="8">
        <v>35</v>
      </c>
      <c r="L1066" s="8">
        <v>24</v>
      </c>
      <c r="M1066" s="8">
        <v>44</v>
      </c>
      <c r="N1066" s="8">
        <v>41</v>
      </c>
      <c r="O1066" s="8">
        <v>34</v>
      </c>
      <c r="P1066" s="8">
        <v>19</v>
      </c>
      <c r="Q1066" s="8">
        <v>4</v>
      </c>
      <c r="R1066" s="8">
        <v>0</v>
      </c>
      <c r="S1066" s="8">
        <v>11</v>
      </c>
      <c r="T1066" s="8">
        <v>1</v>
      </c>
      <c r="U1066" s="8">
        <v>257</v>
      </c>
      <c r="V1066" s="8">
        <v>0</v>
      </c>
      <c r="W1066" s="8">
        <v>15</v>
      </c>
      <c r="X1066" s="8">
        <v>134</v>
      </c>
      <c r="Y1066" s="8">
        <v>138</v>
      </c>
      <c r="Z1066" s="8">
        <v>0</v>
      </c>
      <c r="AA1066" s="8">
        <v>0</v>
      </c>
      <c r="AB1066" s="8">
        <v>0</v>
      </c>
      <c r="AC1066" s="8">
        <v>4</v>
      </c>
      <c r="AD1066" s="8">
        <v>33</v>
      </c>
      <c r="AE1066" s="8">
        <v>235</v>
      </c>
      <c r="AF1066" s="8">
        <v>1</v>
      </c>
      <c r="AG1066" s="8">
        <v>261</v>
      </c>
      <c r="AH1066" s="8">
        <v>0</v>
      </c>
      <c r="AI1066" s="8">
        <v>1</v>
      </c>
      <c r="AJ1066" s="8">
        <v>102</v>
      </c>
      <c r="AK1066" s="8">
        <v>170</v>
      </c>
      <c r="AL1066" s="8">
        <v>9</v>
      </c>
      <c r="AM1066" s="8">
        <v>0</v>
      </c>
      <c r="AN1066" s="8">
        <v>272</v>
      </c>
      <c r="AO1066" s="41">
        <f t="shared" si="640"/>
        <v>0.8529411764705882</v>
      </c>
      <c r="AP1066" s="41">
        <f t="shared" si="641"/>
        <v>0.14705882352941177</v>
      </c>
      <c r="AQ1066" s="41">
        <f t="shared" si="642"/>
        <v>0</v>
      </c>
      <c r="AR1066" s="41">
        <f t="shared" si="608"/>
        <v>0.11397058823529412</v>
      </c>
      <c r="AS1066" s="41">
        <f t="shared" si="609"/>
        <v>0.10294117647058823</v>
      </c>
      <c r="AT1066" s="41">
        <f t="shared" si="610"/>
        <v>0.12867647058823528</v>
      </c>
      <c r="AU1066" s="41">
        <f t="shared" si="611"/>
        <v>8.8235294117647065E-2</v>
      </c>
      <c r="AV1066" s="41">
        <f t="shared" si="612"/>
        <v>0.16176470588235295</v>
      </c>
      <c r="AW1066" s="41">
        <f t="shared" si="613"/>
        <v>0.15073529411764705</v>
      </c>
      <c r="AX1066" s="41">
        <f t="shared" si="614"/>
        <v>0.125</v>
      </c>
      <c r="AY1066" s="41">
        <f t="shared" si="615"/>
        <v>6.985294117647059E-2</v>
      </c>
      <c r="AZ1066" s="41">
        <f t="shared" si="616"/>
        <v>1.4705882352941176E-2</v>
      </c>
      <c r="BA1066" s="41">
        <f t="shared" si="617"/>
        <v>0</v>
      </c>
      <c r="BB1066" s="41">
        <f t="shared" si="618"/>
        <v>4.0441176470588237E-2</v>
      </c>
      <c r="BC1066" s="41">
        <f t="shared" si="619"/>
        <v>3.6764705882352941E-3</v>
      </c>
      <c r="BD1066" s="41">
        <f t="shared" si="620"/>
        <v>0.94485294117647056</v>
      </c>
      <c r="BE1066" s="41">
        <f t="shared" si="621"/>
        <v>0</v>
      </c>
      <c r="BF1066" s="41">
        <f t="shared" si="622"/>
        <v>5.514705882352941E-2</v>
      </c>
      <c r="BG1066" s="41">
        <f t="shared" si="623"/>
        <v>0.49264705882352944</v>
      </c>
      <c r="BH1066" s="41">
        <f t="shared" si="624"/>
        <v>0.50735294117647056</v>
      </c>
      <c r="BI1066" s="41">
        <f t="shared" si="625"/>
        <v>0</v>
      </c>
      <c r="BJ1066" s="41">
        <f t="shared" si="626"/>
        <v>0</v>
      </c>
      <c r="BK1066" s="41">
        <f t="shared" si="627"/>
        <v>0</v>
      </c>
      <c r="BL1066" s="41">
        <f t="shared" si="628"/>
        <v>1.4705882352941176E-2</v>
      </c>
      <c r="BM1066" s="41">
        <f t="shared" si="629"/>
        <v>0.12132352941176471</v>
      </c>
      <c r="BN1066" s="41">
        <f t="shared" si="630"/>
        <v>0.86397058823529416</v>
      </c>
      <c r="BO1066" s="41">
        <f t="shared" si="631"/>
        <v>3.6764705882352941E-3</v>
      </c>
      <c r="BP1066" s="41">
        <f t="shared" si="632"/>
        <v>0.9595588235294118</v>
      </c>
      <c r="BQ1066" s="41">
        <f t="shared" si="633"/>
        <v>0</v>
      </c>
      <c r="BR1066" s="41">
        <f t="shared" si="634"/>
        <v>3.6764705882352941E-3</v>
      </c>
      <c r="BS1066" s="41">
        <f t="shared" si="635"/>
        <v>0.375</v>
      </c>
      <c r="BT1066" s="41">
        <f t="shared" si="636"/>
        <v>0.625</v>
      </c>
      <c r="BU1066" s="41">
        <f t="shared" si="637"/>
        <v>3.3088235294117647E-2</v>
      </c>
      <c r="BV1066" s="41">
        <f t="shared" si="638"/>
        <v>0</v>
      </c>
      <c r="BW1066" s="41">
        <f t="shared" si="639"/>
        <v>1</v>
      </c>
      <c r="BX1066" s="41" t="str">
        <f t="shared" si="644"/>
        <v>2015Licensed practical nursesPrince Edward Island</v>
      </c>
      <c r="BY1066" s="51">
        <f>VLOOKUP(BX1066,'%workplace'!$A$1:$F$381,6,FALSE)</f>
        <v>548</v>
      </c>
      <c r="BZ1066" s="32">
        <f t="shared" si="645"/>
        <v>0.49635036496350365</v>
      </c>
    </row>
    <row r="1067" spans="1:78" s="8" customFormat="1" hidden="1" x14ac:dyDescent="0.2">
      <c r="A1067" s="8" t="str">
        <f t="shared" si="643"/>
        <v>2015Licensed practical nursesPrince Edward IslandOther places of work</v>
      </c>
      <c r="B1067" s="8" t="s">
        <v>3</v>
      </c>
      <c r="C1067" s="8" t="s">
        <v>15</v>
      </c>
      <c r="D1067" s="8" t="s">
        <v>13</v>
      </c>
      <c r="E1067" s="8">
        <v>2015</v>
      </c>
      <c r="F1067" s="8">
        <v>31</v>
      </c>
      <c r="G1067" s="8">
        <v>2</v>
      </c>
      <c r="H1067" s="8">
        <v>0</v>
      </c>
      <c r="I1067" s="8">
        <v>1</v>
      </c>
      <c r="J1067" s="8">
        <v>2</v>
      </c>
      <c r="K1067" s="8">
        <v>2</v>
      </c>
      <c r="L1067" s="8">
        <v>4</v>
      </c>
      <c r="M1067" s="8">
        <v>5</v>
      </c>
      <c r="N1067" s="8">
        <v>5</v>
      </c>
      <c r="O1067" s="8">
        <v>10</v>
      </c>
      <c r="P1067" s="8">
        <v>1</v>
      </c>
      <c r="Q1067" s="8">
        <v>1</v>
      </c>
      <c r="R1067" s="8">
        <v>0</v>
      </c>
      <c r="S1067" s="8">
        <v>2</v>
      </c>
      <c r="T1067" s="8">
        <v>0</v>
      </c>
      <c r="U1067" s="8">
        <v>33</v>
      </c>
      <c r="V1067" s="8">
        <v>0</v>
      </c>
      <c r="W1067" s="8">
        <v>0</v>
      </c>
      <c r="X1067" s="8">
        <v>13</v>
      </c>
      <c r="Y1067" s="8">
        <v>20</v>
      </c>
      <c r="Z1067" s="8">
        <v>0</v>
      </c>
      <c r="AA1067" s="8">
        <v>0</v>
      </c>
      <c r="AB1067" s="8">
        <v>1</v>
      </c>
      <c r="AC1067" s="8">
        <v>1</v>
      </c>
      <c r="AD1067" s="8">
        <v>10</v>
      </c>
      <c r="AE1067" s="8">
        <v>21</v>
      </c>
      <c r="AF1067" s="8">
        <v>1</v>
      </c>
      <c r="AG1067" s="8">
        <v>22</v>
      </c>
      <c r="AH1067" s="8">
        <v>5</v>
      </c>
      <c r="AI1067" s="8">
        <v>0</v>
      </c>
      <c r="AJ1067" s="8">
        <v>13</v>
      </c>
      <c r="AK1067" s="8">
        <v>20</v>
      </c>
      <c r="AL1067" s="8">
        <v>5</v>
      </c>
      <c r="AM1067" s="8">
        <v>0</v>
      </c>
      <c r="AN1067" s="8">
        <v>33</v>
      </c>
      <c r="AO1067" s="41">
        <f t="shared" si="640"/>
        <v>0.93939393939393945</v>
      </c>
      <c r="AP1067" s="41">
        <f t="shared" si="641"/>
        <v>6.0606060606060608E-2</v>
      </c>
      <c r="AQ1067" s="41">
        <f t="shared" si="642"/>
        <v>0</v>
      </c>
      <c r="AR1067" s="41">
        <f t="shared" si="608"/>
        <v>3.0303030303030304E-2</v>
      </c>
      <c r="AS1067" s="41">
        <f t="shared" si="609"/>
        <v>6.0606060606060608E-2</v>
      </c>
      <c r="AT1067" s="41">
        <f t="shared" si="610"/>
        <v>6.0606060606060608E-2</v>
      </c>
      <c r="AU1067" s="41">
        <f t="shared" si="611"/>
        <v>0.12121212121212122</v>
      </c>
      <c r="AV1067" s="41">
        <f t="shared" si="612"/>
        <v>0.15151515151515152</v>
      </c>
      <c r="AW1067" s="41">
        <f t="shared" si="613"/>
        <v>0.15151515151515152</v>
      </c>
      <c r="AX1067" s="41">
        <f t="shared" si="614"/>
        <v>0.30303030303030304</v>
      </c>
      <c r="AY1067" s="41">
        <f t="shared" si="615"/>
        <v>3.0303030303030304E-2</v>
      </c>
      <c r="AZ1067" s="41">
        <f t="shared" si="616"/>
        <v>3.0303030303030304E-2</v>
      </c>
      <c r="BA1067" s="41">
        <f t="shared" si="617"/>
        <v>0</v>
      </c>
      <c r="BB1067" s="41">
        <f t="shared" si="618"/>
        <v>6.0606060606060608E-2</v>
      </c>
      <c r="BC1067" s="41">
        <f t="shared" si="619"/>
        <v>0</v>
      </c>
      <c r="BD1067" s="41">
        <f t="shared" si="620"/>
        <v>1</v>
      </c>
      <c r="BE1067" s="41">
        <f t="shared" si="621"/>
        <v>0</v>
      </c>
      <c r="BF1067" s="41">
        <f t="shared" si="622"/>
        <v>0</v>
      </c>
      <c r="BG1067" s="41">
        <f t="shared" si="623"/>
        <v>0.39393939393939392</v>
      </c>
      <c r="BH1067" s="41">
        <f t="shared" si="624"/>
        <v>0.60606060606060608</v>
      </c>
      <c r="BI1067" s="41">
        <f t="shared" si="625"/>
        <v>0</v>
      </c>
      <c r="BJ1067" s="41">
        <f t="shared" si="626"/>
        <v>0</v>
      </c>
      <c r="BK1067" s="41">
        <f t="shared" si="627"/>
        <v>3.0303030303030304E-2</v>
      </c>
      <c r="BL1067" s="41">
        <f t="shared" si="628"/>
        <v>3.0303030303030304E-2</v>
      </c>
      <c r="BM1067" s="41">
        <f t="shared" si="629"/>
        <v>0.30303030303030304</v>
      </c>
      <c r="BN1067" s="41">
        <f t="shared" si="630"/>
        <v>0.63636363636363635</v>
      </c>
      <c r="BO1067" s="41">
        <f t="shared" si="631"/>
        <v>3.0303030303030304E-2</v>
      </c>
      <c r="BP1067" s="41">
        <f t="shared" si="632"/>
        <v>0.66666666666666663</v>
      </c>
      <c r="BQ1067" s="41">
        <f t="shared" si="633"/>
        <v>0.15151515151515152</v>
      </c>
      <c r="BR1067" s="41">
        <f t="shared" si="634"/>
        <v>0</v>
      </c>
      <c r="BS1067" s="41">
        <f t="shared" si="635"/>
        <v>0.39393939393939392</v>
      </c>
      <c r="BT1067" s="41">
        <f t="shared" si="636"/>
        <v>0.60606060606060608</v>
      </c>
      <c r="BU1067" s="41">
        <f t="shared" si="637"/>
        <v>0.15151515151515152</v>
      </c>
      <c r="BV1067" s="41">
        <f t="shared" si="638"/>
        <v>0</v>
      </c>
      <c r="BW1067" s="41">
        <f t="shared" si="639"/>
        <v>1</v>
      </c>
      <c r="BX1067" s="41" t="str">
        <f t="shared" si="644"/>
        <v>2015Licensed practical nursesPrince Edward Island</v>
      </c>
      <c r="BY1067" s="51">
        <f>VLOOKUP(BX1067,'%workplace'!$A$1:$F$381,6,FALSE)</f>
        <v>548</v>
      </c>
      <c r="BZ1067" s="32">
        <f t="shared" si="645"/>
        <v>6.0218978102189784E-2</v>
      </c>
    </row>
    <row r="1068" spans="1:78" s="8" customFormat="1" hidden="1" x14ac:dyDescent="0.2">
      <c r="A1068" s="8" t="str">
        <f t="shared" si="643"/>
        <v>2015Licensed practical nursesPrince Edward IslandUnknown places of work</v>
      </c>
      <c r="B1068" s="8" t="s">
        <v>3</v>
      </c>
      <c r="C1068" s="8" t="s">
        <v>15</v>
      </c>
      <c r="D1068" s="8" t="s">
        <v>49</v>
      </c>
      <c r="E1068" s="8">
        <v>2015</v>
      </c>
      <c r="F1068" s="8">
        <v>9</v>
      </c>
      <c r="G1068" s="8">
        <v>0</v>
      </c>
      <c r="H1068" s="8">
        <v>0</v>
      </c>
      <c r="I1068" s="8">
        <v>0</v>
      </c>
      <c r="J1068" s="8">
        <v>2</v>
      </c>
      <c r="K1068" s="8">
        <v>0</v>
      </c>
      <c r="L1068" s="8">
        <v>2</v>
      </c>
      <c r="M1068" s="8">
        <v>1</v>
      </c>
      <c r="N1068" s="8">
        <v>1</v>
      </c>
      <c r="O1068" s="8">
        <v>1</v>
      </c>
      <c r="P1068" s="8">
        <v>2</v>
      </c>
      <c r="Q1068" s="8">
        <v>0</v>
      </c>
      <c r="R1068" s="8">
        <v>0</v>
      </c>
      <c r="S1068" s="8">
        <v>0</v>
      </c>
      <c r="T1068" s="8">
        <v>0</v>
      </c>
      <c r="U1068" s="8">
        <v>6</v>
      </c>
      <c r="V1068" s="8">
        <v>0</v>
      </c>
      <c r="W1068" s="8">
        <v>3</v>
      </c>
      <c r="X1068" s="8">
        <v>6</v>
      </c>
      <c r="Y1068" s="8">
        <v>3</v>
      </c>
      <c r="Z1068" s="8">
        <v>0</v>
      </c>
      <c r="AA1068" s="8">
        <v>0</v>
      </c>
      <c r="AB1068" s="8">
        <v>0</v>
      </c>
      <c r="AC1068" s="8">
        <v>6</v>
      </c>
      <c r="AD1068" s="8">
        <v>0</v>
      </c>
      <c r="AE1068" s="8">
        <v>3</v>
      </c>
      <c r="AF1068" s="8">
        <v>0</v>
      </c>
      <c r="AG1068" s="8">
        <v>1</v>
      </c>
      <c r="AH1068" s="8">
        <v>0</v>
      </c>
      <c r="AI1068" s="8">
        <v>0</v>
      </c>
      <c r="AJ1068" s="8">
        <v>5</v>
      </c>
      <c r="AK1068" s="8">
        <v>4</v>
      </c>
      <c r="AL1068" s="8">
        <v>8</v>
      </c>
      <c r="AM1068" s="8">
        <v>0</v>
      </c>
      <c r="AN1068" s="8">
        <v>9</v>
      </c>
      <c r="AO1068" s="41">
        <f t="shared" si="640"/>
        <v>1</v>
      </c>
      <c r="AP1068" s="41">
        <f t="shared" si="641"/>
        <v>0</v>
      </c>
      <c r="AQ1068" s="41">
        <f t="shared" si="642"/>
        <v>0</v>
      </c>
      <c r="AR1068" s="41">
        <f t="shared" si="608"/>
        <v>0</v>
      </c>
      <c r="AS1068" s="41">
        <f t="shared" si="609"/>
        <v>0.22222222222222221</v>
      </c>
      <c r="AT1068" s="41">
        <f t="shared" si="610"/>
        <v>0</v>
      </c>
      <c r="AU1068" s="41">
        <f t="shared" si="611"/>
        <v>0.22222222222222221</v>
      </c>
      <c r="AV1068" s="41">
        <f t="shared" si="612"/>
        <v>0.1111111111111111</v>
      </c>
      <c r="AW1068" s="41">
        <f t="shared" si="613"/>
        <v>0.1111111111111111</v>
      </c>
      <c r="AX1068" s="41">
        <f t="shared" si="614"/>
        <v>0.1111111111111111</v>
      </c>
      <c r="AY1068" s="41">
        <f t="shared" si="615"/>
        <v>0.22222222222222221</v>
      </c>
      <c r="AZ1068" s="41">
        <f t="shared" si="616"/>
        <v>0</v>
      </c>
      <c r="BA1068" s="41">
        <f t="shared" si="617"/>
        <v>0</v>
      </c>
      <c r="BB1068" s="41">
        <f t="shared" si="618"/>
        <v>0</v>
      </c>
      <c r="BC1068" s="41">
        <f t="shared" si="619"/>
        <v>0</v>
      </c>
      <c r="BD1068" s="41">
        <f t="shared" si="620"/>
        <v>0.66666666666666663</v>
      </c>
      <c r="BE1068" s="41">
        <f t="shared" si="621"/>
        <v>0</v>
      </c>
      <c r="BF1068" s="41">
        <f t="shared" si="622"/>
        <v>0.33333333333333331</v>
      </c>
      <c r="BG1068" s="41">
        <f t="shared" si="623"/>
        <v>0.66666666666666663</v>
      </c>
      <c r="BH1068" s="41">
        <f t="shared" si="624"/>
        <v>0.33333333333333331</v>
      </c>
      <c r="BI1068" s="41">
        <f t="shared" si="625"/>
        <v>0</v>
      </c>
      <c r="BJ1068" s="41">
        <f t="shared" si="626"/>
        <v>0</v>
      </c>
      <c r="BK1068" s="41">
        <f t="shared" si="627"/>
        <v>0</v>
      </c>
      <c r="BL1068" s="41">
        <f t="shared" si="628"/>
        <v>0.66666666666666663</v>
      </c>
      <c r="BM1068" s="41">
        <f t="shared" si="629"/>
        <v>0</v>
      </c>
      <c r="BN1068" s="41">
        <f t="shared" si="630"/>
        <v>0.33333333333333331</v>
      </c>
      <c r="BO1068" s="41">
        <f t="shared" si="631"/>
        <v>0</v>
      </c>
      <c r="BP1068" s="41">
        <f t="shared" si="632"/>
        <v>0.1111111111111111</v>
      </c>
      <c r="BQ1068" s="41">
        <f t="shared" si="633"/>
        <v>0</v>
      </c>
      <c r="BR1068" s="41">
        <f t="shared" si="634"/>
        <v>0</v>
      </c>
      <c r="BS1068" s="41">
        <f t="shared" si="635"/>
        <v>0.55555555555555558</v>
      </c>
      <c r="BT1068" s="41">
        <f t="shared" si="636"/>
        <v>0.44444444444444442</v>
      </c>
      <c r="BU1068" s="41">
        <f t="shared" si="637"/>
        <v>0.88888888888888884</v>
      </c>
      <c r="BV1068" s="41">
        <f t="shared" si="638"/>
        <v>0</v>
      </c>
      <c r="BW1068" s="41">
        <f t="shared" si="639"/>
        <v>1</v>
      </c>
      <c r="BX1068" s="41" t="str">
        <f t="shared" si="644"/>
        <v>2015Licensed practical nursesPrince Edward Island</v>
      </c>
      <c r="BY1068" s="51">
        <f>VLOOKUP(BX1068,'%workplace'!$A$1:$F$381,6,FALSE)</f>
        <v>548</v>
      </c>
      <c r="BZ1068" s="32">
        <f t="shared" si="645"/>
        <v>1.6423357664233577E-2</v>
      </c>
    </row>
    <row r="1069" spans="1:78" s="8" customFormat="1" hidden="1" x14ac:dyDescent="0.2">
      <c r="A1069" s="8" t="str">
        <f t="shared" si="643"/>
        <v>2015Licensed practical nursesNova ScotiaAll places of work</v>
      </c>
      <c r="B1069" s="8" t="s">
        <v>3</v>
      </c>
      <c r="C1069" s="8" t="s">
        <v>16</v>
      </c>
      <c r="D1069" s="8" t="s">
        <v>9</v>
      </c>
      <c r="E1069" s="8">
        <v>2015</v>
      </c>
      <c r="F1069" s="8">
        <v>3593</v>
      </c>
      <c r="G1069" s="8">
        <v>181</v>
      </c>
      <c r="H1069" s="8">
        <v>0</v>
      </c>
      <c r="I1069" s="8">
        <v>378</v>
      </c>
      <c r="J1069" s="8">
        <v>368</v>
      </c>
      <c r="K1069" s="8">
        <v>475</v>
      </c>
      <c r="L1069" s="8">
        <v>538</v>
      </c>
      <c r="M1069" s="8">
        <v>499</v>
      </c>
      <c r="N1069" s="8">
        <v>542</v>
      </c>
      <c r="O1069" s="8">
        <v>481</v>
      </c>
      <c r="P1069" s="8">
        <v>272</v>
      </c>
      <c r="Q1069" s="8">
        <v>110</v>
      </c>
      <c r="R1069" s="8">
        <v>25</v>
      </c>
      <c r="S1069" s="8">
        <v>86</v>
      </c>
      <c r="T1069" s="8">
        <v>0</v>
      </c>
      <c r="U1069" s="8">
        <v>3684</v>
      </c>
      <c r="V1069" s="8">
        <v>90</v>
      </c>
      <c r="W1069" s="8">
        <v>0</v>
      </c>
      <c r="X1069" s="8">
        <v>2089</v>
      </c>
      <c r="Y1069" s="8">
        <v>1003</v>
      </c>
      <c r="Z1069" s="8">
        <v>682</v>
      </c>
      <c r="AA1069" s="8">
        <v>0</v>
      </c>
      <c r="AB1069" s="8">
        <v>90</v>
      </c>
      <c r="AC1069" s="8">
        <v>0</v>
      </c>
      <c r="AD1069" s="8">
        <v>102</v>
      </c>
      <c r="AE1069" s="8">
        <v>3582</v>
      </c>
      <c r="AF1069" s="8">
        <v>21</v>
      </c>
      <c r="AG1069" s="8">
        <v>3736</v>
      </c>
      <c r="AH1069" s="8">
        <v>13</v>
      </c>
      <c r="AI1069" s="8">
        <v>4</v>
      </c>
      <c r="AJ1069" s="8">
        <v>1271</v>
      </c>
      <c r="AK1069" s="8">
        <v>2503</v>
      </c>
      <c r="AL1069" s="8">
        <v>0</v>
      </c>
      <c r="AM1069" s="8">
        <v>0</v>
      </c>
      <c r="AN1069" s="8">
        <v>3774</v>
      </c>
      <c r="AO1069" s="41">
        <f t="shared" si="640"/>
        <v>0.95204027556968729</v>
      </c>
      <c r="AP1069" s="41">
        <f t="shared" si="641"/>
        <v>4.7959724430312663E-2</v>
      </c>
      <c r="AQ1069" s="41">
        <f t="shared" si="642"/>
        <v>0</v>
      </c>
      <c r="AR1069" s="41">
        <f t="shared" si="608"/>
        <v>0.10015898251192369</v>
      </c>
      <c r="AS1069" s="41">
        <f t="shared" si="609"/>
        <v>9.7509273979862213E-2</v>
      </c>
      <c r="AT1069" s="41">
        <f t="shared" si="610"/>
        <v>0.12586115527291997</v>
      </c>
      <c r="AU1069" s="41">
        <f t="shared" si="611"/>
        <v>0.14255431902490726</v>
      </c>
      <c r="AV1069" s="41">
        <f t="shared" si="612"/>
        <v>0.13222045574986752</v>
      </c>
      <c r="AW1069" s="41">
        <f t="shared" si="613"/>
        <v>0.14361420243773185</v>
      </c>
      <c r="AX1069" s="41">
        <f t="shared" si="614"/>
        <v>0.12745098039215685</v>
      </c>
      <c r="AY1069" s="41">
        <f t="shared" si="615"/>
        <v>7.2072072072072071E-2</v>
      </c>
      <c r="AZ1069" s="41">
        <f t="shared" si="616"/>
        <v>2.9146793852676205E-2</v>
      </c>
      <c r="BA1069" s="41">
        <f t="shared" si="617"/>
        <v>6.6242713301536832E-3</v>
      </c>
      <c r="BB1069" s="41">
        <f t="shared" si="618"/>
        <v>2.2787493375728669E-2</v>
      </c>
      <c r="BC1069" s="41">
        <f t="shared" si="619"/>
        <v>0</v>
      </c>
      <c r="BD1069" s="41">
        <f t="shared" si="620"/>
        <v>0.97615262321144669</v>
      </c>
      <c r="BE1069" s="41">
        <f t="shared" si="621"/>
        <v>2.3847376788553261E-2</v>
      </c>
      <c r="BF1069" s="41">
        <f t="shared" si="622"/>
        <v>0</v>
      </c>
      <c r="BG1069" s="41">
        <f t="shared" si="623"/>
        <v>0.55352411234764176</v>
      </c>
      <c r="BH1069" s="41">
        <f t="shared" si="624"/>
        <v>0.26576576576576577</v>
      </c>
      <c r="BI1069" s="41">
        <f t="shared" si="625"/>
        <v>0.18071012188659247</v>
      </c>
      <c r="BJ1069" s="41">
        <f t="shared" si="626"/>
        <v>0</v>
      </c>
      <c r="BK1069" s="41">
        <f t="shared" si="627"/>
        <v>2.3847376788553261E-2</v>
      </c>
      <c r="BL1069" s="41">
        <f t="shared" si="628"/>
        <v>0</v>
      </c>
      <c r="BM1069" s="41">
        <f t="shared" si="629"/>
        <v>2.7027027027027029E-2</v>
      </c>
      <c r="BN1069" s="41">
        <f t="shared" si="630"/>
        <v>0.94912559618441972</v>
      </c>
      <c r="BO1069" s="41">
        <f t="shared" si="631"/>
        <v>5.5643879173290934E-3</v>
      </c>
      <c r="BP1069" s="41">
        <f t="shared" si="632"/>
        <v>0.98993110757816638</v>
      </c>
      <c r="BQ1069" s="41">
        <f t="shared" si="633"/>
        <v>3.4446210916799151E-3</v>
      </c>
      <c r="BR1069" s="41">
        <f t="shared" si="634"/>
        <v>1.0598834128245894E-3</v>
      </c>
      <c r="BS1069" s="41">
        <f t="shared" si="635"/>
        <v>0.33677795442501324</v>
      </c>
      <c r="BT1069" s="41">
        <f t="shared" si="636"/>
        <v>0.66322204557498676</v>
      </c>
      <c r="BU1069" s="41">
        <f t="shared" si="637"/>
        <v>0</v>
      </c>
      <c r="BV1069" s="41">
        <f t="shared" si="638"/>
        <v>0</v>
      </c>
      <c r="BW1069" s="41">
        <f t="shared" si="639"/>
        <v>1</v>
      </c>
      <c r="BX1069" s="41" t="str">
        <f t="shared" si="644"/>
        <v>2015Licensed practical nursesNova Scotia</v>
      </c>
      <c r="BY1069" s="51">
        <f>VLOOKUP(BX1069,'%workplace'!$A$1:$F$381,6,FALSE)</f>
        <v>3774</v>
      </c>
      <c r="BZ1069" s="32">
        <f t="shared" si="645"/>
        <v>1</v>
      </c>
    </row>
    <row r="1070" spans="1:78" s="8" customFormat="1" hidden="1" x14ac:dyDescent="0.2">
      <c r="A1070" s="8" t="str">
        <f t="shared" si="643"/>
        <v>2015Licensed practical nursesNova ScotiaCommunity health</v>
      </c>
      <c r="B1070" s="8" t="s">
        <v>3</v>
      </c>
      <c r="C1070" s="8" t="s">
        <v>16</v>
      </c>
      <c r="D1070" s="8" t="s">
        <v>11</v>
      </c>
      <c r="E1070" s="8">
        <v>2015</v>
      </c>
      <c r="F1070" s="8">
        <v>589</v>
      </c>
      <c r="G1070" s="8">
        <v>24</v>
      </c>
      <c r="H1070" s="8">
        <v>0</v>
      </c>
      <c r="I1070" s="8">
        <v>47</v>
      </c>
      <c r="J1070" s="8">
        <v>57</v>
      </c>
      <c r="K1070" s="8">
        <v>103</v>
      </c>
      <c r="L1070" s="8">
        <v>98</v>
      </c>
      <c r="M1070" s="8">
        <v>94</v>
      </c>
      <c r="N1070" s="8">
        <v>80</v>
      </c>
      <c r="O1070" s="8">
        <v>66</v>
      </c>
      <c r="P1070" s="8">
        <v>43</v>
      </c>
      <c r="Q1070" s="8">
        <v>12</v>
      </c>
      <c r="R1070" s="8">
        <v>3</v>
      </c>
      <c r="S1070" s="8">
        <v>10</v>
      </c>
      <c r="T1070" s="8">
        <v>0</v>
      </c>
      <c r="U1070" s="8">
        <v>600</v>
      </c>
      <c r="V1070" s="8">
        <v>13</v>
      </c>
      <c r="W1070" s="8">
        <v>0</v>
      </c>
      <c r="X1070" s="8">
        <v>317</v>
      </c>
      <c r="Y1070" s="8">
        <v>216</v>
      </c>
      <c r="Z1070" s="8">
        <v>80</v>
      </c>
      <c r="AA1070" s="8">
        <v>0</v>
      </c>
      <c r="AB1070" s="8">
        <v>10</v>
      </c>
      <c r="AC1070" s="8">
        <v>0</v>
      </c>
      <c r="AD1070" s="8">
        <v>12</v>
      </c>
      <c r="AE1070" s="8">
        <v>591</v>
      </c>
      <c r="AF1070" s="8">
        <v>5</v>
      </c>
      <c r="AG1070" s="8">
        <v>601</v>
      </c>
      <c r="AH1070" s="8">
        <v>6</v>
      </c>
      <c r="AI1070" s="8">
        <v>1</v>
      </c>
      <c r="AJ1070" s="8">
        <v>152</v>
      </c>
      <c r="AK1070" s="8">
        <v>461</v>
      </c>
      <c r="AL1070" s="8">
        <v>0</v>
      </c>
      <c r="AM1070" s="8">
        <v>0</v>
      </c>
      <c r="AN1070" s="8">
        <v>613</v>
      </c>
      <c r="AO1070" s="41">
        <f t="shared" si="640"/>
        <v>0.96084828711256121</v>
      </c>
      <c r="AP1070" s="41">
        <f t="shared" si="641"/>
        <v>3.9151712887438822E-2</v>
      </c>
      <c r="AQ1070" s="41">
        <f t="shared" si="642"/>
        <v>0</v>
      </c>
      <c r="AR1070" s="41">
        <f t="shared" si="608"/>
        <v>7.6672104404567704E-2</v>
      </c>
      <c r="AS1070" s="41">
        <f t="shared" si="609"/>
        <v>9.2985318107667206E-2</v>
      </c>
      <c r="AT1070" s="41">
        <f t="shared" si="610"/>
        <v>0.16802610114192496</v>
      </c>
      <c r="AU1070" s="41">
        <f t="shared" si="611"/>
        <v>0.1598694942903752</v>
      </c>
      <c r="AV1070" s="41">
        <f t="shared" si="612"/>
        <v>0.15334420880913541</v>
      </c>
      <c r="AW1070" s="41">
        <f t="shared" si="613"/>
        <v>0.13050570962479607</v>
      </c>
      <c r="AX1070" s="41">
        <f t="shared" si="614"/>
        <v>0.10766721044045677</v>
      </c>
      <c r="AY1070" s="41">
        <f t="shared" si="615"/>
        <v>7.01468189233279E-2</v>
      </c>
      <c r="AZ1070" s="41">
        <f t="shared" si="616"/>
        <v>1.9575856443719411E-2</v>
      </c>
      <c r="BA1070" s="41">
        <f t="shared" si="617"/>
        <v>4.8939641109298528E-3</v>
      </c>
      <c r="BB1070" s="41">
        <f t="shared" si="618"/>
        <v>1.6313213703099509E-2</v>
      </c>
      <c r="BC1070" s="41">
        <f t="shared" si="619"/>
        <v>0</v>
      </c>
      <c r="BD1070" s="41">
        <f t="shared" si="620"/>
        <v>0.97879282218597063</v>
      </c>
      <c r="BE1070" s="41">
        <f t="shared" si="621"/>
        <v>2.1207177814029365E-2</v>
      </c>
      <c r="BF1070" s="41">
        <f t="shared" si="622"/>
        <v>0</v>
      </c>
      <c r="BG1070" s="41">
        <f t="shared" si="623"/>
        <v>0.5171288743882545</v>
      </c>
      <c r="BH1070" s="41">
        <f t="shared" si="624"/>
        <v>0.35236541598694943</v>
      </c>
      <c r="BI1070" s="41">
        <f t="shared" si="625"/>
        <v>0.13050570962479607</v>
      </c>
      <c r="BJ1070" s="41">
        <f t="shared" si="626"/>
        <v>0</v>
      </c>
      <c r="BK1070" s="41">
        <f t="shared" si="627"/>
        <v>1.6313213703099509E-2</v>
      </c>
      <c r="BL1070" s="41">
        <f t="shared" si="628"/>
        <v>0</v>
      </c>
      <c r="BM1070" s="41">
        <f t="shared" si="629"/>
        <v>1.9575856443719411E-2</v>
      </c>
      <c r="BN1070" s="41">
        <f t="shared" si="630"/>
        <v>0.96411092985318103</v>
      </c>
      <c r="BO1070" s="41">
        <f t="shared" si="631"/>
        <v>8.1566068515497546E-3</v>
      </c>
      <c r="BP1070" s="41">
        <f t="shared" si="632"/>
        <v>0.9804241435562806</v>
      </c>
      <c r="BQ1070" s="41">
        <f t="shared" si="633"/>
        <v>9.7879282218597055E-3</v>
      </c>
      <c r="BR1070" s="41">
        <f t="shared" si="634"/>
        <v>1.6313213703099511E-3</v>
      </c>
      <c r="BS1070" s="41">
        <f t="shared" si="635"/>
        <v>0.24796084828711257</v>
      </c>
      <c r="BT1070" s="41">
        <f t="shared" si="636"/>
        <v>0.75203915171288749</v>
      </c>
      <c r="BU1070" s="41">
        <f t="shared" si="637"/>
        <v>0</v>
      </c>
      <c r="BV1070" s="41">
        <f t="shared" si="638"/>
        <v>0</v>
      </c>
      <c r="BW1070" s="41">
        <f t="shared" si="639"/>
        <v>1</v>
      </c>
      <c r="BX1070" s="41" t="str">
        <f t="shared" si="644"/>
        <v>2015Licensed practical nursesNova Scotia</v>
      </c>
      <c r="BY1070" s="51">
        <f>VLOOKUP(BX1070,'%workplace'!$A$1:$F$381,6,FALSE)</f>
        <v>3774</v>
      </c>
      <c r="BZ1070" s="32">
        <f t="shared" si="645"/>
        <v>0.16242713301536832</v>
      </c>
    </row>
    <row r="1071" spans="1:78" s="8" customFormat="1" hidden="1" x14ac:dyDescent="0.2">
      <c r="A1071" s="8" t="str">
        <f t="shared" si="643"/>
        <v>2015Licensed practical nursesNova ScotiaNursing home/long-term care</v>
      </c>
      <c r="B1071" s="8" t="s">
        <v>3</v>
      </c>
      <c r="C1071" s="8" t="s">
        <v>16</v>
      </c>
      <c r="D1071" s="8" t="s">
        <v>12</v>
      </c>
      <c r="E1071" s="8">
        <v>2015</v>
      </c>
      <c r="F1071" s="8">
        <v>1212</v>
      </c>
      <c r="G1071" s="8">
        <v>62</v>
      </c>
      <c r="H1071" s="8">
        <v>0</v>
      </c>
      <c r="I1071" s="8">
        <v>129</v>
      </c>
      <c r="J1071" s="8">
        <v>110</v>
      </c>
      <c r="K1071" s="8">
        <v>156</v>
      </c>
      <c r="L1071" s="8">
        <v>165</v>
      </c>
      <c r="M1071" s="8">
        <v>168</v>
      </c>
      <c r="N1071" s="8">
        <v>211</v>
      </c>
      <c r="O1071" s="8">
        <v>171</v>
      </c>
      <c r="P1071" s="8">
        <v>84</v>
      </c>
      <c r="Q1071" s="8">
        <v>47</v>
      </c>
      <c r="R1071" s="8">
        <v>8</v>
      </c>
      <c r="S1071" s="8">
        <v>25</v>
      </c>
      <c r="T1071" s="8">
        <v>0</v>
      </c>
      <c r="U1071" s="8">
        <v>1206</v>
      </c>
      <c r="V1071" s="8">
        <v>68</v>
      </c>
      <c r="W1071" s="8">
        <v>0</v>
      </c>
      <c r="X1071" s="8">
        <v>670</v>
      </c>
      <c r="Y1071" s="8">
        <v>375</v>
      </c>
      <c r="Z1071" s="8">
        <v>229</v>
      </c>
      <c r="AA1071" s="8">
        <v>0</v>
      </c>
      <c r="AB1071" s="8">
        <v>59</v>
      </c>
      <c r="AC1071" s="8">
        <v>0</v>
      </c>
      <c r="AD1071" s="8">
        <v>12</v>
      </c>
      <c r="AE1071" s="8">
        <v>1203</v>
      </c>
      <c r="AF1071" s="8">
        <v>8</v>
      </c>
      <c r="AG1071" s="8">
        <v>1265</v>
      </c>
      <c r="AH1071" s="8">
        <v>1</v>
      </c>
      <c r="AI1071" s="8">
        <v>0</v>
      </c>
      <c r="AJ1071" s="8">
        <v>443</v>
      </c>
      <c r="AK1071" s="8">
        <v>831</v>
      </c>
      <c r="AL1071" s="8">
        <v>0</v>
      </c>
      <c r="AM1071" s="8">
        <v>0</v>
      </c>
      <c r="AN1071" s="8">
        <v>1274</v>
      </c>
      <c r="AO1071" s="41">
        <f t="shared" si="640"/>
        <v>0.95133437990580849</v>
      </c>
      <c r="AP1071" s="41">
        <f t="shared" si="641"/>
        <v>4.8665620094191522E-2</v>
      </c>
      <c r="AQ1071" s="41">
        <f t="shared" si="642"/>
        <v>0</v>
      </c>
      <c r="AR1071" s="41">
        <f t="shared" si="608"/>
        <v>0.10125588697017268</v>
      </c>
      <c r="AS1071" s="41">
        <f t="shared" si="609"/>
        <v>8.6342229199372053E-2</v>
      </c>
      <c r="AT1071" s="41">
        <f t="shared" si="610"/>
        <v>0.12244897959183673</v>
      </c>
      <c r="AU1071" s="41">
        <f t="shared" si="611"/>
        <v>0.12951334379905807</v>
      </c>
      <c r="AV1071" s="41">
        <f t="shared" si="612"/>
        <v>0.13186813186813187</v>
      </c>
      <c r="AW1071" s="41">
        <f t="shared" si="613"/>
        <v>0.16562009419152277</v>
      </c>
      <c r="AX1071" s="41">
        <f t="shared" si="614"/>
        <v>0.13422291993720564</v>
      </c>
      <c r="AY1071" s="41">
        <f t="shared" si="615"/>
        <v>6.5934065934065936E-2</v>
      </c>
      <c r="AZ1071" s="41">
        <f t="shared" si="616"/>
        <v>3.6891679748822605E-2</v>
      </c>
      <c r="BA1071" s="41">
        <f t="shared" si="617"/>
        <v>6.2794348508634227E-3</v>
      </c>
      <c r="BB1071" s="41">
        <f t="shared" si="618"/>
        <v>1.9623233908948195E-2</v>
      </c>
      <c r="BC1071" s="41">
        <f t="shared" si="619"/>
        <v>0</v>
      </c>
      <c r="BD1071" s="41">
        <f t="shared" si="620"/>
        <v>0.94662480376766089</v>
      </c>
      <c r="BE1071" s="41">
        <f t="shared" si="621"/>
        <v>5.3375196232339092E-2</v>
      </c>
      <c r="BF1071" s="41">
        <f t="shared" si="622"/>
        <v>0</v>
      </c>
      <c r="BG1071" s="41">
        <f t="shared" si="623"/>
        <v>0.52590266875981162</v>
      </c>
      <c r="BH1071" s="41">
        <f t="shared" si="624"/>
        <v>0.29434850863422291</v>
      </c>
      <c r="BI1071" s="41">
        <f t="shared" si="625"/>
        <v>0.17974882260596547</v>
      </c>
      <c r="BJ1071" s="41">
        <f t="shared" si="626"/>
        <v>0</v>
      </c>
      <c r="BK1071" s="41">
        <f t="shared" si="627"/>
        <v>4.6310832025117737E-2</v>
      </c>
      <c r="BL1071" s="41">
        <f t="shared" si="628"/>
        <v>0</v>
      </c>
      <c r="BM1071" s="41">
        <f t="shared" si="629"/>
        <v>9.4191522762951327E-3</v>
      </c>
      <c r="BN1071" s="41">
        <f t="shared" si="630"/>
        <v>0.94427001569858715</v>
      </c>
      <c r="BO1071" s="41">
        <f t="shared" si="631"/>
        <v>6.2794348508634227E-3</v>
      </c>
      <c r="BP1071" s="41">
        <f t="shared" si="632"/>
        <v>0.99293563579277866</v>
      </c>
      <c r="BQ1071" s="41">
        <f t="shared" si="633"/>
        <v>7.8492935635792783E-4</v>
      </c>
      <c r="BR1071" s="41">
        <f t="shared" si="634"/>
        <v>0</v>
      </c>
      <c r="BS1071" s="41">
        <f t="shared" si="635"/>
        <v>0.34772370486656201</v>
      </c>
      <c r="BT1071" s="41">
        <f t="shared" si="636"/>
        <v>0.65227629513343799</v>
      </c>
      <c r="BU1071" s="41">
        <f t="shared" si="637"/>
        <v>0</v>
      </c>
      <c r="BV1071" s="41">
        <f t="shared" si="638"/>
        <v>0</v>
      </c>
      <c r="BW1071" s="41">
        <f t="shared" si="639"/>
        <v>1</v>
      </c>
      <c r="BX1071" s="41" t="str">
        <f t="shared" si="644"/>
        <v>2015Licensed practical nursesNova Scotia</v>
      </c>
      <c r="BY1071" s="51">
        <f>VLOOKUP(BX1071,'%workplace'!$A$1:$F$381,6,FALSE)</f>
        <v>3774</v>
      </c>
      <c r="BZ1071" s="32">
        <f t="shared" si="645"/>
        <v>0.33757286698463168</v>
      </c>
    </row>
    <row r="1072" spans="1:78" s="8" customFormat="1" hidden="1" x14ac:dyDescent="0.2">
      <c r="A1072" s="8" t="str">
        <f t="shared" si="643"/>
        <v>2015Licensed practical nursesNova ScotiaHospital</v>
      </c>
      <c r="B1072" s="8" t="s">
        <v>3</v>
      </c>
      <c r="C1072" s="8" t="s">
        <v>16</v>
      </c>
      <c r="D1072" s="8" t="s">
        <v>10</v>
      </c>
      <c r="E1072" s="8">
        <v>2015</v>
      </c>
      <c r="F1072" s="8">
        <v>1717</v>
      </c>
      <c r="G1072" s="8">
        <v>94</v>
      </c>
      <c r="H1072" s="8">
        <v>0</v>
      </c>
      <c r="I1072" s="8">
        <v>201</v>
      </c>
      <c r="J1072" s="8">
        <v>200</v>
      </c>
      <c r="K1072" s="8">
        <v>204</v>
      </c>
      <c r="L1072" s="8">
        <v>263</v>
      </c>
      <c r="M1072" s="8">
        <v>223</v>
      </c>
      <c r="N1072" s="8">
        <v>242</v>
      </c>
      <c r="O1072" s="8">
        <v>237</v>
      </c>
      <c r="P1072" s="8">
        <v>134</v>
      </c>
      <c r="Q1072" s="8">
        <v>45</v>
      </c>
      <c r="R1072" s="8">
        <v>11</v>
      </c>
      <c r="S1072" s="8">
        <v>51</v>
      </c>
      <c r="T1072" s="8">
        <v>0</v>
      </c>
      <c r="U1072" s="8">
        <v>1803</v>
      </c>
      <c r="V1072" s="8">
        <v>8</v>
      </c>
      <c r="W1072" s="8">
        <v>0</v>
      </c>
      <c r="X1072" s="8">
        <v>1071</v>
      </c>
      <c r="Y1072" s="8">
        <v>383</v>
      </c>
      <c r="Z1072" s="8">
        <v>357</v>
      </c>
      <c r="AA1072" s="8">
        <v>0</v>
      </c>
      <c r="AB1072" s="8">
        <v>18</v>
      </c>
      <c r="AC1072" s="8">
        <v>0</v>
      </c>
      <c r="AD1072" s="8">
        <v>58</v>
      </c>
      <c r="AE1072" s="8">
        <v>1735</v>
      </c>
      <c r="AF1072" s="8">
        <v>5</v>
      </c>
      <c r="AG1072" s="8">
        <v>1802</v>
      </c>
      <c r="AH1072" s="8">
        <v>2</v>
      </c>
      <c r="AI1072" s="8">
        <v>2</v>
      </c>
      <c r="AJ1072" s="8">
        <v>652</v>
      </c>
      <c r="AK1072" s="8">
        <v>1159</v>
      </c>
      <c r="AL1072" s="8">
        <v>0</v>
      </c>
      <c r="AM1072" s="8">
        <v>0</v>
      </c>
      <c r="AN1072" s="8">
        <v>1811</v>
      </c>
      <c r="AO1072" s="41">
        <f t="shared" si="640"/>
        <v>0.94809497515184982</v>
      </c>
      <c r="AP1072" s="41">
        <f t="shared" si="641"/>
        <v>5.190502484815019E-2</v>
      </c>
      <c r="AQ1072" s="41">
        <f t="shared" si="642"/>
        <v>0</v>
      </c>
      <c r="AR1072" s="41">
        <f t="shared" si="608"/>
        <v>0.11098840419657648</v>
      </c>
      <c r="AS1072" s="41">
        <f t="shared" si="609"/>
        <v>0.11043622308117063</v>
      </c>
      <c r="AT1072" s="41">
        <f t="shared" si="610"/>
        <v>0.11264494754279404</v>
      </c>
      <c r="AU1072" s="41">
        <f t="shared" si="611"/>
        <v>0.14522363335173938</v>
      </c>
      <c r="AV1072" s="41">
        <f t="shared" si="612"/>
        <v>0.12313638873550524</v>
      </c>
      <c r="AW1072" s="41">
        <f t="shared" si="613"/>
        <v>0.13362782992821645</v>
      </c>
      <c r="AX1072" s="41">
        <f t="shared" si="614"/>
        <v>0.13086692435118719</v>
      </c>
      <c r="AY1072" s="41">
        <f t="shared" si="615"/>
        <v>7.3992269464384322E-2</v>
      </c>
      <c r="AZ1072" s="41">
        <f t="shared" si="616"/>
        <v>2.4848150193263391E-2</v>
      </c>
      <c r="BA1072" s="41">
        <f t="shared" si="617"/>
        <v>6.0739922694643842E-3</v>
      </c>
      <c r="BB1072" s="41">
        <f t="shared" si="618"/>
        <v>2.816123688569851E-2</v>
      </c>
      <c r="BC1072" s="41">
        <f t="shared" si="619"/>
        <v>0</v>
      </c>
      <c r="BD1072" s="41">
        <f t="shared" si="620"/>
        <v>0.9955825510767532</v>
      </c>
      <c r="BE1072" s="41">
        <f t="shared" si="621"/>
        <v>4.4174489232468254E-3</v>
      </c>
      <c r="BF1072" s="41">
        <f t="shared" si="622"/>
        <v>0</v>
      </c>
      <c r="BG1072" s="41">
        <f t="shared" si="623"/>
        <v>0.59138597459966868</v>
      </c>
      <c r="BH1072" s="41">
        <f t="shared" si="624"/>
        <v>0.21148536720044175</v>
      </c>
      <c r="BI1072" s="41">
        <f t="shared" si="625"/>
        <v>0.19712865819988956</v>
      </c>
      <c r="BJ1072" s="41">
        <f t="shared" si="626"/>
        <v>0</v>
      </c>
      <c r="BK1072" s="41">
        <f t="shared" si="627"/>
        <v>9.9392600773053567E-3</v>
      </c>
      <c r="BL1072" s="41">
        <f t="shared" si="628"/>
        <v>0</v>
      </c>
      <c r="BM1072" s="41">
        <f t="shared" si="629"/>
        <v>3.202650469353948E-2</v>
      </c>
      <c r="BN1072" s="41">
        <f t="shared" si="630"/>
        <v>0.95803423522915521</v>
      </c>
      <c r="BO1072" s="41">
        <f t="shared" si="631"/>
        <v>2.7609055770292656E-3</v>
      </c>
      <c r="BP1072" s="41">
        <f t="shared" si="632"/>
        <v>0.99503036996134731</v>
      </c>
      <c r="BQ1072" s="41">
        <f t="shared" si="633"/>
        <v>1.1043622308117063E-3</v>
      </c>
      <c r="BR1072" s="41">
        <f t="shared" si="634"/>
        <v>1.1043622308117063E-3</v>
      </c>
      <c r="BS1072" s="41">
        <f t="shared" si="635"/>
        <v>0.36002208724461621</v>
      </c>
      <c r="BT1072" s="41">
        <f t="shared" si="636"/>
        <v>0.63997791275538374</v>
      </c>
      <c r="BU1072" s="41">
        <f t="shared" si="637"/>
        <v>0</v>
      </c>
      <c r="BV1072" s="41">
        <f t="shared" si="638"/>
        <v>0</v>
      </c>
      <c r="BW1072" s="41">
        <f t="shared" si="639"/>
        <v>1</v>
      </c>
      <c r="BX1072" s="41" t="str">
        <f t="shared" si="644"/>
        <v>2015Licensed practical nursesNova Scotia</v>
      </c>
      <c r="BY1072" s="51">
        <f>VLOOKUP(BX1072,'%workplace'!$A$1:$F$381,6,FALSE)</f>
        <v>3774</v>
      </c>
      <c r="BZ1072" s="32">
        <f t="shared" si="645"/>
        <v>0.47986221515633282</v>
      </c>
    </row>
    <row r="1073" spans="1:78" s="8" customFormat="1" hidden="1" x14ac:dyDescent="0.2">
      <c r="A1073" s="8" t="str">
        <f t="shared" si="643"/>
        <v>2015Licensed practical nursesNova ScotiaOther places of work</v>
      </c>
      <c r="B1073" s="8" t="s">
        <v>3</v>
      </c>
      <c r="C1073" s="8" t="s">
        <v>16</v>
      </c>
      <c r="D1073" s="8" t="s">
        <v>13</v>
      </c>
      <c r="E1073" s="8">
        <v>2015</v>
      </c>
      <c r="F1073" s="8">
        <v>75</v>
      </c>
      <c r="G1073" s="8">
        <v>1</v>
      </c>
      <c r="H1073" s="8">
        <v>0</v>
      </c>
      <c r="I1073" s="8">
        <v>1</v>
      </c>
      <c r="J1073" s="8">
        <v>1</v>
      </c>
      <c r="K1073" s="8">
        <v>12</v>
      </c>
      <c r="L1073" s="8">
        <v>12</v>
      </c>
      <c r="M1073" s="8">
        <v>14</v>
      </c>
      <c r="N1073" s="8">
        <v>9</v>
      </c>
      <c r="O1073" s="8">
        <v>7</v>
      </c>
      <c r="P1073" s="8">
        <v>11</v>
      </c>
      <c r="Q1073" s="8">
        <v>6</v>
      </c>
      <c r="R1073" s="8">
        <v>3</v>
      </c>
      <c r="S1073" s="8">
        <v>0</v>
      </c>
      <c r="T1073" s="8">
        <v>0</v>
      </c>
      <c r="U1073" s="8">
        <v>75</v>
      </c>
      <c r="V1073" s="8">
        <v>1</v>
      </c>
      <c r="W1073" s="8">
        <v>0</v>
      </c>
      <c r="X1073" s="8">
        <v>31</v>
      </c>
      <c r="Y1073" s="8">
        <v>29</v>
      </c>
      <c r="Z1073" s="8">
        <v>16</v>
      </c>
      <c r="AA1073" s="8">
        <v>0</v>
      </c>
      <c r="AB1073" s="8">
        <v>3</v>
      </c>
      <c r="AC1073" s="8">
        <v>0</v>
      </c>
      <c r="AD1073" s="8">
        <v>20</v>
      </c>
      <c r="AE1073" s="8">
        <v>53</v>
      </c>
      <c r="AF1073" s="8">
        <v>3</v>
      </c>
      <c r="AG1073" s="8">
        <v>68</v>
      </c>
      <c r="AH1073" s="8">
        <v>4</v>
      </c>
      <c r="AI1073" s="8">
        <v>1</v>
      </c>
      <c r="AJ1073" s="8">
        <v>24</v>
      </c>
      <c r="AK1073" s="8">
        <v>52</v>
      </c>
      <c r="AL1073" s="8">
        <v>0</v>
      </c>
      <c r="AM1073" s="8">
        <v>0</v>
      </c>
      <c r="AN1073" s="8">
        <v>76</v>
      </c>
      <c r="AO1073" s="41">
        <f t="shared" si="640"/>
        <v>0.98684210526315785</v>
      </c>
      <c r="AP1073" s="41">
        <f t="shared" si="641"/>
        <v>1.3157894736842105E-2</v>
      </c>
      <c r="AQ1073" s="41">
        <f t="shared" si="642"/>
        <v>0</v>
      </c>
      <c r="AR1073" s="41">
        <f t="shared" si="608"/>
        <v>1.3157894736842105E-2</v>
      </c>
      <c r="AS1073" s="41">
        <f t="shared" si="609"/>
        <v>1.3157894736842105E-2</v>
      </c>
      <c r="AT1073" s="41">
        <f t="shared" si="610"/>
        <v>0.15789473684210525</v>
      </c>
      <c r="AU1073" s="41">
        <f t="shared" si="611"/>
        <v>0.15789473684210525</v>
      </c>
      <c r="AV1073" s="41">
        <f t="shared" si="612"/>
        <v>0.18421052631578946</v>
      </c>
      <c r="AW1073" s="41">
        <f t="shared" si="613"/>
        <v>0.11842105263157894</v>
      </c>
      <c r="AX1073" s="41">
        <f t="shared" si="614"/>
        <v>9.2105263157894732E-2</v>
      </c>
      <c r="AY1073" s="41">
        <f t="shared" si="615"/>
        <v>0.14473684210526316</v>
      </c>
      <c r="AZ1073" s="41">
        <f t="shared" si="616"/>
        <v>7.8947368421052627E-2</v>
      </c>
      <c r="BA1073" s="41">
        <f t="shared" si="617"/>
        <v>3.9473684210526314E-2</v>
      </c>
      <c r="BB1073" s="41">
        <f t="shared" si="618"/>
        <v>0</v>
      </c>
      <c r="BC1073" s="41">
        <f t="shared" si="619"/>
        <v>0</v>
      </c>
      <c r="BD1073" s="41">
        <f t="shared" si="620"/>
        <v>0.98684210526315785</v>
      </c>
      <c r="BE1073" s="41">
        <f t="shared" si="621"/>
        <v>1.3157894736842105E-2</v>
      </c>
      <c r="BF1073" s="41">
        <f t="shared" si="622"/>
        <v>0</v>
      </c>
      <c r="BG1073" s="41">
        <f t="shared" si="623"/>
        <v>0.40789473684210525</v>
      </c>
      <c r="BH1073" s="41">
        <f t="shared" si="624"/>
        <v>0.38157894736842107</v>
      </c>
      <c r="BI1073" s="41">
        <f t="shared" si="625"/>
        <v>0.21052631578947367</v>
      </c>
      <c r="BJ1073" s="41">
        <f t="shared" si="626"/>
        <v>0</v>
      </c>
      <c r="BK1073" s="41">
        <f t="shared" si="627"/>
        <v>3.9473684210526314E-2</v>
      </c>
      <c r="BL1073" s="41">
        <f t="shared" si="628"/>
        <v>0</v>
      </c>
      <c r="BM1073" s="41">
        <f t="shared" si="629"/>
        <v>0.26315789473684209</v>
      </c>
      <c r="BN1073" s="41">
        <f t="shared" si="630"/>
        <v>0.69736842105263153</v>
      </c>
      <c r="BO1073" s="41">
        <f t="shared" si="631"/>
        <v>3.9473684210526314E-2</v>
      </c>
      <c r="BP1073" s="41">
        <f t="shared" si="632"/>
        <v>0.89473684210526316</v>
      </c>
      <c r="BQ1073" s="41">
        <f t="shared" si="633"/>
        <v>5.2631578947368418E-2</v>
      </c>
      <c r="BR1073" s="41">
        <f t="shared" si="634"/>
        <v>1.3157894736842105E-2</v>
      </c>
      <c r="BS1073" s="41">
        <f t="shared" si="635"/>
        <v>0.31578947368421051</v>
      </c>
      <c r="BT1073" s="41">
        <f t="shared" si="636"/>
        <v>0.68421052631578949</v>
      </c>
      <c r="BU1073" s="41">
        <f t="shared" si="637"/>
        <v>0</v>
      </c>
      <c r="BV1073" s="41">
        <f t="shared" si="638"/>
        <v>0</v>
      </c>
      <c r="BW1073" s="41">
        <f t="shared" si="639"/>
        <v>1</v>
      </c>
      <c r="BX1073" s="41" t="str">
        <f t="shared" si="644"/>
        <v>2015Licensed practical nursesNova Scotia</v>
      </c>
      <c r="BY1073" s="51">
        <f>VLOOKUP(BX1073,'%workplace'!$A$1:$F$381,6,FALSE)</f>
        <v>3774</v>
      </c>
      <c r="BZ1073" s="32">
        <f t="shared" si="645"/>
        <v>2.0137784843667197E-2</v>
      </c>
    </row>
    <row r="1074" spans="1:78" s="8" customFormat="1" hidden="1" x14ac:dyDescent="0.2">
      <c r="A1074" s="8" t="str">
        <f t="shared" si="643"/>
        <v>2015Licensed practical nursesNew BrunswickAll places of work</v>
      </c>
      <c r="B1074" s="8" t="s">
        <v>3</v>
      </c>
      <c r="C1074" s="8" t="s">
        <v>17</v>
      </c>
      <c r="D1074" s="8" t="s">
        <v>9</v>
      </c>
      <c r="E1074" s="8">
        <v>2015</v>
      </c>
      <c r="F1074" s="8">
        <v>2764</v>
      </c>
      <c r="G1074" s="8">
        <v>297</v>
      </c>
      <c r="H1074" s="8">
        <v>0</v>
      </c>
      <c r="I1074" s="8">
        <v>333</v>
      </c>
      <c r="J1074" s="8">
        <v>339</v>
      </c>
      <c r="K1074" s="8">
        <v>426</v>
      </c>
      <c r="L1074" s="8">
        <v>416</v>
      </c>
      <c r="M1074" s="8">
        <v>423</v>
      </c>
      <c r="N1074" s="8">
        <v>422</v>
      </c>
      <c r="O1074" s="8">
        <v>326</v>
      </c>
      <c r="P1074" s="8">
        <v>181</v>
      </c>
      <c r="Q1074" s="8">
        <v>44</v>
      </c>
      <c r="R1074" s="8">
        <v>8</v>
      </c>
      <c r="S1074" s="8">
        <v>143</v>
      </c>
      <c r="T1074" s="8">
        <v>0</v>
      </c>
      <c r="U1074" s="8">
        <v>3036</v>
      </c>
      <c r="V1074" s="8">
        <v>20</v>
      </c>
      <c r="W1074" s="8">
        <v>5</v>
      </c>
      <c r="X1074" s="8">
        <v>1708</v>
      </c>
      <c r="Y1074" s="8">
        <v>958</v>
      </c>
      <c r="Z1074" s="8">
        <v>395</v>
      </c>
      <c r="AA1074" s="8">
        <v>0</v>
      </c>
      <c r="AB1074" s="8">
        <v>145</v>
      </c>
      <c r="AC1074" s="8">
        <v>0</v>
      </c>
      <c r="AD1074" s="8">
        <v>280</v>
      </c>
      <c r="AE1074" s="8">
        <v>2636</v>
      </c>
      <c r="AF1074" s="8">
        <v>42</v>
      </c>
      <c r="AG1074" s="8">
        <v>2875</v>
      </c>
      <c r="AH1074" s="8">
        <v>144</v>
      </c>
      <c r="AI1074" s="8">
        <v>0</v>
      </c>
      <c r="AJ1074" s="8">
        <v>923</v>
      </c>
      <c r="AK1074" s="8">
        <v>2138</v>
      </c>
      <c r="AL1074" s="8">
        <v>0</v>
      </c>
      <c r="AM1074" s="8">
        <v>0</v>
      </c>
      <c r="AN1074" s="8">
        <v>3061</v>
      </c>
      <c r="AO1074" s="41">
        <f t="shared" si="640"/>
        <v>0.90297288467820969</v>
      </c>
      <c r="AP1074" s="41">
        <f t="shared" si="641"/>
        <v>9.7027115321790258E-2</v>
      </c>
      <c r="AQ1074" s="41">
        <f t="shared" si="642"/>
        <v>0</v>
      </c>
      <c r="AR1074" s="41">
        <f t="shared" si="608"/>
        <v>0.10878797778503757</v>
      </c>
      <c r="AS1074" s="41">
        <f t="shared" si="609"/>
        <v>0.11074812152891211</v>
      </c>
      <c r="AT1074" s="41">
        <f t="shared" si="610"/>
        <v>0.1391702058150931</v>
      </c>
      <c r="AU1074" s="41">
        <f t="shared" si="611"/>
        <v>0.1359032995753022</v>
      </c>
      <c r="AV1074" s="41">
        <f t="shared" si="612"/>
        <v>0.13819013394315582</v>
      </c>
      <c r="AW1074" s="41">
        <f t="shared" si="613"/>
        <v>0.13786344331917674</v>
      </c>
      <c r="AX1074" s="41">
        <f t="shared" si="614"/>
        <v>0.10650114341718393</v>
      </c>
      <c r="AY1074" s="41">
        <f t="shared" si="615"/>
        <v>5.9131002940215616E-2</v>
      </c>
      <c r="AZ1074" s="41">
        <f t="shared" si="616"/>
        <v>1.4374387455080039E-2</v>
      </c>
      <c r="BA1074" s="41">
        <f t="shared" si="617"/>
        <v>2.6135249918327343E-3</v>
      </c>
      <c r="BB1074" s="41">
        <f t="shared" si="618"/>
        <v>4.6716759229010127E-2</v>
      </c>
      <c r="BC1074" s="41">
        <f t="shared" si="619"/>
        <v>0</v>
      </c>
      <c r="BD1074" s="41">
        <f t="shared" si="620"/>
        <v>0.99183273440052266</v>
      </c>
      <c r="BE1074" s="41">
        <f t="shared" si="621"/>
        <v>6.533812479581836E-3</v>
      </c>
      <c r="BF1074" s="41">
        <f t="shared" si="622"/>
        <v>1.633453119895459E-3</v>
      </c>
      <c r="BG1074" s="41">
        <f t="shared" si="623"/>
        <v>0.55798758575628882</v>
      </c>
      <c r="BH1074" s="41">
        <f t="shared" si="624"/>
        <v>0.31296961777196997</v>
      </c>
      <c r="BI1074" s="41">
        <f t="shared" si="625"/>
        <v>0.12904279647174127</v>
      </c>
      <c r="BJ1074" s="41">
        <f t="shared" si="626"/>
        <v>0</v>
      </c>
      <c r="BK1074" s="41">
        <f t="shared" si="627"/>
        <v>4.737014047696831E-2</v>
      </c>
      <c r="BL1074" s="41">
        <f t="shared" si="628"/>
        <v>0</v>
      </c>
      <c r="BM1074" s="41">
        <f t="shared" si="629"/>
        <v>9.1473374714145697E-2</v>
      </c>
      <c r="BN1074" s="41">
        <f t="shared" si="630"/>
        <v>0.86115648480888596</v>
      </c>
      <c r="BO1074" s="41">
        <f t="shared" si="631"/>
        <v>1.3721006207121855E-2</v>
      </c>
      <c r="BP1074" s="41">
        <f t="shared" si="632"/>
        <v>0.93923554393988895</v>
      </c>
      <c r="BQ1074" s="41">
        <f t="shared" si="633"/>
        <v>4.7043449852989222E-2</v>
      </c>
      <c r="BR1074" s="41">
        <f t="shared" si="634"/>
        <v>0</v>
      </c>
      <c r="BS1074" s="41">
        <f t="shared" si="635"/>
        <v>0.30153544593270171</v>
      </c>
      <c r="BT1074" s="41">
        <f t="shared" si="636"/>
        <v>0.69846455406729824</v>
      </c>
      <c r="BU1074" s="41">
        <f t="shared" si="637"/>
        <v>0</v>
      </c>
      <c r="BV1074" s="41">
        <f t="shared" si="638"/>
        <v>0</v>
      </c>
      <c r="BW1074" s="41">
        <f t="shared" si="639"/>
        <v>1</v>
      </c>
      <c r="BX1074" s="41" t="str">
        <f t="shared" si="644"/>
        <v>2015Licensed practical nursesNew Brunswick</v>
      </c>
      <c r="BY1074" s="51">
        <f>VLOOKUP(BX1074,'%workplace'!$A$1:$F$381,6,FALSE)</f>
        <v>3061</v>
      </c>
      <c r="BZ1074" s="32">
        <f t="shared" si="645"/>
        <v>1</v>
      </c>
    </row>
    <row r="1075" spans="1:78" s="8" customFormat="1" hidden="1" x14ac:dyDescent="0.2">
      <c r="A1075" s="8" t="str">
        <f t="shared" si="643"/>
        <v>2015Licensed practical nursesNew BrunswickCommunity health</v>
      </c>
      <c r="B1075" s="8" t="s">
        <v>3</v>
      </c>
      <c r="C1075" s="8" t="s">
        <v>17</v>
      </c>
      <c r="D1075" s="8" t="s">
        <v>11</v>
      </c>
      <c r="E1075" s="8">
        <v>2015</v>
      </c>
      <c r="F1075" s="8">
        <v>154</v>
      </c>
      <c r="G1075" s="8">
        <v>10</v>
      </c>
      <c r="H1075" s="8">
        <v>0</v>
      </c>
      <c r="I1075" s="8">
        <v>8</v>
      </c>
      <c r="J1075" s="8">
        <v>18</v>
      </c>
      <c r="K1075" s="8">
        <v>26</v>
      </c>
      <c r="L1075" s="8">
        <v>16</v>
      </c>
      <c r="M1075" s="8">
        <v>23</v>
      </c>
      <c r="N1075" s="8">
        <v>27</v>
      </c>
      <c r="O1075" s="8">
        <v>23</v>
      </c>
      <c r="P1075" s="8">
        <v>15</v>
      </c>
      <c r="Q1075" s="8">
        <v>6</v>
      </c>
      <c r="R1075" s="8">
        <v>0</v>
      </c>
      <c r="S1075" s="8">
        <v>2</v>
      </c>
      <c r="T1075" s="8">
        <v>0</v>
      </c>
      <c r="U1075" s="8">
        <v>162</v>
      </c>
      <c r="V1075" s="8">
        <v>2</v>
      </c>
      <c r="W1075" s="8">
        <v>0</v>
      </c>
      <c r="X1075" s="8">
        <v>100</v>
      </c>
      <c r="Y1075" s="8">
        <v>52</v>
      </c>
      <c r="Z1075" s="8">
        <v>12</v>
      </c>
      <c r="AA1075" s="8">
        <v>0</v>
      </c>
      <c r="AB1075" s="8">
        <v>4</v>
      </c>
      <c r="AC1075" s="8">
        <v>0</v>
      </c>
      <c r="AD1075" s="8">
        <v>35</v>
      </c>
      <c r="AE1075" s="8">
        <v>125</v>
      </c>
      <c r="AF1075" s="8">
        <v>6</v>
      </c>
      <c r="AG1075" s="8">
        <v>145</v>
      </c>
      <c r="AH1075" s="8">
        <v>13</v>
      </c>
      <c r="AI1075" s="8">
        <v>0</v>
      </c>
      <c r="AJ1075" s="8">
        <v>82</v>
      </c>
      <c r="AK1075" s="8">
        <v>82</v>
      </c>
      <c r="AL1075" s="8">
        <v>0</v>
      </c>
      <c r="AM1075" s="8">
        <v>0</v>
      </c>
      <c r="AN1075" s="8">
        <v>164</v>
      </c>
      <c r="AO1075" s="41">
        <f t="shared" si="640"/>
        <v>0.93902439024390238</v>
      </c>
      <c r="AP1075" s="41">
        <f t="shared" si="641"/>
        <v>6.097560975609756E-2</v>
      </c>
      <c r="AQ1075" s="41">
        <f t="shared" si="642"/>
        <v>0</v>
      </c>
      <c r="AR1075" s="41">
        <f t="shared" si="608"/>
        <v>4.878048780487805E-2</v>
      </c>
      <c r="AS1075" s="41">
        <f t="shared" si="609"/>
        <v>0.10975609756097561</v>
      </c>
      <c r="AT1075" s="41">
        <f t="shared" si="610"/>
        <v>0.15853658536585366</v>
      </c>
      <c r="AU1075" s="41">
        <f t="shared" si="611"/>
        <v>9.7560975609756101E-2</v>
      </c>
      <c r="AV1075" s="41">
        <f t="shared" si="612"/>
        <v>0.1402439024390244</v>
      </c>
      <c r="AW1075" s="41">
        <f t="shared" si="613"/>
        <v>0.16463414634146342</v>
      </c>
      <c r="AX1075" s="41">
        <f t="shared" si="614"/>
        <v>0.1402439024390244</v>
      </c>
      <c r="AY1075" s="41">
        <f t="shared" si="615"/>
        <v>9.1463414634146339E-2</v>
      </c>
      <c r="AZ1075" s="41">
        <f t="shared" si="616"/>
        <v>3.6585365853658534E-2</v>
      </c>
      <c r="BA1075" s="41">
        <f t="shared" si="617"/>
        <v>0</v>
      </c>
      <c r="BB1075" s="41">
        <f t="shared" si="618"/>
        <v>1.2195121951219513E-2</v>
      </c>
      <c r="BC1075" s="41">
        <f t="shared" si="619"/>
        <v>0</v>
      </c>
      <c r="BD1075" s="41">
        <f t="shared" si="620"/>
        <v>0.98780487804878048</v>
      </c>
      <c r="BE1075" s="41">
        <f t="shared" si="621"/>
        <v>1.2195121951219513E-2</v>
      </c>
      <c r="BF1075" s="41">
        <f t="shared" si="622"/>
        <v>0</v>
      </c>
      <c r="BG1075" s="41">
        <f t="shared" si="623"/>
        <v>0.6097560975609756</v>
      </c>
      <c r="BH1075" s="41">
        <f t="shared" si="624"/>
        <v>0.31707317073170732</v>
      </c>
      <c r="BI1075" s="41">
        <f t="shared" si="625"/>
        <v>7.3170731707317069E-2</v>
      </c>
      <c r="BJ1075" s="41">
        <f t="shared" si="626"/>
        <v>0</v>
      </c>
      <c r="BK1075" s="41">
        <f t="shared" si="627"/>
        <v>2.4390243902439025E-2</v>
      </c>
      <c r="BL1075" s="41">
        <f t="shared" si="628"/>
        <v>0</v>
      </c>
      <c r="BM1075" s="41">
        <f t="shared" si="629"/>
        <v>0.21341463414634146</v>
      </c>
      <c r="BN1075" s="41">
        <f t="shared" si="630"/>
        <v>0.76219512195121952</v>
      </c>
      <c r="BO1075" s="41">
        <f t="shared" si="631"/>
        <v>3.6585365853658534E-2</v>
      </c>
      <c r="BP1075" s="41">
        <f t="shared" si="632"/>
        <v>0.88414634146341464</v>
      </c>
      <c r="BQ1075" s="41">
        <f t="shared" si="633"/>
        <v>7.926829268292683E-2</v>
      </c>
      <c r="BR1075" s="41">
        <f t="shared" si="634"/>
        <v>0</v>
      </c>
      <c r="BS1075" s="41">
        <f t="shared" si="635"/>
        <v>0.5</v>
      </c>
      <c r="BT1075" s="41">
        <f t="shared" si="636"/>
        <v>0.5</v>
      </c>
      <c r="BU1075" s="41">
        <f t="shared" si="637"/>
        <v>0</v>
      </c>
      <c r="BV1075" s="41">
        <f t="shared" si="638"/>
        <v>0</v>
      </c>
      <c r="BW1075" s="41">
        <f t="shared" si="639"/>
        <v>1</v>
      </c>
      <c r="BX1075" s="41" t="str">
        <f t="shared" si="644"/>
        <v>2015Licensed practical nursesNew Brunswick</v>
      </c>
      <c r="BY1075" s="51">
        <f>VLOOKUP(BX1075,'%workplace'!$A$1:$F$381,6,FALSE)</f>
        <v>3061</v>
      </c>
      <c r="BZ1075" s="32">
        <f t="shared" si="645"/>
        <v>5.3577262332571055E-2</v>
      </c>
    </row>
    <row r="1076" spans="1:78" s="8" customFormat="1" hidden="1" x14ac:dyDescent="0.2">
      <c r="A1076" s="8" t="str">
        <f t="shared" si="643"/>
        <v>2015Licensed practical nursesNew BrunswickNursing home/long-term care</v>
      </c>
      <c r="B1076" s="8" t="s">
        <v>3</v>
      </c>
      <c r="C1076" s="8" t="s">
        <v>17</v>
      </c>
      <c r="D1076" s="8" t="s">
        <v>12</v>
      </c>
      <c r="E1076" s="8">
        <v>2015</v>
      </c>
      <c r="F1076" s="8">
        <v>1179</v>
      </c>
      <c r="G1076" s="8">
        <v>88</v>
      </c>
      <c r="H1076" s="8">
        <v>0</v>
      </c>
      <c r="I1076" s="8">
        <v>140</v>
      </c>
      <c r="J1076" s="8">
        <v>127</v>
      </c>
      <c r="K1076" s="8">
        <v>156</v>
      </c>
      <c r="L1076" s="8">
        <v>162</v>
      </c>
      <c r="M1076" s="8">
        <v>168</v>
      </c>
      <c r="N1076" s="8">
        <v>182</v>
      </c>
      <c r="O1076" s="8">
        <v>156</v>
      </c>
      <c r="P1076" s="8">
        <v>76</v>
      </c>
      <c r="Q1076" s="8">
        <v>20</v>
      </c>
      <c r="R1076" s="8">
        <v>3</v>
      </c>
      <c r="S1076" s="8">
        <v>77</v>
      </c>
      <c r="T1076" s="8">
        <v>0</v>
      </c>
      <c r="U1076" s="8">
        <v>1256</v>
      </c>
      <c r="V1076" s="8">
        <v>10</v>
      </c>
      <c r="W1076" s="8">
        <v>1</v>
      </c>
      <c r="X1076" s="8">
        <v>739</v>
      </c>
      <c r="Y1076" s="8">
        <v>358</v>
      </c>
      <c r="Z1076" s="8">
        <v>170</v>
      </c>
      <c r="AA1076" s="8">
        <v>0</v>
      </c>
      <c r="AB1076" s="8">
        <v>120</v>
      </c>
      <c r="AC1076" s="8">
        <v>0</v>
      </c>
      <c r="AD1076" s="8">
        <v>67</v>
      </c>
      <c r="AE1076" s="8">
        <v>1080</v>
      </c>
      <c r="AF1076" s="8">
        <v>2</v>
      </c>
      <c r="AG1076" s="8">
        <v>1264</v>
      </c>
      <c r="AH1076" s="8">
        <v>1</v>
      </c>
      <c r="AI1076" s="8">
        <v>0</v>
      </c>
      <c r="AJ1076" s="8">
        <v>581</v>
      </c>
      <c r="AK1076" s="8">
        <v>686</v>
      </c>
      <c r="AL1076" s="8">
        <v>0</v>
      </c>
      <c r="AM1076" s="8">
        <v>0</v>
      </c>
      <c r="AN1076" s="8">
        <v>1267</v>
      </c>
      <c r="AO1076" s="41">
        <f t="shared" si="640"/>
        <v>0.93054459352801899</v>
      </c>
      <c r="AP1076" s="41">
        <f t="shared" si="641"/>
        <v>6.9455406471981063E-2</v>
      </c>
      <c r="AQ1076" s="41">
        <f t="shared" si="642"/>
        <v>0</v>
      </c>
      <c r="AR1076" s="41">
        <f t="shared" si="608"/>
        <v>0.11049723756906077</v>
      </c>
      <c r="AS1076" s="41">
        <f t="shared" si="609"/>
        <v>0.10023677979479084</v>
      </c>
      <c r="AT1076" s="41">
        <f t="shared" si="610"/>
        <v>0.12312549329123915</v>
      </c>
      <c r="AU1076" s="41">
        <f t="shared" si="611"/>
        <v>0.12786108918705605</v>
      </c>
      <c r="AV1076" s="41">
        <f t="shared" si="612"/>
        <v>0.13259668508287292</v>
      </c>
      <c r="AW1076" s="41">
        <f t="shared" si="613"/>
        <v>0.143646408839779</v>
      </c>
      <c r="AX1076" s="41">
        <f t="shared" si="614"/>
        <v>0.12312549329123915</v>
      </c>
      <c r="AY1076" s="41">
        <f t="shared" si="615"/>
        <v>5.9984214680347279E-2</v>
      </c>
      <c r="AZ1076" s="41">
        <f t="shared" si="616"/>
        <v>1.5785319652722968E-2</v>
      </c>
      <c r="BA1076" s="41">
        <f t="shared" si="617"/>
        <v>2.3677979479084454E-3</v>
      </c>
      <c r="BB1076" s="41">
        <f t="shared" si="618"/>
        <v>6.0773480662983423E-2</v>
      </c>
      <c r="BC1076" s="41">
        <f t="shared" si="619"/>
        <v>0</v>
      </c>
      <c r="BD1076" s="41">
        <f t="shared" si="620"/>
        <v>0.99131807419100237</v>
      </c>
      <c r="BE1076" s="41">
        <f t="shared" si="621"/>
        <v>7.8926598263614842E-3</v>
      </c>
      <c r="BF1076" s="41">
        <f t="shared" si="622"/>
        <v>7.8926598263614838E-4</v>
      </c>
      <c r="BG1076" s="41">
        <f t="shared" si="623"/>
        <v>0.58326756116811362</v>
      </c>
      <c r="BH1076" s="41">
        <f t="shared" si="624"/>
        <v>0.2825572217837411</v>
      </c>
      <c r="BI1076" s="41">
        <f t="shared" si="625"/>
        <v>0.13417521704814522</v>
      </c>
      <c r="BJ1076" s="41">
        <f t="shared" si="626"/>
        <v>0</v>
      </c>
      <c r="BK1076" s="41">
        <f t="shared" si="627"/>
        <v>9.4711917916337804E-2</v>
      </c>
      <c r="BL1076" s="41">
        <f t="shared" si="628"/>
        <v>0</v>
      </c>
      <c r="BM1076" s="41">
        <f t="shared" si="629"/>
        <v>5.288082083662194E-2</v>
      </c>
      <c r="BN1076" s="41">
        <f t="shared" si="630"/>
        <v>0.85240726124704025</v>
      </c>
      <c r="BO1076" s="41">
        <f t="shared" si="631"/>
        <v>1.5785319652722968E-3</v>
      </c>
      <c r="BP1076" s="41">
        <f t="shared" si="632"/>
        <v>0.99763220205209158</v>
      </c>
      <c r="BQ1076" s="41">
        <f t="shared" si="633"/>
        <v>7.8926598263614838E-4</v>
      </c>
      <c r="BR1076" s="41">
        <f t="shared" si="634"/>
        <v>0</v>
      </c>
      <c r="BS1076" s="41">
        <f t="shared" si="635"/>
        <v>0.4585635359116022</v>
      </c>
      <c r="BT1076" s="41">
        <f t="shared" si="636"/>
        <v>0.54143646408839774</v>
      </c>
      <c r="BU1076" s="41">
        <f t="shared" si="637"/>
        <v>0</v>
      </c>
      <c r="BV1076" s="41">
        <f t="shared" si="638"/>
        <v>0</v>
      </c>
      <c r="BW1076" s="41">
        <f t="shared" si="639"/>
        <v>1</v>
      </c>
      <c r="BX1076" s="41" t="str">
        <f t="shared" si="644"/>
        <v>2015Licensed practical nursesNew Brunswick</v>
      </c>
      <c r="BY1076" s="51">
        <f>VLOOKUP(BX1076,'%workplace'!$A$1:$F$381,6,FALSE)</f>
        <v>3061</v>
      </c>
      <c r="BZ1076" s="32">
        <f t="shared" si="645"/>
        <v>0.41391702058150931</v>
      </c>
    </row>
    <row r="1077" spans="1:78" s="8" customFormat="1" hidden="1" x14ac:dyDescent="0.2">
      <c r="A1077" s="8" t="str">
        <f t="shared" si="643"/>
        <v>2015Licensed practical nursesNew BrunswickHospital</v>
      </c>
      <c r="B1077" s="8" t="s">
        <v>3</v>
      </c>
      <c r="C1077" s="8" t="s">
        <v>17</v>
      </c>
      <c r="D1077" s="8" t="s">
        <v>10</v>
      </c>
      <c r="E1077" s="8">
        <v>2015</v>
      </c>
      <c r="F1077" s="8">
        <v>1381</v>
      </c>
      <c r="G1077" s="8">
        <v>193</v>
      </c>
      <c r="H1077" s="8">
        <v>0</v>
      </c>
      <c r="I1077" s="8">
        <v>183</v>
      </c>
      <c r="J1077" s="8">
        <v>186</v>
      </c>
      <c r="K1077" s="8">
        <v>229</v>
      </c>
      <c r="L1077" s="8">
        <v>232</v>
      </c>
      <c r="M1077" s="8">
        <v>220</v>
      </c>
      <c r="N1077" s="8">
        <v>208</v>
      </c>
      <c r="O1077" s="8">
        <v>143</v>
      </c>
      <c r="P1077" s="8">
        <v>88</v>
      </c>
      <c r="Q1077" s="8">
        <v>17</v>
      </c>
      <c r="R1077" s="8">
        <v>5</v>
      </c>
      <c r="S1077" s="8">
        <v>63</v>
      </c>
      <c r="T1077" s="8">
        <v>0</v>
      </c>
      <c r="U1077" s="8">
        <v>1563</v>
      </c>
      <c r="V1077" s="8">
        <v>7</v>
      </c>
      <c r="W1077" s="8">
        <v>4</v>
      </c>
      <c r="X1077" s="8">
        <v>833</v>
      </c>
      <c r="Y1077" s="8">
        <v>530</v>
      </c>
      <c r="Z1077" s="8">
        <v>211</v>
      </c>
      <c r="AA1077" s="8">
        <v>0</v>
      </c>
      <c r="AB1077" s="8">
        <v>18</v>
      </c>
      <c r="AC1077" s="8">
        <v>0</v>
      </c>
      <c r="AD1077" s="8">
        <v>138</v>
      </c>
      <c r="AE1077" s="8">
        <v>1418</v>
      </c>
      <c r="AF1077" s="8">
        <v>27</v>
      </c>
      <c r="AG1077" s="8">
        <v>1442</v>
      </c>
      <c r="AH1077" s="8">
        <v>105</v>
      </c>
      <c r="AI1077" s="8">
        <v>0</v>
      </c>
      <c r="AJ1077" s="8">
        <v>252</v>
      </c>
      <c r="AK1077" s="8">
        <v>1322</v>
      </c>
      <c r="AL1077" s="8">
        <v>0</v>
      </c>
      <c r="AM1077" s="8">
        <v>0</v>
      </c>
      <c r="AN1077" s="8">
        <v>1574</v>
      </c>
      <c r="AO1077" s="41">
        <f t="shared" si="640"/>
        <v>0.87738246505717921</v>
      </c>
      <c r="AP1077" s="41">
        <f t="shared" si="641"/>
        <v>0.12261753494282084</v>
      </c>
      <c r="AQ1077" s="41">
        <f t="shared" si="642"/>
        <v>0</v>
      </c>
      <c r="AR1077" s="41">
        <f t="shared" si="608"/>
        <v>0.11626429479034307</v>
      </c>
      <c r="AS1077" s="41">
        <f t="shared" si="609"/>
        <v>0.1181702668360864</v>
      </c>
      <c r="AT1077" s="41">
        <f t="shared" si="610"/>
        <v>0.1454891994917408</v>
      </c>
      <c r="AU1077" s="41">
        <f t="shared" si="611"/>
        <v>0.1473951715374841</v>
      </c>
      <c r="AV1077" s="41">
        <f t="shared" si="612"/>
        <v>0.13977128335451081</v>
      </c>
      <c r="AW1077" s="41">
        <f t="shared" si="613"/>
        <v>0.13214739517153748</v>
      </c>
      <c r="AX1077" s="41">
        <f t="shared" si="614"/>
        <v>9.0851334180432022E-2</v>
      </c>
      <c r="AY1077" s="41">
        <f t="shared" si="615"/>
        <v>5.5908513341804321E-2</v>
      </c>
      <c r="AZ1077" s="41">
        <f t="shared" si="616"/>
        <v>1.0800508259212199E-2</v>
      </c>
      <c r="BA1077" s="41">
        <f t="shared" si="617"/>
        <v>3.1766200762388818E-3</v>
      </c>
      <c r="BB1077" s="41">
        <f t="shared" si="618"/>
        <v>4.0025412960609914E-2</v>
      </c>
      <c r="BC1077" s="41">
        <f t="shared" si="619"/>
        <v>0</v>
      </c>
      <c r="BD1077" s="41">
        <f t="shared" si="620"/>
        <v>0.99301143583227447</v>
      </c>
      <c r="BE1077" s="41">
        <f t="shared" si="621"/>
        <v>4.4472681067344345E-3</v>
      </c>
      <c r="BF1077" s="41">
        <f t="shared" si="622"/>
        <v>2.5412960609911056E-3</v>
      </c>
      <c r="BG1077" s="41">
        <f t="shared" si="623"/>
        <v>0.52922490470139771</v>
      </c>
      <c r="BH1077" s="41">
        <f t="shared" si="624"/>
        <v>0.33672172808132145</v>
      </c>
      <c r="BI1077" s="41">
        <f t="shared" si="625"/>
        <v>0.13405336721728081</v>
      </c>
      <c r="BJ1077" s="41">
        <f t="shared" si="626"/>
        <v>0</v>
      </c>
      <c r="BK1077" s="41">
        <f t="shared" si="627"/>
        <v>1.1435832274459974E-2</v>
      </c>
      <c r="BL1077" s="41">
        <f t="shared" si="628"/>
        <v>0</v>
      </c>
      <c r="BM1077" s="41">
        <f t="shared" si="629"/>
        <v>8.7674714104193141E-2</v>
      </c>
      <c r="BN1077" s="41">
        <f t="shared" si="630"/>
        <v>0.90088945362134687</v>
      </c>
      <c r="BO1077" s="41">
        <f t="shared" si="631"/>
        <v>1.7153748411689963E-2</v>
      </c>
      <c r="BP1077" s="41">
        <f t="shared" si="632"/>
        <v>0.91613722998729352</v>
      </c>
      <c r="BQ1077" s="41">
        <f t="shared" si="633"/>
        <v>6.6709021601016522E-2</v>
      </c>
      <c r="BR1077" s="41">
        <f t="shared" si="634"/>
        <v>0</v>
      </c>
      <c r="BS1077" s="41">
        <f t="shared" si="635"/>
        <v>0.16010165184243966</v>
      </c>
      <c r="BT1077" s="41">
        <f t="shared" si="636"/>
        <v>0.83989834815756037</v>
      </c>
      <c r="BU1077" s="41">
        <f t="shared" si="637"/>
        <v>0</v>
      </c>
      <c r="BV1077" s="41">
        <f t="shared" si="638"/>
        <v>0</v>
      </c>
      <c r="BW1077" s="41">
        <f t="shared" si="639"/>
        <v>1</v>
      </c>
      <c r="BX1077" s="41" t="str">
        <f t="shared" si="644"/>
        <v>2015Licensed practical nursesNew Brunswick</v>
      </c>
      <c r="BY1077" s="51">
        <f>VLOOKUP(BX1077,'%workplace'!$A$1:$F$381,6,FALSE)</f>
        <v>3061</v>
      </c>
      <c r="BZ1077" s="32">
        <f t="shared" si="645"/>
        <v>0.51421104214309055</v>
      </c>
    </row>
    <row r="1078" spans="1:78" s="8" customFormat="1" hidden="1" x14ac:dyDescent="0.2">
      <c r="A1078" s="8" t="str">
        <f t="shared" si="643"/>
        <v>2015Licensed practical nursesNew BrunswickOther places of work</v>
      </c>
      <c r="B1078" s="8" t="s">
        <v>3</v>
      </c>
      <c r="C1078" s="8" t="s">
        <v>17</v>
      </c>
      <c r="D1078" s="8" t="s">
        <v>13</v>
      </c>
      <c r="E1078" s="8">
        <v>2015</v>
      </c>
      <c r="F1078" s="8">
        <v>50</v>
      </c>
      <c r="G1078" s="8">
        <v>6</v>
      </c>
      <c r="H1078" s="8">
        <v>0</v>
      </c>
      <c r="I1078" s="8">
        <v>2</v>
      </c>
      <c r="J1078" s="8">
        <v>8</v>
      </c>
      <c r="K1078" s="8">
        <v>15</v>
      </c>
      <c r="L1078" s="8">
        <v>6</v>
      </c>
      <c r="M1078" s="8">
        <v>12</v>
      </c>
      <c r="N1078" s="8">
        <v>5</v>
      </c>
      <c r="O1078" s="8">
        <v>4</v>
      </c>
      <c r="P1078" s="8">
        <v>2</v>
      </c>
      <c r="Q1078" s="8">
        <v>1</v>
      </c>
      <c r="R1078" s="8">
        <v>0</v>
      </c>
      <c r="S1078" s="8">
        <v>1</v>
      </c>
      <c r="T1078" s="8">
        <v>0</v>
      </c>
      <c r="U1078" s="8">
        <v>55</v>
      </c>
      <c r="V1078" s="8">
        <v>1</v>
      </c>
      <c r="W1078" s="8">
        <v>0</v>
      </c>
      <c r="X1078" s="8">
        <v>36</v>
      </c>
      <c r="Y1078" s="8">
        <v>18</v>
      </c>
      <c r="Z1078" s="8">
        <v>2</v>
      </c>
      <c r="AA1078" s="8">
        <v>0</v>
      </c>
      <c r="AB1078" s="8">
        <v>3</v>
      </c>
      <c r="AC1078" s="8">
        <v>0</v>
      </c>
      <c r="AD1078" s="8">
        <v>40</v>
      </c>
      <c r="AE1078" s="8">
        <v>13</v>
      </c>
      <c r="AF1078" s="8">
        <v>7</v>
      </c>
      <c r="AG1078" s="8">
        <v>24</v>
      </c>
      <c r="AH1078" s="8">
        <v>25</v>
      </c>
      <c r="AI1078" s="8">
        <v>0</v>
      </c>
      <c r="AJ1078" s="8">
        <v>8</v>
      </c>
      <c r="AK1078" s="8">
        <v>48</v>
      </c>
      <c r="AL1078" s="8">
        <v>0</v>
      </c>
      <c r="AM1078" s="8">
        <v>0</v>
      </c>
      <c r="AN1078" s="8">
        <v>56</v>
      </c>
      <c r="AO1078" s="41">
        <f t="shared" si="640"/>
        <v>0.8928571428571429</v>
      </c>
      <c r="AP1078" s="41">
        <f t="shared" si="641"/>
        <v>0.10714285714285714</v>
      </c>
      <c r="AQ1078" s="41">
        <f t="shared" si="642"/>
        <v>0</v>
      </c>
      <c r="AR1078" s="41">
        <f t="shared" si="608"/>
        <v>3.5714285714285712E-2</v>
      </c>
      <c r="AS1078" s="41">
        <f t="shared" si="609"/>
        <v>0.14285714285714285</v>
      </c>
      <c r="AT1078" s="41">
        <f t="shared" si="610"/>
        <v>0.26785714285714285</v>
      </c>
      <c r="AU1078" s="41">
        <f t="shared" si="611"/>
        <v>0.10714285714285714</v>
      </c>
      <c r="AV1078" s="41">
        <f t="shared" si="612"/>
        <v>0.21428571428571427</v>
      </c>
      <c r="AW1078" s="41">
        <f t="shared" si="613"/>
        <v>8.9285714285714288E-2</v>
      </c>
      <c r="AX1078" s="41">
        <f t="shared" si="614"/>
        <v>7.1428571428571425E-2</v>
      </c>
      <c r="AY1078" s="41">
        <f t="shared" si="615"/>
        <v>3.5714285714285712E-2</v>
      </c>
      <c r="AZ1078" s="41">
        <f t="shared" si="616"/>
        <v>1.7857142857142856E-2</v>
      </c>
      <c r="BA1078" s="41">
        <f t="shared" si="617"/>
        <v>0</v>
      </c>
      <c r="BB1078" s="41">
        <f t="shared" si="618"/>
        <v>1.7857142857142856E-2</v>
      </c>
      <c r="BC1078" s="41">
        <f t="shared" si="619"/>
        <v>0</v>
      </c>
      <c r="BD1078" s="41">
        <f t="shared" si="620"/>
        <v>0.9821428571428571</v>
      </c>
      <c r="BE1078" s="41">
        <f t="shared" si="621"/>
        <v>1.7857142857142856E-2</v>
      </c>
      <c r="BF1078" s="41">
        <f t="shared" si="622"/>
        <v>0</v>
      </c>
      <c r="BG1078" s="41">
        <f t="shared" si="623"/>
        <v>0.6428571428571429</v>
      </c>
      <c r="BH1078" s="41">
        <f t="shared" si="624"/>
        <v>0.32142857142857145</v>
      </c>
      <c r="BI1078" s="41">
        <f t="shared" si="625"/>
        <v>3.5714285714285712E-2</v>
      </c>
      <c r="BJ1078" s="41">
        <f t="shared" si="626"/>
        <v>0</v>
      </c>
      <c r="BK1078" s="41">
        <f t="shared" si="627"/>
        <v>5.3571428571428568E-2</v>
      </c>
      <c r="BL1078" s="41">
        <f t="shared" si="628"/>
        <v>0</v>
      </c>
      <c r="BM1078" s="41">
        <f t="shared" si="629"/>
        <v>0.7142857142857143</v>
      </c>
      <c r="BN1078" s="41">
        <f t="shared" si="630"/>
        <v>0.23214285714285715</v>
      </c>
      <c r="BO1078" s="41">
        <f t="shared" si="631"/>
        <v>0.125</v>
      </c>
      <c r="BP1078" s="41">
        <f t="shared" si="632"/>
        <v>0.42857142857142855</v>
      </c>
      <c r="BQ1078" s="41">
        <f t="shared" si="633"/>
        <v>0.44642857142857145</v>
      </c>
      <c r="BR1078" s="41">
        <f t="shared" si="634"/>
        <v>0</v>
      </c>
      <c r="BS1078" s="41">
        <f t="shared" si="635"/>
        <v>0.14285714285714285</v>
      </c>
      <c r="BT1078" s="41">
        <f t="shared" si="636"/>
        <v>0.8571428571428571</v>
      </c>
      <c r="BU1078" s="41">
        <f t="shared" si="637"/>
        <v>0</v>
      </c>
      <c r="BV1078" s="41">
        <f t="shared" si="638"/>
        <v>0</v>
      </c>
      <c r="BW1078" s="41">
        <f t="shared" si="639"/>
        <v>1</v>
      </c>
      <c r="BX1078" s="41" t="str">
        <f t="shared" si="644"/>
        <v>2015Licensed practical nursesNew Brunswick</v>
      </c>
      <c r="BY1078" s="51">
        <f>VLOOKUP(BX1078,'%workplace'!$A$1:$F$381,6,FALSE)</f>
        <v>3061</v>
      </c>
      <c r="BZ1078" s="32">
        <f t="shared" si="645"/>
        <v>1.8294674942829142E-2</v>
      </c>
    </row>
    <row r="1079" spans="1:78" s="8" customFormat="1" hidden="1" x14ac:dyDescent="0.2">
      <c r="A1079" s="8" t="str">
        <f t="shared" si="643"/>
        <v>2015Licensed practical nursesQuebecAll places of work</v>
      </c>
      <c r="B1079" s="8" t="s">
        <v>3</v>
      </c>
      <c r="C1079" s="8" t="s">
        <v>18</v>
      </c>
      <c r="D1079" s="8" t="s">
        <v>9</v>
      </c>
      <c r="E1079" s="8">
        <v>2015</v>
      </c>
      <c r="F1079" s="8">
        <v>22411</v>
      </c>
      <c r="G1079" s="8">
        <v>2456</v>
      </c>
      <c r="H1079" s="8">
        <v>0</v>
      </c>
      <c r="I1079" s="8">
        <v>3218</v>
      </c>
      <c r="J1079" s="8">
        <v>3488</v>
      </c>
      <c r="K1079" s="8">
        <v>3671</v>
      </c>
      <c r="L1079" s="8">
        <v>3576</v>
      </c>
      <c r="M1079" s="8">
        <v>3252</v>
      </c>
      <c r="N1079" s="8">
        <v>2960</v>
      </c>
      <c r="O1079" s="8">
        <v>2224</v>
      </c>
      <c r="P1079" s="8">
        <v>794</v>
      </c>
      <c r="Q1079" s="8">
        <v>214</v>
      </c>
      <c r="R1079" s="8">
        <v>49</v>
      </c>
      <c r="S1079" s="8">
        <v>1421</v>
      </c>
      <c r="T1079" s="8">
        <v>0</v>
      </c>
      <c r="U1079" s="8">
        <v>24839</v>
      </c>
      <c r="V1079" s="8">
        <v>13</v>
      </c>
      <c r="W1079" s="8">
        <v>15</v>
      </c>
      <c r="X1079" s="8">
        <v>10035</v>
      </c>
      <c r="Y1079" s="8">
        <v>12172</v>
      </c>
      <c r="Z1079" s="8">
        <v>2660</v>
      </c>
      <c r="AA1079" s="8">
        <v>0</v>
      </c>
      <c r="AB1079" s="8">
        <v>0</v>
      </c>
      <c r="AC1079" s="8">
        <v>0</v>
      </c>
      <c r="AD1079" s="8">
        <v>960</v>
      </c>
      <c r="AE1079" s="8">
        <v>23907</v>
      </c>
      <c r="AF1079" s="8">
        <v>181</v>
      </c>
      <c r="AG1079" s="8">
        <v>24268</v>
      </c>
      <c r="AH1079" s="8">
        <v>418</v>
      </c>
      <c r="AI1079" s="8">
        <v>0</v>
      </c>
      <c r="AJ1079" s="8">
        <v>1931</v>
      </c>
      <c r="AK1079" s="8">
        <v>22936</v>
      </c>
      <c r="AL1079" s="8">
        <v>0</v>
      </c>
      <c r="AM1079" s="8">
        <v>0</v>
      </c>
      <c r="AN1079" s="8">
        <v>24867</v>
      </c>
      <c r="AO1079" s="41">
        <f t="shared" si="640"/>
        <v>0.90123456790123457</v>
      </c>
      <c r="AP1079" s="41">
        <f t="shared" si="641"/>
        <v>9.8765432098765427E-2</v>
      </c>
      <c r="AQ1079" s="41">
        <f t="shared" si="642"/>
        <v>0</v>
      </c>
      <c r="AR1079" s="41">
        <f t="shared" ref="AR1079:AR1142" si="646">I1079/$AN1079</f>
        <v>0.12940845296979933</v>
      </c>
      <c r="AS1079" s="41">
        <f t="shared" ref="AS1079:AS1142" si="647">J1079/$AN1079</f>
        <v>0.14026621627055938</v>
      </c>
      <c r="AT1079" s="41">
        <f t="shared" ref="AT1079:AT1142" si="648">K1079/$AN1079</f>
        <v>0.14762536695218562</v>
      </c>
      <c r="AU1079" s="41">
        <f t="shared" ref="AU1079:AU1142" si="649">L1079/$AN1079</f>
        <v>0.14380504282784412</v>
      </c>
      <c r="AV1079" s="41">
        <f t="shared" ref="AV1079:AV1142" si="650">M1079/$AN1079</f>
        <v>0.13077572686693209</v>
      </c>
      <c r="AW1079" s="41">
        <f t="shared" ref="AW1079:AW1142" si="651">N1079/$AN1079</f>
        <v>0.11903325692685085</v>
      </c>
      <c r="AX1079" s="41">
        <f t="shared" ref="AX1079:AX1142" si="652">O1079/$AN1079</f>
        <v>8.9435798447741993E-2</v>
      </c>
      <c r="AY1079" s="41">
        <f t="shared" ref="AY1079:AY1142" si="653">P1079/$AN1079</f>
        <v>3.1929866891864722E-2</v>
      </c>
      <c r="AZ1079" s="41">
        <f t="shared" ref="AZ1079:AZ1142" si="654">Q1079/$AN1079</f>
        <v>8.605782764306109E-3</v>
      </c>
      <c r="BA1079" s="41">
        <f t="shared" ref="BA1079:BA1142" si="655">R1079/$AN1079</f>
        <v>1.9704829693971931E-3</v>
      </c>
      <c r="BB1079" s="41">
        <f t="shared" ref="BB1079:BB1142" si="656">S1079/$AN1079</f>
        <v>5.7144006112518596E-2</v>
      </c>
      <c r="BC1079" s="41">
        <f t="shared" ref="BC1079:BC1142" si="657">T1079/$AN1079</f>
        <v>0</v>
      </c>
      <c r="BD1079" s="41">
        <f t="shared" ref="BD1079:BD1142" si="658">U1079/$AN1079</f>
        <v>0.99887400973177298</v>
      </c>
      <c r="BE1079" s="41">
        <f t="shared" ref="BE1079:BE1142" si="659">V1079/$AN1079</f>
        <v>5.2278119596252056E-4</v>
      </c>
      <c r="BF1079" s="41">
        <f t="shared" ref="BF1079:BF1142" si="660">W1079/$AN1079</f>
        <v>6.0320907226444687E-4</v>
      </c>
      <c r="BG1079" s="41">
        <f t="shared" ref="BG1079:BG1142" si="661">X1079/$AN1079</f>
        <v>0.40354686934491496</v>
      </c>
      <c r="BH1079" s="41">
        <f t="shared" ref="BH1079:BH1142" si="662">Y1079/$AN1079</f>
        <v>0.48948405517352317</v>
      </c>
      <c r="BI1079" s="41">
        <f t="shared" ref="BI1079:BI1142" si="663">Z1079/$AN1079</f>
        <v>0.10696907548156191</v>
      </c>
      <c r="BJ1079" s="41">
        <f t="shared" ref="BJ1079:BJ1142" si="664">AA1079/$AN1079</f>
        <v>0</v>
      </c>
      <c r="BK1079" s="41">
        <f t="shared" ref="BK1079:BK1142" si="665">AB1079/$AN1079</f>
        <v>0</v>
      </c>
      <c r="BL1079" s="41">
        <f t="shared" ref="BL1079:BL1142" si="666">AC1079/$AN1079</f>
        <v>0</v>
      </c>
      <c r="BM1079" s="41">
        <f t="shared" ref="BM1079:BM1142" si="667">AD1079/$AN1079</f>
        <v>3.86053806249246E-2</v>
      </c>
      <c r="BN1079" s="41">
        <f t="shared" ref="BN1079:BN1142" si="668">AE1079/$AN1079</f>
        <v>0.96139461937507542</v>
      </c>
      <c r="BO1079" s="41">
        <f t="shared" ref="BO1079:BO1142" si="669">AF1079/$AN1079</f>
        <v>7.2787228053243251E-3</v>
      </c>
      <c r="BP1079" s="41">
        <f t="shared" ref="BP1079:BP1142" si="670">AG1079/$AN1079</f>
        <v>0.97591185104757305</v>
      </c>
      <c r="BQ1079" s="41">
        <f t="shared" ref="BQ1079:BQ1142" si="671">AH1079/$AN1079</f>
        <v>1.6809426147102586E-2</v>
      </c>
      <c r="BR1079" s="41">
        <f t="shared" ref="BR1079:BR1142" si="672">AI1079/$AN1079</f>
        <v>0</v>
      </c>
      <c r="BS1079" s="41">
        <f t="shared" ref="BS1079:BS1142" si="673">AJ1079/$AN1079</f>
        <v>7.7653114569509796E-2</v>
      </c>
      <c r="BT1079" s="41">
        <f t="shared" ref="BT1079:BT1142" si="674">AK1079/$AN1079</f>
        <v>0.92234688543049026</v>
      </c>
      <c r="BU1079" s="41">
        <f t="shared" ref="BU1079:BU1142" si="675">AL1079/$AN1079</f>
        <v>0</v>
      </c>
      <c r="BV1079" s="41">
        <f t="shared" ref="BV1079:BV1142" si="676">AM1079/$AN1079</f>
        <v>0</v>
      </c>
      <c r="BW1079" s="41">
        <f t="shared" ref="BW1079:BW1142" si="677">AN1079/$AN1079</f>
        <v>1</v>
      </c>
      <c r="BX1079" s="41" t="str">
        <f t="shared" si="644"/>
        <v>2015Licensed practical nursesQuebec</v>
      </c>
      <c r="BY1079" s="51">
        <f>VLOOKUP(BX1079,'%workplace'!$A$1:$F$381,6,FALSE)</f>
        <v>24867</v>
      </c>
      <c r="BZ1079" s="32">
        <f t="shared" si="645"/>
        <v>1</v>
      </c>
    </row>
    <row r="1080" spans="1:78" s="8" customFormat="1" hidden="1" x14ac:dyDescent="0.2">
      <c r="A1080" s="8" t="str">
        <f t="shared" si="643"/>
        <v>2015Licensed practical nursesQuebecCommunity health</v>
      </c>
      <c r="B1080" s="8" t="s">
        <v>3</v>
      </c>
      <c r="C1080" s="8" t="s">
        <v>18</v>
      </c>
      <c r="D1080" s="8" t="s">
        <v>11</v>
      </c>
      <c r="E1080" s="8">
        <v>2015</v>
      </c>
      <c r="F1080" s="8">
        <v>439</v>
      </c>
      <c r="G1080" s="8">
        <v>25</v>
      </c>
      <c r="H1080" s="8">
        <v>0</v>
      </c>
      <c r="I1080" s="8">
        <v>65</v>
      </c>
      <c r="J1080" s="8">
        <v>93</v>
      </c>
      <c r="K1080" s="8">
        <v>75</v>
      </c>
      <c r="L1080" s="8">
        <v>60</v>
      </c>
      <c r="M1080" s="8">
        <v>54</v>
      </c>
      <c r="N1080" s="8">
        <v>27</v>
      </c>
      <c r="O1080" s="8">
        <v>37</v>
      </c>
      <c r="P1080" s="8">
        <v>19</v>
      </c>
      <c r="Q1080" s="8">
        <v>11</v>
      </c>
      <c r="R1080" s="8">
        <v>5</v>
      </c>
      <c r="S1080" s="8">
        <v>18</v>
      </c>
      <c r="T1080" s="8">
        <v>0</v>
      </c>
      <c r="U1080" s="8">
        <v>462</v>
      </c>
      <c r="V1080" s="8">
        <v>1</v>
      </c>
      <c r="W1080" s="8">
        <v>1</v>
      </c>
      <c r="X1080" s="8">
        <v>234</v>
      </c>
      <c r="Y1080" s="8">
        <v>183</v>
      </c>
      <c r="Z1080" s="8">
        <v>47</v>
      </c>
      <c r="AA1080" s="8">
        <v>0</v>
      </c>
      <c r="AB1080" s="8">
        <v>0</v>
      </c>
      <c r="AC1080" s="8">
        <v>0</v>
      </c>
      <c r="AD1080" s="8">
        <v>10</v>
      </c>
      <c r="AE1080" s="8">
        <v>454</v>
      </c>
      <c r="AF1080" s="8">
        <v>1</v>
      </c>
      <c r="AG1080" s="8">
        <v>463</v>
      </c>
      <c r="AH1080" s="8">
        <v>0</v>
      </c>
      <c r="AI1080" s="8">
        <v>0</v>
      </c>
      <c r="AJ1080" s="8">
        <v>25</v>
      </c>
      <c r="AK1080" s="8">
        <v>439</v>
      </c>
      <c r="AL1080" s="8">
        <v>0</v>
      </c>
      <c r="AM1080" s="8">
        <v>0</v>
      </c>
      <c r="AN1080" s="8">
        <v>464</v>
      </c>
      <c r="AO1080" s="41">
        <f t="shared" ref="AO1080:AO1143" si="678">F1080/$AN1080</f>
        <v>0.94612068965517238</v>
      </c>
      <c r="AP1080" s="41">
        <f t="shared" ref="AP1080:AP1143" si="679">G1080/$AN1080</f>
        <v>5.3879310344827583E-2</v>
      </c>
      <c r="AQ1080" s="41">
        <f t="shared" ref="AQ1080:AQ1143" si="680">H1080/$AN1080</f>
        <v>0</v>
      </c>
      <c r="AR1080" s="41">
        <f t="shared" si="646"/>
        <v>0.14008620689655171</v>
      </c>
      <c r="AS1080" s="41">
        <f t="shared" si="647"/>
        <v>0.20043103448275862</v>
      </c>
      <c r="AT1080" s="41">
        <f t="shared" si="648"/>
        <v>0.16163793103448276</v>
      </c>
      <c r="AU1080" s="41">
        <f t="shared" si="649"/>
        <v>0.12931034482758622</v>
      </c>
      <c r="AV1080" s="41">
        <f t="shared" si="650"/>
        <v>0.11637931034482758</v>
      </c>
      <c r="AW1080" s="41">
        <f t="shared" si="651"/>
        <v>5.8189655172413791E-2</v>
      </c>
      <c r="AX1080" s="41">
        <f t="shared" si="652"/>
        <v>7.9741379310344834E-2</v>
      </c>
      <c r="AY1080" s="41">
        <f t="shared" si="653"/>
        <v>4.0948275862068964E-2</v>
      </c>
      <c r="AZ1080" s="41">
        <f t="shared" si="654"/>
        <v>2.3706896551724137E-2</v>
      </c>
      <c r="BA1080" s="41">
        <f t="shared" si="655"/>
        <v>1.0775862068965518E-2</v>
      </c>
      <c r="BB1080" s="41">
        <f t="shared" si="656"/>
        <v>3.8793103448275863E-2</v>
      </c>
      <c r="BC1080" s="41">
        <f t="shared" si="657"/>
        <v>0</v>
      </c>
      <c r="BD1080" s="41">
        <f t="shared" si="658"/>
        <v>0.99568965517241381</v>
      </c>
      <c r="BE1080" s="41">
        <f t="shared" si="659"/>
        <v>2.1551724137931034E-3</v>
      </c>
      <c r="BF1080" s="41">
        <f t="shared" si="660"/>
        <v>2.1551724137931034E-3</v>
      </c>
      <c r="BG1080" s="41">
        <f t="shared" si="661"/>
        <v>0.50431034482758619</v>
      </c>
      <c r="BH1080" s="41">
        <f t="shared" si="662"/>
        <v>0.39439655172413796</v>
      </c>
      <c r="BI1080" s="41">
        <f t="shared" si="663"/>
        <v>0.10129310344827586</v>
      </c>
      <c r="BJ1080" s="41">
        <f t="shared" si="664"/>
        <v>0</v>
      </c>
      <c r="BK1080" s="41">
        <f t="shared" si="665"/>
        <v>0</v>
      </c>
      <c r="BL1080" s="41">
        <f t="shared" si="666"/>
        <v>0</v>
      </c>
      <c r="BM1080" s="41">
        <f t="shared" si="667"/>
        <v>2.1551724137931036E-2</v>
      </c>
      <c r="BN1080" s="41">
        <f t="shared" si="668"/>
        <v>0.97844827586206895</v>
      </c>
      <c r="BO1080" s="41">
        <f t="shared" si="669"/>
        <v>2.1551724137931034E-3</v>
      </c>
      <c r="BP1080" s="41">
        <f t="shared" si="670"/>
        <v>0.99784482758620685</v>
      </c>
      <c r="BQ1080" s="41">
        <f t="shared" si="671"/>
        <v>0</v>
      </c>
      <c r="BR1080" s="41">
        <f t="shared" si="672"/>
        <v>0</v>
      </c>
      <c r="BS1080" s="41">
        <f t="shared" si="673"/>
        <v>5.3879310344827583E-2</v>
      </c>
      <c r="BT1080" s="41">
        <f t="shared" si="674"/>
        <v>0.94612068965517238</v>
      </c>
      <c r="BU1080" s="41">
        <f t="shared" si="675"/>
        <v>0</v>
      </c>
      <c r="BV1080" s="41">
        <f t="shared" si="676"/>
        <v>0</v>
      </c>
      <c r="BW1080" s="41">
        <f t="shared" si="677"/>
        <v>1</v>
      </c>
      <c r="BX1080" s="41" t="str">
        <f t="shared" si="644"/>
        <v>2015Licensed practical nursesQuebec</v>
      </c>
      <c r="BY1080" s="51">
        <f>VLOOKUP(BX1080,'%workplace'!$A$1:$F$381,6,FALSE)</f>
        <v>24867</v>
      </c>
      <c r="BZ1080" s="32">
        <f t="shared" si="645"/>
        <v>1.8659267302046891E-2</v>
      </c>
    </row>
    <row r="1081" spans="1:78" s="8" customFormat="1" hidden="1" x14ac:dyDescent="0.2">
      <c r="A1081" s="8" t="str">
        <f t="shared" si="643"/>
        <v>2015Licensed practical nursesQuebecNursing home/long-term care</v>
      </c>
      <c r="B1081" s="8" t="s">
        <v>3</v>
      </c>
      <c r="C1081" s="8" t="s">
        <v>18</v>
      </c>
      <c r="D1081" s="8" t="s">
        <v>12</v>
      </c>
      <c r="E1081" s="8">
        <v>2015</v>
      </c>
      <c r="F1081" s="8">
        <v>3844</v>
      </c>
      <c r="G1081" s="8">
        <v>356</v>
      </c>
      <c r="H1081" s="8">
        <v>0</v>
      </c>
      <c r="I1081" s="8">
        <v>500</v>
      </c>
      <c r="J1081" s="8">
        <v>458</v>
      </c>
      <c r="K1081" s="8">
        <v>591</v>
      </c>
      <c r="L1081" s="8">
        <v>630</v>
      </c>
      <c r="M1081" s="8">
        <v>542</v>
      </c>
      <c r="N1081" s="8">
        <v>489</v>
      </c>
      <c r="O1081" s="8">
        <v>379</v>
      </c>
      <c r="P1081" s="8">
        <v>207</v>
      </c>
      <c r="Q1081" s="8">
        <v>67</v>
      </c>
      <c r="R1081" s="8">
        <v>23</v>
      </c>
      <c r="S1081" s="8">
        <v>314</v>
      </c>
      <c r="T1081" s="8">
        <v>0</v>
      </c>
      <c r="U1081" s="8">
        <v>4191</v>
      </c>
      <c r="V1081" s="8">
        <v>5</v>
      </c>
      <c r="W1081" s="8">
        <v>4</v>
      </c>
      <c r="X1081" s="8">
        <v>1661</v>
      </c>
      <c r="Y1081" s="8">
        <v>2053</v>
      </c>
      <c r="Z1081" s="8">
        <v>486</v>
      </c>
      <c r="AA1081" s="8">
        <v>0</v>
      </c>
      <c r="AB1081" s="8">
        <v>0</v>
      </c>
      <c r="AC1081" s="8">
        <v>0</v>
      </c>
      <c r="AD1081" s="8">
        <v>138</v>
      </c>
      <c r="AE1081" s="8">
        <v>4062</v>
      </c>
      <c r="AF1081" s="8">
        <v>27</v>
      </c>
      <c r="AG1081" s="8">
        <v>4172</v>
      </c>
      <c r="AH1081" s="8">
        <v>1</v>
      </c>
      <c r="AI1081" s="8">
        <v>0</v>
      </c>
      <c r="AJ1081" s="8">
        <v>417</v>
      </c>
      <c r="AK1081" s="8">
        <v>3783</v>
      </c>
      <c r="AL1081" s="8">
        <v>0</v>
      </c>
      <c r="AM1081" s="8">
        <v>0</v>
      </c>
      <c r="AN1081" s="8">
        <v>4200</v>
      </c>
      <c r="AO1081" s="41">
        <f t="shared" si="678"/>
        <v>0.91523809523809518</v>
      </c>
      <c r="AP1081" s="41">
        <f t="shared" si="679"/>
        <v>8.4761904761904761E-2</v>
      </c>
      <c r="AQ1081" s="41">
        <f t="shared" si="680"/>
        <v>0</v>
      </c>
      <c r="AR1081" s="41">
        <f t="shared" si="646"/>
        <v>0.11904761904761904</v>
      </c>
      <c r="AS1081" s="41">
        <f t="shared" si="647"/>
        <v>0.10904761904761905</v>
      </c>
      <c r="AT1081" s="41">
        <f t="shared" si="648"/>
        <v>0.14071428571428571</v>
      </c>
      <c r="AU1081" s="41">
        <f t="shared" si="649"/>
        <v>0.15</v>
      </c>
      <c r="AV1081" s="41">
        <f t="shared" si="650"/>
        <v>0.12904761904761905</v>
      </c>
      <c r="AW1081" s="41">
        <f t="shared" si="651"/>
        <v>0.11642857142857142</v>
      </c>
      <c r="AX1081" s="41">
        <f t="shared" si="652"/>
        <v>9.0238095238095242E-2</v>
      </c>
      <c r="AY1081" s="41">
        <f t="shared" si="653"/>
        <v>4.9285714285714287E-2</v>
      </c>
      <c r="AZ1081" s="41">
        <f t="shared" si="654"/>
        <v>1.5952380952380954E-2</v>
      </c>
      <c r="BA1081" s="41">
        <f t="shared" si="655"/>
        <v>5.4761904761904765E-3</v>
      </c>
      <c r="BB1081" s="41">
        <f t="shared" si="656"/>
        <v>7.4761904761904766E-2</v>
      </c>
      <c r="BC1081" s="41">
        <f t="shared" si="657"/>
        <v>0</v>
      </c>
      <c r="BD1081" s="41">
        <f t="shared" si="658"/>
        <v>0.99785714285714289</v>
      </c>
      <c r="BE1081" s="41">
        <f t="shared" si="659"/>
        <v>1.1904761904761906E-3</v>
      </c>
      <c r="BF1081" s="41">
        <f t="shared" si="660"/>
        <v>9.5238095238095238E-4</v>
      </c>
      <c r="BG1081" s="41">
        <f t="shared" si="661"/>
        <v>0.39547619047619048</v>
      </c>
      <c r="BH1081" s="41">
        <f t="shared" si="662"/>
        <v>0.4888095238095238</v>
      </c>
      <c r="BI1081" s="41">
        <f t="shared" si="663"/>
        <v>0.11571428571428571</v>
      </c>
      <c r="BJ1081" s="41">
        <f t="shared" si="664"/>
        <v>0</v>
      </c>
      <c r="BK1081" s="41">
        <f t="shared" si="665"/>
        <v>0</v>
      </c>
      <c r="BL1081" s="41">
        <f t="shared" si="666"/>
        <v>0</v>
      </c>
      <c r="BM1081" s="41">
        <f t="shared" si="667"/>
        <v>3.2857142857142856E-2</v>
      </c>
      <c r="BN1081" s="41">
        <f t="shared" si="668"/>
        <v>0.96714285714285719</v>
      </c>
      <c r="BO1081" s="41">
        <f t="shared" si="669"/>
        <v>6.4285714285714285E-3</v>
      </c>
      <c r="BP1081" s="41">
        <f t="shared" si="670"/>
        <v>0.99333333333333329</v>
      </c>
      <c r="BQ1081" s="41">
        <f t="shared" si="671"/>
        <v>2.380952380952381E-4</v>
      </c>
      <c r="BR1081" s="41">
        <f t="shared" si="672"/>
        <v>0</v>
      </c>
      <c r="BS1081" s="41">
        <f t="shared" si="673"/>
        <v>9.9285714285714283E-2</v>
      </c>
      <c r="BT1081" s="41">
        <f t="shared" si="674"/>
        <v>0.90071428571428569</v>
      </c>
      <c r="BU1081" s="41">
        <f t="shared" si="675"/>
        <v>0</v>
      </c>
      <c r="BV1081" s="41">
        <f t="shared" si="676"/>
        <v>0</v>
      </c>
      <c r="BW1081" s="41">
        <f t="shared" si="677"/>
        <v>1</v>
      </c>
      <c r="BX1081" s="41" t="str">
        <f t="shared" si="644"/>
        <v>2015Licensed practical nursesQuebec</v>
      </c>
      <c r="BY1081" s="51">
        <f>VLOOKUP(BX1081,'%workplace'!$A$1:$F$381,6,FALSE)</f>
        <v>24867</v>
      </c>
      <c r="BZ1081" s="32">
        <f t="shared" si="645"/>
        <v>0.16889854023404513</v>
      </c>
    </row>
    <row r="1082" spans="1:78" s="8" customFormat="1" hidden="1" x14ac:dyDescent="0.2">
      <c r="A1082" s="8" t="str">
        <f t="shared" si="643"/>
        <v>2015Licensed practical nursesQuebecHospital</v>
      </c>
      <c r="B1082" s="8" t="s">
        <v>3</v>
      </c>
      <c r="C1082" s="8" t="s">
        <v>18</v>
      </c>
      <c r="D1082" s="8" t="s">
        <v>10</v>
      </c>
      <c r="E1082" s="8">
        <v>2015</v>
      </c>
      <c r="F1082" s="8">
        <v>14466</v>
      </c>
      <c r="G1082" s="8">
        <v>1579</v>
      </c>
      <c r="H1082" s="8">
        <v>0</v>
      </c>
      <c r="I1082" s="8">
        <v>2179</v>
      </c>
      <c r="J1082" s="8">
        <v>2373</v>
      </c>
      <c r="K1082" s="8">
        <v>2350</v>
      </c>
      <c r="L1082" s="8">
        <v>2205</v>
      </c>
      <c r="M1082" s="8">
        <v>2050</v>
      </c>
      <c r="N1082" s="8">
        <v>1960</v>
      </c>
      <c r="O1082" s="8">
        <v>1493</v>
      </c>
      <c r="P1082" s="8">
        <v>435</v>
      </c>
      <c r="Q1082" s="8">
        <v>86</v>
      </c>
      <c r="R1082" s="8">
        <v>9</v>
      </c>
      <c r="S1082" s="8">
        <v>905</v>
      </c>
      <c r="T1082" s="8">
        <v>0</v>
      </c>
      <c r="U1082" s="8">
        <v>16036</v>
      </c>
      <c r="V1082" s="8">
        <v>4</v>
      </c>
      <c r="W1082" s="8">
        <v>5</v>
      </c>
      <c r="X1082" s="8">
        <v>6508</v>
      </c>
      <c r="Y1082" s="8">
        <v>8475</v>
      </c>
      <c r="Z1082" s="8">
        <v>1062</v>
      </c>
      <c r="AA1082" s="8">
        <v>0</v>
      </c>
      <c r="AB1082" s="8">
        <v>0</v>
      </c>
      <c r="AC1082" s="8">
        <v>0</v>
      </c>
      <c r="AD1082" s="8">
        <v>196</v>
      </c>
      <c r="AE1082" s="8">
        <v>15849</v>
      </c>
      <c r="AF1082" s="8">
        <v>23</v>
      </c>
      <c r="AG1082" s="8">
        <v>16015</v>
      </c>
      <c r="AH1082" s="8">
        <v>7</v>
      </c>
      <c r="AI1082" s="8">
        <v>0</v>
      </c>
      <c r="AJ1082" s="8">
        <v>1148</v>
      </c>
      <c r="AK1082" s="8">
        <v>14897</v>
      </c>
      <c r="AL1082" s="8">
        <v>0</v>
      </c>
      <c r="AM1082" s="8">
        <v>0</v>
      </c>
      <c r="AN1082" s="8">
        <v>16045</v>
      </c>
      <c r="AO1082" s="41">
        <f t="shared" si="678"/>
        <v>0.90158928014957929</v>
      </c>
      <c r="AP1082" s="41">
        <f t="shared" si="679"/>
        <v>9.8410719850420686E-2</v>
      </c>
      <c r="AQ1082" s="41">
        <f t="shared" si="680"/>
        <v>0</v>
      </c>
      <c r="AR1082" s="41">
        <f t="shared" si="646"/>
        <v>0.1358055468993456</v>
      </c>
      <c r="AS1082" s="41">
        <f t="shared" si="647"/>
        <v>0.14789654097849797</v>
      </c>
      <c r="AT1082" s="41">
        <f t="shared" si="648"/>
        <v>0.1464630726082892</v>
      </c>
      <c r="AU1082" s="41">
        <f t="shared" si="649"/>
        <v>0.137425989404799</v>
      </c>
      <c r="AV1082" s="41">
        <f t="shared" si="650"/>
        <v>0.12776565908382673</v>
      </c>
      <c r="AW1082" s="41">
        <f t="shared" si="651"/>
        <v>0.122156435026488</v>
      </c>
      <c r="AX1082" s="41">
        <f t="shared" si="652"/>
        <v>9.3050794640074791E-2</v>
      </c>
      <c r="AY1082" s="41">
        <f t="shared" si="653"/>
        <v>2.7111249610470553E-2</v>
      </c>
      <c r="AZ1082" s="41">
        <f t="shared" si="654"/>
        <v>5.3599252103459019E-3</v>
      </c>
      <c r="BA1082" s="41">
        <f t="shared" si="655"/>
        <v>5.6092240573387352E-4</v>
      </c>
      <c r="BB1082" s="41">
        <f t="shared" si="656"/>
        <v>5.640386413212839E-2</v>
      </c>
      <c r="BC1082" s="41">
        <f t="shared" si="657"/>
        <v>0</v>
      </c>
      <c r="BD1082" s="41">
        <f t="shared" si="658"/>
        <v>0.99943907759426609</v>
      </c>
      <c r="BE1082" s="41">
        <f t="shared" si="659"/>
        <v>2.4929884699283265E-4</v>
      </c>
      <c r="BF1082" s="41">
        <f t="shared" si="660"/>
        <v>3.1162355874104082E-4</v>
      </c>
      <c r="BG1082" s="41">
        <f t="shared" si="661"/>
        <v>0.40560922405733874</v>
      </c>
      <c r="BH1082" s="41">
        <f t="shared" si="662"/>
        <v>0.52820193206606414</v>
      </c>
      <c r="BI1082" s="41">
        <f t="shared" si="663"/>
        <v>6.618884387659707E-2</v>
      </c>
      <c r="BJ1082" s="41">
        <f t="shared" si="664"/>
        <v>0</v>
      </c>
      <c r="BK1082" s="41">
        <f t="shared" si="665"/>
        <v>0</v>
      </c>
      <c r="BL1082" s="41">
        <f t="shared" si="666"/>
        <v>0</v>
      </c>
      <c r="BM1082" s="41">
        <f t="shared" si="667"/>
        <v>1.2215643502648801E-2</v>
      </c>
      <c r="BN1082" s="41">
        <f t="shared" si="668"/>
        <v>0.98778435649735119</v>
      </c>
      <c r="BO1082" s="41">
        <f t="shared" si="669"/>
        <v>1.4334683702087877E-3</v>
      </c>
      <c r="BP1082" s="41">
        <f t="shared" si="670"/>
        <v>0.99813025864755378</v>
      </c>
      <c r="BQ1082" s="41">
        <f t="shared" si="671"/>
        <v>4.3627298223745714E-4</v>
      </c>
      <c r="BR1082" s="41">
        <f t="shared" si="672"/>
        <v>0</v>
      </c>
      <c r="BS1082" s="41">
        <f t="shared" si="673"/>
        <v>7.1548769086942979E-2</v>
      </c>
      <c r="BT1082" s="41">
        <f t="shared" si="674"/>
        <v>0.92845123091305704</v>
      </c>
      <c r="BU1082" s="41">
        <f t="shared" si="675"/>
        <v>0</v>
      </c>
      <c r="BV1082" s="41">
        <f t="shared" si="676"/>
        <v>0</v>
      </c>
      <c r="BW1082" s="41">
        <f t="shared" si="677"/>
        <v>1</v>
      </c>
      <c r="BX1082" s="41" t="str">
        <f t="shared" si="644"/>
        <v>2015Licensed practical nursesQuebec</v>
      </c>
      <c r="BY1082" s="51">
        <f>VLOOKUP(BX1082,'%workplace'!$A$1:$F$381,6,FALSE)</f>
        <v>24867</v>
      </c>
      <c r="BZ1082" s="32">
        <f t="shared" si="645"/>
        <v>0.64523263763220329</v>
      </c>
    </row>
    <row r="1083" spans="1:78" s="8" customFormat="1" hidden="1" x14ac:dyDescent="0.2">
      <c r="A1083" s="8" t="str">
        <f t="shared" si="643"/>
        <v>2015Licensed practical nursesQuebecOther places of work</v>
      </c>
      <c r="B1083" s="8" t="s">
        <v>3</v>
      </c>
      <c r="C1083" s="8" t="s">
        <v>18</v>
      </c>
      <c r="D1083" s="8" t="s">
        <v>13</v>
      </c>
      <c r="E1083" s="8">
        <v>2015</v>
      </c>
      <c r="F1083" s="8">
        <v>3662</v>
      </c>
      <c r="G1083" s="8">
        <v>496</v>
      </c>
      <c r="H1083" s="8">
        <v>0</v>
      </c>
      <c r="I1083" s="8">
        <v>474</v>
      </c>
      <c r="J1083" s="8">
        <v>564</v>
      </c>
      <c r="K1083" s="8">
        <v>655</v>
      </c>
      <c r="L1083" s="8">
        <v>681</v>
      </c>
      <c r="M1083" s="8">
        <v>606</v>
      </c>
      <c r="N1083" s="8">
        <v>484</v>
      </c>
      <c r="O1083" s="8">
        <v>315</v>
      </c>
      <c r="P1083" s="8">
        <v>133</v>
      </c>
      <c r="Q1083" s="8">
        <v>50</v>
      </c>
      <c r="R1083" s="8">
        <v>12</v>
      </c>
      <c r="S1083" s="8">
        <v>184</v>
      </c>
      <c r="T1083" s="8">
        <v>0</v>
      </c>
      <c r="U1083" s="8">
        <v>4150</v>
      </c>
      <c r="V1083" s="8">
        <v>3</v>
      </c>
      <c r="W1083" s="8">
        <v>5</v>
      </c>
      <c r="X1083" s="8">
        <v>1632</v>
      </c>
      <c r="Y1083" s="8">
        <v>1461</v>
      </c>
      <c r="Z1083" s="8">
        <v>1065</v>
      </c>
      <c r="AA1083" s="8">
        <v>0</v>
      </c>
      <c r="AB1083" s="8">
        <v>0</v>
      </c>
      <c r="AC1083" s="8">
        <v>0</v>
      </c>
      <c r="AD1083" s="8">
        <v>616</v>
      </c>
      <c r="AE1083" s="8">
        <v>3542</v>
      </c>
      <c r="AF1083" s="8">
        <v>130</v>
      </c>
      <c r="AG1083" s="8">
        <v>3618</v>
      </c>
      <c r="AH1083" s="8">
        <v>410</v>
      </c>
      <c r="AI1083" s="8">
        <v>0</v>
      </c>
      <c r="AJ1083" s="8">
        <v>341</v>
      </c>
      <c r="AK1083" s="8">
        <v>3817</v>
      </c>
      <c r="AL1083" s="8">
        <v>0</v>
      </c>
      <c r="AM1083" s="8">
        <v>0</v>
      </c>
      <c r="AN1083" s="8">
        <v>4158</v>
      </c>
      <c r="AO1083" s="41">
        <f t="shared" si="678"/>
        <v>0.88071188071188067</v>
      </c>
      <c r="AP1083" s="41">
        <f t="shared" si="679"/>
        <v>0.11928811928811929</v>
      </c>
      <c r="AQ1083" s="41">
        <f t="shared" si="680"/>
        <v>0</v>
      </c>
      <c r="AR1083" s="41">
        <f t="shared" si="646"/>
        <v>0.113997113997114</v>
      </c>
      <c r="AS1083" s="41">
        <f t="shared" si="647"/>
        <v>0.13564213564213565</v>
      </c>
      <c r="AT1083" s="41">
        <f t="shared" si="648"/>
        <v>0.15752765752765752</v>
      </c>
      <c r="AU1083" s="41">
        <f t="shared" si="649"/>
        <v>0.16378066378066378</v>
      </c>
      <c r="AV1083" s="41">
        <f t="shared" si="650"/>
        <v>0.14574314574314573</v>
      </c>
      <c r="AW1083" s="41">
        <f t="shared" si="651"/>
        <v>0.1164021164021164</v>
      </c>
      <c r="AX1083" s="41">
        <f t="shared" si="652"/>
        <v>7.575757575757576E-2</v>
      </c>
      <c r="AY1083" s="41">
        <f t="shared" si="653"/>
        <v>3.1986531986531987E-2</v>
      </c>
      <c r="AZ1083" s="41">
        <f t="shared" si="654"/>
        <v>1.2025012025012025E-2</v>
      </c>
      <c r="BA1083" s="41">
        <f t="shared" si="655"/>
        <v>2.886002886002886E-3</v>
      </c>
      <c r="BB1083" s="41">
        <f t="shared" si="656"/>
        <v>4.4252044252044251E-2</v>
      </c>
      <c r="BC1083" s="41">
        <f t="shared" si="657"/>
        <v>0</v>
      </c>
      <c r="BD1083" s="41">
        <f t="shared" si="658"/>
        <v>0.99807599807599812</v>
      </c>
      <c r="BE1083" s="41">
        <f t="shared" si="659"/>
        <v>7.215007215007215E-4</v>
      </c>
      <c r="BF1083" s="41">
        <f t="shared" si="660"/>
        <v>1.2025012025012026E-3</v>
      </c>
      <c r="BG1083" s="41">
        <f t="shared" si="661"/>
        <v>0.39249639249639251</v>
      </c>
      <c r="BH1083" s="41">
        <f t="shared" si="662"/>
        <v>0.35137085137085139</v>
      </c>
      <c r="BI1083" s="41">
        <f t="shared" si="663"/>
        <v>0.25613275613275616</v>
      </c>
      <c r="BJ1083" s="41">
        <f t="shared" si="664"/>
        <v>0</v>
      </c>
      <c r="BK1083" s="41">
        <f t="shared" si="665"/>
        <v>0</v>
      </c>
      <c r="BL1083" s="41">
        <f t="shared" si="666"/>
        <v>0</v>
      </c>
      <c r="BM1083" s="41">
        <f t="shared" si="667"/>
        <v>0.14814814814814814</v>
      </c>
      <c r="BN1083" s="41">
        <f t="shared" si="668"/>
        <v>0.85185185185185186</v>
      </c>
      <c r="BO1083" s="41">
        <f t="shared" si="669"/>
        <v>3.1265031265031266E-2</v>
      </c>
      <c r="BP1083" s="41">
        <f t="shared" si="670"/>
        <v>0.87012987012987009</v>
      </c>
      <c r="BQ1083" s="41">
        <f t="shared" si="671"/>
        <v>9.8605098605098598E-2</v>
      </c>
      <c r="BR1083" s="41">
        <f t="shared" si="672"/>
        <v>0</v>
      </c>
      <c r="BS1083" s="41">
        <f t="shared" si="673"/>
        <v>8.2010582010582006E-2</v>
      </c>
      <c r="BT1083" s="41">
        <f t="shared" si="674"/>
        <v>0.91798941798941802</v>
      </c>
      <c r="BU1083" s="41">
        <f t="shared" si="675"/>
        <v>0</v>
      </c>
      <c r="BV1083" s="41">
        <f t="shared" si="676"/>
        <v>0</v>
      </c>
      <c r="BW1083" s="41">
        <f t="shared" si="677"/>
        <v>1</v>
      </c>
      <c r="BX1083" s="41" t="str">
        <f t="shared" si="644"/>
        <v>2015Licensed practical nursesQuebec</v>
      </c>
      <c r="BY1083" s="51">
        <f>VLOOKUP(BX1083,'%workplace'!$A$1:$F$381,6,FALSE)</f>
        <v>24867</v>
      </c>
      <c r="BZ1083" s="32">
        <f t="shared" si="645"/>
        <v>0.16720955483170466</v>
      </c>
    </row>
    <row r="1084" spans="1:78" s="8" customFormat="1" hidden="1" x14ac:dyDescent="0.2">
      <c r="A1084" s="8" t="str">
        <f t="shared" si="643"/>
        <v>2015Licensed practical nursesOntarioAll places of work</v>
      </c>
      <c r="B1084" s="8" t="s">
        <v>3</v>
      </c>
      <c r="C1084" s="8" t="s">
        <v>19</v>
      </c>
      <c r="D1084" s="8" t="s">
        <v>9</v>
      </c>
      <c r="E1084" s="8">
        <v>2015</v>
      </c>
      <c r="F1084" s="8">
        <v>35756</v>
      </c>
      <c r="G1084" s="8">
        <v>3313</v>
      </c>
      <c r="H1084" s="8">
        <v>0</v>
      </c>
      <c r="I1084" s="8">
        <v>5550</v>
      </c>
      <c r="J1084" s="8">
        <v>5440</v>
      </c>
      <c r="K1084" s="8">
        <v>4592</v>
      </c>
      <c r="L1084" s="8">
        <v>4962</v>
      </c>
      <c r="M1084" s="8">
        <v>4577</v>
      </c>
      <c r="N1084" s="8">
        <v>4464</v>
      </c>
      <c r="O1084" s="8">
        <v>3916</v>
      </c>
      <c r="P1084" s="8">
        <v>2591</v>
      </c>
      <c r="Q1084" s="8">
        <v>1028</v>
      </c>
      <c r="R1084" s="8">
        <v>253</v>
      </c>
      <c r="S1084" s="8">
        <v>1696</v>
      </c>
      <c r="T1084" s="8">
        <v>0</v>
      </c>
      <c r="U1084" s="8">
        <v>35663</v>
      </c>
      <c r="V1084" s="8">
        <v>3325</v>
      </c>
      <c r="W1084" s="8">
        <v>81</v>
      </c>
      <c r="X1084" s="8">
        <v>21548</v>
      </c>
      <c r="Y1084" s="8">
        <v>13948</v>
      </c>
      <c r="Z1084" s="8">
        <v>3573</v>
      </c>
      <c r="AA1084" s="8">
        <v>0</v>
      </c>
      <c r="AB1084" s="8">
        <v>1064</v>
      </c>
      <c r="AC1084" s="8">
        <v>0</v>
      </c>
      <c r="AD1084" s="8">
        <v>4361</v>
      </c>
      <c r="AE1084" s="8">
        <v>33644</v>
      </c>
      <c r="AF1084" s="8">
        <v>899</v>
      </c>
      <c r="AG1084" s="8">
        <v>37871</v>
      </c>
      <c r="AH1084" s="8">
        <v>266</v>
      </c>
      <c r="AI1084" s="8">
        <v>0</v>
      </c>
      <c r="AJ1084" s="8">
        <v>3710</v>
      </c>
      <c r="AK1084" s="8">
        <v>35359</v>
      </c>
      <c r="AL1084" s="8">
        <v>33</v>
      </c>
      <c r="AM1084" s="8">
        <v>0</v>
      </c>
      <c r="AN1084" s="8">
        <v>39069</v>
      </c>
      <c r="AO1084" s="41">
        <f t="shared" si="678"/>
        <v>0.91520131050193243</v>
      </c>
      <c r="AP1084" s="41">
        <f t="shared" si="679"/>
        <v>8.4798689498067528E-2</v>
      </c>
      <c r="AQ1084" s="41">
        <f t="shared" si="680"/>
        <v>0</v>
      </c>
      <c r="AR1084" s="41">
        <f t="shared" si="646"/>
        <v>0.14205636182139292</v>
      </c>
      <c r="AS1084" s="41">
        <f t="shared" si="647"/>
        <v>0.13924083032583379</v>
      </c>
      <c r="AT1084" s="41">
        <f t="shared" si="648"/>
        <v>0.11753564206915969</v>
      </c>
      <c r="AU1084" s="41">
        <f t="shared" si="649"/>
        <v>0.12700606619058588</v>
      </c>
      <c r="AV1084" s="41">
        <f t="shared" si="650"/>
        <v>0.11715170595612891</v>
      </c>
      <c r="AW1084" s="41">
        <f t="shared" si="651"/>
        <v>0.1142593872379636</v>
      </c>
      <c r="AX1084" s="41">
        <f t="shared" si="652"/>
        <v>0.10023292124190535</v>
      </c>
      <c r="AY1084" s="41">
        <f t="shared" si="653"/>
        <v>6.6318564590852086E-2</v>
      </c>
      <c r="AZ1084" s="41">
        <f t="shared" si="654"/>
        <v>2.6312421613043591E-2</v>
      </c>
      <c r="BA1084" s="41">
        <f t="shared" si="655"/>
        <v>6.4757224397860198E-3</v>
      </c>
      <c r="BB1084" s="41">
        <f t="shared" si="656"/>
        <v>4.3410376513348177E-2</v>
      </c>
      <c r="BC1084" s="41">
        <f t="shared" si="657"/>
        <v>0</v>
      </c>
      <c r="BD1084" s="41">
        <f t="shared" si="658"/>
        <v>0.91282090660114157</v>
      </c>
      <c r="BE1084" s="41">
        <f t="shared" si="659"/>
        <v>8.5105838388492158E-2</v>
      </c>
      <c r="BF1084" s="41">
        <f t="shared" si="660"/>
        <v>2.0732550103662751E-3</v>
      </c>
      <c r="BG1084" s="41">
        <f t="shared" si="661"/>
        <v>0.55153702423916662</v>
      </c>
      <c r="BH1084" s="41">
        <f t="shared" si="662"/>
        <v>0.35700939363689882</v>
      </c>
      <c r="BI1084" s="41">
        <f t="shared" si="663"/>
        <v>9.1453582123934576E-2</v>
      </c>
      <c r="BJ1084" s="41">
        <f t="shared" si="664"/>
        <v>0</v>
      </c>
      <c r="BK1084" s="41">
        <f t="shared" si="665"/>
        <v>2.7233868284317491E-2</v>
      </c>
      <c r="BL1084" s="41">
        <f t="shared" si="666"/>
        <v>0</v>
      </c>
      <c r="BM1084" s="41">
        <f t="shared" si="667"/>
        <v>0.1116230259284855</v>
      </c>
      <c r="BN1084" s="41">
        <f t="shared" si="668"/>
        <v>0.86114310578719699</v>
      </c>
      <c r="BO1084" s="41">
        <f t="shared" si="669"/>
        <v>2.301057104097878E-2</v>
      </c>
      <c r="BP1084" s="41">
        <f t="shared" si="670"/>
        <v>0.96933630243927416</v>
      </c>
      <c r="BQ1084" s="41">
        <f t="shared" si="671"/>
        <v>6.8084670710793728E-3</v>
      </c>
      <c r="BR1084" s="41">
        <f t="shared" si="672"/>
        <v>0</v>
      </c>
      <c r="BS1084" s="41">
        <f t="shared" si="673"/>
        <v>9.4960198622949146E-2</v>
      </c>
      <c r="BT1084" s="41">
        <f t="shared" si="674"/>
        <v>0.90503980137705087</v>
      </c>
      <c r="BU1084" s="41">
        <f t="shared" si="675"/>
        <v>8.4465944866774173E-4</v>
      </c>
      <c r="BV1084" s="41">
        <f t="shared" si="676"/>
        <v>0</v>
      </c>
      <c r="BW1084" s="41">
        <f t="shared" si="677"/>
        <v>1</v>
      </c>
      <c r="BX1084" s="41" t="str">
        <f t="shared" si="644"/>
        <v>2015Licensed practical nursesOntario</v>
      </c>
      <c r="BY1084" s="51">
        <f>VLOOKUP(BX1084,'%workplace'!$A$1:$F$381,6,FALSE)</f>
        <v>39069</v>
      </c>
      <c r="BZ1084" s="32">
        <f t="shared" si="645"/>
        <v>1</v>
      </c>
    </row>
    <row r="1085" spans="1:78" s="8" customFormat="1" hidden="1" x14ac:dyDescent="0.2">
      <c r="A1085" s="8" t="str">
        <f t="shared" si="643"/>
        <v>2015Licensed practical nursesOntarioCommunity health</v>
      </c>
      <c r="B1085" s="8" t="s">
        <v>3</v>
      </c>
      <c r="C1085" s="8" t="s">
        <v>19</v>
      </c>
      <c r="D1085" s="8" t="s">
        <v>11</v>
      </c>
      <c r="E1085" s="8">
        <v>2015</v>
      </c>
      <c r="F1085" s="8">
        <v>5981</v>
      </c>
      <c r="G1085" s="8">
        <v>458</v>
      </c>
      <c r="H1085" s="8">
        <v>0</v>
      </c>
      <c r="I1085" s="8">
        <v>879</v>
      </c>
      <c r="J1085" s="8">
        <v>868</v>
      </c>
      <c r="K1085" s="8">
        <v>759</v>
      </c>
      <c r="L1085" s="8">
        <v>896</v>
      </c>
      <c r="M1085" s="8">
        <v>734</v>
      </c>
      <c r="N1085" s="8">
        <v>739</v>
      </c>
      <c r="O1085" s="8">
        <v>609</v>
      </c>
      <c r="P1085" s="8">
        <v>458</v>
      </c>
      <c r="Q1085" s="8">
        <v>193</v>
      </c>
      <c r="R1085" s="8">
        <v>55</v>
      </c>
      <c r="S1085" s="8">
        <v>249</v>
      </c>
      <c r="T1085" s="8">
        <v>0</v>
      </c>
      <c r="U1085" s="8">
        <v>5791</v>
      </c>
      <c r="V1085" s="8">
        <v>619</v>
      </c>
      <c r="W1085" s="8">
        <v>29</v>
      </c>
      <c r="X1085" s="8">
        <v>3722</v>
      </c>
      <c r="Y1085" s="8">
        <v>1964</v>
      </c>
      <c r="Z1085" s="8">
        <v>753</v>
      </c>
      <c r="AA1085" s="8">
        <v>0</v>
      </c>
      <c r="AB1085" s="8">
        <v>408</v>
      </c>
      <c r="AC1085" s="8">
        <v>0</v>
      </c>
      <c r="AD1085" s="8">
        <v>1046</v>
      </c>
      <c r="AE1085" s="8">
        <v>4985</v>
      </c>
      <c r="AF1085" s="8">
        <v>369</v>
      </c>
      <c r="AG1085" s="8">
        <v>6029</v>
      </c>
      <c r="AH1085" s="8">
        <v>41</v>
      </c>
      <c r="AI1085" s="8">
        <v>0</v>
      </c>
      <c r="AJ1085" s="8">
        <v>428</v>
      </c>
      <c r="AK1085" s="8">
        <v>6011</v>
      </c>
      <c r="AL1085" s="8">
        <v>0</v>
      </c>
      <c r="AM1085" s="8">
        <v>0</v>
      </c>
      <c r="AN1085" s="8">
        <v>6439</v>
      </c>
      <c r="AO1085" s="41">
        <f t="shared" si="678"/>
        <v>0.92887094269296477</v>
      </c>
      <c r="AP1085" s="41">
        <f t="shared" si="679"/>
        <v>7.1129057307035254E-2</v>
      </c>
      <c r="AQ1085" s="41">
        <f t="shared" si="680"/>
        <v>0</v>
      </c>
      <c r="AR1085" s="41">
        <f t="shared" si="646"/>
        <v>0.13651188072682094</v>
      </c>
      <c r="AS1085" s="41">
        <f t="shared" si="647"/>
        <v>0.13480354092250349</v>
      </c>
      <c r="AT1085" s="41">
        <f t="shared" si="648"/>
        <v>0.11787544649790341</v>
      </c>
      <c r="AU1085" s="41">
        <f t="shared" si="649"/>
        <v>0.13915204224258426</v>
      </c>
      <c r="AV1085" s="41">
        <f t="shared" si="650"/>
        <v>0.11399285603354559</v>
      </c>
      <c r="AW1085" s="41">
        <f t="shared" si="651"/>
        <v>0.11476937412641715</v>
      </c>
      <c r="AX1085" s="41">
        <f t="shared" si="652"/>
        <v>9.457990371175648E-2</v>
      </c>
      <c r="AY1085" s="41">
        <f t="shared" si="653"/>
        <v>7.1129057307035254E-2</v>
      </c>
      <c r="AZ1085" s="41">
        <f t="shared" si="654"/>
        <v>2.9973598384842367E-2</v>
      </c>
      <c r="BA1085" s="41">
        <f t="shared" si="655"/>
        <v>8.5416990215872023E-3</v>
      </c>
      <c r="BB1085" s="41">
        <f t="shared" si="656"/>
        <v>3.867060102500388E-2</v>
      </c>
      <c r="BC1085" s="41">
        <f t="shared" si="657"/>
        <v>0</v>
      </c>
      <c r="BD1085" s="41">
        <f t="shared" si="658"/>
        <v>0.8993632551638453</v>
      </c>
      <c r="BE1085" s="41">
        <f t="shared" si="659"/>
        <v>9.6132939897499617E-2</v>
      </c>
      <c r="BF1085" s="41">
        <f t="shared" si="660"/>
        <v>4.5038049386550705E-3</v>
      </c>
      <c r="BG1085" s="41">
        <f t="shared" si="661"/>
        <v>0.57804006833359223</v>
      </c>
      <c r="BH1085" s="41">
        <f t="shared" si="662"/>
        <v>0.30501630687995029</v>
      </c>
      <c r="BI1085" s="41">
        <f t="shared" si="663"/>
        <v>0.11694362478645752</v>
      </c>
      <c r="BJ1085" s="41">
        <f t="shared" si="664"/>
        <v>0</v>
      </c>
      <c r="BK1085" s="41">
        <f t="shared" si="665"/>
        <v>6.3363876378319611E-2</v>
      </c>
      <c r="BL1085" s="41">
        <f t="shared" si="666"/>
        <v>0</v>
      </c>
      <c r="BM1085" s="41">
        <f t="shared" si="667"/>
        <v>0.16244758502873116</v>
      </c>
      <c r="BN1085" s="41">
        <f t="shared" si="668"/>
        <v>0.77418853859294923</v>
      </c>
      <c r="BO1085" s="41">
        <f t="shared" si="669"/>
        <v>5.7307035253921418E-2</v>
      </c>
      <c r="BP1085" s="41">
        <f t="shared" si="670"/>
        <v>0.93632551638453176</v>
      </c>
      <c r="BQ1085" s="41">
        <f t="shared" si="671"/>
        <v>6.3674483615468241E-3</v>
      </c>
      <c r="BR1085" s="41">
        <f t="shared" si="672"/>
        <v>0</v>
      </c>
      <c r="BS1085" s="41">
        <f t="shared" si="673"/>
        <v>6.6469948749805871E-2</v>
      </c>
      <c r="BT1085" s="41">
        <f t="shared" si="674"/>
        <v>0.93353005125019417</v>
      </c>
      <c r="BU1085" s="41">
        <f t="shared" si="675"/>
        <v>0</v>
      </c>
      <c r="BV1085" s="41">
        <f t="shared" si="676"/>
        <v>0</v>
      </c>
      <c r="BW1085" s="41">
        <f t="shared" si="677"/>
        <v>1</v>
      </c>
      <c r="BX1085" s="41" t="str">
        <f t="shared" si="644"/>
        <v>2015Licensed practical nursesOntario</v>
      </c>
      <c r="BY1085" s="51">
        <f>VLOOKUP(BX1085,'%workplace'!$A$1:$F$381,6,FALSE)</f>
        <v>39069</v>
      </c>
      <c r="BZ1085" s="32">
        <f t="shared" si="645"/>
        <v>0.16481097545368451</v>
      </c>
    </row>
    <row r="1086" spans="1:78" s="8" customFormat="1" hidden="1" x14ac:dyDescent="0.2">
      <c r="A1086" s="8" t="str">
        <f t="shared" si="643"/>
        <v>2015Licensed practical nursesOntarioNursing home/long-term care</v>
      </c>
      <c r="B1086" s="8" t="s">
        <v>3</v>
      </c>
      <c r="C1086" s="8" t="s">
        <v>19</v>
      </c>
      <c r="D1086" s="8" t="s">
        <v>12</v>
      </c>
      <c r="E1086" s="8">
        <v>2015</v>
      </c>
      <c r="F1086" s="8">
        <v>13515</v>
      </c>
      <c r="G1086" s="8">
        <v>1147</v>
      </c>
      <c r="H1086" s="8">
        <v>0</v>
      </c>
      <c r="I1086" s="8">
        <v>2114</v>
      </c>
      <c r="J1086" s="8">
        <v>2003</v>
      </c>
      <c r="K1086" s="8">
        <v>1678</v>
      </c>
      <c r="L1086" s="8">
        <v>1959</v>
      </c>
      <c r="M1086" s="8">
        <v>1776</v>
      </c>
      <c r="N1086" s="8">
        <v>1585</v>
      </c>
      <c r="O1086" s="8">
        <v>1400</v>
      </c>
      <c r="P1086" s="8">
        <v>929</v>
      </c>
      <c r="Q1086" s="8">
        <v>367</v>
      </c>
      <c r="R1086" s="8">
        <v>71</v>
      </c>
      <c r="S1086" s="8">
        <v>780</v>
      </c>
      <c r="T1086" s="8">
        <v>0</v>
      </c>
      <c r="U1086" s="8">
        <v>12942</v>
      </c>
      <c r="V1086" s="8">
        <v>1685</v>
      </c>
      <c r="W1086" s="8">
        <v>35</v>
      </c>
      <c r="X1086" s="8">
        <v>7998</v>
      </c>
      <c r="Y1086" s="8">
        <v>5330</v>
      </c>
      <c r="Z1086" s="8">
        <v>1334</v>
      </c>
      <c r="AA1086" s="8">
        <v>0</v>
      </c>
      <c r="AB1086" s="8">
        <v>452</v>
      </c>
      <c r="AC1086" s="8">
        <v>0</v>
      </c>
      <c r="AD1086" s="8">
        <v>1656</v>
      </c>
      <c r="AE1086" s="8">
        <v>12554</v>
      </c>
      <c r="AF1086" s="8">
        <v>292</v>
      </c>
      <c r="AG1086" s="8">
        <v>14354</v>
      </c>
      <c r="AH1086" s="8">
        <v>14</v>
      </c>
      <c r="AI1086" s="8">
        <v>0</v>
      </c>
      <c r="AJ1086" s="8">
        <v>1709</v>
      </c>
      <c r="AK1086" s="8">
        <v>12953</v>
      </c>
      <c r="AL1086" s="8">
        <v>2</v>
      </c>
      <c r="AM1086" s="8">
        <v>0</v>
      </c>
      <c r="AN1086" s="8">
        <v>14662</v>
      </c>
      <c r="AO1086" s="41">
        <f t="shared" si="678"/>
        <v>0.92177056336106944</v>
      </c>
      <c r="AP1086" s="41">
        <f t="shared" si="679"/>
        <v>7.8229436638930575E-2</v>
      </c>
      <c r="AQ1086" s="41">
        <f t="shared" si="680"/>
        <v>0</v>
      </c>
      <c r="AR1086" s="41">
        <f t="shared" si="646"/>
        <v>0.14418223980357386</v>
      </c>
      <c r="AS1086" s="41">
        <f t="shared" si="647"/>
        <v>0.13661164916109672</v>
      </c>
      <c r="AT1086" s="41">
        <f t="shared" si="648"/>
        <v>0.11444550538807803</v>
      </c>
      <c r="AU1086" s="41">
        <f t="shared" si="649"/>
        <v>0.13361069431182648</v>
      </c>
      <c r="AV1086" s="41">
        <f t="shared" si="650"/>
        <v>0.12112945027963443</v>
      </c>
      <c r="AW1086" s="41">
        <f t="shared" si="651"/>
        <v>0.1081025780930296</v>
      </c>
      <c r="AX1086" s="41">
        <f t="shared" si="652"/>
        <v>9.548492702223435E-2</v>
      </c>
      <c r="AY1086" s="41">
        <f t="shared" si="653"/>
        <v>6.3361069431182651E-2</v>
      </c>
      <c r="AZ1086" s="41">
        <f t="shared" si="654"/>
        <v>2.5030691583685719E-2</v>
      </c>
      <c r="BA1086" s="41">
        <f t="shared" si="655"/>
        <v>4.842449870413313E-3</v>
      </c>
      <c r="BB1086" s="41">
        <f t="shared" si="656"/>
        <v>5.3198745055244849E-2</v>
      </c>
      <c r="BC1086" s="41">
        <f t="shared" si="657"/>
        <v>0</v>
      </c>
      <c r="BD1086" s="41">
        <f t="shared" si="658"/>
        <v>0.8826899468012549</v>
      </c>
      <c r="BE1086" s="41">
        <f t="shared" si="659"/>
        <v>0.11492293002318919</v>
      </c>
      <c r="BF1086" s="41">
        <f t="shared" si="660"/>
        <v>2.3871231755558586E-3</v>
      </c>
      <c r="BG1086" s="41">
        <f t="shared" si="661"/>
        <v>0.5454917473741645</v>
      </c>
      <c r="BH1086" s="41">
        <f t="shared" si="662"/>
        <v>0.36352475787750649</v>
      </c>
      <c r="BI1086" s="41">
        <f t="shared" si="663"/>
        <v>9.0983494748329008E-2</v>
      </c>
      <c r="BJ1086" s="41">
        <f t="shared" si="664"/>
        <v>0</v>
      </c>
      <c r="BK1086" s="41">
        <f t="shared" si="665"/>
        <v>3.0827990724321373E-2</v>
      </c>
      <c r="BL1086" s="41">
        <f t="shared" si="666"/>
        <v>0</v>
      </c>
      <c r="BM1086" s="41">
        <f t="shared" si="667"/>
        <v>0.11294502796344291</v>
      </c>
      <c r="BN1086" s="41">
        <f t="shared" si="668"/>
        <v>0.85622698131223574</v>
      </c>
      <c r="BO1086" s="41">
        <f t="shared" si="669"/>
        <v>1.9915427636066022E-2</v>
      </c>
      <c r="BP1086" s="41">
        <f t="shared" si="670"/>
        <v>0.97899331605510842</v>
      </c>
      <c r="BQ1086" s="41">
        <f t="shared" si="671"/>
        <v>9.5484927022234344E-4</v>
      </c>
      <c r="BR1086" s="41">
        <f t="shared" si="672"/>
        <v>0</v>
      </c>
      <c r="BS1086" s="41">
        <f t="shared" si="673"/>
        <v>0.11655981448642749</v>
      </c>
      <c r="BT1086" s="41">
        <f t="shared" si="674"/>
        <v>0.88344018551357251</v>
      </c>
      <c r="BU1086" s="41">
        <f t="shared" si="675"/>
        <v>1.3640703860319192E-4</v>
      </c>
      <c r="BV1086" s="41">
        <f t="shared" si="676"/>
        <v>0</v>
      </c>
      <c r="BW1086" s="41">
        <f t="shared" si="677"/>
        <v>1</v>
      </c>
      <c r="BX1086" s="41" t="str">
        <f t="shared" si="644"/>
        <v>2015Licensed practical nursesOntario</v>
      </c>
      <c r="BY1086" s="51">
        <f>VLOOKUP(BX1086,'%workplace'!$A$1:$F$381,6,FALSE)</f>
        <v>39069</v>
      </c>
      <c r="BZ1086" s="32">
        <f t="shared" si="645"/>
        <v>0.37528475261716449</v>
      </c>
    </row>
    <row r="1087" spans="1:78" s="8" customFormat="1" hidden="1" x14ac:dyDescent="0.2">
      <c r="A1087" s="8" t="str">
        <f t="shared" si="643"/>
        <v>2015Licensed practical nursesOntarioHospital</v>
      </c>
      <c r="B1087" s="8" t="s">
        <v>3</v>
      </c>
      <c r="C1087" s="8" t="s">
        <v>19</v>
      </c>
      <c r="D1087" s="8" t="s">
        <v>10</v>
      </c>
      <c r="E1087" s="8">
        <v>2015</v>
      </c>
      <c r="F1087" s="8">
        <v>14004</v>
      </c>
      <c r="G1087" s="8">
        <v>1556</v>
      </c>
      <c r="H1087" s="8">
        <v>0</v>
      </c>
      <c r="I1087" s="8">
        <v>2291</v>
      </c>
      <c r="J1087" s="8">
        <v>2291</v>
      </c>
      <c r="K1087" s="8">
        <v>1892</v>
      </c>
      <c r="L1087" s="8">
        <v>1783</v>
      </c>
      <c r="M1087" s="8">
        <v>1775</v>
      </c>
      <c r="N1087" s="8">
        <v>1869</v>
      </c>
      <c r="O1087" s="8">
        <v>1651</v>
      </c>
      <c r="P1087" s="8">
        <v>971</v>
      </c>
      <c r="Q1087" s="8">
        <v>350</v>
      </c>
      <c r="R1087" s="8">
        <v>87</v>
      </c>
      <c r="S1087" s="8">
        <v>600</v>
      </c>
      <c r="T1087" s="8">
        <v>0</v>
      </c>
      <c r="U1087" s="8">
        <v>14764</v>
      </c>
      <c r="V1087" s="8">
        <v>784</v>
      </c>
      <c r="W1087" s="8">
        <v>12</v>
      </c>
      <c r="X1087" s="8">
        <v>8411</v>
      </c>
      <c r="Y1087" s="8">
        <v>5945</v>
      </c>
      <c r="Z1087" s="8">
        <v>1204</v>
      </c>
      <c r="AA1087" s="8">
        <v>0</v>
      </c>
      <c r="AB1087" s="8">
        <v>60</v>
      </c>
      <c r="AC1087" s="8">
        <v>0</v>
      </c>
      <c r="AD1087" s="8">
        <v>675</v>
      </c>
      <c r="AE1087" s="8">
        <v>14825</v>
      </c>
      <c r="AF1087" s="8">
        <v>68</v>
      </c>
      <c r="AG1087" s="8">
        <v>15483</v>
      </c>
      <c r="AH1087" s="8">
        <v>9</v>
      </c>
      <c r="AI1087" s="8">
        <v>0</v>
      </c>
      <c r="AJ1087" s="8">
        <v>1275</v>
      </c>
      <c r="AK1087" s="8">
        <v>14285</v>
      </c>
      <c r="AL1087" s="8">
        <v>0</v>
      </c>
      <c r="AM1087" s="8">
        <v>0</v>
      </c>
      <c r="AN1087" s="8">
        <v>15560</v>
      </c>
      <c r="AO1087" s="41">
        <f t="shared" si="678"/>
        <v>0.9</v>
      </c>
      <c r="AP1087" s="41">
        <f t="shared" si="679"/>
        <v>0.1</v>
      </c>
      <c r="AQ1087" s="41">
        <f t="shared" si="680"/>
        <v>0</v>
      </c>
      <c r="AR1087" s="41">
        <f t="shared" si="646"/>
        <v>0.14723650385604112</v>
      </c>
      <c r="AS1087" s="41">
        <f t="shared" si="647"/>
        <v>0.14723650385604112</v>
      </c>
      <c r="AT1087" s="41">
        <f t="shared" si="648"/>
        <v>0.12159383033419023</v>
      </c>
      <c r="AU1087" s="41">
        <f t="shared" si="649"/>
        <v>0.11458868894601543</v>
      </c>
      <c r="AV1087" s="41">
        <f t="shared" si="650"/>
        <v>0.11407455012853471</v>
      </c>
      <c r="AW1087" s="41">
        <f t="shared" si="651"/>
        <v>0.12011568123393317</v>
      </c>
      <c r="AX1087" s="41">
        <f t="shared" si="652"/>
        <v>0.10610539845758354</v>
      </c>
      <c r="AY1087" s="41">
        <f t="shared" si="653"/>
        <v>6.2403598971722367E-2</v>
      </c>
      <c r="AZ1087" s="41">
        <f t="shared" si="654"/>
        <v>2.2493573264781491E-2</v>
      </c>
      <c r="BA1087" s="41">
        <f t="shared" si="655"/>
        <v>5.5912596401028278E-3</v>
      </c>
      <c r="BB1087" s="41">
        <f t="shared" si="656"/>
        <v>3.8560411311053984E-2</v>
      </c>
      <c r="BC1087" s="41">
        <f t="shared" si="657"/>
        <v>0</v>
      </c>
      <c r="BD1087" s="41">
        <f t="shared" si="658"/>
        <v>0.94884318766066833</v>
      </c>
      <c r="BE1087" s="41">
        <f t="shared" si="659"/>
        <v>5.0385604113110542E-2</v>
      </c>
      <c r="BF1087" s="41">
        <f t="shared" si="660"/>
        <v>7.7120822622107974E-4</v>
      </c>
      <c r="BG1087" s="41">
        <f t="shared" si="661"/>
        <v>0.54055269922879179</v>
      </c>
      <c r="BH1087" s="41">
        <f t="shared" si="662"/>
        <v>0.38206940874035988</v>
      </c>
      <c r="BI1087" s="41">
        <f t="shared" si="663"/>
        <v>7.7377892030848328E-2</v>
      </c>
      <c r="BJ1087" s="41">
        <f t="shared" si="664"/>
        <v>0</v>
      </c>
      <c r="BK1087" s="41">
        <f t="shared" si="665"/>
        <v>3.8560411311053984E-3</v>
      </c>
      <c r="BL1087" s="41">
        <f t="shared" si="666"/>
        <v>0</v>
      </c>
      <c r="BM1087" s="41">
        <f t="shared" si="667"/>
        <v>4.3380462724935731E-2</v>
      </c>
      <c r="BN1087" s="41">
        <f t="shared" si="668"/>
        <v>0.95276349614395883</v>
      </c>
      <c r="BO1087" s="41">
        <f t="shared" si="669"/>
        <v>4.3701799485861186E-3</v>
      </c>
      <c r="BP1087" s="41">
        <f t="shared" si="670"/>
        <v>0.99505141388174811</v>
      </c>
      <c r="BQ1087" s="41">
        <f t="shared" si="671"/>
        <v>5.7840616966580978E-4</v>
      </c>
      <c r="BR1087" s="41">
        <f t="shared" si="672"/>
        <v>0</v>
      </c>
      <c r="BS1087" s="41">
        <f t="shared" si="673"/>
        <v>8.1940874035989722E-2</v>
      </c>
      <c r="BT1087" s="41">
        <f t="shared" si="674"/>
        <v>0.91805912596401029</v>
      </c>
      <c r="BU1087" s="41">
        <f t="shared" si="675"/>
        <v>0</v>
      </c>
      <c r="BV1087" s="41">
        <f t="shared" si="676"/>
        <v>0</v>
      </c>
      <c r="BW1087" s="41">
        <f t="shared" si="677"/>
        <v>1</v>
      </c>
      <c r="BX1087" s="41" t="str">
        <f t="shared" si="644"/>
        <v>2015Licensed practical nursesOntario</v>
      </c>
      <c r="BY1087" s="51">
        <f>VLOOKUP(BX1087,'%workplace'!$A$1:$F$381,6,FALSE)</f>
        <v>39069</v>
      </c>
      <c r="BZ1087" s="32">
        <f t="shared" si="645"/>
        <v>0.39826972791727455</v>
      </c>
    </row>
    <row r="1088" spans="1:78" s="8" customFormat="1" hidden="1" x14ac:dyDescent="0.2">
      <c r="A1088" s="8" t="str">
        <f t="shared" si="643"/>
        <v>2015Licensed practical nursesOntarioOther places of work</v>
      </c>
      <c r="B1088" s="8" t="s">
        <v>3</v>
      </c>
      <c r="C1088" s="8" t="s">
        <v>19</v>
      </c>
      <c r="D1088" s="8" t="s">
        <v>13</v>
      </c>
      <c r="E1088" s="8">
        <v>2015</v>
      </c>
      <c r="F1088" s="8">
        <v>2256</v>
      </c>
      <c r="G1088" s="8">
        <v>152</v>
      </c>
      <c r="H1088" s="8">
        <v>0</v>
      </c>
      <c r="I1088" s="8">
        <v>266</v>
      </c>
      <c r="J1088" s="8">
        <v>278</v>
      </c>
      <c r="K1088" s="8">
        <v>263</v>
      </c>
      <c r="L1088" s="8">
        <v>324</v>
      </c>
      <c r="M1088" s="8">
        <v>292</v>
      </c>
      <c r="N1088" s="8">
        <v>271</v>
      </c>
      <c r="O1088" s="8">
        <v>256</v>
      </c>
      <c r="P1088" s="8">
        <v>233</v>
      </c>
      <c r="Q1088" s="8">
        <v>118</v>
      </c>
      <c r="R1088" s="8">
        <v>40</v>
      </c>
      <c r="S1088" s="8">
        <v>67</v>
      </c>
      <c r="T1088" s="8">
        <v>0</v>
      </c>
      <c r="U1088" s="8">
        <v>2166</v>
      </c>
      <c r="V1088" s="8">
        <v>237</v>
      </c>
      <c r="W1088" s="8">
        <v>5</v>
      </c>
      <c r="X1088" s="8">
        <v>1417</v>
      </c>
      <c r="Y1088" s="8">
        <v>709</v>
      </c>
      <c r="Z1088" s="8">
        <v>282</v>
      </c>
      <c r="AA1088" s="8">
        <v>0</v>
      </c>
      <c r="AB1088" s="8">
        <v>144</v>
      </c>
      <c r="AC1088" s="8">
        <v>0</v>
      </c>
      <c r="AD1088" s="8">
        <v>984</v>
      </c>
      <c r="AE1088" s="8">
        <v>1280</v>
      </c>
      <c r="AF1088" s="8">
        <v>170</v>
      </c>
      <c r="AG1088" s="8">
        <v>2005</v>
      </c>
      <c r="AH1088" s="8">
        <v>202</v>
      </c>
      <c r="AI1088" s="8">
        <v>0</v>
      </c>
      <c r="AJ1088" s="8">
        <v>298</v>
      </c>
      <c r="AK1088" s="8">
        <v>2110</v>
      </c>
      <c r="AL1088" s="8">
        <v>31</v>
      </c>
      <c r="AM1088" s="8">
        <v>0</v>
      </c>
      <c r="AN1088" s="8">
        <v>2408</v>
      </c>
      <c r="AO1088" s="41">
        <f t="shared" si="678"/>
        <v>0.93687707641196016</v>
      </c>
      <c r="AP1088" s="41">
        <f t="shared" si="679"/>
        <v>6.3122923588039864E-2</v>
      </c>
      <c r="AQ1088" s="41">
        <f t="shared" si="680"/>
        <v>0</v>
      </c>
      <c r="AR1088" s="41">
        <f t="shared" si="646"/>
        <v>0.11046511627906977</v>
      </c>
      <c r="AS1088" s="41">
        <f t="shared" si="647"/>
        <v>0.11544850498338871</v>
      </c>
      <c r="AT1088" s="41">
        <f t="shared" si="648"/>
        <v>0.10921926910299003</v>
      </c>
      <c r="AU1088" s="41">
        <f t="shared" si="649"/>
        <v>0.13455149501661129</v>
      </c>
      <c r="AV1088" s="41">
        <f t="shared" si="650"/>
        <v>0.1212624584717608</v>
      </c>
      <c r="AW1088" s="41">
        <f t="shared" si="651"/>
        <v>0.11254152823920266</v>
      </c>
      <c r="AX1088" s="41">
        <f t="shared" si="652"/>
        <v>0.10631229235880399</v>
      </c>
      <c r="AY1088" s="41">
        <f t="shared" si="653"/>
        <v>9.6760797342192686E-2</v>
      </c>
      <c r="AZ1088" s="41">
        <f t="shared" si="654"/>
        <v>4.9003322259136214E-2</v>
      </c>
      <c r="BA1088" s="41">
        <f t="shared" si="655"/>
        <v>1.6611295681063124E-2</v>
      </c>
      <c r="BB1088" s="41">
        <f t="shared" si="656"/>
        <v>2.7823920265780729E-2</v>
      </c>
      <c r="BC1088" s="41">
        <f t="shared" si="657"/>
        <v>0</v>
      </c>
      <c r="BD1088" s="41">
        <f t="shared" si="658"/>
        <v>0.89950166112956809</v>
      </c>
      <c r="BE1088" s="41">
        <f t="shared" si="659"/>
        <v>9.842192691029901E-2</v>
      </c>
      <c r="BF1088" s="41">
        <f t="shared" si="660"/>
        <v>2.0764119601328905E-3</v>
      </c>
      <c r="BG1088" s="41">
        <f t="shared" si="661"/>
        <v>0.58845514950166111</v>
      </c>
      <c r="BH1088" s="41">
        <f t="shared" si="662"/>
        <v>0.29443521594684385</v>
      </c>
      <c r="BI1088" s="41">
        <f t="shared" si="663"/>
        <v>0.11710963455149502</v>
      </c>
      <c r="BJ1088" s="41">
        <f t="shared" si="664"/>
        <v>0</v>
      </c>
      <c r="BK1088" s="41">
        <f t="shared" si="665"/>
        <v>5.9800664451827246E-2</v>
      </c>
      <c r="BL1088" s="41">
        <f t="shared" si="666"/>
        <v>0</v>
      </c>
      <c r="BM1088" s="41">
        <f t="shared" si="667"/>
        <v>0.40863787375415284</v>
      </c>
      <c r="BN1088" s="41">
        <f t="shared" si="668"/>
        <v>0.53156146179401997</v>
      </c>
      <c r="BO1088" s="41">
        <f t="shared" si="669"/>
        <v>7.0598006644518277E-2</v>
      </c>
      <c r="BP1088" s="41">
        <f t="shared" si="670"/>
        <v>0.83264119601328901</v>
      </c>
      <c r="BQ1088" s="41">
        <f t="shared" si="671"/>
        <v>8.3887043189368765E-2</v>
      </c>
      <c r="BR1088" s="41">
        <f t="shared" si="672"/>
        <v>0</v>
      </c>
      <c r="BS1088" s="41">
        <f t="shared" si="673"/>
        <v>0.12375415282392027</v>
      </c>
      <c r="BT1088" s="41">
        <f t="shared" si="674"/>
        <v>0.87624584717607978</v>
      </c>
      <c r="BU1088" s="41">
        <f t="shared" si="675"/>
        <v>1.287375415282392E-2</v>
      </c>
      <c r="BV1088" s="41">
        <f t="shared" si="676"/>
        <v>0</v>
      </c>
      <c r="BW1088" s="41">
        <f t="shared" si="677"/>
        <v>1</v>
      </c>
      <c r="BX1088" s="41" t="str">
        <f t="shared" si="644"/>
        <v>2015Licensed practical nursesOntario</v>
      </c>
      <c r="BY1088" s="51">
        <f>VLOOKUP(BX1088,'%workplace'!$A$1:$F$381,6,FALSE)</f>
        <v>39069</v>
      </c>
      <c r="BZ1088" s="32">
        <f t="shared" si="645"/>
        <v>6.1634544011876423E-2</v>
      </c>
    </row>
    <row r="1089" spans="1:78" hidden="1" x14ac:dyDescent="0.2">
      <c r="A1089" s="212" t="str">
        <f t="shared" si="643"/>
        <v>2015Licensed practical nursesManitobaAll places of work</v>
      </c>
      <c r="B1089" s="212" t="s">
        <v>3</v>
      </c>
      <c r="C1089" s="212" t="s">
        <v>20</v>
      </c>
      <c r="D1089" s="212" t="s">
        <v>9</v>
      </c>
      <c r="E1089" s="212">
        <v>2015</v>
      </c>
      <c r="F1089" s="212">
        <v>2773</v>
      </c>
      <c r="G1089" s="212">
        <v>259</v>
      </c>
      <c r="H1089" s="212">
        <v>0</v>
      </c>
      <c r="I1089" s="212">
        <v>308</v>
      </c>
      <c r="J1089" s="212">
        <v>325</v>
      </c>
      <c r="K1089" s="212">
        <v>375</v>
      </c>
      <c r="L1089" s="212">
        <v>414</v>
      </c>
      <c r="M1089" s="212">
        <v>407</v>
      </c>
      <c r="N1089" s="212">
        <v>339</v>
      </c>
      <c r="O1089" s="212">
        <v>365</v>
      </c>
      <c r="P1089" s="212">
        <v>261</v>
      </c>
      <c r="Q1089" s="212">
        <v>133</v>
      </c>
      <c r="R1089" s="212">
        <v>37</v>
      </c>
      <c r="S1089" s="212">
        <v>68</v>
      </c>
      <c r="T1089" s="212">
        <v>0</v>
      </c>
      <c r="U1089" s="212">
        <v>2721</v>
      </c>
      <c r="V1089" s="212">
        <v>286</v>
      </c>
      <c r="W1089" s="212">
        <v>25</v>
      </c>
      <c r="X1089" s="212">
        <v>1014</v>
      </c>
      <c r="Y1089" s="212">
        <v>1705</v>
      </c>
      <c r="Z1089" s="212">
        <v>313</v>
      </c>
      <c r="AA1089" s="212">
        <v>0</v>
      </c>
      <c r="AB1089" s="212">
        <v>37</v>
      </c>
      <c r="AC1089" s="212">
        <v>0</v>
      </c>
      <c r="AD1089" s="212">
        <v>202</v>
      </c>
      <c r="AE1089" s="212">
        <v>2793</v>
      </c>
      <c r="AF1089" s="212">
        <v>62</v>
      </c>
      <c r="AG1089" s="212">
        <v>2941</v>
      </c>
      <c r="AH1089" s="212">
        <v>28</v>
      </c>
      <c r="AI1089" s="212">
        <v>1</v>
      </c>
      <c r="AJ1089" s="212">
        <v>1288</v>
      </c>
      <c r="AK1089" s="212">
        <v>1744</v>
      </c>
      <c r="AL1089" s="212">
        <v>0</v>
      </c>
      <c r="AM1089" s="212">
        <v>0</v>
      </c>
      <c r="AN1089" s="212">
        <v>3032</v>
      </c>
      <c r="AO1089" s="41">
        <f t="shared" si="678"/>
        <v>0.9145778364116095</v>
      </c>
      <c r="AP1089" s="41">
        <f t="shared" si="679"/>
        <v>8.5422163588390498E-2</v>
      </c>
      <c r="AQ1089" s="41">
        <f t="shared" si="680"/>
        <v>0</v>
      </c>
      <c r="AR1089" s="41">
        <f t="shared" si="646"/>
        <v>0.10158311345646438</v>
      </c>
      <c r="AS1089" s="41">
        <f t="shared" si="647"/>
        <v>0.10718997361477572</v>
      </c>
      <c r="AT1089" s="41">
        <f t="shared" si="648"/>
        <v>0.12368073878627968</v>
      </c>
      <c r="AU1089" s="41">
        <f t="shared" si="649"/>
        <v>0.13654353562005278</v>
      </c>
      <c r="AV1089" s="41">
        <f t="shared" si="650"/>
        <v>0.13423482849604221</v>
      </c>
      <c r="AW1089" s="41">
        <f t="shared" si="651"/>
        <v>0.11180738786279683</v>
      </c>
      <c r="AX1089" s="41">
        <f t="shared" si="652"/>
        <v>0.1203825857519789</v>
      </c>
      <c r="AY1089" s="41">
        <f t="shared" si="653"/>
        <v>8.6081794195250666E-2</v>
      </c>
      <c r="AZ1089" s="41">
        <f t="shared" si="654"/>
        <v>4.3865435356200529E-2</v>
      </c>
      <c r="BA1089" s="41">
        <f t="shared" si="655"/>
        <v>1.2203166226912929E-2</v>
      </c>
      <c r="BB1089" s="41">
        <f t="shared" si="656"/>
        <v>2.2427440633245383E-2</v>
      </c>
      <c r="BC1089" s="41">
        <f t="shared" si="657"/>
        <v>0</v>
      </c>
      <c r="BD1089" s="41">
        <f t="shared" si="658"/>
        <v>0.89742744063324542</v>
      </c>
      <c r="BE1089" s="41">
        <f t="shared" si="659"/>
        <v>9.4327176781002636E-2</v>
      </c>
      <c r="BF1089" s="41">
        <f t="shared" si="660"/>
        <v>8.2453825857519789E-3</v>
      </c>
      <c r="BG1089" s="41">
        <f t="shared" si="661"/>
        <v>0.33443271767810029</v>
      </c>
      <c r="BH1089" s="41">
        <f t="shared" si="662"/>
        <v>0.56233509234828494</v>
      </c>
      <c r="BI1089" s="41">
        <f t="shared" si="663"/>
        <v>0.10323218997361477</v>
      </c>
      <c r="BJ1089" s="41">
        <f t="shared" si="664"/>
        <v>0</v>
      </c>
      <c r="BK1089" s="41">
        <f t="shared" si="665"/>
        <v>1.2203166226912929E-2</v>
      </c>
      <c r="BL1089" s="41">
        <f t="shared" si="666"/>
        <v>0</v>
      </c>
      <c r="BM1089" s="41">
        <f t="shared" si="667"/>
        <v>6.6622691292875985E-2</v>
      </c>
      <c r="BN1089" s="41">
        <f t="shared" si="668"/>
        <v>0.92117414248021112</v>
      </c>
      <c r="BO1089" s="41">
        <f t="shared" si="669"/>
        <v>2.0448548812664908E-2</v>
      </c>
      <c r="BP1089" s="41">
        <f t="shared" si="670"/>
        <v>0.9699868073878628</v>
      </c>
      <c r="BQ1089" s="41">
        <f t="shared" si="671"/>
        <v>9.2348284960422165E-3</v>
      </c>
      <c r="BR1089" s="41">
        <f t="shared" si="672"/>
        <v>3.2981530343007914E-4</v>
      </c>
      <c r="BS1089" s="41">
        <f t="shared" si="673"/>
        <v>0.42480211081794195</v>
      </c>
      <c r="BT1089" s="41">
        <f t="shared" si="674"/>
        <v>0.57519788918205805</v>
      </c>
      <c r="BU1089" s="41">
        <f t="shared" si="675"/>
        <v>0</v>
      </c>
      <c r="BV1089" s="41">
        <f t="shared" si="676"/>
        <v>0</v>
      </c>
      <c r="BW1089" s="41">
        <f t="shared" si="677"/>
        <v>1</v>
      </c>
      <c r="BX1089" s="41" t="str">
        <f t="shared" si="644"/>
        <v>2015Licensed practical nursesManitoba</v>
      </c>
      <c r="BY1089" s="51">
        <f>VLOOKUP(BX1089,'%workplace'!$A$1:$F$381,6,FALSE)</f>
        <v>3032</v>
      </c>
      <c r="BZ1089" s="32">
        <f t="shared" si="645"/>
        <v>1</v>
      </c>
    </row>
    <row r="1090" spans="1:78" hidden="1" x14ac:dyDescent="0.2">
      <c r="A1090" s="212" t="str">
        <f t="shared" ref="A1090:A1153" si="681">CONCATENATE(E1090,B1090,C1090,D1090)</f>
        <v>2015Licensed practical nursesManitobaCommunity health</v>
      </c>
      <c r="B1090" s="212" t="s">
        <v>3</v>
      </c>
      <c r="C1090" s="212" t="s">
        <v>20</v>
      </c>
      <c r="D1090" s="212" t="s">
        <v>11</v>
      </c>
      <c r="E1090" s="212">
        <v>2015</v>
      </c>
      <c r="F1090" s="212">
        <v>418</v>
      </c>
      <c r="G1090" s="212">
        <v>34</v>
      </c>
      <c r="H1090" s="212">
        <v>0</v>
      </c>
      <c r="I1090" s="212">
        <v>27</v>
      </c>
      <c r="J1090" s="212">
        <v>45</v>
      </c>
      <c r="K1090" s="212">
        <v>52</v>
      </c>
      <c r="L1090" s="212">
        <v>71</v>
      </c>
      <c r="M1090" s="212">
        <v>68</v>
      </c>
      <c r="N1090" s="212">
        <v>52</v>
      </c>
      <c r="O1090" s="212">
        <v>65</v>
      </c>
      <c r="P1090" s="212">
        <v>44</v>
      </c>
      <c r="Q1090" s="212">
        <v>19</v>
      </c>
      <c r="R1090" s="212">
        <v>5</v>
      </c>
      <c r="S1090" s="212">
        <v>4</v>
      </c>
      <c r="T1090" s="212">
        <v>0</v>
      </c>
      <c r="U1090" s="212">
        <v>425</v>
      </c>
      <c r="V1090" s="212">
        <v>24</v>
      </c>
      <c r="W1090" s="212">
        <v>3</v>
      </c>
      <c r="X1090" s="212">
        <v>185</v>
      </c>
      <c r="Y1090" s="212">
        <v>221</v>
      </c>
      <c r="Z1090" s="212">
        <v>46</v>
      </c>
      <c r="AA1090" s="212">
        <v>0</v>
      </c>
      <c r="AB1090" s="212">
        <v>16</v>
      </c>
      <c r="AC1090" s="212">
        <v>0</v>
      </c>
      <c r="AD1090" s="212">
        <v>38</v>
      </c>
      <c r="AE1090" s="212">
        <v>398</v>
      </c>
      <c r="AF1090" s="212">
        <v>17</v>
      </c>
      <c r="AG1090" s="212">
        <v>431</v>
      </c>
      <c r="AH1090" s="212">
        <v>3</v>
      </c>
      <c r="AI1090" s="212">
        <v>1</v>
      </c>
      <c r="AJ1090" s="212">
        <v>180</v>
      </c>
      <c r="AK1090" s="212">
        <v>272</v>
      </c>
      <c r="AL1090" s="212">
        <v>0</v>
      </c>
      <c r="AM1090" s="212">
        <v>0</v>
      </c>
      <c r="AN1090" s="212">
        <v>452</v>
      </c>
      <c r="AO1090" s="41">
        <f t="shared" si="678"/>
        <v>0.9247787610619469</v>
      </c>
      <c r="AP1090" s="41">
        <f t="shared" si="679"/>
        <v>7.5221238938053103E-2</v>
      </c>
      <c r="AQ1090" s="41">
        <f t="shared" si="680"/>
        <v>0</v>
      </c>
      <c r="AR1090" s="41">
        <f t="shared" si="646"/>
        <v>5.9734513274336286E-2</v>
      </c>
      <c r="AS1090" s="41">
        <f t="shared" si="647"/>
        <v>9.9557522123893807E-2</v>
      </c>
      <c r="AT1090" s="41">
        <f t="shared" si="648"/>
        <v>0.11504424778761062</v>
      </c>
      <c r="AU1090" s="41">
        <f t="shared" si="649"/>
        <v>0.15707964601769911</v>
      </c>
      <c r="AV1090" s="41">
        <f t="shared" si="650"/>
        <v>0.15044247787610621</v>
      </c>
      <c r="AW1090" s="41">
        <f t="shared" si="651"/>
        <v>0.11504424778761062</v>
      </c>
      <c r="AX1090" s="41">
        <f t="shared" si="652"/>
        <v>0.14380530973451328</v>
      </c>
      <c r="AY1090" s="41">
        <f t="shared" si="653"/>
        <v>9.7345132743362831E-2</v>
      </c>
      <c r="AZ1090" s="41">
        <f t="shared" si="654"/>
        <v>4.2035398230088498E-2</v>
      </c>
      <c r="BA1090" s="41">
        <f t="shared" si="655"/>
        <v>1.1061946902654867E-2</v>
      </c>
      <c r="BB1090" s="41">
        <f t="shared" si="656"/>
        <v>8.8495575221238937E-3</v>
      </c>
      <c r="BC1090" s="41">
        <f t="shared" si="657"/>
        <v>0</v>
      </c>
      <c r="BD1090" s="41">
        <f t="shared" si="658"/>
        <v>0.94026548672566368</v>
      </c>
      <c r="BE1090" s="41">
        <f t="shared" si="659"/>
        <v>5.3097345132743362E-2</v>
      </c>
      <c r="BF1090" s="41">
        <f t="shared" si="660"/>
        <v>6.6371681415929203E-3</v>
      </c>
      <c r="BG1090" s="41">
        <f t="shared" si="661"/>
        <v>0.40929203539823011</v>
      </c>
      <c r="BH1090" s="41">
        <f t="shared" si="662"/>
        <v>0.48893805309734512</v>
      </c>
      <c r="BI1090" s="41">
        <f t="shared" si="663"/>
        <v>0.10176991150442478</v>
      </c>
      <c r="BJ1090" s="41">
        <f t="shared" si="664"/>
        <v>0</v>
      </c>
      <c r="BK1090" s="41">
        <f t="shared" si="665"/>
        <v>3.5398230088495575E-2</v>
      </c>
      <c r="BL1090" s="41">
        <f t="shared" si="666"/>
        <v>0</v>
      </c>
      <c r="BM1090" s="41">
        <f t="shared" si="667"/>
        <v>8.4070796460176997E-2</v>
      </c>
      <c r="BN1090" s="41">
        <f t="shared" si="668"/>
        <v>0.88053097345132747</v>
      </c>
      <c r="BO1090" s="41">
        <f t="shared" si="669"/>
        <v>3.7610619469026552E-2</v>
      </c>
      <c r="BP1090" s="41">
        <f t="shared" si="670"/>
        <v>0.95353982300884954</v>
      </c>
      <c r="BQ1090" s="41">
        <f t="shared" si="671"/>
        <v>6.6371681415929203E-3</v>
      </c>
      <c r="BR1090" s="41">
        <f t="shared" si="672"/>
        <v>2.2123893805309734E-3</v>
      </c>
      <c r="BS1090" s="41">
        <f t="shared" si="673"/>
        <v>0.39823008849557523</v>
      </c>
      <c r="BT1090" s="41">
        <f t="shared" si="674"/>
        <v>0.60176991150442483</v>
      </c>
      <c r="BU1090" s="41">
        <f t="shared" si="675"/>
        <v>0</v>
      </c>
      <c r="BV1090" s="41">
        <f t="shared" si="676"/>
        <v>0</v>
      </c>
      <c r="BW1090" s="41">
        <f t="shared" si="677"/>
        <v>1</v>
      </c>
      <c r="BX1090" s="41" t="str">
        <f t="shared" ref="BX1090:BX1153" si="682">CONCATENATE(E1090,B1090,C1090)</f>
        <v>2015Licensed practical nursesManitoba</v>
      </c>
      <c r="BY1090" s="51">
        <f>VLOOKUP(BX1090,'%workplace'!$A$1:$F$381,6,FALSE)</f>
        <v>3032</v>
      </c>
      <c r="BZ1090" s="32">
        <f t="shared" ref="BZ1090:BZ1153" si="683">IF(AN1090="†","†",AN1090/BY1090)</f>
        <v>0.14907651715039577</v>
      </c>
    </row>
    <row r="1091" spans="1:78" hidden="1" x14ac:dyDescent="0.2">
      <c r="A1091" s="212" t="str">
        <f t="shared" si="681"/>
        <v>2015Licensed practical nursesManitobaNursing home/long-term care</v>
      </c>
      <c r="B1091" s="212" t="s">
        <v>3</v>
      </c>
      <c r="C1091" s="212" t="s">
        <v>20</v>
      </c>
      <c r="D1091" s="212" t="s">
        <v>12</v>
      </c>
      <c r="E1091" s="212">
        <v>2015</v>
      </c>
      <c r="F1091" s="212">
        <v>1138</v>
      </c>
      <c r="G1091" s="212">
        <v>119</v>
      </c>
      <c r="H1091" s="212">
        <v>0</v>
      </c>
      <c r="I1091" s="212">
        <v>118</v>
      </c>
      <c r="J1091" s="212">
        <v>111</v>
      </c>
      <c r="K1091" s="212">
        <v>148</v>
      </c>
      <c r="L1091" s="212">
        <v>168</v>
      </c>
      <c r="M1091" s="212">
        <v>180</v>
      </c>
      <c r="N1091" s="212">
        <v>156</v>
      </c>
      <c r="O1091" s="212">
        <v>153</v>
      </c>
      <c r="P1091" s="212">
        <v>113</v>
      </c>
      <c r="Q1091" s="212">
        <v>70</v>
      </c>
      <c r="R1091" s="212">
        <v>17</v>
      </c>
      <c r="S1091" s="212">
        <v>23</v>
      </c>
      <c r="T1091" s="212">
        <v>0</v>
      </c>
      <c r="U1091" s="212">
        <v>1052</v>
      </c>
      <c r="V1091" s="212">
        <v>193</v>
      </c>
      <c r="W1091" s="212">
        <v>12</v>
      </c>
      <c r="X1091" s="212">
        <v>385</v>
      </c>
      <c r="Y1091" s="212">
        <v>749</v>
      </c>
      <c r="Z1091" s="212">
        <v>123</v>
      </c>
      <c r="AA1091" s="212">
        <v>0</v>
      </c>
      <c r="AB1091" s="212">
        <v>10</v>
      </c>
      <c r="AC1091" s="212">
        <v>0</v>
      </c>
      <c r="AD1091" s="212">
        <v>36</v>
      </c>
      <c r="AE1091" s="212">
        <v>1211</v>
      </c>
      <c r="AF1091" s="212">
        <v>15</v>
      </c>
      <c r="AG1091" s="212">
        <v>1237</v>
      </c>
      <c r="AH1091" s="212">
        <v>5</v>
      </c>
      <c r="AI1091" s="212">
        <v>0</v>
      </c>
      <c r="AJ1091" s="212">
        <v>387</v>
      </c>
      <c r="AK1091" s="212">
        <v>870</v>
      </c>
      <c r="AL1091" s="212">
        <v>0</v>
      </c>
      <c r="AM1091" s="212">
        <v>0</v>
      </c>
      <c r="AN1091" s="212">
        <v>1257</v>
      </c>
      <c r="AO1091" s="41">
        <f t="shared" si="678"/>
        <v>0.90533015115354021</v>
      </c>
      <c r="AP1091" s="41">
        <f t="shared" si="679"/>
        <v>9.466984884645982E-2</v>
      </c>
      <c r="AQ1091" s="41">
        <f t="shared" si="680"/>
        <v>0</v>
      </c>
      <c r="AR1091" s="41">
        <f t="shared" si="646"/>
        <v>9.3874303898170253E-2</v>
      </c>
      <c r="AS1091" s="41">
        <f t="shared" si="647"/>
        <v>8.83054892601432E-2</v>
      </c>
      <c r="AT1091" s="41">
        <f t="shared" si="648"/>
        <v>0.1177406523468576</v>
      </c>
      <c r="AU1091" s="41">
        <f t="shared" si="649"/>
        <v>0.13365155131264916</v>
      </c>
      <c r="AV1091" s="41">
        <f t="shared" si="650"/>
        <v>0.14319809069212411</v>
      </c>
      <c r="AW1091" s="41">
        <f t="shared" si="651"/>
        <v>0.12410501193317422</v>
      </c>
      <c r="AX1091" s="41">
        <f t="shared" si="652"/>
        <v>0.12171837708830549</v>
      </c>
      <c r="AY1091" s="41">
        <f t="shared" si="653"/>
        <v>8.9896579156722362E-2</v>
      </c>
      <c r="AZ1091" s="41">
        <f t="shared" si="654"/>
        <v>5.5688146380270483E-2</v>
      </c>
      <c r="BA1091" s="41">
        <f t="shared" si="655"/>
        <v>1.3524264120922832E-2</v>
      </c>
      <c r="BB1091" s="41">
        <f t="shared" si="656"/>
        <v>1.8297533810660304E-2</v>
      </c>
      <c r="BC1091" s="41">
        <f t="shared" si="657"/>
        <v>0</v>
      </c>
      <c r="BD1091" s="41">
        <f t="shared" si="658"/>
        <v>0.83691328560063638</v>
      </c>
      <c r="BE1091" s="41">
        <f t="shared" si="659"/>
        <v>0.15354017501988862</v>
      </c>
      <c r="BF1091" s="41">
        <f t="shared" si="660"/>
        <v>9.5465393794749408E-3</v>
      </c>
      <c r="BG1091" s="41">
        <f t="shared" si="661"/>
        <v>0.30628480509148764</v>
      </c>
      <c r="BH1091" s="41">
        <f t="shared" si="662"/>
        <v>0.59586316626889424</v>
      </c>
      <c r="BI1091" s="41">
        <f t="shared" si="663"/>
        <v>9.7852028639618144E-2</v>
      </c>
      <c r="BJ1091" s="41">
        <f t="shared" si="664"/>
        <v>0</v>
      </c>
      <c r="BK1091" s="41">
        <f t="shared" si="665"/>
        <v>7.955449482895784E-3</v>
      </c>
      <c r="BL1091" s="41">
        <f t="shared" si="666"/>
        <v>0</v>
      </c>
      <c r="BM1091" s="41">
        <f t="shared" si="667"/>
        <v>2.8639618138424822E-2</v>
      </c>
      <c r="BN1091" s="41">
        <f t="shared" si="668"/>
        <v>0.96340493237867941</v>
      </c>
      <c r="BO1091" s="41">
        <f t="shared" si="669"/>
        <v>1.1933174224343675E-2</v>
      </c>
      <c r="BP1091" s="41">
        <f t="shared" si="670"/>
        <v>0.98408910103420844</v>
      </c>
      <c r="BQ1091" s="41">
        <f t="shared" si="671"/>
        <v>3.977724741447892E-3</v>
      </c>
      <c r="BR1091" s="41">
        <f t="shared" si="672"/>
        <v>0</v>
      </c>
      <c r="BS1091" s="41">
        <f t="shared" si="673"/>
        <v>0.30787589498806683</v>
      </c>
      <c r="BT1091" s="41">
        <f t="shared" si="674"/>
        <v>0.69212410501193322</v>
      </c>
      <c r="BU1091" s="41">
        <f t="shared" si="675"/>
        <v>0</v>
      </c>
      <c r="BV1091" s="41">
        <f t="shared" si="676"/>
        <v>0</v>
      </c>
      <c r="BW1091" s="41">
        <f t="shared" si="677"/>
        <v>1</v>
      </c>
      <c r="BX1091" s="41" t="str">
        <f t="shared" si="682"/>
        <v>2015Licensed practical nursesManitoba</v>
      </c>
      <c r="BY1091" s="51">
        <f>VLOOKUP(BX1091,'%workplace'!$A$1:$F$381,6,FALSE)</f>
        <v>3032</v>
      </c>
      <c r="BZ1091" s="32">
        <f t="shared" si="683"/>
        <v>0.4145778364116095</v>
      </c>
    </row>
    <row r="1092" spans="1:78" hidden="1" x14ac:dyDescent="0.2">
      <c r="A1092" s="212" t="str">
        <f t="shared" si="681"/>
        <v>2015Licensed practical nursesManitobaHospital</v>
      </c>
      <c r="B1092" s="212" t="s">
        <v>3</v>
      </c>
      <c r="C1092" s="212" t="s">
        <v>20</v>
      </c>
      <c r="D1092" s="212" t="s">
        <v>10</v>
      </c>
      <c r="E1092" s="212">
        <v>2015</v>
      </c>
      <c r="F1092" s="212">
        <v>1082</v>
      </c>
      <c r="G1092" s="212">
        <v>92</v>
      </c>
      <c r="H1092" s="212">
        <v>0</v>
      </c>
      <c r="I1092" s="212">
        <v>157</v>
      </c>
      <c r="J1092" s="212">
        <v>153</v>
      </c>
      <c r="K1092" s="212">
        <v>165</v>
      </c>
      <c r="L1092" s="212">
        <v>149</v>
      </c>
      <c r="M1092" s="212">
        <v>145</v>
      </c>
      <c r="N1092" s="212">
        <v>115</v>
      </c>
      <c r="O1092" s="212">
        <v>123</v>
      </c>
      <c r="P1092" s="212">
        <v>79</v>
      </c>
      <c r="Q1092" s="212">
        <v>37</v>
      </c>
      <c r="R1092" s="212">
        <v>11</v>
      </c>
      <c r="S1092" s="212">
        <v>40</v>
      </c>
      <c r="T1092" s="212">
        <v>0</v>
      </c>
      <c r="U1092" s="212">
        <v>1103</v>
      </c>
      <c r="V1092" s="212">
        <v>62</v>
      </c>
      <c r="W1092" s="212">
        <v>9</v>
      </c>
      <c r="X1092" s="212">
        <v>373</v>
      </c>
      <c r="Y1092" s="212">
        <v>684</v>
      </c>
      <c r="Z1092" s="212">
        <v>117</v>
      </c>
      <c r="AA1092" s="212">
        <v>0</v>
      </c>
      <c r="AB1092" s="212">
        <v>5</v>
      </c>
      <c r="AC1092" s="212">
        <v>0</v>
      </c>
      <c r="AD1092" s="212">
        <v>53</v>
      </c>
      <c r="AE1092" s="212">
        <v>1116</v>
      </c>
      <c r="AF1092" s="212">
        <v>12</v>
      </c>
      <c r="AG1092" s="212">
        <v>1161</v>
      </c>
      <c r="AH1092" s="212">
        <v>1</v>
      </c>
      <c r="AI1092" s="212">
        <v>0</v>
      </c>
      <c r="AJ1092" s="212">
        <v>667</v>
      </c>
      <c r="AK1092" s="212">
        <v>507</v>
      </c>
      <c r="AL1092" s="212">
        <v>0</v>
      </c>
      <c r="AM1092" s="212">
        <v>0</v>
      </c>
      <c r="AN1092" s="212">
        <v>1174</v>
      </c>
      <c r="AO1092" s="41">
        <f t="shared" si="678"/>
        <v>0.92163543441226581</v>
      </c>
      <c r="AP1092" s="41">
        <f t="shared" si="679"/>
        <v>7.8364565587734247E-2</v>
      </c>
      <c r="AQ1092" s="41">
        <f t="shared" si="680"/>
        <v>0</v>
      </c>
      <c r="AR1092" s="41">
        <f t="shared" si="646"/>
        <v>0.13373083475298125</v>
      </c>
      <c r="AS1092" s="41">
        <f t="shared" si="647"/>
        <v>0.13032367972742759</v>
      </c>
      <c r="AT1092" s="41">
        <f t="shared" si="648"/>
        <v>0.14054514480408858</v>
      </c>
      <c r="AU1092" s="41">
        <f t="shared" si="649"/>
        <v>0.12691652470187392</v>
      </c>
      <c r="AV1092" s="41">
        <f t="shared" si="650"/>
        <v>0.12350936967632027</v>
      </c>
      <c r="AW1092" s="41">
        <f t="shared" si="651"/>
        <v>9.7955706984667809E-2</v>
      </c>
      <c r="AX1092" s="41">
        <f t="shared" si="652"/>
        <v>0.10477001703577513</v>
      </c>
      <c r="AY1092" s="41">
        <f t="shared" si="653"/>
        <v>6.7291311754684835E-2</v>
      </c>
      <c r="AZ1092" s="41">
        <f t="shared" si="654"/>
        <v>3.1516183986371377E-2</v>
      </c>
      <c r="BA1092" s="41">
        <f t="shared" si="655"/>
        <v>9.3696763202725727E-3</v>
      </c>
      <c r="BB1092" s="41">
        <f t="shared" si="656"/>
        <v>3.4071550255536626E-2</v>
      </c>
      <c r="BC1092" s="41">
        <f t="shared" si="657"/>
        <v>0</v>
      </c>
      <c r="BD1092" s="41">
        <f t="shared" si="658"/>
        <v>0.9395229982964225</v>
      </c>
      <c r="BE1092" s="41">
        <f t="shared" si="659"/>
        <v>5.2810902896081771E-2</v>
      </c>
      <c r="BF1092" s="41">
        <f t="shared" si="660"/>
        <v>7.6660988074957409E-3</v>
      </c>
      <c r="BG1092" s="41">
        <f t="shared" si="661"/>
        <v>0.31771720613287907</v>
      </c>
      <c r="BH1092" s="41">
        <f t="shared" si="662"/>
        <v>0.58262350936967633</v>
      </c>
      <c r="BI1092" s="41">
        <f t="shared" si="663"/>
        <v>9.9659284497444628E-2</v>
      </c>
      <c r="BJ1092" s="41">
        <f t="shared" si="664"/>
        <v>0</v>
      </c>
      <c r="BK1092" s="41">
        <f t="shared" si="665"/>
        <v>4.2589437819420782E-3</v>
      </c>
      <c r="BL1092" s="41">
        <f t="shared" si="666"/>
        <v>0</v>
      </c>
      <c r="BM1092" s="41">
        <f t="shared" si="667"/>
        <v>4.5144804088586031E-2</v>
      </c>
      <c r="BN1092" s="41">
        <f t="shared" si="668"/>
        <v>0.95059625212947185</v>
      </c>
      <c r="BO1092" s="41">
        <f t="shared" si="669"/>
        <v>1.0221465076660987E-2</v>
      </c>
      <c r="BP1092" s="41">
        <f t="shared" si="670"/>
        <v>0.98892674616695064</v>
      </c>
      <c r="BQ1092" s="41">
        <f t="shared" si="671"/>
        <v>8.5178875638841568E-4</v>
      </c>
      <c r="BR1092" s="41">
        <f t="shared" si="672"/>
        <v>0</v>
      </c>
      <c r="BS1092" s="41">
        <f t="shared" si="673"/>
        <v>0.56814310051107331</v>
      </c>
      <c r="BT1092" s="41">
        <f t="shared" si="674"/>
        <v>0.43185689948892675</v>
      </c>
      <c r="BU1092" s="41">
        <f t="shared" si="675"/>
        <v>0</v>
      </c>
      <c r="BV1092" s="41">
        <f t="shared" si="676"/>
        <v>0</v>
      </c>
      <c r="BW1092" s="41">
        <f t="shared" si="677"/>
        <v>1</v>
      </c>
      <c r="BX1092" s="41" t="str">
        <f t="shared" si="682"/>
        <v>2015Licensed practical nursesManitoba</v>
      </c>
      <c r="BY1092" s="51">
        <f>VLOOKUP(BX1092,'%workplace'!$A$1:$F$381,6,FALSE)</f>
        <v>3032</v>
      </c>
      <c r="BZ1092" s="32">
        <f t="shared" si="683"/>
        <v>0.38720316622691292</v>
      </c>
    </row>
    <row r="1093" spans="1:78" hidden="1" x14ac:dyDescent="0.2">
      <c r="A1093" s="212" t="str">
        <f t="shared" si="681"/>
        <v>2015Licensed practical nursesManitobaOther places of work</v>
      </c>
      <c r="B1093" s="212" t="s">
        <v>3</v>
      </c>
      <c r="C1093" s="212" t="s">
        <v>20</v>
      </c>
      <c r="D1093" s="212" t="s">
        <v>13</v>
      </c>
      <c r="E1093" s="212">
        <v>2015</v>
      </c>
      <c r="F1093" s="212">
        <v>135</v>
      </c>
      <c r="G1093" s="212">
        <v>14</v>
      </c>
      <c r="H1093" s="212">
        <v>0</v>
      </c>
      <c r="I1093" s="212">
        <v>6</v>
      </c>
      <c r="J1093" s="212">
        <v>16</v>
      </c>
      <c r="K1093" s="212">
        <v>10</v>
      </c>
      <c r="L1093" s="212">
        <v>26</v>
      </c>
      <c r="M1093" s="212">
        <v>14</v>
      </c>
      <c r="N1093" s="212">
        <v>16</v>
      </c>
      <c r="O1093" s="212">
        <v>24</v>
      </c>
      <c r="P1093" s="212">
        <v>25</v>
      </c>
      <c r="Q1093" s="212">
        <v>7</v>
      </c>
      <c r="R1093" s="212">
        <v>4</v>
      </c>
      <c r="S1093" s="212">
        <v>1</v>
      </c>
      <c r="T1093" s="212">
        <v>0</v>
      </c>
      <c r="U1093" s="212">
        <v>141</v>
      </c>
      <c r="V1093" s="212">
        <v>7</v>
      </c>
      <c r="W1093" s="212">
        <v>1</v>
      </c>
      <c r="X1093" s="212">
        <v>71</v>
      </c>
      <c r="Y1093" s="212">
        <v>51</v>
      </c>
      <c r="Z1093" s="212">
        <v>27</v>
      </c>
      <c r="AA1093" s="212">
        <v>0</v>
      </c>
      <c r="AB1093" s="212">
        <v>6</v>
      </c>
      <c r="AC1093" s="212">
        <v>0</v>
      </c>
      <c r="AD1093" s="212">
        <v>75</v>
      </c>
      <c r="AE1093" s="212">
        <v>68</v>
      </c>
      <c r="AF1093" s="212">
        <v>18</v>
      </c>
      <c r="AG1093" s="212">
        <v>112</v>
      </c>
      <c r="AH1093" s="212">
        <v>19</v>
      </c>
      <c r="AI1093" s="212">
        <v>0</v>
      </c>
      <c r="AJ1093" s="212">
        <v>54</v>
      </c>
      <c r="AK1093" s="212">
        <v>95</v>
      </c>
      <c r="AL1093" s="212">
        <v>0</v>
      </c>
      <c r="AM1093" s="212">
        <v>0</v>
      </c>
      <c r="AN1093" s="212">
        <v>149</v>
      </c>
      <c r="AO1093" s="41">
        <f t="shared" si="678"/>
        <v>0.90604026845637586</v>
      </c>
      <c r="AP1093" s="41">
        <f t="shared" si="679"/>
        <v>9.3959731543624164E-2</v>
      </c>
      <c r="AQ1093" s="41">
        <f t="shared" si="680"/>
        <v>0</v>
      </c>
      <c r="AR1093" s="41">
        <f t="shared" si="646"/>
        <v>4.0268456375838924E-2</v>
      </c>
      <c r="AS1093" s="41">
        <f t="shared" si="647"/>
        <v>0.10738255033557047</v>
      </c>
      <c r="AT1093" s="41">
        <f t="shared" si="648"/>
        <v>6.7114093959731544E-2</v>
      </c>
      <c r="AU1093" s="41">
        <f t="shared" si="649"/>
        <v>0.17449664429530201</v>
      </c>
      <c r="AV1093" s="41">
        <f t="shared" si="650"/>
        <v>9.3959731543624164E-2</v>
      </c>
      <c r="AW1093" s="41">
        <f t="shared" si="651"/>
        <v>0.10738255033557047</v>
      </c>
      <c r="AX1093" s="41">
        <f t="shared" si="652"/>
        <v>0.16107382550335569</v>
      </c>
      <c r="AY1093" s="41">
        <f t="shared" si="653"/>
        <v>0.16778523489932887</v>
      </c>
      <c r="AZ1093" s="41">
        <f t="shared" si="654"/>
        <v>4.6979865771812082E-2</v>
      </c>
      <c r="BA1093" s="41">
        <f t="shared" si="655"/>
        <v>2.6845637583892617E-2</v>
      </c>
      <c r="BB1093" s="41">
        <f t="shared" si="656"/>
        <v>6.7114093959731542E-3</v>
      </c>
      <c r="BC1093" s="41">
        <f t="shared" si="657"/>
        <v>0</v>
      </c>
      <c r="BD1093" s="41">
        <f t="shared" si="658"/>
        <v>0.94630872483221473</v>
      </c>
      <c r="BE1093" s="41">
        <f t="shared" si="659"/>
        <v>4.6979865771812082E-2</v>
      </c>
      <c r="BF1093" s="41">
        <f t="shared" si="660"/>
        <v>6.7114093959731542E-3</v>
      </c>
      <c r="BG1093" s="41">
        <f t="shared" si="661"/>
        <v>0.47651006711409394</v>
      </c>
      <c r="BH1093" s="41">
        <f t="shared" si="662"/>
        <v>0.34228187919463088</v>
      </c>
      <c r="BI1093" s="41">
        <f t="shared" si="663"/>
        <v>0.18120805369127516</v>
      </c>
      <c r="BJ1093" s="41">
        <f t="shared" si="664"/>
        <v>0</v>
      </c>
      <c r="BK1093" s="41">
        <f t="shared" si="665"/>
        <v>4.0268456375838924E-2</v>
      </c>
      <c r="BL1093" s="41">
        <f t="shared" si="666"/>
        <v>0</v>
      </c>
      <c r="BM1093" s="41">
        <f t="shared" si="667"/>
        <v>0.50335570469798663</v>
      </c>
      <c r="BN1093" s="41">
        <f t="shared" si="668"/>
        <v>0.4563758389261745</v>
      </c>
      <c r="BO1093" s="41">
        <f t="shared" si="669"/>
        <v>0.12080536912751678</v>
      </c>
      <c r="BP1093" s="41">
        <f t="shared" si="670"/>
        <v>0.75167785234899331</v>
      </c>
      <c r="BQ1093" s="41">
        <f t="shared" si="671"/>
        <v>0.12751677852348994</v>
      </c>
      <c r="BR1093" s="41">
        <f t="shared" si="672"/>
        <v>0</v>
      </c>
      <c r="BS1093" s="41">
        <f t="shared" si="673"/>
        <v>0.36241610738255031</v>
      </c>
      <c r="BT1093" s="41">
        <f t="shared" si="674"/>
        <v>0.63758389261744963</v>
      </c>
      <c r="BU1093" s="41">
        <f t="shared" si="675"/>
        <v>0</v>
      </c>
      <c r="BV1093" s="41">
        <f t="shared" si="676"/>
        <v>0</v>
      </c>
      <c r="BW1093" s="41">
        <f t="shared" si="677"/>
        <v>1</v>
      </c>
      <c r="BX1093" s="41" t="str">
        <f t="shared" si="682"/>
        <v>2015Licensed practical nursesManitoba</v>
      </c>
      <c r="BY1093" s="51">
        <f>VLOOKUP(BX1093,'%workplace'!$A$1:$F$381,6,FALSE)</f>
        <v>3032</v>
      </c>
      <c r="BZ1093" s="32">
        <f t="shared" si="683"/>
        <v>4.9142480211081793E-2</v>
      </c>
    </row>
    <row r="1094" spans="1:78" s="8" customFormat="1" hidden="1" x14ac:dyDescent="0.2">
      <c r="A1094" s="8" t="str">
        <f t="shared" si="681"/>
        <v>2015Licensed practical nursesSaskatchewanAll places of work</v>
      </c>
      <c r="B1094" s="8" t="s">
        <v>3</v>
      </c>
      <c r="C1094" s="8" t="s">
        <v>21</v>
      </c>
      <c r="D1094" s="8" t="s">
        <v>9</v>
      </c>
      <c r="E1094" s="8">
        <v>2015</v>
      </c>
      <c r="F1094" s="8">
        <v>3060</v>
      </c>
      <c r="G1094" s="8">
        <v>170</v>
      </c>
      <c r="H1094" s="8">
        <v>0</v>
      </c>
      <c r="I1094" s="8">
        <v>525</v>
      </c>
      <c r="J1094" s="8">
        <v>568</v>
      </c>
      <c r="K1094" s="8">
        <v>471</v>
      </c>
      <c r="L1094" s="8">
        <v>334</v>
      </c>
      <c r="M1094" s="8">
        <v>284</v>
      </c>
      <c r="N1094" s="8">
        <v>345</v>
      </c>
      <c r="O1094" s="8">
        <v>311</v>
      </c>
      <c r="P1094" s="8">
        <v>203</v>
      </c>
      <c r="Q1094" s="8">
        <v>40</v>
      </c>
      <c r="R1094" s="8">
        <v>8</v>
      </c>
      <c r="S1094" s="8">
        <v>141</v>
      </c>
      <c r="T1094" s="8">
        <v>0</v>
      </c>
      <c r="U1094" s="8">
        <v>2985</v>
      </c>
      <c r="V1094" s="8">
        <v>245</v>
      </c>
      <c r="W1094" s="8">
        <v>0</v>
      </c>
      <c r="X1094" s="8">
        <v>1603</v>
      </c>
      <c r="Y1094" s="8">
        <v>941</v>
      </c>
      <c r="Z1094" s="8">
        <v>684</v>
      </c>
      <c r="AA1094" s="8">
        <v>2</v>
      </c>
      <c r="AB1094" s="8">
        <v>43</v>
      </c>
      <c r="AC1094" s="8">
        <v>0</v>
      </c>
      <c r="AD1094" s="8">
        <v>327</v>
      </c>
      <c r="AE1094" s="8">
        <v>2860</v>
      </c>
      <c r="AF1094" s="8">
        <v>144</v>
      </c>
      <c r="AG1094" s="8">
        <v>3073</v>
      </c>
      <c r="AH1094" s="8">
        <v>13</v>
      </c>
      <c r="AI1094" s="8">
        <v>0</v>
      </c>
      <c r="AJ1094" s="8">
        <v>1019</v>
      </c>
      <c r="AK1094" s="8">
        <v>2211</v>
      </c>
      <c r="AL1094" s="8">
        <v>0</v>
      </c>
      <c r="AM1094" s="8">
        <v>0</v>
      </c>
      <c r="AN1094" s="8">
        <v>3230</v>
      </c>
      <c r="AO1094" s="41">
        <f t="shared" si="678"/>
        <v>0.94736842105263153</v>
      </c>
      <c r="AP1094" s="41">
        <f t="shared" si="679"/>
        <v>5.2631578947368418E-2</v>
      </c>
      <c r="AQ1094" s="41">
        <f t="shared" si="680"/>
        <v>0</v>
      </c>
      <c r="AR1094" s="41">
        <f t="shared" si="646"/>
        <v>0.16253869969040247</v>
      </c>
      <c r="AS1094" s="41">
        <f t="shared" si="647"/>
        <v>0.17585139318885448</v>
      </c>
      <c r="AT1094" s="41">
        <f t="shared" si="648"/>
        <v>0.1458204334365325</v>
      </c>
      <c r="AU1094" s="41">
        <f t="shared" si="649"/>
        <v>0.10340557275541795</v>
      </c>
      <c r="AV1094" s="41">
        <f t="shared" si="650"/>
        <v>8.7925696594427241E-2</v>
      </c>
      <c r="AW1094" s="41">
        <f t="shared" si="651"/>
        <v>0.10681114551083591</v>
      </c>
      <c r="AX1094" s="41">
        <f t="shared" si="652"/>
        <v>9.6284829721362222E-2</v>
      </c>
      <c r="AY1094" s="41">
        <f t="shared" si="653"/>
        <v>6.2848297213622298E-2</v>
      </c>
      <c r="AZ1094" s="41">
        <f t="shared" si="654"/>
        <v>1.238390092879257E-2</v>
      </c>
      <c r="BA1094" s="41">
        <f t="shared" si="655"/>
        <v>2.4767801857585141E-3</v>
      </c>
      <c r="BB1094" s="41">
        <f t="shared" si="656"/>
        <v>4.3653250773993811E-2</v>
      </c>
      <c r="BC1094" s="41">
        <f t="shared" si="657"/>
        <v>0</v>
      </c>
      <c r="BD1094" s="41">
        <f t="shared" si="658"/>
        <v>0.92414860681114552</v>
      </c>
      <c r="BE1094" s="41">
        <f t="shared" si="659"/>
        <v>7.5851393188854491E-2</v>
      </c>
      <c r="BF1094" s="41">
        <f t="shared" si="660"/>
        <v>0</v>
      </c>
      <c r="BG1094" s="41">
        <f t="shared" si="661"/>
        <v>0.49628482972136223</v>
      </c>
      <c r="BH1094" s="41">
        <f t="shared" si="662"/>
        <v>0.29133126934984521</v>
      </c>
      <c r="BI1094" s="41">
        <f t="shared" si="663"/>
        <v>0.21176470588235294</v>
      </c>
      <c r="BJ1094" s="41">
        <f t="shared" si="664"/>
        <v>6.1919504643962852E-4</v>
      </c>
      <c r="BK1094" s="41">
        <f t="shared" si="665"/>
        <v>1.3312693498452013E-2</v>
      </c>
      <c r="BL1094" s="41">
        <f t="shared" si="666"/>
        <v>0</v>
      </c>
      <c r="BM1094" s="41">
        <f t="shared" si="667"/>
        <v>0.10123839009287926</v>
      </c>
      <c r="BN1094" s="41">
        <f t="shared" si="668"/>
        <v>0.88544891640866874</v>
      </c>
      <c r="BO1094" s="41">
        <f t="shared" si="669"/>
        <v>4.4582043343653253E-2</v>
      </c>
      <c r="BP1094" s="41">
        <f t="shared" si="670"/>
        <v>0.9513931888544892</v>
      </c>
      <c r="BQ1094" s="41">
        <f t="shared" si="671"/>
        <v>4.0247678018575849E-3</v>
      </c>
      <c r="BR1094" s="41">
        <f t="shared" si="672"/>
        <v>0</v>
      </c>
      <c r="BS1094" s="41">
        <f t="shared" si="673"/>
        <v>0.31547987616099071</v>
      </c>
      <c r="BT1094" s="41">
        <f t="shared" si="674"/>
        <v>0.68452012383900929</v>
      </c>
      <c r="BU1094" s="41">
        <f t="shared" si="675"/>
        <v>0</v>
      </c>
      <c r="BV1094" s="41">
        <f t="shared" si="676"/>
        <v>0</v>
      </c>
      <c r="BW1094" s="41">
        <f t="shared" si="677"/>
        <v>1</v>
      </c>
      <c r="BX1094" s="41" t="str">
        <f t="shared" si="682"/>
        <v>2015Licensed practical nursesSaskatchewan</v>
      </c>
      <c r="BY1094" s="51">
        <f>VLOOKUP(BX1094,'%workplace'!$A$1:$F$381,6,FALSE)</f>
        <v>3230</v>
      </c>
      <c r="BZ1094" s="32">
        <f t="shared" si="683"/>
        <v>1</v>
      </c>
    </row>
    <row r="1095" spans="1:78" s="8" customFormat="1" hidden="1" x14ac:dyDescent="0.2">
      <c r="A1095" s="8" t="str">
        <f t="shared" si="681"/>
        <v>2015Licensed practical nursesSaskatchewanCommunity health</v>
      </c>
      <c r="B1095" s="8" t="s">
        <v>3</v>
      </c>
      <c r="C1095" s="8" t="s">
        <v>21</v>
      </c>
      <c r="D1095" s="8" t="s">
        <v>11</v>
      </c>
      <c r="E1095" s="8">
        <v>2015</v>
      </c>
      <c r="F1095" s="8">
        <v>756</v>
      </c>
      <c r="G1095" s="8">
        <v>41</v>
      </c>
      <c r="H1095" s="8">
        <v>0</v>
      </c>
      <c r="I1095" s="8">
        <v>134</v>
      </c>
      <c r="J1095" s="8">
        <v>134</v>
      </c>
      <c r="K1095" s="8">
        <v>102</v>
      </c>
      <c r="L1095" s="8">
        <v>77</v>
      </c>
      <c r="M1095" s="8">
        <v>70</v>
      </c>
      <c r="N1095" s="8">
        <v>97</v>
      </c>
      <c r="O1095" s="8">
        <v>75</v>
      </c>
      <c r="P1095" s="8">
        <v>56</v>
      </c>
      <c r="Q1095" s="8">
        <v>10</v>
      </c>
      <c r="R1095" s="8">
        <v>1</v>
      </c>
      <c r="S1095" s="8">
        <v>41</v>
      </c>
      <c r="T1095" s="8">
        <v>0</v>
      </c>
      <c r="U1095" s="8">
        <v>746</v>
      </c>
      <c r="V1095" s="8">
        <v>51</v>
      </c>
      <c r="W1095" s="8">
        <v>0</v>
      </c>
      <c r="X1095" s="8">
        <v>337</v>
      </c>
      <c r="Y1095" s="8">
        <v>264</v>
      </c>
      <c r="Z1095" s="8">
        <v>196</v>
      </c>
      <c r="AA1095" s="8">
        <v>0</v>
      </c>
      <c r="AB1095" s="8">
        <v>17</v>
      </c>
      <c r="AC1095" s="8">
        <v>0</v>
      </c>
      <c r="AD1095" s="8">
        <v>76</v>
      </c>
      <c r="AE1095" s="8">
        <v>704</v>
      </c>
      <c r="AF1095" s="8">
        <v>58</v>
      </c>
      <c r="AG1095" s="8">
        <v>735</v>
      </c>
      <c r="AH1095" s="8">
        <v>4</v>
      </c>
      <c r="AI1095" s="8">
        <v>0</v>
      </c>
      <c r="AJ1095" s="8">
        <v>448</v>
      </c>
      <c r="AK1095" s="8">
        <v>349</v>
      </c>
      <c r="AL1095" s="8">
        <v>0</v>
      </c>
      <c r="AM1095" s="8">
        <v>0</v>
      </c>
      <c r="AN1095" s="8">
        <v>797</v>
      </c>
      <c r="AO1095" s="41">
        <f t="shared" si="678"/>
        <v>0.94855708908406522</v>
      </c>
      <c r="AP1095" s="41">
        <f t="shared" si="679"/>
        <v>5.1442910915934753E-2</v>
      </c>
      <c r="AQ1095" s="41">
        <f t="shared" si="680"/>
        <v>0</v>
      </c>
      <c r="AR1095" s="41">
        <f t="shared" si="646"/>
        <v>0.16813048933500627</v>
      </c>
      <c r="AS1095" s="41">
        <f t="shared" si="647"/>
        <v>0.16813048933500627</v>
      </c>
      <c r="AT1095" s="41">
        <f t="shared" si="648"/>
        <v>0.12797992471769135</v>
      </c>
      <c r="AU1095" s="41">
        <f t="shared" si="649"/>
        <v>9.6612296110414053E-2</v>
      </c>
      <c r="AV1095" s="41">
        <f t="shared" si="650"/>
        <v>8.7829360100376411E-2</v>
      </c>
      <c r="AW1095" s="41">
        <f t="shared" si="651"/>
        <v>0.12170639899623588</v>
      </c>
      <c r="AX1095" s="41">
        <f t="shared" si="652"/>
        <v>9.4102885821831864E-2</v>
      </c>
      <c r="AY1095" s="41">
        <f t="shared" si="653"/>
        <v>7.0263488080301126E-2</v>
      </c>
      <c r="AZ1095" s="41">
        <f t="shared" si="654"/>
        <v>1.2547051442910916E-2</v>
      </c>
      <c r="BA1095" s="41">
        <f t="shared" si="655"/>
        <v>1.2547051442910915E-3</v>
      </c>
      <c r="BB1095" s="41">
        <f t="shared" si="656"/>
        <v>5.1442910915934753E-2</v>
      </c>
      <c r="BC1095" s="41">
        <f t="shared" si="657"/>
        <v>0</v>
      </c>
      <c r="BD1095" s="41">
        <f t="shared" si="658"/>
        <v>0.93601003764115431</v>
      </c>
      <c r="BE1095" s="41">
        <f t="shared" si="659"/>
        <v>6.3989962358845673E-2</v>
      </c>
      <c r="BF1095" s="41">
        <f t="shared" si="660"/>
        <v>0</v>
      </c>
      <c r="BG1095" s="41">
        <f t="shared" si="661"/>
        <v>0.42283563362609788</v>
      </c>
      <c r="BH1095" s="41">
        <f t="shared" si="662"/>
        <v>0.33124215809284818</v>
      </c>
      <c r="BI1095" s="41">
        <f t="shared" si="663"/>
        <v>0.24592220828105396</v>
      </c>
      <c r="BJ1095" s="41">
        <f t="shared" si="664"/>
        <v>0</v>
      </c>
      <c r="BK1095" s="41">
        <f t="shared" si="665"/>
        <v>2.1329987452948559E-2</v>
      </c>
      <c r="BL1095" s="41">
        <f t="shared" si="666"/>
        <v>0</v>
      </c>
      <c r="BM1095" s="41">
        <f t="shared" si="667"/>
        <v>9.5357590966122965E-2</v>
      </c>
      <c r="BN1095" s="41">
        <f t="shared" si="668"/>
        <v>0.88331242158092849</v>
      </c>
      <c r="BO1095" s="41">
        <f t="shared" si="669"/>
        <v>7.2772898368883315E-2</v>
      </c>
      <c r="BP1095" s="41">
        <f t="shared" si="670"/>
        <v>0.92220828105395236</v>
      </c>
      <c r="BQ1095" s="41">
        <f t="shared" si="671"/>
        <v>5.018820577164366E-3</v>
      </c>
      <c r="BR1095" s="41">
        <f t="shared" si="672"/>
        <v>0</v>
      </c>
      <c r="BS1095" s="41">
        <f t="shared" si="673"/>
        <v>0.56210790464240901</v>
      </c>
      <c r="BT1095" s="41">
        <f t="shared" si="674"/>
        <v>0.43789209535759099</v>
      </c>
      <c r="BU1095" s="41">
        <f t="shared" si="675"/>
        <v>0</v>
      </c>
      <c r="BV1095" s="41">
        <f t="shared" si="676"/>
        <v>0</v>
      </c>
      <c r="BW1095" s="41">
        <f t="shared" si="677"/>
        <v>1</v>
      </c>
      <c r="BX1095" s="41" t="str">
        <f t="shared" si="682"/>
        <v>2015Licensed practical nursesSaskatchewan</v>
      </c>
      <c r="BY1095" s="51">
        <f>VLOOKUP(BX1095,'%workplace'!$A$1:$F$381,6,FALSE)</f>
        <v>3230</v>
      </c>
      <c r="BZ1095" s="32">
        <f t="shared" si="683"/>
        <v>0.24674922600619195</v>
      </c>
    </row>
    <row r="1096" spans="1:78" s="8" customFormat="1" hidden="1" x14ac:dyDescent="0.2">
      <c r="A1096" s="8" t="str">
        <f t="shared" si="681"/>
        <v>2015Licensed practical nursesSaskatchewanNursing home/long-term care</v>
      </c>
      <c r="B1096" s="8" t="s">
        <v>3</v>
      </c>
      <c r="C1096" s="8" t="s">
        <v>21</v>
      </c>
      <c r="D1096" s="8" t="s">
        <v>12</v>
      </c>
      <c r="E1096" s="8">
        <v>2015</v>
      </c>
      <c r="F1096" s="8">
        <v>576</v>
      </c>
      <c r="G1096" s="8">
        <v>35</v>
      </c>
      <c r="H1096" s="8">
        <v>0</v>
      </c>
      <c r="I1096" s="8">
        <v>112</v>
      </c>
      <c r="J1096" s="8">
        <v>114</v>
      </c>
      <c r="K1096" s="8">
        <v>75</v>
      </c>
      <c r="L1096" s="8">
        <v>71</v>
      </c>
      <c r="M1096" s="8">
        <v>56</v>
      </c>
      <c r="N1096" s="8">
        <v>52</v>
      </c>
      <c r="O1096" s="8">
        <v>51</v>
      </c>
      <c r="P1096" s="8">
        <v>36</v>
      </c>
      <c r="Q1096" s="8">
        <v>12</v>
      </c>
      <c r="R1096" s="8">
        <v>4</v>
      </c>
      <c r="S1096" s="8">
        <v>28</v>
      </c>
      <c r="T1096" s="8">
        <v>0</v>
      </c>
      <c r="U1096" s="8">
        <v>515</v>
      </c>
      <c r="V1096" s="8">
        <v>96</v>
      </c>
      <c r="W1096" s="8">
        <v>0</v>
      </c>
      <c r="X1096" s="8">
        <v>245</v>
      </c>
      <c r="Y1096" s="8">
        <v>198</v>
      </c>
      <c r="Z1096" s="8">
        <v>166</v>
      </c>
      <c r="AA1096" s="8">
        <v>2</v>
      </c>
      <c r="AB1096" s="8">
        <v>22</v>
      </c>
      <c r="AC1096" s="8">
        <v>0</v>
      </c>
      <c r="AD1096" s="8">
        <v>30</v>
      </c>
      <c r="AE1096" s="8">
        <v>559</v>
      </c>
      <c r="AF1096" s="8">
        <v>18</v>
      </c>
      <c r="AG1096" s="8">
        <v>593</v>
      </c>
      <c r="AH1096" s="8">
        <v>0</v>
      </c>
      <c r="AI1096" s="8">
        <v>0</v>
      </c>
      <c r="AJ1096" s="8">
        <v>211</v>
      </c>
      <c r="AK1096" s="8">
        <v>400</v>
      </c>
      <c r="AL1096" s="8">
        <v>0</v>
      </c>
      <c r="AM1096" s="8">
        <v>0</v>
      </c>
      <c r="AN1096" s="8">
        <v>611</v>
      </c>
      <c r="AO1096" s="41">
        <f t="shared" si="678"/>
        <v>0.94271685761047463</v>
      </c>
      <c r="AP1096" s="41">
        <f t="shared" si="679"/>
        <v>5.7283142389525366E-2</v>
      </c>
      <c r="AQ1096" s="41">
        <f t="shared" si="680"/>
        <v>0</v>
      </c>
      <c r="AR1096" s="41">
        <f t="shared" si="646"/>
        <v>0.18330605564648117</v>
      </c>
      <c r="AS1096" s="41">
        <f t="shared" si="647"/>
        <v>0.18657937806873978</v>
      </c>
      <c r="AT1096" s="41">
        <f t="shared" si="648"/>
        <v>0.12274959083469722</v>
      </c>
      <c r="AU1096" s="41">
        <f t="shared" si="649"/>
        <v>0.11620294599018004</v>
      </c>
      <c r="AV1096" s="41">
        <f t="shared" si="650"/>
        <v>9.1653027823240585E-2</v>
      </c>
      <c r="AW1096" s="41">
        <f t="shared" si="651"/>
        <v>8.5106382978723402E-2</v>
      </c>
      <c r="AX1096" s="41">
        <f t="shared" si="652"/>
        <v>8.346972176759411E-2</v>
      </c>
      <c r="AY1096" s="41">
        <f t="shared" si="653"/>
        <v>5.8919803600654665E-2</v>
      </c>
      <c r="AZ1096" s="41">
        <f t="shared" si="654"/>
        <v>1.9639934533551555E-2</v>
      </c>
      <c r="BA1096" s="41">
        <f t="shared" si="655"/>
        <v>6.5466448445171853E-3</v>
      </c>
      <c r="BB1096" s="41">
        <f t="shared" si="656"/>
        <v>4.5826513911620292E-2</v>
      </c>
      <c r="BC1096" s="41">
        <f t="shared" si="657"/>
        <v>0</v>
      </c>
      <c r="BD1096" s="41">
        <f t="shared" si="658"/>
        <v>0.84288052373158762</v>
      </c>
      <c r="BE1096" s="41">
        <f t="shared" si="659"/>
        <v>0.15711947626841244</v>
      </c>
      <c r="BF1096" s="41">
        <f t="shared" si="660"/>
        <v>0</v>
      </c>
      <c r="BG1096" s="41">
        <f t="shared" si="661"/>
        <v>0.40098199672667756</v>
      </c>
      <c r="BH1096" s="41">
        <f t="shared" si="662"/>
        <v>0.32405891980360063</v>
      </c>
      <c r="BI1096" s="41">
        <f t="shared" si="663"/>
        <v>0.27168576104746317</v>
      </c>
      <c r="BJ1096" s="41">
        <f t="shared" si="664"/>
        <v>3.2733224222585926E-3</v>
      </c>
      <c r="BK1096" s="41">
        <f t="shared" si="665"/>
        <v>3.6006546644844518E-2</v>
      </c>
      <c r="BL1096" s="41">
        <f t="shared" si="666"/>
        <v>0</v>
      </c>
      <c r="BM1096" s="41">
        <f t="shared" si="667"/>
        <v>4.9099836333878884E-2</v>
      </c>
      <c r="BN1096" s="41">
        <f t="shared" si="668"/>
        <v>0.91489361702127658</v>
      </c>
      <c r="BO1096" s="41">
        <f t="shared" si="669"/>
        <v>2.9459901800327332E-2</v>
      </c>
      <c r="BP1096" s="41">
        <f t="shared" si="670"/>
        <v>0.97054009819967269</v>
      </c>
      <c r="BQ1096" s="41">
        <f t="shared" si="671"/>
        <v>0</v>
      </c>
      <c r="BR1096" s="41">
        <f t="shared" si="672"/>
        <v>0</v>
      </c>
      <c r="BS1096" s="41">
        <f t="shared" si="673"/>
        <v>0.34533551554828151</v>
      </c>
      <c r="BT1096" s="41">
        <f t="shared" si="674"/>
        <v>0.65466448445171854</v>
      </c>
      <c r="BU1096" s="41">
        <f t="shared" si="675"/>
        <v>0</v>
      </c>
      <c r="BV1096" s="41">
        <f t="shared" si="676"/>
        <v>0</v>
      </c>
      <c r="BW1096" s="41">
        <f t="shared" si="677"/>
        <v>1</v>
      </c>
      <c r="BX1096" s="41" t="str">
        <f t="shared" si="682"/>
        <v>2015Licensed practical nursesSaskatchewan</v>
      </c>
      <c r="BY1096" s="51">
        <f>VLOOKUP(BX1096,'%workplace'!$A$1:$F$381,6,FALSE)</f>
        <v>3230</v>
      </c>
      <c r="BZ1096" s="32">
        <f t="shared" si="683"/>
        <v>0.1891640866873065</v>
      </c>
    </row>
    <row r="1097" spans="1:78" s="8" customFormat="1" hidden="1" x14ac:dyDescent="0.2">
      <c r="A1097" s="8" t="str">
        <f t="shared" si="681"/>
        <v>2015Licensed practical nursesSaskatchewanHospital</v>
      </c>
      <c r="B1097" s="8" t="s">
        <v>3</v>
      </c>
      <c r="C1097" s="8" t="s">
        <v>21</v>
      </c>
      <c r="D1097" s="8" t="s">
        <v>10</v>
      </c>
      <c r="E1097" s="8">
        <v>2015</v>
      </c>
      <c r="F1097" s="8">
        <v>1680</v>
      </c>
      <c r="G1097" s="8">
        <v>92</v>
      </c>
      <c r="H1097" s="8">
        <v>0</v>
      </c>
      <c r="I1097" s="8">
        <v>272</v>
      </c>
      <c r="J1097" s="8">
        <v>312</v>
      </c>
      <c r="K1097" s="8">
        <v>285</v>
      </c>
      <c r="L1097" s="8">
        <v>178</v>
      </c>
      <c r="M1097" s="8">
        <v>157</v>
      </c>
      <c r="N1097" s="8">
        <v>191</v>
      </c>
      <c r="O1097" s="8">
        <v>177</v>
      </c>
      <c r="P1097" s="8">
        <v>109</v>
      </c>
      <c r="Q1097" s="8">
        <v>17</v>
      </c>
      <c r="R1097" s="8">
        <v>2</v>
      </c>
      <c r="S1097" s="8">
        <v>72</v>
      </c>
      <c r="T1097" s="8">
        <v>0</v>
      </c>
      <c r="U1097" s="8">
        <v>1676</v>
      </c>
      <c r="V1097" s="8">
        <v>96</v>
      </c>
      <c r="W1097" s="8">
        <v>0</v>
      </c>
      <c r="X1097" s="8">
        <v>994</v>
      </c>
      <c r="Y1097" s="8">
        <v>463</v>
      </c>
      <c r="Z1097" s="8">
        <v>315</v>
      </c>
      <c r="AA1097" s="8">
        <v>0</v>
      </c>
      <c r="AB1097" s="8">
        <v>1</v>
      </c>
      <c r="AC1097" s="8">
        <v>0</v>
      </c>
      <c r="AD1097" s="8">
        <v>200</v>
      </c>
      <c r="AE1097" s="8">
        <v>1571</v>
      </c>
      <c r="AF1097" s="8">
        <v>51</v>
      </c>
      <c r="AG1097" s="8">
        <v>1717</v>
      </c>
      <c r="AH1097" s="8">
        <v>4</v>
      </c>
      <c r="AI1097" s="8">
        <v>0</v>
      </c>
      <c r="AJ1097" s="8">
        <v>354</v>
      </c>
      <c r="AK1097" s="8">
        <v>1418</v>
      </c>
      <c r="AL1097" s="8">
        <v>0</v>
      </c>
      <c r="AM1097" s="8">
        <v>0</v>
      </c>
      <c r="AN1097" s="8">
        <v>1772</v>
      </c>
      <c r="AO1097" s="41">
        <f t="shared" si="678"/>
        <v>0.94808126410835214</v>
      </c>
      <c r="AP1097" s="41">
        <f t="shared" si="679"/>
        <v>5.1918735891647853E-2</v>
      </c>
      <c r="AQ1097" s="41">
        <f t="shared" si="680"/>
        <v>0</v>
      </c>
      <c r="AR1097" s="41">
        <f t="shared" si="646"/>
        <v>0.15349887133182843</v>
      </c>
      <c r="AS1097" s="41">
        <f t="shared" si="647"/>
        <v>0.17607223476297967</v>
      </c>
      <c r="AT1097" s="41">
        <f t="shared" si="648"/>
        <v>0.16083521444695259</v>
      </c>
      <c r="AU1097" s="41">
        <f t="shared" si="649"/>
        <v>0.10045146726862303</v>
      </c>
      <c r="AV1097" s="41">
        <f t="shared" si="650"/>
        <v>8.8600451467268623E-2</v>
      </c>
      <c r="AW1097" s="41">
        <f t="shared" si="651"/>
        <v>0.10778781038374718</v>
      </c>
      <c r="AX1097" s="41">
        <f t="shared" si="652"/>
        <v>9.9887133182844243E-2</v>
      </c>
      <c r="AY1097" s="41">
        <f t="shared" si="653"/>
        <v>6.1512415349887134E-2</v>
      </c>
      <c r="AZ1097" s="41">
        <f t="shared" si="654"/>
        <v>9.5936794582392772E-3</v>
      </c>
      <c r="BA1097" s="41">
        <f t="shared" si="655"/>
        <v>1.128668171557562E-3</v>
      </c>
      <c r="BB1097" s="41">
        <f t="shared" si="656"/>
        <v>4.0632054176072234E-2</v>
      </c>
      <c r="BC1097" s="41">
        <f t="shared" si="657"/>
        <v>0</v>
      </c>
      <c r="BD1097" s="41">
        <f t="shared" si="658"/>
        <v>0.94582392776523705</v>
      </c>
      <c r="BE1097" s="41">
        <f t="shared" si="659"/>
        <v>5.4176072234762979E-2</v>
      </c>
      <c r="BF1097" s="41">
        <f t="shared" si="660"/>
        <v>0</v>
      </c>
      <c r="BG1097" s="41">
        <f t="shared" si="661"/>
        <v>0.56094808126410833</v>
      </c>
      <c r="BH1097" s="41">
        <f t="shared" si="662"/>
        <v>0.26128668171557562</v>
      </c>
      <c r="BI1097" s="41">
        <f t="shared" si="663"/>
        <v>0.17776523702031602</v>
      </c>
      <c r="BJ1097" s="41">
        <f t="shared" si="664"/>
        <v>0</v>
      </c>
      <c r="BK1097" s="41">
        <f t="shared" si="665"/>
        <v>5.6433408577878099E-4</v>
      </c>
      <c r="BL1097" s="41">
        <f t="shared" si="666"/>
        <v>0</v>
      </c>
      <c r="BM1097" s="41">
        <f t="shared" si="667"/>
        <v>0.11286681715575621</v>
      </c>
      <c r="BN1097" s="41">
        <f t="shared" si="668"/>
        <v>0.88656884875846498</v>
      </c>
      <c r="BO1097" s="41">
        <f t="shared" si="669"/>
        <v>2.8781038374717832E-2</v>
      </c>
      <c r="BP1097" s="41">
        <f t="shared" si="670"/>
        <v>0.96896162528216701</v>
      </c>
      <c r="BQ1097" s="41">
        <f t="shared" si="671"/>
        <v>2.257336343115124E-3</v>
      </c>
      <c r="BR1097" s="41">
        <f t="shared" si="672"/>
        <v>0</v>
      </c>
      <c r="BS1097" s="41">
        <f t="shared" si="673"/>
        <v>0.19977426636568849</v>
      </c>
      <c r="BT1097" s="41">
        <f t="shared" si="674"/>
        <v>0.80022573363431149</v>
      </c>
      <c r="BU1097" s="41">
        <f t="shared" si="675"/>
        <v>0</v>
      </c>
      <c r="BV1097" s="41">
        <f t="shared" si="676"/>
        <v>0</v>
      </c>
      <c r="BW1097" s="41">
        <f t="shared" si="677"/>
        <v>1</v>
      </c>
      <c r="BX1097" s="41" t="str">
        <f t="shared" si="682"/>
        <v>2015Licensed practical nursesSaskatchewan</v>
      </c>
      <c r="BY1097" s="51">
        <f>VLOOKUP(BX1097,'%workplace'!$A$1:$F$381,6,FALSE)</f>
        <v>3230</v>
      </c>
      <c r="BZ1097" s="32">
        <f t="shared" si="683"/>
        <v>0.5486068111455108</v>
      </c>
    </row>
    <row r="1098" spans="1:78" s="8" customFormat="1" hidden="1" x14ac:dyDescent="0.2">
      <c r="A1098" s="8" t="str">
        <f t="shared" si="681"/>
        <v>2015Licensed practical nursesSaskatchewanOther places of work</v>
      </c>
      <c r="B1098" s="8" t="s">
        <v>3</v>
      </c>
      <c r="C1098" s="8" t="s">
        <v>21</v>
      </c>
      <c r="D1098" s="8" t="s">
        <v>13</v>
      </c>
      <c r="E1098" s="8">
        <v>2015</v>
      </c>
      <c r="F1098" s="8">
        <v>48</v>
      </c>
      <c r="G1098" s="8">
        <v>2</v>
      </c>
      <c r="H1098" s="8">
        <v>0</v>
      </c>
      <c r="I1098" s="8">
        <v>7</v>
      </c>
      <c r="J1098" s="8">
        <v>8</v>
      </c>
      <c r="K1098" s="8">
        <v>9</v>
      </c>
      <c r="L1098" s="8">
        <v>8</v>
      </c>
      <c r="M1098" s="8">
        <v>1</v>
      </c>
      <c r="N1098" s="8">
        <v>5</v>
      </c>
      <c r="O1098" s="8">
        <v>8</v>
      </c>
      <c r="P1098" s="8">
        <v>2</v>
      </c>
      <c r="Q1098" s="8">
        <v>1</v>
      </c>
      <c r="R1098" s="8">
        <v>1</v>
      </c>
      <c r="S1098" s="8">
        <v>0</v>
      </c>
      <c r="T1098" s="8">
        <v>0</v>
      </c>
      <c r="U1098" s="8">
        <v>48</v>
      </c>
      <c r="V1098" s="8">
        <v>2</v>
      </c>
      <c r="W1098" s="8">
        <v>0</v>
      </c>
      <c r="X1098" s="8">
        <v>27</v>
      </c>
      <c r="Y1098" s="8">
        <v>16</v>
      </c>
      <c r="Z1098" s="8">
        <v>7</v>
      </c>
      <c r="AA1098" s="8">
        <v>0</v>
      </c>
      <c r="AB1098" s="8">
        <v>3</v>
      </c>
      <c r="AC1098" s="8">
        <v>0</v>
      </c>
      <c r="AD1098" s="8">
        <v>21</v>
      </c>
      <c r="AE1098" s="8">
        <v>26</v>
      </c>
      <c r="AF1098" s="8">
        <v>17</v>
      </c>
      <c r="AG1098" s="8">
        <v>28</v>
      </c>
      <c r="AH1098" s="8">
        <v>5</v>
      </c>
      <c r="AI1098" s="8">
        <v>0</v>
      </c>
      <c r="AJ1098" s="8">
        <v>6</v>
      </c>
      <c r="AK1098" s="8">
        <v>44</v>
      </c>
      <c r="AL1098" s="8">
        <v>0</v>
      </c>
      <c r="AM1098" s="8">
        <v>0</v>
      </c>
      <c r="AN1098" s="8">
        <v>50</v>
      </c>
      <c r="AO1098" s="41">
        <f t="shared" si="678"/>
        <v>0.96</v>
      </c>
      <c r="AP1098" s="41">
        <f t="shared" si="679"/>
        <v>0.04</v>
      </c>
      <c r="AQ1098" s="41">
        <f t="shared" si="680"/>
        <v>0</v>
      </c>
      <c r="AR1098" s="41">
        <f t="shared" si="646"/>
        <v>0.14000000000000001</v>
      </c>
      <c r="AS1098" s="41">
        <f t="shared" si="647"/>
        <v>0.16</v>
      </c>
      <c r="AT1098" s="41">
        <f t="shared" si="648"/>
        <v>0.18</v>
      </c>
      <c r="AU1098" s="41">
        <f t="shared" si="649"/>
        <v>0.16</v>
      </c>
      <c r="AV1098" s="41">
        <f t="shared" si="650"/>
        <v>0.02</v>
      </c>
      <c r="AW1098" s="41">
        <f t="shared" si="651"/>
        <v>0.1</v>
      </c>
      <c r="AX1098" s="41">
        <f t="shared" si="652"/>
        <v>0.16</v>
      </c>
      <c r="AY1098" s="41">
        <f t="shared" si="653"/>
        <v>0.04</v>
      </c>
      <c r="AZ1098" s="41">
        <f t="shared" si="654"/>
        <v>0.02</v>
      </c>
      <c r="BA1098" s="41">
        <f t="shared" si="655"/>
        <v>0.02</v>
      </c>
      <c r="BB1098" s="41">
        <f t="shared" si="656"/>
        <v>0</v>
      </c>
      <c r="BC1098" s="41">
        <f t="shared" si="657"/>
        <v>0</v>
      </c>
      <c r="BD1098" s="41">
        <f t="shared" si="658"/>
        <v>0.96</v>
      </c>
      <c r="BE1098" s="41">
        <f t="shared" si="659"/>
        <v>0.04</v>
      </c>
      <c r="BF1098" s="41">
        <f t="shared" si="660"/>
        <v>0</v>
      </c>
      <c r="BG1098" s="41">
        <f t="shared" si="661"/>
        <v>0.54</v>
      </c>
      <c r="BH1098" s="41">
        <f t="shared" si="662"/>
        <v>0.32</v>
      </c>
      <c r="BI1098" s="41">
        <f t="shared" si="663"/>
        <v>0.14000000000000001</v>
      </c>
      <c r="BJ1098" s="41">
        <f t="shared" si="664"/>
        <v>0</v>
      </c>
      <c r="BK1098" s="41">
        <f t="shared" si="665"/>
        <v>0.06</v>
      </c>
      <c r="BL1098" s="41">
        <f t="shared" si="666"/>
        <v>0</v>
      </c>
      <c r="BM1098" s="41">
        <f t="shared" si="667"/>
        <v>0.42</v>
      </c>
      <c r="BN1098" s="41">
        <f t="shared" si="668"/>
        <v>0.52</v>
      </c>
      <c r="BO1098" s="41">
        <f t="shared" si="669"/>
        <v>0.34</v>
      </c>
      <c r="BP1098" s="41">
        <f t="shared" si="670"/>
        <v>0.56000000000000005</v>
      </c>
      <c r="BQ1098" s="41">
        <f t="shared" si="671"/>
        <v>0.1</v>
      </c>
      <c r="BR1098" s="41">
        <f t="shared" si="672"/>
        <v>0</v>
      </c>
      <c r="BS1098" s="41">
        <f t="shared" si="673"/>
        <v>0.12</v>
      </c>
      <c r="BT1098" s="41">
        <f t="shared" si="674"/>
        <v>0.88</v>
      </c>
      <c r="BU1098" s="41">
        <f t="shared" si="675"/>
        <v>0</v>
      </c>
      <c r="BV1098" s="41">
        <f t="shared" si="676"/>
        <v>0</v>
      </c>
      <c r="BW1098" s="41">
        <f t="shared" si="677"/>
        <v>1</v>
      </c>
      <c r="BX1098" s="41" t="str">
        <f t="shared" si="682"/>
        <v>2015Licensed practical nursesSaskatchewan</v>
      </c>
      <c r="BY1098" s="51">
        <f>VLOOKUP(BX1098,'%workplace'!$A$1:$F$381,6,FALSE)</f>
        <v>3230</v>
      </c>
      <c r="BZ1098" s="32">
        <f t="shared" si="683"/>
        <v>1.5479876160990712E-2</v>
      </c>
    </row>
    <row r="1099" spans="1:78" s="8" customFormat="1" hidden="1" x14ac:dyDescent="0.2">
      <c r="A1099" s="8" t="str">
        <f t="shared" si="681"/>
        <v>2015Licensed practical nursesAlbertaAll places of work</v>
      </c>
      <c r="B1099" s="8" t="s">
        <v>3</v>
      </c>
      <c r="C1099" s="8" t="s">
        <v>22</v>
      </c>
      <c r="D1099" s="8" t="s">
        <v>9</v>
      </c>
      <c r="E1099" s="8">
        <v>2015</v>
      </c>
      <c r="F1099" s="8">
        <v>10029</v>
      </c>
      <c r="G1099" s="8">
        <v>772</v>
      </c>
      <c r="H1099" s="8">
        <v>0</v>
      </c>
      <c r="I1099" s="8">
        <v>1859</v>
      </c>
      <c r="J1099" s="8">
        <v>1935</v>
      </c>
      <c r="K1099" s="8">
        <v>1461</v>
      </c>
      <c r="L1099" s="8">
        <v>1285</v>
      </c>
      <c r="M1099" s="8">
        <v>945</v>
      </c>
      <c r="N1099" s="8">
        <v>904</v>
      </c>
      <c r="O1099" s="8">
        <v>824</v>
      </c>
      <c r="P1099" s="8">
        <v>578</v>
      </c>
      <c r="Q1099" s="8">
        <v>253</v>
      </c>
      <c r="R1099" s="8">
        <v>61</v>
      </c>
      <c r="S1099" s="8">
        <v>696</v>
      </c>
      <c r="T1099" s="8">
        <v>0</v>
      </c>
      <c r="U1099" s="8">
        <v>10192</v>
      </c>
      <c r="V1099" s="8">
        <v>609</v>
      </c>
      <c r="W1099" s="8">
        <v>0</v>
      </c>
      <c r="X1099" s="8">
        <v>4331</v>
      </c>
      <c r="Y1099" s="8">
        <v>4524</v>
      </c>
      <c r="Z1099" s="8">
        <v>1946</v>
      </c>
      <c r="AA1099" s="8">
        <v>0</v>
      </c>
      <c r="AB1099" s="8">
        <v>196</v>
      </c>
      <c r="AC1099" s="8">
        <v>0</v>
      </c>
      <c r="AD1099" s="8">
        <v>943</v>
      </c>
      <c r="AE1099" s="8">
        <v>9662</v>
      </c>
      <c r="AF1099" s="8">
        <v>398</v>
      </c>
      <c r="AG1099" s="8">
        <v>10221</v>
      </c>
      <c r="AH1099" s="8">
        <v>171</v>
      </c>
      <c r="AI1099" s="8">
        <v>11</v>
      </c>
      <c r="AJ1099" s="8">
        <v>1926</v>
      </c>
      <c r="AK1099" s="8">
        <v>8875</v>
      </c>
      <c r="AL1099" s="8">
        <v>0</v>
      </c>
      <c r="AM1099" s="8">
        <v>0</v>
      </c>
      <c r="AN1099" s="8">
        <v>10801</v>
      </c>
      <c r="AO1099" s="41">
        <f t="shared" si="678"/>
        <v>0.92852513656142954</v>
      </c>
      <c r="AP1099" s="41">
        <f t="shared" si="679"/>
        <v>7.1474863438570499E-2</v>
      </c>
      <c r="AQ1099" s="41">
        <f t="shared" si="680"/>
        <v>0</v>
      </c>
      <c r="AR1099" s="41">
        <f t="shared" si="646"/>
        <v>0.17211369317655772</v>
      </c>
      <c r="AS1099" s="41">
        <f t="shared" si="647"/>
        <v>0.179150078696417</v>
      </c>
      <c r="AT1099" s="41">
        <f t="shared" si="648"/>
        <v>0.13526525321729468</v>
      </c>
      <c r="AU1099" s="41">
        <f t="shared" si="649"/>
        <v>0.11897046569762058</v>
      </c>
      <c r="AV1099" s="41">
        <f t="shared" si="650"/>
        <v>8.7491898898250167E-2</v>
      </c>
      <c r="AW1099" s="41">
        <f t="shared" si="651"/>
        <v>8.3695954078326085E-2</v>
      </c>
      <c r="AX1099" s="41">
        <f t="shared" si="652"/>
        <v>7.6289232478474217E-2</v>
      </c>
      <c r="AY1099" s="41">
        <f t="shared" si="653"/>
        <v>5.3513563558929729E-2</v>
      </c>
      <c r="AZ1099" s="41">
        <f t="shared" si="654"/>
        <v>2.3423757059531525E-2</v>
      </c>
      <c r="BA1099" s="41">
        <f t="shared" si="655"/>
        <v>5.6476252198870477E-3</v>
      </c>
      <c r="BB1099" s="41">
        <f t="shared" si="656"/>
        <v>6.4438477918711226E-2</v>
      </c>
      <c r="BC1099" s="41">
        <f t="shared" si="657"/>
        <v>0</v>
      </c>
      <c r="BD1099" s="41">
        <f t="shared" si="658"/>
        <v>0.9436163318211277</v>
      </c>
      <c r="BE1099" s="41">
        <f t="shared" si="659"/>
        <v>5.6383668178872325E-2</v>
      </c>
      <c r="BF1099" s="41">
        <f t="shared" si="660"/>
        <v>0</v>
      </c>
      <c r="BG1099" s="41">
        <f t="shared" si="661"/>
        <v>0.40098139061198035</v>
      </c>
      <c r="BH1099" s="41">
        <f t="shared" si="662"/>
        <v>0.41885010647162302</v>
      </c>
      <c r="BI1099" s="41">
        <f t="shared" si="663"/>
        <v>0.18016850291639663</v>
      </c>
      <c r="BJ1099" s="41">
        <f t="shared" si="664"/>
        <v>0</v>
      </c>
      <c r="BK1099" s="41">
        <f t="shared" si="665"/>
        <v>1.8146467919637071E-2</v>
      </c>
      <c r="BL1099" s="41">
        <f t="shared" si="666"/>
        <v>0</v>
      </c>
      <c r="BM1099" s="41">
        <f t="shared" si="667"/>
        <v>8.730673085825387E-2</v>
      </c>
      <c r="BN1099" s="41">
        <f t="shared" si="668"/>
        <v>0.89454680122210906</v>
      </c>
      <c r="BO1099" s="41">
        <f t="shared" si="669"/>
        <v>3.6848439959263034E-2</v>
      </c>
      <c r="BP1099" s="41">
        <f t="shared" si="670"/>
        <v>0.94630126840107398</v>
      </c>
      <c r="BQ1099" s="41">
        <f t="shared" si="671"/>
        <v>1.5831867419683364E-2</v>
      </c>
      <c r="BR1099" s="41">
        <f t="shared" si="672"/>
        <v>1.0184242199796315E-3</v>
      </c>
      <c r="BS1099" s="41">
        <f t="shared" si="673"/>
        <v>0.17831682251643366</v>
      </c>
      <c r="BT1099" s="41">
        <f t="shared" si="674"/>
        <v>0.82168317748356634</v>
      </c>
      <c r="BU1099" s="41">
        <f t="shared" si="675"/>
        <v>0</v>
      </c>
      <c r="BV1099" s="41">
        <f t="shared" si="676"/>
        <v>0</v>
      </c>
      <c r="BW1099" s="41">
        <f t="shared" si="677"/>
        <v>1</v>
      </c>
      <c r="BX1099" s="41" t="str">
        <f t="shared" si="682"/>
        <v>2015Licensed practical nursesAlberta</v>
      </c>
      <c r="BY1099" s="51">
        <f>VLOOKUP(BX1099,'%workplace'!$A$1:$F$381,6,FALSE)</f>
        <v>10801</v>
      </c>
      <c r="BZ1099" s="32">
        <f t="shared" si="683"/>
        <v>1</v>
      </c>
    </row>
    <row r="1100" spans="1:78" s="8" customFormat="1" hidden="1" x14ac:dyDescent="0.2">
      <c r="A1100" s="8" t="str">
        <f t="shared" si="681"/>
        <v>2015Licensed practical nursesAlbertaCommunity health</v>
      </c>
      <c r="B1100" s="8" t="s">
        <v>3</v>
      </c>
      <c r="C1100" s="8" t="s">
        <v>22</v>
      </c>
      <c r="D1100" s="8" t="s">
        <v>11</v>
      </c>
      <c r="E1100" s="8">
        <v>2015</v>
      </c>
      <c r="F1100" s="8">
        <v>2752</v>
      </c>
      <c r="G1100" s="8">
        <v>101</v>
      </c>
      <c r="H1100" s="8">
        <v>0</v>
      </c>
      <c r="I1100" s="8">
        <v>466</v>
      </c>
      <c r="J1100" s="8">
        <v>501</v>
      </c>
      <c r="K1100" s="8">
        <v>392</v>
      </c>
      <c r="L1100" s="8">
        <v>347</v>
      </c>
      <c r="M1100" s="8">
        <v>233</v>
      </c>
      <c r="N1100" s="8">
        <v>236</v>
      </c>
      <c r="O1100" s="8">
        <v>237</v>
      </c>
      <c r="P1100" s="8">
        <v>148</v>
      </c>
      <c r="Q1100" s="8">
        <v>87</v>
      </c>
      <c r="R1100" s="8">
        <v>18</v>
      </c>
      <c r="S1100" s="8">
        <v>188</v>
      </c>
      <c r="T1100" s="8">
        <v>0</v>
      </c>
      <c r="U1100" s="8">
        <v>2785</v>
      </c>
      <c r="V1100" s="8">
        <v>68</v>
      </c>
      <c r="W1100" s="8">
        <v>0</v>
      </c>
      <c r="X1100" s="8">
        <v>1260</v>
      </c>
      <c r="Y1100" s="8">
        <v>1037</v>
      </c>
      <c r="Z1100" s="8">
        <v>556</v>
      </c>
      <c r="AA1100" s="8">
        <v>0</v>
      </c>
      <c r="AB1100" s="8">
        <v>78</v>
      </c>
      <c r="AC1100" s="8">
        <v>0</v>
      </c>
      <c r="AD1100" s="8">
        <v>218</v>
      </c>
      <c r="AE1100" s="8">
        <v>2557</v>
      </c>
      <c r="AF1100" s="8">
        <v>79</v>
      </c>
      <c r="AG1100" s="8">
        <v>2756</v>
      </c>
      <c r="AH1100" s="8">
        <v>13</v>
      </c>
      <c r="AI1100" s="8">
        <v>5</v>
      </c>
      <c r="AJ1100" s="8">
        <v>1055</v>
      </c>
      <c r="AK1100" s="8">
        <v>1798</v>
      </c>
      <c r="AL1100" s="8">
        <v>0</v>
      </c>
      <c r="AM1100" s="8">
        <v>0</v>
      </c>
      <c r="AN1100" s="8">
        <v>2853</v>
      </c>
      <c r="AO1100" s="41">
        <f t="shared" si="678"/>
        <v>0.96459866806869965</v>
      </c>
      <c r="AP1100" s="41">
        <f t="shared" si="679"/>
        <v>3.5401331931300385E-2</v>
      </c>
      <c r="AQ1100" s="41">
        <f t="shared" si="680"/>
        <v>0</v>
      </c>
      <c r="AR1100" s="41">
        <f t="shared" si="646"/>
        <v>0.16333683841570276</v>
      </c>
      <c r="AS1100" s="41">
        <f t="shared" si="647"/>
        <v>0.17560462670872765</v>
      </c>
      <c r="AT1100" s="41">
        <f t="shared" si="648"/>
        <v>0.13739922888187872</v>
      </c>
      <c r="AU1100" s="41">
        <f t="shared" si="649"/>
        <v>0.12162635821941815</v>
      </c>
      <c r="AV1100" s="41">
        <f t="shared" si="650"/>
        <v>8.1668419207851381E-2</v>
      </c>
      <c r="AW1100" s="41">
        <f t="shared" si="651"/>
        <v>8.2719943918682093E-2</v>
      </c>
      <c r="AX1100" s="41">
        <f t="shared" si="652"/>
        <v>8.3070452155625654E-2</v>
      </c>
      <c r="AY1100" s="41">
        <f t="shared" si="653"/>
        <v>5.1875219067648089E-2</v>
      </c>
      <c r="AZ1100" s="41">
        <f t="shared" si="654"/>
        <v>3.0494216614090432E-2</v>
      </c>
      <c r="BA1100" s="41">
        <f t="shared" si="655"/>
        <v>6.3091482649842269E-3</v>
      </c>
      <c r="BB1100" s="41">
        <f t="shared" si="656"/>
        <v>6.5895548545390814E-2</v>
      </c>
      <c r="BC1100" s="41">
        <f t="shared" si="657"/>
        <v>0</v>
      </c>
      <c r="BD1100" s="41">
        <f t="shared" si="658"/>
        <v>0.97616543988783733</v>
      </c>
      <c r="BE1100" s="41">
        <f t="shared" si="659"/>
        <v>2.3834560112162635E-2</v>
      </c>
      <c r="BF1100" s="41">
        <f t="shared" si="660"/>
        <v>0</v>
      </c>
      <c r="BG1100" s="41">
        <f t="shared" si="661"/>
        <v>0.44164037854889587</v>
      </c>
      <c r="BH1100" s="41">
        <f t="shared" si="662"/>
        <v>0.36347704171048018</v>
      </c>
      <c r="BI1100" s="41">
        <f t="shared" si="663"/>
        <v>0.1948825797406239</v>
      </c>
      <c r="BJ1100" s="41">
        <f t="shared" si="664"/>
        <v>0</v>
      </c>
      <c r="BK1100" s="41">
        <f t="shared" si="665"/>
        <v>2.7339642481598318E-2</v>
      </c>
      <c r="BL1100" s="41">
        <f t="shared" si="666"/>
        <v>0</v>
      </c>
      <c r="BM1100" s="41">
        <f t="shared" si="667"/>
        <v>7.6410795653697863E-2</v>
      </c>
      <c r="BN1100" s="41">
        <f t="shared" si="668"/>
        <v>0.89624956186470384</v>
      </c>
      <c r="BO1100" s="41">
        <f t="shared" si="669"/>
        <v>2.7690150718541886E-2</v>
      </c>
      <c r="BP1100" s="41">
        <f t="shared" si="670"/>
        <v>0.96600070101647384</v>
      </c>
      <c r="BQ1100" s="41">
        <f t="shared" si="671"/>
        <v>4.5566070802663863E-3</v>
      </c>
      <c r="BR1100" s="41">
        <f t="shared" si="672"/>
        <v>1.7525411847178409E-3</v>
      </c>
      <c r="BS1100" s="41">
        <f t="shared" si="673"/>
        <v>0.36978618997546442</v>
      </c>
      <c r="BT1100" s="41">
        <f t="shared" si="674"/>
        <v>0.63021381002453558</v>
      </c>
      <c r="BU1100" s="41">
        <f t="shared" si="675"/>
        <v>0</v>
      </c>
      <c r="BV1100" s="41">
        <f t="shared" si="676"/>
        <v>0</v>
      </c>
      <c r="BW1100" s="41">
        <f t="shared" si="677"/>
        <v>1</v>
      </c>
      <c r="BX1100" s="41" t="str">
        <f t="shared" si="682"/>
        <v>2015Licensed practical nursesAlberta</v>
      </c>
      <c r="BY1100" s="51">
        <f>VLOOKUP(BX1100,'%workplace'!$A$1:$F$381,6,FALSE)</f>
        <v>10801</v>
      </c>
      <c r="BZ1100" s="32">
        <f t="shared" si="683"/>
        <v>0.26414220905471714</v>
      </c>
    </row>
    <row r="1101" spans="1:78" s="8" customFormat="1" hidden="1" x14ac:dyDescent="0.2">
      <c r="A1101" s="8" t="str">
        <f t="shared" si="681"/>
        <v>2015Licensed practical nursesAlbertaNursing home/long-term care</v>
      </c>
      <c r="B1101" s="8" t="s">
        <v>3</v>
      </c>
      <c r="C1101" s="8" t="s">
        <v>22</v>
      </c>
      <c r="D1101" s="8" t="s">
        <v>12</v>
      </c>
      <c r="E1101" s="8">
        <v>2015</v>
      </c>
      <c r="F1101" s="8">
        <v>2648</v>
      </c>
      <c r="G1101" s="8">
        <v>301</v>
      </c>
      <c r="H1101" s="8">
        <v>0</v>
      </c>
      <c r="I1101" s="8">
        <v>441</v>
      </c>
      <c r="J1101" s="8">
        <v>483</v>
      </c>
      <c r="K1101" s="8">
        <v>414</v>
      </c>
      <c r="L1101" s="8">
        <v>414</v>
      </c>
      <c r="M1101" s="8">
        <v>321</v>
      </c>
      <c r="N1101" s="8">
        <v>269</v>
      </c>
      <c r="O1101" s="8">
        <v>227</v>
      </c>
      <c r="P1101" s="8">
        <v>160</v>
      </c>
      <c r="Q1101" s="8">
        <v>65</v>
      </c>
      <c r="R1101" s="8">
        <v>18</v>
      </c>
      <c r="S1101" s="8">
        <v>137</v>
      </c>
      <c r="T1101" s="8">
        <v>0</v>
      </c>
      <c r="U1101" s="8">
        <v>2659</v>
      </c>
      <c r="V1101" s="8">
        <v>290</v>
      </c>
      <c r="W1101" s="8">
        <v>0</v>
      </c>
      <c r="X1101" s="8">
        <v>1258</v>
      </c>
      <c r="Y1101" s="8">
        <v>1191</v>
      </c>
      <c r="Z1101" s="8">
        <v>500</v>
      </c>
      <c r="AA1101" s="8">
        <v>0</v>
      </c>
      <c r="AB1101" s="8">
        <v>92</v>
      </c>
      <c r="AC1101" s="8">
        <v>0</v>
      </c>
      <c r="AD1101" s="8">
        <v>111</v>
      </c>
      <c r="AE1101" s="8">
        <v>2746</v>
      </c>
      <c r="AF1101" s="8">
        <v>154</v>
      </c>
      <c r="AG1101" s="8">
        <v>2782</v>
      </c>
      <c r="AH1101" s="8">
        <v>13</v>
      </c>
      <c r="AI1101" s="8">
        <v>0</v>
      </c>
      <c r="AJ1101" s="8">
        <v>322</v>
      </c>
      <c r="AK1101" s="8">
        <v>2627</v>
      </c>
      <c r="AL1101" s="8">
        <v>0</v>
      </c>
      <c r="AM1101" s="8">
        <v>0</v>
      </c>
      <c r="AN1101" s="8">
        <v>2949</v>
      </c>
      <c r="AO1101" s="41">
        <f t="shared" si="678"/>
        <v>0.89793150220413698</v>
      </c>
      <c r="AP1101" s="41">
        <f t="shared" si="679"/>
        <v>0.10206849779586301</v>
      </c>
      <c r="AQ1101" s="41">
        <f t="shared" si="680"/>
        <v>0</v>
      </c>
      <c r="AR1101" s="41">
        <f t="shared" si="646"/>
        <v>0.14954221770091555</v>
      </c>
      <c r="AS1101" s="41">
        <f t="shared" si="647"/>
        <v>0.16378433367243134</v>
      </c>
      <c r="AT1101" s="41">
        <f t="shared" si="648"/>
        <v>0.14038657171922686</v>
      </c>
      <c r="AU1101" s="41">
        <f t="shared" si="649"/>
        <v>0.14038657171922686</v>
      </c>
      <c r="AV1101" s="41">
        <f t="shared" si="650"/>
        <v>0.10885045778229908</v>
      </c>
      <c r="AW1101" s="41">
        <f t="shared" si="651"/>
        <v>9.1217361817565276E-2</v>
      </c>
      <c r="AX1101" s="41">
        <f t="shared" si="652"/>
        <v>7.6975245846049506E-2</v>
      </c>
      <c r="AY1101" s="41">
        <f t="shared" si="653"/>
        <v>5.4255679891488641E-2</v>
      </c>
      <c r="AZ1101" s="41">
        <f t="shared" si="654"/>
        <v>2.204136995591726E-2</v>
      </c>
      <c r="BA1101" s="41">
        <f t="shared" si="655"/>
        <v>6.1037639877924718E-3</v>
      </c>
      <c r="BB1101" s="41">
        <f t="shared" si="656"/>
        <v>4.6456425907087151E-2</v>
      </c>
      <c r="BC1101" s="41">
        <f t="shared" si="657"/>
        <v>0</v>
      </c>
      <c r="BD1101" s="41">
        <f t="shared" si="658"/>
        <v>0.90166158019667686</v>
      </c>
      <c r="BE1101" s="41">
        <f t="shared" si="659"/>
        <v>9.8338419803323154E-2</v>
      </c>
      <c r="BF1101" s="41">
        <f t="shared" si="660"/>
        <v>0</v>
      </c>
      <c r="BG1101" s="41">
        <f t="shared" si="661"/>
        <v>0.42658528314682942</v>
      </c>
      <c r="BH1101" s="41">
        <f t="shared" si="662"/>
        <v>0.40386571719226855</v>
      </c>
      <c r="BI1101" s="41">
        <f t="shared" si="663"/>
        <v>0.16954899966090201</v>
      </c>
      <c r="BJ1101" s="41">
        <f t="shared" si="664"/>
        <v>0</v>
      </c>
      <c r="BK1101" s="41">
        <f t="shared" si="665"/>
        <v>3.1197015937605967E-2</v>
      </c>
      <c r="BL1101" s="41">
        <f t="shared" si="666"/>
        <v>0</v>
      </c>
      <c r="BM1101" s="41">
        <f t="shared" si="667"/>
        <v>3.7639877924720247E-2</v>
      </c>
      <c r="BN1101" s="41">
        <f t="shared" si="668"/>
        <v>0.93116310613767383</v>
      </c>
      <c r="BO1101" s="41">
        <f t="shared" si="669"/>
        <v>5.222109189555782E-2</v>
      </c>
      <c r="BP1101" s="41">
        <f t="shared" si="670"/>
        <v>0.94337063411325872</v>
      </c>
      <c r="BQ1101" s="41">
        <f t="shared" si="671"/>
        <v>4.408273991183452E-3</v>
      </c>
      <c r="BR1101" s="41">
        <f t="shared" si="672"/>
        <v>0</v>
      </c>
      <c r="BS1101" s="41">
        <f t="shared" si="673"/>
        <v>0.10918955578162089</v>
      </c>
      <c r="BT1101" s="41">
        <f t="shared" si="674"/>
        <v>0.89081044421837907</v>
      </c>
      <c r="BU1101" s="41">
        <f t="shared" si="675"/>
        <v>0</v>
      </c>
      <c r="BV1101" s="41">
        <f t="shared" si="676"/>
        <v>0</v>
      </c>
      <c r="BW1101" s="41">
        <f t="shared" si="677"/>
        <v>1</v>
      </c>
      <c r="BX1101" s="41" t="str">
        <f t="shared" si="682"/>
        <v>2015Licensed practical nursesAlberta</v>
      </c>
      <c r="BY1101" s="51">
        <f>VLOOKUP(BX1101,'%workplace'!$A$1:$F$381,6,FALSE)</f>
        <v>10801</v>
      </c>
      <c r="BZ1101" s="32">
        <f t="shared" si="683"/>
        <v>0.27303027497453941</v>
      </c>
    </row>
    <row r="1102" spans="1:78" s="8" customFormat="1" hidden="1" x14ac:dyDescent="0.2">
      <c r="A1102" s="8" t="str">
        <f t="shared" si="681"/>
        <v>2015Licensed practical nursesAlbertaHospital</v>
      </c>
      <c r="B1102" s="8" t="s">
        <v>3</v>
      </c>
      <c r="C1102" s="8" t="s">
        <v>22</v>
      </c>
      <c r="D1102" s="8" t="s">
        <v>10</v>
      </c>
      <c r="E1102" s="8">
        <v>2015</v>
      </c>
      <c r="F1102" s="8">
        <v>4260</v>
      </c>
      <c r="G1102" s="8">
        <v>342</v>
      </c>
      <c r="H1102" s="8">
        <v>0</v>
      </c>
      <c r="I1102" s="8">
        <v>906</v>
      </c>
      <c r="J1102" s="8">
        <v>884</v>
      </c>
      <c r="K1102" s="8">
        <v>592</v>
      </c>
      <c r="L1102" s="8">
        <v>468</v>
      </c>
      <c r="M1102" s="8">
        <v>342</v>
      </c>
      <c r="N1102" s="8">
        <v>364</v>
      </c>
      <c r="O1102" s="8">
        <v>317</v>
      </c>
      <c r="P1102" s="8">
        <v>249</v>
      </c>
      <c r="Q1102" s="8">
        <v>95</v>
      </c>
      <c r="R1102" s="8">
        <v>20</v>
      </c>
      <c r="S1102" s="8">
        <v>365</v>
      </c>
      <c r="T1102" s="8">
        <v>0</v>
      </c>
      <c r="U1102" s="8">
        <v>4364</v>
      </c>
      <c r="V1102" s="8">
        <v>238</v>
      </c>
      <c r="W1102" s="8">
        <v>0</v>
      </c>
      <c r="X1102" s="8">
        <v>1566</v>
      </c>
      <c r="Y1102" s="8">
        <v>2206</v>
      </c>
      <c r="Z1102" s="8">
        <v>830</v>
      </c>
      <c r="AA1102" s="8">
        <v>0</v>
      </c>
      <c r="AB1102" s="8">
        <v>13</v>
      </c>
      <c r="AC1102" s="8">
        <v>0</v>
      </c>
      <c r="AD1102" s="8">
        <v>403</v>
      </c>
      <c r="AE1102" s="8">
        <v>4186</v>
      </c>
      <c r="AF1102" s="8">
        <v>112</v>
      </c>
      <c r="AG1102" s="8">
        <v>4474</v>
      </c>
      <c r="AH1102" s="8">
        <v>11</v>
      </c>
      <c r="AI1102" s="8">
        <v>5</v>
      </c>
      <c r="AJ1102" s="8">
        <v>514</v>
      </c>
      <c r="AK1102" s="8">
        <v>4088</v>
      </c>
      <c r="AL1102" s="8">
        <v>0</v>
      </c>
      <c r="AM1102" s="8">
        <v>0</v>
      </c>
      <c r="AN1102" s="8">
        <v>4602</v>
      </c>
      <c r="AO1102" s="41">
        <f t="shared" si="678"/>
        <v>0.9256844850065189</v>
      </c>
      <c r="AP1102" s="41">
        <f t="shared" si="679"/>
        <v>7.4315514993481088E-2</v>
      </c>
      <c r="AQ1102" s="41">
        <f t="shared" si="680"/>
        <v>0</v>
      </c>
      <c r="AR1102" s="41">
        <f t="shared" si="646"/>
        <v>0.196870925684485</v>
      </c>
      <c r="AS1102" s="41">
        <f t="shared" si="647"/>
        <v>0.19209039548022599</v>
      </c>
      <c r="AT1102" s="41">
        <f t="shared" si="648"/>
        <v>0.12863972186006084</v>
      </c>
      <c r="AU1102" s="41">
        <f t="shared" si="649"/>
        <v>0.10169491525423729</v>
      </c>
      <c r="AV1102" s="41">
        <f t="shared" si="650"/>
        <v>7.4315514993481088E-2</v>
      </c>
      <c r="AW1102" s="41">
        <f t="shared" si="651"/>
        <v>7.909604519774012E-2</v>
      </c>
      <c r="AX1102" s="41">
        <f t="shared" si="652"/>
        <v>6.8883094306823114E-2</v>
      </c>
      <c r="AY1102" s="41">
        <f t="shared" si="653"/>
        <v>5.4106910039113429E-2</v>
      </c>
      <c r="AZ1102" s="41">
        <f t="shared" si="654"/>
        <v>2.0643198609300303E-2</v>
      </c>
      <c r="BA1102" s="41">
        <f t="shared" si="655"/>
        <v>4.3459365493263794E-3</v>
      </c>
      <c r="BB1102" s="41">
        <f t="shared" si="656"/>
        <v>7.9313342025206429E-2</v>
      </c>
      <c r="BC1102" s="41">
        <f t="shared" si="657"/>
        <v>0</v>
      </c>
      <c r="BD1102" s="41">
        <f t="shared" si="658"/>
        <v>0.94828335506301609</v>
      </c>
      <c r="BE1102" s="41">
        <f t="shared" si="659"/>
        <v>5.171664493698392E-2</v>
      </c>
      <c r="BF1102" s="41">
        <f t="shared" si="660"/>
        <v>0</v>
      </c>
      <c r="BG1102" s="41">
        <f t="shared" si="661"/>
        <v>0.34028683181225555</v>
      </c>
      <c r="BH1102" s="41">
        <f t="shared" si="662"/>
        <v>0.47935680139069969</v>
      </c>
      <c r="BI1102" s="41">
        <f t="shared" si="663"/>
        <v>0.18035636679704475</v>
      </c>
      <c r="BJ1102" s="41">
        <f t="shared" si="664"/>
        <v>0</v>
      </c>
      <c r="BK1102" s="41">
        <f t="shared" si="665"/>
        <v>2.8248587570621469E-3</v>
      </c>
      <c r="BL1102" s="41">
        <f t="shared" si="666"/>
        <v>0</v>
      </c>
      <c r="BM1102" s="41">
        <f t="shared" si="667"/>
        <v>8.7570621468926552E-2</v>
      </c>
      <c r="BN1102" s="41">
        <f t="shared" si="668"/>
        <v>0.90960451977401124</v>
      </c>
      <c r="BO1102" s="41">
        <f t="shared" si="669"/>
        <v>2.4337244676227728E-2</v>
      </c>
      <c r="BP1102" s="41">
        <f t="shared" si="670"/>
        <v>0.97218600608431116</v>
      </c>
      <c r="BQ1102" s="41">
        <f t="shared" si="671"/>
        <v>2.3902651021295088E-3</v>
      </c>
      <c r="BR1102" s="41">
        <f t="shared" si="672"/>
        <v>1.0864841373315949E-3</v>
      </c>
      <c r="BS1102" s="41">
        <f t="shared" si="673"/>
        <v>0.11169056931768796</v>
      </c>
      <c r="BT1102" s="41">
        <f t="shared" si="674"/>
        <v>0.88830943068231205</v>
      </c>
      <c r="BU1102" s="41">
        <f t="shared" si="675"/>
        <v>0</v>
      </c>
      <c r="BV1102" s="41">
        <f t="shared" si="676"/>
        <v>0</v>
      </c>
      <c r="BW1102" s="41">
        <f t="shared" si="677"/>
        <v>1</v>
      </c>
      <c r="BX1102" s="41" t="str">
        <f t="shared" si="682"/>
        <v>2015Licensed practical nursesAlberta</v>
      </c>
      <c r="BY1102" s="51">
        <f>VLOOKUP(BX1102,'%workplace'!$A$1:$F$381,6,FALSE)</f>
        <v>10801</v>
      </c>
      <c r="BZ1102" s="32">
        <f t="shared" si="683"/>
        <v>0.42607166003147856</v>
      </c>
    </row>
    <row r="1103" spans="1:78" s="8" customFormat="1" hidden="1" x14ac:dyDescent="0.2">
      <c r="A1103" s="8" t="str">
        <f t="shared" si="681"/>
        <v>2015Licensed practical nursesAlbertaOther places of work</v>
      </c>
      <c r="B1103" s="8" t="s">
        <v>3</v>
      </c>
      <c r="C1103" s="8" t="s">
        <v>22</v>
      </c>
      <c r="D1103" s="8" t="s">
        <v>13</v>
      </c>
      <c r="E1103" s="8">
        <v>2015</v>
      </c>
      <c r="F1103" s="8">
        <v>369</v>
      </c>
      <c r="G1103" s="8">
        <v>28</v>
      </c>
      <c r="H1103" s="8">
        <v>0</v>
      </c>
      <c r="I1103" s="8">
        <v>46</v>
      </c>
      <c r="J1103" s="8">
        <v>67</v>
      </c>
      <c r="K1103" s="8">
        <v>63</v>
      </c>
      <c r="L1103" s="8">
        <v>56</v>
      </c>
      <c r="M1103" s="8">
        <v>49</v>
      </c>
      <c r="N1103" s="8">
        <v>35</v>
      </c>
      <c r="O1103" s="8">
        <v>43</v>
      </c>
      <c r="P1103" s="8">
        <v>21</v>
      </c>
      <c r="Q1103" s="8">
        <v>6</v>
      </c>
      <c r="R1103" s="8">
        <v>5</v>
      </c>
      <c r="S1103" s="8">
        <v>6</v>
      </c>
      <c r="T1103" s="8">
        <v>0</v>
      </c>
      <c r="U1103" s="8">
        <v>384</v>
      </c>
      <c r="V1103" s="8">
        <v>13</v>
      </c>
      <c r="W1103" s="8">
        <v>0</v>
      </c>
      <c r="X1103" s="8">
        <v>247</v>
      </c>
      <c r="Y1103" s="8">
        <v>90</v>
      </c>
      <c r="Z1103" s="8">
        <v>60</v>
      </c>
      <c r="AA1103" s="8">
        <v>0</v>
      </c>
      <c r="AB1103" s="8">
        <v>13</v>
      </c>
      <c r="AC1103" s="8">
        <v>0</v>
      </c>
      <c r="AD1103" s="8">
        <v>211</v>
      </c>
      <c r="AE1103" s="8">
        <v>173</v>
      </c>
      <c r="AF1103" s="8">
        <v>53</v>
      </c>
      <c r="AG1103" s="8">
        <v>209</v>
      </c>
      <c r="AH1103" s="8">
        <v>134</v>
      </c>
      <c r="AI1103" s="8">
        <v>1</v>
      </c>
      <c r="AJ1103" s="8">
        <v>35</v>
      </c>
      <c r="AK1103" s="8">
        <v>362</v>
      </c>
      <c r="AL1103" s="8">
        <v>0</v>
      </c>
      <c r="AM1103" s="8">
        <v>0</v>
      </c>
      <c r="AN1103" s="8">
        <v>397</v>
      </c>
      <c r="AO1103" s="41">
        <f t="shared" si="678"/>
        <v>0.92947103274559195</v>
      </c>
      <c r="AP1103" s="41">
        <f t="shared" si="679"/>
        <v>7.0528967254408062E-2</v>
      </c>
      <c r="AQ1103" s="41">
        <f t="shared" si="680"/>
        <v>0</v>
      </c>
      <c r="AR1103" s="41">
        <f t="shared" si="646"/>
        <v>0.11586901763224182</v>
      </c>
      <c r="AS1103" s="41">
        <f t="shared" si="647"/>
        <v>0.16876574307304787</v>
      </c>
      <c r="AT1103" s="41">
        <f t="shared" si="648"/>
        <v>0.15869017632241814</v>
      </c>
      <c r="AU1103" s="41">
        <f t="shared" si="649"/>
        <v>0.14105793450881612</v>
      </c>
      <c r="AV1103" s="41">
        <f t="shared" si="650"/>
        <v>0.12342569269521411</v>
      </c>
      <c r="AW1103" s="41">
        <f t="shared" si="651"/>
        <v>8.8161209068010074E-2</v>
      </c>
      <c r="AX1103" s="41">
        <f t="shared" si="652"/>
        <v>0.10831234256926953</v>
      </c>
      <c r="AY1103" s="41">
        <f t="shared" si="653"/>
        <v>5.2896725440806043E-2</v>
      </c>
      <c r="AZ1103" s="41">
        <f t="shared" si="654"/>
        <v>1.5113350125944584E-2</v>
      </c>
      <c r="BA1103" s="41">
        <f t="shared" si="655"/>
        <v>1.2594458438287154E-2</v>
      </c>
      <c r="BB1103" s="41">
        <f t="shared" si="656"/>
        <v>1.5113350125944584E-2</v>
      </c>
      <c r="BC1103" s="41">
        <f t="shared" si="657"/>
        <v>0</v>
      </c>
      <c r="BD1103" s="41">
        <f t="shared" si="658"/>
        <v>0.96725440806045337</v>
      </c>
      <c r="BE1103" s="41">
        <f t="shared" si="659"/>
        <v>3.2745591939546598E-2</v>
      </c>
      <c r="BF1103" s="41">
        <f t="shared" si="660"/>
        <v>0</v>
      </c>
      <c r="BG1103" s="41">
        <f t="shared" si="661"/>
        <v>0.62216624685138544</v>
      </c>
      <c r="BH1103" s="41">
        <f t="shared" si="662"/>
        <v>0.22670025188916876</v>
      </c>
      <c r="BI1103" s="41">
        <f t="shared" si="663"/>
        <v>0.15113350125944586</v>
      </c>
      <c r="BJ1103" s="41">
        <f t="shared" si="664"/>
        <v>0</v>
      </c>
      <c r="BK1103" s="41">
        <f t="shared" si="665"/>
        <v>3.2745591939546598E-2</v>
      </c>
      <c r="BL1103" s="41">
        <f t="shared" si="666"/>
        <v>0</v>
      </c>
      <c r="BM1103" s="41">
        <f t="shared" si="667"/>
        <v>0.53148614609571787</v>
      </c>
      <c r="BN1103" s="41">
        <f t="shared" si="668"/>
        <v>0.4357682619647355</v>
      </c>
      <c r="BO1103" s="41">
        <f t="shared" si="669"/>
        <v>0.13350125944584382</v>
      </c>
      <c r="BP1103" s="41">
        <f t="shared" si="670"/>
        <v>0.52644836272040307</v>
      </c>
      <c r="BQ1103" s="41">
        <f t="shared" si="671"/>
        <v>0.33753148614609574</v>
      </c>
      <c r="BR1103" s="41">
        <f t="shared" si="672"/>
        <v>2.5188916876574307E-3</v>
      </c>
      <c r="BS1103" s="41">
        <f t="shared" si="673"/>
        <v>8.8161209068010074E-2</v>
      </c>
      <c r="BT1103" s="41">
        <f t="shared" si="674"/>
        <v>0.91183879093198994</v>
      </c>
      <c r="BU1103" s="41">
        <f t="shared" si="675"/>
        <v>0</v>
      </c>
      <c r="BV1103" s="41">
        <f t="shared" si="676"/>
        <v>0</v>
      </c>
      <c r="BW1103" s="41">
        <f t="shared" si="677"/>
        <v>1</v>
      </c>
      <c r="BX1103" s="41" t="str">
        <f t="shared" si="682"/>
        <v>2015Licensed practical nursesAlberta</v>
      </c>
      <c r="BY1103" s="51">
        <f>VLOOKUP(BX1103,'%workplace'!$A$1:$F$381,6,FALSE)</f>
        <v>10801</v>
      </c>
      <c r="BZ1103" s="32">
        <f t="shared" si="683"/>
        <v>3.6755855939264885E-2</v>
      </c>
    </row>
    <row r="1104" spans="1:78" s="8" customFormat="1" hidden="1" x14ac:dyDescent="0.2">
      <c r="A1104" s="8" t="str">
        <f t="shared" si="681"/>
        <v>2015Licensed practical nursesBritish ColumbiaAll places of work</v>
      </c>
      <c r="B1104" s="8" t="s">
        <v>3</v>
      </c>
      <c r="C1104" s="8" t="s">
        <v>23</v>
      </c>
      <c r="D1104" s="8" t="s">
        <v>9</v>
      </c>
      <c r="E1104" s="8">
        <v>2015</v>
      </c>
      <c r="F1104" s="8">
        <v>9439</v>
      </c>
      <c r="G1104" s="8">
        <v>1044</v>
      </c>
      <c r="H1104" s="8">
        <v>0</v>
      </c>
      <c r="I1104" s="8">
        <v>1495</v>
      </c>
      <c r="J1104" s="8">
        <v>1584</v>
      </c>
      <c r="K1104" s="8">
        <v>1532</v>
      </c>
      <c r="L1104" s="8">
        <v>1282</v>
      </c>
      <c r="M1104" s="8">
        <v>1310</v>
      </c>
      <c r="N1104" s="8">
        <v>1182</v>
      </c>
      <c r="O1104" s="8">
        <v>977</v>
      </c>
      <c r="P1104" s="8">
        <v>542</v>
      </c>
      <c r="Q1104" s="8">
        <v>174</v>
      </c>
      <c r="R1104" s="8">
        <v>20</v>
      </c>
      <c r="S1104" s="8">
        <v>385</v>
      </c>
      <c r="T1104" s="8">
        <v>0</v>
      </c>
      <c r="U1104" s="8">
        <v>9923</v>
      </c>
      <c r="V1104" s="8">
        <v>119</v>
      </c>
      <c r="W1104" s="8">
        <v>441</v>
      </c>
      <c r="X1104" s="8">
        <v>4784</v>
      </c>
      <c r="Y1104" s="8">
        <v>2500</v>
      </c>
      <c r="Z1104" s="8">
        <v>3167</v>
      </c>
      <c r="AA1104" s="8">
        <v>32</v>
      </c>
      <c r="AB1104" s="8">
        <v>259</v>
      </c>
      <c r="AC1104" s="8">
        <v>10</v>
      </c>
      <c r="AD1104" s="8">
        <v>682</v>
      </c>
      <c r="AE1104" s="8">
        <v>9532</v>
      </c>
      <c r="AF1104" s="8">
        <v>231</v>
      </c>
      <c r="AG1104" s="8">
        <v>9993</v>
      </c>
      <c r="AH1104" s="8">
        <v>152</v>
      </c>
      <c r="AI1104" s="8">
        <v>14</v>
      </c>
      <c r="AJ1104" s="8">
        <v>904</v>
      </c>
      <c r="AK1104" s="8">
        <v>9579</v>
      </c>
      <c r="AL1104" s="8">
        <v>93</v>
      </c>
      <c r="AM1104" s="8">
        <v>0</v>
      </c>
      <c r="AN1104" s="8">
        <v>10483</v>
      </c>
      <c r="AO1104" s="41">
        <f t="shared" si="678"/>
        <v>0.90041018792330441</v>
      </c>
      <c r="AP1104" s="41">
        <f t="shared" si="679"/>
        <v>9.9589812076695608E-2</v>
      </c>
      <c r="AQ1104" s="41">
        <f t="shared" si="680"/>
        <v>0</v>
      </c>
      <c r="AR1104" s="41">
        <f t="shared" si="646"/>
        <v>0.14261184775350569</v>
      </c>
      <c r="AS1104" s="41">
        <f t="shared" si="647"/>
        <v>0.15110178384050368</v>
      </c>
      <c r="AT1104" s="41">
        <f t="shared" si="648"/>
        <v>0.14614137174472958</v>
      </c>
      <c r="AU1104" s="41">
        <f t="shared" si="649"/>
        <v>0.1222932366688925</v>
      </c>
      <c r="AV1104" s="41">
        <f t="shared" si="650"/>
        <v>0.12496422779738624</v>
      </c>
      <c r="AW1104" s="41">
        <f t="shared" si="651"/>
        <v>0.11275398263855767</v>
      </c>
      <c r="AX1104" s="41">
        <f t="shared" si="652"/>
        <v>9.3198511876371265E-2</v>
      </c>
      <c r="AY1104" s="41">
        <f t="shared" si="653"/>
        <v>5.170275684441477E-2</v>
      </c>
      <c r="AZ1104" s="41">
        <f t="shared" si="654"/>
        <v>1.65983020127826E-2</v>
      </c>
      <c r="BA1104" s="41">
        <f t="shared" si="655"/>
        <v>1.9078508060669656E-3</v>
      </c>
      <c r="BB1104" s="41">
        <f t="shared" si="656"/>
        <v>3.6726128016789088E-2</v>
      </c>
      <c r="BC1104" s="41">
        <f t="shared" si="657"/>
        <v>0</v>
      </c>
      <c r="BD1104" s="41">
        <f t="shared" si="658"/>
        <v>0.94658017743012501</v>
      </c>
      <c r="BE1104" s="41">
        <f t="shared" si="659"/>
        <v>1.1351712296098444E-2</v>
      </c>
      <c r="BF1104" s="41">
        <f t="shared" si="660"/>
        <v>4.2068110273776591E-2</v>
      </c>
      <c r="BG1104" s="41">
        <f t="shared" si="661"/>
        <v>0.45635791281121818</v>
      </c>
      <c r="BH1104" s="41">
        <f t="shared" si="662"/>
        <v>0.23848135075837071</v>
      </c>
      <c r="BI1104" s="41">
        <f t="shared" si="663"/>
        <v>0.30210817514070398</v>
      </c>
      <c r="BJ1104" s="41">
        <f t="shared" si="664"/>
        <v>3.0525612897071451E-3</v>
      </c>
      <c r="BK1104" s="41">
        <f t="shared" si="665"/>
        <v>2.4706667938567205E-2</v>
      </c>
      <c r="BL1104" s="41">
        <f t="shared" si="666"/>
        <v>9.5392540303348278E-4</v>
      </c>
      <c r="BM1104" s="41">
        <f t="shared" si="667"/>
        <v>6.5057712486883523E-2</v>
      </c>
      <c r="BN1104" s="41">
        <f t="shared" si="668"/>
        <v>0.90928169417151583</v>
      </c>
      <c r="BO1104" s="41">
        <f t="shared" si="669"/>
        <v>2.2035676810073453E-2</v>
      </c>
      <c r="BP1104" s="41">
        <f t="shared" si="670"/>
        <v>0.9532576552513593</v>
      </c>
      <c r="BQ1104" s="41">
        <f t="shared" si="671"/>
        <v>1.4499666126108939E-2</v>
      </c>
      <c r="BR1104" s="41">
        <f t="shared" si="672"/>
        <v>1.3354955642468759E-3</v>
      </c>
      <c r="BS1104" s="41">
        <f t="shared" si="673"/>
        <v>8.6234856434226848E-2</v>
      </c>
      <c r="BT1104" s="41">
        <f t="shared" si="674"/>
        <v>0.91376514356577321</v>
      </c>
      <c r="BU1104" s="41">
        <f t="shared" si="675"/>
        <v>8.8715062482113902E-3</v>
      </c>
      <c r="BV1104" s="41">
        <f t="shared" si="676"/>
        <v>0</v>
      </c>
      <c r="BW1104" s="41">
        <f t="shared" si="677"/>
        <v>1</v>
      </c>
      <c r="BX1104" s="41" t="str">
        <f t="shared" si="682"/>
        <v>2015Licensed practical nursesBritish Columbia</v>
      </c>
      <c r="BY1104" s="51">
        <f>VLOOKUP(BX1104,'%workplace'!$A$1:$F$381,6,FALSE)</f>
        <v>10483</v>
      </c>
      <c r="BZ1104" s="32">
        <f t="shared" si="683"/>
        <v>1</v>
      </c>
    </row>
    <row r="1105" spans="1:78" s="8" customFormat="1" hidden="1" x14ac:dyDescent="0.2">
      <c r="A1105" s="8" t="str">
        <f t="shared" si="681"/>
        <v>2015Licensed practical nursesBritish ColumbiaCommunity health</v>
      </c>
      <c r="B1105" s="8" t="s">
        <v>3</v>
      </c>
      <c r="C1105" s="8" t="s">
        <v>23</v>
      </c>
      <c r="D1105" s="8" t="s">
        <v>11</v>
      </c>
      <c r="E1105" s="8">
        <v>2015</v>
      </c>
      <c r="F1105" s="8">
        <v>949</v>
      </c>
      <c r="G1105" s="8">
        <v>69</v>
      </c>
      <c r="H1105" s="8">
        <v>0</v>
      </c>
      <c r="I1105" s="8">
        <v>156</v>
      </c>
      <c r="J1105" s="8">
        <v>143</v>
      </c>
      <c r="K1105" s="8">
        <v>161</v>
      </c>
      <c r="L1105" s="8">
        <v>127</v>
      </c>
      <c r="M1105" s="8">
        <v>129</v>
      </c>
      <c r="N1105" s="8">
        <v>97</v>
      </c>
      <c r="O1105" s="8">
        <v>87</v>
      </c>
      <c r="P1105" s="8">
        <v>46</v>
      </c>
      <c r="Q1105" s="8">
        <v>19</v>
      </c>
      <c r="R1105" s="8">
        <v>4</v>
      </c>
      <c r="S1105" s="8">
        <v>49</v>
      </c>
      <c r="T1105" s="8">
        <v>0</v>
      </c>
      <c r="U1105" s="8">
        <v>940</v>
      </c>
      <c r="V1105" s="8">
        <v>7</v>
      </c>
      <c r="W1105" s="8">
        <v>71</v>
      </c>
      <c r="X1105" s="8">
        <v>472</v>
      </c>
      <c r="Y1105" s="8">
        <v>207</v>
      </c>
      <c r="Z1105" s="8">
        <v>331</v>
      </c>
      <c r="AA1105" s="8">
        <v>8</v>
      </c>
      <c r="AB1105" s="8">
        <v>87</v>
      </c>
      <c r="AC1105" s="8">
        <v>0</v>
      </c>
      <c r="AD1105" s="8">
        <v>97</v>
      </c>
      <c r="AE1105" s="8">
        <v>834</v>
      </c>
      <c r="AF1105" s="8">
        <v>76</v>
      </c>
      <c r="AG1105" s="8">
        <v>911</v>
      </c>
      <c r="AH1105" s="8">
        <v>17</v>
      </c>
      <c r="AI1105" s="8">
        <v>4</v>
      </c>
      <c r="AJ1105" s="8">
        <v>77</v>
      </c>
      <c r="AK1105" s="8">
        <v>941</v>
      </c>
      <c r="AL1105" s="8">
        <v>10</v>
      </c>
      <c r="AM1105" s="8">
        <v>0</v>
      </c>
      <c r="AN1105" s="8">
        <v>1018</v>
      </c>
      <c r="AO1105" s="41">
        <f t="shared" si="678"/>
        <v>0.9322200392927309</v>
      </c>
      <c r="AP1105" s="41">
        <f t="shared" si="679"/>
        <v>6.777996070726916E-2</v>
      </c>
      <c r="AQ1105" s="41">
        <f t="shared" si="680"/>
        <v>0</v>
      </c>
      <c r="AR1105" s="41">
        <f t="shared" si="646"/>
        <v>0.15324165029469547</v>
      </c>
      <c r="AS1105" s="41">
        <f t="shared" si="647"/>
        <v>0.14047151277013753</v>
      </c>
      <c r="AT1105" s="41">
        <f t="shared" si="648"/>
        <v>0.15815324165029471</v>
      </c>
      <c r="AU1105" s="41">
        <f t="shared" si="649"/>
        <v>0.12475442043222004</v>
      </c>
      <c r="AV1105" s="41">
        <f t="shared" si="650"/>
        <v>0.12671905697445973</v>
      </c>
      <c r="AW1105" s="41">
        <f t="shared" si="651"/>
        <v>9.5284872298624756E-2</v>
      </c>
      <c r="AX1105" s="41">
        <f t="shared" si="652"/>
        <v>8.5461689587426323E-2</v>
      </c>
      <c r="AY1105" s="41">
        <f t="shared" si="653"/>
        <v>4.5186640471512773E-2</v>
      </c>
      <c r="AZ1105" s="41">
        <f t="shared" si="654"/>
        <v>1.8664047151277015E-2</v>
      </c>
      <c r="BA1105" s="41">
        <f t="shared" si="655"/>
        <v>3.929273084479371E-3</v>
      </c>
      <c r="BB1105" s="41">
        <f t="shared" si="656"/>
        <v>4.8133595284872301E-2</v>
      </c>
      <c r="BC1105" s="41">
        <f t="shared" si="657"/>
        <v>0</v>
      </c>
      <c r="BD1105" s="41">
        <f t="shared" si="658"/>
        <v>0.92337917485265231</v>
      </c>
      <c r="BE1105" s="41">
        <f t="shared" si="659"/>
        <v>6.8762278978389E-3</v>
      </c>
      <c r="BF1105" s="41">
        <f t="shared" si="660"/>
        <v>6.9744597249508836E-2</v>
      </c>
      <c r="BG1105" s="41">
        <f t="shared" si="661"/>
        <v>0.46365422396856582</v>
      </c>
      <c r="BH1105" s="41">
        <f t="shared" si="662"/>
        <v>0.20333988212180745</v>
      </c>
      <c r="BI1105" s="41">
        <f t="shared" si="663"/>
        <v>0.325147347740668</v>
      </c>
      <c r="BJ1105" s="41">
        <f t="shared" si="664"/>
        <v>7.8585461689587421E-3</v>
      </c>
      <c r="BK1105" s="41">
        <f t="shared" si="665"/>
        <v>8.5461689587426323E-2</v>
      </c>
      <c r="BL1105" s="41">
        <f t="shared" si="666"/>
        <v>0</v>
      </c>
      <c r="BM1105" s="41">
        <f t="shared" si="667"/>
        <v>9.5284872298624756E-2</v>
      </c>
      <c r="BN1105" s="41">
        <f t="shared" si="668"/>
        <v>0.81925343811394891</v>
      </c>
      <c r="BO1105" s="41">
        <f t="shared" si="669"/>
        <v>7.4656188605108059E-2</v>
      </c>
      <c r="BP1105" s="41">
        <f t="shared" si="670"/>
        <v>0.89489194499017677</v>
      </c>
      <c r="BQ1105" s="41">
        <f t="shared" si="671"/>
        <v>1.6699410609037329E-2</v>
      </c>
      <c r="BR1105" s="41">
        <f t="shared" si="672"/>
        <v>3.929273084479371E-3</v>
      </c>
      <c r="BS1105" s="41">
        <f t="shared" si="673"/>
        <v>7.5638506876227904E-2</v>
      </c>
      <c r="BT1105" s="41">
        <f t="shared" si="674"/>
        <v>0.92436149312377214</v>
      </c>
      <c r="BU1105" s="41">
        <f t="shared" si="675"/>
        <v>9.823182711198428E-3</v>
      </c>
      <c r="BV1105" s="41">
        <f t="shared" si="676"/>
        <v>0</v>
      </c>
      <c r="BW1105" s="41">
        <f t="shared" si="677"/>
        <v>1</v>
      </c>
      <c r="BX1105" s="41" t="str">
        <f t="shared" si="682"/>
        <v>2015Licensed practical nursesBritish Columbia</v>
      </c>
      <c r="BY1105" s="51">
        <f>VLOOKUP(BX1105,'%workplace'!$A$1:$F$381,6,FALSE)</f>
        <v>10483</v>
      </c>
      <c r="BZ1105" s="32">
        <f t="shared" si="683"/>
        <v>9.7109606028808554E-2</v>
      </c>
    </row>
    <row r="1106" spans="1:78" s="8" customFormat="1" hidden="1" x14ac:dyDescent="0.2">
      <c r="A1106" s="8" t="str">
        <f t="shared" si="681"/>
        <v>2015Licensed practical nursesBritish ColumbiaNursing home/long-term care</v>
      </c>
      <c r="B1106" s="8" t="s">
        <v>3</v>
      </c>
      <c r="C1106" s="8" t="s">
        <v>23</v>
      </c>
      <c r="D1106" s="8" t="s">
        <v>12</v>
      </c>
      <c r="E1106" s="8">
        <v>2015</v>
      </c>
      <c r="F1106" s="8">
        <v>4125</v>
      </c>
      <c r="G1106" s="8">
        <v>472</v>
      </c>
      <c r="H1106" s="8">
        <v>0</v>
      </c>
      <c r="I1106" s="8">
        <v>714</v>
      </c>
      <c r="J1106" s="8">
        <v>745</v>
      </c>
      <c r="K1106" s="8">
        <v>663</v>
      </c>
      <c r="L1106" s="8">
        <v>560</v>
      </c>
      <c r="M1106" s="8">
        <v>541</v>
      </c>
      <c r="N1106" s="8">
        <v>515</v>
      </c>
      <c r="O1106" s="8">
        <v>389</v>
      </c>
      <c r="P1106" s="8">
        <v>201</v>
      </c>
      <c r="Q1106" s="8">
        <v>73</v>
      </c>
      <c r="R1106" s="8">
        <v>9</v>
      </c>
      <c r="S1106" s="8">
        <v>187</v>
      </c>
      <c r="T1106" s="8">
        <v>0</v>
      </c>
      <c r="U1106" s="8">
        <v>4306</v>
      </c>
      <c r="V1106" s="8">
        <v>52</v>
      </c>
      <c r="W1106" s="8">
        <v>239</v>
      </c>
      <c r="X1106" s="8">
        <v>2087</v>
      </c>
      <c r="Y1106" s="8">
        <v>1206</v>
      </c>
      <c r="Z1106" s="8">
        <v>1290</v>
      </c>
      <c r="AA1106" s="8">
        <v>14</v>
      </c>
      <c r="AB1106" s="8">
        <v>105</v>
      </c>
      <c r="AC1106" s="8">
        <v>1</v>
      </c>
      <c r="AD1106" s="8">
        <v>153</v>
      </c>
      <c r="AE1106" s="8">
        <v>4338</v>
      </c>
      <c r="AF1106" s="8">
        <v>59</v>
      </c>
      <c r="AG1106" s="8">
        <v>4504</v>
      </c>
      <c r="AH1106" s="8">
        <v>5</v>
      </c>
      <c r="AI1106" s="8">
        <v>4</v>
      </c>
      <c r="AJ1106" s="8">
        <v>467</v>
      </c>
      <c r="AK1106" s="8">
        <v>4130</v>
      </c>
      <c r="AL1106" s="8">
        <v>25</v>
      </c>
      <c r="AM1106" s="8">
        <v>0</v>
      </c>
      <c r="AN1106" s="8">
        <v>4597</v>
      </c>
      <c r="AO1106" s="41">
        <f t="shared" si="678"/>
        <v>0.89732434196214927</v>
      </c>
      <c r="AP1106" s="41">
        <f t="shared" si="679"/>
        <v>0.10267565803785077</v>
      </c>
      <c r="AQ1106" s="41">
        <f t="shared" si="680"/>
        <v>0</v>
      </c>
      <c r="AR1106" s="41">
        <f t="shared" si="646"/>
        <v>0.1553186860996302</v>
      </c>
      <c r="AS1106" s="41">
        <f t="shared" si="647"/>
        <v>0.16206221448770938</v>
      </c>
      <c r="AT1106" s="41">
        <f t="shared" si="648"/>
        <v>0.1442244942353709</v>
      </c>
      <c r="AU1106" s="41">
        <f t="shared" si="649"/>
        <v>0.12181857733304328</v>
      </c>
      <c r="AV1106" s="41">
        <f t="shared" si="650"/>
        <v>0.11768544703067217</v>
      </c>
      <c r="AW1106" s="41">
        <f t="shared" si="651"/>
        <v>0.11202958451163803</v>
      </c>
      <c r="AX1106" s="41">
        <f t="shared" si="652"/>
        <v>8.4620404611703282E-2</v>
      </c>
      <c r="AY1106" s="41">
        <f t="shared" si="653"/>
        <v>4.3724167935610181E-2</v>
      </c>
      <c r="AZ1106" s="41">
        <f t="shared" si="654"/>
        <v>1.5879921688057429E-2</v>
      </c>
      <c r="BA1106" s="41">
        <f t="shared" si="655"/>
        <v>1.9577985642810531E-3</v>
      </c>
      <c r="BB1106" s="41">
        <f t="shared" si="656"/>
        <v>4.06787035022841E-2</v>
      </c>
      <c r="BC1106" s="41">
        <f t="shared" si="657"/>
        <v>0</v>
      </c>
      <c r="BD1106" s="41">
        <f t="shared" si="658"/>
        <v>0.93669784642157927</v>
      </c>
      <c r="BE1106" s="41">
        <f t="shared" si="659"/>
        <v>1.1311725038068305E-2</v>
      </c>
      <c r="BF1106" s="41">
        <f t="shared" si="660"/>
        <v>5.1990428540352407E-2</v>
      </c>
      <c r="BG1106" s="41">
        <f t="shared" si="661"/>
        <v>0.45399173373939528</v>
      </c>
      <c r="BH1106" s="41">
        <f t="shared" si="662"/>
        <v>0.26234500761366109</v>
      </c>
      <c r="BI1106" s="41">
        <f t="shared" si="663"/>
        <v>0.2806177942136176</v>
      </c>
      <c r="BJ1106" s="41">
        <f t="shared" si="664"/>
        <v>3.0454644333260824E-3</v>
      </c>
      <c r="BK1106" s="41">
        <f t="shared" si="665"/>
        <v>2.2840983249945615E-2</v>
      </c>
      <c r="BL1106" s="41">
        <f t="shared" si="666"/>
        <v>2.1753317380900588E-4</v>
      </c>
      <c r="BM1106" s="41">
        <f t="shared" si="667"/>
        <v>3.3282575592777898E-2</v>
      </c>
      <c r="BN1106" s="41">
        <f t="shared" si="668"/>
        <v>0.94365890798346752</v>
      </c>
      <c r="BO1106" s="41">
        <f t="shared" si="669"/>
        <v>1.2834457254731346E-2</v>
      </c>
      <c r="BP1106" s="41">
        <f t="shared" si="670"/>
        <v>0.97976941483576241</v>
      </c>
      <c r="BQ1106" s="41">
        <f t="shared" si="671"/>
        <v>1.0876658690450293E-3</v>
      </c>
      <c r="BR1106" s="41">
        <f t="shared" si="672"/>
        <v>8.7013269523602351E-4</v>
      </c>
      <c r="BS1106" s="41">
        <f t="shared" si="673"/>
        <v>0.10158799216880575</v>
      </c>
      <c r="BT1106" s="41">
        <f t="shared" si="674"/>
        <v>0.89841200783119424</v>
      </c>
      <c r="BU1106" s="41">
        <f t="shared" si="675"/>
        <v>5.4383293452251466E-3</v>
      </c>
      <c r="BV1106" s="41">
        <f t="shared" si="676"/>
        <v>0</v>
      </c>
      <c r="BW1106" s="41">
        <f t="shared" si="677"/>
        <v>1</v>
      </c>
      <c r="BX1106" s="41" t="str">
        <f t="shared" si="682"/>
        <v>2015Licensed practical nursesBritish Columbia</v>
      </c>
      <c r="BY1106" s="51">
        <f>VLOOKUP(BX1106,'%workplace'!$A$1:$F$381,6,FALSE)</f>
        <v>10483</v>
      </c>
      <c r="BZ1106" s="32">
        <f t="shared" si="683"/>
        <v>0.43851950777449206</v>
      </c>
    </row>
    <row r="1107" spans="1:78" s="8" customFormat="1" hidden="1" x14ac:dyDescent="0.2">
      <c r="A1107" s="8" t="str">
        <f t="shared" si="681"/>
        <v>2015Licensed practical nursesBritish ColumbiaHospital</v>
      </c>
      <c r="B1107" s="8" t="s">
        <v>3</v>
      </c>
      <c r="C1107" s="8" t="s">
        <v>23</v>
      </c>
      <c r="D1107" s="8" t="s">
        <v>10</v>
      </c>
      <c r="E1107" s="8">
        <v>2015</v>
      </c>
      <c r="F1107" s="8">
        <v>3646</v>
      </c>
      <c r="G1107" s="8">
        <v>440</v>
      </c>
      <c r="H1107" s="8">
        <v>0</v>
      </c>
      <c r="I1107" s="8">
        <v>515</v>
      </c>
      <c r="J1107" s="8">
        <v>594</v>
      </c>
      <c r="K1107" s="8">
        <v>590</v>
      </c>
      <c r="L1107" s="8">
        <v>498</v>
      </c>
      <c r="M1107" s="8">
        <v>546</v>
      </c>
      <c r="N1107" s="8">
        <v>482</v>
      </c>
      <c r="O1107" s="8">
        <v>427</v>
      </c>
      <c r="P1107" s="8">
        <v>237</v>
      </c>
      <c r="Q1107" s="8">
        <v>64</v>
      </c>
      <c r="R1107" s="8">
        <v>4</v>
      </c>
      <c r="S1107" s="8">
        <v>129</v>
      </c>
      <c r="T1107" s="8">
        <v>0</v>
      </c>
      <c r="U1107" s="8">
        <v>3952</v>
      </c>
      <c r="V1107" s="8">
        <v>48</v>
      </c>
      <c r="W1107" s="8">
        <v>86</v>
      </c>
      <c r="X1107" s="8">
        <v>1872</v>
      </c>
      <c r="Y1107" s="8">
        <v>919</v>
      </c>
      <c r="Z1107" s="8">
        <v>1287</v>
      </c>
      <c r="AA1107" s="8">
        <v>8</v>
      </c>
      <c r="AB1107" s="8">
        <v>11</v>
      </c>
      <c r="AC1107" s="8">
        <v>0</v>
      </c>
      <c r="AD1107" s="8">
        <v>193</v>
      </c>
      <c r="AE1107" s="8">
        <v>3882</v>
      </c>
      <c r="AF1107" s="8">
        <v>38</v>
      </c>
      <c r="AG1107" s="8">
        <v>4021</v>
      </c>
      <c r="AH1107" s="8">
        <v>6</v>
      </c>
      <c r="AI1107" s="8">
        <v>1</v>
      </c>
      <c r="AJ1107" s="8">
        <v>319</v>
      </c>
      <c r="AK1107" s="8">
        <v>3767</v>
      </c>
      <c r="AL1107" s="8">
        <v>20</v>
      </c>
      <c r="AM1107" s="8">
        <v>0</v>
      </c>
      <c r="AN1107" s="8">
        <v>4086</v>
      </c>
      <c r="AO1107" s="41">
        <f t="shared" si="678"/>
        <v>0.8923152227116985</v>
      </c>
      <c r="AP1107" s="41">
        <f t="shared" si="679"/>
        <v>0.10768477728830152</v>
      </c>
      <c r="AQ1107" s="41">
        <f t="shared" si="680"/>
        <v>0</v>
      </c>
      <c r="AR1107" s="41">
        <f t="shared" si="646"/>
        <v>0.1260401370533529</v>
      </c>
      <c r="AS1107" s="41">
        <f t="shared" si="647"/>
        <v>0.14537444933920704</v>
      </c>
      <c r="AT1107" s="41">
        <f t="shared" si="648"/>
        <v>0.1443954968184043</v>
      </c>
      <c r="AU1107" s="41">
        <f t="shared" si="649"/>
        <v>0.12187958883994127</v>
      </c>
      <c r="AV1107" s="41">
        <f t="shared" si="650"/>
        <v>0.13362701908957417</v>
      </c>
      <c r="AW1107" s="41">
        <f t="shared" si="651"/>
        <v>0.11796377875673029</v>
      </c>
      <c r="AX1107" s="41">
        <f t="shared" si="652"/>
        <v>0.10450318159569261</v>
      </c>
      <c r="AY1107" s="41">
        <f t="shared" si="653"/>
        <v>5.8002936857562408E-2</v>
      </c>
      <c r="AZ1107" s="41">
        <f t="shared" si="654"/>
        <v>1.5663240332843859E-2</v>
      </c>
      <c r="BA1107" s="41">
        <f t="shared" si="655"/>
        <v>9.7895252080274116E-4</v>
      </c>
      <c r="BB1107" s="41">
        <f t="shared" si="656"/>
        <v>3.1571218795888402E-2</v>
      </c>
      <c r="BC1107" s="41">
        <f t="shared" si="657"/>
        <v>0</v>
      </c>
      <c r="BD1107" s="41">
        <f t="shared" si="658"/>
        <v>0.96720509055310822</v>
      </c>
      <c r="BE1107" s="41">
        <f t="shared" si="659"/>
        <v>1.1747430249632892E-2</v>
      </c>
      <c r="BF1107" s="41">
        <f t="shared" si="660"/>
        <v>2.1047479197258932E-2</v>
      </c>
      <c r="BG1107" s="41">
        <f t="shared" si="661"/>
        <v>0.45814977973568283</v>
      </c>
      <c r="BH1107" s="41">
        <f t="shared" si="662"/>
        <v>0.22491434165442975</v>
      </c>
      <c r="BI1107" s="41">
        <f t="shared" si="663"/>
        <v>0.31497797356828194</v>
      </c>
      <c r="BJ1107" s="41">
        <f t="shared" si="664"/>
        <v>1.9579050416054823E-3</v>
      </c>
      <c r="BK1107" s="41">
        <f t="shared" si="665"/>
        <v>2.6921194322075378E-3</v>
      </c>
      <c r="BL1107" s="41">
        <f t="shared" si="666"/>
        <v>0</v>
      </c>
      <c r="BM1107" s="41">
        <f t="shared" si="667"/>
        <v>4.7234459128732253E-2</v>
      </c>
      <c r="BN1107" s="41">
        <f t="shared" si="668"/>
        <v>0.95007342143906015</v>
      </c>
      <c r="BO1107" s="41">
        <f t="shared" si="669"/>
        <v>9.3000489476260401E-3</v>
      </c>
      <c r="BP1107" s="41">
        <f t="shared" si="670"/>
        <v>0.98409202153695541</v>
      </c>
      <c r="BQ1107" s="41">
        <f t="shared" si="671"/>
        <v>1.4684287812041115E-3</v>
      </c>
      <c r="BR1107" s="41">
        <f t="shared" si="672"/>
        <v>2.4473813020068529E-4</v>
      </c>
      <c r="BS1107" s="41">
        <f t="shared" si="673"/>
        <v>7.8071463534018601E-2</v>
      </c>
      <c r="BT1107" s="41">
        <f t="shared" si="674"/>
        <v>0.92192853646598139</v>
      </c>
      <c r="BU1107" s="41">
        <f t="shared" si="675"/>
        <v>4.8947626040137049E-3</v>
      </c>
      <c r="BV1107" s="41">
        <f t="shared" si="676"/>
        <v>0</v>
      </c>
      <c r="BW1107" s="41">
        <f t="shared" si="677"/>
        <v>1</v>
      </c>
      <c r="BX1107" s="41" t="str">
        <f t="shared" si="682"/>
        <v>2015Licensed practical nursesBritish Columbia</v>
      </c>
      <c r="BY1107" s="51">
        <f>VLOOKUP(BX1107,'%workplace'!$A$1:$F$381,6,FALSE)</f>
        <v>10483</v>
      </c>
      <c r="BZ1107" s="32">
        <f t="shared" si="683"/>
        <v>0.38977391967948105</v>
      </c>
    </row>
    <row r="1108" spans="1:78" s="8" customFormat="1" hidden="1" x14ac:dyDescent="0.2">
      <c r="A1108" s="8" t="str">
        <f t="shared" si="681"/>
        <v>2015Licensed practical nursesBritish ColumbiaOther places of work</v>
      </c>
      <c r="B1108" s="8" t="s">
        <v>3</v>
      </c>
      <c r="C1108" s="8" t="s">
        <v>23</v>
      </c>
      <c r="D1108" s="8" t="s">
        <v>13</v>
      </c>
      <c r="E1108" s="8">
        <v>2015</v>
      </c>
      <c r="F1108" s="8">
        <v>714</v>
      </c>
      <c r="G1108" s="8">
        <v>62</v>
      </c>
      <c r="H1108" s="8">
        <v>0</v>
      </c>
      <c r="I1108" s="8">
        <v>108</v>
      </c>
      <c r="J1108" s="8">
        <v>101</v>
      </c>
      <c r="K1108" s="8">
        <v>116</v>
      </c>
      <c r="L1108" s="8">
        <v>97</v>
      </c>
      <c r="M1108" s="8">
        <v>94</v>
      </c>
      <c r="N1108" s="8">
        <v>88</v>
      </c>
      <c r="O1108" s="8">
        <v>74</v>
      </c>
      <c r="P1108" s="8">
        <v>58</v>
      </c>
      <c r="Q1108" s="8">
        <v>18</v>
      </c>
      <c r="R1108" s="8">
        <v>3</v>
      </c>
      <c r="S1108" s="8">
        <v>19</v>
      </c>
      <c r="T1108" s="8">
        <v>0</v>
      </c>
      <c r="U1108" s="8">
        <v>719</v>
      </c>
      <c r="V1108" s="8">
        <v>12</v>
      </c>
      <c r="W1108" s="8">
        <v>45</v>
      </c>
      <c r="X1108" s="8">
        <v>352</v>
      </c>
      <c r="Y1108" s="8">
        <v>167</v>
      </c>
      <c r="Z1108" s="8">
        <v>255</v>
      </c>
      <c r="AA1108" s="8">
        <v>2</v>
      </c>
      <c r="AB1108" s="8">
        <v>56</v>
      </c>
      <c r="AC1108" s="8">
        <v>3</v>
      </c>
      <c r="AD1108" s="8">
        <v>239</v>
      </c>
      <c r="AE1108" s="8">
        <v>478</v>
      </c>
      <c r="AF1108" s="8">
        <v>58</v>
      </c>
      <c r="AG1108" s="8">
        <v>557</v>
      </c>
      <c r="AH1108" s="8">
        <v>124</v>
      </c>
      <c r="AI1108" s="8">
        <v>5</v>
      </c>
      <c r="AJ1108" s="8">
        <v>41</v>
      </c>
      <c r="AK1108" s="8">
        <v>735</v>
      </c>
      <c r="AL1108" s="8">
        <v>32</v>
      </c>
      <c r="AM1108" s="8">
        <v>0</v>
      </c>
      <c r="AN1108" s="8">
        <v>776</v>
      </c>
      <c r="AO1108" s="41">
        <f t="shared" si="678"/>
        <v>0.92010309278350511</v>
      </c>
      <c r="AP1108" s="41">
        <f t="shared" si="679"/>
        <v>7.9896907216494839E-2</v>
      </c>
      <c r="AQ1108" s="41">
        <f t="shared" si="680"/>
        <v>0</v>
      </c>
      <c r="AR1108" s="41">
        <f t="shared" si="646"/>
        <v>0.13917525773195877</v>
      </c>
      <c r="AS1108" s="41">
        <f t="shared" si="647"/>
        <v>0.13015463917525774</v>
      </c>
      <c r="AT1108" s="41">
        <f t="shared" si="648"/>
        <v>0.14948453608247422</v>
      </c>
      <c r="AU1108" s="41">
        <f t="shared" si="649"/>
        <v>0.125</v>
      </c>
      <c r="AV1108" s="41">
        <f t="shared" si="650"/>
        <v>0.1211340206185567</v>
      </c>
      <c r="AW1108" s="41">
        <f t="shared" si="651"/>
        <v>0.1134020618556701</v>
      </c>
      <c r="AX1108" s="41">
        <f t="shared" si="652"/>
        <v>9.5360824742268036E-2</v>
      </c>
      <c r="AY1108" s="41">
        <f t="shared" si="653"/>
        <v>7.4742268041237112E-2</v>
      </c>
      <c r="AZ1108" s="41">
        <f t="shared" si="654"/>
        <v>2.3195876288659795E-2</v>
      </c>
      <c r="BA1108" s="41">
        <f t="shared" si="655"/>
        <v>3.8659793814432991E-3</v>
      </c>
      <c r="BB1108" s="41">
        <f t="shared" si="656"/>
        <v>2.4484536082474227E-2</v>
      </c>
      <c r="BC1108" s="41">
        <f t="shared" si="657"/>
        <v>0</v>
      </c>
      <c r="BD1108" s="41">
        <f t="shared" si="658"/>
        <v>0.92654639175257736</v>
      </c>
      <c r="BE1108" s="41">
        <f t="shared" si="659"/>
        <v>1.5463917525773196E-2</v>
      </c>
      <c r="BF1108" s="41">
        <f t="shared" si="660"/>
        <v>5.7989690721649487E-2</v>
      </c>
      <c r="BG1108" s="41">
        <f t="shared" si="661"/>
        <v>0.45360824742268041</v>
      </c>
      <c r="BH1108" s="41">
        <f t="shared" si="662"/>
        <v>0.21520618556701032</v>
      </c>
      <c r="BI1108" s="41">
        <f t="shared" si="663"/>
        <v>0.32860824742268041</v>
      </c>
      <c r="BJ1108" s="41">
        <f t="shared" si="664"/>
        <v>2.5773195876288659E-3</v>
      </c>
      <c r="BK1108" s="41">
        <f t="shared" si="665"/>
        <v>7.2164948453608241E-2</v>
      </c>
      <c r="BL1108" s="41">
        <f t="shared" si="666"/>
        <v>3.8659793814432991E-3</v>
      </c>
      <c r="BM1108" s="41">
        <f t="shared" si="667"/>
        <v>0.3079896907216495</v>
      </c>
      <c r="BN1108" s="41">
        <f t="shared" si="668"/>
        <v>0.615979381443299</v>
      </c>
      <c r="BO1108" s="41">
        <f t="shared" si="669"/>
        <v>7.4742268041237112E-2</v>
      </c>
      <c r="BP1108" s="41">
        <f t="shared" si="670"/>
        <v>0.71778350515463918</v>
      </c>
      <c r="BQ1108" s="41">
        <f t="shared" si="671"/>
        <v>0.15979381443298968</v>
      </c>
      <c r="BR1108" s="41">
        <f t="shared" si="672"/>
        <v>6.4432989690721646E-3</v>
      </c>
      <c r="BS1108" s="41">
        <f t="shared" si="673"/>
        <v>5.2835051546391752E-2</v>
      </c>
      <c r="BT1108" s="41">
        <f t="shared" si="674"/>
        <v>0.94716494845360821</v>
      </c>
      <c r="BU1108" s="41">
        <f t="shared" si="675"/>
        <v>4.1237113402061855E-2</v>
      </c>
      <c r="BV1108" s="41">
        <f t="shared" si="676"/>
        <v>0</v>
      </c>
      <c r="BW1108" s="41">
        <f t="shared" si="677"/>
        <v>1</v>
      </c>
      <c r="BX1108" s="41" t="str">
        <f t="shared" si="682"/>
        <v>2015Licensed practical nursesBritish Columbia</v>
      </c>
      <c r="BY1108" s="51">
        <f>VLOOKUP(BX1108,'%workplace'!$A$1:$F$381,6,FALSE)</f>
        <v>10483</v>
      </c>
      <c r="BZ1108" s="32">
        <f t="shared" si="683"/>
        <v>7.4024611275398264E-2</v>
      </c>
    </row>
    <row r="1109" spans="1:78" s="8" customFormat="1" hidden="1" x14ac:dyDescent="0.2">
      <c r="A1109" s="8" t="str">
        <f t="shared" si="681"/>
        <v>2015Licensed practical nursesBritish ColumbiaUnknown places of work</v>
      </c>
      <c r="B1109" s="8" t="s">
        <v>3</v>
      </c>
      <c r="C1109" s="8" t="s">
        <v>23</v>
      </c>
      <c r="D1109" s="8" t="s">
        <v>49</v>
      </c>
      <c r="E1109" s="8">
        <v>2015</v>
      </c>
      <c r="F1109" s="8">
        <v>5</v>
      </c>
      <c r="G1109" s="8">
        <v>1</v>
      </c>
      <c r="H1109" s="8">
        <v>0</v>
      </c>
      <c r="I1109" s="8">
        <v>2</v>
      </c>
      <c r="J1109" s="8">
        <v>1</v>
      </c>
      <c r="K1109" s="8">
        <v>2</v>
      </c>
      <c r="L1109" s="8">
        <v>0</v>
      </c>
      <c r="M1109" s="8">
        <v>0</v>
      </c>
      <c r="N1109" s="8">
        <v>0</v>
      </c>
      <c r="O1109" s="8">
        <v>0</v>
      </c>
      <c r="P1109" s="8">
        <v>0</v>
      </c>
      <c r="Q1109" s="8">
        <v>0</v>
      </c>
      <c r="R1109" s="8">
        <v>0</v>
      </c>
      <c r="S1109" s="8">
        <v>1</v>
      </c>
      <c r="T1109" s="8">
        <v>0</v>
      </c>
      <c r="U1109" s="8">
        <v>6</v>
      </c>
      <c r="V1109" s="8">
        <v>0</v>
      </c>
      <c r="W1109" s="8">
        <v>0</v>
      </c>
      <c r="X1109" s="8">
        <v>1</v>
      </c>
      <c r="Y1109" s="8">
        <v>1</v>
      </c>
      <c r="Z1109" s="8">
        <v>4</v>
      </c>
      <c r="AA1109" s="8">
        <v>0</v>
      </c>
      <c r="AB1109" s="8">
        <v>0</v>
      </c>
      <c r="AC1109" s="8">
        <v>6</v>
      </c>
      <c r="AD1109" s="8">
        <v>0</v>
      </c>
      <c r="AE1109" s="8">
        <v>0</v>
      </c>
      <c r="AF1109" s="8">
        <v>0</v>
      </c>
      <c r="AG1109" s="8">
        <v>0</v>
      </c>
      <c r="AH1109" s="8">
        <v>0</v>
      </c>
      <c r="AI1109" s="8">
        <v>0</v>
      </c>
      <c r="AJ1109" s="8">
        <v>0</v>
      </c>
      <c r="AK1109" s="8">
        <v>6</v>
      </c>
      <c r="AL1109" s="8">
        <v>6</v>
      </c>
      <c r="AM1109" s="8">
        <v>0</v>
      </c>
      <c r="AN1109" s="8">
        <v>6</v>
      </c>
      <c r="AO1109" s="41">
        <f t="shared" si="678"/>
        <v>0.83333333333333337</v>
      </c>
      <c r="AP1109" s="41">
        <f t="shared" si="679"/>
        <v>0.16666666666666666</v>
      </c>
      <c r="AQ1109" s="41">
        <f t="shared" si="680"/>
        <v>0</v>
      </c>
      <c r="AR1109" s="41">
        <f t="shared" si="646"/>
        <v>0.33333333333333331</v>
      </c>
      <c r="AS1109" s="41">
        <f t="shared" si="647"/>
        <v>0.16666666666666666</v>
      </c>
      <c r="AT1109" s="41">
        <f t="shared" si="648"/>
        <v>0.33333333333333331</v>
      </c>
      <c r="AU1109" s="41">
        <f t="shared" si="649"/>
        <v>0</v>
      </c>
      <c r="AV1109" s="41">
        <f t="shared" si="650"/>
        <v>0</v>
      </c>
      <c r="AW1109" s="41">
        <f t="shared" si="651"/>
        <v>0</v>
      </c>
      <c r="AX1109" s="41">
        <f t="shared" si="652"/>
        <v>0</v>
      </c>
      <c r="AY1109" s="41">
        <f t="shared" si="653"/>
        <v>0</v>
      </c>
      <c r="AZ1109" s="41">
        <f t="shared" si="654"/>
        <v>0</v>
      </c>
      <c r="BA1109" s="41">
        <f t="shared" si="655"/>
        <v>0</v>
      </c>
      <c r="BB1109" s="41">
        <f t="shared" si="656"/>
        <v>0.16666666666666666</v>
      </c>
      <c r="BC1109" s="41">
        <f t="shared" si="657"/>
        <v>0</v>
      </c>
      <c r="BD1109" s="41">
        <f t="shared" si="658"/>
        <v>1</v>
      </c>
      <c r="BE1109" s="41">
        <f t="shared" si="659"/>
        <v>0</v>
      </c>
      <c r="BF1109" s="41">
        <f t="shared" si="660"/>
        <v>0</v>
      </c>
      <c r="BG1109" s="41">
        <f t="shared" si="661"/>
        <v>0.16666666666666666</v>
      </c>
      <c r="BH1109" s="41">
        <f t="shared" si="662"/>
        <v>0.16666666666666666</v>
      </c>
      <c r="BI1109" s="41">
        <f t="shared" si="663"/>
        <v>0.66666666666666663</v>
      </c>
      <c r="BJ1109" s="41">
        <f t="shared" si="664"/>
        <v>0</v>
      </c>
      <c r="BK1109" s="41">
        <f t="shared" si="665"/>
        <v>0</v>
      </c>
      <c r="BL1109" s="41">
        <f t="shared" si="666"/>
        <v>1</v>
      </c>
      <c r="BM1109" s="41">
        <f t="shared" si="667"/>
        <v>0</v>
      </c>
      <c r="BN1109" s="41">
        <f t="shared" si="668"/>
        <v>0</v>
      </c>
      <c r="BO1109" s="41">
        <f t="shared" si="669"/>
        <v>0</v>
      </c>
      <c r="BP1109" s="41">
        <f t="shared" si="670"/>
        <v>0</v>
      </c>
      <c r="BQ1109" s="41">
        <f t="shared" si="671"/>
        <v>0</v>
      </c>
      <c r="BR1109" s="41">
        <f t="shared" si="672"/>
        <v>0</v>
      </c>
      <c r="BS1109" s="41">
        <f t="shared" si="673"/>
        <v>0</v>
      </c>
      <c r="BT1109" s="41">
        <f t="shared" si="674"/>
        <v>1</v>
      </c>
      <c r="BU1109" s="41">
        <f t="shared" si="675"/>
        <v>1</v>
      </c>
      <c r="BV1109" s="41">
        <f t="shared" si="676"/>
        <v>0</v>
      </c>
      <c r="BW1109" s="41">
        <f t="shared" si="677"/>
        <v>1</v>
      </c>
      <c r="BX1109" s="41" t="str">
        <f t="shared" si="682"/>
        <v>2015Licensed practical nursesBritish Columbia</v>
      </c>
      <c r="BY1109" s="51">
        <f>VLOOKUP(BX1109,'%workplace'!$A$1:$F$381,6,FALSE)</f>
        <v>10483</v>
      </c>
      <c r="BZ1109" s="32">
        <f t="shared" si="683"/>
        <v>5.7235524182008965E-4</v>
      </c>
    </row>
    <row r="1110" spans="1:78" s="8" customFormat="1" hidden="1" x14ac:dyDescent="0.2">
      <c r="A1110" s="8" t="str">
        <f t="shared" si="681"/>
        <v>2015Licensed practical nursesNorthwest TerritoriesAll places of work</v>
      </c>
      <c r="B1110" s="8" t="s">
        <v>3</v>
      </c>
      <c r="C1110" s="8" t="s">
        <v>25</v>
      </c>
      <c r="D1110" s="8" t="s">
        <v>9</v>
      </c>
      <c r="E1110" s="8">
        <v>2015</v>
      </c>
      <c r="F1110" s="8">
        <v>84</v>
      </c>
      <c r="G1110" s="8">
        <v>15</v>
      </c>
      <c r="H1110" s="8">
        <v>0</v>
      </c>
      <c r="I1110" s="8">
        <v>5</v>
      </c>
      <c r="J1110" s="8">
        <v>13</v>
      </c>
      <c r="K1110" s="8">
        <v>11</v>
      </c>
      <c r="L1110" s="8">
        <v>12</v>
      </c>
      <c r="M1110" s="8">
        <v>10</v>
      </c>
      <c r="N1110" s="8">
        <v>14</v>
      </c>
      <c r="O1110" s="8">
        <v>21</v>
      </c>
      <c r="P1110" s="8">
        <v>8</v>
      </c>
      <c r="Q1110" s="8">
        <v>4</v>
      </c>
      <c r="R1110" s="8">
        <v>1</v>
      </c>
      <c r="S1110" s="8">
        <v>0</v>
      </c>
      <c r="T1110" s="8">
        <v>0</v>
      </c>
      <c r="U1110" s="8">
        <v>94</v>
      </c>
      <c r="V1110" s="8">
        <v>1</v>
      </c>
      <c r="W1110" s="8">
        <v>4</v>
      </c>
      <c r="X1110" s="8">
        <v>72</v>
      </c>
      <c r="Y1110" s="8">
        <v>6</v>
      </c>
      <c r="Z1110" s="8">
        <v>16</v>
      </c>
      <c r="AA1110" s="8">
        <v>5</v>
      </c>
      <c r="AB1110" s="8">
        <v>1</v>
      </c>
      <c r="AC1110" s="8">
        <v>0</v>
      </c>
      <c r="AD1110" s="8">
        <v>14</v>
      </c>
      <c r="AE1110" s="8">
        <v>84</v>
      </c>
      <c r="AF1110" s="8">
        <v>0</v>
      </c>
      <c r="AG1110" s="8">
        <v>99</v>
      </c>
      <c r="AH1110" s="8">
        <v>0</v>
      </c>
      <c r="AI1110" s="8">
        <v>0</v>
      </c>
      <c r="AJ1110" s="8">
        <v>56</v>
      </c>
      <c r="AK1110" s="8">
        <v>40</v>
      </c>
      <c r="AL1110" s="8">
        <v>0</v>
      </c>
      <c r="AM1110" s="8">
        <v>3</v>
      </c>
      <c r="AN1110" s="8">
        <v>99</v>
      </c>
      <c r="AO1110" s="41">
        <f t="shared" si="678"/>
        <v>0.84848484848484851</v>
      </c>
      <c r="AP1110" s="41">
        <f t="shared" si="679"/>
        <v>0.15151515151515152</v>
      </c>
      <c r="AQ1110" s="41">
        <f t="shared" si="680"/>
        <v>0</v>
      </c>
      <c r="AR1110" s="41">
        <f t="shared" si="646"/>
        <v>5.0505050505050504E-2</v>
      </c>
      <c r="AS1110" s="41">
        <f t="shared" si="647"/>
        <v>0.13131313131313133</v>
      </c>
      <c r="AT1110" s="41">
        <f t="shared" si="648"/>
        <v>0.1111111111111111</v>
      </c>
      <c r="AU1110" s="41">
        <f t="shared" si="649"/>
        <v>0.12121212121212122</v>
      </c>
      <c r="AV1110" s="41">
        <f t="shared" si="650"/>
        <v>0.10101010101010101</v>
      </c>
      <c r="AW1110" s="41">
        <f t="shared" si="651"/>
        <v>0.14141414141414141</v>
      </c>
      <c r="AX1110" s="41">
        <f t="shared" si="652"/>
        <v>0.21212121212121213</v>
      </c>
      <c r="AY1110" s="41">
        <f t="shared" si="653"/>
        <v>8.0808080808080815E-2</v>
      </c>
      <c r="AZ1110" s="41">
        <f t="shared" si="654"/>
        <v>4.0404040404040407E-2</v>
      </c>
      <c r="BA1110" s="41">
        <f t="shared" si="655"/>
        <v>1.0101010101010102E-2</v>
      </c>
      <c r="BB1110" s="41">
        <f t="shared" si="656"/>
        <v>0</v>
      </c>
      <c r="BC1110" s="41">
        <f t="shared" si="657"/>
        <v>0</v>
      </c>
      <c r="BD1110" s="41">
        <f t="shared" si="658"/>
        <v>0.9494949494949495</v>
      </c>
      <c r="BE1110" s="41">
        <f t="shared" si="659"/>
        <v>1.0101010101010102E-2</v>
      </c>
      <c r="BF1110" s="41">
        <f t="shared" si="660"/>
        <v>4.0404040404040407E-2</v>
      </c>
      <c r="BG1110" s="41">
        <f t="shared" si="661"/>
        <v>0.72727272727272729</v>
      </c>
      <c r="BH1110" s="41">
        <f t="shared" si="662"/>
        <v>6.0606060606060608E-2</v>
      </c>
      <c r="BI1110" s="41">
        <f t="shared" si="663"/>
        <v>0.16161616161616163</v>
      </c>
      <c r="BJ1110" s="41">
        <f t="shared" si="664"/>
        <v>5.0505050505050504E-2</v>
      </c>
      <c r="BK1110" s="41">
        <f t="shared" si="665"/>
        <v>1.0101010101010102E-2</v>
      </c>
      <c r="BL1110" s="41">
        <f t="shared" si="666"/>
        <v>0</v>
      </c>
      <c r="BM1110" s="41">
        <f t="shared" si="667"/>
        <v>0.14141414141414141</v>
      </c>
      <c r="BN1110" s="41">
        <f t="shared" si="668"/>
        <v>0.84848484848484851</v>
      </c>
      <c r="BO1110" s="41">
        <f t="shared" si="669"/>
        <v>0</v>
      </c>
      <c r="BP1110" s="41">
        <f t="shared" si="670"/>
        <v>1</v>
      </c>
      <c r="BQ1110" s="41">
        <f t="shared" si="671"/>
        <v>0</v>
      </c>
      <c r="BR1110" s="41">
        <f t="shared" si="672"/>
        <v>0</v>
      </c>
      <c r="BS1110" s="41">
        <f t="shared" si="673"/>
        <v>0.56565656565656564</v>
      </c>
      <c r="BT1110" s="41">
        <f t="shared" si="674"/>
        <v>0.40404040404040403</v>
      </c>
      <c r="BU1110" s="41">
        <f t="shared" si="675"/>
        <v>0</v>
      </c>
      <c r="BV1110" s="41">
        <f t="shared" si="676"/>
        <v>3.0303030303030304E-2</v>
      </c>
      <c r="BW1110" s="41">
        <f t="shared" si="677"/>
        <v>1</v>
      </c>
      <c r="BX1110" s="41" t="str">
        <f t="shared" si="682"/>
        <v>2015Licensed practical nursesNorthwest Territories</v>
      </c>
      <c r="BY1110" s="51">
        <f>VLOOKUP(BX1110,'%workplace'!$A$1:$F$381,6,FALSE)</f>
        <v>99</v>
      </c>
      <c r="BZ1110" s="32">
        <f t="shared" si="683"/>
        <v>1</v>
      </c>
    </row>
    <row r="1111" spans="1:78" s="8" customFormat="1" hidden="1" x14ac:dyDescent="0.2">
      <c r="A1111" s="8" t="str">
        <f t="shared" si="681"/>
        <v>2015Licensed practical nursesNorthwest TerritoriesCommunity health</v>
      </c>
      <c r="B1111" s="8" t="s">
        <v>3</v>
      </c>
      <c r="C1111" s="8" t="s">
        <v>25</v>
      </c>
      <c r="D1111" s="8" t="s">
        <v>11</v>
      </c>
      <c r="E1111" s="8">
        <v>2015</v>
      </c>
      <c r="F1111" s="8">
        <v>14</v>
      </c>
      <c r="G1111" s="8">
        <v>1</v>
      </c>
      <c r="H1111" s="8">
        <v>0</v>
      </c>
      <c r="I1111" s="8">
        <v>1</v>
      </c>
      <c r="J1111" s="8">
        <v>2</v>
      </c>
      <c r="K1111" s="8">
        <v>2</v>
      </c>
      <c r="L1111" s="8">
        <v>1</v>
      </c>
      <c r="M1111" s="8">
        <v>1</v>
      </c>
      <c r="N1111" s="8">
        <v>2</v>
      </c>
      <c r="O1111" s="8">
        <v>5</v>
      </c>
      <c r="P1111" s="8">
        <v>1</v>
      </c>
      <c r="Q1111" s="8">
        <v>0</v>
      </c>
      <c r="R1111" s="8">
        <v>0</v>
      </c>
      <c r="S1111" s="8">
        <v>0</v>
      </c>
      <c r="T1111" s="8">
        <v>0</v>
      </c>
      <c r="U1111" s="8">
        <v>12</v>
      </c>
      <c r="V1111" s="8">
        <v>0</v>
      </c>
      <c r="W1111" s="8">
        <v>3</v>
      </c>
      <c r="X1111" s="8">
        <v>12</v>
      </c>
      <c r="Y1111" s="8">
        <v>0</v>
      </c>
      <c r="Z1111" s="8">
        <v>3</v>
      </c>
      <c r="AA1111" s="8">
        <v>0</v>
      </c>
      <c r="AB1111" s="8">
        <v>0</v>
      </c>
      <c r="AC1111" s="8">
        <v>0</v>
      </c>
      <c r="AD1111" s="8">
        <v>1</v>
      </c>
      <c r="AE1111" s="8">
        <v>14</v>
      </c>
      <c r="AF1111" s="8">
        <v>0</v>
      </c>
      <c r="AG1111" s="8">
        <v>15</v>
      </c>
      <c r="AH1111" s="8">
        <v>0</v>
      </c>
      <c r="AI1111" s="8">
        <v>0</v>
      </c>
      <c r="AJ1111" s="8">
        <v>4</v>
      </c>
      <c r="AK1111" s="8">
        <v>9</v>
      </c>
      <c r="AL1111" s="8">
        <v>0</v>
      </c>
      <c r="AM1111" s="8">
        <v>2</v>
      </c>
      <c r="AN1111" s="8">
        <v>15</v>
      </c>
      <c r="AO1111" s="41">
        <f t="shared" si="678"/>
        <v>0.93333333333333335</v>
      </c>
      <c r="AP1111" s="41">
        <f t="shared" si="679"/>
        <v>6.6666666666666666E-2</v>
      </c>
      <c r="AQ1111" s="41">
        <f t="shared" si="680"/>
        <v>0</v>
      </c>
      <c r="AR1111" s="41">
        <f t="shared" si="646"/>
        <v>6.6666666666666666E-2</v>
      </c>
      <c r="AS1111" s="41">
        <f t="shared" si="647"/>
        <v>0.13333333333333333</v>
      </c>
      <c r="AT1111" s="41">
        <f t="shared" si="648"/>
        <v>0.13333333333333333</v>
      </c>
      <c r="AU1111" s="41">
        <f t="shared" si="649"/>
        <v>6.6666666666666666E-2</v>
      </c>
      <c r="AV1111" s="41">
        <f t="shared" si="650"/>
        <v>6.6666666666666666E-2</v>
      </c>
      <c r="AW1111" s="41">
        <f t="shared" si="651"/>
        <v>0.13333333333333333</v>
      </c>
      <c r="AX1111" s="41">
        <f t="shared" si="652"/>
        <v>0.33333333333333331</v>
      </c>
      <c r="AY1111" s="41">
        <f t="shared" si="653"/>
        <v>6.6666666666666666E-2</v>
      </c>
      <c r="AZ1111" s="41">
        <f t="shared" si="654"/>
        <v>0</v>
      </c>
      <c r="BA1111" s="41">
        <f t="shared" si="655"/>
        <v>0</v>
      </c>
      <c r="BB1111" s="41">
        <f t="shared" si="656"/>
        <v>0</v>
      </c>
      <c r="BC1111" s="41">
        <f t="shared" si="657"/>
        <v>0</v>
      </c>
      <c r="BD1111" s="41">
        <f t="shared" si="658"/>
        <v>0.8</v>
      </c>
      <c r="BE1111" s="41">
        <f t="shared" si="659"/>
        <v>0</v>
      </c>
      <c r="BF1111" s="41">
        <f t="shared" si="660"/>
        <v>0.2</v>
      </c>
      <c r="BG1111" s="41">
        <f t="shared" si="661"/>
        <v>0.8</v>
      </c>
      <c r="BH1111" s="41">
        <f t="shared" si="662"/>
        <v>0</v>
      </c>
      <c r="BI1111" s="41">
        <f t="shared" si="663"/>
        <v>0.2</v>
      </c>
      <c r="BJ1111" s="41">
        <f t="shared" si="664"/>
        <v>0</v>
      </c>
      <c r="BK1111" s="41">
        <f t="shared" si="665"/>
        <v>0</v>
      </c>
      <c r="BL1111" s="41">
        <f t="shared" si="666"/>
        <v>0</v>
      </c>
      <c r="BM1111" s="41">
        <f t="shared" si="667"/>
        <v>6.6666666666666666E-2</v>
      </c>
      <c r="BN1111" s="41">
        <f t="shared" si="668"/>
        <v>0.93333333333333335</v>
      </c>
      <c r="BO1111" s="41">
        <f t="shared" si="669"/>
        <v>0</v>
      </c>
      <c r="BP1111" s="41">
        <f t="shared" si="670"/>
        <v>1</v>
      </c>
      <c r="BQ1111" s="41">
        <f t="shared" si="671"/>
        <v>0</v>
      </c>
      <c r="BR1111" s="41">
        <f t="shared" si="672"/>
        <v>0</v>
      </c>
      <c r="BS1111" s="41">
        <f t="shared" si="673"/>
        <v>0.26666666666666666</v>
      </c>
      <c r="BT1111" s="41">
        <f t="shared" si="674"/>
        <v>0.6</v>
      </c>
      <c r="BU1111" s="41">
        <f t="shared" si="675"/>
        <v>0</v>
      </c>
      <c r="BV1111" s="41">
        <f t="shared" si="676"/>
        <v>0.13333333333333333</v>
      </c>
      <c r="BW1111" s="41">
        <f t="shared" si="677"/>
        <v>1</v>
      </c>
      <c r="BX1111" s="41" t="str">
        <f t="shared" si="682"/>
        <v>2015Licensed practical nursesNorthwest Territories</v>
      </c>
      <c r="BY1111" s="51">
        <f>VLOOKUP(BX1111,'%workplace'!$A$1:$F$381,6,FALSE)</f>
        <v>99</v>
      </c>
      <c r="BZ1111" s="32">
        <f t="shared" si="683"/>
        <v>0.15151515151515152</v>
      </c>
    </row>
    <row r="1112" spans="1:78" s="8" customFormat="1" hidden="1" x14ac:dyDescent="0.2">
      <c r="A1112" s="8" t="str">
        <f t="shared" si="681"/>
        <v>2015Licensed practical nursesNorthwest TerritoriesNursing home/long-term care</v>
      </c>
      <c r="B1112" s="8" t="s">
        <v>3</v>
      </c>
      <c r="C1112" s="8" t="s">
        <v>25</v>
      </c>
      <c r="D1112" s="8" t="s">
        <v>12</v>
      </c>
      <c r="E1112" s="8">
        <v>2015</v>
      </c>
      <c r="F1112" s="8">
        <v>30</v>
      </c>
      <c r="G1112" s="8">
        <v>9</v>
      </c>
      <c r="H1112" s="8">
        <v>0</v>
      </c>
      <c r="I1112" s="8">
        <v>3</v>
      </c>
      <c r="J1112" s="8">
        <v>5</v>
      </c>
      <c r="K1112" s="8">
        <v>4</v>
      </c>
      <c r="L1112" s="8">
        <v>4</v>
      </c>
      <c r="M1112" s="8">
        <v>5</v>
      </c>
      <c r="N1112" s="8">
        <v>5</v>
      </c>
      <c r="O1112" s="8">
        <v>7</v>
      </c>
      <c r="P1112" s="8">
        <v>3</v>
      </c>
      <c r="Q1112" s="8">
        <v>2</v>
      </c>
      <c r="R1112" s="8">
        <v>1</v>
      </c>
      <c r="S1112" s="8">
        <v>0</v>
      </c>
      <c r="T1112" s="8">
        <v>0</v>
      </c>
      <c r="U1112" s="8">
        <v>38</v>
      </c>
      <c r="V1112" s="8">
        <v>1</v>
      </c>
      <c r="W1112" s="8">
        <v>0</v>
      </c>
      <c r="X1112" s="8">
        <v>27</v>
      </c>
      <c r="Y1112" s="8">
        <v>1</v>
      </c>
      <c r="Z1112" s="8">
        <v>7</v>
      </c>
      <c r="AA1112" s="8">
        <v>4</v>
      </c>
      <c r="AB1112" s="8">
        <v>1</v>
      </c>
      <c r="AC1112" s="8">
        <v>0</v>
      </c>
      <c r="AD1112" s="8">
        <v>2</v>
      </c>
      <c r="AE1112" s="8">
        <v>36</v>
      </c>
      <c r="AF1112" s="8">
        <v>0</v>
      </c>
      <c r="AG1112" s="8">
        <v>39</v>
      </c>
      <c r="AH1112" s="8">
        <v>0</v>
      </c>
      <c r="AI1112" s="8">
        <v>0</v>
      </c>
      <c r="AJ1112" s="8">
        <v>34</v>
      </c>
      <c r="AK1112" s="8">
        <v>4</v>
      </c>
      <c r="AL1112" s="8">
        <v>0</v>
      </c>
      <c r="AM1112" s="8">
        <v>1</v>
      </c>
      <c r="AN1112" s="8">
        <v>39</v>
      </c>
      <c r="AO1112" s="41">
        <f t="shared" si="678"/>
        <v>0.76923076923076927</v>
      </c>
      <c r="AP1112" s="41">
        <f t="shared" si="679"/>
        <v>0.23076923076923078</v>
      </c>
      <c r="AQ1112" s="41">
        <f t="shared" si="680"/>
        <v>0</v>
      </c>
      <c r="AR1112" s="41">
        <f t="shared" si="646"/>
        <v>7.6923076923076927E-2</v>
      </c>
      <c r="AS1112" s="41">
        <f t="shared" si="647"/>
        <v>0.12820512820512819</v>
      </c>
      <c r="AT1112" s="41">
        <f t="shared" si="648"/>
        <v>0.10256410256410256</v>
      </c>
      <c r="AU1112" s="41">
        <f t="shared" si="649"/>
        <v>0.10256410256410256</v>
      </c>
      <c r="AV1112" s="41">
        <f t="shared" si="650"/>
        <v>0.12820512820512819</v>
      </c>
      <c r="AW1112" s="41">
        <f t="shared" si="651"/>
        <v>0.12820512820512819</v>
      </c>
      <c r="AX1112" s="41">
        <f t="shared" si="652"/>
        <v>0.17948717948717949</v>
      </c>
      <c r="AY1112" s="41">
        <f t="shared" si="653"/>
        <v>7.6923076923076927E-2</v>
      </c>
      <c r="AZ1112" s="41">
        <f t="shared" si="654"/>
        <v>5.128205128205128E-2</v>
      </c>
      <c r="BA1112" s="41">
        <f t="shared" si="655"/>
        <v>2.564102564102564E-2</v>
      </c>
      <c r="BB1112" s="41">
        <f t="shared" si="656"/>
        <v>0</v>
      </c>
      <c r="BC1112" s="41">
        <f t="shared" si="657"/>
        <v>0</v>
      </c>
      <c r="BD1112" s="41">
        <f t="shared" si="658"/>
        <v>0.97435897435897434</v>
      </c>
      <c r="BE1112" s="41">
        <f t="shared" si="659"/>
        <v>2.564102564102564E-2</v>
      </c>
      <c r="BF1112" s="41">
        <f t="shared" si="660"/>
        <v>0</v>
      </c>
      <c r="BG1112" s="41">
        <f t="shared" si="661"/>
        <v>0.69230769230769229</v>
      </c>
      <c r="BH1112" s="41">
        <f t="shared" si="662"/>
        <v>2.564102564102564E-2</v>
      </c>
      <c r="BI1112" s="41">
        <f t="shared" si="663"/>
        <v>0.17948717948717949</v>
      </c>
      <c r="BJ1112" s="41">
        <f t="shared" si="664"/>
        <v>0.10256410256410256</v>
      </c>
      <c r="BK1112" s="41">
        <f t="shared" si="665"/>
        <v>2.564102564102564E-2</v>
      </c>
      <c r="BL1112" s="41">
        <f t="shared" si="666"/>
        <v>0</v>
      </c>
      <c r="BM1112" s="41">
        <f t="shared" si="667"/>
        <v>5.128205128205128E-2</v>
      </c>
      <c r="BN1112" s="41">
        <f t="shared" si="668"/>
        <v>0.92307692307692313</v>
      </c>
      <c r="BO1112" s="41">
        <f t="shared" si="669"/>
        <v>0</v>
      </c>
      <c r="BP1112" s="41">
        <f t="shared" si="670"/>
        <v>1</v>
      </c>
      <c r="BQ1112" s="41">
        <f t="shared" si="671"/>
        <v>0</v>
      </c>
      <c r="BR1112" s="41">
        <f t="shared" si="672"/>
        <v>0</v>
      </c>
      <c r="BS1112" s="41">
        <f t="shared" si="673"/>
        <v>0.87179487179487181</v>
      </c>
      <c r="BT1112" s="41">
        <f t="shared" si="674"/>
        <v>0.10256410256410256</v>
      </c>
      <c r="BU1112" s="41">
        <f t="shared" si="675"/>
        <v>0</v>
      </c>
      <c r="BV1112" s="41">
        <f t="shared" si="676"/>
        <v>2.564102564102564E-2</v>
      </c>
      <c r="BW1112" s="41">
        <f t="shared" si="677"/>
        <v>1</v>
      </c>
      <c r="BX1112" s="41" t="str">
        <f t="shared" si="682"/>
        <v>2015Licensed practical nursesNorthwest Territories</v>
      </c>
      <c r="BY1112" s="51">
        <f>VLOOKUP(BX1112,'%workplace'!$A$1:$F$381,6,FALSE)</f>
        <v>99</v>
      </c>
      <c r="BZ1112" s="32">
        <f t="shared" si="683"/>
        <v>0.39393939393939392</v>
      </c>
    </row>
    <row r="1113" spans="1:78" s="8" customFormat="1" hidden="1" x14ac:dyDescent="0.2">
      <c r="A1113" s="8" t="str">
        <f t="shared" si="681"/>
        <v>2015Licensed practical nursesNorthwest TerritoriesHospital</v>
      </c>
      <c r="B1113" s="8" t="s">
        <v>3</v>
      </c>
      <c r="C1113" s="8" t="s">
        <v>25</v>
      </c>
      <c r="D1113" s="8" t="s">
        <v>10</v>
      </c>
      <c r="E1113" s="8">
        <v>2015</v>
      </c>
      <c r="F1113" s="8">
        <v>32</v>
      </c>
      <c r="G1113" s="8">
        <v>5</v>
      </c>
      <c r="H1113" s="8">
        <v>0</v>
      </c>
      <c r="I1113" s="8">
        <v>0</v>
      </c>
      <c r="J1113" s="8">
        <v>6</v>
      </c>
      <c r="K1113" s="8">
        <v>4</v>
      </c>
      <c r="L1113" s="8">
        <v>5</v>
      </c>
      <c r="M1113" s="8">
        <v>3</v>
      </c>
      <c r="N1113" s="8">
        <v>7</v>
      </c>
      <c r="O1113" s="8">
        <v>6</v>
      </c>
      <c r="P1113" s="8">
        <v>4</v>
      </c>
      <c r="Q1113" s="8">
        <v>2</v>
      </c>
      <c r="R1113" s="8">
        <v>0</v>
      </c>
      <c r="S1113" s="8">
        <v>0</v>
      </c>
      <c r="T1113" s="8">
        <v>0</v>
      </c>
      <c r="U1113" s="8">
        <v>36</v>
      </c>
      <c r="V1113" s="8">
        <v>0</v>
      </c>
      <c r="W1113" s="8">
        <v>1</v>
      </c>
      <c r="X1113" s="8">
        <v>26</v>
      </c>
      <c r="Y1113" s="8">
        <v>5</v>
      </c>
      <c r="Z1113" s="8">
        <v>6</v>
      </c>
      <c r="AA1113" s="8">
        <v>0</v>
      </c>
      <c r="AB1113" s="8">
        <v>0</v>
      </c>
      <c r="AC1113" s="8">
        <v>0</v>
      </c>
      <c r="AD1113" s="8">
        <v>7</v>
      </c>
      <c r="AE1113" s="8">
        <v>30</v>
      </c>
      <c r="AF1113" s="8">
        <v>0</v>
      </c>
      <c r="AG1113" s="8">
        <v>37</v>
      </c>
      <c r="AH1113" s="8">
        <v>0</v>
      </c>
      <c r="AI1113" s="8">
        <v>0</v>
      </c>
      <c r="AJ1113" s="8">
        <v>16</v>
      </c>
      <c r="AK1113" s="8">
        <v>21</v>
      </c>
      <c r="AL1113" s="8">
        <v>0</v>
      </c>
      <c r="AM1113" s="8">
        <v>0</v>
      </c>
      <c r="AN1113" s="8">
        <v>37</v>
      </c>
      <c r="AO1113" s="41">
        <f t="shared" si="678"/>
        <v>0.86486486486486491</v>
      </c>
      <c r="AP1113" s="41">
        <f t="shared" si="679"/>
        <v>0.13513513513513514</v>
      </c>
      <c r="AQ1113" s="41">
        <f t="shared" si="680"/>
        <v>0</v>
      </c>
      <c r="AR1113" s="41">
        <f t="shared" si="646"/>
        <v>0</v>
      </c>
      <c r="AS1113" s="41">
        <f t="shared" si="647"/>
        <v>0.16216216216216217</v>
      </c>
      <c r="AT1113" s="41">
        <f t="shared" si="648"/>
        <v>0.10810810810810811</v>
      </c>
      <c r="AU1113" s="41">
        <f t="shared" si="649"/>
        <v>0.13513513513513514</v>
      </c>
      <c r="AV1113" s="41">
        <f t="shared" si="650"/>
        <v>8.1081081081081086E-2</v>
      </c>
      <c r="AW1113" s="41">
        <f t="shared" si="651"/>
        <v>0.1891891891891892</v>
      </c>
      <c r="AX1113" s="41">
        <f t="shared" si="652"/>
        <v>0.16216216216216217</v>
      </c>
      <c r="AY1113" s="41">
        <f t="shared" si="653"/>
        <v>0.10810810810810811</v>
      </c>
      <c r="AZ1113" s="41">
        <f t="shared" si="654"/>
        <v>5.4054054054054057E-2</v>
      </c>
      <c r="BA1113" s="41">
        <f t="shared" si="655"/>
        <v>0</v>
      </c>
      <c r="BB1113" s="41">
        <f t="shared" si="656"/>
        <v>0</v>
      </c>
      <c r="BC1113" s="41">
        <f t="shared" si="657"/>
        <v>0</v>
      </c>
      <c r="BD1113" s="41">
        <f t="shared" si="658"/>
        <v>0.97297297297297303</v>
      </c>
      <c r="BE1113" s="41">
        <f t="shared" si="659"/>
        <v>0</v>
      </c>
      <c r="BF1113" s="41">
        <f t="shared" si="660"/>
        <v>2.7027027027027029E-2</v>
      </c>
      <c r="BG1113" s="41">
        <f t="shared" si="661"/>
        <v>0.70270270270270274</v>
      </c>
      <c r="BH1113" s="41">
        <f t="shared" si="662"/>
        <v>0.13513513513513514</v>
      </c>
      <c r="BI1113" s="41">
        <f t="shared" si="663"/>
        <v>0.16216216216216217</v>
      </c>
      <c r="BJ1113" s="41">
        <f t="shared" si="664"/>
        <v>0</v>
      </c>
      <c r="BK1113" s="41">
        <f t="shared" si="665"/>
        <v>0</v>
      </c>
      <c r="BL1113" s="41">
        <f t="shared" si="666"/>
        <v>0</v>
      </c>
      <c r="BM1113" s="41">
        <f t="shared" si="667"/>
        <v>0.1891891891891892</v>
      </c>
      <c r="BN1113" s="41">
        <f t="shared" si="668"/>
        <v>0.81081081081081086</v>
      </c>
      <c r="BO1113" s="41">
        <f t="shared" si="669"/>
        <v>0</v>
      </c>
      <c r="BP1113" s="41">
        <f t="shared" si="670"/>
        <v>1</v>
      </c>
      <c r="BQ1113" s="41">
        <f t="shared" si="671"/>
        <v>0</v>
      </c>
      <c r="BR1113" s="41">
        <f t="shared" si="672"/>
        <v>0</v>
      </c>
      <c r="BS1113" s="41">
        <f t="shared" si="673"/>
        <v>0.43243243243243246</v>
      </c>
      <c r="BT1113" s="41">
        <f t="shared" si="674"/>
        <v>0.56756756756756754</v>
      </c>
      <c r="BU1113" s="41">
        <f t="shared" si="675"/>
        <v>0</v>
      </c>
      <c r="BV1113" s="41">
        <f t="shared" si="676"/>
        <v>0</v>
      </c>
      <c r="BW1113" s="41">
        <f t="shared" si="677"/>
        <v>1</v>
      </c>
      <c r="BX1113" s="41" t="str">
        <f t="shared" si="682"/>
        <v>2015Licensed practical nursesNorthwest Territories</v>
      </c>
      <c r="BY1113" s="51">
        <f>VLOOKUP(BX1113,'%workplace'!$A$1:$F$381,6,FALSE)</f>
        <v>99</v>
      </c>
      <c r="BZ1113" s="32">
        <f t="shared" si="683"/>
        <v>0.37373737373737376</v>
      </c>
    </row>
    <row r="1114" spans="1:78" s="8" customFormat="1" hidden="1" x14ac:dyDescent="0.2">
      <c r="A1114" s="8" t="str">
        <f t="shared" si="681"/>
        <v>2015Licensed practical nursesNorthwest TerritoriesOther places of work</v>
      </c>
      <c r="B1114" s="8" t="s">
        <v>3</v>
      </c>
      <c r="C1114" s="8" t="s">
        <v>25</v>
      </c>
      <c r="D1114" s="8" t="s">
        <v>13</v>
      </c>
      <c r="E1114" s="8">
        <v>2015</v>
      </c>
      <c r="F1114" s="8">
        <v>8</v>
      </c>
      <c r="G1114" s="8">
        <v>0</v>
      </c>
      <c r="H1114" s="8">
        <v>0</v>
      </c>
      <c r="I1114" s="8">
        <v>1</v>
      </c>
      <c r="J1114" s="8">
        <v>0</v>
      </c>
      <c r="K1114" s="8">
        <v>1</v>
      </c>
      <c r="L1114" s="8">
        <v>2</v>
      </c>
      <c r="M1114" s="8">
        <v>1</v>
      </c>
      <c r="N1114" s="8">
        <v>0</v>
      </c>
      <c r="O1114" s="8">
        <v>3</v>
      </c>
      <c r="P1114" s="8">
        <v>0</v>
      </c>
      <c r="Q1114" s="8">
        <v>0</v>
      </c>
      <c r="R1114" s="8">
        <v>0</v>
      </c>
      <c r="S1114" s="8">
        <v>0</v>
      </c>
      <c r="T1114" s="8">
        <v>0</v>
      </c>
      <c r="U1114" s="8">
        <v>8</v>
      </c>
      <c r="V1114" s="8">
        <v>0</v>
      </c>
      <c r="W1114" s="8">
        <v>0</v>
      </c>
      <c r="X1114" s="8">
        <v>7</v>
      </c>
      <c r="Y1114" s="8">
        <v>0</v>
      </c>
      <c r="Z1114" s="8">
        <v>0</v>
      </c>
      <c r="AA1114" s="8">
        <v>1</v>
      </c>
      <c r="AB1114" s="8">
        <v>0</v>
      </c>
      <c r="AC1114" s="8">
        <v>0</v>
      </c>
      <c r="AD1114" s="8">
        <v>4</v>
      </c>
      <c r="AE1114" s="8">
        <v>4</v>
      </c>
      <c r="AF1114" s="8">
        <v>0</v>
      </c>
      <c r="AG1114" s="8">
        <v>8</v>
      </c>
      <c r="AH1114" s="8">
        <v>0</v>
      </c>
      <c r="AI1114" s="8">
        <v>0</v>
      </c>
      <c r="AJ1114" s="8">
        <v>2</v>
      </c>
      <c r="AK1114" s="8">
        <v>6</v>
      </c>
      <c r="AL1114" s="8">
        <v>0</v>
      </c>
      <c r="AM1114" s="8">
        <v>0</v>
      </c>
      <c r="AN1114" s="8">
        <v>8</v>
      </c>
      <c r="AO1114" s="41">
        <f t="shared" si="678"/>
        <v>1</v>
      </c>
      <c r="AP1114" s="41">
        <f t="shared" si="679"/>
        <v>0</v>
      </c>
      <c r="AQ1114" s="41">
        <f t="shared" si="680"/>
        <v>0</v>
      </c>
      <c r="AR1114" s="41">
        <f t="shared" si="646"/>
        <v>0.125</v>
      </c>
      <c r="AS1114" s="41">
        <f t="shared" si="647"/>
        <v>0</v>
      </c>
      <c r="AT1114" s="41">
        <f t="shared" si="648"/>
        <v>0.125</v>
      </c>
      <c r="AU1114" s="41">
        <f t="shared" si="649"/>
        <v>0.25</v>
      </c>
      <c r="AV1114" s="41">
        <f t="shared" si="650"/>
        <v>0.125</v>
      </c>
      <c r="AW1114" s="41">
        <f t="shared" si="651"/>
        <v>0</v>
      </c>
      <c r="AX1114" s="41">
        <f t="shared" si="652"/>
        <v>0.375</v>
      </c>
      <c r="AY1114" s="41">
        <f t="shared" si="653"/>
        <v>0</v>
      </c>
      <c r="AZ1114" s="41">
        <f t="shared" si="654"/>
        <v>0</v>
      </c>
      <c r="BA1114" s="41">
        <f t="shared" si="655"/>
        <v>0</v>
      </c>
      <c r="BB1114" s="41">
        <f t="shared" si="656"/>
        <v>0</v>
      </c>
      <c r="BC1114" s="41">
        <f t="shared" si="657"/>
        <v>0</v>
      </c>
      <c r="BD1114" s="41">
        <f t="shared" si="658"/>
        <v>1</v>
      </c>
      <c r="BE1114" s="41">
        <f t="shared" si="659"/>
        <v>0</v>
      </c>
      <c r="BF1114" s="41">
        <f t="shared" si="660"/>
        <v>0</v>
      </c>
      <c r="BG1114" s="41">
        <f t="shared" si="661"/>
        <v>0.875</v>
      </c>
      <c r="BH1114" s="41">
        <f t="shared" si="662"/>
        <v>0</v>
      </c>
      <c r="BI1114" s="41">
        <f t="shared" si="663"/>
        <v>0</v>
      </c>
      <c r="BJ1114" s="41">
        <f t="shared" si="664"/>
        <v>0.125</v>
      </c>
      <c r="BK1114" s="41">
        <f t="shared" si="665"/>
        <v>0</v>
      </c>
      <c r="BL1114" s="41">
        <f t="shared" si="666"/>
        <v>0</v>
      </c>
      <c r="BM1114" s="41">
        <f t="shared" si="667"/>
        <v>0.5</v>
      </c>
      <c r="BN1114" s="41">
        <f t="shared" si="668"/>
        <v>0.5</v>
      </c>
      <c r="BO1114" s="41">
        <f t="shared" si="669"/>
        <v>0</v>
      </c>
      <c r="BP1114" s="41">
        <f t="shared" si="670"/>
        <v>1</v>
      </c>
      <c r="BQ1114" s="41">
        <f t="shared" si="671"/>
        <v>0</v>
      </c>
      <c r="BR1114" s="41">
        <f t="shared" si="672"/>
        <v>0</v>
      </c>
      <c r="BS1114" s="41">
        <f t="shared" si="673"/>
        <v>0.25</v>
      </c>
      <c r="BT1114" s="41">
        <f t="shared" si="674"/>
        <v>0.75</v>
      </c>
      <c r="BU1114" s="41">
        <f t="shared" si="675"/>
        <v>0</v>
      </c>
      <c r="BV1114" s="41">
        <f t="shared" si="676"/>
        <v>0</v>
      </c>
      <c r="BW1114" s="41">
        <f t="shared" si="677"/>
        <v>1</v>
      </c>
      <c r="BX1114" s="41" t="str">
        <f t="shared" si="682"/>
        <v>2015Licensed practical nursesNorthwest Territories</v>
      </c>
      <c r="BY1114" s="51">
        <f>VLOOKUP(BX1114,'%workplace'!$A$1:$F$381,6,FALSE)</f>
        <v>99</v>
      </c>
      <c r="BZ1114" s="32">
        <f t="shared" si="683"/>
        <v>8.0808080808080815E-2</v>
      </c>
    </row>
    <row r="1115" spans="1:78" hidden="1" x14ac:dyDescent="0.2">
      <c r="A1115" s="212" t="str">
        <f t="shared" si="681"/>
        <v>2015Registered psychiatric nursesManitobaAll places of work</v>
      </c>
      <c r="B1115" s="212" t="s">
        <v>8</v>
      </c>
      <c r="C1115" s="212" t="s">
        <v>20</v>
      </c>
      <c r="D1115" s="212" t="s">
        <v>9</v>
      </c>
      <c r="E1115" s="212">
        <v>2015</v>
      </c>
      <c r="F1115" s="212">
        <v>752</v>
      </c>
      <c r="G1115" s="212">
        <v>186</v>
      </c>
      <c r="H1115" s="212">
        <v>0</v>
      </c>
      <c r="I1115" s="212">
        <v>99</v>
      </c>
      <c r="J1115" s="212">
        <v>90</v>
      </c>
      <c r="K1115" s="212">
        <v>92</v>
      </c>
      <c r="L1115" s="212">
        <v>72</v>
      </c>
      <c r="M1115" s="212">
        <v>98</v>
      </c>
      <c r="N1115" s="212">
        <v>159</v>
      </c>
      <c r="O1115" s="212">
        <v>153</v>
      </c>
      <c r="P1115" s="212">
        <v>107</v>
      </c>
      <c r="Q1115" s="212">
        <v>27</v>
      </c>
      <c r="R1115" s="212">
        <v>9</v>
      </c>
      <c r="S1115" s="212">
        <v>32</v>
      </c>
      <c r="T1115" s="212">
        <v>0</v>
      </c>
      <c r="U1115" s="212">
        <v>929</v>
      </c>
      <c r="V1115" s="212">
        <v>9</v>
      </c>
      <c r="W1115" s="212">
        <v>0</v>
      </c>
      <c r="X1115" s="212">
        <v>564</v>
      </c>
      <c r="Y1115" s="212">
        <v>290</v>
      </c>
      <c r="Z1115" s="212">
        <v>84</v>
      </c>
      <c r="AA1115" s="212">
        <v>0</v>
      </c>
      <c r="AB1115" s="212">
        <v>79</v>
      </c>
      <c r="AC1115" s="212">
        <v>0</v>
      </c>
      <c r="AD1115" s="212">
        <v>161</v>
      </c>
      <c r="AE1115" s="212">
        <v>698</v>
      </c>
      <c r="AF1115" s="212">
        <v>98</v>
      </c>
      <c r="AG1115" s="212">
        <v>802</v>
      </c>
      <c r="AH1115" s="212">
        <v>37</v>
      </c>
      <c r="AI1115" s="212">
        <v>1</v>
      </c>
      <c r="AJ1115" s="212">
        <v>290</v>
      </c>
      <c r="AK1115" s="212">
        <v>648</v>
      </c>
      <c r="AL1115" s="212">
        <v>0</v>
      </c>
      <c r="AM1115" s="212">
        <v>0</v>
      </c>
      <c r="AN1115" s="212">
        <v>938</v>
      </c>
      <c r="AO1115" s="41">
        <f t="shared" si="678"/>
        <v>0.80170575692963753</v>
      </c>
      <c r="AP1115" s="41">
        <f t="shared" si="679"/>
        <v>0.19829424307036247</v>
      </c>
      <c r="AQ1115" s="41">
        <f t="shared" si="680"/>
        <v>0</v>
      </c>
      <c r="AR1115" s="41">
        <f t="shared" si="646"/>
        <v>0.10554371002132196</v>
      </c>
      <c r="AS1115" s="41">
        <f t="shared" si="647"/>
        <v>9.5948827292110878E-2</v>
      </c>
      <c r="AT1115" s="41">
        <f t="shared" si="648"/>
        <v>9.8081023454157784E-2</v>
      </c>
      <c r="AU1115" s="41">
        <f t="shared" si="649"/>
        <v>7.6759061833688705E-2</v>
      </c>
      <c r="AV1115" s="41">
        <f t="shared" si="650"/>
        <v>0.1044776119402985</v>
      </c>
      <c r="AW1115" s="41">
        <f t="shared" si="651"/>
        <v>0.16950959488272921</v>
      </c>
      <c r="AX1115" s="41">
        <f t="shared" si="652"/>
        <v>0.16311300639658849</v>
      </c>
      <c r="AY1115" s="41">
        <f t="shared" si="653"/>
        <v>0.1140724946695096</v>
      </c>
      <c r="AZ1115" s="41">
        <f t="shared" si="654"/>
        <v>2.8784648187633263E-2</v>
      </c>
      <c r="BA1115" s="41">
        <f t="shared" si="655"/>
        <v>9.5948827292110881E-3</v>
      </c>
      <c r="BB1115" s="41">
        <f t="shared" si="656"/>
        <v>3.4115138592750532E-2</v>
      </c>
      <c r="BC1115" s="41">
        <f t="shared" si="657"/>
        <v>0</v>
      </c>
      <c r="BD1115" s="41">
        <f t="shared" si="658"/>
        <v>0.99040511727078895</v>
      </c>
      <c r="BE1115" s="41">
        <f t="shared" si="659"/>
        <v>9.5948827292110881E-3</v>
      </c>
      <c r="BF1115" s="41">
        <f t="shared" si="660"/>
        <v>0</v>
      </c>
      <c r="BG1115" s="41">
        <f t="shared" si="661"/>
        <v>0.6012793176972282</v>
      </c>
      <c r="BH1115" s="41">
        <f t="shared" si="662"/>
        <v>0.30916844349680173</v>
      </c>
      <c r="BI1115" s="41">
        <f t="shared" si="663"/>
        <v>8.9552238805970144E-2</v>
      </c>
      <c r="BJ1115" s="41">
        <f t="shared" si="664"/>
        <v>0</v>
      </c>
      <c r="BK1115" s="41">
        <f t="shared" si="665"/>
        <v>8.4221748400852878E-2</v>
      </c>
      <c r="BL1115" s="41">
        <f t="shared" si="666"/>
        <v>0</v>
      </c>
      <c r="BM1115" s="41">
        <f t="shared" si="667"/>
        <v>0.17164179104477612</v>
      </c>
      <c r="BN1115" s="41">
        <f t="shared" si="668"/>
        <v>0.74413646055437099</v>
      </c>
      <c r="BO1115" s="41">
        <f t="shared" si="669"/>
        <v>0.1044776119402985</v>
      </c>
      <c r="BP1115" s="41">
        <f t="shared" si="670"/>
        <v>0.85501066098081024</v>
      </c>
      <c r="BQ1115" s="41">
        <f t="shared" si="671"/>
        <v>3.9445628997867806E-2</v>
      </c>
      <c r="BR1115" s="41">
        <f t="shared" si="672"/>
        <v>1.0660980810234541E-3</v>
      </c>
      <c r="BS1115" s="41">
        <f t="shared" si="673"/>
        <v>0.30916844349680173</v>
      </c>
      <c r="BT1115" s="41">
        <f t="shared" si="674"/>
        <v>0.69083155650319827</v>
      </c>
      <c r="BU1115" s="41">
        <f t="shared" si="675"/>
        <v>0</v>
      </c>
      <c r="BV1115" s="41">
        <f t="shared" si="676"/>
        <v>0</v>
      </c>
      <c r="BW1115" s="41">
        <f t="shared" si="677"/>
        <v>1</v>
      </c>
      <c r="BX1115" s="41" t="str">
        <f t="shared" si="682"/>
        <v>2015Registered psychiatric nursesManitoba</v>
      </c>
      <c r="BY1115" s="51">
        <f>VLOOKUP(BX1115,'%workplace'!$A$1:$F$381,6,FALSE)</f>
        <v>938</v>
      </c>
      <c r="BZ1115" s="32">
        <f t="shared" si="683"/>
        <v>1</v>
      </c>
    </row>
    <row r="1116" spans="1:78" hidden="1" x14ac:dyDescent="0.2">
      <c r="A1116" s="212" t="str">
        <f t="shared" si="681"/>
        <v>2015Registered psychiatric nursesManitobaCommunity health</v>
      </c>
      <c r="B1116" s="212" t="s">
        <v>8</v>
      </c>
      <c r="C1116" s="212" t="s">
        <v>20</v>
      </c>
      <c r="D1116" s="212" t="s">
        <v>11</v>
      </c>
      <c r="E1116" s="212">
        <v>2015</v>
      </c>
      <c r="F1116" s="212">
        <v>212</v>
      </c>
      <c r="G1116" s="212">
        <v>46</v>
      </c>
      <c r="H1116" s="212">
        <v>0</v>
      </c>
      <c r="I1116" s="212">
        <v>16</v>
      </c>
      <c r="J1116" s="212">
        <v>25</v>
      </c>
      <c r="K1116" s="212">
        <v>29</v>
      </c>
      <c r="L1116" s="212">
        <v>17</v>
      </c>
      <c r="M1116" s="212">
        <v>29</v>
      </c>
      <c r="N1116" s="212">
        <v>59</v>
      </c>
      <c r="O1116" s="212">
        <v>46</v>
      </c>
      <c r="P1116" s="212">
        <v>25</v>
      </c>
      <c r="Q1116" s="212">
        <v>4</v>
      </c>
      <c r="R1116" s="212">
        <v>3</v>
      </c>
      <c r="S1116" s="212">
        <v>5</v>
      </c>
      <c r="T1116" s="212">
        <v>0</v>
      </c>
      <c r="U1116" s="212">
        <v>255</v>
      </c>
      <c r="V1116" s="212">
        <v>3</v>
      </c>
      <c r="W1116" s="212">
        <v>0</v>
      </c>
      <c r="X1116" s="212">
        <v>196</v>
      </c>
      <c r="Y1116" s="212">
        <v>41</v>
      </c>
      <c r="Z1116" s="212">
        <v>21</v>
      </c>
      <c r="AA1116" s="212">
        <v>0</v>
      </c>
      <c r="AB1116" s="212">
        <v>15</v>
      </c>
      <c r="AC1116" s="212">
        <v>0</v>
      </c>
      <c r="AD1116" s="212">
        <v>53</v>
      </c>
      <c r="AE1116" s="212">
        <v>190</v>
      </c>
      <c r="AF1116" s="212">
        <v>18</v>
      </c>
      <c r="AG1116" s="212">
        <v>235</v>
      </c>
      <c r="AH1116" s="212">
        <v>5</v>
      </c>
      <c r="AI1116" s="212">
        <v>0</v>
      </c>
      <c r="AJ1116" s="212">
        <v>83</v>
      </c>
      <c r="AK1116" s="212">
        <v>175</v>
      </c>
      <c r="AL1116" s="212">
        <v>0</v>
      </c>
      <c r="AM1116" s="212">
        <v>0</v>
      </c>
      <c r="AN1116" s="212">
        <v>258</v>
      </c>
      <c r="AO1116" s="41">
        <f t="shared" si="678"/>
        <v>0.82170542635658916</v>
      </c>
      <c r="AP1116" s="41">
        <f t="shared" si="679"/>
        <v>0.17829457364341086</v>
      </c>
      <c r="AQ1116" s="41">
        <f t="shared" si="680"/>
        <v>0</v>
      </c>
      <c r="AR1116" s="41">
        <f t="shared" si="646"/>
        <v>6.2015503875968991E-2</v>
      </c>
      <c r="AS1116" s="41">
        <f t="shared" si="647"/>
        <v>9.6899224806201556E-2</v>
      </c>
      <c r="AT1116" s="41">
        <f t="shared" si="648"/>
        <v>0.1124031007751938</v>
      </c>
      <c r="AU1116" s="41">
        <f t="shared" si="649"/>
        <v>6.589147286821706E-2</v>
      </c>
      <c r="AV1116" s="41">
        <f t="shared" si="650"/>
        <v>0.1124031007751938</v>
      </c>
      <c r="AW1116" s="41">
        <f t="shared" si="651"/>
        <v>0.22868217054263565</v>
      </c>
      <c r="AX1116" s="41">
        <f t="shared" si="652"/>
        <v>0.17829457364341086</v>
      </c>
      <c r="AY1116" s="41">
        <f t="shared" si="653"/>
        <v>9.6899224806201556E-2</v>
      </c>
      <c r="AZ1116" s="41">
        <f t="shared" si="654"/>
        <v>1.5503875968992248E-2</v>
      </c>
      <c r="BA1116" s="41">
        <f t="shared" si="655"/>
        <v>1.1627906976744186E-2</v>
      </c>
      <c r="BB1116" s="41">
        <f t="shared" si="656"/>
        <v>1.937984496124031E-2</v>
      </c>
      <c r="BC1116" s="41">
        <f t="shared" si="657"/>
        <v>0</v>
      </c>
      <c r="BD1116" s="41">
        <f t="shared" si="658"/>
        <v>0.98837209302325579</v>
      </c>
      <c r="BE1116" s="41">
        <f t="shared" si="659"/>
        <v>1.1627906976744186E-2</v>
      </c>
      <c r="BF1116" s="41">
        <f t="shared" si="660"/>
        <v>0</v>
      </c>
      <c r="BG1116" s="41">
        <f t="shared" si="661"/>
        <v>0.75968992248062017</v>
      </c>
      <c r="BH1116" s="41">
        <f t="shared" si="662"/>
        <v>0.15891472868217055</v>
      </c>
      <c r="BI1116" s="41">
        <f t="shared" si="663"/>
        <v>8.1395348837209308E-2</v>
      </c>
      <c r="BJ1116" s="41">
        <f t="shared" si="664"/>
        <v>0</v>
      </c>
      <c r="BK1116" s="41">
        <f t="shared" si="665"/>
        <v>5.8139534883720929E-2</v>
      </c>
      <c r="BL1116" s="41">
        <f t="shared" si="666"/>
        <v>0</v>
      </c>
      <c r="BM1116" s="41">
        <f t="shared" si="667"/>
        <v>0.20542635658914729</v>
      </c>
      <c r="BN1116" s="41">
        <f t="shared" si="668"/>
        <v>0.73643410852713176</v>
      </c>
      <c r="BO1116" s="41">
        <f t="shared" si="669"/>
        <v>6.9767441860465115E-2</v>
      </c>
      <c r="BP1116" s="41">
        <f t="shared" si="670"/>
        <v>0.91085271317829453</v>
      </c>
      <c r="BQ1116" s="41">
        <f t="shared" si="671"/>
        <v>1.937984496124031E-2</v>
      </c>
      <c r="BR1116" s="41">
        <f t="shared" si="672"/>
        <v>0</v>
      </c>
      <c r="BS1116" s="41">
        <f t="shared" si="673"/>
        <v>0.32170542635658916</v>
      </c>
      <c r="BT1116" s="41">
        <f t="shared" si="674"/>
        <v>0.67829457364341084</v>
      </c>
      <c r="BU1116" s="41">
        <f t="shared" si="675"/>
        <v>0</v>
      </c>
      <c r="BV1116" s="41">
        <f t="shared" si="676"/>
        <v>0</v>
      </c>
      <c r="BW1116" s="41">
        <f t="shared" si="677"/>
        <v>1</v>
      </c>
      <c r="BX1116" s="41" t="str">
        <f t="shared" si="682"/>
        <v>2015Registered psychiatric nursesManitoba</v>
      </c>
      <c r="BY1116" s="51">
        <f>VLOOKUP(BX1116,'%workplace'!$A$1:$F$381,6,FALSE)</f>
        <v>938</v>
      </c>
      <c r="BZ1116" s="32">
        <f t="shared" si="683"/>
        <v>0.27505330490405117</v>
      </c>
    </row>
    <row r="1117" spans="1:78" hidden="1" x14ac:dyDescent="0.2">
      <c r="A1117" s="212" t="str">
        <f t="shared" si="681"/>
        <v>2015Registered psychiatric nursesManitobaNursing home/long-term care</v>
      </c>
      <c r="B1117" s="212" t="s">
        <v>8</v>
      </c>
      <c r="C1117" s="212" t="s">
        <v>20</v>
      </c>
      <c r="D1117" s="212" t="s">
        <v>12</v>
      </c>
      <c r="E1117" s="212">
        <v>2015</v>
      </c>
      <c r="F1117" s="212">
        <v>133</v>
      </c>
      <c r="G1117" s="212">
        <v>31</v>
      </c>
      <c r="H1117" s="212">
        <v>0</v>
      </c>
      <c r="I1117" s="212">
        <v>9</v>
      </c>
      <c r="J1117" s="212">
        <v>11</v>
      </c>
      <c r="K1117" s="212">
        <v>10</v>
      </c>
      <c r="L1117" s="212">
        <v>16</v>
      </c>
      <c r="M1117" s="212">
        <v>18</v>
      </c>
      <c r="N1117" s="212">
        <v>27</v>
      </c>
      <c r="O1117" s="212">
        <v>39</v>
      </c>
      <c r="P1117" s="212">
        <v>19</v>
      </c>
      <c r="Q1117" s="212">
        <v>7</v>
      </c>
      <c r="R1117" s="212">
        <v>3</v>
      </c>
      <c r="S1117" s="212">
        <v>5</v>
      </c>
      <c r="T1117" s="212">
        <v>0</v>
      </c>
      <c r="U1117" s="212">
        <v>162</v>
      </c>
      <c r="V1117" s="212">
        <v>2</v>
      </c>
      <c r="W1117" s="212">
        <v>0</v>
      </c>
      <c r="X1117" s="212">
        <v>73</v>
      </c>
      <c r="Y1117" s="212">
        <v>71</v>
      </c>
      <c r="Z1117" s="212">
        <v>20</v>
      </c>
      <c r="AA1117" s="212">
        <v>0</v>
      </c>
      <c r="AB1117" s="212">
        <v>25</v>
      </c>
      <c r="AC1117" s="212">
        <v>0</v>
      </c>
      <c r="AD1117" s="212">
        <v>16</v>
      </c>
      <c r="AE1117" s="212">
        <v>123</v>
      </c>
      <c r="AF1117" s="212">
        <v>27</v>
      </c>
      <c r="AG1117" s="212">
        <v>133</v>
      </c>
      <c r="AH1117" s="212">
        <v>4</v>
      </c>
      <c r="AI1117" s="212">
        <v>0</v>
      </c>
      <c r="AJ1117" s="212">
        <v>39</v>
      </c>
      <c r="AK1117" s="212">
        <v>125</v>
      </c>
      <c r="AL1117" s="212">
        <v>0</v>
      </c>
      <c r="AM1117" s="212">
        <v>0</v>
      </c>
      <c r="AN1117" s="212">
        <v>164</v>
      </c>
      <c r="AO1117" s="41">
        <f t="shared" si="678"/>
        <v>0.81097560975609762</v>
      </c>
      <c r="AP1117" s="41">
        <f t="shared" si="679"/>
        <v>0.18902439024390244</v>
      </c>
      <c r="AQ1117" s="41">
        <f t="shared" si="680"/>
        <v>0</v>
      </c>
      <c r="AR1117" s="41">
        <f t="shared" si="646"/>
        <v>5.4878048780487805E-2</v>
      </c>
      <c r="AS1117" s="41">
        <f t="shared" si="647"/>
        <v>6.7073170731707321E-2</v>
      </c>
      <c r="AT1117" s="41">
        <f t="shared" si="648"/>
        <v>6.097560975609756E-2</v>
      </c>
      <c r="AU1117" s="41">
        <f t="shared" si="649"/>
        <v>9.7560975609756101E-2</v>
      </c>
      <c r="AV1117" s="41">
        <f t="shared" si="650"/>
        <v>0.10975609756097561</v>
      </c>
      <c r="AW1117" s="41">
        <f t="shared" si="651"/>
        <v>0.16463414634146342</v>
      </c>
      <c r="AX1117" s="41">
        <f t="shared" si="652"/>
        <v>0.23780487804878048</v>
      </c>
      <c r="AY1117" s="41">
        <f t="shared" si="653"/>
        <v>0.11585365853658537</v>
      </c>
      <c r="AZ1117" s="41">
        <f t="shared" si="654"/>
        <v>4.2682926829268296E-2</v>
      </c>
      <c r="BA1117" s="41">
        <f t="shared" si="655"/>
        <v>1.8292682926829267E-2</v>
      </c>
      <c r="BB1117" s="41">
        <f t="shared" si="656"/>
        <v>3.048780487804878E-2</v>
      </c>
      <c r="BC1117" s="41">
        <f t="shared" si="657"/>
        <v>0</v>
      </c>
      <c r="BD1117" s="41">
        <f t="shared" si="658"/>
        <v>0.98780487804878048</v>
      </c>
      <c r="BE1117" s="41">
        <f t="shared" si="659"/>
        <v>1.2195121951219513E-2</v>
      </c>
      <c r="BF1117" s="41">
        <f t="shared" si="660"/>
        <v>0</v>
      </c>
      <c r="BG1117" s="41">
        <f t="shared" si="661"/>
        <v>0.4451219512195122</v>
      </c>
      <c r="BH1117" s="41">
        <f t="shared" si="662"/>
        <v>0.43292682926829268</v>
      </c>
      <c r="BI1117" s="41">
        <f t="shared" si="663"/>
        <v>0.12195121951219512</v>
      </c>
      <c r="BJ1117" s="41">
        <f t="shared" si="664"/>
        <v>0</v>
      </c>
      <c r="BK1117" s="41">
        <f t="shared" si="665"/>
        <v>0.1524390243902439</v>
      </c>
      <c r="BL1117" s="41">
        <f t="shared" si="666"/>
        <v>0</v>
      </c>
      <c r="BM1117" s="41">
        <f t="shared" si="667"/>
        <v>9.7560975609756101E-2</v>
      </c>
      <c r="BN1117" s="41">
        <f t="shared" si="668"/>
        <v>0.75</v>
      </c>
      <c r="BO1117" s="41">
        <f t="shared" si="669"/>
        <v>0.16463414634146342</v>
      </c>
      <c r="BP1117" s="41">
        <f t="shared" si="670"/>
        <v>0.81097560975609762</v>
      </c>
      <c r="BQ1117" s="41">
        <f t="shared" si="671"/>
        <v>2.4390243902439025E-2</v>
      </c>
      <c r="BR1117" s="41">
        <f t="shared" si="672"/>
        <v>0</v>
      </c>
      <c r="BS1117" s="41">
        <f t="shared" si="673"/>
        <v>0.23780487804878048</v>
      </c>
      <c r="BT1117" s="41">
        <f t="shared" si="674"/>
        <v>0.76219512195121952</v>
      </c>
      <c r="BU1117" s="41">
        <f t="shared" si="675"/>
        <v>0</v>
      </c>
      <c r="BV1117" s="41">
        <f t="shared" si="676"/>
        <v>0</v>
      </c>
      <c r="BW1117" s="41">
        <f t="shared" si="677"/>
        <v>1</v>
      </c>
      <c r="BX1117" s="41" t="str">
        <f t="shared" si="682"/>
        <v>2015Registered psychiatric nursesManitoba</v>
      </c>
      <c r="BY1117" s="51">
        <f>VLOOKUP(BX1117,'%workplace'!$A$1:$F$381,6,FALSE)</f>
        <v>938</v>
      </c>
      <c r="BZ1117" s="32">
        <f t="shared" si="683"/>
        <v>0.17484008528784648</v>
      </c>
    </row>
    <row r="1118" spans="1:78" hidden="1" x14ac:dyDescent="0.2">
      <c r="A1118" s="212" t="str">
        <f t="shared" si="681"/>
        <v>2015Registered psychiatric nursesManitobaHospital</v>
      </c>
      <c r="B1118" s="212" t="s">
        <v>8</v>
      </c>
      <c r="C1118" s="212" t="s">
        <v>20</v>
      </c>
      <c r="D1118" s="212" t="s">
        <v>10</v>
      </c>
      <c r="E1118" s="212">
        <v>2015</v>
      </c>
      <c r="F1118" s="212">
        <v>316</v>
      </c>
      <c r="G1118" s="212">
        <v>87</v>
      </c>
      <c r="H1118" s="212">
        <v>0</v>
      </c>
      <c r="I1118" s="212">
        <v>68</v>
      </c>
      <c r="J1118" s="212">
        <v>45</v>
      </c>
      <c r="K1118" s="212">
        <v>43</v>
      </c>
      <c r="L1118" s="212">
        <v>30</v>
      </c>
      <c r="M1118" s="212">
        <v>38</v>
      </c>
      <c r="N1118" s="212">
        <v>49</v>
      </c>
      <c r="O1118" s="212">
        <v>47</v>
      </c>
      <c r="P1118" s="212">
        <v>48</v>
      </c>
      <c r="Q1118" s="212">
        <v>11</v>
      </c>
      <c r="R1118" s="212">
        <v>3</v>
      </c>
      <c r="S1118" s="212">
        <v>21</v>
      </c>
      <c r="T1118" s="212">
        <v>0</v>
      </c>
      <c r="U1118" s="212">
        <v>400</v>
      </c>
      <c r="V1118" s="212">
        <v>3</v>
      </c>
      <c r="W1118" s="212">
        <v>0</v>
      </c>
      <c r="X1118" s="212">
        <v>209</v>
      </c>
      <c r="Y1118" s="212">
        <v>153</v>
      </c>
      <c r="Z1118" s="212">
        <v>41</v>
      </c>
      <c r="AA1118" s="212">
        <v>0</v>
      </c>
      <c r="AB1118" s="212">
        <v>25</v>
      </c>
      <c r="AC1118" s="212">
        <v>0</v>
      </c>
      <c r="AD1118" s="212">
        <v>31</v>
      </c>
      <c r="AE1118" s="212">
        <v>347</v>
      </c>
      <c r="AF1118" s="212">
        <v>29</v>
      </c>
      <c r="AG1118" s="212">
        <v>368</v>
      </c>
      <c r="AH1118" s="212">
        <v>6</v>
      </c>
      <c r="AI1118" s="212">
        <v>0</v>
      </c>
      <c r="AJ1118" s="212">
        <v>154</v>
      </c>
      <c r="AK1118" s="212">
        <v>249</v>
      </c>
      <c r="AL1118" s="212">
        <v>0</v>
      </c>
      <c r="AM1118" s="212">
        <v>0</v>
      </c>
      <c r="AN1118" s="212">
        <v>403</v>
      </c>
      <c r="AO1118" s="41">
        <f t="shared" si="678"/>
        <v>0.78411910669975182</v>
      </c>
      <c r="AP1118" s="41">
        <f t="shared" si="679"/>
        <v>0.21588089330024815</v>
      </c>
      <c r="AQ1118" s="41">
        <f t="shared" si="680"/>
        <v>0</v>
      </c>
      <c r="AR1118" s="41">
        <f t="shared" si="646"/>
        <v>0.16873449131513649</v>
      </c>
      <c r="AS1118" s="41">
        <f t="shared" si="647"/>
        <v>0.11166253101736973</v>
      </c>
      <c r="AT1118" s="41">
        <f t="shared" si="648"/>
        <v>0.10669975186104218</v>
      </c>
      <c r="AU1118" s="41">
        <f t="shared" si="649"/>
        <v>7.4441687344913146E-2</v>
      </c>
      <c r="AV1118" s="41">
        <f t="shared" si="650"/>
        <v>9.4292803970223327E-2</v>
      </c>
      <c r="AW1118" s="41">
        <f t="shared" si="651"/>
        <v>0.12158808933002481</v>
      </c>
      <c r="AX1118" s="41">
        <f t="shared" si="652"/>
        <v>0.11662531017369727</v>
      </c>
      <c r="AY1118" s="41">
        <f t="shared" si="653"/>
        <v>0.11910669975186104</v>
      </c>
      <c r="AZ1118" s="41">
        <f t="shared" si="654"/>
        <v>2.729528535980149E-2</v>
      </c>
      <c r="BA1118" s="41">
        <f t="shared" si="655"/>
        <v>7.4441687344913151E-3</v>
      </c>
      <c r="BB1118" s="41">
        <f t="shared" si="656"/>
        <v>5.2109181141439205E-2</v>
      </c>
      <c r="BC1118" s="41">
        <f t="shared" si="657"/>
        <v>0</v>
      </c>
      <c r="BD1118" s="41">
        <f t="shared" si="658"/>
        <v>0.99255583126550873</v>
      </c>
      <c r="BE1118" s="41">
        <f t="shared" si="659"/>
        <v>7.4441687344913151E-3</v>
      </c>
      <c r="BF1118" s="41">
        <f t="shared" si="660"/>
        <v>0</v>
      </c>
      <c r="BG1118" s="41">
        <f t="shared" si="661"/>
        <v>0.5186104218362283</v>
      </c>
      <c r="BH1118" s="41">
        <f t="shared" si="662"/>
        <v>0.37965260545905705</v>
      </c>
      <c r="BI1118" s="41">
        <f t="shared" si="663"/>
        <v>0.10173697270471464</v>
      </c>
      <c r="BJ1118" s="41">
        <f t="shared" si="664"/>
        <v>0</v>
      </c>
      <c r="BK1118" s="41">
        <f t="shared" si="665"/>
        <v>6.2034739454094295E-2</v>
      </c>
      <c r="BL1118" s="41">
        <f t="shared" si="666"/>
        <v>0</v>
      </c>
      <c r="BM1118" s="41">
        <f t="shared" si="667"/>
        <v>7.6923076923076927E-2</v>
      </c>
      <c r="BN1118" s="41">
        <f t="shared" si="668"/>
        <v>0.86104218362282881</v>
      </c>
      <c r="BO1118" s="41">
        <f t="shared" si="669"/>
        <v>7.1960297766749379E-2</v>
      </c>
      <c r="BP1118" s="41">
        <f t="shared" si="670"/>
        <v>0.91315136476426795</v>
      </c>
      <c r="BQ1118" s="41">
        <f t="shared" si="671"/>
        <v>1.488833746898263E-2</v>
      </c>
      <c r="BR1118" s="41">
        <f t="shared" si="672"/>
        <v>0</v>
      </c>
      <c r="BS1118" s="41">
        <f t="shared" si="673"/>
        <v>0.38213399503722084</v>
      </c>
      <c r="BT1118" s="41">
        <f t="shared" si="674"/>
        <v>0.6178660049627791</v>
      </c>
      <c r="BU1118" s="41">
        <f t="shared" si="675"/>
        <v>0</v>
      </c>
      <c r="BV1118" s="41">
        <f t="shared" si="676"/>
        <v>0</v>
      </c>
      <c r="BW1118" s="41">
        <f t="shared" si="677"/>
        <v>1</v>
      </c>
      <c r="BX1118" s="41" t="str">
        <f t="shared" si="682"/>
        <v>2015Registered psychiatric nursesManitoba</v>
      </c>
      <c r="BY1118" s="51">
        <f>VLOOKUP(BX1118,'%workplace'!$A$1:$F$381,6,FALSE)</f>
        <v>938</v>
      </c>
      <c r="BZ1118" s="32">
        <f t="shared" si="683"/>
        <v>0.42963752665245203</v>
      </c>
    </row>
    <row r="1119" spans="1:78" hidden="1" x14ac:dyDescent="0.2">
      <c r="A1119" s="212" t="str">
        <f t="shared" si="681"/>
        <v>2015Registered psychiatric nursesManitobaOther places of work</v>
      </c>
      <c r="B1119" s="212" t="s">
        <v>8</v>
      </c>
      <c r="C1119" s="212" t="s">
        <v>20</v>
      </c>
      <c r="D1119" s="212" t="s">
        <v>13</v>
      </c>
      <c r="E1119" s="212">
        <v>2015</v>
      </c>
      <c r="F1119" s="212">
        <v>91</v>
      </c>
      <c r="G1119" s="212">
        <v>22</v>
      </c>
      <c r="H1119" s="212">
        <v>0</v>
      </c>
      <c r="I1119" s="212">
        <v>6</v>
      </c>
      <c r="J1119" s="212">
        <v>9</v>
      </c>
      <c r="K1119" s="212">
        <v>10</v>
      </c>
      <c r="L1119" s="212">
        <v>9</v>
      </c>
      <c r="M1119" s="212">
        <v>13</v>
      </c>
      <c r="N1119" s="212">
        <v>24</v>
      </c>
      <c r="O1119" s="212">
        <v>21</v>
      </c>
      <c r="P1119" s="212">
        <v>15</v>
      </c>
      <c r="Q1119" s="212">
        <v>5</v>
      </c>
      <c r="R1119" s="212">
        <v>0</v>
      </c>
      <c r="S1119" s="212">
        <v>1</v>
      </c>
      <c r="T1119" s="212">
        <v>0</v>
      </c>
      <c r="U1119" s="212">
        <v>112</v>
      </c>
      <c r="V1119" s="212">
        <v>1</v>
      </c>
      <c r="W1119" s="212">
        <v>0</v>
      </c>
      <c r="X1119" s="212">
        <v>86</v>
      </c>
      <c r="Y1119" s="212">
        <v>25</v>
      </c>
      <c r="Z1119" s="212">
        <v>2</v>
      </c>
      <c r="AA1119" s="212">
        <v>0</v>
      </c>
      <c r="AB1119" s="212">
        <v>14</v>
      </c>
      <c r="AC1119" s="212">
        <v>0</v>
      </c>
      <c r="AD1119" s="212">
        <v>61</v>
      </c>
      <c r="AE1119" s="212">
        <v>38</v>
      </c>
      <c r="AF1119" s="212">
        <v>24</v>
      </c>
      <c r="AG1119" s="212">
        <v>66</v>
      </c>
      <c r="AH1119" s="212">
        <v>22</v>
      </c>
      <c r="AI1119" s="212">
        <v>1</v>
      </c>
      <c r="AJ1119" s="212">
        <v>14</v>
      </c>
      <c r="AK1119" s="212">
        <v>99</v>
      </c>
      <c r="AL1119" s="212">
        <v>0</v>
      </c>
      <c r="AM1119" s="212">
        <v>0</v>
      </c>
      <c r="AN1119" s="212">
        <v>113</v>
      </c>
      <c r="AO1119" s="41">
        <f t="shared" si="678"/>
        <v>0.80530973451327437</v>
      </c>
      <c r="AP1119" s="41">
        <f t="shared" si="679"/>
        <v>0.19469026548672566</v>
      </c>
      <c r="AQ1119" s="41">
        <f t="shared" si="680"/>
        <v>0</v>
      </c>
      <c r="AR1119" s="41">
        <f t="shared" si="646"/>
        <v>5.3097345132743362E-2</v>
      </c>
      <c r="AS1119" s="41">
        <f t="shared" si="647"/>
        <v>7.9646017699115043E-2</v>
      </c>
      <c r="AT1119" s="41">
        <f t="shared" si="648"/>
        <v>8.8495575221238937E-2</v>
      </c>
      <c r="AU1119" s="41">
        <f t="shared" si="649"/>
        <v>7.9646017699115043E-2</v>
      </c>
      <c r="AV1119" s="41">
        <f t="shared" si="650"/>
        <v>0.11504424778761062</v>
      </c>
      <c r="AW1119" s="41">
        <f t="shared" si="651"/>
        <v>0.21238938053097345</v>
      </c>
      <c r="AX1119" s="41">
        <f t="shared" si="652"/>
        <v>0.18584070796460178</v>
      </c>
      <c r="AY1119" s="41">
        <f t="shared" si="653"/>
        <v>0.13274336283185842</v>
      </c>
      <c r="AZ1119" s="41">
        <f t="shared" si="654"/>
        <v>4.4247787610619468E-2</v>
      </c>
      <c r="BA1119" s="41">
        <f t="shared" si="655"/>
        <v>0</v>
      </c>
      <c r="BB1119" s="41">
        <f t="shared" si="656"/>
        <v>8.8495575221238937E-3</v>
      </c>
      <c r="BC1119" s="41">
        <f t="shared" si="657"/>
        <v>0</v>
      </c>
      <c r="BD1119" s="41">
        <f t="shared" si="658"/>
        <v>0.99115044247787609</v>
      </c>
      <c r="BE1119" s="41">
        <f t="shared" si="659"/>
        <v>8.8495575221238937E-3</v>
      </c>
      <c r="BF1119" s="41">
        <f t="shared" si="660"/>
        <v>0</v>
      </c>
      <c r="BG1119" s="41">
        <f t="shared" si="661"/>
        <v>0.76106194690265483</v>
      </c>
      <c r="BH1119" s="41">
        <f t="shared" si="662"/>
        <v>0.22123893805309736</v>
      </c>
      <c r="BI1119" s="41">
        <f t="shared" si="663"/>
        <v>1.7699115044247787E-2</v>
      </c>
      <c r="BJ1119" s="41">
        <f t="shared" si="664"/>
        <v>0</v>
      </c>
      <c r="BK1119" s="41">
        <f t="shared" si="665"/>
        <v>0.12389380530973451</v>
      </c>
      <c r="BL1119" s="41">
        <f t="shared" si="666"/>
        <v>0</v>
      </c>
      <c r="BM1119" s="41">
        <f t="shared" si="667"/>
        <v>0.53982300884955747</v>
      </c>
      <c r="BN1119" s="41">
        <f t="shared" si="668"/>
        <v>0.33628318584070799</v>
      </c>
      <c r="BO1119" s="41">
        <f t="shared" si="669"/>
        <v>0.21238938053097345</v>
      </c>
      <c r="BP1119" s="41">
        <f t="shared" si="670"/>
        <v>0.58407079646017701</v>
      </c>
      <c r="BQ1119" s="41">
        <f t="shared" si="671"/>
        <v>0.19469026548672566</v>
      </c>
      <c r="BR1119" s="41">
        <f t="shared" si="672"/>
        <v>8.8495575221238937E-3</v>
      </c>
      <c r="BS1119" s="41">
        <f t="shared" si="673"/>
        <v>0.12389380530973451</v>
      </c>
      <c r="BT1119" s="41">
        <f t="shared" si="674"/>
        <v>0.87610619469026552</v>
      </c>
      <c r="BU1119" s="41">
        <f t="shared" si="675"/>
        <v>0</v>
      </c>
      <c r="BV1119" s="41">
        <f t="shared" si="676"/>
        <v>0</v>
      </c>
      <c r="BW1119" s="41">
        <f t="shared" si="677"/>
        <v>1</v>
      </c>
      <c r="BX1119" s="41" t="str">
        <f t="shared" si="682"/>
        <v>2015Registered psychiatric nursesManitoba</v>
      </c>
      <c r="BY1119" s="51">
        <f>VLOOKUP(BX1119,'%workplace'!$A$1:$F$381,6,FALSE)</f>
        <v>938</v>
      </c>
      <c r="BZ1119" s="32">
        <f t="shared" si="683"/>
        <v>0.12046908315565032</v>
      </c>
    </row>
    <row r="1120" spans="1:78" s="8" customFormat="1" hidden="1" x14ac:dyDescent="0.2">
      <c r="A1120" s="8" t="str">
        <f t="shared" si="681"/>
        <v>2015Registered psychiatric nursesSaskatchewanAll places of work</v>
      </c>
      <c r="B1120" s="8" t="s">
        <v>8</v>
      </c>
      <c r="C1120" s="8" t="s">
        <v>21</v>
      </c>
      <c r="D1120" s="8" t="s">
        <v>9</v>
      </c>
      <c r="E1120" s="8">
        <v>2015</v>
      </c>
      <c r="F1120" s="8">
        <v>723</v>
      </c>
      <c r="G1120" s="8">
        <v>118</v>
      </c>
      <c r="H1120" s="8">
        <v>0</v>
      </c>
      <c r="I1120" s="8">
        <v>82</v>
      </c>
      <c r="J1120" s="8">
        <v>42</v>
      </c>
      <c r="K1120" s="8">
        <v>37</v>
      </c>
      <c r="L1120" s="8">
        <v>94</v>
      </c>
      <c r="M1120" s="8">
        <v>137</v>
      </c>
      <c r="N1120" s="8">
        <v>163</v>
      </c>
      <c r="O1120" s="8">
        <v>130</v>
      </c>
      <c r="P1120" s="8">
        <v>93</v>
      </c>
      <c r="Q1120" s="8">
        <v>35</v>
      </c>
      <c r="R1120" s="8">
        <v>13</v>
      </c>
      <c r="S1120" s="8">
        <v>15</v>
      </c>
      <c r="T1120" s="8">
        <v>0</v>
      </c>
      <c r="U1120" s="8">
        <v>797</v>
      </c>
      <c r="V1120" s="8">
        <v>11</v>
      </c>
      <c r="W1120" s="8">
        <v>33</v>
      </c>
      <c r="X1120" s="8">
        <v>582</v>
      </c>
      <c r="Y1120" s="8">
        <v>153</v>
      </c>
      <c r="Z1120" s="8">
        <v>99</v>
      </c>
      <c r="AA1120" s="8">
        <v>7</v>
      </c>
      <c r="AB1120" s="8">
        <v>98</v>
      </c>
      <c r="AC1120" s="8">
        <v>22</v>
      </c>
      <c r="AD1120" s="8">
        <v>101</v>
      </c>
      <c r="AE1120" s="8">
        <v>620</v>
      </c>
      <c r="AF1120" s="8">
        <v>28</v>
      </c>
      <c r="AG1120" s="8">
        <v>746</v>
      </c>
      <c r="AH1120" s="8">
        <v>44</v>
      </c>
      <c r="AI1120" s="8">
        <v>0</v>
      </c>
      <c r="AJ1120" s="8">
        <v>111</v>
      </c>
      <c r="AK1120" s="8">
        <v>730</v>
      </c>
      <c r="AL1120" s="8">
        <v>23</v>
      </c>
      <c r="AM1120" s="8">
        <v>0</v>
      </c>
      <c r="AN1120" s="8">
        <v>841</v>
      </c>
      <c r="AO1120" s="41">
        <f t="shared" si="678"/>
        <v>0.85969084423305586</v>
      </c>
      <c r="AP1120" s="41">
        <f t="shared" si="679"/>
        <v>0.14030915576694411</v>
      </c>
      <c r="AQ1120" s="41">
        <f t="shared" si="680"/>
        <v>0</v>
      </c>
      <c r="AR1120" s="41">
        <f t="shared" si="646"/>
        <v>9.7502972651605235E-2</v>
      </c>
      <c r="AS1120" s="41">
        <f t="shared" si="647"/>
        <v>4.9940546967895363E-2</v>
      </c>
      <c r="AT1120" s="41">
        <f t="shared" si="648"/>
        <v>4.3995243757431628E-2</v>
      </c>
      <c r="AU1120" s="41">
        <f t="shared" si="649"/>
        <v>0.1117717003567182</v>
      </c>
      <c r="AV1120" s="41">
        <f t="shared" si="650"/>
        <v>0.16290130796670629</v>
      </c>
      <c r="AW1120" s="41">
        <f t="shared" si="651"/>
        <v>0.19381688466111771</v>
      </c>
      <c r="AX1120" s="41">
        <f t="shared" si="652"/>
        <v>0.15457788347205709</v>
      </c>
      <c r="AY1120" s="41">
        <f t="shared" si="653"/>
        <v>0.11058263971462545</v>
      </c>
      <c r="AZ1120" s="41">
        <f t="shared" si="654"/>
        <v>4.1617122473246136E-2</v>
      </c>
      <c r="BA1120" s="41">
        <f t="shared" si="655"/>
        <v>1.5457788347205707E-2</v>
      </c>
      <c r="BB1120" s="41">
        <f t="shared" si="656"/>
        <v>1.78359096313912E-2</v>
      </c>
      <c r="BC1120" s="41">
        <f t="shared" si="657"/>
        <v>0</v>
      </c>
      <c r="BD1120" s="41">
        <f t="shared" si="658"/>
        <v>0.94768133174791913</v>
      </c>
      <c r="BE1120" s="41">
        <f t="shared" si="659"/>
        <v>1.3079667063020214E-2</v>
      </c>
      <c r="BF1120" s="41">
        <f t="shared" si="660"/>
        <v>3.9239001189060645E-2</v>
      </c>
      <c r="BG1120" s="41">
        <f t="shared" si="661"/>
        <v>0.69203329369797861</v>
      </c>
      <c r="BH1120" s="41">
        <f t="shared" si="662"/>
        <v>0.18192627824019025</v>
      </c>
      <c r="BI1120" s="41">
        <f t="shared" si="663"/>
        <v>0.11771700356718193</v>
      </c>
      <c r="BJ1120" s="41">
        <f t="shared" si="664"/>
        <v>8.3234244946492272E-3</v>
      </c>
      <c r="BK1120" s="41">
        <f t="shared" si="665"/>
        <v>0.11652794292508918</v>
      </c>
      <c r="BL1120" s="41">
        <f t="shared" si="666"/>
        <v>2.6159334126040427E-2</v>
      </c>
      <c r="BM1120" s="41">
        <f t="shared" si="667"/>
        <v>0.12009512485136742</v>
      </c>
      <c r="BN1120" s="41">
        <f t="shared" si="668"/>
        <v>0.73721759809750298</v>
      </c>
      <c r="BO1120" s="41">
        <f t="shared" si="669"/>
        <v>3.3293697978596909E-2</v>
      </c>
      <c r="BP1120" s="41">
        <f t="shared" si="670"/>
        <v>0.88703923900118908</v>
      </c>
      <c r="BQ1120" s="41">
        <f t="shared" si="671"/>
        <v>5.2318668252080855E-2</v>
      </c>
      <c r="BR1120" s="41">
        <f t="shared" si="672"/>
        <v>0</v>
      </c>
      <c r="BS1120" s="41">
        <f t="shared" si="673"/>
        <v>0.13198573127229488</v>
      </c>
      <c r="BT1120" s="41">
        <f t="shared" si="674"/>
        <v>0.86801426872770515</v>
      </c>
      <c r="BU1120" s="41">
        <f t="shared" si="675"/>
        <v>2.7348394768133173E-2</v>
      </c>
      <c r="BV1120" s="41">
        <f t="shared" si="676"/>
        <v>0</v>
      </c>
      <c r="BW1120" s="41">
        <f t="shared" si="677"/>
        <v>1</v>
      </c>
      <c r="BX1120" s="41" t="str">
        <f t="shared" si="682"/>
        <v>2015Registered psychiatric nursesSaskatchewan</v>
      </c>
      <c r="BY1120" s="51">
        <f>VLOOKUP(BX1120,'%workplace'!$A$1:$F$381,6,FALSE)</f>
        <v>841</v>
      </c>
      <c r="BZ1120" s="32">
        <f t="shared" si="683"/>
        <v>1</v>
      </c>
    </row>
    <row r="1121" spans="1:78" s="8" customFormat="1" hidden="1" x14ac:dyDescent="0.2">
      <c r="A1121" s="8" t="str">
        <f t="shared" si="681"/>
        <v>2015Registered psychiatric nursesSaskatchewanCommunity health</v>
      </c>
      <c r="B1121" s="8" t="s">
        <v>8</v>
      </c>
      <c r="C1121" s="8" t="s">
        <v>21</v>
      </c>
      <c r="D1121" s="8" t="s">
        <v>11</v>
      </c>
      <c r="E1121" s="8">
        <v>2015</v>
      </c>
      <c r="F1121" s="8">
        <v>177</v>
      </c>
      <c r="G1121" s="8">
        <v>28</v>
      </c>
      <c r="H1121" s="8">
        <v>0</v>
      </c>
      <c r="I1121" s="8">
        <v>10</v>
      </c>
      <c r="J1121" s="8">
        <v>13</v>
      </c>
      <c r="K1121" s="8">
        <v>7</v>
      </c>
      <c r="L1121" s="8">
        <v>25</v>
      </c>
      <c r="M1121" s="8">
        <v>37</v>
      </c>
      <c r="N1121" s="8">
        <v>40</v>
      </c>
      <c r="O1121" s="8">
        <v>40</v>
      </c>
      <c r="P1121" s="8">
        <v>22</v>
      </c>
      <c r="Q1121" s="8">
        <v>5</v>
      </c>
      <c r="R1121" s="8">
        <v>4</v>
      </c>
      <c r="S1121" s="8">
        <v>2</v>
      </c>
      <c r="T1121" s="8">
        <v>0</v>
      </c>
      <c r="U1121" s="8">
        <v>203</v>
      </c>
      <c r="V1121" s="8">
        <v>0</v>
      </c>
      <c r="W1121" s="8">
        <v>2</v>
      </c>
      <c r="X1121" s="8">
        <v>151</v>
      </c>
      <c r="Y1121" s="8">
        <v>38</v>
      </c>
      <c r="Z1121" s="8">
        <v>16</v>
      </c>
      <c r="AA1121" s="8">
        <v>0</v>
      </c>
      <c r="AB1121" s="8">
        <v>14</v>
      </c>
      <c r="AC1121" s="8">
        <v>0</v>
      </c>
      <c r="AD1121" s="8">
        <v>19</v>
      </c>
      <c r="AE1121" s="8">
        <v>172</v>
      </c>
      <c r="AF1121" s="8">
        <v>1</v>
      </c>
      <c r="AG1121" s="8">
        <v>199</v>
      </c>
      <c r="AH1121" s="8">
        <v>5</v>
      </c>
      <c r="AI1121" s="8">
        <v>0</v>
      </c>
      <c r="AJ1121" s="8">
        <v>29</v>
      </c>
      <c r="AK1121" s="8">
        <v>176</v>
      </c>
      <c r="AL1121" s="8">
        <v>0</v>
      </c>
      <c r="AM1121" s="8">
        <v>0</v>
      </c>
      <c r="AN1121" s="8">
        <v>205</v>
      </c>
      <c r="AO1121" s="41">
        <f t="shared" si="678"/>
        <v>0.86341463414634145</v>
      </c>
      <c r="AP1121" s="41">
        <f t="shared" si="679"/>
        <v>0.13658536585365855</v>
      </c>
      <c r="AQ1121" s="41">
        <f t="shared" si="680"/>
        <v>0</v>
      </c>
      <c r="AR1121" s="41">
        <f t="shared" si="646"/>
        <v>4.878048780487805E-2</v>
      </c>
      <c r="AS1121" s="41">
        <f t="shared" si="647"/>
        <v>6.3414634146341464E-2</v>
      </c>
      <c r="AT1121" s="41">
        <f t="shared" si="648"/>
        <v>3.4146341463414637E-2</v>
      </c>
      <c r="AU1121" s="41">
        <f t="shared" si="649"/>
        <v>0.12195121951219512</v>
      </c>
      <c r="AV1121" s="41">
        <f t="shared" si="650"/>
        <v>0.18048780487804877</v>
      </c>
      <c r="AW1121" s="41">
        <f t="shared" si="651"/>
        <v>0.1951219512195122</v>
      </c>
      <c r="AX1121" s="41">
        <f t="shared" si="652"/>
        <v>0.1951219512195122</v>
      </c>
      <c r="AY1121" s="41">
        <f t="shared" si="653"/>
        <v>0.10731707317073171</v>
      </c>
      <c r="AZ1121" s="41">
        <f t="shared" si="654"/>
        <v>2.4390243902439025E-2</v>
      </c>
      <c r="BA1121" s="41">
        <f t="shared" si="655"/>
        <v>1.9512195121951219E-2</v>
      </c>
      <c r="BB1121" s="41">
        <f t="shared" si="656"/>
        <v>9.7560975609756097E-3</v>
      </c>
      <c r="BC1121" s="41">
        <f t="shared" si="657"/>
        <v>0</v>
      </c>
      <c r="BD1121" s="41">
        <f t="shared" si="658"/>
        <v>0.99024390243902438</v>
      </c>
      <c r="BE1121" s="41">
        <f t="shared" si="659"/>
        <v>0</v>
      </c>
      <c r="BF1121" s="41">
        <f t="shared" si="660"/>
        <v>9.7560975609756097E-3</v>
      </c>
      <c r="BG1121" s="41">
        <f t="shared" si="661"/>
        <v>0.73658536585365852</v>
      </c>
      <c r="BH1121" s="41">
        <f t="shared" si="662"/>
        <v>0.18536585365853658</v>
      </c>
      <c r="BI1121" s="41">
        <f t="shared" si="663"/>
        <v>7.8048780487804878E-2</v>
      </c>
      <c r="BJ1121" s="41">
        <f t="shared" si="664"/>
        <v>0</v>
      </c>
      <c r="BK1121" s="41">
        <f t="shared" si="665"/>
        <v>6.8292682926829273E-2</v>
      </c>
      <c r="BL1121" s="41">
        <f t="shared" si="666"/>
        <v>0</v>
      </c>
      <c r="BM1121" s="41">
        <f t="shared" si="667"/>
        <v>9.2682926829268292E-2</v>
      </c>
      <c r="BN1121" s="41">
        <f t="shared" si="668"/>
        <v>0.83902439024390241</v>
      </c>
      <c r="BO1121" s="41">
        <f t="shared" si="669"/>
        <v>4.8780487804878049E-3</v>
      </c>
      <c r="BP1121" s="41">
        <f t="shared" si="670"/>
        <v>0.97073170731707314</v>
      </c>
      <c r="BQ1121" s="41">
        <f t="shared" si="671"/>
        <v>2.4390243902439025E-2</v>
      </c>
      <c r="BR1121" s="41">
        <f t="shared" si="672"/>
        <v>0</v>
      </c>
      <c r="BS1121" s="41">
        <f t="shared" si="673"/>
        <v>0.14146341463414633</v>
      </c>
      <c r="BT1121" s="41">
        <f t="shared" si="674"/>
        <v>0.85853658536585364</v>
      </c>
      <c r="BU1121" s="41">
        <f t="shared" si="675"/>
        <v>0</v>
      </c>
      <c r="BV1121" s="41">
        <f t="shared" si="676"/>
        <v>0</v>
      </c>
      <c r="BW1121" s="41">
        <f t="shared" si="677"/>
        <v>1</v>
      </c>
      <c r="BX1121" s="41" t="str">
        <f t="shared" si="682"/>
        <v>2015Registered psychiatric nursesSaskatchewan</v>
      </c>
      <c r="BY1121" s="51">
        <f>VLOOKUP(BX1121,'%workplace'!$A$1:$F$381,6,FALSE)</f>
        <v>841</v>
      </c>
      <c r="BZ1121" s="32">
        <f t="shared" si="683"/>
        <v>0.24375743162901309</v>
      </c>
    </row>
    <row r="1122" spans="1:78" s="8" customFormat="1" hidden="1" x14ac:dyDescent="0.2">
      <c r="A1122" s="8" t="str">
        <f t="shared" si="681"/>
        <v>2015Registered psychiatric nursesSaskatchewanNursing home/long-term care</v>
      </c>
      <c r="B1122" s="8" t="s">
        <v>8</v>
      </c>
      <c r="C1122" s="8" t="s">
        <v>21</v>
      </c>
      <c r="D1122" s="8" t="s">
        <v>12</v>
      </c>
      <c r="E1122" s="8">
        <v>2015</v>
      </c>
      <c r="F1122" s="8">
        <v>250</v>
      </c>
      <c r="G1122" s="8">
        <v>26</v>
      </c>
      <c r="H1122" s="8">
        <v>0</v>
      </c>
      <c r="I1122" s="8">
        <v>38</v>
      </c>
      <c r="J1122" s="8">
        <v>13</v>
      </c>
      <c r="K1122" s="8">
        <v>15</v>
      </c>
      <c r="L1122" s="8">
        <v>31</v>
      </c>
      <c r="M1122" s="8">
        <v>45</v>
      </c>
      <c r="N1122" s="8">
        <v>49</v>
      </c>
      <c r="O1122" s="8">
        <v>34</v>
      </c>
      <c r="P1122" s="8">
        <v>31</v>
      </c>
      <c r="Q1122" s="8">
        <v>10</v>
      </c>
      <c r="R1122" s="8">
        <v>2</v>
      </c>
      <c r="S1122" s="8">
        <v>8</v>
      </c>
      <c r="T1122" s="8">
        <v>0</v>
      </c>
      <c r="U1122" s="8">
        <v>259</v>
      </c>
      <c r="V1122" s="8">
        <v>4</v>
      </c>
      <c r="W1122" s="8">
        <v>13</v>
      </c>
      <c r="X1122" s="8">
        <v>161</v>
      </c>
      <c r="Y1122" s="8">
        <v>67</v>
      </c>
      <c r="Z1122" s="8">
        <v>47</v>
      </c>
      <c r="AA1122" s="8">
        <v>1</v>
      </c>
      <c r="AB1122" s="8">
        <v>42</v>
      </c>
      <c r="AC1122" s="8">
        <v>0</v>
      </c>
      <c r="AD1122" s="8">
        <v>13</v>
      </c>
      <c r="AE1122" s="8">
        <v>221</v>
      </c>
      <c r="AF1122" s="8">
        <v>8</v>
      </c>
      <c r="AG1122" s="8">
        <v>266</v>
      </c>
      <c r="AH1122" s="8">
        <v>2</v>
      </c>
      <c r="AI1122" s="8">
        <v>0</v>
      </c>
      <c r="AJ1122" s="8">
        <v>57</v>
      </c>
      <c r="AK1122" s="8">
        <v>219</v>
      </c>
      <c r="AL1122" s="8">
        <v>0</v>
      </c>
      <c r="AM1122" s="8">
        <v>0</v>
      </c>
      <c r="AN1122" s="8">
        <v>276</v>
      </c>
      <c r="AO1122" s="41">
        <f t="shared" si="678"/>
        <v>0.90579710144927539</v>
      </c>
      <c r="AP1122" s="41">
        <f t="shared" si="679"/>
        <v>9.420289855072464E-2</v>
      </c>
      <c r="AQ1122" s="41">
        <f t="shared" si="680"/>
        <v>0</v>
      </c>
      <c r="AR1122" s="41">
        <f t="shared" si="646"/>
        <v>0.13768115942028986</v>
      </c>
      <c r="AS1122" s="41">
        <f t="shared" si="647"/>
        <v>4.710144927536232E-2</v>
      </c>
      <c r="AT1122" s="41">
        <f t="shared" si="648"/>
        <v>5.434782608695652E-2</v>
      </c>
      <c r="AU1122" s="41">
        <f t="shared" si="649"/>
        <v>0.11231884057971014</v>
      </c>
      <c r="AV1122" s="41">
        <f t="shared" si="650"/>
        <v>0.16304347826086957</v>
      </c>
      <c r="AW1122" s="41">
        <f t="shared" si="651"/>
        <v>0.17753623188405798</v>
      </c>
      <c r="AX1122" s="41">
        <f t="shared" si="652"/>
        <v>0.12318840579710146</v>
      </c>
      <c r="AY1122" s="41">
        <f t="shared" si="653"/>
        <v>0.11231884057971014</v>
      </c>
      <c r="AZ1122" s="41">
        <f t="shared" si="654"/>
        <v>3.6231884057971016E-2</v>
      </c>
      <c r="BA1122" s="41">
        <f t="shared" si="655"/>
        <v>7.246376811594203E-3</v>
      </c>
      <c r="BB1122" s="41">
        <f t="shared" si="656"/>
        <v>2.8985507246376812E-2</v>
      </c>
      <c r="BC1122" s="41">
        <f t="shared" si="657"/>
        <v>0</v>
      </c>
      <c r="BD1122" s="41">
        <f t="shared" si="658"/>
        <v>0.93840579710144922</v>
      </c>
      <c r="BE1122" s="41">
        <f t="shared" si="659"/>
        <v>1.4492753623188406E-2</v>
      </c>
      <c r="BF1122" s="41">
        <f t="shared" si="660"/>
        <v>4.710144927536232E-2</v>
      </c>
      <c r="BG1122" s="41">
        <f t="shared" si="661"/>
        <v>0.58333333333333337</v>
      </c>
      <c r="BH1122" s="41">
        <f t="shared" si="662"/>
        <v>0.24275362318840579</v>
      </c>
      <c r="BI1122" s="41">
        <f t="shared" si="663"/>
        <v>0.17028985507246377</v>
      </c>
      <c r="BJ1122" s="41">
        <f t="shared" si="664"/>
        <v>3.6231884057971015E-3</v>
      </c>
      <c r="BK1122" s="41">
        <f t="shared" si="665"/>
        <v>0.15217391304347827</v>
      </c>
      <c r="BL1122" s="41">
        <f t="shared" si="666"/>
        <v>0</v>
      </c>
      <c r="BM1122" s="41">
        <f t="shared" si="667"/>
        <v>4.710144927536232E-2</v>
      </c>
      <c r="BN1122" s="41">
        <f t="shared" si="668"/>
        <v>0.80072463768115942</v>
      </c>
      <c r="BO1122" s="41">
        <f t="shared" si="669"/>
        <v>2.8985507246376812E-2</v>
      </c>
      <c r="BP1122" s="41">
        <f t="shared" si="670"/>
        <v>0.96376811594202894</v>
      </c>
      <c r="BQ1122" s="41">
        <f t="shared" si="671"/>
        <v>7.246376811594203E-3</v>
      </c>
      <c r="BR1122" s="41">
        <f t="shared" si="672"/>
        <v>0</v>
      </c>
      <c r="BS1122" s="41">
        <f t="shared" si="673"/>
        <v>0.20652173913043478</v>
      </c>
      <c r="BT1122" s="41">
        <f t="shared" si="674"/>
        <v>0.79347826086956519</v>
      </c>
      <c r="BU1122" s="41">
        <f t="shared" si="675"/>
        <v>0</v>
      </c>
      <c r="BV1122" s="41">
        <f t="shared" si="676"/>
        <v>0</v>
      </c>
      <c r="BW1122" s="41">
        <f t="shared" si="677"/>
        <v>1</v>
      </c>
      <c r="BX1122" s="41" t="str">
        <f t="shared" si="682"/>
        <v>2015Registered psychiatric nursesSaskatchewan</v>
      </c>
      <c r="BY1122" s="51">
        <f>VLOOKUP(BX1122,'%workplace'!$A$1:$F$381,6,FALSE)</f>
        <v>841</v>
      </c>
      <c r="BZ1122" s="32">
        <f t="shared" si="683"/>
        <v>0.32818073721759811</v>
      </c>
    </row>
    <row r="1123" spans="1:78" s="8" customFormat="1" hidden="1" x14ac:dyDescent="0.2">
      <c r="A1123" s="8" t="str">
        <f t="shared" si="681"/>
        <v>2015Registered psychiatric nursesSaskatchewanHospital</v>
      </c>
      <c r="B1123" s="8" t="s">
        <v>8</v>
      </c>
      <c r="C1123" s="8" t="s">
        <v>21</v>
      </c>
      <c r="D1123" s="8" t="s">
        <v>10</v>
      </c>
      <c r="E1123" s="8">
        <v>2015</v>
      </c>
      <c r="F1123" s="8">
        <v>138</v>
      </c>
      <c r="G1123" s="8">
        <v>32</v>
      </c>
      <c r="H1123" s="8">
        <v>0</v>
      </c>
      <c r="I1123" s="8">
        <v>21</v>
      </c>
      <c r="J1123" s="8">
        <v>11</v>
      </c>
      <c r="K1123" s="8">
        <v>6</v>
      </c>
      <c r="L1123" s="8">
        <v>20</v>
      </c>
      <c r="M1123" s="8">
        <v>30</v>
      </c>
      <c r="N1123" s="8">
        <v>27</v>
      </c>
      <c r="O1123" s="8">
        <v>25</v>
      </c>
      <c r="P1123" s="8">
        <v>12</v>
      </c>
      <c r="Q1123" s="8">
        <v>8</v>
      </c>
      <c r="R1123" s="8">
        <v>5</v>
      </c>
      <c r="S1123" s="8">
        <v>5</v>
      </c>
      <c r="T1123" s="8">
        <v>0</v>
      </c>
      <c r="U1123" s="8">
        <v>160</v>
      </c>
      <c r="V1123" s="8">
        <v>1</v>
      </c>
      <c r="W1123" s="8">
        <v>9</v>
      </c>
      <c r="X1123" s="8">
        <v>127</v>
      </c>
      <c r="Y1123" s="8">
        <v>19</v>
      </c>
      <c r="Z1123" s="8">
        <v>23</v>
      </c>
      <c r="AA1123" s="8">
        <v>1</v>
      </c>
      <c r="AB1123" s="8">
        <v>18</v>
      </c>
      <c r="AC1123" s="8">
        <v>0</v>
      </c>
      <c r="AD1123" s="8">
        <v>14</v>
      </c>
      <c r="AE1123" s="8">
        <v>138</v>
      </c>
      <c r="AF1123" s="8">
        <v>4</v>
      </c>
      <c r="AG1123" s="8">
        <v>163</v>
      </c>
      <c r="AH1123" s="8">
        <v>3</v>
      </c>
      <c r="AI1123" s="8">
        <v>0</v>
      </c>
      <c r="AJ1123" s="8">
        <v>22</v>
      </c>
      <c r="AK1123" s="8">
        <v>148</v>
      </c>
      <c r="AL1123" s="8">
        <v>0</v>
      </c>
      <c r="AM1123" s="8">
        <v>0</v>
      </c>
      <c r="AN1123" s="8">
        <v>170</v>
      </c>
      <c r="AO1123" s="41">
        <f t="shared" si="678"/>
        <v>0.81176470588235294</v>
      </c>
      <c r="AP1123" s="41">
        <f t="shared" si="679"/>
        <v>0.18823529411764706</v>
      </c>
      <c r="AQ1123" s="41">
        <f t="shared" si="680"/>
        <v>0</v>
      </c>
      <c r="AR1123" s="41">
        <f t="shared" si="646"/>
        <v>0.12352941176470589</v>
      </c>
      <c r="AS1123" s="41">
        <f t="shared" si="647"/>
        <v>6.4705882352941183E-2</v>
      </c>
      <c r="AT1123" s="41">
        <f t="shared" si="648"/>
        <v>3.5294117647058823E-2</v>
      </c>
      <c r="AU1123" s="41">
        <f t="shared" si="649"/>
        <v>0.11764705882352941</v>
      </c>
      <c r="AV1123" s="41">
        <f t="shared" si="650"/>
        <v>0.17647058823529413</v>
      </c>
      <c r="AW1123" s="41">
        <f t="shared" si="651"/>
        <v>0.1588235294117647</v>
      </c>
      <c r="AX1123" s="41">
        <f t="shared" si="652"/>
        <v>0.14705882352941177</v>
      </c>
      <c r="AY1123" s="41">
        <f t="shared" si="653"/>
        <v>7.0588235294117646E-2</v>
      </c>
      <c r="AZ1123" s="41">
        <f t="shared" si="654"/>
        <v>4.7058823529411764E-2</v>
      </c>
      <c r="BA1123" s="41">
        <f t="shared" si="655"/>
        <v>2.9411764705882353E-2</v>
      </c>
      <c r="BB1123" s="41">
        <f t="shared" si="656"/>
        <v>2.9411764705882353E-2</v>
      </c>
      <c r="BC1123" s="41">
        <f t="shared" si="657"/>
        <v>0</v>
      </c>
      <c r="BD1123" s="41">
        <f t="shared" si="658"/>
        <v>0.94117647058823528</v>
      </c>
      <c r="BE1123" s="41">
        <f t="shared" si="659"/>
        <v>5.8823529411764705E-3</v>
      </c>
      <c r="BF1123" s="41">
        <f t="shared" si="660"/>
        <v>5.2941176470588235E-2</v>
      </c>
      <c r="BG1123" s="41">
        <f t="shared" si="661"/>
        <v>0.74705882352941178</v>
      </c>
      <c r="BH1123" s="41">
        <f t="shared" si="662"/>
        <v>0.11176470588235295</v>
      </c>
      <c r="BI1123" s="41">
        <f t="shared" si="663"/>
        <v>0.13529411764705881</v>
      </c>
      <c r="BJ1123" s="41">
        <f t="shared" si="664"/>
        <v>5.8823529411764705E-3</v>
      </c>
      <c r="BK1123" s="41">
        <f t="shared" si="665"/>
        <v>0.10588235294117647</v>
      </c>
      <c r="BL1123" s="41">
        <f t="shared" si="666"/>
        <v>0</v>
      </c>
      <c r="BM1123" s="41">
        <f t="shared" si="667"/>
        <v>8.2352941176470587E-2</v>
      </c>
      <c r="BN1123" s="41">
        <f t="shared" si="668"/>
        <v>0.81176470588235294</v>
      </c>
      <c r="BO1123" s="41">
        <f t="shared" si="669"/>
        <v>2.3529411764705882E-2</v>
      </c>
      <c r="BP1123" s="41">
        <f t="shared" si="670"/>
        <v>0.95882352941176474</v>
      </c>
      <c r="BQ1123" s="41">
        <f t="shared" si="671"/>
        <v>1.7647058823529412E-2</v>
      </c>
      <c r="BR1123" s="41">
        <f t="shared" si="672"/>
        <v>0</v>
      </c>
      <c r="BS1123" s="41">
        <f t="shared" si="673"/>
        <v>0.12941176470588237</v>
      </c>
      <c r="BT1123" s="41">
        <f t="shared" si="674"/>
        <v>0.87058823529411766</v>
      </c>
      <c r="BU1123" s="41">
        <f t="shared" si="675"/>
        <v>0</v>
      </c>
      <c r="BV1123" s="41">
        <f t="shared" si="676"/>
        <v>0</v>
      </c>
      <c r="BW1123" s="41">
        <f t="shared" si="677"/>
        <v>1</v>
      </c>
      <c r="BX1123" s="41" t="str">
        <f t="shared" si="682"/>
        <v>2015Registered psychiatric nursesSaskatchewan</v>
      </c>
      <c r="BY1123" s="51">
        <f>VLOOKUP(BX1123,'%workplace'!$A$1:$F$381,6,FALSE)</f>
        <v>841</v>
      </c>
      <c r="BZ1123" s="32">
        <f t="shared" si="683"/>
        <v>0.20214030915576695</v>
      </c>
    </row>
    <row r="1124" spans="1:78" s="8" customFormat="1" hidden="1" x14ac:dyDescent="0.2">
      <c r="A1124" s="8" t="str">
        <f t="shared" si="681"/>
        <v>2015Registered psychiatric nursesSaskatchewanOther places of work</v>
      </c>
      <c r="B1124" s="8" t="s">
        <v>8</v>
      </c>
      <c r="C1124" s="8" t="s">
        <v>21</v>
      </c>
      <c r="D1124" s="8" t="s">
        <v>13</v>
      </c>
      <c r="E1124" s="8">
        <v>2015</v>
      </c>
      <c r="F1124" s="8">
        <v>133</v>
      </c>
      <c r="G1124" s="8">
        <v>30</v>
      </c>
      <c r="H1124" s="8">
        <v>0</v>
      </c>
      <c r="I1124" s="8">
        <v>9</v>
      </c>
      <c r="J1124" s="8">
        <v>5</v>
      </c>
      <c r="K1124" s="8">
        <v>8</v>
      </c>
      <c r="L1124" s="8">
        <v>15</v>
      </c>
      <c r="M1124" s="8">
        <v>22</v>
      </c>
      <c r="N1124" s="8">
        <v>46</v>
      </c>
      <c r="O1124" s="8">
        <v>25</v>
      </c>
      <c r="P1124" s="8">
        <v>23</v>
      </c>
      <c r="Q1124" s="8">
        <v>9</v>
      </c>
      <c r="R1124" s="8">
        <v>1</v>
      </c>
      <c r="S1124" s="8">
        <v>0</v>
      </c>
      <c r="T1124" s="8">
        <v>0</v>
      </c>
      <c r="U1124" s="8">
        <v>154</v>
      </c>
      <c r="V1124" s="8">
        <v>5</v>
      </c>
      <c r="W1124" s="8">
        <v>4</v>
      </c>
      <c r="X1124" s="8">
        <v>127</v>
      </c>
      <c r="Y1124" s="8">
        <v>26</v>
      </c>
      <c r="Z1124" s="8">
        <v>10</v>
      </c>
      <c r="AA1124" s="8">
        <v>0</v>
      </c>
      <c r="AB1124" s="8">
        <v>23</v>
      </c>
      <c r="AC1124" s="8">
        <v>0</v>
      </c>
      <c r="AD1124" s="8">
        <v>55</v>
      </c>
      <c r="AE1124" s="8">
        <v>85</v>
      </c>
      <c r="AF1124" s="8">
        <v>15</v>
      </c>
      <c r="AG1124" s="8">
        <v>114</v>
      </c>
      <c r="AH1124" s="8">
        <v>34</v>
      </c>
      <c r="AI1124" s="8">
        <v>0</v>
      </c>
      <c r="AJ1124" s="8">
        <v>1</v>
      </c>
      <c r="AK1124" s="8">
        <v>162</v>
      </c>
      <c r="AL1124" s="8">
        <v>0</v>
      </c>
      <c r="AM1124" s="8">
        <v>0</v>
      </c>
      <c r="AN1124" s="8">
        <v>163</v>
      </c>
      <c r="AO1124" s="41">
        <f t="shared" si="678"/>
        <v>0.81595092024539873</v>
      </c>
      <c r="AP1124" s="41">
        <f t="shared" si="679"/>
        <v>0.18404907975460122</v>
      </c>
      <c r="AQ1124" s="41">
        <f t="shared" si="680"/>
        <v>0</v>
      </c>
      <c r="AR1124" s="41">
        <f t="shared" si="646"/>
        <v>5.5214723926380369E-2</v>
      </c>
      <c r="AS1124" s="41">
        <f t="shared" si="647"/>
        <v>3.0674846625766871E-2</v>
      </c>
      <c r="AT1124" s="41">
        <f t="shared" si="648"/>
        <v>4.9079754601226995E-2</v>
      </c>
      <c r="AU1124" s="41">
        <f t="shared" si="649"/>
        <v>9.202453987730061E-2</v>
      </c>
      <c r="AV1124" s="41">
        <f t="shared" si="650"/>
        <v>0.13496932515337423</v>
      </c>
      <c r="AW1124" s="41">
        <f t="shared" si="651"/>
        <v>0.2822085889570552</v>
      </c>
      <c r="AX1124" s="41">
        <f t="shared" si="652"/>
        <v>0.15337423312883436</v>
      </c>
      <c r="AY1124" s="41">
        <f t="shared" si="653"/>
        <v>0.1411042944785276</v>
      </c>
      <c r="AZ1124" s="41">
        <f t="shared" si="654"/>
        <v>5.5214723926380369E-2</v>
      </c>
      <c r="BA1124" s="41">
        <f t="shared" si="655"/>
        <v>6.1349693251533744E-3</v>
      </c>
      <c r="BB1124" s="41">
        <f t="shared" si="656"/>
        <v>0</v>
      </c>
      <c r="BC1124" s="41">
        <f t="shared" si="657"/>
        <v>0</v>
      </c>
      <c r="BD1124" s="41">
        <f t="shared" si="658"/>
        <v>0.94478527607361962</v>
      </c>
      <c r="BE1124" s="41">
        <f t="shared" si="659"/>
        <v>3.0674846625766871E-2</v>
      </c>
      <c r="BF1124" s="41">
        <f t="shared" si="660"/>
        <v>2.4539877300613498E-2</v>
      </c>
      <c r="BG1124" s="41">
        <f t="shared" si="661"/>
        <v>0.77914110429447858</v>
      </c>
      <c r="BH1124" s="41">
        <f t="shared" si="662"/>
        <v>0.15950920245398773</v>
      </c>
      <c r="BI1124" s="41">
        <f t="shared" si="663"/>
        <v>6.1349693251533742E-2</v>
      </c>
      <c r="BJ1124" s="41">
        <f t="shared" si="664"/>
        <v>0</v>
      </c>
      <c r="BK1124" s="41">
        <f t="shared" si="665"/>
        <v>0.1411042944785276</v>
      </c>
      <c r="BL1124" s="41">
        <f t="shared" si="666"/>
        <v>0</v>
      </c>
      <c r="BM1124" s="41">
        <f t="shared" si="667"/>
        <v>0.33742331288343558</v>
      </c>
      <c r="BN1124" s="41">
        <f t="shared" si="668"/>
        <v>0.5214723926380368</v>
      </c>
      <c r="BO1124" s="41">
        <f t="shared" si="669"/>
        <v>9.202453987730061E-2</v>
      </c>
      <c r="BP1124" s="41">
        <f t="shared" si="670"/>
        <v>0.69938650306748462</v>
      </c>
      <c r="BQ1124" s="41">
        <f t="shared" si="671"/>
        <v>0.20858895705521471</v>
      </c>
      <c r="BR1124" s="41">
        <f t="shared" si="672"/>
        <v>0</v>
      </c>
      <c r="BS1124" s="41">
        <f t="shared" si="673"/>
        <v>6.1349693251533744E-3</v>
      </c>
      <c r="BT1124" s="41">
        <f t="shared" si="674"/>
        <v>0.99386503067484666</v>
      </c>
      <c r="BU1124" s="41">
        <f t="shared" si="675"/>
        <v>0</v>
      </c>
      <c r="BV1124" s="41">
        <f t="shared" si="676"/>
        <v>0</v>
      </c>
      <c r="BW1124" s="41">
        <f t="shared" si="677"/>
        <v>1</v>
      </c>
      <c r="BX1124" s="41" t="str">
        <f t="shared" si="682"/>
        <v>2015Registered psychiatric nursesSaskatchewan</v>
      </c>
      <c r="BY1124" s="51">
        <f>VLOOKUP(BX1124,'%workplace'!$A$1:$F$381,6,FALSE)</f>
        <v>841</v>
      </c>
      <c r="BZ1124" s="32">
        <f t="shared" si="683"/>
        <v>0.19381688466111771</v>
      </c>
    </row>
    <row r="1125" spans="1:78" s="8" customFormat="1" hidden="1" x14ac:dyDescent="0.2">
      <c r="A1125" s="8" t="str">
        <f t="shared" si="681"/>
        <v>2015Registered psychiatric nursesSaskatchewanUnknown places of work</v>
      </c>
      <c r="B1125" s="8" t="s">
        <v>8</v>
      </c>
      <c r="C1125" s="8" t="s">
        <v>21</v>
      </c>
      <c r="D1125" s="8" t="s">
        <v>49</v>
      </c>
      <c r="E1125" s="8">
        <v>2015</v>
      </c>
      <c r="F1125" s="8">
        <v>25</v>
      </c>
      <c r="G1125" s="8">
        <v>2</v>
      </c>
      <c r="H1125" s="8">
        <v>0</v>
      </c>
      <c r="I1125" s="8">
        <v>4</v>
      </c>
      <c r="J1125" s="8">
        <v>0</v>
      </c>
      <c r="K1125" s="8">
        <v>1</v>
      </c>
      <c r="L1125" s="8">
        <v>3</v>
      </c>
      <c r="M1125" s="8">
        <v>3</v>
      </c>
      <c r="N1125" s="8">
        <v>1</v>
      </c>
      <c r="O1125" s="8">
        <v>6</v>
      </c>
      <c r="P1125" s="8">
        <v>5</v>
      </c>
      <c r="Q1125" s="8">
        <v>3</v>
      </c>
      <c r="R1125" s="8">
        <v>1</v>
      </c>
      <c r="S1125" s="8">
        <v>0</v>
      </c>
      <c r="T1125" s="8">
        <v>0</v>
      </c>
      <c r="U1125" s="8">
        <v>21</v>
      </c>
      <c r="V1125" s="8">
        <v>1</v>
      </c>
      <c r="W1125" s="8">
        <v>5</v>
      </c>
      <c r="X1125" s="8">
        <v>16</v>
      </c>
      <c r="Y1125" s="8">
        <v>3</v>
      </c>
      <c r="Z1125" s="8">
        <v>3</v>
      </c>
      <c r="AA1125" s="8">
        <v>5</v>
      </c>
      <c r="AB1125" s="8">
        <v>1</v>
      </c>
      <c r="AC1125" s="8">
        <v>22</v>
      </c>
      <c r="AD1125" s="8">
        <v>0</v>
      </c>
      <c r="AE1125" s="8">
        <v>4</v>
      </c>
      <c r="AF1125" s="8">
        <v>0</v>
      </c>
      <c r="AG1125" s="8">
        <v>4</v>
      </c>
      <c r="AH1125" s="8">
        <v>0</v>
      </c>
      <c r="AI1125" s="8">
        <v>0</v>
      </c>
      <c r="AJ1125" s="8">
        <v>2</v>
      </c>
      <c r="AK1125" s="8">
        <v>25</v>
      </c>
      <c r="AL1125" s="8">
        <v>23</v>
      </c>
      <c r="AM1125" s="8">
        <v>0</v>
      </c>
      <c r="AN1125" s="8">
        <v>27</v>
      </c>
      <c r="AO1125" s="41">
        <f t="shared" si="678"/>
        <v>0.92592592592592593</v>
      </c>
      <c r="AP1125" s="41">
        <f t="shared" si="679"/>
        <v>7.407407407407407E-2</v>
      </c>
      <c r="AQ1125" s="41">
        <f t="shared" si="680"/>
        <v>0</v>
      </c>
      <c r="AR1125" s="41">
        <f t="shared" si="646"/>
        <v>0.14814814814814814</v>
      </c>
      <c r="AS1125" s="41">
        <f t="shared" si="647"/>
        <v>0</v>
      </c>
      <c r="AT1125" s="41">
        <f t="shared" si="648"/>
        <v>3.7037037037037035E-2</v>
      </c>
      <c r="AU1125" s="41">
        <f t="shared" si="649"/>
        <v>0.1111111111111111</v>
      </c>
      <c r="AV1125" s="41">
        <f t="shared" si="650"/>
        <v>0.1111111111111111</v>
      </c>
      <c r="AW1125" s="41">
        <f t="shared" si="651"/>
        <v>3.7037037037037035E-2</v>
      </c>
      <c r="AX1125" s="41">
        <f t="shared" si="652"/>
        <v>0.22222222222222221</v>
      </c>
      <c r="AY1125" s="41">
        <f t="shared" si="653"/>
        <v>0.18518518518518517</v>
      </c>
      <c r="AZ1125" s="41">
        <f t="shared" si="654"/>
        <v>0.1111111111111111</v>
      </c>
      <c r="BA1125" s="41">
        <f t="shared" si="655"/>
        <v>3.7037037037037035E-2</v>
      </c>
      <c r="BB1125" s="41">
        <f t="shared" si="656"/>
        <v>0</v>
      </c>
      <c r="BC1125" s="41">
        <f t="shared" si="657"/>
        <v>0</v>
      </c>
      <c r="BD1125" s="41">
        <f t="shared" si="658"/>
        <v>0.77777777777777779</v>
      </c>
      <c r="BE1125" s="41">
        <f t="shared" si="659"/>
        <v>3.7037037037037035E-2</v>
      </c>
      <c r="BF1125" s="41">
        <f t="shared" si="660"/>
        <v>0.18518518518518517</v>
      </c>
      <c r="BG1125" s="41">
        <f t="shared" si="661"/>
        <v>0.59259259259259256</v>
      </c>
      <c r="BH1125" s="41">
        <f t="shared" si="662"/>
        <v>0.1111111111111111</v>
      </c>
      <c r="BI1125" s="41">
        <f t="shared" si="663"/>
        <v>0.1111111111111111</v>
      </c>
      <c r="BJ1125" s="41">
        <f t="shared" si="664"/>
        <v>0.18518518518518517</v>
      </c>
      <c r="BK1125" s="41">
        <f t="shared" si="665"/>
        <v>3.7037037037037035E-2</v>
      </c>
      <c r="BL1125" s="41">
        <f t="shared" si="666"/>
        <v>0.81481481481481477</v>
      </c>
      <c r="BM1125" s="41">
        <f t="shared" si="667"/>
        <v>0</v>
      </c>
      <c r="BN1125" s="41">
        <f t="shared" si="668"/>
        <v>0.14814814814814814</v>
      </c>
      <c r="BO1125" s="41">
        <f t="shared" si="669"/>
        <v>0</v>
      </c>
      <c r="BP1125" s="41">
        <f t="shared" si="670"/>
        <v>0.14814814814814814</v>
      </c>
      <c r="BQ1125" s="41">
        <f t="shared" si="671"/>
        <v>0</v>
      </c>
      <c r="BR1125" s="41">
        <f t="shared" si="672"/>
        <v>0</v>
      </c>
      <c r="BS1125" s="41">
        <f t="shared" si="673"/>
        <v>7.407407407407407E-2</v>
      </c>
      <c r="BT1125" s="41">
        <f t="shared" si="674"/>
        <v>0.92592592592592593</v>
      </c>
      <c r="BU1125" s="41">
        <f t="shared" si="675"/>
        <v>0.85185185185185186</v>
      </c>
      <c r="BV1125" s="41">
        <f t="shared" si="676"/>
        <v>0</v>
      </c>
      <c r="BW1125" s="41">
        <f t="shared" si="677"/>
        <v>1</v>
      </c>
      <c r="BX1125" s="41" t="str">
        <f t="shared" si="682"/>
        <v>2015Registered psychiatric nursesSaskatchewan</v>
      </c>
      <c r="BY1125" s="51">
        <f>VLOOKUP(BX1125,'%workplace'!$A$1:$F$381,6,FALSE)</f>
        <v>841</v>
      </c>
      <c r="BZ1125" s="32">
        <f t="shared" si="683"/>
        <v>3.2104637336504163E-2</v>
      </c>
    </row>
    <row r="1126" spans="1:78" s="8" customFormat="1" hidden="1" x14ac:dyDescent="0.2">
      <c r="A1126" s="8" t="str">
        <f t="shared" si="681"/>
        <v>2015Registered psychiatric nursesAlbertaAll places of work</v>
      </c>
      <c r="B1126" s="8" t="s">
        <v>8</v>
      </c>
      <c r="C1126" s="8" t="s">
        <v>22</v>
      </c>
      <c r="D1126" s="8" t="s">
        <v>9</v>
      </c>
      <c r="E1126" s="8">
        <v>2015</v>
      </c>
      <c r="F1126" s="8">
        <v>994</v>
      </c>
      <c r="G1126" s="8">
        <v>291</v>
      </c>
      <c r="H1126" s="8">
        <v>0</v>
      </c>
      <c r="I1126" s="8">
        <v>136</v>
      </c>
      <c r="J1126" s="8">
        <v>127</v>
      </c>
      <c r="K1126" s="8">
        <v>133</v>
      </c>
      <c r="L1126" s="8">
        <v>87</v>
      </c>
      <c r="M1126" s="8">
        <v>179</v>
      </c>
      <c r="N1126" s="8">
        <v>205</v>
      </c>
      <c r="O1126" s="8">
        <v>173</v>
      </c>
      <c r="P1126" s="8">
        <v>114</v>
      </c>
      <c r="Q1126" s="8">
        <v>68</v>
      </c>
      <c r="R1126" s="8">
        <v>19</v>
      </c>
      <c r="S1126" s="8">
        <v>44</v>
      </c>
      <c r="T1126" s="8">
        <v>0</v>
      </c>
      <c r="U1126" s="8">
        <v>1164</v>
      </c>
      <c r="V1126" s="8">
        <v>121</v>
      </c>
      <c r="W1126" s="8">
        <v>0</v>
      </c>
      <c r="X1126" s="8">
        <v>675</v>
      </c>
      <c r="Y1126" s="8">
        <v>447</v>
      </c>
      <c r="Z1126" s="8">
        <v>163</v>
      </c>
      <c r="AA1126" s="8">
        <v>0</v>
      </c>
      <c r="AB1126" s="8">
        <v>103</v>
      </c>
      <c r="AC1126" s="8">
        <v>12</v>
      </c>
      <c r="AD1126" s="8">
        <v>134</v>
      </c>
      <c r="AE1126" s="8">
        <v>1036</v>
      </c>
      <c r="AF1126" s="8">
        <v>127</v>
      </c>
      <c r="AG1126" s="8">
        <v>1114</v>
      </c>
      <c r="AH1126" s="8">
        <v>24</v>
      </c>
      <c r="AI1126" s="8">
        <v>8</v>
      </c>
      <c r="AJ1126" s="8">
        <v>336</v>
      </c>
      <c r="AK1126" s="8">
        <v>949</v>
      </c>
      <c r="AL1126" s="8">
        <v>12</v>
      </c>
      <c r="AM1126" s="8">
        <v>0</v>
      </c>
      <c r="AN1126" s="8">
        <v>1285</v>
      </c>
      <c r="AO1126" s="41">
        <f t="shared" si="678"/>
        <v>0.77354085603112843</v>
      </c>
      <c r="AP1126" s="41">
        <f t="shared" si="679"/>
        <v>0.2264591439688716</v>
      </c>
      <c r="AQ1126" s="41">
        <f t="shared" si="680"/>
        <v>0</v>
      </c>
      <c r="AR1126" s="41">
        <f t="shared" si="646"/>
        <v>0.10583657587548638</v>
      </c>
      <c r="AS1126" s="41">
        <f t="shared" si="647"/>
        <v>9.883268482490272E-2</v>
      </c>
      <c r="AT1126" s="41">
        <f t="shared" si="648"/>
        <v>0.10350194552529182</v>
      </c>
      <c r="AU1126" s="41">
        <f t="shared" si="649"/>
        <v>6.7704280155642019E-2</v>
      </c>
      <c r="AV1126" s="41">
        <f t="shared" si="650"/>
        <v>0.13929961089494164</v>
      </c>
      <c r="AW1126" s="41">
        <f t="shared" si="651"/>
        <v>0.15953307392996108</v>
      </c>
      <c r="AX1126" s="41">
        <f t="shared" si="652"/>
        <v>0.13463035019455252</v>
      </c>
      <c r="AY1126" s="41">
        <f t="shared" si="653"/>
        <v>8.8715953307393E-2</v>
      </c>
      <c r="AZ1126" s="41">
        <f t="shared" si="654"/>
        <v>5.291828793774319E-2</v>
      </c>
      <c r="BA1126" s="41">
        <f t="shared" si="655"/>
        <v>1.4785992217898832E-2</v>
      </c>
      <c r="BB1126" s="41">
        <f t="shared" si="656"/>
        <v>3.4241245136186774E-2</v>
      </c>
      <c r="BC1126" s="41">
        <f t="shared" si="657"/>
        <v>0</v>
      </c>
      <c r="BD1126" s="41">
        <f t="shared" si="658"/>
        <v>0.90583657587548638</v>
      </c>
      <c r="BE1126" s="41">
        <f t="shared" si="659"/>
        <v>9.4163424124513617E-2</v>
      </c>
      <c r="BF1126" s="41">
        <f t="shared" si="660"/>
        <v>0</v>
      </c>
      <c r="BG1126" s="41">
        <f t="shared" si="661"/>
        <v>0.52529182879377434</v>
      </c>
      <c r="BH1126" s="41">
        <f t="shared" si="662"/>
        <v>0.34785992217898831</v>
      </c>
      <c r="BI1126" s="41">
        <f t="shared" si="663"/>
        <v>0.12684824902723735</v>
      </c>
      <c r="BJ1126" s="41">
        <f t="shared" si="664"/>
        <v>0</v>
      </c>
      <c r="BK1126" s="41">
        <f t="shared" si="665"/>
        <v>8.015564202334631E-2</v>
      </c>
      <c r="BL1126" s="41">
        <f t="shared" si="666"/>
        <v>9.3385214007782099E-3</v>
      </c>
      <c r="BM1126" s="41">
        <f t="shared" si="667"/>
        <v>0.10428015564202335</v>
      </c>
      <c r="BN1126" s="41">
        <f t="shared" si="668"/>
        <v>0.80622568093385216</v>
      </c>
      <c r="BO1126" s="41">
        <f t="shared" si="669"/>
        <v>9.883268482490272E-2</v>
      </c>
      <c r="BP1126" s="41">
        <f t="shared" si="670"/>
        <v>0.86692607003891053</v>
      </c>
      <c r="BQ1126" s="41">
        <f t="shared" si="671"/>
        <v>1.867704280155642E-2</v>
      </c>
      <c r="BR1126" s="41">
        <f t="shared" si="672"/>
        <v>6.2256809338521405E-3</v>
      </c>
      <c r="BS1126" s="41">
        <f t="shared" si="673"/>
        <v>0.2614785992217899</v>
      </c>
      <c r="BT1126" s="41">
        <f t="shared" si="674"/>
        <v>0.73852140077821016</v>
      </c>
      <c r="BU1126" s="41">
        <f t="shared" si="675"/>
        <v>9.3385214007782099E-3</v>
      </c>
      <c r="BV1126" s="41">
        <f t="shared" si="676"/>
        <v>0</v>
      </c>
      <c r="BW1126" s="41">
        <f t="shared" si="677"/>
        <v>1</v>
      </c>
      <c r="BX1126" s="41" t="str">
        <f t="shared" si="682"/>
        <v>2015Registered psychiatric nursesAlberta</v>
      </c>
      <c r="BY1126" s="51">
        <f>VLOOKUP(BX1126,'%workplace'!$A$1:$F$381,6,FALSE)</f>
        <v>1285</v>
      </c>
      <c r="BZ1126" s="32">
        <f t="shared" si="683"/>
        <v>1</v>
      </c>
    </row>
    <row r="1127" spans="1:78" s="8" customFormat="1" hidden="1" x14ac:dyDescent="0.2">
      <c r="A1127" s="8" t="str">
        <f t="shared" si="681"/>
        <v>2015Registered psychiatric nursesAlbertaCommunity health</v>
      </c>
      <c r="B1127" s="8" t="s">
        <v>8</v>
      </c>
      <c r="C1127" s="8" t="s">
        <v>22</v>
      </c>
      <c r="D1127" s="8" t="s">
        <v>11</v>
      </c>
      <c r="E1127" s="8">
        <v>2015</v>
      </c>
      <c r="F1127" s="8">
        <v>257</v>
      </c>
      <c r="G1127" s="8">
        <v>66</v>
      </c>
      <c r="H1127" s="8">
        <v>0</v>
      </c>
      <c r="I1127" s="8">
        <v>20</v>
      </c>
      <c r="J1127" s="8">
        <v>28</v>
      </c>
      <c r="K1127" s="8">
        <v>37</v>
      </c>
      <c r="L1127" s="8">
        <v>22</v>
      </c>
      <c r="M1127" s="8">
        <v>55</v>
      </c>
      <c r="N1127" s="8">
        <v>65</v>
      </c>
      <c r="O1127" s="8">
        <v>46</v>
      </c>
      <c r="P1127" s="8">
        <v>30</v>
      </c>
      <c r="Q1127" s="8">
        <v>9</v>
      </c>
      <c r="R1127" s="8">
        <v>4</v>
      </c>
      <c r="S1127" s="8">
        <v>7</v>
      </c>
      <c r="T1127" s="8">
        <v>0</v>
      </c>
      <c r="U1127" s="8">
        <v>295</v>
      </c>
      <c r="V1127" s="8">
        <v>28</v>
      </c>
      <c r="W1127" s="8">
        <v>0</v>
      </c>
      <c r="X1127" s="8">
        <v>224</v>
      </c>
      <c r="Y1127" s="8">
        <v>78</v>
      </c>
      <c r="Z1127" s="8">
        <v>21</v>
      </c>
      <c r="AA1127" s="8">
        <v>0</v>
      </c>
      <c r="AB1127" s="8">
        <v>25</v>
      </c>
      <c r="AC1127" s="8">
        <v>0</v>
      </c>
      <c r="AD1127" s="8">
        <v>43</v>
      </c>
      <c r="AE1127" s="8">
        <v>255</v>
      </c>
      <c r="AF1127" s="8">
        <v>30</v>
      </c>
      <c r="AG1127" s="8">
        <v>291</v>
      </c>
      <c r="AH1127" s="8">
        <v>2</v>
      </c>
      <c r="AI1127" s="8">
        <v>0</v>
      </c>
      <c r="AJ1127" s="8">
        <v>72</v>
      </c>
      <c r="AK1127" s="8">
        <v>251</v>
      </c>
      <c r="AL1127" s="8">
        <v>0</v>
      </c>
      <c r="AM1127" s="8">
        <v>0</v>
      </c>
      <c r="AN1127" s="8">
        <v>323</v>
      </c>
      <c r="AO1127" s="41">
        <f t="shared" si="678"/>
        <v>0.79566563467492257</v>
      </c>
      <c r="AP1127" s="41">
        <f t="shared" si="679"/>
        <v>0.2043343653250774</v>
      </c>
      <c r="AQ1127" s="41">
        <f t="shared" si="680"/>
        <v>0</v>
      </c>
      <c r="AR1127" s="41">
        <f t="shared" si="646"/>
        <v>6.1919504643962849E-2</v>
      </c>
      <c r="AS1127" s="41">
        <f t="shared" si="647"/>
        <v>8.6687306501547989E-2</v>
      </c>
      <c r="AT1127" s="41">
        <f t="shared" si="648"/>
        <v>0.11455108359133127</v>
      </c>
      <c r="AU1127" s="41">
        <f t="shared" si="649"/>
        <v>6.8111455108359129E-2</v>
      </c>
      <c r="AV1127" s="41">
        <f t="shared" si="650"/>
        <v>0.17027863777089783</v>
      </c>
      <c r="AW1127" s="41">
        <f t="shared" si="651"/>
        <v>0.20123839009287925</v>
      </c>
      <c r="AX1127" s="41">
        <f t="shared" si="652"/>
        <v>0.14241486068111456</v>
      </c>
      <c r="AY1127" s="41">
        <f t="shared" si="653"/>
        <v>9.2879256965944276E-2</v>
      </c>
      <c r="AZ1127" s="41">
        <f t="shared" si="654"/>
        <v>2.7863777089783281E-2</v>
      </c>
      <c r="BA1127" s="41">
        <f t="shared" si="655"/>
        <v>1.238390092879257E-2</v>
      </c>
      <c r="BB1127" s="41">
        <f t="shared" si="656"/>
        <v>2.1671826625386997E-2</v>
      </c>
      <c r="BC1127" s="41">
        <f t="shared" si="657"/>
        <v>0</v>
      </c>
      <c r="BD1127" s="41">
        <f t="shared" si="658"/>
        <v>0.91331269349845201</v>
      </c>
      <c r="BE1127" s="41">
        <f t="shared" si="659"/>
        <v>8.6687306501547989E-2</v>
      </c>
      <c r="BF1127" s="41">
        <f t="shared" si="660"/>
        <v>0</v>
      </c>
      <c r="BG1127" s="41">
        <f t="shared" si="661"/>
        <v>0.69349845201238391</v>
      </c>
      <c r="BH1127" s="41">
        <f t="shared" si="662"/>
        <v>0.24148606811145512</v>
      </c>
      <c r="BI1127" s="41">
        <f t="shared" si="663"/>
        <v>6.5015479876160992E-2</v>
      </c>
      <c r="BJ1127" s="41">
        <f t="shared" si="664"/>
        <v>0</v>
      </c>
      <c r="BK1127" s="41">
        <f t="shared" si="665"/>
        <v>7.7399380804953566E-2</v>
      </c>
      <c r="BL1127" s="41">
        <f t="shared" si="666"/>
        <v>0</v>
      </c>
      <c r="BM1127" s="41">
        <f t="shared" si="667"/>
        <v>0.13312693498452013</v>
      </c>
      <c r="BN1127" s="41">
        <f t="shared" si="668"/>
        <v>0.78947368421052633</v>
      </c>
      <c r="BO1127" s="41">
        <f t="shared" si="669"/>
        <v>9.2879256965944276E-2</v>
      </c>
      <c r="BP1127" s="41">
        <f t="shared" si="670"/>
        <v>0.90092879256965941</v>
      </c>
      <c r="BQ1127" s="41">
        <f t="shared" si="671"/>
        <v>6.1919504643962852E-3</v>
      </c>
      <c r="BR1127" s="41">
        <f t="shared" si="672"/>
        <v>0</v>
      </c>
      <c r="BS1127" s="41">
        <f t="shared" si="673"/>
        <v>0.22291021671826625</v>
      </c>
      <c r="BT1127" s="41">
        <f t="shared" si="674"/>
        <v>0.77708978328173373</v>
      </c>
      <c r="BU1127" s="41">
        <f t="shared" si="675"/>
        <v>0</v>
      </c>
      <c r="BV1127" s="41">
        <f t="shared" si="676"/>
        <v>0</v>
      </c>
      <c r="BW1127" s="41">
        <f t="shared" si="677"/>
        <v>1</v>
      </c>
      <c r="BX1127" s="41" t="str">
        <f t="shared" si="682"/>
        <v>2015Registered psychiatric nursesAlberta</v>
      </c>
      <c r="BY1127" s="51">
        <f>VLOOKUP(BX1127,'%workplace'!$A$1:$F$381,6,FALSE)</f>
        <v>1285</v>
      </c>
      <c r="BZ1127" s="32">
        <f t="shared" si="683"/>
        <v>0.25136186770428015</v>
      </c>
    </row>
    <row r="1128" spans="1:78" s="8" customFormat="1" hidden="1" x14ac:dyDescent="0.2">
      <c r="A1128" s="8" t="str">
        <f t="shared" si="681"/>
        <v>2015Registered psychiatric nursesAlbertaNursing home/long-term care</v>
      </c>
      <c r="B1128" s="8" t="s">
        <v>8</v>
      </c>
      <c r="C1128" s="8" t="s">
        <v>22</v>
      </c>
      <c r="D1128" s="8" t="s">
        <v>12</v>
      </c>
      <c r="E1128" s="8">
        <v>2015</v>
      </c>
      <c r="F1128" s="8">
        <v>83</v>
      </c>
      <c r="G1128" s="8">
        <v>17</v>
      </c>
      <c r="H1128" s="8">
        <v>0</v>
      </c>
      <c r="I1128" s="8">
        <v>6</v>
      </c>
      <c r="J1128" s="8">
        <v>4</v>
      </c>
      <c r="K1128" s="8">
        <v>10</v>
      </c>
      <c r="L1128" s="8">
        <v>5</v>
      </c>
      <c r="M1128" s="8">
        <v>14</v>
      </c>
      <c r="N1128" s="8">
        <v>13</v>
      </c>
      <c r="O1128" s="8">
        <v>15</v>
      </c>
      <c r="P1128" s="8">
        <v>12</v>
      </c>
      <c r="Q1128" s="8">
        <v>15</v>
      </c>
      <c r="R1128" s="8">
        <v>4</v>
      </c>
      <c r="S1128" s="8">
        <v>2</v>
      </c>
      <c r="T1128" s="8">
        <v>0</v>
      </c>
      <c r="U1128" s="8">
        <v>86</v>
      </c>
      <c r="V1128" s="8">
        <v>14</v>
      </c>
      <c r="W1128" s="8">
        <v>0</v>
      </c>
      <c r="X1128" s="8">
        <v>46</v>
      </c>
      <c r="Y1128" s="8">
        <v>36</v>
      </c>
      <c r="Z1128" s="8">
        <v>18</v>
      </c>
      <c r="AA1128" s="8">
        <v>0</v>
      </c>
      <c r="AB1128" s="8">
        <v>19</v>
      </c>
      <c r="AC1128" s="8">
        <v>0</v>
      </c>
      <c r="AD1128" s="8">
        <v>18</v>
      </c>
      <c r="AE1128" s="8">
        <v>63</v>
      </c>
      <c r="AF1128" s="8">
        <v>10</v>
      </c>
      <c r="AG1128" s="8">
        <v>89</v>
      </c>
      <c r="AH1128" s="8">
        <v>1</v>
      </c>
      <c r="AI1128" s="8">
        <v>0</v>
      </c>
      <c r="AJ1128" s="8">
        <v>40</v>
      </c>
      <c r="AK1128" s="8">
        <v>60</v>
      </c>
      <c r="AL1128" s="8">
        <v>0</v>
      </c>
      <c r="AM1128" s="8">
        <v>0</v>
      </c>
      <c r="AN1128" s="8">
        <v>100</v>
      </c>
      <c r="AO1128" s="41">
        <f t="shared" si="678"/>
        <v>0.83</v>
      </c>
      <c r="AP1128" s="41">
        <f t="shared" si="679"/>
        <v>0.17</v>
      </c>
      <c r="AQ1128" s="41">
        <f t="shared" si="680"/>
        <v>0</v>
      </c>
      <c r="AR1128" s="41">
        <f t="shared" si="646"/>
        <v>0.06</v>
      </c>
      <c r="AS1128" s="41">
        <f t="shared" si="647"/>
        <v>0.04</v>
      </c>
      <c r="AT1128" s="41">
        <f t="shared" si="648"/>
        <v>0.1</v>
      </c>
      <c r="AU1128" s="41">
        <f t="shared" si="649"/>
        <v>0.05</v>
      </c>
      <c r="AV1128" s="41">
        <f t="shared" si="650"/>
        <v>0.14000000000000001</v>
      </c>
      <c r="AW1128" s="41">
        <f t="shared" si="651"/>
        <v>0.13</v>
      </c>
      <c r="AX1128" s="41">
        <f t="shared" si="652"/>
        <v>0.15</v>
      </c>
      <c r="AY1128" s="41">
        <f t="shared" si="653"/>
        <v>0.12</v>
      </c>
      <c r="AZ1128" s="41">
        <f t="shared" si="654"/>
        <v>0.15</v>
      </c>
      <c r="BA1128" s="41">
        <f t="shared" si="655"/>
        <v>0.04</v>
      </c>
      <c r="BB1128" s="41">
        <f t="shared" si="656"/>
        <v>0.02</v>
      </c>
      <c r="BC1128" s="41">
        <f t="shared" si="657"/>
        <v>0</v>
      </c>
      <c r="BD1128" s="41">
        <f t="shared" si="658"/>
        <v>0.86</v>
      </c>
      <c r="BE1128" s="41">
        <f t="shared" si="659"/>
        <v>0.14000000000000001</v>
      </c>
      <c r="BF1128" s="41">
        <f t="shared" si="660"/>
        <v>0</v>
      </c>
      <c r="BG1128" s="41">
        <f t="shared" si="661"/>
        <v>0.46</v>
      </c>
      <c r="BH1128" s="41">
        <f t="shared" si="662"/>
        <v>0.36</v>
      </c>
      <c r="BI1128" s="41">
        <f t="shared" si="663"/>
        <v>0.18</v>
      </c>
      <c r="BJ1128" s="41">
        <f t="shared" si="664"/>
        <v>0</v>
      </c>
      <c r="BK1128" s="41">
        <f t="shared" si="665"/>
        <v>0.19</v>
      </c>
      <c r="BL1128" s="41">
        <f t="shared" si="666"/>
        <v>0</v>
      </c>
      <c r="BM1128" s="41">
        <f t="shared" si="667"/>
        <v>0.18</v>
      </c>
      <c r="BN1128" s="41">
        <f t="shared" si="668"/>
        <v>0.63</v>
      </c>
      <c r="BO1128" s="41">
        <f t="shared" si="669"/>
        <v>0.1</v>
      </c>
      <c r="BP1128" s="41">
        <f t="shared" si="670"/>
        <v>0.89</v>
      </c>
      <c r="BQ1128" s="41">
        <f t="shared" si="671"/>
        <v>0.01</v>
      </c>
      <c r="BR1128" s="41">
        <f t="shared" si="672"/>
        <v>0</v>
      </c>
      <c r="BS1128" s="41">
        <f t="shared" si="673"/>
        <v>0.4</v>
      </c>
      <c r="BT1128" s="41">
        <f t="shared" si="674"/>
        <v>0.6</v>
      </c>
      <c r="BU1128" s="41">
        <f t="shared" si="675"/>
        <v>0</v>
      </c>
      <c r="BV1128" s="41">
        <f t="shared" si="676"/>
        <v>0</v>
      </c>
      <c r="BW1128" s="41">
        <f t="shared" si="677"/>
        <v>1</v>
      </c>
      <c r="BX1128" s="41" t="str">
        <f t="shared" si="682"/>
        <v>2015Registered psychiatric nursesAlberta</v>
      </c>
      <c r="BY1128" s="51">
        <f>VLOOKUP(BX1128,'%workplace'!$A$1:$F$381,6,FALSE)</f>
        <v>1285</v>
      </c>
      <c r="BZ1128" s="32">
        <f t="shared" si="683"/>
        <v>7.7821011673151752E-2</v>
      </c>
    </row>
    <row r="1129" spans="1:78" s="8" customFormat="1" hidden="1" x14ac:dyDescent="0.2">
      <c r="A1129" s="8" t="str">
        <f t="shared" si="681"/>
        <v>2015Registered psychiatric nursesAlbertaHospital</v>
      </c>
      <c r="B1129" s="8" t="s">
        <v>8</v>
      </c>
      <c r="C1129" s="8" t="s">
        <v>22</v>
      </c>
      <c r="D1129" s="8" t="s">
        <v>10</v>
      </c>
      <c r="E1129" s="8">
        <v>2015</v>
      </c>
      <c r="F1129" s="8">
        <v>554</v>
      </c>
      <c r="G1129" s="8">
        <v>183</v>
      </c>
      <c r="H1129" s="8">
        <v>0</v>
      </c>
      <c r="I1129" s="8">
        <v>105</v>
      </c>
      <c r="J1129" s="8">
        <v>82</v>
      </c>
      <c r="K1129" s="8">
        <v>82</v>
      </c>
      <c r="L1129" s="8">
        <v>53</v>
      </c>
      <c r="M1129" s="8">
        <v>84</v>
      </c>
      <c r="N1129" s="8">
        <v>108</v>
      </c>
      <c r="O1129" s="8">
        <v>95</v>
      </c>
      <c r="P1129" s="8">
        <v>54</v>
      </c>
      <c r="Q1129" s="8">
        <v>35</v>
      </c>
      <c r="R1129" s="8">
        <v>9</v>
      </c>
      <c r="S1129" s="8">
        <v>30</v>
      </c>
      <c r="T1129" s="8">
        <v>0</v>
      </c>
      <c r="U1129" s="8">
        <v>671</v>
      </c>
      <c r="V1129" s="8">
        <v>66</v>
      </c>
      <c r="W1129" s="8">
        <v>0</v>
      </c>
      <c r="X1129" s="8">
        <v>328</v>
      </c>
      <c r="Y1129" s="8">
        <v>305</v>
      </c>
      <c r="Z1129" s="8">
        <v>104</v>
      </c>
      <c r="AA1129" s="8">
        <v>0</v>
      </c>
      <c r="AB1129" s="8">
        <v>41</v>
      </c>
      <c r="AC1129" s="8">
        <v>0</v>
      </c>
      <c r="AD1129" s="8">
        <v>26</v>
      </c>
      <c r="AE1129" s="8">
        <v>670</v>
      </c>
      <c r="AF1129" s="8">
        <v>59</v>
      </c>
      <c r="AG1129" s="8">
        <v>667</v>
      </c>
      <c r="AH1129" s="8">
        <v>6</v>
      </c>
      <c r="AI1129" s="8">
        <v>5</v>
      </c>
      <c r="AJ1129" s="8">
        <v>201</v>
      </c>
      <c r="AK1129" s="8">
        <v>536</v>
      </c>
      <c r="AL1129" s="8">
        <v>0</v>
      </c>
      <c r="AM1129" s="8">
        <v>0</v>
      </c>
      <c r="AN1129" s="8">
        <v>737</v>
      </c>
      <c r="AO1129" s="41">
        <f t="shared" si="678"/>
        <v>0.75169606512890097</v>
      </c>
      <c r="AP1129" s="41">
        <f t="shared" si="679"/>
        <v>0.24830393487109906</v>
      </c>
      <c r="AQ1129" s="41">
        <f t="shared" si="680"/>
        <v>0</v>
      </c>
      <c r="AR1129" s="41">
        <f t="shared" si="646"/>
        <v>0.14246947082767977</v>
      </c>
      <c r="AS1129" s="41">
        <f t="shared" si="647"/>
        <v>0.1112618724559023</v>
      </c>
      <c r="AT1129" s="41">
        <f t="shared" si="648"/>
        <v>0.1112618724559023</v>
      </c>
      <c r="AU1129" s="41">
        <f t="shared" si="649"/>
        <v>7.1913161465400277E-2</v>
      </c>
      <c r="AV1129" s="41">
        <f t="shared" si="650"/>
        <v>0.11397557666214382</v>
      </c>
      <c r="AW1129" s="41">
        <f t="shared" si="651"/>
        <v>0.14654002713704206</v>
      </c>
      <c r="AX1129" s="41">
        <f t="shared" si="652"/>
        <v>0.12890094979647218</v>
      </c>
      <c r="AY1129" s="41">
        <f t="shared" si="653"/>
        <v>7.3270013568521031E-2</v>
      </c>
      <c r="AZ1129" s="41">
        <f t="shared" si="654"/>
        <v>4.7489823609226593E-2</v>
      </c>
      <c r="BA1129" s="41">
        <f t="shared" si="655"/>
        <v>1.2211668928086838E-2</v>
      </c>
      <c r="BB1129" s="41">
        <f t="shared" si="656"/>
        <v>4.0705563093622797E-2</v>
      </c>
      <c r="BC1129" s="41">
        <f t="shared" si="657"/>
        <v>0</v>
      </c>
      <c r="BD1129" s="41">
        <f t="shared" si="658"/>
        <v>0.91044776119402981</v>
      </c>
      <c r="BE1129" s="41">
        <f t="shared" si="659"/>
        <v>8.9552238805970144E-2</v>
      </c>
      <c r="BF1129" s="41">
        <f t="shared" si="660"/>
        <v>0</v>
      </c>
      <c r="BG1129" s="41">
        <f t="shared" si="661"/>
        <v>0.4450474898236092</v>
      </c>
      <c r="BH1129" s="41">
        <f t="shared" si="662"/>
        <v>0.41383989145183175</v>
      </c>
      <c r="BI1129" s="41">
        <f t="shared" si="663"/>
        <v>0.14111261872455902</v>
      </c>
      <c r="BJ1129" s="41">
        <f t="shared" si="664"/>
        <v>0</v>
      </c>
      <c r="BK1129" s="41">
        <f t="shared" si="665"/>
        <v>5.563093622795115E-2</v>
      </c>
      <c r="BL1129" s="41">
        <f t="shared" si="666"/>
        <v>0</v>
      </c>
      <c r="BM1129" s="41">
        <f t="shared" si="667"/>
        <v>3.5278154681139755E-2</v>
      </c>
      <c r="BN1129" s="41">
        <f t="shared" si="668"/>
        <v>0.90909090909090906</v>
      </c>
      <c r="BO1129" s="41">
        <f t="shared" si="669"/>
        <v>8.0054274084124827E-2</v>
      </c>
      <c r="BP1129" s="41">
        <f t="shared" si="670"/>
        <v>0.9050203527815468</v>
      </c>
      <c r="BQ1129" s="41">
        <f t="shared" si="671"/>
        <v>8.1411126187245584E-3</v>
      </c>
      <c r="BR1129" s="41">
        <f t="shared" si="672"/>
        <v>6.7842605156037995E-3</v>
      </c>
      <c r="BS1129" s="41">
        <f t="shared" si="673"/>
        <v>0.27272727272727271</v>
      </c>
      <c r="BT1129" s="41">
        <f t="shared" si="674"/>
        <v>0.72727272727272729</v>
      </c>
      <c r="BU1129" s="41">
        <f t="shared" si="675"/>
        <v>0</v>
      </c>
      <c r="BV1129" s="41">
        <f t="shared" si="676"/>
        <v>0</v>
      </c>
      <c r="BW1129" s="41">
        <f t="shared" si="677"/>
        <v>1</v>
      </c>
      <c r="BX1129" s="41" t="str">
        <f t="shared" si="682"/>
        <v>2015Registered psychiatric nursesAlberta</v>
      </c>
      <c r="BY1129" s="51">
        <f>VLOOKUP(BX1129,'%workplace'!$A$1:$F$381,6,FALSE)</f>
        <v>1285</v>
      </c>
      <c r="BZ1129" s="32">
        <f t="shared" si="683"/>
        <v>0.57354085603112837</v>
      </c>
    </row>
    <row r="1130" spans="1:78" s="8" customFormat="1" hidden="1" x14ac:dyDescent="0.2">
      <c r="A1130" s="8" t="str">
        <f t="shared" si="681"/>
        <v>2015Registered psychiatric nursesAlbertaOther places of work</v>
      </c>
      <c r="B1130" s="8" t="s">
        <v>8</v>
      </c>
      <c r="C1130" s="8" t="s">
        <v>22</v>
      </c>
      <c r="D1130" s="8" t="s">
        <v>13</v>
      </c>
      <c r="E1130" s="8">
        <v>2015</v>
      </c>
      <c r="F1130" s="8">
        <v>89</v>
      </c>
      <c r="G1130" s="8">
        <v>24</v>
      </c>
      <c r="H1130" s="8">
        <v>0</v>
      </c>
      <c r="I1130" s="8">
        <v>3</v>
      </c>
      <c r="J1130" s="8">
        <v>12</v>
      </c>
      <c r="K1130" s="8">
        <v>4</v>
      </c>
      <c r="L1130" s="8">
        <v>6</v>
      </c>
      <c r="M1130" s="8">
        <v>26</v>
      </c>
      <c r="N1130" s="8">
        <v>16</v>
      </c>
      <c r="O1130" s="8">
        <v>17</v>
      </c>
      <c r="P1130" s="8">
        <v>18</v>
      </c>
      <c r="Q1130" s="8">
        <v>7</v>
      </c>
      <c r="R1130" s="8">
        <v>1</v>
      </c>
      <c r="S1130" s="8">
        <v>3</v>
      </c>
      <c r="T1130" s="8">
        <v>0</v>
      </c>
      <c r="U1130" s="8">
        <v>104</v>
      </c>
      <c r="V1130" s="8">
        <v>9</v>
      </c>
      <c r="W1130" s="8">
        <v>0</v>
      </c>
      <c r="X1130" s="8">
        <v>77</v>
      </c>
      <c r="Y1130" s="8">
        <v>28</v>
      </c>
      <c r="Z1130" s="8">
        <v>8</v>
      </c>
      <c r="AA1130" s="8">
        <v>0</v>
      </c>
      <c r="AB1130" s="8">
        <v>18</v>
      </c>
      <c r="AC1130" s="8">
        <v>0</v>
      </c>
      <c r="AD1130" s="8">
        <v>47</v>
      </c>
      <c r="AE1130" s="8">
        <v>48</v>
      </c>
      <c r="AF1130" s="8">
        <v>28</v>
      </c>
      <c r="AG1130" s="8">
        <v>67</v>
      </c>
      <c r="AH1130" s="8">
        <v>15</v>
      </c>
      <c r="AI1130" s="8">
        <v>3</v>
      </c>
      <c r="AJ1130" s="8">
        <v>22</v>
      </c>
      <c r="AK1130" s="8">
        <v>91</v>
      </c>
      <c r="AL1130" s="8">
        <v>0</v>
      </c>
      <c r="AM1130" s="8">
        <v>0</v>
      </c>
      <c r="AN1130" s="8">
        <v>113</v>
      </c>
      <c r="AO1130" s="41">
        <f t="shared" si="678"/>
        <v>0.78761061946902655</v>
      </c>
      <c r="AP1130" s="41">
        <f t="shared" si="679"/>
        <v>0.21238938053097345</v>
      </c>
      <c r="AQ1130" s="41">
        <f t="shared" si="680"/>
        <v>0</v>
      </c>
      <c r="AR1130" s="41">
        <f t="shared" si="646"/>
        <v>2.6548672566371681E-2</v>
      </c>
      <c r="AS1130" s="41">
        <f t="shared" si="647"/>
        <v>0.10619469026548672</v>
      </c>
      <c r="AT1130" s="41">
        <f t="shared" si="648"/>
        <v>3.5398230088495575E-2</v>
      </c>
      <c r="AU1130" s="41">
        <f t="shared" si="649"/>
        <v>5.3097345132743362E-2</v>
      </c>
      <c r="AV1130" s="41">
        <f t="shared" si="650"/>
        <v>0.23008849557522124</v>
      </c>
      <c r="AW1130" s="41">
        <f t="shared" si="651"/>
        <v>0.1415929203539823</v>
      </c>
      <c r="AX1130" s="41">
        <f t="shared" si="652"/>
        <v>0.15044247787610621</v>
      </c>
      <c r="AY1130" s="41">
        <f t="shared" si="653"/>
        <v>0.15929203539823009</v>
      </c>
      <c r="AZ1130" s="41">
        <f t="shared" si="654"/>
        <v>6.1946902654867256E-2</v>
      </c>
      <c r="BA1130" s="41">
        <f t="shared" si="655"/>
        <v>8.8495575221238937E-3</v>
      </c>
      <c r="BB1130" s="41">
        <f t="shared" si="656"/>
        <v>2.6548672566371681E-2</v>
      </c>
      <c r="BC1130" s="41">
        <f t="shared" si="657"/>
        <v>0</v>
      </c>
      <c r="BD1130" s="41">
        <f t="shared" si="658"/>
        <v>0.92035398230088494</v>
      </c>
      <c r="BE1130" s="41">
        <f t="shared" si="659"/>
        <v>7.9646017699115043E-2</v>
      </c>
      <c r="BF1130" s="41">
        <f t="shared" si="660"/>
        <v>0</v>
      </c>
      <c r="BG1130" s="41">
        <f t="shared" si="661"/>
        <v>0.68141592920353977</v>
      </c>
      <c r="BH1130" s="41">
        <f t="shared" si="662"/>
        <v>0.24778761061946902</v>
      </c>
      <c r="BI1130" s="41">
        <f t="shared" si="663"/>
        <v>7.0796460176991149E-2</v>
      </c>
      <c r="BJ1130" s="41">
        <f t="shared" si="664"/>
        <v>0</v>
      </c>
      <c r="BK1130" s="41">
        <f t="shared" si="665"/>
        <v>0.15929203539823009</v>
      </c>
      <c r="BL1130" s="41">
        <f t="shared" si="666"/>
        <v>0</v>
      </c>
      <c r="BM1130" s="41">
        <f t="shared" si="667"/>
        <v>0.41592920353982299</v>
      </c>
      <c r="BN1130" s="41">
        <f t="shared" si="668"/>
        <v>0.4247787610619469</v>
      </c>
      <c r="BO1130" s="41">
        <f t="shared" si="669"/>
        <v>0.24778761061946902</v>
      </c>
      <c r="BP1130" s="41">
        <f t="shared" si="670"/>
        <v>0.59292035398230092</v>
      </c>
      <c r="BQ1130" s="41">
        <f t="shared" si="671"/>
        <v>0.13274336283185842</v>
      </c>
      <c r="BR1130" s="41">
        <f t="shared" si="672"/>
        <v>2.6548672566371681E-2</v>
      </c>
      <c r="BS1130" s="41">
        <f t="shared" si="673"/>
        <v>0.19469026548672566</v>
      </c>
      <c r="BT1130" s="41">
        <f t="shared" si="674"/>
        <v>0.80530973451327437</v>
      </c>
      <c r="BU1130" s="41">
        <f t="shared" si="675"/>
        <v>0</v>
      </c>
      <c r="BV1130" s="41">
        <f t="shared" si="676"/>
        <v>0</v>
      </c>
      <c r="BW1130" s="41">
        <f t="shared" si="677"/>
        <v>1</v>
      </c>
      <c r="BX1130" s="41" t="str">
        <f t="shared" si="682"/>
        <v>2015Registered psychiatric nursesAlberta</v>
      </c>
      <c r="BY1130" s="51">
        <f>VLOOKUP(BX1130,'%workplace'!$A$1:$F$381,6,FALSE)</f>
        <v>1285</v>
      </c>
      <c r="BZ1130" s="32">
        <f t="shared" si="683"/>
        <v>8.7937743190661485E-2</v>
      </c>
    </row>
    <row r="1131" spans="1:78" s="8" customFormat="1" hidden="1" x14ac:dyDescent="0.2">
      <c r="A1131" s="8" t="str">
        <f t="shared" si="681"/>
        <v>2015Registered psychiatric nursesAlbertaUnknown places of work</v>
      </c>
      <c r="B1131" s="8" t="s">
        <v>8</v>
      </c>
      <c r="C1131" s="8" t="s">
        <v>22</v>
      </c>
      <c r="D1131" s="8" t="s">
        <v>49</v>
      </c>
      <c r="E1131" s="8">
        <v>2015</v>
      </c>
      <c r="F1131" s="8">
        <v>11</v>
      </c>
      <c r="G1131" s="8">
        <v>1</v>
      </c>
      <c r="H1131" s="8">
        <v>0</v>
      </c>
      <c r="I1131" s="8">
        <v>2</v>
      </c>
      <c r="J1131" s="8">
        <v>1</v>
      </c>
      <c r="K1131" s="8">
        <v>0</v>
      </c>
      <c r="L1131" s="8">
        <v>1</v>
      </c>
      <c r="M1131" s="8">
        <v>0</v>
      </c>
      <c r="N1131" s="8">
        <v>3</v>
      </c>
      <c r="O1131" s="8">
        <v>0</v>
      </c>
      <c r="P1131" s="8">
        <v>0</v>
      </c>
      <c r="Q1131" s="8">
        <v>2</v>
      </c>
      <c r="R1131" s="8">
        <v>1</v>
      </c>
      <c r="S1131" s="8">
        <v>2</v>
      </c>
      <c r="T1131" s="8">
        <v>0</v>
      </c>
      <c r="U1131" s="8">
        <v>8</v>
      </c>
      <c r="V1131" s="8">
        <v>4</v>
      </c>
      <c r="W1131" s="8">
        <v>0</v>
      </c>
      <c r="X1131" s="8">
        <v>0</v>
      </c>
      <c r="Y1131" s="8">
        <v>0</v>
      </c>
      <c r="Z1131" s="8">
        <v>12</v>
      </c>
      <c r="AA1131" s="8">
        <v>0</v>
      </c>
      <c r="AB1131" s="8">
        <v>0</v>
      </c>
      <c r="AC1131" s="8">
        <v>12</v>
      </c>
      <c r="AD1131" s="8">
        <v>0</v>
      </c>
      <c r="AE1131" s="8">
        <v>0</v>
      </c>
      <c r="AF1131" s="8">
        <v>0</v>
      </c>
      <c r="AG1131" s="8">
        <v>0</v>
      </c>
      <c r="AH1131" s="8">
        <v>0</v>
      </c>
      <c r="AI1131" s="8">
        <v>0</v>
      </c>
      <c r="AJ1131" s="8">
        <v>1</v>
      </c>
      <c r="AK1131" s="8">
        <v>11</v>
      </c>
      <c r="AL1131" s="8">
        <v>12</v>
      </c>
      <c r="AM1131" s="8">
        <v>0</v>
      </c>
      <c r="AN1131" s="8">
        <v>12</v>
      </c>
      <c r="AO1131" s="41">
        <f t="shared" si="678"/>
        <v>0.91666666666666663</v>
      </c>
      <c r="AP1131" s="41">
        <f t="shared" si="679"/>
        <v>8.3333333333333329E-2</v>
      </c>
      <c r="AQ1131" s="41">
        <f t="shared" si="680"/>
        <v>0</v>
      </c>
      <c r="AR1131" s="41">
        <f t="shared" si="646"/>
        <v>0.16666666666666666</v>
      </c>
      <c r="AS1131" s="41">
        <f t="shared" si="647"/>
        <v>8.3333333333333329E-2</v>
      </c>
      <c r="AT1131" s="41">
        <f t="shared" si="648"/>
        <v>0</v>
      </c>
      <c r="AU1131" s="41">
        <f t="shared" si="649"/>
        <v>8.3333333333333329E-2</v>
      </c>
      <c r="AV1131" s="41">
        <f t="shared" si="650"/>
        <v>0</v>
      </c>
      <c r="AW1131" s="41">
        <f t="shared" si="651"/>
        <v>0.25</v>
      </c>
      <c r="AX1131" s="41">
        <f t="shared" si="652"/>
        <v>0</v>
      </c>
      <c r="AY1131" s="41">
        <f t="shared" si="653"/>
        <v>0</v>
      </c>
      <c r="AZ1131" s="41">
        <f t="shared" si="654"/>
        <v>0.16666666666666666</v>
      </c>
      <c r="BA1131" s="41">
        <f t="shared" si="655"/>
        <v>8.3333333333333329E-2</v>
      </c>
      <c r="BB1131" s="41">
        <f t="shared" si="656"/>
        <v>0.16666666666666666</v>
      </c>
      <c r="BC1131" s="41">
        <f t="shared" si="657"/>
        <v>0</v>
      </c>
      <c r="BD1131" s="41">
        <f t="shared" si="658"/>
        <v>0.66666666666666663</v>
      </c>
      <c r="BE1131" s="41">
        <f t="shared" si="659"/>
        <v>0.33333333333333331</v>
      </c>
      <c r="BF1131" s="41">
        <f t="shared" si="660"/>
        <v>0</v>
      </c>
      <c r="BG1131" s="41">
        <f t="shared" si="661"/>
        <v>0</v>
      </c>
      <c r="BH1131" s="41">
        <f t="shared" si="662"/>
        <v>0</v>
      </c>
      <c r="BI1131" s="41">
        <f t="shared" si="663"/>
        <v>1</v>
      </c>
      <c r="BJ1131" s="41">
        <f t="shared" si="664"/>
        <v>0</v>
      </c>
      <c r="BK1131" s="41">
        <f t="shared" si="665"/>
        <v>0</v>
      </c>
      <c r="BL1131" s="41">
        <f t="shared" si="666"/>
        <v>1</v>
      </c>
      <c r="BM1131" s="41">
        <f t="shared" si="667"/>
        <v>0</v>
      </c>
      <c r="BN1131" s="41">
        <f t="shared" si="668"/>
        <v>0</v>
      </c>
      <c r="BO1131" s="41">
        <f t="shared" si="669"/>
        <v>0</v>
      </c>
      <c r="BP1131" s="41">
        <f t="shared" si="670"/>
        <v>0</v>
      </c>
      <c r="BQ1131" s="41">
        <f t="shared" si="671"/>
        <v>0</v>
      </c>
      <c r="BR1131" s="41">
        <f t="shared" si="672"/>
        <v>0</v>
      </c>
      <c r="BS1131" s="41">
        <f t="shared" si="673"/>
        <v>8.3333333333333329E-2</v>
      </c>
      <c r="BT1131" s="41">
        <f t="shared" si="674"/>
        <v>0.91666666666666663</v>
      </c>
      <c r="BU1131" s="41">
        <f t="shared" si="675"/>
        <v>1</v>
      </c>
      <c r="BV1131" s="41">
        <f t="shared" si="676"/>
        <v>0</v>
      </c>
      <c r="BW1131" s="41">
        <f t="shared" si="677"/>
        <v>1</v>
      </c>
      <c r="BX1131" s="41" t="str">
        <f t="shared" si="682"/>
        <v>2015Registered psychiatric nursesAlberta</v>
      </c>
      <c r="BY1131" s="51">
        <f>VLOOKUP(BX1131,'%workplace'!$A$1:$F$381,6,FALSE)</f>
        <v>1285</v>
      </c>
      <c r="BZ1131" s="32">
        <f t="shared" si="683"/>
        <v>9.3385214007782099E-3</v>
      </c>
    </row>
    <row r="1132" spans="1:78" s="8" customFormat="1" hidden="1" x14ac:dyDescent="0.2">
      <c r="A1132" s="8" t="str">
        <f t="shared" si="681"/>
        <v>2015Registered psychiatric nursesBritish ColumbiaAll places of work</v>
      </c>
      <c r="B1132" s="8" t="s">
        <v>8</v>
      </c>
      <c r="C1132" s="8" t="s">
        <v>23</v>
      </c>
      <c r="D1132" s="8" t="s">
        <v>9</v>
      </c>
      <c r="E1132" s="8">
        <v>2015</v>
      </c>
      <c r="F1132" s="8">
        <v>1863</v>
      </c>
      <c r="G1132" s="8">
        <v>538</v>
      </c>
      <c r="H1132" s="8">
        <v>0</v>
      </c>
      <c r="I1132" s="8">
        <v>247</v>
      </c>
      <c r="J1132" s="8">
        <v>263</v>
      </c>
      <c r="K1132" s="8">
        <v>263</v>
      </c>
      <c r="L1132" s="8">
        <v>344</v>
      </c>
      <c r="M1132" s="8">
        <v>316</v>
      </c>
      <c r="N1132" s="8">
        <v>334</v>
      </c>
      <c r="O1132" s="8">
        <v>281</v>
      </c>
      <c r="P1132" s="8">
        <v>185</v>
      </c>
      <c r="Q1132" s="8">
        <v>106</v>
      </c>
      <c r="R1132" s="8">
        <v>28</v>
      </c>
      <c r="S1132" s="8">
        <v>34</v>
      </c>
      <c r="T1132" s="8">
        <v>0</v>
      </c>
      <c r="U1132" s="8">
        <v>1877</v>
      </c>
      <c r="V1132" s="8">
        <v>226</v>
      </c>
      <c r="W1132" s="8">
        <v>298</v>
      </c>
      <c r="X1132" s="8">
        <v>1537</v>
      </c>
      <c r="Y1132" s="8">
        <v>443</v>
      </c>
      <c r="Z1132" s="8">
        <v>404</v>
      </c>
      <c r="AA1132" s="8">
        <v>17</v>
      </c>
      <c r="AB1132" s="8">
        <v>130</v>
      </c>
      <c r="AC1132" s="8">
        <v>61</v>
      </c>
      <c r="AD1132" s="8">
        <v>219</v>
      </c>
      <c r="AE1132" s="8">
        <v>1991</v>
      </c>
      <c r="AF1132" s="8">
        <v>171</v>
      </c>
      <c r="AG1132" s="8">
        <v>2088</v>
      </c>
      <c r="AH1132" s="8">
        <v>80</v>
      </c>
      <c r="AI1132" s="8">
        <v>0</v>
      </c>
      <c r="AJ1132" s="8">
        <v>85</v>
      </c>
      <c r="AK1132" s="8">
        <v>2316</v>
      </c>
      <c r="AL1132" s="8">
        <v>62</v>
      </c>
      <c r="AM1132" s="8">
        <v>0</v>
      </c>
      <c r="AN1132" s="8">
        <v>2401</v>
      </c>
      <c r="AO1132" s="41">
        <f t="shared" si="678"/>
        <v>0.77592669720949603</v>
      </c>
      <c r="AP1132" s="41">
        <f t="shared" si="679"/>
        <v>0.22407330279050397</v>
      </c>
      <c r="AQ1132" s="41">
        <f t="shared" si="680"/>
        <v>0</v>
      </c>
      <c r="AR1132" s="41">
        <f t="shared" si="646"/>
        <v>0.1028738025822574</v>
      </c>
      <c r="AS1132" s="41">
        <f t="shared" si="647"/>
        <v>0.10953769262807164</v>
      </c>
      <c r="AT1132" s="41">
        <f t="shared" si="648"/>
        <v>0.10953769262807164</v>
      </c>
      <c r="AU1132" s="41">
        <f t="shared" si="649"/>
        <v>0.14327363598500625</v>
      </c>
      <c r="AV1132" s="41">
        <f t="shared" si="650"/>
        <v>0.13161182840483132</v>
      </c>
      <c r="AW1132" s="41">
        <f t="shared" si="651"/>
        <v>0.13910870470637235</v>
      </c>
      <c r="AX1132" s="41">
        <f t="shared" si="652"/>
        <v>0.11703456892961266</v>
      </c>
      <c r="AY1132" s="41">
        <f t="shared" si="653"/>
        <v>7.7051228654727202E-2</v>
      </c>
      <c r="AZ1132" s="41">
        <f t="shared" si="654"/>
        <v>4.4148271553519365E-2</v>
      </c>
      <c r="BA1132" s="41">
        <f t="shared" si="655"/>
        <v>1.1661807580174927E-2</v>
      </c>
      <c r="BB1132" s="41">
        <f t="shared" si="656"/>
        <v>1.4160766347355268E-2</v>
      </c>
      <c r="BC1132" s="41">
        <f t="shared" si="657"/>
        <v>0</v>
      </c>
      <c r="BD1132" s="41">
        <f t="shared" si="658"/>
        <v>0.78175760099958347</v>
      </c>
      <c r="BE1132" s="41">
        <f t="shared" si="659"/>
        <v>9.4127446897126196E-2</v>
      </c>
      <c r="BF1132" s="41">
        <f t="shared" si="660"/>
        <v>0.12411495210329029</v>
      </c>
      <c r="BG1132" s="41">
        <f t="shared" si="661"/>
        <v>0.64014993752603078</v>
      </c>
      <c r="BH1132" s="41">
        <f t="shared" si="662"/>
        <v>0.18450645564348189</v>
      </c>
      <c r="BI1132" s="41">
        <f t="shared" si="663"/>
        <v>0.16826322365680965</v>
      </c>
      <c r="BJ1132" s="41">
        <f t="shared" si="664"/>
        <v>7.0803831736776339E-3</v>
      </c>
      <c r="BK1132" s="41">
        <f t="shared" si="665"/>
        <v>5.4144106622240736E-2</v>
      </c>
      <c r="BL1132" s="41">
        <f t="shared" si="666"/>
        <v>2.5406080799666806E-2</v>
      </c>
      <c r="BM1132" s="41">
        <f t="shared" si="667"/>
        <v>9.1211995002082463E-2</v>
      </c>
      <c r="BN1132" s="41">
        <f t="shared" si="668"/>
        <v>0.82923781757601001</v>
      </c>
      <c r="BO1132" s="41">
        <f t="shared" si="669"/>
        <v>7.1220324864639736E-2</v>
      </c>
      <c r="BP1132" s="41">
        <f t="shared" si="670"/>
        <v>0.86963765097875889</v>
      </c>
      <c r="BQ1132" s="41">
        <f t="shared" si="671"/>
        <v>3.3319450229071221E-2</v>
      </c>
      <c r="BR1132" s="41">
        <f t="shared" si="672"/>
        <v>0</v>
      </c>
      <c r="BS1132" s="41">
        <f t="shared" si="673"/>
        <v>3.5401915868388173E-2</v>
      </c>
      <c r="BT1132" s="41">
        <f t="shared" si="674"/>
        <v>0.96459808413161185</v>
      </c>
      <c r="BU1132" s="41">
        <f t="shared" si="675"/>
        <v>2.5822573927530196E-2</v>
      </c>
      <c r="BV1132" s="41">
        <f t="shared" si="676"/>
        <v>0</v>
      </c>
      <c r="BW1132" s="41">
        <f t="shared" si="677"/>
        <v>1</v>
      </c>
      <c r="BX1132" s="41" t="str">
        <f t="shared" si="682"/>
        <v>2015Registered psychiatric nursesBritish Columbia</v>
      </c>
      <c r="BY1132" s="51">
        <f>VLOOKUP(BX1132,'%workplace'!$A$1:$F$381,6,FALSE)</f>
        <v>2401</v>
      </c>
      <c r="BZ1132" s="32">
        <f t="shared" si="683"/>
        <v>1</v>
      </c>
    </row>
    <row r="1133" spans="1:78" s="8" customFormat="1" hidden="1" x14ac:dyDescent="0.2">
      <c r="A1133" s="8" t="str">
        <f t="shared" si="681"/>
        <v>2015Registered psychiatric nursesBritish ColumbiaCommunity health</v>
      </c>
      <c r="B1133" s="8" t="s">
        <v>8</v>
      </c>
      <c r="C1133" s="8" t="s">
        <v>23</v>
      </c>
      <c r="D1133" s="8" t="s">
        <v>11</v>
      </c>
      <c r="E1133" s="8">
        <v>2015</v>
      </c>
      <c r="F1133" s="8">
        <v>653</v>
      </c>
      <c r="G1133" s="8">
        <v>219</v>
      </c>
      <c r="H1133" s="8">
        <v>0</v>
      </c>
      <c r="I1133" s="8">
        <v>60</v>
      </c>
      <c r="J1133" s="8">
        <v>80</v>
      </c>
      <c r="K1133" s="8">
        <v>85</v>
      </c>
      <c r="L1133" s="8">
        <v>121</v>
      </c>
      <c r="M1133" s="8">
        <v>130</v>
      </c>
      <c r="N1133" s="8">
        <v>137</v>
      </c>
      <c r="O1133" s="8">
        <v>115</v>
      </c>
      <c r="P1133" s="8">
        <v>83</v>
      </c>
      <c r="Q1133" s="8">
        <v>40</v>
      </c>
      <c r="R1133" s="8">
        <v>14</v>
      </c>
      <c r="S1133" s="8">
        <v>7</v>
      </c>
      <c r="T1133" s="8">
        <v>0</v>
      </c>
      <c r="U1133" s="8">
        <v>639</v>
      </c>
      <c r="V1133" s="8">
        <v>105</v>
      </c>
      <c r="W1133" s="8">
        <v>128</v>
      </c>
      <c r="X1133" s="8">
        <v>636</v>
      </c>
      <c r="Y1133" s="8">
        <v>115</v>
      </c>
      <c r="Z1133" s="8">
        <v>117</v>
      </c>
      <c r="AA1133" s="8">
        <v>4</v>
      </c>
      <c r="AB1133" s="8">
        <v>55</v>
      </c>
      <c r="AC1133" s="8">
        <v>0</v>
      </c>
      <c r="AD1133" s="8">
        <v>62</v>
      </c>
      <c r="AE1133" s="8">
        <v>755</v>
      </c>
      <c r="AF1133" s="8">
        <v>71</v>
      </c>
      <c r="AG1133" s="8">
        <v>793</v>
      </c>
      <c r="AH1133" s="8">
        <v>8</v>
      </c>
      <c r="AI1133" s="8">
        <v>0</v>
      </c>
      <c r="AJ1133" s="8">
        <v>37</v>
      </c>
      <c r="AK1133" s="8">
        <v>835</v>
      </c>
      <c r="AL1133" s="8">
        <v>0</v>
      </c>
      <c r="AM1133" s="8">
        <v>0</v>
      </c>
      <c r="AN1133" s="8">
        <v>872</v>
      </c>
      <c r="AO1133" s="41">
        <f t="shared" si="678"/>
        <v>0.74885321100917435</v>
      </c>
      <c r="AP1133" s="41">
        <f t="shared" si="679"/>
        <v>0.25114678899082571</v>
      </c>
      <c r="AQ1133" s="41">
        <f t="shared" si="680"/>
        <v>0</v>
      </c>
      <c r="AR1133" s="41">
        <f t="shared" si="646"/>
        <v>6.8807339449541288E-2</v>
      </c>
      <c r="AS1133" s="41">
        <f t="shared" si="647"/>
        <v>9.1743119266055051E-2</v>
      </c>
      <c r="AT1133" s="41">
        <f t="shared" si="648"/>
        <v>9.7477064220183485E-2</v>
      </c>
      <c r="AU1133" s="41">
        <f t="shared" si="649"/>
        <v>0.13876146788990826</v>
      </c>
      <c r="AV1133" s="41">
        <f t="shared" si="650"/>
        <v>0.14908256880733944</v>
      </c>
      <c r="AW1133" s="41">
        <f t="shared" si="651"/>
        <v>0.15711009174311927</v>
      </c>
      <c r="AX1133" s="41">
        <f t="shared" si="652"/>
        <v>0.13188073394495411</v>
      </c>
      <c r="AY1133" s="41">
        <f t="shared" si="653"/>
        <v>9.5183486238532108E-2</v>
      </c>
      <c r="AZ1133" s="41">
        <f t="shared" si="654"/>
        <v>4.5871559633027525E-2</v>
      </c>
      <c r="BA1133" s="41">
        <f t="shared" si="655"/>
        <v>1.6055045871559634E-2</v>
      </c>
      <c r="BB1133" s="41">
        <f t="shared" si="656"/>
        <v>8.027522935779817E-3</v>
      </c>
      <c r="BC1133" s="41">
        <f t="shared" si="657"/>
        <v>0</v>
      </c>
      <c r="BD1133" s="41">
        <f t="shared" si="658"/>
        <v>0.73279816513761464</v>
      </c>
      <c r="BE1133" s="41">
        <f t="shared" si="659"/>
        <v>0.12041284403669725</v>
      </c>
      <c r="BF1133" s="41">
        <f t="shared" si="660"/>
        <v>0.14678899082568808</v>
      </c>
      <c r="BG1133" s="41">
        <f t="shared" si="661"/>
        <v>0.72935779816513757</v>
      </c>
      <c r="BH1133" s="41">
        <f t="shared" si="662"/>
        <v>0.13188073394495411</v>
      </c>
      <c r="BI1133" s="41">
        <f t="shared" si="663"/>
        <v>0.13417431192660551</v>
      </c>
      <c r="BJ1133" s="41">
        <f t="shared" si="664"/>
        <v>4.5871559633027525E-3</v>
      </c>
      <c r="BK1133" s="41">
        <f t="shared" si="665"/>
        <v>6.3073394495412841E-2</v>
      </c>
      <c r="BL1133" s="41">
        <f t="shared" si="666"/>
        <v>0</v>
      </c>
      <c r="BM1133" s="41">
        <f t="shared" si="667"/>
        <v>7.1100917431192664E-2</v>
      </c>
      <c r="BN1133" s="41">
        <f t="shared" si="668"/>
        <v>0.86582568807339455</v>
      </c>
      <c r="BO1133" s="41">
        <f t="shared" si="669"/>
        <v>8.1422018348623851E-2</v>
      </c>
      <c r="BP1133" s="41">
        <f t="shared" si="670"/>
        <v>0.9094036697247706</v>
      </c>
      <c r="BQ1133" s="41">
        <f t="shared" si="671"/>
        <v>9.1743119266055051E-3</v>
      </c>
      <c r="BR1133" s="41">
        <f t="shared" si="672"/>
        <v>0</v>
      </c>
      <c r="BS1133" s="41">
        <f t="shared" si="673"/>
        <v>4.2431192660550461E-2</v>
      </c>
      <c r="BT1133" s="41">
        <f t="shared" si="674"/>
        <v>0.95756880733944949</v>
      </c>
      <c r="BU1133" s="41">
        <f t="shared" si="675"/>
        <v>0</v>
      </c>
      <c r="BV1133" s="41">
        <f t="shared" si="676"/>
        <v>0</v>
      </c>
      <c r="BW1133" s="41">
        <f t="shared" si="677"/>
        <v>1</v>
      </c>
      <c r="BX1133" s="41" t="str">
        <f t="shared" si="682"/>
        <v>2015Registered psychiatric nursesBritish Columbia</v>
      </c>
      <c r="BY1133" s="51">
        <f>VLOOKUP(BX1133,'%workplace'!$A$1:$F$381,6,FALSE)</f>
        <v>2401</v>
      </c>
      <c r="BZ1133" s="32">
        <f t="shared" si="683"/>
        <v>0.36318200749687629</v>
      </c>
    </row>
    <row r="1134" spans="1:78" s="8" customFormat="1" hidden="1" x14ac:dyDescent="0.2">
      <c r="A1134" s="8" t="str">
        <f t="shared" si="681"/>
        <v>2015Registered psychiatric nursesBritish ColumbiaNursing home/long-term care</v>
      </c>
      <c r="B1134" s="8" t="s">
        <v>8</v>
      </c>
      <c r="C1134" s="8" t="s">
        <v>23</v>
      </c>
      <c r="D1134" s="8" t="s">
        <v>12</v>
      </c>
      <c r="E1134" s="8">
        <v>2015</v>
      </c>
      <c r="F1134" s="8">
        <v>141</v>
      </c>
      <c r="G1134" s="8">
        <v>21</v>
      </c>
      <c r="H1134" s="8">
        <v>0</v>
      </c>
      <c r="I1134" s="8">
        <v>12</v>
      </c>
      <c r="J1134" s="8">
        <v>11</v>
      </c>
      <c r="K1134" s="8">
        <v>8</v>
      </c>
      <c r="L1134" s="8">
        <v>25</v>
      </c>
      <c r="M1134" s="8">
        <v>16</v>
      </c>
      <c r="N1134" s="8">
        <v>28</v>
      </c>
      <c r="O1134" s="8">
        <v>23</v>
      </c>
      <c r="P1134" s="8">
        <v>19</v>
      </c>
      <c r="Q1134" s="8">
        <v>16</v>
      </c>
      <c r="R1134" s="8">
        <v>1</v>
      </c>
      <c r="S1134" s="8">
        <v>3</v>
      </c>
      <c r="T1134" s="8">
        <v>0</v>
      </c>
      <c r="U1134" s="8">
        <v>123</v>
      </c>
      <c r="V1134" s="8">
        <v>17</v>
      </c>
      <c r="W1134" s="8">
        <v>22</v>
      </c>
      <c r="X1134" s="8">
        <v>83</v>
      </c>
      <c r="Y1134" s="8">
        <v>43</v>
      </c>
      <c r="Z1134" s="8">
        <v>36</v>
      </c>
      <c r="AA1134" s="8">
        <v>0</v>
      </c>
      <c r="AB1134" s="8">
        <v>26</v>
      </c>
      <c r="AC1134" s="8">
        <v>0</v>
      </c>
      <c r="AD1134" s="8">
        <v>7</v>
      </c>
      <c r="AE1134" s="8">
        <v>129</v>
      </c>
      <c r="AF1134" s="8">
        <v>29</v>
      </c>
      <c r="AG1134" s="8">
        <v>131</v>
      </c>
      <c r="AH1134" s="8">
        <v>2</v>
      </c>
      <c r="AI1134" s="8">
        <v>0</v>
      </c>
      <c r="AJ1134" s="8">
        <v>11</v>
      </c>
      <c r="AK1134" s="8">
        <v>151</v>
      </c>
      <c r="AL1134" s="8">
        <v>0</v>
      </c>
      <c r="AM1134" s="8">
        <v>0</v>
      </c>
      <c r="AN1134" s="8">
        <v>162</v>
      </c>
      <c r="AO1134" s="41">
        <f t="shared" si="678"/>
        <v>0.87037037037037035</v>
      </c>
      <c r="AP1134" s="41">
        <f t="shared" si="679"/>
        <v>0.12962962962962962</v>
      </c>
      <c r="AQ1134" s="41">
        <f t="shared" si="680"/>
        <v>0</v>
      </c>
      <c r="AR1134" s="41">
        <f t="shared" si="646"/>
        <v>7.407407407407407E-2</v>
      </c>
      <c r="AS1134" s="41">
        <f t="shared" si="647"/>
        <v>6.7901234567901231E-2</v>
      </c>
      <c r="AT1134" s="41">
        <f t="shared" si="648"/>
        <v>4.9382716049382713E-2</v>
      </c>
      <c r="AU1134" s="41">
        <f t="shared" si="649"/>
        <v>0.15432098765432098</v>
      </c>
      <c r="AV1134" s="41">
        <f t="shared" si="650"/>
        <v>9.8765432098765427E-2</v>
      </c>
      <c r="AW1134" s="41">
        <f t="shared" si="651"/>
        <v>0.1728395061728395</v>
      </c>
      <c r="AX1134" s="41">
        <f t="shared" si="652"/>
        <v>0.1419753086419753</v>
      </c>
      <c r="AY1134" s="41">
        <f t="shared" si="653"/>
        <v>0.11728395061728394</v>
      </c>
      <c r="AZ1134" s="41">
        <f t="shared" si="654"/>
        <v>9.8765432098765427E-2</v>
      </c>
      <c r="BA1134" s="41">
        <f t="shared" si="655"/>
        <v>6.1728395061728392E-3</v>
      </c>
      <c r="BB1134" s="41">
        <f t="shared" si="656"/>
        <v>1.8518518518518517E-2</v>
      </c>
      <c r="BC1134" s="41">
        <f t="shared" si="657"/>
        <v>0</v>
      </c>
      <c r="BD1134" s="41">
        <f t="shared" si="658"/>
        <v>0.7592592592592593</v>
      </c>
      <c r="BE1134" s="41">
        <f t="shared" si="659"/>
        <v>0.10493827160493827</v>
      </c>
      <c r="BF1134" s="41">
        <f t="shared" si="660"/>
        <v>0.13580246913580246</v>
      </c>
      <c r="BG1134" s="41">
        <f t="shared" si="661"/>
        <v>0.51234567901234573</v>
      </c>
      <c r="BH1134" s="41">
        <f t="shared" si="662"/>
        <v>0.26543209876543211</v>
      </c>
      <c r="BI1134" s="41">
        <f t="shared" si="663"/>
        <v>0.22222222222222221</v>
      </c>
      <c r="BJ1134" s="41">
        <f t="shared" si="664"/>
        <v>0</v>
      </c>
      <c r="BK1134" s="41">
        <f t="shared" si="665"/>
        <v>0.16049382716049382</v>
      </c>
      <c r="BL1134" s="41">
        <f t="shared" si="666"/>
        <v>0</v>
      </c>
      <c r="BM1134" s="41">
        <f t="shared" si="667"/>
        <v>4.3209876543209874E-2</v>
      </c>
      <c r="BN1134" s="41">
        <f t="shared" si="668"/>
        <v>0.79629629629629628</v>
      </c>
      <c r="BO1134" s="41">
        <f t="shared" si="669"/>
        <v>0.17901234567901234</v>
      </c>
      <c r="BP1134" s="41">
        <f t="shared" si="670"/>
        <v>0.80864197530864201</v>
      </c>
      <c r="BQ1134" s="41">
        <f t="shared" si="671"/>
        <v>1.2345679012345678E-2</v>
      </c>
      <c r="BR1134" s="41">
        <f t="shared" si="672"/>
        <v>0</v>
      </c>
      <c r="BS1134" s="41">
        <f t="shared" si="673"/>
        <v>6.7901234567901231E-2</v>
      </c>
      <c r="BT1134" s="41">
        <f t="shared" si="674"/>
        <v>0.9320987654320988</v>
      </c>
      <c r="BU1134" s="41">
        <f t="shared" si="675"/>
        <v>0</v>
      </c>
      <c r="BV1134" s="41">
        <f t="shared" si="676"/>
        <v>0</v>
      </c>
      <c r="BW1134" s="41">
        <f t="shared" si="677"/>
        <v>1</v>
      </c>
      <c r="BX1134" s="41" t="str">
        <f t="shared" si="682"/>
        <v>2015Registered psychiatric nursesBritish Columbia</v>
      </c>
      <c r="BY1134" s="51">
        <f>VLOOKUP(BX1134,'%workplace'!$A$1:$F$381,6,FALSE)</f>
        <v>2401</v>
      </c>
      <c r="BZ1134" s="32">
        <f t="shared" si="683"/>
        <v>6.7471886713869222E-2</v>
      </c>
    </row>
    <row r="1135" spans="1:78" s="8" customFormat="1" hidden="1" x14ac:dyDescent="0.2">
      <c r="A1135" s="8" t="str">
        <f t="shared" si="681"/>
        <v>2015Registered psychiatric nursesBritish ColumbiaHospital</v>
      </c>
      <c r="B1135" s="8" t="s">
        <v>8</v>
      </c>
      <c r="C1135" s="8" t="s">
        <v>23</v>
      </c>
      <c r="D1135" s="8" t="s">
        <v>10</v>
      </c>
      <c r="E1135" s="8">
        <v>2015</v>
      </c>
      <c r="F1135" s="8">
        <v>847</v>
      </c>
      <c r="G1135" s="8">
        <v>220</v>
      </c>
      <c r="H1135" s="8">
        <v>0</v>
      </c>
      <c r="I1135" s="8">
        <v>147</v>
      </c>
      <c r="J1135" s="8">
        <v>151</v>
      </c>
      <c r="K1135" s="8">
        <v>143</v>
      </c>
      <c r="L1135" s="8">
        <v>168</v>
      </c>
      <c r="M1135" s="8">
        <v>135</v>
      </c>
      <c r="N1135" s="8">
        <v>124</v>
      </c>
      <c r="O1135" s="8">
        <v>96</v>
      </c>
      <c r="P1135" s="8">
        <v>49</v>
      </c>
      <c r="Q1135" s="8">
        <v>27</v>
      </c>
      <c r="R1135" s="8">
        <v>7</v>
      </c>
      <c r="S1135" s="8">
        <v>20</v>
      </c>
      <c r="T1135" s="8">
        <v>0</v>
      </c>
      <c r="U1135" s="8">
        <v>880</v>
      </c>
      <c r="V1135" s="8">
        <v>80</v>
      </c>
      <c r="W1135" s="8">
        <v>107</v>
      </c>
      <c r="X1135" s="8">
        <v>634</v>
      </c>
      <c r="Y1135" s="8">
        <v>227</v>
      </c>
      <c r="Z1135" s="8">
        <v>205</v>
      </c>
      <c r="AA1135" s="8">
        <v>1</v>
      </c>
      <c r="AB1135" s="8">
        <v>28</v>
      </c>
      <c r="AC1135" s="8">
        <v>1</v>
      </c>
      <c r="AD1135" s="8">
        <v>60</v>
      </c>
      <c r="AE1135" s="8">
        <v>978</v>
      </c>
      <c r="AF1135" s="8">
        <v>37</v>
      </c>
      <c r="AG1135" s="8">
        <v>1012</v>
      </c>
      <c r="AH1135" s="8">
        <v>16</v>
      </c>
      <c r="AI1135" s="8">
        <v>0</v>
      </c>
      <c r="AJ1135" s="8">
        <v>20</v>
      </c>
      <c r="AK1135" s="8">
        <v>1047</v>
      </c>
      <c r="AL1135" s="8">
        <v>2</v>
      </c>
      <c r="AM1135" s="8">
        <v>0</v>
      </c>
      <c r="AN1135" s="8">
        <v>1067</v>
      </c>
      <c r="AO1135" s="41">
        <f t="shared" si="678"/>
        <v>0.79381443298969068</v>
      </c>
      <c r="AP1135" s="41">
        <f t="shared" si="679"/>
        <v>0.20618556701030927</v>
      </c>
      <c r="AQ1135" s="41">
        <f t="shared" si="680"/>
        <v>0</v>
      </c>
      <c r="AR1135" s="41">
        <f t="shared" si="646"/>
        <v>0.13776944704779756</v>
      </c>
      <c r="AS1135" s="41">
        <f t="shared" si="647"/>
        <v>0.14151827553889409</v>
      </c>
      <c r="AT1135" s="41">
        <f t="shared" si="648"/>
        <v>0.13402061855670103</v>
      </c>
      <c r="AU1135" s="41">
        <f t="shared" si="649"/>
        <v>0.15745079662605435</v>
      </c>
      <c r="AV1135" s="41">
        <f t="shared" si="650"/>
        <v>0.12652296157450796</v>
      </c>
      <c r="AW1135" s="41">
        <f t="shared" si="651"/>
        <v>0.1162136832239925</v>
      </c>
      <c r="AX1135" s="41">
        <f t="shared" si="652"/>
        <v>8.9971883786316778E-2</v>
      </c>
      <c r="AY1135" s="41">
        <f t="shared" si="653"/>
        <v>4.5923149015932523E-2</v>
      </c>
      <c r="AZ1135" s="41">
        <f t="shared" si="654"/>
        <v>2.5304592314901592E-2</v>
      </c>
      <c r="BA1135" s="41">
        <f t="shared" si="655"/>
        <v>6.5604498594189313E-3</v>
      </c>
      <c r="BB1135" s="41">
        <f t="shared" si="656"/>
        <v>1.874414245548266E-2</v>
      </c>
      <c r="BC1135" s="41">
        <f t="shared" si="657"/>
        <v>0</v>
      </c>
      <c r="BD1135" s="41">
        <f t="shared" si="658"/>
        <v>0.82474226804123707</v>
      </c>
      <c r="BE1135" s="41">
        <f t="shared" si="659"/>
        <v>7.4976569821930641E-2</v>
      </c>
      <c r="BF1135" s="41">
        <f t="shared" si="660"/>
        <v>0.10028116213683223</v>
      </c>
      <c r="BG1135" s="41">
        <f t="shared" si="661"/>
        <v>0.59418931583880041</v>
      </c>
      <c r="BH1135" s="41">
        <f t="shared" si="662"/>
        <v>0.21274601686972822</v>
      </c>
      <c r="BI1135" s="41">
        <f t="shared" si="663"/>
        <v>0.19212746016869728</v>
      </c>
      <c r="BJ1135" s="41">
        <f t="shared" si="664"/>
        <v>9.372071227741331E-4</v>
      </c>
      <c r="BK1135" s="41">
        <f t="shared" si="665"/>
        <v>2.6241799437675725E-2</v>
      </c>
      <c r="BL1135" s="41">
        <f t="shared" si="666"/>
        <v>9.372071227741331E-4</v>
      </c>
      <c r="BM1135" s="41">
        <f t="shared" si="667"/>
        <v>5.6232427366447985E-2</v>
      </c>
      <c r="BN1135" s="41">
        <f t="shared" si="668"/>
        <v>0.91658856607310213</v>
      </c>
      <c r="BO1135" s="41">
        <f t="shared" si="669"/>
        <v>3.4676663542642927E-2</v>
      </c>
      <c r="BP1135" s="41">
        <f t="shared" si="670"/>
        <v>0.94845360824742264</v>
      </c>
      <c r="BQ1135" s="41">
        <f t="shared" si="671"/>
        <v>1.499531396438613E-2</v>
      </c>
      <c r="BR1135" s="41">
        <f t="shared" si="672"/>
        <v>0</v>
      </c>
      <c r="BS1135" s="41">
        <f t="shared" si="673"/>
        <v>1.874414245548266E-2</v>
      </c>
      <c r="BT1135" s="41">
        <f t="shared" si="674"/>
        <v>0.98125585754451738</v>
      </c>
      <c r="BU1135" s="41">
        <f t="shared" si="675"/>
        <v>1.8744142455482662E-3</v>
      </c>
      <c r="BV1135" s="41">
        <f t="shared" si="676"/>
        <v>0</v>
      </c>
      <c r="BW1135" s="41">
        <f t="shared" si="677"/>
        <v>1</v>
      </c>
      <c r="BX1135" s="41" t="str">
        <f t="shared" si="682"/>
        <v>2015Registered psychiatric nursesBritish Columbia</v>
      </c>
      <c r="BY1135" s="51">
        <f>VLOOKUP(BX1135,'%workplace'!$A$1:$F$381,6,FALSE)</f>
        <v>2401</v>
      </c>
      <c r="BZ1135" s="32">
        <f t="shared" si="683"/>
        <v>0.44439816743023741</v>
      </c>
    </row>
    <row r="1136" spans="1:78" s="8" customFormat="1" hidden="1" x14ac:dyDescent="0.2">
      <c r="A1136" s="8" t="str">
        <f t="shared" si="681"/>
        <v>2015Registered psychiatric nursesBritish ColumbiaOther places of work</v>
      </c>
      <c r="B1136" s="8" t="s">
        <v>8</v>
      </c>
      <c r="C1136" s="8" t="s">
        <v>23</v>
      </c>
      <c r="D1136" s="8" t="s">
        <v>13</v>
      </c>
      <c r="E1136" s="8">
        <v>2015</v>
      </c>
      <c r="F1136" s="8">
        <v>166</v>
      </c>
      <c r="G1136" s="8">
        <v>69</v>
      </c>
      <c r="H1136" s="8">
        <v>0</v>
      </c>
      <c r="I1136" s="8">
        <v>14</v>
      </c>
      <c r="J1136" s="8">
        <v>10</v>
      </c>
      <c r="K1136" s="8">
        <v>22</v>
      </c>
      <c r="L1136" s="8">
        <v>24</v>
      </c>
      <c r="M1136" s="8">
        <v>30</v>
      </c>
      <c r="N1136" s="8">
        <v>38</v>
      </c>
      <c r="O1136" s="8">
        <v>42</v>
      </c>
      <c r="P1136" s="8">
        <v>33</v>
      </c>
      <c r="Q1136" s="8">
        <v>16</v>
      </c>
      <c r="R1136" s="8">
        <v>6</v>
      </c>
      <c r="S1136" s="8">
        <v>0</v>
      </c>
      <c r="T1136" s="8">
        <v>0</v>
      </c>
      <c r="U1136" s="8">
        <v>176</v>
      </c>
      <c r="V1136" s="8">
        <v>22</v>
      </c>
      <c r="W1136" s="8">
        <v>37</v>
      </c>
      <c r="X1136" s="8">
        <v>169</v>
      </c>
      <c r="Y1136" s="8">
        <v>43</v>
      </c>
      <c r="Z1136" s="8">
        <v>23</v>
      </c>
      <c r="AA1136" s="8">
        <v>0</v>
      </c>
      <c r="AB1136" s="8">
        <v>21</v>
      </c>
      <c r="AC1136" s="8">
        <v>0</v>
      </c>
      <c r="AD1136" s="8">
        <v>90</v>
      </c>
      <c r="AE1136" s="8">
        <v>124</v>
      </c>
      <c r="AF1136" s="8">
        <v>34</v>
      </c>
      <c r="AG1136" s="8">
        <v>147</v>
      </c>
      <c r="AH1136" s="8">
        <v>54</v>
      </c>
      <c r="AI1136" s="8">
        <v>0</v>
      </c>
      <c r="AJ1136" s="8">
        <v>11</v>
      </c>
      <c r="AK1136" s="8">
        <v>224</v>
      </c>
      <c r="AL1136" s="8">
        <v>0</v>
      </c>
      <c r="AM1136" s="8">
        <v>0</v>
      </c>
      <c r="AN1136" s="8">
        <v>235</v>
      </c>
      <c r="AO1136" s="41">
        <f t="shared" si="678"/>
        <v>0.70638297872340428</v>
      </c>
      <c r="AP1136" s="41">
        <f t="shared" si="679"/>
        <v>0.29361702127659572</v>
      </c>
      <c r="AQ1136" s="41">
        <f t="shared" si="680"/>
        <v>0</v>
      </c>
      <c r="AR1136" s="41">
        <f t="shared" si="646"/>
        <v>5.9574468085106386E-2</v>
      </c>
      <c r="AS1136" s="41">
        <f t="shared" si="647"/>
        <v>4.2553191489361701E-2</v>
      </c>
      <c r="AT1136" s="41">
        <f t="shared" si="648"/>
        <v>9.3617021276595741E-2</v>
      </c>
      <c r="AU1136" s="41">
        <f t="shared" si="649"/>
        <v>0.10212765957446808</v>
      </c>
      <c r="AV1136" s="41">
        <f t="shared" si="650"/>
        <v>0.1276595744680851</v>
      </c>
      <c r="AW1136" s="41">
        <f t="shared" si="651"/>
        <v>0.16170212765957448</v>
      </c>
      <c r="AX1136" s="41">
        <f t="shared" si="652"/>
        <v>0.17872340425531916</v>
      </c>
      <c r="AY1136" s="41">
        <f t="shared" si="653"/>
        <v>0.14042553191489363</v>
      </c>
      <c r="AZ1136" s="41">
        <f t="shared" si="654"/>
        <v>6.8085106382978725E-2</v>
      </c>
      <c r="BA1136" s="41">
        <f t="shared" si="655"/>
        <v>2.553191489361702E-2</v>
      </c>
      <c r="BB1136" s="41">
        <f t="shared" si="656"/>
        <v>0</v>
      </c>
      <c r="BC1136" s="41">
        <f t="shared" si="657"/>
        <v>0</v>
      </c>
      <c r="BD1136" s="41">
        <f t="shared" si="658"/>
        <v>0.74893617021276593</v>
      </c>
      <c r="BE1136" s="41">
        <f t="shared" si="659"/>
        <v>9.3617021276595741E-2</v>
      </c>
      <c r="BF1136" s="41">
        <f t="shared" si="660"/>
        <v>0.1574468085106383</v>
      </c>
      <c r="BG1136" s="41">
        <f t="shared" si="661"/>
        <v>0.7191489361702128</v>
      </c>
      <c r="BH1136" s="41">
        <f t="shared" si="662"/>
        <v>0.18297872340425531</v>
      </c>
      <c r="BI1136" s="41">
        <f t="shared" si="663"/>
        <v>9.7872340425531917E-2</v>
      </c>
      <c r="BJ1136" s="41">
        <f t="shared" si="664"/>
        <v>0</v>
      </c>
      <c r="BK1136" s="41">
        <f t="shared" si="665"/>
        <v>8.9361702127659579E-2</v>
      </c>
      <c r="BL1136" s="41">
        <f t="shared" si="666"/>
        <v>0</v>
      </c>
      <c r="BM1136" s="41">
        <f t="shared" si="667"/>
        <v>0.38297872340425532</v>
      </c>
      <c r="BN1136" s="41">
        <f t="shared" si="668"/>
        <v>0.52765957446808509</v>
      </c>
      <c r="BO1136" s="41">
        <f t="shared" si="669"/>
        <v>0.14468085106382977</v>
      </c>
      <c r="BP1136" s="41">
        <f t="shared" si="670"/>
        <v>0.62553191489361704</v>
      </c>
      <c r="BQ1136" s="41">
        <f t="shared" si="671"/>
        <v>0.22978723404255319</v>
      </c>
      <c r="BR1136" s="41">
        <f t="shared" si="672"/>
        <v>0</v>
      </c>
      <c r="BS1136" s="41">
        <f t="shared" si="673"/>
        <v>4.6808510638297871E-2</v>
      </c>
      <c r="BT1136" s="41">
        <f t="shared" si="674"/>
        <v>0.95319148936170217</v>
      </c>
      <c r="BU1136" s="41">
        <f t="shared" si="675"/>
        <v>0</v>
      </c>
      <c r="BV1136" s="41">
        <f t="shared" si="676"/>
        <v>0</v>
      </c>
      <c r="BW1136" s="41">
        <f t="shared" si="677"/>
        <v>1</v>
      </c>
      <c r="BX1136" s="41" t="str">
        <f t="shared" si="682"/>
        <v>2015Registered psychiatric nursesBritish Columbia</v>
      </c>
      <c r="BY1136" s="51">
        <f>VLOOKUP(BX1136,'%workplace'!$A$1:$F$381,6,FALSE)</f>
        <v>2401</v>
      </c>
      <c r="BZ1136" s="32">
        <f t="shared" si="683"/>
        <v>9.787588504789671E-2</v>
      </c>
    </row>
    <row r="1137" spans="1:78" s="8" customFormat="1" hidden="1" x14ac:dyDescent="0.2">
      <c r="A1137" s="8" t="str">
        <f t="shared" si="681"/>
        <v>2015Registered psychiatric nursesBritish ColumbiaUnknown places of work</v>
      </c>
      <c r="B1137" s="8" t="s">
        <v>8</v>
      </c>
      <c r="C1137" s="8" t="s">
        <v>23</v>
      </c>
      <c r="D1137" s="8" t="s">
        <v>49</v>
      </c>
      <c r="E1137" s="8">
        <v>2015</v>
      </c>
      <c r="F1137" s="8">
        <v>56</v>
      </c>
      <c r="G1137" s="8">
        <v>9</v>
      </c>
      <c r="H1137" s="8">
        <v>0</v>
      </c>
      <c r="I1137" s="8">
        <v>14</v>
      </c>
      <c r="J1137" s="8">
        <v>11</v>
      </c>
      <c r="K1137" s="8">
        <v>5</v>
      </c>
      <c r="L1137" s="8">
        <v>6</v>
      </c>
      <c r="M1137" s="8">
        <v>5</v>
      </c>
      <c r="N1137" s="8">
        <v>7</v>
      </c>
      <c r="O1137" s="8">
        <v>5</v>
      </c>
      <c r="P1137" s="8">
        <v>1</v>
      </c>
      <c r="Q1137" s="8">
        <v>7</v>
      </c>
      <c r="R1137" s="8">
        <v>0</v>
      </c>
      <c r="S1137" s="8">
        <v>4</v>
      </c>
      <c r="T1137" s="8">
        <v>0</v>
      </c>
      <c r="U1137" s="8">
        <v>59</v>
      </c>
      <c r="V1137" s="8">
        <v>2</v>
      </c>
      <c r="W1137" s="8">
        <v>4</v>
      </c>
      <c r="X1137" s="8">
        <v>15</v>
      </c>
      <c r="Y1137" s="8">
        <v>15</v>
      </c>
      <c r="Z1137" s="8">
        <v>23</v>
      </c>
      <c r="AA1137" s="8">
        <v>12</v>
      </c>
      <c r="AB1137" s="8">
        <v>0</v>
      </c>
      <c r="AC1137" s="8">
        <v>60</v>
      </c>
      <c r="AD1137" s="8">
        <v>0</v>
      </c>
      <c r="AE1137" s="8">
        <v>5</v>
      </c>
      <c r="AF1137" s="8">
        <v>0</v>
      </c>
      <c r="AG1137" s="8">
        <v>5</v>
      </c>
      <c r="AH1137" s="8">
        <v>0</v>
      </c>
      <c r="AI1137" s="8">
        <v>0</v>
      </c>
      <c r="AJ1137" s="8">
        <v>6</v>
      </c>
      <c r="AK1137" s="8">
        <v>59</v>
      </c>
      <c r="AL1137" s="8">
        <v>60</v>
      </c>
      <c r="AM1137" s="8">
        <v>0</v>
      </c>
      <c r="AN1137" s="8">
        <v>65</v>
      </c>
      <c r="AO1137" s="41">
        <f t="shared" si="678"/>
        <v>0.86153846153846159</v>
      </c>
      <c r="AP1137" s="41">
        <f t="shared" si="679"/>
        <v>0.13846153846153847</v>
      </c>
      <c r="AQ1137" s="41">
        <f t="shared" si="680"/>
        <v>0</v>
      </c>
      <c r="AR1137" s="41">
        <f t="shared" si="646"/>
        <v>0.2153846153846154</v>
      </c>
      <c r="AS1137" s="41">
        <f t="shared" si="647"/>
        <v>0.16923076923076924</v>
      </c>
      <c r="AT1137" s="41">
        <f t="shared" si="648"/>
        <v>7.6923076923076927E-2</v>
      </c>
      <c r="AU1137" s="41">
        <f t="shared" si="649"/>
        <v>9.2307692307692313E-2</v>
      </c>
      <c r="AV1137" s="41">
        <f t="shared" si="650"/>
        <v>7.6923076923076927E-2</v>
      </c>
      <c r="AW1137" s="41">
        <f t="shared" si="651"/>
        <v>0.1076923076923077</v>
      </c>
      <c r="AX1137" s="41">
        <f t="shared" si="652"/>
        <v>7.6923076923076927E-2</v>
      </c>
      <c r="AY1137" s="41">
        <f t="shared" si="653"/>
        <v>1.5384615384615385E-2</v>
      </c>
      <c r="AZ1137" s="41">
        <f t="shared" si="654"/>
        <v>0.1076923076923077</v>
      </c>
      <c r="BA1137" s="41">
        <f t="shared" si="655"/>
        <v>0</v>
      </c>
      <c r="BB1137" s="41">
        <f t="shared" si="656"/>
        <v>6.1538461538461542E-2</v>
      </c>
      <c r="BC1137" s="41">
        <f t="shared" si="657"/>
        <v>0</v>
      </c>
      <c r="BD1137" s="41">
        <f t="shared" si="658"/>
        <v>0.90769230769230769</v>
      </c>
      <c r="BE1137" s="41">
        <f t="shared" si="659"/>
        <v>3.0769230769230771E-2</v>
      </c>
      <c r="BF1137" s="41">
        <f t="shared" si="660"/>
        <v>6.1538461538461542E-2</v>
      </c>
      <c r="BG1137" s="41">
        <f t="shared" si="661"/>
        <v>0.23076923076923078</v>
      </c>
      <c r="BH1137" s="41">
        <f t="shared" si="662"/>
        <v>0.23076923076923078</v>
      </c>
      <c r="BI1137" s="41">
        <f t="shared" si="663"/>
        <v>0.35384615384615387</v>
      </c>
      <c r="BJ1137" s="41">
        <f t="shared" si="664"/>
        <v>0.18461538461538463</v>
      </c>
      <c r="BK1137" s="41">
        <f t="shared" si="665"/>
        <v>0</v>
      </c>
      <c r="BL1137" s="41">
        <f t="shared" si="666"/>
        <v>0.92307692307692313</v>
      </c>
      <c r="BM1137" s="41">
        <f t="shared" si="667"/>
        <v>0</v>
      </c>
      <c r="BN1137" s="41">
        <f t="shared" si="668"/>
        <v>7.6923076923076927E-2</v>
      </c>
      <c r="BO1137" s="41">
        <f t="shared" si="669"/>
        <v>0</v>
      </c>
      <c r="BP1137" s="41">
        <f t="shared" si="670"/>
        <v>7.6923076923076927E-2</v>
      </c>
      <c r="BQ1137" s="41">
        <f t="shared" si="671"/>
        <v>0</v>
      </c>
      <c r="BR1137" s="41">
        <f t="shared" si="672"/>
        <v>0</v>
      </c>
      <c r="BS1137" s="41">
        <f t="shared" si="673"/>
        <v>9.2307692307692313E-2</v>
      </c>
      <c r="BT1137" s="41">
        <f t="shared" si="674"/>
        <v>0.90769230769230769</v>
      </c>
      <c r="BU1137" s="41">
        <f t="shared" si="675"/>
        <v>0.92307692307692313</v>
      </c>
      <c r="BV1137" s="41">
        <f t="shared" si="676"/>
        <v>0</v>
      </c>
      <c r="BW1137" s="41">
        <f t="shared" si="677"/>
        <v>1</v>
      </c>
      <c r="BX1137" s="41" t="str">
        <f t="shared" si="682"/>
        <v>2015Registered psychiatric nursesBritish Columbia</v>
      </c>
      <c r="BY1137" s="51">
        <f>VLOOKUP(BX1137,'%workplace'!$A$1:$F$381,6,FALSE)</f>
        <v>2401</v>
      </c>
      <c r="BZ1137" s="32">
        <f t="shared" si="683"/>
        <v>2.7072053311120368E-2</v>
      </c>
    </row>
    <row r="1138" spans="1:78" s="8" customFormat="1" hidden="1" x14ac:dyDescent="0.2">
      <c r="A1138" s="8" t="str">
        <f t="shared" si="681"/>
        <v>2015Nurse practitionersNewfoundland and LabradorAll places of work</v>
      </c>
      <c r="B1138" s="8" t="s">
        <v>5</v>
      </c>
      <c r="C1138" s="8" t="s">
        <v>14</v>
      </c>
      <c r="D1138" s="8" t="s">
        <v>9</v>
      </c>
      <c r="E1138" s="8">
        <v>2015</v>
      </c>
      <c r="F1138" s="8">
        <v>117</v>
      </c>
      <c r="G1138" s="8">
        <v>19</v>
      </c>
      <c r="H1138" s="8">
        <v>0</v>
      </c>
      <c r="I1138" s="8">
        <v>0</v>
      </c>
      <c r="J1138" s="8">
        <v>13</v>
      </c>
      <c r="K1138" s="8">
        <v>16</v>
      </c>
      <c r="L1138" s="8">
        <v>23</v>
      </c>
      <c r="M1138" s="8">
        <v>31</v>
      </c>
      <c r="N1138" s="8">
        <v>30</v>
      </c>
      <c r="O1138" s="8">
        <v>12</v>
      </c>
      <c r="P1138" s="8">
        <v>9</v>
      </c>
      <c r="Q1138" s="8">
        <v>0</v>
      </c>
      <c r="R1138" s="8">
        <v>2</v>
      </c>
      <c r="S1138" s="8">
        <v>0</v>
      </c>
      <c r="T1138" s="8">
        <v>0</v>
      </c>
      <c r="U1138" s="8">
        <v>136</v>
      </c>
      <c r="V1138" s="8">
        <v>0</v>
      </c>
      <c r="W1138" s="8">
        <v>0</v>
      </c>
      <c r="X1138" s="8">
        <v>118</v>
      </c>
      <c r="Y1138" s="8">
        <v>6</v>
      </c>
      <c r="Z1138" s="8">
        <v>12</v>
      </c>
      <c r="AA1138" s="8">
        <v>0</v>
      </c>
      <c r="AB1138" s="8">
        <v>5</v>
      </c>
      <c r="AC1138" s="8">
        <v>0</v>
      </c>
      <c r="AD1138" s="8">
        <v>126</v>
      </c>
      <c r="AE1138" s="8">
        <v>5</v>
      </c>
      <c r="AF1138" s="8">
        <v>3</v>
      </c>
      <c r="AG1138" s="8">
        <v>125</v>
      </c>
      <c r="AH1138" s="8">
        <v>8</v>
      </c>
      <c r="AI1138" s="8">
        <v>0</v>
      </c>
      <c r="AJ1138" s="8">
        <v>58</v>
      </c>
      <c r="AK1138" s="8">
        <v>78</v>
      </c>
      <c r="AL1138" s="8">
        <v>0</v>
      </c>
      <c r="AM1138" s="8">
        <v>0</v>
      </c>
      <c r="AN1138" s="8">
        <v>136</v>
      </c>
      <c r="AO1138" s="41">
        <f t="shared" si="678"/>
        <v>0.86029411764705888</v>
      </c>
      <c r="AP1138" s="41">
        <f t="shared" si="679"/>
        <v>0.13970588235294118</v>
      </c>
      <c r="AQ1138" s="41">
        <f t="shared" si="680"/>
        <v>0</v>
      </c>
      <c r="AR1138" s="41">
        <f t="shared" si="646"/>
        <v>0</v>
      </c>
      <c r="AS1138" s="41">
        <f t="shared" si="647"/>
        <v>9.5588235294117641E-2</v>
      </c>
      <c r="AT1138" s="41">
        <f t="shared" si="648"/>
        <v>0.11764705882352941</v>
      </c>
      <c r="AU1138" s="41">
        <f t="shared" si="649"/>
        <v>0.16911764705882354</v>
      </c>
      <c r="AV1138" s="41">
        <f t="shared" si="650"/>
        <v>0.22794117647058823</v>
      </c>
      <c r="AW1138" s="41">
        <f t="shared" si="651"/>
        <v>0.22058823529411764</v>
      </c>
      <c r="AX1138" s="41">
        <f t="shared" si="652"/>
        <v>8.8235294117647065E-2</v>
      </c>
      <c r="AY1138" s="41">
        <f t="shared" si="653"/>
        <v>6.6176470588235295E-2</v>
      </c>
      <c r="AZ1138" s="41">
        <f t="shared" si="654"/>
        <v>0</v>
      </c>
      <c r="BA1138" s="41">
        <f t="shared" si="655"/>
        <v>1.4705882352941176E-2</v>
      </c>
      <c r="BB1138" s="41">
        <f t="shared" si="656"/>
        <v>0</v>
      </c>
      <c r="BC1138" s="41">
        <f t="shared" si="657"/>
        <v>0</v>
      </c>
      <c r="BD1138" s="41">
        <f t="shared" si="658"/>
        <v>1</v>
      </c>
      <c r="BE1138" s="41">
        <f t="shared" si="659"/>
        <v>0</v>
      </c>
      <c r="BF1138" s="41">
        <f t="shared" si="660"/>
        <v>0</v>
      </c>
      <c r="BG1138" s="41">
        <f t="shared" si="661"/>
        <v>0.86764705882352944</v>
      </c>
      <c r="BH1138" s="41">
        <f t="shared" si="662"/>
        <v>4.4117647058823532E-2</v>
      </c>
      <c r="BI1138" s="41">
        <f t="shared" si="663"/>
        <v>8.8235294117647065E-2</v>
      </c>
      <c r="BJ1138" s="41">
        <f t="shared" si="664"/>
        <v>0</v>
      </c>
      <c r="BK1138" s="41">
        <f t="shared" si="665"/>
        <v>3.6764705882352942E-2</v>
      </c>
      <c r="BL1138" s="41">
        <f t="shared" si="666"/>
        <v>0</v>
      </c>
      <c r="BM1138" s="41">
        <f t="shared" si="667"/>
        <v>0.92647058823529416</v>
      </c>
      <c r="BN1138" s="41">
        <f t="shared" si="668"/>
        <v>3.6764705882352942E-2</v>
      </c>
      <c r="BO1138" s="41">
        <f t="shared" si="669"/>
        <v>2.2058823529411766E-2</v>
      </c>
      <c r="BP1138" s="41">
        <f t="shared" si="670"/>
        <v>0.91911764705882348</v>
      </c>
      <c r="BQ1138" s="41">
        <f t="shared" si="671"/>
        <v>5.8823529411764705E-2</v>
      </c>
      <c r="BR1138" s="41">
        <f t="shared" si="672"/>
        <v>0</v>
      </c>
      <c r="BS1138" s="41">
        <f t="shared" si="673"/>
        <v>0.4264705882352941</v>
      </c>
      <c r="BT1138" s="41">
        <f t="shared" si="674"/>
        <v>0.57352941176470584</v>
      </c>
      <c r="BU1138" s="41">
        <f t="shared" si="675"/>
        <v>0</v>
      </c>
      <c r="BV1138" s="41">
        <f t="shared" si="676"/>
        <v>0</v>
      </c>
      <c r="BW1138" s="41">
        <f t="shared" si="677"/>
        <v>1</v>
      </c>
      <c r="BX1138" s="41" t="str">
        <f t="shared" si="682"/>
        <v>2015Nurse practitionersNewfoundland and Labrador</v>
      </c>
      <c r="BY1138" s="51">
        <f>VLOOKUP(BX1138,'%workplace'!$A$1:$F$381,6,FALSE)</f>
        <v>136</v>
      </c>
      <c r="BZ1138" s="32">
        <f t="shared" si="683"/>
        <v>1</v>
      </c>
    </row>
    <row r="1139" spans="1:78" s="8" customFormat="1" hidden="1" x14ac:dyDescent="0.2">
      <c r="A1139" s="8" t="str">
        <f t="shared" si="681"/>
        <v>2015Nurse practitionersNewfoundland and LabradorCommunity health</v>
      </c>
      <c r="B1139" s="8" t="s">
        <v>5</v>
      </c>
      <c r="C1139" s="8" t="s">
        <v>14</v>
      </c>
      <c r="D1139" s="8" t="s">
        <v>11</v>
      </c>
      <c r="E1139" s="8">
        <v>2015</v>
      </c>
      <c r="F1139" s="8">
        <v>33</v>
      </c>
      <c r="G1139" s="8">
        <v>4</v>
      </c>
      <c r="H1139" s="8">
        <v>0</v>
      </c>
      <c r="I1139" s="8">
        <v>0</v>
      </c>
      <c r="J1139" s="8">
        <v>3</v>
      </c>
      <c r="K1139" s="8">
        <v>1</v>
      </c>
      <c r="L1139" s="8">
        <v>4</v>
      </c>
      <c r="M1139" s="8">
        <v>10</v>
      </c>
      <c r="N1139" s="8">
        <v>9</v>
      </c>
      <c r="O1139" s="8">
        <v>5</v>
      </c>
      <c r="P1139" s="8">
        <v>4</v>
      </c>
      <c r="Q1139" s="8">
        <v>0</v>
      </c>
      <c r="R1139" s="8">
        <v>1</v>
      </c>
      <c r="S1139" s="8">
        <v>0</v>
      </c>
      <c r="T1139" s="8">
        <v>0</v>
      </c>
      <c r="U1139" s="8">
        <v>37</v>
      </c>
      <c r="V1139" s="8">
        <v>0</v>
      </c>
      <c r="W1139" s="8">
        <v>0</v>
      </c>
      <c r="X1139" s="8">
        <v>30</v>
      </c>
      <c r="Y1139" s="8">
        <v>1</v>
      </c>
      <c r="Z1139" s="8">
        <v>6</v>
      </c>
      <c r="AA1139" s="8">
        <v>0</v>
      </c>
      <c r="AB1139" s="8">
        <v>0</v>
      </c>
      <c r="AC1139" s="8">
        <v>0</v>
      </c>
      <c r="AD1139" s="8">
        <v>35</v>
      </c>
      <c r="AE1139" s="8">
        <v>2</v>
      </c>
      <c r="AF1139" s="8">
        <v>2</v>
      </c>
      <c r="AG1139" s="8">
        <v>34</v>
      </c>
      <c r="AH1139" s="8">
        <v>1</v>
      </c>
      <c r="AI1139" s="8">
        <v>0</v>
      </c>
      <c r="AJ1139" s="8">
        <v>28</v>
      </c>
      <c r="AK1139" s="8">
        <v>9</v>
      </c>
      <c r="AL1139" s="8">
        <v>0</v>
      </c>
      <c r="AM1139" s="8">
        <v>0</v>
      </c>
      <c r="AN1139" s="8">
        <v>37</v>
      </c>
      <c r="AO1139" s="41">
        <f t="shared" si="678"/>
        <v>0.89189189189189189</v>
      </c>
      <c r="AP1139" s="41">
        <f t="shared" si="679"/>
        <v>0.10810810810810811</v>
      </c>
      <c r="AQ1139" s="41">
        <f t="shared" si="680"/>
        <v>0</v>
      </c>
      <c r="AR1139" s="41">
        <f t="shared" si="646"/>
        <v>0</v>
      </c>
      <c r="AS1139" s="41">
        <f t="shared" si="647"/>
        <v>8.1081081081081086E-2</v>
      </c>
      <c r="AT1139" s="41">
        <f t="shared" si="648"/>
        <v>2.7027027027027029E-2</v>
      </c>
      <c r="AU1139" s="41">
        <f t="shared" si="649"/>
        <v>0.10810810810810811</v>
      </c>
      <c r="AV1139" s="41">
        <f t="shared" si="650"/>
        <v>0.27027027027027029</v>
      </c>
      <c r="AW1139" s="41">
        <f t="shared" si="651"/>
        <v>0.24324324324324326</v>
      </c>
      <c r="AX1139" s="41">
        <f t="shared" si="652"/>
        <v>0.13513513513513514</v>
      </c>
      <c r="AY1139" s="41">
        <f t="shared" si="653"/>
        <v>0.10810810810810811</v>
      </c>
      <c r="AZ1139" s="41">
        <f t="shared" si="654"/>
        <v>0</v>
      </c>
      <c r="BA1139" s="41">
        <f t="shared" si="655"/>
        <v>2.7027027027027029E-2</v>
      </c>
      <c r="BB1139" s="41">
        <f t="shared" si="656"/>
        <v>0</v>
      </c>
      <c r="BC1139" s="41">
        <f t="shared" si="657"/>
        <v>0</v>
      </c>
      <c r="BD1139" s="41">
        <f t="shared" si="658"/>
        <v>1</v>
      </c>
      <c r="BE1139" s="41">
        <f t="shared" si="659"/>
        <v>0</v>
      </c>
      <c r="BF1139" s="41">
        <f t="shared" si="660"/>
        <v>0</v>
      </c>
      <c r="BG1139" s="41">
        <f t="shared" si="661"/>
        <v>0.81081081081081086</v>
      </c>
      <c r="BH1139" s="41">
        <f t="shared" si="662"/>
        <v>2.7027027027027029E-2</v>
      </c>
      <c r="BI1139" s="41">
        <f t="shared" si="663"/>
        <v>0.16216216216216217</v>
      </c>
      <c r="BJ1139" s="41">
        <f t="shared" si="664"/>
        <v>0</v>
      </c>
      <c r="BK1139" s="41">
        <f t="shared" si="665"/>
        <v>0</v>
      </c>
      <c r="BL1139" s="41">
        <f t="shared" si="666"/>
        <v>0</v>
      </c>
      <c r="BM1139" s="41">
        <f t="shared" si="667"/>
        <v>0.94594594594594594</v>
      </c>
      <c r="BN1139" s="41">
        <f t="shared" si="668"/>
        <v>5.4054054054054057E-2</v>
      </c>
      <c r="BO1139" s="41">
        <f t="shared" si="669"/>
        <v>5.4054054054054057E-2</v>
      </c>
      <c r="BP1139" s="41">
        <f t="shared" si="670"/>
        <v>0.91891891891891897</v>
      </c>
      <c r="BQ1139" s="41">
        <f t="shared" si="671"/>
        <v>2.7027027027027029E-2</v>
      </c>
      <c r="BR1139" s="41">
        <f t="shared" si="672"/>
        <v>0</v>
      </c>
      <c r="BS1139" s="41">
        <f t="shared" si="673"/>
        <v>0.7567567567567568</v>
      </c>
      <c r="BT1139" s="41">
        <f t="shared" si="674"/>
        <v>0.24324324324324326</v>
      </c>
      <c r="BU1139" s="41">
        <f t="shared" si="675"/>
        <v>0</v>
      </c>
      <c r="BV1139" s="41">
        <f t="shared" si="676"/>
        <v>0</v>
      </c>
      <c r="BW1139" s="41">
        <f t="shared" si="677"/>
        <v>1</v>
      </c>
      <c r="BX1139" s="41" t="str">
        <f t="shared" si="682"/>
        <v>2015Nurse practitionersNewfoundland and Labrador</v>
      </c>
      <c r="BY1139" s="51">
        <f>VLOOKUP(BX1139,'%workplace'!$A$1:$F$381,6,FALSE)</f>
        <v>136</v>
      </c>
      <c r="BZ1139" s="32">
        <f t="shared" si="683"/>
        <v>0.27205882352941174</v>
      </c>
    </row>
    <row r="1140" spans="1:78" s="8" customFormat="1" hidden="1" x14ac:dyDescent="0.2">
      <c r="A1140" s="8" t="str">
        <f t="shared" si="681"/>
        <v>2015Nurse practitionersNewfoundland and LabradorNursing home/long-term care</v>
      </c>
      <c r="B1140" s="8" t="s">
        <v>5</v>
      </c>
      <c r="C1140" s="8" t="s">
        <v>14</v>
      </c>
      <c r="D1140" s="8" t="s">
        <v>12</v>
      </c>
      <c r="E1140" s="8">
        <v>2015</v>
      </c>
      <c r="F1140" s="8">
        <v>7</v>
      </c>
      <c r="G1140" s="8">
        <v>1</v>
      </c>
      <c r="H1140" s="8">
        <v>0</v>
      </c>
      <c r="I1140" s="8">
        <v>0</v>
      </c>
      <c r="J1140" s="8">
        <v>1</v>
      </c>
      <c r="K1140" s="8">
        <v>0</v>
      </c>
      <c r="L1140" s="8">
        <v>3</v>
      </c>
      <c r="M1140" s="8">
        <v>0</v>
      </c>
      <c r="N1140" s="8">
        <v>2</v>
      </c>
      <c r="O1140" s="8">
        <v>1</v>
      </c>
      <c r="P1140" s="8">
        <v>1</v>
      </c>
      <c r="Q1140" s="8">
        <v>0</v>
      </c>
      <c r="R1140" s="8">
        <v>0</v>
      </c>
      <c r="S1140" s="8">
        <v>0</v>
      </c>
      <c r="T1140" s="8">
        <v>0</v>
      </c>
      <c r="U1140" s="8">
        <v>8</v>
      </c>
      <c r="V1140" s="8">
        <v>0</v>
      </c>
      <c r="W1140" s="8">
        <v>0</v>
      </c>
      <c r="X1140" s="8">
        <v>7</v>
      </c>
      <c r="Y1140" s="8">
        <v>0</v>
      </c>
      <c r="Z1140" s="8">
        <v>1</v>
      </c>
      <c r="AA1140" s="8">
        <v>0</v>
      </c>
      <c r="AB1140" s="8">
        <v>0</v>
      </c>
      <c r="AC1140" s="8">
        <v>0</v>
      </c>
      <c r="AD1140" s="8">
        <v>8</v>
      </c>
      <c r="AE1140" s="8">
        <v>0</v>
      </c>
      <c r="AF1140" s="8">
        <v>0</v>
      </c>
      <c r="AG1140" s="8">
        <v>8</v>
      </c>
      <c r="AH1140" s="8">
        <v>0</v>
      </c>
      <c r="AI1140" s="8">
        <v>0</v>
      </c>
      <c r="AJ1140" s="8">
        <v>3</v>
      </c>
      <c r="AK1140" s="8">
        <v>5</v>
      </c>
      <c r="AL1140" s="8">
        <v>0</v>
      </c>
      <c r="AM1140" s="8">
        <v>0</v>
      </c>
      <c r="AN1140" s="8">
        <v>8</v>
      </c>
      <c r="AO1140" s="41">
        <f t="shared" si="678"/>
        <v>0.875</v>
      </c>
      <c r="AP1140" s="41">
        <f t="shared" si="679"/>
        <v>0.125</v>
      </c>
      <c r="AQ1140" s="41">
        <f t="shared" si="680"/>
        <v>0</v>
      </c>
      <c r="AR1140" s="41">
        <f t="shared" si="646"/>
        <v>0</v>
      </c>
      <c r="AS1140" s="41">
        <f t="shared" si="647"/>
        <v>0.125</v>
      </c>
      <c r="AT1140" s="41">
        <f t="shared" si="648"/>
        <v>0</v>
      </c>
      <c r="AU1140" s="41">
        <f t="shared" si="649"/>
        <v>0.375</v>
      </c>
      <c r="AV1140" s="41">
        <f t="shared" si="650"/>
        <v>0</v>
      </c>
      <c r="AW1140" s="41">
        <f t="shared" si="651"/>
        <v>0.25</v>
      </c>
      <c r="AX1140" s="41">
        <f t="shared" si="652"/>
        <v>0.125</v>
      </c>
      <c r="AY1140" s="41">
        <f t="shared" si="653"/>
        <v>0.125</v>
      </c>
      <c r="AZ1140" s="41">
        <f t="shared" si="654"/>
        <v>0</v>
      </c>
      <c r="BA1140" s="41">
        <f t="shared" si="655"/>
        <v>0</v>
      </c>
      <c r="BB1140" s="41">
        <f t="shared" si="656"/>
        <v>0</v>
      </c>
      <c r="BC1140" s="41">
        <f t="shared" si="657"/>
        <v>0</v>
      </c>
      <c r="BD1140" s="41">
        <f t="shared" si="658"/>
        <v>1</v>
      </c>
      <c r="BE1140" s="41">
        <f t="shared" si="659"/>
        <v>0</v>
      </c>
      <c r="BF1140" s="41">
        <f t="shared" si="660"/>
        <v>0</v>
      </c>
      <c r="BG1140" s="41">
        <f t="shared" si="661"/>
        <v>0.875</v>
      </c>
      <c r="BH1140" s="41">
        <f t="shared" si="662"/>
        <v>0</v>
      </c>
      <c r="BI1140" s="41">
        <f t="shared" si="663"/>
        <v>0.125</v>
      </c>
      <c r="BJ1140" s="41">
        <f t="shared" si="664"/>
        <v>0</v>
      </c>
      <c r="BK1140" s="41">
        <f t="shared" si="665"/>
        <v>0</v>
      </c>
      <c r="BL1140" s="41">
        <f t="shared" si="666"/>
        <v>0</v>
      </c>
      <c r="BM1140" s="41">
        <f t="shared" si="667"/>
        <v>1</v>
      </c>
      <c r="BN1140" s="41">
        <f t="shared" si="668"/>
        <v>0</v>
      </c>
      <c r="BO1140" s="41">
        <f t="shared" si="669"/>
        <v>0</v>
      </c>
      <c r="BP1140" s="41">
        <f t="shared" si="670"/>
        <v>1</v>
      </c>
      <c r="BQ1140" s="41">
        <f t="shared" si="671"/>
        <v>0</v>
      </c>
      <c r="BR1140" s="41">
        <f t="shared" si="672"/>
        <v>0</v>
      </c>
      <c r="BS1140" s="41">
        <f t="shared" si="673"/>
        <v>0.375</v>
      </c>
      <c r="BT1140" s="41">
        <f t="shared" si="674"/>
        <v>0.625</v>
      </c>
      <c r="BU1140" s="41">
        <f t="shared" si="675"/>
        <v>0</v>
      </c>
      <c r="BV1140" s="41">
        <f t="shared" si="676"/>
        <v>0</v>
      </c>
      <c r="BW1140" s="41">
        <f t="shared" si="677"/>
        <v>1</v>
      </c>
      <c r="BX1140" s="41" t="str">
        <f t="shared" si="682"/>
        <v>2015Nurse practitionersNewfoundland and Labrador</v>
      </c>
      <c r="BY1140" s="51">
        <f>VLOOKUP(BX1140,'%workplace'!$A$1:$F$381,6,FALSE)</f>
        <v>136</v>
      </c>
      <c r="BZ1140" s="32">
        <f t="shared" si="683"/>
        <v>5.8823529411764705E-2</v>
      </c>
    </row>
    <row r="1141" spans="1:78" s="8" customFormat="1" hidden="1" x14ac:dyDescent="0.2">
      <c r="A1141" s="8" t="str">
        <f t="shared" si="681"/>
        <v>2015Nurse practitionersNewfoundland and LabradorHospital</v>
      </c>
      <c r="B1141" s="8" t="s">
        <v>5</v>
      </c>
      <c r="C1141" s="8" t="s">
        <v>14</v>
      </c>
      <c r="D1141" s="8" t="s">
        <v>10</v>
      </c>
      <c r="E1141" s="8">
        <v>2015</v>
      </c>
      <c r="F1141" s="8">
        <v>52</v>
      </c>
      <c r="G1141" s="8">
        <v>7</v>
      </c>
      <c r="H1141" s="8">
        <v>0</v>
      </c>
      <c r="I1141" s="8">
        <v>0</v>
      </c>
      <c r="J1141" s="8">
        <v>7</v>
      </c>
      <c r="K1141" s="8">
        <v>10</v>
      </c>
      <c r="L1141" s="8">
        <v>11</v>
      </c>
      <c r="M1141" s="8">
        <v>15</v>
      </c>
      <c r="N1141" s="8">
        <v>11</v>
      </c>
      <c r="O1141" s="8">
        <v>3</v>
      </c>
      <c r="P1141" s="8">
        <v>2</v>
      </c>
      <c r="Q1141" s="8">
        <v>0</v>
      </c>
      <c r="R1141" s="8">
        <v>0</v>
      </c>
      <c r="S1141" s="8">
        <v>0</v>
      </c>
      <c r="T1141" s="8">
        <v>0</v>
      </c>
      <c r="U1141" s="8">
        <v>59</v>
      </c>
      <c r="V1141" s="8">
        <v>0</v>
      </c>
      <c r="W1141" s="8">
        <v>0</v>
      </c>
      <c r="X1141" s="8">
        <v>55</v>
      </c>
      <c r="Y1141" s="8">
        <v>3</v>
      </c>
      <c r="Z1141" s="8">
        <v>1</v>
      </c>
      <c r="AA1141" s="8">
        <v>0</v>
      </c>
      <c r="AB1141" s="8">
        <v>3</v>
      </c>
      <c r="AC1141" s="8">
        <v>0</v>
      </c>
      <c r="AD1141" s="8">
        <v>53</v>
      </c>
      <c r="AE1141" s="8">
        <v>3</v>
      </c>
      <c r="AF1141" s="8">
        <v>1</v>
      </c>
      <c r="AG1141" s="8">
        <v>58</v>
      </c>
      <c r="AH1141" s="8">
        <v>0</v>
      </c>
      <c r="AI1141" s="8">
        <v>0</v>
      </c>
      <c r="AJ1141" s="8">
        <v>20</v>
      </c>
      <c r="AK1141" s="8">
        <v>39</v>
      </c>
      <c r="AL1141" s="8">
        <v>0</v>
      </c>
      <c r="AM1141" s="8">
        <v>0</v>
      </c>
      <c r="AN1141" s="8">
        <v>59</v>
      </c>
      <c r="AO1141" s="41">
        <f t="shared" si="678"/>
        <v>0.88135593220338981</v>
      </c>
      <c r="AP1141" s="41">
        <f t="shared" si="679"/>
        <v>0.11864406779661017</v>
      </c>
      <c r="AQ1141" s="41">
        <f t="shared" si="680"/>
        <v>0</v>
      </c>
      <c r="AR1141" s="41">
        <f t="shared" si="646"/>
        <v>0</v>
      </c>
      <c r="AS1141" s="41">
        <f t="shared" si="647"/>
        <v>0.11864406779661017</v>
      </c>
      <c r="AT1141" s="41">
        <f t="shared" si="648"/>
        <v>0.16949152542372881</v>
      </c>
      <c r="AU1141" s="41">
        <f t="shared" si="649"/>
        <v>0.1864406779661017</v>
      </c>
      <c r="AV1141" s="41">
        <f t="shared" si="650"/>
        <v>0.25423728813559321</v>
      </c>
      <c r="AW1141" s="41">
        <f t="shared" si="651"/>
        <v>0.1864406779661017</v>
      </c>
      <c r="AX1141" s="41">
        <f t="shared" si="652"/>
        <v>5.0847457627118647E-2</v>
      </c>
      <c r="AY1141" s="41">
        <f t="shared" si="653"/>
        <v>3.3898305084745763E-2</v>
      </c>
      <c r="AZ1141" s="41">
        <f t="shared" si="654"/>
        <v>0</v>
      </c>
      <c r="BA1141" s="41">
        <f t="shared" si="655"/>
        <v>0</v>
      </c>
      <c r="BB1141" s="41">
        <f t="shared" si="656"/>
        <v>0</v>
      </c>
      <c r="BC1141" s="41">
        <f t="shared" si="657"/>
        <v>0</v>
      </c>
      <c r="BD1141" s="41">
        <f t="shared" si="658"/>
        <v>1</v>
      </c>
      <c r="BE1141" s="41">
        <f t="shared" si="659"/>
        <v>0</v>
      </c>
      <c r="BF1141" s="41">
        <f t="shared" si="660"/>
        <v>0</v>
      </c>
      <c r="BG1141" s="41">
        <f t="shared" si="661"/>
        <v>0.93220338983050843</v>
      </c>
      <c r="BH1141" s="41">
        <f t="shared" si="662"/>
        <v>5.0847457627118647E-2</v>
      </c>
      <c r="BI1141" s="41">
        <f t="shared" si="663"/>
        <v>1.6949152542372881E-2</v>
      </c>
      <c r="BJ1141" s="41">
        <f t="shared" si="664"/>
        <v>0</v>
      </c>
      <c r="BK1141" s="41">
        <f t="shared" si="665"/>
        <v>5.0847457627118647E-2</v>
      </c>
      <c r="BL1141" s="41">
        <f t="shared" si="666"/>
        <v>0</v>
      </c>
      <c r="BM1141" s="41">
        <f t="shared" si="667"/>
        <v>0.89830508474576276</v>
      </c>
      <c r="BN1141" s="41">
        <f t="shared" si="668"/>
        <v>5.0847457627118647E-2</v>
      </c>
      <c r="BO1141" s="41">
        <f t="shared" si="669"/>
        <v>1.6949152542372881E-2</v>
      </c>
      <c r="BP1141" s="41">
        <f t="shared" si="670"/>
        <v>0.98305084745762716</v>
      </c>
      <c r="BQ1141" s="41">
        <f t="shared" si="671"/>
        <v>0</v>
      </c>
      <c r="BR1141" s="41">
        <f t="shared" si="672"/>
        <v>0</v>
      </c>
      <c r="BS1141" s="41">
        <f t="shared" si="673"/>
        <v>0.33898305084745761</v>
      </c>
      <c r="BT1141" s="41">
        <f t="shared" si="674"/>
        <v>0.66101694915254239</v>
      </c>
      <c r="BU1141" s="41">
        <f t="shared" si="675"/>
        <v>0</v>
      </c>
      <c r="BV1141" s="41">
        <f t="shared" si="676"/>
        <v>0</v>
      </c>
      <c r="BW1141" s="41">
        <f t="shared" si="677"/>
        <v>1</v>
      </c>
      <c r="BX1141" s="41" t="str">
        <f t="shared" si="682"/>
        <v>2015Nurse practitionersNewfoundland and Labrador</v>
      </c>
      <c r="BY1141" s="51">
        <f>VLOOKUP(BX1141,'%workplace'!$A$1:$F$381,6,FALSE)</f>
        <v>136</v>
      </c>
      <c r="BZ1141" s="32">
        <f t="shared" si="683"/>
        <v>0.43382352941176472</v>
      </c>
    </row>
    <row r="1142" spans="1:78" s="8" customFormat="1" hidden="1" x14ac:dyDescent="0.2">
      <c r="A1142" s="8" t="str">
        <f t="shared" si="681"/>
        <v>2015Nurse practitionersNewfoundland and LabradorOther places of work</v>
      </c>
      <c r="B1142" s="8" t="s">
        <v>5</v>
      </c>
      <c r="C1142" s="8" t="s">
        <v>14</v>
      </c>
      <c r="D1142" s="8" t="s">
        <v>13</v>
      </c>
      <c r="E1142" s="8">
        <v>2015</v>
      </c>
      <c r="F1142" s="8">
        <v>25</v>
      </c>
      <c r="G1142" s="8">
        <v>7</v>
      </c>
      <c r="H1142" s="8">
        <v>0</v>
      </c>
      <c r="I1142" s="8">
        <v>0</v>
      </c>
      <c r="J1142" s="8">
        <v>2</v>
      </c>
      <c r="K1142" s="8">
        <v>5</v>
      </c>
      <c r="L1142" s="8">
        <v>5</v>
      </c>
      <c r="M1142" s="8">
        <v>6</v>
      </c>
      <c r="N1142" s="8">
        <v>8</v>
      </c>
      <c r="O1142" s="8">
        <v>3</v>
      </c>
      <c r="P1142" s="8">
        <v>2</v>
      </c>
      <c r="Q1142" s="8">
        <v>0</v>
      </c>
      <c r="R1142" s="8">
        <v>1</v>
      </c>
      <c r="S1142" s="8">
        <v>0</v>
      </c>
      <c r="T1142" s="8">
        <v>0</v>
      </c>
      <c r="U1142" s="8">
        <v>32</v>
      </c>
      <c r="V1142" s="8">
        <v>0</v>
      </c>
      <c r="W1142" s="8">
        <v>0</v>
      </c>
      <c r="X1142" s="8">
        <v>26</v>
      </c>
      <c r="Y1142" s="8">
        <v>2</v>
      </c>
      <c r="Z1142" s="8">
        <v>4</v>
      </c>
      <c r="AA1142" s="8">
        <v>0</v>
      </c>
      <c r="AB1142" s="8">
        <v>2</v>
      </c>
      <c r="AC1142" s="8">
        <v>0</v>
      </c>
      <c r="AD1142" s="8">
        <v>30</v>
      </c>
      <c r="AE1142" s="8">
        <v>0</v>
      </c>
      <c r="AF1142" s="8">
        <v>0</v>
      </c>
      <c r="AG1142" s="8">
        <v>25</v>
      </c>
      <c r="AH1142" s="8">
        <v>7</v>
      </c>
      <c r="AI1142" s="8">
        <v>0</v>
      </c>
      <c r="AJ1142" s="8">
        <v>7</v>
      </c>
      <c r="AK1142" s="8">
        <v>25</v>
      </c>
      <c r="AL1142" s="8">
        <v>0</v>
      </c>
      <c r="AM1142" s="8">
        <v>0</v>
      </c>
      <c r="AN1142" s="8">
        <v>32</v>
      </c>
      <c r="AO1142" s="41">
        <f t="shared" si="678"/>
        <v>0.78125</v>
      </c>
      <c r="AP1142" s="41">
        <f t="shared" si="679"/>
        <v>0.21875</v>
      </c>
      <c r="AQ1142" s="41">
        <f t="shared" si="680"/>
        <v>0</v>
      </c>
      <c r="AR1142" s="41">
        <f t="shared" si="646"/>
        <v>0</v>
      </c>
      <c r="AS1142" s="41">
        <f t="shared" si="647"/>
        <v>6.25E-2</v>
      </c>
      <c r="AT1142" s="41">
        <f t="shared" si="648"/>
        <v>0.15625</v>
      </c>
      <c r="AU1142" s="41">
        <f t="shared" si="649"/>
        <v>0.15625</v>
      </c>
      <c r="AV1142" s="41">
        <f t="shared" si="650"/>
        <v>0.1875</v>
      </c>
      <c r="AW1142" s="41">
        <f t="shared" si="651"/>
        <v>0.25</v>
      </c>
      <c r="AX1142" s="41">
        <f t="shared" si="652"/>
        <v>9.375E-2</v>
      </c>
      <c r="AY1142" s="41">
        <f t="shared" si="653"/>
        <v>6.25E-2</v>
      </c>
      <c r="AZ1142" s="41">
        <f t="shared" si="654"/>
        <v>0</v>
      </c>
      <c r="BA1142" s="41">
        <f t="shared" si="655"/>
        <v>3.125E-2</v>
      </c>
      <c r="BB1142" s="41">
        <f t="shared" si="656"/>
        <v>0</v>
      </c>
      <c r="BC1142" s="41">
        <f t="shared" si="657"/>
        <v>0</v>
      </c>
      <c r="BD1142" s="41">
        <f t="shared" si="658"/>
        <v>1</v>
      </c>
      <c r="BE1142" s="41">
        <f t="shared" si="659"/>
        <v>0</v>
      </c>
      <c r="BF1142" s="41">
        <f t="shared" si="660"/>
        <v>0</v>
      </c>
      <c r="BG1142" s="41">
        <f t="shared" si="661"/>
        <v>0.8125</v>
      </c>
      <c r="BH1142" s="41">
        <f t="shared" si="662"/>
        <v>6.25E-2</v>
      </c>
      <c r="BI1142" s="41">
        <f t="shared" si="663"/>
        <v>0.125</v>
      </c>
      <c r="BJ1142" s="41">
        <f t="shared" si="664"/>
        <v>0</v>
      </c>
      <c r="BK1142" s="41">
        <f t="shared" si="665"/>
        <v>6.25E-2</v>
      </c>
      <c r="BL1142" s="41">
        <f t="shared" si="666"/>
        <v>0</v>
      </c>
      <c r="BM1142" s="41">
        <f t="shared" si="667"/>
        <v>0.9375</v>
      </c>
      <c r="BN1142" s="41">
        <f t="shared" si="668"/>
        <v>0</v>
      </c>
      <c r="BO1142" s="41">
        <f t="shared" si="669"/>
        <v>0</v>
      </c>
      <c r="BP1142" s="41">
        <f t="shared" si="670"/>
        <v>0.78125</v>
      </c>
      <c r="BQ1142" s="41">
        <f t="shared" si="671"/>
        <v>0.21875</v>
      </c>
      <c r="BR1142" s="41">
        <f t="shared" si="672"/>
        <v>0</v>
      </c>
      <c r="BS1142" s="41">
        <f t="shared" si="673"/>
        <v>0.21875</v>
      </c>
      <c r="BT1142" s="41">
        <f t="shared" si="674"/>
        <v>0.78125</v>
      </c>
      <c r="BU1142" s="41">
        <f t="shared" si="675"/>
        <v>0</v>
      </c>
      <c r="BV1142" s="41">
        <f t="shared" si="676"/>
        <v>0</v>
      </c>
      <c r="BW1142" s="41">
        <f t="shared" si="677"/>
        <v>1</v>
      </c>
      <c r="BX1142" s="41" t="str">
        <f t="shared" si="682"/>
        <v>2015Nurse practitionersNewfoundland and Labrador</v>
      </c>
      <c r="BY1142" s="51">
        <f>VLOOKUP(BX1142,'%workplace'!$A$1:$F$381,6,FALSE)</f>
        <v>136</v>
      </c>
      <c r="BZ1142" s="32">
        <f t="shared" si="683"/>
        <v>0.23529411764705882</v>
      </c>
    </row>
    <row r="1143" spans="1:78" s="8" customFormat="1" hidden="1" x14ac:dyDescent="0.2">
      <c r="A1143" s="8" t="str">
        <f t="shared" si="681"/>
        <v>2015Nurse practitionersPrince Edward IslandAll places of work</v>
      </c>
      <c r="B1143" s="8" t="s">
        <v>5</v>
      </c>
      <c r="C1143" s="8" t="s">
        <v>15</v>
      </c>
      <c r="D1143" s="8" t="s">
        <v>9</v>
      </c>
      <c r="E1143" s="8">
        <v>2015</v>
      </c>
      <c r="F1143" s="8">
        <v>14</v>
      </c>
      <c r="G1143" s="8">
        <v>0</v>
      </c>
      <c r="H1143" s="8">
        <v>0</v>
      </c>
      <c r="I1143" s="8">
        <v>1</v>
      </c>
      <c r="J1143" s="8">
        <v>6</v>
      </c>
      <c r="K1143" s="8">
        <v>1</v>
      </c>
      <c r="L1143" s="8">
        <v>4</v>
      </c>
      <c r="M1143" s="8">
        <v>1</v>
      </c>
      <c r="N1143" s="8">
        <v>1</v>
      </c>
      <c r="O1143" s="8">
        <v>0</v>
      </c>
      <c r="P1143" s="8">
        <v>0</v>
      </c>
      <c r="Q1143" s="8">
        <v>0</v>
      </c>
      <c r="R1143" s="8">
        <v>0</v>
      </c>
      <c r="S1143" s="8">
        <v>0</v>
      </c>
      <c r="T1143" s="8">
        <v>0</v>
      </c>
      <c r="U1143" s="8">
        <v>8</v>
      </c>
      <c r="V1143" s="8">
        <v>1</v>
      </c>
      <c r="W1143" s="8">
        <v>5</v>
      </c>
      <c r="X1143" s="8">
        <v>13</v>
      </c>
      <c r="Y1143" s="8">
        <v>0</v>
      </c>
      <c r="Z1143" s="8">
        <v>1</v>
      </c>
      <c r="AA1143" s="8">
        <v>0</v>
      </c>
      <c r="AB1143" s="8">
        <v>0</v>
      </c>
      <c r="AC1143" s="8">
        <v>0</v>
      </c>
      <c r="AD1143" s="8">
        <v>13</v>
      </c>
      <c r="AE1143" s="8">
        <v>1</v>
      </c>
      <c r="AF1143" s="8">
        <v>0</v>
      </c>
      <c r="AG1143" s="8">
        <v>13</v>
      </c>
      <c r="AH1143" s="8">
        <v>1</v>
      </c>
      <c r="AI1143" s="8">
        <v>0</v>
      </c>
      <c r="AJ1143" s="8">
        <v>7</v>
      </c>
      <c r="AK1143" s="8">
        <v>7</v>
      </c>
      <c r="AL1143" s="8">
        <v>0</v>
      </c>
      <c r="AM1143" s="8">
        <v>0</v>
      </c>
      <c r="AN1143" s="8">
        <v>14</v>
      </c>
      <c r="AO1143" s="41">
        <f t="shared" si="678"/>
        <v>1</v>
      </c>
      <c r="AP1143" s="41">
        <f t="shared" si="679"/>
        <v>0</v>
      </c>
      <c r="AQ1143" s="41">
        <f t="shared" si="680"/>
        <v>0</v>
      </c>
      <c r="AR1143" s="41">
        <f t="shared" ref="AR1143:AR1206" si="684">I1143/$AN1143</f>
        <v>7.1428571428571425E-2</v>
      </c>
      <c r="AS1143" s="41">
        <f t="shared" ref="AS1143:AS1206" si="685">J1143/$AN1143</f>
        <v>0.42857142857142855</v>
      </c>
      <c r="AT1143" s="41">
        <f t="shared" ref="AT1143:AT1206" si="686">K1143/$AN1143</f>
        <v>7.1428571428571425E-2</v>
      </c>
      <c r="AU1143" s="41">
        <f t="shared" ref="AU1143:AU1206" si="687">L1143/$AN1143</f>
        <v>0.2857142857142857</v>
      </c>
      <c r="AV1143" s="41">
        <f t="shared" ref="AV1143:AV1206" si="688">M1143/$AN1143</f>
        <v>7.1428571428571425E-2</v>
      </c>
      <c r="AW1143" s="41">
        <f t="shared" ref="AW1143:AW1206" si="689">N1143/$AN1143</f>
        <v>7.1428571428571425E-2</v>
      </c>
      <c r="AX1143" s="41">
        <f t="shared" ref="AX1143:AX1206" si="690">O1143/$AN1143</f>
        <v>0</v>
      </c>
      <c r="AY1143" s="41">
        <f t="shared" ref="AY1143:AY1206" si="691">P1143/$AN1143</f>
        <v>0</v>
      </c>
      <c r="AZ1143" s="41">
        <f t="shared" ref="AZ1143:AZ1206" si="692">Q1143/$AN1143</f>
        <v>0</v>
      </c>
      <c r="BA1143" s="41">
        <f t="shared" ref="BA1143:BA1206" si="693">R1143/$AN1143</f>
        <v>0</v>
      </c>
      <c r="BB1143" s="41">
        <f t="shared" ref="BB1143:BB1206" si="694">S1143/$AN1143</f>
        <v>0</v>
      </c>
      <c r="BC1143" s="41">
        <f t="shared" ref="BC1143:BC1206" si="695">T1143/$AN1143</f>
        <v>0</v>
      </c>
      <c r="BD1143" s="41">
        <f t="shared" ref="BD1143:BD1206" si="696">U1143/$AN1143</f>
        <v>0.5714285714285714</v>
      </c>
      <c r="BE1143" s="41">
        <f t="shared" ref="BE1143:BE1206" si="697">V1143/$AN1143</f>
        <v>7.1428571428571425E-2</v>
      </c>
      <c r="BF1143" s="41">
        <f t="shared" ref="BF1143:BF1206" si="698">W1143/$AN1143</f>
        <v>0.35714285714285715</v>
      </c>
      <c r="BG1143" s="41">
        <f t="shared" ref="BG1143:BG1206" si="699">X1143/$AN1143</f>
        <v>0.9285714285714286</v>
      </c>
      <c r="BH1143" s="41">
        <f t="shared" ref="BH1143:BH1206" si="700">Y1143/$AN1143</f>
        <v>0</v>
      </c>
      <c r="BI1143" s="41">
        <f t="shared" ref="BI1143:BI1206" si="701">Z1143/$AN1143</f>
        <v>7.1428571428571425E-2</v>
      </c>
      <c r="BJ1143" s="41">
        <f t="shared" ref="BJ1143:BJ1206" si="702">AA1143/$AN1143</f>
        <v>0</v>
      </c>
      <c r="BK1143" s="41">
        <f t="shared" ref="BK1143:BK1206" si="703">AB1143/$AN1143</f>
        <v>0</v>
      </c>
      <c r="BL1143" s="41">
        <f t="shared" ref="BL1143:BL1206" si="704">AC1143/$AN1143</f>
        <v>0</v>
      </c>
      <c r="BM1143" s="41">
        <f t="shared" ref="BM1143:BM1206" si="705">AD1143/$AN1143</f>
        <v>0.9285714285714286</v>
      </c>
      <c r="BN1143" s="41">
        <f t="shared" ref="BN1143:BN1206" si="706">AE1143/$AN1143</f>
        <v>7.1428571428571425E-2</v>
      </c>
      <c r="BO1143" s="41">
        <f t="shared" ref="BO1143:BO1206" si="707">AF1143/$AN1143</f>
        <v>0</v>
      </c>
      <c r="BP1143" s="41">
        <f t="shared" ref="BP1143:BP1206" si="708">AG1143/$AN1143</f>
        <v>0.9285714285714286</v>
      </c>
      <c r="BQ1143" s="41">
        <f t="shared" ref="BQ1143:BQ1206" si="709">AH1143/$AN1143</f>
        <v>7.1428571428571425E-2</v>
      </c>
      <c r="BR1143" s="41">
        <f t="shared" ref="BR1143:BR1206" si="710">AI1143/$AN1143</f>
        <v>0</v>
      </c>
      <c r="BS1143" s="41">
        <f t="shared" ref="BS1143:BS1206" si="711">AJ1143/$AN1143</f>
        <v>0.5</v>
      </c>
      <c r="BT1143" s="41">
        <f t="shared" ref="BT1143:BT1206" si="712">AK1143/$AN1143</f>
        <v>0.5</v>
      </c>
      <c r="BU1143" s="41">
        <f t="shared" ref="BU1143:BU1206" si="713">AL1143/$AN1143</f>
        <v>0</v>
      </c>
      <c r="BV1143" s="41">
        <f t="shared" ref="BV1143:BV1206" si="714">AM1143/$AN1143</f>
        <v>0</v>
      </c>
      <c r="BW1143" s="41">
        <f t="shared" ref="BW1143:BW1206" si="715">AN1143/$AN1143</f>
        <v>1</v>
      </c>
      <c r="BX1143" s="41" t="str">
        <f t="shared" si="682"/>
        <v>2015Nurse practitionersPrince Edward Island</v>
      </c>
      <c r="BY1143" s="51">
        <f>VLOOKUP(BX1143,'%workplace'!$A$1:$F$381,6,FALSE)</f>
        <v>14</v>
      </c>
      <c r="BZ1143" s="32">
        <f t="shared" si="683"/>
        <v>1</v>
      </c>
    </row>
    <row r="1144" spans="1:78" s="8" customFormat="1" hidden="1" x14ac:dyDescent="0.2">
      <c r="A1144" s="8" t="str">
        <f t="shared" si="681"/>
        <v>2015Nurse practitionersPrince Edward IslandCommunity health</v>
      </c>
      <c r="B1144" s="8" t="s">
        <v>5</v>
      </c>
      <c r="C1144" s="8" t="s">
        <v>15</v>
      </c>
      <c r="D1144" s="8" t="s">
        <v>11</v>
      </c>
      <c r="E1144" s="8">
        <v>2015</v>
      </c>
      <c r="F1144" s="8">
        <v>12</v>
      </c>
      <c r="G1144" s="8">
        <v>0</v>
      </c>
      <c r="H1144" s="8">
        <v>0</v>
      </c>
      <c r="I1144" s="8">
        <v>1</v>
      </c>
      <c r="J1144" s="8">
        <v>6</v>
      </c>
      <c r="K1144" s="8">
        <v>0</v>
      </c>
      <c r="L1144" s="8">
        <v>4</v>
      </c>
      <c r="M1144" s="8">
        <v>1</v>
      </c>
      <c r="N1144" s="8">
        <v>0</v>
      </c>
      <c r="O1144" s="8">
        <v>0</v>
      </c>
      <c r="P1144" s="8">
        <v>0</v>
      </c>
      <c r="Q1144" s="8">
        <v>0</v>
      </c>
      <c r="R1144" s="8">
        <v>0</v>
      </c>
      <c r="S1144" s="8">
        <v>0</v>
      </c>
      <c r="T1144" s="8">
        <v>0</v>
      </c>
      <c r="U1144" s="8">
        <v>7</v>
      </c>
      <c r="V1144" s="8">
        <v>1</v>
      </c>
      <c r="W1144" s="8">
        <v>4</v>
      </c>
      <c r="X1144" s="8">
        <v>11</v>
      </c>
      <c r="Y1144" s="8">
        <v>0</v>
      </c>
      <c r="Z1144" s="8">
        <v>1</v>
      </c>
      <c r="AA1144" s="8">
        <v>0</v>
      </c>
      <c r="AB1144" s="8">
        <v>0</v>
      </c>
      <c r="AC1144" s="8">
        <v>0</v>
      </c>
      <c r="AD1144" s="8">
        <v>12</v>
      </c>
      <c r="AE1144" s="8">
        <v>0</v>
      </c>
      <c r="AF1144" s="8">
        <v>0</v>
      </c>
      <c r="AG1144" s="8">
        <v>12</v>
      </c>
      <c r="AH1144" s="8">
        <v>0</v>
      </c>
      <c r="AI1144" s="8">
        <v>0</v>
      </c>
      <c r="AJ1144" s="8">
        <v>6</v>
      </c>
      <c r="AK1144" s="8">
        <v>6</v>
      </c>
      <c r="AL1144" s="8">
        <v>0</v>
      </c>
      <c r="AM1144" s="8">
        <v>0</v>
      </c>
      <c r="AN1144" s="8">
        <v>12</v>
      </c>
      <c r="AO1144" s="41">
        <f t="shared" ref="AO1144:AO1207" si="716">F1144/$AN1144</f>
        <v>1</v>
      </c>
      <c r="AP1144" s="41">
        <f t="shared" ref="AP1144:AP1207" si="717">G1144/$AN1144</f>
        <v>0</v>
      </c>
      <c r="AQ1144" s="41">
        <f t="shared" ref="AQ1144:AQ1207" si="718">H1144/$AN1144</f>
        <v>0</v>
      </c>
      <c r="AR1144" s="41">
        <f t="shared" si="684"/>
        <v>8.3333333333333329E-2</v>
      </c>
      <c r="AS1144" s="41">
        <f t="shared" si="685"/>
        <v>0.5</v>
      </c>
      <c r="AT1144" s="41">
        <f t="shared" si="686"/>
        <v>0</v>
      </c>
      <c r="AU1144" s="41">
        <f t="shared" si="687"/>
        <v>0.33333333333333331</v>
      </c>
      <c r="AV1144" s="41">
        <f t="shared" si="688"/>
        <v>8.3333333333333329E-2</v>
      </c>
      <c r="AW1144" s="41">
        <f t="shared" si="689"/>
        <v>0</v>
      </c>
      <c r="AX1144" s="41">
        <f t="shared" si="690"/>
        <v>0</v>
      </c>
      <c r="AY1144" s="41">
        <f t="shared" si="691"/>
        <v>0</v>
      </c>
      <c r="AZ1144" s="41">
        <f t="shared" si="692"/>
        <v>0</v>
      </c>
      <c r="BA1144" s="41">
        <f t="shared" si="693"/>
        <v>0</v>
      </c>
      <c r="BB1144" s="41">
        <f t="shared" si="694"/>
        <v>0</v>
      </c>
      <c r="BC1144" s="41">
        <f t="shared" si="695"/>
        <v>0</v>
      </c>
      <c r="BD1144" s="41">
        <f t="shared" si="696"/>
        <v>0.58333333333333337</v>
      </c>
      <c r="BE1144" s="41">
        <f t="shared" si="697"/>
        <v>8.3333333333333329E-2</v>
      </c>
      <c r="BF1144" s="41">
        <f t="shared" si="698"/>
        <v>0.33333333333333331</v>
      </c>
      <c r="BG1144" s="41">
        <f t="shared" si="699"/>
        <v>0.91666666666666663</v>
      </c>
      <c r="BH1144" s="41">
        <f t="shared" si="700"/>
        <v>0</v>
      </c>
      <c r="BI1144" s="41">
        <f t="shared" si="701"/>
        <v>8.3333333333333329E-2</v>
      </c>
      <c r="BJ1144" s="41">
        <f t="shared" si="702"/>
        <v>0</v>
      </c>
      <c r="BK1144" s="41">
        <f t="shared" si="703"/>
        <v>0</v>
      </c>
      <c r="BL1144" s="41">
        <f t="shared" si="704"/>
        <v>0</v>
      </c>
      <c r="BM1144" s="41">
        <f t="shared" si="705"/>
        <v>1</v>
      </c>
      <c r="BN1144" s="41">
        <f t="shared" si="706"/>
        <v>0</v>
      </c>
      <c r="BO1144" s="41">
        <f t="shared" si="707"/>
        <v>0</v>
      </c>
      <c r="BP1144" s="41">
        <f t="shared" si="708"/>
        <v>1</v>
      </c>
      <c r="BQ1144" s="41">
        <f t="shared" si="709"/>
        <v>0</v>
      </c>
      <c r="BR1144" s="41">
        <f t="shared" si="710"/>
        <v>0</v>
      </c>
      <c r="BS1144" s="41">
        <f t="shared" si="711"/>
        <v>0.5</v>
      </c>
      <c r="BT1144" s="41">
        <f t="shared" si="712"/>
        <v>0.5</v>
      </c>
      <c r="BU1144" s="41">
        <f t="shared" si="713"/>
        <v>0</v>
      </c>
      <c r="BV1144" s="41">
        <f t="shared" si="714"/>
        <v>0</v>
      </c>
      <c r="BW1144" s="41">
        <f t="shared" si="715"/>
        <v>1</v>
      </c>
      <c r="BX1144" s="41" t="str">
        <f t="shared" si="682"/>
        <v>2015Nurse practitionersPrince Edward Island</v>
      </c>
      <c r="BY1144" s="51">
        <f>VLOOKUP(BX1144,'%workplace'!$A$1:$F$381,6,FALSE)</f>
        <v>14</v>
      </c>
      <c r="BZ1144" s="32">
        <f t="shared" si="683"/>
        <v>0.8571428571428571</v>
      </c>
    </row>
    <row r="1145" spans="1:78" s="8" customFormat="1" hidden="1" x14ac:dyDescent="0.2">
      <c r="A1145" s="8" t="str">
        <f t="shared" si="681"/>
        <v>2015Nurse practitionersPrince Edward IslandOther places of work</v>
      </c>
      <c r="B1145" s="8" t="s">
        <v>5</v>
      </c>
      <c r="C1145" s="8" t="s">
        <v>15</v>
      </c>
      <c r="D1145" s="8" t="s">
        <v>13</v>
      </c>
      <c r="E1145" s="8">
        <v>2015</v>
      </c>
      <c r="F1145" s="8">
        <v>2</v>
      </c>
      <c r="G1145" s="8">
        <v>0</v>
      </c>
      <c r="H1145" s="8">
        <v>0</v>
      </c>
      <c r="I1145" s="8">
        <v>0</v>
      </c>
      <c r="J1145" s="8">
        <v>0</v>
      </c>
      <c r="K1145" s="8">
        <v>1</v>
      </c>
      <c r="L1145" s="8">
        <v>0</v>
      </c>
      <c r="M1145" s="8">
        <v>0</v>
      </c>
      <c r="N1145" s="8">
        <v>1</v>
      </c>
      <c r="O1145" s="8">
        <v>0</v>
      </c>
      <c r="P1145" s="8">
        <v>0</v>
      </c>
      <c r="Q1145" s="8">
        <v>0</v>
      </c>
      <c r="R1145" s="8">
        <v>0</v>
      </c>
      <c r="S1145" s="8">
        <v>0</v>
      </c>
      <c r="T1145" s="8">
        <v>0</v>
      </c>
      <c r="U1145" s="8">
        <v>1</v>
      </c>
      <c r="V1145" s="8">
        <v>0</v>
      </c>
      <c r="W1145" s="8">
        <v>1</v>
      </c>
      <c r="X1145" s="8">
        <v>2</v>
      </c>
      <c r="Y1145" s="8">
        <v>0</v>
      </c>
      <c r="Z1145" s="8">
        <v>0</v>
      </c>
      <c r="AA1145" s="8">
        <v>0</v>
      </c>
      <c r="AB1145" s="8">
        <v>0</v>
      </c>
      <c r="AC1145" s="8">
        <v>0</v>
      </c>
      <c r="AD1145" s="8">
        <v>1</v>
      </c>
      <c r="AE1145" s="8">
        <v>1</v>
      </c>
      <c r="AF1145" s="8">
        <v>0</v>
      </c>
      <c r="AG1145" s="8">
        <v>1</v>
      </c>
      <c r="AH1145" s="8">
        <v>1</v>
      </c>
      <c r="AI1145" s="8">
        <v>0</v>
      </c>
      <c r="AJ1145" s="8">
        <v>1</v>
      </c>
      <c r="AK1145" s="8">
        <v>1</v>
      </c>
      <c r="AL1145" s="8">
        <v>0</v>
      </c>
      <c r="AM1145" s="8">
        <v>0</v>
      </c>
      <c r="AN1145" s="8">
        <v>2</v>
      </c>
      <c r="AO1145" s="41">
        <f t="shared" si="716"/>
        <v>1</v>
      </c>
      <c r="AP1145" s="41">
        <f t="shared" si="717"/>
        <v>0</v>
      </c>
      <c r="AQ1145" s="41">
        <f t="shared" si="718"/>
        <v>0</v>
      </c>
      <c r="AR1145" s="41">
        <f t="shared" si="684"/>
        <v>0</v>
      </c>
      <c r="AS1145" s="41">
        <f t="shared" si="685"/>
        <v>0</v>
      </c>
      <c r="AT1145" s="41">
        <f t="shared" si="686"/>
        <v>0.5</v>
      </c>
      <c r="AU1145" s="41">
        <f t="shared" si="687"/>
        <v>0</v>
      </c>
      <c r="AV1145" s="41">
        <f t="shared" si="688"/>
        <v>0</v>
      </c>
      <c r="AW1145" s="41">
        <f t="shared" si="689"/>
        <v>0.5</v>
      </c>
      <c r="AX1145" s="41">
        <f t="shared" si="690"/>
        <v>0</v>
      </c>
      <c r="AY1145" s="41">
        <f t="shared" si="691"/>
        <v>0</v>
      </c>
      <c r="AZ1145" s="41">
        <f t="shared" si="692"/>
        <v>0</v>
      </c>
      <c r="BA1145" s="41">
        <f t="shared" si="693"/>
        <v>0</v>
      </c>
      <c r="BB1145" s="41">
        <f t="shared" si="694"/>
        <v>0</v>
      </c>
      <c r="BC1145" s="41">
        <f t="shared" si="695"/>
        <v>0</v>
      </c>
      <c r="BD1145" s="41">
        <f t="shared" si="696"/>
        <v>0.5</v>
      </c>
      <c r="BE1145" s="41">
        <f t="shared" si="697"/>
        <v>0</v>
      </c>
      <c r="BF1145" s="41">
        <f t="shared" si="698"/>
        <v>0.5</v>
      </c>
      <c r="BG1145" s="41">
        <f t="shared" si="699"/>
        <v>1</v>
      </c>
      <c r="BH1145" s="41">
        <f t="shared" si="700"/>
        <v>0</v>
      </c>
      <c r="BI1145" s="41">
        <f t="shared" si="701"/>
        <v>0</v>
      </c>
      <c r="BJ1145" s="41">
        <f t="shared" si="702"/>
        <v>0</v>
      </c>
      <c r="BK1145" s="41">
        <f t="shared" si="703"/>
        <v>0</v>
      </c>
      <c r="BL1145" s="41">
        <f t="shared" si="704"/>
        <v>0</v>
      </c>
      <c r="BM1145" s="41">
        <f t="shared" si="705"/>
        <v>0.5</v>
      </c>
      <c r="BN1145" s="41">
        <f t="shared" si="706"/>
        <v>0.5</v>
      </c>
      <c r="BO1145" s="41">
        <f t="shared" si="707"/>
        <v>0</v>
      </c>
      <c r="BP1145" s="41">
        <f t="shared" si="708"/>
        <v>0.5</v>
      </c>
      <c r="BQ1145" s="41">
        <f t="shared" si="709"/>
        <v>0.5</v>
      </c>
      <c r="BR1145" s="41">
        <f t="shared" si="710"/>
        <v>0</v>
      </c>
      <c r="BS1145" s="41">
        <f t="shared" si="711"/>
        <v>0.5</v>
      </c>
      <c r="BT1145" s="41">
        <f t="shared" si="712"/>
        <v>0.5</v>
      </c>
      <c r="BU1145" s="41">
        <f t="shared" si="713"/>
        <v>0</v>
      </c>
      <c r="BV1145" s="41">
        <f t="shared" si="714"/>
        <v>0</v>
      </c>
      <c r="BW1145" s="41">
        <f t="shared" si="715"/>
        <v>1</v>
      </c>
      <c r="BX1145" s="41" t="str">
        <f t="shared" si="682"/>
        <v>2015Nurse practitionersPrince Edward Island</v>
      </c>
      <c r="BY1145" s="51">
        <f>VLOOKUP(BX1145,'%workplace'!$A$1:$F$381,6,FALSE)</f>
        <v>14</v>
      </c>
      <c r="BZ1145" s="32">
        <f t="shared" si="683"/>
        <v>0.14285714285714285</v>
      </c>
    </row>
    <row r="1146" spans="1:78" s="8" customFormat="1" hidden="1" x14ac:dyDescent="0.2">
      <c r="A1146" s="8" t="str">
        <f t="shared" si="681"/>
        <v>2015Nurse practitionersNova ScotiaAll places of work</v>
      </c>
      <c r="B1146" s="8" t="s">
        <v>5</v>
      </c>
      <c r="C1146" s="8" t="s">
        <v>16</v>
      </c>
      <c r="D1146" s="8" t="s">
        <v>9</v>
      </c>
      <c r="E1146" s="8">
        <v>2015</v>
      </c>
      <c r="F1146" s="8">
        <v>137</v>
      </c>
      <c r="G1146" s="8">
        <v>6</v>
      </c>
      <c r="H1146" s="8">
        <v>0</v>
      </c>
      <c r="I1146" s="8">
        <v>2</v>
      </c>
      <c r="J1146" s="8">
        <v>13</v>
      </c>
      <c r="K1146" s="8">
        <v>22</v>
      </c>
      <c r="L1146" s="8">
        <v>23</v>
      </c>
      <c r="M1146" s="8">
        <v>23</v>
      </c>
      <c r="N1146" s="8">
        <v>34</v>
      </c>
      <c r="O1146" s="8">
        <v>17</v>
      </c>
      <c r="P1146" s="8">
        <v>8</v>
      </c>
      <c r="Q1146" s="8">
        <v>1</v>
      </c>
      <c r="R1146" s="8">
        <v>0</v>
      </c>
      <c r="S1146" s="8">
        <v>0</v>
      </c>
      <c r="T1146" s="8">
        <v>0</v>
      </c>
      <c r="U1146" s="8">
        <v>140</v>
      </c>
      <c r="V1146" s="8">
        <v>3</v>
      </c>
      <c r="W1146" s="8">
        <v>0</v>
      </c>
      <c r="X1146" s="8">
        <v>123</v>
      </c>
      <c r="Y1146" s="8">
        <v>14</v>
      </c>
      <c r="Z1146" s="8">
        <v>6</v>
      </c>
      <c r="AA1146" s="8">
        <v>0</v>
      </c>
      <c r="AB1146" s="8">
        <v>0</v>
      </c>
      <c r="AC1146" s="8">
        <v>0</v>
      </c>
      <c r="AD1146" s="8">
        <v>138</v>
      </c>
      <c r="AE1146" s="8">
        <v>5</v>
      </c>
      <c r="AF1146" s="8">
        <v>1</v>
      </c>
      <c r="AG1146" s="8">
        <v>138</v>
      </c>
      <c r="AH1146" s="8">
        <v>4</v>
      </c>
      <c r="AI1146" s="8">
        <v>0</v>
      </c>
      <c r="AJ1146" s="8">
        <v>51</v>
      </c>
      <c r="AK1146" s="8">
        <v>92</v>
      </c>
      <c r="AL1146" s="8">
        <v>0</v>
      </c>
      <c r="AM1146" s="8">
        <v>0</v>
      </c>
      <c r="AN1146" s="8">
        <v>143</v>
      </c>
      <c r="AO1146" s="41">
        <f t="shared" si="716"/>
        <v>0.95804195804195802</v>
      </c>
      <c r="AP1146" s="41">
        <f t="shared" si="717"/>
        <v>4.195804195804196E-2</v>
      </c>
      <c r="AQ1146" s="41">
        <f t="shared" si="718"/>
        <v>0</v>
      </c>
      <c r="AR1146" s="41">
        <f t="shared" si="684"/>
        <v>1.3986013986013986E-2</v>
      </c>
      <c r="AS1146" s="41">
        <f t="shared" si="685"/>
        <v>9.0909090909090912E-2</v>
      </c>
      <c r="AT1146" s="41">
        <f t="shared" si="686"/>
        <v>0.15384615384615385</v>
      </c>
      <c r="AU1146" s="41">
        <f t="shared" si="687"/>
        <v>0.16083916083916083</v>
      </c>
      <c r="AV1146" s="41">
        <f t="shared" si="688"/>
        <v>0.16083916083916083</v>
      </c>
      <c r="AW1146" s="41">
        <f t="shared" si="689"/>
        <v>0.23776223776223776</v>
      </c>
      <c r="AX1146" s="41">
        <f t="shared" si="690"/>
        <v>0.11888111888111888</v>
      </c>
      <c r="AY1146" s="41">
        <f t="shared" si="691"/>
        <v>5.5944055944055944E-2</v>
      </c>
      <c r="AZ1146" s="41">
        <f t="shared" si="692"/>
        <v>6.993006993006993E-3</v>
      </c>
      <c r="BA1146" s="41">
        <f t="shared" si="693"/>
        <v>0</v>
      </c>
      <c r="BB1146" s="41">
        <f t="shared" si="694"/>
        <v>0</v>
      </c>
      <c r="BC1146" s="41">
        <f t="shared" si="695"/>
        <v>0</v>
      </c>
      <c r="BD1146" s="41">
        <f t="shared" si="696"/>
        <v>0.97902097902097907</v>
      </c>
      <c r="BE1146" s="41">
        <f t="shared" si="697"/>
        <v>2.097902097902098E-2</v>
      </c>
      <c r="BF1146" s="41">
        <f t="shared" si="698"/>
        <v>0</v>
      </c>
      <c r="BG1146" s="41">
        <f t="shared" si="699"/>
        <v>0.8601398601398601</v>
      </c>
      <c r="BH1146" s="41">
        <f t="shared" si="700"/>
        <v>9.7902097902097904E-2</v>
      </c>
      <c r="BI1146" s="41">
        <f t="shared" si="701"/>
        <v>4.195804195804196E-2</v>
      </c>
      <c r="BJ1146" s="41">
        <f t="shared" si="702"/>
        <v>0</v>
      </c>
      <c r="BK1146" s="41">
        <f t="shared" si="703"/>
        <v>0</v>
      </c>
      <c r="BL1146" s="41">
        <f t="shared" si="704"/>
        <v>0</v>
      </c>
      <c r="BM1146" s="41">
        <f t="shared" si="705"/>
        <v>0.965034965034965</v>
      </c>
      <c r="BN1146" s="41">
        <f t="shared" si="706"/>
        <v>3.4965034965034968E-2</v>
      </c>
      <c r="BO1146" s="41">
        <f t="shared" si="707"/>
        <v>6.993006993006993E-3</v>
      </c>
      <c r="BP1146" s="41">
        <f t="shared" si="708"/>
        <v>0.965034965034965</v>
      </c>
      <c r="BQ1146" s="41">
        <f t="shared" si="709"/>
        <v>2.7972027972027972E-2</v>
      </c>
      <c r="BR1146" s="41">
        <f t="shared" si="710"/>
        <v>0</v>
      </c>
      <c r="BS1146" s="41">
        <f t="shared" si="711"/>
        <v>0.35664335664335667</v>
      </c>
      <c r="BT1146" s="41">
        <f t="shared" si="712"/>
        <v>0.64335664335664333</v>
      </c>
      <c r="BU1146" s="41">
        <f t="shared" si="713"/>
        <v>0</v>
      </c>
      <c r="BV1146" s="41">
        <f t="shared" si="714"/>
        <v>0</v>
      </c>
      <c r="BW1146" s="41">
        <f t="shared" si="715"/>
        <v>1</v>
      </c>
      <c r="BX1146" s="41" t="str">
        <f t="shared" si="682"/>
        <v>2015Nurse practitionersNova Scotia</v>
      </c>
      <c r="BY1146" s="51">
        <f>VLOOKUP(BX1146,'%workplace'!$A$1:$F$381,6,FALSE)</f>
        <v>143</v>
      </c>
      <c r="BZ1146" s="32">
        <f t="shared" si="683"/>
        <v>1</v>
      </c>
    </row>
    <row r="1147" spans="1:78" s="8" customFormat="1" hidden="1" x14ac:dyDescent="0.2">
      <c r="A1147" s="8" t="str">
        <f t="shared" si="681"/>
        <v>2015Nurse practitionersNova ScotiaCommunity health</v>
      </c>
      <c r="B1147" s="8" t="s">
        <v>5</v>
      </c>
      <c r="C1147" s="8" t="s">
        <v>16</v>
      </c>
      <c r="D1147" s="8" t="s">
        <v>11</v>
      </c>
      <c r="E1147" s="8">
        <v>2015</v>
      </c>
      <c r="F1147" s="8">
        <v>58</v>
      </c>
      <c r="G1147" s="8">
        <v>3</v>
      </c>
      <c r="H1147" s="8">
        <v>0</v>
      </c>
      <c r="I1147" s="8">
        <v>1</v>
      </c>
      <c r="J1147" s="8">
        <v>4</v>
      </c>
      <c r="K1147" s="8">
        <v>13</v>
      </c>
      <c r="L1147" s="8">
        <v>10</v>
      </c>
      <c r="M1147" s="8">
        <v>7</v>
      </c>
      <c r="N1147" s="8">
        <v>12</v>
      </c>
      <c r="O1147" s="8">
        <v>10</v>
      </c>
      <c r="P1147" s="8">
        <v>3</v>
      </c>
      <c r="Q1147" s="8">
        <v>1</v>
      </c>
      <c r="R1147" s="8">
        <v>0</v>
      </c>
      <c r="S1147" s="8">
        <v>0</v>
      </c>
      <c r="T1147" s="8">
        <v>0</v>
      </c>
      <c r="U1147" s="8">
        <v>59</v>
      </c>
      <c r="V1147" s="8">
        <v>2</v>
      </c>
      <c r="W1147" s="8">
        <v>0</v>
      </c>
      <c r="X1147" s="8">
        <v>53</v>
      </c>
      <c r="Y1147" s="8">
        <v>5</v>
      </c>
      <c r="Z1147" s="8">
        <v>3</v>
      </c>
      <c r="AA1147" s="8">
        <v>0</v>
      </c>
      <c r="AB1147" s="8">
        <v>0</v>
      </c>
      <c r="AC1147" s="8">
        <v>0</v>
      </c>
      <c r="AD1147" s="8">
        <v>60</v>
      </c>
      <c r="AE1147" s="8">
        <v>1</v>
      </c>
      <c r="AF1147" s="8">
        <v>0</v>
      </c>
      <c r="AG1147" s="8">
        <v>61</v>
      </c>
      <c r="AH1147" s="8">
        <v>0</v>
      </c>
      <c r="AI1147" s="8">
        <v>0</v>
      </c>
      <c r="AJ1147" s="8">
        <v>38</v>
      </c>
      <c r="AK1147" s="8">
        <v>23</v>
      </c>
      <c r="AL1147" s="8">
        <v>0</v>
      </c>
      <c r="AM1147" s="8">
        <v>0</v>
      </c>
      <c r="AN1147" s="8">
        <v>61</v>
      </c>
      <c r="AO1147" s="41">
        <f t="shared" si="716"/>
        <v>0.95081967213114749</v>
      </c>
      <c r="AP1147" s="41">
        <f t="shared" si="717"/>
        <v>4.9180327868852458E-2</v>
      </c>
      <c r="AQ1147" s="41">
        <f t="shared" si="718"/>
        <v>0</v>
      </c>
      <c r="AR1147" s="41">
        <f t="shared" si="684"/>
        <v>1.6393442622950821E-2</v>
      </c>
      <c r="AS1147" s="41">
        <f t="shared" si="685"/>
        <v>6.5573770491803282E-2</v>
      </c>
      <c r="AT1147" s="41">
        <f t="shared" si="686"/>
        <v>0.21311475409836064</v>
      </c>
      <c r="AU1147" s="41">
        <f t="shared" si="687"/>
        <v>0.16393442622950818</v>
      </c>
      <c r="AV1147" s="41">
        <f t="shared" si="688"/>
        <v>0.11475409836065574</v>
      </c>
      <c r="AW1147" s="41">
        <f t="shared" si="689"/>
        <v>0.19672131147540983</v>
      </c>
      <c r="AX1147" s="41">
        <f t="shared" si="690"/>
        <v>0.16393442622950818</v>
      </c>
      <c r="AY1147" s="41">
        <f t="shared" si="691"/>
        <v>4.9180327868852458E-2</v>
      </c>
      <c r="AZ1147" s="41">
        <f t="shared" si="692"/>
        <v>1.6393442622950821E-2</v>
      </c>
      <c r="BA1147" s="41">
        <f t="shared" si="693"/>
        <v>0</v>
      </c>
      <c r="BB1147" s="41">
        <f t="shared" si="694"/>
        <v>0</v>
      </c>
      <c r="BC1147" s="41">
        <f t="shared" si="695"/>
        <v>0</v>
      </c>
      <c r="BD1147" s="41">
        <f t="shared" si="696"/>
        <v>0.96721311475409832</v>
      </c>
      <c r="BE1147" s="41">
        <f t="shared" si="697"/>
        <v>3.2786885245901641E-2</v>
      </c>
      <c r="BF1147" s="41">
        <f t="shared" si="698"/>
        <v>0</v>
      </c>
      <c r="BG1147" s="41">
        <f t="shared" si="699"/>
        <v>0.86885245901639341</v>
      </c>
      <c r="BH1147" s="41">
        <f t="shared" si="700"/>
        <v>8.1967213114754092E-2</v>
      </c>
      <c r="BI1147" s="41">
        <f t="shared" si="701"/>
        <v>4.9180327868852458E-2</v>
      </c>
      <c r="BJ1147" s="41">
        <f t="shared" si="702"/>
        <v>0</v>
      </c>
      <c r="BK1147" s="41">
        <f t="shared" si="703"/>
        <v>0</v>
      </c>
      <c r="BL1147" s="41">
        <f t="shared" si="704"/>
        <v>0</v>
      </c>
      <c r="BM1147" s="41">
        <f t="shared" si="705"/>
        <v>0.98360655737704916</v>
      </c>
      <c r="BN1147" s="41">
        <f t="shared" si="706"/>
        <v>1.6393442622950821E-2</v>
      </c>
      <c r="BO1147" s="41">
        <f t="shared" si="707"/>
        <v>0</v>
      </c>
      <c r="BP1147" s="41">
        <f t="shared" si="708"/>
        <v>1</v>
      </c>
      <c r="BQ1147" s="41">
        <f t="shared" si="709"/>
        <v>0</v>
      </c>
      <c r="BR1147" s="41">
        <f t="shared" si="710"/>
        <v>0</v>
      </c>
      <c r="BS1147" s="41">
        <f t="shared" si="711"/>
        <v>0.62295081967213117</v>
      </c>
      <c r="BT1147" s="41">
        <f t="shared" si="712"/>
        <v>0.37704918032786883</v>
      </c>
      <c r="BU1147" s="41">
        <f t="shared" si="713"/>
        <v>0</v>
      </c>
      <c r="BV1147" s="41">
        <f t="shared" si="714"/>
        <v>0</v>
      </c>
      <c r="BW1147" s="41">
        <f t="shared" si="715"/>
        <v>1</v>
      </c>
      <c r="BX1147" s="41" t="str">
        <f t="shared" si="682"/>
        <v>2015Nurse practitionersNova Scotia</v>
      </c>
      <c r="BY1147" s="51">
        <f>VLOOKUP(BX1147,'%workplace'!$A$1:$F$381,6,FALSE)</f>
        <v>143</v>
      </c>
      <c r="BZ1147" s="32">
        <f t="shared" si="683"/>
        <v>0.42657342657342656</v>
      </c>
    </row>
    <row r="1148" spans="1:78" s="8" customFormat="1" hidden="1" x14ac:dyDescent="0.2">
      <c r="A1148" s="8" t="str">
        <f t="shared" si="681"/>
        <v>2015Nurse practitionersNova ScotiaNursing home/long-term care</v>
      </c>
      <c r="B1148" s="8" t="s">
        <v>5</v>
      </c>
      <c r="C1148" s="8" t="s">
        <v>16</v>
      </c>
      <c r="D1148" s="8" t="s">
        <v>12</v>
      </c>
      <c r="E1148" s="8">
        <v>2015</v>
      </c>
      <c r="F1148" s="8">
        <v>2</v>
      </c>
      <c r="G1148" s="8">
        <v>0</v>
      </c>
      <c r="H1148" s="8">
        <v>0</v>
      </c>
      <c r="I1148" s="8">
        <v>0</v>
      </c>
      <c r="J1148" s="8">
        <v>0</v>
      </c>
      <c r="K1148" s="8">
        <v>0</v>
      </c>
      <c r="L1148" s="8">
        <v>1</v>
      </c>
      <c r="M1148" s="8">
        <v>0</v>
      </c>
      <c r="N1148" s="8">
        <v>0</v>
      </c>
      <c r="O1148" s="8">
        <v>1</v>
      </c>
      <c r="P1148" s="8">
        <v>0</v>
      </c>
      <c r="Q1148" s="8">
        <v>0</v>
      </c>
      <c r="R1148" s="8">
        <v>0</v>
      </c>
      <c r="S1148" s="8">
        <v>0</v>
      </c>
      <c r="T1148" s="8">
        <v>0</v>
      </c>
      <c r="U1148" s="8">
        <v>2</v>
      </c>
      <c r="V1148" s="8">
        <v>0</v>
      </c>
      <c r="W1148" s="8">
        <v>0</v>
      </c>
      <c r="X1148" s="8">
        <v>2</v>
      </c>
      <c r="Y1148" s="8">
        <v>0</v>
      </c>
      <c r="Z1148" s="8">
        <v>0</v>
      </c>
      <c r="AA1148" s="8">
        <v>0</v>
      </c>
      <c r="AB1148" s="8">
        <v>0</v>
      </c>
      <c r="AC1148" s="8">
        <v>0</v>
      </c>
      <c r="AD1148" s="8">
        <v>2</v>
      </c>
      <c r="AE1148" s="8">
        <v>0</v>
      </c>
      <c r="AF1148" s="8">
        <v>0</v>
      </c>
      <c r="AG1148" s="8">
        <v>2</v>
      </c>
      <c r="AH1148" s="8">
        <v>0</v>
      </c>
      <c r="AI1148" s="8">
        <v>0</v>
      </c>
      <c r="AJ1148" s="8">
        <v>0</v>
      </c>
      <c r="AK1148" s="8">
        <v>2</v>
      </c>
      <c r="AL1148" s="8">
        <v>0</v>
      </c>
      <c r="AM1148" s="8">
        <v>0</v>
      </c>
      <c r="AN1148" s="8">
        <v>2</v>
      </c>
      <c r="AO1148" s="41">
        <f t="shared" si="716"/>
        <v>1</v>
      </c>
      <c r="AP1148" s="41">
        <f t="shared" si="717"/>
        <v>0</v>
      </c>
      <c r="AQ1148" s="41">
        <f t="shared" si="718"/>
        <v>0</v>
      </c>
      <c r="AR1148" s="41">
        <f t="shared" si="684"/>
        <v>0</v>
      </c>
      <c r="AS1148" s="41">
        <f t="shared" si="685"/>
        <v>0</v>
      </c>
      <c r="AT1148" s="41">
        <f t="shared" si="686"/>
        <v>0</v>
      </c>
      <c r="AU1148" s="41">
        <f t="shared" si="687"/>
        <v>0.5</v>
      </c>
      <c r="AV1148" s="41">
        <f t="shared" si="688"/>
        <v>0</v>
      </c>
      <c r="AW1148" s="41">
        <f t="shared" si="689"/>
        <v>0</v>
      </c>
      <c r="AX1148" s="41">
        <f t="shared" si="690"/>
        <v>0.5</v>
      </c>
      <c r="AY1148" s="41">
        <f t="shared" si="691"/>
        <v>0</v>
      </c>
      <c r="AZ1148" s="41">
        <f t="shared" si="692"/>
        <v>0</v>
      </c>
      <c r="BA1148" s="41">
        <f t="shared" si="693"/>
        <v>0</v>
      </c>
      <c r="BB1148" s="41">
        <f t="shared" si="694"/>
        <v>0</v>
      </c>
      <c r="BC1148" s="41">
        <f t="shared" si="695"/>
        <v>0</v>
      </c>
      <c r="BD1148" s="41">
        <f t="shared" si="696"/>
        <v>1</v>
      </c>
      <c r="BE1148" s="41">
        <f t="shared" si="697"/>
        <v>0</v>
      </c>
      <c r="BF1148" s="41">
        <f t="shared" si="698"/>
        <v>0</v>
      </c>
      <c r="BG1148" s="41">
        <f t="shared" si="699"/>
        <v>1</v>
      </c>
      <c r="BH1148" s="41">
        <f t="shared" si="700"/>
        <v>0</v>
      </c>
      <c r="BI1148" s="41">
        <f t="shared" si="701"/>
        <v>0</v>
      </c>
      <c r="BJ1148" s="41">
        <f t="shared" si="702"/>
        <v>0</v>
      </c>
      <c r="BK1148" s="41">
        <f t="shared" si="703"/>
        <v>0</v>
      </c>
      <c r="BL1148" s="41">
        <f t="shared" si="704"/>
        <v>0</v>
      </c>
      <c r="BM1148" s="41">
        <f t="shared" si="705"/>
        <v>1</v>
      </c>
      <c r="BN1148" s="41">
        <f t="shared" si="706"/>
        <v>0</v>
      </c>
      <c r="BO1148" s="41">
        <f t="shared" si="707"/>
        <v>0</v>
      </c>
      <c r="BP1148" s="41">
        <f t="shared" si="708"/>
        <v>1</v>
      </c>
      <c r="BQ1148" s="41">
        <f t="shared" si="709"/>
        <v>0</v>
      </c>
      <c r="BR1148" s="41">
        <f t="shared" si="710"/>
        <v>0</v>
      </c>
      <c r="BS1148" s="41">
        <f t="shared" si="711"/>
        <v>0</v>
      </c>
      <c r="BT1148" s="41">
        <f t="shared" si="712"/>
        <v>1</v>
      </c>
      <c r="BU1148" s="41">
        <f t="shared" si="713"/>
        <v>0</v>
      </c>
      <c r="BV1148" s="41">
        <f t="shared" si="714"/>
        <v>0</v>
      </c>
      <c r="BW1148" s="41">
        <f t="shared" si="715"/>
        <v>1</v>
      </c>
      <c r="BX1148" s="41" t="str">
        <f t="shared" si="682"/>
        <v>2015Nurse practitionersNova Scotia</v>
      </c>
      <c r="BY1148" s="51">
        <f>VLOOKUP(BX1148,'%workplace'!$A$1:$F$381,6,FALSE)</f>
        <v>143</v>
      </c>
      <c r="BZ1148" s="32">
        <f t="shared" si="683"/>
        <v>1.3986013986013986E-2</v>
      </c>
    </row>
    <row r="1149" spans="1:78" s="8" customFormat="1" hidden="1" x14ac:dyDescent="0.2">
      <c r="A1149" s="8" t="str">
        <f t="shared" si="681"/>
        <v>2015Nurse practitionersNova ScotiaHospital</v>
      </c>
      <c r="B1149" s="8" t="s">
        <v>5</v>
      </c>
      <c r="C1149" s="8" t="s">
        <v>16</v>
      </c>
      <c r="D1149" s="8" t="s">
        <v>10</v>
      </c>
      <c r="E1149" s="8">
        <v>2015</v>
      </c>
      <c r="F1149" s="8">
        <v>60</v>
      </c>
      <c r="G1149" s="8">
        <v>2</v>
      </c>
      <c r="H1149" s="8">
        <v>0</v>
      </c>
      <c r="I1149" s="8">
        <v>1</v>
      </c>
      <c r="J1149" s="8">
        <v>8</v>
      </c>
      <c r="K1149" s="8">
        <v>8</v>
      </c>
      <c r="L1149" s="8">
        <v>9</v>
      </c>
      <c r="M1149" s="8">
        <v>13</v>
      </c>
      <c r="N1149" s="8">
        <v>17</v>
      </c>
      <c r="O1149" s="8">
        <v>5</v>
      </c>
      <c r="P1149" s="8">
        <v>1</v>
      </c>
      <c r="Q1149" s="8">
        <v>0</v>
      </c>
      <c r="R1149" s="8">
        <v>0</v>
      </c>
      <c r="S1149" s="8">
        <v>0</v>
      </c>
      <c r="T1149" s="8">
        <v>0</v>
      </c>
      <c r="U1149" s="8">
        <v>62</v>
      </c>
      <c r="V1149" s="8">
        <v>0</v>
      </c>
      <c r="W1149" s="8">
        <v>0</v>
      </c>
      <c r="X1149" s="8">
        <v>51</v>
      </c>
      <c r="Y1149" s="8">
        <v>8</v>
      </c>
      <c r="Z1149" s="8">
        <v>3</v>
      </c>
      <c r="AA1149" s="8">
        <v>0</v>
      </c>
      <c r="AB1149" s="8">
        <v>0</v>
      </c>
      <c r="AC1149" s="8">
        <v>0</v>
      </c>
      <c r="AD1149" s="8">
        <v>58</v>
      </c>
      <c r="AE1149" s="8">
        <v>4</v>
      </c>
      <c r="AF1149" s="8">
        <v>0</v>
      </c>
      <c r="AG1149" s="8">
        <v>62</v>
      </c>
      <c r="AH1149" s="8">
        <v>0</v>
      </c>
      <c r="AI1149" s="8">
        <v>0</v>
      </c>
      <c r="AJ1149" s="8">
        <v>6</v>
      </c>
      <c r="AK1149" s="8">
        <v>56</v>
      </c>
      <c r="AL1149" s="8">
        <v>0</v>
      </c>
      <c r="AM1149" s="8">
        <v>0</v>
      </c>
      <c r="AN1149" s="8">
        <v>62</v>
      </c>
      <c r="AO1149" s="41">
        <f t="shared" si="716"/>
        <v>0.967741935483871</v>
      </c>
      <c r="AP1149" s="41">
        <f t="shared" si="717"/>
        <v>3.2258064516129031E-2</v>
      </c>
      <c r="AQ1149" s="41">
        <f t="shared" si="718"/>
        <v>0</v>
      </c>
      <c r="AR1149" s="41">
        <f t="shared" si="684"/>
        <v>1.6129032258064516E-2</v>
      </c>
      <c r="AS1149" s="41">
        <f t="shared" si="685"/>
        <v>0.12903225806451613</v>
      </c>
      <c r="AT1149" s="41">
        <f t="shared" si="686"/>
        <v>0.12903225806451613</v>
      </c>
      <c r="AU1149" s="41">
        <f t="shared" si="687"/>
        <v>0.14516129032258066</v>
      </c>
      <c r="AV1149" s="41">
        <f t="shared" si="688"/>
        <v>0.20967741935483872</v>
      </c>
      <c r="AW1149" s="41">
        <f t="shared" si="689"/>
        <v>0.27419354838709675</v>
      </c>
      <c r="AX1149" s="41">
        <f t="shared" si="690"/>
        <v>8.0645161290322578E-2</v>
      </c>
      <c r="AY1149" s="41">
        <f t="shared" si="691"/>
        <v>1.6129032258064516E-2</v>
      </c>
      <c r="AZ1149" s="41">
        <f t="shared" si="692"/>
        <v>0</v>
      </c>
      <c r="BA1149" s="41">
        <f t="shared" si="693"/>
        <v>0</v>
      </c>
      <c r="BB1149" s="41">
        <f t="shared" si="694"/>
        <v>0</v>
      </c>
      <c r="BC1149" s="41">
        <f t="shared" si="695"/>
        <v>0</v>
      </c>
      <c r="BD1149" s="41">
        <f t="shared" si="696"/>
        <v>1</v>
      </c>
      <c r="BE1149" s="41">
        <f t="shared" si="697"/>
        <v>0</v>
      </c>
      <c r="BF1149" s="41">
        <f t="shared" si="698"/>
        <v>0</v>
      </c>
      <c r="BG1149" s="41">
        <f t="shared" si="699"/>
        <v>0.82258064516129037</v>
      </c>
      <c r="BH1149" s="41">
        <f t="shared" si="700"/>
        <v>0.12903225806451613</v>
      </c>
      <c r="BI1149" s="41">
        <f t="shared" si="701"/>
        <v>4.8387096774193547E-2</v>
      </c>
      <c r="BJ1149" s="41">
        <f t="shared" si="702"/>
        <v>0</v>
      </c>
      <c r="BK1149" s="41">
        <f t="shared" si="703"/>
        <v>0</v>
      </c>
      <c r="BL1149" s="41">
        <f t="shared" si="704"/>
        <v>0</v>
      </c>
      <c r="BM1149" s="41">
        <f t="shared" si="705"/>
        <v>0.93548387096774188</v>
      </c>
      <c r="BN1149" s="41">
        <f t="shared" si="706"/>
        <v>6.4516129032258063E-2</v>
      </c>
      <c r="BO1149" s="41">
        <f t="shared" si="707"/>
        <v>0</v>
      </c>
      <c r="BP1149" s="41">
        <f t="shared" si="708"/>
        <v>1</v>
      </c>
      <c r="BQ1149" s="41">
        <f t="shared" si="709"/>
        <v>0</v>
      </c>
      <c r="BR1149" s="41">
        <f t="shared" si="710"/>
        <v>0</v>
      </c>
      <c r="BS1149" s="41">
        <f t="shared" si="711"/>
        <v>9.6774193548387094E-2</v>
      </c>
      <c r="BT1149" s="41">
        <f t="shared" si="712"/>
        <v>0.90322580645161288</v>
      </c>
      <c r="BU1149" s="41">
        <f t="shared" si="713"/>
        <v>0</v>
      </c>
      <c r="BV1149" s="41">
        <f t="shared" si="714"/>
        <v>0</v>
      </c>
      <c r="BW1149" s="41">
        <f t="shared" si="715"/>
        <v>1</v>
      </c>
      <c r="BX1149" s="41" t="str">
        <f t="shared" si="682"/>
        <v>2015Nurse practitionersNova Scotia</v>
      </c>
      <c r="BY1149" s="51">
        <f>VLOOKUP(BX1149,'%workplace'!$A$1:$F$381,6,FALSE)</f>
        <v>143</v>
      </c>
      <c r="BZ1149" s="32">
        <f t="shared" si="683"/>
        <v>0.43356643356643354</v>
      </c>
    </row>
    <row r="1150" spans="1:78" s="8" customFormat="1" hidden="1" x14ac:dyDescent="0.2">
      <c r="A1150" s="8" t="str">
        <f t="shared" si="681"/>
        <v>2015Nurse practitionersNova ScotiaOther places of work</v>
      </c>
      <c r="B1150" s="8" t="s">
        <v>5</v>
      </c>
      <c r="C1150" s="8" t="s">
        <v>16</v>
      </c>
      <c r="D1150" s="8" t="s">
        <v>13</v>
      </c>
      <c r="E1150" s="8">
        <v>2015</v>
      </c>
      <c r="F1150" s="8">
        <v>17</v>
      </c>
      <c r="G1150" s="8">
        <v>1</v>
      </c>
      <c r="H1150" s="8">
        <v>0</v>
      </c>
      <c r="I1150" s="8">
        <v>0</v>
      </c>
      <c r="J1150" s="8">
        <v>1</v>
      </c>
      <c r="K1150" s="8">
        <v>1</v>
      </c>
      <c r="L1150" s="8">
        <v>3</v>
      </c>
      <c r="M1150" s="8">
        <v>3</v>
      </c>
      <c r="N1150" s="8">
        <v>5</v>
      </c>
      <c r="O1150" s="8">
        <v>1</v>
      </c>
      <c r="P1150" s="8">
        <v>4</v>
      </c>
      <c r="Q1150" s="8">
        <v>0</v>
      </c>
      <c r="R1150" s="8">
        <v>0</v>
      </c>
      <c r="S1150" s="8">
        <v>0</v>
      </c>
      <c r="T1150" s="8">
        <v>0</v>
      </c>
      <c r="U1150" s="8">
        <v>17</v>
      </c>
      <c r="V1150" s="8">
        <v>1</v>
      </c>
      <c r="W1150" s="8">
        <v>0</v>
      </c>
      <c r="X1150" s="8">
        <v>17</v>
      </c>
      <c r="Y1150" s="8">
        <v>1</v>
      </c>
      <c r="Z1150" s="8">
        <v>0</v>
      </c>
      <c r="AA1150" s="8">
        <v>0</v>
      </c>
      <c r="AB1150" s="8">
        <v>0</v>
      </c>
      <c r="AC1150" s="8">
        <v>0</v>
      </c>
      <c r="AD1150" s="8">
        <v>18</v>
      </c>
      <c r="AE1150" s="8">
        <v>0</v>
      </c>
      <c r="AF1150" s="8">
        <v>1</v>
      </c>
      <c r="AG1150" s="8">
        <v>13</v>
      </c>
      <c r="AH1150" s="8">
        <v>4</v>
      </c>
      <c r="AI1150" s="8">
        <v>0</v>
      </c>
      <c r="AJ1150" s="8">
        <v>7</v>
      </c>
      <c r="AK1150" s="8">
        <v>11</v>
      </c>
      <c r="AL1150" s="8">
        <v>0</v>
      </c>
      <c r="AM1150" s="8">
        <v>0</v>
      </c>
      <c r="AN1150" s="8">
        <v>18</v>
      </c>
      <c r="AO1150" s="41">
        <f t="shared" si="716"/>
        <v>0.94444444444444442</v>
      </c>
      <c r="AP1150" s="41">
        <f t="shared" si="717"/>
        <v>5.5555555555555552E-2</v>
      </c>
      <c r="AQ1150" s="41">
        <f t="shared" si="718"/>
        <v>0</v>
      </c>
      <c r="AR1150" s="41">
        <f t="shared" si="684"/>
        <v>0</v>
      </c>
      <c r="AS1150" s="41">
        <f t="shared" si="685"/>
        <v>5.5555555555555552E-2</v>
      </c>
      <c r="AT1150" s="41">
        <f t="shared" si="686"/>
        <v>5.5555555555555552E-2</v>
      </c>
      <c r="AU1150" s="41">
        <f t="shared" si="687"/>
        <v>0.16666666666666666</v>
      </c>
      <c r="AV1150" s="41">
        <f t="shared" si="688"/>
        <v>0.16666666666666666</v>
      </c>
      <c r="AW1150" s="41">
        <f t="shared" si="689"/>
        <v>0.27777777777777779</v>
      </c>
      <c r="AX1150" s="41">
        <f t="shared" si="690"/>
        <v>5.5555555555555552E-2</v>
      </c>
      <c r="AY1150" s="41">
        <f t="shared" si="691"/>
        <v>0.22222222222222221</v>
      </c>
      <c r="AZ1150" s="41">
        <f t="shared" si="692"/>
        <v>0</v>
      </c>
      <c r="BA1150" s="41">
        <f t="shared" si="693"/>
        <v>0</v>
      </c>
      <c r="BB1150" s="41">
        <f t="shared" si="694"/>
        <v>0</v>
      </c>
      <c r="BC1150" s="41">
        <f t="shared" si="695"/>
        <v>0</v>
      </c>
      <c r="BD1150" s="41">
        <f t="shared" si="696"/>
        <v>0.94444444444444442</v>
      </c>
      <c r="BE1150" s="41">
        <f t="shared" si="697"/>
        <v>5.5555555555555552E-2</v>
      </c>
      <c r="BF1150" s="41">
        <f t="shared" si="698"/>
        <v>0</v>
      </c>
      <c r="BG1150" s="41">
        <f t="shared" si="699"/>
        <v>0.94444444444444442</v>
      </c>
      <c r="BH1150" s="41">
        <f t="shared" si="700"/>
        <v>5.5555555555555552E-2</v>
      </c>
      <c r="BI1150" s="41">
        <f t="shared" si="701"/>
        <v>0</v>
      </c>
      <c r="BJ1150" s="41">
        <f t="shared" si="702"/>
        <v>0</v>
      </c>
      <c r="BK1150" s="41">
        <f t="shared" si="703"/>
        <v>0</v>
      </c>
      <c r="BL1150" s="41">
        <f t="shared" si="704"/>
        <v>0</v>
      </c>
      <c r="BM1150" s="41">
        <f t="shared" si="705"/>
        <v>1</v>
      </c>
      <c r="BN1150" s="41">
        <f t="shared" si="706"/>
        <v>0</v>
      </c>
      <c r="BO1150" s="41">
        <f t="shared" si="707"/>
        <v>5.5555555555555552E-2</v>
      </c>
      <c r="BP1150" s="41">
        <f t="shared" si="708"/>
        <v>0.72222222222222221</v>
      </c>
      <c r="BQ1150" s="41">
        <f t="shared" si="709"/>
        <v>0.22222222222222221</v>
      </c>
      <c r="BR1150" s="41">
        <f t="shared" si="710"/>
        <v>0</v>
      </c>
      <c r="BS1150" s="41">
        <f t="shared" si="711"/>
        <v>0.3888888888888889</v>
      </c>
      <c r="BT1150" s="41">
        <f t="shared" si="712"/>
        <v>0.61111111111111116</v>
      </c>
      <c r="BU1150" s="41">
        <f t="shared" si="713"/>
        <v>0</v>
      </c>
      <c r="BV1150" s="41">
        <f t="shared" si="714"/>
        <v>0</v>
      </c>
      <c r="BW1150" s="41">
        <f t="shared" si="715"/>
        <v>1</v>
      </c>
      <c r="BX1150" s="41" t="str">
        <f t="shared" si="682"/>
        <v>2015Nurse practitionersNova Scotia</v>
      </c>
      <c r="BY1150" s="51">
        <f>VLOOKUP(BX1150,'%workplace'!$A$1:$F$381,6,FALSE)</f>
        <v>143</v>
      </c>
      <c r="BZ1150" s="32">
        <f t="shared" si="683"/>
        <v>0.12587412587412589</v>
      </c>
    </row>
    <row r="1151" spans="1:78" s="8" customFormat="1" hidden="1" x14ac:dyDescent="0.2">
      <c r="A1151" s="8" t="str">
        <f t="shared" si="681"/>
        <v>2015Nurse practitionersNew BrunswickAll places of work</v>
      </c>
      <c r="B1151" s="8" t="s">
        <v>5</v>
      </c>
      <c r="C1151" s="8" t="s">
        <v>17</v>
      </c>
      <c r="D1151" s="8" t="s">
        <v>9</v>
      </c>
      <c r="E1151" s="8">
        <v>2015</v>
      </c>
      <c r="F1151" s="8">
        <v>103</v>
      </c>
      <c r="G1151" s="8">
        <v>3</v>
      </c>
      <c r="H1151" s="8">
        <v>0</v>
      </c>
      <c r="I1151" s="8">
        <v>3</v>
      </c>
      <c r="J1151" s="8">
        <v>17</v>
      </c>
      <c r="K1151" s="8">
        <v>24</v>
      </c>
      <c r="L1151" s="8">
        <v>15</v>
      </c>
      <c r="M1151" s="8">
        <v>17</v>
      </c>
      <c r="N1151" s="8">
        <v>13</v>
      </c>
      <c r="O1151" s="8">
        <v>9</v>
      </c>
      <c r="P1151" s="8">
        <v>7</v>
      </c>
      <c r="Q1151" s="8">
        <v>1</v>
      </c>
      <c r="R1151" s="8">
        <v>0</v>
      </c>
      <c r="S1151" s="8">
        <v>0</v>
      </c>
      <c r="T1151" s="8">
        <v>0</v>
      </c>
      <c r="U1151" s="8">
        <v>102</v>
      </c>
      <c r="V1151" s="8">
        <v>4</v>
      </c>
      <c r="W1151" s="8">
        <v>0</v>
      </c>
      <c r="X1151" s="8">
        <v>83</v>
      </c>
      <c r="Y1151" s="8">
        <v>11</v>
      </c>
      <c r="Z1151" s="8">
        <v>12</v>
      </c>
      <c r="AA1151" s="8">
        <v>0</v>
      </c>
      <c r="AB1151" s="8">
        <v>1</v>
      </c>
      <c r="AC1151" s="8">
        <v>0</v>
      </c>
      <c r="AD1151" s="8">
        <v>90</v>
      </c>
      <c r="AE1151" s="8">
        <v>15</v>
      </c>
      <c r="AF1151" s="8">
        <v>0</v>
      </c>
      <c r="AG1151" s="8">
        <v>100</v>
      </c>
      <c r="AH1151" s="8">
        <v>6</v>
      </c>
      <c r="AI1151" s="8">
        <v>0</v>
      </c>
      <c r="AJ1151" s="8">
        <v>40</v>
      </c>
      <c r="AK1151" s="8">
        <v>66</v>
      </c>
      <c r="AL1151" s="8">
        <v>0</v>
      </c>
      <c r="AM1151" s="8">
        <v>0</v>
      </c>
      <c r="AN1151" s="8">
        <v>106</v>
      </c>
      <c r="AO1151" s="41">
        <f t="shared" si="716"/>
        <v>0.97169811320754718</v>
      </c>
      <c r="AP1151" s="41">
        <f t="shared" si="717"/>
        <v>2.8301886792452831E-2</v>
      </c>
      <c r="AQ1151" s="41">
        <f t="shared" si="718"/>
        <v>0</v>
      </c>
      <c r="AR1151" s="41">
        <f t="shared" si="684"/>
        <v>2.8301886792452831E-2</v>
      </c>
      <c r="AS1151" s="41">
        <f t="shared" si="685"/>
        <v>0.16037735849056603</v>
      </c>
      <c r="AT1151" s="41">
        <f t="shared" si="686"/>
        <v>0.22641509433962265</v>
      </c>
      <c r="AU1151" s="41">
        <f t="shared" si="687"/>
        <v>0.14150943396226415</v>
      </c>
      <c r="AV1151" s="41">
        <f t="shared" si="688"/>
        <v>0.16037735849056603</v>
      </c>
      <c r="AW1151" s="41">
        <f t="shared" si="689"/>
        <v>0.12264150943396226</v>
      </c>
      <c r="AX1151" s="41">
        <f t="shared" si="690"/>
        <v>8.4905660377358486E-2</v>
      </c>
      <c r="AY1151" s="41">
        <f t="shared" si="691"/>
        <v>6.6037735849056603E-2</v>
      </c>
      <c r="AZ1151" s="41">
        <f t="shared" si="692"/>
        <v>9.433962264150943E-3</v>
      </c>
      <c r="BA1151" s="41">
        <f t="shared" si="693"/>
        <v>0</v>
      </c>
      <c r="BB1151" s="41">
        <f t="shared" si="694"/>
        <v>0</v>
      </c>
      <c r="BC1151" s="41">
        <f t="shared" si="695"/>
        <v>0</v>
      </c>
      <c r="BD1151" s="41">
        <f t="shared" si="696"/>
        <v>0.96226415094339623</v>
      </c>
      <c r="BE1151" s="41">
        <f t="shared" si="697"/>
        <v>3.7735849056603772E-2</v>
      </c>
      <c r="BF1151" s="41">
        <f t="shared" si="698"/>
        <v>0</v>
      </c>
      <c r="BG1151" s="41">
        <f t="shared" si="699"/>
        <v>0.78301886792452835</v>
      </c>
      <c r="BH1151" s="41">
        <f t="shared" si="700"/>
        <v>0.10377358490566038</v>
      </c>
      <c r="BI1151" s="41">
        <f t="shared" si="701"/>
        <v>0.11320754716981132</v>
      </c>
      <c r="BJ1151" s="41">
        <f t="shared" si="702"/>
        <v>0</v>
      </c>
      <c r="BK1151" s="41">
        <f t="shared" si="703"/>
        <v>9.433962264150943E-3</v>
      </c>
      <c r="BL1151" s="41">
        <f t="shared" si="704"/>
        <v>0</v>
      </c>
      <c r="BM1151" s="41">
        <f t="shared" si="705"/>
        <v>0.84905660377358494</v>
      </c>
      <c r="BN1151" s="41">
        <f t="shared" si="706"/>
        <v>0.14150943396226415</v>
      </c>
      <c r="BO1151" s="41">
        <f t="shared" si="707"/>
        <v>0</v>
      </c>
      <c r="BP1151" s="41">
        <f t="shared" si="708"/>
        <v>0.94339622641509435</v>
      </c>
      <c r="BQ1151" s="41">
        <f t="shared" si="709"/>
        <v>5.6603773584905662E-2</v>
      </c>
      <c r="BR1151" s="41">
        <f t="shared" si="710"/>
        <v>0</v>
      </c>
      <c r="BS1151" s="41">
        <f t="shared" si="711"/>
        <v>0.37735849056603776</v>
      </c>
      <c r="BT1151" s="41">
        <f t="shared" si="712"/>
        <v>0.62264150943396224</v>
      </c>
      <c r="BU1151" s="41">
        <f t="shared" si="713"/>
        <v>0</v>
      </c>
      <c r="BV1151" s="41">
        <f t="shared" si="714"/>
        <v>0</v>
      </c>
      <c r="BW1151" s="41">
        <f t="shared" si="715"/>
        <v>1</v>
      </c>
      <c r="BX1151" s="41" t="str">
        <f t="shared" si="682"/>
        <v>2015Nurse practitionersNew Brunswick</v>
      </c>
      <c r="BY1151" s="51">
        <f>VLOOKUP(BX1151,'%workplace'!$A$1:$F$381,6,FALSE)</f>
        <v>106</v>
      </c>
      <c r="BZ1151" s="32">
        <f t="shared" si="683"/>
        <v>1</v>
      </c>
    </row>
    <row r="1152" spans="1:78" s="8" customFormat="1" hidden="1" x14ac:dyDescent="0.2">
      <c r="A1152" s="8" t="str">
        <f t="shared" si="681"/>
        <v>2015Nurse practitionersNew BrunswickCommunity health</v>
      </c>
      <c r="B1152" s="8" t="s">
        <v>5</v>
      </c>
      <c r="C1152" s="8" t="s">
        <v>17</v>
      </c>
      <c r="D1152" s="8" t="s">
        <v>11</v>
      </c>
      <c r="E1152" s="8">
        <v>2015</v>
      </c>
      <c r="F1152" s="8">
        <v>52</v>
      </c>
      <c r="G1152" s="8">
        <v>1</v>
      </c>
      <c r="H1152" s="8">
        <v>0</v>
      </c>
      <c r="I1152" s="8">
        <v>0</v>
      </c>
      <c r="J1152" s="8">
        <v>3</v>
      </c>
      <c r="K1152" s="8">
        <v>11</v>
      </c>
      <c r="L1152" s="8">
        <v>12</v>
      </c>
      <c r="M1152" s="8">
        <v>10</v>
      </c>
      <c r="N1152" s="8">
        <v>6</v>
      </c>
      <c r="O1152" s="8">
        <v>5</v>
      </c>
      <c r="P1152" s="8">
        <v>5</v>
      </c>
      <c r="Q1152" s="8">
        <v>1</v>
      </c>
      <c r="R1152" s="8">
        <v>0</v>
      </c>
      <c r="S1152" s="8">
        <v>0</v>
      </c>
      <c r="T1152" s="8">
        <v>0</v>
      </c>
      <c r="U1152" s="8">
        <v>51</v>
      </c>
      <c r="V1152" s="8">
        <v>2</v>
      </c>
      <c r="W1152" s="8">
        <v>0</v>
      </c>
      <c r="X1152" s="8">
        <v>44</v>
      </c>
      <c r="Y1152" s="8">
        <v>5</v>
      </c>
      <c r="Z1152" s="8">
        <v>4</v>
      </c>
      <c r="AA1152" s="8">
        <v>0</v>
      </c>
      <c r="AB1152" s="8">
        <v>0</v>
      </c>
      <c r="AC1152" s="8">
        <v>0</v>
      </c>
      <c r="AD1152" s="8">
        <v>52</v>
      </c>
      <c r="AE1152" s="8">
        <v>1</v>
      </c>
      <c r="AF1152" s="8">
        <v>0</v>
      </c>
      <c r="AG1152" s="8">
        <v>53</v>
      </c>
      <c r="AH1152" s="8">
        <v>0</v>
      </c>
      <c r="AI1152" s="8">
        <v>0</v>
      </c>
      <c r="AJ1152" s="8">
        <v>27</v>
      </c>
      <c r="AK1152" s="8">
        <v>26</v>
      </c>
      <c r="AL1152" s="8">
        <v>0</v>
      </c>
      <c r="AM1152" s="8">
        <v>0</v>
      </c>
      <c r="AN1152" s="8">
        <v>53</v>
      </c>
      <c r="AO1152" s="41">
        <f t="shared" si="716"/>
        <v>0.98113207547169812</v>
      </c>
      <c r="AP1152" s="41">
        <f t="shared" si="717"/>
        <v>1.8867924528301886E-2</v>
      </c>
      <c r="AQ1152" s="41">
        <f t="shared" si="718"/>
        <v>0</v>
      </c>
      <c r="AR1152" s="41">
        <f t="shared" si="684"/>
        <v>0</v>
      </c>
      <c r="AS1152" s="41">
        <f t="shared" si="685"/>
        <v>5.6603773584905662E-2</v>
      </c>
      <c r="AT1152" s="41">
        <f t="shared" si="686"/>
        <v>0.20754716981132076</v>
      </c>
      <c r="AU1152" s="41">
        <f t="shared" si="687"/>
        <v>0.22641509433962265</v>
      </c>
      <c r="AV1152" s="41">
        <f t="shared" si="688"/>
        <v>0.18867924528301888</v>
      </c>
      <c r="AW1152" s="41">
        <f t="shared" si="689"/>
        <v>0.11320754716981132</v>
      </c>
      <c r="AX1152" s="41">
        <f t="shared" si="690"/>
        <v>9.4339622641509441E-2</v>
      </c>
      <c r="AY1152" s="41">
        <f t="shared" si="691"/>
        <v>9.4339622641509441E-2</v>
      </c>
      <c r="AZ1152" s="41">
        <f t="shared" si="692"/>
        <v>1.8867924528301886E-2</v>
      </c>
      <c r="BA1152" s="41">
        <f t="shared" si="693"/>
        <v>0</v>
      </c>
      <c r="BB1152" s="41">
        <f t="shared" si="694"/>
        <v>0</v>
      </c>
      <c r="BC1152" s="41">
        <f t="shared" si="695"/>
        <v>0</v>
      </c>
      <c r="BD1152" s="41">
        <f t="shared" si="696"/>
        <v>0.96226415094339623</v>
      </c>
      <c r="BE1152" s="41">
        <f t="shared" si="697"/>
        <v>3.7735849056603772E-2</v>
      </c>
      <c r="BF1152" s="41">
        <f t="shared" si="698"/>
        <v>0</v>
      </c>
      <c r="BG1152" s="41">
        <f t="shared" si="699"/>
        <v>0.83018867924528306</v>
      </c>
      <c r="BH1152" s="41">
        <f t="shared" si="700"/>
        <v>9.4339622641509441E-2</v>
      </c>
      <c r="BI1152" s="41">
        <f t="shared" si="701"/>
        <v>7.5471698113207544E-2</v>
      </c>
      <c r="BJ1152" s="41">
        <f t="shared" si="702"/>
        <v>0</v>
      </c>
      <c r="BK1152" s="41">
        <f t="shared" si="703"/>
        <v>0</v>
      </c>
      <c r="BL1152" s="41">
        <f t="shared" si="704"/>
        <v>0</v>
      </c>
      <c r="BM1152" s="41">
        <f t="shared" si="705"/>
        <v>0.98113207547169812</v>
      </c>
      <c r="BN1152" s="41">
        <f t="shared" si="706"/>
        <v>1.8867924528301886E-2</v>
      </c>
      <c r="BO1152" s="41">
        <f t="shared" si="707"/>
        <v>0</v>
      </c>
      <c r="BP1152" s="41">
        <f t="shared" si="708"/>
        <v>1</v>
      </c>
      <c r="BQ1152" s="41">
        <f t="shared" si="709"/>
        <v>0</v>
      </c>
      <c r="BR1152" s="41">
        <f t="shared" si="710"/>
        <v>0</v>
      </c>
      <c r="BS1152" s="41">
        <f t="shared" si="711"/>
        <v>0.50943396226415094</v>
      </c>
      <c r="BT1152" s="41">
        <f t="shared" si="712"/>
        <v>0.49056603773584906</v>
      </c>
      <c r="BU1152" s="41">
        <f t="shared" si="713"/>
        <v>0</v>
      </c>
      <c r="BV1152" s="41">
        <f t="shared" si="714"/>
        <v>0</v>
      </c>
      <c r="BW1152" s="41">
        <f t="shared" si="715"/>
        <v>1</v>
      </c>
      <c r="BX1152" s="41" t="str">
        <f t="shared" si="682"/>
        <v>2015Nurse practitionersNew Brunswick</v>
      </c>
      <c r="BY1152" s="51">
        <f>VLOOKUP(BX1152,'%workplace'!$A$1:$F$381,6,FALSE)</f>
        <v>106</v>
      </c>
      <c r="BZ1152" s="32">
        <f t="shared" si="683"/>
        <v>0.5</v>
      </c>
    </row>
    <row r="1153" spans="1:78" s="8" customFormat="1" hidden="1" x14ac:dyDescent="0.2">
      <c r="A1153" s="8" t="str">
        <f t="shared" si="681"/>
        <v>2015Nurse practitionersNew BrunswickNursing home/long-term care</v>
      </c>
      <c r="B1153" s="8" t="s">
        <v>5</v>
      </c>
      <c r="C1153" s="8" t="s">
        <v>17</v>
      </c>
      <c r="D1153" s="8" t="s">
        <v>12</v>
      </c>
      <c r="E1153" s="8">
        <v>2015</v>
      </c>
      <c r="F1153" s="8">
        <v>6</v>
      </c>
      <c r="G1153" s="8">
        <v>0</v>
      </c>
      <c r="H1153" s="8">
        <v>0</v>
      </c>
      <c r="I1153" s="8">
        <v>0</v>
      </c>
      <c r="J1153" s="8">
        <v>2</v>
      </c>
      <c r="K1153" s="8">
        <v>1</v>
      </c>
      <c r="L1153" s="8">
        <v>0</v>
      </c>
      <c r="M1153" s="8">
        <v>0</v>
      </c>
      <c r="N1153" s="8">
        <v>2</v>
      </c>
      <c r="O1153" s="8">
        <v>0</v>
      </c>
      <c r="P1153" s="8">
        <v>1</v>
      </c>
      <c r="Q1153" s="8">
        <v>0</v>
      </c>
      <c r="R1153" s="8">
        <v>0</v>
      </c>
      <c r="S1153" s="8">
        <v>0</v>
      </c>
      <c r="T1153" s="8">
        <v>0</v>
      </c>
      <c r="U1153" s="8">
        <v>6</v>
      </c>
      <c r="V1153" s="8">
        <v>0</v>
      </c>
      <c r="W1153" s="8">
        <v>0</v>
      </c>
      <c r="X1153" s="8">
        <v>5</v>
      </c>
      <c r="Y1153" s="8">
        <v>0</v>
      </c>
      <c r="Z1153" s="8">
        <v>1</v>
      </c>
      <c r="AA1153" s="8">
        <v>0</v>
      </c>
      <c r="AB1153" s="8">
        <v>0</v>
      </c>
      <c r="AC1153" s="8">
        <v>0</v>
      </c>
      <c r="AD1153" s="8">
        <v>5</v>
      </c>
      <c r="AE1153" s="8">
        <v>1</v>
      </c>
      <c r="AF1153" s="8">
        <v>0</v>
      </c>
      <c r="AG1153" s="8">
        <v>6</v>
      </c>
      <c r="AH1153" s="8">
        <v>0</v>
      </c>
      <c r="AI1153" s="8">
        <v>0</v>
      </c>
      <c r="AJ1153" s="8">
        <v>2</v>
      </c>
      <c r="AK1153" s="8">
        <v>4</v>
      </c>
      <c r="AL1153" s="8">
        <v>0</v>
      </c>
      <c r="AM1153" s="8">
        <v>0</v>
      </c>
      <c r="AN1153" s="8">
        <v>6</v>
      </c>
      <c r="AO1153" s="41">
        <f t="shared" si="716"/>
        <v>1</v>
      </c>
      <c r="AP1153" s="41">
        <f t="shared" si="717"/>
        <v>0</v>
      </c>
      <c r="AQ1153" s="41">
        <f t="shared" si="718"/>
        <v>0</v>
      </c>
      <c r="AR1153" s="41">
        <f t="shared" si="684"/>
        <v>0</v>
      </c>
      <c r="AS1153" s="41">
        <f t="shared" si="685"/>
        <v>0.33333333333333331</v>
      </c>
      <c r="AT1153" s="41">
        <f t="shared" si="686"/>
        <v>0.16666666666666666</v>
      </c>
      <c r="AU1153" s="41">
        <f t="shared" si="687"/>
        <v>0</v>
      </c>
      <c r="AV1153" s="41">
        <f t="shared" si="688"/>
        <v>0</v>
      </c>
      <c r="AW1153" s="41">
        <f t="shared" si="689"/>
        <v>0.33333333333333331</v>
      </c>
      <c r="AX1153" s="41">
        <f t="shared" si="690"/>
        <v>0</v>
      </c>
      <c r="AY1153" s="41">
        <f t="shared" si="691"/>
        <v>0.16666666666666666</v>
      </c>
      <c r="AZ1153" s="41">
        <f t="shared" si="692"/>
        <v>0</v>
      </c>
      <c r="BA1153" s="41">
        <f t="shared" si="693"/>
        <v>0</v>
      </c>
      <c r="BB1153" s="41">
        <f t="shared" si="694"/>
        <v>0</v>
      </c>
      <c r="BC1153" s="41">
        <f t="shared" si="695"/>
        <v>0</v>
      </c>
      <c r="BD1153" s="41">
        <f t="shared" si="696"/>
        <v>1</v>
      </c>
      <c r="BE1153" s="41">
        <f t="shared" si="697"/>
        <v>0</v>
      </c>
      <c r="BF1153" s="41">
        <f t="shared" si="698"/>
        <v>0</v>
      </c>
      <c r="BG1153" s="41">
        <f t="shared" si="699"/>
        <v>0.83333333333333337</v>
      </c>
      <c r="BH1153" s="41">
        <f t="shared" si="700"/>
        <v>0</v>
      </c>
      <c r="BI1153" s="41">
        <f t="shared" si="701"/>
        <v>0.16666666666666666</v>
      </c>
      <c r="BJ1153" s="41">
        <f t="shared" si="702"/>
        <v>0</v>
      </c>
      <c r="BK1153" s="41">
        <f t="shared" si="703"/>
        <v>0</v>
      </c>
      <c r="BL1153" s="41">
        <f t="shared" si="704"/>
        <v>0</v>
      </c>
      <c r="BM1153" s="41">
        <f t="shared" si="705"/>
        <v>0.83333333333333337</v>
      </c>
      <c r="BN1153" s="41">
        <f t="shared" si="706"/>
        <v>0.16666666666666666</v>
      </c>
      <c r="BO1153" s="41">
        <f t="shared" si="707"/>
        <v>0</v>
      </c>
      <c r="BP1153" s="41">
        <f t="shared" si="708"/>
        <v>1</v>
      </c>
      <c r="BQ1153" s="41">
        <f t="shared" si="709"/>
        <v>0</v>
      </c>
      <c r="BR1153" s="41">
        <f t="shared" si="710"/>
        <v>0</v>
      </c>
      <c r="BS1153" s="41">
        <f t="shared" si="711"/>
        <v>0.33333333333333331</v>
      </c>
      <c r="BT1153" s="41">
        <f t="shared" si="712"/>
        <v>0.66666666666666663</v>
      </c>
      <c r="BU1153" s="41">
        <f t="shared" si="713"/>
        <v>0</v>
      </c>
      <c r="BV1153" s="41">
        <f t="shared" si="714"/>
        <v>0</v>
      </c>
      <c r="BW1153" s="41">
        <f t="shared" si="715"/>
        <v>1</v>
      </c>
      <c r="BX1153" s="41" t="str">
        <f t="shared" si="682"/>
        <v>2015Nurse practitionersNew Brunswick</v>
      </c>
      <c r="BY1153" s="51">
        <f>VLOOKUP(BX1153,'%workplace'!$A$1:$F$381,6,FALSE)</f>
        <v>106</v>
      </c>
      <c r="BZ1153" s="32">
        <f t="shared" si="683"/>
        <v>5.6603773584905662E-2</v>
      </c>
    </row>
    <row r="1154" spans="1:78" s="8" customFormat="1" hidden="1" x14ac:dyDescent="0.2">
      <c r="A1154" s="8" t="str">
        <f t="shared" ref="A1154:A1217" si="719">CONCATENATE(E1154,B1154,C1154,D1154)</f>
        <v>2015Nurse practitionersNew BrunswickHospital</v>
      </c>
      <c r="B1154" s="8" t="s">
        <v>5</v>
      </c>
      <c r="C1154" s="8" t="s">
        <v>17</v>
      </c>
      <c r="D1154" s="8" t="s">
        <v>10</v>
      </c>
      <c r="E1154" s="8">
        <v>2015</v>
      </c>
      <c r="F1154" s="8">
        <v>29</v>
      </c>
      <c r="G1154" s="8">
        <v>2</v>
      </c>
      <c r="H1154" s="8">
        <v>0</v>
      </c>
      <c r="I1154" s="8">
        <v>3</v>
      </c>
      <c r="J1154" s="8">
        <v>7</v>
      </c>
      <c r="K1154" s="8">
        <v>9</v>
      </c>
      <c r="L1154" s="8">
        <v>3</v>
      </c>
      <c r="M1154" s="8">
        <v>2</v>
      </c>
      <c r="N1154" s="8">
        <v>4</v>
      </c>
      <c r="O1154" s="8">
        <v>2</v>
      </c>
      <c r="P1154" s="8">
        <v>1</v>
      </c>
      <c r="Q1154" s="8">
        <v>0</v>
      </c>
      <c r="R1154" s="8">
        <v>0</v>
      </c>
      <c r="S1154" s="8">
        <v>0</v>
      </c>
      <c r="T1154" s="8">
        <v>0</v>
      </c>
      <c r="U1154" s="8">
        <v>29</v>
      </c>
      <c r="V1154" s="8">
        <v>2</v>
      </c>
      <c r="W1154" s="8">
        <v>0</v>
      </c>
      <c r="X1154" s="8">
        <v>24</v>
      </c>
      <c r="Y1154" s="8">
        <v>3</v>
      </c>
      <c r="Z1154" s="8">
        <v>4</v>
      </c>
      <c r="AA1154" s="8">
        <v>0</v>
      </c>
      <c r="AB1154" s="8">
        <v>0</v>
      </c>
      <c r="AC1154" s="8">
        <v>0</v>
      </c>
      <c r="AD1154" s="8">
        <v>18</v>
      </c>
      <c r="AE1154" s="8">
        <v>13</v>
      </c>
      <c r="AF1154" s="8">
        <v>0</v>
      </c>
      <c r="AG1154" s="8">
        <v>31</v>
      </c>
      <c r="AH1154" s="8">
        <v>0</v>
      </c>
      <c r="AI1154" s="8">
        <v>0</v>
      </c>
      <c r="AJ1154" s="8">
        <v>6</v>
      </c>
      <c r="AK1154" s="8">
        <v>25</v>
      </c>
      <c r="AL1154" s="8">
        <v>0</v>
      </c>
      <c r="AM1154" s="8">
        <v>0</v>
      </c>
      <c r="AN1154" s="8">
        <v>31</v>
      </c>
      <c r="AO1154" s="41">
        <f t="shared" si="716"/>
        <v>0.93548387096774188</v>
      </c>
      <c r="AP1154" s="41">
        <f t="shared" si="717"/>
        <v>6.4516129032258063E-2</v>
      </c>
      <c r="AQ1154" s="41">
        <f t="shared" si="718"/>
        <v>0</v>
      </c>
      <c r="AR1154" s="41">
        <f t="shared" si="684"/>
        <v>9.6774193548387094E-2</v>
      </c>
      <c r="AS1154" s="41">
        <f t="shared" si="685"/>
        <v>0.22580645161290322</v>
      </c>
      <c r="AT1154" s="41">
        <f t="shared" si="686"/>
        <v>0.29032258064516131</v>
      </c>
      <c r="AU1154" s="41">
        <f t="shared" si="687"/>
        <v>9.6774193548387094E-2</v>
      </c>
      <c r="AV1154" s="41">
        <f t="shared" si="688"/>
        <v>6.4516129032258063E-2</v>
      </c>
      <c r="AW1154" s="41">
        <f t="shared" si="689"/>
        <v>0.12903225806451613</v>
      </c>
      <c r="AX1154" s="41">
        <f t="shared" si="690"/>
        <v>6.4516129032258063E-2</v>
      </c>
      <c r="AY1154" s="41">
        <f t="shared" si="691"/>
        <v>3.2258064516129031E-2</v>
      </c>
      <c r="AZ1154" s="41">
        <f t="shared" si="692"/>
        <v>0</v>
      </c>
      <c r="BA1154" s="41">
        <f t="shared" si="693"/>
        <v>0</v>
      </c>
      <c r="BB1154" s="41">
        <f t="shared" si="694"/>
        <v>0</v>
      </c>
      <c r="BC1154" s="41">
        <f t="shared" si="695"/>
        <v>0</v>
      </c>
      <c r="BD1154" s="41">
        <f t="shared" si="696"/>
        <v>0.93548387096774188</v>
      </c>
      <c r="BE1154" s="41">
        <f t="shared" si="697"/>
        <v>6.4516129032258063E-2</v>
      </c>
      <c r="BF1154" s="41">
        <f t="shared" si="698"/>
        <v>0</v>
      </c>
      <c r="BG1154" s="41">
        <f t="shared" si="699"/>
        <v>0.77419354838709675</v>
      </c>
      <c r="BH1154" s="41">
        <f t="shared" si="700"/>
        <v>9.6774193548387094E-2</v>
      </c>
      <c r="BI1154" s="41">
        <f t="shared" si="701"/>
        <v>0.12903225806451613</v>
      </c>
      <c r="BJ1154" s="41">
        <f t="shared" si="702"/>
        <v>0</v>
      </c>
      <c r="BK1154" s="41">
        <f t="shared" si="703"/>
        <v>0</v>
      </c>
      <c r="BL1154" s="41">
        <f t="shared" si="704"/>
        <v>0</v>
      </c>
      <c r="BM1154" s="41">
        <f t="shared" si="705"/>
        <v>0.58064516129032262</v>
      </c>
      <c r="BN1154" s="41">
        <f t="shared" si="706"/>
        <v>0.41935483870967744</v>
      </c>
      <c r="BO1154" s="41">
        <f t="shared" si="707"/>
        <v>0</v>
      </c>
      <c r="BP1154" s="41">
        <f t="shared" si="708"/>
        <v>1</v>
      </c>
      <c r="BQ1154" s="41">
        <f t="shared" si="709"/>
        <v>0</v>
      </c>
      <c r="BR1154" s="41">
        <f t="shared" si="710"/>
        <v>0</v>
      </c>
      <c r="BS1154" s="41">
        <f t="shared" si="711"/>
        <v>0.19354838709677419</v>
      </c>
      <c r="BT1154" s="41">
        <f t="shared" si="712"/>
        <v>0.80645161290322576</v>
      </c>
      <c r="BU1154" s="41">
        <f t="shared" si="713"/>
        <v>0</v>
      </c>
      <c r="BV1154" s="41">
        <f t="shared" si="714"/>
        <v>0</v>
      </c>
      <c r="BW1154" s="41">
        <f t="shared" si="715"/>
        <v>1</v>
      </c>
      <c r="BX1154" s="41" t="str">
        <f t="shared" ref="BX1154:BX1217" si="720">CONCATENATE(E1154,B1154,C1154)</f>
        <v>2015Nurse practitionersNew Brunswick</v>
      </c>
      <c r="BY1154" s="51">
        <f>VLOOKUP(BX1154,'%workplace'!$A$1:$F$381,6,FALSE)</f>
        <v>106</v>
      </c>
      <c r="BZ1154" s="32">
        <f t="shared" ref="BZ1154:BZ1217" si="721">IF(AN1154="†","†",AN1154/BY1154)</f>
        <v>0.29245283018867924</v>
      </c>
    </row>
    <row r="1155" spans="1:78" s="8" customFormat="1" hidden="1" x14ac:dyDescent="0.2">
      <c r="A1155" s="8" t="str">
        <f t="shared" si="719"/>
        <v>2015Nurse practitionersNew BrunswickOther places of work</v>
      </c>
      <c r="B1155" s="8" t="s">
        <v>5</v>
      </c>
      <c r="C1155" s="8" t="s">
        <v>17</v>
      </c>
      <c r="D1155" s="8" t="s">
        <v>13</v>
      </c>
      <c r="E1155" s="8">
        <v>2015</v>
      </c>
      <c r="F1155" s="8">
        <v>16</v>
      </c>
      <c r="G1155" s="8">
        <v>0</v>
      </c>
      <c r="H1155" s="8">
        <v>0</v>
      </c>
      <c r="I1155" s="8">
        <v>0</v>
      </c>
      <c r="J1155" s="8">
        <v>5</v>
      </c>
      <c r="K1155" s="8">
        <v>3</v>
      </c>
      <c r="L1155" s="8">
        <v>0</v>
      </c>
      <c r="M1155" s="8">
        <v>5</v>
      </c>
      <c r="N1155" s="8">
        <v>1</v>
      </c>
      <c r="O1155" s="8">
        <v>2</v>
      </c>
      <c r="P1155" s="8">
        <v>0</v>
      </c>
      <c r="Q1155" s="8">
        <v>0</v>
      </c>
      <c r="R1155" s="8">
        <v>0</v>
      </c>
      <c r="S1155" s="8">
        <v>0</v>
      </c>
      <c r="T1155" s="8">
        <v>0</v>
      </c>
      <c r="U1155" s="8">
        <v>16</v>
      </c>
      <c r="V1155" s="8">
        <v>0</v>
      </c>
      <c r="W1155" s="8">
        <v>0</v>
      </c>
      <c r="X1155" s="8">
        <v>10</v>
      </c>
      <c r="Y1155" s="8">
        <v>3</v>
      </c>
      <c r="Z1155" s="8">
        <v>3</v>
      </c>
      <c r="AA1155" s="8">
        <v>0</v>
      </c>
      <c r="AB1155" s="8">
        <v>1</v>
      </c>
      <c r="AC1155" s="8">
        <v>0</v>
      </c>
      <c r="AD1155" s="8">
        <v>15</v>
      </c>
      <c r="AE1155" s="8">
        <v>0</v>
      </c>
      <c r="AF1155" s="8">
        <v>0</v>
      </c>
      <c r="AG1155" s="8">
        <v>10</v>
      </c>
      <c r="AH1155" s="8">
        <v>6</v>
      </c>
      <c r="AI1155" s="8">
        <v>0</v>
      </c>
      <c r="AJ1155" s="8">
        <v>5</v>
      </c>
      <c r="AK1155" s="8">
        <v>11</v>
      </c>
      <c r="AL1155" s="8">
        <v>0</v>
      </c>
      <c r="AM1155" s="8">
        <v>0</v>
      </c>
      <c r="AN1155" s="8">
        <v>16</v>
      </c>
      <c r="AO1155" s="41">
        <f t="shared" si="716"/>
        <v>1</v>
      </c>
      <c r="AP1155" s="41">
        <f t="shared" si="717"/>
        <v>0</v>
      </c>
      <c r="AQ1155" s="41">
        <f t="shared" si="718"/>
        <v>0</v>
      </c>
      <c r="AR1155" s="41">
        <f t="shared" si="684"/>
        <v>0</v>
      </c>
      <c r="AS1155" s="41">
        <f t="shared" si="685"/>
        <v>0.3125</v>
      </c>
      <c r="AT1155" s="41">
        <f t="shared" si="686"/>
        <v>0.1875</v>
      </c>
      <c r="AU1155" s="41">
        <f t="shared" si="687"/>
        <v>0</v>
      </c>
      <c r="AV1155" s="41">
        <f t="shared" si="688"/>
        <v>0.3125</v>
      </c>
      <c r="AW1155" s="41">
        <f t="shared" si="689"/>
        <v>6.25E-2</v>
      </c>
      <c r="AX1155" s="41">
        <f t="shared" si="690"/>
        <v>0.125</v>
      </c>
      <c r="AY1155" s="41">
        <f t="shared" si="691"/>
        <v>0</v>
      </c>
      <c r="AZ1155" s="41">
        <f t="shared" si="692"/>
        <v>0</v>
      </c>
      <c r="BA1155" s="41">
        <f t="shared" si="693"/>
        <v>0</v>
      </c>
      <c r="BB1155" s="41">
        <f t="shared" si="694"/>
        <v>0</v>
      </c>
      <c r="BC1155" s="41">
        <f t="shared" si="695"/>
        <v>0</v>
      </c>
      <c r="BD1155" s="41">
        <f t="shared" si="696"/>
        <v>1</v>
      </c>
      <c r="BE1155" s="41">
        <f t="shared" si="697"/>
        <v>0</v>
      </c>
      <c r="BF1155" s="41">
        <f t="shared" si="698"/>
        <v>0</v>
      </c>
      <c r="BG1155" s="41">
        <f t="shared" si="699"/>
        <v>0.625</v>
      </c>
      <c r="BH1155" s="41">
        <f t="shared" si="700"/>
        <v>0.1875</v>
      </c>
      <c r="BI1155" s="41">
        <f t="shared" si="701"/>
        <v>0.1875</v>
      </c>
      <c r="BJ1155" s="41">
        <f t="shared" si="702"/>
        <v>0</v>
      </c>
      <c r="BK1155" s="41">
        <f t="shared" si="703"/>
        <v>6.25E-2</v>
      </c>
      <c r="BL1155" s="41">
        <f t="shared" si="704"/>
        <v>0</v>
      </c>
      <c r="BM1155" s="41">
        <f t="shared" si="705"/>
        <v>0.9375</v>
      </c>
      <c r="BN1155" s="41">
        <f t="shared" si="706"/>
        <v>0</v>
      </c>
      <c r="BO1155" s="41">
        <f t="shared" si="707"/>
        <v>0</v>
      </c>
      <c r="BP1155" s="41">
        <f t="shared" si="708"/>
        <v>0.625</v>
      </c>
      <c r="BQ1155" s="41">
        <f t="shared" si="709"/>
        <v>0.375</v>
      </c>
      <c r="BR1155" s="41">
        <f t="shared" si="710"/>
        <v>0</v>
      </c>
      <c r="BS1155" s="41">
        <f t="shared" si="711"/>
        <v>0.3125</v>
      </c>
      <c r="BT1155" s="41">
        <f t="shared" si="712"/>
        <v>0.6875</v>
      </c>
      <c r="BU1155" s="41">
        <f t="shared" si="713"/>
        <v>0</v>
      </c>
      <c r="BV1155" s="41">
        <f t="shared" si="714"/>
        <v>0</v>
      </c>
      <c r="BW1155" s="41">
        <f t="shared" si="715"/>
        <v>1</v>
      </c>
      <c r="BX1155" s="41" t="str">
        <f t="shared" si="720"/>
        <v>2015Nurse practitionersNew Brunswick</v>
      </c>
      <c r="BY1155" s="51">
        <f>VLOOKUP(BX1155,'%workplace'!$A$1:$F$381,6,FALSE)</f>
        <v>106</v>
      </c>
      <c r="BZ1155" s="32">
        <f t="shared" si="721"/>
        <v>0.15094339622641509</v>
      </c>
    </row>
    <row r="1156" spans="1:78" s="8" customFormat="1" hidden="1" x14ac:dyDescent="0.2">
      <c r="A1156" s="8" t="str">
        <f t="shared" si="719"/>
        <v>2015Nurse practitionersQuebecAll places of work</v>
      </c>
      <c r="B1156" s="8" t="s">
        <v>5</v>
      </c>
      <c r="C1156" s="8" t="s">
        <v>18</v>
      </c>
      <c r="D1156" s="8" t="s">
        <v>9</v>
      </c>
      <c r="E1156" s="8">
        <v>2015</v>
      </c>
      <c r="F1156" s="8">
        <v>279</v>
      </c>
      <c r="G1156" s="8">
        <v>24</v>
      </c>
      <c r="H1156" s="8">
        <v>0</v>
      </c>
      <c r="I1156" s="8">
        <v>22</v>
      </c>
      <c r="J1156" s="8">
        <v>112</v>
      </c>
      <c r="K1156" s="8">
        <v>84</v>
      </c>
      <c r="L1156" s="8">
        <v>41</v>
      </c>
      <c r="M1156" s="8">
        <v>22</v>
      </c>
      <c r="N1156" s="8">
        <v>12</v>
      </c>
      <c r="O1156" s="8">
        <v>8</v>
      </c>
      <c r="P1156" s="8">
        <v>2</v>
      </c>
      <c r="Q1156" s="8">
        <v>0</v>
      </c>
      <c r="R1156" s="8">
        <v>0</v>
      </c>
      <c r="S1156" s="8">
        <v>0</v>
      </c>
      <c r="T1156" s="8">
        <v>0</v>
      </c>
      <c r="U1156" s="8">
        <v>301</v>
      </c>
      <c r="V1156" s="8">
        <v>2</v>
      </c>
      <c r="W1156" s="8">
        <v>0</v>
      </c>
      <c r="X1156" s="8">
        <v>288</v>
      </c>
      <c r="Y1156" s="8">
        <v>13</v>
      </c>
      <c r="Z1156" s="8">
        <v>2</v>
      </c>
      <c r="AA1156" s="8">
        <v>0</v>
      </c>
      <c r="AB1156" s="8">
        <v>2</v>
      </c>
      <c r="AC1156" s="8">
        <v>0</v>
      </c>
      <c r="AD1156" s="8">
        <v>288</v>
      </c>
      <c r="AE1156" s="8">
        <v>13</v>
      </c>
      <c r="AF1156" s="8">
        <v>3</v>
      </c>
      <c r="AG1156" s="8">
        <v>297</v>
      </c>
      <c r="AH1156" s="8">
        <v>3</v>
      </c>
      <c r="AI1156" s="8">
        <v>0</v>
      </c>
      <c r="AJ1156" s="8">
        <v>61</v>
      </c>
      <c r="AK1156" s="8">
        <v>241</v>
      </c>
      <c r="AL1156" s="8">
        <v>0</v>
      </c>
      <c r="AM1156" s="8">
        <v>1</v>
      </c>
      <c r="AN1156" s="8">
        <v>303</v>
      </c>
      <c r="AO1156" s="41">
        <f t="shared" si="716"/>
        <v>0.92079207920792083</v>
      </c>
      <c r="AP1156" s="41">
        <f t="shared" si="717"/>
        <v>7.9207920792079209E-2</v>
      </c>
      <c r="AQ1156" s="41">
        <f t="shared" si="718"/>
        <v>0</v>
      </c>
      <c r="AR1156" s="41">
        <f t="shared" si="684"/>
        <v>7.2607260726072612E-2</v>
      </c>
      <c r="AS1156" s="41">
        <f t="shared" si="685"/>
        <v>0.36963696369636961</v>
      </c>
      <c r="AT1156" s="41">
        <f t="shared" si="686"/>
        <v>0.27722772277227725</v>
      </c>
      <c r="AU1156" s="41">
        <f t="shared" si="687"/>
        <v>0.13531353135313531</v>
      </c>
      <c r="AV1156" s="41">
        <f t="shared" si="688"/>
        <v>7.2607260726072612E-2</v>
      </c>
      <c r="AW1156" s="41">
        <f t="shared" si="689"/>
        <v>3.9603960396039604E-2</v>
      </c>
      <c r="AX1156" s="41">
        <f t="shared" si="690"/>
        <v>2.6402640264026403E-2</v>
      </c>
      <c r="AY1156" s="41">
        <f t="shared" si="691"/>
        <v>6.6006600660066007E-3</v>
      </c>
      <c r="AZ1156" s="41">
        <f t="shared" si="692"/>
        <v>0</v>
      </c>
      <c r="BA1156" s="41">
        <f t="shared" si="693"/>
        <v>0</v>
      </c>
      <c r="BB1156" s="41">
        <f t="shared" si="694"/>
        <v>0</v>
      </c>
      <c r="BC1156" s="41">
        <f t="shared" si="695"/>
        <v>0</v>
      </c>
      <c r="BD1156" s="41">
        <f t="shared" si="696"/>
        <v>0.99339933993399343</v>
      </c>
      <c r="BE1156" s="41">
        <f t="shared" si="697"/>
        <v>6.6006600660066007E-3</v>
      </c>
      <c r="BF1156" s="41">
        <f t="shared" si="698"/>
        <v>0</v>
      </c>
      <c r="BG1156" s="41">
        <f t="shared" si="699"/>
        <v>0.95049504950495045</v>
      </c>
      <c r="BH1156" s="41">
        <f t="shared" si="700"/>
        <v>4.2904290429042903E-2</v>
      </c>
      <c r="BI1156" s="41">
        <f t="shared" si="701"/>
        <v>6.6006600660066007E-3</v>
      </c>
      <c r="BJ1156" s="41">
        <f t="shared" si="702"/>
        <v>0</v>
      </c>
      <c r="BK1156" s="41">
        <f t="shared" si="703"/>
        <v>6.6006600660066007E-3</v>
      </c>
      <c r="BL1156" s="41">
        <f t="shared" si="704"/>
        <v>0</v>
      </c>
      <c r="BM1156" s="41">
        <f t="shared" si="705"/>
        <v>0.95049504950495045</v>
      </c>
      <c r="BN1156" s="41">
        <f t="shared" si="706"/>
        <v>4.2904290429042903E-2</v>
      </c>
      <c r="BO1156" s="41">
        <f t="shared" si="707"/>
        <v>9.9009900990099011E-3</v>
      </c>
      <c r="BP1156" s="41">
        <f t="shared" si="708"/>
        <v>0.98019801980198018</v>
      </c>
      <c r="BQ1156" s="41">
        <f t="shared" si="709"/>
        <v>9.9009900990099011E-3</v>
      </c>
      <c r="BR1156" s="41">
        <f t="shared" si="710"/>
        <v>0</v>
      </c>
      <c r="BS1156" s="41">
        <f t="shared" si="711"/>
        <v>0.20132013201320131</v>
      </c>
      <c r="BT1156" s="41">
        <f t="shared" si="712"/>
        <v>0.79537953795379535</v>
      </c>
      <c r="BU1156" s="41">
        <f t="shared" si="713"/>
        <v>0</v>
      </c>
      <c r="BV1156" s="41">
        <f t="shared" si="714"/>
        <v>3.3003300330033004E-3</v>
      </c>
      <c r="BW1156" s="41">
        <f t="shared" si="715"/>
        <v>1</v>
      </c>
      <c r="BX1156" s="41" t="str">
        <f t="shared" si="720"/>
        <v>2015Nurse practitionersQuebec</v>
      </c>
      <c r="BY1156" s="51">
        <f>VLOOKUP(BX1156,'%workplace'!$A$1:$F$381,6,FALSE)</f>
        <v>303</v>
      </c>
      <c r="BZ1156" s="32">
        <f t="shared" si="721"/>
        <v>1</v>
      </c>
    </row>
    <row r="1157" spans="1:78" s="8" customFormat="1" hidden="1" x14ac:dyDescent="0.2">
      <c r="A1157" s="8" t="str">
        <f t="shared" si="719"/>
        <v>2015Nurse practitionersQuebecCommunity health</v>
      </c>
      <c r="B1157" s="8" t="s">
        <v>5</v>
      </c>
      <c r="C1157" s="8" t="s">
        <v>18</v>
      </c>
      <c r="D1157" s="8" t="s">
        <v>11</v>
      </c>
      <c r="E1157" s="8">
        <v>2015</v>
      </c>
      <c r="F1157" s="8">
        <v>121</v>
      </c>
      <c r="G1157" s="8">
        <v>14</v>
      </c>
      <c r="H1157" s="8">
        <v>0</v>
      </c>
      <c r="I1157" s="8">
        <v>9</v>
      </c>
      <c r="J1157" s="8">
        <v>52</v>
      </c>
      <c r="K1157" s="8">
        <v>39</v>
      </c>
      <c r="L1157" s="8">
        <v>13</v>
      </c>
      <c r="M1157" s="8">
        <v>12</v>
      </c>
      <c r="N1157" s="8">
        <v>6</v>
      </c>
      <c r="O1157" s="8">
        <v>4</v>
      </c>
      <c r="P1157" s="8">
        <v>0</v>
      </c>
      <c r="Q1157" s="8">
        <v>0</v>
      </c>
      <c r="R1157" s="8">
        <v>0</v>
      </c>
      <c r="S1157" s="8">
        <v>0</v>
      </c>
      <c r="T1157" s="8">
        <v>0</v>
      </c>
      <c r="U1157" s="8">
        <v>135</v>
      </c>
      <c r="V1157" s="8">
        <v>0</v>
      </c>
      <c r="W1157" s="8">
        <v>0</v>
      </c>
      <c r="X1157" s="8">
        <v>128</v>
      </c>
      <c r="Y1157" s="8">
        <v>6</v>
      </c>
      <c r="Z1157" s="8">
        <v>1</v>
      </c>
      <c r="AA1157" s="8">
        <v>0</v>
      </c>
      <c r="AB1157" s="8">
        <v>1</v>
      </c>
      <c r="AC1157" s="8">
        <v>0</v>
      </c>
      <c r="AD1157" s="8">
        <v>129</v>
      </c>
      <c r="AE1157" s="8">
        <v>5</v>
      </c>
      <c r="AF1157" s="8">
        <v>1</v>
      </c>
      <c r="AG1157" s="8">
        <v>134</v>
      </c>
      <c r="AH1157" s="8">
        <v>0</v>
      </c>
      <c r="AI1157" s="8">
        <v>0</v>
      </c>
      <c r="AJ1157" s="8">
        <v>33</v>
      </c>
      <c r="AK1157" s="8">
        <v>102</v>
      </c>
      <c r="AL1157" s="8">
        <v>0</v>
      </c>
      <c r="AM1157" s="8">
        <v>0</v>
      </c>
      <c r="AN1157" s="8">
        <v>135</v>
      </c>
      <c r="AO1157" s="41">
        <f t="shared" si="716"/>
        <v>0.89629629629629626</v>
      </c>
      <c r="AP1157" s="41">
        <f t="shared" si="717"/>
        <v>0.1037037037037037</v>
      </c>
      <c r="AQ1157" s="41">
        <f t="shared" si="718"/>
        <v>0</v>
      </c>
      <c r="AR1157" s="41">
        <f t="shared" si="684"/>
        <v>6.6666666666666666E-2</v>
      </c>
      <c r="AS1157" s="41">
        <f t="shared" si="685"/>
        <v>0.38518518518518519</v>
      </c>
      <c r="AT1157" s="41">
        <f t="shared" si="686"/>
        <v>0.28888888888888886</v>
      </c>
      <c r="AU1157" s="41">
        <f t="shared" si="687"/>
        <v>9.6296296296296297E-2</v>
      </c>
      <c r="AV1157" s="41">
        <f t="shared" si="688"/>
        <v>8.8888888888888892E-2</v>
      </c>
      <c r="AW1157" s="41">
        <f t="shared" si="689"/>
        <v>4.4444444444444446E-2</v>
      </c>
      <c r="AX1157" s="41">
        <f t="shared" si="690"/>
        <v>2.9629629629629631E-2</v>
      </c>
      <c r="AY1157" s="41">
        <f t="shared" si="691"/>
        <v>0</v>
      </c>
      <c r="AZ1157" s="41">
        <f t="shared" si="692"/>
        <v>0</v>
      </c>
      <c r="BA1157" s="41">
        <f t="shared" si="693"/>
        <v>0</v>
      </c>
      <c r="BB1157" s="41">
        <f t="shared" si="694"/>
        <v>0</v>
      </c>
      <c r="BC1157" s="41">
        <f t="shared" si="695"/>
        <v>0</v>
      </c>
      <c r="BD1157" s="41">
        <f t="shared" si="696"/>
        <v>1</v>
      </c>
      <c r="BE1157" s="41">
        <f t="shared" si="697"/>
        <v>0</v>
      </c>
      <c r="BF1157" s="41">
        <f t="shared" si="698"/>
        <v>0</v>
      </c>
      <c r="BG1157" s="41">
        <f t="shared" si="699"/>
        <v>0.94814814814814818</v>
      </c>
      <c r="BH1157" s="41">
        <f t="shared" si="700"/>
        <v>4.4444444444444446E-2</v>
      </c>
      <c r="BI1157" s="41">
        <f t="shared" si="701"/>
        <v>7.4074074074074077E-3</v>
      </c>
      <c r="BJ1157" s="41">
        <f t="shared" si="702"/>
        <v>0</v>
      </c>
      <c r="BK1157" s="41">
        <f t="shared" si="703"/>
        <v>7.4074074074074077E-3</v>
      </c>
      <c r="BL1157" s="41">
        <f t="shared" si="704"/>
        <v>0</v>
      </c>
      <c r="BM1157" s="41">
        <f t="shared" si="705"/>
        <v>0.9555555555555556</v>
      </c>
      <c r="BN1157" s="41">
        <f t="shared" si="706"/>
        <v>3.7037037037037035E-2</v>
      </c>
      <c r="BO1157" s="41">
        <f t="shared" si="707"/>
        <v>7.4074074074074077E-3</v>
      </c>
      <c r="BP1157" s="41">
        <f t="shared" si="708"/>
        <v>0.99259259259259258</v>
      </c>
      <c r="BQ1157" s="41">
        <f t="shared" si="709"/>
        <v>0</v>
      </c>
      <c r="BR1157" s="41">
        <f t="shared" si="710"/>
        <v>0</v>
      </c>
      <c r="BS1157" s="41">
        <f t="shared" si="711"/>
        <v>0.24444444444444444</v>
      </c>
      <c r="BT1157" s="41">
        <f t="shared" si="712"/>
        <v>0.75555555555555554</v>
      </c>
      <c r="BU1157" s="41">
        <f t="shared" si="713"/>
        <v>0</v>
      </c>
      <c r="BV1157" s="41">
        <f t="shared" si="714"/>
        <v>0</v>
      </c>
      <c r="BW1157" s="41">
        <f t="shared" si="715"/>
        <v>1</v>
      </c>
      <c r="BX1157" s="41" t="str">
        <f t="shared" si="720"/>
        <v>2015Nurse practitionersQuebec</v>
      </c>
      <c r="BY1157" s="51">
        <f>VLOOKUP(BX1157,'%workplace'!$A$1:$F$381,6,FALSE)</f>
        <v>303</v>
      </c>
      <c r="BZ1157" s="32">
        <f t="shared" si="721"/>
        <v>0.44554455445544555</v>
      </c>
    </row>
    <row r="1158" spans="1:78" s="8" customFormat="1" hidden="1" x14ac:dyDescent="0.2">
      <c r="A1158" s="8" t="str">
        <f t="shared" si="719"/>
        <v>2015Nurse practitionersQuebecNursing home/long-term care</v>
      </c>
      <c r="B1158" s="8" t="s">
        <v>5</v>
      </c>
      <c r="C1158" s="8" t="s">
        <v>18</v>
      </c>
      <c r="D1158" s="8" t="s">
        <v>12</v>
      </c>
      <c r="E1158" s="8">
        <v>2015</v>
      </c>
      <c r="F1158" s="8">
        <v>24</v>
      </c>
      <c r="G1158" s="8">
        <v>3</v>
      </c>
      <c r="H1158" s="8">
        <v>0</v>
      </c>
      <c r="I1158" s="8">
        <v>1</v>
      </c>
      <c r="J1158" s="8">
        <v>12</v>
      </c>
      <c r="K1158" s="8">
        <v>5</v>
      </c>
      <c r="L1158" s="8">
        <v>7</v>
      </c>
      <c r="M1158" s="8">
        <v>2</v>
      </c>
      <c r="N1158" s="8">
        <v>0</v>
      </c>
      <c r="O1158" s="8">
        <v>0</v>
      </c>
      <c r="P1158" s="8">
        <v>0</v>
      </c>
      <c r="Q1158" s="8">
        <v>0</v>
      </c>
      <c r="R1158" s="8">
        <v>0</v>
      </c>
      <c r="S1158" s="8">
        <v>0</v>
      </c>
      <c r="T1158" s="8">
        <v>0</v>
      </c>
      <c r="U1158" s="8">
        <v>27</v>
      </c>
      <c r="V1158" s="8">
        <v>0</v>
      </c>
      <c r="W1158" s="8">
        <v>0</v>
      </c>
      <c r="X1158" s="8">
        <v>27</v>
      </c>
      <c r="Y1158" s="8">
        <v>0</v>
      </c>
      <c r="Z1158" s="8">
        <v>0</v>
      </c>
      <c r="AA1158" s="8">
        <v>0</v>
      </c>
      <c r="AB1158" s="8">
        <v>1</v>
      </c>
      <c r="AC1158" s="8">
        <v>0</v>
      </c>
      <c r="AD1158" s="8">
        <v>26</v>
      </c>
      <c r="AE1158" s="8">
        <v>0</v>
      </c>
      <c r="AF1158" s="8">
        <v>1</v>
      </c>
      <c r="AG1158" s="8">
        <v>26</v>
      </c>
      <c r="AH1158" s="8">
        <v>0</v>
      </c>
      <c r="AI1158" s="8">
        <v>0</v>
      </c>
      <c r="AJ1158" s="8">
        <v>17</v>
      </c>
      <c r="AK1158" s="8">
        <v>10</v>
      </c>
      <c r="AL1158" s="8">
        <v>0</v>
      </c>
      <c r="AM1158" s="8">
        <v>0</v>
      </c>
      <c r="AN1158" s="8">
        <v>27</v>
      </c>
      <c r="AO1158" s="41">
        <f t="shared" si="716"/>
        <v>0.88888888888888884</v>
      </c>
      <c r="AP1158" s="41">
        <f t="shared" si="717"/>
        <v>0.1111111111111111</v>
      </c>
      <c r="AQ1158" s="41">
        <f t="shared" si="718"/>
        <v>0</v>
      </c>
      <c r="AR1158" s="41">
        <f t="shared" si="684"/>
        <v>3.7037037037037035E-2</v>
      </c>
      <c r="AS1158" s="41">
        <f t="shared" si="685"/>
        <v>0.44444444444444442</v>
      </c>
      <c r="AT1158" s="41">
        <f t="shared" si="686"/>
        <v>0.18518518518518517</v>
      </c>
      <c r="AU1158" s="41">
        <f t="shared" si="687"/>
        <v>0.25925925925925924</v>
      </c>
      <c r="AV1158" s="41">
        <f t="shared" si="688"/>
        <v>7.407407407407407E-2</v>
      </c>
      <c r="AW1158" s="41">
        <f t="shared" si="689"/>
        <v>0</v>
      </c>
      <c r="AX1158" s="41">
        <f t="shared" si="690"/>
        <v>0</v>
      </c>
      <c r="AY1158" s="41">
        <f t="shared" si="691"/>
        <v>0</v>
      </c>
      <c r="AZ1158" s="41">
        <f t="shared" si="692"/>
        <v>0</v>
      </c>
      <c r="BA1158" s="41">
        <f t="shared" si="693"/>
        <v>0</v>
      </c>
      <c r="BB1158" s="41">
        <f t="shared" si="694"/>
        <v>0</v>
      </c>
      <c r="BC1158" s="41">
        <f t="shared" si="695"/>
        <v>0</v>
      </c>
      <c r="BD1158" s="41">
        <f t="shared" si="696"/>
        <v>1</v>
      </c>
      <c r="BE1158" s="41">
        <f t="shared" si="697"/>
        <v>0</v>
      </c>
      <c r="BF1158" s="41">
        <f t="shared" si="698"/>
        <v>0</v>
      </c>
      <c r="BG1158" s="41">
        <f t="shared" si="699"/>
        <v>1</v>
      </c>
      <c r="BH1158" s="41">
        <f t="shared" si="700"/>
        <v>0</v>
      </c>
      <c r="BI1158" s="41">
        <f t="shared" si="701"/>
        <v>0</v>
      </c>
      <c r="BJ1158" s="41">
        <f t="shared" si="702"/>
        <v>0</v>
      </c>
      <c r="BK1158" s="41">
        <f t="shared" si="703"/>
        <v>3.7037037037037035E-2</v>
      </c>
      <c r="BL1158" s="41">
        <f t="shared" si="704"/>
        <v>0</v>
      </c>
      <c r="BM1158" s="41">
        <f t="shared" si="705"/>
        <v>0.96296296296296291</v>
      </c>
      <c r="BN1158" s="41">
        <f t="shared" si="706"/>
        <v>0</v>
      </c>
      <c r="BO1158" s="41">
        <f t="shared" si="707"/>
        <v>3.7037037037037035E-2</v>
      </c>
      <c r="BP1158" s="41">
        <f t="shared" si="708"/>
        <v>0.96296296296296291</v>
      </c>
      <c r="BQ1158" s="41">
        <f t="shared" si="709"/>
        <v>0</v>
      </c>
      <c r="BR1158" s="41">
        <f t="shared" si="710"/>
        <v>0</v>
      </c>
      <c r="BS1158" s="41">
        <f t="shared" si="711"/>
        <v>0.62962962962962965</v>
      </c>
      <c r="BT1158" s="41">
        <f t="shared" si="712"/>
        <v>0.37037037037037035</v>
      </c>
      <c r="BU1158" s="41">
        <f t="shared" si="713"/>
        <v>0</v>
      </c>
      <c r="BV1158" s="41">
        <f t="shared" si="714"/>
        <v>0</v>
      </c>
      <c r="BW1158" s="41">
        <f t="shared" si="715"/>
        <v>1</v>
      </c>
      <c r="BX1158" s="41" t="str">
        <f t="shared" si="720"/>
        <v>2015Nurse practitionersQuebec</v>
      </c>
      <c r="BY1158" s="51">
        <f>VLOOKUP(BX1158,'%workplace'!$A$1:$F$381,6,FALSE)</f>
        <v>303</v>
      </c>
      <c r="BZ1158" s="32">
        <f t="shared" si="721"/>
        <v>8.9108910891089105E-2</v>
      </c>
    </row>
    <row r="1159" spans="1:78" s="8" customFormat="1" hidden="1" x14ac:dyDescent="0.2">
      <c r="A1159" s="8" t="str">
        <f t="shared" si="719"/>
        <v>2015Nurse practitionersQuebecHospital</v>
      </c>
      <c r="B1159" s="8" t="s">
        <v>5</v>
      </c>
      <c r="C1159" s="8" t="s">
        <v>18</v>
      </c>
      <c r="D1159" s="8" t="s">
        <v>10</v>
      </c>
      <c r="E1159" s="8">
        <v>2015</v>
      </c>
      <c r="F1159" s="8">
        <v>123</v>
      </c>
      <c r="G1159" s="8">
        <v>7</v>
      </c>
      <c r="H1159" s="8">
        <v>0</v>
      </c>
      <c r="I1159" s="8">
        <v>12</v>
      </c>
      <c r="J1159" s="8">
        <v>42</v>
      </c>
      <c r="K1159" s="8">
        <v>37</v>
      </c>
      <c r="L1159" s="8">
        <v>19</v>
      </c>
      <c r="M1159" s="8">
        <v>8</v>
      </c>
      <c r="N1159" s="8">
        <v>6</v>
      </c>
      <c r="O1159" s="8">
        <v>4</v>
      </c>
      <c r="P1159" s="8">
        <v>2</v>
      </c>
      <c r="Q1159" s="8">
        <v>0</v>
      </c>
      <c r="R1159" s="8">
        <v>0</v>
      </c>
      <c r="S1159" s="8">
        <v>0</v>
      </c>
      <c r="T1159" s="8">
        <v>0</v>
      </c>
      <c r="U1159" s="8">
        <v>128</v>
      </c>
      <c r="V1159" s="8">
        <v>2</v>
      </c>
      <c r="W1159" s="8">
        <v>0</v>
      </c>
      <c r="X1159" s="8">
        <v>124</v>
      </c>
      <c r="Y1159" s="8">
        <v>5</v>
      </c>
      <c r="Z1159" s="8">
        <v>1</v>
      </c>
      <c r="AA1159" s="8">
        <v>0</v>
      </c>
      <c r="AB1159" s="8">
        <v>0</v>
      </c>
      <c r="AC1159" s="8">
        <v>0</v>
      </c>
      <c r="AD1159" s="8">
        <v>123</v>
      </c>
      <c r="AE1159" s="8">
        <v>7</v>
      </c>
      <c r="AF1159" s="8">
        <v>1</v>
      </c>
      <c r="AG1159" s="8">
        <v>129</v>
      </c>
      <c r="AH1159" s="8">
        <v>0</v>
      </c>
      <c r="AI1159" s="8">
        <v>0</v>
      </c>
      <c r="AJ1159" s="8">
        <v>10</v>
      </c>
      <c r="AK1159" s="8">
        <v>120</v>
      </c>
      <c r="AL1159" s="8">
        <v>0</v>
      </c>
      <c r="AM1159" s="8">
        <v>0</v>
      </c>
      <c r="AN1159" s="8">
        <v>130</v>
      </c>
      <c r="AO1159" s="41">
        <f t="shared" si="716"/>
        <v>0.94615384615384612</v>
      </c>
      <c r="AP1159" s="41">
        <f t="shared" si="717"/>
        <v>5.3846153846153849E-2</v>
      </c>
      <c r="AQ1159" s="41">
        <f t="shared" si="718"/>
        <v>0</v>
      </c>
      <c r="AR1159" s="41">
        <f t="shared" si="684"/>
        <v>9.2307692307692313E-2</v>
      </c>
      <c r="AS1159" s="41">
        <f t="shared" si="685"/>
        <v>0.32307692307692309</v>
      </c>
      <c r="AT1159" s="41">
        <f t="shared" si="686"/>
        <v>0.2846153846153846</v>
      </c>
      <c r="AU1159" s="41">
        <f t="shared" si="687"/>
        <v>0.14615384615384616</v>
      </c>
      <c r="AV1159" s="41">
        <f t="shared" si="688"/>
        <v>6.1538461538461542E-2</v>
      </c>
      <c r="AW1159" s="41">
        <f t="shared" si="689"/>
        <v>4.6153846153846156E-2</v>
      </c>
      <c r="AX1159" s="41">
        <f t="shared" si="690"/>
        <v>3.0769230769230771E-2</v>
      </c>
      <c r="AY1159" s="41">
        <f t="shared" si="691"/>
        <v>1.5384615384615385E-2</v>
      </c>
      <c r="AZ1159" s="41">
        <f t="shared" si="692"/>
        <v>0</v>
      </c>
      <c r="BA1159" s="41">
        <f t="shared" si="693"/>
        <v>0</v>
      </c>
      <c r="BB1159" s="41">
        <f t="shared" si="694"/>
        <v>0</v>
      </c>
      <c r="BC1159" s="41">
        <f t="shared" si="695"/>
        <v>0</v>
      </c>
      <c r="BD1159" s="41">
        <f t="shared" si="696"/>
        <v>0.98461538461538467</v>
      </c>
      <c r="BE1159" s="41">
        <f t="shared" si="697"/>
        <v>1.5384615384615385E-2</v>
      </c>
      <c r="BF1159" s="41">
        <f t="shared" si="698"/>
        <v>0</v>
      </c>
      <c r="BG1159" s="41">
        <f t="shared" si="699"/>
        <v>0.9538461538461539</v>
      </c>
      <c r="BH1159" s="41">
        <f t="shared" si="700"/>
        <v>3.8461538461538464E-2</v>
      </c>
      <c r="BI1159" s="41">
        <f t="shared" si="701"/>
        <v>7.6923076923076927E-3</v>
      </c>
      <c r="BJ1159" s="41">
        <f t="shared" si="702"/>
        <v>0</v>
      </c>
      <c r="BK1159" s="41">
        <f t="shared" si="703"/>
        <v>0</v>
      </c>
      <c r="BL1159" s="41">
        <f t="shared" si="704"/>
        <v>0</v>
      </c>
      <c r="BM1159" s="41">
        <f t="shared" si="705"/>
        <v>0.94615384615384612</v>
      </c>
      <c r="BN1159" s="41">
        <f t="shared" si="706"/>
        <v>5.3846153846153849E-2</v>
      </c>
      <c r="BO1159" s="41">
        <f t="shared" si="707"/>
        <v>7.6923076923076927E-3</v>
      </c>
      <c r="BP1159" s="41">
        <f t="shared" si="708"/>
        <v>0.99230769230769234</v>
      </c>
      <c r="BQ1159" s="41">
        <f t="shared" si="709"/>
        <v>0</v>
      </c>
      <c r="BR1159" s="41">
        <f t="shared" si="710"/>
        <v>0</v>
      </c>
      <c r="BS1159" s="41">
        <f t="shared" si="711"/>
        <v>7.6923076923076927E-2</v>
      </c>
      <c r="BT1159" s="41">
        <f t="shared" si="712"/>
        <v>0.92307692307692313</v>
      </c>
      <c r="BU1159" s="41">
        <f t="shared" si="713"/>
        <v>0</v>
      </c>
      <c r="BV1159" s="41">
        <f t="shared" si="714"/>
        <v>0</v>
      </c>
      <c r="BW1159" s="41">
        <f t="shared" si="715"/>
        <v>1</v>
      </c>
      <c r="BX1159" s="41" t="str">
        <f t="shared" si="720"/>
        <v>2015Nurse practitionersQuebec</v>
      </c>
      <c r="BY1159" s="51">
        <f>VLOOKUP(BX1159,'%workplace'!$A$1:$F$381,6,FALSE)</f>
        <v>303</v>
      </c>
      <c r="BZ1159" s="32">
        <f t="shared" si="721"/>
        <v>0.42904290429042902</v>
      </c>
    </row>
    <row r="1160" spans="1:78" s="8" customFormat="1" hidden="1" x14ac:dyDescent="0.2">
      <c r="A1160" s="8" t="str">
        <f t="shared" si="719"/>
        <v>2015Nurse practitionersQuebecOther places of work</v>
      </c>
      <c r="B1160" s="8" t="s">
        <v>5</v>
      </c>
      <c r="C1160" s="8" t="s">
        <v>18</v>
      </c>
      <c r="D1160" s="8" t="s">
        <v>13</v>
      </c>
      <c r="E1160" s="8">
        <v>2015</v>
      </c>
      <c r="F1160" s="8">
        <v>10</v>
      </c>
      <c r="G1160" s="8">
        <v>0</v>
      </c>
      <c r="H1160" s="8">
        <v>0</v>
      </c>
      <c r="I1160" s="8">
        <v>0</v>
      </c>
      <c r="J1160" s="8">
        <v>6</v>
      </c>
      <c r="K1160" s="8">
        <v>2</v>
      </c>
      <c r="L1160" s="8">
        <v>2</v>
      </c>
      <c r="M1160" s="8">
        <v>0</v>
      </c>
      <c r="N1160" s="8">
        <v>0</v>
      </c>
      <c r="O1160" s="8">
        <v>0</v>
      </c>
      <c r="P1160" s="8">
        <v>0</v>
      </c>
      <c r="Q1160" s="8">
        <v>0</v>
      </c>
      <c r="R1160" s="8">
        <v>0</v>
      </c>
      <c r="S1160" s="8">
        <v>0</v>
      </c>
      <c r="T1160" s="8">
        <v>0</v>
      </c>
      <c r="U1160" s="8">
        <v>10</v>
      </c>
      <c r="V1160" s="8">
        <v>0</v>
      </c>
      <c r="W1160" s="8">
        <v>0</v>
      </c>
      <c r="X1160" s="8">
        <v>8</v>
      </c>
      <c r="Y1160" s="8">
        <v>2</v>
      </c>
      <c r="Z1160" s="8">
        <v>0</v>
      </c>
      <c r="AA1160" s="8">
        <v>0</v>
      </c>
      <c r="AB1160" s="8">
        <v>0</v>
      </c>
      <c r="AC1160" s="8">
        <v>0</v>
      </c>
      <c r="AD1160" s="8">
        <v>9</v>
      </c>
      <c r="AE1160" s="8">
        <v>1</v>
      </c>
      <c r="AF1160" s="8">
        <v>0</v>
      </c>
      <c r="AG1160" s="8">
        <v>7</v>
      </c>
      <c r="AH1160" s="8">
        <v>3</v>
      </c>
      <c r="AI1160" s="8">
        <v>0</v>
      </c>
      <c r="AJ1160" s="8">
        <v>1</v>
      </c>
      <c r="AK1160" s="8">
        <v>9</v>
      </c>
      <c r="AL1160" s="8">
        <v>0</v>
      </c>
      <c r="AM1160" s="8">
        <v>0</v>
      </c>
      <c r="AN1160" s="8">
        <v>10</v>
      </c>
      <c r="AO1160" s="41">
        <f t="shared" si="716"/>
        <v>1</v>
      </c>
      <c r="AP1160" s="41">
        <f t="shared" si="717"/>
        <v>0</v>
      </c>
      <c r="AQ1160" s="41">
        <f t="shared" si="718"/>
        <v>0</v>
      </c>
      <c r="AR1160" s="41">
        <f t="shared" si="684"/>
        <v>0</v>
      </c>
      <c r="AS1160" s="41">
        <f t="shared" si="685"/>
        <v>0.6</v>
      </c>
      <c r="AT1160" s="41">
        <f t="shared" si="686"/>
        <v>0.2</v>
      </c>
      <c r="AU1160" s="41">
        <f t="shared" si="687"/>
        <v>0.2</v>
      </c>
      <c r="AV1160" s="41">
        <f t="shared" si="688"/>
        <v>0</v>
      </c>
      <c r="AW1160" s="41">
        <f t="shared" si="689"/>
        <v>0</v>
      </c>
      <c r="AX1160" s="41">
        <f t="shared" si="690"/>
        <v>0</v>
      </c>
      <c r="AY1160" s="41">
        <f t="shared" si="691"/>
        <v>0</v>
      </c>
      <c r="AZ1160" s="41">
        <f t="shared" si="692"/>
        <v>0</v>
      </c>
      <c r="BA1160" s="41">
        <f t="shared" si="693"/>
        <v>0</v>
      </c>
      <c r="BB1160" s="41">
        <f t="shared" si="694"/>
        <v>0</v>
      </c>
      <c r="BC1160" s="41">
        <f t="shared" si="695"/>
        <v>0</v>
      </c>
      <c r="BD1160" s="41">
        <f t="shared" si="696"/>
        <v>1</v>
      </c>
      <c r="BE1160" s="41">
        <f t="shared" si="697"/>
        <v>0</v>
      </c>
      <c r="BF1160" s="41">
        <f t="shared" si="698"/>
        <v>0</v>
      </c>
      <c r="BG1160" s="41">
        <f t="shared" si="699"/>
        <v>0.8</v>
      </c>
      <c r="BH1160" s="41">
        <f t="shared" si="700"/>
        <v>0.2</v>
      </c>
      <c r="BI1160" s="41">
        <f t="shared" si="701"/>
        <v>0</v>
      </c>
      <c r="BJ1160" s="41">
        <f t="shared" si="702"/>
        <v>0</v>
      </c>
      <c r="BK1160" s="41">
        <f t="shared" si="703"/>
        <v>0</v>
      </c>
      <c r="BL1160" s="41">
        <f t="shared" si="704"/>
        <v>0</v>
      </c>
      <c r="BM1160" s="41">
        <f t="shared" si="705"/>
        <v>0.9</v>
      </c>
      <c r="BN1160" s="41">
        <f t="shared" si="706"/>
        <v>0.1</v>
      </c>
      <c r="BO1160" s="41">
        <f t="shared" si="707"/>
        <v>0</v>
      </c>
      <c r="BP1160" s="41">
        <f t="shared" si="708"/>
        <v>0.7</v>
      </c>
      <c r="BQ1160" s="41">
        <f t="shared" si="709"/>
        <v>0.3</v>
      </c>
      <c r="BR1160" s="41">
        <f t="shared" si="710"/>
        <v>0</v>
      </c>
      <c r="BS1160" s="41">
        <f t="shared" si="711"/>
        <v>0.1</v>
      </c>
      <c r="BT1160" s="41">
        <f t="shared" si="712"/>
        <v>0.9</v>
      </c>
      <c r="BU1160" s="41">
        <f t="shared" si="713"/>
        <v>0</v>
      </c>
      <c r="BV1160" s="41">
        <f t="shared" si="714"/>
        <v>0</v>
      </c>
      <c r="BW1160" s="41">
        <f t="shared" si="715"/>
        <v>1</v>
      </c>
      <c r="BX1160" s="41" t="str">
        <f t="shared" si="720"/>
        <v>2015Nurse practitionersQuebec</v>
      </c>
      <c r="BY1160" s="51">
        <f>VLOOKUP(BX1160,'%workplace'!$A$1:$F$381,6,FALSE)</f>
        <v>303</v>
      </c>
      <c r="BZ1160" s="32">
        <f t="shared" si="721"/>
        <v>3.3003300330033E-2</v>
      </c>
    </row>
    <row r="1161" spans="1:78" s="8" customFormat="1" hidden="1" x14ac:dyDescent="0.2">
      <c r="A1161" s="8" t="str">
        <f t="shared" si="719"/>
        <v>2015Nurse practitionersQuebecUnknown places of work</v>
      </c>
      <c r="B1161" s="8" t="s">
        <v>5</v>
      </c>
      <c r="C1161" s="8" t="s">
        <v>18</v>
      </c>
      <c r="D1161" s="8" t="s">
        <v>49</v>
      </c>
      <c r="E1161" s="8">
        <v>2015</v>
      </c>
      <c r="F1161" s="8">
        <v>1</v>
      </c>
      <c r="G1161" s="8">
        <v>0</v>
      </c>
      <c r="H1161" s="8">
        <v>0</v>
      </c>
      <c r="I1161" s="8">
        <v>0</v>
      </c>
      <c r="J1161" s="8">
        <v>0</v>
      </c>
      <c r="K1161" s="8">
        <v>1</v>
      </c>
      <c r="L1161" s="8">
        <v>0</v>
      </c>
      <c r="M1161" s="8">
        <v>0</v>
      </c>
      <c r="N1161" s="8">
        <v>0</v>
      </c>
      <c r="O1161" s="8">
        <v>0</v>
      </c>
      <c r="P1161" s="8">
        <v>0</v>
      </c>
      <c r="Q1161" s="8">
        <v>0</v>
      </c>
      <c r="R1161" s="8">
        <v>0</v>
      </c>
      <c r="S1161" s="8">
        <v>0</v>
      </c>
      <c r="T1161" s="8">
        <v>0</v>
      </c>
      <c r="U1161" s="8">
        <v>1</v>
      </c>
      <c r="V1161" s="8">
        <v>0</v>
      </c>
      <c r="W1161" s="8">
        <v>0</v>
      </c>
      <c r="X1161" s="8">
        <v>1</v>
      </c>
      <c r="Y1161" s="8">
        <v>0</v>
      </c>
      <c r="Z1161" s="8">
        <v>0</v>
      </c>
      <c r="AA1161" s="8">
        <v>0</v>
      </c>
      <c r="AB1161" s="8">
        <v>0</v>
      </c>
      <c r="AC1161" s="8">
        <v>0</v>
      </c>
      <c r="AD1161" s="8">
        <v>1</v>
      </c>
      <c r="AE1161" s="8">
        <v>0</v>
      </c>
      <c r="AF1161" s="8">
        <v>0</v>
      </c>
      <c r="AG1161" s="8">
        <v>1</v>
      </c>
      <c r="AH1161" s="8">
        <v>0</v>
      </c>
      <c r="AI1161" s="8">
        <v>0</v>
      </c>
      <c r="AJ1161" s="8">
        <v>0</v>
      </c>
      <c r="AK1161" s="8">
        <v>0</v>
      </c>
      <c r="AL1161" s="8">
        <v>0</v>
      </c>
      <c r="AM1161" s="8">
        <v>1</v>
      </c>
      <c r="AN1161" s="8">
        <v>1</v>
      </c>
      <c r="AO1161" s="41">
        <f t="shared" si="716"/>
        <v>1</v>
      </c>
      <c r="AP1161" s="41">
        <f t="shared" si="717"/>
        <v>0</v>
      </c>
      <c r="AQ1161" s="41">
        <f t="shared" si="718"/>
        <v>0</v>
      </c>
      <c r="AR1161" s="41">
        <f t="shared" si="684"/>
        <v>0</v>
      </c>
      <c r="AS1161" s="41">
        <f t="shared" si="685"/>
        <v>0</v>
      </c>
      <c r="AT1161" s="41">
        <f t="shared" si="686"/>
        <v>1</v>
      </c>
      <c r="AU1161" s="41">
        <f t="shared" si="687"/>
        <v>0</v>
      </c>
      <c r="AV1161" s="41">
        <f t="shared" si="688"/>
        <v>0</v>
      </c>
      <c r="AW1161" s="41">
        <f t="shared" si="689"/>
        <v>0</v>
      </c>
      <c r="AX1161" s="41">
        <f t="shared" si="690"/>
        <v>0</v>
      </c>
      <c r="AY1161" s="41">
        <f t="shared" si="691"/>
        <v>0</v>
      </c>
      <c r="AZ1161" s="41">
        <f t="shared" si="692"/>
        <v>0</v>
      </c>
      <c r="BA1161" s="41">
        <f t="shared" si="693"/>
        <v>0</v>
      </c>
      <c r="BB1161" s="41">
        <f t="shared" si="694"/>
        <v>0</v>
      </c>
      <c r="BC1161" s="41">
        <f t="shared" si="695"/>
        <v>0</v>
      </c>
      <c r="BD1161" s="41">
        <f t="shared" si="696"/>
        <v>1</v>
      </c>
      <c r="BE1161" s="41">
        <f t="shared" si="697"/>
        <v>0</v>
      </c>
      <c r="BF1161" s="41">
        <f t="shared" si="698"/>
        <v>0</v>
      </c>
      <c r="BG1161" s="41">
        <f t="shared" si="699"/>
        <v>1</v>
      </c>
      <c r="BH1161" s="41">
        <f t="shared" si="700"/>
        <v>0</v>
      </c>
      <c r="BI1161" s="41">
        <f t="shared" si="701"/>
        <v>0</v>
      </c>
      <c r="BJ1161" s="41">
        <f t="shared" si="702"/>
        <v>0</v>
      </c>
      <c r="BK1161" s="41">
        <f t="shared" si="703"/>
        <v>0</v>
      </c>
      <c r="BL1161" s="41">
        <f t="shared" si="704"/>
        <v>0</v>
      </c>
      <c r="BM1161" s="41">
        <f t="shared" si="705"/>
        <v>1</v>
      </c>
      <c r="BN1161" s="41">
        <f t="shared" si="706"/>
        <v>0</v>
      </c>
      <c r="BO1161" s="41">
        <f t="shared" si="707"/>
        <v>0</v>
      </c>
      <c r="BP1161" s="41">
        <f t="shared" si="708"/>
        <v>1</v>
      </c>
      <c r="BQ1161" s="41">
        <f t="shared" si="709"/>
        <v>0</v>
      </c>
      <c r="BR1161" s="41">
        <f t="shared" si="710"/>
        <v>0</v>
      </c>
      <c r="BS1161" s="41">
        <f t="shared" si="711"/>
        <v>0</v>
      </c>
      <c r="BT1161" s="41">
        <f t="shared" si="712"/>
        <v>0</v>
      </c>
      <c r="BU1161" s="41">
        <f t="shared" si="713"/>
        <v>0</v>
      </c>
      <c r="BV1161" s="41">
        <f t="shared" si="714"/>
        <v>1</v>
      </c>
      <c r="BW1161" s="41">
        <f t="shared" si="715"/>
        <v>1</v>
      </c>
      <c r="BX1161" s="41" t="str">
        <f t="shared" si="720"/>
        <v>2015Nurse practitionersQuebec</v>
      </c>
      <c r="BY1161" s="51">
        <f>VLOOKUP(BX1161,'%workplace'!$A$1:$F$381,6,FALSE)</f>
        <v>303</v>
      </c>
      <c r="BZ1161" s="32">
        <f t="shared" si="721"/>
        <v>3.3003300330033004E-3</v>
      </c>
    </row>
    <row r="1162" spans="1:78" s="8" customFormat="1" hidden="1" x14ac:dyDescent="0.2">
      <c r="A1162" s="8" t="str">
        <f t="shared" si="719"/>
        <v>2015Nurse practitionersOntarioAll places of work</v>
      </c>
      <c r="B1162" s="8" t="s">
        <v>5</v>
      </c>
      <c r="C1162" s="8" t="s">
        <v>19</v>
      </c>
      <c r="D1162" s="8" t="s">
        <v>9</v>
      </c>
      <c r="E1162" s="8">
        <v>2015</v>
      </c>
      <c r="F1162" s="8">
        <v>2257</v>
      </c>
      <c r="G1162" s="8">
        <v>148</v>
      </c>
      <c r="H1162" s="8">
        <v>0</v>
      </c>
      <c r="I1162" s="8">
        <v>71</v>
      </c>
      <c r="J1162" s="8">
        <v>370</v>
      </c>
      <c r="K1162" s="8">
        <v>358</v>
      </c>
      <c r="L1162" s="8">
        <v>316</v>
      </c>
      <c r="M1162" s="8">
        <v>365</v>
      </c>
      <c r="N1162" s="8">
        <v>425</v>
      </c>
      <c r="O1162" s="8">
        <v>276</v>
      </c>
      <c r="P1162" s="8">
        <v>183</v>
      </c>
      <c r="Q1162" s="8">
        <v>38</v>
      </c>
      <c r="R1162" s="8">
        <v>3</v>
      </c>
      <c r="S1162" s="8">
        <v>0</v>
      </c>
      <c r="T1162" s="8">
        <v>0</v>
      </c>
      <c r="U1162" s="8">
        <v>2263</v>
      </c>
      <c r="V1162" s="8">
        <v>141</v>
      </c>
      <c r="W1162" s="8">
        <v>1</v>
      </c>
      <c r="X1162" s="8">
        <v>1961</v>
      </c>
      <c r="Y1162" s="8">
        <v>384</v>
      </c>
      <c r="Z1162" s="8">
        <v>60</v>
      </c>
      <c r="AA1162" s="8">
        <v>0</v>
      </c>
      <c r="AB1162" s="8">
        <v>39</v>
      </c>
      <c r="AC1162" s="8">
        <v>0</v>
      </c>
      <c r="AD1162" s="8">
        <v>2261</v>
      </c>
      <c r="AE1162" s="8">
        <v>105</v>
      </c>
      <c r="AF1162" s="8">
        <v>20</v>
      </c>
      <c r="AG1162" s="8">
        <v>2354</v>
      </c>
      <c r="AH1162" s="8">
        <v>31</v>
      </c>
      <c r="AI1162" s="8">
        <v>0</v>
      </c>
      <c r="AJ1162" s="8">
        <v>313</v>
      </c>
      <c r="AK1162" s="8">
        <v>2092</v>
      </c>
      <c r="AL1162" s="8">
        <v>0</v>
      </c>
      <c r="AM1162" s="8">
        <v>0</v>
      </c>
      <c r="AN1162" s="8">
        <v>2405</v>
      </c>
      <c r="AO1162" s="41">
        <f t="shared" si="716"/>
        <v>0.93846153846153846</v>
      </c>
      <c r="AP1162" s="41">
        <f t="shared" si="717"/>
        <v>6.1538461538461542E-2</v>
      </c>
      <c r="AQ1162" s="41">
        <f t="shared" si="718"/>
        <v>0</v>
      </c>
      <c r="AR1162" s="41">
        <f t="shared" si="684"/>
        <v>2.9521829521829523E-2</v>
      </c>
      <c r="AS1162" s="41">
        <f t="shared" si="685"/>
        <v>0.15384615384615385</v>
      </c>
      <c r="AT1162" s="41">
        <f t="shared" si="686"/>
        <v>0.14885654885654886</v>
      </c>
      <c r="AU1162" s="41">
        <f t="shared" si="687"/>
        <v>0.1313929313929314</v>
      </c>
      <c r="AV1162" s="41">
        <f t="shared" si="688"/>
        <v>0.15176715176715178</v>
      </c>
      <c r="AW1162" s="41">
        <f t="shared" si="689"/>
        <v>0.17671517671517672</v>
      </c>
      <c r="AX1162" s="41">
        <f t="shared" si="690"/>
        <v>0.11476091476091477</v>
      </c>
      <c r="AY1162" s="41">
        <f t="shared" si="691"/>
        <v>7.6091476091476096E-2</v>
      </c>
      <c r="AZ1162" s="41">
        <f t="shared" si="692"/>
        <v>1.5800415800415801E-2</v>
      </c>
      <c r="BA1162" s="41">
        <f t="shared" si="693"/>
        <v>1.2474012474012475E-3</v>
      </c>
      <c r="BB1162" s="41">
        <f t="shared" si="694"/>
        <v>0</v>
      </c>
      <c r="BC1162" s="41">
        <f t="shared" si="695"/>
        <v>0</v>
      </c>
      <c r="BD1162" s="41">
        <f t="shared" si="696"/>
        <v>0.94095634095634095</v>
      </c>
      <c r="BE1162" s="41">
        <f t="shared" si="697"/>
        <v>5.8627858627858631E-2</v>
      </c>
      <c r="BF1162" s="41">
        <f t="shared" si="698"/>
        <v>4.1580041580041582E-4</v>
      </c>
      <c r="BG1162" s="41">
        <f t="shared" si="699"/>
        <v>0.81538461538461537</v>
      </c>
      <c r="BH1162" s="41">
        <f t="shared" si="700"/>
        <v>0.15966735966735968</v>
      </c>
      <c r="BI1162" s="41">
        <f t="shared" si="701"/>
        <v>2.4948024948024949E-2</v>
      </c>
      <c r="BJ1162" s="41">
        <f t="shared" si="702"/>
        <v>0</v>
      </c>
      <c r="BK1162" s="41">
        <f t="shared" si="703"/>
        <v>1.6216216216216217E-2</v>
      </c>
      <c r="BL1162" s="41">
        <f t="shared" si="704"/>
        <v>0</v>
      </c>
      <c r="BM1162" s="41">
        <f t="shared" si="705"/>
        <v>0.94012474012474012</v>
      </c>
      <c r="BN1162" s="41">
        <f t="shared" si="706"/>
        <v>4.3659043659043661E-2</v>
      </c>
      <c r="BO1162" s="41">
        <f t="shared" si="707"/>
        <v>8.3160083160083165E-3</v>
      </c>
      <c r="BP1162" s="41">
        <f t="shared" si="708"/>
        <v>0.97879417879417885</v>
      </c>
      <c r="BQ1162" s="41">
        <f t="shared" si="709"/>
        <v>1.2889812889812891E-2</v>
      </c>
      <c r="BR1162" s="41">
        <f t="shared" si="710"/>
        <v>0</v>
      </c>
      <c r="BS1162" s="41">
        <f t="shared" si="711"/>
        <v>0.13014553014553015</v>
      </c>
      <c r="BT1162" s="41">
        <f t="shared" si="712"/>
        <v>0.8698544698544699</v>
      </c>
      <c r="BU1162" s="41">
        <f t="shared" si="713"/>
        <v>0</v>
      </c>
      <c r="BV1162" s="41">
        <f t="shared" si="714"/>
        <v>0</v>
      </c>
      <c r="BW1162" s="41">
        <f t="shared" si="715"/>
        <v>1</v>
      </c>
      <c r="BX1162" s="41" t="str">
        <f t="shared" si="720"/>
        <v>2015Nurse practitionersOntario</v>
      </c>
      <c r="BY1162" s="51">
        <f>VLOOKUP(BX1162,'%workplace'!$A$1:$F$381,6,FALSE)</f>
        <v>2405</v>
      </c>
      <c r="BZ1162" s="32">
        <f t="shared" si="721"/>
        <v>1</v>
      </c>
    </row>
    <row r="1163" spans="1:78" s="8" customFormat="1" hidden="1" x14ac:dyDescent="0.2">
      <c r="A1163" s="8" t="str">
        <f t="shared" si="719"/>
        <v>2015Nurse practitionersOntarioCommunity health</v>
      </c>
      <c r="B1163" s="8" t="s">
        <v>5</v>
      </c>
      <c r="C1163" s="8" t="s">
        <v>19</v>
      </c>
      <c r="D1163" s="8" t="s">
        <v>11</v>
      </c>
      <c r="E1163" s="8">
        <v>2015</v>
      </c>
      <c r="F1163" s="8">
        <v>636</v>
      </c>
      <c r="G1163" s="8">
        <v>50</v>
      </c>
      <c r="H1163" s="8">
        <v>0</v>
      </c>
      <c r="I1163" s="8">
        <v>20</v>
      </c>
      <c r="J1163" s="8">
        <v>112</v>
      </c>
      <c r="K1163" s="8">
        <v>106</v>
      </c>
      <c r="L1163" s="8">
        <v>88</v>
      </c>
      <c r="M1163" s="8">
        <v>75</v>
      </c>
      <c r="N1163" s="8">
        <v>121</v>
      </c>
      <c r="O1163" s="8">
        <v>82</v>
      </c>
      <c r="P1163" s="8">
        <v>68</v>
      </c>
      <c r="Q1163" s="8">
        <v>12</v>
      </c>
      <c r="R1163" s="8">
        <v>2</v>
      </c>
      <c r="S1163" s="8">
        <v>0</v>
      </c>
      <c r="T1163" s="8">
        <v>0</v>
      </c>
      <c r="U1163" s="8">
        <v>648</v>
      </c>
      <c r="V1163" s="8">
        <v>38</v>
      </c>
      <c r="W1163" s="8">
        <v>0</v>
      </c>
      <c r="X1163" s="8">
        <v>540</v>
      </c>
      <c r="Y1163" s="8">
        <v>129</v>
      </c>
      <c r="Z1163" s="8">
        <v>17</v>
      </c>
      <c r="AA1163" s="8">
        <v>0</v>
      </c>
      <c r="AB1163" s="8">
        <v>6</v>
      </c>
      <c r="AC1163" s="8">
        <v>0</v>
      </c>
      <c r="AD1163" s="8">
        <v>658</v>
      </c>
      <c r="AE1163" s="8">
        <v>22</v>
      </c>
      <c r="AF1163" s="8">
        <v>5</v>
      </c>
      <c r="AG1163" s="8">
        <v>680</v>
      </c>
      <c r="AH1163" s="8">
        <v>1</v>
      </c>
      <c r="AI1163" s="8">
        <v>0</v>
      </c>
      <c r="AJ1163" s="8">
        <v>112</v>
      </c>
      <c r="AK1163" s="8">
        <v>574</v>
      </c>
      <c r="AL1163" s="8">
        <v>0</v>
      </c>
      <c r="AM1163" s="8">
        <v>0</v>
      </c>
      <c r="AN1163" s="8">
        <v>686</v>
      </c>
      <c r="AO1163" s="41">
        <f t="shared" si="716"/>
        <v>0.92711370262390669</v>
      </c>
      <c r="AP1163" s="41">
        <f t="shared" si="717"/>
        <v>7.2886297376093298E-2</v>
      </c>
      <c r="AQ1163" s="41">
        <f t="shared" si="718"/>
        <v>0</v>
      </c>
      <c r="AR1163" s="41">
        <f t="shared" si="684"/>
        <v>2.9154518950437316E-2</v>
      </c>
      <c r="AS1163" s="41">
        <f t="shared" si="685"/>
        <v>0.16326530612244897</v>
      </c>
      <c r="AT1163" s="41">
        <f t="shared" si="686"/>
        <v>0.15451895043731778</v>
      </c>
      <c r="AU1163" s="41">
        <f t="shared" si="687"/>
        <v>0.1282798833819242</v>
      </c>
      <c r="AV1163" s="41">
        <f t="shared" si="688"/>
        <v>0.10932944606413994</v>
      </c>
      <c r="AW1163" s="41">
        <f t="shared" si="689"/>
        <v>0.17638483965014579</v>
      </c>
      <c r="AX1163" s="41">
        <f t="shared" si="690"/>
        <v>0.119533527696793</v>
      </c>
      <c r="AY1163" s="41">
        <f t="shared" si="691"/>
        <v>9.9125364431486881E-2</v>
      </c>
      <c r="AZ1163" s="41">
        <f t="shared" si="692"/>
        <v>1.7492711370262391E-2</v>
      </c>
      <c r="BA1163" s="41">
        <f t="shared" si="693"/>
        <v>2.9154518950437317E-3</v>
      </c>
      <c r="BB1163" s="41">
        <f t="shared" si="694"/>
        <v>0</v>
      </c>
      <c r="BC1163" s="41">
        <f t="shared" si="695"/>
        <v>0</v>
      </c>
      <c r="BD1163" s="41">
        <f t="shared" si="696"/>
        <v>0.94460641399416911</v>
      </c>
      <c r="BE1163" s="41">
        <f t="shared" si="697"/>
        <v>5.5393586005830907E-2</v>
      </c>
      <c r="BF1163" s="41">
        <f t="shared" si="698"/>
        <v>0</v>
      </c>
      <c r="BG1163" s="41">
        <f t="shared" si="699"/>
        <v>0.78717201166180761</v>
      </c>
      <c r="BH1163" s="41">
        <f t="shared" si="700"/>
        <v>0.18804664723032069</v>
      </c>
      <c r="BI1163" s="41">
        <f t="shared" si="701"/>
        <v>2.478134110787172E-2</v>
      </c>
      <c r="BJ1163" s="41">
        <f t="shared" si="702"/>
        <v>0</v>
      </c>
      <c r="BK1163" s="41">
        <f t="shared" si="703"/>
        <v>8.7463556851311956E-3</v>
      </c>
      <c r="BL1163" s="41">
        <f t="shared" si="704"/>
        <v>0</v>
      </c>
      <c r="BM1163" s="41">
        <f t="shared" si="705"/>
        <v>0.95918367346938771</v>
      </c>
      <c r="BN1163" s="41">
        <f t="shared" si="706"/>
        <v>3.2069970845481049E-2</v>
      </c>
      <c r="BO1163" s="41">
        <f t="shared" si="707"/>
        <v>7.2886297376093291E-3</v>
      </c>
      <c r="BP1163" s="41">
        <f t="shared" si="708"/>
        <v>0.99125364431486884</v>
      </c>
      <c r="BQ1163" s="41">
        <f t="shared" si="709"/>
        <v>1.4577259475218659E-3</v>
      </c>
      <c r="BR1163" s="41">
        <f t="shared" si="710"/>
        <v>0</v>
      </c>
      <c r="BS1163" s="41">
        <f t="shared" si="711"/>
        <v>0.16326530612244897</v>
      </c>
      <c r="BT1163" s="41">
        <f t="shared" si="712"/>
        <v>0.83673469387755106</v>
      </c>
      <c r="BU1163" s="41">
        <f t="shared" si="713"/>
        <v>0</v>
      </c>
      <c r="BV1163" s="41">
        <f t="shared" si="714"/>
        <v>0</v>
      </c>
      <c r="BW1163" s="41">
        <f t="shared" si="715"/>
        <v>1</v>
      </c>
      <c r="BX1163" s="41" t="str">
        <f t="shared" si="720"/>
        <v>2015Nurse practitionersOntario</v>
      </c>
      <c r="BY1163" s="51">
        <f>VLOOKUP(BX1163,'%workplace'!$A$1:$F$381,6,FALSE)</f>
        <v>2405</v>
      </c>
      <c r="BZ1163" s="32">
        <f t="shared" si="721"/>
        <v>0.28523908523908525</v>
      </c>
    </row>
    <row r="1164" spans="1:78" s="8" customFormat="1" hidden="1" x14ac:dyDescent="0.2">
      <c r="A1164" s="8" t="str">
        <f t="shared" si="719"/>
        <v>2015Nurse practitionersOntarioNursing home/long-term care</v>
      </c>
      <c r="B1164" s="8" t="s">
        <v>5</v>
      </c>
      <c r="C1164" s="8" t="s">
        <v>19</v>
      </c>
      <c r="D1164" s="8" t="s">
        <v>12</v>
      </c>
      <c r="E1164" s="8">
        <v>2015</v>
      </c>
      <c r="F1164" s="8">
        <v>51</v>
      </c>
      <c r="G1164" s="8">
        <v>1</v>
      </c>
      <c r="H1164" s="8">
        <v>0</v>
      </c>
      <c r="I1164" s="8">
        <v>0</v>
      </c>
      <c r="J1164" s="8">
        <v>10</v>
      </c>
      <c r="K1164" s="8">
        <v>7</v>
      </c>
      <c r="L1164" s="8">
        <v>10</v>
      </c>
      <c r="M1164" s="8">
        <v>7</v>
      </c>
      <c r="N1164" s="8">
        <v>4</v>
      </c>
      <c r="O1164" s="8">
        <v>8</v>
      </c>
      <c r="P1164" s="8">
        <v>6</v>
      </c>
      <c r="Q1164" s="8">
        <v>0</v>
      </c>
      <c r="R1164" s="8">
        <v>0</v>
      </c>
      <c r="S1164" s="8">
        <v>0</v>
      </c>
      <c r="T1164" s="8">
        <v>0</v>
      </c>
      <c r="U1164" s="8">
        <v>50</v>
      </c>
      <c r="V1164" s="8">
        <v>2</v>
      </c>
      <c r="W1164" s="8">
        <v>0</v>
      </c>
      <c r="X1164" s="8">
        <v>45</v>
      </c>
      <c r="Y1164" s="8">
        <v>7</v>
      </c>
      <c r="Z1164" s="8">
        <v>0</v>
      </c>
      <c r="AA1164" s="8">
        <v>0</v>
      </c>
      <c r="AB1164" s="8">
        <v>4</v>
      </c>
      <c r="AC1164" s="8">
        <v>0</v>
      </c>
      <c r="AD1164" s="8">
        <v>46</v>
      </c>
      <c r="AE1164" s="8">
        <v>2</v>
      </c>
      <c r="AF1164" s="8">
        <v>2</v>
      </c>
      <c r="AG1164" s="8">
        <v>50</v>
      </c>
      <c r="AH1164" s="8">
        <v>0</v>
      </c>
      <c r="AI1164" s="8">
        <v>0</v>
      </c>
      <c r="AJ1164" s="8">
        <v>6</v>
      </c>
      <c r="AK1164" s="8">
        <v>46</v>
      </c>
      <c r="AL1164" s="8">
        <v>0</v>
      </c>
      <c r="AM1164" s="8">
        <v>0</v>
      </c>
      <c r="AN1164" s="8">
        <v>52</v>
      </c>
      <c r="AO1164" s="41">
        <f t="shared" si="716"/>
        <v>0.98076923076923073</v>
      </c>
      <c r="AP1164" s="41">
        <f t="shared" si="717"/>
        <v>1.9230769230769232E-2</v>
      </c>
      <c r="AQ1164" s="41">
        <f t="shared" si="718"/>
        <v>0</v>
      </c>
      <c r="AR1164" s="41">
        <f t="shared" si="684"/>
        <v>0</v>
      </c>
      <c r="AS1164" s="41">
        <f t="shared" si="685"/>
        <v>0.19230769230769232</v>
      </c>
      <c r="AT1164" s="41">
        <f t="shared" si="686"/>
        <v>0.13461538461538461</v>
      </c>
      <c r="AU1164" s="41">
        <f t="shared" si="687"/>
        <v>0.19230769230769232</v>
      </c>
      <c r="AV1164" s="41">
        <f t="shared" si="688"/>
        <v>0.13461538461538461</v>
      </c>
      <c r="AW1164" s="41">
        <f t="shared" si="689"/>
        <v>7.6923076923076927E-2</v>
      </c>
      <c r="AX1164" s="41">
        <f t="shared" si="690"/>
        <v>0.15384615384615385</v>
      </c>
      <c r="AY1164" s="41">
        <f t="shared" si="691"/>
        <v>0.11538461538461539</v>
      </c>
      <c r="AZ1164" s="41">
        <f t="shared" si="692"/>
        <v>0</v>
      </c>
      <c r="BA1164" s="41">
        <f t="shared" si="693"/>
        <v>0</v>
      </c>
      <c r="BB1164" s="41">
        <f t="shared" si="694"/>
        <v>0</v>
      </c>
      <c r="BC1164" s="41">
        <f t="shared" si="695"/>
        <v>0</v>
      </c>
      <c r="BD1164" s="41">
        <f t="shared" si="696"/>
        <v>0.96153846153846156</v>
      </c>
      <c r="BE1164" s="41">
        <f t="shared" si="697"/>
        <v>3.8461538461538464E-2</v>
      </c>
      <c r="BF1164" s="41">
        <f t="shared" si="698"/>
        <v>0</v>
      </c>
      <c r="BG1164" s="41">
        <f t="shared" si="699"/>
        <v>0.86538461538461542</v>
      </c>
      <c r="BH1164" s="41">
        <f t="shared" si="700"/>
        <v>0.13461538461538461</v>
      </c>
      <c r="BI1164" s="41">
        <f t="shared" si="701"/>
        <v>0</v>
      </c>
      <c r="BJ1164" s="41">
        <f t="shared" si="702"/>
        <v>0</v>
      </c>
      <c r="BK1164" s="41">
        <f t="shared" si="703"/>
        <v>7.6923076923076927E-2</v>
      </c>
      <c r="BL1164" s="41">
        <f t="shared" si="704"/>
        <v>0</v>
      </c>
      <c r="BM1164" s="41">
        <f t="shared" si="705"/>
        <v>0.88461538461538458</v>
      </c>
      <c r="BN1164" s="41">
        <f t="shared" si="706"/>
        <v>3.8461538461538464E-2</v>
      </c>
      <c r="BO1164" s="41">
        <f t="shared" si="707"/>
        <v>3.8461538461538464E-2</v>
      </c>
      <c r="BP1164" s="41">
        <f t="shared" si="708"/>
        <v>0.96153846153846156</v>
      </c>
      <c r="BQ1164" s="41">
        <f t="shared" si="709"/>
        <v>0</v>
      </c>
      <c r="BR1164" s="41">
        <f t="shared" si="710"/>
        <v>0</v>
      </c>
      <c r="BS1164" s="41">
        <f t="shared" si="711"/>
        <v>0.11538461538461539</v>
      </c>
      <c r="BT1164" s="41">
        <f t="shared" si="712"/>
        <v>0.88461538461538458</v>
      </c>
      <c r="BU1164" s="41">
        <f t="shared" si="713"/>
        <v>0</v>
      </c>
      <c r="BV1164" s="41">
        <f t="shared" si="714"/>
        <v>0</v>
      </c>
      <c r="BW1164" s="41">
        <f t="shared" si="715"/>
        <v>1</v>
      </c>
      <c r="BX1164" s="41" t="str">
        <f t="shared" si="720"/>
        <v>2015Nurse practitionersOntario</v>
      </c>
      <c r="BY1164" s="51">
        <f>VLOOKUP(BX1164,'%workplace'!$A$1:$F$381,6,FALSE)</f>
        <v>2405</v>
      </c>
      <c r="BZ1164" s="32">
        <f t="shared" si="721"/>
        <v>2.1621621621621623E-2</v>
      </c>
    </row>
    <row r="1165" spans="1:78" s="8" customFormat="1" hidden="1" x14ac:dyDescent="0.2">
      <c r="A1165" s="8" t="str">
        <f t="shared" si="719"/>
        <v>2015Nurse practitionersOntarioHospital</v>
      </c>
      <c r="B1165" s="8" t="s">
        <v>5</v>
      </c>
      <c r="C1165" s="8" t="s">
        <v>19</v>
      </c>
      <c r="D1165" s="8" t="s">
        <v>10</v>
      </c>
      <c r="E1165" s="8">
        <v>2015</v>
      </c>
      <c r="F1165" s="8">
        <v>901</v>
      </c>
      <c r="G1165" s="8">
        <v>56</v>
      </c>
      <c r="H1165" s="8">
        <v>0</v>
      </c>
      <c r="I1165" s="8">
        <v>29</v>
      </c>
      <c r="J1165" s="8">
        <v>127</v>
      </c>
      <c r="K1165" s="8">
        <v>130</v>
      </c>
      <c r="L1165" s="8">
        <v>135</v>
      </c>
      <c r="M1165" s="8">
        <v>163</v>
      </c>
      <c r="N1165" s="8">
        <v>194</v>
      </c>
      <c r="O1165" s="8">
        <v>112</v>
      </c>
      <c r="P1165" s="8">
        <v>58</v>
      </c>
      <c r="Q1165" s="8">
        <v>8</v>
      </c>
      <c r="R1165" s="8">
        <v>1</v>
      </c>
      <c r="S1165" s="8">
        <v>0</v>
      </c>
      <c r="T1165" s="8">
        <v>0</v>
      </c>
      <c r="U1165" s="8">
        <v>884</v>
      </c>
      <c r="V1165" s="8">
        <v>72</v>
      </c>
      <c r="W1165" s="8">
        <v>1</v>
      </c>
      <c r="X1165" s="8">
        <v>812</v>
      </c>
      <c r="Y1165" s="8">
        <v>114</v>
      </c>
      <c r="Z1165" s="8">
        <v>31</v>
      </c>
      <c r="AA1165" s="8">
        <v>0</v>
      </c>
      <c r="AB1165" s="8">
        <v>23</v>
      </c>
      <c r="AC1165" s="8">
        <v>0</v>
      </c>
      <c r="AD1165" s="8">
        <v>873</v>
      </c>
      <c r="AE1165" s="8">
        <v>61</v>
      </c>
      <c r="AF1165" s="8">
        <v>10</v>
      </c>
      <c r="AG1165" s="8">
        <v>946</v>
      </c>
      <c r="AH1165" s="8">
        <v>1</v>
      </c>
      <c r="AI1165" s="8">
        <v>0</v>
      </c>
      <c r="AJ1165" s="8">
        <v>22</v>
      </c>
      <c r="AK1165" s="8">
        <v>935</v>
      </c>
      <c r="AL1165" s="8">
        <v>0</v>
      </c>
      <c r="AM1165" s="8">
        <v>0</v>
      </c>
      <c r="AN1165" s="8">
        <v>957</v>
      </c>
      <c r="AO1165" s="41">
        <f t="shared" si="716"/>
        <v>0.94148380355276906</v>
      </c>
      <c r="AP1165" s="41">
        <f t="shared" si="717"/>
        <v>5.8516196447230932E-2</v>
      </c>
      <c r="AQ1165" s="41">
        <f t="shared" si="718"/>
        <v>0</v>
      </c>
      <c r="AR1165" s="41">
        <f t="shared" si="684"/>
        <v>3.0303030303030304E-2</v>
      </c>
      <c r="AS1165" s="41">
        <f t="shared" si="685"/>
        <v>0.13270637408568442</v>
      </c>
      <c r="AT1165" s="41">
        <f t="shared" si="686"/>
        <v>0.13584117032392895</v>
      </c>
      <c r="AU1165" s="41">
        <f t="shared" si="687"/>
        <v>0.14106583072100312</v>
      </c>
      <c r="AV1165" s="41">
        <f t="shared" si="688"/>
        <v>0.17032392894461859</v>
      </c>
      <c r="AW1165" s="41">
        <f t="shared" si="689"/>
        <v>0.20271682340647859</v>
      </c>
      <c r="AX1165" s="41">
        <f t="shared" si="690"/>
        <v>0.11703239289446186</v>
      </c>
      <c r="AY1165" s="41">
        <f t="shared" si="691"/>
        <v>6.0606060606060608E-2</v>
      </c>
      <c r="AZ1165" s="41">
        <f t="shared" si="692"/>
        <v>8.3594566353187051E-3</v>
      </c>
      <c r="BA1165" s="41">
        <f t="shared" si="693"/>
        <v>1.0449320794148381E-3</v>
      </c>
      <c r="BB1165" s="41">
        <f t="shared" si="694"/>
        <v>0</v>
      </c>
      <c r="BC1165" s="41">
        <f t="shared" si="695"/>
        <v>0</v>
      </c>
      <c r="BD1165" s="41">
        <f t="shared" si="696"/>
        <v>0.9237199582027168</v>
      </c>
      <c r="BE1165" s="41">
        <f t="shared" si="697"/>
        <v>7.5235109717868343E-2</v>
      </c>
      <c r="BF1165" s="41">
        <f t="shared" si="698"/>
        <v>1.0449320794148381E-3</v>
      </c>
      <c r="BG1165" s="41">
        <f t="shared" si="699"/>
        <v>0.84848484848484851</v>
      </c>
      <c r="BH1165" s="41">
        <f t="shared" si="700"/>
        <v>0.11912225705329153</v>
      </c>
      <c r="BI1165" s="41">
        <f t="shared" si="701"/>
        <v>3.2392894461859979E-2</v>
      </c>
      <c r="BJ1165" s="41">
        <f t="shared" si="702"/>
        <v>0</v>
      </c>
      <c r="BK1165" s="41">
        <f t="shared" si="703"/>
        <v>2.4033437826541274E-2</v>
      </c>
      <c r="BL1165" s="41">
        <f t="shared" si="704"/>
        <v>0</v>
      </c>
      <c r="BM1165" s="41">
        <f t="shared" si="705"/>
        <v>0.91222570532915359</v>
      </c>
      <c r="BN1165" s="41">
        <f t="shared" si="706"/>
        <v>6.3740856844305124E-2</v>
      </c>
      <c r="BO1165" s="41">
        <f t="shared" si="707"/>
        <v>1.0449320794148381E-2</v>
      </c>
      <c r="BP1165" s="41">
        <f t="shared" si="708"/>
        <v>0.9885057471264368</v>
      </c>
      <c r="BQ1165" s="41">
        <f t="shared" si="709"/>
        <v>1.0449320794148381E-3</v>
      </c>
      <c r="BR1165" s="41">
        <f t="shared" si="710"/>
        <v>0</v>
      </c>
      <c r="BS1165" s="41">
        <f t="shared" si="711"/>
        <v>2.2988505747126436E-2</v>
      </c>
      <c r="BT1165" s="41">
        <f t="shared" si="712"/>
        <v>0.97701149425287359</v>
      </c>
      <c r="BU1165" s="41">
        <f t="shared" si="713"/>
        <v>0</v>
      </c>
      <c r="BV1165" s="41">
        <f t="shared" si="714"/>
        <v>0</v>
      </c>
      <c r="BW1165" s="41">
        <f t="shared" si="715"/>
        <v>1</v>
      </c>
      <c r="BX1165" s="41" t="str">
        <f t="shared" si="720"/>
        <v>2015Nurse practitionersOntario</v>
      </c>
      <c r="BY1165" s="51">
        <f>VLOOKUP(BX1165,'%workplace'!$A$1:$F$381,6,FALSE)</f>
        <v>2405</v>
      </c>
      <c r="BZ1165" s="32">
        <f t="shared" si="721"/>
        <v>0.39792099792099794</v>
      </c>
    </row>
    <row r="1166" spans="1:78" s="8" customFormat="1" hidden="1" x14ac:dyDescent="0.2">
      <c r="A1166" s="8" t="str">
        <f t="shared" si="719"/>
        <v>2015Nurse practitionersOntarioOther places of work</v>
      </c>
      <c r="B1166" s="8" t="s">
        <v>5</v>
      </c>
      <c r="C1166" s="8" t="s">
        <v>19</v>
      </c>
      <c r="D1166" s="8" t="s">
        <v>13</v>
      </c>
      <c r="E1166" s="8">
        <v>2015</v>
      </c>
      <c r="F1166" s="8">
        <v>669</v>
      </c>
      <c r="G1166" s="8">
        <v>41</v>
      </c>
      <c r="H1166" s="8">
        <v>0</v>
      </c>
      <c r="I1166" s="8">
        <v>22</v>
      </c>
      <c r="J1166" s="8">
        <v>121</v>
      </c>
      <c r="K1166" s="8">
        <v>115</v>
      </c>
      <c r="L1166" s="8">
        <v>83</v>
      </c>
      <c r="M1166" s="8">
        <v>120</v>
      </c>
      <c r="N1166" s="8">
        <v>106</v>
      </c>
      <c r="O1166" s="8">
        <v>74</v>
      </c>
      <c r="P1166" s="8">
        <v>51</v>
      </c>
      <c r="Q1166" s="8">
        <v>18</v>
      </c>
      <c r="R1166" s="8">
        <v>0</v>
      </c>
      <c r="S1166" s="8">
        <v>0</v>
      </c>
      <c r="T1166" s="8">
        <v>0</v>
      </c>
      <c r="U1166" s="8">
        <v>681</v>
      </c>
      <c r="V1166" s="8">
        <v>29</v>
      </c>
      <c r="W1166" s="8">
        <v>0</v>
      </c>
      <c r="X1166" s="8">
        <v>564</v>
      </c>
      <c r="Y1166" s="8">
        <v>134</v>
      </c>
      <c r="Z1166" s="8">
        <v>12</v>
      </c>
      <c r="AA1166" s="8">
        <v>0</v>
      </c>
      <c r="AB1166" s="8">
        <v>6</v>
      </c>
      <c r="AC1166" s="8">
        <v>0</v>
      </c>
      <c r="AD1166" s="8">
        <v>684</v>
      </c>
      <c r="AE1166" s="8">
        <v>20</v>
      </c>
      <c r="AF1166" s="8">
        <v>3</v>
      </c>
      <c r="AG1166" s="8">
        <v>678</v>
      </c>
      <c r="AH1166" s="8">
        <v>29</v>
      </c>
      <c r="AI1166" s="8">
        <v>0</v>
      </c>
      <c r="AJ1166" s="8">
        <v>173</v>
      </c>
      <c r="AK1166" s="8">
        <v>537</v>
      </c>
      <c r="AL1166" s="8">
        <v>0</v>
      </c>
      <c r="AM1166" s="8">
        <v>0</v>
      </c>
      <c r="AN1166" s="8">
        <v>710</v>
      </c>
      <c r="AO1166" s="41">
        <f t="shared" si="716"/>
        <v>0.94225352112676053</v>
      </c>
      <c r="AP1166" s="41">
        <f t="shared" si="717"/>
        <v>5.7746478873239436E-2</v>
      </c>
      <c r="AQ1166" s="41">
        <f t="shared" si="718"/>
        <v>0</v>
      </c>
      <c r="AR1166" s="41">
        <f t="shared" si="684"/>
        <v>3.0985915492957747E-2</v>
      </c>
      <c r="AS1166" s="41">
        <f t="shared" si="685"/>
        <v>0.1704225352112676</v>
      </c>
      <c r="AT1166" s="41">
        <f t="shared" si="686"/>
        <v>0.1619718309859155</v>
      </c>
      <c r="AU1166" s="41">
        <f t="shared" si="687"/>
        <v>0.11690140845070422</v>
      </c>
      <c r="AV1166" s="41">
        <f t="shared" si="688"/>
        <v>0.16901408450704225</v>
      </c>
      <c r="AW1166" s="41">
        <f t="shared" si="689"/>
        <v>0.14929577464788732</v>
      </c>
      <c r="AX1166" s="41">
        <f t="shared" si="690"/>
        <v>0.10422535211267606</v>
      </c>
      <c r="AY1166" s="41">
        <f t="shared" si="691"/>
        <v>7.1830985915492959E-2</v>
      </c>
      <c r="AZ1166" s="41">
        <f t="shared" si="692"/>
        <v>2.5352112676056339E-2</v>
      </c>
      <c r="BA1166" s="41">
        <f t="shared" si="693"/>
        <v>0</v>
      </c>
      <c r="BB1166" s="41">
        <f t="shared" si="694"/>
        <v>0</v>
      </c>
      <c r="BC1166" s="41">
        <f t="shared" si="695"/>
        <v>0</v>
      </c>
      <c r="BD1166" s="41">
        <f t="shared" si="696"/>
        <v>0.95915492957746484</v>
      </c>
      <c r="BE1166" s="41">
        <f t="shared" si="697"/>
        <v>4.0845070422535212E-2</v>
      </c>
      <c r="BF1166" s="41">
        <f t="shared" si="698"/>
        <v>0</v>
      </c>
      <c r="BG1166" s="41">
        <f t="shared" si="699"/>
        <v>0.79436619718309864</v>
      </c>
      <c r="BH1166" s="41">
        <f t="shared" si="700"/>
        <v>0.18873239436619718</v>
      </c>
      <c r="BI1166" s="41">
        <f t="shared" si="701"/>
        <v>1.6901408450704224E-2</v>
      </c>
      <c r="BJ1166" s="41">
        <f t="shared" si="702"/>
        <v>0</v>
      </c>
      <c r="BK1166" s="41">
        <f t="shared" si="703"/>
        <v>8.4507042253521118E-3</v>
      </c>
      <c r="BL1166" s="41">
        <f t="shared" si="704"/>
        <v>0</v>
      </c>
      <c r="BM1166" s="41">
        <f t="shared" si="705"/>
        <v>0.96338028169014089</v>
      </c>
      <c r="BN1166" s="41">
        <f t="shared" si="706"/>
        <v>2.8169014084507043E-2</v>
      </c>
      <c r="BO1166" s="41">
        <f t="shared" si="707"/>
        <v>4.2253521126760559E-3</v>
      </c>
      <c r="BP1166" s="41">
        <f t="shared" si="708"/>
        <v>0.95492957746478868</v>
      </c>
      <c r="BQ1166" s="41">
        <f t="shared" si="709"/>
        <v>4.0845070422535212E-2</v>
      </c>
      <c r="BR1166" s="41">
        <f t="shared" si="710"/>
        <v>0</v>
      </c>
      <c r="BS1166" s="41">
        <f t="shared" si="711"/>
        <v>0.24366197183098592</v>
      </c>
      <c r="BT1166" s="41">
        <f t="shared" si="712"/>
        <v>0.75633802816901408</v>
      </c>
      <c r="BU1166" s="41">
        <f t="shared" si="713"/>
        <v>0</v>
      </c>
      <c r="BV1166" s="41">
        <f t="shared" si="714"/>
        <v>0</v>
      </c>
      <c r="BW1166" s="41">
        <f t="shared" si="715"/>
        <v>1</v>
      </c>
      <c r="BX1166" s="41" t="str">
        <f t="shared" si="720"/>
        <v>2015Nurse practitionersOntario</v>
      </c>
      <c r="BY1166" s="51">
        <f>VLOOKUP(BX1166,'%workplace'!$A$1:$F$381,6,FALSE)</f>
        <v>2405</v>
      </c>
      <c r="BZ1166" s="32">
        <f t="shared" si="721"/>
        <v>0.29521829521829523</v>
      </c>
    </row>
    <row r="1167" spans="1:78" hidden="1" x14ac:dyDescent="0.2">
      <c r="A1167" s="212" t="str">
        <f t="shared" si="719"/>
        <v>2015Nurse practitionersManitobaAll places of work</v>
      </c>
      <c r="B1167" s="212" t="s">
        <v>5</v>
      </c>
      <c r="C1167" s="212" t="s">
        <v>20</v>
      </c>
      <c r="D1167" s="212" t="s">
        <v>9</v>
      </c>
      <c r="E1167" s="212">
        <v>2015</v>
      </c>
      <c r="F1167" s="221">
        <v>138</v>
      </c>
      <c r="G1167" s="221">
        <v>10</v>
      </c>
      <c r="H1167" s="212">
        <v>0</v>
      </c>
      <c r="I1167" s="212">
        <v>4</v>
      </c>
      <c r="J1167" s="212">
        <v>21</v>
      </c>
      <c r="K1167" s="212">
        <v>38</v>
      </c>
      <c r="L1167" s="212">
        <v>20</v>
      </c>
      <c r="M1167" s="212">
        <v>24</v>
      </c>
      <c r="N1167" s="212">
        <v>22</v>
      </c>
      <c r="O1167" s="212">
        <v>10</v>
      </c>
      <c r="P1167" s="212">
        <v>7</v>
      </c>
      <c r="Q1167" s="212">
        <v>1</v>
      </c>
      <c r="R1167" s="212">
        <v>1</v>
      </c>
      <c r="S1167" s="212">
        <v>0</v>
      </c>
      <c r="T1167" s="212">
        <v>0</v>
      </c>
      <c r="U1167" s="212">
        <v>147</v>
      </c>
      <c r="V1167" s="212">
        <v>1</v>
      </c>
      <c r="W1167" s="212">
        <v>0</v>
      </c>
      <c r="X1167" s="212">
        <v>85</v>
      </c>
      <c r="Y1167" s="212">
        <v>56</v>
      </c>
      <c r="Z1167" s="212">
        <v>5</v>
      </c>
      <c r="AA1167" s="212">
        <v>2</v>
      </c>
      <c r="AB1167" s="212">
        <v>1</v>
      </c>
      <c r="AC1167" s="212">
        <v>1</v>
      </c>
      <c r="AD1167" s="212">
        <v>139</v>
      </c>
      <c r="AE1167" s="212">
        <v>7</v>
      </c>
      <c r="AF1167" s="212">
        <v>2</v>
      </c>
      <c r="AG1167" s="212">
        <v>126</v>
      </c>
      <c r="AH1167" s="212">
        <v>12</v>
      </c>
      <c r="AI1167" s="212">
        <v>6</v>
      </c>
      <c r="AJ1167" s="212">
        <v>38</v>
      </c>
      <c r="AK1167" s="212">
        <v>110</v>
      </c>
      <c r="AL1167" s="212">
        <v>2</v>
      </c>
      <c r="AM1167" s="212">
        <v>0</v>
      </c>
      <c r="AN1167" s="212">
        <v>148</v>
      </c>
      <c r="AO1167" s="41">
        <f t="shared" si="716"/>
        <v>0.93243243243243246</v>
      </c>
      <c r="AP1167" s="41">
        <f t="shared" si="717"/>
        <v>6.7567567567567571E-2</v>
      </c>
      <c r="AQ1167" s="41">
        <f t="shared" si="718"/>
        <v>0</v>
      </c>
      <c r="AR1167" s="41">
        <f t="shared" si="684"/>
        <v>2.7027027027027029E-2</v>
      </c>
      <c r="AS1167" s="41">
        <f t="shared" si="685"/>
        <v>0.14189189189189189</v>
      </c>
      <c r="AT1167" s="41">
        <f t="shared" si="686"/>
        <v>0.25675675675675674</v>
      </c>
      <c r="AU1167" s="41">
        <f t="shared" si="687"/>
        <v>0.13513513513513514</v>
      </c>
      <c r="AV1167" s="41">
        <f t="shared" si="688"/>
        <v>0.16216216216216217</v>
      </c>
      <c r="AW1167" s="41">
        <f t="shared" si="689"/>
        <v>0.14864864864864866</v>
      </c>
      <c r="AX1167" s="41">
        <f t="shared" si="690"/>
        <v>6.7567567567567571E-2</v>
      </c>
      <c r="AY1167" s="41">
        <f t="shared" si="691"/>
        <v>4.72972972972973E-2</v>
      </c>
      <c r="AZ1167" s="41">
        <f t="shared" si="692"/>
        <v>6.7567567567567571E-3</v>
      </c>
      <c r="BA1167" s="41">
        <f t="shared" si="693"/>
        <v>6.7567567567567571E-3</v>
      </c>
      <c r="BB1167" s="41">
        <f t="shared" si="694"/>
        <v>0</v>
      </c>
      <c r="BC1167" s="41">
        <f t="shared" si="695"/>
        <v>0</v>
      </c>
      <c r="BD1167" s="41">
        <f t="shared" si="696"/>
        <v>0.9932432432432432</v>
      </c>
      <c r="BE1167" s="41">
        <f t="shared" si="697"/>
        <v>6.7567567567567571E-3</v>
      </c>
      <c r="BF1167" s="41">
        <f t="shared" si="698"/>
        <v>0</v>
      </c>
      <c r="BG1167" s="41">
        <f t="shared" si="699"/>
        <v>0.57432432432432434</v>
      </c>
      <c r="BH1167" s="41">
        <f t="shared" si="700"/>
        <v>0.3783783783783784</v>
      </c>
      <c r="BI1167" s="41">
        <f t="shared" si="701"/>
        <v>3.3783783783783786E-2</v>
      </c>
      <c r="BJ1167" s="41">
        <f t="shared" si="702"/>
        <v>1.3513513513513514E-2</v>
      </c>
      <c r="BK1167" s="41">
        <f t="shared" si="703"/>
        <v>6.7567567567567571E-3</v>
      </c>
      <c r="BL1167" s="41">
        <f t="shared" si="704"/>
        <v>6.7567567567567571E-3</v>
      </c>
      <c r="BM1167" s="41">
        <f t="shared" si="705"/>
        <v>0.93918918918918914</v>
      </c>
      <c r="BN1167" s="41">
        <f t="shared" si="706"/>
        <v>4.72972972972973E-2</v>
      </c>
      <c r="BO1167" s="41">
        <f t="shared" si="707"/>
        <v>1.3513513513513514E-2</v>
      </c>
      <c r="BP1167" s="41">
        <f t="shared" si="708"/>
        <v>0.85135135135135132</v>
      </c>
      <c r="BQ1167" s="41">
        <f t="shared" si="709"/>
        <v>8.1081081081081086E-2</v>
      </c>
      <c r="BR1167" s="41">
        <f t="shared" si="710"/>
        <v>4.0540540540540543E-2</v>
      </c>
      <c r="BS1167" s="41">
        <f t="shared" si="711"/>
        <v>0.25675675675675674</v>
      </c>
      <c r="BT1167" s="41">
        <f t="shared" si="712"/>
        <v>0.7432432432432432</v>
      </c>
      <c r="BU1167" s="41">
        <f t="shared" si="713"/>
        <v>1.3513513513513514E-2</v>
      </c>
      <c r="BV1167" s="41">
        <f t="shared" si="714"/>
        <v>0</v>
      </c>
      <c r="BW1167" s="41">
        <f t="shared" si="715"/>
        <v>1</v>
      </c>
      <c r="BX1167" s="41" t="str">
        <f t="shared" si="720"/>
        <v>2015Nurse practitionersManitoba</v>
      </c>
      <c r="BY1167" s="51">
        <f>VLOOKUP(BX1167,'%workplace'!$A$1:$F$393,6,FALSE)</f>
        <v>148</v>
      </c>
      <c r="BZ1167" s="32">
        <f t="shared" si="721"/>
        <v>1</v>
      </c>
    </row>
    <row r="1168" spans="1:78" ht="15" hidden="1" x14ac:dyDescent="0.25">
      <c r="A1168" s="212" t="str">
        <f t="shared" si="719"/>
        <v>2015Nurse practitionersManitobaCommunity health</v>
      </c>
      <c r="B1168" s="212" t="s">
        <v>5</v>
      </c>
      <c r="C1168" s="212" t="s">
        <v>20</v>
      </c>
      <c r="D1168" s="212" t="s">
        <v>11</v>
      </c>
      <c r="E1168" s="212">
        <v>2015</v>
      </c>
      <c r="F1168" s="129" t="s">
        <v>233</v>
      </c>
      <c r="G1168" s="129" t="s">
        <v>233</v>
      </c>
      <c r="H1168" s="129" t="s">
        <v>233</v>
      </c>
      <c r="I1168" s="212">
        <v>3</v>
      </c>
      <c r="J1168" s="212">
        <v>16</v>
      </c>
      <c r="K1168" s="212">
        <v>19</v>
      </c>
      <c r="L1168" s="212">
        <v>12</v>
      </c>
      <c r="M1168" s="212">
        <v>12</v>
      </c>
      <c r="N1168" s="212">
        <v>15</v>
      </c>
      <c r="O1168" s="212">
        <v>4</v>
      </c>
      <c r="P1168" s="212">
        <v>3</v>
      </c>
      <c r="Q1168" s="212">
        <v>0</v>
      </c>
      <c r="R1168" s="212">
        <v>1</v>
      </c>
      <c r="S1168" s="212">
        <v>0</v>
      </c>
      <c r="T1168" s="212">
        <v>0</v>
      </c>
      <c r="U1168" s="212">
        <v>85</v>
      </c>
      <c r="V1168" s="212">
        <v>0</v>
      </c>
      <c r="W1168" s="212">
        <v>0</v>
      </c>
      <c r="X1168" s="212">
        <v>49</v>
      </c>
      <c r="Y1168" s="212">
        <v>35</v>
      </c>
      <c r="Z1168" s="212">
        <v>1</v>
      </c>
      <c r="AA1168" s="212">
        <v>0</v>
      </c>
      <c r="AB1168" s="212">
        <v>0</v>
      </c>
      <c r="AC1168" s="212">
        <v>0</v>
      </c>
      <c r="AD1168" s="212">
        <v>81</v>
      </c>
      <c r="AE1168" s="212">
        <v>4</v>
      </c>
      <c r="AF1168" s="212">
        <v>0</v>
      </c>
      <c r="AG1168" s="212">
        <v>77</v>
      </c>
      <c r="AH1168" s="212">
        <v>3</v>
      </c>
      <c r="AI1168" s="212">
        <v>3</v>
      </c>
      <c r="AJ1168" s="212">
        <v>27</v>
      </c>
      <c r="AK1168" s="212">
        <v>58</v>
      </c>
      <c r="AL1168" s="212">
        <v>2</v>
      </c>
      <c r="AM1168" s="212">
        <v>0</v>
      </c>
      <c r="AN1168" s="212">
        <v>85</v>
      </c>
      <c r="AO1168" s="41" t="e">
        <f t="shared" si="716"/>
        <v>#VALUE!</v>
      </c>
      <c r="AP1168" s="41" t="e">
        <f t="shared" si="717"/>
        <v>#VALUE!</v>
      </c>
      <c r="AQ1168" s="41" t="e">
        <f t="shared" si="718"/>
        <v>#VALUE!</v>
      </c>
      <c r="AR1168" s="41">
        <f t="shared" si="684"/>
        <v>3.5294117647058823E-2</v>
      </c>
      <c r="AS1168" s="41">
        <f t="shared" si="685"/>
        <v>0.18823529411764706</v>
      </c>
      <c r="AT1168" s="41">
        <f t="shared" si="686"/>
        <v>0.22352941176470589</v>
      </c>
      <c r="AU1168" s="41">
        <f t="shared" si="687"/>
        <v>0.14117647058823529</v>
      </c>
      <c r="AV1168" s="41">
        <f t="shared" si="688"/>
        <v>0.14117647058823529</v>
      </c>
      <c r="AW1168" s="41">
        <f t="shared" si="689"/>
        <v>0.17647058823529413</v>
      </c>
      <c r="AX1168" s="41">
        <f t="shared" si="690"/>
        <v>4.7058823529411764E-2</v>
      </c>
      <c r="AY1168" s="41">
        <f t="shared" si="691"/>
        <v>3.5294117647058823E-2</v>
      </c>
      <c r="AZ1168" s="41">
        <f t="shared" si="692"/>
        <v>0</v>
      </c>
      <c r="BA1168" s="41">
        <f t="shared" si="693"/>
        <v>1.1764705882352941E-2</v>
      </c>
      <c r="BB1168" s="41">
        <f t="shared" si="694"/>
        <v>0</v>
      </c>
      <c r="BC1168" s="41">
        <f t="shared" si="695"/>
        <v>0</v>
      </c>
      <c r="BD1168" s="41">
        <f t="shared" si="696"/>
        <v>1</v>
      </c>
      <c r="BE1168" s="41">
        <f t="shared" si="697"/>
        <v>0</v>
      </c>
      <c r="BF1168" s="41">
        <f t="shared" si="698"/>
        <v>0</v>
      </c>
      <c r="BG1168" s="41">
        <f t="shared" si="699"/>
        <v>0.57647058823529407</v>
      </c>
      <c r="BH1168" s="41">
        <f t="shared" si="700"/>
        <v>0.41176470588235292</v>
      </c>
      <c r="BI1168" s="41">
        <f t="shared" si="701"/>
        <v>1.1764705882352941E-2</v>
      </c>
      <c r="BJ1168" s="41">
        <f t="shared" si="702"/>
        <v>0</v>
      </c>
      <c r="BK1168" s="41">
        <f t="shared" si="703"/>
        <v>0</v>
      </c>
      <c r="BL1168" s="41">
        <f t="shared" si="704"/>
        <v>0</v>
      </c>
      <c r="BM1168" s="41">
        <f t="shared" si="705"/>
        <v>0.95294117647058818</v>
      </c>
      <c r="BN1168" s="41">
        <f t="shared" si="706"/>
        <v>4.7058823529411764E-2</v>
      </c>
      <c r="BO1168" s="41">
        <f t="shared" si="707"/>
        <v>0</v>
      </c>
      <c r="BP1168" s="41">
        <f t="shared" si="708"/>
        <v>0.90588235294117647</v>
      </c>
      <c r="BQ1168" s="41">
        <f t="shared" si="709"/>
        <v>3.5294117647058823E-2</v>
      </c>
      <c r="BR1168" s="41">
        <f t="shared" si="710"/>
        <v>3.5294117647058823E-2</v>
      </c>
      <c r="BS1168" s="41">
        <f t="shared" si="711"/>
        <v>0.31764705882352939</v>
      </c>
      <c r="BT1168" s="41">
        <f t="shared" si="712"/>
        <v>0.68235294117647061</v>
      </c>
      <c r="BU1168" s="41">
        <f t="shared" si="713"/>
        <v>2.3529411764705882E-2</v>
      </c>
      <c r="BV1168" s="41">
        <f t="shared" si="714"/>
        <v>0</v>
      </c>
      <c r="BW1168" s="41">
        <f t="shared" si="715"/>
        <v>1</v>
      </c>
      <c r="BX1168" s="41" t="str">
        <f t="shared" si="720"/>
        <v>2015Nurse practitionersManitoba</v>
      </c>
      <c r="BY1168" s="51">
        <f>VLOOKUP(BX1168,'%workplace'!$A$1:$F$393,6,FALSE)</f>
        <v>148</v>
      </c>
      <c r="BZ1168" s="32">
        <f t="shared" si="721"/>
        <v>0.57432432432432434</v>
      </c>
    </row>
    <row r="1169" spans="1:78" ht="15" hidden="1" x14ac:dyDescent="0.25">
      <c r="A1169" s="212" t="str">
        <f t="shared" si="719"/>
        <v>2015Nurse practitionersManitobaNursing home/long-term care</v>
      </c>
      <c r="B1169" s="212" t="s">
        <v>5</v>
      </c>
      <c r="C1169" s="212" t="s">
        <v>20</v>
      </c>
      <c r="D1169" s="212" t="s">
        <v>12</v>
      </c>
      <c r="E1169" s="212">
        <v>2015</v>
      </c>
      <c r="F1169" s="129" t="s">
        <v>233</v>
      </c>
      <c r="G1169" s="129" t="s">
        <v>233</v>
      </c>
      <c r="H1169" s="129" t="s">
        <v>233</v>
      </c>
      <c r="I1169" s="212">
        <v>0</v>
      </c>
      <c r="J1169" s="212">
        <v>1</v>
      </c>
      <c r="K1169" s="212">
        <v>0</v>
      </c>
      <c r="L1169" s="212">
        <v>0</v>
      </c>
      <c r="M1169" s="212">
        <v>1</v>
      </c>
      <c r="N1169" s="212">
        <v>1</v>
      </c>
      <c r="O1169" s="212">
        <v>0</v>
      </c>
      <c r="P1169" s="212">
        <v>0</v>
      </c>
      <c r="Q1169" s="212">
        <v>0</v>
      </c>
      <c r="R1169" s="212">
        <v>0</v>
      </c>
      <c r="S1169" s="212">
        <v>0</v>
      </c>
      <c r="T1169" s="212">
        <v>0</v>
      </c>
      <c r="U1169" s="212">
        <v>3</v>
      </c>
      <c r="V1169" s="212">
        <v>0</v>
      </c>
      <c r="W1169" s="212">
        <v>0</v>
      </c>
      <c r="X1169" s="212">
        <v>3</v>
      </c>
      <c r="Y1169" s="212">
        <v>0</v>
      </c>
      <c r="Z1169" s="212">
        <v>0</v>
      </c>
      <c r="AA1169" s="212">
        <v>0</v>
      </c>
      <c r="AB1169" s="212">
        <v>0</v>
      </c>
      <c r="AC1169" s="212">
        <v>0</v>
      </c>
      <c r="AD1169" s="212">
        <v>3</v>
      </c>
      <c r="AE1169" s="212">
        <v>0</v>
      </c>
      <c r="AF1169" s="212">
        <v>0</v>
      </c>
      <c r="AG1169" s="212">
        <v>3</v>
      </c>
      <c r="AH1169" s="212">
        <v>0</v>
      </c>
      <c r="AI1169" s="212">
        <v>0</v>
      </c>
      <c r="AJ1169" s="212">
        <v>0</v>
      </c>
      <c r="AK1169" s="212">
        <v>3</v>
      </c>
      <c r="AL1169" s="212">
        <v>0</v>
      </c>
      <c r="AM1169" s="212">
        <v>0</v>
      </c>
      <c r="AN1169" s="212">
        <v>3</v>
      </c>
      <c r="AO1169" s="41" t="e">
        <f t="shared" si="716"/>
        <v>#VALUE!</v>
      </c>
      <c r="AP1169" s="41" t="e">
        <f t="shared" si="717"/>
        <v>#VALUE!</v>
      </c>
      <c r="AQ1169" s="41" t="e">
        <f t="shared" si="718"/>
        <v>#VALUE!</v>
      </c>
      <c r="AR1169" s="41">
        <f t="shared" si="684"/>
        <v>0</v>
      </c>
      <c r="AS1169" s="41">
        <f t="shared" si="685"/>
        <v>0.33333333333333331</v>
      </c>
      <c r="AT1169" s="41">
        <f t="shared" si="686"/>
        <v>0</v>
      </c>
      <c r="AU1169" s="41">
        <f t="shared" si="687"/>
        <v>0</v>
      </c>
      <c r="AV1169" s="41">
        <f t="shared" si="688"/>
        <v>0.33333333333333331</v>
      </c>
      <c r="AW1169" s="41">
        <f t="shared" si="689"/>
        <v>0.33333333333333331</v>
      </c>
      <c r="AX1169" s="41">
        <f t="shared" si="690"/>
        <v>0</v>
      </c>
      <c r="AY1169" s="41">
        <f t="shared" si="691"/>
        <v>0</v>
      </c>
      <c r="AZ1169" s="41">
        <f t="shared" si="692"/>
        <v>0</v>
      </c>
      <c r="BA1169" s="41">
        <f t="shared" si="693"/>
        <v>0</v>
      </c>
      <c r="BB1169" s="41">
        <f t="shared" si="694"/>
        <v>0</v>
      </c>
      <c r="BC1169" s="41">
        <f t="shared" si="695"/>
        <v>0</v>
      </c>
      <c r="BD1169" s="41">
        <f t="shared" si="696"/>
        <v>1</v>
      </c>
      <c r="BE1169" s="41">
        <f t="shared" si="697"/>
        <v>0</v>
      </c>
      <c r="BF1169" s="41">
        <f t="shared" si="698"/>
        <v>0</v>
      </c>
      <c r="BG1169" s="41">
        <f t="shared" si="699"/>
        <v>1</v>
      </c>
      <c r="BH1169" s="41">
        <f t="shared" si="700"/>
        <v>0</v>
      </c>
      <c r="BI1169" s="41">
        <f t="shared" si="701"/>
        <v>0</v>
      </c>
      <c r="BJ1169" s="41">
        <f t="shared" si="702"/>
        <v>0</v>
      </c>
      <c r="BK1169" s="41">
        <f t="shared" si="703"/>
        <v>0</v>
      </c>
      <c r="BL1169" s="41">
        <f t="shared" si="704"/>
        <v>0</v>
      </c>
      <c r="BM1169" s="41">
        <f t="shared" si="705"/>
        <v>1</v>
      </c>
      <c r="BN1169" s="41">
        <f t="shared" si="706"/>
        <v>0</v>
      </c>
      <c r="BO1169" s="41">
        <f t="shared" si="707"/>
        <v>0</v>
      </c>
      <c r="BP1169" s="41">
        <f t="shared" si="708"/>
        <v>1</v>
      </c>
      <c r="BQ1169" s="41">
        <f t="shared" si="709"/>
        <v>0</v>
      </c>
      <c r="BR1169" s="41">
        <f t="shared" si="710"/>
        <v>0</v>
      </c>
      <c r="BS1169" s="41">
        <f t="shared" si="711"/>
        <v>0</v>
      </c>
      <c r="BT1169" s="41">
        <f t="shared" si="712"/>
        <v>1</v>
      </c>
      <c r="BU1169" s="41">
        <f t="shared" si="713"/>
        <v>0</v>
      </c>
      <c r="BV1169" s="41">
        <f t="shared" si="714"/>
        <v>0</v>
      </c>
      <c r="BW1169" s="41">
        <f t="shared" si="715"/>
        <v>1</v>
      </c>
      <c r="BX1169" s="41" t="str">
        <f t="shared" si="720"/>
        <v>2015Nurse practitionersManitoba</v>
      </c>
      <c r="BY1169" s="51">
        <f>VLOOKUP(BX1169,'%workplace'!$A$1:$F$393,6,FALSE)</f>
        <v>148</v>
      </c>
      <c r="BZ1169" s="32">
        <f t="shared" si="721"/>
        <v>2.0270270270270271E-2</v>
      </c>
    </row>
    <row r="1170" spans="1:78" ht="15" hidden="1" x14ac:dyDescent="0.25">
      <c r="A1170" s="212" t="str">
        <f t="shared" si="719"/>
        <v>2015Nurse practitionersManitobaHospital</v>
      </c>
      <c r="B1170" s="212" t="s">
        <v>5</v>
      </c>
      <c r="C1170" s="212" t="s">
        <v>20</v>
      </c>
      <c r="D1170" s="212" t="s">
        <v>10</v>
      </c>
      <c r="E1170" s="212">
        <v>2015</v>
      </c>
      <c r="F1170" s="129" t="s">
        <v>233</v>
      </c>
      <c r="G1170" s="129" t="s">
        <v>233</v>
      </c>
      <c r="H1170" s="129" t="s">
        <v>233</v>
      </c>
      <c r="I1170" s="212">
        <v>0</v>
      </c>
      <c r="J1170" s="212">
        <v>2</v>
      </c>
      <c r="K1170" s="212">
        <v>9</v>
      </c>
      <c r="L1170" s="212">
        <v>4</v>
      </c>
      <c r="M1170" s="212">
        <v>6</v>
      </c>
      <c r="N1170" s="212">
        <v>2</v>
      </c>
      <c r="O1170" s="212">
        <v>3</v>
      </c>
      <c r="P1170" s="212">
        <v>2</v>
      </c>
      <c r="Q1170" s="212">
        <v>0</v>
      </c>
      <c r="R1170" s="212">
        <v>0</v>
      </c>
      <c r="S1170" s="212">
        <v>0</v>
      </c>
      <c r="T1170" s="212">
        <v>0</v>
      </c>
      <c r="U1170" s="212">
        <v>27</v>
      </c>
      <c r="V1170" s="212">
        <v>1</v>
      </c>
      <c r="W1170" s="212">
        <v>0</v>
      </c>
      <c r="X1170" s="212">
        <v>18</v>
      </c>
      <c r="Y1170" s="212">
        <v>7</v>
      </c>
      <c r="Z1170" s="212">
        <v>2</v>
      </c>
      <c r="AA1170" s="212">
        <v>1</v>
      </c>
      <c r="AB1170" s="212">
        <v>1</v>
      </c>
      <c r="AC1170" s="212">
        <v>0</v>
      </c>
      <c r="AD1170" s="212">
        <v>25</v>
      </c>
      <c r="AE1170" s="212">
        <v>2</v>
      </c>
      <c r="AF1170" s="212">
        <v>1</v>
      </c>
      <c r="AG1170" s="212">
        <v>23</v>
      </c>
      <c r="AH1170" s="212">
        <v>1</v>
      </c>
      <c r="AI1170" s="212">
        <v>3</v>
      </c>
      <c r="AJ1170" s="212">
        <v>3</v>
      </c>
      <c r="AK1170" s="212">
        <v>25</v>
      </c>
      <c r="AL1170" s="212">
        <v>0</v>
      </c>
      <c r="AM1170" s="212">
        <v>0</v>
      </c>
      <c r="AN1170" s="212">
        <v>28</v>
      </c>
      <c r="AO1170" s="41" t="e">
        <f t="shared" si="716"/>
        <v>#VALUE!</v>
      </c>
      <c r="AP1170" s="41" t="e">
        <f t="shared" si="717"/>
        <v>#VALUE!</v>
      </c>
      <c r="AQ1170" s="41" t="e">
        <f t="shared" si="718"/>
        <v>#VALUE!</v>
      </c>
      <c r="AR1170" s="41">
        <f t="shared" si="684"/>
        <v>0</v>
      </c>
      <c r="AS1170" s="41">
        <f t="shared" si="685"/>
        <v>7.1428571428571425E-2</v>
      </c>
      <c r="AT1170" s="41">
        <f t="shared" si="686"/>
        <v>0.32142857142857145</v>
      </c>
      <c r="AU1170" s="41">
        <f t="shared" si="687"/>
        <v>0.14285714285714285</v>
      </c>
      <c r="AV1170" s="41">
        <f t="shared" si="688"/>
        <v>0.21428571428571427</v>
      </c>
      <c r="AW1170" s="41">
        <f t="shared" si="689"/>
        <v>7.1428571428571425E-2</v>
      </c>
      <c r="AX1170" s="41">
        <f t="shared" si="690"/>
        <v>0.10714285714285714</v>
      </c>
      <c r="AY1170" s="41">
        <f t="shared" si="691"/>
        <v>7.1428571428571425E-2</v>
      </c>
      <c r="AZ1170" s="41">
        <f t="shared" si="692"/>
        <v>0</v>
      </c>
      <c r="BA1170" s="41">
        <f t="shared" si="693"/>
        <v>0</v>
      </c>
      <c r="BB1170" s="41">
        <f t="shared" si="694"/>
        <v>0</v>
      </c>
      <c r="BC1170" s="41">
        <f t="shared" si="695"/>
        <v>0</v>
      </c>
      <c r="BD1170" s="41">
        <f t="shared" si="696"/>
        <v>0.9642857142857143</v>
      </c>
      <c r="BE1170" s="41">
        <f t="shared" si="697"/>
        <v>3.5714285714285712E-2</v>
      </c>
      <c r="BF1170" s="41">
        <f t="shared" si="698"/>
        <v>0</v>
      </c>
      <c r="BG1170" s="41">
        <f t="shared" si="699"/>
        <v>0.6428571428571429</v>
      </c>
      <c r="BH1170" s="41">
        <f t="shared" si="700"/>
        <v>0.25</v>
      </c>
      <c r="BI1170" s="41">
        <f t="shared" si="701"/>
        <v>7.1428571428571425E-2</v>
      </c>
      <c r="BJ1170" s="41">
        <f t="shared" si="702"/>
        <v>3.5714285714285712E-2</v>
      </c>
      <c r="BK1170" s="41">
        <f t="shared" si="703"/>
        <v>3.5714285714285712E-2</v>
      </c>
      <c r="BL1170" s="41">
        <f t="shared" si="704"/>
        <v>0</v>
      </c>
      <c r="BM1170" s="41">
        <f t="shared" si="705"/>
        <v>0.8928571428571429</v>
      </c>
      <c r="BN1170" s="41">
        <f t="shared" si="706"/>
        <v>7.1428571428571425E-2</v>
      </c>
      <c r="BO1170" s="41">
        <f t="shared" si="707"/>
        <v>3.5714285714285712E-2</v>
      </c>
      <c r="BP1170" s="41">
        <f t="shared" si="708"/>
        <v>0.8214285714285714</v>
      </c>
      <c r="BQ1170" s="41">
        <f t="shared" si="709"/>
        <v>3.5714285714285712E-2</v>
      </c>
      <c r="BR1170" s="41">
        <f t="shared" si="710"/>
        <v>0.10714285714285714</v>
      </c>
      <c r="BS1170" s="41">
        <f t="shared" si="711"/>
        <v>0.10714285714285714</v>
      </c>
      <c r="BT1170" s="41">
        <f t="shared" si="712"/>
        <v>0.8928571428571429</v>
      </c>
      <c r="BU1170" s="41">
        <f t="shared" si="713"/>
        <v>0</v>
      </c>
      <c r="BV1170" s="41">
        <f t="shared" si="714"/>
        <v>0</v>
      </c>
      <c r="BW1170" s="41">
        <f t="shared" si="715"/>
        <v>1</v>
      </c>
      <c r="BX1170" s="41" t="str">
        <f t="shared" si="720"/>
        <v>2015Nurse practitionersManitoba</v>
      </c>
      <c r="BY1170" s="51">
        <f>VLOOKUP(BX1170,'%workplace'!$A$1:$F$393,6,FALSE)</f>
        <v>148</v>
      </c>
      <c r="BZ1170" s="32">
        <f t="shared" si="721"/>
        <v>0.1891891891891892</v>
      </c>
    </row>
    <row r="1171" spans="1:78" ht="15" hidden="1" x14ac:dyDescent="0.25">
      <c r="A1171" s="212" t="str">
        <f t="shared" si="719"/>
        <v>2015Nurse practitionersManitobaOther places of work</v>
      </c>
      <c r="B1171" s="212" t="s">
        <v>5</v>
      </c>
      <c r="C1171" s="212" t="s">
        <v>20</v>
      </c>
      <c r="D1171" s="212" t="s">
        <v>13</v>
      </c>
      <c r="E1171" s="212">
        <v>2015</v>
      </c>
      <c r="F1171" s="129" t="s">
        <v>233</v>
      </c>
      <c r="G1171" s="129" t="s">
        <v>233</v>
      </c>
      <c r="H1171" s="129" t="s">
        <v>233</v>
      </c>
      <c r="I1171" s="212">
        <v>1</v>
      </c>
      <c r="J1171" s="212">
        <v>1</v>
      </c>
      <c r="K1171" s="212">
        <v>10</v>
      </c>
      <c r="L1171" s="212">
        <v>4</v>
      </c>
      <c r="M1171" s="212">
        <v>5</v>
      </c>
      <c r="N1171" s="212">
        <v>4</v>
      </c>
      <c r="O1171" s="212">
        <v>3</v>
      </c>
      <c r="P1171" s="212">
        <v>2</v>
      </c>
      <c r="Q1171" s="212">
        <v>1</v>
      </c>
      <c r="R1171" s="212">
        <v>0</v>
      </c>
      <c r="S1171" s="212">
        <v>0</v>
      </c>
      <c r="T1171" s="212">
        <v>0</v>
      </c>
      <c r="U1171" s="212">
        <v>31</v>
      </c>
      <c r="V1171" s="212">
        <v>0</v>
      </c>
      <c r="W1171" s="212">
        <v>0</v>
      </c>
      <c r="X1171" s="212">
        <v>15</v>
      </c>
      <c r="Y1171" s="212">
        <v>14</v>
      </c>
      <c r="Z1171" s="212">
        <v>2</v>
      </c>
      <c r="AA1171" s="212">
        <v>0</v>
      </c>
      <c r="AB1171" s="212">
        <v>0</v>
      </c>
      <c r="AC1171" s="212">
        <v>0</v>
      </c>
      <c r="AD1171" s="212">
        <v>30</v>
      </c>
      <c r="AE1171" s="212">
        <v>1</v>
      </c>
      <c r="AF1171" s="212">
        <v>0</v>
      </c>
      <c r="AG1171" s="212">
        <v>23</v>
      </c>
      <c r="AH1171" s="212">
        <v>8</v>
      </c>
      <c r="AI1171" s="212">
        <v>0</v>
      </c>
      <c r="AJ1171" s="212">
        <v>7</v>
      </c>
      <c r="AK1171" s="212">
        <v>24</v>
      </c>
      <c r="AL1171" s="212">
        <v>0</v>
      </c>
      <c r="AM1171" s="212">
        <v>0</v>
      </c>
      <c r="AN1171" s="212">
        <v>31</v>
      </c>
      <c r="AO1171" s="41" t="e">
        <f t="shared" si="716"/>
        <v>#VALUE!</v>
      </c>
      <c r="AP1171" s="41" t="e">
        <f t="shared" si="717"/>
        <v>#VALUE!</v>
      </c>
      <c r="AQ1171" s="41" t="e">
        <f t="shared" si="718"/>
        <v>#VALUE!</v>
      </c>
      <c r="AR1171" s="41">
        <f t="shared" si="684"/>
        <v>3.2258064516129031E-2</v>
      </c>
      <c r="AS1171" s="41">
        <f t="shared" si="685"/>
        <v>3.2258064516129031E-2</v>
      </c>
      <c r="AT1171" s="41">
        <f t="shared" si="686"/>
        <v>0.32258064516129031</v>
      </c>
      <c r="AU1171" s="41">
        <f t="shared" si="687"/>
        <v>0.12903225806451613</v>
      </c>
      <c r="AV1171" s="41">
        <f t="shared" si="688"/>
        <v>0.16129032258064516</v>
      </c>
      <c r="AW1171" s="41">
        <f t="shared" si="689"/>
        <v>0.12903225806451613</v>
      </c>
      <c r="AX1171" s="41">
        <f t="shared" si="690"/>
        <v>9.6774193548387094E-2</v>
      </c>
      <c r="AY1171" s="41">
        <f t="shared" si="691"/>
        <v>6.4516129032258063E-2</v>
      </c>
      <c r="AZ1171" s="41">
        <f t="shared" si="692"/>
        <v>3.2258064516129031E-2</v>
      </c>
      <c r="BA1171" s="41">
        <f t="shared" si="693"/>
        <v>0</v>
      </c>
      <c r="BB1171" s="41">
        <f t="shared" si="694"/>
        <v>0</v>
      </c>
      <c r="BC1171" s="41">
        <f t="shared" si="695"/>
        <v>0</v>
      </c>
      <c r="BD1171" s="41">
        <f t="shared" si="696"/>
        <v>1</v>
      </c>
      <c r="BE1171" s="41">
        <f t="shared" si="697"/>
        <v>0</v>
      </c>
      <c r="BF1171" s="41">
        <f t="shared" si="698"/>
        <v>0</v>
      </c>
      <c r="BG1171" s="41">
        <f t="shared" si="699"/>
        <v>0.4838709677419355</v>
      </c>
      <c r="BH1171" s="41">
        <f t="shared" si="700"/>
        <v>0.45161290322580644</v>
      </c>
      <c r="BI1171" s="41">
        <f t="shared" si="701"/>
        <v>6.4516129032258063E-2</v>
      </c>
      <c r="BJ1171" s="41">
        <f t="shared" si="702"/>
        <v>0</v>
      </c>
      <c r="BK1171" s="41">
        <f t="shared" si="703"/>
        <v>0</v>
      </c>
      <c r="BL1171" s="41">
        <f t="shared" si="704"/>
        <v>0</v>
      </c>
      <c r="BM1171" s="41">
        <f t="shared" si="705"/>
        <v>0.967741935483871</v>
      </c>
      <c r="BN1171" s="41">
        <f t="shared" si="706"/>
        <v>3.2258064516129031E-2</v>
      </c>
      <c r="BO1171" s="41">
        <f t="shared" si="707"/>
        <v>0</v>
      </c>
      <c r="BP1171" s="41">
        <f t="shared" si="708"/>
        <v>0.74193548387096775</v>
      </c>
      <c r="BQ1171" s="41">
        <f t="shared" si="709"/>
        <v>0.25806451612903225</v>
      </c>
      <c r="BR1171" s="41">
        <f t="shared" si="710"/>
        <v>0</v>
      </c>
      <c r="BS1171" s="41">
        <f t="shared" si="711"/>
        <v>0.22580645161290322</v>
      </c>
      <c r="BT1171" s="41">
        <f t="shared" si="712"/>
        <v>0.77419354838709675</v>
      </c>
      <c r="BU1171" s="41">
        <f t="shared" si="713"/>
        <v>0</v>
      </c>
      <c r="BV1171" s="41">
        <f t="shared" si="714"/>
        <v>0</v>
      </c>
      <c r="BW1171" s="41">
        <f t="shared" si="715"/>
        <v>1</v>
      </c>
      <c r="BX1171" s="41" t="str">
        <f t="shared" si="720"/>
        <v>2015Nurse practitionersManitoba</v>
      </c>
      <c r="BY1171" s="51">
        <f>VLOOKUP(BX1171,'%workplace'!$A$1:$F$393,6,FALSE)</f>
        <v>148</v>
      </c>
      <c r="BZ1171" s="32">
        <f t="shared" si="721"/>
        <v>0.20945945945945946</v>
      </c>
    </row>
    <row r="1172" spans="1:78" ht="15" hidden="1" x14ac:dyDescent="0.25">
      <c r="A1172" s="212" t="str">
        <f t="shared" si="719"/>
        <v>2015Nurse practitionersManitobaUnknown places of work</v>
      </c>
      <c r="B1172" s="212" t="s">
        <v>5</v>
      </c>
      <c r="C1172" s="212" t="s">
        <v>20</v>
      </c>
      <c r="D1172" s="212" t="s">
        <v>49</v>
      </c>
      <c r="E1172" s="212">
        <v>2015</v>
      </c>
      <c r="F1172" s="129" t="s">
        <v>233</v>
      </c>
      <c r="G1172" s="129" t="s">
        <v>233</v>
      </c>
      <c r="H1172" s="129" t="s">
        <v>233</v>
      </c>
      <c r="I1172" s="212">
        <v>0</v>
      </c>
      <c r="J1172" s="212">
        <v>1</v>
      </c>
      <c r="K1172" s="212">
        <v>0</v>
      </c>
      <c r="L1172" s="212">
        <v>0</v>
      </c>
      <c r="M1172" s="212">
        <v>0</v>
      </c>
      <c r="N1172" s="212">
        <v>0</v>
      </c>
      <c r="O1172" s="212">
        <v>0</v>
      </c>
      <c r="P1172" s="212">
        <v>0</v>
      </c>
      <c r="Q1172" s="212">
        <v>0</v>
      </c>
      <c r="R1172" s="212">
        <v>0</v>
      </c>
      <c r="S1172" s="212">
        <v>0</v>
      </c>
      <c r="T1172" s="212">
        <v>0</v>
      </c>
      <c r="U1172" s="212">
        <v>1</v>
      </c>
      <c r="V1172" s="212">
        <v>0</v>
      </c>
      <c r="W1172" s="212">
        <v>0</v>
      </c>
      <c r="X1172" s="212">
        <v>0</v>
      </c>
      <c r="Y1172" s="212">
        <v>0</v>
      </c>
      <c r="Z1172" s="212">
        <v>0</v>
      </c>
      <c r="AA1172" s="212">
        <v>1</v>
      </c>
      <c r="AB1172" s="212">
        <v>0</v>
      </c>
      <c r="AC1172" s="212">
        <v>1</v>
      </c>
      <c r="AD1172" s="212">
        <v>0</v>
      </c>
      <c r="AE1172" s="212">
        <v>0</v>
      </c>
      <c r="AF1172" s="212">
        <v>1</v>
      </c>
      <c r="AG1172" s="212">
        <v>0</v>
      </c>
      <c r="AH1172" s="212">
        <v>0</v>
      </c>
      <c r="AI1172" s="212">
        <v>0</v>
      </c>
      <c r="AJ1172" s="212">
        <v>1</v>
      </c>
      <c r="AK1172" s="212">
        <v>0</v>
      </c>
      <c r="AL1172" s="212">
        <v>0</v>
      </c>
      <c r="AM1172" s="212">
        <v>0</v>
      </c>
      <c r="AN1172" s="212">
        <v>1</v>
      </c>
      <c r="AO1172" s="41" t="e">
        <f t="shared" si="716"/>
        <v>#VALUE!</v>
      </c>
      <c r="AP1172" s="41" t="e">
        <f t="shared" si="717"/>
        <v>#VALUE!</v>
      </c>
      <c r="AQ1172" s="41" t="e">
        <f t="shared" si="718"/>
        <v>#VALUE!</v>
      </c>
      <c r="AR1172" s="41">
        <f t="shared" si="684"/>
        <v>0</v>
      </c>
      <c r="AS1172" s="41">
        <f t="shared" si="685"/>
        <v>1</v>
      </c>
      <c r="AT1172" s="41">
        <f t="shared" si="686"/>
        <v>0</v>
      </c>
      <c r="AU1172" s="41">
        <f t="shared" si="687"/>
        <v>0</v>
      </c>
      <c r="AV1172" s="41">
        <f t="shared" si="688"/>
        <v>0</v>
      </c>
      <c r="AW1172" s="41">
        <f t="shared" si="689"/>
        <v>0</v>
      </c>
      <c r="AX1172" s="41">
        <f t="shared" si="690"/>
        <v>0</v>
      </c>
      <c r="AY1172" s="41">
        <f t="shared" si="691"/>
        <v>0</v>
      </c>
      <c r="AZ1172" s="41">
        <f t="shared" si="692"/>
        <v>0</v>
      </c>
      <c r="BA1172" s="41">
        <f t="shared" si="693"/>
        <v>0</v>
      </c>
      <c r="BB1172" s="41">
        <f t="shared" si="694"/>
        <v>0</v>
      </c>
      <c r="BC1172" s="41">
        <f t="shared" si="695"/>
        <v>0</v>
      </c>
      <c r="BD1172" s="41">
        <f t="shared" si="696"/>
        <v>1</v>
      </c>
      <c r="BE1172" s="41">
        <f t="shared" si="697"/>
        <v>0</v>
      </c>
      <c r="BF1172" s="41">
        <f t="shared" si="698"/>
        <v>0</v>
      </c>
      <c r="BG1172" s="41">
        <f t="shared" si="699"/>
        <v>0</v>
      </c>
      <c r="BH1172" s="41">
        <f t="shared" si="700"/>
        <v>0</v>
      </c>
      <c r="BI1172" s="41">
        <f t="shared" si="701"/>
        <v>0</v>
      </c>
      <c r="BJ1172" s="41">
        <f t="shared" si="702"/>
        <v>1</v>
      </c>
      <c r="BK1172" s="41">
        <f t="shared" si="703"/>
        <v>0</v>
      </c>
      <c r="BL1172" s="41">
        <f t="shared" si="704"/>
        <v>1</v>
      </c>
      <c r="BM1172" s="41">
        <f t="shared" si="705"/>
        <v>0</v>
      </c>
      <c r="BN1172" s="41">
        <f t="shared" si="706"/>
        <v>0</v>
      </c>
      <c r="BO1172" s="41">
        <f t="shared" si="707"/>
        <v>1</v>
      </c>
      <c r="BP1172" s="41">
        <f t="shared" si="708"/>
        <v>0</v>
      </c>
      <c r="BQ1172" s="41">
        <f t="shared" si="709"/>
        <v>0</v>
      </c>
      <c r="BR1172" s="41">
        <f t="shared" si="710"/>
        <v>0</v>
      </c>
      <c r="BS1172" s="41">
        <f t="shared" si="711"/>
        <v>1</v>
      </c>
      <c r="BT1172" s="41">
        <f t="shared" si="712"/>
        <v>0</v>
      </c>
      <c r="BU1172" s="41">
        <f t="shared" si="713"/>
        <v>0</v>
      </c>
      <c r="BV1172" s="41">
        <f t="shared" si="714"/>
        <v>0</v>
      </c>
      <c r="BW1172" s="41">
        <f t="shared" si="715"/>
        <v>1</v>
      </c>
      <c r="BX1172" s="41" t="str">
        <f t="shared" si="720"/>
        <v>2015Nurse practitionersManitoba</v>
      </c>
      <c r="BY1172" s="51">
        <f>VLOOKUP(BX1172,'%workplace'!$A$1:$F$393,6,FALSE)</f>
        <v>148</v>
      </c>
      <c r="BZ1172" s="32">
        <f t="shared" si="721"/>
        <v>6.7567567567567571E-3</v>
      </c>
    </row>
    <row r="1173" spans="1:78" s="8" customFormat="1" hidden="1" x14ac:dyDescent="0.2">
      <c r="A1173" s="8" t="str">
        <f t="shared" si="719"/>
        <v>2015Nurse practitionersSaskatchewanAll places of work</v>
      </c>
      <c r="B1173" s="8" t="s">
        <v>5</v>
      </c>
      <c r="C1173" s="8" t="s">
        <v>21</v>
      </c>
      <c r="D1173" s="8" t="s">
        <v>9</v>
      </c>
      <c r="E1173" s="8">
        <v>2015</v>
      </c>
      <c r="F1173" s="8">
        <v>160</v>
      </c>
      <c r="G1173" s="8">
        <v>12</v>
      </c>
      <c r="H1173" s="8">
        <v>0</v>
      </c>
      <c r="I1173" s="8">
        <v>3</v>
      </c>
      <c r="J1173" s="8">
        <v>21</v>
      </c>
      <c r="K1173" s="8">
        <v>13</v>
      </c>
      <c r="L1173" s="8">
        <v>31</v>
      </c>
      <c r="M1173" s="8">
        <v>20</v>
      </c>
      <c r="N1173" s="8">
        <v>31</v>
      </c>
      <c r="O1173" s="8">
        <v>29</v>
      </c>
      <c r="P1173" s="8">
        <v>21</v>
      </c>
      <c r="Q1173" s="8">
        <v>2</v>
      </c>
      <c r="R1173" s="8">
        <v>1</v>
      </c>
      <c r="S1173" s="8">
        <v>0</v>
      </c>
      <c r="T1173" s="8">
        <v>0</v>
      </c>
      <c r="U1173" s="8">
        <v>157</v>
      </c>
      <c r="V1173" s="8">
        <v>9</v>
      </c>
      <c r="W1173" s="8">
        <v>6</v>
      </c>
      <c r="X1173" s="8">
        <v>133</v>
      </c>
      <c r="Y1173" s="8">
        <v>25</v>
      </c>
      <c r="Z1173" s="8">
        <v>14</v>
      </c>
      <c r="AA1173" s="8">
        <v>0</v>
      </c>
      <c r="AB1173" s="8">
        <v>1</v>
      </c>
      <c r="AC1173" s="8">
        <v>10</v>
      </c>
      <c r="AD1173" s="8">
        <v>160</v>
      </c>
      <c r="AE1173" s="8">
        <v>1</v>
      </c>
      <c r="AF1173" s="8">
        <v>2</v>
      </c>
      <c r="AG1173" s="8">
        <v>157</v>
      </c>
      <c r="AH1173" s="8">
        <v>3</v>
      </c>
      <c r="AI1173" s="8">
        <v>0</v>
      </c>
      <c r="AJ1173" s="8">
        <v>96</v>
      </c>
      <c r="AK1173" s="8">
        <v>76</v>
      </c>
      <c r="AL1173" s="8">
        <v>10</v>
      </c>
      <c r="AM1173" s="8">
        <v>0</v>
      </c>
      <c r="AN1173" s="8">
        <v>172</v>
      </c>
      <c r="AO1173" s="41">
        <f t="shared" si="716"/>
        <v>0.93023255813953487</v>
      </c>
      <c r="AP1173" s="41">
        <f t="shared" si="717"/>
        <v>6.9767441860465115E-2</v>
      </c>
      <c r="AQ1173" s="41">
        <f t="shared" si="718"/>
        <v>0</v>
      </c>
      <c r="AR1173" s="41">
        <f t="shared" si="684"/>
        <v>1.7441860465116279E-2</v>
      </c>
      <c r="AS1173" s="41">
        <f t="shared" si="685"/>
        <v>0.12209302325581395</v>
      </c>
      <c r="AT1173" s="41">
        <f t="shared" si="686"/>
        <v>7.5581395348837205E-2</v>
      </c>
      <c r="AU1173" s="41">
        <f t="shared" si="687"/>
        <v>0.18023255813953487</v>
      </c>
      <c r="AV1173" s="41">
        <f t="shared" si="688"/>
        <v>0.11627906976744186</v>
      </c>
      <c r="AW1173" s="41">
        <f t="shared" si="689"/>
        <v>0.18023255813953487</v>
      </c>
      <c r="AX1173" s="41">
        <f t="shared" si="690"/>
        <v>0.16860465116279069</v>
      </c>
      <c r="AY1173" s="41">
        <f t="shared" si="691"/>
        <v>0.12209302325581395</v>
      </c>
      <c r="AZ1173" s="41">
        <f t="shared" si="692"/>
        <v>1.1627906976744186E-2</v>
      </c>
      <c r="BA1173" s="41">
        <f t="shared" si="693"/>
        <v>5.8139534883720929E-3</v>
      </c>
      <c r="BB1173" s="41">
        <f t="shared" si="694"/>
        <v>0</v>
      </c>
      <c r="BC1173" s="41">
        <f t="shared" si="695"/>
        <v>0</v>
      </c>
      <c r="BD1173" s="41">
        <f t="shared" si="696"/>
        <v>0.91279069767441856</v>
      </c>
      <c r="BE1173" s="41">
        <f t="shared" si="697"/>
        <v>5.232558139534884E-2</v>
      </c>
      <c r="BF1173" s="41">
        <f t="shared" si="698"/>
        <v>3.4883720930232558E-2</v>
      </c>
      <c r="BG1173" s="41">
        <f t="shared" si="699"/>
        <v>0.77325581395348841</v>
      </c>
      <c r="BH1173" s="41">
        <f t="shared" si="700"/>
        <v>0.14534883720930233</v>
      </c>
      <c r="BI1173" s="41">
        <f t="shared" si="701"/>
        <v>8.1395348837209308E-2</v>
      </c>
      <c r="BJ1173" s="41">
        <f t="shared" si="702"/>
        <v>0</v>
      </c>
      <c r="BK1173" s="41">
        <f t="shared" si="703"/>
        <v>5.8139534883720929E-3</v>
      </c>
      <c r="BL1173" s="41">
        <f t="shared" si="704"/>
        <v>5.8139534883720929E-2</v>
      </c>
      <c r="BM1173" s="41">
        <f t="shared" si="705"/>
        <v>0.93023255813953487</v>
      </c>
      <c r="BN1173" s="41">
        <f t="shared" si="706"/>
        <v>5.8139534883720929E-3</v>
      </c>
      <c r="BO1173" s="41">
        <f t="shared" si="707"/>
        <v>1.1627906976744186E-2</v>
      </c>
      <c r="BP1173" s="41">
        <f t="shared" si="708"/>
        <v>0.91279069767441856</v>
      </c>
      <c r="BQ1173" s="41">
        <f t="shared" si="709"/>
        <v>1.7441860465116279E-2</v>
      </c>
      <c r="BR1173" s="41">
        <f t="shared" si="710"/>
        <v>0</v>
      </c>
      <c r="BS1173" s="41">
        <f t="shared" si="711"/>
        <v>0.55813953488372092</v>
      </c>
      <c r="BT1173" s="41">
        <f t="shared" si="712"/>
        <v>0.44186046511627908</v>
      </c>
      <c r="BU1173" s="41">
        <f t="shared" si="713"/>
        <v>5.8139534883720929E-2</v>
      </c>
      <c r="BV1173" s="41">
        <f t="shared" si="714"/>
        <v>0</v>
      </c>
      <c r="BW1173" s="41">
        <f t="shared" si="715"/>
        <v>1</v>
      </c>
      <c r="BX1173" s="41" t="str">
        <f t="shared" si="720"/>
        <v>2015Nurse practitionersSaskatchewan</v>
      </c>
      <c r="BY1173" s="51">
        <f>VLOOKUP(BX1173,'%workplace'!$A$1:$F$381,6,FALSE)</f>
        <v>172</v>
      </c>
      <c r="BZ1173" s="32">
        <f t="shared" si="721"/>
        <v>1</v>
      </c>
    </row>
    <row r="1174" spans="1:78" s="8" customFormat="1" hidden="1" x14ac:dyDescent="0.2">
      <c r="A1174" s="8" t="str">
        <f t="shared" si="719"/>
        <v>2015Nurse practitionersSaskatchewanCommunity health</v>
      </c>
      <c r="B1174" s="8" t="s">
        <v>5</v>
      </c>
      <c r="C1174" s="8" t="s">
        <v>21</v>
      </c>
      <c r="D1174" s="8" t="s">
        <v>11</v>
      </c>
      <c r="E1174" s="8">
        <v>2015</v>
      </c>
      <c r="F1174" s="8">
        <v>115</v>
      </c>
      <c r="G1174" s="8">
        <v>7</v>
      </c>
      <c r="H1174" s="8">
        <v>0</v>
      </c>
      <c r="I1174" s="8">
        <v>2</v>
      </c>
      <c r="J1174" s="8">
        <v>15</v>
      </c>
      <c r="K1174" s="8">
        <v>6</v>
      </c>
      <c r="L1174" s="8">
        <v>22</v>
      </c>
      <c r="M1174" s="8">
        <v>15</v>
      </c>
      <c r="N1174" s="8">
        <v>24</v>
      </c>
      <c r="O1174" s="8">
        <v>19</v>
      </c>
      <c r="P1174" s="8">
        <v>16</v>
      </c>
      <c r="Q1174" s="8">
        <v>2</v>
      </c>
      <c r="R1174" s="8">
        <v>1</v>
      </c>
      <c r="S1174" s="8">
        <v>0</v>
      </c>
      <c r="T1174" s="8">
        <v>0</v>
      </c>
      <c r="U1174" s="8">
        <v>117</v>
      </c>
      <c r="V1174" s="8">
        <v>2</v>
      </c>
      <c r="W1174" s="8">
        <v>3</v>
      </c>
      <c r="X1174" s="8">
        <v>93</v>
      </c>
      <c r="Y1174" s="8">
        <v>19</v>
      </c>
      <c r="Z1174" s="8">
        <v>10</v>
      </c>
      <c r="AA1174" s="8">
        <v>0</v>
      </c>
      <c r="AB1174" s="8">
        <v>1</v>
      </c>
      <c r="AC1174" s="8">
        <v>0</v>
      </c>
      <c r="AD1174" s="8">
        <v>120</v>
      </c>
      <c r="AE1174" s="8">
        <v>1</v>
      </c>
      <c r="AF1174" s="8">
        <v>1</v>
      </c>
      <c r="AG1174" s="8">
        <v>121</v>
      </c>
      <c r="AH1174" s="8">
        <v>0</v>
      </c>
      <c r="AI1174" s="8">
        <v>0</v>
      </c>
      <c r="AJ1174" s="8">
        <v>83</v>
      </c>
      <c r="AK1174" s="8">
        <v>39</v>
      </c>
      <c r="AL1174" s="8">
        <v>0</v>
      </c>
      <c r="AM1174" s="8">
        <v>0</v>
      </c>
      <c r="AN1174" s="8">
        <v>122</v>
      </c>
      <c r="AO1174" s="41">
        <f t="shared" si="716"/>
        <v>0.94262295081967218</v>
      </c>
      <c r="AP1174" s="41">
        <f t="shared" si="717"/>
        <v>5.737704918032787E-2</v>
      </c>
      <c r="AQ1174" s="41">
        <f t="shared" si="718"/>
        <v>0</v>
      </c>
      <c r="AR1174" s="41">
        <f t="shared" si="684"/>
        <v>1.6393442622950821E-2</v>
      </c>
      <c r="AS1174" s="41">
        <f t="shared" si="685"/>
        <v>0.12295081967213115</v>
      </c>
      <c r="AT1174" s="41">
        <f t="shared" si="686"/>
        <v>4.9180327868852458E-2</v>
      </c>
      <c r="AU1174" s="41">
        <f t="shared" si="687"/>
        <v>0.18032786885245902</v>
      </c>
      <c r="AV1174" s="41">
        <f t="shared" si="688"/>
        <v>0.12295081967213115</v>
      </c>
      <c r="AW1174" s="41">
        <f t="shared" si="689"/>
        <v>0.19672131147540983</v>
      </c>
      <c r="AX1174" s="41">
        <f t="shared" si="690"/>
        <v>0.15573770491803279</v>
      </c>
      <c r="AY1174" s="41">
        <f t="shared" si="691"/>
        <v>0.13114754098360656</v>
      </c>
      <c r="AZ1174" s="41">
        <f t="shared" si="692"/>
        <v>1.6393442622950821E-2</v>
      </c>
      <c r="BA1174" s="41">
        <f t="shared" si="693"/>
        <v>8.1967213114754103E-3</v>
      </c>
      <c r="BB1174" s="41">
        <f t="shared" si="694"/>
        <v>0</v>
      </c>
      <c r="BC1174" s="41">
        <f t="shared" si="695"/>
        <v>0</v>
      </c>
      <c r="BD1174" s="41">
        <f t="shared" si="696"/>
        <v>0.95901639344262291</v>
      </c>
      <c r="BE1174" s="41">
        <f t="shared" si="697"/>
        <v>1.6393442622950821E-2</v>
      </c>
      <c r="BF1174" s="41">
        <f t="shared" si="698"/>
        <v>2.4590163934426229E-2</v>
      </c>
      <c r="BG1174" s="41">
        <f t="shared" si="699"/>
        <v>0.76229508196721307</v>
      </c>
      <c r="BH1174" s="41">
        <f t="shared" si="700"/>
        <v>0.15573770491803279</v>
      </c>
      <c r="BI1174" s="41">
        <f t="shared" si="701"/>
        <v>8.1967213114754092E-2</v>
      </c>
      <c r="BJ1174" s="41">
        <f t="shared" si="702"/>
        <v>0</v>
      </c>
      <c r="BK1174" s="41">
        <f t="shared" si="703"/>
        <v>8.1967213114754103E-3</v>
      </c>
      <c r="BL1174" s="41">
        <f t="shared" si="704"/>
        <v>0</v>
      </c>
      <c r="BM1174" s="41">
        <f t="shared" si="705"/>
        <v>0.98360655737704916</v>
      </c>
      <c r="BN1174" s="41">
        <f t="shared" si="706"/>
        <v>8.1967213114754103E-3</v>
      </c>
      <c r="BO1174" s="41">
        <f t="shared" si="707"/>
        <v>8.1967213114754103E-3</v>
      </c>
      <c r="BP1174" s="41">
        <f t="shared" si="708"/>
        <v>0.99180327868852458</v>
      </c>
      <c r="BQ1174" s="41">
        <f t="shared" si="709"/>
        <v>0</v>
      </c>
      <c r="BR1174" s="41">
        <f t="shared" si="710"/>
        <v>0</v>
      </c>
      <c r="BS1174" s="41">
        <f t="shared" si="711"/>
        <v>0.68032786885245899</v>
      </c>
      <c r="BT1174" s="41">
        <f t="shared" si="712"/>
        <v>0.31967213114754101</v>
      </c>
      <c r="BU1174" s="41">
        <f t="shared" si="713"/>
        <v>0</v>
      </c>
      <c r="BV1174" s="41">
        <f t="shared" si="714"/>
        <v>0</v>
      </c>
      <c r="BW1174" s="41">
        <f t="shared" si="715"/>
        <v>1</v>
      </c>
      <c r="BX1174" s="41" t="str">
        <f t="shared" si="720"/>
        <v>2015Nurse practitionersSaskatchewan</v>
      </c>
      <c r="BY1174" s="51">
        <f>VLOOKUP(BX1174,'%workplace'!$A$1:$F$381,6,FALSE)</f>
        <v>172</v>
      </c>
      <c r="BZ1174" s="32">
        <f t="shared" si="721"/>
        <v>0.70930232558139539</v>
      </c>
    </row>
    <row r="1175" spans="1:78" s="8" customFormat="1" hidden="1" x14ac:dyDescent="0.2">
      <c r="A1175" s="8" t="str">
        <f t="shared" si="719"/>
        <v>2015Nurse practitionersSaskatchewanNursing home/long-term care</v>
      </c>
      <c r="B1175" s="8" t="s">
        <v>5</v>
      </c>
      <c r="C1175" s="8" t="s">
        <v>21</v>
      </c>
      <c r="D1175" s="8" t="s">
        <v>12</v>
      </c>
      <c r="E1175" s="8">
        <v>2015</v>
      </c>
      <c r="F1175" s="8">
        <v>3</v>
      </c>
      <c r="G1175" s="8">
        <v>0</v>
      </c>
      <c r="H1175" s="8">
        <v>0</v>
      </c>
      <c r="I1175" s="8">
        <v>0</v>
      </c>
      <c r="J1175" s="8">
        <v>0</v>
      </c>
      <c r="K1175" s="8">
        <v>1</v>
      </c>
      <c r="L1175" s="8">
        <v>0</v>
      </c>
      <c r="M1175" s="8">
        <v>1</v>
      </c>
      <c r="N1175" s="8">
        <v>0</v>
      </c>
      <c r="O1175" s="8">
        <v>0</v>
      </c>
      <c r="P1175" s="8">
        <v>1</v>
      </c>
      <c r="Q1175" s="8">
        <v>0</v>
      </c>
      <c r="R1175" s="8">
        <v>0</v>
      </c>
      <c r="S1175" s="8">
        <v>0</v>
      </c>
      <c r="T1175" s="8">
        <v>0</v>
      </c>
      <c r="U1175" s="8">
        <v>2</v>
      </c>
      <c r="V1175" s="8">
        <v>0</v>
      </c>
      <c r="W1175" s="8">
        <v>1</v>
      </c>
      <c r="X1175" s="8">
        <v>2</v>
      </c>
      <c r="Y1175" s="8">
        <v>1</v>
      </c>
      <c r="Z1175" s="8">
        <v>0</v>
      </c>
      <c r="AA1175" s="8">
        <v>0</v>
      </c>
      <c r="AB1175" s="8">
        <v>0</v>
      </c>
      <c r="AC1175" s="8">
        <v>0</v>
      </c>
      <c r="AD1175" s="8">
        <v>3</v>
      </c>
      <c r="AE1175" s="8">
        <v>0</v>
      </c>
      <c r="AF1175" s="8">
        <v>0</v>
      </c>
      <c r="AG1175" s="8">
        <v>3</v>
      </c>
      <c r="AH1175" s="8">
        <v>0</v>
      </c>
      <c r="AI1175" s="8">
        <v>0</v>
      </c>
      <c r="AJ1175" s="8">
        <v>0</v>
      </c>
      <c r="AK1175" s="8">
        <v>3</v>
      </c>
      <c r="AL1175" s="8">
        <v>0</v>
      </c>
      <c r="AM1175" s="8">
        <v>0</v>
      </c>
      <c r="AN1175" s="8">
        <v>3</v>
      </c>
      <c r="AO1175" s="41">
        <f t="shared" si="716"/>
        <v>1</v>
      </c>
      <c r="AP1175" s="41">
        <f t="shared" si="717"/>
        <v>0</v>
      </c>
      <c r="AQ1175" s="41">
        <f t="shared" si="718"/>
        <v>0</v>
      </c>
      <c r="AR1175" s="41">
        <f t="shared" si="684"/>
        <v>0</v>
      </c>
      <c r="AS1175" s="41">
        <f t="shared" si="685"/>
        <v>0</v>
      </c>
      <c r="AT1175" s="41">
        <f t="shared" si="686"/>
        <v>0.33333333333333331</v>
      </c>
      <c r="AU1175" s="41">
        <f t="shared" si="687"/>
        <v>0</v>
      </c>
      <c r="AV1175" s="41">
        <f t="shared" si="688"/>
        <v>0.33333333333333331</v>
      </c>
      <c r="AW1175" s="41">
        <f t="shared" si="689"/>
        <v>0</v>
      </c>
      <c r="AX1175" s="41">
        <f t="shared" si="690"/>
        <v>0</v>
      </c>
      <c r="AY1175" s="41">
        <f t="shared" si="691"/>
        <v>0.33333333333333331</v>
      </c>
      <c r="AZ1175" s="41">
        <f t="shared" si="692"/>
        <v>0</v>
      </c>
      <c r="BA1175" s="41">
        <f t="shared" si="693"/>
        <v>0</v>
      </c>
      <c r="BB1175" s="41">
        <f t="shared" si="694"/>
        <v>0</v>
      </c>
      <c r="BC1175" s="41">
        <f t="shared" si="695"/>
        <v>0</v>
      </c>
      <c r="BD1175" s="41">
        <f t="shared" si="696"/>
        <v>0.66666666666666663</v>
      </c>
      <c r="BE1175" s="41">
        <f t="shared" si="697"/>
        <v>0</v>
      </c>
      <c r="BF1175" s="41">
        <f t="shared" si="698"/>
        <v>0.33333333333333331</v>
      </c>
      <c r="BG1175" s="41">
        <f t="shared" si="699"/>
        <v>0.66666666666666663</v>
      </c>
      <c r="BH1175" s="41">
        <f t="shared" si="700"/>
        <v>0.33333333333333331</v>
      </c>
      <c r="BI1175" s="41">
        <f t="shared" si="701"/>
        <v>0</v>
      </c>
      <c r="BJ1175" s="41">
        <f t="shared" si="702"/>
        <v>0</v>
      </c>
      <c r="BK1175" s="41">
        <f t="shared" si="703"/>
        <v>0</v>
      </c>
      <c r="BL1175" s="41">
        <f t="shared" si="704"/>
        <v>0</v>
      </c>
      <c r="BM1175" s="41">
        <f t="shared" si="705"/>
        <v>1</v>
      </c>
      <c r="BN1175" s="41">
        <f t="shared" si="706"/>
        <v>0</v>
      </c>
      <c r="BO1175" s="41">
        <f t="shared" si="707"/>
        <v>0</v>
      </c>
      <c r="BP1175" s="41">
        <f t="shared" si="708"/>
        <v>1</v>
      </c>
      <c r="BQ1175" s="41">
        <f t="shared" si="709"/>
        <v>0</v>
      </c>
      <c r="BR1175" s="41">
        <f t="shared" si="710"/>
        <v>0</v>
      </c>
      <c r="BS1175" s="41">
        <f t="shared" si="711"/>
        <v>0</v>
      </c>
      <c r="BT1175" s="41">
        <f t="shared" si="712"/>
        <v>1</v>
      </c>
      <c r="BU1175" s="41">
        <f t="shared" si="713"/>
        <v>0</v>
      </c>
      <c r="BV1175" s="41">
        <f t="shared" si="714"/>
        <v>0</v>
      </c>
      <c r="BW1175" s="41">
        <f t="shared" si="715"/>
        <v>1</v>
      </c>
      <c r="BX1175" s="41" t="str">
        <f t="shared" si="720"/>
        <v>2015Nurse practitionersSaskatchewan</v>
      </c>
      <c r="BY1175" s="51">
        <f>VLOOKUP(BX1175,'%workplace'!$A$1:$F$381,6,FALSE)</f>
        <v>172</v>
      </c>
      <c r="BZ1175" s="32">
        <f t="shared" si="721"/>
        <v>1.7441860465116279E-2</v>
      </c>
    </row>
    <row r="1176" spans="1:78" s="8" customFormat="1" hidden="1" x14ac:dyDescent="0.2">
      <c r="A1176" s="8" t="str">
        <f t="shared" si="719"/>
        <v>2015Nurse practitionersSaskatchewanHospital</v>
      </c>
      <c r="B1176" s="8" t="s">
        <v>5</v>
      </c>
      <c r="C1176" s="8" t="s">
        <v>21</v>
      </c>
      <c r="D1176" s="8" t="s">
        <v>10</v>
      </c>
      <c r="E1176" s="8">
        <v>2015</v>
      </c>
      <c r="F1176" s="8">
        <v>19</v>
      </c>
      <c r="G1176" s="8">
        <v>3</v>
      </c>
      <c r="H1176" s="8">
        <v>0</v>
      </c>
      <c r="I1176" s="8">
        <v>0</v>
      </c>
      <c r="J1176" s="8">
        <v>3</v>
      </c>
      <c r="K1176" s="8">
        <v>2</v>
      </c>
      <c r="L1176" s="8">
        <v>5</v>
      </c>
      <c r="M1176" s="8">
        <v>3</v>
      </c>
      <c r="N1176" s="8">
        <v>2</v>
      </c>
      <c r="O1176" s="8">
        <v>4</v>
      </c>
      <c r="P1176" s="8">
        <v>3</v>
      </c>
      <c r="Q1176" s="8">
        <v>0</v>
      </c>
      <c r="R1176" s="8">
        <v>0</v>
      </c>
      <c r="S1176" s="8">
        <v>0</v>
      </c>
      <c r="T1176" s="8">
        <v>0</v>
      </c>
      <c r="U1176" s="8">
        <v>15</v>
      </c>
      <c r="V1176" s="8">
        <v>7</v>
      </c>
      <c r="W1176" s="8">
        <v>0</v>
      </c>
      <c r="X1176" s="8">
        <v>19</v>
      </c>
      <c r="Y1176" s="8">
        <v>1</v>
      </c>
      <c r="Z1176" s="8">
        <v>2</v>
      </c>
      <c r="AA1176" s="8">
        <v>0</v>
      </c>
      <c r="AB1176" s="8">
        <v>0</v>
      </c>
      <c r="AC1176" s="8">
        <v>0</v>
      </c>
      <c r="AD1176" s="8">
        <v>22</v>
      </c>
      <c r="AE1176" s="8">
        <v>0</v>
      </c>
      <c r="AF1176" s="8">
        <v>0</v>
      </c>
      <c r="AG1176" s="8">
        <v>22</v>
      </c>
      <c r="AH1176" s="8">
        <v>0</v>
      </c>
      <c r="AI1176" s="8">
        <v>0</v>
      </c>
      <c r="AJ1176" s="8">
        <v>6</v>
      </c>
      <c r="AK1176" s="8">
        <v>16</v>
      </c>
      <c r="AL1176" s="8">
        <v>0</v>
      </c>
      <c r="AM1176" s="8">
        <v>0</v>
      </c>
      <c r="AN1176" s="8">
        <v>22</v>
      </c>
      <c r="AO1176" s="41">
        <f t="shared" si="716"/>
        <v>0.86363636363636365</v>
      </c>
      <c r="AP1176" s="41">
        <f t="shared" si="717"/>
        <v>0.13636363636363635</v>
      </c>
      <c r="AQ1176" s="41">
        <f t="shared" si="718"/>
        <v>0</v>
      </c>
      <c r="AR1176" s="41">
        <f t="shared" si="684"/>
        <v>0</v>
      </c>
      <c r="AS1176" s="41">
        <f t="shared" si="685"/>
        <v>0.13636363636363635</v>
      </c>
      <c r="AT1176" s="41">
        <f t="shared" si="686"/>
        <v>9.0909090909090912E-2</v>
      </c>
      <c r="AU1176" s="41">
        <f t="shared" si="687"/>
        <v>0.22727272727272727</v>
      </c>
      <c r="AV1176" s="41">
        <f t="shared" si="688"/>
        <v>0.13636363636363635</v>
      </c>
      <c r="AW1176" s="41">
        <f t="shared" si="689"/>
        <v>9.0909090909090912E-2</v>
      </c>
      <c r="AX1176" s="41">
        <f t="shared" si="690"/>
        <v>0.18181818181818182</v>
      </c>
      <c r="AY1176" s="41">
        <f t="shared" si="691"/>
        <v>0.13636363636363635</v>
      </c>
      <c r="AZ1176" s="41">
        <f t="shared" si="692"/>
        <v>0</v>
      </c>
      <c r="BA1176" s="41">
        <f t="shared" si="693"/>
        <v>0</v>
      </c>
      <c r="BB1176" s="41">
        <f t="shared" si="694"/>
        <v>0</v>
      </c>
      <c r="BC1176" s="41">
        <f t="shared" si="695"/>
        <v>0</v>
      </c>
      <c r="BD1176" s="41">
        <f t="shared" si="696"/>
        <v>0.68181818181818177</v>
      </c>
      <c r="BE1176" s="41">
        <f t="shared" si="697"/>
        <v>0.31818181818181818</v>
      </c>
      <c r="BF1176" s="41">
        <f t="shared" si="698"/>
        <v>0</v>
      </c>
      <c r="BG1176" s="41">
        <f t="shared" si="699"/>
        <v>0.86363636363636365</v>
      </c>
      <c r="BH1176" s="41">
        <f t="shared" si="700"/>
        <v>4.5454545454545456E-2</v>
      </c>
      <c r="BI1176" s="41">
        <f t="shared" si="701"/>
        <v>9.0909090909090912E-2</v>
      </c>
      <c r="BJ1176" s="41">
        <f t="shared" si="702"/>
        <v>0</v>
      </c>
      <c r="BK1176" s="41">
        <f t="shared" si="703"/>
        <v>0</v>
      </c>
      <c r="BL1176" s="41">
        <f t="shared" si="704"/>
        <v>0</v>
      </c>
      <c r="BM1176" s="41">
        <f t="shared" si="705"/>
        <v>1</v>
      </c>
      <c r="BN1176" s="41">
        <f t="shared" si="706"/>
        <v>0</v>
      </c>
      <c r="BO1176" s="41">
        <f t="shared" si="707"/>
        <v>0</v>
      </c>
      <c r="BP1176" s="41">
        <f t="shared" si="708"/>
        <v>1</v>
      </c>
      <c r="BQ1176" s="41">
        <f t="shared" si="709"/>
        <v>0</v>
      </c>
      <c r="BR1176" s="41">
        <f t="shared" si="710"/>
        <v>0</v>
      </c>
      <c r="BS1176" s="41">
        <f t="shared" si="711"/>
        <v>0.27272727272727271</v>
      </c>
      <c r="BT1176" s="41">
        <f t="shared" si="712"/>
        <v>0.72727272727272729</v>
      </c>
      <c r="BU1176" s="41">
        <f t="shared" si="713"/>
        <v>0</v>
      </c>
      <c r="BV1176" s="41">
        <f t="shared" si="714"/>
        <v>0</v>
      </c>
      <c r="BW1176" s="41">
        <f t="shared" si="715"/>
        <v>1</v>
      </c>
      <c r="BX1176" s="41" t="str">
        <f t="shared" si="720"/>
        <v>2015Nurse practitionersSaskatchewan</v>
      </c>
      <c r="BY1176" s="51">
        <f>VLOOKUP(BX1176,'%workplace'!$A$1:$F$381,6,FALSE)</f>
        <v>172</v>
      </c>
      <c r="BZ1176" s="32">
        <f t="shared" si="721"/>
        <v>0.12790697674418605</v>
      </c>
    </row>
    <row r="1177" spans="1:78" s="8" customFormat="1" hidden="1" x14ac:dyDescent="0.2">
      <c r="A1177" s="8" t="str">
        <f t="shared" si="719"/>
        <v>2015Nurse practitionersSaskatchewanOther places of work</v>
      </c>
      <c r="B1177" s="8" t="s">
        <v>5</v>
      </c>
      <c r="C1177" s="8" t="s">
        <v>21</v>
      </c>
      <c r="D1177" s="8" t="s">
        <v>13</v>
      </c>
      <c r="E1177" s="8">
        <v>2015</v>
      </c>
      <c r="F1177" s="8">
        <v>14</v>
      </c>
      <c r="G1177" s="8">
        <v>1</v>
      </c>
      <c r="H1177" s="8">
        <v>0</v>
      </c>
      <c r="I1177" s="8">
        <v>0</v>
      </c>
      <c r="J1177" s="8">
        <v>3</v>
      </c>
      <c r="K1177" s="8">
        <v>2</v>
      </c>
      <c r="L1177" s="8">
        <v>2</v>
      </c>
      <c r="M1177" s="8">
        <v>1</v>
      </c>
      <c r="N1177" s="8">
        <v>4</v>
      </c>
      <c r="O1177" s="8">
        <v>3</v>
      </c>
      <c r="P1177" s="8">
        <v>0</v>
      </c>
      <c r="Q1177" s="8">
        <v>0</v>
      </c>
      <c r="R1177" s="8">
        <v>0</v>
      </c>
      <c r="S1177" s="8">
        <v>0</v>
      </c>
      <c r="T1177" s="8">
        <v>0</v>
      </c>
      <c r="U1177" s="8">
        <v>14</v>
      </c>
      <c r="V1177" s="8">
        <v>0</v>
      </c>
      <c r="W1177" s="8">
        <v>1</v>
      </c>
      <c r="X1177" s="8">
        <v>12</v>
      </c>
      <c r="Y1177" s="8">
        <v>2</v>
      </c>
      <c r="Z1177" s="8">
        <v>1</v>
      </c>
      <c r="AA1177" s="8">
        <v>0</v>
      </c>
      <c r="AB1177" s="8">
        <v>0</v>
      </c>
      <c r="AC1177" s="8">
        <v>0</v>
      </c>
      <c r="AD1177" s="8">
        <v>15</v>
      </c>
      <c r="AE1177" s="8">
        <v>0</v>
      </c>
      <c r="AF1177" s="8">
        <v>1</v>
      </c>
      <c r="AG1177" s="8">
        <v>11</v>
      </c>
      <c r="AH1177" s="8">
        <v>3</v>
      </c>
      <c r="AI1177" s="8">
        <v>0</v>
      </c>
      <c r="AJ1177" s="8">
        <v>3</v>
      </c>
      <c r="AK1177" s="8">
        <v>12</v>
      </c>
      <c r="AL1177" s="8">
        <v>0</v>
      </c>
      <c r="AM1177" s="8">
        <v>0</v>
      </c>
      <c r="AN1177" s="8">
        <v>15</v>
      </c>
      <c r="AO1177" s="41">
        <f t="shared" si="716"/>
        <v>0.93333333333333335</v>
      </c>
      <c r="AP1177" s="41">
        <f t="shared" si="717"/>
        <v>6.6666666666666666E-2</v>
      </c>
      <c r="AQ1177" s="41">
        <f t="shared" si="718"/>
        <v>0</v>
      </c>
      <c r="AR1177" s="41">
        <f t="shared" si="684"/>
        <v>0</v>
      </c>
      <c r="AS1177" s="41">
        <f t="shared" si="685"/>
        <v>0.2</v>
      </c>
      <c r="AT1177" s="41">
        <f t="shared" si="686"/>
        <v>0.13333333333333333</v>
      </c>
      <c r="AU1177" s="41">
        <f t="shared" si="687"/>
        <v>0.13333333333333333</v>
      </c>
      <c r="AV1177" s="41">
        <f t="shared" si="688"/>
        <v>6.6666666666666666E-2</v>
      </c>
      <c r="AW1177" s="41">
        <f t="shared" si="689"/>
        <v>0.26666666666666666</v>
      </c>
      <c r="AX1177" s="41">
        <f t="shared" si="690"/>
        <v>0.2</v>
      </c>
      <c r="AY1177" s="41">
        <f t="shared" si="691"/>
        <v>0</v>
      </c>
      <c r="AZ1177" s="41">
        <f t="shared" si="692"/>
        <v>0</v>
      </c>
      <c r="BA1177" s="41">
        <f t="shared" si="693"/>
        <v>0</v>
      </c>
      <c r="BB1177" s="41">
        <f t="shared" si="694"/>
        <v>0</v>
      </c>
      <c r="BC1177" s="41">
        <f t="shared" si="695"/>
        <v>0</v>
      </c>
      <c r="BD1177" s="41">
        <f t="shared" si="696"/>
        <v>0.93333333333333335</v>
      </c>
      <c r="BE1177" s="41">
        <f t="shared" si="697"/>
        <v>0</v>
      </c>
      <c r="BF1177" s="41">
        <f t="shared" si="698"/>
        <v>6.6666666666666666E-2</v>
      </c>
      <c r="BG1177" s="41">
        <f t="shared" si="699"/>
        <v>0.8</v>
      </c>
      <c r="BH1177" s="41">
        <f t="shared" si="700"/>
        <v>0.13333333333333333</v>
      </c>
      <c r="BI1177" s="41">
        <f t="shared" si="701"/>
        <v>6.6666666666666666E-2</v>
      </c>
      <c r="BJ1177" s="41">
        <f t="shared" si="702"/>
        <v>0</v>
      </c>
      <c r="BK1177" s="41">
        <f t="shared" si="703"/>
        <v>0</v>
      </c>
      <c r="BL1177" s="41">
        <f t="shared" si="704"/>
        <v>0</v>
      </c>
      <c r="BM1177" s="41">
        <f t="shared" si="705"/>
        <v>1</v>
      </c>
      <c r="BN1177" s="41">
        <f t="shared" si="706"/>
        <v>0</v>
      </c>
      <c r="BO1177" s="41">
        <f t="shared" si="707"/>
        <v>6.6666666666666666E-2</v>
      </c>
      <c r="BP1177" s="41">
        <f t="shared" si="708"/>
        <v>0.73333333333333328</v>
      </c>
      <c r="BQ1177" s="41">
        <f t="shared" si="709"/>
        <v>0.2</v>
      </c>
      <c r="BR1177" s="41">
        <f t="shared" si="710"/>
        <v>0</v>
      </c>
      <c r="BS1177" s="41">
        <f t="shared" si="711"/>
        <v>0.2</v>
      </c>
      <c r="BT1177" s="41">
        <f t="shared" si="712"/>
        <v>0.8</v>
      </c>
      <c r="BU1177" s="41">
        <f t="shared" si="713"/>
        <v>0</v>
      </c>
      <c r="BV1177" s="41">
        <f t="shared" si="714"/>
        <v>0</v>
      </c>
      <c r="BW1177" s="41">
        <f t="shared" si="715"/>
        <v>1</v>
      </c>
      <c r="BX1177" s="41" t="str">
        <f t="shared" si="720"/>
        <v>2015Nurse practitionersSaskatchewan</v>
      </c>
      <c r="BY1177" s="51">
        <f>VLOOKUP(BX1177,'%workplace'!$A$1:$F$381,6,FALSE)</f>
        <v>172</v>
      </c>
      <c r="BZ1177" s="32">
        <f t="shared" si="721"/>
        <v>8.7209302325581398E-2</v>
      </c>
    </row>
    <row r="1178" spans="1:78" s="8" customFormat="1" hidden="1" x14ac:dyDescent="0.2">
      <c r="A1178" s="8" t="str">
        <f t="shared" si="719"/>
        <v>2015Nurse practitionersSaskatchewanUnknown places of work</v>
      </c>
      <c r="B1178" s="8" t="s">
        <v>5</v>
      </c>
      <c r="C1178" s="8" t="s">
        <v>21</v>
      </c>
      <c r="D1178" s="8" t="s">
        <v>49</v>
      </c>
      <c r="E1178" s="8">
        <v>2015</v>
      </c>
      <c r="F1178" s="8">
        <v>9</v>
      </c>
      <c r="G1178" s="8">
        <v>1</v>
      </c>
      <c r="H1178" s="8">
        <v>0</v>
      </c>
      <c r="I1178" s="8">
        <v>1</v>
      </c>
      <c r="J1178" s="8">
        <v>0</v>
      </c>
      <c r="K1178" s="8">
        <v>2</v>
      </c>
      <c r="L1178" s="8">
        <v>2</v>
      </c>
      <c r="M1178" s="8">
        <v>0</v>
      </c>
      <c r="N1178" s="8">
        <v>1</v>
      </c>
      <c r="O1178" s="8">
        <v>3</v>
      </c>
      <c r="P1178" s="8">
        <v>1</v>
      </c>
      <c r="Q1178" s="8">
        <v>0</v>
      </c>
      <c r="R1178" s="8">
        <v>0</v>
      </c>
      <c r="S1178" s="8">
        <v>0</v>
      </c>
      <c r="T1178" s="8">
        <v>0</v>
      </c>
      <c r="U1178" s="8">
        <v>9</v>
      </c>
      <c r="V1178" s="8">
        <v>0</v>
      </c>
      <c r="W1178" s="8">
        <v>1</v>
      </c>
      <c r="X1178" s="8">
        <v>7</v>
      </c>
      <c r="Y1178" s="8">
        <v>2</v>
      </c>
      <c r="Z1178" s="8">
        <v>1</v>
      </c>
      <c r="AA1178" s="8">
        <v>0</v>
      </c>
      <c r="AB1178" s="8">
        <v>0</v>
      </c>
      <c r="AC1178" s="8">
        <v>10</v>
      </c>
      <c r="AD1178" s="8">
        <v>0</v>
      </c>
      <c r="AE1178" s="8">
        <v>0</v>
      </c>
      <c r="AF1178" s="8">
        <v>0</v>
      </c>
      <c r="AG1178" s="8">
        <v>0</v>
      </c>
      <c r="AH1178" s="8">
        <v>0</v>
      </c>
      <c r="AI1178" s="8">
        <v>0</v>
      </c>
      <c r="AJ1178" s="8">
        <v>4</v>
      </c>
      <c r="AK1178" s="8">
        <v>6</v>
      </c>
      <c r="AL1178" s="8">
        <v>10</v>
      </c>
      <c r="AM1178" s="8">
        <v>0</v>
      </c>
      <c r="AN1178" s="8">
        <v>10</v>
      </c>
      <c r="AO1178" s="41">
        <f t="shared" si="716"/>
        <v>0.9</v>
      </c>
      <c r="AP1178" s="41">
        <f t="shared" si="717"/>
        <v>0.1</v>
      </c>
      <c r="AQ1178" s="41">
        <f t="shared" si="718"/>
        <v>0</v>
      </c>
      <c r="AR1178" s="41">
        <f t="shared" si="684"/>
        <v>0.1</v>
      </c>
      <c r="AS1178" s="41">
        <f t="shared" si="685"/>
        <v>0</v>
      </c>
      <c r="AT1178" s="41">
        <f t="shared" si="686"/>
        <v>0.2</v>
      </c>
      <c r="AU1178" s="41">
        <f t="shared" si="687"/>
        <v>0.2</v>
      </c>
      <c r="AV1178" s="41">
        <f t="shared" si="688"/>
        <v>0</v>
      </c>
      <c r="AW1178" s="41">
        <f t="shared" si="689"/>
        <v>0.1</v>
      </c>
      <c r="AX1178" s="41">
        <f t="shared" si="690"/>
        <v>0.3</v>
      </c>
      <c r="AY1178" s="41">
        <f t="shared" si="691"/>
        <v>0.1</v>
      </c>
      <c r="AZ1178" s="41">
        <f t="shared" si="692"/>
        <v>0</v>
      </c>
      <c r="BA1178" s="41">
        <f t="shared" si="693"/>
        <v>0</v>
      </c>
      <c r="BB1178" s="41">
        <f t="shared" si="694"/>
        <v>0</v>
      </c>
      <c r="BC1178" s="41">
        <f t="shared" si="695"/>
        <v>0</v>
      </c>
      <c r="BD1178" s="41">
        <f t="shared" si="696"/>
        <v>0.9</v>
      </c>
      <c r="BE1178" s="41">
        <f t="shared" si="697"/>
        <v>0</v>
      </c>
      <c r="BF1178" s="41">
        <f t="shared" si="698"/>
        <v>0.1</v>
      </c>
      <c r="BG1178" s="41">
        <f t="shared" si="699"/>
        <v>0.7</v>
      </c>
      <c r="BH1178" s="41">
        <f t="shared" si="700"/>
        <v>0.2</v>
      </c>
      <c r="BI1178" s="41">
        <f t="shared" si="701"/>
        <v>0.1</v>
      </c>
      <c r="BJ1178" s="41">
        <f t="shared" si="702"/>
        <v>0</v>
      </c>
      <c r="BK1178" s="41">
        <f t="shared" si="703"/>
        <v>0</v>
      </c>
      <c r="BL1178" s="41">
        <f t="shared" si="704"/>
        <v>1</v>
      </c>
      <c r="BM1178" s="41">
        <f t="shared" si="705"/>
        <v>0</v>
      </c>
      <c r="BN1178" s="41">
        <f t="shared" si="706"/>
        <v>0</v>
      </c>
      <c r="BO1178" s="41">
        <f t="shared" si="707"/>
        <v>0</v>
      </c>
      <c r="BP1178" s="41">
        <f t="shared" si="708"/>
        <v>0</v>
      </c>
      <c r="BQ1178" s="41">
        <f t="shared" si="709"/>
        <v>0</v>
      </c>
      <c r="BR1178" s="41">
        <f t="shared" si="710"/>
        <v>0</v>
      </c>
      <c r="BS1178" s="41">
        <f t="shared" si="711"/>
        <v>0.4</v>
      </c>
      <c r="BT1178" s="41">
        <f t="shared" si="712"/>
        <v>0.6</v>
      </c>
      <c r="BU1178" s="41">
        <f t="shared" si="713"/>
        <v>1</v>
      </c>
      <c r="BV1178" s="41">
        <f t="shared" si="714"/>
        <v>0</v>
      </c>
      <c r="BW1178" s="41">
        <f t="shared" si="715"/>
        <v>1</v>
      </c>
      <c r="BX1178" s="41" t="str">
        <f t="shared" si="720"/>
        <v>2015Nurse practitionersSaskatchewan</v>
      </c>
      <c r="BY1178" s="51">
        <f>VLOOKUP(BX1178,'%workplace'!$A$1:$F$381,6,FALSE)</f>
        <v>172</v>
      </c>
      <c r="BZ1178" s="32">
        <f t="shared" si="721"/>
        <v>5.8139534883720929E-2</v>
      </c>
    </row>
    <row r="1179" spans="1:78" s="8" customFormat="1" hidden="1" x14ac:dyDescent="0.2">
      <c r="A1179" s="8" t="str">
        <f t="shared" si="719"/>
        <v>2015Nurse practitionersAlbertaAll places of work</v>
      </c>
      <c r="B1179" s="8" t="s">
        <v>5</v>
      </c>
      <c r="C1179" s="8" t="s">
        <v>22</v>
      </c>
      <c r="D1179" s="8" t="s">
        <v>9</v>
      </c>
      <c r="E1179" s="8">
        <v>2015</v>
      </c>
      <c r="F1179" s="8">
        <v>346</v>
      </c>
      <c r="G1179" s="8">
        <v>31</v>
      </c>
      <c r="H1179" s="8">
        <v>0</v>
      </c>
      <c r="I1179" s="8">
        <v>2</v>
      </c>
      <c r="J1179" s="8">
        <v>45</v>
      </c>
      <c r="K1179" s="8">
        <v>62</v>
      </c>
      <c r="L1179" s="8">
        <v>67</v>
      </c>
      <c r="M1179" s="8">
        <v>66</v>
      </c>
      <c r="N1179" s="8">
        <v>57</v>
      </c>
      <c r="O1179" s="8">
        <v>43</v>
      </c>
      <c r="P1179" s="8">
        <v>28</v>
      </c>
      <c r="Q1179" s="8">
        <v>7</v>
      </c>
      <c r="R1179" s="8">
        <v>0</v>
      </c>
      <c r="S1179" s="8">
        <v>0</v>
      </c>
      <c r="T1179" s="8">
        <v>0</v>
      </c>
      <c r="U1179" s="8">
        <v>371</v>
      </c>
      <c r="V1179" s="8">
        <v>6</v>
      </c>
      <c r="W1179" s="8">
        <v>0</v>
      </c>
      <c r="X1179" s="8">
        <v>283</v>
      </c>
      <c r="Y1179" s="8">
        <v>70</v>
      </c>
      <c r="Z1179" s="8">
        <v>20</v>
      </c>
      <c r="AA1179" s="8">
        <v>4</v>
      </c>
      <c r="AB1179" s="8">
        <v>4</v>
      </c>
      <c r="AC1179" s="8">
        <v>6</v>
      </c>
      <c r="AD1179" s="8">
        <v>327</v>
      </c>
      <c r="AE1179" s="8">
        <v>40</v>
      </c>
      <c r="AF1179" s="8">
        <v>5</v>
      </c>
      <c r="AG1179" s="8">
        <v>320</v>
      </c>
      <c r="AH1179" s="8">
        <v>14</v>
      </c>
      <c r="AI1179" s="8">
        <v>1</v>
      </c>
      <c r="AJ1179" s="8">
        <v>20</v>
      </c>
      <c r="AK1179" s="8">
        <v>357</v>
      </c>
      <c r="AL1179" s="8">
        <v>37</v>
      </c>
      <c r="AM1179" s="8">
        <v>0</v>
      </c>
      <c r="AN1179" s="8">
        <v>377</v>
      </c>
      <c r="AO1179" s="41">
        <f t="shared" si="716"/>
        <v>0.91777188328912462</v>
      </c>
      <c r="AP1179" s="41">
        <f t="shared" si="717"/>
        <v>8.2228116710875335E-2</v>
      </c>
      <c r="AQ1179" s="41">
        <f t="shared" si="718"/>
        <v>0</v>
      </c>
      <c r="AR1179" s="41">
        <f t="shared" si="684"/>
        <v>5.3050397877984082E-3</v>
      </c>
      <c r="AS1179" s="41">
        <f t="shared" si="685"/>
        <v>0.11936339522546419</v>
      </c>
      <c r="AT1179" s="41">
        <f t="shared" si="686"/>
        <v>0.16445623342175067</v>
      </c>
      <c r="AU1179" s="41">
        <f t="shared" si="687"/>
        <v>0.17771883289124668</v>
      </c>
      <c r="AV1179" s="41">
        <f t="shared" si="688"/>
        <v>0.17506631299734748</v>
      </c>
      <c r="AW1179" s="41">
        <f t="shared" si="689"/>
        <v>0.15119363395225463</v>
      </c>
      <c r="AX1179" s="41">
        <f t="shared" si="690"/>
        <v>0.11405835543766578</v>
      </c>
      <c r="AY1179" s="41">
        <f t="shared" si="691"/>
        <v>7.4270557029177717E-2</v>
      </c>
      <c r="AZ1179" s="41">
        <f t="shared" si="692"/>
        <v>1.8567639257294429E-2</v>
      </c>
      <c r="BA1179" s="41">
        <f t="shared" si="693"/>
        <v>0</v>
      </c>
      <c r="BB1179" s="41">
        <f t="shared" si="694"/>
        <v>0</v>
      </c>
      <c r="BC1179" s="41">
        <f t="shared" si="695"/>
        <v>0</v>
      </c>
      <c r="BD1179" s="41">
        <f t="shared" si="696"/>
        <v>0.98408488063660482</v>
      </c>
      <c r="BE1179" s="41">
        <f t="shared" si="697"/>
        <v>1.5915119363395226E-2</v>
      </c>
      <c r="BF1179" s="41">
        <f t="shared" si="698"/>
        <v>0</v>
      </c>
      <c r="BG1179" s="41">
        <f t="shared" si="699"/>
        <v>0.75066312997347484</v>
      </c>
      <c r="BH1179" s="41">
        <f t="shared" si="700"/>
        <v>0.1856763925729443</v>
      </c>
      <c r="BI1179" s="41">
        <f t="shared" si="701"/>
        <v>5.3050397877984087E-2</v>
      </c>
      <c r="BJ1179" s="41">
        <f t="shared" si="702"/>
        <v>1.0610079575596816E-2</v>
      </c>
      <c r="BK1179" s="41">
        <f t="shared" si="703"/>
        <v>1.0610079575596816E-2</v>
      </c>
      <c r="BL1179" s="41">
        <f t="shared" si="704"/>
        <v>1.5915119363395226E-2</v>
      </c>
      <c r="BM1179" s="41">
        <f t="shared" si="705"/>
        <v>0.86737400530503983</v>
      </c>
      <c r="BN1179" s="41">
        <f t="shared" si="706"/>
        <v>0.10610079575596817</v>
      </c>
      <c r="BO1179" s="41">
        <f t="shared" si="707"/>
        <v>1.3262599469496022E-2</v>
      </c>
      <c r="BP1179" s="41">
        <f t="shared" si="708"/>
        <v>0.8488063660477454</v>
      </c>
      <c r="BQ1179" s="41">
        <f t="shared" si="709"/>
        <v>3.7135278514588858E-2</v>
      </c>
      <c r="BR1179" s="41">
        <f t="shared" si="710"/>
        <v>2.6525198938992041E-3</v>
      </c>
      <c r="BS1179" s="41">
        <f t="shared" si="711"/>
        <v>5.3050397877984087E-2</v>
      </c>
      <c r="BT1179" s="41">
        <f t="shared" si="712"/>
        <v>0.94694960212201595</v>
      </c>
      <c r="BU1179" s="41">
        <f t="shared" si="713"/>
        <v>9.8143236074270557E-2</v>
      </c>
      <c r="BV1179" s="41">
        <f t="shared" si="714"/>
        <v>0</v>
      </c>
      <c r="BW1179" s="41">
        <f t="shared" si="715"/>
        <v>1</v>
      </c>
      <c r="BX1179" s="41" t="str">
        <f t="shared" si="720"/>
        <v>2015Nurse practitionersAlberta</v>
      </c>
      <c r="BY1179" s="51">
        <f>VLOOKUP(BX1179,'%workplace'!$A$1:$F$381,6,FALSE)</f>
        <v>377</v>
      </c>
      <c r="BZ1179" s="32">
        <f t="shared" si="721"/>
        <v>1</v>
      </c>
    </row>
    <row r="1180" spans="1:78" s="8" customFormat="1" hidden="1" x14ac:dyDescent="0.2">
      <c r="A1180" s="8" t="str">
        <f t="shared" si="719"/>
        <v>2015Nurse practitionersAlbertaCommunity health</v>
      </c>
      <c r="B1180" s="8" t="s">
        <v>5</v>
      </c>
      <c r="C1180" s="8" t="s">
        <v>22</v>
      </c>
      <c r="D1180" s="8" t="s">
        <v>11</v>
      </c>
      <c r="E1180" s="8">
        <v>2015</v>
      </c>
      <c r="F1180" s="8">
        <v>72</v>
      </c>
      <c r="G1180" s="8">
        <v>7</v>
      </c>
      <c r="H1180" s="8">
        <v>0</v>
      </c>
      <c r="I1180" s="8">
        <v>0</v>
      </c>
      <c r="J1180" s="8">
        <v>9</v>
      </c>
      <c r="K1180" s="8">
        <v>9</v>
      </c>
      <c r="L1180" s="8">
        <v>12</v>
      </c>
      <c r="M1180" s="8">
        <v>10</v>
      </c>
      <c r="N1180" s="8">
        <v>13</v>
      </c>
      <c r="O1180" s="8">
        <v>11</v>
      </c>
      <c r="P1180" s="8">
        <v>10</v>
      </c>
      <c r="Q1180" s="8">
        <v>5</v>
      </c>
      <c r="R1180" s="8">
        <v>0</v>
      </c>
      <c r="S1180" s="8">
        <v>0</v>
      </c>
      <c r="T1180" s="8">
        <v>0</v>
      </c>
      <c r="U1180" s="8">
        <v>77</v>
      </c>
      <c r="V1180" s="8">
        <v>2</v>
      </c>
      <c r="W1180" s="8">
        <v>0</v>
      </c>
      <c r="X1180" s="8">
        <v>55</v>
      </c>
      <c r="Y1180" s="8">
        <v>20</v>
      </c>
      <c r="Z1180" s="8">
        <v>4</v>
      </c>
      <c r="AA1180" s="8">
        <v>0</v>
      </c>
      <c r="AB1180" s="8">
        <v>0</v>
      </c>
      <c r="AC1180" s="8">
        <v>0</v>
      </c>
      <c r="AD1180" s="8">
        <v>75</v>
      </c>
      <c r="AE1180" s="8">
        <v>4</v>
      </c>
      <c r="AF1180" s="8">
        <v>2</v>
      </c>
      <c r="AG1180" s="8">
        <v>67</v>
      </c>
      <c r="AH1180" s="8">
        <v>1</v>
      </c>
      <c r="AI1180" s="8">
        <v>0</v>
      </c>
      <c r="AJ1180" s="8">
        <v>10</v>
      </c>
      <c r="AK1180" s="8">
        <v>69</v>
      </c>
      <c r="AL1180" s="8">
        <v>9</v>
      </c>
      <c r="AM1180" s="8">
        <v>0</v>
      </c>
      <c r="AN1180" s="8">
        <v>79</v>
      </c>
      <c r="AO1180" s="41">
        <f t="shared" si="716"/>
        <v>0.91139240506329111</v>
      </c>
      <c r="AP1180" s="41">
        <f t="shared" si="717"/>
        <v>8.8607594936708861E-2</v>
      </c>
      <c r="AQ1180" s="41">
        <f t="shared" si="718"/>
        <v>0</v>
      </c>
      <c r="AR1180" s="41">
        <f t="shared" si="684"/>
        <v>0</v>
      </c>
      <c r="AS1180" s="41">
        <f t="shared" si="685"/>
        <v>0.11392405063291139</v>
      </c>
      <c r="AT1180" s="41">
        <f t="shared" si="686"/>
        <v>0.11392405063291139</v>
      </c>
      <c r="AU1180" s="41">
        <f t="shared" si="687"/>
        <v>0.15189873417721519</v>
      </c>
      <c r="AV1180" s="41">
        <f t="shared" si="688"/>
        <v>0.12658227848101267</v>
      </c>
      <c r="AW1180" s="41">
        <f t="shared" si="689"/>
        <v>0.16455696202531644</v>
      </c>
      <c r="AX1180" s="41">
        <f t="shared" si="690"/>
        <v>0.13924050632911392</v>
      </c>
      <c r="AY1180" s="41">
        <f t="shared" si="691"/>
        <v>0.12658227848101267</v>
      </c>
      <c r="AZ1180" s="41">
        <f t="shared" si="692"/>
        <v>6.3291139240506333E-2</v>
      </c>
      <c r="BA1180" s="41">
        <f t="shared" si="693"/>
        <v>0</v>
      </c>
      <c r="BB1180" s="41">
        <f t="shared" si="694"/>
        <v>0</v>
      </c>
      <c r="BC1180" s="41">
        <f t="shared" si="695"/>
        <v>0</v>
      </c>
      <c r="BD1180" s="41">
        <f t="shared" si="696"/>
        <v>0.97468354430379744</v>
      </c>
      <c r="BE1180" s="41">
        <f t="shared" si="697"/>
        <v>2.5316455696202531E-2</v>
      </c>
      <c r="BF1180" s="41">
        <f t="shared" si="698"/>
        <v>0</v>
      </c>
      <c r="BG1180" s="41">
        <f t="shared" si="699"/>
        <v>0.69620253164556967</v>
      </c>
      <c r="BH1180" s="41">
        <f t="shared" si="700"/>
        <v>0.25316455696202533</v>
      </c>
      <c r="BI1180" s="41">
        <f t="shared" si="701"/>
        <v>5.0632911392405063E-2</v>
      </c>
      <c r="BJ1180" s="41">
        <f t="shared" si="702"/>
        <v>0</v>
      </c>
      <c r="BK1180" s="41">
        <f t="shared" si="703"/>
        <v>0</v>
      </c>
      <c r="BL1180" s="41">
        <f t="shared" si="704"/>
        <v>0</v>
      </c>
      <c r="BM1180" s="41">
        <f t="shared" si="705"/>
        <v>0.94936708860759489</v>
      </c>
      <c r="BN1180" s="41">
        <f t="shared" si="706"/>
        <v>5.0632911392405063E-2</v>
      </c>
      <c r="BO1180" s="41">
        <f t="shared" si="707"/>
        <v>2.5316455696202531E-2</v>
      </c>
      <c r="BP1180" s="41">
        <f t="shared" si="708"/>
        <v>0.84810126582278478</v>
      </c>
      <c r="BQ1180" s="41">
        <f t="shared" si="709"/>
        <v>1.2658227848101266E-2</v>
      </c>
      <c r="BR1180" s="41">
        <f t="shared" si="710"/>
        <v>0</v>
      </c>
      <c r="BS1180" s="41">
        <f t="shared" si="711"/>
        <v>0.12658227848101267</v>
      </c>
      <c r="BT1180" s="41">
        <f t="shared" si="712"/>
        <v>0.87341772151898733</v>
      </c>
      <c r="BU1180" s="41">
        <f t="shared" si="713"/>
        <v>0.11392405063291139</v>
      </c>
      <c r="BV1180" s="41">
        <f t="shared" si="714"/>
        <v>0</v>
      </c>
      <c r="BW1180" s="41">
        <f t="shared" si="715"/>
        <v>1</v>
      </c>
      <c r="BX1180" s="41" t="str">
        <f t="shared" si="720"/>
        <v>2015Nurse practitionersAlberta</v>
      </c>
      <c r="BY1180" s="51">
        <f>VLOOKUP(BX1180,'%workplace'!$A$1:$F$381,6,FALSE)</f>
        <v>377</v>
      </c>
      <c r="BZ1180" s="32">
        <f t="shared" si="721"/>
        <v>0.20954907161803712</v>
      </c>
    </row>
    <row r="1181" spans="1:78" s="8" customFormat="1" hidden="1" x14ac:dyDescent="0.2">
      <c r="A1181" s="8" t="str">
        <f t="shared" si="719"/>
        <v>2015Nurse practitionersAlbertaNursing home/long-term care</v>
      </c>
      <c r="B1181" s="8" t="s">
        <v>5</v>
      </c>
      <c r="C1181" s="8" t="s">
        <v>22</v>
      </c>
      <c r="D1181" s="8" t="s">
        <v>12</v>
      </c>
      <c r="E1181" s="8">
        <v>2015</v>
      </c>
      <c r="F1181" s="8">
        <v>8</v>
      </c>
      <c r="G1181" s="8">
        <v>0</v>
      </c>
      <c r="H1181" s="8">
        <v>0</v>
      </c>
      <c r="I1181" s="8">
        <v>0</v>
      </c>
      <c r="J1181" s="8">
        <v>0</v>
      </c>
      <c r="K1181" s="8">
        <v>0</v>
      </c>
      <c r="L1181" s="8">
        <v>2</v>
      </c>
      <c r="M1181" s="8">
        <v>1</v>
      </c>
      <c r="N1181" s="8">
        <v>4</v>
      </c>
      <c r="O1181" s="8">
        <v>1</v>
      </c>
      <c r="P1181" s="8">
        <v>0</v>
      </c>
      <c r="Q1181" s="8">
        <v>0</v>
      </c>
      <c r="R1181" s="8">
        <v>0</v>
      </c>
      <c r="S1181" s="8">
        <v>0</v>
      </c>
      <c r="T1181" s="8">
        <v>0</v>
      </c>
      <c r="U1181" s="8">
        <v>8</v>
      </c>
      <c r="V1181" s="8">
        <v>0</v>
      </c>
      <c r="W1181" s="8">
        <v>0</v>
      </c>
      <c r="X1181" s="8">
        <v>7</v>
      </c>
      <c r="Y1181" s="8">
        <v>1</v>
      </c>
      <c r="Z1181" s="8">
        <v>0</v>
      </c>
      <c r="AA1181" s="8">
        <v>0</v>
      </c>
      <c r="AB1181" s="8">
        <v>0</v>
      </c>
      <c r="AC1181" s="8">
        <v>0</v>
      </c>
      <c r="AD1181" s="8">
        <v>8</v>
      </c>
      <c r="AE1181" s="8">
        <v>0</v>
      </c>
      <c r="AF1181" s="8">
        <v>0</v>
      </c>
      <c r="AG1181" s="8">
        <v>7</v>
      </c>
      <c r="AH1181" s="8">
        <v>0</v>
      </c>
      <c r="AI1181" s="8">
        <v>0</v>
      </c>
      <c r="AJ1181" s="8">
        <v>0</v>
      </c>
      <c r="AK1181" s="8">
        <v>8</v>
      </c>
      <c r="AL1181" s="8">
        <v>1</v>
      </c>
      <c r="AM1181" s="8">
        <v>0</v>
      </c>
      <c r="AN1181" s="8">
        <v>8</v>
      </c>
      <c r="AO1181" s="41">
        <f t="shared" si="716"/>
        <v>1</v>
      </c>
      <c r="AP1181" s="41">
        <f t="shared" si="717"/>
        <v>0</v>
      </c>
      <c r="AQ1181" s="41">
        <f t="shared" si="718"/>
        <v>0</v>
      </c>
      <c r="AR1181" s="41">
        <f t="shared" si="684"/>
        <v>0</v>
      </c>
      <c r="AS1181" s="41">
        <f t="shared" si="685"/>
        <v>0</v>
      </c>
      <c r="AT1181" s="41">
        <f t="shared" si="686"/>
        <v>0</v>
      </c>
      <c r="AU1181" s="41">
        <f t="shared" si="687"/>
        <v>0.25</v>
      </c>
      <c r="AV1181" s="41">
        <f t="shared" si="688"/>
        <v>0.125</v>
      </c>
      <c r="AW1181" s="41">
        <f t="shared" si="689"/>
        <v>0.5</v>
      </c>
      <c r="AX1181" s="41">
        <f t="shared" si="690"/>
        <v>0.125</v>
      </c>
      <c r="AY1181" s="41">
        <f t="shared" si="691"/>
        <v>0</v>
      </c>
      <c r="AZ1181" s="41">
        <f t="shared" si="692"/>
        <v>0</v>
      </c>
      <c r="BA1181" s="41">
        <f t="shared" si="693"/>
        <v>0</v>
      </c>
      <c r="BB1181" s="41">
        <f t="shared" si="694"/>
        <v>0</v>
      </c>
      <c r="BC1181" s="41">
        <f t="shared" si="695"/>
        <v>0</v>
      </c>
      <c r="BD1181" s="41">
        <f t="shared" si="696"/>
        <v>1</v>
      </c>
      <c r="BE1181" s="41">
        <f t="shared" si="697"/>
        <v>0</v>
      </c>
      <c r="BF1181" s="41">
        <f t="shared" si="698"/>
        <v>0</v>
      </c>
      <c r="BG1181" s="41">
        <f t="shared" si="699"/>
        <v>0.875</v>
      </c>
      <c r="BH1181" s="41">
        <f t="shared" si="700"/>
        <v>0.125</v>
      </c>
      <c r="BI1181" s="41">
        <f t="shared" si="701"/>
        <v>0</v>
      </c>
      <c r="BJ1181" s="41">
        <f t="shared" si="702"/>
        <v>0</v>
      </c>
      <c r="BK1181" s="41">
        <f t="shared" si="703"/>
        <v>0</v>
      </c>
      <c r="BL1181" s="41">
        <f t="shared" si="704"/>
        <v>0</v>
      </c>
      <c r="BM1181" s="41">
        <f t="shared" si="705"/>
        <v>1</v>
      </c>
      <c r="BN1181" s="41">
        <f t="shared" si="706"/>
        <v>0</v>
      </c>
      <c r="BO1181" s="41">
        <f t="shared" si="707"/>
        <v>0</v>
      </c>
      <c r="BP1181" s="41">
        <f t="shared" si="708"/>
        <v>0.875</v>
      </c>
      <c r="BQ1181" s="41">
        <f t="shared" si="709"/>
        <v>0</v>
      </c>
      <c r="BR1181" s="41">
        <f t="shared" si="710"/>
        <v>0</v>
      </c>
      <c r="BS1181" s="41">
        <f t="shared" si="711"/>
        <v>0</v>
      </c>
      <c r="BT1181" s="41">
        <f t="shared" si="712"/>
        <v>1</v>
      </c>
      <c r="BU1181" s="41">
        <f t="shared" si="713"/>
        <v>0.125</v>
      </c>
      <c r="BV1181" s="41">
        <f t="shared" si="714"/>
        <v>0</v>
      </c>
      <c r="BW1181" s="41">
        <f t="shared" si="715"/>
        <v>1</v>
      </c>
      <c r="BX1181" s="41" t="str">
        <f t="shared" si="720"/>
        <v>2015Nurse practitionersAlberta</v>
      </c>
      <c r="BY1181" s="51">
        <f>VLOOKUP(BX1181,'%workplace'!$A$1:$F$381,6,FALSE)</f>
        <v>377</v>
      </c>
      <c r="BZ1181" s="32">
        <f t="shared" si="721"/>
        <v>2.1220159151193633E-2</v>
      </c>
    </row>
    <row r="1182" spans="1:78" s="8" customFormat="1" hidden="1" x14ac:dyDescent="0.2">
      <c r="A1182" s="8" t="str">
        <f t="shared" si="719"/>
        <v>2015Nurse practitionersAlbertaHospital</v>
      </c>
      <c r="B1182" s="8" t="s">
        <v>5</v>
      </c>
      <c r="C1182" s="8" t="s">
        <v>22</v>
      </c>
      <c r="D1182" s="8" t="s">
        <v>10</v>
      </c>
      <c r="E1182" s="8">
        <v>2015</v>
      </c>
      <c r="F1182" s="8">
        <v>195</v>
      </c>
      <c r="G1182" s="8">
        <v>18</v>
      </c>
      <c r="H1182" s="8">
        <v>0</v>
      </c>
      <c r="I1182" s="8">
        <v>1</v>
      </c>
      <c r="J1182" s="8">
        <v>26</v>
      </c>
      <c r="K1182" s="8">
        <v>45</v>
      </c>
      <c r="L1182" s="8">
        <v>41</v>
      </c>
      <c r="M1182" s="8">
        <v>36</v>
      </c>
      <c r="N1182" s="8">
        <v>30</v>
      </c>
      <c r="O1182" s="8">
        <v>24</v>
      </c>
      <c r="P1182" s="8">
        <v>8</v>
      </c>
      <c r="Q1182" s="8">
        <v>2</v>
      </c>
      <c r="R1182" s="8">
        <v>0</v>
      </c>
      <c r="S1182" s="8">
        <v>0</v>
      </c>
      <c r="T1182" s="8">
        <v>0</v>
      </c>
      <c r="U1182" s="8">
        <v>213</v>
      </c>
      <c r="V1182" s="8">
        <v>0</v>
      </c>
      <c r="W1182" s="8">
        <v>0</v>
      </c>
      <c r="X1182" s="8">
        <v>167</v>
      </c>
      <c r="Y1182" s="8">
        <v>34</v>
      </c>
      <c r="Z1182" s="8">
        <v>12</v>
      </c>
      <c r="AA1182" s="8">
        <v>0</v>
      </c>
      <c r="AB1182" s="8">
        <v>2</v>
      </c>
      <c r="AC1182" s="8">
        <v>1</v>
      </c>
      <c r="AD1182" s="8">
        <v>179</v>
      </c>
      <c r="AE1182" s="8">
        <v>31</v>
      </c>
      <c r="AF1182" s="8">
        <v>0</v>
      </c>
      <c r="AG1182" s="8">
        <v>199</v>
      </c>
      <c r="AH1182" s="8">
        <v>1</v>
      </c>
      <c r="AI1182" s="8">
        <v>0</v>
      </c>
      <c r="AJ1182" s="8">
        <v>1</v>
      </c>
      <c r="AK1182" s="8">
        <v>212</v>
      </c>
      <c r="AL1182" s="8">
        <v>13</v>
      </c>
      <c r="AM1182" s="8">
        <v>0</v>
      </c>
      <c r="AN1182" s="8">
        <v>213</v>
      </c>
      <c r="AO1182" s="41">
        <f t="shared" si="716"/>
        <v>0.91549295774647887</v>
      </c>
      <c r="AP1182" s="41">
        <f t="shared" si="717"/>
        <v>8.4507042253521125E-2</v>
      </c>
      <c r="AQ1182" s="41">
        <f t="shared" si="718"/>
        <v>0</v>
      </c>
      <c r="AR1182" s="41">
        <f t="shared" si="684"/>
        <v>4.6948356807511738E-3</v>
      </c>
      <c r="AS1182" s="41">
        <f t="shared" si="685"/>
        <v>0.12206572769953052</v>
      </c>
      <c r="AT1182" s="41">
        <f t="shared" si="686"/>
        <v>0.21126760563380281</v>
      </c>
      <c r="AU1182" s="41">
        <f t="shared" si="687"/>
        <v>0.19248826291079812</v>
      </c>
      <c r="AV1182" s="41">
        <f t="shared" si="688"/>
        <v>0.16901408450704225</v>
      </c>
      <c r="AW1182" s="41">
        <f t="shared" si="689"/>
        <v>0.14084507042253522</v>
      </c>
      <c r="AX1182" s="41">
        <f t="shared" si="690"/>
        <v>0.11267605633802817</v>
      </c>
      <c r="AY1182" s="41">
        <f t="shared" si="691"/>
        <v>3.7558685446009391E-2</v>
      </c>
      <c r="AZ1182" s="41">
        <f t="shared" si="692"/>
        <v>9.3896713615023476E-3</v>
      </c>
      <c r="BA1182" s="41">
        <f t="shared" si="693"/>
        <v>0</v>
      </c>
      <c r="BB1182" s="41">
        <f t="shared" si="694"/>
        <v>0</v>
      </c>
      <c r="BC1182" s="41">
        <f t="shared" si="695"/>
        <v>0</v>
      </c>
      <c r="BD1182" s="41">
        <f t="shared" si="696"/>
        <v>1</v>
      </c>
      <c r="BE1182" s="41">
        <f t="shared" si="697"/>
        <v>0</v>
      </c>
      <c r="BF1182" s="41">
        <f t="shared" si="698"/>
        <v>0</v>
      </c>
      <c r="BG1182" s="41">
        <f t="shared" si="699"/>
        <v>0.784037558685446</v>
      </c>
      <c r="BH1182" s="41">
        <f t="shared" si="700"/>
        <v>0.15962441314553991</v>
      </c>
      <c r="BI1182" s="41">
        <f t="shared" si="701"/>
        <v>5.6338028169014086E-2</v>
      </c>
      <c r="BJ1182" s="41">
        <f t="shared" si="702"/>
        <v>0</v>
      </c>
      <c r="BK1182" s="41">
        <f t="shared" si="703"/>
        <v>9.3896713615023476E-3</v>
      </c>
      <c r="BL1182" s="41">
        <f t="shared" si="704"/>
        <v>4.6948356807511738E-3</v>
      </c>
      <c r="BM1182" s="41">
        <f t="shared" si="705"/>
        <v>0.84037558685446012</v>
      </c>
      <c r="BN1182" s="41">
        <f t="shared" si="706"/>
        <v>0.14553990610328638</v>
      </c>
      <c r="BO1182" s="41">
        <f t="shared" si="707"/>
        <v>0</v>
      </c>
      <c r="BP1182" s="41">
        <f t="shared" si="708"/>
        <v>0.93427230046948362</v>
      </c>
      <c r="BQ1182" s="41">
        <f t="shared" si="709"/>
        <v>4.6948356807511738E-3</v>
      </c>
      <c r="BR1182" s="41">
        <f t="shared" si="710"/>
        <v>0</v>
      </c>
      <c r="BS1182" s="41">
        <f t="shared" si="711"/>
        <v>4.6948356807511738E-3</v>
      </c>
      <c r="BT1182" s="41">
        <f t="shared" si="712"/>
        <v>0.99530516431924887</v>
      </c>
      <c r="BU1182" s="41">
        <f t="shared" si="713"/>
        <v>6.1032863849765258E-2</v>
      </c>
      <c r="BV1182" s="41">
        <f t="shared" si="714"/>
        <v>0</v>
      </c>
      <c r="BW1182" s="41">
        <f t="shared" si="715"/>
        <v>1</v>
      </c>
      <c r="BX1182" s="41" t="str">
        <f t="shared" si="720"/>
        <v>2015Nurse practitionersAlberta</v>
      </c>
      <c r="BY1182" s="51">
        <f>VLOOKUP(BX1182,'%workplace'!$A$1:$F$381,6,FALSE)</f>
        <v>377</v>
      </c>
      <c r="BZ1182" s="32">
        <f t="shared" si="721"/>
        <v>0.56498673740053051</v>
      </c>
    </row>
    <row r="1183" spans="1:78" s="8" customFormat="1" hidden="1" x14ac:dyDescent="0.2">
      <c r="A1183" s="8" t="str">
        <f t="shared" si="719"/>
        <v>2015Nurse practitionersAlbertaOther places of work</v>
      </c>
      <c r="B1183" s="8" t="s">
        <v>5</v>
      </c>
      <c r="C1183" s="8" t="s">
        <v>22</v>
      </c>
      <c r="D1183" s="8" t="s">
        <v>13</v>
      </c>
      <c r="E1183" s="8">
        <v>2015</v>
      </c>
      <c r="F1183" s="8">
        <v>64</v>
      </c>
      <c r="G1183" s="8">
        <v>6</v>
      </c>
      <c r="H1183" s="8">
        <v>0</v>
      </c>
      <c r="I1183" s="8">
        <v>1</v>
      </c>
      <c r="J1183" s="8">
        <v>8</v>
      </c>
      <c r="K1183" s="8">
        <v>7</v>
      </c>
      <c r="L1183" s="8">
        <v>11</v>
      </c>
      <c r="M1183" s="8">
        <v>18</v>
      </c>
      <c r="N1183" s="8">
        <v>10</v>
      </c>
      <c r="O1183" s="8">
        <v>6</v>
      </c>
      <c r="P1183" s="8">
        <v>9</v>
      </c>
      <c r="Q1183" s="8">
        <v>0</v>
      </c>
      <c r="R1183" s="8">
        <v>0</v>
      </c>
      <c r="S1183" s="8">
        <v>0</v>
      </c>
      <c r="T1183" s="8">
        <v>0</v>
      </c>
      <c r="U1183" s="8">
        <v>67</v>
      </c>
      <c r="V1183" s="8">
        <v>3</v>
      </c>
      <c r="W1183" s="8">
        <v>0</v>
      </c>
      <c r="X1183" s="8">
        <v>51</v>
      </c>
      <c r="Y1183" s="8">
        <v>14</v>
      </c>
      <c r="Z1183" s="8">
        <v>4</v>
      </c>
      <c r="AA1183" s="8">
        <v>1</v>
      </c>
      <c r="AB1183" s="8">
        <v>2</v>
      </c>
      <c r="AC1183" s="8">
        <v>0</v>
      </c>
      <c r="AD1183" s="8">
        <v>63</v>
      </c>
      <c r="AE1183" s="8">
        <v>5</v>
      </c>
      <c r="AF1183" s="8">
        <v>3</v>
      </c>
      <c r="AG1183" s="8">
        <v>46</v>
      </c>
      <c r="AH1183" s="8">
        <v>12</v>
      </c>
      <c r="AI1183" s="8">
        <v>1</v>
      </c>
      <c r="AJ1183" s="8">
        <v>6</v>
      </c>
      <c r="AK1183" s="8">
        <v>64</v>
      </c>
      <c r="AL1183" s="8">
        <v>8</v>
      </c>
      <c r="AM1183" s="8">
        <v>0</v>
      </c>
      <c r="AN1183" s="8">
        <v>70</v>
      </c>
      <c r="AO1183" s="41">
        <f t="shared" si="716"/>
        <v>0.91428571428571426</v>
      </c>
      <c r="AP1183" s="41">
        <f t="shared" si="717"/>
        <v>8.5714285714285715E-2</v>
      </c>
      <c r="AQ1183" s="41">
        <f t="shared" si="718"/>
        <v>0</v>
      </c>
      <c r="AR1183" s="41">
        <f t="shared" si="684"/>
        <v>1.4285714285714285E-2</v>
      </c>
      <c r="AS1183" s="41">
        <f t="shared" si="685"/>
        <v>0.11428571428571428</v>
      </c>
      <c r="AT1183" s="41">
        <f t="shared" si="686"/>
        <v>0.1</v>
      </c>
      <c r="AU1183" s="41">
        <f t="shared" si="687"/>
        <v>0.15714285714285714</v>
      </c>
      <c r="AV1183" s="41">
        <f t="shared" si="688"/>
        <v>0.25714285714285712</v>
      </c>
      <c r="AW1183" s="41">
        <f t="shared" si="689"/>
        <v>0.14285714285714285</v>
      </c>
      <c r="AX1183" s="41">
        <f t="shared" si="690"/>
        <v>8.5714285714285715E-2</v>
      </c>
      <c r="AY1183" s="41">
        <f t="shared" si="691"/>
        <v>0.12857142857142856</v>
      </c>
      <c r="AZ1183" s="41">
        <f t="shared" si="692"/>
        <v>0</v>
      </c>
      <c r="BA1183" s="41">
        <f t="shared" si="693"/>
        <v>0</v>
      </c>
      <c r="BB1183" s="41">
        <f t="shared" si="694"/>
        <v>0</v>
      </c>
      <c r="BC1183" s="41">
        <f t="shared" si="695"/>
        <v>0</v>
      </c>
      <c r="BD1183" s="41">
        <f t="shared" si="696"/>
        <v>0.95714285714285718</v>
      </c>
      <c r="BE1183" s="41">
        <f t="shared" si="697"/>
        <v>4.2857142857142858E-2</v>
      </c>
      <c r="BF1183" s="41">
        <f t="shared" si="698"/>
        <v>0</v>
      </c>
      <c r="BG1183" s="41">
        <f t="shared" si="699"/>
        <v>0.72857142857142854</v>
      </c>
      <c r="BH1183" s="41">
        <f t="shared" si="700"/>
        <v>0.2</v>
      </c>
      <c r="BI1183" s="41">
        <f t="shared" si="701"/>
        <v>5.7142857142857141E-2</v>
      </c>
      <c r="BJ1183" s="41">
        <f t="shared" si="702"/>
        <v>1.4285714285714285E-2</v>
      </c>
      <c r="BK1183" s="41">
        <f t="shared" si="703"/>
        <v>2.8571428571428571E-2</v>
      </c>
      <c r="BL1183" s="41">
        <f t="shared" si="704"/>
        <v>0</v>
      </c>
      <c r="BM1183" s="41">
        <f t="shared" si="705"/>
        <v>0.9</v>
      </c>
      <c r="BN1183" s="41">
        <f t="shared" si="706"/>
        <v>7.1428571428571425E-2</v>
      </c>
      <c r="BO1183" s="41">
        <f t="shared" si="707"/>
        <v>4.2857142857142858E-2</v>
      </c>
      <c r="BP1183" s="41">
        <f t="shared" si="708"/>
        <v>0.65714285714285714</v>
      </c>
      <c r="BQ1183" s="41">
        <f t="shared" si="709"/>
        <v>0.17142857142857143</v>
      </c>
      <c r="BR1183" s="41">
        <f t="shared" si="710"/>
        <v>1.4285714285714285E-2</v>
      </c>
      <c r="BS1183" s="41">
        <f t="shared" si="711"/>
        <v>8.5714285714285715E-2</v>
      </c>
      <c r="BT1183" s="41">
        <f t="shared" si="712"/>
        <v>0.91428571428571426</v>
      </c>
      <c r="BU1183" s="41">
        <f t="shared" si="713"/>
        <v>0.11428571428571428</v>
      </c>
      <c r="BV1183" s="41">
        <f t="shared" si="714"/>
        <v>0</v>
      </c>
      <c r="BW1183" s="41">
        <f t="shared" si="715"/>
        <v>1</v>
      </c>
      <c r="BX1183" s="41" t="str">
        <f t="shared" si="720"/>
        <v>2015Nurse practitionersAlberta</v>
      </c>
      <c r="BY1183" s="51">
        <f>VLOOKUP(BX1183,'%workplace'!$A$1:$F$381,6,FALSE)</f>
        <v>377</v>
      </c>
      <c r="BZ1183" s="32">
        <f t="shared" si="721"/>
        <v>0.1856763925729443</v>
      </c>
    </row>
    <row r="1184" spans="1:78" s="8" customFormat="1" hidden="1" x14ac:dyDescent="0.2">
      <c r="A1184" s="8" t="str">
        <f t="shared" si="719"/>
        <v>2015Nurse practitionersAlbertaUnknown places of work</v>
      </c>
      <c r="B1184" s="8" t="s">
        <v>5</v>
      </c>
      <c r="C1184" s="8" t="s">
        <v>22</v>
      </c>
      <c r="D1184" s="8" t="s">
        <v>49</v>
      </c>
      <c r="E1184" s="8">
        <v>2015</v>
      </c>
      <c r="F1184" s="8">
        <v>7</v>
      </c>
      <c r="G1184" s="8">
        <v>0</v>
      </c>
      <c r="H1184" s="8">
        <v>0</v>
      </c>
      <c r="I1184" s="8">
        <v>0</v>
      </c>
      <c r="J1184" s="8">
        <v>2</v>
      </c>
      <c r="K1184" s="8">
        <v>1</v>
      </c>
      <c r="L1184" s="8">
        <v>1</v>
      </c>
      <c r="M1184" s="8">
        <v>1</v>
      </c>
      <c r="N1184" s="8">
        <v>0</v>
      </c>
      <c r="O1184" s="8">
        <v>1</v>
      </c>
      <c r="P1184" s="8">
        <v>1</v>
      </c>
      <c r="Q1184" s="8">
        <v>0</v>
      </c>
      <c r="R1184" s="8">
        <v>0</v>
      </c>
      <c r="S1184" s="8">
        <v>0</v>
      </c>
      <c r="T1184" s="8">
        <v>0</v>
      </c>
      <c r="U1184" s="8">
        <v>6</v>
      </c>
      <c r="V1184" s="8">
        <v>1</v>
      </c>
      <c r="W1184" s="8">
        <v>0</v>
      </c>
      <c r="X1184" s="8">
        <v>3</v>
      </c>
      <c r="Y1184" s="8">
        <v>1</v>
      </c>
      <c r="Z1184" s="8">
        <v>0</v>
      </c>
      <c r="AA1184" s="8">
        <v>3</v>
      </c>
      <c r="AB1184" s="8">
        <v>0</v>
      </c>
      <c r="AC1184" s="8">
        <v>5</v>
      </c>
      <c r="AD1184" s="8">
        <v>2</v>
      </c>
      <c r="AE1184" s="8">
        <v>0</v>
      </c>
      <c r="AF1184" s="8">
        <v>0</v>
      </c>
      <c r="AG1184" s="8">
        <v>1</v>
      </c>
      <c r="AH1184" s="8">
        <v>0</v>
      </c>
      <c r="AI1184" s="8">
        <v>0</v>
      </c>
      <c r="AJ1184" s="8">
        <v>3</v>
      </c>
      <c r="AK1184" s="8">
        <v>4</v>
      </c>
      <c r="AL1184" s="8">
        <v>6</v>
      </c>
      <c r="AM1184" s="8">
        <v>0</v>
      </c>
      <c r="AN1184" s="8">
        <v>7</v>
      </c>
      <c r="AO1184" s="41">
        <f t="shared" si="716"/>
        <v>1</v>
      </c>
      <c r="AP1184" s="41">
        <f t="shared" si="717"/>
        <v>0</v>
      </c>
      <c r="AQ1184" s="41">
        <f t="shared" si="718"/>
        <v>0</v>
      </c>
      <c r="AR1184" s="41">
        <f t="shared" si="684"/>
        <v>0</v>
      </c>
      <c r="AS1184" s="41">
        <f t="shared" si="685"/>
        <v>0.2857142857142857</v>
      </c>
      <c r="AT1184" s="41">
        <f t="shared" si="686"/>
        <v>0.14285714285714285</v>
      </c>
      <c r="AU1184" s="41">
        <f t="shared" si="687"/>
        <v>0.14285714285714285</v>
      </c>
      <c r="AV1184" s="41">
        <f t="shared" si="688"/>
        <v>0.14285714285714285</v>
      </c>
      <c r="AW1184" s="41">
        <f t="shared" si="689"/>
        <v>0</v>
      </c>
      <c r="AX1184" s="41">
        <f t="shared" si="690"/>
        <v>0.14285714285714285</v>
      </c>
      <c r="AY1184" s="41">
        <f t="shared" si="691"/>
        <v>0.14285714285714285</v>
      </c>
      <c r="AZ1184" s="41">
        <f t="shared" si="692"/>
        <v>0</v>
      </c>
      <c r="BA1184" s="41">
        <f t="shared" si="693"/>
        <v>0</v>
      </c>
      <c r="BB1184" s="41">
        <f t="shared" si="694"/>
        <v>0</v>
      </c>
      <c r="BC1184" s="41">
        <f t="shared" si="695"/>
        <v>0</v>
      </c>
      <c r="BD1184" s="41">
        <f t="shared" si="696"/>
        <v>0.8571428571428571</v>
      </c>
      <c r="BE1184" s="41">
        <f t="shared" si="697"/>
        <v>0.14285714285714285</v>
      </c>
      <c r="BF1184" s="41">
        <f t="shared" si="698"/>
        <v>0</v>
      </c>
      <c r="BG1184" s="41">
        <f t="shared" si="699"/>
        <v>0.42857142857142855</v>
      </c>
      <c r="BH1184" s="41">
        <f t="shared" si="700"/>
        <v>0.14285714285714285</v>
      </c>
      <c r="BI1184" s="41">
        <f t="shared" si="701"/>
        <v>0</v>
      </c>
      <c r="BJ1184" s="41">
        <f t="shared" si="702"/>
        <v>0.42857142857142855</v>
      </c>
      <c r="BK1184" s="41">
        <f t="shared" si="703"/>
        <v>0</v>
      </c>
      <c r="BL1184" s="41">
        <f t="shared" si="704"/>
        <v>0.7142857142857143</v>
      </c>
      <c r="BM1184" s="41">
        <f t="shared" si="705"/>
        <v>0.2857142857142857</v>
      </c>
      <c r="BN1184" s="41">
        <f t="shared" si="706"/>
        <v>0</v>
      </c>
      <c r="BO1184" s="41">
        <f t="shared" si="707"/>
        <v>0</v>
      </c>
      <c r="BP1184" s="41">
        <f t="shared" si="708"/>
        <v>0.14285714285714285</v>
      </c>
      <c r="BQ1184" s="41">
        <f t="shared" si="709"/>
        <v>0</v>
      </c>
      <c r="BR1184" s="41">
        <f t="shared" si="710"/>
        <v>0</v>
      </c>
      <c r="BS1184" s="41">
        <f t="shared" si="711"/>
        <v>0.42857142857142855</v>
      </c>
      <c r="BT1184" s="41">
        <f t="shared" si="712"/>
        <v>0.5714285714285714</v>
      </c>
      <c r="BU1184" s="41">
        <f t="shared" si="713"/>
        <v>0.8571428571428571</v>
      </c>
      <c r="BV1184" s="41">
        <f t="shared" si="714"/>
        <v>0</v>
      </c>
      <c r="BW1184" s="41">
        <f t="shared" si="715"/>
        <v>1</v>
      </c>
      <c r="BX1184" s="41" t="str">
        <f t="shared" si="720"/>
        <v>2015Nurse practitionersAlberta</v>
      </c>
      <c r="BY1184" s="51">
        <f>VLOOKUP(BX1184,'%workplace'!$A$1:$F$381,6,FALSE)</f>
        <v>377</v>
      </c>
      <c r="BZ1184" s="32">
        <f t="shared" si="721"/>
        <v>1.8567639257294429E-2</v>
      </c>
    </row>
    <row r="1185" spans="1:78" s="8" customFormat="1" hidden="1" x14ac:dyDescent="0.2">
      <c r="A1185" s="8" t="str">
        <f t="shared" si="719"/>
        <v>2015Nurse practitionersBritish ColumbiaAll places of work</v>
      </c>
      <c r="B1185" s="8" t="s">
        <v>5</v>
      </c>
      <c r="C1185" s="8" t="s">
        <v>23</v>
      </c>
      <c r="D1185" s="8" t="s">
        <v>9</v>
      </c>
      <c r="E1185" s="8">
        <v>2015</v>
      </c>
      <c r="F1185" s="8">
        <v>218</v>
      </c>
      <c r="G1185" s="8">
        <v>18</v>
      </c>
      <c r="H1185" s="8">
        <v>0</v>
      </c>
      <c r="I1185" s="8">
        <v>4</v>
      </c>
      <c r="J1185" s="8">
        <v>34</v>
      </c>
      <c r="K1185" s="8">
        <v>49</v>
      </c>
      <c r="L1185" s="8">
        <v>42</v>
      </c>
      <c r="M1185" s="8">
        <v>30</v>
      </c>
      <c r="N1185" s="8">
        <v>35</v>
      </c>
      <c r="O1185" s="8">
        <v>30</v>
      </c>
      <c r="P1185" s="8">
        <v>9</v>
      </c>
      <c r="Q1185" s="8">
        <v>3</v>
      </c>
      <c r="R1185" s="8">
        <v>0</v>
      </c>
      <c r="S1185" s="8">
        <v>0</v>
      </c>
      <c r="T1185" s="8">
        <v>0</v>
      </c>
      <c r="U1185" s="8">
        <v>220</v>
      </c>
      <c r="V1185" s="8">
        <v>15</v>
      </c>
      <c r="W1185" s="8">
        <v>1</v>
      </c>
      <c r="X1185" s="8">
        <v>181</v>
      </c>
      <c r="Y1185" s="8">
        <v>33</v>
      </c>
      <c r="Z1185" s="8">
        <v>22</v>
      </c>
      <c r="AA1185" s="8">
        <v>0</v>
      </c>
      <c r="AB1185" s="8">
        <v>0</v>
      </c>
      <c r="AC1185" s="8">
        <v>4</v>
      </c>
      <c r="AD1185" s="8">
        <v>218</v>
      </c>
      <c r="AE1185" s="8">
        <v>14</v>
      </c>
      <c r="AF1185" s="8">
        <v>3</v>
      </c>
      <c r="AG1185" s="8">
        <v>202</v>
      </c>
      <c r="AH1185" s="8">
        <v>7</v>
      </c>
      <c r="AI1185" s="8">
        <v>0</v>
      </c>
      <c r="AJ1185" s="8">
        <v>35</v>
      </c>
      <c r="AK1185" s="8">
        <v>201</v>
      </c>
      <c r="AL1185" s="8">
        <v>24</v>
      </c>
      <c r="AM1185" s="8">
        <v>0</v>
      </c>
      <c r="AN1185" s="8">
        <v>236</v>
      </c>
      <c r="AO1185" s="41">
        <f t="shared" si="716"/>
        <v>0.92372881355932202</v>
      </c>
      <c r="AP1185" s="41">
        <f t="shared" si="717"/>
        <v>7.6271186440677971E-2</v>
      </c>
      <c r="AQ1185" s="41">
        <f t="shared" si="718"/>
        <v>0</v>
      </c>
      <c r="AR1185" s="41">
        <f t="shared" si="684"/>
        <v>1.6949152542372881E-2</v>
      </c>
      <c r="AS1185" s="41">
        <f t="shared" si="685"/>
        <v>0.1440677966101695</v>
      </c>
      <c r="AT1185" s="41">
        <f t="shared" si="686"/>
        <v>0.2076271186440678</v>
      </c>
      <c r="AU1185" s="41">
        <f t="shared" si="687"/>
        <v>0.17796610169491525</v>
      </c>
      <c r="AV1185" s="41">
        <f t="shared" si="688"/>
        <v>0.1271186440677966</v>
      </c>
      <c r="AW1185" s="41">
        <f t="shared" si="689"/>
        <v>0.14830508474576271</v>
      </c>
      <c r="AX1185" s="41">
        <f t="shared" si="690"/>
        <v>0.1271186440677966</v>
      </c>
      <c r="AY1185" s="41">
        <f t="shared" si="691"/>
        <v>3.8135593220338986E-2</v>
      </c>
      <c r="AZ1185" s="41">
        <f t="shared" si="692"/>
        <v>1.2711864406779662E-2</v>
      </c>
      <c r="BA1185" s="41">
        <f t="shared" si="693"/>
        <v>0</v>
      </c>
      <c r="BB1185" s="41">
        <f t="shared" si="694"/>
        <v>0</v>
      </c>
      <c r="BC1185" s="41">
        <f t="shared" si="695"/>
        <v>0</v>
      </c>
      <c r="BD1185" s="41">
        <f t="shared" si="696"/>
        <v>0.93220338983050843</v>
      </c>
      <c r="BE1185" s="41">
        <f t="shared" si="697"/>
        <v>6.3559322033898302E-2</v>
      </c>
      <c r="BF1185" s="41">
        <f t="shared" si="698"/>
        <v>4.2372881355932203E-3</v>
      </c>
      <c r="BG1185" s="41">
        <f t="shared" si="699"/>
        <v>0.76694915254237284</v>
      </c>
      <c r="BH1185" s="41">
        <f t="shared" si="700"/>
        <v>0.13983050847457626</v>
      </c>
      <c r="BI1185" s="41">
        <f t="shared" si="701"/>
        <v>9.3220338983050849E-2</v>
      </c>
      <c r="BJ1185" s="41">
        <f t="shared" si="702"/>
        <v>0</v>
      </c>
      <c r="BK1185" s="41">
        <f t="shared" si="703"/>
        <v>0</v>
      </c>
      <c r="BL1185" s="41">
        <f t="shared" si="704"/>
        <v>1.6949152542372881E-2</v>
      </c>
      <c r="BM1185" s="41">
        <f t="shared" si="705"/>
        <v>0.92372881355932202</v>
      </c>
      <c r="BN1185" s="41">
        <f t="shared" si="706"/>
        <v>5.9322033898305086E-2</v>
      </c>
      <c r="BO1185" s="41">
        <f t="shared" si="707"/>
        <v>1.2711864406779662E-2</v>
      </c>
      <c r="BP1185" s="41">
        <f t="shared" si="708"/>
        <v>0.85593220338983056</v>
      </c>
      <c r="BQ1185" s="41">
        <f t="shared" si="709"/>
        <v>2.9661016949152543E-2</v>
      </c>
      <c r="BR1185" s="41">
        <f t="shared" si="710"/>
        <v>0</v>
      </c>
      <c r="BS1185" s="41">
        <f t="shared" si="711"/>
        <v>0.14830508474576271</v>
      </c>
      <c r="BT1185" s="41">
        <f t="shared" si="712"/>
        <v>0.85169491525423724</v>
      </c>
      <c r="BU1185" s="41">
        <f t="shared" si="713"/>
        <v>0.10169491525423729</v>
      </c>
      <c r="BV1185" s="41">
        <f t="shared" si="714"/>
        <v>0</v>
      </c>
      <c r="BW1185" s="41">
        <f t="shared" si="715"/>
        <v>1</v>
      </c>
      <c r="BX1185" s="41" t="str">
        <f t="shared" si="720"/>
        <v>2015Nurse practitionersBritish Columbia</v>
      </c>
      <c r="BY1185" s="51">
        <f>VLOOKUP(BX1185,'%workplace'!$A$1:$F$381,6,FALSE)</f>
        <v>236</v>
      </c>
      <c r="BZ1185" s="32">
        <f t="shared" si="721"/>
        <v>1</v>
      </c>
    </row>
    <row r="1186" spans="1:78" s="8" customFormat="1" hidden="1" x14ac:dyDescent="0.2">
      <c r="A1186" s="8" t="str">
        <f t="shared" si="719"/>
        <v>2015Nurse practitionersBritish ColumbiaCommunity health</v>
      </c>
      <c r="B1186" s="8" t="s">
        <v>5</v>
      </c>
      <c r="C1186" s="8" t="s">
        <v>23</v>
      </c>
      <c r="D1186" s="8" t="s">
        <v>11</v>
      </c>
      <c r="E1186" s="8">
        <v>2015</v>
      </c>
      <c r="F1186" s="8">
        <v>109</v>
      </c>
      <c r="G1186" s="8">
        <v>10</v>
      </c>
      <c r="H1186" s="8">
        <v>0</v>
      </c>
      <c r="I1186" s="8">
        <v>3</v>
      </c>
      <c r="J1186" s="8">
        <v>20</v>
      </c>
      <c r="K1186" s="8">
        <v>23</v>
      </c>
      <c r="L1186" s="8">
        <v>18</v>
      </c>
      <c r="M1186" s="8">
        <v>13</v>
      </c>
      <c r="N1186" s="8">
        <v>21</v>
      </c>
      <c r="O1186" s="8">
        <v>16</v>
      </c>
      <c r="P1186" s="8">
        <v>3</v>
      </c>
      <c r="Q1186" s="8">
        <v>2</v>
      </c>
      <c r="R1186" s="8">
        <v>0</v>
      </c>
      <c r="S1186" s="8">
        <v>0</v>
      </c>
      <c r="T1186" s="8">
        <v>0</v>
      </c>
      <c r="U1186" s="8">
        <v>114</v>
      </c>
      <c r="V1186" s="8">
        <v>4</v>
      </c>
      <c r="W1186" s="8">
        <v>1</v>
      </c>
      <c r="X1186" s="8">
        <v>89</v>
      </c>
      <c r="Y1186" s="8">
        <v>17</v>
      </c>
      <c r="Z1186" s="8">
        <v>13</v>
      </c>
      <c r="AA1186" s="8">
        <v>0</v>
      </c>
      <c r="AB1186" s="8">
        <v>0</v>
      </c>
      <c r="AC1186" s="8">
        <v>0</v>
      </c>
      <c r="AD1186" s="8">
        <v>115</v>
      </c>
      <c r="AE1186" s="8">
        <v>4</v>
      </c>
      <c r="AF1186" s="8">
        <v>0</v>
      </c>
      <c r="AG1186" s="8">
        <v>103</v>
      </c>
      <c r="AH1186" s="8">
        <v>0</v>
      </c>
      <c r="AI1186" s="8">
        <v>0</v>
      </c>
      <c r="AJ1186" s="8">
        <v>28</v>
      </c>
      <c r="AK1186" s="8">
        <v>91</v>
      </c>
      <c r="AL1186" s="8">
        <v>16</v>
      </c>
      <c r="AM1186" s="8">
        <v>0</v>
      </c>
      <c r="AN1186" s="8">
        <v>119</v>
      </c>
      <c r="AO1186" s="41">
        <f t="shared" si="716"/>
        <v>0.91596638655462181</v>
      </c>
      <c r="AP1186" s="41">
        <f t="shared" si="717"/>
        <v>8.4033613445378158E-2</v>
      </c>
      <c r="AQ1186" s="41">
        <f t="shared" si="718"/>
        <v>0</v>
      </c>
      <c r="AR1186" s="41">
        <f t="shared" si="684"/>
        <v>2.5210084033613446E-2</v>
      </c>
      <c r="AS1186" s="41">
        <f t="shared" si="685"/>
        <v>0.16806722689075632</v>
      </c>
      <c r="AT1186" s="41">
        <f t="shared" si="686"/>
        <v>0.19327731092436976</v>
      </c>
      <c r="AU1186" s="41">
        <f t="shared" si="687"/>
        <v>0.15126050420168066</v>
      </c>
      <c r="AV1186" s="41">
        <f t="shared" si="688"/>
        <v>0.1092436974789916</v>
      </c>
      <c r="AW1186" s="41">
        <f t="shared" si="689"/>
        <v>0.17647058823529413</v>
      </c>
      <c r="AX1186" s="41">
        <f t="shared" si="690"/>
        <v>0.13445378151260504</v>
      </c>
      <c r="AY1186" s="41">
        <f t="shared" si="691"/>
        <v>2.5210084033613446E-2</v>
      </c>
      <c r="AZ1186" s="41">
        <f t="shared" si="692"/>
        <v>1.680672268907563E-2</v>
      </c>
      <c r="BA1186" s="41">
        <f t="shared" si="693"/>
        <v>0</v>
      </c>
      <c r="BB1186" s="41">
        <f t="shared" si="694"/>
        <v>0</v>
      </c>
      <c r="BC1186" s="41">
        <f t="shared" si="695"/>
        <v>0</v>
      </c>
      <c r="BD1186" s="41">
        <f t="shared" si="696"/>
        <v>0.95798319327731096</v>
      </c>
      <c r="BE1186" s="41">
        <f t="shared" si="697"/>
        <v>3.3613445378151259E-2</v>
      </c>
      <c r="BF1186" s="41">
        <f t="shared" si="698"/>
        <v>8.4033613445378148E-3</v>
      </c>
      <c r="BG1186" s="41">
        <f t="shared" si="699"/>
        <v>0.74789915966386555</v>
      </c>
      <c r="BH1186" s="41">
        <f t="shared" si="700"/>
        <v>0.14285714285714285</v>
      </c>
      <c r="BI1186" s="41">
        <f t="shared" si="701"/>
        <v>0.1092436974789916</v>
      </c>
      <c r="BJ1186" s="41">
        <f t="shared" si="702"/>
        <v>0</v>
      </c>
      <c r="BK1186" s="41">
        <f t="shared" si="703"/>
        <v>0</v>
      </c>
      <c r="BL1186" s="41">
        <f t="shared" si="704"/>
        <v>0</v>
      </c>
      <c r="BM1186" s="41">
        <f t="shared" si="705"/>
        <v>0.96638655462184875</v>
      </c>
      <c r="BN1186" s="41">
        <f t="shared" si="706"/>
        <v>3.3613445378151259E-2</v>
      </c>
      <c r="BO1186" s="41">
        <f t="shared" si="707"/>
        <v>0</v>
      </c>
      <c r="BP1186" s="41">
        <f t="shared" si="708"/>
        <v>0.86554621848739499</v>
      </c>
      <c r="BQ1186" s="41">
        <f t="shared" si="709"/>
        <v>0</v>
      </c>
      <c r="BR1186" s="41">
        <f t="shared" si="710"/>
        <v>0</v>
      </c>
      <c r="BS1186" s="41">
        <f t="shared" si="711"/>
        <v>0.23529411764705882</v>
      </c>
      <c r="BT1186" s="41">
        <f t="shared" si="712"/>
        <v>0.76470588235294112</v>
      </c>
      <c r="BU1186" s="41">
        <f t="shared" si="713"/>
        <v>0.13445378151260504</v>
      </c>
      <c r="BV1186" s="41">
        <f t="shared" si="714"/>
        <v>0</v>
      </c>
      <c r="BW1186" s="41">
        <f t="shared" si="715"/>
        <v>1</v>
      </c>
      <c r="BX1186" s="41" t="str">
        <f t="shared" si="720"/>
        <v>2015Nurse practitionersBritish Columbia</v>
      </c>
      <c r="BY1186" s="51">
        <f>VLOOKUP(BX1186,'%workplace'!$A$1:$F$381,6,FALSE)</f>
        <v>236</v>
      </c>
      <c r="BZ1186" s="32">
        <f t="shared" si="721"/>
        <v>0.50423728813559321</v>
      </c>
    </row>
    <row r="1187" spans="1:78" s="8" customFormat="1" hidden="1" x14ac:dyDescent="0.2">
      <c r="A1187" s="8" t="str">
        <f t="shared" si="719"/>
        <v>2015Nurse practitionersBritish ColumbiaNursing home/long-term care</v>
      </c>
      <c r="B1187" s="8" t="s">
        <v>5</v>
      </c>
      <c r="C1187" s="8" t="s">
        <v>23</v>
      </c>
      <c r="D1187" s="8" t="s">
        <v>12</v>
      </c>
      <c r="E1187" s="8">
        <v>2015</v>
      </c>
      <c r="F1187" s="8">
        <v>6</v>
      </c>
      <c r="G1187" s="8">
        <v>1</v>
      </c>
      <c r="H1187" s="8">
        <v>0</v>
      </c>
      <c r="I1187" s="8">
        <v>0</v>
      </c>
      <c r="J1187" s="8">
        <v>0</v>
      </c>
      <c r="K1187" s="8">
        <v>1</v>
      </c>
      <c r="L1187" s="8">
        <v>1</v>
      </c>
      <c r="M1187" s="8">
        <v>0</v>
      </c>
      <c r="N1187" s="8">
        <v>2</v>
      </c>
      <c r="O1187" s="8">
        <v>2</v>
      </c>
      <c r="P1187" s="8">
        <v>1</v>
      </c>
      <c r="Q1187" s="8">
        <v>0</v>
      </c>
      <c r="R1187" s="8">
        <v>0</v>
      </c>
      <c r="S1187" s="8">
        <v>0</v>
      </c>
      <c r="T1187" s="8">
        <v>0</v>
      </c>
      <c r="U1187" s="8">
        <v>7</v>
      </c>
      <c r="V1187" s="8">
        <v>0</v>
      </c>
      <c r="W1187" s="8">
        <v>0</v>
      </c>
      <c r="X1187" s="8">
        <v>6</v>
      </c>
      <c r="Y1187" s="8">
        <v>0</v>
      </c>
      <c r="Z1187" s="8">
        <v>1</v>
      </c>
      <c r="AA1187" s="8">
        <v>0</v>
      </c>
      <c r="AB1187" s="8">
        <v>0</v>
      </c>
      <c r="AC1187" s="8">
        <v>0</v>
      </c>
      <c r="AD1187" s="8">
        <v>7</v>
      </c>
      <c r="AE1187" s="8">
        <v>0</v>
      </c>
      <c r="AF1187" s="8">
        <v>0</v>
      </c>
      <c r="AG1187" s="8">
        <v>7</v>
      </c>
      <c r="AH1187" s="8">
        <v>0</v>
      </c>
      <c r="AI1187" s="8">
        <v>0</v>
      </c>
      <c r="AJ1187" s="8">
        <v>1</v>
      </c>
      <c r="AK1187" s="8">
        <v>6</v>
      </c>
      <c r="AL1187" s="8">
        <v>0</v>
      </c>
      <c r="AM1187" s="8">
        <v>0</v>
      </c>
      <c r="AN1187" s="8">
        <v>7</v>
      </c>
      <c r="AO1187" s="41">
        <f t="shared" si="716"/>
        <v>0.8571428571428571</v>
      </c>
      <c r="AP1187" s="41">
        <f t="shared" si="717"/>
        <v>0.14285714285714285</v>
      </c>
      <c r="AQ1187" s="41">
        <f t="shared" si="718"/>
        <v>0</v>
      </c>
      <c r="AR1187" s="41">
        <f t="shared" si="684"/>
        <v>0</v>
      </c>
      <c r="AS1187" s="41">
        <f t="shared" si="685"/>
        <v>0</v>
      </c>
      <c r="AT1187" s="41">
        <f t="shared" si="686"/>
        <v>0.14285714285714285</v>
      </c>
      <c r="AU1187" s="41">
        <f t="shared" si="687"/>
        <v>0.14285714285714285</v>
      </c>
      <c r="AV1187" s="41">
        <f t="shared" si="688"/>
        <v>0</v>
      </c>
      <c r="AW1187" s="41">
        <f t="shared" si="689"/>
        <v>0.2857142857142857</v>
      </c>
      <c r="AX1187" s="41">
        <f t="shared" si="690"/>
        <v>0.2857142857142857</v>
      </c>
      <c r="AY1187" s="41">
        <f t="shared" si="691"/>
        <v>0.14285714285714285</v>
      </c>
      <c r="AZ1187" s="41">
        <f t="shared" si="692"/>
        <v>0</v>
      </c>
      <c r="BA1187" s="41">
        <f t="shared" si="693"/>
        <v>0</v>
      </c>
      <c r="BB1187" s="41">
        <f t="shared" si="694"/>
        <v>0</v>
      </c>
      <c r="BC1187" s="41">
        <f t="shared" si="695"/>
        <v>0</v>
      </c>
      <c r="BD1187" s="41">
        <f t="shared" si="696"/>
        <v>1</v>
      </c>
      <c r="BE1187" s="41">
        <f t="shared" si="697"/>
        <v>0</v>
      </c>
      <c r="BF1187" s="41">
        <f t="shared" si="698"/>
        <v>0</v>
      </c>
      <c r="BG1187" s="41">
        <f t="shared" si="699"/>
        <v>0.8571428571428571</v>
      </c>
      <c r="BH1187" s="41">
        <f t="shared" si="700"/>
        <v>0</v>
      </c>
      <c r="BI1187" s="41">
        <f t="shared" si="701"/>
        <v>0.14285714285714285</v>
      </c>
      <c r="BJ1187" s="41">
        <f t="shared" si="702"/>
        <v>0</v>
      </c>
      <c r="BK1187" s="41">
        <f t="shared" si="703"/>
        <v>0</v>
      </c>
      <c r="BL1187" s="41">
        <f t="shared" si="704"/>
        <v>0</v>
      </c>
      <c r="BM1187" s="41">
        <f t="shared" si="705"/>
        <v>1</v>
      </c>
      <c r="BN1187" s="41">
        <f t="shared" si="706"/>
        <v>0</v>
      </c>
      <c r="BO1187" s="41">
        <f t="shared" si="707"/>
        <v>0</v>
      </c>
      <c r="BP1187" s="41">
        <f t="shared" si="708"/>
        <v>1</v>
      </c>
      <c r="BQ1187" s="41">
        <f t="shared" si="709"/>
        <v>0</v>
      </c>
      <c r="BR1187" s="41">
        <f t="shared" si="710"/>
        <v>0</v>
      </c>
      <c r="BS1187" s="41">
        <f t="shared" si="711"/>
        <v>0.14285714285714285</v>
      </c>
      <c r="BT1187" s="41">
        <f t="shared" si="712"/>
        <v>0.8571428571428571</v>
      </c>
      <c r="BU1187" s="41">
        <f t="shared" si="713"/>
        <v>0</v>
      </c>
      <c r="BV1187" s="41">
        <f t="shared" si="714"/>
        <v>0</v>
      </c>
      <c r="BW1187" s="41">
        <f t="shared" si="715"/>
        <v>1</v>
      </c>
      <c r="BX1187" s="41" t="str">
        <f t="shared" si="720"/>
        <v>2015Nurse practitionersBritish Columbia</v>
      </c>
      <c r="BY1187" s="51">
        <f>VLOOKUP(BX1187,'%workplace'!$A$1:$F$381,6,FALSE)</f>
        <v>236</v>
      </c>
      <c r="BZ1187" s="32">
        <f t="shared" si="721"/>
        <v>2.9661016949152543E-2</v>
      </c>
    </row>
    <row r="1188" spans="1:78" s="8" customFormat="1" hidden="1" x14ac:dyDescent="0.2">
      <c r="A1188" s="8" t="str">
        <f t="shared" si="719"/>
        <v>2015Nurse practitionersBritish ColumbiaHospital</v>
      </c>
      <c r="B1188" s="8" t="s">
        <v>5</v>
      </c>
      <c r="C1188" s="8" t="s">
        <v>23</v>
      </c>
      <c r="D1188" s="8" t="s">
        <v>10</v>
      </c>
      <c r="E1188" s="8">
        <v>2015</v>
      </c>
      <c r="F1188" s="8">
        <v>62</v>
      </c>
      <c r="G1188" s="8">
        <v>5</v>
      </c>
      <c r="H1188" s="8">
        <v>0</v>
      </c>
      <c r="I1188" s="8">
        <v>0</v>
      </c>
      <c r="J1188" s="8">
        <v>11</v>
      </c>
      <c r="K1188" s="8">
        <v>13</v>
      </c>
      <c r="L1188" s="8">
        <v>16</v>
      </c>
      <c r="M1188" s="8">
        <v>12</v>
      </c>
      <c r="N1188" s="8">
        <v>5</v>
      </c>
      <c r="O1188" s="8">
        <v>6</v>
      </c>
      <c r="P1188" s="8">
        <v>3</v>
      </c>
      <c r="Q1188" s="8">
        <v>1</v>
      </c>
      <c r="R1188" s="8">
        <v>0</v>
      </c>
      <c r="S1188" s="8">
        <v>0</v>
      </c>
      <c r="T1188" s="8">
        <v>0</v>
      </c>
      <c r="U1188" s="8">
        <v>58</v>
      </c>
      <c r="V1188" s="8">
        <v>9</v>
      </c>
      <c r="W1188" s="8">
        <v>0</v>
      </c>
      <c r="X1188" s="8">
        <v>53</v>
      </c>
      <c r="Y1188" s="8">
        <v>11</v>
      </c>
      <c r="Z1188" s="8">
        <v>3</v>
      </c>
      <c r="AA1188" s="8">
        <v>0</v>
      </c>
      <c r="AB1188" s="8">
        <v>0</v>
      </c>
      <c r="AC1188" s="8">
        <v>0</v>
      </c>
      <c r="AD1188" s="8">
        <v>60</v>
      </c>
      <c r="AE1188" s="8">
        <v>7</v>
      </c>
      <c r="AF1188" s="8">
        <v>0</v>
      </c>
      <c r="AG1188" s="8">
        <v>64</v>
      </c>
      <c r="AH1188" s="8">
        <v>0</v>
      </c>
      <c r="AI1188" s="8">
        <v>0</v>
      </c>
      <c r="AJ1188" s="8">
        <v>2</v>
      </c>
      <c r="AK1188" s="8">
        <v>65</v>
      </c>
      <c r="AL1188" s="8">
        <v>3</v>
      </c>
      <c r="AM1188" s="8">
        <v>0</v>
      </c>
      <c r="AN1188" s="8">
        <v>67</v>
      </c>
      <c r="AO1188" s="41">
        <f t="shared" si="716"/>
        <v>0.92537313432835822</v>
      </c>
      <c r="AP1188" s="41">
        <f t="shared" si="717"/>
        <v>7.4626865671641784E-2</v>
      </c>
      <c r="AQ1188" s="41">
        <f t="shared" si="718"/>
        <v>0</v>
      </c>
      <c r="AR1188" s="41">
        <f t="shared" si="684"/>
        <v>0</v>
      </c>
      <c r="AS1188" s="41">
        <f t="shared" si="685"/>
        <v>0.16417910447761194</v>
      </c>
      <c r="AT1188" s="41">
        <f t="shared" si="686"/>
        <v>0.19402985074626866</v>
      </c>
      <c r="AU1188" s="41">
        <f t="shared" si="687"/>
        <v>0.23880597014925373</v>
      </c>
      <c r="AV1188" s="41">
        <f t="shared" si="688"/>
        <v>0.17910447761194029</v>
      </c>
      <c r="AW1188" s="41">
        <f t="shared" si="689"/>
        <v>7.4626865671641784E-2</v>
      </c>
      <c r="AX1188" s="41">
        <f t="shared" si="690"/>
        <v>8.9552238805970144E-2</v>
      </c>
      <c r="AY1188" s="41">
        <f t="shared" si="691"/>
        <v>4.4776119402985072E-2</v>
      </c>
      <c r="AZ1188" s="41">
        <f t="shared" si="692"/>
        <v>1.4925373134328358E-2</v>
      </c>
      <c r="BA1188" s="41">
        <f t="shared" si="693"/>
        <v>0</v>
      </c>
      <c r="BB1188" s="41">
        <f t="shared" si="694"/>
        <v>0</v>
      </c>
      <c r="BC1188" s="41">
        <f t="shared" si="695"/>
        <v>0</v>
      </c>
      <c r="BD1188" s="41">
        <f t="shared" si="696"/>
        <v>0.86567164179104472</v>
      </c>
      <c r="BE1188" s="41">
        <f t="shared" si="697"/>
        <v>0.13432835820895522</v>
      </c>
      <c r="BF1188" s="41">
        <f t="shared" si="698"/>
        <v>0</v>
      </c>
      <c r="BG1188" s="41">
        <f t="shared" si="699"/>
        <v>0.79104477611940294</v>
      </c>
      <c r="BH1188" s="41">
        <f t="shared" si="700"/>
        <v>0.16417910447761194</v>
      </c>
      <c r="BI1188" s="41">
        <f t="shared" si="701"/>
        <v>4.4776119402985072E-2</v>
      </c>
      <c r="BJ1188" s="41">
        <f t="shared" si="702"/>
        <v>0</v>
      </c>
      <c r="BK1188" s="41">
        <f t="shared" si="703"/>
        <v>0</v>
      </c>
      <c r="BL1188" s="41">
        <f t="shared" si="704"/>
        <v>0</v>
      </c>
      <c r="BM1188" s="41">
        <f t="shared" si="705"/>
        <v>0.89552238805970152</v>
      </c>
      <c r="BN1188" s="41">
        <f t="shared" si="706"/>
        <v>0.1044776119402985</v>
      </c>
      <c r="BO1188" s="41">
        <f t="shared" si="707"/>
        <v>0</v>
      </c>
      <c r="BP1188" s="41">
        <f t="shared" si="708"/>
        <v>0.95522388059701491</v>
      </c>
      <c r="BQ1188" s="41">
        <f t="shared" si="709"/>
        <v>0</v>
      </c>
      <c r="BR1188" s="41">
        <f t="shared" si="710"/>
        <v>0</v>
      </c>
      <c r="BS1188" s="41">
        <f t="shared" si="711"/>
        <v>2.9850746268656716E-2</v>
      </c>
      <c r="BT1188" s="41">
        <f t="shared" si="712"/>
        <v>0.97014925373134331</v>
      </c>
      <c r="BU1188" s="41">
        <f t="shared" si="713"/>
        <v>4.4776119402985072E-2</v>
      </c>
      <c r="BV1188" s="41">
        <f t="shared" si="714"/>
        <v>0</v>
      </c>
      <c r="BW1188" s="41">
        <f t="shared" si="715"/>
        <v>1</v>
      </c>
      <c r="BX1188" s="41" t="str">
        <f t="shared" si="720"/>
        <v>2015Nurse practitionersBritish Columbia</v>
      </c>
      <c r="BY1188" s="51">
        <f>VLOOKUP(BX1188,'%workplace'!$A$1:$F$381,6,FALSE)</f>
        <v>236</v>
      </c>
      <c r="BZ1188" s="32">
        <f t="shared" si="721"/>
        <v>0.28389830508474578</v>
      </c>
    </row>
    <row r="1189" spans="1:78" s="8" customFormat="1" hidden="1" x14ac:dyDescent="0.2">
      <c r="A1189" s="8" t="str">
        <f t="shared" si="719"/>
        <v>2015Nurse practitionersBritish ColumbiaOther places of work</v>
      </c>
      <c r="B1189" s="8" t="s">
        <v>5</v>
      </c>
      <c r="C1189" s="8" t="s">
        <v>23</v>
      </c>
      <c r="D1189" s="8" t="s">
        <v>13</v>
      </c>
      <c r="E1189" s="8">
        <v>2015</v>
      </c>
      <c r="F1189" s="8">
        <v>37</v>
      </c>
      <c r="G1189" s="8">
        <v>2</v>
      </c>
      <c r="H1189" s="8">
        <v>0</v>
      </c>
      <c r="I1189" s="8">
        <v>1</v>
      </c>
      <c r="J1189" s="8">
        <v>2</v>
      </c>
      <c r="K1189" s="8">
        <v>11</v>
      </c>
      <c r="L1189" s="8">
        <v>6</v>
      </c>
      <c r="M1189" s="8">
        <v>4</v>
      </c>
      <c r="N1189" s="8">
        <v>7</v>
      </c>
      <c r="O1189" s="8">
        <v>6</v>
      </c>
      <c r="P1189" s="8">
        <v>2</v>
      </c>
      <c r="Q1189" s="8">
        <v>0</v>
      </c>
      <c r="R1189" s="8">
        <v>0</v>
      </c>
      <c r="S1189" s="8">
        <v>0</v>
      </c>
      <c r="T1189" s="8">
        <v>0</v>
      </c>
      <c r="U1189" s="8">
        <v>39</v>
      </c>
      <c r="V1189" s="8">
        <v>0</v>
      </c>
      <c r="W1189" s="8">
        <v>0</v>
      </c>
      <c r="X1189" s="8">
        <v>30</v>
      </c>
      <c r="Y1189" s="8">
        <v>5</v>
      </c>
      <c r="Z1189" s="8">
        <v>4</v>
      </c>
      <c r="AA1189" s="8">
        <v>0</v>
      </c>
      <c r="AB1189" s="8">
        <v>0</v>
      </c>
      <c r="AC1189" s="8">
        <v>0</v>
      </c>
      <c r="AD1189" s="8">
        <v>36</v>
      </c>
      <c r="AE1189" s="8">
        <v>3</v>
      </c>
      <c r="AF1189" s="8">
        <v>3</v>
      </c>
      <c r="AG1189" s="8">
        <v>28</v>
      </c>
      <c r="AH1189" s="8">
        <v>7</v>
      </c>
      <c r="AI1189" s="8">
        <v>0</v>
      </c>
      <c r="AJ1189" s="8">
        <v>4</v>
      </c>
      <c r="AK1189" s="8">
        <v>35</v>
      </c>
      <c r="AL1189" s="8">
        <v>1</v>
      </c>
      <c r="AM1189" s="8">
        <v>0</v>
      </c>
      <c r="AN1189" s="8">
        <v>39</v>
      </c>
      <c r="AO1189" s="41">
        <f t="shared" si="716"/>
        <v>0.94871794871794868</v>
      </c>
      <c r="AP1189" s="41">
        <f t="shared" si="717"/>
        <v>5.128205128205128E-2</v>
      </c>
      <c r="AQ1189" s="41">
        <f t="shared" si="718"/>
        <v>0</v>
      </c>
      <c r="AR1189" s="41">
        <f t="shared" si="684"/>
        <v>2.564102564102564E-2</v>
      </c>
      <c r="AS1189" s="41">
        <f t="shared" si="685"/>
        <v>5.128205128205128E-2</v>
      </c>
      <c r="AT1189" s="41">
        <f t="shared" si="686"/>
        <v>0.28205128205128205</v>
      </c>
      <c r="AU1189" s="41">
        <f t="shared" si="687"/>
        <v>0.15384615384615385</v>
      </c>
      <c r="AV1189" s="41">
        <f t="shared" si="688"/>
        <v>0.10256410256410256</v>
      </c>
      <c r="AW1189" s="41">
        <f t="shared" si="689"/>
        <v>0.17948717948717949</v>
      </c>
      <c r="AX1189" s="41">
        <f t="shared" si="690"/>
        <v>0.15384615384615385</v>
      </c>
      <c r="AY1189" s="41">
        <f t="shared" si="691"/>
        <v>5.128205128205128E-2</v>
      </c>
      <c r="AZ1189" s="41">
        <f t="shared" si="692"/>
        <v>0</v>
      </c>
      <c r="BA1189" s="41">
        <f t="shared" si="693"/>
        <v>0</v>
      </c>
      <c r="BB1189" s="41">
        <f t="shared" si="694"/>
        <v>0</v>
      </c>
      <c r="BC1189" s="41">
        <f t="shared" si="695"/>
        <v>0</v>
      </c>
      <c r="BD1189" s="41">
        <f t="shared" si="696"/>
        <v>1</v>
      </c>
      <c r="BE1189" s="41">
        <f t="shared" si="697"/>
        <v>0</v>
      </c>
      <c r="BF1189" s="41">
        <f t="shared" si="698"/>
        <v>0</v>
      </c>
      <c r="BG1189" s="41">
        <f t="shared" si="699"/>
        <v>0.76923076923076927</v>
      </c>
      <c r="BH1189" s="41">
        <f t="shared" si="700"/>
        <v>0.12820512820512819</v>
      </c>
      <c r="BI1189" s="41">
        <f t="shared" si="701"/>
        <v>0.10256410256410256</v>
      </c>
      <c r="BJ1189" s="41">
        <f t="shared" si="702"/>
        <v>0</v>
      </c>
      <c r="BK1189" s="41">
        <f t="shared" si="703"/>
        <v>0</v>
      </c>
      <c r="BL1189" s="41">
        <f t="shared" si="704"/>
        <v>0</v>
      </c>
      <c r="BM1189" s="41">
        <f t="shared" si="705"/>
        <v>0.92307692307692313</v>
      </c>
      <c r="BN1189" s="41">
        <f t="shared" si="706"/>
        <v>7.6923076923076927E-2</v>
      </c>
      <c r="BO1189" s="41">
        <f t="shared" si="707"/>
        <v>7.6923076923076927E-2</v>
      </c>
      <c r="BP1189" s="41">
        <f t="shared" si="708"/>
        <v>0.71794871794871795</v>
      </c>
      <c r="BQ1189" s="41">
        <f t="shared" si="709"/>
        <v>0.17948717948717949</v>
      </c>
      <c r="BR1189" s="41">
        <f t="shared" si="710"/>
        <v>0</v>
      </c>
      <c r="BS1189" s="41">
        <f t="shared" si="711"/>
        <v>0.10256410256410256</v>
      </c>
      <c r="BT1189" s="41">
        <f t="shared" si="712"/>
        <v>0.89743589743589747</v>
      </c>
      <c r="BU1189" s="41">
        <f t="shared" si="713"/>
        <v>2.564102564102564E-2</v>
      </c>
      <c r="BV1189" s="41">
        <f t="shared" si="714"/>
        <v>0</v>
      </c>
      <c r="BW1189" s="41">
        <f t="shared" si="715"/>
        <v>1</v>
      </c>
      <c r="BX1189" s="41" t="str">
        <f t="shared" si="720"/>
        <v>2015Nurse practitionersBritish Columbia</v>
      </c>
      <c r="BY1189" s="51">
        <f>VLOOKUP(BX1189,'%workplace'!$A$1:$F$381,6,FALSE)</f>
        <v>236</v>
      </c>
      <c r="BZ1189" s="32">
        <f t="shared" si="721"/>
        <v>0.1652542372881356</v>
      </c>
    </row>
    <row r="1190" spans="1:78" s="8" customFormat="1" hidden="1" x14ac:dyDescent="0.2">
      <c r="A1190" s="8" t="str">
        <f t="shared" si="719"/>
        <v>2015Nurse practitionersBritish ColumbiaUnknown places of work</v>
      </c>
      <c r="B1190" s="8" t="s">
        <v>5</v>
      </c>
      <c r="C1190" s="8" t="s">
        <v>23</v>
      </c>
      <c r="D1190" s="8" t="s">
        <v>49</v>
      </c>
      <c r="E1190" s="8">
        <v>2015</v>
      </c>
      <c r="F1190" s="8">
        <v>4</v>
      </c>
      <c r="G1190" s="8">
        <v>0</v>
      </c>
      <c r="H1190" s="8">
        <v>0</v>
      </c>
      <c r="I1190" s="8">
        <v>0</v>
      </c>
      <c r="J1190" s="8">
        <v>1</v>
      </c>
      <c r="K1190" s="8">
        <v>1</v>
      </c>
      <c r="L1190" s="8">
        <v>1</v>
      </c>
      <c r="M1190" s="8">
        <v>1</v>
      </c>
      <c r="N1190" s="8">
        <v>0</v>
      </c>
      <c r="O1190" s="8">
        <v>0</v>
      </c>
      <c r="P1190" s="8">
        <v>0</v>
      </c>
      <c r="Q1190" s="8">
        <v>0</v>
      </c>
      <c r="R1190" s="8">
        <v>0</v>
      </c>
      <c r="S1190" s="8">
        <v>0</v>
      </c>
      <c r="T1190" s="8">
        <v>0</v>
      </c>
      <c r="U1190" s="8">
        <v>2</v>
      </c>
      <c r="V1190" s="8">
        <v>2</v>
      </c>
      <c r="W1190" s="8">
        <v>0</v>
      </c>
      <c r="X1190" s="8">
        <v>3</v>
      </c>
      <c r="Y1190" s="8">
        <v>0</v>
      </c>
      <c r="Z1190" s="8">
        <v>1</v>
      </c>
      <c r="AA1190" s="8">
        <v>0</v>
      </c>
      <c r="AB1190" s="8">
        <v>0</v>
      </c>
      <c r="AC1190" s="8">
        <v>4</v>
      </c>
      <c r="AD1190" s="8">
        <v>0</v>
      </c>
      <c r="AE1190" s="8">
        <v>0</v>
      </c>
      <c r="AF1190" s="8">
        <v>0</v>
      </c>
      <c r="AG1190" s="8">
        <v>0</v>
      </c>
      <c r="AH1190" s="8">
        <v>0</v>
      </c>
      <c r="AI1190" s="8">
        <v>0</v>
      </c>
      <c r="AJ1190" s="8">
        <v>0</v>
      </c>
      <c r="AK1190" s="8">
        <v>4</v>
      </c>
      <c r="AL1190" s="8">
        <v>4</v>
      </c>
      <c r="AM1190" s="8">
        <v>0</v>
      </c>
      <c r="AN1190" s="8">
        <v>4</v>
      </c>
      <c r="AO1190" s="41">
        <f t="shared" si="716"/>
        <v>1</v>
      </c>
      <c r="AP1190" s="41">
        <f t="shared" si="717"/>
        <v>0</v>
      </c>
      <c r="AQ1190" s="41">
        <f t="shared" si="718"/>
        <v>0</v>
      </c>
      <c r="AR1190" s="41">
        <f t="shared" si="684"/>
        <v>0</v>
      </c>
      <c r="AS1190" s="41">
        <f t="shared" si="685"/>
        <v>0.25</v>
      </c>
      <c r="AT1190" s="41">
        <f t="shared" si="686"/>
        <v>0.25</v>
      </c>
      <c r="AU1190" s="41">
        <f t="shared" si="687"/>
        <v>0.25</v>
      </c>
      <c r="AV1190" s="41">
        <f t="shared" si="688"/>
        <v>0.25</v>
      </c>
      <c r="AW1190" s="41">
        <f t="shared" si="689"/>
        <v>0</v>
      </c>
      <c r="AX1190" s="41">
        <f t="shared" si="690"/>
        <v>0</v>
      </c>
      <c r="AY1190" s="41">
        <f t="shared" si="691"/>
        <v>0</v>
      </c>
      <c r="AZ1190" s="41">
        <f t="shared" si="692"/>
        <v>0</v>
      </c>
      <c r="BA1190" s="41">
        <f t="shared" si="693"/>
        <v>0</v>
      </c>
      <c r="BB1190" s="41">
        <f t="shared" si="694"/>
        <v>0</v>
      </c>
      <c r="BC1190" s="41">
        <f t="shared" si="695"/>
        <v>0</v>
      </c>
      <c r="BD1190" s="41">
        <f t="shared" si="696"/>
        <v>0.5</v>
      </c>
      <c r="BE1190" s="41">
        <f t="shared" si="697"/>
        <v>0.5</v>
      </c>
      <c r="BF1190" s="41">
        <f t="shared" si="698"/>
        <v>0</v>
      </c>
      <c r="BG1190" s="41">
        <f t="shared" si="699"/>
        <v>0.75</v>
      </c>
      <c r="BH1190" s="41">
        <f t="shared" si="700"/>
        <v>0</v>
      </c>
      <c r="BI1190" s="41">
        <f t="shared" si="701"/>
        <v>0.25</v>
      </c>
      <c r="BJ1190" s="41">
        <f t="shared" si="702"/>
        <v>0</v>
      </c>
      <c r="BK1190" s="41">
        <f t="shared" si="703"/>
        <v>0</v>
      </c>
      <c r="BL1190" s="41">
        <f t="shared" si="704"/>
        <v>1</v>
      </c>
      <c r="BM1190" s="41">
        <f t="shared" si="705"/>
        <v>0</v>
      </c>
      <c r="BN1190" s="41">
        <f t="shared" si="706"/>
        <v>0</v>
      </c>
      <c r="BO1190" s="41">
        <f t="shared" si="707"/>
        <v>0</v>
      </c>
      <c r="BP1190" s="41">
        <f t="shared" si="708"/>
        <v>0</v>
      </c>
      <c r="BQ1190" s="41">
        <f t="shared" si="709"/>
        <v>0</v>
      </c>
      <c r="BR1190" s="41">
        <f t="shared" si="710"/>
        <v>0</v>
      </c>
      <c r="BS1190" s="41">
        <f t="shared" si="711"/>
        <v>0</v>
      </c>
      <c r="BT1190" s="41">
        <f t="shared" si="712"/>
        <v>1</v>
      </c>
      <c r="BU1190" s="41">
        <f t="shared" si="713"/>
        <v>1</v>
      </c>
      <c r="BV1190" s="41">
        <f t="shared" si="714"/>
        <v>0</v>
      </c>
      <c r="BW1190" s="41">
        <f t="shared" si="715"/>
        <v>1</v>
      </c>
      <c r="BX1190" s="41" t="str">
        <f t="shared" si="720"/>
        <v>2015Nurse practitionersBritish Columbia</v>
      </c>
      <c r="BY1190" s="51">
        <f>VLOOKUP(BX1190,'%workplace'!$A$1:$F$381,6,FALSE)</f>
        <v>236</v>
      </c>
      <c r="BZ1190" s="32">
        <f t="shared" si="721"/>
        <v>1.6949152542372881E-2</v>
      </c>
    </row>
    <row r="1191" spans="1:78" s="8" customFormat="1" hidden="1" x14ac:dyDescent="0.2">
      <c r="A1191" s="8" t="str">
        <f t="shared" si="719"/>
        <v>2015Nurse practitionersYukonAll places of work</v>
      </c>
      <c r="B1191" s="8" t="s">
        <v>5</v>
      </c>
      <c r="C1191" s="8" t="s">
        <v>24</v>
      </c>
      <c r="D1191" s="8" t="s">
        <v>9</v>
      </c>
      <c r="E1191" s="8">
        <v>2015</v>
      </c>
      <c r="F1191" s="8">
        <v>5</v>
      </c>
      <c r="G1191" s="8">
        <v>0</v>
      </c>
      <c r="H1191" s="8">
        <v>0</v>
      </c>
      <c r="I1191" s="8">
        <v>0</v>
      </c>
      <c r="J1191" s="8">
        <v>1</v>
      </c>
      <c r="K1191" s="8">
        <v>1</v>
      </c>
      <c r="L1191" s="8">
        <v>2</v>
      </c>
      <c r="M1191" s="8">
        <v>0</v>
      </c>
      <c r="N1191" s="8">
        <v>0</v>
      </c>
      <c r="O1191" s="8">
        <v>1</v>
      </c>
      <c r="P1191" s="8">
        <v>0</v>
      </c>
      <c r="Q1191" s="8">
        <v>0</v>
      </c>
      <c r="R1191" s="8">
        <v>0</v>
      </c>
      <c r="S1191" s="8">
        <v>0</v>
      </c>
      <c r="T1191" s="8">
        <v>0</v>
      </c>
      <c r="U1191" s="8">
        <v>5</v>
      </c>
      <c r="V1191" s="8">
        <v>0</v>
      </c>
      <c r="W1191" s="8">
        <v>0</v>
      </c>
      <c r="X1191" s="8">
        <v>5</v>
      </c>
      <c r="Y1191" s="8">
        <v>0</v>
      </c>
      <c r="Z1191" s="8">
        <v>0</v>
      </c>
      <c r="AA1191" s="8">
        <v>0</v>
      </c>
      <c r="AB1191" s="8">
        <v>0</v>
      </c>
      <c r="AC1191" s="8">
        <v>0</v>
      </c>
      <c r="AD1191" s="8">
        <v>5</v>
      </c>
      <c r="AE1191" s="8">
        <v>0</v>
      </c>
      <c r="AF1191" s="8">
        <v>0</v>
      </c>
      <c r="AG1191" s="8">
        <v>3</v>
      </c>
      <c r="AH1191" s="8">
        <v>2</v>
      </c>
      <c r="AI1191" s="8">
        <v>0</v>
      </c>
      <c r="AJ1191" s="8">
        <v>0</v>
      </c>
      <c r="AK1191" s="8">
        <v>5</v>
      </c>
      <c r="AL1191" s="8">
        <v>0</v>
      </c>
      <c r="AM1191" s="8">
        <v>0</v>
      </c>
      <c r="AN1191" s="8">
        <v>5</v>
      </c>
      <c r="AO1191" s="41">
        <f t="shared" si="716"/>
        <v>1</v>
      </c>
      <c r="AP1191" s="41">
        <f t="shared" si="717"/>
        <v>0</v>
      </c>
      <c r="AQ1191" s="41">
        <f t="shared" si="718"/>
        <v>0</v>
      </c>
      <c r="AR1191" s="41">
        <f t="shared" si="684"/>
        <v>0</v>
      </c>
      <c r="AS1191" s="41">
        <f t="shared" si="685"/>
        <v>0.2</v>
      </c>
      <c r="AT1191" s="41">
        <f t="shared" si="686"/>
        <v>0.2</v>
      </c>
      <c r="AU1191" s="41">
        <f t="shared" si="687"/>
        <v>0.4</v>
      </c>
      <c r="AV1191" s="41">
        <f t="shared" si="688"/>
        <v>0</v>
      </c>
      <c r="AW1191" s="41">
        <f t="shared" si="689"/>
        <v>0</v>
      </c>
      <c r="AX1191" s="41">
        <f t="shared" si="690"/>
        <v>0.2</v>
      </c>
      <c r="AY1191" s="41">
        <f t="shared" si="691"/>
        <v>0</v>
      </c>
      <c r="AZ1191" s="41">
        <f t="shared" si="692"/>
        <v>0</v>
      </c>
      <c r="BA1191" s="41">
        <f t="shared" si="693"/>
        <v>0</v>
      </c>
      <c r="BB1191" s="41">
        <f t="shared" si="694"/>
        <v>0</v>
      </c>
      <c r="BC1191" s="41">
        <f t="shared" si="695"/>
        <v>0</v>
      </c>
      <c r="BD1191" s="41">
        <f t="shared" si="696"/>
        <v>1</v>
      </c>
      <c r="BE1191" s="41">
        <f t="shared" si="697"/>
        <v>0</v>
      </c>
      <c r="BF1191" s="41">
        <f t="shared" si="698"/>
        <v>0</v>
      </c>
      <c r="BG1191" s="41">
        <f t="shared" si="699"/>
        <v>1</v>
      </c>
      <c r="BH1191" s="41">
        <f t="shared" si="700"/>
        <v>0</v>
      </c>
      <c r="BI1191" s="41">
        <f t="shared" si="701"/>
        <v>0</v>
      </c>
      <c r="BJ1191" s="41">
        <f t="shared" si="702"/>
        <v>0</v>
      </c>
      <c r="BK1191" s="41">
        <f t="shared" si="703"/>
        <v>0</v>
      </c>
      <c r="BL1191" s="41">
        <f t="shared" si="704"/>
        <v>0</v>
      </c>
      <c r="BM1191" s="41">
        <f t="shared" si="705"/>
        <v>1</v>
      </c>
      <c r="BN1191" s="41">
        <f t="shared" si="706"/>
        <v>0</v>
      </c>
      <c r="BO1191" s="41">
        <f t="shared" si="707"/>
        <v>0</v>
      </c>
      <c r="BP1191" s="41">
        <f t="shared" si="708"/>
        <v>0.6</v>
      </c>
      <c r="BQ1191" s="41">
        <f t="shared" si="709"/>
        <v>0.4</v>
      </c>
      <c r="BR1191" s="41">
        <f t="shared" si="710"/>
        <v>0</v>
      </c>
      <c r="BS1191" s="41">
        <f t="shared" si="711"/>
        <v>0</v>
      </c>
      <c r="BT1191" s="41">
        <f t="shared" si="712"/>
        <v>1</v>
      </c>
      <c r="BU1191" s="41">
        <f t="shared" si="713"/>
        <v>0</v>
      </c>
      <c r="BV1191" s="41">
        <f t="shared" si="714"/>
        <v>0</v>
      </c>
      <c r="BW1191" s="41">
        <f t="shared" si="715"/>
        <v>1</v>
      </c>
      <c r="BX1191" s="41" t="str">
        <f t="shared" si="720"/>
        <v>2015Nurse practitionersYukon</v>
      </c>
      <c r="BY1191" s="51">
        <f>VLOOKUP(BX1191,'%workplace'!$A$1:$F$381,6,FALSE)</f>
        <v>5</v>
      </c>
      <c r="BZ1191" s="32">
        <f t="shared" si="721"/>
        <v>1</v>
      </c>
    </row>
    <row r="1192" spans="1:78" s="8" customFormat="1" hidden="1" x14ac:dyDescent="0.2">
      <c r="A1192" s="8" t="str">
        <f t="shared" si="719"/>
        <v>2015Nurse practitionersYukonCommunity health</v>
      </c>
      <c r="B1192" s="8" t="s">
        <v>5</v>
      </c>
      <c r="C1192" s="8" t="s">
        <v>24</v>
      </c>
      <c r="D1192" s="8" t="s">
        <v>11</v>
      </c>
      <c r="E1192" s="8">
        <v>2015</v>
      </c>
      <c r="F1192" s="8">
        <v>3</v>
      </c>
      <c r="G1192" s="8">
        <v>0</v>
      </c>
      <c r="H1192" s="8">
        <v>0</v>
      </c>
      <c r="I1192" s="8">
        <v>0</v>
      </c>
      <c r="J1192" s="8">
        <v>1</v>
      </c>
      <c r="K1192" s="8">
        <v>1</v>
      </c>
      <c r="L1192" s="8">
        <v>1</v>
      </c>
      <c r="M1192" s="8">
        <v>0</v>
      </c>
      <c r="N1192" s="8">
        <v>0</v>
      </c>
      <c r="O1192" s="8">
        <v>0</v>
      </c>
      <c r="P1192" s="8">
        <v>0</v>
      </c>
      <c r="Q1192" s="8">
        <v>0</v>
      </c>
      <c r="R1192" s="8">
        <v>0</v>
      </c>
      <c r="S1192" s="8">
        <v>0</v>
      </c>
      <c r="T1192" s="8">
        <v>0</v>
      </c>
      <c r="U1192" s="8">
        <v>3</v>
      </c>
      <c r="V1192" s="8">
        <v>0</v>
      </c>
      <c r="W1192" s="8">
        <v>0</v>
      </c>
      <c r="X1192" s="8">
        <v>3</v>
      </c>
      <c r="Y1192" s="8">
        <v>0</v>
      </c>
      <c r="Z1192" s="8">
        <v>0</v>
      </c>
      <c r="AA1192" s="8">
        <v>0</v>
      </c>
      <c r="AB1192" s="8">
        <v>0</v>
      </c>
      <c r="AC1192" s="8">
        <v>0</v>
      </c>
      <c r="AD1192" s="8">
        <v>3</v>
      </c>
      <c r="AE1192" s="8">
        <v>0</v>
      </c>
      <c r="AF1192" s="8">
        <v>0</v>
      </c>
      <c r="AG1192" s="8">
        <v>2</v>
      </c>
      <c r="AH1192" s="8">
        <v>1</v>
      </c>
      <c r="AI1192" s="8">
        <v>0</v>
      </c>
      <c r="AJ1192" s="8">
        <v>0</v>
      </c>
      <c r="AK1192" s="8">
        <v>3</v>
      </c>
      <c r="AL1192" s="8">
        <v>0</v>
      </c>
      <c r="AM1192" s="8">
        <v>0</v>
      </c>
      <c r="AN1192" s="8">
        <v>3</v>
      </c>
      <c r="AO1192" s="41">
        <f t="shared" si="716"/>
        <v>1</v>
      </c>
      <c r="AP1192" s="41">
        <f t="shared" si="717"/>
        <v>0</v>
      </c>
      <c r="AQ1192" s="41">
        <f t="shared" si="718"/>
        <v>0</v>
      </c>
      <c r="AR1192" s="41">
        <f t="shared" si="684"/>
        <v>0</v>
      </c>
      <c r="AS1192" s="41">
        <f t="shared" si="685"/>
        <v>0.33333333333333331</v>
      </c>
      <c r="AT1192" s="41">
        <f t="shared" si="686"/>
        <v>0.33333333333333331</v>
      </c>
      <c r="AU1192" s="41">
        <f t="shared" si="687"/>
        <v>0.33333333333333331</v>
      </c>
      <c r="AV1192" s="41">
        <f t="shared" si="688"/>
        <v>0</v>
      </c>
      <c r="AW1192" s="41">
        <f t="shared" si="689"/>
        <v>0</v>
      </c>
      <c r="AX1192" s="41">
        <f t="shared" si="690"/>
        <v>0</v>
      </c>
      <c r="AY1192" s="41">
        <f t="shared" si="691"/>
        <v>0</v>
      </c>
      <c r="AZ1192" s="41">
        <f t="shared" si="692"/>
        <v>0</v>
      </c>
      <c r="BA1192" s="41">
        <f t="shared" si="693"/>
        <v>0</v>
      </c>
      <c r="BB1192" s="41">
        <f t="shared" si="694"/>
        <v>0</v>
      </c>
      <c r="BC1192" s="41">
        <f t="shared" si="695"/>
        <v>0</v>
      </c>
      <c r="BD1192" s="41">
        <f t="shared" si="696"/>
        <v>1</v>
      </c>
      <c r="BE1192" s="41">
        <f t="shared" si="697"/>
        <v>0</v>
      </c>
      <c r="BF1192" s="41">
        <f t="shared" si="698"/>
        <v>0</v>
      </c>
      <c r="BG1192" s="41">
        <f t="shared" si="699"/>
        <v>1</v>
      </c>
      <c r="BH1192" s="41">
        <f t="shared" si="700"/>
        <v>0</v>
      </c>
      <c r="BI1192" s="41">
        <f t="shared" si="701"/>
        <v>0</v>
      </c>
      <c r="BJ1192" s="41">
        <f t="shared" si="702"/>
        <v>0</v>
      </c>
      <c r="BK1192" s="41">
        <f t="shared" si="703"/>
        <v>0</v>
      </c>
      <c r="BL1192" s="41">
        <f t="shared" si="704"/>
        <v>0</v>
      </c>
      <c r="BM1192" s="41">
        <f t="shared" si="705"/>
        <v>1</v>
      </c>
      <c r="BN1192" s="41">
        <f t="shared" si="706"/>
        <v>0</v>
      </c>
      <c r="BO1192" s="41">
        <f t="shared" si="707"/>
        <v>0</v>
      </c>
      <c r="BP1192" s="41">
        <f t="shared" si="708"/>
        <v>0.66666666666666663</v>
      </c>
      <c r="BQ1192" s="41">
        <f t="shared" si="709"/>
        <v>0.33333333333333331</v>
      </c>
      <c r="BR1192" s="41">
        <f t="shared" si="710"/>
        <v>0</v>
      </c>
      <c r="BS1192" s="41">
        <f t="shared" si="711"/>
        <v>0</v>
      </c>
      <c r="BT1192" s="41">
        <f t="shared" si="712"/>
        <v>1</v>
      </c>
      <c r="BU1192" s="41">
        <f t="shared" si="713"/>
        <v>0</v>
      </c>
      <c r="BV1192" s="41">
        <f t="shared" si="714"/>
        <v>0</v>
      </c>
      <c r="BW1192" s="41">
        <f t="shared" si="715"/>
        <v>1</v>
      </c>
      <c r="BX1192" s="41" t="str">
        <f t="shared" si="720"/>
        <v>2015Nurse practitionersYukon</v>
      </c>
      <c r="BY1192" s="51">
        <f>VLOOKUP(BX1192,'%workplace'!$A$1:$F$381,6,FALSE)</f>
        <v>5</v>
      </c>
      <c r="BZ1192" s="32">
        <f t="shared" si="721"/>
        <v>0.6</v>
      </c>
    </row>
    <row r="1193" spans="1:78" s="8" customFormat="1" hidden="1" x14ac:dyDescent="0.2">
      <c r="A1193" s="8" t="str">
        <f t="shared" si="719"/>
        <v>2015Nurse practitionersYukonNursing home/long-term care</v>
      </c>
      <c r="B1193" s="8" t="s">
        <v>5</v>
      </c>
      <c r="C1193" s="8" t="s">
        <v>24</v>
      </c>
      <c r="D1193" s="8" t="s">
        <v>12</v>
      </c>
      <c r="E1193" s="8">
        <v>2015</v>
      </c>
      <c r="F1193" s="8">
        <v>1</v>
      </c>
      <c r="G1193" s="8">
        <v>0</v>
      </c>
      <c r="H1193" s="8">
        <v>0</v>
      </c>
      <c r="I1193" s="8">
        <v>0</v>
      </c>
      <c r="J1193" s="8">
        <v>0</v>
      </c>
      <c r="K1193" s="8">
        <v>0</v>
      </c>
      <c r="L1193" s="8">
        <v>0</v>
      </c>
      <c r="M1193" s="8">
        <v>0</v>
      </c>
      <c r="N1193" s="8">
        <v>0</v>
      </c>
      <c r="O1193" s="8">
        <v>1</v>
      </c>
      <c r="P1193" s="8">
        <v>0</v>
      </c>
      <c r="Q1193" s="8">
        <v>0</v>
      </c>
      <c r="R1193" s="8">
        <v>0</v>
      </c>
      <c r="S1193" s="8">
        <v>0</v>
      </c>
      <c r="T1193" s="8">
        <v>0</v>
      </c>
      <c r="U1193" s="8">
        <v>1</v>
      </c>
      <c r="V1193" s="8">
        <v>0</v>
      </c>
      <c r="W1193" s="8">
        <v>0</v>
      </c>
      <c r="X1193" s="8">
        <v>1</v>
      </c>
      <c r="Y1193" s="8">
        <v>0</v>
      </c>
      <c r="Z1193" s="8">
        <v>0</v>
      </c>
      <c r="AA1193" s="8">
        <v>0</v>
      </c>
      <c r="AB1193" s="8">
        <v>0</v>
      </c>
      <c r="AC1193" s="8">
        <v>0</v>
      </c>
      <c r="AD1193" s="8">
        <v>1</v>
      </c>
      <c r="AE1193" s="8">
        <v>0</v>
      </c>
      <c r="AF1193" s="8">
        <v>0</v>
      </c>
      <c r="AG1193" s="8">
        <v>1</v>
      </c>
      <c r="AH1193" s="8">
        <v>0</v>
      </c>
      <c r="AI1193" s="8">
        <v>0</v>
      </c>
      <c r="AJ1193" s="8">
        <v>0</v>
      </c>
      <c r="AK1193" s="8">
        <v>1</v>
      </c>
      <c r="AL1193" s="8">
        <v>0</v>
      </c>
      <c r="AM1193" s="8">
        <v>0</v>
      </c>
      <c r="AN1193" s="8">
        <v>1</v>
      </c>
      <c r="AO1193" s="41">
        <f t="shared" si="716"/>
        <v>1</v>
      </c>
      <c r="AP1193" s="41">
        <f t="shared" si="717"/>
        <v>0</v>
      </c>
      <c r="AQ1193" s="41">
        <f t="shared" si="718"/>
        <v>0</v>
      </c>
      <c r="AR1193" s="41">
        <f t="shared" si="684"/>
        <v>0</v>
      </c>
      <c r="AS1193" s="41">
        <f t="shared" si="685"/>
        <v>0</v>
      </c>
      <c r="AT1193" s="41">
        <f t="shared" si="686"/>
        <v>0</v>
      </c>
      <c r="AU1193" s="41">
        <f t="shared" si="687"/>
        <v>0</v>
      </c>
      <c r="AV1193" s="41">
        <f t="shared" si="688"/>
        <v>0</v>
      </c>
      <c r="AW1193" s="41">
        <f t="shared" si="689"/>
        <v>0</v>
      </c>
      <c r="AX1193" s="41">
        <f t="shared" si="690"/>
        <v>1</v>
      </c>
      <c r="AY1193" s="41">
        <f t="shared" si="691"/>
        <v>0</v>
      </c>
      <c r="AZ1193" s="41">
        <f t="shared" si="692"/>
        <v>0</v>
      </c>
      <c r="BA1193" s="41">
        <f t="shared" si="693"/>
        <v>0</v>
      </c>
      <c r="BB1193" s="41">
        <f t="shared" si="694"/>
        <v>0</v>
      </c>
      <c r="BC1193" s="41">
        <f t="shared" si="695"/>
        <v>0</v>
      </c>
      <c r="BD1193" s="41">
        <f t="shared" si="696"/>
        <v>1</v>
      </c>
      <c r="BE1193" s="41">
        <f t="shared" si="697"/>
        <v>0</v>
      </c>
      <c r="BF1193" s="41">
        <f t="shared" si="698"/>
        <v>0</v>
      </c>
      <c r="BG1193" s="41">
        <f t="shared" si="699"/>
        <v>1</v>
      </c>
      <c r="BH1193" s="41">
        <f t="shared" si="700"/>
        <v>0</v>
      </c>
      <c r="BI1193" s="41">
        <f t="shared" si="701"/>
        <v>0</v>
      </c>
      <c r="BJ1193" s="41">
        <f t="shared" si="702"/>
        <v>0</v>
      </c>
      <c r="BK1193" s="41">
        <f t="shared" si="703"/>
        <v>0</v>
      </c>
      <c r="BL1193" s="41">
        <f t="shared" si="704"/>
        <v>0</v>
      </c>
      <c r="BM1193" s="41">
        <f t="shared" si="705"/>
        <v>1</v>
      </c>
      <c r="BN1193" s="41">
        <f t="shared" si="706"/>
        <v>0</v>
      </c>
      <c r="BO1193" s="41">
        <f t="shared" si="707"/>
        <v>0</v>
      </c>
      <c r="BP1193" s="41">
        <f t="shared" si="708"/>
        <v>1</v>
      </c>
      <c r="BQ1193" s="41">
        <f t="shared" si="709"/>
        <v>0</v>
      </c>
      <c r="BR1193" s="41">
        <f t="shared" si="710"/>
        <v>0</v>
      </c>
      <c r="BS1193" s="41">
        <f t="shared" si="711"/>
        <v>0</v>
      </c>
      <c r="BT1193" s="41">
        <f t="shared" si="712"/>
        <v>1</v>
      </c>
      <c r="BU1193" s="41">
        <f t="shared" si="713"/>
        <v>0</v>
      </c>
      <c r="BV1193" s="41">
        <f t="shared" si="714"/>
        <v>0</v>
      </c>
      <c r="BW1193" s="41">
        <f t="shared" si="715"/>
        <v>1</v>
      </c>
      <c r="BX1193" s="41" t="str">
        <f t="shared" si="720"/>
        <v>2015Nurse practitionersYukon</v>
      </c>
      <c r="BY1193" s="51">
        <f>VLOOKUP(BX1193,'%workplace'!$A$1:$F$381,6,FALSE)</f>
        <v>5</v>
      </c>
      <c r="BZ1193" s="32">
        <f t="shared" si="721"/>
        <v>0.2</v>
      </c>
    </row>
    <row r="1194" spans="1:78" s="8" customFormat="1" hidden="1" x14ac:dyDescent="0.2">
      <c r="A1194" s="8" t="str">
        <f t="shared" si="719"/>
        <v>2015Nurse practitionersYukonOther places of work</v>
      </c>
      <c r="B1194" s="8" t="s">
        <v>5</v>
      </c>
      <c r="C1194" s="8" t="s">
        <v>24</v>
      </c>
      <c r="D1194" s="8" t="s">
        <v>13</v>
      </c>
      <c r="E1194" s="8">
        <v>2015</v>
      </c>
      <c r="F1194" s="8">
        <v>1</v>
      </c>
      <c r="G1194" s="8">
        <v>0</v>
      </c>
      <c r="H1194" s="8">
        <v>0</v>
      </c>
      <c r="I1194" s="8">
        <v>0</v>
      </c>
      <c r="J1194" s="8">
        <v>0</v>
      </c>
      <c r="K1194" s="8">
        <v>0</v>
      </c>
      <c r="L1194" s="8">
        <v>1</v>
      </c>
      <c r="M1194" s="8">
        <v>0</v>
      </c>
      <c r="N1194" s="8">
        <v>0</v>
      </c>
      <c r="O1194" s="8">
        <v>0</v>
      </c>
      <c r="P1194" s="8">
        <v>0</v>
      </c>
      <c r="Q1194" s="8">
        <v>0</v>
      </c>
      <c r="R1194" s="8">
        <v>0</v>
      </c>
      <c r="S1194" s="8">
        <v>0</v>
      </c>
      <c r="T1194" s="8">
        <v>0</v>
      </c>
      <c r="U1194" s="8">
        <v>1</v>
      </c>
      <c r="V1194" s="8">
        <v>0</v>
      </c>
      <c r="W1194" s="8">
        <v>0</v>
      </c>
      <c r="X1194" s="8">
        <v>1</v>
      </c>
      <c r="Y1194" s="8">
        <v>0</v>
      </c>
      <c r="Z1194" s="8">
        <v>0</v>
      </c>
      <c r="AA1194" s="8">
        <v>0</v>
      </c>
      <c r="AB1194" s="8">
        <v>0</v>
      </c>
      <c r="AC1194" s="8">
        <v>0</v>
      </c>
      <c r="AD1194" s="8">
        <v>1</v>
      </c>
      <c r="AE1194" s="8">
        <v>0</v>
      </c>
      <c r="AF1194" s="8">
        <v>0</v>
      </c>
      <c r="AG1194" s="8">
        <v>0</v>
      </c>
      <c r="AH1194" s="8">
        <v>1</v>
      </c>
      <c r="AI1194" s="8">
        <v>0</v>
      </c>
      <c r="AJ1194" s="8">
        <v>0</v>
      </c>
      <c r="AK1194" s="8">
        <v>1</v>
      </c>
      <c r="AL1194" s="8">
        <v>0</v>
      </c>
      <c r="AM1194" s="8">
        <v>0</v>
      </c>
      <c r="AN1194" s="8">
        <v>1</v>
      </c>
      <c r="AO1194" s="41">
        <f t="shared" si="716"/>
        <v>1</v>
      </c>
      <c r="AP1194" s="41">
        <f t="shared" si="717"/>
        <v>0</v>
      </c>
      <c r="AQ1194" s="41">
        <f t="shared" si="718"/>
        <v>0</v>
      </c>
      <c r="AR1194" s="41">
        <f t="shared" si="684"/>
        <v>0</v>
      </c>
      <c r="AS1194" s="41">
        <f t="shared" si="685"/>
        <v>0</v>
      </c>
      <c r="AT1194" s="41">
        <f t="shared" si="686"/>
        <v>0</v>
      </c>
      <c r="AU1194" s="41">
        <f t="shared" si="687"/>
        <v>1</v>
      </c>
      <c r="AV1194" s="41">
        <f t="shared" si="688"/>
        <v>0</v>
      </c>
      <c r="AW1194" s="41">
        <f t="shared" si="689"/>
        <v>0</v>
      </c>
      <c r="AX1194" s="41">
        <f t="shared" si="690"/>
        <v>0</v>
      </c>
      <c r="AY1194" s="41">
        <f t="shared" si="691"/>
        <v>0</v>
      </c>
      <c r="AZ1194" s="41">
        <f t="shared" si="692"/>
        <v>0</v>
      </c>
      <c r="BA1194" s="41">
        <f t="shared" si="693"/>
        <v>0</v>
      </c>
      <c r="BB1194" s="41">
        <f t="shared" si="694"/>
        <v>0</v>
      </c>
      <c r="BC1194" s="41">
        <f t="shared" si="695"/>
        <v>0</v>
      </c>
      <c r="BD1194" s="41">
        <f t="shared" si="696"/>
        <v>1</v>
      </c>
      <c r="BE1194" s="41">
        <f t="shared" si="697"/>
        <v>0</v>
      </c>
      <c r="BF1194" s="41">
        <f t="shared" si="698"/>
        <v>0</v>
      </c>
      <c r="BG1194" s="41">
        <f t="shared" si="699"/>
        <v>1</v>
      </c>
      <c r="BH1194" s="41">
        <f t="shared" si="700"/>
        <v>0</v>
      </c>
      <c r="BI1194" s="41">
        <f t="shared" si="701"/>
        <v>0</v>
      </c>
      <c r="BJ1194" s="41">
        <f t="shared" si="702"/>
        <v>0</v>
      </c>
      <c r="BK1194" s="41">
        <f t="shared" si="703"/>
        <v>0</v>
      </c>
      <c r="BL1194" s="41">
        <f t="shared" si="704"/>
        <v>0</v>
      </c>
      <c r="BM1194" s="41">
        <f t="shared" si="705"/>
        <v>1</v>
      </c>
      <c r="BN1194" s="41">
        <f t="shared" si="706"/>
        <v>0</v>
      </c>
      <c r="BO1194" s="41">
        <f t="shared" si="707"/>
        <v>0</v>
      </c>
      <c r="BP1194" s="41">
        <f t="shared" si="708"/>
        <v>0</v>
      </c>
      <c r="BQ1194" s="41">
        <f t="shared" si="709"/>
        <v>1</v>
      </c>
      <c r="BR1194" s="41">
        <f t="shared" si="710"/>
        <v>0</v>
      </c>
      <c r="BS1194" s="41">
        <f t="shared" si="711"/>
        <v>0</v>
      </c>
      <c r="BT1194" s="41">
        <f t="shared" si="712"/>
        <v>1</v>
      </c>
      <c r="BU1194" s="41">
        <f t="shared" si="713"/>
        <v>0</v>
      </c>
      <c r="BV1194" s="41">
        <f t="shared" si="714"/>
        <v>0</v>
      </c>
      <c r="BW1194" s="41">
        <f t="shared" si="715"/>
        <v>1</v>
      </c>
      <c r="BX1194" s="41" t="str">
        <f t="shared" si="720"/>
        <v>2015Nurse practitionersYukon</v>
      </c>
      <c r="BY1194" s="51">
        <f>VLOOKUP(BX1194,'%workplace'!$A$1:$F$381,6,FALSE)</f>
        <v>5</v>
      </c>
      <c r="BZ1194" s="32">
        <f t="shared" si="721"/>
        <v>0.2</v>
      </c>
    </row>
    <row r="1195" spans="1:78" s="8" customFormat="1" hidden="1" x14ac:dyDescent="0.2">
      <c r="A1195" s="8" t="str">
        <f t="shared" si="719"/>
        <v>2016Registered nursesNewfoundland and LabradorAll places of work</v>
      </c>
      <c r="B1195" s="8" t="s">
        <v>7</v>
      </c>
      <c r="C1195" s="8" t="s">
        <v>14</v>
      </c>
      <c r="D1195" s="8" t="s">
        <v>9</v>
      </c>
      <c r="E1195" s="8">
        <v>2016</v>
      </c>
      <c r="F1195" s="8">
        <v>5545</v>
      </c>
      <c r="G1195" s="8">
        <v>356</v>
      </c>
      <c r="H1195" s="8">
        <v>0</v>
      </c>
      <c r="I1195" s="8">
        <v>696</v>
      </c>
      <c r="J1195" s="8">
        <v>710</v>
      </c>
      <c r="K1195" s="8">
        <v>744</v>
      </c>
      <c r="L1195" s="8">
        <v>730</v>
      </c>
      <c r="M1195" s="8">
        <v>901</v>
      </c>
      <c r="N1195" s="8">
        <v>979</v>
      </c>
      <c r="O1195" s="8">
        <v>528</v>
      </c>
      <c r="P1195" s="8">
        <v>245</v>
      </c>
      <c r="Q1195" s="8">
        <v>84</v>
      </c>
      <c r="R1195" s="8">
        <v>19</v>
      </c>
      <c r="S1195" s="8">
        <v>265</v>
      </c>
      <c r="T1195" s="8">
        <v>0</v>
      </c>
      <c r="U1195" s="8">
        <v>5823</v>
      </c>
      <c r="V1195" s="8">
        <v>78</v>
      </c>
      <c r="W1195" s="8">
        <v>0</v>
      </c>
      <c r="X1195" s="8">
        <v>4206</v>
      </c>
      <c r="Y1195" s="8">
        <v>752</v>
      </c>
      <c r="Z1195" s="8">
        <v>943</v>
      </c>
      <c r="AA1195" s="8">
        <v>0</v>
      </c>
      <c r="AB1195" s="8">
        <v>773</v>
      </c>
      <c r="AC1195" s="8">
        <v>0</v>
      </c>
      <c r="AD1195" s="8">
        <v>509</v>
      </c>
      <c r="AE1195" s="8">
        <v>4619</v>
      </c>
      <c r="AF1195" s="8">
        <v>358</v>
      </c>
      <c r="AG1195" s="8">
        <v>5268</v>
      </c>
      <c r="AH1195" s="8">
        <v>247</v>
      </c>
      <c r="AI1195" s="8">
        <v>28</v>
      </c>
      <c r="AJ1195" s="8">
        <v>1726</v>
      </c>
      <c r="AK1195" s="8">
        <v>4175</v>
      </c>
      <c r="AL1195" s="8">
        <v>0</v>
      </c>
      <c r="AM1195" s="8">
        <v>0</v>
      </c>
      <c r="AN1195" s="8">
        <v>5901</v>
      </c>
      <c r="AO1195" s="41">
        <f t="shared" si="716"/>
        <v>0.93967124216234532</v>
      </c>
      <c r="AP1195" s="41">
        <f t="shared" si="717"/>
        <v>6.0328757837654637E-2</v>
      </c>
      <c r="AQ1195" s="41">
        <f t="shared" si="718"/>
        <v>0</v>
      </c>
      <c r="AR1195" s="41">
        <f t="shared" si="684"/>
        <v>0.11794611082867311</v>
      </c>
      <c r="AS1195" s="41">
        <f t="shared" si="685"/>
        <v>0.12031859006947974</v>
      </c>
      <c r="AT1195" s="41">
        <f t="shared" si="686"/>
        <v>0.1260803253685816</v>
      </c>
      <c r="AU1195" s="41">
        <f t="shared" si="687"/>
        <v>0.12370784612777495</v>
      </c>
      <c r="AV1195" s="41">
        <f t="shared" si="688"/>
        <v>0.15268598542619896</v>
      </c>
      <c r="AW1195" s="41">
        <f t="shared" si="689"/>
        <v>0.16590408405355025</v>
      </c>
      <c r="AX1195" s="41">
        <f t="shared" si="690"/>
        <v>8.9476359938993388E-2</v>
      </c>
      <c r="AY1195" s="41">
        <f t="shared" si="691"/>
        <v>4.151838671411625E-2</v>
      </c>
      <c r="AZ1195" s="41">
        <f t="shared" si="692"/>
        <v>1.4234875444839857E-2</v>
      </c>
      <c r="BA1195" s="41">
        <f t="shared" si="693"/>
        <v>3.2197932553804441E-3</v>
      </c>
      <c r="BB1195" s="41">
        <f t="shared" si="694"/>
        <v>4.4907642772411459E-2</v>
      </c>
      <c r="BC1195" s="41">
        <f t="shared" si="695"/>
        <v>0</v>
      </c>
      <c r="BD1195" s="41">
        <f t="shared" si="696"/>
        <v>0.98678190137264865</v>
      </c>
      <c r="BE1195" s="41">
        <f t="shared" si="697"/>
        <v>1.3218098627351297E-2</v>
      </c>
      <c r="BF1195" s="41">
        <f t="shared" si="698"/>
        <v>0</v>
      </c>
      <c r="BG1195" s="41">
        <f t="shared" si="699"/>
        <v>0.7127605490594815</v>
      </c>
      <c r="BH1195" s="41">
        <f t="shared" si="700"/>
        <v>0.12743602779189966</v>
      </c>
      <c r="BI1195" s="41">
        <f t="shared" si="701"/>
        <v>0.15980342314861887</v>
      </c>
      <c r="BJ1195" s="41">
        <f t="shared" si="702"/>
        <v>0</v>
      </c>
      <c r="BK1195" s="41">
        <f t="shared" si="703"/>
        <v>0.13099474665310964</v>
      </c>
      <c r="BL1195" s="41">
        <f t="shared" si="704"/>
        <v>0</v>
      </c>
      <c r="BM1195" s="41">
        <f t="shared" si="705"/>
        <v>8.6256566683612951E-2</v>
      </c>
      <c r="BN1195" s="41">
        <f t="shared" si="706"/>
        <v>0.78274868666327746</v>
      </c>
      <c r="BO1195" s="41">
        <f t="shared" si="707"/>
        <v>6.0667683443484152E-2</v>
      </c>
      <c r="BP1195" s="41">
        <f t="shared" si="708"/>
        <v>0.89273004575495674</v>
      </c>
      <c r="BQ1195" s="41">
        <f t="shared" si="709"/>
        <v>4.1857312319945772E-2</v>
      </c>
      <c r="BR1195" s="41">
        <f t="shared" si="710"/>
        <v>4.7449584816132862E-3</v>
      </c>
      <c r="BS1195" s="41">
        <f t="shared" si="711"/>
        <v>0.29249279783087612</v>
      </c>
      <c r="BT1195" s="41">
        <f t="shared" si="712"/>
        <v>0.70750720216912388</v>
      </c>
      <c r="BU1195" s="41">
        <f t="shared" si="713"/>
        <v>0</v>
      </c>
      <c r="BV1195" s="41">
        <f t="shared" si="714"/>
        <v>0</v>
      </c>
      <c r="BW1195" s="41">
        <f t="shared" si="715"/>
        <v>1</v>
      </c>
      <c r="BX1195" s="41" t="str">
        <f t="shared" si="720"/>
        <v>2016Registered nursesNewfoundland and Labrador</v>
      </c>
      <c r="BY1195" s="51">
        <f>VLOOKUP(BX1195,'%workplace'!$A$1:$F$381,6,FALSE)</f>
        <v>5901</v>
      </c>
      <c r="BZ1195" s="32">
        <f t="shared" si="721"/>
        <v>1</v>
      </c>
    </row>
    <row r="1196" spans="1:78" s="8" customFormat="1" hidden="1" x14ac:dyDescent="0.2">
      <c r="A1196" s="8" t="str">
        <f t="shared" si="719"/>
        <v>2016Registered nursesNewfoundland and LabradorCommunity health</v>
      </c>
      <c r="B1196" s="8" t="s">
        <v>7</v>
      </c>
      <c r="C1196" s="8" t="s">
        <v>14</v>
      </c>
      <c r="D1196" s="8" t="s">
        <v>11</v>
      </c>
      <c r="E1196" s="8">
        <v>2016</v>
      </c>
      <c r="F1196" s="8">
        <v>793</v>
      </c>
      <c r="G1196" s="8">
        <v>29</v>
      </c>
      <c r="H1196" s="8">
        <v>0</v>
      </c>
      <c r="I1196" s="8">
        <v>33</v>
      </c>
      <c r="J1196" s="8">
        <v>80</v>
      </c>
      <c r="K1196" s="8">
        <v>146</v>
      </c>
      <c r="L1196" s="8">
        <v>149</v>
      </c>
      <c r="M1196" s="8">
        <v>141</v>
      </c>
      <c r="N1196" s="8">
        <v>128</v>
      </c>
      <c r="O1196" s="8">
        <v>73</v>
      </c>
      <c r="P1196" s="8">
        <v>42</v>
      </c>
      <c r="Q1196" s="8">
        <v>14</v>
      </c>
      <c r="R1196" s="8">
        <v>6</v>
      </c>
      <c r="S1196" s="8">
        <v>10</v>
      </c>
      <c r="T1196" s="8">
        <v>0</v>
      </c>
      <c r="U1196" s="8">
        <v>808</v>
      </c>
      <c r="V1196" s="8">
        <v>14</v>
      </c>
      <c r="W1196" s="8">
        <v>0</v>
      </c>
      <c r="X1196" s="8">
        <v>611</v>
      </c>
      <c r="Y1196" s="8">
        <v>109</v>
      </c>
      <c r="Z1196" s="8">
        <v>102</v>
      </c>
      <c r="AA1196" s="8">
        <v>0</v>
      </c>
      <c r="AB1196" s="8">
        <v>131</v>
      </c>
      <c r="AC1196" s="8">
        <v>0</v>
      </c>
      <c r="AD1196" s="8">
        <v>52</v>
      </c>
      <c r="AE1196" s="8">
        <v>639</v>
      </c>
      <c r="AF1196" s="8">
        <v>47</v>
      </c>
      <c r="AG1196" s="8">
        <v>759</v>
      </c>
      <c r="AH1196" s="8">
        <v>13</v>
      </c>
      <c r="AI1196" s="8">
        <v>3</v>
      </c>
      <c r="AJ1196" s="8">
        <v>441</v>
      </c>
      <c r="AK1196" s="8">
        <v>381</v>
      </c>
      <c r="AL1196" s="8">
        <v>0</v>
      </c>
      <c r="AM1196" s="8">
        <v>0</v>
      </c>
      <c r="AN1196" s="8">
        <v>822</v>
      </c>
      <c r="AO1196" s="41">
        <f t="shared" si="716"/>
        <v>0.96472019464720193</v>
      </c>
      <c r="AP1196" s="41">
        <f t="shared" si="717"/>
        <v>3.5279805352798052E-2</v>
      </c>
      <c r="AQ1196" s="41">
        <f t="shared" si="718"/>
        <v>0</v>
      </c>
      <c r="AR1196" s="41">
        <f t="shared" si="684"/>
        <v>4.0145985401459854E-2</v>
      </c>
      <c r="AS1196" s="41">
        <f t="shared" si="685"/>
        <v>9.7323600973236016E-2</v>
      </c>
      <c r="AT1196" s="41">
        <f t="shared" si="686"/>
        <v>0.17761557177615572</v>
      </c>
      <c r="AU1196" s="41">
        <f t="shared" si="687"/>
        <v>0.18126520681265207</v>
      </c>
      <c r="AV1196" s="41">
        <f t="shared" si="688"/>
        <v>0.17153284671532848</v>
      </c>
      <c r="AW1196" s="41">
        <f t="shared" si="689"/>
        <v>0.15571776155717762</v>
      </c>
      <c r="AX1196" s="41">
        <f t="shared" si="690"/>
        <v>8.8807785888077861E-2</v>
      </c>
      <c r="AY1196" s="41">
        <f t="shared" si="691"/>
        <v>5.1094890510948905E-2</v>
      </c>
      <c r="AZ1196" s="41">
        <f t="shared" si="692"/>
        <v>1.7031630170316302E-2</v>
      </c>
      <c r="BA1196" s="41">
        <f t="shared" si="693"/>
        <v>7.2992700729927005E-3</v>
      </c>
      <c r="BB1196" s="41">
        <f t="shared" si="694"/>
        <v>1.2165450121654502E-2</v>
      </c>
      <c r="BC1196" s="41">
        <f t="shared" si="695"/>
        <v>0</v>
      </c>
      <c r="BD1196" s="41">
        <f t="shared" si="696"/>
        <v>0.98296836982968372</v>
      </c>
      <c r="BE1196" s="41">
        <f t="shared" si="697"/>
        <v>1.7031630170316302E-2</v>
      </c>
      <c r="BF1196" s="41">
        <f t="shared" si="698"/>
        <v>0</v>
      </c>
      <c r="BG1196" s="41">
        <f t="shared" si="699"/>
        <v>0.74330900243309006</v>
      </c>
      <c r="BH1196" s="41">
        <f t="shared" si="700"/>
        <v>0.13260340632603407</v>
      </c>
      <c r="BI1196" s="41">
        <f t="shared" si="701"/>
        <v>0.12408759124087591</v>
      </c>
      <c r="BJ1196" s="41">
        <f t="shared" si="702"/>
        <v>0</v>
      </c>
      <c r="BK1196" s="41">
        <f t="shared" si="703"/>
        <v>0.15936739659367397</v>
      </c>
      <c r="BL1196" s="41">
        <f t="shared" si="704"/>
        <v>0</v>
      </c>
      <c r="BM1196" s="41">
        <f t="shared" si="705"/>
        <v>6.3260340632603412E-2</v>
      </c>
      <c r="BN1196" s="41">
        <f t="shared" si="706"/>
        <v>0.77737226277372262</v>
      </c>
      <c r="BO1196" s="41">
        <f t="shared" si="707"/>
        <v>5.7177615571776155E-2</v>
      </c>
      <c r="BP1196" s="41">
        <f t="shared" si="708"/>
        <v>0.92335766423357668</v>
      </c>
      <c r="BQ1196" s="41">
        <f t="shared" si="709"/>
        <v>1.5815085158150853E-2</v>
      </c>
      <c r="BR1196" s="41">
        <f t="shared" si="710"/>
        <v>3.6496350364963502E-3</v>
      </c>
      <c r="BS1196" s="41">
        <f t="shared" si="711"/>
        <v>0.53649635036496346</v>
      </c>
      <c r="BT1196" s="41">
        <f t="shared" si="712"/>
        <v>0.46350364963503649</v>
      </c>
      <c r="BU1196" s="41">
        <f t="shared" si="713"/>
        <v>0</v>
      </c>
      <c r="BV1196" s="41">
        <f t="shared" si="714"/>
        <v>0</v>
      </c>
      <c r="BW1196" s="41">
        <f t="shared" si="715"/>
        <v>1</v>
      </c>
      <c r="BX1196" s="41" t="str">
        <f t="shared" si="720"/>
        <v>2016Registered nursesNewfoundland and Labrador</v>
      </c>
      <c r="BY1196" s="51">
        <f>VLOOKUP(BX1196,'%workplace'!$A$1:$F$381,6,FALSE)</f>
        <v>5901</v>
      </c>
      <c r="BZ1196" s="32">
        <f t="shared" si="721"/>
        <v>0.1392984239959329</v>
      </c>
    </row>
    <row r="1197" spans="1:78" s="8" customFormat="1" hidden="1" x14ac:dyDescent="0.2">
      <c r="A1197" s="8" t="str">
        <f t="shared" si="719"/>
        <v>2016Registered nursesNewfoundland and LabradorNursing home/long-term care</v>
      </c>
      <c r="B1197" s="8" t="s">
        <v>7</v>
      </c>
      <c r="C1197" s="8" t="s">
        <v>14</v>
      </c>
      <c r="D1197" s="8" t="s">
        <v>12</v>
      </c>
      <c r="E1197" s="8">
        <v>2016</v>
      </c>
      <c r="F1197" s="8">
        <v>430</v>
      </c>
      <c r="G1197" s="8">
        <v>25</v>
      </c>
      <c r="H1197" s="8">
        <v>0</v>
      </c>
      <c r="I1197" s="8">
        <v>28</v>
      </c>
      <c r="J1197" s="8">
        <v>32</v>
      </c>
      <c r="K1197" s="8">
        <v>49</v>
      </c>
      <c r="L1197" s="8">
        <v>70</v>
      </c>
      <c r="M1197" s="8">
        <v>69</v>
      </c>
      <c r="N1197" s="8">
        <v>79</v>
      </c>
      <c r="O1197" s="8">
        <v>53</v>
      </c>
      <c r="P1197" s="8">
        <v>37</v>
      </c>
      <c r="Q1197" s="8">
        <v>24</v>
      </c>
      <c r="R1197" s="8">
        <v>5</v>
      </c>
      <c r="S1197" s="8">
        <v>9</v>
      </c>
      <c r="T1197" s="8">
        <v>0</v>
      </c>
      <c r="U1197" s="8">
        <v>443</v>
      </c>
      <c r="V1197" s="8">
        <v>12</v>
      </c>
      <c r="W1197" s="8">
        <v>0</v>
      </c>
      <c r="X1197" s="8">
        <v>310</v>
      </c>
      <c r="Y1197" s="8">
        <v>64</v>
      </c>
      <c r="Z1197" s="8">
        <v>81</v>
      </c>
      <c r="AA1197" s="8">
        <v>0</v>
      </c>
      <c r="AB1197" s="8">
        <v>101</v>
      </c>
      <c r="AC1197" s="8">
        <v>0</v>
      </c>
      <c r="AD1197" s="8">
        <v>17</v>
      </c>
      <c r="AE1197" s="8">
        <v>337</v>
      </c>
      <c r="AF1197" s="8">
        <v>31</v>
      </c>
      <c r="AG1197" s="8">
        <v>417</v>
      </c>
      <c r="AH1197" s="8">
        <v>7</v>
      </c>
      <c r="AI1197" s="8">
        <v>0</v>
      </c>
      <c r="AJ1197" s="8">
        <v>176</v>
      </c>
      <c r="AK1197" s="8">
        <v>279</v>
      </c>
      <c r="AL1197" s="8">
        <v>0</v>
      </c>
      <c r="AM1197" s="8">
        <v>0</v>
      </c>
      <c r="AN1197" s="8">
        <v>455</v>
      </c>
      <c r="AO1197" s="41">
        <f t="shared" si="716"/>
        <v>0.94505494505494503</v>
      </c>
      <c r="AP1197" s="41">
        <f t="shared" si="717"/>
        <v>5.4945054945054944E-2</v>
      </c>
      <c r="AQ1197" s="41">
        <f t="shared" si="718"/>
        <v>0</v>
      </c>
      <c r="AR1197" s="41">
        <f t="shared" si="684"/>
        <v>6.1538461538461542E-2</v>
      </c>
      <c r="AS1197" s="41">
        <f t="shared" si="685"/>
        <v>7.032967032967033E-2</v>
      </c>
      <c r="AT1197" s="41">
        <f t="shared" si="686"/>
        <v>0.1076923076923077</v>
      </c>
      <c r="AU1197" s="41">
        <f t="shared" si="687"/>
        <v>0.15384615384615385</v>
      </c>
      <c r="AV1197" s="41">
        <f t="shared" si="688"/>
        <v>0.15164835164835164</v>
      </c>
      <c r="AW1197" s="41">
        <f t="shared" si="689"/>
        <v>0.17362637362637362</v>
      </c>
      <c r="AX1197" s="41">
        <f t="shared" si="690"/>
        <v>0.11648351648351649</v>
      </c>
      <c r="AY1197" s="41">
        <f t="shared" si="691"/>
        <v>8.1318681318681321E-2</v>
      </c>
      <c r="AZ1197" s="41">
        <f t="shared" si="692"/>
        <v>5.2747252747252747E-2</v>
      </c>
      <c r="BA1197" s="41">
        <f t="shared" si="693"/>
        <v>1.098901098901099E-2</v>
      </c>
      <c r="BB1197" s="41">
        <f t="shared" si="694"/>
        <v>1.9780219780219779E-2</v>
      </c>
      <c r="BC1197" s="41">
        <f t="shared" si="695"/>
        <v>0</v>
      </c>
      <c r="BD1197" s="41">
        <f t="shared" si="696"/>
        <v>0.97362637362637361</v>
      </c>
      <c r="BE1197" s="41">
        <f t="shared" si="697"/>
        <v>2.6373626373626374E-2</v>
      </c>
      <c r="BF1197" s="41">
        <f t="shared" si="698"/>
        <v>0</v>
      </c>
      <c r="BG1197" s="41">
        <f t="shared" si="699"/>
        <v>0.68131868131868134</v>
      </c>
      <c r="BH1197" s="41">
        <f t="shared" si="700"/>
        <v>0.14065934065934066</v>
      </c>
      <c r="BI1197" s="41">
        <f t="shared" si="701"/>
        <v>0.17802197802197803</v>
      </c>
      <c r="BJ1197" s="41">
        <f t="shared" si="702"/>
        <v>0</v>
      </c>
      <c r="BK1197" s="41">
        <f t="shared" si="703"/>
        <v>0.22197802197802197</v>
      </c>
      <c r="BL1197" s="41">
        <f t="shared" si="704"/>
        <v>0</v>
      </c>
      <c r="BM1197" s="41">
        <f t="shared" si="705"/>
        <v>3.7362637362637362E-2</v>
      </c>
      <c r="BN1197" s="41">
        <f t="shared" si="706"/>
        <v>0.74065934065934069</v>
      </c>
      <c r="BO1197" s="41">
        <f t="shared" si="707"/>
        <v>6.8131868131868126E-2</v>
      </c>
      <c r="BP1197" s="41">
        <f t="shared" si="708"/>
        <v>0.91648351648351645</v>
      </c>
      <c r="BQ1197" s="41">
        <f t="shared" si="709"/>
        <v>1.5384615384615385E-2</v>
      </c>
      <c r="BR1197" s="41">
        <f t="shared" si="710"/>
        <v>0</v>
      </c>
      <c r="BS1197" s="41">
        <f t="shared" si="711"/>
        <v>0.38681318681318683</v>
      </c>
      <c r="BT1197" s="41">
        <f t="shared" si="712"/>
        <v>0.61318681318681323</v>
      </c>
      <c r="BU1197" s="41">
        <f t="shared" si="713"/>
        <v>0</v>
      </c>
      <c r="BV1197" s="41">
        <f t="shared" si="714"/>
        <v>0</v>
      </c>
      <c r="BW1197" s="41">
        <f t="shared" si="715"/>
        <v>1</v>
      </c>
      <c r="BX1197" s="41" t="str">
        <f t="shared" si="720"/>
        <v>2016Registered nursesNewfoundland and Labrador</v>
      </c>
      <c r="BY1197" s="51">
        <f>VLOOKUP(BX1197,'%workplace'!$A$1:$F$381,6,FALSE)</f>
        <v>5901</v>
      </c>
      <c r="BZ1197" s="32">
        <f t="shared" si="721"/>
        <v>7.7105575326215897E-2</v>
      </c>
    </row>
    <row r="1198" spans="1:78" s="8" customFormat="1" hidden="1" x14ac:dyDescent="0.2">
      <c r="A1198" s="8" t="str">
        <f t="shared" si="719"/>
        <v>2016Registered nursesNewfoundland and LabradorHospital</v>
      </c>
      <c r="B1198" s="8" t="s">
        <v>7</v>
      </c>
      <c r="C1198" s="8" t="s">
        <v>14</v>
      </c>
      <c r="D1198" s="8" t="s">
        <v>10</v>
      </c>
      <c r="E1198" s="8">
        <v>2016</v>
      </c>
      <c r="F1198" s="8">
        <v>3728</v>
      </c>
      <c r="G1198" s="8">
        <v>254</v>
      </c>
      <c r="H1198" s="8">
        <v>0</v>
      </c>
      <c r="I1198" s="8">
        <v>622</v>
      </c>
      <c r="J1198" s="8">
        <v>564</v>
      </c>
      <c r="K1198" s="8">
        <v>460</v>
      </c>
      <c r="L1198" s="8">
        <v>431</v>
      </c>
      <c r="M1198" s="8">
        <v>576</v>
      </c>
      <c r="N1198" s="8">
        <v>635</v>
      </c>
      <c r="O1198" s="8">
        <v>312</v>
      </c>
      <c r="P1198" s="8">
        <v>109</v>
      </c>
      <c r="Q1198" s="8">
        <v>28</v>
      </c>
      <c r="R1198" s="8">
        <v>4</v>
      </c>
      <c r="S1198" s="8">
        <v>241</v>
      </c>
      <c r="T1198" s="8">
        <v>0</v>
      </c>
      <c r="U1198" s="8">
        <v>3933</v>
      </c>
      <c r="V1198" s="8">
        <v>49</v>
      </c>
      <c r="W1198" s="8">
        <v>0</v>
      </c>
      <c r="X1198" s="8">
        <v>2791</v>
      </c>
      <c r="Y1198" s="8">
        <v>483</v>
      </c>
      <c r="Z1198" s="8">
        <v>708</v>
      </c>
      <c r="AA1198" s="8">
        <v>0</v>
      </c>
      <c r="AB1198" s="8">
        <v>375</v>
      </c>
      <c r="AC1198" s="8">
        <v>0</v>
      </c>
      <c r="AD1198" s="8">
        <v>132</v>
      </c>
      <c r="AE1198" s="8">
        <v>3475</v>
      </c>
      <c r="AF1198" s="8">
        <v>104</v>
      </c>
      <c r="AG1198" s="8">
        <v>3794</v>
      </c>
      <c r="AH1198" s="8">
        <v>68</v>
      </c>
      <c r="AI1198" s="8">
        <v>16</v>
      </c>
      <c r="AJ1198" s="8">
        <v>992</v>
      </c>
      <c r="AK1198" s="8">
        <v>2990</v>
      </c>
      <c r="AL1198" s="8">
        <v>0</v>
      </c>
      <c r="AM1198" s="8">
        <v>0</v>
      </c>
      <c r="AN1198" s="8">
        <v>3982</v>
      </c>
      <c r="AO1198" s="41">
        <f t="shared" si="716"/>
        <v>0.93621295831240581</v>
      </c>
      <c r="AP1198" s="41">
        <f t="shared" si="717"/>
        <v>6.3787041687594179E-2</v>
      </c>
      <c r="AQ1198" s="41">
        <f t="shared" si="718"/>
        <v>0</v>
      </c>
      <c r="AR1198" s="41">
        <f t="shared" si="684"/>
        <v>0.15620291310899045</v>
      </c>
      <c r="AS1198" s="41">
        <f t="shared" si="685"/>
        <v>0.14163736815670516</v>
      </c>
      <c r="AT1198" s="41">
        <f t="shared" si="686"/>
        <v>0.11551983927674535</v>
      </c>
      <c r="AU1198" s="41">
        <f t="shared" si="687"/>
        <v>0.10823706680060272</v>
      </c>
      <c r="AV1198" s="41">
        <f t="shared" si="688"/>
        <v>0.14465092918131592</v>
      </c>
      <c r="AW1198" s="41">
        <f t="shared" si="689"/>
        <v>0.15946760421898543</v>
      </c>
      <c r="AX1198" s="41">
        <f t="shared" si="690"/>
        <v>7.8352586639879457E-2</v>
      </c>
      <c r="AY1198" s="41">
        <f t="shared" si="691"/>
        <v>2.7373179306880966E-2</v>
      </c>
      <c r="AZ1198" s="41">
        <f t="shared" si="692"/>
        <v>7.0316423907584129E-3</v>
      </c>
      <c r="BA1198" s="41">
        <f t="shared" si="693"/>
        <v>1.0045203415369162E-3</v>
      </c>
      <c r="BB1198" s="41">
        <f t="shared" si="694"/>
        <v>6.0522350577599193E-2</v>
      </c>
      <c r="BC1198" s="41">
        <f t="shared" si="695"/>
        <v>0</v>
      </c>
      <c r="BD1198" s="41">
        <f t="shared" si="696"/>
        <v>0.98769462581617273</v>
      </c>
      <c r="BE1198" s="41">
        <f t="shared" si="697"/>
        <v>1.2305374183827222E-2</v>
      </c>
      <c r="BF1198" s="41">
        <f t="shared" si="698"/>
        <v>0</v>
      </c>
      <c r="BG1198" s="41">
        <f t="shared" si="699"/>
        <v>0.70090406830738328</v>
      </c>
      <c r="BH1198" s="41">
        <f t="shared" si="700"/>
        <v>0.12129583124058262</v>
      </c>
      <c r="BI1198" s="41">
        <f t="shared" si="701"/>
        <v>0.17780010045203415</v>
      </c>
      <c r="BJ1198" s="41">
        <f t="shared" si="702"/>
        <v>0</v>
      </c>
      <c r="BK1198" s="41">
        <f t="shared" si="703"/>
        <v>9.4173782019085883E-2</v>
      </c>
      <c r="BL1198" s="41">
        <f t="shared" si="704"/>
        <v>0</v>
      </c>
      <c r="BM1198" s="41">
        <f t="shared" si="705"/>
        <v>3.3149171270718231E-2</v>
      </c>
      <c r="BN1198" s="41">
        <f t="shared" si="706"/>
        <v>0.87267704671019586</v>
      </c>
      <c r="BO1198" s="41">
        <f t="shared" si="707"/>
        <v>2.6117528879959818E-2</v>
      </c>
      <c r="BP1198" s="41">
        <f t="shared" si="708"/>
        <v>0.95278754394776499</v>
      </c>
      <c r="BQ1198" s="41">
        <f t="shared" si="709"/>
        <v>1.7076845806127575E-2</v>
      </c>
      <c r="BR1198" s="41">
        <f t="shared" si="710"/>
        <v>4.0180813661476649E-3</v>
      </c>
      <c r="BS1198" s="41">
        <f t="shared" si="711"/>
        <v>0.2491210447011552</v>
      </c>
      <c r="BT1198" s="41">
        <f t="shared" si="712"/>
        <v>0.75087895529884485</v>
      </c>
      <c r="BU1198" s="41">
        <f t="shared" si="713"/>
        <v>0</v>
      </c>
      <c r="BV1198" s="41">
        <f t="shared" si="714"/>
        <v>0</v>
      </c>
      <c r="BW1198" s="41">
        <f t="shared" si="715"/>
        <v>1</v>
      </c>
      <c r="BX1198" s="41" t="str">
        <f t="shared" si="720"/>
        <v>2016Registered nursesNewfoundland and Labrador</v>
      </c>
      <c r="BY1198" s="51">
        <f>VLOOKUP(BX1198,'%workplace'!$A$1:$F$381,6,FALSE)</f>
        <v>5901</v>
      </c>
      <c r="BZ1198" s="32">
        <f t="shared" si="721"/>
        <v>0.67480088120657511</v>
      </c>
    </row>
    <row r="1199" spans="1:78" s="8" customFormat="1" hidden="1" x14ac:dyDescent="0.2">
      <c r="A1199" s="8" t="str">
        <f t="shared" si="719"/>
        <v>2016Registered nursesNewfoundland and LabradorOther places of work</v>
      </c>
      <c r="B1199" s="8" t="s">
        <v>7</v>
      </c>
      <c r="C1199" s="8" t="s">
        <v>14</v>
      </c>
      <c r="D1199" s="8" t="s">
        <v>13</v>
      </c>
      <c r="E1199" s="8">
        <v>2016</v>
      </c>
      <c r="F1199" s="8">
        <v>594</v>
      </c>
      <c r="G1199" s="8">
        <v>48</v>
      </c>
      <c r="H1199" s="8">
        <v>0</v>
      </c>
      <c r="I1199" s="8">
        <v>13</v>
      </c>
      <c r="J1199" s="8">
        <v>34</v>
      </c>
      <c r="K1199" s="8">
        <v>89</v>
      </c>
      <c r="L1199" s="8">
        <v>80</v>
      </c>
      <c r="M1199" s="8">
        <v>115</v>
      </c>
      <c r="N1199" s="8">
        <v>137</v>
      </c>
      <c r="O1199" s="8">
        <v>90</v>
      </c>
      <c r="P1199" s="8">
        <v>57</v>
      </c>
      <c r="Q1199" s="8">
        <v>18</v>
      </c>
      <c r="R1199" s="8">
        <v>4</v>
      </c>
      <c r="S1199" s="8">
        <v>5</v>
      </c>
      <c r="T1199" s="8">
        <v>0</v>
      </c>
      <c r="U1199" s="8">
        <v>639</v>
      </c>
      <c r="V1199" s="8">
        <v>3</v>
      </c>
      <c r="W1199" s="8">
        <v>0</v>
      </c>
      <c r="X1199" s="8">
        <v>494</v>
      </c>
      <c r="Y1199" s="8">
        <v>96</v>
      </c>
      <c r="Z1199" s="8">
        <v>52</v>
      </c>
      <c r="AA1199" s="8">
        <v>0</v>
      </c>
      <c r="AB1199" s="8">
        <v>166</v>
      </c>
      <c r="AC1199" s="8">
        <v>0</v>
      </c>
      <c r="AD1199" s="8">
        <v>308</v>
      </c>
      <c r="AE1199" s="8">
        <v>168</v>
      </c>
      <c r="AF1199" s="8">
        <v>176</v>
      </c>
      <c r="AG1199" s="8">
        <v>298</v>
      </c>
      <c r="AH1199" s="8">
        <v>159</v>
      </c>
      <c r="AI1199" s="8">
        <v>9</v>
      </c>
      <c r="AJ1199" s="8">
        <v>117</v>
      </c>
      <c r="AK1199" s="8">
        <v>525</v>
      </c>
      <c r="AL1199" s="8">
        <v>0</v>
      </c>
      <c r="AM1199" s="8">
        <v>0</v>
      </c>
      <c r="AN1199" s="8">
        <v>642</v>
      </c>
      <c r="AO1199" s="41">
        <f t="shared" si="716"/>
        <v>0.92523364485981308</v>
      </c>
      <c r="AP1199" s="41">
        <f t="shared" si="717"/>
        <v>7.476635514018691E-2</v>
      </c>
      <c r="AQ1199" s="41">
        <f t="shared" si="718"/>
        <v>0</v>
      </c>
      <c r="AR1199" s="41">
        <f t="shared" si="684"/>
        <v>2.0249221183800622E-2</v>
      </c>
      <c r="AS1199" s="41">
        <f t="shared" si="685"/>
        <v>5.2959501557632398E-2</v>
      </c>
      <c r="AT1199" s="41">
        <f t="shared" si="686"/>
        <v>0.13862928348909656</v>
      </c>
      <c r="AU1199" s="41">
        <f t="shared" si="687"/>
        <v>0.12461059190031153</v>
      </c>
      <c r="AV1199" s="41">
        <f t="shared" si="688"/>
        <v>0.17912772585669781</v>
      </c>
      <c r="AW1199" s="41">
        <f t="shared" si="689"/>
        <v>0.21339563862928349</v>
      </c>
      <c r="AX1199" s="41">
        <f t="shared" si="690"/>
        <v>0.14018691588785046</v>
      </c>
      <c r="AY1199" s="41">
        <f t="shared" si="691"/>
        <v>8.8785046728971959E-2</v>
      </c>
      <c r="AZ1199" s="41">
        <f t="shared" si="692"/>
        <v>2.8037383177570093E-2</v>
      </c>
      <c r="BA1199" s="41">
        <f t="shared" si="693"/>
        <v>6.2305295950155761E-3</v>
      </c>
      <c r="BB1199" s="41">
        <f t="shared" si="694"/>
        <v>7.7881619937694704E-3</v>
      </c>
      <c r="BC1199" s="41">
        <f t="shared" si="695"/>
        <v>0</v>
      </c>
      <c r="BD1199" s="41">
        <f t="shared" si="696"/>
        <v>0.99532710280373837</v>
      </c>
      <c r="BE1199" s="41">
        <f t="shared" si="697"/>
        <v>4.6728971962616819E-3</v>
      </c>
      <c r="BF1199" s="41">
        <f t="shared" si="698"/>
        <v>0</v>
      </c>
      <c r="BG1199" s="41">
        <f t="shared" si="699"/>
        <v>0.76947040498442365</v>
      </c>
      <c r="BH1199" s="41">
        <f t="shared" si="700"/>
        <v>0.14953271028037382</v>
      </c>
      <c r="BI1199" s="41">
        <f t="shared" si="701"/>
        <v>8.0996884735202487E-2</v>
      </c>
      <c r="BJ1199" s="41">
        <f t="shared" si="702"/>
        <v>0</v>
      </c>
      <c r="BK1199" s="41">
        <f t="shared" si="703"/>
        <v>0.25856697819314639</v>
      </c>
      <c r="BL1199" s="41">
        <f t="shared" si="704"/>
        <v>0</v>
      </c>
      <c r="BM1199" s="41">
        <f t="shared" si="705"/>
        <v>0.47975077881619937</v>
      </c>
      <c r="BN1199" s="41">
        <f t="shared" si="706"/>
        <v>0.26168224299065418</v>
      </c>
      <c r="BO1199" s="41">
        <f t="shared" si="707"/>
        <v>0.27414330218068533</v>
      </c>
      <c r="BP1199" s="41">
        <f t="shared" si="708"/>
        <v>0.46417445482866043</v>
      </c>
      <c r="BQ1199" s="41">
        <f t="shared" si="709"/>
        <v>0.24766355140186916</v>
      </c>
      <c r="BR1199" s="41">
        <f t="shared" si="710"/>
        <v>1.4018691588785047E-2</v>
      </c>
      <c r="BS1199" s="41">
        <f t="shared" si="711"/>
        <v>0.1822429906542056</v>
      </c>
      <c r="BT1199" s="41">
        <f t="shared" si="712"/>
        <v>0.81775700934579443</v>
      </c>
      <c r="BU1199" s="41">
        <f t="shared" si="713"/>
        <v>0</v>
      </c>
      <c r="BV1199" s="41">
        <f t="shared" si="714"/>
        <v>0</v>
      </c>
      <c r="BW1199" s="41">
        <f t="shared" si="715"/>
        <v>1</v>
      </c>
      <c r="BX1199" s="41" t="str">
        <f t="shared" si="720"/>
        <v>2016Registered nursesNewfoundland and Labrador</v>
      </c>
      <c r="BY1199" s="51">
        <f>VLOOKUP(BX1199,'%workplace'!$A$1:$F$381,6,FALSE)</f>
        <v>5901</v>
      </c>
      <c r="BZ1199" s="32">
        <f t="shared" si="721"/>
        <v>0.10879511947127606</v>
      </c>
    </row>
    <row r="1200" spans="1:78" s="8" customFormat="1" hidden="1" x14ac:dyDescent="0.2">
      <c r="A1200" s="8" t="str">
        <f t="shared" si="719"/>
        <v>2016Registered nursesPrince Edward IslandAll places of work</v>
      </c>
      <c r="B1200" s="8" t="s">
        <v>7</v>
      </c>
      <c r="C1200" s="8" t="s">
        <v>15</v>
      </c>
      <c r="D1200" s="8" t="s">
        <v>9</v>
      </c>
      <c r="E1200" s="8">
        <v>2016</v>
      </c>
      <c r="F1200" s="8">
        <v>1463</v>
      </c>
      <c r="G1200" s="8">
        <v>54</v>
      </c>
      <c r="H1200" s="8">
        <v>0</v>
      </c>
      <c r="I1200" s="8">
        <v>161</v>
      </c>
      <c r="J1200" s="8">
        <v>158</v>
      </c>
      <c r="K1200" s="8">
        <v>154</v>
      </c>
      <c r="L1200" s="8">
        <v>131</v>
      </c>
      <c r="M1200" s="8">
        <v>196</v>
      </c>
      <c r="N1200" s="8">
        <v>227</v>
      </c>
      <c r="O1200" s="8">
        <v>202</v>
      </c>
      <c r="P1200" s="8">
        <v>138</v>
      </c>
      <c r="Q1200" s="8">
        <v>93</v>
      </c>
      <c r="R1200" s="8">
        <v>20</v>
      </c>
      <c r="S1200" s="8">
        <v>37</v>
      </c>
      <c r="T1200" s="8">
        <v>0</v>
      </c>
      <c r="U1200" s="8">
        <v>1469</v>
      </c>
      <c r="V1200" s="8">
        <v>36</v>
      </c>
      <c r="W1200" s="8">
        <v>12</v>
      </c>
      <c r="X1200" s="8">
        <v>801</v>
      </c>
      <c r="Y1200" s="8">
        <v>511</v>
      </c>
      <c r="Z1200" s="8">
        <v>205</v>
      </c>
      <c r="AA1200" s="8">
        <v>0</v>
      </c>
      <c r="AB1200" s="8">
        <v>120</v>
      </c>
      <c r="AC1200" s="8">
        <v>0</v>
      </c>
      <c r="AD1200" s="8">
        <v>282</v>
      </c>
      <c r="AE1200" s="8">
        <v>1115</v>
      </c>
      <c r="AF1200" s="8">
        <v>124</v>
      </c>
      <c r="AG1200" s="8">
        <v>1318</v>
      </c>
      <c r="AH1200" s="8">
        <v>72</v>
      </c>
      <c r="AI1200" s="8">
        <v>3</v>
      </c>
      <c r="AJ1200" s="8">
        <v>485</v>
      </c>
      <c r="AK1200" s="8">
        <v>1032</v>
      </c>
      <c r="AL1200" s="8">
        <v>0</v>
      </c>
      <c r="AM1200" s="8">
        <v>0</v>
      </c>
      <c r="AN1200" s="8">
        <v>1517</v>
      </c>
      <c r="AO1200" s="41">
        <f t="shared" si="716"/>
        <v>0.96440342781806199</v>
      </c>
      <c r="AP1200" s="41">
        <f t="shared" si="717"/>
        <v>3.5596572181938034E-2</v>
      </c>
      <c r="AQ1200" s="41">
        <f t="shared" si="718"/>
        <v>0</v>
      </c>
      <c r="AR1200" s="41">
        <f t="shared" si="684"/>
        <v>0.1061305207646671</v>
      </c>
      <c r="AS1200" s="41">
        <f t="shared" si="685"/>
        <v>0.1041529334212261</v>
      </c>
      <c r="AT1200" s="41">
        <f t="shared" si="686"/>
        <v>0.1015161502966381</v>
      </c>
      <c r="AU1200" s="41">
        <f t="shared" si="687"/>
        <v>8.6354647330257092E-2</v>
      </c>
      <c r="AV1200" s="41">
        <f t="shared" si="688"/>
        <v>0.12920237310481214</v>
      </c>
      <c r="AW1200" s="41">
        <f t="shared" si="689"/>
        <v>0.14963744232036916</v>
      </c>
      <c r="AX1200" s="41">
        <f t="shared" si="690"/>
        <v>0.13315754779169414</v>
      </c>
      <c r="AY1200" s="41">
        <f t="shared" si="691"/>
        <v>9.0969017798286089E-2</v>
      </c>
      <c r="AZ1200" s="41">
        <f t="shared" si="692"/>
        <v>6.1305207646671064E-2</v>
      </c>
      <c r="BA1200" s="41">
        <f t="shared" si="693"/>
        <v>1.3183915622940013E-2</v>
      </c>
      <c r="BB1200" s="41">
        <f t="shared" si="694"/>
        <v>2.4390243902439025E-2</v>
      </c>
      <c r="BC1200" s="41">
        <f t="shared" si="695"/>
        <v>0</v>
      </c>
      <c r="BD1200" s="41">
        <f t="shared" si="696"/>
        <v>0.96835860250494399</v>
      </c>
      <c r="BE1200" s="41">
        <f t="shared" si="697"/>
        <v>2.3731048121292023E-2</v>
      </c>
      <c r="BF1200" s="41">
        <f t="shared" si="698"/>
        <v>7.9103493737640081E-3</v>
      </c>
      <c r="BG1200" s="41">
        <f t="shared" si="699"/>
        <v>0.52801582069874753</v>
      </c>
      <c r="BH1200" s="41">
        <f t="shared" si="700"/>
        <v>0.33684904416611733</v>
      </c>
      <c r="BI1200" s="41">
        <f t="shared" si="701"/>
        <v>0.13513513513513514</v>
      </c>
      <c r="BJ1200" s="41">
        <f t="shared" si="702"/>
        <v>0</v>
      </c>
      <c r="BK1200" s="41">
        <f t="shared" si="703"/>
        <v>7.9103493737640085E-2</v>
      </c>
      <c r="BL1200" s="41">
        <f t="shared" si="704"/>
        <v>0</v>
      </c>
      <c r="BM1200" s="41">
        <f t="shared" si="705"/>
        <v>0.18589321028345418</v>
      </c>
      <c r="BN1200" s="41">
        <f t="shared" si="706"/>
        <v>0.73500329597890568</v>
      </c>
      <c r="BO1200" s="41">
        <f t="shared" si="707"/>
        <v>8.1740276862228081E-2</v>
      </c>
      <c r="BP1200" s="41">
        <f t="shared" si="708"/>
        <v>0.86882003955174691</v>
      </c>
      <c r="BQ1200" s="41">
        <f t="shared" si="709"/>
        <v>4.7462096242584045E-2</v>
      </c>
      <c r="BR1200" s="41">
        <f t="shared" si="710"/>
        <v>1.977587343441002E-3</v>
      </c>
      <c r="BS1200" s="41">
        <f t="shared" si="711"/>
        <v>0.3197099538562953</v>
      </c>
      <c r="BT1200" s="41">
        <f t="shared" si="712"/>
        <v>0.6802900461437047</v>
      </c>
      <c r="BU1200" s="41">
        <f t="shared" si="713"/>
        <v>0</v>
      </c>
      <c r="BV1200" s="41">
        <f t="shared" si="714"/>
        <v>0</v>
      </c>
      <c r="BW1200" s="41">
        <f t="shared" si="715"/>
        <v>1</v>
      </c>
      <c r="BX1200" s="41" t="str">
        <f t="shared" si="720"/>
        <v>2016Registered nursesPrince Edward Island</v>
      </c>
      <c r="BY1200" s="51">
        <f>VLOOKUP(BX1200,'%workplace'!$A$1:$F$381,6,FALSE)</f>
        <v>1517</v>
      </c>
      <c r="BZ1200" s="32">
        <f t="shared" si="721"/>
        <v>1</v>
      </c>
    </row>
    <row r="1201" spans="1:78" s="8" customFormat="1" hidden="1" x14ac:dyDescent="0.2">
      <c r="A1201" s="8" t="str">
        <f t="shared" si="719"/>
        <v>2016Registered nursesPrince Edward IslandCommunity health</v>
      </c>
      <c r="B1201" s="8" t="s">
        <v>7</v>
      </c>
      <c r="C1201" s="8" t="s">
        <v>15</v>
      </c>
      <c r="D1201" s="8" t="s">
        <v>11</v>
      </c>
      <c r="E1201" s="8">
        <v>2016</v>
      </c>
      <c r="F1201" s="8">
        <v>63</v>
      </c>
      <c r="G1201" s="8">
        <v>0</v>
      </c>
      <c r="H1201" s="8">
        <v>0</v>
      </c>
      <c r="I1201" s="8">
        <v>1</v>
      </c>
      <c r="J1201" s="8">
        <v>9</v>
      </c>
      <c r="K1201" s="8">
        <v>8</v>
      </c>
      <c r="L1201" s="8">
        <v>5</v>
      </c>
      <c r="M1201" s="8">
        <v>10</v>
      </c>
      <c r="N1201" s="8">
        <v>9</v>
      </c>
      <c r="O1201" s="8">
        <v>8</v>
      </c>
      <c r="P1201" s="8">
        <v>4</v>
      </c>
      <c r="Q1201" s="8">
        <v>7</v>
      </c>
      <c r="R1201" s="8">
        <v>1</v>
      </c>
      <c r="S1201" s="8">
        <v>1</v>
      </c>
      <c r="T1201" s="8">
        <v>0</v>
      </c>
      <c r="U1201" s="8">
        <v>62</v>
      </c>
      <c r="V1201" s="8">
        <v>0</v>
      </c>
      <c r="W1201" s="8">
        <v>1</v>
      </c>
      <c r="X1201" s="8">
        <v>39</v>
      </c>
      <c r="Y1201" s="8">
        <v>24</v>
      </c>
      <c r="Z1201" s="8">
        <v>0</v>
      </c>
      <c r="AA1201" s="8">
        <v>0</v>
      </c>
      <c r="AB1201" s="8">
        <v>5</v>
      </c>
      <c r="AC1201" s="8">
        <v>0</v>
      </c>
      <c r="AD1201" s="8">
        <v>17</v>
      </c>
      <c r="AE1201" s="8">
        <v>41</v>
      </c>
      <c r="AF1201" s="8">
        <v>1</v>
      </c>
      <c r="AG1201" s="8">
        <v>55</v>
      </c>
      <c r="AH1201" s="8">
        <v>7</v>
      </c>
      <c r="AI1201" s="8">
        <v>0</v>
      </c>
      <c r="AJ1201" s="8">
        <v>29</v>
      </c>
      <c r="AK1201" s="8">
        <v>34</v>
      </c>
      <c r="AL1201" s="8">
        <v>0</v>
      </c>
      <c r="AM1201" s="8">
        <v>0</v>
      </c>
      <c r="AN1201" s="8">
        <v>63</v>
      </c>
      <c r="AO1201" s="41">
        <f t="shared" si="716"/>
        <v>1</v>
      </c>
      <c r="AP1201" s="41">
        <f t="shared" si="717"/>
        <v>0</v>
      </c>
      <c r="AQ1201" s="41">
        <f t="shared" si="718"/>
        <v>0</v>
      </c>
      <c r="AR1201" s="41">
        <f t="shared" si="684"/>
        <v>1.5873015873015872E-2</v>
      </c>
      <c r="AS1201" s="41">
        <f t="shared" si="685"/>
        <v>0.14285714285714285</v>
      </c>
      <c r="AT1201" s="41">
        <f t="shared" si="686"/>
        <v>0.12698412698412698</v>
      </c>
      <c r="AU1201" s="41">
        <f t="shared" si="687"/>
        <v>7.9365079365079361E-2</v>
      </c>
      <c r="AV1201" s="41">
        <f t="shared" si="688"/>
        <v>0.15873015873015872</v>
      </c>
      <c r="AW1201" s="41">
        <f t="shared" si="689"/>
        <v>0.14285714285714285</v>
      </c>
      <c r="AX1201" s="41">
        <f t="shared" si="690"/>
        <v>0.12698412698412698</v>
      </c>
      <c r="AY1201" s="41">
        <f t="shared" si="691"/>
        <v>6.3492063492063489E-2</v>
      </c>
      <c r="AZ1201" s="41">
        <f t="shared" si="692"/>
        <v>0.1111111111111111</v>
      </c>
      <c r="BA1201" s="41">
        <f t="shared" si="693"/>
        <v>1.5873015873015872E-2</v>
      </c>
      <c r="BB1201" s="41">
        <f t="shared" si="694"/>
        <v>1.5873015873015872E-2</v>
      </c>
      <c r="BC1201" s="41">
        <f t="shared" si="695"/>
        <v>0</v>
      </c>
      <c r="BD1201" s="41">
        <f t="shared" si="696"/>
        <v>0.98412698412698407</v>
      </c>
      <c r="BE1201" s="41">
        <f t="shared" si="697"/>
        <v>0</v>
      </c>
      <c r="BF1201" s="41">
        <f t="shared" si="698"/>
        <v>1.5873015873015872E-2</v>
      </c>
      <c r="BG1201" s="41">
        <f t="shared" si="699"/>
        <v>0.61904761904761907</v>
      </c>
      <c r="BH1201" s="41">
        <f t="shared" si="700"/>
        <v>0.38095238095238093</v>
      </c>
      <c r="BI1201" s="41">
        <f t="shared" si="701"/>
        <v>0</v>
      </c>
      <c r="BJ1201" s="41">
        <f t="shared" si="702"/>
        <v>0</v>
      </c>
      <c r="BK1201" s="41">
        <f t="shared" si="703"/>
        <v>7.9365079365079361E-2</v>
      </c>
      <c r="BL1201" s="41">
        <f t="shared" si="704"/>
        <v>0</v>
      </c>
      <c r="BM1201" s="41">
        <f t="shared" si="705"/>
        <v>0.26984126984126983</v>
      </c>
      <c r="BN1201" s="41">
        <f t="shared" si="706"/>
        <v>0.65079365079365081</v>
      </c>
      <c r="BO1201" s="41">
        <f t="shared" si="707"/>
        <v>1.5873015873015872E-2</v>
      </c>
      <c r="BP1201" s="41">
        <f t="shared" si="708"/>
        <v>0.87301587301587302</v>
      </c>
      <c r="BQ1201" s="41">
        <f t="shared" si="709"/>
        <v>0.1111111111111111</v>
      </c>
      <c r="BR1201" s="41">
        <f t="shared" si="710"/>
        <v>0</v>
      </c>
      <c r="BS1201" s="41">
        <f t="shared" si="711"/>
        <v>0.46031746031746029</v>
      </c>
      <c r="BT1201" s="41">
        <f t="shared" si="712"/>
        <v>0.53968253968253965</v>
      </c>
      <c r="BU1201" s="41">
        <f t="shared" si="713"/>
        <v>0</v>
      </c>
      <c r="BV1201" s="41">
        <f t="shared" si="714"/>
        <v>0</v>
      </c>
      <c r="BW1201" s="41">
        <f t="shared" si="715"/>
        <v>1</v>
      </c>
      <c r="BX1201" s="41" t="str">
        <f t="shared" si="720"/>
        <v>2016Registered nursesPrince Edward Island</v>
      </c>
      <c r="BY1201" s="51">
        <f>VLOOKUP(BX1201,'%workplace'!$A$1:$F$381,6,FALSE)</f>
        <v>1517</v>
      </c>
      <c r="BZ1201" s="32">
        <f t="shared" si="721"/>
        <v>4.1529334212261043E-2</v>
      </c>
    </row>
    <row r="1202" spans="1:78" s="8" customFormat="1" hidden="1" x14ac:dyDescent="0.2">
      <c r="A1202" s="8" t="str">
        <f t="shared" si="719"/>
        <v>2016Registered nursesPrince Edward IslandNursing home/long-term care</v>
      </c>
      <c r="B1202" s="8" t="s">
        <v>7</v>
      </c>
      <c r="C1202" s="8" t="s">
        <v>15</v>
      </c>
      <c r="D1202" s="8" t="s">
        <v>12</v>
      </c>
      <c r="E1202" s="8">
        <v>2016</v>
      </c>
      <c r="F1202" s="8">
        <v>198</v>
      </c>
      <c r="G1202" s="8">
        <v>17</v>
      </c>
      <c r="H1202" s="8">
        <v>0</v>
      </c>
      <c r="I1202" s="8">
        <v>18</v>
      </c>
      <c r="J1202" s="8">
        <v>16</v>
      </c>
      <c r="K1202" s="8">
        <v>15</v>
      </c>
      <c r="L1202" s="8">
        <v>10</v>
      </c>
      <c r="M1202" s="8">
        <v>29</v>
      </c>
      <c r="N1202" s="8">
        <v>40</v>
      </c>
      <c r="O1202" s="8">
        <v>25</v>
      </c>
      <c r="P1202" s="8">
        <v>24</v>
      </c>
      <c r="Q1202" s="8">
        <v>29</v>
      </c>
      <c r="R1202" s="8">
        <v>8</v>
      </c>
      <c r="S1202" s="8">
        <v>1</v>
      </c>
      <c r="T1202" s="8">
        <v>0</v>
      </c>
      <c r="U1202" s="8">
        <v>197</v>
      </c>
      <c r="V1202" s="8">
        <v>13</v>
      </c>
      <c r="W1202" s="8">
        <v>5</v>
      </c>
      <c r="X1202" s="8">
        <v>86</v>
      </c>
      <c r="Y1202" s="8">
        <v>91</v>
      </c>
      <c r="Z1202" s="8">
        <v>38</v>
      </c>
      <c r="AA1202" s="8">
        <v>0</v>
      </c>
      <c r="AB1202" s="8">
        <v>30</v>
      </c>
      <c r="AC1202" s="8">
        <v>0</v>
      </c>
      <c r="AD1202" s="8">
        <v>33</v>
      </c>
      <c r="AE1202" s="8">
        <v>152</v>
      </c>
      <c r="AF1202" s="8">
        <v>5</v>
      </c>
      <c r="AG1202" s="8">
        <v>209</v>
      </c>
      <c r="AH1202" s="8">
        <v>1</v>
      </c>
      <c r="AI1202" s="8">
        <v>0</v>
      </c>
      <c r="AJ1202" s="8">
        <v>72</v>
      </c>
      <c r="AK1202" s="8">
        <v>143</v>
      </c>
      <c r="AL1202" s="8">
        <v>0</v>
      </c>
      <c r="AM1202" s="8">
        <v>0</v>
      </c>
      <c r="AN1202" s="8">
        <v>215</v>
      </c>
      <c r="AO1202" s="41">
        <f t="shared" si="716"/>
        <v>0.92093023255813955</v>
      </c>
      <c r="AP1202" s="41">
        <f t="shared" si="717"/>
        <v>7.9069767441860464E-2</v>
      </c>
      <c r="AQ1202" s="41">
        <f t="shared" si="718"/>
        <v>0</v>
      </c>
      <c r="AR1202" s="41">
        <f t="shared" si="684"/>
        <v>8.3720930232558138E-2</v>
      </c>
      <c r="AS1202" s="41">
        <f t="shared" si="685"/>
        <v>7.441860465116279E-2</v>
      </c>
      <c r="AT1202" s="41">
        <f t="shared" si="686"/>
        <v>6.9767441860465115E-2</v>
      </c>
      <c r="AU1202" s="41">
        <f t="shared" si="687"/>
        <v>4.6511627906976744E-2</v>
      </c>
      <c r="AV1202" s="41">
        <f t="shared" si="688"/>
        <v>0.13488372093023257</v>
      </c>
      <c r="AW1202" s="41">
        <f t="shared" si="689"/>
        <v>0.18604651162790697</v>
      </c>
      <c r="AX1202" s="41">
        <f t="shared" si="690"/>
        <v>0.11627906976744186</v>
      </c>
      <c r="AY1202" s="41">
        <f t="shared" si="691"/>
        <v>0.11162790697674418</v>
      </c>
      <c r="AZ1202" s="41">
        <f t="shared" si="692"/>
        <v>0.13488372093023257</v>
      </c>
      <c r="BA1202" s="41">
        <f t="shared" si="693"/>
        <v>3.7209302325581395E-2</v>
      </c>
      <c r="BB1202" s="41">
        <f t="shared" si="694"/>
        <v>4.6511627906976744E-3</v>
      </c>
      <c r="BC1202" s="41">
        <f t="shared" si="695"/>
        <v>0</v>
      </c>
      <c r="BD1202" s="41">
        <f t="shared" si="696"/>
        <v>0.91627906976744189</v>
      </c>
      <c r="BE1202" s="41">
        <f t="shared" si="697"/>
        <v>6.0465116279069767E-2</v>
      </c>
      <c r="BF1202" s="41">
        <f t="shared" si="698"/>
        <v>2.3255813953488372E-2</v>
      </c>
      <c r="BG1202" s="41">
        <f t="shared" si="699"/>
        <v>0.4</v>
      </c>
      <c r="BH1202" s="41">
        <f t="shared" si="700"/>
        <v>0.42325581395348838</v>
      </c>
      <c r="BI1202" s="41">
        <f t="shared" si="701"/>
        <v>0.17674418604651163</v>
      </c>
      <c r="BJ1202" s="41">
        <f t="shared" si="702"/>
        <v>0</v>
      </c>
      <c r="BK1202" s="41">
        <f t="shared" si="703"/>
        <v>0.13953488372093023</v>
      </c>
      <c r="BL1202" s="41">
        <f t="shared" si="704"/>
        <v>0</v>
      </c>
      <c r="BM1202" s="41">
        <f t="shared" si="705"/>
        <v>0.15348837209302327</v>
      </c>
      <c r="BN1202" s="41">
        <f t="shared" si="706"/>
        <v>0.7069767441860465</v>
      </c>
      <c r="BO1202" s="41">
        <f t="shared" si="707"/>
        <v>2.3255813953488372E-2</v>
      </c>
      <c r="BP1202" s="41">
        <f t="shared" si="708"/>
        <v>0.97209302325581393</v>
      </c>
      <c r="BQ1202" s="41">
        <f t="shared" si="709"/>
        <v>4.6511627906976744E-3</v>
      </c>
      <c r="BR1202" s="41">
        <f t="shared" si="710"/>
        <v>0</v>
      </c>
      <c r="BS1202" s="41">
        <f t="shared" si="711"/>
        <v>0.33488372093023255</v>
      </c>
      <c r="BT1202" s="41">
        <f t="shared" si="712"/>
        <v>0.66511627906976745</v>
      </c>
      <c r="BU1202" s="41">
        <f t="shared" si="713"/>
        <v>0</v>
      </c>
      <c r="BV1202" s="41">
        <f t="shared" si="714"/>
        <v>0</v>
      </c>
      <c r="BW1202" s="41">
        <f t="shared" si="715"/>
        <v>1</v>
      </c>
      <c r="BX1202" s="41" t="str">
        <f t="shared" si="720"/>
        <v>2016Registered nursesPrince Edward Island</v>
      </c>
      <c r="BY1202" s="51">
        <f>VLOOKUP(BX1202,'%workplace'!$A$1:$F$381,6,FALSE)</f>
        <v>1517</v>
      </c>
      <c r="BZ1202" s="32">
        <f t="shared" si="721"/>
        <v>0.14172709294660515</v>
      </c>
    </row>
    <row r="1203" spans="1:78" s="8" customFormat="1" hidden="1" x14ac:dyDescent="0.2">
      <c r="A1203" s="8" t="str">
        <f t="shared" si="719"/>
        <v>2016Registered nursesPrince Edward IslandHospital</v>
      </c>
      <c r="B1203" s="8" t="s">
        <v>7</v>
      </c>
      <c r="C1203" s="8" t="s">
        <v>15</v>
      </c>
      <c r="D1203" s="8" t="s">
        <v>10</v>
      </c>
      <c r="E1203" s="8">
        <v>2016</v>
      </c>
      <c r="F1203" s="8">
        <v>847</v>
      </c>
      <c r="G1203" s="8">
        <v>32</v>
      </c>
      <c r="H1203" s="8">
        <v>0</v>
      </c>
      <c r="I1203" s="8">
        <v>135</v>
      </c>
      <c r="J1203" s="8">
        <v>113</v>
      </c>
      <c r="K1203" s="8">
        <v>111</v>
      </c>
      <c r="L1203" s="8">
        <v>78</v>
      </c>
      <c r="M1203" s="8">
        <v>94</v>
      </c>
      <c r="N1203" s="8">
        <v>118</v>
      </c>
      <c r="O1203" s="8">
        <v>101</v>
      </c>
      <c r="P1203" s="8">
        <v>55</v>
      </c>
      <c r="Q1203" s="8">
        <v>34</v>
      </c>
      <c r="R1203" s="8">
        <v>5</v>
      </c>
      <c r="S1203" s="8">
        <v>35</v>
      </c>
      <c r="T1203" s="8">
        <v>0</v>
      </c>
      <c r="U1203" s="8">
        <v>859</v>
      </c>
      <c r="V1203" s="8">
        <v>16</v>
      </c>
      <c r="W1203" s="8">
        <v>4</v>
      </c>
      <c r="X1203" s="8">
        <v>472</v>
      </c>
      <c r="Y1203" s="8">
        <v>281</v>
      </c>
      <c r="Z1203" s="8">
        <v>126</v>
      </c>
      <c r="AA1203" s="8">
        <v>0</v>
      </c>
      <c r="AB1203" s="8">
        <v>45</v>
      </c>
      <c r="AC1203" s="8">
        <v>0</v>
      </c>
      <c r="AD1203" s="8">
        <v>79</v>
      </c>
      <c r="AE1203" s="8">
        <v>755</v>
      </c>
      <c r="AF1203" s="8">
        <v>51</v>
      </c>
      <c r="AG1203" s="8">
        <v>822</v>
      </c>
      <c r="AH1203" s="8">
        <v>6</v>
      </c>
      <c r="AI1203" s="8">
        <v>0</v>
      </c>
      <c r="AJ1203" s="8">
        <v>268</v>
      </c>
      <c r="AK1203" s="8">
        <v>611</v>
      </c>
      <c r="AL1203" s="8">
        <v>0</v>
      </c>
      <c r="AM1203" s="8">
        <v>0</v>
      </c>
      <c r="AN1203" s="8">
        <v>879</v>
      </c>
      <c r="AO1203" s="41">
        <f t="shared" si="716"/>
        <v>0.96359499431171791</v>
      </c>
      <c r="AP1203" s="41">
        <f t="shared" si="717"/>
        <v>3.6405005688282137E-2</v>
      </c>
      <c r="AQ1203" s="41">
        <f t="shared" si="718"/>
        <v>0</v>
      </c>
      <c r="AR1203" s="41">
        <f t="shared" si="684"/>
        <v>0.15358361774744028</v>
      </c>
      <c r="AS1203" s="41">
        <f t="shared" si="685"/>
        <v>0.12855517633674629</v>
      </c>
      <c r="AT1203" s="41">
        <f t="shared" si="686"/>
        <v>0.12627986348122866</v>
      </c>
      <c r="AU1203" s="41">
        <f t="shared" si="687"/>
        <v>8.8737201365187715E-2</v>
      </c>
      <c r="AV1203" s="41">
        <f t="shared" si="688"/>
        <v>0.10693970420932879</v>
      </c>
      <c r="AW1203" s="41">
        <f t="shared" si="689"/>
        <v>0.13424345847554039</v>
      </c>
      <c r="AX1203" s="41">
        <f t="shared" si="690"/>
        <v>0.11490329920364049</v>
      </c>
      <c r="AY1203" s="41">
        <f t="shared" si="691"/>
        <v>6.2571103526734922E-2</v>
      </c>
      <c r="AZ1203" s="41">
        <f t="shared" si="692"/>
        <v>3.8680318543799774E-2</v>
      </c>
      <c r="BA1203" s="41">
        <f t="shared" si="693"/>
        <v>5.6882821387940841E-3</v>
      </c>
      <c r="BB1203" s="41">
        <f t="shared" si="694"/>
        <v>3.981797497155859E-2</v>
      </c>
      <c r="BC1203" s="41">
        <f t="shared" si="695"/>
        <v>0</v>
      </c>
      <c r="BD1203" s="41">
        <f t="shared" si="696"/>
        <v>0.97724687144482369</v>
      </c>
      <c r="BE1203" s="41">
        <f t="shared" si="697"/>
        <v>1.8202502844141068E-2</v>
      </c>
      <c r="BF1203" s="41">
        <f t="shared" si="698"/>
        <v>4.5506257110352671E-3</v>
      </c>
      <c r="BG1203" s="41">
        <f t="shared" si="699"/>
        <v>0.53697383390216158</v>
      </c>
      <c r="BH1203" s="41">
        <f t="shared" si="700"/>
        <v>0.31968145620022753</v>
      </c>
      <c r="BI1203" s="41">
        <f t="shared" si="701"/>
        <v>0.14334470989761092</v>
      </c>
      <c r="BJ1203" s="41">
        <f t="shared" si="702"/>
        <v>0</v>
      </c>
      <c r="BK1203" s="41">
        <f t="shared" si="703"/>
        <v>5.1194539249146756E-2</v>
      </c>
      <c r="BL1203" s="41">
        <f t="shared" si="704"/>
        <v>0</v>
      </c>
      <c r="BM1203" s="41">
        <f t="shared" si="705"/>
        <v>8.987485779294653E-2</v>
      </c>
      <c r="BN1203" s="41">
        <f t="shared" si="706"/>
        <v>0.85893060295790669</v>
      </c>
      <c r="BO1203" s="41">
        <f t="shared" si="707"/>
        <v>5.8020477815699661E-2</v>
      </c>
      <c r="BP1203" s="41">
        <f t="shared" si="708"/>
        <v>0.93515358361774747</v>
      </c>
      <c r="BQ1203" s="41">
        <f t="shared" si="709"/>
        <v>6.8259385665529011E-3</v>
      </c>
      <c r="BR1203" s="41">
        <f t="shared" si="710"/>
        <v>0</v>
      </c>
      <c r="BS1203" s="41">
        <f t="shared" si="711"/>
        <v>0.30489192263936293</v>
      </c>
      <c r="BT1203" s="41">
        <f t="shared" si="712"/>
        <v>0.69510807736063707</v>
      </c>
      <c r="BU1203" s="41">
        <f t="shared" si="713"/>
        <v>0</v>
      </c>
      <c r="BV1203" s="41">
        <f t="shared" si="714"/>
        <v>0</v>
      </c>
      <c r="BW1203" s="41">
        <f t="shared" si="715"/>
        <v>1</v>
      </c>
      <c r="BX1203" s="41" t="str">
        <f t="shared" si="720"/>
        <v>2016Registered nursesPrince Edward Island</v>
      </c>
      <c r="BY1203" s="51">
        <f>VLOOKUP(BX1203,'%workplace'!$A$1:$F$381,6,FALSE)</f>
        <v>1517</v>
      </c>
      <c r="BZ1203" s="32">
        <f t="shared" si="721"/>
        <v>0.57943309162821355</v>
      </c>
    </row>
    <row r="1204" spans="1:78" s="8" customFormat="1" hidden="1" x14ac:dyDescent="0.2">
      <c r="A1204" s="8" t="str">
        <f t="shared" si="719"/>
        <v>2016Registered nursesPrince Edward IslandOther places of work</v>
      </c>
      <c r="B1204" s="8" t="s">
        <v>7</v>
      </c>
      <c r="C1204" s="8" t="s">
        <v>15</v>
      </c>
      <c r="D1204" s="8" t="s">
        <v>13</v>
      </c>
      <c r="E1204" s="8">
        <v>2016</v>
      </c>
      <c r="F1204" s="8">
        <v>355</v>
      </c>
      <c r="G1204" s="8">
        <v>5</v>
      </c>
      <c r="H1204" s="8">
        <v>0</v>
      </c>
      <c r="I1204" s="8">
        <v>7</v>
      </c>
      <c r="J1204" s="8">
        <v>20</v>
      </c>
      <c r="K1204" s="8">
        <v>20</v>
      </c>
      <c r="L1204" s="8">
        <v>38</v>
      </c>
      <c r="M1204" s="8">
        <v>63</v>
      </c>
      <c r="N1204" s="8">
        <v>60</v>
      </c>
      <c r="O1204" s="8">
        <v>68</v>
      </c>
      <c r="P1204" s="8">
        <v>55</v>
      </c>
      <c r="Q1204" s="8">
        <v>23</v>
      </c>
      <c r="R1204" s="8">
        <v>6</v>
      </c>
      <c r="S1204" s="8">
        <v>0</v>
      </c>
      <c r="T1204" s="8">
        <v>0</v>
      </c>
      <c r="U1204" s="8">
        <v>351</v>
      </c>
      <c r="V1204" s="8">
        <v>7</v>
      </c>
      <c r="W1204" s="8">
        <v>2</v>
      </c>
      <c r="X1204" s="8">
        <v>204</v>
      </c>
      <c r="Y1204" s="8">
        <v>115</v>
      </c>
      <c r="Z1204" s="8">
        <v>41</v>
      </c>
      <c r="AA1204" s="8">
        <v>0</v>
      </c>
      <c r="AB1204" s="8">
        <v>40</v>
      </c>
      <c r="AC1204" s="8">
        <v>0</v>
      </c>
      <c r="AD1204" s="8">
        <v>153</v>
      </c>
      <c r="AE1204" s="8">
        <v>167</v>
      </c>
      <c r="AF1204" s="8">
        <v>67</v>
      </c>
      <c r="AG1204" s="8">
        <v>232</v>
      </c>
      <c r="AH1204" s="8">
        <v>58</v>
      </c>
      <c r="AI1204" s="8">
        <v>3</v>
      </c>
      <c r="AJ1204" s="8">
        <v>116</v>
      </c>
      <c r="AK1204" s="8">
        <v>244</v>
      </c>
      <c r="AL1204" s="8">
        <v>0</v>
      </c>
      <c r="AM1204" s="8">
        <v>0</v>
      </c>
      <c r="AN1204" s="8">
        <v>360</v>
      </c>
      <c r="AO1204" s="41">
        <f t="shared" si="716"/>
        <v>0.98611111111111116</v>
      </c>
      <c r="AP1204" s="41">
        <f t="shared" si="717"/>
        <v>1.3888888888888888E-2</v>
      </c>
      <c r="AQ1204" s="41">
        <f t="shared" si="718"/>
        <v>0</v>
      </c>
      <c r="AR1204" s="41">
        <f t="shared" si="684"/>
        <v>1.9444444444444445E-2</v>
      </c>
      <c r="AS1204" s="41">
        <f t="shared" si="685"/>
        <v>5.5555555555555552E-2</v>
      </c>
      <c r="AT1204" s="41">
        <f t="shared" si="686"/>
        <v>5.5555555555555552E-2</v>
      </c>
      <c r="AU1204" s="41">
        <f t="shared" si="687"/>
        <v>0.10555555555555556</v>
      </c>
      <c r="AV1204" s="41">
        <f t="shared" si="688"/>
        <v>0.17499999999999999</v>
      </c>
      <c r="AW1204" s="41">
        <f t="shared" si="689"/>
        <v>0.16666666666666666</v>
      </c>
      <c r="AX1204" s="41">
        <f t="shared" si="690"/>
        <v>0.18888888888888888</v>
      </c>
      <c r="AY1204" s="41">
        <f t="shared" si="691"/>
        <v>0.15277777777777779</v>
      </c>
      <c r="AZ1204" s="41">
        <f t="shared" si="692"/>
        <v>6.3888888888888884E-2</v>
      </c>
      <c r="BA1204" s="41">
        <f t="shared" si="693"/>
        <v>1.6666666666666666E-2</v>
      </c>
      <c r="BB1204" s="41">
        <f t="shared" si="694"/>
        <v>0</v>
      </c>
      <c r="BC1204" s="41">
        <f t="shared" si="695"/>
        <v>0</v>
      </c>
      <c r="BD1204" s="41">
        <f t="shared" si="696"/>
        <v>0.97499999999999998</v>
      </c>
      <c r="BE1204" s="41">
        <f t="shared" si="697"/>
        <v>1.9444444444444445E-2</v>
      </c>
      <c r="BF1204" s="41">
        <f t="shared" si="698"/>
        <v>5.5555555555555558E-3</v>
      </c>
      <c r="BG1204" s="41">
        <f t="shared" si="699"/>
        <v>0.56666666666666665</v>
      </c>
      <c r="BH1204" s="41">
        <f t="shared" si="700"/>
        <v>0.31944444444444442</v>
      </c>
      <c r="BI1204" s="41">
        <f t="shared" si="701"/>
        <v>0.11388888888888889</v>
      </c>
      <c r="BJ1204" s="41">
        <f t="shared" si="702"/>
        <v>0</v>
      </c>
      <c r="BK1204" s="41">
        <f t="shared" si="703"/>
        <v>0.1111111111111111</v>
      </c>
      <c r="BL1204" s="41">
        <f t="shared" si="704"/>
        <v>0</v>
      </c>
      <c r="BM1204" s="41">
        <f t="shared" si="705"/>
        <v>0.42499999999999999</v>
      </c>
      <c r="BN1204" s="41">
        <f t="shared" si="706"/>
        <v>0.46388888888888891</v>
      </c>
      <c r="BO1204" s="41">
        <f t="shared" si="707"/>
        <v>0.18611111111111112</v>
      </c>
      <c r="BP1204" s="41">
        <f t="shared" si="708"/>
        <v>0.64444444444444449</v>
      </c>
      <c r="BQ1204" s="41">
        <f t="shared" si="709"/>
        <v>0.16111111111111112</v>
      </c>
      <c r="BR1204" s="41">
        <f t="shared" si="710"/>
        <v>8.3333333333333332E-3</v>
      </c>
      <c r="BS1204" s="41">
        <f t="shared" si="711"/>
        <v>0.32222222222222224</v>
      </c>
      <c r="BT1204" s="41">
        <f t="shared" si="712"/>
        <v>0.67777777777777781</v>
      </c>
      <c r="BU1204" s="41">
        <f t="shared" si="713"/>
        <v>0</v>
      </c>
      <c r="BV1204" s="41">
        <f t="shared" si="714"/>
        <v>0</v>
      </c>
      <c r="BW1204" s="41">
        <f t="shared" si="715"/>
        <v>1</v>
      </c>
      <c r="BX1204" s="41" t="str">
        <f t="shared" si="720"/>
        <v>2016Registered nursesPrince Edward Island</v>
      </c>
      <c r="BY1204" s="51">
        <f>VLOOKUP(BX1204,'%workplace'!$A$1:$F$381,6,FALSE)</f>
        <v>1517</v>
      </c>
      <c r="BZ1204" s="32">
        <f t="shared" si="721"/>
        <v>0.23731048121292023</v>
      </c>
    </row>
    <row r="1205" spans="1:78" s="8" customFormat="1" hidden="1" x14ac:dyDescent="0.2">
      <c r="A1205" s="8" t="str">
        <f t="shared" si="719"/>
        <v>2016Registered nursesNova ScotiaAll places of work</v>
      </c>
      <c r="B1205" s="8" t="s">
        <v>7</v>
      </c>
      <c r="C1205" s="8" t="s">
        <v>16</v>
      </c>
      <c r="D1205" s="8" t="s">
        <v>9</v>
      </c>
      <c r="E1205" s="8">
        <v>2016</v>
      </c>
      <c r="F1205" s="8">
        <v>8608</v>
      </c>
      <c r="G1205" s="8">
        <v>503</v>
      </c>
      <c r="H1205" s="8">
        <v>0</v>
      </c>
      <c r="I1205" s="8">
        <v>1021</v>
      </c>
      <c r="J1205" s="8">
        <v>909</v>
      </c>
      <c r="K1205" s="8">
        <v>773</v>
      </c>
      <c r="L1205" s="8">
        <v>846</v>
      </c>
      <c r="M1205" s="8">
        <v>1034</v>
      </c>
      <c r="N1205" s="8">
        <v>1508</v>
      </c>
      <c r="O1205" s="8">
        <v>1315</v>
      </c>
      <c r="P1205" s="8">
        <v>945</v>
      </c>
      <c r="Q1205" s="8">
        <v>332</v>
      </c>
      <c r="R1205" s="8">
        <v>113</v>
      </c>
      <c r="S1205" s="8">
        <v>315</v>
      </c>
      <c r="T1205" s="8">
        <v>0</v>
      </c>
      <c r="U1205" s="8">
        <v>8803</v>
      </c>
      <c r="V1205" s="8">
        <v>308</v>
      </c>
      <c r="W1205" s="8">
        <v>0</v>
      </c>
      <c r="X1205" s="8">
        <v>6032</v>
      </c>
      <c r="Y1205" s="8">
        <v>1943</v>
      </c>
      <c r="Z1205" s="8">
        <v>1131</v>
      </c>
      <c r="AA1205" s="8">
        <v>5</v>
      </c>
      <c r="AB1205" s="8">
        <v>808</v>
      </c>
      <c r="AC1205" s="8">
        <v>0</v>
      </c>
      <c r="AD1205" s="8">
        <v>1191</v>
      </c>
      <c r="AE1205" s="8">
        <v>7112</v>
      </c>
      <c r="AF1205" s="8">
        <v>434</v>
      </c>
      <c r="AG1205" s="8">
        <v>8206</v>
      </c>
      <c r="AH1205" s="8">
        <v>395</v>
      </c>
      <c r="AI1205" s="8">
        <v>76</v>
      </c>
      <c r="AJ1205" s="8">
        <v>2180</v>
      </c>
      <c r="AK1205" s="8">
        <v>6929</v>
      </c>
      <c r="AL1205" s="8">
        <v>0</v>
      </c>
      <c r="AM1205" s="8">
        <v>2</v>
      </c>
      <c r="AN1205" s="8">
        <v>9111</v>
      </c>
      <c r="AO1205" s="41">
        <f t="shared" si="716"/>
        <v>0.9447920096586544</v>
      </c>
      <c r="AP1205" s="41">
        <f t="shared" si="717"/>
        <v>5.5207990341345624E-2</v>
      </c>
      <c r="AQ1205" s="41">
        <f t="shared" si="718"/>
        <v>0</v>
      </c>
      <c r="AR1205" s="41">
        <f t="shared" si="684"/>
        <v>0.11206234222368565</v>
      </c>
      <c r="AS1205" s="41">
        <f t="shared" si="685"/>
        <v>9.9769509384260782E-2</v>
      </c>
      <c r="AT1205" s="41">
        <f t="shared" si="686"/>
        <v>8.4842498079244863E-2</v>
      </c>
      <c r="AU1205" s="41">
        <f t="shared" si="687"/>
        <v>9.285479091208429E-2</v>
      </c>
      <c r="AV1205" s="41">
        <f t="shared" si="688"/>
        <v>0.11348918889254747</v>
      </c>
      <c r="AW1205" s="41">
        <f t="shared" si="689"/>
        <v>0.16551421358797058</v>
      </c>
      <c r="AX1205" s="41">
        <f t="shared" si="690"/>
        <v>0.14433102842717593</v>
      </c>
      <c r="AY1205" s="41">
        <f t="shared" si="691"/>
        <v>0.10372077708264735</v>
      </c>
      <c r="AZ1205" s="41">
        <f t="shared" si="692"/>
        <v>3.6439468774009443E-2</v>
      </c>
      <c r="BA1205" s="41">
        <f t="shared" si="693"/>
        <v>1.2402590275491164E-2</v>
      </c>
      <c r="BB1205" s="41">
        <f t="shared" si="694"/>
        <v>3.4573592360882449E-2</v>
      </c>
      <c r="BC1205" s="41">
        <f t="shared" si="695"/>
        <v>0</v>
      </c>
      <c r="BD1205" s="41">
        <f t="shared" si="696"/>
        <v>0.96619470969158161</v>
      </c>
      <c r="BE1205" s="41">
        <f t="shared" si="697"/>
        <v>3.3805290308418397E-2</v>
      </c>
      <c r="BF1205" s="41">
        <f t="shared" si="698"/>
        <v>0</v>
      </c>
      <c r="BG1205" s="41">
        <f t="shared" si="699"/>
        <v>0.66205685435188233</v>
      </c>
      <c r="BH1205" s="41">
        <f t="shared" si="700"/>
        <v>0.21325869827680827</v>
      </c>
      <c r="BI1205" s="41">
        <f t="shared" si="701"/>
        <v>0.12413566019097794</v>
      </c>
      <c r="BJ1205" s="41">
        <f t="shared" si="702"/>
        <v>5.4878718033146744E-4</v>
      </c>
      <c r="BK1205" s="41">
        <f t="shared" si="703"/>
        <v>8.8684008341565146E-2</v>
      </c>
      <c r="BL1205" s="41">
        <f t="shared" si="704"/>
        <v>0</v>
      </c>
      <c r="BM1205" s="41">
        <f t="shared" si="705"/>
        <v>0.13072110635495554</v>
      </c>
      <c r="BN1205" s="41">
        <f t="shared" si="706"/>
        <v>0.78059488530347931</v>
      </c>
      <c r="BO1205" s="41">
        <f t="shared" si="707"/>
        <v>4.7634727252771375E-2</v>
      </c>
      <c r="BP1205" s="41">
        <f t="shared" si="708"/>
        <v>0.90066952036000436</v>
      </c>
      <c r="BQ1205" s="41">
        <f t="shared" si="709"/>
        <v>4.3354187246185928E-2</v>
      </c>
      <c r="BR1205" s="41">
        <f t="shared" si="710"/>
        <v>8.3415651410383047E-3</v>
      </c>
      <c r="BS1205" s="41">
        <f t="shared" si="711"/>
        <v>0.23927121062451981</v>
      </c>
      <c r="BT1205" s="41">
        <f t="shared" si="712"/>
        <v>0.7605092745033476</v>
      </c>
      <c r="BU1205" s="41">
        <f t="shared" si="713"/>
        <v>0</v>
      </c>
      <c r="BV1205" s="41">
        <f t="shared" si="714"/>
        <v>2.1951487213258699E-4</v>
      </c>
      <c r="BW1205" s="41">
        <f t="shared" si="715"/>
        <v>1</v>
      </c>
      <c r="BX1205" s="41" t="str">
        <f t="shared" si="720"/>
        <v>2016Registered nursesNova Scotia</v>
      </c>
      <c r="BY1205" s="51">
        <f>VLOOKUP(BX1205,'%workplace'!$A$1:$F$381,6,FALSE)</f>
        <v>9111</v>
      </c>
      <c r="BZ1205" s="32">
        <f t="shared" si="721"/>
        <v>1</v>
      </c>
    </row>
    <row r="1206" spans="1:78" s="8" customFormat="1" hidden="1" x14ac:dyDescent="0.2">
      <c r="A1206" s="8" t="str">
        <f t="shared" si="719"/>
        <v>2016Registered nursesNova ScotiaCommunity health</v>
      </c>
      <c r="B1206" s="8" t="s">
        <v>7</v>
      </c>
      <c r="C1206" s="8" t="s">
        <v>16</v>
      </c>
      <c r="D1206" s="8" t="s">
        <v>11</v>
      </c>
      <c r="E1206" s="8">
        <v>2016</v>
      </c>
      <c r="F1206" s="8">
        <v>951</v>
      </c>
      <c r="G1206" s="8">
        <v>31</v>
      </c>
      <c r="H1206" s="8">
        <v>0</v>
      </c>
      <c r="I1206" s="8">
        <v>28</v>
      </c>
      <c r="J1206" s="8">
        <v>60</v>
      </c>
      <c r="K1206" s="8">
        <v>83</v>
      </c>
      <c r="L1206" s="8">
        <v>115</v>
      </c>
      <c r="M1206" s="8">
        <v>161</v>
      </c>
      <c r="N1206" s="8">
        <v>178</v>
      </c>
      <c r="O1206" s="8">
        <v>160</v>
      </c>
      <c r="P1206" s="8">
        <v>126</v>
      </c>
      <c r="Q1206" s="8">
        <v>46</v>
      </c>
      <c r="R1206" s="8">
        <v>20</v>
      </c>
      <c r="S1206" s="8">
        <v>5</v>
      </c>
      <c r="T1206" s="8">
        <v>0</v>
      </c>
      <c r="U1206" s="8">
        <v>954</v>
      </c>
      <c r="V1206" s="8">
        <v>28</v>
      </c>
      <c r="W1206" s="8">
        <v>0</v>
      </c>
      <c r="X1206" s="8">
        <v>598</v>
      </c>
      <c r="Y1206" s="8">
        <v>274</v>
      </c>
      <c r="Z1206" s="8">
        <v>110</v>
      </c>
      <c r="AA1206" s="8">
        <v>0</v>
      </c>
      <c r="AB1206" s="8">
        <v>149</v>
      </c>
      <c r="AC1206" s="8">
        <v>0</v>
      </c>
      <c r="AD1206" s="8">
        <v>162</v>
      </c>
      <c r="AE1206" s="8">
        <v>671</v>
      </c>
      <c r="AF1206" s="8">
        <v>53</v>
      </c>
      <c r="AG1206" s="8">
        <v>899</v>
      </c>
      <c r="AH1206" s="8">
        <v>29</v>
      </c>
      <c r="AI1206" s="8">
        <v>1</v>
      </c>
      <c r="AJ1206" s="8">
        <v>336</v>
      </c>
      <c r="AK1206" s="8">
        <v>646</v>
      </c>
      <c r="AL1206" s="8">
        <v>0</v>
      </c>
      <c r="AM1206" s="8">
        <v>0</v>
      </c>
      <c r="AN1206" s="8">
        <v>982</v>
      </c>
      <c r="AO1206" s="41">
        <f t="shared" si="716"/>
        <v>0.96843177189409368</v>
      </c>
      <c r="AP1206" s="41">
        <f t="shared" si="717"/>
        <v>3.1568228105906315E-2</v>
      </c>
      <c r="AQ1206" s="41">
        <f t="shared" si="718"/>
        <v>0</v>
      </c>
      <c r="AR1206" s="41">
        <f t="shared" si="684"/>
        <v>2.8513238289205704E-2</v>
      </c>
      <c r="AS1206" s="41">
        <f t="shared" si="685"/>
        <v>6.1099796334012219E-2</v>
      </c>
      <c r="AT1206" s="41">
        <f t="shared" si="686"/>
        <v>8.45213849287169E-2</v>
      </c>
      <c r="AU1206" s="41">
        <f t="shared" si="687"/>
        <v>0.11710794297352342</v>
      </c>
      <c r="AV1206" s="41">
        <f t="shared" si="688"/>
        <v>0.16395112016293278</v>
      </c>
      <c r="AW1206" s="41">
        <f t="shared" si="689"/>
        <v>0.18126272912423624</v>
      </c>
      <c r="AX1206" s="41">
        <f t="shared" si="690"/>
        <v>0.16293279022403259</v>
      </c>
      <c r="AY1206" s="41">
        <f t="shared" si="691"/>
        <v>0.12830957230142567</v>
      </c>
      <c r="AZ1206" s="41">
        <f t="shared" si="692"/>
        <v>4.684317718940937E-2</v>
      </c>
      <c r="BA1206" s="41">
        <f t="shared" si="693"/>
        <v>2.0366598778004074E-2</v>
      </c>
      <c r="BB1206" s="41">
        <f t="shared" si="694"/>
        <v>5.0916496945010185E-3</v>
      </c>
      <c r="BC1206" s="41">
        <f t="shared" si="695"/>
        <v>0</v>
      </c>
      <c r="BD1206" s="41">
        <f t="shared" si="696"/>
        <v>0.97148676171079429</v>
      </c>
      <c r="BE1206" s="41">
        <f t="shared" si="697"/>
        <v>2.8513238289205704E-2</v>
      </c>
      <c r="BF1206" s="41">
        <f t="shared" si="698"/>
        <v>0</v>
      </c>
      <c r="BG1206" s="41">
        <f t="shared" si="699"/>
        <v>0.6089613034623218</v>
      </c>
      <c r="BH1206" s="41">
        <f t="shared" si="700"/>
        <v>0.27902240325865579</v>
      </c>
      <c r="BI1206" s="41">
        <f t="shared" si="701"/>
        <v>0.11201629327902241</v>
      </c>
      <c r="BJ1206" s="41">
        <f t="shared" si="702"/>
        <v>0</v>
      </c>
      <c r="BK1206" s="41">
        <f t="shared" si="703"/>
        <v>0.15173116089613034</v>
      </c>
      <c r="BL1206" s="41">
        <f t="shared" si="704"/>
        <v>0</v>
      </c>
      <c r="BM1206" s="41">
        <f t="shared" si="705"/>
        <v>0.164969450101833</v>
      </c>
      <c r="BN1206" s="41">
        <f t="shared" si="706"/>
        <v>0.68329938900203668</v>
      </c>
      <c r="BO1206" s="41">
        <f t="shared" si="707"/>
        <v>5.3971486761710798E-2</v>
      </c>
      <c r="BP1206" s="41">
        <f t="shared" si="708"/>
        <v>0.91547861507128314</v>
      </c>
      <c r="BQ1206" s="41">
        <f t="shared" si="709"/>
        <v>2.9531568228105907E-2</v>
      </c>
      <c r="BR1206" s="41">
        <f t="shared" si="710"/>
        <v>1.0183299389002036E-3</v>
      </c>
      <c r="BS1206" s="41">
        <f t="shared" si="711"/>
        <v>0.34215885947046842</v>
      </c>
      <c r="BT1206" s="41">
        <f t="shared" si="712"/>
        <v>0.65784114052953158</v>
      </c>
      <c r="BU1206" s="41">
        <f t="shared" si="713"/>
        <v>0</v>
      </c>
      <c r="BV1206" s="41">
        <f t="shared" si="714"/>
        <v>0</v>
      </c>
      <c r="BW1206" s="41">
        <f t="shared" si="715"/>
        <v>1</v>
      </c>
      <c r="BX1206" s="41" t="str">
        <f t="shared" si="720"/>
        <v>2016Registered nursesNova Scotia</v>
      </c>
      <c r="BY1206" s="51">
        <f>VLOOKUP(BX1206,'%workplace'!$A$1:$F$381,6,FALSE)</f>
        <v>9111</v>
      </c>
      <c r="BZ1206" s="32">
        <f t="shared" si="721"/>
        <v>0.10778180221710021</v>
      </c>
    </row>
    <row r="1207" spans="1:78" s="8" customFormat="1" hidden="1" x14ac:dyDescent="0.2">
      <c r="A1207" s="8" t="str">
        <f t="shared" si="719"/>
        <v>2016Registered nursesNova ScotiaNursing home/long-term care</v>
      </c>
      <c r="B1207" s="8" t="s">
        <v>7</v>
      </c>
      <c r="C1207" s="8" t="s">
        <v>16</v>
      </c>
      <c r="D1207" s="8" t="s">
        <v>12</v>
      </c>
      <c r="E1207" s="8">
        <v>2016</v>
      </c>
      <c r="F1207" s="8">
        <v>984</v>
      </c>
      <c r="G1207" s="8">
        <v>56</v>
      </c>
      <c r="H1207" s="8">
        <v>0</v>
      </c>
      <c r="I1207" s="8">
        <v>49</v>
      </c>
      <c r="J1207" s="8">
        <v>63</v>
      </c>
      <c r="K1207" s="8">
        <v>53</v>
      </c>
      <c r="L1207" s="8">
        <v>90</v>
      </c>
      <c r="M1207" s="8">
        <v>123</v>
      </c>
      <c r="N1207" s="8">
        <v>200</v>
      </c>
      <c r="O1207" s="8">
        <v>178</v>
      </c>
      <c r="P1207" s="8">
        <v>159</v>
      </c>
      <c r="Q1207" s="8">
        <v>80</v>
      </c>
      <c r="R1207" s="8">
        <v>36</v>
      </c>
      <c r="S1207" s="8">
        <v>9</v>
      </c>
      <c r="T1207" s="8">
        <v>0</v>
      </c>
      <c r="U1207" s="8">
        <v>935</v>
      </c>
      <c r="V1207" s="8">
        <v>105</v>
      </c>
      <c r="W1207" s="8">
        <v>0</v>
      </c>
      <c r="X1207" s="8">
        <v>610</v>
      </c>
      <c r="Y1207" s="8">
        <v>297</v>
      </c>
      <c r="Z1207" s="8">
        <v>133</v>
      </c>
      <c r="AA1207" s="8">
        <v>0</v>
      </c>
      <c r="AB1207" s="8">
        <v>199</v>
      </c>
      <c r="AC1207" s="8">
        <v>0</v>
      </c>
      <c r="AD1207" s="8">
        <v>92</v>
      </c>
      <c r="AE1207" s="8">
        <v>749</v>
      </c>
      <c r="AF1207" s="8">
        <v>75</v>
      </c>
      <c r="AG1207" s="8">
        <v>949</v>
      </c>
      <c r="AH1207" s="8">
        <v>16</v>
      </c>
      <c r="AI1207" s="8">
        <v>0</v>
      </c>
      <c r="AJ1207" s="8">
        <v>388</v>
      </c>
      <c r="AK1207" s="8">
        <v>652</v>
      </c>
      <c r="AL1207" s="8">
        <v>0</v>
      </c>
      <c r="AM1207" s="8">
        <v>0</v>
      </c>
      <c r="AN1207" s="8">
        <v>1040</v>
      </c>
      <c r="AO1207" s="41">
        <f t="shared" si="716"/>
        <v>0.94615384615384612</v>
      </c>
      <c r="AP1207" s="41">
        <f t="shared" si="717"/>
        <v>5.3846153846153849E-2</v>
      </c>
      <c r="AQ1207" s="41">
        <f t="shared" si="718"/>
        <v>0</v>
      </c>
      <c r="AR1207" s="41">
        <f t="shared" ref="AR1207:AR1270" si="722">I1207/$AN1207</f>
        <v>4.7115384615384615E-2</v>
      </c>
      <c r="AS1207" s="41">
        <f t="shared" ref="AS1207:AS1270" si="723">J1207/$AN1207</f>
        <v>6.0576923076923077E-2</v>
      </c>
      <c r="AT1207" s="41">
        <f t="shared" ref="AT1207:AT1270" si="724">K1207/$AN1207</f>
        <v>5.0961538461538461E-2</v>
      </c>
      <c r="AU1207" s="41">
        <f t="shared" ref="AU1207:AU1270" si="725">L1207/$AN1207</f>
        <v>8.6538461538461536E-2</v>
      </c>
      <c r="AV1207" s="41">
        <f t="shared" ref="AV1207:AV1270" si="726">M1207/$AN1207</f>
        <v>0.11826923076923077</v>
      </c>
      <c r="AW1207" s="41">
        <f t="shared" ref="AW1207:AW1270" si="727">N1207/$AN1207</f>
        <v>0.19230769230769232</v>
      </c>
      <c r="AX1207" s="41">
        <f t="shared" ref="AX1207:AX1270" si="728">O1207/$AN1207</f>
        <v>0.17115384615384616</v>
      </c>
      <c r="AY1207" s="41">
        <f t="shared" ref="AY1207:AY1270" si="729">P1207/$AN1207</f>
        <v>0.1528846153846154</v>
      </c>
      <c r="AZ1207" s="41">
        <f t="shared" ref="AZ1207:AZ1270" si="730">Q1207/$AN1207</f>
        <v>7.6923076923076927E-2</v>
      </c>
      <c r="BA1207" s="41">
        <f t="shared" ref="BA1207:BA1270" si="731">R1207/$AN1207</f>
        <v>3.4615384615384617E-2</v>
      </c>
      <c r="BB1207" s="41">
        <f t="shared" ref="BB1207:BB1270" si="732">S1207/$AN1207</f>
        <v>8.6538461538461543E-3</v>
      </c>
      <c r="BC1207" s="41">
        <f t="shared" ref="BC1207:BC1270" si="733">T1207/$AN1207</f>
        <v>0</v>
      </c>
      <c r="BD1207" s="41">
        <f t="shared" ref="BD1207:BD1270" si="734">U1207/$AN1207</f>
        <v>0.89903846153846156</v>
      </c>
      <c r="BE1207" s="41">
        <f t="shared" ref="BE1207:BE1270" si="735">V1207/$AN1207</f>
        <v>0.10096153846153846</v>
      </c>
      <c r="BF1207" s="41">
        <f t="shared" ref="BF1207:BF1270" si="736">W1207/$AN1207</f>
        <v>0</v>
      </c>
      <c r="BG1207" s="41">
        <f t="shared" ref="BG1207:BG1270" si="737">X1207/$AN1207</f>
        <v>0.58653846153846156</v>
      </c>
      <c r="BH1207" s="41">
        <f t="shared" ref="BH1207:BH1270" si="738">Y1207/$AN1207</f>
        <v>0.28557692307692306</v>
      </c>
      <c r="BI1207" s="41">
        <f t="shared" ref="BI1207:BI1270" si="739">Z1207/$AN1207</f>
        <v>0.12788461538461537</v>
      </c>
      <c r="BJ1207" s="41">
        <f t="shared" ref="BJ1207:BJ1270" si="740">AA1207/$AN1207</f>
        <v>0</v>
      </c>
      <c r="BK1207" s="41">
        <f t="shared" ref="BK1207:BK1270" si="741">AB1207/$AN1207</f>
        <v>0.19134615384615383</v>
      </c>
      <c r="BL1207" s="41">
        <f t="shared" ref="BL1207:BL1270" si="742">AC1207/$AN1207</f>
        <v>0</v>
      </c>
      <c r="BM1207" s="41">
        <f t="shared" ref="BM1207:BM1270" si="743">AD1207/$AN1207</f>
        <v>8.8461538461538466E-2</v>
      </c>
      <c r="BN1207" s="41">
        <f t="shared" ref="BN1207:BN1270" si="744">AE1207/$AN1207</f>
        <v>0.72019230769230769</v>
      </c>
      <c r="BO1207" s="41">
        <f t="shared" ref="BO1207:BO1270" si="745">AF1207/$AN1207</f>
        <v>7.2115384615384609E-2</v>
      </c>
      <c r="BP1207" s="41">
        <f t="shared" ref="BP1207:BP1270" si="746">AG1207/$AN1207</f>
        <v>0.91249999999999998</v>
      </c>
      <c r="BQ1207" s="41">
        <f t="shared" ref="BQ1207:BQ1270" si="747">AH1207/$AN1207</f>
        <v>1.5384615384615385E-2</v>
      </c>
      <c r="BR1207" s="41">
        <f t="shared" ref="BR1207:BR1270" si="748">AI1207/$AN1207</f>
        <v>0</v>
      </c>
      <c r="BS1207" s="41">
        <f t="shared" ref="BS1207:BS1270" si="749">AJ1207/$AN1207</f>
        <v>0.37307692307692308</v>
      </c>
      <c r="BT1207" s="41">
        <f t="shared" ref="BT1207:BT1270" si="750">AK1207/$AN1207</f>
        <v>0.62692307692307692</v>
      </c>
      <c r="BU1207" s="41">
        <f t="shared" ref="BU1207:BU1270" si="751">AL1207/$AN1207</f>
        <v>0</v>
      </c>
      <c r="BV1207" s="41">
        <f t="shared" ref="BV1207:BV1270" si="752">AM1207/$AN1207</f>
        <v>0</v>
      </c>
      <c r="BW1207" s="41">
        <f t="shared" ref="BW1207:BW1270" si="753">AN1207/$AN1207</f>
        <v>1</v>
      </c>
      <c r="BX1207" s="41" t="str">
        <f t="shared" si="720"/>
        <v>2016Registered nursesNova Scotia</v>
      </c>
      <c r="BY1207" s="51">
        <f>VLOOKUP(BX1207,'%workplace'!$A$1:$F$381,6,FALSE)</f>
        <v>9111</v>
      </c>
      <c r="BZ1207" s="32">
        <f t="shared" si="721"/>
        <v>0.11414773350894523</v>
      </c>
    </row>
    <row r="1208" spans="1:78" s="8" customFormat="1" hidden="1" x14ac:dyDescent="0.2">
      <c r="A1208" s="8" t="str">
        <f t="shared" si="719"/>
        <v>2016Registered nursesNova ScotiaHospital</v>
      </c>
      <c r="B1208" s="8" t="s">
        <v>7</v>
      </c>
      <c r="C1208" s="8" t="s">
        <v>16</v>
      </c>
      <c r="D1208" s="8" t="s">
        <v>10</v>
      </c>
      <c r="E1208" s="8">
        <v>2016</v>
      </c>
      <c r="F1208" s="8">
        <v>5777</v>
      </c>
      <c r="G1208" s="8">
        <v>369</v>
      </c>
      <c r="H1208" s="8">
        <v>0</v>
      </c>
      <c r="I1208" s="8">
        <v>920</v>
      </c>
      <c r="J1208" s="8">
        <v>742</v>
      </c>
      <c r="K1208" s="8">
        <v>590</v>
      </c>
      <c r="L1208" s="8">
        <v>559</v>
      </c>
      <c r="M1208" s="8">
        <v>634</v>
      </c>
      <c r="N1208" s="8">
        <v>948</v>
      </c>
      <c r="O1208" s="8">
        <v>775</v>
      </c>
      <c r="P1208" s="8">
        <v>492</v>
      </c>
      <c r="Q1208" s="8">
        <v>148</v>
      </c>
      <c r="R1208" s="8">
        <v>41</v>
      </c>
      <c r="S1208" s="8">
        <v>297</v>
      </c>
      <c r="T1208" s="8">
        <v>0</v>
      </c>
      <c r="U1208" s="8">
        <v>5994</v>
      </c>
      <c r="V1208" s="8">
        <v>152</v>
      </c>
      <c r="W1208" s="8">
        <v>0</v>
      </c>
      <c r="X1208" s="8">
        <v>4189</v>
      </c>
      <c r="Y1208" s="8">
        <v>1215</v>
      </c>
      <c r="Z1208" s="8">
        <v>737</v>
      </c>
      <c r="AA1208" s="8">
        <v>5</v>
      </c>
      <c r="AB1208" s="8">
        <v>311</v>
      </c>
      <c r="AC1208" s="8">
        <v>0</v>
      </c>
      <c r="AD1208" s="8">
        <v>423</v>
      </c>
      <c r="AE1208" s="8">
        <v>5412</v>
      </c>
      <c r="AF1208" s="8">
        <v>164</v>
      </c>
      <c r="AG1208" s="8">
        <v>5811</v>
      </c>
      <c r="AH1208" s="8">
        <v>119</v>
      </c>
      <c r="AI1208" s="8">
        <v>52</v>
      </c>
      <c r="AJ1208" s="8">
        <v>1220</v>
      </c>
      <c r="AK1208" s="8">
        <v>4924</v>
      </c>
      <c r="AL1208" s="8">
        <v>0</v>
      </c>
      <c r="AM1208" s="8">
        <v>2</v>
      </c>
      <c r="AN1208" s="8">
        <v>6146</v>
      </c>
      <c r="AO1208" s="41">
        <f t="shared" ref="AO1208:AO1271" si="754">F1208/$AN1208</f>
        <v>0.93996095021151971</v>
      </c>
      <c r="AP1208" s="41">
        <f t="shared" ref="AP1208:AP1271" si="755">G1208/$AN1208</f>
        <v>6.0039049788480313E-2</v>
      </c>
      <c r="AQ1208" s="41">
        <f t="shared" ref="AQ1208:AQ1271" si="756">H1208/$AN1208</f>
        <v>0</v>
      </c>
      <c r="AR1208" s="41">
        <f t="shared" si="722"/>
        <v>0.14969085584119754</v>
      </c>
      <c r="AS1208" s="41">
        <f t="shared" si="723"/>
        <v>0.12072892938496584</v>
      </c>
      <c r="AT1208" s="41">
        <f t="shared" si="724"/>
        <v>9.5997396680767982E-2</v>
      </c>
      <c r="AU1208" s="41">
        <f t="shared" si="725"/>
        <v>9.0953465668727626E-2</v>
      </c>
      <c r="AV1208" s="41">
        <f t="shared" si="726"/>
        <v>0.10315652456882525</v>
      </c>
      <c r="AW1208" s="41">
        <f t="shared" si="727"/>
        <v>0.15424666449723398</v>
      </c>
      <c r="AX1208" s="41">
        <f t="shared" si="728"/>
        <v>0.12609827530100878</v>
      </c>
      <c r="AY1208" s="41">
        <f t="shared" si="729"/>
        <v>8.0052066384640422E-2</v>
      </c>
      <c r="AZ1208" s="41">
        <f t="shared" si="730"/>
        <v>2.4080702896192647E-2</v>
      </c>
      <c r="BA1208" s="41">
        <f t="shared" si="731"/>
        <v>6.6710055320533682E-3</v>
      </c>
      <c r="BB1208" s="41">
        <f t="shared" si="732"/>
        <v>4.8324113244386596E-2</v>
      </c>
      <c r="BC1208" s="41">
        <f t="shared" si="733"/>
        <v>0</v>
      </c>
      <c r="BD1208" s="41">
        <f t="shared" si="734"/>
        <v>0.97526846729580219</v>
      </c>
      <c r="BE1208" s="41">
        <f t="shared" si="735"/>
        <v>2.4731532704197853E-2</v>
      </c>
      <c r="BF1208" s="41">
        <f t="shared" si="736"/>
        <v>0</v>
      </c>
      <c r="BG1208" s="41">
        <f t="shared" si="737"/>
        <v>0.68158151643345266</v>
      </c>
      <c r="BH1208" s="41">
        <f t="shared" si="738"/>
        <v>0.19768955418158152</v>
      </c>
      <c r="BI1208" s="41">
        <f t="shared" si="739"/>
        <v>0.11991539212495932</v>
      </c>
      <c r="BJ1208" s="41">
        <f t="shared" si="740"/>
        <v>8.1353726000650832E-4</v>
      </c>
      <c r="BK1208" s="41">
        <f t="shared" si="741"/>
        <v>5.0602017572404817E-2</v>
      </c>
      <c r="BL1208" s="41">
        <f t="shared" si="742"/>
        <v>0</v>
      </c>
      <c r="BM1208" s="41">
        <f t="shared" si="743"/>
        <v>6.8825252196550599E-2</v>
      </c>
      <c r="BN1208" s="41">
        <f t="shared" si="744"/>
        <v>0.88057273023104454</v>
      </c>
      <c r="BO1208" s="41">
        <f t="shared" si="745"/>
        <v>2.6684022128213473E-2</v>
      </c>
      <c r="BP1208" s="41">
        <f t="shared" si="746"/>
        <v>0.9454930035795639</v>
      </c>
      <c r="BQ1208" s="41">
        <f t="shared" si="747"/>
        <v>1.9362186788154899E-2</v>
      </c>
      <c r="BR1208" s="41">
        <f t="shared" si="748"/>
        <v>8.460787504067686E-3</v>
      </c>
      <c r="BS1208" s="41">
        <f t="shared" si="749"/>
        <v>0.19850309144158804</v>
      </c>
      <c r="BT1208" s="41">
        <f t="shared" si="750"/>
        <v>0.80117149365440932</v>
      </c>
      <c r="BU1208" s="41">
        <f t="shared" si="751"/>
        <v>0</v>
      </c>
      <c r="BV1208" s="41">
        <f t="shared" si="752"/>
        <v>3.254149040026033E-4</v>
      </c>
      <c r="BW1208" s="41">
        <f t="shared" si="753"/>
        <v>1</v>
      </c>
      <c r="BX1208" s="41" t="str">
        <f t="shared" si="720"/>
        <v>2016Registered nursesNova Scotia</v>
      </c>
      <c r="BY1208" s="51">
        <f>VLOOKUP(BX1208,'%workplace'!$A$1:$F$381,6,FALSE)</f>
        <v>9111</v>
      </c>
      <c r="BZ1208" s="32">
        <f t="shared" si="721"/>
        <v>0.67456920206343984</v>
      </c>
    </row>
    <row r="1209" spans="1:78" s="8" customFormat="1" hidden="1" x14ac:dyDescent="0.2">
      <c r="A1209" s="8" t="str">
        <f t="shared" si="719"/>
        <v>2016Registered nursesNova ScotiaOther places of work</v>
      </c>
      <c r="B1209" s="8" t="s">
        <v>7</v>
      </c>
      <c r="C1209" s="8" t="s">
        <v>16</v>
      </c>
      <c r="D1209" s="8" t="s">
        <v>13</v>
      </c>
      <c r="E1209" s="8">
        <v>2016</v>
      </c>
      <c r="F1209" s="8">
        <v>896</v>
      </c>
      <c r="G1209" s="8">
        <v>47</v>
      </c>
      <c r="H1209" s="8">
        <v>0</v>
      </c>
      <c r="I1209" s="8">
        <v>24</v>
      </c>
      <c r="J1209" s="8">
        <v>44</v>
      </c>
      <c r="K1209" s="8">
        <v>47</v>
      </c>
      <c r="L1209" s="8">
        <v>82</v>
      </c>
      <c r="M1209" s="8">
        <v>116</v>
      </c>
      <c r="N1209" s="8">
        <v>182</v>
      </c>
      <c r="O1209" s="8">
        <v>202</v>
      </c>
      <c r="P1209" s="8">
        <v>168</v>
      </c>
      <c r="Q1209" s="8">
        <v>58</v>
      </c>
      <c r="R1209" s="8">
        <v>16</v>
      </c>
      <c r="S1209" s="8">
        <v>4</v>
      </c>
      <c r="T1209" s="8">
        <v>0</v>
      </c>
      <c r="U1209" s="8">
        <v>920</v>
      </c>
      <c r="V1209" s="8">
        <v>23</v>
      </c>
      <c r="W1209" s="8">
        <v>0</v>
      </c>
      <c r="X1209" s="8">
        <v>635</v>
      </c>
      <c r="Y1209" s="8">
        <v>157</v>
      </c>
      <c r="Z1209" s="8">
        <v>151</v>
      </c>
      <c r="AA1209" s="8">
        <v>0</v>
      </c>
      <c r="AB1209" s="8">
        <v>149</v>
      </c>
      <c r="AC1209" s="8">
        <v>0</v>
      </c>
      <c r="AD1209" s="8">
        <v>514</v>
      </c>
      <c r="AE1209" s="8">
        <v>280</v>
      </c>
      <c r="AF1209" s="8">
        <v>142</v>
      </c>
      <c r="AG1209" s="8">
        <v>547</v>
      </c>
      <c r="AH1209" s="8">
        <v>231</v>
      </c>
      <c r="AI1209" s="8">
        <v>23</v>
      </c>
      <c r="AJ1209" s="8">
        <v>236</v>
      </c>
      <c r="AK1209" s="8">
        <v>707</v>
      </c>
      <c r="AL1209" s="8">
        <v>0</v>
      </c>
      <c r="AM1209" s="8">
        <v>0</v>
      </c>
      <c r="AN1209" s="8">
        <v>943</v>
      </c>
      <c r="AO1209" s="41">
        <f t="shared" si="754"/>
        <v>0.95015906680805939</v>
      </c>
      <c r="AP1209" s="41">
        <f t="shared" si="755"/>
        <v>4.9840933191940613E-2</v>
      </c>
      <c r="AQ1209" s="41">
        <f t="shared" si="756"/>
        <v>0</v>
      </c>
      <c r="AR1209" s="41">
        <f t="shared" si="722"/>
        <v>2.5450689289501591E-2</v>
      </c>
      <c r="AS1209" s="41">
        <f t="shared" si="723"/>
        <v>4.6659597030752918E-2</v>
      </c>
      <c r="AT1209" s="41">
        <f t="shared" si="724"/>
        <v>4.9840933191940613E-2</v>
      </c>
      <c r="AU1209" s="41">
        <f t="shared" si="725"/>
        <v>8.6956521739130432E-2</v>
      </c>
      <c r="AV1209" s="41">
        <f t="shared" si="726"/>
        <v>0.12301166489925769</v>
      </c>
      <c r="AW1209" s="41">
        <f t="shared" si="727"/>
        <v>0.19300106044538706</v>
      </c>
      <c r="AX1209" s="41">
        <f t="shared" si="728"/>
        <v>0.2142099681866384</v>
      </c>
      <c r="AY1209" s="41">
        <f t="shared" si="729"/>
        <v>0.17815482502651114</v>
      </c>
      <c r="AZ1209" s="41">
        <f t="shared" si="730"/>
        <v>6.1505832449628844E-2</v>
      </c>
      <c r="BA1209" s="41">
        <f t="shared" si="731"/>
        <v>1.6967126193001062E-2</v>
      </c>
      <c r="BB1209" s="41">
        <f t="shared" si="732"/>
        <v>4.2417815482502655E-3</v>
      </c>
      <c r="BC1209" s="41">
        <f t="shared" si="733"/>
        <v>0</v>
      </c>
      <c r="BD1209" s="41">
        <f t="shared" si="734"/>
        <v>0.97560975609756095</v>
      </c>
      <c r="BE1209" s="41">
        <f t="shared" si="735"/>
        <v>2.4390243902439025E-2</v>
      </c>
      <c r="BF1209" s="41">
        <f t="shared" si="736"/>
        <v>0</v>
      </c>
      <c r="BG1209" s="41">
        <f t="shared" si="737"/>
        <v>0.67338282078472955</v>
      </c>
      <c r="BH1209" s="41">
        <f t="shared" si="738"/>
        <v>0.16648992576882291</v>
      </c>
      <c r="BI1209" s="41">
        <f t="shared" si="739"/>
        <v>0.16012725344644752</v>
      </c>
      <c r="BJ1209" s="41">
        <f t="shared" si="740"/>
        <v>0</v>
      </c>
      <c r="BK1209" s="41">
        <f t="shared" si="741"/>
        <v>0.15800636267232238</v>
      </c>
      <c r="BL1209" s="41">
        <f t="shared" si="742"/>
        <v>0</v>
      </c>
      <c r="BM1209" s="41">
        <f t="shared" si="743"/>
        <v>0.54506892895015902</v>
      </c>
      <c r="BN1209" s="41">
        <f t="shared" si="744"/>
        <v>0.29692470837751855</v>
      </c>
      <c r="BO1209" s="41">
        <f t="shared" si="745"/>
        <v>0.15058324496288442</v>
      </c>
      <c r="BP1209" s="41">
        <f t="shared" si="746"/>
        <v>0.58006362672322376</v>
      </c>
      <c r="BQ1209" s="41">
        <f t="shared" si="747"/>
        <v>0.24496288441145281</v>
      </c>
      <c r="BR1209" s="41">
        <f t="shared" si="748"/>
        <v>2.4390243902439025E-2</v>
      </c>
      <c r="BS1209" s="41">
        <f t="shared" si="749"/>
        <v>0.25026511134676566</v>
      </c>
      <c r="BT1209" s="41">
        <f t="shared" si="750"/>
        <v>0.74973488865323434</v>
      </c>
      <c r="BU1209" s="41">
        <f t="shared" si="751"/>
        <v>0</v>
      </c>
      <c r="BV1209" s="41">
        <f t="shared" si="752"/>
        <v>0</v>
      </c>
      <c r="BW1209" s="41">
        <f t="shared" si="753"/>
        <v>1</v>
      </c>
      <c r="BX1209" s="41" t="str">
        <f t="shared" si="720"/>
        <v>2016Registered nursesNova Scotia</v>
      </c>
      <c r="BY1209" s="51">
        <f>VLOOKUP(BX1209,'%workplace'!$A$1:$F$381,6,FALSE)</f>
        <v>9111</v>
      </c>
      <c r="BZ1209" s="32">
        <f t="shared" si="721"/>
        <v>0.10350126221051477</v>
      </c>
    </row>
    <row r="1210" spans="1:78" s="8" customFormat="1" hidden="1" x14ac:dyDescent="0.2">
      <c r="A1210" s="8" t="str">
        <f t="shared" si="719"/>
        <v>2016Registered nursesNew BrunswickAll places of work</v>
      </c>
      <c r="B1210" s="8" t="s">
        <v>7</v>
      </c>
      <c r="C1210" s="8" t="s">
        <v>17</v>
      </c>
      <c r="D1210" s="8" t="s">
        <v>9</v>
      </c>
      <c r="E1210" s="8">
        <v>2016</v>
      </c>
      <c r="F1210" s="8">
        <v>7288</v>
      </c>
      <c r="G1210" s="8">
        <v>428</v>
      </c>
      <c r="H1210" s="8">
        <v>0</v>
      </c>
      <c r="I1210" s="8">
        <v>720</v>
      </c>
      <c r="J1210" s="8">
        <v>854</v>
      </c>
      <c r="K1210" s="8">
        <v>825</v>
      </c>
      <c r="L1210" s="8">
        <v>849</v>
      </c>
      <c r="M1210" s="8">
        <v>1103</v>
      </c>
      <c r="N1210" s="8">
        <v>1277</v>
      </c>
      <c r="O1210" s="8">
        <v>1037</v>
      </c>
      <c r="P1210" s="8">
        <v>628</v>
      </c>
      <c r="Q1210" s="8">
        <v>212</v>
      </c>
      <c r="R1210" s="8">
        <v>58</v>
      </c>
      <c r="S1210" s="8">
        <v>153</v>
      </c>
      <c r="T1210" s="8">
        <v>0</v>
      </c>
      <c r="U1210" s="8">
        <v>7587</v>
      </c>
      <c r="V1210" s="8">
        <v>129</v>
      </c>
      <c r="W1210" s="8">
        <v>0</v>
      </c>
      <c r="X1210" s="8">
        <v>4854</v>
      </c>
      <c r="Y1210" s="8">
        <v>1940</v>
      </c>
      <c r="Z1210" s="8">
        <v>922</v>
      </c>
      <c r="AA1210" s="8">
        <v>0</v>
      </c>
      <c r="AB1210" s="8">
        <v>890</v>
      </c>
      <c r="AC1210" s="8">
        <v>0</v>
      </c>
      <c r="AD1210" s="8">
        <v>683</v>
      </c>
      <c r="AE1210" s="8">
        <v>6143</v>
      </c>
      <c r="AF1210" s="8">
        <v>492</v>
      </c>
      <c r="AG1210" s="8">
        <v>6858</v>
      </c>
      <c r="AH1210" s="8">
        <v>337</v>
      </c>
      <c r="AI1210" s="8">
        <v>29</v>
      </c>
      <c r="AJ1210" s="8">
        <v>1557</v>
      </c>
      <c r="AK1210" s="8">
        <v>6159</v>
      </c>
      <c r="AL1210" s="8">
        <v>0</v>
      </c>
      <c r="AM1210" s="8">
        <v>0</v>
      </c>
      <c r="AN1210" s="8">
        <v>7716</v>
      </c>
      <c r="AO1210" s="41">
        <f t="shared" si="754"/>
        <v>0.94453084499740803</v>
      </c>
      <c r="AP1210" s="41">
        <f t="shared" si="755"/>
        <v>5.5469155002592016E-2</v>
      </c>
      <c r="AQ1210" s="41">
        <f t="shared" si="756"/>
        <v>0</v>
      </c>
      <c r="AR1210" s="41">
        <f t="shared" si="722"/>
        <v>9.3312597200622086E-2</v>
      </c>
      <c r="AS1210" s="41">
        <f t="shared" si="723"/>
        <v>0.11067910834629342</v>
      </c>
      <c r="AT1210" s="41">
        <f t="shared" si="724"/>
        <v>0.10692068429237947</v>
      </c>
      <c r="AU1210" s="41">
        <f t="shared" si="725"/>
        <v>0.11003110419906688</v>
      </c>
      <c r="AV1210" s="41">
        <f t="shared" si="726"/>
        <v>0.14294971487817523</v>
      </c>
      <c r="AW1210" s="41">
        <f t="shared" si="727"/>
        <v>0.16550025920165889</v>
      </c>
      <c r="AX1210" s="41">
        <f t="shared" si="728"/>
        <v>0.13439606013478486</v>
      </c>
      <c r="AY1210" s="41">
        <f t="shared" si="729"/>
        <v>8.138932089165371E-2</v>
      </c>
      <c r="AZ1210" s="41">
        <f t="shared" si="730"/>
        <v>2.7475375842405392E-2</v>
      </c>
      <c r="BA1210" s="41">
        <f t="shared" si="731"/>
        <v>7.5168481078278903E-3</v>
      </c>
      <c r="BB1210" s="41">
        <f t="shared" si="732"/>
        <v>1.9828926905132192E-2</v>
      </c>
      <c r="BC1210" s="41">
        <f t="shared" si="733"/>
        <v>0</v>
      </c>
      <c r="BD1210" s="41">
        <f t="shared" si="734"/>
        <v>0.98328149300155521</v>
      </c>
      <c r="BE1210" s="41">
        <f t="shared" si="735"/>
        <v>1.671850699844479E-2</v>
      </c>
      <c r="BF1210" s="41">
        <f t="shared" si="736"/>
        <v>0</v>
      </c>
      <c r="BG1210" s="41">
        <f t="shared" si="737"/>
        <v>0.62908242612752718</v>
      </c>
      <c r="BH1210" s="41">
        <f t="shared" si="738"/>
        <v>0.25142560912389839</v>
      </c>
      <c r="BI1210" s="41">
        <f t="shared" si="739"/>
        <v>0.11949196474857439</v>
      </c>
      <c r="BJ1210" s="41">
        <f t="shared" si="740"/>
        <v>0</v>
      </c>
      <c r="BK1210" s="41">
        <f t="shared" si="741"/>
        <v>0.11534473820632452</v>
      </c>
      <c r="BL1210" s="41">
        <f t="shared" si="742"/>
        <v>0</v>
      </c>
      <c r="BM1210" s="41">
        <f t="shared" si="743"/>
        <v>8.8517366511145668E-2</v>
      </c>
      <c r="BN1210" s="41">
        <f t="shared" si="744"/>
        <v>0.79613789528252976</v>
      </c>
      <c r="BO1210" s="41">
        <f t="shared" si="745"/>
        <v>6.3763608087091764E-2</v>
      </c>
      <c r="BP1210" s="41">
        <f t="shared" si="746"/>
        <v>0.88880248833592534</v>
      </c>
      <c r="BQ1210" s="41">
        <f t="shared" si="747"/>
        <v>4.3675479523068945E-2</v>
      </c>
      <c r="BR1210" s="41">
        <f t="shared" si="748"/>
        <v>3.7584240539139451E-3</v>
      </c>
      <c r="BS1210" s="41">
        <f t="shared" si="749"/>
        <v>0.20178849144634525</v>
      </c>
      <c r="BT1210" s="41">
        <f t="shared" si="750"/>
        <v>0.79821150855365475</v>
      </c>
      <c r="BU1210" s="41">
        <f t="shared" si="751"/>
        <v>0</v>
      </c>
      <c r="BV1210" s="41">
        <f t="shared" si="752"/>
        <v>0</v>
      </c>
      <c r="BW1210" s="41">
        <f t="shared" si="753"/>
        <v>1</v>
      </c>
      <c r="BX1210" s="41" t="str">
        <f t="shared" si="720"/>
        <v>2016Registered nursesNew Brunswick</v>
      </c>
      <c r="BY1210" s="51">
        <f>VLOOKUP(BX1210,'%workplace'!$A$1:$F$381,6,FALSE)</f>
        <v>7716</v>
      </c>
      <c r="BZ1210" s="32">
        <f t="shared" si="721"/>
        <v>1</v>
      </c>
    </row>
    <row r="1211" spans="1:78" s="8" customFormat="1" hidden="1" x14ac:dyDescent="0.2">
      <c r="A1211" s="8" t="str">
        <f t="shared" si="719"/>
        <v>2016Registered nursesNew BrunswickCommunity health</v>
      </c>
      <c r="B1211" s="8" t="s">
        <v>7</v>
      </c>
      <c r="C1211" s="8" t="s">
        <v>17</v>
      </c>
      <c r="D1211" s="8" t="s">
        <v>11</v>
      </c>
      <c r="E1211" s="8">
        <v>2016</v>
      </c>
      <c r="F1211" s="8">
        <v>949</v>
      </c>
      <c r="G1211" s="8">
        <v>24</v>
      </c>
      <c r="H1211" s="8">
        <v>0</v>
      </c>
      <c r="I1211" s="8">
        <v>19</v>
      </c>
      <c r="J1211" s="8">
        <v>49</v>
      </c>
      <c r="K1211" s="8">
        <v>81</v>
      </c>
      <c r="L1211" s="8">
        <v>109</v>
      </c>
      <c r="M1211" s="8">
        <v>194</v>
      </c>
      <c r="N1211" s="8">
        <v>209</v>
      </c>
      <c r="O1211" s="8">
        <v>189</v>
      </c>
      <c r="P1211" s="8">
        <v>85</v>
      </c>
      <c r="Q1211" s="8">
        <v>35</v>
      </c>
      <c r="R1211" s="8">
        <v>3</v>
      </c>
      <c r="S1211" s="8">
        <v>0</v>
      </c>
      <c r="T1211" s="8">
        <v>0</v>
      </c>
      <c r="U1211" s="8">
        <v>958</v>
      </c>
      <c r="V1211" s="8">
        <v>15</v>
      </c>
      <c r="W1211" s="8">
        <v>0</v>
      </c>
      <c r="X1211" s="8">
        <v>570</v>
      </c>
      <c r="Y1211" s="8">
        <v>310</v>
      </c>
      <c r="Z1211" s="8">
        <v>93</v>
      </c>
      <c r="AA1211" s="8">
        <v>0</v>
      </c>
      <c r="AB1211" s="8">
        <v>89</v>
      </c>
      <c r="AC1211" s="8">
        <v>0</v>
      </c>
      <c r="AD1211" s="8">
        <v>27</v>
      </c>
      <c r="AE1211" s="8">
        <v>857</v>
      </c>
      <c r="AF1211" s="8">
        <v>26</v>
      </c>
      <c r="AG1211" s="8">
        <v>942</v>
      </c>
      <c r="AH1211" s="8">
        <v>5</v>
      </c>
      <c r="AI1211" s="8">
        <v>0</v>
      </c>
      <c r="AJ1211" s="8">
        <v>420</v>
      </c>
      <c r="AK1211" s="8">
        <v>553</v>
      </c>
      <c r="AL1211" s="8">
        <v>0</v>
      </c>
      <c r="AM1211" s="8">
        <v>0</v>
      </c>
      <c r="AN1211" s="8">
        <v>973</v>
      </c>
      <c r="AO1211" s="41">
        <f t="shared" si="754"/>
        <v>0.97533401849948609</v>
      </c>
      <c r="AP1211" s="41">
        <f t="shared" si="755"/>
        <v>2.4665981500513873E-2</v>
      </c>
      <c r="AQ1211" s="41">
        <f t="shared" si="756"/>
        <v>0</v>
      </c>
      <c r="AR1211" s="41">
        <f t="shared" si="722"/>
        <v>1.9527235354573486E-2</v>
      </c>
      <c r="AS1211" s="41">
        <f t="shared" si="723"/>
        <v>5.0359712230215826E-2</v>
      </c>
      <c r="AT1211" s="41">
        <f t="shared" si="724"/>
        <v>8.3247687564234327E-2</v>
      </c>
      <c r="AU1211" s="41">
        <f t="shared" si="725"/>
        <v>0.11202466598150052</v>
      </c>
      <c r="AV1211" s="41">
        <f t="shared" si="726"/>
        <v>0.19938335046248715</v>
      </c>
      <c r="AW1211" s="41">
        <f t="shared" si="727"/>
        <v>0.21479958890030831</v>
      </c>
      <c r="AX1211" s="41">
        <f t="shared" si="728"/>
        <v>0.19424460431654678</v>
      </c>
      <c r="AY1211" s="41">
        <f t="shared" si="729"/>
        <v>8.7358684480986645E-2</v>
      </c>
      <c r="AZ1211" s="41">
        <f t="shared" si="730"/>
        <v>3.5971223021582732E-2</v>
      </c>
      <c r="BA1211" s="41">
        <f t="shared" si="731"/>
        <v>3.0832476875642342E-3</v>
      </c>
      <c r="BB1211" s="41">
        <f t="shared" si="732"/>
        <v>0</v>
      </c>
      <c r="BC1211" s="41">
        <f t="shared" si="733"/>
        <v>0</v>
      </c>
      <c r="BD1211" s="41">
        <f t="shared" si="734"/>
        <v>0.98458376156217886</v>
      </c>
      <c r="BE1211" s="41">
        <f t="shared" si="735"/>
        <v>1.5416238437821172E-2</v>
      </c>
      <c r="BF1211" s="41">
        <f t="shared" si="736"/>
        <v>0</v>
      </c>
      <c r="BG1211" s="41">
        <f t="shared" si="737"/>
        <v>0.58581706063720451</v>
      </c>
      <c r="BH1211" s="41">
        <f t="shared" si="738"/>
        <v>0.31860226104830419</v>
      </c>
      <c r="BI1211" s="41">
        <f t="shared" si="739"/>
        <v>9.5580678314491269E-2</v>
      </c>
      <c r="BJ1211" s="41">
        <f t="shared" si="740"/>
        <v>0</v>
      </c>
      <c r="BK1211" s="41">
        <f t="shared" si="741"/>
        <v>9.146968139773895E-2</v>
      </c>
      <c r="BL1211" s="41">
        <f t="shared" si="742"/>
        <v>0</v>
      </c>
      <c r="BM1211" s="41">
        <f t="shared" si="743"/>
        <v>2.7749229188078109E-2</v>
      </c>
      <c r="BN1211" s="41">
        <f t="shared" si="744"/>
        <v>0.88078108941418298</v>
      </c>
      <c r="BO1211" s="41">
        <f t="shared" si="745"/>
        <v>2.6721479958890029E-2</v>
      </c>
      <c r="BP1211" s="41">
        <f t="shared" si="746"/>
        <v>0.96813977389516959</v>
      </c>
      <c r="BQ1211" s="41">
        <f t="shared" si="747"/>
        <v>5.1387461459403904E-3</v>
      </c>
      <c r="BR1211" s="41">
        <f t="shared" si="748"/>
        <v>0</v>
      </c>
      <c r="BS1211" s="41">
        <f t="shared" si="749"/>
        <v>0.43165467625899279</v>
      </c>
      <c r="BT1211" s="41">
        <f t="shared" si="750"/>
        <v>0.56834532374100721</v>
      </c>
      <c r="BU1211" s="41">
        <f t="shared" si="751"/>
        <v>0</v>
      </c>
      <c r="BV1211" s="41">
        <f t="shared" si="752"/>
        <v>0</v>
      </c>
      <c r="BW1211" s="41">
        <f t="shared" si="753"/>
        <v>1</v>
      </c>
      <c r="BX1211" s="41" t="str">
        <f t="shared" si="720"/>
        <v>2016Registered nursesNew Brunswick</v>
      </c>
      <c r="BY1211" s="51">
        <f>VLOOKUP(BX1211,'%workplace'!$A$1:$F$381,6,FALSE)</f>
        <v>7716</v>
      </c>
      <c r="BZ1211" s="32">
        <f t="shared" si="721"/>
        <v>0.12610160705028511</v>
      </c>
    </row>
    <row r="1212" spans="1:78" s="8" customFormat="1" hidden="1" x14ac:dyDescent="0.2">
      <c r="A1212" s="8" t="str">
        <f t="shared" si="719"/>
        <v>2016Registered nursesNew BrunswickNursing home/long-term care</v>
      </c>
      <c r="B1212" s="8" t="s">
        <v>7</v>
      </c>
      <c r="C1212" s="8" t="s">
        <v>17</v>
      </c>
      <c r="D1212" s="8" t="s">
        <v>12</v>
      </c>
      <c r="E1212" s="8">
        <v>2016</v>
      </c>
      <c r="F1212" s="8">
        <v>792</v>
      </c>
      <c r="G1212" s="8">
        <v>33</v>
      </c>
      <c r="H1212" s="8">
        <v>0</v>
      </c>
      <c r="I1212" s="8">
        <v>55</v>
      </c>
      <c r="J1212" s="8">
        <v>64</v>
      </c>
      <c r="K1212" s="8">
        <v>52</v>
      </c>
      <c r="L1212" s="8">
        <v>88</v>
      </c>
      <c r="M1212" s="8">
        <v>105</v>
      </c>
      <c r="N1212" s="8">
        <v>126</v>
      </c>
      <c r="O1212" s="8">
        <v>136</v>
      </c>
      <c r="P1212" s="8">
        <v>109</v>
      </c>
      <c r="Q1212" s="8">
        <v>61</v>
      </c>
      <c r="R1212" s="8">
        <v>24</v>
      </c>
      <c r="S1212" s="8">
        <v>5</v>
      </c>
      <c r="T1212" s="8">
        <v>0</v>
      </c>
      <c r="U1212" s="8">
        <v>800</v>
      </c>
      <c r="V1212" s="8">
        <v>25</v>
      </c>
      <c r="W1212" s="8">
        <v>0</v>
      </c>
      <c r="X1212" s="8">
        <v>389</v>
      </c>
      <c r="Y1212" s="8">
        <v>302</v>
      </c>
      <c r="Z1212" s="8">
        <v>134</v>
      </c>
      <c r="AA1212" s="8">
        <v>0</v>
      </c>
      <c r="AB1212" s="8">
        <v>272</v>
      </c>
      <c r="AC1212" s="8">
        <v>0</v>
      </c>
      <c r="AD1212" s="8">
        <v>15</v>
      </c>
      <c r="AE1212" s="8">
        <v>538</v>
      </c>
      <c r="AF1212" s="8">
        <v>88</v>
      </c>
      <c r="AG1212" s="8">
        <v>732</v>
      </c>
      <c r="AH1212" s="8">
        <v>4</v>
      </c>
      <c r="AI1212" s="8">
        <v>1</v>
      </c>
      <c r="AJ1212" s="8">
        <v>360</v>
      </c>
      <c r="AK1212" s="8">
        <v>465</v>
      </c>
      <c r="AL1212" s="8">
        <v>0</v>
      </c>
      <c r="AM1212" s="8">
        <v>0</v>
      </c>
      <c r="AN1212" s="8">
        <v>825</v>
      </c>
      <c r="AO1212" s="41">
        <f t="shared" si="754"/>
        <v>0.96</v>
      </c>
      <c r="AP1212" s="41">
        <f t="shared" si="755"/>
        <v>0.04</v>
      </c>
      <c r="AQ1212" s="41">
        <f t="shared" si="756"/>
        <v>0</v>
      </c>
      <c r="AR1212" s="41">
        <f t="shared" si="722"/>
        <v>6.6666666666666666E-2</v>
      </c>
      <c r="AS1212" s="41">
        <f t="shared" si="723"/>
        <v>7.7575757575757576E-2</v>
      </c>
      <c r="AT1212" s="41">
        <f t="shared" si="724"/>
        <v>6.3030303030303034E-2</v>
      </c>
      <c r="AU1212" s="41">
        <f t="shared" si="725"/>
        <v>0.10666666666666667</v>
      </c>
      <c r="AV1212" s="41">
        <f t="shared" si="726"/>
        <v>0.12727272727272726</v>
      </c>
      <c r="AW1212" s="41">
        <f t="shared" si="727"/>
        <v>0.15272727272727274</v>
      </c>
      <c r="AX1212" s="41">
        <f t="shared" si="728"/>
        <v>0.16484848484848486</v>
      </c>
      <c r="AY1212" s="41">
        <f t="shared" si="729"/>
        <v>0.13212121212121211</v>
      </c>
      <c r="AZ1212" s="41">
        <f t="shared" si="730"/>
        <v>7.3939393939393944E-2</v>
      </c>
      <c r="BA1212" s="41">
        <f t="shared" si="731"/>
        <v>2.9090909090909091E-2</v>
      </c>
      <c r="BB1212" s="41">
        <f t="shared" si="732"/>
        <v>6.0606060606060606E-3</v>
      </c>
      <c r="BC1212" s="41">
        <f t="shared" si="733"/>
        <v>0</v>
      </c>
      <c r="BD1212" s="41">
        <f t="shared" si="734"/>
        <v>0.96969696969696972</v>
      </c>
      <c r="BE1212" s="41">
        <f t="shared" si="735"/>
        <v>3.0303030303030304E-2</v>
      </c>
      <c r="BF1212" s="41">
        <f t="shared" si="736"/>
        <v>0</v>
      </c>
      <c r="BG1212" s="41">
        <f t="shared" si="737"/>
        <v>0.4715151515151515</v>
      </c>
      <c r="BH1212" s="41">
        <f t="shared" si="738"/>
        <v>0.36606060606060609</v>
      </c>
      <c r="BI1212" s="41">
        <f t="shared" si="739"/>
        <v>0.16242424242424242</v>
      </c>
      <c r="BJ1212" s="41">
        <f t="shared" si="740"/>
        <v>0</v>
      </c>
      <c r="BK1212" s="41">
        <f t="shared" si="741"/>
        <v>0.32969696969696971</v>
      </c>
      <c r="BL1212" s="41">
        <f t="shared" si="742"/>
        <v>0</v>
      </c>
      <c r="BM1212" s="41">
        <f t="shared" si="743"/>
        <v>1.8181818181818181E-2</v>
      </c>
      <c r="BN1212" s="41">
        <f t="shared" si="744"/>
        <v>0.6521212121212121</v>
      </c>
      <c r="BO1212" s="41">
        <f t="shared" si="745"/>
        <v>0.10666666666666667</v>
      </c>
      <c r="BP1212" s="41">
        <f t="shared" si="746"/>
        <v>0.88727272727272732</v>
      </c>
      <c r="BQ1212" s="41">
        <f t="shared" si="747"/>
        <v>4.8484848484848485E-3</v>
      </c>
      <c r="BR1212" s="41">
        <f t="shared" si="748"/>
        <v>1.2121212121212121E-3</v>
      </c>
      <c r="BS1212" s="41">
        <f t="shared" si="749"/>
        <v>0.43636363636363634</v>
      </c>
      <c r="BT1212" s="41">
        <f t="shared" si="750"/>
        <v>0.5636363636363636</v>
      </c>
      <c r="BU1212" s="41">
        <f t="shared" si="751"/>
        <v>0</v>
      </c>
      <c r="BV1212" s="41">
        <f t="shared" si="752"/>
        <v>0</v>
      </c>
      <c r="BW1212" s="41">
        <f t="shared" si="753"/>
        <v>1</v>
      </c>
      <c r="BX1212" s="41" t="str">
        <f t="shared" si="720"/>
        <v>2016Registered nursesNew Brunswick</v>
      </c>
      <c r="BY1212" s="51">
        <f>VLOOKUP(BX1212,'%workplace'!$A$1:$F$381,6,FALSE)</f>
        <v>7716</v>
      </c>
      <c r="BZ1212" s="32">
        <f t="shared" si="721"/>
        <v>0.10692068429237947</v>
      </c>
    </row>
    <row r="1213" spans="1:78" s="8" customFormat="1" hidden="1" x14ac:dyDescent="0.2">
      <c r="A1213" s="8" t="str">
        <f t="shared" si="719"/>
        <v>2016Registered nursesNew BrunswickHospital</v>
      </c>
      <c r="B1213" s="8" t="s">
        <v>7</v>
      </c>
      <c r="C1213" s="8" t="s">
        <v>17</v>
      </c>
      <c r="D1213" s="8" t="s">
        <v>10</v>
      </c>
      <c r="E1213" s="8">
        <v>2016</v>
      </c>
      <c r="F1213" s="8">
        <v>4877</v>
      </c>
      <c r="G1213" s="8">
        <v>330</v>
      </c>
      <c r="H1213" s="8">
        <v>0</v>
      </c>
      <c r="I1213" s="8">
        <v>630</v>
      </c>
      <c r="J1213" s="8">
        <v>698</v>
      </c>
      <c r="K1213" s="8">
        <v>597</v>
      </c>
      <c r="L1213" s="8">
        <v>565</v>
      </c>
      <c r="M1213" s="8">
        <v>706</v>
      </c>
      <c r="N1213" s="8">
        <v>829</v>
      </c>
      <c r="O1213" s="8">
        <v>604</v>
      </c>
      <c r="P1213" s="8">
        <v>330</v>
      </c>
      <c r="Q1213" s="8">
        <v>84</v>
      </c>
      <c r="R1213" s="8">
        <v>16</v>
      </c>
      <c r="S1213" s="8">
        <v>148</v>
      </c>
      <c r="T1213" s="8">
        <v>0</v>
      </c>
      <c r="U1213" s="8">
        <v>5128</v>
      </c>
      <c r="V1213" s="8">
        <v>79</v>
      </c>
      <c r="W1213" s="8">
        <v>0</v>
      </c>
      <c r="X1213" s="8">
        <v>3381</v>
      </c>
      <c r="Y1213" s="8">
        <v>1196</v>
      </c>
      <c r="Z1213" s="8">
        <v>630</v>
      </c>
      <c r="AA1213" s="8">
        <v>0</v>
      </c>
      <c r="AB1213" s="8">
        <v>450</v>
      </c>
      <c r="AC1213" s="8">
        <v>0</v>
      </c>
      <c r="AD1213" s="8">
        <v>238</v>
      </c>
      <c r="AE1213" s="8">
        <v>4519</v>
      </c>
      <c r="AF1213" s="8">
        <v>226</v>
      </c>
      <c r="AG1213" s="8">
        <v>4861</v>
      </c>
      <c r="AH1213" s="8">
        <v>107</v>
      </c>
      <c r="AI1213" s="8">
        <v>13</v>
      </c>
      <c r="AJ1213" s="8">
        <v>670</v>
      </c>
      <c r="AK1213" s="8">
        <v>4537</v>
      </c>
      <c r="AL1213" s="8">
        <v>0</v>
      </c>
      <c r="AM1213" s="8">
        <v>0</v>
      </c>
      <c r="AN1213" s="8">
        <v>5207</v>
      </c>
      <c r="AO1213" s="41">
        <f t="shared" si="754"/>
        <v>0.93662377568657573</v>
      </c>
      <c r="AP1213" s="41">
        <f t="shared" si="755"/>
        <v>6.337622431342424E-2</v>
      </c>
      <c r="AQ1213" s="41">
        <f t="shared" si="756"/>
        <v>0</v>
      </c>
      <c r="AR1213" s="41">
        <f t="shared" si="722"/>
        <v>0.12099097368926445</v>
      </c>
      <c r="AS1213" s="41">
        <f t="shared" si="723"/>
        <v>0.13405031688112157</v>
      </c>
      <c r="AT1213" s="41">
        <f t="shared" si="724"/>
        <v>0.11465335125792203</v>
      </c>
      <c r="AU1213" s="41">
        <f t="shared" si="725"/>
        <v>0.10850777799116573</v>
      </c>
      <c r="AV1213" s="41">
        <f t="shared" si="726"/>
        <v>0.13558671019781063</v>
      </c>
      <c r="AW1213" s="41">
        <f t="shared" si="727"/>
        <v>0.15920875744190513</v>
      </c>
      <c r="AX1213" s="41">
        <f t="shared" si="728"/>
        <v>0.11599769541002497</v>
      </c>
      <c r="AY1213" s="41">
        <f t="shared" si="729"/>
        <v>6.337622431342424E-2</v>
      </c>
      <c r="AZ1213" s="41">
        <f t="shared" si="730"/>
        <v>1.6132129825235261E-2</v>
      </c>
      <c r="BA1213" s="41">
        <f t="shared" si="731"/>
        <v>3.0727866333781447E-3</v>
      </c>
      <c r="BB1213" s="41">
        <f t="shared" si="732"/>
        <v>2.8423276358747838E-2</v>
      </c>
      <c r="BC1213" s="41">
        <f t="shared" si="733"/>
        <v>0</v>
      </c>
      <c r="BD1213" s="41">
        <f t="shared" si="734"/>
        <v>0.98482811599769537</v>
      </c>
      <c r="BE1213" s="41">
        <f t="shared" si="735"/>
        <v>1.5171884002304591E-2</v>
      </c>
      <c r="BF1213" s="41">
        <f t="shared" si="736"/>
        <v>0</v>
      </c>
      <c r="BG1213" s="41">
        <f t="shared" si="737"/>
        <v>0.64931822546571927</v>
      </c>
      <c r="BH1213" s="41">
        <f t="shared" si="738"/>
        <v>0.22969080084501634</v>
      </c>
      <c r="BI1213" s="41">
        <f t="shared" si="739"/>
        <v>0.12099097368926445</v>
      </c>
      <c r="BJ1213" s="41">
        <f t="shared" si="740"/>
        <v>0</v>
      </c>
      <c r="BK1213" s="41">
        <f t="shared" si="741"/>
        <v>8.6422124063760319E-2</v>
      </c>
      <c r="BL1213" s="41">
        <f t="shared" si="742"/>
        <v>0</v>
      </c>
      <c r="BM1213" s="41">
        <f t="shared" si="743"/>
        <v>4.5707701171499901E-2</v>
      </c>
      <c r="BN1213" s="41">
        <f t="shared" si="744"/>
        <v>0.86787017476473982</v>
      </c>
      <c r="BO1213" s="41">
        <f t="shared" si="745"/>
        <v>4.3403111196466296E-2</v>
      </c>
      <c r="BP1213" s="41">
        <f t="shared" si="746"/>
        <v>0.93355098905319767</v>
      </c>
      <c r="BQ1213" s="41">
        <f t="shared" si="747"/>
        <v>2.0549260610716342E-2</v>
      </c>
      <c r="BR1213" s="41">
        <f t="shared" si="748"/>
        <v>2.4966391396197426E-3</v>
      </c>
      <c r="BS1213" s="41">
        <f t="shared" si="749"/>
        <v>0.12867294027270981</v>
      </c>
      <c r="BT1213" s="41">
        <f t="shared" si="750"/>
        <v>0.87132705972729019</v>
      </c>
      <c r="BU1213" s="41">
        <f t="shared" si="751"/>
        <v>0</v>
      </c>
      <c r="BV1213" s="41">
        <f t="shared" si="752"/>
        <v>0</v>
      </c>
      <c r="BW1213" s="41">
        <f t="shared" si="753"/>
        <v>1</v>
      </c>
      <c r="BX1213" s="41" t="str">
        <f t="shared" si="720"/>
        <v>2016Registered nursesNew Brunswick</v>
      </c>
      <c r="BY1213" s="51">
        <f>VLOOKUP(BX1213,'%workplace'!$A$1:$F$381,6,FALSE)</f>
        <v>7716</v>
      </c>
      <c r="BZ1213" s="32">
        <f t="shared" si="721"/>
        <v>0.67483151892172111</v>
      </c>
    </row>
    <row r="1214" spans="1:78" s="8" customFormat="1" hidden="1" x14ac:dyDescent="0.2">
      <c r="A1214" s="8" t="str">
        <f t="shared" si="719"/>
        <v>2016Registered nursesNew BrunswickOther places of work</v>
      </c>
      <c r="B1214" s="8" t="s">
        <v>7</v>
      </c>
      <c r="C1214" s="8" t="s">
        <v>17</v>
      </c>
      <c r="D1214" s="8" t="s">
        <v>13</v>
      </c>
      <c r="E1214" s="8">
        <v>2016</v>
      </c>
      <c r="F1214" s="8">
        <v>670</v>
      </c>
      <c r="G1214" s="8">
        <v>41</v>
      </c>
      <c r="H1214" s="8">
        <v>0</v>
      </c>
      <c r="I1214" s="8">
        <v>16</v>
      </c>
      <c r="J1214" s="8">
        <v>43</v>
      </c>
      <c r="K1214" s="8">
        <v>95</v>
      </c>
      <c r="L1214" s="8">
        <v>87</v>
      </c>
      <c r="M1214" s="8">
        <v>98</v>
      </c>
      <c r="N1214" s="8">
        <v>113</v>
      </c>
      <c r="O1214" s="8">
        <v>108</v>
      </c>
      <c r="P1214" s="8">
        <v>104</v>
      </c>
      <c r="Q1214" s="8">
        <v>32</v>
      </c>
      <c r="R1214" s="8">
        <v>15</v>
      </c>
      <c r="S1214" s="8">
        <v>0</v>
      </c>
      <c r="T1214" s="8">
        <v>0</v>
      </c>
      <c r="U1214" s="8">
        <v>701</v>
      </c>
      <c r="V1214" s="8">
        <v>10</v>
      </c>
      <c r="W1214" s="8">
        <v>0</v>
      </c>
      <c r="X1214" s="8">
        <v>514</v>
      </c>
      <c r="Y1214" s="8">
        <v>132</v>
      </c>
      <c r="Z1214" s="8">
        <v>65</v>
      </c>
      <c r="AA1214" s="8">
        <v>0</v>
      </c>
      <c r="AB1214" s="8">
        <v>79</v>
      </c>
      <c r="AC1214" s="8">
        <v>0</v>
      </c>
      <c r="AD1214" s="8">
        <v>403</v>
      </c>
      <c r="AE1214" s="8">
        <v>229</v>
      </c>
      <c r="AF1214" s="8">
        <v>152</v>
      </c>
      <c r="AG1214" s="8">
        <v>323</v>
      </c>
      <c r="AH1214" s="8">
        <v>221</v>
      </c>
      <c r="AI1214" s="8">
        <v>15</v>
      </c>
      <c r="AJ1214" s="8">
        <v>107</v>
      </c>
      <c r="AK1214" s="8">
        <v>604</v>
      </c>
      <c r="AL1214" s="8">
        <v>0</v>
      </c>
      <c r="AM1214" s="8">
        <v>0</v>
      </c>
      <c r="AN1214" s="8">
        <v>711</v>
      </c>
      <c r="AO1214" s="41">
        <f t="shared" si="754"/>
        <v>0.94233473980309423</v>
      </c>
      <c r="AP1214" s="41">
        <f t="shared" si="755"/>
        <v>5.7665260196905765E-2</v>
      </c>
      <c r="AQ1214" s="41">
        <f t="shared" si="756"/>
        <v>0</v>
      </c>
      <c r="AR1214" s="41">
        <f t="shared" si="722"/>
        <v>2.2503516174402251E-2</v>
      </c>
      <c r="AS1214" s="41">
        <f t="shared" si="723"/>
        <v>6.0478199718706049E-2</v>
      </c>
      <c r="AT1214" s="41">
        <f t="shared" si="724"/>
        <v>0.13361462728551335</v>
      </c>
      <c r="AU1214" s="41">
        <f t="shared" si="725"/>
        <v>0.12236286919831224</v>
      </c>
      <c r="AV1214" s="41">
        <f t="shared" si="726"/>
        <v>0.13783403656821377</v>
      </c>
      <c r="AW1214" s="41">
        <f t="shared" si="727"/>
        <v>0.1589310829817159</v>
      </c>
      <c r="AX1214" s="41">
        <f t="shared" si="728"/>
        <v>0.15189873417721519</v>
      </c>
      <c r="AY1214" s="41">
        <f t="shared" si="729"/>
        <v>0.14627285513361463</v>
      </c>
      <c r="AZ1214" s="41">
        <f t="shared" si="730"/>
        <v>4.5007032348804502E-2</v>
      </c>
      <c r="BA1214" s="41">
        <f t="shared" si="731"/>
        <v>2.1097046413502109E-2</v>
      </c>
      <c r="BB1214" s="41">
        <f t="shared" si="732"/>
        <v>0</v>
      </c>
      <c r="BC1214" s="41">
        <f t="shared" si="733"/>
        <v>0</v>
      </c>
      <c r="BD1214" s="41">
        <f t="shared" si="734"/>
        <v>0.98593530239099858</v>
      </c>
      <c r="BE1214" s="41">
        <f t="shared" si="735"/>
        <v>1.4064697609001406E-2</v>
      </c>
      <c r="BF1214" s="41">
        <f t="shared" si="736"/>
        <v>0</v>
      </c>
      <c r="BG1214" s="41">
        <f t="shared" si="737"/>
        <v>0.72292545710267231</v>
      </c>
      <c r="BH1214" s="41">
        <f t="shared" si="738"/>
        <v>0.18565400843881857</v>
      </c>
      <c r="BI1214" s="41">
        <f t="shared" si="739"/>
        <v>9.1420534458509145E-2</v>
      </c>
      <c r="BJ1214" s="41">
        <f t="shared" si="740"/>
        <v>0</v>
      </c>
      <c r="BK1214" s="41">
        <f t="shared" si="741"/>
        <v>0.1111111111111111</v>
      </c>
      <c r="BL1214" s="41">
        <f t="shared" si="742"/>
        <v>0</v>
      </c>
      <c r="BM1214" s="41">
        <f t="shared" si="743"/>
        <v>0.56680731364275672</v>
      </c>
      <c r="BN1214" s="41">
        <f t="shared" si="744"/>
        <v>0.32208157524613223</v>
      </c>
      <c r="BO1214" s="41">
        <f t="shared" si="745"/>
        <v>0.21378340365682139</v>
      </c>
      <c r="BP1214" s="41">
        <f t="shared" si="746"/>
        <v>0.45428973277074541</v>
      </c>
      <c r="BQ1214" s="41">
        <f t="shared" si="747"/>
        <v>0.3108298171589311</v>
      </c>
      <c r="BR1214" s="41">
        <f t="shared" si="748"/>
        <v>2.1097046413502109E-2</v>
      </c>
      <c r="BS1214" s="41">
        <f t="shared" si="749"/>
        <v>0.15049226441631505</v>
      </c>
      <c r="BT1214" s="41">
        <f t="shared" si="750"/>
        <v>0.84950773558368498</v>
      </c>
      <c r="BU1214" s="41">
        <f t="shared" si="751"/>
        <v>0</v>
      </c>
      <c r="BV1214" s="41">
        <f t="shared" si="752"/>
        <v>0</v>
      </c>
      <c r="BW1214" s="41">
        <f t="shared" si="753"/>
        <v>1</v>
      </c>
      <c r="BX1214" s="41" t="str">
        <f t="shared" si="720"/>
        <v>2016Registered nursesNew Brunswick</v>
      </c>
      <c r="BY1214" s="51">
        <f>VLOOKUP(BX1214,'%workplace'!$A$1:$F$381,6,FALSE)</f>
        <v>7716</v>
      </c>
      <c r="BZ1214" s="32">
        <f t="shared" si="721"/>
        <v>9.2146189735614309E-2</v>
      </c>
    </row>
    <row r="1215" spans="1:78" s="8" customFormat="1" hidden="1" x14ac:dyDescent="0.2">
      <c r="A1215" s="8" t="str">
        <f t="shared" si="719"/>
        <v>2016Registered nursesQuebecAll places of work</v>
      </c>
      <c r="B1215" s="8" t="s">
        <v>7</v>
      </c>
      <c r="C1215" s="8" t="s">
        <v>18</v>
      </c>
      <c r="D1215" s="8" t="s">
        <v>9</v>
      </c>
      <c r="E1215" s="8">
        <v>2016</v>
      </c>
      <c r="F1215" s="8">
        <v>60671</v>
      </c>
      <c r="G1215" s="8">
        <v>7493</v>
      </c>
      <c r="H1215" s="8">
        <v>0</v>
      </c>
      <c r="I1215" s="8">
        <v>8097</v>
      </c>
      <c r="J1215" s="8">
        <v>9195</v>
      </c>
      <c r="K1215" s="8">
        <v>9082</v>
      </c>
      <c r="L1215" s="8">
        <v>8684</v>
      </c>
      <c r="M1215" s="8">
        <v>8356</v>
      </c>
      <c r="N1215" s="8">
        <v>8804</v>
      </c>
      <c r="O1215" s="8">
        <v>7395</v>
      </c>
      <c r="P1215" s="8">
        <v>3152</v>
      </c>
      <c r="Q1215" s="8">
        <v>1214</v>
      </c>
      <c r="R1215" s="8">
        <v>481</v>
      </c>
      <c r="S1215" s="8">
        <v>3704</v>
      </c>
      <c r="T1215" s="8">
        <v>0</v>
      </c>
      <c r="U1215" s="8">
        <v>65067</v>
      </c>
      <c r="V1215" s="8">
        <v>3097</v>
      </c>
      <c r="W1215" s="8">
        <v>0</v>
      </c>
      <c r="X1215" s="8">
        <v>40336</v>
      </c>
      <c r="Y1215" s="8">
        <v>22452</v>
      </c>
      <c r="Z1215" s="8">
        <v>5357</v>
      </c>
      <c r="AA1215" s="8">
        <v>19</v>
      </c>
      <c r="AB1215" s="8">
        <v>3155</v>
      </c>
      <c r="AC1215" s="8">
        <v>10</v>
      </c>
      <c r="AD1215" s="8">
        <v>9237</v>
      </c>
      <c r="AE1215" s="8">
        <v>55762</v>
      </c>
      <c r="AF1215" s="8">
        <v>4428</v>
      </c>
      <c r="AG1215" s="8">
        <v>59919</v>
      </c>
      <c r="AH1215" s="8">
        <v>2647</v>
      </c>
      <c r="AI1215" s="8">
        <v>823</v>
      </c>
      <c r="AJ1215" s="8">
        <v>6989</v>
      </c>
      <c r="AK1215" s="8">
        <v>61174</v>
      </c>
      <c r="AL1215" s="8">
        <v>347</v>
      </c>
      <c r="AM1215" s="8">
        <v>1</v>
      </c>
      <c r="AN1215" s="8">
        <v>68164</v>
      </c>
      <c r="AO1215" s="41">
        <f t="shared" si="754"/>
        <v>0.89007393932280965</v>
      </c>
      <c r="AP1215" s="41">
        <f t="shared" si="755"/>
        <v>0.10992606067719031</v>
      </c>
      <c r="AQ1215" s="41">
        <f t="shared" si="756"/>
        <v>0</v>
      </c>
      <c r="AR1215" s="41">
        <f t="shared" si="722"/>
        <v>0.11878704301390763</v>
      </c>
      <c r="AS1215" s="41">
        <f t="shared" si="723"/>
        <v>0.13489525262601959</v>
      </c>
      <c r="AT1215" s="41">
        <f t="shared" si="724"/>
        <v>0.13323748606302446</v>
      </c>
      <c r="AU1215" s="41">
        <f t="shared" si="725"/>
        <v>0.12739862684114783</v>
      </c>
      <c r="AV1215" s="41">
        <f t="shared" si="726"/>
        <v>0.1225867026582947</v>
      </c>
      <c r="AW1215" s="41">
        <f t="shared" si="727"/>
        <v>0.12915908690804531</v>
      </c>
      <c r="AX1215" s="41">
        <f t="shared" si="728"/>
        <v>0.10848835162255736</v>
      </c>
      <c r="AY1215" s="41">
        <f t="shared" si="729"/>
        <v>4.6241417757173872E-2</v>
      </c>
      <c r="AZ1215" s="41">
        <f t="shared" si="730"/>
        <v>1.7809987676779531E-2</v>
      </c>
      <c r="BA1215" s="41">
        <f t="shared" si="731"/>
        <v>7.0565107681474096E-3</v>
      </c>
      <c r="BB1215" s="41">
        <f t="shared" si="732"/>
        <v>5.4339534064902294E-2</v>
      </c>
      <c r="BC1215" s="41">
        <f t="shared" si="733"/>
        <v>0</v>
      </c>
      <c r="BD1215" s="41">
        <f t="shared" si="734"/>
        <v>0.9545654597734875</v>
      </c>
      <c r="BE1215" s="41">
        <f t="shared" si="735"/>
        <v>4.5434540226512526E-2</v>
      </c>
      <c r="BF1215" s="41">
        <f t="shared" si="736"/>
        <v>0</v>
      </c>
      <c r="BG1215" s="41">
        <f t="shared" si="737"/>
        <v>0.59174931048647383</v>
      </c>
      <c r="BH1215" s="41">
        <f t="shared" si="738"/>
        <v>0.32938207851651896</v>
      </c>
      <c r="BI1215" s="41">
        <f t="shared" si="739"/>
        <v>7.8589871486415122E-2</v>
      </c>
      <c r="BJ1215" s="41">
        <f t="shared" si="740"/>
        <v>2.7873951059210138E-4</v>
      </c>
      <c r="BK1215" s="41">
        <f t="shared" si="741"/>
        <v>4.6285429258846308E-2</v>
      </c>
      <c r="BL1215" s="41">
        <f t="shared" si="742"/>
        <v>1.4670500557479021E-4</v>
      </c>
      <c r="BM1215" s="41">
        <f t="shared" si="743"/>
        <v>0.13551141364943373</v>
      </c>
      <c r="BN1215" s="41">
        <f t="shared" si="744"/>
        <v>0.81805645208614519</v>
      </c>
      <c r="BO1215" s="41">
        <f t="shared" si="745"/>
        <v>6.4960976468517104E-2</v>
      </c>
      <c r="BP1215" s="41">
        <f t="shared" si="746"/>
        <v>0.87904172290358551</v>
      </c>
      <c r="BQ1215" s="41">
        <f t="shared" si="747"/>
        <v>3.8832814975646966E-2</v>
      </c>
      <c r="BR1215" s="41">
        <f t="shared" si="748"/>
        <v>1.2073821958805235E-2</v>
      </c>
      <c r="BS1215" s="41">
        <f t="shared" si="749"/>
        <v>0.10253212839622088</v>
      </c>
      <c r="BT1215" s="41">
        <f t="shared" si="750"/>
        <v>0.89745320110322169</v>
      </c>
      <c r="BU1215" s="41">
        <f t="shared" si="751"/>
        <v>5.0906636934452201E-3</v>
      </c>
      <c r="BV1215" s="41">
        <f t="shared" si="752"/>
        <v>1.4670500557479021E-5</v>
      </c>
      <c r="BW1215" s="41">
        <f t="shared" si="753"/>
        <v>1</v>
      </c>
      <c r="BX1215" s="41" t="str">
        <f t="shared" si="720"/>
        <v>2016Registered nursesQuebec</v>
      </c>
      <c r="BY1215" s="51">
        <f>VLOOKUP(BX1215,'%workplace'!$A$1:$F$381,6,FALSE)</f>
        <v>68164</v>
      </c>
      <c r="BZ1215" s="32">
        <f t="shared" si="721"/>
        <v>1</v>
      </c>
    </row>
    <row r="1216" spans="1:78" s="8" customFormat="1" hidden="1" x14ac:dyDescent="0.2">
      <c r="A1216" s="8" t="str">
        <f t="shared" si="719"/>
        <v>2016Registered nursesQuebecCommunity health</v>
      </c>
      <c r="B1216" s="8" t="s">
        <v>7</v>
      </c>
      <c r="C1216" s="8" t="s">
        <v>18</v>
      </c>
      <c r="D1216" s="8" t="s">
        <v>11</v>
      </c>
      <c r="E1216" s="8">
        <v>2016</v>
      </c>
      <c r="F1216" s="8">
        <v>8178</v>
      </c>
      <c r="G1216" s="8">
        <v>608</v>
      </c>
      <c r="H1216" s="8">
        <v>0</v>
      </c>
      <c r="I1216" s="8">
        <v>597</v>
      </c>
      <c r="J1216" s="8">
        <v>1118</v>
      </c>
      <c r="K1216" s="8">
        <v>1129</v>
      </c>
      <c r="L1216" s="8">
        <v>1299</v>
      </c>
      <c r="M1216" s="8">
        <v>1265</v>
      </c>
      <c r="N1216" s="8">
        <v>1213</v>
      </c>
      <c r="O1216" s="8">
        <v>1124</v>
      </c>
      <c r="P1216" s="8">
        <v>577</v>
      </c>
      <c r="Q1216" s="8">
        <v>241</v>
      </c>
      <c r="R1216" s="8">
        <v>104</v>
      </c>
      <c r="S1216" s="8">
        <v>119</v>
      </c>
      <c r="T1216" s="8">
        <v>0</v>
      </c>
      <c r="U1216" s="8">
        <v>8575</v>
      </c>
      <c r="V1216" s="8">
        <v>211</v>
      </c>
      <c r="W1216" s="8">
        <v>0</v>
      </c>
      <c r="X1216" s="8">
        <v>5459</v>
      </c>
      <c r="Y1216" s="8">
        <v>2556</v>
      </c>
      <c r="Z1216" s="8">
        <v>771</v>
      </c>
      <c r="AA1216" s="8">
        <v>0</v>
      </c>
      <c r="AB1216" s="8">
        <v>300</v>
      </c>
      <c r="AC1216" s="8">
        <v>6</v>
      </c>
      <c r="AD1216" s="8">
        <v>871</v>
      </c>
      <c r="AE1216" s="8">
        <v>7609</v>
      </c>
      <c r="AF1216" s="8">
        <v>446</v>
      </c>
      <c r="AG1216" s="8">
        <v>8246</v>
      </c>
      <c r="AH1216" s="8">
        <v>5</v>
      </c>
      <c r="AI1216" s="8">
        <v>60</v>
      </c>
      <c r="AJ1216" s="8">
        <v>1392</v>
      </c>
      <c r="AK1216" s="8">
        <v>7393</v>
      </c>
      <c r="AL1216" s="8">
        <v>29</v>
      </c>
      <c r="AM1216" s="8">
        <v>1</v>
      </c>
      <c r="AN1216" s="8">
        <v>8786</v>
      </c>
      <c r="AO1216" s="41">
        <f t="shared" si="754"/>
        <v>0.93079899840655589</v>
      </c>
      <c r="AP1216" s="41">
        <f t="shared" si="755"/>
        <v>6.9201001593444111E-2</v>
      </c>
      <c r="AQ1216" s="41">
        <f t="shared" si="756"/>
        <v>0</v>
      </c>
      <c r="AR1216" s="41">
        <f t="shared" si="722"/>
        <v>6.7949009788299569E-2</v>
      </c>
      <c r="AS1216" s="41">
        <f t="shared" si="723"/>
        <v>0.12724789437741862</v>
      </c>
      <c r="AT1216" s="41">
        <f t="shared" si="724"/>
        <v>0.12849988618256317</v>
      </c>
      <c r="AU1216" s="41">
        <f t="shared" si="725"/>
        <v>0.14784885044388801</v>
      </c>
      <c r="AV1216" s="41">
        <f t="shared" si="726"/>
        <v>0.14397905759162305</v>
      </c>
      <c r="AW1216" s="41">
        <f t="shared" si="727"/>
        <v>0.13806055087639427</v>
      </c>
      <c r="AX1216" s="41">
        <f t="shared" si="728"/>
        <v>0.12793079899840656</v>
      </c>
      <c r="AY1216" s="41">
        <f t="shared" si="729"/>
        <v>6.5672661051673117E-2</v>
      </c>
      <c r="AZ1216" s="41">
        <f t="shared" si="730"/>
        <v>2.7430002276348737E-2</v>
      </c>
      <c r="BA1216" s="41">
        <f t="shared" si="731"/>
        <v>1.1837013430457547E-2</v>
      </c>
      <c r="BB1216" s="41">
        <f t="shared" si="732"/>
        <v>1.3544274982927384E-2</v>
      </c>
      <c r="BC1216" s="41">
        <f t="shared" si="733"/>
        <v>0</v>
      </c>
      <c r="BD1216" s="41">
        <f t="shared" si="734"/>
        <v>0.97598452082859088</v>
      </c>
      <c r="BE1216" s="41">
        <f t="shared" si="735"/>
        <v>2.401547917140906E-2</v>
      </c>
      <c r="BF1216" s="41">
        <f t="shared" si="736"/>
        <v>0</v>
      </c>
      <c r="BG1216" s="41">
        <f t="shared" si="737"/>
        <v>0.62132938766218981</v>
      </c>
      <c r="BH1216" s="41">
        <f t="shared" si="738"/>
        <v>0.29091736854086048</v>
      </c>
      <c r="BI1216" s="41">
        <f t="shared" si="739"/>
        <v>8.7753243796949695E-2</v>
      </c>
      <c r="BJ1216" s="41">
        <f t="shared" si="740"/>
        <v>0</v>
      </c>
      <c r="BK1216" s="41">
        <f t="shared" si="741"/>
        <v>3.414523104939677E-2</v>
      </c>
      <c r="BL1216" s="41">
        <f t="shared" si="742"/>
        <v>6.8290462098793536E-4</v>
      </c>
      <c r="BM1216" s="41">
        <f t="shared" si="743"/>
        <v>9.9134987480081954E-2</v>
      </c>
      <c r="BN1216" s="41">
        <f t="shared" si="744"/>
        <v>0.86603687684953334</v>
      </c>
      <c r="BO1216" s="41">
        <f t="shared" si="745"/>
        <v>5.0762576826769865E-2</v>
      </c>
      <c r="BP1216" s="41">
        <f t="shared" si="746"/>
        <v>0.93853858411108582</v>
      </c>
      <c r="BQ1216" s="41">
        <f t="shared" si="747"/>
        <v>5.6908718415661283E-4</v>
      </c>
      <c r="BR1216" s="41">
        <f t="shared" si="748"/>
        <v>6.8290462098793536E-3</v>
      </c>
      <c r="BS1216" s="41">
        <f t="shared" si="749"/>
        <v>0.15843387206920101</v>
      </c>
      <c r="BT1216" s="41">
        <f t="shared" si="750"/>
        <v>0.84145231049396763</v>
      </c>
      <c r="BU1216" s="41">
        <f t="shared" si="751"/>
        <v>3.3007056681083544E-3</v>
      </c>
      <c r="BV1216" s="41">
        <f t="shared" si="752"/>
        <v>1.1381743683132256E-4</v>
      </c>
      <c r="BW1216" s="41">
        <f t="shared" si="753"/>
        <v>1</v>
      </c>
      <c r="BX1216" s="41" t="str">
        <f t="shared" si="720"/>
        <v>2016Registered nursesQuebec</v>
      </c>
      <c r="BY1216" s="51">
        <f>VLOOKUP(BX1216,'%workplace'!$A$1:$F$381,6,FALSE)</f>
        <v>68164</v>
      </c>
      <c r="BZ1216" s="32">
        <f t="shared" si="721"/>
        <v>0.12889501789801067</v>
      </c>
    </row>
    <row r="1217" spans="1:78" s="8" customFormat="1" hidden="1" x14ac:dyDescent="0.2">
      <c r="A1217" s="8" t="str">
        <f t="shared" si="719"/>
        <v>2016Registered nursesQuebecNursing home/long-term care</v>
      </c>
      <c r="B1217" s="8" t="s">
        <v>7</v>
      </c>
      <c r="C1217" s="8" t="s">
        <v>18</v>
      </c>
      <c r="D1217" s="8" t="s">
        <v>12</v>
      </c>
      <c r="E1217" s="8">
        <v>2016</v>
      </c>
      <c r="F1217" s="8">
        <v>7621</v>
      </c>
      <c r="G1217" s="8">
        <v>939</v>
      </c>
      <c r="H1217" s="8">
        <v>0</v>
      </c>
      <c r="I1217" s="8">
        <v>667</v>
      </c>
      <c r="J1217" s="8">
        <v>857</v>
      </c>
      <c r="K1217" s="8">
        <v>936</v>
      </c>
      <c r="L1217" s="8">
        <v>1163</v>
      </c>
      <c r="M1217" s="8">
        <v>1227</v>
      </c>
      <c r="N1217" s="8">
        <v>1388</v>
      </c>
      <c r="O1217" s="8">
        <v>1266</v>
      </c>
      <c r="P1217" s="8">
        <v>485</v>
      </c>
      <c r="Q1217" s="8">
        <v>196</v>
      </c>
      <c r="R1217" s="8">
        <v>55</v>
      </c>
      <c r="S1217" s="8">
        <v>320</v>
      </c>
      <c r="T1217" s="8">
        <v>0</v>
      </c>
      <c r="U1217" s="8">
        <v>8068</v>
      </c>
      <c r="V1217" s="8">
        <v>492</v>
      </c>
      <c r="W1217" s="8">
        <v>0</v>
      </c>
      <c r="X1217" s="8">
        <v>4782</v>
      </c>
      <c r="Y1217" s="8">
        <v>3092</v>
      </c>
      <c r="Z1217" s="8">
        <v>685</v>
      </c>
      <c r="AA1217" s="8">
        <v>1</v>
      </c>
      <c r="AB1217" s="8">
        <v>965</v>
      </c>
      <c r="AC1217" s="8">
        <v>2</v>
      </c>
      <c r="AD1217" s="8">
        <v>562</v>
      </c>
      <c r="AE1217" s="8">
        <v>7031</v>
      </c>
      <c r="AF1217" s="8">
        <v>1127</v>
      </c>
      <c r="AG1217" s="8">
        <v>7364</v>
      </c>
      <c r="AH1217" s="8">
        <v>2</v>
      </c>
      <c r="AI1217" s="8">
        <v>32</v>
      </c>
      <c r="AJ1217" s="8">
        <v>2410</v>
      </c>
      <c r="AK1217" s="8">
        <v>6150</v>
      </c>
      <c r="AL1217" s="8">
        <v>35</v>
      </c>
      <c r="AM1217" s="8">
        <v>0</v>
      </c>
      <c r="AN1217" s="8">
        <v>8560</v>
      </c>
      <c r="AO1217" s="41">
        <f t="shared" si="754"/>
        <v>0.890303738317757</v>
      </c>
      <c r="AP1217" s="41">
        <f t="shared" si="755"/>
        <v>0.10969626168224299</v>
      </c>
      <c r="AQ1217" s="41">
        <f t="shared" si="756"/>
        <v>0</v>
      </c>
      <c r="AR1217" s="41">
        <f t="shared" si="722"/>
        <v>7.7920560747663556E-2</v>
      </c>
      <c r="AS1217" s="41">
        <f t="shared" si="723"/>
        <v>0.10011682242990654</v>
      </c>
      <c r="AT1217" s="41">
        <f t="shared" si="724"/>
        <v>0.10934579439252337</v>
      </c>
      <c r="AU1217" s="41">
        <f t="shared" si="725"/>
        <v>0.1358644859813084</v>
      </c>
      <c r="AV1217" s="41">
        <f t="shared" si="726"/>
        <v>0.1433411214953271</v>
      </c>
      <c r="AW1217" s="41">
        <f t="shared" si="727"/>
        <v>0.16214953271028038</v>
      </c>
      <c r="AX1217" s="41">
        <f t="shared" si="728"/>
        <v>0.14789719626168224</v>
      </c>
      <c r="AY1217" s="41">
        <f t="shared" si="729"/>
        <v>5.6658878504672897E-2</v>
      </c>
      <c r="AZ1217" s="41">
        <f t="shared" si="730"/>
        <v>2.2897196261682243E-2</v>
      </c>
      <c r="BA1217" s="41">
        <f t="shared" si="731"/>
        <v>6.4252336448598129E-3</v>
      </c>
      <c r="BB1217" s="41">
        <f t="shared" si="732"/>
        <v>3.7383177570093455E-2</v>
      </c>
      <c r="BC1217" s="41">
        <f t="shared" si="733"/>
        <v>0</v>
      </c>
      <c r="BD1217" s="41">
        <f t="shared" si="734"/>
        <v>0.94252336448598129</v>
      </c>
      <c r="BE1217" s="41">
        <f t="shared" si="735"/>
        <v>5.7476635514018694E-2</v>
      </c>
      <c r="BF1217" s="41">
        <f t="shared" si="736"/>
        <v>0</v>
      </c>
      <c r="BG1217" s="41">
        <f t="shared" si="737"/>
        <v>0.55864485981308409</v>
      </c>
      <c r="BH1217" s="41">
        <f t="shared" si="738"/>
        <v>0.36121495327102804</v>
      </c>
      <c r="BI1217" s="41">
        <f t="shared" si="739"/>
        <v>8.002336448598131E-2</v>
      </c>
      <c r="BJ1217" s="41">
        <f t="shared" si="740"/>
        <v>1.1682242990654206E-4</v>
      </c>
      <c r="BK1217" s="41">
        <f t="shared" si="741"/>
        <v>0.11273364485981309</v>
      </c>
      <c r="BL1217" s="41">
        <f t="shared" si="742"/>
        <v>2.3364485981308412E-4</v>
      </c>
      <c r="BM1217" s="41">
        <f t="shared" si="743"/>
        <v>6.5654205607476632E-2</v>
      </c>
      <c r="BN1217" s="41">
        <f t="shared" si="744"/>
        <v>0.82137850467289719</v>
      </c>
      <c r="BO1217" s="41">
        <f t="shared" si="745"/>
        <v>0.13165887850467289</v>
      </c>
      <c r="BP1217" s="41">
        <f t="shared" si="746"/>
        <v>0.86028037383177569</v>
      </c>
      <c r="BQ1217" s="41">
        <f t="shared" si="747"/>
        <v>2.3364485981308412E-4</v>
      </c>
      <c r="BR1217" s="41">
        <f t="shared" si="748"/>
        <v>3.7383177570093459E-3</v>
      </c>
      <c r="BS1217" s="41">
        <f t="shared" si="749"/>
        <v>0.28154205607476634</v>
      </c>
      <c r="BT1217" s="41">
        <f t="shared" si="750"/>
        <v>0.71845794392523366</v>
      </c>
      <c r="BU1217" s="41">
        <f t="shared" si="751"/>
        <v>4.0887850467289715E-3</v>
      </c>
      <c r="BV1217" s="41">
        <f t="shared" si="752"/>
        <v>0</v>
      </c>
      <c r="BW1217" s="41">
        <f t="shared" si="753"/>
        <v>1</v>
      </c>
      <c r="BX1217" s="41" t="str">
        <f t="shared" si="720"/>
        <v>2016Registered nursesQuebec</v>
      </c>
      <c r="BY1217" s="51">
        <f>VLOOKUP(BX1217,'%workplace'!$A$1:$F$381,6,FALSE)</f>
        <v>68164</v>
      </c>
      <c r="BZ1217" s="32">
        <f t="shared" si="721"/>
        <v>0.12557948477202041</v>
      </c>
    </row>
    <row r="1218" spans="1:78" s="8" customFormat="1" hidden="1" x14ac:dyDescent="0.2">
      <c r="A1218" s="8" t="str">
        <f t="shared" ref="A1218:A1281" si="757">CONCATENATE(E1218,B1218,C1218,D1218)</f>
        <v>2016Registered nursesQuebecHospital</v>
      </c>
      <c r="B1218" s="8" t="s">
        <v>7</v>
      </c>
      <c r="C1218" s="8" t="s">
        <v>18</v>
      </c>
      <c r="D1218" s="8" t="s">
        <v>10</v>
      </c>
      <c r="E1218" s="8">
        <v>2016</v>
      </c>
      <c r="F1218" s="8">
        <v>37400</v>
      </c>
      <c r="G1218" s="8">
        <v>4954</v>
      </c>
      <c r="H1218" s="8">
        <v>0</v>
      </c>
      <c r="I1218" s="8">
        <v>6431</v>
      </c>
      <c r="J1218" s="8">
        <v>6430</v>
      </c>
      <c r="K1218" s="8">
        <v>5960</v>
      </c>
      <c r="L1218" s="8">
        <v>5006</v>
      </c>
      <c r="M1218" s="8">
        <v>4675</v>
      </c>
      <c r="N1218" s="8">
        <v>4970</v>
      </c>
      <c r="O1218" s="8">
        <v>3851</v>
      </c>
      <c r="P1218" s="8">
        <v>1354</v>
      </c>
      <c r="Q1218" s="8">
        <v>405</v>
      </c>
      <c r="R1218" s="8">
        <v>99</v>
      </c>
      <c r="S1218" s="8">
        <v>3173</v>
      </c>
      <c r="T1218" s="8">
        <v>0</v>
      </c>
      <c r="U1218" s="8">
        <v>40259</v>
      </c>
      <c r="V1218" s="8">
        <v>2095</v>
      </c>
      <c r="W1218" s="8">
        <v>0</v>
      </c>
      <c r="X1218" s="8">
        <v>25388</v>
      </c>
      <c r="Y1218" s="8">
        <v>14667</v>
      </c>
      <c r="Z1218" s="8">
        <v>2293</v>
      </c>
      <c r="AA1218" s="8">
        <v>6</v>
      </c>
      <c r="AB1218" s="8">
        <v>1514</v>
      </c>
      <c r="AC1218" s="8">
        <v>0</v>
      </c>
      <c r="AD1218" s="8">
        <v>3219</v>
      </c>
      <c r="AE1218" s="8">
        <v>37621</v>
      </c>
      <c r="AF1218" s="8">
        <v>1968</v>
      </c>
      <c r="AG1218" s="8">
        <v>39760</v>
      </c>
      <c r="AH1218" s="8">
        <v>18</v>
      </c>
      <c r="AI1218" s="8">
        <v>437</v>
      </c>
      <c r="AJ1218" s="8">
        <v>2634</v>
      </c>
      <c r="AK1218" s="8">
        <v>39720</v>
      </c>
      <c r="AL1218" s="8">
        <v>171</v>
      </c>
      <c r="AM1218" s="8">
        <v>0</v>
      </c>
      <c r="AN1218" s="8">
        <v>42354</v>
      </c>
      <c r="AO1218" s="41">
        <f t="shared" si="754"/>
        <v>0.88303347971856261</v>
      </c>
      <c r="AP1218" s="41">
        <f t="shared" si="755"/>
        <v>0.11696652028143741</v>
      </c>
      <c r="AQ1218" s="41">
        <f t="shared" si="756"/>
        <v>0</v>
      </c>
      <c r="AR1218" s="41">
        <f t="shared" si="722"/>
        <v>0.15183925957406622</v>
      </c>
      <c r="AS1218" s="41">
        <f t="shared" si="723"/>
        <v>0.15181564905321812</v>
      </c>
      <c r="AT1218" s="41">
        <f t="shared" si="724"/>
        <v>0.14071870425461586</v>
      </c>
      <c r="AU1218" s="41">
        <f t="shared" si="725"/>
        <v>0.11819426736553808</v>
      </c>
      <c r="AV1218" s="41">
        <f t="shared" si="726"/>
        <v>0.11037918496482033</v>
      </c>
      <c r="AW1218" s="41">
        <f t="shared" si="727"/>
        <v>0.11734428861500684</v>
      </c>
      <c r="AX1218" s="41">
        <f t="shared" si="728"/>
        <v>9.0924115785994242E-2</v>
      </c>
      <c r="AY1218" s="41">
        <f t="shared" si="729"/>
        <v>3.196864522831374E-2</v>
      </c>
      <c r="AZ1218" s="41">
        <f t="shared" si="730"/>
        <v>9.5622609434764128E-3</v>
      </c>
      <c r="BA1218" s="41">
        <f t="shared" si="731"/>
        <v>2.337441563960901E-3</v>
      </c>
      <c r="BB1218" s="41">
        <f t="shared" si="732"/>
        <v>7.4916182650989274E-2</v>
      </c>
      <c r="BC1218" s="41">
        <f t="shared" si="733"/>
        <v>0</v>
      </c>
      <c r="BD1218" s="41">
        <f t="shared" si="734"/>
        <v>0.95053595882325159</v>
      </c>
      <c r="BE1218" s="41">
        <f t="shared" si="735"/>
        <v>4.9464041176748359E-2</v>
      </c>
      <c r="BF1218" s="41">
        <f t="shared" si="736"/>
        <v>0</v>
      </c>
      <c r="BG1218" s="41">
        <f t="shared" si="737"/>
        <v>0.59942390329130657</v>
      </c>
      <c r="BH1218" s="41">
        <f t="shared" si="738"/>
        <v>0.34629550927893471</v>
      </c>
      <c r="BI1218" s="41">
        <f t="shared" si="739"/>
        <v>5.4138924304670162E-2</v>
      </c>
      <c r="BJ1218" s="41">
        <f t="shared" si="740"/>
        <v>1.4166312508853945E-4</v>
      </c>
      <c r="BK1218" s="41">
        <f t="shared" si="741"/>
        <v>3.5746328564008119E-2</v>
      </c>
      <c r="BL1218" s="41">
        <f t="shared" si="742"/>
        <v>0</v>
      </c>
      <c r="BM1218" s="41">
        <f t="shared" si="743"/>
        <v>7.6002266610001423E-2</v>
      </c>
      <c r="BN1218" s="41">
        <f t="shared" si="744"/>
        <v>0.88825140482599041</v>
      </c>
      <c r="BO1218" s="41">
        <f t="shared" si="745"/>
        <v>4.646550502904094E-2</v>
      </c>
      <c r="BP1218" s="41">
        <f t="shared" si="746"/>
        <v>0.93875430892005474</v>
      </c>
      <c r="BQ1218" s="41">
        <f t="shared" si="747"/>
        <v>4.2498937526561835E-4</v>
      </c>
      <c r="BR1218" s="41">
        <f t="shared" si="748"/>
        <v>1.0317797610615289E-2</v>
      </c>
      <c r="BS1218" s="41">
        <f t="shared" si="749"/>
        <v>6.219011191386882E-2</v>
      </c>
      <c r="BT1218" s="41">
        <f t="shared" si="750"/>
        <v>0.93780988808613119</v>
      </c>
      <c r="BU1218" s="41">
        <f t="shared" si="751"/>
        <v>4.0373990650233744E-3</v>
      </c>
      <c r="BV1218" s="41">
        <f t="shared" si="752"/>
        <v>0</v>
      </c>
      <c r="BW1218" s="41">
        <f t="shared" si="753"/>
        <v>1</v>
      </c>
      <c r="BX1218" s="41" t="str">
        <f t="shared" ref="BX1218:BX1281" si="758">CONCATENATE(E1218,B1218,C1218)</f>
        <v>2016Registered nursesQuebec</v>
      </c>
      <c r="BY1218" s="51">
        <f>VLOOKUP(BX1218,'%workplace'!$A$1:$F$381,6,FALSE)</f>
        <v>68164</v>
      </c>
      <c r="BZ1218" s="32">
        <f t="shared" ref="BZ1218:BZ1281" si="759">IF(AN1218="†","†",AN1218/BY1218)</f>
        <v>0.62135438061146642</v>
      </c>
    </row>
    <row r="1219" spans="1:78" s="8" customFormat="1" hidden="1" x14ac:dyDescent="0.2">
      <c r="A1219" s="8" t="str">
        <f t="shared" si="757"/>
        <v>2016Registered nursesQuebecOther places of work</v>
      </c>
      <c r="B1219" s="8" t="s">
        <v>7</v>
      </c>
      <c r="C1219" s="8" t="s">
        <v>18</v>
      </c>
      <c r="D1219" s="8" t="s">
        <v>13</v>
      </c>
      <c r="E1219" s="8">
        <v>2016</v>
      </c>
      <c r="F1219" s="8">
        <v>7290</v>
      </c>
      <c r="G1219" s="8">
        <v>972</v>
      </c>
      <c r="H1219" s="8">
        <v>0</v>
      </c>
      <c r="I1219" s="8">
        <v>374</v>
      </c>
      <c r="J1219" s="8">
        <v>769</v>
      </c>
      <c r="K1219" s="8">
        <v>1025</v>
      </c>
      <c r="L1219" s="8">
        <v>1196</v>
      </c>
      <c r="M1219" s="8">
        <v>1171</v>
      </c>
      <c r="N1219" s="8">
        <v>1205</v>
      </c>
      <c r="O1219" s="8">
        <v>1131</v>
      </c>
      <c r="P1219" s="8">
        <v>719</v>
      </c>
      <c r="Q1219" s="8">
        <v>370</v>
      </c>
      <c r="R1219" s="8">
        <v>218</v>
      </c>
      <c r="S1219" s="8">
        <v>84</v>
      </c>
      <c r="T1219" s="8">
        <v>0</v>
      </c>
      <c r="U1219" s="8">
        <v>7973</v>
      </c>
      <c r="V1219" s="8">
        <v>289</v>
      </c>
      <c r="W1219" s="8">
        <v>0</v>
      </c>
      <c r="X1219" s="8">
        <v>4626</v>
      </c>
      <c r="Y1219" s="8">
        <v>2066</v>
      </c>
      <c r="Z1219" s="8">
        <v>1558</v>
      </c>
      <c r="AA1219" s="8">
        <v>12</v>
      </c>
      <c r="AB1219" s="8">
        <v>355</v>
      </c>
      <c r="AC1219" s="8">
        <v>0</v>
      </c>
      <c r="AD1219" s="8">
        <v>4513</v>
      </c>
      <c r="AE1219" s="8">
        <v>3394</v>
      </c>
      <c r="AF1219" s="8">
        <v>848</v>
      </c>
      <c r="AG1219" s="8">
        <v>4401</v>
      </c>
      <c r="AH1219" s="8">
        <v>2615</v>
      </c>
      <c r="AI1219" s="8">
        <v>289</v>
      </c>
      <c r="AJ1219" s="8">
        <v>528</v>
      </c>
      <c r="AK1219" s="8">
        <v>7734</v>
      </c>
      <c r="AL1219" s="8">
        <v>109</v>
      </c>
      <c r="AM1219" s="8">
        <v>0</v>
      </c>
      <c r="AN1219" s="8">
        <v>8262</v>
      </c>
      <c r="AO1219" s="41">
        <f t="shared" si="754"/>
        <v>0.88235294117647056</v>
      </c>
      <c r="AP1219" s="41">
        <f t="shared" si="755"/>
        <v>0.11764705882352941</v>
      </c>
      <c r="AQ1219" s="41">
        <f t="shared" si="756"/>
        <v>0</v>
      </c>
      <c r="AR1219" s="41">
        <f t="shared" si="722"/>
        <v>4.5267489711934158E-2</v>
      </c>
      <c r="AS1219" s="41">
        <f t="shared" si="723"/>
        <v>9.3076736867586538E-2</v>
      </c>
      <c r="AT1219" s="41">
        <f t="shared" si="724"/>
        <v>0.12406197046719923</v>
      </c>
      <c r="AU1219" s="41">
        <f t="shared" si="725"/>
        <v>0.1447591382231905</v>
      </c>
      <c r="AV1219" s="41">
        <f t="shared" si="726"/>
        <v>0.14173323650447833</v>
      </c>
      <c r="AW1219" s="41">
        <f t="shared" si="727"/>
        <v>0.1458484628419269</v>
      </c>
      <c r="AX1219" s="41">
        <f t="shared" si="728"/>
        <v>0.13689179375453886</v>
      </c>
      <c r="AY1219" s="41">
        <f t="shared" si="729"/>
        <v>8.7024933430162182E-2</v>
      </c>
      <c r="AZ1219" s="41">
        <f t="shared" si="730"/>
        <v>4.4783345436940208E-2</v>
      </c>
      <c r="BA1219" s="41">
        <f t="shared" si="731"/>
        <v>2.6385862987170178E-2</v>
      </c>
      <c r="BB1219" s="41">
        <f t="shared" si="732"/>
        <v>1.0167029774872912E-2</v>
      </c>
      <c r="BC1219" s="41">
        <f t="shared" si="733"/>
        <v>0</v>
      </c>
      <c r="BD1219" s="41">
        <f t="shared" si="734"/>
        <v>0.96502057613168724</v>
      </c>
      <c r="BE1219" s="41">
        <f t="shared" si="735"/>
        <v>3.4979423868312758E-2</v>
      </c>
      <c r="BF1219" s="41">
        <f t="shared" si="736"/>
        <v>0</v>
      </c>
      <c r="BG1219" s="41">
        <f t="shared" si="737"/>
        <v>0.55991285403050106</v>
      </c>
      <c r="BH1219" s="41">
        <f t="shared" si="738"/>
        <v>0.25006051803437424</v>
      </c>
      <c r="BI1219" s="41">
        <f t="shared" si="739"/>
        <v>0.18857419511014281</v>
      </c>
      <c r="BJ1219" s="41">
        <f t="shared" si="740"/>
        <v>1.4524328249818446E-3</v>
      </c>
      <c r="BK1219" s="41">
        <f t="shared" si="741"/>
        <v>4.2967804405712899E-2</v>
      </c>
      <c r="BL1219" s="41">
        <f t="shared" si="742"/>
        <v>0</v>
      </c>
      <c r="BM1219" s="41">
        <f t="shared" si="743"/>
        <v>0.54623577826192204</v>
      </c>
      <c r="BN1219" s="41">
        <f t="shared" si="744"/>
        <v>0.41079641733236505</v>
      </c>
      <c r="BO1219" s="41">
        <f t="shared" si="745"/>
        <v>0.10263858629871701</v>
      </c>
      <c r="BP1219" s="41">
        <f t="shared" si="746"/>
        <v>0.5326797385620915</v>
      </c>
      <c r="BQ1219" s="41">
        <f t="shared" si="747"/>
        <v>0.31650931977729363</v>
      </c>
      <c r="BR1219" s="41">
        <f t="shared" si="748"/>
        <v>3.4979423868312758E-2</v>
      </c>
      <c r="BS1219" s="41">
        <f t="shared" si="749"/>
        <v>6.390704429920116E-2</v>
      </c>
      <c r="BT1219" s="41">
        <f t="shared" si="750"/>
        <v>0.93609295570079887</v>
      </c>
      <c r="BU1219" s="41">
        <f t="shared" si="751"/>
        <v>1.3192931493585089E-2</v>
      </c>
      <c r="BV1219" s="41">
        <f t="shared" si="752"/>
        <v>0</v>
      </c>
      <c r="BW1219" s="41">
        <f t="shared" si="753"/>
        <v>1</v>
      </c>
      <c r="BX1219" s="41" t="str">
        <f t="shared" si="758"/>
        <v>2016Registered nursesQuebec</v>
      </c>
      <c r="BY1219" s="51">
        <f>VLOOKUP(BX1219,'%workplace'!$A$1:$F$381,6,FALSE)</f>
        <v>68164</v>
      </c>
      <c r="BZ1219" s="32">
        <f t="shared" si="759"/>
        <v>0.12120767560589167</v>
      </c>
    </row>
    <row r="1220" spans="1:78" s="8" customFormat="1" hidden="1" x14ac:dyDescent="0.2">
      <c r="A1220" s="8" t="str">
        <f t="shared" si="757"/>
        <v>2016Registered nursesQuebecUnknown places of work</v>
      </c>
      <c r="B1220" s="8" t="s">
        <v>7</v>
      </c>
      <c r="C1220" s="8" t="s">
        <v>18</v>
      </c>
      <c r="D1220" s="8" t="s">
        <v>49</v>
      </c>
      <c r="E1220" s="8">
        <v>2016</v>
      </c>
      <c r="F1220" s="8">
        <v>182</v>
      </c>
      <c r="G1220" s="8">
        <v>20</v>
      </c>
      <c r="H1220" s="8">
        <v>0</v>
      </c>
      <c r="I1220" s="8">
        <v>28</v>
      </c>
      <c r="J1220" s="8">
        <v>21</v>
      </c>
      <c r="K1220" s="8">
        <v>32</v>
      </c>
      <c r="L1220" s="8">
        <v>20</v>
      </c>
      <c r="M1220" s="8">
        <v>18</v>
      </c>
      <c r="N1220" s="8">
        <v>28</v>
      </c>
      <c r="O1220" s="8">
        <v>23</v>
      </c>
      <c r="P1220" s="8">
        <v>17</v>
      </c>
      <c r="Q1220" s="8">
        <v>2</v>
      </c>
      <c r="R1220" s="8">
        <v>5</v>
      </c>
      <c r="S1220" s="8">
        <v>8</v>
      </c>
      <c r="T1220" s="8">
        <v>0</v>
      </c>
      <c r="U1220" s="8">
        <v>192</v>
      </c>
      <c r="V1220" s="8">
        <v>10</v>
      </c>
      <c r="W1220" s="8">
        <v>0</v>
      </c>
      <c r="X1220" s="8">
        <v>81</v>
      </c>
      <c r="Y1220" s="8">
        <v>71</v>
      </c>
      <c r="Z1220" s="8">
        <v>50</v>
      </c>
      <c r="AA1220" s="8">
        <v>0</v>
      </c>
      <c r="AB1220" s="8">
        <v>21</v>
      </c>
      <c r="AC1220" s="8">
        <v>2</v>
      </c>
      <c r="AD1220" s="8">
        <v>72</v>
      </c>
      <c r="AE1220" s="8">
        <v>107</v>
      </c>
      <c r="AF1220" s="8">
        <v>39</v>
      </c>
      <c r="AG1220" s="8">
        <v>148</v>
      </c>
      <c r="AH1220" s="8">
        <v>7</v>
      </c>
      <c r="AI1220" s="8">
        <v>5</v>
      </c>
      <c r="AJ1220" s="8">
        <v>25</v>
      </c>
      <c r="AK1220" s="8">
        <v>177</v>
      </c>
      <c r="AL1220" s="8">
        <v>3</v>
      </c>
      <c r="AM1220" s="8">
        <v>0</v>
      </c>
      <c r="AN1220" s="8">
        <v>202</v>
      </c>
      <c r="AO1220" s="41">
        <f t="shared" si="754"/>
        <v>0.90099009900990101</v>
      </c>
      <c r="AP1220" s="41">
        <f t="shared" si="755"/>
        <v>9.9009900990099015E-2</v>
      </c>
      <c r="AQ1220" s="41">
        <f t="shared" si="756"/>
        <v>0</v>
      </c>
      <c r="AR1220" s="41">
        <f t="shared" si="722"/>
        <v>0.13861386138613863</v>
      </c>
      <c r="AS1220" s="41">
        <f t="shared" si="723"/>
        <v>0.10396039603960396</v>
      </c>
      <c r="AT1220" s="41">
        <f t="shared" si="724"/>
        <v>0.15841584158415842</v>
      </c>
      <c r="AU1220" s="41">
        <f t="shared" si="725"/>
        <v>9.9009900990099015E-2</v>
      </c>
      <c r="AV1220" s="41">
        <f t="shared" si="726"/>
        <v>8.9108910891089105E-2</v>
      </c>
      <c r="AW1220" s="41">
        <f t="shared" si="727"/>
        <v>0.13861386138613863</v>
      </c>
      <c r="AX1220" s="41">
        <f t="shared" si="728"/>
        <v>0.11386138613861387</v>
      </c>
      <c r="AY1220" s="41">
        <f t="shared" si="729"/>
        <v>8.4158415841584164E-2</v>
      </c>
      <c r="AZ1220" s="41">
        <f t="shared" si="730"/>
        <v>9.9009900990099011E-3</v>
      </c>
      <c r="BA1220" s="41">
        <f t="shared" si="731"/>
        <v>2.4752475247524754E-2</v>
      </c>
      <c r="BB1220" s="41">
        <f t="shared" si="732"/>
        <v>3.9603960396039604E-2</v>
      </c>
      <c r="BC1220" s="41">
        <f t="shared" si="733"/>
        <v>0</v>
      </c>
      <c r="BD1220" s="41">
        <f t="shared" si="734"/>
        <v>0.95049504950495045</v>
      </c>
      <c r="BE1220" s="41">
        <f t="shared" si="735"/>
        <v>4.9504950495049507E-2</v>
      </c>
      <c r="BF1220" s="41">
        <f t="shared" si="736"/>
        <v>0</v>
      </c>
      <c r="BG1220" s="41">
        <f t="shared" si="737"/>
        <v>0.40099009900990101</v>
      </c>
      <c r="BH1220" s="41">
        <f t="shared" si="738"/>
        <v>0.35148514851485146</v>
      </c>
      <c r="BI1220" s="41">
        <f t="shared" si="739"/>
        <v>0.24752475247524752</v>
      </c>
      <c r="BJ1220" s="41">
        <f t="shared" si="740"/>
        <v>0</v>
      </c>
      <c r="BK1220" s="41">
        <f t="shared" si="741"/>
        <v>0.10396039603960396</v>
      </c>
      <c r="BL1220" s="41">
        <f t="shared" si="742"/>
        <v>9.9009900990099011E-3</v>
      </c>
      <c r="BM1220" s="41">
        <f t="shared" si="743"/>
        <v>0.35643564356435642</v>
      </c>
      <c r="BN1220" s="41">
        <f t="shared" si="744"/>
        <v>0.52970297029702973</v>
      </c>
      <c r="BO1220" s="41">
        <f t="shared" si="745"/>
        <v>0.19306930693069307</v>
      </c>
      <c r="BP1220" s="41">
        <f t="shared" si="746"/>
        <v>0.73267326732673266</v>
      </c>
      <c r="BQ1220" s="41">
        <f t="shared" si="747"/>
        <v>3.4653465346534656E-2</v>
      </c>
      <c r="BR1220" s="41">
        <f t="shared" si="748"/>
        <v>2.4752475247524754E-2</v>
      </c>
      <c r="BS1220" s="41">
        <f t="shared" si="749"/>
        <v>0.12376237623762376</v>
      </c>
      <c r="BT1220" s="41">
        <f t="shared" si="750"/>
        <v>0.87623762376237624</v>
      </c>
      <c r="BU1220" s="41">
        <f t="shared" si="751"/>
        <v>1.4851485148514851E-2</v>
      </c>
      <c r="BV1220" s="41">
        <f t="shared" si="752"/>
        <v>0</v>
      </c>
      <c r="BW1220" s="41">
        <f t="shared" si="753"/>
        <v>1</v>
      </c>
      <c r="BX1220" s="41" t="str">
        <f t="shared" si="758"/>
        <v>2016Registered nursesQuebec</v>
      </c>
      <c r="BY1220" s="51">
        <f>VLOOKUP(BX1220,'%workplace'!$A$1:$F$381,6,FALSE)</f>
        <v>68164</v>
      </c>
      <c r="BZ1220" s="32">
        <f t="shared" si="759"/>
        <v>2.9634411126107621E-3</v>
      </c>
    </row>
    <row r="1221" spans="1:78" s="8" customFormat="1" hidden="1" x14ac:dyDescent="0.2">
      <c r="A1221" s="8" t="str">
        <f t="shared" si="757"/>
        <v>2016Registered nursesOntarioAll places of work</v>
      </c>
      <c r="B1221" s="8" t="s">
        <v>7</v>
      </c>
      <c r="C1221" s="8" t="s">
        <v>19</v>
      </c>
      <c r="D1221" s="8" t="s">
        <v>9</v>
      </c>
      <c r="E1221" s="8">
        <v>2016</v>
      </c>
      <c r="F1221" s="8">
        <v>89258</v>
      </c>
      <c r="G1221" s="8">
        <v>6351</v>
      </c>
      <c r="H1221" s="8">
        <v>0</v>
      </c>
      <c r="I1221" s="8">
        <v>10238</v>
      </c>
      <c r="J1221" s="8">
        <v>10310</v>
      </c>
      <c r="K1221" s="8">
        <v>9292</v>
      </c>
      <c r="L1221" s="8">
        <v>10617</v>
      </c>
      <c r="M1221" s="8">
        <v>11959</v>
      </c>
      <c r="N1221" s="8">
        <v>13814</v>
      </c>
      <c r="O1221" s="8">
        <v>11733</v>
      </c>
      <c r="P1221" s="8">
        <v>9761</v>
      </c>
      <c r="Q1221" s="8">
        <v>4179</v>
      </c>
      <c r="R1221" s="8">
        <v>1602</v>
      </c>
      <c r="S1221" s="8">
        <v>2103</v>
      </c>
      <c r="T1221" s="8">
        <v>1</v>
      </c>
      <c r="U1221" s="8">
        <v>84335</v>
      </c>
      <c r="V1221" s="8">
        <v>11006</v>
      </c>
      <c r="W1221" s="8">
        <v>268</v>
      </c>
      <c r="X1221" s="8">
        <v>63594</v>
      </c>
      <c r="Y1221" s="8">
        <v>25156</v>
      </c>
      <c r="Z1221" s="8">
        <v>6859</v>
      </c>
      <c r="AA1221" s="8">
        <v>0</v>
      </c>
      <c r="AB1221" s="8">
        <v>5420</v>
      </c>
      <c r="AC1221" s="8">
        <v>0</v>
      </c>
      <c r="AD1221" s="8">
        <v>17308</v>
      </c>
      <c r="AE1221" s="8">
        <v>72881</v>
      </c>
      <c r="AF1221" s="8">
        <v>6607</v>
      </c>
      <c r="AG1221" s="8">
        <v>86666</v>
      </c>
      <c r="AH1221" s="8">
        <v>2252</v>
      </c>
      <c r="AI1221" s="8">
        <v>0</v>
      </c>
      <c r="AJ1221" s="8">
        <v>5500</v>
      </c>
      <c r="AK1221" s="8">
        <v>90109</v>
      </c>
      <c r="AL1221" s="8">
        <v>84</v>
      </c>
      <c r="AM1221" s="8">
        <v>0</v>
      </c>
      <c r="AN1221" s="8">
        <v>95609</v>
      </c>
      <c r="AO1221" s="41">
        <f t="shared" si="754"/>
        <v>0.93357319917580983</v>
      </c>
      <c r="AP1221" s="41">
        <f t="shared" si="755"/>
        <v>6.6426800824190196E-2</v>
      </c>
      <c r="AQ1221" s="41">
        <f t="shared" si="756"/>
        <v>0</v>
      </c>
      <c r="AR1221" s="41">
        <f t="shared" si="722"/>
        <v>0.10708196927067536</v>
      </c>
      <c r="AS1221" s="41">
        <f t="shared" si="723"/>
        <v>0.10783503645054336</v>
      </c>
      <c r="AT1221" s="41">
        <f t="shared" si="724"/>
        <v>9.7187503268520742E-2</v>
      </c>
      <c r="AU1221" s="41">
        <f t="shared" si="725"/>
        <v>0.11104603123136943</v>
      </c>
      <c r="AV1221" s="41">
        <f t="shared" si="726"/>
        <v>0.12508236672279807</v>
      </c>
      <c r="AW1221" s="41">
        <f t="shared" si="727"/>
        <v>0.14448430587078623</v>
      </c>
      <c r="AX1221" s="41">
        <f t="shared" si="728"/>
        <v>0.1227185725193235</v>
      </c>
      <c r="AY1221" s="41">
        <f t="shared" si="729"/>
        <v>0.10209289920404983</v>
      </c>
      <c r="AZ1221" s="41">
        <f t="shared" si="730"/>
        <v>4.3709274231505404E-2</v>
      </c>
      <c r="BA1221" s="41">
        <f t="shared" si="731"/>
        <v>1.6755744752063092E-2</v>
      </c>
      <c r="BB1221" s="41">
        <f t="shared" si="732"/>
        <v>2.1995837211977953E-2</v>
      </c>
      <c r="BC1221" s="41">
        <f t="shared" si="733"/>
        <v>1.0459266387055612E-5</v>
      </c>
      <c r="BD1221" s="41">
        <f t="shared" si="734"/>
        <v>0.88208223075233505</v>
      </c>
      <c r="BE1221" s="41">
        <f t="shared" si="735"/>
        <v>0.11511468585593407</v>
      </c>
      <c r="BF1221" s="41">
        <f t="shared" si="736"/>
        <v>2.8030833917309038E-3</v>
      </c>
      <c r="BG1221" s="41">
        <f t="shared" si="737"/>
        <v>0.66514658661841464</v>
      </c>
      <c r="BH1221" s="41">
        <f t="shared" si="738"/>
        <v>0.26311330523277099</v>
      </c>
      <c r="BI1221" s="41">
        <f t="shared" si="739"/>
        <v>7.1740108148814444E-2</v>
      </c>
      <c r="BJ1221" s="41">
        <f t="shared" si="740"/>
        <v>0</v>
      </c>
      <c r="BK1221" s="41">
        <f t="shared" si="741"/>
        <v>5.6689223817841417E-2</v>
      </c>
      <c r="BL1221" s="41">
        <f t="shared" si="742"/>
        <v>0</v>
      </c>
      <c r="BM1221" s="41">
        <f t="shared" si="743"/>
        <v>0.18102898262715852</v>
      </c>
      <c r="BN1221" s="41">
        <f t="shared" si="744"/>
        <v>0.76228179355500003</v>
      </c>
      <c r="BO1221" s="41">
        <f t="shared" si="745"/>
        <v>6.9104373019276424E-2</v>
      </c>
      <c r="BP1221" s="41">
        <f t="shared" si="746"/>
        <v>0.90646278070056163</v>
      </c>
      <c r="BQ1221" s="41">
        <f t="shared" si="747"/>
        <v>2.3554267903649239E-2</v>
      </c>
      <c r="BR1221" s="41">
        <f t="shared" si="748"/>
        <v>0</v>
      </c>
      <c r="BS1221" s="41">
        <f t="shared" si="749"/>
        <v>5.7525965128805867E-2</v>
      </c>
      <c r="BT1221" s="41">
        <f t="shared" si="750"/>
        <v>0.94247403487119419</v>
      </c>
      <c r="BU1221" s="41">
        <f t="shared" si="751"/>
        <v>8.7857837651267139E-4</v>
      </c>
      <c r="BV1221" s="41">
        <f t="shared" si="752"/>
        <v>0</v>
      </c>
      <c r="BW1221" s="41">
        <f t="shared" si="753"/>
        <v>1</v>
      </c>
      <c r="BX1221" s="41" t="str">
        <f t="shared" si="758"/>
        <v>2016Registered nursesOntario</v>
      </c>
      <c r="BY1221" s="51">
        <f>VLOOKUP(BX1221,'%workplace'!$A$1:$F$381,6,FALSE)</f>
        <v>95609</v>
      </c>
      <c r="BZ1221" s="32">
        <f t="shared" si="759"/>
        <v>1</v>
      </c>
    </row>
    <row r="1222" spans="1:78" s="8" customFormat="1" hidden="1" x14ac:dyDescent="0.2">
      <c r="A1222" s="8" t="str">
        <f t="shared" si="757"/>
        <v>2016Registered nursesOntarioCommunity health</v>
      </c>
      <c r="B1222" s="8" t="s">
        <v>7</v>
      </c>
      <c r="C1222" s="8" t="s">
        <v>19</v>
      </c>
      <c r="D1222" s="8" t="s">
        <v>11</v>
      </c>
      <c r="E1222" s="8">
        <v>2016</v>
      </c>
      <c r="F1222" s="8">
        <v>15357</v>
      </c>
      <c r="G1222" s="8">
        <v>713</v>
      </c>
      <c r="H1222" s="8">
        <v>0</v>
      </c>
      <c r="I1222" s="8">
        <v>1131</v>
      </c>
      <c r="J1222" s="8">
        <v>1447</v>
      </c>
      <c r="K1222" s="8">
        <v>1663</v>
      </c>
      <c r="L1222" s="8">
        <v>1955</v>
      </c>
      <c r="M1222" s="8">
        <v>2171</v>
      </c>
      <c r="N1222" s="8">
        <v>2319</v>
      </c>
      <c r="O1222" s="8">
        <v>2015</v>
      </c>
      <c r="P1222" s="8">
        <v>1905</v>
      </c>
      <c r="Q1222" s="8">
        <v>899</v>
      </c>
      <c r="R1222" s="8">
        <v>396</v>
      </c>
      <c r="S1222" s="8">
        <v>169</v>
      </c>
      <c r="T1222" s="8">
        <v>0</v>
      </c>
      <c r="U1222" s="8">
        <v>14693</v>
      </c>
      <c r="V1222" s="8">
        <v>1325</v>
      </c>
      <c r="W1222" s="8">
        <v>52</v>
      </c>
      <c r="X1222" s="8">
        <v>11015</v>
      </c>
      <c r="Y1222" s="8">
        <v>3554</v>
      </c>
      <c r="Z1222" s="8">
        <v>1501</v>
      </c>
      <c r="AA1222" s="8">
        <v>0</v>
      </c>
      <c r="AB1222" s="8">
        <v>1217</v>
      </c>
      <c r="AC1222" s="8">
        <v>0</v>
      </c>
      <c r="AD1222" s="8">
        <v>5211</v>
      </c>
      <c r="AE1222" s="8">
        <v>9642</v>
      </c>
      <c r="AF1222" s="8">
        <v>3520</v>
      </c>
      <c r="AG1222" s="8">
        <v>12338</v>
      </c>
      <c r="AH1222" s="8">
        <v>209</v>
      </c>
      <c r="AI1222" s="8">
        <v>0</v>
      </c>
      <c r="AJ1222" s="8">
        <v>954</v>
      </c>
      <c r="AK1222" s="8">
        <v>15116</v>
      </c>
      <c r="AL1222" s="8">
        <v>3</v>
      </c>
      <c r="AM1222" s="8">
        <v>0</v>
      </c>
      <c r="AN1222" s="8">
        <v>16070</v>
      </c>
      <c r="AO1222" s="41">
        <f t="shared" si="754"/>
        <v>0.95563161169881772</v>
      </c>
      <c r="AP1222" s="41">
        <f t="shared" si="755"/>
        <v>4.4368388301182331E-2</v>
      </c>
      <c r="AQ1222" s="41">
        <f t="shared" si="756"/>
        <v>0</v>
      </c>
      <c r="AR1222" s="41">
        <f t="shared" si="722"/>
        <v>7.0379589296826389E-2</v>
      </c>
      <c r="AS1222" s="41">
        <f t="shared" si="723"/>
        <v>9.0043559427504666E-2</v>
      </c>
      <c r="AT1222" s="41">
        <f t="shared" si="724"/>
        <v>0.10348475420037337</v>
      </c>
      <c r="AU1222" s="41">
        <f t="shared" si="725"/>
        <v>0.12165525824517735</v>
      </c>
      <c r="AV1222" s="41">
        <f t="shared" si="726"/>
        <v>0.13509645301804604</v>
      </c>
      <c r="AW1222" s="41">
        <f t="shared" si="727"/>
        <v>0.14430616054760423</v>
      </c>
      <c r="AX1222" s="41">
        <f t="shared" si="728"/>
        <v>0.12538892345986311</v>
      </c>
      <c r="AY1222" s="41">
        <f t="shared" si="729"/>
        <v>0.11854387056627255</v>
      </c>
      <c r="AZ1222" s="41">
        <f t="shared" si="730"/>
        <v>5.5942750466708151E-2</v>
      </c>
      <c r="BA1222" s="41">
        <f t="shared" si="731"/>
        <v>2.464219041692595E-2</v>
      </c>
      <c r="BB1222" s="41">
        <f t="shared" si="732"/>
        <v>1.0516490354698196E-2</v>
      </c>
      <c r="BC1222" s="41">
        <f t="shared" si="733"/>
        <v>0</v>
      </c>
      <c r="BD1222" s="41">
        <f t="shared" si="734"/>
        <v>0.91431238332296205</v>
      </c>
      <c r="BE1222" s="41">
        <f t="shared" si="735"/>
        <v>8.2451773490976973E-2</v>
      </c>
      <c r="BF1222" s="41">
        <f t="shared" si="736"/>
        <v>3.235843186060983E-3</v>
      </c>
      <c r="BG1222" s="41">
        <f t="shared" si="737"/>
        <v>0.68543870566272558</v>
      </c>
      <c r="BH1222" s="41">
        <f t="shared" si="738"/>
        <v>0.22115743621655259</v>
      </c>
      <c r="BI1222" s="41">
        <f t="shared" si="739"/>
        <v>9.3403858120721842E-2</v>
      </c>
      <c r="BJ1222" s="41">
        <f t="shared" si="740"/>
        <v>0</v>
      </c>
      <c r="BK1222" s="41">
        <f t="shared" si="741"/>
        <v>7.5731176104542622E-2</v>
      </c>
      <c r="BL1222" s="41">
        <f t="shared" si="742"/>
        <v>0</v>
      </c>
      <c r="BM1222" s="41">
        <f t="shared" si="743"/>
        <v>0.32426882389545736</v>
      </c>
      <c r="BN1222" s="41">
        <f t="shared" si="744"/>
        <v>0.6</v>
      </c>
      <c r="BO1222" s="41">
        <f t="shared" si="745"/>
        <v>0.21904169259489734</v>
      </c>
      <c r="BP1222" s="41">
        <f t="shared" si="746"/>
        <v>0.76776602364654634</v>
      </c>
      <c r="BQ1222" s="41">
        <f t="shared" si="747"/>
        <v>1.3005600497822029E-2</v>
      </c>
      <c r="BR1222" s="41">
        <f t="shared" si="748"/>
        <v>0</v>
      </c>
      <c r="BS1222" s="41">
        <f t="shared" si="749"/>
        <v>5.936527691350342E-2</v>
      </c>
      <c r="BT1222" s="41">
        <f t="shared" si="750"/>
        <v>0.94063472308649654</v>
      </c>
      <c r="BU1222" s="41">
        <f t="shared" si="751"/>
        <v>1.866832607342875E-4</v>
      </c>
      <c r="BV1222" s="41">
        <f t="shared" si="752"/>
        <v>0</v>
      </c>
      <c r="BW1222" s="41">
        <f t="shared" si="753"/>
        <v>1</v>
      </c>
      <c r="BX1222" s="41" t="str">
        <f t="shared" si="758"/>
        <v>2016Registered nursesOntario</v>
      </c>
      <c r="BY1222" s="51">
        <f>VLOOKUP(BX1222,'%workplace'!$A$1:$F$381,6,FALSE)</f>
        <v>95609</v>
      </c>
      <c r="BZ1222" s="32">
        <f t="shared" si="759"/>
        <v>0.16808041083998368</v>
      </c>
    </row>
    <row r="1223" spans="1:78" s="8" customFormat="1" hidden="1" x14ac:dyDescent="0.2">
      <c r="A1223" s="8" t="str">
        <f t="shared" si="757"/>
        <v>2016Registered nursesOntarioNursing home/long-term care</v>
      </c>
      <c r="B1223" s="8" t="s">
        <v>7</v>
      </c>
      <c r="C1223" s="8" t="s">
        <v>19</v>
      </c>
      <c r="D1223" s="8" t="s">
        <v>12</v>
      </c>
      <c r="E1223" s="8">
        <v>2016</v>
      </c>
      <c r="F1223" s="8">
        <v>7433</v>
      </c>
      <c r="G1223" s="8">
        <v>428</v>
      </c>
      <c r="H1223" s="8">
        <v>0</v>
      </c>
      <c r="I1223" s="8">
        <v>650</v>
      </c>
      <c r="J1223" s="8">
        <v>577</v>
      </c>
      <c r="K1223" s="8">
        <v>512</v>
      </c>
      <c r="L1223" s="8">
        <v>848</v>
      </c>
      <c r="M1223" s="8">
        <v>1070</v>
      </c>
      <c r="N1223" s="8">
        <v>1059</v>
      </c>
      <c r="O1223" s="8">
        <v>1072</v>
      </c>
      <c r="P1223" s="8">
        <v>1190</v>
      </c>
      <c r="Q1223" s="8">
        <v>517</v>
      </c>
      <c r="R1223" s="8">
        <v>208</v>
      </c>
      <c r="S1223" s="8">
        <v>157</v>
      </c>
      <c r="T1223" s="8">
        <v>1</v>
      </c>
      <c r="U1223" s="8">
        <v>5996</v>
      </c>
      <c r="V1223" s="8">
        <v>1819</v>
      </c>
      <c r="W1223" s="8">
        <v>46</v>
      </c>
      <c r="X1223" s="8">
        <v>4924</v>
      </c>
      <c r="Y1223" s="8">
        <v>2295</v>
      </c>
      <c r="Z1223" s="8">
        <v>642</v>
      </c>
      <c r="AA1223" s="8">
        <v>0</v>
      </c>
      <c r="AB1223" s="8">
        <v>1277</v>
      </c>
      <c r="AC1223" s="8">
        <v>0</v>
      </c>
      <c r="AD1223" s="8">
        <v>1113</v>
      </c>
      <c r="AE1223" s="8">
        <v>5471</v>
      </c>
      <c r="AF1223" s="8">
        <v>442</v>
      </c>
      <c r="AG1223" s="8">
        <v>7367</v>
      </c>
      <c r="AH1223" s="8">
        <v>50</v>
      </c>
      <c r="AI1223" s="8">
        <v>0</v>
      </c>
      <c r="AJ1223" s="8">
        <v>1148</v>
      </c>
      <c r="AK1223" s="8">
        <v>6713</v>
      </c>
      <c r="AL1223" s="8">
        <v>2</v>
      </c>
      <c r="AM1223" s="8">
        <v>0</v>
      </c>
      <c r="AN1223" s="8">
        <v>7861</v>
      </c>
      <c r="AO1223" s="41">
        <f t="shared" si="754"/>
        <v>0.94555400076326168</v>
      </c>
      <c r="AP1223" s="41">
        <f t="shared" si="755"/>
        <v>5.4445999236738325E-2</v>
      </c>
      <c r="AQ1223" s="41">
        <f t="shared" si="756"/>
        <v>0</v>
      </c>
      <c r="AR1223" s="41">
        <f t="shared" si="722"/>
        <v>8.2686681083831579E-2</v>
      </c>
      <c r="AS1223" s="41">
        <f t="shared" si="723"/>
        <v>7.3400330746724335E-2</v>
      </c>
      <c r="AT1223" s="41">
        <f t="shared" si="724"/>
        <v>6.5131662638341178E-2</v>
      </c>
      <c r="AU1223" s="41">
        <f t="shared" si="725"/>
        <v>0.10787431624475258</v>
      </c>
      <c r="AV1223" s="41">
        <f t="shared" si="726"/>
        <v>0.13611499809184582</v>
      </c>
      <c r="AW1223" s="41">
        <f t="shared" si="727"/>
        <v>0.13471568502735021</v>
      </c>
      <c r="AX1223" s="41">
        <f t="shared" si="728"/>
        <v>0.13636941864902685</v>
      </c>
      <c r="AY1223" s="41">
        <f t="shared" si="729"/>
        <v>0.15138023152270705</v>
      </c>
      <c r="AZ1223" s="41">
        <f t="shared" si="730"/>
        <v>6.5767714031293723E-2</v>
      </c>
      <c r="BA1223" s="41">
        <f t="shared" si="731"/>
        <v>2.6459737946826104E-2</v>
      </c>
      <c r="BB1223" s="41">
        <f t="shared" si="732"/>
        <v>1.9972013738710086E-2</v>
      </c>
      <c r="BC1223" s="41">
        <f t="shared" si="733"/>
        <v>1.2721027859051011E-4</v>
      </c>
      <c r="BD1223" s="41">
        <f t="shared" si="734"/>
        <v>0.76275283042869868</v>
      </c>
      <c r="BE1223" s="41">
        <f t="shared" si="735"/>
        <v>0.23139549675613791</v>
      </c>
      <c r="BF1223" s="41">
        <f t="shared" si="736"/>
        <v>5.851672815163465E-3</v>
      </c>
      <c r="BG1223" s="41">
        <f t="shared" si="737"/>
        <v>0.62638341177967183</v>
      </c>
      <c r="BH1223" s="41">
        <f t="shared" si="738"/>
        <v>0.29194758936522069</v>
      </c>
      <c r="BI1223" s="41">
        <f t="shared" si="739"/>
        <v>8.1668998855107491E-2</v>
      </c>
      <c r="BJ1223" s="41">
        <f t="shared" si="740"/>
        <v>0</v>
      </c>
      <c r="BK1223" s="41">
        <f t="shared" si="741"/>
        <v>0.16244752576008142</v>
      </c>
      <c r="BL1223" s="41">
        <f t="shared" si="742"/>
        <v>0</v>
      </c>
      <c r="BM1223" s="41">
        <f t="shared" si="743"/>
        <v>0.14158504007123776</v>
      </c>
      <c r="BN1223" s="41">
        <f t="shared" si="744"/>
        <v>0.69596743416868079</v>
      </c>
      <c r="BO1223" s="41">
        <f t="shared" si="745"/>
        <v>5.6226943137005471E-2</v>
      </c>
      <c r="BP1223" s="41">
        <f t="shared" si="746"/>
        <v>0.93715812237628804</v>
      </c>
      <c r="BQ1223" s="41">
        <f t="shared" si="747"/>
        <v>6.360513929525506E-3</v>
      </c>
      <c r="BR1223" s="41">
        <f t="shared" si="748"/>
        <v>0</v>
      </c>
      <c r="BS1223" s="41">
        <f t="shared" si="749"/>
        <v>0.14603739982190561</v>
      </c>
      <c r="BT1223" s="41">
        <f t="shared" si="750"/>
        <v>0.85396260017809444</v>
      </c>
      <c r="BU1223" s="41">
        <f t="shared" si="751"/>
        <v>2.5442055718102023E-4</v>
      </c>
      <c r="BV1223" s="41">
        <f t="shared" si="752"/>
        <v>0</v>
      </c>
      <c r="BW1223" s="41">
        <f t="shared" si="753"/>
        <v>1</v>
      </c>
      <c r="BX1223" s="41" t="str">
        <f t="shared" si="758"/>
        <v>2016Registered nursesOntario</v>
      </c>
      <c r="BY1223" s="51">
        <f>VLOOKUP(BX1223,'%workplace'!$A$1:$F$381,6,FALSE)</f>
        <v>95609</v>
      </c>
      <c r="BZ1223" s="32">
        <f t="shared" si="759"/>
        <v>8.222029306864416E-2</v>
      </c>
    </row>
    <row r="1224" spans="1:78" s="8" customFormat="1" hidden="1" x14ac:dyDescent="0.2">
      <c r="A1224" s="8" t="str">
        <f t="shared" si="757"/>
        <v>2016Registered nursesOntarioHospital</v>
      </c>
      <c r="B1224" s="8" t="s">
        <v>7</v>
      </c>
      <c r="C1224" s="8" t="s">
        <v>19</v>
      </c>
      <c r="D1224" s="8" t="s">
        <v>10</v>
      </c>
      <c r="E1224" s="8">
        <v>2016</v>
      </c>
      <c r="F1224" s="8">
        <v>56578</v>
      </c>
      <c r="G1224" s="8">
        <v>4598</v>
      </c>
      <c r="H1224" s="8">
        <v>0</v>
      </c>
      <c r="I1224" s="8">
        <v>7978</v>
      </c>
      <c r="J1224" s="8">
        <v>7541</v>
      </c>
      <c r="K1224" s="8">
        <v>6335</v>
      </c>
      <c r="L1224" s="8">
        <v>6745</v>
      </c>
      <c r="M1224" s="8">
        <v>7387</v>
      </c>
      <c r="N1224" s="8">
        <v>8809</v>
      </c>
      <c r="O1224" s="8">
        <v>7184</v>
      </c>
      <c r="P1224" s="8">
        <v>5066</v>
      </c>
      <c r="Q1224" s="8">
        <v>1857</v>
      </c>
      <c r="R1224" s="8">
        <v>535</v>
      </c>
      <c r="S1224" s="8">
        <v>1739</v>
      </c>
      <c r="T1224" s="8">
        <v>0</v>
      </c>
      <c r="U1224" s="8">
        <v>54023</v>
      </c>
      <c r="V1224" s="8">
        <v>7026</v>
      </c>
      <c r="W1224" s="8">
        <v>127</v>
      </c>
      <c r="X1224" s="8">
        <v>41110</v>
      </c>
      <c r="Y1224" s="8">
        <v>16574</v>
      </c>
      <c r="Z1224" s="8">
        <v>3492</v>
      </c>
      <c r="AA1224" s="8">
        <v>0</v>
      </c>
      <c r="AB1224" s="8">
        <v>2271</v>
      </c>
      <c r="AC1224" s="8">
        <v>0</v>
      </c>
      <c r="AD1224" s="8">
        <v>5259</v>
      </c>
      <c r="AE1224" s="8">
        <v>53646</v>
      </c>
      <c r="AF1224" s="8">
        <v>1367</v>
      </c>
      <c r="AG1224" s="8">
        <v>59544</v>
      </c>
      <c r="AH1224" s="8">
        <v>263</v>
      </c>
      <c r="AI1224" s="8">
        <v>0</v>
      </c>
      <c r="AJ1224" s="8">
        <v>2663</v>
      </c>
      <c r="AK1224" s="8">
        <v>58513</v>
      </c>
      <c r="AL1224" s="8">
        <v>2</v>
      </c>
      <c r="AM1224" s="8">
        <v>0</v>
      </c>
      <c r="AN1224" s="8">
        <v>61176</v>
      </c>
      <c r="AO1224" s="41">
        <f t="shared" si="754"/>
        <v>0.92483980646004971</v>
      </c>
      <c r="AP1224" s="41">
        <f t="shared" si="755"/>
        <v>7.5160193539950307E-2</v>
      </c>
      <c r="AQ1224" s="41">
        <f t="shared" si="756"/>
        <v>0</v>
      </c>
      <c r="AR1224" s="41">
        <f t="shared" si="722"/>
        <v>0.13041061854321956</v>
      </c>
      <c r="AS1224" s="41">
        <f t="shared" si="723"/>
        <v>0.12326729436380279</v>
      </c>
      <c r="AT1224" s="41">
        <f t="shared" si="724"/>
        <v>0.10355368118216295</v>
      </c>
      <c r="AU1224" s="41">
        <f t="shared" si="725"/>
        <v>0.11025565581273702</v>
      </c>
      <c r="AV1224" s="41">
        <f t="shared" si="726"/>
        <v>0.12074996730744082</v>
      </c>
      <c r="AW1224" s="41">
        <f t="shared" si="727"/>
        <v>0.14399437687982214</v>
      </c>
      <c r="AX1224" s="41">
        <f t="shared" si="728"/>
        <v>0.11743167255132732</v>
      </c>
      <c r="AY1224" s="41">
        <f t="shared" si="729"/>
        <v>8.2810252386556815E-2</v>
      </c>
      <c r="AZ1224" s="41">
        <f t="shared" si="730"/>
        <v>3.0355041192624558E-2</v>
      </c>
      <c r="BA1224" s="41">
        <f t="shared" si="731"/>
        <v>8.7452595789198374E-3</v>
      </c>
      <c r="BB1224" s="41">
        <f t="shared" si="732"/>
        <v>2.8426180201386163E-2</v>
      </c>
      <c r="BC1224" s="41">
        <f t="shared" si="733"/>
        <v>0</v>
      </c>
      <c r="BD1224" s="41">
        <f t="shared" si="734"/>
        <v>0.8830750621158624</v>
      </c>
      <c r="BE1224" s="41">
        <f t="shared" si="735"/>
        <v>0.11484896037661828</v>
      </c>
      <c r="BF1224" s="41">
        <f t="shared" si="736"/>
        <v>2.0759775075192884E-3</v>
      </c>
      <c r="BG1224" s="41">
        <f t="shared" si="737"/>
        <v>0.67199555381195242</v>
      </c>
      <c r="BH1224" s="41">
        <f t="shared" si="738"/>
        <v>0.27092323787106054</v>
      </c>
      <c r="BI1224" s="41">
        <f t="shared" si="739"/>
        <v>5.7081208316987056E-2</v>
      </c>
      <c r="BJ1224" s="41">
        <f t="shared" si="740"/>
        <v>0</v>
      </c>
      <c r="BK1224" s="41">
        <f t="shared" si="741"/>
        <v>3.7122400941545702E-2</v>
      </c>
      <c r="BL1224" s="41">
        <f t="shared" si="742"/>
        <v>0</v>
      </c>
      <c r="BM1224" s="41">
        <f t="shared" si="743"/>
        <v>8.5965084346802667E-2</v>
      </c>
      <c r="BN1224" s="41">
        <f t="shared" si="744"/>
        <v>0.87691251471165166</v>
      </c>
      <c r="BO1224" s="41">
        <f t="shared" si="745"/>
        <v>2.2345364195109192E-2</v>
      </c>
      <c r="BP1224" s="41">
        <f t="shared" si="746"/>
        <v>0.9733228717143978</v>
      </c>
      <c r="BQ1224" s="41">
        <f t="shared" si="747"/>
        <v>4.2990715313194717E-3</v>
      </c>
      <c r="BR1224" s="41">
        <f t="shared" si="748"/>
        <v>0</v>
      </c>
      <c r="BS1224" s="41">
        <f t="shared" si="749"/>
        <v>4.3530142539557996E-2</v>
      </c>
      <c r="BT1224" s="41">
        <f t="shared" si="750"/>
        <v>0.956469857460442</v>
      </c>
      <c r="BU1224" s="41">
        <f t="shared" si="751"/>
        <v>3.2692559173532101E-5</v>
      </c>
      <c r="BV1224" s="41">
        <f t="shared" si="752"/>
        <v>0</v>
      </c>
      <c r="BW1224" s="41">
        <f t="shared" si="753"/>
        <v>1</v>
      </c>
      <c r="BX1224" s="41" t="str">
        <f t="shared" si="758"/>
        <v>2016Registered nursesOntario</v>
      </c>
      <c r="BY1224" s="51">
        <f>VLOOKUP(BX1224,'%workplace'!$A$1:$F$381,6,FALSE)</f>
        <v>95609</v>
      </c>
      <c r="BZ1224" s="32">
        <f t="shared" si="759"/>
        <v>0.63985608049451415</v>
      </c>
    </row>
    <row r="1225" spans="1:78" s="8" customFormat="1" hidden="1" x14ac:dyDescent="0.2">
      <c r="A1225" s="8" t="str">
        <f t="shared" si="757"/>
        <v>2016Registered nursesOntarioOther places of work</v>
      </c>
      <c r="B1225" s="8" t="s">
        <v>7</v>
      </c>
      <c r="C1225" s="8" t="s">
        <v>19</v>
      </c>
      <c r="D1225" s="8" t="s">
        <v>13</v>
      </c>
      <c r="E1225" s="8">
        <v>2016</v>
      </c>
      <c r="F1225" s="8">
        <v>9890</v>
      </c>
      <c r="G1225" s="8">
        <v>612</v>
      </c>
      <c r="H1225" s="8">
        <v>0</v>
      </c>
      <c r="I1225" s="8">
        <v>479</v>
      </c>
      <c r="J1225" s="8">
        <v>745</v>
      </c>
      <c r="K1225" s="8">
        <v>782</v>
      </c>
      <c r="L1225" s="8">
        <v>1069</v>
      </c>
      <c r="M1225" s="8">
        <v>1331</v>
      </c>
      <c r="N1225" s="8">
        <v>1627</v>
      </c>
      <c r="O1225" s="8">
        <v>1462</v>
      </c>
      <c r="P1225" s="8">
        <v>1600</v>
      </c>
      <c r="Q1225" s="8">
        <v>906</v>
      </c>
      <c r="R1225" s="8">
        <v>463</v>
      </c>
      <c r="S1225" s="8">
        <v>38</v>
      </c>
      <c r="T1225" s="8">
        <v>0</v>
      </c>
      <c r="U1225" s="8">
        <v>9623</v>
      </c>
      <c r="V1225" s="8">
        <v>836</v>
      </c>
      <c r="W1225" s="8">
        <v>43</v>
      </c>
      <c r="X1225" s="8">
        <v>6545</v>
      </c>
      <c r="Y1225" s="8">
        <v>2733</v>
      </c>
      <c r="Z1225" s="8">
        <v>1224</v>
      </c>
      <c r="AA1225" s="8">
        <v>0</v>
      </c>
      <c r="AB1225" s="8">
        <v>655</v>
      </c>
      <c r="AC1225" s="8">
        <v>0</v>
      </c>
      <c r="AD1225" s="8">
        <v>5725</v>
      </c>
      <c r="AE1225" s="8">
        <v>4122</v>
      </c>
      <c r="AF1225" s="8">
        <v>1278</v>
      </c>
      <c r="AG1225" s="8">
        <v>7417</v>
      </c>
      <c r="AH1225" s="8">
        <v>1730</v>
      </c>
      <c r="AI1225" s="8">
        <v>0</v>
      </c>
      <c r="AJ1225" s="8">
        <v>735</v>
      </c>
      <c r="AK1225" s="8">
        <v>9767</v>
      </c>
      <c r="AL1225" s="8">
        <v>77</v>
      </c>
      <c r="AM1225" s="8">
        <v>0</v>
      </c>
      <c r="AN1225" s="8">
        <v>10502</v>
      </c>
      <c r="AO1225" s="41">
        <f t="shared" si="754"/>
        <v>0.9417253856408303</v>
      </c>
      <c r="AP1225" s="41">
        <f t="shared" si="755"/>
        <v>5.8274614359169682E-2</v>
      </c>
      <c r="AQ1225" s="41">
        <f t="shared" si="756"/>
        <v>0</v>
      </c>
      <c r="AR1225" s="41">
        <f t="shared" si="722"/>
        <v>4.5610359931441628E-2</v>
      </c>
      <c r="AS1225" s="41">
        <f t="shared" si="723"/>
        <v>7.093886878689773E-2</v>
      </c>
      <c r="AT1225" s="41">
        <f t="shared" si="724"/>
        <v>7.446200723671681E-2</v>
      </c>
      <c r="AU1225" s="41">
        <f t="shared" si="725"/>
        <v>0.10179013521234051</v>
      </c>
      <c r="AV1225" s="41">
        <f t="shared" si="726"/>
        <v>0.12673776423538374</v>
      </c>
      <c r="AW1225" s="41">
        <f t="shared" si="727"/>
        <v>0.15492287183393638</v>
      </c>
      <c r="AX1225" s="41">
        <f t="shared" si="728"/>
        <v>0.13921157874690535</v>
      </c>
      <c r="AY1225" s="41">
        <f t="shared" si="729"/>
        <v>0.15235193296514948</v>
      </c>
      <c r="AZ1225" s="41">
        <f t="shared" si="730"/>
        <v>8.6269282041515905E-2</v>
      </c>
      <c r="BA1225" s="41">
        <f t="shared" si="731"/>
        <v>4.4086840601790134E-2</v>
      </c>
      <c r="BB1225" s="41">
        <f t="shared" si="732"/>
        <v>3.6183584079223004E-3</v>
      </c>
      <c r="BC1225" s="41">
        <f t="shared" si="733"/>
        <v>0</v>
      </c>
      <c r="BD1225" s="41">
        <f t="shared" si="734"/>
        <v>0.91630165682727105</v>
      </c>
      <c r="BE1225" s="41">
        <f t="shared" si="735"/>
        <v>7.9603884974290606E-2</v>
      </c>
      <c r="BF1225" s="41">
        <f t="shared" si="736"/>
        <v>4.0944581984383929E-3</v>
      </c>
      <c r="BG1225" s="41">
        <f t="shared" si="737"/>
        <v>0.62321462578556464</v>
      </c>
      <c r="BH1225" s="41">
        <f t="shared" si="738"/>
        <v>0.26023614549609597</v>
      </c>
      <c r="BI1225" s="41">
        <f t="shared" si="739"/>
        <v>0.11654922871833936</v>
      </c>
      <c r="BJ1225" s="41">
        <f t="shared" si="740"/>
        <v>0</v>
      </c>
      <c r="BK1225" s="41">
        <f t="shared" si="741"/>
        <v>6.2369072557608075E-2</v>
      </c>
      <c r="BL1225" s="41">
        <f t="shared" si="742"/>
        <v>0</v>
      </c>
      <c r="BM1225" s="41">
        <f t="shared" si="743"/>
        <v>0.54513426014092559</v>
      </c>
      <c r="BN1225" s="41">
        <f t="shared" si="744"/>
        <v>0.39249666730146637</v>
      </c>
      <c r="BO1225" s="41">
        <f t="shared" si="745"/>
        <v>0.12169110645591316</v>
      </c>
      <c r="BP1225" s="41">
        <f t="shared" si="746"/>
        <v>0.70624642925157111</v>
      </c>
      <c r="BQ1225" s="41">
        <f t="shared" si="747"/>
        <v>0.1647305275185679</v>
      </c>
      <c r="BR1225" s="41">
        <f t="shared" si="748"/>
        <v>0</v>
      </c>
      <c r="BS1225" s="41">
        <f t="shared" si="749"/>
        <v>6.9986669205865548E-2</v>
      </c>
      <c r="BT1225" s="41">
        <f t="shared" si="750"/>
        <v>0.9300133307941344</v>
      </c>
      <c r="BU1225" s="41">
        <f t="shared" si="751"/>
        <v>7.3319367739478197E-3</v>
      </c>
      <c r="BV1225" s="41">
        <f t="shared" si="752"/>
        <v>0</v>
      </c>
      <c r="BW1225" s="41">
        <f t="shared" si="753"/>
        <v>1</v>
      </c>
      <c r="BX1225" s="41" t="str">
        <f t="shared" si="758"/>
        <v>2016Registered nursesOntario</v>
      </c>
      <c r="BY1225" s="51">
        <f>VLOOKUP(BX1225,'%workplace'!$A$1:$F$381,6,FALSE)</f>
        <v>95609</v>
      </c>
      <c r="BZ1225" s="32">
        <f t="shared" si="759"/>
        <v>0.10984321559685804</v>
      </c>
    </row>
    <row r="1226" spans="1:78" hidden="1" x14ac:dyDescent="0.2">
      <c r="A1226" s="212" t="str">
        <f t="shared" si="757"/>
        <v>2016Registered nursesManitobaAll places of work</v>
      </c>
      <c r="B1226" s="212" t="s">
        <v>7</v>
      </c>
      <c r="C1226" s="212" t="s">
        <v>20</v>
      </c>
      <c r="D1226" s="212" t="s">
        <v>9</v>
      </c>
      <c r="E1226" s="212">
        <v>2016</v>
      </c>
      <c r="F1226" s="221">
        <v>11158</v>
      </c>
      <c r="G1226" s="221">
        <v>1045</v>
      </c>
      <c r="H1226" s="212">
        <v>0</v>
      </c>
      <c r="I1226" s="212">
        <v>1220</v>
      </c>
      <c r="J1226" s="212">
        <v>1628</v>
      </c>
      <c r="K1226" s="212">
        <v>1380</v>
      </c>
      <c r="L1226" s="212">
        <v>1373</v>
      </c>
      <c r="M1226" s="212">
        <v>1468</v>
      </c>
      <c r="N1226" s="212">
        <v>1656</v>
      </c>
      <c r="O1226" s="212">
        <v>1554</v>
      </c>
      <c r="P1226" s="212">
        <v>1225</v>
      </c>
      <c r="Q1226" s="212">
        <v>430</v>
      </c>
      <c r="R1226" s="212">
        <v>146</v>
      </c>
      <c r="S1226" s="212">
        <v>123</v>
      </c>
      <c r="T1226" s="212">
        <v>0</v>
      </c>
      <c r="U1226" s="212">
        <v>11040</v>
      </c>
      <c r="V1226" s="212">
        <v>1163</v>
      </c>
      <c r="W1226" s="212">
        <v>0</v>
      </c>
      <c r="X1226" s="212">
        <v>5554</v>
      </c>
      <c r="Y1226" s="212">
        <v>5621</v>
      </c>
      <c r="Z1226" s="212">
        <v>1028</v>
      </c>
      <c r="AA1226" s="212">
        <v>0</v>
      </c>
      <c r="AB1226" s="212">
        <v>846</v>
      </c>
      <c r="AC1226" s="212">
        <v>132</v>
      </c>
      <c r="AD1226" s="212">
        <v>1968</v>
      </c>
      <c r="AE1226" s="212">
        <v>9257</v>
      </c>
      <c r="AF1226" s="212">
        <v>925</v>
      </c>
      <c r="AG1226" s="212">
        <v>9826</v>
      </c>
      <c r="AH1226" s="212">
        <v>1012</v>
      </c>
      <c r="AI1226" s="212">
        <v>396</v>
      </c>
      <c r="AJ1226" s="212">
        <v>2714</v>
      </c>
      <c r="AK1226" s="212">
        <v>9489</v>
      </c>
      <c r="AL1226" s="212">
        <v>44</v>
      </c>
      <c r="AM1226" s="212">
        <v>0</v>
      </c>
      <c r="AN1226" s="212">
        <v>12203</v>
      </c>
      <c r="AO1226" s="41">
        <f t="shared" si="754"/>
        <v>0.91436532000327786</v>
      </c>
      <c r="AP1226" s="41">
        <f t="shared" si="755"/>
        <v>8.5634679996722113E-2</v>
      </c>
      <c r="AQ1226" s="41">
        <f t="shared" si="756"/>
        <v>0</v>
      </c>
      <c r="AR1226" s="41">
        <f t="shared" si="722"/>
        <v>9.9975415881340651E-2</v>
      </c>
      <c r="AS1226" s="41">
        <f t="shared" si="723"/>
        <v>0.13340981725805129</v>
      </c>
      <c r="AT1226" s="41">
        <f t="shared" si="724"/>
        <v>0.11308694583299189</v>
      </c>
      <c r="AU1226" s="41">
        <f t="shared" si="725"/>
        <v>0.11251331639760714</v>
      </c>
      <c r="AV1226" s="41">
        <f t="shared" si="726"/>
        <v>0.12029828730640006</v>
      </c>
      <c r="AW1226" s="41">
        <f t="shared" si="727"/>
        <v>0.13570433499959025</v>
      </c>
      <c r="AX1226" s="41">
        <f t="shared" si="728"/>
        <v>0.1273457346554126</v>
      </c>
      <c r="AY1226" s="41">
        <f t="shared" si="729"/>
        <v>0.10038515119232976</v>
      </c>
      <c r="AZ1226" s="41">
        <f t="shared" si="730"/>
        <v>3.523723674506269E-2</v>
      </c>
      <c r="BA1226" s="41">
        <f t="shared" si="731"/>
        <v>1.1964271080881751E-2</v>
      </c>
      <c r="BB1226" s="41">
        <f t="shared" si="732"/>
        <v>1.0079488650331885E-2</v>
      </c>
      <c r="BC1226" s="41">
        <f t="shared" si="733"/>
        <v>0</v>
      </c>
      <c r="BD1226" s="41">
        <f t="shared" si="734"/>
        <v>0.90469556666393514</v>
      </c>
      <c r="BE1226" s="41">
        <f t="shared" si="735"/>
        <v>9.5304433336064906E-2</v>
      </c>
      <c r="BF1226" s="41">
        <f t="shared" si="736"/>
        <v>0</v>
      </c>
      <c r="BG1226" s="41">
        <f t="shared" si="737"/>
        <v>0.45513398344669342</v>
      </c>
      <c r="BH1226" s="41">
        <f t="shared" si="738"/>
        <v>0.46062443661394736</v>
      </c>
      <c r="BI1226" s="41">
        <f t="shared" si="739"/>
        <v>8.4241579939359171E-2</v>
      </c>
      <c r="BJ1226" s="41">
        <f t="shared" si="740"/>
        <v>0</v>
      </c>
      <c r="BK1226" s="41">
        <f t="shared" si="741"/>
        <v>6.9327214619355898E-2</v>
      </c>
      <c r="BL1226" s="41">
        <f t="shared" si="742"/>
        <v>1.0817012210112267E-2</v>
      </c>
      <c r="BM1226" s="41">
        <f t="shared" si="743"/>
        <v>0.16127181840531016</v>
      </c>
      <c r="BN1226" s="41">
        <f t="shared" si="744"/>
        <v>0.75858395476522167</v>
      </c>
      <c r="BO1226" s="41">
        <f t="shared" si="745"/>
        <v>7.5801032532983689E-2</v>
      </c>
      <c r="BP1226" s="41">
        <f t="shared" si="746"/>
        <v>0.80521183315578138</v>
      </c>
      <c r="BQ1226" s="41">
        <f t="shared" si="747"/>
        <v>8.2930426944194044E-2</v>
      </c>
      <c r="BR1226" s="41">
        <f t="shared" si="748"/>
        <v>3.2451036630336799E-2</v>
      </c>
      <c r="BS1226" s="41">
        <f t="shared" si="749"/>
        <v>0.22240432680488403</v>
      </c>
      <c r="BT1226" s="41">
        <f t="shared" si="750"/>
        <v>0.77759567319511591</v>
      </c>
      <c r="BU1226" s="41">
        <f t="shared" si="751"/>
        <v>3.6056707367040893E-3</v>
      </c>
      <c r="BV1226" s="41">
        <f t="shared" si="752"/>
        <v>0</v>
      </c>
      <c r="BW1226" s="41">
        <f t="shared" si="753"/>
        <v>1</v>
      </c>
      <c r="BX1226" s="41" t="str">
        <f t="shared" si="758"/>
        <v>2016Registered nursesManitoba</v>
      </c>
      <c r="BY1226" s="51">
        <f>VLOOKUP(BX1226,'%workplace'!$A$1:$F$393,6,FALSE)</f>
        <v>12203</v>
      </c>
      <c r="BZ1226" s="32">
        <f t="shared" si="759"/>
        <v>1</v>
      </c>
    </row>
    <row r="1227" spans="1:78" ht="15" hidden="1" x14ac:dyDescent="0.25">
      <c r="A1227" s="212" t="str">
        <f t="shared" si="757"/>
        <v>2016Registered nursesManitobaCommunity health</v>
      </c>
      <c r="B1227" s="212" t="s">
        <v>7</v>
      </c>
      <c r="C1227" s="212" t="s">
        <v>20</v>
      </c>
      <c r="D1227" s="212" t="s">
        <v>11</v>
      </c>
      <c r="E1227" s="212">
        <v>2016</v>
      </c>
      <c r="F1227" s="129" t="s">
        <v>233</v>
      </c>
      <c r="G1227" s="129" t="s">
        <v>233</v>
      </c>
      <c r="H1227" s="129" t="s">
        <v>233</v>
      </c>
      <c r="I1227" s="212">
        <v>50</v>
      </c>
      <c r="J1227" s="212">
        <v>188</v>
      </c>
      <c r="K1227" s="212">
        <v>239</v>
      </c>
      <c r="L1227" s="212">
        <v>239</v>
      </c>
      <c r="M1227" s="212">
        <v>271</v>
      </c>
      <c r="N1227" s="212">
        <v>317</v>
      </c>
      <c r="O1227" s="212">
        <v>302</v>
      </c>
      <c r="P1227" s="212">
        <v>218</v>
      </c>
      <c r="Q1227" s="212">
        <v>84</v>
      </c>
      <c r="R1227" s="212">
        <v>28</v>
      </c>
      <c r="S1227" s="212">
        <v>1</v>
      </c>
      <c r="T1227" s="212">
        <v>0</v>
      </c>
      <c r="U1227" s="212">
        <v>1856</v>
      </c>
      <c r="V1227" s="212">
        <v>81</v>
      </c>
      <c r="W1227" s="212">
        <v>0</v>
      </c>
      <c r="X1227" s="212">
        <v>989</v>
      </c>
      <c r="Y1227" s="212">
        <v>784</v>
      </c>
      <c r="Z1227" s="212">
        <v>164</v>
      </c>
      <c r="AA1227" s="212">
        <v>0</v>
      </c>
      <c r="AB1227" s="212">
        <v>138</v>
      </c>
      <c r="AC1227" s="212">
        <v>13</v>
      </c>
      <c r="AD1227" s="212">
        <v>241</v>
      </c>
      <c r="AE1227" s="212">
        <v>1545</v>
      </c>
      <c r="AF1227" s="212">
        <v>116</v>
      </c>
      <c r="AG1227" s="212">
        <v>1613</v>
      </c>
      <c r="AH1227" s="212">
        <v>152</v>
      </c>
      <c r="AI1227" s="212">
        <v>54</v>
      </c>
      <c r="AJ1227" s="212">
        <v>581</v>
      </c>
      <c r="AK1227" s="212">
        <v>1356</v>
      </c>
      <c r="AL1227" s="212">
        <v>2</v>
      </c>
      <c r="AM1227" s="212">
        <v>0</v>
      </c>
      <c r="AN1227" s="212">
        <v>1937</v>
      </c>
      <c r="AO1227" s="41" t="e">
        <f t="shared" si="754"/>
        <v>#VALUE!</v>
      </c>
      <c r="AP1227" s="41" t="e">
        <f t="shared" si="755"/>
        <v>#VALUE!</v>
      </c>
      <c r="AQ1227" s="41" t="e">
        <f t="shared" si="756"/>
        <v>#VALUE!</v>
      </c>
      <c r="AR1227" s="41">
        <f t="shared" si="722"/>
        <v>2.581311306143521E-2</v>
      </c>
      <c r="AS1227" s="41">
        <f t="shared" si="723"/>
        <v>9.7057305110996389E-2</v>
      </c>
      <c r="AT1227" s="41">
        <f t="shared" si="724"/>
        <v>0.1233866804336603</v>
      </c>
      <c r="AU1227" s="41">
        <f t="shared" si="725"/>
        <v>0.1233866804336603</v>
      </c>
      <c r="AV1227" s="41">
        <f t="shared" si="726"/>
        <v>0.13990707279297884</v>
      </c>
      <c r="AW1227" s="41">
        <f t="shared" si="727"/>
        <v>0.16365513680949922</v>
      </c>
      <c r="AX1227" s="41">
        <f t="shared" si="728"/>
        <v>0.15591120289106866</v>
      </c>
      <c r="AY1227" s="41">
        <f t="shared" si="729"/>
        <v>0.11254517294785751</v>
      </c>
      <c r="AZ1227" s="41">
        <f t="shared" si="730"/>
        <v>4.3366029943211148E-2</v>
      </c>
      <c r="BA1227" s="41">
        <f t="shared" si="731"/>
        <v>1.4455343314403717E-2</v>
      </c>
      <c r="BB1227" s="41">
        <f t="shared" si="732"/>
        <v>5.1626226122870422E-4</v>
      </c>
      <c r="BC1227" s="41">
        <f t="shared" si="733"/>
        <v>0</v>
      </c>
      <c r="BD1227" s="41">
        <f t="shared" si="734"/>
        <v>0.95818275684047494</v>
      </c>
      <c r="BE1227" s="41">
        <f t="shared" si="735"/>
        <v>4.1817243159525036E-2</v>
      </c>
      <c r="BF1227" s="41">
        <f t="shared" si="736"/>
        <v>0</v>
      </c>
      <c r="BG1227" s="41">
        <f t="shared" si="737"/>
        <v>0.51058337635518847</v>
      </c>
      <c r="BH1227" s="41">
        <f t="shared" si="738"/>
        <v>0.40474961280330407</v>
      </c>
      <c r="BI1227" s="41">
        <f t="shared" si="739"/>
        <v>8.466701084150749E-2</v>
      </c>
      <c r="BJ1227" s="41">
        <f t="shared" si="740"/>
        <v>0</v>
      </c>
      <c r="BK1227" s="41">
        <f t="shared" si="741"/>
        <v>7.1244192049561172E-2</v>
      </c>
      <c r="BL1227" s="41">
        <f t="shared" si="742"/>
        <v>6.7114093959731542E-3</v>
      </c>
      <c r="BM1227" s="41">
        <f t="shared" si="743"/>
        <v>0.1244192049561177</v>
      </c>
      <c r="BN1227" s="41">
        <f t="shared" si="744"/>
        <v>0.79762519359834794</v>
      </c>
      <c r="BO1227" s="41">
        <f t="shared" si="745"/>
        <v>5.9886422302529684E-2</v>
      </c>
      <c r="BP1227" s="41">
        <f t="shared" si="746"/>
        <v>0.83273102736189986</v>
      </c>
      <c r="BQ1227" s="41">
        <f t="shared" si="747"/>
        <v>7.847186370676304E-2</v>
      </c>
      <c r="BR1227" s="41">
        <f t="shared" si="748"/>
        <v>2.7878162106350027E-2</v>
      </c>
      <c r="BS1227" s="41">
        <f t="shared" si="749"/>
        <v>0.29994837377387712</v>
      </c>
      <c r="BT1227" s="41">
        <f t="shared" si="750"/>
        <v>0.70005162622612283</v>
      </c>
      <c r="BU1227" s="41">
        <f t="shared" si="751"/>
        <v>1.0325245224574084E-3</v>
      </c>
      <c r="BV1227" s="41">
        <f t="shared" si="752"/>
        <v>0</v>
      </c>
      <c r="BW1227" s="41">
        <f t="shared" si="753"/>
        <v>1</v>
      </c>
      <c r="BX1227" s="41" t="str">
        <f t="shared" si="758"/>
        <v>2016Registered nursesManitoba</v>
      </c>
      <c r="BY1227" s="51">
        <f>VLOOKUP(BX1227,'%workplace'!$A$1:$F$393,6,FALSE)</f>
        <v>12203</v>
      </c>
      <c r="BZ1227" s="32">
        <f t="shared" si="759"/>
        <v>0.15873145947717773</v>
      </c>
    </row>
    <row r="1228" spans="1:78" ht="15" hidden="1" x14ac:dyDescent="0.25">
      <c r="A1228" s="212" t="str">
        <f t="shared" si="757"/>
        <v>2016Registered nursesManitobaNursing home/long-term care</v>
      </c>
      <c r="B1228" s="212" t="s">
        <v>7</v>
      </c>
      <c r="C1228" s="212" t="s">
        <v>20</v>
      </c>
      <c r="D1228" s="212" t="s">
        <v>12</v>
      </c>
      <c r="E1228" s="212">
        <v>2016</v>
      </c>
      <c r="F1228" s="129" t="s">
        <v>233</v>
      </c>
      <c r="G1228" s="129" t="s">
        <v>233</v>
      </c>
      <c r="H1228" s="129" t="s">
        <v>233</v>
      </c>
      <c r="I1228" s="212">
        <v>87</v>
      </c>
      <c r="J1228" s="212">
        <v>127</v>
      </c>
      <c r="K1228" s="212">
        <v>96</v>
      </c>
      <c r="L1228" s="212">
        <v>154</v>
      </c>
      <c r="M1228" s="212">
        <v>194</v>
      </c>
      <c r="N1228" s="212">
        <v>199</v>
      </c>
      <c r="O1228" s="212">
        <v>243</v>
      </c>
      <c r="P1228" s="212">
        <v>196</v>
      </c>
      <c r="Q1228" s="212">
        <v>91</v>
      </c>
      <c r="R1228" s="212">
        <v>33</v>
      </c>
      <c r="S1228" s="212">
        <v>5</v>
      </c>
      <c r="T1228" s="212">
        <v>0</v>
      </c>
      <c r="U1228" s="212">
        <v>1066</v>
      </c>
      <c r="V1228" s="212">
        <v>359</v>
      </c>
      <c r="W1228" s="212">
        <v>0</v>
      </c>
      <c r="X1228" s="212">
        <v>590</v>
      </c>
      <c r="Y1228" s="212">
        <v>678</v>
      </c>
      <c r="Z1228" s="212">
        <v>157</v>
      </c>
      <c r="AA1228" s="212">
        <v>0</v>
      </c>
      <c r="AB1228" s="212">
        <v>236</v>
      </c>
      <c r="AC1228" s="212">
        <v>9</v>
      </c>
      <c r="AD1228" s="212">
        <v>149</v>
      </c>
      <c r="AE1228" s="212">
        <v>1031</v>
      </c>
      <c r="AF1228" s="212">
        <v>136</v>
      </c>
      <c r="AG1228" s="212">
        <v>1159</v>
      </c>
      <c r="AH1228" s="212">
        <v>87</v>
      </c>
      <c r="AI1228" s="212">
        <v>40</v>
      </c>
      <c r="AJ1228" s="212">
        <v>421</v>
      </c>
      <c r="AK1228" s="212">
        <v>1004</v>
      </c>
      <c r="AL1228" s="212">
        <v>3</v>
      </c>
      <c r="AM1228" s="212">
        <v>0</v>
      </c>
      <c r="AN1228" s="212">
        <v>1425</v>
      </c>
      <c r="AO1228" s="41" t="e">
        <f t="shared" si="754"/>
        <v>#VALUE!</v>
      </c>
      <c r="AP1228" s="41" t="e">
        <f t="shared" si="755"/>
        <v>#VALUE!</v>
      </c>
      <c r="AQ1228" s="41" t="e">
        <f t="shared" si="756"/>
        <v>#VALUE!</v>
      </c>
      <c r="AR1228" s="41">
        <f t="shared" si="722"/>
        <v>6.1052631578947365E-2</v>
      </c>
      <c r="AS1228" s="41">
        <f t="shared" si="723"/>
        <v>8.9122807017543854E-2</v>
      </c>
      <c r="AT1228" s="41">
        <f t="shared" si="724"/>
        <v>6.7368421052631577E-2</v>
      </c>
      <c r="AU1228" s="41">
        <f t="shared" si="725"/>
        <v>0.1080701754385965</v>
      </c>
      <c r="AV1228" s="41">
        <f t="shared" si="726"/>
        <v>0.13614035087719298</v>
      </c>
      <c r="AW1228" s="41">
        <f t="shared" si="727"/>
        <v>0.13964912280701755</v>
      </c>
      <c r="AX1228" s="41">
        <f t="shared" si="728"/>
        <v>0.17052631578947369</v>
      </c>
      <c r="AY1228" s="41">
        <f t="shared" si="729"/>
        <v>0.1375438596491228</v>
      </c>
      <c r="AZ1228" s="41">
        <f t="shared" si="730"/>
        <v>6.3859649122807019E-2</v>
      </c>
      <c r="BA1228" s="41">
        <f t="shared" si="731"/>
        <v>2.3157894736842106E-2</v>
      </c>
      <c r="BB1228" s="41">
        <f t="shared" si="732"/>
        <v>3.5087719298245615E-3</v>
      </c>
      <c r="BC1228" s="41">
        <f t="shared" si="733"/>
        <v>0</v>
      </c>
      <c r="BD1228" s="41">
        <f t="shared" si="734"/>
        <v>0.74807017543859644</v>
      </c>
      <c r="BE1228" s="41">
        <f t="shared" si="735"/>
        <v>0.2519298245614035</v>
      </c>
      <c r="BF1228" s="41">
        <f t="shared" si="736"/>
        <v>0</v>
      </c>
      <c r="BG1228" s="41">
        <f t="shared" si="737"/>
        <v>0.41403508771929826</v>
      </c>
      <c r="BH1228" s="41">
        <f t="shared" si="738"/>
        <v>0.47578947368421054</v>
      </c>
      <c r="BI1228" s="41">
        <f t="shared" si="739"/>
        <v>0.11017543859649123</v>
      </c>
      <c r="BJ1228" s="41">
        <f t="shared" si="740"/>
        <v>0</v>
      </c>
      <c r="BK1228" s="41">
        <f t="shared" si="741"/>
        <v>0.1656140350877193</v>
      </c>
      <c r="BL1228" s="41">
        <f t="shared" si="742"/>
        <v>6.3157894736842104E-3</v>
      </c>
      <c r="BM1228" s="41">
        <f t="shared" si="743"/>
        <v>0.10456140350877192</v>
      </c>
      <c r="BN1228" s="41">
        <f t="shared" si="744"/>
        <v>0.72350877192982455</v>
      </c>
      <c r="BO1228" s="41">
        <f t="shared" si="745"/>
        <v>9.5438596491228073E-2</v>
      </c>
      <c r="BP1228" s="41">
        <f t="shared" si="746"/>
        <v>0.81333333333333335</v>
      </c>
      <c r="BQ1228" s="41">
        <f t="shared" si="747"/>
        <v>6.1052631578947365E-2</v>
      </c>
      <c r="BR1228" s="41">
        <f t="shared" si="748"/>
        <v>2.8070175438596492E-2</v>
      </c>
      <c r="BS1228" s="41">
        <f t="shared" si="749"/>
        <v>0.29543859649122806</v>
      </c>
      <c r="BT1228" s="41">
        <f t="shared" si="750"/>
        <v>0.70456140350877194</v>
      </c>
      <c r="BU1228" s="41">
        <f t="shared" si="751"/>
        <v>2.1052631578947368E-3</v>
      </c>
      <c r="BV1228" s="41">
        <f t="shared" si="752"/>
        <v>0</v>
      </c>
      <c r="BW1228" s="41">
        <f t="shared" si="753"/>
        <v>1</v>
      </c>
      <c r="BX1228" s="41" t="str">
        <f t="shared" si="758"/>
        <v>2016Registered nursesManitoba</v>
      </c>
      <c r="BY1228" s="51">
        <f>VLOOKUP(BX1228,'%workplace'!$A$1:$F$393,6,FALSE)</f>
        <v>12203</v>
      </c>
      <c r="BZ1228" s="32">
        <f t="shared" si="759"/>
        <v>0.1167745636318938</v>
      </c>
    </row>
    <row r="1229" spans="1:78" ht="15" hidden="1" x14ac:dyDescent="0.25">
      <c r="A1229" s="212" t="str">
        <f t="shared" si="757"/>
        <v>2016Registered nursesManitobaHospital</v>
      </c>
      <c r="B1229" s="212" t="s">
        <v>7</v>
      </c>
      <c r="C1229" s="212" t="s">
        <v>20</v>
      </c>
      <c r="D1229" s="212" t="s">
        <v>10</v>
      </c>
      <c r="E1229" s="212">
        <v>2016</v>
      </c>
      <c r="F1229" s="129" t="s">
        <v>233</v>
      </c>
      <c r="G1229" s="129" t="s">
        <v>233</v>
      </c>
      <c r="H1229" s="129" t="s">
        <v>233</v>
      </c>
      <c r="I1229" s="212">
        <v>1058</v>
      </c>
      <c r="J1229" s="212">
        <v>1233</v>
      </c>
      <c r="K1229" s="212">
        <v>939</v>
      </c>
      <c r="L1229" s="212">
        <v>839</v>
      </c>
      <c r="M1229" s="212">
        <v>814</v>
      </c>
      <c r="N1229" s="212">
        <v>912</v>
      </c>
      <c r="O1229" s="212">
        <v>794</v>
      </c>
      <c r="P1229" s="212">
        <v>588</v>
      </c>
      <c r="Q1229" s="212">
        <v>170</v>
      </c>
      <c r="R1229" s="212">
        <v>58</v>
      </c>
      <c r="S1229" s="212">
        <v>115</v>
      </c>
      <c r="T1229" s="212">
        <v>0</v>
      </c>
      <c r="U1229" s="212">
        <v>6845</v>
      </c>
      <c r="V1229" s="212">
        <v>675</v>
      </c>
      <c r="W1229" s="212">
        <v>0</v>
      </c>
      <c r="X1229" s="212">
        <v>3152</v>
      </c>
      <c r="Y1229" s="212">
        <v>3774</v>
      </c>
      <c r="Z1229" s="212">
        <v>594</v>
      </c>
      <c r="AA1229" s="212">
        <v>0</v>
      </c>
      <c r="AB1229" s="212">
        <v>313</v>
      </c>
      <c r="AC1229" s="212">
        <v>70</v>
      </c>
      <c r="AD1229" s="212">
        <v>823</v>
      </c>
      <c r="AE1229" s="212">
        <v>6314</v>
      </c>
      <c r="AF1229" s="212">
        <v>384</v>
      </c>
      <c r="AG1229" s="212">
        <v>6526</v>
      </c>
      <c r="AH1229" s="212">
        <v>379</v>
      </c>
      <c r="AI1229" s="212">
        <v>211</v>
      </c>
      <c r="AJ1229" s="212">
        <v>1499</v>
      </c>
      <c r="AK1229" s="212">
        <v>6021</v>
      </c>
      <c r="AL1229" s="212">
        <v>20</v>
      </c>
      <c r="AM1229" s="212">
        <v>0</v>
      </c>
      <c r="AN1229" s="212">
        <v>7520</v>
      </c>
      <c r="AO1229" s="41" t="e">
        <f t="shared" si="754"/>
        <v>#VALUE!</v>
      </c>
      <c r="AP1229" s="41" t="e">
        <f t="shared" si="755"/>
        <v>#VALUE!</v>
      </c>
      <c r="AQ1229" s="41" t="e">
        <f t="shared" si="756"/>
        <v>#VALUE!</v>
      </c>
      <c r="AR1229" s="41">
        <f t="shared" si="722"/>
        <v>0.14069148936170212</v>
      </c>
      <c r="AS1229" s="41">
        <f t="shared" si="723"/>
        <v>0.1639627659574468</v>
      </c>
      <c r="AT1229" s="41">
        <f t="shared" si="724"/>
        <v>0.12486702127659574</v>
      </c>
      <c r="AU1229" s="41">
        <f t="shared" si="725"/>
        <v>0.11156914893617022</v>
      </c>
      <c r="AV1229" s="41">
        <f t="shared" si="726"/>
        <v>0.10824468085106383</v>
      </c>
      <c r="AW1229" s="41">
        <f t="shared" si="727"/>
        <v>0.12127659574468085</v>
      </c>
      <c r="AX1229" s="41">
        <f t="shared" si="728"/>
        <v>0.10558510638297873</v>
      </c>
      <c r="AY1229" s="41">
        <f t="shared" si="729"/>
        <v>7.8191489361702129E-2</v>
      </c>
      <c r="AZ1229" s="41">
        <f t="shared" si="730"/>
        <v>2.2606382978723406E-2</v>
      </c>
      <c r="BA1229" s="41">
        <f t="shared" si="731"/>
        <v>7.7127659574468084E-3</v>
      </c>
      <c r="BB1229" s="41">
        <f t="shared" si="732"/>
        <v>1.5292553191489361E-2</v>
      </c>
      <c r="BC1229" s="41">
        <f t="shared" si="733"/>
        <v>0</v>
      </c>
      <c r="BD1229" s="41">
        <f t="shared" si="734"/>
        <v>0.91023936170212771</v>
      </c>
      <c r="BE1229" s="41">
        <f t="shared" si="735"/>
        <v>8.9760638297872342E-2</v>
      </c>
      <c r="BF1229" s="41">
        <f t="shared" si="736"/>
        <v>0</v>
      </c>
      <c r="BG1229" s="41">
        <f t="shared" si="737"/>
        <v>0.41914893617021276</v>
      </c>
      <c r="BH1229" s="41">
        <f t="shared" si="738"/>
        <v>0.50186170212765957</v>
      </c>
      <c r="BI1229" s="41">
        <f t="shared" si="739"/>
        <v>7.8989361702127656E-2</v>
      </c>
      <c r="BJ1229" s="41">
        <f t="shared" si="740"/>
        <v>0</v>
      </c>
      <c r="BK1229" s="41">
        <f t="shared" si="741"/>
        <v>4.1622340425531916E-2</v>
      </c>
      <c r="BL1229" s="41">
        <f t="shared" si="742"/>
        <v>9.3085106382978719E-3</v>
      </c>
      <c r="BM1229" s="41">
        <f t="shared" si="743"/>
        <v>0.10944148936170213</v>
      </c>
      <c r="BN1229" s="41">
        <f t="shared" si="744"/>
        <v>0.83962765957446805</v>
      </c>
      <c r="BO1229" s="41">
        <f t="shared" si="745"/>
        <v>5.106382978723404E-2</v>
      </c>
      <c r="BP1229" s="41">
        <f t="shared" si="746"/>
        <v>0.86781914893617018</v>
      </c>
      <c r="BQ1229" s="41">
        <f t="shared" si="747"/>
        <v>5.0398936170212766E-2</v>
      </c>
      <c r="BR1229" s="41">
        <f t="shared" si="748"/>
        <v>2.8058510638297871E-2</v>
      </c>
      <c r="BS1229" s="41">
        <f t="shared" si="749"/>
        <v>0.19933510638297872</v>
      </c>
      <c r="BT1229" s="41">
        <f t="shared" si="750"/>
        <v>0.80066489361702131</v>
      </c>
      <c r="BU1229" s="41">
        <f t="shared" si="751"/>
        <v>2.6595744680851063E-3</v>
      </c>
      <c r="BV1229" s="41">
        <f t="shared" si="752"/>
        <v>0</v>
      </c>
      <c r="BW1229" s="41">
        <f t="shared" si="753"/>
        <v>1</v>
      </c>
      <c r="BX1229" s="41" t="str">
        <f t="shared" si="758"/>
        <v>2016Registered nursesManitoba</v>
      </c>
      <c r="BY1229" s="51">
        <f>VLOOKUP(BX1229,'%workplace'!$A$1:$F$393,6,FALSE)</f>
        <v>12203</v>
      </c>
      <c r="BZ1229" s="32">
        <f t="shared" si="759"/>
        <v>0.61624190772760801</v>
      </c>
    </row>
    <row r="1230" spans="1:78" ht="15" hidden="1" x14ac:dyDescent="0.25">
      <c r="A1230" s="212" t="str">
        <f t="shared" si="757"/>
        <v>2016Registered nursesManitobaOther places of work</v>
      </c>
      <c r="B1230" s="212" t="s">
        <v>7</v>
      </c>
      <c r="C1230" s="212" t="s">
        <v>20</v>
      </c>
      <c r="D1230" s="212" t="s">
        <v>13</v>
      </c>
      <c r="E1230" s="212">
        <v>2016</v>
      </c>
      <c r="F1230" s="129" t="s">
        <v>233</v>
      </c>
      <c r="G1230" s="129" t="s">
        <v>233</v>
      </c>
      <c r="H1230" s="129" t="s">
        <v>233</v>
      </c>
      <c r="I1230" s="212">
        <v>18</v>
      </c>
      <c r="J1230" s="212">
        <v>74</v>
      </c>
      <c r="K1230" s="212">
        <v>100</v>
      </c>
      <c r="L1230" s="212">
        <v>136</v>
      </c>
      <c r="M1230" s="212">
        <v>186</v>
      </c>
      <c r="N1230" s="212">
        <v>222</v>
      </c>
      <c r="O1230" s="212">
        <v>200</v>
      </c>
      <c r="P1230" s="212">
        <v>218</v>
      </c>
      <c r="Q1230" s="212">
        <v>82</v>
      </c>
      <c r="R1230" s="212">
        <v>26</v>
      </c>
      <c r="S1230" s="212">
        <v>2</v>
      </c>
      <c r="T1230" s="212">
        <v>0</v>
      </c>
      <c r="U1230" s="212">
        <v>1219</v>
      </c>
      <c r="V1230" s="212">
        <v>45</v>
      </c>
      <c r="W1230" s="212">
        <v>0</v>
      </c>
      <c r="X1230" s="212">
        <v>804</v>
      </c>
      <c r="Y1230" s="212">
        <v>352</v>
      </c>
      <c r="Z1230" s="212">
        <v>108</v>
      </c>
      <c r="AA1230" s="212">
        <v>0</v>
      </c>
      <c r="AB1230" s="212">
        <v>158</v>
      </c>
      <c r="AC1230" s="212">
        <v>6</v>
      </c>
      <c r="AD1230" s="212">
        <v>749</v>
      </c>
      <c r="AE1230" s="212">
        <v>351</v>
      </c>
      <c r="AF1230" s="212">
        <v>285</v>
      </c>
      <c r="AG1230" s="212">
        <v>498</v>
      </c>
      <c r="AH1230" s="212">
        <v>385</v>
      </c>
      <c r="AI1230" s="212">
        <v>89</v>
      </c>
      <c r="AJ1230" s="212">
        <v>200</v>
      </c>
      <c r="AK1230" s="212">
        <v>1064</v>
      </c>
      <c r="AL1230" s="212">
        <v>7</v>
      </c>
      <c r="AM1230" s="212">
        <v>0</v>
      </c>
      <c r="AN1230" s="212">
        <v>1264</v>
      </c>
      <c r="AO1230" s="41" t="e">
        <f t="shared" si="754"/>
        <v>#VALUE!</v>
      </c>
      <c r="AP1230" s="41" t="e">
        <f t="shared" si="755"/>
        <v>#VALUE!</v>
      </c>
      <c r="AQ1230" s="41" t="e">
        <f t="shared" si="756"/>
        <v>#VALUE!</v>
      </c>
      <c r="AR1230" s="41">
        <f t="shared" si="722"/>
        <v>1.4240506329113924E-2</v>
      </c>
      <c r="AS1230" s="41">
        <f t="shared" si="723"/>
        <v>5.8544303797468354E-2</v>
      </c>
      <c r="AT1230" s="41">
        <f t="shared" si="724"/>
        <v>7.9113924050632917E-2</v>
      </c>
      <c r="AU1230" s="41">
        <f t="shared" si="725"/>
        <v>0.10759493670886076</v>
      </c>
      <c r="AV1230" s="41">
        <f t="shared" si="726"/>
        <v>0.14715189873417722</v>
      </c>
      <c r="AW1230" s="41">
        <f t="shared" si="727"/>
        <v>0.17563291139240506</v>
      </c>
      <c r="AX1230" s="41">
        <f t="shared" si="728"/>
        <v>0.15822784810126583</v>
      </c>
      <c r="AY1230" s="41">
        <f t="shared" si="729"/>
        <v>0.17246835443037975</v>
      </c>
      <c r="AZ1230" s="41">
        <f t="shared" si="730"/>
        <v>6.4873417721518986E-2</v>
      </c>
      <c r="BA1230" s="41">
        <f t="shared" si="731"/>
        <v>2.0569620253164556E-2</v>
      </c>
      <c r="BB1230" s="41">
        <f t="shared" si="732"/>
        <v>1.5822784810126582E-3</v>
      </c>
      <c r="BC1230" s="41">
        <f t="shared" si="733"/>
        <v>0</v>
      </c>
      <c r="BD1230" s="41">
        <f t="shared" si="734"/>
        <v>0.96439873417721522</v>
      </c>
      <c r="BE1230" s="41">
        <f t="shared" si="735"/>
        <v>3.5601265822784812E-2</v>
      </c>
      <c r="BF1230" s="41">
        <f t="shared" si="736"/>
        <v>0</v>
      </c>
      <c r="BG1230" s="41">
        <f t="shared" si="737"/>
        <v>0.63607594936708856</v>
      </c>
      <c r="BH1230" s="41">
        <f t="shared" si="738"/>
        <v>0.27848101265822783</v>
      </c>
      <c r="BI1230" s="41">
        <f t="shared" si="739"/>
        <v>8.5443037974683542E-2</v>
      </c>
      <c r="BJ1230" s="41">
        <f t="shared" si="740"/>
        <v>0</v>
      </c>
      <c r="BK1230" s="41">
        <f t="shared" si="741"/>
        <v>0.125</v>
      </c>
      <c r="BL1230" s="41">
        <f t="shared" si="742"/>
        <v>4.7468354430379748E-3</v>
      </c>
      <c r="BM1230" s="41">
        <f t="shared" si="743"/>
        <v>0.59256329113924056</v>
      </c>
      <c r="BN1230" s="41">
        <f t="shared" si="744"/>
        <v>0.2776898734177215</v>
      </c>
      <c r="BO1230" s="41">
        <f t="shared" si="745"/>
        <v>0.22547468354430381</v>
      </c>
      <c r="BP1230" s="41">
        <f t="shared" si="746"/>
        <v>0.39398734177215189</v>
      </c>
      <c r="BQ1230" s="41">
        <f t="shared" si="747"/>
        <v>0.30458860759493672</v>
      </c>
      <c r="BR1230" s="41">
        <f t="shared" si="748"/>
        <v>7.0411392405063292E-2</v>
      </c>
      <c r="BS1230" s="41">
        <f t="shared" si="749"/>
        <v>0.15822784810126583</v>
      </c>
      <c r="BT1230" s="41">
        <f t="shared" si="750"/>
        <v>0.84177215189873422</v>
      </c>
      <c r="BU1230" s="41">
        <f t="shared" si="751"/>
        <v>5.5379746835443038E-3</v>
      </c>
      <c r="BV1230" s="41">
        <f t="shared" si="752"/>
        <v>0</v>
      </c>
      <c r="BW1230" s="41">
        <f t="shared" si="753"/>
        <v>1</v>
      </c>
      <c r="BX1230" s="41" t="str">
        <f t="shared" si="758"/>
        <v>2016Registered nursesManitoba</v>
      </c>
      <c r="BY1230" s="51">
        <f>VLOOKUP(BX1230,'%workplace'!$A$1:$F$393,6,FALSE)</f>
        <v>12203</v>
      </c>
      <c r="BZ1230" s="32">
        <f t="shared" si="759"/>
        <v>0.10358108661804474</v>
      </c>
    </row>
    <row r="1231" spans="1:78" ht="15" hidden="1" x14ac:dyDescent="0.25">
      <c r="A1231" s="212" t="str">
        <f t="shared" si="757"/>
        <v>2016Registered nursesManitobaUnknown places of work</v>
      </c>
      <c r="B1231" s="212" t="s">
        <v>7</v>
      </c>
      <c r="C1231" s="212" t="s">
        <v>20</v>
      </c>
      <c r="D1231" s="212" t="s">
        <v>49</v>
      </c>
      <c r="E1231" s="212">
        <v>2016</v>
      </c>
      <c r="F1231" s="129" t="s">
        <v>233</v>
      </c>
      <c r="G1231" s="129" t="s">
        <v>233</v>
      </c>
      <c r="H1231" s="129" t="s">
        <v>233</v>
      </c>
      <c r="I1231" s="212">
        <v>7</v>
      </c>
      <c r="J1231" s="212">
        <v>6</v>
      </c>
      <c r="K1231" s="212">
        <v>6</v>
      </c>
      <c r="L1231" s="212">
        <v>5</v>
      </c>
      <c r="M1231" s="212">
        <v>3</v>
      </c>
      <c r="N1231" s="212">
        <v>6</v>
      </c>
      <c r="O1231" s="212">
        <v>15</v>
      </c>
      <c r="P1231" s="212">
        <v>5</v>
      </c>
      <c r="Q1231" s="212">
        <v>3</v>
      </c>
      <c r="R1231" s="212">
        <v>1</v>
      </c>
      <c r="S1231" s="212">
        <v>0</v>
      </c>
      <c r="T1231" s="212">
        <v>0</v>
      </c>
      <c r="U1231" s="212">
        <v>54</v>
      </c>
      <c r="V1231" s="212">
        <v>3</v>
      </c>
      <c r="W1231" s="212">
        <v>0</v>
      </c>
      <c r="X1231" s="212">
        <v>19</v>
      </c>
      <c r="Y1231" s="212">
        <v>33</v>
      </c>
      <c r="Z1231" s="212">
        <v>5</v>
      </c>
      <c r="AA1231" s="212">
        <v>0</v>
      </c>
      <c r="AB1231" s="212">
        <v>1</v>
      </c>
      <c r="AC1231" s="212">
        <v>34</v>
      </c>
      <c r="AD1231" s="212">
        <v>6</v>
      </c>
      <c r="AE1231" s="212">
        <v>16</v>
      </c>
      <c r="AF1231" s="212">
        <v>4</v>
      </c>
      <c r="AG1231" s="212">
        <v>30</v>
      </c>
      <c r="AH1231" s="212">
        <v>9</v>
      </c>
      <c r="AI1231" s="212">
        <v>2</v>
      </c>
      <c r="AJ1231" s="212">
        <v>13</v>
      </c>
      <c r="AK1231" s="212">
        <v>44</v>
      </c>
      <c r="AL1231" s="212">
        <v>12</v>
      </c>
      <c r="AM1231" s="212">
        <v>0</v>
      </c>
      <c r="AN1231" s="212">
        <v>57</v>
      </c>
      <c r="AO1231" s="41" t="e">
        <f t="shared" si="754"/>
        <v>#VALUE!</v>
      </c>
      <c r="AP1231" s="41" t="e">
        <f t="shared" si="755"/>
        <v>#VALUE!</v>
      </c>
      <c r="AQ1231" s="41" t="e">
        <f t="shared" si="756"/>
        <v>#VALUE!</v>
      </c>
      <c r="AR1231" s="41">
        <f t="shared" si="722"/>
        <v>0.12280701754385964</v>
      </c>
      <c r="AS1231" s="41">
        <f t="shared" si="723"/>
        <v>0.10526315789473684</v>
      </c>
      <c r="AT1231" s="41">
        <f t="shared" si="724"/>
        <v>0.10526315789473684</v>
      </c>
      <c r="AU1231" s="41">
        <f t="shared" si="725"/>
        <v>8.771929824561403E-2</v>
      </c>
      <c r="AV1231" s="41">
        <f t="shared" si="726"/>
        <v>5.2631578947368418E-2</v>
      </c>
      <c r="AW1231" s="41">
        <f t="shared" si="727"/>
        <v>0.10526315789473684</v>
      </c>
      <c r="AX1231" s="41">
        <f t="shared" si="728"/>
        <v>0.26315789473684209</v>
      </c>
      <c r="AY1231" s="41">
        <f t="shared" si="729"/>
        <v>8.771929824561403E-2</v>
      </c>
      <c r="AZ1231" s="41">
        <f t="shared" si="730"/>
        <v>5.2631578947368418E-2</v>
      </c>
      <c r="BA1231" s="41">
        <f t="shared" si="731"/>
        <v>1.7543859649122806E-2</v>
      </c>
      <c r="BB1231" s="41">
        <f t="shared" si="732"/>
        <v>0</v>
      </c>
      <c r="BC1231" s="41">
        <f t="shared" si="733"/>
        <v>0</v>
      </c>
      <c r="BD1231" s="41">
        <f t="shared" si="734"/>
        <v>0.94736842105263153</v>
      </c>
      <c r="BE1231" s="41">
        <f t="shared" si="735"/>
        <v>5.2631578947368418E-2</v>
      </c>
      <c r="BF1231" s="41">
        <f t="shared" si="736"/>
        <v>0</v>
      </c>
      <c r="BG1231" s="41">
        <f t="shared" si="737"/>
        <v>0.33333333333333331</v>
      </c>
      <c r="BH1231" s="41">
        <f t="shared" si="738"/>
        <v>0.57894736842105265</v>
      </c>
      <c r="BI1231" s="41">
        <f t="shared" si="739"/>
        <v>8.771929824561403E-2</v>
      </c>
      <c r="BJ1231" s="41">
        <f t="shared" si="740"/>
        <v>0</v>
      </c>
      <c r="BK1231" s="41">
        <f t="shared" si="741"/>
        <v>1.7543859649122806E-2</v>
      </c>
      <c r="BL1231" s="41">
        <f t="shared" si="742"/>
        <v>0.59649122807017541</v>
      </c>
      <c r="BM1231" s="41">
        <f t="shared" si="743"/>
        <v>0.10526315789473684</v>
      </c>
      <c r="BN1231" s="41">
        <f t="shared" si="744"/>
        <v>0.2807017543859649</v>
      </c>
      <c r="BO1231" s="41">
        <f t="shared" si="745"/>
        <v>7.0175438596491224E-2</v>
      </c>
      <c r="BP1231" s="41">
        <f t="shared" si="746"/>
        <v>0.52631578947368418</v>
      </c>
      <c r="BQ1231" s="41">
        <f t="shared" si="747"/>
        <v>0.15789473684210525</v>
      </c>
      <c r="BR1231" s="41">
        <f t="shared" si="748"/>
        <v>3.5087719298245612E-2</v>
      </c>
      <c r="BS1231" s="41">
        <f t="shared" si="749"/>
        <v>0.22807017543859648</v>
      </c>
      <c r="BT1231" s="41">
        <f t="shared" si="750"/>
        <v>0.77192982456140347</v>
      </c>
      <c r="BU1231" s="41">
        <f t="shared" si="751"/>
        <v>0.21052631578947367</v>
      </c>
      <c r="BV1231" s="41">
        <f t="shared" si="752"/>
        <v>0</v>
      </c>
      <c r="BW1231" s="41">
        <f t="shared" si="753"/>
        <v>1</v>
      </c>
      <c r="BX1231" s="41" t="str">
        <f t="shared" si="758"/>
        <v>2016Registered nursesManitoba</v>
      </c>
      <c r="BY1231" s="51">
        <f>VLOOKUP(BX1231,'%workplace'!$A$1:$F$393,6,FALSE)</f>
        <v>12203</v>
      </c>
      <c r="BZ1231" s="32">
        <f t="shared" si="759"/>
        <v>4.6709825452757522E-3</v>
      </c>
    </row>
    <row r="1232" spans="1:78" s="8" customFormat="1" hidden="1" x14ac:dyDescent="0.2">
      <c r="A1232" s="8" t="str">
        <f t="shared" si="757"/>
        <v>2016Registered nursesSaskatchewanAll places of work</v>
      </c>
      <c r="B1232" s="8" t="s">
        <v>7</v>
      </c>
      <c r="C1232" s="8" t="s">
        <v>21</v>
      </c>
      <c r="D1232" s="8" t="s">
        <v>9</v>
      </c>
      <c r="E1232" s="8">
        <v>2016</v>
      </c>
      <c r="F1232" s="8">
        <v>9584</v>
      </c>
      <c r="G1232" s="8">
        <v>680</v>
      </c>
      <c r="H1232" s="8">
        <v>0</v>
      </c>
      <c r="I1232" s="8">
        <v>1381</v>
      </c>
      <c r="J1232" s="8">
        <v>1637</v>
      </c>
      <c r="K1232" s="8">
        <v>1180</v>
      </c>
      <c r="L1232" s="8">
        <v>963</v>
      </c>
      <c r="M1232" s="8">
        <v>1039</v>
      </c>
      <c r="N1232" s="8">
        <v>1148</v>
      </c>
      <c r="O1232" s="8">
        <v>1190</v>
      </c>
      <c r="P1232" s="8">
        <v>987</v>
      </c>
      <c r="Q1232" s="8">
        <v>328</v>
      </c>
      <c r="R1232" s="8">
        <v>87</v>
      </c>
      <c r="S1232" s="8">
        <v>324</v>
      </c>
      <c r="T1232" s="8">
        <v>0</v>
      </c>
      <c r="U1232" s="8">
        <v>9285</v>
      </c>
      <c r="V1232" s="8">
        <v>852</v>
      </c>
      <c r="W1232" s="8">
        <v>127</v>
      </c>
      <c r="X1232" s="8">
        <v>6035</v>
      </c>
      <c r="Y1232" s="8">
        <v>2774</v>
      </c>
      <c r="Z1232" s="8">
        <v>1455</v>
      </c>
      <c r="AA1232" s="8">
        <v>0</v>
      </c>
      <c r="AB1232" s="8">
        <v>548</v>
      </c>
      <c r="AC1232" s="8">
        <v>272</v>
      </c>
      <c r="AD1232" s="8">
        <v>1351</v>
      </c>
      <c r="AE1232" s="8">
        <v>8093</v>
      </c>
      <c r="AF1232" s="8">
        <v>268</v>
      </c>
      <c r="AG1232" s="8">
        <v>9211</v>
      </c>
      <c r="AH1232" s="8">
        <v>480</v>
      </c>
      <c r="AI1232" s="8">
        <v>33</v>
      </c>
      <c r="AJ1232" s="8">
        <v>1990</v>
      </c>
      <c r="AK1232" s="8">
        <v>8266</v>
      </c>
      <c r="AL1232" s="8">
        <v>272</v>
      </c>
      <c r="AM1232" s="8">
        <v>8</v>
      </c>
      <c r="AN1232" s="8">
        <v>10264</v>
      </c>
      <c r="AO1232" s="41">
        <f t="shared" si="754"/>
        <v>0.93374902572096652</v>
      </c>
      <c r="AP1232" s="41">
        <f t="shared" si="755"/>
        <v>6.6250974279033509E-2</v>
      </c>
      <c r="AQ1232" s="41">
        <f t="shared" si="756"/>
        <v>0</v>
      </c>
      <c r="AR1232" s="41">
        <f t="shared" si="722"/>
        <v>0.13454793452844896</v>
      </c>
      <c r="AS1232" s="41">
        <f t="shared" si="723"/>
        <v>0.15948947778643804</v>
      </c>
      <c r="AT1232" s="41">
        <f t="shared" si="724"/>
        <v>0.11496492595479345</v>
      </c>
      <c r="AU1232" s="41">
        <f t="shared" si="725"/>
        <v>9.3823070927513644E-2</v>
      </c>
      <c r="AV1232" s="41">
        <f t="shared" si="726"/>
        <v>0.10122759158222915</v>
      </c>
      <c r="AW1232" s="41">
        <f t="shared" si="727"/>
        <v>0.11184723304754482</v>
      </c>
      <c r="AX1232" s="41">
        <f t="shared" si="728"/>
        <v>0.11593920498830865</v>
      </c>
      <c r="AY1232" s="41">
        <f t="shared" si="729"/>
        <v>9.6161340607950119E-2</v>
      </c>
      <c r="AZ1232" s="41">
        <f t="shared" si="730"/>
        <v>3.1956352299298517E-2</v>
      </c>
      <c r="BA1232" s="41">
        <f t="shared" si="731"/>
        <v>8.4762275915822288E-3</v>
      </c>
      <c r="BB1232" s="41">
        <f t="shared" si="732"/>
        <v>3.156664068589244E-2</v>
      </c>
      <c r="BC1232" s="41">
        <f t="shared" si="733"/>
        <v>0</v>
      </c>
      <c r="BD1232" s="41">
        <f t="shared" si="734"/>
        <v>0.90461808261886201</v>
      </c>
      <c r="BE1232" s="41">
        <f t="shared" si="735"/>
        <v>8.3008573655494938E-2</v>
      </c>
      <c r="BF1232" s="41">
        <f t="shared" si="736"/>
        <v>1.2373343725643025E-2</v>
      </c>
      <c r="BG1232" s="41">
        <f t="shared" si="737"/>
        <v>0.58797739672642246</v>
      </c>
      <c r="BH1232" s="41">
        <f t="shared" si="738"/>
        <v>0.27026500389711611</v>
      </c>
      <c r="BI1232" s="41">
        <f t="shared" si="739"/>
        <v>0.14175759937646143</v>
      </c>
      <c r="BJ1232" s="41">
        <f t="shared" si="740"/>
        <v>0</v>
      </c>
      <c r="BK1232" s="41">
        <f t="shared" si="741"/>
        <v>5.3390491036632889E-2</v>
      </c>
      <c r="BL1232" s="41">
        <f t="shared" si="742"/>
        <v>2.6500389711613406E-2</v>
      </c>
      <c r="BM1232" s="41">
        <f t="shared" si="743"/>
        <v>0.13162509742790335</v>
      </c>
      <c r="BN1232" s="41">
        <f t="shared" si="744"/>
        <v>0.78848402182385036</v>
      </c>
      <c r="BO1232" s="41">
        <f t="shared" si="745"/>
        <v>2.6110678098207326E-2</v>
      </c>
      <c r="BP1232" s="41">
        <f t="shared" si="746"/>
        <v>0.89740841777084956</v>
      </c>
      <c r="BQ1232" s="41">
        <f t="shared" si="747"/>
        <v>4.6765393608729541E-2</v>
      </c>
      <c r="BR1232" s="41">
        <f t="shared" si="748"/>
        <v>3.2151208106001557E-3</v>
      </c>
      <c r="BS1232" s="41">
        <f t="shared" si="749"/>
        <v>0.19388152766952454</v>
      </c>
      <c r="BT1232" s="41">
        <f t="shared" si="750"/>
        <v>0.80533904910366327</v>
      </c>
      <c r="BU1232" s="41">
        <f t="shared" si="751"/>
        <v>2.6500389711613406E-2</v>
      </c>
      <c r="BV1232" s="41">
        <f t="shared" si="752"/>
        <v>7.7942322681215901E-4</v>
      </c>
      <c r="BW1232" s="41">
        <f t="shared" si="753"/>
        <v>1</v>
      </c>
      <c r="BX1232" s="41" t="str">
        <f t="shared" si="758"/>
        <v>2016Registered nursesSaskatchewan</v>
      </c>
      <c r="BY1232" s="51">
        <f>VLOOKUP(BX1232,'%workplace'!$A$1:$F$381,6,FALSE)</f>
        <v>10264</v>
      </c>
      <c r="BZ1232" s="32">
        <f t="shared" si="759"/>
        <v>1</v>
      </c>
    </row>
    <row r="1233" spans="1:78" s="8" customFormat="1" hidden="1" x14ac:dyDescent="0.2">
      <c r="A1233" s="8" t="str">
        <f t="shared" si="757"/>
        <v>2016Registered nursesSaskatchewanCommunity health</v>
      </c>
      <c r="B1233" s="8" t="s">
        <v>7</v>
      </c>
      <c r="C1233" s="8" t="s">
        <v>21</v>
      </c>
      <c r="D1233" s="8" t="s">
        <v>11</v>
      </c>
      <c r="E1233" s="8">
        <v>2016</v>
      </c>
      <c r="F1233" s="8">
        <v>1741</v>
      </c>
      <c r="G1233" s="8">
        <v>59</v>
      </c>
      <c r="H1233" s="8">
        <v>0</v>
      </c>
      <c r="I1233" s="8">
        <v>99</v>
      </c>
      <c r="J1233" s="8">
        <v>198</v>
      </c>
      <c r="K1233" s="8">
        <v>199</v>
      </c>
      <c r="L1233" s="8">
        <v>201</v>
      </c>
      <c r="M1233" s="8">
        <v>235</v>
      </c>
      <c r="N1233" s="8">
        <v>260</v>
      </c>
      <c r="O1233" s="8">
        <v>271</v>
      </c>
      <c r="P1233" s="8">
        <v>234</v>
      </c>
      <c r="Q1233" s="8">
        <v>73</v>
      </c>
      <c r="R1233" s="8">
        <v>18</v>
      </c>
      <c r="S1233" s="8">
        <v>12</v>
      </c>
      <c r="T1233" s="8">
        <v>0</v>
      </c>
      <c r="U1233" s="8">
        <v>1712</v>
      </c>
      <c r="V1233" s="8">
        <v>61</v>
      </c>
      <c r="W1233" s="8">
        <v>27</v>
      </c>
      <c r="X1233" s="8">
        <v>932</v>
      </c>
      <c r="Y1233" s="8">
        <v>615</v>
      </c>
      <c r="Z1233" s="8">
        <v>253</v>
      </c>
      <c r="AA1233" s="8">
        <v>0</v>
      </c>
      <c r="AB1233" s="8">
        <v>130</v>
      </c>
      <c r="AC1233" s="8">
        <v>0</v>
      </c>
      <c r="AD1233" s="8">
        <v>222</v>
      </c>
      <c r="AE1233" s="8">
        <v>1448</v>
      </c>
      <c r="AF1233" s="8">
        <v>33</v>
      </c>
      <c r="AG1233" s="8">
        <v>1704</v>
      </c>
      <c r="AH1233" s="8">
        <v>60</v>
      </c>
      <c r="AI1233" s="8">
        <v>3</v>
      </c>
      <c r="AJ1233" s="8">
        <v>638</v>
      </c>
      <c r="AK1233" s="8">
        <v>1162</v>
      </c>
      <c r="AL1233" s="8">
        <v>0</v>
      </c>
      <c r="AM1233" s="8">
        <v>0</v>
      </c>
      <c r="AN1233" s="8">
        <v>1800</v>
      </c>
      <c r="AO1233" s="41">
        <f t="shared" si="754"/>
        <v>0.96722222222222221</v>
      </c>
      <c r="AP1233" s="41">
        <f t="shared" si="755"/>
        <v>3.2777777777777781E-2</v>
      </c>
      <c r="AQ1233" s="41">
        <f t="shared" si="756"/>
        <v>0</v>
      </c>
      <c r="AR1233" s="41">
        <f t="shared" si="722"/>
        <v>5.5E-2</v>
      </c>
      <c r="AS1233" s="41">
        <f t="shared" si="723"/>
        <v>0.11</v>
      </c>
      <c r="AT1233" s="41">
        <f t="shared" si="724"/>
        <v>0.11055555555555556</v>
      </c>
      <c r="AU1233" s="41">
        <f t="shared" si="725"/>
        <v>0.11166666666666666</v>
      </c>
      <c r="AV1233" s="41">
        <f t="shared" si="726"/>
        <v>0.13055555555555556</v>
      </c>
      <c r="AW1233" s="41">
        <f t="shared" si="727"/>
        <v>0.14444444444444443</v>
      </c>
      <c r="AX1233" s="41">
        <f t="shared" si="728"/>
        <v>0.15055555555555555</v>
      </c>
      <c r="AY1233" s="41">
        <f t="shared" si="729"/>
        <v>0.13</v>
      </c>
      <c r="AZ1233" s="41">
        <f t="shared" si="730"/>
        <v>4.0555555555555553E-2</v>
      </c>
      <c r="BA1233" s="41">
        <f t="shared" si="731"/>
        <v>0.01</v>
      </c>
      <c r="BB1233" s="41">
        <f t="shared" si="732"/>
        <v>6.6666666666666671E-3</v>
      </c>
      <c r="BC1233" s="41">
        <f t="shared" si="733"/>
        <v>0</v>
      </c>
      <c r="BD1233" s="41">
        <f t="shared" si="734"/>
        <v>0.95111111111111113</v>
      </c>
      <c r="BE1233" s="41">
        <f t="shared" si="735"/>
        <v>3.3888888888888892E-2</v>
      </c>
      <c r="BF1233" s="41">
        <f t="shared" si="736"/>
        <v>1.4999999999999999E-2</v>
      </c>
      <c r="BG1233" s="41">
        <f t="shared" si="737"/>
        <v>0.51777777777777778</v>
      </c>
      <c r="BH1233" s="41">
        <f t="shared" si="738"/>
        <v>0.34166666666666667</v>
      </c>
      <c r="BI1233" s="41">
        <f t="shared" si="739"/>
        <v>0.14055555555555554</v>
      </c>
      <c r="BJ1233" s="41">
        <f t="shared" si="740"/>
        <v>0</v>
      </c>
      <c r="BK1233" s="41">
        <f t="shared" si="741"/>
        <v>7.2222222222222215E-2</v>
      </c>
      <c r="BL1233" s="41">
        <f t="shared" si="742"/>
        <v>0</v>
      </c>
      <c r="BM1233" s="41">
        <f t="shared" si="743"/>
        <v>0.12333333333333334</v>
      </c>
      <c r="BN1233" s="41">
        <f t="shared" si="744"/>
        <v>0.80444444444444441</v>
      </c>
      <c r="BO1233" s="41">
        <f t="shared" si="745"/>
        <v>1.8333333333333333E-2</v>
      </c>
      <c r="BP1233" s="41">
        <f t="shared" si="746"/>
        <v>0.94666666666666666</v>
      </c>
      <c r="BQ1233" s="41">
        <f t="shared" si="747"/>
        <v>3.3333333333333333E-2</v>
      </c>
      <c r="BR1233" s="41">
        <f t="shared" si="748"/>
        <v>1.6666666666666668E-3</v>
      </c>
      <c r="BS1233" s="41">
        <f t="shared" si="749"/>
        <v>0.35444444444444445</v>
      </c>
      <c r="BT1233" s="41">
        <f t="shared" si="750"/>
        <v>0.64555555555555555</v>
      </c>
      <c r="BU1233" s="41">
        <f t="shared" si="751"/>
        <v>0</v>
      </c>
      <c r="BV1233" s="41">
        <f t="shared" si="752"/>
        <v>0</v>
      </c>
      <c r="BW1233" s="41">
        <f t="shared" si="753"/>
        <v>1</v>
      </c>
      <c r="BX1233" s="41" t="str">
        <f t="shared" si="758"/>
        <v>2016Registered nursesSaskatchewan</v>
      </c>
      <c r="BY1233" s="51">
        <f>VLOOKUP(BX1233,'%workplace'!$A$1:$F$381,6,FALSE)</f>
        <v>10264</v>
      </c>
      <c r="BZ1233" s="32">
        <f t="shared" si="759"/>
        <v>0.17537022603273578</v>
      </c>
    </row>
    <row r="1234" spans="1:78" s="8" customFormat="1" hidden="1" x14ac:dyDescent="0.2">
      <c r="A1234" s="8" t="str">
        <f t="shared" si="757"/>
        <v>2016Registered nursesSaskatchewanNursing home/long-term care</v>
      </c>
      <c r="B1234" s="8" t="s">
        <v>7</v>
      </c>
      <c r="C1234" s="8" t="s">
        <v>21</v>
      </c>
      <c r="D1234" s="8" t="s">
        <v>12</v>
      </c>
      <c r="E1234" s="8">
        <v>2016</v>
      </c>
      <c r="F1234" s="8">
        <v>916</v>
      </c>
      <c r="G1234" s="8">
        <v>63</v>
      </c>
      <c r="H1234" s="8">
        <v>0</v>
      </c>
      <c r="I1234" s="8">
        <v>65</v>
      </c>
      <c r="J1234" s="8">
        <v>109</v>
      </c>
      <c r="K1234" s="8">
        <v>63</v>
      </c>
      <c r="L1234" s="8">
        <v>97</v>
      </c>
      <c r="M1234" s="8">
        <v>110</v>
      </c>
      <c r="N1234" s="8">
        <v>149</v>
      </c>
      <c r="O1234" s="8">
        <v>150</v>
      </c>
      <c r="P1234" s="8">
        <v>145</v>
      </c>
      <c r="Q1234" s="8">
        <v>60</v>
      </c>
      <c r="R1234" s="8">
        <v>16</v>
      </c>
      <c r="S1234" s="8">
        <v>15</v>
      </c>
      <c r="T1234" s="8">
        <v>0</v>
      </c>
      <c r="U1234" s="8">
        <v>805</v>
      </c>
      <c r="V1234" s="8">
        <v>157</v>
      </c>
      <c r="W1234" s="8">
        <v>17</v>
      </c>
      <c r="X1234" s="8">
        <v>525</v>
      </c>
      <c r="Y1234" s="8">
        <v>310</v>
      </c>
      <c r="Z1234" s="8">
        <v>144</v>
      </c>
      <c r="AA1234" s="8">
        <v>0</v>
      </c>
      <c r="AB1234" s="8">
        <v>111</v>
      </c>
      <c r="AC1234" s="8">
        <v>0</v>
      </c>
      <c r="AD1234" s="8">
        <v>86</v>
      </c>
      <c r="AE1234" s="8">
        <v>782</v>
      </c>
      <c r="AF1234" s="8">
        <v>22</v>
      </c>
      <c r="AG1234" s="8">
        <v>953</v>
      </c>
      <c r="AH1234" s="8">
        <v>4</v>
      </c>
      <c r="AI1234" s="8">
        <v>0</v>
      </c>
      <c r="AJ1234" s="8">
        <v>472</v>
      </c>
      <c r="AK1234" s="8">
        <v>507</v>
      </c>
      <c r="AL1234" s="8">
        <v>0</v>
      </c>
      <c r="AM1234" s="8">
        <v>0</v>
      </c>
      <c r="AN1234" s="8">
        <v>979</v>
      </c>
      <c r="AO1234" s="41">
        <f t="shared" si="754"/>
        <v>0.93564862104187951</v>
      </c>
      <c r="AP1234" s="41">
        <f t="shared" si="755"/>
        <v>6.4351378958120528E-2</v>
      </c>
      <c r="AQ1234" s="41">
        <f t="shared" si="756"/>
        <v>0</v>
      </c>
      <c r="AR1234" s="41">
        <f t="shared" si="722"/>
        <v>6.6394279877425938E-2</v>
      </c>
      <c r="AS1234" s="41">
        <f t="shared" si="723"/>
        <v>0.11133810010214505</v>
      </c>
      <c r="AT1234" s="41">
        <f t="shared" si="724"/>
        <v>6.4351378958120528E-2</v>
      </c>
      <c r="AU1234" s="41">
        <f t="shared" si="725"/>
        <v>9.9080694586312565E-2</v>
      </c>
      <c r="AV1234" s="41">
        <f t="shared" si="726"/>
        <v>0.11235955056179775</v>
      </c>
      <c r="AW1234" s="41">
        <f t="shared" si="727"/>
        <v>0.15219611848825332</v>
      </c>
      <c r="AX1234" s="41">
        <f t="shared" si="728"/>
        <v>0.15321756894790603</v>
      </c>
      <c r="AY1234" s="41">
        <f t="shared" si="729"/>
        <v>0.1481103166496425</v>
      </c>
      <c r="AZ1234" s="41">
        <f t="shared" si="730"/>
        <v>6.1287027579162413E-2</v>
      </c>
      <c r="BA1234" s="41">
        <f t="shared" si="731"/>
        <v>1.634320735444331E-2</v>
      </c>
      <c r="BB1234" s="41">
        <f t="shared" si="732"/>
        <v>1.5321756894790603E-2</v>
      </c>
      <c r="BC1234" s="41">
        <f t="shared" si="733"/>
        <v>0</v>
      </c>
      <c r="BD1234" s="41">
        <f t="shared" si="734"/>
        <v>0.82226762002042897</v>
      </c>
      <c r="BE1234" s="41">
        <f t="shared" si="735"/>
        <v>0.16036772216547499</v>
      </c>
      <c r="BF1234" s="41">
        <f t="shared" si="736"/>
        <v>1.7364657814096015E-2</v>
      </c>
      <c r="BG1234" s="41">
        <f t="shared" si="737"/>
        <v>0.53626149131767109</v>
      </c>
      <c r="BH1234" s="41">
        <f t="shared" si="738"/>
        <v>0.31664964249233912</v>
      </c>
      <c r="BI1234" s="41">
        <f t="shared" si="739"/>
        <v>0.14708886618998979</v>
      </c>
      <c r="BJ1234" s="41">
        <f t="shared" si="740"/>
        <v>0</v>
      </c>
      <c r="BK1234" s="41">
        <f t="shared" si="741"/>
        <v>0.11338100102145046</v>
      </c>
      <c r="BL1234" s="41">
        <f t="shared" si="742"/>
        <v>0</v>
      </c>
      <c r="BM1234" s="41">
        <f t="shared" si="743"/>
        <v>8.784473953013279E-2</v>
      </c>
      <c r="BN1234" s="41">
        <f t="shared" si="744"/>
        <v>0.79877425944841673</v>
      </c>
      <c r="BO1234" s="41">
        <f t="shared" si="745"/>
        <v>2.247191011235955E-2</v>
      </c>
      <c r="BP1234" s="41">
        <f t="shared" si="746"/>
        <v>0.97344228804902966</v>
      </c>
      <c r="BQ1234" s="41">
        <f t="shared" si="747"/>
        <v>4.0858018386108275E-3</v>
      </c>
      <c r="BR1234" s="41">
        <f t="shared" si="748"/>
        <v>0</v>
      </c>
      <c r="BS1234" s="41">
        <f t="shared" si="749"/>
        <v>0.48212461695607761</v>
      </c>
      <c r="BT1234" s="41">
        <f t="shared" si="750"/>
        <v>0.51787538304392233</v>
      </c>
      <c r="BU1234" s="41">
        <f t="shared" si="751"/>
        <v>0</v>
      </c>
      <c r="BV1234" s="41">
        <f t="shared" si="752"/>
        <v>0</v>
      </c>
      <c r="BW1234" s="41">
        <f t="shared" si="753"/>
        <v>1</v>
      </c>
      <c r="BX1234" s="41" t="str">
        <f t="shared" si="758"/>
        <v>2016Registered nursesSaskatchewan</v>
      </c>
      <c r="BY1234" s="51">
        <f>VLOOKUP(BX1234,'%workplace'!$A$1:$F$381,6,FALSE)</f>
        <v>10264</v>
      </c>
      <c r="BZ1234" s="32">
        <f t="shared" si="759"/>
        <v>9.5381917381137951E-2</v>
      </c>
    </row>
    <row r="1235" spans="1:78" s="8" customFormat="1" hidden="1" x14ac:dyDescent="0.2">
      <c r="A1235" s="8" t="str">
        <f t="shared" si="757"/>
        <v>2016Registered nursesSaskatchewanHospital</v>
      </c>
      <c r="B1235" s="8" t="s">
        <v>7</v>
      </c>
      <c r="C1235" s="8" t="s">
        <v>21</v>
      </c>
      <c r="D1235" s="8" t="s">
        <v>10</v>
      </c>
      <c r="E1235" s="8">
        <v>2016</v>
      </c>
      <c r="F1235" s="8">
        <v>5582</v>
      </c>
      <c r="G1235" s="8">
        <v>456</v>
      </c>
      <c r="H1235" s="8">
        <v>0</v>
      </c>
      <c r="I1235" s="8">
        <v>1124</v>
      </c>
      <c r="J1235" s="8">
        <v>1210</v>
      </c>
      <c r="K1235" s="8">
        <v>771</v>
      </c>
      <c r="L1235" s="8">
        <v>522</v>
      </c>
      <c r="M1235" s="8">
        <v>521</v>
      </c>
      <c r="N1235" s="8">
        <v>546</v>
      </c>
      <c r="O1235" s="8">
        <v>527</v>
      </c>
      <c r="P1235" s="8">
        <v>395</v>
      </c>
      <c r="Q1235" s="8">
        <v>118</v>
      </c>
      <c r="R1235" s="8">
        <v>26</v>
      </c>
      <c r="S1235" s="8">
        <v>278</v>
      </c>
      <c r="T1235" s="8">
        <v>0</v>
      </c>
      <c r="U1235" s="8">
        <v>5415</v>
      </c>
      <c r="V1235" s="8">
        <v>556</v>
      </c>
      <c r="W1235" s="8">
        <v>67</v>
      </c>
      <c r="X1235" s="8">
        <v>3644</v>
      </c>
      <c r="Y1235" s="8">
        <v>1517</v>
      </c>
      <c r="Z1235" s="8">
        <v>877</v>
      </c>
      <c r="AA1235" s="8">
        <v>0</v>
      </c>
      <c r="AB1235" s="8">
        <v>196</v>
      </c>
      <c r="AC1235" s="8">
        <v>2</v>
      </c>
      <c r="AD1235" s="8">
        <v>411</v>
      </c>
      <c r="AE1235" s="8">
        <v>5429</v>
      </c>
      <c r="AF1235" s="8">
        <v>67</v>
      </c>
      <c r="AG1235" s="8">
        <v>5864</v>
      </c>
      <c r="AH1235" s="8">
        <v>95</v>
      </c>
      <c r="AI1235" s="8">
        <v>11</v>
      </c>
      <c r="AJ1235" s="8">
        <v>722</v>
      </c>
      <c r="AK1235" s="8">
        <v>5316</v>
      </c>
      <c r="AL1235" s="8">
        <v>1</v>
      </c>
      <c r="AM1235" s="8">
        <v>0</v>
      </c>
      <c r="AN1235" s="8">
        <v>6038</v>
      </c>
      <c r="AO1235" s="41">
        <f t="shared" si="754"/>
        <v>0.92447830407419673</v>
      </c>
      <c r="AP1235" s="41">
        <f t="shared" si="755"/>
        <v>7.5521695925803239E-2</v>
      </c>
      <c r="AQ1235" s="41">
        <f t="shared" si="756"/>
        <v>0</v>
      </c>
      <c r="AR1235" s="41">
        <f t="shared" si="722"/>
        <v>0.18615435574693606</v>
      </c>
      <c r="AS1235" s="41">
        <f t="shared" si="723"/>
        <v>0.20039748261013582</v>
      </c>
      <c r="AT1235" s="41">
        <f t="shared" si="724"/>
        <v>0.12769128850612785</v>
      </c>
      <c r="AU1235" s="41">
        <f t="shared" si="725"/>
        <v>8.6452467704537933E-2</v>
      </c>
      <c r="AV1235" s="41">
        <f t="shared" si="726"/>
        <v>8.6286849950314673E-2</v>
      </c>
      <c r="AW1235" s="41">
        <f t="shared" si="727"/>
        <v>9.0427293805895995E-2</v>
      </c>
      <c r="AX1235" s="41">
        <f t="shared" si="728"/>
        <v>8.7280556475654192E-2</v>
      </c>
      <c r="AY1235" s="41">
        <f t="shared" si="729"/>
        <v>6.5419012918184832E-2</v>
      </c>
      <c r="AZ1235" s="41">
        <f t="shared" si="730"/>
        <v>1.9542894998343822E-2</v>
      </c>
      <c r="BA1235" s="41">
        <f t="shared" si="731"/>
        <v>4.3060616098045713E-3</v>
      </c>
      <c r="BB1235" s="41">
        <f t="shared" si="732"/>
        <v>4.6041735674064263E-2</v>
      </c>
      <c r="BC1235" s="41">
        <f t="shared" si="733"/>
        <v>0</v>
      </c>
      <c r="BD1235" s="41">
        <f t="shared" si="734"/>
        <v>0.89682013911891356</v>
      </c>
      <c r="BE1235" s="41">
        <f t="shared" si="735"/>
        <v>9.2083471348128526E-2</v>
      </c>
      <c r="BF1235" s="41">
        <f t="shared" si="736"/>
        <v>1.1096389532957933E-2</v>
      </c>
      <c r="BG1235" s="41">
        <f t="shared" si="737"/>
        <v>0.60351109638953293</v>
      </c>
      <c r="BH1235" s="41">
        <f t="shared" si="738"/>
        <v>0.25124213315667437</v>
      </c>
      <c r="BI1235" s="41">
        <f t="shared" si="739"/>
        <v>0.14524677045379264</v>
      </c>
      <c r="BJ1235" s="41">
        <f t="shared" si="740"/>
        <v>0</v>
      </c>
      <c r="BK1235" s="41">
        <f t="shared" si="741"/>
        <v>3.2461079827757533E-2</v>
      </c>
      <c r="BL1235" s="41">
        <f t="shared" si="742"/>
        <v>3.3123550844650548E-4</v>
      </c>
      <c r="BM1235" s="41">
        <f t="shared" si="743"/>
        <v>6.8068896985756869E-2</v>
      </c>
      <c r="BN1235" s="41">
        <f t="shared" si="744"/>
        <v>0.89913878767803912</v>
      </c>
      <c r="BO1235" s="41">
        <f t="shared" si="745"/>
        <v>1.1096389532957933E-2</v>
      </c>
      <c r="BP1235" s="41">
        <f t="shared" si="746"/>
        <v>0.97118251076515405</v>
      </c>
      <c r="BQ1235" s="41">
        <f t="shared" si="747"/>
        <v>1.5733686651209011E-2</v>
      </c>
      <c r="BR1235" s="41">
        <f t="shared" si="748"/>
        <v>1.82179529645578E-3</v>
      </c>
      <c r="BS1235" s="41">
        <f t="shared" si="749"/>
        <v>0.11957601854918848</v>
      </c>
      <c r="BT1235" s="41">
        <f t="shared" si="750"/>
        <v>0.88042398145081158</v>
      </c>
      <c r="BU1235" s="41">
        <f t="shared" si="751"/>
        <v>1.6561775422325274E-4</v>
      </c>
      <c r="BV1235" s="41">
        <f t="shared" si="752"/>
        <v>0</v>
      </c>
      <c r="BW1235" s="41">
        <f t="shared" si="753"/>
        <v>1</v>
      </c>
      <c r="BX1235" s="41" t="str">
        <f t="shared" si="758"/>
        <v>2016Registered nursesSaskatchewan</v>
      </c>
      <c r="BY1235" s="51">
        <f>VLOOKUP(BX1235,'%workplace'!$A$1:$F$381,6,FALSE)</f>
        <v>10264</v>
      </c>
      <c r="BZ1235" s="32">
        <f t="shared" si="759"/>
        <v>0.58826968043647698</v>
      </c>
    </row>
    <row r="1236" spans="1:78" s="8" customFormat="1" hidden="1" x14ac:dyDescent="0.2">
      <c r="A1236" s="8" t="str">
        <f t="shared" si="757"/>
        <v>2016Registered nursesSaskatchewanOther places of work</v>
      </c>
      <c r="B1236" s="8" t="s">
        <v>7</v>
      </c>
      <c r="C1236" s="8" t="s">
        <v>21</v>
      </c>
      <c r="D1236" s="8" t="s">
        <v>13</v>
      </c>
      <c r="E1236" s="8">
        <v>2016</v>
      </c>
      <c r="F1236" s="8">
        <v>1086</v>
      </c>
      <c r="G1236" s="8">
        <v>88</v>
      </c>
      <c r="H1236" s="8">
        <v>0</v>
      </c>
      <c r="I1236" s="8">
        <v>57</v>
      </c>
      <c r="J1236" s="8">
        <v>90</v>
      </c>
      <c r="K1236" s="8">
        <v>129</v>
      </c>
      <c r="L1236" s="8">
        <v>120</v>
      </c>
      <c r="M1236" s="8">
        <v>152</v>
      </c>
      <c r="N1236" s="8">
        <v>170</v>
      </c>
      <c r="O1236" s="8">
        <v>199</v>
      </c>
      <c r="P1236" s="8">
        <v>170</v>
      </c>
      <c r="Q1236" s="8">
        <v>56</v>
      </c>
      <c r="R1236" s="8">
        <v>22</v>
      </c>
      <c r="S1236" s="8">
        <v>9</v>
      </c>
      <c r="T1236" s="8">
        <v>0</v>
      </c>
      <c r="U1236" s="8">
        <v>1112</v>
      </c>
      <c r="V1236" s="8">
        <v>49</v>
      </c>
      <c r="W1236" s="8">
        <v>13</v>
      </c>
      <c r="X1236" s="8">
        <v>795</v>
      </c>
      <c r="Y1236" s="8">
        <v>262</v>
      </c>
      <c r="Z1236" s="8">
        <v>117</v>
      </c>
      <c r="AA1236" s="8">
        <v>0</v>
      </c>
      <c r="AB1236" s="8">
        <v>111</v>
      </c>
      <c r="AC1236" s="8">
        <v>0</v>
      </c>
      <c r="AD1236" s="8">
        <v>631</v>
      </c>
      <c r="AE1236" s="8">
        <v>432</v>
      </c>
      <c r="AF1236" s="8">
        <v>146</v>
      </c>
      <c r="AG1236" s="8">
        <v>689</v>
      </c>
      <c r="AH1236" s="8">
        <v>320</v>
      </c>
      <c r="AI1236" s="8">
        <v>19</v>
      </c>
      <c r="AJ1236" s="8">
        <v>97</v>
      </c>
      <c r="AK1236" s="8">
        <v>1077</v>
      </c>
      <c r="AL1236" s="8">
        <v>0</v>
      </c>
      <c r="AM1236" s="8">
        <v>0</v>
      </c>
      <c r="AN1236" s="8">
        <v>1174</v>
      </c>
      <c r="AO1236" s="41">
        <f t="shared" si="754"/>
        <v>0.92504258943781947</v>
      </c>
      <c r="AP1236" s="41">
        <f t="shared" si="755"/>
        <v>7.4957410562180582E-2</v>
      </c>
      <c r="AQ1236" s="41">
        <f t="shared" si="756"/>
        <v>0</v>
      </c>
      <c r="AR1236" s="41">
        <f t="shared" si="722"/>
        <v>4.8551959114139696E-2</v>
      </c>
      <c r="AS1236" s="41">
        <f t="shared" si="723"/>
        <v>7.6660988074957415E-2</v>
      </c>
      <c r="AT1236" s="41">
        <f t="shared" si="724"/>
        <v>0.10988074957410562</v>
      </c>
      <c r="AU1236" s="41">
        <f t="shared" si="725"/>
        <v>0.10221465076660988</v>
      </c>
      <c r="AV1236" s="41">
        <f t="shared" si="726"/>
        <v>0.12947189097103917</v>
      </c>
      <c r="AW1236" s="41">
        <f t="shared" si="727"/>
        <v>0.14480408858603067</v>
      </c>
      <c r="AX1236" s="41">
        <f t="shared" si="728"/>
        <v>0.16950596252129471</v>
      </c>
      <c r="AY1236" s="41">
        <f t="shared" si="729"/>
        <v>0.14480408858603067</v>
      </c>
      <c r="AZ1236" s="41">
        <f t="shared" si="730"/>
        <v>4.770017035775128E-2</v>
      </c>
      <c r="BA1236" s="41">
        <f t="shared" si="731"/>
        <v>1.8739352640545145E-2</v>
      </c>
      <c r="BB1236" s="41">
        <f t="shared" si="732"/>
        <v>7.6660988074957409E-3</v>
      </c>
      <c r="BC1236" s="41">
        <f t="shared" si="733"/>
        <v>0</v>
      </c>
      <c r="BD1236" s="41">
        <f t="shared" si="734"/>
        <v>0.94718909710391819</v>
      </c>
      <c r="BE1236" s="41">
        <f t="shared" si="735"/>
        <v>4.1737649063032366E-2</v>
      </c>
      <c r="BF1236" s="41">
        <f t="shared" si="736"/>
        <v>1.1073253833049404E-2</v>
      </c>
      <c r="BG1236" s="41">
        <f t="shared" si="737"/>
        <v>0.67717206132879049</v>
      </c>
      <c r="BH1236" s="41">
        <f t="shared" si="738"/>
        <v>0.22316865417376491</v>
      </c>
      <c r="BI1236" s="41">
        <f t="shared" si="739"/>
        <v>9.9659284497444628E-2</v>
      </c>
      <c r="BJ1236" s="41">
        <f t="shared" si="740"/>
        <v>0</v>
      </c>
      <c r="BK1236" s="41">
        <f t="shared" si="741"/>
        <v>9.4548551959114144E-2</v>
      </c>
      <c r="BL1236" s="41">
        <f t="shared" si="742"/>
        <v>0</v>
      </c>
      <c r="BM1236" s="41">
        <f t="shared" si="743"/>
        <v>0.53747870528109032</v>
      </c>
      <c r="BN1236" s="41">
        <f t="shared" si="744"/>
        <v>0.36797274275979558</v>
      </c>
      <c r="BO1236" s="41">
        <f t="shared" si="745"/>
        <v>0.12436115843270869</v>
      </c>
      <c r="BP1236" s="41">
        <f t="shared" si="746"/>
        <v>0.58688245315161836</v>
      </c>
      <c r="BQ1236" s="41">
        <f t="shared" si="747"/>
        <v>0.27257240204429301</v>
      </c>
      <c r="BR1236" s="41">
        <f t="shared" si="748"/>
        <v>1.6183986371379896E-2</v>
      </c>
      <c r="BS1236" s="41">
        <f t="shared" si="749"/>
        <v>8.2623509369676315E-2</v>
      </c>
      <c r="BT1236" s="41">
        <f t="shared" si="750"/>
        <v>0.91737649063032367</v>
      </c>
      <c r="BU1236" s="41">
        <f t="shared" si="751"/>
        <v>0</v>
      </c>
      <c r="BV1236" s="41">
        <f t="shared" si="752"/>
        <v>0</v>
      </c>
      <c r="BW1236" s="41">
        <f t="shared" si="753"/>
        <v>1</v>
      </c>
      <c r="BX1236" s="41" t="str">
        <f t="shared" si="758"/>
        <v>2016Registered nursesSaskatchewan</v>
      </c>
      <c r="BY1236" s="51">
        <f>VLOOKUP(BX1236,'%workplace'!$A$1:$F$381,6,FALSE)</f>
        <v>10264</v>
      </c>
      <c r="BZ1236" s="32">
        <f t="shared" si="759"/>
        <v>0.11438035853468434</v>
      </c>
    </row>
    <row r="1237" spans="1:78" s="8" customFormat="1" hidden="1" x14ac:dyDescent="0.2">
      <c r="A1237" s="8" t="str">
        <f t="shared" si="757"/>
        <v>2016Registered nursesSaskatchewanUnknown places of work</v>
      </c>
      <c r="B1237" s="8" t="s">
        <v>7</v>
      </c>
      <c r="C1237" s="8" t="s">
        <v>21</v>
      </c>
      <c r="D1237" s="8" t="s">
        <v>49</v>
      </c>
      <c r="E1237" s="8">
        <v>2016</v>
      </c>
      <c r="F1237" s="8">
        <v>259</v>
      </c>
      <c r="G1237" s="8">
        <v>14</v>
      </c>
      <c r="H1237" s="8">
        <v>0</v>
      </c>
      <c r="I1237" s="8">
        <v>36</v>
      </c>
      <c r="J1237" s="8">
        <v>30</v>
      </c>
      <c r="K1237" s="8">
        <v>18</v>
      </c>
      <c r="L1237" s="8">
        <v>23</v>
      </c>
      <c r="M1237" s="8">
        <v>21</v>
      </c>
      <c r="N1237" s="8">
        <v>23</v>
      </c>
      <c r="O1237" s="8">
        <v>43</v>
      </c>
      <c r="P1237" s="8">
        <v>43</v>
      </c>
      <c r="Q1237" s="8">
        <v>21</v>
      </c>
      <c r="R1237" s="8">
        <v>5</v>
      </c>
      <c r="S1237" s="8">
        <v>10</v>
      </c>
      <c r="T1237" s="8">
        <v>0</v>
      </c>
      <c r="U1237" s="8">
        <v>241</v>
      </c>
      <c r="V1237" s="8">
        <v>29</v>
      </c>
      <c r="W1237" s="8">
        <v>3</v>
      </c>
      <c r="X1237" s="8">
        <v>139</v>
      </c>
      <c r="Y1237" s="8">
        <v>70</v>
      </c>
      <c r="Z1237" s="8">
        <v>64</v>
      </c>
      <c r="AA1237" s="8">
        <v>0</v>
      </c>
      <c r="AB1237" s="8">
        <v>0</v>
      </c>
      <c r="AC1237" s="8">
        <v>270</v>
      </c>
      <c r="AD1237" s="8">
        <v>1</v>
      </c>
      <c r="AE1237" s="8">
        <v>2</v>
      </c>
      <c r="AF1237" s="8">
        <v>0</v>
      </c>
      <c r="AG1237" s="8">
        <v>1</v>
      </c>
      <c r="AH1237" s="8">
        <v>1</v>
      </c>
      <c r="AI1237" s="8">
        <v>0</v>
      </c>
      <c r="AJ1237" s="8">
        <v>61</v>
      </c>
      <c r="AK1237" s="8">
        <v>204</v>
      </c>
      <c r="AL1237" s="8">
        <v>271</v>
      </c>
      <c r="AM1237" s="8">
        <v>8</v>
      </c>
      <c r="AN1237" s="8">
        <v>273</v>
      </c>
      <c r="AO1237" s="41">
        <f t="shared" si="754"/>
        <v>0.94871794871794868</v>
      </c>
      <c r="AP1237" s="41">
        <f t="shared" si="755"/>
        <v>5.128205128205128E-2</v>
      </c>
      <c r="AQ1237" s="41">
        <f t="shared" si="756"/>
        <v>0</v>
      </c>
      <c r="AR1237" s="41">
        <f t="shared" si="722"/>
        <v>0.13186813186813187</v>
      </c>
      <c r="AS1237" s="41">
        <f t="shared" si="723"/>
        <v>0.10989010989010989</v>
      </c>
      <c r="AT1237" s="41">
        <f t="shared" si="724"/>
        <v>6.5934065934065936E-2</v>
      </c>
      <c r="AU1237" s="41">
        <f t="shared" si="725"/>
        <v>8.4249084249084255E-2</v>
      </c>
      <c r="AV1237" s="41">
        <f t="shared" si="726"/>
        <v>7.6923076923076927E-2</v>
      </c>
      <c r="AW1237" s="41">
        <f t="shared" si="727"/>
        <v>8.4249084249084255E-2</v>
      </c>
      <c r="AX1237" s="41">
        <f t="shared" si="728"/>
        <v>0.1575091575091575</v>
      </c>
      <c r="AY1237" s="41">
        <f t="shared" si="729"/>
        <v>0.1575091575091575</v>
      </c>
      <c r="AZ1237" s="41">
        <f t="shared" si="730"/>
        <v>7.6923076923076927E-2</v>
      </c>
      <c r="BA1237" s="41">
        <f t="shared" si="731"/>
        <v>1.8315018315018316E-2</v>
      </c>
      <c r="BB1237" s="41">
        <f t="shared" si="732"/>
        <v>3.6630036630036632E-2</v>
      </c>
      <c r="BC1237" s="41">
        <f t="shared" si="733"/>
        <v>0</v>
      </c>
      <c r="BD1237" s="41">
        <f t="shared" si="734"/>
        <v>0.88278388278388276</v>
      </c>
      <c r="BE1237" s="41">
        <f t="shared" si="735"/>
        <v>0.10622710622710622</v>
      </c>
      <c r="BF1237" s="41">
        <f t="shared" si="736"/>
        <v>1.098901098901099E-2</v>
      </c>
      <c r="BG1237" s="41">
        <f t="shared" si="737"/>
        <v>0.50915750915750912</v>
      </c>
      <c r="BH1237" s="41">
        <f t="shared" si="738"/>
        <v>0.25641025641025639</v>
      </c>
      <c r="BI1237" s="41">
        <f t="shared" si="739"/>
        <v>0.23443223443223443</v>
      </c>
      <c r="BJ1237" s="41">
        <f t="shared" si="740"/>
        <v>0</v>
      </c>
      <c r="BK1237" s="41">
        <f t="shared" si="741"/>
        <v>0</v>
      </c>
      <c r="BL1237" s="41">
        <f t="shared" si="742"/>
        <v>0.98901098901098905</v>
      </c>
      <c r="BM1237" s="41">
        <f t="shared" si="743"/>
        <v>3.663003663003663E-3</v>
      </c>
      <c r="BN1237" s="41">
        <f t="shared" si="744"/>
        <v>7.326007326007326E-3</v>
      </c>
      <c r="BO1237" s="41">
        <f t="shared" si="745"/>
        <v>0</v>
      </c>
      <c r="BP1237" s="41">
        <f t="shared" si="746"/>
        <v>3.663003663003663E-3</v>
      </c>
      <c r="BQ1237" s="41">
        <f t="shared" si="747"/>
        <v>3.663003663003663E-3</v>
      </c>
      <c r="BR1237" s="41">
        <f t="shared" si="748"/>
        <v>0</v>
      </c>
      <c r="BS1237" s="41">
        <f t="shared" si="749"/>
        <v>0.22344322344322345</v>
      </c>
      <c r="BT1237" s="41">
        <f t="shared" si="750"/>
        <v>0.74725274725274726</v>
      </c>
      <c r="BU1237" s="41">
        <f t="shared" si="751"/>
        <v>0.9926739926739927</v>
      </c>
      <c r="BV1237" s="41">
        <f t="shared" si="752"/>
        <v>2.9304029304029304E-2</v>
      </c>
      <c r="BW1237" s="41">
        <f t="shared" si="753"/>
        <v>1</v>
      </c>
      <c r="BX1237" s="41" t="str">
        <f t="shared" si="758"/>
        <v>2016Registered nursesSaskatchewan</v>
      </c>
      <c r="BY1237" s="51">
        <f>VLOOKUP(BX1237,'%workplace'!$A$1:$F$381,6,FALSE)</f>
        <v>10264</v>
      </c>
      <c r="BZ1237" s="32">
        <f t="shared" si="759"/>
        <v>2.6597817614964925E-2</v>
      </c>
    </row>
    <row r="1238" spans="1:78" s="8" customFormat="1" hidden="1" x14ac:dyDescent="0.2">
      <c r="A1238" s="8" t="str">
        <f t="shared" si="757"/>
        <v>2016Registered nursesAlbertaAll places of work</v>
      </c>
      <c r="B1238" s="8" t="s">
        <v>7</v>
      </c>
      <c r="C1238" s="8" t="s">
        <v>22</v>
      </c>
      <c r="D1238" s="8" t="s">
        <v>9</v>
      </c>
      <c r="E1238" s="8">
        <v>2016</v>
      </c>
      <c r="F1238" s="8">
        <v>32382</v>
      </c>
      <c r="G1238" s="8">
        <v>2269</v>
      </c>
      <c r="H1238" s="8">
        <v>0</v>
      </c>
      <c r="I1238" s="8">
        <v>4712</v>
      </c>
      <c r="J1238" s="8">
        <v>5318</v>
      </c>
      <c r="K1238" s="8">
        <v>4285</v>
      </c>
      <c r="L1238" s="8">
        <v>3837</v>
      </c>
      <c r="M1238" s="8">
        <v>3733</v>
      </c>
      <c r="N1238" s="8">
        <v>3842</v>
      </c>
      <c r="O1238" s="8">
        <v>3456</v>
      </c>
      <c r="P1238" s="8">
        <v>3019</v>
      </c>
      <c r="Q1238" s="8">
        <v>1159</v>
      </c>
      <c r="R1238" s="8">
        <v>353</v>
      </c>
      <c r="S1238" s="8">
        <v>937</v>
      </c>
      <c r="T1238" s="8">
        <v>0</v>
      </c>
      <c r="U1238" s="8">
        <v>31327</v>
      </c>
      <c r="V1238" s="8">
        <v>3314</v>
      </c>
      <c r="W1238" s="8">
        <v>10</v>
      </c>
      <c r="X1238" s="8">
        <v>17863</v>
      </c>
      <c r="Y1238" s="8">
        <v>11324</v>
      </c>
      <c r="Z1238" s="8">
        <v>4493</v>
      </c>
      <c r="AA1238" s="8">
        <v>971</v>
      </c>
      <c r="AB1238" s="8">
        <v>2661</v>
      </c>
      <c r="AC1238" s="8">
        <v>1217</v>
      </c>
      <c r="AD1238" s="8">
        <v>4177</v>
      </c>
      <c r="AE1238" s="8">
        <v>26596</v>
      </c>
      <c r="AF1238" s="8">
        <v>1016</v>
      </c>
      <c r="AG1238" s="8">
        <v>30808</v>
      </c>
      <c r="AH1238" s="8">
        <v>1090</v>
      </c>
      <c r="AI1238" s="8">
        <v>196</v>
      </c>
      <c r="AJ1238" s="8">
        <v>3140</v>
      </c>
      <c r="AK1238" s="8">
        <v>31500</v>
      </c>
      <c r="AL1238" s="8">
        <v>1541</v>
      </c>
      <c r="AM1238" s="8">
        <v>11</v>
      </c>
      <c r="AN1238" s="8">
        <v>34651</v>
      </c>
      <c r="AO1238" s="41">
        <f t="shared" si="754"/>
        <v>0.93451848431502693</v>
      </c>
      <c r="AP1238" s="41">
        <f t="shared" si="755"/>
        <v>6.5481515684973013E-2</v>
      </c>
      <c r="AQ1238" s="41">
        <f t="shared" si="756"/>
        <v>0</v>
      </c>
      <c r="AR1238" s="41">
        <f t="shared" si="722"/>
        <v>0.13598453147095321</v>
      </c>
      <c r="AS1238" s="41">
        <f t="shared" si="723"/>
        <v>0.15347320423652996</v>
      </c>
      <c r="AT1238" s="41">
        <f t="shared" si="724"/>
        <v>0.12366165478629765</v>
      </c>
      <c r="AU1238" s="41">
        <f t="shared" si="725"/>
        <v>0.11073273498600329</v>
      </c>
      <c r="AV1238" s="41">
        <f t="shared" si="726"/>
        <v>0.1077313786037921</v>
      </c>
      <c r="AW1238" s="41">
        <f t="shared" si="727"/>
        <v>0.11087703096591729</v>
      </c>
      <c r="AX1238" s="41">
        <f t="shared" si="728"/>
        <v>9.9737381316556517E-2</v>
      </c>
      <c r="AY1238" s="41">
        <f t="shared" si="729"/>
        <v>8.7125912672072953E-2</v>
      </c>
      <c r="AZ1238" s="41">
        <f t="shared" si="730"/>
        <v>3.344780814406511E-2</v>
      </c>
      <c r="BA1238" s="41">
        <f t="shared" si="731"/>
        <v>1.0187296181928372E-2</v>
      </c>
      <c r="BB1238" s="41">
        <f t="shared" si="732"/>
        <v>2.7041066635883525E-2</v>
      </c>
      <c r="BC1238" s="41">
        <f t="shared" si="733"/>
        <v>0</v>
      </c>
      <c r="BD1238" s="41">
        <f t="shared" si="734"/>
        <v>0.90407203255317303</v>
      </c>
      <c r="BE1238" s="41">
        <f t="shared" si="735"/>
        <v>9.5639375486998926E-2</v>
      </c>
      <c r="BF1238" s="41">
        <f t="shared" si="736"/>
        <v>2.8859195982799919E-4</v>
      </c>
      <c r="BG1238" s="41">
        <f t="shared" si="737"/>
        <v>0.51551181784075495</v>
      </c>
      <c r="BH1238" s="41">
        <f t="shared" si="738"/>
        <v>0.32680153530922629</v>
      </c>
      <c r="BI1238" s="41">
        <f t="shared" si="739"/>
        <v>0.12966436755072003</v>
      </c>
      <c r="BJ1238" s="41">
        <f t="shared" si="740"/>
        <v>2.8022279299298722E-2</v>
      </c>
      <c r="BK1238" s="41">
        <f t="shared" si="741"/>
        <v>7.6794320510230579E-2</v>
      </c>
      <c r="BL1238" s="41">
        <f t="shared" si="742"/>
        <v>3.5121641511067503E-2</v>
      </c>
      <c r="BM1238" s="41">
        <f t="shared" si="743"/>
        <v>0.12054486162015526</v>
      </c>
      <c r="BN1238" s="41">
        <f t="shared" si="744"/>
        <v>0.76753917635854663</v>
      </c>
      <c r="BO1238" s="41">
        <f t="shared" si="745"/>
        <v>2.9320943118524716E-2</v>
      </c>
      <c r="BP1238" s="41">
        <f t="shared" si="746"/>
        <v>0.88909410983809989</v>
      </c>
      <c r="BQ1238" s="41">
        <f t="shared" si="747"/>
        <v>3.1456523621251911E-2</v>
      </c>
      <c r="BR1238" s="41">
        <f t="shared" si="748"/>
        <v>5.6564024126287841E-3</v>
      </c>
      <c r="BS1238" s="41">
        <f t="shared" si="749"/>
        <v>9.0617875385991753E-2</v>
      </c>
      <c r="BT1238" s="41">
        <f t="shared" si="750"/>
        <v>0.90906467345819741</v>
      </c>
      <c r="BU1238" s="41">
        <f t="shared" si="751"/>
        <v>4.4472021009494676E-2</v>
      </c>
      <c r="BV1238" s="41">
        <f t="shared" si="752"/>
        <v>3.1745115581079911E-4</v>
      </c>
      <c r="BW1238" s="41">
        <f t="shared" si="753"/>
        <v>1</v>
      </c>
      <c r="BX1238" s="41" t="str">
        <f t="shared" si="758"/>
        <v>2016Registered nursesAlberta</v>
      </c>
      <c r="BY1238" s="51">
        <f>VLOOKUP(BX1238,'%workplace'!$A$1:$F$381,6,FALSE)</f>
        <v>34651</v>
      </c>
      <c r="BZ1238" s="32">
        <f t="shared" si="759"/>
        <v>1</v>
      </c>
    </row>
    <row r="1239" spans="1:78" s="8" customFormat="1" hidden="1" x14ac:dyDescent="0.2">
      <c r="A1239" s="8" t="str">
        <f t="shared" si="757"/>
        <v>2016Registered nursesAlbertaCommunity health</v>
      </c>
      <c r="B1239" s="8" t="s">
        <v>7</v>
      </c>
      <c r="C1239" s="8" t="s">
        <v>22</v>
      </c>
      <c r="D1239" s="8" t="s">
        <v>11</v>
      </c>
      <c r="E1239" s="8">
        <v>2016</v>
      </c>
      <c r="F1239" s="8">
        <v>5491</v>
      </c>
      <c r="G1239" s="8">
        <v>172</v>
      </c>
      <c r="H1239" s="8">
        <v>0</v>
      </c>
      <c r="I1239" s="8">
        <v>382</v>
      </c>
      <c r="J1239" s="8">
        <v>732</v>
      </c>
      <c r="K1239" s="8">
        <v>706</v>
      </c>
      <c r="L1239" s="8">
        <v>692</v>
      </c>
      <c r="M1239" s="8">
        <v>729</v>
      </c>
      <c r="N1239" s="8">
        <v>779</v>
      </c>
      <c r="O1239" s="8">
        <v>717</v>
      </c>
      <c r="P1239" s="8">
        <v>596</v>
      </c>
      <c r="Q1239" s="8">
        <v>223</v>
      </c>
      <c r="R1239" s="8">
        <v>71</v>
      </c>
      <c r="S1239" s="8">
        <v>36</v>
      </c>
      <c r="T1239" s="8">
        <v>0</v>
      </c>
      <c r="U1239" s="8">
        <v>5405</v>
      </c>
      <c r="V1239" s="8">
        <v>257</v>
      </c>
      <c r="W1239" s="8">
        <v>1</v>
      </c>
      <c r="X1239" s="8">
        <v>2744</v>
      </c>
      <c r="Y1239" s="8">
        <v>2105</v>
      </c>
      <c r="Z1239" s="8">
        <v>784</v>
      </c>
      <c r="AA1239" s="8">
        <v>30</v>
      </c>
      <c r="AB1239" s="8">
        <v>453</v>
      </c>
      <c r="AC1239" s="8">
        <v>7</v>
      </c>
      <c r="AD1239" s="8">
        <v>493</v>
      </c>
      <c r="AE1239" s="8">
        <v>4710</v>
      </c>
      <c r="AF1239" s="8">
        <v>93</v>
      </c>
      <c r="AG1239" s="8">
        <v>5350</v>
      </c>
      <c r="AH1239" s="8">
        <v>165</v>
      </c>
      <c r="AI1239" s="8">
        <v>12</v>
      </c>
      <c r="AJ1239" s="8">
        <v>861</v>
      </c>
      <c r="AK1239" s="8">
        <v>4802</v>
      </c>
      <c r="AL1239" s="8">
        <v>43</v>
      </c>
      <c r="AM1239" s="8">
        <v>0</v>
      </c>
      <c r="AN1239" s="8">
        <v>5663</v>
      </c>
      <c r="AO1239" s="41">
        <f t="shared" si="754"/>
        <v>0.96962740596856789</v>
      </c>
      <c r="AP1239" s="41">
        <f t="shared" si="755"/>
        <v>3.0372594031432103E-2</v>
      </c>
      <c r="AQ1239" s="41">
        <f t="shared" si="756"/>
        <v>0</v>
      </c>
      <c r="AR1239" s="41">
        <f t="shared" si="722"/>
        <v>6.7455412325622466E-2</v>
      </c>
      <c r="AS1239" s="41">
        <f t="shared" si="723"/>
        <v>0.12926010948260638</v>
      </c>
      <c r="AT1239" s="41">
        <f t="shared" si="724"/>
        <v>0.12466890340808759</v>
      </c>
      <c r="AU1239" s="41">
        <f t="shared" si="725"/>
        <v>0.12219671552180823</v>
      </c>
      <c r="AV1239" s="41">
        <f t="shared" si="726"/>
        <v>0.12873035493554652</v>
      </c>
      <c r="AW1239" s="41">
        <f t="shared" si="727"/>
        <v>0.13755959738654425</v>
      </c>
      <c r="AX1239" s="41">
        <f t="shared" si="728"/>
        <v>0.12661133674730707</v>
      </c>
      <c r="AY1239" s="41">
        <f t="shared" si="729"/>
        <v>0.10524457001589263</v>
      </c>
      <c r="AZ1239" s="41">
        <f t="shared" si="730"/>
        <v>3.937842133144976E-2</v>
      </c>
      <c r="BA1239" s="41">
        <f t="shared" si="731"/>
        <v>1.253752428041674E-2</v>
      </c>
      <c r="BB1239" s="41">
        <f t="shared" si="732"/>
        <v>6.3570545647183467E-3</v>
      </c>
      <c r="BC1239" s="41">
        <f t="shared" si="733"/>
        <v>0</v>
      </c>
      <c r="BD1239" s="41">
        <f t="shared" si="734"/>
        <v>0.95444110895285184</v>
      </c>
      <c r="BE1239" s="41">
        <f t="shared" si="735"/>
        <v>4.5382306198128199E-2</v>
      </c>
      <c r="BF1239" s="41">
        <f t="shared" si="736"/>
        <v>1.7658484901995409E-4</v>
      </c>
      <c r="BG1239" s="41">
        <f t="shared" si="737"/>
        <v>0.48454882571075403</v>
      </c>
      <c r="BH1239" s="41">
        <f t="shared" si="738"/>
        <v>0.37171110718700334</v>
      </c>
      <c r="BI1239" s="41">
        <f t="shared" si="739"/>
        <v>0.138442521631644</v>
      </c>
      <c r="BJ1239" s="41">
        <f t="shared" si="740"/>
        <v>5.2975454705986224E-3</v>
      </c>
      <c r="BK1239" s="41">
        <f t="shared" si="741"/>
        <v>7.9992936606039206E-2</v>
      </c>
      <c r="BL1239" s="41">
        <f t="shared" si="742"/>
        <v>1.2360939431396785E-3</v>
      </c>
      <c r="BM1239" s="41">
        <f t="shared" si="743"/>
        <v>8.705633056683737E-2</v>
      </c>
      <c r="BN1239" s="41">
        <f t="shared" si="744"/>
        <v>0.83171463888398378</v>
      </c>
      <c r="BO1239" s="41">
        <f t="shared" si="745"/>
        <v>1.6422390958855729E-2</v>
      </c>
      <c r="BP1239" s="41">
        <f t="shared" si="746"/>
        <v>0.94472894225675441</v>
      </c>
      <c r="BQ1239" s="41">
        <f t="shared" si="747"/>
        <v>2.9136500088292425E-2</v>
      </c>
      <c r="BR1239" s="41">
        <f t="shared" si="748"/>
        <v>2.1190181882394491E-3</v>
      </c>
      <c r="BS1239" s="41">
        <f t="shared" si="749"/>
        <v>0.15203955500618047</v>
      </c>
      <c r="BT1239" s="41">
        <f t="shared" si="750"/>
        <v>0.84796044499381951</v>
      </c>
      <c r="BU1239" s="41">
        <f t="shared" si="751"/>
        <v>7.5931485078580257E-3</v>
      </c>
      <c r="BV1239" s="41">
        <f t="shared" si="752"/>
        <v>0</v>
      </c>
      <c r="BW1239" s="41">
        <f t="shared" si="753"/>
        <v>1</v>
      </c>
      <c r="BX1239" s="41" t="str">
        <f t="shared" si="758"/>
        <v>2016Registered nursesAlberta</v>
      </c>
      <c r="BY1239" s="51">
        <f>VLOOKUP(BX1239,'%workplace'!$A$1:$F$381,6,FALSE)</f>
        <v>34651</v>
      </c>
      <c r="BZ1239" s="32">
        <f t="shared" si="759"/>
        <v>0.16342962685059595</v>
      </c>
    </row>
    <row r="1240" spans="1:78" s="8" customFormat="1" hidden="1" x14ac:dyDescent="0.2">
      <c r="A1240" s="8" t="str">
        <f t="shared" si="757"/>
        <v>2016Registered nursesAlbertaNursing home/long-term care</v>
      </c>
      <c r="B1240" s="8" t="s">
        <v>7</v>
      </c>
      <c r="C1240" s="8" t="s">
        <v>22</v>
      </c>
      <c r="D1240" s="8" t="s">
        <v>12</v>
      </c>
      <c r="E1240" s="8">
        <v>2016</v>
      </c>
      <c r="F1240" s="8">
        <v>1976</v>
      </c>
      <c r="G1240" s="8">
        <v>130</v>
      </c>
      <c r="H1240" s="8">
        <v>0</v>
      </c>
      <c r="I1240" s="8">
        <v>151</v>
      </c>
      <c r="J1240" s="8">
        <v>204</v>
      </c>
      <c r="K1240" s="8">
        <v>166</v>
      </c>
      <c r="L1240" s="8">
        <v>294</v>
      </c>
      <c r="M1240" s="8">
        <v>293</v>
      </c>
      <c r="N1240" s="8">
        <v>237</v>
      </c>
      <c r="O1240" s="8">
        <v>244</v>
      </c>
      <c r="P1240" s="8">
        <v>300</v>
      </c>
      <c r="Q1240" s="8">
        <v>144</v>
      </c>
      <c r="R1240" s="8">
        <v>56</v>
      </c>
      <c r="S1240" s="8">
        <v>17</v>
      </c>
      <c r="T1240" s="8">
        <v>0</v>
      </c>
      <c r="U1240" s="8">
        <v>1402</v>
      </c>
      <c r="V1240" s="8">
        <v>703</v>
      </c>
      <c r="W1240" s="8">
        <v>1</v>
      </c>
      <c r="X1240" s="8">
        <v>1094</v>
      </c>
      <c r="Y1240" s="8">
        <v>733</v>
      </c>
      <c r="Z1240" s="8">
        <v>271</v>
      </c>
      <c r="AA1240" s="8">
        <v>8</v>
      </c>
      <c r="AB1240" s="8">
        <v>439</v>
      </c>
      <c r="AC1240" s="8">
        <v>9</v>
      </c>
      <c r="AD1240" s="8">
        <v>222</v>
      </c>
      <c r="AE1240" s="8">
        <v>1436</v>
      </c>
      <c r="AF1240" s="8">
        <v>106</v>
      </c>
      <c r="AG1240" s="8">
        <v>1950</v>
      </c>
      <c r="AH1240" s="8">
        <v>36</v>
      </c>
      <c r="AI1240" s="8">
        <v>0</v>
      </c>
      <c r="AJ1240" s="8">
        <v>422</v>
      </c>
      <c r="AK1240" s="8">
        <v>1684</v>
      </c>
      <c r="AL1240" s="8">
        <v>14</v>
      </c>
      <c r="AM1240" s="8">
        <v>0</v>
      </c>
      <c r="AN1240" s="8">
        <v>2106</v>
      </c>
      <c r="AO1240" s="41">
        <f t="shared" si="754"/>
        <v>0.93827160493827155</v>
      </c>
      <c r="AP1240" s="41">
        <f t="shared" si="755"/>
        <v>6.1728395061728392E-2</v>
      </c>
      <c r="AQ1240" s="41">
        <f t="shared" si="756"/>
        <v>0</v>
      </c>
      <c r="AR1240" s="41">
        <f t="shared" si="722"/>
        <v>7.1699905033238365E-2</v>
      </c>
      <c r="AS1240" s="41">
        <f t="shared" si="723"/>
        <v>9.686609686609686E-2</v>
      </c>
      <c r="AT1240" s="41">
        <f t="shared" si="724"/>
        <v>7.8822412155745494E-2</v>
      </c>
      <c r="AU1240" s="41">
        <f t="shared" si="725"/>
        <v>0.1396011396011396</v>
      </c>
      <c r="AV1240" s="41">
        <f t="shared" si="726"/>
        <v>0.13912630579297247</v>
      </c>
      <c r="AW1240" s="41">
        <f t="shared" si="727"/>
        <v>0.11253561253561253</v>
      </c>
      <c r="AX1240" s="41">
        <f t="shared" si="728"/>
        <v>0.11585944919278253</v>
      </c>
      <c r="AY1240" s="41">
        <f t="shared" si="729"/>
        <v>0.14245014245014245</v>
      </c>
      <c r="AZ1240" s="41">
        <f t="shared" si="730"/>
        <v>6.8376068376068383E-2</v>
      </c>
      <c r="BA1240" s="41">
        <f t="shared" si="731"/>
        <v>2.6590693257359924E-2</v>
      </c>
      <c r="BB1240" s="41">
        <f t="shared" si="732"/>
        <v>8.0721747388414061E-3</v>
      </c>
      <c r="BC1240" s="41">
        <f t="shared" si="733"/>
        <v>0</v>
      </c>
      <c r="BD1240" s="41">
        <f t="shared" si="734"/>
        <v>0.66571699905033244</v>
      </c>
      <c r="BE1240" s="41">
        <f t="shared" si="735"/>
        <v>0.33380816714150047</v>
      </c>
      <c r="BF1240" s="41">
        <f t="shared" si="736"/>
        <v>4.7483380816714152E-4</v>
      </c>
      <c r="BG1240" s="41">
        <f t="shared" si="737"/>
        <v>0.51946818613485279</v>
      </c>
      <c r="BH1240" s="41">
        <f t="shared" si="738"/>
        <v>0.3480531813865147</v>
      </c>
      <c r="BI1240" s="41">
        <f t="shared" si="739"/>
        <v>0.12867996201329535</v>
      </c>
      <c r="BJ1240" s="41">
        <f t="shared" si="740"/>
        <v>3.7986704653371322E-3</v>
      </c>
      <c r="BK1240" s="41">
        <f t="shared" si="741"/>
        <v>0.20845204178537513</v>
      </c>
      <c r="BL1240" s="41">
        <f t="shared" si="742"/>
        <v>4.2735042735042739E-3</v>
      </c>
      <c r="BM1240" s="41">
        <f t="shared" si="743"/>
        <v>0.10541310541310542</v>
      </c>
      <c r="BN1240" s="41">
        <f t="shared" si="744"/>
        <v>0.68186134852801517</v>
      </c>
      <c r="BO1240" s="41">
        <f t="shared" si="745"/>
        <v>5.0332383665716997E-2</v>
      </c>
      <c r="BP1240" s="41">
        <f t="shared" si="746"/>
        <v>0.92592592592592593</v>
      </c>
      <c r="BQ1240" s="41">
        <f t="shared" si="747"/>
        <v>1.7094017094017096E-2</v>
      </c>
      <c r="BR1240" s="41">
        <f t="shared" si="748"/>
        <v>0</v>
      </c>
      <c r="BS1240" s="41">
        <f t="shared" si="749"/>
        <v>0.20037986704653371</v>
      </c>
      <c r="BT1240" s="41">
        <f t="shared" si="750"/>
        <v>0.79962013295346623</v>
      </c>
      <c r="BU1240" s="41">
        <f t="shared" si="751"/>
        <v>6.6476733143399809E-3</v>
      </c>
      <c r="BV1240" s="41">
        <f t="shared" si="752"/>
        <v>0</v>
      </c>
      <c r="BW1240" s="41">
        <f t="shared" si="753"/>
        <v>1</v>
      </c>
      <c r="BX1240" s="41" t="str">
        <f t="shared" si="758"/>
        <v>2016Registered nursesAlberta</v>
      </c>
      <c r="BY1240" s="51">
        <f>VLOOKUP(BX1240,'%workplace'!$A$1:$F$381,6,FALSE)</f>
        <v>34651</v>
      </c>
      <c r="BZ1240" s="32">
        <f t="shared" si="759"/>
        <v>6.0777466739776631E-2</v>
      </c>
    </row>
    <row r="1241" spans="1:78" s="8" customFormat="1" hidden="1" x14ac:dyDescent="0.2">
      <c r="A1241" s="8" t="str">
        <f t="shared" si="757"/>
        <v>2016Registered nursesAlbertaHospital</v>
      </c>
      <c r="B1241" s="8" t="s">
        <v>7</v>
      </c>
      <c r="C1241" s="8" t="s">
        <v>22</v>
      </c>
      <c r="D1241" s="8" t="s">
        <v>10</v>
      </c>
      <c r="E1241" s="8">
        <v>2016</v>
      </c>
      <c r="F1241" s="8">
        <v>20243</v>
      </c>
      <c r="G1241" s="8">
        <v>1603</v>
      </c>
      <c r="H1241" s="8">
        <v>0</v>
      </c>
      <c r="I1241" s="8">
        <v>3703</v>
      </c>
      <c r="J1241" s="8">
        <v>3828</v>
      </c>
      <c r="K1241" s="8">
        <v>2877</v>
      </c>
      <c r="L1241" s="8">
        <v>2300</v>
      </c>
      <c r="M1241" s="8">
        <v>2148</v>
      </c>
      <c r="N1241" s="8">
        <v>2170</v>
      </c>
      <c r="O1241" s="8">
        <v>1863</v>
      </c>
      <c r="P1241" s="8">
        <v>1560</v>
      </c>
      <c r="Q1241" s="8">
        <v>549</v>
      </c>
      <c r="R1241" s="8">
        <v>130</v>
      </c>
      <c r="S1241" s="8">
        <v>718</v>
      </c>
      <c r="T1241" s="8">
        <v>0</v>
      </c>
      <c r="U1241" s="8">
        <v>19782</v>
      </c>
      <c r="V1241" s="8">
        <v>2059</v>
      </c>
      <c r="W1241" s="8">
        <v>5</v>
      </c>
      <c r="X1241" s="8">
        <v>11673</v>
      </c>
      <c r="Y1241" s="8">
        <v>7426</v>
      </c>
      <c r="Z1241" s="8">
        <v>2668</v>
      </c>
      <c r="AA1241" s="8">
        <v>79</v>
      </c>
      <c r="AB1241" s="8">
        <v>1187</v>
      </c>
      <c r="AC1241" s="8">
        <v>103</v>
      </c>
      <c r="AD1241" s="8">
        <v>1766</v>
      </c>
      <c r="AE1241" s="8">
        <v>18790</v>
      </c>
      <c r="AF1241" s="8">
        <v>340</v>
      </c>
      <c r="AG1241" s="8">
        <v>21007</v>
      </c>
      <c r="AH1241" s="8">
        <v>176</v>
      </c>
      <c r="AI1241" s="8">
        <v>71</v>
      </c>
      <c r="AJ1241" s="8">
        <v>1540</v>
      </c>
      <c r="AK1241" s="8">
        <v>20305</v>
      </c>
      <c r="AL1241" s="8">
        <v>252</v>
      </c>
      <c r="AM1241" s="8">
        <v>1</v>
      </c>
      <c r="AN1241" s="8">
        <v>21846</v>
      </c>
      <c r="AO1241" s="41">
        <f t="shared" si="754"/>
        <v>0.92662272269523027</v>
      </c>
      <c r="AP1241" s="41">
        <f t="shared" si="755"/>
        <v>7.3377277304769756E-2</v>
      </c>
      <c r="AQ1241" s="41">
        <f t="shared" si="756"/>
        <v>0</v>
      </c>
      <c r="AR1241" s="41">
        <f t="shared" si="722"/>
        <v>0.16950471482193535</v>
      </c>
      <c r="AS1241" s="41">
        <f t="shared" si="723"/>
        <v>0.17522658610271905</v>
      </c>
      <c r="AT1241" s="41">
        <f t="shared" si="724"/>
        <v>0.13169458939851689</v>
      </c>
      <c r="AU1241" s="41">
        <f t="shared" si="725"/>
        <v>0.10528243156641948</v>
      </c>
      <c r="AV1241" s="41">
        <f t="shared" si="726"/>
        <v>9.8324636088986547E-2</v>
      </c>
      <c r="AW1241" s="41">
        <f t="shared" si="727"/>
        <v>9.9331685434404474E-2</v>
      </c>
      <c r="AX1241" s="41">
        <f t="shared" si="728"/>
        <v>8.5278769568799775E-2</v>
      </c>
      <c r="AY1241" s="41">
        <f t="shared" si="729"/>
        <v>7.1408953584180174E-2</v>
      </c>
      <c r="AZ1241" s="41">
        <f t="shared" si="730"/>
        <v>2.5130458665201867E-2</v>
      </c>
      <c r="BA1241" s="41">
        <f t="shared" si="731"/>
        <v>5.9507461320150142E-3</v>
      </c>
      <c r="BB1241" s="41">
        <f t="shared" si="732"/>
        <v>3.2866428636821383E-2</v>
      </c>
      <c r="BC1241" s="41">
        <f t="shared" si="733"/>
        <v>0</v>
      </c>
      <c r="BD1241" s="41">
        <f t="shared" si="734"/>
        <v>0.90552046141170006</v>
      </c>
      <c r="BE1241" s="41">
        <f t="shared" si="735"/>
        <v>9.4250663737068571E-2</v>
      </c>
      <c r="BF1241" s="41">
        <f t="shared" si="736"/>
        <v>2.288748512313467E-4</v>
      </c>
      <c r="BG1241" s="41">
        <f t="shared" si="737"/>
        <v>0.53433122768470198</v>
      </c>
      <c r="BH1241" s="41">
        <f t="shared" si="738"/>
        <v>0.33992492904879612</v>
      </c>
      <c r="BI1241" s="41">
        <f t="shared" si="739"/>
        <v>0.1221276206170466</v>
      </c>
      <c r="BJ1241" s="41">
        <f t="shared" si="740"/>
        <v>3.6162226494552779E-3</v>
      </c>
      <c r="BK1241" s="41">
        <f t="shared" si="741"/>
        <v>5.4334889682321703E-2</v>
      </c>
      <c r="BL1241" s="41">
        <f t="shared" si="742"/>
        <v>4.7148219353657424E-3</v>
      </c>
      <c r="BM1241" s="41">
        <f t="shared" si="743"/>
        <v>8.0838597454911648E-2</v>
      </c>
      <c r="BN1241" s="41">
        <f t="shared" si="744"/>
        <v>0.86011169092740092</v>
      </c>
      <c r="BO1241" s="41">
        <f t="shared" si="745"/>
        <v>1.5563489883731576E-2</v>
      </c>
      <c r="BP1241" s="41">
        <f t="shared" si="746"/>
        <v>0.96159479996338004</v>
      </c>
      <c r="BQ1241" s="41">
        <f t="shared" si="747"/>
        <v>8.0563947633434038E-3</v>
      </c>
      <c r="BR1241" s="41">
        <f t="shared" si="748"/>
        <v>3.2500228874851231E-3</v>
      </c>
      <c r="BS1241" s="41">
        <f t="shared" si="749"/>
        <v>7.0493454179254789E-2</v>
      </c>
      <c r="BT1241" s="41">
        <f t="shared" si="750"/>
        <v>0.92946077085049894</v>
      </c>
      <c r="BU1241" s="41">
        <f t="shared" si="751"/>
        <v>1.1535292502059874E-2</v>
      </c>
      <c r="BV1241" s="41">
        <f t="shared" si="752"/>
        <v>4.577497024626934E-5</v>
      </c>
      <c r="BW1241" s="41">
        <f t="shared" si="753"/>
        <v>1</v>
      </c>
      <c r="BX1241" s="41" t="str">
        <f t="shared" si="758"/>
        <v>2016Registered nursesAlberta</v>
      </c>
      <c r="BY1241" s="51">
        <f>VLOOKUP(BX1241,'%workplace'!$A$1:$F$381,6,FALSE)</f>
        <v>34651</v>
      </c>
      <c r="BZ1241" s="32">
        <f t="shared" si="759"/>
        <v>0.63045799544024705</v>
      </c>
    </row>
    <row r="1242" spans="1:78" s="8" customFormat="1" hidden="1" x14ac:dyDescent="0.2">
      <c r="A1242" s="8" t="str">
        <f t="shared" si="757"/>
        <v>2016Registered nursesAlbertaOther places of work</v>
      </c>
      <c r="B1242" s="8" t="s">
        <v>7</v>
      </c>
      <c r="C1242" s="8" t="s">
        <v>22</v>
      </c>
      <c r="D1242" s="8" t="s">
        <v>13</v>
      </c>
      <c r="E1242" s="8">
        <v>2016</v>
      </c>
      <c r="F1242" s="8">
        <v>3645</v>
      </c>
      <c r="G1242" s="8">
        <v>277</v>
      </c>
      <c r="H1242" s="8">
        <v>0</v>
      </c>
      <c r="I1242" s="8">
        <v>225</v>
      </c>
      <c r="J1242" s="8">
        <v>378</v>
      </c>
      <c r="K1242" s="8">
        <v>418</v>
      </c>
      <c r="L1242" s="8">
        <v>456</v>
      </c>
      <c r="M1242" s="8">
        <v>489</v>
      </c>
      <c r="N1242" s="8">
        <v>586</v>
      </c>
      <c r="O1242" s="8">
        <v>568</v>
      </c>
      <c r="P1242" s="8">
        <v>491</v>
      </c>
      <c r="Q1242" s="8">
        <v>208</v>
      </c>
      <c r="R1242" s="8">
        <v>78</v>
      </c>
      <c r="S1242" s="8">
        <v>25</v>
      </c>
      <c r="T1242" s="8">
        <v>0</v>
      </c>
      <c r="U1242" s="8">
        <v>3728</v>
      </c>
      <c r="V1242" s="8">
        <v>191</v>
      </c>
      <c r="W1242" s="8">
        <v>3</v>
      </c>
      <c r="X1242" s="8">
        <v>2209</v>
      </c>
      <c r="Y1242" s="8">
        <v>982</v>
      </c>
      <c r="Z1242" s="8">
        <v>719</v>
      </c>
      <c r="AA1242" s="8">
        <v>12</v>
      </c>
      <c r="AB1242" s="8">
        <v>579</v>
      </c>
      <c r="AC1242" s="8">
        <v>8</v>
      </c>
      <c r="AD1242" s="8">
        <v>1691</v>
      </c>
      <c r="AE1242" s="8">
        <v>1644</v>
      </c>
      <c r="AF1242" s="8">
        <v>476</v>
      </c>
      <c r="AG1242" s="8">
        <v>2478</v>
      </c>
      <c r="AH1242" s="8">
        <v>713</v>
      </c>
      <c r="AI1242" s="8">
        <v>113</v>
      </c>
      <c r="AJ1242" s="8">
        <v>190</v>
      </c>
      <c r="AK1242" s="8">
        <v>3732</v>
      </c>
      <c r="AL1242" s="8">
        <v>142</v>
      </c>
      <c r="AM1242" s="8">
        <v>0</v>
      </c>
      <c r="AN1242" s="8">
        <v>3922</v>
      </c>
      <c r="AO1242" s="41">
        <f t="shared" si="754"/>
        <v>0.92937276899541055</v>
      </c>
      <c r="AP1242" s="41">
        <f t="shared" si="755"/>
        <v>7.0627231004589494E-2</v>
      </c>
      <c r="AQ1242" s="41">
        <f t="shared" si="756"/>
        <v>0</v>
      </c>
      <c r="AR1242" s="41">
        <f t="shared" si="722"/>
        <v>5.7368689444161139E-2</v>
      </c>
      <c r="AS1242" s="41">
        <f t="shared" si="723"/>
        <v>9.6379398266190713E-2</v>
      </c>
      <c r="AT1242" s="41">
        <f t="shared" si="724"/>
        <v>0.10657827638959715</v>
      </c>
      <c r="AU1242" s="41">
        <f t="shared" si="725"/>
        <v>0.11626721060683325</v>
      </c>
      <c r="AV1242" s="41">
        <f t="shared" si="726"/>
        <v>0.12468128505864355</v>
      </c>
      <c r="AW1242" s="41">
        <f t="shared" si="727"/>
        <v>0.14941356450790413</v>
      </c>
      <c r="AX1242" s="41">
        <f t="shared" si="728"/>
        <v>0.14482406935237124</v>
      </c>
      <c r="AY1242" s="41">
        <f t="shared" si="729"/>
        <v>0.12519122896481388</v>
      </c>
      <c r="AZ1242" s="41">
        <f t="shared" si="730"/>
        <v>5.3034166241713414E-2</v>
      </c>
      <c r="BA1242" s="41">
        <f t="shared" si="731"/>
        <v>1.9887812340642529E-2</v>
      </c>
      <c r="BB1242" s="41">
        <f t="shared" si="732"/>
        <v>6.3742988271290159E-3</v>
      </c>
      <c r="BC1242" s="41">
        <f t="shared" si="733"/>
        <v>0</v>
      </c>
      <c r="BD1242" s="41">
        <f t="shared" si="734"/>
        <v>0.95053544110147881</v>
      </c>
      <c r="BE1242" s="41">
        <f t="shared" si="735"/>
        <v>4.8699643039265682E-2</v>
      </c>
      <c r="BF1242" s="41">
        <f t="shared" si="736"/>
        <v>7.6491585925548189E-4</v>
      </c>
      <c r="BG1242" s="41">
        <f t="shared" si="737"/>
        <v>0.56323304436511978</v>
      </c>
      <c r="BH1242" s="41">
        <f t="shared" si="738"/>
        <v>0.25038245792962777</v>
      </c>
      <c r="BI1242" s="41">
        <f t="shared" si="739"/>
        <v>0.18332483426823049</v>
      </c>
      <c r="BJ1242" s="41">
        <f t="shared" si="740"/>
        <v>3.0596634370219276E-3</v>
      </c>
      <c r="BK1242" s="41">
        <f t="shared" si="741"/>
        <v>0.14762876083630799</v>
      </c>
      <c r="BL1242" s="41">
        <f t="shared" si="742"/>
        <v>2.0397756246812852E-3</v>
      </c>
      <c r="BM1242" s="41">
        <f t="shared" si="743"/>
        <v>0.43115757266700661</v>
      </c>
      <c r="BN1242" s="41">
        <f t="shared" si="744"/>
        <v>0.41917389087200407</v>
      </c>
      <c r="BO1242" s="41">
        <f t="shared" si="745"/>
        <v>0.12136664966853646</v>
      </c>
      <c r="BP1242" s="41">
        <f t="shared" si="746"/>
        <v>0.63182049974502807</v>
      </c>
      <c r="BQ1242" s="41">
        <f t="shared" si="747"/>
        <v>0.18179500254971953</v>
      </c>
      <c r="BR1242" s="41">
        <f t="shared" si="748"/>
        <v>2.8811830698623152E-2</v>
      </c>
      <c r="BS1242" s="41">
        <f t="shared" si="749"/>
        <v>4.8444671086180523E-2</v>
      </c>
      <c r="BT1242" s="41">
        <f t="shared" si="750"/>
        <v>0.95155532891381944</v>
      </c>
      <c r="BU1242" s="41">
        <f t="shared" si="751"/>
        <v>3.6206017338092811E-2</v>
      </c>
      <c r="BV1242" s="41">
        <f t="shared" si="752"/>
        <v>0</v>
      </c>
      <c r="BW1242" s="41">
        <f t="shared" si="753"/>
        <v>1</v>
      </c>
      <c r="BX1242" s="41" t="str">
        <f t="shared" si="758"/>
        <v>2016Registered nursesAlberta</v>
      </c>
      <c r="BY1242" s="51">
        <f>VLOOKUP(BX1242,'%workplace'!$A$1:$F$381,6,FALSE)</f>
        <v>34651</v>
      </c>
      <c r="BZ1242" s="32">
        <f t="shared" si="759"/>
        <v>0.11318576664454129</v>
      </c>
    </row>
    <row r="1243" spans="1:78" s="8" customFormat="1" hidden="1" x14ac:dyDescent="0.2">
      <c r="A1243" s="8" t="str">
        <f t="shared" si="757"/>
        <v>2016Registered nursesAlbertaUnknown places of work</v>
      </c>
      <c r="B1243" s="8" t="s">
        <v>7</v>
      </c>
      <c r="C1243" s="8" t="s">
        <v>22</v>
      </c>
      <c r="D1243" s="8" t="s">
        <v>49</v>
      </c>
      <c r="E1243" s="8">
        <v>2016</v>
      </c>
      <c r="F1243" s="8">
        <v>1027</v>
      </c>
      <c r="G1243" s="8">
        <v>87</v>
      </c>
      <c r="H1243" s="8">
        <v>0</v>
      </c>
      <c r="I1243" s="8">
        <v>251</v>
      </c>
      <c r="J1243" s="8">
        <v>176</v>
      </c>
      <c r="K1243" s="8">
        <v>118</v>
      </c>
      <c r="L1243" s="8">
        <v>95</v>
      </c>
      <c r="M1243" s="8">
        <v>74</v>
      </c>
      <c r="N1243" s="8">
        <v>70</v>
      </c>
      <c r="O1243" s="8">
        <v>64</v>
      </c>
      <c r="P1243" s="8">
        <v>72</v>
      </c>
      <c r="Q1243" s="8">
        <v>35</v>
      </c>
      <c r="R1243" s="8">
        <v>18</v>
      </c>
      <c r="S1243" s="8">
        <v>141</v>
      </c>
      <c r="T1243" s="8">
        <v>0</v>
      </c>
      <c r="U1243" s="8">
        <v>1010</v>
      </c>
      <c r="V1243" s="8">
        <v>104</v>
      </c>
      <c r="W1243" s="8">
        <v>0</v>
      </c>
      <c r="X1243" s="8">
        <v>143</v>
      </c>
      <c r="Y1243" s="8">
        <v>78</v>
      </c>
      <c r="Z1243" s="8">
        <v>51</v>
      </c>
      <c r="AA1243" s="8">
        <v>842</v>
      </c>
      <c r="AB1243" s="8">
        <v>3</v>
      </c>
      <c r="AC1243" s="8">
        <v>1090</v>
      </c>
      <c r="AD1243" s="8">
        <v>5</v>
      </c>
      <c r="AE1243" s="8">
        <v>16</v>
      </c>
      <c r="AF1243" s="8">
        <v>1</v>
      </c>
      <c r="AG1243" s="8">
        <v>23</v>
      </c>
      <c r="AH1243" s="8">
        <v>0</v>
      </c>
      <c r="AI1243" s="8">
        <v>0</v>
      </c>
      <c r="AJ1243" s="8">
        <v>127</v>
      </c>
      <c r="AK1243" s="8">
        <v>977</v>
      </c>
      <c r="AL1243" s="8">
        <v>1090</v>
      </c>
      <c r="AM1243" s="8">
        <v>10</v>
      </c>
      <c r="AN1243" s="8">
        <v>1114</v>
      </c>
      <c r="AO1243" s="41">
        <f t="shared" si="754"/>
        <v>0.92190305206463197</v>
      </c>
      <c r="AP1243" s="41">
        <f t="shared" si="755"/>
        <v>7.8096947935368047E-2</v>
      </c>
      <c r="AQ1243" s="41">
        <f t="shared" si="756"/>
        <v>0</v>
      </c>
      <c r="AR1243" s="41">
        <f t="shared" si="722"/>
        <v>0.22531418312387791</v>
      </c>
      <c r="AS1243" s="41">
        <f t="shared" si="723"/>
        <v>0.15798922800718132</v>
      </c>
      <c r="AT1243" s="41">
        <f t="shared" si="724"/>
        <v>0.1059245960502693</v>
      </c>
      <c r="AU1243" s="41">
        <f t="shared" si="725"/>
        <v>8.527827648114901E-2</v>
      </c>
      <c r="AV1243" s="41">
        <f t="shared" si="726"/>
        <v>6.6427289048473961E-2</v>
      </c>
      <c r="AW1243" s="41">
        <f t="shared" si="727"/>
        <v>6.283662477558348E-2</v>
      </c>
      <c r="AX1243" s="41">
        <f t="shared" si="728"/>
        <v>5.7450628366247758E-2</v>
      </c>
      <c r="AY1243" s="41">
        <f t="shared" si="729"/>
        <v>6.4631956912028721E-2</v>
      </c>
      <c r="AZ1243" s="41">
        <f t="shared" si="730"/>
        <v>3.141831238779174E-2</v>
      </c>
      <c r="BA1243" s="41">
        <f t="shared" si="731"/>
        <v>1.615798922800718E-2</v>
      </c>
      <c r="BB1243" s="41">
        <f t="shared" si="732"/>
        <v>0.12657091561938957</v>
      </c>
      <c r="BC1243" s="41">
        <f t="shared" si="733"/>
        <v>0</v>
      </c>
      <c r="BD1243" s="41">
        <f t="shared" si="734"/>
        <v>0.90664272890484743</v>
      </c>
      <c r="BE1243" s="41">
        <f t="shared" si="735"/>
        <v>9.33572710951526E-2</v>
      </c>
      <c r="BF1243" s="41">
        <f t="shared" si="736"/>
        <v>0</v>
      </c>
      <c r="BG1243" s="41">
        <f t="shared" si="737"/>
        <v>0.12836624775583483</v>
      </c>
      <c r="BH1243" s="41">
        <f t="shared" si="738"/>
        <v>7.0017953321364457E-2</v>
      </c>
      <c r="BI1243" s="41">
        <f t="shared" si="739"/>
        <v>4.5780969479353679E-2</v>
      </c>
      <c r="BJ1243" s="41">
        <f t="shared" si="740"/>
        <v>0.75583482944344704</v>
      </c>
      <c r="BK1243" s="41">
        <f t="shared" si="741"/>
        <v>2.6929982046678637E-3</v>
      </c>
      <c r="BL1243" s="41">
        <f t="shared" si="742"/>
        <v>0.97845601436265706</v>
      </c>
      <c r="BM1243" s="41">
        <f t="shared" si="743"/>
        <v>4.4883303411131061E-3</v>
      </c>
      <c r="BN1243" s="41">
        <f t="shared" si="744"/>
        <v>1.4362657091561939E-2</v>
      </c>
      <c r="BO1243" s="41">
        <f t="shared" si="745"/>
        <v>8.9766606822262122E-4</v>
      </c>
      <c r="BP1243" s="41">
        <f t="shared" si="746"/>
        <v>2.0646319569120289E-2</v>
      </c>
      <c r="BQ1243" s="41">
        <f t="shared" si="747"/>
        <v>0</v>
      </c>
      <c r="BR1243" s="41">
        <f t="shared" si="748"/>
        <v>0</v>
      </c>
      <c r="BS1243" s="41">
        <f t="shared" si="749"/>
        <v>0.11400359066427289</v>
      </c>
      <c r="BT1243" s="41">
        <f t="shared" si="750"/>
        <v>0.87701974865350085</v>
      </c>
      <c r="BU1243" s="41">
        <f t="shared" si="751"/>
        <v>0.97845601436265706</v>
      </c>
      <c r="BV1243" s="41">
        <f t="shared" si="752"/>
        <v>8.9766606822262122E-3</v>
      </c>
      <c r="BW1243" s="41">
        <f t="shared" si="753"/>
        <v>1</v>
      </c>
      <c r="BX1243" s="41" t="str">
        <f t="shared" si="758"/>
        <v>2016Registered nursesAlberta</v>
      </c>
      <c r="BY1243" s="51">
        <f>VLOOKUP(BX1243,'%workplace'!$A$1:$F$381,6,FALSE)</f>
        <v>34651</v>
      </c>
      <c r="BZ1243" s="32">
        <f t="shared" si="759"/>
        <v>3.2149144324839111E-2</v>
      </c>
    </row>
    <row r="1244" spans="1:78" s="8" customFormat="1" hidden="1" x14ac:dyDescent="0.2">
      <c r="A1244" s="8" t="str">
        <f t="shared" si="757"/>
        <v>2016Registered nursesBritish ColumbiaAll places of work</v>
      </c>
      <c r="B1244" s="8" t="s">
        <v>7</v>
      </c>
      <c r="C1244" s="8" t="s">
        <v>23</v>
      </c>
      <c r="D1244" s="8" t="s">
        <v>9</v>
      </c>
      <c r="E1244" s="8">
        <v>2016</v>
      </c>
      <c r="F1244" s="8">
        <v>31680</v>
      </c>
      <c r="G1244" s="8">
        <v>2725</v>
      </c>
      <c r="H1244" s="8">
        <v>0</v>
      </c>
      <c r="I1244" s="8">
        <v>3736</v>
      </c>
      <c r="J1244" s="8">
        <v>4686</v>
      </c>
      <c r="K1244" s="8">
        <v>4245</v>
      </c>
      <c r="L1244" s="8">
        <v>3960</v>
      </c>
      <c r="M1244" s="8">
        <v>4046</v>
      </c>
      <c r="N1244" s="8">
        <v>4068</v>
      </c>
      <c r="O1244" s="8">
        <v>4224</v>
      </c>
      <c r="P1244" s="8">
        <v>3228</v>
      </c>
      <c r="Q1244" s="8">
        <v>1265</v>
      </c>
      <c r="R1244" s="8">
        <v>419</v>
      </c>
      <c r="S1244" s="8">
        <v>528</v>
      </c>
      <c r="T1244" s="8">
        <v>0</v>
      </c>
      <c r="U1244" s="8">
        <v>28907</v>
      </c>
      <c r="V1244" s="8">
        <v>5139</v>
      </c>
      <c r="W1244" s="8">
        <v>359</v>
      </c>
      <c r="X1244" s="8">
        <v>18919</v>
      </c>
      <c r="Y1244" s="8">
        <v>9452</v>
      </c>
      <c r="Z1244" s="8">
        <v>5935</v>
      </c>
      <c r="AA1244" s="8">
        <v>99</v>
      </c>
      <c r="AB1244" s="8">
        <v>2577</v>
      </c>
      <c r="AC1244" s="8">
        <v>533</v>
      </c>
      <c r="AD1244" s="8">
        <v>4394</v>
      </c>
      <c r="AE1244" s="8">
        <v>26901</v>
      </c>
      <c r="AF1244" s="8">
        <v>1307</v>
      </c>
      <c r="AG1244" s="8">
        <v>29762</v>
      </c>
      <c r="AH1244" s="8">
        <v>1632</v>
      </c>
      <c r="AI1244" s="8">
        <v>227</v>
      </c>
      <c r="AJ1244" s="8">
        <v>2082</v>
      </c>
      <c r="AK1244" s="8">
        <v>32302</v>
      </c>
      <c r="AL1244" s="8">
        <v>1477</v>
      </c>
      <c r="AM1244" s="8">
        <v>21</v>
      </c>
      <c r="AN1244" s="8">
        <v>34405</v>
      </c>
      <c r="AO1244" s="41">
        <f t="shared" si="754"/>
        <v>0.92079639587269291</v>
      </c>
      <c r="AP1244" s="41">
        <f t="shared" si="755"/>
        <v>7.9203604127307078E-2</v>
      </c>
      <c r="AQ1244" s="41">
        <f t="shared" si="756"/>
        <v>0</v>
      </c>
      <c r="AR1244" s="41">
        <f t="shared" si="722"/>
        <v>0.10858886789710798</v>
      </c>
      <c r="AS1244" s="41">
        <f t="shared" si="723"/>
        <v>0.13620113355616917</v>
      </c>
      <c r="AT1244" s="41">
        <f t="shared" si="724"/>
        <v>0.12338322918180497</v>
      </c>
      <c r="AU1244" s="41">
        <f t="shared" si="725"/>
        <v>0.11509954948408661</v>
      </c>
      <c r="AV1244" s="41">
        <f t="shared" si="726"/>
        <v>0.11759918616480163</v>
      </c>
      <c r="AW1244" s="41">
        <f t="shared" si="727"/>
        <v>0.11823862810637989</v>
      </c>
      <c r="AX1244" s="41">
        <f t="shared" si="728"/>
        <v>0.12277285278302573</v>
      </c>
      <c r="AY1244" s="41">
        <f t="shared" si="729"/>
        <v>9.3823572155210005E-2</v>
      </c>
      <c r="AZ1244" s="41">
        <f t="shared" si="730"/>
        <v>3.6767911640749891E-2</v>
      </c>
      <c r="BA1244" s="41">
        <f t="shared" si="731"/>
        <v>1.2178462432785933E-2</v>
      </c>
      <c r="BB1244" s="41">
        <f t="shared" si="732"/>
        <v>1.5346606597878216E-2</v>
      </c>
      <c r="BC1244" s="41">
        <f t="shared" si="733"/>
        <v>0</v>
      </c>
      <c r="BD1244" s="41">
        <f t="shared" si="734"/>
        <v>0.84019764569103328</v>
      </c>
      <c r="BE1244" s="41">
        <f t="shared" si="735"/>
        <v>0.1493678244441215</v>
      </c>
      <c r="BF1244" s="41">
        <f t="shared" si="736"/>
        <v>1.0434529864845226E-2</v>
      </c>
      <c r="BG1244" s="41">
        <f t="shared" si="737"/>
        <v>0.54989100421450365</v>
      </c>
      <c r="BH1244" s="41">
        <f t="shared" si="738"/>
        <v>0.27472751053625927</v>
      </c>
      <c r="BI1244" s="41">
        <f t="shared" si="739"/>
        <v>0.17250399651213486</v>
      </c>
      <c r="BJ1244" s="41">
        <f t="shared" si="740"/>
        <v>2.8774887371021654E-3</v>
      </c>
      <c r="BK1244" s="41">
        <f t="shared" si="741"/>
        <v>7.4901903793053337E-2</v>
      </c>
      <c r="BL1244" s="41">
        <f t="shared" si="742"/>
        <v>1.5491934311873274E-2</v>
      </c>
      <c r="BM1244" s="41">
        <f t="shared" si="743"/>
        <v>0.12771399505885772</v>
      </c>
      <c r="BN1244" s="41">
        <f t="shared" si="744"/>
        <v>0.78189216683621565</v>
      </c>
      <c r="BO1244" s="41">
        <f t="shared" si="745"/>
        <v>3.7988664438308388E-2</v>
      </c>
      <c r="BP1244" s="41">
        <f t="shared" si="746"/>
        <v>0.86504868478418839</v>
      </c>
      <c r="BQ1244" s="41">
        <f t="shared" si="747"/>
        <v>4.7434965847987211E-2</v>
      </c>
      <c r="BR1244" s="41">
        <f t="shared" si="748"/>
        <v>6.5978782153756719E-3</v>
      </c>
      <c r="BS1244" s="41">
        <f t="shared" si="749"/>
        <v>6.0514460107542509E-2</v>
      </c>
      <c r="BT1244" s="41">
        <f t="shared" si="750"/>
        <v>0.93887516349367828</v>
      </c>
      <c r="BU1244" s="41">
        <f t="shared" si="751"/>
        <v>4.2929806714140387E-2</v>
      </c>
      <c r="BV1244" s="41">
        <f t="shared" si="752"/>
        <v>6.1037639877924718E-4</v>
      </c>
      <c r="BW1244" s="41">
        <f t="shared" si="753"/>
        <v>1</v>
      </c>
      <c r="BX1244" s="41" t="str">
        <f t="shared" si="758"/>
        <v>2016Registered nursesBritish Columbia</v>
      </c>
      <c r="BY1244" s="51">
        <f>VLOOKUP(BX1244,'%workplace'!$A$1:$F$381,6,FALSE)</f>
        <v>34405</v>
      </c>
      <c r="BZ1244" s="32">
        <f t="shared" si="759"/>
        <v>1</v>
      </c>
    </row>
    <row r="1245" spans="1:78" s="8" customFormat="1" hidden="1" x14ac:dyDescent="0.2">
      <c r="A1245" s="8" t="str">
        <f t="shared" si="757"/>
        <v>2016Registered nursesBritish ColumbiaCommunity health</v>
      </c>
      <c r="B1245" s="8" t="s">
        <v>7</v>
      </c>
      <c r="C1245" s="8" t="s">
        <v>23</v>
      </c>
      <c r="D1245" s="8" t="s">
        <v>11</v>
      </c>
      <c r="E1245" s="8">
        <v>2016</v>
      </c>
      <c r="F1245" s="8">
        <v>5232</v>
      </c>
      <c r="G1245" s="8">
        <v>238</v>
      </c>
      <c r="H1245" s="8">
        <v>0</v>
      </c>
      <c r="I1245" s="8">
        <v>270</v>
      </c>
      <c r="J1245" s="8">
        <v>531</v>
      </c>
      <c r="K1245" s="8">
        <v>669</v>
      </c>
      <c r="L1245" s="8">
        <v>611</v>
      </c>
      <c r="M1245" s="8">
        <v>687</v>
      </c>
      <c r="N1245" s="8">
        <v>796</v>
      </c>
      <c r="O1245" s="8">
        <v>824</v>
      </c>
      <c r="P1245" s="8">
        <v>730</v>
      </c>
      <c r="Q1245" s="8">
        <v>251</v>
      </c>
      <c r="R1245" s="8">
        <v>85</v>
      </c>
      <c r="S1245" s="8">
        <v>16</v>
      </c>
      <c r="T1245" s="8">
        <v>0</v>
      </c>
      <c r="U1245" s="8">
        <v>4980</v>
      </c>
      <c r="V1245" s="8">
        <v>455</v>
      </c>
      <c r="W1245" s="8">
        <v>35</v>
      </c>
      <c r="X1245" s="8">
        <v>2536</v>
      </c>
      <c r="Y1245" s="8">
        <v>1910</v>
      </c>
      <c r="Z1245" s="8">
        <v>1014</v>
      </c>
      <c r="AA1245" s="8">
        <v>10</v>
      </c>
      <c r="AB1245" s="8">
        <v>495</v>
      </c>
      <c r="AC1245" s="8">
        <v>0</v>
      </c>
      <c r="AD1245" s="8">
        <v>554</v>
      </c>
      <c r="AE1245" s="8">
        <v>4421</v>
      </c>
      <c r="AF1245" s="8">
        <v>141</v>
      </c>
      <c r="AG1245" s="8">
        <v>5009</v>
      </c>
      <c r="AH1245" s="8">
        <v>165</v>
      </c>
      <c r="AI1245" s="8">
        <v>32</v>
      </c>
      <c r="AJ1245" s="8">
        <v>639</v>
      </c>
      <c r="AK1245" s="8">
        <v>4829</v>
      </c>
      <c r="AL1245" s="8">
        <v>123</v>
      </c>
      <c r="AM1245" s="8">
        <v>2</v>
      </c>
      <c r="AN1245" s="8">
        <v>5470</v>
      </c>
      <c r="AO1245" s="41">
        <f t="shared" si="754"/>
        <v>0.9564899451553931</v>
      </c>
      <c r="AP1245" s="41">
        <f t="shared" si="755"/>
        <v>4.3510054844606946E-2</v>
      </c>
      <c r="AQ1245" s="41">
        <f t="shared" si="756"/>
        <v>0</v>
      </c>
      <c r="AR1245" s="41">
        <f t="shared" si="722"/>
        <v>4.9360146252285193E-2</v>
      </c>
      <c r="AS1245" s="41">
        <f t="shared" si="723"/>
        <v>9.7074954296160879E-2</v>
      </c>
      <c r="AT1245" s="41">
        <f t="shared" si="724"/>
        <v>0.12230347349177331</v>
      </c>
      <c r="AU1245" s="41">
        <f t="shared" si="725"/>
        <v>0.11170018281535649</v>
      </c>
      <c r="AV1245" s="41">
        <f t="shared" si="726"/>
        <v>0.12559414990859233</v>
      </c>
      <c r="AW1245" s="41">
        <f t="shared" si="727"/>
        <v>0.14552102376599635</v>
      </c>
      <c r="AX1245" s="41">
        <f t="shared" si="728"/>
        <v>0.1506398537477148</v>
      </c>
      <c r="AY1245" s="41">
        <f t="shared" si="729"/>
        <v>0.13345521023765997</v>
      </c>
      <c r="AZ1245" s="41">
        <f t="shared" si="730"/>
        <v>4.5886654478976233E-2</v>
      </c>
      <c r="BA1245" s="41">
        <f t="shared" si="731"/>
        <v>1.5539305301645339E-2</v>
      </c>
      <c r="BB1245" s="41">
        <f t="shared" si="732"/>
        <v>2.9250457038391227E-3</v>
      </c>
      <c r="BC1245" s="41">
        <f t="shared" si="733"/>
        <v>0</v>
      </c>
      <c r="BD1245" s="41">
        <f t="shared" si="734"/>
        <v>0.91042047531992687</v>
      </c>
      <c r="BE1245" s="41">
        <f t="shared" si="735"/>
        <v>8.318098720292505E-2</v>
      </c>
      <c r="BF1245" s="41">
        <f t="shared" si="736"/>
        <v>6.3985374771480807E-3</v>
      </c>
      <c r="BG1245" s="41">
        <f t="shared" si="737"/>
        <v>0.46361974405850093</v>
      </c>
      <c r="BH1245" s="41">
        <f t="shared" si="738"/>
        <v>0.34917733089579522</v>
      </c>
      <c r="BI1245" s="41">
        <f t="shared" si="739"/>
        <v>0.18537477148080439</v>
      </c>
      <c r="BJ1245" s="41">
        <f t="shared" si="740"/>
        <v>1.8281535648994515E-3</v>
      </c>
      <c r="BK1245" s="41">
        <f t="shared" si="741"/>
        <v>9.0493601462522846E-2</v>
      </c>
      <c r="BL1245" s="41">
        <f t="shared" si="742"/>
        <v>0</v>
      </c>
      <c r="BM1245" s="41">
        <f t="shared" si="743"/>
        <v>0.10127970749542961</v>
      </c>
      <c r="BN1245" s="41">
        <f t="shared" si="744"/>
        <v>0.80822669104204758</v>
      </c>
      <c r="BO1245" s="41">
        <f t="shared" si="745"/>
        <v>2.5776965265082268E-2</v>
      </c>
      <c r="BP1245" s="41">
        <f t="shared" si="746"/>
        <v>0.9157221206581353</v>
      </c>
      <c r="BQ1245" s="41">
        <f t="shared" si="747"/>
        <v>3.0164533820840951E-2</v>
      </c>
      <c r="BR1245" s="41">
        <f t="shared" si="748"/>
        <v>5.8500914076782453E-3</v>
      </c>
      <c r="BS1245" s="41">
        <f t="shared" si="749"/>
        <v>0.11681901279707495</v>
      </c>
      <c r="BT1245" s="41">
        <f t="shared" si="750"/>
        <v>0.88281535648994514</v>
      </c>
      <c r="BU1245" s="41">
        <f t="shared" si="751"/>
        <v>2.2486288848263255E-2</v>
      </c>
      <c r="BV1245" s="41">
        <f t="shared" si="752"/>
        <v>3.6563071297989033E-4</v>
      </c>
      <c r="BW1245" s="41">
        <f t="shared" si="753"/>
        <v>1</v>
      </c>
      <c r="BX1245" s="41" t="str">
        <f t="shared" si="758"/>
        <v>2016Registered nursesBritish Columbia</v>
      </c>
      <c r="BY1245" s="51">
        <f>VLOOKUP(BX1245,'%workplace'!$A$1:$F$381,6,FALSE)</f>
        <v>34405</v>
      </c>
      <c r="BZ1245" s="32">
        <f t="shared" si="759"/>
        <v>0.15898851911059439</v>
      </c>
    </row>
    <row r="1246" spans="1:78" s="8" customFormat="1" hidden="1" x14ac:dyDescent="0.2">
      <c r="A1246" s="8" t="str">
        <f t="shared" si="757"/>
        <v>2016Registered nursesBritish ColumbiaNursing home/long-term care</v>
      </c>
      <c r="B1246" s="8" t="s">
        <v>7</v>
      </c>
      <c r="C1246" s="8" t="s">
        <v>23</v>
      </c>
      <c r="D1246" s="8" t="s">
        <v>12</v>
      </c>
      <c r="E1246" s="8">
        <v>2016</v>
      </c>
      <c r="F1246" s="8">
        <v>2308</v>
      </c>
      <c r="G1246" s="8">
        <v>186</v>
      </c>
      <c r="H1246" s="8">
        <v>0</v>
      </c>
      <c r="I1246" s="8">
        <v>118</v>
      </c>
      <c r="J1246" s="8">
        <v>195</v>
      </c>
      <c r="K1246" s="8">
        <v>176</v>
      </c>
      <c r="L1246" s="8">
        <v>273</v>
      </c>
      <c r="M1246" s="8">
        <v>348</v>
      </c>
      <c r="N1246" s="8">
        <v>327</v>
      </c>
      <c r="O1246" s="8">
        <v>424</v>
      </c>
      <c r="P1246" s="8">
        <v>351</v>
      </c>
      <c r="Q1246" s="8">
        <v>197</v>
      </c>
      <c r="R1246" s="8">
        <v>75</v>
      </c>
      <c r="S1246" s="8">
        <v>10</v>
      </c>
      <c r="T1246" s="8">
        <v>0</v>
      </c>
      <c r="U1246" s="8">
        <v>1400</v>
      </c>
      <c r="V1246" s="8">
        <v>1047</v>
      </c>
      <c r="W1246" s="8">
        <v>47</v>
      </c>
      <c r="X1246" s="8">
        <v>1339</v>
      </c>
      <c r="Y1246" s="8">
        <v>705</v>
      </c>
      <c r="Z1246" s="8">
        <v>438</v>
      </c>
      <c r="AA1246" s="8">
        <v>12</v>
      </c>
      <c r="AB1246" s="8">
        <v>515</v>
      </c>
      <c r="AC1246" s="8">
        <v>0</v>
      </c>
      <c r="AD1246" s="8">
        <v>155</v>
      </c>
      <c r="AE1246" s="8">
        <v>1824</v>
      </c>
      <c r="AF1246" s="8">
        <v>103</v>
      </c>
      <c r="AG1246" s="8">
        <v>2323</v>
      </c>
      <c r="AH1246" s="8">
        <v>29</v>
      </c>
      <c r="AI1246" s="8">
        <v>0</v>
      </c>
      <c r="AJ1246" s="8">
        <v>178</v>
      </c>
      <c r="AK1246" s="8">
        <v>2314</v>
      </c>
      <c r="AL1246" s="8">
        <v>39</v>
      </c>
      <c r="AM1246" s="8">
        <v>2</v>
      </c>
      <c r="AN1246" s="8">
        <v>2494</v>
      </c>
      <c r="AO1246" s="41">
        <f t="shared" si="754"/>
        <v>0.92542101042502001</v>
      </c>
      <c r="AP1246" s="41">
        <f t="shared" si="755"/>
        <v>7.4578989574979951E-2</v>
      </c>
      <c r="AQ1246" s="41">
        <f t="shared" si="756"/>
        <v>0</v>
      </c>
      <c r="AR1246" s="41">
        <f t="shared" si="722"/>
        <v>4.7313552526062549E-2</v>
      </c>
      <c r="AS1246" s="41">
        <f t="shared" si="723"/>
        <v>7.8187650360866084E-2</v>
      </c>
      <c r="AT1246" s="41">
        <f t="shared" si="724"/>
        <v>7.0569366479550921E-2</v>
      </c>
      <c r="AU1246" s="41">
        <f t="shared" si="725"/>
        <v>0.10946271050521252</v>
      </c>
      <c r="AV1246" s="41">
        <f t="shared" si="726"/>
        <v>0.13953488372093023</v>
      </c>
      <c r="AW1246" s="41">
        <f t="shared" si="727"/>
        <v>0.13111467522052928</v>
      </c>
      <c r="AX1246" s="41">
        <f t="shared" si="728"/>
        <v>0.17000801924619086</v>
      </c>
      <c r="AY1246" s="41">
        <f t="shared" si="729"/>
        <v>0.14073777064955895</v>
      </c>
      <c r="AZ1246" s="41">
        <f t="shared" si="730"/>
        <v>7.898957497995189E-2</v>
      </c>
      <c r="BA1246" s="41">
        <f t="shared" si="731"/>
        <v>3.0072173215717722E-2</v>
      </c>
      <c r="BB1246" s="41">
        <f t="shared" si="732"/>
        <v>4.0096230954290296E-3</v>
      </c>
      <c r="BC1246" s="41">
        <f t="shared" si="733"/>
        <v>0</v>
      </c>
      <c r="BD1246" s="41">
        <f t="shared" si="734"/>
        <v>0.5613472333600642</v>
      </c>
      <c r="BE1246" s="41">
        <f t="shared" si="735"/>
        <v>0.41980753809141941</v>
      </c>
      <c r="BF1246" s="41">
        <f t="shared" si="736"/>
        <v>1.8845228548516439E-2</v>
      </c>
      <c r="BG1246" s="41">
        <f t="shared" si="737"/>
        <v>0.5368885324779471</v>
      </c>
      <c r="BH1246" s="41">
        <f t="shared" si="738"/>
        <v>0.28267842822774658</v>
      </c>
      <c r="BI1246" s="41">
        <f t="shared" si="739"/>
        <v>0.17562149157979151</v>
      </c>
      <c r="BJ1246" s="41">
        <f t="shared" si="740"/>
        <v>4.8115477145148355E-3</v>
      </c>
      <c r="BK1246" s="41">
        <f t="shared" si="741"/>
        <v>0.20649558941459503</v>
      </c>
      <c r="BL1246" s="41">
        <f t="shared" si="742"/>
        <v>0</v>
      </c>
      <c r="BM1246" s="41">
        <f t="shared" si="743"/>
        <v>6.2149157979149959E-2</v>
      </c>
      <c r="BN1246" s="41">
        <f t="shared" si="744"/>
        <v>0.731355252606255</v>
      </c>
      <c r="BO1246" s="41">
        <f t="shared" si="745"/>
        <v>4.1299117882919005E-2</v>
      </c>
      <c r="BP1246" s="41">
        <f t="shared" si="746"/>
        <v>0.93143544506816356</v>
      </c>
      <c r="BQ1246" s="41">
        <f t="shared" si="747"/>
        <v>1.1627906976744186E-2</v>
      </c>
      <c r="BR1246" s="41">
        <f t="shared" si="748"/>
        <v>0</v>
      </c>
      <c r="BS1246" s="41">
        <f t="shared" si="749"/>
        <v>7.1371291098636727E-2</v>
      </c>
      <c r="BT1246" s="41">
        <f t="shared" si="750"/>
        <v>0.92782678428227749</v>
      </c>
      <c r="BU1246" s="41">
        <f t="shared" si="751"/>
        <v>1.5637530072173216E-2</v>
      </c>
      <c r="BV1246" s="41">
        <f t="shared" si="752"/>
        <v>8.0192461908580592E-4</v>
      </c>
      <c r="BW1246" s="41">
        <f t="shared" si="753"/>
        <v>1</v>
      </c>
      <c r="BX1246" s="41" t="str">
        <f t="shared" si="758"/>
        <v>2016Registered nursesBritish Columbia</v>
      </c>
      <c r="BY1246" s="51">
        <f>VLOOKUP(BX1246,'%workplace'!$A$1:$F$381,6,FALSE)</f>
        <v>34405</v>
      </c>
      <c r="BZ1246" s="32">
        <f t="shared" si="759"/>
        <v>7.2489463740735352E-2</v>
      </c>
    </row>
    <row r="1247" spans="1:78" s="8" customFormat="1" hidden="1" x14ac:dyDescent="0.2">
      <c r="A1247" s="8" t="str">
        <f t="shared" si="757"/>
        <v>2016Registered nursesBritish ColumbiaHospital</v>
      </c>
      <c r="B1247" s="8" t="s">
        <v>7</v>
      </c>
      <c r="C1247" s="8" t="s">
        <v>23</v>
      </c>
      <c r="D1247" s="8" t="s">
        <v>10</v>
      </c>
      <c r="E1247" s="8">
        <v>2016</v>
      </c>
      <c r="F1247" s="8">
        <v>20266</v>
      </c>
      <c r="G1247" s="8">
        <v>2005</v>
      </c>
      <c r="H1247" s="8">
        <v>0</v>
      </c>
      <c r="I1247" s="8">
        <v>3046</v>
      </c>
      <c r="J1247" s="8">
        <v>3598</v>
      </c>
      <c r="K1247" s="8">
        <v>3004</v>
      </c>
      <c r="L1247" s="8">
        <v>2674</v>
      </c>
      <c r="M1247" s="8">
        <v>2536</v>
      </c>
      <c r="N1247" s="8">
        <v>2377</v>
      </c>
      <c r="O1247" s="8">
        <v>2352</v>
      </c>
      <c r="P1247" s="8">
        <v>1611</v>
      </c>
      <c r="Q1247" s="8">
        <v>577</v>
      </c>
      <c r="R1247" s="8">
        <v>154</v>
      </c>
      <c r="S1247" s="8">
        <v>342</v>
      </c>
      <c r="T1247" s="8">
        <v>0</v>
      </c>
      <c r="U1247" s="8">
        <v>18801</v>
      </c>
      <c r="V1247" s="8">
        <v>3250</v>
      </c>
      <c r="W1247" s="8">
        <v>220</v>
      </c>
      <c r="X1247" s="8">
        <v>12688</v>
      </c>
      <c r="Y1247" s="8">
        <v>5923</v>
      </c>
      <c r="Z1247" s="8">
        <v>3616</v>
      </c>
      <c r="AA1247" s="8">
        <v>44</v>
      </c>
      <c r="AB1247" s="8">
        <v>1135</v>
      </c>
      <c r="AC1247" s="8">
        <v>0</v>
      </c>
      <c r="AD1247" s="8">
        <v>1644</v>
      </c>
      <c r="AE1247" s="8">
        <v>19492</v>
      </c>
      <c r="AF1247" s="8">
        <v>513</v>
      </c>
      <c r="AG1247" s="8">
        <v>20844</v>
      </c>
      <c r="AH1247" s="8">
        <v>380</v>
      </c>
      <c r="AI1247" s="8">
        <v>53</v>
      </c>
      <c r="AJ1247" s="8">
        <v>1094</v>
      </c>
      <c r="AK1247" s="8">
        <v>21166</v>
      </c>
      <c r="AL1247" s="8">
        <v>481</v>
      </c>
      <c r="AM1247" s="8">
        <v>11</v>
      </c>
      <c r="AN1247" s="8">
        <v>22271</v>
      </c>
      <c r="AO1247" s="41">
        <f t="shared" si="754"/>
        <v>0.9099726101207849</v>
      </c>
      <c r="AP1247" s="41">
        <f t="shared" si="755"/>
        <v>9.0027389879215117E-2</v>
      </c>
      <c r="AQ1247" s="41">
        <f t="shared" si="756"/>
        <v>0</v>
      </c>
      <c r="AR1247" s="41">
        <f t="shared" si="722"/>
        <v>0.13676979031026895</v>
      </c>
      <c r="AS1247" s="41">
        <f t="shared" si="723"/>
        <v>0.16155538592788829</v>
      </c>
      <c r="AT1247" s="41">
        <f t="shared" si="724"/>
        <v>0.13488392977414576</v>
      </c>
      <c r="AU1247" s="41">
        <f t="shared" si="725"/>
        <v>0.12006645413317768</v>
      </c>
      <c r="AV1247" s="41">
        <f t="shared" si="726"/>
        <v>0.11387005522877285</v>
      </c>
      <c r="AW1247" s="41">
        <f t="shared" si="727"/>
        <v>0.1067307260563064</v>
      </c>
      <c r="AX1247" s="41">
        <f t="shared" si="728"/>
        <v>0.10560819002289973</v>
      </c>
      <c r="AY1247" s="41">
        <f t="shared" si="729"/>
        <v>7.2336221992725963E-2</v>
      </c>
      <c r="AZ1247" s="41">
        <f t="shared" si="730"/>
        <v>2.5908131651025998E-2</v>
      </c>
      <c r="BA1247" s="41">
        <f t="shared" si="731"/>
        <v>6.9148219657851019E-3</v>
      </c>
      <c r="BB1247" s="41">
        <f t="shared" si="732"/>
        <v>1.5356292937003278E-2</v>
      </c>
      <c r="BC1247" s="41">
        <f t="shared" si="733"/>
        <v>0</v>
      </c>
      <c r="BD1247" s="41">
        <f t="shared" si="734"/>
        <v>0.84419199856315386</v>
      </c>
      <c r="BE1247" s="41">
        <f t="shared" si="735"/>
        <v>0.14592968434286741</v>
      </c>
      <c r="BF1247" s="41">
        <f t="shared" si="736"/>
        <v>9.8783170939787165E-3</v>
      </c>
      <c r="BG1247" s="41">
        <f t="shared" si="737"/>
        <v>0.56970948767455432</v>
      </c>
      <c r="BH1247" s="41">
        <f t="shared" si="738"/>
        <v>0.2659512370347088</v>
      </c>
      <c r="BI1247" s="41">
        <f t="shared" si="739"/>
        <v>0.16236361187194109</v>
      </c>
      <c r="BJ1247" s="41">
        <f t="shared" si="740"/>
        <v>1.9756634187957432E-3</v>
      </c>
      <c r="BK1247" s="41">
        <f t="shared" si="741"/>
        <v>5.0963135916662926E-2</v>
      </c>
      <c r="BL1247" s="41">
        <f t="shared" si="742"/>
        <v>0</v>
      </c>
      <c r="BM1247" s="41">
        <f t="shared" si="743"/>
        <v>7.3817969556822779E-2</v>
      </c>
      <c r="BN1247" s="41">
        <f t="shared" si="744"/>
        <v>0.87521889452651425</v>
      </c>
      <c r="BO1247" s="41">
        <f t="shared" si="745"/>
        <v>2.3034439405504918E-2</v>
      </c>
      <c r="BP1247" s="41">
        <f t="shared" si="746"/>
        <v>0.9359256432131472</v>
      </c>
      <c r="BQ1247" s="41">
        <f t="shared" si="747"/>
        <v>1.7062547707781421E-2</v>
      </c>
      <c r="BR1247" s="41">
        <f t="shared" si="748"/>
        <v>2.3797763908221456E-3</v>
      </c>
      <c r="BS1247" s="41">
        <f t="shared" si="749"/>
        <v>4.9122176821875981E-2</v>
      </c>
      <c r="BT1247" s="41">
        <f t="shared" si="750"/>
        <v>0.95038390732342504</v>
      </c>
      <c r="BU1247" s="41">
        <f t="shared" si="751"/>
        <v>2.1597593282744375E-2</v>
      </c>
      <c r="BV1247" s="41">
        <f t="shared" si="752"/>
        <v>4.939158546989358E-4</v>
      </c>
      <c r="BW1247" s="41">
        <f t="shared" si="753"/>
        <v>1</v>
      </c>
      <c r="BX1247" s="41" t="str">
        <f t="shared" si="758"/>
        <v>2016Registered nursesBritish Columbia</v>
      </c>
      <c r="BY1247" s="51">
        <f>VLOOKUP(BX1247,'%workplace'!$A$1:$F$381,6,FALSE)</f>
        <v>34405</v>
      </c>
      <c r="BZ1247" s="32">
        <f t="shared" si="759"/>
        <v>0.64731870367679112</v>
      </c>
    </row>
    <row r="1248" spans="1:78" s="8" customFormat="1" hidden="1" x14ac:dyDescent="0.2">
      <c r="A1248" s="8" t="str">
        <f t="shared" si="757"/>
        <v>2016Registered nursesBritish ColumbiaOther places of work</v>
      </c>
      <c r="B1248" s="8" t="s">
        <v>7</v>
      </c>
      <c r="C1248" s="8" t="s">
        <v>23</v>
      </c>
      <c r="D1248" s="8" t="s">
        <v>13</v>
      </c>
      <c r="E1248" s="8">
        <v>2016</v>
      </c>
      <c r="F1248" s="8">
        <v>3384</v>
      </c>
      <c r="G1248" s="8">
        <v>247</v>
      </c>
      <c r="H1248" s="8">
        <v>0</v>
      </c>
      <c r="I1248" s="8">
        <v>130</v>
      </c>
      <c r="J1248" s="8">
        <v>270</v>
      </c>
      <c r="K1248" s="8">
        <v>344</v>
      </c>
      <c r="L1248" s="8">
        <v>385</v>
      </c>
      <c r="M1248" s="8">
        <v>453</v>
      </c>
      <c r="N1248" s="8">
        <v>556</v>
      </c>
      <c r="O1248" s="8">
        <v>614</v>
      </c>
      <c r="P1248" s="8">
        <v>529</v>
      </c>
      <c r="Q1248" s="8">
        <v>236</v>
      </c>
      <c r="R1248" s="8">
        <v>105</v>
      </c>
      <c r="S1248" s="8">
        <v>9</v>
      </c>
      <c r="T1248" s="8">
        <v>0</v>
      </c>
      <c r="U1248" s="8">
        <v>3262</v>
      </c>
      <c r="V1248" s="8">
        <v>347</v>
      </c>
      <c r="W1248" s="8">
        <v>22</v>
      </c>
      <c r="X1248" s="8">
        <v>2150</v>
      </c>
      <c r="Y1248" s="8">
        <v>842</v>
      </c>
      <c r="Z1248" s="8">
        <v>620</v>
      </c>
      <c r="AA1248" s="8">
        <v>19</v>
      </c>
      <c r="AB1248" s="8">
        <v>432</v>
      </c>
      <c r="AC1248" s="8">
        <v>0</v>
      </c>
      <c r="AD1248" s="8">
        <v>2039</v>
      </c>
      <c r="AE1248" s="8">
        <v>1160</v>
      </c>
      <c r="AF1248" s="8">
        <v>550</v>
      </c>
      <c r="AG1248" s="8">
        <v>1582</v>
      </c>
      <c r="AH1248" s="8">
        <v>1057</v>
      </c>
      <c r="AI1248" s="8">
        <v>142</v>
      </c>
      <c r="AJ1248" s="8">
        <v>121</v>
      </c>
      <c r="AK1248" s="8">
        <v>3505</v>
      </c>
      <c r="AL1248" s="8">
        <v>300</v>
      </c>
      <c r="AM1248" s="8">
        <v>5</v>
      </c>
      <c r="AN1248" s="8">
        <v>3631</v>
      </c>
      <c r="AO1248" s="41">
        <f t="shared" si="754"/>
        <v>0.93197466262737538</v>
      </c>
      <c r="AP1248" s="41">
        <f t="shared" si="755"/>
        <v>6.8025337372624617E-2</v>
      </c>
      <c r="AQ1248" s="41">
        <f t="shared" si="756"/>
        <v>0</v>
      </c>
      <c r="AR1248" s="41">
        <f t="shared" si="722"/>
        <v>3.5802809143486644E-2</v>
      </c>
      <c r="AS1248" s="41">
        <f t="shared" si="723"/>
        <v>7.4359680528779948E-2</v>
      </c>
      <c r="AT1248" s="41">
        <f t="shared" si="724"/>
        <v>9.473974111814927E-2</v>
      </c>
      <c r="AU1248" s="41">
        <f t="shared" si="725"/>
        <v>0.1060313963095566</v>
      </c>
      <c r="AV1248" s="41">
        <f t="shared" si="726"/>
        <v>0.12475901955384192</v>
      </c>
      <c r="AW1248" s="41">
        <f t="shared" si="727"/>
        <v>0.15312586064445055</v>
      </c>
      <c r="AX1248" s="41">
        <f t="shared" si="728"/>
        <v>0.16909942164692923</v>
      </c>
      <c r="AY1248" s="41">
        <f t="shared" si="729"/>
        <v>0.14568989259157256</v>
      </c>
      <c r="AZ1248" s="41">
        <f t="shared" si="730"/>
        <v>6.4995868906637291E-2</v>
      </c>
      <c r="BA1248" s="41">
        <f t="shared" si="731"/>
        <v>2.8917653538969981E-2</v>
      </c>
      <c r="BB1248" s="41">
        <f t="shared" si="732"/>
        <v>2.4786560176259984E-3</v>
      </c>
      <c r="BC1248" s="41">
        <f t="shared" si="733"/>
        <v>0</v>
      </c>
      <c r="BD1248" s="41">
        <f t="shared" si="734"/>
        <v>0.89837510327733405</v>
      </c>
      <c r="BE1248" s="41">
        <f t="shared" si="735"/>
        <v>9.5565959790691268E-2</v>
      </c>
      <c r="BF1248" s="41">
        <f t="shared" si="736"/>
        <v>6.0589369319746624E-3</v>
      </c>
      <c r="BG1248" s="41">
        <f t="shared" si="737"/>
        <v>0.59212338198843295</v>
      </c>
      <c r="BH1248" s="41">
        <f t="shared" si="738"/>
        <v>0.23189204076012118</v>
      </c>
      <c r="BI1248" s="41">
        <f t="shared" si="739"/>
        <v>0.17075185899201323</v>
      </c>
      <c r="BJ1248" s="41">
        <f t="shared" si="740"/>
        <v>5.2327182594326628E-3</v>
      </c>
      <c r="BK1248" s="41">
        <f t="shared" si="741"/>
        <v>0.11897548884604792</v>
      </c>
      <c r="BL1248" s="41">
        <f t="shared" si="742"/>
        <v>0</v>
      </c>
      <c r="BM1248" s="41">
        <f t="shared" si="743"/>
        <v>0.5615532911043789</v>
      </c>
      <c r="BN1248" s="41">
        <f t="shared" si="744"/>
        <v>0.31947122004957312</v>
      </c>
      <c r="BO1248" s="41">
        <f t="shared" si="745"/>
        <v>0.15147342329936656</v>
      </c>
      <c r="BP1248" s="41">
        <f t="shared" si="746"/>
        <v>0.43569264665381435</v>
      </c>
      <c r="BQ1248" s="41">
        <f t="shared" si="747"/>
        <v>0.29110437895896446</v>
      </c>
      <c r="BR1248" s="41">
        <f t="shared" si="748"/>
        <v>3.9107683833654643E-2</v>
      </c>
      <c r="BS1248" s="41">
        <f t="shared" si="749"/>
        <v>3.3324153125860644E-2</v>
      </c>
      <c r="BT1248" s="41">
        <f t="shared" si="750"/>
        <v>0.96529881575323606</v>
      </c>
      <c r="BU1248" s="41">
        <f t="shared" si="751"/>
        <v>8.262186725419994E-2</v>
      </c>
      <c r="BV1248" s="41">
        <f t="shared" si="752"/>
        <v>1.3770311209033324E-3</v>
      </c>
      <c r="BW1248" s="41">
        <f t="shared" si="753"/>
        <v>1</v>
      </c>
      <c r="BX1248" s="41" t="str">
        <f t="shared" si="758"/>
        <v>2016Registered nursesBritish Columbia</v>
      </c>
      <c r="BY1248" s="51">
        <f>VLOOKUP(BX1248,'%workplace'!$A$1:$F$381,6,FALSE)</f>
        <v>34405</v>
      </c>
      <c r="BZ1248" s="32">
        <f t="shared" si="759"/>
        <v>0.10553698590321174</v>
      </c>
    </row>
    <row r="1249" spans="1:78" s="8" customFormat="1" hidden="1" x14ac:dyDescent="0.2">
      <c r="A1249" s="8" t="str">
        <f t="shared" si="757"/>
        <v>2016Registered nursesBritish ColumbiaUnknown places of work</v>
      </c>
      <c r="B1249" s="8" t="s">
        <v>7</v>
      </c>
      <c r="C1249" s="8" t="s">
        <v>23</v>
      </c>
      <c r="D1249" s="8" t="s">
        <v>49</v>
      </c>
      <c r="E1249" s="8">
        <v>2016</v>
      </c>
      <c r="F1249" s="8">
        <v>490</v>
      </c>
      <c r="G1249" s="8">
        <v>49</v>
      </c>
      <c r="H1249" s="8">
        <v>0</v>
      </c>
      <c r="I1249" s="8">
        <v>172</v>
      </c>
      <c r="J1249" s="8">
        <v>92</v>
      </c>
      <c r="K1249" s="8">
        <v>52</v>
      </c>
      <c r="L1249" s="8">
        <v>17</v>
      </c>
      <c r="M1249" s="8">
        <v>22</v>
      </c>
      <c r="N1249" s="8">
        <v>12</v>
      </c>
      <c r="O1249" s="8">
        <v>10</v>
      </c>
      <c r="P1249" s="8">
        <v>7</v>
      </c>
      <c r="Q1249" s="8">
        <v>4</v>
      </c>
      <c r="R1249" s="8">
        <v>0</v>
      </c>
      <c r="S1249" s="8">
        <v>151</v>
      </c>
      <c r="T1249" s="8">
        <v>0</v>
      </c>
      <c r="U1249" s="8">
        <v>464</v>
      </c>
      <c r="V1249" s="8">
        <v>40</v>
      </c>
      <c r="W1249" s="8">
        <v>35</v>
      </c>
      <c r="X1249" s="8">
        <v>206</v>
      </c>
      <c r="Y1249" s="8">
        <v>72</v>
      </c>
      <c r="Z1249" s="8">
        <v>247</v>
      </c>
      <c r="AA1249" s="8">
        <v>14</v>
      </c>
      <c r="AB1249" s="8">
        <v>0</v>
      </c>
      <c r="AC1249" s="8">
        <v>533</v>
      </c>
      <c r="AD1249" s="8">
        <v>2</v>
      </c>
      <c r="AE1249" s="8">
        <v>4</v>
      </c>
      <c r="AF1249" s="8">
        <v>0</v>
      </c>
      <c r="AG1249" s="8">
        <v>4</v>
      </c>
      <c r="AH1249" s="8">
        <v>1</v>
      </c>
      <c r="AI1249" s="8">
        <v>0</v>
      </c>
      <c r="AJ1249" s="8">
        <v>50</v>
      </c>
      <c r="AK1249" s="8">
        <v>488</v>
      </c>
      <c r="AL1249" s="8">
        <v>534</v>
      </c>
      <c r="AM1249" s="8">
        <v>1</v>
      </c>
      <c r="AN1249" s="8">
        <v>539</v>
      </c>
      <c r="AO1249" s="41">
        <f t="shared" si="754"/>
        <v>0.90909090909090906</v>
      </c>
      <c r="AP1249" s="41">
        <f t="shared" si="755"/>
        <v>9.0909090909090912E-2</v>
      </c>
      <c r="AQ1249" s="41">
        <f t="shared" si="756"/>
        <v>0</v>
      </c>
      <c r="AR1249" s="41">
        <f t="shared" si="722"/>
        <v>0.31910946196660483</v>
      </c>
      <c r="AS1249" s="41">
        <f t="shared" si="723"/>
        <v>0.17068645640074212</v>
      </c>
      <c r="AT1249" s="41">
        <f t="shared" si="724"/>
        <v>9.6474953617810763E-2</v>
      </c>
      <c r="AU1249" s="41">
        <f t="shared" si="725"/>
        <v>3.1539888682745827E-2</v>
      </c>
      <c r="AV1249" s="41">
        <f t="shared" si="726"/>
        <v>4.0816326530612242E-2</v>
      </c>
      <c r="AW1249" s="41">
        <f t="shared" si="727"/>
        <v>2.2263450834879406E-2</v>
      </c>
      <c r="AX1249" s="41">
        <f t="shared" si="728"/>
        <v>1.8552875695732839E-2</v>
      </c>
      <c r="AY1249" s="41">
        <f t="shared" si="729"/>
        <v>1.2987012987012988E-2</v>
      </c>
      <c r="AZ1249" s="41">
        <f t="shared" si="730"/>
        <v>7.4211502782931356E-3</v>
      </c>
      <c r="BA1249" s="41">
        <f t="shared" si="731"/>
        <v>0</v>
      </c>
      <c r="BB1249" s="41">
        <f t="shared" si="732"/>
        <v>0.28014842300556586</v>
      </c>
      <c r="BC1249" s="41">
        <f t="shared" si="733"/>
        <v>0</v>
      </c>
      <c r="BD1249" s="41">
        <f t="shared" si="734"/>
        <v>0.86085343228200373</v>
      </c>
      <c r="BE1249" s="41">
        <f t="shared" si="735"/>
        <v>7.4211502782931357E-2</v>
      </c>
      <c r="BF1249" s="41">
        <f t="shared" si="736"/>
        <v>6.4935064935064929E-2</v>
      </c>
      <c r="BG1249" s="41">
        <f t="shared" si="737"/>
        <v>0.38218923933209648</v>
      </c>
      <c r="BH1249" s="41">
        <f t="shared" si="738"/>
        <v>0.13358070500927643</v>
      </c>
      <c r="BI1249" s="41">
        <f t="shared" si="739"/>
        <v>0.45825602968460111</v>
      </c>
      <c r="BJ1249" s="41">
        <f t="shared" si="740"/>
        <v>2.5974025974025976E-2</v>
      </c>
      <c r="BK1249" s="41">
        <f t="shared" si="741"/>
        <v>0</v>
      </c>
      <c r="BL1249" s="41">
        <f t="shared" si="742"/>
        <v>0.98886827458256032</v>
      </c>
      <c r="BM1249" s="41">
        <f t="shared" si="743"/>
        <v>3.7105751391465678E-3</v>
      </c>
      <c r="BN1249" s="41">
        <f t="shared" si="744"/>
        <v>7.4211502782931356E-3</v>
      </c>
      <c r="BO1249" s="41">
        <f t="shared" si="745"/>
        <v>0</v>
      </c>
      <c r="BP1249" s="41">
        <f t="shared" si="746"/>
        <v>7.4211502782931356E-3</v>
      </c>
      <c r="BQ1249" s="41">
        <f t="shared" si="747"/>
        <v>1.8552875695732839E-3</v>
      </c>
      <c r="BR1249" s="41">
        <f t="shared" si="748"/>
        <v>0</v>
      </c>
      <c r="BS1249" s="41">
        <f t="shared" si="749"/>
        <v>9.2764378478664186E-2</v>
      </c>
      <c r="BT1249" s="41">
        <f t="shared" si="750"/>
        <v>0.90538033395176254</v>
      </c>
      <c r="BU1249" s="41">
        <f t="shared" si="751"/>
        <v>0.99072356215213353</v>
      </c>
      <c r="BV1249" s="41">
        <f t="shared" si="752"/>
        <v>1.8552875695732839E-3</v>
      </c>
      <c r="BW1249" s="41">
        <f t="shared" si="753"/>
        <v>1</v>
      </c>
      <c r="BX1249" s="41" t="str">
        <f t="shared" si="758"/>
        <v>2016Registered nursesBritish Columbia</v>
      </c>
      <c r="BY1249" s="51">
        <f>VLOOKUP(BX1249,'%workplace'!$A$1:$F$381,6,FALSE)</f>
        <v>34405</v>
      </c>
      <c r="BZ1249" s="32">
        <f t="shared" si="759"/>
        <v>1.5666327568667347E-2</v>
      </c>
    </row>
    <row r="1250" spans="1:78" s="8" customFormat="1" hidden="1" x14ac:dyDescent="0.2">
      <c r="A1250" s="8" t="str">
        <f t="shared" si="757"/>
        <v>2016Registered nursesYukonAll places of work</v>
      </c>
      <c r="B1250" s="8" t="s">
        <v>7</v>
      </c>
      <c r="C1250" s="8" t="s">
        <v>24</v>
      </c>
      <c r="D1250" s="8" t="s">
        <v>9</v>
      </c>
      <c r="E1250" s="8">
        <v>2016</v>
      </c>
      <c r="F1250" s="8">
        <v>362</v>
      </c>
      <c r="G1250" s="8">
        <v>38</v>
      </c>
      <c r="H1250" s="8">
        <v>0</v>
      </c>
      <c r="I1250" s="8">
        <v>46</v>
      </c>
      <c r="J1250" s="8">
        <v>69</v>
      </c>
      <c r="K1250" s="8">
        <v>58</v>
      </c>
      <c r="L1250" s="8">
        <v>42</v>
      </c>
      <c r="M1250" s="8">
        <v>36</v>
      </c>
      <c r="N1250" s="8">
        <v>45</v>
      </c>
      <c r="O1250" s="8">
        <v>50</v>
      </c>
      <c r="P1250" s="8">
        <v>30</v>
      </c>
      <c r="Q1250" s="8">
        <v>14</v>
      </c>
      <c r="R1250" s="8">
        <v>1</v>
      </c>
      <c r="S1250" s="8">
        <v>9</v>
      </c>
      <c r="T1250" s="8">
        <v>0</v>
      </c>
      <c r="U1250" s="8">
        <v>360</v>
      </c>
      <c r="V1250" s="8">
        <v>40</v>
      </c>
      <c r="W1250" s="8">
        <v>0</v>
      </c>
      <c r="X1250" s="8">
        <v>208</v>
      </c>
      <c r="Y1250" s="8">
        <v>151</v>
      </c>
      <c r="Z1250" s="8">
        <v>41</v>
      </c>
      <c r="AA1250" s="8">
        <v>0</v>
      </c>
      <c r="AB1250" s="8">
        <v>43</v>
      </c>
      <c r="AC1250" s="8">
        <v>11</v>
      </c>
      <c r="AD1250" s="8">
        <v>49</v>
      </c>
      <c r="AE1250" s="8">
        <v>297</v>
      </c>
      <c r="AF1250" s="8">
        <v>34</v>
      </c>
      <c r="AG1250" s="8">
        <v>350</v>
      </c>
      <c r="AH1250" s="8">
        <v>9</v>
      </c>
      <c r="AI1250" s="8">
        <v>0</v>
      </c>
      <c r="AJ1250" s="8">
        <v>79</v>
      </c>
      <c r="AK1250" s="8">
        <v>321</v>
      </c>
      <c r="AL1250" s="8">
        <v>7</v>
      </c>
      <c r="AM1250" s="8">
        <v>0</v>
      </c>
      <c r="AN1250" s="8">
        <v>400</v>
      </c>
      <c r="AO1250" s="41">
        <f t="shared" si="754"/>
        <v>0.90500000000000003</v>
      </c>
      <c r="AP1250" s="41">
        <f t="shared" si="755"/>
        <v>9.5000000000000001E-2</v>
      </c>
      <c r="AQ1250" s="41">
        <f t="shared" si="756"/>
        <v>0</v>
      </c>
      <c r="AR1250" s="41">
        <f t="shared" si="722"/>
        <v>0.115</v>
      </c>
      <c r="AS1250" s="41">
        <f t="shared" si="723"/>
        <v>0.17249999999999999</v>
      </c>
      <c r="AT1250" s="41">
        <f t="shared" si="724"/>
        <v>0.14499999999999999</v>
      </c>
      <c r="AU1250" s="41">
        <f t="shared" si="725"/>
        <v>0.105</v>
      </c>
      <c r="AV1250" s="41">
        <f t="shared" si="726"/>
        <v>0.09</v>
      </c>
      <c r="AW1250" s="41">
        <f t="shared" si="727"/>
        <v>0.1125</v>
      </c>
      <c r="AX1250" s="41">
        <f t="shared" si="728"/>
        <v>0.125</v>
      </c>
      <c r="AY1250" s="41">
        <f t="shared" si="729"/>
        <v>7.4999999999999997E-2</v>
      </c>
      <c r="AZ1250" s="41">
        <f t="shared" si="730"/>
        <v>3.5000000000000003E-2</v>
      </c>
      <c r="BA1250" s="41">
        <f t="shared" si="731"/>
        <v>2.5000000000000001E-3</v>
      </c>
      <c r="BB1250" s="41">
        <f t="shared" si="732"/>
        <v>2.2499999999999999E-2</v>
      </c>
      <c r="BC1250" s="41">
        <f t="shared" si="733"/>
        <v>0</v>
      </c>
      <c r="BD1250" s="41">
        <f t="shared" si="734"/>
        <v>0.9</v>
      </c>
      <c r="BE1250" s="41">
        <f t="shared" si="735"/>
        <v>0.1</v>
      </c>
      <c r="BF1250" s="41">
        <f t="shared" si="736"/>
        <v>0</v>
      </c>
      <c r="BG1250" s="41">
        <f t="shared" si="737"/>
        <v>0.52</v>
      </c>
      <c r="BH1250" s="41">
        <f t="shared" si="738"/>
        <v>0.3775</v>
      </c>
      <c r="BI1250" s="41">
        <f t="shared" si="739"/>
        <v>0.10249999999999999</v>
      </c>
      <c r="BJ1250" s="41">
        <f t="shared" si="740"/>
        <v>0</v>
      </c>
      <c r="BK1250" s="41">
        <f t="shared" si="741"/>
        <v>0.1075</v>
      </c>
      <c r="BL1250" s="41">
        <f t="shared" si="742"/>
        <v>2.75E-2</v>
      </c>
      <c r="BM1250" s="41">
        <f t="shared" si="743"/>
        <v>0.1225</v>
      </c>
      <c r="BN1250" s="41">
        <f t="shared" si="744"/>
        <v>0.74250000000000005</v>
      </c>
      <c r="BO1250" s="41">
        <f t="shared" si="745"/>
        <v>8.5000000000000006E-2</v>
      </c>
      <c r="BP1250" s="41">
        <f t="shared" si="746"/>
        <v>0.875</v>
      </c>
      <c r="BQ1250" s="41">
        <f t="shared" si="747"/>
        <v>2.2499999999999999E-2</v>
      </c>
      <c r="BR1250" s="41">
        <f t="shared" si="748"/>
        <v>0</v>
      </c>
      <c r="BS1250" s="41">
        <f t="shared" si="749"/>
        <v>0.19750000000000001</v>
      </c>
      <c r="BT1250" s="41">
        <f t="shared" si="750"/>
        <v>0.80249999999999999</v>
      </c>
      <c r="BU1250" s="41">
        <f t="shared" si="751"/>
        <v>1.7500000000000002E-2</v>
      </c>
      <c r="BV1250" s="41">
        <f t="shared" si="752"/>
        <v>0</v>
      </c>
      <c r="BW1250" s="41">
        <f t="shared" si="753"/>
        <v>1</v>
      </c>
      <c r="BX1250" s="41" t="str">
        <f t="shared" si="758"/>
        <v>2016Registered nursesYukon</v>
      </c>
      <c r="BY1250" s="51">
        <f>VLOOKUP(BX1250,'%workplace'!$A$1:$F$381,6,FALSE)</f>
        <v>400</v>
      </c>
      <c r="BZ1250" s="32">
        <f t="shared" si="759"/>
        <v>1</v>
      </c>
    </row>
    <row r="1251" spans="1:78" s="8" customFormat="1" hidden="1" x14ac:dyDescent="0.2">
      <c r="A1251" s="8" t="str">
        <f t="shared" si="757"/>
        <v>2016Registered nursesYukonCommunity health</v>
      </c>
      <c r="B1251" s="8" t="s">
        <v>7</v>
      </c>
      <c r="C1251" s="8" t="s">
        <v>24</v>
      </c>
      <c r="D1251" s="8" t="s">
        <v>11</v>
      </c>
      <c r="E1251" s="8">
        <v>2016</v>
      </c>
      <c r="F1251" s="8">
        <v>112</v>
      </c>
      <c r="G1251" s="8">
        <v>9</v>
      </c>
      <c r="H1251" s="8">
        <v>0</v>
      </c>
      <c r="I1251" s="8">
        <v>6</v>
      </c>
      <c r="J1251" s="8">
        <v>13</v>
      </c>
      <c r="K1251" s="8">
        <v>21</v>
      </c>
      <c r="L1251" s="8">
        <v>12</v>
      </c>
      <c r="M1251" s="8">
        <v>15</v>
      </c>
      <c r="N1251" s="8">
        <v>18</v>
      </c>
      <c r="O1251" s="8">
        <v>17</v>
      </c>
      <c r="P1251" s="8">
        <v>10</v>
      </c>
      <c r="Q1251" s="8">
        <v>8</v>
      </c>
      <c r="R1251" s="8">
        <v>0</v>
      </c>
      <c r="S1251" s="8">
        <v>1</v>
      </c>
      <c r="T1251" s="8">
        <v>0</v>
      </c>
      <c r="U1251" s="8">
        <v>111</v>
      </c>
      <c r="V1251" s="8">
        <v>10</v>
      </c>
      <c r="W1251" s="8">
        <v>0</v>
      </c>
      <c r="X1251" s="8">
        <v>58</v>
      </c>
      <c r="Y1251" s="8">
        <v>49</v>
      </c>
      <c r="Z1251" s="8">
        <v>14</v>
      </c>
      <c r="AA1251" s="8">
        <v>0</v>
      </c>
      <c r="AB1251" s="8">
        <v>17</v>
      </c>
      <c r="AC1251" s="8">
        <v>0</v>
      </c>
      <c r="AD1251" s="8">
        <v>14</v>
      </c>
      <c r="AE1251" s="8">
        <v>90</v>
      </c>
      <c r="AF1251" s="8">
        <v>6</v>
      </c>
      <c r="AG1251" s="8">
        <v>113</v>
      </c>
      <c r="AH1251" s="8">
        <v>1</v>
      </c>
      <c r="AI1251" s="8">
        <v>0</v>
      </c>
      <c r="AJ1251" s="8">
        <v>48</v>
      </c>
      <c r="AK1251" s="8">
        <v>73</v>
      </c>
      <c r="AL1251" s="8">
        <v>1</v>
      </c>
      <c r="AM1251" s="8">
        <v>0</v>
      </c>
      <c r="AN1251" s="8">
        <v>121</v>
      </c>
      <c r="AO1251" s="41">
        <f t="shared" si="754"/>
        <v>0.92561983471074383</v>
      </c>
      <c r="AP1251" s="41">
        <f t="shared" si="755"/>
        <v>7.43801652892562E-2</v>
      </c>
      <c r="AQ1251" s="41">
        <f t="shared" si="756"/>
        <v>0</v>
      </c>
      <c r="AR1251" s="41">
        <f t="shared" si="722"/>
        <v>4.9586776859504134E-2</v>
      </c>
      <c r="AS1251" s="41">
        <f t="shared" si="723"/>
        <v>0.10743801652892562</v>
      </c>
      <c r="AT1251" s="41">
        <f t="shared" si="724"/>
        <v>0.17355371900826447</v>
      </c>
      <c r="AU1251" s="41">
        <f t="shared" si="725"/>
        <v>9.9173553719008267E-2</v>
      </c>
      <c r="AV1251" s="41">
        <f t="shared" si="726"/>
        <v>0.12396694214876033</v>
      </c>
      <c r="AW1251" s="41">
        <f t="shared" si="727"/>
        <v>0.1487603305785124</v>
      </c>
      <c r="AX1251" s="41">
        <f t="shared" si="728"/>
        <v>0.14049586776859505</v>
      </c>
      <c r="AY1251" s="41">
        <f t="shared" si="729"/>
        <v>8.2644628099173556E-2</v>
      </c>
      <c r="AZ1251" s="41">
        <f t="shared" si="730"/>
        <v>6.6115702479338845E-2</v>
      </c>
      <c r="BA1251" s="41">
        <f t="shared" si="731"/>
        <v>0</v>
      </c>
      <c r="BB1251" s="41">
        <f t="shared" si="732"/>
        <v>8.2644628099173556E-3</v>
      </c>
      <c r="BC1251" s="41">
        <f t="shared" si="733"/>
        <v>0</v>
      </c>
      <c r="BD1251" s="41">
        <f t="shared" si="734"/>
        <v>0.9173553719008265</v>
      </c>
      <c r="BE1251" s="41">
        <f t="shared" si="735"/>
        <v>8.2644628099173556E-2</v>
      </c>
      <c r="BF1251" s="41">
        <f t="shared" si="736"/>
        <v>0</v>
      </c>
      <c r="BG1251" s="41">
        <f t="shared" si="737"/>
        <v>0.47933884297520662</v>
      </c>
      <c r="BH1251" s="41">
        <f t="shared" si="738"/>
        <v>0.4049586776859504</v>
      </c>
      <c r="BI1251" s="41">
        <f t="shared" si="739"/>
        <v>0.11570247933884298</v>
      </c>
      <c r="BJ1251" s="41">
        <f t="shared" si="740"/>
        <v>0</v>
      </c>
      <c r="BK1251" s="41">
        <f t="shared" si="741"/>
        <v>0.14049586776859505</v>
      </c>
      <c r="BL1251" s="41">
        <f t="shared" si="742"/>
        <v>0</v>
      </c>
      <c r="BM1251" s="41">
        <f t="shared" si="743"/>
        <v>0.11570247933884298</v>
      </c>
      <c r="BN1251" s="41">
        <f t="shared" si="744"/>
        <v>0.74380165289256195</v>
      </c>
      <c r="BO1251" s="41">
        <f t="shared" si="745"/>
        <v>4.9586776859504134E-2</v>
      </c>
      <c r="BP1251" s="41">
        <f t="shared" si="746"/>
        <v>0.93388429752066116</v>
      </c>
      <c r="BQ1251" s="41">
        <f t="shared" si="747"/>
        <v>8.2644628099173556E-3</v>
      </c>
      <c r="BR1251" s="41">
        <f t="shared" si="748"/>
        <v>0</v>
      </c>
      <c r="BS1251" s="41">
        <f t="shared" si="749"/>
        <v>0.39669421487603307</v>
      </c>
      <c r="BT1251" s="41">
        <f t="shared" si="750"/>
        <v>0.60330578512396693</v>
      </c>
      <c r="BU1251" s="41">
        <f t="shared" si="751"/>
        <v>8.2644628099173556E-3</v>
      </c>
      <c r="BV1251" s="41">
        <f t="shared" si="752"/>
        <v>0</v>
      </c>
      <c r="BW1251" s="41">
        <f t="shared" si="753"/>
        <v>1</v>
      </c>
      <c r="BX1251" s="41" t="str">
        <f t="shared" si="758"/>
        <v>2016Registered nursesYukon</v>
      </c>
      <c r="BY1251" s="51">
        <f>VLOOKUP(BX1251,'%workplace'!$A$1:$F$381,6,FALSE)</f>
        <v>400</v>
      </c>
      <c r="BZ1251" s="32">
        <f t="shared" si="759"/>
        <v>0.30249999999999999</v>
      </c>
    </row>
    <row r="1252" spans="1:78" s="8" customFormat="1" hidden="1" x14ac:dyDescent="0.2">
      <c r="A1252" s="8" t="str">
        <f t="shared" si="757"/>
        <v>2016Registered nursesYukonNursing home/long-term care</v>
      </c>
      <c r="B1252" s="8" t="s">
        <v>7</v>
      </c>
      <c r="C1252" s="8" t="s">
        <v>24</v>
      </c>
      <c r="D1252" s="8" t="s">
        <v>12</v>
      </c>
      <c r="E1252" s="8">
        <v>2016</v>
      </c>
      <c r="F1252" s="8">
        <v>27</v>
      </c>
      <c r="G1252" s="8">
        <v>1</v>
      </c>
      <c r="H1252" s="8">
        <v>0</v>
      </c>
      <c r="I1252" s="8">
        <v>7</v>
      </c>
      <c r="J1252" s="8">
        <v>2</v>
      </c>
      <c r="K1252" s="8">
        <v>1</v>
      </c>
      <c r="L1252" s="8">
        <v>5</v>
      </c>
      <c r="M1252" s="8">
        <v>5</v>
      </c>
      <c r="N1252" s="8">
        <v>3</v>
      </c>
      <c r="O1252" s="8">
        <v>4</v>
      </c>
      <c r="P1252" s="8">
        <v>0</v>
      </c>
      <c r="Q1252" s="8">
        <v>1</v>
      </c>
      <c r="R1252" s="8">
        <v>0</v>
      </c>
      <c r="S1252" s="8">
        <v>0</v>
      </c>
      <c r="T1252" s="8">
        <v>0</v>
      </c>
      <c r="U1252" s="8">
        <v>19</v>
      </c>
      <c r="V1252" s="8">
        <v>9</v>
      </c>
      <c r="W1252" s="8">
        <v>0</v>
      </c>
      <c r="X1252" s="8">
        <v>21</v>
      </c>
      <c r="Y1252" s="8">
        <v>3</v>
      </c>
      <c r="Z1252" s="8">
        <v>4</v>
      </c>
      <c r="AA1252" s="8">
        <v>0</v>
      </c>
      <c r="AB1252" s="8">
        <v>9</v>
      </c>
      <c r="AC1252" s="8">
        <v>0</v>
      </c>
      <c r="AD1252" s="8">
        <v>5</v>
      </c>
      <c r="AE1252" s="8">
        <v>14</v>
      </c>
      <c r="AF1252" s="8">
        <v>1</v>
      </c>
      <c r="AG1252" s="8">
        <v>27</v>
      </c>
      <c r="AH1252" s="8">
        <v>0</v>
      </c>
      <c r="AI1252" s="8">
        <v>0</v>
      </c>
      <c r="AJ1252" s="8">
        <v>0</v>
      </c>
      <c r="AK1252" s="8">
        <v>28</v>
      </c>
      <c r="AL1252" s="8">
        <v>0</v>
      </c>
      <c r="AM1252" s="8">
        <v>0</v>
      </c>
      <c r="AN1252" s="8">
        <v>28</v>
      </c>
      <c r="AO1252" s="41">
        <f t="shared" si="754"/>
        <v>0.9642857142857143</v>
      </c>
      <c r="AP1252" s="41">
        <f t="shared" si="755"/>
        <v>3.5714285714285712E-2</v>
      </c>
      <c r="AQ1252" s="41">
        <f t="shared" si="756"/>
        <v>0</v>
      </c>
      <c r="AR1252" s="41">
        <f t="shared" si="722"/>
        <v>0.25</v>
      </c>
      <c r="AS1252" s="41">
        <f t="shared" si="723"/>
        <v>7.1428571428571425E-2</v>
      </c>
      <c r="AT1252" s="41">
        <f t="shared" si="724"/>
        <v>3.5714285714285712E-2</v>
      </c>
      <c r="AU1252" s="41">
        <f t="shared" si="725"/>
        <v>0.17857142857142858</v>
      </c>
      <c r="AV1252" s="41">
        <f t="shared" si="726"/>
        <v>0.17857142857142858</v>
      </c>
      <c r="AW1252" s="41">
        <f t="shared" si="727"/>
        <v>0.10714285714285714</v>
      </c>
      <c r="AX1252" s="41">
        <f t="shared" si="728"/>
        <v>0.14285714285714285</v>
      </c>
      <c r="AY1252" s="41">
        <f t="shared" si="729"/>
        <v>0</v>
      </c>
      <c r="AZ1252" s="41">
        <f t="shared" si="730"/>
        <v>3.5714285714285712E-2</v>
      </c>
      <c r="BA1252" s="41">
        <f t="shared" si="731"/>
        <v>0</v>
      </c>
      <c r="BB1252" s="41">
        <f t="shared" si="732"/>
        <v>0</v>
      </c>
      <c r="BC1252" s="41">
        <f t="shared" si="733"/>
        <v>0</v>
      </c>
      <c r="BD1252" s="41">
        <f t="shared" si="734"/>
        <v>0.6785714285714286</v>
      </c>
      <c r="BE1252" s="41">
        <f t="shared" si="735"/>
        <v>0.32142857142857145</v>
      </c>
      <c r="BF1252" s="41">
        <f t="shared" si="736"/>
        <v>0</v>
      </c>
      <c r="BG1252" s="41">
        <f t="shared" si="737"/>
        <v>0.75</v>
      </c>
      <c r="BH1252" s="41">
        <f t="shared" si="738"/>
        <v>0.10714285714285714</v>
      </c>
      <c r="BI1252" s="41">
        <f t="shared" si="739"/>
        <v>0.14285714285714285</v>
      </c>
      <c r="BJ1252" s="41">
        <f t="shared" si="740"/>
        <v>0</v>
      </c>
      <c r="BK1252" s="41">
        <f t="shared" si="741"/>
        <v>0.32142857142857145</v>
      </c>
      <c r="BL1252" s="41">
        <f t="shared" si="742"/>
        <v>0</v>
      </c>
      <c r="BM1252" s="41">
        <f t="shared" si="743"/>
        <v>0.17857142857142858</v>
      </c>
      <c r="BN1252" s="41">
        <f t="shared" si="744"/>
        <v>0.5</v>
      </c>
      <c r="BO1252" s="41">
        <f t="shared" si="745"/>
        <v>3.5714285714285712E-2</v>
      </c>
      <c r="BP1252" s="41">
        <f t="shared" si="746"/>
        <v>0.9642857142857143</v>
      </c>
      <c r="BQ1252" s="41">
        <f t="shared" si="747"/>
        <v>0</v>
      </c>
      <c r="BR1252" s="41">
        <f t="shared" si="748"/>
        <v>0</v>
      </c>
      <c r="BS1252" s="41">
        <f t="shared" si="749"/>
        <v>0</v>
      </c>
      <c r="BT1252" s="41">
        <f t="shared" si="750"/>
        <v>1</v>
      </c>
      <c r="BU1252" s="41">
        <f t="shared" si="751"/>
        <v>0</v>
      </c>
      <c r="BV1252" s="41">
        <f t="shared" si="752"/>
        <v>0</v>
      </c>
      <c r="BW1252" s="41">
        <f t="shared" si="753"/>
        <v>1</v>
      </c>
      <c r="BX1252" s="41" t="str">
        <f t="shared" si="758"/>
        <v>2016Registered nursesYukon</v>
      </c>
      <c r="BY1252" s="51">
        <f>VLOOKUP(BX1252,'%workplace'!$A$1:$F$381,6,FALSE)</f>
        <v>400</v>
      </c>
      <c r="BZ1252" s="32">
        <f t="shared" si="759"/>
        <v>7.0000000000000007E-2</v>
      </c>
    </row>
    <row r="1253" spans="1:78" s="8" customFormat="1" hidden="1" x14ac:dyDescent="0.2">
      <c r="A1253" s="8" t="str">
        <f t="shared" si="757"/>
        <v>2016Registered nursesYukonHospital</v>
      </c>
      <c r="B1253" s="8" t="s">
        <v>7</v>
      </c>
      <c r="C1253" s="8" t="s">
        <v>24</v>
      </c>
      <c r="D1253" s="8" t="s">
        <v>10</v>
      </c>
      <c r="E1253" s="8">
        <v>2016</v>
      </c>
      <c r="F1253" s="8">
        <v>179</v>
      </c>
      <c r="G1253" s="8">
        <v>24</v>
      </c>
      <c r="H1253" s="8">
        <v>0</v>
      </c>
      <c r="I1253" s="8">
        <v>32</v>
      </c>
      <c r="J1253" s="8">
        <v>42</v>
      </c>
      <c r="K1253" s="8">
        <v>29</v>
      </c>
      <c r="L1253" s="8">
        <v>23</v>
      </c>
      <c r="M1253" s="8">
        <v>14</v>
      </c>
      <c r="N1253" s="8">
        <v>21</v>
      </c>
      <c r="O1253" s="8">
        <v>17</v>
      </c>
      <c r="P1253" s="8">
        <v>14</v>
      </c>
      <c r="Q1253" s="8">
        <v>3</v>
      </c>
      <c r="R1253" s="8">
        <v>1</v>
      </c>
      <c r="S1253" s="8">
        <v>7</v>
      </c>
      <c r="T1253" s="8">
        <v>0</v>
      </c>
      <c r="U1253" s="8">
        <v>186</v>
      </c>
      <c r="V1253" s="8">
        <v>17</v>
      </c>
      <c r="W1253" s="8">
        <v>0</v>
      </c>
      <c r="X1253" s="8">
        <v>96</v>
      </c>
      <c r="Y1253" s="8">
        <v>88</v>
      </c>
      <c r="Z1253" s="8">
        <v>19</v>
      </c>
      <c r="AA1253" s="8">
        <v>0</v>
      </c>
      <c r="AB1253" s="8">
        <v>9</v>
      </c>
      <c r="AC1253" s="8">
        <v>4</v>
      </c>
      <c r="AD1253" s="8">
        <v>13</v>
      </c>
      <c r="AE1253" s="8">
        <v>177</v>
      </c>
      <c r="AF1253" s="8">
        <v>15</v>
      </c>
      <c r="AG1253" s="8">
        <v>187</v>
      </c>
      <c r="AH1253" s="8">
        <v>1</v>
      </c>
      <c r="AI1253" s="8">
        <v>0</v>
      </c>
      <c r="AJ1253" s="8">
        <v>27</v>
      </c>
      <c r="AK1253" s="8">
        <v>176</v>
      </c>
      <c r="AL1253" s="8">
        <v>0</v>
      </c>
      <c r="AM1253" s="8">
        <v>0</v>
      </c>
      <c r="AN1253" s="8">
        <v>203</v>
      </c>
      <c r="AO1253" s="41">
        <f t="shared" si="754"/>
        <v>0.88177339901477836</v>
      </c>
      <c r="AP1253" s="41">
        <f t="shared" si="755"/>
        <v>0.11822660098522167</v>
      </c>
      <c r="AQ1253" s="41">
        <f t="shared" si="756"/>
        <v>0</v>
      </c>
      <c r="AR1253" s="41">
        <f t="shared" si="722"/>
        <v>0.15763546798029557</v>
      </c>
      <c r="AS1253" s="41">
        <f t="shared" si="723"/>
        <v>0.20689655172413793</v>
      </c>
      <c r="AT1253" s="41">
        <f t="shared" si="724"/>
        <v>0.14285714285714285</v>
      </c>
      <c r="AU1253" s="41">
        <f t="shared" si="725"/>
        <v>0.11330049261083744</v>
      </c>
      <c r="AV1253" s="41">
        <f t="shared" si="726"/>
        <v>6.8965517241379309E-2</v>
      </c>
      <c r="AW1253" s="41">
        <f t="shared" si="727"/>
        <v>0.10344827586206896</v>
      </c>
      <c r="AX1253" s="41">
        <f t="shared" si="728"/>
        <v>8.3743842364532015E-2</v>
      </c>
      <c r="AY1253" s="41">
        <f t="shared" si="729"/>
        <v>6.8965517241379309E-2</v>
      </c>
      <c r="AZ1253" s="41">
        <f t="shared" si="730"/>
        <v>1.4778325123152709E-2</v>
      </c>
      <c r="BA1253" s="41">
        <f t="shared" si="731"/>
        <v>4.9261083743842365E-3</v>
      </c>
      <c r="BB1253" s="41">
        <f t="shared" si="732"/>
        <v>3.4482758620689655E-2</v>
      </c>
      <c r="BC1253" s="41">
        <f t="shared" si="733"/>
        <v>0</v>
      </c>
      <c r="BD1253" s="41">
        <f t="shared" si="734"/>
        <v>0.91625615763546797</v>
      </c>
      <c r="BE1253" s="41">
        <f t="shared" si="735"/>
        <v>8.3743842364532015E-2</v>
      </c>
      <c r="BF1253" s="41">
        <f t="shared" si="736"/>
        <v>0</v>
      </c>
      <c r="BG1253" s="41">
        <f t="shared" si="737"/>
        <v>0.47290640394088668</v>
      </c>
      <c r="BH1253" s="41">
        <f t="shared" si="738"/>
        <v>0.43349753694581283</v>
      </c>
      <c r="BI1253" s="41">
        <f t="shared" si="739"/>
        <v>9.3596059113300489E-2</v>
      </c>
      <c r="BJ1253" s="41">
        <f t="shared" si="740"/>
        <v>0</v>
      </c>
      <c r="BK1253" s="41">
        <f t="shared" si="741"/>
        <v>4.4334975369458129E-2</v>
      </c>
      <c r="BL1253" s="41">
        <f t="shared" si="742"/>
        <v>1.9704433497536946E-2</v>
      </c>
      <c r="BM1253" s="41">
        <f t="shared" si="743"/>
        <v>6.4039408866995079E-2</v>
      </c>
      <c r="BN1253" s="41">
        <f t="shared" si="744"/>
        <v>0.8719211822660099</v>
      </c>
      <c r="BO1253" s="41">
        <f t="shared" si="745"/>
        <v>7.3891625615763554E-2</v>
      </c>
      <c r="BP1253" s="41">
        <f t="shared" si="746"/>
        <v>0.9211822660098522</v>
      </c>
      <c r="BQ1253" s="41">
        <f t="shared" si="747"/>
        <v>4.9261083743842365E-3</v>
      </c>
      <c r="BR1253" s="41">
        <f t="shared" si="748"/>
        <v>0</v>
      </c>
      <c r="BS1253" s="41">
        <f t="shared" si="749"/>
        <v>0.13300492610837439</v>
      </c>
      <c r="BT1253" s="41">
        <f t="shared" si="750"/>
        <v>0.86699507389162567</v>
      </c>
      <c r="BU1253" s="41">
        <f t="shared" si="751"/>
        <v>0</v>
      </c>
      <c r="BV1253" s="41">
        <f t="shared" si="752"/>
        <v>0</v>
      </c>
      <c r="BW1253" s="41">
        <f t="shared" si="753"/>
        <v>1</v>
      </c>
      <c r="BX1253" s="41" t="str">
        <f t="shared" si="758"/>
        <v>2016Registered nursesYukon</v>
      </c>
      <c r="BY1253" s="51">
        <f>VLOOKUP(BX1253,'%workplace'!$A$1:$F$381,6,FALSE)</f>
        <v>400</v>
      </c>
      <c r="BZ1253" s="32">
        <f t="shared" si="759"/>
        <v>0.50749999999999995</v>
      </c>
    </row>
    <row r="1254" spans="1:78" s="8" customFormat="1" hidden="1" x14ac:dyDescent="0.2">
      <c r="A1254" s="8" t="str">
        <f t="shared" si="757"/>
        <v>2016Registered nursesYukonOther places of work</v>
      </c>
      <c r="B1254" s="8" t="s">
        <v>7</v>
      </c>
      <c r="C1254" s="8" t="s">
        <v>24</v>
      </c>
      <c r="D1254" s="8" t="s">
        <v>13</v>
      </c>
      <c r="E1254" s="8">
        <v>2016</v>
      </c>
      <c r="F1254" s="8">
        <v>40</v>
      </c>
      <c r="G1254" s="8">
        <v>4</v>
      </c>
      <c r="H1254" s="8">
        <v>0</v>
      </c>
      <c r="I1254" s="8">
        <v>0</v>
      </c>
      <c r="J1254" s="8">
        <v>11</v>
      </c>
      <c r="K1254" s="8">
        <v>6</v>
      </c>
      <c r="L1254" s="8">
        <v>2</v>
      </c>
      <c r="M1254" s="8">
        <v>2</v>
      </c>
      <c r="N1254" s="8">
        <v>3</v>
      </c>
      <c r="O1254" s="8">
        <v>12</v>
      </c>
      <c r="P1254" s="8">
        <v>6</v>
      </c>
      <c r="Q1254" s="8">
        <v>2</v>
      </c>
      <c r="R1254" s="8">
        <v>0</v>
      </c>
      <c r="S1254" s="8">
        <v>0</v>
      </c>
      <c r="T1254" s="8">
        <v>0</v>
      </c>
      <c r="U1254" s="8">
        <v>40</v>
      </c>
      <c r="V1254" s="8">
        <v>4</v>
      </c>
      <c r="W1254" s="8">
        <v>0</v>
      </c>
      <c r="X1254" s="8">
        <v>32</v>
      </c>
      <c r="Y1254" s="8">
        <v>10</v>
      </c>
      <c r="Z1254" s="8">
        <v>2</v>
      </c>
      <c r="AA1254" s="8">
        <v>0</v>
      </c>
      <c r="AB1254" s="8">
        <v>8</v>
      </c>
      <c r="AC1254" s="8">
        <v>3</v>
      </c>
      <c r="AD1254" s="8">
        <v>17</v>
      </c>
      <c r="AE1254" s="8">
        <v>16</v>
      </c>
      <c r="AF1254" s="8">
        <v>12</v>
      </c>
      <c r="AG1254" s="8">
        <v>23</v>
      </c>
      <c r="AH1254" s="8">
        <v>7</v>
      </c>
      <c r="AI1254" s="8">
        <v>0</v>
      </c>
      <c r="AJ1254" s="8">
        <v>3</v>
      </c>
      <c r="AK1254" s="8">
        <v>41</v>
      </c>
      <c r="AL1254" s="8">
        <v>2</v>
      </c>
      <c r="AM1254" s="8">
        <v>0</v>
      </c>
      <c r="AN1254" s="8">
        <v>44</v>
      </c>
      <c r="AO1254" s="41">
        <f t="shared" si="754"/>
        <v>0.90909090909090906</v>
      </c>
      <c r="AP1254" s="41">
        <f t="shared" si="755"/>
        <v>9.0909090909090912E-2</v>
      </c>
      <c r="AQ1254" s="41">
        <f t="shared" si="756"/>
        <v>0</v>
      </c>
      <c r="AR1254" s="41">
        <f t="shared" si="722"/>
        <v>0</v>
      </c>
      <c r="AS1254" s="41">
        <f t="shared" si="723"/>
        <v>0.25</v>
      </c>
      <c r="AT1254" s="41">
        <f t="shared" si="724"/>
        <v>0.13636363636363635</v>
      </c>
      <c r="AU1254" s="41">
        <f t="shared" si="725"/>
        <v>4.5454545454545456E-2</v>
      </c>
      <c r="AV1254" s="41">
        <f t="shared" si="726"/>
        <v>4.5454545454545456E-2</v>
      </c>
      <c r="AW1254" s="41">
        <f t="shared" si="727"/>
        <v>6.8181818181818177E-2</v>
      </c>
      <c r="AX1254" s="41">
        <f t="shared" si="728"/>
        <v>0.27272727272727271</v>
      </c>
      <c r="AY1254" s="41">
        <f t="shared" si="729"/>
        <v>0.13636363636363635</v>
      </c>
      <c r="AZ1254" s="41">
        <f t="shared" si="730"/>
        <v>4.5454545454545456E-2</v>
      </c>
      <c r="BA1254" s="41">
        <f t="shared" si="731"/>
        <v>0</v>
      </c>
      <c r="BB1254" s="41">
        <f t="shared" si="732"/>
        <v>0</v>
      </c>
      <c r="BC1254" s="41">
        <f t="shared" si="733"/>
        <v>0</v>
      </c>
      <c r="BD1254" s="41">
        <f t="shared" si="734"/>
        <v>0.90909090909090906</v>
      </c>
      <c r="BE1254" s="41">
        <f t="shared" si="735"/>
        <v>9.0909090909090912E-2</v>
      </c>
      <c r="BF1254" s="41">
        <f t="shared" si="736"/>
        <v>0</v>
      </c>
      <c r="BG1254" s="41">
        <f t="shared" si="737"/>
        <v>0.72727272727272729</v>
      </c>
      <c r="BH1254" s="41">
        <f t="shared" si="738"/>
        <v>0.22727272727272727</v>
      </c>
      <c r="BI1254" s="41">
        <f t="shared" si="739"/>
        <v>4.5454545454545456E-2</v>
      </c>
      <c r="BJ1254" s="41">
        <f t="shared" si="740"/>
        <v>0</v>
      </c>
      <c r="BK1254" s="41">
        <f t="shared" si="741"/>
        <v>0.18181818181818182</v>
      </c>
      <c r="BL1254" s="41">
        <f t="shared" si="742"/>
        <v>6.8181818181818177E-2</v>
      </c>
      <c r="BM1254" s="41">
        <f t="shared" si="743"/>
        <v>0.38636363636363635</v>
      </c>
      <c r="BN1254" s="41">
        <f t="shared" si="744"/>
        <v>0.36363636363636365</v>
      </c>
      <c r="BO1254" s="41">
        <f t="shared" si="745"/>
        <v>0.27272727272727271</v>
      </c>
      <c r="BP1254" s="41">
        <f t="shared" si="746"/>
        <v>0.52272727272727271</v>
      </c>
      <c r="BQ1254" s="41">
        <f t="shared" si="747"/>
        <v>0.15909090909090909</v>
      </c>
      <c r="BR1254" s="41">
        <f t="shared" si="748"/>
        <v>0</v>
      </c>
      <c r="BS1254" s="41">
        <f t="shared" si="749"/>
        <v>6.8181818181818177E-2</v>
      </c>
      <c r="BT1254" s="41">
        <f t="shared" si="750"/>
        <v>0.93181818181818177</v>
      </c>
      <c r="BU1254" s="41">
        <f t="shared" si="751"/>
        <v>4.5454545454545456E-2</v>
      </c>
      <c r="BV1254" s="41">
        <f t="shared" si="752"/>
        <v>0</v>
      </c>
      <c r="BW1254" s="41">
        <f t="shared" si="753"/>
        <v>1</v>
      </c>
      <c r="BX1254" s="41" t="str">
        <f t="shared" si="758"/>
        <v>2016Registered nursesYukon</v>
      </c>
      <c r="BY1254" s="51">
        <f>VLOOKUP(BX1254,'%workplace'!$A$1:$F$381,6,FALSE)</f>
        <v>400</v>
      </c>
      <c r="BZ1254" s="32">
        <f t="shared" si="759"/>
        <v>0.11</v>
      </c>
    </row>
    <row r="1255" spans="1:78" s="8" customFormat="1" hidden="1" x14ac:dyDescent="0.2">
      <c r="A1255" s="8" t="str">
        <f t="shared" si="757"/>
        <v>2016Registered nursesYukonUnknown places of work</v>
      </c>
      <c r="B1255" s="8" t="s">
        <v>7</v>
      </c>
      <c r="C1255" s="8" t="s">
        <v>24</v>
      </c>
      <c r="D1255" s="8" t="s">
        <v>49</v>
      </c>
      <c r="E1255" s="8">
        <v>2016</v>
      </c>
      <c r="F1255" s="8">
        <v>4</v>
      </c>
      <c r="G1255" s="8">
        <v>0</v>
      </c>
      <c r="H1255" s="8">
        <v>0</v>
      </c>
      <c r="I1255" s="8">
        <v>1</v>
      </c>
      <c r="J1255" s="8">
        <v>1</v>
      </c>
      <c r="K1255" s="8">
        <v>1</v>
      </c>
      <c r="L1255" s="8">
        <v>0</v>
      </c>
      <c r="M1255" s="8">
        <v>0</v>
      </c>
      <c r="N1255" s="8">
        <v>0</v>
      </c>
      <c r="O1255" s="8">
        <v>0</v>
      </c>
      <c r="P1255" s="8">
        <v>0</v>
      </c>
      <c r="Q1255" s="8">
        <v>0</v>
      </c>
      <c r="R1255" s="8">
        <v>0</v>
      </c>
      <c r="S1255" s="8">
        <v>1</v>
      </c>
      <c r="T1255" s="8">
        <v>0</v>
      </c>
      <c r="U1255" s="8">
        <v>4</v>
      </c>
      <c r="V1255" s="8">
        <v>0</v>
      </c>
      <c r="W1255" s="8">
        <v>0</v>
      </c>
      <c r="X1255" s="8">
        <v>1</v>
      </c>
      <c r="Y1255" s="8">
        <v>1</v>
      </c>
      <c r="Z1255" s="8">
        <v>2</v>
      </c>
      <c r="AA1255" s="8">
        <v>0</v>
      </c>
      <c r="AB1255" s="8">
        <v>0</v>
      </c>
      <c r="AC1255" s="8">
        <v>4</v>
      </c>
      <c r="AD1255" s="8">
        <v>0</v>
      </c>
      <c r="AE1255" s="8">
        <v>0</v>
      </c>
      <c r="AF1255" s="8">
        <v>0</v>
      </c>
      <c r="AG1255" s="8">
        <v>0</v>
      </c>
      <c r="AH1255" s="8">
        <v>0</v>
      </c>
      <c r="AI1255" s="8">
        <v>0</v>
      </c>
      <c r="AJ1255" s="8">
        <v>1</v>
      </c>
      <c r="AK1255" s="8">
        <v>3</v>
      </c>
      <c r="AL1255" s="8">
        <v>4</v>
      </c>
      <c r="AM1255" s="8">
        <v>0</v>
      </c>
      <c r="AN1255" s="8">
        <v>4</v>
      </c>
      <c r="AO1255" s="41">
        <f t="shared" si="754"/>
        <v>1</v>
      </c>
      <c r="AP1255" s="41">
        <f t="shared" si="755"/>
        <v>0</v>
      </c>
      <c r="AQ1255" s="41">
        <f t="shared" si="756"/>
        <v>0</v>
      </c>
      <c r="AR1255" s="41">
        <f t="shared" si="722"/>
        <v>0.25</v>
      </c>
      <c r="AS1255" s="41">
        <f t="shared" si="723"/>
        <v>0.25</v>
      </c>
      <c r="AT1255" s="41">
        <f t="shared" si="724"/>
        <v>0.25</v>
      </c>
      <c r="AU1255" s="41">
        <f t="shared" si="725"/>
        <v>0</v>
      </c>
      <c r="AV1255" s="41">
        <f t="shared" si="726"/>
        <v>0</v>
      </c>
      <c r="AW1255" s="41">
        <f t="shared" si="727"/>
        <v>0</v>
      </c>
      <c r="AX1255" s="41">
        <f t="shared" si="728"/>
        <v>0</v>
      </c>
      <c r="AY1255" s="41">
        <f t="shared" si="729"/>
        <v>0</v>
      </c>
      <c r="AZ1255" s="41">
        <f t="shared" si="730"/>
        <v>0</v>
      </c>
      <c r="BA1255" s="41">
        <f t="shared" si="731"/>
        <v>0</v>
      </c>
      <c r="BB1255" s="41">
        <f t="shared" si="732"/>
        <v>0.25</v>
      </c>
      <c r="BC1255" s="41">
        <f t="shared" si="733"/>
        <v>0</v>
      </c>
      <c r="BD1255" s="41">
        <f t="shared" si="734"/>
        <v>1</v>
      </c>
      <c r="BE1255" s="41">
        <f t="shared" si="735"/>
        <v>0</v>
      </c>
      <c r="BF1255" s="41">
        <f t="shared" si="736"/>
        <v>0</v>
      </c>
      <c r="BG1255" s="41">
        <f t="shared" si="737"/>
        <v>0.25</v>
      </c>
      <c r="BH1255" s="41">
        <f t="shared" si="738"/>
        <v>0.25</v>
      </c>
      <c r="BI1255" s="41">
        <f t="shared" si="739"/>
        <v>0.5</v>
      </c>
      <c r="BJ1255" s="41">
        <f t="shared" si="740"/>
        <v>0</v>
      </c>
      <c r="BK1255" s="41">
        <f t="shared" si="741"/>
        <v>0</v>
      </c>
      <c r="BL1255" s="41">
        <f t="shared" si="742"/>
        <v>1</v>
      </c>
      <c r="BM1255" s="41">
        <f t="shared" si="743"/>
        <v>0</v>
      </c>
      <c r="BN1255" s="41">
        <f t="shared" si="744"/>
        <v>0</v>
      </c>
      <c r="BO1255" s="41">
        <f t="shared" si="745"/>
        <v>0</v>
      </c>
      <c r="BP1255" s="41">
        <f t="shared" si="746"/>
        <v>0</v>
      </c>
      <c r="BQ1255" s="41">
        <f t="shared" si="747"/>
        <v>0</v>
      </c>
      <c r="BR1255" s="41">
        <f t="shared" si="748"/>
        <v>0</v>
      </c>
      <c r="BS1255" s="41">
        <f t="shared" si="749"/>
        <v>0.25</v>
      </c>
      <c r="BT1255" s="41">
        <f t="shared" si="750"/>
        <v>0.75</v>
      </c>
      <c r="BU1255" s="41">
        <f t="shared" si="751"/>
        <v>1</v>
      </c>
      <c r="BV1255" s="41">
        <f t="shared" si="752"/>
        <v>0</v>
      </c>
      <c r="BW1255" s="41">
        <f t="shared" si="753"/>
        <v>1</v>
      </c>
      <c r="BX1255" s="41" t="str">
        <f t="shared" si="758"/>
        <v>2016Registered nursesYukon</v>
      </c>
      <c r="BY1255" s="51">
        <f>VLOOKUP(BX1255,'%workplace'!$A$1:$F$381,6,FALSE)</f>
        <v>400</v>
      </c>
      <c r="BZ1255" s="32">
        <f t="shared" si="759"/>
        <v>0.01</v>
      </c>
    </row>
    <row r="1256" spans="1:78" s="8" customFormat="1" hidden="1" x14ac:dyDescent="0.2">
      <c r="A1256" s="8" t="str">
        <f t="shared" si="757"/>
        <v>2016Licensed practical nursesNewfoundland and LabradorAll places of work</v>
      </c>
      <c r="B1256" s="8" t="s">
        <v>3</v>
      </c>
      <c r="C1256" s="8" t="s">
        <v>14</v>
      </c>
      <c r="D1256" s="8" t="s">
        <v>9</v>
      </c>
      <c r="E1256" s="8">
        <v>2016</v>
      </c>
      <c r="F1256" s="8">
        <v>2045</v>
      </c>
      <c r="G1256" s="8">
        <v>228</v>
      </c>
      <c r="H1256" s="8">
        <v>0</v>
      </c>
      <c r="I1256" s="8">
        <v>196</v>
      </c>
      <c r="J1256" s="8">
        <v>223</v>
      </c>
      <c r="K1256" s="8">
        <v>317</v>
      </c>
      <c r="L1256" s="8">
        <v>276</v>
      </c>
      <c r="M1256" s="8">
        <v>379</v>
      </c>
      <c r="N1256" s="8">
        <v>359</v>
      </c>
      <c r="O1256" s="8">
        <v>275</v>
      </c>
      <c r="P1256" s="8">
        <v>100</v>
      </c>
      <c r="Q1256" s="8">
        <v>17</v>
      </c>
      <c r="R1256" s="8">
        <v>1</v>
      </c>
      <c r="S1256" s="8">
        <v>130</v>
      </c>
      <c r="T1256" s="8">
        <v>0</v>
      </c>
      <c r="U1256" s="8">
        <v>2163</v>
      </c>
      <c r="V1256" s="8">
        <v>0</v>
      </c>
      <c r="W1256" s="8">
        <v>110</v>
      </c>
      <c r="X1256" s="8">
        <v>1498</v>
      </c>
      <c r="Y1256" s="8">
        <v>104</v>
      </c>
      <c r="Z1256" s="8">
        <v>671</v>
      </c>
      <c r="AA1256" s="8">
        <v>0</v>
      </c>
      <c r="AB1256" s="8">
        <v>0</v>
      </c>
      <c r="AC1256" s="8">
        <v>20</v>
      </c>
      <c r="AD1256" s="8">
        <v>90</v>
      </c>
      <c r="AE1256" s="8">
        <v>2163</v>
      </c>
      <c r="AF1256" s="8">
        <v>5</v>
      </c>
      <c r="AG1256" s="8">
        <v>2226</v>
      </c>
      <c r="AH1256" s="8">
        <v>3</v>
      </c>
      <c r="AI1256" s="8">
        <v>0</v>
      </c>
      <c r="AJ1256" s="8">
        <v>1060</v>
      </c>
      <c r="AK1256" s="8">
        <v>1209</v>
      </c>
      <c r="AL1256" s="8">
        <v>39</v>
      </c>
      <c r="AM1256" s="8">
        <v>4</v>
      </c>
      <c r="AN1256" s="8">
        <v>2273</v>
      </c>
      <c r="AO1256" s="41">
        <f t="shared" si="754"/>
        <v>0.89969203695556532</v>
      </c>
      <c r="AP1256" s="41">
        <f t="shared" si="755"/>
        <v>0.10030796304443466</v>
      </c>
      <c r="AQ1256" s="41">
        <f t="shared" si="756"/>
        <v>0</v>
      </c>
      <c r="AR1256" s="41">
        <f t="shared" si="722"/>
        <v>8.6229652441706994E-2</v>
      </c>
      <c r="AS1256" s="41">
        <f t="shared" si="723"/>
        <v>9.8108227012758467E-2</v>
      </c>
      <c r="AT1256" s="41">
        <f t="shared" si="724"/>
        <v>0.139463264408271</v>
      </c>
      <c r="AU1256" s="41">
        <f t="shared" si="725"/>
        <v>0.12142542894852618</v>
      </c>
      <c r="AV1256" s="41">
        <f t="shared" si="726"/>
        <v>0.16673999120105587</v>
      </c>
      <c r="AW1256" s="41">
        <f t="shared" si="727"/>
        <v>0.15794104707435108</v>
      </c>
      <c r="AX1256" s="41">
        <f t="shared" si="728"/>
        <v>0.12098548174219094</v>
      </c>
      <c r="AY1256" s="41">
        <f t="shared" si="729"/>
        <v>4.3994720633523977E-2</v>
      </c>
      <c r="AZ1256" s="41">
        <f t="shared" si="730"/>
        <v>7.479102507699076E-3</v>
      </c>
      <c r="BA1256" s="41">
        <f t="shared" si="731"/>
        <v>4.399472063352398E-4</v>
      </c>
      <c r="BB1256" s="41">
        <f t="shared" si="732"/>
        <v>5.7193136823581167E-2</v>
      </c>
      <c r="BC1256" s="41">
        <f t="shared" si="733"/>
        <v>0</v>
      </c>
      <c r="BD1256" s="41">
        <f t="shared" si="734"/>
        <v>0.95160580730312361</v>
      </c>
      <c r="BE1256" s="41">
        <f t="shared" si="735"/>
        <v>0</v>
      </c>
      <c r="BF1256" s="41">
        <f t="shared" si="736"/>
        <v>4.8394192696876372E-2</v>
      </c>
      <c r="BG1256" s="41">
        <f t="shared" si="737"/>
        <v>0.65904091509018914</v>
      </c>
      <c r="BH1256" s="41">
        <f t="shared" si="738"/>
        <v>4.5754509458864938E-2</v>
      </c>
      <c r="BI1256" s="41">
        <f t="shared" si="739"/>
        <v>0.29520457545094586</v>
      </c>
      <c r="BJ1256" s="41">
        <f t="shared" si="740"/>
        <v>0</v>
      </c>
      <c r="BK1256" s="41">
        <f t="shared" si="741"/>
        <v>0</v>
      </c>
      <c r="BL1256" s="41">
        <f t="shared" si="742"/>
        <v>8.7989441267047955E-3</v>
      </c>
      <c r="BM1256" s="41">
        <f t="shared" si="743"/>
        <v>3.9595248570171576E-2</v>
      </c>
      <c r="BN1256" s="41">
        <f t="shared" si="744"/>
        <v>0.95160580730312361</v>
      </c>
      <c r="BO1256" s="41">
        <f t="shared" si="745"/>
        <v>2.1997360316761989E-3</v>
      </c>
      <c r="BP1256" s="41">
        <f t="shared" si="746"/>
        <v>0.97932248130224375</v>
      </c>
      <c r="BQ1256" s="41">
        <f t="shared" si="747"/>
        <v>1.3198416190057193E-3</v>
      </c>
      <c r="BR1256" s="41">
        <f t="shared" si="748"/>
        <v>0</v>
      </c>
      <c r="BS1256" s="41">
        <f t="shared" si="749"/>
        <v>0.46634403871535418</v>
      </c>
      <c r="BT1256" s="41">
        <f t="shared" si="750"/>
        <v>0.53189617245930487</v>
      </c>
      <c r="BU1256" s="41">
        <f t="shared" si="751"/>
        <v>1.7157941047074351E-2</v>
      </c>
      <c r="BV1256" s="41">
        <f t="shared" si="752"/>
        <v>1.7597888253409592E-3</v>
      </c>
      <c r="BW1256" s="41">
        <f t="shared" si="753"/>
        <v>1</v>
      </c>
      <c r="BX1256" s="41" t="str">
        <f t="shared" si="758"/>
        <v>2016Licensed practical nursesNewfoundland and Labrador</v>
      </c>
      <c r="BY1256" s="51">
        <f>VLOOKUP(BX1256,'%workplace'!$A$1:$F$381,6,FALSE)</f>
        <v>2273</v>
      </c>
      <c r="BZ1256" s="32">
        <f t="shared" si="759"/>
        <v>1</v>
      </c>
    </row>
    <row r="1257" spans="1:78" s="8" customFormat="1" hidden="1" x14ac:dyDescent="0.2">
      <c r="A1257" s="8" t="str">
        <f t="shared" si="757"/>
        <v>2016Licensed practical nursesNewfoundland and LabradorCommunity health</v>
      </c>
      <c r="B1257" s="8" t="s">
        <v>3</v>
      </c>
      <c r="C1257" s="8" t="s">
        <v>14</v>
      </c>
      <c r="D1257" s="8" t="s">
        <v>11</v>
      </c>
      <c r="E1257" s="8">
        <v>2016</v>
      </c>
      <c r="F1257" s="8">
        <v>94</v>
      </c>
      <c r="G1257" s="8">
        <v>4</v>
      </c>
      <c r="H1257" s="8">
        <v>0</v>
      </c>
      <c r="I1257" s="8">
        <v>6</v>
      </c>
      <c r="J1257" s="8">
        <v>7</v>
      </c>
      <c r="K1257" s="8">
        <v>25</v>
      </c>
      <c r="L1257" s="8">
        <v>8</v>
      </c>
      <c r="M1257" s="8">
        <v>14</v>
      </c>
      <c r="N1257" s="8">
        <v>16</v>
      </c>
      <c r="O1257" s="8">
        <v>14</v>
      </c>
      <c r="P1257" s="8">
        <v>6</v>
      </c>
      <c r="Q1257" s="8">
        <v>0</v>
      </c>
      <c r="R1257" s="8">
        <v>0</v>
      </c>
      <c r="S1257" s="8">
        <v>2</v>
      </c>
      <c r="T1257" s="8">
        <v>0</v>
      </c>
      <c r="U1257" s="8">
        <v>96</v>
      </c>
      <c r="V1257" s="8">
        <v>0</v>
      </c>
      <c r="W1257" s="8">
        <v>2</v>
      </c>
      <c r="X1257" s="8">
        <v>68</v>
      </c>
      <c r="Y1257" s="8">
        <v>6</v>
      </c>
      <c r="Z1257" s="8">
        <v>24</v>
      </c>
      <c r="AA1257" s="8">
        <v>0</v>
      </c>
      <c r="AB1257" s="8">
        <v>0</v>
      </c>
      <c r="AC1257" s="8">
        <v>0</v>
      </c>
      <c r="AD1257" s="8">
        <v>4</v>
      </c>
      <c r="AE1257" s="8">
        <v>94</v>
      </c>
      <c r="AF1257" s="8">
        <v>0</v>
      </c>
      <c r="AG1257" s="8">
        <v>94</v>
      </c>
      <c r="AH1257" s="8">
        <v>0</v>
      </c>
      <c r="AI1257" s="8">
        <v>0</v>
      </c>
      <c r="AJ1257" s="8">
        <v>64</v>
      </c>
      <c r="AK1257" s="8">
        <v>34</v>
      </c>
      <c r="AL1257" s="8">
        <v>4</v>
      </c>
      <c r="AM1257" s="8">
        <v>0</v>
      </c>
      <c r="AN1257" s="8">
        <v>98</v>
      </c>
      <c r="AO1257" s="41">
        <f t="shared" si="754"/>
        <v>0.95918367346938771</v>
      </c>
      <c r="AP1257" s="41">
        <f t="shared" si="755"/>
        <v>4.0816326530612242E-2</v>
      </c>
      <c r="AQ1257" s="41">
        <f t="shared" si="756"/>
        <v>0</v>
      </c>
      <c r="AR1257" s="41">
        <f t="shared" si="722"/>
        <v>6.1224489795918366E-2</v>
      </c>
      <c r="AS1257" s="41">
        <f t="shared" si="723"/>
        <v>7.1428571428571425E-2</v>
      </c>
      <c r="AT1257" s="41">
        <f t="shared" si="724"/>
        <v>0.25510204081632654</v>
      </c>
      <c r="AU1257" s="41">
        <f t="shared" si="725"/>
        <v>8.1632653061224483E-2</v>
      </c>
      <c r="AV1257" s="41">
        <f t="shared" si="726"/>
        <v>0.14285714285714285</v>
      </c>
      <c r="AW1257" s="41">
        <f t="shared" si="727"/>
        <v>0.16326530612244897</v>
      </c>
      <c r="AX1257" s="41">
        <f t="shared" si="728"/>
        <v>0.14285714285714285</v>
      </c>
      <c r="AY1257" s="41">
        <f t="shared" si="729"/>
        <v>6.1224489795918366E-2</v>
      </c>
      <c r="AZ1257" s="41">
        <f t="shared" si="730"/>
        <v>0</v>
      </c>
      <c r="BA1257" s="41">
        <f t="shared" si="731"/>
        <v>0</v>
      </c>
      <c r="BB1257" s="41">
        <f t="shared" si="732"/>
        <v>2.0408163265306121E-2</v>
      </c>
      <c r="BC1257" s="41">
        <f t="shared" si="733"/>
        <v>0</v>
      </c>
      <c r="BD1257" s="41">
        <f t="shared" si="734"/>
        <v>0.97959183673469385</v>
      </c>
      <c r="BE1257" s="41">
        <f t="shared" si="735"/>
        <v>0</v>
      </c>
      <c r="BF1257" s="41">
        <f t="shared" si="736"/>
        <v>2.0408163265306121E-2</v>
      </c>
      <c r="BG1257" s="41">
        <f t="shared" si="737"/>
        <v>0.69387755102040816</v>
      </c>
      <c r="BH1257" s="41">
        <f t="shared" si="738"/>
        <v>6.1224489795918366E-2</v>
      </c>
      <c r="BI1257" s="41">
        <f t="shared" si="739"/>
        <v>0.24489795918367346</v>
      </c>
      <c r="BJ1257" s="41">
        <f t="shared" si="740"/>
        <v>0</v>
      </c>
      <c r="BK1257" s="41">
        <f t="shared" si="741"/>
        <v>0</v>
      </c>
      <c r="BL1257" s="41">
        <f t="shared" si="742"/>
        <v>0</v>
      </c>
      <c r="BM1257" s="41">
        <f t="shared" si="743"/>
        <v>4.0816326530612242E-2</v>
      </c>
      <c r="BN1257" s="41">
        <f t="shared" si="744"/>
        <v>0.95918367346938771</v>
      </c>
      <c r="BO1257" s="41">
        <f t="shared" si="745"/>
        <v>0</v>
      </c>
      <c r="BP1257" s="41">
        <f t="shared" si="746"/>
        <v>0.95918367346938771</v>
      </c>
      <c r="BQ1257" s="41">
        <f t="shared" si="747"/>
        <v>0</v>
      </c>
      <c r="BR1257" s="41">
        <f t="shared" si="748"/>
        <v>0</v>
      </c>
      <c r="BS1257" s="41">
        <f t="shared" si="749"/>
        <v>0.65306122448979587</v>
      </c>
      <c r="BT1257" s="41">
        <f t="shared" si="750"/>
        <v>0.34693877551020408</v>
      </c>
      <c r="BU1257" s="41">
        <f t="shared" si="751"/>
        <v>4.0816326530612242E-2</v>
      </c>
      <c r="BV1257" s="41">
        <f t="shared" si="752"/>
        <v>0</v>
      </c>
      <c r="BW1257" s="41">
        <f t="shared" si="753"/>
        <v>1</v>
      </c>
      <c r="BX1257" s="41" t="str">
        <f t="shared" si="758"/>
        <v>2016Licensed practical nursesNewfoundland and Labrador</v>
      </c>
      <c r="BY1257" s="51">
        <f>VLOOKUP(BX1257,'%workplace'!$A$1:$F$381,6,FALSE)</f>
        <v>2273</v>
      </c>
      <c r="BZ1257" s="32">
        <f t="shared" si="759"/>
        <v>4.3114826220853497E-2</v>
      </c>
    </row>
    <row r="1258" spans="1:78" s="8" customFormat="1" hidden="1" x14ac:dyDescent="0.2">
      <c r="A1258" s="8" t="str">
        <f t="shared" si="757"/>
        <v>2016Licensed practical nursesNewfoundland and LabradorNursing home/long-term care</v>
      </c>
      <c r="B1258" s="8" t="s">
        <v>3</v>
      </c>
      <c r="C1258" s="8" t="s">
        <v>14</v>
      </c>
      <c r="D1258" s="8" t="s">
        <v>12</v>
      </c>
      <c r="E1258" s="8">
        <v>2016</v>
      </c>
      <c r="F1258" s="8">
        <v>1123</v>
      </c>
      <c r="G1258" s="8">
        <v>102</v>
      </c>
      <c r="H1258" s="8">
        <v>0</v>
      </c>
      <c r="I1258" s="8">
        <v>132</v>
      </c>
      <c r="J1258" s="8">
        <v>110</v>
      </c>
      <c r="K1258" s="8">
        <v>169</v>
      </c>
      <c r="L1258" s="8">
        <v>147</v>
      </c>
      <c r="M1258" s="8">
        <v>219</v>
      </c>
      <c r="N1258" s="8">
        <v>200</v>
      </c>
      <c r="O1258" s="8">
        <v>124</v>
      </c>
      <c r="P1258" s="8">
        <v>46</v>
      </c>
      <c r="Q1258" s="8">
        <v>10</v>
      </c>
      <c r="R1258" s="8">
        <v>0</v>
      </c>
      <c r="S1258" s="8">
        <v>68</v>
      </c>
      <c r="T1258" s="8">
        <v>0</v>
      </c>
      <c r="U1258" s="8">
        <v>1146</v>
      </c>
      <c r="V1258" s="8">
        <v>0</v>
      </c>
      <c r="W1258" s="8">
        <v>79</v>
      </c>
      <c r="X1258" s="8">
        <v>828</v>
      </c>
      <c r="Y1258" s="8">
        <v>60</v>
      </c>
      <c r="Z1258" s="8">
        <v>337</v>
      </c>
      <c r="AA1258" s="8">
        <v>0</v>
      </c>
      <c r="AB1258" s="8">
        <v>0</v>
      </c>
      <c r="AC1258" s="8">
        <v>1</v>
      </c>
      <c r="AD1258" s="8">
        <v>9</v>
      </c>
      <c r="AE1258" s="8">
        <v>1215</v>
      </c>
      <c r="AF1258" s="8">
        <v>3</v>
      </c>
      <c r="AG1258" s="8">
        <v>1214</v>
      </c>
      <c r="AH1258" s="8">
        <v>0</v>
      </c>
      <c r="AI1258" s="8">
        <v>0</v>
      </c>
      <c r="AJ1258" s="8">
        <v>565</v>
      </c>
      <c r="AK1258" s="8">
        <v>657</v>
      </c>
      <c r="AL1258" s="8">
        <v>8</v>
      </c>
      <c r="AM1258" s="8">
        <v>3</v>
      </c>
      <c r="AN1258" s="8">
        <v>1225</v>
      </c>
      <c r="AO1258" s="41">
        <f t="shared" si="754"/>
        <v>0.91673469387755102</v>
      </c>
      <c r="AP1258" s="41">
        <f t="shared" si="755"/>
        <v>8.3265306122448979E-2</v>
      </c>
      <c r="AQ1258" s="41">
        <f t="shared" si="756"/>
        <v>0</v>
      </c>
      <c r="AR1258" s="41">
        <f t="shared" si="722"/>
        <v>0.10775510204081633</v>
      </c>
      <c r="AS1258" s="41">
        <f t="shared" si="723"/>
        <v>8.9795918367346933E-2</v>
      </c>
      <c r="AT1258" s="41">
        <f t="shared" si="724"/>
        <v>0.13795918367346938</v>
      </c>
      <c r="AU1258" s="41">
        <f t="shared" si="725"/>
        <v>0.12</v>
      </c>
      <c r="AV1258" s="41">
        <f t="shared" si="726"/>
        <v>0.17877551020408164</v>
      </c>
      <c r="AW1258" s="41">
        <f t="shared" si="727"/>
        <v>0.16326530612244897</v>
      </c>
      <c r="AX1258" s="41">
        <f t="shared" si="728"/>
        <v>0.10122448979591837</v>
      </c>
      <c r="AY1258" s="41">
        <f t="shared" si="729"/>
        <v>3.7551020408163265E-2</v>
      </c>
      <c r="AZ1258" s="41">
        <f t="shared" si="730"/>
        <v>8.1632653061224497E-3</v>
      </c>
      <c r="BA1258" s="41">
        <f t="shared" si="731"/>
        <v>0</v>
      </c>
      <c r="BB1258" s="41">
        <f t="shared" si="732"/>
        <v>5.5510204081632653E-2</v>
      </c>
      <c r="BC1258" s="41">
        <f t="shared" si="733"/>
        <v>0</v>
      </c>
      <c r="BD1258" s="41">
        <f t="shared" si="734"/>
        <v>0.93551020408163266</v>
      </c>
      <c r="BE1258" s="41">
        <f t="shared" si="735"/>
        <v>0</v>
      </c>
      <c r="BF1258" s="41">
        <f t="shared" si="736"/>
        <v>6.4489795918367343E-2</v>
      </c>
      <c r="BG1258" s="41">
        <f t="shared" si="737"/>
        <v>0.67591836734693878</v>
      </c>
      <c r="BH1258" s="41">
        <f t="shared" si="738"/>
        <v>4.8979591836734691E-2</v>
      </c>
      <c r="BI1258" s="41">
        <f t="shared" si="739"/>
        <v>0.27510204081632655</v>
      </c>
      <c r="BJ1258" s="41">
        <f t="shared" si="740"/>
        <v>0</v>
      </c>
      <c r="BK1258" s="41">
        <f t="shared" si="741"/>
        <v>0</v>
      </c>
      <c r="BL1258" s="41">
        <f t="shared" si="742"/>
        <v>8.1632653061224493E-4</v>
      </c>
      <c r="BM1258" s="41">
        <f t="shared" si="743"/>
        <v>7.3469387755102037E-3</v>
      </c>
      <c r="BN1258" s="41">
        <f t="shared" si="744"/>
        <v>0.99183673469387756</v>
      </c>
      <c r="BO1258" s="41">
        <f t="shared" si="745"/>
        <v>2.4489795918367346E-3</v>
      </c>
      <c r="BP1258" s="41">
        <f t="shared" si="746"/>
        <v>0.99102040816326531</v>
      </c>
      <c r="BQ1258" s="41">
        <f t="shared" si="747"/>
        <v>0</v>
      </c>
      <c r="BR1258" s="41">
        <f t="shared" si="748"/>
        <v>0</v>
      </c>
      <c r="BS1258" s="41">
        <f t="shared" si="749"/>
        <v>0.46122448979591835</v>
      </c>
      <c r="BT1258" s="41">
        <f t="shared" si="750"/>
        <v>0.53632653061224489</v>
      </c>
      <c r="BU1258" s="41">
        <f t="shared" si="751"/>
        <v>6.5306122448979594E-3</v>
      </c>
      <c r="BV1258" s="41">
        <f t="shared" si="752"/>
        <v>2.4489795918367346E-3</v>
      </c>
      <c r="BW1258" s="41">
        <f t="shared" si="753"/>
        <v>1</v>
      </c>
      <c r="BX1258" s="41" t="str">
        <f t="shared" si="758"/>
        <v>2016Licensed practical nursesNewfoundland and Labrador</v>
      </c>
      <c r="BY1258" s="51">
        <f>VLOOKUP(BX1258,'%workplace'!$A$1:$F$381,6,FALSE)</f>
        <v>2273</v>
      </c>
      <c r="BZ1258" s="32">
        <f t="shared" si="759"/>
        <v>0.53893532776066877</v>
      </c>
    </row>
    <row r="1259" spans="1:78" s="8" customFormat="1" hidden="1" x14ac:dyDescent="0.2">
      <c r="A1259" s="8" t="str">
        <f t="shared" si="757"/>
        <v>2016Licensed practical nursesNewfoundland and LabradorHospital</v>
      </c>
      <c r="B1259" s="8" t="s">
        <v>3</v>
      </c>
      <c r="C1259" s="8" t="s">
        <v>14</v>
      </c>
      <c r="D1259" s="8" t="s">
        <v>10</v>
      </c>
      <c r="E1259" s="8">
        <v>2016</v>
      </c>
      <c r="F1259" s="8">
        <v>759</v>
      </c>
      <c r="G1259" s="8">
        <v>121</v>
      </c>
      <c r="H1259" s="8">
        <v>0</v>
      </c>
      <c r="I1259" s="8">
        <v>56</v>
      </c>
      <c r="J1259" s="8">
        <v>97</v>
      </c>
      <c r="K1259" s="8">
        <v>111</v>
      </c>
      <c r="L1259" s="8">
        <v>110</v>
      </c>
      <c r="M1259" s="8">
        <v>138</v>
      </c>
      <c r="N1259" s="8">
        <v>134</v>
      </c>
      <c r="O1259" s="8">
        <v>135</v>
      </c>
      <c r="P1259" s="8">
        <v>43</v>
      </c>
      <c r="Q1259" s="8">
        <v>5</v>
      </c>
      <c r="R1259" s="8">
        <v>1</v>
      </c>
      <c r="S1259" s="8">
        <v>50</v>
      </c>
      <c r="T1259" s="8">
        <v>0</v>
      </c>
      <c r="U1259" s="8">
        <v>857</v>
      </c>
      <c r="V1259" s="8">
        <v>0</v>
      </c>
      <c r="W1259" s="8">
        <v>23</v>
      </c>
      <c r="X1259" s="8">
        <v>574</v>
      </c>
      <c r="Y1259" s="8">
        <v>29</v>
      </c>
      <c r="Z1259" s="8">
        <v>277</v>
      </c>
      <c r="AA1259" s="8">
        <v>0</v>
      </c>
      <c r="AB1259" s="8">
        <v>0</v>
      </c>
      <c r="AC1259" s="8">
        <v>0</v>
      </c>
      <c r="AD1259" s="8">
        <v>75</v>
      </c>
      <c r="AE1259" s="8">
        <v>805</v>
      </c>
      <c r="AF1259" s="8">
        <v>1</v>
      </c>
      <c r="AG1259" s="8">
        <v>872</v>
      </c>
      <c r="AH1259" s="8">
        <v>0</v>
      </c>
      <c r="AI1259" s="8">
        <v>0</v>
      </c>
      <c r="AJ1259" s="8">
        <v>401</v>
      </c>
      <c r="AK1259" s="8">
        <v>479</v>
      </c>
      <c r="AL1259" s="8">
        <v>7</v>
      </c>
      <c r="AM1259" s="8">
        <v>0</v>
      </c>
      <c r="AN1259" s="8">
        <v>880</v>
      </c>
      <c r="AO1259" s="41">
        <f t="shared" si="754"/>
        <v>0.86250000000000004</v>
      </c>
      <c r="AP1259" s="41">
        <f t="shared" si="755"/>
        <v>0.13750000000000001</v>
      </c>
      <c r="AQ1259" s="41">
        <f t="shared" si="756"/>
        <v>0</v>
      </c>
      <c r="AR1259" s="41">
        <f t="shared" si="722"/>
        <v>6.363636363636363E-2</v>
      </c>
      <c r="AS1259" s="41">
        <f t="shared" si="723"/>
        <v>0.11022727272727273</v>
      </c>
      <c r="AT1259" s="41">
        <f t="shared" si="724"/>
        <v>0.12613636363636363</v>
      </c>
      <c r="AU1259" s="41">
        <f t="shared" si="725"/>
        <v>0.125</v>
      </c>
      <c r="AV1259" s="41">
        <f t="shared" si="726"/>
        <v>0.15681818181818183</v>
      </c>
      <c r="AW1259" s="41">
        <f t="shared" si="727"/>
        <v>0.15227272727272728</v>
      </c>
      <c r="AX1259" s="41">
        <f t="shared" si="728"/>
        <v>0.15340909090909091</v>
      </c>
      <c r="AY1259" s="41">
        <f t="shared" si="729"/>
        <v>4.8863636363636366E-2</v>
      </c>
      <c r="AZ1259" s="41">
        <f t="shared" si="730"/>
        <v>5.681818181818182E-3</v>
      </c>
      <c r="BA1259" s="41">
        <f t="shared" si="731"/>
        <v>1.1363636363636363E-3</v>
      </c>
      <c r="BB1259" s="41">
        <f t="shared" si="732"/>
        <v>5.6818181818181816E-2</v>
      </c>
      <c r="BC1259" s="41">
        <f t="shared" si="733"/>
        <v>0</v>
      </c>
      <c r="BD1259" s="41">
        <f t="shared" si="734"/>
        <v>0.97386363636363638</v>
      </c>
      <c r="BE1259" s="41">
        <f t="shared" si="735"/>
        <v>0</v>
      </c>
      <c r="BF1259" s="41">
        <f t="shared" si="736"/>
        <v>2.6136363636363635E-2</v>
      </c>
      <c r="BG1259" s="41">
        <f t="shared" si="737"/>
        <v>0.65227272727272723</v>
      </c>
      <c r="BH1259" s="41">
        <f t="shared" si="738"/>
        <v>3.2954545454545452E-2</v>
      </c>
      <c r="BI1259" s="41">
        <f t="shared" si="739"/>
        <v>0.31477272727272726</v>
      </c>
      <c r="BJ1259" s="41">
        <f t="shared" si="740"/>
        <v>0</v>
      </c>
      <c r="BK1259" s="41">
        <f t="shared" si="741"/>
        <v>0</v>
      </c>
      <c r="BL1259" s="41">
        <f t="shared" si="742"/>
        <v>0</v>
      </c>
      <c r="BM1259" s="41">
        <f t="shared" si="743"/>
        <v>8.5227272727272721E-2</v>
      </c>
      <c r="BN1259" s="41">
        <f t="shared" si="744"/>
        <v>0.91477272727272729</v>
      </c>
      <c r="BO1259" s="41">
        <f t="shared" si="745"/>
        <v>1.1363636363636363E-3</v>
      </c>
      <c r="BP1259" s="41">
        <f t="shared" si="746"/>
        <v>0.99090909090909096</v>
      </c>
      <c r="BQ1259" s="41">
        <f t="shared" si="747"/>
        <v>0</v>
      </c>
      <c r="BR1259" s="41">
        <f t="shared" si="748"/>
        <v>0</v>
      </c>
      <c r="BS1259" s="41">
        <f t="shared" si="749"/>
        <v>0.45568181818181819</v>
      </c>
      <c r="BT1259" s="41">
        <f t="shared" si="750"/>
        <v>0.54431818181818181</v>
      </c>
      <c r="BU1259" s="41">
        <f t="shared" si="751"/>
        <v>7.9545454545454537E-3</v>
      </c>
      <c r="BV1259" s="41">
        <f t="shared" si="752"/>
        <v>0</v>
      </c>
      <c r="BW1259" s="41">
        <f t="shared" si="753"/>
        <v>1</v>
      </c>
      <c r="BX1259" s="41" t="str">
        <f t="shared" si="758"/>
        <v>2016Licensed practical nursesNewfoundland and Labrador</v>
      </c>
      <c r="BY1259" s="51">
        <f>VLOOKUP(BX1259,'%workplace'!$A$1:$F$381,6,FALSE)</f>
        <v>2273</v>
      </c>
      <c r="BZ1259" s="32">
        <f t="shared" si="759"/>
        <v>0.38715354157501097</v>
      </c>
    </row>
    <row r="1260" spans="1:78" s="8" customFormat="1" hidden="1" x14ac:dyDescent="0.2">
      <c r="A1260" s="8" t="str">
        <f t="shared" si="757"/>
        <v>2016Licensed practical nursesNewfoundland and LabradorOther places of work</v>
      </c>
      <c r="B1260" s="8" t="s">
        <v>3</v>
      </c>
      <c r="C1260" s="8" t="s">
        <v>14</v>
      </c>
      <c r="D1260" s="8" t="s">
        <v>13</v>
      </c>
      <c r="E1260" s="8">
        <v>2016</v>
      </c>
      <c r="F1260" s="8">
        <v>49</v>
      </c>
      <c r="G1260" s="8">
        <v>1</v>
      </c>
      <c r="H1260" s="8">
        <v>0</v>
      </c>
      <c r="I1260" s="8">
        <v>1</v>
      </c>
      <c r="J1260" s="8">
        <v>4</v>
      </c>
      <c r="K1260" s="8">
        <v>10</v>
      </c>
      <c r="L1260" s="8">
        <v>8</v>
      </c>
      <c r="M1260" s="8">
        <v>8</v>
      </c>
      <c r="N1260" s="8">
        <v>7</v>
      </c>
      <c r="O1260" s="8">
        <v>2</v>
      </c>
      <c r="P1260" s="8">
        <v>5</v>
      </c>
      <c r="Q1260" s="8">
        <v>2</v>
      </c>
      <c r="R1260" s="8">
        <v>0</v>
      </c>
      <c r="S1260" s="8">
        <v>3</v>
      </c>
      <c r="T1260" s="8">
        <v>0</v>
      </c>
      <c r="U1260" s="8">
        <v>49</v>
      </c>
      <c r="V1260" s="8">
        <v>0</v>
      </c>
      <c r="W1260" s="8">
        <v>1</v>
      </c>
      <c r="X1260" s="8">
        <v>26</v>
      </c>
      <c r="Y1260" s="8">
        <v>8</v>
      </c>
      <c r="Z1260" s="8">
        <v>16</v>
      </c>
      <c r="AA1260" s="8">
        <v>0</v>
      </c>
      <c r="AB1260" s="8">
        <v>0</v>
      </c>
      <c r="AC1260" s="8">
        <v>0</v>
      </c>
      <c r="AD1260" s="8">
        <v>2</v>
      </c>
      <c r="AE1260" s="8">
        <v>48</v>
      </c>
      <c r="AF1260" s="8">
        <v>1</v>
      </c>
      <c r="AG1260" s="8">
        <v>46</v>
      </c>
      <c r="AH1260" s="8">
        <v>3</v>
      </c>
      <c r="AI1260" s="8">
        <v>0</v>
      </c>
      <c r="AJ1260" s="8">
        <v>23</v>
      </c>
      <c r="AK1260" s="8">
        <v>27</v>
      </c>
      <c r="AL1260" s="8">
        <v>0</v>
      </c>
      <c r="AM1260" s="8">
        <v>0</v>
      </c>
      <c r="AN1260" s="8">
        <v>50</v>
      </c>
      <c r="AO1260" s="41">
        <f t="shared" si="754"/>
        <v>0.98</v>
      </c>
      <c r="AP1260" s="41">
        <f t="shared" si="755"/>
        <v>0.02</v>
      </c>
      <c r="AQ1260" s="41">
        <f t="shared" si="756"/>
        <v>0</v>
      </c>
      <c r="AR1260" s="41">
        <f t="shared" si="722"/>
        <v>0.02</v>
      </c>
      <c r="AS1260" s="41">
        <f t="shared" si="723"/>
        <v>0.08</v>
      </c>
      <c r="AT1260" s="41">
        <f t="shared" si="724"/>
        <v>0.2</v>
      </c>
      <c r="AU1260" s="41">
        <f t="shared" si="725"/>
        <v>0.16</v>
      </c>
      <c r="AV1260" s="41">
        <f t="shared" si="726"/>
        <v>0.16</v>
      </c>
      <c r="AW1260" s="41">
        <f t="shared" si="727"/>
        <v>0.14000000000000001</v>
      </c>
      <c r="AX1260" s="41">
        <f t="shared" si="728"/>
        <v>0.04</v>
      </c>
      <c r="AY1260" s="41">
        <f t="shared" si="729"/>
        <v>0.1</v>
      </c>
      <c r="AZ1260" s="41">
        <f t="shared" si="730"/>
        <v>0.04</v>
      </c>
      <c r="BA1260" s="41">
        <f t="shared" si="731"/>
        <v>0</v>
      </c>
      <c r="BB1260" s="41">
        <f t="shared" si="732"/>
        <v>0.06</v>
      </c>
      <c r="BC1260" s="41">
        <f t="shared" si="733"/>
        <v>0</v>
      </c>
      <c r="BD1260" s="41">
        <f t="shared" si="734"/>
        <v>0.98</v>
      </c>
      <c r="BE1260" s="41">
        <f t="shared" si="735"/>
        <v>0</v>
      </c>
      <c r="BF1260" s="41">
        <f t="shared" si="736"/>
        <v>0.02</v>
      </c>
      <c r="BG1260" s="41">
        <f t="shared" si="737"/>
        <v>0.52</v>
      </c>
      <c r="BH1260" s="41">
        <f t="shared" si="738"/>
        <v>0.16</v>
      </c>
      <c r="BI1260" s="41">
        <f t="shared" si="739"/>
        <v>0.32</v>
      </c>
      <c r="BJ1260" s="41">
        <f t="shared" si="740"/>
        <v>0</v>
      </c>
      <c r="BK1260" s="41">
        <f t="shared" si="741"/>
        <v>0</v>
      </c>
      <c r="BL1260" s="41">
        <f t="shared" si="742"/>
        <v>0</v>
      </c>
      <c r="BM1260" s="41">
        <f t="shared" si="743"/>
        <v>0.04</v>
      </c>
      <c r="BN1260" s="41">
        <f t="shared" si="744"/>
        <v>0.96</v>
      </c>
      <c r="BO1260" s="41">
        <f t="shared" si="745"/>
        <v>0.02</v>
      </c>
      <c r="BP1260" s="41">
        <f t="shared" si="746"/>
        <v>0.92</v>
      </c>
      <c r="BQ1260" s="41">
        <f t="shared" si="747"/>
        <v>0.06</v>
      </c>
      <c r="BR1260" s="41">
        <f t="shared" si="748"/>
        <v>0</v>
      </c>
      <c r="BS1260" s="41">
        <f t="shared" si="749"/>
        <v>0.46</v>
      </c>
      <c r="BT1260" s="41">
        <f t="shared" si="750"/>
        <v>0.54</v>
      </c>
      <c r="BU1260" s="41">
        <f t="shared" si="751"/>
        <v>0</v>
      </c>
      <c r="BV1260" s="41">
        <f t="shared" si="752"/>
        <v>0</v>
      </c>
      <c r="BW1260" s="41">
        <f t="shared" si="753"/>
        <v>1</v>
      </c>
      <c r="BX1260" s="41" t="str">
        <f t="shared" si="758"/>
        <v>2016Licensed practical nursesNewfoundland and Labrador</v>
      </c>
      <c r="BY1260" s="51">
        <f>VLOOKUP(BX1260,'%workplace'!$A$1:$F$381,6,FALSE)</f>
        <v>2273</v>
      </c>
      <c r="BZ1260" s="32">
        <f t="shared" si="759"/>
        <v>2.1997360316761989E-2</v>
      </c>
    </row>
    <row r="1261" spans="1:78" s="8" customFormat="1" hidden="1" x14ac:dyDescent="0.2">
      <c r="A1261" s="8" t="str">
        <f t="shared" si="757"/>
        <v>2016Licensed practical nursesNewfoundland and LabradorUnknown places of work</v>
      </c>
      <c r="B1261" s="8" t="s">
        <v>3</v>
      </c>
      <c r="C1261" s="8" t="s">
        <v>14</v>
      </c>
      <c r="D1261" s="8" t="s">
        <v>49</v>
      </c>
      <c r="E1261" s="8">
        <v>2016</v>
      </c>
      <c r="F1261" s="8">
        <v>20</v>
      </c>
      <c r="G1261" s="8">
        <v>0</v>
      </c>
      <c r="H1261" s="8">
        <v>0</v>
      </c>
      <c r="I1261" s="8">
        <v>1</v>
      </c>
      <c r="J1261" s="8">
        <v>5</v>
      </c>
      <c r="K1261" s="8">
        <v>2</v>
      </c>
      <c r="L1261" s="8">
        <v>3</v>
      </c>
      <c r="M1261" s="8">
        <v>0</v>
      </c>
      <c r="N1261" s="8">
        <v>2</v>
      </c>
      <c r="O1261" s="8">
        <v>0</v>
      </c>
      <c r="P1261" s="8">
        <v>0</v>
      </c>
      <c r="Q1261" s="8">
        <v>0</v>
      </c>
      <c r="R1261" s="8">
        <v>0</v>
      </c>
      <c r="S1261" s="8">
        <v>7</v>
      </c>
      <c r="T1261" s="8">
        <v>0</v>
      </c>
      <c r="U1261" s="8">
        <v>15</v>
      </c>
      <c r="V1261" s="8">
        <v>0</v>
      </c>
      <c r="W1261" s="8">
        <v>5</v>
      </c>
      <c r="X1261" s="8">
        <v>2</v>
      </c>
      <c r="Y1261" s="8">
        <v>1</v>
      </c>
      <c r="Z1261" s="8">
        <v>17</v>
      </c>
      <c r="AA1261" s="8">
        <v>0</v>
      </c>
      <c r="AB1261" s="8">
        <v>0</v>
      </c>
      <c r="AC1261" s="8">
        <v>19</v>
      </c>
      <c r="AD1261" s="8">
        <v>0</v>
      </c>
      <c r="AE1261" s="8">
        <v>1</v>
      </c>
      <c r="AF1261" s="8">
        <v>0</v>
      </c>
      <c r="AG1261" s="8">
        <v>0</v>
      </c>
      <c r="AH1261" s="8">
        <v>0</v>
      </c>
      <c r="AI1261" s="8">
        <v>0</v>
      </c>
      <c r="AJ1261" s="8">
        <v>7</v>
      </c>
      <c r="AK1261" s="8">
        <v>12</v>
      </c>
      <c r="AL1261" s="8">
        <v>20</v>
      </c>
      <c r="AM1261" s="8">
        <v>1</v>
      </c>
      <c r="AN1261" s="8">
        <v>20</v>
      </c>
      <c r="AO1261" s="41">
        <f t="shared" si="754"/>
        <v>1</v>
      </c>
      <c r="AP1261" s="41">
        <f t="shared" si="755"/>
        <v>0</v>
      </c>
      <c r="AQ1261" s="41">
        <f t="shared" si="756"/>
        <v>0</v>
      </c>
      <c r="AR1261" s="41">
        <f t="shared" si="722"/>
        <v>0.05</v>
      </c>
      <c r="AS1261" s="41">
        <f t="shared" si="723"/>
        <v>0.25</v>
      </c>
      <c r="AT1261" s="41">
        <f t="shared" si="724"/>
        <v>0.1</v>
      </c>
      <c r="AU1261" s="41">
        <f t="shared" si="725"/>
        <v>0.15</v>
      </c>
      <c r="AV1261" s="41">
        <f t="shared" si="726"/>
        <v>0</v>
      </c>
      <c r="AW1261" s="41">
        <f t="shared" si="727"/>
        <v>0.1</v>
      </c>
      <c r="AX1261" s="41">
        <f t="shared" si="728"/>
        <v>0</v>
      </c>
      <c r="AY1261" s="41">
        <f t="shared" si="729"/>
        <v>0</v>
      </c>
      <c r="AZ1261" s="41">
        <f t="shared" si="730"/>
        <v>0</v>
      </c>
      <c r="BA1261" s="41">
        <f t="shared" si="731"/>
        <v>0</v>
      </c>
      <c r="BB1261" s="41">
        <f t="shared" si="732"/>
        <v>0.35</v>
      </c>
      <c r="BC1261" s="41">
        <f t="shared" si="733"/>
        <v>0</v>
      </c>
      <c r="BD1261" s="41">
        <f t="shared" si="734"/>
        <v>0.75</v>
      </c>
      <c r="BE1261" s="41">
        <f t="shared" si="735"/>
        <v>0</v>
      </c>
      <c r="BF1261" s="41">
        <f t="shared" si="736"/>
        <v>0.25</v>
      </c>
      <c r="BG1261" s="41">
        <f t="shared" si="737"/>
        <v>0.1</v>
      </c>
      <c r="BH1261" s="41">
        <f t="shared" si="738"/>
        <v>0.05</v>
      </c>
      <c r="BI1261" s="41">
        <f t="shared" si="739"/>
        <v>0.85</v>
      </c>
      <c r="BJ1261" s="41">
        <f t="shared" si="740"/>
        <v>0</v>
      </c>
      <c r="BK1261" s="41">
        <f t="shared" si="741"/>
        <v>0</v>
      </c>
      <c r="BL1261" s="41">
        <f t="shared" si="742"/>
        <v>0.95</v>
      </c>
      <c r="BM1261" s="41">
        <f t="shared" si="743"/>
        <v>0</v>
      </c>
      <c r="BN1261" s="41">
        <f t="shared" si="744"/>
        <v>0.05</v>
      </c>
      <c r="BO1261" s="41">
        <f t="shared" si="745"/>
        <v>0</v>
      </c>
      <c r="BP1261" s="41">
        <f t="shared" si="746"/>
        <v>0</v>
      </c>
      <c r="BQ1261" s="41">
        <f t="shared" si="747"/>
        <v>0</v>
      </c>
      <c r="BR1261" s="41">
        <f t="shared" si="748"/>
        <v>0</v>
      </c>
      <c r="BS1261" s="41">
        <f t="shared" si="749"/>
        <v>0.35</v>
      </c>
      <c r="BT1261" s="41">
        <f t="shared" si="750"/>
        <v>0.6</v>
      </c>
      <c r="BU1261" s="41">
        <f t="shared" si="751"/>
        <v>1</v>
      </c>
      <c r="BV1261" s="41">
        <f t="shared" si="752"/>
        <v>0.05</v>
      </c>
      <c r="BW1261" s="41">
        <f t="shared" si="753"/>
        <v>1</v>
      </c>
      <c r="BX1261" s="41" t="str">
        <f t="shared" si="758"/>
        <v>2016Licensed practical nursesNewfoundland and Labrador</v>
      </c>
      <c r="BY1261" s="51">
        <f>VLOOKUP(BX1261,'%workplace'!$A$1:$F$381,6,FALSE)</f>
        <v>2273</v>
      </c>
      <c r="BZ1261" s="32">
        <f t="shared" si="759"/>
        <v>8.7989441267047955E-3</v>
      </c>
    </row>
    <row r="1262" spans="1:78" s="8" customFormat="1" hidden="1" x14ac:dyDescent="0.2">
      <c r="A1262" s="8" t="str">
        <f t="shared" si="757"/>
        <v>2016Licensed practical nursesPrince Edward IslandAll places of work</v>
      </c>
      <c r="B1262" s="8" t="s">
        <v>3</v>
      </c>
      <c r="C1262" s="8" t="s">
        <v>15</v>
      </c>
      <c r="D1262" s="8" t="s">
        <v>9</v>
      </c>
      <c r="E1262" s="8">
        <v>2016</v>
      </c>
      <c r="F1262" s="8">
        <v>523</v>
      </c>
      <c r="G1262" s="8">
        <v>55</v>
      </c>
      <c r="H1262" s="8">
        <v>0</v>
      </c>
      <c r="I1262" s="8">
        <v>67</v>
      </c>
      <c r="J1262" s="8">
        <v>60</v>
      </c>
      <c r="K1262" s="8">
        <v>60</v>
      </c>
      <c r="L1262" s="8">
        <v>56</v>
      </c>
      <c r="M1262" s="8">
        <v>85</v>
      </c>
      <c r="N1262" s="8">
        <v>92</v>
      </c>
      <c r="O1262" s="8">
        <v>75</v>
      </c>
      <c r="P1262" s="8">
        <v>41</v>
      </c>
      <c r="Q1262" s="8">
        <v>13</v>
      </c>
      <c r="R1262" s="8">
        <v>3</v>
      </c>
      <c r="S1262" s="8">
        <v>25</v>
      </c>
      <c r="T1262" s="8">
        <v>1</v>
      </c>
      <c r="U1262" s="8">
        <v>533</v>
      </c>
      <c r="V1262" s="8">
        <v>6</v>
      </c>
      <c r="W1262" s="8">
        <v>39</v>
      </c>
      <c r="X1262" s="8">
        <v>261</v>
      </c>
      <c r="Y1262" s="8">
        <v>317</v>
      </c>
      <c r="Z1262" s="8">
        <v>0</v>
      </c>
      <c r="AA1262" s="8">
        <v>0</v>
      </c>
      <c r="AB1262" s="8">
        <v>2</v>
      </c>
      <c r="AC1262" s="8">
        <v>18</v>
      </c>
      <c r="AD1262" s="8">
        <v>41</v>
      </c>
      <c r="AE1262" s="8">
        <v>517</v>
      </c>
      <c r="AF1262" s="8">
        <v>1</v>
      </c>
      <c r="AG1262" s="8">
        <v>531</v>
      </c>
      <c r="AH1262" s="8">
        <v>7</v>
      </c>
      <c r="AI1262" s="8">
        <v>0</v>
      </c>
      <c r="AJ1262" s="8">
        <v>245</v>
      </c>
      <c r="AK1262" s="8">
        <v>332</v>
      </c>
      <c r="AL1262" s="8">
        <v>39</v>
      </c>
      <c r="AM1262" s="8">
        <v>1</v>
      </c>
      <c r="AN1262" s="8">
        <v>578</v>
      </c>
      <c r="AO1262" s="41">
        <f t="shared" si="754"/>
        <v>0.90484429065743943</v>
      </c>
      <c r="AP1262" s="41">
        <f t="shared" si="755"/>
        <v>9.5155709342560554E-2</v>
      </c>
      <c r="AQ1262" s="41">
        <f t="shared" si="756"/>
        <v>0</v>
      </c>
      <c r="AR1262" s="41">
        <f t="shared" si="722"/>
        <v>0.11591695501730104</v>
      </c>
      <c r="AS1262" s="41">
        <f t="shared" si="723"/>
        <v>0.10380622837370242</v>
      </c>
      <c r="AT1262" s="41">
        <f t="shared" si="724"/>
        <v>0.10380622837370242</v>
      </c>
      <c r="AU1262" s="41">
        <f t="shared" si="725"/>
        <v>9.6885813148788927E-2</v>
      </c>
      <c r="AV1262" s="41">
        <f t="shared" si="726"/>
        <v>0.14705882352941177</v>
      </c>
      <c r="AW1262" s="41">
        <f t="shared" si="727"/>
        <v>0.15916955017301038</v>
      </c>
      <c r="AX1262" s="41">
        <f t="shared" si="728"/>
        <v>0.12975778546712802</v>
      </c>
      <c r="AY1262" s="41">
        <f t="shared" si="729"/>
        <v>7.0934256055363326E-2</v>
      </c>
      <c r="AZ1262" s="41">
        <f t="shared" si="730"/>
        <v>2.2491349480968859E-2</v>
      </c>
      <c r="BA1262" s="41">
        <f t="shared" si="731"/>
        <v>5.1903114186851208E-3</v>
      </c>
      <c r="BB1262" s="41">
        <f t="shared" si="732"/>
        <v>4.3252595155709339E-2</v>
      </c>
      <c r="BC1262" s="41">
        <f t="shared" si="733"/>
        <v>1.7301038062283738E-3</v>
      </c>
      <c r="BD1262" s="41">
        <f t="shared" si="734"/>
        <v>0.92214532871972321</v>
      </c>
      <c r="BE1262" s="41">
        <f t="shared" si="735"/>
        <v>1.0380622837370242E-2</v>
      </c>
      <c r="BF1262" s="41">
        <f t="shared" si="736"/>
        <v>6.7474048442906581E-2</v>
      </c>
      <c r="BG1262" s="41">
        <f t="shared" si="737"/>
        <v>0.45155709342560552</v>
      </c>
      <c r="BH1262" s="41">
        <f t="shared" si="738"/>
        <v>0.54844290657439443</v>
      </c>
      <c r="BI1262" s="41">
        <f t="shared" si="739"/>
        <v>0</v>
      </c>
      <c r="BJ1262" s="41">
        <f t="shared" si="740"/>
        <v>0</v>
      </c>
      <c r="BK1262" s="41">
        <f t="shared" si="741"/>
        <v>3.4602076124567475E-3</v>
      </c>
      <c r="BL1262" s="41">
        <f t="shared" si="742"/>
        <v>3.1141868512110725E-2</v>
      </c>
      <c r="BM1262" s="41">
        <f t="shared" si="743"/>
        <v>7.0934256055363326E-2</v>
      </c>
      <c r="BN1262" s="41">
        <f t="shared" si="744"/>
        <v>0.89446366782006925</v>
      </c>
      <c r="BO1262" s="41">
        <f t="shared" si="745"/>
        <v>1.7301038062283738E-3</v>
      </c>
      <c r="BP1262" s="41">
        <f t="shared" si="746"/>
        <v>0.91868512110726641</v>
      </c>
      <c r="BQ1262" s="41">
        <f t="shared" si="747"/>
        <v>1.2110726643598616E-2</v>
      </c>
      <c r="BR1262" s="41">
        <f t="shared" si="748"/>
        <v>0</v>
      </c>
      <c r="BS1262" s="41">
        <f t="shared" si="749"/>
        <v>0.42387543252595156</v>
      </c>
      <c r="BT1262" s="41">
        <f t="shared" si="750"/>
        <v>0.5743944636678201</v>
      </c>
      <c r="BU1262" s="41">
        <f t="shared" si="751"/>
        <v>6.7474048442906581E-2</v>
      </c>
      <c r="BV1262" s="41">
        <f t="shared" si="752"/>
        <v>1.7301038062283738E-3</v>
      </c>
      <c r="BW1262" s="41">
        <f t="shared" si="753"/>
        <v>1</v>
      </c>
      <c r="BX1262" s="41" t="str">
        <f t="shared" si="758"/>
        <v>2016Licensed practical nursesPrince Edward Island</v>
      </c>
      <c r="BY1262" s="51">
        <f>VLOOKUP(BX1262,'%workplace'!$A$1:$F$381,6,FALSE)</f>
        <v>578</v>
      </c>
      <c r="BZ1262" s="32">
        <f t="shared" si="759"/>
        <v>1</v>
      </c>
    </row>
    <row r="1263" spans="1:78" s="8" customFormat="1" hidden="1" x14ac:dyDescent="0.2">
      <c r="A1263" s="8" t="str">
        <f t="shared" si="757"/>
        <v>2016Licensed practical nursesPrince Edward IslandCommunity health</v>
      </c>
      <c r="B1263" s="8" t="s">
        <v>3</v>
      </c>
      <c r="C1263" s="8" t="s">
        <v>15</v>
      </c>
      <c r="D1263" s="8" t="s">
        <v>11</v>
      </c>
      <c r="E1263" s="8">
        <v>2016</v>
      </c>
      <c r="F1263" s="8">
        <v>74</v>
      </c>
      <c r="G1263" s="8">
        <v>3</v>
      </c>
      <c r="H1263" s="8">
        <v>0</v>
      </c>
      <c r="I1263" s="8">
        <v>6</v>
      </c>
      <c r="J1263" s="8">
        <v>5</v>
      </c>
      <c r="K1263" s="8">
        <v>7</v>
      </c>
      <c r="L1263" s="8">
        <v>8</v>
      </c>
      <c r="M1263" s="8">
        <v>12</v>
      </c>
      <c r="N1263" s="8">
        <v>20</v>
      </c>
      <c r="O1263" s="8">
        <v>10</v>
      </c>
      <c r="P1263" s="8">
        <v>6</v>
      </c>
      <c r="Q1263" s="8">
        <v>2</v>
      </c>
      <c r="R1263" s="8">
        <v>0</v>
      </c>
      <c r="S1263" s="8">
        <v>1</v>
      </c>
      <c r="T1263" s="8">
        <v>0</v>
      </c>
      <c r="U1263" s="8">
        <v>73</v>
      </c>
      <c r="V1263" s="8">
        <v>0</v>
      </c>
      <c r="W1263" s="8">
        <v>4</v>
      </c>
      <c r="X1263" s="8">
        <v>46</v>
      </c>
      <c r="Y1263" s="8">
        <v>31</v>
      </c>
      <c r="Z1263" s="8">
        <v>0</v>
      </c>
      <c r="AA1263" s="8">
        <v>0</v>
      </c>
      <c r="AB1263" s="8">
        <v>0</v>
      </c>
      <c r="AC1263" s="8">
        <v>3</v>
      </c>
      <c r="AD1263" s="8">
        <v>5</v>
      </c>
      <c r="AE1263" s="8">
        <v>69</v>
      </c>
      <c r="AF1263" s="8">
        <v>0</v>
      </c>
      <c r="AG1263" s="8">
        <v>69</v>
      </c>
      <c r="AH1263" s="8">
        <v>1</v>
      </c>
      <c r="AI1263" s="8">
        <v>0</v>
      </c>
      <c r="AJ1263" s="8">
        <v>36</v>
      </c>
      <c r="AK1263" s="8">
        <v>41</v>
      </c>
      <c r="AL1263" s="8">
        <v>7</v>
      </c>
      <c r="AM1263" s="8">
        <v>0</v>
      </c>
      <c r="AN1263" s="8">
        <v>77</v>
      </c>
      <c r="AO1263" s="41">
        <f t="shared" si="754"/>
        <v>0.96103896103896103</v>
      </c>
      <c r="AP1263" s="41">
        <f t="shared" si="755"/>
        <v>3.896103896103896E-2</v>
      </c>
      <c r="AQ1263" s="41">
        <f t="shared" si="756"/>
        <v>0</v>
      </c>
      <c r="AR1263" s="41">
        <f t="shared" si="722"/>
        <v>7.792207792207792E-2</v>
      </c>
      <c r="AS1263" s="41">
        <f t="shared" si="723"/>
        <v>6.4935064935064929E-2</v>
      </c>
      <c r="AT1263" s="41">
        <f t="shared" si="724"/>
        <v>9.0909090909090912E-2</v>
      </c>
      <c r="AU1263" s="41">
        <f t="shared" si="725"/>
        <v>0.1038961038961039</v>
      </c>
      <c r="AV1263" s="41">
        <f t="shared" si="726"/>
        <v>0.15584415584415584</v>
      </c>
      <c r="AW1263" s="41">
        <f t="shared" si="727"/>
        <v>0.25974025974025972</v>
      </c>
      <c r="AX1263" s="41">
        <f t="shared" si="728"/>
        <v>0.12987012987012986</v>
      </c>
      <c r="AY1263" s="41">
        <f t="shared" si="729"/>
        <v>7.792207792207792E-2</v>
      </c>
      <c r="AZ1263" s="41">
        <f t="shared" si="730"/>
        <v>2.5974025974025976E-2</v>
      </c>
      <c r="BA1263" s="41">
        <f t="shared" si="731"/>
        <v>0</v>
      </c>
      <c r="BB1263" s="41">
        <f t="shared" si="732"/>
        <v>1.2987012987012988E-2</v>
      </c>
      <c r="BC1263" s="41">
        <f t="shared" si="733"/>
        <v>0</v>
      </c>
      <c r="BD1263" s="41">
        <f t="shared" si="734"/>
        <v>0.94805194805194803</v>
      </c>
      <c r="BE1263" s="41">
        <f t="shared" si="735"/>
        <v>0</v>
      </c>
      <c r="BF1263" s="41">
        <f t="shared" si="736"/>
        <v>5.1948051948051951E-2</v>
      </c>
      <c r="BG1263" s="41">
        <f t="shared" si="737"/>
        <v>0.59740259740259738</v>
      </c>
      <c r="BH1263" s="41">
        <f t="shared" si="738"/>
        <v>0.40259740259740262</v>
      </c>
      <c r="BI1263" s="41">
        <f t="shared" si="739"/>
        <v>0</v>
      </c>
      <c r="BJ1263" s="41">
        <f t="shared" si="740"/>
        <v>0</v>
      </c>
      <c r="BK1263" s="41">
        <f t="shared" si="741"/>
        <v>0</v>
      </c>
      <c r="BL1263" s="41">
        <f t="shared" si="742"/>
        <v>3.896103896103896E-2</v>
      </c>
      <c r="BM1263" s="41">
        <f t="shared" si="743"/>
        <v>6.4935064935064929E-2</v>
      </c>
      <c r="BN1263" s="41">
        <f t="shared" si="744"/>
        <v>0.89610389610389607</v>
      </c>
      <c r="BO1263" s="41">
        <f t="shared" si="745"/>
        <v>0</v>
      </c>
      <c r="BP1263" s="41">
        <f t="shared" si="746"/>
        <v>0.89610389610389607</v>
      </c>
      <c r="BQ1263" s="41">
        <f t="shared" si="747"/>
        <v>1.2987012987012988E-2</v>
      </c>
      <c r="BR1263" s="41">
        <f t="shared" si="748"/>
        <v>0</v>
      </c>
      <c r="BS1263" s="41">
        <f t="shared" si="749"/>
        <v>0.46753246753246752</v>
      </c>
      <c r="BT1263" s="41">
        <f t="shared" si="750"/>
        <v>0.53246753246753242</v>
      </c>
      <c r="BU1263" s="41">
        <f t="shared" si="751"/>
        <v>9.0909090909090912E-2</v>
      </c>
      <c r="BV1263" s="41">
        <f t="shared" si="752"/>
        <v>0</v>
      </c>
      <c r="BW1263" s="41">
        <f t="shared" si="753"/>
        <v>1</v>
      </c>
      <c r="BX1263" s="41" t="str">
        <f t="shared" si="758"/>
        <v>2016Licensed practical nursesPrince Edward Island</v>
      </c>
      <c r="BY1263" s="51">
        <f>VLOOKUP(BX1263,'%workplace'!$A$1:$F$381,6,FALSE)</f>
        <v>578</v>
      </c>
      <c r="BZ1263" s="32">
        <f t="shared" si="759"/>
        <v>0.13321799307958476</v>
      </c>
    </row>
    <row r="1264" spans="1:78" s="8" customFormat="1" hidden="1" x14ac:dyDescent="0.2">
      <c r="A1264" s="8" t="str">
        <f t="shared" si="757"/>
        <v>2016Licensed practical nursesPrince Edward IslandNursing home/long-term care</v>
      </c>
      <c r="B1264" s="8" t="s">
        <v>3</v>
      </c>
      <c r="C1264" s="8" t="s">
        <v>15</v>
      </c>
      <c r="D1264" s="8" t="s">
        <v>12</v>
      </c>
      <c r="E1264" s="8">
        <v>2016</v>
      </c>
      <c r="F1264" s="8">
        <v>167</v>
      </c>
      <c r="G1264" s="8">
        <v>13</v>
      </c>
      <c r="H1264" s="8">
        <v>0</v>
      </c>
      <c r="I1264" s="8">
        <v>16</v>
      </c>
      <c r="J1264" s="8">
        <v>22</v>
      </c>
      <c r="K1264" s="8">
        <v>17</v>
      </c>
      <c r="L1264" s="8">
        <v>20</v>
      </c>
      <c r="M1264" s="8">
        <v>27</v>
      </c>
      <c r="N1264" s="8">
        <v>21</v>
      </c>
      <c r="O1264" s="8">
        <v>21</v>
      </c>
      <c r="P1264" s="8">
        <v>18</v>
      </c>
      <c r="Q1264" s="8">
        <v>5</v>
      </c>
      <c r="R1264" s="8">
        <v>0</v>
      </c>
      <c r="S1264" s="8">
        <v>13</v>
      </c>
      <c r="T1264" s="8">
        <v>0</v>
      </c>
      <c r="U1264" s="8">
        <v>159</v>
      </c>
      <c r="V1264" s="8">
        <v>6</v>
      </c>
      <c r="W1264" s="8">
        <v>15</v>
      </c>
      <c r="X1264" s="8">
        <v>69</v>
      </c>
      <c r="Y1264" s="8">
        <v>111</v>
      </c>
      <c r="Z1264" s="8">
        <v>0</v>
      </c>
      <c r="AA1264" s="8">
        <v>0</v>
      </c>
      <c r="AB1264" s="8">
        <v>2</v>
      </c>
      <c r="AC1264" s="8">
        <v>1</v>
      </c>
      <c r="AD1264" s="8">
        <v>1</v>
      </c>
      <c r="AE1264" s="8">
        <v>176</v>
      </c>
      <c r="AF1264" s="8">
        <v>0</v>
      </c>
      <c r="AG1264" s="8">
        <v>175</v>
      </c>
      <c r="AH1264" s="8">
        <v>1</v>
      </c>
      <c r="AI1264" s="8">
        <v>0</v>
      </c>
      <c r="AJ1264" s="8">
        <v>81</v>
      </c>
      <c r="AK1264" s="8">
        <v>99</v>
      </c>
      <c r="AL1264" s="8">
        <v>4</v>
      </c>
      <c r="AM1264" s="8">
        <v>0</v>
      </c>
      <c r="AN1264" s="8">
        <v>180</v>
      </c>
      <c r="AO1264" s="41">
        <f t="shared" si="754"/>
        <v>0.92777777777777781</v>
      </c>
      <c r="AP1264" s="41">
        <f t="shared" si="755"/>
        <v>7.2222222222222215E-2</v>
      </c>
      <c r="AQ1264" s="41">
        <f t="shared" si="756"/>
        <v>0</v>
      </c>
      <c r="AR1264" s="41">
        <f t="shared" si="722"/>
        <v>8.8888888888888892E-2</v>
      </c>
      <c r="AS1264" s="41">
        <f t="shared" si="723"/>
        <v>0.12222222222222222</v>
      </c>
      <c r="AT1264" s="41">
        <f t="shared" si="724"/>
        <v>9.4444444444444442E-2</v>
      </c>
      <c r="AU1264" s="41">
        <f t="shared" si="725"/>
        <v>0.1111111111111111</v>
      </c>
      <c r="AV1264" s="41">
        <f t="shared" si="726"/>
        <v>0.15</v>
      </c>
      <c r="AW1264" s="41">
        <f t="shared" si="727"/>
        <v>0.11666666666666667</v>
      </c>
      <c r="AX1264" s="41">
        <f t="shared" si="728"/>
        <v>0.11666666666666667</v>
      </c>
      <c r="AY1264" s="41">
        <f t="shared" si="729"/>
        <v>0.1</v>
      </c>
      <c r="AZ1264" s="41">
        <f t="shared" si="730"/>
        <v>2.7777777777777776E-2</v>
      </c>
      <c r="BA1264" s="41">
        <f t="shared" si="731"/>
        <v>0</v>
      </c>
      <c r="BB1264" s="41">
        <f t="shared" si="732"/>
        <v>7.2222222222222215E-2</v>
      </c>
      <c r="BC1264" s="41">
        <f t="shared" si="733"/>
        <v>0</v>
      </c>
      <c r="BD1264" s="41">
        <f t="shared" si="734"/>
        <v>0.8833333333333333</v>
      </c>
      <c r="BE1264" s="41">
        <f t="shared" si="735"/>
        <v>3.3333333333333333E-2</v>
      </c>
      <c r="BF1264" s="41">
        <f t="shared" si="736"/>
        <v>8.3333333333333329E-2</v>
      </c>
      <c r="BG1264" s="41">
        <f t="shared" si="737"/>
        <v>0.38333333333333336</v>
      </c>
      <c r="BH1264" s="41">
        <f t="shared" si="738"/>
        <v>0.6166666666666667</v>
      </c>
      <c r="BI1264" s="41">
        <f t="shared" si="739"/>
        <v>0</v>
      </c>
      <c r="BJ1264" s="41">
        <f t="shared" si="740"/>
        <v>0</v>
      </c>
      <c r="BK1264" s="41">
        <f t="shared" si="741"/>
        <v>1.1111111111111112E-2</v>
      </c>
      <c r="BL1264" s="41">
        <f t="shared" si="742"/>
        <v>5.5555555555555558E-3</v>
      </c>
      <c r="BM1264" s="41">
        <f t="shared" si="743"/>
        <v>5.5555555555555558E-3</v>
      </c>
      <c r="BN1264" s="41">
        <f t="shared" si="744"/>
        <v>0.97777777777777775</v>
      </c>
      <c r="BO1264" s="41">
        <f t="shared" si="745"/>
        <v>0</v>
      </c>
      <c r="BP1264" s="41">
        <f t="shared" si="746"/>
        <v>0.97222222222222221</v>
      </c>
      <c r="BQ1264" s="41">
        <f t="shared" si="747"/>
        <v>5.5555555555555558E-3</v>
      </c>
      <c r="BR1264" s="41">
        <f t="shared" si="748"/>
        <v>0</v>
      </c>
      <c r="BS1264" s="41">
        <f t="shared" si="749"/>
        <v>0.45</v>
      </c>
      <c r="BT1264" s="41">
        <f t="shared" si="750"/>
        <v>0.55000000000000004</v>
      </c>
      <c r="BU1264" s="41">
        <f t="shared" si="751"/>
        <v>2.2222222222222223E-2</v>
      </c>
      <c r="BV1264" s="41">
        <f t="shared" si="752"/>
        <v>0</v>
      </c>
      <c r="BW1264" s="41">
        <f t="shared" si="753"/>
        <v>1</v>
      </c>
      <c r="BX1264" s="41" t="str">
        <f t="shared" si="758"/>
        <v>2016Licensed practical nursesPrince Edward Island</v>
      </c>
      <c r="BY1264" s="51">
        <f>VLOOKUP(BX1264,'%workplace'!$A$1:$F$381,6,FALSE)</f>
        <v>578</v>
      </c>
      <c r="BZ1264" s="32">
        <f t="shared" si="759"/>
        <v>0.31141868512110726</v>
      </c>
    </row>
    <row r="1265" spans="1:78" s="8" customFormat="1" hidden="1" x14ac:dyDescent="0.2">
      <c r="A1265" s="8" t="str">
        <f t="shared" si="757"/>
        <v>2016Licensed practical nursesPrince Edward IslandHospital</v>
      </c>
      <c r="B1265" s="8" t="s">
        <v>3</v>
      </c>
      <c r="C1265" s="8" t="s">
        <v>15</v>
      </c>
      <c r="D1265" s="8" t="s">
        <v>10</v>
      </c>
      <c r="E1265" s="8">
        <v>2016</v>
      </c>
      <c r="F1265" s="8">
        <v>230</v>
      </c>
      <c r="G1265" s="8">
        <v>36</v>
      </c>
      <c r="H1265" s="8">
        <v>0</v>
      </c>
      <c r="I1265" s="8">
        <v>43</v>
      </c>
      <c r="J1265" s="8">
        <v>30</v>
      </c>
      <c r="K1265" s="8">
        <v>31</v>
      </c>
      <c r="L1265" s="8">
        <v>24</v>
      </c>
      <c r="M1265" s="8">
        <v>38</v>
      </c>
      <c r="N1265" s="8">
        <v>35</v>
      </c>
      <c r="O1265" s="8">
        <v>36</v>
      </c>
      <c r="P1265" s="8">
        <v>12</v>
      </c>
      <c r="Q1265" s="8">
        <v>4</v>
      </c>
      <c r="R1265" s="8">
        <v>2</v>
      </c>
      <c r="S1265" s="8">
        <v>10</v>
      </c>
      <c r="T1265" s="8">
        <v>1</v>
      </c>
      <c r="U1265" s="8">
        <v>247</v>
      </c>
      <c r="V1265" s="8">
        <v>0</v>
      </c>
      <c r="W1265" s="8">
        <v>19</v>
      </c>
      <c r="X1265" s="8">
        <v>118</v>
      </c>
      <c r="Y1265" s="8">
        <v>148</v>
      </c>
      <c r="Z1265" s="8">
        <v>0</v>
      </c>
      <c r="AA1265" s="8">
        <v>0</v>
      </c>
      <c r="AB1265" s="8">
        <v>0</v>
      </c>
      <c r="AC1265" s="8">
        <v>2</v>
      </c>
      <c r="AD1265" s="8">
        <v>20</v>
      </c>
      <c r="AE1265" s="8">
        <v>244</v>
      </c>
      <c r="AF1265" s="8">
        <v>0</v>
      </c>
      <c r="AG1265" s="8">
        <v>257</v>
      </c>
      <c r="AH1265" s="8">
        <v>0</v>
      </c>
      <c r="AI1265" s="8">
        <v>0</v>
      </c>
      <c r="AJ1265" s="8">
        <v>107</v>
      </c>
      <c r="AK1265" s="8">
        <v>158</v>
      </c>
      <c r="AL1265" s="8">
        <v>9</v>
      </c>
      <c r="AM1265" s="8">
        <v>1</v>
      </c>
      <c r="AN1265" s="8">
        <v>266</v>
      </c>
      <c r="AO1265" s="41">
        <f t="shared" si="754"/>
        <v>0.86466165413533835</v>
      </c>
      <c r="AP1265" s="41">
        <f t="shared" si="755"/>
        <v>0.13533834586466165</v>
      </c>
      <c r="AQ1265" s="41">
        <f t="shared" si="756"/>
        <v>0</v>
      </c>
      <c r="AR1265" s="41">
        <f t="shared" si="722"/>
        <v>0.16165413533834586</v>
      </c>
      <c r="AS1265" s="41">
        <f t="shared" si="723"/>
        <v>0.11278195488721804</v>
      </c>
      <c r="AT1265" s="41">
        <f t="shared" si="724"/>
        <v>0.11654135338345864</v>
      </c>
      <c r="AU1265" s="41">
        <f t="shared" si="725"/>
        <v>9.0225563909774431E-2</v>
      </c>
      <c r="AV1265" s="41">
        <f t="shared" si="726"/>
        <v>0.14285714285714285</v>
      </c>
      <c r="AW1265" s="41">
        <f t="shared" si="727"/>
        <v>0.13157894736842105</v>
      </c>
      <c r="AX1265" s="41">
        <f t="shared" si="728"/>
        <v>0.13533834586466165</v>
      </c>
      <c r="AY1265" s="41">
        <f t="shared" si="729"/>
        <v>4.5112781954887216E-2</v>
      </c>
      <c r="AZ1265" s="41">
        <f t="shared" si="730"/>
        <v>1.5037593984962405E-2</v>
      </c>
      <c r="BA1265" s="41">
        <f t="shared" si="731"/>
        <v>7.5187969924812026E-3</v>
      </c>
      <c r="BB1265" s="41">
        <f t="shared" si="732"/>
        <v>3.7593984962406013E-2</v>
      </c>
      <c r="BC1265" s="41">
        <f t="shared" si="733"/>
        <v>3.7593984962406013E-3</v>
      </c>
      <c r="BD1265" s="41">
        <f t="shared" si="734"/>
        <v>0.9285714285714286</v>
      </c>
      <c r="BE1265" s="41">
        <f t="shared" si="735"/>
        <v>0</v>
      </c>
      <c r="BF1265" s="41">
        <f t="shared" si="736"/>
        <v>7.1428571428571425E-2</v>
      </c>
      <c r="BG1265" s="41">
        <f t="shared" si="737"/>
        <v>0.44360902255639095</v>
      </c>
      <c r="BH1265" s="41">
        <f t="shared" si="738"/>
        <v>0.55639097744360899</v>
      </c>
      <c r="BI1265" s="41">
        <f t="shared" si="739"/>
        <v>0</v>
      </c>
      <c r="BJ1265" s="41">
        <f t="shared" si="740"/>
        <v>0</v>
      </c>
      <c r="BK1265" s="41">
        <f t="shared" si="741"/>
        <v>0</v>
      </c>
      <c r="BL1265" s="41">
        <f t="shared" si="742"/>
        <v>7.5187969924812026E-3</v>
      </c>
      <c r="BM1265" s="41">
        <f t="shared" si="743"/>
        <v>7.5187969924812026E-2</v>
      </c>
      <c r="BN1265" s="41">
        <f t="shared" si="744"/>
        <v>0.91729323308270672</v>
      </c>
      <c r="BO1265" s="41">
        <f t="shared" si="745"/>
        <v>0</v>
      </c>
      <c r="BP1265" s="41">
        <f t="shared" si="746"/>
        <v>0.96616541353383456</v>
      </c>
      <c r="BQ1265" s="41">
        <f t="shared" si="747"/>
        <v>0</v>
      </c>
      <c r="BR1265" s="41">
        <f t="shared" si="748"/>
        <v>0</v>
      </c>
      <c r="BS1265" s="41">
        <f t="shared" si="749"/>
        <v>0.40225563909774437</v>
      </c>
      <c r="BT1265" s="41">
        <f t="shared" si="750"/>
        <v>0.59398496240601506</v>
      </c>
      <c r="BU1265" s="41">
        <f t="shared" si="751"/>
        <v>3.3834586466165412E-2</v>
      </c>
      <c r="BV1265" s="41">
        <f t="shared" si="752"/>
        <v>3.7593984962406013E-3</v>
      </c>
      <c r="BW1265" s="41">
        <f t="shared" si="753"/>
        <v>1</v>
      </c>
      <c r="BX1265" s="41" t="str">
        <f t="shared" si="758"/>
        <v>2016Licensed practical nursesPrince Edward Island</v>
      </c>
      <c r="BY1265" s="51">
        <f>VLOOKUP(BX1265,'%workplace'!$A$1:$F$381,6,FALSE)</f>
        <v>578</v>
      </c>
      <c r="BZ1265" s="32">
        <f t="shared" si="759"/>
        <v>0.46020761245674741</v>
      </c>
    </row>
    <row r="1266" spans="1:78" s="8" customFormat="1" hidden="1" x14ac:dyDescent="0.2">
      <c r="A1266" s="8" t="str">
        <f t="shared" si="757"/>
        <v>2016Licensed practical nursesPrince Edward IslandOther places of work</v>
      </c>
      <c r="B1266" s="8" t="s">
        <v>3</v>
      </c>
      <c r="C1266" s="8" t="s">
        <v>15</v>
      </c>
      <c r="D1266" s="8" t="s">
        <v>13</v>
      </c>
      <c r="E1266" s="8">
        <v>2016</v>
      </c>
      <c r="F1266" s="8">
        <v>43</v>
      </c>
      <c r="G1266" s="8">
        <v>2</v>
      </c>
      <c r="H1266" s="8">
        <v>0</v>
      </c>
      <c r="I1266" s="8">
        <v>1</v>
      </c>
      <c r="J1266" s="8">
        <v>2</v>
      </c>
      <c r="K1266" s="8">
        <v>2</v>
      </c>
      <c r="L1266" s="8">
        <v>4</v>
      </c>
      <c r="M1266" s="8">
        <v>8</v>
      </c>
      <c r="N1266" s="8">
        <v>15</v>
      </c>
      <c r="O1266" s="8">
        <v>6</v>
      </c>
      <c r="P1266" s="8">
        <v>4</v>
      </c>
      <c r="Q1266" s="8">
        <v>2</v>
      </c>
      <c r="R1266" s="8">
        <v>1</v>
      </c>
      <c r="S1266" s="8">
        <v>0</v>
      </c>
      <c r="T1266" s="8">
        <v>0</v>
      </c>
      <c r="U1266" s="8">
        <v>45</v>
      </c>
      <c r="V1266" s="8">
        <v>0</v>
      </c>
      <c r="W1266" s="8">
        <v>0</v>
      </c>
      <c r="X1266" s="8">
        <v>22</v>
      </c>
      <c r="Y1266" s="8">
        <v>23</v>
      </c>
      <c r="Z1266" s="8">
        <v>0</v>
      </c>
      <c r="AA1266" s="8">
        <v>0</v>
      </c>
      <c r="AB1266" s="8">
        <v>0</v>
      </c>
      <c r="AC1266" s="8">
        <v>3</v>
      </c>
      <c r="AD1266" s="8">
        <v>15</v>
      </c>
      <c r="AE1266" s="8">
        <v>27</v>
      </c>
      <c r="AF1266" s="8">
        <v>1</v>
      </c>
      <c r="AG1266" s="8">
        <v>30</v>
      </c>
      <c r="AH1266" s="8">
        <v>5</v>
      </c>
      <c r="AI1266" s="8">
        <v>0</v>
      </c>
      <c r="AJ1266" s="8">
        <v>18</v>
      </c>
      <c r="AK1266" s="8">
        <v>27</v>
      </c>
      <c r="AL1266" s="8">
        <v>9</v>
      </c>
      <c r="AM1266" s="8">
        <v>0</v>
      </c>
      <c r="AN1266" s="8">
        <v>45</v>
      </c>
      <c r="AO1266" s="41">
        <f t="shared" si="754"/>
        <v>0.9555555555555556</v>
      </c>
      <c r="AP1266" s="41">
        <f t="shared" si="755"/>
        <v>4.4444444444444446E-2</v>
      </c>
      <c r="AQ1266" s="41">
        <f t="shared" si="756"/>
        <v>0</v>
      </c>
      <c r="AR1266" s="41">
        <f t="shared" si="722"/>
        <v>2.2222222222222223E-2</v>
      </c>
      <c r="AS1266" s="41">
        <f t="shared" si="723"/>
        <v>4.4444444444444446E-2</v>
      </c>
      <c r="AT1266" s="41">
        <f t="shared" si="724"/>
        <v>4.4444444444444446E-2</v>
      </c>
      <c r="AU1266" s="41">
        <f t="shared" si="725"/>
        <v>8.8888888888888892E-2</v>
      </c>
      <c r="AV1266" s="41">
        <f t="shared" si="726"/>
        <v>0.17777777777777778</v>
      </c>
      <c r="AW1266" s="41">
        <f t="shared" si="727"/>
        <v>0.33333333333333331</v>
      </c>
      <c r="AX1266" s="41">
        <f t="shared" si="728"/>
        <v>0.13333333333333333</v>
      </c>
      <c r="AY1266" s="41">
        <f t="shared" si="729"/>
        <v>8.8888888888888892E-2</v>
      </c>
      <c r="AZ1266" s="41">
        <f t="shared" si="730"/>
        <v>4.4444444444444446E-2</v>
      </c>
      <c r="BA1266" s="41">
        <f t="shared" si="731"/>
        <v>2.2222222222222223E-2</v>
      </c>
      <c r="BB1266" s="41">
        <f t="shared" si="732"/>
        <v>0</v>
      </c>
      <c r="BC1266" s="41">
        <f t="shared" si="733"/>
        <v>0</v>
      </c>
      <c r="BD1266" s="41">
        <f t="shared" si="734"/>
        <v>1</v>
      </c>
      <c r="BE1266" s="41">
        <f t="shared" si="735"/>
        <v>0</v>
      </c>
      <c r="BF1266" s="41">
        <f t="shared" si="736"/>
        <v>0</v>
      </c>
      <c r="BG1266" s="41">
        <f t="shared" si="737"/>
        <v>0.48888888888888887</v>
      </c>
      <c r="BH1266" s="41">
        <f t="shared" si="738"/>
        <v>0.51111111111111107</v>
      </c>
      <c r="BI1266" s="41">
        <f t="shared" si="739"/>
        <v>0</v>
      </c>
      <c r="BJ1266" s="41">
        <f t="shared" si="740"/>
        <v>0</v>
      </c>
      <c r="BK1266" s="41">
        <f t="shared" si="741"/>
        <v>0</v>
      </c>
      <c r="BL1266" s="41">
        <f t="shared" si="742"/>
        <v>6.6666666666666666E-2</v>
      </c>
      <c r="BM1266" s="41">
        <f t="shared" si="743"/>
        <v>0.33333333333333331</v>
      </c>
      <c r="BN1266" s="41">
        <f t="shared" si="744"/>
        <v>0.6</v>
      </c>
      <c r="BO1266" s="41">
        <f t="shared" si="745"/>
        <v>2.2222222222222223E-2</v>
      </c>
      <c r="BP1266" s="41">
        <f t="shared" si="746"/>
        <v>0.66666666666666663</v>
      </c>
      <c r="BQ1266" s="41">
        <f t="shared" si="747"/>
        <v>0.1111111111111111</v>
      </c>
      <c r="BR1266" s="41">
        <f t="shared" si="748"/>
        <v>0</v>
      </c>
      <c r="BS1266" s="41">
        <f t="shared" si="749"/>
        <v>0.4</v>
      </c>
      <c r="BT1266" s="41">
        <f t="shared" si="750"/>
        <v>0.6</v>
      </c>
      <c r="BU1266" s="41">
        <f t="shared" si="751"/>
        <v>0.2</v>
      </c>
      <c r="BV1266" s="41">
        <f t="shared" si="752"/>
        <v>0</v>
      </c>
      <c r="BW1266" s="41">
        <f t="shared" si="753"/>
        <v>1</v>
      </c>
      <c r="BX1266" s="41" t="str">
        <f t="shared" si="758"/>
        <v>2016Licensed practical nursesPrince Edward Island</v>
      </c>
      <c r="BY1266" s="51">
        <f>VLOOKUP(BX1266,'%workplace'!$A$1:$F$381,6,FALSE)</f>
        <v>578</v>
      </c>
      <c r="BZ1266" s="32">
        <f t="shared" si="759"/>
        <v>7.7854671280276816E-2</v>
      </c>
    </row>
    <row r="1267" spans="1:78" s="8" customFormat="1" hidden="1" x14ac:dyDescent="0.2">
      <c r="A1267" s="8" t="str">
        <f t="shared" si="757"/>
        <v>2016Licensed practical nursesPrince Edward IslandUnknown places of work</v>
      </c>
      <c r="B1267" s="8" t="s">
        <v>3</v>
      </c>
      <c r="C1267" s="8" t="s">
        <v>15</v>
      </c>
      <c r="D1267" s="8" t="s">
        <v>49</v>
      </c>
      <c r="E1267" s="8">
        <v>2016</v>
      </c>
      <c r="F1267" s="8">
        <v>9</v>
      </c>
      <c r="G1267" s="8">
        <v>1</v>
      </c>
      <c r="H1267" s="8">
        <v>0</v>
      </c>
      <c r="I1267" s="8">
        <v>1</v>
      </c>
      <c r="J1267" s="8">
        <v>1</v>
      </c>
      <c r="K1267" s="8">
        <v>3</v>
      </c>
      <c r="L1267" s="8">
        <v>0</v>
      </c>
      <c r="M1267" s="8">
        <v>0</v>
      </c>
      <c r="N1267" s="8">
        <v>1</v>
      </c>
      <c r="O1267" s="8">
        <v>2</v>
      </c>
      <c r="P1267" s="8">
        <v>1</v>
      </c>
      <c r="Q1267" s="8">
        <v>0</v>
      </c>
      <c r="R1267" s="8">
        <v>0</v>
      </c>
      <c r="S1267" s="8">
        <v>1</v>
      </c>
      <c r="T1267" s="8">
        <v>0</v>
      </c>
      <c r="U1267" s="8">
        <v>9</v>
      </c>
      <c r="V1267" s="8">
        <v>0</v>
      </c>
      <c r="W1267" s="8">
        <v>1</v>
      </c>
      <c r="X1267" s="8">
        <v>6</v>
      </c>
      <c r="Y1267" s="8">
        <v>4</v>
      </c>
      <c r="Z1267" s="8">
        <v>0</v>
      </c>
      <c r="AA1267" s="8">
        <v>0</v>
      </c>
      <c r="AB1267" s="8">
        <v>0</v>
      </c>
      <c r="AC1267" s="8">
        <v>9</v>
      </c>
      <c r="AD1267" s="8">
        <v>0</v>
      </c>
      <c r="AE1267" s="8">
        <v>1</v>
      </c>
      <c r="AF1267" s="8">
        <v>0</v>
      </c>
      <c r="AG1267" s="8">
        <v>0</v>
      </c>
      <c r="AH1267" s="8">
        <v>0</v>
      </c>
      <c r="AI1267" s="8">
        <v>0</v>
      </c>
      <c r="AJ1267" s="8">
        <v>3</v>
      </c>
      <c r="AK1267" s="8">
        <v>7</v>
      </c>
      <c r="AL1267" s="8">
        <v>10</v>
      </c>
      <c r="AM1267" s="8">
        <v>0</v>
      </c>
      <c r="AN1267" s="8">
        <v>10</v>
      </c>
      <c r="AO1267" s="41">
        <f t="shared" si="754"/>
        <v>0.9</v>
      </c>
      <c r="AP1267" s="41">
        <f t="shared" si="755"/>
        <v>0.1</v>
      </c>
      <c r="AQ1267" s="41">
        <f t="shared" si="756"/>
        <v>0</v>
      </c>
      <c r="AR1267" s="41">
        <f t="shared" si="722"/>
        <v>0.1</v>
      </c>
      <c r="AS1267" s="41">
        <f t="shared" si="723"/>
        <v>0.1</v>
      </c>
      <c r="AT1267" s="41">
        <f t="shared" si="724"/>
        <v>0.3</v>
      </c>
      <c r="AU1267" s="41">
        <f t="shared" si="725"/>
        <v>0</v>
      </c>
      <c r="AV1267" s="41">
        <f t="shared" si="726"/>
        <v>0</v>
      </c>
      <c r="AW1267" s="41">
        <f t="shared" si="727"/>
        <v>0.1</v>
      </c>
      <c r="AX1267" s="41">
        <f t="shared" si="728"/>
        <v>0.2</v>
      </c>
      <c r="AY1267" s="41">
        <f t="shared" si="729"/>
        <v>0.1</v>
      </c>
      <c r="AZ1267" s="41">
        <f t="shared" si="730"/>
        <v>0</v>
      </c>
      <c r="BA1267" s="41">
        <f t="shared" si="731"/>
        <v>0</v>
      </c>
      <c r="BB1267" s="41">
        <f t="shared" si="732"/>
        <v>0.1</v>
      </c>
      <c r="BC1267" s="41">
        <f t="shared" si="733"/>
        <v>0</v>
      </c>
      <c r="BD1267" s="41">
        <f t="shared" si="734"/>
        <v>0.9</v>
      </c>
      <c r="BE1267" s="41">
        <f t="shared" si="735"/>
        <v>0</v>
      </c>
      <c r="BF1267" s="41">
        <f t="shared" si="736"/>
        <v>0.1</v>
      </c>
      <c r="BG1267" s="41">
        <f t="shared" si="737"/>
        <v>0.6</v>
      </c>
      <c r="BH1267" s="41">
        <f t="shared" si="738"/>
        <v>0.4</v>
      </c>
      <c r="BI1267" s="41">
        <f t="shared" si="739"/>
        <v>0</v>
      </c>
      <c r="BJ1267" s="41">
        <f t="shared" si="740"/>
        <v>0</v>
      </c>
      <c r="BK1267" s="41">
        <f t="shared" si="741"/>
        <v>0</v>
      </c>
      <c r="BL1267" s="41">
        <f t="shared" si="742"/>
        <v>0.9</v>
      </c>
      <c r="BM1267" s="41">
        <f t="shared" si="743"/>
        <v>0</v>
      </c>
      <c r="BN1267" s="41">
        <f t="shared" si="744"/>
        <v>0.1</v>
      </c>
      <c r="BO1267" s="41">
        <f t="shared" si="745"/>
        <v>0</v>
      </c>
      <c r="BP1267" s="41">
        <f t="shared" si="746"/>
        <v>0</v>
      </c>
      <c r="BQ1267" s="41">
        <f t="shared" si="747"/>
        <v>0</v>
      </c>
      <c r="BR1267" s="41">
        <f t="shared" si="748"/>
        <v>0</v>
      </c>
      <c r="BS1267" s="41">
        <f t="shared" si="749"/>
        <v>0.3</v>
      </c>
      <c r="BT1267" s="41">
        <f t="shared" si="750"/>
        <v>0.7</v>
      </c>
      <c r="BU1267" s="41">
        <f t="shared" si="751"/>
        <v>1</v>
      </c>
      <c r="BV1267" s="41">
        <f t="shared" si="752"/>
        <v>0</v>
      </c>
      <c r="BW1267" s="41">
        <f t="shared" si="753"/>
        <v>1</v>
      </c>
      <c r="BX1267" s="41" t="str">
        <f t="shared" si="758"/>
        <v>2016Licensed practical nursesPrince Edward Island</v>
      </c>
      <c r="BY1267" s="51">
        <f>VLOOKUP(BX1267,'%workplace'!$A$1:$F$381,6,FALSE)</f>
        <v>578</v>
      </c>
      <c r="BZ1267" s="32">
        <f t="shared" si="759"/>
        <v>1.7301038062283738E-2</v>
      </c>
    </row>
    <row r="1268" spans="1:78" s="8" customFormat="1" hidden="1" x14ac:dyDescent="0.2">
      <c r="A1268" s="8" t="str">
        <f t="shared" si="757"/>
        <v>2016Licensed practical nursesNova ScotiaAll places of work</v>
      </c>
      <c r="B1268" s="8" t="s">
        <v>3</v>
      </c>
      <c r="C1268" s="8" t="s">
        <v>16</v>
      </c>
      <c r="D1268" s="8" t="s">
        <v>9</v>
      </c>
      <c r="E1268" s="8">
        <v>2016</v>
      </c>
      <c r="F1268" s="8">
        <v>3648</v>
      </c>
      <c r="G1268" s="8">
        <v>202</v>
      </c>
      <c r="H1268" s="8">
        <v>0</v>
      </c>
      <c r="I1268" s="8">
        <v>421</v>
      </c>
      <c r="J1268" s="8">
        <v>409</v>
      </c>
      <c r="K1268" s="8">
        <v>474</v>
      </c>
      <c r="L1268" s="8">
        <v>520</v>
      </c>
      <c r="M1268" s="8">
        <v>517</v>
      </c>
      <c r="N1268" s="8">
        <v>523</v>
      </c>
      <c r="O1268" s="8">
        <v>478</v>
      </c>
      <c r="P1268" s="8">
        <v>279</v>
      </c>
      <c r="Q1268" s="8">
        <v>109</v>
      </c>
      <c r="R1268" s="8">
        <v>30</v>
      </c>
      <c r="S1268" s="8">
        <v>90</v>
      </c>
      <c r="T1268" s="8">
        <v>0</v>
      </c>
      <c r="U1268" s="8">
        <v>3686</v>
      </c>
      <c r="V1268" s="8">
        <v>164</v>
      </c>
      <c r="W1268" s="8">
        <v>0</v>
      </c>
      <c r="X1268" s="8">
        <v>2179</v>
      </c>
      <c r="Y1268" s="8">
        <v>985</v>
      </c>
      <c r="Z1268" s="8">
        <v>686</v>
      </c>
      <c r="AA1268" s="8">
        <v>0</v>
      </c>
      <c r="AB1268" s="8">
        <v>109</v>
      </c>
      <c r="AC1268" s="8">
        <v>0</v>
      </c>
      <c r="AD1268" s="8">
        <v>90</v>
      </c>
      <c r="AE1268" s="8">
        <v>3651</v>
      </c>
      <c r="AF1268" s="8">
        <v>28</v>
      </c>
      <c r="AG1268" s="8">
        <v>3803</v>
      </c>
      <c r="AH1268" s="8">
        <v>14</v>
      </c>
      <c r="AI1268" s="8">
        <v>5</v>
      </c>
      <c r="AJ1268" s="8">
        <v>1309</v>
      </c>
      <c r="AK1268" s="8">
        <v>2541</v>
      </c>
      <c r="AL1268" s="8">
        <v>0</v>
      </c>
      <c r="AM1268" s="8">
        <v>0</v>
      </c>
      <c r="AN1268" s="8">
        <v>3850</v>
      </c>
      <c r="AO1268" s="41">
        <f t="shared" si="754"/>
        <v>0.94753246753246756</v>
      </c>
      <c r="AP1268" s="41">
        <f t="shared" si="755"/>
        <v>5.2467532467532468E-2</v>
      </c>
      <c r="AQ1268" s="41">
        <f t="shared" si="756"/>
        <v>0</v>
      </c>
      <c r="AR1268" s="41">
        <f t="shared" si="722"/>
        <v>0.10935064935064935</v>
      </c>
      <c r="AS1268" s="41">
        <f t="shared" si="723"/>
        <v>0.10623376623376624</v>
      </c>
      <c r="AT1268" s="41">
        <f t="shared" si="724"/>
        <v>0.12311688311688311</v>
      </c>
      <c r="AU1268" s="41">
        <f t="shared" si="725"/>
        <v>0.13506493506493505</v>
      </c>
      <c r="AV1268" s="41">
        <f t="shared" si="726"/>
        <v>0.13428571428571429</v>
      </c>
      <c r="AW1268" s="41">
        <f t="shared" si="727"/>
        <v>0.13584415584415585</v>
      </c>
      <c r="AX1268" s="41">
        <f t="shared" si="728"/>
        <v>0.12415584415584416</v>
      </c>
      <c r="AY1268" s="41">
        <f t="shared" si="729"/>
        <v>7.2467532467532472E-2</v>
      </c>
      <c r="AZ1268" s="41">
        <f t="shared" si="730"/>
        <v>2.8311688311688312E-2</v>
      </c>
      <c r="BA1268" s="41">
        <f t="shared" si="731"/>
        <v>7.7922077922077922E-3</v>
      </c>
      <c r="BB1268" s="41">
        <f t="shared" si="732"/>
        <v>2.3376623376623377E-2</v>
      </c>
      <c r="BC1268" s="41">
        <f t="shared" si="733"/>
        <v>0</v>
      </c>
      <c r="BD1268" s="41">
        <f t="shared" si="734"/>
        <v>0.95740259740259737</v>
      </c>
      <c r="BE1268" s="41">
        <f t="shared" si="735"/>
        <v>4.2597402597402599E-2</v>
      </c>
      <c r="BF1268" s="41">
        <f t="shared" si="736"/>
        <v>0</v>
      </c>
      <c r="BG1268" s="41">
        <f t="shared" si="737"/>
        <v>0.56597402597402602</v>
      </c>
      <c r="BH1268" s="41">
        <f t="shared" si="738"/>
        <v>0.25584415584415582</v>
      </c>
      <c r="BI1268" s="41">
        <f t="shared" si="739"/>
        <v>0.17818181818181819</v>
      </c>
      <c r="BJ1268" s="41">
        <f t="shared" si="740"/>
        <v>0</v>
      </c>
      <c r="BK1268" s="41">
        <f t="shared" si="741"/>
        <v>2.8311688311688312E-2</v>
      </c>
      <c r="BL1268" s="41">
        <f t="shared" si="742"/>
        <v>0</v>
      </c>
      <c r="BM1268" s="41">
        <f t="shared" si="743"/>
        <v>2.3376623376623377E-2</v>
      </c>
      <c r="BN1268" s="41">
        <f t="shared" si="744"/>
        <v>0.94831168831168833</v>
      </c>
      <c r="BO1268" s="41">
        <f t="shared" si="745"/>
        <v>7.2727272727272727E-3</v>
      </c>
      <c r="BP1268" s="41">
        <f t="shared" si="746"/>
        <v>0.98779220779220778</v>
      </c>
      <c r="BQ1268" s="41">
        <f t="shared" si="747"/>
        <v>3.6363636363636364E-3</v>
      </c>
      <c r="BR1268" s="41">
        <f t="shared" si="748"/>
        <v>1.2987012987012987E-3</v>
      </c>
      <c r="BS1268" s="41">
        <f t="shared" si="749"/>
        <v>0.34</v>
      </c>
      <c r="BT1268" s="41">
        <f t="shared" si="750"/>
        <v>0.66</v>
      </c>
      <c r="BU1268" s="41">
        <f t="shared" si="751"/>
        <v>0</v>
      </c>
      <c r="BV1268" s="41">
        <f t="shared" si="752"/>
        <v>0</v>
      </c>
      <c r="BW1268" s="41">
        <f t="shared" si="753"/>
        <v>1</v>
      </c>
      <c r="BX1268" s="41" t="str">
        <f t="shared" si="758"/>
        <v>2016Licensed practical nursesNova Scotia</v>
      </c>
      <c r="BY1268" s="51">
        <f>VLOOKUP(BX1268,'%workplace'!$A$1:$F$381,6,FALSE)</f>
        <v>3850</v>
      </c>
      <c r="BZ1268" s="32">
        <f t="shared" si="759"/>
        <v>1</v>
      </c>
    </row>
    <row r="1269" spans="1:78" s="8" customFormat="1" hidden="1" x14ac:dyDescent="0.2">
      <c r="A1269" s="8" t="str">
        <f t="shared" si="757"/>
        <v>2016Licensed practical nursesNova ScotiaCommunity health</v>
      </c>
      <c r="B1269" s="8" t="s">
        <v>3</v>
      </c>
      <c r="C1269" s="8" t="s">
        <v>16</v>
      </c>
      <c r="D1269" s="8" t="s">
        <v>11</v>
      </c>
      <c r="E1269" s="8">
        <v>2016</v>
      </c>
      <c r="F1269" s="8">
        <v>637</v>
      </c>
      <c r="G1269" s="8">
        <v>21</v>
      </c>
      <c r="H1269" s="8">
        <v>0</v>
      </c>
      <c r="I1269" s="8">
        <v>66</v>
      </c>
      <c r="J1269" s="8">
        <v>49</v>
      </c>
      <c r="K1269" s="8">
        <v>120</v>
      </c>
      <c r="L1269" s="8">
        <v>101</v>
      </c>
      <c r="M1269" s="8">
        <v>105</v>
      </c>
      <c r="N1269" s="8">
        <v>83</v>
      </c>
      <c r="O1269" s="8">
        <v>65</v>
      </c>
      <c r="P1269" s="8">
        <v>41</v>
      </c>
      <c r="Q1269" s="8">
        <v>17</v>
      </c>
      <c r="R1269" s="8">
        <v>3</v>
      </c>
      <c r="S1269" s="8">
        <v>8</v>
      </c>
      <c r="T1269" s="8">
        <v>0</v>
      </c>
      <c r="U1269" s="8">
        <v>645</v>
      </c>
      <c r="V1269" s="8">
        <v>13</v>
      </c>
      <c r="W1269" s="8">
        <v>0</v>
      </c>
      <c r="X1269" s="8">
        <v>364</v>
      </c>
      <c r="Y1269" s="8">
        <v>210</v>
      </c>
      <c r="Z1269" s="8">
        <v>84</v>
      </c>
      <c r="AA1269" s="8">
        <v>0</v>
      </c>
      <c r="AB1269" s="8">
        <v>20</v>
      </c>
      <c r="AC1269" s="8">
        <v>0</v>
      </c>
      <c r="AD1269" s="8">
        <v>7</v>
      </c>
      <c r="AE1269" s="8">
        <v>631</v>
      </c>
      <c r="AF1269" s="8">
        <v>9</v>
      </c>
      <c r="AG1269" s="8">
        <v>644</v>
      </c>
      <c r="AH1269" s="8">
        <v>4</v>
      </c>
      <c r="AI1269" s="8">
        <v>1</v>
      </c>
      <c r="AJ1269" s="8">
        <v>160</v>
      </c>
      <c r="AK1269" s="8">
        <v>498</v>
      </c>
      <c r="AL1269" s="8">
        <v>0</v>
      </c>
      <c r="AM1269" s="8">
        <v>0</v>
      </c>
      <c r="AN1269" s="8">
        <v>658</v>
      </c>
      <c r="AO1269" s="41">
        <f t="shared" si="754"/>
        <v>0.96808510638297873</v>
      </c>
      <c r="AP1269" s="41">
        <f t="shared" si="755"/>
        <v>3.1914893617021274E-2</v>
      </c>
      <c r="AQ1269" s="41">
        <f t="shared" si="756"/>
        <v>0</v>
      </c>
      <c r="AR1269" s="41">
        <f t="shared" si="722"/>
        <v>0.10030395136778116</v>
      </c>
      <c r="AS1269" s="41">
        <f t="shared" si="723"/>
        <v>7.4468085106382975E-2</v>
      </c>
      <c r="AT1269" s="41">
        <f t="shared" si="724"/>
        <v>0.18237082066869301</v>
      </c>
      <c r="AU1269" s="41">
        <f t="shared" si="725"/>
        <v>0.15349544072948329</v>
      </c>
      <c r="AV1269" s="41">
        <f t="shared" si="726"/>
        <v>0.15957446808510639</v>
      </c>
      <c r="AW1269" s="41">
        <f t="shared" si="727"/>
        <v>0.12613981762917933</v>
      </c>
      <c r="AX1269" s="41">
        <f t="shared" si="728"/>
        <v>9.878419452887538E-2</v>
      </c>
      <c r="AY1269" s="41">
        <f t="shared" si="729"/>
        <v>6.231003039513678E-2</v>
      </c>
      <c r="AZ1269" s="41">
        <f t="shared" si="730"/>
        <v>2.5835866261398176E-2</v>
      </c>
      <c r="BA1269" s="41">
        <f t="shared" si="731"/>
        <v>4.559270516717325E-3</v>
      </c>
      <c r="BB1269" s="41">
        <f t="shared" si="732"/>
        <v>1.2158054711246201E-2</v>
      </c>
      <c r="BC1269" s="41">
        <f t="shared" si="733"/>
        <v>0</v>
      </c>
      <c r="BD1269" s="41">
        <f t="shared" si="734"/>
        <v>0.98024316109422494</v>
      </c>
      <c r="BE1269" s="41">
        <f t="shared" si="735"/>
        <v>1.9756838905775075E-2</v>
      </c>
      <c r="BF1269" s="41">
        <f t="shared" si="736"/>
        <v>0</v>
      </c>
      <c r="BG1269" s="41">
        <f t="shared" si="737"/>
        <v>0.55319148936170215</v>
      </c>
      <c r="BH1269" s="41">
        <f t="shared" si="738"/>
        <v>0.31914893617021278</v>
      </c>
      <c r="BI1269" s="41">
        <f t="shared" si="739"/>
        <v>0.1276595744680851</v>
      </c>
      <c r="BJ1269" s="41">
        <f t="shared" si="740"/>
        <v>0</v>
      </c>
      <c r="BK1269" s="41">
        <f t="shared" si="741"/>
        <v>3.0395136778115502E-2</v>
      </c>
      <c r="BL1269" s="41">
        <f t="shared" si="742"/>
        <v>0</v>
      </c>
      <c r="BM1269" s="41">
        <f t="shared" si="743"/>
        <v>1.0638297872340425E-2</v>
      </c>
      <c r="BN1269" s="41">
        <f t="shared" si="744"/>
        <v>0.95896656534954405</v>
      </c>
      <c r="BO1269" s="41">
        <f t="shared" si="745"/>
        <v>1.3677811550151976E-2</v>
      </c>
      <c r="BP1269" s="41">
        <f t="shared" si="746"/>
        <v>0.97872340425531912</v>
      </c>
      <c r="BQ1269" s="41">
        <f t="shared" si="747"/>
        <v>6.0790273556231003E-3</v>
      </c>
      <c r="BR1269" s="41">
        <f t="shared" si="748"/>
        <v>1.5197568389057751E-3</v>
      </c>
      <c r="BS1269" s="41">
        <f t="shared" si="749"/>
        <v>0.24316109422492402</v>
      </c>
      <c r="BT1269" s="41">
        <f t="shared" si="750"/>
        <v>0.75683890577507595</v>
      </c>
      <c r="BU1269" s="41">
        <f t="shared" si="751"/>
        <v>0</v>
      </c>
      <c r="BV1269" s="41">
        <f t="shared" si="752"/>
        <v>0</v>
      </c>
      <c r="BW1269" s="41">
        <f t="shared" si="753"/>
        <v>1</v>
      </c>
      <c r="BX1269" s="41" t="str">
        <f t="shared" si="758"/>
        <v>2016Licensed practical nursesNova Scotia</v>
      </c>
      <c r="BY1269" s="51">
        <f>VLOOKUP(BX1269,'%workplace'!$A$1:$F$381,6,FALSE)</f>
        <v>3850</v>
      </c>
      <c r="BZ1269" s="32">
        <f t="shared" si="759"/>
        <v>0.1709090909090909</v>
      </c>
    </row>
    <row r="1270" spans="1:78" s="8" customFormat="1" hidden="1" x14ac:dyDescent="0.2">
      <c r="A1270" s="8" t="str">
        <f t="shared" si="757"/>
        <v>2016Licensed practical nursesNova ScotiaNursing home/long-term care</v>
      </c>
      <c r="B1270" s="8" t="s">
        <v>3</v>
      </c>
      <c r="C1270" s="8" t="s">
        <v>16</v>
      </c>
      <c r="D1270" s="8" t="s">
        <v>12</v>
      </c>
      <c r="E1270" s="8">
        <v>2016</v>
      </c>
      <c r="F1270" s="8">
        <v>1263</v>
      </c>
      <c r="G1270" s="8">
        <v>85</v>
      </c>
      <c r="H1270" s="8">
        <v>0</v>
      </c>
      <c r="I1270" s="8">
        <v>138</v>
      </c>
      <c r="J1270" s="8">
        <v>148</v>
      </c>
      <c r="K1270" s="8">
        <v>155</v>
      </c>
      <c r="L1270" s="8">
        <v>162</v>
      </c>
      <c r="M1270" s="8">
        <v>180</v>
      </c>
      <c r="N1270" s="8">
        <v>196</v>
      </c>
      <c r="O1270" s="8">
        <v>188</v>
      </c>
      <c r="P1270" s="8">
        <v>92</v>
      </c>
      <c r="Q1270" s="8">
        <v>45</v>
      </c>
      <c r="R1270" s="8">
        <v>12</v>
      </c>
      <c r="S1270" s="8">
        <v>32</v>
      </c>
      <c r="T1270" s="8">
        <v>0</v>
      </c>
      <c r="U1270" s="8">
        <v>1229</v>
      </c>
      <c r="V1270" s="8">
        <v>119</v>
      </c>
      <c r="W1270" s="8">
        <v>0</v>
      </c>
      <c r="X1270" s="8">
        <v>721</v>
      </c>
      <c r="Y1270" s="8">
        <v>391</v>
      </c>
      <c r="Z1270" s="8">
        <v>236</v>
      </c>
      <c r="AA1270" s="8">
        <v>0</v>
      </c>
      <c r="AB1270" s="8">
        <v>62</v>
      </c>
      <c r="AC1270" s="8">
        <v>0</v>
      </c>
      <c r="AD1270" s="8">
        <v>9</v>
      </c>
      <c r="AE1270" s="8">
        <v>1277</v>
      </c>
      <c r="AF1270" s="8">
        <v>9</v>
      </c>
      <c r="AG1270" s="8">
        <v>1338</v>
      </c>
      <c r="AH1270" s="8">
        <v>0</v>
      </c>
      <c r="AI1270" s="8">
        <v>1</v>
      </c>
      <c r="AJ1270" s="8">
        <v>473</v>
      </c>
      <c r="AK1270" s="8">
        <v>875</v>
      </c>
      <c r="AL1270" s="8">
        <v>0</v>
      </c>
      <c r="AM1270" s="8">
        <v>0</v>
      </c>
      <c r="AN1270" s="8">
        <v>1348</v>
      </c>
      <c r="AO1270" s="41">
        <f t="shared" si="754"/>
        <v>0.93694362017804156</v>
      </c>
      <c r="AP1270" s="41">
        <f t="shared" si="755"/>
        <v>6.3056379821958455E-2</v>
      </c>
      <c r="AQ1270" s="41">
        <f t="shared" si="756"/>
        <v>0</v>
      </c>
      <c r="AR1270" s="41">
        <f t="shared" si="722"/>
        <v>0.10237388724035608</v>
      </c>
      <c r="AS1270" s="41">
        <f t="shared" si="723"/>
        <v>0.10979228486646884</v>
      </c>
      <c r="AT1270" s="41">
        <f t="shared" si="724"/>
        <v>0.11498516320474778</v>
      </c>
      <c r="AU1270" s="41">
        <f t="shared" si="725"/>
        <v>0.12017804154302671</v>
      </c>
      <c r="AV1270" s="41">
        <f t="shared" si="726"/>
        <v>0.13353115727002968</v>
      </c>
      <c r="AW1270" s="41">
        <f t="shared" si="727"/>
        <v>0.14540059347181009</v>
      </c>
      <c r="AX1270" s="41">
        <f t="shared" si="728"/>
        <v>0.1394658753709199</v>
      </c>
      <c r="AY1270" s="41">
        <f t="shared" si="729"/>
        <v>6.8249258160237386E-2</v>
      </c>
      <c r="AZ1270" s="41">
        <f t="shared" si="730"/>
        <v>3.3382789317507419E-2</v>
      </c>
      <c r="BA1270" s="41">
        <f t="shared" si="731"/>
        <v>8.9020771513353119E-3</v>
      </c>
      <c r="BB1270" s="41">
        <f t="shared" si="732"/>
        <v>2.3738872403560832E-2</v>
      </c>
      <c r="BC1270" s="41">
        <f t="shared" si="733"/>
        <v>0</v>
      </c>
      <c r="BD1270" s="41">
        <f t="shared" si="734"/>
        <v>0.91172106824925814</v>
      </c>
      <c r="BE1270" s="41">
        <f t="shared" si="735"/>
        <v>8.8278931750741835E-2</v>
      </c>
      <c r="BF1270" s="41">
        <f t="shared" si="736"/>
        <v>0</v>
      </c>
      <c r="BG1270" s="41">
        <f t="shared" si="737"/>
        <v>0.53486646884272993</v>
      </c>
      <c r="BH1270" s="41">
        <f t="shared" si="738"/>
        <v>0.2900593471810089</v>
      </c>
      <c r="BI1270" s="41">
        <f t="shared" si="739"/>
        <v>0.17507418397626112</v>
      </c>
      <c r="BJ1270" s="41">
        <f t="shared" si="740"/>
        <v>0</v>
      </c>
      <c r="BK1270" s="41">
        <f t="shared" si="741"/>
        <v>4.5994065281899109E-2</v>
      </c>
      <c r="BL1270" s="41">
        <f t="shared" si="742"/>
        <v>0</v>
      </c>
      <c r="BM1270" s="41">
        <f t="shared" si="743"/>
        <v>6.6765578635014835E-3</v>
      </c>
      <c r="BN1270" s="41">
        <f t="shared" si="744"/>
        <v>0.94732937685459939</v>
      </c>
      <c r="BO1270" s="41">
        <f t="shared" si="745"/>
        <v>6.6765578635014835E-3</v>
      </c>
      <c r="BP1270" s="41">
        <f t="shared" si="746"/>
        <v>0.99258160237388726</v>
      </c>
      <c r="BQ1270" s="41">
        <f t="shared" si="747"/>
        <v>0</v>
      </c>
      <c r="BR1270" s="41">
        <f t="shared" si="748"/>
        <v>7.4183976261127599E-4</v>
      </c>
      <c r="BS1270" s="41">
        <f t="shared" si="749"/>
        <v>0.35089020771513352</v>
      </c>
      <c r="BT1270" s="41">
        <f t="shared" si="750"/>
        <v>0.64910979228486643</v>
      </c>
      <c r="BU1270" s="41">
        <f t="shared" si="751"/>
        <v>0</v>
      </c>
      <c r="BV1270" s="41">
        <f t="shared" si="752"/>
        <v>0</v>
      </c>
      <c r="BW1270" s="41">
        <f t="shared" si="753"/>
        <v>1</v>
      </c>
      <c r="BX1270" s="41" t="str">
        <f t="shared" si="758"/>
        <v>2016Licensed practical nursesNova Scotia</v>
      </c>
      <c r="BY1270" s="51">
        <f>VLOOKUP(BX1270,'%workplace'!$A$1:$F$381,6,FALSE)</f>
        <v>3850</v>
      </c>
      <c r="BZ1270" s="32">
        <f t="shared" si="759"/>
        <v>0.35012987012987012</v>
      </c>
    </row>
    <row r="1271" spans="1:78" s="8" customFormat="1" hidden="1" x14ac:dyDescent="0.2">
      <c r="A1271" s="8" t="str">
        <f t="shared" si="757"/>
        <v>2016Licensed practical nursesNova ScotiaHospital</v>
      </c>
      <c r="B1271" s="8" t="s">
        <v>3</v>
      </c>
      <c r="C1271" s="8" t="s">
        <v>16</v>
      </c>
      <c r="D1271" s="8" t="s">
        <v>10</v>
      </c>
      <c r="E1271" s="8">
        <v>2016</v>
      </c>
      <c r="F1271" s="8">
        <v>1665</v>
      </c>
      <c r="G1271" s="8">
        <v>94</v>
      </c>
      <c r="H1271" s="8">
        <v>0</v>
      </c>
      <c r="I1271" s="8">
        <v>216</v>
      </c>
      <c r="J1271" s="8">
        <v>209</v>
      </c>
      <c r="K1271" s="8">
        <v>189</v>
      </c>
      <c r="L1271" s="8">
        <v>246</v>
      </c>
      <c r="M1271" s="8">
        <v>218</v>
      </c>
      <c r="N1271" s="8">
        <v>235</v>
      </c>
      <c r="O1271" s="8">
        <v>211</v>
      </c>
      <c r="P1271" s="8">
        <v>138</v>
      </c>
      <c r="Q1271" s="8">
        <v>36</v>
      </c>
      <c r="R1271" s="8">
        <v>12</v>
      </c>
      <c r="S1271" s="8">
        <v>49</v>
      </c>
      <c r="T1271" s="8">
        <v>0</v>
      </c>
      <c r="U1271" s="8">
        <v>1730</v>
      </c>
      <c r="V1271" s="8">
        <v>29</v>
      </c>
      <c r="W1271" s="8">
        <v>0</v>
      </c>
      <c r="X1271" s="8">
        <v>1060</v>
      </c>
      <c r="Y1271" s="8">
        <v>353</v>
      </c>
      <c r="Z1271" s="8">
        <v>346</v>
      </c>
      <c r="AA1271" s="8">
        <v>0</v>
      </c>
      <c r="AB1271" s="8">
        <v>22</v>
      </c>
      <c r="AC1271" s="8">
        <v>0</v>
      </c>
      <c r="AD1271" s="8">
        <v>48</v>
      </c>
      <c r="AE1271" s="8">
        <v>1689</v>
      </c>
      <c r="AF1271" s="8">
        <v>7</v>
      </c>
      <c r="AG1271" s="8">
        <v>1749</v>
      </c>
      <c r="AH1271" s="8">
        <v>1</v>
      </c>
      <c r="AI1271" s="8">
        <v>2</v>
      </c>
      <c r="AJ1271" s="8">
        <v>647</v>
      </c>
      <c r="AK1271" s="8">
        <v>1112</v>
      </c>
      <c r="AL1271" s="8">
        <v>0</v>
      </c>
      <c r="AM1271" s="8">
        <v>0</v>
      </c>
      <c r="AN1271" s="8">
        <v>1759</v>
      </c>
      <c r="AO1271" s="41">
        <f t="shared" si="754"/>
        <v>0.94656054576463899</v>
      </c>
      <c r="AP1271" s="41">
        <f t="shared" si="755"/>
        <v>5.3439454235360999E-2</v>
      </c>
      <c r="AQ1271" s="41">
        <f t="shared" si="756"/>
        <v>0</v>
      </c>
      <c r="AR1271" s="41">
        <f t="shared" ref="AR1271:AR1334" si="760">I1271/$AN1271</f>
        <v>0.12279704377487209</v>
      </c>
      <c r="AS1271" s="41">
        <f t="shared" ref="AS1271:AS1334" si="761">J1271/$AN1271</f>
        <v>0.11881750994883457</v>
      </c>
      <c r="AT1271" s="41">
        <f t="shared" ref="AT1271:AT1334" si="762">K1271/$AN1271</f>
        <v>0.10744741330301308</v>
      </c>
      <c r="AU1271" s="41">
        <f t="shared" ref="AU1271:AU1334" si="763">L1271/$AN1271</f>
        <v>0.13985218874360433</v>
      </c>
      <c r="AV1271" s="41">
        <f t="shared" ref="AV1271:AV1334" si="764">M1271/$AN1271</f>
        <v>0.12393405343945424</v>
      </c>
      <c r="AW1271" s="41">
        <f t="shared" ref="AW1271:AW1334" si="765">N1271/$AN1271</f>
        <v>0.13359863558840251</v>
      </c>
      <c r="AX1271" s="41">
        <f t="shared" ref="AX1271:AX1334" si="766">O1271/$AN1271</f>
        <v>0.11995451961341672</v>
      </c>
      <c r="AY1271" s="41">
        <f t="shared" ref="AY1271:AY1334" si="767">P1271/$AN1271</f>
        <v>7.845366685616828E-2</v>
      </c>
      <c r="AZ1271" s="41">
        <f t="shared" ref="AZ1271:AZ1334" si="768">Q1271/$AN1271</f>
        <v>2.0466173962478681E-2</v>
      </c>
      <c r="BA1271" s="41">
        <f t="shared" ref="BA1271:BA1334" si="769">R1271/$AN1271</f>
        <v>6.8220579874928933E-3</v>
      </c>
      <c r="BB1271" s="41">
        <f t="shared" ref="BB1271:BB1334" si="770">S1271/$AN1271</f>
        <v>2.785673678226265E-2</v>
      </c>
      <c r="BC1271" s="41">
        <f t="shared" ref="BC1271:BC1334" si="771">T1271/$AN1271</f>
        <v>0</v>
      </c>
      <c r="BD1271" s="41">
        <f t="shared" ref="BD1271:BD1334" si="772">U1271/$AN1271</f>
        <v>0.98351335986355881</v>
      </c>
      <c r="BE1271" s="41">
        <f t="shared" ref="BE1271:BE1334" si="773">V1271/$AN1271</f>
        <v>1.6486640136441161E-2</v>
      </c>
      <c r="BF1271" s="41">
        <f t="shared" ref="BF1271:BF1334" si="774">W1271/$AN1271</f>
        <v>0</v>
      </c>
      <c r="BG1271" s="41">
        <f t="shared" ref="BG1271:BG1334" si="775">X1271/$AN1271</f>
        <v>0.60261512222853897</v>
      </c>
      <c r="BH1271" s="41">
        <f t="shared" ref="BH1271:BH1334" si="776">Y1271/$AN1271</f>
        <v>0.20068220579874929</v>
      </c>
      <c r="BI1271" s="41">
        <f t="shared" ref="BI1271:BI1334" si="777">Z1271/$AN1271</f>
        <v>0.19670267197271177</v>
      </c>
      <c r="BJ1271" s="41">
        <f t="shared" ref="BJ1271:BJ1334" si="778">AA1271/$AN1271</f>
        <v>0</v>
      </c>
      <c r="BK1271" s="41">
        <f t="shared" ref="BK1271:BK1334" si="779">AB1271/$AN1271</f>
        <v>1.2507106310403639E-2</v>
      </c>
      <c r="BL1271" s="41">
        <f t="shared" ref="BL1271:BL1334" si="780">AC1271/$AN1271</f>
        <v>0</v>
      </c>
      <c r="BM1271" s="41">
        <f t="shared" ref="BM1271:BM1334" si="781">AD1271/$AN1271</f>
        <v>2.7288231949971573E-2</v>
      </c>
      <c r="BN1271" s="41">
        <f t="shared" ref="BN1271:BN1334" si="782">AE1271/$AN1271</f>
        <v>0.96020466173962482</v>
      </c>
      <c r="BO1271" s="41">
        <f t="shared" ref="BO1271:BO1334" si="783">AF1271/$AN1271</f>
        <v>3.9795338260375217E-3</v>
      </c>
      <c r="BP1271" s="41">
        <f t="shared" ref="BP1271:BP1334" si="784">AG1271/$AN1271</f>
        <v>0.99431495167708928</v>
      </c>
      <c r="BQ1271" s="41">
        <f t="shared" ref="BQ1271:BQ1334" si="785">AH1271/$AN1271</f>
        <v>5.6850483229107444E-4</v>
      </c>
      <c r="BR1271" s="41">
        <f t="shared" ref="BR1271:BR1334" si="786">AI1271/$AN1271</f>
        <v>1.1370096645821489E-3</v>
      </c>
      <c r="BS1271" s="41">
        <f t="shared" ref="BS1271:BS1334" si="787">AJ1271/$AN1271</f>
        <v>0.36782262649232517</v>
      </c>
      <c r="BT1271" s="41">
        <f t="shared" ref="BT1271:BT1334" si="788">AK1271/$AN1271</f>
        <v>0.63217737350767478</v>
      </c>
      <c r="BU1271" s="41">
        <f t="shared" ref="BU1271:BU1334" si="789">AL1271/$AN1271</f>
        <v>0</v>
      </c>
      <c r="BV1271" s="41">
        <f t="shared" ref="BV1271:BV1334" si="790">AM1271/$AN1271</f>
        <v>0</v>
      </c>
      <c r="BW1271" s="41">
        <f t="shared" ref="BW1271:BW1334" si="791">AN1271/$AN1271</f>
        <v>1</v>
      </c>
      <c r="BX1271" s="41" t="str">
        <f t="shared" si="758"/>
        <v>2016Licensed practical nursesNova Scotia</v>
      </c>
      <c r="BY1271" s="51">
        <f>VLOOKUP(BX1271,'%workplace'!$A$1:$F$381,6,FALSE)</f>
        <v>3850</v>
      </c>
      <c r="BZ1271" s="32">
        <f t="shared" si="759"/>
        <v>0.45688311688311689</v>
      </c>
    </row>
    <row r="1272" spans="1:78" s="8" customFormat="1" hidden="1" x14ac:dyDescent="0.2">
      <c r="A1272" s="8" t="str">
        <f t="shared" si="757"/>
        <v>2016Licensed practical nursesNova ScotiaOther places of work</v>
      </c>
      <c r="B1272" s="8" t="s">
        <v>3</v>
      </c>
      <c r="C1272" s="8" t="s">
        <v>16</v>
      </c>
      <c r="D1272" s="8" t="s">
        <v>13</v>
      </c>
      <c r="E1272" s="8">
        <v>2016</v>
      </c>
      <c r="F1272" s="8">
        <v>83</v>
      </c>
      <c r="G1272" s="8">
        <v>2</v>
      </c>
      <c r="H1272" s="8">
        <v>0</v>
      </c>
      <c r="I1272" s="8">
        <v>1</v>
      </c>
      <c r="J1272" s="8">
        <v>3</v>
      </c>
      <c r="K1272" s="8">
        <v>10</v>
      </c>
      <c r="L1272" s="8">
        <v>11</v>
      </c>
      <c r="M1272" s="8">
        <v>14</v>
      </c>
      <c r="N1272" s="8">
        <v>9</v>
      </c>
      <c r="O1272" s="8">
        <v>14</v>
      </c>
      <c r="P1272" s="8">
        <v>8</v>
      </c>
      <c r="Q1272" s="8">
        <v>11</v>
      </c>
      <c r="R1272" s="8">
        <v>3</v>
      </c>
      <c r="S1272" s="8">
        <v>1</v>
      </c>
      <c r="T1272" s="8">
        <v>0</v>
      </c>
      <c r="U1272" s="8">
        <v>82</v>
      </c>
      <c r="V1272" s="8">
        <v>3</v>
      </c>
      <c r="W1272" s="8">
        <v>0</v>
      </c>
      <c r="X1272" s="8">
        <v>34</v>
      </c>
      <c r="Y1272" s="8">
        <v>31</v>
      </c>
      <c r="Z1272" s="8">
        <v>20</v>
      </c>
      <c r="AA1272" s="8">
        <v>0</v>
      </c>
      <c r="AB1272" s="8">
        <v>5</v>
      </c>
      <c r="AC1272" s="8">
        <v>0</v>
      </c>
      <c r="AD1272" s="8">
        <v>26</v>
      </c>
      <c r="AE1272" s="8">
        <v>54</v>
      </c>
      <c r="AF1272" s="8">
        <v>3</v>
      </c>
      <c r="AG1272" s="8">
        <v>72</v>
      </c>
      <c r="AH1272" s="8">
        <v>9</v>
      </c>
      <c r="AI1272" s="8">
        <v>1</v>
      </c>
      <c r="AJ1272" s="8">
        <v>29</v>
      </c>
      <c r="AK1272" s="8">
        <v>56</v>
      </c>
      <c r="AL1272" s="8">
        <v>0</v>
      </c>
      <c r="AM1272" s="8">
        <v>0</v>
      </c>
      <c r="AN1272" s="8">
        <v>85</v>
      </c>
      <c r="AO1272" s="41">
        <f t="shared" ref="AO1272:AO1335" si="792">F1272/$AN1272</f>
        <v>0.97647058823529409</v>
      </c>
      <c r="AP1272" s="41">
        <f t="shared" ref="AP1272:AP1335" si="793">G1272/$AN1272</f>
        <v>2.3529411764705882E-2</v>
      </c>
      <c r="AQ1272" s="41">
        <f t="shared" ref="AQ1272:AQ1335" si="794">H1272/$AN1272</f>
        <v>0</v>
      </c>
      <c r="AR1272" s="41">
        <f t="shared" si="760"/>
        <v>1.1764705882352941E-2</v>
      </c>
      <c r="AS1272" s="41">
        <f t="shared" si="761"/>
        <v>3.5294117647058823E-2</v>
      </c>
      <c r="AT1272" s="41">
        <f t="shared" si="762"/>
        <v>0.11764705882352941</v>
      </c>
      <c r="AU1272" s="41">
        <f t="shared" si="763"/>
        <v>0.12941176470588237</v>
      </c>
      <c r="AV1272" s="41">
        <f t="shared" si="764"/>
        <v>0.16470588235294117</v>
      </c>
      <c r="AW1272" s="41">
        <f t="shared" si="765"/>
        <v>0.10588235294117647</v>
      </c>
      <c r="AX1272" s="41">
        <f t="shared" si="766"/>
        <v>0.16470588235294117</v>
      </c>
      <c r="AY1272" s="41">
        <f t="shared" si="767"/>
        <v>9.4117647058823528E-2</v>
      </c>
      <c r="AZ1272" s="41">
        <f t="shared" si="768"/>
        <v>0.12941176470588237</v>
      </c>
      <c r="BA1272" s="41">
        <f t="shared" si="769"/>
        <v>3.5294117647058823E-2</v>
      </c>
      <c r="BB1272" s="41">
        <f t="shared" si="770"/>
        <v>1.1764705882352941E-2</v>
      </c>
      <c r="BC1272" s="41">
        <f t="shared" si="771"/>
        <v>0</v>
      </c>
      <c r="BD1272" s="41">
        <f t="shared" si="772"/>
        <v>0.96470588235294119</v>
      </c>
      <c r="BE1272" s="41">
        <f t="shared" si="773"/>
        <v>3.5294117647058823E-2</v>
      </c>
      <c r="BF1272" s="41">
        <f t="shared" si="774"/>
        <v>0</v>
      </c>
      <c r="BG1272" s="41">
        <f t="shared" si="775"/>
        <v>0.4</v>
      </c>
      <c r="BH1272" s="41">
        <f t="shared" si="776"/>
        <v>0.36470588235294116</v>
      </c>
      <c r="BI1272" s="41">
        <f t="shared" si="777"/>
        <v>0.23529411764705882</v>
      </c>
      <c r="BJ1272" s="41">
        <f t="shared" si="778"/>
        <v>0</v>
      </c>
      <c r="BK1272" s="41">
        <f t="shared" si="779"/>
        <v>5.8823529411764705E-2</v>
      </c>
      <c r="BL1272" s="41">
        <f t="shared" si="780"/>
        <v>0</v>
      </c>
      <c r="BM1272" s="41">
        <f t="shared" si="781"/>
        <v>0.30588235294117649</v>
      </c>
      <c r="BN1272" s="41">
        <f t="shared" si="782"/>
        <v>0.63529411764705879</v>
      </c>
      <c r="BO1272" s="41">
        <f t="shared" si="783"/>
        <v>3.5294117647058823E-2</v>
      </c>
      <c r="BP1272" s="41">
        <f t="shared" si="784"/>
        <v>0.84705882352941175</v>
      </c>
      <c r="BQ1272" s="41">
        <f t="shared" si="785"/>
        <v>0.10588235294117647</v>
      </c>
      <c r="BR1272" s="41">
        <f t="shared" si="786"/>
        <v>1.1764705882352941E-2</v>
      </c>
      <c r="BS1272" s="41">
        <f t="shared" si="787"/>
        <v>0.3411764705882353</v>
      </c>
      <c r="BT1272" s="41">
        <f t="shared" si="788"/>
        <v>0.6588235294117647</v>
      </c>
      <c r="BU1272" s="41">
        <f t="shared" si="789"/>
        <v>0</v>
      </c>
      <c r="BV1272" s="41">
        <f t="shared" si="790"/>
        <v>0</v>
      </c>
      <c r="BW1272" s="41">
        <f t="shared" si="791"/>
        <v>1</v>
      </c>
      <c r="BX1272" s="41" t="str">
        <f t="shared" si="758"/>
        <v>2016Licensed practical nursesNova Scotia</v>
      </c>
      <c r="BY1272" s="51">
        <f>VLOOKUP(BX1272,'%workplace'!$A$1:$F$381,6,FALSE)</f>
        <v>3850</v>
      </c>
      <c r="BZ1272" s="32">
        <f t="shared" si="759"/>
        <v>2.2077922077922078E-2</v>
      </c>
    </row>
    <row r="1273" spans="1:78" s="8" customFormat="1" hidden="1" x14ac:dyDescent="0.2">
      <c r="A1273" s="8" t="str">
        <f t="shared" si="757"/>
        <v>2016Licensed practical nursesNew BrunswickAll places of work</v>
      </c>
      <c r="B1273" s="8" t="s">
        <v>3</v>
      </c>
      <c r="C1273" s="8" t="s">
        <v>17</v>
      </c>
      <c r="D1273" s="8" t="s">
        <v>9</v>
      </c>
      <c r="E1273" s="8">
        <v>2016</v>
      </c>
      <c r="F1273" s="8">
        <v>2827</v>
      </c>
      <c r="G1273" s="8">
        <v>312</v>
      </c>
      <c r="H1273" s="8">
        <v>0</v>
      </c>
      <c r="I1273" s="8">
        <v>365</v>
      </c>
      <c r="J1273" s="8">
        <v>355</v>
      </c>
      <c r="K1273" s="8">
        <v>428</v>
      </c>
      <c r="L1273" s="8">
        <v>410</v>
      </c>
      <c r="M1273" s="8">
        <v>413</v>
      </c>
      <c r="N1273" s="8">
        <v>444</v>
      </c>
      <c r="O1273" s="8">
        <v>313</v>
      </c>
      <c r="P1273" s="8">
        <v>189</v>
      </c>
      <c r="Q1273" s="8">
        <v>50</v>
      </c>
      <c r="R1273" s="8">
        <v>13</v>
      </c>
      <c r="S1273" s="8">
        <v>159</v>
      </c>
      <c r="T1273" s="8">
        <v>0</v>
      </c>
      <c r="U1273" s="8">
        <v>3114</v>
      </c>
      <c r="V1273" s="8">
        <v>19</v>
      </c>
      <c r="W1273" s="8">
        <v>6</v>
      </c>
      <c r="X1273" s="8">
        <v>1714</v>
      </c>
      <c r="Y1273" s="8">
        <v>993</v>
      </c>
      <c r="Z1273" s="8">
        <v>432</v>
      </c>
      <c r="AA1273" s="8">
        <v>0</v>
      </c>
      <c r="AB1273" s="8">
        <v>144</v>
      </c>
      <c r="AC1273" s="8">
        <v>0</v>
      </c>
      <c r="AD1273" s="8">
        <v>276</v>
      </c>
      <c r="AE1273" s="8">
        <v>2719</v>
      </c>
      <c r="AF1273" s="8">
        <v>56</v>
      </c>
      <c r="AG1273" s="8">
        <v>2923</v>
      </c>
      <c r="AH1273" s="8">
        <v>160</v>
      </c>
      <c r="AI1273" s="8">
        <v>0</v>
      </c>
      <c r="AJ1273" s="8">
        <v>939</v>
      </c>
      <c r="AK1273" s="8">
        <v>2200</v>
      </c>
      <c r="AL1273" s="8">
        <v>0</v>
      </c>
      <c r="AM1273" s="8">
        <v>0</v>
      </c>
      <c r="AN1273" s="8">
        <v>3139</v>
      </c>
      <c r="AO1273" s="41">
        <f t="shared" si="792"/>
        <v>0.90060528830837849</v>
      </c>
      <c r="AP1273" s="41">
        <f t="shared" si="793"/>
        <v>9.9394711691621535E-2</v>
      </c>
      <c r="AQ1273" s="41">
        <f t="shared" si="794"/>
        <v>0</v>
      </c>
      <c r="AR1273" s="41">
        <f t="shared" si="760"/>
        <v>0.11627906976744186</v>
      </c>
      <c r="AS1273" s="41">
        <f t="shared" si="761"/>
        <v>0.11309334182860784</v>
      </c>
      <c r="AT1273" s="41">
        <f t="shared" si="762"/>
        <v>0.13634915578209622</v>
      </c>
      <c r="AU1273" s="41">
        <f t="shared" si="763"/>
        <v>0.13061484549219496</v>
      </c>
      <c r="AV1273" s="41">
        <f t="shared" si="764"/>
        <v>0.13157056387384516</v>
      </c>
      <c r="AW1273" s="41">
        <f t="shared" si="765"/>
        <v>0.14144632048423064</v>
      </c>
      <c r="AX1273" s="41">
        <f t="shared" si="766"/>
        <v>9.9713284485504941E-2</v>
      </c>
      <c r="AY1273" s="41">
        <f t="shared" si="767"/>
        <v>6.0210258043963044E-2</v>
      </c>
      <c r="AZ1273" s="41">
        <f t="shared" si="768"/>
        <v>1.5928639694170119E-2</v>
      </c>
      <c r="BA1273" s="41">
        <f t="shared" si="769"/>
        <v>4.1414463204842303E-3</v>
      </c>
      <c r="BB1273" s="41">
        <f t="shared" si="770"/>
        <v>5.0653074227460973E-2</v>
      </c>
      <c r="BC1273" s="41">
        <f t="shared" si="771"/>
        <v>0</v>
      </c>
      <c r="BD1273" s="41">
        <f t="shared" si="772"/>
        <v>0.99203568015291499</v>
      </c>
      <c r="BE1273" s="41">
        <f t="shared" si="773"/>
        <v>6.0528830837846444E-3</v>
      </c>
      <c r="BF1273" s="41">
        <f t="shared" si="774"/>
        <v>1.9114367633004141E-3</v>
      </c>
      <c r="BG1273" s="41">
        <f t="shared" si="775"/>
        <v>0.54603376871615161</v>
      </c>
      <c r="BH1273" s="41">
        <f t="shared" si="776"/>
        <v>0.31634278432621854</v>
      </c>
      <c r="BI1273" s="41">
        <f t="shared" si="777"/>
        <v>0.13762344695762982</v>
      </c>
      <c r="BJ1273" s="41">
        <f t="shared" si="778"/>
        <v>0</v>
      </c>
      <c r="BK1273" s="41">
        <f t="shared" si="779"/>
        <v>4.5874482319209937E-2</v>
      </c>
      <c r="BL1273" s="41">
        <f t="shared" si="780"/>
        <v>0</v>
      </c>
      <c r="BM1273" s="41">
        <f t="shared" si="781"/>
        <v>8.7926091111819052E-2</v>
      </c>
      <c r="BN1273" s="41">
        <f t="shared" si="782"/>
        <v>0.86619942656897098</v>
      </c>
      <c r="BO1273" s="41">
        <f t="shared" si="783"/>
        <v>1.7840076457470534E-2</v>
      </c>
      <c r="BP1273" s="41">
        <f t="shared" si="784"/>
        <v>0.93118827652118508</v>
      </c>
      <c r="BQ1273" s="41">
        <f t="shared" si="785"/>
        <v>5.097164702134438E-2</v>
      </c>
      <c r="BR1273" s="41">
        <f t="shared" si="786"/>
        <v>0</v>
      </c>
      <c r="BS1273" s="41">
        <f t="shared" si="787"/>
        <v>0.29913985345651484</v>
      </c>
      <c r="BT1273" s="41">
        <f t="shared" si="788"/>
        <v>0.70086014654348516</v>
      </c>
      <c r="BU1273" s="41">
        <f t="shared" si="789"/>
        <v>0</v>
      </c>
      <c r="BV1273" s="41">
        <f t="shared" si="790"/>
        <v>0</v>
      </c>
      <c r="BW1273" s="41">
        <f t="shared" si="791"/>
        <v>1</v>
      </c>
      <c r="BX1273" s="41" t="str">
        <f t="shared" si="758"/>
        <v>2016Licensed practical nursesNew Brunswick</v>
      </c>
      <c r="BY1273" s="51">
        <f>VLOOKUP(BX1273,'%workplace'!$A$1:$F$381,6,FALSE)</f>
        <v>3139</v>
      </c>
      <c r="BZ1273" s="32">
        <f t="shared" si="759"/>
        <v>1</v>
      </c>
    </row>
    <row r="1274" spans="1:78" s="8" customFormat="1" hidden="1" x14ac:dyDescent="0.2">
      <c r="A1274" s="8" t="str">
        <f t="shared" si="757"/>
        <v>2016Licensed practical nursesNew BrunswickCommunity health</v>
      </c>
      <c r="B1274" s="8" t="s">
        <v>3</v>
      </c>
      <c r="C1274" s="8" t="s">
        <v>17</v>
      </c>
      <c r="D1274" s="8" t="s">
        <v>11</v>
      </c>
      <c r="E1274" s="8">
        <v>2016</v>
      </c>
      <c r="F1274" s="8">
        <v>161</v>
      </c>
      <c r="G1274" s="8">
        <v>11</v>
      </c>
      <c r="H1274" s="8">
        <v>0</v>
      </c>
      <c r="I1274" s="8">
        <v>7</v>
      </c>
      <c r="J1274" s="8">
        <v>15</v>
      </c>
      <c r="K1274" s="8">
        <v>28</v>
      </c>
      <c r="L1274" s="8">
        <v>20</v>
      </c>
      <c r="M1274" s="8">
        <v>23</v>
      </c>
      <c r="N1274" s="8">
        <v>28</v>
      </c>
      <c r="O1274" s="8">
        <v>24</v>
      </c>
      <c r="P1274" s="8">
        <v>14</v>
      </c>
      <c r="Q1274" s="8">
        <v>7</v>
      </c>
      <c r="R1274" s="8">
        <v>2</v>
      </c>
      <c r="S1274" s="8">
        <v>4</v>
      </c>
      <c r="T1274" s="8">
        <v>0</v>
      </c>
      <c r="U1274" s="8">
        <v>170</v>
      </c>
      <c r="V1274" s="8">
        <v>2</v>
      </c>
      <c r="W1274" s="8">
        <v>0</v>
      </c>
      <c r="X1274" s="8">
        <v>112</v>
      </c>
      <c r="Y1274" s="8">
        <v>48</v>
      </c>
      <c r="Z1274" s="8">
        <v>12</v>
      </c>
      <c r="AA1274" s="8">
        <v>0</v>
      </c>
      <c r="AB1274" s="8">
        <v>6</v>
      </c>
      <c r="AC1274" s="8">
        <v>0</v>
      </c>
      <c r="AD1274" s="8">
        <v>41</v>
      </c>
      <c r="AE1274" s="8">
        <v>125</v>
      </c>
      <c r="AF1274" s="8">
        <v>9</v>
      </c>
      <c r="AG1274" s="8">
        <v>147</v>
      </c>
      <c r="AH1274" s="8">
        <v>16</v>
      </c>
      <c r="AI1274" s="8">
        <v>0</v>
      </c>
      <c r="AJ1274" s="8">
        <v>75</v>
      </c>
      <c r="AK1274" s="8">
        <v>97</v>
      </c>
      <c r="AL1274" s="8">
        <v>0</v>
      </c>
      <c r="AM1274" s="8">
        <v>0</v>
      </c>
      <c r="AN1274" s="8">
        <v>172</v>
      </c>
      <c r="AO1274" s="41">
        <f t="shared" si="792"/>
        <v>0.93604651162790697</v>
      </c>
      <c r="AP1274" s="41">
        <f t="shared" si="793"/>
        <v>6.3953488372093026E-2</v>
      </c>
      <c r="AQ1274" s="41">
        <f t="shared" si="794"/>
        <v>0</v>
      </c>
      <c r="AR1274" s="41">
        <f t="shared" si="760"/>
        <v>4.0697674418604654E-2</v>
      </c>
      <c r="AS1274" s="41">
        <f t="shared" si="761"/>
        <v>8.7209302325581398E-2</v>
      </c>
      <c r="AT1274" s="41">
        <f t="shared" si="762"/>
        <v>0.16279069767441862</v>
      </c>
      <c r="AU1274" s="41">
        <f t="shared" si="763"/>
        <v>0.11627906976744186</v>
      </c>
      <c r="AV1274" s="41">
        <f t="shared" si="764"/>
        <v>0.13372093023255813</v>
      </c>
      <c r="AW1274" s="41">
        <f t="shared" si="765"/>
        <v>0.16279069767441862</v>
      </c>
      <c r="AX1274" s="41">
        <f t="shared" si="766"/>
        <v>0.13953488372093023</v>
      </c>
      <c r="AY1274" s="41">
        <f t="shared" si="767"/>
        <v>8.1395348837209308E-2</v>
      </c>
      <c r="AZ1274" s="41">
        <f t="shared" si="768"/>
        <v>4.0697674418604654E-2</v>
      </c>
      <c r="BA1274" s="41">
        <f t="shared" si="769"/>
        <v>1.1627906976744186E-2</v>
      </c>
      <c r="BB1274" s="41">
        <f t="shared" si="770"/>
        <v>2.3255813953488372E-2</v>
      </c>
      <c r="BC1274" s="41">
        <f t="shared" si="771"/>
        <v>0</v>
      </c>
      <c r="BD1274" s="41">
        <f t="shared" si="772"/>
        <v>0.98837209302325579</v>
      </c>
      <c r="BE1274" s="41">
        <f t="shared" si="773"/>
        <v>1.1627906976744186E-2</v>
      </c>
      <c r="BF1274" s="41">
        <f t="shared" si="774"/>
        <v>0</v>
      </c>
      <c r="BG1274" s="41">
        <f t="shared" si="775"/>
        <v>0.65116279069767447</v>
      </c>
      <c r="BH1274" s="41">
        <f t="shared" si="776"/>
        <v>0.27906976744186046</v>
      </c>
      <c r="BI1274" s="41">
        <f t="shared" si="777"/>
        <v>6.9767441860465115E-2</v>
      </c>
      <c r="BJ1274" s="41">
        <f t="shared" si="778"/>
        <v>0</v>
      </c>
      <c r="BK1274" s="41">
        <f t="shared" si="779"/>
        <v>3.4883720930232558E-2</v>
      </c>
      <c r="BL1274" s="41">
        <f t="shared" si="780"/>
        <v>0</v>
      </c>
      <c r="BM1274" s="41">
        <f t="shared" si="781"/>
        <v>0.23837209302325582</v>
      </c>
      <c r="BN1274" s="41">
        <f t="shared" si="782"/>
        <v>0.72674418604651159</v>
      </c>
      <c r="BO1274" s="41">
        <f t="shared" si="783"/>
        <v>5.232558139534884E-2</v>
      </c>
      <c r="BP1274" s="41">
        <f t="shared" si="784"/>
        <v>0.85465116279069764</v>
      </c>
      <c r="BQ1274" s="41">
        <f t="shared" si="785"/>
        <v>9.3023255813953487E-2</v>
      </c>
      <c r="BR1274" s="41">
        <f t="shared" si="786"/>
        <v>0</v>
      </c>
      <c r="BS1274" s="41">
        <f t="shared" si="787"/>
        <v>0.43604651162790697</v>
      </c>
      <c r="BT1274" s="41">
        <f t="shared" si="788"/>
        <v>0.56395348837209303</v>
      </c>
      <c r="BU1274" s="41">
        <f t="shared" si="789"/>
        <v>0</v>
      </c>
      <c r="BV1274" s="41">
        <f t="shared" si="790"/>
        <v>0</v>
      </c>
      <c r="BW1274" s="41">
        <f t="shared" si="791"/>
        <v>1</v>
      </c>
      <c r="BX1274" s="41" t="str">
        <f t="shared" si="758"/>
        <v>2016Licensed practical nursesNew Brunswick</v>
      </c>
      <c r="BY1274" s="51">
        <f>VLOOKUP(BX1274,'%workplace'!$A$1:$F$381,6,FALSE)</f>
        <v>3139</v>
      </c>
      <c r="BZ1274" s="32">
        <f t="shared" si="759"/>
        <v>5.4794520547945202E-2</v>
      </c>
    </row>
    <row r="1275" spans="1:78" s="8" customFormat="1" hidden="1" x14ac:dyDescent="0.2">
      <c r="A1275" s="8" t="str">
        <f t="shared" si="757"/>
        <v>2016Licensed practical nursesNew BrunswickNursing home/long-term care</v>
      </c>
      <c r="B1275" s="8" t="s">
        <v>3</v>
      </c>
      <c r="C1275" s="8" t="s">
        <v>17</v>
      </c>
      <c r="D1275" s="8" t="s">
        <v>12</v>
      </c>
      <c r="E1275" s="8">
        <v>2016</v>
      </c>
      <c r="F1275" s="8">
        <v>1177</v>
      </c>
      <c r="G1275" s="8">
        <v>88</v>
      </c>
      <c r="H1275" s="8">
        <v>0</v>
      </c>
      <c r="I1275" s="8">
        <v>160</v>
      </c>
      <c r="J1275" s="8">
        <v>133</v>
      </c>
      <c r="K1275" s="8">
        <v>164</v>
      </c>
      <c r="L1275" s="8">
        <v>146</v>
      </c>
      <c r="M1275" s="8">
        <v>165</v>
      </c>
      <c r="N1275" s="8">
        <v>181</v>
      </c>
      <c r="O1275" s="8">
        <v>142</v>
      </c>
      <c r="P1275" s="8">
        <v>77</v>
      </c>
      <c r="Q1275" s="8">
        <v>21</v>
      </c>
      <c r="R1275" s="8">
        <v>3</v>
      </c>
      <c r="S1275" s="8">
        <v>73</v>
      </c>
      <c r="T1275" s="8">
        <v>0</v>
      </c>
      <c r="U1275" s="8">
        <v>1254</v>
      </c>
      <c r="V1275" s="8">
        <v>9</v>
      </c>
      <c r="W1275" s="8">
        <v>2</v>
      </c>
      <c r="X1275" s="8">
        <v>724</v>
      </c>
      <c r="Y1275" s="8">
        <v>361</v>
      </c>
      <c r="Z1275" s="8">
        <v>180</v>
      </c>
      <c r="AA1275" s="8">
        <v>0</v>
      </c>
      <c r="AB1275" s="8">
        <v>117</v>
      </c>
      <c r="AC1275" s="8">
        <v>0</v>
      </c>
      <c r="AD1275" s="8">
        <v>62</v>
      </c>
      <c r="AE1275" s="8">
        <v>1086</v>
      </c>
      <c r="AF1275" s="8">
        <v>2</v>
      </c>
      <c r="AG1275" s="8">
        <v>1262</v>
      </c>
      <c r="AH1275" s="8">
        <v>1</v>
      </c>
      <c r="AI1275" s="8">
        <v>0</v>
      </c>
      <c r="AJ1275" s="8">
        <v>583</v>
      </c>
      <c r="AK1275" s="8">
        <v>682</v>
      </c>
      <c r="AL1275" s="8">
        <v>0</v>
      </c>
      <c r="AM1275" s="8">
        <v>0</v>
      </c>
      <c r="AN1275" s="8">
        <v>1265</v>
      </c>
      <c r="AO1275" s="41">
        <f t="shared" si="792"/>
        <v>0.93043478260869561</v>
      </c>
      <c r="AP1275" s="41">
        <f t="shared" si="793"/>
        <v>6.9565217391304349E-2</v>
      </c>
      <c r="AQ1275" s="41">
        <f t="shared" si="794"/>
        <v>0</v>
      </c>
      <c r="AR1275" s="41">
        <f t="shared" si="760"/>
        <v>0.12648221343873517</v>
      </c>
      <c r="AS1275" s="41">
        <f t="shared" si="761"/>
        <v>0.10513833992094862</v>
      </c>
      <c r="AT1275" s="41">
        <f t="shared" si="762"/>
        <v>0.12964426877470356</v>
      </c>
      <c r="AU1275" s="41">
        <f t="shared" si="763"/>
        <v>0.11541501976284585</v>
      </c>
      <c r="AV1275" s="41">
        <f t="shared" si="764"/>
        <v>0.13043478260869565</v>
      </c>
      <c r="AW1275" s="41">
        <f t="shared" si="765"/>
        <v>0.14308300395256918</v>
      </c>
      <c r="AX1275" s="41">
        <f t="shared" si="766"/>
        <v>0.11225296442687747</v>
      </c>
      <c r="AY1275" s="41">
        <f t="shared" si="767"/>
        <v>6.0869565217391307E-2</v>
      </c>
      <c r="AZ1275" s="41">
        <f t="shared" si="768"/>
        <v>1.6600790513833993E-2</v>
      </c>
      <c r="BA1275" s="41">
        <f t="shared" si="769"/>
        <v>2.3715415019762848E-3</v>
      </c>
      <c r="BB1275" s="41">
        <f t="shared" si="770"/>
        <v>5.7707509881422925E-2</v>
      </c>
      <c r="BC1275" s="41">
        <f t="shared" si="771"/>
        <v>0</v>
      </c>
      <c r="BD1275" s="41">
        <f t="shared" si="772"/>
        <v>0.99130434782608701</v>
      </c>
      <c r="BE1275" s="41">
        <f t="shared" si="773"/>
        <v>7.1146245059288534E-3</v>
      </c>
      <c r="BF1275" s="41">
        <f t="shared" si="774"/>
        <v>1.5810276679841897E-3</v>
      </c>
      <c r="BG1275" s="41">
        <f t="shared" si="775"/>
        <v>0.57233201581027671</v>
      </c>
      <c r="BH1275" s="41">
        <f t="shared" si="776"/>
        <v>0.28537549407114626</v>
      </c>
      <c r="BI1275" s="41">
        <f t="shared" si="777"/>
        <v>0.14229249011857709</v>
      </c>
      <c r="BJ1275" s="41">
        <f t="shared" si="778"/>
        <v>0</v>
      </c>
      <c r="BK1275" s="41">
        <f t="shared" si="779"/>
        <v>9.2490118577075092E-2</v>
      </c>
      <c r="BL1275" s="41">
        <f t="shared" si="780"/>
        <v>0</v>
      </c>
      <c r="BM1275" s="41">
        <f t="shared" si="781"/>
        <v>4.9011857707509883E-2</v>
      </c>
      <c r="BN1275" s="41">
        <f t="shared" si="782"/>
        <v>0.85849802371541506</v>
      </c>
      <c r="BO1275" s="41">
        <f t="shared" si="783"/>
        <v>1.5810276679841897E-3</v>
      </c>
      <c r="BP1275" s="41">
        <f t="shared" si="784"/>
        <v>0.99762845849802373</v>
      </c>
      <c r="BQ1275" s="41">
        <f t="shared" si="785"/>
        <v>7.9051383399209485E-4</v>
      </c>
      <c r="BR1275" s="41">
        <f t="shared" si="786"/>
        <v>0</v>
      </c>
      <c r="BS1275" s="41">
        <f t="shared" si="787"/>
        <v>0.46086956521739131</v>
      </c>
      <c r="BT1275" s="41">
        <f t="shared" si="788"/>
        <v>0.53913043478260869</v>
      </c>
      <c r="BU1275" s="41">
        <f t="shared" si="789"/>
        <v>0</v>
      </c>
      <c r="BV1275" s="41">
        <f t="shared" si="790"/>
        <v>0</v>
      </c>
      <c r="BW1275" s="41">
        <f t="shared" si="791"/>
        <v>1</v>
      </c>
      <c r="BX1275" s="41" t="str">
        <f t="shared" si="758"/>
        <v>2016Licensed practical nursesNew Brunswick</v>
      </c>
      <c r="BY1275" s="51">
        <f>VLOOKUP(BX1275,'%workplace'!$A$1:$F$381,6,FALSE)</f>
        <v>3139</v>
      </c>
      <c r="BZ1275" s="32">
        <f t="shared" si="759"/>
        <v>0.40299458426250401</v>
      </c>
    </row>
    <row r="1276" spans="1:78" s="8" customFormat="1" hidden="1" x14ac:dyDescent="0.2">
      <c r="A1276" s="8" t="str">
        <f t="shared" si="757"/>
        <v>2016Licensed practical nursesNew BrunswickHospital</v>
      </c>
      <c r="B1276" s="8" t="s">
        <v>3</v>
      </c>
      <c r="C1276" s="8" t="s">
        <v>17</v>
      </c>
      <c r="D1276" s="8" t="s">
        <v>10</v>
      </c>
      <c r="E1276" s="8">
        <v>2016</v>
      </c>
      <c r="F1276" s="8">
        <v>1433</v>
      </c>
      <c r="G1276" s="8">
        <v>205</v>
      </c>
      <c r="H1276" s="8">
        <v>0</v>
      </c>
      <c r="I1276" s="8">
        <v>194</v>
      </c>
      <c r="J1276" s="8">
        <v>200</v>
      </c>
      <c r="K1276" s="8">
        <v>224</v>
      </c>
      <c r="L1276" s="8">
        <v>236</v>
      </c>
      <c r="M1276" s="8">
        <v>214</v>
      </c>
      <c r="N1276" s="8">
        <v>229</v>
      </c>
      <c r="O1276" s="8">
        <v>143</v>
      </c>
      <c r="P1276" s="8">
        <v>92</v>
      </c>
      <c r="Q1276" s="8">
        <v>19</v>
      </c>
      <c r="R1276" s="8">
        <v>8</v>
      </c>
      <c r="S1276" s="8">
        <v>79</v>
      </c>
      <c r="T1276" s="8">
        <v>0</v>
      </c>
      <c r="U1276" s="8">
        <v>1628</v>
      </c>
      <c r="V1276" s="8">
        <v>6</v>
      </c>
      <c r="W1276" s="8">
        <v>4</v>
      </c>
      <c r="X1276" s="8">
        <v>838</v>
      </c>
      <c r="Y1276" s="8">
        <v>566</v>
      </c>
      <c r="Z1276" s="8">
        <v>234</v>
      </c>
      <c r="AA1276" s="8">
        <v>0</v>
      </c>
      <c r="AB1276" s="8">
        <v>17</v>
      </c>
      <c r="AC1276" s="8">
        <v>0</v>
      </c>
      <c r="AD1276" s="8">
        <v>130</v>
      </c>
      <c r="AE1276" s="8">
        <v>1491</v>
      </c>
      <c r="AF1276" s="8">
        <v>35</v>
      </c>
      <c r="AG1276" s="8">
        <v>1485</v>
      </c>
      <c r="AH1276" s="8">
        <v>118</v>
      </c>
      <c r="AI1276" s="8">
        <v>0</v>
      </c>
      <c r="AJ1276" s="8">
        <v>265</v>
      </c>
      <c r="AK1276" s="8">
        <v>1373</v>
      </c>
      <c r="AL1276" s="8">
        <v>0</v>
      </c>
      <c r="AM1276" s="8">
        <v>0</v>
      </c>
      <c r="AN1276" s="8">
        <v>1638</v>
      </c>
      <c r="AO1276" s="41">
        <f t="shared" si="792"/>
        <v>0.87484737484737485</v>
      </c>
      <c r="AP1276" s="41">
        <f t="shared" si="793"/>
        <v>0.12515262515262515</v>
      </c>
      <c r="AQ1276" s="41">
        <f t="shared" si="794"/>
        <v>0</v>
      </c>
      <c r="AR1276" s="41">
        <f t="shared" si="760"/>
        <v>0.11843711843711843</v>
      </c>
      <c r="AS1276" s="41">
        <f t="shared" si="761"/>
        <v>0.1221001221001221</v>
      </c>
      <c r="AT1276" s="41">
        <f t="shared" si="762"/>
        <v>0.13675213675213677</v>
      </c>
      <c r="AU1276" s="41">
        <f t="shared" si="763"/>
        <v>0.14407814407814407</v>
      </c>
      <c r="AV1276" s="41">
        <f t="shared" si="764"/>
        <v>0.13064713064713065</v>
      </c>
      <c r="AW1276" s="41">
        <f t="shared" si="765"/>
        <v>0.13980463980463981</v>
      </c>
      <c r="AX1276" s="41">
        <f t="shared" si="766"/>
        <v>8.7301587301587297E-2</v>
      </c>
      <c r="AY1276" s="41">
        <f t="shared" si="767"/>
        <v>5.6166056166056168E-2</v>
      </c>
      <c r="AZ1276" s="41">
        <f t="shared" si="768"/>
        <v>1.15995115995116E-2</v>
      </c>
      <c r="BA1276" s="41">
        <f t="shared" si="769"/>
        <v>4.884004884004884E-3</v>
      </c>
      <c r="BB1276" s="41">
        <f t="shared" si="770"/>
        <v>4.8229548229548232E-2</v>
      </c>
      <c r="BC1276" s="41">
        <f t="shared" si="771"/>
        <v>0</v>
      </c>
      <c r="BD1276" s="41">
        <f t="shared" si="772"/>
        <v>0.99389499389499392</v>
      </c>
      <c r="BE1276" s="41">
        <f t="shared" si="773"/>
        <v>3.663003663003663E-3</v>
      </c>
      <c r="BF1276" s="41">
        <f t="shared" si="774"/>
        <v>2.442002442002442E-3</v>
      </c>
      <c r="BG1276" s="41">
        <f t="shared" si="775"/>
        <v>0.51159951159951156</v>
      </c>
      <c r="BH1276" s="41">
        <f t="shared" si="776"/>
        <v>0.34554334554334554</v>
      </c>
      <c r="BI1276" s="41">
        <f t="shared" si="777"/>
        <v>0.14285714285714285</v>
      </c>
      <c r="BJ1276" s="41">
        <f t="shared" si="778"/>
        <v>0</v>
      </c>
      <c r="BK1276" s="41">
        <f t="shared" si="779"/>
        <v>1.0378510378510378E-2</v>
      </c>
      <c r="BL1276" s="41">
        <f t="shared" si="780"/>
        <v>0</v>
      </c>
      <c r="BM1276" s="41">
        <f t="shared" si="781"/>
        <v>7.9365079365079361E-2</v>
      </c>
      <c r="BN1276" s="41">
        <f t="shared" si="782"/>
        <v>0.91025641025641024</v>
      </c>
      <c r="BO1276" s="41">
        <f t="shared" si="783"/>
        <v>2.1367521367521368E-2</v>
      </c>
      <c r="BP1276" s="41">
        <f t="shared" si="784"/>
        <v>0.90659340659340659</v>
      </c>
      <c r="BQ1276" s="41">
        <f t="shared" si="785"/>
        <v>7.2039072039072033E-2</v>
      </c>
      <c r="BR1276" s="41">
        <f t="shared" si="786"/>
        <v>0</v>
      </c>
      <c r="BS1276" s="41">
        <f t="shared" si="787"/>
        <v>0.16178266178266179</v>
      </c>
      <c r="BT1276" s="41">
        <f t="shared" si="788"/>
        <v>0.83821733821733824</v>
      </c>
      <c r="BU1276" s="41">
        <f t="shared" si="789"/>
        <v>0</v>
      </c>
      <c r="BV1276" s="41">
        <f t="shared" si="790"/>
        <v>0</v>
      </c>
      <c r="BW1276" s="41">
        <f t="shared" si="791"/>
        <v>1</v>
      </c>
      <c r="BX1276" s="41" t="str">
        <f t="shared" si="758"/>
        <v>2016Licensed practical nursesNew Brunswick</v>
      </c>
      <c r="BY1276" s="51">
        <f>VLOOKUP(BX1276,'%workplace'!$A$1:$F$381,6,FALSE)</f>
        <v>3139</v>
      </c>
      <c r="BZ1276" s="32">
        <f t="shared" si="759"/>
        <v>0.5218222363810131</v>
      </c>
    </row>
    <row r="1277" spans="1:78" s="8" customFormat="1" hidden="1" x14ac:dyDescent="0.2">
      <c r="A1277" s="8" t="str">
        <f t="shared" si="757"/>
        <v>2016Licensed practical nursesNew BrunswickOther places of work</v>
      </c>
      <c r="B1277" s="8" t="s">
        <v>3</v>
      </c>
      <c r="C1277" s="8" t="s">
        <v>17</v>
      </c>
      <c r="D1277" s="8" t="s">
        <v>13</v>
      </c>
      <c r="E1277" s="8">
        <v>2016</v>
      </c>
      <c r="F1277" s="8">
        <v>56</v>
      </c>
      <c r="G1277" s="8">
        <v>8</v>
      </c>
      <c r="H1277" s="8">
        <v>0</v>
      </c>
      <c r="I1277" s="8">
        <v>4</v>
      </c>
      <c r="J1277" s="8">
        <v>7</v>
      </c>
      <c r="K1277" s="8">
        <v>12</v>
      </c>
      <c r="L1277" s="8">
        <v>8</v>
      </c>
      <c r="M1277" s="8">
        <v>11</v>
      </c>
      <c r="N1277" s="8">
        <v>6</v>
      </c>
      <c r="O1277" s="8">
        <v>4</v>
      </c>
      <c r="P1277" s="8">
        <v>6</v>
      </c>
      <c r="Q1277" s="8">
        <v>3</v>
      </c>
      <c r="R1277" s="8">
        <v>0</v>
      </c>
      <c r="S1277" s="8">
        <v>3</v>
      </c>
      <c r="T1277" s="8">
        <v>0</v>
      </c>
      <c r="U1277" s="8">
        <v>62</v>
      </c>
      <c r="V1277" s="8">
        <v>2</v>
      </c>
      <c r="W1277" s="8">
        <v>0</v>
      </c>
      <c r="X1277" s="8">
        <v>40</v>
      </c>
      <c r="Y1277" s="8">
        <v>18</v>
      </c>
      <c r="Z1277" s="8">
        <v>6</v>
      </c>
      <c r="AA1277" s="8">
        <v>0</v>
      </c>
      <c r="AB1277" s="8">
        <v>4</v>
      </c>
      <c r="AC1277" s="8">
        <v>0</v>
      </c>
      <c r="AD1277" s="8">
        <v>43</v>
      </c>
      <c r="AE1277" s="8">
        <v>17</v>
      </c>
      <c r="AF1277" s="8">
        <v>10</v>
      </c>
      <c r="AG1277" s="8">
        <v>29</v>
      </c>
      <c r="AH1277" s="8">
        <v>25</v>
      </c>
      <c r="AI1277" s="8">
        <v>0</v>
      </c>
      <c r="AJ1277" s="8">
        <v>16</v>
      </c>
      <c r="AK1277" s="8">
        <v>48</v>
      </c>
      <c r="AL1277" s="8">
        <v>0</v>
      </c>
      <c r="AM1277" s="8">
        <v>0</v>
      </c>
      <c r="AN1277" s="8">
        <v>64</v>
      </c>
      <c r="AO1277" s="41">
        <f t="shared" si="792"/>
        <v>0.875</v>
      </c>
      <c r="AP1277" s="41">
        <f t="shared" si="793"/>
        <v>0.125</v>
      </c>
      <c r="AQ1277" s="41">
        <f t="shared" si="794"/>
        <v>0</v>
      </c>
      <c r="AR1277" s="41">
        <f t="shared" si="760"/>
        <v>6.25E-2</v>
      </c>
      <c r="AS1277" s="41">
        <f t="shared" si="761"/>
        <v>0.109375</v>
      </c>
      <c r="AT1277" s="41">
        <f t="shared" si="762"/>
        <v>0.1875</v>
      </c>
      <c r="AU1277" s="41">
        <f t="shared" si="763"/>
        <v>0.125</v>
      </c>
      <c r="AV1277" s="41">
        <f t="shared" si="764"/>
        <v>0.171875</v>
      </c>
      <c r="AW1277" s="41">
        <f t="shared" si="765"/>
        <v>9.375E-2</v>
      </c>
      <c r="AX1277" s="41">
        <f t="shared" si="766"/>
        <v>6.25E-2</v>
      </c>
      <c r="AY1277" s="41">
        <f t="shared" si="767"/>
        <v>9.375E-2</v>
      </c>
      <c r="AZ1277" s="41">
        <f t="shared" si="768"/>
        <v>4.6875E-2</v>
      </c>
      <c r="BA1277" s="41">
        <f t="shared" si="769"/>
        <v>0</v>
      </c>
      <c r="BB1277" s="41">
        <f t="shared" si="770"/>
        <v>4.6875E-2</v>
      </c>
      <c r="BC1277" s="41">
        <f t="shared" si="771"/>
        <v>0</v>
      </c>
      <c r="BD1277" s="41">
        <f t="shared" si="772"/>
        <v>0.96875</v>
      </c>
      <c r="BE1277" s="41">
        <f t="shared" si="773"/>
        <v>3.125E-2</v>
      </c>
      <c r="BF1277" s="41">
        <f t="shared" si="774"/>
        <v>0</v>
      </c>
      <c r="BG1277" s="41">
        <f t="shared" si="775"/>
        <v>0.625</v>
      </c>
      <c r="BH1277" s="41">
        <f t="shared" si="776"/>
        <v>0.28125</v>
      </c>
      <c r="BI1277" s="41">
        <f t="shared" si="777"/>
        <v>9.375E-2</v>
      </c>
      <c r="BJ1277" s="41">
        <f t="shared" si="778"/>
        <v>0</v>
      </c>
      <c r="BK1277" s="41">
        <f t="shared" si="779"/>
        <v>6.25E-2</v>
      </c>
      <c r="BL1277" s="41">
        <f t="shared" si="780"/>
        <v>0</v>
      </c>
      <c r="BM1277" s="41">
        <f t="shared" si="781"/>
        <v>0.671875</v>
      </c>
      <c r="BN1277" s="41">
        <f t="shared" si="782"/>
        <v>0.265625</v>
      </c>
      <c r="BO1277" s="41">
        <f t="shared" si="783"/>
        <v>0.15625</v>
      </c>
      <c r="BP1277" s="41">
        <f t="shared" si="784"/>
        <v>0.453125</v>
      </c>
      <c r="BQ1277" s="41">
        <f t="shared" si="785"/>
        <v>0.390625</v>
      </c>
      <c r="BR1277" s="41">
        <f t="shared" si="786"/>
        <v>0</v>
      </c>
      <c r="BS1277" s="41">
        <f t="shared" si="787"/>
        <v>0.25</v>
      </c>
      <c r="BT1277" s="41">
        <f t="shared" si="788"/>
        <v>0.75</v>
      </c>
      <c r="BU1277" s="41">
        <f t="shared" si="789"/>
        <v>0</v>
      </c>
      <c r="BV1277" s="41">
        <f t="shared" si="790"/>
        <v>0</v>
      </c>
      <c r="BW1277" s="41">
        <f t="shared" si="791"/>
        <v>1</v>
      </c>
      <c r="BX1277" s="41" t="str">
        <f t="shared" si="758"/>
        <v>2016Licensed practical nursesNew Brunswick</v>
      </c>
      <c r="BY1277" s="51">
        <f>VLOOKUP(BX1277,'%workplace'!$A$1:$F$381,6,FALSE)</f>
        <v>3139</v>
      </c>
      <c r="BZ1277" s="32">
        <f t="shared" si="759"/>
        <v>2.0388658808537751E-2</v>
      </c>
    </row>
    <row r="1278" spans="1:78" s="8" customFormat="1" hidden="1" x14ac:dyDescent="0.2">
      <c r="A1278" s="8" t="str">
        <f t="shared" si="757"/>
        <v>2016Licensed practical nursesQuebecAll places of work</v>
      </c>
      <c r="B1278" s="8" t="s">
        <v>3</v>
      </c>
      <c r="C1278" s="8" t="s">
        <v>18</v>
      </c>
      <c r="D1278" s="8" t="s">
        <v>9</v>
      </c>
      <c r="E1278" s="8">
        <v>2016</v>
      </c>
      <c r="F1278" s="8">
        <v>22157</v>
      </c>
      <c r="G1278" s="8">
        <v>2463</v>
      </c>
      <c r="H1278" s="8">
        <v>0</v>
      </c>
      <c r="I1278" s="8">
        <v>3199</v>
      </c>
      <c r="J1278" s="8">
        <v>3473</v>
      </c>
      <c r="K1278" s="8">
        <v>3704</v>
      </c>
      <c r="L1278" s="8">
        <v>3595</v>
      </c>
      <c r="M1278" s="8">
        <v>3296</v>
      </c>
      <c r="N1278" s="8">
        <v>2967</v>
      </c>
      <c r="O1278" s="8">
        <v>2189</v>
      </c>
      <c r="P1278" s="8">
        <v>783</v>
      </c>
      <c r="Q1278" s="8">
        <v>212</v>
      </c>
      <c r="R1278" s="8">
        <v>48</v>
      </c>
      <c r="S1278" s="8">
        <v>1154</v>
      </c>
      <c r="T1278" s="8">
        <v>0</v>
      </c>
      <c r="U1278" s="8">
        <v>24587</v>
      </c>
      <c r="V1278" s="8">
        <v>17</v>
      </c>
      <c r="W1278" s="8">
        <v>16</v>
      </c>
      <c r="X1278" s="8">
        <v>10043</v>
      </c>
      <c r="Y1278" s="8">
        <v>12272</v>
      </c>
      <c r="Z1278" s="8">
        <v>2305</v>
      </c>
      <c r="AA1278" s="8">
        <v>0</v>
      </c>
      <c r="AB1278" s="8">
        <v>0</v>
      </c>
      <c r="AC1278" s="8">
        <v>0</v>
      </c>
      <c r="AD1278" s="8">
        <v>956</v>
      </c>
      <c r="AE1278" s="8">
        <v>23664</v>
      </c>
      <c r="AF1278" s="8">
        <v>178</v>
      </c>
      <c r="AG1278" s="8">
        <v>24021</v>
      </c>
      <c r="AH1278" s="8">
        <v>418</v>
      </c>
      <c r="AI1278" s="8">
        <v>0</v>
      </c>
      <c r="AJ1278" s="8">
        <v>1931</v>
      </c>
      <c r="AK1278" s="8">
        <v>22689</v>
      </c>
      <c r="AL1278" s="8">
        <v>3</v>
      </c>
      <c r="AM1278" s="8">
        <v>0</v>
      </c>
      <c r="AN1278" s="8">
        <v>24620</v>
      </c>
      <c r="AO1278" s="41">
        <f t="shared" si="792"/>
        <v>0.89995938261575958</v>
      </c>
      <c r="AP1278" s="41">
        <f t="shared" si="793"/>
        <v>0.10004061738424046</v>
      </c>
      <c r="AQ1278" s="41">
        <f t="shared" si="794"/>
        <v>0</v>
      </c>
      <c r="AR1278" s="41">
        <f t="shared" si="760"/>
        <v>0.12993501218521528</v>
      </c>
      <c r="AS1278" s="41">
        <f t="shared" si="761"/>
        <v>0.14106417546709993</v>
      </c>
      <c r="AT1278" s="41">
        <f t="shared" si="762"/>
        <v>0.150446791226645</v>
      </c>
      <c r="AU1278" s="41">
        <f t="shared" si="763"/>
        <v>0.14601949634443542</v>
      </c>
      <c r="AV1278" s="41">
        <f t="shared" si="764"/>
        <v>0.13387489845653941</v>
      </c>
      <c r="AW1278" s="41">
        <f t="shared" si="765"/>
        <v>0.12051177904142973</v>
      </c>
      <c r="AX1278" s="41">
        <f t="shared" si="766"/>
        <v>8.8911454102355805E-2</v>
      </c>
      <c r="AY1278" s="41">
        <f t="shared" si="767"/>
        <v>3.1803411860276201E-2</v>
      </c>
      <c r="AZ1278" s="41">
        <f t="shared" si="768"/>
        <v>8.6108854589764423E-3</v>
      </c>
      <c r="BA1278" s="41">
        <f t="shared" si="769"/>
        <v>1.9496344435418359E-3</v>
      </c>
      <c r="BB1278" s="41">
        <f t="shared" si="770"/>
        <v>4.6872461413484973E-2</v>
      </c>
      <c r="BC1278" s="41">
        <f t="shared" si="771"/>
        <v>0</v>
      </c>
      <c r="BD1278" s="41">
        <f t="shared" si="772"/>
        <v>0.998659626320065</v>
      </c>
      <c r="BE1278" s="41">
        <f t="shared" si="773"/>
        <v>6.9049553208773353E-4</v>
      </c>
      <c r="BF1278" s="41">
        <f t="shared" si="774"/>
        <v>6.4987814784727858E-4</v>
      </c>
      <c r="BG1278" s="41">
        <f t="shared" si="775"/>
        <v>0.40792038992688873</v>
      </c>
      <c r="BH1278" s="41">
        <f t="shared" si="776"/>
        <v>0.4984565393988627</v>
      </c>
      <c r="BI1278" s="41">
        <f t="shared" si="777"/>
        <v>9.3623070674248576E-2</v>
      </c>
      <c r="BJ1278" s="41">
        <f t="shared" si="778"/>
        <v>0</v>
      </c>
      <c r="BK1278" s="41">
        <f t="shared" si="779"/>
        <v>0</v>
      </c>
      <c r="BL1278" s="41">
        <f t="shared" si="780"/>
        <v>0</v>
      </c>
      <c r="BM1278" s="41">
        <f t="shared" si="781"/>
        <v>3.8830219333874899E-2</v>
      </c>
      <c r="BN1278" s="41">
        <f t="shared" si="782"/>
        <v>0.96116978066612513</v>
      </c>
      <c r="BO1278" s="41">
        <f t="shared" si="783"/>
        <v>7.2298943948009746E-3</v>
      </c>
      <c r="BP1278" s="41">
        <f t="shared" si="784"/>
        <v>0.97567018683996753</v>
      </c>
      <c r="BQ1278" s="41">
        <f t="shared" si="785"/>
        <v>1.6978066612510154E-2</v>
      </c>
      <c r="BR1278" s="41">
        <f t="shared" si="786"/>
        <v>0</v>
      </c>
      <c r="BS1278" s="41">
        <f t="shared" si="787"/>
        <v>7.8432168968318436E-2</v>
      </c>
      <c r="BT1278" s="41">
        <f t="shared" si="788"/>
        <v>0.92156783103168161</v>
      </c>
      <c r="BU1278" s="41">
        <f t="shared" si="789"/>
        <v>1.2185215272136474E-4</v>
      </c>
      <c r="BV1278" s="41">
        <f t="shared" si="790"/>
        <v>0</v>
      </c>
      <c r="BW1278" s="41">
        <f t="shared" si="791"/>
        <v>1</v>
      </c>
      <c r="BX1278" s="41" t="str">
        <f t="shared" si="758"/>
        <v>2016Licensed practical nursesQuebec</v>
      </c>
      <c r="BY1278" s="51">
        <f>VLOOKUP(BX1278,'%workplace'!$A$1:$F$381,6,FALSE)</f>
        <v>24620</v>
      </c>
      <c r="BZ1278" s="32">
        <f t="shared" si="759"/>
        <v>1</v>
      </c>
    </row>
    <row r="1279" spans="1:78" s="8" customFormat="1" hidden="1" x14ac:dyDescent="0.2">
      <c r="A1279" s="8" t="str">
        <f t="shared" si="757"/>
        <v>2016Licensed practical nursesQuebecCommunity health</v>
      </c>
      <c r="B1279" s="8" t="s">
        <v>3</v>
      </c>
      <c r="C1279" s="8" t="s">
        <v>18</v>
      </c>
      <c r="D1279" s="8" t="s">
        <v>11</v>
      </c>
      <c r="E1279" s="8">
        <v>2016</v>
      </c>
      <c r="F1279" s="8">
        <v>450</v>
      </c>
      <c r="G1279" s="8">
        <v>26</v>
      </c>
      <c r="H1279" s="8">
        <v>0</v>
      </c>
      <c r="I1279" s="8">
        <v>60</v>
      </c>
      <c r="J1279" s="8">
        <v>87</v>
      </c>
      <c r="K1279" s="8">
        <v>89</v>
      </c>
      <c r="L1279" s="8">
        <v>71</v>
      </c>
      <c r="M1279" s="8">
        <v>58</v>
      </c>
      <c r="N1279" s="8">
        <v>31</v>
      </c>
      <c r="O1279" s="8">
        <v>37</v>
      </c>
      <c r="P1279" s="8">
        <v>11</v>
      </c>
      <c r="Q1279" s="8">
        <v>10</v>
      </c>
      <c r="R1279" s="8">
        <v>8</v>
      </c>
      <c r="S1279" s="8">
        <v>14</v>
      </c>
      <c r="T1279" s="8">
        <v>0</v>
      </c>
      <c r="U1279" s="8">
        <v>473</v>
      </c>
      <c r="V1279" s="8">
        <v>1</v>
      </c>
      <c r="W1279" s="8">
        <v>2</v>
      </c>
      <c r="X1279" s="8">
        <v>252</v>
      </c>
      <c r="Y1279" s="8">
        <v>182</v>
      </c>
      <c r="Z1279" s="8">
        <v>42</v>
      </c>
      <c r="AA1279" s="8">
        <v>0</v>
      </c>
      <c r="AB1279" s="8">
        <v>0</v>
      </c>
      <c r="AC1279" s="8">
        <v>0</v>
      </c>
      <c r="AD1279" s="8">
        <v>9</v>
      </c>
      <c r="AE1279" s="8">
        <v>467</v>
      </c>
      <c r="AF1279" s="8">
        <v>1</v>
      </c>
      <c r="AG1279" s="8">
        <v>475</v>
      </c>
      <c r="AH1279" s="8">
        <v>0</v>
      </c>
      <c r="AI1279" s="8">
        <v>0</v>
      </c>
      <c r="AJ1279" s="8">
        <v>21</v>
      </c>
      <c r="AK1279" s="8">
        <v>455</v>
      </c>
      <c r="AL1279" s="8">
        <v>0</v>
      </c>
      <c r="AM1279" s="8">
        <v>0</v>
      </c>
      <c r="AN1279" s="8">
        <v>476</v>
      </c>
      <c r="AO1279" s="41">
        <f t="shared" si="792"/>
        <v>0.94537815126050417</v>
      </c>
      <c r="AP1279" s="41">
        <f t="shared" si="793"/>
        <v>5.4621848739495799E-2</v>
      </c>
      <c r="AQ1279" s="41">
        <f t="shared" si="794"/>
        <v>0</v>
      </c>
      <c r="AR1279" s="41">
        <f t="shared" si="760"/>
        <v>0.12605042016806722</v>
      </c>
      <c r="AS1279" s="41">
        <f t="shared" si="761"/>
        <v>0.18277310924369747</v>
      </c>
      <c r="AT1279" s="41">
        <f t="shared" si="762"/>
        <v>0.18697478991596639</v>
      </c>
      <c r="AU1279" s="41">
        <f t="shared" si="763"/>
        <v>0.14915966386554622</v>
      </c>
      <c r="AV1279" s="41">
        <f t="shared" si="764"/>
        <v>0.12184873949579832</v>
      </c>
      <c r="AW1279" s="41">
        <f t="shared" si="765"/>
        <v>6.5126050420168072E-2</v>
      </c>
      <c r="AX1279" s="41">
        <f t="shared" si="766"/>
        <v>7.7731092436974791E-2</v>
      </c>
      <c r="AY1279" s="41">
        <f t="shared" si="767"/>
        <v>2.3109243697478993E-2</v>
      </c>
      <c r="AZ1279" s="41">
        <f t="shared" si="768"/>
        <v>2.100840336134454E-2</v>
      </c>
      <c r="BA1279" s="41">
        <f t="shared" si="769"/>
        <v>1.680672268907563E-2</v>
      </c>
      <c r="BB1279" s="41">
        <f t="shared" si="770"/>
        <v>2.9411764705882353E-2</v>
      </c>
      <c r="BC1279" s="41">
        <f t="shared" si="771"/>
        <v>0</v>
      </c>
      <c r="BD1279" s="41">
        <f t="shared" si="772"/>
        <v>0.99369747899159666</v>
      </c>
      <c r="BE1279" s="41">
        <f t="shared" si="773"/>
        <v>2.1008403361344537E-3</v>
      </c>
      <c r="BF1279" s="41">
        <f t="shared" si="774"/>
        <v>4.2016806722689074E-3</v>
      </c>
      <c r="BG1279" s="41">
        <f t="shared" si="775"/>
        <v>0.52941176470588236</v>
      </c>
      <c r="BH1279" s="41">
        <f t="shared" si="776"/>
        <v>0.38235294117647056</v>
      </c>
      <c r="BI1279" s="41">
        <f t="shared" si="777"/>
        <v>8.8235294117647065E-2</v>
      </c>
      <c r="BJ1279" s="41">
        <f t="shared" si="778"/>
        <v>0</v>
      </c>
      <c r="BK1279" s="41">
        <f t="shared" si="779"/>
        <v>0</v>
      </c>
      <c r="BL1279" s="41">
        <f t="shared" si="780"/>
        <v>0</v>
      </c>
      <c r="BM1279" s="41">
        <f t="shared" si="781"/>
        <v>1.8907563025210083E-2</v>
      </c>
      <c r="BN1279" s="41">
        <f t="shared" si="782"/>
        <v>0.98109243697478987</v>
      </c>
      <c r="BO1279" s="41">
        <f t="shared" si="783"/>
        <v>2.1008403361344537E-3</v>
      </c>
      <c r="BP1279" s="41">
        <f t="shared" si="784"/>
        <v>0.99789915966386555</v>
      </c>
      <c r="BQ1279" s="41">
        <f t="shared" si="785"/>
        <v>0</v>
      </c>
      <c r="BR1279" s="41">
        <f t="shared" si="786"/>
        <v>0</v>
      </c>
      <c r="BS1279" s="41">
        <f t="shared" si="787"/>
        <v>4.4117647058823532E-2</v>
      </c>
      <c r="BT1279" s="41">
        <f t="shared" si="788"/>
        <v>0.95588235294117652</v>
      </c>
      <c r="BU1279" s="41">
        <f t="shared" si="789"/>
        <v>0</v>
      </c>
      <c r="BV1279" s="41">
        <f t="shared" si="790"/>
        <v>0</v>
      </c>
      <c r="BW1279" s="41">
        <f t="shared" si="791"/>
        <v>1</v>
      </c>
      <c r="BX1279" s="41" t="str">
        <f t="shared" si="758"/>
        <v>2016Licensed practical nursesQuebec</v>
      </c>
      <c r="BY1279" s="51">
        <f>VLOOKUP(BX1279,'%workplace'!$A$1:$F$381,6,FALSE)</f>
        <v>24620</v>
      </c>
      <c r="BZ1279" s="32">
        <f t="shared" si="759"/>
        <v>1.9333874898456539E-2</v>
      </c>
    </row>
    <row r="1280" spans="1:78" s="8" customFormat="1" hidden="1" x14ac:dyDescent="0.2">
      <c r="A1280" s="8" t="str">
        <f t="shared" si="757"/>
        <v>2016Licensed practical nursesQuebecNursing home/long-term care</v>
      </c>
      <c r="B1280" s="8" t="s">
        <v>3</v>
      </c>
      <c r="C1280" s="8" t="s">
        <v>18</v>
      </c>
      <c r="D1280" s="8" t="s">
        <v>12</v>
      </c>
      <c r="E1280" s="8">
        <v>2016</v>
      </c>
      <c r="F1280" s="8">
        <v>3865</v>
      </c>
      <c r="G1280" s="8">
        <v>369</v>
      </c>
      <c r="H1280" s="8">
        <v>0</v>
      </c>
      <c r="I1280" s="8">
        <v>536</v>
      </c>
      <c r="J1280" s="8">
        <v>475</v>
      </c>
      <c r="K1280" s="8">
        <v>596</v>
      </c>
      <c r="L1280" s="8">
        <v>642</v>
      </c>
      <c r="M1280" s="8">
        <v>591</v>
      </c>
      <c r="N1280" s="8">
        <v>480</v>
      </c>
      <c r="O1280" s="8">
        <v>360</v>
      </c>
      <c r="P1280" s="8">
        <v>215</v>
      </c>
      <c r="Q1280" s="8">
        <v>62</v>
      </c>
      <c r="R1280" s="8">
        <v>24</v>
      </c>
      <c r="S1280" s="8">
        <v>253</v>
      </c>
      <c r="T1280" s="8">
        <v>0</v>
      </c>
      <c r="U1280" s="8">
        <v>4225</v>
      </c>
      <c r="V1280" s="8">
        <v>6</v>
      </c>
      <c r="W1280" s="8">
        <v>3</v>
      </c>
      <c r="X1280" s="8">
        <v>1715</v>
      </c>
      <c r="Y1280" s="8">
        <v>2091</v>
      </c>
      <c r="Z1280" s="8">
        <v>428</v>
      </c>
      <c r="AA1280" s="8">
        <v>0</v>
      </c>
      <c r="AB1280" s="8">
        <v>0</v>
      </c>
      <c r="AC1280" s="8">
        <v>0</v>
      </c>
      <c r="AD1280" s="8">
        <v>133</v>
      </c>
      <c r="AE1280" s="8">
        <v>4101</v>
      </c>
      <c r="AF1280" s="8">
        <v>25</v>
      </c>
      <c r="AG1280" s="8">
        <v>4209</v>
      </c>
      <c r="AH1280" s="8">
        <v>0</v>
      </c>
      <c r="AI1280" s="8">
        <v>0</v>
      </c>
      <c r="AJ1280" s="8">
        <v>431</v>
      </c>
      <c r="AK1280" s="8">
        <v>3803</v>
      </c>
      <c r="AL1280" s="8">
        <v>0</v>
      </c>
      <c r="AM1280" s="8">
        <v>0</v>
      </c>
      <c r="AN1280" s="8">
        <v>4234</v>
      </c>
      <c r="AO1280" s="41">
        <f t="shared" si="792"/>
        <v>0.91284837033538024</v>
      </c>
      <c r="AP1280" s="41">
        <f t="shared" si="793"/>
        <v>8.7151629664619742E-2</v>
      </c>
      <c r="AQ1280" s="41">
        <f t="shared" si="794"/>
        <v>0</v>
      </c>
      <c r="AR1280" s="41">
        <f t="shared" si="760"/>
        <v>0.12659423712801135</v>
      </c>
      <c r="AS1280" s="41">
        <f t="shared" si="761"/>
        <v>0.11218705715635333</v>
      </c>
      <c r="AT1280" s="41">
        <f t="shared" si="762"/>
        <v>0.14076523382144543</v>
      </c>
      <c r="AU1280" s="41">
        <f t="shared" si="763"/>
        <v>0.15162966461974492</v>
      </c>
      <c r="AV1280" s="41">
        <f t="shared" si="764"/>
        <v>0.13958431743032593</v>
      </c>
      <c r="AW1280" s="41">
        <f t="shared" si="765"/>
        <v>0.11336797354747284</v>
      </c>
      <c r="AX1280" s="41">
        <f t="shared" si="766"/>
        <v>8.5025980160604628E-2</v>
      </c>
      <c r="AY1280" s="41">
        <f t="shared" si="767"/>
        <v>5.0779404818138876E-2</v>
      </c>
      <c r="AZ1280" s="41">
        <f t="shared" si="768"/>
        <v>1.4643363249881908E-2</v>
      </c>
      <c r="BA1280" s="41">
        <f t="shared" si="769"/>
        <v>5.6683986773736423E-3</v>
      </c>
      <c r="BB1280" s="41">
        <f t="shared" si="770"/>
        <v>5.9754369390647141E-2</v>
      </c>
      <c r="BC1280" s="41">
        <f t="shared" si="771"/>
        <v>0</v>
      </c>
      <c r="BD1280" s="41">
        <f t="shared" si="772"/>
        <v>0.99787435049598483</v>
      </c>
      <c r="BE1280" s="41">
        <f t="shared" si="773"/>
        <v>1.4170996693434106E-3</v>
      </c>
      <c r="BF1280" s="41">
        <f t="shared" si="774"/>
        <v>7.0854983467170528E-4</v>
      </c>
      <c r="BG1280" s="41">
        <f t="shared" si="775"/>
        <v>0.40505432215399151</v>
      </c>
      <c r="BH1280" s="41">
        <f t="shared" si="776"/>
        <v>0.49385923476617855</v>
      </c>
      <c r="BI1280" s="41">
        <f t="shared" si="777"/>
        <v>0.10108644307982995</v>
      </c>
      <c r="BJ1280" s="41">
        <f t="shared" si="778"/>
        <v>0</v>
      </c>
      <c r="BK1280" s="41">
        <f t="shared" si="779"/>
        <v>0</v>
      </c>
      <c r="BL1280" s="41">
        <f t="shared" si="780"/>
        <v>0</v>
      </c>
      <c r="BM1280" s="41">
        <f t="shared" si="781"/>
        <v>3.1412376003778934E-2</v>
      </c>
      <c r="BN1280" s="41">
        <f t="shared" si="782"/>
        <v>0.96858762399622111</v>
      </c>
      <c r="BO1280" s="41">
        <f t="shared" si="783"/>
        <v>5.9045819555975437E-3</v>
      </c>
      <c r="BP1280" s="41">
        <f t="shared" si="784"/>
        <v>0.99409541804440249</v>
      </c>
      <c r="BQ1280" s="41">
        <f t="shared" si="785"/>
        <v>0</v>
      </c>
      <c r="BR1280" s="41">
        <f t="shared" si="786"/>
        <v>0</v>
      </c>
      <c r="BS1280" s="41">
        <f t="shared" si="787"/>
        <v>0.10179499291450166</v>
      </c>
      <c r="BT1280" s="41">
        <f t="shared" si="788"/>
        <v>0.89820500708549833</v>
      </c>
      <c r="BU1280" s="41">
        <f t="shared" si="789"/>
        <v>0</v>
      </c>
      <c r="BV1280" s="41">
        <f t="shared" si="790"/>
        <v>0</v>
      </c>
      <c r="BW1280" s="41">
        <f t="shared" si="791"/>
        <v>1</v>
      </c>
      <c r="BX1280" s="41" t="str">
        <f t="shared" si="758"/>
        <v>2016Licensed practical nursesQuebec</v>
      </c>
      <c r="BY1280" s="51">
        <f>VLOOKUP(BX1280,'%workplace'!$A$1:$F$381,6,FALSE)</f>
        <v>24620</v>
      </c>
      <c r="BZ1280" s="32">
        <f t="shared" si="759"/>
        <v>0.17197400487408612</v>
      </c>
    </row>
    <row r="1281" spans="1:78" s="8" customFormat="1" hidden="1" x14ac:dyDescent="0.2">
      <c r="A1281" s="8" t="str">
        <f t="shared" si="757"/>
        <v>2016Licensed practical nursesQuebecHospital</v>
      </c>
      <c r="B1281" s="8" t="s">
        <v>3</v>
      </c>
      <c r="C1281" s="8" t="s">
        <v>18</v>
      </c>
      <c r="D1281" s="8" t="s">
        <v>10</v>
      </c>
      <c r="E1281" s="8">
        <v>2016</v>
      </c>
      <c r="F1281" s="8">
        <v>14217</v>
      </c>
      <c r="G1281" s="8">
        <v>1606</v>
      </c>
      <c r="H1281" s="8">
        <v>0</v>
      </c>
      <c r="I1281" s="8">
        <v>2131</v>
      </c>
      <c r="J1281" s="8">
        <v>2367</v>
      </c>
      <c r="K1281" s="8">
        <v>2402</v>
      </c>
      <c r="L1281" s="8">
        <v>2217</v>
      </c>
      <c r="M1281" s="8">
        <v>2071</v>
      </c>
      <c r="N1281" s="8">
        <v>1953</v>
      </c>
      <c r="O1281" s="8">
        <v>1456</v>
      </c>
      <c r="P1281" s="8">
        <v>419</v>
      </c>
      <c r="Q1281" s="8">
        <v>84</v>
      </c>
      <c r="R1281" s="8">
        <v>7</v>
      </c>
      <c r="S1281" s="8">
        <v>716</v>
      </c>
      <c r="T1281" s="8">
        <v>0</v>
      </c>
      <c r="U1281" s="8">
        <v>15810</v>
      </c>
      <c r="V1281" s="8">
        <v>6</v>
      </c>
      <c r="W1281" s="8">
        <v>7</v>
      </c>
      <c r="X1281" s="8">
        <v>6432</v>
      </c>
      <c r="Y1281" s="8">
        <v>8425</v>
      </c>
      <c r="Z1281" s="8">
        <v>966</v>
      </c>
      <c r="AA1281" s="8">
        <v>0</v>
      </c>
      <c r="AB1281" s="8">
        <v>0</v>
      </c>
      <c r="AC1281" s="8">
        <v>0</v>
      </c>
      <c r="AD1281" s="8">
        <v>216</v>
      </c>
      <c r="AE1281" s="8">
        <v>15607</v>
      </c>
      <c r="AF1281" s="8">
        <v>21</v>
      </c>
      <c r="AG1281" s="8">
        <v>15796</v>
      </c>
      <c r="AH1281" s="8">
        <v>6</v>
      </c>
      <c r="AI1281" s="8">
        <v>0</v>
      </c>
      <c r="AJ1281" s="8">
        <v>1131</v>
      </c>
      <c r="AK1281" s="8">
        <v>14692</v>
      </c>
      <c r="AL1281" s="8">
        <v>0</v>
      </c>
      <c r="AM1281" s="8">
        <v>0</v>
      </c>
      <c r="AN1281" s="8">
        <v>15823</v>
      </c>
      <c r="AO1281" s="41">
        <f t="shared" si="792"/>
        <v>0.89850218037034701</v>
      </c>
      <c r="AP1281" s="41">
        <f t="shared" si="793"/>
        <v>0.10149781962965304</v>
      </c>
      <c r="AQ1281" s="41">
        <f t="shared" si="794"/>
        <v>0</v>
      </c>
      <c r="AR1281" s="41">
        <f t="shared" si="760"/>
        <v>0.13467736838778993</v>
      </c>
      <c r="AS1281" s="41">
        <f t="shared" si="761"/>
        <v>0.1495923655438286</v>
      </c>
      <c r="AT1281" s="41">
        <f t="shared" si="762"/>
        <v>0.15180433546103772</v>
      </c>
      <c r="AU1281" s="41">
        <f t="shared" si="763"/>
        <v>0.14011249447007521</v>
      </c>
      <c r="AV1281" s="41">
        <f t="shared" si="764"/>
        <v>0.13088541995828856</v>
      </c>
      <c r="AW1281" s="41">
        <f t="shared" si="765"/>
        <v>0.12342792138026923</v>
      </c>
      <c r="AX1281" s="41">
        <f t="shared" si="766"/>
        <v>9.2017948555899634E-2</v>
      </c>
      <c r="AY1281" s="41">
        <f t="shared" si="767"/>
        <v>2.6480439866017821E-2</v>
      </c>
      <c r="AZ1281" s="41">
        <f t="shared" si="768"/>
        <v>5.3087278013019025E-3</v>
      </c>
      <c r="BA1281" s="41">
        <f t="shared" si="769"/>
        <v>4.4239398344182517E-4</v>
      </c>
      <c r="BB1281" s="41">
        <f t="shared" si="770"/>
        <v>4.5250584592049545E-2</v>
      </c>
      <c r="BC1281" s="41">
        <f t="shared" si="771"/>
        <v>0</v>
      </c>
      <c r="BD1281" s="41">
        <f t="shared" si="772"/>
        <v>0.99917841117360806</v>
      </c>
      <c r="BE1281" s="41">
        <f t="shared" si="773"/>
        <v>3.7919484295013587E-4</v>
      </c>
      <c r="BF1281" s="41">
        <f t="shared" si="774"/>
        <v>4.4239398344182517E-4</v>
      </c>
      <c r="BG1281" s="41">
        <f t="shared" si="775"/>
        <v>0.40649687164254567</v>
      </c>
      <c r="BH1281" s="41">
        <f t="shared" si="776"/>
        <v>0.53245275864248243</v>
      </c>
      <c r="BI1281" s="41">
        <f t="shared" si="777"/>
        <v>6.1050369714971874E-2</v>
      </c>
      <c r="BJ1281" s="41">
        <f t="shared" si="778"/>
        <v>0</v>
      </c>
      <c r="BK1281" s="41">
        <f t="shared" si="779"/>
        <v>0</v>
      </c>
      <c r="BL1281" s="41">
        <f t="shared" si="780"/>
        <v>0</v>
      </c>
      <c r="BM1281" s="41">
        <f t="shared" si="781"/>
        <v>1.3651014346204892E-2</v>
      </c>
      <c r="BN1281" s="41">
        <f t="shared" si="782"/>
        <v>0.98634898565379514</v>
      </c>
      <c r="BO1281" s="41">
        <f t="shared" si="783"/>
        <v>1.3271819503254756E-3</v>
      </c>
      <c r="BP1281" s="41">
        <f t="shared" si="784"/>
        <v>0.99829362320672443</v>
      </c>
      <c r="BQ1281" s="41">
        <f t="shared" si="785"/>
        <v>3.7919484295013587E-4</v>
      </c>
      <c r="BR1281" s="41">
        <f t="shared" si="786"/>
        <v>0</v>
      </c>
      <c r="BS1281" s="41">
        <f t="shared" si="787"/>
        <v>7.1478227896100616E-2</v>
      </c>
      <c r="BT1281" s="41">
        <f t="shared" si="788"/>
        <v>0.92852177210389941</v>
      </c>
      <c r="BU1281" s="41">
        <f t="shared" si="789"/>
        <v>0</v>
      </c>
      <c r="BV1281" s="41">
        <f t="shared" si="790"/>
        <v>0</v>
      </c>
      <c r="BW1281" s="41">
        <f t="shared" si="791"/>
        <v>1</v>
      </c>
      <c r="BX1281" s="41" t="str">
        <f t="shared" si="758"/>
        <v>2016Licensed practical nursesQuebec</v>
      </c>
      <c r="BY1281" s="51">
        <f>VLOOKUP(BX1281,'%workplace'!$A$1:$F$381,6,FALSE)</f>
        <v>24620</v>
      </c>
      <c r="BZ1281" s="32">
        <f t="shared" si="759"/>
        <v>0.64268887083671811</v>
      </c>
    </row>
    <row r="1282" spans="1:78" s="8" customFormat="1" hidden="1" x14ac:dyDescent="0.2">
      <c r="A1282" s="8" t="str">
        <f t="shared" ref="A1282:A1345" si="795">CONCATENATE(E1282,B1282,C1282,D1282)</f>
        <v>2016Licensed practical nursesQuebecOther places of work</v>
      </c>
      <c r="B1282" s="8" t="s">
        <v>3</v>
      </c>
      <c r="C1282" s="8" t="s">
        <v>18</v>
      </c>
      <c r="D1282" s="8" t="s">
        <v>13</v>
      </c>
      <c r="E1282" s="8">
        <v>2016</v>
      </c>
      <c r="F1282" s="8">
        <v>3625</v>
      </c>
      <c r="G1282" s="8">
        <v>462</v>
      </c>
      <c r="H1282" s="8">
        <v>0</v>
      </c>
      <c r="I1282" s="8">
        <v>472</v>
      </c>
      <c r="J1282" s="8">
        <v>544</v>
      </c>
      <c r="K1282" s="8">
        <v>617</v>
      </c>
      <c r="L1282" s="8">
        <v>665</v>
      </c>
      <c r="M1282" s="8">
        <v>576</v>
      </c>
      <c r="N1282" s="8">
        <v>503</v>
      </c>
      <c r="O1282" s="8">
        <v>336</v>
      </c>
      <c r="P1282" s="8">
        <v>138</v>
      </c>
      <c r="Q1282" s="8">
        <v>56</v>
      </c>
      <c r="R1282" s="8">
        <v>9</v>
      </c>
      <c r="S1282" s="8">
        <v>171</v>
      </c>
      <c r="T1282" s="8">
        <v>0</v>
      </c>
      <c r="U1282" s="8">
        <v>4079</v>
      </c>
      <c r="V1282" s="8">
        <v>4</v>
      </c>
      <c r="W1282" s="8">
        <v>4</v>
      </c>
      <c r="X1282" s="8">
        <v>1644</v>
      </c>
      <c r="Y1282" s="8">
        <v>1574</v>
      </c>
      <c r="Z1282" s="8">
        <v>869</v>
      </c>
      <c r="AA1282" s="8">
        <v>0</v>
      </c>
      <c r="AB1282" s="8">
        <v>0</v>
      </c>
      <c r="AC1282" s="8">
        <v>0</v>
      </c>
      <c r="AD1282" s="8">
        <v>598</v>
      </c>
      <c r="AE1282" s="8">
        <v>3489</v>
      </c>
      <c r="AF1282" s="8">
        <v>131</v>
      </c>
      <c r="AG1282" s="8">
        <v>3541</v>
      </c>
      <c r="AH1282" s="8">
        <v>412</v>
      </c>
      <c r="AI1282" s="8">
        <v>0</v>
      </c>
      <c r="AJ1282" s="8">
        <v>348</v>
      </c>
      <c r="AK1282" s="8">
        <v>3739</v>
      </c>
      <c r="AL1282" s="8">
        <v>3</v>
      </c>
      <c r="AM1282" s="8">
        <v>0</v>
      </c>
      <c r="AN1282" s="8">
        <v>4087</v>
      </c>
      <c r="AO1282" s="41">
        <f t="shared" si="792"/>
        <v>0.8869586493760705</v>
      </c>
      <c r="AP1282" s="41">
        <f t="shared" si="793"/>
        <v>0.11304135062392953</v>
      </c>
      <c r="AQ1282" s="41">
        <f t="shared" si="794"/>
        <v>0</v>
      </c>
      <c r="AR1282" s="41">
        <f t="shared" si="760"/>
        <v>0.11548813310496697</v>
      </c>
      <c r="AS1282" s="41">
        <f t="shared" si="761"/>
        <v>0.13310496696843652</v>
      </c>
      <c r="AT1282" s="41">
        <f t="shared" si="762"/>
        <v>0.15096647908000979</v>
      </c>
      <c r="AU1282" s="41">
        <f t="shared" si="763"/>
        <v>0.16271103498898948</v>
      </c>
      <c r="AV1282" s="41">
        <f t="shared" si="764"/>
        <v>0.1409346709077563</v>
      </c>
      <c r="AW1282" s="41">
        <f t="shared" si="765"/>
        <v>0.12307315879618302</v>
      </c>
      <c r="AX1282" s="41">
        <f t="shared" si="766"/>
        <v>8.2211891362857836E-2</v>
      </c>
      <c r="AY1282" s="41">
        <f t="shared" si="767"/>
        <v>3.376559823831661E-2</v>
      </c>
      <c r="AZ1282" s="41">
        <f t="shared" si="768"/>
        <v>1.3701981893809641E-2</v>
      </c>
      <c r="BA1282" s="41">
        <f t="shared" si="769"/>
        <v>2.2021042329336922E-3</v>
      </c>
      <c r="BB1282" s="41">
        <f t="shared" si="770"/>
        <v>4.183998042574015E-2</v>
      </c>
      <c r="BC1282" s="41">
        <f t="shared" si="771"/>
        <v>0</v>
      </c>
      <c r="BD1282" s="41">
        <f t="shared" si="772"/>
        <v>0.99804257401517005</v>
      </c>
      <c r="BE1282" s="41">
        <f t="shared" si="773"/>
        <v>9.7871299241497427E-4</v>
      </c>
      <c r="BF1282" s="41">
        <f t="shared" si="774"/>
        <v>9.7871299241497427E-4</v>
      </c>
      <c r="BG1282" s="41">
        <f t="shared" si="775"/>
        <v>0.40225103988255445</v>
      </c>
      <c r="BH1282" s="41">
        <f t="shared" si="776"/>
        <v>0.38512356251529239</v>
      </c>
      <c r="BI1282" s="41">
        <f t="shared" si="777"/>
        <v>0.21262539760215318</v>
      </c>
      <c r="BJ1282" s="41">
        <f t="shared" si="778"/>
        <v>0</v>
      </c>
      <c r="BK1282" s="41">
        <f t="shared" si="779"/>
        <v>0</v>
      </c>
      <c r="BL1282" s="41">
        <f t="shared" si="780"/>
        <v>0</v>
      </c>
      <c r="BM1282" s="41">
        <f t="shared" si="781"/>
        <v>0.14631759236603867</v>
      </c>
      <c r="BN1282" s="41">
        <f t="shared" si="782"/>
        <v>0.8536824076339613</v>
      </c>
      <c r="BO1282" s="41">
        <f t="shared" si="783"/>
        <v>3.2052850501590409E-2</v>
      </c>
      <c r="BP1282" s="41">
        <f t="shared" si="784"/>
        <v>0.86640567653535605</v>
      </c>
      <c r="BQ1282" s="41">
        <f t="shared" si="785"/>
        <v>0.10080743821874236</v>
      </c>
      <c r="BR1282" s="41">
        <f t="shared" si="786"/>
        <v>0</v>
      </c>
      <c r="BS1282" s="41">
        <f t="shared" si="787"/>
        <v>8.5148030340102765E-2</v>
      </c>
      <c r="BT1282" s="41">
        <f t="shared" si="788"/>
        <v>0.91485196965989724</v>
      </c>
      <c r="BU1282" s="41">
        <f t="shared" si="789"/>
        <v>7.3403474431123076E-4</v>
      </c>
      <c r="BV1282" s="41">
        <f t="shared" si="790"/>
        <v>0</v>
      </c>
      <c r="BW1282" s="41">
        <f t="shared" si="791"/>
        <v>1</v>
      </c>
      <c r="BX1282" s="41" t="str">
        <f t="shared" ref="BX1282:BX1345" si="796">CONCATENATE(E1282,B1282,C1282)</f>
        <v>2016Licensed practical nursesQuebec</v>
      </c>
      <c r="BY1282" s="51">
        <f>VLOOKUP(BX1282,'%workplace'!$A$1:$F$381,6,FALSE)</f>
        <v>24620</v>
      </c>
      <c r="BZ1282" s="32">
        <f t="shared" ref="BZ1282:BZ1345" si="797">IF(AN1282="†","†",AN1282/BY1282)</f>
        <v>0.16600324939073924</v>
      </c>
    </row>
    <row r="1283" spans="1:78" s="8" customFormat="1" hidden="1" x14ac:dyDescent="0.2">
      <c r="A1283" s="8" t="str">
        <f t="shared" si="795"/>
        <v>2016Licensed practical nursesOntarioAll places of work</v>
      </c>
      <c r="B1283" s="8" t="s">
        <v>3</v>
      </c>
      <c r="C1283" s="8" t="s">
        <v>19</v>
      </c>
      <c r="D1283" s="8" t="s">
        <v>9</v>
      </c>
      <c r="E1283" s="8">
        <v>2016</v>
      </c>
      <c r="F1283" s="8">
        <v>37819</v>
      </c>
      <c r="G1283" s="8">
        <v>3649</v>
      </c>
      <c r="H1283" s="8">
        <v>0</v>
      </c>
      <c r="I1283" s="8">
        <v>5953</v>
      </c>
      <c r="J1283" s="8">
        <v>6370</v>
      </c>
      <c r="K1283" s="8">
        <v>5058</v>
      </c>
      <c r="L1283" s="8">
        <v>5111</v>
      </c>
      <c r="M1283" s="8">
        <v>4870</v>
      </c>
      <c r="N1283" s="8">
        <v>4554</v>
      </c>
      <c r="O1283" s="8">
        <v>3821</v>
      </c>
      <c r="P1283" s="8">
        <v>2682</v>
      </c>
      <c r="Q1283" s="8">
        <v>1028</v>
      </c>
      <c r="R1283" s="8">
        <v>267</v>
      </c>
      <c r="S1283" s="8">
        <v>1754</v>
      </c>
      <c r="T1283" s="8">
        <v>0</v>
      </c>
      <c r="U1283" s="8">
        <v>37451</v>
      </c>
      <c r="V1283" s="8">
        <v>3919</v>
      </c>
      <c r="W1283" s="8">
        <v>98</v>
      </c>
      <c r="X1283" s="8">
        <v>22475</v>
      </c>
      <c r="Y1283" s="8">
        <v>15066</v>
      </c>
      <c r="Z1283" s="8">
        <v>3927</v>
      </c>
      <c r="AA1283" s="8">
        <v>0</v>
      </c>
      <c r="AB1283" s="8">
        <v>1141</v>
      </c>
      <c r="AC1283" s="8">
        <v>0</v>
      </c>
      <c r="AD1283" s="8">
        <v>4795</v>
      </c>
      <c r="AE1283" s="8">
        <v>35532</v>
      </c>
      <c r="AF1283" s="8">
        <v>942</v>
      </c>
      <c r="AG1283" s="8">
        <v>40146</v>
      </c>
      <c r="AH1283" s="8">
        <v>342</v>
      </c>
      <c r="AI1283" s="8">
        <v>0</v>
      </c>
      <c r="AJ1283" s="8">
        <v>3836</v>
      </c>
      <c r="AK1283" s="8">
        <v>37632</v>
      </c>
      <c r="AL1283" s="8">
        <v>38</v>
      </c>
      <c r="AM1283" s="8">
        <v>0</v>
      </c>
      <c r="AN1283" s="8">
        <v>41468</v>
      </c>
      <c r="AO1283" s="41">
        <f t="shared" si="792"/>
        <v>0.91200443715636148</v>
      </c>
      <c r="AP1283" s="41">
        <f t="shared" si="793"/>
        <v>8.7995562843638464E-2</v>
      </c>
      <c r="AQ1283" s="41">
        <f t="shared" si="794"/>
        <v>0</v>
      </c>
      <c r="AR1283" s="41">
        <f t="shared" si="760"/>
        <v>0.14355647728368862</v>
      </c>
      <c r="AS1283" s="41">
        <f t="shared" si="761"/>
        <v>0.15361242403781228</v>
      </c>
      <c r="AT1283" s="41">
        <f t="shared" si="762"/>
        <v>0.12197356998167261</v>
      </c>
      <c r="AU1283" s="41">
        <f t="shared" si="763"/>
        <v>0.12325166393363557</v>
      </c>
      <c r="AV1283" s="41">
        <f t="shared" si="764"/>
        <v>0.11743995369923797</v>
      </c>
      <c r="AW1283" s="41">
        <f t="shared" si="765"/>
        <v>0.10981961994791165</v>
      </c>
      <c r="AX1283" s="41">
        <f t="shared" si="766"/>
        <v>9.2143339442461655E-2</v>
      </c>
      <c r="AY1283" s="41">
        <f t="shared" si="767"/>
        <v>6.4676376965370888E-2</v>
      </c>
      <c r="AZ1283" s="41">
        <f t="shared" si="768"/>
        <v>2.4790199672036269E-2</v>
      </c>
      <c r="BA1283" s="41">
        <f t="shared" si="769"/>
        <v>6.4386997202662295E-3</v>
      </c>
      <c r="BB1283" s="41">
        <f t="shared" si="770"/>
        <v>4.2297675315906239E-2</v>
      </c>
      <c r="BC1283" s="41">
        <f t="shared" si="771"/>
        <v>0</v>
      </c>
      <c r="BD1283" s="41">
        <f t="shared" si="772"/>
        <v>0.90313012443329799</v>
      </c>
      <c r="BE1283" s="41">
        <f t="shared" si="773"/>
        <v>9.4506607504581841E-2</v>
      </c>
      <c r="BF1283" s="41">
        <f t="shared" si="774"/>
        <v>2.3632680621201892E-3</v>
      </c>
      <c r="BG1283" s="41">
        <f t="shared" si="775"/>
        <v>0.54198418057297193</v>
      </c>
      <c r="BH1283" s="41">
        <f t="shared" si="776"/>
        <v>0.36331629208064048</v>
      </c>
      <c r="BI1283" s="41">
        <f t="shared" si="777"/>
        <v>9.4699527346387577E-2</v>
      </c>
      <c r="BJ1283" s="41">
        <f t="shared" si="778"/>
        <v>0</v>
      </c>
      <c r="BK1283" s="41">
        <f t="shared" si="779"/>
        <v>2.7515192437542201E-2</v>
      </c>
      <c r="BL1283" s="41">
        <f t="shared" si="780"/>
        <v>0</v>
      </c>
      <c r="BM1283" s="41">
        <f t="shared" si="781"/>
        <v>0.11563133018230926</v>
      </c>
      <c r="BN1283" s="41">
        <f t="shared" si="782"/>
        <v>0.8568534773801485</v>
      </c>
      <c r="BO1283" s="41">
        <f t="shared" si="783"/>
        <v>2.2716311372624674E-2</v>
      </c>
      <c r="BP1283" s="41">
        <f t="shared" si="784"/>
        <v>0.96811999614160316</v>
      </c>
      <c r="BQ1283" s="41">
        <f t="shared" si="785"/>
        <v>8.2473232371949451E-3</v>
      </c>
      <c r="BR1283" s="41">
        <f t="shared" si="786"/>
        <v>0</v>
      </c>
      <c r="BS1283" s="41">
        <f t="shared" si="787"/>
        <v>9.2505064145847402E-2</v>
      </c>
      <c r="BT1283" s="41">
        <f t="shared" si="788"/>
        <v>0.90749493585415264</v>
      </c>
      <c r="BU1283" s="41">
        <f t="shared" si="789"/>
        <v>9.1636924857721621E-4</v>
      </c>
      <c r="BV1283" s="41">
        <f t="shared" si="790"/>
        <v>0</v>
      </c>
      <c r="BW1283" s="41">
        <f t="shared" si="791"/>
        <v>1</v>
      </c>
      <c r="BX1283" s="41" t="str">
        <f t="shared" si="796"/>
        <v>2016Licensed practical nursesOntario</v>
      </c>
      <c r="BY1283" s="51">
        <f>VLOOKUP(BX1283,'%workplace'!$A$1:$F$381,6,FALSE)</f>
        <v>41468</v>
      </c>
      <c r="BZ1283" s="32">
        <f t="shared" si="797"/>
        <v>1</v>
      </c>
    </row>
    <row r="1284" spans="1:78" s="8" customFormat="1" hidden="1" x14ac:dyDescent="0.2">
      <c r="A1284" s="8" t="str">
        <f t="shared" si="795"/>
        <v>2016Licensed practical nursesOntarioCommunity health</v>
      </c>
      <c r="B1284" s="8" t="s">
        <v>3</v>
      </c>
      <c r="C1284" s="8" t="s">
        <v>19</v>
      </c>
      <c r="D1284" s="8" t="s">
        <v>11</v>
      </c>
      <c r="E1284" s="8">
        <v>2016</v>
      </c>
      <c r="F1284" s="8">
        <v>6566</v>
      </c>
      <c r="G1284" s="8">
        <v>521</v>
      </c>
      <c r="H1284" s="8">
        <v>0</v>
      </c>
      <c r="I1284" s="8">
        <v>975</v>
      </c>
      <c r="J1284" s="8">
        <v>1086</v>
      </c>
      <c r="K1284" s="8">
        <v>888</v>
      </c>
      <c r="L1284" s="8">
        <v>951</v>
      </c>
      <c r="M1284" s="8">
        <v>832</v>
      </c>
      <c r="N1284" s="8">
        <v>744</v>
      </c>
      <c r="O1284" s="8">
        <v>616</v>
      </c>
      <c r="P1284" s="8">
        <v>466</v>
      </c>
      <c r="Q1284" s="8">
        <v>201</v>
      </c>
      <c r="R1284" s="8">
        <v>44</v>
      </c>
      <c r="S1284" s="8">
        <v>284</v>
      </c>
      <c r="T1284" s="8">
        <v>0</v>
      </c>
      <c r="U1284" s="8">
        <v>6295</v>
      </c>
      <c r="V1284" s="8">
        <v>756</v>
      </c>
      <c r="W1284" s="8">
        <v>36</v>
      </c>
      <c r="X1284" s="8">
        <v>4103</v>
      </c>
      <c r="Y1284" s="8">
        <v>2135</v>
      </c>
      <c r="Z1284" s="8">
        <v>849</v>
      </c>
      <c r="AA1284" s="8">
        <v>0</v>
      </c>
      <c r="AB1284" s="8">
        <v>429</v>
      </c>
      <c r="AC1284" s="8">
        <v>0</v>
      </c>
      <c r="AD1284" s="8">
        <v>1166</v>
      </c>
      <c r="AE1284" s="8">
        <v>5492</v>
      </c>
      <c r="AF1284" s="8">
        <v>402</v>
      </c>
      <c r="AG1284" s="8">
        <v>6626</v>
      </c>
      <c r="AH1284" s="8">
        <v>56</v>
      </c>
      <c r="AI1284" s="8">
        <v>0</v>
      </c>
      <c r="AJ1284" s="8">
        <v>466</v>
      </c>
      <c r="AK1284" s="8">
        <v>6621</v>
      </c>
      <c r="AL1284" s="8">
        <v>3</v>
      </c>
      <c r="AM1284" s="8">
        <v>0</v>
      </c>
      <c r="AN1284" s="8">
        <v>7087</v>
      </c>
      <c r="AO1284" s="41">
        <f t="shared" si="792"/>
        <v>0.92648511358826025</v>
      </c>
      <c r="AP1284" s="41">
        <f t="shared" si="793"/>
        <v>7.351488641173981E-2</v>
      </c>
      <c r="AQ1284" s="41">
        <f t="shared" si="794"/>
        <v>0</v>
      </c>
      <c r="AR1284" s="41">
        <f t="shared" si="760"/>
        <v>0.13757584309298715</v>
      </c>
      <c r="AS1284" s="41">
        <f t="shared" si="761"/>
        <v>0.15323832369126569</v>
      </c>
      <c r="AT1284" s="41">
        <f t="shared" si="762"/>
        <v>0.1252998447862283</v>
      </c>
      <c r="AU1284" s="41">
        <f t="shared" si="763"/>
        <v>0.13418936080146748</v>
      </c>
      <c r="AV1284" s="41">
        <f t="shared" si="764"/>
        <v>0.11739805277268238</v>
      </c>
      <c r="AW1284" s="41">
        <f t="shared" si="765"/>
        <v>0.10498095103711021</v>
      </c>
      <c r="AX1284" s="41">
        <f t="shared" si="766"/>
        <v>8.6919712149005221E-2</v>
      </c>
      <c r="AY1284" s="41">
        <f t="shared" si="767"/>
        <v>6.5754197827007199E-2</v>
      </c>
      <c r="AZ1284" s="41">
        <f t="shared" si="768"/>
        <v>2.8361789191477353E-2</v>
      </c>
      <c r="BA1284" s="41">
        <f t="shared" si="769"/>
        <v>6.2085508677860871E-3</v>
      </c>
      <c r="BB1284" s="41">
        <f t="shared" si="770"/>
        <v>4.0073373782982924E-2</v>
      </c>
      <c r="BC1284" s="41">
        <f t="shared" si="771"/>
        <v>0</v>
      </c>
      <c r="BD1284" s="41">
        <f t="shared" si="772"/>
        <v>0.88824608437985042</v>
      </c>
      <c r="BE1284" s="41">
        <f t="shared" si="773"/>
        <v>0.10667419218287004</v>
      </c>
      <c r="BF1284" s="41">
        <f t="shared" si="774"/>
        <v>5.0797234372795255E-3</v>
      </c>
      <c r="BG1284" s="41">
        <f t="shared" si="775"/>
        <v>0.57894736842105265</v>
      </c>
      <c r="BH1284" s="41">
        <f t="shared" si="776"/>
        <v>0.30125582051643857</v>
      </c>
      <c r="BI1284" s="41">
        <f t="shared" si="777"/>
        <v>0.11979681106250882</v>
      </c>
      <c r="BJ1284" s="41">
        <f t="shared" si="778"/>
        <v>0</v>
      </c>
      <c r="BK1284" s="41">
        <f t="shared" si="779"/>
        <v>6.0533370960914351E-2</v>
      </c>
      <c r="BL1284" s="41">
        <f t="shared" si="780"/>
        <v>0</v>
      </c>
      <c r="BM1284" s="41">
        <f t="shared" si="781"/>
        <v>0.16452659799633132</v>
      </c>
      <c r="BN1284" s="41">
        <f t="shared" si="782"/>
        <v>0.77494003104275433</v>
      </c>
      <c r="BO1284" s="41">
        <f t="shared" si="783"/>
        <v>5.6723578382954706E-2</v>
      </c>
      <c r="BP1284" s="41">
        <f t="shared" si="784"/>
        <v>0.93495131931705944</v>
      </c>
      <c r="BQ1284" s="41">
        <f t="shared" si="785"/>
        <v>7.9017920135459295E-3</v>
      </c>
      <c r="BR1284" s="41">
        <f t="shared" si="786"/>
        <v>0</v>
      </c>
      <c r="BS1284" s="41">
        <f t="shared" si="787"/>
        <v>6.5754197827007199E-2</v>
      </c>
      <c r="BT1284" s="41">
        <f t="shared" si="788"/>
        <v>0.9342458021729928</v>
      </c>
      <c r="BU1284" s="41">
        <f t="shared" si="789"/>
        <v>4.2331028643996049E-4</v>
      </c>
      <c r="BV1284" s="41">
        <f t="shared" si="790"/>
        <v>0</v>
      </c>
      <c r="BW1284" s="41">
        <f t="shared" si="791"/>
        <v>1</v>
      </c>
      <c r="BX1284" s="41" t="str">
        <f t="shared" si="796"/>
        <v>2016Licensed practical nursesOntario</v>
      </c>
      <c r="BY1284" s="51">
        <f>VLOOKUP(BX1284,'%workplace'!$A$1:$F$381,6,FALSE)</f>
        <v>41468</v>
      </c>
      <c r="BZ1284" s="32">
        <f t="shared" si="797"/>
        <v>0.17090286485965081</v>
      </c>
    </row>
    <row r="1285" spans="1:78" s="8" customFormat="1" hidden="1" x14ac:dyDescent="0.2">
      <c r="A1285" s="8" t="str">
        <f t="shared" si="795"/>
        <v>2016Licensed practical nursesOntarioNursing home/long-term care</v>
      </c>
      <c r="B1285" s="8" t="s">
        <v>3</v>
      </c>
      <c r="C1285" s="8" t="s">
        <v>19</v>
      </c>
      <c r="D1285" s="8" t="s">
        <v>12</v>
      </c>
      <c r="E1285" s="8">
        <v>2016</v>
      </c>
      <c r="F1285" s="8">
        <v>14235</v>
      </c>
      <c r="G1285" s="8">
        <v>1258</v>
      </c>
      <c r="H1285" s="8">
        <v>0</v>
      </c>
      <c r="I1285" s="8">
        <v>2263</v>
      </c>
      <c r="J1285" s="8">
        <v>2296</v>
      </c>
      <c r="K1285" s="8">
        <v>1837</v>
      </c>
      <c r="L1285" s="8">
        <v>1981</v>
      </c>
      <c r="M1285" s="8">
        <v>1914</v>
      </c>
      <c r="N1285" s="8">
        <v>1622</v>
      </c>
      <c r="O1285" s="8">
        <v>1363</v>
      </c>
      <c r="P1285" s="8">
        <v>979</v>
      </c>
      <c r="Q1285" s="8">
        <v>366</v>
      </c>
      <c r="R1285" s="8">
        <v>91</v>
      </c>
      <c r="S1285" s="8">
        <v>781</v>
      </c>
      <c r="T1285" s="8">
        <v>0</v>
      </c>
      <c r="U1285" s="8">
        <v>13508</v>
      </c>
      <c r="V1285" s="8">
        <v>1952</v>
      </c>
      <c r="W1285" s="8">
        <v>33</v>
      </c>
      <c r="X1285" s="8">
        <v>8234</v>
      </c>
      <c r="Y1285" s="8">
        <v>5729</v>
      </c>
      <c r="Z1285" s="8">
        <v>1530</v>
      </c>
      <c r="AA1285" s="8">
        <v>0</v>
      </c>
      <c r="AB1285" s="8">
        <v>489</v>
      </c>
      <c r="AC1285" s="8">
        <v>0</v>
      </c>
      <c r="AD1285" s="8">
        <v>1790</v>
      </c>
      <c r="AE1285" s="8">
        <v>13214</v>
      </c>
      <c r="AF1285" s="8">
        <v>273</v>
      </c>
      <c r="AG1285" s="8">
        <v>15191</v>
      </c>
      <c r="AH1285" s="8">
        <v>25</v>
      </c>
      <c r="AI1285" s="8">
        <v>0</v>
      </c>
      <c r="AJ1285" s="8">
        <v>1807</v>
      </c>
      <c r="AK1285" s="8">
        <v>13686</v>
      </c>
      <c r="AL1285" s="8">
        <v>4</v>
      </c>
      <c r="AM1285" s="8">
        <v>0</v>
      </c>
      <c r="AN1285" s="8">
        <v>15493</v>
      </c>
      <c r="AO1285" s="41">
        <f t="shared" si="792"/>
        <v>0.91880203963080098</v>
      </c>
      <c r="AP1285" s="41">
        <f t="shared" si="793"/>
        <v>8.119796036919899E-2</v>
      </c>
      <c r="AQ1285" s="41">
        <f t="shared" si="794"/>
        <v>0</v>
      </c>
      <c r="AR1285" s="41">
        <f t="shared" si="760"/>
        <v>0.14606596527464016</v>
      </c>
      <c r="AS1285" s="41">
        <f t="shared" si="761"/>
        <v>0.1481959594655651</v>
      </c>
      <c r="AT1285" s="41">
        <f t="shared" si="762"/>
        <v>0.11856967662815465</v>
      </c>
      <c r="AU1285" s="41">
        <f t="shared" si="763"/>
        <v>0.12786419673400889</v>
      </c>
      <c r="AV1285" s="41">
        <f t="shared" si="764"/>
        <v>0.12353966307364617</v>
      </c>
      <c r="AW1285" s="41">
        <f t="shared" si="765"/>
        <v>0.10469244174788614</v>
      </c>
      <c r="AX1285" s="41">
        <f t="shared" si="766"/>
        <v>8.797521461305105E-2</v>
      </c>
      <c r="AY1285" s="41">
        <f t="shared" si="767"/>
        <v>6.3189827664106371E-2</v>
      </c>
      <c r="AZ1285" s="41">
        <f t="shared" si="768"/>
        <v>2.3623571935712902E-2</v>
      </c>
      <c r="BA1285" s="41">
        <f t="shared" si="769"/>
        <v>5.8736203446717872E-3</v>
      </c>
      <c r="BB1285" s="41">
        <f t="shared" si="770"/>
        <v>5.0409862518556767E-2</v>
      </c>
      <c r="BC1285" s="41">
        <f t="shared" si="771"/>
        <v>0</v>
      </c>
      <c r="BD1285" s="41">
        <f t="shared" si="772"/>
        <v>0.87187762215193954</v>
      </c>
      <c r="BE1285" s="41">
        <f t="shared" si="773"/>
        <v>0.12599238365713547</v>
      </c>
      <c r="BF1285" s="41">
        <f t="shared" si="774"/>
        <v>2.1299941909249339E-3</v>
      </c>
      <c r="BG1285" s="41">
        <f t="shared" si="775"/>
        <v>0.53146582327502745</v>
      </c>
      <c r="BH1285" s="41">
        <f t="shared" si="776"/>
        <v>0.36977990060027111</v>
      </c>
      <c r="BI1285" s="41">
        <f t="shared" si="777"/>
        <v>9.8754276124701473E-2</v>
      </c>
      <c r="BJ1285" s="41">
        <f t="shared" si="778"/>
        <v>0</v>
      </c>
      <c r="BK1285" s="41">
        <f t="shared" si="779"/>
        <v>3.1562641192796746E-2</v>
      </c>
      <c r="BL1285" s="41">
        <f t="shared" si="780"/>
        <v>0</v>
      </c>
      <c r="BM1285" s="41">
        <f t="shared" si="781"/>
        <v>0.11553604853804944</v>
      </c>
      <c r="BN1285" s="41">
        <f t="shared" si="782"/>
        <v>0.85290131026915383</v>
      </c>
      <c r="BO1285" s="41">
        <f t="shared" si="783"/>
        <v>1.7620861034015362E-2</v>
      </c>
      <c r="BP1285" s="41">
        <f t="shared" si="784"/>
        <v>0.98050732588911116</v>
      </c>
      <c r="BQ1285" s="41">
        <f t="shared" si="785"/>
        <v>1.6136319628219196E-3</v>
      </c>
      <c r="BR1285" s="41">
        <f t="shared" si="786"/>
        <v>0</v>
      </c>
      <c r="BS1285" s="41">
        <f t="shared" si="787"/>
        <v>0.11663331827276835</v>
      </c>
      <c r="BT1285" s="41">
        <f t="shared" si="788"/>
        <v>0.88336668172723165</v>
      </c>
      <c r="BU1285" s="41">
        <f t="shared" si="789"/>
        <v>2.5818111405150713E-4</v>
      </c>
      <c r="BV1285" s="41">
        <f t="shared" si="790"/>
        <v>0</v>
      </c>
      <c r="BW1285" s="41">
        <f t="shared" si="791"/>
        <v>1</v>
      </c>
      <c r="BX1285" s="41" t="str">
        <f t="shared" si="796"/>
        <v>2016Licensed practical nursesOntario</v>
      </c>
      <c r="BY1285" s="51">
        <f>VLOOKUP(BX1285,'%workplace'!$A$1:$F$381,6,FALSE)</f>
        <v>41468</v>
      </c>
      <c r="BZ1285" s="32">
        <f t="shared" si="797"/>
        <v>0.37361338863702132</v>
      </c>
    </row>
    <row r="1286" spans="1:78" s="8" customFormat="1" hidden="1" x14ac:dyDescent="0.2">
      <c r="A1286" s="8" t="str">
        <f t="shared" si="795"/>
        <v>2016Licensed practical nursesOntarioHospital</v>
      </c>
      <c r="B1286" s="8" t="s">
        <v>3</v>
      </c>
      <c r="C1286" s="8" t="s">
        <v>19</v>
      </c>
      <c r="D1286" s="8" t="s">
        <v>10</v>
      </c>
      <c r="E1286" s="8">
        <v>2016</v>
      </c>
      <c r="F1286" s="8">
        <v>14521</v>
      </c>
      <c r="G1286" s="8">
        <v>1704</v>
      </c>
      <c r="H1286" s="8">
        <v>0</v>
      </c>
      <c r="I1286" s="8">
        <v>2421</v>
      </c>
      <c r="J1286" s="8">
        <v>2683</v>
      </c>
      <c r="K1286" s="8">
        <v>2022</v>
      </c>
      <c r="L1286" s="8">
        <v>1835</v>
      </c>
      <c r="M1286" s="8">
        <v>1798</v>
      </c>
      <c r="N1286" s="8">
        <v>1890</v>
      </c>
      <c r="O1286" s="8">
        <v>1576</v>
      </c>
      <c r="P1286" s="8">
        <v>985</v>
      </c>
      <c r="Q1286" s="8">
        <v>335</v>
      </c>
      <c r="R1286" s="8">
        <v>77</v>
      </c>
      <c r="S1286" s="8">
        <v>603</v>
      </c>
      <c r="T1286" s="8">
        <v>0</v>
      </c>
      <c r="U1286" s="8">
        <v>15262</v>
      </c>
      <c r="V1286" s="8">
        <v>949</v>
      </c>
      <c r="W1286" s="8">
        <v>14</v>
      </c>
      <c r="X1286" s="8">
        <v>8615</v>
      </c>
      <c r="Y1286" s="8">
        <v>6406</v>
      </c>
      <c r="Z1286" s="8">
        <v>1204</v>
      </c>
      <c r="AA1286" s="8">
        <v>0</v>
      </c>
      <c r="AB1286" s="8">
        <v>62</v>
      </c>
      <c r="AC1286" s="8">
        <v>0</v>
      </c>
      <c r="AD1286" s="8">
        <v>749</v>
      </c>
      <c r="AE1286" s="8">
        <v>15414</v>
      </c>
      <c r="AF1286" s="8">
        <v>65</v>
      </c>
      <c r="AG1286" s="8">
        <v>16148</v>
      </c>
      <c r="AH1286" s="8">
        <v>11</v>
      </c>
      <c r="AI1286" s="8">
        <v>0</v>
      </c>
      <c r="AJ1286" s="8">
        <v>1238</v>
      </c>
      <c r="AK1286" s="8">
        <v>14987</v>
      </c>
      <c r="AL1286" s="8">
        <v>1</v>
      </c>
      <c r="AM1286" s="8">
        <v>0</v>
      </c>
      <c r="AN1286" s="8">
        <v>16225</v>
      </c>
      <c r="AO1286" s="41">
        <f t="shared" si="792"/>
        <v>0.89497688751926041</v>
      </c>
      <c r="AP1286" s="41">
        <f t="shared" si="793"/>
        <v>0.1050231124807396</v>
      </c>
      <c r="AQ1286" s="41">
        <f t="shared" si="794"/>
        <v>0</v>
      </c>
      <c r="AR1286" s="41">
        <f t="shared" si="760"/>
        <v>0.14921417565485362</v>
      </c>
      <c r="AS1286" s="41">
        <f t="shared" si="761"/>
        <v>0.16536209553158707</v>
      </c>
      <c r="AT1286" s="41">
        <f t="shared" si="762"/>
        <v>0.12462249614791987</v>
      </c>
      <c r="AU1286" s="41">
        <f t="shared" si="763"/>
        <v>0.11309707241910631</v>
      </c>
      <c r="AV1286" s="41">
        <f t="shared" si="764"/>
        <v>0.11081664098613252</v>
      </c>
      <c r="AW1286" s="41">
        <f t="shared" si="765"/>
        <v>0.11648690292758089</v>
      </c>
      <c r="AX1286" s="41">
        <f t="shared" si="766"/>
        <v>9.7134052388289677E-2</v>
      </c>
      <c r="AY1286" s="41">
        <f t="shared" si="767"/>
        <v>6.0708782742681044E-2</v>
      </c>
      <c r="AZ1286" s="41">
        <f t="shared" si="768"/>
        <v>2.0647149460708784E-2</v>
      </c>
      <c r="BA1286" s="41">
        <f t="shared" si="769"/>
        <v>4.7457627118644066E-3</v>
      </c>
      <c r="BB1286" s="41">
        <f t="shared" si="770"/>
        <v>3.7164869029275807E-2</v>
      </c>
      <c r="BC1286" s="41">
        <f t="shared" si="771"/>
        <v>0</v>
      </c>
      <c r="BD1286" s="41">
        <f t="shared" si="772"/>
        <v>0.94064714946070882</v>
      </c>
      <c r="BE1286" s="41">
        <f t="shared" si="773"/>
        <v>5.8489984591679506E-2</v>
      </c>
      <c r="BF1286" s="41">
        <f t="shared" si="774"/>
        <v>8.6286594761171033E-4</v>
      </c>
      <c r="BG1286" s="41">
        <f t="shared" si="775"/>
        <v>0.53097072419106317</v>
      </c>
      <c r="BH1286" s="41">
        <f t="shared" si="776"/>
        <v>0.39482280431432976</v>
      </c>
      <c r="BI1286" s="41">
        <f t="shared" si="777"/>
        <v>7.4206471494607087E-2</v>
      </c>
      <c r="BJ1286" s="41">
        <f t="shared" si="778"/>
        <v>0</v>
      </c>
      <c r="BK1286" s="41">
        <f t="shared" si="779"/>
        <v>3.8212634822804314E-3</v>
      </c>
      <c r="BL1286" s="41">
        <f t="shared" si="780"/>
        <v>0</v>
      </c>
      <c r="BM1286" s="41">
        <f t="shared" si="781"/>
        <v>4.6163328197226502E-2</v>
      </c>
      <c r="BN1286" s="41">
        <f t="shared" si="782"/>
        <v>0.95001540832049303</v>
      </c>
      <c r="BO1286" s="41">
        <f t="shared" si="783"/>
        <v>4.0061633281972264E-3</v>
      </c>
      <c r="BP1286" s="41">
        <f t="shared" si="784"/>
        <v>0.99525423728813556</v>
      </c>
      <c r="BQ1286" s="41">
        <f t="shared" si="785"/>
        <v>6.779661016949153E-4</v>
      </c>
      <c r="BR1286" s="41">
        <f t="shared" si="786"/>
        <v>0</v>
      </c>
      <c r="BS1286" s="41">
        <f t="shared" si="787"/>
        <v>7.6302003081664099E-2</v>
      </c>
      <c r="BT1286" s="41">
        <f t="shared" si="788"/>
        <v>0.92369799691833587</v>
      </c>
      <c r="BU1286" s="41">
        <f t="shared" si="789"/>
        <v>6.163328197226502E-5</v>
      </c>
      <c r="BV1286" s="41">
        <f t="shared" si="790"/>
        <v>0</v>
      </c>
      <c r="BW1286" s="41">
        <f t="shared" si="791"/>
        <v>1</v>
      </c>
      <c r="BX1286" s="41" t="str">
        <f t="shared" si="796"/>
        <v>2016Licensed practical nursesOntario</v>
      </c>
      <c r="BY1286" s="51">
        <f>VLOOKUP(BX1286,'%workplace'!$A$1:$F$381,6,FALSE)</f>
        <v>41468</v>
      </c>
      <c r="BZ1286" s="32">
        <f t="shared" si="797"/>
        <v>0.39126555416224557</v>
      </c>
    </row>
    <row r="1287" spans="1:78" s="8" customFormat="1" hidden="1" x14ac:dyDescent="0.2">
      <c r="A1287" s="8" t="str">
        <f t="shared" si="795"/>
        <v>2016Licensed practical nursesOntarioOther places of work</v>
      </c>
      <c r="B1287" s="8" t="s">
        <v>3</v>
      </c>
      <c r="C1287" s="8" t="s">
        <v>19</v>
      </c>
      <c r="D1287" s="8" t="s">
        <v>13</v>
      </c>
      <c r="E1287" s="8">
        <v>2016</v>
      </c>
      <c r="F1287" s="8">
        <v>2497</v>
      </c>
      <c r="G1287" s="8">
        <v>166</v>
      </c>
      <c r="H1287" s="8">
        <v>0</v>
      </c>
      <c r="I1287" s="8">
        <v>294</v>
      </c>
      <c r="J1287" s="8">
        <v>305</v>
      </c>
      <c r="K1287" s="8">
        <v>311</v>
      </c>
      <c r="L1287" s="8">
        <v>344</v>
      </c>
      <c r="M1287" s="8">
        <v>326</v>
      </c>
      <c r="N1287" s="8">
        <v>298</v>
      </c>
      <c r="O1287" s="8">
        <v>266</v>
      </c>
      <c r="P1287" s="8">
        <v>252</v>
      </c>
      <c r="Q1287" s="8">
        <v>126</v>
      </c>
      <c r="R1287" s="8">
        <v>55</v>
      </c>
      <c r="S1287" s="8">
        <v>86</v>
      </c>
      <c r="T1287" s="8">
        <v>0</v>
      </c>
      <c r="U1287" s="8">
        <v>2386</v>
      </c>
      <c r="V1287" s="8">
        <v>262</v>
      </c>
      <c r="W1287" s="8">
        <v>15</v>
      </c>
      <c r="X1287" s="8">
        <v>1523</v>
      </c>
      <c r="Y1287" s="8">
        <v>796</v>
      </c>
      <c r="Z1287" s="8">
        <v>344</v>
      </c>
      <c r="AA1287" s="8">
        <v>0</v>
      </c>
      <c r="AB1287" s="8">
        <v>161</v>
      </c>
      <c r="AC1287" s="8">
        <v>0</v>
      </c>
      <c r="AD1287" s="8">
        <v>1090</v>
      </c>
      <c r="AE1287" s="8">
        <v>1412</v>
      </c>
      <c r="AF1287" s="8">
        <v>202</v>
      </c>
      <c r="AG1287" s="8">
        <v>2181</v>
      </c>
      <c r="AH1287" s="8">
        <v>250</v>
      </c>
      <c r="AI1287" s="8">
        <v>0</v>
      </c>
      <c r="AJ1287" s="8">
        <v>325</v>
      </c>
      <c r="AK1287" s="8">
        <v>2338</v>
      </c>
      <c r="AL1287" s="8">
        <v>30</v>
      </c>
      <c r="AM1287" s="8">
        <v>0</v>
      </c>
      <c r="AN1287" s="8">
        <v>2663</v>
      </c>
      <c r="AO1287" s="41">
        <f t="shared" si="792"/>
        <v>0.93766428839654525</v>
      </c>
      <c r="AP1287" s="41">
        <f t="shared" si="793"/>
        <v>6.2335711603454753E-2</v>
      </c>
      <c r="AQ1287" s="41">
        <f t="shared" si="794"/>
        <v>0</v>
      </c>
      <c r="AR1287" s="41">
        <f t="shared" si="760"/>
        <v>0.11040180247840781</v>
      </c>
      <c r="AS1287" s="41">
        <f t="shared" si="761"/>
        <v>0.11453248216297408</v>
      </c>
      <c r="AT1287" s="41">
        <f t="shared" si="762"/>
        <v>0.11678558017273752</v>
      </c>
      <c r="AU1287" s="41">
        <f t="shared" si="763"/>
        <v>0.12917761922643636</v>
      </c>
      <c r="AV1287" s="41">
        <f t="shared" si="764"/>
        <v>0.12241832519714607</v>
      </c>
      <c r="AW1287" s="41">
        <f t="shared" si="765"/>
        <v>0.1119038678182501</v>
      </c>
      <c r="AX1287" s="41">
        <f t="shared" si="766"/>
        <v>9.9887345099511832E-2</v>
      </c>
      <c r="AY1287" s="41">
        <f t="shared" si="767"/>
        <v>9.4630116410063844E-2</v>
      </c>
      <c r="AZ1287" s="41">
        <f t="shared" si="768"/>
        <v>4.7315058205031922E-2</v>
      </c>
      <c r="BA1287" s="41">
        <f t="shared" si="769"/>
        <v>2.0653398422831395E-2</v>
      </c>
      <c r="BB1287" s="41">
        <f t="shared" si="770"/>
        <v>3.2294404806609091E-2</v>
      </c>
      <c r="BC1287" s="41">
        <f t="shared" si="771"/>
        <v>0</v>
      </c>
      <c r="BD1287" s="41">
        <f t="shared" si="772"/>
        <v>0.89598197521592193</v>
      </c>
      <c r="BE1287" s="41">
        <f t="shared" si="773"/>
        <v>9.8385279759669542E-2</v>
      </c>
      <c r="BF1287" s="41">
        <f t="shared" si="774"/>
        <v>5.6327450244085617E-3</v>
      </c>
      <c r="BG1287" s="41">
        <f t="shared" si="775"/>
        <v>0.5719113781449493</v>
      </c>
      <c r="BH1287" s="41">
        <f t="shared" si="776"/>
        <v>0.29891100262861436</v>
      </c>
      <c r="BI1287" s="41">
        <f t="shared" si="777"/>
        <v>0.12917761922643636</v>
      </c>
      <c r="BJ1287" s="41">
        <f t="shared" si="778"/>
        <v>0</v>
      </c>
      <c r="BK1287" s="41">
        <f t="shared" si="779"/>
        <v>6.0458129928651898E-2</v>
      </c>
      <c r="BL1287" s="41">
        <f t="shared" si="780"/>
        <v>0</v>
      </c>
      <c r="BM1287" s="41">
        <f t="shared" si="781"/>
        <v>0.40931280510702217</v>
      </c>
      <c r="BN1287" s="41">
        <f t="shared" si="782"/>
        <v>0.53022906496432598</v>
      </c>
      <c r="BO1287" s="41">
        <f t="shared" si="783"/>
        <v>7.5854299662035302E-2</v>
      </c>
      <c r="BP1287" s="41">
        <f t="shared" si="784"/>
        <v>0.81900112654900492</v>
      </c>
      <c r="BQ1287" s="41">
        <f t="shared" si="785"/>
        <v>9.3879083740142699E-2</v>
      </c>
      <c r="BR1287" s="41">
        <f t="shared" si="786"/>
        <v>0</v>
      </c>
      <c r="BS1287" s="41">
        <f t="shared" si="787"/>
        <v>0.12204280886218551</v>
      </c>
      <c r="BT1287" s="41">
        <f t="shared" si="788"/>
        <v>0.87795719113781445</v>
      </c>
      <c r="BU1287" s="41">
        <f t="shared" si="789"/>
        <v>1.1265490048817123E-2</v>
      </c>
      <c r="BV1287" s="41">
        <f t="shared" si="790"/>
        <v>0</v>
      </c>
      <c r="BW1287" s="41">
        <f t="shared" si="791"/>
        <v>1</v>
      </c>
      <c r="BX1287" s="41" t="str">
        <f t="shared" si="796"/>
        <v>2016Licensed practical nursesOntario</v>
      </c>
      <c r="BY1287" s="51">
        <f>VLOOKUP(BX1287,'%workplace'!$A$1:$F$381,6,FALSE)</f>
        <v>41468</v>
      </c>
      <c r="BZ1287" s="32">
        <f t="shared" si="797"/>
        <v>6.4218192341082281E-2</v>
      </c>
    </row>
    <row r="1288" spans="1:78" hidden="1" x14ac:dyDescent="0.2">
      <c r="A1288" s="212" t="str">
        <f t="shared" si="795"/>
        <v>2016Licensed practical nursesManitobaAll places of work</v>
      </c>
      <c r="B1288" s="212" t="s">
        <v>3</v>
      </c>
      <c r="C1288" s="212" t="s">
        <v>20</v>
      </c>
      <c r="D1288" s="212" t="s">
        <v>9</v>
      </c>
      <c r="E1288" s="212">
        <v>2016</v>
      </c>
      <c r="F1288" s="212">
        <v>2819</v>
      </c>
      <c r="G1288" s="212">
        <v>284</v>
      </c>
      <c r="H1288" s="212">
        <v>0</v>
      </c>
      <c r="I1288" s="212">
        <v>322</v>
      </c>
      <c r="J1288" s="212">
        <v>376</v>
      </c>
      <c r="K1288" s="212">
        <v>387</v>
      </c>
      <c r="L1288" s="212">
        <v>408</v>
      </c>
      <c r="M1288" s="212">
        <v>410</v>
      </c>
      <c r="N1288" s="212">
        <v>359</v>
      </c>
      <c r="O1288" s="212">
        <v>332</v>
      </c>
      <c r="P1288" s="212">
        <v>268</v>
      </c>
      <c r="Q1288" s="212">
        <v>109</v>
      </c>
      <c r="R1288" s="212">
        <v>43</v>
      </c>
      <c r="S1288" s="212">
        <v>89</v>
      </c>
      <c r="T1288" s="212">
        <v>0</v>
      </c>
      <c r="U1288" s="212">
        <v>2769</v>
      </c>
      <c r="V1288" s="212">
        <v>333</v>
      </c>
      <c r="W1288" s="212">
        <v>1</v>
      </c>
      <c r="X1288" s="212">
        <v>1003</v>
      </c>
      <c r="Y1288" s="212">
        <v>1786</v>
      </c>
      <c r="Z1288" s="212">
        <v>313</v>
      </c>
      <c r="AA1288" s="212">
        <v>1</v>
      </c>
      <c r="AB1288" s="212">
        <v>35</v>
      </c>
      <c r="AC1288" s="212">
        <v>0</v>
      </c>
      <c r="AD1288" s="212">
        <v>190</v>
      </c>
      <c r="AE1288" s="212">
        <v>2878</v>
      </c>
      <c r="AF1288" s="212">
        <v>71</v>
      </c>
      <c r="AG1288" s="212">
        <v>3008</v>
      </c>
      <c r="AH1288" s="212">
        <v>21</v>
      </c>
      <c r="AI1288" s="212">
        <v>3</v>
      </c>
      <c r="AJ1288" s="212">
        <v>1308</v>
      </c>
      <c r="AK1288" s="212">
        <v>1795</v>
      </c>
      <c r="AL1288" s="212">
        <v>0</v>
      </c>
      <c r="AM1288" s="212">
        <v>0</v>
      </c>
      <c r="AN1288" s="212">
        <v>3103</v>
      </c>
      <c r="AO1288" s="41">
        <f t="shared" si="792"/>
        <v>0.90847566870770224</v>
      </c>
      <c r="AP1288" s="41">
        <f t="shared" si="793"/>
        <v>9.152433129229777E-2</v>
      </c>
      <c r="AQ1288" s="41">
        <f t="shared" si="794"/>
        <v>0</v>
      </c>
      <c r="AR1288" s="41">
        <f t="shared" si="760"/>
        <v>0.10377054463422494</v>
      </c>
      <c r="AS1288" s="41">
        <f t="shared" si="761"/>
        <v>0.12117305833064776</v>
      </c>
      <c r="AT1288" s="41">
        <f t="shared" si="762"/>
        <v>0.12471801482436352</v>
      </c>
      <c r="AU1288" s="41">
        <f t="shared" si="763"/>
        <v>0.13148565903963905</v>
      </c>
      <c r="AV1288" s="41">
        <f t="shared" si="764"/>
        <v>0.132130196583951</v>
      </c>
      <c r="AW1288" s="41">
        <f t="shared" si="765"/>
        <v>0.11569448920399614</v>
      </c>
      <c r="AX1288" s="41">
        <f t="shared" si="766"/>
        <v>0.10699323235578473</v>
      </c>
      <c r="AY1288" s="41">
        <f t="shared" si="767"/>
        <v>8.6368030937802126E-2</v>
      </c>
      <c r="AZ1288" s="41">
        <f t="shared" si="768"/>
        <v>3.5127296165001612E-2</v>
      </c>
      <c r="BA1288" s="41">
        <f t="shared" si="769"/>
        <v>1.3857557202707057E-2</v>
      </c>
      <c r="BB1288" s="41">
        <f t="shared" si="770"/>
        <v>2.868192072188205E-2</v>
      </c>
      <c r="BC1288" s="41">
        <f t="shared" si="771"/>
        <v>0</v>
      </c>
      <c r="BD1288" s="41">
        <f t="shared" si="772"/>
        <v>0.89236223009990334</v>
      </c>
      <c r="BE1288" s="41">
        <f t="shared" si="773"/>
        <v>0.10731550112794071</v>
      </c>
      <c r="BF1288" s="41">
        <f t="shared" si="774"/>
        <v>3.2226877215597811E-4</v>
      </c>
      <c r="BG1288" s="41">
        <f t="shared" si="775"/>
        <v>0.32323557847244599</v>
      </c>
      <c r="BH1288" s="41">
        <f t="shared" si="776"/>
        <v>0.57557202707057686</v>
      </c>
      <c r="BI1288" s="41">
        <f t="shared" si="777"/>
        <v>0.10087012568482114</v>
      </c>
      <c r="BJ1288" s="41">
        <f t="shared" si="778"/>
        <v>3.2226877215597811E-4</v>
      </c>
      <c r="BK1288" s="41">
        <f t="shared" si="779"/>
        <v>1.1279407025459234E-2</v>
      </c>
      <c r="BL1288" s="41">
        <f t="shared" si="780"/>
        <v>0</v>
      </c>
      <c r="BM1288" s="41">
        <f t="shared" si="781"/>
        <v>6.1231066709635837E-2</v>
      </c>
      <c r="BN1288" s="41">
        <f t="shared" si="782"/>
        <v>0.92748952626490488</v>
      </c>
      <c r="BO1288" s="41">
        <f t="shared" si="783"/>
        <v>2.2881082823074442E-2</v>
      </c>
      <c r="BP1288" s="41">
        <f t="shared" si="784"/>
        <v>0.96938446664518207</v>
      </c>
      <c r="BQ1288" s="41">
        <f t="shared" si="785"/>
        <v>6.7676442152755402E-3</v>
      </c>
      <c r="BR1288" s="41">
        <f t="shared" si="786"/>
        <v>9.6680631646793428E-4</v>
      </c>
      <c r="BS1288" s="41">
        <f t="shared" si="787"/>
        <v>0.42152755398001934</v>
      </c>
      <c r="BT1288" s="41">
        <f t="shared" si="788"/>
        <v>0.57847244601998071</v>
      </c>
      <c r="BU1288" s="41">
        <f t="shared" si="789"/>
        <v>0</v>
      </c>
      <c r="BV1288" s="41">
        <f t="shared" si="790"/>
        <v>0</v>
      </c>
      <c r="BW1288" s="41">
        <f t="shared" si="791"/>
        <v>1</v>
      </c>
      <c r="BX1288" s="41" t="str">
        <f t="shared" si="796"/>
        <v>2016Licensed practical nursesManitoba</v>
      </c>
      <c r="BY1288" s="51">
        <f>VLOOKUP(BX1288,'%workplace'!$A$1:$F$381,6,FALSE)</f>
        <v>3103</v>
      </c>
      <c r="BZ1288" s="32">
        <f t="shared" si="797"/>
        <v>1</v>
      </c>
    </row>
    <row r="1289" spans="1:78" hidden="1" x14ac:dyDescent="0.2">
      <c r="A1289" s="212" t="str">
        <f t="shared" si="795"/>
        <v>2016Licensed practical nursesManitobaCommunity health</v>
      </c>
      <c r="B1289" s="212" t="s">
        <v>3</v>
      </c>
      <c r="C1289" s="212" t="s">
        <v>20</v>
      </c>
      <c r="D1289" s="212" t="s">
        <v>11</v>
      </c>
      <c r="E1289" s="212">
        <v>2016</v>
      </c>
      <c r="F1289" s="212">
        <v>426</v>
      </c>
      <c r="G1289" s="212">
        <v>46</v>
      </c>
      <c r="H1289" s="212">
        <v>0</v>
      </c>
      <c r="I1289" s="212">
        <v>22</v>
      </c>
      <c r="J1289" s="212">
        <v>51</v>
      </c>
      <c r="K1289" s="212">
        <v>46</v>
      </c>
      <c r="L1289" s="212">
        <v>69</v>
      </c>
      <c r="M1289" s="212">
        <v>82</v>
      </c>
      <c r="N1289" s="212">
        <v>58</v>
      </c>
      <c r="O1289" s="212">
        <v>55</v>
      </c>
      <c r="P1289" s="212">
        <v>59</v>
      </c>
      <c r="Q1289" s="212">
        <v>19</v>
      </c>
      <c r="R1289" s="212">
        <v>8</v>
      </c>
      <c r="S1289" s="212">
        <v>3</v>
      </c>
      <c r="T1289" s="212">
        <v>0</v>
      </c>
      <c r="U1289" s="212">
        <v>441</v>
      </c>
      <c r="V1289" s="212">
        <v>31</v>
      </c>
      <c r="W1289" s="212">
        <v>0</v>
      </c>
      <c r="X1289" s="212">
        <v>192</v>
      </c>
      <c r="Y1289" s="212">
        <v>234</v>
      </c>
      <c r="Z1289" s="212">
        <v>45</v>
      </c>
      <c r="AA1289" s="212">
        <v>1</v>
      </c>
      <c r="AB1289" s="212">
        <v>17</v>
      </c>
      <c r="AC1289" s="212">
        <v>0</v>
      </c>
      <c r="AD1289" s="212">
        <v>32</v>
      </c>
      <c r="AE1289" s="212">
        <v>423</v>
      </c>
      <c r="AF1289" s="212">
        <v>20</v>
      </c>
      <c r="AG1289" s="212">
        <v>449</v>
      </c>
      <c r="AH1289" s="212">
        <v>2</v>
      </c>
      <c r="AI1289" s="212">
        <v>1</v>
      </c>
      <c r="AJ1289" s="212">
        <v>181</v>
      </c>
      <c r="AK1289" s="212">
        <v>291</v>
      </c>
      <c r="AL1289" s="212">
        <v>0</v>
      </c>
      <c r="AM1289" s="212">
        <v>0</v>
      </c>
      <c r="AN1289" s="212">
        <v>472</v>
      </c>
      <c r="AO1289" s="41">
        <f t="shared" si="792"/>
        <v>0.90254237288135597</v>
      </c>
      <c r="AP1289" s="41">
        <f t="shared" si="793"/>
        <v>9.7457627118644072E-2</v>
      </c>
      <c r="AQ1289" s="41">
        <f t="shared" si="794"/>
        <v>0</v>
      </c>
      <c r="AR1289" s="41">
        <f t="shared" si="760"/>
        <v>4.6610169491525424E-2</v>
      </c>
      <c r="AS1289" s="41">
        <f t="shared" si="761"/>
        <v>0.10805084745762712</v>
      </c>
      <c r="AT1289" s="41">
        <f t="shared" si="762"/>
        <v>9.7457627118644072E-2</v>
      </c>
      <c r="AU1289" s="41">
        <f t="shared" si="763"/>
        <v>0.1461864406779661</v>
      </c>
      <c r="AV1289" s="41">
        <f t="shared" si="764"/>
        <v>0.17372881355932204</v>
      </c>
      <c r="AW1289" s="41">
        <f t="shared" si="765"/>
        <v>0.1228813559322034</v>
      </c>
      <c r="AX1289" s="41">
        <f t="shared" si="766"/>
        <v>0.11652542372881355</v>
      </c>
      <c r="AY1289" s="41">
        <f t="shared" si="767"/>
        <v>0.125</v>
      </c>
      <c r="AZ1289" s="41">
        <f t="shared" si="768"/>
        <v>4.025423728813559E-2</v>
      </c>
      <c r="BA1289" s="41">
        <f t="shared" si="769"/>
        <v>1.6949152542372881E-2</v>
      </c>
      <c r="BB1289" s="41">
        <f t="shared" si="770"/>
        <v>6.3559322033898309E-3</v>
      </c>
      <c r="BC1289" s="41">
        <f t="shared" si="771"/>
        <v>0</v>
      </c>
      <c r="BD1289" s="41">
        <f t="shared" si="772"/>
        <v>0.93432203389830504</v>
      </c>
      <c r="BE1289" s="41">
        <f t="shared" si="773"/>
        <v>6.5677966101694921E-2</v>
      </c>
      <c r="BF1289" s="41">
        <f t="shared" si="774"/>
        <v>0</v>
      </c>
      <c r="BG1289" s="41">
        <f t="shared" si="775"/>
        <v>0.40677966101694918</v>
      </c>
      <c r="BH1289" s="41">
        <f t="shared" si="776"/>
        <v>0.49576271186440679</v>
      </c>
      <c r="BI1289" s="41">
        <f t="shared" si="777"/>
        <v>9.5338983050847453E-2</v>
      </c>
      <c r="BJ1289" s="41">
        <f t="shared" si="778"/>
        <v>2.1186440677966102E-3</v>
      </c>
      <c r="BK1289" s="41">
        <f t="shared" si="779"/>
        <v>3.6016949152542374E-2</v>
      </c>
      <c r="BL1289" s="41">
        <f t="shared" si="780"/>
        <v>0</v>
      </c>
      <c r="BM1289" s="41">
        <f t="shared" si="781"/>
        <v>6.7796610169491525E-2</v>
      </c>
      <c r="BN1289" s="41">
        <f t="shared" si="782"/>
        <v>0.89618644067796616</v>
      </c>
      <c r="BO1289" s="41">
        <f t="shared" si="783"/>
        <v>4.2372881355932202E-2</v>
      </c>
      <c r="BP1289" s="41">
        <f t="shared" si="784"/>
        <v>0.95127118644067798</v>
      </c>
      <c r="BQ1289" s="41">
        <f t="shared" si="785"/>
        <v>4.2372881355932203E-3</v>
      </c>
      <c r="BR1289" s="41">
        <f t="shared" si="786"/>
        <v>2.1186440677966102E-3</v>
      </c>
      <c r="BS1289" s="41">
        <f t="shared" si="787"/>
        <v>0.38347457627118642</v>
      </c>
      <c r="BT1289" s="41">
        <f t="shared" si="788"/>
        <v>0.61652542372881358</v>
      </c>
      <c r="BU1289" s="41">
        <f t="shared" si="789"/>
        <v>0</v>
      </c>
      <c r="BV1289" s="41">
        <f t="shared" si="790"/>
        <v>0</v>
      </c>
      <c r="BW1289" s="41">
        <f t="shared" si="791"/>
        <v>1</v>
      </c>
      <c r="BX1289" s="41" t="str">
        <f t="shared" si="796"/>
        <v>2016Licensed practical nursesManitoba</v>
      </c>
      <c r="BY1289" s="51">
        <f>VLOOKUP(BX1289,'%workplace'!$A$1:$F$381,6,FALSE)</f>
        <v>3103</v>
      </c>
      <c r="BZ1289" s="32">
        <f t="shared" si="797"/>
        <v>0.15211086045762165</v>
      </c>
    </row>
    <row r="1290" spans="1:78" hidden="1" x14ac:dyDescent="0.2">
      <c r="A1290" s="212" t="str">
        <f t="shared" si="795"/>
        <v>2016Licensed practical nursesManitobaNursing home/long-term care</v>
      </c>
      <c r="B1290" s="212" t="s">
        <v>3</v>
      </c>
      <c r="C1290" s="212" t="s">
        <v>20</v>
      </c>
      <c r="D1290" s="212" t="s">
        <v>12</v>
      </c>
      <c r="E1290" s="212">
        <v>2016</v>
      </c>
      <c r="F1290" s="212">
        <v>1173</v>
      </c>
      <c r="G1290" s="212">
        <v>127</v>
      </c>
      <c r="H1290" s="212">
        <v>0</v>
      </c>
      <c r="I1290" s="212">
        <v>135</v>
      </c>
      <c r="J1290" s="212">
        <v>145</v>
      </c>
      <c r="K1290" s="212">
        <v>155</v>
      </c>
      <c r="L1290" s="212">
        <v>171</v>
      </c>
      <c r="M1290" s="212">
        <v>178</v>
      </c>
      <c r="N1290" s="212">
        <v>174</v>
      </c>
      <c r="O1290" s="212">
        <v>139</v>
      </c>
      <c r="P1290" s="212">
        <v>105</v>
      </c>
      <c r="Q1290" s="212">
        <v>50</v>
      </c>
      <c r="R1290" s="212">
        <v>20</v>
      </c>
      <c r="S1290" s="212">
        <v>28</v>
      </c>
      <c r="T1290" s="212">
        <v>0</v>
      </c>
      <c r="U1290" s="212">
        <v>1067</v>
      </c>
      <c r="V1290" s="212">
        <v>233</v>
      </c>
      <c r="W1290" s="212">
        <v>0</v>
      </c>
      <c r="X1290" s="212">
        <v>391</v>
      </c>
      <c r="Y1290" s="212">
        <v>785</v>
      </c>
      <c r="Z1290" s="212">
        <v>124</v>
      </c>
      <c r="AA1290" s="212">
        <v>0</v>
      </c>
      <c r="AB1290" s="212">
        <v>8</v>
      </c>
      <c r="AC1290" s="212">
        <v>0</v>
      </c>
      <c r="AD1290" s="212">
        <v>35</v>
      </c>
      <c r="AE1290" s="212">
        <v>1257</v>
      </c>
      <c r="AF1290" s="212">
        <v>8</v>
      </c>
      <c r="AG1290" s="212">
        <v>1287</v>
      </c>
      <c r="AH1290" s="212">
        <v>5</v>
      </c>
      <c r="AI1290" s="212">
        <v>0</v>
      </c>
      <c r="AJ1290" s="212">
        <v>419</v>
      </c>
      <c r="AK1290" s="212">
        <v>881</v>
      </c>
      <c r="AL1290" s="212">
        <v>0</v>
      </c>
      <c r="AM1290" s="212">
        <v>0</v>
      </c>
      <c r="AN1290" s="212">
        <v>1300</v>
      </c>
      <c r="AO1290" s="41">
        <f t="shared" si="792"/>
        <v>0.90230769230769226</v>
      </c>
      <c r="AP1290" s="41">
        <f t="shared" si="793"/>
        <v>9.7692307692307689E-2</v>
      </c>
      <c r="AQ1290" s="41">
        <f t="shared" si="794"/>
        <v>0</v>
      </c>
      <c r="AR1290" s="41">
        <f t="shared" si="760"/>
        <v>0.10384615384615385</v>
      </c>
      <c r="AS1290" s="41">
        <f t="shared" si="761"/>
        <v>0.11153846153846154</v>
      </c>
      <c r="AT1290" s="41">
        <f t="shared" si="762"/>
        <v>0.11923076923076924</v>
      </c>
      <c r="AU1290" s="41">
        <f t="shared" si="763"/>
        <v>0.13153846153846155</v>
      </c>
      <c r="AV1290" s="41">
        <f t="shared" si="764"/>
        <v>0.13692307692307693</v>
      </c>
      <c r="AW1290" s="41">
        <f t="shared" si="765"/>
        <v>0.13384615384615384</v>
      </c>
      <c r="AX1290" s="41">
        <f t="shared" si="766"/>
        <v>0.10692307692307693</v>
      </c>
      <c r="AY1290" s="41">
        <f t="shared" si="767"/>
        <v>8.0769230769230774E-2</v>
      </c>
      <c r="AZ1290" s="41">
        <f t="shared" si="768"/>
        <v>3.8461538461538464E-2</v>
      </c>
      <c r="BA1290" s="41">
        <f t="shared" si="769"/>
        <v>1.5384615384615385E-2</v>
      </c>
      <c r="BB1290" s="41">
        <f t="shared" si="770"/>
        <v>2.1538461538461538E-2</v>
      </c>
      <c r="BC1290" s="41">
        <f t="shared" si="771"/>
        <v>0</v>
      </c>
      <c r="BD1290" s="41">
        <f t="shared" si="772"/>
        <v>0.82076923076923081</v>
      </c>
      <c r="BE1290" s="41">
        <f t="shared" si="773"/>
        <v>0.17923076923076922</v>
      </c>
      <c r="BF1290" s="41">
        <f t="shared" si="774"/>
        <v>0</v>
      </c>
      <c r="BG1290" s="41">
        <f t="shared" si="775"/>
        <v>0.30076923076923079</v>
      </c>
      <c r="BH1290" s="41">
        <f t="shared" si="776"/>
        <v>0.60384615384615381</v>
      </c>
      <c r="BI1290" s="41">
        <f t="shared" si="777"/>
        <v>9.5384615384615387E-2</v>
      </c>
      <c r="BJ1290" s="41">
        <f t="shared" si="778"/>
        <v>0</v>
      </c>
      <c r="BK1290" s="41">
        <f t="shared" si="779"/>
        <v>6.1538461538461538E-3</v>
      </c>
      <c r="BL1290" s="41">
        <f t="shared" si="780"/>
        <v>0</v>
      </c>
      <c r="BM1290" s="41">
        <f t="shared" si="781"/>
        <v>2.6923076923076925E-2</v>
      </c>
      <c r="BN1290" s="41">
        <f t="shared" si="782"/>
        <v>0.96692307692307689</v>
      </c>
      <c r="BO1290" s="41">
        <f t="shared" si="783"/>
        <v>6.1538461538461538E-3</v>
      </c>
      <c r="BP1290" s="41">
        <f t="shared" si="784"/>
        <v>0.99</v>
      </c>
      <c r="BQ1290" s="41">
        <f t="shared" si="785"/>
        <v>3.8461538461538464E-3</v>
      </c>
      <c r="BR1290" s="41">
        <f t="shared" si="786"/>
        <v>0</v>
      </c>
      <c r="BS1290" s="41">
        <f t="shared" si="787"/>
        <v>0.3223076923076923</v>
      </c>
      <c r="BT1290" s="41">
        <f t="shared" si="788"/>
        <v>0.6776923076923077</v>
      </c>
      <c r="BU1290" s="41">
        <f t="shared" si="789"/>
        <v>0</v>
      </c>
      <c r="BV1290" s="41">
        <f t="shared" si="790"/>
        <v>0</v>
      </c>
      <c r="BW1290" s="41">
        <f t="shared" si="791"/>
        <v>1</v>
      </c>
      <c r="BX1290" s="41" t="str">
        <f t="shared" si="796"/>
        <v>2016Licensed practical nursesManitoba</v>
      </c>
      <c r="BY1290" s="51">
        <f>VLOOKUP(BX1290,'%workplace'!$A$1:$F$381,6,FALSE)</f>
        <v>3103</v>
      </c>
      <c r="BZ1290" s="32">
        <f t="shared" si="797"/>
        <v>0.41894940380277151</v>
      </c>
    </row>
    <row r="1291" spans="1:78" hidden="1" x14ac:dyDescent="0.2">
      <c r="A1291" s="212" t="str">
        <f t="shared" si="795"/>
        <v>2016Licensed practical nursesManitobaHospital</v>
      </c>
      <c r="B1291" s="212" t="s">
        <v>3</v>
      </c>
      <c r="C1291" s="212" t="s">
        <v>20</v>
      </c>
      <c r="D1291" s="212" t="s">
        <v>10</v>
      </c>
      <c r="E1291" s="212">
        <v>2016</v>
      </c>
      <c r="F1291" s="212">
        <v>1090</v>
      </c>
      <c r="G1291" s="212">
        <v>97</v>
      </c>
      <c r="H1291" s="212">
        <v>0</v>
      </c>
      <c r="I1291" s="212">
        <v>161</v>
      </c>
      <c r="J1291" s="212">
        <v>167</v>
      </c>
      <c r="K1291" s="212">
        <v>174</v>
      </c>
      <c r="L1291" s="212">
        <v>149</v>
      </c>
      <c r="M1291" s="212">
        <v>134</v>
      </c>
      <c r="N1291" s="212">
        <v>106</v>
      </c>
      <c r="O1291" s="212">
        <v>120</v>
      </c>
      <c r="P1291" s="212">
        <v>80</v>
      </c>
      <c r="Q1291" s="212">
        <v>30</v>
      </c>
      <c r="R1291" s="212">
        <v>10</v>
      </c>
      <c r="S1291" s="212">
        <v>56</v>
      </c>
      <c r="T1291" s="212">
        <v>0</v>
      </c>
      <c r="U1291" s="212">
        <v>1121</v>
      </c>
      <c r="V1291" s="212">
        <v>65</v>
      </c>
      <c r="W1291" s="212">
        <v>1</v>
      </c>
      <c r="X1291" s="212">
        <v>355</v>
      </c>
      <c r="Y1291" s="212">
        <v>712</v>
      </c>
      <c r="Z1291" s="212">
        <v>120</v>
      </c>
      <c r="AA1291" s="212">
        <v>0</v>
      </c>
      <c r="AB1291" s="212">
        <v>5</v>
      </c>
      <c r="AC1291" s="212">
        <v>0</v>
      </c>
      <c r="AD1291" s="212">
        <v>55</v>
      </c>
      <c r="AE1291" s="212">
        <v>1127</v>
      </c>
      <c r="AF1291" s="212">
        <v>24</v>
      </c>
      <c r="AG1291" s="212">
        <v>1160</v>
      </c>
      <c r="AH1291" s="212">
        <v>1</v>
      </c>
      <c r="AI1291" s="212">
        <v>2</v>
      </c>
      <c r="AJ1291" s="212">
        <v>657</v>
      </c>
      <c r="AK1291" s="212">
        <v>530</v>
      </c>
      <c r="AL1291" s="212">
        <v>0</v>
      </c>
      <c r="AM1291" s="212">
        <v>0</v>
      </c>
      <c r="AN1291" s="212">
        <v>1187</v>
      </c>
      <c r="AO1291" s="41">
        <f t="shared" si="792"/>
        <v>0.91828138163437234</v>
      </c>
      <c r="AP1291" s="41">
        <f t="shared" si="793"/>
        <v>8.1718618365627632E-2</v>
      </c>
      <c r="AQ1291" s="41">
        <f t="shared" si="794"/>
        <v>0</v>
      </c>
      <c r="AR1291" s="41">
        <f t="shared" si="760"/>
        <v>0.13563605728727884</v>
      </c>
      <c r="AS1291" s="41">
        <f t="shared" si="761"/>
        <v>0.14069081718618365</v>
      </c>
      <c r="AT1291" s="41">
        <f t="shared" si="762"/>
        <v>0.14658803706823925</v>
      </c>
      <c r="AU1291" s="41">
        <f t="shared" si="763"/>
        <v>0.12552653748946924</v>
      </c>
      <c r="AV1291" s="41">
        <f t="shared" si="764"/>
        <v>0.11288963774220724</v>
      </c>
      <c r="AW1291" s="41">
        <f t="shared" si="765"/>
        <v>8.9300758213984838E-2</v>
      </c>
      <c r="AX1291" s="41">
        <f t="shared" si="766"/>
        <v>0.10109519797809605</v>
      </c>
      <c r="AY1291" s="41">
        <f t="shared" si="767"/>
        <v>6.7396798652064022E-2</v>
      </c>
      <c r="AZ1291" s="41">
        <f t="shared" si="768"/>
        <v>2.5273799494524012E-2</v>
      </c>
      <c r="BA1291" s="41">
        <f t="shared" si="769"/>
        <v>8.4245998315080027E-3</v>
      </c>
      <c r="BB1291" s="41">
        <f t="shared" si="770"/>
        <v>4.7177759056444821E-2</v>
      </c>
      <c r="BC1291" s="41">
        <f t="shared" si="771"/>
        <v>0</v>
      </c>
      <c r="BD1291" s="41">
        <f t="shared" si="772"/>
        <v>0.94439764111204716</v>
      </c>
      <c r="BE1291" s="41">
        <f t="shared" si="773"/>
        <v>5.4759898904802019E-2</v>
      </c>
      <c r="BF1291" s="41">
        <f t="shared" si="774"/>
        <v>8.4245998315080029E-4</v>
      </c>
      <c r="BG1291" s="41">
        <f t="shared" si="775"/>
        <v>0.29907329401853411</v>
      </c>
      <c r="BH1291" s="41">
        <f t="shared" si="776"/>
        <v>0.59983150800336982</v>
      </c>
      <c r="BI1291" s="41">
        <f t="shared" si="777"/>
        <v>0.10109519797809605</v>
      </c>
      <c r="BJ1291" s="41">
        <f t="shared" si="778"/>
        <v>0</v>
      </c>
      <c r="BK1291" s="41">
        <f t="shared" si="779"/>
        <v>4.2122999157540014E-3</v>
      </c>
      <c r="BL1291" s="41">
        <f t="shared" si="780"/>
        <v>0</v>
      </c>
      <c r="BM1291" s="41">
        <f t="shared" si="781"/>
        <v>4.633529907329402E-2</v>
      </c>
      <c r="BN1291" s="41">
        <f t="shared" si="782"/>
        <v>0.94945240101095196</v>
      </c>
      <c r="BO1291" s="41">
        <f t="shared" si="783"/>
        <v>2.0219039595619208E-2</v>
      </c>
      <c r="BP1291" s="41">
        <f t="shared" si="784"/>
        <v>0.97725358045492838</v>
      </c>
      <c r="BQ1291" s="41">
        <f t="shared" si="785"/>
        <v>8.4245998315080029E-4</v>
      </c>
      <c r="BR1291" s="41">
        <f t="shared" si="786"/>
        <v>1.6849199663016006E-3</v>
      </c>
      <c r="BS1291" s="41">
        <f t="shared" si="787"/>
        <v>0.55349620893007578</v>
      </c>
      <c r="BT1291" s="41">
        <f t="shared" si="788"/>
        <v>0.44650379106992416</v>
      </c>
      <c r="BU1291" s="41">
        <f t="shared" si="789"/>
        <v>0</v>
      </c>
      <c r="BV1291" s="41">
        <f t="shared" si="790"/>
        <v>0</v>
      </c>
      <c r="BW1291" s="41">
        <f t="shared" si="791"/>
        <v>1</v>
      </c>
      <c r="BX1291" s="41" t="str">
        <f t="shared" si="796"/>
        <v>2016Licensed practical nursesManitoba</v>
      </c>
      <c r="BY1291" s="51">
        <f>VLOOKUP(BX1291,'%workplace'!$A$1:$F$381,6,FALSE)</f>
        <v>3103</v>
      </c>
      <c r="BZ1291" s="32">
        <f t="shared" si="797"/>
        <v>0.382533032549146</v>
      </c>
    </row>
    <row r="1292" spans="1:78" hidden="1" x14ac:dyDescent="0.2">
      <c r="A1292" s="212" t="str">
        <f t="shared" si="795"/>
        <v>2016Licensed practical nursesManitobaOther places of work</v>
      </c>
      <c r="B1292" s="212" t="s">
        <v>3</v>
      </c>
      <c r="C1292" s="212" t="s">
        <v>20</v>
      </c>
      <c r="D1292" s="212" t="s">
        <v>13</v>
      </c>
      <c r="E1292" s="212">
        <v>2016</v>
      </c>
      <c r="F1292" s="212">
        <v>130</v>
      </c>
      <c r="G1292" s="212">
        <v>14</v>
      </c>
      <c r="H1292" s="212">
        <v>0</v>
      </c>
      <c r="I1292" s="212">
        <v>4</v>
      </c>
      <c r="J1292" s="212">
        <v>13</v>
      </c>
      <c r="K1292" s="212">
        <v>12</v>
      </c>
      <c r="L1292" s="212">
        <v>19</v>
      </c>
      <c r="M1292" s="212">
        <v>16</v>
      </c>
      <c r="N1292" s="212">
        <v>21</v>
      </c>
      <c r="O1292" s="212">
        <v>18</v>
      </c>
      <c r="P1292" s="212">
        <v>24</v>
      </c>
      <c r="Q1292" s="212">
        <v>10</v>
      </c>
      <c r="R1292" s="212">
        <v>5</v>
      </c>
      <c r="S1292" s="212">
        <v>2</v>
      </c>
      <c r="T1292" s="212">
        <v>0</v>
      </c>
      <c r="U1292" s="212">
        <v>140</v>
      </c>
      <c r="V1292" s="212">
        <v>4</v>
      </c>
      <c r="W1292" s="212">
        <v>0</v>
      </c>
      <c r="X1292" s="212">
        <v>65</v>
      </c>
      <c r="Y1292" s="212">
        <v>55</v>
      </c>
      <c r="Z1292" s="212">
        <v>24</v>
      </c>
      <c r="AA1292" s="212">
        <v>0</v>
      </c>
      <c r="AB1292" s="212">
        <v>5</v>
      </c>
      <c r="AC1292" s="212">
        <v>0</v>
      </c>
      <c r="AD1292" s="212">
        <v>68</v>
      </c>
      <c r="AE1292" s="212">
        <v>71</v>
      </c>
      <c r="AF1292" s="212">
        <v>19</v>
      </c>
      <c r="AG1292" s="212">
        <v>112</v>
      </c>
      <c r="AH1292" s="212">
        <v>13</v>
      </c>
      <c r="AI1292" s="212">
        <v>0</v>
      </c>
      <c r="AJ1292" s="212">
        <v>51</v>
      </c>
      <c r="AK1292" s="212">
        <v>93</v>
      </c>
      <c r="AL1292" s="212">
        <v>0</v>
      </c>
      <c r="AM1292" s="212">
        <v>0</v>
      </c>
      <c r="AN1292" s="212">
        <v>144</v>
      </c>
      <c r="AO1292" s="41">
        <f t="shared" si="792"/>
        <v>0.90277777777777779</v>
      </c>
      <c r="AP1292" s="41">
        <f t="shared" si="793"/>
        <v>9.7222222222222224E-2</v>
      </c>
      <c r="AQ1292" s="41">
        <f t="shared" si="794"/>
        <v>0</v>
      </c>
      <c r="AR1292" s="41">
        <f t="shared" si="760"/>
        <v>2.7777777777777776E-2</v>
      </c>
      <c r="AS1292" s="41">
        <f t="shared" si="761"/>
        <v>9.0277777777777776E-2</v>
      </c>
      <c r="AT1292" s="41">
        <f t="shared" si="762"/>
        <v>8.3333333333333329E-2</v>
      </c>
      <c r="AU1292" s="41">
        <f t="shared" si="763"/>
        <v>0.13194444444444445</v>
      </c>
      <c r="AV1292" s="41">
        <f t="shared" si="764"/>
        <v>0.1111111111111111</v>
      </c>
      <c r="AW1292" s="41">
        <f t="shared" si="765"/>
        <v>0.14583333333333334</v>
      </c>
      <c r="AX1292" s="41">
        <f t="shared" si="766"/>
        <v>0.125</v>
      </c>
      <c r="AY1292" s="41">
        <f t="shared" si="767"/>
        <v>0.16666666666666666</v>
      </c>
      <c r="AZ1292" s="41">
        <f t="shared" si="768"/>
        <v>6.9444444444444448E-2</v>
      </c>
      <c r="BA1292" s="41">
        <f t="shared" si="769"/>
        <v>3.4722222222222224E-2</v>
      </c>
      <c r="BB1292" s="41">
        <f t="shared" si="770"/>
        <v>1.3888888888888888E-2</v>
      </c>
      <c r="BC1292" s="41">
        <f t="shared" si="771"/>
        <v>0</v>
      </c>
      <c r="BD1292" s="41">
        <f t="shared" si="772"/>
        <v>0.97222222222222221</v>
      </c>
      <c r="BE1292" s="41">
        <f t="shared" si="773"/>
        <v>2.7777777777777776E-2</v>
      </c>
      <c r="BF1292" s="41">
        <f t="shared" si="774"/>
        <v>0</v>
      </c>
      <c r="BG1292" s="41">
        <f t="shared" si="775"/>
        <v>0.4513888888888889</v>
      </c>
      <c r="BH1292" s="41">
        <f t="shared" si="776"/>
        <v>0.38194444444444442</v>
      </c>
      <c r="BI1292" s="41">
        <f t="shared" si="777"/>
        <v>0.16666666666666666</v>
      </c>
      <c r="BJ1292" s="41">
        <f t="shared" si="778"/>
        <v>0</v>
      </c>
      <c r="BK1292" s="41">
        <f t="shared" si="779"/>
        <v>3.4722222222222224E-2</v>
      </c>
      <c r="BL1292" s="41">
        <f t="shared" si="780"/>
        <v>0</v>
      </c>
      <c r="BM1292" s="41">
        <f t="shared" si="781"/>
        <v>0.47222222222222221</v>
      </c>
      <c r="BN1292" s="41">
        <f t="shared" si="782"/>
        <v>0.49305555555555558</v>
      </c>
      <c r="BO1292" s="41">
        <f t="shared" si="783"/>
        <v>0.13194444444444445</v>
      </c>
      <c r="BP1292" s="41">
        <f t="shared" si="784"/>
        <v>0.77777777777777779</v>
      </c>
      <c r="BQ1292" s="41">
        <f t="shared" si="785"/>
        <v>9.0277777777777776E-2</v>
      </c>
      <c r="BR1292" s="41">
        <f t="shared" si="786"/>
        <v>0</v>
      </c>
      <c r="BS1292" s="41">
        <f t="shared" si="787"/>
        <v>0.35416666666666669</v>
      </c>
      <c r="BT1292" s="41">
        <f t="shared" si="788"/>
        <v>0.64583333333333337</v>
      </c>
      <c r="BU1292" s="41">
        <f t="shared" si="789"/>
        <v>0</v>
      </c>
      <c r="BV1292" s="41">
        <f t="shared" si="790"/>
        <v>0</v>
      </c>
      <c r="BW1292" s="41">
        <f t="shared" si="791"/>
        <v>1</v>
      </c>
      <c r="BX1292" s="41" t="str">
        <f t="shared" si="796"/>
        <v>2016Licensed practical nursesManitoba</v>
      </c>
      <c r="BY1292" s="51">
        <f>VLOOKUP(BX1292,'%workplace'!$A$1:$F$381,6,FALSE)</f>
        <v>3103</v>
      </c>
      <c r="BZ1292" s="32">
        <f t="shared" si="797"/>
        <v>4.6406703190460842E-2</v>
      </c>
    </row>
    <row r="1293" spans="1:78" s="8" customFormat="1" hidden="1" x14ac:dyDescent="0.2">
      <c r="A1293" s="8" t="str">
        <f t="shared" si="795"/>
        <v>2016Licensed practical nursesSaskatchewanAll places of work</v>
      </c>
      <c r="B1293" s="8" t="s">
        <v>3</v>
      </c>
      <c r="C1293" s="8" t="s">
        <v>21</v>
      </c>
      <c r="D1293" s="8" t="s">
        <v>9</v>
      </c>
      <c r="E1293" s="8">
        <v>2016</v>
      </c>
      <c r="F1293" s="8">
        <v>3186</v>
      </c>
      <c r="G1293" s="8">
        <v>203</v>
      </c>
      <c r="H1293" s="8">
        <v>0</v>
      </c>
      <c r="I1293" s="8">
        <v>554</v>
      </c>
      <c r="J1293" s="8">
        <v>643</v>
      </c>
      <c r="K1293" s="8">
        <v>505</v>
      </c>
      <c r="L1293" s="8">
        <v>367</v>
      </c>
      <c r="M1293" s="8">
        <v>304</v>
      </c>
      <c r="N1293" s="8">
        <v>327</v>
      </c>
      <c r="O1293" s="8">
        <v>282</v>
      </c>
      <c r="P1293" s="8">
        <v>214</v>
      </c>
      <c r="Q1293" s="8">
        <v>39</v>
      </c>
      <c r="R1293" s="8">
        <v>8</v>
      </c>
      <c r="S1293" s="8">
        <v>146</v>
      </c>
      <c r="T1293" s="8">
        <v>0</v>
      </c>
      <c r="U1293" s="8">
        <v>3087</v>
      </c>
      <c r="V1293" s="8">
        <v>302</v>
      </c>
      <c r="W1293" s="8">
        <v>0</v>
      </c>
      <c r="X1293" s="8">
        <v>1650</v>
      </c>
      <c r="Y1293" s="8">
        <v>924</v>
      </c>
      <c r="Z1293" s="8">
        <v>813</v>
      </c>
      <c r="AA1293" s="8">
        <v>2</v>
      </c>
      <c r="AB1293" s="8">
        <v>48</v>
      </c>
      <c r="AC1293" s="8">
        <v>25</v>
      </c>
      <c r="AD1293" s="8">
        <v>320</v>
      </c>
      <c r="AE1293" s="8">
        <v>2996</v>
      </c>
      <c r="AF1293" s="8">
        <v>157</v>
      </c>
      <c r="AG1293" s="8">
        <v>3188</v>
      </c>
      <c r="AH1293" s="8">
        <v>16</v>
      </c>
      <c r="AI1293" s="8">
        <v>0</v>
      </c>
      <c r="AJ1293" s="8">
        <v>1070</v>
      </c>
      <c r="AK1293" s="8">
        <v>2319</v>
      </c>
      <c r="AL1293" s="8">
        <v>28</v>
      </c>
      <c r="AM1293" s="8">
        <v>0</v>
      </c>
      <c r="AN1293" s="8">
        <v>3389</v>
      </c>
      <c r="AO1293" s="41">
        <f t="shared" si="792"/>
        <v>0.94010032457952197</v>
      </c>
      <c r="AP1293" s="41">
        <f t="shared" si="793"/>
        <v>5.989967542047802E-2</v>
      </c>
      <c r="AQ1293" s="41">
        <f t="shared" si="794"/>
        <v>0</v>
      </c>
      <c r="AR1293" s="41">
        <f t="shared" si="760"/>
        <v>0.16347005016228977</v>
      </c>
      <c r="AS1293" s="41">
        <f t="shared" si="761"/>
        <v>0.18973148421363234</v>
      </c>
      <c r="AT1293" s="41">
        <f t="shared" si="762"/>
        <v>0.14901150781941574</v>
      </c>
      <c r="AU1293" s="41">
        <f t="shared" si="763"/>
        <v>0.10829153142519918</v>
      </c>
      <c r="AV1293" s="41">
        <f t="shared" si="764"/>
        <v>8.9701976984361165E-2</v>
      </c>
      <c r="AW1293" s="41">
        <f t="shared" si="765"/>
        <v>9.6488639716730593E-2</v>
      </c>
      <c r="AX1293" s="41">
        <f t="shared" si="766"/>
        <v>8.3210386544703446E-2</v>
      </c>
      <c r="AY1293" s="41">
        <f t="shared" si="767"/>
        <v>6.3145470640306872E-2</v>
      </c>
      <c r="AZ1293" s="41">
        <f t="shared" si="768"/>
        <v>1.150781941575686E-2</v>
      </c>
      <c r="BA1293" s="41">
        <f t="shared" si="769"/>
        <v>2.3605783416937149E-3</v>
      </c>
      <c r="BB1293" s="41">
        <f t="shared" si="770"/>
        <v>4.3080554735910298E-2</v>
      </c>
      <c r="BC1293" s="41">
        <f t="shared" si="771"/>
        <v>0</v>
      </c>
      <c r="BD1293" s="41">
        <f t="shared" si="772"/>
        <v>0.91088816760106228</v>
      </c>
      <c r="BE1293" s="41">
        <f t="shared" si="773"/>
        <v>8.9111832398937746E-2</v>
      </c>
      <c r="BF1293" s="41">
        <f t="shared" si="774"/>
        <v>0</v>
      </c>
      <c r="BG1293" s="41">
        <f t="shared" si="775"/>
        <v>0.48686928297432869</v>
      </c>
      <c r="BH1293" s="41">
        <f t="shared" si="776"/>
        <v>0.27264679846562406</v>
      </c>
      <c r="BI1293" s="41">
        <f t="shared" si="777"/>
        <v>0.23989377397462378</v>
      </c>
      <c r="BJ1293" s="41">
        <f t="shared" si="778"/>
        <v>5.9014458542342872E-4</v>
      </c>
      <c r="BK1293" s="41">
        <f t="shared" si="779"/>
        <v>1.416347005016229E-2</v>
      </c>
      <c r="BL1293" s="41">
        <f t="shared" si="780"/>
        <v>7.3768073177928589E-3</v>
      </c>
      <c r="BM1293" s="41">
        <f t="shared" si="781"/>
        <v>9.4423133667748599E-2</v>
      </c>
      <c r="BN1293" s="41">
        <f t="shared" si="782"/>
        <v>0.88403658896429627</v>
      </c>
      <c r="BO1293" s="41">
        <f t="shared" si="783"/>
        <v>4.6326349955739157E-2</v>
      </c>
      <c r="BP1293" s="41">
        <f t="shared" si="784"/>
        <v>0.94069046916494536</v>
      </c>
      <c r="BQ1293" s="41">
        <f t="shared" si="785"/>
        <v>4.7211566833874298E-3</v>
      </c>
      <c r="BR1293" s="41">
        <f t="shared" si="786"/>
        <v>0</v>
      </c>
      <c r="BS1293" s="41">
        <f t="shared" si="787"/>
        <v>0.31572735320153439</v>
      </c>
      <c r="BT1293" s="41">
        <f t="shared" si="788"/>
        <v>0.68427264679846567</v>
      </c>
      <c r="BU1293" s="41">
        <f t="shared" si="789"/>
        <v>8.2620241959280027E-3</v>
      </c>
      <c r="BV1293" s="41">
        <f t="shared" si="790"/>
        <v>0</v>
      </c>
      <c r="BW1293" s="41">
        <f t="shared" si="791"/>
        <v>1</v>
      </c>
      <c r="BX1293" s="41" t="str">
        <f t="shared" si="796"/>
        <v>2016Licensed practical nursesSaskatchewan</v>
      </c>
      <c r="BY1293" s="51">
        <f>VLOOKUP(BX1293,'%workplace'!$A$1:$F$381,6,FALSE)</f>
        <v>3389</v>
      </c>
      <c r="BZ1293" s="32">
        <f t="shared" si="797"/>
        <v>1</v>
      </c>
    </row>
    <row r="1294" spans="1:78" s="8" customFormat="1" hidden="1" x14ac:dyDescent="0.2">
      <c r="A1294" s="8" t="str">
        <f t="shared" si="795"/>
        <v>2016Licensed practical nursesSaskatchewanCommunity health</v>
      </c>
      <c r="B1294" s="8" t="s">
        <v>3</v>
      </c>
      <c r="C1294" s="8" t="s">
        <v>21</v>
      </c>
      <c r="D1294" s="8" t="s">
        <v>11</v>
      </c>
      <c r="E1294" s="8">
        <v>2016</v>
      </c>
      <c r="F1294" s="8">
        <v>835</v>
      </c>
      <c r="G1294" s="8">
        <v>55</v>
      </c>
      <c r="H1294" s="8">
        <v>0</v>
      </c>
      <c r="I1294" s="8">
        <v>153</v>
      </c>
      <c r="J1294" s="8">
        <v>161</v>
      </c>
      <c r="K1294" s="8">
        <v>131</v>
      </c>
      <c r="L1294" s="8">
        <v>80</v>
      </c>
      <c r="M1294" s="8">
        <v>75</v>
      </c>
      <c r="N1294" s="8">
        <v>94</v>
      </c>
      <c r="O1294" s="8">
        <v>79</v>
      </c>
      <c r="P1294" s="8">
        <v>65</v>
      </c>
      <c r="Q1294" s="8">
        <v>11</v>
      </c>
      <c r="R1294" s="8">
        <v>1</v>
      </c>
      <c r="S1294" s="8">
        <v>40</v>
      </c>
      <c r="T1294" s="8">
        <v>0</v>
      </c>
      <c r="U1294" s="8">
        <v>826</v>
      </c>
      <c r="V1294" s="8">
        <v>64</v>
      </c>
      <c r="W1294" s="8">
        <v>0</v>
      </c>
      <c r="X1294" s="8">
        <v>385</v>
      </c>
      <c r="Y1294" s="8">
        <v>257</v>
      </c>
      <c r="Z1294" s="8">
        <v>247</v>
      </c>
      <c r="AA1294" s="8">
        <v>1</v>
      </c>
      <c r="AB1294" s="8">
        <v>19</v>
      </c>
      <c r="AC1294" s="8">
        <v>0</v>
      </c>
      <c r="AD1294" s="8">
        <v>91</v>
      </c>
      <c r="AE1294" s="8">
        <v>780</v>
      </c>
      <c r="AF1294" s="8">
        <v>65</v>
      </c>
      <c r="AG1294" s="8">
        <v>820</v>
      </c>
      <c r="AH1294" s="8">
        <v>3</v>
      </c>
      <c r="AI1294" s="8">
        <v>0</v>
      </c>
      <c r="AJ1294" s="8">
        <v>471</v>
      </c>
      <c r="AK1294" s="8">
        <v>419</v>
      </c>
      <c r="AL1294" s="8">
        <v>2</v>
      </c>
      <c r="AM1294" s="8">
        <v>0</v>
      </c>
      <c r="AN1294" s="8">
        <v>890</v>
      </c>
      <c r="AO1294" s="41">
        <f t="shared" si="792"/>
        <v>0.9382022471910112</v>
      </c>
      <c r="AP1294" s="41">
        <f t="shared" si="793"/>
        <v>6.1797752808988762E-2</v>
      </c>
      <c r="AQ1294" s="41">
        <f t="shared" si="794"/>
        <v>0</v>
      </c>
      <c r="AR1294" s="41">
        <f t="shared" si="760"/>
        <v>0.17191011235955056</v>
      </c>
      <c r="AS1294" s="41">
        <f t="shared" si="761"/>
        <v>0.18089887640449437</v>
      </c>
      <c r="AT1294" s="41">
        <f t="shared" si="762"/>
        <v>0.14719101123595504</v>
      </c>
      <c r="AU1294" s="41">
        <f t="shared" si="763"/>
        <v>8.98876404494382E-2</v>
      </c>
      <c r="AV1294" s="41">
        <f t="shared" si="764"/>
        <v>8.4269662921348312E-2</v>
      </c>
      <c r="AW1294" s="41">
        <f t="shared" si="765"/>
        <v>0.10561797752808989</v>
      </c>
      <c r="AX1294" s="41">
        <f t="shared" si="766"/>
        <v>8.8764044943820231E-2</v>
      </c>
      <c r="AY1294" s="41">
        <f t="shared" si="767"/>
        <v>7.3033707865168537E-2</v>
      </c>
      <c r="AZ1294" s="41">
        <f t="shared" si="768"/>
        <v>1.2359550561797753E-2</v>
      </c>
      <c r="BA1294" s="41">
        <f t="shared" si="769"/>
        <v>1.1235955056179776E-3</v>
      </c>
      <c r="BB1294" s="41">
        <f t="shared" si="770"/>
        <v>4.49438202247191E-2</v>
      </c>
      <c r="BC1294" s="41">
        <f t="shared" si="771"/>
        <v>0</v>
      </c>
      <c r="BD1294" s="41">
        <f t="shared" si="772"/>
        <v>0.92808988764044942</v>
      </c>
      <c r="BE1294" s="41">
        <f t="shared" si="773"/>
        <v>7.1910112359550568E-2</v>
      </c>
      <c r="BF1294" s="41">
        <f t="shared" si="774"/>
        <v>0</v>
      </c>
      <c r="BG1294" s="41">
        <f t="shared" si="775"/>
        <v>0.43258426966292135</v>
      </c>
      <c r="BH1294" s="41">
        <f t="shared" si="776"/>
        <v>0.28876404494382024</v>
      </c>
      <c r="BI1294" s="41">
        <f t="shared" si="777"/>
        <v>0.27752808988764044</v>
      </c>
      <c r="BJ1294" s="41">
        <f t="shared" si="778"/>
        <v>1.1235955056179776E-3</v>
      </c>
      <c r="BK1294" s="41">
        <f t="shared" si="779"/>
        <v>2.1348314606741574E-2</v>
      </c>
      <c r="BL1294" s="41">
        <f t="shared" si="780"/>
        <v>0</v>
      </c>
      <c r="BM1294" s="41">
        <f t="shared" si="781"/>
        <v>0.10224719101123596</v>
      </c>
      <c r="BN1294" s="41">
        <f t="shared" si="782"/>
        <v>0.8764044943820225</v>
      </c>
      <c r="BO1294" s="41">
        <f t="shared" si="783"/>
        <v>7.3033707865168537E-2</v>
      </c>
      <c r="BP1294" s="41">
        <f t="shared" si="784"/>
        <v>0.9213483146067416</v>
      </c>
      <c r="BQ1294" s="41">
        <f t="shared" si="785"/>
        <v>3.3707865168539327E-3</v>
      </c>
      <c r="BR1294" s="41">
        <f t="shared" si="786"/>
        <v>0</v>
      </c>
      <c r="BS1294" s="41">
        <f t="shared" si="787"/>
        <v>0.52921348314606742</v>
      </c>
      <c r="BT1294" s="41">
        <f t="shared" si="788"/>
        <v>0.47078651685393258</v>
      </c>
      <c r="BU1294" s="41">
        <f t="shared" si="789"/>
        <v>2.2471910112359553E-3</v>
      </c>
      <c r="BV1294" s="41">
        <f t="shared" si="790"/>
        <v>0</v>
      </c>
      <c r="BW1294" s="41">
        <f t="shared" si="791"/>
        <v>1</v>
      </c>
      <c r="BX1294" s="41" t="str">
        <f t="shared" si="796"/>
        <v>2016Licensed practical nursesSaskatchewan</v>
      </c>
      <c r="BY1294" s="51">
        <f>VLOOKUP(BX1294,'%workplace'!$A$1:$F$381,6,FALSE)</f>
        <v>3389</v>
      </c>
      <c r="BZ1294" s="32">
        <f t="shared" si="797"/>
        <v>0.2626143405134258</v>
      </c>
    </row>
    <row r="1295" spans="1:78" s="8" customFormat="1" hidden="1" x14ac:dyDescent="0.2">
      <c r="A1295" s="8" t="str">
        <f t="shared" si="795"/>
        <v>2016Licensed practical nursesSaskatchewanNursing home/long-term care</v>
      </c>
      <c r="B1295" s="8" t="s">
        <v>3</v>
      </c>
      <c r="C1295" s="8" t="s">
        <v>21</v>
      </c>
      <c r="D1295" s="8" t="s">
        <v>12</v>
      </c>
      <c r="E1295" s="8">
        <v>2016</v>
      </c>
      <c r="F1295" s="8">
        <v>597</v>
      </c>
      <c r="G1295" s="8">
        <v>39</v>
      </c>
      <c r="H1295" s="8">
        <v>0</v>
      </c>
      <c r="I1295" s="8">
        <v>116</v>
      </c>
      <c r="J1295" s="8">
        <v>127</v>
      </c>
      <c r="K1295" s="8">
        <v>85</v>
      </c>
      <c r="L1295" s="8">
        <v>68</v>
      </c>
      <c r="M1295" s="8">
        <v>59</v>
      </c>
      <c r="N1295" s="8">
        <v>57</v>
      </c>
      <c r="O1295" s="8">
        <v>42</v>
      </c>
      <c r="P1295" s="8">
        <v>33</v>
      </c>
      <c r="Q1295" s="8">
        <v>13</v>
      </c>
      <c r="R1295" s="8">
        <v>3</v>
      </c>
      <c r="S1295" s="8">
        <v>33</v>
      </c>
      <c r="T1295" s="8">
        <v>0</v>
      </c>
      <c r="U1295" s="8">
        <v>522</v>
      </c>
      <c r="V1295" s="8">
        <v>114</v>
      </c>
      <c r="W1295" s="8">
        <v>0</v>
      </c>
      <c r="X1295" s="8">
        <v>263</v>
      </c>
      <c r="Y1295" s="8">
        <v>176</v>
      </c>
      <c r="Z1295" s="8">
        <v>197</v>
      </c>
      <c r="AA1295" s="8">
        <v>0</v>
      </c>
      <c r="AB1295" s="8">
        <v>23</v>
      </c>
      <c r="AC1295" s="8">
        <v>0</v>
      </c>
      <c r="AD1295" s="8">
        <v>28</v>
      </c>
      <c r="AE1295" s="8">
        <v>585</v>
      </c>
      <c r="AF1295" s="8">
        <v>24</v>
      </c>
      <c r="AG1295" s="8">
        <v>611</v>
      </c>
      <c r="AH1295" s="8">
        <v>1</v>
      </c>
      <c r="AI1295" s="8">
        <v>0</v>
      </c>
      <c r="AJ1295" s="8">
        <v>221</v>
      </c>
      <c r="AK1295" s="8">
        <v>415</v>
      </c>
      <c r="AL1295" s="8">
        <v>0</v>
      </c>
      <c r="AM1295" s="8">
        <v>0</v>
      </c>
      <c r="AN1295" s="8">
        <v>636</v>
      </c>
      <c r="AO1295" s="41">
        <f t="shared" si="792"/>
        <v>0.93867924528301883</v>
      </c>
      <c r="AP1295" s="41">
        <f t="shared" si="793"/>
        <v>6.1320754716981132E-2</v>
      </c>
      <c r="AQ1295" s="41">
        <f t="shared" si="794"/>
        <v>0</v>
      </c>
      <c r="AR1295" s="41">
        <f t="shared" si="760"/>
        <v>0.18238993710691823</v>
      </c>
      <c r="AS1295" s="41">
        <f t="shared" si="761"/>
        <v>0.19968553459119498</v>
      </c>
      <c r="AT1295" s="41">
        <f t="shared" si="762"/>
        <v>0.13364779874213836</v>
      </c>
      <c r="AU1295" s="41">
        <f t="shared" si="763"/>
        <v>0.1069182389937107</v>
      </c>
      <c r="AV1295" s="41">
        <f t="shared" si="764"/>
        <v>9.276729559748427E-2</v>
      </c>
      <c r="AW1295" s="41">
        <f t="shared" si="765"/>
        <v>8.9622641509433956E-2</v>
      </c>
      <c r="AX1295" s="41">
        <f t="shared" si="766"/>
        <v>6.6037735849056603E-2</v>
      </c>
      <c r="AY1295" s="41">
        <f t="shared" si="767"/>
        <v>5.1886792452830191E-2</v>
      </c>
      <c r="AZ1295" s="41">
        <f t="shared" si="768"/>
        <v>2.0440251572327043E-2</v>
      </c>
      <c r="BA1295" s="41">
        <f t="shared" si="769"/>
        <v>4.7169811320754715E-3</v>
      </c>
      <c r="BB1295" s="41">
        <f t="shared" si="770"/>
        <v>5.1886792452830191E-2</v>
      </c>
      <c r="BC1295" s="41">
        <f t="shared" si="771"/>
        <v>0</v>
      </c>
      <c r="BD1295" s="41">
        <f t="shared" si="772"/>
        <v>0.82075471698113212</v>
      </c>
      <c r="BE1295" s="41">
        <f t="shared" si="773"/>
        <v>0.17924528301886791</v>
      </c>
      <c r="BF1295" s="41">
        <f t="shared" si="774"/>
        <v>0</v>
      </c>
      <c r="BG1295" s="41">
        <f t="shared" si="775"/>
        <v>0.41352201257861637</v>
      </c>
      <c r="BH1295" s="41">
        <f t="shared" si="776"/>
        <v>0.27672955974842767</v>
      </c>
      <c r="BI1295" s="41">
        <f t="shared" si="777"/>
        <v>0.30974842767295596</v>
      </c>
      <c r="BJ1295" s="41">
        <f t="shared" si="778"/>
        <v>0</v>
      </c>
      <c r="BK1295" s="41">
        <f t="shared" si="779"/>
        <v>3.6163522012578615E-2</v>
      </c>
      <c r="BL1295" s="41">
        <f t="shared" si="780"/>
        <v>0</v>
      </c>
      <c r="BM1295" s="41">
        <f t="shared" si="781"/>
        <v>4.40251572327044E-2</v>
      </c>
      <c r="BN1295" s="41">
        <f t="shared" si="782"/>
        <v>0.91981132075471694</v>
      </c>
      <c r="BO1295" s="41">
        <f t="shared" si="783"/>
        <v>3.7735849056603772E-2</v>
      </c>
      <c r="BP1295" s="41">
        <f t="shared" si="784"/>
        <v>0.96069182389937102</v>
      </c>
      <c r="BQ1295" s="41">
        <f t="shared" si="785"/>
        <v>1.5723270440251573E-3</v>
      </c>
      <c r="BR1295" s="41">
        <f t="shared" si="786"/>
        <v>0</v>
      </c>
      <c r="BS1295" s="41">
        <f t="shared" si="787"/>
        <v>0.34748427672955973</v>
      </c>
      <c r="BT1295" s="41">
        <f t="shared" si="788"/>
        <v>0.65251572327044027</v>
      </c>
      <c r="BU1295" s="41">
        <f t="shared" si="789"/>
        <v>0</v>
      </c>
      <c r="BV1295" s="41">
        <f t="shared" si="790"/>
        <v>0</v>
      </c>
      <c r="BW1295" s="41">
        <f t="shared" si="791"/>
        <v>1</v>
      </c>
      <c r="BX1295" s="41" t="str">
        <f t="shared" si="796"/>
        <v>2016Licensed practical nursesSaskatchewan</v>
      </c>
      <c r="BY1295" s="51">
        <f>VLOOKUP(BX1295,'%workplace'!$A$1:$F$381,6,FALSE)</f>
        <v>3389</v>
      </c>
      <c r="BZ1295" s="32">
        <f t="shared" si="797"/>
        <v>0.18766597816465033</v>
      </c>
    </row>
    <row r="1296" spans="1:78" s="8" customFormat="1" hidden="1" x14ac:dyDescent="0.2">
      <c r="A1296" s="8" t="str">
        <f t="shared" si="795"/>
        <v>2016Licensed practical nursesSaskatchewanHospital</v>
      </c>
      <c r="B1296" s="8" t="s">
        <v>3</v>
      </c>
      <c r="C1296" s="8" t="s">
        <v>21</v>
      </c>
      <c r="D1296" s="8" t="s">
        <v>10</v>
      </c>
      <c r="E1296" s="8">
        <v>2016</v>
      </c>
      <c r="F1296" s="8">
        <v>1671</v>
      </c>
      <c r="G1296" s="8">
        <v>98</v>
      </c>
      <c r="H1296" s="8">
        <v>0</v>
      </c>
      <c r="I1296" s="8">
        <v>265</v>
      </c>
      <c r="J1296" s="8">
        <v>342</v>
      </c>
      <c r="K1296" s="8">
        <v>275</v>
      </c>
      <c r="L1296" s="8">
        <v>209</v>
      </c>
      <c r="M1296" s="8">
        <v>163</v>
      </c>
      <c r="N1296" s="8">
        <v>171</v>
      </c>
      <c r="O1296" s="8">
        <v>153</v>
      </c>
      <c r="P1296" s="8">
        <v>109</v>
      </c>
      <c r="Q1296" s="8">
        <v>15</v>
      </c>
      <c r="R1296" s="8">
        <v>3</v>
      </c>
      <c r="S1296" s="8">
        <v>64</v>
      </c>
      <c r="T1296" s="8">
        <v>0</v>
      </c>
      <c r="U1296" s="8">
        <v>1660</v>
      </c>
      <c r="V1296" s="8">
        <v>109</v>
      </c>
      <c r="W1296" s="8">
        <v>0</v>
      </c>
      <c r="X1296" s="8">
        <v>963</v>
      </c>
      <c r="Y1296" s="8">
        <v>467</v>
      </c>
      <c r="Z1296" s="8">
        <v>339</v>
      </c>
      <c r="AA1296" s="8">
        <v>0</v>
      </c>
      <c r="AB1296" s="8">
        <v>0</v>
      </c>
      <c r="AC1296" s="8">
        <v>0</v>
      </c>
      <c r="AD1296" s="8">
        <v>180</v>
      </c>
      <c r="AE1296" s="8">
        <v>1589</v>
      </c>
      <c r="AF1296" s="8">
        <v>55</v>
      </c>
      <c r="AG1296" s="8">
        <v>1711</v>
      </c>
      <c r="AH1296" s="8">
        <v>3</v>
      </c>
      <c r="AI1296" s="8">
        <v>0</v>
      </c>
      <c r="AJ1296" s="8">
        <v>360</v>
      </c>
      <c r="AK1296" s="8">
        <v>1409</v>
      </c>
      <c r="AL1296" s="8">
        <v>0</v>
      </c>
      <c r="AM1296" s="8">
        <v>0</v>
      </c>
      <c r="AN1296" s="8">
        <v>1769</v>
      </c>
      <c r="AO1296" s="41">
        <f t="shared" si="792"/>
        <v>0.94460146975692483</v>
      </c>
      <c r="AP1296" s="41">
        <f t="shared" si="793"/>
        <v>5.5398530243075186E-2</v>
      </c>
      <c r="AQ1296" s="41">
        <f t="shared" si="794"/>
        <v>0</v>
      </c>
      <c r="AR1296" s="41">
        <f t="shared" si="760"/>
        <v>0.14980214810627474</v>
      </c>
      <c r="AS1296" s="41">
        <f t="shared" si="761"/>
        <v>0.19332956472583379</v>
      </c>
      <c r="AT1296" s="41">
        <f t="shared" si="762"/>
        <v>0.15545505935556811</v>
      </c>
      <c r="AU1296" s="41">
        <f t="shared" si="763"/>
        <v>0.11814584511023177</v>
      </c>
      <c r="AV1296" s="41">
        <f t="shared" si="764"/>
        <v>9.2142453363482188E-2</v>
      </c>
      <c r="AW1296" s="41">
        <f t="shared" si="765"/>
        <v>9.6664782362916896E-2</v>
      </c>
      <c r="AX1296" s="41">
        <f t="shared" si="766"/>
        <v>8.6489542114188814E-2</v>
      </c>
      <c r="AY1296" s="41">
        <f t="shared" si="767"/>
        <v>6.1616732617297908E-2</v>
      </c>
      <c r="AZ1296" s="41">
        <f t="shared" si="768"/>
        <v>8.4793668739400786E-3</v>
      </c>
      <c r="BA1296" s="41">
        <f t="shared" si="769"/>
        <v>1.6958733747880158E-3</v>
      </c>
      <c r="BB1296" s="41">
        <f t="shared" si="770"/>
        <v>3.6178631995477668E-2</v>
      </c>
      <c r="BC1296" s="41">
        <f t="shared" si="771"/>
        <v>0</v>
      </c>
      <c r="BD1296" s="41">
        <f t="shared" si="772"/>
        <v>0.93838326738270206</v>
      </c>
      <c r="BE1296" s="41">
        <f t="shared" si="773"/>
        <v>6.1616732617297908E-2</v>
      </c>
      <c r="BF1296" s="41">
        <f t="shared" si="774"/>
        <v>0</v>
      </c>
      <c r="BG1296" s="41">
        <f t="shared" si="775"/>
        <v>0.54437535330695308</v>
      </c>
      <c r="BH1296" s="41">
        <f t="shared" si="776"/>
        <v>0.26399095534200112</v>
      </c>
      <c r="BI1296" s="41">
        <f t="shared" si="777"/>
        <v>0.1916336913510458</v>
      </c>
      <c r="BJ1296" s="41">
        <f t="shared" si="778"/>
        <v>0</v>
      </c>
      <c r="BK1296" s="41">
        <f t="shared" si="779"/>
        <v>0</v>
      </c>
      <c r="BL1296" s="41">
        <f t="shared" si="780"/>
        <v>0</v>
      </c>
      <c r="BM1296" s="41">
        <f t="shared" si="781"/>
        <v>0.10175240248728094</v>
      </c>
      <c r="BN1296" s="41">
        <f t="shared" si="782"/>
        <v>0.8982475975127191</v>
      </c>
      <c r="BO1296" s="41">
        <f t="shared" si="783"/>
        <v>3.1091011871113624E-2</v>
      </c>
      <c r="BP1296" s="41">
        <f t="shared" si="784"/>
        <v>0.96721311475409832</v>
      </c>
      <c r="BQ1296" s="41">
        <f t="shared" si="785"/>
        <v>1.6958733747880158E-3</v>
      </c>
      <c r="BR1296" s="41">
        <f t="shared" si="786"/>
        <v>0</v>
      </c>
      <c r="BS1296" s="41">
        <f t="shared" si="787"/>
        <v>0.20350480497456189</v>
      </c>
      <c r="BT1296" s="41">
        <f t="shared" si="788"/>
        <v>0.79649519502543809</v>
      </c>
      <c r="BU1296" s="41">
        <f t="shared" si="789"/>
        <v>0</v>
      </c>
      <c r="BV1296" s="41">
        <f t="shared" si="790"/>
        <v>0</v>
      </c>
      <c r="BW1296" s="41">
        <f t="shared" si="791"/>
        <v>1</v>
      </c>
      <c r="BX1296" s="41" t="str">
        <f t="shared" si="796"/>
        <v>2016Licensed practical nursesSaskatchewan</v>
      </c>
      <c r="BY1296" s="51">
        <f>VLOOKUP(BX1296,'%workplace'!$A$1:$F$381,6,FALSE)</f>
        <v>3389</v>
      </c>
      <c r="BZ1296" s="32">
        <f t="shared" si="797"/>
        <v>0.52198288580702268</v>
      </c>
    </row>
    <row r="1297" spans="1:78" s="8" customFormat="1" hidden="1" x14ac:dyDescent="0.2">
      <c r="A1297" s="8" t="str">
        <f t="shared" si="795"/>
        <v>2016Licensed practical nursesSaskatchewanOther places of work</v>
      </c>
      <c r="B1297" s="8" t="s">
        <v>3</v>
      </c>
      <c r="C1297" s="8" t="s">
        <v>21</v>
      </c>
      <c r="D1297" s="8" t="s">
        <v>13</v>
      </c>
      <c r="E1297" s="8">
        <v>2016</v>
      </c>
      <c r="F1297" s="8">
        <v>60</v>
      </c>
      <c r="G1297" s="8">
        <v>8</v>
      </c>
      <c r="H1297" s="8">
        <v>0</v>
      </c>
      <c r="I1297" s="8">
        <v>11</v>
      </c>
      <c r="J1297" s="8">
        <v>10</v>
      </c>
      <c r="K1297" s="8">
        <v>11</v>
      </c>
      <c r="L1297" s="8">
        <v>9</v>
      </c>
      <c r="M1297" s="8">
        <v>6</v>
      </c>
      <c r="N1297" s="8">
        <v>4</v>
      </c>
      <c r="O1297" s="8">
        <v>8</v>
      </c>
      <c r="P1297" s="8">
        <v>6</v>
      </c>
      <c r="Q1297" s="8">
        <v>0</v>
      </c>
      <c r="R1297" s="8">
        <v>1</v>
      </c>
      <c r="S1297" s="8">
        <v>2</v>
      </c>
      <c r="T1297" s="8">
        <v>0</v>
      </c>
      <c r="U1297" s="8">
        <v>55</v>
      </c>
      <c r="V1297" s="8">
        <v>13</v>
      </c>
      <c r="W1297" s="8">
        <v>0</v>
      </c>
      <c r="X1297" s="8">
        <v>33</v>
      </c>
      <c r="Y1297" s="8">
        <v>23</v>
      </c>
      <c r="Z1297" s="8">
        <v>12</v>
      </c>
      <c r="AA1297" s="8">
        <v>0</v>
      </c>
      <c r="AB1297" s="8">
        <v>6</v>
      </c>
      <c r="AC1297" s="8">
        <v>0</v>
      </c>
      <c r="AD1297" s="8">
        <v>20</v>
      </c>
      <c r="AE1297" s="8">
        <v>42</v>
      </c>
      <c r="AF1297" s="8">
        <v>12</v>
      </c>
      <c r="AG1297" s="8">
        <v>46</v>
      </c>
      <c r="AH1297" s="8">
        <v>9</v>
      </c>
      <c r="AI1297" s="8">
        <v>0</v>
      </c>
      <c r="AJ1297" s="8">
        <v>9</v>
      </c>
      <c r="AK1297" s="8">
        <v>59</v>
      </c>
      <c r="AL1297" s="8">
        <v>1</v>
      </c>
      <c r="AM1297" s="8">
        <v>0</v>
      </c>
      <c r="AN1297" s="8">
        <v>68</v>
      </c>
      <c r="AO1297" s="41">
        <f t="shared" si="792"/>
        <v>0.88235294117647056</v>
      </c>
      <c r="AP1297" s="41">
        <f t="shared" si="793"/>
        <v>0.11764705882352941</v>
      </c>
      <c r="AQ1297" s="41">
        <f t="shared" si="794"/>
        <v>0</v>
      </c>
      <c r="AR1297" s="41">
        <f t="shared" si="760"/>
        <v>0.16176470588235295</v>
      </c>
      <c r="AS1297" s="41">
        <f t="shared" si="761"/>
        <v>0.14705882352941177</v>
      </c>
      <c r="AT1297" s="41">
        <f t="shared" si="762"/>
        <v>0.16176470588235295</v>
      </c>
      <c r="AU1297" s="41">
        <f t="shared" si="763"/>
        <v>0.13235294117647059</v>
      </c>
      <c r="AV1297" s="41">
        <f t="shared" si="764"/>
        <v>8.8235294117647065E-2</v>
      </c>
      <c r="AW1297" s="41">
        <f t="shared" si="765"/>
        <v>5.8823529411764705E-2</v>
      </c>
      <c r="AX1297" s="41">
        <f t="shared" si="766"/>
        <v>0.11764705882352941</v>
      </c>
      <c r="AY1297" s="41">
        <f t="shared" si="767"/>
        <v>8.8235294117647065E-2</v>
      </c>
      <c r="AZ1297" s="41">
        <f t="shared" si="768"/>
        <v>0</v>
      </c>
      <c r="BA1297" s="41">
        <f t="shared" si="769"/>
        <v>1.4705882352941176E-2</v>
      </c>
      <c r="BB1297" s="41">
        <f t="shared" si="770"/>
        <v>2.9411764705882353E-2</v>
      </c>
      <c r="BC1297" s="41">
        <f t="shared" si="771"/>
        <v>0</v>
      </c>
      <c r="BD1297" s="41">
        <f t="shared" si="772"/>
        <v>0.80882352941176472</v>
      </c>
      <c r="BE1297" s="41">
        <f t="shared" si="773"/>
        <v>0.19117647058823528</v>
      </c>
      <c r="BF1297" s="41">
        <f t="shared" si="774"/>
        <v>0</v>
      </c>
      <c r="BG1297" s="41">
        <f t="shared" si="775"/>
        <v>0.48529411764705882</v>
      </c>
      <c r="BH1297" s="41">
        <f t="shared" si="776"/>
        <v>0.33823529411764708</v>
      </c>
      <c r="BI1297" s="41">
        <f t="shared" si="777"/>
        <v>0.17647058823529413</v>
      </c>
      <c r="BJ1297" s="41">
        <f t="shared" si="778"/>
        <v>0</v>
      </c>
      <c r="BK1297" s="41">
        <f t="shared" si="779"/>
        <v>8.8235294117647065E-2</v>
      </c>
      <c r="BL1297" s="41">
        <f t="shared" si="780"/>
        <v>0</v>
      </c>
      <c r="BM1297" s="41">
        <f t="shared" si="781"/>
        <v>0.29411764705882354</v>
      </c>
      <c r="BN1297" s="41">
        <f t="shared" si="782"/>
        <v>0.61764705882352944</v>
      </c>
      <c r="BO1297" s="41">
        <f t="shared" si="783"/>
        <v>0.17647058823529413</v>
      </c>
      <c r="BP1297" s="41">
        <f t="shared" si="784"/>
        <v>0.67647058823529416</v>
      </c>
      <c r="BQ1297" s="41">
        <f t="shared" si="785"/>
        <v>0.13235294117647059</v>
      </c>
      <c r="BR1297" s="41">
        <f t="shared" si="786"/>
        <v>0</v>
      </c>
      <c r="BS1297" s="41">
        <f t="shared" si="787"/>
        <v>0.13235294117647059</v>
      </c>
      <c r="BT1297" s="41">
        <f t="shared" si="788"/>
        <v>0.86764705882352944</v>
      </c>
      <c r="BU1297" s="41">
        <f t="shared" si="789"/>
        <v>1.4705882352941176E-2</v>
      </c>
      <c r="BV1297" s="41">
        <f t="shared" si="790"/>
        <v>0</v>
      </c>
      <c r="BW1297" s="41">
        <f t="shared" si="791"/>
        <v>1</v>
      </c>
      <c r="BX1297" s="41" t="str">
        <f t="shared" si="796"/>
        <v>2016Licensed practical nursesSaskatchewan</v>
      </c>
      <c r="BY1297" s="51">
        <f>VLOOKUP(BX1297,'%workplace'!$A$1:$F$381,6,FALSE)</f>
        <v>3389</v>
      </c>
      <c r="BZ1297" s="32">
        <f t="shared" si="797"/>
        <v>2.0064915904396578E-2</v>
      </c>
    </row>
    <row r="1298" spans="1:78" s="8" customFormat="1" hidden="1" x14ac:dyDescent="0.2">
      <c r="A1298" s="8" t="str">
        <f t="shared" si="795"/>
        <v>2016Licensed practical nursesSaskatchewanUnknown places of work</v>
      </c>
      <c r="B1298" s="8" t="s">
        <v>3</v>
      </c>
      <c r="C1298" s="8" t="s">
        <v>21</v>
      </c>
      <c r="D1298" s="8" t="s">
        <v>49</v>
      </c>
      <c r="E1298" s="8">
        <v>2016</v>
      </c>
      <c r="F1298" s="8">
        <v>23</v>
      </c>
      <c r="G1298" s="8">
        <v>3</v>
      </c>
      <c r="H1298" s="8">
        <v>0</v>
      </c>
      <c r="I1298" s="8">
        <v>9</v>
      </c>
      <c r="J1298" s="8">
        <v>3</v>
      </c>
      <c r="K1298" s="8">
        <v>3</v>
      </c>
      <c r="L1298" s="8">
        <v>1</v>
      </c>
      <c r="M1298" s="8">
        <v>1</v>
      </c>
      <c r="N1298" s="8">
        <v>1</v>
      </c>
      <c r="O1298" s="8">
        <v>0</v>
      </c>
      <c r="P1298" s="8">
        <v>1</v>
      </c>
      <c r="Q1298" s="8">
        <v>0</v>
      </c>
      <c r="R1298" s="8">
        <v>0</v>
      </c>
      <c r="S1298" s="8">
        <v>7</v>
      </c>
      <c r="T1298" s="8">
        <v>0</v>
      </c>
      <c r="U1298" s="8">
        <v>24</v>
      </c>
      <c r="V1298" s="8">
        <v>2</v>
      </c>
      <c r="W1298" s="8">
        <v>0</v>
      </c>
      <c r="X1298" s="8">
        <v>6</v>
      </c>
      <c r="Y1298" s="8">
        <v>1</v>
      </c>
      <c r="Z1298" s="8">
        <v>18</v>
      </c>
      <c r="AA1298" s="8">
        <v>1</v>
      </c>
      <c r="AB1298" s="8">
        <v>0</v>
      </c>
      <c r="AC1298" s="8">
        <v>25</v>
      </c>
      <c r="AD1298" s="8">
        <v>1</v>
      </c>
      <c r="AE1298" s="8">
        <v>0</v>
      </c>
      <c r="AF1298" s="8">
        <v>1</v>
      </c>
      <c r="AG1298" s="8">
        <v>0</v>
      </c>
      <c r="AH1298" s="8">
        <v>0</v>
      </c>
      <c r="AI1298" s="8">
        <v>0</v>
      </c>
      <c r="AJ1298" s="8">
        <v>9</v>
      </c>
      <c r="AK1298" s="8">
        <v>17</v>
      </c>
      <c r="AL1298" s="8">
        <v>25</v>
      </c>
      <c r="AM1298" s="8">
        <v>0</v>
      </c>
      <c r="AN1298" s="8">
        <v>26</v>
      </c>
      <c r="AO1298" s="41">
        <f t="shared" si="792"/>
        <v>0.88461538461538458</v>
      </c>
      <c r="AP1298" s="41">
        <f t="shared" si="793"/>
        <v>0.11538461538461539</v>
      </c>
      <c r="AQ1298" s="41">
        <f t="shared" si="794"/>
        <v>0</v>
      </c>
      <c r="AR1298" s="41">
        <f t="shared" si="760"/>
        <v>0.34615384615384615</v>
      </c>
      <c r="AS1298" s="41">
        <f t="shared" si="761"/>
        <v>0.11538461538461539</v>
      </c>
      <c r="AT1298" s="41">
        <f t="shared" si="762"/>
        <v>0.11538461538461539</v>
      </c>
      <c r="AU1298" s="41">
        <f t="shared" si="763"/>
        <v>3.8461538461538464E-2</v>
      </c>
      <c r="AV1298" s="41">
        <f t="shared" si="764"/>
        <v>3.8461538461538464E-2</v>
      </c>
      <c r="AW1298" s="41">
        <f t="shared" si="765"/>
        <v>3.8461538461538464E-2</v>
      </c>
      <c r="AX1298" s="41">
        <f t="shared" si="766"/>
        <v>0</v>
      </c>
      <c r="AY1298" s="41">
        <f t="shared" si="767"/>
        <v>3.8461538461538464E-2</v>
      </c>
      <c r="AZ1298" s="41">
        <f t="shared" si="768"/>
        <v>0</v>
      </c>
      <c r="BA1298" s="41">
        <f t="shared" si="769"/>
        <v>0</v>
      </c>
      <c r="BB1298" s="41">
        <f t="shared" si="770"/>
        <v>0.26923076923076922</v>
      </c>
      <c r="BC1298" s="41">
        <f t="shared" si="771"/>
        <v>0</v>
      </c>
      <c r="BD1298" s="41">
        <f t="shared" si="772"/>
        <v>0.92307692307692313</v>
      </c>
      <c r="BE1298" s="41">
        <f t="shared" si="773"/>
        <v>7.6923076923076927E-2</v>
      </c>
      <c r="BF1298" s="41">
        <f t="shared" si="774"/>
        <v>0</v>
      </c>
      <c r="BG1298" s="41">
        <f t="shared" si="775"/>
        <v>0.23076923076923078</v>
      </c>
      <c r="BH1298" s="41">
        <f t="shared" si="776"/>
        <v>3.8461538461538464E-2</v>
      </c>
      <c r="BI1298" s="41">
        <f t="shared" si="777"/>
        <v>0.69230769230769229</v>
      </c>
      <c r="BJ1298" s="41">
        <f t="shared" si="778"/>
        <v>3.8461538461538464E-2</v>
      </c>
      <c r="BK1298" s="41">
        <f t="shared" si="779"/>
        <v>0</v>
      </c>
      <c r="BL1298" s="41">
        <f t="shared" si="780"/>
        <v>0.96153846153846156</v>
      </c>
      <c r="BM1298" s="41">
        <f t="shared" si="781"/>
        <v>3.8461538461538464E-2</v>
      </c>
      <c r="BN1298" s="41">
        <f t="shared" si="782"/>
        <v>0</v>
      </c>
      <c r="BO1298" s="41">
        <f t="shared" si="783"/>
        <v>3.8461538461538464E-2</v>
      </c>
      <c r="BP1298" s="41">
        <f t="shared" si="784"/>
        <v>0</v>
      </c>
      <c r="BQ1298" s="41">
        <f t="shared" si="785"/>
        <v>0</v>
      </c>
      <c r="BR1298" s="41">
        <f t="shared" si="786"/>
        <v>0</v>
      </c>
      <c r="BS1298" s="41">
        <f t="shared" si="787"/>
        <v>0.34615384615384615</v>
      </c>
      <c r="BT1298" s="41">
        <f t="shared" si="788"/>
        <v>0.65384615384615385</v>
      </c>
      <c r="BU1298" s="41">
        <f t="shared" si="789"/>
        <v>0.96153846153846156</v>
      </c>
      <c r="BV1298" s="41">
        <f t="shared" si="790"/>
        <v>0</v>
      </c>
      <c r="BW1298" s="41">
        <f t="shared" si="791"/>
        <v>1</v>
      </c>
      <c r="BX1298" s="41" t="str">
        <f t="shared" si="796"/>
        <v>2016Licensed practical nursesSaskatchewan</v>
      </c>
      <c r="BY1298" s="51">
        <f>VLOOKUP(BX1298,'%workplace'!$A$1:$F$381,6,FALSE)</f>
        <v>3389</v>
      </c>
      <c r="BZ1298" s="32">
        <f t="shared" si="797"/>
        <v>7.6718796105045735E-3</v>
      </c>
    </row>
    <row r="1299" spans="1:78" s="8" customFormat="1" hidden="1" x14ac:dyDescent="0.2">
      <c r="A1299" s="8" t="str">
        <f t="shared" si="795"/>
        <v>2016Licensed practical nursesAlbertaAll places of work</v>
      </c>
      <c r="B1299" s="8" t="s">
        <v>3</v>
      </c>
      <c r="C1299" s="8" t="s">
        <v>22</v>
      </c>
      <c r="D1299" s="8" t="s">
        <v>9</v>
      </c>
      <c r="E1299" s="8">
        <v>2016</v>
      </c>
      <c r="F1299" s="8">
        <v>10771</v>
      </c>
      <c r="G1299" s="8">
        <v>860</v>
      </c>
      <c r="H1299" s="8">
        <v>0</v>
      </c>
      <c r="I1299" s="8">
        <v>2010</v>
      </c>
      <c r="J1299" s="8">
        <v>2174</v>
      </c>
      <c r="K1299" s="8">
        <v>1654</v>
      </c>
      <c r="L1299" s="8">
        <v>1359</v>
      </c>
      <c r="M1299" s="8">
        <v>1085</v>
      </c>
      <c r="N1299" s="8">
        <v>906</v>
      </c>
      <c r="O1299" s="8">
        <v>810</v>
      </c>
      <c r="P1299" s="8">
        <v>574</v>
      </c>
      <c r="Q1299" s="8">
        <v>265</v>
      </c>
      <c r="R1299" s="8">
        <v>77</v>
      </c>
      <c r="S1299" s="8">
        <v>717</v>
      </c>
      <c r="T1299" s="8">
        <v>0</v>
      </c>
      <c r="U1299" s="8">
        <v>10939</v>
      </c>
      <c r="V1299" s="8">
        <v>692</v>
      </c>
      <c r="W1299" s="8">
        <v>0</v>
      </c>
      <c r="X1299" s="8">
        <v>4465</v>
      </c>
      <c r="Y1299" s="8">
        <v>4871</v>
      </c>
      <c r="Z1299" s="8">
        <v>2295</v>
      </c>
      <c r="AA1299" s="8">
        <v>0</v>
      </c>
      <c r="AB1299" s="8">
        <v>220</v>
      </c>
      <c r="AC1299" s="8">
        <v>0</v>
      </c>
      <c r="AD1299" s="8">
        <v>1067</v>
      </c>
      <c r="AE1299" s="8">
        <v>10344</v>
      </c>
      <c r="AF1299" s="8">
        <v>477</v>
      </c>
      <c r="AG1299" s="8">
        <v>10954</v>
      </c>
      <c r="AH1299" s="8">
        <v>186</v>
      </c>
      <c r="AI1299" s="8">
        <v>14</v>
      </c>
      <c r="AJ1299" s="8">
        <v>2000</v>
      </c>
      <c r="AK1299" s="8">
        <v>9631</v>
      </c>
      <c r="AL1299" s="8">
        <v>0</v>
      </c>
      <c r="AM1299" s="8">
        <v>0</v>
      </c>
      <c r="AN1299" s="8">
        <v>11631</v>
      </c>
      <c r="AO1299" s="41">
        <f t="shared" si="792"/>
        <v>0.92605966812827789</v>
      </c>
      <c r="AP1299" s="41">
        <f t="shared" si="793"/>
        <v>7.3940331871722123E-2</v>
      </c>
      <c r="AQ1299" s="41">
        <f t="shared" si="794"/>
        <v>0</v>
      </c>
      <c r="AR1299" s="41">
        <f t="shared" si="760"/>
        <v>0.17281403146762961</v>
      </c>
      <c r="AS1299" s="41">
        <f t="shared" si="761"/>
        <v>0.18691428080130684</v>
      </c>
      <c r="AT1299" s="41">
        <f t="shared" si="762"/>
        <v>0.14220617315793999</v>
      </c>
      <c r="AU1299" s="41">
        <f t="shared" si="763"/>
        <v>0.11684291978333763</v>
      </c>
      <c r="AV1299" s="41">
        <f t="shared" si="764"/>
        <v>9.3285186140486628E-2</v>
      </c>
      <c r="AW1299" s="41">
        <f t="shared" si="765"/>
        <v>7.7895279855558427E-2</v>
      </c>
      <c r="AX1299" s="41">
        <f t="shared" si="766"/>
        <v>6.9641475367552233E-2</v>
      </c>
      <c r="AY1299" s="41">
        <f t="shared" si="767"/>
        <v>4.9350872667870346E-2</v>
      </c>
      <c r="AZ1299" s="41">
        <f t="shared" si="768"/>
        <v>2.2783939472100421E-2</v>
      </c>
      <c r="BA1299" s="41">
        <f t="shared" si="769"/>
        <v>6.6202390164216323E-3</v>
      </c>
      <c r="BB1299" s="41">
        <f t="shared" si="770"/>
        <v>6.1645602269796235E-2</v>
      </c>
      <c r="BC1299" s="41">
        <f t="shared" si="771"/>
        <v>0</v>
      </c>
      <c r="BD1299" s="41">
        <f t="shared" si="772"/>
        <v>0.94050382598228877</v>
      </c>
      <c r="BE1299" s="41">
        <f t="shared" si="773"/>
        <v>5.949617401771129E-2</v>
      </c>
      <c r="BF1299" s="41">
        <f t="shared" si="774"/>
        <v>0</v>
      </c>
      <c r="BG1299" s="41">
        <f t="shared" si="775"/>
        <v>0.38388788582237127</v>
      </c>
      <c r="BH1299" s="41">
        <f t="shared" si="776"/>
        <v>0.41879460063623075</v>
      </c>
      <c r="BI1299" s="41">
        <f t="shared" si="777"/>
        <v>0.19731751354139798</v>
      </c>
      <c r="BJ1299" s="41">
        <f t="shared" si="778"/>
        <v>0</v>
      </c>
      <c r="BK1299" s="41">
        <f t="shared" si="779"/>
        <v>1.891496861834752E-2</v>
      </c>
      <c r="BL1299" s="41">
        <f t="shared" si="780"/>
        <v>0</v>
      </c>
      <c r="BM1299" s="41">
        <f t="shared" si="781"/>
        <v>9.1737597798985465E-2</v>
      </c>
      <c r="BN1299" s="41">
        <f t="shared" si="782"/>
        <v>0.88934743358266699</v>
      </c>
      <c r="BO1299" s="41">
        <f t="shared" si="783"/>
        <v>4.1011091049780755E-2</v>
      </c>
      <c r="BP1299" s="41">
        <f t="shared" si="784"/>
        <v>0.94179348293353971</v>
      </c>
      <c r="BQ1299" s="41">
        <f t="shared" si="785"/>
        <v>1.5991746195511993E-2</v>
      </c>
      <c r="BR1299" s="41">
        <f t="shared" si="786"/>
        <v>1.2036798211675695E-3</v>
      </c>
      <c r="BS1299" s="41">
        <f t="shared" si="787"/>
        <v>0.17195426016679563</v>
      </c>
      <c r="BT1299" s="41">
        <f t="shared" si="788"/>
        <v>0.8280457398332044</v>
      </c>
      <c r="BU1299" s="41">
        <f t="shared" si="789"/>
        <v>0</v>
      </c>
      <c r="BV1299" s="41">
        <f t="shared" si="790"/>
        <v>0</v>
      </c>
      <c r="BW1299" s="41">
        <f t="shared" si="791"/>
        <v>1</v>
      </c>
      <c r="BX1299" s="41" t="str">
        <f t="shared" si="796"/>
        <v>2016Licensed practical nursesAlberta</v>
      </c>
      <c r="BY1299" s="51">
        <f>VLOOKUP(BX1299,'%workplace'!$A$1:$F$381,6,FALSE)</f>
        <v>11631</v>
      </c>
      <c r="BZ1299" s="32">
        <f t="shared" si="797"/>
        <v>1</v>
      </c>
    </row>
    <row r="1300" spans="1:78" s="8" customFormat="1" hidden="1" x14ac:dyDescent="0.2">
      <c r="A1300" s="8" t="str">
        <f t="shared" si="795"/>
        <v>2016Licensed practical nursesAlbertaCommunity health</v>
      </c>
      <c r="B1300" s="8" t="s">
        <v>3</v>
      </c>
      <c r="C1300" s="8" t="s">
        <v>22</v>
      </c>
      <c r="D1300" s="8" t="s">
        <v>11</v>
      </c>
      <c r="E1300" s="8">
        <v>2016</v>
      </c>
      <c r="F1300" s="8">
        <v>2957</v>
      </c>
      <c r="G1300" s="8">
        <v>123</v>
      </c>
      <c r="H1300" s="8">
        <v>0</v>
      </c>
      <c r="I1300" s="8">
        <v>534</v>
      </c>
      <c r="J1300" s="8">
        <v>563</v>
      </c>
      <c r="K1300" s="8">
        <v>410</v>
      </c>
      <c r="L1300" s="8">
        <v>384</v>
      </c>
      <c r="M1300" s="8">
        <v>267</v>
      </c>
      <c r="N1300" s="8">
        <v>246</v>
      </c>
      <c r="O1300" s="8">
        <v>228</v>
      </c>
      <c r="P1300" s="8">
        <v>146</v>
      </c>
      <c r="Q1300" s="8">
        <v>81</v>
      </c>
      <c r="R1300" s="8">
        <v>23</v>
      </c>
      <c r="S1300" s="8">
        <v>198</v>
      </c>
      <c r="T1300" s="8">
        <v>0</v>
      </c>
      <c r="U1300" s="8">
        <v>2988</v>
      </c>
      <c r="V1300" s="8">
        <v>92</v>
      </c>
      <c r="W1300" s="8">
        <v>0</v>
      </c>
      <c r="X1300" s="8">
        <v>1297</v>
      </c>
      <c r="Y1300" s="8">
        <v>1120</v>
      </c>
      <c r="Z1300" s="8">
        <v>663</v>
      </c>
      <c r="AA1300" s="8">
        <v>0</v>
      </c>
      <c r="AB1300" s="8">
        <v>89</v>
      </c>
      <c r="AC1300" s="8">
        <v>0</v>
      </c>
      <c r="AD1300" s="8">
        <v>248</v>
      </c>
      <c r="AE1300" s="8">
        <v>2743</v>
      </c>
      <c r="AF1300" s="8">
        <v>91</v>
      </c>
      <c r="AG1300" s="8">
        <v>2968</v>
      </c>
      <c r="AH1300" s="8">
        <v>15</v>
      </c>
      <c r="AI1300" s="8">
        <v>6</v>
      </c>
      <c r="AJ1300" s="8">
        <v>1079</v>
      </c>
      <c r="AK1300" s="8">
        <v>2001</v>
      </c>
      <c r="AL1300" s="8">
        <v>0</v>
      </c>
      <c r="AM1300" s="8">
        <v>0</v>
      </c>
      <c r="AN1300" s="8">
        <v>3080</v>
      </c>
      <c r="AO1300" s="41">
        <f t="shared" si="792"/>
        <v>0.96006493506493507</v>
      </c>
      <c r="AP1300" s="41">
        <f t="shared" si="793"/>
        <v>3.9935064935064934E-2</v>
      </c>
      <c r="AQ1300" s="41">
        <f t="shared" si="794"/>
        <v>0</v>
      </c>
      <c r="AR1300" s="41">
        <f t="shared" si="760"/>
        <v>0.17337662337662338</v>
      </c>
      <c r="AS1300" s="41">
        <f t="shared" si="761"/>
        <v>0.18279220779220778</v>
      </c>
      <c r="AT1300" s="41">
        <f t="shared" si="762"/>
        <v>0.13311688311688311</v>
      </c>
      <c r="AU1300" s="41">
        <f t="shared" si="763"/>
        <v>0.12467532467532468</v>
      </c>
      <c r="AV1300" s="41">
        <f t="shared" si="764"/>
        <v>8.6688311688311689E-2</v>
      </c>
      <c r="AW1300" s="41">
        <f t="shared" si="765"/>
        <v>7.9870129870129869E-2</v>
      </c>
      <c r="AX1300" s="41">
        <f t="shared" si="766"/>
        <v>7.4025974025974023E-2</v>
      </c>
      <c r="AY1300" s="41">
        <f t="shared" si="767"/>
        <v>4.7402597402597405E-2</v>
      </c>
      <c r="AZ1300" s="41">
        <f t="shared" si="768"/>
        <v>2.6298701298701297E-2</v>
      </c>
      <c r="BA1300" s="41">
        <f t="shared" si="769"/>
        <v>7.4675324675324674E-3</v>
      </c>
      <c r="BB1300" s="41">
        <f t="shared" si="770"/>
        <v>6.4285714285714279E-2</v>
      </c>
      <c r="BC1300" s="41">
        <f t="shared" si="771"/>
        <v>0</v>
      </c>
      <c r="BD1300" s="41">
        <f t="shared" si="772"/>
        <v>0.97012987012987018</v>
      </c>
      <c r="BE1300" s="41">
        <f t="shared" si="773"/>
        <v>2.987012987012987E-2</v>
      </c>
      <c r="BF1300" s="41">
        <f t="shared" si="774"/>
        <v>0</v>
      </c>
      <c r="BG1300" s="41">
        <f t="shared" si="775"/>
        <v>0.42110389610389609</v>
      </c>
      <c r="BH1300" s="41">
        <f t="shared" si="776"/>
        <v>0.36363636363636365</v>
      </c>
      <c r="BI1300" s="41">
        <f t="shared" si="777"/>
        <v>0.21525974025974026</v>
      </c>
      <c r="BJ1300" s="41">
        <f t="shared" si="778"/>
        <v>0</v>
      </c>
      <c r="BK1300" s="41">
        <f t="shared" si="779"/>
        <v>2.8896103896103895E-2</v>
      </c>
      <c r="BL1300" s="41">
        <f t="shared" si="780"/>
        <v>0</v>
      </c>
      <c r="BM1300" s="41">
        <f t="shared" si="781"/>
        <v>8.0519480519480519E-2</v>
      </c>
      <c r="BN1300" s="41">
        <f t="shared" si="782"/>
        <v>0.89058441558441559</v>
      </c>
      <c r="BO1300" s="41">
        <f t="shared" si="783"/>
        <v>2.9545454545454545E-2</v>
      </c>
      <c r="BP1300" s="41">
        <f t="shared" si="784"/>
        <v>0.96363636363636362</v>
      </c>
      <c r="BQ1300" s="41">
        <f t="shared" si="785"/>
        <v>4.87012987012987E-3</v>
      </c>
      <c r="BR1300" s="41">
        <f t="shared" si="786"/>
        <v>1.9480519480519481E-3</v>
      </c>
      <c r="BS1300" s="41">
        <f t="shared" si="787"/>
        <v>0.35032467532467532</v>
      </c>
      <c r="BT1300" s="41">
        <f t="shared" si="788"/>
        <v>0.64967532467532463</v>
      </c>
      <c r="BU1300" s="41">
        <f t="shared" si="789"/>
        <v>0</v>
      </c>
      <c r="BV1300" s="41">
        <f t="shared" si="790"/>
        <v>0</v>
      </c>
      <c r="BW1300" s="41">
        <f t="shared" si="791"/>
        <v>1</v>
      </c>
      <c r="BX1300" s="41" t="str">
        <f t="shared" si="796"/>
        <v>2016Licensed practical nursesAlberta</v>
      </c>
      <c r="BY1300" s="51">
        <f>VLOOKUP(BX1300,'%workplace'!$A$1:$F$381,6,FALSE)</f>
        <v>11631</v>
      </c>
      <c r="BZ1300" s="32">
        <f t="shared" si="797"/>
        <v>0.26480956065686528</v>
      </c>
    </row>
    <row r="1301" spans="1:78" s="8" customFormat="1" hidden="1" x14ac:dyDescent="0.2">
      <c r="A1301" s="8" t="str">
        <f t="shared" si="795"/>
        <v>2016Licensed practical nursesAlbertaNursing home/long-term care</v>
      </c>
      <c r="B1301" s="8" t="s">
        <v>3</v>
      </c>
      <c r="C1301" s="8" t="s">
        <v>22</v>
      </c>
      <c r="D1301" s="8" t="s">
        <v>12</v>
      </c>
      <c r="E1301" s="8">
        <v>2016</v>
      </c>
      <c r="F1301" s="8">
        <v>2876</v>
      </c>
      <c r="G1301" s="8">
        <v>342</v>
      </c>
      <c r="H1301" s="8">
        <v>0</v>
      </c>
      <c r="I1301" s="8">
        <v>458</v>
      </c>
      <c r="J1301" s="8">
        <v>582</v>
      </c>
      <c r="K1301" s="8">
        <v>478</v>
      </c>
      <c r="L1301" s="8">
        <v>432</v>
      </c>
      <c r="M1301" s="8">
        <v>370</v>
      </c>
      <c r="N1301" s="8">
        <v>277</v>
      </c>
      <c r="O1301" s="8">
        <v>231</v>
      </c>
      <c r="P1301" s="8">
        <v>159</v>
      </c>
      <c r="Q1301" s="8">
        <v>76</v>
      </c>
      <c r="R1301" s="8">
        <v>17</v>
      </c>
      <c r="S1301" s="8">
        <v>138</v>
      </c>
      <c r="T1301" s="8">
        <v>0</v>
      </c>
      <c r="U1301" s="8">
        <v>2885</v>
      </c>
      <c r="V1301" s="8">
        <v>333</v>
      </c>
      <c r="W1301" s="8">
        <v>0</v>
      </c>
      <c r="X1301" s="8">
        <v>1303</v>
      </c>
      <c r="Y1301" s="8">
        <v>1330</v>
      </c>
      <c r="Z1301" s="8">
        <v>585</v>
      </c>
      <c r="AA1301" s="8">
        <v>0</v>
      </c>
      <c r="AB1301" s="8">
        <v>102</v>
      </c>
      <c r="AC1301" s="8">
        <v>0</v>
      </c>
      <c r="AD1301" s="8">
        <v>130</v>
      </c>
      <c r="AE1301" s="8">
        <v>2986</v>
      </c>
      <c r="AF1301" s="8">
        <v>186</v>
      </c>
      <c r="AG1301" s="8">
        <v>3018</v>
      </c>
      <c r="AH1301" s="8">
        <v>14</v>
      </c>
      <c r="AI1301" s="8">
        <v>0</v>
      </c>
      <c r="AJ1301" s="8">
        <v>344</v>
      </c>
      <c r="AK1301" s="8">
        <v>2874</v>
      </c>
      <c r="AL1301" s="8">
        <v>0</v>
      </c>
      <c r="AM1301" s="8">
        <v>0</v>
      </c>
      <c r="AN1301" s="8">
        <v>3218</v>
      </c>
      <c r="AO1301" s="41">
        <f t="shared" si="792"/>
        <v>0.89372280919825975</v>
      </c>
      <c r="AP1301" s="41">
        <f t="shared" si="793"/>
        <v>0.10627719080174021</v>
      </c>
      <c r="AQ1301" s="41">
        <f t="shared" si="794"/>
        <v>0</v>
      </c>
      <c r="AR1301" s="41">
        <f t="shared" si="760"/>
        <v>0.1423244251087632</v>
      </c>
      <c r="AS1301" s="41">
        <f t="shared" si="761"/>
        <v>0.18085767557489124</v>
      </c>
      <c r="AT1301" s="41">
        <f t="shared" si="762"/>
        <v>0.1485394655065258</v>
      </c>
      <c r="AU1301" s="41">
        <f t="shared" si="763"/>
        <v>0.13424487259167184</v>
      </c>
      <c r="AV1301" s="41">
        <f t="shared" si="764"/>
        <v>0.11497824735860783</v>
      </c>
      <c r="AW1301" s="41">
        <f t="shared" si="765"/>
        <v>8.6078309509011811E-2</v>
      </c>
      <c r="AX1301" s="41">
        <f t="shared" si="766"/>
        <v>7.1783716594157859E-2</v>
      </c>
      <c r="AY1301" s="41">
        <f t="shared" si="767"/>
        <v>4.9409571162212555E-2</v>
      </c>
      <c r="AZ1301" s="41">
        <f t="shared" si="768"/>
        <v>2.3617153511497825E-2</v>
      </c>
      <c r="BA1301" s="41">
        <f t="shared" si="769"/>
        <v>5.2827843380981974E-3</v>
      </c>
      <c r="BB1301" s="41">
        <f t="shared" si="770"/>
        <v>4.288377874456184E-2</v>
      </c>
      <c r="BC1301" s="41">
        <f t="shared" si="771"/>
        <v>0</v>
      </c>
      <c r="BD1301" s="41">
        <f t="shared" si="772"/>
        <v>0.89651957737725296</v>
      </c>
      <c r="BE1301" s="41">
        <f t="shared" si="773"/>
        <v>0.10348042262274705</v>
      </c>
      <c r="BF1301" s="41">
        <f t="shared" si="774"/>
        <v>0</v>
      </c>
      <c r="BG1301" s="41">
        <f t="shared" si="775"/>
        <v>0.40490988191423244</v>
      </c>
      <c r="BH1301" s="41">
        <f t="shared" si="776"/>
        <v>0.41330018645121192</v>
      </c>
      <c r="BI1301" s="41">
        <f t="shared" si="777"/>
        <v>0.18178993163455562</v>
      </c>
      <c r="BJ1301" s="41">
        <f t="shared" si="778"/>
        <v>0</v>
      </c>
      <c r="BK1301" s="41">
        <f t="shared" si="779"/>
        <v>3.1696706028589185E-2</v>
      </c>
      <c r="BL1301" s="41">
        <f t="shared" si="780"/>
        <v>0</v>
      </c>
      <c r="BM1301" s="41">
        <f t="shared" si="781"/>
        <v>4.0397762585456805E-2</v>
      </c>
      <c r="BN1301" s="41">
        <f t="shared" si="782"/>
        <v>0.927905531385954</v>
      </c>
      <c r="BO1301" s="41">
        <f t="shared" si="783"/>
        <v>5.7799875699192045E-2</v>
      </c>
      <c r="BP1301" s="41">
        <f t="shared" si="784"/>
        <v>0.93784959602237417</v>
      </c>
      <c r="BQ1301" s="41">
        <f t="shared" si="785"/>
        <v>4.3505282784338101E-3</v>
      </c>
      <c r="BR1301" s="41">
        <f t="shared" si="786"/>
        <v>0</v>
      </c>
      <c r="BS1301" s="41">
        <f t="shared" si="787"/>
        <v>0.10689869484151647</v>
      </c>
      <c r="BT1301" s="41">
        <f t="shared" si="788"/>
        <v>0.89310130515848352</v>
      </c>
      <c r="BU1301" s="41">
        <f t="shared" si="789"/>
        <v>0</v>
      </c>
      <c r="BV1301" s="41">
        <f t="shared" si="790"/>
        <v>0</v>
      </c>
      <c r="BW1301" s="41">
        <f t="shared" si="791"/>
        <v>1</v>
      </c>
      <c r="BX1301" s="41" t="str">
        <f t="shared" si="796"/>
        <v>2016Licensed practical nursesAlberta</v>
      </c>
      <c r="BY1301" s="51">
        <f>VLOOKUP(BX1301,'%workplace'!$A$1:$F$381,6,FALSE)</f>
        <v>11631</v>
      </c>
      <c r="BZ1301" s="32">
        <f t="shared" si="797"/>
        <v>0.27667440460837417</v>
      </c>
    </row>
    <row r="1302" spans="1:78" s="8" customFormat="1" hidden="1" x14ac:dyDescent="0.2">
      <c r="A1302" s="8" t="str">
        <f t="shared" si="795"/>
        <v>2016Licensed practical nursesAlbertaHospital</v>
      </c>
      <c r="B1302" s="8" t="s">
        <v>3</v>
      </c>
      <c r="C1302" s="8" t="s">
        <v>22</v>
      </c>
      <c r="D1302" s="8" t="s">
        <v>10</v>
      </c>
      <c r="E1302" s="8">
        <v>2016</v>
      </c>
      <c r="F1302" s="8">
        <v>4523</v>
      </c>
      <c r="G1302" s="8">
        <v>359</v>
      </c>
      <c r="H1302" s="8">
        <v>0</v>
      </c>
      <c r="I1302" s="8">
        <v>972</v>
      </c>
      <c r="J1302" s="8">
        <v>951</v>
      </c>
      <c r="K1302" s="8">
        <v>684</v>
      </c>
      <c r="L1302" s="8">
        <v>490</v>
      </c>
      <c r="M1302" s="8">
        <v>387</v>
      </c>
      <c r="N1302" s="8">
        <v>345</v>
      </c>
      <c r="O1302" s="8">
        <v>309</v>
      </c>
      <c r="P1302" s="8">
        <v>246</v>
      </c>
      <c r="Q1302" s="8">
        <v>99</v>
      </c>
      <c r="R1302" s="8">
        <v>31</v>
      </c>
      <c r="S1302" s="8">
        <v>368</v>
      </c>
      <c r="T1302" s="8">
        <v>0</v>
      </c>
      <c r="U1302" s="8">
        <v>4630</v>
      </c>
      <c r="V1302" s="8">
        <v>252</v>
      </c>
      <c r="W1302" s="8">
        <v>0</v>
      </c>
      <c r="X1302" s="8">
        <v>1615</v>
      </c>
      <c r="Y1302" s="8">
        <v>2308</v>
      </c>
      <c r="Z1302" s="8">
        <v>959</v>
      </c>
      <c r="AA1302" s="8">
        <v>0</v>
      </c>
      <c r="AB1302" s="8">
        <v>13</v>
      </c>
      <c r="AC1302" s="8">
        <v>0</v>
      </c>
      <c r="AD1302" s="8">
        <v>450</v>
      </c>
      <c r="AE1302" s="8">
        <v>4419</v>
      </c>
      <c r="AF1302" s="8">
        <v>136</v>
      </c>
      <c r="AG1302" s="8">
        <v>4727</v>
      </c>
      <c r="AH1302" s="8">
        <v>13</v>
      </c>
      <c r="AI1302" s="8">
        <v>6</v>
      </c>
      <c r="AJ1302" s="8">
        <v>531</v>
      </c>
      <c r="AK1302" s="8">
        <v>4351</v>
      </c>
      <c r="AL1302" s="8">
        <v>0</v>
      </c>
      <c r="AM1302" s="8">
        <v>0</v>
      </c>
      <c r="AN1302" s="8">
        <v>4882</v>
      </c>
      <c r="AO1302" s="41">
        <f t="shared" si="792"/>
        <v>0.92646456370340025</v>
      </c>
      <c r="AP1302" s="41">
        <f t="shared" si="793"/>
        <v>7.3535436296599754E-2</v>
      </c>
      <c r="AQ1302" s="41">
        <f t="shared" si="794"/>
        <v>0</v>
      </c>
      <c r="AR1302" s="41">
        <f t="shared" si="760"/>
        <v>0.19909873002867678</v>
      </c>
      <c r="AS1302" s="41">
        <f t="shared" si="761"/>
        <v>0.19479721425645227</v>
      </c>
      <c r="AT1302" s="41">
        <f t="shared" si="762"/>
        <v>0.14010651372388366</v>
      </c>
      <c r="AU1302" s="41">
        <f t="shared" si="763"/>
        <v>0.10036870135190495</v>
      </c>
      <c r="AV1302" s="41">
        <f t="shared" si="764"/>
        <v>7.9270790659565757E-2</v>
      </c>
      <c r="AW1302" s="41">
        <f t="shared" si="765"/>
        <v>7.066775911511676E-2</v>
      </c>
      <c r="AX1302" s="41">
        <f t="shared" si="766"/>
        <v>6.329373207701762E-2</v>
      </c>
      <c r="AY1302" s="41">
        <f t="shared" si="767"/>
        <v>5.0389184760344125E-2</v>
      </c>
      <c r="AZ1302" s="41">
        <f t="shared" si="768"/>
        <v>2.0278574354772635E-2</v>
      </c>
      <c r="BA1302" s="41">
        <f t="shared" si="769"/>
        <v>6.3498566161409257E-3</v>
      </c>
      <c r="BB1302" s="41">
        <f t="shared" si="770"/>
        <v>7.5378943056124539E-2</v>
      </c>
      <c r="BC1302" s="41">
        <f t="shared" si="771"/>
        <v>0</v>
      </c>
      <c r="BD1302" s="41">
        <f t="shared" si="772"/>
        <v>0.94838181073330607</v>
      </c>
      <c r="BE1302" s="41">
        <f t="shared" si="773"/>
        <v>5.1618189266693981E-2</v>
      </c>
      <c r="BF1302" s="41">
        <f t="shared" si="774"/>
        <v>0</v>
      </c>
      <c r="BG1302" s="41">
        <f t="shared" si="775"/>
        <v>0.33080704629250307</v>
      </c>
      <c r="BH1302" s="41">
        <f t="shared" si="776"/>
        <v>0.47275706677591151</v>
      </c>
      <c r="BI1302" s="41">
        <f t="shared" si="777"/>
        <v>0.19643588693158542</v>
      </c>
      <c r="BJ1302" s="41">
        <f t="shared" si="778"/>
        <v>0</v>
      </c>
      <c r="BK1302" s="41">
        <f t="shared" si="779"/>
        <v>2.662843097091356E-3</v>
      </c>
      <c r="BL1302" s="41">
        <f t="shared" si="780"/>
        <v>0</v>
      </c>
      <c r="BM1302" s="41">
        <f t="shared" si="781"/>
        <v>9.2175337976239252E-2</v>
      </c>
      <c r="BN1302" s="41">
        <f t="shared" si="782"/>
        <v>0.90516181892666936</v>
      </c>
      <c r="BO1302" s="41">
        <f t="shared" si="783"/>
        <v>2.7857435477263416E-2</v>
      </c>
      <c r="BP1302" s="41">
        <f t="shared" si="784"/>
        <v>0.96825071691929532</v>
      </c>
      <c r="BQ1302" s="41">
        <f t="shared" si="785"/>
        <v>2.662843097091356E-3</v>
      </c>
      <c r="BR1302" s="41">
        <f t="shared" si="786"/>
        <v>1.2290045063498567E-3</v>
      </c>
      <c r="BS1302" s="41">
        <f t="shared" si="787"/>
        <v>0.1087668988119623</v>
      </c>
      <c r="BT1302" s="41">
        <f t="shared" si="788"/>
        <v>0.89123310118803767</v>
      </c>
      <c r="BU1302" s="41">
        <f t="shared" si="789"/>
        <v>0</v>
      </c>
      <c r="BV1302" s="41">
        <f t="shared" si="790"/>
        <v>0</v>
      </c>
      <c r="BW1302" s="41">
        <f t="shared" si="791"/>
        <v>1</v>
      </c>
      <c r="BX1302" s="41" t="str">
        <f t="shared" si="796"/>
        <v>2016Licensed practical nursesAlberta</v>
      </c>
      <c r="BY1302" s="51">
        <f>VLOOKUP(BX1302,'%workplace'!$A$1:$F$381,6,FALSE)</f>
        <v>11631</v>
      </c>
      <c r="BZ1302" s="32">
        <f t="shared" si="797"/>
        <v>0.41974034906714813</v>
      </c>
    </row>
    <row r="1303" spans="1:78" s="8" customFormat="1" hidden="1" x14ac:dyDescent="0.2">
      <c r="A1303" s="8" t="str">
        <f t="shared" si="795"/>
        <v>2016Licensed practical nursesAlbertaOther places of work</v>
      </c>
      <c r="B1303" s="8" t="s">
        <v>3</v>
      </c>
      <c r="C1303" s="8" t="s">
        <v>22</v>
      </c>
      <c r="D1303" s="8" t="s">
        <v>13</v>
      </c>
      <c r="E1303" s="8">
        <v>2016</v>
      </c>
      <c r="F1303" s="8">
        <v>415</v>
      </c>
      <c r="G1303" s="8">
        <v>36</v>
      </c>
      <c r="H1303" s="8">
        <v>0</v>
      </c>
      <c r="I1303" s="8">
        <v>46</v>
      </c>
      <c r="J1303" s="8">
        <v>78</v>
      </c>
      <c r="K1303" s="8">
        <v>82</v>
      </c>
      <c r="L1303" s="8">
        <v>53</v>
      </c>
      <c r="M1303" s="8">
        <v>61</v>
      </c>
      <c r="N1303" s="8">
        <v>38</v>
      </c>
      <c r="O1303" s="8">
        <v>42</v>
      </c>
      <c r="P1303" s="8">
        <v>23</v>
      </c>
      <c r="Q1303" s="8">
        <v>9</v>
      </c>
      <c r="R1303" s="8">
        <v>6</v>
      </c>
      <c r="S1303" s="8">
        <v>13</v>
      </c>
      <c r="T1303" s="8">
        <v>0</v>
      </c>
      <c r="U1303" s="8">
        <v>436</v>
      </c>
      <c r="V1303" s="8">
        <v>15</v>
      </c>
      <c r="W1303" s="8">
        <v>0</v>
      </c>
      <c r="X1303" s="8">
        <v>250</v>
      </c>
      <c r="Y1303" s="8">
        <v>113</v>
      </c>
      <c r="Z1303" s="8">
        <v>88</v>
      </c>
      <c r="AA1303" s="8">
        <v>0</v>
      </c>
      <c r="AB1303" s="8">
        <v>16</v>
      </c>
      <c r="AC1303" s="8">
        <v>0</v>
      </c>
      <c r="AD1303" s="8">
        <v>239</v>
      </c>
      <c r="AE1303" s="8">
        <v>196</v>
      </c>
      <c r="AF1303" s="8">
        <v>64</v>
      </c>
      <c r="AG1303" s="8">
        <v>241</v>
      </c>
      <c r="AH1303" s="8">
        <v>144</v>
      </c>
      <c r="AI1303" s="8">
        <v>2</v>
      </c>
      <c r="AJ1303" s="8">
        <v>46</v>
      </c>
      <c r="AK1303" s="8">
        <v>405</v>
      </c>
      <c r="AL1303" s="8">
        <v>0</v>
      </c>
      <c r="AM1303" s="8">
        <v>0</v>
      </c>
      <c r="AN1303" s="8">
        <v>451</v>
      </c>
      <c r="AO1303" s="41">
        <f t="shared" si="792"/>
        <v>0.92017738359201773</v>
      </c>
      <c r="AP1303" s="41">
        <f t="shared" si="793"/>
        <v>7.9822616407982258E-2</v>
      </c>
      <c r="AQ1303" s="41">
        <f t="shared" si="794"/>
        <v>0</v>
      </c>
      <c r="AR1303" s="41">
        <f t="shared" si="760"/>
        <v>0.10199556541019955</v>
      </c>
      <c r="AS1303" s="41">
        <f t="shared" si="761"/>
        <v>0.17294900221729489</v>
      </c>
      <c r="AT1303" s="41">
        <f t="shared" si="762"/>
        <v>0.18181818181818182</v>
      </c>
      <c r="AU1303" s="41">
        <f t="shared" si="763"/>
        <v>0.11751662971175167</v>
      </c>
      <c r="AV1303" s="41">
        <f t="shared" si="764"/>
        <v>0.1352549889135255</v>
      </c>
      <c r="AW1303" s="41">
        <f t="shared" si="765"/>
        <v>8.4257206208425722E-2</v>
      </c>
      <c r="AX1303" s="41">
        <f t="shared" si="766"/>
        <v>9.3126385809312637E-2</v>
      </c>
      <c r="AY1303" s="41">
        <f t="shared" si="767"/>
        <v>5.0997782705099776E-2</v>
      </c>
      <c r="AZ1303" s="41">
        <f t="shared" si="768"/>
        <v>1.9955654101995565E-2</v>
      </c>
      <c r="BA1303" s="41">
        <f t="shared" si="769"/>
        <v>1.3303769401330377E-2</v>
      </c>
      <c r="BB1303" s="41">
        <f t="shared" si="770"/>
        <v>2.8824833702882482E-2</v>
      </c>
      <c r="BC1303" s="41">
        <f t="shared" si="771"/>
        <v>0</v>
      </c>
      <c r="BD1303" s="41">
        <f t="shared" si="772"/>
        <v>0.96674057649667411</v>
      </c>
      <c r="BE1303" s="41">
        <f t="shared" si="773"/>
        <v>3.325942350332594E-2</v>
      </c>
      <c r="BF1303" s="41">
        <f t="shared" si="774"/>
        <v>0</v>
      </c>
      <c r="BG1303" s="41">
        <f t="shared" si="775"/>
        <v>0.55432372505543237</v>
      </c>
      <c r="BH1303" s="41">
        <f t="shared" si="776"/>
        <v>0.25055432372505543</v>
      </c>
      <c r="BI1303" s="41">
        <f t="shared" si="777"/>
        <v>0.1951219512195122</v>
      </c>
      <c r="BJ1303" s="41">
        <f t="shared" si="778"/>
        <v>0</v>
      </c>
      <c r="BK1303" s="41">
        <f t="shared" si="779"/>
        <v>3.5476718403547672E-2</v>
      </c>
      <c r="BL1303" s="41">
        <f t="shared" si="780"/>
        <v>0</v>
      </c>
      <c r="BM1303" s="41">
        <f t="shared" si="781"/>
        <v>0.52993348115299332</v>
      </c>
      <c r="BN1303" s="41">
        <f t="shared" si="782"/>
        <v>0.43458980044345896</v>
      </c>
      <c r="BO1303" s="41">
        <f t="shared" si="783"/>
        <v>0.14190687361419069</v>
      </c>
      <c r="BP1303" s="41">
        <f t="shared" si="784"/>
        <v>0.53436807095343686</v>
      </c>
      <c r="BQ1303" s="41">
        <f t="shared" si="785"/>
        <v>0.31929046563192903</v>
      </c>
      <c r="BR1303" s="41">
        <f t="shared" si="786"/>
        <v>4.434589800443459E-3</v>
      </c>
      <c r="BS1303" s="41">
        <f t="shared" si="787"/>
        <v>0.10199556541019955</v>
      </c>
      <c r="BT1303" s="41">
        <f t="shared" si="788"/>
        <v>0.89800443458980039</v>
      </c>
      <c r="BU1303" s="41">
        <f t="shared" si="789"/>
        <v>0</v>
      </c>
      <c r="BV1303" s="41">
        <f t="shared" si="790"/>
        <v>0</v>
      </c>
      <c r="BW1303" s="41">
        <f t="shared" si="791"/>
        <v>1</v>
      </c>
      <c r="BX1303" s="41" t="str">
        <f t="shared" si="796"/>
        <v>2016Licensed practical nursesAlberta</v>
      </c>
      <c r="BY1303" s="51">
        <f>VLOOKUP(BX1303,'%workplace'!$A$1:$F$381,6,FALSE)</f>
        <v>11631</v>
      </c>
      <c r="BZ1303" s="32">
        <f t="shared" si="797"/>
        <v>3.8775685667612414E-2</v>
      </c>
    </row>
    <row r="1304" spans="1:78" s="8" customFormat="1" hidden="1" x14ac:dyDescent="0.2">
      <c r="A1304" s="8" t="str">
        <f t="shared" si="795"/>
        <v>2016Licensed practical nursesBritish ColumbiaAll places of work</v>
      </c>
      <c r="B1304" s="8" t="s">
        <v>3</v>
      </c>
      <c r="C1304" s="8" t="s">
        <v>23</v>
      </c>
      <c r="D1304" s="8" t="s">
        <v>9</v>
      </c>
      <c r="E1304" s="8">
        <v>2016</v>
      </c>
      <c r="F1304" s="8">
        <v>9731</v>
      </c>
      <c r="G1304" s="8">
        <v>1101</v>
      </c>
      <c r="H1304" s="8">
        <v>0</v>
      </c>
      <c r="I1304" s="8">
        <v>1543</v>
      </c>
      <c r="J1304" s="8">
        <v>1707</v>
      </c>
      <c r="K1304" s="8">
        <v>1584</v>
      </c>
      <c r="L1304" s="8">
        <v>1374</v>
      </c>
      <c r="M1304" s="8">
        <v>1316</v>
      </c>
      <c r="N1304" s="8">
        <v>1206</v>
      </c>
      <c r="O1304" s="8">
        <v>948</v>
      </c>
      <c r="P1304" s="8">
        <v>588</v>
      </c>
      <c r="Q1304" s="8">
        <v>183</v>
      </c>
      <c r="R1304" s="8">
        <v>28</v>
      </c>
      <c r="S1304" s="8">
        <v>355</v>
      </c>
      <c r="T1304" s="8">
        <v>0</v>
      </c>
      <c r="U1304" s="8">
        <v>10205</v>
      </c>
      <c r="V1304" s="8">
        <v>119</v>
      </c>
      <c r="W1304" s="8">
        <v>508</v>
      </c>
      <c r="X1304" s="8">
        <v>4979</v>
      </c>
      <c r="Y1304" s="8">
        <v>2685</v>
      </c>
      <c r="Z1304" s="8">
        <v>3147</v>
      </c>
      <c r="AA1304" s="8">
        <v>21</v>
      </c>
      <c r="AB1304" s="8">
        <v>265</v>
      </c>
      <c r="AC1304" s="8">
        <v>121</v>
      </c>
      <c r="AD1304" s="8">
        <v>804</v>
      </c>
      <c r="AE1304" s="8">
        <v>9642</v>
      </c>
      <c r="AF1304" s="8">
        <v>183</v>
      </c>
      <c r="AG1304" s="8">
        <v>10250</v>
      </c>
      <c r="AH1304" s="8">
        <v>124</v>
      </c>
      <c r="AI1304" s="8">
        <v>25</v>
      </c>
      <c r="AJ1304" s="8">
        <v>939</v>
      </c>
      <c r="AK1304" s="8">
        <v>9893</v>
      </c>
      <c r="AL1304" s="8">
        <v>250</v>
      </c>
      <c r="AM1304" s="8">
        <v>0</v>
      </c>
      <c r="AN1304" s="8">
        <v>10832</v>
      </c>
      <c r="AO1304" s="41">
        <f t="shared" si="792"/>
        <v>0.89835672082717877</v>
      </c>
      <c r="AP1304" s="41">
        <f t="shared" si="793"/>
        <v>0.10164327917282127</v>
      </c>
      <c r="AQ1304" s="41">
        <f t="shared" si="794"/>
        <v>0</v>
      </c>
      <c r="AR1304" s="41">
        <f t="shared" si="760"/>
        <v>0.1424483013293944</v>
      </c>
      <c r="AS1304" s="41">
        <f t="shared" si="761"/>
        <v>0.15758862629246675</v>
      </c>
      <c r="AT1304" s="41">
        <f t="shared" si="762"/>
        <v>0.14623338257016247</v>
      </c>
      <c r="AU1304" s="41">
        <f t="shared" si="763"/>
        <v>0.1268463810930576</v>
      </c>
      <c r="AV1304" s="41">
        <f t="shared" si="764"/>
        <v>0.12149187592319055</v>
      </c>
      <c r="AW1304" s="41">
        <f t="shared" si="765"/>
        <v>0.11133677991137371</v>
      </c>
      <c r="AX1304" s="41">
        <f t="shared" si="766"/>
        <v>8.7518463810930577E-2</v>
      </c>
      <c r="AY1304" s="41">
        <f t="shared" si="767"/>
        <v>5.428360413589365E-2</v>
      </c>
      <c r="AZ1304" s="41">
        <f t="shared" si="768"/>
        <v>1.6894387001477103E-2</v>
      </c>
      <c r="BA1304" s="41">
        <f t="shared" si="769"/>
        <v>2.5849335302806499E-3</v>
      </c>
      <c r="BB1304" s="41">
        <f t="shared" si="770"/>
        <v>3.2773264401772528E-2</v>
      </c>
      <c r="BC1304" s="41">
        <f t="shared" si="771"/>
        <v>0</v>
      </c>
      <c r="BD1304" s="41">
        <f t="shared" si="772"/>
        <v>0.94211595273264404</v>
      </c>
      <c r="BE1304" s="41">
        <f t="shared" si="773"/>
        <v>1.0985967503692762E-2</v>
      </c>
      <c r="BF1304" s="41">
        <f t="shared" si="774"/>
        <v>4.6898079763663218E-2</v>
      </c>
      <c r="BG1304" s="41">
        <f t="shared" si="775"/>
        <v>0.45965657311669128</v>
      </c>
      <c r="BH1304" s="41">
        <f t="shared" si="776"/>
        <v>0.24787666174298376</v>
      </c>
      <c r="BI1304" s="41">
        <f t="shared" si="777"/>
        <v>0.29052806499261447</v>
      </c>
      <c r="BJ1304" s="41">
        <f t="shared" si="778"/>
        <v>1.9387001477104875E-3</v>
      </c>
      <c r="BK1304" s="41">
        <f t="shared" si="779"/>
        <v>2.4464549483013295E-2</v>
      </c>
      <c r="BL1304" s="41">
        <f t="shared" si="780"/>
        <v>1.1170605612998524E-2</v>
      </c>
      <c r="BM1304" s="41">
        <f t="shared" si="781"/>
        <v>7.4224519940915806E-2</v>
      </c>
      <c r="BN1304" s="41">
        <f t="shared" si="782"/>
        <v>0.89014032496307238</v>
      </c>
      <c r="BO1304" s="41">
        <f t="shared" si="783"/>
        <v>1.6894387001477103E-2</v>
      </c>
      <c r="BP1304" s="41">
        <f t="shared" si="784"/>
        <v>0.94627031019202368</v>
      </c>
      <c r="BQ1304" s="41">
        <f t="shared" si="785"/>
        <v>1.1447562776957163E-2</v>
      </c>
      <c r="BR1304" s="41">
        <f t="shared" si="786"/>
        <v>2.307976366322009E-3</v>
      </c>
      <c r="BS1304" s="41">
        <f t="shared" si="787"/>
        <v>8.6687592319054652E-2</v>
      </c>
      <c r="BT1304" s="41">
        <f t="shared" si="788"/>
        <v>0.91331240768094535</v>
      </c>
      <c r="BU1304" s="41">
        <f t="shared" si="789"/>
        <v>2.307976366322009E-2</v>
      </c>
      <c r="BV1304" s="41">
        <f t="shared" si="790"/>
        <v>0</v>
      </c>
      <c r="BW1304" s="41">
        <f t="shared" si="791"/>
        <v>1</v>
      </c>
      <c r="BX1304" s="41" t="str">
        <f t="shared" si="796"/>
        <v>2016Licensed practical nursesBritish Columbia</v>
      </c>
      <c r="BY1304" s="51">
        <f>VLOOKUP(BX1304,'%workplace'!$A$1:$F$381,6,FALSE)</f>
        <v>10832</v>
      </c>
      <c r="BZ1304" s="32">
        <f t="shared" si="797"/>
        <v>1</v>
      </c>
    </row>
    <row r="1305" spans="1:78" s="8" customFormat="1" hidden="1" x14ac:dyDescent="0.2">
      <c r="A1305" s="8" t="str">
        <f t="shared" si="795"/>
        <v>2016Licensed practical nursesBritish ColumbiaCommunity health</v>
      </c>
      <c r="B1305" s="8" t="s">
        <v>3</v>
      </c>
      <c r="C1305" s="8" t="s">
        <v>23</v>
      </c>
      <c r="D1305" s="8" t="s">
        <v>11</v>
      </c>
      <c r="E1305" s="8">
        <v>2016</v>
      </c>
      <c r="F1305" s="8">
        <v>1029</v>
      </c>
      <c r="G1305" s="8">
        <v>87</v>
      </c>
      <c r="H1305" s="8">
        <v>0</v>
      </c>
      <c r="I1305" s="8">
        <v>165</v>
      </c>
      <c r="J1305" s="8">
        <v>188</v>
      </c>
      <c r="K1305" s="8">
        <v>168</v>
      </c>
      <c r="L1305" s="8">
        <v>136</v>
      </c>
      <c r="M1305" s="8">
        <v>149</v>
      </c>
      <c r="N1305" s="8">
        <v>108</v>
      </c>
      <c r="O1305" s="8">
        <v>80</v>
      </c>
      <c r="P1305" s="8">
        <v>48</v>
      </c>
      <c r="Q1305" s="8">
        <v>19</v>
      </c>
      <c r="R1305" s="8">
        <v>7</v>
      </c>
      <c r="S1305" s="8">
        <v>48</v>
      </c>
      <c r="T1305" s="8">
        <v>0</v>
      </c>
      <c r="U1305" s="8">
        <v>1037</v>
      </c>
      <c r="V1305" s="8">
        <v>8</v>
      </c>
      <c r="W1305" s="8">
        <v>71</v>
      </c>
      <c r="X1305" s="8">
        <v>496</v>
      </c>
      <c r="Y1305" s="8">
        <v>277</v>
      </c>
      <c r="Z1305" s="8">
        <v>339</v>
      </c>
      <c r="AA1305" s="8">
        <v>4</v>
      </c>
      <c r="AB1305" s="8">
        <v>94</v>
      </c>
      <c r="AC1305" s="8">
        <v>9</v>
      </c>
      <c r="AD1305" s="8">
        <v>115</v>
      </c>
      <c r="AE1305" s="8">
        <v>898</v>
      </c>
      <c r="AF1305" s="8">
        <v>58</v>
      </c>
      <c r="AG1305" s="8">
        <v>1019</v>
      </c>
      <c r="AH1305" s="8">
        <v>6</v>
      </c>
      <c r="AI1305" s="8">
        <v>9</v>
      </c>
      <c r="AJ1305" s="8">
        <v>91</v>
      </c>
      <c r="AK1305" s="8">
        <v>1025</v>
      </c>
      <c r="AL1305" s="8">
        <v>24</v>
      </c>
      <c r="AM1305" s="8">
        <v>0</v>
      </c>
      <c r="AN1305" s="8">
        <v>1116</v>
      </c>
      <c r="AO1305" s="41">
        <f t="shared" si="792"/>
        <v>0.92204301075268813</v>
      </c>
      <c r="AP1305" s="41">
        <f t="shared" si="793"/>
        <v>7.7956989247311828E-2</v>
      </c>
      <c r="AQ1305" s="41">
        <f t="shared" si="794"/>
        <v>0</v>
      </c>
      <c r="AR1305" s="41">
        <f t="shared" si="760"/>
        <v>0.14784946236559141</v>
      </c>
      <c r="AS1305" s="41">
        <f t="shared" si="761"/>
        <v>0.16845878136200718</v>
      </c>
      <c r="AT1305" s="41">
        <f t="shared" si="762"/>
        <v>0.15053763440860216</v>
      </c>
      <c r="AU1305" s="41">
        <f t="shared" si="763"/>
        <v>0.12186379928315412</v>
      </c>
      <c r="AV1305" s="41">
        <f t="shared" si="764"/>
        <v>0.13351254480286739</v>
      </c>
      <c r="AW1305" s="41">
        <f t="shared" si="765"/>
        <v>9.6774193548387094E-2</v>
      </c>
      <c r="AX1305" s="41">
        <f t="shared" si="766"/>
        <v>7.1684587813620068E-2</v>
      </c>
      <c r="AY1305" s="41">
        <f t="shared" si="767"/>
        <v>4.3010752688172046E-2</v>
      </c>
      <c r="AZ1305" s="41">
        <f t="shared" si="768"/>
        <v>1.7025089605734768E-2</v>
      </c>
      <c r="BA1305" s="41">
        <f t="shared" si="769"/>
        <v>6.2724014336917565E-3</v>
      </c>
      <c r="BB1305" s="41">
        <f t="shared" si="770"/>
        <v>4.3010752688172046E-2</v>
      </c>
      <c r="BC1305" s="41">
        <f t="shared" si="771"/>
        <v>0</v>
      </c>
      <c r="BD1305" s="41">
        <f t="shared" si="772"/>
        <v>0.92921146953405021</v>
      </c>
      <c r="BE1305" s="41">
        <f t="shared" si="773"/>
        <v>7.1684587813620072E-3</v>
      </c>
      <c r="BF1305" s="41">
        <f t="shared" si="774"/>
        <v>6.3620071684587817E-2</v>
      </c>
      <c r="BG1305" s="41">
        <f t="shared" si="775"/>
        <v>0.44444444444444442</v>
      </c>
      <c r="BH1305" s="41">
        <f t="shared" si="776"/>
        <v>0.24820788530465951</v>
      </c>
      <c r="BI1305" s="41">
        <f t="shared" si="777"/>
        <v>0.30376344086021506</v>
      </c>
      <c r="BJ1305" s="41">
        <f t="shared" si="778"/>
        <v>3.5842293906810036E-3</v>
      </c>
      <c r="BK1305" s="41">
        <f t="shared" si="779"/>
        <v>8.4229390681003588E-2</v>
      </c>
      <c r="BL1305" s="41">
        <f t="shared" si="780"/>
        <v>8.0645161290322578E-3</v>
      </c>
      <c r="BM1305" s="41">
        <f t="shared" si="781"/>
        <v>0.10304659498207885</v>
      </c>
      <c r="BN1305" s="41">
        <f t="shared" si="782"/>
        <v>0.80465949820788529</v>
      </c>
      <c r="BO1305" s="41">
        <f t="shared" si="783"/>
        <v>5.197132616487455E-2</v>
      </c>
      <c r="BP1305" s="41">
        <f t="shared" si="784"/>
        <v>0.9130824372759857</v>
      </c>
      <c r="BQ1305" s="41">
        <f t="shared" si="785"/>
        <v>5.3763440860215058E-3</v>
      </c>
      <c r="BR1305" s="41">
        <f t="shared" si="786"/>
        <v>8.0645161290322578E-3</v>
      </c>
      <c r="BS1305" s="41">
        <f t="shared" si="787"/>
        <v>8.1541218637992838E-2</v>
      </c>
      <c r="BT1305" s="41">
        <f t="shared" si="788"/>
        <v>0.9184587813620072</v>
      </c>
      <c r="BU1305" s="41">
        <f t="shared" si="789"/>
        <v>2.1505376344086023E-2</v>
      </c>
      <c r="BV1305" s="41">
        <f t="shared" si="790"/>
        <v>0</v>
      </c>
      <c r="BW1305" s="41">
        <f t="shared" si="791"/>
        <v>1</v>
      </c>
      <c r="BX1305" s="41" t="str">
        <f t="shared" si="796"/>
        <v>2016Licensed practical nursesBritish Columbia</v>
      </c>
      <c r="BY1305" s="51">
        <f>VLOOKUP(BX1305,'%workplace'!$A$1:$F$381,6,FALSE)</f>
        <v>10832</v>
      </c>
      <c r="BZ1305" s="32">
        <f t="shared" si="797"/>
        <v>0.10302806499261448</v>
      </c>
    </row>
    <row r="1306" spans="1:78" s="8" customFormat="1" hidden="1" x14ac:dyDescent="0.2">
      <c r="A1306" s="8" t="str">
        <f t="shared" si="795"/>
        <v>2016Licensed practical nursesBritish ColumbiaNursing home/long-term care</v>
      </c>
      <c r="B1306" s="8" t="s">
        <v>3</v>
      </c>
      <c r="C1306" s="8" t="s">
        <v>23</v>
      </c>
      <c r="D1306" s="8" t="s">
        <v>12</v>
      </c>
      <c r="E1306" s="8">
        <v>2016</v>
      </c>
      <c r="F1306" s="8">
        <v>4227</v>
      </c>
      <c r="G1306" s="8">
        <v>511</v>
      </c>
      <c r="H1306" s="8">
        <v>0</v>
      </c>
      <c r="I1306" s="8">
        <v>744</v>
      </c>
      <c r="J1306" s="8">
        <v>788</v>
      </c>
      <c r="K1306" s="8">
        <v>667</v>
      </c>
      <c r="L1306" s="8">
        <v>599</v>
      </c>
      <c r="M1306" s="8">
        <v>574</v>
      </c>
      <c r="N1306" s="8">
        <v>510</v>
      </c>
      <c r="O1306" s="8">
        <v>395</v>
      </c>
      <c r="P1306" s="8">
        <v>224</v>
      </c>
      <c r="Q1306" s="8">
        <v>64</v>
      </c>
      <c r="R1306" s="8">
        <v>12</v>
      </c>
      <c r="S1306" s="8">
        <v>161</v>
      </c>
      <c r="T1306" s="8">
        <v>0</v>
      </c>
      <c r="U1306" s="8">
        <v>4394</v>
      </c>
      <c r="V1306" s="8">
        <v>65</v>
      </c>
      <c r="W1306" s="8">
        <v>279</v>
      </c>
      <c r="X1306" s="8">
        <v>2182</v>
      </c>
      <c r="Y1306" s="8">
        <v>1263</v>
      </c>
      <c r="Z1306" s="8">
        <v>1286</v>
      </c>
      <c r="AA1306" s="8">
        <v>7</v>
      </c>
      <c r="AB1306" s="8">
        <v>109</v>
      </c>
      <c r="AC1306" s="8">
        <v>10</v>
      </c>
      <c r="AD1306" s="8">
        <v>164</v>
      </c>
      <c r="AE1306" s="8">
        <v>4455</v>
      </c>
      <c r="AF1306" s="8">
        <v>60</v>
      </c>
      <c r="AG1306" s="8">
        <v>4650</v>
      </c>
      <c r="AH1306" s="8">
        <v>2</v>
      </c>
      <c r="AI1306" s="8">
        <v>7</v>
      </c>
      <c r="AJ1306" s="8">
        <v>500</v>
      </c>
      <c r="AK1306" s="8">
        <v>4238</v>
      </c>
      <c r="AL1306" s="8">
        <v>19</v>
      </c>
      <c r="AM1306" s="8">
        <v>0</v>
      </c>
      <c r="AN1306" s="8">
        <v>4738</v>
      </c>
      <c r="AO1306" s="41">
        <f t="shared" si="792"/>
        <v>0.89214858590122414</v>
      </c>
      <c r="AP1306" s="41">
        <f t="shared" si="793"/>
        <v>0.10785141409877586</v>
      </c>
      <c r="AQ1306" s="41">
        <f t="shared" si="794"/>
        <v>0</v>
      </c>
      <c r="AR1306" s="41">
        <f t="shared" si="760"/>
        <v>0.1570282819755171</v>
      </c>
      <c r="AS1306" s="41">
        <f t="shared" si="761"/>
        <v>0.16631490080202618</v>
      </c>
      <c r="AT1306" s="41">
        <f t="shared" si="762"/>
        <v>0.14077669902912621</v>
      </c>
      <c r="AU1306" s="41">
        <f t="shared" si="763"/>
        <v>0.12642465175179401</v>
      </c>
      <c r="AV1306" s="41">
        <f t="shared" si="764"/>
        <v>0.12114816378218658</v>
      </c>
      <c r="AW1306" s="41">
        <f t="shared" si="765"/>
        <v>0.10764035457999156</v>
      </c>
      <c r="AX1306" s="41">
        <f t="shared" si="766"/>
        <v>8.3368509919797384E-2</v>
      </c>
      <c r="AY1306" s="41">
        <f t="shared" si="767"/>
        <v>4.7277332207682564E-2</v>
      </c>
      <c r="AZ1306" s="41">
        <f t="shared" si="768"/>
        <v>1.3507809202195019E-2</v>
      </c>
      <c r="BA1306" s="41">
        <f t="shared" si="769"/>
        <v>2.5327142254115659E-3</v>
      </c>
      <c r="BB1306" s="41">
        <f t="shared" si="770"/>
        <v>3.3980582524271843E-2</v>
      </c>
      <c r="BC1306" s="41">
        <f t="shared" si="771"/>
        <v>0</v>
      </c>
      <c r="BD1306" s="41">
        <f t="shared" si="772"/>
        <v>0.92739552553820181</v>
      </c>
      <c r="BE1306" s="41">
        <f t="shared" si="773"/>
        <v>1.3718868720979317E-2</v>
      </c>
      <c r="BF1306" s="41">
        <f t="shared" si="774"/>
        <v>5.8885605740818914E-2</v>
      </c>
      <c r="BG1306" s="41">
        <f t="shared" si="775"/>
        <v>0.46053186998733642</v>
      </c>
      <c r="BH1306" s="41">
        <f t="shared" si="776"/>
        <v>0.2665681722245673</v>
      </c>
      <c r="BI1306" s="41">
        <f t="shared" si="777"/>
        <v>0.27142254115660619</v>
      </c>
      <c r="BJ1306" s="41">
        <f t="shared" si="778"/>
        <v>1.4774166314900801E-3</v>
      </c>
      <c r="BK1306" s="41">
        <f t="shared" si="779"/>
        <v>2.3005487547488393E-2</v>
      </c>
      <c r="BL1306" s="41">
        <f t="shared" si="780"/>
        <v>2.1105951878429719E-3</v>
      </c>
      <c r="BM1306" s="41">
        <f t="shared" si="781"/>
        <v>3.4613761080624736E-2</v>
      </c>
      <c r="BN1306" s="41">
        <f t="shared" si="782"/>
        <v>0.94027015618404386</v>
      </c>
      <c r="BO1306" s="41">
        <f t="shared" si="783"/>
        <v>1.266357112705783E-2</v>
      </c>
      <c r="BP1306" s="41">
        <f t="shared" si="784"/>
        <v>0.9814267623469819</v>
      </c>
      <c r="BQ1306" s="41">
        <f t="shared" si="785"/>
        <v>4.2211903756859433E-4</v>
      </c>
      <c r="BR1306" s="41">
        <f t="shared" si="786"/>
        <v>1.4774166314900801E-3</v>
      </c>
      <c r="BS1306" s="41">
        <f t="shared" si="787"/>
        <v>0.10552975939214859</v>
      </c>
      <c r="BT1306" s="41">
        <f t="shared" si="788"/>
        <v>0.89447024060785141</v>
      </c>
      <c r="BU1306" s="41">
        <f t="shared" si="789"/>
        <v>4.0101308569016466E-3</v>
      </c>
      <c r="BV1306" s="41">
        <f t="shared" si="790"/>
        <v>0</v>
      </c>
      <c r="BW1306" s="41">
        <f t="shared" si="791"/>
        <v>1</v>
      </c>
      <c r="BX1306" s="41" t="str">
        <f t="shared" si="796"/>
        <v>2016Licensed practical nursesBritish Columbia</v>
      </c>
      <c r="BY1306" s="51">
        <f>VLOOKUP(BX1306,'%workplace'!$A$1:$F$381,6,FALSE)</f>
        <v>10832</v>
      </c>
      <c r="BZ1306" s="32">
        <f t="shared" si="797"/>
        <v>0.4374076809453471</v>
      </c>
    </row>
    <row r="1307" spans="1:78" s="8" customFormat="1" hidden="1" x14ac:dyDescent="0.2">
      <c r="A1307" s="8" t="str">
        <f t="shared" si="795"/>
        <v>2016Licensed practical nursesBritish ColumbiaHospital</v>
      </c>
      <c r="B1307" s="8" t="s">
        <v>3</v>
      </c>
      <c r="C1307" s="8" t="s">
        <v>23</v>
      </c>
      <c r="D1307" s="8" t="s">
        <v>10</v>
      </c>
      <c r="E1307" s="8">
        <v>2016</v>
      </c>
      <c r="F1307" s="8">
        <v>3560</v>
      </c>
      <c r="G1307" s="8">
        <v>430</v>
      </c>
      <c r="H1307" s="8">
        <v>0</v>
      </c>
      <c r="I1307" s="8">
        <v>490</v>
      </c>
      <c r="J1307" s="8">
        <v>578</v>
      </c>
      <c r="K1307" s="8">
        <v>582</v>
      </c>
      <c r="L1307" s="8">
        <v>524</v>
      </c>
      <c r="M1307" s="8">
        <v>487</v>
      </c>
      <c r="N1307" s="8">
        <v>484</v>
      </c>
      <c r="O1307" s="8">
        <v>399</v>
      </c>
      <c r="P1307" s="8">
        <v>254</v>
      </c>
      <c r="Q1307" s="8">
        <v>70</v>
      </c>
      <c r="R1307" s="8">
        <v>5</v>
      </c>
      <c r="S1307" s="8">
        <v>117</v>
      </c>
      <c r="T1307" s="8">
        <v>0</v>
      </c>
      <c r="U1307" s="8">
        <v>3866</v>
      </c>
      <c r="V1307" s="8">
        <v>32</v>
      </c>
      <c r="W1307" s="8">
        <v>92</v>
      </c>
      <c r="X1307" s="8">
        <v>1856</v>
      </c>
      <c r="Y1307" s="8">
        <v>908</v>
      </c>
      <c r="Z1307" s="8">
        <v>1225</v>
      </c>
      <c r="AA1307" s="8">
        <v>1</v>
      </c>
      <c r="AB1307" s="8">
        <v>5</v>
      </c>
      <c r="AC1307" s="8">
        <v>15</v>
      </c>
      <c r="AD1307" s="8">
        <v>249</v>
      </c>
      <c r="AE1307" s="8">
        <v>3721</v>
      </c>
      <c r="AF1307" s="8">
        <v>19</v>
      </c>
      <c r="AG1307" s="8">
        <v>3926</v>
      </c>
      <c r="AH1307" s="8">
        <v>5</v>
      </c>
      <c r="AI1307" s="8">
        <v>1</v>
      </c>
      <c r="AJ1307" s="8">
        <v>286</v>
      </c>
      <c r="AK1307" s="8">
        <v>3704</v>
      </c>
      <c r="AL1307" s="8">
        <v>39</v>
      </c>
      <c r="AM1307" s="8">
        <v>0</v>
      </c>
      <c r="AN1307" s="8">
        <v>3990</v>
      </c>
      <c r="AO1307" s="41">
        <f t="shared" si="792"/>
        <v>0.89223057644110271</v>
      </c>
      <c r="AP1307" s="41">
        <f t="shared" si="793"/>
        <v>0.10776942355889724</v>
      </c>
      <c r="AQ1307" s="41">
        <f t="shared" si="794"/>
        <v>0</v>
      </c>
      <c r="AR1307" s="41">
        <f t="shared" si="760"/>
        <v>0.12280701754385964</v>
      </c>
      <c r="AS1307" s="41">
        <f t="shared" si="761"/>
        <v>0.14486215538847116</v>
      </c>
      <c r="AT1307" s="41">
        <f t="shared" si="762"/>
        <v>0.14586466165413534</v>
      </c>
      <c r="AU1307" s="41">
        <f t="shared" si="763"/>
        <v>0.13132832080200502</v>
      </c>
      <c r="AV1307" s="41">
        <f t="shared" si="764"/>
        <v>0.12205513784461153</v>
      </c>
      <c r="AW1307" s="41">
        <f t="shared" si="765"/>
        <v>0.12130325814536341</v>
      </c>
      <c r="AX1307" s="41">
        <f t="shared" si="766"/>
        <v>0.1</v>
      </c>
      <c r="AY1307" s="41">
        <f t="shared" si="767"/>
        <v>6.3659147869674179E-2</v>
      </c>
      <c r="AZ1307" s="41">
        <f t="shared" si="768"/>
        <v>1.7543859649122806E-2</v>
      </c>
      <c r="BA1307" s="41">
        <f t="shared" si="769"/>
        <v>1.2531328320802004E-3</v>
      </c>
      <c r="BB1307" s="41">
        <f t="shared" si="770"/>
        <v>2.9323308270676692E-2</v>
      </c>
      <c r="BC1307" s="41">
        <f t="shared" si="771"/>
        <v>0</v>
      </c>
      <c r="BD1307" s="41">
        <f t="shared" si="772"/>
        <v>0.96892230576441107</v>
      </c>
      <c r="BE1307" s="41">
        <f t="shared" si="773"/>
        <v>8.0200501253132831E-3</v>
      </c>
      <c r="BF1307" s="41">
        <f t="shared" si="774"/>
        <v>2.305764411027569E-2</v>
      </c>
      <c r="BG1307" s="41">
        <f t="shared" si="775"/>
        <v>0.46516290726817044</v>
      </c>
      <c r="BH1307" s="41">
        <f t="shared" si="776"/>
        <v>0.22756892230576442</v>
      </c>
      <c r="BI1307" s="41">
        <f t="shared" si="777"/>
        <v>0.30701754385964913</v>
      </c>
      <c r="BJ1307" s="41">
        <f t="shared" si="778"/>
        <v>2.506265664160401E-4</v>
      </c>
      <c r="BK1307" s="41">
        <f t="shared" si="779"/>
        <v>1.2531328320802004E-3</v>
      </c>
      <c r="BL1307" s="41">
        <f t="shared" si="780"/>
        <v>3.7593984962406013E-3</v>
      </c>
      <c r="BM1307" s="41">
        <f t="shared" si="781"/>
        <v>6.2406015037593986E-2</v>
      </c>
      <c r="BN1307" s="41">
        <f t="shared" si="782"/>
        <v>0.93258145363408518</v>
      </c>
      <c r="BO1307" s="41">
        <f t="shared" si="783"/>
        <v>4.7619047619047623E-3</v>
      </c>
      <c r="BP1307" s="41">
        <f t="shared" si="784"/>
        <v>0.98395989974937348</v>
      </c>
      <c r="BQ1307" s="41">
        <f t="shared" si="785"/>
        <v>1.2531328320802004E-3</v>
      </c>
      <c r="BR1307" s="41">
        <f t="shared" si="786"/>
        <v>2.506265664160401E-4</v>
      </c>
      <c r="BS1307" s="41">
        <f t="shared" si="787"/>
        <v>7.1679197994987467E-2</v>
      </c>
      <c r="BT1307" s="41">
        <f t="shared" si="788"/>
        <v>0.92832080200501255</v>
      </c>
      <c r="BU1307" s="41">
        <f t="shared" si="789"/>
        <v>9.7744360902255641E-3</v>
      </c>
      <c r="BV1307" s="41">
        <f t="shared" si="790"/>
        <v>0</v>
      </c>
      <c r="BW1307" s="41">
        <f t="shared" si="791"/>
        <v>1</v>
      </c>
      <c r="BX1307" s="41" t="str">
        <f t="shared" si="796"/>
        <v>2016Licensed practical nursesBritish Columbia</v>
      </c>
      <c r="BY1307" s="51">
        <f>VLOOKUP(BX1307,'%workplace'!$A$1:$F$381,6,FALSE)</f>
        <v>10832</v>
      </c>
      <c r="BZ1307" s="32">
        <f t="shared" si="797"/>
        <v>0.36835302806499259</v>
      </c>
    </row>
    <row r="1308" spans="1:78" s="8" customFormat="1" hidden="1" x14ac:dyDescent="0.2">
      <c r="A1308" s="8" t="str">
        <f t="shared" si="795"/>
        <v>2016Licensed practical nursesBritish ColumbiaOther places of work</v>
      </c>
      <c r="B1308" s="8" t="s">
        <v>3</v>
      </c>
      <c r="C1308" s="8" t="s">
        <v>23</v>
      </c>
      <c r="D1308" s="8" t="s">
        <v>13</v>
      </c>
      <c r="E1308" s="8">
        <v>2016</v>
      </c>
      <c r="F1308" s="8">
        <v>811</v>
      </c>
      <c r="G1308" s="8">
        <v>62</v>
      </c>
      <c r="H1308" s="8">
        <v>0</v>
      </c>
      <c r="I1308" s="8">
        <v>122</v>
      </c>
      <c r="J1308" s="8">
        <v>134</v>
      </c>
      <c r="K1308" s="8">
        <v>149</v>
      </c>
      <c r="L1308" s="8">
        <v>105</v>
      </c>
      <c r="M1308" s="8">
        <v>97</v>
      </c>
      <c r="N1308" s="8">
        <v>85</v>
      </c>
      <c r="O1308" s="8">
        <v>67</v>
      </c>
      <c r="P1308" s="8">
        <v>61</v>
      </c>
      <c r="Q1308" s="8">
        <v>26</v>
      </c>
      <c r="R1308" s="8">
        <v>4</v>
      </c>
      <c r="S1308" s="8">
        <v>23</v>
      </c>
      <c r="T1308" s="8">
        <v>0</v>
      </c>
      <c r="U1308" s="8">
        <v>803</v>
      </c>
      <c r="V1308" s="8">
        <v>12</v>
      </c>
      <c r="W1308" s="8">
        <v>58</v>
      </c>
      <c r="X1308" s="8">
        <v>390</v>
      </c>
      <c r="Y1308" s="8">
        <v>214</v>
      </c>
      <c r="Z1308" s="8">
        <v>265</v>
      </c>
      <c r="AA1308" s="8">
        <v>4</v>
      </c>
      <c r="AB1308" s="8">
        <v>54</v>
      </c>
      <c r="AC1308" s="8">
        <v>6</v>
      </c>
      <c r="AD1308" s="8">
        <v>268</v>
      </c>
      <c r="AE1308" s="8">
        <v>545</v>
      </c>
      <c r="AF1308" s="8">
        <v>44</v>
      </c>
      <c r="AG1308" s="8">
        <v>630</v>
      </c>
      <c r="AH1308" s="8">
        <v>109</v>
      </c>
      <c r="AI1308" s="8">
        <v>8</v>
      </c>
      <c r="AJ1308" s="8">
        <v>59</v>
      </c>
      <c r="AK1308" s="8">
        <v>814</v>
      </c>
      <c r="AL1308" s="8">
        <v>82</v>
      </c>
      <c r="AM1308" s="8">
        <v>0</v>
      </c>
      <c r="AN1308" s="8">
        <v>873</v>
      </c>
      <c r="AO1308" s="41">
        <f t="shared" si="792"/>
        <v>0.92898052691867128</v>
      </c>
      <c r="AP1308" s="41">
        <f t="shared" si="793"/>
        <v>7.1019473081328749E-2</v>
      </c>
      <c r="AQ1308" s="41">
        <f t="shared" si="794"/>
        <v>0</v>
      </c>
      <c r="AR1308" s="41">
        <f t="shared" si="760"/>
        <v>0.13974799541809851</v>
      </c>
      <c r="AS1308" s="41">
        <f t="shared" si="761"/>
        <v>0.15349369988545247</v>
      </c>
      <c r="AT1308" s="41">
        <f t="shared" si="762"/>
        <v>0.17067583046964491</v>
      </c>
      <c r="AU1308" s="41">
        <f t="shared" si="763"/>
        <v>0.12027491408934708</v>
      </c>
      <c r="AV1308" s="41">
        <f t="shared" si="764"/>
        <v>0.1111111111111111</v>
      </c>
      <c r="AW1308" s="41">
        <f t="shared" si="765"/>
        <v>9.736540664375716E-2</v>
      </c>
      <c r="AX1308" s="41">
        <f t="shared" si="766"/>
        <v>7.6746849942726236E-2</v>
      </c>
      <c r="AY1308" s="41">
        <f t="shared" si="767"/>
        <v>6.9873997709049257E-2</v>
      </c>
      <c r="AZ1308" s="41">
        <f t="shared" si="768"/>
        <v>2.9782359679266894E-2</v>
      </c>
      <c r="BA1308" s="41">
        <f t="shared" si="769"/>
        <v>4.5819014891179842E-3</v>
      </c>
      <c r="BB1308" s="41">
        <f t="shared" si="770"/>
        <v>2.6345933562428408E-2</v>
      </c>
      <c r="BC1308" s="41">
        <f t="shared" si="771"/>
        <v>0</v>
      </c>
      <c r="BD1308" s="41">
        <f t="shared" si="772"/>
        <v>0.91981672394043523</v>
      </c>
      <c r="BE1308" s="41">
        <f t="shared" si="773"/>
        <v>1.3745704467353952E-2</v>
      </c>
      <c r="BF1308" s="41">
        <f t="shared" si="774"/>
        <v>6.6437571592210767E-2</v>
      </c>
      <c r="BG1308" s="41">
        <f t="shared" si="775"/>
        <v>0.44673539518900346</v>
      </c>
      <c r="BH1308" s="41">
        <f t="shared" si="776"/>
        <v>0.24513172966781213</v>
      </c>
      <c r="BI1308" s="41">
        <f t="shared" si="777"/>
        <v>0.30355097365406641</v>
      </c>
      <c r="BJ1308" s="41">
        <f t="shared" si="778"/>
        <v>4.5819014891179842E-3</v>
      </c>
      <c r="BK1308" s="41">
        <f t="shared" si="779"/>
        <v>6.1855670103092786E-2</v>
      </c>
      <c r="BL1308" s="41">
        <f t="shared" si="780"/>
        <v>6.8728522336769758E-3</v>
      </c>
      <c r="BM1308" s="41">
        <f t="shared" si="781"/>
        <v>0.30698739977090495</v>
      </c>
      <c r="BN1308" s="41">
        <f t="shared" si="782"/>
        <v>0.62428407789232532</v>
      </c>
      <c r="BO1308" s="41">
        <f t="shared" si="783"/>
        <v>5.0400916380297825E-2</v>
      </c>
      <c r="BP1308" s="41">
        <f t="shared" si="784"/>
        <v>0.72164948453608246</v>
      </c>
      <c r="BQ1308" s="41">
        <f t="shared" si="785"/>
        <v>0.12485681557846506</v>
      </c>
      <c r="BR1308" s="41">
        <f t="shared" si="786"/>
        <v>9.1638029782359683E-3</v>
      </c>
      <c r="BS1308" s="41">
        <f t="shared" si="787"/>
        <v>6.7583046964490259E-2</v>
      </c>
      <c r="BT1308" s="41">
        <f t="shared" si="788"/>
        <v>0.93241695303550975</v>
      </c>
      <c r="BU1308" s="41">
        <f t="shared" si="789"/>
        <v>9.3928980526918671E-2</v>
      </c>
      <c r="BV1308" s="41">
        <f t="shared" si="790"/>
        <v>0</v>
      </c>
      <c r="BW1308" s="41">
        <f t="shared" si="791"/>
        <v>1</v>
      </c>
      <c r="BX1308" s="41" t="str">
        <f t="shared" si="796"/>
        <v>2016Licensed practical nursesBritish Columbia</v>
      </c>
      <c r="BY1308" s="51">
        <f>VLOOKUP(BX1308,'%workplace'!$A$1:$F$381,6,FALSE)</f>
        <v>10832</v>
      </c>
      <c r="BZ1308" s="32">
        <f t="shared" si="797"/>
        <v>8.0594534711964552E-2</v>
      </c>
    </row>
    <row r="1309" spans="1:78" s="8" customFormat="1" hidden="1" x14ac:dyDescent="0.2">
      <c r="A1309" s="8" t="str">
        <f t="shared" si="795"/>
        <v>2016Licensed practical nursesBritish ColumbiaUnknown places of work</v>
      </c>
      <c r="B1309" s="8" t="s">
        <v>3</v>
      </c>
      <c r="C1309" s="8" t="s">
        <v>23</v>
      </c>
      <c r="D1309" s="8" t="s">
        <v>49</v>
      </c>
      <c r="E1309" s="8">
        <v>2016</v>
      </c>
      <c r="F1309" s="8">
        <v>104</v>
      </c>
      <c r="G1309" s="8">
        <v>11</v>
      </c>
      <c r="H1309" s="8">
        <v>0</v>
      </c>
      <c r="I1309" s="8">
        <v>22</v>
      </c>
      <c r="J1309" s="8">
        <v>19</v>
      </c>
      <c r="K1309" s="8">
        <v>18</v>
      </c>
      <c r="L1309" s="8">
        <v>10</v>
      </c>
      <c r="M1309" s="8">
        <v>9</v>
      </c>
      <c r="N1309" s="8">
        <v>19</v>
      </c>
      <c r="O1309" s="8">
        <v>7</v>
      </c>
      <c r="P1309" s="8">
        <v>1</v>
      </c>
      <c r="Q1309" s="8">
        <v>4</v>
      </c>
      <c r="R1309" s="8">
        <v>0</v>
      </c>
      <c r="S1309" s="8">
        <v>6</v>
      </c>
      <c r="T1309" s="8">
        <v>0</v>
      </c>
      <c r="U1309" s="8">
        <v>105</v>
      </c>
      <c r="V1309" s="8">
        <v>2</v>
      </c>
      <c r="W1309" s="8">
        <v>8</v>
      </c>
      <c r="X1309" s="8">
        <v>55</v>
      </c>
      <c r="Y1309" s="8">
        <v>23</v>
      </c>
      <c r="Z1309" s="8">
        <v>32</v>
      </c>
      <c r="AA1309" s="8">
        <v>5</v>
      </c>
      <c r="AB1309" s="8">
        <v>3</v>
      </c>
      <c r="AC1309" s="8">
        <v>81</v>
      </c>
      <c r="AD1309" s="8">
        <v>8</v>
      </c>
      <c r="AE1309" s="8">
        <v>23</v>
      </c>
      <c r="AF1309" s="8">
        <v>2</v>
      </c>
      <c r="AG1309" s="8">
        <v>25</v>
      </c>
      <c r="AH1309" s="8">
        <v>2</v>
      </c>
      <c r="AI1309" s="8">
        <v>0</v>
      </c>
      <c r="AJ1309" s="8">
        <v>3</v>
      </c>
      <c r="AK1309" s="8">
        <v>112</v>
      </c>
      <c r="AL1309" s="8">
        <v>86</v>
      </c>
      <c r="AM1309" s="8">
        <v>0</v>
      </c>
      <c r="AN1309" s="8">
        <v>115</v>
      </c>
      <c r="AO1309" s="41">
        <f t="shared" si="792"/>
        <v>0.90434782608695652</v>
      </c>
      <c r="AP1309" s="41">
        <f t="shared" si="793"/>
        <v>9.5652173913043481E-2</v>
      </c>
      <c r="AQ1309" s="41">
        <f t="shared" si="794"/>
        <v>0</v>
      </c>
      <c r="AR1309" s="41">
        <f t="shared" si="760"/>
        <v>0.19130434782608696</v>
      </c>
      <c r="AS1309" s="41">
        <f t="shared" si="761"/>
        <v>0.16521739130434782</v>
      </c>
      <c r="AT1309" s="41">
        <f t="shared" si="762"/>
        <v>0.15652173913043479</v>
      </c>
      <c r="AU1309" s="41">
        <f t="shared" si="763"/>
        <v>8.6956521739130432E-2</v>
      </c>
      <c r="AV1309" s="41">
        <f t="shared" si="764"/>
        <v>7.8260869565217397E-2</v>
      </c>
      <c r="AW1309" s="41">
        <f t="shared" si="765"/>
        <v>0.16521739130434782</v>
      </c>
      <c r="AX1309" s="41">
        <f t="shared" si="766"/>
        <v>6.0869565217391307E-2</v>
      </c>
      <c r="AY1309" s="41">
        <f t="shared" si="767"/>
        <v>8.6956521739130436E-3</v>
      </c>
      <c r="AZ1309" s="41">
        <f t="shared" si="768"/>
        <v>3.4782608695652174E-2</v>
      </c>
      <c r="BA1309" s="41">
        <f t="shared" si="769"/>
        <v>0</v>
      </c>
      <c r="BB1309" s="41">
        <f t="shared" si="770"/>
        <v>5.2173913043478258E-2</v>
      </c>
      <c r="BC1309" s="41">
        <f t="shared" si="771"/>
        <v>0</v>
      </c>
      <c r="BD1309" s="41">
        <f t="shared" si="772"/>
        <v>0.91304347826086951</v>
      </c>
      <c r="BE1309" s="41">
        <f t="shared" si="773"/>
        <v>1.7391304347826087E-2</v>
      </c>
      <c r="BF1309" s="41">
        <f t="shared" si="774"/>
        <v>6.9565217391304349E-2</v>
      </c>
      <c r="BG1309" s="41">
        <f t="shared" si="775"/>
        <v>0.47826086956521741</v>
      </c>
      <c r="BH1309" s="41">
        <f t="shared" si="776"/>
        <v>0.2</v>
      </c>
      <c r="BI1309" s="41">
        <f t="shared" si="777"/>
        <v>0.27826086956521739</v>
      </c>
      <c r="BJ1309" s="41">
        <f t="shared" si="778"/>
        <v>4.3478260869565216E-2</v>
      </c>
      <c r="BK1309" s="41">
        <f t="shared" si="779"/>
        <v>2.6086956521739129E-2</v>
      </c>
      <c r="BL1309" s="41">
        <f t="shared" si="780"/>
        <v>0.70434782608695656</v>
      </c>
      <c r="BM1309" s="41">
        <f t="shared" si="781"/>
        <v>6.9565217391304349E-2</v>
      </c>
      <c r="BN1309" s="41">
        <f t="shared" si="782"/>
        <v>0.2</v>
      </c>
      <c r="BO1309" s="41">
        <f t="shared" si="783"/>
        <v>1.7391304347826087E-2</v>
      </c>
      <c r="BP1309" s="41">
        <f t="shared" si="784"/>
        <v>0.21739130434782608</v>
      </c>
      <c r="BQ1309" s="41">
        <f t="shared" si="785"/>
        <v>1.7391304347826087E-2</v>
      </c>
      <c r="BR1309" s="41">
        <f t="shared" si="786"/>
        <v>0</v>
      </c>
      <c r="BS1309" s="41">
        <f t="shared" si="787"/>
        <v>2.6086956521739129E-2</v>
      </c>
      <c r="BT1309" s="41">
        <f t="shared" si="788"/>
        <v>0.97391304347826091</v>
      </c>
      <c r="BU1309" s="41">
        <f t="shared" si="789"/>
        <v>0.74782608695652175</v>
      </c>
      <c r="BV1309" s="41">
        <f t="shared" si="790"/>
        <v>0</v>
      </c>
      <c r="BW1309" s="41">
        <f t="shared" si="791"/>
        <v>1</v>
      </c>
      <c r="BX1309" s="41" t="str">
        <f t="shared" si="796"/>
        <v>2016Licensed practical nursesBritish Columbia</v>
      </c>
      <c r="BY1309" s="51">
        <f>VLOOKUP(BX1309,'%workplace'!$A$1:$F$381,6,FALSE)</f>
        <v>10832</v>
      </c>
      <c r="BZ1309" s="32">
        <f t="shared" si="797"/>
        <v>1.0616691285081241E-2</v>
      </c>
    </row>
    <row r="1310" spans="1:78" s="8" customFormat="1" hidden="1" x14ac:dyDescent="0.2">
      <c r="A1310" s="8" t="str">
        <f t="shared" si="795"/>
        <v>2016Licensed practical nursesNorthwest TerritoriesAll places of work</v>
      </c>
      <c r="B1310" s="8" t="s">
        <v>3</v>
      </c>
      <c r="C1310" s="8" t="s">
        <v>25</v>
      </c>
      <c r="D1310" s="8" t="s">
        <v>9</v>
      </c>
      <c r="E1310" s="8">
        <v>2016</v>
      </c>
      <c r="F1310" s="8">
        <v>82</v>
      </c>
      <c r="G1310" s="8">
        <v>23</v>
      </c>
      <c r="H1310" s="8">
        <v>0</v>
      </c>
      <c r="I1310" s="8">
        <v>6</v>
      </c>
      <c r="J1310" s="8">
        <v>18</v>
      </c>
      <c r="K1310" s="8">
        <v>15</v>
      </c>
      <c r="L1310" s="8">
        <v>11</v>
      </c>
      <c r="M1310" s="8">
        <v>8</v>
      </c>
      <c r="N1310" s="8">
        <v>13</v>
      </c>
      <c r="O1310" s="8">
        <v>15</v>
      </c>
      <c r="P1310" s="8">
        <v>14</v>
      </c>
      <c r="Q1310" s="8">
        <v>2</v>
      </c>
      <c r="R1310" s="8">
        <v>3</v>
      </c>
      <c r="S1310" s="8">
        <v>0</v>
      </c>
      <c r="T1310" s="8">
        <v>0</v>
      </c>
      <c r="U1310" s="8">
        <v>102</v>
      </c>
      <c r="V1310" s="8">
        <v>2</v>
      </c>
      <c r="W1310" s="8">
        <v>1</v>
      </c>
      <c r="X1310" s="8">
        <v>85</v>
      </c>
      <c r="Y1310" s="8">
        <v>6</v>
      </c>
      <c r="Z1310" s="8">
        <v>12</v>
      </c>
      <c r="AA1310" s="8">
        <v>2</v>
      </c>
      <c r="AB1310" s="8">
        <v>5</v>
      </c>
      <c r="AC1310" s="8">
        <v>0</v>
      </c>
      <c r="AD1310" s="8">
        <v>9</v>
      </c>
      <c r="AE1310" s="8">
        <v>91</v>
      </c>
      <c r="AF1310" s="8">
        <v>0</v>
      </c>
      <c r="AG1310" s="8">
        <v>104</v>
      </c>
      <c r="AH1310" s="8">
        <v>0</v>
      </c>
      <c r="AI1310" s="8">
        <v>0</v>
      </c>
      <c r="AJ1310" s="8">
        <v>66</v>
      </c>
      <c r="AK1310" s="8">
        <v>39</v>
      </c>
      <c r="AL1310" s="8">
        <v>1</v>
      </c>
      <c r="AM1310" s="8">
        <v>0</v>
      </c>
      <c r="AN1310" s="8">
        <v>105</v>
      </c>
      <c r="AO1310" s="41">
        <f t="shared" si="792"/>
        <v>0.78095238095238095</v>
      </c>
      <c r="AP1310" s="41">
        <f t="shared" si="793"/>
        <v>0.21904761904761905</v>
      </c>
      <c r="AQ1310" s="41">
        <f t="shared" si="794"/>
        <v>0</v>
      </c>
      <c r="AR1310" s="41">
        <f t="shared" si="760"/>
        <v>5.7142857142857141E-2</v>
      </c>
      <c r="AS1310" s="41">
        <f t="shared" si="761"/>
        <v>0.17142857142857143</v>
      </c>
      <c r="AT1310" s="41">
        <f t="shared" si="762"/>
        <v>0.14285714285714285</v>
      </c>
      <c r="AU1310" s="41">
        <f t="shared" si="763"/>
        <v>0.10476190476190476</v>
      </c>
      <c r="AV1310" s="41">
        <f t="shared" si="764"/>
        <v>7.6190476190476197E-2</v>
      </c>
      <c r="AW1310" s="41">
        <f t="shared" si="765"/>
        <v>0.12380952380952381</v>
      </c>
      <c r="AX1310" s="41">
        <f t="shared" si="766"/>
        <v>0.14285714285714285</v>
      </c>
      <c r="AY1310" s="41">
        <f t="shared" si="767"/>
        <v>0.13333333333333333</v>
      </c>
      <c r="AZ1310" s="41">
        <f t="shared" si="768"/>
        <v>1.9047619047619049E-2</v>
      </c>
      <c r="BA1310" s="41">
        <f t="shared" si="769"/>
        <v>2.8571428571428571E-2</v>
      </c>
      <c r="BB1310" s="41">
        <f t="shared" si="770"/>
        <v>0</v>
      </c>
      <c r="BC1310" s="41">
        <f t="shared" si="771"/>
        <v>0</v>
      </c>
      <c r="BD1310" s="41">
        <f t="shared" si="772"/>
        <v>0.97142857142857142</v>
      </c>
      <c r="BE1310" s="41">
        <f t="shared" si="773"/>
        <v>1.9047619047619049E-2</v>
      </c>
      <c r="BF1310" s="41">
        <f t="shared" si="774"/>
        <v>9.5238095238095247E-3</v>
      </c>
      <c r="BG1310" s="41">
        <f t="shared" si="775"/>
        <v>0.80952380952380953</v>
      </c>
      <c r="BH1310" s="41">
        <f t="shared" si="776"/>
        <v>5.7142857142857141E-2</v>
      </c>
      <c r="BI1310" s="41">
        <f t="shared" si="777"/>
        <v>0.11428571428571428</v>
      </c>
      <c r="BJ1310" s="41">
        <f t="shared" si="778"/>
        <v>1.9047619047619049E-2</v>
      </c>
      <c r="BK1310" s="41">
        <f t="shared" si="779"/>
        <v>4.7619047619047616E-2</v>
      </c>
      <c r="BL1310" s="41">
        <f t="shared" si="780"/>
        <v>0</v>
      </c>
      <c r="BM1310" s="41">
        <f t="shared" si="781"/>
        <v>8.5714285714285715E-2</v>
      </c>
      <c r="BN1310" s="41">
        <f t="shared" si="782"/>
        <v>0.8666666666666667</v>
      </c>
      <c r="BO1310" s="41">
        <f t="shared" si="783"/>
        <v>0</v>
      </c>
      <c r="BP1310" s="41">
        <f t="shared" si="784"/>
        <v>0.99047619047619051</v>
      </c>
      <c r="BQ1310" s="41">
        <f t="shared" si="785"/>
        <v>0</v>
      </c>
      <c r="BR1310" s="41">
        <f t="shared" si="786"/>
        <v>0</v>
      </c>
      <c r="BS1310" s="41">
        <f t="shared" si="787"/>
        <v>0.62857142857142856</v>
      </c>
      <c r="BT1310" s="41">
        <f t="shared" si="788"/>
        <v>0.37142857142857144</v>
      </c>
      <c r="BU1310" s="41">
        <f t="shared" si="789"/>
        <v>9.5238095238095247E-3</v>
      </c>
      <c r="BV1310" s="41">
        <f t="shared" si="790"/>
        <v>0</v>
      </c>
      <c r="BW1310" s="41">
        <f t="shared" si="791"/>
        <v>1</v>
      </c>
      <c r="BX1310" s="41" t="str">
        <f t="shared" si="796"/>
        <v>2016Licensed practical nursesNorthwest Territories</v>
      </c>
      <c r="BY1310" s="51">
        <f>VLOOKUP(BX1310,'%workplace'!$A$1:$F$381,6,FALSE)</f>
        <v>105</v>
      </c>
      <c r="BZ1310" s="32">
        <f t="shared" si="797"/>
        <v>1</v>
      </c>
    </row>
    <row r="1311" spans="1:78" s="8" customFormat="1" hidden="1" x14ac:dyDescent="0.2">
      <c r="A1311" s="8" t="str">
        <f t="shared" si="795"/>
        <v>2016Licensed practical nursesNorthwest TerritoriesCommunity health</v>
      </c>
      <c r="B1311" s="8" t="s">
        <v>3</v>
      </c>
      <c r="C1311" s="8" t="s">
        <v>25</v>
      </c>
      <c r="D1311" s="8" t="s">
        <v>11</v>
      </c>
      <c r="E1311" s="8">
        <v>2016</v>
      </c>
      <c r="F1311" s="8">
        <v>22</v>
      </c>
      <c r="G1311" s="8">
        <v>5</v>
      </c>
      <c r="H1311" s="8">
        <v>0</v>
      </c>
      <c r="I1311" s="8">
        <v>0</v>
      </c>
      <c r="J1311" s="8">
        <v>7</v>
      </c>
      <c r="K1311" s="8">
        <v>4</v>
      </c>
      <c r="L1311" s="8">
        <v>3</v>
      </c>
      <c r="M1311" s="8">
        <v>2</v>
      </c>
      <c r="N1311" s="8">
        <v>4</v>
      </c>
      <c r="O1311" s="8">
        <v>3</v>
      </c>
      <c r="P1311" s="8">
        <v>4</v>
      </c>
      <c r="Q1311" s="8">
        <v>0</v>
      </c>
      <c r="R1311" s="8">
        <v>0</v>
      </c>
      <c r="S1311" s="8">
        <v>0</v>
      </c>
      <c r="T1311" s="8">
        <v>0</v>
      </c>
      <c r="U1311" s="8">
        <v>26</v>
      </c>
      <c r="V1311" s="8">
        <v>0</v>
      </c>
      <c r="W1311" s="8">
        <v>1</v>
      </c>
      <c r="X1311" s="8">
        <v>21</v>
      </c>
      <c r="Y1311" s="8">
        <v>1</v>
      </c>
      <c r="Z1311" s="8">
        <v>4</v>
      </c>
      <c r="AA1311" s="8">
        <v>1</v>
      </c>
      <c r="AB1311" s="8">
        <v>2</v>
      </c>
      <c r="AC1311" s="8">
        <v>0</v>
      </c>
      <c r="AD1311" s="8">
        <v>3</v>
      </c>
      <c r="AE1311" s="8">
        <v>22</v>
      </c>
      <c r="AF1311" s="8">
        <v>0</v>
      </c>
      <c r="AG1311" s="8">
        <v>26</v>
      </c>
      <c r="AH1311" s="8">
        <v>0</v>
      </c>
      <c r="AI1311" s="8">
        <v>0</v>
      </c>
      <c r="AJ1311" s="8">
        <v>10</v>
      </c>
      <c r="AK1311" s="8">
        <v>17</v>
      </c>
      <c r="AL1311" s="8">
        <v>1</v>
      </c>
      <c r="AM1311" s="8">
        <v>0</v>
      </c>
      <c r="AN1311" s="8">
        <v>27</v>
      </c>
      <c r="AO1311" s="41">
        <f t="shared" si="792"/>
        <v>0.81481481481481477</v>
      </c>
      <c r="AP1311" s="41">
        <f t="shared" si="793"/>
        <v>0.18518518518518517</v>
      </c>
      <c r="AQ1311" s="41">
        <f t="shared" si="794"/>
        <v>0</v>
      </c>
      <c r="AR1311" s="41">
        <f t="shared" si="760"/>
        <v>0</v>
      </c>
      <c r="AS1311" s="41">
        <f t="shared" si="761"/>
        <v>0.25925925925925924</v>
      </c>
      <c r="AT1311" s="41">
        <f t="shared" si="762"/>
        <v>0.14814814814814814</v>
      </c>
      <c r="AU1311" s="41">
        <f t="shared" si="763"/>
        <v>0.1111111111111111</v>
      </c>
      <c r="AV1311" s="41">
        <f t="shared" si="764"/>
        <v>7.407407407407407E-2</v>
      </c>
      <c r="AW1311" s="41">
        <f t="shared" si="765"/>
        <v>0.14814814814814814</v>
      </c>
      <c r="AX1311" s="41">
        <f t="shared" si="766"/>
        <v>0.1111111111111111</v>
      </c>
      <c r="AY1311" s="41">
        <f t="shared" si="767"/>
        <v>0.14814814814814814</v>
      </c>
      <c r="AZ1311" s="41">
        <f t="shared" si="768"/>
        <v>0</v>
      </c>
      <c r="BA1311" s="41">
        <f t="shared" si="769"/>
        <v>0</v>
      </c>
      <c r="BB1311" s="41">
        <f t="shared" si="770"/>
        <v>0</v>
      </c>
      <c r="BC1311" s="41">
        <f t="shared" si="771"/>
        <v>0</v>
      </c>
      <c r="BD1311" s="41">
        <f t="shared" si="772"/>
        <v>0.96296296296296291</v>
      </c>
      <c r="BE1311" s="41">
        <f t="shared" si="773"/>
        <v>0</v>
      </c>
      <c r="BF1311" s="41">
        <f t="shared" si="774"/>
        <v>3.7037037037037035E-2</v>
      </c>
      <c r="BG1311" s="41">
        <f t="shared" si="775"/>
        <v>0.77777777777777779</v>
      </c>
      <c r="BH1311" s="41">
        <f t="shared" si="776"/>
        <v>3.7037037037037035E-2</v>
      </c>
      <c r="BI1311" s="41">
        <f t="shared" si="777"/>
        <v>0.14814814814814814</v>
      </c>
      <c r="BJ1311" s="41">
        <f t="shared" si="778"/>
        <v>3.7037037037037035E-2</v>
      </c>
      <c r="BK1311" s="41">
        <f t="shared" si="779"/>
        <v>7.407407407407407E-2</v>
      </c>
      <c r="BL1311" s="41">
        <f t="shared" si="780"/>
        <v>0</v>
      </c>
      <c r="BM1311" s="41">
        <f t="shared" si="781"/>
        <v>0.1111111111111111</v>
      </c>
      <c r="BN1311" s="41">
        <f t="shared" si="782"/>
        <v>0.81481481481481477</v>
      </c>
      <c r="BO1311" s="41">
        <f t="shared" si="783"/>
        <v>0</v>
      </c>
      <c r="BP1311" s="41">
        <f t="shared" si="784"/>
        <v>0.96296296296296291</v>
      </c>
      <c r="BQ1311" s="41">
        <f t="shared" si="785"/>
        <v>0</v>
      </c>
      <c r="BR1311" s="41">
        <f t="shared" si="786"/>
        <v>0</v>
      </c>
      <c r="BS1311" s="41">
        <f t="shared" si="787"/>
        <v>0.37037037037037035</v>
      </c>
      <c r="BT1311" s="41">
        <f t="shared" si="788"/>
        <v>0.62962962962962965</v>
      </c>
      <c r="BU1311" s="41">
        <f t="shared" si="789"/>
        <v>3.7037037037037035E-2</v>
      </c>
      <c r="BV1311" s="41">
        <f t="shared" si="790"/>
        <v>0</v>
      </c>
      <c r="BW1311" s="41">
        <f t="shared" si="791"/>
        <v>1</v>
      </c>
      <c r="BX1311" s="41" t="str">
        <f t="shared" si="796"/>
        <v>2016Licensed practical nursesNorthwest Territories</v>
      </c>
      <c r="BY1311" s="51">
        <f>VLOOKUP(BX1311,'%workplace'!$A$1:$F$381,6,FALSE)</f>
        <v>105</v>
      </c>
      <c r="BZ1311" s="32">
        <f t="shared" si="797"/>
        <v>0.25714285714285712</v>
      </c>
    </row>
    <row r="1312" spans="1:78" s="8" customFormat="1" hidden="1" x14ac:dyDescent="0.2">
      <c r="A1312" s="8" t="str">
        <f t="shared" si="795"/>
        <v>2016Licensed practical nursesNorthwest TerritoriesNursing home/long-term care</v>
      </c>
      <c r="B1312" s="8" t="s">
        <v>3</v>
      </c>
      <c r="C1312" s="8" t="s">
        <v>25</v>
      </c>
      <c r="D1312" s="8" t="s">
        <v>12</v>
      </c>
      <c r="E1312" s="8">
        <v>2016</v>
      </c>
      <c r="F1312" s="8">
        <v>34</v>
      </c>
      <c r="G1312" s="8">
        <v>12</v>
      </c>
      <c r="H1312" s="8">
        <v>0</v>
      </c>
      <c r="I1312" s="8">
        <v>5</v>
      </c>
      <c r="J1312" s="8">
        <v>7</v>
      </c>
      <c r="K1312" s="8">
        <v>5</v>
      </c>
      <c r="L1312" s="8">
        <v>6</v>
      </c>
      <c r="M1312" s="8">
        <v>3</v>
      </c>
      <c r="N1312" s="8">
        <v>5</v>
      </c>
      <c r="O1312" s="8">
        <v>7</v>
      </c>
      <c r="P1312" s="8">
        <v>5</v>
      </c>
      <c r="Q1312" s="8">
        <v>0</v>
      </c>
      <c r="R1312" s="8">
        <v>3</v>
      </c>
      <c r="S1312" s="8">
        <v>0</v>
      </c>
      <c r="T1312" s="8">
        <v>0</v>
      </c>
      <c r="U1312" s="8">
        <v>44</v>
      </c>
      <c r="V1312" s="8">
        <v>2</v>
      </c>
      <c r="W1312" s="8">
        <v>0</v>
      </c>
      <c r="X1312" s="8">
        <v>38</v>
      </c>
      <c r="Y1312" s="8">
        <v>1</v>
      </c>
      <c r="Z1312" s="8">
        <v>6</v>
      </c>
      <c r="AA1312" s="8">
        <v>1</v>
      </c>
      <c r="AB1312" s="8">
        <v>1</v>
      </c>
      <c r="AC1312" s="8">
        <v>0</v>
      </c>
      <c r="AD1312" s="8">
        <v>0</v>
      </c>
      <c r="AE1312" s="8">
        <v>45</v>
      </c>
      <c r="AF1312" s="8">
        <v>0</v>
      </c>
      <c r="AG1312" s="8">
        <v>46</v>
      </c>
      <c r="AH1312" s="8">
        <v>0</v>
      </c>
      <c r="AI1312" s="8">
        <v>0</v>
      </c>
      <c r="AJ1312" s="8">
        <v>41</v>
      </c>
      <c r="AK1312" s="8">
        <v>5</v>
      </c>
      <c r="AL1312" s="8">
        <v>0</v>
      </c>
      <c r="AM1312" s="8">
        <v>0</v>
      </c>
      <c r="AN1312" s="8">
        <v>46</v>
      </c>
      <c r="AO1312" s="41">
        <f t="shared" si="792"/>
        <v>0.73913043478260865</v>
      </c>
      <c r="AP1312" s="41">
        <f t="shared" si="793"/>
        <v>0.2608695652173913</v>
      </c>
      <c r="AQ1312" s="41">
        <f t="shared" si="794"/>
        <v>0</v>
      </c>
      <c r="AR1312" s="41">
        <f t="shared" si="760"/>
        <v>0.10869565217391304</v>
      </c>
      <c r="AS1312" s="41">
        <f t="shared" si="761"/>
        <v>0.15217391304347827</v>
      </c>
      <c r="AT1312" s="41">
        <f t="shared" si="762"/>
        <v>0.10869565217391304</v>
      </c>
      <c r="AU1312" s="41">
        <f t="shared" si="763"/>
        <v>0.13043478260869565</v>
      </c>
      <c r="AV1312" s="41">
        <f t="shared" si="764"/>
        <v>6.5217391304347824E-2</v>
      </c>
      <c r="AW1312" s="41">
        <f t="shared" si="765"/>
        <v>0.10869565217391304</v>
      </c>
      <c r="AX1312" s="41">
        <f t="shared" si="766"/>
        <v>0.15217391304347827</v>
      </c>
      <c r="AY1312" s="41">
        <f t="shared" si="767"/>
        <v>0.10869565217391304</v>
      </c>
      <c r="AZ1312" s="41">
        <f t="shared" si="768"/>
        <v>0</v>
      </c>
      <c r="BA1312" s="41">
        <f t="shared" si="769"/>
        <v>6.5217391304347824E-2</v>
      </c>
      <c r="BB1312" s="41">
        <f t="shared" si="770"/>
        <v>0</v>
      </c>
      <c r="BC1312" s="41">
        <f t="shared" si="771"/>
        <v>0</v>
      </c>
      <c r="BD1312" s="41">
        <f t="shared" si="772"/>
        <v>0.95652173913043481</v>
      </c>
      <c r="BE1312" s="41">
        <f t="shared" si="773"/>
        <v>4.3478260869565216E-2</v>
      </c>
      <c r="BF1312" s="41">
        <f t="shared" si="774"/>
        <v>0</v>
      </c>
      <c r="BG1312" s="41">
        <f t="shared" si="775"/>
        <v>0.82608695652173914</v>
      </c>
      <c r="BH1312" s="41">
        <f t="shared" si="776"/>
        <v>2.1739130434782608E-2</v>
      </c>
      <c r="BI1312" s="41">
        <f t="shared" si="777"/>
        <v>0.13043478260869565</v>
      </c>
      <c r="BJ1312" s="41">
        <f t="shared" si="778"/>
        <v>2.1739130434782608E-2</v>
      </c>
      <c r="BK1312" s="41">
        <f t="shared" si="779"/>
        <v>2.1739130434782608E-2</v>
      </c>
      <c r="BL1312" s="41">
        <f t="shared" si="780"/>
        <v>0</v>
      </c>
      <c r="BM1312" s="41">
        <f t="shared" si="781"/>
        <v>0</v>
      </c>
      <c r="BN1312" s="41">
        <f t="shared" si="782"/>
        <v>0.97826086956521741</v>
      </c>
      <c r="BO1312" s="41">
        <f t="shared" si="783"/>
        <v>0</v>
      </c>
      <c r="BP1312" s="41">
        <f t="shared" si="784"/>
        <v>1</v>
      </c>
      <c r="BQ1312" s="41">
        <f t="shared" si="785"/>
        <v>0</v>
      </c>
      <c r="BR1312" s="41">
        <f t="shared" si="786"/>
        <v>0</v>
      </c>
      <c r="BS1312" s="41">
        <f t="shared" si="787"/>
        <v>0.89130434782608692</v>
      </c>
      <c r="BT1312" s="41">
        <f t="shared" si="788"/>
        <v>0.10869565217391304</v>
      </c>
      <c r="BU1312" s="41">
        <f t="shared" si="789"/>
        <v>0</v>
      </c>
      <c r="BV1312" s="41">
        <f t="shared" si="790"/>
        <v>0</v>
      </c>
      <c r="BW1312" s="41">
        <f t="shared" si="791"/>
        <v>1</v>
      </c>
      <c r="BX1312" s="41" t="str">
        <f t="shared" si="796"/>
        <v>2016Licensed practical nursesNorthwest Territories</v>
      </c>
      <c r="BY1312" s="51">
        <f>VLOOKUP(BX1312,'%workplace'!$A$1:$F$381,6,FALSE)</f>
        <v>105</v>
      </c>
      <c r="BZ1312" s="32">
        <f t="shared" si="797"/>
        <v>0.43809523809523809</v>
      </c>
    </row>
    <row r="1313" spans="1:78" s="8" customFormat="1" hidden="1" x14ac:dyDescent="0.2">
      <c r="A1313" s="8" t="str">
        <f t="shared" si="795"/>
        <v>2016Licensed practical nursesNorthwest TerritoriesHospital</v>
      </c>
      <c r="B1313" s="8" t="s">
        <v>3</v>
      </c>
      <c r="C1313" s="8" t="s">
        <v>25</v>
      </c>
      <c r="D1313" s="8" t="s">
        <v>10</v>
      </c>
      <c r="E1313" s="8">
        <v>2016</v>
      </c>
      <c r="F1313" s="8">
        <v>24</v>
      </c>
      <c r="G1313" s="8">
        <v>5</v>
      </c>
      <c r="H1313" s="8">
        <v>0</v>
      </c>
      <c r="I1313" s="8">
        <v>1</v>
      </c>
      <c r="J1313" s="8">
        <v>4</v>
      </c>
      <c r="K1313" s="8">
        <v>6</v>
      </c>
      <c r="L1313" s="8">
        <v>0</v>
      </c>
      <c r="M1313" s="8">
        <v>3</v>
      </c>
      <c r="N1313" s="8">
        <v>4</v>
      </c>
      <c r="O1313" s="8">
        <v>5</v>
      </c>
      <c r="P1313" s="8">
        <v>4</v>
      </c>
      <c r="Q1313" s="8">
        <v>2</v>
      </c>
      <c r="R1313" s="8">
        <v>0</v>
      </c>
      <c r="S1313" s="8">
        <v>0</v>
      </c>
      <c r="T1313" s="8">
        <v>0</v>
      </c>
      <c r="U1313" s="8">
        <v>29</v>
      </c>
      <c r="V1313" s="8">
        <v>0</v>
      </c>
      <c r="W1313" s="8">
        <v>0</v>
      </c>
      <c r="X1313" s="8">
        <v>23</v>
      </c>
      <c r="Y1313" s="8">
        <v>4</v>
      </c>
      <c r="Z1313" s="8">
        <v>2</v>
      </c>
      <c r="AA1313" s="8">
        <v>0</v>
      </c>
      <c r="AB1313" s="8">
        <v>1</v>
      </c>
      <c r="AC1313" s="8">
        <v>0</v>
      </c>
      <c r="AD1313" s="8">
        <v>4</v>
      </c>
      <c r="AE1313" s="8">
        <v>24</v>
      </c>
      <c r="AF1313" s="8">
        <v>0</v>
      </c>
      <c r="AG1313" s="8">
        <v>29</v>
      </c>
      <c r="AH1313" s="8">
        <v>0</v>
      </c>
      <c r="AI1313" s="8">
        <v>0</v>
      </c>
      <c r="AJ1313" s="8">
        <v>13</v>
      </c>
      <c r="AK1313" s="8">
        <v>16</v>
      </c>
      <c r="AL1313" s="8">
        <v>0</v>
      </c>
      <c r="AM1313" s="8">
        <v>0</v>
      </c>
      <c r="AN1313" s="8">
        <v>29</v>
      </c>
      <c r="AO1313" s="41">
        <f t="shared" si="792"/>
        <v>0.82758620689655171</v>
      </c>
      <c r="AP1313" s="41">
        <f t="shared" si="793"/>
        <v>0.17241379310344829</v>
      </c>
      <c r="AQ1313" s="41">
        <f t="shared" si="794"/>
        <v>0</v>
      </c>
      <c r="AR1313" s="41">
        <f t="shared" si="760"/>
        <v>3.4482758620689655E-2</v>
      </c>
      <c r="AS1313" s="41">
        <f t="shared" si="761"/>
        <v>0.13793103448275862</v>
      </c>
      <c r="AT1313" s="41">
        <f t="shared" si="762"/>
        <v>0.20689655172413793</v>
      </c>
      <c r="AU1313" s="41">
        <f t="shared" si="763"/>
        <v>0</v>
      </c>
      <c r="AV1313" s="41">
        <f t="shared" si="764"/>
        <v>0.10344827586206896</v>
      </c>
      <c r="AW1313" s="41">
        <f t="shared" si="765"/>
        <v>0.13793103448275862</v>
      </c>
      <c r="AX1313" s="41">
        <f t="shared" si="766"/>
        <v>0.17241379310344829</v>
      </c>
      <c r="AY1313" s="41">
        <f t="shared" si="767"/>
        <v>0.13793103448275862</v>
      </c>
      <c r="AZ1313" s="41">
        <f t="shared" si="768"/>
        <v>6.8965517241379309E-2</v>
      </c>
      <c r="BA1313" s="41">
        <f t="shared" si="769"/>
        <v>0</v>
      </c>
      <c r="BB1313" s="41">
        <f t="shared" si="770"/>
        <v>0</v>
      </c>
      <c r="BC1313" s="41">
        <f t="shared" si="771"/>
        <v>0</v>
      </c>
      <c r="BD1313" s="41">
        <f t="shared" si="772"/>
        <v>1</v>
      </c>
      <c r="BE1313" s="41">
        <f t="shared" si="773"/>
        <v>0</v>
      </c>
      <c r="BF1313" s="41">
        <f t="shared" si="774"/>
        <v>0</v>
      </c>
      <c r="BG1313" s="41">
        <f t="shared" si="775"/>
        <v>0.7931034482758621</v>
      </c>
      <c r="BH1313" s="41">
        <f t="shared" si="776"/>
        <v>0.13793103448275862</v>
      </c>
      <c r="BI1313" s="41">
        <f t="shared" si="777"/>
        <v>6.8965517241379309E-2</v>
      </c>
      <c r="BJ1313" s="41">
        <f t="shared" si="778"/>
        <v>0</v>
      </c>
      <c r="BK1313" s="41">
        <f t="shared" si="779"/>
        <v>3.4482758620689655E-2</v>
      </c>
      <c r="BL1313" s="41">
        <f t="shared" si="780"/>
        <v>0</v>
      </c>
      <c r="BM1313" s="41">
        <f t="shared" si="781"/>
        <v>0.13793103448275862</v>
      </c>
      <c r="BN1313" s="41">
        <f t="shared" si="782"/>
        <v>0.82758620689655171</v>
      </c>
      <c r="BO1313" s="41">
        <f t="shared" si="783"/>
        <v>0</v>
      </c>
      <c r="BP1313" s="41">
        <f t="shared" si="784"/>
        <v>1</v>
      </c>
      <c r="BQ1313" s="41">
        <f t="shared" si="785"/>
        <v>0</v>
      </c>
      <c r="BR1313" s="41">
        <f t="shared" si="786"/>
        <v>0</v>
      </c>
      <c r="BS1313" s="41">
        <f t="shared" si="787"/>
        <v>0.44827586206896552</v>
      </c>
      <c r="BT1313" s="41">
        <f t="shared" si="788"/>
        <v>0.55172413793103448</v>
      </c>
      <c r="BU1313" s="41">
        <f t="shared" si="789"/>
        <v>0</v>
      </c>
      <c r="BV1313" s="41">
        <f t="shared" si="790"/>
        <v>0</v>
      </c>
      <c r="BW1313" s="41">
        <f t="shared" si="791"/>
        <v>1</v>
      </c>
      <c r="BX1313" s="41" t="str">
        <f t="shared" si="796"/>
        <v>2016Licensed practical nursesNorthwest Territories</v>
      </c>
      <c r="BY1313" s="51">
        <f>VLOOKUP(BX1313,'%workplace'!$A$1:$F$381,6,FALSE)</f>
        <v>105</v>
      </c>
      <c r="BZ1313" s="32">
        <f t="shared" si="797"/>
        <v>0.27619047619047621</v>
      </c>
    </row>
    <row r="1314" spans="1:78" s="8" customFormat="1" hidden="1" x14ac:dyDescent="0.2">
      <c r="A1314" s="8" t="str">
        <f t="shared" si="795"/>
        <v>2016Licensed practical nursesNorthwest TerritoriesOther places of work</v>
      </c>
      <c r="B1314" s="8" t="s">
        <v>3</v>
      </c>
      <c r="C1314" s="8" t="s">
        <v>25</v>
      </c>
      <c r="D1314" s="8" t="s">
        <v>13</v>
      </c>
      <c r="E1314" s="8">
        <v>2016</v>
      </c>
      <c r="F1314" s="8">
        <v>2</v>
      </c>
      <c r="G1314" s="8">
        <v>1</v>
      </c>
      <c r="H1314" s="8">
        <v>0</v>
      </c>
      <c r="I1314" s="8">
        <v>0</v>
      </c>
      <c r="J1314" s="8">
        <v>0</v>
      </c>
      <c r="K1314" s="8">
        <v>0</v>
      </c>
      <c r="L1314" s="8">
        <v>2</v>
      </c>
      <c r="M1314" s="8">
        <v>0</v>
      </c>
      <c r="N1314" s="8">
        <v>0</v>
      </c>
      <c r="O1314" s="8">
        <v>0</v>
      </c>
      <c r="P1314" s="8">
        <v>1</v>
      </c>
      <c r="Q1314" s="8">
        <v>0</v>
      </c>
      <c r="R1314" s="8">
        <v>0</v>
      </c>
      <c r="S1314" s="8">
        <v>0</v>
      </c>
      <c r="T1314" s="8">
        <v>0</v>
      </c>
      <c r="U1314" s="8">
        <v>3</v>
      </c>
      <c r="V1314" s="8">
        <v>0</v>
      </c>
      <c r="W1314" s="8">
        <v>0</v>
      </c>
      <c r="X1314" s="8">
        <v>3</v>
      </c>
      <c r="Y1314" s="8">
        <v>0</v>
      </c>
      <c r="Z1314" s="8">
        <v>0</v>
      </c>
      <c r="AA1314" s="8">
        <v>0</v>
      </c>
      <c r="AB1314" s="8">
        <v>1</v>
      </c>
      <c r="AC1314" s="8">
        <v>0</v>
      </c>
      <c r="AD1314" s="8">
        <v>2</v>
      </c>
      <c r="AE1314" s="8">
        <v>0</v>
      </c>
      <c r="AF1314" s="8">
        <v>0</v>
      </c>
      <c r="AG1314" s="8">
        <v>3</v>
      </c>
      <c r="AH1314" s="8">
        <v>0</v>
      </c>
      <c r="AI1314" s="8">
        <v>0</v>
      </c>
      <c r="AJ1314" s="8">
        <v>2</v>
      </c>
      <c r="AK1314" s="8">
        <v>1</v>
      </c>
      <c r="AL1314" s="8">
        <v>0</v>
      </c>
      <c r="AM1314" s="8">
        <v>0</v>
      </c>
      <c r="AN1314" s="8">
        <v>3</v>
      </c>
      <c r="AO1314" s="41">
        <f t="shared" si="792"/>
        <v>0.66666666666666663</v>
      </c>
      <c r="AP1314" s="41">
        <f t="shared" si="793"/>
        <v>0.33333333333333331</v>
      </c>
      <c r="AQ1314" s="41">
        <f t="shared" si="794"/>
        <v>0</v>
      </c>
      <c r="AR1314" s="41">
        <f t="shared" si="760"/>
        <v>0</v>
      </c>
      <c r="AS1314" s="41">
        <f t="shared" si="761"/>
        <v>0</v>
      </c>
      <c r="AT1314" s="41">
        <f t="shared" si="762"/>
        <v>0</v>
      </c>
      <c r="AU1314" s="41">
        <f t="shared" si="763"/>
        <v>0.66666666666666663</v>
      </c>
      <c r="AV1314" s="41">
        <f t="shared" si="764"/>
        <v>0</v>
      </c>
      <c r="AW1314" s="41">
        <f t="shared" si="765"/>
        <v>0</v>
      </c>
      <c r="AX1314" s="41">
        <f t="shared" si="766"/>
        <v>0</v>
      </c>
      <c r="AY1314" s="41">
        <f t="shared" si="767"/>
        <v>0.33333333333333331</v>
      </c>
      <c r="AZ1314" s="41">
        <f t="shared" si="768"/>
        <v>0</v>
      </c>
      <c r="BA1314" s="41">
        <f t="shared" si="769"/>
        <v>0</v>
      </c>
      <c r="BB1314" s="41">
        <f t="shared" si="770"/>
        <v>0</v>
      </c>
      <c r="BC1314" s="41">
        <f t="shared" si="771"/>
        <v>0</v>
      </c>
      <c r="BD1314" s="41">
        <f t="shared" si="772"/>
        <v>1</v>
      </c>
      <c r="BE1314" s="41">
        <f t="shared" si="773"/>
        <v>0</v>
      </c>
      <c r="BF1314" s="41">
        <f t="shared" si="774"/>
        <v>0</v>
      </c>
      <c r="BG1314" s="41">
        <f t="shared" si="775"/>
        <v>1</v>
      </c>
      <c r="BH1314" s="41">
        <f t="shared" si="776"/>
        <v>0</v>
      </c>
      <c r="BI1314" s="41">
        <f t="shared" si="777"/>
        <v>0</v>
      </c>
      <c r="BJ1314" s="41">
        <f t="shared" si="778"/>
        <v>0</v>
      </c>
      <c r="BK1314" s="41">
        <f t="shared" si="779"/>
        <v>0.33333333333333331</v>
      </c>
      <c r="BL1314" s="41">
        <f t="shared" si="780"/>
        <v>0</v>
      </c>
      <c r="BM1314" s="41">
        <f t="shared" si="781"/>
        <v>0.66666666666666663</v>
      </c>
      <c r="BN1314" s="41">
        <f t="shared" si="782"/>
        <v>0</v>
      </c>
      <c r="BO1314" s="41">
        <f t="shared" si="783"/>
        <v>0</v>
      </c>
      <c r="BP1314" s="41">
        <f t="shared" si="784"/>
        <v>1</v>
      </c>
      <c r="BQ1314" s="41">
        <f t="shared" si="785"/>
        <v>0</v>
      </c>
      <c r="BR1314" s="41">
        <f t="shared" si="786"/>
        <v>0</v>
      </c>
      <c r="BS1314" s="41">
        <f t="shared" si="787"/>
        <v>0.66666666666666663</v>
      </c>
      <c r="BT1314" s="41">
        <f t="shared" si="788"/>
        <v>0.33333333333333331</v>
      </c>
      <c r="BU1314" s="41">
        <f t="shared" si="789"/>
        <v>0</v>
      </c>
      <c r="BV1314" s="41">
        <f t="shared" si="790"/>
        <v>0</v>
      </c>
      <c r="BW1314" s="41">
        <f t="shared" si="791"/>
        <v>1</v>
      </c>
      <c r="BX1314" s="41" t="str">
        <f t="shared" si="796"/>
        <v>2016Licensed practical nursesNorthwest Territories</v>
      </c>
      <c r="BY1314" s="51">
        <f>VLOOKUP(BX1314,'%workplace'!$A$1:$F$381,6,FALSE)</f>
        <v>105</v>
      </c>
      <c r="BZ1314" s="32">
        <f t="shared" si="797"/>
        <v>2.8571428571428571E-2</v>
      </c>
    </row>
    <row r="1315" spans="1:78" hidden="1" x14ac:dyDescent="0.2">
      <c r="A1315" s="212" t="str">
        <f t="shared" si="795"/>
        <v>2016Registered psychiatric nursesManitobaAll places of work</v>
      </c>
      <c r="B1315" s="212" t="s">
        <v>8</v>
      </c>
      <c r="C1315" s="212" t="s">
        <v>20</v>
      </c>
      <c r="D1315" s="212" t="s">
        <v>9</v>
      </c>
      <c r="E1315" s="212">
        <v>2016</v>
      </c>
      <c r="F1315" s="212">
        <v>794</v>
      </c>
      <c r="G1315" s="212">
        <v>185</v>
      </c>
      <c r="H1315" s="212">
        <v>0</v>
      </c>
      <c r="I1315" s="212">
        <v>144</v>
      </c>
      <c r="J1315" s="212">
        <v>105</v>
      </c>
      <c r="K1315" s="212">
        <v>98</v>
      </c>
      <c r="L1315" s="212">
        <v>67</v>
      </c>
      <c r="M1315" s="212">
        <v>90</v>
      </c>
      <c r="N1315" s="212">
        <v>150</v>
      </c>
      <c r="O1315" s="212">
        <v>147</v>
      </c>
      <c r="P1315" s="212">
        <v>103</v>
      </c>
      <c r="Q1315" s="212">
        <v>36</v>
      </c>
      <c r="R1315" s="212">
        <v>11</v>
      </c>
      <c r="S1315" s="212">
        <v>28</v>
      </c>
      <c r="T1315" s="212">
        <v>0</v>
      </c>
      <c r="U1315" s="212">
        <v>970</v>
      </c>
      <c r="V1315" s="212">
        <v>8</v>
      </c>
      <c r="W1315" s="212">
        <v>1</v>
      </c>
      <c r="X1315" s="212">
        <v>570</v>
      </c>
      <c r="Y1315" s="212">
        <v>310</v>
      </c>
      <c r="Z1315" s="212">
        <v>93</v>
      </c>
      <c r="AA1315" s="212">
        <v>6</v>
      </c>
      <c r="AB1315" s="212">
        <v>84</v>
      </c>
      <c r="AC1315" s="212">
        <v>6</v>
      </c>
      <c r="AD1315" s="212">
        <v>154</v>
      </c>
      <c r="AE1315" s="212">
        <v>735</v>
      </c>
      <c r="AF1315" s="212">
        <v>102</v>
      </c>
      <c r="AG1315" s="212">
        <v>829</v>
      </c>
      <c r="AH1315" s="212">
        <v>39</v>
      </c>
      <c r="AI1315" s="212">
        <v>3</v>
      </c>
      <c r="AJ1315" s="212">
        <v>308</v>
      </c>
      <c r="AK1315" s="212">
        <v>671</v>
      </c>
      <c r="AL1315" s="212">
        <v>6</v>
      </c>
      <c r="AM1315" s="212">
        <v>0</v>
      </c>
      <c r="AN1315" s="212">
        <v>979</v>
      </c>
      <c r="AO1315" s="41">
        <f t="shared" si="792"/>
        <v>0.81103166496424928</v>
      </c>
      <c r="AP1315" s="41">
        <f t="shared" si="793"/>
        <v>0.18896833503575078</v>
      </c>
      <c r="AQ1315" s="41">
        <f t="shared" si="794"/>
        <v>0</v>
      </c>
      <c r="AR1315" s="41">
        <f t="shared" si="760"/>
        <v>0.14708886618998979</v>
      </c>
      <c r="AS1315" s="41">
        <f t="shared" si="761"/>
        <v>0.10725229826353422</v>
      </c>
      <c r="AT1315" s="41">
        <f t="shared" si="762"/>
        <v>0.10010214504596528</v>
      </c>
      <c r="AU1315" s="41">
        <f t="shared" si="763"/>
        <v>6.8437180796731362E-2</v>
      </c>
      <c r="AV1315" s="41">
        <f t="shared" si="764"/>
        <v>9.193054136874361E-2</v>
      </c>
      <c r="AW1315" s="41">
        <f t="shared" si="765"/>
        <v>0.15321756894790603</v>
      </c>
      <c r="AX1315" s="41">
        <f t="shared" si="766"/>
        <v>0.15015321756894789</v>
      </c>
      <c r="AY1315" s="41">
        <f t="shared" si="767"/>
        <v>0.10520939734422881</v>
      </c>
      <c r="AZ1315" s="41">
        <f t="shared" si="768"/>
        <v>3.6772216547497447E-2</v>
      </c>
      <c r="BA1315" s="41">
        <f t="shared" si="769"/>
        <v>1.1235955056179775E-2</v>
      </c>
      <c r="BB1315" s="41">
        <f t="shared" si="770"/>
        <v>2.8600612870275793E-2</v>
      </c>
      <c r="BC1315" s="41">
        <f t="shared" si="771"/>
        <v>0</v>
      </c>
      <c r="BD1315" s="41">
        <f t="shared" si="772"/>
        <v>0.99080694586312568</v>
      </c>
      <c r="BE1315" s="41">
        <f t="shared" si="773"/>
        <v>8.171603677221655E-3</v>
      </c>
      <c r="BF1315" s="41">
        <f t="shared" si="774"/>
        <v>1.0214504596527069E-3</v>
      </c>
      <c r="BG1315" s="41">
        <f t="shared" si="775"/>
        <v>0.58222676200204293</v>
      </c>
      <c r="BH1315" s="41">
        <f t="shared" si="776"/>
        <v>0.31664964249233912</v>
      </c>
      <c r="BI1315" s="41">
        <f t="shared" si="777"/>
        <v>9.4994892747701731E-2</v>
      </c>
      <c r="BJ1315" s="41">
        <f t="shared" si="778"/>
        <v>6.1287027579162408E-3</v>
      </c>
      <c r="BK1315" s="41">
        <f t="shared" si="779"/>
        <v>8.580183861082738E-2</v>
      </c>
      <c r="BL1315" s="41">
        <f t="shared" si="780"/>
        <v>6.1287027579162408E-3</v>
      </c>
      <c r="BM1315" s="41">
        <f t="shared" si="781"/>
        <v>0.15730337078651685</v>
      </c>
      <c r="BN1315" s="41">
        <f t="shared" si="782"/>
        <v>0.75076608784473953</v>
      </c>
      <c r="BO1315" s="41">
        <f t="shared" si="783"/>
        <v>0.1041879468845761</v>
      </c>
      <c r="BP1315" s="41">
        <f t="shared" si="784"/>
        <v>0.84678243105209394</v>
      </c>
      <c r="BQ1315" s="41">
        <f t="shared" si="785"/>
        <v>3.9836567926455568E-2</v>
      </c>
      <c r="BR1315" s="41">
        <f t="shared" si="786"/>
        <v>3.0643513789581204E-3</v>
      </c>
      <c r="BS1315" s="41">
        <f t="shared" si="787"/>
        <v>0.3146067415730337</v>
      </c>
      <c r="BT1315" s="41">
        <f t="shared" si="788"/>
        <v>0.6853932584269663</v>
      </c>
      <c r="BU1315" s="41">
        <f t="shared" si="789"/>
        <v>6.1287027579162408E-3</v>
      </c>
      <c r="BV1315" s="41">
        <f t="shared" si="790"/>
        <v>0</v>
      </c>
      <c r="BW1315" s="41">
        <f t="shared" si="791"/>
        <v>1</v>
      </c>
      <c r="BX1315" s="41" t="str">
        <f t="shared" si="796"/>
        <v>2016Registered psychiatric nursesManitoba</v>
      </c>
      <c r="BY1315" s="51">
        <f>VLOOKUP(BX1315,'%workplace'!$A$1:$F$381,6,FALSE)</f>
        <v>979</v>
      </c>
      <c r="BZ1315" s="32">
        <f t="shared" si="797"/>
        <v>1</v>
      </c>
    </row>
    <row r="1316" spans="1:78" hidden="1" x14ac:dyDescent="0.2">
      <c r="A1316" s="212" t="str">
        <f t="shared" si="795"/>
        <v>2016Registered psychiatric nursesManitobaCommunity health</v>
      </c>
      <c r="B1316" s="212" t="s">
        <v>8</v>
      </c>
      <c r="C1316" s="212" t="s">
        <v>20</v>
      </c>
      <c r="D1316" s="212" t="s">
        <v>11</v>
      </c>
      <c r="E1316" s="212">
        <v>2016</v>
      </c>
      <c r="F1316" s="212">
        <v>206</v>
      </c>
      <c r="G1316" s="212">
        <v>46</v>
      </c>
      <c r="H1316" s="212">
        <v>0</v>
      </c>
      <c r="I1316" s="212">
        <v>22</v>
      </c>
      <c r="J1316" s="212">
        <v>26</v>
      </c>
      <c r="K1316" s="212">
        <v>24</v>
      </c>
      <c r="L1316" s="212">
        <v>19</v>
      </c>
      <c r="M1316" s="212">
        <v>28</v>
      </c>
      <c r="N1316" s="212">
        <v>49</v>
      </c>
      <c r="O1316" s="212">
        <v>48</v>
      </c>
      <c r="P1316" s="212">
        <v>27</v>
      </c>
      <c r="Q1316" s="212">
        <v>3</v>
      </c>
      <c r="R1316" s="212">
        <v>2</v>
      </c>
      <c r="S1316" s="212">
        <v>4</v>
      </c>
      <c r="T1316" s="212">
        <v>0</v>
      </c>
      <c r="U1316" s="212">
        <v>250</v>
      </c>
      <c r="V1316" s="212">
        <v>2</v>
      </c>
      <c r="W1316" s="212">
        <v>0</v>
      </c>
      <c r="X1316" s="212">
        <v>190</v>
      </c>
      <c r="Y1316" s="212">
        <v>44</v>
      </c>
      <c r="Z1316" s="212">
        <v>18</v>
      </c>
      <c r="AA1316" s="212">
        <v>0</v>
      </c>
      <c r="AB1316" s="212">
        <v>21</v>
      </c>
      <c r="AC1316" s="212">
        <v>0</v>
      </c>
      <c r="AD1316" s="212">
        <v>43</v>
      </c>
      <c r="AE1316" s="212">
        <v>188</v>
      </c>
      <c r="AF1316" s="212">
        <v>24</v>
      </c>
      <c r="AG1316" s="212">
        <v>223</v>
      </c>
      <c r="AH1316" s="212">
        <v>4</v>
      </c>
      <c r="AI1316" s="212">
        <v>1</v>
      </c>
      <c r="AJ1316" s="212">
        <v>81</v>
      </c>
      <c r="AK1316" s="212">
        <v>171</v>
      </c>
      <c r="AL1316" s="212">
        <v>0</v>
      </c>
      <c r="AM1316" s="212">
        <v>0</v>
      </c>
      <c r="AN1316" s="212">
        <v>252</v>
      </c>
      <c r="AO1316" s="41">
        <f t="shared" si="792"/>
        <v>0.81746031746031744</v>
      </c>
      <c r="AP1316" s="41">
        <f t="shared" si="793"/>
        <v>0.18253968253968253</v>
      </c>
      <c r="AQ1316" s="41">
        <f t="shared" si="794"/>
        <v>0</v>
      </c>
      <c r="AR1316" s="41">
        <f t="shared" si="760"/>
        <v>8.7301587301587297E-2</v>
      </c>
      <c r="AS1316" s="41">
        <f t="shared" si="761"/>
        <v>0.10317460317460317</v>
      </c>
      <c r="AT1316" s="41">
        <f t="shared" si="762"/>
        <v>9.5238095238095233E-2</v>
      </c>
      <c r="AU1316" s="41">
        <f t="shared" si="763"/>
        <v>7.5396825396825393E-2</v>
      </c>
      <c r="AV1316" s="41">
        <f t="shared" si="764"/>
        <v>0.1111111111111111</v>
      </c>
      <c r="AW1316" s="41">
        <f t="shared" si="765"/>
        <v>0.19444444444444445</v>
      </c>
      <c r="AX1316" s="41">
        <f t="shared" si="766"/>
        <v>0.19047619047619047</v>
      </c>
      <c r="AY1316" s="41">
        <f t="shared" si="767"/>
        <v>0.10714285714285714</v>
      </c>
      <c r="AZ1316" s="41">
        <f t="shared" si="768"/>
        <v>1.1904761904761904E-2</v>
      </c>
      <c r="BA1316" s="41">
        <f t="shared" si="769"/>
        <v>7.9365079365079361E-3</v>
      </c>
      <c r="BB1316" s="41">
        <f t="shared" si="770"/>
        <v>1.5873015873015872E-2</v>
      </c>
      <c r="BC1316" s="41">
        <f t="shared" si="771"/>
        <v>0</v>
      </c>
      <c r="BD1316" s="41">
        <f t="shared" si="772"/>
        <v>0.99206349206349209</v>
      </c>
      <c r="BE1316" s="41">
        <f t="shared" si="773"/>
        <v>7.9365079365079361E-3</v>
      </c>
      <c r="BF1316" s="41">
        <f t="shared" si="774"/>
        <v>0</v>
      </c>
      <c r="BG1316" s="41">
        <f t="shared" si="775"/>
        <v>0.75396825396825395</v>
      </c>
      <c r="BH1316" s="41">
        <f t="shared" si="776"/>
        <v>0.17460317460317459</v>
      </c>
      <c r="BI1316" s="41">
        <f t="shared" si="777"/>
        <v>7.1428571428571425E-2</v>
      </c>
      <c r="BJ1316" s="41">
        <f t="shared" si="778"/>
        <v>0</v>
      </c>
      <c r="BK1316" s="41">
        <f t="shared" si="779"/>
        <v>8.3333333333333329E-2</v>
      </c>
      <c r="BL1316" s="41">
        <f t="shared" si="780"/>
        <v>0</v>
      </c>
      <c r="BM1316" s="41">
        <f t="shared" si="781"/>
        <v>0.17063492063492064</v>
      </c>
      <c r="BN1316" s="41">
        <f t="shared" si="782"/>
        <v>0.74603174603174605</v>
      </c>
      <c r="BO1316" s="41">
        <f t="shared" si="783"/>
        <v>9.5238095238095233E-2</v>
      </c>
      <c r="BP1316" s="41">
        <f t="shared" si="784"/>
        <v>0.88492063492063489</v>
      </c>
      <c r="BQ1316" s="41">
        <f t="shared" si="785"/>
        <v>1.5873015873015872E-2</v>
      </c>
      <c r="BR1316" s="41">
        <f t="shared" si="786"/>
        <v>3.968253968253968E-3</v>
      </c>
      <c r="BS1316" s="41">
        <f t="shared" si="787"/>
        <v>0.32142857142857145</v>
      </c>
      <c r="BT1316" s="41">
        <f t="shared" si="788"/>
        <v>0.6785714285714286</v>
      </c>
      <c r="BU1316" s="41">
        <f t="shared" si="789"/>
        <v>0</v>
      </c>
      <c r="BV1316" s="41">
        <f t="shared" si="790"/>
        <v>0</v>
      </c>
      <c r="BW1316" s="41">
        <f t="shared" si="791"/>
        <v>1</v>
      </c>
      <c r="BX1316" s="41" t="str">
        <f t="shared" si="796"/>
        <v>2016Registered psychiatric nursesManitoba</v>
      </c>
      <c r="BY1316" s="51">
        <f>VLOOKUP(BX1316,'%workplace'!$A$1:$F$381,6,FALSE)</f>
        <v>979</v>
      </c>
      <c r="BZ1316" s="32">
        <f t="shared" si="797"/>
        <v>0.25740551583248211</v>
      </c>
    </row>
    <row r="1317" spans="1:78" hidden="1" x14ac:dyDescent="0.2">
      <c r="A1317" s="212" t="str">
        <f t="shared" si="795"/>
        <v>2016Registered psychiatric nursesManitobaNursing home/long-term care</v>
      </c>
      <c r="B1317" s="212" t="s">
        <v>8</v>
      </c>
      <c r="C1317" s="212" t="s">
        <v>20</v>
      </c>
      <c r="D1317" s="212" t="s">
        <v>12</v>
      </c>
      <c r="E1317" s="212">
        <v>2016</v>
      </c>
      <c r="F1317" s="212">
        <v>127</v>
      </c>
      <c r="G1317" s="212">
        <v>28</v>
      </c>
      <c r="H1317" s="212">
        <v>0</v>
      </c>
      <c r="I1317" s="212">
        <v>14</v>
      </c>
      <c r="J1317" s="212">
        <v>11</v>
      </c>
      <c r="K1317" s="212">
        <v>11</v>
      </c>
      <c r="L1317" s="212">
        <v>12</v>
      </c>
      <c r="M1317" s="212">
        <v>18</v>
      </c>
      <c r="N1317" s="212">
        <v>24</v>
      </c>
      <c r="O1317" s="212">
        <v>27</v>
      </c>
      <c r="P1317" s="212">
        <v>24</v>
      </c>
      <c r="Q1317" s="212">
        <v>5</v>
      </c>
      <c r="R1317" s="212">
        <v>4</v>
      </c>
      <c r="S1317" s="212">
        <v>5</v>
      </c>
      <c r="T1317" s="212">
        <v>0</v>
      </c>
      <c r="U1317" s="212">
        <v>154</v>
      </c>
      <c r="V1317" s="212">
        <v>1</v>
      </c>
      <c r="W1317" s="212">
        <v>0</v>
      </c>
      <c r="X1317" s="212">
        <v>68</v>
      </c>
      <c r="Y1317" s="212">
        <v>70</v>
      </c>
      <c r="Z1317" s="212">
        <v>17</v>
      </c>
      <c r="AA1317" s="212">
        <v>0</v>
      </c>
      <c r="AB1317" s="212">
        <v>24</v>
      </c>
      <c r="AC1317" s="212">
        <v>0</v>
      </c>
      <c r="AD1317" s="212">
        <v>16</v>
      </c>
      <c r="AE1317" s="212">
        <v>115</v>
      </c>
      <c r="AF1317" s="212">
        <v>25</v>
      </c>
      <c r="AG1317" s="212">
        <v>126</v>
      </c>
      <c r="AH1317" s="212">
        <v>4</v>
      </c>
      <c r="AI1317" s="212">
        <v>0</v>
      </c>
      <c r="AJ1317" s="212">
        <v>40</v>
      </c>
      <c r="AK1317" s="212">
        <v>115</v>
      </c>
      <c r="AL1317" s="212">
        <v>0</v>
      </c>
      <c r="AM1317" s="212">
        <v>0</v>
      </c>
      <c r="AN1317" s="212">
        <v>155</v>
      </c>
      <c r="AO1317" s="41">
        <f t="shared" si="792"/>
        <v>0.8193548387096774</v>
      </c>
      <c r="AP1317" s="41">
        <f t="shared" si="793"/>
        <v>0.18064516129032257</v>
      </c>
      <c r="AQ1317" s="41">
        <f t="shared" si="794"/>
        <v>0</v>
      </c>
      <c r="AR1317" s="41">
        <f t="shared" si="760"/>
        <v>9.0322580645161285E-2</v>
      </c>
      <c r="AS1317" s="41">
        <f t="shared" si="761"/>
        <v>7.0967741935483872E-2</v>
      </c>
      <c r="AT1317" s="41">
        <f t="shared" si="762"/>
        <v>7.0967741935483872E-2</v>
      </c>
      <c r="AU1317" s="41">
        <f t="shared" si="763"/>
        <v>7.7419354838709681E-2</v>
      </c>
      <c r="AV1317" s="41">
        <f t="shared" si="764"/>
        <v>0.11612903225806452</v>
      </c>
      <c r="AW1317" s="41">
        <f t="shared" si="765"/>
        <v>0.15483870967741936</v>
      </c>
      <c r="AX1317" s="41">
        <f t="shared" si="766"/>
        <v>0.17419354838709677</v>
      </c>
      <c r="AY1317" s="41">
        <f t="shared" si="767"/>
        <v>0.15483870967741936</v>
      </c>
      <c r="AZ1317" s="41">
        <f t="shared" si="768"/>
        <v>3.2258064516129031E-2</v>
      </c>
      <c r="BA1317" s="41">
        <f t="shared" si="769"/>
        <v>2.5806451612903226E-2</v>
      </c>
      <c r="BB1317" s="41">
        <f t="shared" si="770"/>
        <v>3.2258064516129031E-2</v>
      </c>
      <c r="BC1317" s="41">
        <f t="shared" si="771"/>
        <v>0</v>
      </c>
      <c r="BD1317" s="41">
        <f t="shared" si="772"/>
        <v>0.99354838709677418</v>
      </c>
      <c r="BE1317" s="41">
        <f t="shared" si="773"/>
        <v>6.4516129032258064E-3</v>
      </c>
      <c r="BF1317" s="41">
        <f t="shared" si="774"/>
        <v>0</v>
      </c>
      <c r="BG1317" s="41">
        <f t="shared" si="775"/>
        <v>0.43870967741935485</v>
      </c>
      <c r="BH1317" s="41">
        <f t="shared" si="776"/>
        <v>0.45161290322580644</v>
      </c>
      <c r="BI1317" s="41">
        <f t="shared" si="777"/>
        <v>0.10967741935483871</v>
      </c>
      <c r="BJ1317" s="41">
        <f t="shared" si="778"/>
        <v>0</v>
      </c>
      <c r="BK1317" s="41">
        <f t="shared" si="779"/>
        <v>0.15483870967741936</v>
      </c>
      <c r="BL1317" s="41">
        <f t="shared" si="780"/>
        <v>0</v>
      </c>
      <c r="BM1317" s="41">
        <f t="shared" si="781"/>
        <v>0.1032258064516129</v>
      </c>
      <c r="BN1317" s="41">
        <f t="shared" si="782"/>
        <v>0.74193548387096775</v>
      </c>
      <c r="BO1317" s="41">
        <f t="shared" si="783"/>
        <v>0.16129032258064516</v>
      </c>
      <c r="BP1317" s="41">
        <f t="shared" si="784"/>
        <v>0.81290322580645158</v>
      </c>
      <c r="BQ1317" s="41">
        <f t="shared" si="785"/>
        <v>2.5806451612903226E-2</v>
      </c>
      <c r="BR1317" s="41">
        <f t="shared" si="786"/>
        <v>0</v>
      </c>
      <c r="BS1317" s="41">
        <f t="shared" si="787"/>
        <v>0.25806451612903225</v>
      </c>
      <c r="BT1317" s="41">
        <f t="shared" si="788"/>
        <v>0.74193548387096775</v>
      </c>
      <c r="BU1317" s="41">
        <f t="shared" si="789"/>
        <v>0</v>
      </c>
      <c r="BV1317" s="41">
        <f t="shared" si="790"/>
        <v>0</v>
      </c>
      <c r="BW1317" s="41">
        <f t="shared" si="791"/>
        <v>1</v>
      </c>
      <c r="BX1317" s="41" t="str">
        <f t="shared" si="796"/>
        <v>2016Registered psychiatric nursesManitoba</v>
      </c>
      <c r="BY1317" s="51">
        <f>VLOOKUP(BX1317,'%workplace'!$A$1:$F$381,6,FALSE)</f>
        <v>979</v>
      </c>
      <c r="BZ1317" s="32">
        <f t="shared" si="797"/>
        <v>0.15832482124616956</v>
      </c>
    </row>
    <row r="1318" spans="1:78" hidden="1" x14ac:dyDescent="0.2">
      <c r="A1318" s="212" t="str">
        <f t="shared" si="795"/>
        <v>2016Registered psychiatric nursesManitobaHospital</v>
      </c>
      <c r="B1318" s="212" t="s">
        <v>8</v>
      </c>
      <c r="C1318" s="212" t="s">
        <v>20</v>
      </c>
      <c r="D1318" s="212" t="s">
        <v>10</v>
      </c>
      <c r="E1318" s="212">
        <v>2016</v>
      </c>
      <c r="F1318" s="212">
        <v>350</v>
      </c>
      <c r="G1318" s="212">
        <v>88</v>
      </c>
      <c r="H1318" s="212">
        <v>0</v>
      </c>
      <c r="I1318" s="212">
        <v>91</v>
      </c>
      <c r="J1318" s="212">
        <v>57</v>
      </c>
      <c r="K1318" s="212">
        <v>44</v>
      </c>
      <c r="L1318" s="212">
        <v>28</v>
      </c>
      <c r="M1318" s="212">
        <v>33</v>
      </c>
      <c r="N1318" s="212">
        <v>54</v>
      </c>
      <c r="O1318" s="212">
        <v>52</v>
      </c>
      <c r="P1318" s="212">
        <v>39</v>
      </c>
      <c r="Q1318" s="212">
        <v>19</v>
      </c>
      <c r="R1318" s="212">
        <v>5</v>
      </c>
      <c r="S1318" s="212">
        <v>16</v>
      </c>
      <c r="T1318" s="212">
        <v>0</v>
      </c>
      <c r="U1318" s="212">
        <v>434</v>
      </c>
      <c r="V1318" s="212">
        <v>4</v>
      </c>
      <c r="W1318" s="212">
        <v>0</v>
      </c>
      <c r="X1318" s="212">
        <v>228</v>
      </c>
      <c r="Y1318" s="212">
        <v>162</v>
      </c>
      <c r="Z1318" s="212">
        <v>48</v>
      </c>
      <c r="AA1318" s="212">
        <v>0</v>
      </c>
      <c r="AB1318" s="212">
        <v>26</v>
      </c>
      <c r="AC1318" s="212">
        <v>0</v>
      </c>
      <c r="AD1318" s="212">
        <v>33</v>
      </c>
      <c r="AE1318" s="212">
        <v>379</v>
      </c>
      <c r="AF1318" s="212">
        <v>30</v>
      </c>
      <c r="AG1318" s="212">
        <v>400</v>
      </c>
      <c r="AH1318" s="212">
        <v>8</v>
      </c>
      <c r="AI1318" s="212">
        <v>0</v>
      </c>
      <c r="AJ1318" s="212">
        <v>168</v>
      </c>
      <c r="AK1318" s="212">
        <v>270</v>
      </c>
      <c r="AL1318" s="212">
        <v>0</v>
      </c>
      <c r="AM1318" s="212">
        <v>0</v>
      </c>
      <c r="AN1318" s="212">
        <v>438</v>
      </c>
      <c r="AO1318" s="41">
        <f t="shared" si="792"/>
        <v>0.79908675799086759</v>
      </c>
      <c r="AP1318" s="41">
        <f t="shared" si="793"/>
        <v>0.20091324200913241</v>
      </c>
      <c r="AQ1318" s="41">
        <f t="shared" si="794"/>
        <v>0</v>
      </c>
      <c r="AR1318" s="41">
        <f t="shared" si="760"/>
        <v>0.20776255707762556</v>
      </c>
      <c r="AS1318" s="41">
        <f t="shared" si="761"/>
        <v>0.13013698630136986</v>
      </c>
      <c r="AT1318" s="41">
        <f t="shared" si="762"/>
        <v>0.1004566210045662</v>
      </c>
      <c r="AU1318" s="41">
        <f t="shared" si="763"/>
        <v>6.3926940639269403E-2</v>
      </c>
      <c r="AV1318" s="41">
        <f t="shared" si="764"/>
        <v>7.5342465753424653E-2</v>
      </c>
      <c r="AW1318" s="41">
        <f t="shared" si="765"/>
        <v>0.12328767123287671</v>
      </c>
      <c r="AX1318" s="41">
        <f t="shared" si="766"/>
        <v>0.11872146118721461</v>
      </c>
      <c r="AY1318" s="41">
        <f t="shared" si="767"/>
        <v>8.9041095890410954E-2</v>
      </c>
      <c r="AZ1318" s="41">
        <f t="shared" si="768"/>
        <v>4.3378995433789952E-2</v>
      </c>
      <c r="BA1318" s="41">
        <f t="shared" si="769"/>
        <v>1.1415525114155251E-2</v>
      </c>
      <c r="BB1318" s="41">
        <f t="shared" si="770"/>
        <v>3.6529680365296802E-2</v>
      </c>
      <c r="BC1318" s="41">
        <f t="shared" si="771"/>
        <v>0</v>
      </c>
      <c r="BD1318" s="41">
        <f t="shared" si="772"/>
        <v>0.9908675799086758</v>
      </c>
      <c r="BE1318" s="41">
        <f t="shared" si="773"/>
        <v>9.1324200913242004E-3</v>
      </c>
      <c r="BF1318" s="41">
        <f t="shared" si="774"/>
        <v>0</v>
      </c>
      <c r="BG1318" s="41">
        <f t="shared" si="775"/>
        <v>0.52054794520547942</v>
      </c>
      <c r="BH1318" s="41">
        <f t="shared" si="776"/>
        <v>0.36986301369863012</v>
      </c>
      <c r="BI1318" s="41">
        <f t="shared" si="777"/>
        <v>0.1095890410958904</v>
      </c>
      <c r="BJ1318" s="41">
        <f t="shared" si="778"/>
        <v>0</v>
      </c>
      <c r="BK1318" s="41">
        <f t="shared" si="779"/>
        <v>5.9360730593607303E-2</v>
      </c>
      <c r="BL1318" s="41">
        <f t="shared" si="780"/>
        <v>0</v>
      </c>
      <c r="BM1318" s="41">
        <f t="shared" si="781"/>
        <v>7.5342465753424653E-2</v>
      </c>
      <c r="BN1318" s="41">
        <f t="shared" si="782"/>
        <v>0.86529680365296802</v>
      </c>
      <c r="BO1318" s="41">
        <f t="shared" si="783"/>
        <v>6.8493150684931503E-2</v>
      </c>
      <c r="BP1318" s="41">
        <f t="shared" si="784"/>
        <v>0.91324200913242004</v>
      </c>
      <c r="BQ1318" s="41">
        <f t="shared" si="785"/>
        <v>1.8264840182648401E-2</v>
      </c>
      <c r="BR1318" s="41">
        <f t="shared" si="786"/>
        <v>0</v>
      </c>
      <c r="BS1318" s="41">
        <f t="shared" si="787"/>
        <v>0.38356164383561642</v>
      </c>
      <c r="BT1318" s="41">
        <f t="shared" si="788"/>
        <v>0.61643835616438358</v>
      </c>
      <c r="BU1318" s="41">
        <f t="shared" si="789"/>
        <v>0</v>
      </c>
      <c r="BV1318" s="41">
        <f t="shared" si="790"/>
        <v>0</v>
      </c>
      <c r="BW1318" s="41">
        <f t="shared" si="791"/>
        <v>1</v>
      </c>
      <c r="BX1318" s="41" t="str">
        <f t="shared" si="796"/>
        <v>2016Registered psychiatric nursesManitoba</v>
      </c>
      <c r="BY1318" s="51">
        <f>VLOOKUP(BX1318,'%workplace'!$A$1:$F$381,6,FALSE)</f>
        <v>979</v>
      </c>
      <c r="BZ1318" s="32">
        <f t="shared" si="797"/>
        <v>0.44739530132788558</v>
      </c>
    </row>
    <row r="1319" spans="1:78" hidden="1" x14ac:dyDescent="0.2">
      <c r="A1319" s="212" t="str">
        <f t="shared" si="795"/>
        <v>2016Registered psychiatric nursesManitobaOther places of work</v>
      </c>
      <c r="B1319" s="212" t="s">
        <v>8</v>
      </c>
      <c r="C1319" s="212" t="s">
        <v>20</v>
      </c>
      <c r="D1319" s="212" t="s">
        <v>13</v>
      </c>
      <c r="E1319" s="212">
        <v>2016</v>
      </c>
      <c r="F1319" s="212">
        <v>106</v>
      </c>
      <c r="G1319" s="212">
        <v>22</v>
      </c>
      <c r="H1319" s="212">
        <v>0</v>
      </c>
      <c r="I1319" s="212">
        <v>12</v>
      </c>
      <c r="J1319" s="212">
        <v>11</v>
      </c>
      <c r="K1319" s="212">
        <v>19</v>
      </c>
      <c r="L1319" s="212">
        <v>7</v>
      </c>
      <c r="M1319" s="212">
        <v>11</v>
      </c>
      <c r="N1319" s="212">
        <v>23</v>
      </c>
      <c r="O1319" s="212">
        <v>20</v>
      </c>
      <c r="P1319" s="212">
        <v>13</v>
      </c>
      <c r="Q1319" s="212">
        <v>9</v>
      </c>
      <c r="R1319" s="212">
        <v>0</v>
      </c>
      <c r="S1319" s="212">
        <v>3</v>
      </c>
      <c r="T1319" s="212">
        <v>0</v>
      </c>
      <c r="U1319" s="212">
        <v>126</v>
      </c>
      <c r="V1319" s="212">
        <v>1</v>
      </c>
      <c r="W1319" s="212">
        <v>1</v>
      </c>
      <c r="X1319" s="212">
        <v>84</v>
      </c>
      <c r="Y1319" s="212">
        <v>34</v>
      </c>
      <c r="Z1319" s="212">
        <v>10</v>
      </c>
      <c r="AA1319" s="212">
        <v>0</v>
      </c>
      <c r="AB1319" s="212">
        <v>13</v>
      </c>
      <c r="AC1319" s="212">
        <v>0</v>
      </c>
      <c r="AD1319" s="212">
        <v>62</v>
      </c>
      <c r="AE1319" s="212">
        <v>53</v>
      </c>
      <c r="AF1319" s="212">
        <v>23</v>
      </c>
      <c r="AG1319" s="212">
        <v>80</v>
      </c>
      <c r="AH1319" s="212">
        <v>23</v>
      </c>
      <c r="AI1319" s="212">
        <v>2</v>
      </c>
      <c r="AJ1319" s="212">
        <v>19</v>
      </c>
      <c r="AK1319" s="212">
        <v>109</v>
      </c>
      <c r="AL1319" s="212">
        <v>0</v>
      </c>
      <c r="AM1319" s="212">
        <v>0</v>
      </c>
      <c r="AN1319" s="212">
        <v>128</v>
      </c>
      <c r="AO1319" s="41">
        <f t="shared" si="792"/>
        <v>0.828125</v>
      </c>
      <c r="AP1319" s="41">
        <f t="shared" si="793"/>
        <v>0.171875</v>
      </c>
      <c r="AQ1319" s="41">
        <f t="shared" si="794"/>
        <v>0</v>
      </c>
      <c r="AR1319" s="41">
        <f t="shared" si="760"/>
        <v>9.375E-2</v>
      </c>
      <c r="AS1319" s="41">
        <f t="shared" si="761"/>
        <v>8.59375E-2</v>
      </c>
      <c r="AT1319" s="41">
        <f t="shared" si="762"/>
        <v>0.1484375</v>
      </c>
      <c r="AU1319" s="41">
        <f t="shared" si="763"/>
        <v>5.46875E-2</v>
      </c>
      <c r="AV1319" s="41">
        <f t="shared" si="764"/>
        <v>8.59375E-2</v>
      </c>
      <c r="AW1319" s="41">
        <f t="shared" si="765"/>
        <v>0.1796875</v>
      </c>
      <c r="AX1319" s="41">
        <f t="shared" si="766"/>
        <v>0.15625</v>
      </c>
      <c r="AY1319" s="41">
        <f t="shared" si="767"/>
        <v>0.1015625</v>
      </c>
      <c r="AZ1319" s="41">
        <f t="shared" si="768"/>
        <v>7.03125E-2</v>
      </c>
      <c r="BA1319" s="41">
        <f t="shared" si="769"/>
        <v>0</v>
      </c>
      <c r="BB1319" s="41">
        <f t="shared" si="770"/>
        <v>2.34375E-2</v>
      </c>
      <c r="BC1319" s="41">
        <f t="shared" si="771"/>
        <v>0</v>
      </c>
      <c r="BD1319" s="41">
        <f t="shared" si="772"/>
        <v>0.984375</v>
      </c>
      <c r="BE1319" s="41">
        <f t="shared" si="773"/>
        <v>7.8125E-3</v>
      </c>
      <c r="BF1319" s="41">
        <f t="shared" si="774"/>
        <v>7.8125E-3</v>
      </c>
      <c r="BG1319" s="41">
        <f t="shared" si="775"/>
        <v>0.65625</v>
      </c>
      <c r="BH1319" s="41">
        <f t="shared" si="776"/>
        <v>0.265625</v>
      </c>
      <c r="BI1319" s="41">
        <f t="shared" si="777"/>
        <v>7.8125E-2</v>
      </c>
      <c r="BJ1319" s="41">
        <f t="shared" si="778"/>
        <v>0</v>
      </c>
      <c r="BK1319" s="41">
        <f t="shared" si="779"/>
        <v>0.1015625</v>
      </c>
      <c r="BL1319" s="41">
        <f t="shared" si="780"/>
        <v>0</v>
      </c>
      <c r="BM1319" s="41">
        <f t="shared" si="781"/>
        <v>0.484375</v>
      </c>
      <c r="BN1319" s="41">
        <f t="shared" si="782"/>
        <v>0.4140625</v>
      </c>
      <c r="BO1319" s="41">
        <f t="shared" si="783"/>
        <v>0.1796875</v>
      </c>
      <c r="BP1319" s="41">
        <f t="shared" si="784"/>
        <v>0.625</v>
      </c>
      <c r="BQ1319" s="41">
        <f t="shared" si="785"/>
        <v>0.1796875</v>
      </c>
      <c r="BR1319" s="41">
        <f t="shared" si="786"/>
        <v>1.5625E-2</v>
      </c>
      <c r="BS1319" s="41">
        <f t="shared" si="787"/>
        <v>0.1484375</v>
      </c>
      <c r="BT1319" s="41">
        <f t="shared" si="788"/>
        <v>0.8515625</v>
      </c>
      <c r="BU1319" s="41">
        <f t="shared" si="789"/>
        <v>0</v>
      </c>
      <c r="BV1319" s="41">
        <f t="shared" si="790"/>
        <v>0</v>
      </c>
      <c r="BW1319" s="41">
        <f t="shared" si="791"/>
        <v>1</v>
      </c>
      <c r="BX1319" s="41" t="str">
        <f t="shared" si="796"/>
        <v>2016Registered psychiatric nursesManitoba</v>
      </c>
      <c r="BY1319" s="51">
        <f>VLOOKUP(BX1319,'%workplace'!$A$1:$F$381,6,FALSE)</f>
        <v>979</v>
      </c>
      <c r="BZ1319" s="32">
        <f t="shared" si="797"/>
        <v>0.13074565883554648</v>
      </c>
    </row>
    <row r="1320" spans="1:78" hidden="1" x14ac:dyDescent="0.2">
      <c r="A1320" s="212" t="str">
        <f t="shared" si="795"/>
        <v>2016Registered psychiatric nursesManitobaUnknown places of work</v>
      </c>
      <c r="B1320" s="212" t="s">
        <v>8</v>
      </c>
      <c r="C1320" s="212" t="s">
        <v>20</v>
      </c>
      <c r="D1320" s="212" t="s">
        <v>49</v>
      </c>
      <c r="E1320" s="212">
        <v>2016</v>
      </c>
      <c r="F1320" s="212">
        <v>5</v>
      </c>
      <c r="G1320" s="212">
        <v>1</v>
      </c>
      <c r="H1320" s="212">
        <v>0</v>
      </c>
      <c r="I1320" s="212">
        <v>5</v>
      </c>
      <c r="J1320" s="212">
        <v>0</v>
      </c>
      <c r="K1320" s="212">
        <v>0</v>
      </c>
      <c r="L1320" s="212">
        <v>1</v>
      </c>
      <c r="M1320" s="212">
        <v>0</v>
      </c>
      <c r="N1320" s="212">
        <v>0</v>
      </c>
      <c r="O1320" s="212">
        <v>0</v>
      </c>
      <c r="P1320" s="212">
        <v>0</v>
      </c>
      <c r="Q1320" s="212">
        <v>0</v>
      </c>
      <c r="R1320" s="212">
        <v>0</v>
      </c>
      <c r="S1320" s="212">
        <v>0</v>
      </c>
      <c r="T1320" s="212">
        <v>0</v>
      </c>
      <c r="U1320" s="212">
        <v>6</v>
      </c>
      <c r="V1320" s="212">
        <v>0</v>
      </c>
      <c r="W1320" s="212">
        <v>0</v>
      </c>
      <c r="X1320" s="212">
        <v>0</v>
      </c>
      <c r="Y1320" s="212">
        <v>0</v>
      </c>
      <c r="Z1320" s="212">
        <v>0</v>
      </c>
      <c r="AA1320" s="212">
        <v>6</v>
      </c>
      <c r="AB1320" s="212">
        <v>0</v>
      </c>
      <c r="AC1320" s="212">
        <v>6</v>
      </c>
      <c r="AD1320" s="212">
        <v>0</v>
      </c>
      <c r="AE1320" s="212">
        <v>0</v>
      </c>
      <c r="AF1320" s="212">
        <v>0</v>
      </c>
      <c r="AG1320" s="212">
        <v>0</v>
      </c>
      <c r="AH1320" s="212">
        <v>0</v>
      </c>
      <c r="AI1320" s="212">
        <v>0</v>
      </c>
      <c r="AJ1320" s="212">
        <v>0</v>
      </c>
      <c r="AK1320" s="212">
        <v>6</v>
      </c>
      <c r="AL1320" s="212">
        <v>6</v>
      </c>
      <c r="AM1320" s="212">
        <v>0</v>
      </c>
      <c r="AN1320" s="212">
        <v>6</v>
      </c>
      <c r="AO1320" s="41">
        <f t="shared" si="792"/>
        <v>0.83333333333333337</v>
      </c>
      <c r="AP1320" s="41">
        <f t="shared" si="793"/>
        <v>0.16666666666666666</v>
      </c>
      <c r="AQ1320" s="41">
        <f t="shared" si="794"/>
        <v>0</v>
      </c>
      <c r="AR1320" s="41">
        <f t="shared" si="760"/>
        <v>0.83333333333333337</v>
      </c>
      <c r="AS1320" s="41">
        <f t="shared" si="761"/>
        <v>0</v>
      </c>
      <c r="AT1320" s="41">
        <f t="shared" si="762"/>
        <v>0</v>
      </c>
      <c r="AU1320" s="41">
        <f t="shared" si="763"/>
        <v>0.16666666666666666</v>
      </c>
      <c r="AV1320" s="41">
        <f t="shared" si="764"/>
        <v>0</v>
      </c>
      <c r="AW1320" s="41">
        <f t="shared" si="765"/>
        <v>0</v>
      </c>
      <c r="AX1320" s="41">
        <f t="shared" si="766"/>
        <v>0</v>
      </c>
      <c r="AY1320" s="41">
        <f t="shared" si="767"/>
        <v>0</v>
      </c>
      <c r="AZ1320" s="41">
        <f t="shared" si="768"/>
        <v>0</v>
      </c>
      <c r="BA1320" s="41">
        <f t="shared" si="769"/>
        <v>0</v>
      </c>
      <c r="BB1320" s="41">
        <f t="shared" si="770"/>
        <v>0</v>
      </c>
      <c r="BC1320" s="41">
        <f t="shared" si="771"/>
        <v>0</v>
      </c>
      <c r="BD1320" s="41">
        <f t="shared" si="772"/>
        <v>1</v>
      </c>
      <c r="BE1320" s="41">
        <f t="shared" si="773"/>
        <v>0</v>
      </c>
      <c r="BF1320" s="41">
        <f t="shared" si="774"/>
        <v>0</v>
      </c>
      <c r="BG1320" s="41">
        <f t="shared" si="775"/>
        <v>0</v>
      </c>
      <c r="BH1320" s="41">
        <f t="shared" si="776"/>
        <v>0</v>
      </c>
      <c r="BI1320" s="41">
        <f t="shared" si="777"/>
        <v>0</v>
      </c>
      <c r="BJ1320" s="41">
        <f t="shared" si="778"/>
        <v>1</v>
      </c>
      <c r="BK1320" s="41">
        <f t="shared" si="779"/>
        <v>0</v>
      </c>
      <c r="BL1320" s="41">
        <f t="shared" si="780"/>
        <v>1</v>
      </c>
      <c r="BM1320" s="41">
        <f t="shared" si="781"/>
        <v>0</v>
      </c>
      <c r="BN1320" s="41">
        <f t="shared" si="782"/>
        <v>0</v>
      </c>
      <c r="BO1320" s="41">
        <f t="shared" si="783"/>
        <v>0</v>
      </c>
      <c r="BP1320" s="41">
        <f t="shared" si="784"/>
        <v>0</v>
      </c>
      <c r="BQ1320" s="41">
        <f t="shared" si="785"/>
        <v>0</v>
      </c>
      <c r="BR1320" s="41">
        <f t="shared" si="786"/>
        <v>0</v>
      </c>
      <c r="BS1320" s="41">
        <f t="shared" si="787"/>
        <v>0</v>
      </c>
      <c r="BT1320" s="41">
        <f t="shared" si="788"/>
        <v>1</v>
      </c>
      <c r="BU1320" s="41">
        <f t="shared" si="789"/>
        <v>1</v>
      </c>
      <c r="BV1320" s="41">
        <f t="shared" si="790"/>
        <v>0</v>
      </c>
      <c r="BW1320" s="41">
        <f t="shared" si="791"/>
        <v>1</v>
      </c>
      <c r="BX1320" s="41" t="str">
        <f t="shared" si="796"/>
        <v>2016Registered psychiatric nursesManitoba</v>
      </c>
      <c r="BY1320" s="51">
        <f>VLOOKUP(BX1320,'%workplace'!$A$1:$F$381,6,FALSE)</f>
        <v>979</v>
      </c>
      <c r="BZ1320" s="32">
        <f t="shared" si="797"/>
        <v>6.1287027579162408E-3</v>
      </c>
    </row>
    <row r="1321" spans="1:78" s="8" customFormat="1" hidden="1" x14ac:dyDescent="0.2">
      <c r="A1321" s="8" t="str">
        <f t="shared" si="795"/>
        <v>2016Registered psychiatric nursesSaskatchewanAll places of work</v>
      </c>
      <c r="B1321" s="8" t="s">
        <v>8</v>
      </c>
      <c r="C1321" s="8" t="s">
        <v>21</v>
      </c>
      <c r="D1321" s="8" t="s">
        <v>9</v>
      </c>
      <c r="E1321" s="8">
        <v>2016</v>
      </c>
      <c r="F1321" s="8">
        <v>709</v>
      </c>
      <c r="G1321" s="8">
        <v>116</v>
      </c>
      <c r="H1321" s="8">
        <v>0</v>
      </c>
      <c r="I1321" s="8">
        <v>86</v>
      </c>
      <c r="J1321" s="8">
        <v>58</v>
      </c>
      <c r="K1321" s="8">
        <v>33</v>
      </c>
      <c r="L1321" s="8">
        <v>73</v>
      </c>
      <c r="M1321" s="8">
        <v>135</v>
      </c>
      <c r="N1321" s="8">
        <v>157</v>
      </c>
      <c r="O1321" s="8">
        <v>130</v>
      </c>
      <c r="P1321" s="8">
        <v>81</v>
      </c>
      <c r="Q1321" s="8">
        <v>40</v>
      </c>
      <c r="R1321" s="8">
        <v>16</v>
      </c>
      <c r="S1321" s="8">
        <v>16</v>
      </c>
      <c r="T1321" s="8">
        <v>0</v>
      </c>
      <c r="U1321" s="8">
        <v>778</v>
      </c>
      <c r="V1321" s="8">
        <v>8</v>
      </c>
      <c r="W1321" s="8">
        <v>39</v>
      </c>
      <c r="X1321" s="8">
        <v>575</v>
      </c>
      <c r="Y1321" s="8">
        <v>157</v>
      </c>
      <c r="Z1321" s="8">
        <v>92</v>
      </c>
      <c r="AA1321" s="8">
        <v>1</v>
      </c>
      <c r="AB1321" s="8">
        <v>92</v>
      </c>
      <c r="AC1321" s="8">
        <v>19</v>
      </c>
      <c r="AD1321" s="8">
        <v>89</v>
      </c>
      <c r="AE1321" s="8">
        <v>625</v>
      </c>
      <c r="AF1321" s="8">
        <v>29</v>
      </c>
      <c r="AG1321" s="8">
        <v>712</v>
      </c>
      <c r="AH1321" s="8">
        <v>45</v>
      </c>
      <c r="AI1321" s="8">
        <v>0</v>
      </c>
      <c r="AJ1321" s="8">
        <v>162</v>
      </c>
      <c r="AK1321" s="8">
        <v>662</v>
      </c>
      <c r="AL1321" s="8">
        <v>39</v>
      </c>
      <c r="AM1321" s="8">
        <v>1</v>
      </c>
      <c r="AN1321" s="8">
        <v>825</v>
      </c>
      <c r="AO1321" s="41">
        <f t="shared" si="792"/>
        <v>0.85939393939393938</v>
      </c>
      <c r="AP1321" s="41">
        <f t="shared" si="793"/>
        <v>0.1406060606060606</v>
      </c>
      <c r="AQ1321" s="41">
        <f t="shared" si="794"/>
        <v>0</v>
      </c>
      <c r="AR1321" s="41">
        <f t="shared" si="760"/>
        <v>0.10424242424242425</v>
      </c>
      <c r="AS1321" s="41">
        <f t="shared" si="761"/>
        <v>7.0303030303030298E-2</v>
      </c>
      <c r="AT1321" s="41">
        <f t="shared" si="762"/>
        <v>0.04</v>
      </c>
      <c r="AU1321" s="41">
        <f t="shared" si="763"/>
        <v>8.8484848484848486E-2</v>
      </c>
      <c r="AV1321" s="41">
        <f t="shared" si="764"/>
        <v>0.16363636363636364</v>
      </c>
      <c r="AW1321" s="41">
        <f t="shared" si="765"/>
        <v>0.19030303030303031</v>
      </c>
      <c r="AX1321" s="41">
        <f t="shared" si="766"/>
        <v>0.15757575757575756</v>
      </c>
      <c r="AY1321" s="41">
        <f t="shared" si="767"/>
        <v>9.8181818181818176E-2</v>
      </c>
      <c r="AZ1321" s="41">
        <f t="shared" si="768"/>
        <v>4.8484848484848485E-2</v>
      </c>
      <c r="BA1321" s="41">
        <f t="shared" si="769"/>
        <v>1.9393939393939394E-2</v>
      </c>
      <c r="BB1321" s="41">
        <f t="shared" si="770"/>
        <v>1.9393939393939394E-2</v>
      </c>
      <c r="BC1321" s="41">
        <f t="shared" si="771"/>
        <v>0</v>
      </c>
      <c r="BD1321" s="41">
        <f t="shared" si="772"/>
        <v>0.943030303030303</v>
      </c>
      <c r="BE1321" s="41">
        <f t="shared" si="773"/>
        <v>9.696969696969697E-3</v>
      </c>
      <c r="BF1321" s="41">
        <f t="shared" si="774"/>
        <v>4.7272727272727272E-2</v>
      </c>
      <c r="BG1321" s="41">
        <f t="shared" si="775"/>
        <v>0.69696969696969702</v>
      </c>
      <c r="BH1321" s="41">
        <f t="shared" si="776"/>
        <v>0.19030303030303031</v>
      </c>
      <c r="BI1321" s="41">
        <f t="shared" si="777"/>
        <v>0.11151515151515151</v>
      </c>
      <c r="BJ1321" s="41">
        <f t="shared" si="778"/>
        <v>1.2121212121212121E-3</v>
      </c>
      <c r="BK1321" s="41">
        <f t="shared" si="779"/>
        <v>0.11151515151515151</v>
      </c>
      <c r="BL1321" s="41">
        <f t="shared" si="780"/>
        <v>2.3030303030303029E-2</v>
      </c>
      <c r="BM1321" s="41">
        <f t="shared" si="781"/>
        <v>0.10787878787878788</v>
      </c>
      <c r="BN1321" s="41">
        <f t="shared" si="782"/>
        <v>0.75757575757575757</v>
      </c>
      <c r="BO1321" s="41">
        <f t="shared" si="783"/>
        <v>3.5151515151515149E-2</v>
      </c>
      <c r="BP1321" s="41">
        <f t="shared" si="784"/>
        <v>0.86303030303030304</v>
      </c>
      <c r="BQ1321" s="41">
        <f t="shared" si="785"/>
        <v>5.4545454545454543E-2</v>
      </c>
      <c r="BR1321" s="41">
        <f t="shared" si="786"/>
        <v>0</v>
      </c>
      <c r="BS1321" s="41">
        <f t="shared" si="787"/>
        <v>0.19636363636363635</v>
      </c>
      <c r="BT1321" s="41">
        <f t="shared" si="788"/>
        <v>0.80242424242424237</v>
      </c>
      <c r="BU1321" s="41">
        <f t="shared" si="789"/>
        <v>4.7272727272727272E-2</v>
      </c>
      <c r="BV1321" s="41">
        <f t="shared" si="790"/>
        <v>1.2121212121212121E-3</v>
      </c>
      <c r="BW1321" s="41">
        <f t="shared" si="791"/>
        <v>1</v>
      </c>
      <c r="BX1321" s="41" t="str">
        <f t="shared" si="796"/>
        <v>2016Registered psychiatric nursesSaskatchewan</v>
      </c>
      <c r="BY1321" s="51">
        <f>VLOOKUP(BX1321,'%workplace'!$A$1:$F$381,6,FALSE)</f>
        <v>825</v>
      </c>
      <c r="BZ1321" s="32">
        <f t="shared" si="797"/>
        <v>1</v>
      </c>
    </row>
    <row r="1322" spans="1:78" s="8" customFormat="1" hidden="1" x14ac:dyDescent="0.2">
      <c r="A1322" s="8" t="str">
        <f t="shared" si="795"/>
        <v>2016Registered psychiatric nursesSaskatchewanCommunity health</v>
      </c>
      <c r="B1322" s="8" t="s">
        <v>8</v>
      </c>
      <c r="C1322" s="8" t="s">
        <v>21</v>
      </c>
      <c r="D1322" s="8" t="s">
        <v>11</v>
      </c>
      <c r="E1322" s="8">
        <v>2016</v>
      </c>
      <c r="F1322" s="8">
        <v>190</v>
      </c>
      <c r="G1322" s="8">
        <v>30</v>
      </c>
      <c r="H1322" s="8">
        <v>0</v>
      </c>
      <c r="I1322" s="8">
        <v>20</v>
      </c>
      <c r="J1322" s="8">
        <v>17</v>
      </c>
      <c r="K1322" s="8">
        <v>9</v>
      </c>
      <c r="L1322" s="8">
        <v>18</v>
      </c>
      <c r="M1322" s="8">
        <v>33</v>
      </c>
      <c r="N1322" s="8">
        <v>42</v>
      </c>
      <c r="O1322" s="8">
        <v>43</v>
      </c>
      <c r="P1322" s="8">
        <v>25</v>
      </c>
      <c r="Q1322" s="8">
        <v>4</v>
      </c>
      <c r="R1322" s="8">
        <v>5</v>
      </c>
      <c r="S1322" s="8">
        <v>4</v>
      </c>
      <c r="T1322" s="8">
        <v>0</v>
      </c>
      <c r="U1322" s="8">
        <v>212</v>
      </c>
      <c r="V1322" s="8">
        <v>0</v>
      </c>
      <c r="W1322" s="8">
        <v>8</v>
      </c>
      <c r="X1322" s="8">
        <v>158</v>
      </c>
      <c r="Y1322" s="8">
        <v>36</v>
      </c>
      <c r="Z1322" s="8">
        <v>26</v>
      </c>
      <c r="AA1322" s="8">
        <v>0</v>
      </c>
      <c r="AB1322" s="8">
        <v>14</v>
      </c>
      <c r="AC1322" s="8">
        <v>2</v>
      </c>
      <c r="AD1322" s="8">
        <v>13</v>
      </c>
      <c r="AE1322" s="8">
        <v>191</v>
      </c>
      <c r="AF1322" s="8">
        <v>3</v>
      </c>
      <c r="AG1322" s="8">
        <v>202</v>
      </c>
      <c r="AH1322" s="8">
        <v>5</v>
      </c>
      <c r="AI1322" s="8">
        <v>0</v>
      </c>
      <c r="AJ1322" s="8">
        <v>44</v>
      </c>
      <c r="AK1322" s="8">
        <v>176</v>
      </c>
      <c r="AL1322" s="8">
        <v>10</v>
      </c>
      <c r="AM1322" s="8">
        <v>0</v>
      </c>
      <c r="AN1322" s="8">
        <v>220</v>
      </c>
      <c r="AO1322" s="41">
        <f t="shared" si="792"/>
        <v>0.86363636363636365</v>
      </c>
      <c r="AP1322" s="41">
        <f t="shared" si="793"/>
        <v>0.13636363636363635</v>
      </c>
      <c r="AQ1322" s="41">
        <f t="shared" si="794"/>
        <v>0</v>
      </c>
      <c r="AR1322" s="41">
        <f t="shared" si="760"/>
        <v>9.0909090909090912E-2</v>
      </c>
      <c r="AS1322" s="41">
        <f t="shared" si="761"/>
        <v>7.7272727272727271E-2</v>
      </c>
      <c r="AT1322" s="41">
        <f t="shared" si="762"/>
        <v>4.0909090909090909E-2</v>
      </c>
      <c r="AU1322" s="41">
        <f t="shared" si="763"/>
        <v>8.1818181818181818E-2</v>
      </c>
      <c r="AV1322" s="41">
        <f t="shared" si="764"/>
        <v>0.15</v>
      </c>
      <c r="AW1322" s="41">
        <f t="shared" si="765"/>
        <v>0.19090909090909092</v>
      </c>
      <c r="AX1322" s="41">
        <f t="shared" si="766"/>
        <v>0.19545454545454546</v>
      </c>
      <c r="AY1322" s="41">
        <f t="shared" si="767"/>
        <v>0.11363636363636363</v>
      </c>
      <c r="AZ1322" s="41">
        <f t="shared" si="768"/>
        <v>1.8181818181818181E-2</v>
      </c>
      <c r="BA1322" s="41">
        <f t="shared" si="769"/>
        <v>2.2727272727272728E-2</v>
      </c>
      <c r="BB1322" s="41">
        <f t="shared" si="770"/>
        <v>1.8181818181818181E-2</v>
      </c>
      <c r="BC1322" s="41">
        <f t="shared" si="771"/>
        <v>0</v>
      </c>
      <c r="BD1322" s="41">
        <f t="shared" si="772"/>
        <v>0.96363636363636362</v>
      </c>
      <c r="BE1322" s="41">
        <f t="shared" si="773"/>
        <v>0</v>
      </c>
      <c r="BF1322" s="41">
        <f t="shared" si="774"/>
        <v>3.6363636363636362E-2</v>
      </c>
      <c r="BG1322" s="41">
        <f t="shared" si="775"/>
        <v>0.71818181818181814</v>
      </c>
      <c r="BH1322" s="41">
        <f t="shared" si="776"/>
        <v>0.16363636363636364</v>
      </c>
      <c r="BI1322" s="41">
        <f t="shared" si="777"/>
        <v>0.11818181818181818</v>
      </c>
      <c r="BJ1322" s="41">
        <f t="shared" si="778"/>
        <v>0</v>
      </c>
      <c r="BK1322" s="41">
        <f t="shared" si="779"/>
        <v>6.363636363636363E-2</v>
      </c>
      <c r="BL1322" s="41">
        <f t="shared" si="780"/>
        <v>9.0909090909090905E-3</v>
      </c>
      <c r="BM1322" s="41">
        <f t="shared" si="781"/>
        <v>5.909090909090909E-2</v>
      </c>
      <c r="BN1322" s="41">
        <f t="shared" si="782"/>
        <v>0.86818181818181817</v>
      </c>
      <c r="BO1322" s="41">
        <f t="shared" si="783"/>
        <v>1.3636363636363636E-2</v>
      </c>
      <c r="BP1322" s="41">
        <f t="shared" si="784"/>
        <v>0.91818181818181821</v>
      </c>
      <c r="BQ1322" s="41">
        <f t="shared" si="785"/>
        <v>2.2727272727272728E-2</v>
      </c>
      <c r="BR1322" s="41">
        <f t="shared" si="786"/>
        <v>0</v>
      </c>
      <c r="BS1322" s="41">
        <f t="shared" si="787"/>
        <v>0.2</v>
      </c>
      <c r="BT1322" s="41">
        <f t="shared" si="788"/>
        <v>0.8</v>
      </c>
      <c r="BU1322" s="41">
        <f t="shared" si="789"/>
        <v>4.5454545454545456E-2</v>
      </c>
      <c r="BV1322" s="41">
        <f t="shared" si="790"/>
        <v>0</v>
      </c>
      <c r="BW1322" s="41">
        <f t="shared" si="791"/>
        <v>1</v>
      </c>
      <c r="BX1322" s="41" t="str">
        <f t="shared" si="796"/>
        <v>2016Registered psychiatric nursesSaskatchewan</v>
      </c>
      <c r="BY1322" s="51">
        <f>VLOOKUP(BX1322,'%workplace'!$A$1:$F$381,6,FALSE)</f>
        <v>825</v>
      </c>
      <c r="BZ1322" s="32">
        <f t="shared" si="797"/>
        <v>0.26666666666666666</v>
      </c>
    </row>
    <row r="1323" spans="1:78" s="8" customFormat="1" hidden="1" x14ac:dyDescent="0.2">
      <c r="A1323" s="8" t="str">
        <f t="shared" si="795"/>
        <v>2016Registered psychiatric nursesSaskatchewanNursing home/long-term care</v>
      </c>
      <c r="B1323" s="8" t="s">
        <v>8</v>
      </c>
      <c r="C1323" s="8" t="s">
        <v>21</v>
      </c>
      <c r="D1323" s="8" t="s">
        <v>12</v>
      </c>
      <c r="E1323" s="8">
        <v>2016</v>
      </c>
      <c r="F1323" s="8">
        <v>193</v>
      </c>
      <c r="G1323" s="8">
        <v>23</v>
      </c>
      <c r="H1323" s="8">
        <v>0</v>
      </c>
      <c r="I1323" s="8">
        <v>21</v>
      </c>
      <c r="J1323" s="8">
        <v>10</v>
      </c>
      <c r="K1323" s="8">
        <v>5</v>
      </c>
      <c r="L1323" s="8">
        <v>20</v>
      </c>
      <c r="M1323" s="8">
        <v>42</v>
      </c>
      <c r="N1323" s="8">
        <v>44</v>
      </c>
      <c r="O1323" s="8">
        <v>31</v>
      </c>
      <c r="P1323" s="8">
        <v>23</v>
      </c>
      <c r="Q1323" s="8">
        <v>14</v>
      </c>
      <c r="R1323" s="8">
        <v>4</v>
      </c>
      <c r="S1323" s="8">
        <v>2</v>
      </c>
      <c r="T1323" s="8">
        <v>0</v>
      </c>
      <c r="U1323" s="8">
        <v>204</v>
      </c>
      <c r="V1323" s="8">
        <v>3</v>
      </c>
      <c r="W1323" s="8">
        <v>9</v>
      </c>
      <c r="X1323" s="8">
        <v>140</v>
      </c>
      <c r="Y1323" s="8">
        <v>52</v>
      </c>
      <c r="Z1323" s="8">
        <v>24</v>
      </c>
      <c r="AA1323" s="8">
        <v>0</v>
      </c>
      <c r="AB1323" s="8">
        <v>36</v>
      </c>
      <c r="AC1323" s="8">
        <v>2</v>
      </c>
      <c r="AD1323" s="8">
        <v>15</v>
      </c>
      <c r="AE1323" s="8">
        <v>163</v>
      </c>
      <c r="AF1323" s="8">
        <v>9</v>
      </c>
      <c r="AG1323" s="8">
        <v>196</v>
      </c>
      <c r="AH1323" s="8">
        <v>5</v>
      </c>
      <c r="AI1323" s="8">
        <v>0</v>
      </c>
      <c r="AJ1323" s="8">
        <v>62</v>
      </c>
      <c r="AK1323" s="8">
        <v>154</v>
      </c>
      <c r="AL1323" s="8">
        <v>6</v>
      </c>
      <c r="AM1323" s="8">
        <v>0</v>
      </c>
      <c r="AN1323" s="8">
        <v>216</v>
      </c>
      <c r="AO1323" s="41">
        <f t="shared" si="792"/>
        <v>0.89351851851851849</v>
      </c>
      <c r="AP1323" s="41">
        <f t="shared" si="793"/>
        <v>0.10648148148148148</v>
      </c>
      <c r="AQ1323" s="41">
        <f t="shared" si="794"/>
        <v>0</v>
      </c>
      <c r="AR1323" s="41">
        <f t="shared" si="760"/>
        <v>9.7222222222222224E-2</v>
      </c>
      <c r="AS1323" s="41">
        <f t="shared" si="761"/>
        <v>4.6296296296296294E-2</v>
      </c>
      <c r="AT1323" s="41">
        <f t="shared" si="762"/>
        <v>2.3148148148148147E-2</v>
      </c>
      <c r="AU1323" s="41">
        <f t="shared" si="763"/>
        <v>9.2592592592592587E-2</v>
      </c>
      <c r="AV1323" s="41">
        <f t="shared" si="764"/>
        <v>0.19444444444444445</v>
      </c>
      <c r="AW1323" s="41">
        <f t="shared" si="765"/>
        <v>0.20370370370370369</v>
      </c>
      <c r="AX1323" s="41">
        <f t="shared" si="766"/>
        <v>0.14351851851851852</v>
      </c>
      <c r="AY1323" s="41">
        <f t="shared" si="767"/>
        <v>0.10648148148148148</v>
      </c>
      <c r="AZ1323" s="41">
        <f t="shared" si="768"/>
        <v>6.4814814814814811E-2</v>
      </c>
      <c r="BA1323" s="41">
        <f t="shared" si="769"/>
        <v>1.8518518518518517E-2</v>
      </c>
      <c r="BB1323" s="41">
        <f t="shared" si="770"/>
        <v>9.2592592592592587E-3</v>
      </c>
      <c r="BC1323" s="41">
        <f t="shared" si="771"/>
        <v>0</v>
      </c>
      <c r="BD1323" s="41">
        <f t="shared" si="772"/>
        <v>0.94444444444444442</v>
      </c>
      <c r="BE1323" s="41">
        <f t="shared" si="773"/>
        <v>1.3888888888888888E-2</v>
      </c>
      <c r="BF1323" s="41">
        <f t="shared" si="774"/>
        <v>4.1666666666666664E-2</v>
      </c>
      <c r="BG1323" s="41">
        <f t="shared" si="775"/>
        <v>0.64814814814814814</v>
      </c>
      <c r="BH1323" s="41">
        <f t="shared" si="776"/>
        <v>0.24074074074074073</v>
      </c>
      <c r="BI1323" s="41">
        <f t="shared" si="777"/>
        <v>0.1111111111111111</v>
      </c>
      <c r="BJ1323" s="41">
        <f t="shared" si="778"/>
        <v>0</v>
      </c>
      <c r="BK1323" s="41">
        <f t="shared" si="779"/>
        <v>0.16666666666666666</v>
      </c>
      <c r="BL1323" s="41">
        <f t="shared" si="780"/>
        <v>9.2592592592592587E-3</v>
      </c>
      <c r="BM1323" s="41">
        <f t="shared" si="781"/>
        <v>6.9444444444444448E-2</v>
      </c>
      <c r="BN1323" s="41">
        <f t="shared" si="782"/>
        <v>0.75462962962962965</v>
      </c>
      <c r="BO1323" s="41">
        <f t="shared" si="783"/>
        <v>4.1666666666666664E-2</v>
      </c>
      <c r="BP1323" s="41">
        <f t="shared" si="784"/>
        <v>0.90740740740740744</v>
      </c>
      <c r="BQ1323" s="41">
        <f t="shared" si="785"/>
        <v>2.3148148148148147E-2</v>
      </c>
      <c r="BR1323" s="41">
        <f t="shared" si="786"/>
        <v>0</v>
      </c>
      <c r="BS1323" s="41">
        <f t="shared" si="787"/>
        <v>0.28703703703703703</v>
      </c>
      <c r="BT1323" s="41">
        <f t="shared" si="788"/>
        <v>0.71296296296296291</v>
      </c>
      <c r="BU1323" s="41">
        <f t="shared" si="789"/>
        <v>2.7777777777777776E-2</v>
      </c>
      <c r="BV1323" s="41">
        <f t="shared" si="790"/>
        <v>0</v>
      </c>
      <c r="BW1323" s="41">
        <f t="shared" si="791"/>
        <v>1</v>
      </c>
      <c r="BX1323" s="41" t="str">
        <f t="shared" si="796"/>
        <v>2016Registered psychiatric nursesSaskatchewan</v>
      </c>
      <c r="BY1323" s="51">
        <f>VLOOKUP(BX1323,'%workplace'!$A$1:$F$381,6,FALSE)</f>
        <v>825</v>
      </c>
      <c r="BZ1323" s="32">
        <f t="shared" si="797"/>
        <v>0.26181818181818184</v>
      </c>
    </row>
    <row r="1324" spans="1:78" s="8" customFormat="1" hidden="1" x14ac:dyDescent="0.2">
      <c r="A1324" s="8" t="str">
        <f t="shared" si="795"/>
        <v>2016Registered psychiatric nursesSaskatchewanHospital</v>
      </c>
      <c r="B1324" s="8" t="s">
        <v>8</v>
      </c>
      <c r="C1324" s="8" t="s">
        <v>21</v>
      </c>
      <c r="D1324" s="8" t="s">
        <v>10</v>
      </c>
      <c r="E1324" s="8">
        <v>2016</v>
      </c>
      <c r="F1324" s="8">
        <v>182</v>
      </c>
      <c r="G1324" s="8">
        <v>29</v>
      </c>
      <c r="H1324" s="8">
        <v>0</v>
      </c>
      <c r="I1324" s="8">
        <v>36</v>
      </c>
      <c r="J1324" s="8">
        <v>20</v>
      </c>
      <c r="K1324" s="8">
        <v>14</v>
      </c>
      <c r="L1324" s="8">
        <v>20</v>
      </c>
      <c r="M1324" s="8">
        <v>30</v>
      </c>
      <c r="N1324" s="8">
        <v>28</v>
      </c>
      <c r="O1324" s="8">
        <v>26</v>
      </c>
      <c r="P1324" s="8">
        <v>12</v>
      </c>
      <c r="Q1324" s="8">
        <v>11</v>
      </c>
      <c r="R1324" s="8">
        <v>5</v>
      </c>
      <c r="S1324" s="8">
        <v>9</v>
      </c>
      <c r="T1324" s="8">
        <v>0</v>
      </c>
      <c r="U1324" s="8">
        <v>197</v>
      </c>
      <c r="V1324" s="8">
        <v>2</v>
      </c>
      <c r="W1324" s="8">
        <v>12</v>
      </c>
      <c r="X1324" s="8">
        <v>151</v>
      </c>
      <c r="Y1324" s="8">
        <v>37</v>
      </c>
      <c r="Z1324" s="8">
        <v>23</v>
      </c>
      <c r="AA1324" s="8">
        <v>0</v>
      </c>
      <c r="AB1324" s="8">
        <v>20</v>
      </c>
      <c r="AC1324" s="8">
        <v>4</v>
      </c>
      <c r="AD1324" s="8">
        <v>14</v>
      </c>
      <c r="AE1324" s="8">
        <v>173</v>
      </c>
      <c r="AF1324" s="8">
        <v>5</v>
      </c>
      <c r="AG1324" s="8">
        <v>196</v>
      </c>
      <c r="AH1324" s="8">
        <v>3</v>
      </c>
      <c r="AI1324" s="8">
        <v>0</v>
      </c>
      <c r="AJ1324" s="8">
        <v>40</v>
      </c>
      <c r="AK1324" s="8">
        <v>171</v>
      </c>
      <c r="AL1324" s="8">
        <v>7</v>
      </c>
      <c r="AM1324" s="8">
        <v>0</v>
      </c>
      <c r="AN1324" s="8">
        <v>211</v>
      </c>
      <c r="AO1324" s="41">
        <f t="shared" si="792"/>
        <v>0.86255924170616116</v>
      </c>
      <c r="AP1324" s="41">
        <f t="shared" si="793"/>
        <v>0.13744075829383887</v>
      </c>
      <c r="AQ1324" s="41">
        <f t="shared" si="794"/>
        <v>0</v>
      </c>
      <c r="AR1324" s="41">
        <f t="shared" si="760"/>
        <v>0.17061611374407584</v>
      </c>
      <c r="AS1324" s="41">
        <f t="shared" si="761"/>
        <v>9.4786729857819899E-2</v>
      </c>
      <c r="AT1324" s="41">
        <f t="shared" si="762"/>
        <v>6.6350710900473939E-2</v>
      </c>
      <c r="AU1324" s="41">
        <f t="shared" si="763"/>
        <v>9.4786729857819899E-2</v>
      </c>
      <c r="AV1324" s="41">
        <f t="shared" si="764"/>
        <v>0.14218009478672985</v>
      </c>
      <c r="AW1324" s="41">
        <f t="shared" si="765"/>
        <v>0.13270142180094788</v>
      </c>
      <c r="AX1324" s="41">
        <f t="shared" si="766"/>
        <v>0.12322274881516587</v>
      </c>
      <c r="AY1324" s="41">
        <f t="shared" si="767"/>
        <v>5.6872037914691941E-2</v>
      </c>
      <c r="AZ1324" s="41">
        <f t="shared" si="768"/>
        <v>5.2132701421800945E-2</v>
      </c>
      <c r="BA1324" s="41">
        <f t="shared" si="769"/>
        <v>2.3696682464454975E-2</v>
      </c>
      <c r="BB1324" s="41">
        <f t="shared" si="770"/>
        <v>4.2654028436018961E-2</v>
      </c>
      <c r="BC1324" s="41">
        <f t="shared" si="771"/>
        <v>0</v>
      </c>
      <c r="BD1324" s="41">
        <f t="shared" si="772"/>
        <v>0.93364928909952605</v>
      </c>
      <c r="BE1324" s="41">
        <f t="shared" si="773"/>
        <v>9.4786729857819912E-3</v>
      </c>
      <c r="BF1324" s="41">
        <f t="shared" si="774"/>
        <v>5.6872037914691941E-2</v>
      </c>
      <c r="BG1324" s="41">
        <f t="shared" si="775"/>
        <v>0.71563981042654023</v>
      </c>
      <c r="BH1324" s="41">
        <f t="shared" si="776"/>
        <v>0.17535545023696683</v>
      </c>
      <c r="BI1324" s="41">
        <f t="shared" si="777"/>
        <v>0.10900473933649289</v>
      </c>
      <c r="BJ1324" s="41">
        <f t="shared" si="778"/>
        <v>0</v>
      </c>
      <c r="BK1324" s="41">
        <f t="shared" si="779"/>
        <v>9.4786729857819899E-2</v>
      </c>
      <c r="BL1324" s="41">
        <f t="shared" si="780"/>
        <v>1.8957345971563982E-2</v>
      </c>
      <c r="BM1324" s="41">
        <f t="shared" si="781"/>
        <v>6.6350710900473939E-2</v>
      </c>
      <c r="BN1324" s="41">
        <f t="shared" si="782"/>
        <v>0.81990521327014221</v>
      </c>
      <c r="BO1324" s="41">
        <f t="shared" si="783"/>
        <v>2.3696682464454975E-2</v>
      </c>
      <c r="BP1324" s="41">
        <f t="shared" si="784"/>
        <v>0.92890995260663511</v>
      </c>
      <c r="BQ1324" s="41">
        <f t="shared" si="785"/>
        <v>1.4218009478672985E-2</v>
      </c>
      <c r="BR1324" s="41">
        <f t="shared" si="786"/>
        <v>0</v>
      </c>
      <c r="BS1324" s="41">
        <f t="shared" si="787"/>
        <v>0.1895734597156398</v>
      </c>
      <c r="BT1324" s="41">
        <f t="shared" si="788"/>
        <v>0.81042654028436023</v>
      </c>
      <c r="BU1324" s="41">
        <f t="shared" si="789"/>
        <v>3.3175355450236969E-2</v>
      </c>
      <c r="BV1324" s="41">
        <f t="shared" si="790"/>
        <v>0</v>
      </c>
      <c r="BW1324" s="41">
        <f t="shared" si="791"/>
        <v>1</v>
      </c>
      <c r="BX1324" s="41" t="str">
        <f t="shared" si="796"/>
        <v>2016Registered psychiatric nursesSaskatchewan</v>
      </c>
      <c r="BY1324" s="51">
        <f>VLOOKUP(BX1324,'%workplace'!$A$1:$F$381,6,FALSE)</f>
        <v>825</v>
      </c>
      <c r="BZ1324" s="32">
        <f t="shared" si="797"/>
        <v>0.25575757575757574</v>
      </c>
    </row>
    <row r="1325" spans="1:78" s="8" customFormat="1" hidden="1" x14ac:dyDescent="0.2">
      <c r="A1325" s="8" t="str">
        <f t="shared" si="795"/>
        <v>2016Registered psychiatric nursesSaskatchewanOther places of work</v>
      </c>
      <c r="B1325" s="8" t="s">
        <v>8</v>
      </c>
      <c r="C1325" s="8" t="s">
        <v>21</v>
      </c>
      <c r="D1325" s="8" t="s">
        <v>13</v>
      </c>
      <c r="E1325" s="8">
        <v>2016</v>
      </c>
      <c r="F1325" s="8">
        <v>120</v>
      </c>
      <c r="G1325" s="8">
        <v>28</v>
      </c>
      <c r="H1325" s="8">
        <v>0</v>
      </c>
      <c r="I1325" s="8">
        <v>8</v>
      </c>
      <c r="J1325" s="8">
        <v>10</v>
      </c>
      <c r="K1325" s="8">
        <v>5</v>
      </c>
      <c r="L1325" s="8">
        <v>12</v>
      </c>
      <c r="M1325" s="8">
        <v>24</v>
      </c>
      <c r="N1325" s="8">
        <v>35</v>
      </c>
      <c r="O1325" s="8">
        <v>28</v>
      </c>
      <c r="P1325" s="8">
        <v>16</v>
      </c>
      <c r="Q1325" s="8">
        <v>9</v>
      </c>
      <c r="R1325" s="8">
        <v>1</v>
      </c>
      <c r="S1325" s="8">
        <v>0</v>
      </c>
      <c r="T1325" s="8">
        <v>0</v>
      </c>
      <c r="U1325" s="8">
        <v>136</v>
      </c>
      <c r="V1325" s="8">
        <v>3</v>
      </c>
      <c r="W1325" s="8">
        <v>9</v>
      </c>
      <c r="X1325" s="8">
        <v>111</v>
      </c>
      <c r="Y1325" s="8">
        <v>23</v>
      </c>
      <c r="Z1325" s="8">
        <v>14</v>
      </c>
      <c r="AA1325" s="8">
        <v>0</v>
      </c>
      <c r="AB1325" s="8">
        <v>17</v>
      </c>
      <c r="AC1325" s="8">
        <v>2</v>
      </c>
      <c r="AD1325" s="8">
        <v>43</v>
      </c>
      <c r="AE1325" s="8">
        <v>86</v>
      </c>
      <c r="AF1325" s="8">
        <v>9</v>
      </c>
      <c r="AG1325" s="8">
        <v>103</v>
      </c>
      <c r="AH1325" s="8">
        <v>30</v>
      </c>
      <c r="AI1325" s="8">
        <v>0</v>
      </c>
      <c r="AJ1325" s="8">
        <v>11</v>
      </c>
      <c r="AK1325" s="8">
        <v>137</v>
      </c>
      <c r="AL1325" s="8">
        <v>6</v>
      </c>
      <c r="AM1325" s="8">
        <v>0</v>
      </c>
      <c r="AN1325" s="8">
        <v>148</v>
      </c>
      <c r="AO1325" s="41">
        <f t="shared" si="792"/>
        <v>0.81081081081081086</v>
      </c>
      <c r="AP1325" s="41">
        <f t="shared" si="793"/>
        <v>0.1891891891891892</v>
      </c>
      <c r="AQ1325" s="41">
        <f t="shared" si="794"/>
        <v>0</v>
      </c>
      <c r="AR1325" s="41">
        <f t="shared" si="760"/>
        <v>5.4054054054054057E-2</v>
      </c>
      <c r="AS1325" s="41">
        <f t="shared" si="761"/>
        <v>6.7567567567567571E-2</v>
      </c>
      <c r="AT1325" s="41">
        <f t="shared" si="762"/>
        <v>3.3783783783783786E-2</v>
      </c>
      <c r="AU1325" s="41">
        <f t="shared" si="763"/>
        <v>8.1081081081081086E-2</v>
      </c>
      <c r="AV1325" s="41">
        <f t="shared" si="764"/>
        <v>0.16216216216216217</v>
      </c>
      <c r="AW1325" s="41">
        <f t="shared" si="765"/>
        <v>0.23648648648648649</v>
      </c>
      <c r="AX1325" s="41">
        <f t="shared" si="766"/>
        <v>0.1891891891891892</v>
      </c>
      <c r="AY1325" s="41">
        <f t="shared" si="767"/>
        <v>0.10810810810810811</v>
      </c>
      <c r="AZ1325" s="41">
        <f t="shared" si="768"/>
        <v>6.0810810810810814E-2</v>
      </c>
      <c r="BA1325" s="41">
        <f t="shared" si="769"/>
        <v>6.7567567567567571E-3</v>
      </c>
      <c r="BB1325" s="41">
        <f t="shared" si="770"/>
        <v>0</v>
      </c>
      <c r="BC1325" s="41">
        <f t="shared" si="771"/>
        <v>0</v>
      </c>
      <c r="BD1325" s="41">
        <f t="shared" si="772"/>
        <v>0.91891891891891897</v>
      </c>
      <c r="BE1325" s="41">
        <f t="shared" si="773"/>
        <v>2.0270270270270271E-2</v>
      </c>
      <c r="BF1325" s="41">
        <f t="shared" si="774"/>
        <v>6.0810810810810814E-2</v>
      </c>
      <c r="BG1325" s="41">
        <f t="shared" si="775"/>
        <v>0.75</v>
      </c>
      <c r="BH1325" s="41">
        <f t="shared" si="776"/>
        <v>0.1554054054054054</v>
      </c>
      <c r="BI1325" s="41">
        <f t="shared" si="777"/>
        <v>9.45945945945946E-2</v>
      </c>
      <c r="BJ1325" s="41">
        <f t="shared" si="778"/>
        <v>0</v>
      </c>
      <c r="BK1325" s="41">
        <f t="shared" si="779"/>
        <v>0.11486486486486487</v>
      </c>
      <c r="BL1325" s="41">
        <f t="shared" si="780"/>
        <v>1.3513513513513514E-2</v>
      </c>
      <c r="BM1325" s="41">
        <f t="shared" si="781"/>
        <v>0.29054054054054052</v>
      </c>
      <c r="BN1325" s="41">
        <f t="shared" si="782"/>
        <v>0.58108108108108103</v>
      </c>
      <c r="BO1325" s="41">
        <f t="shared" si="783"/>
        <v>6.0810810810810814E-2</v>
      </c>
      <c r="BP1325" s="41">
        <f t="shared" si="784"/>
        <v>0.69594594594594594</v>
      </c>
      <c r="BQ1325" s="41">
        <f t="shared" si="785"/>
        <v>0.20270270270270271</v>
      </c>
      <c r="BR1325" s="41">
        <f t="shared" si="786"/>
        <v>0</v>
      </c>
      <c r="BS1325" s="41">
        <f t="shared" si="787"/>
        <v>7.4324324324324328E-2</v>
      </c>
      <c r="BT1325" s="41">
        <f t="shared" si="788"/>
        <v>0.92567567567567566</v>
      </c>
      <c r="BU1325" s="41">
        <f t="shared" si="789"/>
        <v>4.0540540540540543E-2</v>
      </c>
      <c r="BV1325" s="41">
        <f t="shared" si="790"/>
        <v>0</v>
      </c>
      <c r="BW1325" s="41">
        <f t="shared" si="791"/>
        <v>1</v>
      </c>
      <c r="BX1325" s="41" t="str">
        <f t="shared" si="796"/>
        <v>2016Registered psychiatric nursesSaskatchewan</v>
      </c>
      <c r="BY1325" s="51">
        <f>VLOOKUP(BX1325,'%workplace'!$A$1:$F$381,6,FALSE)</f>
        <v>825</v>
      </c>
      <c r="BZ1325" s="32">
        <f t="shared" si="797"/>
        <v>0.17939393939393938</v>
      </c>
    </row>
    <row r="1326" spans="1:78" s="8" customFormat="1" hidden="1" x14ac:dyDescent="0.2">
      <c r="A1326" s="8" t="str">
        <f t="shared" si="795"/>
        <v>2016Registered psychiatric nursesSaskatchewanUnknown places of work</v>
      </c>
      <c r="B1326" s="8" t="s">
        <v>8</v>
      </c>
      <c r="C1326" s="8" t="s">
        <v>21</v>
      </c>
      <c r="D1326" s="8" t="s">
        <v>49</v>
      </c>
      <c r="E1326" s="8">
        <v>2016</v>
      </c>
      <c r="F1326" s="8">
        <v>24</v>
      </c>
      <c r="G1326" s="8">
        <v>6</v>
      </c>
      <c r="H1326" s="8">
        <v>0</v>
      </c>
      <c r="I1326" s="8">
        <v>1</v>
      </c>
      <c r="J1326" s="8">
        <v>1</v>
      </c>
      <c r="K1326" s="8">
        <v>0</v>
      </c>
      <c r="L1326" s="8">
        <v>3</v>
      </c>
      <c r="M1326" s="8">
        <v>6</v>
      </c>
      <c r="N1326" s="8">
        <v>8</v>
      </c>
      <c r="O1326" s="8">
        <v>2</v>
      </c>
      <c r="P1326" s="8">
        <v>5</v>
      </c>
      <c r="Q1326" s="8">
        <v>2</v>
      </c>
      <c r="R1326" s="8">
        <v>1</v>
      </c>
      <c r="S1326" s="8">
        <v>1</v>
      </c>
      <c r="T1326" s="8">
        <v>0</v>
      </c>
      <c r="U1326" s="8">
        <v>29</v>
      </c>
      <c r="V1326" s="8">
        <v>0</v>
      </c>
      <c r="W1326" s="8">
        <v>1</v>
      </c>
      <c r="X1326" s="8">
        <v>15</v>
      </c>
      <c r="Y1326" s="8">
        <v>9</v>
      </c>
      <c r="Z1326" s="8">
        <v>5</v>
      </c>
      <c r="AA1326" s="8">
        <v>1</v>
      </c>
      <c r="AB1326" s="8">
        <v>5</v>
      </c>
      <c r="AC1326" s="8">
        <v>9</v>
      </c>
      <c r="AD1326" s="8">
        <v>4</v>
      </c>
      <c r="AE1326" s="8">
        <v>12</v>
      </c>
      <c r="AF1326" s="8">
        <v>3</v>
      </c>
      <c r="AG1326" s="8">
        <v>15</v>
      </c>
      <c r="AH1326" s="8">
        <v>2</v>
      </c>
      <c r="AI1326" s="8">
        <v>0</v>
      </c>
      <c r="AJ1326" s="8">
        <v>5</v>
      </c>
      <c r="AK1326" s="8">
        <v>24</v>
      </c>
      <c r="AL1326" s="8">
        <v>10</v>
      </c>
      <c r="AM1326" s="8">
        <v>1</v>
      </c>
      <c r="AN1326" s="8">
        <v>30</v>
      </c>
      <c r="AO1326" s="41">
        <f t="shared" si="792"/>
        <v>0.8</v>
      </c>
      <c r="AP1326" s="41">
        <f t="shared" si="793"/>
        <v>0.2</v>
      </c>
      <c r="AQ1326" s="41">
        <f t="shared" si="794"/>
        <v>0</v>
      </c>
      <c r="AR1326" s="41">
        <f t="shared" si="760"/>
        <v>3.3333333333333333E-2</v>
      </c>
      <c r="AS1326" s="41">
        <f t="shared" si="761"/>
        <v>3.3333333333333333E-2</v>
      </c>
      <c r="AT1326" s="41">
        <f t="shared" si="762"/>
        <v>0</v>
      </c>
      <c r="AU1326" s="41">
        <f t="shared" si="763"/>
        <v>0.1</v>
      </c>
      <c r="AV1326" s="41">
        <f t="shared" si="764"/>
        <v>0.2</v>
      </c>
      <c r="AW1326" s="41">
        <f t="shared" si="765"/>
        <v>0.26666666666666666</v>
      </c>
      <c r="AX1326" s="41">
        <f t="shared" si="766"/>
        <v>6.6666666666666666E-2</v>
      </c>
      <c r="AY1326" s="41">
        <f t="shared" si="767"/>
        <v>0.16666666666666666</v>
      </c>
      <c r="AZ1326" s="41">
        <f t="shared" si="768"/>
        <v>6.6666666666666666E-2</v>
      </c>
      <c r="BA1326" s="41">
        <f t="shared" si="769"/>
        <v>3.3333333333333333E-2</v>
      </c>
      <c r="BB1326" s="41">
        <f t="shared" si="770"/>
        <v>3.3333333333333333E-2</v>
      </c>
      <c r="BC1326" s="41">
        <f t="shared" si="771"/>
        <v>0</v>
      </c>
      <c r="BD1326" s="41">
        <f t="shared" si="772"/>
        <v>0.96666666666666667</v>
      </c>
      <c r="BE1326" s="41">
        <f t="shared" si="773"/>
        <v>0</v>
      </c>
      <c r="BF1326" s="41">
        <f t="shared" si="774"/>
        <v>3.3333333333333333E-2</v>
      </c>
      <c r="BG1326" s="41">
        <f t="shared" si="775"/>
        <v>0.5</v>
      </c>
      <c r="BH1326" s="41">
        <f t="shared" si="776"/>
        <v>0.3</v>
      </c>
      <c r="BI1326" s="41">
        <f t="shared" si="777"/>
        <v>0.16666666666666666</v>
      </c>
      <c r="BJ1326" s="41">
        <f t="shared" si="778"/>
        <v>3.3333333333333333E-2</v>
      </c>
      <c r="BK1326" s="41">
        <f t="shared" si="779"/>
        <v>0.16666666666666666</v>
      </c>
      <c r="BL1326" s="41">
        <f t="shared" si="780"/>
        <v>0.3</v>
      </c>
      <c r="BM1326" s="41">
        <f t="shared" si="781"/>
        <v>0.13333333333333333</v>
      </c>
      <c r="BN1326" s="41">
        <f t="shared" si="782"/>
        <v>0.4</v>
      </c>
      <c r="BO1326" s="41">
        <f t="shared" si="783"/>
        <v>0.1</v>
      </c>
      <c r="BP1326" s="41">
        <f t="shared" si="784"/>
        <v>0.5</v>
      </c>
      <c r="BQ1326" s="41">
        <f t="shared" si="785"/>
        <v>6.6666666666666666E-2</v>
      </c>
      <c r="BR1326" s="41">
        <f t="shared" si="786"/>
        <v>0</v>
      </c>
      <c r="BS1326" s="41">
        <f t="shared" si="787"/>
        <v>0.16666666666666666</v>
      </c>
      <c r="BT1326" s="41">
        <f t="shared" si="788"/>
        <v>0.8</v>
      </c>
      <c r="BU1326" s="41">
        <f t="shared" si="789"/>
        <v>0.33333333333333331</v>
      </c>
      <c r="BV1326" s="41">
        <f t="shared" si="790"/>
        <v>3.3333333333333333E-2</v>
      </c>
      <c r="BW1326" s="41">
        <f t="shared" si="791"/>
        <v>1</v>
      </c>
      <c r="BX1326" s="41" t="str">
        <f t="shared" si="796"/>
        <v>2016Registered psychiatric nursesSaskatchewan</v>
      </c>
      <c r="BY1326" s="51">
        <f>VLOOKUP(BX1326,'%workplace'!$A$1:$F$381,6,FALSE)</f>
        <v>825</v>
      </c>
      <c r="BZ1326" s="32">
        <f t="shared" si="797"/>
        <v>3.6363636363636362E-2</v>
      </c>
    </row>
    <row r="1327" spans="1:78" s="8" customFormat="1" hidden="1" x14ac:dyDescent="0.2">
      <c r="A1327" s="8" t="str">
        <f t="shared" si="795"/>
        <v>2016Registered psychiatric nursesAlbertaAll places of work</v>
      </c>
      <c r="B1327" s="8" t="s">
        <v>8</v>
      </c>
      <c r="C1327" s="8" t="s">
        <v>22</v>
      </c>
      <c r="D1327" s="8" t="s">
        <v>9</v>
      </c>
      <c r="E1327" s="8">
        <v>2016</v>
      </c>
      <c r="F1327" s="8">
        <v>979</v>
      </c>
      <c r="G1327" s="8">
        <v>286</v>
      </c>
      <c r="H1327" s="8">
        <v>0</v>
      </c>
      <c r="I1327" s="8">
        <v>138</v>
      </c>
      <c r="J1327" s="8">
        <v>125</v>
      </c>
      <c r="K1327" s="8">
        <v>136</v>
      </c>
      <c r="L1327" s="8">
        <v>93</v>
      </c>
      <c r="M1327" s="8">
        <v>155</v>
      </c>
      <c r="N1327" s="8">
        <v>214</v>
      </c>
      <c r="O1327" s="8">
        <v>173</v>
      </c>
      <c r="P1327" s="8">
        <v>109</v>
      </c>
      <c r="Q1327" s="8">
        <v>63</v>
      </c>
      <c r="R1327" s="8">
        <v>20</v>
      </c>
      <c r="S1327" s="8">
        <v>39</v>
      </c>
      <c r="T1327" s="8">
        <v>0</v>
      </c>
      <c r="U1327" s="8">
        <v>1150</v>
      </c>
      <c r="V1327" s="8">
        <v>115</v>
      </c>
      <c r="W1327" s="8">
        <v>0</v>
      </c>
      <c r="X1327" s="8">
        <v>669</v>
      </c>
      <c r="Y1327" s="8">
        <v>443</v>
      </c>
      <c r="Z1327" s="8">
        <v>153</v>
      </c>
      <c r="AA1327" s="8">
        <v>0</v>
      </c>
      <c r="AB1327" s="8">
        <v>106</v>
      </c>
      <c r="AC1327" s="8">
        <v>0</v>
      </c>
      <c r="AD1327" s="8">
        <v>131</v>
      </c>
      <c r="AE1327" s="8">
        <v>1028</v>
      </c>
      <c r="AF1327" s="8">
        <v>127</v>
      </c>
      <c r="AG1327" s="8">
        <v>1084</v>
      </c>
      <c r="AH1327" s="8">
        <v>28</v>
      </c>
      <c r="AI1327" s="8">
        <v>8</v>
      </c>
      <c r="AJ1327" s="8">
        <v>335</v>
      </c>
      <c r="AK1327" s="8">
        <v>930</v>
      </c>
      <c r="AL1327" s="8">
        <v>18</v>
      </c>
      <c r="AM1327" s="8">
        <v>0</v>
      </c>
      <c r="AN1327" s="8">
        <v>1265</v>
      </c>
      <c r="AO1327" s="41">
        <f t="shared" si="792"/>
        <v>0.77391304347826084</v>
      </c>
      <c r="AP1327" s="41">
        <f t="shared" si="793"/>
        <v>0.22608695652173913</v>
      </c>
      <c r="AQ1327" s="41">
        <f t="shared" si="794"/>
        <v>0</v>
      </c>
      <c r="AR1327" s="41">
        <f t="shared" si="760"/>
        <v>0.10909090909090909</v>
      </c>
      <c r="AS1327" s="41">
        <f t="shared" si="761"/>
        <v>9.8814229249011856E-2</v>
      </c>
      <c r="AT1327" s="41">
        <f t="shared" si="762"/>
        <v>0.10750988142292491</v>
      </c>
      <c r="AU1327" s="41">
        <f t="shared" si="763"/>
        <v>7.3517786561264828E-2</v>
      </c>
      <c r="AV1327" s="41">
        <f t="shared" si="764"/>
        <v>0.1225296442687747</v>
      </c>
      <c r="AW1327" s="41">
        <f t="shared" si="765"/>
        <v>0.1691699604743083</v>
      </c>
      <c r="AX1327" s="41">
        <f t="shared" si="766"/>
        <v>0.1367588932806324</v>
      </c>
      <c r="AY1327" s="41">
        <f t="shared" si="767"/>
        <v>8.6166007905138342E-2</v>
      </c>
      <c r="AZ1327" s="41">
        <f t="shared" si="768"/>
        <v>4.9802371541501973E-2</v>
      </c>
      <c r="BA1327" s="41">
        <f t="shared" si="769"/>
        <v>1.5810276679841896E-2</v>
      </c>
      <c r="BB1327" s="41">
        <f t="shared" si="770"/>
        <v>3.0830039525691699E-2</v>
      </c>
      <c r="BC1327" s="41">
        <f t="shared" si="771"/>
        <v>0</v>
      </c>
      <c r="BD1327" s="41">
        <f t="shared" si="772"/>
        <v>0.90909090909090906</v>
      </c>
      <c r="BE1327" s="41">
        <f t="shared" si="773"/>
        <v>9.0909090909090912E-2</v>
      </c>
      <c r="BF1327" s="41">
        <f t="shared" si="774"/>
        <v>0</v>
      </c>
      <c r="BG1327" s="41">
        <f t="shared" si="775"/>
        <v>0.52885375494071152</v>
      </c>
      <c r="BH1327" s="41">
        <f t="shared" si="776"/>
        <v>0.350197628458498</v>
      </c>
      <c r="BI1327" s="41">
        <f t="shared" si="777"/>
        <v>0.12094861660079051</v>
      </c>
      <c r="BJ1327" s="41">
        <f t="shared" si="778"/>
        <v>0</v>
      </c>
      <c r="BK1327" s="41">
        <f t="shared" si="779"/>
        <v>8.3794466403162057E-2</v>
      </c>
      <c r="BL1327" s="41">
        <f t="shared" si="780"/>
        <v>0</v>
      </c>
      <c r="BM1327" s="41">
        <f t="shared" si="781"/>
        <v>0.10355731225296443</v>
      </c>
      <c r="BN1327" s="41">
        <f t="shared" si="782"/>
        <v>0.81264822134387349</v>
      </c>
      <c r="BO1327" s="41">
        <f t="shared" si="783"/>
        <v>0.10039525691699605</v>
      </c>
      <c r="BP1327" s="41">
        <f t="shared" si="784"/>
        <v>0.85691699604743088</v>
      </c>
      <c r="BQ1327" s="41">
        <f t="shared" si="785"/>
        <v>2.2134387351778657E-2</v>
      </c>
      <c r="BR1327" s="41">
        <f t="shared" si="786"/>
        <v>6.3241106719367588E-3</v>
      </c>
      <c r="BS1327" s="41">
        <f t="shared" si="787"/>
        <v>0.2648221343873518</v>
      </c>
      <c r="BT1327" s="41">
        <f t="shared" si="788"/>
        <v>0.7351778656126482</v>
      </c>
      <c r="BU1327" s="41">
        <f t="shared" si="789"/>
        <v>1.4229249011857707E-2</v>
      </c>
      <c r="BV1327" s="41">
        <f t="shared" si="790"/>
        <v>0</v>
      </c>
      <c r="BW1327" s="41">
        <f t="shared" si="791"/>
        <v>1</v>
      </c>
      <c r="BX1327" s="41" t="str">
        <f t="shared" si="796"/>
        <v>2016Registered psychiatric nursesAlberta</v>
      </c>
      <c r="BY1327" s="51">
        <f>VLOOKUP(BX1327,'%workplace'!$A$1:$F$381,6,FALSE)</f>
        <v>1265</v>
      </c>
      <c r="BZ1327" s="32">
        <f t="shared" si="797"/>
        <v>1</v>
      </c>
    </row>
    <row r="1328" spans="1:78" s="8" customFormat="1" hidden="1" x14ac:dyDescent="0.2">
      <c r="A1328" s="8" t="str">
        <f t="shared" si="795"/>
        <v>2016Registered psychiatric nursesAlbertaCommunity health</v>
      </c>
      <c r="B1328" s="8" t="s">
        <v>8</v>
      </c>
      <c r="C1328" s="8" t="s">
        <v>22</v>
      </c>
      <c r="D1328" s="8" t="s">
        <v>11</v>
      </c>
      <c r="E1328" s="8">
        <v>2016</v>
      </c>
      <c r="F1328" s="8">
        <v>269</v>
      </c>
      <c r="G1328" s="8">
        <v>68</v>
      </c>
      <c r="H1328" s="8">
        <v>0</v>
      </c>
      <c r="I1328" s="8">
        <v>22</v>
      </c>
      <c r="J1328" s="8">
        <v>33</v>
      </c>
      <c r="K1328" s="8">
        <v>35</v>
      </c>
      <c r="L1328" s="8">
        <v>26</v>
      </c>
      <c r="M1328" s="8">
        <v>50</v>
      </c>
      <c r="N1328" s="8">
        <v>66</v>
      </c>
      <c r="O1328" s="8">
        <v>52</v>
      </c>
      <c r="P1328" s="8">
        <v>34</v>
      </c>
      <c r="Q1328" s="8">
        <v>6</v>
      </c>
      <c r="R1328" s="8">
        <v>5</v>
      </c>
      <c r="S1328" s="8">
        <v>8</v>
      </c>
      <c r="T1328" s="8">
        <v>0</v>
      </c>
      <c r="U1328" s="8">
        <v>305</v>
      </c>
      <c r="V1328" s="8">
        <v>32</v>
      </c>
      <c r="W1328" s="8">
        <v>0</v>
      </c>
      <c r="X1328" s="8">
        <v>230</v>
      </c>
      <c r="Y1328" s="8">
        <v>82</v>
      </c>
      <c r="Z1328" s="8">
        <v>25</v>
      </c>
      <c r="AA1328" s="8">
        <v>0</v>
      </c>
      <c r="AB1328" s="8">
        <v>25</v>
      </c>
      <c r="AC1328" s="8">
        <v>0</v>
      </c>
      <c r="AD1328" s="8">
        <v>44</v>
      </c>
      <c r="AE1328" s="8">
        <v>268</v>
      </c>
      <c r="AF1328" s="8">
        <v>33</v>
      </c>
      <c r="AG1328" s="8">
        <v>284</v>
      </c>
      <c r="AH1328" s="8">
        <v>3</v>
      </c>
      <c r="AI1328" s="8">
        <v>0</v>
      </c>
      <c r="AJ1328" s="8">
        <v>77</v>
      </c>
      <c r="AK1328" s="8">
        <v>260</v>
      </c>
      <c r="AL1328" s="8">
        <v>17</v>
      </c>
      <c r="AM1328" s="8">
        <v>0</v>
      </c>
      <c r="AN1328" s="8">
        <v>337</v>
      </c>
      <c r="AO1328" s="41">
        <f t="shared" si="792"/>
        <v>0.79821958456973297</v>
      </c>
      <c r="AP1328" s="41">
        <f t="shared" si="793"/>
        <v>0.20178041543026706</v>
      </c>
      <c r="AQ1328" s="41">
        <f t="shared" si="794"/>
        <v>0</v>
      </c>
      <c r="AR1328" s="41">
        <f t="shared" si="760"/>
        <v>6.5281899109792291E-2</v>
      </c>
      <c r="AS1328" s="41">
        <f t="shared" si="761"/>
        <v>9.7922848664688422E-2</v>
      </c>
      <c r="AT1328" s="41">
        <f t="shared" si="762"/>
        <v>0.10385756676557864</v>
      </c>
      <c r="AU1328" s="41">
        <f t="shared" si="763"/>
        <v>7.71513353115727E-2</v>
      </c>
      <c r="AV1328" s="41">
        <f t="shared" si="764"/>
        <v>0.14836795252225518</v>
      </c>
      <c r="AW1328" s="41">
        <f t="shared" si="765"/>
        <v>0.19584569732937684</v>
      </c>
      <c r="AX1328" s="41">
        <f t="shared" si="766"/>
        <v>0.1543026706231454</v>
      </c>
      <c r="AY1328" s="41">
        <f t="shared" si="767"/>
        <v>0.10089020771513353</v>
      </c>
      <c r="AZ1328" s="41">
        <f t="shared" si="768"/>
        <v>1.7804154302670624E-2</v>
      </c>
      <c r="BA1328" s="41">
        <f t="shared" si="769"/>
        <v>1.483679525222552E-2</v>
      </c>
      <c r="BB1328" s="41">
        <f t="shared" si="770"/>
        <v>2.3738872403560832E-2</v>
      </c>
      <c r="BC1328" s="41">
        <f t="shared" si="771"/>
        <v>0</v>
      </c>
      <c r="BD1328" s="41">
        <f t="shared" si="772"/>
        <v>0.90504451038575673</v>
      </c>
      <c r="BE1328" s="41">
        <f t="shared" si="773"/>
        <v>9.4955489614243327E-2</v>
      </c>
      <c r="BF1328" s="41">
        <f t="shared" si="774"/>
        <v>0</v>
      </c>
      <c r="BG1328" s="41">
        <f t="shared" si="775"/>
        <v>0.68249258160237392</v>
      </c>
      <c r="BH1328" s="41">
        <f t="shared" si="776"/>
        <v>0.24332344213649851</v>
      </c>
      <c r="BI1328" s="41">
        <f t="shared" si="777"/>
        <v>7.418397626112759E-2</v>
      </c>
      <c r="BJ1328" s="41">
        <f t="shared" si="778"/>
        <v>0</v>
      </c>
      <c r="BK1328" s="41">
        <f t="shared" si="779"/>
        <v>7.418397626112759E-2</v>
      </c>
      <c r="BL1328" s="41">
        <f t="shared" si="780"/>
        <v>0</v>
      </c>
      <c r="BM1328" s="41">
        <f t="shared" si="781"/>
        <v>0.13056379821958458</v>
      </c>
      <c r="BN1328" s="41">
        <f t="shared" si="782"/>
        <v>0.79525222551928787</v>
      </c>
      <c r="BO1328" s="41">
        <f t="shared" si="783"/>
        <v>9.7922848664688422E-2</v>
      </c>
      <c r="BP1328" s="41">
        <f t="shared" si="784"/>
        <v>0.84272997032640951</v>
      </c>
      <c r="BQ1328" s="41">
        <f t="shared" si="785"/>
        <v>8.9020771513353119E-3</v>
      </c>
      <c r="BR1328" s="41">
        <f t="shared" si="786"/>
        <v>0</v>
      </c>
      <c r="BS1328" s="41">
        <f t="shared" si="787"/>
        <v>0.228486646884273</v>
      </c>
      <c r="BT1328" s="41">
        <f t="shared" si="788"/>
        <v>0.771513353115727</v>
      </c>
      <c r="BU1328" s="41">
        <f t="shared" si="789"/>
        <v>5.0445103857566766E-2</v>
      </c>
      <c r="BV1328" s="41">
        <f t="shared" si="790"/>
        <v>0</v>
      </c>
      <c r="BW1328" s="41">
        <f t="shared" si="791"/>
        <v>1</v>
      </c>
      <c r="BX1328" s="41" t="str">
        <f t="shared" si="796"/>
        <v>2016Registered psychiatric nursesAlberta</v>
      </c>
      <c r="BY1328" s="51">
        <f>VLOOKUP(BX1328,'%workplace'!$A$1:$F$381,6,FALSE)</f>
        <v>1265</v>
      </c>
      <c r="BZ1328" s="32">
        <f t="shared" si="797"/>
        <v>0.26640316205533598</v>
      </c>
    </row>
    <row r="1329" spans="1:78" s="8" customFormat="1" hidden="1" x14ac:dyDescent="0.2">
      <c r="A1329" s="8" t="str">
        <f t="shared" si="795"/>
        <v>2016Registered psychiatric nursesAlbertaNursing home/long-term care</v>
      </c>
      <c r="B1329" s="8" t="s">
        <v>8</v>
      </c>
      <c r="C1329" s="8" t="s">
        <v>22</v>
      </c>
      <c r="D1329" s="8" t="s">
        <v>12</v>
      </c>
      <c r="E1329" s="8">
        <v>2016</v>
      </c>
      <c r="F1329" s="8">
        <v>75</v>
      </c>
      <c r="G1329" s="8">
        <v>15</v>
      </c>
      <c r="H1329" s="8">
        <v>0</v>
      </c>
      <c r="I1329" s="8">
        <v>4</v>
      </c>
      <c r="J1329" s="8">
        <v>5</v>
      </c>
      <c r="K1329" s="8">
        <v>6</v>
      </c>
      <c r="L1329" s="8">
        <v>5</v>
      </c>
      <c r="M1329" s="8">
        <v>12</v>
      </c>
      <c r="N1329" s="8">
        <v>15</v>
      </c>
      <c r="O1329" s="8">
        <v>15</v>
      </c>
      <c r="P1329" s="8">
        <v>8</v>
      </c>
      <c r="Q1329" s="8">
        <v>14</v>
      </c>
      <c r="R1329" s="8">
        <v>5</v>
      </c>
      <c r="S1329" s="8">
        <v>1</v>
      </c>
      <c r="T1329" s="8">
        <v>0</v>
      </c>
      <c r="U1329" s="8">
        <v>77</v>
      </c>
      <c r="V1329" s="8">
        <v>13</v>
      </c>
      <c r="W1329" s="8">
        <v>0</v>
      </c>
      <c r="X1329" s="8">
        <v>41</v>
      </c>
      <c r="Y1329" s="8">
        <v>32</v>
      </c>
      <c r="Z1329" s="8">
        <v>17</v>
      </c>
      <c r="AA1329" s="8">
        <v>0</v>
      </c>
      <c r="AB1329" s="8">
        <v>18</v>
      </c>
      <c r="AC1329" s="8">
        <v>0</v>
      </c>
      <c r="AD1329" s="8">
        <v>16</v>
      </c>
      <c r="AE1329" s="8">
        <v>56</v>
      </c>
      <c r="AF1329" s="8">
        <v>7</v>
      </c>
      <c r="AG1329" s="8">
        <v>81</v>
      </c>
      <c r="AH1329" s="8">
        <v>1</v>
      </c>
      <c r="AI1329" s="8">
        <v>0</v>
      </c>
      <c r="AJ1329" s="8">
        <v>34</v>
      </c>
      <c r="AK1329" s="8">
        <v>56</v>
      </c>
      <c r="AL1329" s="8">
        <v>1</v>
      </c>
      <c r="AM1329" s="8">
        <v>0</v>
      </c>
      <c r="AN1329" s="8">
        <v>90</v>
      </c>
      <c r="AO1329" s="41">
        <f t="shared" si="792"/>
        <v>0.83333333333333337</v>
      </c>
      <c r="AP1329" s="41">
        <f t="shared" si="793"/>
        <v>0.16666666666666666</v>
      </c>
      <c r="AQ1329" s="41">
        <f t="shared" si="794"/>
        <v>0</v>
      </c>
      <c r="AR1329" s="41">
        <f t="shared" si="760"/>
        <v>4.4444444444444446E-2</v>
      </c>
      <c r="AS1329" s="41">
        <f t="shared" si="761"/>
        <v>5.5555555555555552E-2</v>
      </c>
      <c r="AT1329" s="41">
        <f t="shared" si="762"/>
        <v>6.6666666666666666E-2</v>
      </c>
      <c r="AU1329" s="41">
        <f t="shared" si="763"/>
        <v>5.5555555555555552E-2</v>
      </c>
      <c r="AV1329" s="41">
        <f t="shared" si="764"/>
        <v>0.13333333333333333</v>
      </c>
      <c r="AW1329" s="41">
        <f t="shared" si="765"/>
        <v>0.16666666666666666</v>
      </c>
      <c r="AX1329" s="41">
        <f t="shared" si="766"/>
        <v>0.16666666666666666</v>
      </c>
      <c r="AY1329" s="41">
        <f t="shared" si="767"/>
        <v>8.8888888888888892E-2</v>
      </c>
      <c r="AZ1329" s="41">
        <f t="shared" si="768"/>
        <v>0.15555555555555556</v>
      </c>
      <c r="BA1329" s="41">
        <f t="shared" si="769"/>
        <v>5.5555555555555552E-2</v>
      </c>
      <c r="BB1329" s="41">
        <f t="shared" si="770"/>
        <v>1.1111111111111112E-2</v>
      </c>
      <c r="BC1329" s="41">
        <f t="shared" si="771"/>
        <v>0</v>
      </c>
      <c r="BD1329" s="41">
        <f t="shared" si="772"/>
        <v>0.85555555555555551</v>
      </c>
      <c r="BE1329" s="41">
        <f t="shared" si="773"/>
        <v>0.14444444444444443</v>
      </c>
      <c r="BF1329" s="41">
        <f t="shared" si="774"/>
        <v>0</v>
      </c>
      <c r="BG1329" s="41">
        <f t="shared" si="775"/>
        <v>0.45555555555555555</v>
      </c>
      <c r="BH1329" s="41">
        <f t="shared" si="776"/>
        <v>0.35555555555555557</v>
      </c>
      <c r="BI1329" s="41">
        <f t="shared" si="777"/>
        <v>0.18888888888888888</v>
      </c>
      <c r="BJ1329" s="41">
        <f t="shared" si="778"/>
        <v>0</v>
      </c>
      <c r="BK1329" s="41">
        <f t="shared" si="779"/>
        <v>0.2</v>
      </c>
      <c r="BL1329" s="41">
        <f t="shared" si="780"/>
        <v>0</v>
      </c>
      <c r="BM1329" s="41">
        <f t="shared" si="781"/>
        <v>0.17777777777777778</v>
      </c>
      <c r="BN1329" s="41">
        <f t="shared" si="782"/>
        <v>0.62222222222222223</v>
      </c>
      <c r="BO1329" s="41">
        <f t="shared" si="783"/>
        <v>7.7777777777777779E-2</v>
      </c>
      <c r="BP1329" s="41">
        <f t="shared" si="784"/>
        <v>0.9</v>
      </c>
      <c r="BQ1329" s="41">
        <f t="shared" si="785"/>
        <v>1.1111111111111112E-2</v>
      </c>
      <c r="BR1329" s="41">
        <f t="shared" si="786"/>
        <v>0</v>
      </c>
      <c r="BS1329" s="41">
        <f t="shared" si="787"/>
        <v>0.37777777777777777</v>
      </c>
      <c r="BT1329" s="41">
        <f t="shared" si="788"/>
        <v>0.62222222222222223</v>
      </c>
      <c r="BU1329" s="41">
        <f t="shared" si="789"/>
        <v>1.1111111111111112E-2</v>
      </c>
      <c r="BV1329" s="41">
        <f t="shared" si="790"/>
        <v>0</v>
      </c>
      <c r="BW1329" s="41">
        <f t="shared" si="791"/>
        <v>1</v>
      </c>
      <c r="BX1329" s="41" t="str">
        <f t="shared" si="796"/>
        <v>2016Registered psychiatric nursesAlberta</v>
      </c>
      <c r="BY1329" s="51">
        <f>VLOOKUP(BX1329,'%workplace'!$A$1:$F$381,6,FALSE)</f>
        <v>1265</v>
      </c>
      <c r="BZ1329" s="32">
        <f t="shared" si="797"/>
        <v>7.1146245059288543E-2</v>
      </c>
    </row>
    <row r="1330" spans="1:78" s="8" customFormat="1" hidden="1" x14ac:dyDescent="0.2">
      <c r="A1330" s="8" t="str">
        <f t="shared" si="795"/>
        <v>2016Registered psychiatric nursesAlbertaHospital</v>
      </c>
      <c r="B1330" s="8" t="s">
        <v>8</v>
      </c>
      <c r="C1330" s="8" t="s">
        <v>22</v>
      </c>
      <c r="D1330" s="8" t="s">
        <v>10</v>
      </c>
      <c r="E1330" s="8">
        <v>2016</v>
      </c>
      <c r="F1330" s="8">
        <v>538</v>
      </c>
      <c r="G1330" s="8">
        <v>181</v>
      </c>
      <c r="H1330" s="8">
        <v>0</v>
      </c>
      <c r="I1330" s="8">
        <v>105</v>
      </c>
      <c r="J1330" s="8">
        <v>78</v>
      </c>
      <c r="K1330" s="8">
        <v>87</v>
      </c>
      <c r="L1330" s="8">
        <v>57</v>
      </c>
      <c r="M1330" s="8">
        <v>75</v>
      </c>
      <c r="N1330" s="8">
        <v>108</v>
      </c>
      <c r="O1330" s="8">
        <v>92</v>
      </c>
      <c r="P1330" s="8">
        <v>51</v>
      </c>
      <c r="Q1330" s="8">
        <v>34</v>
      </c>
      <c r="R1330" s="8">
        <v>8</v>
      </c>
      <c r="S1330" s="8">
        <v>24</v>
      </c>
      <c r="T1330" s="8">
        <v>0</v>
      </c>
      <c r="U1330" s="8">
        <v>659</v>
      </c>
      <c r="V1330" s="8">
        <v>60</v>
      </c>
      <c r="W1330" s="8">
        <v>0</v>
      </c>
      <c r="X1330" s="8">
        <v>319</v>
      </c>
      <c r="Y1330" s="8">
        <v>298</v>
      </c>
      <c r="Z1330" s="8">
        <v>102</v>
      </c>
      <c r="AA1330" s="8">
        <v>0</v>
      </c>
      <c r="AB1330" s="8">
        <v>42</v>
      </c>
      <c r="AC1330" s="8">
        <v>0</v>
      </c>
      <c r="AD1330" s="8">
        <v>24</v>
      </c>
      <c r="AE1330" s="8">
        <v>653</v>
      </c>
      <c r="AF1330" s="8">
        <v>58</v>
      </c>
      <c r="AG1330" s="8">
        <v>651</v>
      </c>
      <c r="AH1330" s="8">
        <v>6</v>
      </c>
      <c r="AI1330" s="8">
        <v>4</v>
      </c>
      <c r="AJ1330" s="8">
        <v>203</v>
      </c>
      <c r="AK1330" s="8">
        <v>516</v>
      </c>
      <c r="AL1330" s="8">
        <v>0</v>
      </c>
      <c r="AM1330" s="8">
        <v>0</v>
      </c>
      <c r="AN1330" s="8">
        <v>719</v>
      </c>
      <c r="AO1330" s="41">
        <f t="shared" si="792"/>
        <v>0.74826147426981915</v>
      </c>
      <c r="AP1330" s="41">
        <f t="shared" si="793"/>
        <v>0.2517385257301808</v>
      </c>
      <c r="AQ1330" s="41">
        <f t="shared" si="794"/>
        <v>0</v>
      </c>
      <c r="AR1330" s="41">
        <f t="shared" si="760"/>
        <v>0.14603616133518776</v>
      </c>
      <c r="AS1330" s="41">
        <f t="shared" si="761"/>
        <v>0.10848400556328233</v>
      </c>
      <c r="AT1330" s="41">
        <f t="shared" si="762"/>
        <v>0.12100139082058414</v>
      </c>
      <c r="AU1330" s="41">
        <f t="shared" si="763"/>
        <v>7.9276773296244787E-2</v>
      </c>
      <c r="AV1330" s="41">
        <f t="shared" si="764"/>
        <v>0.10431154381084839</v>
      </c>
      <c r="AW1330" s="41">
        <f t="shared" si="765"/>
        <v>0.1502086230876217</v>
      </c>
      <c r="AX1330" s="41">
        <f t="shared" si="766"/>
        <v>0.12795549374130738</v>
      </c>
      <c r="AY1330" s="41">
        <f t="shared" si="767"/>
        <v>7.0931849791376914E-2</v>
      </c>
      <c r="AZ1330" s="41">
        <f t="shared" si="768"/>
        <v>4.7287899860917942E-2</v>
      </c>
      <c r="BA1330" s="41">
        <f t="shared" si="769"/>
        <v>1.1126564673157162E-2</v>
      </c>
      <c r="BB1330" s="41">
        <f t="shared" si="770"/>
        <v>3.3379694019471488E-2</v>
      </c>
      <c r="BC1330" s="41">
        <f t="shared" si="771"/>
        <v>0</v>
      </c>
      <c r="BD1330" s="41">
        <f t="shared" si="772"/>
        <v>0.91655076495132126</v>
      </c>
      <c r="BE1330" s="41">
        <f t="shared" si="773"/>
        <v>8.3449235048678724E-2</v>
      </c>
      <c r="BF1330" s="41">
        <f t="shared" si="774"/>
        <v>0</v>
      </c>
      <c r="BG1330" s="41">
        <f t="shared" si="775"/>
        <v>0.44367176634214184</v>
      </c>
      <c r="BH1330" s="41">
        <f t="shared" si="776"/>
        <v>0.41446453407510431</v>
      </c>
      <c r="BI1330" s="41">
        <f t="shared" si="777"/>
        <v>0.14186369958275383</v>
      </c>
      <c r="BJ1330" s="41">
        <f t="shared" si="778"/>
        <v>0</v>
      </c>
      <c r="BK1330" s="41">
        <f t="shared" si="779"/>
        <v>5.8414464534075103E-2</v>
      </c>
      <c r="BL1330" s="41">
        <f t="shared" si="780"/>
        <v>0</v>
      </c>
      <c r="BM1330" s="41">
        <f t="shared" si="781"/>
        <v>3.3379694019471488E-2</v>
      </c>
      <c r="BN1330" s="41">
        <f t="shared" si="782"/>
        <v>0.90820584144645344</v>
      </c>
      <c r="BO1330" s="41">
        <f t="shared" si="783"/>
        <v>8.0667593880389424E-2</v>
      </c>
      <c r="BP1330" s="41">
        <f t="shared" si="784"/>
        <v>0.90542420027816417</v>
      </c>
      <c r="BQ1330" s="41">
        <f t="shared" si="785"/>
        <v>8.3449235048678721E-3</v>
      </c>
      <c r="BR1330" s="41">
        <f t="shared" si="786"/>
        <v>5.5632823365785811E-3</v>
      </c>
      <c r="BS1330" s="41">
        <f t="shared" si="787"/>
        <v>0.28233657858136302</v>
      </c>
      <c r="BT1330" s="41">
        <f t="shared" si="788"/>
        <v>0.71766342141863704</v>
      </c>
      <c r="BU1330" s="41">
        <f t="shared" si="789"/>
        <v>0</v>
      </c>
      <c r="BV1330" s="41">
        <f t="shared" si="790"/>
        <v>0</v>
      </c>
      <c r="BW1330" s="41">
        <f t="shared" si="791"/>
        <v>1</v>
      </c>
      <c r="BX1330" s="41" t="str">
        <f t="shared" si="796"/>
        <v>2016Registered psychiatric nursesAlberta</v>
      </c>
      <c r="BY1330" s="51">
        <f>VLOOKUP(BX1330,'%workplace'!$A$1:$F$381,6,FALSE)</f>
        <v>1265</v>
      </c>
      <c r="BZ1330" s="32">
        <f t="shared" si="797"/>
        <v>0.56837944664031625</v>
      </c>
    </row>
    <row r="1331" spans="1:78" s="8" customFormat="1" hidden="1" x14ac:dyDescent="0.2">
      <c r="A1331" s="8" t="str">
        <f t="shared" si="795"/>
        <v>2016Registered psychiatric nursesAlbertaOther places of work</v>
      </c>
      <c r="B1331" s="8" t="s">
        <v>8</v>
      </c>
      <c r="C1331" s="8" t="s">
        <v>22</v>
      </c>
      <c r="D1331" s="8" t="s">
        <v>13</v>
      </c>
      <c r="E1331" s="8">
        <v>2016</v>
      </c>
      <c r="F1331" s="8">
        <v>97</v>
      </c>
      <c r="G1331" s="8">
        <v>22</v>
      </c>
      <c r="H1331" s="8">
        <v>0</v>
      </c>
      <c r="I1331" s="8">
        <v>7</v>
      </c>
      <c r="J1331" s="8">
        <v>9</v>
      </c>
      <c r="K1331" s="8">
        <v>8</v>
      </c>
      <c r="L1331" s="8">
        <v>5</v>
      </c>
      <c r="M1331" s="8">
        <v>18</v>
      </c>
      <c r="N1331" s="8">
        <v>25</v>
      </c>
      <c r="O1331" s="8">
        <v>14</v>
      </c>
      <c r="P1331" s="8">
        <v>16</v>
      </c>
      <c r="Q1331" s="8">
        <v>9</v>
      </c>
      <c r="R1331" s="8">
        <v>2</v>
      </c>
      <c r="S1331" s="8">
        <v>6</v>
      </c>
      <c r="T1331" s="8">
        <v>0</v>
      </c>
      <c r="U1331" s="8">
        <v>109</v>
      </c>
      <c r="V1331" s="8">
        <v>10</v>
      </c>
      <c r="W1331" s="8">
        <v>0</v>
      </c>
      <c r="X1331" s="8">
        <v>79</v>
      </c>
      <c r="Y1331" s="8">
        <v>31</v>
      </c>
      <c r="Z1331" s="8">
        <v>9</v>
      </c>
      <c r="AA1331" s="8">
        <v>0</v>
      </c>
      <c r="AB1331" s="8">
        <v>21</v>
      </c>
      <c r="AC1331" s="8">
        <v>0</v>
      </c>
      <c r="AD1331" s="8">
        <v>47</v>
      </c>
      <c r="AE1331" s="8">
        <v>51</v>
      </c>
      <c r="AF1331" s="8">
        <v>29</v>
      </c>
      <c r="AG1331" s="8">
        <v>68</v>
      </c>
      <c r="AH1331" s="8">
        <v>18</v>
      </c>
      <c r="AI1331" s="8">
        <v>4</v>
      </c>
      <c r="AJ1331" s="8">
        <v>21</v>
      </c>
      <c r="AK1331" s="8">
        <v>98</v>
      </c>
      <c r="AL1331" s="8">
        <v>0</v>
      </c>
      <c r="AM1331" s="8">
        <v>0</v>
      </c>
      <c r="AN1331" s="8">
        <v>119</v>
      </c>
      <c r="AO1331" s="41">
        <f t="shared" si="792"/>
        <v>0.81512605042016806</v>
      </c>
      <c r="AP1331" s="41">
        <f t="shared" si="793"/>
        <v>0.18487394957983194</v>
      </c>
      <c r="AQ1331" s="41">
        <f t="shared" si="794"/>
        <v>0</v>
      </c>
      <c r="AR1331" s="41">
        <f t="shared" si="760"/>
        <v>5.8823529411764705E-2</v>
      </c>
      <c r="AS1331" s="41">
        <f t="shared" si="761"/>
        <v>7.5630252100840331E-2</v>
      </c>
      <c r="AT1331" s="41">
        <f t="shared" si="762"/>
        <v>6.7226890756302518E-2</v>
      </c>
      <c r="AU1331" s="41">
        <f t="shared" si="763"/>
        <v>4.2016806722689079E-2</v>
      </c>
      <c r="AV1331" s="41">
        <f t="shared" si="764"/>
        <v>0.15126050420168066</v>
      </c>
      <c r="AW1331" s="41">
        <f t="shared" si="765"/>
        <v>0.21008403361344538</v>
      </c>
      <c r="AX1331" s="41">
        <f t="shared" si="766"/>
        <v>0.11764705882352941</v>
      </c>
      <c r="AY1331" s="41">
        <f t="shared" si="767"/>
        <v>0.13445378151260504</v>
      </c>
      <c r="AZ1331" s="41">
        <f t="shared" si="768"/>
        <v>7.5630252100840331E-2</v>
      </c>
      <c r="BA1331" s="41">
        <f t="shared" si="769"/>
        <v>1.680672268907563E-2</v>
      </c>
      <c r="BB1331" s="41">
        <f t="shared" si="770"/>
        <v>5.0420168067226892E-2</v>
      </c>
      <c r="BC1331" s="41">
        <f t="shared" si="771"/>
        <v>0</v>
      </c>
      <c r="BD1331" s="41">
        <f t="shared" si="772"/>
        <v>0.91596638655462181</v>
      </c>
      <c r="BE1331" s="41">
        <f t="shared" si="773"/>
        <v>8.4033613445378158E-2</v>
      </c>
      <c r="BF1331" s="41">
        <f t="shared" si="774"/>
        <v>0</v>
      </c>
      <c r="BG1331" s="41">
        <f t="shared" si="775"/>
        <v>0.66386554621848737</v>
      </c>
      <c r="BH1331" s="41">
        <f t="shared" si="776"/>
        <v>0.26050420168067229</v>
      </c>
      <c r="BI1331" s="41">
        <f t="shared" si="777"/>
        <v>7.5630252100840331E-2</v>
      </c>
      <c r="BJ1331" s="41">
        <f t="shared" si="778"/>
        <v>0</v>
      </c>
      <c r="BK1331" s="41">
        <f t="shared" si="779"/>
        <v>0.17647058823529413</v>
      </c>
      <c r="BL1331" s="41">
        <f t="shared" si="780"/>
        <v>0</v>
      </c>
      <c r="BM1331" s="41">
        <f t="shared" si="781"/>
        <v>0.3949579831932773</v>
      </c>
      <c r="BN1331" s="41">
        <f t="shared" si="782"/>
        <v>0.42857142857142855</v>
      </c>
      <c r="BO1331" s="41">
        <f t="shared" si="783"/>
        <v>0.24369747899159663</v>
      </c>
      <c r="BP1331" s="41">
        <f t="shared" si="784"/>
        <v>0.5714285714285714</v>
      </c>
      <c r="BQ1331" s="41">
        <f t="shared" si="785"/>
        <v>0.15126050420168066</v>
      </c>
      <c r="BR1331" s="41">
        <f t="shared" si="786"/>
        <v>3.3613445378151259E-2</v>
      </c>
      <c r="BS1331" s="41">
        <f t="shared" si="787"/>
        <v>0.17647058823529413</v>
      </c>
      <c r="BT1331" s="41">
        <f t="shared" si="788"/>
        <v>0.82352941176470584</v>
      </c>
      <c r="BU1331" s="41">
        <f t="shared" si="789"/>
        <v>0</v>
      </c>
      <c r="BV1331" s="41">
        <f t="shared" si="790"/>
        <v>0</v>
      </c>
      <c r="BW1331" s="41">
        <f t="shared" si="791"/>
        <v>1</v>
      </c>
      <c r="BX1331" s="41" t="str">
        <f t="shared" si="796"/>
        <v>2016Registered psychiatric nursesAlberta</v>
      </c>
      <c r="BY1331" s="51">
        <f>VLOOKUP(BX1331,'%workplace'!$A$1:$F$381,6,FALSE)</f>
        <v>1265</v>
      </c>
      <c r="BZ1331" s="32">
        <f t="shared" si="797"/>
        <v>9.4071146245059287E-2</v>
      </c>
    </row>
    <row r="1332" spans="1:78" s="8" customFormat="1" hidden="1" x14ac:dyDescent="0.2">
      <c r="A1332" s="8" t="str">
        <f t="shared" si="795"/>
        <v>2016Registered psychiatric nursesBritish ColumbiaAll places of work</v>
      </c>
      <c r="B1332" s="8" t="s">
        <v>8</v>
      </c>
      <c r="C1332" s="8" t="s">
        <v>23</v>
      </c>
      <c r="D1332" s="8" t="s">
        <v>9</v>
      </c>
      <c r="E1332" s="8">
        <v>2016</v>
      </c>
      <c r="F1332" s="8">
        <v>1988</v>
      </c>
      <c r="G1332" s="8">
        <v>540</v>
      </c>
      <c r="H1332" s="8">
        <v>0</v>
      </c>
      <c r="I1332" s="8">
        <v>271</v>
      </c>
      <c r="J1332" s="8">
        <v>325</v>
      </c>
      <c r="K1332" s="8">
        <v>286</v>
      </c>
      <c r="L1332" s="8">
        <v>344</v>
      </c>
      <c r="M1332" s="8">
        <v>332</v>
      </c>
      <c r="N1332" s="8">
        <v>328</v>
      </c>
      <c r="O1332" s="8">
        <v>287</v>
      </c>
      <c r="P1332" s="8">
        <v>160</v>
      </c>
      <c r="Q1332" s="8">
        <v>115</v>
      </c>
      <c r="R1332" s="8">
        <v>37</v>
      </c>
      <c r="S1332" s="8">
        <v>43</v>
      </c>
      <c r="T1332" s="8">
        <v>0</v>
      </c>
      <c r="U1332" s="8">
        <v>2032</v>
      </c>
      <c r="V1332" s="8">
        <v>218</v>
      </c>
      <c r="W1332" s="8">
        <v>278</v>
      </c>
      <c r="X1332" s="8">
        <v>1567</v>
      </c>
      <c r="Y1332" s="8">
        <v>465</v>
      </c>
      <c r="Z1332" s="8">
        <v>466</v>
      </c>
      <c r="AA1332" s="8">
        <v>30</v>
      </c>
      <c r="AB1332" s="8">
        <v>139</v>
      </c>
      <c r="AC1332" s="8">
        <v>23</v>
      </c>
      <c r="AD1332" s="8">
        <v>238</v>
      </c>
      <c r="AE1332" s="8">
        <v>2128</v>
      </c>
      <c r="AF1332" s="8">
        <v>186</v>
      </c>
      <c r="AG1332" s="8">
        <v>2231</v>
      </c>
      <c r="AH1332" s="8">
        <v>86</v>
      </c>
      <c r="AI1332" s="8">
        <v>1</v>
      </c>
      <c r="AJ1332" s="8">
        <v>83</v>
      </c>
      <c r="AK1332" s="8">
        <v>2444</v>
      </c>
      <c r="AL1332" s="8">
        <v>24</v>
      </c>
      <c r="AM1332" s="8">
        <v>1</v>
      </c>
      <c r="AN1332" s="8">
        <v>2528</v>
      </c>
      <c r="AO1332" s="41">
        <f t="shared" si="792"/>
        <v>0.78639240506329111</v>
      </c>
      <c r="AP1332" s="41">
        <f t="shared" si="793"/>
        <v>0.21360759493670886</v>
      </c>
      <c r="AQ1332" s="41">
        <f t="shared" si="794"/>
        <v>0</v>
      </c>
      <c r="AR1332" s="41">
        <f t="shared" si="760"/>
        <v>0.1071993670886076</v>
      </c>
      <c r="AS1332" s="41">
        <f t="shared" si="761"/>
        <v>0.12856012658227847</v>
      </c>
      <c r="AT1332" s="41">
        <f t="shared" si="762"/>
        <v>0.11313291139240507</v>
      </c>
      <c r="AU1332" s="41">
        <f t="shared" si="763"/>
        <v>0.13607594936708861</v>
      </c>
      <c r="AV1332" s="41">
        <f t="shared" si="764"/>
        <v>0.13132911392405064</v>
      </c>
      <c r="AW1332" s="41">
        <f t="shared" si="765"/>
        <v>0.12974683544303797</v>
      </c>
      <c r="AX1332" s="41">
        <f t="shared" si="766"/>
        <v>0.11352848101265822</v>
      </c>
      <c r="AY1332" s="41">
        <f t="shared" si="767"/>
        <v>6.3291139240506333E-2</v>
      </c>
      <c r="AZ1332" s="41">
        <f t="shared" si="768"/>
        <v>4.5490506329113924E-2</v>
      </c>
      <c r="BA1332" s="41">
        <f t="shared" si="769"/>
        <v>1.4636075949367089E-2</v>
      </c>
      <c r="BB1332" s="41">
        <f t="shared" si="770"/>
        <v>1.7009493670886076E-2</v>
      </c>
      <c r="BC1332" s="41">
        <f t="shared" si="771"/>
        <v>0</v>
      </c>
      <c r="BD1332" s="41">
        <f t="shared" si="772"/>
        <v>0.80379746835443033</v>
      </c>
      <c r="BE1332" s="41">
        <f t="shared" si="773"/>
        <v>8.6234177215189875E-2</v>
      </c>
      <c r="BF1332" s="41">
        <f t="shared" si="774"/>
        <v>0.10996835443037975</v>
      </c>
      <c r="BG1332" s="41">
        <f t="shared" si="775"/>
        <v>0.61985759493670889</v>
      </c>
      <c r="BH1332" s="41">
        <f t="shared" si="776"/>
        <v>0.18393987341772153</v>
      </c>
      <c r="BI1332" s="41">
        <f t="shared" si="777"/>
        <v>0.18433544303797469</v>
      </c>
      <c r="BJ1332" s="41">
        <f t="shared" si="778"/>
        <v>1.1867088607594937E-2</v>
      </c>
      <c r="BK1332" s="41">
        <f t="shared" si="779"/>
        <v>5.4984177215189875E-2</v>
      </c>
      <c r="BL1332" s="41">
        <f t="shared" si="780"/>
        <v>9.0981012658227847E-3</v>
      </c>
      <c r="BM1332" s="41">
        <f t="shared" si="781"/>
        <v>9.4145569620253167E-2</v>
      </c>
      <c r="BN1332" s="41">
        <f t="shared" si="782"/>
        <v>0.84177215189873422</v>
      </c>
      <c r="BO1332" s="41">
        <f t="shared" si="783"/>
        <v>7.3575949367088611E-2</v>
      </c>
      <c r="BP1332" s="41">
        <f t="shared" si="784"/>
        <v>0.88251582278481011</v>
      </c>
      <c r="BQ1332" s="41">
        <f t="shared" si="785"/>
        <v>3.4018987341772153E-2</v>
      </c>
      <c r="BR1332" s="41">
        <f t="shared" si="786"/>
        <v>3.9556962025316455E-4</v>
      </c>
      <c r="BS1332" s="41">
        <f t="shared" si="787"/>
        <v>3.283227848101266E-2</v>
      </c>
      <c r="BT1332" s="41">
        <f t="shared" si="788"/>
        <v>0.96677215189873422</v>
      </c>
      <c r="BU1332" s="41">
        <f t="shared" si="789"/>
        <v>9.4936708860759497E-3</v>
      </c>
      <c r="BV1332" s="41">
        <f t="shared" si="790"/>
        <v>3.9556962025316455E-4</v>
      </c>
      <c r="BW1332" s="41">
        <f t="shared" si="791"/>
        <v>1</v>
      </c>
      <c r="BX1332" s="41" t="str">
        <f t="shared" si="796"/>
        <v>2016Registered psychiatric nursesBritish Columbia</v>
      </c>
      <c r="BY1332" s="51">
        <f>VLOOKUP(BX1332,'%workplace'!$A$1:$F$381,6,FALSE)</f>
        <v>2528</v>
      </c>
      <c r="BZ1332" s="32">
        <f t="shared" si="797"/>
        <v>1</v>
      </c>
    </row>
    <row r="1333" spans="1:78" s="8" customFormat="1" hidden="1" x14ac:dyDescent="0.2">
      <c r="A1333" s="8" t="str">
        <f t="shared" si="795"/>
        <v>2016Registered psychiatric nursesBritish ColumbiaCommunity health</v>
      </c>
      <c r="B1333" s="8" t="s">
        <v>8</v>
      </c>
      <c r="C1333" s="8" t="s">
        <v>23</v>
      </c>
      <c r="D1333" s="8" t="s">
        <v>11</v>
      </c>
      <c r="E1333" s="8">
        <v>2016</v>
      </c>
      <c r="F1333" s="8">
        <v>727</v>
      </c>
      <c r="G1333" s="8">
        <v>202</v>
      </c>
      <c r="H1333" s="8">
        <v>0</v>
      </c>
      <c r="I1333" s="8">
        <v>82</v>
      </c>
      <c r="J1333" s="8">
        <v>101</v>
      </c>
      <c r="K1333" s="8">
        <v>106</v>
      </c>
      <c r="L1333" s="8">
        <v>111</v>
      </c>
      <c r="M1333" s="8">
        <v>124</v>
      </c>
      <c r="N1333" s="8">
        <v>144</v>
      </c>
      <c r="O1333" s="8">
        <v>125</v>
      </c>
      <c r="P1333" s="8">
        <v>61</v>
      </c>
      <c r="Q1333" s="8">
        <v>51</v>
      </c>
      <c r="R1333" s="8">
        <v>16</v>
      </c>
      <c r="S1333" s="8">
        <v>8</v>
      </c>
      <c r="T1333" s="8">
        <v>0</v>
      </c>
      <c r="U1333" s="8">
        <v>717</v>
      </c>
      <c r="V1333" s="8">
        <v>95</v>
      </c>
      <c r="W1333" s="8">
        <v>117</v>
      </c>
      <c r="X1333" s="8">
        <v>651</v>
      </c>
      <c r="Y1333" s="8">
        <v>137</v>
      </c>
      <c r="Z1333" s="8">
        <v>138</v>
      </c>
      <c r="AA1333" s="8">
        <v>3</v>
      </c>
      <c r="AB1333" s="8">
        <v>58</v>
      </c>
      <c r="AC1333" s="8">
        <v>1</v>
      </c>
      <c r="AD1333" s="8">
        <v>62</v>
      </c>
      <c r="AE1333" s="8">
        <v>808</v>
      </c>
      <c r="AF1333" s="8">
        <v>72</v>
      </c>
      <c r="AG1333" s="8">
        <v>848</v>
      </c>
      <c r="AH1333" s="8">
        <v>7</v>
      </c>
      <c r="AI1333" s="8">
        <v>1</v>
      </c>
      <c r="AJ1333" s="8">
        <v>47</v>
      </c>
      <c r="AK1333" s="8">
        <v>882</v>
      </c>
      <c r="AL1333" s="8">
        <v>1</v>
      </c>
      <c r="AM1333" s="8">
        <v>0</v>
      </c>
      <c r="AN1333" s="8">
        <v>929</v>
      </c>
      <c r="AO1333" s="41">
        <f t="shared" si="792"/>
        <v>0.78256189451022606</v>
      </c>
      <c r="AP1333" s="41">
        <f t="shared" si="793"/>
        <v>0.21743810548977396</v>
      </c>
      <c r="AQ1333" s="41">
        <f t="shared" si="794"/>
        <v>0</v>
      </c>
      <c r="AR1333" s="41">
        <f t="shared" si="760"/>
        <v>8.8266953713670618E-2</v>
      </c>
      <c r="AS1333" s="41">
        <f t="shared" si="761"/>
        <v>0.10871905274488698</v>
      </c>
      <c r="AT1333" s="41">
        <f t="shared" si="762"/>
        <v>0.11410118406889128</v>
      </c>
      <c r="AU1333" s="41">
        <f t="shared" si="763"/>
        <v>0.11948331539289558</v>
      </c>
      <c r="AV1333" s="41">
        <f t="shared" si="764"/>
        <v>0.13347685683530677</v>
      </c>
      <c r="AW1333" s="41">
        <f t="shared" si="765"/>
        <v>0.155005382131324</v>
      </c>
      <c r="AX1333" s="41">
        <f t="shared" si="766"/>
        <v>0.13455328310010764</v>
      </c>
      <c r="AY1333" s="41">
        <f t="shared" si="767"/>
        <v>6.5662002152852533E-2</v>
      </c>
      <c r="AZ1333" s="41">
        <f t="shared" si="768"/>
        <v>5.4897739504843918E-2</v>
      </c>
      <c r="BA1333" s="41">
        <f t="shared" si="769"/>
        <v>1.7222820236813777E-2</v>
      </c>
      <c r="BB1333" s="41">
        <f t="shared" si="770"/>
        <v>8.6114101184068884E-3</v>
      </c>
      <c r="BC1333" s="41">
        <f t="shared" si="771"/>
        <v>0</v>
      </c>
      <c r="BD1333" s="41">
        <f t="shared" si="772"/>
        <v>0.77179763186221739</v>
      </c>
      <c r="BE1333" s="41">
        <f t="shared" si="773"/>
        <v>0.10226049515608181</v>
      </c>
      <c r="BF1333" s="41">
        <f t="shared" si="774"/>
        <v>0.12594187298170076</v>
      </c>
      <c r="BG1333" s="41">
        <f t="shared" si="775"/>
        <v>0.70075349838536061</v>
      </c>
      <c r="BH1333" s="41">
        <f t="shared" si="776"/>
        <v>0.14747039827771799</v>
      </c>
      <c r="BI1333" s="41">
        <f t="shared" si="777"/>
        <v>0.14854682454251883</v>
      </c>
      <c r="BJ1333" s="41">
        <f t="shared" si="778"/>
        <v>3.2292787944025836E-3</v>
      </c>
      <c r="BK1333" s="41">
        <f t="shared" si="779"/>
        <v>6.2432723358449946E-2</v>
      </c>
      <c r="BL1333" s="41">
        <f t="shared" si="780"/>
        <v>1.076426264800861E-3</v>
      </c>
      <c r="BM1333" s="41">
        <f t="shared" si="781"/>
        <v>6.6738428417653387E-2</v>
      </c>
      <c r="BN1333" s="41">
        <f t="shared" si="782"/>
        <v>0.86975242195909586</v>
      </c>
      <c r="BO1333" s="41">
        <f t="shared" si="783"/>
        <v>7.7502691065662002E-2</v>
      </c>
      <c r="BP1333" s="41">
        <f t="shared" si="784"/>
        <v>0.91280947255113021</v>
      </c>
      <c r="BQ1333" s="41">
        <f t="shared" si="785"/>
        <v>7.5349838536060282E-3</v>
      </c>
      <c r="BR1333" s="41">
        <f t="shared" si="786"/>
        <v>1.076426264800861E-3</v>
      </c>
      <c r="BS1333" s="41">
        <f t="shared" si="787"/>
        <v>5.0592034445640477E-2</v>
      </c>
      <c r="BT1333" s="41">
        <f t="shared" si="788"/>
        <v>0.94940796555435958</v>
      </c>
      <c r="BU1333" s="41">
        <f t="shared" si="789"/>
        <v>1.076426264800861E-3</v>
      </c>
      <c r="BV1333" s="41">
        <f t="shared" si="790"/>
        <v>0</v>
      </c>
      <c r="BW1333" s="41">
        <f t="shared" si="791"/>
        <v>1</v>
      </c>
      <c r="BX1333" s="41" t="str">
        <f t="shared" si="796"/>
        <v>2016Registered psychiatric nursesBritish Columbia</v>
      </c>
      <c r="BY1333" s="51">
        <f>VLOOKUP(BX1333,'%workplace'!$A$1:$F$381,6,FALSE)</f>
        <v>2528</v>
      </c>
      <c r="BZ1333" s="32">
        <f t="shared" si="797"/>
        <v>0.36748417721518989</v>
      </c>
    </row>
    <row r="1334" spans="1:78" s="8" customFormat="1" hidden="1" x14ac:dyDescent="0.2">
      <c r="A1334" s="8" t="str">
        <f t="shared" si="795"/>
        <v>2016Registered psychiatric nursesBritish ColumbiaNursing home/long-term care</v>
      </c>
      <c r="B1334" s="8" t="s">
        <v>8</v>
      </c>
      <c r="C1334" s="8" t="s">
        <v>23</v>
      </c>
      <c r="D1334" s="8" t="s">
        <v>12</v>
      </c>
      <c r="E1334" s="8">
        <v>2016</v>
      </c>
      <c r="F1334" s="8">
        <v>136</v>
      </c>
      <c r="G1334" s="8">
        <v>21</v>
      </c>
      <c r="H1334" s="8">
        <v>0</v>
      </c>
      <c r="I1334" s="8">
        <v>14</v>
      </c>
      <c r="J1334" s="8">
        <v>10</v>
      </c>
      <c r="K1334" s="8">
        <v>8</v>
      </c>
      <c r="L1334" s="8">
        <v>29</v>
      </c>
      <c r="M1334" s="8">
        <v>17</v>
      </c>
      <c r="N1334" s="8">
        <v>22</v>
      </c>
      <c r="O1334" s="8">
        <v>20</v>
      </c>
      <c r="P1334" s="8">
        <v>20</v>
      </c>
      <c r="Q1334" s="8">
        <v>13</v>
      </c>
      <c r="R1334" s="8">
        <v>2</v>
      </c>
      <c r="S1334" s="8">
        <v>2</v>
      </c>
      <c r="T1334" s="8">
        <v>0</v>
      </c>
      <c r="U1334" s="8">
        <v>119</v>
      </c>
      <c r="V1334" s="8">
        <v>14</v>
      </c>
      <c r="W1334" s="8">
        <v>24</v>
      </c>
      <c r="X1334" s="8">
        <v>78</v>
      </c>
      <c r="Y1334" s="8">
        <v>41</v>
      </c>
      <c r="Z1334" s="8">
        <v>37</v>
      </c>
      <c r="AA1334" s="8">
        <v>1</v>
      </c>
      <c r="AB1334" s="8">
        <v>23</v>
      </c>
      <c r="AC1334" s="8">
        <v>1</v>
      </c>
      <c r="AD1334" s="8">
        <v>10</v>
      </c>
      <c r="AE1334" s="8">
        <v>123</v>
      </c>
      <c r="AF1334" s="8">
        <v>28</v>
      </c>
      <c r="AG1334" s="8">
        <v>126</v>
      </c>
      <c r="AH1334" s="8">
        <v>2</v>
      </c>
      <c r="AI1334" s="8">
        <v>0</v>
      </c>
      <c r="AJ1334" s="8">
        <v>11</v>
      </c>
      <c r="AK1334" s="8">
        <v>146</v>
      </c>
      <c r="AL1334" s="8">
        <v>1</v>
      </c>
      <c r="AM1334" s="8">
        <v>0</v>
      </c>
      <c r="AN1334" s="8">
        <v>157</v>
      </c>
      <c r="AO1334" s="41">
        <f t="shared" si="792"/>
        <v>0.86624203821656054</v>
      </c>
      <c r="AP1334" s="41">
        <f t="shared" si="793"/>
        <v>0.13375796178343949</v>
      </c>
      <c r="AQ1334" s="41">
        <f t="shared" si="794"/>
        <v>0</v>
      </c>
      <c r="AR1334" s="41">
        <f t="shared" si="760"/>
        <v>8.9171974522292988E-2</v>
      </c>
      <c r="AS1334" s="41">
        <f t="shared" si="761"/>
        <v>6.3694267515923567E-2</v>
      </c>
      <c r="AT1334" s="41">
        <f t="shared" si="762"/>
        <v>5.0955414012738856E-2</v>
      </c>
      <c r="AU1334" s="41">
        <f t="shared" si="763"/>
        <v>0.18471337579617833</v>
      </c>
      <c r="AV1334" s="41">
        <f t="shared" si="764"/>
        <v>0.10828025477707007</v>
      </c>
      <c r="AW1334" s="41">
        <f t="shared" si="765"/>
        <v>0.14012738853503184</v>
      </c>
      <c r="AX1334" s="41">
        <f t="shared" si="766"/>
        <v>0.12738853503184713</v>
      </c>
      <c r="AY1334" s="41">
        <f t="shared" si="767"/>
        <v>0.12738853503184713</v>
      </c>
      <c r="AZ1334" s="41">
        <f t="shared" si="768"/>
        <v>8.2802547770700632E-2</v>
      </c>
      <c r="BA1334" s="41">
        <f t="shared" si="769"/>
        <v>1.2738853503184714E-2</v>
      </c>
      <c r="BB1334" s="41">
        <f t="shared" si="770"/>
        <v>1.2738853503184714E-2</v>
      </c>
      <c r="BC1334" s="41">
        <f t="shared" si="771"/>
        <v>0</v>
      </c>
      <c r="BD1334" s="41">
        <f t="shared" si="772"/>
        <v>0.7579617834394905</v>
      </c>
      <c r="BE1334" s="41">
        <f t="shared" si="773"/>
        <v>8.9171974522292988E-2</v>
      </c>
      <c r="BF1334" s="41">
        <f t="shared" si="774"/>
        <v>0.15286624203821655</v>
      </c>
      <c r="BG1334" s="41">
        <f t="shared" si="775"/>
        <v>0.49681528662420382</v>
      </c>
      <c r="BH1334" s="41">
        <f t="shared" si="776"/>
        <v>0.26114649681528662</v>
      </c>
      <c r="BI1334" s="41">
        <f t="shared" si="777"/>
        <v>0.2356687898089172</v>
      </c>
      <c r="BJ1334" s="41">
        <f t="shared" si="778"/>
        <v>6.369426751592357E-3</v>
      </c>
      <c r="BK1334" s="41">
        <f t="shared" si="779"/>
        <v>0.1464968152866242</v>
      </c>
      <c r="BL1334" s="41">
        <f t="shared" si="780"/>
        <v>6.369426751592357E-3</v>
      </c>
      <c r="BM1334" s="41">
        <f t="shared" si="781"/>
        <v>6.3694267515923567E-2</v>
      </c>
      <c r="BN1334" s="41">
        <f t="shared" si="782"/>
        <v>0.78343949044585992</v>
      </c>
      <c r="BO1334" s="41">
        <f t="shared" si="783"/>
        <v>0.17834394904458598</v>
      </c>
      <c r="BP1334" s="41">
        <f t="shared" si="784"/>
        <v>0.80254777070063699</v>
      </c>
      <c r="BQ1334" s="41">
        <f t="shared" si="785"/>
        <v>1.2738853503184714E-2</v>
      </c>
      <c r="BR1334" s="41">
        <f t="shared" si="786"/>
        <v>0</v>
      </c>
      <c r="BS1334" s="41">
        <f t="shared" si="787"/>
        <v>7.0063694267515922E-2</v>
      </c>
      <c r="BT1334" s="41">
        <f t="shared" si="788"/>
        <v>0.92993630573248409</v>
      </c>
      <c r="BU1334" s="41">
        <f t="shared" si="789"/>
        <v>6.369426751592357E-3</v>
      </c>
      <c r="BV1334" s="41">
        <f t="shared" si="790"/>
        <v>0</v>
      </c>
      <c r="BW1334" s="41">
        <f t="shared" si="791"/>
        <v>1</v>
      </c>
      <c r="BX1334" s="41" t="str">
        <f t="shared" si="796"/>
        <v>2016Registered psychiatric nursesBritish Columbia</v>
      </c>
      <c r="BY1334" s="51">
        <f>VLOOKUP(BX1334,'%workplace'!$A$1:$F$381,6,FALSE)</f>
        <v>2528</v>
      </c>
      <c r="BZ1334" s="32">
        <f t="shared" si="797"/>
        <v>6.2104430379746833E-2</v>
      </c>
    </row>
    <row r="1335" spans="1:78" s="8" customFormat="1" hidden="1" x14ac:dyDescent="0.2">
      <c r="A1335" s="8" t="str">
        <f t="shared" si="795"/>
        <v>2016Registered psychiatric nursesBritish ColumbiaHospital</v>
      </c>
      <c r="B1335" s="8" t="s">
        <v>8</v>
      </c>
      <c r="C1335" s="8" t="s">
        <v>23</v>
      </c>
      <c r="D1335" s="8" t="s">
        <v>10</v>
      </c>
      <c r="E1335" s="8">
        <v>2016</v>
      </c>
      <c r="F1335" s="8">
        <v>922</v>
      </c>
      <c r="G1335" s="8">
        <v>240</v>
      </c>
      <c r="H1335" s="8">
        <v>0</v>
      </c>
      <c r="I1335" s="8">
        <v>157</v>
      </c>
      <c r="J1335" s="8">
        <v>191</v>
      </c>
      <c r="K1335" s="8">
        <v>149</v>
      </c>
      <c r="L1335" s="8">
        <v>173</v>
      </c>
      <c r="M1335" s="8">
        <v>150</v>
      </c>
      <c r="N1335" s="8">
        <v>125</v>
      </c>
      <c r="O1335" s="8">
        <v>99</v>
      </c>
      <c r="P1335" s="8">
        <v>47</v>
      </c>
      <c r="Q1335" s="8">
        <v>32</v>
      </c>
      <c r="R1335" s="8">
        <v>10</v>
      </c>
      <c r="S1335" s="8">
        <v>29</v>
      </c>
      <c r="T1335" s="8">
        <v>0</v>
      </c>
      <c r="U1335" s="8">
        <v>979</v>
      </c>
      <c r="V1335" s="8">
        <v>81</v>
      </c>
      <c r="W1335" s="8">
        <v>102</v>
      </c>
      <c r="X1335" s="8">
        <v>662</v>
      </c>
      <c r="Y1335" s="8">
        <v>232</v>
      </c>
      <c r="Z1335" s="8">
        <v>262</v>
      </c>
      <c r="AA1335" s="8">
        <v>6</v>
      </c>
      <c r="AB1335" s="8">
        <v>30</v>
      </c>
      <c r="AC1335" s="8">
        <v>0</v>
      </c>
      <c r="AD1335" s="8">
        <v>65</v>
      </c>
      <c r="AE1335" s="8">
        <v>1067</v>
      </c>
      <c r="AF1335" s="8">
        <v>41</v>
      </c>
      <c r="AG1335" s="8">
        <v>1103</v>
      </c>
      <c r="AH1335" s="8">
        <v>18</v>
      </c>
      <c r="AI1335" s="8">
        <v>0</v>
      </c>
      <c r="AJ1335" s="8">
        <v>14</v>
      </c>
      <c r="AK1335" s="8">
        <v>1148</v>
      </c>
      <c r="AL1335" s="8">
        <v>0</v>
      </c>
      <c r="AM1335" s="8">
        <v>0</v>
      </c>
      <c r="AN1335" s="8">
        <v>1162</v>
      </c>
      <c r="AO1335" s="41">
        <f t="shared" si="792"/>
        <v>0.79345955249569711</v>
      </c>
      <c r="AP1335" s="41">
        <f t="shared" si="793"/>
        <v>0.20654044750430292</v>
      </c>
      <c r="AQ1335" s="41">
        <f t="shared" si="794"/>
        <v>0</v>
      </c>
      <c r="AR1335" s="41">
        <f t="shared" ref="AR1335:AR1398" si="798">I1335/$AN1335</f>
        <v>0.1351118760757315</v>
      </c>
      <c r="AS1335" s="41">
        <f t="shared" ref="AS1335:AS1398" si="799">J1335/$AN1335</f>
        <v>0.16437177280550774</v>
      </c>
      <c r="AT1335" s="41">
        <f t="shared" ref="AT1335:AT1398" si="800">K1335/$AN1335</f>
        <v>0.12822719449225473</v>
      </c>
      <c r="AU1335" s="41">
        <f t="shared" ref="AU1335:AU1398" si="801">L1335/$AN1335</f>
        <v>0.14888123924268504</v>
      </c>
      <c r="AV1335" s="41">
        <f t="shared" ref="AV1335:AV1398" si="802">M1335/$AN1335</f>
        <v>0.12908777969018934</v>
      </c>
      <c r="AW1335" s="41">
        <f t="shared" ref="AW1335:AW1398" si="803">N1335/$AN1335</f>
        <v>0.10757314974182444</v>
      </c>
      <c r="AX1335" s="41">
        <f t="shared" ref="AX1335:AX1398" si="804">O1335/$AN1335</f>
        <v>8.5197934595524952E-2</v>
      </c>
      <c r="AY1335" s="41">
        <f t="shared" ref="AY1335:AY1398" si="805">P1335/$AN1335</f>
        <v>4.0447504302925992E-2</v>
      </c>
      <c r="AZ1335" s="41">
        <f t="shared" ref="AZ1335:AZ1398" si="806">Q1335/$AN1335</f>
        <v>2.7538726333907058E-2</v>
      </c>
      <c r="BA1335" s="41">
        <f t="shared" ref="BA1335:BA1398" si="807">R1335/$AN1335</f>
        <v>8.6058519793459545E-3</v>
      </c>
      <c r="BB1335" s="41">
        <f t="shared" ref="BB1335:BB1398" si="808">S1335/$AN1335</f>
        <v>2.4956970740103269E-2</v>
      </c>
      <c r="BC1335" s="41">
        <f t="shared" ref="BC1335:BC1398" si="809">T1335/$AN1335</f>
        <v>0</v>
      </c>
      <c r="BD1335" s="41">
        <f t="shared" ref="BD1335:BD1398" si="810">U1335/$AN1335</f>
        <v>0.84251290877796903</v>
      </c>
      <c r="BE1335" s="41">
        <f t="shared" ref="BE1335:BE1398" si="811">V1335/$AN1335</f>
        <v>6.9707401032702232E-2</v>
      </c>
      <c r="BF1335" s="41">
        <f t="shared" ref="BF1335:BF1398" si="812">W1335/$AN1335</f>
        <v>8.7779690189328741E-2</v>
      </c>
      <c r="BG1335" s="41">
        <f t="shared" ref="BG1335:BG1398" si="813">X1335/$AN1335</f>
        <v>0.56970740103270223</v>
      </c>
      <c r="BH1335" s="41">
        <f t="shared" ref="BH1335:BH1398" si="814">Y1335/$AN1335</f>
        <v>0.19965576592082615</v>
      </c>
      <c r="BI1335" s="41">
        <f t="shared" ref="BI1335:BI1398" si="815">Z1335/$AN1335</f>
        <v>0.22547332185886404</v>
      </c>
      <c r="BJ1335" s="41">
        <f t="shared" ref="BJ1335:BJ1398" si="816">AA1335/$AN1335</f>
        <v>5.1635111876075735E-3</v>
      </c>
      <c r="BK1335" s="41">
        <f t="shared" ref="BK1335:BK1398" si="817">AB1335/$AN1335</f>
        <v>2.5817555938037865E-2</v>
      </c>
      <c r="BL1335" s="41">
        <f t="shared" ref="BL1335:BL1398" si="818">AC1335/$AN1335</f>
        <v>0</v>
      </c>
      <c r="BM1335" s="41">
        <f t="shared" ref="BM1335:BM1398" si="819">AD1335/$AN1335</f>
        <v>5.5938037865748712E-2</v>
      </c>
      <c r="BN1335" s="41">
        <f t="shared" ref="BN1335:BN1398" si="820">AE1335/$AN1335</f>
        <v>0.91824440619621339</v>
      </c>
      <c r="BO1335" s="41">
        <f t="shared" ref="BO1335:BO1398" si="821">AF1335/$AN1335</f>
        <v>3.5283993115318414E-2</v>
      </c>
      <c r="BP1335" s="41">
        <f t="shared" ref="BP1335:BP1398" si="822">AG1335/$AN1335</f>
        <v>0.94922547332185891</v>
      </c>
      <c r="BQ1335" s="41">
        <f t="shared" ref="BQ1335:BQ1398" si="823">AH1335/$AN1335</f>
        <v>1.549053356282272E-2</v>
      </c>
      <c r="BR1335" s="41">
        <f t="shared" ref="BR1335:BR1398" si="824">AI1335/$AN1335</f>
        <v>0</v>
      </c>
      <c r="BS1335" s="41">
        <f t="shared" ref="BS1335:BS1398" si="825">AJ1335/$AN1335</f>
        <v>1.2048192771084338E-2</v>
      </c>
      <c r="BT1335" s="41">
        <f t="shared" ref="BT1335:BT1398" si="826">AK1335/$AN1335</f>
        <v>0.98795180722891562</v>
      </c>
      <c r="BU1335" s="41">
        <f t="shared" ref="BU1335:BU1398" si="827">AL1335/$AN1335</f>
        <v>0</v>
      </c>
      <c r="BV1335" s="41">
        <f t="shared" ref="BV1335:BV1398" si="828">AM1335/$AN1335</f>
        <v>0</v>
      </c>
      <c r="BW1335" s="41">
        <f t="shared" ref="BW1335:BW1398" si="829">AN1335/$AN1335</f>
        <v>1</v>
      </c>
      <c r="BX1335" s="41" t="str">
        <f t="shared" si="796"/>
        <v>2016Registered psychiatric nursesBritish Columbia</v>
      </c>
      <c r="BY1335" s="51">
        <f>VLOOKUP(BX1335,'%workplace'!$A$1:$F$381,6,FALSE)</f>
        <v>2528</v>
      </c>
      <c r="BZ1335" s="32">
        <f t="shared" si="797"/>
        <v>0.45965189873417722</v>
      </c>
    </row>
    <row r="1336" spans="1:78" s="8" customFormat="1" hidden="1" x14ac:dyDescent="0.2">
      <c r="A1336" s="8" t="str">
        <f t="shared" si="795"/>
        <v>2016Registered psychiatric nursesBritish ColumbiaOther places of work</v>
      </c>
      <c r="B1336" s="8" t="s">
        <v>8</v>
      </c>
      <c r="C1336" s="8" t="s">
        <v>23</v>
      </c>
      <c r="D1336" s="8" t="s">
        <v>13</v>
      </c>
      <c r="E1336" s="8">
        <v>2016</v>
      </c>
      <c r="F1336" s="8">
        <v>185</v>
      </c>
      <c r="G1336" s="8">
        <v>74</v>
      </c>
      <c r="H1336" s="8">
        <v>0</v>
      </c>
      <c r="I1336" s="8">
        <v>12</v>
      </c>
      <c r="J1336" s="8">
        <v>20</v>
      </c>
      <c r="K1336" s="8">
        <v>22</v>
      </c>
      <c r="L1336" s="8">
        <v>29</v>
      </c>
      <c r="M1336" s="8">
        <v>39</v>
      </c>
      <c r="N1336" s="8">
        <v>36</v>
      </c>
      <c r="O1336" s="8">
        <v>42</v>
      </c>
      <c r="P1336" s="8">
        <v>31</v>
      </c>
      <c r="Q1336" s="8">
        <v>18</v>
      </c>
      <c r="R1336" s="8">
        <v>9</v>
      </c>
      <c r="S1336" s="8">
        <v>1</v>
      </c>
      <c r="T1336" s="8">
        <v>0</v>
      </c>
      <c r="U1336" s="8">
        <v>196</v>
      </c>
      <c r="V1336" s="8">
        <v>28</v>
      </c>
      <c r="W1336" s="8">
        <v>35</v>
      </c>
      <c r="X1336" s="8">
        <v>176</v>
      </c>
      <c r="Y1336" s="8">
        <v>54</v>
      </c>
      <c r="Z1336" s="8">
        <v>29</v>
      </c>
      <c r="AA1336" s="8">
        <v>0</v>
      </c>
      <c r="AB1336" s="8">
        <v>28</v>
      </c>
      <c r="AC1336" s="8">
        <v>1</v>
      </c>
      <c r="AD1336" s="8">
        <v>101</v>
      </c>
      <c r="AE1336" s="8">
        <v>129</v>
      </c>
      <c r="AF1336" s="8">
        <v>45</v>
      </c>
      <c r="AG1336" s="8">
        <v>154</v>
      </c>
      <c r="AH1336" s="8">
        <v>59</v>
      </c>
      <c r="AI1336" s="8">
        <v>0</v>
      </c>
      <c r="AJ1336" s="8">
        <v>7</v>
      </c>
      <c r="AK1336" s="8">
        <v>251</v>
      </c>
      <c r="AL1336" s="8">
        <v>1</v>
      </c>
      <c r="AM1336" s="8">
        <v>1</v>
      </c>
      <c r="AN1336" s="8">
        <v>259</v>
      </c>
      <c r="AO1336" s="41">
        <f t="shared" ref="AO1336:AO1399" si="830">F1336/$AN1336</f>
        <v>0.7142857142857143</v>
      </c>
      <c r="AP1336" s="41">
        <f t="shared" ref="AP1336:AP1399" si="831">G1336/$AN1336</f>
        <v>0.2857142857142857</v>
      </c>
      <c r="AQ1336" s="41">
        <f t="shared" ref="AQ1336:AQ1399" si="832">H1336/$AN1336</f>
        <v>0</v>
      </c>
      <c r="AR1336" s="41">
        <f t="shared" si="798"/>
        <v>4.633204633204633E-2</v>
      </c>
      <c r="AS1336" s="41">
        <f t="shared" si="799"/>
        <v>7.7220077220077218E-2</v>
      </c>
      <c r="AT1336" s="41">
        <f t="shared" si="800"/>
        <v>8.4942084942084939E-2</v>
      </c>
      <c r="AU1336" s="41">
        <f t="shared" si="801"/>
        <v>0.11196911196911197</v>
      </c>
      <c r="AV1336" s="41">
        <f t="shared" si="802"/>
        <v>0.15057915057915058</v>
      </c>
      <c r="AW1336" s="41">
        <f t="shared" si="803"/>
        <v>0.138996138996139</v>
      </c>
      <c r="AX1336" s="41">
        <f t="shared" si="804"/>
        <v>0.16216216216216217</v>
      </c>
      <c r="AY1336" s="41">
        <f t="shared" si="805"/>
        <v>0.11969111969111969</v>
      </c>
      <c r="AZ1336" s="41">
        <f t="shared" si="806"/>
        <v>6.9498069498069498E-2</v>
      </c>
      <c r="BA1336" s="41">
        <f t="shared" si="807"/>
        <v>3.4749034749034749E-2</v>
      </c>
      <c r="BB1336" s="41">
        <f t="shared" si="808"/>
        <v>3.8610038610038611E-3</v>
      </c>
      <c r="BC1336" s="41">
        <f t="shared" si="809"/>
        <v>0</v>
      </c>
      <c r="BD1336" s="41">
        <f t="shared" si="810"/>
        <v>0.7567567567567568</v>
      </c>
      <c r="BE1336" s="41">
        <f t="shared" si="811"/>
        <v>0.10810810810810811</v>
      </c>
      <c r="BF1336" s="41">
        <f t="shared" si="812"/>
        <v>0.13513513513513514</v>
      </c>
      <c r="BG1336" s="41">
        <f t="shared" si="813"/>
        <v>0.67953667953667951</v>
      </c>
      <c r="BH1336" s="41">
        <f t="shared" si="814"/>
        <v>0.20849420849420849</v>
      </c>
      <c r="BI1336" s="41">
        <f t="shared" si="815"/>
        <v>0.11196911196911197</v>
      </c>
      <c r="BJ1336" s="41">
        <f t="shared" si="816"/>
        <v>0</v>
      </c>
      <c r="BK1336" s="41">
        <f t="shared" si="817"/>
        <v>0.10810810810810811</v>
      </c>
      <c r="BL1336" s="41">
        <f t="shared" si="818"/>
        <v>3.8610038610038611E-3</v>
      </c>
      <c r="BM1336" s="41">
        <f t="shared" si="819"/>
        <v>0.38996138996138996</v>
      </c>
      <c r="BN1336" s="41">
        <f t="shared" si="820"/>
        <v>0.49806949806949807</v>
      </c>
      <c r="BO1336" s="41">
        <f t="shared" si="821"/>
        <v>0.17374517374517376</v>
      </c>
      <c r="BP1336" s="41">
        <f t="shared" si="822"/>
        <v>0.59459459459459463</v>
      </c>
      <c r="BQ1336" s="41">
        <f t="shared" si="823"/>
        <v>0.22779922779922779</v>
      </c>
      <c r="BR1336" s="41">
        <f t="shared" si="824"/>
        <v>0</v>
      </c>
      <c r="BS1336" s="41">
        <f t="shared" si="825"/>
        <v>2.7027027027027029E-2</v>
      </c>
      <c r="BT1336" s="41">
        <f t="shared" si="826"/>
        <v>0.96911196911196906</v>
      </c>
      <c r="BU1336" s="41">
        <f t="shared" si="827"/>
        <v>3.8610038610038611E-3</v>
      </c>
      <c r="BV1336" s="41">
        <f t="shared" si="828"/>
        <v>3.8610038610038611E-3</v>
      </c>
      <c r="BW1336" s="41">
        <f t="shared" si="829"/>
        <v>1</v>
      </c>
      <c r="BX1336" s="41" t="str">
        <f t="shared" si="796"/>
        <v>2016Registered psychiatric nursesBritish Columbia</v>
      </c>
      <c r="BY1336" s="51">
        <f>VLOOKUP(BX1336,'%workplace'!$A$1:$F$381,6,FALSE)</f>
        <v>2528</v>
      </c>
      <c r="BZ1336" s="32">
        <f t="shared" si="797"/>
        <v>0.10245253164556962</v>
      </c>
    </row>
    <row r="1337" spans="1:78" s="8" customFormat="1" hidden="1" x14ac:dyDescent="0.2">
      <c r="A1337" s="8" t="str">
        <f t="shared" si="795"/>
        <v>2016Registered psychiatric nursesBritish ColumbiaUnknown places of work</v>
      </c>
      <c r="B1337" s="8" t="s">
        <v>8</v>
      </c>
      <c r="C1337" s="8" t="s">
        <v>23</v>
      </c>
      <c r="D1337" s="8" t="s">
        <v>49</v>
      </c>
      <c r="E1337" s="8">
        <v>2016</v>
      </c>
      <c r="F1337" s="8">
        <v>18</v>
      </c>
      <c r="G1337" s="8">
        <v>3</v>
      </c>
      <c r="H1337" s="8">
        <v>0</v>
      </c>
      <c r="I1337" s="8">
        <v>6</v>
      </c>
      <c r="J1337" s="8">
        <v>3</v>
      </c>
      <c r="K1337" s="8">
        <v>1</v>
      </c>
      <c r="L1337" s="8">
        <v>2</v>
      </c>
      <c r="M1337" s="8">
        <v>2</v>
      </c>
      <c r="N1337" s="8">
        <v>1</v>
      </c>
      <c r="O1337" s="8">
        <v>1</v>
      </c>
      <c r="P1337" s="8">
        <v>1</v>
      </c>
      <c r="Q1337" s="8">
        <v>1</v>
      </c>
      <c r="R1337" s="8">
        <v>0</v>
      </c>
      <c r="S1337" s="8">
        <v>3</v>
      </c>
      <c r="T1337" s="8">
        <v>0</v>
      </c>
      <c r="U1337" s="8">
        <v>21</v>
      </c>
      <c r="V1337" s="8">
        <v>0</v>
      </c>
      <c r="W1337" s="8">
        <v>0</v>
      </c>
      <c r="X1337" s="8">
        <v>0</v>
      </c>
      <c r="Y1337" s="8">
        <v>1</v>
      </c>
      <c r="Z1337" s="8">
        <v>0</v>
      </c>
      <c r="AA1337" s="8">
        <v>20</v>
      </c>
      <c r="AB1337" s="8">
        <v>0</v>
      </c>
      <c r="AC1337" s="8">
        <v>20</v>
      </c>
      <c r="AD1337" s="8">
        <v>0</v>
      </c>
      <c r="AE1337" s="8">
        <v>1</v>
      </c>
      <c r="AF1337" s="8">
        <v>0</v>
      </c>
      <c r="AG1337" s="8">
        <v>0</v>
      </c>
      <c r="AH1337" s="8">
        <v>0</v>
      </c>
      <c r="AI1337" s="8">
        <v>0</v>
      </c>
      <c r="AJ1337" s="8">
        <v>4</v>
      </c>
      <c r="AK1337" s="8">
        <v>17</v>
      </c>
      <c r="AL1337" s="8">
        <v>21</v>
      </c>
      <c r="AM1337" s="8">
        <v>0</v>
      </c>
      <c r="AN1337" s="8">
        <v>21</v>
      </c>
      <c r="AO1337" s="41">
        <f t="shared" si="830"/>
        <v>0.8571428571428571</v>
      </c>
      <c r="AP1337" s="41">
        <f t="shared" si="831"/>
        <v>0.14285714285714285</v>
      </c>
      <c r="AQ1337" s="41">
        <f t="shared" si="832"/>
        <v>0</v>
      </c>
      <c r="AR1337" s="41">
        <f t="shared" si="798"/>
        <v>0.2857142857142857</v>
      </c>
      <c r="AS1337" s="41">
        <f t="shared" si="799"/>
        <v>0.14285714285714285</v>
      </c>
      <c r="AT1337" s="41">
        <f t="shared" si="800"/>
        <v>4.7619047619047616E-2</v>
      </c>
      <c r="AU1337" s="41">
        <f t="shared" si="801"/>
        <v>9.5238095238095233E-2</v>
      </c>
      <c r="AV1337" s="41">
        <f t="shared" si="802"/>
        <v>9.5238095238095233E-2</v>
      </c>
      <c r="AW1337" s="41">
        <f t="shared" si="803"/>
        <v>4.7619047619047616E-2</v>
      </c>
      <c r="AX1337" s="41">
        <f t="shared" si="804"/>
        <v>4.7619047619047616E-2</v>
      </c>
      <c r="AY1337" s="41">
        <f t="shared" si="805"/>
        <v>4.7619047619047616E-2</v>
      </c>
      <c r="AZ1337" s="41">
        <f t="shared" si="806"/>
        <v>4.7619047619047616E-2</v>
      </c>
      <c r="BA1337" s="41">
        <f t="shared" si="807"/>
        <v>0</v>
      </c>
      <c r="BB1337" s="41">
        <f t="shared" si="808"/>
        <v>0.14285714285714285</v>
      </c>
      <c r="BC1337" s="41">
        <f t="shared" si="809"/>
        <v>0</v>
      </c>
      <c r="BD1337" s="41">
        <f t="shared" si="810"/>
        <v>1</v>
      </c>
      <c r="BE1337" s="41">
        <f t="shared" si="811"/>
        <v>0</v>
      </c>
      <c r="BF1337" s="41">
        <f t="shared" si="812"/>
        <v>0</v>
      </c>
      <c r="BG1337" s="41">
        <f t="shared" si="813"/>
        <v>0</v>
      </c>
      <c r="BH1337" s="41">
        <f t="shared" si="814"/>
        <v>4.7619047619047616E-2</v>
      </c>
      <c r="BI1337" s="41">
        <f t="shared" si="815"/>
        <v>0</v>
      </c>
      <c r="BJ1337" s="41">
        <f t="shared" si="816"/>
        <v>0.95238095238095233</v>
      </c>
      <c r="BK1337" s="41">
        <f t="shared" si="817"/>
        <v>0</v>
      </c>
      <c r="BL1337" s="41">
        <f t="shared" si="818"/>
        <v>0.95238095238095233</v>
      </c>
      <c r="BM1337" s="41">
        <f t="shared" si="819"/>
        <v>0</v>
      </c>
      <c r="BN1337" s="41">
        <f t="shared" si="820"/>
        <v>4.7619047619047616E-2</v>
      </c>
      <c r="BO1337" s="41">
        <f t="shared" si="821"/>
        <v>0</v>
      </c>
      <c r="BP1337" s="41">
        <f t="shared" si="822"/>
        <v>0</v>
      </c>
      <c r="BQ1337" s="41">
        <f t="shared" si="823"/>
        <v>0</v>
      </c>
      <c r="BR1337" s="41">
        <f t="shared" si="824"/>
        <v>0</v>
      </c>
      <c r="BS1337" s="41">
        <f t="shared" si="825"/>
        <v>0.19047619047619047</v>
      </c>
      <c r="BT1337" s="41">
        <f t="shared" si="826"/>
        <v>0.80952380952380953</v>
      </c>
      <c r="BU1337" s="41">
        <f t="shared" si="827"/>
        <v>1</v>
      </c>
      <c r="BV1337" s="41">
        <f t="shared" si="828"/>
        <v>0</v>
      </c>
      <c r="BW1337" s="41">
        <f t="shared" si="829"/>
        <v>1</v>
      </c>
      <c r="BX1337" s="41" t="str">
        <f t="shared" si="796"/>
        <v>2016Registered psychiatric nursesBritish Columbia</v>
      </c>
      <c r="BY1337" s="51">
        <f>VLOOKUP(BX1337,'%workplace'!$A$1:$F$381,6,FALSE)</f>
        <v>2528</v>
      </c>
      <c r="BZ1337" s="32">
        <f t="shared" si="797"/>
        <v>8.3069620253164549E-3</v>
      </c>
    </row>
    <row r="1338" spans="1:78" s="8" customFormat="1" hidden="1" x14ac:dyDescent="0.2">
      <c r="A1338" s="8" t="str">
        <f t="shared" si="795"/>
        <v>2016Nurse practitionersNewfoundland and LabradorAll places of work</v>
      </c>
      <c r="B1338" s="8" t="s">
        <v>5</v>
      </c>
      <c r="C1338" s="8" t="s">
        <v>14</v>
      </c>
      <c r="D1338" s="8" t="s">
        <v>9</v>
      </c>
      <c r="E1338" s="8">
        <v>2016</v>
      </c>
      <c r="F1338" s="8">
        <v>126</v>
      </c>
      <c r="G1338" s="8">
        <v>22</v>
      </c>
      <c r="H1338" s="8">
        <v>0</v>
      </c>
      <c r="I1338" s="8">
        <v>5</v>
      </c>
      <c r="J1338" s="8">
        <v>18</v>
      </c>
      <c r="K1338" s="8">
        <v>15</v>
      </c>
      <c r="L1338" s="8">
        <v>22</v>
      </c>
      <c r="M1338" s="8">
        <v>32</v>
      </c>
      <c r="N1338" s="8">
        <v>26</v>
      </c>
      <c r="O1338" s="8">
        <v>17</v>
      </c>
      <c r="P1338" s="8">
        <v>11</v>
      </c>
      <c r="Q1338" s="8">
        <v>0</v>
      </c>
      <c r="R1338" s="8">
        <v>2</v>
      </c>
      <c r="S1338" s="8">
        <v>0</v>
      </c>
      <c r="T1338" s="8">
        <v>0</v>
      </c>
      <c r="U1338" s="8">
        <v>148</v>
      </c>
      <c r="V1338" s="8">
        <v>0</v>
      </c>
      <c r="W1338" s="8">
        <v>0</v>
      </c>
      <c r="X1338" s="8">
        <v>120</v>
      </c>
      <c r="Y1338" s="8">
        <v>7</v>
      </c>
      <c r="Z1338" s="8">
        <v>21</v>
      </c>
      <c r="AA1338" s="8">
        <v>0</v>
      </c>
      <c r="AB1338" s="8">
        <v>2</v>
      </c>
      <c r="AC1338" s="8">
        <v>0</v>
      </c>
      <c r="AD1338" s="8">
        <v>135</v>
      </c>
      <c r="AE1338" s="8">
        <v>11</v>
      </c>
      <c r="AF1338" s="8">
        <v>3</v>
      </c>
      <c r="AG1338" s="8">
        <v>137</v>
      </c>
      <c r="AH1338" s="8">
        <v>8</v>
      </c>
      <c r="AI1338" s="8">
        <v>0</v>
      </c>
      <c r="AJ1338" s="8">
        <v>63</v>
      </c>
      <c r="AK1338" s="8">
        <v>85</v>
      </c>
      <c r="AL1338" s="8">
        <v>0</v>
      </c>
      <c r="AM1338" s="8">
        <v>0</v>
      </c>
      <c r="AN1338" s="8">
        <v>148</v>
      </c>
      <c r="AO1338" s="41">
        <f t="shared" si="830"/>
        <v>0.85135135135135132</v>
      </c>
      <c r="AP1338" s="41">
        <f t="shared" si="831"/>
        <v>0.14864864864864866</v>
      </c>
      <c r="AQ1338" s="41">
        <f t="shared" si="832"/>
        <v>0</v>
      </c>
      <c r="AR1338" s="41">
        <f t="shared" si="798"/>
        <v>3.3783783783783786E-2</v>
      </c>
      <c r="AS1338" s="41">
        <f t="shared" si="799"/>
        <v>0.12162162162162163</v>
      </c>
      <c r="AT1338" s="41">
        <f t="shared" si="800"/>
        <v>0.10135135135135136</v>
      </c>
      <c r="AU1338" s="41">
        <f t="shared" si="801"/>
        <v>0.14864864864864866</v>
      </c>
      <c r="AV1338" s="41">
        <f t="shared" si="802"/>
        <v>0.21621621621621623</v>
      </c>
      <c r="AW1338" s="41">
        <f t="shared" si="803"/>
        <v>0.17567567567567569</v>
      </c>
      <c r="AX1338" s="41">
        <f t="shared" si="804"/>
        <v>0.11486486486486487</v>
      </c>
      <c r="AY1338" s="41">
        <f t="shared" si="805"/>
        <v>7.4324324324324328E-2</v>
      </c>
      <c r="AZ1338" s="41">
        <f t="shared" si="806"/>
        <v>0</v>
      </c>
      <c r="BA1338" s="41">
        <f t="shared" si="807"/>
        <v>1.3513513513513514E-2</v>
      </c>
      <c r="BB1338" s="41">
        <f t="shared" si="808"/>
        <v>0</v>
      </c>
      <c r="BC1338" s="41">
        <f t="shared" si="809"/>
        <v>0</v>
      </c>
      <c r="BD1338" s="41">
        <f t="shared" si="810"/>
        <v>1</v>
      </c>
      <c r="BE1338" s="41">
        <f t="shared" si="811"/>
        <v>0</v>
      </c>
      <c r="BF1338" s="41">
        <f t="shared" si="812"/>
        <v>0</v>
      </c>
      <c r="BG1338" s="41">
        <f t="shared" si="813"/>
        <v>0.81081081081081086</v>
      </c>
      <c r="BH1338" s="41">
        <f t="shared" si="814"/>
        <v>4.72972972972973E-2</v>
      </c>
      <c r="BI1338" s="41">
        <f t="shared" si="815"/>
        <v>0.14189189189189189</v>
      </c>
      <c r="BJ1338" s="41">
        <f t="shared" si="816"/>
        <v>0</v>
      </c>
      <c r="BK1338" s="41">
        <f t="shared" si="817"/>
        <v>1.3513513513513514E-2</v>
      </c>
      <c r="BL1338" s="41">
        <f t="shared" si="818"/>
        <v>0</v>
      </c>
      <c r="BM1338" s="41">
        <f t="shared" si="819"/>
        <v>0.91216216216216217</v>
      </c>
      <c r="BN1338" s="41">
        <f t="shared" si="820"/>
        <v>7.4324324324324328E-2</v>
      </c>
      <c r="BO1338" s="41">
        <f t="shared" si="821"/>
        <v>2.0270270270270271E-2</v>
      </c>
      <c r="BP1338" s="41">
        <f t="shared" si="822"/>
        <v>0.92567567567567566</v>
      </c>
      <c r="BQ1338" s="41">
        <f t="shared" si="823"/>
        <v>5.4054054054054057E-2</v>
      </c>
      <c r="BR1338" s="41">
        <f t="shared" si="824"/>
        <v>0</v>
      </c>
      <c r="BS1338" s="41">
        <f t="shared" si="825"/>
        <v>0.42567567567567566</v>
      </c>
      <c r="BT1338" s="41">
        <f t="shared" si="826"/>
        <v>0.57432432432432434</v>
      </c>
      <c r="BU1338" s="41">
        <f t="shared" si="827"/>
        <v>0</v>
      </c>
      <c r="BV1338" s="41">
        <f t="shared" si="828"/>
        <v>0</v>
      </c>
      <c r="BW1338" s="41">
        <f t="shared" si="829"/>
        <v>1</v>
      </c>
      <c r="BX1338" s="41" t="str">
        <f t="shared" si="796"/>
        <v>2016Nurse practitionersNewfoundland and Labrador</v>
      </c>
      <c r="BY1338" s="51">
        <f>VLOOKUP(BX1338,'%workplace'!$A$1:$F$381,6,FALSE)</f>
        <v>148</v>
      </c>
      <c r="BZ1338" s="32">
        <f t="shared" si="797"/>
        <v>1</v>
      </c>
    </row>
    <row r="1339" spans="1:78" s="8" customFormat="1" hidden="1" x14ac:dyDescent="0.2">
      <c r="A1339" s="8" t="str">
        <f t="shared" si="795"/>
        <v>2016Nurse practitionersNewfoundland and LabradorCommunity health</v>
      </c>
      <c r="B1339" s="8" t="s">
        <v>5</v>
      </c>
      <c r="C1339" s="8" t="s">
        <v>14</v>
      </c>
      <c r="D1339" s="8" t="s">
        <v>11</v>
      </c>
      <c r="E1339" s="8">
        <v>2016</v>
      </c>
      <c r="F1339" s="8">
        <v>42</v>
      </c>
      <c r="G1339" s="8">
        <v>5</v>
      </c>
      <c r="H1339" s="8">
        <v>0</v>
      </c>
      <c r="I1339" s="8">
        <v>2</v>
      </c>
      <c r="J1339" s="8">
        <v>5</v>
      </c>
      <c r="K1339" s="8">
        <v>3</v>
      </c>
      <c r="L1339" s="8">
        <v>4</v>
      </c>
      <c r="M1339" s="8">
        <v>10</v>
      </c>
      <c r="N1339" s="8">
        <v>11</v>
      </c>
      <c r="O1339" s="8">
        <v>4</v>
      </c>
      <c r="P1339" s="8">
        <v>6</v>
      </c>
      <c r="Q1339" s="8">
        <v>0</v>
      </c>
      <c r="R1339" s="8">
        <v>2</v>
      </c>
      <c r="S1339" s="8">
        <v>0</v>
      </c>
      <c r="T1339" s="8">
        <v>0</v>
      </c>
      <c r="U1339" s="8">
        <v>47</v>
      </c>
      <c r="V1339" s="8">
        <v>0</v>
      </c>
      <c r="W1339" s="8">
        <v>0</v>
      </c>
      <c r="X1339" s="8">
        <v>33</v>
      </c>
      <c r="Y1339" s="8">
        <v>2</v>
      </c>
      <c r="Z1339" s="8">
        <v>12</v>
      </c>
      <c r="AA1339" s="8">
        <v>0</v>
      </c>
      <c r="AB1339" s="8">
        <v>0</v>
      </c>
      <c r="AC1339" s="8">
        <v>0</v>
      </c>
      <c r="AD1339" s="8">
        <v>44</v>
      </c>
      <c r="AE1339" s="8">
        <v>3</v>
      </c>
      <c r="AF1339" s="8">
        <v>2</v>
      </c>
      <c r="AG1339" s="8">
        <v>44</v>
      </c>
      <c r="AH1339" s="8">
        <v>1</v>
      </c>
      <c r="AI1339" s="8">
        <v>0</v>
      </c>
      <c r="AJ1339" s="8">
        <v>37</v>
      </c>
      <c r="AK1339" s="8">
        <v>10</v>
      </c>
      <c r="AL1339" s="8">
        <v>0</v>
      </c>
      <c r="AM1339" s="8">
        <v>0</v>
      </c>
      <c r="AN1339" s="8">
        <v>47</v>
      </c>
      <c r="AO1339" s="41">
        <f t="shared" si="830"/>
        <v>0.8936170212765957</v>
      </c>
      <c r="AP1339" s="41">
        <f t="shared" si="831"/>
        <v>0.10638297872340426</v>
      </c>
      <c r="AQ1339" s="41">
        <f t="shared" si="832"/>
        <v>0</v>
      </c>
      <c r="AR1339" s="41">
        <f t="shared" si="798"/>
        <v>4.2553191489361701E-2</v>
      </c>
      <c r="AS1339" s="41">
        <f t="shared" si="799"/>
        <v>0.10638297872340426</v>
      </c>
      <c r="AT1339" s="41">
        <f t="shared" si="800"/>
        <v>6.3829787234042548E-2</v>
      </c>
      <c r="AU1339" s="41">
        <f t="shared" si="801"/>
        <v>8.5106382978723402E-2</v>
      </c>
      <c r="AV1339" s="41">
        <f t="shared" si="802"/>
        <v>0.21276595744680851</v>
      </c>
      <c r="AW1339" s="41">
        <f t="shared" si="803"/>
        <v>0.23404255319148937</v>
      </c>
      <c r="AX1339" s="41">
        <f t="shared" si="804"/>
        <v>8.5106382978723402E-2</v>
      </c>
      <c r="AY1339" s="41">
        <f t="shared" si="805"/>
        <v>0.1276595744680851</v>
      </c>
      <c r="AZ1339" s="41">
        <f t="shared" si="806"/>
        <v>0</v>
      </c>
      <c r="BA1339" s="41">
        <f t="shared" si="807"/>
        <v>4.2553191489361701E-2</v>
      </c>
      <c r="BB1339" s="41">
        <f t="shared" si="808"/>
        <v>0</v>
      </c>
      <c r="BC1339" s="41">
        <f t="shared" si="809"/>
        <v>0</v>
      </c>
      <c r="BD1339" s="41">
        <f t="shared" si="810"/>
        <v>1</v>
      </c>
      <c r="BE1339" s="41">
        <f t="shared" si="811"/>
        <v>0</v>
      </c>
      <c r="BF1339" s="41">
        <f t="shared" si="812"/>
        <v>0</v>
      </c>
      <c r="BG1339" s="41">
        <f t="shared" si="813"/>
        <v>0.7021276595744681</v>
      </c>
      <c r="BH1339" s="41">
        <f t="shared" si="814"/>
        <v>4.2553191489361701E-2</v>
      </c>
      <c r="BI1339" s="41">
        <f t="shared" si="815"/>
        <v>0.25531914893617019</v>
      </c>
      <c r="BJ1339" s="41">
        <f t="shared" si="816"/>
        <v>0</v>
      </c>
      <c r="BK1339" s="41">
        <f t="shared" si="817"/>
        <v>0</v>
      </c>
      <c r="BL1339" s="41">
        <f t="shared" si="818"/>
        <v>0</v>
      </c>
      <c r="BM1339" s="41">
        <f t="shared" si="819"/>
        <v>0.93617021276595747</v>
      </c>
      <c r="BN1339" s="41">
        <f t="shared" si="820"/>
        <v>6.3829787234042548E-2</v>
      </c>
      <c r="BO1339" s="41">
        <f t="shared" si="821"/>
        <v>4.2553191489361701E-2</v>
      </c>
      <c r="BP1339" s="41">
        <f t="shared" si="822"/>
        <v>0.93617021276595747</v>
      </c>
      <c r="BQ1339" s="41">
        <f t="shared" si="823"/>
        <v>2.1276595744680851E-2</v>
      </c>
      <c r="BR1339" s="41">
        <f t="shared" si="824"/>
        <v>0</v>
      </c>
      <c r="BS1339" s="41">
        <f t="shared" si="825"/>
        <v>0.78723404255319152</v>
      </c>
      <c r="BT1339" s="41">
        <f t="shared" si="826"/>
        <v>0.21276595744680851</v>
      </c>
      <c r="BU1339" s="41">
        <f t="shared" si="827"/>
        <v>0</v>
      </c>
      <c r="BV1339" s="41">
        <f t="shared" si="828"/>
        <v>0</v>
      </c>
      <c r="BW1339" s="41">
        <f t="shared" si="829"/>
        <v>1</v>
      </c>
      <c r="BX1339" s="41" t="str">
        <f t="shared" si="796"/>
        <v>2016Nurse practitionersNewfoundland and Labrador</v>
      </c>
      <c r="BY1339" s="51">
        <f>VLOOKUP(BX1339,'%workplace'!$A$1:$F$381,6,FALSE)</f>
        <v>148</v>
      </c>
      <c r="BZ1339" s="32">
        <f t="shared" si="797"/>
        <v>0.31756756756756754</v>
      </c>
    </row>
    <row r="1340" spans="1:78" s="8" customFormat="1" hidden="1" x14ac:dyDescent="0.2">
      <c r="A1340" s="8" t="str">
        <f t="shared" si="795"/>
        <v>2016Nurse practitionersNewfoundland and LabradorNursing home/long-term care</v>
      </c>
      <c r="B1340" s="8" t="s">
        <v>5</v>
      </c>
      <c r="C1340" s="8" t="s">
        <v>14</v>
      </c>
      <c r="D1340" s="8" t="s">
        <v>12</v>
      </c>
      <c r="E1340" s="8">
        <v>2016</v>
      </c>
      <c r="F1340" s="8">
        <v>9</v>
      </c>
      <c r="G1340" s="8">
        <v>1</v>
      </c>
      <c r="H1340" s="8">
        <v>0</v>
      </c>
      <c r="I1340" s="8">
        <v>0</v>
      </c>
      <c r="J1340" s="8">
        <v>2</v>
      </c>
      <c r="K1340" s="8">
        <v>0</v>
      </c>
      <c r="L1340" s="8">
        <v>2</v>
      </c>
      <c r="M1340" s="8">
        <v>2</v>
      </c>
      <c r="N1340" s="8">
        <v>2</v>
      </c>
      <c r="O1340" s="8">
        <v>0</v>
      </c>
      <c r="P1340" s="8">
        <v>2</v>
      </c>
      <c r="Q1340" s="8">
        <v>0</v>
      </c>
      <c r="R1340" s="8">
        <v>0</v>
      </c>
      <c r="S1340" s="8">
        <v>0</v>
      </c>
      <c r="T1340" s="8">
        <v>0</v>
      </c>
      <c r="U1340" s="8">
        <v>10</v>
      </c>
      <c r="V1340" s="8">
        <v>0</v>
      </c>
      <c r="W1340" s="8">
        <v>0</v>
      </c>
      <c r="X1340" s="8">
        <v>9</v>
      </c>
      <c r="Y1340" s="8">
        <v>0</v>
      </c>
      <c r="Z1340" s="8">
        <v>1</v>
      </c>
      <c r="AA1340" s="8">
        <v>0</v>
      </c>
      <c r="AB1340" s="8">
        <v>0</v>
      </c>
      <c r="AC1340" s="8">
        <v>0</v>
      </c>
      <c r="AD1340" s="8">
        <v>10</v>
      </c>
      <c r="AE1340" s="8">
        <v>0</v>
      </c>
      <c r="AF1340" s="8">
        <v>0</v>
      </c>
      <c r="AG1340" s="8">
        <v>10</v>
      </c>
      <c r="AH1340" s="8">
        <v>0</v>
      </c>
      <c r="AI1340" s="8">
        <v>0</v>
      </c>
      <c r="AJ1340" s="8">
        <v>3</v>
      </c>
      <c r="AK1340" s="8">
        <v>7</v>
      </c>
      <c r="AL1340" s="8">
        <v>0</v>
      </c>
      <c r="AM1340" s="8">
        <v>0</v>
      </c>
      <c r="AN1340" s="8">
        <v>10</v>
      </c>
      <c r="AO1340" s="41">
        <f t="shared" si="830"/>
        <v>0.9</v>
      </c>
      <c r="AP1340" s="41">
        <f t="shared" si="831"/>
        <v>0.1</v>
      </c>
      <c r="AQ1340" s="41">
        <f t="shared" si="832"/>
        <v>0</v>
      </c>
      <c r="AR1340" s="41">
        <f t="shared" si="798"/>
        <v>0</v>
      </c>
      <c r="AS1340" s="41">
        <f t="shared" si="799"/>
        <v>0.2</v>
      </c>
      <c r="AT1340" s="41">
        <f t="shared" si="800"/>
        <v>0</v>
      </c>
      <c r="AU1340" s="41">
        <f t="shared" si="801"/>
        <v>0.2</v>
      </c>
      <c r="AV1340" s="41">
        <f t="shared" si="802"/>
        <v>0.2</v>
      </c>
      <c r="AW1340" s="41">
        <f t="shared" si="803"/>
        <v>0.2</v>
      </c>
      <c r="AX1340" s="41">
        <f t="shared" si="804"/>
        <v>0</v>
      </c>
      <c r="AY1340" s="41">
        <f t="shared" si="805"/>
        <v>0.2</v>
      </c>
      <c r="AZ1340" s="41">
        <f t="shared" si="806"/>
        <v>0</v>
      </c>
      <c r="BA1340" s="41">
        <f t="shared" si="807"/>
        <v>0</v>
      </c>
      <c r="BB1340" s="41">
        <f t="shared" si="808"/>
        <v>0</v>
      </c>
      <c r="BC1340" s="41">
        <f t="shared" si="809"/>
        <v>0</v>
      </c>
      <c r="BD1340" s="41">
        <f t="shared" si="810"/>
        <v>1</v>
      </c>
      <c r="BE1340" s="41">
        <f t="shared" si="811"/>
        <v>0</v>
      </c>
      <c r="BF1340" s="41">
        <f t="shared" si="812"/>
        <v>0</v>
      </c>
      <c r="BG1340" s="41">
        <f t="shared" si="813"/>
        <v>0.9</v>
      </c>
      <c r="BH1340" s="41">
        <f t="shared" si="814"/>
        <v>0</v>
      </c>
      <c r="BI1340" s="41">
        <f t="shared" si="815"/>
        <v>0.1</v>
      </c>
      <c r="BJ1340" s="41">
        <f t="shared" si="816"/>
        <v>0</v>
      </c>
      <c r="BK1340" s="41">
        <f t="shared" si="817"/>
        <v>0</v>
      </c>
      <c r="BL1340" s="41">
        <f t="shared" si="818"/>
        <v>0</v>
      </c>
      <c r="BM1340" s="41">
        <f t="shared" si="819"/>
        <v>1</v>
      </c>
      <c r="BN1340" s="41">
        <f t="shared" si="820"/>
        <v>0</v>
      </c>
      <c r="BO1340" s="41">
        <f t="shared" si="821"/>
        <v>0</v>
      </c>
      <c r="BP1340" s="41">
        <f t="shared" si="822"/>
        <v>1</v>
      </c>
      <c r="BQ1340" s="41">
        <f t="shared" si="823"/>
        <v>0</v>
      </c>
      <c r="BR1340" s="41">
        <f t="shared" si="824"/>
        <v>0</v>
      </c>
      <c r="BS1340" s="41">
        <f t="shared" si="825"/>
        <v>0.3</v>
      </c>
      <c r="BT1340" s="41">
        <f t="shared" si="826"/>
        <v>0.7</v>
      </c>
      <c r="BU1340" s="41">
        <f t="shared" si="827"/>
        <v>0</v>
      </c>
      <c r="BV1340" s="41">
        <f t="shared" si="828"/>
        <v>0</v>
      </c>
      <c r="BW1340" s="41">
        <f t="shared" si="829"/>
        <v>1</v>
      </c>
      <c r="BX1340" s="41" t="str">
        <f t="shared" si="796"/>
        <v>2016Nurse practitionersNewfoundland and Labrador</v>
      </c>
      <c r="BY1340" s="51">
        <f>VLOOKUP(BX1340,'%workplace'!$A$1:$F$381,6,FALSE)</f>
        <v>148</v>
      </c>
      <c r="BZ1340" s="32">
        <f t="shared" si="797"/>
        <v>6.7567567567567571E-2</v>
      </c>
    </row>
    <row r="1341" spans="1:78" s="8" customFormat="1" hidden="1" x14ac:dyDescent="0.2">
      <c r="A1341" s="8" t="str">
        <f t="shared" si="795"/>
        <v>2016Nurse practitionersNewfoundland and LabradorHospital</v>
      </c>
      <c r="B1341" s="8" t="s">
        <v>5</v>
      </c>
      <c r="C1341" s="8" t="s">
        <v>14</v>
      </c>
      <c r="D1341" s="8" t="s">
        <v>10</v>
      </c>
      <c r="E1341" s="8">
        <v>2016</v>
      </c>
      <c r="F1341" s="8">
        <v>51</v>
      </c>
      <c r="G1341" s="8">
        <v>9</v>
      </c>
      <c r="H1341" s="8">
        <v>0</v>
      </c>
      <c r="I1341" s="8">
        <v>3</v>
      </c>
      <c r="J1341" s="8">
        <v>10</v>
      </c>
      <c r="K1341" s="8">
        <v>6</v>
      </c>
      <c r="L1341" s="8">
        <v>11</v>
      </c>
      <c r="M1341" s="8">
        <v>14</v>
      </c>
      <c r="N1341" s="8">
        <v>8</v>
      </c>
      <c r="O1341" s="8">
        <v>7</v>
      </c>
      <c r="P1341" s="8">
        <v>1</v>
      </c>
      <c r="Q1341" s="8">
        <v>0</v>
      </c>
      <c r="R1341" s="8">
        <v>0</v>
      </c>
      <c r="S1341" s="8">
        <v>0</v>
      </c>
      <c r="T1341" s="8">
        <v>0</v>
      </c>
      <c r="U1341" s="8">
        <v>60</v>
      </c>
      <c r="V1341" s="8">
        <v>0</v>
      </c>
      <c r="W1341" s="8">
        <v>0</v>
      </c>
      <c r="X1341" s="8">
        <v>52</v>
      </c>
      <c r="Y1341" s="8">
        <v>2</v>
      </c>
      <c r="Z1341" s="8">
        <v>6</v>
      </c>
      <c r="AA1341" s="8">
        <v>0</v>
      </c>
      <c r="AB1341" s="8">
        <v>0</v>
      </c>
      <c r="AC1341" s="8">
        <v>0</v>
      </c>
      <c r="AD1341" s="8">
        <v>52</v>
      </c>
      <c r="AE1341" s="8">
        <v>8</v>
      </c>
      <c r="AF1341" s="8">
        <v>1</v>
      </c>
      <c r="AG1341" s="8">
        <v>59</v>
      </c>
      <c r="AH1341" s="8">
        <v>0</v>
      </c>
      <c r="AI1341" s="8">
        <v>0</v>
      </c>
      <c r="AJ1341" s="8">
        <v>19</v>
      </c>
      <c r="AK1341" s="8">
        <v>41</v>
      </c>
      <c r="AL1341" s="8">
        <v>0</v>
      </c>
      <c r="AM1341" s="8">
        <v>0</v>
      </c>
      <c r="AN1341" s="8">
        <v>60</v>
      </c>
      <c r="AO1341" s="41">
        <f t="shared" si="830"/>
        <v>0.85</v>
      </c>
      <c r="AP1341" s="41">
        <f t="shared" si="831"/>
        <v>0.15</v>
      </c>
      <c r="AQ1341" s="41">
        <f t="shared" si="832"/>
        <v>0</v>
      </c>
      <c r="AR1341" s="41">
        <f t="shared" si="798"/>
        <v>0.05</v>
      </c>
      <c r="AS1341" s="41">
        <f t="shared" si="799"/>
        <v>0.16666666666666666</v>
      </c>
      <c r="AT1341" s="41">
        <f t="shared" si="800"/>
        <v>0.1</v>
      </c>
      <c r="AU1341" s="41">
        <f t="shared" si="801"/>
        <v>0.18333333333333332</v>
      </c>
      <c r="AV1341" s="41">
        <f t="shared" si="802"/>
        <v>0.23333333333333334</v>
      </c>
      <c r="AW1341" s="41">
        <f t="shared" si="803"/>
        <v>0.13333333333333333</v>
      </c>
      <c r="AX1341" s="41">
        <f t="shared" si="804"/>
        <v>0.11666666666666667</v>
      </c>
      <c r="AY1341" s="41">
        <f t="shared" si="805"/>
        <v>1.6666666666666666E-2</v>
      </c>
      <c r="AZ1341" s="41">
        <f t="shared" si="806"/>
        <v>0</v>
      </c>
      <c r="BA1341" s="41">
        <f t="shared" si="807"/>
        <v>0</v>
      </c>
      <c r="BB1341" s="41">
        <f t="shared" si="808"/>
        <v>0</v>
      </c>
      <c r="BC1341" s="41">
        <f t="shared" si="809"/>
        <v>0</v>
      </c>
      <c r="BD1341" s="41">
        <f t="shared" si="810"/>
        <v>1</v>
      </c>
      <c r="BE1341" s="41">
        <f t="shared" si="811"/>
        <v>0</v>
      </c>
      <c r="BF1341" s="41">
        <f t="shared" si="812"/>
        <v>0</v>
      </c>
      <c r="BG1341" s="41">
        <f t="shared" si="813"/>
        <v>0.8666666666666667</v>
      </c>
      <c r="BH1341" s="41">
        <f t="shared" si="814"/>
        <v>3.3333333333333333E-2</v>
      </c>
      <c r="BI1341" s="41">
        <f t="shared" si="815"/>
        <v>0.1</v>
      </c>
      <c r="BJ1341" s="41">
        <f t="shared" si="816"/>
        <v>0</v>
      </c>
      <c r="BK1341" s="41">
        <f t="shared" si="817"/>
        <v>0</v>
      </c>
      <c r="BL1341" s="41">
        <f t="shared" si="818"/>
        <v>0</v>
      </c>
      <c r="BM1341" s="41">
        <f t="shared" si="819"/>
        <v>0.8666666666666667</v>
      </c>
      <c r="BN1341" s="41">
        <f t="shared" si="820"/>
        <v>0.13333333333333333</v>
      </c>
      <c r="BO1341" s="41">
        <f t="shared" si="821"/>
        <v>1.6666666666666666E-2</v>
      </c>
      <c r="BP1341" s="41">
        <f t="shared" si="822"/>
        <v>0.98333333333333328</v>
      </c>
      <c r="BQ1341" s="41">
        <f t="shared" si="823"/>
        <v>0</v>
      </c>
      <c r="BR1341" s="41">
        <f t="shared" si="824"/>
        <v>0</v>
      </c>
      <c r="BS1341" s="41">
        <f t="shared" si="825"/>
        <v>0.31666666666666665</v>
      </c>
      <c r="BT1341" s="41">
        <f t="shared" si="826"/>
        <v>0.68333333333333335</v>
      </c>
      <c r="BU1341" s="41">
        <f t="shared" si="827"/>
        <v>0</v>
      </c>
      <c r="BV1341" s="41">
        <f t="shared" si="828"/>
        <v>0</v>
      </c>
      <c r="BW1341" s="41">
        <f t="shared" si="829"/>
        <v>1</v>
      </c>
      <c r="BX1341" s="41" t="str">
        <f t="shared" si="796"/>
        <v>2016Nurse practitionersNewfoundland and Labrador</v>
      </c>
      <c r="BY1341" s="51">
        <f>VLOOKUP(BX1341,'%workplace'!$A$1:$F$381,6,FALSE)</f>
        <v>148</v>
      </c>
      <c r="BZ1341" s="32">
        <f t="shared" si="797"/>
        <v>0.40540540540540543</v>
      </c>
    </row>
    <row r="1342" spans="1:78" s="8" customFormat="1" hidden="1" x14ac:dyDescent="0.2">
      <c r="A1342" s="8" t="str">
        <f t="shared" si="795"/>
        <v>2016Nurse practitionersNewfoundland and LabradorOther places of work</v>
      </c>
      <c r="B1342" s="8" t="s">
        <v>5</v>
      </c>
      <c r="C1342" s="8" t="s">
        <v>14</v>
      </c>
      <c r="D1342" s="8" t="s">
        <v>13</v>
      </c>
      <c r="E1342" s="8">
        <v>2016</v>
      </c>
      <c r="F1342" s="8">
        <v>24</v>
      </c>
      <c r="G1342" s="8">
        <v>7</v>
      </c>
      <c r="H1342" s="8">
        <v>0</v>
      </c>
      <c r="I1342" s="8">
        <v>0</v>
      </c>
      <c r="J1342" s="8">
        <v>1</v>
      </c>
      <c r="K1342" s="8">
        <v>6</v>
      </c>
      <c r="L1342" s="8">
        <v>5</v>
      </c>
      <c r="M1342" s="8">
        <v>6</v>
      </c>
      <c r="N1342" s="8">
        <v>5</v>
      </c>
      <c r="O1342" s="8">
        <v>6</v>
      </c>
      <c r="P1342" s="8">
        <v>2</v>
      </c>
      <c r="Q1342" s="8">
        <v>0</v>
      </c>
      <c r="R1342" s="8">
        <v>0</v>
      </c>
      <c r="S1342" s="8">
        <v>0</v>
      </c>
      <c r="T1342" s="8">
        <v>0</v>
      </c>
      <c r="U1342" s="8">
        <v>31</v>
      </c>
      <c r="V1342" s="8">
        <v>0</v>
      </c>
      <c r="W1342" s="8">
        <v>0</v>
      </c>
      <c r="X1342" s="8">
        <v>26</v>
      </c>
      <c r="Y1342" s="8">
        <v>3</v>
      </c>
      <c r="Z1342" s="8">
        <v>2</v>
      </c>
      <c r="AA1342" s="8">
        <v>0</v>
      </c>
      <c r="AB1342" s="8">
        <v>2</v>
      </c>
      <c r="AC1342" s="8">
        <v>0</v>
      </c>
      <c r="AD1342" s="8">
        <v>29</v>
      </c>
      <c r="AE1342" s="8">
        <v>0</v>
      </c>
      <c r="AF1342" s="8">
        <v>0</v>
      </c>
      <c r="AG1342" s="8">
        <v>24</v>
      </c>
      <c r="AH1342" s="8">
        <v>7</v>
      </c>
      <c r="AI1342" s="8">
        <v>0</v>
      </c>
      <c r="AJ1342" s="8">
        <v>4</v>
      </c>
      <c r="AK1342" s="8">
        <v>27</v>
      </c>
      <c r="AL1342" s="8">
        <v>0</v>
      </c>
      <c r="AM1342" s="8">
        <v>0</v>
      </c>
      <c r="AN1342" s="8">
        <v>31</v>
      </c>
      <c r="AO1342" s="41">
        <f t="shared" si="830"/>
        <v>0.77419354838709675</v>
      </c>
      <c r="AP1342" s="41">
        <f t="shared" si="831"/>
        <v>0.22580645161290322</v>
      </c>
      <c r="AQ1342" s="41">
        <f t="shared" si="832"/>
        <v>0</v>
      </c>
      <c r="AR1342" s="41">
        <f t="shared" si="798"/>
        <v>0</v>
      </c>
      <c r="AS1342" s="41">
        <f t="shared" si="799"/>
        <v>3.2258064516129031E-2</v>
      </c>
      <c r="AT1342" s="41">
        <f t="shared" si="800"/>
        <v>0.19354838709677419</v>
      </c>
      <c r="AU1342" s="41">
        <f t="shared" si="801"/>
        <v>0.16129032258064516</v>
      </c>
      <c r="AV1342" s="41">
        <f t="shared" si="802"/>
        <v>0.19354838709677419</v>
      </c>
      <c r="AW1342" s="41">
        <f t="shared" si="803"/>
        <v>0.16129032258064516</v>
      </c>
      <c r="AX1342" s="41">
        <f t="shared" si="804"/>
        <v>0.19354838709677419</v>
      </c>
      <c r="AY1342" s="41">
        <f t="shared" si="805"/>
        <v>6.4516129032258063E-2</v>
      </c>
      <c r="AZ1342" s="41">
        <f t="shared" si="806"/>
        <v>0</v>
      </c>
      <c r="BA1342" s="41">
        <f t="shared" si="807"/>
        <v>0</v>
      </c>
      <c r="BB1342" s="41">
        <f t="shared" si="808"/>
        <v>0</v>
      </c>
      <c r="BC1342" s="41">
        <f t="shared" si="809"/>
        <v>0</v>
      </c>
      <c r="BD1342" s="41">
        <f t="shared" si="810"/>
        <v>1</v>
      </c>
      <c r="BE1342" s="41">
        <f t="shared" si="811"/>
        <v>0</v>
      </c>
      <c r="BF1342" s="41">
        <f t="shared" si="812"/>
        <v>0</v>
      </c>
      <c r="BG1342" s="41">
        <f t="shared" si="813"/>
        <v>0.83870967741935487</v>
      </c>
      <c r="BH1342" s="41">
        <f t="shared" si="814"/>
        <v>9.6774193548387094E-2</v>
      </c>
      <c r="BI1342" s="41">
        <f t="shared" si="815"/>
        <v>6.4516129032258063E-2</v>
      </c>
      <c r="BJ1342" s="41">
        <f t="shared" si="816"/>
        <v>0</v>
      </c>
      <c r="BK1342" s="41">
        <f t="shared" si="817"/>
        <v>6.4516129032258063E-2</v>
      </c>
      <c r="BL1342" s="41">
        <f t="shared" si="818"/>
        <v>0</v>
      </c>
      <c r="BM1342" s="41">
        <f t="shared" si="819"/>
        <v>0.93548387096774188</v>
      </c>
      <c r="BN1342" s="41">
        <f t="shared" si="820"/>
        <v>0</v>
      </c>
      <c r="BO1342" s="41">
        <f t="shared" si="821"/>
        <v>0</v>
      </c>
      <c r="BP1342" s="41">
        <f t="shared" si="822"/>
        <v>0.77419354838709675</v>
      </c>
      <c r="BQ1342" s="41">
        <f t="shared" si="823"/>
        <v>0.22580645161290322</v>
      </c>
      <c r="BR1342" s="41">
        <f t="shared" si="824"/>
        <v>0</v>
      </c>
      <c r="BS1342" s="41">
        <f t="shared" si="825"/>
        <v>0.12903225806451613</v>
      </c>
      <c r="BT1342" s="41">
        <f t="shared" si="826"/>
        <v>0.87096774193548387</v>
      </c>
      <c r="BU1342" s="41">
        <f t="shared" si="827"/>
        <v>0</v>
      </c>
      <c r="BV1342" s="41">
        <f t="shared" si="828"/>
        <v>0</v>
      </c>
      <c r="BW1342" s="41">
        <f t="shared" si="829"/>
        <v>1</v>
      </c>
      <c r="BX1342" s="41" t="str">
        <f t="shared" si="796"/>
        <v>2016Nurse practitionersNewfoundland and Labrador</v>
      </c>
      <c r="BY1342" s="51">
        <f>VLOOKUP(BX1342,'%workplace'!$A$1:$F$381,6,FALSE)</f>
        <v>148</v>
      </c>
      <c r="BZ1342" s="32">
        <f t="shared" si="797"/>
        <v>0.20945945945945946</v>
      </c>
    </row>
    <row r="1343" spans="1:78" s="8" customFormat="1" hidden="1" x14ac:dyDescent="0.2">
      <c r="A1343" s="8" t="str">
        <f t="shared" si="795"/>
        <v>2016Nurse practitionersPrince Edward IslandAll places of work</v>
      </c>
      <c r="B1343" s="8" t="s">
        <v>5</v>
      </c>
      <c r="C1343" s="8" t="s">
        <v>15</v>
      </c>
      <c r="D1343" s="8" t="s">
        <v>9</v>
      </c>
      <c r="E1343" s="8">
        <v>2016</v>
      </c>
      <c r="F1343" s="8">
        <v>21</v>
      </c>
      <c r="G1343" s="8">
        <v>1</v>
      </c>
      <c r="H1343" s="8">
        <v>0</v>
      </c>
      <c r="I1343" s="8">
        <v>0</v>
      </c>
      <c r="J1343" s="8">
        <v>6</v>
      </c>
      <c r="K1343" s="8">
        <v>8</v>
      </c>
      <c r="L1343" s="8">
        <v>3</v>
      </c>
      <c r="M1343" s="8">
        <v>4</v>
      </c>
      <c r="N1343" s="8">
        <v>1</v>
      </c>
      <c r="O1343" s="8">
        <v>0</v>
      </c>
      <c r="P1343" s="8">
        <v>0</v>
      </c>
      <c r="Q1343" s="8">
        <v>0</v>
      </c>
      <c r="R1343" s="8">
        <v>0</v>
      </c>
      <c r="S1343" s="8">
        <v>0</v>
      </c>
      <c r="T1343" s="8">
        <v>0</v>
      </c>
      <c r="U1343" s="8">
        <v>10</v>
      </c>
      <c r="V1343" s="8">
        <v>1</v>
      </c>
      <c r="W1343" s="8">
        <v>11</v>
      </c>
      <c r="X1343" s="8">
        <v>17</v>
      </c>
      <c r="Y1343" s="8">
        <v>2</v>
      </c>
      <c r="Z1343" s="8">
        <v>3</v>
      </c>
      <c r="AA1343" s="8">
        <v>0</v>
      </c>
      <c r="AB1343" s="8">
        <v>0</v>
      </c>
      <c r="AC1343" s="8">
        <v>0</v>
      </c>
      <c r="AD1343" s="8">
        <v>19</v>
      </c>
      <c r="AE1343" s="8">
        <v>3</v>
      </c>
      <c r="AF1343" s="8">
        <v>0</v>
      </c>
      <c r="AG1343" s="8">
        <v>21</v>
      </c>
      <c r="AH1343" s="8">
        <v>1</v>
      </c>
      <c r="AI1343" s="8">
        <v>0</v>
      </c>
      <c r="AJ1343" s="8">
        <v>8</v>
      </c>
      <c r="AK1343" s="8">
        <v>14</v>
      </c>
      <c r="AL1343" s="8">
        <v>0</v>
      </c>
      <c r="AM1343" s="8">
        <v>0</v>
      </c>
      <c r="AN1343" s="8">
        <v>22</v>
      </c>
      <c r="AO1343" s="41">
        <f t="shared" si="830"/>
        <v>0.95454545454545459</v>
      </c>
      <c r="AP1343" s="41">
        <f t="shared" si="831"/>
        <v>4.5454545454545456E-2</v>
      </c>
      <c r="AQ1343" s="41">
        <f t="shared" si="832"/>
        <v>0</v>
      </c>
      <c r="AR1343" s="41">
        <f t="shared" si="798"/>
        <v>0</v>
      </c>
      <c r="AS1343" s="41">
        <f t="shared" si="799"/>
        <v>0.27272727272727271</v>
      </c>
      <c r="AT1343" s="41">
        <f t="shared" si="800"/>
        <v>0.36363636363636365</v>
      </c>
      <c r="AU1343" s="41">
        <f t="shared" si="801"/>
        <v>0.13636363636363635</v>
      </c>
      <c r="AV1343" s="41">
        <f t="shared" si="802"/>
        <v>0.18181818181818182</v>
      </c>
      <c r="AW1343" s="41">
        <f t="shared" si="803"/>
        <v>4.5454545454545456E-2</v>
      </c>
      <c r="AX1343" s="41">
        <f t="shared" si="804"/>
        <v>0</v>
      </c>
      <c r="AY1343" s="41">
        <f t="shared" si="805"/>
        <v>0</v>
      </c>
      <c r="AZ1343" s="41">
        <f t="shared" si="806"/>
        <v>0</v>
      </c>
      <c r="BA1343" s="41">
        <f t="shared" si="807"/>
        <v>0</v>
      </c>
      <c r="BB1343" s="41">
        <f t="shared" si="808"/>
        <v>0</v>
      </c>
      <c r="BC1343" s="41">
        <f t="shared" si="809"/>
        <v>0</v>
      </c>
      <c r="BD1343" s="41">
        <f t="shared" si="810"/>
        <v>0.45454545454545453</v>
      </c>
      <c r="BE1343" s="41">
        <f t="shared" si="811"/>
        <v>4.5454545454545456E-2</v>
      </c>
      <c r="BF1343" s="41">
        <f t="shared" si="812"/>
        <v>0.5</v>
      </c>
      <c r="BG1343" s="41">
        <f t="shared" si="813"/>
        <v>0.77272727272727271</v>
      </c>
      <c r="BH1343" s="41">
        <f t="shared" si="814"/>
        <v>9.0909090909090912E-2</v>
      </c>
      <c r="BI1343" s="41">
        <f t="shared" si="815"/>
        <v>0.13636363636363635</v>
      </c>
      <c r="BJ1343" s="41">
        <f t="shared" si="816"/>
        <v>0</v>
      </c>
      <c r="BK1343" s="41">
        <f t="shared" si="817"/>
        <v>0</v>
      </c>
      <c r="BL1343" s="41">
        <f t="shared" si="818"/>
        <v>0</v>
      </c>
      <c r="BM1343" s="41">
        <f t="shared" si="819"/>
        <v>0.86363636363636365</v>
      </c>
      <c r="BN1343" s="41">
        <f t="shared" si="820"/>
        <v>0.13636363636363635</v>
      </c>
      <c r="BO1343" s="41">
        <f t="shared" si="821"/>
        <v>0</v>
      </c>
      <c r="BP1343" s="41">
        <f t="shared" si="822"/>
        <v>0.95454545454545459</v>
      </c>
      <c r="BQ1343" s="41">
        <f t="shared" si="823"/>
        <v>4.5454545454545456E-2</v>
      </c>
      <c r="BR1343" s="41">
        <f t="shared" si="824"/>
        <v>0</v>
      </c>
      <c r="BS1343" s="41">
        <f t="shared" si="825"/>
        <v>0.36363636363636365</v>
      </c>
      <c r="BT1343" s="41">
        <f t="shared" si="826"/>
        <v>0.63636363636363635</v>
      </c>
      <c r="BU1343" s="41">
        <f t="shared" si="827"/>
        <v>0</v>
      </c>
      <c r="BV1343" s="41">
        <f t="shared" si="828"/>
        <v>0</v>
      </c>
      <c r="BW1343" s="41">
        <f t="shared" si="829"/>
        <v>1</v>
      </c>
      <c r="BX1343" s="41" t="str">
        <f t="shared" si="796"/>
        <v>2016Nurse practitionersPrince Edward Island</v>
      </c>
      <c r="BY1343" s="51">
        <f>VLOOKUP(BX1343,'%workplace'!$A$1:$F$381,6,FALSE)</f>
        <v>22</v>
      </c>
      <c r="BZ1343" s="32">
        <f t="shared" si="797"/>
        <v>1</v>
      </c>
    </row>
    <row r="1344" spans="1:78" s="8" customFormat="1" hidden="1" x14ac:dyDescent="0.2">
      <c r="A1344" s="8" t="str">
        <f t="shared" si="795"/>
        <v>2016Nurse practitionersPrince Edward IslandCommunity health</v>
      </c>
      <c r="B1344" s="8" t="s">
        <v>5</v>
      </c>
      <c r="C1344" s="8" t="s">
        <v>15</v>
      </c>
      <c r="D1344" s="8" t="s">
        <v>11</v>
      </c>
      <c r="E1344" s="8">
        <v>2016</v>
      </c>
      <c r="F1344" s="8">
        <v>13</v>
      </c>
      <c r="G1344" s="8">
        <v>1</v>
      </c>
      <c r="H1344" s="8">
        <v>0</v>
      </c>
      <c r="I1344" s="8">
        <v>0</v>
      </c>
      <c r="J1344" s="8">
        <v>6</v>
      </c>
      <c r="K1344" s="8">
        <v>5</v>
      </c>
      <c r="L1344" s="8">
        <v>1</v>
      </c>
      <c r="M1344" s="8">
        <v>2</v>
      </c>
      <c r="N1344" s="8">
        <v>0</v>
      </c>
      <c r="O1344" s="8">
        <v>0</v>
      </c>
      <c r="P1344" s="8">
        <v>0</v>
      </c>
      <c r="Q1344" s="8">
        <v>0</v>
      </c>
      <c r="R1344" s="8">
        <v>0</v>
      </c>
      <c r="S1344" s="8">
        <v>0</v>
      </c>
      <c r="T1344" s="8">
        <v>0</v>
      </c>
      <c r="U1344" s="8">
        <v>6</v>
      </c>
      <c r="V1344" s="8">
        <v>1</v>
      </c>
      <c r="W1344" s="8">
        <v>7</v>
      </c>
      <c r="X1344" s="8">
        <v>11</v>
      </c>
      <c r="Y1344" s="8">
        <v>1</v>
      </c>
      <c r="Z1344" s="8">
        <v>2</v>
      </c>
      <c r="AA1344" s="8">
        <v>0</v>
      </c>
      <c r="AB1344" s="8">
        <v>0</v>
      </c>
      <c r="AC1344" s="8">
        <v>0</v>
      </c>
      <c r="AD1344" s="8">
        <v>14</v>
      </c>
      <c r="AE1344" s="8">
        <v>0</v>
      </c>
      <c r="AF1344" s="8">
        <v>0</v>
      </c>
      <c r="AG1344" s="8">
        <v>14</v>
      </c>
      <c r="AH1344" s="8">
        <v>0</v>
      </c>
      <c r="AI1344" s="8">
        <v>0</v>
      </c>
      <c r="AJ1344" s="8">
        <v>7</v>
      </c>
      <c r="AK1344" s="8">
        <v>7</v>
      </c>
      <c r="AL1344" s="8">
        <v>0</v>
      </c>
      <c r="AM1344" s="8">
        <v>0</v>
      </c>
      <c r="AN1344" s="8">
        <v>14</v>
      </c>
      <c r="AO1344" s="41">
        <f t="shared" si="830"/>
        <v>0.9285714285714286</v>
      </c>
      <c r="AP1344" s="41">
        <f t="shared" si="831"/>
        <v>7.1428571428571425E-2</v>
      </c>
      <c r="AQ1344" s="41">
        <f t="shared" si="832"/>
        <v>0</v>
      </c>
      <c r="AR1344" s="41">
        <f t="shared" si="798"/>
        <v>0</v>
      </c>
      <c r="AS1344" s="41">
        <f t="shared" si="799"/>
        <v>0.42857142857142855</v>
      </c>
      <c r="AT1344" s="41">
        <f t="shared" si="800"/>
        <v>0.35714285714285715</v>
      </c>
      <c r="AU1344" s="41">
        <f t="shared" si="801"/>
        <v>7.1428571428571425E-2</v>
      </c>
      <c r="AV1344" s="41">
        <f t="shared" si="802"/>
        <v>0.14285714285714285</v>
      </c>
      <c r="AW1344" s="41">
        <f t="shared" si="803"/>
        <v>0</v>
      </c>
      <c r="AX1344" s="41">
        <f t="shared" si="804"/>
        <v>0</v>
      </c>
      <c r="AY1344" s="41">
        <f t="shared" si="805"/>
        <v>0</v>
      </c>
      <c r="AZ1344" s="41">
        <f t="shared" si="806"/>
        <v>0</v>
      </c>
      <c r="BA1344" s="41">
        <f t="shared" si="807"/>
        <v>0</v>
      </c>
      <c r="BB1344" s="41">
        <f t="shared" si="808"/>
        <v>0</v>
      </c>
      <c r="BC1344" s="41">
        <f t="shared" si="809"/>
        <v>0</v>
      </c>
      <c r="BD1344" s="41">
        <f t="shared" si="810"/>
        <v>0.42857142857142855</v>
      </c>
      <c r="BE1344" s="41">
        <f t="shared" si="811"/>
        <v>7.1428571428571425E-2</v>
      </c>
      <c r="BF1344" s="41">
        <f t="shared" si="812"/>
        <v>0.5</v>
      </c>
      <c r="BG1344" s="41">
        <f t="shared" si="813"/>
        <v>0.7857142857142857</v>
      </c>
      <c r="BH1344" s="41">
        <f t="shared" si="814"/>
        <v>7.1428571428571425E-2</v>
      </c>
      <c r="BI1344" s="41">
        <f t="shared" si="815"/>
        <v>0.14285714285714285</v>
      </c>
      <c r="BJ1344" s="41">
        <f t="shared" si="816"/>
        <v>0</v>
      </c>
      <c r="BK1344" s="41">
        <f t="shared" si="817"/>
        <v>0</v>
      </c>
      <c r="BL1344" s="41">
        <f t="shared" si="818"/>
        <v>0</v>
      </c>
      <c r="BM1344" s="41">
        <f t="shared" si="819"/>
        <v>1</v>
      </c>
      <c r="BN1344" s="41">
        <f t="shared" si="820"/>
        <v>0</v>
      </c>
      <c r="BO1344" s="41">
        <f t="shared" si="821"/>
        <v>0</v>
      </c>
      <c r="BP1344" s="41">
        <f t="shared" si="822"/>
        <v>1</v>
      </c>
      <c r="BQ1344" s="41">
        <f t="shared" si="823"/>
        <v>0</v>
      </c>
      <c r="BR1344" s="41">
        <f t="shared" si="824"/>
        <v>0</v>
      </c>
      <c r="BS1344" s="41">
        <f t="shared" si="825"/>
        <v>0.5</v>
      </c>
      <c r="BT1344" s="41">
        <f t="shared" si="826"/>
        <v>0.5</v>
      </c>
      <c r="BU1344" s="41">
        <f t="shared" si="827"/>
        <v>0</v>
      </c>
      <c r="BV1344" s="41">
        <f t="shared" si="828"/>
        <v>0</v>
      </c>
      <c r="BW1344" s="41">
        <f t="shared" si="829"/>
        <v>1</v>
      </c>
      <c r="BX1344" s="41" t="str">
        <f t="shared" si="796"/>
        <v>2016Nurse practitionersPrince Edward Island</v>
      </c>
      <c r="BY1344" s="51">
        <f>VLOOKUP(BX1344,'%workplace'!$A$1:$F$381,6,FALSE)</f>
        <v>22</v>
      </c>
      <c r="BZ1344" s="32">
        <f t="shared" si="797"/>
        <v>0.63636363636363635</v>
      </c>
    </row>
    <row r="1345" spans="1:78" s="8" customFormat="1" hidden="1" x14ac:dyDescent="0.2">
      <c r="A1345" s="8" t="str">
        <f t="shared" si="795"/>
        <v>2016Nurse practitionersPrince Edward IslandNursing home/long-term care</v>
      </c>
      <c r="B1345" s="8" t="s">
        <v>5</v>
      </c>
      <c r="C1345" s="8" t="s">
        <v>15</v>
      </c>
      <c r="D1345" s="8" t="s">
        <v>12</v>
      </c>
      <c r="E1345" s="8">
        <v>2016</v>
      </c>
      <c r="F1345" s="8">
        <v>2</v>
      </c>
      <c r="G1345" s="8">
        <v>0</v>
      </c>
      <c r="H1345" s="8">
        <v>0</v>
      </c>
      <c r="I1345" s="8">
        <v>0</v>
      </c>
      <c r="J1345" s="8">
        <v>0</v>
      </c>
      <c r="K1345" s="8">
        <v>1</v>
      </c>
      <c r="L1345" s="8">
        <v>1</v>
      </c>
      <c r="M1345" s="8">
        <v>0</v>
      </c>
      <c r="N1345" s="8">
        <v>0</v>
      </c>
      <c r="O1345" s="8">
        <v>0</v>
      </c>
      <c r="P1345" s="8">
        <v>0</v>
      </c>
      <c r="Q1345" s="8">
        <v>0</v>
      </c>
      <c r="R1345" s="8">
        <v>0</v>
      </c>
      <c r="S1345" s="8">
        <v>0</v>
      </c>
      <c r="T1345" s="8">
        <v>0</v>
      </c>
      <c r="U1345" s="8">
        <v>1</v>
      </c>
      <c r="V1345" s="8">
        <v>0</v>
      </c>
      <c r="W1345" s="8">
        <v>1</v>
      </c>
      <c r="X1345" s="8">
        <v>1</v>
      </c>
      <c r="Y1345" s="8">
        <v>1</v>
      </c>
      <c r="Z1345" s="8">
        <v>0</v>
      </c>
      <c r="AA1345" s="8">
        <v>0</v>
      </c>
      <c r="AB1345" s="8">
        <v>0</v>
      </c>
      <c r="AC1345" s="8">
        <v>0</v>
      </c>
      <c r="AD1345" s="8">
        <v>1</v>
      </c>
      <c r="AE1345" s="8">
        <v>1</v>
      </c>
      <c r="AF1345" s="8">
        <v>0</v>
      </c>
      <c r="AG1345" s="8">
        <v>2</v>
      </c>
      <c r="AH1345" s="8">
        <v>0</v>
      </c>
      <c r="AI1345" s="8">
        <v>0</v>
      </c>
      <c r="AJ1345" s="8">
        <v>0</v>
      </c>
      <c r="AK1345" s="8">
        <v>2</v>
      </c>
      <c r="AL1345" s="8">
        <v>0</v>
      </c>
      <c r="AM1345" s="8">
        <v>0</v>
      </c>
      <c r="AN1345" s="8">
        <v>2</v>
      </c>
      <c r="AO1345" s="41">
        <f t="shared" si="830"/>
        <v>1</v>
      </c>
      <c r="AP1345" s="41">
        <f t="shared" si="831"/>
        <v>0</v>
      </c>
      <c r="AQ1345" s="41">
        <f t="shared" si="832"/>
        <v>0</v>
      </c>
      <c r="AR1345" s="41">
        <f t="shared" si="798"/>
        <v>0</v>
      </c>
      <c r="AS1345" s="41">
        <f t="shared" si="799"/>
        <v>0</v>
      </c>
      <c r="AT1345" s="41">
        <f t="shared" si="800"/>
        <v>0.5</v>
      </c>
      <c r="AU1345" s="41">
        <f t="shared" si="801"/>
        <v>0.5</v>
      </c>
      <c r="AV1345" s="41">
        <f t="shared" si="802"/>
        <v>0</v>
      </c>
      <c r="AW1345" s="41">
        <f t="shared" si="803"/>
        <v>0</v>
      </c>
      <c r="AX1345" s="41">
        <f t="shared" si="804"/>
        <v>0</v>
      </c>
      <c r="AY1345" s="41">
        <f t="shared" si="805"/>
        <v>0</v>
      </c>
      <c r="AZ1345" s="41">
        <f t="shared" si="806"/>
        <v>0</v>
      </c>
      <c r="BA1345" s="41">
        <f t="shared" si="807"/>
        <v>0</v>
      </c>
      <c r="BB1345" s="41">
        <f t="shared" si="808"/>
        <v>0</v>
      </c>
      <c r="BC1345" s="41">
        <f t="shared" si="809"/>
        <v>0</v>
      </c>
      <c r="BD1345" s="41">
        <f t="shared" si="810"/>
        <v>0.5</v>
      </c>
      <c r="BE1345" s="41">
        <f t="shared" si="811"/>
        <v>0</v>
      </c>
      <c r="BF1345" s="41">
        <f t="shared" si="812"/>
        <v>0.5</v>
      </c>
      <c r="BG1345" s="41">
        <f t="shared" si="813"/>
        <v>0.5</v>
      </c>
      <c r="BH1345" s="41">
        <f t="shared" si="814"/>
        <v>0.5</v>
      </c>
      <c r="BI1345" s="41">
        <f t="shared" si="815"/>
        <v>0</v>
      </c>
      <c r="BJ1345" s="41">
        <f t="shared" si="816"/>
        <v>0</v>
      </c>
      <c r="BK1345" s="41">
        <f t="shared" si="817"/>
        <v>0</v>
      </c>
      <c r="BL1345" s="41">
        <f t="shared" si="818"/>
        <v>0</v>
      </c>
      <c r="BM1345" s="41">
        <f t="shared" si="819"/>
        <v>0.5</v>
      </c>
      <c r="BN1345" s="41">
        <f t="shared" si="820"/>
        <v>0.5</v>
      </c>
      <c r="BO1345" s="41">
        <f t="shared" si="821"/>
        <v>0</v>
      </c>
      <c r="BP1345" s="41">
        <f t="shared" si="822"/>
        <v>1</v>
      </c>
      <c r="BQ1345" s="41">
        <f t="shared" si="823"/>
        <v>0</v>
      </c>
      <c r="BR1345" s="41">
        <f t="shared" si="824"/>
        <v>0</v>
      </c>
      <c r="BS1345" s="41">
        <f t="shared" si="825"/>
        <v>0</v>
      </c>
      <c r="BT1345" s="41">
        <f t="shared" si="826"/>
        <v>1</v>
      </c>
      <c r="BU1345" s="41">
        <f t="shared" si="827"/>
        <v>0</v>
      </c>
      <c r="BV1345" s="41">
        <f t="shared" si="828"/>
        <v>0</v>
      </c>
      <c r="BW1345" s="41">
        <f t="shared" si="829"/>
        <v>1</v>
      </c>
      <c r="BX1345" s="41" t="str">
        <f t="shared" si="796"/>
        <v>2016Nurse practitionersPrince Edward Island</v>
      </c>
      <c r="BY1345" s="51">
        <f>VLOOKUP(BX1345,'%workplace'!$A$1:$F$381,6,FALSE)</f>
        <v>22</v>
      </c>
      <c r="BZ1345" s="32">
        <f t="shared" si="797"/>
        <v>9.0909090909090912E-2</v>
      </c>
    </row>
    <row r="1346" spans="1:78" s="8" customFormat="1" hidden="1" x14ac:dyDescent="0.2">
      <c r="A1346" s="8" t="str">
        <f t="shared" ref="A1346:A1409" si="833">CONCATENATE(E1346,B1346,C1346,D1346)</f>
        <v>2016Nurse practitionersPrince Edward IslandHospital</v>
      </c>
      <c r="B1346" s="8" t="s">
        <v>5</v>
      </c>
      <c r="C1346" s="8" t="s">
        <v>15</v>
      </c>
      <c r="D1346" s="8" t="s">
        <v>10</v>
      </c>
      <c r="E1346" s="8">
        <v>2016</v>
      </c>
      <c r="F1346" s="8">
        <v>3</v>
      </c>
      <c r="G1346" s="8">
        <v>0</v>
      </c>
      <c r="H1346" s="8">
        <v>0</v>
      </c>
      <c r="I1346" s="8">
        <v>0</v>
      </c>
      <c r="J1346" s="8">
        <v>0</v>
      </c>
      <c r="K1346" s="8">
        <v>1</v>
      </c>
      <c r="L1346" s="8">
        <v>1</v>
      </c>
      <c r="M1346" s="8">
        <v>1</v>
      </c>
      <c r="N1346" s="8">
        <v>0</v>
      </c>
      <c r="O1346" s="8">
        <v>0</v>
      </c>
      <c r="P1346" s="8">
        <v>0</v>
      </c>
      <c r="Q1346" s="8">
        <v>0</v>
      </c>
      <c r="R1346" s="8">
        <v>0</v>
      </c>
      <c r="S1346" s="8">
        <v>0</v>
      </c>
      <c r="T1346" s="8">
        <v>0</v>
      </c>
      <c r="U1346" s="8">
        <v>2</v>
      </c>
      <c r="V1346" s="8">
        <v>0</v>
      </c>
      <c r="W1346" s="8">
        <v>1</v>
      </c>
      <c r="X1346" s="8">
        <v>2</v>
      </c>
      <c r="Y1346" s="8">
        <v>0</v>
      </c>
      <c r="Z1346" s="8">
        <v>1</v>
      </c>
      <c r="AA1346" s="8">
        <v>0</v>
      </c>
      <c r="AB1346" s="8">
        <v>0</v>
      </c>
      <c r="AC1346" s="8">
        <v>0</v>
      </c>
      <c r="AD1346" s="8">
        <v>1</v>
      </c>
      <c r="AE1346" s="8">
        <v>2</v>
      </c>
      <c r="AF1346" s="8">
        <v>0</v>
      </c>
      <c r="AG1346" s="8">
        <v>3</v>
      </c>
      <c r="AH1346" s="8">
        <v>0</v>
      </c>
      <c r="AI1346" s="8">
        <v>0</v>
      </c>
      <c r="AJ1346" s="8">
        <v>0</v>
      </c>
      <c r="AK1346" s="8">
        <v>3</v>
      </c>
      <c r="AL1346" s="8">
        <v>0</v>
      </c>
      <c r="AM1346" s="8">
        <v>0</v>
      </c>
      <c r="AN1346" s="8">
        <v>3</v>
      </c>
      <c r="AO1346" s="41">
        <f t="shared" si="830"/>
        <v>1</v>
      </c>
      <c r="AP1346" s="41">
        <f t="shared" si="831"/>
        <v>0</v>
      </c>
      <c r="AQ1346" s="41">
        <f t="shared" si="832"/>
        <v>0</v>
      </c>
      <c r="AR1346" s="41">
        <f t="shared" si="798"/>
        <v>0</v>
      </c>
      <c r="AS1346" s="41">
        <f t="shared" si="799"/>
        <v>0</v>
      </c>
      <c r="AT1346" s="41">
        <f t="shared" si="800"/>
        <v>0.33333333333333331</v>
      </c>
      <c r="AU1346" s="41">
        <f t="shared" si="801"/>
        <v>0.33333333333333331</v>
      </c>
      <c r="AV1346" s="41">
        <f t="shared" si="802"/>
        <v>0.33333333333333331</v>
      </c>
      <c r="AW1346" s="41">
        <f t="shared" si="803"/>
        <v>0</v>
      </c>
      <c r="AX1346" s="41">
        <f t="shared" si="804"/>
        <v>0</v>
      </c>
      <c r="AY1346" s="41">
        <f t="shared" si="805"/>
        <v>0</v>
      </c>
      <c r="AZ1346" s="41">
        <f t="shared" si="806"/>
        <v>0</v>
      </c>
      <c r="BA1346" s="41">
        <f t="shared" si="807"/>
        <v>0</v>
      </c>
      <c r="BB1346" s="41">
        <f t="shared" si="808"/>
        <v>0</v>
      </c>
      <c r="BC1346" s="41">
        <f t="shared" si="809"/>
        <v>0</v>
      </c>
      <c r="BD1346" s="41">
        <f t="shared" si="810"/>
        <v>0.66666666666666663</v>
      </c>
      <c r="BE1346" s="41">
        <f t="shared" si="811"/>
        <v>0</v>
      </c>
      <c r="BF1346" s="41">
        <f t="shared" si="812"/>
        <v>0.33333333333333331</v>
      </c>
      <c r="BG1346" s="41">
        <f t="shared" si="813"/>
        <v>0.66666666666666663</v>
      </c>
      <c r="BH1346" s="41">
        <f t="shared" si="814"/>
        <v>0</v>
      </c>
      <c r="BI1346" s="41">
        <f t="shared" si="815"/>
        <v>0.33333333333333331</v>
      </c>
      <c r="BJ1346" s="41">
        <f t="shared" si="816"/>
        <v>0</v>
      </c>
      <c r="BK1346" s="41">
        <f t="shared" si="817"/>
        <v>0</v>
      </c>
      <c r="BL1346" s="41">
        <f t="shared" si="818"/>
        <v>0</v>
      </c>
      <c r="BM1346" s="41">
        <f t="shared" si="819"/>
        <v>0.33333333333333331</v>
      </c>
      <c r="BN1346" s="41">
        <f t="shared" si="820"/>
        <v>0.66666666666666663</v>
      </c>
      <c r="BO1346" s="41">
        <f t="shared" si="821"/>
        <v>0</v>
      </c>
      <c r="BP1346" s="41">
        <f t="shared" si="822"/>
        <v>1</v>
      </c>
      <c r="BQ1346" s="41">
        <f t="shared" si="823"/>
        <v>0</v>
      </c>
      <c r="BR1346" s="41">
        <f t="shared" si="824"/>
        <v>0</v>
      </c>
      <c r="BS1346" s="41">
        <f t="shared" si="825"/>
        <v>0</v>
      </c>
      <c r="BT1346" s="41">
        <f t="shared" si="826"/>
        <v>1</v>
      </c>
      <c r="BU1346" s="41">
        <f t="shared" si="827"/>
        <v>0</v>
      </c>
      <c r="BV1346" s="41">
        <f t="shared" si="828"/>
        <v>0</v>
      </c>
      <c r="BW1346" s="41">
        <f t="shared" si="829"/>
        <v>1</v>
      </c>
      <c r="BX1346" s="41" t="str">
        <f t="shared" ref="BX1346:BX1409" si="834">CONCATENATE(E1346,B1346,C1346)</f>
        <v>2016Nurse practitionersPrince Edward Island</v>
      </c>
      <c r="BY1346" s="51">
        <f>VLOOKUP(BX1346,'%workplace'!$A$1:$F$381,6,FALSE)</f>
        <v>22</v>
      </c>
      <c r="BZ1346" s="32">
        <f t="shared" ref="BZ1346:BZ1409" si="835">IF(AN1346="†","†",AN1346/BY1346)</f>
        <v>0.13636363636363635</v>
      </c>
    </row>
    <row r="1347" spans="1:78" s="8" customFormat="1" hidden="1" x14ac:dyDescent="0.2">
      <c r="A1347" s="8" t="str">
        <f t="shared" si="833"/>
        <v>2016Nurse practitionersPrince Edward IslandOther places of work</v>
      </c>
      <c r="B1347" s="8" t="s">
        <v>5</v>
      </c>
      <c r="C1347" s="8" t="s">
        <v>15</v>
      </c>
      <c r="D1347" s="8" t="s">
        <v>13</v>
      </c>
      <c r="E1347" s="8">
        <v>2016</v>
      </c>
      <c r="F1347" s="8">
        <v>3</v>
      </c>
      <c r="G1347" s="8">
        <v>0</v>
      </c>
      <c r="H1347" s="8">
        <v>0</v>
      </c>
      <c r="I1347" s="8">
        <v>0</v>
      </c>
      <c r="J1347" s="8">
        <v>0</v>
      </c>
      <c r="K1347" s="8">
        <v>1</v>
      </c>
      <c r="L1347" s="8">
        <v>0</v>
      </c>
      <c r="M1347" s="8">
        <v>1</v>
      </c>
      <c r="N1347" s="8">
        <v>1</v>
      </c>
      <c r="O1347" s="8">
        <v>0</v>
      </c>
      <c r="P1347" s="8">
        <v>0</v>
      </c>
      <c r="Q1347" s="8">
        <v>0</v>
      </c>
      <c r="R1347" s="8">
        <v>0</v>
      </c>
      <c r="S1347" s="8">
        <v>0</v>
      </c>
      <c r="T1347" s="8">
        <v>0</v>
      </c>
      <c r="U1347" s="8">
        <v>1</v>
      </c>
      <c r="V1347" s="8">
        <v>0</v>
      </c>
      <c r="W1347" s="8">
        <v>2</v>
      </c>
      <c r="X1347" s="8">
        <v>3</v>
      </c>
      <c r="Y1347" s="8">
        <v>0</v>
      </c>
      <c r="Z1347" s="8">
        <v>0</v>
      </c>
      <c r="AA1347" s="8">
        <v>0</v>
      </c>
      <c r="AB1347" s="8">
        <v>0</v>
      </c>
      <c r="AC1347" s="8">
        <v>0</v>
      </c>
      <c r="AD1347" s="8">
        <v>3</v>
      </c>
      <c r="AE1347" s="8">
        <v>0</v>
      </c>
      <c r="AF1347" s="8">
        <v>0</v>
      </c>
      <c r="AG1347" s="8">
        <v>2</v>
      </c>
      <c r="AH1347" s="8">
        <v>1</v>
      </c>
      <c r="AI1347" s="8">
        <v>0</v>
      </c>
      <c r="AJ1347" s="8">
        <v>1</v>
      </c>
      <c r="AK1347" s="8">
        <v>2</v>
      </c>
      <c r="AL1347" s="8">
        <v>0</v>
      </c>
      <c r="AM1347" s="8">
        <v>0</v>
      </c>
      <c r="AN1347" s="8">
        <v>3</v>
      </c>
      <c r="AO1347" s="41">
        <f t="shared" si="830"/>
        <v>1</v>
      </c>
      <c r="AP1347" s="41">
        <f t="shared" si="831"/>
        <v>0</v>
      </c>
      <c r="AQ1347" s="41">
        <f t="shared" si="832"/>
        <v>0</v>
      </c>
      <c r="AR1347" s="41">
        <f t="shared" si="798"/>
        <v>0</v>
      </c>
      <c r="AS1347" s="41">
        <f t="shared" si="799"/>
        <v>0</v>
      </c>
      <c r="AT1347" s="41">
        <f t="shared" si="800"/>
        <v>0.33333333333333331</v>
      </c>
      <c r="AU1347" s="41">
        <f t="shared" si="801"/>
        <v>0</v>
      </c>
      <c r="AV1347" s="41">
        <f t="shared" si="802"/>
        <v>0.33333333333333331</v>
      </c>
      <c r="AW1347" s="41">
        <f t="shared" si="803"/>
        <v>0.33333333333333331</v>
      </c>
      <c r="AX1347" s="41">
        <f t="shared" si="804"/>
        <v>0</v>
      </c>
      <c r="AY1347" s="41">
        <f t="shared" si="805"/>
        <v>0</v>
      </c>
      <c r="AZ1347" s="41">
        <f t="shared" si="806"/>
        <v>0</v>
      </c>
      <c r="BA1347" s="41">
        <f t="shared" si="807"/>
        <v>0</v>
      </c>
      <c r="BB1347" s="41">
        <f t="shared" si="808"/>
        <v>0</v>
      </c>
      <c r="BC1347" s="41">
        <f t="shared" si="809"/>
        <v>0</v>
      </c>
      <c r="BD1347" s="41">
        <f t="shared" si="810"/>
        <v>0.33333333333333331</v>
      </c>
      <c r="BE1347" s="41">
        <f t="shared" si="811"/>
        <v>0</v>
      </c>
      <c r="BF1347" s="41">
        <f t="shared" si="812"/>
        <v>0.66666666666666663</v>
      </c>
      <c r="BG1347" s="41">
        <f t="shared" si="813"/>
        <v>1</v>
      </c>
      <c r="BH1347" s="41">
        <f t="shared" si="814"/>
        <v>0</v>
      </c>
      <c r="BI1347" s="41">
        <f t="shared" si="815"/>
        <v>0</v>
      </c>
      <c r="BJ1347" s="41">
        <f t="shared" si="816"/>
        <v>0</v>
      </c>
      <c r="BK1347" s="41">
        <f t="shared" si="817"/>
        <v>0</v>
      </c>
      <c r="BL1347" s="41">
        <f t="shared" si="818"/>
        <v>0</v>
      </c>
      <c r="BM1347" s="41">
        <f t="shared" si="819"/>
        <v>1</v>
      </c>
      <c r="BN1347" s="41">
        <f t="shared" si="820"/>
        <v>0</v>
      </c>
      <c r="BO1347" s="41">
        <f t="shared" si="821"/>
        <v>0</v>
      </c>
      <c r="BP1347" s="41">
        <f t="shared" si="822"/>
        <v>0.66666666666666663</v>
      </c>
      <c r="BQ1347" s="41">
        <f t="shared" si="823"/>
        <v>0.33333333333333331</v>
      </c>
      <c r="BR1347" s="41">
        <f t="shared" si="824"/>
        <v>0</v>
      </c>
      <c r="BS1347" s="41">
        <f t="shared" si="825"/>
        <v>0.33333333333333331</v>
      </c>
      <c r="BT1347" s="41">
        <f t="shared" si="826"/>
        <v>0.66666666666666663</v>
      </c>
      <c r="BU1347" s="41">
        <f t="shared" si="827"/>
        <v>0</v>
      </c>
      <c r="BV1347" s="41">
        <f t="shared" si="828"/>
        <v>0</v>
      </c>
      <c r="BW1347" s="41">
        <f t="shared" si="829"/>
        <v>1</v>
      </c>
      <c r="BX1347" s="41" t="str">
        <f t="shared" si="834"/>
        <v>2016Nurse practitionersPrince Edward Island</v>
      </c>
      <c r="BY1347" s="51">
        <f>VLOOKUP(BX1347,'%workplace'!$A$1:$F$381,6,FALSE)</f>
        <v>22</v>
      </c>
      <c r="BZ1347" s="32">
        <f t="shared" si="835"/>
        <v>0.13636363636363635</v>
      </c>
    </row>
    <row r="1348" spans="1:78" s="8" customFormat="1" hidden="1" x14ac:dyDescent="0.2">
      <c r="A1348" s="8" t="str">
        <f t="shared" si="833"/>
        <v>2016Nurse practitionersNova ScotiaAll places of work</v>
      </c>
      <c r="B1348" s="8" t="s">
        <v>5</v>
      </c>
      <c r="C1348" s="8" t="s">
        <v>16</v>
      </c>
      <c r="D1348" s="8" t="s">
        <v>9</v>
      </c>
      <c r="E1348" s="8">
        <v>2016</v>
      </c>
      <c r="F1348" s="8">
        <v>133</v>
      </c>
      <c r="G1348" s="8">
        <v>8</v>
      </c>
      <c r="H1348" s="8">
        <v>0</v>
      </c>
      <c r="I1348" s="8">
        <v>3</v>
      </c>
      <c r="J1348" s="8">
        <v>8</v>
      </c>
      <c r="K1348" s="8">
        <v>19</v>
      </c>
      <c r="L1348" s="8">
        <v>27</v>
      </c>
      <c r="M1348" s="8">
        <v>20</v>
      </c>
      <c r="N1348" s="8">
        <v>33</v>
      </c>
      <c r="O1348" s="8">
        <v>20</v>
      </c>
      <c r="P1348" s="8">
        <v>10</v>
      </c>
      <c r="Q1348" s="8">
        <v>1</v>
      </c>
      <c r="R1348" s="8">
        <v>0</v>
      </c>
      <c r="S1348" s="8">
        <v>0</v>
      </c>
      <c r="T1348" s="8">
        <v>0</v>
      </c>
      <c r="U1348" s="8">
        <v>138</v>
      </c>
      <c r="V1348" s="8">
        <v>3</v>
      </c>
      <c r="W1348" s="8">
        <v>0</v>
      </c>
      <c r="X1348" s="8">
        <v>125</v>
      </c>
      <c r="Y1348" s="8">
        <v>13</v>
      </c>
      <c r="Z1348" s="8">
        <v>3</v>
      </c>
      <c r="AA1348" s="8">
        <v>0</v>
      </c>
      <c r="AB1348" s="8">
        <v>0</v>
      </c>
      <c r="AC1348" s="8">
        <v>0</v>
      </c>
      <c r="AD1348" s="8">
        <v>137</v>
      </c>
      <c r="AE1348" s="8">
        <v>4</v>
      </c>
      <c r="AF1348" s="8">
        <v>1</v>
      </c>
      <c r="AG1348" s="8">
        <v>134</v>
      </c>
      <c r="AH1348" s="8">
        <v>5</v>
      </c>
      <c r="AI1348" s="8">
        <v>1</v>
      </c>
      <c r="AJ1348" s="8">
        <v>53</v>
      </c>
      <c r="AK1348" s="8">
        <v>88</v>
      </c>
      <c r="AL1348" s="8">
        <v>0</v>
      </c>
      <c r="AM1348" s="8">
        <v>0</v>
      </c>
      <c r="AN1348" s="8">
        <v>141</v>
      </c>
      <c r="AO1348" s="41">
        <f t="shared" si="830"/>
        <v>0.94326241134751776</v>
      </c>
      <c r="AP1348" s="41">
        <f t="shared" si="831"/>
        <v>5.6737588652482268E-2</v>
      </c>
      <c r="AQ1348" s="41">
        <f t="shared" si="832"/>
        <v>0</v>
      </c>
      <c r="AR1348" s="41">
        <f t="shared" si="798"/>
        <v>2.1276595744680851E-2</v>
      </c>
      <c r="AS1348" s="41">
        <f t="shared" si="799"/>
        <v>5.6737588652482268E-2</v>
      </c>
      <c r="AT1348" s="41">
        <f t="shared" si="800"/>
        <v>0.13475177304964539</v>
      </c>
      <c r="AU1348" s="41">
        <f t="shared" si="801"/>
        <v>0.19148936170212766</v>
      </c>
      <c r="AV1348" s="41">
        <f t="shared" si="802"/>
        <v>0.14184397163120568</v>
      </c>
      <c r="AW1348" s="41">
        <f t="shared" si="803"/>
        <v>0.23404255319148937</v>
      </c>
      <c r="AX1348" s="41">
        <f t="shared" si="804"/>
        <v>0.14184397163120568</v>
      </c>
      <c r="AY1348" s="41">
        <f t="shared" si="805"/>
        <v>7.0921985815602842E-2</v>
      </c>
      <c r="AZ1348" s="41">
        <f t="shared" si="806"/>
        <v>7.0921985815602835E-3</v>
      </c>
      <c r="BA1348" s="41">
        <f t="shared" si="807"/>
        <v>0</v>
      </c>
      <c r="BB1348" s="41">
        <f t="shared" si="808"/>
        <v>0</v>
      </c>
      <c r="BC1348" s="41">
        <f t="shared" si="809"/>
        <v>0</v>
      </c>
      <c r="BD1348" s="41">
        <f t="shared" si="810"/>
        <v>0.97872340425531912</v>
      </c>
      <c r="BE1348" s="41">
        <f t="shared" si="811"/>
        <v>2.1276595744680851E-2</v>
      </c>
      <c r="BF1348" s="41">
        <f t="shared" si="812"/>
        <v>0</v>
      </c>
      <c r="BG1348" s="41">
        <f t="shared" si="813"/>
        <v>0.88652482269503541</v>
      </c>
      <c r="BH1348" s="41">
        <f t="shared" si="814"/>
        <v>9.2198581560283682E-2</v>
      </c>
      <c r="BI1348" s="41">
        <f t="shared" si="815"/>
        <v>2.1276595744680851E-2</v>
      </c>
      <c r="BJ1348" s="41">
        <f t="shared" si="816"/>
        <v>0</v>
      </c>
      <c r="BK1348" s="41">
        <f t="shared" si="817"/>
        <v>0</v>
      </c>
      <c r="BL1348" s="41">
        <f t="shared" si="818"/>
        <v>0</v>
      </c>
      <c r="BM1348" s="41">
        <f t="shared" si="819"/>
        <v>0.97163120567375882</v>
      </c>
      <c r="BN1348" s="41">
        <f t="shared" si="820"/>
        <v>2.8368794326241134E-2</v>
      </c>
      <c r="BO1348" s="41">
        <f t="shared" si="821"/>
        <v>7.0921985815602835E-3</v>
      </c>
      <c r="BP1348" s="41">
        <f t="shared" si="822"/>
        <v>0.95035460992907805</v>
      </c>
      <c r="BQ1348" s="41">
        <f t="shared" si="823"/>
        <v>3.5460992907801421E-2</v>
      </c>
      <c r="BR1348" s="41">
        <f t="shared" si="824"/>
        <v>7.0921985815602835E-3</v>
      </c>
      <c r="BS1348" s="41">
        <f t="shared" si="825"/>
        <v>0.37588652482269502</v>
      </c>
      <c r="BT1348" s="41">
        <f t="shared" si="826"/>
        <v>0.62411347517730498</v>
      </c>
      <c r="BU1348" s="41">
        <f t="shared" si="827"/>
        <v>0</v>
      </c>
      <c r="BV1348" s="41">
        <f t="shared" si="828"/>
        <v>0</v>
      </c>
      <c r="BW1348" s="41">
        <f t="shared" si="829"/>
        <v>1</v>
      </c>
      <c r="BX1348" s="41" t="str">
        <f t="shared" si="834"/>
        <v>2016Nurse practitionersNova Scotia</v>
      </c>
      <c r="BY1348" s="51">
        <f>VLOOKUP(BX1348,'%workplace'!$A$1:$F$381,6,FALSE)</f>
        <v>141</v>
      </c>
      <c r="BZ1348" s="32">
        <f t="shared" si="835"/>
        <v>1</v>
      </c>
    </row>
    <row r="1349" spans="1:78" s="8" customFormat="1" hidden="1" x14ac:dyDescent="0.2">
      <c r="A1349" s="8" t="str">
        <f t="shared" si="833"/>
        <v>2016Nurse practitionersNova ScotiaCommunity health</v>
      </c>
      <c r="B1349" s="8" t="s">
        <v>5</v>
      </c>
      <c r="C1349" s="8" t="s">
        <v>16</v>
      </c>
      <c r="D1349" s="8" t="s">
        <v>11</v>
      </c>
      <c r="E1349" s="8">
        <v>2016</v>
      </c>
      <c r="F1349" s="8">
        <v>56</v>
      </c>
      <c r="G1349" s="8">
        <v>4</v>
      </c>
      <c r="H1349" s="8">
        <v>0</v>
      </c>
      <c r="I1349" s="8">
        <v>2</v>
      </c>
      <c r="J1349" s="8">
        <v>2</v>
      </c>
      <c r="K1349" s="8">
        <v>9</v>
      </c>
      <c r="L1349" s="8">
        <v>15</v>
      </c>
      <c r="M1349" s="8">
        <v>7</v>
      </c>
      <c r="N1349" s="8">
        <v>12</v>
      </c>
      <c r="O1349" s="8">
        <v>9</v>
      </c>
      <c r="P1349" s="8">
        <v>3</v>
      </c>
      <c r="Q1349" s="8">
        <v>1</v>
      </c>
      <c r="R1349" s="8">
        <v>0</v>
      </c>
      <c r="S1349" s="8">
        <v>0</v>
      </c>
      <c r="T1349" s="8">
        <v>0</v>
      </c>
      <c r="U1349" s="8">
        <v>57</v>
      </c>
      <c r="V1349" s="8">
        <v>3</v>
      </c>
      <c r="W1349" s="8">
        <v>0</v>
      </c>
      <c r="X1349" s="8">
        <v>54</v>
      </c>
      <c r="Y1349" s="8">
        <v>4</v>
      </c>
      <c r="Z1349" s="8">
        <v>2</v>
      </c>
      <c r="AA1349" s="8">
        <v>0</v>
      </c>
      <c r="AB1349" s="8">
        <v>0</v>
      </c>
      <c r="AC1349" s="8">
        <v>0</v>
      </c>
      <c r="AD1349" s="8">
        <v>60</v>
      </c>
      <c r="AE1349" s="8">
        <v>0</v>
      </c>
      <c r="AF1349" s="8">
        <v>0</v>
      </c>
      <c r="AG1349" s="8">
        <v>60</v>
      </c>
      <c r="AH1349" s="8">
        <v>0</v>
      </c>
      <c r="AI1349" s="8">
        <v>0</v>
      </c>
      <c r="AJ1349" s="8">
        <v>41</v>
      </c>
      <c r="AK1349" s="8">
        <v>19</v>
      </c>
      <c r="AL1349" s="8">
        <v>0</v>
      </c>
      <c r="AM1349" s="8">
        <v>0</v>
      </c>
      <c r="AN1349" s="8">
        <v>60</v>
      </c>
      <c r="AO1349" s="41">
        <f t="shared" si="830"/>
        <v>0.93333333333333335</v>
      </c>
      <c r="AP1349" s="41">
        <f t="shared" si="831"/>
        <v>6.6666666666666666E-2</v>
      </c>
      <c r="AQ1349" s="41">
        <f t="shared" si="832"/>
        <v>0</v>
      </c>
      <c r="AR1349" s="41">
        <f t="shared" si="798"/>
        <v>3.3333333333333333E-2</v>
      </c>
      <c r="AS1349" s="41">
        <f t="shared" si="799"/>
        <v>3.3333333333333333E-2</v>
      </c>
      <c r="AT1349" s="41">
        <f t="shared" si="800"/>
        <v>0.15</v>
      </c>
      <c r="AU1349" s="41">
        <f t="shared" si="801"/>
        <v>0.25</v>
      </c>
      <c r="AV1349" s="41">
        <f t="shared" si="802"/>
        <v>0.11666666666666667</v>
      </c>
      <c r="AW1349" s="41">
        <f t="shared" si="803"/>
        <v>0.2</v>
      </c>
      <c r="AX1349" s="41">
        <f t="shared" si="804"/>
        <v>0.15</v>
      </c>
      <c r="AY1349" s="41">
        <f t="shared" si="805"/>
        <v>0.05</v>
      </c>
      <c r="AZ1349" s="41">
        <f t="shared" si="806"/>
        <v>1.6666666666666666E-2</v>
      </c>
      <c r="BA1349" s="41">
        <f t="shared" si="807"/>
        <v>0</v>
      </c>
      <c r="BB1349" s="41">
        <f t="shared" si="808"/>
        <v>0</v>
      </c>
      <c r="BC1349" s="41">
        <f t="shared" si="809"/>
        <v>0</v>
      </c>
      <c r="BD1349" s="41">
        <f t="shared" si="810"/>
        <v>0.95</v>
      </c>
      <c r="BE1349" s="41">
        <f t="shared" si="811"/>
        <v>0.05</v>
      </c>
      <c r="BF1349" s="41">
        <f t="shared" si="812"/>
        <v>0</v>
      </c>
      <c r="BG1349" s="41">
        <f t="shared" si="813"/>
        <v>0.9</v>
      </c>
      <c r="BH1349" s="41">
        <f t="shared" si="814"/>
        <v>6.6666666666666666E-2</v>
      </c>
      <c r="BI1349" s="41">
        <f t="shared" si="815"/>
        <v>3.3333333333333333E-2</v>
      </c>
      <c r="BJ1349" s="41">
        <f t="shared" si="816"/>
        <v>0</v>
      </c>
      <c r="BK1349" s="41">
        <f t="shared" si="817"/>
        <v>0</v>
      </c>
      <c r="BL1349" s="41">
        <f t="shared" si="818"/>
        <v>0</v>
      </c>
      <c r="BM1349" s="41">
        <f t="shared" si="819"/>
        <v>1</v>
      </c>
      <c r="BN1349" s="41">
        <f t="shared" si="820"/>
        <v>0</v>
      </c>
      <c r="BO1349" s="41">
        <f t="shared" si="821"/>
        <v>0</v>
      </c>
      <c r="BP1349" s="41">
        <f t="shared" si="822"/>
        <v>1</v>
      </c>
      <c r="BQ1349" s="41">
        <f t="shared" si="823"/>
        <v>0</v>
      </c>
      <c r="BR1349" s="41">
        <f t="shared" si="824"/>
        <v>0</v>
      </c>
      <c r="BS1349" s="41">
        <f t="shared" si="825"/>
        <v>0.68333333333333335</v>
      </c>
      <c r="BT1349" s="41">
        <f t="shared" si="826"/>
        <v>0.31666666666666665</v>
      </c>
      <c r="BU1349" s="41">
        <f t="shared" si="827"/>
        <v>0</v>
      </c>
      <c r="BV1349" s="41">
        <f t="shared" si="828"/>
        <v>0</v>
      </c>
      <c r="BW1349" s="41">
        <f t="shared" si="829"/>
        <v>1</v>
      </c>
      <c r="BX1349" s="41" t="str">
        <f t="shared" si="834"/>
        <v>2016Nurse practitionersNova Scotia</v>
      </c>
      <c r="BY1349" s="51">
        <f>VLOOKUP(BX1349,'%workplace'!$A$1:$F$381,6,FALSE)</f>
        <v>141</v>
      </c>
      <c r="BZ1349" s="32">
        <f t="shared" si="835"/>
        <v>0.42553191489361702</v>
      </c>
    </row>
    <row r="1350" spans="1:78" s="8" customFormat="1" hidden="1" x14ac:dyDescent="0.2">
      <c r="A1350" s="8" t="str">
        <f t="shared" si="833"/>
        <v>2016Nurse practitionersNova ScotiaNursing home/long-term care</v>
      </c>
      <c r="B1350" s="8" t="s">
        <v>5</v>
      </c>
      <c r="C1350" s="8" t="s">
        <v>16</v>
      </c>
      <c r="D1350" s="8" t="s">
        <v>12</v>
      </c>
      <c r="E1350" s="8">
        <v>2016</v>
      </c>
      <c r="F1350" s="8">
        <v>2</v>
      </c>
      <c r="G1350" s="8">
        <v>0</v>
      </c>
      <c r="H1350" s="8">
        <v>0</v>
      </c>
      <c r="I1350" s="8">
        <v>0</v>
      </c>
      <c r="J1350" s="8">
        <v>0</v>
      </c>
      <c r="K1350" s="8">
        <v>1</v>
      </c>
      <c r="L1350" s="8">
        <v>0</v>
      </c>
      <c r="M1350" s="8">
        <v>0</v>
      </c>
      <c r="N1350" s="8">
        <v>0</v>
      </c>
      <c r="O1350" s="8">
        <v>0</v>
      </c>
      <c r="P1350" s="8">
        <v>1</v>
      </c>
      <c r="Q1350" s="8">
        <v>0</v>
      </c>
      <c r="R1350" s="8">
        <v>0</v>
      </c>
      <c r="S1350" s="8">
        <v>0</v>
      </c>
      <c r="T1350" s="8">
        <v>0</v>
      </c>
      <c r="U1350" s="8">
        <v>2</v>
      </c>
      <c r="V1350" s="8">
        <v>0</v>
      </c>
      <c r="W1350" s="8">
        <v>0</v>
      </c>
      <c r="X1350" s="8">
        <v>2</v>
      </c>
      <c r="Y1350" s="8">
        <v>0</v>
      </c>
      <c r="Z1350" s="8">
        <v>0</v>
      </c>
      <c r="AA1350" s="8">
        <v>0</v>
      </c>
      <c r="AB1350" s="8">
        <v>0</v>
      </c>
      <c r="AC1350" s="8">
        <v>0</v>
      </c>
      <c r="AD1350" s="8">
        <v>2</v>
      </c>
      <c r="AE1350" s="8">
        <v>0</v>
      </c>
      <c r="AF1350" s="8">
        <v>0</v>
      </c>
      <c r="AG1350" s="8">
        <v>2</v>
      </c>
      <c r="AH1350" s="8">
        <v>0</v>
      </c>
      <c r="AI1350" s="8">
        <v>0</v>
      </c>
      <c r="AJ1350" s="8">
        <v>0</v>
      </c>
      <c r="AK1350" s="8">
        <v>2</v>
      </c>
      <c r="AL1350" s="8">
        <v>0</v>
      </c>
      <c r="AM1350" s="8">
        <v>0</v>
      </c>
      <c r="AN1350" s="8">
        <v>2</v>
      </c>
      <c r="AO1350" s="41">
        <f t="shared" si="830"/>
        <v>1</v>
      </c>
      <c r="AP1350" s="41">
        <f t="shared" si="831"/>
        <v>0</v>
      </c>
      <c r="AQ1350" s="41">
        <f t="shared" si="832"/>
        <v>0</v>
      </c>
      <c r="AR1350" s="41">
        <f t="shared" si="798"/>
        <v>0</v>
      </c>
      <c r="AS1350" s="41">
        <f t="shared" si="799"/>
        <v>0</v>
      </c>
      <c r="AT1350" s="41">
        <f t="shared" si="800"/>
        <v>0.5</v>
      </c>
      <c r="AU1350" s="41">
        <f t="shared" si="801"/>
        <v>0</v>
      </c>
      <c r="AV1350" s="41">
        <f t="shared" si="802"/>
        <v>0</v>
      </c>
      <c r="AW1350" s="41">
        <f t="shared" si="803"/>
        <v>0</v>
      </c>
      <c r="AX1350" s="41">
        <f t="shared" si="804"/>
        <v>0</v>
      </c>
      <c r="AY1350" s="41">
        <f t="shared" si="805"/>
        <v>0.5</v>
      </c>
      <c r="AZ1350" s="41">
        <f t="shared" si="806"/>
        <v>0</v>
      </c>
      <c r="BA1350" s="41">
        <f t="shared" si="807"/>
        <v>0</v>
      </c>
      <c r="BB1350" s="41">
        <f t="shared" si="808"/>
        <v>0</v>
      </c>
      <c r="BC1350" s="41">
        <f t="shared" si="809"/>
        <v>0</v>
      </c>
      <c r="BD1350" s="41">
        <f t="shared" si="810"/>
        <v>1</v>
      </c>
      <c r="BE1350" s="41">
        <f t="shared" si="811"/>
        <v>0</v>
      </c>
      <c r="BF1350" s="41">
        <f t="shared" si="812"/>
        <v>0</v>
      </c>
      <c r="BG1350" s="41">
        <f t="shared" si="813"/>
        <v>1</v>
      </c>
      <c r="BH1350" s="41">
        <f t="shared" si="814"/>
        <v>0</v>
      </c>
      <c r="BI1350" s="41">
        <f t="shared" si="815"/>
        <v>0</v>
      </c>
      <c r="BJ1350" s="41">
        <f t="shared" si="816"/>
        <v>0</v>
      </c>
      <c r="BK1350" s="41">
        <f t="shared" si="817"/>
        <v>0</v>
      </c>
      <c r="BL1350" s="41">
        <f t="shared" si="818"/>
        <v>0</v>
      </c>
      <c r="BM1350" s="41">
        <f t="shared" si="819"/>
        <v>1</v>
      </c>
      <c r="BN1350" s="41">
        <f t="shared" si="820"/>
        <v>0</v>
      </c>
      <c r="BO1350" s="41">
        <f t="shared" si="821"/>
        <v>0</v>
      </c>
      <c r="BP1350" s="41">
        <f t="shared" si="822"/>
        <v>1</v>
      </c>
      <c r="BQ1350" s="41">
        <f t="shared" si="823"/>
        <v>0</v>
      </c>
      <c r="BR1350" s="41">
        <f t="shared" si="824"/>
        <v>0</v>
      </c>
      <c r="BS1350" s="41">
        <f t="shared" si="825"/>
        <v>0</v>
      </c>
      <c r="BT1350" s="41">
        <f t="shared" si="826"/>
        <v>1</v>
      </c>
      <c r="BU1350" s="41">
        <f t="shared" si="827"/>
        <v>0</v>
      </c>
      <c r="BV1350" s="41">
        <f t="shared" si="828"/>
        <v>0</v>
      </c>
      <c r="BW1350" s="41">
        <f t="shared" si="829"/>
        <v>1</v>
      </c>
      <c r="BX1350" s="41" t="str">
        <f t="shared" si="834"/>
        <v>2016Nurse practitionersNova Scotia</v>
      </c>
      <c r="BY1350" s="51">
        <f>VLOOKUP(BX1350,'%workplace'!$A$1:$F$381,6,FALSE)</f>
        <v>141</v>
      </c>
      <c r="BZ1350" s="32">
        <f t="shared" si="835"/>
        <v>1.4184397163120567E-2</v>
      </c>
    </row>
    <row r="1351" spans="1:78" s="8" customFormat="1" hidden="1" x14ac:dyDescent="0.2">
      <c r="A1351" s="8" t="str">
        <f t="shared" si="833"/>
        <v>2016Nurse practitionersNova ScotiaHospital</v>
      </c>
      <c r="B1351" s="8" t="s">
        <v>5</v>
      </c>
      <c r="C1351" s="8" t="s">
        <v>16</v>
      </c>
      <c r="D1351" s="8" t="s">
        <v>10</v>
      </c>
      <c r="E1351" s="8">
        <v>2016</v>
      </c>
      <c r="F1351" s="8">
        <v>56</v>
      </c>
      <c r="G1351" s="8">
        <v>2</v>
      </c>
      <c r="H1351" s="8">
        <v>0</v>
      </c>
      <c r="I1351" s="8">
        <v>1</v>
      </c>
      <c r="J1351" s="8">
        <v>6</v>
      </c>
      <c r="K1351" s="8">
        <v>6</v>
      </c>
      <c r="L1351" s="8">
        <v>9</v>
      </c>
      <c r="M1351" s="8">
        <v>9</v>
      </c>
      <c r="N1351" s="8">
        <v>17</v>
      </c>
      <c r="O1351" s="8">
        <v>8</v>
      </c>
      <c r="P1351" s="8">
        <v>2</v>
      </c>
      <c r="Q1351" s="8">
        <v>0</v>
      </c>
      <c r="R1351" s="8">
        <v>0</v>
      </c>
      <c r="S1351" s="8">
        <v>0</v>
      </c>
      <c r="T1351" s="8">
        <v>0</v>
      </c>
      <c r="U1351" s="8">
        <v>58</v>
      </c>
      <c r="V1351" s="8">
        <v>0</v>
      </c>
      <c r="W1351" s="8">
        <v>0</v>
      </c>
      <c r="X1351" s="8">
        <v>50</v>
      </c>
      <c r="Y1351" s="8">
        <v>8</v>
      </c>
      <c r="Z1351" s="8">
        <v>0</v>
      </c>
      <c r="AA1351" s="8">
        <v>0</v>
      </c>
      <c r="AB1351" s="8">
        <v>0</v>
      </c>
      <c r="AC1351" s="8">
        <v>0</v>
      </c>
      <c r="AD1351" s="8">
        <v>54</v>
      </c>
      <c r="AE1351" s="8">
        <v>4</v>
      </c>
      <c r="AF1351" s="8">
        <v>0</v>
      </c>
      <c r="AG1351" s="8">
        <v>57</v>
      </c>
      <c r="AH1351" s="8">
        <v>0</v>
      </c>
      <c r="AI1351" s="8">
        <v>1</v>
      </c>
      <c r="AJ1351" s="8">
        <v>5</v>
      </c>
      <c r="AK1351" s="8">
        <v>53</v>
      </c>
      <c r="AL1351" s="8">
        <v>0</v>
      </c>
      <c r="AM1351" s="8">
        <v>0</v>
      </c>
      <c r="AN1351" s="8">
        <v>58</v>
      </c>
      <c r="AO1351" s="41">
        <f t="shared" si="830"/>
        <v>0.96551724137931039</v>
      </c>
      <c r="AP1351" s="41">
        <f t="shared" si="831"/>
        <v>3.4482758620689655E-2</v>
      </c>
      <c r="AQ1351" s="41">
        <f t="shared" si="832"/>
        <v>0</v>
      </c>
      <c r="AR1351" s="41">
        <f t="shared" si="798"/>
        <v>1.7241379310344827E-2</v>
      </c>
      <c r="AS1351" s="41">
        <f t="shared" si="799"/>
        <v>0.10344827586206896</v>
      </c>
      <c r="AT1351" s="41">
        <f t="shared" si="800"/>
        <v>0.10344827586206896</v>
      </c>
      <c r="AU1351" s="41">
        <f t="shared" si="801"/>
        <v>0.15517241379310345</v>
      </c>
      <c r="AV1351" s="41">
        <f t="shared" si="802"/>
        <v>0.15517241379310345</v>
      </c>
      <c r="AW1351" s="41">
        <f t="shared" si="803"/>
        <v>0.29310344827586204</v>
      </c>
      <c r="AX1351" s="41">
        <f t="shared" si="804"/>
        <v>0.13793103448275862</v>
      </c>
      <c r="AY1351" s="41">
        <f t="shared" si="805"/>
        <v>3.4482758620689655E-2</v>
      </c>
      <c r="AZ1351" s="41">
        <f t="shared" si="806"/>
        <v>0</v>
      </c>
      <c r="BA1351" s="41">
        <f t="shared" si="807"/>
        <v>0</v>
      </c>
      <c r="BB1351" s="41">
        <f t="shared" si="808"/>
        <v>0</v>
      </c>
      <c r="BC1351" s="41">
        <f t="shared" si="809"/>
        <v>0</v>
      </c>
      <c r="BD1351" s="41">
        <f t="shared" si="810"/>
        <v>1</v>
      </c>
      <c r="BE1351" s="41">
        <f t="shared" si="811"/>
        <v>0</v>
      </c>
      <c r="BF1351" s="41">
        <f t="shared" si="812"/>
        <v>0</v>
      </c>
      <c r="BG1351" s="41">
        <f t="shared" si="813"/>
        <v>0.86206896551724133</v>
      </c>
      <c r="BH1351" s="41">
        <f t="shared" si="814"/>
        <v>0.13793103448275862</v>
      </c>
      <c r="BI1351" s="41">
        <f t="shared" si="815"/>
        <v>0</v>
      </c>
      <c r="BJ1351" s="41">
        <f t="shared" si="816"/>
        <v>0</v>
      </c>
      <c r="BK1351" s="41">
        <f t="shared" si="817"/>
        <v>0</v>
      </c>
      <c r="BL1351" s="41">
        <f t="shared" si="818"/>
        <v>0</v>
      </c>
      <c r="BM1351" s="41">
        <f t="shared" si="819"/>
        <v>0.93103448275862066</v>
      </c>
      <c r="BN1351" s="41">
        <f t="shared" si="820"/>
        <v>6.8965517241379309E-2</v>
      </c>
      <c r="BO1351" s="41">
        <f t="shared" si="821"/>
        <v>0</v>
      </c>
      <c r="BP1351" s="41">
        <f t="shared" si="822"/>
        <v>0.98275862068965514</v>
      </c>
      <c r="BQ1351" s="41">
        <f t="shared" si="823"/>
        <v>0</v>
      </c>
      <c r="BR1351" s="41">
        <f t="shared" si="824"/>
        <v>1.7241379310344827E-2</v>
      </c>
      <c r="BS1351" s="41">
        <f t="shared" si="825"/>
        <v>8.6206896551724144E-2</v>
      </c>
      <c r="BT1351" s="41">
        <f t="shared" si="826"/>
        <v>0.91379310344827591</v>
      </c>
      <c r="BU1351" s="41">
        <f t="shared" si="827"/>
        <v>0</v>
      </c>
      <c r="BV1351" s="41">
        <f t="shared" si="828"/>
        <v>0</v>
      </c>
      <c r="BW1351" s="41">
        <f t="shared" si="829"/>
        <v>1</v>
      </c>
      <c r="BX1351" s="41" t="str">
        <f t="shared" si="834"/>
        <v>2016Nurse practitionersNova Scotia</v>
      </c>
      <c r="BY1351" s="51">
        <f>VLOOKUP(BX1351,'%workplace'!$A$1:$F$381,6,FALSE)</f>
        <v>141</v>
      </c>
      <c r="BZ1351" s="32">
        <f t="shared" si="835"/>
        <v>0.41134751773049644</v>
      </c>
    </row>
    <row r="1352" spans="1:78" s="8" customFormat="1" hidden="1" x14ac:dyDescent="0.2">
      <c r="A1352" s="8" t="str">
        <f t="shared" si="833"/>
        <v>2016Nurse practitionersNova ScotiaOther places of work</v>
      </c>
      <c r="B1352" s="8" t="s">
        <v>5</v>
      </c>
      <c r="C1352" s="8" t="s">
        <v>16</v>
      </c>
      <c r="D1352" s="8" t="s">
        <v>13</v>
      </c>
      <c r="E1352" s="8">
        <v>2016</v>
      </c>
      <c r="F1352" s="8">
        <v>19</v>
      </c>
      <c r="G1352" s="8">
        <v>2</v>
      </c>
      <c r="H1352" s="8">
        <v>0</v>
      </c>
      <c r="I1352" s="8">
        <v>0</v>
      </c>
      <c r="J1352" s="8">
        <v>0</v>
      </c>
      <c r="K1352" s="8">
        <v>3</v>
      </c>
      <c r="L1352" s="8">
        <v>3</v>
      </c>
      <c r="M1352" s="8">
        <v>4</v>
      </c>
      <c r="N1352" s="8">
        <v>4</v>
      </c>
      <c r="O1352" s="8">
        <v>3</v>
      </c>
      <c r="P1352" s="8">
        <v>4</v>
      </c>
      <c r="Q1352" s="8">
        <v>0</v>
      </c>
      <c r="R1352" s="8">
        <v>0</v>
      </c>
      <c r="S1352" s="8">
        <v>0</v>
      </c>
      <c r="T1352" s="8">
        <v>0</v>
      </c>
      <c r="U1352" s="8">
        <v>21</v>
      </c>
      <c r="V1352" s="8">
        <v>0</v>
      </c>
      <c r="W1352" s="8">
        <v>0</v>
      </c>
      <c r="X1352" s="8">
        <v>19</v>
      </c>
      <c r="Y1352" s="8">
        <v>1</v>
      </c>
      <c r="Z1352" s="8">
        <v>1</v>
      </c>
      <c r="AA1352" s="8">
        <v>0</v>
      </c>
      <c r="AB1352" s="8">
        <v>0</v>
      </c>
      <c r="AC1352" s="8">
        <v>0</v>
      </c>
      <c r="AD1352" s="8">
        <v>21</v>
      </c>
      <c r="AE1352" s="8">
        <v>0</v>
      </c>
      <c r="AF1352" s="8">
        <v>1</v>
      </c>
      <c r="AG1352" s="8">
        <v>15</v>
      </c>
      <c r="AH1352" s="8">
        <v>5</v>
      </c>
      <c r="AI1352" s="8">
        <v>0</v>
      </c>
      <c r="AJ1352" s="8">
        <v>7</v>
      </c>
      <c r="AK1352" s="8">
        <v>14</v>
      </c>
      <c r="AL1352" s="8">
        <v>0</v>
      </c>
      <c r="AM1352" s="8">
        <v>0</v>
      </c>
      <c r="AN1352" s="8">
        <v>21</v>
      </c>
      <c r="AO1352" s="41">
        <f t="shared" si="830"/>
        <v>0.90476190476190477</v>
      </c>
      <c r="AP1352" s="41">
        <f t="shared" si="831"/>
        <v>9.5238095238095233E-2</v>
      </c>
      <c r="AQ1352" s="41">
        <f t="shared" si="832"/>
        <v>0</v>
      </c>
      <c r="AR1352" s="41">
        <f t="shared" si="798"/>
        <v>0</v>
      </c>
      <c r="AS1352" s="41">
        <f t="shared" si="799"/>
        <v>0</v>
      </c>
      <c r="AT1352" s="41">
        <f t="shared" si="800"/>
        <v>0.14285714285714285</v>
      </c>
      <c r="AU1352" s="41">
        <f t="shared" si="801"/>
        <v>0.14285714285714285</v>
      </c>
      <c r="AV1352" s="41">
        <f t="shared" si="802"/>
        <v>0.19047619047619047</v>
      </c>
      <c r="AW1352" s="41">
        <f t="shared" si="803"/>
        <v>0.19047619047619047</v>
      </c>
      <c r="AX1352" s="41">
        <f t="shared" si="804"/>
        <v>0.14285714285714285</v>
      </c>
      <c r="AY1352" s="41">
        <f t="shared" si="805"/>
        <v>0.19047619047619047</v>
      </c>
      <c r="AZ1352" s="41">
        <f t="shared" si="806"/>
        <v>0</v>
      </c>
      <c r="BA1352" s="41">
        <f t="shared" si="807"/>
        <v>0</v>
      </c>
      <c r="BB1352" s="41">
        <f t="shared" si="808"/>
        <v>0</v>
      </c>
      <c r="BC1352" s="41">
        <f t="shared" si="809"/>
        <v>0</v>
      </c>
      <c r="BD1352" s="41">
        <f t="shared" si="810"/>
        <v>1</v>
      </c>
      <c r="BE1352" s="41">
        <f t="shared" si="811"/>
        <v>0</v>
      </c>
      <c r="BF1352" s="41">
        <f t="shared" si="812"/>
        <v>0</v>
      </c>
      <c r="BG1352" s="41">
        <f t="shared" si="813"/>
        <v>0.90476190476190477</v>
      </c>
      <c r="BH1352" s="41">
        <f t="shared" si="814"/>
        <v>4.7619047619047616E-2</v>
      </c>
      <c r="BI1352" s="41">
        <f t="shared" si="815"/>
        <v>4.7619047619047616E-2</v>
      </c>
      <c r="BJ1352" s="41">
        <f t="shared" si="816"/>
        <v>0</v>
      </c>
      <c r="BK1352" s="41">
        <f t="shared" si="817"/>
        <v>0</v>
      </c>
      <c r="BL1352" s="41">
        <f t="shared" si="818"/>
        <v>0</v>
      </c>
      <c r="BM1352" s="41">
        <f t="shared" si="819"/>
        <v>1</v>
      </c>
      <c r="BN1352" s="41">
        <f t="shared" si="820"/>
        <v>0</v>
      </c>
      <c r="BO1352" s="41">
        <f t="shared" si="821"/>
        <v>4.7619047619047616E-2</v>
      </c>
      <c r="BP1352" s="41">
        <f t="shared" si="822"/>
        <v>0.7142857142857143</v>
      </c>
      <c r="BQ1352" s="41">
        <f t="shared" si="823"/>
        <v>0.23809523809523808</v>
      </c>
      <c r="BR1352" s="41">
        <f t="shared" si="824"/>
        <v>0</v>
      </c>
      <c r="BS1352" s="41">
        <f t="shared" si="825"/>
        <v>0.33333333333333331</v>
      </c>
      <c r="BT1352" s="41">
        <f t="shared" si="826"/>
        <v>0.66666666666666663</v>
      </c>
      <c r="BU1352" s="41">
        <f t="shared" si="827"/>
        <v>0</v>
      </c>
      <c r="BV1352" s="41">
        <f t="shared" si="828"/>
        <v>0</v>
      </c>
      <c r="BW1352" s="41">
        <f t="shared" si="829"/>
        <v>1</v>
      </c>
      <c r="BX1352" s="41" t="str">
        <f t="shared" si="834"/>
        <v>2016Nurse practitionersNova Scotia</v>
      </c>
      <c r="BY1352" s="51">
        <f>VLOOKUP(BX1352,'%workplace'!$A$1:$F$381,6,FALSE)</f>
        <v>141</v>
      </c>
      <c r="BZ1352" s="32">
        <f t="shared" si="835"/>
        <v>0.14893617021276595</v>
      </c>
    </row>
    <row r="1353" spans="1:78" s="8" customFormat="1" hidden="1" x14ac:dyDescent="0.2">
      <c r="A1353" s="8" t="str">
        <f t="shared" si="833"/>
        <v>2016Nurse practitionersNew BrunswickAll places of work</v>
      </c>
      <c r="B1353" s="8" t="s">
        <v>5</v>
      </c>
      <c r="C1353" s="8" t="s">
        <v>17</v>
      </c>
      <c r="D1353" s="8" t="s">
        <v>9</v>
      </c>
      <c r="E1353" s="8">
        <v>2016</v>
      </c>
      <c r="F1353" s="8">
        <v>109</v>
      </c>
      <c r="G1353" s="8">
        <v>4</v>
      </c>
      <c r="H1353" s="8">
        <v>0</v>
      </c>
      <c r="I1353" s="8">
        <v>4</v>
      </c>
      <c r="J1353" s="8">
        <v>17</v>
      </c>
      <c r="K1353" s="8">
        <v>23</v>
      </c>
      <c r="L1353" s="8">
        <v>21</v>
      </c>
      <c r="M1353" s="8">
        <v>15</v>
      </c>
      <c r="N1353" s="8">
        <v>15</v>
      </c>
      <c r="O1353" s="8">
        <v>10</v>
      </c>
      <c r="P1353" s="8">
        <v>8</v>
      </c>
      <c r="Q1353" s="8">
        <v>0</v>
      </c>
      <c r="R1353" s="8">
        <v>0</v>
      </c>
      <c r="S1353" s="8">
        <v>0</v>
      </c>
      <c r="T1353" s="8">
        <v>0</v>
      </c>
      <c r="U1353" s="8">
        <v>109</v>
      </c>
      <c r="V1353" s="8">
        <v>4</v>
      </c>
      <c r="W1353" s="8">
        <v>0</v>
      </c>
      <c r="X1353" s="8">
        <v>90</v>
      </c>
      <c r="Y1353" s="8">
        <v>12</v>
      </c>
      <c r="Z1353" s="8">
        <v>11</v>
      </c>
      <c r="AA1353" s="8">
        <v>0</v>
      </c>
      <c r="AB1353" s="8">
        <v>2</v>
      </c>
      <c r="AC1353" s="8">
        <v>0</v>
      </c>
      <c r="AD1353" s="8">
        <v>95</v>
      </c>
      <c r="AE1353" s="8">
        <v>16</v>
      </c>
      <c r="AF1353" s="8">
        <v>1</v>
      </c>
      <c r="AG1353" s="8">
        <v>107</v>
      </c>
      <c r="AH1353" s="8">
        <v>5</v>
      </c>
      <c r="AI1353" s="8">
        <v>0</v>
      </c>
      <c r="AJ1353" s="8">
        <v>47</v>
      </c>
      <c r="AK1353" s="8">
        <v>66</v>
      </c>
      <c r="AL1353" s="8">
        <v>0</v>
      </c>
      <c r="AM1353" s="8">
        <v>0</v>
      </c>
      <c r="AN1353" s="8">
        <v>113</v>
      </c>
      <c r="AO1353" s="41">
        <f t="shared" si="830"/>
        <v>0.96460176991150437</v>
      </c>
      <c r="AP1353" s="41">
        <f t="shared" si="831"/>
        <v>3.5398230088495575E-2</v>
      </c>
      <c r="AQ1353" s="41">
        <f t="shared" si="832"/>
        <v>0</v>
      </c>
      <c r="AR1353" s="41">
        <f t="shared" si="798"/>
        <v>3.5398230088495575E-2</v>
      </c>
      <c r="AS1353" s="41">
        <f t="shared" si="799"/>
        <v>0.15044247787610621</v>
      </c>
      <c r="AT1353" s="41">
        <f t="shared" si="800"/>
        <v>0.20353982300884957</v>
      </c>
      <c r="AU1353" s="41">
        <f t="shared" si="801"/>
        <v>0.18584070796460178</v>
      </c>
      <c r="AV1353" s="41">
        <f t="shared" si="802"/>
        <v>0.13274336283185842</v>
      </c>
      <c r="AW1353" s="41">
        <f t="shared" si="803"/>
        <v>0.13274336283185842</v>
      </c>
      <c r="AX1353" s="41">
        <f t="shared" si="804"/>
        <v>8.8495575221238937E-2</v>
      </c>
      <c r="AY1353" s="41">
        <f t="shared" si="805"/>
        <v>7.0796460176991149E-2</v>
      </c>
      <c r="AZ1353" s="41">
        <f t="shared" si="806"/>
        <v>0</v>
      </c>
      <c r="BA1353" s="41">
        <f t="shared" si="807"/>
        <v>0</v>
      </c>
      <c r="BB1353" s="41">
        <f t="shared" si="808"/>
        <v>0</v>
      </c>
      <c r="BC1353" s="41">
        <f t="shared" si="809"/>
        <v>0</v>
      </c>
      <c r="BD1353" s="41">
        <f t="shared" si="810"/>
        <v>0.96460176991150437</v>
      </c>
      <c r="BE1353" s="41">
        <f t="shared" si="811"/>
        <v>3.5398230088495575E-2</v>
      </c>
      <c r="BF1353" s="41">
        <f t="shared" si="812"/>
        <v>0</v>
      </c>
      <c r="BG1353" s="41">
        <f t="shared" si="813"/>
        <v>0.79646017699115046</v>
      </c>
      <c r="BH1353" s="41">
        <f t="shared" si="814"/>
        <v>0.10619469026548672</v>
      </c>
      <c r="BI1353" s="41">
        <f t="shared" si="815"/>
        <v>9.7345132743362831E-2</v>
      </c>
      <c r="BJ1353" s="41">
        <f t="shared" si="816"/>
        <v>0</v>
      </c>
      <c r="BK1353" s="41">
        <f t="shared" si="817"/>
        <v>1.7699115044247787E-2</v>
      </c>
      <c r="BL1353" s="41">
        <f t="shared" si="818"/>
        <v>0</v>
      </c>
      <c r="BM1353" s="41">
        <f t="shared" si="819"/>
        <v>0.84070796460176989</v>
      </c>
      <c r="BN1353" s="41">
        <f t="shared" si="820"/>
        <v>0.1415929203539823</v>
      </c>
      <c r="BO1353" s="41">
        <f t="shared" si="821"/>
        <v>8.8495575221238937E-3</v>
      </c>
      <c r="BP1353" s="41">
        <f t="shared" si="822"/>
        <v>0.94690265486725667</v>
      </c>
      <c r="BQ1353" s="41">
        <f t="shared" si="823"/>
        <v>4.4247787610619468E-2</v>
      </c>
      <c r="BR1353" s="41">
        <f t="shared" si="824"/>
        <v>0</v>
      </c>
      <c r="BS1353" s="41">
        <f t="shared" si="825"/>
        <v>0.41592920353982299</v>
      </c>
      <c r="BT1353" s="41">
        <f t="shared" si="826"/>
        <v>0.58407079646017701</v>
      </c>
      <c r="BU1353" s="41">
        <f t="shared" si="827"/>
        <v>0</v>
      </c>
      <c r="BV1353" s="41">
        <f t="shared" si="828"/>
        <v>0</v>
      </c>
      <c r="BW1353" s="41">
        <f t="shared" si="829"/>
        <v>1</v>
      </c>
      <c r="BX1353" s="41" t="str">
        <f t="shared" si="834"/>
        <v>2016Nurse practitionersNew Brunswick</v>
      </c>
      <c r="BY1353" s="51">
        <f>VLOOKUP(BX1353,'%workplace'!$A$1:$F$381,6,FALSE)</f>
        <v>113</v>
      </c>
      <c r="BZ1353" s="32">
        <f t="shared" si="835"/>
        <v>1</v>
      </c>
    </row>
    <row r="1354" spans="1:78" s="8" customFormat="1" hidden="1" x14ac:dyDescent="0.2">
      <c r="A1354" s="8" t="str">
        <f t="shared" si="833"/>
        <v>2016Nurse practitionersNew BrunswickCommunity health</v>
      </c>
      <c r="B1354" s="8" t="s">
        <v>5</v>
      </c>
      <c r="C1354" s="8" t="s">
        <v>17</v>
      </c>
      <c r="D1354" s="8" t="s">
        <v>11</v>
      </c>
      <c r="E1354" s="8">
        <v>2016</v>
      </c>
      <c r="F1354" s="8">
        <v>58</v>
      </c>
      <c r="G1354" s="8">
        <v>2</v>
      </c>
      <c r="H1354" s="8">
        <v>0</v>
      </c>
      <c r="I1354" s="8">
        <v>0</v>
      </c>
      <c r="J1354" s="8">
        <v>7</v>
      </c>
      <c r="K1354" s="8">
        <v>9</v>
      </c>
      <c r="L1354" s="8">
        <v>15</v>
      </c>
      <c r="M1354" s="8">
        <v>10</v>
      </c>
      <c r="N1354" s="8">
        <v>8</v>
      </c>
      <c r="O1354" s="8">
        <v>4</v>
      </c>
      <c r="P1354" s="8">
        <v>7</v>
      </c>
      <c r="Q1354" s="8">
        <v>0</v>
      </c>
      <c r="R1354" s="8">
        <v>0</v>
      </c>
      <c r="S1354" s="8">
        <v>0</v>
      </c>
      <c r="T1354" s="8">
        <v>0</v>
      </c>
      <c r="U1354" s="8">
        <v>58</v>
      </c>
      <c r="V1354" s="8">
        <v>2</v>
      </c>
      <c r="W1354" s="8">
        <v>0</v>
      </c>
      <c r="X1354" s="8">
        <v>53</v>
      </c>
      <c r="Y1354" s="8">
        <v>2</v>
      </c>
      <c r="Z1354" s="8">
        <v>5</v>
      </c>
      <c r="AA1354" s="8">
        <v>0</v>
      </c>
      <c r="AB1354" s="8">
        <v>0</v>
      </c>
      <c r="AC1354" s="8">
        <v>0</v>
      </c>
      <c r="AD1354" s="8">
        <v>59</v>
      </c>
      <c r="AE1354" s="8">
        <v>1</v>
      </c>
      <c r="AF1354" s="8">
        <v>0</v>
      </c>
      <c r="AG1354" s="8">
        <v>60</v>
      </c>
      <c r="AH1354" s="8">
        <v>0</v>
      </c>
      <c r="AI1354" s="8">
        <v>0</v>
      </c>
      <c r="AJ1354" s="8">
        <v>31</v>
      </c>
      <c r="AK1354" s="8">
        <v>29</v>
      </c>
      <c r="AL1354" s="8">
        <v>0</v>
      </c>
      <c r="AM1354" s="8">
        <v>0</v>
      </c>
      <c r="AN1354" s="8">
        <v>60</v>
      </c>
      <c r="AO1354" s="41">
        <f t="shared" si="830"/>
        <v>0.96666666666666667</v>
      </c>
      <c r="AP1354" s="41">
        <f t="shared" si="831"/>
        <v>3.3333333333333333E-2</v>
      </c>
      <c r="AQ1354" s="41">
        <f t="shared" si="832"/>
        <v>0</v>
      </c>
      <c r="AR1354" s="41">
        <f t="shared" si="798"/>
        <v>0</v>
      </c>
      <c r="AS1354" s="41">
        <f t="shared" si="799"/>
        <v>0.11666666666666667</v>
      </c>
      <c r="AT1354" s="41">
        <f t="shared" si="800"/>
        <v>0.15</v>
      </c>
      <c r="AU1354" s="41">
        <f t="shared" si="801"/>
        <v>0.25</v>
      </c>
      <c r="AV1354" s="41">
        <f t="shared" si="802"/>
        <v>0.16666666666666666</v>
      </c>
      <c r="AW1354" s="41">
        <f t="shared" si="803"/>
        <v>0.13333333333333333</v>
      </c>
      <c r="AX1354" s="41">
        <f t="shared" si="804"/>
        <v>6.6666666666666666E-2</v>
      </c>
      <c r="AY1354" s="41">
        <f t="shared" si="805"/>
        <v>0.11666666666666667</v>
      </c>
      <c r="AZ1354" s="41">
        <f t="shared" si="806"/>
        <v>0</v>
      </c>
      <c r="BA1354" s="41">
        <f t="shared" si="807"/>
        <v>0</v>
      </c>
      <c r="BB1354" s="41">
        <f t="shared" si="808"/>
        <v>0</v>
      </c>
      <c r="BC1354" s="41">
        <f t="shared" si="809"/>
        <v>0</v>
      </c>
      <c r="BD1354" s="41">
        <f t="shared" si="810"/>
        <v>0.96666666666666667</v>
      </c>
      <c r="BE1354" s="41">
        <f t="shared" si="811"/>
        <v>3.3333333333333333E-2</v>
      </c>
      <c r="BF1354" s="41">
        <f t="shared" si="812"/>
        <v>0</v>
      </c>
      <c r="BG1354" s="41">
        <f t="shared" si="813"/>
        <v>0.8833333333333333</v>
      </c>
      <c r="BH1354" s="41">
        <f t="shared" si="814"/>
        <v>3.3333333333333333E-2</v>
      </c>
      <c r="BI1354" s="41">
        <f t="shared" si="815"/>
        <v>8.3333333333333329E-2</v>
      </c>
      <c r="BJ1354" s="41">
        <f t="shared" si="816"/>
        <v>0</v>
      </c>
      <c r="BK1354" s="41">
        <f t="shared" si="817"/>
        <v>0</v>
      </c>
      <c r="BL1354" s="41">
        <f t="shared" si="818"/>
        <v>0</v>
      </c>
      <c r="BM1354" s="41">
        <f t="shared" si="819"/>
        <v>0.98333333333333328</v>
      </c>
      <c r="BN1354" s="41">
        <f t="shared" si="820"/>
        <v>1.6666666666666666E-2</v>
      </c>
      <c r="BO1354" s="41">
        <f t="shared" si="821"/>
        <v>0</v>
      </c>
      <c r="BP1354" s="41">
        <f t="shared" si="822"/>
        <v>1</v>
      </c>
      <c r="BQ1354" s="41">
        <f t="shared" si="823"/>
        <v>0</v>
      </c>
      <c r="BR1354" s="41">
        <f t="shared" si="824"/>
        <v>0</v>
      </c>
      <c r="BS1354" s="41">
        <f t="shared" si="825"/>
        <v>0.51666666666666672</v>
      </c>
      <c r="BT1354" s="41">
        <f t="shared" si="826"/>
        <v>0.48333333333333334</v>
      </c>
      <c r="BU1354" s="41">
        <f t="shared" si="827"/>
        <v>0</v>
      </c>
      <c r="BV1354" s="41">
        <f t="shared" si="828"/>
        <v>0</v>
      </c>
      <c r="BW1354" s="41">
        <f t="shared" si="829"/>
        <v>1</v>
      </c>
      <c r="BX1354" s="41" t="str">
        <f t="shared" si="834"/>
        <v>2016Nurse practitionersNew Brunswick</v>
      </c>
      <c r="BY1354" s="51">
        <f>VLOOKUP(BX1354,'%workplace'!$A$1:$F$381,6,FALSE)</f>
        <v>113</v>
      </c>
      <c r="BZ1354" s="32">
        <f t="shared" si="835"/>
        <v>0.53097345132743368</v>
      </c>
    </row>
    <row r="1355" spans="1:78" s="8" customFormat="1" hidden="1" x14ac:dyDescent="0.2">
      <c r="A1355" s="8" t="str">
        <f t="shared" si="833"/>
        <v>2016Nurse practitionersNew BrunswickNursing home/long-term care</v>
      </c>
      <c r="B1355" s="8" t="s">
        <v>5</v>
      </c>
      <c r="C1355" s="8" t="s">
        <v>17</v>
      </c>
      <c r="D1355" s="8" t="s">
        <v>12</v>
      </c>
      <c r="E1355" s="8">
        <v>2016</v>
      </c>
      <c r="F1355" s="8">
        <v>6</v>
      </c>
      <c r="G1355" s="8">
        <v>0</v>
      </c>
      <c r="H1355" s="8">
        <v>0</v>
      </c>
      <c r="I1355" s="8">
        <v>0</v>
      </c>
      <c r="J1355" s="8">
        <v>2</v>
      </c>
      <c r="K1355" s="8">
        <v>2</v>
      </c>
      <c r="L1355" s="8">
        <v>0</v>
      </c>
      <c r="M1355" s="8">
        <v>0</v>
      </c>
      <c r="N1355" s="8">
        <v>1</v>
      </c>
      <c r="O1355" s="8">
        <v>1</v>
      </c>
      <c r="P1355" s="8">
        <v>0</v>
      </c>
      <c r="Q1355" s="8">
        <v>0</v>
      </c>
      <c r="R1355" s="8">
        <v>0</v>
      </c>
      <c r="S1355" s="8">
        <v>0</v>
      </c>
      <c r="T1355" s="8">
        <v>0</v>
      </c>
      <c r="U1355" s="8">
        <v>6</v>
      </c>
      <c r="V1355" s="8">
        <v>0</v>
      </c>
      <c r="W1355" s="8">
        <v>0</v>
      </c>
      <c r="X1355" s="8">
        <v>5</v>
      </c>
      <c r="Y1355" s="8">
        <v>1</v>
      </c>
      <c r="Z1355" s="8">
        <v>0</v>
      </c>
      <c r="AA1355" s="8">
        <v>0</v>
      </c>
      <c r="AB1355" s="8">
        <v>1</v>
      </c>
      <c r="AC1355" s="8">
        <v>0</v>
      </c>
      <c r="AD1355" s="8">
        <v>5</v>
      </c>
      <c r="AE1355" s="8">
        <v>0</v>
      </c>
      <c r="AF1355" s="8">
        <v>0</v>
      </c>
      <c r="AG1355" s="8">
        <v>6</v>
      </c>
      <c r="AH1355" s="8">
        <v>0</v>
      </c>
      <c r="AI1355" s="8">
        <v>0</v>
      </c>
      <c r="AJ1355" s="8">
        <v>1</v>
      </c>
      <c r="AK1355" s="8">
        <v>5</v>
      </c>
      <c r="AL1355" s="8">
        <v>0</v>
      </c>
      <c r="AM1355" s="8">
        <v>0</v>
      </c>
      <c r="AN1355" s="8">
        <v>6</v>
      </c>
      <c r="AO1355" s="41">
        <f t="shared" si="830"/>
        <v>1</v>
      </c>
      <c r="AP1355" s="41">
        <f t="shared" si="831"/>
        <v>0</v>
      </c>
      <c r="AQ1355" s="41">
        <f t="shared" si="832"/>
        <v>0</v>
      </c>
      <c r="AR1355" s="41">
        <f t="shared" si="798"/>
        <v>0</v>
      </c>
      <c r="AS1355" s="41">
        <f t="shared" si="799"/>
        <v>0.33333333333333331</v>
      </c>
      <c r="AT1355" s="41">
        <f t="shared" si="800"/>
        <v>0.33333333333333331</v>
      </c>
      <c r="AU1355" s="41">
        <f t="shared" si="801"/>
        <v>0</v>
      </c>
      <c r="AV1355" s="41">
        <f t="shared" si="802"/>
        <v>0</v>
      </c>
      <c r="AW1355" s="41">
        <f t="shared" si="803"/>
        <v>0.16666666666666666</v>
      </c>
      <c r="AX1355" s="41">
        <f t="shared" si="804"/>
        <v>0.16666666666666666</v>
      </c>
      <c r="AY1355" s="41">
        <f t="shared" si="805"/>
        <v>0</v>
      </c>
      <c r="AZ1355" s="41">
        <f t="shared" si="806"/>
        <v>0</v>
      </c>
      <c r="BA1355" s="41">
        <f t="shared" si="807"/>
        <v>0</v>
      </c>
      <c r="BB1355" s="41">
        <f t="shared" si="808"/>
        <v>0</v>
      </c>
      <c r="BC1355" s="41">
        <f t="shared" si="809"/>
        <v>0</v>
      </c>
      <c r="BD1355" s="41">
        <f t="shared" si="810"/>
        <v>1</v>
      </c>
      <c r="BE1355" s="41">
        <f t="shared" si="811"/>
        <v>0</v>
      </c>
      <c r="BF1355" s="41">
        <f t="shared" si="812"/>
        <v>0</v>
      </c>
      <c r="BG1355" s="41">
        <f t="shared" si="813"/>
        <v>0.83333333333333337</v>
      </c>
      <c r="BH1355" s="41">
        <f t="shared" si="814"/>
        <v>0.16666666666666666</v>
      </c>
      <c r="BI1355" s="41">
        <f t="shared" si="815"/>
        <v>0</v>
      </c>
      <c r="BJ1355" s="41">
        <f t="shared" si="816"/>
        <v>0</v>
      </c>
      <c r="BK1355" s="41">
        <f t="shared" si="817"/>
        <v>0.16666666666666666</v>
      </c>
      <c r="BL1355" s="41">
        <f t="shared" si="818"/>
        <v>0</v>
      </c>
      <c r="BM1355" s="41">
        <f t="shared" si="819"/>
        <v>0.83333333333333337</v>
      </c>
      <c r="BN1355" s="41">
        <f t="shared" si="820"/>
        <v>0</v>
      </c>
      <c r="BO1355" s="41">
        <f t="shared" si="821"/>
        <v>0</v>
      </c>
      <c r="BP1355" s="41">
        <f t="shared" si="822"/>
        <v>1</v>
      </c>
      <c r="BQ1355" s="41">
        <f t="shared" si="823"/>
        <v>0</v>
      </c>
      <c r="BR1355" s="41">
        <f t="shared" si="824"/>
        <v>0</v>
      </c>
      <c r="BS1355" s="41">
        <f t="shared" si="825"/>
        <v>0.16666666666666666</v>
      </c>
      <c r="BT1355" s="41">
        <f t="shared" si="826"/>
        <v>0.83333333333333337</v>
      </c>
      <c r="BU1355" s="41">
        <f t="shared" si="827"/>
        <v>0</v>
      </c>
      <c r="BV1355" s="41">
        <f t="shared" si="828"/>
        <v>0</v>
      </c>
      <c r="BW1355" s="41">
        <f t="shared" si="829"/>
        <v>1</v>
      </c>
      <c r="BX1355" s="41" t="str">
        <f t="shared" si="834"/>
        <v>2016Nurse practitionersNew Brunswick</v>
      </c>
      <c r="BY1355" s="51">
        <f>VLOOKUP(BX1355,'%workplace'!$A$1:$F$381,6,FALSE)</f>
        <v>113</v>
      </c>
      <c r="BZ1355" s="32">
        <f t="shared" si="835"/>
        <v>5.3097345132743362E-2</v>
      </c>
    </row>
    <row r="1356" spans="1:78" s="8" customFormat="1" hidden="1" x14ac:dyDescent="0.2">
      <c r="A1356" s="8" t="str">
        <f t="shared" si="833"/>
        <v>2016Nurse practitionersNew BrunswickHospital</v>
      </c>
      <c r="B1356" s="8" t="s">
        <v>5</v>
      </c>
      <c r="C1356" s="8" t="s">
        <v>17</v>
      </c>
      <c r="D1356" s="8" t="s">
        <v>10</v>
      </c>
      <c r="E1356" s="8">
        <v>2016</v>
      </c>
      <c r="F1356" s="8">
        <v>33</v>
      </c>
      <c r="G1356" s="8">
        <v>2</v>
      </c>
      <c r="H1356" s="8">
        <v>0</v>
      </c>
      <c r="I1356" s="8">
        <v>4</v>
      </c>
      <c r="J1356" s="8">
        <v>6</v>
      </c>
      <c r="K1356" s="8">
        <v>12</v>
      </c>
      <c r="L1356" s="8">
        <v>4</v>
      </c>
      <c r="M1356" s="8">
        <v>2</v>
      </c>
      <c r="N1356" s="8">
        <v>4</v>
      </c>
      <c r="O1356" s="8">
        <v>2</v>
      </c>
      <c r="P1356" s="8">
        <v>1</v>
      </c>
      <c r="Q1356" s="8">
        <v>0</v>
      </c>
      <c r="R1356" s="8">
        <v>0</v>
      </c>
      <c r="S1356" s="8">
        <v>0</v>
      </c>
      <c r="T1356" s="8">
        <v>0</v>
      </c>
      <c r="U1356" s="8">
        <v>33</v>
      </c>
      <c r="V1356" s="8">
        <v>2</v>
      </c>
      <c r="W1356" s="8">
        <v>0</v>
      </c>
      <c r="X1356" s="8">
        <v>23</v>
      </c>
      <c r="Y1356" s="8">
        <v>7</v>
      </c>
      <c r="Z1356" s="8">
        <v>5</v>
      </c>
      <c r="AA1356" s="8">
        <v>0</v>
      </c>
      <c r="AB1356" s="8">
        <v>1</v>
      </c>
      <c r="AC1356" s="8">
        <v>0</v>
      </c>
      <c r="AD1356" s="8">
        <v>19</v>
      </c>
      <c r="AE1356" s="8">
        <v>15</v>
      </c>
      <c r="AF1356" s="8">
        <v>1</v>
      </c>
      <c r="AG1356" s="8">
        <v>33</v>
      </c>
      <c r="AH1356" s="8">
        <v>1</v>
      </c>
      <c r="AI1356" s="8">
        <v>0</v>
      </c>
      <c r="AJ1356" s="8">
        <v>12</v>
      </c>
      <c r="AK1356" s="8">
        <v>23</v>
      </c>
      <c r="AL1356" s="8">
        <v>0</v>
      </c>
      <c r="AM1356" s="8">
        <v>0</v>
      </c>
      <c r="AN1356" s="8">
        <v>35</v>
      </c>
      <c r="AO1356" s="41">
        <f t="shared" si="830"/>
        <v>0.94285714285714284</v>
      </c>
      <c r="AP1356" s="41">
        <f t="shared" si="831"/>
        <v>5.7142857142857141E-2</v>
      </c>
      <c r="AQ1356" s="41">
        <f t="shared" si="832"/>
        <v>0</v>
      </c>
      <c r="AR1356" s="41">
        <f t="shared" si="798"/>
        <v>0.11428571428571428</v>
      </c>
      <c r="AS1356" s="41">
        <f t="shared" si="799"/>
        <v>0.17142857142857143</v>
      </c>
      <c r="AT1356" s="41">
        <f t="shared" si="800"/>
        <v>0.34285714285714286</v>
      </c>
      <c r="AU1356" s="41">
        <f t="shared" si="801"/>
        <v>0.11428571428571428</v>
      </c>
      <c r="AV1356" s="41">
        <f t="shared" si="802"/>
        <v>5.7142857142857141E-2</v>
      </c>
      <c r="AW1356" s="41">
        <f t="shared" si="803"/>
        <v>0.11428571428571428</v>
      </c>
      <c r="AX1356" s="41">
        <f t="shared" si="804"/>
        <v>5.7142857142857141E-2</v>
      </c>
      <c r="AY1356" s="41">
        <f t="shared" si="805"/>
        <v>2.8571428571428571E-2</v>
      </c>
      <c r="AZ1356" s="41">
        <f t="shared" si="806"/>
        <v>0</v>
      </c>
      <c r="BA1356" s="41">
        <f t="shared" si="807"/>
        <v>0</v>
      </c>
      <c r="BB1356" s="41">
        <f t="shared" si="808"/>
        <v>0</v>
      </c>
      <c r="BC1356" s="41">
        <f t="shared" si="809"/>
        <v>0</v>
      </c>
      <c r="BD1356" s="41">
        <f t="shared" si="810"/>
        <v>0.94285714285714284</v>
      </c>
      <c r="BE1356" s="41">
        <f t="shared" si="811"/>
        <v>5.7142857142857141E-2</v>
      </c>
      <c r="BF1356" s="41">
        <f t="shared" si="812"/>
        <v>0</v>
      </c>
      <c r="BG1356" s="41">
        <f t="shared" si="813"/>
        <v>0.65714285714285714</v>
      </c>
      <c r="BH1356" s="41">
        <f t="shared" si="814"/>
        <v>0.2</v>
      </c>
      <c r="BI1356" s="41">
        <f t="shared" si="815"/>
        <v>0.14285714285714285</v>
      </c>
      <c r="BJ1356" s="41">
        <f t="shared" si="816"/>
        <v>0</v>
      </c>
      <c r="BK1356" s="41">
        <f t="shared" si="817"/>
        <v>2.8571428571428571E-2</v>
      </c>
      <c r="BL1356" s="41">
        <f t="shared" si="818"/>
        <v>0</v>
      </c>
      <c r="BM1356" s="41">
        <f t="shared" si="819"/>
        <v>0.54285714285714282</v>
      </c>
      <c r="BN1356" s="41">
        <f t="shared" si="820"/>
        <v>0.42857142857142855</v>
      </c>
      <c r="BO1356" s="41">
        <f t="shared" si="821"/>
        <v>2.8571428571428571E-2</v>
      </c>
      <c r="BP1356" s="41">
        <f t="shared" si="822"/>
        <v>0.94285714285714284</v>
      </c>
      <c r="BQ1356" s="41">
        <f t="shared" si="823"/>
        <v>2.8571428571428571E-2</v>
      </c>
      <c r="BR1356" s="41">
        <f t="shared" si="824"/>
        <v>0</v>
      </c>
      <c r="BS1356" s="41">
        <f t="shared" si="825"/>
        <v>0.34285714285714286</v>
      </c>
      <c r="BT1356" s="41">
        <f t="shared" si="826"/>
        <v>0.65714285714285714</v>
      </c>
      <c r="BU1356" s="41">
        <f t="shared" si="827"/>
        <v>0</v>
      </c>
      <c r="BV1356" s="41">
        <f t="shared" si="828"/>
        <v>0</v>
      </c>
      <c r="BW1356" s="41">
        <f t="shared" si="829"/>
        <v>1</v>
      </c>
      <c r="BX1356" s="41" t="str">
        <f t="shared" si="834"/>
        <v>2016Nurse practitionersNew Brunswick</v>
      </c>
      <c r="BY1356" s="51">
        <f>VLOOKUP(BX1356,'%workplace'!$A$1:$F$381,6,FALSE)</f>
        <v>113</v>
      </c>
      <c r="BZ1356" s="32">
        <f t="shared" si="835"/>
        <v>0.30973451327433627</v>
      </c>
    </row>
    <row r="1357" spans="1:78" s="8" customFormat="1" hidden="1" x14ac:dyDescent="0.2">
      <c r="A1357" s="8" t="str">
        <f t="shared" si="833"/>
        <v>2016Nurse practitionersNew BrunswickOther places of work</v>
      </c>
      <c r="B1357" s="8" t="s">
        <v>5</v>
      </c>
      <c r="C1357" s="8" t="s">
        <v>17</v>
      </c>
      <c r="D1357" s="8" t="s">
        <v>13</v>
      </c>
      <c r="E1357" s="8">
        <v>2016</v>
      </c>
      <c r="F1357" s="8">
        <v>12</v>
      </c>
      <c r="G1357" s="8">
        <v>0</v>
      </c>
      <c r="H1357" s="8">
        <v>0</v>
      </c>
      <c r="I1357" s="8">
        <v>0</v>
      </c>
      <c r="J1357" s="8">
        <v>2</v>
      </c>
      <c r="K1357" s="8">
        <v>0</v>
      </c>
      <c r="L1357" s="8">
        <v>2</v>
      </c>
      <c r="M1357" s="8">
        <v>3</v>
      </c>
      <c r="N1357" s="8">
        <v>2</v>
      </c>
      <c r="O1357" s="8">
        <v>3</v>
      </c>
      <c r="P1357" s="8">
        <v>0</v>
      </c>
      <c r="Q1357" s="8">
        <v>0</v>
      </c>
      <c r="R1357" s="8">
        <v>0</v>
      </c>
      <c r="S1357" s="8">
        <v>0</v>
      </c>
      <c r="T1357" s="8">
        <v>0</v>
      </c>
      <c r="U1357" s="8">
        <v>12</v>
      </c>
      <c r="V1357" s="8">
        <v>0</v>
      </c>
      <c r="W1357" s="8">
        <v>0</v>
      </c>
      <c r="X1357" s="8">
        <v>9</v>
      </c>
      <c r="Y1357" s="8">
        <v>2</v>
      </c>
      <c r="Z1357" s="8">
        <v>1</v>
      </c>
      <c r="AA1357" s="8">
        <v>0</v>
      </c>
      <c r="AB1357" s="8">
        <v>0</v>
      </c>
      <c r="AC1357" s="8">
        <v>0</v>
      </c>
      <c r="AD1357" s="8">
        <v>12</v>
      </c>
      <c r="AE1357" s="8">
        <v>0</v>
      </c>
      <c r="AF1357" s="8">
        <v>0</v>
      </c>
      <c r="AG1357" s="8">
        <v>8</v>
      </c>
      <c r="AH1357" s="8">
        <v>4</v>
      </c>
      <c r="AI1357" s="8">
        <v>0</v>
      </c>
      <c r="AJ1357" s="8">
        <v>3</v>
      </c>
      <c r="AK1357" s="8">
        <v>9</v>
      </c>
      <c r="AL1357" s="8">
        <v>0</v>
      </c>
      <c r="AM1357" s="8">
        <v>0</v>
      </c>
      <c r="AN1357" s="8">
        <v>12</v>
      </c>
      <c r="AO1357" s="41">
        <f t="shared" si="830"/>
        <v>1</v>
      </c>
      <c r="AP1357" s="41">
        <f t="shared" si="831"/>
        <v>0</v>
      </c>
      <c r="AQ1357" s="41">
        <f t="shared" si="832"/>
        <v>0</v>
      </c>
      <c r="AR1357" s="41">
        <f t="shared" si="798"/>
        <v>0</v>
      </c>
      <c r="AS1357" s="41">
        <f t="shared" si="799"/>
        <v>0.16666666666666666</v>
      </c>
      <c r="AT1357" s="41">
        <f t="shared" si="800"/>
        <v>0</v>
      </c>
      <c r="AU1357" s="41">
        <f t="shared" si="801"/>
        <v>0.16666666666666666</v>
      </c>
      <c r="AV1357" s="41">
        <f t="shared" si="802"/>
        <v>0.25</v>
      </c>
      <c r="AW1357" s="41">
        <f t="shared" si="803"/>
        <v>0.16666666666666666</v>
      </c>
      <c r="AX1357" s="41">
        <f t="shared" si="804"/>
        <v>0.25</v>
      </c>
      <c r="AY1357" s="41">
        <f t="shared" si="805"/>
        <v>0</v>
      </c>
      <c r="AZ1357" s="41">
        <f t="shared" si="806"/>
        <v>0</v>
      </c>
      <c r="BA1357" s="41">
        <f t="shared" si="807"/>
        <v>0</v>
      </c>
      <c r="BB1357" s="41">
        <f t="shared" si="808"/>
        <v>0</v>
      </c>
      <c r="BC1357" s="41">
        <f t="shared" si="809"/>
        <v>0</v>
      </c>
      <c r="BD1357" s="41">
        <f t="shared" si="810"/>
        <v>1</v>
      </c>
      <c r="BE1357" s="41">
        <f t="shared" si="811"/>
        <v>0</v>
      </c>
      <c r="BF1357" s="41">
        <f t="shared" si="812"/>
        <v>0</v>
      </c>
      <c r="BG1357" s="41">
        <f t="shared" si="813"/>
        <v>0.75</v>
      </c>
      <c r="BH1357" s="41">
        <f t="shared" si="814"/>
        <v>0.16666666666666666</v>
      </c>
      <c r="BI1357" s="41">
        <f t="shared" si="815"/>
        <v>8.3333333333333329E-2</v>
      </c>
      <c r="BJ1357" s="41">
        <f t="shared" si="816"/>
        <v>0</v>
      </c>
      <c r="BK1357" s="41">
        <f t="shared" si="817"/>
        <v>0</v>
      </c>
      <c r="BL1357" s="41">
        <f t="shared" si="818"/>
        <v>0</v>
      </c>
      <c r="BM1357" s="41">
        <f t="shared" si="819"/>
        <v>1</v>
      </c>
      <c r="BN1357" s="41">
        <f t="shared" si="820"/>
        <v>0</v>
      </c>
      <c r="BO1357" s="41">
        <f t="shared" si="821"/>
        <v>0</v>
      </c>
      <c r="BP1357" s="41">
        <f t="shared" si="822"/>
        <v>0.66666666666666663</v>
      </c>
      <c r="BQ1357" s="41">
        <f t="shared" si="823"/>
        <v>0.33333333333333331</v>
      </c>
      <c r="BR1357" s="41">
        <f t="shared" si="824"/>
        <v>0</v>
      </c>
      <c r="BS1357" s="41">
        <f t="shared" si="825"/>
        <v>0.25</v>
      </c>
      <c r="BT1357" s="41">
        <f t="shared" si="826"/>
        <v>0.75</v>
      </c>
      <c r="BU1357" s="41">
        <f t="shared" si="827"/>
        <v>0</v>
      </c>
      <c r="BV1357" s="41">
        <f t="shared" si="828"/>
        <v>0</v>
      </c>
      <c r="BW1357" s="41">
        <f t="shared" si="829"/>
        <v>1</v>
      </c>
      <c r="BX1357" s="41" t="str">
        <f t="shared" si="834"/>
        <v>2016Nurse practitionersNew Brunswick</v>
      </c>
      <c r="BY1357" s="51">
        <f>VLOOKUP(BX1357,'%workplace'!$A$1:$F$381,6,FALSE)</f>
        <v>113</v>
      </c>
      <c r="BZ1357" s="32">
        <f t="shared" si="835"/>
        <v>0.10619469026548672</v>
      </c>
    </row>
    <row r="1358" spans="1:78" s="8" customFormat="1" hidden="1" x14ac:dyDescent="0.2">
      <c r="A1358" s="8" t="str">
        <f t="shared" si="833"/>
        <v>2016Nurse practitionersQuebecAll places of work</v>
      </c>
      <c r="B1358" s="8" t="s">
        <v>5</v>
      </c>
      <c r="C1358" s="8" t="s">
        <v>18</v>
      </c>
      <c r="D1358" s="8" t="s">
        <v>9</v>
      </c>
      <c r="E1358" s="8">
        <v>2016</v>
      </c>
      <c r="F1358" s="8">
        <v>350</v>
      </c>
      <c r="G1358" s="8">
        <v>28</v>
      </c>
      <c r="H1358" s="8">
        <v>0</v>
      </c>
      <c r="I1358" s="8">
        <v>34</v>
      </c>
      <c r="J1358" s="8">
        <v>135</v>
      </c>
      <c r="K1358" s="8">
        <v>111</v>
      </c>
      <c r="L1358" s="8">
        <v>46</v>
      </c>
      <c r="M1358" s="8">
        <v>26</v>
      </c>
      <c r="N1358" s="8">
        <v>15</v>
      </c>
      <c r="O1358" s="8">
        <v>7</v>
      </c>
      <c r="P1358" s="8">
        <v>4</v>
      </c>
      <c r="Q1358" s="8">
        <v>0</v>
      </c>
      <c r="R1358" s="8">
        <v>0</v>
      </c>
      <c r="S1358" s="8">
        <v>0</v>
      </c>
      <c r="T1358" s="8">
        <v>0</v>
      </c>
      <c r="U1358" s="8">
        <v>376</v>
      </c>
      <c r="V1358" s="8">
        <v>2</v>
      </c>
      <c r="W1358" s="8">
        <v>0</v>
      </c>
      <c r="X1358" s="8">
        <v>356</v>
      </c>
      <c r="Y1358" s="8">
        <v>20</v>
      </c>
      <c r="Z1358" s="8">
        <v>2</v>
      </c>
      <c r="AA1358" s="8">
        <v>0</v>
      </c>
      <c r="AB1358" s="8">
        <v>3</v>
      </c>
      <c r="AC1358" s="8">
        <v>0</v>
      </c>
      <c r="AD1358" s="8">
        <v>366</v>
      </c>
      <c r="AE1358" s="8">
        <v>9</v>
      </c>
      <c r="AF1358" s="8">
        <v>4</v>
      </c>
      <c r="AG1358" s="8">
        <v>370</v>
      </c>
      <c r="AH1358" s="8">
        <v>4</v>
      </c>
      <c r="AI1358" s="8">
        <v>0</v>
      </c>
      <c r="AJ1358" s="8">
        <v>76</v>
      </c>
      <c r="AK1358" s="8">
        <v>302</v>
      </c>
      <c r="AL1358" s="8">
        <v>0</v>
      </c>
      <c r="AM1358" s="8">
        <v>0</v>
      </c>
      <c r="AN1358" s="8">
        <v>378</v>
      </c>
      <c r="AO1358" s="41">
        <f t="shared" si="830"/>
        <v>0.92592592592592593</v>
      </c>
      <c r="AP1358" s="41">
        <f t="shared" si="831"/>
        <v>7.407407407407407E-2</v>
      </c>
      <c r="AQ1358" s="41">
        <f t="shared" si="832"/>
        <v>0</v>
      </c>
      <c r="AR1358" s="41">
        <f t="shared" si="798"/>
        <v>8.9947089947089942E-2</v>
      </c>
      <c r="AS1358" s="41">
        <f t="shared" si="799"/>
        <v>0.35714285714285715</v>
      </c>
      <c r="AT1358" s="41">
        <f t="shared" si="800"/>
        <v>0.29365079365079366</v>
      </c>
      <c r="AU1358" s="41">
        <f t="shared" si="801"/>
        <v>0.12169312169312169</v>
      </c>
      <c r="AV1358" s="41">
        <f t="shared" si="802"/>
        <v>6.8783068783068779E-2</v>
      </c>
      <c r="AW1358" s="41">
        <f t="shared" si="803"/>
        <v>3.968253968253968E-2</v>
      </c>
      <c r="AX1358" s="41">
        <f t="shared" si="804"/>
        <v>1.8518518518518517E-2</v>
      </c>
      <c r="AY1358" s="41">
        <f t="shared" si="805"/>
        <v>1.0582010582010581E-2</v>
      </c>
      <c r="AZ1358" s="41">
        <f t="shared" si="806"/>
        <v>0</v>
      </c>
      <c r="BA1358" s="41">
        <f t="shared" si="807"/>
        <v>0</v>
      </c>
      <c r="BB1358" s="41">
        <f t="shared" si="808"/>
        <v>0</v>
      </c>
      <c r="BC1358" s="41">
        <f t="shared" si="809"/>
        <v>0</v>
      </c>
      <c r="BD1358" s="41">
        <f t="shared" si="810"/>
        <v>0.99470899470899465</v>
      </c>
      <c r="BE1358" s="41">
        <f t="shared" si="811"/>
        <v>5.2910052910052907E-3</v>
      </c>
      <c r="BF1358" s="41">
        <f t="shared" si="812"/>
        <v>0</v>
      </c>
      <c r="BG1358" s="41">
        <f t="shared" si="813"/>
        <v>0.94179894179894175</v>
      </c>
      <c r="BH1358" s="41">
        <f t="shared" si="814"/>
        <v>5.2910052910052907E-2</v>
      </c>
      <c r="BI1358" s="41">
        <f t="shared" si="815"/>
        <v>5.2910052910052907E-3</v>
      </c>
      <c r="BJ1358" s="41">
        <f t="shared" si="816"/>
        <v>0</v>
      </c>
      <c r="BK1358" s="41">
        <f t="shared" si="817"/>
        <v>7.9365079365079361E-3</v>
      </c>
      <c r="BL1358" s="41">
        <f t="shared" si="818"/>
        <v>0</v>
      </c>
      <c r="BM1358" s="41">
        <f t="shared" si="819"/>
        <v>0.96825396825396826</v>
      </c>
      <c r="BN1358" s="41">
        <f t="shared" si="820"/>
        <v>2.3809523809523808E-2</v>
      </c>
      <c r="BO1358" s="41">
        <f t="shared" si="821"/>
        <v>1.0582010582010581E-2</v>
      </c>
      <c r="BP1358" s="41">
        <f t="shared" si="822"/>
        <v>0.97883597883597884</v>
      </c>
      <c r="BQ1358" s="41">
        <f t="shared" si="823"/>
        <v>1.0582010582010581E-2</v>
      </c>
      <c r="BR1358" s="41">
        <f t="shared" si="824"/>
        <v>0</v>
      </c>
      <c r="BS1358" s="41">
        <f t="shared" si="825"/>
        <v>0.20105820105820105</v>
      </c>
      <c r="BT1358" s="41">
        <f t="shared" si="826"/>
        <v>0.79894179894179895</v>
      </c>
      <c r="BU1358" s="41">
        <f t="shared" si="827"/>
        <v>0</v>
      </c>
      <c r="BV1358" s="41">
        <f t="shared" si="828"/>
        <v>0</v>
      </c>
      <c r="BW1358" s="41">
        <f t="shared" si="829"/>
        <v>1</v>
      </c>
      <c r="BX1358" s="41" t="str">
        <f t="shared" si="834"/>
        <v>2016Nurse practitionersQuebec</v>
      </c>
      <c r="BY1358" s="51">
        <f>VLOOKUP(BX1358,'%workplace'!$A$1:$F$381,6,FALSE)</f>
        <v>378</v>
      </c>
      <c r="BZ1358" s="32">
        <f t="shared" si="835"/>
        <v>1</v>
      </c>
    </row>
    <row r="1359" spans="1:78" s="8" customFormat="1" hidden="1" x14ac:dyDescent="0.2">
      <c r="A1359" s="8" t="str">
        <f t="shared" si="833"/>
        <v>2016Nurse practitionersQuebecCommunity health</v>
      </c>
      <c r="B1359" s="8" t="s">
        <v>5</v>
      </c>
      <c r="C1359" s="8" t="s">
        <v>18</v>
      </c>
      <c r="D1359" s="8" t="s">
        <v>11</v>
      </c>
      <c r="E1359" s="8">
        <v>2016</v>
      </c>
      <c r="F1359" s="8">
        <v>177</v>
      </c>
      <c r="G1359" s="8">
        <v>15</v>
      </c>
      <c r="H1359" s="8">
        <v>0</v>
      </c>
      <c r="I1359" s="8">
        <v>13</v>
      </c>
      <c r="J1359" s="8">
        <v>77</v>
      </c>
      <c r="K1359" s="8">
        <v>57</v>
      </c>
      <c r="L1359" s="8">
        <v>22</v>
      </c>
      <c r="M1359" s="8">
        <v>13</v>
      </c>
      <c r="N1359" s="8">
        <v>6</v>
      </c>
      <c r="O1359" s="8">
        <v>3</v>
      </c>
      <c r="P1359" s="8">
        <v>1</v>
      </c>
      <c r="Q1359" s="8">
        <v>0</v>
      </c>
      <c r="R1359" s="8">
        <v>0</v>
      </c>
      <c r="S1359" s="8">
        <v>0</v>
      </c>
      <c r="T1359" s="8">
        <v>0</v>
      </c>
      <c r="U1359" s="8">
        <v>192</v>
      </c>
      <c r="V1359" s="8">
        <v>0</v>
      </c>
      <c r="W1359" s="8">
        <v>0</v>
      </c>
      <c r="X1359" s="8">
        <v>183</v>
      </c>
      <c r="Y1359" s="8">
        <v>9</v>
      </c>
      <c r="Z1359" s="8">
        <v>0</v>
      </c>
      <c r="AA1359" s="8">
        <v>0</v>
      </c>
      <c r="AB1359" s="8">
        <v>1</v>
      </c>
      <c r="AC1359" s="8">
        <v>0</v>
      </c>
      <c r="AD1359" s="8">
        <v>190</v>
      </c>
      <c r="AE1359" s="8">
        <v>1</v>
      </c>
      <c r="AF1359" s="8">
        <v>1</v>
      </c>
      <c r="AG1359" s="8">
        <v>191</v>
      </c>
      <c r="AH1359" s="8">
        <v>0</v>
      </c>
      <c r="AI1359" s="8">
        <v>0</v>
      </c>
      <c r="AJ1359" s="8">
        <v>46</v>
      </c>
      <c r="AK1359" s="8">
        <v>146</v>
      </c>
      <c r="AL1359" s="8">
        <v>0</v>
      </c>
      <c r="AM1359" s="8">
        <v>0</v>
      </c>
      <c r="AN1359" s="8">
        <v>192</v>
      </c>
      <c r="AO1359" s="41">
        <f t="shared" si="830"/>
        <v>0.921875</v>
      </c>
      <c r="AP1359" s="41">
        <f t="shared" si="831"/>
        <v>7.8125E-2</v>
      </c>
      <c r="AQ1359" s="41">
        <f t="shared" si="832"/>
        <v>0</v>
      </c>
      <c r="AR1359" s="41">
        <f t="shared" si="798"/>
        <v>6.7708333333333329E-2</v>
      </c>
      <c r="AS1359" s="41">
        <f t="shared" si="799"/>
        <v>0.40104166666666669</v>
      </c>
      <c r="AT1359" s="41">
        <f t="shared" si="800"/>
        <v>0.296875</v>
      </c>
      <c r="AU1359" s="41">
        <f t="shared" si="801"/>
        <v>0.11458333333333333</v>
      </c>
      <c r="AV1359" s="41">
        <f t="shared" si="802"/>
        <v>6.7708333333333329E-2</v>
      </c>
      <c r="AW1359" s="41">
        <f t="shared" si="803"/>
        <v>3.125E-2</v>
      </c>
      <c r="AX1359" s="41">
        <f t="shared" si="804"/>
        <v>1.5625E-2</v>
      </c>
      <c r="AY1359" s="41">
        <f t="shared" si="805"/>
        <v>5.208333333333333E-3</v>
      </c>
      <c r="AZ1359" s="41">
        <f t="shared" si="806"/>
        <v>0</v>
      </c>
      <c r="BA1359" s="41">
        <f t="shared" si="807"/>
        <v>0</v>
      </c>
      <c r="BB1359" s="41">
        <f t="shared" si="808"/>
        <v>0</v>
      </c>
      <c r="BC1359" s="41">
        <f t="shared" si="809"/>
        <v>0</v>
      </c>
      <c r="BD1359" s="41">
        <f t="shared" si="810"/>
        <v>1</v>
      </c>
      <c r="BE1359" s="41">
        <f t="shared" si="811"/>
        <v>0</v>
      </c>
      <c r="BF1359" s="41">
        <f t="shared" si="812"/>
        <v>0</v>
      </c>
      <c r="BG1359" s="41">
        <f t="shared" si="813"/>
        <v>0.953125</v>
      </c>
      <c r="BH1359" s="41">
        <f t="shared" si="814"/>
        <v>4.6875E-2</v>
      </c>
      <c r="BI1359" s="41">
        <f t="shared" si="815"/>
        <v>0</v>
      </c>
      <c r="BJ1359" s="41">
        <f t="shared" si="816"/>
        <v>0</v>
      </c>
      <c r="BK1359" s="41">
        <f t="shared" si="817"/>
        <v>5.208333333333333E-3</v>
      </c>
      <c r="BL1359" s="41">
        <f t="shared" si="818"/>
        <v>0</v>
      </c>
      <c r="BM1359" s="41">
        <f t="shared" si="819"/>
        <v>0.98958333333333337</v>
      </c>
      <c r="BN1359" s="41">
        <f t="shared" si="820"/>
        <v>5.208333333333333E-3</v>
      </c>
      <c r="BO1359" s="41">
        <f t="shared" si="821"/>
        <v>5.208333333333333E-3</v>
      </c>
      <c r="BP1359" s="41">
        <f t="shared" si="822"/>
        <v>0.99479166666666663</v>
      </c>
      <c r="BQ1359" s="41">
        <f t="shared" si="823"/>
        <v>0</v>
      </c>
      <c r="BR1359" s="41">
        <f t="shared" si="824"/>
        <v>0</v>
      </c>
      <c r="BS1359" s="41">
        <f t="shared" si="825"/>
        <v>0.23958333333333334</v>
      </c>
      <c r="BT1359" s="41">
        <f t="shared" si="826"/>
        <v>0.76041666666666663</v>
      </c>
      <c r="BU1359" s="41">
        <f t="shared" si="827"/>
        <v>0</v>
      </c>
      <c r="BV1359" s="41">
        <f t="shared" si="828"/>
        <v>0</v>
      </c>
      <c r="BW1359" s="41">
        <f t="shared" si="829"/>
        <v>1</v>
      </c>
      <c r="BX1359" s="41" t="str">
        <f t="shared" si="834"/>
        <v>2016Nurse practitionersQuebec</v>
      </c>
      <c r="BY1359" s="51">
        <f>VLOOKUP(BX1359,'%workplace'!$A$1:$F$381,6,FALSE)</f>
        <v>378</v>
      </c>
      <c r="BZ1359" s="32">
        <f t="shared" si="835"/>
        <v>0.50793650793650791</v>
      </c>
    </row>
    <row r="1360" spans="1:78" s="8" customFormat="1" hidden="1" x14ac:dyDescent="0.2">
      <c r="A1360" s="8" t="str">
        <f t="shared" si="833"/>
        <v>2016Nurse practitionersQuebecNursing home/long-term care</v>
      </c>
      <c r="B1360" s="8" t="s">
        <v>5</v>
      </c>
      <c r="C1360" s="8" t="s">
        <v>18</v>
      </c>
      <c r="D1360" s="8" t="s">
        <v>12</v>
      </c>
      <c r="E1360" s="8">
        <v>2016</v>
      </c>
      <c r="F1360" s="8">
        <v>28</v>
      </c>
      <c r="G1360" s="8">
        <v>3</v>
      </c>
      <c r="H1360" s="8">
        <v>0</v>
      </c>
      <c r="I1360" s="8">
        <v>2</v>
      </c>
      <c r="J1360" s="8">
        <v>12</v>
      </c>
      <c r="K1360" s="8">
        <v>7</v>
      </c>
      <c r="L1360" s="8">
        <v>5</v>
      </c>
      <c r="M1360" s="8">
        <v>3</v>
      </c>
      <c r="N1360" s="8">
        <v>1</v>
      </c>
      <c r="O1360" s="8">
        <v>1</v>
      </c>
      <c r="P1360" s="8">
        <v>0</v>
      </c>
      <c r="Q1360" s="8">
        <v>0</v>
      </c>
      <c r="R1360" s="8">
        <v>0</v>
      </c>
      <c r="S1360" s="8">
        <v>0</v>
      </c>
      <c r="T1360" s="8">
        <v>0</v>
      </c>
      <c r="U1360" s="8">
        <v>31</v>
      </c>
      <c r="V1360" s="8">
        <v>0</v>
      </c>
      <c r="W1360" s="8">
        <v>0</v>
      </c>
      <c r="X1360" s="8">
        <v>29</v>
      </c>
      <c r="Y1360" s="8">
        <v>1</v>
      </c>
      <c r="Z1360" s="8">
        <v>1</v>
      </c>
      <c r="AA1360" s="8">
        <v>0</v>
      </c>
      <c r="AB1360" s="8">
        <v>1</v>
      </c>
      <c r="AC1360" s="8">
        <v>0</v>
      </c>
      <c r="AD1360" s="8">
        <v>29</v>
      </c>
      <c r="AE1360" s="8">
        <v>1</v>
      </c>
      <c r="AF1360" s="8">
        <v>1</v>
      </c>
      <c r="AG1360" s="8">
        <v>30</v>
      </c>
      <c r="AH1360" s="8">
        <v>0</v>
      </c>
      <c r="AI1360" s="8">
        <v>0</v>
      </c>
      <c r="AJ1360" s="8">
        <v>20</v>
      </c>
      <c r="AK1360" s="8">
        <v>11</v>
      </c>
      <c r="AL1360" s="8">
        <v>0</v>
      </c>
      <c r="AM1360" s="8">
        <v>0</v>
      </c>
      <c r="AN1360" s="8">
        <v>31</v>
      </c>
      <c r="AO1360" s="41">
        <f t="shared" si="830"/>
        <v>0.90322580645161288</v>
      </c>
      <c r="AP1360" s="41">
        <f t="shared" si="831"/>
        <v>9.6774193548387094E-2</v>
      </c>
      <c r="AQ1360" s="41">
        <f t="shared" si="832"/>
        <v>0</v>
      </c>
      <c r="AR1360" s="41">
        <f t="shared" si="798"/>
        <v>6.4516129032258063E-2</v>
      </c>
      <c r="AS1360" s="41">
        <f t="shared" si="799"/>
        <v>0.38709677419354838</v>
      </c>
      <c r="AT1360" s="41">
        <f t="shared" si="800"/>
        <v>0.22580645161290322</v>
      </c>
      <c r="AU1360" s="41">
        <f t="shared" si="801"/>
        <v>0.16129032258064516</v>
      </c>
      <c r="AV1360" s="41">
        <f t="shared" si="802"/>
        <v>9.6774193548387094E-2</v>
      </c>
      <c r="AW1360" s="41">
        <f t="shared" si="803"/>
        <v>3.2258064516129031E-2</v>
      </c>
      <c r="AX1360" s="41">
        <f t="shared" si="804"/>
        <v>3.2258064516129031E-2</v>
      </c>
      <c r="AY1360" s="41">
        <f t="shared" si="805"/>
        <v>0</v>
      </c>
      <c r="AZ1360" s="41">
        <f t="shared" si="806"/>
        <v>0</v>
      </c>
      <c r="BA1360" s="41">
        <f t="shared" si="807"/>
        <v>0</v>
      </c>
      <c r="BB1360" s="41">
        <f t="shared" si="808"/>
        <v>0</v>
      </c>
      <c r="BC1360" s="41">
        <f t="shared" si="809"/>
        <v>0</v>
      </c>
      <c r="BD1360" s="41">
        <f t="shared" si="810"/>
        <v>1</v>
      </c>
      <c r="BE1360" s="41">
        <f t="shared" si="811"/>
        <v>0</v>
      </c>
      <c r="BF1360" s="41">
        <f t="shared" si="812"/>
        <v>0</v>
      </c>
      <c r="BG1360" s="41">
        <f t="shared" si="813"/>
        <v>0.93548387096774188</v>
      </c>
      <c r="BH1360" s="41">
        <f t="shared" si="814"/>
        <v>3.2258064516129031E-2</v>
      </c>
      <c r="BI1360" s="41">
        <f t="shared" si="815"/>
        <v>3.2258064516129031E-2</v>
      </c>
      <c r="BJ1360" s="41">
        <f t="shared" si="816"/>
        <v>0</v>
      </c>
      <c r="BK1360" s="41">
        <f t="shared" si="817"/>
        <v>3.2258064516129031E-2</v>
      </c>
      <c r="BL1360" s="41">
        <f t="shared" si="818"/>
        <v>0</v>
      </c>
      <c r="BM1360" s="41">
        <f t="shared" si="819"/>
        <v>0.93548387096774188</v>
      </c>
      <c r="BN1360" s="41">
        <f t="shared" si="820"/>
        <v>3.2258064516129031E-2</v>
      </c>
      <c r="BO1360" s="41">
        <f t="shared" si="821"/>
        <v>3.2258064516129031E-2</v>
      </c>
      <c r="BP1360" s="41">
        <f t="shared" si="822"/>
        <v>0.967741935483871</v>
      </c>
      <c r="BQ1360" s="41">
        <f t="shared" si="823"/>
        <v>0</v>
      </c>
      <c r="BR1360" s="41">
        <f t="shared" si="824"/>
        <v>0</v>
      </c>
      <c r="BS1360" s="41">
        <f t="shared" si="825"/>
        <v>0.64516129032258063</v>
      </c>
      <c r="BT1360" s="41">
        <f t="shared" si="826"/>
        <v>0.35483870967741937</v>
      </c>
      <c r="BU1360" s="41">
        <f t="shared" si="827"/>
        <v>0</v>
      </c>
      <c r="BV1360" s="41">
        <f t="shared" si="828"/>
        <v>0</v>
      </c>
      <c r="BW1360" s="41">
        <f t="shared" si="829"/>
        <v>1</v>
      </c>
      <c r="BX1360" s="41" t="str">
        <f t="shared" si="834"/>
        <v>2016Nurse practitionersQuebec</v>
      </c>
      <c r="BY1360" s="51">
        <f>VLOOKUP(BX1360,'%workplace'!$A$1:$F$381,6,FALSE)</f>
        <v>378</v>
      </c>
      <c r="BZ1360" s="32">
        <f t="shared" si="835"/>
        <v>8.2010582010582006E-2</v>
      </c>
    </row>
    <row r="1361" spans="1:78" s="8" customFormat="1" hidden="1" x14ac:dyDescent="0.2">
      <c r="A1361" s="8" t="str">
        <f t="shared" si="833"/>
        <v>2016Nurse practitionersQuebecHospital</v>
      </c>
      <c r="B1361" s="8" t="s">
        <v>5</v>
      </c>
      <c r="C1361" s="8" t="s">
        <v>18</v>
      </c>
      <c r="D1361" s="8" t="s">
        <v>10</v>
      </c>
      <c r="E1361" s="8">
        <v>2016</v>
      </c>
      <c r="F1361" s="8">
        <v>135</v>
      </c>
      <c r="G1361" s="8">
        <v>9</v>
      </c>
      <c r="H1361" s="8">
        <v>0</v>
      </c>
      <c r="I1361" s="8">
        <v>19</v>
      </c>
      <c r="J1361" s="8">
        <v>40</v>
      </c>
      <c r="K1361" s="8">
        <v>43</v>
      </c>
      <c r="L1361" s="8">
        <v>19</v>
      </c>
      <c r="M1361" s="8">
        <v>10</v>
      </c>
      <c r="N1361" s="8">
        <v>7</v>
      </c>
      <c r="O1361" s="8">
        <v>3</v>
      </c>
      <c r="P1361" s="8">
        <v>3</v>
      </c>
      <c r="Q1361" s="8">
        <v>0</v>
      </c>
      <c r="R1361" s="8">
        <v>0</v>
      </c>
      <c r="S1361" s="8">
        <v>0</v>
      </c>
      <c r="T1361" s="8">
        <v>0</v>
      </c>
      <c r="U1361" s="8">
        <v>142</v>
      </c>
      <c r="V1361" s="8">
        <v>2</v>
      </c>
      <c r="W1361" s="8">
        <v>0</v>
      </c>
      <c r="X1361" s="8">
        <v>135</v>
      </c>
      <c r="Y1361" s="8">
        <v>8</v>
      </c>
      <c r="Z1361" s="8">
        <v>1</v>
      </c>
      <c r="AA1361" s="8">
        <v>0</v>
      </c>
      <c r="AB1361" s="8">
        <v>0</v>
      </c>
      <c r="AC1361" s="8">
        <v>0</v>
      </c>
      <c r="AD1361" s="8">
        <v>138</v>
      </c>
      <c r="AE1361" s="8">
        <v>6</v>
      </c>
      <c r="AF1361" s="8">
        <v>1</v>
      </c>
      <c r="AG1361" s="8">
        <v>143</v>
      </c>
      <c r="AH1361" s="8">
        <v>0</v>
      </c>
      <c r="AI1361" s="8">
        <v>0</v>
      </c>
      <c r="AJ1361" s="8">
        <v>10</v>
      </c>
      <c r="AK1361" s="8">
        <v>134</v>
      </c>
      <c r="AL1361" s="8">
        <v>0</v>
      </c>
      <c r="AM1361" s="8">
        <v>0</v>
      </c>
      <c r="AN1361" s="8">
        <v>144</v>
      </c>
      <c r="AO1361" s="41">
        <f t="shared" si="830"/>
        <v>0.9375</v>
      </c>
      <c r="AP1361" s="41">
        <f t="shared" si="831"/>
        <v>6.25E-2</v>
      </c>
      <c r="AQ1361" s="41">
        <f t="shared" si="832"/>
        <v>0</v>
      </c>
      <c r="AR1361" s="41">
        <f t="shared" si="798"/>
        <v>0.13194444444444445</v>
      </c>
      <c r="AS1361" s="41">
        <f t="shared" si="799"/>
        <v>0.27777777777777779</v>
      </c>
      <c r="AT1361" s="41">
        <f t="shared" si="800"/>
        <v>0.2986111111111111</v>
      </c>
      <c r="AU1361" s="41">
        <f t="shared" si="801"/>
        <v>0.13194444444444445</v>
      </c>
      <c r="AV1361" s="41">
        <f t="shared" si="802"/>
        <v>6.9444444444444448E-2</v>
      </c>
      <c r="AW1361" s="41">
        <f t="shared" si="803"/>
        <v>4.8611111111111112E-2</v>
      </c>
      <c r="AX1361" s="41">
        <f t="shared" si="804"/>
        <v>2.0833333333333332E-2</v>
      </c>
      <c r="AY1361" s="41">
        <f t="shared" si="805"/>
        <v>2.0833333333333332E-2</v>
      </c>
      <c r="AZ1361" s="41">
        <f t="shared" si="806"/>
        <v>0</v>
      </c>
      <c r="BA1361" s="41">
        <f t="shared" si="807"/>
        <v>0</v>
      </c>
      <c r="BB1361" s="41">
        <f t="shared" si="808"/>
        <v>0</v>
      </c>
      <c r="BC1361" s="41">
        <f t="shared" si="809"/>
        <v>0</v>
      </c>
      <c r="BD1361" s="41">
        <f t="shared" si="810"/>
        <v>0.98611111111111116</v>
      </c>
      <c r="BE1361" s="41">
        <f t="shared" si="811"/>
        <v>1.3888888888888888E-2</v>
      </c>
      <c r="BF1361" s="41">
        <f t="shared" si="812"/>
        <v>0</v>
      </c>
      <c r="BG1361" s="41">
        <f t="shared" si="813"/>
        <v>0.9375</v>
      </c>
      <c r="BH1361" s="41">
        <f t="shared" si="814"/>
        <v>5.5555555555555552E-2</v>
      </c>
      <c r="BI1361" s="41">
        <f t="shared" si="815"/>
        <v>6.9444444444444441E-3</v>
      </c>
      <c r="BJ1361" s="41">
        <f t="shared" si="816"/>
        <v>0</v>
      </c>
      <c r="BK1361" s="41">
        <f t="shared" si="817"/>
        <v>0</v>
      </c>
      <c r="BL1361" s="41">
        <f t="shared" si="818"/>
        <v>0</v>
      </c>
      <c r="BM1361" s="41">
        <f t="shared" si="819"/>
        <v>0.95833333333333337</v>
      </c>
      <c r="BN1361" s="41">
        <f t="shared" si="820"/>
        <v>4.1666666666666664E-2</v>
      </c>
      <c r="BO1361" s="41">
        <f t="shared" si="821"/>
        <v>6.9444444444444441E-3</v>
      </c>
      <c r="BP1361" s="41">
        <f t="shared" si="822"/>
        <v>0.99305555555555558</v>
      </c>
      <c r="BQ1361" s="41">
        <f t="shared" si="823"/>
        <v>0</v>
      </c>
      <c r="BR1361" s="41">
        <f t="shared" si="824"/>
        <v>0</v>
      </c>
      <c r="BS1361" s="41">
        <f t="shared" si="825"/>
        <v>6.9444444444444448E-2</v>
      </c>
      <c r="BT1361" s="41">
        <f t="shared" si="826"/>
        <v>0.93055555555555558</v>
      </c>
      <c r="BU1361" s="41">
        <f t="shared" si="827"/>
        <v>0</v>
      </c>
      <c r="BV1361" s="41">
        <f t="shared" si="828"/>
        <v>0</v>
      </c>
      <c r="BW1361" s="41">
        <f t="shared" si="829"/>
        <v>1</v>
      </c>
      <c r="BX1361" s="41" t="str">
        <f t="shared" si="834"/>
        <v>2016Nurse practitionersQuebec</v>
      </c>
      <c r="BY1361" s="51">
        <f>VLOOKUP(BX1361,'%workplace'!$A$1:$F$381,6,FALSE)</f>
        <v>378</v>
      </c>
      <c r="BZ1361" s="32">
        <f t="shared" si="835"/>
        <v>0.38095238095238093</v>
      </c>
    </row>
    <row r="1362" spans="1:78" s="8" customFormat="1" hidden="1" x14ac:dyDescent="0.2">
      <c r="A1362" s="8" t="str">
        <f t="shared" si="833"/>
        <v>2016Nurse practitionersQuebecOther places of work</v>
      </c>
      <c r="B1362" s="8" t="s">
        <v>5</v>
      </c>
      <c r="C1362" s="8" t="s">
        <v>18</v>
      </c>
      <c r="D1362" s="8" t="s">
        <v>13</v>
      </c>
      <c r="E1362" s="8">
        <v>2016</v>
      </c>
      <c r="F1362" s="8">
        <v>9</v>
      </c>
      <c r="G1362" s="8">
        <v>0</v>
      </c>
      <c r="H1362" s="8">
        <v>0</v>
      </c>
      <c r="I1362" s="8">
        <v>0</v>
      </c>
      <c r="J1362" s="8">
        <v>4</v>
      </c>
      <c r="K1362" s="8">
        <v>4</v>
      </c>
      <c r="L1362" s="8">
        <v>0</v>
      </c>
      <c r="M1362" s="8">
        <v>0</v>
      </c>
      <c r="N1362" s="8">
        <v>1</v>
      </c>
      <c r="O1362" s="8">
        <v>0</v>
      </c>
      <c r="P1362" s="8">
        <v>0</v>
      </c>
      <c r="Q1362" s="8">
        <v>0</v>
      </c>
      <c r="R1362" s="8">
        <v>0</v>
      </c>
      <c r="S1362" s="8">
        <v>0</v>
      </c>
      <c r="T1362" s="8">
        <v>0</v>
      </c>
      <c r="U1362" s="8">
        <v>9</v>
      </c>
      <c r="V1362" s="8">
        <v>0</v>
      </c>
      <c r="W1362" s="8">
        <v>0</v>
      </c>
      <c r="X1362" s="8">
        <v>7</v>
      </c>
      <c r="Y1362" s="8">
        <v>2</v>
      </c>
      <c r="Z1362" s="8">
        <v>0</v>
      </c>
      <c r="AA1362" s="8">
        <v>0</v>
      </c>
      <c r="AB1362" s="8">
        <v>1</v>
      </c>
      <c r="AC1362" s="8">
        <v>0</v>
      </c>
      <c r="AD1362" s="8">
        <v>7</v>
      </c>
      <c r="AE1362" s="8">
        <v>1</v>
      </c>
      <c r="AF1362" s="8">
        <v>1</v>
      </c>
      <c r="AG1362" s="8">
        <v>4</v>
      </c>
      <c r="AH1362" s="8">
        <v>4</v>
      </c>
      <c r="AI1362" s="8">
        <v>0</v>
      </c>
      <c r="AJ1362" s="8">
        <v>0</v>
      </c>
      <c r="AK1362" s="8">
        <v>9</v>
      </c>
      <c r="AL1362" s="8">
        <v>0</v>
      </c>
      <c r="AM1362" s="8">
        <v>0</v>
      </c>
      <c r="AN1362" s="8">
        <v>9</v>
      </c>
      <c r="AO1362" s="41">
        <f t="shared" si="830"/>
        <v>1</v>
      </c>
      <c r="AP1362" s="41">
        <f t="shared" si="831"/>
        <v>0</v>
      </c>
      <c r="AQ1362" s="41">
        <f t="shared" si="832"/>
        <v>0</v>
      </c>
      <c r="AR1362" s="41">
        <f t="shared" si="798"/>
        <v>0</v>
      </c>
      <c r="AS1362" s="41">
        <f t="shared" si="799"/>
        <v>0.44444444444444442</v>
      </c>
      <c r="AT1362" s="41">
        <f t="shared" si="800"/>
        <v>0.44444444444444442</v>
      </c>
      <c r="AU1362" s="41">
        <f t="shared" si="801"/>
        <v>0</v>
      </c>
      <c r="AV1362" s="41">
        <f t="shared" si="802"/>
        <v>0</v>
      </c>
      <c r="AW1362" s="41">
        <f t="shared" si="803"/>
        <v>0.1111111111111111</v>
      </c>
      <c r="AX1362" s="41">
        <f t="shared" si="804"/>
        <v>0</v>
      </c>
      <c r="AY1362" s="41">
        <f t="shared" si="805"/>
        <v>0</v>
      </c>
      <c r="AZ1362" s="41">
        <f t="shared" si="806"/>
        <v>0</v>
      </c>
      <c r="BA1362" s="41">
        <f t="shared" si="807"/>
        <v>0</v>
      </c>
      <c r="BB1362" s="41">
        <f t="shared" si="808"/>
        <v>0</v>
      </c>
      <c r="BC1362" s="41">
        <f t="shared" si="809"/>
        <v>0</v>
      </c>
      <c r="BD1362" s="41">
        <f t="shared" si="810"/>
        <v>1</v>
      </c>
      <c r="BE1362" s="41">
        <f t="shared" si="811"/>
        <v>0</v>
      </c>
      <c r="BF1362" s="41">
        <f t="shared" si="812"/>
        <v>0</v>
      </c>
      <c r="BG1362" s="41">
        <f t="shared" si="813"/>
        <v>0.77777777777777779</v>
      </c>
      <c r="BH1362" s="41">
        <f t="shared" si="814"/>
        <v>0.22222222222222221</v>
      </c>
      <c r="BI1362" s="41">
        <f t="shared" si="815"/>
        <v>0</v>
      </c>
      <c r="BJ1362" s="41">
        <f t="shared" si="816"/>
        <v>0</v>
      </c>
      <c r="BK1362" s="41">
        <f t="shared" si="817"/>
        <v>0.1111111111111111</v>
      </c>
      <c r="BL1362" s="41">
        <f t="shared" si="818"/>
        <v>0</v>
      </c>
      <c r="BM1362" s="41">
        <f t="shared" si="819"/>
        <v>0.77777777777777779</v>
      </c>
      <c r="BN1362" s="41">
        <f t="shared" si="820"/>
        <v>0.1111111111111111</v>
      </c>
      <c r="BO1362" s="41">
        <f t="shared" si="821"/>
        <v>0.1111111111111111</v>
      </c>
      <c r="BP1362" s="41">
        <f t="shared" si="822"/>
        <v>0.44444444444444442</v>
      </c>
      <c r="BQ1362" s="41">
        <f t="shared" si="823"/>
        <v>0.44444444444444442</v>
      </c>
      <c r="BR1362" s="41">
        <f t="shared" si="824"/>
        <v>0</v>
      </c>
      <c r="BS1362" s="41">
        <f t="shared" si="825"/>
        <v>0</v>
      </c>
      <c r="BT1362" s="41">
        <f t="shared" si="826"/>
        <v>1</v>
      </c>
      <c r="BU1362" s="41">
        <f t="shared" si="827"/>
        <v>0</v>
      </c>
      <c r="BV1362" s="41">
        <f t="shared" si="828"/>
        <v>0</v>
      </c>
      <c r="BW1362" s="41">
        <f t="shared" si="829"/>
        <v>1</v>
      </c>
      <c r="BX1362" s="41" t="str">
        <f t="shared" si="834"/>
        <v>2016Nurse practitionersQuebec</v>
      </c>
      <c r="BY1362" s="51">
        <f>VLOOKUP(BX1362,'%workplace'!$A$1:$F$381,6,FALSE)</f>
        <v>378</v>
      </c>
      <c r="BZ1362" s="32">
        <f t="shared" si="835"/>
        <v>2.3809523809523808E-2</v>
      </c>
    </row>
    <row r="1363" spans="1:78" s="8" customFormat="1" hidden="1" x14ac:dyDescent="0.2">
      <c r="A1363" s="8" t="str">
        <f t="shared" si="833"/>
        <v>2016Nurse practitionersQuebecUnknown places of work</v>
      </c>
      <c r="B1363" s="8" t="s">
        <v>5</v>
      </c>
      <c r="C1363" s="8" t="s">
        <v>18</v>
      </c>
      <c r="D1363" s="8" t="s">
        <v>49</v>
      </c>
      <c r="E1363" s="8">
        <v>2016</v>
      </c>
      <c r="F1363" s="8">
        <v>1</v>
      </c>
      <c r="G1363" s="8">
        <v>1</v>
      </c>
      <c r="H1363" s="8">
        <v>0</v>
      </c>
      <c r="I1363" s="8">
        <v>0</v>
      </c>
      <c r="J1363" s="8">
        <v>2</v>
      </c>
      <c r="K1363" s="8">
        <v>0</v>
      </c>
      <c r="L1363" s="8">
        <v>0</v>
      </c>
      <c r="M1363" s="8">
        <v>0</v>
      </c>
      <c r="N1363" s="8">
        <v>0</v>
      </c>
      <c r="O1363" s="8">
        <v>0</v>
      </c>
      <c r="P1363" s="8">
        <v>0</v>
      </c>
      <c r="Q1363" s="8">
        <v>0</v>
      </c>
      <c r="R1363" s="8">
        <v>0</v>
      </c>
      <c r="S1363" s="8">
        <v>0</v>
      </c>
      <c r="T1363" s="8">
        <v>0</v>
      </c>
      <c r="U1363" s="8">
        <v>2</v>
      </c>
      <c r="V1363" s="8">
        <v>0</v>
      </c>
      <c r="W1363" s="8">
        <v>0</v>
      </c>
      <c r="X1363" s="8">
        <v>2</v>
      </c>
      <c r="Y1363" s="8">
        <v>0</v>
      </c>
      <c r="Z1363" s="8">
        <v>0</v>
      </c>
      <c r="AA1363" s="8">
        <v>0</v>
      </c>
      <c r="AB1363" s="8">
        <v>0</v>
      </c>
      <c r="AC1363" s="8">
        <v>0</v>
      </c>
      <c r="AD1363" s="8">
        <v>2</v>
      </c>
      <c r="AE1363" s="8">
        <v>0</v>
      </c>
      <c r="AF1363" s="8">
        <v>0</v>
      </c>
      <c r="AG1363" s="8">
        <v>2</v>
      </c>
      <c r="AH1363" s="8">
        <v>0</v>
      </c>
      <c r="AI1363" s="8">
        <v>0</v>
      </c>
      <c r="AJ1363" s="8">
        <v>0</v>
      </c>
      <c r="AK1363" s="8">
        <v>2</v>
      </c>
      <c r="AL1363" s="8">
        <v>0</v>
      </c>
      <c r="AM1363" s="8">
        <v>0</v>
      </c>
      <c r="AN1363" s="8">
        <v>2</v>
      </c>
      <c r="AO1363" s="41">
        <f t="shared" si="830"/>
        <v>0.5</v>
      </c>
      <c r="AP1363" s="41">
        <f t="shared" si="831"/>
        <v>0.5</v>
      </c>
      <c r="AQ1363" s="41">
        <f t="shared" si="832"/>
        <v>0</v>
      </c>
      <c r="AR1363" s="41">
        <f t="shared" si="798"/>
        <v>0</v>
      </c>
      <c r="AS1363" s="41">
        <f t="shared" si="799"/>
        <v>1</v>
      </c>
      <c r="AT1363" s="41">
        <f t="shared" si="800"/>
        <v>0</v>
      </c>
      <c r="AU1363" s="41">
        <f t="shared" si="801"/>
        <v>0</v>
      </c>
      <c r="AV1363" s="41">
        <f t="shared" si="802"/>
        <v>0</v>
      </c>
      <c r="AW1363" s="41">
        <f t="shared" si="803"/>
        <v>0</v>
      </c>
      <c r="AX1363" s="41">
        <f t="shared" si="804"/>
        <v>0</v>
      </c>
      <c r="AY1363" s="41">
        <f t="shared" si="805"/>
        <v>0</v>
      </c>
      <c r="AZ1363" s="41">
        <f t="shared" si="806"/>
        <v>0</v>
      </c>
      <c r="BA1363" s="41">
        <f t="shared" si="807"/>
        <v>0</v>
      </c>
      <c r="BB1363" s="41">
        <f t="shared" si="808"/>
        <v>0</v>
      </c>
      <c r="BC1363" s="41">
        <f t="shared" si="809"/>
        <v>0</v>
      </c>
      <c r="BD1363" s="41">
        <f t="shared" si="810"/>
        <v>1</v>
      </c>
      <c r="BE1363" s="41">
        <f t="shared" si="811"/>
        <v>0</v>
      </c>
      <c r="BF1363" s="41">
        <f t="shared" si="812"/>
        <v>0</v>
      </c>
      <c r="BG1363" s="41">
        <f t="shared" si="813"/>
        <v>1</v>
      </c>
      <c r="BH1363" s="41">
        <f t="shared" si="814"/>
        <v>0</v>
      </c>
      <c r="BI1363" s="41">
        <f t="shared" si="815"/>
        <v>0</v>
      </c>
      <c r="BJ1363" s="41">
        <f t="shared" si="816"/>
        <v>0</v>
      </c>
      <c r="BK1363" s="41">
        <f t="shared" si="817"/>
        <v>0</v>
      </c>
      <c r="BL1363" s="41">
        <f t="shared" si="818"/>
        <v>0</v>
      </c>
      <c r="BM1363" s="41">
        <f t="shared" si="819"/>
        <v>1</v>
      </c>
      <c r="BN1363" s="41">
        <f t="shared" si="820"/>
        <v>0</v>
      </c>
      <c r="BO1363" s="41">
        <f t="shared" si="821"/>
        <v>0</v>
      </c>
      <c r="BP1363" s="41">
        <f t="shared" si="822"/>
        <v>1</v>
      </c>
      <c r="BQ1363" s="41">
        <f t="shared" si="823"/>
        <v>0</v>
      </c>
      <c r="BR1363" s="41">
        <f t="shared" si="824"/>
        <v>0</v>
      </c>
      <c r="BS1363" s="41">
        <f t="shared" si="825"/>
        <v>0</v>
      </c>
      <c r="BT1363" s="41">
        <f t="shared" si="826"/>
        <v>1</v>
      </c>
      <c r="BU1363" s="41">
        <f t="shared" si="827"/>
        <v>0</v>
      </c>
      <c r="BV1363" s="41">
        <f t="shared" si="828"/>
        <v>0</v>
      </c>
      <c r="BW1363" s="41">
        <f t="shared" si="829"/>
        <v>1</v>
      </c>
      <c r="BX1363" s="41" t="str">
        <f t="shared" si="834"/>
        <v>2016Nurse practitionersQuebec</v>
      </c>
      <c r="BY1363" s="51">
        <f>VLOOKUP(BX1363,'%workplace'!$A$1:$F$381,6,FALSE)</f>
        <v>378</v>
      </c>
      <c r="BZ1363" s="32">
        <f t="shared" si="835"/>
        <v>5.2910052910052907E-3</v>
      </c>
    </row>
    <row r="1364" spans="1:78" s="8" customFormat="1" hidden="1" x14ac:dyDescent="0.2">
      <c r="A1364" s="8" t="str">
        <f t="shared" si="833"/>
        <v>2016Nurse practitionersOntarioAll places of work</v>
      </c>
      <c r="B1364" s="8" t="s">
        <v>5</v>
      </c>
      <c r="C1364" s="8" t="s">
        <v>19</v>
      </c>
      <c r="D1364" s="8" t="s">
        <v>9</v>
      </c>
      <c r="E1364" s="8">
        <v>2016</v>
      </c>
      <c r="F1364" s="8">
        <v>2479</v>
      </c>
      <c r="G1364" s="8">
        <v>167</v>
      </c>
      <c r="H1364" s="8">
        <v>0</v>
      </c>
      <c r="I1364" s="8">
        <v>67</v>
      </c>
      <c r="J1364" s="8">
        <v>435</v>
      </c>
      <c r="K1364" s="8">
        <v>438</v>
      </c>
      <c r="L1364" s="8">
        <v>337</v>
      </c>
      <c r="M1364" s="8">
        <v>377</v>
      </c>
      <c r="N1364" s="8">
        <v>426</v>
      </c>
      <c r="O1364" s="8">
        <v>306</v>
      </c>
      <c r="P1364" s="8">
        <v>211</v>
      </c>
      <c r="Q1364" s="8">
        <v>44</v>
      </c>
      <c r="R1364" s="8">
        <v>5</v>
      </c>
      <c r="S1364" s="8">
        <v>0</v>
      </c>
      <c r="T1364" s="8">
        <v>0</v>
      </c>
      <c r="U1364" s="8">
        <v>2502</v>
      </c>
      <c r="V1364" s="8">
        <v>143</v>
      </c>
      <c r="W1364" s="8">
        <v>1</v>
      </c>
      <c r="X1364" s="8">
        <v>2132</v>
      </c>
      <c r="Y1364" s="8">
        <v>456</v>
      </c>
      <c r="Z1364" s="8">
        <v>58</v>
      </c>
      <c r="AA1364" s="8">
        <v>0</v>
      </c>
      <c r="AB1364" s="8">
        <v>36</v>
      </c>
      <c r="AC1364" s="8">
        <v>0</v>
      </c>
      <c r="AD1364" s="8">
        <v>2486</v>
      </c>
      <c r="AE1364" s="8">
        <v>124</v>
      </c>
      <c r="AF1364" s="8">
        <v>33</v>
      </c>
      <c r="AG1364" s="8">
        <v>2576</v>
      </c>
      <c r="AH1364" s="8">
        <v>37</v>
      </c>
      <c r="AI1364" s="8">
        <v>0</v>
      </c>
      <c r="AJ1364" s="8">
        <v>355</v>
      </c>
      <c r="AK1364" s="8">
        <v>2291</v>
      </c>
      <c r="AL1364" s="8">
        <v>0</v>
      </c>
      <c r="AM1364" s="8">
        <v>0</v>
      </c>
      <c r="AN1364" s="8">
        <v>2646</v>
      </c>
      <c r="AO1364" s="41">
        <f t="shared" si="830"/>
        <v>0.93688586545729402</v>
      </c>
      <c r="AP1364" s="41">
        <f t="shared" si="831"/>
        <v>6.3114134542705966E-2</v>
      </c>
      <c r="AQ1364" s="41">
        <f t="shared" si="832"/>
        <v>0</v>
      </c>
      <c r="AR1364" s="41">
        <f t="shared" si="798"/>
        <v>2.5321239606953892E-2</v>
      </c>
      <c r="AS1364" s="41">
        <f t="shared" si="799"/>
        <v>0.16439909297052155</v>
      </c>
      <c r="AT1364" s="41">
        <f t="shared" si="800"/>
        <v>0.1655328798185941</v>
      </c>
      <c r="AU1364" s="41">
        <f t="shared" si="801"/>
        <v>0.12736205593348451</v>
      </c>
      <c r="AV1364" s="41">
        <f t="shared" si="802"/>
        <v>0.14247921390778534</v>
      </c>
      <c r="AW1364" s="41">
        <f t="shared" si="803"/>
        <v>0.16099773242630386</v>
      </c>
      <c r="AX1364" s="41">
        <f t="shared" si="804"/>
        <v>0.11564625850340136</v>
      </c>
      <c r="AY1364" s="41">
        <f t="shared" si="805"/>
        <v>7.9743008314436883E-2</v>
      </c>
      <c r="AZ1364" s="41">
        <f t="shared" si="806"/>
        <v>1.6628873771730914E-2</v>
      </c>
      <c r="BA1364" s="41">
        <f t="shared" si="807"/>
        <v>1.889644746787604E-3</v>
      </c>
      <c r="BB1364" s="41">
        <f t="shared" si="808"/>
        <v>0</v>
      </c>
      <c r="BC1364" s="41">
        <f t="shared" si="809"/>
        <v>0</v>
      </c>
      <c r="BD1364" s="41">
        <f t="shared" si="810"/>
        <v>0.94557823129251706</v>
      </c>
      <c r="BE1364" s="41">
        <f t="shared" si="811"/>
        <v>5.4043839758125475E-2</v>
      </c>
      <c r="BF1364" s="41">
        <f t="shared" si="812"/>
        <v>3.779289493575208E-4</v>
      </c>
      <c r="BG1364" s="41">
        <f t="shared" si="813"/>
        <v>0.80574452003023433</v>
      </c>
      <c r="BH1364" s="41">
        <f t="shared" si="814"/>
        <v>0.17233560090702948</v>
      </c>
      <c r="BI1364" s="41">
        <f t="shared" si="815"/>
        <v>2.1919879062736205E-2</v>
      </c>
      <c r="BJ1364" s="41">
        <f t="shared" si="816"/>
        <v>0</v>
      </c>
      <c r="BK1364" s="41">
        <f t="shared" si="817"/>
        <v>1.3605442176870748E-2</v>
      </c>
      <c r="BL1364" s="41">
        <f t="shared" si="818"/>
        <v>0</v>
      </c>
      <c r="BM1364" s="41">
        <f t="shared" si="819"/>
        <v>0.93953136810279669</v>
      </c>
      <c r="BN1364" s="41">
        <f t="shared" si="820"/>
        <v>4.6863189720332578E-2</v>
      </c>
      <c r="BO1364" s="41">
        <f t="shared" si="821"/>
        <v>1.2471655328798186E-2</v>
      </c>
      <c r="BP1364" s="41">
        <f t="shared" si="822"/>
        <v>0.97354497354497349</v>
      </c>
      <c r="BQ1364" s="41">
        <f t="shared" si="823"/>
        <v>1.3983371126228269E-2</v>
      </c>
      <c r="BR1364" s="41">
        <f t="shared" si="824"/>
        <v>0</v>
      </c>
      <c r="BS1364" s="41">
        <f t="shared" si="825"/>
        <v>0.13416477702191987</v>
      </c>
      <c r="BT1364" s="41">
        <f t="shared" si="826"/>
        <v>0.86583522297808013</v>
      </c>
      <c r="BU1364" s="41">
        <f t="shared" si="827"/>
        <v>0</v>
      </c>
      <c r="BV1364" s="41">
        <f t="shared" si="828"/>
        <v>0</v>
      </c>
      <c r="BW1364" s="41">
        <f t="shared" si="829"/>
        <v>1</v>
      </c>
      <c r="BX1364" s="41" t="str">
        <f t="shared" si="834"/>
        <v>2016Nurse practitionersOntario</v>
      </c>
      <c r="BY1364" s="51">
        <f>VLOOKUP(BX1364,'%workplace'!$A$1:$F$381,6,FALSE)</f>
        <v>2646</v>
      </c>
      <c r="BZ1364" s="32">
        <f t="shared" si="835"/>
        <v>1</v>
      </c>
    </row>
    <row r="1365" spans="1:78" s="8" customFormat="1" hidden="1" x14ac:dyDescent="0.2">
      <c r="A1365" s="8" t="str">
        <f t="shared" si="833"/>
        <v>2016Nurse practitionersOntarioCommunity health</v>
      </c>
      <c r="B1365" s="8" t="s">
        <v>5</v>
      </c>
      <c r="C1365" s="8" t="s">
        <v>19</v>
      </c>
      <c r="D1365" s="8" t="s">
        <v>11</v>
      </c>
      <c r="E1365" s="8">
        <v>2016</v>
      </c>
      <c r="F1365" s="8">
        <v>675</v>
      </c>
      <c r="G1365" s="8">
        <v>55</v>
      </c>
      <c r="H1365" s="8">
        <v>0</v>
      </c>
      <c r="I1365" s="8">
        <v>18</v>
      </c>
      <c r="J1365" s="8">
        <v>103</v>
      </c>
      <c r="K1365" s="8">
        <v>128</v>
      </c>
      <c r="L1365" s="8">
        <v>94</v>
      </c>
      <c r="M1365" s="8">
        <v>94</v>
      </c>
      <c r="N1365" s="8">
        <v>115</v>
      </c>
      <c r="O1365" s="8">
        <v>81</v>
      </c>
      <c r="P1365" s="8">
        <v>82</v>
      </c>
      <c r="Q1365" s="8">
        <v>13</v>
      </c>
      <c r="R1365" s="8">
        <v>2</v>
      </c>
      <c r="S1365" s="8">
        <v>0</v>
      </c>
      <c r="T1365" s="8">
        <v>0</v>
      </c>
      <c r="U1365" s="8">
        <v>693</v>
      </c>
      <c r="V1365" s="8">
        <v>37</v>
      </c>
      <c r="W1365" s="8">
        <v>0</v>
      </c>
      <c r="X1365" s="8">
        <v>565</v>
      </c>
      <c r="Y1365" s="8">
        <v>148</v>
      </c>
      <c r="Z1365" s="8">
        <v>17</v>
      </c>
      <c r="AA1365" s="8">
        <v>0</v>
      </c>
      <c r="AB1365" s="8">
        <v>8</v>
      </c>
      <c r="AC1365" s="8">
        <v>0</v>
      </c>
      <c r="AD1365" s="8">
        <v>696</v>
      </c>
      <c r="AE1365" s="8">
        <v>26</v>
      </c>
      <c r="AF1365" s="8">
        <v>10</v>
      </c>
      <c r="AG1365" s="8">
        <v>720</v>
      </c>
      <c r="AH1365" s="8">
        <v>0</v>
      </c>
      <c r="AI1365" s="8">
        <v>0</v>
      </c>
      <c r="AJ1365" s="8">
        <v>117</v>
      </c>
      <c r="AK1365" s="8">
        <v>613</v>
      </c>
      <c r="AL1365" s="8">
        <v>0</v>
      </c>
      <c r="AM1365" s="8">
        <v>0</v>
      </c>
      <c r="AN1365" s="8">
        <v>730</v>
      </c>
      <c r="AO1365" s="41">
        <f t="shared" si="830"/>
        <v>0.92465753424657537</v>
      </c>
      <c r="AP1365" s="41">
        <f t="shared" si="831"/>
        <v>7.5342465753424653E-2</v>
      </c>
      <c r="AQ1365" s="41">
        <f t="shared" si="832"/>
        <v>0</v>
      </c>
      <c r="AR1365" s="41">
        <f t="shared" si="798"/>
        <v>2.4657534246575342E-2</v>
      </c>
      <c r="AS1365" s="41">
        <f t="shared" si="799"/>
        <v>0.14109589041095891</v>
      </c>
      <c r="AT1365" s="41">
        <f t="shared" si="800"/>
        <v>0.17534246575342466</v>
      </c>
      <c r="AU1365" s="41">
        <f t="shared" si="801"/>
        <v>0.12876712328767123</v>
      </c>
      <c r="AV1365" s="41">
        <f t="shared" si="802"/>
        <v>0.12876712328767123</v>
      </c>
      <c r="AW1365" s="41">
        <f t="shared" si="803"/>
        <v>0.15753424657534246</v>
      </c>
      <c r="AX1365" s="41">
        <f t="shared" si="804"/>
        <v>0.11095890410958904</v>
      </c>
      <c r="AY1365" s="41">
        <f t="shared" si="805"/>
        <v>0.11232876712328767</v>
      </c>
      <c r="AZ1365" s="41">
        <f t="shared" si="806"/>
        <v>1.7808219178082191E-2</v>
      </c>
      <c r="BA1365" s="41">
        <f t="shared" si="807"/>
        <v>2.7397260273972603E-3</v>
      </c>
      <c r="BB1365" s="41">
        <f t="shared" si="808"/>
        <v>0</v>
      </c>
      <c r="BC1365" s="41">
        <f t="shared" si="809"/>
        <v>0</v>
      </c>
      <c r="BD1365" s="41">
        <f t="shared" si="810"/>
        <v>0.94931506849315073</v>
      </c>
      <c r="BE1365" s="41">
        <f t="shared" si="811"/>
        <v>5.0684931506849315E-2</v>
      </c>
      <c r="BF1365" s="41">
        <f t="shared" si="812"/>
        <v>0</v>
      </c>
      <c r="BG1365" s="41">
        <f t="shared" si="813"/>
        <v>0.77397260273972601</v>
      </c>
      <c r="BH1365" s="41">
        <f t="shared" si="814"/>
        <v>0.20273972602739726</v>
      </c>
      <c r="BI1365" s="41">
        <f t="shared" si="815"/>
        <v>2.3287671232876714E-2</v>
      </c>
      <c r="BJ1365" s="41">
        <f t="shared" si="816"/>
        <v>0</v>
      </c>
      <c r="BK1365" s="41">
        <f t="shared" si="817"/>
        <v>1.0958904109589041E-2</v>
      </c>
      <c r="BL1365" s="41">
        <f t="shared" si="818"/>
        <v>0</v>
      </c>
      <c r="BM1365" s="41">
        <f t="shared" si="819"/>
        <v>0.95342465753424654</v>
      </c>
      <c r="BN1365" s="41">
        <f t="shared" si="820"/>
        <v>3.5616438356164383E-2</v>
      </c>
      <c r="BO1365" s="41">
        <f t="shared" si="821"/>
        <v>1.3698630136986301E-2</v>
      </c>
      <c r="BP1365" s="41">
        <f t="shared" si="822"/>
        <v>0.98630136986301364</v>
      </c>
      <c r="BQ1365" s="41">
        <f t="shared" si="823"/>
        <v>0</v>
      </c>
      <c r="BR1365" s="41">
        <f t="shared" si="824"/>
        <v>0</v>
      </c>
      <c r="BS1365" s="41">
        <f t="shared" si="825"/>
        <v>0.16027397260273973</v>
      </c>
      <c r="BT1365" s="41">
        <f t="shared" si="826"/>
        <v>0.83972602739726032</v>
      </c>
      <c r="BU1365" s="41">
        <f t="shared" si="827"/>
        <v>0</v>
      </c>
      <c r="BV1365" s="41">
        <f t="shared" si="828"/>
        <v>0</v>
      </c>
      <c r="BW1365" s="41">
        <f t="shared" si="829"/>
        <v>1</v>
      </c>
      <c r="BX1365" s="41" t="str">
        <f t="shared" si="834"/>
        <v>2016Nurse practitionersOntario</v>
      </c>
      <c r="BY1365" s="51">
        <f>VLOOKUP(BX1365,'%workplace'!$A$1:$F$381,6,FALSE)</f>
        <v>2646</v>
      </c>
      <c r="BZ1365" s="32">
        <f t="shared" si="835"/>
        <v>0.27588813303099019</v>
      </c>
    </row>
    <row r="1366" spans="1:78" s="8" customFormat="1" hidden="1" x14ac:dyDescent="0.2">
      <c r="A1366" s="8" t="str">
        <f t="shared" si="833"/>
        <v>2016Nurse practitionersOntarioNursing home/long-term care</v>
      </c>
      <c r="B1366" s="8" t="s">
        <v>5</v>
      </c>
      <c r="C1366" s="8" t="s">
        <v>19</v>
      </c>
      <c r="D1366" s="8" t="s">
        <v>12</v>
      </c>
      <c r="E1366" s="8">
        <v>2016</v>
      </c>
      <c r="F1366" s="8">
        <v>55</v>
      </c>
      <c r="G1366" s="8">
        <v>1</v>
      </c>
      <c r="H1366" s="8">
        <v>0</v>
      </c>
      <c r="I1366" s="8">
        <v>0</v>
      </c>
      <c r="J1366" s="8">
        <v>8</v>
      </c>
      <c r="K1366" s="8">
        <v>11</v>
      </c>
      <c r="L1366" s="8">
        <v>10</v>
      </c>
      <c r="M1366" s="8">
        <v>6</v>
      </c>
      <c r="N1366" s="8">
        <v>5</v>
      </c>
      <c r="O1366" s="8">
        <v>8</v>
      </c>
      <c r="P1366" s="8">
        <v>7</v>
      </c>
      <c r="Q1366" s="8">
        <v>0</v>
      </c>
      <c r="R1366" s="8">
        <v>1</v>
      </c>
      <c r="S1366" s="8">
        <v>0</v>
      </c>
      <c r="T1366" s="8">
        <v>0</v>
      </c>
      <c r="U1366" s="8">
        <v>53</v>
      </c>
      <c r="V1366" s="8">
        <v>3</v>
      </c>
      <c r="W1366" s="8">
        <v>0</v>
      </c>
      <c r="X1366" s="8">
        <v>46</v>
      </c>
      <c r="Y1366" s="8">
        <v>10</v>
      </c>
      <c r="Z1366" s="8">
        <v>0</v>
      </c>
      <c r="AA1366" s="8">
        <v>0</v>
      </c>
      <c r="AB1366" s="8">
        <v>2</v>
      </c>
      <c r="AC1366" s="8">
        <v>0</v>
      </c>
      <c r="AD1366" s="8">
        <v>52</v>
      </c>
      <c r="AE1366" s="8">
        <v>2</v>
      </c>
      <c r="AF1366" s="8">
        <v>2</v>
      </c>
      <c r="AG1366" s="8">
        <v>54</v>
      </c>
      <c r="AH1366" s="8">
        <v>0</v>
      </c>
      <c r="AI1366" s="8">
        <v>0</v>
      </c>
      <c r="AJ1366" s="8">
        <v>6</v>
      </c>
      <c r="AK1366" s="8">
        <v>50</v>
      </c>
      <c r="AL1366" s="8">
        <v>0</v>
      </c>
      <c r="AM1366" s="8">
        <v>0</v>
      </c>
      <c r="AN1366" s="8">
        <v>56</v>
      </c>
      <c r="AO1366" s="41">
        <f t="shared" si="830"/>
        <v>0.9821428571428571</v>
      </c>
      <c r="AP1366" s="41">
        <f t="shared" si="831"/>
        <v>1.7857142857142856E-2</v>
      </c>
      <c r="AQ1366" s="41">
        <f t="shared" si="832"/>
        <v>0</v>
      </c>
      <c r="AR1366" s="41">
        <f t="shared" si="798"/>
        <v>0</v>
      </c>
      <c r="AS1366" s="41">
        <f t="shared" si="799"/>
        <v>0.14285714285714285</v>
      </c>
      <c r="AT1366" s="41">
        <f t="shared" si="800"/>
        <v>0.19642857142857142</v>
      </c>
      <c r="AU1366" s="41">
        <f t="shared" si="801"/>
        <v>0.17857142857142858</v>
      </c>
      <c r="AV1366" s="41">
        <f t="shared" si="802"/>
        <v>0.10714285714285714</v>
      </c>
      <c r="AW1366" s="41">
        <f t="shared" si="803"/>
        <v>8.9285714285714288E-2</v>
      </c>
      <c r="AX1366" s="41">
        <f t="shared" si="804"/>
        <v>0.14285714285714285</v>
      </c>
      <c r="AY1366" s="41">
        <f t="shared" si="805"/>
        <v>0.125</v>
      </c>
      <c r="AZ1366" s="41">
        <f t="shared" si="806"/>
        <v>0</v>
      </c>
      <c r="BA1366" s="41">
        <f t="shared" si="807"/>
        <v>1.7857142857142856E-2</v>
      </c>
      <c r="BB1366" s="41">
        <f t="shared" si="808"/>
        <v>0</v>
      </c>
      <c r="BC1366" s="41">
        <f t="shared" si="809"/>
        <v>0</v>
      </c>
      <c r="BD1366" s="41">
        <f t="shared" si="810"/>
        <v>0.9464285714285714</v>
      </c>
      <c r="BE1366" s="41">
        <f t="shared" si="811"/>
        <v>5.3571428571428568E-2</v>
      </c>
      <c r="BF1366" s="41">
        <f t="shared" si="812"/>
        <v>0</v>
      </c>
      <c r="BG1366" s="41">
        <f t="shared" si="813"/>
        <v>0.8214285714285714</v>
      </c>
      <c r="BH1366" s="41">
        <f t="shared" si="814"/>
        <v>0.17857142857142858</v>
      </c>
      <c r="BI1366" s="41">
        <f t="shared" si="815"/>
        <v>0</v>
      </c>
      <c r="BJ1366" s="41">
        <f t="shared" si="816"/>
        <v>0</v>
      </c>
      <c r="BK1366" s="41">
        <f t="shared" si="817"/>
        <v>3.5714285714285712E-2</v>
      </c>
      <c r="BL1366" s="41">
        <f t="shared" si="818"/>
        <v>0</v>
      </c>
      <c r="BM1366" s="41">
        <f t="shared" si="819"/>
        <v>0.9285714285714286</v>
      </c>
      <c r="BN1366" s="41">
        <f t="shared" si="820"/>
        <v>3.5714285714285712E-2</v>
      </c>
      <c r="BO1366" s="41">
        <f t="shared" si="821"/>
        <v>3.5714285714285712E-2</v>
      </c>
      <c r="BP1366" s="41">
        <f t="shared" si="822"/>
        <v>0.9642857142857143</v>
      </c>
      <c r="BQ1366" s="41">
        <f t="shared" si="823"/>
        <v>0</v>
      </c>
      <c r="BR1366" s="41">
        <f t="shared" si="824"/>
        <v>0</v>
      </c>
      <c r="BS1366" s="41">
        <f t="shared" si="825"/>
        <v>0.10714285714285714</v>
      </c>
      <c r="BT1366" s="41">
        <f t="shared" si="826"/>
        <v>0.8928571428571429</v>
      </c>
      <c r="BU1366" s="41">
        <f t="shared" si="827"/>
        <v>0</v>
      </c>
      <c r="BV1366" s="41">
        <f t="shared" si="828"/>
        <v>0</v>
      </c>
      <c r="BW1366" s="41">
        <f t="shared" si="829"/>
        <v>1</v>
      </c>
      <c r="BX1366" s="41" t="str">
        <f t="shared" si="834"/>
        <v>2016Nurse practitionersOntario</v>
      </c>
      <c r="BY1366" s="51">
        <f>VLOOKUP(BX1366,'%workplace'!$A$1:$F$381,6,FALSE)</f>
        <v>2646</v>
      </c>
      <c r="BZ1366" s="32">
        <f t="shared" si="835"/>
        <v>2.1164021164021163E-2</v>
      </c>
    </row>
    <row r="1367" spans="1:78" s="8" customFormat="1" hidden="1" x14ac:dyDescent="0.2">
      <c r="A1367" s="8" t="str">
        <f t="shared" si="833"/>
        <v>2016Nurse practitionersOntarioHospital</v>
      </c>
      <c r="B1367" s="8" t="s">
        <v>5</v>
      </c>
      <c r="C1367" s="8" t="s">
        <v>19</v>
      </c>
      <c r="D1367" s="8" t="s">
        <v>10</v>
      </c>
      <c r="E1367" s="8">
        <v>2016</v>
      </c>
      <c r="F1367" s="8">
        <v>977</v>
      </c>
      <c r="G1367" s="8">
        <v>64</v>
      </c>
      <c r="H1367" s="8">
        <v>0</v>
      </c>
      <c r="I1367" s="8">
        <v>28</v>
      </c>
      <c r="J1367" s="8">
        <v>167</v>
      </c>
      <c r="K1367" s="8">
        <v>149</v>
      </c>
      <c r="L1367" s="8">
        <v>132</v>
      </c>
      <c r="M1367" s="8">
        <v>158</v>
      </c>
      <c r="N1367" s="8">
        <v>204</v>
      </c>
      <c r="O1367" s="8">
        <v>129</v>
      </c>
      <c r="P1367" s="8">
        <v>63</v>
      </c>
      <c r="Q1367" s="8">
        <v>11</v>
      </c>
      <c r="R1367" s="8">
        <v>0</v>
      </c>
      <c r="S1367" s="8">
        <v>0</v>
      </c>
      <c r="T1367" s="8">
        <v>0</v>
      </c>
      <c r="U1367" s="8">
        <v>967</v>
      </c>
      <c r="V1367" s="8">
        <v>73</v>
      </c>
      <c r="W1367" s="8">
        <v>1</v>
      </c>
      <c r="X1367" s="8">
        <v>883</v>
      </c>
      <c r="Y1367" s="8">
        <v>134</v>
      </c>
      <c r="Z1367" s="8">
        <v>24</v>
      </c>
      <c r="AA1367" s="8">
        <v>0</v>
      </c>
      <c r="AB1367" s="8">
        <v>19</v>
      </c>
      <c r="AC1367" s="8">
        <v>0</v>
      </c>
      <c r="AD1367" s="8">
        <v>945</v>
      </c>
      <c r="AE1367" s="8">
        <v>77</v>
      </c>
      <c r="AF1367" s="8">
        <v>10</v>
      </c>
      <c r="AG1367" s="8">
        <v>1031</v>
      </c>
      <c r="AH1367" s="8">
        <v>0</v>
      </c>
      <c r="AI1367" s="8">
        <v>0</v>
      </c>
      <c r="AJ1367" s="8">
        <v>24</v>
      </c>
      <c r="AK1367" s="8">
        <v>1017</v>
      </c>
      <c r="AL1367" s="8">
        <v>0</v>
      </c>
      <c r="AM1367" s="8">
        <v>0</v>
      </c>
      <c r="AN1367" s="8">
        <v>1041</v>
      </c>
      <c r="AO1367" s="41">
        <f t="shared" si="830"/>
        <v>0.93852065321805955</v>
      </c>
      <c r="AP1367" s="41">
        <f t="shared" si="831"/>
        <v>6.147934678194044E-2</v>
      </c>
      <c r="AQ1367" s="41">
        <f t="shared" si="832"/>
        <v>0</v>
      </c>
      <c r="AR1367" s="41">
        <f t="shared" si="798"/>
        <v>2.6897214217098942E-2</v>
      </c>
      <c r="AS1367" s="41">
        <f t="shared" si="799"/>
        <v>0.16042267050912584</v>
      </c>
      <c r="AT1367" s="41">
        <f t="shared" si="800"/>
        <v>0.14313160422670509</v>
      </c>
      <c r="AU1367" s="41">
        <f t="shared" si="801"/>
        <v>0.12680115273775217</v>
      </c>
      <c r="AV1367" s="41">
        <f t="shared" si="802"/>
        <v>0.15177713736791545</v>
      </c>
      <c r="AW1367" s="41">
        <f t="shared" si="803"/>
        <v>0.19596541786743515</v>
      </c>
      <c r="AX1367" s="41">
        <f t="shared" si="804"/>
        <v>0.1239193083573487</v>
      </c>
      <c r="AY1367" s="41">
        <f t="shared" si="805"/>
        <v>6.0518731988472622E-2</v>
      </c>
      <c r="AZ1367" s="41">
        <f t="shared" si="806"/>
        <v>1.0566762728146013E-2</v>
      </c>
      <c r="BA1367" s="41">
        <f t="shared" si="807"/>
        <v>0</v>
      </c>
      <c r="BB1367" s="41">
        <f t="shared" si="808"/>
        <v>0</v>
      </c>
      <c r="BC1367" s="41">
        <f t="shared" si="809"/>
        <v>0</v>
      </c>
      <c r="BD1367" s="41">
        <f t="shared" si="810"/>
        <v>0.92891450528338138</v>
      </c>
      <c r="BE1367" s="41">
        <f t="shared" si="811"/>
        <v>7.0124879923150821E-2</v>
      </c>
      <c r="BF1367" s="41">
        <f t="shared" si="812"/>
        <v>9.6061479346781938E-4</v>
      </c>
      <c r="BG1367" s="41">
        <f t="shared" si="813"/>
        <v>0.84822286263208457</v>
      </c>
      <c r="BH1367" s="41">
        <f t="shared" si="814"/>
        <v>0.1287223823246878</v>
      </c>
      <c r="BI1367" s="41">
        <f t="shared" si="815"/>
        <v>2.3054755043227664E-2</v>
      </c>
      <c r="BJ1367" s="41">
        <f t="shared" si="816"/>
        <v>0</v>
      </c>
      <c r="BK1367" s="41">
        <f t="shared" si="817"/>
        <v>1.8251681075888569E-2</v>
      </c>
      <c r="BL1367" s="41">
        <f t="shared" si="818"/>
        <v>0</v>
      </c>
      <c r="BM1367" s="41">
        <f t="shared" si="819"/>
        <v>0.90778097982708938</v>
      </c>
      <c r="BN1367" s="41">
        <f t="shared" si="820"/>
        <v>7.3967339097022092E-2</v>
      </c>
      <c r="BO1367" s="41">
        <f t="shared" si="821"/>
        <v>9.6061479346781949E-3</v>
      </c>
      <c r="BP1367" s="41">
        <f t="shared" si="822"/>
        <v>0.99039385206532182</v>
      </c>
      <c r="BQ1367" s="41">
        <f t="shared" si="823"/>
        <v>0</v>
      </c>
      <c r="BR1367" s="41">
        <f t="shared" si="824"/>
        <v>0</v>
      </c>
      <c r="BS1367" s="41">
        <f t="shared" si="825"/>
        <v>2.3054755043227664E-2</v>
      </c>
      <c r="BT1367" s="41">
        <f t="shared" si="826"/>
        <v>0.97694524495677237</v>
      </c>
      <c r="BU1367" s="41">
        <f t="shared" si="827"/>
        <v>0</v>
      </c>
      <c r="BV1367" s="41">
        <f t="shared" si="828"/>
        <v>0</v>
      </c>
      <c r="BW1367" s="41">
        <f t="shared" si="829"/>
        <v>1</v>
      </c>
      <c r="BX1367" s="41" t="str">
        <f t="shared" si="834"/>
        <v>2016Nurse practitionersOntario</v>
      </c>
      <c r="BY1367" s="51">
        <f>VLOOKUP(BX1367,'%workplace'!$A$1:$F$381,6,FALSE)</f>
        <v>2646</v>
      </c>
      <c r="BZ1367" s="32">
        <f t="shared" si="835"/>
        <v>0.39342403628117911</v>
      </c>
    </row>
    <row r="1368" spans="1:78" s="8" customFormat="1" hidden="1" x14ac:dyDescent="0.2">
      <c r="A1368" s="8" t="str">
        <f t="shared" si="833"/>
        <v>2016Nurse practitionersOntarioOther places of work</v>
      </c>
      <c r="B1368" s="8" t="s">
        <v>5</v>
      </c>
      <c r="C1368" s="8" t="s">
        <v>19</v>
      </c>
      <c r="D1368" s="8" t="s">
        <v>13</v>
      </c>
      <c r="E1368" s="8">
        <v>2016</v>
      </c>
      <c r="F1368" s="8">
        <v>772</v>
      </c>
      <c r="G1368" s="8">
        <v>47</v>
      </c>
      <c r="H1368" s="8">
        <v>0</v>
      </c>
      <c r="I1368" s="8">
        <v>21</v>
      </c>
      <c r="J1368" s="8">
        <v>157</v>
      </c>
      <c r="K1368" s="8">
        <v>150</v>
      </c>
      <c r="L1368" s="8">
        <v>101</v>
      </c>
      <c r="M1368" s="8">
        <v>119</v>
      </c>
      <c r="N1368" s="8">
        <v>102</v>
      </c>
      <c r="O1368" s="8">
        <v>88</v>
      </c>
      <c r="P1368" s="8">
        <v>59</v>
      </c>
      <c r="Q1368" s="8">
        <v>20</v>
      </c>
      <c r="R1368" s="8">
        <v>2</v>
      </c>
      <c r="S1368" s="8">
        <v>0</v>
      </c>
      <c r="T1368" s="8">
        <v>0</v>
      </c>
      <c r="U1368" s="8">
        <v>789</v>
      </c>
      <c r="V1368" s="8">
        <v>30</v>
      </c>
      <c r="W1368" s="8">
        <v>0</v>
      </c>
      <c r="X1368" s="8">
        <v>638</v>
      </c>
      <c r="Y1368" s="8">
        <v>164</v>
      </c>
      <c r="Z1368" s="8">
        <v>17</v>
      </c>
      <c r="AA1368" s="8">
        <v>0</v>
      </c>
      <c r="AB1368" s="8">
        <v>7</v>
      </c>
      <c r="AC1368" s="8">
        <v>0</v>
      </c>
      <c r="AD1368" s="8">
        <v>793</v>
      </c>
      <c r="AE1368" s="8">
        <v>19</v>
      </c>
      <c r="AF1368" s="8">
        <v>11</v>
      </c>
      <c r="AG1368" s="8">
        <v>771</v>
      </c>
      <c r="AH1368" s="8">
        <v>37</v>
      </c>
      <c r="AI1368" s="8">
        <v>0</v>
      </c>
      <c r="AJ1368" s="8">
        <v>208</v>
      </c>
      <c r="AK1368" s="8">
        <v>611</v>
      </c>
      <c r="AL1368" s="8">
        <v>0</v>
      </c>
      <c r="AM1368" s="8">
        <v>0</v>
      </c>
      <c r="AN1368" s="8">
        <v>819</v>
      </c>
      <c r="AO1368" s="41">
        <f t="shared" si="830"/>
        <v>0.94261294261294259</v>
      </c>
      <c r="AP1368" s="41">
        <f t="shared" si="831"/>
        <v>5.7387057387057384E-2</v>
      </c>
      <c r="AQ1368" s="41">
        <f t="shared" si="832"/>
        <v>0</v>
      </c>
      <c r="AR1368" s="41">
        <f t="shared" si="798"/>
        <v>2.564102564102564E-2</v>
      </c>
      <c r="AS1368" s="41">
        <f t="shared" si="799"/>
        <v>0.19169719169719171</v>
      </c>
      <c r="AT1368" s="41">
        <f t="shared" si="800"/>
        <v>0.18315018315018314</v>
      </c>
      <c r="AU1368" s="41">
        <f t="shared" si="801"/>
        <v>0.12332112332112333</v>
      </c>
      <c r="AV1368" s="41">
        <f t="shared" si="802"/>
        <v>0.14529914529914531</v>
      </c>
      <c r="AW1368" s="41">
        <f t="shared" si="803"/>
        <v>0.12454212454212454</v>
      </c>
      <c r="AX1368" s="41">
        <f t="shared" si="804"/>
        <v>0.10744810744810745</v>
      </c>
      <c r="AY1368" s="41">
        <f t="shared" si="805"/>
        <v>7.2039072039072033E-2</v>
      </c>
      <c r="AZ1368" s="41">
        <f t="shared" si="806"/>
        <v>2.442002442002442E-2</v>
      </c>
      <c r="BA1368" s="41">
        <f t="shared" si="807"/>
        <v>2.442002442002442E-3</v>
      </c>
      <c r="BB1368" s="41">
        <f t="shared" si="808"/>
        <v>0</v>
      </c>
      <c r="BC1368" s="41">
        <f t="shared" si="809"/>
        <v>0</v>
      </c>
      <c r="BD1368" s="41">
        <f t="shared" si="810"/>
        <v>0.96336996336996339</v>
      </c>
      <c r="BE1368" s="41">
        <f t="shared" si="811"/>
        <v>3.6630036630036632E-2</v>
      </c>
      <c r="BF1368" s="41">
        <f t="shared" si="812"/>
        <v>0</v>
      </c>
      <c r="BG1368" s="41">
        <f t="shared" si="813"/>
        <v>0.77899877899877901</v>
      </c>
      <c r="BH1368" s="41">
        <f t="shared" si="814"/>
        <v>0.20024420024420025</v>
      </c>
      <c r="BI1368" s="41">
        <f t="shared" si="815"/>
        <v>2.0757020757020756E-2</v>
      </c>
      <c r="BJ1368" s="41">
        <f t="shared" si="816"/>
        <v>0</v>
      </c>
      <c r="BK1368" s="41">
        <f t="shared" si="817"/>
        <v>8.5470085470085479E-3</v>
      </c>
      <c r="BL1368" s="41">
        <f t="shared" si="818"/>
        <v>0</v>
      </c>
      <c r="BM1368" s="41">
        <f t="shared" si="819"/>
        <v>0.96825396825396826</v>
      </c>
      <c r="BN1368" s="41">
        <f t="shared" si="820"/>
        <v>2.31990231990232E-2</v>
      </c>
      <c r="BO1368" s="41">
        <f t="shared" si="821"/>
        <v>1.3431013431013432E-2</v>
      </c>
      <c r="BP1368" s="41">
        <f t="shared" si="822"/>
        <v>0.94139194139194138</v>
      </c>
      <c r="BQ1368" s="41">
        <f t="shared" si="823"/>
        <v>4.5177045177045176E-2</v>
      </c>
      <c r="BR1368" s="41">
        <f t="shared" si="824"/>
        <v>0</v>
      </c>
      <c r="BS1368" s="41">
        <f t="shared" si="825"/>
        <v>0.25396825396825395</v>
      </c>
      <c r="BT1368" s="41">
        <f t="shared" si="826"/>
        <v>0.74603174603174605</v>
      </c>
      <c r="BU1368" s="41">
        <f t="shared" si="827"/>
        <v>0</v>
      </c>
      <c r="BV1368" s="41">
        <f t="shared" si="828"/>
        <v>0</v>
      </c>
      <c r="BW1368" s="41">
        <f t="shared" si="829"/>
        <v>1</v>
      </c>
      <c r="BX1368" s="41" t="str">
        <f t="shared" si="834"/>
        <v>2016Nurse practitionersOntario</v>
      </c>
      <c r="BY1368" s="51">
        <f>VLOOKUP(BX1368,'%workplace'!$A$1:$F$381,6,FALSE)</f>
        <v>2646</v>
      </c>
      <c r="BZ1368" s="32">
        <f t="shared" si="835"/>
        <v>0.30952380952380953</v>
      </c>
    </row>
    <row r="1369" spans="1:78" hidden="1" x14ac:dyDescent="0.2">
      <c r="A1369" s="212" t="str">
        <f t="shared" si="833"/>
        <v>2016Nurse practitionersManitobaAll places of work</v>
      </c>
      <c r="B1369" s="212" t="s">
        <v>5</v>
      </c>
      <c r="C1369" s="212" t="s">
        <v>20</v>
      </c>
      <c r="D1369" s="212" t="s">
        <v>9</v>
      </c>
      <c r="E1369" s="212">
        <v>2016</v>
      </c>
      <c r="F1369" s="221">
        <v>149</v>
      </c>
      <c r="G1369" s="221">
        <v>13</v>
      </c>
      <c r="H1369" s="212">
        <v>0</v>
      </c>
      <c r="I1369" s="212">
        <v>9</v>
      </c>
      <c r="J1369" s="212">
        <v>20</v>
      </c>
      <c r="K1369" s="212">
        <v>34</v>
      </c>
      <c r="L1369" s="212">
        <v>28</v>
      </c>
      <c r="M1369" s="212">
        <v>31</v>
      </c>
      <c r="N1369" s="212">
        <v>23</v>
      </c>
      <c r="O1369" s="212">
        <v>9</v>
      </c>
      <c r="P1369" s="212">
        <v>5</v>
      </c>
      <c r="Q1369" s="212">
        <v>2</v>
      </c>
      <c r="R1369" s="212">
        <v>1</v>
      </c>
      <c r="S1369" s="212">
        <v>0</v>
      </c>
      <c r="T1369" s="212">
        <v>0</v>
      </c>
      <c r="U1369" s="212">
        <v>160</v>
      </c>
      <c r="V1369" s="212">
        <v>2</v>
      </c>
      <c r="W1369" s="212">
        <v>0</v>
      </c>
      <c r="X1369" s="212">
        <v>93</v>
      </c>
      <c r="Y1369" s="212">
        <v>62</v>
      </c>
      <c r="Z1369" s="212">
        <v>7</v>
      </c>
      <c r="AA1369" s="212">
        <v>0</v>
      </c>
      <c r="AB1369" s="212">
        <v>2</v>
      </c>
      <c r="AC1369" s="212">
        <v>1</v>
      </c>
      <c r="AD1369" s="212">
        <v>154</v>
      </c>
      <c r="AE1369" s="212">
        <v>5</v>
      </c>
      <c r="AF1369" s="212">
        <v>2</v>
      </c>
      <c r="AG1369" s="212">
        <v>138</v>
      </c>
      <c r="AH1369" s="212">
        <v>14</v>
      </c>
      <c r="AI1369" s="212">
        <v>7</v>
      </c>
      <c r="AJ1369" s="212">
        <v>42</v>
      </c>
      <c r="AK1369" s="212">
        <v>120</v>
      </c>
      <c r="AL1369" s="212">
        <v>1</v>
      </c>
      <c r="AM1369" s="212">
        <v>0</v>
      </c>
      <c r="AN1369" s="212">
        <v>162</v>
      </c>
      <c r="AO1369" s="41">
        <f t="shared" si="830"/>
        <v>0.91975308641975306</v>
      </c>
      <c r="AP1369" s="41">
        <f t="shared" si="831"/>
        <v>8.0246913580246909E-2</v>
      </c>
      <c r="AQ1369" s="41">
        <f t="shared" si="832"/>
        <v>0</v>
      </c>
      <c r="AR1369" s="41">
        <f t="shared" si="798"/>
        <v>5.5555555555555552E-2</v>
      </c>
      <c r="AS1369" s="41">
        <f t="shared" si="799"/>
        <v>0.12345679012345678</v>
      </c>
      <c r="AT1369" s="41">
        <f t="shared" si="800"/>
        <v>0.20987654320987653</v>
      </c>
      <c r="AU1369" s="41">
        <f t="shared" si="801"/>
        <v>0.1728395061728395</v>
      </c>
      <c r="AV1369" s="41">
        <f t="shared" si="802"/>
        <v>0.19135802469135801</v>
      </c>
      <c r="AW1369" s="41">
        <f t="shared" si="803"/>
        <v>0.1419753086419753</v>
      </c>
      <c r="AX1369" s="41">
        <f t="shared" si="804"/>
        <v>5.5555555555555552E-2</v>
      </c>
      <c r="AY1369" s="41">
        <f t="shared" si="805"/>
        <v>3.0864197530864196E-2</v>
      </c>
      <c r="AZ1369" s="41">
        <f t="shared" si="806"/>
        <v>1.2345679012345678E-2</v>
      </c>
      <c r="BA1369" s="41">
        <f t="shared" si="807"/>
        <v>6.1728395061728392E-3</v>
      </c>
      <c r="BB1369" s="41">
        <f t="shared" si="808"/>
        <v>0</v>
      </c>
      <c r="BC1369" s="41">
        <f t="shared" si="809"/>
        <v>0</v>
      </c>
      <c r="BD1369" s="41">
        <f t="shared" si="810"/>
        <v>0.98765432098765427</v>
      </c>
      <c r="BE1369" s="41">
        <f t="shared" si="811"/>
        <v>1.2345679012345678E-2</v>
      </c>
      <c r="BF1369" s="41">
        <f t="shared" si="812"/>
        <v>0</v>
      </c>
      <c r="BG1369" s="41">
        <f t="shared" si="813"/>
        <v>0.57407407407407407</v>
      </c>
      <c r="BH1369" s="41">
        <f t="shared" si="814"/>
        <v>0.38271604938271603</v>
      </c>
      <c r="BI1369" s="41">
        <f t="shared" si="815"/>
        <v>4.3209876543209874E-2</v>
      </c>
      <c r="BJ1369" s="41">
        <f t="shared" si="816"/>
        <v>0</v>
      </c>
      <c r="BK1369" s="41">
        <f t="shared" si="817"/>
        <v>1.2345679012345678E-2</v>
      </c>
      <c r="BL1369" s="41">
        <f t="shared" si="818"/>
        <v>6.1728395061728392E-3</v>
      </c>
      <c r="BM1369" s="41">
        <f t="shared" si="819"/>
        <v>0.95061728395061729</v>
      </c>
      <c r="BN1369" s="41">
        <f t="shared" si="820"/>
        <v>3.0864197530864196E-2</v>
      </c>
      <c r="BO1369" s="41">
        <f t="shared" si="821"/>
        <v>1.2345679012345678E-2</v>
      </c>
      <c r="BP1369" s="41">
        <f t="shared" si="822"/>
        <v>0.85185185185185186</v>
      </c>
      <c r="BQ1369" s="41">
        <f t="shared" si="823"/>
        <v>8.6419753086419748E-2</v>
      </c>
      <c r="BR1369" s="41">
        <f t="shared" si="824"/>
        <v>4.3209876543209874E-2</v>
      </c>
      <c r="BS1369" s="41">
        <f t="shared" si="825"/>
        <v>0.25925925925925924</v>
      </c>
      <c r="BT1369" s="41">
        <f t="shared" si="826"/>
        <v>0.7407407407407407</v>
      </c>
      <c r="BU1369" s="41">
        <f t="shared" si="827"/>
        <v>6.1728395061728392E-3</v>
      </c>
      <c r="BV1369" s="41">
        <f t="shared" si="828"/>
        <v>0</v>
      </c>
      <c r="BW1369" s="41">
        <f t="shared" si="829"/>
        <v>1</v>
      </c>
      <c r="BX1369" s="41" t="str">
        <f t="shared" si="834"/>
        <v>2016Nurse practitionersManitoba</v>
      </c>
      <c r="BY1369" s="51">
        <f>VLOOKUP(BX1369,'%workplace'!$A$1:$F$393,6,FALSE)</f>
        <v>162</v>
      </c>
      <c r="BZ1369" s="32">
        <f t="shared" si="835"/>
        <v>1</v>
      </c>
    </row>
    <row r="1370" spans="1:78" ht="15" hidden="1" x14ac:dyDescent="0.25">
      <c r="A1370" s="212" t="str">
        <f t="shared" si="833"/>
        <v>2016Nurse practitionersManitobaCommunity health</v>
      </c>
      <c r="B1370" s="212" t="s">
        <v>5</v>
      </c>
      <c r="C1370" s="212" t="s">
        <v>20</v>
      </c>
      <c r="D1370" s="212" t="s">
        <v>11</v>
      </c>
      <c r="E1370" s="212">
        <v>2016</v>
      </c>
      <c r="F1370" s="129" t="s">
        <v>233</v>
      </c>
      <c r="G1370" s="129" t="s">
        <v>233</v>
      </c>
      <c r="H1370" s="129" t="s">
        <v>233</v>
      </c>
      <c r="I1370" s="212">
        <v>6</v>
      </c>
      <c r="J1370" s="212">
        <v>14</v>
      </c>
      <c r="K1370" s="212">
        <v>23</v>
      </c>
      <c r="L1370" s="212">
        <v>16</v>
      </c>
      <c r="M1370" s="212">
        <v>18</v>
      </c>
      <c r="N1370" s="212">
        <v>17</v>
      </c>
      <c r="O1370" s="212">
        <v>4</v>
      </c>
      <c r="P1370" s="212">
        <v>3</v>
      </c>
      <c r="Q1370" s="212">
        <v>1</v>
      </c>
      <c r="R1370" s="212">
        <v>0</v>
      </c>
      <c r="S1370" s="212">
        <v>0</v>
      </c>
      <c r="T1370" s="212">
        <v>0</v>
      </c>
      <c r="U1370" s="212">
        <v>101</v>
      </c>
      <c r="V1370" s="212">
        <v>1</v>
      </c>
      <c r="W1370" s="212">
        <v>0</v>
      </c>
      <c r="X1370" s="212">
        <v>55</v>
      </c>
      <c r="Y1370" s="212">
        <v>44</v>
      </c>
      <c r="Z1370" s="212">
        <v>3</v>
      </c>
      <c r="AA1370" s="212">
        <v>0</v>
      </c>
      <c r="AB1370" s="212">
        <v>1</v>
      </c>
      <c r="AC1370" s="212">
        <v>0</v>
      </c>
      <c r="AD1370" s="212">
        <v>98</v>
      </c>
      <c r="AE1370" s="212">
        <v>3</v>
      </c>
      <c r="AF1370" s="212">
        <v>1</v>
      </c>
      <c r="AG1370" s="212">
        <v>92</v>
      </c>
      <c r="AH1370" s="212">
        <v>2</v>
      </c>
      <c r="AI1370" s="212">
        <v>6</v>
      </c>
      <c r="AJ1370" s="212">
        <v>32</v>
      </c>
      <c r="AK1370" s="212">
        <v>70</v>
      </c>
      <c r="AL1370" s="212">
        <v>1</v>
      </c>
      <c r="AM1370" s="212">
        <v>0</v>
      </c>
      <c r="AN1370" s="212">
        <v>102</v>
      </c>
      <c r="AO1370" s="41" t="e">
        <f t="shared" si="830"/>
        <v>#VALUE!</v>
      </c>
      <c r="AP1370" s="41" t="e">
        <f t="shared" si="831"/>
        <v>#VALUE!</v>
      </c>
      <c r="AQ1370" s="41" t="e">
        <f t="shared" si="832"/>
        <v>#VALUE!</v>
      </c>
      <c r="AR1370" s="41">
        <f t="shared" si="798"/>
        <v>5.8823529411764705E-2</v>
      </c>
      <c r="AS1370" s="41">
        <f t="shared" si="799"/>
        <v>0.13725490196078433</v>
      </c>
      <c r="AT1370" s="41">
        <f t="shared" si="800"/>
        <v>0.22549019607843138</v>
      </c>
      <c r="AU1370" s="41">
        <f t="shared" si="801"/>
        <v>0.15686274509803921</v>
      </c>
      <c r="AV1370" s="41">
        <f t="shared" si="802"/>
        <v>0.17647058823529413</v>
      </c>
      <c r="AW1370" s="41">
        <f t="shared" si="803"/>
        <v>0.16666666666666666</v>
      </c>
      <c r="AX1370" s="41">
        <f t="shared" si="804"/>
        <v>3.9215686274509803E-2</v>
      </c>
      <c r="AY1370" s="41">
        <f t="shared" si="805"/>
        <v>2.9411764705882353E-2</v>
      </c>
      <c r="AZ1370" s="41">
        <f t="shared" si="806"/>
        <v>9.8039215686274508E-3</v>
      </c>
      <c r="BA1370" s="41">
        <f t="shared" si="807"/>
        <v>0</v>
      </c>
      <c r="BB1370" s="41">
        <f t="shared" si="808"/>
        <v>0</v>
      </c>
      <c r="BC1370" s="41">
        <f t="shared" si="809"/>
        <v>0</v>
      </c>
      <c r="BD1370" s="41">
        <f t="shared" si="810"/>
        <v>0.99019607843137258</v>
      </c>
      <c r="BE1370" s="41">
        <f t="shared" si="811"/>
        <v>9.8039215686274508E-3</v>
      </c>
      <c r="BF1370" s="41">
        <f t="shared" si="812"/>
        <v>0</v>
      </c>
      <c r="BG1370" s="41">
        <f t="shared" si="813"/>
        <v>0.53921568627450978</v>
      </c>
      <c r="BH1370" s="41">
        <f t="shared" si="814"/>
        <v>0.43137254901960786</v>
      </c>
      <c r="BI1370" s="41">
        <f t="shared" si="815"/>
        <v>2.9411764705882353E-2</v>
      </c>
      <c r="BJ1370" s="41">
        <f t="shared" si="816"/>
        <v>0</v>
      </c>
      <c r="BK1370" s="41">
        <f t="shared" si="817"/>
        <v>9.8039215686274508E-3</v>
      </c>
      <c r="BL1370" s="41">
        <f t="shared" si="818"/>
        <v>0</v>
      </c>
      <c r="BM1370" s="41">
        <f t="shared" si="819"/>
        <v>0.96078431372549022</v>
      </c>
      <c r="BN1370" s="41">
        <f t="shared" si="820"/>
        <v>2.9411764705882353E-2</v>
      </c>
      <c r="BO1370" s="41">
        <f t="shared" si="821"/>
        <v>9.8039215686274508E-3</v>
      </c>
      <c r="BP1370" s="41">
        <f t="shared" si="822"/>
        <v>0.90196078431372551</v>
      </c>
      <c r="BQ1370" s="41">
        <f t="shared" si="823"/>
        <v>1.9607843137254902E-2</v>
      </c>
      <c r="BR1370" s="41">
        <f t="shared" si="824"/>
        <v>5.8823529411764705E-2</v>
      </c>
      <c r="BS1370" s="41">
        <f t="shared" si="825"/>
        <v>0.31372549019607843</v>
      </c>
      <c r="BT1370" s="41">
        <f t="shared" si="826"/>
        <v>0.68627450980392157</v>
      </c>
      <c r="BU1370" s="41">
        <f t="shared" si="827"/>
        <v>9.8039215686274508E-3</v>
      </c>
      <c r="BV1370" s="41">
        <f t="shared" si="828"/>
        <v>0</v>
      </c>
      <c r="BW1370" s="41">
        <f t="shared" si="829"/>
        <v>1</v>
      </c>
      <c r="BX1370" s="41" t="str">
        <f t="shared" si="834"/>
        <v>2016Nurse practitionersManitoba</v>
      </c>
      <c r="BY1370" s="51">
        <f>VLOOKUP(BX1370,'%workplace'!$A$1:$F$393,6,FALSE)</f>
        <v>162</v>
      </c>
      <c r="BZ1370" s="32">
        <f t="shared" si="835"/>
        <v>0.62962962962962965</v>
      </c>
    </row>
    <row r="1371" spans="1:78" ht="15" hidden="1" x14ac:dyDescent="0.25">
      <c r="A1371" s="212" t="str">
        <f t="shared" si="833"/>
        <v>2016Nurse practitionersManitobaNursing home/long-term care</v>
      </c>
      <c r="B1371" s="212" t="s">
        <v>5</v>
      </c>
      <c r="C1371" s="212" t="s">
        <v>20</v>
      </c>
      <c r="D1371" s="212" t="s">
        <v>12</v>
      </c>
      <c r="E1371" s="212">
        <v>2016</v>
      </c>
      <c r="F1371" s="129" t="s">
        <v>233</v>
      </c>
      <c r="G1371" s="129" t="s">
        <v>233</v>
      </c>
      <c r="H1371" s="129" t="s">
        <v>233</v>
      </c>
      <c r="I1371" s="212">
        <v>0</v>
      </c>
      <c r="J1371" s="212">
        <v>0</v>
      </c>
      <c r="K1371" s="212">
        <v>0</v>
      </c>
      <c r="L1371" s="212">
        <v>0</v>
      </c>
      <c r="M1371" s="212">
        <v>1</v>
      </c>
      <c r="N1371" s="212">
        <v>2</v>
      </c>
      <c r="O1371" s="212">
        <v>0</v>
      </c>
      <c r="P1371" s="212">
        <v>0</v>
      </c>
      <c r="Q1371" s="212">
        <v>0</v>
      </c>
      <c r="R1371" s="212">
        <v>0</v>
      </c>
      <c r="S1371" s="212">
        <v>0</v>
      </c>
      <c r="T1371" s="212">
        <v>0</v>
      </c>
      <c r="U1371" s="212">
        <v>3</v>
      </c>
      <c r="V1371" s="212">
        <v>0</v>
      </c>
      <c r="W1371" s="212">
        <v>0</v>
      </c>
      <c r="X1371" s="212">
        <v>2</v>
      </c>
      <c r="Y1371" s="212">
        <v>1</v>
      </c>
      <c r="Z1371" s="212">
        <v>0</v>
      </c>
      <c r="AA1371" s="212">
        <v>0</v>
      </c>
      <c r="AB1371" s="212">
        <v>0</v>
      </c>
      <c r="AC1371" s="212">
        <v>0</v>
      </c>
      <c r="AD1371" s="212">
        <v>3</v>
      </c>
      <c r="AE1371" s="212">
        <v>0</v>
      </c>
      <c r="AF1371" s="212">
        <v>0</v>
      </c>
      <c r="AG1371" s="212">
        <v>3</v>
      </c>
      <c r="AH1371" s="212">
        <v>0</v>
      </c>
      <c r="AI1371" s="212">
        <v>0</v>
      </c>
      <c r="AJ1371" s="212">
        <v>0</v>
      </c>
      <c r="AK1371" s="212">
        <v>3</v>
      </c>
      <c r="AL1371" s="212">
        <v>0</v>
      </c>
      <c r="AM1371" s="212">
        <v>0</v>
      </c>
      <c r="AN1371" s="212">
        <v>3</v>
      </c>
      <c r="AO1371" s="41" t="e">
        <f t="shared" si="830"/>
        <v>#VALUE!</v>
      </c>
      <c r="AP1371" s="41" t="e">
        <f t="shared" si="831"/>
        <v>#VALUE!</v>
      </c>
      <c r="AQ1371" s="41" t="e">
        <f t="shared" si="832"/>
        <v>#VALUE!</v>
      </c>
      <c r="AR1371" s="41">
        <f t="shared" si="798"/>
        <v>0</v>
      </c>
      <c r="AS1371" s="41">
        <f t="shared" si="799"/>
        <v>0</v>
      </c>
      <c r="AT1371" s="41">
        <f t="shared" si="800"/>
        <v>0</v>
      </c>
      <c r="AU1371" s="41">
        <f t="shared" si="801"/>
        <v>0</v>
      </c>
      <c r="AV1371" s="41">
        <f t="shared" si="802"/>
        <v>0.33333333333333331</v>
      </c>
      <c r="AW1371" s="41">
        <f t="shared" si="803"/>
        <v>0.66666666666666663</v>
      </c>
      <c r="AX1371" s="41">
        <f t="shared" si="804"/>
        <v>0</v>
      </c>
      <c r="AY1371" s="41">
        <f t="shared" si="805"/>
        <v>0</v>
      </c>
      <c r="AZ1371" s="41">
        <f t="shared" si="806"/>
        <v>0</v>
      </c>
      <c r="BA1371" s="41">
        <f t="shared" si="807"/>
        <v>0</v>
      </c>
      <c r="BB1371" s="41">
        <f t="shared" si="808"/>
        <v>0</v>
      </c>
      <c r="BC1371" s="41">
        <f t="shared" si="809"/>
        <v>0</v>
      </c>
      <c r="BD1371" s="41">
        <f t="shared" si="810"/>
        <v>1</v>
      </c>
      <c r="BE1371" s="41">
        <f t="shared" si="811"/>
        <v>0</v>
      </c>
      <c r="BF1371" s="41">
        <f t="shared" si="812"/>
        <v>0</v>
      </c>
      <c r="BG1371" s="41">
        <f t="shared" si="813"/>
        <v>0.66666666666666663</v>
      </c>
      <c r="BH1371" s="41">
        <f t="shared" si="814"/>
        <v>0.33333333333333331</v>
      </c>
      <c r="BI1371" s="41">
        <f t="shared" si="815"/>
        <v>0</v>
      </c>
      <c r="BJ1371" s="41">
        <f t="shared" si="816"/>
        <v>0</v>
      </c>
      <c r="BK1371" s="41">
        <f t="shared" si="817"/>
        <v>0</v>
      </c>
      <c r="BL1371" s="41">
        <f t="shared" si="818"/>
        <v>0</v>
      </c>
      <c r="BM1371" s="41">
        <f t="shared" si="819"/>
        <v>1</v>
      </c>
      <c r="BN1371" s="41">
        <f t="shared" si="820"/>
        <v>0</v>
      </c>
      <c r="BO1371" s="41">
        <f t="shared" si="821"/>
        <v>0</v>
      </c>
      <c r="BP1371" s="41">
        <f t="shared" si="822"/>
        <v>1</v>
      </c>
      <c r="BQ1371" s="41">
        <f t="shared" si="823"/>
        <v>0</v>
      </c>
      <c r="BR1371" s="41">
        <f t="shared" si="824"/>
        <v>0</v>
      </c>
      <c r="BS1371" s="41">
        <f t="shared" si="825"/>
        <v>0</v>
      </c>
      <c r="BT1371" s="41">
        <f t="shared" si="826"/>
        <v>1</v>
      </c>
      <c r="BU1371" s="41">
        <f t="shared" si="827"/>
        <v>0</v>
      </c>
      <c r="BV1371" s="41">
        <f t="shared" si="828"/>
        <v>0</v>
      </c>
      <c r="BW1371" s="41">
        <f t="shared" si="829"/>
        <v>1</v>
      </c>
      <c r="BX1371" s="41" t="str">
        <f t="shared" si="834"/>
        <v>2016Nurse practitionersManitoba</v>
      </c>
      <c r="BY1371" s="51">
        <f>VLOOKUP(BX1371,'%workplace'!$A$1:$F$393,6,FALSE)</f>
        <v>162</v>
      </c>
      <c r="BZ1371" s="32">
        <f t="shared" si="835"/>
        <v>1.8518518518518517E-2</v>
      </c>
    </row>
    <row r="1372" spans="1:78" ht="15" hidden="1" x14ac:dyDescent="0.25">
      <c r="A1372" s="212" t="str">
        <f t="shared" si="833"/>
        <v>2016Nurse practitionersManitobaHospital</v>
      </c>
      <c r="B1372" s="212" t="s">
        <v>5</v>
      </c>
      <c r="C1372" s="212" t="s">
        <v>20</v>
      </c>
      <c r="D1372" s="212" t="s">
        <v>10</v>
      </c>
      <c r="E1372" s="212">
        <v>2016</v>
      </c>
      <c r="F1372" s="129" t="s">
        <v>233</v>
      </c>
      <c r="G1372" s="129" t="s">
        <v>233</v>
      </c>
      <c r="H1372" s="129" t="s">
        <v>233</v>
      </c>
      <c r="I1372" s="212">
        <v>1</v>
      </c>
      <c r="J1372" s="212">
        <v>4</v>
      </c>
      <c r="K1372" s="212">
        <v>7</v>
      </c>
      <c r="L1372" s="212">
        <v>4</v>
      </c>
      <c r="M1372" s="212">
        <v>6</v>
      </c>
      <c r="N1372" s="212">
        <v>2</v>
      </c>
      <c r="O1372" s="212">
        <v>3</v>
      </c>
      <c r="P1372" s="212">
        <v>1</v>
      </c>
      <c r="Q1372" s="212">
        <v>1</v>
      </c>
      <c r="R1372" s="212">
        <v>0</v>
      </c>
      <c r="S1372" s="212">
        <v>0</v>
      </c>
      <c r="T1372" s="212">
        <v>0</v>
      </c>
      <c r="U1372" s="212">
        <v>28</v>
      </c>
      <c r="V1372" s="212">
        <v>1</v>
      </c>
      <c r="W1372" s="212">
        <v>0</v>
      </c>
      <c r="X1372" s="212">
        <v>20</v>
      </c>
      <c r="Y1372" s="212">
        <v>6</v>
      </c>
      <c r="Z1372" s="212">
        <v>3</v>
      </c>
      <c r="AA1372" s="212">
        <v>0</v>
      </c>
      <c r="AB1372" s="212">
        <v>1</v>
      </c>
      <c r="AC1372" s="212">
        <v>0</v>
      </c>
      <c r="AD1372" s="212">
        <v>26</v>
      </c>
      <c r="AE1372" s="212">
        <v>2</v>
      </c>
      <c r="AF1372" s="212">
        <v>1</v>
      </c>
      <c r="AG1372" s="212">
        <v>26</v>
      </c>
      <c r="AH1372" s="212">
        <v>2</v>
      </c>
      <c r="AI1372" s="212">
        <v>0</v>
      </c>
      <c r="AJ1372" s="212">
        <v>4</v>
      </c>
      <c r="AK1372" s="212">
        <v>25</v>
      </c>
      <c r="AL1372" s="212">
        <v>0</v>
      </c>
      <c r="AM1372" s="212">
        <v>0</v>
      </c>
      <c r="AN1372" s="212">
        <v>29</v>
      </c>
      <c r="AO1372" s="41" t="e">
        <f t="shared" si="830"/>
        <v>#VALUE!</v>
      </c>
      <c r="AP1372" s="41" t="e">
        <f t="shared" si="831"/>
        <v>#VALUE!</v>
      </c>
      <c r="AQ1372" s="41" t="e">
        <f t="shared" si="832"/>
        <v>#VALUE!</v>
      </c>
      <c r="AR1372" s="41">
        <f t="shared" si="798"/>
        <v>3.4482758620689655E-2</v>
      </c>
      <c r="AS1372" s="41">
        <f t="shared" si="799"/>
        <v>0.13793103448275862</v>
      </c>
      <c r="AT1372" s="41">
        <f t="shared" si="800"/>
        <v>0.2413793103448276</v>
      </c>
      <c r="AU1372" s="41">
        <f t="shared" si="801"/>
        <v>0.13793103448275862</v>
      </c>
      <c r="AV1372" s="41">
        <f t="shared" si="802"/>
        <v>0.20689655172413793</v>
      </c>
      <c r="AW1372" s="41">
        <f t="shared" si="803"/>
        <v>6.8965517241379309E-2</v>
      </c>
      <c r="AX1372" s="41">
        <f t="shared" si="804"/>
        <v>0.10344827586206896</v>
      </c>
      <c r="AY1372" s="41">
        <f t="shared" si="805"/>
        <v>3.4482758620689655E-2</v>
      </c>
      <c r="AZ1372" s="41">
        <f t="shared" si="806"/>
        <v>3.4482758620689655E-2</v>
      </c>
      <c r="BA1372" s="41">
        <f t="shared" si="807"/>
        <v>0</v>
      </c>
      <c r="BB1372" s="41">
        <f t="shared" si="808"/>
        <v>0</v>
      </c>
      <c r="BC1372" s="41">
        <f t="shared" si="809"/>
        <v>0</v>
      </c>
      <c r="BD1372" s="41">
        <f t="shared" si="810"/>
        <v>0.96551724137931039</v>
      </c>
      <c r="BE1372" s="41">
        <f t="shared" si="811"/>
        <v>3.4482758620689655E-2</v>
      </c>
      <c r="BF1372" s="41">
        <f t="shared" si="812"/>
        <v>0</v>
      </c>
      <c r="BG1372" s="41">
        <f t="shared" si="813"/>
        <v>0.68965517241379315</v>
      </c>
      <c r="BH1372" s="41">
        <f t="shared" si="814"/>
        <v>0.20689655172413793</v>
      </c>
      <c r="BI1372" s="41">
        <f t="shared" si="815"/>
        <v>0.10344827586206896</v>
      </c>
      <c r="BJ1372" s="41">
        <f t="shared" si="816"/>
        <v>0</v>
      </c>
      <c r="BK1372" s="41">
        <f t="shared" si="817"/>
        <v>3.4482758620689655E-2</v>
      </c>
      <c r="BL1372" s="41">
        <f t="shared" si="818"/>
        <v>0</v>
      </c>
      <c r="BM1372" s="41">
        <f t="shared" si="819"/>
        <v>0.89655172413793105</v>
      </c>
      <c r="BN1372" s="41">
        <f t="shared" si="820"/>
        <v>6.8965517241379309E-2</v>
      </c>
      <c r="BO1372" s="41">
        <f t="shared" si="821"/>
        <v>3.4482758620689655E-2</v>
      </c>
      <c r="BP1372" s="41">
        <f t="shared" si="822"/>
        <v>0.89655172413793105</v>
      </c>
      <c r="BQ1372" s="41">
        <f t="shared" si="823"/>
        <v>6.8965517241379309E-2</v>
      </c>
      <c r="BR1372" s="41">
        <f t="shared" si="824"/>
        <v>0</v>
      </c>
      <c r="BS1372" s="41">
        <f t="shared" si="825"/>
        <v>0.13793103448275862</v>
      </c>
      <c r="BT1372" s="41">
        <f t="shared" si="826"/>
        <v>0.86206896551724133</v>
      </c>
      <c r="BU1372" s="41">
        <f t="shared" si="827"/>
        <v>0</v>
      </c>
      <c r="BV1372" s="41">
        <f t="shared" si="828"/>
        <v>0</v>
      </c>
      <c r="BW1372" s="41">
        <f t="shared" si="829"/>
        <v>1</v>
      </c>
      <c r="BX1372" s="41" t="str">
        <f t="shared" si="834"/>
        <v>2016Nurse practitionersManitoba</v>
      </c>
      <c r="BY1372" s="51">
        <f>VLOOKUP(BX1372,'%workplace'!$A$1:$F$393,6,FALSE)</f>
        <v>162</v>
      </c>
      <c r="BZ1372" s="32">
        <f t="shared" si="835"/>
        <v>0.17901234567901234</v>
      </c>
    </row>
    <row r="1373" spans="1:78" ht="15" hidden="1" x14ac:dyDescent="0.25">
      <c r="A1373" s="212" t="str">
        <f t="shared" si="833"/>
        <v>2016Nurse practitionersManitobaOther places of work</v>
      </c>
      <c r="B1373" s="212" t="s">
        <v>5</v>
      </c>
      <c r="C1373" s="212" t="s">
        <v>20</v>
      </c>
      <c r="D1373" s="212" t="s">
        <v>13</v>
      </c>
      <c r="E1373" s="212">
        <v>2016</v>
      </c>
      <c r="F1373" s="129" t="s">
        <v>233</v>
      </c>
      <c r="G1373" s="129" t="s">
        <v>233</v>
      </c>
      <c r="H1373" s="129" t="s">
        <v>233</v>
      </c>
      <c r="I1373" s="212">
        <v>1</v>
      </c>
      <c r="J1373" s="212">
        <v>2</v>
      </c>
      <c r="K1373" s="212">
        <v>4</v>
      </c>
      <c r="L1373" s="212">
        <v>8</v>
      </c>
      <c r="M1373" s="212">
        <v>6</v>
      </c>
      <c r="N1373" s="212">
        <v>2</v>
      </c>
      <c r="O1373" s="212">
        <v>2</v>
      </c>
      <c r="P1373" s="212">
        <v>1</v>
      </c>
      <c r="Q1373" s="212">
        <v>0</v>
      </c>
      <c r="R1373" s="212">
        <v>1</v>
      </c>
      <c r="S1373" s="212">
        <v>0</v>
      </c>
      <c r="T1373" s="212">
        <v>0</v>
      </c>
      <c r="U1373" s="212">
        <v>27</v>
      </c>
      <c r="V1373" s="212">
        <v>0</v>
      </c>
      <c r="W1373" s="212">
        <v>0</v>
      </c>
      <c r="X1373" s="212">
        <v>16</v>
      </c>
      <c r="Y1373" s="212">
        <v>10</v>
      </c>
      <c r="Z1373" s="212">
        <v>1</v>
      </c>
      <c r="AA1373" s="212">
        <v>0</v>
      </c>
      <c r="AB1373" s="212">
        <v>0</v>
      </c>
      <c r="AC1373" s="212">
        <v>0</v>
      </c>
      <c r="AD1373" s="212">
        <v>27</v>
      </c>
      <c r="AE1373" s="212">
        <v>0</v>
      </c>
      <c r="AF1373" s="212">
        <v>0</v>
      </c>
      <c r="AG1373" s="212">
        <v>16</v>
      </c>
      <c r="AH1373" s="212">
        <v>10</v>
      </c>
      <c r="AI1373" s="212">
        <v>1</v>
      </c>
      <c r="AJ1373" s="212">
        <v>6</v>
      </c>
      <c r="AK1373" s="212">
        <v>21</v>
      </c>
      <c r="AL1373" s="212">
        <v>0</v>
      </c>
      <c r="AM1373" s="212">
        <v>0</v>
      </c>
      <c r="AN1373" s="212">
        <v>27</v>
      </c>
      <c r="AO1373" s="41" t="e">
        <f t="shared" si="830"/>
        <v>#VALUE!</v>
      </c>
      <c r="AP1373" s="41" t="e">
        <f t="shared" si="831"/>
        <v>#VALUE!</v>
      </c>
      <c r="AQ1373" s="41" t="e">
        <f t="shared" si="832"/>
        <v>#VALUE!</v>
      </c>
      <c r="AR1373" s="41">
        <f t="shared" si="798"/>
        <v>3.7037037037037035E-2</v>
      </c>
      <c r="AS1373" s="41">
        <f t="shared" si="799"/>
        <v>7.407407407407407E-2</v>
      </c>
      <c r="AT1373" s="41">
        <f t="shared" si="800"/>
        <v>0.14814814814814814</v>
      </c>
      <c r="AU1373" s="41">
        <f t="shared" si="801"/>
        <v>0.29629629629629628</v>
      </c>
      <c r="AV1373" s="41">
        <f t="shared" si="802"/>
        <v>0.22222222222222221</v>
      </c>
      <c r="AW1373" s="41">
        <f t="shared" si="803"/>
        <v>7.407407407407407E-2</v>
      </c>
      <c r="AX1373" s="41">
        <f t="shared" si="804"/>
        <v>7.407407407407407E-2</v>
      </c>
      <c r="AY1373" s="41">
        <f t="shared" si="805"/>
        <v>3.7037037037037035E-2</v>
      </c>
      <c r="AZ1373" s="41">
        <f t="shared" si="806"/>
        <v>0</v>
      </c>
      <c r="BA1373" s="41">
        <f t="shared" si="807"/>
        <v>3.7037037037037035E-2</v>
      </c>
      <c r="BB1373" s="41">
        <f t="shared" si="808"/>
        <v>0</v>
      </c>
      <c r="BC1373" s="41">
        <f t="shared" si="809"/>
        <v>0</v>
      </c>
      <c r="BD1373" s="41">
        <f t="shared" si="810"/>
        <v>1</v>
      </c>
      <c r="BE1373" s="41">
        <f t="shared" si="811"/>
        <v>0</v>
      </c>
      <c r="BF1373" s="41">
        <f t="shared" si="812"/>
        <v>0</v>
      </c>
      <c r="BG1373" s="41">
        <f t="shared" si="813"/>
        <v>0.59259259259259256</v>
      </c>
      <c r="BH1373" s="41">
        <f t="shared" si="814"/>
        <v>0.37037037037037035</v>
      </c>
      <c r="BI1373" s="41">
        <f t="shared" si="815"/>
        <v>3.7037037037037035E-2</v>
      </c>
      <c r="BJ1373" s="41">
        <f t="shared" si="816"/>
        <v>0</v>
      </c>
      <c r="BK1373" s="41">
        <f t="shared" si="817"/>
        <v>0</v>
      </c>
      <c r="BL1373" s="41">
        <f t="shared" si="818"/>
        <v>0</v>
      </c>
      <c r="BM1373" s="41">
        <f t="shared" si="819"/>
        <v>1</v>
      </c>
      <c r="BN1373" s="41">
        <f t="shared" si="820"/>
        <v>0</v>
      </c>
      <c r="BO1373" s="41">
        <f t="shared" si="821"/>
        <v>0</v>
      </c>
      <c r="BP1373" s="41">
        <f t="shared" si="822"/>
        <v>0.59259259259259256</v>
      </c>
      <c r="BQ1373" s="41">
        <f t="shared" si="823"/>
        <v>0.37037037037037035</v>
      </c>
      <c r="BR1373" s="41">
        <f t="shared" si="824"/>
        <v>3.7037037037037035E-2</v>
      </c>
      <c r="BS1373" s="41">
        <f t="shared" si="825"/>
        <v>0.22222222222222221</v>
      </c>
      <c r="BT1373" s="41">
        <f t="shared" si="826"/>
        <v>0.77777777777777779</v>
      </c>
      <c r="BU1373" s="41">
        <f t="shared" si="827"/>
        <v>0</v>
      </c>
      <c r="BV1373" s="41">
        <f t="shared" si="828"/>
        <v>0</v>
      </c>
      <c r="BW1373" s="41">
        <f t="shared" si="829"/>
        <v>1</v>
      </c>
      <c r="BX1373" s="41" t="str">
        <f t="shared" si="834"/>
        <v>2016Nurse practitionersManitoba</v>
      </c>
      <c r="BY1373" s="51">
        <f>VLOOKUP(BX1373,'%workplace'!$A$1:$F$393,6,FALSE)</f>
        <v>162</v>
      </c>
      <c r="BZ1373" s="32">
        <f t="shared" si="835"/>
        <v>0.16666666666666666</v>
      </c>
    </row>
    <row r="1374" spans="1:78" ht="15" hidden="1" x14ac:dyDescent="0.25">
      <c r="A1374" s="212" t="str">
        <f t="shared" si="833"/>
        <v>2016Nurse practitionersManitobaUnknown places of work</v>
      </c>
      <c r="B1374" s="212" t="s">
        <v>5</v>
      </c>
      <c r="C1374" s="212" t="s">
        <v>20</v>
      </c>
      <c r="D1374" s="212" t="s">
        <v>49</v>
      </c>
      <c r="E1374" s="212">
        <v>2016</v>
      </c>
      <c r="F1374" s="129" t="s">
        <v>233</v>
      </c>
      <c r="G1374" s="129" t="s">
        <v>233</v>
      </c>
      <c r="H1374" s="129" t="s">
        <v>233</v>
      </c>
      <c r="I1374" s="212">
        <v>1</v>
      </c>
      <c r="J1374" s="212">
        <v>0</v>
      </c>
      <c r="K1374" s="212">
        <v>0</v>
      </c>
      <c r="L1374" s="212">
        <v>0</v>
      </c>
      <c r="M1374" s="212">
        <v>0</v>
      </c>
      <c r="N1374" s="212">
        <v>0</v>
      </c>
      <c r="O1374" s="212">
        <v>0</v>
      </c>
      <c r="P1374" s="212">
        <v>0</v>
      </c>
      <c r="Q1374" s="212">
        <v>0</v>
      </c>
      <c r="R1374" s="212">
        <v>0</v>
      </c>
      <c r="S1374" s="212">
        <v>0</v>
      </c>
      <c r="T1374" s="212">
        <v>0</v>
      </c>
      <c r="U1374" s="212">
        <v>1</v>
      </c>
      <c r="V1374" s="212">
        <v>0</v>
      </c>
      <c r="W1374" s="212">
        <v>0</v>
      </c>
      <c r="X1374" s="212">
        <v>0</v>
      </c>
      <c r="Y1374" s="212">
        <v>1</v>
      </c>
      <c r="Z1374" s="212">
        <v>0</v>
      </c>
      <c r="AA1374" s="212">
        <v>0</v>
      </c>
      <c r="AB1374" s="212">
        <v>0</v>
      </c>
      <c r="AC1374" s="212">
        <v>1</v>
      </c>
      <c r="AD1374" s="212">
        <v>0</v>
      </c>
      <c r="AE1374" s="212">
        <v>0</v>
      </c>
      <c r="AF1374" s="212">
        <v>0</v>
      </c>
      <c r="AG1374" s="212">
        <v>1</v>
      </c>
      <c r="AH1374" s="212">
        <v>0</v>
      </c>
      <c r="AI1374" s="212">
        <v>0</v>
      </c>
      <c r="AJ1374" s="212">
        <v>0</v>
      </c>
      <c r="AK1374" s="212">
        <v>1</v>
      </c>
      <c r="AL1374" s="212">
        <v>0</v>
      </c>
      <c r="AM1374" s="212">
        <v>0</v>
      </c>
      <c r="AN1374" s="212">
        <v>1</v>
      </c>
      <c r="AO1374" s="41" t="e">
        <f t="shared" si="830"/>
        <v>#VALUE!</v>
      </c>
      <c r="AP1374" s="41" t="e">
        <f t="shared" si="831"/>
        <v>#VALUE!</v>
      </c>
      <c r="AQ1374" s="41" t="e">
        <f t="shared" si="832"/>
        <v>#VALUE!</v>
      </c>
      <c r="AR1374" s="41">
        <f t="shared" si="798"/>
        <v>1</v>
      </c>
      <c r="AS1374" s="41">
        <f t="shared" si="799"/>
        <v>0</v>
      </c>
      <c r="AT1374" s="41">
        <f t="shared" si="800"/>
        <v>0</v>
      </c>
      <c r="AU1374" s="41">
        <f t="shared" si="801"/>
        <v>0</v>
      </c>
      <c r="AV1374" s="41">
        <f t="shared" si="802"/>
        <v>0</v>
      </c>
      <c r="AW1374" s="41">
        <f t="shared" si="803"/>
        <v>0</v>
      </c>
      <c r="AX1374" s="41">
        <f t="shared" si="804"/>
        <v>0</v>
      </c>
      <c r="AY1374" s="41">
        <f t="shared" si="805"/>
        <v>0</v>
      </c>
      <c r="AZ1374" s="41">
        <f t="shared" si="806"/>
        <v>0</v>
      </c>
      <c r="BA1374" s="41">
        <f t="shared" si="807"/>
        <v>0</v>
      </c>
      <c r="BB1374" s="41">
        <f t="shared" si="808"/>
        <v>0</v>
      </c>
      <c r="BC1374" s="41">
        <f t="shared" si="809"/>
        <v>0</v>
      </c>
      <c r="BD1374" s="41">
        <f t="shared" si="810"/>
        <v>1</v>
      </c>
      <c r="BE1374" s="41">
        <f t="shared" si="811"/>
        <v>0</v>
      </c>
      <c r="BF1374" s="41">
        <f t="shared" si="812"/>
        <v>0</v>
      </c>
      <c r="BG1374" s="41">
        <f t="shared" si="813"/>
        <v>0</v>
      </c>
      <c r="BH1374" s="41">
        <f t="shared" si="814"/>
        <v>1</v>
      </c>
      <c r="BI1374" s="41">
        <f t="shared" si="815"/>
        <v>0</v>
      </c>
      <c r="BJ1374" s="41">
        <f t="shared" si="816"/>
        <v>0</v>
      </c>
      <c r="BK1374" s="41">
        <f t="shared" si="817"/>
        <v>0</v>
      </c>
      <c r="BL1374" s="41">
        <f t="shared" si="818"/>
        <v>1</v>
      </c>
      <c r="BM1374" s="41">
        <f t="shared" si="819"/>
        <v>0</v>
      </c>
      <c r="BN1374" s="41">
        <f t="shared" si="820"/>
        <v>0</v>
      </c>
      <c r="BO1374" s="41">
        <f t="shared" si="821"/>
        <v>0</v>
      </c>
      <c r="BP1374" s="41">
        <f t="shared" si="822"/>
        <v>1</v>
      </c>
      <c r="BQ1374" s="41">
        <f t="shared" si="823"/>
        <v>0</v>
      </c>
      <c r="BR1374" s="41">
        <f t="shared" si="824"/>
        <v>0</v>
      </c>
      <c r="BS1374" s="41">
        <f t="shared" si="825"/>
        <v>0</v>
      </c>
      <c r="BT1374" s="41">
        <f t="shared" si="826"/>
        <v>1</v>
      </c>
      <c r="BU1374" s="41">
        <f t="shared" si="827"/>
        <v>0</v>
      </c>
      <c r="BV1374" s="41">
        <f t="shared" si="828"/>
        <v>0</v>
      </c>
      <c r="BW1374" s="41">
        <f t="shared" si="829"/>
        <v>1</v>
      </c>
      <c r="BX1374" s="41" t="str">
        <f t="shared" si="834"/>
        <v>2016Nurse practitionersManitoba</v>
      </c>
      <c r="BY1374" s="51">
        <f>VLOOKUP(BX1374,'%workplace'!$A$1:$F$393,6,FALSE)</f>
        <v>162</v>
      </c>
      <c r="BZ1374" s="32">
        <f t="shared" si="835"/>
        <v>6.1728395061728392E-3</v>
      </c>
    </row>
    <row r="1375" spans="1:78" s="8" customFormat="1" hidden="1" x14ac:dyDescent="0.2">
      <c r="A1375" s="8" t="str">
        <f t="shared" si="833"/>
        <v>2016Nurse practitionersSaskatchewanAll places of work</v>
      </c>
      <c r="B1375" s="8" t="s">
        <v>5</v>
      </c>
      <c r="C1375" s="8" t="s">
        <v>21</v>
      </c>
      <c r="D1375" s="8" t="s">
        <v>9</v>
      </c>
      <c r="E1375" s="8">
        <v>2016</v>
      </c>
      <c r="F1375" s="8">
        <v>177</v>
      </c>
      <c r="G1375" s="8">
        <v>15</v>
      </c>
      <c r="H1375" s="8">
        <v>0</v>
      </c>
      <c r="I1375" s="8">
        <v>5</v>
      </c>
      <c r="J1375" s="8">
        <v>24</v>
      </c>
      <c r="K1375" s="8">
        <v>23</v>
      </c>
      <c r="L1375" s="8">
        <v>27</v>
      </c>
      <c r="M1375" s="8">
        <v>25</v>
      </c>
      <c r="N1375" s="8">
        <v>30</v>
      </c>
      <c r="O1375" s="8">
        <v>30</v>
      </c>
      <c r="P1375" s="8">
        <v>21</v>
      </c>
      <c r="Q1375" s="8">
        <v>6</v>
      </c>
      <c r="R1375" s="8">
        <v>1</v>
      </c>
      <c r="S1375" s="8">
        <v>0</v>
      </c>
      <c r="T1375" s="8">
        <v>0</v>
      </c>
      <c r="U1375" s="8">
        <v>176</v>
      </c>
      <c r="V1375" s="8">
        <v>9</v>
      </c>
      <c r="W1375" s="8">
        <v>7</v>
      </c>
      <c r="X1375" s="8">
        <v>149</v>
      </c>
      <c r="Y1375" s="8">
        <v>26</v>
      </c>
      <c r="Z1375" s="8">
        <v>17</v>
      </c>
      <c r="AA1375" s="8">
        <v>0</v>
      </c>
      <c r="AB1375" s="8">
        <v>2</v>
      </c>
      <c r="AC1375" s="8">
        <v>12</v>
      </c>
      <c r="AD1375" s="8">
        <v>177</v>
      </c>
      <c r="AE1375" s="8">
        <v>1</v>
      </c>
      <c r="AF1375" s="8">
        <v>1</v>
      </c>
      <c r="AG1375" s="8">
        <v>175</v>
      </c>
      <c r="AH1375" s="8">
        <v>4</v>
      </c>
      <c r="AI1375" s="8">
        <v>0</v>
      </c>
      <c r="AJ1375" s="8">
        <v>103</v>
      </c>
      <c r="AK1375" s="8">
        <v>89</v>
      </c>
      <c r="AL1375" s="8">
        <v>12</v>
      </c>
      <c r="AM1375" s="8">
        <v>0</v>
      </c>
      <c r="AN1375" s="8">
        <v>192</v>
      </c>
      <c r="AO1375" s="41">
        <f t="shared" si="830"/>
        <v>0.921875</v>
      </c>
      <c r="AP1375" s="41">
        <f t="shared" si="831"/>
        <v>7.8125E-2</v>
      </c>
      <c r="AQ1375" s="41">
        <f t="shared" si="832"/>
        <v>0</v>
      </c>
      <c r="AR1375" s="41">
        <f t="shared" si="798"/>
        <v>2.6041666666666668E-2</v>
      </c>
      <c r="AS1375" s="41">
        <f t="shared" si="799"/>
        <v>0.125</v>
      </c>
      <c r="AT1375" s="41">
        <f t="shared" si="800"/>
        <v>0.11979166666666667</v>
      </c>
      <c r="AU1375" s="41">
        <f t="shared" si="801"/>
        <v>0.140625</v>
      </c>
      <c r="AV1375" s="41">
        <f t="shared" si="802"/>
        <v>0.13020833333333334</v>
      </c>
      <c r="AW1375" s="41">
        <f t="shared" si="803"/>
        <v>0.15625</v>
      </c>
      <c r="AX1375" s="41">
        <f t="shared" si="804"/>
        <v>0.15625</v>
      </c>
      <c r="AY1375" s="41">
        <f t="shared" si="805"/>
        <v>0.109375</v>
      </c>
      <c r="AZ1375" s="41">
        <f t="shared" si="806"/>
        <v>3.125E-2</v>
      </c>
      <c r="BA1375" s="41">
        <f t="shared" si="807"/>
        <v>5.208333333333333E-3</v>
      </c>
      <c r="BB1375" s="41">
        <f t="shared" si="808"/>
        <v>0</v>
      </c>
      <c r="BC1375" s="41">
        <f t="shared" si="809"/>
        <v>0</v>
      </c>
      <c r="BD1375" s="41">
        <f t="shared" si="810"/>
        <v>0.91666666666666663</v>
      </c>
      <c r="BE1375" s="41">
        <f t="shared" si="811"/>
        <v>4.6875E-2</v>
      </c>
      <c r="BF1375" s="41">
        <f t="shared" si="812"/>
        <v>3.6458333333333336E-2</v>
      </c>
      <c r="BG1375" s="41">
        <f t="shared" si="813"/>
        <v>0.77604166666666663</v>
      </c>
      <c r="BH1375" s="41">
        <f t="shared" si="814"/>
        <v>0.13541666666666666</v>
      </c>
      <c r="BI1375" s="41">
        <f t="shared" si="815"/>
        <v>8.8541666666666671E-2</v>
      </c>
      <c r="BJ1375" s="41">
        <f t="shared" si="816"/>
        <v>0</v>
      </c>
      <c r="BK1375" s="41">
        <f t="shared" si="817"/>
        <v>1.0416666666666666E-2</v>
      </c>
      <c r="BL1375" s="41">
        <f t="shared" si="818"/>
        <v>6.25E-2</v>
      </c>
      <c r="BM1375" s="41">
        <f t="shared" si="819"/>
        <v>0.921875</v>
      </c>
      <c r="BN1375" s="41">
        <f t="shared" si="820"/>
        <v>5.208333333333333E-3</v>
      </c>
      <c r="BO1375" s="41">
        <f t="shared" si="821"/>
        <v>5.208333333333333E-3</v>
      </c>
      <c r="BP1375" s="41">
        <f t="shared" si="822"/>
        <v>0.91145833333333337</v>
      </c>
      <c r="BQ1375" s="41">
        <f t="shared" si="823"/>
        <v>2.0833333333333332E-2</v>
      </c>
      <c r="BR1375" s="41">
        <f t="shared" si="824"/>
        <v>0</v>
      </c>
      <c r="BS1375" s="41">
        <f t="shared" si="825"/>
        <v>0.53645833333333337</v>
      </c>
      <c r="BT1375" s="41">
        <f t="shared" si="826"/>
        <v>0.46354166666666669</v>
      </c>
      <c r="BU1375" s="41">
        <f t="shared" si="827"/>
        <v>6.25E-2</v>
      </c>
      <c r="BV1375" s="41">
        <f t="shared" si="828"/>
        <v>0</v>
      </c>
      <c r="BW1375" s="41">
        <f t="shared" si="829"/>
        <v>1</v>
      </c>
      <c r="BX1375" s="41" t="str">
        <f t="shared" si="834"/>
        <v>2016Nurse practitionersSaskatchewan</v>
      </c>
      <c r="BY1375" s="51">
        <f>VLOOKUP(BX1375,'%workplace'!$A$1:$F$381,6,FALSE)</f>
        <v>192</v>
      </c>
      <c r="BZ1375" s="32">
        <f t="shared" si="835"/>
        <v>1</v>
      </c>
    </row>
    <row r="1376" spans="1:78" s="8" customFormat="1" hidden="1" x14ac:dyDescent="0.2">
      <c r="A1376" s="8" t="str">
        <f t="shared" si="833"/>
        <v>2016Nurse practitionersSaskatchewanCommunity health</v>
      </c>
      <c r="B1376" s="8" t="s">
        <v>5</v>
      </c>
      <c r="C1376" s="8" t="s">
        <v>21</v>
      </c>
      <c r="D1376" s="8" t="s">
        <v>11</v>
      </c>
      <c r="E1376" s="8">
        <v>2016</v>
      </c>
      <c r="F1376" s="8">
        <v>123</v>
      </c>
      <c r="G1376" s="8">
        <v>10</v>
      </c>
      <c r="H1376" s="8">
        <v>0</v>
      </c>
      <c r="I1376" s="8">
        <v>4</v>
      </c>
      <c r="J1376" s="8">
        <v>19</v>
      </c>
      <c r="K1376" s="8">
        <v>14</v>
      </c>
      <c r="L1376" s="8">
        <v>16</v>
      </c>
      <c r="M1376" s="8">
        <v>19</v>
      </c>
      <c r="N1376" s="8">
        <v>22</v>
      </c>
      <c r="O1376" s="8">
        <v>20</v>
      </c>
      <c r="P1376" s="8">
        <v>13</v>
      </c>
      <c r="Q1376" s="8">
        <v>5</v>
      </c>
      <c r="R1376" s="8">
        <v>1</v>
      </c>
      <c r="S1376" s="8">
        <v>0</v>
      </c>
      <c r="T1376" s="8">
        <v>0</v>
      </c>
      <c r="U1376" s="8">
        <v>126</v>
      </c>
      <c r="V1376" s="8">
        <v>2</v>
      </c>
      <c r="W1376" s="8">
        <v>5</v>
      </c>
      <c r="X1376" s="8">
        <v>107</v>
      </c>
      <c r="Y1376" s="8">
        <v>18</v>
      </c>
      <c r="Z1376" s="8">
        <v>8</v>
      </c>
      <c r="AA1376" s="8">
        <v>0</v>
      </c>
      <c r="AB1376" s="8">
        <v>1</v>
      </c>
      <c r="AC1376" s="8">
        <v>0</v>
      </c>
      <c r="AD1376" s="8">
        <v>131</v>
      </c>
      <c r="AE1376" s="8">
        <v>1</v>
      </c>
      <c r="AF1376" s="8">
        <v>0</v>
      </c>
      <c r="AG1376" s="8">
        <v>133</v>
      </c>
      <c r="AH1376" s="8">
        <v>0</v>
      </c>
      <c r="AI1376" s="8">
        <v>0</v>
      </c>
      <c r="AJ1376" s="8">
        <v>88</v>
      </c>
      <c r="AK1376" s="8">
        <v>45</v>
      </c>
      <c r="AL1376" s="8">
        <v>0</v>
      </c>
      <c r="AM1376" s="8">
        <v>0</v>
      </c>
      <c r="AN1376" s="8">
        <v>133</v>
      </c>
      <c r="AO1376" s="41">
        <f t="shared" si="830"/>
        <v>0.92481203007518797</v>
      </c>
      <c r="AP1376" s="41">
        <f t="shared" si="831"/>
        <v>7.5187969924812026E-2</v>
      </c>
      <c r="AQ1376" s="41">
        <f t="shared" si="832"/>
        <v>0</v>
      </c>
      <c r="AR1376" s="41">
        <f t="shared" si="798"/>
        <v>3.007518796992481E-2</v>
      </c>
      <c r="AS1376" s="41">
        <f t="shared" si="799"/>
        <v>0.14285714285714285</v>
      </c>
      <c r="AT1376" s="41">
        <f t="shared" si="800"/>
        <v>0.10526315789473684</v>
      </c>
      <c r="AU1376" s="41">
        <f t="shared" si="801"/>
        <v>0.12030075187969924</v>
      </c>
      <c r="AV1376" s="41">
        <f t="shared" si="802"/>
        <v>0.14285714285714285</v>
      </c>
      <c r="AW1376" s="41">
        <f t="shared" si="803"/>
        <v>0.16541353383458646</v>
      </c>
      <c r="AX1376" s="41">
        <f t="shared" si="804"/>
        <v>0.15037593984962405</v>
      </c>
      <c r="AY1376" s="41">
        <f t="shared" si="805"/>
        <v>9.7744360902255634E-2</v>
      </c>
      <c r="AZ1376" s="41">
        <f t="shared" si="806"/>
        <v>3.7593984962406013E-2</v>
      </c>
      <c r="BA1376" s="41">
        <f t="shared" si="807"/>
        <v>7.5187969924812026E-3</v>
      </c>
      <c r="BB1376" s="41">
        <f t="shared" si="808"/>
        <v>0</v>
      </c>
      <c r="BC1376" s="41">
        <f t="shared" si="809"/>
        <v>0</v>
      </c>
      <c r="BD1376" s="41">
        <f t="shared" si="810"/>
        <v>0.94736842105263153</v>
      </c>
      <c r="BE1376" s="41">
        <f t="shared" si="811"/>
        <v>1.5037593984962405E-2</v>
      </c>
      <c r="BF1376" s="41">
        <f t="shared" si="812"/>
        <v>3.7593984962406013E-2</v>
      </c>
      <c r="BG1376" s="41">
        <f t="shared" si="813"/>
        <v>0.80451127819548873</v>
      </c>
      <c r="BH1376" s="41">
        <f t="shared" si="814"/>
        <v>0.13533834586466165</v>
      </c>
      <c r="BI1376" s="41">
        <f t="shared" si="815"/>
        <v>6.0150375939849621E-2</v>
      </c>
      <c r="BJ1376" s="41">
        <f t="shared" si="816"/>
        <v>0</v>
      </c>
      <c r="BK1376" s="41">
        <f t="shared" si="817"/>
        <v>7.5187969924812026E-3</v>
      </c>
      <c r="BL1376" s="41">
        <f t="shared" si="818"/>
        <v>0</v>
      </c>
      <c r="BM1376" s="41">
        <f t="shared" si="819"/>
        <v>0.98496240601503759</v>
      </c>
      <c r="BN1376" s="41">
        <f t="shared" si="820"/>
        <v>7.5187969924812026E-3</v>
      </c>
      <c r="BO1376" s="41">
        <f t="shared" si="821"/>
        <v>0</v>
      </c>
      <c r="BP1376" s="41">
        <f t="shared" si="822"/>
        <v>1</v>
      </c>
      <c r="BQ1376" s="41">
        <f t="shared" si="823"/>
        <v>0</v>
      </c>
      <c r="BR1376" s="41">
        <f t="shared" si="824"/>
        <v>0</v>
      </c>
      <c r="BS1376" s="41">
        <f t="shared" si="825"/>
        <v>0.66165413533834583</v>
      </c>
      <c r="BT1376" s="41">
        <f t="shared" si="826"/>
        <v>0.33834586466165412</v>
      </c>
      <c r="BU1376" s="41">
        <f t="shared" si="827"/>
        <v>0</v>
      </c>
      <c r="BV1376" s="41">
        <f t="shared" si="828"/>
        <v>0</v>
      </c>
      <c r="BW1376" s="41">
        <f t="shared" si="829"/>
        <v>1</v>
      </c>
      <c r="BX1376" s="41" t="str">
        <f t="shared" si="834"/>
        <v>2016Nurse practitionersSaskatchewan</v>
      </c>
      <c r="BY1376" s="51">
        <f>VLOOKUP(BX1376,'%workplace'!$A$1:$F$381,6,FALSE)</f>
        <v>192</v>
      </c>
      <c r="BZ1376" s="32">
        <f t="shared" si="835"/>
        <v>0.69270833333333337</v>
      </c>
    </row>
    <row r="1377" spans="1:78" s="8" customFormat="1" hidden="1" x14ac:dyDescent="0.2">
      <c r="A1377" s="8" t="str">
        <f t="shared" si="833"/>
        <v>2016Nurse practitionersSaskatchewanNursing home/long-term care</v>
      </c>
      <c r="B1377" s="8" t="s">
        <v>5</v>
      </c>
      <c r="C1377" s="8" t="s">
        <v>21</v>
      </c>
      <c r="D1377" s="8" t="s">
        <v>12</v>
      </c>
      <c r="E1377" s="8">
        <v>2016</v>
      </c>
      <c r="F1377" s="8">
        <v>6</v>
      </c>
      <c r="G1377" s="8">
        <v>0</v>
      </c>
      <c r="H1377" s="8">
        <v>0</v>
      </c>
      <c r="I1377" s="8">
        <v>0</v>
      </c>
      <c r="J1377" s="8">
        <v>1</v>
      </c>
      <c r="K1377" s="8">
        <v>1</v>
      </c>
      <c r="L1377" s="8">
        <v>1</v>
      </c>
      <c r="M1377" s="8">
        <v>1</v>
      </c>
      <c r="N1377" s="8">
        <v>0</v>
      </c>
      <c r="O1377" s="8">
        <v>1</v>
      </c>
      <c r="P1377" s="8">
        <v>1</v>
      </c>
      <c r="Q1377" s="8">
        <v>0</v>
      </c>
      <c r="R1377" s="8">
        <v>0</v>
      </c>
      <c r="S1377" s="8">
        <v>0</v>
      </c>
      <c r="T1377" s="8">
        <v>0</v>
      </c>
      <c r="U1377" s="8">
        <v>6</v>
      </c>
      <c r="V1377" s="8">
        <v>0</v>
      </c>
      <c r="W1377" s="8">
        <v>0</v>
      </c>
      <c r="X1377" s="8">
        <v>3</v>
      </c>
      <c r="Y1377" s="8">
        <v>2</v>
      </c>
      <c r="Z1377" s="8">
        <v>1</v>
      </c>
      <c r="AA1377" s="8">
        <v>0</v>
      </c>
      <c r="AB1377" s="8">
        <v>1</v>
      </c>
      <c r="AC1377" s="8">
        <v>0</v>
      </c>
      <c r="AD1377" s="8">
        <v>5</v>
      </c>
      <c r="AE1377" s="8">
        <v>0</v>
      </c>
      <c r="AF1377" s="8">
        <v>0</v>
      </c>
      <c r="AG1377" s="8">
        <v>6</v>
      </c>
      <c r="AH1377" s="8">
        <v>0</v>
      </c>
      <c r="AI1377" s="8">
        <v>0</v>
      </c>
      <c r="AJ1377" s="8">
        <v>1</v>
      </c>
      <c r="AK1377" s="8">
        <v>5</v>
      </c>
      <c r="AL1377" s="8">
        <v>0</v>
      </c>
      <c r="AM1377" s="8">
        <v>0</v>
      </c>
      <c r="AN1377" s="8">
        <v>6</v>
      </c>
      <c r="AO1377" s="41">
        <f t="shared" si="830"/>
        <v>1</v>
      </c>
      <c r="AP1377" s="41">
        <f t="shared" si="831"/>
        <v>0</v>
      </c>
      <c r="AQ1377" s="41">
        <f t="shared" si="832"/>
        <v>0</v>
      </c>
      <c r="AR1377" s="41">
        <f t="shared" si="798"/>
        <v>0</v>
      </c>
      <c r="AS1377" s="41">
        <f t="shared" si="799"/>
        <v>0.16666666666666666</v>
      </c>
      <c r="AT1377" s="41">
        <f t="shared" si="800"/>
        <v>0.16666666666666666</v>
      </c>
      <c r="AU1377" s="41">
        <f t="shared" si="801"/>
        <v>0.16666666666666666</v>
      </c>
      <c r="AV1377" s="41">
        <f t="shared" si="802"/>
        <v>0.16666666666666666</v>
      </c>
      <c r="AW1377" s="41">
        <f t="shared" si="803"/>
        <v>0</v>
      </c>
      <c r="AX1377" s="41">
        <f t="shared" si="804"/>
        <v>0.16666666666666666</v>
      </c>
      <c r="AY1377" s="41">
        <f t="shared" si="805"/>
        <v>0.16666666666666666</v>
      </c>
      <c r="AZ1377" s="41">
        <f t="shared" si="806"/>
        <v>0</v>
      </c>
      <c r="BA1377" s="41">
        <f t="shared" si="807"/>
        <v>0</v>
      </c>
      <c r="BB1377" s="41">
        <f t="shared" si="808"/>
        <v>0</v>
      </c>
      <c r="BC1377" s="41">
        <f t="shared" si="809"/>
        <v>0</v>
      </c>
      <c r="BD1377" s="41">
        <f t="shared" si="810"/>
        <v>1</v>
      </c>
      <c r="BE1377" s="41">
        <f t="shared" si="811"/>
        <v>0</v>
      </c>
      <c r="BF1377" s="41">
        <f t="shared" si="812"/>
        <v>0</v>
      </c>
      <c r="BG1377" s="41">
        <f t="shared" si="813"/>
        <v>0.5</v>
      </c>
      <c r="BH1377" s="41">
        <f t="shared" si="814"/>
        <v>0.33333333333333331</v>
      </c>
      <c r="BI1377" s="41">
        <f t="shared" si="815"/>
        <v>0.16666666666666666</v>
      </c>
      <c r="BJ1377" s="41">
        <f t="shared" si="816"/>
        <v>0</v>
      </c>
      <c r="BK1377" s="41">
        <f t="shared" si="817"/>
        <v>0.16666666666666666</v>
      </c>
      <c r="BL1377" s="41">
        <f t="shared" si="818"/>
        <v>0</v>
      </c>
      <c r="BM1377" s="41">
        <f t="shared" si="819"/>
        <v>0.83333333333333337</v>
      </c>
      <c r="BN1377" s="41">
        <f t="shared" si="820"/>
        <v>0</v>
      </c>
      <c r="BO1377" s="41">
        <f t="shared" si="821"/>
        <v>0</v>
      </c>
      <c r="BP1377" s="41">
        <f t="shared" si="822"/>
        <v>1</v>
      </c>
      <c r="BQ1377" s="41">
        <f t="shared" si="823"/>
        <v>0</v>
      </c>
      <c r="BR1377" s="41">
        <f t="shared" si="824"/>
        <v>0</v>
      </c>
      <c r="BS1377" s="41">
        <f t="shared" si="825"/>
        <v>0.16666666666666666</v>
      </c>
      <c r="BT1377" s="41">
        <f t="shared" si="826"/>
        <v>0.83333333333333337</v>
      </c>
      <c r="BU1377" s="41">
        <f t="shared" si="827"/>
        <v>0</v>
      </c>
      <c r="BV1377" s="41">
        <f t="shared" si="828"/>
        <v>0</v>
      </c>
      <c r="BW1377" s="41">
        <f t="shared" si="829"/>
        <v>1</v>
      </c>
      <c r="BX1377" s="41" t="str">
        <f t="shared" si="834"/>
        <v>2016Nurse practitionersSaskatchewan</v>
      </c>
      <c r="BY1377" s="51">
        <f>VLOOKUP(BX1377,'%workplace'!$A$1:$F$381,6,FALSE)</f>
        <v>192</v>
      </c>
      <c r="BZ1377" s="32">
        <f t="shared" si="835"/>
        <v>3.125E-2</v>
      </c>
    </row>
    <row r="1378" spans="1:78" s="8" customFormat="1" hidden="1" x14ac:dyDescent="0.2">
      <c r="A1378" s="8" t="str">
        <f t="shared" si="833"/>
        <v>2016Nurse practitionersSaskatchewanHospital</v>
      </c>
      <c r="B1378" s="8" t="s">
        <v>5</v>
      </c>
      <c r="C1378" s="8" t="s">
        <v>21</v>
      </c>
      <c r="D1378" s="8" t="s">
        <v>10</v>
      </c>
      <c r="E1378" s="8">
        <v>2016</v>
      </c>
      <c r="F1378" s="8">
        <v>19</v>
      </c>
      <c r="G1378" s="8">
        <v>4</v>
      </c>
      <c r="H1378" s="8">
        <v>0</v>
      </c>
      <c r="I1378" s="8">
        <v>0</v>
      </c>
      <c r="J1378" s="8">
        <v>2</v>
      </c>
      <c r="K1378" s="8">
        <v>5</v>
      </c>
      <c r="L1378" s="8">
        <v>5</v>
      </c>
      <c r="M1378" s="8">
        <v>1</v>
      </c>
      <c r="N1378" s="8">
        <v>3</v>
      </c>
      <c r="O1378" s="8">
        <v>2</v>
      </c>
      <c r="P1378" s="8">
        <v>4</v>
      </c>
      <c r="Q1378" s="8">
        <v>1</v>
      </c>
      <c r="R1378" s="8">
        <v>0</v>
      </c>
      <c r="S1378" s="8">
        <v>0</v>
      </c>
      <c r="T1378" s="8">
        <v>0</v>
      </c>
      <c r="U1378" s="8">
        <v>16</v>
      </c>
      <c r="V1378" s="8">
        <v>7</v>
      </c>
      <c r="W1378" s="8">
        <v>0</v>
      </c>
      <c r="X1378" s="8">
        <v>18</v>
      </c>
      <c r="Y1378" s="8">
        <v>2</v>
      </c>
      <c r="Z1378" s="8">
        <v>3</v>
      </c>
      <c r="AA1378" s="8">
        <v>0</v>
      </c>
      <c r="AB1378" s="8">
        <v>0</v>
      </c>
      <c r="AC1378" s="8">
        <v>0</v>
      </c>
      <c r="AD1378" s="8">
        <v>23</v>
      </c>
      <c r="AE1378" s="8">
        <v>0</v>
      </c>
      <c r="AF1378" s="8">
        <v>0</v>
      </c>
      <c r="AG1378" s="8">
        <v>23</v>
      </c>
      <c r="AH1378" s="8">
        <v>0</v>
      </c>
      <c r="AI1378" s="8">
        <v>0</v>
      </c>
      <c r="AJ1378" s="8">
        <v>6</v>
      </c>
      <c r="AK1378" s="8">
        <v>17</v>
      </c>
      <c r="AL1378" s="8">
        <v>0</v>
      </c>
      <c r="AM1378" s="8">
        <v>0</v>
      </c>
      <c r="AN1378" s="8">
        <v>23</v>
      </c>
      <c r="AO1378" s="41">
        <f t="shared" si="830"/>
        <v>0.82608695652173914</v>
      </c>
      <c r="AP1378" s="41">
        <f t="shared" si="831"/>
        <v>0.17391304347826086</v>
      </c>
      <c r="AQ1378" s="41">
        <f t="shared" si="832"/>
        <v>0</v>
      </c>
      <c r="AR1378" s="41">
        <f t="shared" si="798"/>
        <v>0</v>
      </c>
      <c r="AS1378" s="41">
        <f t="shared" si="799"/>
        <v>8.6956521739130432E-2</v>
      </c>
      <c r="AT1378" s="41">
        <f t="shared" si="800"/>
        <v>0.21739130434782608</v>
      </c>
      <c r="AU1378" s="41">
        <f t="shared" si="801"/>
        <v>0.21739130434782608</v>
      </c>
      <c r="AV1378" s="41">
        <f t="shared" si="802"/>
        <v>4.3478260869565216E-2</v>
      </c>
      <c r="AW1378" s="41">
        <f t="shared" si="803"/>
        <v>0.13043478260869565</v>
      </c>
      <c r="AX1378" s="41">
        <f t="shared" si="804"/>
        <v>8.6956521739130432E-2</v>
      </c>
      <c r="AY1378" s="41">
        <f t="shared" si="805"/>
        <v>0.17391304347826086</v>
      </c>
      <c r="AZ1378" s="41">
        <f t="shared" si="806"/>
        <v>4.3478260869565216E-2</v>
      </c>
      <c r="BA1378" s="41">
        <f t="shared" si="807"/>
        <v>0</v>
      </c>
      <c r="BB1378" s="41">
        <f t="shared" si="808"/>
        <v>0</v>
      </c>
      <c r="BC1378" s="41">
        <f t="shared" si="809"/>
        <v>0</v>
      </c>
      <c r="BD1378" s="41">
        <f t="shared" si="810"/>
        <v>0.69565217391304346</v>
      </c>
      <c r="BE1378" s="41">
        <f t="shared" si="811"/>
        <v>0.30434782608695654</v>
      </c>
      <c r="BF1378" s="41">
        <f t="shared" si="812"/>
        <v>0</v>
      </c>
      <c r="BG1378" s="41">
        <f t="shared" si="813"/>
        <v>0.78260869565217395</v>
      </c>
      <c r="BH1378" s="41">
        <f t="shared" si="814"/>
        <v>8.6956521739130432E-2</v>
      </c>
      <c r="BI1378" s="41">
        <f t="shared" si="815"/>
        <v>0.13043478260869565</v>
      </c>
      <c r="BJ1378" s="41">
        <f t="shared" si="816"/>
        <v>0</v>
      </c>
      <c r="BK1378" s="41">
        <f t="shared" si="817"/>
        <v>0</v>
      </c>
      <c r="BL1378" s="41">
        <f t="shared" si="818"/>
        <v>0</v>
      </c>
      <c r="BM1378" s="41">
        <f t="shared" si="819"/>
        <v>1</v>
      </c>
      <c r="BN1378" s="41">
        <f t="shared" si="820"/>
        <v>0</v>
      </c>
      <c r="BO1378" s="41">
        <f t="shared" si="821"/>
        <v>0</v>
      </c>
      <c r="BP1378" s="41">
        <f t="shared" si="822"/>
        <v>1</v>
      </c>
      <c r="BQ1378" s="41">
        <f t="shared" si="823"/>
        <v>0</v>
      </c>
      <c r="BR1378" s="41">
        <f t="shared" si="824"/>
        <v>0</v>
      </c>
      <c r="BS1378" s="41">
        <f t="shared" si="825"/>
        <v>0.2608695652173913</v>
      </c>
      <c r="BT1378" s="41">
        <f t="shared" si="826"/>
        <v>0.73913043478260865</v>
      </c>
      <c r="BU1378" s="41">
        <f t="shared" si="827"/>
        <v>0</v>
      </c>
      <c r="BV1378" s="41">
        <f t="shared" si="828"/>
        <v>0</v>
      </c>
      <c r="BW1378" s="41">
        <f t="shared" si="829"/>
        <v>1</v>
      </c>
      <c r="BX1378" s="41" t="str">
        <f t="shared" si="834"/>
        <v>2016Nurse practitionersSaskatchewan</v>
      </c>
      <c r="BY1378" s="51">
        <f>VLOOKUP(BX1378,'%workplace'!$A$1:$F$381,6,FALSE)</f>
        <v>192</v>
      </c>
      <c r="BZ1378" s="32">
        <f t="shared" si="835"/>
        <v>0.11979166666666667</v>
      </c>
    </row>
    <row r="1379" spans="1:78" s="8" customFormat="1" hidden="1" x14ac:dyDescent="0.2">
      <c r="A1379" s="8" t="str">
        <f t="shared" si="833"/>
        <v>2016Nurse practitionersSaskatchewanOther places of work</v>
      </c>
      <c r="B1379" s="8" t="s">
        <v>5</v>
      </c>
      <c r="C1379" s="8" t="s">
        <v>21</v>
      </c>
      <c r="D1379" s="8" t="s">
        <v>13</v>
      </c>
      <c r="E1379" s="8">
        <v>2016</v>
      </c>
      <c r="F1379" s="8">
        <v>18</v>
      </c>
      <c r="G1379" s="8">
        <v>0</v>
      </c>
      <c r="H1379" s="8">
        <v>0</v>
      </c>
      <c r="I1379" s="8">
        <v>0</v>
      </c>
      <c r="J1379" s="8">
        <v>1</v>
      </c>
      <c r="K1379" s="8">
        <v>3</v>
      </c>
      <c r="L1379" s="8">
        <v>2</v>
      </c>
      <c r="M1379" s="8">
        <v>3</v>
      </c>
      <c r="N1379" s="8">
        <v>3</v>
      </c>
      <c r="O1379" s="8">
        <v>4</v>
      </c>
      <c r="P1379" s="8">
        <v>2</v>
      </c>
      <c r="Q1379" s="8">
        <v>0</v>
      </c>
      <c r="R1379" s="8">
        <v>0</v>
      </c>
      <c r="S1379" s="8">
        <v>0</v>
      </c>
      <c r="T1379" s="8">
        <v>0</v>
      </c>
      <c r="U1379" s="8">
        <v>17</v>
      </c>
      <c r="V1379" s="8">
        <v>0</v>
      </c>
      <c r="W1379" s="8">
        <v>1</v>
      </c>
      <c r="X1379" s="8">
        <v>14</v>
      </c>
      <c r="Y1379" s="8">
        <v>3</v>
      </c>
      <c r="Z1379" s="8">
        <v>1</v>
      </c>
      <c r="AA1379" s="8">
        <v>0</v>
      </c>
      <c r="AB1379" s="8">
        <v>0</v>
      </c>
      <c r="AC1379" s="8">
        <v>0</v>
      </c>
      <c r="AD1379" s="8">
        <v>18</v>
      </c>
      <c r="AE1379" s="8">
        <v>0</v>
      </c>
      <c r="AF1379" s="8">
        <v>1</v>
      </c>
      <c r="AG1379" s="8">
        <v>13</v>
      </c>
      <c r="AH1379" s="8">
        <v>4</v>
      </c>
      <c r="AI1379" s="8">
        <v>0</v>
      </c>
      <c r="AJ1379" s="8">
        <v>5</v>
      </c>
      <c r="AK1379" s="8">
        <v>13</v>
      </c>
      <c r="AL1379" s="8">
        <v>0</v>
      </c>
      <c r="AM1379" s="8">
        <v>0</v>
      </c>
      <c r="AN1379" s="8">
        <v>18</v>
      </c>
      <c r="AO1379" s="41">
        <f t="shared" si="830"/>
        <v>1</v>
      </c>
      <c r="AP1379" s="41">
        <f t="shared" si="831"/>
        <v>0</v>
      </c>
      <c r="AQ1379" s="41">
        <f t="shared" si="832"/>
        <v>0</v>
      </c>
      <c r="AR1379" s="41">
        <f t="shared" si="798"/>
        <v>0</v>
      </c>
      <c r="AS1379" s="41">
        <f t="shared" si="799"/>
        <v>5.5555555555555552E-2</v>
      </c>
      <c r="AT1379" s="41">
        <f t="shared" si="800"/>
        <v>0.16666666666666666</v>
      </c>
      <c r="AU1379" s="41">
        <f t="shared" si="801"/>
        <v>0.1111111111111111</v>
      </c>
      <c r="AV1379" s="41">
        <f t="shared" si="802"/>
        <v>0.16666666666666666</v>
      </c>
      <c r="AW1379" s="41">
        <f t="shared" si="803"/>
        <v>0.16666666666666666</v>
      </c>
      <c r="AX1379" s="41">
        <f t="shared" si="804"/>
        <v>0.22222222222222221</v>
      </c>
      <c r="AY1379" s="41">
        <f t="shared" si="805"/>
        <v>0.1111111111111111</v>
      </c>
      <c r="AZ1379" s="41">
        <f t="shared" si="806"/>
        <v>0</v>
      </c>
      <c r="BA1379" s="41">
        <f t="shared" si="807"/>
        <v>0</v>
      </c>
      <c r="BB1379" s="41">
        <f t="shared" si="808"/>
        <v>0</v>
      </c>
      <c r="BC1379" s="41">
        <f t="shared" si="809"/>
        <v>0</v>
      </c>
      <c r="BD1379" s="41">
        <f t="shared" si="810"/>
        <v>0.94444444444444442</v>
      </c>
      <c r="BE1379" s="41">
        <f t="shared" si="811"/>
        <v>0</v>
      </c>
      <c r="BF1379" s="41">
        <f t="shared" si="812"/>
        <v>5.5555555555555552E-2</v>
      </c>
      <c r="BG1379" s="41">
        <f t="shared" si="813"/>
        <v>0.77777777777777779</v>
      </c>
      <c r="BH1379" s="41">
        <f t="shared" si="814"/>
        <v>0.16666666666666666</v>
      </c>
      <c r="BI1379" s="41">
        <f t="shared" si="815"/>
        <v>5.5555555555555552E-2</v>
      </c>
      <c r="BJ1379" s="41">
        <f t="shared" si="816"/>
        <v>0</v>
      </c>
      <c r="BK1379" s="41">
        <f t="shared" si="817"/>
        <v>0</v>
      </c>
      <c r="BL1379" s="41">
        <f t="shared" si="818"/>
        <v>0</v>
      </c>
      <c r="BM1379" s="41">
        <f t="shared" si="819"/>
        <v>1</v>
      </c>
      <c r="BN1379" s="41">
        <f t="shared" si="820"/>
        <v>0</v>
      </c>
      <c r="BO1379" s="41">
        <f t="shared" si="821"/>
        <v>5.5555555555555552E-2</v>
      </c>
      <c r="BP1379" s="41">
        <f t="shared" si="822"/>
        <v>0.72222222222222221</v>
      </c>
      <c r="BQ1379" s="41">
        <f t="shared" si="823"/>
        <v>0.22222222222222221</v>
      </c>
      <c r="BR1379" s="41">
        <f t="shared" si="824"/>
        <v>0</v>
      </c>
      <c r="BS1379" s="41">
        <f t="shared" si="825"/>
        <v>0.27777777777777779</v>
      </c>
      <c r="BT1379" s="41">
        <f t="shared" si="826"/>
        <v>0.72222222222222221</v>
      </c>
      <c r="BU1379" s="41">
        <f t="shared" si="827"/>
        <v>0</v>
      </c>
      <c r="BV1379" s="41">
        <f t="shared" si="828"/>
        <v>0</v>
      </c>
      <c r="BW1379" s="41">
        <f t="shared" si="829"/>
        <v>1</v>
      </c>
      <c r="BX1379" s="41" t="str">
        <f t="shared" si="834"/>
        <v>2016Nurse practitionersSaskatchewan</v>
      </c>
      <c r="BY1379" s="51">
        <f>VLOOKUP(BX1379,'%workplace'!$A$1:$F$381,6,FALSE)</f>
        <v>192</v>
      </c>
      <c r="BZ1379" s="32">
        <f t="shared" si="835"/>
        <v>9.375E-2</v>
      </c>
    </row>
    <row r="1380" spans="1:78" s="8" customFormat="1" hidden="1" x14ac:dyDescent="0.2">
      <c r="A1380" s="8" t="str">
        <f t="shared" si="833"/>
        <v>2016Nurse practitionersSaskatchewanUnknown places of work</v>
      </c>
      <c r="B1380" s="8" t="s">
        <v>5</v>
      </c>
      <c r="C1380" s="8" t="s">
        <v>21</v>
      </c>
      <c r="D1380" s="8" t="s">
        <v>49</v>
      </c>
      <c r="E1380" s="8">
        <v>2016</v>
      </c>
      <c r="F1380" s="8">
        <v>11</v>
      </c>
      <c r="G1380" s="8">
        <v>1</v>
      </c>
      <c r="H1380" s="8">
        <v>0</v>
      </c>
      <c r="I1380" s="8">
        <v>1</v>
      </c>
      <c r="J1380" s="8">
        <v>1</v>
      </c>
      <c r="K1380" s="8">
        <v>0</v>
      </c>
      <c r="L1380" s="8">
        <v>3</v>
      </c>
      <c r="M1380" s="8">
        <v>1</v>
      </c>
      <c r="N1380" s="8">
        <v>2</v>
      </c>
      <c r="O1380" s="8">
        <v>3</v>
      </c>
      <c r="P1380" s="8">
        <v>1</v>
      </c>
      <c r="Q1380" s="8">
        <v>0</v>
      </c>
      <c r="R1380" s="8">
        <v>0</v>
      </c>
      <c r="S1380" s="8">
        <v>0</v>
      </c>
      <c r="T1380" s="8">
        <v>0</v>
      </c>
      <c r="U1380" s="8">
        <v>11</v>
      </c>
      <c r="V1380" s="8">
        <v>0</v>
      </c>
      <c r="W1380" s="8">
        <v>1</v>
      </c>
      <c r="X1380" s="8">
        <v>7</v>
      </c>
      <c r="Y1380" s="8">
        <v>1</v>
      </c>
      <c r="Z1380" s="8">
        <v>4</v>
      </c>
      <c r="AA1380" s="8">
        <v>0</v>
      </c>
      <c r="AB1380" s="8">
        <v>0</v>
      </c>
      <c r="AC1380" s="8">
        <v>12</v>
      </c>
      <c r="AD1380" s="8">
        <v>0</v>
      </c>
      <c r="AE1380" s="8">
        <v>0</v>
      </c>
      <c r="AF1380" s="8">
        <v>0</v>
      </c>
      <c r="AG1380" s="8">
        <v>0</v>
      </c>
      <c r="AH1380" s="8">
        <v>0</v>
      </c>
      <c r="AI1380" s="8">
        <v>0</v>
      </c>
      <c r="AJ1380" s="8">
        <v>3</v>
      </c>
      <c r="AK1380" s="8">
        <v>9</v>
      </c>
      <c r="AL1380" s="8">
        <v>12</v>
      </c>
      <c r="AM1380" s="8">
        <v>0</v>
      </c>
      <c r="AN1380" s="8">
        <v>12</v>
      </c>
      <c r="AO1380" s="41">
        <f t="shared" si="830"/>
        <v>0.91666666666666663</v>
      </c>
      <c r="AP1380" s="41">
        <f t="shared" si="831"/>
        <v>8.3333333333333329E-2</v>
      </c>
      <c r="AQ1380" s="41">
        <f t="shared" si="832"/>
        <v>0</v>
      </c>
      <c r="AR1380" s="41">
        <f t="shared" si="798"/>
        <v>8.3333333333333329E-2</v>
      </c>
      <c r="AS1380" s="41">
        <f t="shared" si="799"/>
        <v>8.3333333333333329E-2</v>
      </c>
      <c r="AT1380" s="41">
        <f t="shared" si="800"/>
        <v>0</v>
      </c>
      <c r="AU1380" s="41">
        <f t="shared" si="801"/>
        <v>0.25</v>
      </c>
      <c r="AV1380" s="41">
        <f t="shared" si="802"/>
        <v>8.3333333333333329E-2</v>
      </c>
      <c r="AW1380" s="41">
        <f t="shared" si="803"/>
        <v>0.16666666666666666</v>
      </c>
      <c r="AX1380" s="41">
        <f t="shared" si="804"/>
        <v>0.25</v>
      </c>
      <c r="AY1380" s="41">
        <f t="shared" si="805"/>
        <v>8.3333333333333329E-2</v>
      </c>
      <c r="AZ1380" s="41">
        <f t="shared" si="806"/>
        <v>0</v>
      </c>
      <c r="BA1380" s="41">
        <f t="shared" si="807"/>
        <v>0</v>
      </c>
      <c r="BB1380" s="41">
        <f t="shared" si="808"/>
        <v>0</v>
      </c>
      <c r="BC1380" s="41">
        <f t="shared" si="809"/>
        <v>0</v>
      </c>
      <c r="BD1380" s="41">
        <f t="shared" si="810"/>
        <v>0.91666666666666663</v>
      </c>
      <c r="BE1380" s="41">
        <f t="shared" si="811"/>
        <v>0</v>
      </c>
      <c r="BF1380" s="41">
        <f t="shared" si="812"/>
        <v>8.3333333333333329E-2</v>
      </c>
      <c r="BG1380" s="41">
        <f t="shared" si="813"/>
        <v>0.58333333333333337</v>
      </c>
      <c r="BH1380" s="41">
        <f t="shared" si="814"/>
        <v>8.3333333333333329E-2</v>
      </c>
      <c r="BI1380" s="41">
        <f t="shared" si="815"/>
        <v>0.33333333333333331</v>
      </c>
      <c r="BJ1380" s="41">
        <f t="shared" si="816"/>
        <v>0</v>
      </c>
      <c r="BK1380" s="41">
        <f t="shared" si="817"/>
        <v>0</v>
      </c>
      <c r="BL1380" s="41">
        <f t="shared" si="818"/>
        <v>1</v>
      </c>
      <c r="BM1380" s="41">
        <f t="shared" si="819"/>
        <v>0</v>
      </c>
      <c r="BN1380" s="41">
        <f t="shared" si="820"/>
        <v>0</v>
      </c>
      <c r="BO1380" s="41">
        <f t="shared" si="821"/>
        <v>0</v>
      </c>
      <c r="BP1380" s="41">
        <f t="shared" si="822"/>
        <v>0</v>
      </c>
      <c r="BQ1380" s="41">
        <f t="shared" si="823"/>
        <v>0</v>
      </c>
      <c r="BR1380" s="41">
        <f t="shared" si="824"/>
        <v>0</v>
      </c>
      <c r="BS1380" s="41">
        <f t="shared" si="825"/>
        <v>0.25</v>
      </c>
      <c r="BT1380" s="41">
        <f t="shared" si="826"/>
        <v>0.75</v>
      </c>
      <c r="BU1380" s="41">
        <f t="shared" si="827"/>
        <v>1</v>
      </c>
      <c r="BV1380" s="41">
        <f t="shared" si="828"/>
        <v>0</v>
      </c>
      <c r="BW1380" s="41">
        <f t="shared" si="829"/>
        <v>1</v>
      </c>
      <c r="BX1380" s="41" t="str">
        <f t="shared" si="834"/>
        <v>2016Nurse practitionersSaskatchewan</v>
      </c>
      <c r="BY1380" s="51">
        <f>VLOOKUP(BX1380,'%workplace'!$A$1:$F$381,6,FALSE)</f>
        <v>192</v>
      </c>
      <c r="BZ1380" s="32">
        <f t="shared" si="835"/>
        <v>6.25E-2</v>
      </c>
    </row>
    <row r="1381" spans="1:78" s="8" customFormat="1" hidden="1" x14ac:dyDescent="0.2">
      <c r="A1381" s="8" t="str">
        <f t="shared" si="833"/>
        <v>2016Nurse practitionersAlbertaAll places of work</v>
      </c>
      <c r="B1381" s="8" t="s">
        <v>5</v>
      </c>
      <c r="C1381" s="8" t="s">
        <v>22</v>
      </c>
      <c r="D1381" s="8" t="s">
        <v>9</v>
      </c>
      <c r="E1381" s="8">
        <v>2016</v>
      </c>
      <c r="F1381" s="8">
        <v>388</v>
      </c>
      <c r="G1381" s="8">
        <v>39</v>
      </c>
      <c r="H1381" s="8">
        <v>0</v>
      </c>
      <c r="I1381" s="8">
        <v>5</v>
      </c>
      <c r="J1381" s="8">
        <v>63</v>
      </c>
      <c r="K1381" s="8">
        <v>77</v>
      </c>
      <c r="L1381" s="8">
        <v>69</v>
      </c>
      <c r="M1381" s="8">
        <v>68</v>
      </c>
      <c r="N1381" s="8">
        <v>66</v>
      </c>
      <c r="O1381" s="8">
        <v>38</v>
      </c>
      <c r="P1381" s="8">
        <v>33</v>
      </c>
      <c r="Q1381" s="8">
        <v>7</v>
      </c>
      <c r="R1381" s="8">
        <v>1</v>
      </c>
      <c r="S1381" s="8">
        <v>0</v>
      </c>
      <c r="T1381" s="8">
        <v>0</v>
      </c>
      <c r="U1381" s="8">
        <v>415</v>
      </c>
      <c r="V1381" s="8">
        <v>11</v>
      </c>
      <c r="W1381" s="8">
        <v>1</v>
      </c>
      <c r="X1381" s="8">
        <v>265</v>
      </c>
      <c r="Y1381" s="8">
        <v>99</v>
      </c>
      <c r="Z1381" s="8">
        <v>3</v>
      </c>
      <c r="AA1381" s="8">
        <v>60</v>
      </c>
      <c r="AB1381" s="8">
        <v>2</v>
      </c>
      <c r="AC1381" s="8">
        <v>3</v>
      </c>
      <c r="AD1381" s="8">
        <v>406</v>
      </c>
      <c r="AE1381" s="8">
        <v>16</v>
      </c>
      <c r="AF1381" s="8">
        <v>7</v>
      </c>
      <c r="AG1381" s="8">
        <v>398</v>
      </c>
      <c r="AH1381" s="8">
        <v>8</v>
      </c>
      <c r="AI1381" s="8">
        <v>1</v>
      </c>
      <c r="AJ1381" s="8">
        <v>26</v>
      </c>
      <c r="AK1381" s="8">
        <v>401</v>
      </c>
      <c r="AL1381" s="8">
        <v>13</v>
      </c>
      <c r="AM1381" s="8">
        <v>0</v>
      </c>
      <c r="AN1381" s="8">
        <v>427</v>
      </c>
      <c r="AO1381" s="41">
        <f t="shared" si="830"/>
        <v>0.90866510538641687</v>
      </c>
      <c r="AP1381" s="41">
        <f t="shared" si="831"/>
        <v>9.1334894613583142E-2</v>
      </c>
      <c r="AQ1381" s="41">
        <f t="shared" si="832"/>
        <v>0</v>
      </c>
      <c r="AR1381" s="41">
        <f t="shared" si="798"/>
        <v>1.1709601873536301E-2</v>
      </c>
      <c r="AS1381" s="41">
        <f t="shared" si="799"/>
        <v>0.14754098360655737</v>
      </c>
      <c r="AT1381" s="41">
        <f t="shared" si="800"/>
        <v>0.18032786885245902</v>
      </c>
      <c r="AU1381" s="41">
        <f t="shared" si="801"/>
        <v>0.16159250585480095</v>
      </c>
      <c r="AV1381" s="41">
        <f t="shared" si="802"/>
        <v>0.15925058548009369</v>
      </c>
      <c r="AW1381" s="41">
        <f t="shared" si="803"/>
        <v>0.15456674473067916</v>
      </c>
      <c r="AX1381" s="41">
        <f t="shared" si="804"/>
        <v>8.899297423887588E-2</v>
      </c>
      <c r="AY1381" s="41">
        <f t="shared" si="805"/>
        <v>7.7283372365339581E-2</v>
      </c>
      <c r="AZ1381" s="41">
        <f t="shared" si="806"/>
        <v>1.6393442622950821E-2</v>
      </c>
      <c r="BA1381" s="41">
        <f t="shared" si="807"/>
        <v>2.34192037470726E-3</v>
      </c>
      <c r="BB1381" s="41">
        <f t="shared" si="808"/>
        <v>0</v>
      </c>
      <c r="BC1381" s="41">
        <f t="shared" si="809"/>
        <v>0</v>
      </c>
      <c r="BD1381" s="41">
        <f t="shared" si="810"/>
        <v>0.97189695550351285</v>
      </c>
      <c r="BE1381" s="41">
        <f t="shared" si="811"/>
        <v>2.576112412177986E-2</v>
      </c>
      <c r="BF1381" s="41">
        <f t="shared" si="812"/>
        <v>2.34192037470726E-3</v>
      </c>
      <c r="BG1381" s="41">
        <f t="shared" si="813"/>
        <v>0.62060889929742391</v>
      </c>
      <c r="BH1381" s="41">
        <f t="shared" si="814"/>
        <v>0.23185011709601874</v>
      </c>
      <c r="BI1381" s="41">
        <f t="shared" si="815"/>
        <v>7.0257611241217799E-3</v>
      </c>
      <c r="BJ1381" s="41">
        <f t="shared" si="816"/>
        <v>0.14051522248243559</v>
      </c>
      <c r="BK1381" s="41">
        <f t="shared" si="817"/>
        <v>4.6838407494145199E-3</v>
      </c>
      <c r="BL1381" s="41">
        <f t="shared" si="818"/>
        <v>7.0257611241217799E-3</v>
      </c>
      <c r="BM1381" s="41">
        <f t="shared" si="819"/>
        <v>0.95081967213114749</v>
      </c>
      <c r="BN1381" s="41">
        <f t="shared" si="820"/>
        <v>3.7470725995316159E-2</v>
      </c>
      <c r="BO1381" s="41">
        <f t="shared" si="821"/>
        <v>1.6393442622950821E-2</v>
      </c>
      <c r="BP1381" s="41">
        <f t="shared" si="822"/>
        <v>0.9320843091334895</v>
      </c>
      <c r="BQ1381" s="41">
        <f t="shared" si="823"/>
        <v>1.873536299765808E-2</v>
      </c>
      <c r="BR1381" s="41">
        <f t="shared" si="824"/>
        <v>2.34192037470726E-3</v>
      </c>
      <c r="BS1381" s="41">
        <f t="shared" si="825"/>
        <v>6.0889929742388757E-2</v>
      </c>
      <c r="BT1381" s="41">
        <f t="shared" si="826"/>
        <v>0.93911007025761128</v>
      </c>
      <c r="BU1381" s="41">
        <f t="shared" si="827"/>
        <v>3.0444964871194378E-2</v>
      </c>
      <c r="BV1381" s="41">
        <f t="shared" si="828"/>
        <v>0</v>
      </c>
      <c r="BW1381" s="41">
        <f t="shared" si="829"/>
        <v>1</v>
      </c>
      <c r="BX1381" s="41" t="str">
        <f t="shared" si="834"/>
        <v>2016Nurse practitionersAlberta</v>
      </c>
      <c r="BY1381" s="51">
        <f>VLOOKUP(BX1381,'%workplace'!$A$1:$F$381,6,FALSE)</f>
        <v>427</v>
      </c>
      <c r="BZ1381" s="32">
        <f t="shared" si="835"/>
        <v>1</v>
      </c>
    </row>
    <row r="1382" spans="1:78" s="8" customFormat="1" hidden="1" x14ac:dyDescent="0.2">
      <c r="A1382" s="8" t="str">
        <f t="shared" si="833"/>
        <v>2016Nurse practitionersAlbertaCommunity health</v>
      </c>
      <c r="B1382" s="8" t="s">
        <v>5</v>
      </c>
      <c r="C1382" s="8" t="s">
        <v>22</v>
      </c>
      <c r="D1382" s="8" t="s">
        <v>11</v>
      </c>
      <c r="E1382" s="8">
        <v>2016</v>
      </c>
      <c r="F1382" s="8">
        <v>93</v>
      </c>
      <c r="G1382" s="8">
        <v>8</v>
      </c>
      <c r="H1382" s="8">
        <v>0</v>
      </c>
      <c r="I1382" s="8">
        <v>3</v>
      </c>
      <c r="J1382" s="8">
        <v>13</v>
      </c>
      <c r="K1382" s="8">
        <v>22</v>
      </c>
      <c r="L1382" s="8">
        <v>10</v>
      </c>
      <c r="M1382" s="8">
        <v>16</v>
      </c>
      <c r="N1382" s="8">
        <v>16</v>
      </c>
      <c r="O1382" s="8">
        <v>5</v>
      </c>
      <c r="P1382" s="8">
        <v>10</v>
      </c>
      <c r="Q1382" s="8">
        <v>5</v>
      </c>
      <c r="R1382" s="8">
        <v>1</v>
      </c>
      <c r="S1382" s="8">
        <v>0</v>
      </c>
      <c r="T1382" s="8">
        <v>0</v>
      </c>
      <c r="U1382" s="8">
        <v>99</v>
      </c>
      <c r="V1382" s="8">
        <v>2</v>
      </c>
      <c r="W1382" s="8">
        <v>0</v>
      </c>
      <c r="X1382" s="8">
        <v>55</v>
      </c>
      <c r="Y1382" s="8">
        <v>38</v>
      </c>
      <c r="Z1382" s="8">
        <v>2</v>
      </c>
      <c r="AA1382" s="8">
        <v>6</v>
      </c>
      <c r="AB1382" s="8">
        <v>0</v>
      </c>
      <c r="AC1382" s="8">
        <v>1</v>
      </c>
      <c r="AD1382" s="8">
        <v>98</v>
      </c>
      <c r="AE1382" s="8">
        <v>2</v>
      </c>
      <c r="AF1382" s="8">
        <v>2</v>
      </c>
      <c r="AG1382" s="8">
        <v>97</v>
      </c>
      <c r="AH1382" s="8">
        <v>0</v>
      </c>
      <c r="AI1382" s="8">
        <v>0</v>
      </c>
      <c r="AJ1382" s="8">
        <v>20</v>
      </c>
      <c r="AK1382" s="8">
        <v>81</v>
      </c>
      <c r="AL1382" s="8">
        <v>2</v>
      </c>
      <c r="AM1382" s="8">
        <v>0</v>
      </c>
      <c r="AN1382" s="8">
        <v>101</v>
      </c>
      <c r="AO1382" s="41">
        <f t="shared" si="830"/>
        <v>0.92079207920792083</v>
      </c>
      <c r="AP1382" s="41">
        <f t="shared" si="831"/>
        <v>7.9207920792079209E-2</v>
      </c>
      <c r="AQ1382" s="41">
        <f t="shared" si="832"/>
        <v>0</v>
      </c>
      <c r="AR1382" s="41">
        <f t="shared" si="798"/>
        <v>2.9702970297029702E-2</v>
      </c>
      <c r="AS1382" s="41">
        <f t="shared" si="799"/>
        <v>0.12871287128712872</v>
      </c>
      <c r="AT1382" s="41">
        <f t="shared" si="800"/>
        <v>0.21782178217821782</v>
      </c>
      <c r="AU1382" s="41">
        <f t="shared" si="801"/>
        <v>9.9009900990099015E-2</v>
      </c>
      <c r="AV1382" s="41">
        <f t="shared" si="802"/>
        <v>0.15841584158415842</v>
      </c>
      <c r="AW1382" s="41">
        <f t="shared" si="803"/>
        <v>0.15841584158415842</v>
      </c>
      <c r="AX1382" s="41">
        <f t="shared" si="804"/>
        <v>4.9504950495049507E-2</v>
      </c>
      <c r="AY1382" s="41">
        <f t="shared" si="805"/>
        <v>9.9009900990099015E-2</v>
      </c>
      <c r="AZ1382" s="41">
        <f t="shared" si="806"/>
        <v>4.9504950495049507E-2</v>
      </c>
      <c r="BA1382" s="41">
        <f t="shared" si="807"/>
        <v>9.9009900990099011E-3</v>
      </c>
      <c r="BB1382" s="41">
        <f t="shared" si="808"/>
        <v>0</v>
      </c>
      <c r="BC1382" s="41">
        <f t="shared" si="809"/>
        <v>0</v>
      </c>
      <c r="BD1382" s="41">
        <f t="shared" si="810"/>
        <v>0.98019801980198018</v>
      </c>
      <c r="BE1382" s="41">
        <f t="shared" si="811"/>
        <v>1.9801980198019802E-2</v>
      </c>
      <c r="BF1382" s="41">
        <f t="shared" si="812"/>
        <v>0</v>
      </c>
      <c r="BG1382" s="41">
        <f t="shared" si="813"/>
        <v>0.54455445544554459</v>
      </c>
      <c r="BH1382" s="41">
        <f t="shared" si="814"/>
        <v>0.37623762376237624</v>
      </c>
      <c r="BI1382" s="41">
        <f t="shared" si="815"/>
        <v>1.9801980198019802E-2</v>
      </c>
      <c r="BJ1382" s="41">
        <f t="shared" si="816"/>
        <v>5.9405940594059403E-2</v>
      </c>
      <c r="BK1382" s="41">
        <f t="shared" si="817"/>
        <v>0</v>
      </c>
      <c r="BL1382" s="41">
        <f t="shared" si="818"/>
        <v>9.9009900990099011E-3</v>
      </c>
      <c r="BM1382" s="41">
        <f t="shared" si="819"/>
        <v>0.97029702970297027</v>
      </c>
      <c r="BN1382" s="41">
        <f t="shared" si="820"/>
        <v>1.9801980198019802E-2</v>
      </c>
      <c r="BO1382" s="41">
        <f t="shared" si="821"/>
        <v>1.9801980198019802E-2</v>
      </c>
      <c r="BP1382" s="41">
        <f t="shared" si="822"/>
        <v>0.96039603960396036</v>
      </c>
      <c r="BQ1382" s="41">
        <f t="shared" si="823"/>
        <v>0</v>
      </c>
      <c r="BR1382" s="41">
        <f t="shared" si="824"/>
        <v>0</v>
      </c>
      <c r="BS1382" s="41">
        <f t="shared" si="825"/>
        <v>0.19801980198019803</v>
      </c>
      <c r="BT1382" s="41">
        <f t="shared" si="826"/>
        <v>0.80198019801980203</v>
      </c>
      <c r="BU1382" s="41">
        <f t="shared" si="827"/>
        <v>1.9801980198019802E-2</v>
      </c>
      <c r="BV1382" s="41">
        <f t="shared" si="828"/>
        <v>0</v>
      </c>
      <c r="BW1382" s="41">
        <f t="shared" si="829"/>
        <v>1</v>
      </c>
      <c r="BX1382" s="41" t="str">
        <f t="shared" si="834"/>
        <v>2016Nurse practitionersAlberta</v>
      </c>
      <c r="BY1382" s="51">
        <f>VLOOKUP(BX1382,'%workplace'!$A$1:$F$381,6,FALSE)</f>
        <v>427</v>
      </c>
      <c r="BZ1382" s="32">
        <f t="shared" si="835"/>
        <v>0.23653395784543327</v>
      </c>
    </row>
    <row r="1383" spans="1:78" s="8" customFormat="1" hidden="1" x14ac:dyDescent="0.2">
      <c r="A1383" s="8" t="str">
        <f t="shared" si="833"/>
        <v>2016Nurse practitionersAlbertaNursing home/long-term care</v>
      </c>
      <c r="B1383" s="8" t="s">
        <v>5</v>
      </c>
      <c r="C1383" s="8" t="s">
        <v>22</v>
      </c>
      <c r="D1383" s="8" t="s">
        <v>12</v>
      </c>
      <c r="E1383" s="8">
        <v>2016</v>
      </c>
      <c r="F1383" s="8">
        <v>17</v>
      </c>
      <c r="G1383" s="8">
        <v>0</v>
      </c>
      <c r="H1383" s="8">
        <v>0</v>
      </c>
      <c r="I1383" s="8">
        <v>0</v>
      </c>
      <c r="J1383" s="8">
        <v>4</v>
      </c>
      <c r="K1383" s="8">
        <v>0</v>
      </c>
      <c r="L1383" s="8">
        <v>4</v>
      </c>
      <c r="M1383" s="8">
        <v>3</v>
      </c>
      <c r="N1383" s="8">
        <v>4</v>
      </c>
      <c r="O1383" s="8">
        <v>1</v>
      </c>
      <c r="P1383" s="8">
        <v>1</v>
      </c>
      <c r="Q1383" s="8">
        <v>0</v>
      </c>
      <c r="R1383" s="8">
        <v>0</v>
      </c>
      <c r="S1383" s="8">
        <v>0</v>
      </c>
      <c r="T1383" s="8">
        <v>0</v>
      </c>
      <c r="U1383" s="8">
        <v>16</v>
      </c>
      <c r="V1383" s="8">
        <v>0</v>
      </c>
      <c r="W1383" s="8">
        <v>1</v>
      </c>
      <c r="X1383" s="8">
        <v>14</v>
      </c>
      <c r="Y1383" s="8">
        <v>2</v>
      </c>
      <c r="Z1383" s="8">
        <v>0</v>
      </c>
      <c r="AA1383" s="8">
        <v>1</v>
      </c>
      <c r="AB1383" s="8">
        <v>0</v>
      </c>
      <c r="AC1383" s="8">
        <v>0</v>
      </c>
      <c r="AD1383" s="8">
        <v>16</v>
      </c>
      <c r="AE1383" s="8">
        <v>1</v>
      </c>
      <c r="AF1383" s="8">
        <v>0</v>
      </c>
      <c r="AG1383" s="8">
        <v>17</v>
      </c>
      <c r="AH1383" s="8">
        <v>0</v>
      </c>
      <c r="AI1383" s="8">
        <v>0</v>
      </c>
      <c r="AJ1383" s="8">
        <v>0</v>
      </c>
      <c r="AK1383" s="8">
        <v>17</v>
      </c>
      <c r="AL1383" s="8">
        <v>0</v>
      </c>
      <c r="AM1383" s="8">
        <v>0</v>
      </c>
      <c r="AN1383" s="8">
        <v>17</v>
      </c>
      <c r="AO1383" s="41">
        <f t="shared" si="830"/>
        <v>1</v>
      </c>
      <c r="AP1383" s="41">
        <f t="shared" si="831"/>
        <v>0</v>
      </c>
      <c r="AQ1383" s="41">
        <f t="shared" si="832"/>
        <v>0</v>
      </c>
      <c r="AR1383" s="41">
        <f t="shared" si="798"/>
        <v>0</v>
      </c>
      <c r="AS1383" s="41">
        <f t="shared" si="799"/>
        <v>0.23529411764705882</v>
      </c>
      <c r="AT1383" s="41">
        <f t="shared" si="800"/>
        <v>0</v>
      </c>
      <c r="AU1383" s="41">
        <f t="shared" si="801"/>
        <v>0.23529411764705882</v>
      </c>
      <c r="AV1383" s="41">
        <f t="shared" si="802"/>
        <v>0.17647058823529413</v>
      </c>
      <c r="AW1383" s="41">
        <f t="shared" si="803"/>
        <v>0.23529411764705882</v>
      </c>
      <c r="AX1383" s="41">
        <f t="shared" si="804"/>
        <v>5.8823529411764705E-2</v>
      </c>
      <c r="AY1383" s="41">
        <f t="shared" si="805"/>
        <v>5.8823529411764705E-2</v>
      </c>
      <c r="AZ1383" s="41">
        <f t="shared" si="806"/>
        <v>0</v>
      </c>
      <c r="BA1383" s="41">
        <f t="shared" si="807"/>
        <v>0</v>
      </c>
      <c r="BB1383" s="41">
        <f t="shared" si="808"/>
        <v>0</v>
      </c>
      <c r="BC1383" s="41">
        <f t="shared" si="809"/>
        <v>0</v>
      </c>
      <c r="BD1383" s="41">
        <f t="shared" si="810"/>
        <v>0.94117647058823528</v>
      </c>
      <c r="BE1383" s="41">
        <f t="shared" si="811"/>
        <v>0</v>
      </c>
      <c r="BF1383" s="41">
        <f t="shared" si="812"/>
        <v>5.8823529411764705E-2</v>
      </c>
      <c r="BG1383" s="41">
        <f t="shared" si="813"/>
        <v>0.82352941176470584</v>
      </c>
      <c r="BH1383" s="41">
        <f t="shared" si="814"/>
        <v>0.11764705882352941</v>
      </c>
      <c r="BI1383" s="41">
        <f t="shared" si="815"/>
        <v>0</v>
      </c>
      <c r="BJ1383" s="41">
        <f t="shared" si="816"/>
        <v>5.8823529411764705E-2</v>
      </c>
      <c r="BK1383" s="41">
        <f t="shared" si="817"/>
        <v>0</v>
      </c>
      <c r="BL1383" s="41">
        <f t="shared" si="818"/>
        <v>0</v>
      </c>
      <c r="BM1383" s="41">
        <f t="shared" si="819"/>
        <v>0.94117647058823528</v>
      </c>
      <c r="BN1383" s="41">
        <f t="shared" si="820"/>
        <v>5.8823529411764705E-2</v>
      </c>
      <c r="BO1383" s="41">
        <f t="shared" si="821"/>
        <v>0</v>
      </c>
      <c r="BP1383" s="41">
        <f t="shared" si="822"/>
        <v>1</v>
      </c>
      <c r="BQ1383" s="41">
        <f t="shared" si="823"/>
        <v>0</v>
      </c>
      <c r="BR1383" s="41">
        <f t="shared" si="824"/>
        <v>0</v>
      </c>
      <c r="BS1383" s="41">
        <f t="shared" si="825"/>
        <v>0</v>
      </c>
      <c r="BT1383" s="41">
        <f t="shared" si="826"/>
        <v>1</v>
      </c>
      <c r="BU1383" s="41">
        <f t="shared" si="827"/>
        <v>0</v>
      </c>
      <c r="BV1383" s="41">
        <f t="shared" si="828"/>
        <v>0</v>
      </c>
      <c r="BW1383" s="41">
        <f t="shared" si="829"/>
        <v>1</v>
      </c>
      <c r="BX1383" s="41" t="str">
        <f t="shared" si="834"/>
        <v>2016Nurse practitionersAlberta</v>
      </c>
      <c r="BY1383" s="51">
        <f>VLOOKUP(BX1383,'%workplace'!$A$1:$F$381,6,FALSE)</f>
        <v>427</v>
      </c>
      <c r="BZ1383" s="32">
        <f t="shared" si="835"/>
        <v>3.9812646370023422E-2</v>
      </c>
    </row>
    <row r="1384" spans="1:78" s="8" customFormat="1" hidden="1" x14ac:dyDescent="0.2">
      <c r="A1384" s="8" t="str">
        <f t="shared" si="833"/>
        <v>2016Nurse practitionersAlbertaHospital</v>
      </c>
      <c r="B1384" s="8" t="s">
        <v>5</v>
      </c>
      <c r="C1384" s="8" t="s">
        <v>22</v>
      </c>
      <c r="D1384" s="8" t="s">
        <v>10</v>
      </c>
      <c r="E1384" s="8">
        <v>2016</v>
      </c>
      <c r="F1384" s="8">
        <v>208</v>
      </c>
      <c r="G1384" s="8">
        <v>20</v>
      </c>
      <c r="H1384" s="8">
        <v>0</v>
      </c>
      <c r="I1384" s="8">
        <v>1</v>
      </c>
      <c r="J1384" s="8">
        <v>35</v>
      </c>
      <c r="K1384" s="8">
        <v>47</v>
      </c>
      <c r="L1384" s="8">
        <v>39</v>
      </c>
      <c r="M1384" s="8">
        <v>32</v>
      </c>
      <c r="N1384" s="8">
        <v>33</v>
      </c>
      <c r="O1384" s="8">
        <v>28</v>
      </c>
      <c r="P1384" s="8">
        <v>11</v>
      </c>
      <c r="Q1384" s="8">
        <v>2</v>
      </c>
      <c r="R1384" s="8">
        <v>0</v>
      </c>
      <c r="S1384" s="8">
        <v>0</v>
      </c>
      <c r="T1384" s="8">
        <v>0</v>
      </c>
      <c r="U1384" s="8">
        <v>223</v>
      </c>
      <c r="V1384" s="8">
        <v>5</v>
      </c>
      <c r="W1384" s="8">
        <v>0</v>
      </c>
      <c r="X1384" s="8">
        <v>144</v>
      </c>
      <c r="Y1384" s="8">
        <v>37</v>
      </c>
      <c r="Z1384" s="8">
        <v>1</v>
      </c>
      <c r="AA1384" s="8">
        <v>46</v>
      </c>
      <c r="AB1384" s="8">
        <v>1</v>
      </c>
      <c r="AC1384" s="8">
        <v>0</v>
      </c>
      <c r="AD1384" s="8">
        <v>214</v>
      </c>
      <c r="AE1384" s="8">
        <v>13</v>
      </c>
      <c r="AF1384" s="8">
        <v>1</v>
      </c>
      <c r="AG1384" s="8">
        <v>219</v>
      </c>
      <c r="AH1384" s="8">
        <v>1</v>
      </c>
      <c r="AI1384" s="8">
        <v>0</v>
      </c>
      <c r="AJ1384" s="8">
        <v>1</v>
      </c>
      <c r="AK1384" s="8">
        <v>227</v>
      </c>
      <c r="AL1384" s="8">
        <v>7</v>
      </c>
      <c r="AM1384" s="8">
        <v>0</v>
      </c>
      <c r="AN1384" s="8">
        <v>228</v>
      </c>
      <c r="AO1384" s="41">
        <f t="shared" si="830"/>
        <v>0.91228070175438591</v>
      </c>
      <c r="AP1384" s="41">
        <f t="shared" si="831"/>
        <v>8.771929824561403E-2</v>
      </c>
      <c r="AQ1384" s="41">
        <f t="shared" si="832"/>
        <v>0</v>
      </c>
      <c r="AR1384" s="41">
        <f t="shared" si="798"/>
        <v>4.3859649122807015E-3</v>
      </c>
      <c r="AS1384" s="41">
        <f t="shared" si="799"/>
        <v>0.15350877192982457</v>
      </c>
      <c r="AT1384" s="41">
        <f t="shared" si="800"/>
        <v>0.20614035087719298</v>
      </c>
      <c r="AU1384" s="41">
        <f t="shared" si="801"/>
        <v>0.17105263157894737</v>
      </c>
      <c r="AV1384" s="41">
        <f t="shared" si="802"/>
        <v>0.14035087719298245</v>
      </c>
      <c r="AW1384" s="41">
        <f t="shared" si="803"/>
        <v>0.14473684210526316</v>
      </c>
      <c r="AX1384" s="41">
        <f t="shared" si="804"/>
        <v>0.12280701754385964</v>
      </c>
      <c r="AY1384" s="41">
        <f t="shared" si="805"/>
        <v>4.8245614035087717E-2</v>
      </c>
      <c r="AZ1384" s="41">
        <f t="shared" si="806"/>
        <v>8.771929824561403E-3</v>
      </c>
      <c r="BA1384" s="41">
        <f t="shared" si="807"/>
        <v>0</v>
      </c>
      <c r="BB1384" s="41">
        <f t="shared" si="808"/>
        <v>0</v>
      </c>
      <c r="BC1384" s="41">
        <f t="shared" si="809"/>
        <v>0</v>
      </c>
      <c r="BD1384" s="41">
        <f t="shared" si="810"/>
        <v>0.97807017543859653</v>
      </c>
      <c r="BE1384" s="41">
        <f t="shared" si="811"/>
        <v>2.1929824561403508E-2</v>
      </c>
      <c r="BF1384" s="41">
        <f t="shared" si="812"/>
        <v>0</v>
      </c>
      <c r="BG1384" s="41">
        <f t="shared" si="813"/>
        <v>0.63157894736842102</v>
      </c>
      <c r="BH1384" s="41">
        <f t="shared" si="814"/>
        <v>0.16228070175438597</v>
      </c>
      <c r="BI1384" s="41">
        <f t="shared" si="815"/>
        <v>4.3859649122807015E-3</v>
      </c>
      <c r="BJ1384" s="41">
        <f t="shared" si="816"/>
        <v>0.20175438596491227</v>
      </c>
      <c r="BK1384" s="41">
        <f t="shared" si="817"/>
        <v>4.3859649122807015E-3</v>
      </c>
      <c r="BL1384" s="41">
        <f t="shared" si="818"/>
        <v>0</v>
      </c>
      <c r="BM1384" s="41">
        <f t="shared" si="819"/>
        <v>0.93859649122807021</v>
      </c>
      <c r="BN1384" s="41">
        <f t="shared" si="820"/>
        <v>5.701754385964912E-2</v>
      </c>
      <c r="BO1384" s="41">
        <f t="shared" si="821"/>
        <v>4.3859649122807015E-3</v>
      </c>
      <c r="BP1384" s="41">
        <f t="shared" si="822"/>
        <v>0.96052631578947367</v>
      </c>
      <c r="BQ1384" s="41">
        <f t="shared" si="823"/>
        <v>4.3859649122807015E-3</v>
      </c>
      <c r="BR1384" s="41">
        <f t="shared" si="824"/>
        <v>0</v>
      </c>
      <c r="BS1384" s="41">
        <f t="shared" si="825"/>
        <v>4.3859649122807015E-3</v>
      </c>
      <c r="BT1384" s="41">
        <f t="shared" si="826"/>
        <v>0.99561403508771928</v>
      </c>
      <c r="BU1384" s="41">
        <f t="shared" si="827"/>
        <v>3.0701754385964911E-2</v>
      </c>
      <c r="BV1384" s="41">
        <f t="shared" si="828"/>
        <v>0</v>
      </c>
      <c r="BW1384" s="41">
        <f t="shared" si="829"/>
        <v>1</v>
      </c>
      <c r="BX1384" s="41" t="str">
        <f t="shared" si="834"/>
        <v>2016Nurse practitionersAlberta</v>
      </c>
      <c r="BY1384" s="51">
        <f>VLOOKUP(BX1384,'%workplace'!$A$1:$F$381,6,FALSE)</f>
        <v>427</v>
      </c>
      <c r="BZ1384" s="32">
        <f t="shared" si="835"/>
        <v>0.53395784543325531</v>
      </c>
    </row>
    <row r="1385" spans="1:78" s="8" customFormat="1" hidden="1" x14ac:dyDescent="0.2">
      <c r="A1385" s="8" t="str">
        <f t="shared" si="833"/>
        <v>2016Nurse practitionersAlbertaOther places of work</v>
      </c>
      <c r="B1385" s="8" t="s">
        <v>5</v>
      </c>
      <c r="C1385" s="8" t="s">
        <v>22</v>
      </c>
      <c r="D1385" s="8" t="s">
        <v>13</v>
      </c>
      <c r="E1385" s="8">
        <v>2016</v>
      </c>
      <c r="F1385" s="8">
        <v>68</v>
      </c>
      <c r="G1385" s="8">
        <v>10</v>
      </c>
      <c r="H1385" s="8">
        <v>0</v>
      </c>
      <c r="I1385" s="8">
        <v>1</v>
      </c>
      <c r="J1385" s="8">
        <v>11</v>
      </c>
      <c r="K1385" s="8">
        <v>7</v>
      </c>
      <c r="L1385" s="8">
        <v>15</v>
      </c>
      <c r="M1385" s="8">
        <v>17</v>
      </c>
      <c r="N1385" s="8">
        <v>13</v>
      </c>
      <c r="O1385" s="8">
        <v>4</v>
      </c>
      <c r="P1385" s="8">
        <v>10</v>
      </c>
      <c r="Q1385" s="8">
        <v>0</v>
      </c>
      <c r="R1385" s="8">
        <v>0</v>
      </c>
      <c r="S1385" s="8">
        <v>0</v>
      </c>
      <c r="T1385" s="8">
        <v>0</v>
      </c>
      <c r="U1385" s="8">
        <v>74</v>
      </c>
      <c r="V1385" s="8">
        <v>4</v>
      </c>
      <c r="W1385" s="8">
        <v>0</v>
      </c>
      <c r="X1385" s="8">
        <v>50</v>
      </c>
      <c r="Y1385" s="8">
        <v>21</v>
      </c>
      <c r="Z1385" s="8">
        <v>0</v>
      </c>
      <c r="AA1385" s="8">
        <v>7</v>
      </c>
      <c r="AB1385" s="8">
        <v>1</v>
      </c>
      <c r="AC1385" s="8">
        <v>0</v>
      </c>
      <c r="AD1385" s="8">
        <v>77</v>
      </c>
      <c r="AE1385" s="8">
        <v>0</v>
      </c>
      <c r="AF1385" s="8">
        <v>4</v>
      </c>
      <c r="AG1385" s="8">
        <v>64</v>
      </c>
      <c r="AH1385" s="8">
        <v>7</v>
      </c>
      <c r="AI1385" s="8">
        <v>1</v>
      </c>
      <c r="AJ1385" s="8">
        <v>5</v>
      </c>
      <c r="AK1385" s="8">
        <v>73</v>
      </c>
      <c r="AL1385" s="8">
        <v>2</v>
      </c>
      <c r="AM1385" s="8">
        <v>0</v>
      </c>
      <c r="AN1385" s="8">
        <v>78</v>
      </c>
      <c r="AO1385" s="41">
        <f t="shared" si="830"/>
        <v>0.87179487179487181</v>
      </c>
      <c r="AP1385" s="41">
        <f t="shared" si="831"/>
        <v>0.12820512820512819</v>
      </c>
      <c r="AQ1385" s="41">
        <f t="shared" si="832"/>
        <v>0</v>
      </c>
      <c r="AR1385" s="41">
        <f t="shared" si="798"/>
        <v>1.282051282051282E-2</v>
      </c>
      <c r="AS1385" s="41">
        <f t="shared" si="799"/>
        <v>0.14102564102564102</v>
      </c>
      <c r="AT1385" s="41">
        <f t="shared" si="800"/>
        <v>8.9743589743589744E-2</v>
      </c>
      <c r="AU1385" s="41">
        <f t="shared" si="801"/>
        <v>0.19230769230769232</v>
      </c>
      <c r="AV1385" s="41">
        <f t="shared" si="802"/>
        <v>0.21794871794871795</v>
      </c>
      <c r="AW1385" s="41">
        <f t="shared" si="803"/>
        <v>0.16666666666666666</v>
      </c>
      <c r="AX1385" s="41">
        <f t="shared" si="804"/>
        <v>5.128205128205128E-2</v>
      </c>
      <c r="AY1385" s="41">
        <f t="shared" si="805"/>
        <v>0.12820512820512819</v>
      </c>
      <c r="AZ1385" s="41">
        <f t="shared" si="806"/>
        <v>0</v>
      </c>
      <c r="BA1385" s="41">
        <f t="shared" si="807"/>
        <v>0</v>
      </c>
      <c r="BB1385" s="41">
        <f t="shared" si="808"/>
        <v>0</v>
      </c>
      <c r="BC1385" s="41">
        <f t="shared" si="809"/>
        <v>0</v>
      </c>
      <c r="BD1385" s="41">
        <f t="shared" si="810"/>
        <v>0.94871794871794868</v>
      </c>
      <c r="BE1385" s="41">
        <f t="shared" si="811"/>
        <v>5.128205128205128E-2</v>
      </c>
      <c r="BF1385" s="41">
        <f t="shared" si="812"/>
        <v>0</v>
      </c>
      <c r="BG1385" s="41">
        <f t="shared" si="813"/>
        <v>0.64102564102564108</v>
      </c>
      <c r="BH1385" s="41">
        <f t="shared" si="814"/>
        <v>0.26923076923076922</v>
      </c>
      <c r="BI1385" s="41">
        <f t="shared" si="815"/>
        <v>0</v>
      </c>
      <c r="BJ1385" s="41">
        <f t="shared" si="816"/>
        <v>8.9743589743589744E-2</v>
      </c>
      <c r="BK1385" s="41">
        <f t="shared" si="817"/>
        <v>1.282051282051282E-2</v>
      </c>
      <c r="BL1385" s="41">
        <f t="shared" si="818"/>
        <v>0</v>
      </c>
      <c r="BM1385" s="41">
        <f t="shared" si="819"/>
        <v>0.98717948717948723</v>
      </c>
      <c r="BN1385" s="41">
        <f t="shared" si="820"/>
        <v>0</v>
      </c>
      <c r="BO1385" s="41">
        <f t="shared" si="821"/>
        <v>5.128205128205128E-2</v>
      </c>
      <c r="BP1385" s="41">
        <f t="shared" si="822"/>
        <v>0.82051282051282048</v>
      </c>
      <c r="BQ1385" s="41">
        <f t="shared" si="823"/>
        <v>8.9743589743589744E-2</v>
      </c>
      <c r="BR1385" s="41">
        <f t="shared" si="824"/>
        <v>1.282051282051282E-2</v>
      </c>
      <c r="BS1385" s="41">
        <f t="shared" si="825"/>
        <v>6.4102564102564097E-2</v>
      </c>
      <c r="BT1385" s="41">
        <f t="shared" si="826"/>
        <v>0.9358974358974359</v>
      </c>
      <c r="BU1385" s="41">
        <f t="shared" si="827"/>
        <v>2.564102564102564E-2</v>
      </c>
      <c r="BV1385" s="41">
        <f t="shared" si="828"/>
        <v>0</v>
      </c>
      <c r="BW1385" s="41">
        <f t="shared" si="829"/>
        <v>1</v>
      </c>
      <c r="BX1385" s="41" t="str">
        <f t="shared" si="834"/>
        <v>2016Nurse practitionersAlberta</v>
      </c>
      <c r="BY1385" s="51">
        <f>VLOOKUP(BX1385,'%workplace'!$A$1:$F$381,6,FALSE)</f>
        <v>427</v>
      </c>
      <c r="BZ1385" s="32">
        <f t="shared" si="835"/>
        <v>0.18266978922716628</v>
      </c>
    </row>
    <row r="1386" spans="1:78" s="8" customFormat="1" hidden="1" x14ac:dyDescent="0.2">
      <c r="A1386" s="8" t="str">
        <f t="shared" si="833"/>
        <v>2016Nurse practitionersAlbertaUnknown places of work</v>
      </c>
      <c r="B1386" s="8" t="s">
        <v>5</v>
      </c>
      <c r="C1386" s="8" t="s">
        <v>22</v>
      </c>
      <c r="D1386" s="8" t="s">
        <v>49</v>
      </c>
      <c r="E1386" s="8">
        <v>2016</v>
      </c>
      <c r="F1386" s="8">
        <v>2</v>
      </c>
      <c r="G1386" s="8">
        <v>1</v>
      </c>
      <c r="H1386" s="8">
        <v>0</v>
      </c>
      <c r="I1386" s="8">
        <v>0</v>
      </c>
      <c r="J1386" s="8">
        <v>0</v>
      </c>
      <c r="K1386" s="8">
        <v>1</v>
      </c>
      <c r="L1386" s="8">
        <v>1</v>
      </c>
      <c r="M1386" s="8">
        <v>0</v>
      </c>
      <c r="N1386" s="8">
        <v>0</v>
      </c>
      <c r="O1386" s="8">
        <v>0</v>
      </c>
      <c r="P1386" s="8">
        <v>1</v>
      </c>
      <c r="Q1386" s="8">
        <v>0</v>
      </c>
      <c r="R1386" s="8">
        <v>0</v>
      </c>
      <c r="S1386" s="8">
        <v>0</v>
      </c>
      <c r="T1386" s="8">
        <v>0</v>
      </c>
      <c r="U1386" s="8">
        <v>3</v>
      </c>
      <c r="V1386" s="8">
        <v>0</v>
      </c>
      <c r="W1386" s="8">
        <v>0</v>
      </c>
      <c r="X1386" s="8">
        <v>2</v>
      </c>
      <c r="Y1386" s="8">
        <v>1</v>
      </c>
      <c r="Z1386" s="8">
        <v>0</v>
      </c>
      <c r="AA1386" s="8">
        <v>0</v>
      </c>
      <c r="AB1386" s="8">
        <v>0</v>
      </c>
      <c r="AC1386" s="8">
        <v>2</v>
      </c>
      <c r="AD1386" s="8">
        <v>1</v>
      </c>
      <c r="AE1386" s="8">
        <v>0</v>
      </c>
      <c r="AF1386" s="8">
        <v>0</v>
      </c>
      <c r="AG1386" s="8">
        <v>1</v>
      </c>
      <c r="AH1386" s="8">
        <v>0</v>
      </c>
      <c r="AI1386" s="8">
        <v>0</v>
      </c>
      <c r="AJ1386" s="8">
        <v>0</v>
      </c>
      <c r="AK1386" s="8">
        <v>3</v>
      </c>
      <c r="AL1386" s="8">
        <v>2</v>
      </c>
      <c r="AM1386" s="8">
        <v>0</v>
      </c>
      <c r="AN1386" s="8">
        <v>3</v>
      </c>
      <c r="AO1386" s="41">
        <f t="shared" si="830"/>
        <v>0.66666666666666663</v>
      </c>
      <c r="AP1386" s="41">
        <f t="shared" si="831"/>
        <v>0.33333333333333331</v>
      </c>
      <c r="AQ1386" s="41">
        <f t="shared" si="832"/>
        <v>0</v>
      </c>
      <c r="AR1386" s="41">
        <f t="shared" si="798"/>
        <v>0</v>
      </c>
      <c r="AS1386" s="41">
        <f t="shared" si="799"/>
        <v>0</v>
      </c>
      <c r="AT1386" s="41">
        <f t="shared" si="800"/>
        <v>0.33333333333333331</v>
      </c>
      <c r="AU1386" s="41">
        <f t="shared" si="801"/>
        <v>0.33333333333333331</v>
      </c>
      <c r="AV1386" s="41">
        <f t="shared" si="802"/>
        <v>0</v>
      </c>
      <c r="AW1386" s="41">
        <f t="shared" si="803"/>
        <v>0</v>
      </c>
      <c r="AX1386" s="41">
        <f t="shared" si="804"/>
        <v>0</v>
      </c>
      <c r="AY1386" s="41">
        <f t="shared" si="805"/>
        <v>0.33333333333333331</v>
      </c>
      <c r="AZ1386" s="41">
        <f t="shared" si="806"/>
        <v>0</v>
      </c>
      <c r="BA1386" s="41">
        <f t="shared" si="807"/>
        <v>0</v>
      </c>
      <c r="BB1386" s="41">
        <f t="shared" si="808"/>
        <v>0</v>
      </c>
      <c r="BC1386" s="41">
        <f t="shared" si="809"/>
        <v>0</v>
      </c>
      <c r="BD1386" s="41">
        <f t="shared" si="810"/>
        <v>1</v>
      </c>
      <c r="BE1386" s="41">
        <f t="shared" si="811"/>
        <v>0</v>
      </c>
      <c r="BF1386" s="41">
        <f t="shared" si="812"/>
        <v>0</v>
      </c>
      <c r="BG1386" s="41">
        <f t="shared" si="813"/>
        <v>0.66666666666666663</v>
      </c>
      <c r="BH1386" s="41">
        <f t="shared" si="814"/>
        <v>0.33333333333333331</v>
      </c>
      <c r="BI1386" s="41">
        <f t="shared" si="815"/>
        <v>0</v>
      </c>
      <c r="BJ1386" s="41">
        <f t="shared" si="816"/>
        <v>0</v>
      </c>
      <c r="BK1386" s="41">
        <f t="shared" si="817"/>
        <v>0</v>
      </c>
      <c r="BL1386" s="41">
        <f t="shared" si="818"/>
        <v>0.66666666666666663</v>
      </c>
      <c r="BM1386" s="41">
        <f t="shared" si="819"/>
        <v>0.33333333333333331</v>
      </c>
      <c r="BN1386" s="41">
        <f t="shared" si="820"/>
        <v>0</v>
      </c>
      <c r="BO1386" s="41">
        <f t="shared" si="821"/>
        <v>0</v>
      </c>
      <c r="BP1386" s="41">
        <f t="shared" si="822"/>
        <v>0.33333333333333331</v>
      </c>
      <c r="BQ1386" s="41">
        <f t="shared" si="823"/>
        <v>0</v>
      </c>
      <c r="BR1386" s="41">
        <f t="shared" si="824"/>
        <v>0</v>
      </c>
      <c r="BS1386" s="41">
        <f t="shared" si="825"/>
        <v>0</v>
      </c>
      <c r="BT1386" s="41">
        <f t="shared" si="826"/>
        <v>1</v>
      </c>
      <c r="BU1386" s="41">
        <f t="shared" si="827"/>
        <v>0.66666666666666663</v>
      </c>
      <c r="BV1386" s="41">
        <f t="shared" si="828"/>
        <v>0</v>
      </c>
      <c r="BW1386" s="41">
        <f t="shared" si="829"/>
        <v>1</v>
      </c>
      <c r="BX1386" s="41" t="str">
        <f t="shared" si="834"/>
        <v>2016Nurse practitionersAlberta</v>
      </c>
      <c r="BY1386" s="51">
        <f>VLOOKUP(BX1386,'%workplace'!$A$1:$F$381,6,FALSE)</f>
        <v>427</v>
      </c>
      <c r="BZ1386" s="32">
        <f t="shared" si="835"/>
        <v>7.0257611241217799E-3</v>
      </c>
    </row>
    <row r="1387" spans="1:78" s="8" customFormat="1" hidden="1" x14ac:dyDescent="0.2">
      <c r="A1387" s="8" t="str">
        <f t="shared" si="833"/>
        <v>2016Nurse practitionersBritish ColumbiaAll places of work</v>
      </c>
      <c r="B1387" s="8" t="s">
        <v>5</v>
      </c>
      <c r="C1387" s="8" t="s">
        <v>23</v>
      </c>
      <c r="D1387" s="8" t="s">
        <v>9</v>
      </c>
      <c r="E1387" s="8">
        <v>2016</v>
      </c>
      <c r="F1387" s="8">
        <v>246</v>
      </c>
      <c r="G1387" s="8">
        <v>23</v>
      </c>
      <c r="H1387" s="8">
        <v>0</v>
      </c>
      <c r="I1387" s="8">
        <v>3</v>
      </c>
      <c r="J1387" s="8">
        <v>46</v>
      </c>
      <c r="K1387" s="8">
        <v>55</v>
      </c>
      <c r="L1387" s="8">
        <v>51</v>
      </c>
      <c r="M1387" s="8">
        <v>33</v>
      </c>
      <c r="N1387" s="8">
        <v>32</v>
      </c>
      <c r="O1387" s="8">
        <v>32</v>
      </c>
      <c r="P1387" s="8">
        <v>13</v>
      </c>
      <c r="Q1387" s="8">
        <v>3</v>
      </c>
      <c r="R1387" s="8">
        <v>1</v>
      </c>
      <c r="S1387" s="8">
        <v>0</v>
      </c>
      <c r="T1387" s="8">
        <v>0</v>
      </c>
      <c r="U1387" s="8">
        <v>250</v>
      </c>
      <c r="V1387" s="8">
        <v>18</v>
      </c>
      <c r="W1387" s="8">
        <v>1</v>
      </c>
      <c r="X1387" s="8">
        <v>202</v>
      </c>
      <c r="Y1387" s="8">
        <v>38</v>
      </c>
      <c r="Z1387" s="8">
        <v>26</v>
      </c>
      <c r="AA1387" s="8">
        <v>3</v>
      </c>
      <c r="AB1387" s="8">
        <v>5</v>
      </c>
      <c r="AC1387" s="8">
        <v>2</v>
      </c>
      <c r="AD1387" s="8">
        <v>242</v>
      </c>
      <c r="AE1387" s="8">
        <v>20</v>
      </c>
      <c r="AF1387" s="8">
        <v>5</v>
      </c>
      <c r="AG1387" s="8">
        <v>224</v>
      </c>
      <c r="AH1387" s="8">
        <v>5</v>
      </c>
      <c r="AI1387" s="8">
        <v>0</v>
      </c>
      <c r="AJ1387" s="8">
        <v>38</v>
      </c>
      <c r="AK1387" s="8">
        <v>230</v>
      </c>
      <c r="AL1387" s="8">
        <v>35</v>
      </c>
      <c r="AM1387" s="8">
        <v>1</v>
      </c>
      <c r="AN1387" s="8">
        <v>269</v>
      </c>
      <c r="AO1387" s="41">
        <f t="shared" si="830"/>
        <v>0.91449814126394047</v>
      </c>
      <c r="AP1387" s="41">
        <f t="shared" si="831"/>
        <v>8.5501858736059477E-2</v>
      </c>
      <c r="AQ1387" s="41">
        <f t="shared" si="832"/>
        <v>0</v>
      </c>
      <c r="AR1387" s="41">
        <f t="shared" si="798"/>
        <v>1.1152416356877323E-2</v>
      </c>
      <c r="AS1387" s="41">
        <f t="shared" si="799"/>
        <v>0.17100371747211895</v>
      </c>
      <c r="AT1387" s="41">
        <f t="shared" si="800"/>
        <v>0.20446096654275092</v>
      </c>
      <c r="AU1387" s="41">
        <f t="shared" si="801"/>
        <v>0.1895910780669145</v>
      </c>
      <c r="AV1387" s="41">
        <f t="shared" si="802"/>
        <v>0.12267657992565056</v>
      </c>
      <c r="AW1387" s="41">
        <f t="shared" si="803"/>
        <v>0.11895910780669144</v>
      </c>
      <c r="AX1387" s="41">
        <f t="shared" si="804"/>
        <v>0.11895910780669144</v>
      </c>
      <c r="AY1387" s="41">
        <f t="shared" si="805"/>
        <v>4.8327137546468404E-2</v>
      </c>
      <c r="AZ1387" s="41">
        <f t="shared" si="806"/>
        <v>1.1152416356877323E-2</v>
      </c>
      <c r="BA1387" s="41">
        <f t="shared" si="807"/>
        <v>3.7174721189591076E-3</v>
      </c>
      <c r="BB1387" s="41">
        <f t="shared" si="808"/>
        <v>0</v>
      </c>
      <c r="BC1387" s="41">
        <f t="shared" si="809"/>
        <v>0</v>
      </c>
      <c r="BD1387" s="41">
        <f t="shared" si="810"/>
        <v>0.92936802973977695</v>
      </c>
      <c r="BE1387" s="41">
        <f t="shared" si="811"/>
        <v>6.6914498141263934E-2</v>
      </c>
      <c r="BF1387" s="41">
        <f t="shared" si="812"/>
        <v>3.7174721189591076E-3</v>
      </c>
      <c r="BG1387" s="41">
        <f t="shared" si="813"/>
        <v>0.75092936802973975</v>
      </c>
      <c r="BH1387" s="41">
        <f t="shared" si="814"/>
        <v>0.14126394052044611</v>
      </c>
      <c r="BI1387" s="41">
        <f t="shared" si="815"/>
        <v>9.6654275092936809E-2</v>
      </c>
      <c r="BJ1387" s="41">
        <f t="shared" si="816"/>
        <v>1.1152416356877323E-2</v>
      </c>
      <c r="BK1387" s="41">
        <f t="shared" si="817"/>
        <v>1.858736059479554E-2</v>
      </c>
      <c r="BL1387" s="41">
        <f t="shared" si="818"/>
        <v>7.4349442379182153E-3</v>
      </c>
      <c r="BM1387" s="41">
        <f t="shared" si="819"/>
        <v>0.8996282527881041</v>
      </c>
      <c r="BN1387" s="41">
        <f t="shared" si="820"/>
        <v>7.434944237918216E-2</v>
      </c>
      <c r="BO1387" s="41">
        <f t="shared" si="821"/>
        <v>1.858736059479554E-2</v>
      </c>
      <c r="BP1387" s="41">
        <f t="shared" si="822"/>
        <v>0.83271375464684017</v>
      </c>
      <c r="BQ1387" s="41">
        <f t="shared" si="823"/>
        <v>1.858736059479554E-2</v>
      </c>
      <c r="BR1387" s="41">
        <f t="shared" si="824"/>
        <v>0</v>
      </c>
      <c r="BS1387" s="41">
        <f t="shared" si="825"/>
        <v>0.14126394052044611</v>
      </c>
      <c r="BT1387" s="41">
        <f t="shared" si="826"/>
        <v>0.85501858736059477</v>
      </c>
      <c r="BU1387" s="41">
        <f t="shared" si="827"/>
        <v>0.13011152416356878</v>
      </c>
      <c r="BV1387" s="41">
        <f t="shared" si="828"/>
        <v>3.7174721189591076E-3</v>
      </c>
      <c r="BW1387" s="41">
        <f t="shared" si="829"/>
        <v>1</v>
      </c>
      <c r="BX1387" s="41" t="str">
        <f t="shared" si="834"/>
        <v>2016Nurse practitionersBritish Columbia</v>
      </c>
      <c r="BY1387" s="51">
        <f>VLOOKUP(BX1387,'%workplace'!$A$1:$F$381,6,FALSE)</f>
        <v>269</v>
      </c>
      <c r="BZ1387" s="32">
        <f t="shared" si="835"/>
        <v>1</v>
      </c>
    </row>
    <row r="1388" spans="1:78" s="8" customFormat="1" hidden="1" x14ac:dyDescent="0.2">
      <c r="A1388" s="8" t="str">
        <f t="shared" si="833"/>
        <v>2016Nurse practitionersBritish ColumbiaCommunity health</v>
      </c>
      <c r="B1388" s="8" t="s">
        <v>5</v>
      </c>
      <c r="C1388" s="8" t="s">
        <v>23</v>
      </c>
      <c r="D1388" s="8" t="s">
        <v>11</v>
      </c>
      <c r="E1388" s="8">
        <v>2016</v>
      </c>
      <c r="F1388" s="8">
        <v>127</v>
      </c>
      <c r="G1388" s="8">
        <v>10</v>
      </c>
      <c r="H1388" s="8">
        <v>0</v>
      </c>
      <c r="I1388" s="8">
        <v>1</v>
      </c>
      <c r="J1388" s="8">
        <v>19</v>
      </c>
      <c r="K1388" s="8">
        <v>28</v>
      </c>
      <c r="L1388" s="8">
        <v>24</v>
      </c>
      <c r="M1388" s="8">
        <v>17</v>
      </c>
      <c r="N1388" s="8">
        <v>16</v>
      </c>
      <c r="O1388" s="8">
        <v>25</v>
      </c>
      <c r="P1388" s="8">
        <v>5</v>
      </c>
      <c r="Q1388" s="8">
        <v>2</v>
      </c>
      <c r="R1388" s="8">
        <v>0</v>
      </c>
      <c r="S1388" s="8">
        <v>0</v>
      </c>
      <c r="T1388" s="8">
        <v>0</v>
      </c>
      <c r="U1388" s="8">
        <v>129</v>
      </c>
      <c r="V1388" s="8">
        <v>7</v>
      </c>
      <c r="W1388" s="8">
        <v>1</v>
      </c>
      <c r="X1388" s="8">
        <v>106</v>
      </c>
      <c r="Y1388" s="8">
        <v>21</v>
      </c>
      <c r="Z1388" s="8">
        <v>9</v>
      </c>
      <c r="AA1388" s="8">
        <v>1</v>
      </c>
      <c r="AB1388" s="8">
        <v>1</v>
      </c>
      <c r="AC1388" s="8">
        <v>0</v>
      </c>
      <c r="AD1388" s="8">
        <v>133</v>
      </c>
      <c r="AE1388" s="8">
        <v>3</v>
      </c>
      <c r="AF1388" s="8">
        <v>0</v>
      </c>
      <c r="AG1388" s="8">
        <v>112</v>
      </c>
      <c r="AH1388" s="8">
        <v>0</v>
      </c>
      <c r="AI1388" s="8">
        <v>0</v>
      </c>
      <c r="AJ1388" s="8">
        <v>27</v>
      </c>
      <c r="AK1388" s="8">
        <v>109</v>
      </c>
      <c r="AL1388" s="8">
        <v>25</v>
      </c>
      <c r="AM1388" s="8">
        <v>1</v>
      </c>
      <c r="AN1388" s="8">
        <v>137</v>
      </c>
      <c r="AO1388" s="41">
        <f t="shared" si="830"/>
        <v>0.92700729927007297</v>
      </c>
      <c r="AP1388" s="41">
        <f t="shared" si="831"/>
        <v>7.2992700729927001E-2</v>
      </c>
      <c r="AQ1388" s="41">
        <f t="shared" si="832"/>
        <v>0</v>
      </c>
      <c r="AR1388" s="41">
        <f t="shared" si="798"/>
        <v>7.2992700729927005E-3</v>
      </c>
      <c r="AS1388" s="41">
        <f t="shared" si="799"/>
        <v>0.13868613138686131</v>
      </c>
      <c r="AT1388" s="41">
        <f t="shared" si="800"/>
        <v>0.20437956204379562</v>
      </c>
      <c r="AU1388" s="41">
        <f t="shared" si="801"/>
        <v>0.17518248175182483</v>
      </c>
      <c r="AV1388" s="41">
        <f t="shared" si="802"/>
        <v>0.12408759124087591</v>
      </c>
      <c r="AW1388" s="41">
        <f t="shared" si="803"/>
        <v>0.11678832116788321</v>
      </c>
      <c r="AX1388" s="41">
        <f t="shared" si="804"/>
        <v>0.18248175182481752</v>
      </c>
      <c r="AY1388" s="41">
        <f t="shared" si="805"/>
        <v>3.6496350364963501E-2</v>
      </c>
      <c r="AZ1388" s="41">
        <f t="shared" si="806"/>
        <v>1.4598540145985401E-2</v>
      </c>
      <c r="BA1388" s="41">
        <f t="shared" si="807"/>
        <v>0</v>
      </c>
      <c r="BB1388" s="41">
        <f t="shared" si="808"/>
        <v>0</v>
      </c>
      <c r="BC1388" s="41">
        <f t="shared" si="809"/>
        <v>0</v>
      </c>
      <c r="BD1388" s="41">
        <f t="shared" si="810"/>
        <v>0.94160583941605835</v>
      </c>
      <c r="BE1388" s="41">
        <f t="shared" si="811"/>
        <v>5.1094890510948905E-2</v>
      </c>
      <c r="BF1388" s="41">
        <f t="shared" si="812"/>
        <v>7.2992700729927005E-3</v>
      </c>
      <c r="BG1388" s="41">
        <f t="shared" si="813"/>
        <v>0.77372262773722633</v>
      </c>
      <c r="BH1388" s="41">
        <f t="shared" si="814"/>
        <v>0.15328467153284672</v>
      </c>
      <c r="BI1388" s="41">
        <f t="shared" si="815"/>
        <v>6.569343065693431E-2</v>
      </c>
      <c r="BJ1388" s="41">
        <f t="shared" si="816"/>
        <v>7.2992700729927005E-3</v>
      </c>
      <c r="BK1388" s="41">
        <f t="shared" si="817"/>
        <v>7.2992700729927005E-3</v>
      </c>
      <c r="BL1388" s="41">
        <f t="shared" si="818"/>
        <v>0</v>
      </c>
      <c r="BM1388" s="41">
        <f t="shared" si="819"/>
        <v>0.97080291970802923</v>
      </c>
      <c r="BN1388" s="41">
        <f t="shared" si="820"/>
        <v>2.1897810218978103E-2</v>
      </c>
      <c r="BO1388" s="41">
        <f t="shared" si="821"/>
        <v>0</v>
      </c>
      <c r="BP1388" s="41">
        <f t="shared" si="822"/>
        <v>0.81751824817518248</v>
      </c>
      <c r="BQ1388" s="41">
        <f t="shared" si="823"/>
        <v>0</v>
      </c>
      <c r="BR1388" s="41">
        <f t="shared" si="824"/>
        <v>0</v>
      </c>
      <c r="BS1388" s="41">
        <f t="shared" si="825"/>
        <v>0.19708029197080293</v>
      </c>
      <c r="BT1388" s="41">
        <f t="shared" si="826"/>
        <v>0.79562043795620441</v>
      </c>
      <c r="BU1388" s="41">
        <f t="shared" si="827"/>
        <v>0.18248175182481752</v>
      </c>
      <c r="BV1388" s="41">
        <f t="shared" si="828"/>
        <v>7.2992700729927005E-3</v>
      </c>
      <c r="BW1388" s="41">
        <f t="shared" si="829"/>
        <v>1</v>
      </c>
      <c r="BX1388" s="41" t="str">
        <f t="shared" si="834"/>
        <v>2016Nurse practitionersBritish Columbia</v>
      </c>
      <c r="BY1388" s="51">
        <f>VLOOKUP(BX1388,'%workplace'!$A$1:$F$381,6,FALSE)</f>
        <v>269</v>
      </c>
      <c r="BZ1388" s="32">
        <f t="shared" si="835"/>
        <v>0.50929368029739774</v>
      </c>
    </row>
    <row r="1389" spans="1:78" s="8" customFormat="1" hidden="1" x14ac:dyDescent="0.2">
      <c r="A1389" s="8" t="str">
        <f t="shared" si="833"/>
        <v>2016Nurse practitionersBritish ColumbiaNursing home/long-term care</v>
      </c>
      <c r="B1389" s="8" t="s">
        <v>5</v>
      </c>
      <c r="C1389" s="8" t="s">
        <v>23</v>
      </c>
      <c r="D1389" s="8" t="s">
        <v>12</v>
      </c>
      <c r="E1389" s="8">
        <v>2016</v>
      </c>
      <c r="F1389" s="8">
        <v>5</v>
      </c>
      <c r="G1389" s="8">
        <v>2</v>
      </c>
      <c r="H1389" s="8">
        <v>0</v>
      </c>
      <c r="I1389" s="8">
        <v>0</v>
      </c>
      <c r="J1389" s="8">
        <v>1</v>
      </c>
      <c r="K1389" s="8">
        <v>1</v>
      </c>
      <c r="L1389" s="8">
        <v>3</v>
      </c>
      <c r="M1389" s="8">
        <v>0</v>
      </c>
      <c r="N1389" s="8">
        <v>0</v>
      </c>
      <c r="O1389" s="8">
        <v>0</v>
      </c>
      <c r="P1389" s="8">
        <v>2</v>
      </c>
      <c r="Q1389" s="8">
        <v>0</v>
      </c>
      <c r="R1389" s="8">
        <v>0</v>
      </c>
      <c r="S1389" s="8">
        <v>0</v>
      </c>
      <c r="T1389" s="8">
        <v>0</v>
      </c>
      <c r="U1389" s="8">
        <v>7</v>
      </c>
      <c r="V1389" s="8">
        <v>0</v>
      </c>
      <c r="W1389" s="8">
        <v>0</v>
      </c>
      <c r="X1389" s="8">
        <v>4</v>
      </c>
      <c r="Y1389" s="8">
        <v>2</v>
      </c>
      <c r="Z1389" s="8">
        <v>1</v>
      </c>
      <c r="AA1389" s="8">
        <v>0</v>
      </c>
      <c r="AB1389" s="8">
        <v>0</v>
      </c>
      <c r="AC1389" s="8">
        <v>0</v>
      </c>
      <c r="AD1389" s="8">
        <v>7</v>
      </c>
      <c r="AE1389" s="8">
        <v>0</v>
      </c>
      <c r="AF1389" s="8">
        <v>0</v>
      </c>
      <c r="AG1389" s="8">
        <v>7</v>
      </c>
      <c r="AH1389" s="8">
        <v>0</v>
      </c>
      <c r="AI1389" s="8">
        <v>0</v>
      </c>
      <c r="AJ1389" s="8">
        <v>1</v>
      </c>
      <c r="AK1389" s="8">
        <v>6</v>
      </c>
      <c r="AL1389" s="8">
        <v>0</v>
      </c>
      <c r="AM1389" s="8">
        <v>0</v>
      </c>
      <c r="AN1389" s="8">
        <v>7</v>
      </c>
      <c r="AO1389" s="41">
        <f t="shared" si="830"/>
        <v>0.7142857142857143</v>
      </c>
      <c r="AP1389" s="41">
        <f t="shared" si="831"/>
        <v>0.2857142857142857</v>
      </c>
      <c r="AQ1389" s="41">
        <f t="shared" si="832"/>
        <v>0</v>
      </c>
      <c r="AR1389" s="41">
        <f t="shared" si="798"/>
        <v>0</v>
      </c>
      <c r="AS1389" s="41">
        <f t="shared" si="799"/>
        <v>0.14285714285714285</v>
      </c>
      <c r="AT1389" s="41">
        <f t="shared" si="800"/>
        <v>0.14285714285714285</v>
      </c>
      <c r="AU1389" s="41">
        <f t="shared" si="801"/>
        <v>0.42857142857142855</v>
      </c>
      <c r="AV1389" s="41">
        <f t="shared" si="802"/>
        <v>0</v>
      </c>
      <c r="AW1389" s="41">
        <f t="shared" si="803"/>
        <v>0</v>
      </c>
      <c r="AX1389" s="41">
        <f t="shared" si="804"/>
        <v>0</v>
      </c>
      <c r="AY1389" s="41">
        <f t="shared" si="805"/>
        <v>0.2857142857142857</v>
      </c>
      <c r="AZ1389" s="41">
        <f t="shared" si="806"/>
        <v>0</v>
      </c>
      <c r="BA1389" s="41">
        <f t="shared" si="807"/>
        <v>0</v>
      </c>
      <c r="BB1389" s="41">
        <f t="shared" si="808"/>
        <v>0</v>
      </c>
      <c r="BC1389" s="41">
        <f t="shared" si="809"/>
        <v>0</v>
      </c>
      <c r="BD1389" s="41">
        <f t="shared" si="810"/>
        <v>1</v>
      </c>
      <c r="BE1389" s="41">
        <f t="shared" si="811"/>
        <v>0</v>
      </c>
      <c r="BF1389" s="41">
        <f t="shared" si="812"/>
        <v>0</v>
      </c>
      <c r="BG1389" s="41">
        <f t="shared" si="813"/>
        <v>0.5714285714285714</v>
      </c>
      <c r="BH1389" s="41">
        <f t="shared" si="814"/>
        <v>0.2857142857142857</v>
      </c>
      <c r="BI1389" s="41">
        <f t="shared" si="815"/>
        <v>0.14285714285714285</v>
      </c>
      <c r="BJ1389" s="41">
        <f t="shared" si="816"/>
        <v>0</v>
      </c>
      <c r="BK1389" s="41">
        <f t="shared" si="817"/>
        <v>0</v>
      </c>
      <c r="BL1389" s="41">
        <f t="shared" si="818"/>
        <v>0</v>
      </c>
      <c r="BM1389" s="41">
        <f t="shared" si="819"/>
        <v>1</v>
      </c>
      <c r="BN1389" s="41">
        <f t="shared" si="820"/>
        <v>0</v>
      </c>
      <c r="BO1389" s="41">
        <f t="shared" si="821"/>
        <v>0</v>
      </c>
      <c r="BP1389" s="41">
        <f t="shared" si="822"/>
        <v>1</v>
      </c>
      <c r="BQ1389" s="41">
        <f t="shared" si="823"/>
        <v>0</v>
      </c>
      <c r="BR1389" s="41">
        <f t="shared" si="824"/>
        <v>0</v>
      </c>
      <c r="BS1389" s="41">
        <f t="shared" si="825"/>
        <v>0.14285714285714285</v>
      </c>
      <c r="BT1389" s="41">
        <f t="shared" si="826"/>
        <v>0.8571428571428571</v>
      </c>
      <c r="BU1389" s="41">
        <f t="shared" si="827"/>
        <v>0</v>
      </c>
      <c r="BV1389" s="41">
        <f t="shared" si="828"/>
        <v>0</v>
      </c>
      <c r="BW1389" s="41">
        <f t="shared" si="829"/>
        <v>1</v>
      </c>
      <c r="BX1389" s="41" t="str">
        <f t="shared" si="834"/>
        <v>2016Nurse practitionersBritish Columbia</v>
      </c>
      <c r="BY1389" s="51">
        <f>VLOOKUP(BX1389,'%workplace'!$A$1:$F$381,6,FALSE)</f>
        <v>269</v>
      </c>
      <c r="BZ1389" s="32">
        <f t="shared" si="835"/>
        <v>2.6022304832713755E-2</v>
      </c>
    </row>
    <row r="1390" spans="1:78" s="8" customFormat="1" hidden="1" x14ac:dyDescent="0.2">
      <c r="A1390" s="8" t="str">
        <f t="shared" si="833"/>
        <v>2016Nurse practitionersBritish ColumbiaHospital</v>
      </c>
      <c r="B1390" s="8" t="s">
        <v>5</v>
      </c>
      <c r="C1390" s="8" t="s">
        <v>23</v>
      </c>
      <c r="D1390" s="8" t="s">
        <v>10</v>
      </c>
      <c r="E1390" s="8">
        <v>2016</v>
      </c>
      <c r="F1390" s="8">
        <v>79</v>
      </c>
      <c r="G1390" s="8">
        <v>9</v>
      </c>
      <c r="H1390" s="8">
        <v>0</v>
      </c>
      <c r="I1390" s="8">
        <v>2</v>
      </c>
      <c r="J1390" s="8">
        <v>21</v>
      </c>
      <c r="K1390" s="8">
        <v>18</v>
      </c>
      <c r="L1390" s="8">
        <v>19</v>
      </c>
      <c r="M1390" s="8">
        <v>9</v>
      </c>
      <c r="N1390" s="8">
        <v>10</v>
      </c>
      <c r="O1390" s="8">
        <v>5</v>
      </c>
      <c r="P1390" s="8">
        <v>3</v>
      </c>
      <c r="Q1390" s="8">
        <v>1</v>
      </c>
      <c r="R1390" s="8">
        <v>0</v>
      </c>
      <c r="S1390" s="8">
        <v>0</v>
      </c>
      <c r="T1390" s="8">
        <v>0</v>
      </c>
      <c r="U1390" s="8">
        <v>78</v>
      </c>
      <c r="V1390" s="8">
        <v>10</v>
      </c>
      <c r="W1390" s="8">
        <v>0</v>
      </c>
      <c r="X1390" s="8">
        <v>64</v>
      </c>
      <c r="Y1390" s="8">
        <v>10</v>
      </c>
      <c r="Z1390" s="8">
        <v>13</v>
      </c>
      <c r="AA1390" s="8">
        <v>1</v>
      </c>
      <c r="AB1390" s="8">
        <v>3</v>
      </c>
      <c r="AC1390" s="8">
        <v>0</v>
      </c>
      <c r="AD1390" s="8">
        <v>68</v>
      </c>
      <c r="AE1390" s="8">
        <v>17</v>
      </c>
      <c r="AF1390" s="8">
        <v>1</v>
      </c>
      <c r="AG1390" s="8">
        <v>83</v>
      </c>
      <c r="AH1390" s="8">
        <v>0</v>
      </c>
      <c r="AI1390" s="8">
        <v>0</v>
      </c>
      <c r="AJ1390" s="8">
        <v>4</v>
      </c>
      <c r="AK1390" s="8">
        <v>84</v>
      </c>
      <c r="AL1390" s="8">
        <v>4</v>
      </c>
      <c r="AM1390" s="8">
        <v>0</v>
      </c>
      <c r="AN1390" s="8">
        <v>88</v>
      </c>
      <c r="AO1390" s="41">
        <f t="shared" si="830"/>
        <v>0.89772727272727271</v>
      </c>
      <c r="AP1390" s="41">
        <f t="shared" si="831"/>
        <v>0.10227272727272728</v>
      </c>
      <c r="AQ1390" s="41">
        <f t="shared" si="832"/>
        <v>0</v>
      </c>
      <c r="AR1390" s="41">
        <f t="shared" si="798"/>
        <v>2.2727272727272728E-2</v>
      </c>
      <c r="AS1390" s="41">
        <f t="shared" si="799"/>
        <v>0.23863636363636365</v>
      </c>
      <c r="AT1390" s="41">
        <f t="shared" si="800"/>
        <v>0.20454545454545456</v>
      </c>
      <c r="AU1390" s="41">
        <f t="shared" si="801"/>
        <v>0.21590909090909091</v>
      </c>
      <c r="AV1390" s="41">
        <f t="shared" si="802"/>
        <v>0.10227272727272728</v>
      </c>
      <c r="AW1390" s="41">
        <f t="shared" si="803"/>
        <v>0.11363636363636363</v>
      </c>
      <c r="AX1390" s="41">
        <f t="shared" si="804"/>
        <v>5.6818181818181816E-2</v>
      </c>
      <c r="AY1390" s="41">
        <f t="shared" si="805"/>
        <v>3.4090909090909088E-2</v>
      </c>
      <c r="AZ1390" s="41">
        <f t="shared" si="806"/>
        <v>1.1363636363636364E-2</v>
      </c>
      <c r="BA1390" s="41">
        <f t="shared" si="807"/>
        <v>0</v>
      </c>
      <c r="BB1390" s="41">
        <f t="shared" si="808"/>
        <v>0</v>
      </c>
      <c r="BC1390" s="41">
        <f t="shared" si="809"/>
        <v>0</v>
      </c>
      <c r="BD1390" s="41">
        <f t="shared" si="810"/>
        <v>0.88636363636363635</v>
      </c>
      <c r="BE1390" s="41">
        <f t="shared" si="811"/>
        <v>0.11363636363636363</v>
      </c>
      <c r="BF1390" s="41">
        <f t="shared" si="812"/>
        <v>0</v>
      </c>
      <c r="BG1390" s="41">
        <f t="shared" si="813"/>
        <v>0.72727272727272729</v>
      </c>
      <c r="BH1390" s="41">
        <f t="shared" si="814"/>
        <v>0.11363636363636363</v>
      </c>
      <c r="BI1390" s="41">
        <f t="shared" si="815"/>
        <v>0.14772727272727273</v>
      </c>
      <c r="BJ1390" s="41">
        <f t="shared" si="816"/>
        <v>1.1363636363636364E-2</v>
      </c>
      <c r="BK1390" s="41">
        <f t="shared" si="817"/>
        <v>3.4090909090909088E-2</v>
      </c>
      <c r="BL1390" s="41">
        <f t="shared" si="818"/>
        <v>0</v>
      </c>
      <c r="BM1390" s="41">
        <f t="shared" si="819"/>
        <v>0.77272727272727271</v>
      </c>
      <c r="BN1390" s="41">
        <f t="shared" si="820"/>
        <v>0.19318181818181818</v>
      </c>
      <c r="BO1390" s="41">
        <f t="shared" si="821"/>
        <v>1.1363636363636364E-2</v>
      </c>
      <c r="BP1390" s="41">
        <f t="shared" si="822"/>
        <v>0.94318181818181823</v>
      </c>
      <c r="BQ1390" s="41">
        <f t="shared" si="823"/>
        <v>0</v>
      </c>
      <c r="BR1390" s="41">
        <f t="shared" si="824"/>
        <v>0</v>
      </c>
      <c r="BS1390" s="41">
        <f t="shared" si="825"/>
        <v>4.5454545454545456E-2</v>
      </c>
      <c r="BT1390" s="41">
        <f t="shared" si="826"/>
        <v>0.95454545454545459</v>
      </c>
      <c r="BU1390" s="41">
        <f t="shared" si="827"/>
        <v>4.5454545454545456E-2</v>
      </c>
      <c r="BV1390" s="41">
        <f t="shared" si="828"/>
        <v>0</v>
      </c>
      <c r="BW1390" s="41">
        <f t="shared" si="829"/>
        <v>1</v>
      </c>
      <c r="BX1390" s="41" t="str">
        <f t="shared" si="834"/>
        <v>2016Nurse practitionersBritish Columbia</v>
      </c>
      <c r="BY1390" s="51">
        <f>VLOOKUP(BX1390,'%workplace'!$A$1:$F$381,6,FALSE)</f>
        <v>269</v>
      </c>
      <c r="BZ1390" s="32">
        <f t="shared" si="835"/>
        <v>0.32713754646840149</v>
      </c>
    </row>
    <row r="1391" spans="1:78" s="8" customFormat="1" hidden="1" x14ac:dyDescent="0.2">
      <c r="A1391" s="8" t="str">
        <f t="shared" si="833"/>
        <v>2016Nurse practitionersBritish ColumbiaOther places of work</v>
      </c>
      <c r="B1391" s="8" t="s">
        <v>5</v>
      </c>
      <c r="C1391" s="8" t="s">
        <v>23</v>
      </c>
      <c r="D1391" s="8" t="s">
        <v>13</v>
      </c>
      <c r="E1391" s="8">
        <v>2016</v>
      </c>
      <c r="F1391" s="8">
        <v>33</v>
      </c>
      <c r="G1391" s="8">
        <v>2</v>
      </c>
      <c r="H1391" s="8">
        <v>0</v>
      </c>
      <c r="I1391" s="8">
        <v>0</v>
      </c>
      <c r="J1391" s="8">
        <v>4</v>
      </c>
      <c r="K1391" s="8">
        <v>8</v>
      </c>
      <c r="L1391" s="8">
        <v>5</v>
      </c>
      <c r="M1391" s="8">
        <v>7</v>
      </c>
      <c r="N1391" s="8">
        <v>5</v>
      </c>
      <c r="O1391" s="8">
        <v>2</v>
      </c>
      <c r="P1391" s="8">
        <v>3</v>
      </c>
      <c r="Q1391" s="8">
        <v>0</v>
      </c>
      <c r="R1391" s="8">
        <v>1</v>
      </c>
      <c r="S1391" s="8">
        <v>0</v>
      </c>
      <c r="T1391" s="8">
        <v>0</v>
      </c>
      <c r="U1391" s="8">
        <v>34</v>
      </c>
      <c r="V1391" s="8">
        <v>1</v>
      </c>
      <c r="W1391" s="8">
        <v>0</v>
      </c>
      <c r="X1391" s="8">
        <v>26</v>
      </c>
      <c r="Y1391" s="8">
        <v>5</v>
      </c>
      <c r="Z1391" s="8">
        <v>3</v>
      </c>
      <c r="AA1391" s="8">
        <v>1</v>
      </c>
      <c r="AB1391" s="8">
        <v>1</v>
      </c>
      <c r="AC1391" s="8">
        <v>0</v>
      </c>
      <c r="AD1391" s="8">
        <v>34</v>
      </c>
      <c r="AE1391" s="8">
        <v>0</v>
      </c>
      <c r="AF1391" s="8">
        <v>4</v>
      </c>
      <c r="AG1391" s="8">
        <v>22</v>
      </c>
      <c r="AH1391" s="8">
        <v>5</v>
      </c>
      <c r="AI1391" s="8">
        <v>0</v>
      </c>
      <c r="AJ1391" s="8">
        <v>6</v>
      </c>
      <c r="AK1391" s="8">
        <v>29</v>
      </c>
      <c r="AL1391" s="8">
        <v>4</v>
      </c>
      <c r="AM1391" s="8">
        <v>0</v>
      </c>
      <c r="AN1391" s="8">
        <v>35</v>
      </c>
      <c r="AO1391" s="41">
        <f t="shared" si="830"/>
        <v>0.94285714285714284</v>
      </c>
      <c r="AP1391" s="41">
        <f t="shared" si="831"/>
        <v>5.7142857142857141E-2</v>
      </c>
      <c r="AQ1391" s="41">
        <f t="shared" si="832"/>
        <v>0</v>
      </c>
      <c r="AR1391" s="41">
        <f t="shared" si="798"/>
        <v>0</v>
      </c>
      <c r="AS1391" s="41">
        <f t="shared" si="799"/>
        <v>0.11428571428571428</v>
      </c>
      <c r="AT1391" s="41">
        <f t="shared" si="800"/>
        <v>0.22857142857142856</v>
      </c>
      <c r="AU1391" s="41">
        <f t="shared" si="801"/>
        <v>0.14285714285714285</v>
      </c>
      <c r="AV1391" s="41">
        <f t="shared" si="802"/>
        <v>0.2</v>
      </c>
      <c r="AW1391" s="41">
        <f t="shared" si="803"/>
        <v>0.14285714285714285</v>
      </c>
      <c r="AX1391" s="41">
        <f t="shared" si="804"/>
        <v>5.7142857142857141E-2</v>
      </c>
      <c r="AY1391" s="41">
        <f t="shared" si="805"/>
        <v>8.5714285714285715E-2</v>
      </c>
      <c r="AZ1391" s="41">
        <f t="shared" si="806"/>
        <v>0</v>
      </c>
      <c r="BA1391" s="41">
        <f t="shared" si="807"/>
        <v>2.8571428571428571E-2</v>
      </c>
      <c r="BB1391" s="41">
        <f t="shared" si="808"/>
        <v>0</v>
      </c>
      <c r="BC1391" s="41">
        <f t="shared" si="809"/>
        <v>0</v>
      </c>
      <c r="BD1391" s="41">
        <f t="shared" si="810"/>
        <v>0.97142857142857142</v>
      </c>
      <c r="BE1391" s="41">
        <f t="shared" si="811"/>
        <v>2.8571428571428571E-2</v>
      </c>
      <c r="BF1391" s="41">
        <f t="shared" si="812"/>
        <v>0</v>
      </c>
      <c r="BG1391" s="41">
        <f t="shared" si="813"/>
        <v>0.74285714285714288</v>
      </c>
      <c r="BH1391" s="41">
        <f t="shared" si="814"/>
        <v>0.14285714285714285</v>
      </c>
      <c r="BI1391" s="41">
        <f t="shared" si="815"/>
        <v>8.5714285714285715E-2</v>
      </c>
      <c r="BJ1391" s="41">
        <f t="shared" si="816"/>
        <v>2.8571428571428571E-2</v>
      </c>
      <c r="BK1391" s="41">
        <f t="shared" si="817"/>
        <v>2.8571428571428571E-2</v>
      </c>
      <c r="BL1391" s="41">
        <f t="shared" si="818"/>
        <v>0</v>
      </c>
      <c r="BM1391" s="41">
        <f t="shared" si="819"/>
        <v>0.97142857142857142</v>
      </c>
      <c r="BN1391" s="41">
        <f t="shared" si="820"/>
        <v>0</v>
      </c>
      <c r="BO1391" s="41">
        <f t="shared" si="821"/>
        <v>0.11428571428571428</v>
      </c>
      <c r="BP1391" s="41">
        <f t="shared" si="822"/>
        <v>0.62857142857142856</v>
      </c>
      <c r="BQ1391" s="41">
        <f t="shared" si="823"/>
        <v>0.14285714285714285</v>
      </c>
      <c r="BR1391" s="41">
        <f t="shared" si="824"/>
        <v>0</v>
      </c>
      <c r="BS1391" s="41">
        <f t="shared" si="825"/>
        <v>0.17142857142857143</v>
      </c>
      <c r="BT1391" s="41">
        <f t="shared" si="826"/>
        <v>0.82857142857142863</v>
      </c>
      <c r="BU1391" s="41">
        <f t="shared" si="827"/>
        <v>0.11428571428571428</v>
      </c>
      <c r="BV1391" s="41">
        <f t="shared" si="828"/>
        <v>0</v>
      </c>
      <c r="BW1391" s="41">
        <f t="shared" si="829"/>
        <v>1</v>
      </c>
      <c r="BX1391" s="41" t="str">
        <f t="shared" si="834"/>
        <v>2016Nurse practitionersBritish Columbia</v>
      </c>
      <c r="BY1391" s="51">
        <f>VLOOKUP(BX1391,'%workplace'!$A$1:$F$381,6,FALSE)</f>
        <v>269</v>
      </c>
      <c r="BZ1391" s="32">
        <f t="shared" si="835"/>
        <v>0.13011152416356878</v>
      </c>
    </row>
    <row r="1392" spans="1:78" s="8" customFormat="1" hidden="1" x14ac:dyDescent="0.2">
      <c r="A1392" s="8" t="str">
        <f t="shared" si="833"/>
        <v>2016Nurse practitionersBritish ColumbiaUnknown places of work</v>
      </c>
      <c r="B1392" s="8" t="s">
        <v>5</v>
      </c>
      <c r="C1392" s="8" t="s">
        <v>23</v>
      </c>
      <c r="D1392" s="8" t="s">
        <v>49</v>
      </c>
      <c r="E1392" s="8">
        <v>2016</v>
      </c>
      <c r="F1392" s="8">
        <v>2</v>
      </c>
      <c r="G1392" s="8">
        <v>0</v>
      </c>
      <c r="H1392" s="8">
        <v>0</v>
      </c>
      <c r="I1392" s="8">
        <v>0</v>
      </c>
      <c r="J1392" s="8">
        <v>1</v>
      </c>
      <c r="K1392" s="8">
        <v>0</v>
      </c>
      <c r="L1392" s="8">
        <v>0</v>
      </c>
      <c r="M1392" s="8">
        <v>0</v>
      </c>
      <c r="N1392" s="8">
        <v>1</v>
      </c>
      <c r="O1392" s="8">
        <v>0</v>
      </c>
      <c r="P1392" s="8">
        <v>0</v>
      </c>
      <c r="Q1392" s="8">
        <v>0</v>
      </c>
      <c r="R1392" s="8">
        <v>0</v>
      </c>
      <c r="S1392" s="8">
        <v>0</v>
      </c>
      <c r="T1392" s="8">
        <v>0</v>
      </c>
      <c r="U1392" s="8">
        <v>2</v>
      </c>
      <c r="V1392" s="8">
        <v>0</v>
      </c>
      <c r="W1392" s="8">
        <v>0</v>
      </c>
      <c r="X1392" s="8">
        <v>2</v>
      </c>
      <c r="Y1392" s="8">
        <v>0</v>
      </c>
      <c r="Z1392" s="8">
        <v>0</v>
      </c>
      <c r="AA1392" s="8">
        <v>0</v>
      </c>
      <c r="AB1392" s="8">
        <v>0</v>
      </c>
      <c r="AC1392" s="8">
        <v>2</v>
      </c>
      <c r="AD1392" s="8">
        <v>0</v>
      </c>
      <c r="AE1392" s="8">
        <v>0</v>
      </c>
      <c r="AF1392" s="8">
        <v>0</v>
      </c>
      <c r="AG1392" s="8">
        <v>0</v>
      </c>
      <c r="AH1392" s="8">
        <v>0</v>
      </c>
      <c r="AI1392" s="8">
        <v>0</v>
      </c>
      <c r="AJ1392" s="8">
        <v>0</v>
      </c>
      <c r="AK1392" s="8">
        <v>2</v>
      </c>
      <c r="AL1392" s="8">
        <v>2</v>
      </c>
      <c r="AM1392" s="8">
        <v>0</v>
      </c>
      <c r="AN1392" s="8">
        <v>2</v>
      </c>
      <c r="AO1392" s="41">
        <f t="shared" si="830"/>
        <v>1</v>
      </c>
      <c r="AP1392" s="41">
        <f t="shared" si="831"/>
        <v>0</v>
      </c>
      <c r="AQ1392" s="41">
        <f t="shared" si="832"/>
        <v>0</v>
      </c>
      <c r="AR1392" s="41">
        <f t="shared" si="798"/>
        <v>0</v>
      </c>
      <c r="AS1392" s="41">
        <f t="shared" si="799"/>
        <v>0.5</v>
      </c>
      <c r="AT1392" s="41">
        <f t="shared" si="800"/>
        <v>0</v>
      </c>
      <c r="AU1392" s="41">
        <f t="shared" si="801"/>
        <v>0</v>
      </c>
      <c r="AV1392" s="41">
        <f t="shared" si="802"/>
        <v>0</v>
      </c>
      <c r="AW1392" s="41">
        <f t="shared" si="803"/>
        <v>0.5</v>
      </c>
      <c r="AX1392" s="41">
        <f t="shared" si="804"/>
        <v>0</v>
      </c>
      <c r="AY1392" s="41">
        <f t="shared" si="805"/>
        <v>0</v>
      </c>
      <c r="AZ1392" s="41">
        <f t="shared" si="806"/>
        <v>0</v>
      </c>
      <c r="BA1392" s="41">
        <f t="shared" si="807"/>
        <v>0</v>
      </c>
      <c r="BB1392" s="41">
        <f t="shared" si="808"/>
        <v>0</v>
      </c>
      <c r="BC1392" s="41">
        <f t="shared" si="809"/>
        <v>0</v>
      </c>
      <c r="BD1392" s="41">
        <f t="shared" si="810"/>
        <v>1</v>
      </c>
      <c r="BE1392" s="41">
        <f t="shared" si="811"/>
        <v>0</v>
      </c>
      <c r="BF1392" s="41">
        <f t="shared" si="812"/>
        <v>0</v>
      </c>
      <c r="BG1392" s="41">
        <f t="shared" si="813"/>
        <v>1</v>
      </c>
      <c r="BH1392" s="41">
        <f t="shared" si="814"/>
        <v>0</v>
      </c>
      <c r="BI1392" s="41">
        <f t="shared" si="815"/>
        <v>0</v>
      </c>
      <c r="BJ1392" s="41">
        <f t="shared" si="816"/>
        <v>0</v>
      </c>
      <c r="BK1392" s="41">
        <f t="shared" si="817"/>
        <v>0</v>
      </c>
      <c r="BL1392" s="41">
        <f t="shared" si="818"/>
        <v>1</v>
      </c>
      <c r="BM1392" s="41">
        <f t="shared" si="819"/>
        <v>0</v>
      </c>
      <c r="BN1392" s="41">
        <f t="shared" si="820"/>
        <v>0</v>
      </c>
      <c r="BO1392" s="41">
        <f t="shared" si="821"/>
        <v>0</v>
      </c>
      <c r="BP1392" s="41">
        <f t="shared" si="822"/>
        <v>0</v>
      </c>
      <c r="BQ1392" s="41">
        <f t="shared" si="823"/>
        <v>0</v>
      </c>
      <c r="BR1392" s="41">
        <f t="shared" si="824"/>
        <v>0</v>
      </c>
      <c r="BS1392" s="41">
        <f t="shared" si="825"/>
        <v>0</v>
      </c>
      <c r="BT1392" s="41">
        <f t="shared" si="826"/>
        <v>1</v>
      </c>
      <c r="BU1392" s="41">
        <f t="shared" si="827"/>
        <v>1</v>
      </c>
      <c r="BV1392" s="41">
        <f t="shared" si="828"/>
        <v>0</v>
      </c>
      <c r="BW1392" s="41">
        <f t="shared" si="829"/>
        <v>1</v>
      </c>
      <c r="BX1392" s="41" t="str">
        <f t="shared" si="834"/>
        <v>2016Nurse practitionersBritish Columbia</v>
      </c>
      <c r="BY1392" s="51">
        <f>VLOOKUP(BX1392,'%workplace'!$A$1:$F$381,6,FALSE)</f>
        <v>269</v>
      </c>
      <c r="BZ1392" s="32">
        <f t="shared" si="835"/>
        <v>7.4349442379182153E-3</v>
      </c>
    </row>
    <row r="1393" spans="1:78" s="8" customFormat="1" hidden="1" x14ac:dyDescent="0.2">
      <c r="A1393" s="8" t="str">
        <f t="shared" si="833"/>
        <v>2016Nurse practitionersYukonAll places of work</v>
      </c>
      <c r="B1393" s="8" t="s">
        <v>5</v>
      </c>
      <c r="C1393" s="8" t="s">
        <v>24</v>
      </c>
      <c r="D1393" s="8" t="s">
        <v>9</v>
      </c>
      <c r="E1393" s="8">
        <v>2016</v>
      </c>
      <c r="F1393" s="8">
        <v>4</v>
      </c>
      <c r="G1393" s="8">
        <v>0</v>
      </c>
      <c r="H1393" s="8">
        <v>0</v>
      </c>
      <c r="I1393" s="8">
        <v>0</v>
      </c>
      <c r="J1393" s="8">
        <v>1</v>
      </c>
      <c r="K1393" s="8">
        <v>0</v>
      </c>
      <c r="L1393" s="8">
        <v>2</v>
      </c>
      <c r="M1393" s="8">
        <v>0</v>
      </c>
      <c r="N1393" s="8">
        <v>0</v>
      </c>
      <c r="O1393" s="8">
        <v>1</v>
      </c>
      <c r="P1393" s="8">
        <v>0</v>
      </c>
      <c r="Q1393" s="8">
        <v>0</v>
      </c>
      <c r="R1393" s="8">
        <v>0</v>
      </c>
      <c r="S1393" s="8">
        <v>0</v>
      </c>
      <c r="T1393" s="8">
        <v>0</v>
      </c>
      <c r="U1393" s="8">
        <v>3</v>
      </c>
      <c r="V1393" s="8">
        <v>1</v>
      </c>
      <c r="W1393" s="8">
        <v>0</v>
      </c>
      <c r="X1393" s="8">
        <v>2</v>
      </c>
      <c r="Y1393" s="8">
        <v>2</v>
      </c>
      <c r="Z1393" s="8">
        <v>0</v>
      </c>
      <c r="AA1393" s="8">
        <v>0</v>
      </c>
      <c r="AB1393" s="8">
        <v>0</v>
      </c>
      <c r="AC1393" s="8">
        <v>0</v>
      </c>
      <c r="AD1393" s="8">
        <v>3</v>
      </c>
      <c r="AE1393" s="8">
        <v>1</v>
      </c>
      <c r="AF1393" s="8">
        <v>0</v>
      </c>
      <c r="AG1393" s="8">
        <v>4</v>
      </c>
      <c r="AH1393" s="8">
        <v>0</v>
      </c>
      <c r="AI1393" s="8">
        <v>0</v>
      </c>
      <c r="AJ1393" s="8">
        <v>0</v>
      </c>
      <c r="AK1393" s="8">
        <v>4</v>
      </c>
      <c r="AL1393" s="8">
        <v>0</v>
      </c>
      <c r="AM1393" s="8">
        <v>0</v>
      </c>
      <c r="AN1393" s="8">
        <v>4</v>
      </c>
      <c r="AO1393" s="41">
        <f t="shared" si="830"/>
        <v>1</v>
      </c>
      <c r="AP1393" s="41">
        <f t="shared" si="831"/>
        <v>0</v>
      </c>
      <c r="AQ1393" s="41">
        <f t="shared" si="832"/>
        <v>0</v>
      </c>
      <c r="AR1393" s="41">
        <f t="shared" si="798"/>
        <v>0</v>
      </c>
      <c r="AS1393" s="41">
        <f t="shared" si="799"/>
        <v>0.25</v>
      </c>
      <c r="AT1393" s="41">
        <f t="shared" si="800"/>
        <v>0</v>
      </c>
      <c r="AU1393" s="41">
        <f t="shared" si="801"/>
        <v>0.5</v>
      </c>
      <c r="AV1393" s="41">
        <f t="shared" si="802"/>
        <v>0</v>
      </c>
      <c r="AW1393" s="41">
        <f t="shared" si="803"/>
        <v>0</v>
      </c>
      <c r="AX1393" s="41">
        <f t="shared" si="804"/>
        <v>0.25</v>
      </c>
      <c r="AY1393" s="41">
        <f t="shared" si="805"/>
        <v>0</v>
      </c>
      <c r="AZ1393" s="41">
        <f t="shared" si="806"/>
        <v>0</v>
      </c>
      <c r="BA1393" s="41">
        <f t="shared" si="807"/>
        <v>0</v>
      </c>
      <c r="BB1393" s="41">
        <f t="shared" si="808"/>
        <v>0</v>
      </c>
      <c r="BC1393" s="41">
        <f t="shared" si="809"/>
        <v>0</v>
      </c>
      <c r="BD1393" s="41">
        <f t="shared" si="810"/>
        <v>0.75</v>
      </c>
      <c r="BE1393" s="41">
        <f t="shared" si="811"/>
        <v>0.25</v>
      </c>
      <c r="BF1393" s="41">
        <f t="shared" si="812"/>
        <v>0</v>
      </c>
      <c r="BG1393" s="41">
        <f t="shared" si="813"/>
        <v>0.5</v>
      </c>
      <c r="BH1393" s="41">
        <f t="shared" si="814"/>
        <v>0.5</v>
      </c>
      <c r="BI1393" s="41">
        <f t="shared" si="815"/>
        <v>0</v>
      </c>
      <c r="BJ1393" s="41">
        <f t="shared" si="816"/>
        <v>0</v>
      </c>
      <c r="BK1393" s="41">
        <f t="shared" si="817"/>
        <v>0</v>
      </c>
      <c r="BL1393" s="41">
        <f t="shared" si="818"/>
        <v>0</v>
      </c>
      <c r="BM1393" s="41">
        <f t="shared" si="819"/>
        <v>0.75</v>
      </c>
      <c r="BN1393" s="41">
        <f t="shared" si="820"/>
        <v>0.25</v>
      </c>
      <c r="BO1393" s="41">
        <f t="shared" si="821"/>
        <v>0</v>
      </c>
      <c r="BP1393" s="41">
        <f t="shared" si="822"/>
        <v>1</v>
      </c>
      <c r="BQ1393" s="41">
        <f t="shared" si="823"/>
        <v>0</v>
      </c>
      <c r="BR1393" s="41">
        <f t="shared" si="824"/>
        <v>0</v>
      </c>
      <c r="BS1393" s="41">
        <f t="shared" si="825"/>
        <v>0</v>
      </c>
      <c r="BT1393" s="41">
        <f t="shared" si="826"/>
        <v>1</v>
      </c>
      <c r="BU1393" s="41">
        <f t="shared" si="827"/>
        <v>0</v>
      </c>
      <c r="BV1393" s="41">
        <f t="shared" si="828"/>
        <v>0</v>
      </c>
      <c r="BW1393" s="41">
        <f t="shared" si="829"/>
        <v>1</v>
      </c>
      <c r="BX1393" s="41" t="str">
        <f t="shared" si="834"/>
        <v>2016Nurse practitionersYukon</v>
      </c>
      <c r="BY1393" s="51">
        <f>VLOOKUP(BX1393,'%workplace'!$A$1:$F$381,6,FALSE)</f>
        <v>4</v>
      </c>
      <c r="BZ1393" s="32">
        <f t="shared" si="835"/>
        <v>1</v>
      </c>
    </row>
    <row r="1394" spans="1:78" s="8" customFormat="1" hidden="1" x14ac:dyDescent="0.2">
      <c r="A1394" s="8" t="str">
        <f t="shared" si="833"/>
        <v>2016Nurse practitionersYukonCommunity health</v>
      </c>
      <c r="B1394" s="8" t="s">
        <v>5</v>
      </c>
      <c r="C1394" s="8" t="s">
        <v>24</v>
      </c>
      <c r="D1394" s="8" t="s">
        <v>11</v>
      </c>
      <c r="E1394" s="8">
        <v>2016</v>
      </c>
      <c r="F1394" s="8">
        <v>1</v>
      </c>
      <c r="G1394" s="8">
        <v>0</v>
      </c>
      <c r="H1394" s="8">
        <v>0</v>
      </c>
      <c r="I1394" s="8">
        <v>0</v>
      </c>
      <c r="J1394" s="8">
        <v>1</v>
      </c>
      <c r="K1394" s="8">
        <v>0</v>
      </c>
      <c r="L1394" s="8">
        <v>0</v>
      </c>
      <c r="M1394" s="8">
        <v>0</v>
      </c>
      <c r="N1394" s="8">
        <v>0</v>
      </c>
      <c r="O1394" s="8">
        <v>0</v>
      </c>
      <c r="P1394" s="8">
        <v>0</v>
      </c>
      <c r="Q1394" s="8">
        <v>0</v>
      </c>
      <c r="R1394" s="8">
        <v>0</v>
      </c>
      <c r="S1394" s="8">
        <v>0</v>
      </c>
      <c r="T1394" s="8">
        <v>0</v>
      </c>
      <c r="U1394" s="8">
        <v>0</v>
      </c>
      <c r="V1394" s="8">
        <v>1</v>
      </c>
      <c r="W1394" s="8">
        <v>0</v>
      </c>
      <c r="X1394" s="8">
        <v>1</v>
      </c>
      <c r="Y1394" s="8">
        <v>0</v>
      </c>
      <c r="Z1394" s="8">
        <v>0</v>
      </c>
      <c r="AA1394" s="8">
        <v>0</v>
      </c>
      <c r="AB1394" s="8">
        <v>0</v>
      </c>
      <c r="AC1394" s="8">
        <v>0</v>
      </c>
      <c r="AD1394" s="8">
        <v>1</v>
      </c>
      <c r="AE1394" s="8">
        <v>0</v>
      </c>
      <c r="AF1394" s="8">
        <v>0</v>
      </c>
      <c r="AG1394" s="8">
        <v>1</v>
      </c>
      <c r="AH1394" s="8">
        <v>0</v>
      </c>
      <c r="AI1394" s="8">
        <v>0</v>
      </c>
      <c r="AJ1394" s="8">
        <v>0</v>
      </c>
      <c r="AK1394" s="8">
        <v>1</v>
      </c>
      <c r="AL1394" s="8">
        <v>0</v>
      </c>
      <c r="AM1394" s="8">
        <v>0</v>
      </c>
      <c r="AN1394" s="8">
        <v>1</v>
      </c>
      <c r="AO1394" s="41">
        <f t="shared" si="830"/>
        <v>1</v>
      </c>
      <c r="AP1394" s="41">
        <f t="shared" si="831"/>
        <v>0</v>
      </c>
      <c r="AQ1394" s="41">
        <f t="shared" si="832"/>
        <v>0</v>
      </c>
      <c r="AR1394" s="41">
        <f t="shared" si="798"/>
        <v>0</v>
      </c>
      <c r="AS1394" s="41">
        <f t="shared" si="799"/>
        <v>1</v>
      </c>
      <c r="AT1394" s="41">
        <f t="shared" si="800"/>
        <v>0</v>
      </c>
      <c r="AU1394" s="41">
        <f t="shared" si="801"/>
        <v>0</v>
      </c>
      <c r="AV1394" s="41">
        <f t="shared" si="802"/>
        <v>0</v>
      </c>
      <c r="AW1394" s="41">
        <f t="shared" si="803"/>
        <v>0</v>
      </c>
      <c r="AX1394" s="41">
        <f t="shared" si="804"/>
        <v>0</v>
      </c>
      <c r="AY1394" s="41">
        <f t="shared" si="805"/>
        <v>0</v>
      </c>
      <c r="AZ1394" s="41">
        <f t="shared" si="806"/>
        <v>0</v>
      </c>
      <c r="BA1394" s="41">
        <f t="shared" si="807"/>
        <v>0</v>
      </c>
      <c r="BB1394" s="41">
        <f t="shared" si="808"/>
        <v>0</v>
      </c>
      <c r="BC1394" s="41">
        <f t="shared" si="809"/>
        <v>0</v>
      </c>
      <c r="BD1394" s="41">
        <f t="shared" si="810"/>
        <v>0</v>
      </c>
      <c r="BE1394" s="41">
        <f t="shared" si="811"/>
        <v>1</v>
      </c>
      <c r="BF1394" s="41">
        <f t="shared" si="812"/>
        <v>0</v>
      </c>
      <c r="BG1394" s="41">
        <f t="shared" si="813"/>
        <v>1</v>
      </c>
      <c r="BH1394" s="41">
        <f t="shared" si="814"/>
        <v>0</v>
      </c>
      <c r="BI1394" s="41">
        <f t="shared" si="815"/>
        <v>0</v>
      </c>
      <c r="BJ1394" s="41">
        <f t="shared" si="816"/>
        <v>0</v>
      </c>
      <c r="BK1394" s="41">
        <f t="shared" si="817"/>
        <v>0</v>
      </c>
      <c r="BL1394" s="41">
        <f t="shared" si="818"/>
        <v>0</v>
      </c>
      <c r="BM1394" s="41">
        <f t="shared" si="819"/>
        <v>1</v>
      </c>
      <c r="BN1394" s="41">
        <f t="shared" si="820"/>
        <v>0</v>
      </c>
      <c r="BO1394" s="41">
        <f t="shared" si="821"/>
        <v>0</v>
      </c>
      <c r="BP1394" s="41">
        <f t="shared" si="822"/>
        <v>1</v>
      </c>
      <c r="BQ1394" s="41">
        <f t="shared" si="823"/>
        <v>0</v>
      </c>
      <c r="BR1394" s="41">
        <f t="shared" si="824"/>
        <v>0</v>
      </c>
      <c r="BS1394" s="41">
        <f t="shared" si="825"/>
        <v>0</v>
      </c>
      <c r="BT1394" s="41">
        <f t="shared" si="826"/>
        <v>1</v>
      </c>
      <c r="BU1394" s="41">
        <f t="shared" si="827"/>
        <v>0</v>
      </c>
      <c r="BV1394" s="41">
        <f t="shared" si="828"/>
        <v>0</v>
      </c>
      <c r="BW1394" s="41">
        <f t="shared" si="829"/>
        <v>1</v>
      </c>
      <c r="BX1394" s="41" t="str">
        <f t="shared" si="834"/>
        <v>2016Nurse practitionersYukon</v>
      </c>
      <c r="BY1394" s="51">
        <f>VLOOKUP(BX1394,'%workplace'!$A$1:$F$381,6,FALSE)</f>
        <v>4</v>
      </c>
      <c r="BZ1394" s="32">
        <f t="shared" si="835"/>
        <v>0.25</v>
      </c>
    </row>
    <row r="1395" spans="1:78" s="8" customFormat="1" hidden="1" x14ac:dyDescent="0.2">
      <c r="A1395" s="8" t="str">
        <f t="shared" si="833"/>
        <v>2016Nurse practitionersYukonNursing home/long-term care</v>
      </c>
      <c r="B1395" s="8" t="s">
        <v>5</v>
      </c>
      <c r="C1395" s="8" t="s">
        <v>24</v>
      </c>
      <c r="D1395" s="8" t="s">
        <v>12</v>
      </c>
      <c r="E1395" s="8">
        <v>2016</v>
      </c>
      <c r="F1395" s="8">
        <v>1</v>
      </c>
      <c r="G1395" s="8">
        <v>0</v>
      </c>
      <c r="H1395" s="8">
        <v>0</v>
      </c>
      <c r="I1395" s="8">
        <v>0</v>
      </c>
      <c r="J1395" s="8">
        <v>0</v>
      </c>
      <c r="K1395" s="8">
        <v>0</v>
      </c>
      <c r="L1395" s="8">
        <v>0</v>
      </c>
      <c r="M1395" s="8">
        <v>0</v>
      </c>
      <c r="N1395" s="8">
        <v>0</v>
      </c>
      <c r="O1395" s="8">
        <v>1</v>
      </c>
      <c r="P1395" s="8">
        <v>0</v>
      </c>
      <c r="Q1395" s="8">
        <v>0</v>
      </c>
      <c r="R1395" s="8">
        <v>0</v>
      </c>
      <c r="S1395" s="8">
        <v>0</v>
      </c>
      <c r="T1395" s="8">
        <v>0</v>
      </c>
      <c r="U1395" s="8">
        <v>1</v>
      </c>
      <c r="V1395" s="8">
        <v>0</v>
      </c>
      <c r="W1395" s="8">
        <v>0</v>
      </c>
      <c r="X1395" s="8">
        <v>1</v>
      </c>
      <c r="Y1395" s="8">
        <v>0</v>
      </c>
      <c r="Z1395" s="8">
        <v>0</v>
      </c>
      <c r="AA1395" s="8">
        <v>0</v>
      </c>
      <c r="AB1395" s="8">
        <v>0</v>
      </c>
      <c r="AC1395" s="8">
        <v>0</v>
      </c>
      <c r="AD1395" s="8">
        <v>1</v>
      </c>
      <c r="AE1395" s="8">
        <v>0</v>
      </c>
      <c r="AF1395" s="8">
        <v>0</v>
      </c>
      <c r="AG1395" s="8">
        <v>1</v>
      </c>
      <c r="AH1395" s="8">
        <v>0</v>
      </c>
      <c r="AI1395" s="8">
        <v>0</v>
      </c>
      <c r="AJ1395" s="8">
        <v>0</v>
      </c>
      <c r="AK1395" s="8">
        <v>1</v>
      </c>
      <c r="AL1395" s="8">
        <v>0</v>
      </c>
      <c r="AM1395" s="8">
        <v>0</v>
      </c>
      <c r="AN1395" s="8">
        <v>1</v>
      </c>
      <c r="AO1395" s="41">
        <f t="shared" si="830"/>
        <v>1</v>
      </c>
      <c r="AP1395" s="41">
        <f t="shared" si="831"/>
        <v>0</v>
      </c>
      <c r="AQ1395" s="41">
        <f t="shared" si="832"/>
        <v>0</v>
      </c>
      <c r="AR1395" s="41">
        <f t="shared" si="798"/>
        <v>0</v>
      </c>
      <c r="AS1395" s="41">
        <f t="shared" si="799"/>
        <v>0</v>
      </c>
      <c r="AT1395" s="41">
        <f t="shared" si="800"/>
        <v>0</v>
      </c>
      <c r="AU1395" s="41">
        <f t="shared" si="801"/>
        <v>0</v>
      </c>
      <c r="AV1395" s="41">
        <f t="shared" si="802"/>
        <v>0</v>
      </c>
      <c r="AW1395" s="41">
        <f t="shared" si="803"/>
        <v>0</v>
      </c>
      <c r="AX1395" s="41">
        <f t="shared" si="804"/>
        <v>1</v>
      </c>
      <c r="AY1395" s="41">
        <f t="shared" si="805"/>
        <v>0</v>
      </c>
      <c r="AZ1395" s="41">
        <f t="shared" si="806"/>
        <v>0</v>
      </c>
      <c r="BA1395" s="41">
        <f t="shared" si="807"/>
        <v>0</v>
      </c>
      <c r="BB1395" s="41">
        <f t="shared" si="808"/>
        <v>0</v>
      </c>
      <c r="BC1395" s="41">
        <f t="shared" si="809"/>
        <v>0</v>
      </c>
      <c r="BD1395" s="41">
        <f t="shared" si="810"/>
        <v>1</v>
      </c>
      <c r="BE1395" s="41">
        <f t="shared" si="811"/>
        <v>0</v>
      </c>
      <c r="BF1395" s="41">
        <f t="shared" si="812"/>
        <v>0</v>
      </c>
      <c r="BG1395" s="41">
        <f t="shared" si="813"/>
        <v>1</v>
      </c>
      <c r="BH1395" s="41">
        <f t="shared" si="814"/>
        <v>0</v>
      </c>
      <c r="BI1395" s="41">
        <f t="shared" si="815"/>
        <v>0</v>
      </c>
      <c r="BJ1395" s="41">
        <f t="shared" si="816"/>
        <v>0</v>
      </c>
      <c r="BK1395" s="41">
        <f t="shared" si="817"/>
        <v>0</v>
      </c>
      <c r="BL1395" s="41">
        <f t="shared" si="818"/>
        <v>0</v>
      </c>
      <c r="BM1395" s="41">
        <f t="shared" si="819"/>
        <v>1</v>
      </c>
      <c r="BN1395" s="41">
        <f t="shared" si="820"/>
        <v>0</v>
      </c>
      <c r="BO1395" s="41">
        <f t="shared" si="821"/>
        <v>0</v>
      </c>
      <c r="BP1395" s="41">
        <f t="shared" si="822"/>
        <v>1</v>
      </c>
      <c r="BQ1395" s="41">
        <f t="shared" si="823"/>
        <v>0</v>
      </c>
      <c r="BR1395" s="41">
        <f t="shared" si="824"/>
        <v>0</v>
      </c>
      <c r="BS1395" s="41">
        <f t="shared" si="825"/>
        <v>0</v>
      </c>
      <c r="BT1395" s="41">
        <f t="shared" si="826"/>
        <v>1</v>
      </c>
      <c r="BU1395" s="41">
        <f t="shared" si="827"/>
        <v>0</v>
      </c>
      <c r="BV1395" s="41">
        <f t="shared" si="828"/>
        <v>0</v>
      </c>
      <c r="BW1395" s="41">
        <f t="shared" si="829"/>
        <v>1</v>
      </c>
      <c r="BX1395" s="41" t="str">
        <f t="shared" si="834"/>
        <v>2016Nurse practitionersYukon</v>
      </c>
      <c r="BY1395" s="51">
        <f>VLOOKUP(BX1395,'%workplace'!$A$1:$F$381,6,FALSE)</f>
        <v>4</v>
      </c>
      <c r="BZ1395" s="32">
        <f t="shared" si="835"/>
        <v>0.25</v>
      </c>
    </row>
    <row r="1396" spans="1:78" s="8" customFormat="1" hidden="1" x14ac:dyDescent="0.2">
      <c r="A1396" s="8" t="str">
        <f t="shared" si="833"/>
        <v>2016Nurse practitionersYukonHospital</v>
      </c>
      <c r="B1396" s="8" t="s">
        <v>5</v>
      </c>
      <c r="C1396" s="8" t="s">
        <v>24</v>
      </c>
      <c r="D1396" s="8" t="s">
        <v>10</v>
      </c>
      <c r="E1396" s="8">
        <v>2016</v>
      </c>
      <c r="F1396" s="8">
        <v>1</v>
      </c>
      <c r="G1396" s="8">
        <v>0</v>
      </c>
      <c r="H1396" s="8">
        <v>0</v>
      </c>
      <c r="I1396" s="8">
        <v>0</v>
      </c>
      <c r="J1396" s="8">
        <v>0</v>
      </c>
      <c r="K1396" s="8">
        <v>0</v>
      </c>
      <c r="L1396" s="8">
        <v>1</v>
      </c>
      <c r="M1396" s="8">
        <v>0</v>
      </c>
      <c r="N1396" s="8">
        <v>0</v>
      </c>
      <c r="O1396" s="8">
        <v>0</v>
      </c>
      <c r="P1396" s="8">
        <v>0</v>
      </c>
      <c r="Q1396" s="8">
        <v>0</v>
      </c>
      <c r="R1396" s="8">
        <v>0</v>
      </c>
      <c r="S1396" s="8">
        <v>0</v>
      </c>
      <c r="T1396" s="8">
        <v>0</v>
      </c>
      <c r="U1396" s="8">
        <v>1</v>
      </c>
      <c r="V1396" s="8">
        <v>0</v>
      </c>
      <c r="W1396" s="8">
        <v>0</v>
      </c>
      <c r="X1396" s="8">
        <v>0</v>
      </c>
      <c r="Y1396" s="8">
        <v>1</v>
      </c>
      <c r="Z1396" s="8">
        <v>0</v>
      </c>
      <c r="AA1396" s="8">
        <v>0</v>
      </c>
      <c r="AB1396" s="8">
        <v>0</v>
      </c>
      <c r="AC1396" s="8">
        <v>0</v>
      </c>
      <c r="AD1396" s="8">
        <v>0</v>
      </c>
      <c r="AE1396" s="8">
        <v>1</v>
      </c>
      <c r="AF1396" s="8">
        <v>0</v>
      </c>
      <c r="AG1396" s="8">
        <v>1</v>
      </c>
      <c r="AH1396" s="8">
        <v>0</v>
      </c>
      <c r="AI1396" s="8">
        <v>0</v>
      </c>
      <c r="AJ1396" s="8">
        <v>0</v>
      </c>
      <c r="AK1396" s="8">
        <v>1</v>
      </c>
      <c r="AL1396" s="8">
        <v>0</v>
      </c>
      <c r="AM1396" s="8">
        <v>0</v>
      </c>
      <c r="AN1396" s="8">
        <v>1</v>
      </c>
      <c r="AO1396" s="41">
        <f t="shared" si="830"/>
        <v>1</v>
      </c>
      <c r="AP1396" s="41">
        <f t="shared" si="831"/>
        <v>0</v>
      </c>
      <c r="AQ1396" s="41">
        <f t="shared" si="832"/>
        <v>0</v>
      </c>
      <c r="AR1396" s="41">
        <f t="shared" si="798"/>
        <v>0</v>
      </c>
      <c r="AS1396" s="41">
        <f t="shared" si="799"/>
        <v>0</v>
      </c>
      <c r="AT1396" s="41">
        <f t="shared" si="800"/>
        <v>0</v>
      </c>
      <c r="AU1396" s="41">
        <f t="shared" si="801"/>
        <v>1</v>
      </c>
      <c r="AV1396" s="41">
        <f t="shared" si="802"/>
        <v>0</v>
      </c>
      <c r="AW1396" s="41">
        <f t="shared" si="803"/>
        <v>0</v>
      </c>
      <c r="AX1396" s="41">
        <f t="shared" si="804"/>
        <v>0</v>
      </c>
      <c r="AY1396" s="41">
        <f t="shared" si="805"/>
        <v>0</v>
      </c>
      <c r="AZ1396" s="41">
        <f t="shared" si="806"/>
        <v>0</v>
      </c>
      <c r="BA1396" s="41">
        <f t="shared" si="807"/>
        <v>0</v>
      </c>
      <c r="BB1396" s="41">
        <f t="shared" si="808"/>
        <v>0</v>
      </c>
      <c r="BC1396" s="41">
        <f t="shared" si="809"/>
        <v>0</v>
      </c>
      <c r="BD1396" s="41">
        <f t="shared" si="810"/>
        <v>1</v>
      </c>
      <c r="BE1396" s="41">
        <f t="shared" si="811"/>
        <v>0</v>
      </c>
      <c r="BF1396" s="41">
        <f t="shared" si="812"/>
        <v>0</v>
      </c>
      <c r="BG1396" s="41">
        <f t="shared" si="813"/>
        <v>0</v>
      </c>
      <c r="BH1396" s="41">
        <f t="shared" si="814"/>
        <v>1</v>
      </c>
      <c r="BI1396" s="41">
        <f t="shared" si="815"/>
        <v>0</v>
      </c>
      <c r="BJ1396" s="41">
        <f t="shared" si="816"/>
        <v>0</v>
      </c>
      <c r="BK1396" s="41">
        <f t="shared" si="817"/>
        <v>0</v>
      </c>
      <c r="BL1396" s="41">
        <f t="shared" si="818"/>
        <v>0</v>
      </c>
      <c r="BM1396" s="41">
        <f t="shared" si="819"/>
        <v>0</v>
      </c>
      <c r="BN1396" s="41">
        <f t="shared" si="820"/>
        <v>1</v>
      </c>
      <c r="BO1396" s="41">
        <f t="shared" si="821"/>
        <v>0</v>
      </c>
      <c r="BP1396" s="41">
        <f t="shared" si="822"/>
        <v>1</v>
      </c>
      <c r="BQ1396" s="41">
        <f t="shared" si="823"/>
        <v>0</v>
      </c>
      <c r="BR1396" s="41">
        <f t="shared" si="824"/>
        <v>0</v>
      </c>
      <c r="BS1396" s="41">
        <f t="shared" si="825"/>
        <v>0</v>
      </c>
      <c r="BT1396" s="41">
        <f t="shared" si="826"/>
        <v>1</v>
      </c>
      <c r="BU1396" s="41">
        <f t="shared" si="827"/>
        <v>0</v>
      </c>
      <c r="BV1396" s="41">
        <f t="shared" si="828"/>
        <v>0</v>
      </c>
      <c r="BW1396" s="41">
        <f t="shared" si="829"/>
        <v>1</v>
      </c>
      <c r="BX1396" s="41" t="str">
        <f t="shared" si="834"/>
        <v>2016Nurse practitionersYukon</v>
      </c>
      <c r="BY1396" s="51">
        <f>VLOOKUP(BX1396,'%workplace'!$A$1:$F$381,6,FALSE)</f>
        <v>4</v>
      </c>
      <c r="BZ1396" s="32">
        <f t="shared" si="835"/>
        <v>0.25</v>
      </c>
    </row>
    <row r="1397" spans="1:78" s="8" customFormat="1" hidden="1" x14ac:dyDescent="0.2">
      <c r="A1397" s="8" t="str">
        <f t="shared" si="833"/>
        <v>2016Nurse practitionersYukonOther places of work</v>
      </c>
      <c r="B1397" s="8" t="s">
        <v>5</v>
      </c>
      <c r="C1397" s="8" t="s">
        <v>24</v>
      </c>
      <c r="D1397" s="8" t="s">
        <v>13</v>
      </c>
      <c r="E1397" s="8">
        <v>2016</v>
      </c>
      <c r="F1397" s="8">
        <v>1</v>
      </c>
      <c r="G1397" s="8">
        <v>0</v>
      </c>
      <c r="H1397" s="8">
        <v>0</v>
      </c>
      <c r="I1397" s="8">
        <v>0</v>
      </c>
      <c r="J1397" s="8">
        <v>0</v>
      </c>
      <c r="K1397" s="8">
        <v>0</v>
      </c>
      <c r="L1397" s="8">
        <v>1</v>
      </c>
      <c r="M1397" s="8">
        <v>0</v>
      </c>
      <c r="N1397" s="8">
        <v>0</v>
      </c>
      <c r="O1397" s="8">
        <v>0</v>
      </c>
      <c r="P1397" s="8">
        <v>0</v>
      </c>
      <c r="Q1397" s="8">
        <v>0</v>
      </c>
      <c r="R1397" s="8">
        <v>0</v>
      </c>
      <c r="S1397" s="8">
        <v>0</v>
      </c>
      <c r="T1397" s="8">
        <v>0</v>
      </c>
      <c r="U1397" s="8">
        <v>1</v>
      </c>
      <c r="V1397" s="8">
        <v>0</v>
      </c>
      <c r="W1397" s="8">
        <v>0</v>
      </c>
      <c r="X1397" s="8">
        <v>0</v>
      </c>
      <c r="Y1397" s="8">
        <v>1</v>
      </c>
      <c r="Z1397" s="8">
        <v>0</v>
      </c>
      <c r="AA1397" s="8">
        <v>0</v>
      </c>
      <c r="AB1397" s="8">
        <v>0</v>
      </c>
      <c r="AC1397" s="8">
        <v>0</v>
      </c>
      <c r="AD1397" s="8">
        <v>1</v>
      </c>
      <c r="AE1397" s="8">
        <v>0</v>
      </c>
      <c r="AF1397" s="8">
        <v>0</v>
      </c>
      <c r="AG1397" s="8">
        <v>1</v>
      </c>
      <c r="AH1397" s="8">
        <v>0</v>
      </c>
      <c r="AI1397" s="8">
        <v>0</v>
      </c>
      <c r="AJ1397" s="8">
        <v>0</v>
      </c>
      <c r="AK1397" s="8">
        <v>1</v>
      </c>
      <c r="AL1397" s="8">
        <v>0</v>
      </c>
      <c r="AM1397" s="8">
        <v>0</v>
      </c>
      <c r="AN1397" s="8">
        <v>1</v>
      </c>
      <c r="AO1397" s="41">
        <f t="shared" si="830"/>
        <v>1</v>
      </c>
      <c r="AP1397" s="41">
        <f t="shared" si="831"/>
        <v>0</v>
      </c>
      <c r="AQ1397" s="41">
        <f t="shared" si="832"/>
        <v>0</v>
      </c>
      <c r="AR1397" s="41">
        <f t="shared" si="798"/>
        <v>0</v>
      </c>
      <c r="AS1397" s="41">
        <f t="shared" si="799"/>
        <v>0</v>
      </c>
      <c r="AT1397" s="41">
        <f t="shared" si="800"/>
        <v>0</v>
      </c>
      <c r="AU1397" s="41">
        <f t="shared" si="801"/>
        <v>1</v>
      </c>
      <c r="AV1397" s="41">
        <f t="shared" si="802"/>
        <v>0</v>
      </c>
      <c r="AW1397" s="41">
        <f t="shared" si="803"/>
        <v>0</v>
      </c>
      <c r="AX1397" s="41">
        <f t="shared" si="804"/>
        <v>0</v>
      </c>
      <c r="AY1397" s="41">
        <f t="shared" si="805"/>
        <v>0</v>
      </c>
      <c r="AZ1397" s="41">
        <f t="shared" si="806"/>
        <v>0</v>
      </c>
      <c r="BA1397" s="41">
        <f t="shared" si="807"/>
        <v>0</v>
      </c>
      <c r="BB1397" s="41">
        <f t="shared" si="808"/>
        <v>0</v>
      </c>
      <c r="BC1397" s="41">
        <f t="shared" si="809"/>
        <v>0</v>
      </c>
      <c r="BD1397" s="41">
        <f t="shared" si="810"/>
        <v>1</v>
      </c>
      <c r="BE1397" s="41">
        <f t="shared" si="811"/>
        <v>0</v>
      </c>
      <c r="BF1397" s="41">
        <f t="shared" si="812"/>
        <v>0</v>
      </c>
      <c r="BG1397" s="41">
        <f t="shared" si="813"/>
        <v>0</v>
      </c>
      <c r="BH1397" s="41">
        <f t="shared" si="814"/>
        <v>1</v>
      </c>
      <c r="BI1397" s="41">
        <f t="shared" si="815"/>
        <v>0</v>
      </c>
      <c r="BJ1397" s="41">
        <f t="shared" si="816"/>
        <v>0</v>
      </c>
      <c r="BK1397" s="41">
        <f t="shared" si="817"/>
        <v>0</v>
      </c>
      <c r="BL1397" s="41">
        <f t="shared" si="818"/>
        <v>0</v>
      </c>
      <c r="BM1397" s="41">
        <f t="shared" si="819"/>
        <v>1</v>
      </c>
      <c r="BN1397" s="41">
        <f t="shared" si="820"/>
        <v>0</v>
      </c>
      <c r="BO1397" s="41">
        <f t="shared" si="821"/>
        <v>0</v>
      </c>
      <c r="BP1397" s="41">
        <f t="shared" si="822"/>
        <v>1</v>
      </c>
      <c r="BQ1397" s="41">
        <f t="shared" si="823"/>
        <v>0</v>
      </c>
      <c r="BR1397" s="41">
        <f t="shared" si="824"/>
        <v>0</v>
      </c>
      <c r="BS1397" s="41">
        <f t="shared" si="825"/>
        <v>0</v>
      </c>
      <c r="BT1397" s="41">
        <f t="shared" si="826"/>
        <v>1</v>
      </c>
      <c r="BU1397" s="41">
        <f t="shared" si="827"/>
        <v>0</v>
      </c>
      <c r="BV1397" s="41">
        <f t="shared" si="828"/>
        <v>0</v>
      </c>
      <c r="BW1397" s="41">
        <f t="shared" si="829"/>
        <v>1</v>
      </c>
      <c r="BX1397" s="41" t="str">
        <f t="shared" si="834"/>
        <v>2016Nurse practitionersYukon</v>
      </c>
      <c r="BY1397" s="51">
        <f>VLOOKUP(BX1397,'%workplace'!$A$1:$F$381,6,FALSE)</f>
        <v>4</v>
      </c>
      <c r="BZ1397" s="32">
        <f t="shared" si="835"/>
        <v>0.25</v>
      </c>
    </row>
    <row r="1398" spans="1:78" s="8" customFormat="1" hidden="1" x14ac:dyDescent="0.2">
      <c r="A1398" s="8" t="str">
        <f t="shared" si="833"/>
        <v>2017Registered nursesNewfoundland and LabradorAll places of work</v>
      </c>
      <c r="B1398" s="8" t="s">
        <v>7</v>
      </c>
      <c r="C1398" s="8" t="s">
        <v>14</v>
      </c>
      <c r="D1398" s="8" t="s">
        <v>9</v>
      </c>
      <c r="E1398" s="8">
        <v>2017</v>
      </c>
      <c r="F1398" s="8">
        <v>5496</v>
      </c>
      <c r="G1398" s="8">
        <v>359</v>
      </c>
      <c r="H1398" s="8">
        <v>0</v>
      </c>
      <c r="I1398" s="8">
        <v>706</v>
      </c>
      <c r="J1398" s="8">
        <v>740</v>
      </c>
      <c r="K1398" s="8">
        <v>716</v>
      </c>
      <c r="L1398" s="8">
        <v>731</v>
      </c>
      <c r="M1398" s="8">
        <v>854</v>
      </c>
      <c r="N1398" s="8">
        <v>959</v>
      </c>
      <c r="O1398" s="8">
        <v>548</v>
      </c>
      <c r="P1398" s="8">
        <v>239</v>
      </c>
      <c r="Q1398" s="8">
        <v>77</v>
      </c>
      <c r="R1398" s="8">
        <v>24</v>
      </c>
      <c r="S1398" s="8">
        <v>261</v>
      </c>
      <c r="T1398" s="8">
        <v>0</v>
      </c>
      <c r="U1398" s="8">
        <v>5783</v>
      </c>
      <c r="V1398" s="8">
        <v>72</v>
      </c>
      <c r="W1398" s="8">
        <v>0</v>
      </c>
      <c r="X1398" s="8">
        <v>4151</v>
      </c>
      <c r="Y1398" s="8">
        <v>729</v>
      </c>
      <c r="Z1398" s="8">
        <v>975</v>
      </c>
      <c r="AA1398" s="8">
        <v>0</v>
      </c>
      <c r="AB1398" s="8">
        <v>739</v>
      </c>
      <c r="AC1398" s="8">
        <v>0</v>
      </c>
      <c r="AD1398" s="8">
        <v>482</v>
      </c>
      <c r="AE1398" s="8">
        <v>4634</v>
      </c>
      <c r="AF1398" s="8">
        <v>350</v>
      </c>
      <c r="AG1398" s="8">
        <v>5253</v>
      </c>
      <c r="AH1398" s="8">
        <v>227</v>
      </c>
      <c r="AI1398" s="8">
        <v>24</v>
      </c>
      <c r="AJ1398" s="8">
        <v>1441</v>
      </c>
      <c r="AK1398" s="8">
        <v>4414</v>
      </c>
      <c r="AL1398" s="8">
        <v>1</v>
      </c>
      <c r="AM1398" s="8">
        <v>0</v>
      </c>
      <c r="AN1398" s="8">
        <v>5855</v>
      </c>
      <c r="AO1398" s="41">
        <f t="shared" si="830"/>
        <v>0.93868488471391975</v>
      </c>
      <c r="AP1398" s="41">
        <f t="shared" si="831"/>
        <v>6.1315115286080274E-2</v>
      </c>
      <c r="AQ1398" s="41">
        <f t="shared" si="832"/>
        <v>0</v>
      </c>
      <c r="AR1398" s="41">
        <f t="shared" si="798"/>
        <v>0.12058070025619129</v>
      </c>
      <c r="AS1398" s="41">
        <f t="shared" si="799"/>
        <v>0.12638770281810419</v>
      </c>
      <c r="AT1398" s="41">
        <f t="shared" si="800"/>
        <v>0.12228864218616567</v>
      </c>
      <c r="AU1398" s="41">
        <f t="shared" si="801"/>
        <v>0.12485055508112725</v>
      </c>
      <c r="AV1398" s="41">
        <f t="shared" si="802"/>
        <v>0.14585824081981213</v>
      </c>
      <c r="AW1398" s="41">
        <f t="shared" si="803"/>
        <v>0.16379163108454312</v>
      </c>
      <c r="AX1398" s="41">
        <f t="shared" si="804"/>
        <v>9.3595217762596078E-2</v>
      </c>
      <c r="AY1398" s="41">
        <f t="shared" si="805"/>
        <v>4.0819812126387703E-2</v>
      </c>
      <c r="AZ1398" s="41">
        <f t="shared" si="806"/>
        <v>1.3151152860802732E-2</v>
      </c>
      <c r="BA1398" s="41">
        <f t="shared" si="807"/>
        <v>4.0990606319385144E-3</v>
      </c>
      <c r="BB1398" s="41">
        <f t="shared" si="808"/>
        <v>4.4577284372331341E-2</v>
      </c>
      <c r="BC1398" s="41">
        <f t="shared" si="809"/>
        <v>0</v>
      </c>
      <c r="BD1398" s="41">
        <f t="shared" si="810"/>
        <v>0.98770281810418448</v>
      </c>
      <c r="BE1398" s="41">
        <f t="shared" si="811"/>
        <v>1.2297181895815542E-2</v>
      </c>
      <c r="BF1398" s="41">
        <f t="shared" si="812"/>
        <v>0</v>
      </c>
      <c r="BG1398" s="41">
        <f t="shared" si="813"/>
        <v>0.70896669513236554</v>
      </c>
      <c r="BH1398" s="41">
        <f t="shared" si="814"/>
        <v>0.12450896669513237</v>
      </c>
      <c r="BI1398" s="41">
        <f t="shared" si="815"/>
        <v>0.16652433817250215</v>
      </c>
      <c r="BJ1398" s="41">
        <f t="shared" si="816"/>
        <v>0</v>
      </c>
      <c r="BK1398" s="41">
        <f t="shared" si="817"/>
        <v>0.12621690862510673</v>
      </c>
      <c r="BL1398" s="41">
        <f t="shared" si="818"/>
        <v>0</v>
      </c>
      <c r="BM1398" s="41">
        <f t="shared" si="819"/>
        <v>8.2322801024765163E-2</v>
      </c>
      <c r="BN1398" s="41">
        <f t="shared" si="820"/>
        <v>0.7914602903501281</v>
      </c>
      <c r="BO1398" s="41">
        <f t="shared" si="821"/>
        <v>5.9777967549103334E-2</v>
      </c>
      <c r="BP1398" s="41">
        <f t="shared" si="822"/>
        <v>0.89718189581554231</v>
      </c>
      <c r="BQ1398" s="41">
        <f t="shared" si="823"/>
        <v>3.8770281810418444E-2</v>
      </c>
      <c r="BR1398" s="41">
        <f t="shared" si="824"/>
        <v>4.0990606319385144E-3</v>
      </c>
      <c r="BS1398" s="41">
        <f t="shared" si="825"/>
        <v>0.24611443210930828</v>
      </c>
      <c r="BT1398" s="41">
        <f t="shared" si="826"/>
        <v>0.75388556789069172</v>
      </c>
      <c r="BU1398" s="41">
        <f t="shared" si="827"/>
        <v>1.7079419299743809E-4</v>
      </c>
      <c r="BV1398" s="41">
        <f t="shared" si="828"/>
        <v>0</v>
      </c>
      <c r="BW1398" s="41">
        <f t="shared" si="829"/>
        <v>1</v>
      </c>
      <c r="BX1398" s="41" t="str">
        <f t="shared" si="834"/>
        <v>2017Registered nursesNewfoundland and Labrador</v>
      </c>
      <c r="BY1398" s="51">
        <f>VLOOKUP(BX1398,'%workplace'!$A$1:$F$381,6,FALSE)</f>
        <v>5855</v>
      </c>
      <c r="BZ1398" s="32">
        <f t="shared" si="835"/>
        <v>1</v>
      </c>
    </row>
    <row r="1399" spans="1:78" s="8" customFormat="1" hidden="1" x14ac:dyDescent="0.2">
      <c r="A1399" s="8" t="str">
        <f t="shared" si="833"/>
        <v>2017Registered nursesNewfoundland and LabradorCommunity health</v>
      </c>
      <c r="B1399" s="8" t="s">
        <v>7</v>
      </c>
      <c r="C1399" s="8" t="s">
        <v>14</v>
      </c>
      <c r="D1399" s="8" t="s">
        <v>11</v>
      </c>
      <c r="E1399" s="8">
        <v>2017</v>
      </c>
      <c r="F1399" s="8">
        <v>769</v>
      </c>
      <c r="G1399" s="8">
        <v>30</v>
      </c>
      <c r="H1399" s="8">
        <v>0</v>
      </c>
      <c r="I1399" s="8">
        <v>42</v>
      </c>
      <c r="J1399" s="8">
        <v>62</v>
      </c>
      <c r="K1399" s="8">
        <v>136</v>
      </c>
      <c r="L1399" s="8">
        <v>149</v>
      </c>
      <c r="M1399" s="8">
        <v>151</v>
      </c>
      <c r="N1399" s="8">
        <v>124</v>
      </c>
      <c r="O1399" s="8">
        <v>70</v>
      </c>
      <c r="P1399" s="8">
        <v>40</v>
      </c>
      <c r="Q1399" s="8">
        <v>11</v>
      </c>
      <c r="R1399" s="8">
        <v>6</v>
      </c>
      <c r="S1399" s="8">
        <v>8</v>
      </c>
      <c r="T1399" s="8">
        <v>0</v>
      </c>
      <c r="U1399" s="8">
        <v>789</v>
      </c>
      <c r="V1399" s="8">
        <v>10</v>
      </c>
      <c r="W1399" s="8">
        <v>0</v>
      </c>
      <c r="X1399" s="8">
        <v>594</v>
      </c>
      <c r="Y1399" s="8">
        <v>108</v>
      </c>
      <c r="Z1399" s="8">
        <v>97</v>
      </c>
      <c r="AA1399" s="8">
        <v>0</v>
      </c>
      <c r="AB1399" s="8">
        <v>118</v>
      </c>
      <c r="AC1399" s="8">
        <v>0</v>
      </c>
      <c r="AD1399" s="8">
        <v>42</v>
      </c>
      <c r="AE1399" s="8">
        <v>639</v>
      </c>
      <c r="AF1399" s="8">
        <v>37</v>
      </c>
      <c r="AG1399" s="8">
        <v>743</v>
      </c>
      <c r="AH1399" s="8">
        <v>16</v>
      </c>
      <c r="AI1399" s="8">
        <v>3</v>
      </c>
      <c r="AJ1399" s="8">
        <v>355</v>
      </c>
      <c r="AK1399" s="8">
        <v>444</v>
      </c>
      <c r="AL1399" s="8">
        <v>0</v>
      </c>
      <c r="AM1399" s="8">
        <v>0</v>
      </c>
      <c r="AN1399" s="8">
        <v>799</v>
      </c>
      <c r="AO1399" s="41">
        <f t="shared" si="830"/>
        <v>0.96245306633291616</v>
      </c>
      <c r="AP1399" s="41">
        <f t="shared" si="831"/>
        <v>3.7546933667083858E-2</v>
      </c>
      <c r="AQ1399" s="41">
        <f t="shared" si="832"/>
        <v>0</v>
      </c>
      <c r="AR1399" s="41">
        <f t="shared" ref="AR1399:AR1462" si="836">I1399/$AN1399</f>
        <v>5.2565707133917394E-2</v>
      </c>
      <c r="AS1399" s="41">
        <f t="shared" ref="AS1399:AS1462" si="837">J1399/$AN1399</f>
        <v>7.7596996245306638E-2</v>
      </c>
      <c r="AT1399" s="41">
        <f t="shared" ref="AT1399:AT1462" si="838">K1399/$AN1399</f>
        <v>0.1702127659574468</v>
      </c>
      <c r="AU1399" s="41">
        <f t="shared" ref="AU1399:AU1462" si="839">L1399/$AN1399</f>
        <v>0.18648310387984982</v>
      </c>
      <c r="AV1399" s="41">
        <f t="shared" ref="AV1399:AV1462" si="840">M1399/$AN1399</f>
        <v>0.18898623279098872</v>
      </c>
      <c r="AW1399" s="41">
        <f t="shared" ref="AW1399:AW1462" si="841">N1399/$AN1399</f>
        <v>0.15519399249061328</v>
      </c>
      <c r="AX1399" s="41">
        <f t="shared" ref="AX1399:AX1462" si="842">O1399/$AN1399</f>
        <v>8.7609511889862324E-2</v>
      </c>
      <c r="AY1399" s="41">
        <f t="shared" ref="AY1399:AY1462" si="843">P1399/$AN1399</f>
        <v>5.0062578222778473E-2</v>
      </c>
      <c r="AZ1399" s="41">
        <f t="shared" ref="AZ1399:AZ1462" si="844">Q1399/$AN1399</f>
        <v>1.3767209011264081E-2</v>
      </c>
      <c r="BA1399" s="41">
        <f t="shared" ref="BA1399:BA1462" si="845">R1399/$AN1399</f>
        <v>7.5093867334167707E-3</v>
      </c>
      <c r="BB1399" s="41">
        <f t="shared" ref="BB1399:BB1462" si="846">S1399/$AN1399</f>
        <v>1.0012515644555695E-2</v>
      </c>
      <c r="BC1399" s="41">
        <f t="shared" ref="BC1399:BC1462" si="847">T1399/$AN1399</f>
        <v>0</v>
      </c>
      <c r="BD1399" s="41">
        <f t="shared" ref="BD1399:BD1462" si="848">U1399/$AN1399</f>
        <v>0.98748435544430535</v>
      </c>
      <c r="BE1399" s="41">
        <f t="shared" ref="BE1399:BE1462" si="849">V1399/$AN1399</f>
        <v>1.2515644555694618E-2</v>
      </c>
      <c r="BF1399" s="41">
        <f t="shared" ref="BF1399:BF1462" si="850">W1399/$AN1399</f>
        <v>0</v>
      </c>
      <c r="BG1399" s="41">
        <f t="shared" ref="BG1399:BG1462" si="851">X1399/$AN1399</f>
        <v>0.74342928660826035</v>
      </c>
      <c r="BH1399" s="41">
        <f t="shared" ref="BH1399:BH1462" si="852">Y1399/$AN1399</f>
        <v>0.13516896120150187</v>
      </c>
      <c r="BI1399" s="41">
        <f t="shared" ref="BI1399:BI1462" si="853">Z1399/$AN1399</f>
        <v>0.1214017521902378</v>
      </c>
      <c r="BJ1399" s="41">
        <f t="shared" ref="BJ1399:BJ1462" si="854">AA1399/$AN1399</f>
        <v>0</v>
      </c>
      <c r="BK1399" s="41">
        <f t="shared" ref="BK1399:BK1462" si="855">AB1399/$AN1399</f>
        <v>0.1476846057571965</v>
      </c>
      <c r="BL1399" s="41">
        <f t="shared" ref="BL1399:BL1462" si="856">AC1399/$AN1399</f>
        <v>0</v>
      </c>
      <c r="BM1399" s="41">
        <f t="shared" ref="BM1399:BM1462" si="857">AD1399/$AN1399</f>
        <v>5.2565707133917394E-2</v>
      </c>
      <c r="BN1399" s="41">
        <f t="shared" ref="BN1399:BN1462" si="858">AE1399/$AN1399</f>
        <v>0.79974968710888605</v>
      </c>
      <c r="BO1399" s="41">
        <f t="shared" ref="BO1399:BO1462" si="859">AF1399/$AN1399</f>
        <v>4.630788485607009E-2</v>
      </c>
      <c r="BP1399" s="41">
        <f t="shared" ref="BP1399:BP1462" si="860">AG1399/$AN1399</f>
        <v>0.92991239048811014</v>
      </c>
      <c r="BQ1399" s="41">
        <f t="shared" ref="BQ1399:BQ1462" si="861">AH1399/$AN1399</f>
        <v>2.002503128911139E-2</v>
      </c>
      <c r="BR1399" s="41">
        <f t="shared" ref="BR1399:BR1462" si="862">AI1399/$AN1399</f>
        <v>3.7546933667083854E-3</v>
      </c>
      <c r="BS1399" s="41">
        <f t="shared" ref="BS1399:BS1462" si="863">AJ1399/$AN1399</f>
        <v>0.44430538172715894</v>
      </c>
      <c r="BT1399" s="41">
        <f t="shared" ref="BT1399:BT1462" si="864">AK1399/$AN1399</f>
        <v>0.55569461827284106</v>
      </c>
      <c r="BU1399" s="41">
        <f t="shared" ref="BU1399:BU1462" si="865">AL1399/$AN1399</f>
        <v>0</v>
      </c>
      <c r="BV1399" s="41">
        <f t="shared" ref="BV1399:BV1462" si="866">AM1399/$AN1399</f>
        <v>0</v>
      </c>
      <c r="BW1399" s="41">
        <f t="shared" ref="BW1399:BW1462" si="867">AN1399/$AN1399</f>
        <v>1</v>
      </c>
      <c r="BX1399" s="41" t="str">
        <f t="shared" si="834"/>
        <v>2017Registered nursesNewfoundland and Labrador</v>
      </c>
      <c r="BY1399" s="51">
        <f>VLOOKUP(BX1399,'%workplace'!$A$1:$F$381,6,FALSE)</f>
        <v>5855</v>
      </c>
      <c r="BZ1399" s="32">
        <f t="shared" si="835"/>
        <v>0.13646456020495304</v>
      </c>
    </row>
    <row r="1400" spans="1:78" s="8" customFormat="1" hidden="1" x14ac:dyDescent="0.2">
      <c r="A1400" s="8" t="str">
        <f t="shared" si="833"/>
        <v>2017Registered nursesNewfoundland and LabradorNursing home/long-term care</v>
      </c>
      <c r="B1400" s="8" t="s">
        <v>7</v>
      </c>
      <c r="C1400" s="8" t="s">
        <v>14</v>
      </c>
      <c r="D1400" s="8" t="s">
        <v>12</v>
      </c>
      <c r="E1400" s="8">
        <v>2017</v>
      </c>
      <c r="F1400" s="8">
        <v>426</v>
      </c>
      <c r="G1400" s="8">
        <v>28</v>
      </c>
      <c r="H1400" s="8">
        <v>0</v>
      </c>
      <c r="I1400" s="8">
        <v>29</v>
      </c>
      <c r="J1400" s="8">
        <v>45</v>
      </c>
      <c r="K1400" s="8">
        <v>43</v>
      </c>
      <c r="L1400" s="8">
        <v>68</v>
      </c>
      <c r="M1400" s="8">
        <v>67</v>
      </c>
      <c r="N1400" s="8">
        <v>73</v>
      </c>
      <c r="O1400" s="8">
        <v>62</v>
      </c>
      <c r="P1400" s="8">
        <v>28</v>
      </c>
      <c r="Q1400" s="8">
        <v>21</v>
      </c>
      <c r="R1400" s="8">
        <v>7</v>
      </c>
      <c r="S1400" s="8">
        <v>11</v>
      </c>
      <c r="T1400" s="8">
        <v>0</v>
      </c>
      <c r="U1400" s="8">
        <v>442</v>
      </c>
      <c r="V1400" s="8">
        <v>12</v>
      </c>
      <c r="W1400" s="8">
        <v>0</v>
      </c>
      <c r="X1400" s="8">
        <v>309</v>
      </c>
      <c r="Y1400" s="8">
        <v>55</v>
      </c>
      <c r="Z1400" s="8">
        <v>90</v>
      </c>
      <c r="AA1400" s="8">
        <v>0</v>
      </c>
      <c r="AB1400" s="8">
        <v>103</v>
      </c>
      <c r="AC1400" s="8">
        <v>0</v>
      </c>
      <c r="AD1400" s="8">
        <v>13</v>
      </c>
      <c r="AE1400" s="8">
        <v>338</v>
      </c>
      <c r="AF1400" s="8">
        <v>30</v>
      </c>
      <c r="AG1400" s="8">
        <v>416</v>
      </c>
      <c r="AH1400" s="8">
        <v>8</v>
      </c>
      <c r="AI1400" s="8">
        <v>0</v>
      </c>
      <c r="AJ1400" s="8">
        <v>170</v>
      </c>
      <c r="AK1400" s="8">
        <v>284</v>
      </c>
      <c r="AL1400" s="8">
        <v>0</v>
      </c>
      <c r="AM1400" s="8">
        <v>0</v>
      </c>
      <c r="AN1400" s="8">
        <v>454</v>
      </c>
      <c r="AO1400" s="41">
        <f t="shared" ref="AO1400:AO1463" si="868">F1400/$AN1400</f>
        <v>0.93832599118942728</v>
      </c>
      <c r="AP1400" s="41">
        <f t="shared" ref="AP1400:AP1463" si="869">G1400/$AN1400</f>
        <v>6.1674008810572688E-2</v>
      </c>
      <c r="AQ1400" s="41">
        <f t="shared" ref="AQ1400:AQ1463" si="870">H1400/$AN1400</f>
        <v>0</v>
      </c>
      <c r="AR1400" s="41">
        <f t="shared" si="836"/>
        <v>6.3876651982378851E-2</v>
      </c>
      <c r="AS1400" s="41">
        <f t="shared" si="837"/>
        <v>9.9118942731277526E-2</v>
      </c>
      <c r="AT1400" s="41">
        <f t="shared" si="838"/>
        <v>9.4713656387665199E-2</v>
      </c>
      <c r="AU1400" s="41">
        <f t="shared" si="839"/>
        <v>0.14977973568281938</v>
      </c>
      <c r="AV1400" s="41">
        <f t="shared" si="840"/>
        <v>0.14757709251101322</v>
      </c>
      <c r="AW1400" s="41">
        <f t="shared" si="841"/>
        <v>0.16079295154185022</v>
      </c>
      <c r="AX1400" s="41">
        <f t="shared" si="842"/>
        <v>0.13656387665198239</v>
      </c>
      <c r="AY1400" s="41">
        <f t="shared" si="843"/>
        <v>6.1674008810572688E-2</v>
      </c>
      <c r="AZ1400" s="41">
        <f t="shared" si="844"/>
        <v>4.6255506607929514E-2</v>
      </c>
      <c r="BA1400" s="41">
        <f t="shared" si="845"/>
        <v>1.5418502202643172E-2</v>
      </c>
      <c r="BB1400" s="41">
        <f t="shared" si="846"/>
        <v>2.4229074889867842E-2</v>
      </c>
      <c r="BC1400" s="41">
        <f t="shared" si="847"/>
        <v>0</v>
      </c>
      <c r="BD1400" s="41">
        <f t="shared" si="848"/>
        <v>0.97356828193832601</v>
      </c>
      <c r="BE1400" s="41">
        <f t="shared" si="849"/>
        <v>2.643171806167401E-2</v>
      </c>
      <c r="BF1400" s="41">
        <f t="shared" si="850"/>
        <v>0</v>
      </c>
      <c r="BG1400" s="41">
        <f t="shared" si="851"/>
        <v>0.68061674008810569</v>
      </c>
      <c r="BH1400" s="41">
        <f t="shared" si="852"/>
        <v>0.1211453744493392</v>
      </c>
      <c r="BI1400" s="41">
        <f t="shared" si="853"/>
        <v>0.19823788546255505</v>
      </c>
      <c r="BJ1400" s="41">
        <f t="shared" si="854"/>
        <v>0</v>
      </c>
      <c r="BK1400" s="41">
        <f t="shared" si="855"/>
        <v>0.22687224669603523</v>
      </c>
      <c r="BL1400" s="41">
        <f t="shared" si="856"/>
        <v>0</v>
      </c>
      <c r="BM1400" s="41">
        <f t="shared" si="857"/>
        <v>2.8634361233480177E-2</v>
      </c>
      <c r="BN1400" s="41">
        <f t="shared" si="858"/>
        <v>0.74449339207048459</v>
      </c>
      <c r="BO1400" s="41">
        <f t="shared" si="859"/>
        <v>6.6079295154185022E-2</v>
      </c>
      <c r="BP1400" s="41">
        <f t="shared" si="860"/>
        <v>0.91629955947136565</v>
      </c>
      <c r="BQ1400" s="41">
        <f t="shared" si="861"/>
        <v>1.7621145374449341E-2</v>
      </c>
      <c r="BR1400" s="41">
        <f t="shared" si="862"/>
        <v>0</v>
      </c>
      <c r="BS1400" s="41">
        <f t="shared" si="863"/>
        <v>0.37444933920704848</v>
      </c>
      <c r="BT1400" s="41">
        <f t="shared" si="864"/>
        <v>0.62555066079295152</v>
      </c>
      <c r="BU1400" s="41">
        <f t="shared" si="865"/>
        <v>0</v>
      </c>
      <c r="BV1400" s="41">
        <f t="shared" si="866"/>
        <v>0</v>
      </c>
      <c r="BW1400" s="41">
        <f t="shared" si="867"/>
        <v>1</v>
      </c>
      <c r="BX1400" s="41" t="str">
        <f t="shared" si="834"/>
        <v>2017Registered nursesNewfoundland and Labrador</v>
      </c>
      <c r="BY1400" s="51">
        <f>VLOOKUP(BX1400,'%workplace'!$A$1:$F$381,6,FALSE)</f>
        <v>5855</v>
      </c>
      <c r="BZ1400" s="32">
        <f t="shared" si="835"/>
        <v>7.7540563620836889E-2</v>
      </c>
    </row>
    <row r="1401" spans="1:78" s="8" customFormat="1" hidden="1" x14ac:dyDescent="0.2">
      <c r="A1401" s="8" t="str">
        <f t="shared" si="833"/>
        <v>2017Registered nursesNewfoundland and LabradorHospital</v>
      </c>
      <c r="B1401" s="8" t="s">
        <v>7</v>
      </c>
      <c r="C1401" s="8" t="s">
        <v>14</v>
      </c>
      <c r="D1401" s="8" t="s">
        <v>10</v>
      </c>
      <c r="E1401" s="8">
        <v>2017</v>
      </c>
      <c r="F1401" s="8">
        <v>3720</v>
      </c>
      <c r="G1401" s="8">
        <v>255</v>
      </c>
      <c r="H1401" s="8">
        <v>0</v>
      </c>
      <c r="I1401" s="8">
        <v>619</v>
      </c>
      <c r="J1401" s="8">
        <v>606</v>
      </c>
      <c r="K1401" s="8">
        <v>463</v>
      </c>
      <c r="L1401" s="8">
        <v>426</v>
      </c>
      <c r="M1401" s="8">
        <v>531</v>
      </c>
      <c r="N1401" s="8">
        <v>639</v>
      </c>
      <c r="O1401" s="8">
        <v>321</v>
      </c>
      <c r="P1401" s="8">
        <v>106</v>
      </c>
      <c r="Q1401" s="8">
        <v>24</v>
      </c>
      <c r="R1401" s="8">
        <v>7</v>
      </c>
      <c r="S1401" s="8">
        <v>233</v>
      </c>
      <c r="T1401" s="8">
        <v>0</v>
      </c>
      <c r="U1401" s="8">
        <v>3931</v>
      </c>
      <c r="V1401" s="8">
        <v>44</v>
      </c>
      <c r="W1401" s="8">
        <v>0</v>
      </c>
      <c r="X1401" s="8">
        <v>2763</v>
      </c>
      <c r="Y1401" s="8">
        <v>480</v>
      </c>
      <c r="Z1401" s="8">
        <v>732</v>
      </c>
      <c r="AA1401" s="8">
        <v>0</v>
      </c>
      <c r="AB1401" s="8">
        <v>357</v>
      </c>
      <c r="AC1401" s="8">
        <v>0</v>
      </c>
      <c r="AD1401" s="8">
        <v>123</v>
      </c>
      <c r="AE1401" s="8">
        <v>3495</v>
      </c>
      <c r="AF1401" s="8">
        <v>103</v>
      </c>
      <c r="AG1401" s="8">
        <v>3800</v>
      </c>
      <c r="AH1401" s="8">
        <v>60</v>
      </c>
      <c r="AI1401" s="8">
        <v>11</v>
      </c>
      <c r="AJ1401" s="8">
        <v>821</v>
      </c>
      <c r="AK1401" s="8">
        <v>3154</v>
      </c>
      <c r="AL1401" s="8">
        <v>1</v>
      </c>
      <c r="AM1401" s="8">
        <v>0</v>
      </c>
      <c r="AN1401" s="8">
        <v>3975</v>
      </c>
      <c r="AO1401" s="41">
        <f t="shared" si="868"/>
        <v>0.9358490566037736</v>
      </c>
      <c r="AP1401" s="41">
        <f t="shared" si="869"/>
        <v>6.4150943396226415E-2</v>
      </c>
      <c r="AQ1401" s="41">
        <f t="shared" si="870"/>
        <v>0</v>
      </c>
      <c r="AR1401" s="41">
        <f t="shared" si="836"/>
        <v>0.15572327044025158</v>
      </c>
      <c r="AS1401" s="41">
        <f t="shared" si="837"/>
        <v>0.15245283018867925</v>
      </c>
      <c r="AT1401" s="41">
        <f t="shared" si="838"/>
        <v>0.11647798742138364</v>
      </c>
      <c r="AU1401" s="41">
        <f t="shared" si="839"/>
        <v>0.10716981132075472</v>
      </c>
      <c r="AV1401" s="41">
        <f t="shared" si="840"/>
        <v>0.13358490566037737</v>
      </c>
      <c r="AW1401" s="41">
        <f t="shared" si="841"/>
        <v>0.16075471698113208</v>
      </c>
      <c r="AX1401" s="41">
        <f t="shared" si="842"/>
        <v>8.0754716981132069E-2</v>
      </c>
      <c r="AY1401" s="41">
        <f t="shared" si="843"/>
        <v>2.6666666666666668E-2</v>
      </c>
      <c r="AZ1401" s="41">
        <f t="shared" si="844"/>
        <v>6.0377358490566035E-3</v>
      </c>
      <c r="BA1401" s="41">
        <f t="shared" si="845"/>
        <v>1.761006289308176E-3</v>
      </c>
      <c r="BB1401" s="41">
        <f t="shared" si="846"/>
        <v>5.8616352201257861E-2</v>
      </c>
      <c r="BC1401" s="41">
        <f t="shared" si="847"/>
        <v>0</v>
      </c>
      <c r="BD1401" s="41">
        <f t="shared" si="848"/>
        <v>0.98893081761006285</v>
      </c>
      <c r="BE1401" s="41">
        <f t="shared" si="849"/>
        <v>1.1069182389937107E-2</v>
      </c>
      <c r="BF1401" s="41">
        <f t="shared" si="850"/>
        <v>0</v>
      </c>
      <c r="BG1401" s="41">
        <f t="shared" si="851"/>
        <v>0.69509433962264155</v>
      </c>
      <c r="BH1401" s="41">
        <f t="shared" si="852"/>
        <v>0.12075471698113208</v>
      </c>
      <c r="BI1401" s="41">
        <f t="shared" si="853"/>
        <v>0.18415094339622642</v>
      </c>
      <c r="BJ1401" s="41">
        <f t="shared" si="854"/>
        <v>0</v>
      </c>
      <c r="BK1401" s="41">
        <f t="shared" si="855"/>
        <v>8.9811320754716983E-2</v>
      </c>
      <c r="BL1401" s="41">
        <f t="shared" si="856"/>
        <v>0</v>
      </c>
      <c r="BM1401" s="41">
        <f t="shared" si="857"/>
        <v>3.0943396226415093E-2</v>
      </c>
      <c r="BN1401" s="41">
        <f t="shared" si="858"/>
        <v>0.87924528301886795</v>
      </c>
      <c r="BO1401" s="41">
        <f t="shared" si="859"/>
        <v>2.5911949685534591E-2</v>
      </c>
      <c r="BP1401" s="41">
        <f t="shared" si="860"/>
        <v>0.95597484276729561</v>
      </c>
      <c r="BQ1401" s="41">
        <f t="shared" si="861"/>
        <v>1.509433962264151E-2</v>
      </c>
      <c r="BR1401" s="41">
        <f t="shared" si="862"/>
        <v>2.7672955974842768E-3</v>
      </c>
      <c r="BS1401" s="41">
        <f t="shared" si="863"/>
        <v>0.20654088050314465</v>
      </c>
      <c r="BT1401" s="41">
        <f t="shared" si="864"/>
        <v>0.79345911949685533</v>
      </c>
      <c r="BU1401" s="41">
        <f t="shared" si="865"/>
        <v>2.5157232704402514E-4</v>
      </c>
      <c r="BV1401" s="41">
        <f t="shared" si="866"/>
        <v>0</v>
      </c>
      <c r="BW1401" s="41">
        <f t="shared" si="867"/>
        <v>1</v>
      </c>
      <c r="BX1401" s="41" t="str">
        <f t="shared" si="834"/>
        <v>2017Registered nursesNewfoundland and Labrador</v>
      </c>
      <c r="BY1401" s="51">
        <f>VLOOKUP(BX1401,'%workplace'!$A$1:$F$381,6,FALSE)</f>
        <v>5855</v>
      </c>
      <c r="BZ1401" s="32">
        <f t="shared" si="835"/>
        <v>0.67890691716481644</v>
      </c>
    </row>
    <row r="1402" spans="1:78" s="8" customFormat="1" hidden="1" x14ac:dyDescent="0.2">
      <c r="A1402" s="8" t="str">
        <f t="shared" si="833"/>
        <v>2017Registered nursesNewfoundland and LabradorOther places of work</v>
      </c>
      <c r="B1402" s="8" t="s">
        <v>7</v>
      </c>
      <c r="C1402" s="8" t="s">
        <v>14</v>
      </c>
      <c r="D1402" s="8" t="s">
        <v>13</v>
      </c>
      <c r="E1402" s="8">
        <v>2017</v>
      </c>
      <c r="F1402" s="8">
        <v>581</v>
      </c>
      <c r="G1402" s="8">
        <v>46</v>
      </c>
      <c r="H1402" s="8">
        <v>0</v>
      </c>
      <c r="I1402" s="8">
        <v>16</v>
      </c>
      <c r="J1402" s="8">
        <v>27</v>
      </c>
      <c r="K1402" s="8">
        <v>74</v>
      </c>
      <c r="L1402" s="8">
        <v>88</v>
      </c>
      <c r="M1402" s="8">
        <v>105</v>
      </c>
      <c r="N1402" s="8">
        <v>123</v>
      </c>
      <c r="O1402" s="8">
        <v>95</v>
      </c>
      <c r="P1402" s="8">
        <v>65</v>
      </c>
      <c r="Q1402" s="8">
        <v>21</v>
      </c>
      <c r="R1402" s="8">
        <v>4</v>
      </c>
      <c r="S1402" s="8">
        <v>9</v>
      </c>
      <c r="T1402" s="8">
        <v>0</v>
      </c>
      <c r="U1402" s="8">
        <v>621</v>
      </c>
      <c r="V1402" s="8">
        <v>6</v>
      </c>
      <c r="W1402" s="8">
        <v>0</v>
      </c>
      <c r="X1402" s="8">
        <v>485</v>
      </c>
      <c r="Y1402" s="8">
        <v>86</v>
      </c>
      <c r="Z1402" s="8">
        <v>56</v>
      </c>
      <c r="AA1402" s="8">
        <v>0</v>
      </c>
      <c r="AB1402" s="8">
        <v>161</v>
      </c>
      <c r="AC1402" s="8">
        <v>0</v>
      </c>
      <c r="AD1402" s="8">
        <v>304</v>
      </c>
      <c r="AE1402" s="8">
        <v>162</v>
      </c>
      <c r="AF1402" s="8">
        <v>180</v>
      </c>
      <c r="AG1402" s="8">
        <v>294</v>
      </c>
      <c r="AH1402" s="8">
        <v>143</v>
      </c>
      <c r="AI1402" s="8">
        <v>10</v>
      </c>
      <c r="AJ1402" s="8">
        <v>95</v>
      </c>
      <c r="AK1402" s="8">
        <v>532</v>
      </c>
      <c r="AL1402" s="8">
        <v>0</v>
      </c>
      <c r="AM1402" s="8">
        <v>0</v>
      </c>
      <c r="AN1402" s="8">
        <v>627</v>
      </c>
      <c r="AO1402" s="41">
        <f t="shared" si="868"/>
        <v>0.92663476874003192</v>
      </c>
      <c r="AP1402" s="41">
        <f t="shared" si="869"/>
        <v>7.3365231259968106E-2</v>
      </c>
      <c r="AQ1402" s="41">
        <f t="shared" si="870"/>
        <v>0</v>
      </c>
      <c r="AR1402" s="41">
        <f t="shared" si="836"/>
        <v>2.5518341307814992E-2</v>
      </c>
      <c r="AS1402" s="41">
        <f t="shared" si="837"/>
        <v>4.3062200956937802E-2</v>
      </c>
      <c r="AT1402" s="41">
        <f t="shared" si="838"/>
        <v>0.11802232854864433</v>
      </c>
      <c r="AU1402" s="41">
        <f t="shared" si="839"/>
        <v>0.14035087719298245</v>
      </c>
      <c r="AV1402" s="41">
        <f t="shared" si="840"/>
        <v>0.1674641148325359</v>
      </c>
      <c r="AW1402" s="41">
        <f t="shared" si="841"/>
        <v>0.19617224880382775</v>
      </c>
      <c r="AX1402" s="41">
        <f t="shared" si="842"/>
        <v>0.15151515151515152</v>
      </c>
      <c r="AY1402" s="41">
        <f t="shared" si="843"/>
        <v>0.10366826156299841</v>
      </c>
      <c r="AZ1402" s="41">
        <f t="shared" si="844"/>
        <v>3.3492822966507178E-2</v>
      </c>
      <c r="BA1402" s="41">
        <f t="shared" si="845"/>
        <v>6.379585326953748E-3</v>
      </c>
      <c r="BB1402" s="41">
        <f t="shared" si="846"/>
        <v>1.4354066985645933E-2</v>
      </c>
      <c r="BC1402" s="41">
        <f t="shared" si="847"/>
        <v>0</v>
      </c>
      <c r="BD1402" s="41">
        <f t="shared" si="848"/>
        <v>0.99043062200956933</v>
      </c>
      <c r="BE1402" s="41">
        <f t="shared" si="849"/>
        <v>9.5693779904306216E-3</v>
      </c>
      <c r="BF1402" s="41">
        <f t="shared" si="850"/>
        <v>0</v>
      </c>
      <c r="BG1402" s="41">
        <f t="shared" si="851"/>
        <v>0.77352472089314195</v>
      </c>
      <c r="BH1402" s="41">
        <f t="shared" si="852"/>
        <v>0.13716108452950559</v>
      </c>
      <c r="BI1402" s="41">
        <f t="shared" si="853"/>
        <v>8.9314194577352471E-2</v>
      </c>
      <c r="BJ1402" s="41">
        <f t="shared" si="854"/>
        <v>0</v>
      </c>
      <c r="BK1402" s="41">
        <f t="shared" si="855"/>
        <v>0.25677830940988838</v>
      </c>
      <c r="BL1402" s="41">
        <f t="shared" si="856"/>
        <v>0</v>
      </c>
      <c r="BM1402" s="41">
        <f t="shared" si="857"/>
        <v>0.48484848484848486</v>
      </c>
      <c r="BN1402" s="41">
        <f t="shared" si="858"/>
        <v>0.25837320574162681</v>
      </c>
      <c r="BO1402" s="41">
        <f t="shared" si="859"/>
        <v>0.28708133971291866</v>
      </c>
      <c r="BP1402" s="41">
        <f t="shared" si="860"/>
        <v>0.46889952153110048</v>
      </c>
      <c r="BQ1402" s="41">
        <f t="shared" si="861"/>
        <v>0.22807017543859648</v>
      </c>
      <c r="BR1402" s="41">
        <f t="shared" si="862"/>
        <v>1.5948963317384369E-2</v>
      </c>
      <c r="BS1402" s="41">
        <f t="shared" si="863"/>
        <v>0.15151515151515152</v>
      </c>
      <c r="BT1402" s="41">
        <f t="shared" si="864"/>
        <v>0.84848484848484851</v>
      </c>
      <c r="BU1402" s="41">
        <f t="shared" si="865"/>
        <v>0</v>
      </c>
      <c r="BV1402" s="41">
        <f t="shared" si="866"/>
        <v>0</v>
      </c>
      <c r="BW1402" s="41">
        <f t="shared" si="867"/>
        <v>1</v>
      </c>
      <c r="BX1402" s="41" t="str">
        <f t="shared" si="834"/>
        <v>2017Registered nursesNewfoundland and Labrador</v>
      </c>
      <c r="BY1402" s="51">
        <f>VLOOKUP(BX1402,'%workplace'!$A$1:$F$381,6,FALSE)</f>
        <v>5855</v>
      </c>
      <c r="BZ1402" s="32">
        <f t="shared" si="835"/>
        <v>0.10708795900939368</v>
      </c>
    </row>
    <row r="1403" spans="1:78" s="8" customFormat="1" hidden="1" x14ac:dyDescent="0.2">
      <c r="A1403" s="8" t="str">
        <f t="shared" si="833"/>
        <v>2017Registered nursesPrince Edward IslandAll places of work</v>
      </c>
      <c r="B1403" s="8" t="s">
        <v>7</v>
      </c>
      <c r="C1403" s="8" t="s">
        <v>15</v>
      </c>
      <c r="D1403" s="8" t="s">
        <v>9</v>
      </c>
      <c r="E1403" s="8">
        <v>2017</v>
      </c>
      <c r="F1403" s="8">
        <v>1486</v>
      </c>
      <c r="G1403" s="8">
        <v>61</v>
      </c>
      <c r="H1403" s="8">
        <v>0</v>
      </c>
      <c r="I1403" s="8">
        <v>175</v>
      </c>
      <c r="J1403" s="8">
        <v>182</v>
      </c>
      <c r="K1403" s="8">
        <v>159</v>
      </c>
      <c r="L1403" s="8">
        <v>138</v>
      </c>
      <c r="M1403" s="8">
        <v>182</v>
      </c>
      <c r="N1403" s="8">
        <v>206</v>
      </c>
      <c r="O1403" s="8">
        <v>225</v>
      </c>
      <c r="P1403" s="8">
        <v>136</v>
      </c>
      <c r="Q1403" s="8">
        <v>86</v>
      </c>
      <c r="R1403" s="8">
        <v>23</v>
      </c>
      <c r="S1403" s="8">
        <v>35</v>
      </c>
      <c r="T1403" s="8">
        <v>0</v>
      </c>
      <c r="U1403" s="8">
        <v>1486</v>
      </c>
      <c r="V1403" s="8">
        <v>37</v>
      </c>
      <c r="W1403" s="8">
        <v>24</v>
      </c>
      <c r="X1403" s="8">
        <v>815</v>
      </c>
      <c r="Y1403" s="8">
        <v>547</v>
      </c>
      <c r="Z1403" s="8">
        <v>185</v>
      </c>
      <c r="AA1403" s="8">
        <v>0</v>
      </c>
      <c r="AB1403" s="8">
        <v>116</v>
      </c>
      <c r="AC1403" s="8">
        <v>0</v>
      </c>
      <c r="AD1403" s="8">
        <v>293</v>
      </c>
      <c r="AE1403" s="8">
        <v>1138</v>
      </c>
      <c r="AF1403" s="8">
        <v>131</v>
      </c>
      <c r="AG1403" s="8">
        <v>1348</v>
      </c>
      <c r="AH1403" s="8">
        <v>66</v>
      </c>
      <c r="AI1403" s="8">
        <v>2</v>
      </c>
      <c r="AJ1403" s="8">
        <v>431</v>
      </c>
      <c r="AK1403" s="8">
        <v>1116</v>
      </c>
      <c r="AL1403" s="8">
        <v>0</v>
      </c>
      <c r="AM1403" s="8">
        <v>0</v>
      </c>
      <c r="AN1403" s="8">
        <v>1547</v>
      </c>
      <c r="AO1403" s="41">
        <f t="shared" si="868"/>
        <v>0.96056884292178413</v>
      </c>
      <c r="AP1403" s="41">
        <f t="shared" si="869"/>
        <v>3.94311570782159E-2</v>
      </c>
      <c r="AQ1403" s="41">
        <f t="shared" si="870"/>
        <v>0</v>
      </c>
      <c r="AR1403" s="41">
        <f t="shared" si="836"/>
        <v>0.11312217194570136</v>
      </c>
      <c r="AS1403" s="41">
        <f t="shared" si="837"/>
        <v>0.11764705882352941</v>
      </c>
      <c r="AT1403" s="41">
        <f t="shared" si="838"/>
        <v>0.10277957336780866</v>
      </c>
      <c r="AU1403" s="41">
        <f t="shared" si="839"/>
        <v>8.9204912734324501E-2</v>
      </c>
      <c r="AV1403" s="41">
        <f t="shared" si="840"/>
        <v>0.11764705882352941</v>
      </c>
      <c r="AW1403" s="41">
        <f t="shared" si="841"/>
        <v>0.13316095669036845</v>
      </c>
      <c r="AX1403" s="41">
        <f t="shared" si="842"/>
        <v>0.14544279250161604</v>
      </c>
      <c r="AY1403" s="41">
        <f t="shared" si="843"/>
        <v>8.7912087912087919E-2</v>
      </c>
      <c r="AZ1403" s="41">
        <f t="shared" si="844"/>
        <v>5.5591467356173235E-2</v>
      </c>
      <c r="BA1403" s="41">
        <f t="shared" si="845"/>
        <v>1.4867485455720749E-2</v>
      </c>
      <c r="BB1403" s="41">
        <f t="shared" si="846"/>
        <v>2.2624434389140271E-2</v>
      </c>
      <c r="BC1403" s="41">
        <f t="shared" si="847"/>
        <v>0</v>
      </c>
      <c r="BD1403" s="41">
        <f t="shared" si="848"/>
        <v>0.96056884292178413</v>
      </c>
      <c r="BE1403" s="41">
        <f t="shared" si="849"/>
        <v>2.3917259211376857E-2</v>
      </c>
      <c r="BF1403" s="41">
        <f t="shared" si="850"/>
        <v>1.5513897866839044E-2</v>
      </c>
      <c r="BG1403" s="41">
        <f t="shared" si="851"/>
        <v>0.52682611506140919</v>
      </c>
      <c r="BH1403" s="41">
        <f t="shared" si="852"/>
        <v>0.35358758888170655</v>
      </c>
      <c r="BI1403" s="41">
        <f t="shared" si="853"/>
        <v>0.1195862960568843</v>
      </c>
      <c r="BJ1403" s="41">
        <f t="shared" si="854"/>
        <v>0</v>
      </c>
      <c r="BK1403" s="41">
        <f t="shared" si="855"/>
        <v>7.498383968972204E-2</v>
      </c>
      <c r="BL1403" s="41">
        <f t="shared" si="856"/>
        <v>0</v>
      </c>
      <c r="BM1403" s="41">
        <f t="shared" si="857"/>
        <v>0.18939883645765998</v>
      </c>
      <c r="BN1403" s="41">
        <f t="shared" si="858"/>
        <v>0.73561732385261802</v>
      </c>
      <c r="BO1403" s="41">
        <f t="shared" si="859"/>
        <v>8.4680025856496449E-2</v>
      </c>
      <c r="BP1403" s="41">
        <f t="shared" si="860"/>
        <v>0.87136393018745961</v>
      </c>
      <c r="BQ1403" s="41">
        <f t="shared" si="861"/>
        <v>4.266321913380737E-2</v>
      </c>
      <c r="BR1403" s="41">
        <f t="shared" si="862"/>
        <v>1.2928248222365869E-3</v>
      </c>
      <c r="BS1403" s="41">
        <f t="shared" si="863"/>
        <v>0.2786037491919845</v>
      </c>
      <c r="BT1403" s="41">
        <f t="shared" si="864"/>
        <v>0.7213962508080155</v>
      </c>
      <c r="BU1403" s="41">
        <f t="shared" si="865"/>
        <v>0</v>
      </c>
      <c r="BV1403" s="41">
        <f t="shared" si="866"/>
        <v>0</v>
      </c>
      <c r="BW1403" s="41">
        <f t="shared" si="867"/>
        <v>1</v>
      </c>
      <c r="BX1403" s="41" t="str">
        <f t="shared" si="834"/>
        <v>2017Registered nursesPrince Edward Island</v>
      </c>
      <c r="BY1403" s="51">
        <f>VLOOKUP(BX1403,'%workplace'!$A$1:$F$381,6,FALSE)</f>
        <v>1547</v>
      </c>
      <c r="BZ1403" s="32">
        <f t="shared" si="835"/>
        <v>1</v>
      </c>
    </row>
    <row r="1404" spans="1:78" s="8" customFormat="1" hidden="1" x14ac:dyDescent="0.2">
      <c r="A1404" s="8" t="str">
        <f t="shared" si="833"/>
        <v>2017Registered nursesPrince Edward IslandCommunity health</v>
      </c>
      <c r="B1404" s="8" t="s">
        <v>7</v>
      </c>
      <c r="C1404" s="8" t="s">
        <v>15</v>
      </c>
      <c r="D1404" s="8" t="s">
        <v>11</v>
      </c>
      <c r="E1404" s="8">
        <v>2017</v>
      </c>
      <c r="F1404" s="8">
        <v>65</v>
      </c>
      <c r="G1404" s="8">
        <v>0</v>
      </c>
      <c r="H1404" s="8">
        <v>0</v>
      </c>
      <c r="I1404" s="8">
        <v>2</v>
      </c>
      <c r="J1404" s="8">
        <v>4</v>
      </c>
      <c r="K1404" s="8">
        <v>13</v>
      </c>
      <c r="L1404" s="8">
        <v>4</v>
      </c>
      <c r="M1404" s="8">
        <v>12</v>
      </c>
      <c r="N1404" s="8">
        <v>8</v>
      </c>
      <c r="O1404" s="8">
        <v>10</v>
      </c>
      <c r="P1404" s="8">
        <v>4</v>
      </c>
      <c r="Q1404" s="8">
        <v>6</v>
      </c>
      <c r="R1404" s="8">
        <v>2</v>
      </c>
      <c r="S1404" s="8">
        <v>0</v>
      </c>
      <c r="T1404" s="8">
        <v>0</v>
      </c>
      <c r="U1404" s="8">
        <v>64</v>
      </c>
      <c r="V1404" s="8">
        <v>0</v>
      </c>
      <c r="W1404" s="8">
        <v>1</v>
      </c>
      <c r="X1404" s="8">
        <v>35</v>
      </c>
      <c r="Y1404" s="8">
        <v>27</v>
      </c>
      <c r="Z1404" s="8">
        <v>3</v>
      </c>
      <c r="AA1404" s="8">
        <v>0</v>
      </c>
      <c r="AB1404" s="8">
        <v>5</v>
      </c>
      <c r="AC1404" s="8">
        <v>0</v>
      </c>
      <c r="AD1404" s="8">
        <v>14</v>
      </c>
      <c r="AE1404" s="8">
        <v>46</v>
      </c>
      <c r="AF1404" s="8">
        <v>3</v>
      </c>
      <c r="AG1404" s="8">
        <v>54</v>
      </c>
      <c r="AH1404" s="8">
        <v>8</v>
      </c>
      <c r="AI1404" s="8">
        <v>0</v>
      </c>
      <c r="AJ1404" s="8">
        <v>23</v>
      </c>
      <c r="AK1404" s="8">
        <v>42</v>
      </c>
      <c r="AL1404" s="8">
        <v>0</v>
      </c>
      <c r="AM1404" s="8">
        <v>0</v>
      </c>
      <c r="AN1404" s="8">
        <v>65</v>
      </c>
      <c r="AO1404" s="41">
        <f t="shared" si="868"/>
        <v>1</v>
      </c>
      <c r="AP1404" s="41">
        <f t="shared" si="869"/>
        <v>0</v>
      </c>
      <c r="AQ1404" s="41">
        <f t="shared" si="870"/>
        <v>0</v>
      </c>
      <c r="AR1404" s="41">
        <f t="shared" si="836"/>
        <v>3.0769230769230771E-2</v>
      </c>
      <c r="AS1404" s="41">
        <f t="shared" si="837"/>
        <v>6.1538461538461542E-2</v>
      </c>
      <c r="AT1404" s="41">
        <f t="shared" si="838"/>
        <v>0.2</v>
      </c>
      <c r="AU1404" s="41">
        <f t="shared" si="839"/>
        <v>6.1538461538461542E-2</v>
      </c>
      <c r="AV1404" s="41">
        <f t="shared" si="840"/>
        <v>0.18461538461538463</v>
      </c>
      <c r="AW1404" s="41">
        <f t="shared" si="841"/>
        <v>0.12307692307692308</v>
      </c>
      <c r="AX1404" s="41">
        <f t="shared" si="842"/>
        <v>0.15384615384615385</v>
      </c>
      <c r="AY1404" s="41">
        <f t="shared" si="843"/>
        <v>6.1538461538461542E-2</v>
      </c>
      <c r="AZ1404" s="41">
        <f t="shared" si="844"/>
        <v>9.2307692307692313E-2</v>
      </c>
      <c r="BA1404" s="41">
        <f t="shared" si="845"/>
        <v>3.0769230769230771E-2</v>
      </c>
      <c r="BB1404" s="41">
        <f t="shared" si="846"/>
        <v>0</v>
      </c>
      <c r="BC1404" s="41">
        <f t="shared" si="847"/>
        <v>0</v>
      </c>
      <c r="BD1404" s="41">
        <f t="shared" si="848"/>
        <v>0.98461538461538467</v>
      </c>
      <c r="BE1404" s="41">
        <f t="shared" si="849"/>
        <v>0</v>
      </c>
      <c r="BF1404" s="41">
        <f t="shared" si="850"/>
        <v>1.5384615384615385E-2</v>
      </c>
      <c r="BG1404" s="41">
        <f t="shared" si="851"/>
        <v>0.53846153846153844</v>
      </c>
      <c r="BH1404" s="41">
        <f t="shared" si="852"/>
        <v>0.41538461538461541</v>
      </c>
      <c r="BI1404" s="41">
        <f t="shared" si="853"/>
        <v>4.6153846153846156E-2</v>
      </c>
      <c r="BJ1404" s="41">
        <f t="shared" si="854"/>
        <v>0</v>
      </c>
      <c r="BK1404" s="41">
        <f t="shared" si="855"/>
        <v>7.6923076923076927E-2</v>
      </c>
      <c r="BL1404" s="41">
        <f t="shared" si="856"/>
        <v>0</v>
      </c>
      <c r="BM1404" s="41">
        <f t="shared" si="857"/>
        <v>0.2153846153846154</v>
      </c>
      <c r="BN1404" s="41">
        <f t="shared" si="858"/>
        <v>0.70769230769230773</v>
      </c>
      <c r="BO1404" s="41">
        <f t="shared" si="859"/>
        <v>4.6153846153846156E-2</v>
      </c>
      <c r="BP1404" s="41">
        <f t="shared" si="860"/>
        <v>0.83076923076923082</v>
      </c>
      <c r="BQ1404" s="41">
        <f t="shared" si="861"/>
        <v>0.12307692307692308</v>
      </c>
      <c r="BR1404" s="41">
        <f t="shared" si="862"/>
        <v>0</v>
      </c>
      <c r="BS1404" s="41">
        <f t="shared" si="863"/>
        <v>0.35384615384615387</v>
      </c>
      <c r="BT1404" s="41">
        <f t="shared" si="864"/>
        <v>0.64615384615384619</v>
      </c>
      <c r="BU1404" s="41">
        <f t="shared" si="865"/>
        <v>0</v>
      </c>
      <c r="BV1404" s="41">
        <f t="shared" si="866"/>
        <v>0</v>
      </c>
      <c r="BW1404" s="41">
        <f t="shared" si="867"/>
        <v>1</v>
      </c>
      <c r="BX1404" s="41" t="str">
        <f t="shared" si="834"/>
        <v>2017Registered nursesPrince Edward Island</v>
      </c>
      <c r="BY1404" s="51">
        <f>VLOOKUP(BX1404,'%workplace'!$A$1:$F$381,6,FALSE)</f>
        <v>1547</v>
      </c>
      <c r="BZ1404" s="32">
        <f t="shared" si="835"/>
        <v>4.2016806722689079E-2</v>
      </c>
    </row>
    <row r="1405" spans="1:78" s="8" customFormat="1" hidden="1" x14ac:dyDescent="0.2">
      <c r="A1405" s="8" t="str">
        <f t="shared" si="833"/>
        <v>2017Registered nursesPrince Edward IslandNursing home/long-term care</v>
      </c>
      <c r="B1405" s="8" t="s">
        <v>7</v>
      </c>
      <c r="C1405" s="8" t="s">
        <v>15</v>
      </c>
      <c r="D1405" s="8" t="s">
        <v>12</v>
      </c>
      <c r="E1405" s="8">
        <v>2017</v>
      </c>
      <c r="F1405" s="8">
        <v>185</v>
      </c>
      <c r="G1405" s="8">
        <v>17</v>
      </c>
      <c r="H1405" s="8">
        <v>0</v>
      </c>
      <c r="I1405" s="8">
        <v>15</v>
      </c>
      <c r="J1405" s="8">
        <v>18</v>
      </c>
      <c r="K1405" s="8">
        <v>15</v>
      </c>
      <c r="L1405" s="8">
        <v>14</v>
      </c>
      <c r="M1405" s="8">
        <v>22</v>
      </c>
      <c r="N1405" s="8">
        <v>32</v>
      </c>
      <c r="O1405" s="8">
        <v>29</v>
      </c>
      <c r="P1405" s="8">
        <v>18</v>
      </c>
      <c r="Q1405" s="8">
        <v>30</v>
      </c>
      <c r="R1405" s="8">
        <v>7</v>
      </c>
      <c r="S1405" s="8">
        <v>2</v>
      </c>
      <c r="T1405" s="8">
        <v>0</v>
      </c>
      <c r="U1405" s="8">
        <v>179</v>
      </c>
      <c r="V1405" s="8">
        <v>13</v>
      </c>
      <c r="W1405" s="8">
        <v>10</v>
      </c>
      <c r="X1405" s="8">
        <v>92</v>
      </c>
      <c r="Y1405" s="8">
        <v>82</v>
      </c>
      <c r="Z1405" s="8">
        <v>28</v>
      </c>
      <c r="AA1405" s="8">
        <v>0</v>
      </c>
      <c r="AB1405" s="8">
        <v>26</v>
      </c>
      <c r="AC1405" s="8">
        <v>0</v>
      </c>
      <c r="AD1405" s="8">
        <v>36</v>
      </c>
      <c r="AE1405" s="8">
        <v>140</v>
      </c>
      <c r="AF1405" s="8">
        <v>4</v>
      </c>
      <c r="AG1405" s="8">
        <v>197</v>
      </c>
      <c r="AH1405" s="8">
        <v>1</v>
      </c>
      <c r="AI1405" s="8">
        <v>0</v>
      </c>
      <c r="AJ1405" s="8">
        <v>60</v>
      </c>
      <c r="AK1405" s="8">
        <v>142</v>
      </c>
      <c r="AL1405" s="8">
        <v>0</v>
      </c>
      <c r="AM1405" s="8">
        <v>0</v>
      </c>
      <c r="AN1405" s="8">
        <v>202</v>
      </c>
      <c r="AO1405" s="41">
        <f t="shared" si="868"/>
        <v>0.91584158415841588</v>
      </c>
      <c r="AP1405" s="41">
        <f t="shared" si="869"/>
        <v>8.4158415841584164E-2</v>
      </c>
      <c r="AQ1405" s="41">
        <f t="shared" si="870"/>
        <v>0</v>
      </c>
      <c r="AR1405" s="41">
        <f t="shared" si="836"/>
        <v>7.4257425742574254E-2</v>
      </c>
      <c r="AS1405" s="41">
        <f t="shared" si="837"/>
        <v>8.9108910891089105E-2</v>
      </c>
      <c r="AT1405" s="41">
        <f t="shared" si="838"/>
        <v>7.4257425742574254E-2</v>
      </c>
      <c r="AU1405" s="41">
        <f t="shared" si="839"/>
        <v>6.9306930693069313E-2</v>
      </c>
      <c r="AV1405" s="41">
        <f t="shared" si="840"/>
        <v>0.10891089108910891</v>
      </c>
      <c r="AW1405" s="41">
        <f t="shared" si="841"/>
        <v>0.15841584158415842</v>
      </c>
      <c r="AX1405" s="41">
        <f t="shared" si="842"/>
        <v>0.14356435643564355</v>
      </c>
      <c r="AY1405" s="41">
        <f t="shared" si="843"/>
        <v>8.9108910891089105E-2</v>
      </c>
      <c r="AZ1405" s="41">
        <f t="shared" si="844"/>
        <v>0.14851485148514851</v>
      </c>
      <c r="BA1405" s="41">
        <f t="shared" si="845"/>
        <v>3.4653465346534656E-2</v>
      </c>
      <c r="BB1405" s="41">
        <f t="shared" si="846"/>
        <v>9.9009900990099011E-3</v>
      </c>
      <c r="BC1405" s="41">
        <f t="shared" si="847"/>
        <v>0</v>
      </c>
      <c r="BD1405" s="41">
        <f t="shared" si="848"/>
        <v>0.88613861386138615</v>
      </c>
      <c r="BE1405" s="41">
        <f t="shared" si="849"/>
        <v>6.4356435643564358E-2</v>
      </c>
      <c r="BF1405" s="41">
        <f t="shared" si="850"/>
        <v>4.9504950495049507E-2</v>
      </c>
      <c r="BG1405" s="41">
        <f t="shared" si="851"/>
        <v>0.45544554455445546</v>
      </c>
      <c r="BH1405" s="41">
        <f t="shared" si="852"/>
        <v>0.40594059405940597</v>
      </c>
      <c r="BI1405" s="41">
        <f t="shared" si="853"/>
        <v>0.13861386138613863</v>
      </c>
      <c r="BJ1405" s="41">
        <f t="shared" si="854"/>
        <v>0</v>
      </c>
      <c r="BK1405" s="41">
        <f t="shared" si="855"/>
        <v>0.12871287128712872</v>
      </c>
      <c r="BL1405" s="41">
        <f t="shared" si="856"/>
        <v>0</v>
      </c>
      <c r="BM1405" s="41">
        <f t="shared" si="857"/>
        <v>0.17821782178217821</v>
      </c>
      <c r="BN1405" s="41">
        <f t="shared" si="858"/>
        <v>0.69306930693069302</v>
      </c>
      <c r="BO1405" s="41">
        <f t="shared" si="859"/>
        <v>1.9801980198019802E-2</v>
      </c>
      <c r="BP1405" s="41">
        <f t="shared" si="860"/>
        <v>0.97524752475247523</v>
      </c>
      <c r="BQ1405" s="41">
        <f t="shared" si="861"/>
        <v>4.9504950495049506E-3</v>
      </c>
      <c r="BR1405" s="41">
        <f t="shared" si="862"/>
        <v>0</v>
      </c>
      <c r="BS1405" s="41">
        <f t="shared" si="863"/>
        <v>0.29702970297029702</v>
      </c>
      <c r="BT1405" s="41">
        <f t="shared" si="864"/>
        <v>0.70297029702970293</v>
      </c>
      <c r="BU1405" s="41">
        <f t="shared" si="865"/>
        <v>0</v>
      </c>
      <c r="BV1405" s="41">
        <f t="shared" si="866"/>
        <v>0</v>
      </c>
      <c r="BW1405" s="41">
        <f t="shared" si="867"/>
        <v>1</v>
      </c>
      <c r="BX1405" s="41" t="str">
        <f t="shared" si="834"/>
        <v>2017Registered nursesPrince Edward Island</v>
      </c>
      <c r="BY1405" s="51">
        <f>VLOOKUP(BX1405,'%workplace'!$A$1:$F$381,6,FALSE)</f>
        <v>1547</v>
      </c>
      <c r="BZ1405" s="32">
        <f t="shared" si="835"/>
        <v>0.13057530704589529</v>
      </c>
    </row>
    <row r="1406" spans="1:78" s="8" customFormat="1" hidden="1" x14ac:dyDescent="0.2">
      <c r="A1406" s="8" t="str">
        <f t="shared" si="833"/>
        <v>2017Registered nursesPrince Edward IslandHospital</v>
      </c>
      <c r="B1406" s="8" t="s">
        <v>7</v>
      </c>
      <c r="C1406" s="8" t="s">
        <v>15</v>
      </c>
      <c r="D1406" s="8" t="s">
        <v>10</v>
      </c>
      <c r="E1406" s="8">
        <v>2017</v>
      </c>
      <c r="F1406" s="8">
        <v>868</v>
      </c>
      <c r="G1406" s="8">
        <v>38</v>
      </c>
      <c r="H1406" s="8">
        <v>0</v>
      </c>
      <c r="I1406" s="8">
        <v>149</v>
      </c>
      <c r="J1406" s="8">
        <v>136</v>
      </c>
      <c r="K1406" s="8">
        <v>108</v>
      </c>
      <c r="L1406" s="8">
        <v>78</v>
      </c>
      <c r="M1406" s="8">
        <v>88</v>
      </c>
      <c r="N1406" s="8">
        <v>112</v>
      </c>
      <c r="O1406" s="8">
        <v>105</v>
      </c>
      <c r="P1406" s="8">
        <v>65</v>
      </c>
      <c r="Q1406" s="8">
        <v>29</v>
      </c>
      <c r="R1406" s="8">
        <v>4</v>
      </c>
      <c r="S1406" s="8">
        <v>32</v>
      </c>
      <c r="T1406" s="8">
        <v>0</v>
      </c>
      <c r="U1406" s="8">
        <v>880</v>
      </c>
      <c r="V1406" s="8">
        <v>16</v>
      </c>
      <c r="W1406" s="8">
        <v>10</v>
      </c>
      <c r="X1406" s="8">
        <v>480</v>
      </c>
      <c r="Y1406" s="8">
        <v>318</v>
      </c>
      <c r="Z1406" s="8">
        <v>108</v>
      </c>
      <c r="AA1406" s="8">
        <v>0</v>
      </c>
      <c r="AB1406" s="8">
        <v>44</v>
      </c>
      <c r="AC1406" s="8">
        <v>0</v>
      </c>
      <c r="AD1406" s="8">
        <v>90</v>
      </c>
      <c r="AE1406" s="8">
        <v>772</v>
      </c>
      <c r="AF1406" s="8">
        <v>52</v>
      </c>
      <c r="AG1406" s="8">
        <v>848</v>
      </c>
      <c r="AH1406" s="8">
        <v>6</v>
      </c>
      <c r="AI1406" s="8">
        <v>0</v>
      </c>
      <c r="AJ1406" s="8">
        <v>241</v>
      </c>
      <c r="AK1406" s="8">
        <v>665</v>
      </c>
      <c r="AL1406" s="8">
        <v>0</v>
      </c>
      <c r="AM1406" s="8">
        <v>0</v>
      </c>
      <c r="AN1406" s="8">
        <v>906</v>
      </c>
      <c r="AO1406" s="41">
        <f t="shared" si="868"/>
        <v>0.95805739514348787</v>
      </c>
      <c r="AP1406" s="41">
        <f t="shared" si="869"/>
        <v>4.194260485651214E-2</v>
      </c>
      <c r="AQ1406" s="41">
        <f t="shared" si="870"/>
        <v>0</v>
      </c>
      <c r="AR1406" s="41">
        <f t="shared" si="836"/>
        <v>0.16445916114790288</v>
      </c>
      <c r="AS1406" s="41">
        <f t="shared" si="837"/>
        <v>0.15011037527593818</v>
      </c>
      <c r="AT1406" s="41">
        <f t="shared" si="838"/>
        <v>0.11920529801324503</v>
      </c>
      <c r="AU1406" s="41">
        <f t="shared" si="839"/>
        <v>8.6092715231788075E-2</v>
      </c>
      <c r="AV1406" s="41">
        <f t="shared" si="840"/>
        <v>9.713024282560706E-2</v>
      </c>
      <c r="AW1406" s="41">
        <f t="shared" si="841"/>
        <v>0.12362030905077263</v>
      </c>
      <c r="AX1406" s="41">
        <f t="shared" si="842"/>
        <v>0.11589403973509933</v>
      </c>
      <c r="AY1406" s="41">
        <f t="shared" si="843"/>
        <v>7.1743929359823405E-2</v>
      </c>
      <c r="AZ1406" s="41">
        <f t="shared" si="844"/>
        <v>3.2008830022075052E-2</v>
      </c>
      <c r="BA1406" s="41">
        <f t="shared" si="845"/>
        <v>4.4150110375275938E-3</v>
      </c>
      <c r="BB1406" s="41">
        <f t="shared" si="846"/>
        <v>3.5320088300220751E-2</v>
      </c>
      <c r="BC1406" s="41">
        <f t="shared" si="847"/>
        <v>0</v>
      </c>
      <c r="BD1406" s="41">
        <f t="shared" si="848"/>
        <v>0.9713024282560706</v>
      </c>
      <c r="BE1406" s="41">
        <f t="shared" si="849"/>
        <v>1.7660044150110375E-2</v>
      </c>
      <c r="BF1406" s="41">
        <f t="shared" si="850"/>
        <v>1.1037527593818985E-2</v>
      </c>
      <c r="BG1406" s="41">
        <f t="shared" si="851"/>
        <v>0.5298013245033113</v>
      </c>
      <c r="BH1406" s="41">
        <f t="shared" si="852"/>
        <v>0.35099337748344372</v>
      </c>
      <c r="BI1406" s="41">
        <f t="shared" si="853"/>
        <v>0.11920529801324503</v>
      </c>
      <c r="BJ1406" s="41">
        <f t="shared" si="854"/>
        <v>0</v>
      </c>
      <c r="BK1406" s="41">
        <f t="shared" si="855"/>
        <v>4.856512141280353E-2</v>
      </c>
      <c r="BL1406" s="41">
        <f t="shared" si="856"/>
        <v>0</v>
      </c>
      <c r="BM1406" s="41">
        <f t="shared" si="857"/>
        <v>9.9337748344370855E-2</v>
      </c>
      <c r="BN1406" s="41">
        <f t="shared" si="858"/>
        <v>0.85209713024282563</v>
      </c>
      <c r="BO1406" s="41">
        <f t="shared" si="859"/>
        <v>5.7395143487858721E-2</v>
      </c>
      <c r="BP1406" s="41">
        <f t="shared" si="860"/>
        <v>0.9359823399558499</v>
      </c>
      <c r="BQ1406" s="41">
        <f t="shared" si="861"/>
        <v>6.6225165562913907E-3</v>
      </c>
      <c r="BR1406" s="41">
        <f t="shared" si="862"/>
        <v>0</v>
      </c>
      <c r="BS1406" s="41">
        <f t="shared" si="863"/>
        <v>0.26600441501103755</v>
      </c>
      <c r="BT1406" s="41">
        <f t="shared" si="864"/>
        <v>0.73399558498896245</v>
      </c>
      <c r="BU1406" s="41">
        <f t="shared" si="865"/>
        <v>0</v>
      </c>
      <c r="BV1406" s="41">
        <f t="shared" si="866"/>
        <v>0</v>
      </c>
      <c r="BW1406" s="41">
        <f t="shared" si="867"/>
        <v>1</v>
      </c>
      <c r="BX1406" s="41" t="str">
        <f t="shared" si="834"/>
        <v>2017Registered nursesPrince Edward Island</v>
      </c>
      <c r="BY1406" s="51">
        <f>VLOOKUP(BX1406,'%workplace'!$A$1:$F$381,6,FALSE)</f>
        <v>1547</v>
      </c>
      <c r="BZ1406" s="32">
        <f t="shared" si="835"/>
        <v>0.58564964447317391</v>
      </c>
    </row>
    <row r="1407" spans="1:78" s="8" customFormat="1" hidden="1" x14ac:dyDescent="0.2">
      <c r="A1407" s="8" t="str">
        <f t="shared" si="833"/>
        <v>2017Registered nursesPrince Edward IslandOther places of work</v>
      </c>
      <c r="B1407" s="8" t="s">
        <v>7</v>
      </c>
      <c r="C1407" s="8" t="s">
        <v>15</v>
      </c>
      <c r="D1407" s="8" t="s">
        <v>13</v>
      </c>
      <c r="E1407" s="8">
        <v>2017</v>
      </c>
      <c r="F1407" s="8">
        <v>368</v>
      </c>
      <c r="G1407" s="8">
        <v>6</v>
      </c>
      <c r="H1407" s="8">
        <v>0</v>
      </c>
      <c r="I1407" s="8">
        <v>9</v>
      </c>
      <c r="J1407" s="8">
        <v>24</v>
      </c>
      <c r="K1407" s="8">
        <v>23</v>
      </c>
      <c r="L1407" s="8">
        <v>42</v>
      </c>
      <c r="M1407" s="8">
        <v>60</v>
      </c>
      <c r="N1407" s="8">
        <v>54</v>
      </c>
      <c r="O1407" s="8">
        <v>81</v>
      </c>
      <c r="P1407" s="8">
        <v>49</v>
      </c>
      <c r="Q1407" s="8">
        <v>21</v>
      </c>
      <c r="R1407" s="8">
        <v>10</v>
      </c>
      <c r="S1407" s="8">
        <v>1</v>
      </c>
      <c r="T1407" s="8">
        <v>0</v>
      </c>
      <c r="U1407" s="8">
        <v>363</v>
      </c>
      <c r="V1407" s="8">
        <v>8</v>
      </c>
      <c r="W1407" s="8">
        <v>3</v>
      </c>
      <c r="X1407" s="8">
        <v>208</v>
      </c>
      <c r="Y1407" s="8">
        <v>120</v>
      </c>
      <c r="Z1407" s="8">
        <v>46</v>
      </c>
      <c r="AA1407" s="8">
        <v>0</v>
      </c>
      <c r="AB1407" s="8">
        <v>41</v>
      </c>
      <c r="AC1407" s="8">
        <v>0</v>
      </c>
      <c r="AD1407" s="8">
        <v>153</v>
      </c>
      <c r="AE1407" s="8">
        <v>180</v>
      </c>
      <c r="AF1407" s="8">
        <v>72</v>
      </c>
      <c r="AG1407" s="8">
        <v>249</v>
      </c>
      <c r="AH1407" s="8">
        <v>51</v>
      </c>
      <c r="AI1407" s="8">
        <v>2</v>
      </c>
      <c r="AJ1407" s="8">
        <v>107</v>
      </c>
      <c r="AK1407" s="8">
        <v>267</v>
      </c>
      <c r="AL1407" s="8">
        <v>0</v>
      </c>
      <c r="AM1407" s="8">
        <v>0</v>
      </c>
      <c r="AN1407" s="8">
        <v>374</v>
      </c>
      <c r="AO1407" s="41">
        <f t="shared" si="868"/>
        <v>0.98395721925133695</v>
      </c>
      <c r="AP1407" s="41">
        <f t="shared" si="869"/>
        <v>1.6042780748663103E-2</v>
      </c>
      <c r="AQ1407" s="41">
        <f t="shared" si="870"/>
        <v>0</v>
      </c>
      <c r="AR1407" s="41">
        <f t="shared" si="836"/>
        <v>2.4064171122994651E-2</v>
      </c>
      <c r="AS1407" s="41">
        <f t="shared" si="837"/>
        <v>6.4171122994652413E-2</v>
      </c>
      <c r="AT1407" s="41">
        <f t="shared" si="838"/>
        <v>6.1497326203208559E-2</v>
      </c>
      <c r="AU1407" s="41">
        <f t="shared" si="839"/>
        <v>0.11229946524064172</v>
      </c>
      <c r="AV1407" s="41">
        <f t="shared" si="840"/>
        <v>0.16042780748663102</v>
      </c>
      <c r="AW1407" s="41">
        <f t="shared" si="841"/>
        <v>0.14438502673796791</v>
      </c>
      <c r="AX1407" s="41">
        <f t="shared" si="842"/>
        <v>0.21657754010695188</v>
      </c>
      <c r="AY1407" s="41">
        <f t="shared" si="843"/>
        <v>0.13101604278074866</v>
      </c>
      <c r="AZ1407" s="41">
        <f t="shared" si="844"/>
        <v>5.6149732620320858E-2</v>
      </c>
      <c r="BA1407" s="41">
        <f t="shared" si="845"/>
        <v>2.6737967914438502E-2</v>
      </c>
      <c r="BB1407" s="41">
        <f t="shared" si="846"/>
        <v>2.6737967914438501E-3</v>
      </c>
      <c r="BC1407" s="41">
        <f t="shared" si="847"/>
        <v>0</v>
      </c>
      <c r="BD1407" s="41">
        <f t="shared" si="848"/>
        <v>0.97058823529411764</v>
      </c>
      <c r="BE1407" s="41">
        <f t="shared" si="849"/>
        <v>2.1390374331550801E-2</v>
      </c>
      <c r="BF1407" s="41">
        <f t="shared" si="850"/>
        <v>8.0213903743315516E-3</v>
      </c>
      <c r="BG1407" s="41">
        <f t="shared" si="851"/>
        <v>0.55614973262032086</v>
      </c>
      <c r="BH1407" s="41">
        <f t="shared" si="852"/>
        <v>0.32085561497326204</v>
      </c>
      <c r="BI1407" s="41">
        <f t="shared" si="853"/>
        <v>0.12299465240641712</v>
      </c>
      <c r="BJ1407" s="41">
        <f t="shared" si="854"/>
        <v>0</v>
      </c>
      <c r="BK1407" s="41">
        <f t="shared" si="855"/>
        <v>0.10962566844919786</v>
      </c>
      <c r="BL1407" s="41">
        <f t="shared" si="856"/>
        <v>0</v>
      </c>
      <c r="BM1407" s="41">
        <f t="shared" si="857"/>
        <v>0.40909090909090912</v>
      </c>
      <c r="BN1407" s="41">
        <f t="shared" si="858"/>
        <v>0.48128342245989303</v>
      </c>
      <c r="BO1407" s="41">
        <f t="shared" si="859"/>
        <v>0.19251336898395721</v>
      </c>
      <c r="BP1407" s="41">
        <f t="shared" si="860"/>
        <v>0.66577540106951871</v>
      </c>
      <c r="BQ1407" s="41">
        <f t="shared" si="861"/>
        <v>0.13636363636363635</v>
      </c>
      <c r="BR1407" s="41">
        <f t="shared" si="862"/>
        <v>5.3475935828877002E-3</v>
      </c>
      <c r="BS1407" s="41">
        <f t="shared" si="863"/>
        <v>0.28609625668449196</v>
      </c>
      <c r="BT1407" s="41">
        <f t="shared" si="864"/>
        <v>0.71390374331550799</v>
      </c>
      <c r="BU1407" s="41">
        <f t="shared" si="865"/>
        <v>0</v>
      </c>
      <c r="BV1407" s="41">
        <f t="shared" si="866"/>
        <v>0</v>
      </c>
      <c r="BW1407" s="41">
        <f t="shared" si="867"/>
        <v>1</v>
      </c>
      <c r="BX1407" s="41" t="str">
        <f t="shared" si="834"/>
        <v>2017Registered nursesPrince Edward Island</v>
      </c>
      <c r="BY1407" s="51">
        <f>VLOOKUP(BX1407,'%workplace'!$A$1:$F$381,6,FALSE)</f>
        <v>1547</v>
      </c>
      <c r="BZ1407" s="32">
        <f t="shared" si="835"/>
        <v>0.24175824175824176</v>
      </c>
    </row>
    <row r="1408" spans="1:78" s="8" customFormat="1" hidden="1" x14ac:dyDescent="0.2">
      <c r="A1408" s="8" t="str">
        <f t="shared" si="833"/>
        <v>2017Registered nursesNova ScotiaAll places of work</v>
      </c>
      <c r="B1408" s="8" t="s">
        <v>7</v>
      </c>
      <c r="C1408" s="8" t="s">
        <v>16</v>
      </c>
      <c r="D1408" s="8" t="s">
        <v>9</v>
      </c>
      <c r="E1408" s="8">
        <v>2017</v>
      </c>
      <c r="F1408" s="8">
        <v>8537</v>
      </c>
      <c r="G1408" s="8">
        <v>536</v>
      </c>
      <c r="H1408" s="8">
        <v>0</v>
      </c>
      <c r="I1408" s="8">
        <v>1122</v>
      </c>
      <c r="J1408" s="8">
        <v>958</v>
      </c>
      <c r="K1408" s="8">
        <v>837</v>
      </c>
      <c r="L1408" s="8">
        <v>808</v>
      </c>
      <c r="M1408" s="8">
        <v>972</v>
      </c>
      <c r="N1408" s="8">
        <v>1392</v>
      </c>
      <c r="O1408" s="8">
        <v>1322</v>
      </c>
      <c r="P1408" s="8">
        <v>899</v>
      </c>
      <c r="Q1408" s="8">
        <v>362</v>
      </c>
      <c r="R1408" s="8">
        <v>118</v>
      </c>
      <c r="S1408" s="8">
        <v>283</v>
      </c>
      <c r="T1408" s="8">
        <v>0</v>
      </c>
      <c r="U1408" s="8">
        <v>8763</v>
      </c>
      <c r="V1408" s="8">
        <v>310</v>
      </c>
      <c r="W1408" s="8">
        <v>0</v>
      </c>
      <c r="X1408" s="8">
        <v>6060</v>
      </c>
      <c r="Y1408" s="8">
        <v>1928</v>
      </c>
      <c r="Z1408" s="8">
        <v>1081</v>
      </c>
      <c r="AA1408" s="8">
        <v>4</v>
      </c>
      <c r="AB1408" s="8">
        <v>792</v>
      </c>
      <c r="AC1408" s="8">
        <v>1</v>
      </c>
      <c r="AD1408" s="8">
        <v>1178</v>
      </c>
      <c r="AE1408" s="8">
        <v>7102</v>
      </c>
      <c r="AF1408" s="8">
        <v>391</v>
      </c>
      <c r="AG1408" s="8">
        <v>8205</v>
      </c>
      <c r="AH1408" s="8">
        <v>396</v>
      </c>
      <c r="AI1408" s="8">
        <v>81</v>
      </c>
      <c r="AJ1408" s="8">
        <v>2160</v>
      </c>
      <c r="AK1408" s="8">
        <v>6913</v>
      </c>
      <c r="AL1408" s="8">
        <v>0</v>
      </c>
      <c r="AM1408" s="8">
        <v>0</v>
      </c>
      <c r="AN1408" s="8">
        <v>9073</v>
      </c>
      <c r="AO1408" s="41">
        <f t="shared" si="868"/>
        <v>0.94092361953047499</v>
      </c>
      <c r="AP1408" s="41">
        <f t="shared" si="869"/>
        <v>5.9076380469524965E-2</v>
      </c>
      <c r="AQ1408" s="41">
        <f t="shared" si="870"/>
        <v>0</v>
      </c>
      <c r="AR1408" s="41">
        <f t="shared" si="836"/>
        <v>0.12366361732613249</v>
      </c>
      <c r="AS1408" s="41">
        <f t="shared" si="837"/>
        <v>0.1055880083765017</v>
      </c>
      <c r="AT1408" s="41">
        <f t="shared" si="838"/>
        <v>9.2251735919761935E-2</v>
      </c>
      <c r="AU1408" s="41">
        <f t="shared" si="839"/>
        <v>8.9055439215254051E-2</v>
      </c>
      <c r="AV1408" s="41">
        <f t="shared" si="840"/>
        <v>0.10713104816488482</v>
      </c>
      <c r="AW1408" s="41">
        <f t="shared" si="841"/>
        <v>0.15342224181637826</v>
      </c>
      <c r="AX1408" s="41">
        <f t="shared" si="842"/>
        <v>0.14570704287446268</v>
      </c>
      <c r="AY1408" s="41">
        <f t="shared" si="843"/>
        <v>9.9085197839744302E-2</v>
      </c>
      <c r="AZ1408" s="41">
        <f t="shared" si="844"/>
        <v>3.9898600242477683E-2</v>
      </c>
      <c r="BA1408" s="41">
        <f t="shared" si="845"/>
        <v>1.3005621073514825E-2</v>
      </c>
      <c r="BB1408" s="41">
        <f t="shared" si="846"/>
        <v>3.1191447150887248E-2</v>
      </c>
      <c r="BC1408" s="41">
        <f t="shared" si="847"/>
        <v>0</v>
      </c>
      <c r="BD1408" s="41">
        <f t="shared" si="848"/>
        <v>0.96583269040008812</v>
      </c>
      <c r="BE1408" s="41">
        <f t="shared" si="849"/>
        <v>3.4167309599911828E-2</v>
      </c>
      <c r="BF1408" s="41">
        <f t="shared" si="850"/>
        <v>0</v>
      </c>
      <c r="BG1408" s="41">
        <f t="shared" si="851"/>
        <v>0.66791579411440538</v>
      </c>
      <c r="BH1408" s="41">
        <f t="shared" si="852"/>
        <v>0.21249862228590322</v>
      </c>
      <c r="BI1408" s="41">
        <f t="shared" si="853"/>
        <v>0.11914471508872479</v>
      </c>
      <c r="BJ1408" s="41">
        <f t="shared" si="854"/>
        <v>4.4086851096660423E-4</v>
      </c>
      <c r="BK1408" s="41">
        <f t="shared" si="855"/>
        <v>8.7291965171387639E-2</v>
      </c>
      <c r="BL1408" s="41">
        <f t="shared" si="856"/>
        <v>1.1021712774165106E-4</v>
      </c>
      <c r="BM1408" s="41">
        <f t="shared" si="857"/>
        <v>0.12983577647966493</v>
      </c>
      <c r="BN1408" s="41">
        <f t="shared" si="858"/>
        <v>0.78276204122120574</v>
      </c>
      <c r="BO1408" s="41">
        <f t="shared" si="859"/>
        <v>4.309489694698556E-2</v>
      </c>
      <c r="BP1408" s="41">
        <f t="shared" si="860"/>
        <v>0.90433153312024683</v>
      </c>
      <c r="BQ1408" s="41">
        <f t="shared" si="861"/>
        <v>4.364598258569382E-2</v>
      </c>
      <c r="BR1408" s="41">
        <f t="shared" si="862"/>
        <v>8.9275873470737351E-3</v>
      </c>
      <c r="BS1408" s="41">
        <f t="shared" si="863"/>
        <v>0.23806899592196629</v>
      </c>
      <c r="BT1408" s="41">
        <f t="shared" si="864"/>
        <v>0.76193100407803371</v>
      </c>
      <c r="BU1408" s="41">
        <f t="shared" si="865"/>
        <v>0</v>
      </c>
      <c r="BV1408" s="41">
        <f t="shared" si="866"/>
        <v>0</v>
      </c>
      <c r="BW1408" s="41">
        <f t="shared" si="867"/>
        <v>1</v>
      </c>
      <c r="BX1408" s="41" t="str">
        <f t="shared" si="834"/>
        <v>2017Registered nursesNova Scotia</v>
      </c>
      <c r="BY1408" s="51">
        <f>VLOOKUP(BX1408,'%workplace'!$A$1:$F$381,6,FALSE)</f>
        <v>9073</v>
      </c>
      <c r="BZ1408" s="32">
        <f t="shared" si="835"/>
        <v>1</v>
      </c>
    </row>
    <row r="1409" spans="1:78" s="8" customFormat="1" hidden="1" x14ac:dyDescent="0.2">
      <c r="A1409" s="8" t="str">
        <f t="shared" si="833"/>
        <v>2017Registered nursesNova ScotiaCommunity health</v>
      </c>
      <c r="B1409" s="8" t="s">
        <v>7</v>
      </c>
      <c r="C1409" s="8" t="s">
        <v>16</v>
      </c>
      <c r="D1409" s="8" t="s">
        <v>11</v>
      </c>
      <c r="E1409" s="8">
        <v>2017</v>
      </c>
      <c r="F1409" s="8">
        <v>934</v>
      </c>
      <c r="G1409" s="8">
        <v>32</v>
      </c>
      <c r="H1409" s="8">
        <v>0</v>
      </c>
      <c r="I1409" s="8">
        <v>34</v>
      </c>
      <c r="J1409" s="8">
        <v>59</v>
      </c>
      <c r="K1409" s="8">
        <v>96</v>
      </c>
      <c r="L1409" s="8">
        <v>114</v>
      </c>
      <c r="M1409" s="8">
        <v>145</v>
      </c>
      <c r="N1409" s="8">
        <v>168</v>
      </c>
      <c r="O1409" s="8">
        <v>160</v>
      </c>
      <c r="P1409" s="8">
        <v>127</v>
      </c>
      <c r="Q1409" s="8">
        <v>42</v>
      </c>
      <c r="R1409" s="8">
        <v>18</v>
      </c>
      <c r="S1409" s="8">
        <v>3</v>
      </c>
      <c r="T1409" s="8">
        <v>0</v>
      </c>
      <c r="U1409" s="8">
        <v>941</v>
      </c>
      <c r="V1409" s="8">
        <v>25</v>
      </c>
      <c r="W1409" s="8">
        <v>0</v>
      </c>
      <c r="X1409" s="8">
        <v>602</v>
      </c>
      <c r="Y1409" s="8">
        <v>264</v>
      </c>
      <c r="Z1409" s="8">
        <v>99</v>
      </c>
      <c r="AA1409" s="8">
        <v>1</v>
      </c>
      <c r="AB1409" s="8">
        <v>143</v>
      </c>
      <c r="AC1409" s="8">
        <v>0</v>
      </c>
      <c r="AD1409" s="8">
        <v>162</v>
      </c>
      <c r="AE1409" s="8">
        <v>661</v>
      </c>
      <c r="AF1409" s="8">
        <v>45</v>
      </c>
      <c r="AG1409" s="8">
        <v>886</v>
      </c>
      <c r="AH1409" s="8">
        <v>32</v>
      </c>
      <c r="AI1409" s="8">
        <v>3</v>
      </c>
      <c r="AJ1409" s="8">
        <v>321</v>
      </c>
      <c r="AK1409" s="8">
        <v>645</v>
      </c>
      <c r="AL1409" s="8">
        <v>0</v>
      </c>
      <c r="AM1409" s="8">
        <v>0</v>
      </c>
      <c r="AN1409" s="8">
        <v>966</v>
      </c>
      <c r="AO1409" s="41">
        <f t="shared" si="868"/>
        <v>0.9668737060041408</v>
      </c>
      <c r="AP1409" s="41">
        <f t="shared" si="869"/>
        <v>3.3126293995859216E-2</v>
      </c>
      <c r="AQ1409" s="41">
        <f t="shared" si="870"/>
        <v>0</v>
      </c>
      <c r="AR1409" s="41">
        <f t="shared" si="836"/>
        <v>3.5196687370600416E-2</v>
      </c>
      <c r="AS1409" s="41">
        <f t="shared" si="837"/>
        <v>6.1076604554865424E-2</v>
      </c>
      <c r="AT1409" s="41">
        <f t="shared" si="838"/>
        <v>9.9378881987577633E-2</v>
      </c>
      <c r="AU1409" s="41">
        <f t="shared" si="839"/>
        <v>0.11801242236024845</v>
      </c>
      <c r="AV1409" s="41">
        <f t="shared" si="840"/>
        <v>0.15010351966873706</v>
      </c>
      <c r="AW1409" s="41">
        <f t="shared" si="841"/>
        <v>0.17391304347826086</v>
      </c>
      <c r="AX1409" s="41">
        <f t="shared" si="842"/>
        <v>0.16563146997929606</v>
      </c>
      <c r="AY1409" s="41">
        <f t="shared" si="843"/>
        <v>0.13146997929606624</v>
      </c>
      <c r="AZ1409" s="41">
        <f t="shared" si="844"/>
        <v>4.3478260869565216E-2</v>
      </c>
      <c r="BA1409" s="41">
        <f t="shared" si="845"/>
        <v>1.8633540372670808E-2</v>
      </c>
      <c r="BB1409" s="41">
        <f t="shared" si="846"/>
        <v>3.105590062111801E-3</v>
      </c>
      <c r="BC1409" s="41">
        <f t="shared" si="847"/>
        <v>0</v>
      </c>
      <c r="BD1409" s="41">
        <f t="shared" si="848"/>
        <v>0.97412008281573503</v>
      </c>
      <c r="BE1409" s="41">
        <f t="shared" si="849"/>
        <v>2.5879917184265012E-2</v>
      </c>
      <c r="BF1409" s="41">
        <f t="shared" si="850"/>
        <v>0</v>
      </c>
      <c r="BG1409" s="41">
        <f t="shared" si="851"/>
        <v>0.62318840579710144</v>
      </c>
      <c r="BH1409" s="41">
        <f t="shared" si="852"/>
        <v>0.27329192546583853</v>
      </c>
      <c r="BI1409" s="41">
        <f t="shared" si="853"/>
        <v>0.10248447204968944</v>
      </c>
      <c r="BJ1409" s="41">
        <f t="shared" si="854"/>
        <v>1.0351966873706005E-3</v>
      </c>
      <c r="BK1409" s="41">
        <f t="shared" si="855"/>
        <v>0.14803312629399587</v>
      </c>
      <c r="BL1409" s="41">
        <f t="shared" si="856"/>
        <v>0</v>
      </c>
      <c r="BM1409" s="41">
        <f t="shared" si="857"/>
        <v>0.16770186335403728</v>
      </c>
      <c r="BN1409" s="41">
        <f t="shared" si="858"/>
        <v>0.68426501035196685</v>
      </c>
      <c r="BO1409" s="41">
        <f t="shared" si="859"/>
        <v>4.6583850931677016E-2</v>
      </c>
      <c r="BP1409" s="41">
        <f t="shared" si="860"/>
        <v>0.917184265010352</v>
      </c>
      <c r="BQ1409" s="41">
        <f t="shared" si="861"/>
        <v>3.3126293995859216E-2</v>
      </c>
      <c r="BR1409" s="41">
        <f t="shared" si="862"/>
        <v>3.105590062111801E-3</v>
      </c>
      <c r="BS1409" s="41">
        <f t="shared" si="863"/>
        <v>0.33229813664596275</v>
      </c>
      <c r="BT1409" s="41">
        <f t="shared" si="864"/>
        <v>0.66770186335403725</v>
      </c>
      <c r="BU1409" s="41">
        <f t="shared" si="865"/>
        <v>0</v>
      </c>
      <c r="BV1409" s="41">
        <f t="shared" si="866"/>
        <v>0</v>
      </c>
      <c r="BW1409" s="41">
        <f t="shared" si="867"/>
        <v>1</v>
      </c>
      <c r="BX1409" s="41" t="str">
        <f t="shared" si="834"/>
        <v>2017Registered nursesNova Scotia</v>
      </c>
      <c r="BY1409" s="51">
        <f>VLOOKUP(BX1409,'%workplace'!$A$1:$F$381,6,FALSE)</f>
        <v>9073</v>
      </c>
      <c r="BZ1409" s="32">
        <f t="shared" si="835"/>
        <v>0.10646974539843491</v>
      </c>
    </row>
    <row r="1410" spans="1:78" s="8" customFormat="1" hidden="1" x14ac:dyDescent="0.2">
      <c r="A1410" s="8" t="str">
        <f t="shared" ref="A1410:A1473" si="871">CONCATENATE(E1410,B1410,C1410,D1410)</f>
        <v>2017Registered nursesNova ScotiaNursing home/long-term care</v>
      </c>
      <c r="B1410" s="8" t="s">
        <v>7</v>
      </c>
      <c r="C1410" s="8" t="s">
        <v>16</v>
      </c>
      <c r="D1410" s="8" t="s">
        <v>12</v>
      </c>
      <c r="E1410" s="8">
        <v>2017</v>
      </c>
      <c r="F1410" s="8">
        <v>953</v>
      </c>
      <c r="G1410" s="8">
        <v>69</v>
      </c>
      <c r="H1410" s="8">
        <v>0</v>
      </c>
      <c r="I1410" s="8">
        <v>55</v>
      </c>
      <c r="J1410" s="8">
        <v>83</v>
      </c>
      <c r="K1410" s="8">
        <v>59</v>
      </c>
      <c r="L1410" s="8">
        <v>78</v>
      </c>
      <c r="M1410" s="8">
        <v>133</v>
      </c>
      <c r="N1410" s="8">
        <v>173</v>
      </c>
      <c r="O1410" s="8">
        <v>187</v>
      </c>
      <c r="P1410" s="8">
        <v>135</v>
      </c>
      <c r="Q1410" s="8">
        <v>74</v>
      </c>
      <c r="R1410" s="8">
        <v>35</v>
      </c>
      <c r="S1410" s="8">
        <v>10</v>
      </c>
      <c r="T1410" s="8">
        <v>0</v>
      </c>
      <c r="U1410" s="8">
        <v>907</v>
      </c>
      <c r="V1410" s="8">
        <v>115</v>
      </c>
      <c r="W1410" s="8">
        <v>0</v>
      </c>
      <c r="X1410" s="8">
        <v>605</v>
      </c>
      <c r="Y1410" s="8">
        <v>296</v>
      </c>
      <c r="Z1410" s="8">
        <v>121</v>
      </c>
      <c r="AA1410" s="8">
        <v>0</v>
      </c>
      <c r="AB1410" s="8">
        <v>199</v>
      </c>
      <c r="AC1410" s="8">
        <v>0</v>
      </c>
      <c r="AD1410" s="8">
        <v>85</v>
      </c>
      <c r="AE1410" s="8">
        <v>738</v>
      </c>
      <c r="AF1410" s="8">
        <v>70</v>
      </c>
      <c r="AG1410" s="8">
        <v>937</v>
      </c>
      <c r="AH1410" s="8">
        <v>15</v>
      </c>
      <c r="AI1410" s="8">
        <v>0</v>
      </c>
      <c r="AJ1410" s="8">
        <v>396</v>
      </c>
      <c r="AK1410" s="8">
        <v>626</v>
      </c>
      <c r="AL1410" s="8">
        <v>0</v>
      </c>
      <c r="AM1410" s="8">
        <v>0</v>
      </c>
      <c r="AN1410" s="8">
        <v>1022</v>
      </c>
      <c r="AO1410" s="41">
        <f t="shared" si="868"/>
        <v>0.93248532289628183</v>
      </c>
      <c r="AP1410" s="41">
        <f t="shared" si="869"/>
        <v>6.7514677103718196E-2</v>
      </c>
      <c r="AQ1410" s="41">
        <f t="shared" si="870"/>
        <v>0</v>
      </c>
      <c r="AR1410" s="41">
        <f t="shared" si="836"/>
        <v>5.3816046966731895E-2</v>
      </c>
      <c r="AS1410" s="41">
        <f t="shared" si="837"/>
        <v>8.1213307240704496E-2</v>
      </c>
      <c r="AT1410" s="41">
        <f t="shared" si="838"/>
        <v>5.7729941291585124E-2</v>
      </c>
      <c r="AU1410" s="41">
        <f t="shared" si="839"/>
        <v>7.6320939334637961E-2</v>
      </c>
      <c r="AV1410" s="41">
        <f t="shared" si="840"/>
        <v>0.13013698630136986</v>
      </c>
      <c r="AW1410" s="41">
        <f t="shared" si="841"/>
        <v>0.16927592954990214</v>
      </c>
      <c r="AX1410" s="41">
        <f t="shared" si="842"/>
        <v>0.18297455968688844</v>
      </c>
      <c r="AY1410" s="41">
        <f t="shared" si="843"/>
        <v>0.13209393346379647</v>
      </c>
      <c r="AZ1410" s="41">
        <f t="shared" si="844"/>
        <v>7.2407045009784732E-2</v>
      </c>
      <c r="BA1410" s="41">
        <f t="shared" si="845"/>
        <v>3.4246575342465752E-2</v>
      </c>
      <c r="BB1410" s="41">
        <f t="shared" si="846"/>
        <v>9.7847358121330719E-3</v>
      </c>
      <c r="BC1410" s="41">
        <f t="shared" si="847"/>
        <v>0</v>
      </c>
      <c r="BD1410" s="41">
        <f t="shared" si="848"/>
        <v>0.88747553816046965</v>
      </c>
      <c r="BE1410" s="41">
        <f t="shared" si="849"/>
        <v>0.11252446183953033</v>
      </c>
      <c r="BF1410" s="41">
        <f t="shared" si="850"/>
        <v>0</v>
      </c>
      <c r="BG1410" s="41">
        <f t="shared" si="851"/>
        <v>0.59197651663405093</v>
      </c>
      <c r="BH1410" s="41">
        <f t="shared" si="852"/>
        <v>0.28962818003913893</v>
      </c>
      <c r="BI1410" s="41">
        <f t="shared" si="853"/>
        <v>0.11839530332681017</v>
      </c>
      <c r="BJ1410" s="41">
        <f t="shared" si="854"/>
        <v>0</v>
      </c>
      <c r="BK1410" s="41">
        <f t="shared" si="855"/>
        <v>0.19471624266144813</v>
      </c>
      <c r="BL1410" s="41">
        <f t="shared" si="856"/>
        <v>0</v>
      </c>
      <c r="BM1410" s="41">
        <f t="shared" si="857"/>
        <v>8.3170254403131111E-2</v>
      </c>
      <c r="BN1410" s="41">
        <f t="shared" si="858"/>
        <v>0.72211350293542076</v>
      </c>
      <c r="BO1410" s="41">
        <f t="shared" si="859"/>
        <v>6.8493150684931503E-2</v>
      </c>
      <c r="BP1410" s="41">
        <f t="shared" si="860"/>
        <v>0.91682974559686892</v>
      </c>
      <c r="BQ1410" s="41">
        <f t="shared" si="861"/>
        <v>1.4677103718199608E-2</v>
      </c>
      <c r="BR1410" s="41">
        <f t="shared" si="862"/>
        <v>0</v>
      </c>
      <c r="BS1410" s="41">
        <f t="shared" si="863"/>
        <v>0.38747553816046965</v>
      </c>
      <c r="BT1410" s="41">
        <f t="shared" si="864"/>
        <v>0.61252446183953035</v>
      </c>
      <c r="BU1410" s="41">
        <f t="shared" si="865"/>
        <v>0</v>
      </c>
      <c r="BV1410" s="41">
        <f t="shared" si="866"/>
        <v>0</v>
      </c>
      <c r="BW1410" s="41">
        <f t="shared" si="867"/>
        <v>1</v>
      </c>
      <c r="BX1410" s="41" t="str">
        <f t="shared" ref="BX1410:BX1473" si="872">CONCATENATE(E1410,B1410,C1410)</f>
        <v>2017Registered nursesNova Scotia</v>
      </c>
      <c r="BY1410" s="51">
        <f>VLOOKUP(BX1410,'%workplace'!$A$1:$F$381,6,FALSE)</f>
        <v>9073</v>
      </c>
      <c r="BZ1410" s="32">
        <f t="shared" ref="BZ1410:BZ1473" si="873">IF(AN1410="†","†",AN1410/BY1410)</f>
        <v>0.11264190455196738</v>
      </c>
    </row>
    <row r="1411" spans="1:78" s="8" customFormat="1" hidden="1" x14ac:dyDescent="0.2">
      <c r="A1411" s="8" t="str">
        <f t="shared" si="871"/>
        <v>2017Registered nursesNova ScotiaHospital</v>
      </c>
      <c r="B1411" s="8" t="s">
        <v>7</v>
      </c>
      <c r="C1411" s="8" t="s">
        <v>16</v>
      </c>
      <c r="D1411" s="8" t="s">
        <v>10</v>
      </c>
      <c r="E1411" s="8">
        <v>2017</v>
      </c>
      <c r="F1411" s="8">
        <v>5776</v>
      </c>
      <c r="G1411" s="8">
        <v>385</v>
      </c>
      <c r="H1411" s="8">
        <v>0</v>
      </c>
      <c r="I1411" s="8">
        <v>1007</v>
      </c>
      <c r="J1411" s="8">
        <v>772</v>
      </c>
      <c r="K1411" s="8">
        <v>626</v>
      </c>
      <c r="L1411" s="8">
        <v>538</v>
      </c>
      <c r="M1411" s="8">
        <v>584</v>
      </c>
      <c r="N1411" s="8">
        <v>892</v>
      </c>
      <c r="O1411" s="8">
        <v>772</v>
      </c>
      <c r="P1411" s="8">
        <v>477</v>
      </c>
      <c r="Q1411" s="8">
        <v>179</v>
      </c>
      <c r="R1411" s="8">
        <v>46</v>
      </c>
      <c r="S1411" s="8">
        <v>268</v>
      </c>
      <c r="T1411" s="8">
        <v>0</v>
      </c>
      <c r="U1411" s="8">
        <v>6015</v>
      </c>
      <c r="V1411" s="8">
        <v>146</v>
      </c>
      <c r="W1411" s="8">
        <v>0</v>
      </c>
      <c r="X1411" s="8">
        <v>4243</v>
      </c>
      <c r="Y1411" s="8">
        <v>1201</v>
      </c>
      <c r="Z1411" s="8">
        <v>714</v>
      </c>
      <c r="AA1411" s="8">
        <v>3</v>
      </c>
      <c r="AB1411" s="8">
        <v>318</v>
      </c>
      <c r="AC1411" s="8">
        <v>1</v>
      </c>
      <c r="AD1411" s="8">
        <v>414</v>
      </c>
      <c r="AE1411" s="8">
        <v>5428</v>
      </c>
      <c r="AF1411" s="8">
        <v>150</v>
      </c>
      <c r="AG1411" s="8">
        <v>5845</v>
      </c>
      <c r="AH1411" s="8">
        <v>112</v>
      </c>
      <c r="AI1411" s="8">
        <v>54</v>
      </c>
      <c r="AJ1411" s="8">
        <v>1226</v>
      </c>
      <c r="AK1411" s="8">
        <v>4935</v>
      </c>
      <c r="AL1411" s="8">
        <v>0</v>
      </c>
      <c r="AM1411" s="8">
        <v>0</v>
      </c>
      <c r="AN1411" s="8">
        <v>6161</v>
      </c>
      <c r="AO1411" s="41">
        <f t="shared" si="868"/>
        <v>0.93751014445706871</v>
      </c>
      <c r="AP1411" s="41">
        <f t="shared" si="869"/>
        <v>6.2489855542931343E-2</v>
      </c>
      <c r="AQ1411" s="41">
        <f t="shared" si="870"/>
        <v>0</v>
      </c>
      <c r="AR1411" s="41">
        <f t="shared" si="836"/>
        <v>0.16344749229021263</v>
      </c>
      <c r="AS1411" s="41">
        <f t="shared" si="837"/>
        <v>0.12530433371205973</v>
      </c>
      <c r="AT1411" s="41">
        <f t="shared" si="838"/>
        <v>0.10160688199967538</v>
      </c>
      <c r="AU1411" s="41">
        <f t="shared" si="839"/>
        <v>8.7323486447005355E-2</v>
      </c>
      <c r="AV1411" s="41">
        <f t="shared" si="840"/>
        <v>9.4789806849537417E-2</v>
      </c>
      <c r="AW1411" s="41">
        <f t="shared" si="841"/>
        <v>0.14478169128388249</v>
      </c>
      <c r="AX1411" s="41">
        <f t="shared" si="842"/>
        <v>0.12530433371205973</v>
      </c>
      <c r="AY1411" s="41">
        <f t="shared" si="843"/>
        <v>7.7422496347995459E-2</v>
      </c>
      <c r="AZ1411" s="41">
        <f t="shared" si="844"/>
        <v>2.905372504463561E-2</v>
      </c>
      <c r="BA1411" s="41">
        <f t="shared" si="845"/>
        <v>7.4663204025320565E-3</v>
      </c>
      <c r="BB1411" s="41">
        <f t="shared" si="846"/>
        <v>4.3499431910404153E-2</v>
      </c>
      <c r="BC1411" s="41">
        <f t="shared" si="847"/>
        <v>0</v>
      </c>
      <c r="BD1411" s="41">
        <f t="shared" si="848"/>
        <v>0.97630254828761565</v>
      </c>
      <c r="BE1411" s="41">
        <f t="shared" si="849"/>
        <v>2.3697451712384354E-2</v>
      </c>
      <c r="BF1411" s="41">
        <f t="shared" si="850"/>
        <v>0</v>
      </c>
      <c r="BG1411" s="41">
        <f t="shared" si="851"/>
        <v>0.68868690147703293</v>
      </c>
      <c r="BH1411" s="41">
        <f t="shared" si="852"/>
        <v>0.19493588703132608</v>
      </c>
      <c r="BI1411" s="41">
        <f t="shared" si="853"/>
        <v>0.11589027755234541</v>
      </c>
      <c r="BJ1411" s="41">
        <f t="shared" si="854"/>
        <v>4.8693393929556889E-4</v>
      </c>
      <c r="BK1411" s="41">
        <f t="shared" si="855"/>
        <v>5.1614997565330306E-2</v>
      </c>
      <c r="BL1411" s="41">
        <f t="shared" si="856"/>
        <v>1.6231131309852296E-4</v>
      </c>
      <c r="BM1411" s="41">
        <f t="shared" si="857"/>
        <v>6.7196883622788514E-2</v>
      </c>
      <c r="BN1411" s="41">
        <f t="shared" si="858"/>
        <v>0.88102580749878268</v>
      </c>
      <c r="BO1411" s="41">
        <f t="shared" si="859"/>
        <v>2.4346696964778446E-2</v>
      </c>
      <c r="BP1411" s="41">
        <f t="shared" si="860"/>
        <v>0.94870962506086676</v>
      </c>
      <c r="BQ1411" s="41">
        <f t="shared" si="861"/>
        <v>1.8178867067034574E-2</v>
      </c>
      <c r="BR1411" s="41">
        <f t="shared" si="862"/>
        <v>8.7648109073202394E-3</v>
      </c>
      <c r="BS1411" s="41">
        <f t="shared" si="863"/>
        <v>0.19899366985878916</v>
      </c>
      <c r="BT1411" s="41">
        <f t="shared" si="864"/>
        <v>0.80100633014121081</v>
      </c>
      <c r="BU1411" s="41">
        <f t="shared" si="865"/>
        <v>0</v>
      </c>
      <c r="BV1411" s="41">
        <f t="shared" si="866"/>
        <v>0</v>
      </c>
      <c r="BW1411" s="41">
        <f t="shared" si="867"/>
        <v>1</v>
      </c>
      <c r="BX1411" s="41" t="str">
        <f t="shared" si="872"/>
        <v>2017Registered nursesNova Scotia</v>
      </c>
      <c r="BY1411" s="51">
        <f>VLOOKUP(BX1411,'%workplace'!$A$1:$F$381,6,FALSE)</f>
        <v>9073</v>
      </c>
      <c r="BZ1411" s="32">
        <f t="shared" si="873"/>
        <v>0.67904772401631208</v>
      </c>
    </row>
    <row r="1412" spans="1:78" s="8" customFormat="1" hidden="1" x14ac:dyDescent="0.2">
      <c r="A1412" s="8" t="str">
        <f t="shared" si="871"/>
        <v>2017Registered nursesNova ScotiaOther places of work</v>
      </c>
      <c r="B1412" s="8" t="s">
        <v>7</v>
      </c>
      <c r="C1412" s="8" t="s">
        <v>16</v>
      </c>
      <c r="D1412" s="8" t="s">
        <v>13</v>
      </c>
      <c r="E1412" s="8">
        <v>2017</v>
      </c>
      <c r="F1412" s="8">
        <v>873</v>
      </c>
      <c r="G1412" s="8">
        <v>50</v>
      </c>
      <c r="H1412" s="8">
        <v>0</v>
      </c>
      <c r="I1412" s="8">
        <v>26</v>
      </c>
      <c r="J1412" s="8">
        <v>43</v>
      </c>
      <c r="K1412" s="8">
        <v>56</v>
      </c>
      <c r="L1412" s="8">
        <v>78</v>
      </c>
      <c r="M1412" s="8">
        <v>110</v>
      </c>
      <c r="N1412" s="8">
        <v>159</v>
      </c>
      <c r="O1412" s="8">
        <v>203</v>
      </c>
      <c r="P1412" s="8">
        <v>160</v>
      </c>
      <c r="Q1412" s="8">
        <v>67</v>
      </c>
      <c r="R1412" s="8">
        <v>19</v>
      </c>
      <c r="S1412" s="8">
        <v>2</v>
      </c>
      <c r="T1412" s="8">
        <v>0</v>
      </c>
      <c r="U1412" s="8">
        <v>899</v>
      </c>
      <c r="V1412" s="8">
        <v>24</v>
      </c>
      <c r="W1412" s="8">
        <v>0</v>
      </c>
      <c r="X1412" s="8">
        <v>609</v>
      </c>
      <c r="Y1412" s="8">
        <v>167</v>
      </c>
      <c r="Z1412" s="8">
        <v>147</v>
      </c>
      <c r="AA1412" s="8">
        <v>0</v>
      </c>
      <c r="AB1412" s="8">
        <v>132</v>
      </c>
      <c r="AC1412" s="8">
        <v>0</v>
      </c>
      <c r="AD1412" s="8">
        <v>516</v>
      </c>
      <c r="AE1412" s="8">
        <v>275</v>
      </c>
      <c r="AF1412" s="8">
        <v>126</v>
      </c>
      <c r="AG1412" s="8">
        <v>536</v>
      </c>
      <c r="AH1412" s="8">
        <v>237</v>
      </c>
      <c r="AI1412" s="8">
        <v>24</v>
      </c>
      <c r="AJ1412" s="8">
        <v>217</v>
      </c>
      <c r="AK1412" s="8">
        <v>706</v>
      </c>
      <c r="AL1412" s="8">
        <v>0</v>
      </c>
      <c r="AM1412" s="8">
        <v>0</v>
      </c>
      <c r="AN1412" s="8">
        <v>923</v>
      </c>
      <c r="AO1412" s="41">
        <f t="shared" si="868"/>
        <v>0.94582881906825567</v>
      </c>
      <c r="AP1412" s="41">
        <f t="shared" si="869"/>
        <v>5.4171180931744313E-2</v>
      </c>
      <c r="AQ1412" s="41">
        <f t="shared" si="870"/>
        <v>0</v>
      </c>
      <c r="AR1412" s="41">
        <f t="shared" si="836"/>
        <v>2.8169014084507043E-2</v>
      </c>
      <c r="AS1412" s="41">
        <f t="shared" si="837"/>
        <v>4.6587215601300108E-2</v>
      </c>
      <c r="AT1412" s="41">
        <f t="shared" si="838"/>
        <v>6.0671722643553631E-2</v>
      </c>
      <c r="AU1412" s="41">
        <f t="shared" si="839"/>
        <v>8.4507042253521125E-2</v>
      </c>
      <c r="AV1412" s="41">
        <f t="shared" si="840"/>
        <v>0.11917659804983749</v>
      </c>
      <c r="AW1412" s="41">
        <f t="shared" si="841"/>
        <v>0.1722643553629469</v>
      </c>
      <c r="AX1412" s="41">
        <f t="shared" si="842"/>
        <v>0.2199349945828819</v>
      </c>
      <c r="AY1412" s="41">
        <f t="shared" si="843"/>
        <v>0.1733477789815818</v>
      </c>
      <c r="AZ1412" s="41">
        <f t="shared" si="844"/>
        <v>7.2589382448537382E-2</v>
      </c>
      <c r="BA1412" s="41">
        <f t="shared" si="845"/>
        <v>2.0585048754062838E-2</v>
      </c>
      <c r="BB1412" s="41">
        <f t="shared" si="846"/>
        <v>2.1668472372697724E-3</v>
      </c>
      <c r="BC1412" s="41">
        <f t="shared" si="847"/>
        <v>0</v>
      </c>
      <c r="BD1412" s="41">
        <f t="shared" si="848"/>
        <v>0.97399783315276278</v>
      </c>
      <c r="BE1412" s="41">
        <f t="shared" si="849"/>
        <v>2.600216684723727E-2</v>
      </c>
      <c r="BF1412" s="41">
        <f t="shared" si="850"/>
        <v>0</v>
      </c>
      <c r="BG1412" s="41">
        <f t="shared" si="851"/>
        <v>0.65980498374864571</v>
      </c>
      <c r="BH1412" s="41">
        <f t="shared" si="852"/>
        <v>0.18093174431202599</v>
      </c>
      <c r="BI1412" s="41">
        <f t="shared" si="853"/>
        <v>0.15926327193932827</v>
      </c>
      <c r="BJ1412" s="41">
        <f t="shared" si="854"/>
        <v>0</v>
      </c>
      <c r="BK1412" s="41">
        <f t="shared" si="855"/>
        <v>0.14301191765980498</v>
      </c>
      <c r="BL1412" s="41">
        <f t="shared" si="856"/>
        <v>0</v>
      </c>
      <c r="BM1412" s="41">
        <f t="shared" si="857"/>
        <v>0.5590465872156013</v>
      </c>
      <c r="BN1412" s="41">
        <f t="shared" si="858"/>
        <v>0.29794149512459372</v>
      </c>
      <c r="BO1412" s="41">
        <f t="shared" si="859"/>
        <v>0.13651137594799567</v>
      </c>
      <c r="BP1412" s="41">
        <f t="shared" si="860"/>
        <v>0.58071505958829905</v>
      </c>
      <c r="BQ1412" s="41">
        <f t="shared" si="861"/>
        <v>0.25677139761646806</v>
      </c>
      <c r="BR1412" s="41">
        <f t="shared" si="862"/>
        <v>2.600216684723727E-2</v>
      </c>
      <c r="BS1412" s="41">
        <f t="shared" si="863"/>
        <v>0.23510292524377033</v>
      </c>
      <c r="BT1412" s="41">
        <f t="shared" si="864"/>
        <v>0.7648970747562297</v>
      </c>
      <c r="BU1412" s="41">
        <f t="shared" si="865"/>
        <v>0</v>
      </c>
      <c r="BV1412" s="41">
        <f t="shared" si="866"/>
        <v>0</v>
      </c>
      <c r="BW1412" s="41">
        <f t="shared" si="867"/>
        <v>1</v>
      </c>
      <c r="BX1412" s="41" t="str">
        <f t="shared" si="872"/>
        <v>2017Registered nursesNova Scotia</v>
      </c>
      <c r="BY1412" s="51">
        <f>VLOOKUP(BX1412,'%workplace'!$A$1:$F$381,6,FALSE)</f>
        <v>9073</v>
      </c>
      <c r="BZ1412" s="32">
        <f t="shared" si="873"/>
        <v>0.10173040890554393</v>
      </c>
    </row>
    <row r="1413" spans="1:78" s="8" customFormat="1" hidden="1" x14ac:dyDescent="0.2">
      <c r="A1413" s="8" t="str">
        <f t="shared" si="871"/>
        <v>2017Registered nursesNova ScotiaUnknown places of work</v>
      </c>
      <c r="B1413" s="8" t="s">
        <v>7</v>
      </c>
      <c r="C1413" s="8" t="s">
        <v>16</v>
      </c>
      <c r="D1413" s="8" t="s">
        <v>49</v>
      </c>
      <c r="E1413" s="8">
        <v>2017</v>
      </c>
      <c r="F1413" s="8">
        <v>1</v>
      </c>
      <c r="G1413" s="8">
        <v>0</v>
      </c>
      <c r="H1413" s="8">
        <v>0</v>
      </c>
      <c r="I1413" s="8">
        <v>0</v>
      </c>
      <c r="J1413" s="8">
        <v>1</v>
      </c>
      <c r="K1413" s="8">
        <v>0</v>
      </c>
      <c r="L1413" s="8">
        <v>0</v>
      </c>
      <c r="M1413" s="8">
        <v>0</v>
      </c>
      <c r="N1413" s="8">
        <v>0</v>
      </c>
      <c r="O1413" s="8">
        <v>0</v>
      </c>
      <c r="P1413" s="8">
        <v>0</v>
      </c>
      <c r="Q1413" s="8">
        <v>0</v>
      </c>
      <c r="R1413" s="8">
        <v>0</v>
      </c>
      <c r="S1413" s="8">
        <v>0</v>
      </c>
      <c r="T1413" s="8">
        <v>0</v>
      </c>
      <c r="U1413" s="8">
        <v>1</v>
      </c>
      <c r="V1413" s="8">
        <v>0</v>
      </c>
      <c r="W1413" s="8">
        <v>0</v>
      </c>
      <c r="X1413" s="8">
        <v>1</v>
      </c>
      <c r="Y1413" s="8">
        <v>0</v>
      </c>
      <c r="Z1413" s="8">
        <v>0</v>
      </c>
      <c r="AA1413" s="8">
        <v>0</v>
      </c>
      <c r="AB1413" s="8">
        <v>0</v>
      </c>
      <c r="AC1413" s="8">
        <v>0</v>
      </c>
      <c r="AD1413" s="8">
        <v>1</v>
      </c>
      <c r="AE1413" s="8">
        <v>0</v>
      </c>
      <c r="AF1413" s="8">
        <v>0</v>
      </c>
      <c r="AG1413" s="8">
        <v>1</v>
      </c>
      <c r="AH1413" s="8">
        <v>0</v>
      </c>
      <c r="AI1413" s="8">
        <v>0</v>
      </c>
      <c r="AJ1413" s="8">
        <v>0</v>
      </c>
      <c r="AK1413" s="8">
        <v>1</v>
      </c>
      <c r="AL1413" s="8">
        <v>0</v>
      </c>
      <c r="AM1413" s="8">
        <v>0</v>
      </c>
      <c r="AN1413" s="8">
        <v>1</v>
      </c>
      <c r="AO1413" s="41">
        <f t="shared" si="868"/>
        <v>1</v>
      </c>
      <c r="AP1413" s="41">
        <f t="shared" si="869"/>
        <v>0</v>
      </c>
      <c r="AQ1413" s="41">
        <f t="shared" si="870"/>
        <v>0</v>
      </c>
      <c r="AR1413" s="41">
        <f t="shared" si="836"/>
        <v>0</v>
      </c>
      <c r="AS1413" s="41">
        <f t="shared" si="837"/>
        <v>1</v>
      </c>
      <c r="AT1413" s="41">
        <f t="shared" si="838"/>
        <v>0</v>
      </c>
      <c r="AU1413" s="41">
        <f t="shared" si="839"/>
        <v>0</v>
      </c>
      <c r="AV1413" s="41">
        <f t="shared" si="840"/>
        <v>0</v>
      </c>
      <c r="AW1413" s="41">
        <f t="shared" si="841"/>
        <v>0</v>
      </c>
      <c r="AX1413" s="41">
        <f t="shared" si="842"/>
        <v>0</v>
      </c>
      <c r="AY1413" s="41">
        <f t="shared" si="843"/>
        <v>0</v>
      </c>
      <c r="AZ1413" s="41">
        <f t="shared" si="844"/>
        <v>0</v>
      </c>
      <c r="BA1413" s="41">
        <f t="shared" si="845"/>
        <v>0</v>
      </c>
      <c r="BB1413" s="41">
        <f t="shared" si="846"/>
        <v>0</v>
      </c>
      <c r="BC1413" s="41">
        <f t="shared" si="847"/>
        <v>0</v>
      </c>
      <c r="BD1413" s="41">
        <f t="shared" si="848"/>
        <v>1</v>
      </c>
      <c r="BE1413" s="41">
        <f t="shared" si="849"/>
        <v>0</v>
      </c>
      <c r="BF1413" s="41">
        <f t="shared" si="850"/>
        <v>0</v>
      </c>
      <c r="BG1413" s="41">
        <f t="shared" si="851"/>
        <v>1</v>
      </c>
      <c r="BH1413" s="41">
        <f t="shared" si="852"/>
        <v>0</v>
      </c>
      <c r="BI1413" s="41">
        <f t="shared" si="853"/>
        <v>0</v>
      </c>
      <c r="BJ1413" s="41">
        <f t="shared" si="854"/>
        <v>0</v>
      </c>
      <c r="BK1413" s="41">
        <f t="shared" si="855"/>
        <v>0</v>
      </c>
      <c r="BL1413" s="41">
        <f t="shared" si="856"/>
        <v>0</v>
      </c>
      <c r="BM1413" s="41">
        <f t="shared" si="857"/>
        <v>1</v>
      </c>
      <c r="BN1413" s="41">
        <f t="shared" si="858"/>
        <v>0</v>
      </c>
      <c r="BO1413" s="41">
        <f t="shared" si="859"/>
        <v>0</v>
      </c>
      <c r="BP1413" s="41">
        <f t="shared" si="860"/>
        <v>1</v>
      </c>
      <c r="BQ1413" s="41">
        <f t="shared" si="861"/>
        <v>0</v>
      </c>
      <c r="BR1413" s="41">
        <f t="shared" si="862"/>
        <v>0</v>
      </c>
      <c r="BS1413" s="41">
        <f t="shared" si="863"/>
        <v>0</v>
      </c>
      <c r="BT1413" s="41">
        <f t="shared" si="864"/>
        <v>1</v>
      </c>
      <c r="BU1413" s="41">
        <f t="shared" si="865"/>
        <v>0</v>
      </c>
      <c r="BV1413" s="41">
        <f t="shared" si="866"/>
        <v>0</v>
      </c>
      <c r="BW1413" s="41">
        <f t="shared" si="867"/>
        <v>1</v>
      </c>
      <c r="BX1413" s="41" t="str">
        <f t="shared" si="872"/>
        <v>2017Registered nursesNova Scotia</v>
      </c>
      <c r="BY1413" s="51">
        <f>VLOOKUP(BX1413,'%workplace'!$A$1:$F$381,6,FALSE)</f>
        <v>9073</v>
      </c>
      <c r="BZ1413" s="32">
        <f t="shared" si="873"/>
        <v>1.1021712774165106E-4</v>
      </c>
    </row>
    <row r="1414" spans="1:78" s="8" customFormat="1" hidden="1" x14ac:dyDescent="0.2">
      <c r="A1414" s="8" t="str">
        <f t="shared" si="871"/>
        <v>2017Registered nursesNew BrunswickAll places of work</v>
      </c>
      <c r="B1414" s="8" t="s">
        <v>7</v>
      </c>
      <c r="C1414" s="8" t="s">
        <v>17</v>
      </c>
      <c r="D1414" s="8" t="s">
        <v>9</v>
      </c>
      <c r="E1414" s="8">
        <v>2017</v>
      </c>
      <c r="F1414" s="8">
        <v>7319</v>
      </c>
      <c r="G1414" s="8">
        <v>440</v>
      </c>
      <c r="H1414" s="8">
        <v>0</v>
      </c>
      <c r="I1414" s="8">
        <v>740</v>
      </c>
      <c r="J1414" s="8">
        <v>857</v>
      </c>
      <c r="K1414" s="8">
        <v>904</v>
      </c>
      <c r="L1414" s="8">
        <v>851</v>
      </c>
      <c r="M1414" s="8">
        <v>1022</v>
      </c>
      <c r="N1414" s="8">
        <v>1279</v>
      </c>
      <c r="O1414" s="8">
        <v>1041</v>
      </c>
      <c r="P1414" s="8">
        <v>619</v>
      </c>
      <c r="Q1414" s="8">
        <v>202</v>
      </c>
      <c r="R1414" s="8">
        <v>77</v>
      </c>
      <c r="S1414" s="8">
        <v>167</v>
      </c>
      <c r="T1414" s="8">
        <v>0</v>
      </c>
      <c r="U1414" s="8">
        <v>7628</v>
      </c>
      <c r="V1414" s="8">
        <v>131</v>
      </c>
      <c r="W1414" s="8">
        <v>0</v>
      </c>
      <c r="X1414" s="8">
        <v>4824</v>
      </c>
      <c r="Y1414" s="8">
        <v>1958</v>
      </c>
      <c r="Z1414" s="8">
        <v>977</v>
      </c>
      <c r="AA1414" s="8">
        <v>0</v>
      </c>
      <c r="AB1414" s="8">
        <v>952</v>
      </c>
      <c r="AC1414" s="8">
        <v>0</v>
      </c>
      <c r="AD1414" s="8">
        <v>524</v>
      </c>
      <c r="AE1414" s="8">
        <v>6283</v>
      </c>
      <c r="AF1414" s="8">
        <v>510</v>
      </c>
      <c r="AG1414" s="8">
        <v>6881</v>
      </c>
      <c r="AH1414" s="8">
        <v>332</v>
      </c>
      <c r="AI1414" s="8">
        <v>36</v>
      </c>
      <c r="AJ1414" s="8">
        <v>1536</v>
      </c>
      <c r="AK1414" s="8">
        <v>6223</v>
      </c>
      <c r="AL1414" s="8">
        <v>0</v>
      </c>
      <c r="AM1414" s="8">
        <v>0</v>
      </c>
      <c r="AN1414" s="8">
        <v>7759</v>
      </c>
      <c r="AO1414" s="41">
        <f t="shared" si="868"/>
        <v>0.94329166129655884</v>
      </c>
      <c r="AP1414" s="41">
        <f t="shared" si="869"/>
        <v>5.6708338703441163E-2</v>
      </c>
      <c r="AQ1414" s="41">
        <f t="shared" si="870"/>
        <v>0</v>
      </c>
      <c r="AR1414" s="41">
        <f t="shared" si="836"/>
        <v>9.5373115092151045E-2</v>
      </c>
      <c r="AS1414" s="41">
        <f t="shared" si="837"/>
        <v>0.11045237788374791</v>
      </c>
      <c r="AT1414" s="41">
        <f t="shared" si="838"/>
        <v>0.11650985951797913</v>
      </c>
      <c r="AU1414" s="41">
        <f t="shared" si="839"/>
        <v>0.10967908235597371</v>
      </c>
      <c r="AV1414" s="41">
        <f t="shared" si="840"/>
        <v>0.13171800489753835</v>
      </c>
      <c r="AW1414" s="41">
        <f t="shared" si="841"/>
        <v>0.16484083000386648</v>
      </c>
      <c r="AX1414" s="41">
        <f t="shared" si="842"/>
        <v>0.1341667740688233</v>
      </c>
      <c r="AY1414" s="41">
        <f t="shared" si="843"/>
        <v>7.9778321948704725E-2</v>
      </c>
      <c r="AZ1414" s="41">
        <f t="shared" si="844"/>
        <v>2.603428276839799E-2</v>
      </c>
      <c r="BA1414" s="41">
        <f t="shared" si="845"/>
        <v>9.9239592731022036E-3</v>
      </c>
      <c r="BB1414" s="41">
        <f t="shared" si="846"/>
        <v>2.1523392189715169E-2</v>
      </c>
      <c r="BC1414" s="41">
        <f t="shared" si="847"/>
        <v>0</v>
      </c>
      <c r="BD1414" s="41">
        <f t="shared" si="848"/>
        <v>0.98311638097692999</v>
      </c>
      <c r="BE1414" s="41">
        <f t="shared" si="849"/>
        <v>1.6883619023069982E-2</v>
      </c>
      <c r="BF1414" s="41">
        <f t="shared" si="850"/>
        <v>0</v>
      </c>
      <c r="BG1414" s="41">
        <f t="shared" si="851"/>
        <v>0.62172960433045499</v>
      </c>
      <c r="BH1414" s="41">
        <f t="shared" si="852"/>
        <v>0.25235210723031321</v>
      </c>
      <c r="BI1414" s="41">
        <f t="shared" si="853"/>
        <v>0.12591828843923186</v>
      </c>
      <c r="BJ1414" s="41">
        <f t="shared" si="854"/>
        <v>0</v>
      </c>
      <c r="BK1414" s="41">
        <f t="shared" si="855"/>
        <v>0.12269622374017271</v>
      </c>
      <c r="BL1414" s="41">
        <f t="shared" si="856"/>
        <v>0</v>
      </c>
      <c r="BM1414" s="41">
        <f t="shared" si="857"/>
        <v>6.753447609227993E-2</v>
      </c>
      <c r="BN1414" s="41">
        <f t="shared" si="858"/>
        <v>0.80976930016754733</v>
      </c>
      <c r="BO1414" s="41">
        <f t="shared" si="859"/>
        <v>6.5730119860806804E-2</v>
      </c>
      <c r="BP1414" s="41">
        <f t="shared" si="860"/>
        <v>0.88684108776904236</v>
      </c>
      <c r="BQ1414" s="41">
        <f t="shared" si="861"/>
        <v>4.2789019203505606E-2</v>
      </c>
      <c r="BR1414" s="41">
        <f t="shared" si="862"/>
        <v>4.6397731666451862E-3</v>
      </c>
      <c r="BS1414" s="41">
        <f t="shared" si="863"/>
        <v>0.19796365511019462</v>
      </c>
      <c r="BT1414" s="41">
        <f t="shared" si="864"/>
        <v>0.80203634488980535</v>
      </c>
      <c r="BU1414" s="41">
        <f t="shared" si="865"/>
        <v>0</v>
      </c>
      <c r="BV1414" s="41">
        <f t="shared" si="866"/>
        <v>0</v>
      </c>
      <c r="BW1414" s="41">
        <f t="shared" si="867"/>
        <v>1</v>
      </c>
      <c r="BX1414" s="41" t="str">
        <f t="shared" si="872"/>
        <v>2017Registered nursesNew Brunswick</v>
      </c>
      <c r="BY1414" s="51">
        <f>VLOOKUP(BX1414,'%workplace'!$A$1:$F$381,6,FALSE)</f>
        <v>7759</v>
      </c>
      <c r="BZ1414" s="32">
        <f t="shared" si="873"/>
        <v>1</v>
      </c>
    </row>
    <row r="1415" spans="1:78" s="8" customFormat="1" hidden="1" x14ac:dyDescent="0.2">
      <c r="A1415" s="8" t="str">
        <f t="shared" si="871"/>
        <v>2017Registered nursesNew BrunswickCommunity health</v>
      </c>
      <c r="B1415" s="8" t="s">
        <v>7</v>
      </c>
      <c r="C1415" s="8" t="s">
        <v>17</v>
      </c>
      <c r="D1415" s="8" t="s">
        <v>11</v>
      </c>
      <c r="E1415" s="8">
        <v>2017</v>
      </c>
      <c r="F1415" s="8">
        <v>926</v>
      </c>
      <c r="G1415" s="8">
        <v>23</v>
      </c>
      <c r="H1415" s="8">
        <v>0</v>
      </c>
      <c r="I1415" s="8">
        <v>16</v>
      </c>
      <c r="J1415" s="8">
        <v>34</v>
      </c>
      <c r="K1415" s="8">
        <v>99</v>
      </c>
      <c r="L1415" s="8">
        <v>112</v>
      </c>
      <c r="M1415" s="8">
        <v>178</v>
      </c>
      <c r="N1415" s="8">
        <v>204</v>
      </c>
      <c r="O1415" s="8">
        <v>181</v>
      </c>
      <c r="P1415" s="8">
        <v>82</v>
      </c>
      <c r="Q1415" s="8">
        <v>35</v>
      </c>
      <c r="R1415" s="8">
        <v>8</v>
      </c>
      <c r="S1415" s="8">
        <v>0</v>
      </c>
      <c r="T1415" s="8">
        <v>0</v>
      </c>
      <c r="U1415" s="8">
        <v>931</v>
      </c>
      <c r="V1415" s="8">
        <v>18</v>
      </c>
      <c r="W1415" s="8">
        <v>0</v>
      </c>
      <c r="X1415" s="8">
        <v>556</v>
      </c>
      <c r="Y1415" s="8">
        <v>285</v>
      </c>
      <c r="Z1415" s="8">
        <v>108</v>
      </c>
      <c r="AA1415" s="8">
        <v>0</v>
      </c>
      <c r="AB1415" s="8">
        <v>89</v>
      </c>
      <c r="AC1415" s="8">
        <v>0</v>
      </c>
      <c r="AD1415" s="8">
        <v>11</v>
      </c>
      <c r="AE1415" s="8">
        <v>849</v>
      </c>
      <c r="AF1415" s="8">
        <v>23</v>
      </c>
      <c r="AG1415" s="8">
        <v>920</v>
      </c>
      <c r="AH1415" s="8">
        <v>6</v>
      </c>
      <c r="AI1415" s="8">
        <v>0</v>
      </c>
      <c r="AJ1415" s="8">
        <v>415</v>
      </c>
      <c r="AK1415" s="8">
        <v>534</v>
      </c>
      <c r="AL1415" s="8">
        <v>0</v>
      </c>
      <c r="AM1415" s="8">
        <v>0</v>
      </c>
      <c r="AN1415" s="8">
        <v>949</v>
      </c>
      <c r="AO1415" s="41">
        <f t="shared" si="868"/>
        <v>0.97576396206533189</v>
      </c>
      <c r="AP1415" s="41">
        <f t="shared" si="869"/>
        <v>2.4236037934668071E-2</v>
      </c>
      <c r="AQ1415" s="41">
        <f t="shared" si="870"/>
        <v>0</v>
      </c>
      <c r="AR1415" s="41">
        <f t="shared" si="836"/>
        <v>1.6859852476290831E-2</v>
      </c>
      <c r="AS1415" s="41">
        <f t="shared" si="837"/>
        <v>3.5827186512118019E-2</v>
      </c>
      <c r="AT1415" s="41">
        <f t="shared" si="838"/>
        <v>0.10432033719704953</v>
      </c>
      <c r="AU1415" s="41">
        <f t="shared" si="839"/>
        <v>0.11801896733403583</v>
      </c>
      <c r="AV1415" s="41">
        <f t="shared" si="840"/>
        <v>0.18756585879873552</v>
      </c>
      <c r="AW1415" s="41">
        <f t="shared" si="841"/>
        <v>0.21496311907270813</v>
      </c>
      <c r="AX1415" s="41">
        <f t="shared" si="842"/>
        <v>0.19072708113804004</v>
      </c>
      <c r="AY1415" s="41">
        <f t="shared" si="843"/>
        <v>8.6406743940990516E-2</v>
      </c>
      <c r="AZ1415" s="41">
        <f t="shared" si="844"/>
        <v>3.6880927291886197E-2</v>
      </c>
      <c r="BA1415" s="41">
        <f t="shared" si="845"/>
        <v>8.4299262381454156E-3</v>
      </c>
      <c r="BB1415" s="41">
        <f t="shared" si="846"/>
        <v>0</v>
      </c>
      <c r="BC1415" s="41">
        <f t="shared" si="847"/>
        <v>0</v>
      </c>
      <c r="BD1415" s="41">
        <f t="shared" si="848"/>
        <v>0.98103266596417282</v>
      </c>
      <c r="BE1415" s="41">
        <f t="shared" si="849"/>
        <v>1.8967334035827187E-2</v>
      </c>
      <c r="BF1415" s="41">
        <f t="shared" si="850"/>
        <v>0</v>
      </c>
      <c r="BG1415" s="41">
        <f t="shared" si="851"/>
        <v>0.58587987355110638</v>
      </c>
      <c r="BH1415" s="41">
        <f t="shared" si="852"/>
        <v>0.30031612223393045</v>
      </c>
      <c r="BI1415" s="41">
        <f t="shared" si="853"/>
        <v>0.11380400421496312</v>
      </c>
      <c r="BJ1415" s="41">
        <f t="shared" si="854"/>
        <v>0</v>
      </c>
      <c r="BK1415" s="41">
        <f t="shared" si="855"/>
        <v>9.3782929399367762E-2</v>
      </c>
      <c r="BL1415" s="41">
        <f t="shared" si="856"/>
        <v>0</v>
      </c>
      <c r="BM1415" s="41">
        <f t="shared" si="857"/>
        <v>1.1591148577449948E-2</v>
      </c>
      <c r="BN1415" s="41">
        <f t="shared" si="858"/>
        <v>0.89462592202318225</v>
      </c>
      <c r="BO1415" s="41">
        <f t="shared" si="859"/>
        <v>2.4236037934668071E-2</v>
      </c>
      <c r="BP1415" s="41">
        <f t="shared" si="860"/>
        <v>0.96944151738672291</v>
      </c>
      <c r="BQ1415" s="41">
        <f t="shared" si="861"/>
        <v>6.3224446786090622E-3</v>
      </c>
      <c r="BR1415" s="41">
        <f t="shared" si="862"/>
        <v>0</v>
      </c>
      <c r="BS1415" s="41">
        <f t="shared" si="863"/>
        <v>0.43730242360379346</v>
      </c>
      <c r="BT1415" s="41">
        <f t="shared" si="864"/>
        <v>0.56269757639620654</v>
      </c>
      <c r="BU1415" s="41">
        <f t="shared" si="865"/>
        <v>0</v>
      </c>
      <c r="BV1415" s="41">
        <f t="shared" si="866"/>
        <v>0</v>
      </c>
      <c r="BW1415" s="41">
        <f t="shared" si="867"/>
        <v>1</v>
      </c>
      <c r="BX1415" s="41" t="str">
        <f t="shared" si="872"/>
        <v>2017Registered nursesNew Brunswick</v>
      </c>
      <c r="BY1415" s="51">
        <f>VLOOKUP(BX1415,'%workplace'!$A$1:$F$381,6,FALSE)</f>
        <v>7759</v>
      </c>
      <c r="BZ1415" s="32">
        <f t="shared" si="873"/>
        <v>0.1223095759762856</v>
      </c>
    </row>
    <row r="1416" spans="1:78" s="8" customFormat="1" hidden="1" x14ac:dyDescent="0.2">
      <c r="A1416" s="8" t="str">
        <f t="shared" si="871"/>
        <v>2017Registered nursesNew BrunswickNursing home/long-term care</v>
      </c>
      <c r="B1416" s="8" t="s">
        <v>7</v>
      </c>
      <c r="C1416" s="8" t="s">
        <v>17</v>
      </c>
      <c r="D1416" s="8" t="s">
        <v>12</v>
      </c>
      <c r="E1416" s="8">
        <v>2017</v>
      </c>
      <c r="F1416" s="8">
        <v>781</v>
      </c>
      <c r="G1416" s="8">
        <v>36</v>
      </c>
      <c r="H1416" s="8">
        <v>0</v>
      </c>
      <c r="I1416" s="8">
        <v>53</v>
      </c>
      <c r="J1416" s="8">
        <v>72</v>
      </c>
      <c r="K1416" s="8">
        <v>59</v>
      </c>
      <c r="L1416" s="8">
        <v>74</v>
      </c>
      <c r="M1416" s="8">
        <v>108</v>
      </c>
      <c r="N1416" s="8">
        <v>121</v>
      </c>
      <c r="O1416" s="8">
        <v>130</v>
      </c>
      <c r="P1416" s="8">
        <v>113</v>
      </c>
      <c r="Q1416" s="8">
        <v>50</v>
      </c>
      <c r="R1416" s="8">
        <v>27</v>
      </c>
      <c r="S1416" s="8">
        <v>10</v>
      </c>
      <c r="T1416" s="8">
        <v>0</v>
      </c>
      <c r="U1416" s="8">
        <v>797</v>
      </c>
      <c r="V1416" s="8">
        <v>20</v>
      </c>
      <c r="W1416" s="8">
        <v>0</v>
      </c>
      <c r="X1416" s="8">
        <v>393</v>
      </c>
      <c r="Y1416" s="8">
        <v>290</v>
      </c>
      <c r="Z1416" s="8">
        <v>134</v>
      </c>
      <c r="AA1416" s="8">
        <v>0</v>
      </c>
      <c r="AB1416" s="8">
        <v>282</v>
      </c>
      <c r="AC1416" s="8">
        <v>0</v>
      </c>
      <c r="AD1416" s="8">
        <v>5</v>
      </c>
      <c r="AE1416" s="8">
        <v>530</v>
      </c>
      <c r="AF1416" s="8">
        <v>89</v>
      </c>
      <c r="AG1416" s="8">
        <v>724</v>
      </c>
      <c r="AH1416" s="8">
        <v>3</v>
      </c>
      <c r="AI1416" s="8">
        <v>1</v>
      </c>
      <c r="AJ1416" s="8">
        <v>342</v>
      </c>
      <c r="AK1416" s="8">
        <v>475</v>
      </c>
      <c r="AL1416" s="8">
        <v>0</v>
      </c>
      <c r="AM1416" s="8">
        <v>0</v>
      </c>
      <c r="AN1416" s="8">
        <v>817</v>
      </c>
      <c r="AO1416" s="41">
        <f t="shared" si="868"/>
        <v>0.95593635250917997</v>
      </c>
      <c r="AP1416" s="41">
        <f t="shared" si="869"/>
        <v>4.4063647490820076E-2</v>
      </c>
      <c r="AQ1416" s="41">
        <f t="shared" si="870"/>
        <v>0</v>
      </c>
      <c r="AR1416" s="41">
        <f t="shared" si="836"/>
        <v>6.4871481028151781E-2</v>
      </c>
      <c r="AS1416" s="41">
        <f t="shared" si="837"/>
        <v>8.8127294981640153E-2</v>
      </c>
      <c r="AT1416" s="41">
        <f t="shared" si="838"/>
        <v>7.2215422276621782E-2</v>
      </c>
      <c r="AU1416" s="41">
        <f t="shared" si="839"/>
        <v>9.057527539779682E-2</v>
      </c>
      <c r="AV1416" s="41">
        <f t="shared" si="840"/>
        <v>0.13219094247246022</v>
      </c>
      <c r="AW1416" s="41">
        <f t="shared" si="841"/>
        <v>0.14810281517747859</v>
      </c>
      <c r="AX1416" s="41">
        <f t="shared" si="842"/>
        <v>0.15911872705018359</v>
      </c>
      <c r="AY1416" s="41">
        <f t="shared" si="843"/>
        <v>0.13831089351285189</v>
      </c>
      <c r="AZ1416" s="41">
        <f t="shared" si="844"/>
        <v>6.1199510403916767E-2</v>
      </c>
      <c r="BA1416" s="41">
        <f t="shared" si="845"/>
        <v>3.3047735618115054E-2</v>
      </c>
      <c r="BB1416" s="41">
        <f t="shared" si="846"/>
        <v>1.2239902080783354E-2</v>
      </c>
      <c r="BC1416" s="41">
        <f t="shared" si="847"/>
        <v>0</v>
      </c>
      <c r="BD1416" s="41">
        <f t="shared" si="848"/>
        <v>0.9755201958384333</v>
      </c>
      <c r="BE1416" s="41">
        <f t="shared" si="849"/>
        <v>2.4479804161566709E-2</v>
      </c>
      <c r="BF1416" s="41">
        <f t="shared" si="850"/>
        <v>0</v>
      </c>
      <c r="BG1416" s="41">
        <f t="shared" si="851"/>
        <v>0.48102815177478581</v>
      </c>
      <c r="BH1416" s="41">
        <f t="shared" si="852"/>
        <v>0.35495716034271724</v>
      </c>
      <c r="BI1416" s="41">
        <f t="shared" si="853"/>
        <v>0.16401468788249693</v>
      </c>
      <c r="BJ1416" s="41">
        <f t="shared" si="854"/>
        <v>0</v>
      </c>
      <c r="BK1416" s="41">
        <f t="shared" si="855"/>
        <v>0.34516523867809057</v>
      </c>
      <c r="BL1416" s="41">
        <f t="shared" si="856"/>
        <v>0</v>
      </c>
      <c r="BM1416" s="41">
        <f t="shared" si="857"/>
        <v>6.1199510403916772E-3</v>
      </c>
      <c r="BN1416" s="41">
        <f t="shared" si="858"/>
        <v>0.64871481028151778</v>
      </c>
      <c r="BO1416" s="41">
        <f t="shared" si="859"/>
        <v>0.10893512851897184</v>
      </c>
      <c r="BP1416" s="41">
        <f t="shared" si="860"/>
        <v>0.88616891064871484</v>
      </c>
      <c r="BQ1416" s="41">
        <f t="shared" si="861"/>
        <v>3.6719706242350062E-3</v>
      </c>
      <c r="BR1416" s="41">
        <f t="shared" si="862"/>
        <v>1.2239902080783353E-3</v>
      </c>
      <c r="BS1416" s="41">
        <f t="shared" si="863"/>
        <v>0.41860465116279072</v>
      </c>
      <c r="BT1416" s="41">
        <f t="shared" si="864"/>
        <v>0.58139534883720934</v>
      </c>
      <c r="BU1416" s="41">
        <f t="shared" si="865"/>
        <v>0</v>
      </c>
      <c r="BV1416" s="41">
        <f t="shared" si="866"/>
        <v>0</v>
      </c>
      <c r="BW1416" s="41">
        <f t="shared" si="867"/>
        <v>1</v>
      </c>
      <c r="BX1416" s="41" t="str">
        <f t="shared" si="872"/>
        <v>2017Registered nursesNew Brunswick</v>
      </c>
      <c r="BY1416" s="51">
        <f>VLOOKUP(BX1416,'%workplace'!$A$1:$F$381,6,FALSE)</f>
        <v>7759</v>
      </c>
      <c r="BZ1416" s="32">
        <f t="shared" si="873"/>
        <v>0.10529707436525325</v>
      </c>
    </row>
    <row r="1417" spans="1:78" s="8" customFormat="1" hidden="1" x14ac:dyDescent="0.2">
      <c r="A1417" s="8" t="str">
        <f t="shared" si="871"/>
        <v>2017Registered nursesNew BrunswickHospital</v>
      </c>
      <c r="B1417" s="8" t="s">
        <v>7</v>
      </c>
      <c r="C1417" s="8" t="s">
        <v>17</v>
      </c>
      <c r="D1417" s="8" t="s">
        <v>10</v>
      </c>
      <c r="E1417" s="8">
        <v>2017</v>
      </c>
      <c r="F1417" s="8">
        <v>4929</v>
      </c>
      <c r="G1417" s="8">
        <v>333</v>
      </c>
      <c r="H1417" s="8">
        <v>0</v>
      </c>
      <c r="I1417" s="8">
        <v>650</v>
      </c>
      <c r="J1417" s="8">
        <v>713</v>
      </c>
      <c r="K1417" s="8">
        <v>654</v>
      </c>
      <c r="L1417" s="8">
        <v>576</v>
      </c>
      <c r="M1417" s="8">
        <v>629</v>
      </c>
      <c r="N1417" s="8">
        <v>840</v>
      </c>
      <c r="O1417" s="8">
        <v>615</v>
      </c>
      <c r="P1417" s="8">
        <v>322</v>
      </c>
      <c r="Q1417" s="8">
        <v>85</v>
      </c>
      <c r="R1417" s="8">
        <v>21</v>
      </c>
      <c r="S1417" s="8">
        <v>157</v>
      </c>
      <c r="T1417" s="8">
        <v>0</v>
      </c>
      <c r="U1417" s="8">
        <v>5182</v>
      </c>
      <c r="V1417" s="8">
        <v>80</v>
      </c>
      <c r="W1417" s="8">
        <v>0</v>
      </c>
      <c r="X1417" s="8">
        <v>3383</v>
      </c>
      <c r="Y1417" s="8">
        <v>1231</v>
      </c>
      <c r="Z1417" s="8">
        <v>648</v>
      </c>
      <c r="AA1417" s="8">
        <v>0</v>
      </c>
      <c r="AB1417" s="8">
        <v>484</v>
      </c>
      <c r="AC1417" s="8">
        <v>0</v>
      </c>
      <c r="AD1417" s="8">
        <v>145</v>
      </c>
      <c r="AE1417" s="8">
        <v>4633</v>
      </c>
      <c r="AF1417" s="8">
        <v>233</v>
      </c>
      <c r="AG1417" s="8">
        <v>4909</v>
      </c>
      <c r="AH1417" s="8">
        <v>102</v>
      </c>
      <c r="AI1417" s="8">
        <v>18</v>
      </c>
      <c r="AJ1417" s="8">
        <v>674</v>
      </c>
      <c r="AK1417" s="8">
        <v>4588</v>
      </c>
      <c r="AL1417" s="8">
        <v>0</v>
      </c>
      <c r="AM1417" s="8">
        <v>0</v>
      </c>
      <c r="AN1417" s="8">
        <v>5262</v>
      </c>
      <c r="AO1417" s="41">
        <f t="shared" si="868"/>
        <v>0.9367160775370581</v>
      </c>
      <c r="AP1417" s="41">
        <f t="shared" si="869"/>
        <v>6.3283922462941844E-2</v>
      </c>
      <c r="AQ1417" s="41">
        <f t="shared" si="870"/>
        <v>0</v>
      </c>
      <c r="AR1417" s="41">
        <f t="shared" si="836"/>
        <v>0.12352717597871532</v>
      </c>
      <c r="AS1417" s="41">
        <f t="shared" si="837"/>
        <v>0.1354998099581908</v>
      </c>
      <c r="AT1417" s="41">
        <f t="shared" si="838"/>
        <v>0.12428734321550741</v>
      </c>
      <c r="AU1417" s="41">
        <f t="shared" si="839"/>
        <v>0.10946408209806158</v>
      </c>
      <c r="AV1417" s="41">
        <f t="shared" si="840"/>
        <v>0.11953629798555682</v>
      </c>
      <c r="AW1417" s="41">
        <f t="shared" si="841"/>
        <v>0.15963511972633979</v>
      </c>
      <c r="AX1417" s="41">
        <f t="shared" si="842"/>
        <v>0.11687571265678449</v>
      </c>
      <c r="AY1417" s="41">
        <f t="shared" si="843"/>
        <v>6.1193462561763591E-2</v>
      </c>
      <c r="AZ1417" s="41">
        <f t="shared" si="844"/>
        <v>1.6153553781832003E-2</v>
      </c>
      <c r="BA1417" s="41">
        <f t="shared" si="845"/>
        <v>3.990877993158495E-3</v>
      </c>
      <c r="BB1417" s="41">
        <f t="shared" si="846"/>
        <v>2.98365640440897E-2</v>
      </c>
      <c r="BC1417" s="41">
        <f t="shared" si="847"/>
        <v>0</v>
      </c>
      <c r="BD1417" s="41">
        <f t="shared" si="848"/>
        <v>0.98479665526415816</v>
      </c>
      <c r="BE1417" s="41">
        <f t="shared" si="849"/>
        <v>1.5203344735841885E-2</v>
      </c>
      <c r="BF1417" s="41">
        <f t="shared" si="850"/>
        <v>0</v>
      </c>
      <c r="BG1417" s="41">
        <f t="shared" si="851"/>
        <v>0.64291144051691373</v>
      </c>
      <c r="BH1417" s="41">
        <f t="shared" si="852"/>
        <v>0.23394146712276701</v>
      </c>
      <c r="BI1417" s="41">
        <f t="shared" si="853"/>
        <v>0.12314709236031927</v>
      </c>
      <c r="BJ1417" s="41">
        <f t="shared" si="854"/>
        <v>0</v>
      </c>
      <c r="BK1417" s="41">
        <f t="shared" si="855"/>
        <v>9.1980235651843406E-2</v>
      </c>
      <c r="BL1417" s="41">
        <f t="shared" si="856"/>
        <v>0</v>
      </c>
      <c r="BM1417" s="41">
        <f t="shared" si="857"/>
        <v>2.7556062333713417E-2</v>
      </c>
      <c r="BN1417" s="41">
        <f t="shared" si="858"/>
        <v>0.88046370201444313</v>
      </c>
      <c r="BO1417" s="41">
        <f t="shared" si="859"/>
        <v>4.4279741543139489E-2</v>
      </c>
      <c r="BP1417" s="41">
        <f t="shared" si="860"/>
        <v>0.93291524135309767</v>
      </c>
      <c r="BQ1417" s="41">
        <f t="shared" si="861"/>
        <v>1.9384264538198404E-2</v>
      </c>
      <c r="BR1417" s="41">
        <f t="shared" si="862"/>
        <v>3.4207525655644243E-3</v>
      </c>
      <c r="BS1417" s="41">
        <f t="shared" si="863"/>
        <v>0.12808817939946787</v>
      </c>
      <c r="BT1417" s="41">
        <f t="shared" si="864"/>
        <v>0.87191182060053207</v>
      </c>
      <c r="BU1417" s="41">
        <f t="shared" si="865"/>
        <v>0</v>
      </c>
      <c r="BV1417" s="41">
        <f t="shared" si="866"/>
        <v>0</v>
      </c>
      <c r="BW1417" s="41">
        <f t="shared" si="867"/>
        <v>1</v>
      </c>
      <c r="BX1417" s="41" t="str">
        <f t="shared" si="872"/>
        <v>2017Registered nursesNew Brunswick</v>
      </c>
      <c r="BY1417" s="51">
        <f>VLOOKUP(BX1417,'%workplace'!$A$1:$F$381,6,FALSE)</f>
        <v>7759</v>
      </c>
      <c r="BZ1417" s="32">
        <f t="shared" si="873"/>
        <v>0.67818017785797136</v>
      </c>
    </row>
    <row r="1418" spans="1:78" s="8" customFormat="1" hidden="1" x14ac:dyDescent="0.2">
      <c r="A1418" s="8" t="str">
        <f t="shared" si="871"/>
        <v>2017Registered nursesNew BrunswickOther places of work</v>
      </c>
      <c r="B1418" s="8" t="s">
        <v>7</v>
      </c>
      <c r="C1418" s="8" t="s">
        <v>17</v>
      </c>
      <c r="D1418" s="8" t="s">
        <v>13</v>
      </c>
      <c r="E1418" s="8">
        <v>2017</v>
      </c>
      <c r="F1418" s="8">
        <v>683</v>
      </c>
      <c r="G1418" s="8">
        <v>48</v>
      </c>
      <c r="H1418" s="8">
        <v>0</v>
      </c>
      <c r="I1418" s="8">
        <v>21</v>
      </c>
      <c r="J1418" s="8">
        <v>38</v>
      </c>
      <c r="K1418" s="8">
        <v>92</v>
      </c>
      <c r="L1418" s="8">
        <v>89</v>
      </c>
      <c r="M1418" s="8">
        <v>107</v>
      </c>
      <c r="N1418" s="8">
        <v>114</v>
      </c>
      <c r="O1418" s="8">
        <v>115</v>
      </c>
      <c r="P1418" s="8">
        <v>102</v>
      </c>
      <c r="Q1418" s="8">
        <v>32</v>
      </c>
      <c r="R1418" s="8">
        <v>21</v>
      </c>
      <c r="S1418" s="8">
        <v>0</v>
      </c>
      <c r="T1418" s="8">
        <v>0</v>
      </c>
      <c r="U1418" s="8">
        <v>718</v>
      </c>
      <c r="V1418" s="8">
        <v>13</v>
      </c>
      <c r="W1418" s="8">
        <v>0</v>
      </c>
      <c r="X1418" s="8">
        <v>492</v>
      </c>
      <c r="Y1418" s="8">
        <v>152</v>
      </c>
      <c r="Z1418" s="8">
        <v>87</v>
      </c>
      <c r="AA1418" s="8">
        <v>0</v>
      </c>
      <c r="AB1418" s="8">
        <v>97</v>
      </c>
      <c r="AC1418" s="8">
        <v>0</v>
      </c>
      <c r="AD1418" s="8">
        <v>363</v>
      </c>
      <c r="AE1418" s="8">
        <v>271</v>
      </c>
      <c r="AF1418" s="8">
        <v>165</v>
      </c>
      <c r="AG1418" s="8">
        <v>328</v>
      </c>
      <c r="AH1418" s="8">
        <v>221</v>
      </c>
      <c r="AI1418" s="8">
        <v>17</v>
      </c>
      <c r="AJ1418" s="8">
        <v>105</v>
      </c>
      <c r="AK1418" s="8">
        <v>626</v>
      </c>
      <c r="AL1418" s="8">
        <v>0</v>
      </c>
      <c r="AM1418" s="8">
        <v>0</v>
      </c>
      <c r="AN1418" s="8">
        <v>731</v>
      </c>
      <c r="AO1418" s="41">
        <f t="shared" si="868"/>
        <v>0.93433652530779754</v>
      </c>
      <c r="AP1418" s="41">
        <f t="shared" si="869"/>
        <v>6.5663474692202461E-2</v>
      </c>
      <c r="AQ1418" s="41">
        <f t="shared" si="870"/>
        <v>0</v>
      </c>
      <c r="AR1418" s="41">
        <f t="shared" si="836"/>
        <v>2.8727770177838577E-2</v>
      </c>
      <c r="AS1418" s="41">
        <f t="shared" si="837"/>
        <v>5.1983584131326949E-2</v>
      </c>
      <c r="AT1418" s="41">
        <f t="shared" si="838"/>
        <v>0.12585499316005472</v>
      </c>
      <c r="AU1418" s="41">
        <f t="shared" si="839"/>
        <v>0.12175102599179206</v>
      </c>
      <c r="AV1418" s="41">
        <f t="shared" si="840"/>
        <v>0.146374829001368</v>
      </c>
      <c r="AW1418" s="41">
        <f t="shared" si="841"/>
        <v>0.15595075239398085</v>
      </c>
      <c r="AX1418" s="41">
        <f t="shared" si="842"/>
        <v>0.15731874145006841</v>
      </c>
      <c r="AY1418" s="41">
        <f t="shared" si="843"/>
        <v>0.13953488372093023</v>
      </c>
      <c r="AZ1418" s="41">
        <f t="shared" si="844"/>
        <v>4.3775649794801641E-2</v>
      </c>
      <c r="BA1418" s="41">
        <f t="shared" si="845"/>
        <v>2.8727770177838577E-2</v>
      </c>
      <c r="BB1418" s="41">
        <f t="shared" si="846"/>
        <v>0</v>
      </c>
      <c r="BC1418" s="41">
        <f t="shared" si="847"/>
        <v>0</v>
      </c>
      <c r="BD1418" s="41">
        <f t="shared" si="848"/>
        <v>0.98221614227086185</v>
      </c>
      <c r="BE1418" s="41">
        <f t="shared" si="849"/>
        <v>1.7783857729138167E-2</v>
      </c>
      <c r="BF1418" s="41">
        <f t="shared" si="850"/>
        <v>0</v>
      </c>
      <c r="BG1418" s="41">
        <f t="shared" si="851"/>
        <v>0.67305061559507529</v>
      </c>
      <c r="BH1418" s="41">
        <f t="shared" si="852"/>
        <v>0.20793433652530779</v>
      </c>
      <c r="BI1418" s="41">
        <f t="shared" si="853"/>
        <v>0.11901504787961696</v>
      </c>
      <c r="BJ1418" s="41">
        <f t="shared" si="854"/>
        <v>0</v>
      </c>
      <c r="BK1418" s="41">
        <f t="shared" si="855"/>
        <v>0.13269493844049249</v>
      </c>
      <c r="BL1418" s="41">
        <f t="shared" si="856"/>
        <v>0</v>
      </c>
      <c r="BM1418" s="41">
        <f t="shared" si="857"/>
        <v>0.49658002735978113</v>
      </c>
      <c r="BN1418" s="41">
        <f t="shared" si="858"/>
        <v>0.37072503419972641</v>
      </c>
      <c r="BO1418" s="41">
        <f t="shared" si="859"/>
        <v>0.22571819425444598</v>
      </c>
      <c r="BP1418" s="41">
        <f t="shared" si="860"/>
        <v>0.44870041039671682</v>
      </c>
      <c r="BQ1418" s="41">
        <f t="shared" si="861"/>
        <v>0.30232558139534882</v>
      </c>
      <c r="BR1418" s="41">
        <f t="shared" si="862"/>
        <v>2.3255813953488372E-2</v>
      </c>
      <c r="BS1418" s="41">
        <f t="shared" si="863"/>
        <v>0.1436388508891929</v>
      </c>
      <c r="BT1418" s="41">
        <f t="shared" si="864"/>
        <v>0.85636114911080707</v>
      </c>
      <c r="BU1418" s="41">
        <f t="shared" si="865"/>
        <v>0</v>
      </c>
      <c r="BV1418" s="41">
        <f t="shared" si="866"/>
        <v>0</v>
      </c>
      <c r="BW1418" s="41">
        <f t="shared" si="867"/>
        <v>1</v>
      </c>
      <c r="BX1418" s="41" t="str">
        <f t="shared" si="872"/>
        <v>2017Registered nursesNew Brunswick</v>
      </c>
      <c r="BY1418" s="51">
        <f>VLOOKUP(BX1418,'%workplace'!$A$1:$F$381,6,FALSE)</f>
        <v>7759</v>
      </c>
      <c r="BZ1418" s="32">
        <f t="shared" si="873"/>
        <v>9.4213171800489756E-2</v>
      </c>
    </row>
    <row r="1419" spans="1:78" s="8" customFormat="1" hidden="1" x14ac:dyDescent="0.2">
      <c r="A1419" s="8" t="str">
        <f t="shared" si="871"/>
        <v>2017Registered nursesQuebecAll places of work</v>
      </c>
      <c r="B1419" s="8" t="s">
        <v>7</v>
      </c>
      <c r="C1419" s="8" t="s">
        <v>18</v>
      </c>
      <c r="D1419" s="8" t="s">
        <v>9</v>
      </c>
      <c r="E1419" s="8">
        <v>2017</v>
      </c>
      <c r="F1419" s="8">
        <v>60847</v>
      </c>
      <c r="G1419" s="8">
        <v>7651</v>
      </c>
      <c r="H1419" s="8">
        <v>0</v>
      </c>
      <c r="I1419" s="8">
        <v>8643</v>
      </c>
      <c r="J1419" s="8">
        <v>9123</v>
      </c>
      <c r="K1419" s="8">
        <v>9462</v>
      </c>
      <c r="L1419" s="8">
        <v>8948</v>
      </c>
      <c r="M1419" s="8">
        <v>8290</v>
      </c>
      <c r="N1419" s="8">
        <v>8747</v>
      </c>
      <c r="O1419" s="8">
        <v>6961</v>
      </c>
      <c r="P1419" s="8">
        <v>3068</v>
      </c>
      <c r="Q1419" s="8">
        <v>1171</v>
      </c>
      <c r="R1419" s="8">
        <v>480</v>
      </c>
      <c r="S1419" s="8">
        <v>3605</v>
      </c>
      <c r="T1419" s="8">
        <v>0</v>
      </c>
      <c r="U1419" s="8">
        <v>65230</v>
      </c>
      <c r="V1419" s="8">
        <v>3268</v>
      </c>
      <c r="W1419" s="8">
        <v>0</v>
      </c>
      <c r="X1419" s="8">
        <v>39684</v>
      </c>
      <c r="Y1419" s="8">
        <v>23160</v>
      </c>
      <c r="Z1419" s="8">
        <v>5641</v>
      </c>
      <c r="AA1419" s="8">
        <v>13</v>
      </c>
      <c r="AB1419" s="8">
        <v>3058</v>
      </c>
      <c r="AC1419" s="8">
        <v>5</v>
      </c>
      <c r="AD1419" s="8">
        <v>9090</v>
      </c>
      <c r="AE1419" s="8">
        <v>56345</v>
      </c>
      <c r="AF1419" s="8">
        <v>4293</v>
      </c>
      <c r="AG1419" s="8">
        <v>60439</v>
      </c>
      <c r="AH1419" s="8">
        <v>2591</v>
      </c>
      <c r="AI1419" s="8">
        <v>810</v>
      </c>
      <c r="AJ1419" s="8">
        <v>7095</v>
      </c>
      <c r="AK1419" s="8">
        <v>61403</v>
      </c>
      <c r="AL1419" s="8">
        <v>365</v>
      </c>
      <c r="AM1419" s="8">
        <v>0</v>
      </c>
      <c r="AN1419" s="8">
        <v>68498</v>
      </c>
      <c r="AO1419" s="41">
        <f t="shared" si="868"/>
        <v>0.88830330812578473</v>
      </c>
      <c r="AP1419" s="41">
        <f t="shared" si="869"/>
        <v>0.11169669187421531</v>
      </c>
      <c r="AQ1419" s="41">
        <f t="shared" si="870"/>
        <v>0</v>
      </c>
      <c r="AR1419" s="41">
        <f t="shared" si="836"/>
        <v>0.12617886653624924</v>
      </c>
      <c r="AS1419" s="41">
        <f t="shared" si="837"/>
        <v>0.13318637040497533</v>
      </c>
      <c r="AT1419" s="41">
        <f t="shared" si="838"/>
        <v>0.13813542001226314</v>
      </c>
      <c r="AU1419" s="41">
        <f t="shared" si="839"/>
        <v>0.13063155128616893</v>
      </c>
      <c r="AV1419" s="41">
        <f t="shared" si="840"/>
        <v>0.12102543139945691</v>
      </c>
      <c r="AW1419" s="41">
        <f t="shared" si="841"/>
        <v>0.12769715904113987</v>
      </c>
      <c r="AX1419" s="41">
        <f t="shared" si="842"/>
        <v>0.10162340506292154</v>
      </c>
      <c r="AY1419" s="41">
        <f t="shared" si="843"/>
        <v>4.4789628894274285E-2</v>
      </c>
      <c r="AZ1419" s="41">
        <f t="shared" si="844"/>
        <v>1.7095389646413033E-2</v>
      </c>
      <c r="BA1419" s="41">
        <f t="shared" si="845"/>
        <v>7.0075038687260945E-3</v>
      </c>
      <c r="BB1419" s="41">
        <f t="shared" si="846"/>
        <v>5.2629273847411603E-2</v>
      </c>
      <c r="BC1419" s="41">
        <f t="shared" si="847"/>
        <v>0</v>
      </c>
      <c r="BD1419" s="41">
        <f t="shared" si="848"/>
        <v>0.95229057782708981</v>
      </c>
      <c r="BE1419" s="41">
        <f t="shared" si="849"/>
        <v>4.770942217291016E-2</v>
      </c>
      <c r="BF1419" s="41">
        <f t="shared" si="850"/>
        <v>0</v>
      </c>
      <c r="BG1419" s="41">
        <f t="shared" si="851"/>
        <v>0.57934538234692978</v>
      </c>
      <c r="BH1419" s="41">
        <f t="shared" si="852"/>
        <v>0.33811206166603403</v>
      </c>
      <c r="BI1419" s="41">
        <f t="shared" si="853"/>
        <v>8.235276942392479E-2</v>
      </c>
      <c r="BJ1419" s="41">
        <f t="shared" si="854"/>
        <v>1.8978656311133171E-4</v>
      </c>
      <c r="BK1419" s="41">
        <f t="shared" si="855"/>
        <v>4.4643639230342494E-2</v>
      </c>
      <c r="BL1419" s="41">
        <f t="shared" si="856"/>
        <v>7.2994831965896809E-5</v>
      </c>
      <c r="BM1419" s="41">
        <f t="shared" si="857"/>
        <v>0.1327046045140004</v>
      </c>
      <c r="BN1419" s="41">
        <f t="shared" si="858"/>
        <v>0.82257876142369124</v>
      </c>
      <c r="BO1419" s="41">
        <f t="shared" si="859"/>
        <v>6.2673362725919002E-2</v>
      </c>
      <c r="BP1419" s="41">
        <f t="shared" si="860"/>
        <v>0.88234692983736751</v>
      </c>
      <c r="BQ1419" s="41">
        <f t="shared" si="861"/>
        <v>3.782592192472773E-2</v>
      </c>
      <c r="BR1419" s="41">
        <f t="shared" si="862"/>
        <v>1.1825162778475284E-2</v>
      </c>
      <c r="BS1419" s="41">
        <f t="shared" si="863"/>
        <v>0.10357966655960758</v>
      </c>
      <c r="BT1419" s="41">
        <f t="shared" si="864"/>
        <v>0.8964203334403924</v>
      </c>
      <c r="BU1419" s="41">
        <f t="shared" si="865"/>
        <v>5.3286227335104675E-3</v>
      </c>
      <c r="BV1419" s="41">
        <f t="shared" si="866"/>
        <v>0</v>
      </c>
      <c r="BW1419" s="41">
        <f t="shared" si="867"/>
        <v>1</v>
      </c>
      <c r="BX1419" s="41" t="str">
        <f t="shared" si="872"/>
        <v>2017Registered nursesQuebec</v>
      </c>
      <c r="BY1419" s="51">
        <f>VLOOKUP(BX1419,'%workplace'!$A$1:$F$381,6,FALSE)</f>
        <v>68498</v>
      </c>
      <c r="BZ1419" s="32">
        <f t="shared" si="873"/>
        <v>1</v>
      </c>
    </row>
    <row r="1420" spans="1:78" s="8" customFormat="1" hidden="1" x14ac:dyDescent="0.2">
      <c r="A1420" s="8" t="str">
        <f t="shared" si="871"/>
        <v>2017Registered nursesQuebecCommunity health</v>
      </c>
      <c r="B1420" s="8" t="s">
        <v>7</v>
      </c>
      <c r="C1420" s="8" t="s">
        <v>18</v>
      </c>
      <c r="D1420" s="8" t="s">
        <v>11</v>
      </c>
      <c r="E1420" s="8">
        <v>2017</v>
      </c>
      <c r="F1420" s="8">
        <v>8183</v>
      </c>
      <c r="G1420" s="8">
        <v>610</v>
      </c>
      <c r="H1420" s="8">
        <v>0</v>
      </c>
      <c r="I1420" s="8">
        <v>602</v>
      </c>
      <c r="J1420" s="8">
        <v>1031</v>
      </c>
      <c r="K1420" s="8">
        <v>1205</v>
      </c>
      <c r="L1420" s="8">
        <v>1300</v>
      </c>
      <c r="M1420" s="8">
        <v>1251</v>
      </c>
      <c r="N1420" s="8">
        <v>1262</v>
      </c>
      <c r="O1420" s="8">
        <v>1080</v>
      </c>
      <c r="P1420" s="8">
        <v>551</v>
      </c>
      <c r="Q1420" s="8">
        <v>256</v>
      </c>
      <c r="R1420" s="8">
        <v>112</v>
      </c>
      <c r="S1420" s="8">
        <v>143</v>
      </c>
      <c r="T1420" s="8">
        <v>0</v>
      </c>
      <c r="U1420" s="8">
        <v>8561</v>
      </c>
      <c r="V1420" s="8">
        <v>232</v>
      </c>
      <c r="W1420" s="8">
        <v>0</v>
      </c>
      <c r="X1420" s="8">
        <v>5419</v>
      </c>
      <c r="Y1420" s="8">
        <v>2573</v>
      </c>
      <c r="Z1420" s="8">
        <v>801</v>
      </c>
      <c r="AA1420" s="8">
        <v>0</v>
      </c>
      <c r="AB1420" s="8">
        <v>300</v>
      </c>
      <c r="AC1420" s="8">
        <v>1</v>
      </c>
      <c r="AD1420" s="8">
        <v>850</v>
      </c>
      <c r="AE1420" s="8">
        <v>7642</v>
      </c>
      <c r="AF1420" s="8">
        <v>445</v>
      </c>
      <c r="AG1420" s="8">
        <v>8250</v>
      </c>
      <c r="AH1420" s="8">
        <v>8</v>
      </c>
      <c r="AI1420" s="8">
        <v>57</v>
      </c>
      <c r="AJ1420" s="8">
        <v>1383</v>
      </c>
      <c r="AK1420" s="8">
        <v>7410</v>
      </c>
      <c r="AL1420" s="8">
        <v>33</v>
      </c>
      <c r="AM1420" s="8">
        <v>0</v>
      </c>
      <c r="AN1420" s="8">
        <v>8793</v>
      </c>
      <c r="AO1420" s="41">
        <f t="shared" si="868"/>
        <v>0.93062663482315477</v>
      </c>
      <c r="AP1420" s="41">
        <f t="shared" si="869"/>
        <v>6.9373365176845211E-2</v>
      </c>
      <c r="AQ1420" s="41">
        <f t="shared" si="870"/>
        <v>0</v>
      </c>
      <c r="AR1420" s="41">
        <f t="shared" si="836"/>
        <v>6.8463550551575117E-2</v>
      </c>
      <c r="AS1420" s="41">
        <f t="shared" si="837"/>
        <v>0.11725235983168429</v>
      </c>
      <c r="AT1420" s="41">
        <f t="shared" si="838"/>
        <v>0.13704082793130901</v>
      </c>
      <c r="AU1420" s="41">
        <f t="shared" si="839"/>
        <v>0.14784487660639145</v>
      </c>
      <c r="AV1420" s="41">
        <f t="shared" si="840"/>
        <v>0.14227226202661208</v>
      </c>
      <c r="AW1420" s="41">
        <f t="shared" si="841"/>
        <v>0.14352325713635847</v>
      </c>
      <c r="AX1420" s="41">
        <f t="shared" si="842"/>
        <v>0.12282497441146366</v>
      </c>
      <c r="AY1420" s="41">
        <f t="shared" si="843"/>
        <v>6.2663482315478219E-2</v>
      </c>
      <c r="AZ1420" s="41">
        <f t="shared" si="844"/>
        <v>2.9114068008643239E-2</v>
      </c>
      <c r="BA1420" s="41">
        <f t="shared" si="845"/>
        <v>1.2737404753781417E-2</v>
      </c>
      <c r="BB1420" s="41">
        <f t="shared" si="846"/>
        <v>1.626293642670306E-2</v>
      </c>
      <c r="BC1420" s="41">
        <f t="shared" si="847"/>
        <v>0</v>
      </c>
      <c r="BD1420" s="41">
        <f t="shared" si="848"/>
        <v>0.97361537586716707</v>
      </c>
      <c r="BE1420" s="41">
        <f t="shared" si="849"/>
        <v>2.6384624132832935E-2</v>
      </c>
      <c r="BF1420" s="41">
        <f t="shared" si="850"/>
        <v>0</v>
      </c>
      <c r="BG1420" s="41">
        <f t="shared" si="851"/>
        <v>0.61628568179233478</v>
      </c>
      <c r="BH1420" s="41">
        <f t="shared" si="852"/>
        <v>0.2926191288524963</v>
      </c>
      <c r="BI1420" s="41">
        <f t="shared" si="853"/>
        <v>9.1095189355168887E-2</v>
      </c>
      <c r="BJ1420" s="41">
        <f t="shared" si="854"/>
        <v>0</v>
      </c>
      <c r="BK1420" s="41">
        <f t="shared" si="855"/>
        <v>3.4118048447628793E-2</v>
      </c>
      <c r="BL1420" s="41">
        <f t="shared" si="856"/>
        <v>1.1372682815876265E-4</v>
      </c>
      <c r="BM1420" s="41">
        <f t="shared" si="857"/>
        <v>9.6667803934948254E-2</v>
      </c>
      <c r="BN1420" s="41">
        <f t="shared" si="858"/>
        <v>0.86910042078926419</v>
      </c>
      <c r="BO1420" s="41">
        <f t="shared" si="859"/>
        <v>5.0608438530649377E-2</v>
      </c>
      <c r="BP1420" s="41">
        <f t="shared" si="860"/>
        <v>0.93824633230979193</v>
      </c>
      <c r="BQ1420" s="41">
        <f t="shared" si="861"/>
        <v>9.0981462527010121E-4</v>
      </c>
      <c r="BR1420" s="41">
        <f t="shared" si="862"/>
        <v>6.4824292050494709E-3</v>
      </c>
      <c r="BS1420" s="41">
        <f t="shared" si="863"/>
        <v>0.15728420334356874</v>
      </c>
      <c r="BT1420" s="41">
        <f t="shared" si="864"/>
        <v>0.84271579665643126</v>
      </c>
      <c r="BU1420" s="41">
        <f t="shared" si="865"/>
        <v>3.7529853292391675E-3</v>
      </c>
      <c r="BV1420" s="41">
        <f t="shared" si="866"/>
        <v>0</v>
      </c>
      <c r="BW1420" s="41">
        <f t="shared" si="867"/>
        <v>1</v>
      </c>
      <c r="BX1420" s="41" t="str">
        <f t="shared" si="872"/>
        <v>2017Registered nursesQuebec</v>
      </c>
      <c r="BY1420" s="51">
        <f>VLOOKUP(BX1420,'%workplace'!$A$1:$F$381,6,FALSE)</f>
        <v>68498</v>
      </c>
      <c r="BZ1420" s="32">
        <f t="shared" si="873"/>
        <v>0.12836871149522613</v>
      </c>
    </row>
    <row r="1421" spans="1:78" s="8" customFormat="1" hidden="1" x14ac:dyDescent="0.2">
      <c r="A1421" s="8" t="str">
        <f t="shared" si="871"/>
        <v>2017Registered nursesQuebecNursing home/long-term care</v>
      </c>
      <c r="B1421" s="8" t="s">
        <v>7</v>
      </c>
      <c r="C1421" s="8" t="s">
        <v>18</v>
      </c>
      <c r="D1421" s="8" t="s">
        <v>12</v>
      </c>
      <c r="E1421" s="8">
        <v>2017</v>
      </c>
      <c r="F1421" s="8">
        <v>7533</v>
      </c>
      <c r="G1421" s="8">
        <v>983</v>
      </c>
      <c r="H1421" s="8">
        <v>0</v>
      </c>
      <c r="I1421" s="8">
        <v>757</v>
      </c>
      <c r="J1421" s="8">
        <v>863</v>
      </c>
      <c r="K1421" s="8">
        <v>959</v>
      </c>
      <c r="L1421" s="8">
        <v>1147</v>
      </c>
      <c r="M1421" s="8">
        <v>1243</v>
      </c>
      <c r="N1421" s="8">
        <v>1379</v>
      </c>
      <c r="O1421" s="8">
        <v>1139</v>
      </c>
      <c r="P1421" s="8">
        <v>471</v>
      </c>
      <c r="Q1421" s="8">
        <v>172</v>
      </c>
      <c r="R1421" s="8">
        <v>47</v>
      </c>
      <c r="S1421" s="8">
        <v>339</v>
      </c>
      <c r="T1421" s="8">
        <v>0</v>
      </c>
      <c r="U1421" s="8">
        <v>7946</v>
      </c>
      <c r="V1421" s="8">
        <v>570</v>
      </c>
      <c r="W1421" s="8">
        <v>0</v>
      </c>
      <c r="X1421" s="8">
        <v>4681</v>
      </c>
      <c r="Y1421" s="8">
        <v>3149</v>
      </c>
      <c r="Z1421" s="8">
        <v>686</v>
      </c>
      <c r="AA1421" s="8">
        <v>0</v>
      </c>
      <c r="AB1421" s="8">
        <v>922</v>
      </c>
      <c r="AC1421" s="8">
        <v>2</v>
      </c>
      <c r="AD1421" s="8">
        <v>561</v>
      </c>
      <c r="AE1421" s="8">
        <v>7031</v>
      </c>
      <c r="AF1421" s="8">
        <v>1082</v>
      </c>
      <c r="AG1421" s="8">
        <v>7367</v>
      </c>
      <c r="AH1421" s="8">
        <v>3</v>
      </c>
      <c r="AI1421" s="8">
        <v>25</v>
      </c>
      <c r="AJ1421" s="8">
        <v>2336</v>
      </c>
      <c r="AK1421" s="8">
        <v>6180</v>
      </c>
      <c r="AL1421" s="8">
        <v>39</v>
      </c>
      <c r="AM1421" s="8">
        <v>0</v>
      </c>
      <c r="AN1421" s="8">
        <v>8516</v>
      </c>
      <c r="AO1421" s="41">
        <f t="shared" si="868"/>
        <v>0.88457022076092062</v>
      </c>
      <c r="AP1421" s="41">
        <f t="shared" si="869"/>
        <v>0.11542977923907938</v>
      </c>
      <c r="AQ1421" s="41">
        <f t="shared" si="870"/>
        <v>0</v>
      </c>
      <c r="AR1421" s="41">
        <f t="shared" si="836"/>
        <v>8.88914983560357E-2</v>
      </c>
      <c r="AS1421" s="41">
        <f t="shared" si="837"/>
        <v>0.10133865664631282</v>
      </c>
      <c r="AT1421" s="41">
        <f t="shared" si="838"/>
        <v>0.11261155472052607</v>
      </c>
      <c r="AU1421" s="41">
        <f t="shared" si="839"/>
        <v>0.13468764678252701</v>
      </c>
      <c r="AV1421" s="41">
        <f t="shared" si="840"/>
        <v>0.14596054485674026</v>
      </c>
      <c r="AW1421" s="41">
        <f t="shared" si="841"/>
        <v>0.16193048379520902</v>
      </c>
      <c r="AX1421" s="41">
        <f t="shared" si="842"/>
        <v>0.13374823860967591</v>
      </c>
      <c r="AY1421" s="41">
        <f t="shared" si="843"/>
        <v>5.5307656176608738E-2</v>
      </c>
      <c r="AZ1421" s="41">
        <f t="shared" si="844"/>
        <v>2.0197275716298733E-2</v>
      </c>
      <c r="BA1421" s="41">
        <f t="shared" si="845"/>
        <v>5.5190230155002353E-3</v>
      </c>
      <c r="BB1421" s="41">
        <f t="shared" si="846"/>
        <v>3.9807421324565523E-2</v>
      </c>
      <c r="BC1421" s="41">
        <f t="shared" si="847"/>
        <v>0</v>
      </c>
      <c r="BD1421" s="41">
        <f t="shared" si="848"/>
        <v>0.93306716768435882</v>
      </c>
      <c r="BE1421" s="41">
        <f t="shared" si="849"/>
        <v>6.693283231564115E-2</v>
      </c>
      <c r="BF1421" s="41">
        <f t="shared" si="850"/>
        <v>0</v>
      </c>
      <c r="BG1421" s="41">
        <f t="shared" si="851"/>
        <v>0.54967120713950213</v>
      </c>
      <c r="BH1421" s="41">
        <f t="shared" si="852"/>
        <v>0.36977454203851573</v>
      </c>
      <c r="BI1421" s="41">
        <f t="shared" si="853"/>
        <v>8.0554250821982157E-2</v>
      </c>
      <c r="BJ1421" s="41">
        <f t="shared" si="854"/>
        <v>0</v>
      </c>
      <c r="BK1421" s="41">
        <f t="shared" si="855"/>
        <v>0.10826679192108972</v>
      </c>
      <c r="BL1421" s="41">
        <f t="shared" si="856"/>
        <v>2.3485204321277596E-4</v>
      </c>
      <c r="BM1421" s="41">
        <f t="shared" si="857"/>
        <v>6.5875998121183652E-2</v>
      </c>
      <c r="BN1421" s="41">
        <f t="shared" si="858"/>
        <v>0.82562235791451388</v>
      </c>
      <c r="BO1421" s="41">
        <f t="shared" si="859"/>
        <v>0.12705495537811179</v>
      </c>
      <c r="BP1421" s="41">
        <f t="shared" si="860"/>
        <v>0.86507750117426019</v>
      </c>
      <c r="BQ1421" s="41">
        <f t="shared" si="861"/>
        <v>3.522780648191639E-4</v>
      </c>
      <c r="BR1421" s="41">
        <f t="shared" si="862"/>
        <v>2.9356505401596992E-3</v>
      </c>
      <c r="BS1421" s="41">
        <f t="shared" si="863"/>
        <v>0.27430718647252234</v>
      </c>
      <c r="BT1421" s="41">
        <f t="shared" si="864"/>
        <v>0.72569281352747772</v>
      </c>
      <c r="BU1421" s="41">
        <f t="shared" si="865"/>
        <v>4.5796148426491311E-3</v>
      </c>
      <c r="BV1421" s="41">
        <f t="shared" si="866"/>
        <v>0</v>
      </c>
      <c r="BW1421" s="41">
        <f t="shared" si="867"/>
        <v>1</v>
      </c>
      <c r="BX1421" s="41" t="str">
        <f t="shared" si="872"/>
        <v>2017Registered nursesQuebec</v>
      </c>
      <c r="BY1421" s="51">
        <f>VLOOKUP(BX1421,'%workplace'!$A$1:$F$381,6,FALSE)</f>
        <v>68498</v>
      </c>
      <c r="BZ1421" s="32">
        <f t="shared" si="873"/>
        <v>0.12432479780431545</v>
      </c>
    </row>
    <row r="1422" spans="1:78" s="8" customFormat="1" hidden="1" x14ac:dyDescent="0.2">
      <c r="A1422" s="8" t="str">
        <f t="shared" si="871"/>
        <v>2017Registered nursesQuebecHospital</v>
      </c>
      <c r="B1422" s="8" t="s">
        <v>7</v>
      </c>
      <c r="C1422" s="8" t="s">
        <v>18</v>
      </c>
      <c r="D1422" s="8" t="s">
        <v>10</v>
      </c>
      <c r="E1422" s="8">
        <v>2017</v>
      </c>
      <c r="F1422" s="8">
        <v>37700</v>
      </c>
      <c r="G1422" s="8">
        <v>5038</v>
      </c>
      <c r="H1422" s="8">
        <v>0</v>
      </c>
      <c r="I1422" s="8">
        <v>6836</v>
      </c>
      <c r="J1422" s="8">
        <v>6491</v>
      </c>
      <c r="K1422" s="8">
        <v>6215</v>
      </c>
      <c r="L1422" s="8">
        <v>5290</v>
      </c>
      <c r="M1422" s="8">
        <v>4648</v>
      </c>
      <c r="N1422" s="8">
        <v>4894</v>
      </c>
      <c r="O1422" s="8">
        <v>3585</v>
      </c>
      <c r="P1422" s="8">
        <v>1293</v>
      </c>
      <c r="Q1422" s="8">
        <v>386</v>
      </c>
      <c r="R1422" s="8">
        <v>103</v>
      </c>
      <c r="S1422" s="8">
        <v>2997</v>
      </c>
      <c r="T1422" s="8">
        <v>0</v>
      </c>
      <c r="U1422" s="8">
        <v>40591</v>
      </c>
      <c r="V1422" s="8">
        <v>2147</v>
      </c>
      <c r="W1422" s="8">
        <v>0</v>
      </c>
      <c r="X1422" s="8">
        <v>24901</v>
      </c>
      <c r="Y1422" s="8">
        <v>15304</v>
      </c>
      <c r="Z1422" s="8">
        <v>2529</v>
      </c>
      <c r="AA1422" s="8">
        <v>4</v>
      </c>
      <c r="AB1422" s="8">
        <v>1485</v>
      </c>
      <c r="AC1422" s="8">
        <v>1</v>
      </c>
      <c r="AD1422" s="8">
        <v>3183</v>
      </c>
      <c r="AE1422" s="8">
        <v>38069</v>
      </c>
      <c r="AF1422" s="8">
        <v>1919</v>
      </c>
      <c r="AG1422" s="8">
        <v>40199</v>
      </c>
      <c r="AH1422" s="8">
        <v>14</v>
      </c>
      <c r="AI1422" s="8">
        <v>429</v>
      </c>
      <c r="AJ1422" s="8">
        <v>2824</v>
      </c>
      <c r="AK1422" s="8">
        <v>39914</v>
      </c>
      <c r="AL1422" s="8">
        <v>177</v>
      </c>
      <c r="AM1422" s="8">
        <v>0</v>
      </c>
      <c r="AN1422" s="8">
        <v>42738</v>
      </c>
      <c r="AO1422" s="41">
        <f t="shared" si="868"/>
        <v>0.88211895736815016</v>
      </c>
      <c r="AP1422" s="41">
        <f t="shared" si="869"/>
        <v>0.11788104263184987</v>
      </c>
      <c r="AQ1422" s="41">
        <f t="shared" si="870"/>
        <v>0</v>
      </c>
      <c r="AR1422" s="41">
        <f t="shared" si="836"/>
        <v>0.15995133136786935</v>
      </c>
      <c r="AS1422" s="41">
        <f t="shared" si="837"/>
        <v>0.15187888998081334</v>
      </c>
      <c r="AT1422" s="41">
        <f t="shared" si="838"/>
        <v>0.14542093687116853</v>
      </c>
      <c r="AU1422" s="41">
        <f t="shared" si="839"/>
        <v>0.12377743460152557</v>
      </c>
      <c r="AV1422" s="41">
        <f t="shared" si="840"/>
        <v>0.10875567410735178</v>
      </c>
      <c r="AW1422" s="41">
        <f t="shared" si="841"/>
        <v>0.11451167579203519</v>
      </c>
      <c r="AX1422" s="41">
        <f t="shared" si="842"/>
        <v>8.388319528288643E-2</v>
      </c>
      <c r="AY1422" s="41">
        <f t="shared" si="843"/>
        <v>3.0254106415836025E-2</v>
      </c>
      <c r="AZ1422" s="41">
        <f t="shared" si="844"/>
        <v>9.0317750011699189E-3</v>
      </c>
      <c r="BA1422" s="41">
        <f t="shared" si="845"/>
        <v>2.4100332257007816E-3</v>
      </c>
      <c r="BB1422" s="41">
        <f t="shared" si="846"/>
        <v>7.0124947353643122E-2</v>
      </c>
      <c r="BC1422" s="41">
        <f t="shared" si="847"/>
        <v>0</v>
      </c>
      <c r="BD1422" s="41">
        <f t="shared" si="848"/>
        <v>0.94976367635359638</v>
      </c>
      <c r="BE1422" s="41">
        <f t="shared" si="849"/>
        <v>5.0236323646403666E-2</v>
      </c>
      <c r="BF1422" s="41">
        <f t="shared" si="850"/>
        <v>0</v>
      </c>
      <c r="BG1422" s="41">
        <f t="shared" si="851"/>
        <v>0.58264308109878793</v>
      </c>
      <c r="BH1422" s="41">
        <f t="shared" si="852"/>
        <v>0.35808882025363847</v>
      </c>
      <c r="BI1422" s="41">
        <f t="shared" si="853"/>
        <v>5.9174505124245401E-2</v>
      </c>
      <c r="BJ1422" s="41">
        <f t="shared" si="854"/>
        <v>9.3593523328185687E-5</v>
      </c>
      <c r="BK1422" s="41">
        <f t="shared" si="855"/>
        <v>3.4746595535588939E-2</v>
      </c>
      <c r="BL1422" s="41">
        <f t="shared" si="856"/>
        <v>2.3398380832046422E-5</v>
      </c>
      <c r="BM1422" s="41">
        <f t="shared" si="857"/>
        <v>7.4477046188403756E-2</v>
      </c>
      <c r="BN1422" s="41">
        <f t="shared" si="858"/>
        <v>0.89075295989517522</v>
      </c>
      <c r="BO1422" s="41">
        <f t="shared" si="859"/>
        <v>4.4901492816697086E-2</v>
      </c>
      <c r="BP1422" s="41">
        <f t="shared" si="860"/>
        <v>0.94059151106743411</v>
      </c>
      <c r="BQ1422" s="41">
        <f t="shared" si="861"/>
        <v>3.2757733164864991E-4</v>
      </c>
      <c r="BR1422" s="41">
        <f t="shared" si="862"/>
        <v>1.0037905376947915E-2</v>
      </c>
      <c r="BS1422" s="41">
        <f t="shared" si="863"/>
        <v>6.6077027469699096E-2</v>
      </c>
      <c r="BT1422" s="41">
        <f t="shared" si="864"/>
        <v>0.93392297253030088</v>
      </c>
      <c r="BU1422" s="41">
        <f t="shared" si="865"/>
        <v>4.1415134072722171E-3</v>
      </c>
      <c r="BV1422" s="41">
        <f t="shared" si="866"/>
        <v>0</v>
      </c>
      <c r="BW1422" s="41">
        <f t="shared" si="867"/>
        <v>1</v>
      </c>
      <c r="BX1422" s="41" t="str">
        <f t="shared" si="872"/>
        <v>2017Registered nursesQuebec</v>
      </c>
      <c r="BY1422" s="51">
        <f>VLOOKUP(BX1422,'%workplace'!$A$1:$F$381,6,FALSE)</f>
        <v>68498</v>
      </c>
      <c r="BZ1422" s="32">
        <f t="shared" si="873"/>
        <v>0.62393062571169966</v>
      </c>
    </row>
    <row r="1423" spans="1:78" s="8" customFormat="1" hidden="1" x14ac:dyDescent="0.2">
      <c r="A1423" s="8" t="str">
        <f t="shared" si="871"/>
        <v>2017Registered nursesQuebecOther places of work</v>
      </c>
      <c r="B1423" s="8" t="s">
        <v>7</v>
      </c>
      <c r="C1423" s="8" t="s">
        <v>18</v>
      </c>
      <c r="D1423" s="8" t="s">
        <v>13</v>
      </c>
      <c r="E1423" s="8">
        <v>2017</v>
      </c>
      <c r="F1423" s="8">
        <v>7396</v>
      </c>
      <c r="G1423" s="8">
        <v>1018</v>
      </c>
      <c r="H1423" s="8">
        <v>0</v>
      </c>
      <c r="I1423" s="8">
        <v>442</v>
      </c>
      <c r="J1423" s="8">
        <v>731</v>
      </c>
      <c r="K1423" s="8">
        <v>1076</v>
      </c>
      <c r="L1423" s="8">
        <v>1209</v>
      </c>
      <c r="M1423" s="8">
        <v>1146</v>
      </c>
      <c r="N1423" s="8">
        <v>1209</v>
      </c>
      <c r="O1423" s="8">
        <v>1153</v>
      </c>
      <c r="P1423" s="8">
        <v>751</v>
      </c>
      <c r="Q1423" s="8">
        <v>355</v>
      </c>
      <c r="R1423" s="8">
        <v>218</v>
      </c>
      <c r="S1423" s="8">
        <v>124</v>
      </c>
      <c r="T1423" s="8">
        <v>0</v>
      </c>
      <c r="U1423" s="8">
        <v>8100</v>
      </c>
      <c r="V1423" s="8">
        <v>314</v>
      </c>
      <c r="W1423" s="8">
        <v>0</v>
      </c>
      <c r="X1423" s="8">
        <v>4662</v>
      </c>
      <c r="Y1423" s="8">
        <v>2124</v>
      </c>
      <c r="Z1423" s="8">
        <v>1619</v>
      </c>
      <c r="AA1423" s="8">
        <v>9</v>
      </c>
      <c r="AB1423" s="8">
        <v>349</v>
      </c>
      <c r="AC1423" s="8">
        <v>0</v>
      </c>
      <c r="AD1423" s="8">
        <v>4484</v>
      </c>
      <c r="AE1423" s="8">
        <v>3581</v>
      </c>
      <c r="AF1423" s="8">
        <v>843</v>
      </c>
      <c r="AG1423" s="8">
        <v>4591</v>
      </c>
      <c r="AH1423" s="8">
        <v>2566</v>
      </c>
      <c r="AI1423" s="8">
        <v>298</v>
      </c>
      <c r="AJ1423" s="8">
        <v>547</v>
      </c>
      <c r="AK1423" s="8">
        <v>7867</v>
      </c>
      <c r="AL1423" s="8">
        <v>116</v>
      </c>
      <c r="AM1423" s="8">
        <v>0</v>
      </c>
      <c r="AN1423" s="8">
        <v>8414</v>
      </c>
      <c r="AO1423" s="41">
        <f t="shared" si="868"/>
        <v>0.87901117185642974</v>
      </c>
      <c r="AP1423" s="41">
        <f t="shared" si="869"/>
        <v>0.12098882814357025</v>
      </c>
      <c r="AQ1423" s="41">
        <f t="shared" si="870"/>
        <v>0</v>
      </c>
      <c r="AR1423" s="41">
        <f t="shared" si="836"/>
        <v>5.2531495127169002E-2</v>
      </c>
      <c r="AS1423" s="41">
        <f t="shared" si="837"/>
        <v>8.6879011171856424E-2</v>
      </c>
      <c r="AT1423" s="41">
        <f t="shared" si="838"/>
        <v>0.12788210125980509</v>
      </c>
      <c r="AU1423" s="41">
        <f t="shared" si="839"/>
        <v>0.1436890896125505</v>
      </c>
      <c r="AV1423" s="41">
        <f t="shared" si="840"/>
        <v>0.13620156881388162</v>
      </c>
      <c r="AW1423" s="41">
        <f t="shared" si="841"/>
        <v>0.1436890896125505</v>
      </c>
      <c r="AX1423" s="41">
        <f t="shared" si="842"/>
        <v>0.13703351556928928</v>
      </c>
      <c r="AY1423" s="41">
        <f t="shared" si="843"/>
        <v>8.925600190159258E-2</v>
      </c>
      <c r="AZ1423" s="41">
        <f t="shared" si="844"/>
        <v>4.2191585452816732E-2</v>
      </c>
      <c r="BA1423" s="41">
        <f t="shared" si="845"/>
        <v>2.590919895412408E-2</v>
      </c>
      <c r="BB1423" s="41">
        <f t="shared" si="846"/>
        <v>1.4737342524364155E-2</v>
      </c>
      <c r="BC1423" s="41">
        <f t="shared" si="847"/>
        <v>0</v>
      </c>
      <c r="BD1423" s="41">
        <f t="shared" si="848"/>
        <v>0.96268124554314238</v>
      </c>
      <c r="BE1423" s="41">
        <f t="shared" si="849"/>
        <v>3.7318754456857617E-2</v>
      </c>
      <c r="BF1423" s="41">
        <f t="shared" si="850"/>
        <v>0</v>
      </c>
      <c r="BG1423" s="41">
        <f t="shared" si="851"/>
        <v>0.55407653910149746</v>
      </c>
      <c r="BH1423" s="41">
        <f t="shared" si="852"/>
        <v>0.25243641549797957</v>
      </c>
      <c r="BI1423" s="41">
        <f t="shared" si="853"/>
        <v>0.19241739957214166</v>
      </c>
      <c r="BJ1423" s="41">
        <f t="shared" si="854"/>
        <v>1.0696458283812693E-3</v>
      </c>
      <c r="BK1423" s="41">
        <f t="shared" si="855"/>
        <v>4.147848823389589E-2</v>
      </c>
      <c r="BL1423" s="41">
        <f t="shared" si="856"/>
        <v>0</v>
      </c>
      <c r="BM1423" s="41">
        <f t="shared" si="857"/>
        <v>0.53292132160684569</v>
      </c>
      <c r="BN1423" s="41">
        <f t="shared" si="858"/>
        <v>0.42560019015925837</v>
      </c>
      <c r="BO1423" s="41">
        <f t="shared" si="859"/>
        <v>0.10019015925837889</v>
      </c>
      <c r="BP1423" s="41">
        <f t="shared" si="860"/>
        <v>0.54563822201093415</v>
      </c>
      <c r="BQ1423" s="41">
        <f t="shared" si="861"/>
        <v>0.30496791062514855</v>
      </c>
      <c r="BR1423" s="41">
        <f t="shared" si="862"/>
        <v>3.5417161873068696E-2</v>
      </c>
      <c r="BS1423" s="41">
        <f t="shared" si="863"/>
        <v>6.5010696458283806E-2</v>
      </c>
      <c r="BT1423" s="41">
        <f t="shared" si="864"/>
        <v>0.93498930354171617</v>
      </c>
      <c r="BU1423" s="41">
        <f t="shared" si="865"/>
        <v>1.3786546232469693E-2</v>
      </c>
      <c r="BV1423" s="41">
        <f t="shared" si="866"/>
        <v>0</v>
      </c>
      <c r="BW1423" s="41">
        <f t="shared" si="867"/>
        <v>1</v>
      </c>
      <c r="BX1423" s="41" t="str">
        <f t="shared" si="872"/>
        <v>2017Registered nursesQuebec</v>
      </c>
      <c r="BY1423" s="51">
        <f>VLOOKUP(BX1423,'%workplace'!$A$1:$F$381,6,FALSE)</f>
        <v>68498</v>
      </c>
      <c r="BZ1423" s="32">
        <f t="shared" si="873"/>
        <v>0.12283570323221116</v>
      </c>
    </row>
    <row r="1424" spans="1:78" s="8" customFormat="1" hidden="1" x14ac:dyDescent="0.2">
      <c r="A1424" s="8" t="str">
        <f t="shared" si="871"/>
        <v>2017Registered nursesQuebecUnknown places of work</v>
      </c>
      <c r="B1424" s="8" t="s">
        <v>7</v>
      </c>
      <c r="C1424" s="8" t="s">
        <v>18</v>
      </c>
      <c r="D1424" s="8" t="s">
        <v>49</v>
      </c>
      <c r="E1424" s="8">
        <v>2017</v>
      </c>
      <c r="F1424" s="8">
        <v>35</v>
      </c>
      <c r="G1424" s="8">
        <v>2</v>
      </c>
      <c r="H1424" s="8">
        <v>0</v>
      </c>
      <c r="I1424" s="8">
        <v>6</v>
      </c>
      <c r="J1424" s="8">
        <v>7</v>
      </c>
      <c r="K1424" s="8">
        <v>7</v>
      </c>
      <c r="L1424" s="8">
        <v>2</v>
      </c>
      <c r="M1424" s="8">
        <v>2</v>
      </c>
      <c r="N1424" s="8">
        <v>3</v>
      </c>
      <c r="O1424" s="8">
        <v>4</v>
      </c>
      <c r="P1424" s="8">
        <v>2</v>
      </c>
      <c r="Q1424" s="8">
        <v>2</v>
      </c>
      <c r="R1424" s="8">
        <v>0</v>
      </c>
      <c r="S1424" s="8">
        <v>2</v>
      </c>
      <c r="T1424" s="8">
        <v>0</v>
      </c>
      <c r="U1424" s="8">
        <v>32</v>
      </c>
      <c r="V1424" s="8">
        <v>5</v>
      </c>
      <c r="W1424" s="8">
        <v>0</v>
      </c>
      <c r="X1424" s="8">
        <v>21</v>
      </c>
      <c r="Y1424" s="8">
        <v>10</v>
      </c>
      <c r="Z1424" s="8">
        <v>6</v>
      </c>
      <c r="AA1424" s="8">
        <v>0</v>
      </c>
      <c r="AB1424" s="8">
        <v>2</v>
      </c>
      <c r="AC1424" s="8">
        <v>1</v>
      </c>
      <c r="AD1424" s="8">
        <v>12</v>
      </c>
      <c r="AE1424" s="8">
        <v>22</v>
      </c>
      <c r="AF1424" s="8">
        <v>4</v>
      </c>
      <c r="AG1424" s="8">
        <v>32</v>
      </c>
      <c r="AH1424" s="8">
        <v>0</v>
      </c>
      <c r="AI1424" s="8">
        <v>1</v>
      </c>
      <c r="AJ1424" s="8">
        <v>5</v>
      </c>
      <c r="AK1424" s="8">
        <v>32</v>
      </c>
      <c r="AL1424" s="8">
        <v>0</v>
      </c>
      <c r="AM1424" s="8">
        <v>0</v>
      </c>
      <c r="AN1424" s="8">
        <v>37</v>
      </c>
      <c r="AO1424" s="41">
        <f t="shared" si="868"/>
        <v>0.94594594594594594</v>
      </c>
      <c r="AP1424" s="41">
        <f t="shared" si="869"/>
        <v>5.4054054054054057E-2</v>
      </c>
      <c r="AQ1424" s="41">
        <f t="shared" si="870"/>
        <v>0</v>
      </c>
      <c r="AR1424" s="41">
        <f t="shared" si="836"/>
        <v>0.16216216216216217</v>
      </c>
      <c r="AS1424" s="41">
        <f t="shared" si="837"/>
        <v>0.1891891891891892</v>
      </c>
      <c r="AT1424" s="41">
        <f t="shared" si="838"/>
        <v>0.1891891891891892</v>
      </c>
      <c r="AU1424" s="41">
        <f t="shared" si="839"/>
        <v>5.4054054054054057E-2</v>
      </c>
      <c r="AV1424" s="41">
        <f t="shared" si="840"/>
        <v>5.4054054054054057E-2</v>
      </c>
      <c r="AW1424" s="41">
        <f t="shared" si="841"/>
        <v>8.1081081081081086E-2</v>
      </c>
      <c r="AX1424" s="41">
        <f t="shared" si="842"/>
        <v>0.10810810810810811</v>
      </c>
      <c r="AY1424" s="41">
        <f t="shared" si="843"/>
        <v>5.4054054054054057E-2</v>
      </c>
      <c r="AZ1424" s="41">
        <f t="shared" si="844"/>
        <v>5.4054054054054057E-2</v>
      </c>
      <c r="BA1424" s="41">
        <f t="shared" si="845"/>
        <v>0</v>
      </c>
      <c r="BB1424" s="41">
        <f t="shared" si="846"/>
        <v>5.4054054054054057E-2</v>
      </c>
      <c r="BC1424" s="41">
        <f t="shared" si="847"/>
        <v>0</v>
      </c>
      <c r="BD1424" s="41">
        <f t="shared" si="848"/>
        <v>0.86486486486486491</v>
      </c>
      <c r="BE1424" s="41">
        <f t="shared" si="849"/>
        <v>0.13513513513513514</v>
      </c>
      <c r="BF1424" s="41">
        <f t="shared" si="850"/>
        <v>0</v>
      </c>
      <c r="BG1424" s="41">
        <f t="shared" si="851"/>
        <v>0.56756756756756754</v>
      </c>
      <c r="BH1424" s="41">
        <f t="shared" si="852"/>
        <v>0.27027027027027029</v>
      </c>
      <c r="BI1424" s="41">
        <f t="shared" si="853"/>
        <v>0.16216216216216217</v>
      </c>
      <c r="BJ1424" s="41">
        <f t="shared" si="854"/>
        <v>0</v>
      </c>
      <c r="BK1424" s="41">
        <f t="shared" si="855"/>
        <v>5.4054054054054057E-2</v>
      </c>
      <c r="BL1424" s="41">
        <f t="shared" si="856"/>
        <v>2.7027027027027029E-2</v>
      </c>
      <c r="BM1424" s="41">
        <f t="shared" si="857"/>
        <v>0.32432432432432434</v>
      </c>
      <c r="BN1424" s="41">
        <f t="shared" si="858"/>
        <v>0.59459459459459463</v>
      </c>
      <c r="BO1424" s="41">
        <f t="shared" si="859"/>
        <v>0.10810810810810811</v>
      </c>
      <c r="BP1424" s="41">
        <f t="shared" si="860"/>
        <v>0.86486486486486491</v>
      </c>
      <c r="BQ1424" s="41">
        <f t="shared" si="861"/>
        <v>0</v>
      </c>
      <c r="BR1424" s="41">
        <f t="shared" si="862"/>
        <v>2.7027027027027029E-2</v>
      </c>
      <c r="BS1424" s="41">
        <f t="shared" si="863"/>
        <v>0.13513513513513514</v>
      </c>
      <c r="BT1424" s="41">
        <f t="shared" si="864"/>
        <v>0.86486486486486491</v>
      </c>
      <c r="BU1424" s="41">
        <f t="shared" si="865"/>
        <v>0</v>
      </c>
      <c r="BV1424" s="41">
        <f t="shared" si="866"/>
        <v>0</v>
      </c>
      <c r="BW1424" s="41">
        <f t="shared" si="867"/>
        <v>1</v>
      </c>
      <c r="BX1424" s="41" t="str">
        <f t="shared" si="872"/>
        <v>2017Registered nursesQuebec</v>
      </c>
      <c r="BY1424" s="51">
        <f>VLOOKUP(BX1424,'%workplace'!$A$1:$F$381,6,FALSE)</f>
        <v>68498</v>
      </c>
      <c r="BZ1424" s="32">
        <f t="shared" si="873"/>
        <v>5.4016175654763644E-4</v>
      </c>
    </row>
    <row r="1425" spans="1:78" s="8" customFormat="1" hidden="1" x14ac:dyDescent="0.2">
      <c r="A1425" s="8" t="str">
        <f t="shared" si="871"/>
        <v>2017Registered nursesOntarioAll places of work</v>
      </c>
      <c r="B1425" s="8" t="s">
        <v>7</v>
      </c>
      <c r="C1425" s="8" t="s">
        <v>19</v>
      </c>
      <c r="D1425" s="8" t="s">
        <v>9</v>
      </c>
      <c r="E1425" s="8">
        <v>2017</v>
      </c>
      <c r="F1425" s="8">
        <v>88331</v>
      </c>
      <c r="G1425" s="8">
        <v>6617</v>
      </c>
      <c r="H1425" s="8">
        <v>0</v>
      </c>
      <c r="I1425" s="8">
        <v>10436</v>
      </c>
      <c r="J1425" s="8">
        <v>10727</v>
      </c>
      <c r="K1425" s="8">
        <v>9426</v>
      </c>
      <c r="L1425" s="8">
        <v>10174</v>
      </c>
      <c r="M1425" s="8">
        <v>11904</v>
      </c>
      <c r="N1425" s="8">
        <v>13263</v>
      </c>
      <c r="O1425" s="8">
        <v>11738</v>
      </c>
      <c r="P1425" s="8">
        <v>9251</v>
      </c>
      <c r="Q1425" s="8">
        <v>4194</v>
      </c>
      <c r="R1425" s="8">
        <v>1701</v>
      </c>
      <c r="S1425" s="8">
        <v>2134</v>
      </c>
      <c r="T1425" s="8">
        <v>0</v>
      </c>
      <c r="U1425" s="8">
        <v>83842</v>
      </c>
      <c r="V1425" s="8">
        <v>10844</v>
      </c>
      <c r="W1425" s="8">
        <v>262</v>
      </c>
      <c r="X1425" s="8">
        <v>63155</v>
      </c>
      <c r="Y1425" s="8">
        <v>25109</v>
      </c>
      <c r="Z1425" s="8">
        <v>6681</v>
      </c>
      <c r="AA1425" s="8">
        <v>3</v>
      </c>
      <c r="AB1425" s="8">
        <v>5464</v>
      </c>
      <c r="AC1425" s="8">
        <v>0</v>
      </c>
      <c r="AD1425" s="8">
        <v>17040</v>
      </c>
      <c r="AE1425" s="8">
        <v>72444</v>
      </c>
      <c r="AF1425" s="8">
        <v>6459</v>
      </c>
      <c r="AG1425" s="8">
        <v>86246</v>
      </c>
      <c r="AH1425" s="8">
        <v>2168</v>
      </c>
      <c r="AI1425" s="8">
        <v>0</v>
      </c>
      <c r="AJ1425" s="8">
        <v>5248</v>
      </c>
      <c r="AK1425" s="8">
        <v>89699</v>
      </c>
      <c r="AL1425" s="8">
        <v>75</v>
      </c>
      <c r="AM1425" s="8">
        <v>1</v>
      </c>
      <c r="AN1425" s="8">
        <v>94948</v>
      </c>
      <c r="AO1425" s="41">
        <f t="shared" si="868"/>
        <v>0.93030922188987653</v>
      </c>
      <c r="AP1425" s="41">
        <f t="shared" si="869"/>
        <v>6.9690778110123433E-2</v>
      </c>
      <c r="AQ1425" s="41">
        <f t="shared" si="870"/>
        <v>0</v>
      </c>
      <c r="AR1425" s="41">
        <f t="shared" si="836"/>
        <v>0.10991279437165606</v>
      </c>
      <c r="AS1425" s="41">
        <f t="shared" si="837"/>
        <v>0.11297762986055525</v>
      </c>
      <c r="AT1425" s="41">
        <f t="shared" si="838"/>
        <v>9.9275392846610772E-2</v>
      </c>
      <c r="AU1425" s="41">
        <f t="shared" si="839"/>
        <v>0.10715338922357501</v>
      </c>
      <c r="AV1425" s="41">
        <f t="shared" si="840"/>
        <v>0.12537388886548426</v>
      </c>
      <c r="AW1425" s="41">
        <f t="shared" si="841"/>
        <v>0.13968698656106501</v>
      </c>
      <c r="AX1425" s="41">
        <f t="shared" si="842"/>
        <v>0.12362556346631841</v>
      </c>
      <c r="AY1425" s="41">
        <f t="shared" si="843"/>
        <v>9.7432278720984117E-2</v>
      </c>
      <c r="AZ1425" s="41">
        <f t="shared" si="844"/>
        <v>4.417154653073261E-2</v>
      </c>
      <c r="BA1425" s="41">
        <f t="shared" si="845"/>
        <v>1.7915069301091123E-2</v>
      </c>
      <c r="BB1425" s="41">
        <f t="shared" si="846"/>
        <v>2.2475460251927371E-2</v>
      </c>
      <c r="BC1425" s="41">
        <f t="shared" si="847"/>
        <v>0</v>
      </c>
      <c r="BD1425" s="41">
        <f t="shared" si="848"/>
        <v>0.88303071154737334</v>
      </c>
      <c r="BE1425" s="41">
        <f t="shared" si="849"/>
        <v>0.11420988330454565</v>
      </c>
      <c r="BF1425" s="41">
        <f t="shared" si="850"/>
        <v>2.7594051480810547E-3</v>
      </c>
      <c r="BG1425" s="41">
        <f t="shared" si="851"/>
        <v>0.66515355773686646</v>
      </c>
      <c r="BH1425" s="41">
        <f t="shared" si="852"/>
        <v>0.26445001474491303</v>
      </c>
      <c r="BI1425" s="41">
        <f t="shared" si="853"/>
        <v>7.0364831276066894E-2</v>
      </c>
      <c r="BJ1425" s="41">
        <f t="shared" si="854"/>
        <v>3.1596242153599866E-5</v>
      </c>
      <c r="BK1425" s="41">
        <f t="shared" si="855"/>
        <v>5.7547289042423219E-2</v>
      </c>
      <c r="BL1425" s="41">
        <f t="shared" si="856"/>
        <v>0</v>
      </c>
      <c r="BM1425" s="41">
        <f t="shared" si="857"/>
        <v>0.17946665543244725</v>
      </c>
      <c r="BN1425" s="41">
        <f t="shared" si="858"/>
        <v>0.76298605552512955</v>
      </c>
      <c r="BO1425" s="41">
        <f t="shared" si="859"/>
        <v>6.8026709356700507E-2</v>
      </c>
      <c r="BP1425" s="41">
        <f t="shared" si="860"/>
        <v>0.90834983359312471</v>
      </c>
      <c r="BQ1425" s="41">
        <f t="shared" si="861"/>
        <v>2.2833550996334835E-2</v>
      </c>
      <c r="BR1425" s="41">
        <f t="shared" si="862"/>
        <v>0</v>
      </c>
      <c r="BS1425" s="41">
        <f t="shared" si="863"/>
        <v>5.5272359607364034E-2</v>
      </c>
      <c r="BT1425" s="41">
        <f t="shared" si="864"/>
        <v>0.94471710831191813</v>
      </c>
      <c r="BU1425" s="41">
        <f t="shared" si="865"/>
        <v>7.8990605383999664E-4</v>
      </c>
      <c r="BV1425" s="41">
        <f t="shared" si="866"/>
        <v>1.0532080717866622E-5</v>
      </c>
      <c r="BW1425" s="41">
        <f t="shared" si="867"/>
        <v>1</v>
      </c>
      <c r="BX1425" s="41" t="str">
        <f t="shared" si="872"/>
        <v>2017Registered nursesOntario</v>
      </c>
      <c r="BY1425" s="51">
        <f>VLOOKUP(BX1425,'%workplace'!$A$1:$F$381,6,FALSE)</f>
        <v>94948</v>
      </c>
      <c r="BZ1425" s="32">
        <f t="shared" si="873"/>
        <v>1</v>
      </c>
    </row>
    <row r="1426" spans="1:78" s="8" customFormat="1" hidden="1" x14ac:dyDescent="0.2">
      <c r="A1426" s="8" t="str">
        <f t="shared" si="871"/>
        <v>2017Registered nursesOntarioCommunity health</v>
      </c>
      <c r="B1426" s="8" t="s">
        <v>7</v>
      </c>
      <c r="C1426" s="8" t="s">
        <v>19</v>
      </c>
      <c r="D1426" s="8" t="s">
        <v>11</v>
      </c>
      <c r="E1426" s="8">
        <v>2017</v>
      </c>
      <c r="F1426" s="8">
        <v>15117</v>
      </c>
      <c r="G1426" s="8">
        <v>760</v>
      </c>
      <c r="H1426" s="8">
        <v>0</v>
      </c>
      <c r="I1426" s="8">
        <v>1190</v>
      </c>
      <c r="J1426" s="8">
        <v>1453</v>
      </c>
      <c r="K1426" s="8">
        <v>1627</v>
      </c>
      <c r="L1426" s="8">
        <v>1905</v>
      </c>
      <c r="M1426" s="8">
        <v>2212</v>
      </c>
      <c r="N1426" s="8">
        <v>2193</v>
      </c>
      <c r="O1426" s="8">
        <v>2075</v>
      </c>
      <c r="P1426" s="8">
        <v>1734</v>
      </c>
      <c r="Q1426" s="8">
        <v>897</v>
      </c>
      <c r="R1426" s="8">
        <v>399</v>
      </c>
      <c r="S1426" s="8">
        <v>192</v>
      </c>
      <c r="T1426" s="8">
        <v>0</v>
      </c>
      <c r="U1426" s="8">
        <v>14525</v>
      </c>
      <c r="V1426" s="8">
        <v>1294</v>
      </c>
      <c r="W1426" s="8">
        <v>58</v>
      </c>
      <c r="X1426" s="8">
        <v>11040</v>
      </c>
      <c r="Y1426" s="8">
        <v>3388</v>
      </c>
      <c r="Z1426" s="8">
        <v>1449</v>
      </c>
      <c r="AA1426" s="8">
        <v>0</v>
      </c>
      <c r="AB1426" s="8">
        <v>1219</v>
      </c>
      <c r="AC1426" s="8">
        <v>0</v>
      </c>
      <c r="AD1426" s="8">
        <v>5228</v>
      </c>
      <c r="AE1426" s="8">
        <v>9430</v>
      </c>
      <c r="AF1426" s="8">
        <v>3553</v>
      </c>
      <c r="AG1426" s="8">
        <v>12115</v>
      </c>
      <c r="AH1426" s="8">
        <v>204</v>
      </c>
      <c r="AI1426" s="8">
        <v>0</v>
      </c>
      <c r="AJ1426" s="8">
        <v>977</v>
      </c>
      <c r="AK1426" s="8">
        <v>14900</v>
      </c>
      <c r="AL1426" s="8">
        <v>5</v>
      </c>
      <c r="AM1426" s="8">
        <v>0</v>
      </c>
      <c r="AN1426" s="8">
        <v>15877</v>
      </c>
      <c r="AO1426" s="41">
        <f t="shared" si="868"/>
        <v>0.95213201486426902</v>
      </c>
      <c r="AP1426" s="41">
        <f t="shared" si="869"/>
        <v>4.7867985135730928E-2</v>
      </c>
      <c r="AQ1426" s="41">
        <f t="shared" si="870"/>
        <v>0</v>
      </c>
      <c r="AR1426" s="41">
        <f t="shared" si="836"/>
        <v>7.4951187251999743E-2</v>
      </c>
      <c r="AS1426" s="41">
        <f t="shared" si="837"/>
        <v>9.1516029476601368E-2</v>
      </c>
      <c r="AT1426" s="41">
        <f t="shared" si="838"/>
        <v>0.10247527870504504</v>
      </c>
      <c r="AU1426" s="41">
        <f t="shared" si="839"/>
        <v>0.11998488379416766</v>
      </c>
      <c r="AV1426" s="41">
        <f t="shared" si="840"/>
        <v>0.13932103042136423</v>
      </c>
      <c r="AW1426" s="41">
        <f t="shared" si="841"/>
        <v>0.13812433079297096</v>
      </c>
      <c r="AX1426" s="41">
        <f t="shared" si="842"/>
        <v>0.13069219625873907</v>
      </c>
      <c r="AY1426" s="41">
        <f t="shared" si="843"/>
        <v>0.10921458713862821</v>
      </c>
      <c r="AZ1426" s="41">
        <f t="shared" si="844"/>
        <v>5.6496819298356114E-2</v>
      </c>
      <c r="BA1426" s="41">
        <f t="shared" si="845"/>
        <v>2.5130692196258738E-2</v>
      </c>
      <c r="BB1426" s="41">
        <f t="shared" si="846"/>
        <v>1.2092964665868866E-2</v>
      </c>
      <c r="BC1426" s="41">
        <f t="shared" si="847"/>
        <v>0</v>
      </c>
      <c r="BD1426" s="41">
        <f t="shared" si="848"/>
        <v>0.91484537381117337</v>
      </c>
      <c r="BE1426" s="41">
        <f t="shared" si="849"/>
        <v>8.1501543112678723E-2</v>
      </c>
      <c r="BF1426" s="41">
        <f t="shared" si="850"/>
        <v>3.6530830761478867E-3</v>
      </c>
      <c r="BG1426" s="41">
        <f t="shared" si="851"/>
        <v>0.6953454682874598</v>
      </c>
      <c r="BH1426" s="41">
        <f t="shared" si="852"/>
        <v>0.21339043899981106</v>
      </c>
      <c r="BI1426" s="41">
        <f t="shared" si="853"/>
        <v>9.1264092712729103E-2</v>
      </c>
      <c r="BJ1426" s="41">
        <f t="shared" si="854"/>
        <v>0</v>
      </c>
      <c r="BK1426" s="41">
        <f t="shared" si="855"/>
        <v>7.677772879007369E-2</v>
      </c>
      <c r="BL1426" s="41">
        <f t="shared" si="856"/>
        <v>0</v>
      </c>
      <c r="BM1426" s="41">
        <f t="shared" si="857"/>
        <v>0.32928135038105438</v>
      </c>
      <c r="BN1426" s="41">
        <f t="shared" si="858"/>
        <v>0.59394092082887195</v>
      </c>
      <c r="BO1426" s="41">
        <f t="shared" si="859"/>
        <v>0.22378283050954209</v>
      </c>
      <c r="BP1426" s="41">
        <f t="shared" si="860"/>
        <v>0.76305347357813191</v>
      </c>
      <c r="BQ1426" s="41">
        <f t="shared" si="861"/>
        <v>1.2848774957485671E-2</v>
      </c>
      <c r="BR1426" s="41">
        <f t="shared" si="862"/>
        <v>0</v>
      </c>
      <c r="BS1426" s="41">
        <f t="shared" si="863"/>
        <v>6.1535554575801475E-2</v>
      </c>
      <c r="BT1426" s="41">
        <f t="shared" si="864"/>
        <v>0.93846444542419849</v>
      </c>
      <c r="BU1426" s="41">
        <f t="shared" si="865"/>
        <v>3.1492095484033505E-4</v>
      </c>
      <c r="BV1426" s="41">
        <f t="shared" si="866"/>
        <v>0</v>
      </c>
      <c r="BW1426" s="41">
        <f t="shared" si="867"/>
        <v>1</v>
      </c>
      <c r="BX1426" s="41" t="str">
        <f t="shared" si="872"/>
        <v>2017Registered nursesOntario</v>
      </c>
      <c r="BY1426" s="51">
        <f>VLOOKUP(BX1426,'%workplace'!$A$1:$F$381,6,FALSE)</f>
        <v>94948</v>
      </c>
      <c r="BZ1426" s="32">
        <f t="shared" si="873"/>
        <v>0.16721784555756836</v>
      </c>
    </row>
    <row r="1427" spans="1:78" s="8" customFormat="1" hidden="1" x14ac:dyDescent="0.2">
      <c r="A1427" s="8" t="str">
        <f t="shared" si="871"/>
        <v>2017Registered nursesOntarioNursing home/long-term care</v>
      </c>
      <c r="B1427" s="8" t="s">
        <v>7</v>
      </c>
      <c r="C1427" s="8" t="s">
        <v>19</v>
      </c>
      <c r="D1427" s="8" t="s">
        <v>12</v>
      </c>
      <c r="E1427" s="8">
        <v>2017</v>
      </c>
      <c r="F1427" s="8">
        <v>7280</v>
      </c>
      <c r="G1427" s="8">
        <v>463</v>
      </c>
      <c r="H1427" s="8">
        <v>0</v>
      </c>
      <c r="I1427" s="8">
        <v>613</v>
      </c>
      <c r="J1427" s="8">
        <v>606</v>
      </c>
      <c r="K1427" s="8">
        <v>556</v>
      </c>
      <c r="L1427" s="8">
        <v>765</v>
      </c>
      <c r="M1427" s="8">
        <v>1137</v>
      </c>
      <c r="N1427" s="8">
        <v>1046</v>
      </c>
      <c r="O1427" s="8">
        <v>1009</v>
      </c>
      <c r="P1427" s="8">
        <v>1112</v>
      </c>
      <c r="Q1427" s="8">
        <v>514</v>
      </c>
      <c r="R1427" s="8">
        <v>225</v>
      </c>
      <c r="S1427" s="8">
        <v>160</v>
      </c>
      <c r="T1427" s="8">
        <v>0</v>
      </c>
      <c r="U1427" s="8">
        <v>5885</v>
      </c>
      <c r="V1427" s="8">
        <v>1818</v>
      </c>
      <c r="W1427" s="8">
        <v>40</v>
      </c>
      <c r="X1427" s="8">
        <v>4874</v>
      </c>
      <c r="Y1427" s="8">
        <v>2247</v>
      </c>
      <c r="Z1427" s="8">
        <v>622</v>
      </c>
      <c r="AA1427" s="8">
        <v>0</v>
      </c>
      <c r="AB1427" s="8">
        <v>1307</v>
      </c>
      <c r="AC1427" s="8">
        <v>0</v>
      </c>
      <c r="AD1427" s="8">
        <v>1088</v>
      </c>
      <c r="AE1427" s="8">
        <v>5348</v>
      </c>
      <c r="AF1427" s="8">
        <v>429</v>
      </c>
      <c r="AG1427" s="8">
        <v>7272</v>
      </c>
      <c r="AH1427" s="8">
        <v>41</v>
      </c>
      <c r="AI1427" s="8">
        <v>0</v>
      </c>
      <c r="AJ1427" s="8">
        <v>1040</v>
      </c>
      <c r="AK1427" s="8">
        <v>6703</v>
      </c>
      <c r="AL1427" s="8">
        <v>1</v>
      </c>
      <c r="AM1427" s="8">
        <v>0</v>
      </c>
      <c r="AN1427" s="8">
        <v>7743</v>
      </c>
      <c r="AO1427" s="41">
        <f t="shared" si="868"/>
        <v>0.94020405527573292</v>
      </c>
      <c r="AP1427" s="41">
        <f t="shared" si="869"/>
        <v>5.9795944724267081E-2</v>
      </c>
      <c r="AQ1427" s="41">
        <f t="shared" si="870"/>
        <v>0</v>
      </c>
      <c r="AR1427" s="41">
        <f t="shared" si="836"/>
        <v>7.9168281028025311E-2</v>
      </c>
      <c r="AS1427" s="41">
        <f t="shared" si="837"/>
        <v>7.8264238667183267E-2</v>
      </c>
      <c r="AT1427" s="41">
        <f t="shared" si="838"/>
        <v>7.1806793232597185E-2</v>
      </c>
      <c r="AU1427" s="41">
        <f t="shared" si="839"/>
        <v>9.8798915149166985E-2</v>
      </c>
      <c r="AV1427" s="41">
        <f t="shared" si="840"/>
        <v>0.14684230918248742</v>
      </c>
      <c r="AW1427" s="41">
        <f t="shared" si="841"/>
        <v>0.13508975849154076</v>
      </c>
      <c r="AX1427" s="41">
        <f t="shared" si="842"/>
        <v>0.13031124886994705</v>
      </c>
      <c r="AY1427" s="41">
        <f t="shared" si="843"/>
        <v>0.14361358646519437</v>
      </c>
      <c r="AZ1427" s="41">
        <f t="shared" si="844"/>
        <v>6.6382539067544877E-2</v>
      </c>
      <c r="BA1427" s="41">
        <f t="shared" si="845"/>
        <v>2.905850445563735E-2</v>
      </c>
      <c r="BB1427" s="41">
        <f t="shared" si="846"/>
        <v>2.0663825390675447E-2</v>
      </c>
      <c r="BC1427" s="41">
        <f t="shared" si="847"/>
        <v>0</v>
      </c>
      <c r="BD1427" s="41">
        <f t="shared" si="848"/>
        <v>0.76004132765078136</v>
      </c>
      <c r="BE1427" s="41">
        <f t="shared" si="849"/>
        <v>0.2347927160015498</v>
      </c>
      <c r="BF1427" s="41">
        <f t="shared" si="850"/>
        <v>5.1659563476688618E-3</v>
      </c>
      <c r="BG1427" s="41">
        <f t="shared" si="851"/>
        <v>0.62947178096345091</v>
      </c>
      <c r="BH1427" s="41">
        <f t="shared" si="852"/>
        <v>0.29019759783029836</v>
      </c>
      <c r="BI1427" s="41">
        <f t="shared" si="853"/>
        <v>8.0330621206250813E-2</v>
      </c>
      <c r="BJ1427" s="41">
        <f t="shared" si="854"/>
        <v>0</v>
      </c>
      <c r="BK1427" s="41">
        <f t="shared" si="855"/>
        <v>0.16879762366008008</v>
      </c>
      <c r="BL1427" s="41">
        <f t="shared" si="856"/>
        <v>0</v>
      </c>
      <c r="BM1427" s="41">
        <f t="shared" si="857"/>
        <v>0.14051401265659305</v>
      </c>
      <c r="BN1427" s="41">
        <f t="shared" si="858"/>
        <v>0.69068836368332687</v>
      </c>
      <c r="BO1427" s="41">
        <f t="shared" si="859"/>
        <v>5.5404881828748545E-2</v>
      </c>
      <c r="BP1427" s="41">
        <f t="shared" si="860"/>
        <v>0.9391708640061992</v>
      </c>
      <c r="BQ1427" s="41">
        <f t="shared" si="861"/>
        <v>5.2951052563605834E-3</v>
      </c>
      <c r="BR1427" s="41">
        <f t="shared" si="862"/>
        <v>0</v>
      </c>
      <c r="BS1427" s="41">
        <f t="shared" si="863"/>
        <v>0.13431486503939041</v>
      </c>
      <c r="BT1427" s="41">
        <f t="shared" si="864"/>
        <v>0.86568513496060961</v>
      </c>
      <c r="BU1427" s="41">
        <f t="shared" si="865"/>
        <v>1.2914890869172155E-4</v>
      </c>
      <c r="BV1427" s="41">
        <f t="shared" si="866"/>
        <v>0</v>
      </c>
      <c r="BW1427" s="41">
        <f t="shared" si="867"/>
        <v>1</v>
      </c>
      <c r="BX1427" s="41" t="str">
        <f t="shared" si="872"/>
        <v>2017Registered nursesOntario</v>
      </c>
      <c r="BY1427" s="51">
        <f>VLOOKUP(BX1427,'%workplace'!$A$1:$F$381,6,FALSE)</f>
        <v>94948</v>
      </c>
      <c r="BZ1427" s="32">
        <f t="shared" si="873"/>
        <v>8.1549900998441255E-2</v>
      </c>
    </row>
    <row r="1428" spans="1:78" s="8" customFormat="1" hidden="1" x14ac:dyDescent="0.2">
      <c r="A1428" s="8" t="str">
        <f t="shared" si="871"/>
        <v>2017Registered nursesOntarioHospital</v>
      </c>
      <c r="B1428" s="8" t="s">
        <v>7</v>
      </c>
      <c r="C1428" s="8" t="s">
        <v>19</v>
      </c>
      <c r="D1428" s="8" t="s">
        <v>10</v>
      </c>
      <c r="E1428" s="8">
        <v>2017</v>
      </c>
      <c r="F1428" s="8">
        <v>56213</v>
      </c>
      <c r="G1428" s="8">
        <v>4776</v>
      </c>
      <c r="H1428" s="8">
        <v>0</v>
      </c>
      <c r="I1428" s="8">
        <v>8173</v>
      </c>
      <c r="J1428" s="8">
        <v>7866</v>
      </c>
      <c r="K1428" s="8">
        <v>6436</v>
      </c>
      <c r="L1428" s="8">
        <v>6515</v>
      </c>
      <c r="M1428" s="8">
        <v>7245</v>
      </c>
      <c r="N1428" s="8">
        <v>8498</v>
      </c>
      <c r="O1428" s="8">
        <v>7203</v>
      </c>
      <c r="P1428" s="8">
        <v>4867</v>
      </c>
      <c r="Q1428" s="8">
        <v>1885</v>
      </c>
      <c r="R1428" s="8">
        <v>559</v>
      </c>
      <c r="S1428" s="8">
        <v>1742</v>
      </c>
      <c r="T1428" s="8">
        <v>0</v>
      </c>
      <c r="U1428" s="8">
        <v>53925</v>
      </c>
      <c r="V1428" s="8">
        <v>6938</v>
      </c>
      <c r="W1428" s="8">
        <v>126</v>
      </c>
      <c r="X1428" s="8">
        <v>40788</v>
      </c>
      <c r="Y1428" s="8">
        <v>16825</v>
      </c>
      <c r="Z1428" s="8">
        <v>3373</v>
      </c>
      <c r="AA1428" s="8">
        <v>3</v>
      </c>
      <c r="AB1428" s="8">
        <v>2260</v>
      </c>
      <c r="AC1428" s="8">
        <v>0</v>
      </c>
      <c r="AD1428" s="8">
        <v>5201</v>
      </c>
      <c r="AE1428" s="8">
        <v>53528</v>
      </c>
      <c r="AF1428" s="8">
        <v>1300</v>
      </c>
      <c r="AG1428" s="8">
        <v>59437</v>
      </c>
      <c r="AH1428" s="8">
        <v>250</v>
      </c>
      <c r="AI1428" s="8">
        <v>0</v>
      </c>
      <c r="AJ1428" s="8">
        <v>2555</v>
      </c>
      <c r="AK1428" s="8">
        <v>58434</v>
      </c>
      <c r="AL1428" s="8">
        <v>2</v>
      </c>
      <c r="AM1428" s="8">
        <v>0</v>
      </c>
      <c r="AN1428" s="8">
        <v>60989</v>
      </c>
      <c r="AO1428" s="41">
        <f t="shared" si="868"/>
        <v>0.92169079670104448</v>
      </c>
      <c r="AP1428" s="41">
        <f t="shared" si="869"/>
        <v>7.8309203298955549E-2</v>
      </c>
      <c r="AQ1428" s="41">
        <f t="shared" si="870"/>
        <v>0</v>
      </c>
      <c r="AR1428" s="41">
        <f t="shared" si="836"/>
        <v>0.13400777189329224</v>
      </c>
      <c r="AS1428" s="41">
        <f t="shared" si="837"/>
        <v>0.12897407729262653</v>
      </c>
      <c r="AT1428" s="41">
        <f t="shared" si="838"/>
        <v>0.10552722622112184</v>
      </c>
      <c r="AU1428" s="41">
        <f t="shared" si="839"/>
        <v>0.10682254176982735</v>
      </c>
      <c r="AV1428" s="41">
        <f t="shared" si="840"/>
        <v>0.11879191329584024</v>
      </c>
      <c r="AW1428" s="41">
        <f t="shared" si="841"/>
        <v>0.13933660168227058</v>
      </c>
      <c r="AX1428" s="41">
        <f t="shared" si="842"/>
        <v>0.11810326452311072</v>
      </c>
      <c r="AY1428" s="41">
        <f t="shared" si="843"/>
        <v>7.9801275639869482E-2</v>
      </c>
      <c r="AZ1428" s="41">
        <f t="shared" si="844"/>
        <v>3.0907212776074375E-2</v>
      </c>
      <c r="BA1428" s="41">
        <f t="shared" si="845"/>
        <v>9.1655872370427459E-3</v>
      </c>
      <c r="BB1428" s="41">
        <f t="shared" si="846"/>
        <v>2.8562527668923903E-2</v>
      </c>
      <c r="BC1428" s="41">
        <f t="shared" si="847"/>
        <v>0</v>
      </c>
      <c r="BD1428" s="41">
        <f t="shared" si="848"/>
        <v>0.88417583498663699</v>
      </c>
      <c r="BE1428" s="41">
        <f t="shared" si="849"/>
        <v>0.11375821869517454</v>
      </c>
      <c r="BF1428" s="41">
        <f t="shared" si="850"/>
        <v>2.0659463181885258E-3</v>
      </c>
      <c r="BG1428" s="41">
        <f t="shared" si="851"/>
        <v>0.66877633671645709</v>
      </c>
      <c r="BH1428" s="41">
        <f t="shared" si="852"/>
        <v>0.275869419075571</v>
      </c>
      <c r="BI1428" s="41">
        <f t="shared" si="853"/>
        <v>5.5305055009919821E-2</v>
      </c>
      <c r="BJ1428" s="41">
        <f t="shared" si="854"/>
        <v>4.918919805210776E-5</v>
      </c>
      <c r="BK1428" s="41">
        <f t="shared" si="855"/>
        <v>3.7055862532587844E-2</v>
      </c>
      <c r="BL1428" s="41">
        <f t="shared" si="856"/>
        <v>0</v>
      </c>
      <c r="BM1428" s="41">
        <f t="shared" si="857"/>
        <v>8.5277673023004152E-2</v>
      </c>
      <c r="BN1428" s="41">
        <f t="shared" si="858"/>
        <v>0.87766646444440799</v>
      </c>
      <c r="BO1428" s="41">
        <f t="shared" si="859"/>
        <v>2.1315319155913361E-2</v>
      </c>
      <c r="BP1428" s="41">
        <f t="shared" si="860"/>
        <v>0.97455278820770963</v>
      </c>
      <c r="BQ1428" s="41">
        <f t="shared" si="861"/>
        <v>4.099099837675646E-3</v>
      </c>
      <c r="BR1428" s="41">
        <f t="shared" si="862"/>
        <v>0</v>
      </c>
      <c r="BS1428" s="41">
        <f t="shared" si="863"/>
        <v>4.189280034104511E-2</v>
      </c>
      <c r="BT1428" s="41">
        <f t="shared" si="864"/>
        <v>0.95810719965895486</v>
      </c>
      <c r="BU1428" s="41">
        <f t="shared" si="865"/>
        <v>3.2792798701405171E-5</v>
      </c>
      <c r="BV1428" s="41">
        <f t="shared" si="866"/>
        <v>0</v>
      </c>
      <c r="BW1428" s="41">
        <f t="shared" si="867"/>
        <v>1</v>
      </c>
      <c r="BX1428" s="41" t="str">
        <f t="shared" si="872"/>
        <v>2017Registered nursesOntario</v>
      </c>
      <c r="BY1428" s="51">
        <f>VLOOKUP(BX1428,'%workplace'!$A$1:$F$381,6,FALSE)</f>
        <v>94948</v>
      </c>
      <c r="BZ1428" s="32">
        <f t="shared" si="873"/>
        <v>0.64234107090196735</v>
      </c>
    </row>
    <row r="1429" spans="1:78" s="8" customFormat="1" hidden="1" x14ac:dyDescent="0.2">
      <c r="A1429" s="8" t="str">
        <f t="shared" si="871"/>
        <v>2017Registered nursesOntarioOther places of work</v>
      </c>
      <c r="B1429" s="8" t="s">
        <v>7</v>
      </c>
      <c r="C1429" s="8" t="s">
        <v>19</v>
      </c>
      <c r="D1429" s="8" t="s">
        <v>13</v>
      </c>
      <c r="E1429" s="8">
        <v>2017</v>
      </c>
      <c r="F1429" s="8">
        <v>9721</v>
      </c>
      <c r="G1429" s="8">
        <v>618</v>
      </c>
      <c r="H1429" s="8">
        <v>0</v>
      </c>
      <c r="I1429" s="8">
        <v>460</v>
      </c>
      <c r="J1429" s="8">
        <v>802</v>
      </c>
      <c r="K1429" s="8">
        <v>807</v>
      </c>
      <c r="L1429" s="8">
        <v>989</v>
      </c>
      <c r="M1429" s="8">
        <v>1310</v>
      </c>
      <c r="N1429" s="8">
        <v>1526</v>
      </c>
      <c r="O1429" s="8">
        <v>1451</v>
      </c>
      <c r="P1429" s="8">
        <v>1538</v>
      </c>
      <c r="Q1429" s="8">
        <v>898</v>
      </c>
      <c r="R1429" s="8">
        <v>518</v>
      </c>
      <c r="S1429" s="8">
        <v>40</v>
      </c>
      <c r="T1429" s="8">
        <v>0</v>
      </c>
      <c r="U1429" s="8">
        <v>9507</v>
      </c>
      <c r="V1429" s="8">
        <v>794</v>
      </c>
      <c r="W1429" s="8">
        <v>38</v>
      </c>
      <c r="X1429" s="8">
        <v>6453</v>
      </c>
      <c r="Y1429" s="8">
        <v>2649</v>
      </c>
      <c r="Z1429" s="8">
        <v>1237</v>
      </c>
      <c r="AA1429" s="8">
        <v>0</v>
      </c>
      <c r="AB1429" s="8">
        <v>678</v>
      </c>
      <c r="AC1429" s="8">
        <v>0</v>
      </c>
      <c r="AD1429" s="8">
        <v>5523</v>
      </c>
      <c r="AE1429" s="8">
        <v>4138</v>
      </c>
      <c r="AF1429" s="8">
        <v>1177</v>
      </c>
      <c r="AG1429" s="8">
        <v>7422</v>
      </c>
      <c r="AH1429" s="8">
        <v>1673</v>
      </c>
      <c r="AI1429" s="8">
        <v>0</v>
      </c>
      <c r="AJ1429" s="8">
        <v>676</v>
      </c>
      <c r="AK1429" s="8">
        <v>9662</v>
      </c>
      <c r="AL1429" s="8">
        <v>67</v>
      </c>
      <c r="AM1429" s="8">
        <v>1</v>
      </c>
      <c r="AN1429" s="8">
        <v>10339</v>
      </c>
      <c r="AO1429" s="41">
        <f t="shared" si="868"/>
        <v>0.94022632749782376</v>
      </c>
      <c r="AP1429" s="41">
        <f t="shared" si="869"/>
        <v>5.9773672502176224E-2</v>
      </c>
      <c r="AQ1429" s="41">
        <f t="shared" si="870"/>
        <v>0</v>
      </c>
      <c r="AR1429" s="41">
        <f t="shared" si="836"/>
        <v>4.4491730341425673E-2</v>
      </c>
      <c r="AS1429" s="41">
        <f t="shared" si="837"/>
        <v>7.7570364638746489E-2</v>
      </c>
      <c r="AT1429" s="41">
        <f t="shared" si="838"/>
        <v>7.8053970403327205E-2</v>
      </c>
      <c r="AU1429" s="41">
        <f t="shared" si="839"/>
        <v>9.5657220234065185E-2</v>
      </c>
      <c r="AV1429" s="41">
        <f t="shared" si="840"/>
        <v>0.12670471032014702</v>
      </c>
      <c r="AW1429" s="41">
        <f t="shared" si="841"/>
        <v>0.14759647935003387</v>
      </c>
      <c r="AX1429" s="41">
        <f t="shared" si="842"/>
        <v>0.14034239288132314</v>
      </c>
      <c r="AY1429" s="41">
        <f t="shared" si="843"/>
        <v>0.14875713318502756</v>
      </c>
      <c r="AZ1429" s="41">
        <f t="shared" si="844"/>
        <v>8.6855595318696202E-2</v>
      </c>
      <c r="BA1429" s="41">
        <f t="shared" si="845"/>
        <v>5.0101557210561948E-2</v>
      </c>
      <c r="BB1429" s="41">
        <f t="shared" si="846"/>
        <v>3.8688461166457105E-3</v>
      </c>
      <c r="BC1429" s="41">
        <f t="shared" si="847"/>
        <v>0</v>
      </c>
      <c r="BD1429" s="41">
        <f t="shared" si="848"/>
        <v>0.91952800077376917</v>
      </c>
      <c r="BE1429" s="41">
        <f t="shared" si="849"/>
        <v>7.6796595415417349E-2</v>
      </c>
      <c r="BF1429" s="41">
        <f t="shared" si="850"/>
        <v>3.6754038108134249E-3</v>
      </c>
      <c r="BG1429" s="41">
        <f t="shared" si="851"/>
        <v>0.6241415997678692</v>
      </c>
      <c r="BH1429" s="41">
        <f t="shared" si="852"/>
        <v>0.25621433407486216</v>
      </c>
      <c r="BI1429" s="41">
        <f t="shared" si="853"/>
        <v>0.11964406615726859</v>
      </c>
      <c r="BJ1429" s="41">
        <f t="shared" si="854"/>
        <v>0</v>
      </c>
      <c r="BK1429" s="41">
        <f t="shared" si="855"/>
        <v>6.5576941677144798E-2</v>
      </c>
      <c r="BL1429" s="41">
        <f t="shared" si="856"/>
        <v>0</v>
      </c>
      <c r="BM1429" s="41">
        <f t="shared" si="857"/>
        <v>0.53419092755585651</v>
      </c>
      <c r="BN1429" s="41">
        <f t="shared" si="858"/>
        <v>0.40023213076699876</v>
      </c>
      <c r="BO1429" s="41">
        <f t="shared" si="859"/>
        <v>0.11384079698230003</v>
      </c>
      <c r="BP1429" s="41">
        <f t="shared" si="860"/>
        <v>0.71786439694361159</v>
      </c>
      <c r="BQ1429" s="41">
        <f t="shared" si="861"/>
        <v>0.16181448882870683</v>
      </c>
      <c r="BR1429" s="41">
        <f t="shared" si="862"/>
        <v>0</v>
      </c>
      <c r="BS1429" s="41">
        <f t="shared" si="863"/>
        <v>6.5383499371312506E-2</v>
      </c>
      <c r="BT1429" s="41">
        <f t="shared" si="864"/>
        <v>0.93451977947577136</v>
      </c>
      <c r="BU1429" s="41">
        <f t="shared" si="865"/>
        <v>6.4803172453815651E-3</v>
      </c>
      <c r="BV1429" s="41">
        <f t="shared" si="866"/>
        <v>9.6721152916142759E-5</v>
      </c>
      <c r="BW1429" s="41">
        <f t="shared" si="867"/>
        <v>1</v>
      </c>
      <c r="BX1429" s="41" t="str">
        <f t="shared" si="872"/>
        <v>2017Registered nursesOntario</v>
      </c>
      <c r="BY1429" s="51">
        <f>VLOOKUP(BX1429,'%workplace'!$A$1:$F$381,6,FALSE)</f>
        <v>94948</v>
      </c>
      <c r="BZ1429" s="32">
        <f t="shared" si="873"/>
        <v>0.108891182542023</v>
      </c>
    </row>
    <row r="1430" spans="1:78" hidden="1" x14ac:dyDescent="0.2">
      <c r="A1430" s="212" t="str">
        <f t="shared" si="871"/>
        <v>2017Registered nursesManitobaAll places of work</v>
      </c>
      <c r="B1430" s="212" t="s">
        <v>7</v>
      </c>
      <c r="C1430" s="212" t="s">
        <v>20</v>
      </c>
      <c r="D1430" s="212" t="s">
        <v>9</v>
      </c>
      <c r="E1430" s="212">
        <v>2017</v>
      </c>
      <c r="F1430" s="221">
        <v>11178</v>
      </c>
      <c r="G1430" s="221">
        <v>1061</v>
      </c>
      <c r="H1430" s="212">
        <v>43</v>
      </c>
      <c r="I1430" s="212">
        <v>1405</v>
      </c>
      <c r="J1430" s="212">
        <v>1710</v>
      </c>
      <c r="K1430" s="212">
        <v>1387</v>
      </c>
      <c r="L1430" s="212">
        <v>1378</v>
      </c>
      <c r="M1430" s="212">
        <v>1466</v>
      </c>
      <c r="N1430" s="212">
        <v>1643</v>
      </c>
      <c r="O1430" s="212">
        <v>1476</v>
      </c>
      <c r="P1430" s="212">
        <v>1074</v>
      </c>
      <c r="Q1430" s="212">
        <v>347</v>
      </c>
      <c r="R1430" s="212">
        <v>113</v>
      </c>
      <c r="S1430" s="212">
        <v>283</v>
      </c>
      <c r="T1430" s="212">
        <v>0</v>
      </c>
      <c r="U1430" s="212">
        <v>11087</v>
      </c>
      <c r="V1430" s="212">
        <v>1191</v>
      </c>
      <c r="W1430" s="212">
        <v>4</v>
      </c>
      <c r="X1430" s="212">
        <v>5583</v>
      </c>
      <c r="Y1430" s="212">
        <v>5675</v>
      </c>
      <c r="Z1430" s="212">
        <v>1024</v>
      </c>
      <c r="AA1430" s="212">
        <v>0</v>
      </c>
      <c r="AB1430" s="212">
        <v>815</v>
      </c>
      <c r="AC1430" s="212">
        <v>64</v>
      </c>
      <c r="AD1430" s="212">
        <v>2161</v>
      </c>
      <c r="AE1430" s="212">
        <v>9242</v>
      </c>
      <c r="AF1430" s="212">
        <v>836</v>
      </c>
      <c r="AG1430" s="212">
        <v>10733</v>
      </c>
      <c r="AH1430" s="212">
        <v>568</v>
      </c>
      <c r="AI1430" s="212">
        <v>94</v>
      </c>
      <c r="AJ1430" s="212">
        <v>2536</v>
      </c>
      <c r="AK1430" s="212">
        <v>9732</v>
      </c>
      <c r="AL1430" s="212">
        <v>51</v>
      </c>
      <c r="AM1430" s="212">
        <v>14</v>
      </c>
      <c r="AN1430" s="212">
        <v>12282</v>
      </c>
      <c r="AO1430" s="41">
        <f t="shared" si="868"/>
        <v>0.9101123595505618</v>
      </c>
      <c r="AP1430" s="41">
        <f t="shared" si="869"/>
        <v>8.6386581989903927E-2</v>
      </c>
      <c r="AQ1430" s="41">
        <f t="shared" si="870"/>
        <v>3.5010584595342779E-3</v>
      </c>
      <c r="AR1430" s="41">
        <f t="shared" si="836"/>
        <v>0.11439504966617815</v>
      </c>
      <c r="AS1430" s="41">
        <f t="shared" si="837"/>
        <v>0.13922813873961895</v>
      </c>
      <c r="AT1430" s="41">
        <f t="shared" si="838"/>
        <v>0.11292949031102427</v>
      </c>
      <c r="AU1430" s="41">
        <f t="shared" si="839"/>
        <v>0.11219671063344733</v>
      </c>
      <c r="AV1430" s="41">
        <f t="shared" si="840"/>
        <v>0.11936166748086631</v>
      </c>
      <c r="AW1430" s="41">
        <f t="shared" si="841"/>
        <v>0.1337730011398795</v>
      </c>
      <c r="AX1430" s="41">
        <f t="shared" si="842"/>
        <v>0.12017586712261846</v>
      </c>
      <c r="AY1430" s="41">
        <f t="shared" si="843"/>
        <v>8.7445041524181727E-2</v>
      </c>
      <c r="AZ1430" s="41">
        <f t="shared" si="844"/>
        <v>2.825272756879987E-2</v>
      </c>
      <c r="BA1430" s="41">
        <f t="shared" si="845"/>
        <v>9.2004559517993804E-3</v>
      </c>
      <c r="BB1430" s="41">
        <f t="shared" si="846"/>
        <v>2.3041849861586063E-2</v>
      </c>
      <c r="BC1430" s="41">
        <f t="shared" si="847"/>
        <v>0</v>
      </c>
      <c r="BD1430" s="41">
        <f t="shared" si="848"/>
        <v>0.90270314281061714</v>
      </c>
      <c r="BE1430" s="41">
        <f t="shared" si="849"/>
        <v>9.6971177332681971E-2</v>
      </c>
      <c r="BF1430" s="41">
        <f t="shared" si="850"/>
        <v>3.2567985670086308E-4</v>
      </c>
      <c r="BG1430" s="41">
        <f t="shared" si="851"/>
        <v>0.45456765999022958</v>
      </c>
      <c r="BH1430" s="41">
        <f t="shared" si="852"/>
        <v>0.46205829669434945</v>
      </c>
      <c r="BI1430" s="41">
        <f t="shared" si="853"/>
        <v>8.3374043315420948E-2</v>
      </c>
      <c r="BJ1430" s="41">
        <f t="shared" si="854"/>
        <v>0</v>
      </c>
      <c r="BK1430" s="41">
        <f t="shared" si="855"/>
        <v>6.635727080280085E-2</v>
      </c>
      <c r="BL1430" s="41">
        <f t="shared" si="856"/>
        <v>5.2108777072138093E-3</v>
      </c>
      <c r="BM1430" s="41">
        <f t="shared" si="857"/>
        <v>0.17594854258264125</v>
      </c>
      <c r="BN1430" s="41">
        <f t="shared" si="858"/>
        <v>0.75248330890734405</v>
      </c>
      <c r="BO1430" s="41">
        <f t="shared" si="859"/>
        <v>6.8067090050480381E-2</v>
      </c>
      <c r="BP1430" s="41">
        <f t="shared" si="860"/>
        <v>0.87388047549259074</v>
      </c>
      <c r="BQ1430" s="41">
        <f t="shared" si="861"/>
        <v>4.6246539651522554E-2</v>
      </c>
      <c r="BR1430" s="41">
        <f t="shared" si="862"/>
        <v>7.6534766324702821E-3</v>
      </c>
      <c r="BS1430" s="41">
        <f t="shared" si="863"/>
        <v>0.20648102914834718</v>
      </c>
      <c r="BT1430" s="41">
        <f t="shared" si="864"/>
        <v>0.79237909135319984</v>
      </c>
      <c r="BU1430" s="41">
        <f t="shared" si="865"/>
        <v>4.1524181729360038E-3</v>
      </c>
      <c r="BV1430" s="41">
        <f t="shared" si="866"/>
        <v>1.1398794984530207E-3</v>
      </c>
      <c r="BW1430" s="41">
        <f t="shared" si="867"/>
        <v>1</v>
      </c>
      <c r="BX1430" s="41" t="str">
        <f t="shared" si="872"/>
        <v>2017Registered nursesManitoba</v>
      </c>
      <c r="BY1430" s="51">
        <f>VLOOKUP(BX1430,'%workplace'!$A$1:$F$393,6,FALSE)</f>
        <v>12282</v>
      </c>
      <c r="BZ1430" s="32">
        <f t="shared" si="873"/>
        <v>1</v>
      </c>
    </row>
    <row r="1431" spans="1:78" ht="15" hidden="1" x14ac:dyDescent="0.25">
      <c r="A1431" s="212" t="str">
        <f t="shared" si="871"/>
        <v>2017Registered nursesManitobaCommunity health</v>
      </c>
      <c r="B1431" s="212" t="s">
        <v>7</v>
      </c>
      <c r="C1431" s="212" t="s">
        <v>20</v>
      </c>
      <c r="D1431" s="212" t="s">
        <v>11</v>
      </c>
      <c r="E1431" s="212">
        <v>2017</v>
      </c>
      <c r="F1431" s="129" t="s">
        <v>233</v>
      </c>
      <c r="G1431" s="129" t="s">
        <v>233</v>
      </c>
      <c r="H1431" s="129" t="s">
        <v>233</v>
      </c>
      <c r="I1431" s="212">
        <v>84</v>
      </c>
      <c r="J1431" s="212">
        <v>222</v>
      </c>
      <c r="K1431" s="212">
        <v>256</v>
      </c>
      <c r="L1431" s="212">
        <v>256</v>
      </c>
      <c r="M1431" s="212">
        <v>280</v>
      </c>
      <c r="N1431" s="212">
        <v>313</v>
      </c>
      <c r="O1431" s="212">
        <v>275</v>
      </c>
      <c r="P1431" s="212">
        <v>198</v>
      </c>
      <c r="Q1431" s="212">
        <v>78</v>
      </c>
      <c r="R1431" s="212">
        <v>20</v>
      </c>
      <c r="S1431" s="212">
        <v>8</v>
      </c>
      <c r="T1431" s="212">
        <v>0</v>
      </c>
      <c r="U1431" s="212">
        <v>1906</v>
      </c>
      <c r="V1431" s="212">
        <v>84</v>
      </c>
      <c r="W1431" s="212">
        <v>0</v>
      </c>
      <c r="X1431" s="212">
        <v>999</v>
      </c>
      <c r="Y1431" s="212">
        <v>816</v>
      </c>
      <c r="Z1431" s="212">
        <v>175</v>
      </c>
      <c r="AA1431" s="212">
        <v>0</v>
      </c>
      <c r="AB1431" s="212">
        <v>136</v>
      </c>
      <c r="AC1431" s="212">
        <v>4</v>
      </c>
      <c r="AD1431" s="212">
        <v>298</v>
      </c>
      <c r="AE1431" s="212">
        <v>1552</v>
      </c>
      <c r="AF1431" s="212">
        <v>80</v>
      </c>
      <c r="AG1431" s="212">
        <v>1842</v>
      </c>
      <c r="AH1431" s="212">
        <v>57</v>
      </c>
      <c r="AI1431" s="212">
        <v>9</v>
      </c>
      <c r="AJ1431" s="212">
        <v>566</v>
      </c>
      <c r="AK1431" s="212">
        <v>1423</v>
      </c>
      <c r="AL1431" s="212">
        <v>2</v>
      </c>
      <c r="AM1431" s="212">
        <v>1</v>
      </c>
      <c r="AN1431" s="212">
        <v>1990</v>
      </c>
      <c r="AO1431" s="41" t="e">
        <f t="shared" si="868"/>
        <v>#VALUE!</v>
      </c>
      <c r="AP1431" s="41" t="e">
        <f t="shared" si="869"/>
        <v>#VALUE!</v>
      </c>
      <c r="AQ1431" s="41" t="e">
        <f t="shared" si="870"/>
        <v>#VALUE!</v>
      </c>
      <c r="AR1431" s="41">
        <f t="shared" si="836"/>
        <v>4.2211055276381908E-2</v>
      </c>
      <c r="AS1431" s="41">
        <f t="shared" si="837"/>
        <v>0.11155778894472362</v>
      </c>
      <c r="AT1431" s="41">
        <f t="shared" si="838"/>
        <v>0.12864321608040202</v>
      </c>
      <c r="AU1431" s="41">
        <f t="shared" si="839"/>
        <v>0.12864321608040202</v>
      </c>
      <c r="AV1431" s="41">
        <f t="shared" si="840"/>
        <v>0.1407035175879397</v>
      </c>
      <c r="AW1431" s="41">
        <f t="shared" si="841"/>
        <v>0.15728643216080401</v>
      </c>
      <c r="AX1431" s="41">
        <f t="shared" si="842"/>
        <v>0.13819095477386933</v>
      </c>
      <c r="AY1431" s="41">
        <f t="shared" si="843"/>
        <v>9.9497487437185936E-2</v>
      </c>
      <c r="AZ1431" s="41">
        <f t="shared" si="844"/>
        <v>3.9195979899497489E-2</v>
      </c>
      <c r="BA1431" s="41">
        <f t="shared" si="845"/>
        <v>1.0050251256281407E-2</v>
      </c>
      <c r="BB1431" s="41">
        <f t="shared" si="846"/>
        <v>4.0201005025125632E-3</v>
      </c>
      <c r="BC1431" s="41">
        <f t="shared" si="847"/>
        <v>0</v>
      </c>
      <c r="BD1431" s="41">
        <f t="shared" si="848"/>
        <v>0.95778894472361809</v>
      </c>
      <c r="BE1431" s="41">
        <f t="shared" si="849"/>
        <v>4.2211055276381908E-2</v>
      </c>
      <c r="BF1431" s="41">
        <f t="shared" si="850"/>
        <v>0</v>
      </c>
      <c r="BG1431" s="41">
        <f t="shared" si="851"/>
        <v>0.50201005025125633</v>
      </c>
      <c r="BH1431" s="41">
        <f t="shared" si="852"/>
        <v>0.41005025125628142</v>
      </c>
      <c r="BI1431" s="41">
        <f t="shared" si="853"/>
        <v>8.7939698492462318E-2</v>
      </c>
      <c r="BJ1431" s="41">
        <f t="shared" si="854"/>
        <v>0</v>
      </c>
      <c r="BK1431" s="41">
        <f t="shared" si="855"/>
        <v>6.834170854271357E-2</v>
      </c>
      <c r="BL1431" s="41">
        <f t="shared" si="856"/>
        <v>2.0100502512562816E-3</v>
      </c>
      <c r="BM1431" s="41">
        <f t="shared" si="857"/>
        <v>0.14974874371859295</v>
      </c>
      <c r="BN1431" s="41">
        <f t="shared" si="858"/>
        <v>0.77989949748743714</v>
      </c>
      <c r="BO1431" s="41">
        <f t="shared" si="859"/>
        <v>4.0201005025125629E-2</v>
      </c>
      <c r="BP1431" s="41">
        <f t="shared" si="860"/>
        <v>0.92562814070351762</v>
      </c>
      <c r="BQ1431" s="41">
        <f t="shared" si="861"/>
        <v>2.8643216080402011E-2</v>
      </c>
      <c r="BR1431" s="41">
        <f t="shared" si="862"/>
        <v>4.522613065326633E-3</v>
      </c>
      <c r="BS1431" s="41">
        <f t="shared" si="863"/>
        <v>0.28442211055276384</v>
      </c>
      <c r="BT1431" s="41">
        <f t="shared" si="864"/>
        <v>0.71507537688442213</v>
      </c>
      <c r="BU1431" s="41">
        <f t="shared" si="865"/>
        <v>1.0050251256281408E-3</v>
      </c>
      <c r="BV1431" s="41">
        <f t="shared" si="866"/>
        <v>5.025125628140704E-4</v>
      </c>
      <c r="BW1431" s="41">
        <f t="shared" si="867"/>
        <v>1</v>
      </c>
      <c r="BX1431" s="41" t="str">
        <f t="shared" si="872"/>
        <v>2017Registered nursesManitoba</v>
      </c>
      <c r="BY1431" s="51">
        <f>VLOOKUP(BX1431,'%workplace'!$A$1:$F$393,6,FALSE)</f>
        <v>12282</v>
      </c>
      <c r="BZ1431" s="32">
        <f t="shared" si="873"/>
        <v>0.16202572870867937</v>
      </c>
    </row>
    <row r="1432" spans="1:78" ht="15" hidden="1" x14ac:dyDescent="0.25">
      <c r="A1432" s="212" t="str">
        <f t="shared" si="871"/>
        <v>2017Registered nursesManitobaNursing home/long-term care</v>
      </c>
      <c r="B1432" s="212" t="s">
        <v>7</v>
      </c>
      <c r="C1432" s="212" t="s">
        <v>20</v>
      </c>
      <c r="D1432" s="212" t="s">
        <v>12</v>
      </c>
      <c r="E1432" s="212">
        <v>2017</v>
      </c>
      <c r="F1432" s="129" t="s">
        <v>233</v>
      </c>
      <c r="G1432" s="129" t="s">
        <v>233</v>
      </c>
      <c r="H1432" s="129" t="s">
        <v>233</v>
      </c>
      <c r="I1432" s="212">
        <v>108</v>
      </c>
      <c r="J1432" s="212">
        <v>143</v>
      </c>
      <c r="K1432" s="212">
        <v>100</v>
      </c>
      <c r="L1432" s="212">
        <v>163</v>
      </c>
      <c r="M1432" s="212">
        <v>196</v>
      </c>
      <c r="N1432" s="212">
        <v>195</v>
      </c>
      <c r="O1432" s="212">
        <v>232</v>
      </c>
      <c r="P1432" s="212">
        <v>167</v>
      </c>
      <c r="Q1432" s="212">
        <v>76</v>
      </c>
      <c r="R1432" s="212">
        <v>22</v>
      </c>
      <c r="S1432" s="212">
        <v>8</v>
      </c>
      <c r="T1432" s="212">
        <v>0</v>
      </c>
      <c r="U1432" s="212">
        <v>1044</v>
      </c>
      <c r="V1432" s="212">
        <v>365</v>
      </c>
      <c r="W1432" s="212">
        <v>1</v>
      </c>
      <c r="X1432" s="212">
        <v>600</v>
      </c>
      <c r="Y1432" s="212">
        <v>673</v>
      </c>
      <c r="Z1432" s="212">
        <v>137</v>
      </c>
      <c r="AA1432" s="212">
        <v>0</v>
      </c>
      <c r="AB1432" s="212">
        <v>231</v>
      </c>
      <c r="AC1432" s="212">
        <v>2</v>
      </c>
      <c r="AD1432" s="212">
        <v>165</v>
      </c>
      <c r="AE1432" s="212">
        <v>1012</v>
      </c>
      <c r="AF1432" s="212">
        <v>128</v>
      </c>
      <c r="AG1432" s="212">
        <v>1249</v>
      </c>
      <c r="AH1432" s="212">
        <v>33</v>
      </c>
      <c r="AI1432" s="212">
        <v>0</v>
      </c>
      <c r="AJ1432" s="212">
        <v>373</v>
      </c>
      <c r="AK1432" s="212">
        <v>1037</v>
      </c>
      <c r="AL1432" s="212">
        <v>0</v>
      </c>
      <c r="AM1432" s="212">
        <v>0</v>
      </c>
      <c r="AN1432" s="212">
        <v>1410</v>
      </c>
      <c r="AO1432" s="41" t="e">
        <f t="shared" si="868"/>
        <v>#VALUE!</v>
      </c>
      <c r="AP1432" s="41" t="e">
        <f t="shared" si="869"/>
        <v>#VALUE!</v>
      </c>
      <c r="AQ1432" s="41" t="e">
        <f t="shared" si="870"/>
        <v>#VALUE!</v>
      </c>
      <c r="AR1432" s="41">
        <f t="shared" si="836"/>
        <v>7.6595744680851063E-2</v>
      </c>
      <c r="AS1432" s="41">
        <f t="shared" si="837"/>
        <v>0.10141843971631205</v>
      </c>
      <c r="AT1432" s="41">
        <f t="shared" si="838"/>
        <v>7.0921985815602842E-2</v>
      </c>
      <c r="AU1432" s="41">
        <f t="shared" si="839"/>
        <v>0.11560283687943262</v>
      </c>
      <c r="AV1432" s="41">
        <f t="shared" si="840"/>
        <v>0.13900709219858157</v>
      </c>
      <c r="AW1432" s="41">
        <f t="shared" si="841"/>
        <v>0.13829787234042554</v>
      </c>
      <c r="AX1432" s="41">
        <f t="shared" si="842"/>
        <v>0.16453900709219857</v>
      </c>
      <c r="AY1432" s="41">
        <f t="shared" si="843"/>
        <v>0.11843971631205674</v>
      </c>
      <c r="AZ1432" s="41">
        <f t="shared" si="844"/>
        <v>5.3900709219858157E-2</v>
      </c>
      <c r="BA1432" s="41">
        <f t="shared" si="845"/>
        <v>1.5602836879432624E-2</v>
      </c>
      <c r="BB1432" s="41">
        <f t="shared" si="846"/>
        <v>5.6737588652482273E-3</v>
      </c>
      <c r="BC1432" s="41">
        <f t="shared" si="847"/>
        <v>0</v>
      </c>
      <c r="BD1432" s="41">
        <f t="shared" si="848"/>
        <v>0.74042553191489358</v>
      </c>
      <c r="BE1432" s="41">
        <f t="shared" si="849"/>
        <v>0.25886524822695034</v>
      </c>
      <c r="BF1432" s="41">
        <f t="shared" si="850"/>
        <v>7.0921985815602842E-4</v>
      </c>
      <c r="BG1432" s="41">
        <f t="shared" si="851"/>
        <v>0.42553191489361702</v>
      </c>
      <c r="BH1432" s="41">
        <f t="shared" si="852"/>
        <v>0.47730496453900711</v>
      </c>
      <c r="BI1432" s="41">
        <f t="shared" si="853"/>
        <v>9.7163120567375888E-2</v>
      </c>
      <c r="BJ1432" s="41">
        <f t="shared" si="854"/>
        <v>0</v>
      </c>
      <c r="BK1432" s="41">
        <f t="shared" si="855"/>
        <v>0.16382978723404254</v>
      </c>
      <c r="BL1432" s="41">
        <f t="shared" si="856"/>
        <v>1.4184397163120568E-3</v>
      </c>
      <c r="BM1432" s="41">
        <f t="shared" si="857"/>
        <v>0.11702127659574468</v>
      </c>
      <c r="BN1432" s="41">
        <f t="shared" si="858"/>
        <v>0.71773049645390075</v>
      </c>
      <c r="BO1432" s="41">
        <f t="shared" si="859"/>
        <v>9.0780141843971637E-2</v>
      </c>
      <c r="BP1432" s="41">
        <f t="shared" si="860"/>
        <v>0.88581560283687943</v>
      </c>
      <c r="BQ1432" s="41">
        <f t="shared" si="861"/>
        <v>2.3404255319148935E-2</v>
      </c>
      <c r="BR1432" s="41">
        <f t="shared" si="862"/>
        <v>0</v>
      </c>
      <c r="BS1432" s="41">
        <f t="shared" si="863"/>
        <v>0.26453900709219857</v>
      </c>
      <c r="BT1432" s="41">
        <f t="shared" si="864"/>
        <v>0.73546099290780143</v>
      </c>
      <c r="BU1432" s="41">
        <f t="shared" si="865"/>
        <v>0</v>
      </c>
      <c r="BV1432" s="41">
        <f t="shared" si="866"/>
        <v>0</v>
      </c>
      <c r="BW1432" s="41">
        <f t="shared" si="867"/>
        <v>1</v>
      </c>
      <c r="BX1432" s="41" t="str">
        <f t="shared" si="872"/>
        <v>2017Registered nursesManitoba</v>
      </c>
      <c r="BY1432" s="51">
        <f>VLOOKUP(BX1432,'%workplace'!$A$1:$F$393,6,FALSE)</f>
        <v>12282</v>
      </c>
      <c r="BZ1432" s="32">
        <f t="shared" si="873"/>
        <v>0.11480214948705422</v>
      </c>
    </row>
    <row r="1433" spans="1:78" ht="15" hidden="1" x14ac:dyDescent="0.25">
      <c r="A1433" s="212" t="str">
        <f t="shared" si="871"/>
        <v>2017Registered nursesManitobaHospital</v>
      </c>
      <c r="B1433" s="212" t="s">
        <v>7</v>
      </c>
      <c r="C1433" s="212" t="s">
        <v>20</v>
      </c>
      <c r="D1433" s="212" t="s">
        <v>10</v>
      </c>
      <c r="E1433" s="212">
        <v>2017</v>
      </c>
      <c r="F1433" s="129" t="s">
        <v>233</v>
      </c>
      <c r="G1433" s="129" t="s">
        <v>233</v>
      </c>
      <c r="H1433" s="129" t="s">
        <v>233</v>
      </c>
      <c r="I1433" s="212">
        <v>1166</v>
      </c>
      <c r="J1433" s="212">
        <v>1243</v>
      </c>
      <c r="K1433" s="212">
        <v>911</v>
      </c>
      <c r="L1433" s="212">
        <v>810</v>
      </c>
      <c r="M1433" s="212">
        <v>791</v>
      </c>
      <c r="N1433" s="212">
        <v>890</v>
      </c>
      <c r="O1433" s="212">
        <v>725</v>
      </c>
      <c r="P1433" s="212">
        <v>501</v>
      </c>
      <c r="Q1433" s="212">
        <v>115</v>
      </c>
      <c r="R1433" s="212">
        <v>45</v>
      </c>
      <c r="S1433" s="212">
        <v>259</v>
      </c>
      <c r="T1433" s="212">
        <v>0</v>
      </c>
      <c r="U1433" s="212">
        <v>6776</v>
      </c>
      <c r="V1433" s="212">
        <v>677</v>
      </c>
      <c r="W1433" s="212">
        <v>3</v>
      </c>
      <c r="X1433" s="212">
        <v>3127</v>
      </c>
      <c r="Y1433" s="212">
        <v>3744</v>
      </c>
      <c r="Z1433" s="212">
        <v>585</v>
      </c>
      <c r="AA1433" s="212">
        <v>0</v>
      </c>
      <c r="AB1433" s="212">
        <v>310</v>
      </c>
      <c r="AC1433" s="212">
        <v>17</v>
      </c>
      <c r="AD1433" s="212">
        <v>903</v>
      </c>
      <c r="AE1433" s="212">
        <v>6226</v>
      </c>
      <c r="AF1433" s="212">
        <v>329</v>
      </c>
      <c r="AG1433" s="212">
        <v>6938</v>
      </c>
      <c r="AH1433" s="212">
        <v>141</v>
      </c>
      <c r="AI1433" s="212">
        <v>41</v>
      </c>
      <c r="AJ1433" s="212">
        <v>1369</v>
      </c>
      <c r="AK1433" s="212">
        <v>6077</v>
      </c>
      <c r="AL1433" s="212">
        <v>7</v>
      </c>
      <c r="AM1433" s="212">
        <v>10</v>
      </c>
      <c r="AN1433" s="212">
        <v>7456</v>
      </c>
      <c r="AO1433" s="41" t="e">
        <f t="shared" si="868"/>
        <v>#VALUE!</v>
      </c>
      <c r="AP1433" s="41" t="e">
        <f t="shared" si="869"/>
        <v>#VALUE!</v>
      </c>
      <c r="AQ1433" s="41" t="e">
        <f t="shared" si="870"/>
        <v>#VALUE!</v>
      </c>
      <c r="AR1433" s="41">
        <f t="shared" si="836"/>
        <v>0.15638412017167383</v>
      </c>
      <c r="AS1433" s="41">
        <f t="shared" si="837"/>
        <v>0.16671137339055794</v>
      </c>
      <c r="AT1433" s="41">
        <f t="shared" si="838"/>
        <v>0.12218347639484979</v>
      </c>
      <c r="AU1433" s="41">
        <f t="shared" si="839"/>
        <v>0.10863733905579399</v>
      </c>
      <c r="AV1433" s="41">
        <f t="shared" si="840"/>
        <v>0.10608905579399142</v>
      </c>
      <c r="AW1433" s="41">
        <f t="shared" si="841"/>
        <v>0.11936695278969957</v>
      </c>
      <c r="AX1433" s="41">
        <f t="shared" si="842"/>
        <v>9.7237124463519314E-2</v>
      </c>
      <c r="AY1433" s="41">
        <f t="shared" si="843"/>
        <v>6.7194206008583696E-2</v>
      </c>
      <c r="AZ1433" s="41">
        <f t="shared" si="844"/>
        <v>1.542381974248927E-2</v>
      </c>
      <c r="BA1433" s="41">
        <f t="shared" si="845"/>
        <v>6.0354077253218881E-3</v>
      </c>
      <c r="BB1433" s="41">
        <f t="shared" si="846"/>
        <v>3.4737124463519314E-2</v>
      </c>
      <c r="BC1433" s="41">
        <f t="shared" si="847"/>
        <v>0</v>
      </c>
      <c r="BD1433" s="41">
        <f t="shared" si="848"/>
        <v>0.90879828326180256</v>
      </c>
      <c r="BE1433" s="41">
        <f t="shared" si="849"/>
        <v>9.0799356223175962E-2</v>
      </c>
      <c r="BF1433" s="41">
        <f t="shared" si="850"/>
        <v>4.0236051502145923E-4</v>
      </c>
      <c r="BG1433" s="41">
        <f t="shared" si="851"/>
        <v>0.41939377682403434</v>
      </c>
      <c r="BH1433" s="41">
        <f t="shared" si="852"/>
        <v>0.50214592274678116</v>
      </c>
      <c r="BI1433" s="41">
        <f t="shared" si="853"/>
        <v>7.8460300429184546E-2</v>
      </c>
      <c r="BJ1433" s="41">
        <f t="shared" si="854"/>
        <v>0</v>
      </c>
      <c r="BK1433" s="41">
        <f t="shared" si="855"/>
        <v>4.1577253218884121E-2</v>
      </c>
      <c r="BL1433" s="41">
        <f t="shared" si="856"/>
        <v>2.2800429184549357E-3</v>
      </c>
      <c r="BM1433" s="41">
        <f t="shared" si="857"/>
        <v>0.12111051502145923</v>
      </c>
      <c r="BN1433" s="41">
        <f t="shared" si="858"/>
        <v>0.83503218884120167</v>
      </c>
      <c r="BO1433" s="41">
        <f t="shared" si="859"/>
        <v>4.4125536480686699E-2</v>
      </c>
      <c r="BP1433" s="41">
        <f t="shared" si="860"/>
        <v>0.93052575107296143</v>
      </c>
      <c r="BQ1433" s="41">
        <f t="shared" si="861"/>
        <v>1.8910944206008584E-2</v>
      </c>
      <c r="BR1433" s="41">
        <f t="shared" si="862"/>
        <v>5.4989270386266095E-3</v>
      </c>
      <c r="BS1433" s="41">
        <f t="shared" si="863"/>
        <v>0.18361051502145923</v>
      </c>
      <c r="BT1433" s="41">
        <f t="shared" si="864"/>
        <v>0.81504828326180256</v>
      </c>
      <c r="BU1433" s="41">
        <f t="shared" si="865"/>
        <v>9.3884120171673819E-4</v>
      </c>
      <c r="BV1433" s="41">
        <f t="shared" si="866"/>
        <v>1.3412017167381974E-3</v>
      </c>
      <c r="BW1433" s="41">
        <f t="shared" si="867"/>
        <v>1</v>
      </c>
      <c r="BX1433" s="41" t="str">
        <f t="shared" si="872"/>
        <v>2017Registered nursesManitoba</v>
      </c>
      <c r="BY1433" s="51">
        <f>VLOOKUP(BX1433,'%workplace'!$A$1:$F$393,6,FALSE)</f>
        <v>12282</v>
      </c>
      <c r="BZ1433" s="32">
        <f t="shared" si="873"/>
        <v>0.60706725289040875</v>
      </c>
    </row>
    <row r="1434" spans="1:78" ht="15" hidden="1" x14ac:dyDescent="0.25">
      <c r="A1434" s="212" t="str">
        <f t="shared" si="871"/>
        <v>2017Registered nursesManitobaOther places of work</v>
      </c>
      <c r="B1434" s="212" t="s">
        <v>7</v>
      </c>
      <c r="C1434" s="212" t="s">
        <v>20</v>
      </c>
      <c r="D1434" s="212" t="s">
        <v>13</v>
      </c>
      <c r="E1434" s="212">
        <v>2017</v>
      </c>
      <c r="F1434" s="129" t="s">
        <v>233</v>
      </c>
      <c r="G1434" s="129" t="s">
        <v>233</v>
      </c>
      <c r="H1434" s="129" t="s">
        <v>233</v>
      </c>
      <c r="I1434" s="212">
        <v>43</v>
      </c>
      <c r="J1434" s="212">
        <v>95</v>
      </c>
      <c r="K1434" s="212">
        <v>117</v>
      </c>
      <c r="L1434" s="212">
        <v>143</v>
      </c>
      <c r="M1434" s="212">
        <v>191</v>
      </c>
      <c r="N1434" s="212">
        <v>234</v>
      </c>
      <c r="O1434" s="212">
        <v>233</v>
      </c>
      <c r="P1434" s="212">
        <v>196</v>
      </c>
      <c r="Q1434" s="212">
        <v>74</v>
      </c>
      <c r="R1434" s="212">
        <v>24</v>
      </c>
      <c r="S1434" s="212">
        <v>4</v>
      </c>
      <c r="T1434" s="212">
        <v>0</v>
      </c>
      <c r="U1434" s="212">
        <v>1293</v>
      </c>
      <c r="V1434" s="212">
        <v>61</v>
      </c>
      <c r="W1434" s="212">
        <v>0</v>
      </c>
      <c r="X1434" s="212">
        <v>840</v>
      </c>
      <c r="Y1434" s="212">
        <v>398</v>
      </c>
      <c r="Z1434" s="212">
        <v>116</v>
      </c>
      <c r="AA1434" s="212">
        <v>0</v>
      </c>
      <c r="AB1434" s="212">
        <v>136</v>
      </c>
      <c r="AC1434" s="212">
        <v>3</v>
      </c>
      <c r="AD1434" s="212">
        <v>791</v>
      </c>
      <c r="AE1434" s="212">
        <v>424</v>
      </c>
      <c r="AF1434" s="212">
        <v>298</v>
      </c>
      <c r="AG1434" s="212">
        <v>670</v>
      </c>
      <c r="AH1434" s="212">
        <v>336</v>
      </c>
      <c r="AI1434" s="212">
        <v>44</v>
      </c>
      <c r="AJ1434" s="212">
        <v>216</v>
      </c>
      <c r="AK1434" s="212">
        <v>1135</v>
      </c>
      <c r="AL1434" s="212">
        <v>6</v>
      </c>
      <c r="AM1434" s="212">
        <v>3</v>
      </c>
      <c r="AN1434" s="212">
        <v>1354</v>
      </c>
      <c r="AO1434" s="41" t="e">
        <f t="shared" si="868"/>
        <v>#VALUE!</v>
      </c>
      <c r="AP1434" s="41" t="e">
        <f t="shared" si="869"/>
        <v>#VALUE!</v>
      </c>
      <c r="AQ1434" s="41" t="e">
        <f t="shared" si="870"/>
        <v>#VALUE!</v>
      </c>
      <c r="AR1434" s="41">
        <f t="shared" si="836"/>
        <v>3.1757754800590843E-2</v>
      </c>
      <c r="AS1434" s="41">
        <f t="shared" si="837"/>
        <v>7.0162481536189064E-2</v>
      </c>
      <c r="AT1434" s="41">
        <f t="shared" si="838"/>
        <v>8.6410635155096005E-2</v>
      </c>
      <c r="AU1434" s="41">
        <f t="shared" si="839"/>
        <v>0.10561299852289513</v>
      </c>
      <c r="AV1434" s="41">
        <f t="shared" si="840"/>
        <v>0.1410635155096012</v>
      </c>
      <c r="AW1434" s="41">
        <f t="shared" si="841"/>
        <v>0.17282127031019201</v>
      </c>
      <c r="AX1434" s="41">
        <f t="shared" si="842"/>
        <v>0.17208271787296897</v>
      </c>
      <c r="AY1434" s="41">
        <f t="shared" si="843"/>
        <v>0.14475627769571639</v>
      </c>
      <c r="AZ1434" s="41">
        <f t="shared" si="844"/>
        <v>5.4652880354505169E-2</v>
      </c>
      <c r="BA1434" s="41">
        <f t="shared" si="845"/>
        <v>1.7725258493353029E-2</v>
      </c>
      <c r="BB1434" s="41">
        <f t="shared" si="846"/>
        <v>2.9542097488921715E-3</v>
      </c>
      <c r="BC1434" s="41">
        <f t="shared" si="847"/>
        <v>0</v>
      </c>
      <c r="BD1434" s="41">
        <f t="shared" si="848"/>
        <v>0.95494830132939434</v>
      </c>
      <c r="BE1434" s="41">
        <f t="shared" si="849"/>
        <v>4.5051698670605614E-2</v>
      </c>
      <c r="BF1434" s="41">
        <f t="shared" si="850"/>
        <v>0</v>
      </c>
      <c r="BG1434" s="41">
        <f t="shared" si="851"/>
        <v>0.62038404726735596</v>
      </c>
      <c r="BH1434" s="41">
        <f t="shared" si="852"/>
        <v>0.29394387001477107</v>
      </c>
      <c r="BI1434" s="41">
        <f t="shared" si="853"/>
        <v>8.5672082717872966E-2</v>
      </c>
      <c r="BJ1434" s="41">
        <f t="shared" si="854"/>
        <v>0</v>
      </c>
      <c r="BK1434" s="41">
        <f t="shared" si="855"/>
        <v>0.10044313146233383</v>
      </c>
      <c r="BL1434" s="41">
        <f t="shared" si="856"/>
        <v>2.2156573116691287E-3</v>
      </c>
      <c r="BM1434" s="41">
        <f t="shared" si="857"/>
        <v>0.58419497784342689</v>
      </c>
      <c r="BN1434" s="41">
        <f t="shared" si="858"/>
        <v>0.31314623338257014</v>
      </c>
      <c r="BO1434" s="41">
        <f t="shared" si="859"/>
        <v>0.22008862629246675</v>
      </c>
      <c r="BP1434" s="41">
        <f t="shared" si="860"/>
        <v>0.49483013293943873</v>
      </c>
      <c r="BQ1434" s="41">
        <f t="shared" si="861"/>
        <v>0.2481536189069424</v>
      </c>
      <c r="BR1434" s="41">
        <f t="shared" si="862"/>
        <v>3.2496307237813882E-2</v>
      </c>
      <c r="BS1434" s="41">
        <f t="shared" si="863"/>
        <v>0.15952732644017725</v>
      </c>
      <c r="BT1434" s="41">
        <f t="shared" si="864"/>
        <v>0.83825701624815363</v>
      </c>
      <c r="BU1434" s="41">
        <f t="shared" si="865"/>
        <v>4.4313146233382573E-3</v>
      </c>
      <c r="BV1434" s="41">
        <f t="shared" si="866"/>
        <v>2.2156573116691287E-3</v>
      </c>
      <c r="BW1434" s="41">
        <f t="shared" si="867"/>
        <v>1</v>
      </c>
      <c r="BX1434" s="41" t="str">
        <f t="shared" si="872"/>
        <v>2017Registered nursesManitoba</v>
      </c>
      <c r="BY1434" s="51">
        <f>VLOOKUP(BX1434,'%workplace'!$A$1:$F$393,6,FALSE)</f>
        <v>12282</v>
      </c>
      <c r="BZ1434" s="32">
        <f t="shared" si="873"/>
        <v>0.11024263149324215</v>
      </c>
    </row>
    <row r="1435" spans="1:78" ht="15" hidden="1" x14ac:dyDescent="0.25">
      <c r="A1435" s="212" t="str">
        <f t="shared" si="871"/>
        <v>2017Registered nursesManitobaUnknown places of work</v>
      </c>
      <c r="B1435" s="212" t="s">
        <v>7</v>
      </c>
      <c r="C1435" s="212" t="s">
        <v>20</v>
      </c>
      <c r="D1435" s="212" t="s">
        <v>49</v>
      </c>
      <c r="E1435" s="212">
        <v>2017</v>
      </c>
      <c r="F1435" s="129" t="s">
        <v>233</v>
      </c>
      <c r="G1435" s="129" t="s">
        <v>233</v>
      </c>
      <c r="H1435" s="129" t="s">
        <v>233</v>
      </c>
      <c r="I1435" s="212">
        <v>4</v>
      </c>
      <c r="J1435" s="212">
        <v>7</v>
      </c>
      <c r="K1435" s="212">
        <v>3</v>
      </c>
      <c r="L1435" s="212">
        <v>6</v>
      </c>
      <c r="M1435" s="212">
        <v>8</v>
      </c>
      <c r="N1435" s="212">
        <v>11</v>
      </c>
      <c r="O1435" s="212">
        <v>11</v>
      </c>
      <c r="P1435" s="212">
        <v>12</v>
      </c>
      <c r="Q1435" s="212">
        <v>4</v>
      </c>
      <c r="R1435" s="212">
        <v>2</v>
      </c>
      <c r="S1435" s="212">
        <v>4</v>
      </c>
      <c r="T1435" s="212">
        <v>0</v>
      </c>
      <c r="U1435" s="212">
        <v>68</v>
      </c>
      <c r="V1435" s="212">
        <v>4</v>
      </c>
      <c r="W1435" s="212">
        <v>0</v>
      </c>
      <c r="X1435" s="212">
        <v>17</v>
      </c>
      <c r="Y1435" s="212">
        <v>44</v>
      </c>
      <c r="Z1435" s="212">
        <v>11</v>
      </c>
      <c r="AA1435" s="212">
        <v>0</v>
      </c>
      <c r="AB1435" s="212">
        <v>2</v>
      </c>
      <c r="AC1435" s="212">
        <v>38</v>
      </c>
      <c r="AD1435" s="212">
        <v>4</v>
      </c>
      <c r="AE1435" s="212">
        <v>28</v>
      </c>
      <c r="AF1435" s="212">
        <v>1</v>
      </c>
      <c r="AG1435" s="212">
        <v>34</v>
      </c>
      <c r="AH1435" s="212">
        <v>1</v>
      </c>
      <c r="AI1435" s="212">
        <v>0</v>
      </c>
      <c r="AJ1435" s="212">
        <v>12</v>
      </c>
      <c r="AK1435" s="212">
        <v>60</v>
      </c>
      <c r="AL1435" s="212">
        <v>36</v>
      </c>
      <c r="AM1435" s="212">
        <v>0</v>
      </c>
      <c r="AN1435" s="212">
        <v>72</v>
      </c>
      <c r="AO1435" s="41" t="e">
        <f t="shared" si="868"/>
        <v>#VALUE!</v>
      </c>
      <c r="AP1435" s="41" t="e">
        <f t="shared" si="869"/>
        <v>#VALUE!</v>
      </c>
      <c r="AQ1435" s="41" t="e">
        <f t="shared" si="870"/>
        <v>#VALUE!</v>
      </c>
      <c r="AR1435" s="41">
        <f t="shared" si="836"/>
        <v>5.5555555555555552E-2</v>
      </c>
      <c r="AS1435" s="41">
        <f t="shared" si="837"/>
        <v>9.7222222222222224E-2</v>
      </c>
      <c r="AT1435" s="41">
        <f t="shared" si="838"/>
        <v>4.1666666666666664E-2</v>
      </c>
      <c r="AU1435" s="41">
        <f t="shared" si="839"/>
        <v>8.3333333333333329E-2</v>
      </c>
      <c r="AV1435" s="41">
        <f t="shared" si="840"/>
        <v>0.1111111111111111</v>
      </c>
      <c r="AW1435" s="41">
        <f t="shared" si="841"/>
        <v>0.15277777777777779</v>
      </c>
      <c r="AX1435" s="41">
        <f t="shared" si="842"/>
        <v>0.15277777777777779</v>
      </c>
      <c r="AY1435" s="41">
        <f t="shared" si="843"/>
        <v>0.16666666666666666</v>
      </c>
      <c r="AZ1435" s="41">
        <f t="shared" si="844"/>
        <v>5.5555555555555552E-2</v>
      </c>
      <c r="BA1435" s="41">
        <f t="shared" si="845"/>
        <v>2.7777777777777776E-2</v>
      </c>
      <c r="BB1435" s="41">
        <f t="shared" si="846"/>
        <v>5.5555555555555552E-2</v>
      </c>
      <c r="BC1435" s="41">
        <f t="shared" si="847"/>
        <v>0</v>
      </c>
      <c r="BD1435" s="41">
        <f t="shared" si="848"/>
        <v>0.94444444444444442</v>
      </c>
      <c r="BE1435" s="41">
        <f t="shared" si="849"/>
        <v>5.5555555555555552E-2</v>
      </c>
      <c r="BF1435" s="41">
        <f t="shared" si="850"/>
        <v>0</v>
      </c>
      <c r="BG1435" s="41">
        <f t="shared" si="851"/>
        <v>0.2361111111111111</v>
      </c>
      <c r="BH1435" s="41">
        <f t="shared" si="852"/>
        <v>0.61111111111111116</v>
      </c>
      <c r="BI1435" s="41">
        <f t="shared" si="853"/>
        <v>0.15277777777777779</v>
      </c>
      <c r="BJ1435" s="41">
        <f t="shared" si="854"/>
        <v>0</v>
      </c>
      <c r="BK1435" s="41">
        <f t="shared" si="855"/>
        <v>2.7777777777777776E-2</v>
      </c>
      <c r="BL1435" s="41">
        <f t="shared" si="856"/>
        <v>0.52777777777777779</v>
      </c>
      <c r="BM1435" s="41">
        <f t="shared" si="857"/>
        <v>5.5555555555555552E-2</v>
      </c>
      <c r="BN1435" s="41">
        <f t="shared" si="858"/>
        <v>0.3888888888888889</v>
      </c>
      <c r="BO1435" s="41">
        <f t="shared" si="859"/>
        <v>1.3888888888888888E-2</v>
      </c>
      <c r="BP1435" s="41">
        <f t="shared" si="860"/>
        <v>0.47222222222222221</v>
      </c>
      <c r="BQ1435" s="41">
        <f t="shared" si="861"/>
        <v>1.3888888888888888E-2</v>
      </c>
      <c r="BR1435" s="41">
        <f t="shared" si="862"/>
        <v>0</v>
      </c>
      <c r="BS1435" s="41">
        <f t="shared" si="863"/>
        <v>0.16666666666666666</v>
      </c>
      <c r="BT1435" s="41">
        <f t="shared" si="864"/>
        <v>0.83333333333333337</v>
      </c>
      <c r="BU1435" s="41">
        <f t="shared" si="865"/>
        <v>0.5</v>
      </c>
      <c r="BV1435" s="41">
        <f t="shared" si="866"/>
        <v>0</v>
      </c>
      <c r="BW1435" s="41">
        <f t="shared" si="867"/>
        <v>1</v>
      </c>
      <c r="BX1435" s="41" t="str">
        <f t="shared" si="872"/>
        <v>2017Registered nursesManitoba</v>
      </c>
      <c r="BY1435" s="51">
        <f>VLOOKUP(BX1435,'%workplace'!$A$1:$F$393,6,FALSE)</f>
        <v>12282</v>
      </c>
      <c r="BZ1435" s="32">
        <f t="shared" si="873"/>
        <v>5.8622374206155348E-3</v>
      </c>
    </row>
    <row r="1436" spans="1:78" s="8" customFormat="1" hidden="1" x14ac:dyDescent="0.2">
      <c r="A1436" s="8" t="str">
        <f t="shared" si="871"/>
        <v>2017Registered nursesSaskatchewanAll places of work</v>
      </c>
      <c r="B1436" s="8" t="s">
        <v>7</v>
      </c>
      <c r="C1436" s="8" t="s">
        <v>21</v>
      </c>
      <c r="D1436" s="8" t="s">
        <v>9</v>
      </c>
      <c r="E1436" s="8">
        <v>2017</v>
      </c>
      <c r="F1436" s="8">
        <v>9718</v>
      </c>
      <c r="G1436" s="8">
        <v>698</v>
      </c>
      <c r="H1436" s="8">
        <v>0</v>
      </c>
      <c r="I1436" s="8">
        <v>1484</v>
      </c>
      <c r="J1436" s="8">
        <v>1662</v>
      </c>
      <c r="K1436" s="8">
        <v>1329</v>
      </c>
      <c r="L1436" s="8">
        <v>947</v>
      </c>
      <c r="M1436" s="8">
        <v>1068</v>
      </c>
      <c r="N1436" s="8">
        <v>1082</v>
      </c>
      <c r="O1436" s="8">
        <v>1128</v>
      </c>
      <c r="P1436" s="8">
        <v>938</v>
      </c>
      <c r="Q1436" s="8">
        <v>348</v>
      </c>
      <c r="R1436" s="8">
        <v>105</v>
      </c>
      <c r="S1436" s="8">
        <v>325</v>
      </c>
      <c r="T1436" s="8">
        <v>0</v>
      </c>
      <c r="U1436" s="8">
        <v>9443</v>
      </c>
      <c r="V1436" s="8">
        <v>848</v>
      </c>
      <c r="W1436" s="8">
        <v>125</v>
      </c>
      <c r="X1436" s="8">
        <v>6110</v>
      </c>
      <c r="Y1436" s="8">
        <v>2846</v>
      </c>
      <c r="Z1436" s="8">
        <v>1460</v>
      </c>
      <c r="AA1436" s="8">
        <v>0</v>
      </c>
      <c r="AB1436" s="8">
        <v>536</v>
      </c>
      <c r="AC1436" s="8">
        <v>304</v>
      </c>
      <c r="AD1436" s="8">
        <v>1350</v>
      </c>
      <c r="AE1436" s="8">
        <v>8226</v>
      </c>
      <c r="AF1436" s="8">
        <v>262</v>
      </c>
      <c r="AG1436" s="8">
        <v>9350</v>
      </c>
      <c r="AH1436" s="8">
        <v>462</v>
      </c>
      <c r="AI1436" s="8">
        <v>36</v>
      </c>
      <c r="AJ1436" s="8">
        <v>1898</v>
      </c>
      <c r="AK1436" s="8">
        <v>8502</v>
      </c>
      <c r="AL1436" s="8">
        <v>306</v>
      </c>
      <c r="AM1436" s="8">
        <v>16</v>
      </c>
      <c r="AN1436" s="8">
        <v>10416</v>
      </c>
      <c r="AO1436" s="41">
        <f t="shared" si="868"/>
        <v>0.93298771121351765</v>
      </c>
      <c r="AP1436" s="41">
        <f t="shared" si="869"/>
        <v>6.7012288786482341E-2</v>
      </c>
      <c r="AQ1436" s="41">
        <f t="shared" si="870"/>
        <v>0</v>
      </c>
      <c r="AR1436" s="41">
        <f t="shared" si="836"/>
        <v>0.1424731182795699</v>
      </c>
      <c r="AS1436" s="41">
        <f t="shared" si="837"/>
        <v>0.15956221198156681</v>
      </c>
      <c r="AT1436" s="41">
        <f t="shared" si="838"/>
        <v>0.12759216589861752</v>
      </c>
      <c r="AU1436" s="41">
        <f t="shared" si="839"/>
        <v>9.0917818740399392E-2</v>
      </c>
      <c r="AV1436" s="41">
        <f t="shared" si="840"/>
        <v>0.10253456221198157</v>
      </c>
      <c r="AW1436" s="41">
        <f t="shared" si="841"/>
        <v>0.10387864823348694</v>
      </c>
      <c r="AX1436" s="41">
        <f t="shared" si="842"/>
        <v>0.10829493087557604</v>
      </c>
      <c r="AY1436" s="41">
        <f t="shared" si="843"/>
        <v>9.0053763440860218E-2</v>
      </c>
      <c r="AZ1436" s="41">
        <f t="shared" si="844"/>
        <v>3.3410138248847927E-2</v>
      </c>
      <c r="BA1436" s="41">
        <f t="shared" si="845"/>
        <v>1.0080645161290322E-2</v>
      </c>
      <c r="BB1436" s="41">
        <f t="shared" si="846"/>
        <v>3.1201996927803378E-2</v>
      </c>
      <c r="BC1436" s="41">
        <f t="shared" si="847"/>
        <v>0</v>
      </c>
      <c r="BD1436" s="41">
        <f t="shared" si="848"/>
        <v>0.90658602150537637</v>
      </c>
      <c r="BE1436" s="41">
        <f t="shared" si="849"/>
        <v>8.1413210445468509E-2</v>
      </c>
      <c r="BF1436" s="41">
        <f t="shared" si="850"/>
        <v>1.2000768049155145E-2</v>
      </c>
      <c r="BG1436" s="41">
        <f t="shared" si="851"/>
        <v>0.58659754224270355</v>
      </c>
      <c r="BH1436" s="41">
        <f t="shared" si="852"/>
        <v>0.27323348694316435</v>
      </c>
      <c r="BI1436" s="41">
        <f t="shared" si="853"/>
        <v>0.1401689708141321</v>
      </c>
      <c r="BJ1436" s="41">
        <f t="shared" si="854"/>
        <v>0</v>
      </c>
      <c r="BK1436" s="41">
        <f t="shared" si="855"/>
        <v>5.1459293394777263E-2</v>
      </c>
      <c r="BL1436" s="41">
        <f t="shared" si="856"/>
        <v>2.9185867895545316E-2</v>
      </c>
      <c r="BM1436" s="41">
        <f t="shared" si="857"/>
        <v>0.12960829493087558</v>
      </c>
      <c r="BN1436" s="41">
        <f t="shared" si="858"/>
        <v>0.78974654377880182</v>
      </c>
      <c r="BO1436" s="41">
        <f t="shared" si="859"/>
        <v>2.5153609831029187E-2</v>
      </c>
      <c r="BP1436" s="41">
        <f t="shared" si="860"/>
        <v>0.89765745007680486</v>
      </c>
      <c r="BQ1436" s="41">
        <f t="shared" si="861"/>
        <v>4.4354838709677422E-2</v>
      </c>
      <c r="BR1436" s="41">
        <f t="shared" si="862"/>
        <v>3.4562211981566822E-3</v>
      </c>
      <c r="BS1436" s="41">
        <f t="shared" si="863"/>
        <v>0.18221966205837173</v>
      </c>
      <c r="BT1436" s="41">
        <f t="shared" si="864"/>
        <v>0.81624423963133641</v>
      </c>
      <c r="BU1436" s="41">
        <f t="shared" si="865"/>
        <v>2.9377880184331798E-2</v>
      </c>
      <c r="BV1436" s="41">
        <f t="shared" si="866"/>
        <v>1.5360983102918587E-3</v>
      </c>
      <c r="BW1436" s="41">
        <f t="shared" si="867"/>
        <v>1</v>
      </c>
      <c r="BX1436" s="41" t="str">
        <f t="shared" si="872"/>
        <v>2017Registered nursesSaskatchewan</v>
      </c>
      <c r="BY1436" s="51">
        <f>VLOOKUP(BX1436,'%workplace'!$A$1:$F$381,6,FALSE)</f>
        <v>10416</v>
      </c>
      <c r="BZ1436" s="32">
        <f t="shared" si="873"/>
        <v>1</v>
      </c>
    </row>
    <row r="1437" spans="1:78" s="8" customFormat="1" hidden="1" x14ac:dyDescent="0.2">
      <c r="A1437" s="8" t="str">
        <f t="shared" si="871"/>
        <v>2017Registered nursesSaskatchewanCommunity health</v>
      </c>
      <c r="B1437" s="8" t="s">
        <v>7</v>
      </c>
      <c r="C1437" s="8" t="s">
        <v>21</v>
      </c>
      <c r="D1437" s="8" t="s">
        <v>11</v>
      </c>
      <c r="E1437" s="8">
        <v>2017</v>
      </c>
      <c r="F1437" s="8">
        <v>1696</v>
      </c>
      <c r="G1437" s="8">
        <v>61</v>
      </c>
      <c r="H1437" s="8">
        <v>0</v>
      </c>
      <c r="I1437" s="8">
        <v>90</v>
      </c>
      <c r="J1437" s="8">
        <v>167</v>
      </c>
      <c r="K1437" s="8">
        <v>219</v>
      </c>
      <c r="L1437" s="8">
        <v>190</v>
      </c>
      <c r="M1437" s="8">
        <v>236</v>
      </c>
      <c r="N1437" s="8">
        <v>259</v>
      </c>
      <c r="O1437" s="8">
        <v>247</v>
      </c>
      <c r="P1437" s="8">
        <v>232</v>
      </c>
      <c r="Q1437" s="8">
        <v>84</v>
      </c>
      <c r="R1437" s="8">
        <v>22</v>
      </c>
      <c r="S1437" s="8">
        <v>11</v>
      </c>
      <c r="T1437" s="8">
        <v>0</v>
      </c>
      <c r="U1437" s="8">
        <v>1667</v>
      </c>
      <c r="V1437" s="8">
        <v>60</v>
      </c>
      <c r="W1437" s="8">
        <v>30</v>
      </c>
      <c r="X1437" s="8">
        <v>925</v>
      </c>
      <c r="Y1437" s="8">
        <v>598</v>
      </c>
      <c r="Z1437" s="8">
        <v>234</v>
      </c>
      <c r="AA1437" s="8">
        <v>0</v>
      </c>
      <c r="AB1437" s="8">
        <v>122</v>
      </c>
      <c r="AC1437" s="8">
        <v>0</v>
      </c>
      <c r="AD1437" s="8">
        <v>224</v>
      </c>
      <c r="AE1437" s="8">
        <v>1411</v>
      </c>
      <c r="AF1437" s="8">
        <v>32</v>
      </c>
      <c r="AG1437" s="8">
        <v>1664</v>
      </c>
      <c r="AH1437" s="8">
        <v>57</v>
      </c>
      <c r="AI1437" s="8">
        <v>4</v>
      </c>
      <c r="AJ1437" s="8">
        <v>597</v>
      </c>
      <c r="AK1437" s="8">
        <v>1160</v>
      </c>
      <c r="AL1437" s="8">
        <v>0</v>
      </c>
      <c r="AM1437" s="8">
        <v>0</v>
      </c>
      <c r="AN1437" s="8">
        <v>1757</v>
      </c>
      <c r="AO1437" s="41">
        <f t="shared" si="868"/>
        <v>0.96528173022196928</v>
      </c>
      <c r="AP1437" s="41">
        <f t="shared" si="869"/>
        <v>3.4718269778030733E-2</v>
      </c>
      <c r="AQ1437" s="41">
        <f t="shared" si="870"/>
        <v>0</v>
      </c>
      <c r="AR1437" s="41">
        <f t="shared" si="836"/>
        <v>5.1223676721684687E-2</v>
      </c>
      <c r="AS1437" s="41">
        <f t="shared" si="837"/>
        <v>9.504837791690382E-2</v>
      </c>
      <c r="AT1437" s="41">
        <f t="shared" si="838"/>
        <v>0.12464428002276608</v>
      </c>
      <c r="AU1437" s="41">
        <f t="shared" si="839"/>
        <v>0.10813887307911212</v>
      </c>
      <c r="AV1437" s="41">
        <f t="shared" si="840"/>
        <v>0.13431986340352875</v>
      </c>
      <c r="AW1437" s="41">
        <f t="shared" si="841"/>
        <v>0.14741035856573706</v>
      </c>
      <c r="AX1437" s="41">
        <f t="shared" si="842"/>
        <v>0.14058053500284576</v>
      </c>
      <c r="AY1437" s="41">
        <f t="shared" si="843"/>
        <v>0.13204325554923166</v>
      </c>
      <c r="AZ1437" s="41">
        <f t="shared" si="844"/>
        <v>4.7808764940239043E-2</v>
      </c>
      <c r="BA1437" s="41">
        <f t="shared" si="845"/>
        <v>1.2521343198634035E-2</v>
      </c>
      <c r="BB1437" s="41">
        <f t="shared" si="846"/>
        <v>6.2606715993170177E-3</v>
      </c>
      <c r="BC1437" s="41">
        <f t="shared" si="847"/>
        <v>0</v>
      </c>
      <c r="BD1437" s="41">
        <f t="shared" si="848"/>
        <v>0.94877632327831529</v>
      </c>
      <c r="BE1437" s="41">
        <f t="shared" si="849"/>
        <v>3.414911781445646E-2</v>
      </c>
      <c r="BF1437" s="41">
        <f t="shared" si="850"/>
        <v>1.707455890722823E-2</v>
      </c>
      <c r="BG1437" s="41">
        <f t="shared" si="851"/>
        <v>0.52646556630620378</v>
      </c>
      <c r="BH1437" s="41">
        <f t="shared" si="852"/>
        <v>0.34035287421741606</v>
      </c>
      <c r="BI1437" s="41">
        <f t="shared" si="853"/>
        <v>0.13318155947638019</v>
      </c>
      <c r="BJ1437" s="41">
        <f t="shared" si="854"/>
        <v>0</v>
      </c>
      <c r="BK1437" s="41">
        <f t="shared" si="855"/>
        <v>6.9436539556061466E-2</v>
      </c>
      <c r="BL1437" s="41">
        <f t="shared" si="856"/>
        <v>0</v>
      </c>
      <c r="BM1437" s="41">
        <f t="shared" si="857"/>
        <v>0.12749003984063745</v>
      </c>
      <c r="BN1437" s="41">
        <f t="shared" si="858"/>
        <v>0.80307342060330111</v>
      </c>
      <c r="BO1437" s="41">
        <f t="shared" si="859"/>
        <v>1.8212862834376779E-2</v>
      </c>
      <c r="BP1437" s="41">
        <f t="shared" si="860"/>
        <v>0.94706886738759244</v>
      </c>
      <c r="BQ1437" s="41">
        <f t="shared" si="861"/>
        <v>3.2441661923733635E-2</v>
      </c>
      <c r="BR1437" s="41">
        <f t="shared" si="862"/>
        <v>2.2766078542970974E-3</v>
      </c>
      <c r="BS1437" s="41">
        <f t="shared" si="863"/>
        <v>0.33978372225384179</v>
      </c>
      <c r="BT1437" s="41">
        <f t="shared" si="864"/>
        <v>0.66021627774615821</v>
      </c>
      <c r="BU1437" s="41">
        <f t="shared" si="865"/>
        <v>0</v>
      </c>
      <c r="BV1437" s="41">
        <f t="shared" si="866"/>
        <v>0</v>
      </c>
      <c r="BW1437" s="41">
        <f t="shared" si="867"/>
        <v>1</v>
      </c>
      <c r="BX1437" s="41" t="str">
        <f t="shared" si="872"/>
        <v>2017Registered nursesSaskatchewan</v>
      </c>
      <c r="BY1437" s="51">
        <f>VLOOKUP(BX1437,'%workplace'!$A$1:$F$381,6,FALSE)</f>
        <v>10416</v>
      </c>
      <c r="BZ1437" s="32">
        <f t="shared" si="873"/>
        <v>0.16868279569892472</v>
      </c>
    </row>
    <row r="1438" spans="1:78" s="8" customFormat="1" hidden="1" x14ac:dyDescent="0.2">
      <c r="A1438" s="8" t="str">
        <f t="shared" si="871"/>
        <v>2017Registered nursesSaskatchewanNursing home/long-term care</v>
      </c>
      <c r="B1438" s="8" t="s">
        <v>7</v>
      </c>
      <c r="C1438" s="8" t="s">
        <v>21</v>
      </c>
      <c r="D1438" s="8" t="s">
        <v>12</v>
      </c>
      <c r="E1438" s="8">
        <v>2017</v>
      </c>
      <c r="F1438" s="8">
        <v>916</v>
      </c>
      <c r="G1438" s="8">
        <v>64</v>
      </c>
      <c r="H1438" s="8">
        <v>0</v>
      </c>
      <c r="I1438" s="8">
        <v>73</v>
      </c>
      <c r="J1438" s="8">
        <v>109</v>
      </c>
      <c r="K1438" s="8">
        <v>82</v>
      </c>
      <c r="L1438" s="8">
        <v>84</v>
      </c>
      <c r="M1438" s="8">
        <v>125</v>
      </c>
      <c r="N1438" s="8">
        <v>129</v>
      </c>
      <c r="O1438" s="8">
        <v>140</v>
      </c>
      <c r="P1438" s="8">
        <v>138</v>
      </c>
      <c r="Q1438" s="8">
        <v>60</v>
      </c>
      <c r="R1438" s="8">
        <v>18</v>
      </c>
      <c r="S1438" s="8">
        <v>22</v>
      </c>
      <c r="T1438" s="8">
        <v>0</v>
      </c>
      <c r="U1438" s="8">
        <v>803</v>
      </c>
      <c r="V1438" s="8">
        <v>161</v>
      </c>
      <c r="W1438" s="8">
        <v>16</v>
      </c>
      <c r="X1438" s="8">
        <v>523</v>
      </c>
      <c r="Y1438" s="8">
        <v>315</v>
      </c>
      <c r="Z1438" s="8">
        <v>142</v>
      </c>
      <c r="AA1438" s="8">
        <v>0</v>
      </c>
      <c r="AB1438" s="8">
        <v>110</v>
      </c>
      <c r="AC1438" s="8">
        <v>0</v>
      </c>
      <c r="AD1438" s="8">
        <v>88</v>
      </c>
      <c r="AE1438" s="8">
        <v>782</v>
      </c>
      <c r="AF1438" s="8">
        <v>22</v>
      </c>
      <c r="AG1438" s="8">
        <v>954</v>
      </c>
      <c r="AH1438" s="8">
        <v>4</v>
      </c>
      <c r="AI1438" s="8">
        <v>0</v>
      </c>
      <c r="AJ1438" s="8">
        <v>455</v>
      </c>
      <c r="AK1438" s="8">
        <v>525</v>
      </c>
      <c r="AL1438" s="8">
        <v>0</v>
      </c>
      <c r="AM1438" s="8">
        <v>0</v>
      </c>
      <c r="AN1438" s="8">
        <v>980</v>
      </c>
      <c r="AO1438" s="41">
        <f t="shared" si="868"/>
        <v>0.9346938775510204</v>
      </c>
      <c r="AP1438" s="41">
        <f t="shared" si="869"/>
        <v>6.5306122448979598E-2</v>
      </c>
      <c r="AQ1438" s="41">
        <f t="shared" si="870"/>
        <v>0</v>
      </c>
      <c r="AR1438" s="41">
        <f t="shared" si="836"/>
        <v>7.4489795918367352E-2</v>
      </c>
      <c r="AS1438" s="41">
        <f t="shared" si="837"/>
        <v>0.11122448979591837</v>
      </c>
      <c r="AT1438" s="41">
        <f t="shared" si="838"/>
        <v>8.3673469387755106E-2</v>
      </c>
      <c r="AU1438" s="41">
        <f t="shared" si="839"/>
        <v>8.5714285714285715E-2</v>
      </c>
      <c r="AV1438" s="41">
        <f t="shared" si="840"/>
        <v>0.12755102040816327</v>
      </c>
      <c r="AW1438" s="41">
        <f t="shared" si="841"/>
        <v>0.13163265306122449</v>
      </c>
      <c r="AX1438" s="41">
        <f t="shared" si="842"/>
        <v>0.14285714285714285</v>
      </c>
      <c r="AY1438" s="41">
        <f t="shared" si="843"/>
        <v>0.14081632653061224</v>
      </c>
      <c r="AZ1438" s="41">
        <f t="shared" si="844"/>
        <v>6.1224489795918366E-2</v>
      </c>
      <c r="BA1438" s="41">
        <f t="shared" si="845"/>
        <v>1.8367346938775512E-2</v>
      </c>
      <c r="BB1438" s="41">
        <f t="shared" si="846"/>
        <v>2.2448979591836733E-2</v>
      </c>
      <c r="BC1438" s="41">
        <f t="shared" si="847"/>
        <v>0</v>
      </c>
      <c r="BD1438" s="41">
        <f t="shared" si="848"/>
        <v>0.81938775510204087</v>
      </c>
      <c r="BE1438" s="41">
        <f t="shared" si="849"/>
        <v>0.16428571428571428</v>
      </c>
      <c r="BF1438" s="41">
        <f t="shared" si="850"/>
        <v>1.6326530612244899E-2</v>
      </c>
      <c r="BG1438" s="41">
        <f t="shared" si="851"/>
        <v>0.53367346938775506</v>
      </c>
      <c r="BH1438" s="41">
        <f t="shared" si="852"/>
        <v>0.32142857142857145</v>
      </c>
      <c r="BI1438" s="41">
        <f t="shared" si="853"/>
        <v>0.14489795918367346</v>
      </c>
      <c r="BJ1438" s="41">
        <f t="shared" si="854"/>
        <v>0</v>
      </c>
      <c r="BK1438" s="41">
        <f t="shared" si="855"/>
        <v>0.11224489795918367</v>
      </c>
      <c r="BL1438" s="41">
        <f t="shared" si="856"/>
        <v>0</v>
      </c>
      <c r="BM1438" s="41">
        <f t="shared" si="857"/>
        <v>8.9795918367346933E-2</v>
      </c>
      <c r="BN1438" s="41">
        <f t="shared" si="858"/>
        <v>0.79795918367346941</v>
      </c>
      <c r="BO1438" s="41">
        <f t="shared" si="859"/>
        <v>2.2448979591836733E-2</v>
      </c>
      <c r="BP1438" s="41">
        <f t="shared" si="860"/>
        <v>0.97346938775510206</v>
      </c>
      <c r="BQ1438" s="41">
        <f t="shared" si="861"/>
        <v>4.0816326530612249E-3</v>
      </c>
      <c r="BR1438" s="41">
        <f t="shared" si="862"/>
        <v>0</v>
      </c>
      <c r="BS1438" s="41">
        <f t="shared" si="863"/>
        <v>0.4642857142857143</v>
      </c>
      <c r="BT1438" s="41">
        <f t="shared" si="864"/>
        <v>0.5357142857142857</v>
      </c>
      <c r="BU1438" s="41">
        <f t="shared" si="865"/>
        <v>0</v>
      </c>
      <c r="BV1438" s="41">
        <f t="shared" si="866"/>
        <v>0</v>
      </c>
      <c r="BW1438" s="41">
        <f t="shared" si="867"/>
        <v>1</v>
      </c>
      <c r="BX1438" s="41" t="str">
        <f t="shared" si="872"/>
        <v>2017Registered nursesSaskatchewan</v>
      </c>
      <c r="BY1438" s="51">
        <f>VLOOKUP(BX1438,'%workplace'!$A$1:$F$381,6,FALSE)</f>
        <v>10416</v>
      </c>
      <c r="BZ1438" s="32">
        <f t="shared" si="873"/>
        <v>9.4086021505376344E-2</v>
      </c>
    </row>
    <row r="1439" spans="1:78" s="8" customFormat="1" hidden="1" x14ac:dyDescent="0.2">
      <c r="A1439" s="8" t="str">
        <f t="shared" si="871"/>
        <v>2017Registered nursesSaskatchewanHospital</v>
      </c>
      <c r="B1439" s="8" t="s">
        <v>7</v>
      </c>
      <c r="C1439" s="8" t="s">
        <v>21</v>
      </c>
      <c r="D1439" s="8" t="s">
        <v>10</v>
      </c>
      <c r="E1439" s="8">
        <v>2017</v>
      </c>
      <c r="F1439" s="8">
        <v>5749</v>
      </c>
      <c r="G1439" s="8">
        <v>465</v>
      </c>
      <c r="H1439" s="8">
        <v>0</v>
      </c>
      <c r="I1439" s="8">
        <v>1201</v>
      </c>
      <c r="J1439" s="8">
        <v>1245</v>
      </c>
      <c r="K1439" s="8">
        <v>878</v>
      </c>
      <c r="L1439" s="8">
        <v>542</v>
      </c>
      <c r="M1439" s="8">
        <v>527</v>
      </c>
      <c r="N1439" s="8">
        <v>512</v>
      </c>
      <c r="O1439" s="8">
        <v>524</v>
      </c>
      <c r="P1439" s="8">
        <v>373</v>
      </c>
      <c r="Q1439" s="8">
        <v>133</v>
      </c>
      <c r="R1439" s="8">
        <v>35</v>
      </c>
      <c r="S1439" s="8">
        <v>244</v>
      </c>
      <c r="T1439" s="8">
        <v>0</v>
      </c>
      <c r="U1439" s="8">
        <v>5613</v>
      </c>
      <c r="V1439" s="8">
        <v>538</v>
      </c>
      <c r="W1439" s="8">
        <v>63</v>
      </c>
      <c r="X1439" s="8">
        <v>3729</v>
      </c>
      <c r="Y1439" s="8">
        <v>1619</v>
      </c>
      <c r="Z1439" s="8">
        <v>866</v>
      </c>
      <c r="AA1439" s="8">
        <v>0</v>
      </c>
      <c r="AB1439" s="8">
        <v>196</v>
      </c>
      <c r="AC1439" s="8">
        <v>0</v>
      </c>
      <c r="AD1439" s="8">
        <v>414</v>
      </c>
      <c r="AE1439" s="8">
        <v>5604</v>
      </c>
      <c r="AF1439" s="8">
        <v>65</v>
      </c>
      <c r="AG1439" s="8">
        <v>6046</v>
      </c>
      <c r="AH1439" s="8">
        <v>91</v>
      </c>
      <c r="AI1439" s="8">
        <v>11</v>
      </c>
      <c r="AJ1439" s="8">
        <v>710</v>
      </c>
      <c r="AK1439" s="8">
        <v>5504</v>
      </c>
      <c r="AL1439" s="8">
        <v>1</v>
      </c>
      <c r="AM1439" s="8">
        <v>0</v>
      </c>
      <c r="AN1439" s="8">
        <v>6214</v>
      </c>
      <c r="AO1439" s="41">
        <f t="shared" si="868"/>
        <v>0.92516897328612813</v>
      </c>
      <c r="AP1439" s="41">
        <f t="shared" si="869"/>
        <v>7.4831026713871901E-2</v>
      </c>
      <c r="AQ1439" s="41">
        <f t="shared" si="870"/>
        <v>0</v>
      </c>
      <c r="AR1439" s="41">
        <f t="shared" si="836"/>
        <v>0.19327325394271</v>
      </c>
      <c r="AS1439" s="41">
        <f t="shared" si="837"/>
        <v>0.20035403926617315</v>
      </c>
      <c r="AT1439" s="41">
        <f t="shared" si="838"/>
        <v>0.14129385259092372</v>
      </c>
      <c r="AU1439" s="41">
        <f t="shared" si="839"/>
        <v>8.7222401029932409E-2</v>
      </c>
      <c r="AV1439" s="41">
        <f t="shared" si="840"/>
        <v>8.4808496942388151E-2</v>
      </c>
      <c r="AW1439" s="41">
        <f t="shared" si="841"/>
        <v>8.2394592854843907E-2</v>
      </c>
      <c r="AX1439" s="41">
        <f t="shared" si="842"/>
        <v>8.432571612487931E-2</v>
      </c>
      <c r="AY1439" s="41">
        <f t="shared" si="843"/>
        <v>6.0025748310267142E-2</v>
      </c>
      <c r="AZ1439" s="41">
        <f t="shared" si="844"/>
        <v>2.1403282909559059E-2</v>
      </c>
      <c r="BA1439" s="41">
        <f t="shared" si="845"/>
        <v>5.6324428709365951E-3</v>
      </c>
      <c r="BB1439" s="41">
        <f t="shared" si="846"/>
        <v>3.926617315738655E-2</v>
      </c>
      <c r="BC1439" s="41">
        <f t="shared" si="847"/>
        <v>0</v>
      </c>
      <c r="BD1439" s="41">
        <f t="shared" si="848"/>
        <v>0.90328290955906021</v>
      </c>
      <c r="BE1439" s="41">
        <f t="shared" si="849"/>
        <v>8.6578693273253945E-2</v>
      </c>
      <c r="BF1439" s="41">
        <f t="shared" si="850"/>
        <v>1.0138397167685871E-2</v>
      </c>
      <c r="BG1439" s="41">
        <f t="shared" si="851"/>
        <v>0.60009655616350177</v>
      </c>
      <c r="BH1439" s="41">
        <f t="shared" si="852"/>
        <v>0.26054071451560989</v>
      </c>
      <c r="BI1439" s="41">
        <f t="shared" si="853"/>
        <v>0.13936272932088831</v>
      </c>
      <c r="BJ1439" s="41">
        <f t="shared" si="854"/>
        <v>0</v>
      </c>
      <c r="BK1439" s="41">
        <f t="shared" si="855"/>
        <v>3.1541680077244928E-2</v>
      </c>
      <c r="BL1439" s="41">
        <f t="shared" si="856"/>
        <v>0</v>
      </c>
      <c r="BM1439" s="41">
        <f t="shared" si="857"/>
        <v>6.6623752816221432E-2</v>
      </c>
      <c r="BN1439" s="41">
        <f t="shared" si="858"/>
        <v>0.90183456710653365</v>
      </c>
      <c r="BO1439" s="41">
        <f t="shared" si="859"/>
        <v>1.0460251046025104E-2</v>
      </c>
      <c r="BP1439" s="41">
        <f t="shared" si="860"/>
        <v>0.97296427421950438</v>
      </c>
      <c r="BQ1439" s="41">
        <f t="shared" si="861"/>
        <v>1.4644351464435146E-2</v>
      </c>
      <c r="BR1439" s="41">
        <f t="shared" si="862"/>
        <v>1.7701963308657869E-3</v>
      </c>
      <c r="BS1439" s="41">
        <f t="shared" si="863"/>
        <v>0.11425812681042806</v>
      </c>
      <c r="BT1439" s="41">
        <f t="shared" si="864"/>
        <v>0.88574187318957198</v>
      </c>
      <c r="BU1439" s="41">
        <f t="shared" si="865"/>
        <v>1.6092693916961701E-4</v>
      </c>
      <c r="BV1439" s="41">
        <f t="shared" si="866"/>
        <v>0</v>
      </c>
      <c r="BW1439" s="41">
        <f t="shared" si="867"/>
        <v>1</v>
      </c>
      <c r="BX1439" s="41" t="str">
        <f t="shared" si="872"/>
        <v>2017Registered nursesSaskatchewan</v>
      </c>
      <c r="BY1439" s="51">
        <f>VLOOKUP(BX1439,'%workplace'!$A$1:$F$381,6,FALSE)</f>
        <v>10416</v>
      </c>
      <c r="BZ1439" s="32">
        <f t="shared" si="873"/>
        <v>0.59658218125960061</v>
      </c>
    </row>
    <row r="1440" spans="1:78" s="8" customFormat="1" hidden="1" x14ac:dyDescent="0.2">
      <c r="A1440" s="8" t="str">
        <f t="shared" si="871"/>
        <v>2017Registered nursesSaskatchewanOther places of work</v>
      </c>
      <c r="B1440" s="8" t="s">
        <v>7</v>
      </c>
      <c r="C1440" s="8" t="s">
        <v>21</v>
      </c>
      <c r="D1440" s="8" t="s">
        <v>13</v>
      </c>
      <c r="E1440" s="8">
        <v>2017</v>
      </c>
      <c r="F1440" s="8">
        <v>1069</v>
      </c>
      <c r="G1440" s="8">
        <v>90</v>
      </c>
      <c r="H1440" s="8">
        <v>0</v>
      </c>
      <c r="I1440" s="8">
        <v>48</v>
      </c>
      <c r="J1440" s="8">
        <v>87</v>
      </c>
      <c r="K1440" s="8">
        <v>128</v>
      </c>
      <c r="L1440" s="8">
        <v>109</v>
      </c>
      <c r="M1440" s="8">
        <v>158</v>
      </c>
      <c r="N1440" s="8">
        <v>165</v>
      </c>
      <c r="O1440" s="8">
        <v>196</v>
      </c>
      <c r="P1440" s="8">
        <v>169</v>
      </c>
      <c r="Q1440" s="8">
        <v>62</v>
      </c>
      <c r="R1440" s="8">
        <v>26</v>
      </c>
      <c r="S1440" s="8">
        <v>11</v>
      </c>
      <c r="T1440" s="8">
        <v>0</v>
      </c>
      <c r="U1440" s="8">
        <v>1098</v>
      </c>
      <c r="V1440" s="8">
        <v>48</v>
      </c>
      <c r="W1440" s="8">
        <v>13</v>
      </c>
      <c r="X1440" s="8">
        <v>797</v>
      </c>
      <c r="Y1440" s="8">
        <v>237</v>
      </c>
      <c r="Z1440" s="8">
        <v>125</v>
      </c>
      <c r="AA1440" s="8">
        <v>0</v>
      </c>
      <c r="AB1440" s="8">
        <v>108</v>
      </c>
      <c r="AC1440" s="8">
        <v>0</v>
      </c>
      <c r="AD1440" s="8">
        <v>623</v>
      </c>
      <c r="AE1440" s="8">
        <v>428</v>
      </c>
      <c r="AF1440" s="8">
        <v>143</v>
      </c>
      <c r="AG1440" s="8">
        <v>686</v>
      </c>
      <c r="AH1440" s="8">
        <v>309</v>
      </c>
      <c r="AI1440" s="8">
        <v>21</v>
      </c>
      <c r="AJ1440" s="8">
        <v>94</v>
      </c>
      <c r="AK1440" s="8">
        <v>1065</v>
      </c>
      <c r="AL1440" s="8">
        <v>0</v>
      </c>
      <c r="AM1440" s="8">
        <v>0</v>
      </c>
      <c r="AN1440" s="8">
        <v>1159</v>
      </c>
      <c r="AO1440" s="41">
        <f t="shared" si="868"/>
        <v>0.92234685073339084</v>
      </c>
      <c r="AP1440" s="41">
        <f t="shared" si="869"/>
        <v>7.7653149266609142E-2</v>
      </c>
      <c r="AQ1440" s="41">
        <f t="shared" si="870"/>
        <v>0</v>
      </c>
      <c r="AR1440" s="41">
        <f t="shared" si="836"/>
        <v>4.1415012942191541E-2</v>
      </c>
      <c r="AS1440" s="41">
        <f t="shared" si="837"/>
        <v>7.5064710957722172E-2</v>
      </c>
      <c r="AT1440" s="41">
        <f t="shared" si="838"/>
        <v>0.11044003451251079</v>
      </c>
      <c r="AU1440" s="41">
        <f t="shared" si="839"/>
        <v>9.4046591889559966E-2</v>
      </c>
      <c r="AV1440" s="41">
        <f t="shared" si="840"/>
        <v>0.1363244176013805</v>
      </c>
      <c r="AW1440" s="41">
        <f t="shared" si="841"/>
        <v>0.14236410698878343</v>
      </c>
      <c r="AX1440" s="41">
        <f t="shared" si="842"/>
        <v>0.16911130284728215</v>
      </c>
      <c r="AY1440" s="41">
        <f t="shared" si="843"/>
        <v>0.14581535806729939</v>
      </c>
      <c r="AZ1440" s="41">
        <f t="shared" si="844"/>
        <v>5.3494391716997408E-2</v>
      </c>
      <c r="BA1440" s="41">
        <f t="shared" si="845"/>
        <v>2.2433132010353754E-2</v>
      </c>
      <c r="BB1440" s="41">
        <f t="shared" si="846"/>
        <v>9.4909404659188953E-3</v>
      </c>
      <c r="BC1440" s="41">
        <f t="shared" si="847"/>
        <v>0</v>
      </c>
      <c r="BD1440" s="41">
        <f t="shared" si="848"/>
        <v>0.94736842105263153</v>
      </c>
      <c r="BE1440" s="41">
        <f t="shared" si="849"/>
        <v>4.1415012942191541E-2</v>
      </c>
      <c r="BF1440" s="41">
        <f t="shared" si="850"/>
        <v>1.1216566005176877E-2</v>
      </c>
      <c r="BG1440" s="41">
        <f t="shared" si="851"/>
        <v>0.68766177739430545</v>
      </c>
      <c r="BH1440" s="41">
        <f t="shared" si="852"/>
        <v>0.20448662640207074</v>
      </c>
      <c r="BI1440" s="41">
        <f t="shared" si="853"/>
        <v>0.10785159620362382</v>
      </c>
      <c r="BJ1440" s="41">
        <f t="shared" si="854"/>
        <v>0</v>
      </c>
      <c r="BK1440" s="41">
        <f t="shared" si="855"/>
        <v>9.3183779119930976E-2</v>
      </c>
      <c r="BL1440" s="41">
        <f t="shared" si="856"/>
        <v>0</v>
      </c>
      <c r="BM1440" s="41">
        <f t="shared" si="857"/>
        <v>0.53753235547886113</v>
      </c>
      <c r="BN1440" s="41">
        <f t="shared" si="858"/>
        <v>0.36928386540120794</v>
      </c>
      <c r="BO1440" s="41">
        <f t="shared" si="859"/>
        <v>0.12338222605694564</v>
      </c>
      <c r="BP1440" s="41">
        <f t="shared" si="860"/>
        <v>0.59188955996548753</v>
      </c>
      <c r="BQ1440" s="41">
        <f t="shared" si="861"/>
        <v>0.26660914581535805</v>
      </c>
      <c r="BR1440" s="41">
        <f t="shared" si="862"/>
        <v>1.8119068162208801E-2</v>
      </c>
      <c r="BS1440" s="41">
        <f t="shared" si="863"/>
        <v>8.1104400345125102E-2</v>
      </c>
      <c r="BT1440" s="41">
        <f t="shared" si="864"/>
        <v>0.91889559965487488</v>
      </c>
      <c r="BU1440" s="41">
        <f t="shared" si="865"/>
        <v>0</v>
      </c>
      <c r="BV1440" s="41">
        <f t="shared" si="866"/>
        <v>0</v>
      </c>
      <c r="BW1440" s="41">
        <f t="shared" si="867"/>
        <v>1</v>
      </c>
      <c r="BX1440" s="41" t="str">
        <f t="shared" si="872"/>
        <v>2017Registered nursesSaskatchewan</v>
      </c>
      <c r="BY1440" s="51">
        <f>VLOOKUP(BX1440,'%workplace'!$A$1:$F$381,6,FALSE)</f>
        <v>10416</v>
      </c>
      <c r="BZ1440" s="32">
        <f t="shared" si="873"/>
        <v>0.11127112135176652</v>
      </c>
    </row>
    <row r="1441" spans="1:78" s="8" customFormat="1" hidden="1" x14ac:dyDescent="0.2">
      <c r="A1441" s="8" t="str">
        <f t="shared" si="871"/>
        <v>2017Registered nursesSaskatchewanUnknown places of work</v>
      </c>
      <c r="B1441" s="8" t="s">
        <v>7</v>
      </c>
      <c r="C1441" s="8" t="s">
        <v>21</v>
      </c>
      <c r="D1441" s="8" t="s">
        <v>49</v>
      </c>
      <c r="E1441" s="8">
        <v>2017</v>
      </c>
      <c r="F1441" s="8">
        <v>288</v>
      </c>
      <c r="G1441" s="8">
        <v>18</v>
      </c>
      <c r="H1441" s="8">
        <v>0</v>
      </c>
      <c r="I1441" s="8">
        <v>72</v>
      </c>
      <c r="J1441" s="8">
        <v>54</v>
      </c>
      <c r="K1441" s="8">
        <v>22</v>
      </c>
      <c r="L1441" s="8">
        <v>22</v>
      </c>
      <c r="M1441" s="8">
        <v>22</v>
      </c>
      <c r="N1441" s="8">
        <v>17</v>
      </c>
      <c r="O1441" s="8">
        <v>21</v>
      </c>
      <c r="P1441" s="8">
        <v>26</v>
      </c>
      <c r="Q1441" s="8">
        <v>9</v>
      </c>
      <c r="R1441" s="8">
        <v>4</v>
      </c>
      <c r="S1441" s="8">
        <v>37</v>
      </c>
      <c r="T1441" s="8">
        <v>0</v>
      </c>
      <c r="U1441" s="8">
        <v>262</v>
      </c>
      <c r="V1441" s="8">
        <v>41</v>
      </c>
      <c r="W1441" s="8">
        <v>3</v>
      </c>
      <c r="X1441" s="8">
        <v>136</v>
      </c>
      <c r="Y1441" s="8">
        <v>77</v>
      </c>
      <c r="Z1441" s="8">
        <v>93</v>
      </c>
      <c r="AA1441" s="8">
        <v>0</v>
      </c>
      <c r="AB1441" s="8">
        <v>0</v>
      </c>
      <c r="AC1441" s="8">
        <v>304</v>
      </c>
      <c r="AD1441" s="8">
        <v>1</v>
      </c>
      <c r="AE1441" s="8">
        <v>1</v>
      </c>
      <c r="AF1441" s="8">
        <v>0</v>
      </c>
      <c r="AG1441" s="8">
        <v>0</v>
      </c>
      <c r="AH1441" s="8">
        <v>1</v>
      </c>
      <c r="AI1441" s="8">
        <v>0</v>
      </c>
      <c r="AJ1441" s="8">
        <v>42</v>
      </c>
      <c r="AK1441" s="8">
        <v>248</v>
      </c>
      <c r="AL1441" s="8">
        <v>305</v>
      </c>
      <c r="AM1441" s="8">
        <v>16</v>
      </c>
      <c r="AN1441" s="8">
        <v>306</v>
      </c>
      <c r="AO1441" s="41">
        <f t="shared" si="868"/>
        <v>0.94117647058823528</v>
      </c>
      <c r="AP1441" s="41">
        <f t="shared" si="869"/>
        <v>5.8823529411764705E-2</v>
      </c>
      <c r="AQ1441" s="41">
        <f t="shared" si="870"/>
        <v>0</v>
      </c>
      <c r="AR1441" s="41">
        <f t="shared" si="836"/>
        <v>0.23529411764705882</v>
      </c>
      <c r="AS1441" s="41">
        <f t="shared" si="837"/>
        <v>0.17647058823529413</v>
      </c>
      <c r="AT1441" s="41">
        <f t="shared" si="838"/>
        <v>7.1895424836601302E-2</v>
      </c>
      <c r="AU1441" s="41">
        <f t="shared" si="839"/>
        <v>7.1895424836601302E-2</v>
      </c>
      <c r="AV1441" s="41">
        <f t="shared" si="840"/>
        <v>7.1895424836601302E-2</v>
      </c>
      <c r="AW1441" s="41">
        <f t="shared" si="841"/>
        <v>5.5555555555555552E-2</v>
      </c>
      <c r="AX1441" s="41">
        <f t="shared" si="842"/>
        <v>6.8627450980392163E-2</v>
      </c>
      <c r="AY1441" s="41">
        <f t="shared" si="843"/>
        <v>8.4967320261437912E-2</v>
      </c>
      <c r="AZ1441" s="41">
        <f t="shared" si="844"/>
        <v>2.9411764705882353E-2</v>
      </c>
      <c r="BA1441" s="41">
        <f t="shared" si="845"/>
        <v>1.3071895424836602E-2</v>
      </c>
      <c r="BB1441" s="41">
        <f t="shared" si="846"/>
        <v>0.12091503267973856</v>
      </c>
      <c r="BC1441" s="41">
        <f t="shared" si="847"/>
        <v>0</v>
      </c>
      <c r="BD1441" s="41">
        <f t="shared" si="848"/>
        <v>0.85620915032679734</v>
      </c>
      <c r="BE1441" s="41">
        <f t="shared" si="849"/>
        <v>0.13398692810457516</v>
      </c>
      <c r="BF1441" s="41">
        <f t="shared" si="850"/>
        <v>9.8039215686274508E-3</v>
      </c>
      <c r="BG1441" s="41">
        <f t="shared" si="851"/>
        <v>0.44444444444444442</v>
      </c>
      <c r="BH1441" s="41">
        <f t="shared" si="852"/>
        <v>0.25163398692810457</v>
      </c>
      <c r="BI1441" s="41">
        <f t="shared" si="853"/>
        <v>0.30392156862745096</v>
      </c>
      <c r="BJ1441" s="41">
        <f t="shared" si="854"/>
        <v>0</v>
      </c>
      <c r="BK1441" s="41">
        <f t="shared" si="855"/>
        <v>0</v>
      </c>
      <c r="BL1441" s="41">
        <f t="shared" si="856"/>
        <v>0.99346405228758172</v>
      </c>
      <c r="BM1441" s="41">
        <f t="shared" si="857"/>
        <v>3.2679738562091504E-3</v>
      </c>
      <c r="BN1441" s="41">
        <f t="shared" si="858"/>
        <v>3.2679738562091504E-3</v>
      </c>
      <c r="BO1441" s="41">
        <f t="shared" si="859"/>
        <v>0</v>
      </c>
      <c r="BP1441" s="41">
        <f t="shared" si="860"/>
        <v>0</v>
      </c>
      <c r="BQ1441" s="41">
        <f t="shared" si="861"/>
        <v>3.2679738562091504E-3</v>
      </c>
      <c r="BR1441" s="41">
        <f t="shared" si="862"/>
        <v>0</v>
      </c>
      <c r="BS1441" s="41">
        <f t="shared" si="863"/>
        <v>0.13725490196078433</v>
      </c>
      <c r="BT1441" s="41">
        <f t="shared" si="864"/>
        <v>0.81045751633986929</v>
      </c>
      <c r="BU1441" s="41">
        <f t="shared" si="865"/>
        <v>0.99673202614379086</v>
      </c>
      <c r="BV1441" s="41">
        <f t="shared" si="866"/>
        <v>5.2287581699346407E-2</v>
      </c>
      <c r="BW1441" s="41">
        <f t="shared" si="867"/>
        <v>1</v>
      </c>
      <c r="BX1441" s="41" t="str">
        <f t="shared" si="872"/>
        <v>2017Registered nursesSaskatchewan</v>
      </c>
      <c r="BY1441" s="51">
        <f>VLOOKUP(BX1441,'%workplace'!$A$1:$F$381,6,FALSE)</f>
        <v>10416</v>
      </c>
      <c r="BZ1441" s="32">
        <f t="shared" si="873"/>
        <v>2.9377880184331798E-2</v>
      </c>
    </row>
    <row r="1442" spans="1:78" s="8" customFormat="1" hidden="1" x14ac:dyDescent="0.2">
      <c r="A1442" s="8" t="str">
        <f t="shared" si="871"/>
        <v>2017Registered nursesAlbertaAll places of work</v>
      </c>
      <c r="B1442" s="8" t="s">
        <v>7</v>
      </c>
      <c r="C1442" s="8" t="s">
        <v>22</v>
      </c>
      <c r="D1442" s="8" t="s">
        <v>9</v>
      </c>
      <c r="E1442" s="8">
        <v>2017</v>
      </c>
      <c r="F1442" s="8">
        <v>32078</v>
      </c>
      <c r="G1442" s="8">
        <v>2278</v>
      </c>
      <c r="H1442" s="8">
        <v>0</v>
      </c>
      <c r="I1442" s="8">
        <v>4674</v>
      </c>
      <c r="J1442" s="8">
        <v>5210</v>
      </c>
      <c r="K1442" s="8">
        <v>4539</v>
      </c>
      <c r="L1442" s="8">
        <v>3805</v>
      </c>
      <c r="M1442" s="8">
        <v>3763</v>
      </c>
      <c r="N1442" s="8">
        <v>3714</v>
      </c>
      <c r="O1442" s="8">
        <v>3358</v>
      </c>
      <c r="P1442" s="8">
        <v>2868</v>
      </c>
      <c r="Q1442" s="8">
        <v>1179</v>
      </c>
      <c r="R1442" s="8">
        <v>394</v>
      </c>
      <c r="S1442" s="8">
        <v>852</v>
      </c>
      <c r="T1442" s="8">
        <v>0</v>
      </c>
      <c r="U1442" s="8">
        <v>30908</v>
      </c>
      <c r="V1442" s="8">
        <v>3432</v>
      </c>
      <c r="W1442" s="8">
        <v>16</v>
      </c>
      <c r="X1442" s="8">
        <v>15460</v>
      </c>
      <c r="Y1442" s="8">
        <v>13415</v>
      </c>
      <c r="Z1442" s="8">
        <v>5481</v>
      </c>
      <c r="AA1442" s="8">
        <v>0</v>
      </c>
      <c r="AB1442" s="8">
        <v>2679</v>
      </c>
      <c r="AC1442" s="8">
        <v>479</v>
      </c>
      <c r="AD1442" s="8">
        <v>4269</v>
      </c>
      <c r="AE1442" s="8">
        <v>26929</v>
      </c>
      <c r="AF1442" s="8">
        <v>980</v>
      </c>
      <c r="AG1442" s="8">
        <v>31323</v>
      </c>
      <c r="AH1442" s="8">
        <v>1084</v>
      </c>
      <c r="AI1442" s="8">
        <v>196</v>
      </c>
      <c r="AJ1442" s="8">
        <v>3315</v>
      </c>
      <c r="AK1442" s="8">
        <v>31040</v>
      </c>
      <c r="AL1442" s="8">
        <v>773</v>
      </c>
      <c r="AM1442" s="8">
        <v>1</v>
      </c>
      <c r="AN1442" s="8">
        <v>34356</v>
      </c>
      <c r="AO1442" s="41">
        <f t="shared" si="868"/>
        <v>0.93369426010012813</v>
      </c>
      <c r="AP1442" s="41">
        <f t="shared" si="869"/>
        <v>6.6305739899871929E-2</v>
      </c>
      <c r="AQ1442" s="41">
        <f t="shared" si="870"/>
        <v>0</v>
      </c>
      <c r="AR1442" s="41">
        <f t="shared" si="836"/>
        <v>0.13604610548375828</v>
      </c>
      <c r="AS1442" s="41">
        <f t="shared" si="837"/>
        <v>0.15164745604843405</v>
      </c>
      <c r="AT1442" s="41">
        <f t="shared" si="838"/>
        <v>0.13211666084526721</v>
      </c>
      <c r="AU1442" s="41">
        <f t="shared" si="839"/>
        <v>0.11075212481080451</v>
      </c>
      <c r="AV1442" s="41">
        <f t="shared" si="840"/>
        <v>0.10952963092327396</v>
      </c>
      <c r="AW1442" s="41">
        <f t="shared" si="841"/>
        <v>0.1081033880544883</v>
      </c>
      <c r="AX1442" s="41">
        <f t="shared" si="842"/>
        <v>9.7741297007800682E-2</v>
      </c>
      <c r="AY1442" s="41">
        <f t="shared" si="843"/>
        <v>8.3478868319944111E-2</v>
      </c>
      <c r="AZ1442" s="41">
        <f t="shared" si="844"/>
        <v>3.4317149842822213E-2</v>
      </c>
      <c r="BA1442" s="41">
        <f t="shared" si="845"/>
        <v>1.1468156944929562E-2</v>
      </c>
      <c r="BB1442" s="41">
        <f t="shared" si="846"/>
        <v>2.4799161718477122E-2</v>
      </c>
      <c r="BC1442" s="41">
        <f t="shared" si="847"/>
        <v>0</v>
      </c>
      <c r="BD1442" s="41">
        <f t="shared" si="848"/>
        <v>0.89963907323320524</v>
      </c>
      <c r="BE1442" s="41">
        <f t="shared" si="849"/>
        <v>9.989521480964024E-2</v>
      </c>
      <c r="BF1442" s="41">
        <f t="shared" si="850"/>
        <v>4.6571195715449992E-4</v>
      </c>
      <c r="BG1442" s="41">
        <f t="shared" si="851"/>
        <v>0.44999417860053559</v>
      </c>
      <c r="BH1442" s="41">
        <f t="shared" si="852"/>
        <v>0.39047036907672605</v>
      </c>
      <c r="BI1442" s="41">
        <f t="shared" si="853"/>
        <v>0.15953545232273839</v>
      </c>
      <c r="BJ1442" s="41">
        <f t="shared" si="854"/>
        <v>0</v>
      </c>
      <c r="BK1442" s="41">
        <f t="shared" si="855"/>
        <v>7.7977645826056582E-2</v>
      </c>
      <c r="BL1442" s="41">
        <f t="shared" si="856"/>
        <v>1.3942251717312842E-2</v>
      </c>
      <c r="BM1442" s="41">
        <f t="shared" si="857"/>
        <v>0.12425777156828502</v>
      </c>
      <c r="BN1442" s="41">
        <f t="shared" si="858"/>
        <v>0.78382233088834552</v>
      </c>
      <c r="BO1442" s="41">
        <f t="shared" si="859"/>
        <v>2.8524857375713121E-2</v>
      </c>
      <c r="BP1442" s="41">
        <f t="shared" si="860"/>
        <v>0.91171847712190013</v>
      </c>
      <c r="BQ1442" s="41">
        <f t="shared" si="861"/>
        <v>3.1551985097217371E-2</v>
      </c>
      <c r="BR1442" s="41">
        <f t="shared" si="862"/>
        <v>5.7049714751426246E-3</v>
      </c>
      <c r="BS1442" s="41">
        <f t="shared" si="863"/>
        <v>9.6489696122947957E-2</v>
      </c>
      <c r="BT1442" s="41">
        <f t="shared" si="864"/>
        <v>0.90348119687972994</v>
      </c>
      <c r="BU1442" s="41">
        <f t="shared" si="865"/>
        <v>2.2499708930026778E-2</v>
      </c>
      <c r="BV1442" s="41">
        <f t="shared" si="866"/>
        <v>2.9106997322156245E-5</v>
      </c>
      <c r="BW1442" s="41">
        <f t="shared" si="867"/>
        <v>1</v>
      </c>
      <c r="BX1442" s="41" t="str">
        <f t="shared" si="872"/>
        <v>2017Registered nursesAlberta</v>
      </c>
      <c r="BY1442" s="51">
        <f>VLOOKUP(BX1442,'%workplace'!$A$1:$F$381,6,FALSE)</f>
        <v>34356</v>
      </c>
      <c r="BZ1442" s="32">
        <f t="shared" si="873"/>
        <v>1</v>
      </c>
    </row>
    <row r="1443" spans="1:78" s="8" customFormat="1" hidden="1" x14ac:dyDescent="0.2">
      <c r="A1443" s="8" t="str">
        <f t="shared" si="871"/>
        <v>2017Registered nursesAlbertaCommunity health</v>
      </c>
      <c r="B1443" s="8" t="s">
        <v>7</v>
      </c>
      <c r="C1443" s="8" t="s">
        <v>22</v>
      </c>
      <c r="D1443" s="8" t="s">
        <v>11</v>
      </c>
      <c r="E1443" s="8">
        <v>2017</v>
      </c>
      <c r="F1443" s="8">
        <v>5561</v>
      </c>
      <c r="G1443" s="8">
        <v>200</v>
      </c>
      <c r="H1443" s="8">
        <v>0</v>
      </c>
      <c r="I1443" s="8">
        <v>395</v>
      </c>
      <c r="J1443" s="8">
        <v>701</v>
      </c>
      <c r="K1443" s="8">
        <v>763</v>
      </c>
      <c r="L1443" s="8">
        <v>687</v>
      </c>
      <c r="M1443" s="8">
        <v>775</v>
      </c>
      <c r="N1443" s="8">
        <v>772</v>
      </c>
      <c r="O1443" s="8">
        <v>713</v>
      </c>
      <c r="P1443" s="8">
        <v>582</v>
      </c>
      <c r="Q1443" s="8">
        <v>238</v>
      </c>
      <c r="R1443" s="8">
        <v>88</v>
      </c>
      <c r="S1443" s="8">
        <v>47</v>
      </c>
      <c r="T1443" s="8">
        <v>0</v>
      </c>
      <c r="U1443" s="8">
        <v>5467</v>
      </c>
      <c r="V1443" s="8">
        <v>293</v>
      </c>
      <c r="W1443" s="8">
        <v>1</v>
      </c>
      <c r="X1443" s="8">
        <v>2030</v>
      </c>
      <c r="Y1443" s="8">
        <v>2768</v>
      </c>
      <c r="Z1443" s="8">
        <v>963</v>
      </c>
      <c r="AA1443" s="8">
        <v>0</v>
      </c>
      <c r="AB1443" s="8">
        <v>451</v>
      </c>
      <c r="AC1443" s="8">
        <v>0</v>
      </c>
      <c r="AD1443" s="8">
        <v>478</v>
      </c>
      <c r="AE1443" s="8">
        <v>4832</v>
      </c>
      <c r="AF1443" s="8">
        <v>86</v>
      </c>
      <c r="AG1443" s="8">
        <v>5475</v>
      </c>
      <c r="AH1443" s="8">
        <v>155</v>
      </c>
      <c r="AI1443" s="8">
        <v>13</v>
      </c>
      <c r="AJ1443" s="8">
        <v>917</v>
      </c>
      <c r="AK1443" s="8">
        <v>4844</v>
      </c>
      <c r="AL1443" s="8">
        <v>32</v>
      </c>
      <c r="AM1443" s="8">
        <v>0</v>
      </c>
      <c r="AN1443" s="8">
        <v>5761</v>
      </c>
      <c r="AO1443" s="41">
        <f t="shared" si="868"/>
        <v>0.96528380489498355</v>
      </c>
      <c r="AP1443" s="41">
        <f t="shared" si="869"/>
        <v>3.4716195105016487E-2</v>
      </c>
      <c r="AQ1443" s="41">
        <f t="shared" si="870"/>
        <v>0</v>
      </c>
      <c r="AR1443" s="41">
        <f t="shared" si="836"/>
        <v>6.8564485332407568E-2</v>
      </c>
      <c r="AS1443" s="41">
        <f t="shared" si="837"/>
        <v>0.12168026384308279</v>
      </c>
      <c r="AT1443" s="41">
        <f t="shared" si="838"/>
        <v>0.1324422843256379</v>
      </c>
      <c r="AU1443" s="41">
        <f t="shared" si="839"/>
        <v>0.11925013018573165</v>
      </c>
      <c r="AV1443" s="41">
        <f t="shared" si="840"/>
        <v>0.13452525603193891</v>
      </c>
      <c r="AW1443" s="41">
        <f t="shared" si="841"/>
        <v>0.13400451310536365</v>
      </c>
      <c r="AX1443" s="41">
        <f t="shared" si="842"/>
        <v>0.12376323554938379</v>
      </c>
      <c r="AY1443" s="41">
        <f t="shared" si="843"/>
        <v>0.10102412775559799</v>
      </c>
      <c r="AZ1443" s="41">
        <f t="shared" si="844"/>
        <v>4.1312272174969626E-2</v>
      </c>
      <c r="BA1443" s="41">
        <f t="shared" si="845"/>
        <v>1.5275125846207256E-2</v>
      </c>
      <c r="BB1443" s="41">
        <f t="shared" si="846"/>
        <v>8.1583058496788752E-3</v>
      </c>
      <c r="BC1443" s="41">
        <f t="shared" si="847"/>
        <v>0</v>
      </c>
      <c r="BD1443" s="41">
        <f t="shared" si="848"/>
        <v>0.94896719319562572</v>
      </c>
      <c r="BE1443" s="41">
        <f t="shared" si="849"/>
        <v>5.0859225828849157E-2</v>
      </c>
      <c r="BF1443" s="41">
        <f t="shared" si="850"/>
        <v>1.7358097552508245E-4</v>
      </c>
      <c r="BG1443" s="41">
        <f t="shared" si="851"/>
        <v>0.35236938031591736</v>
      </c>
      <c r="BH1443" s="41">
        <f t="shared" si="852"/>
        <v>0.48047214025342821</v>
      </c>
      <c r="BI1443" s="41">
        <f t="shared" si="853"/>
        <v>0.1671584794306544</v>
      </c>
      <c r="BJ1443" s="41">
        <f t="shared" si="854"/>
        <v>0</v>
      </c>
      <c r="BK1443" s="41">
        <f t="shared" si="855"/>
        <v>7.8285019961812183E-2</v>
      </c>
      <c r="BL1443" s="41">
        <f t="shared" si="856"/>
        <v>0</v>
      </c>
      <c r="BM1443" s="41">
        <f t="shared" si="857"/>
        <v>8.2971706300989406E-2</v>
      </c>
      <c r="BN1443" s="41">
        <f t="shared" si="858"/>
        <v>0.83874327373719837</v>
      </c>
      <c r="BO1443" s="41">
        <f t="shared" si="859"/>
        <v>1.4927963895157092E-2</v>
      </c>
      <c r="BP1443" s="41">
        <f t="shared" si="860"/>
        <v>0.9503558409998264</v>
      </c>
      <c r="BQ1443" s="41">
        <f t="shared" si="861"/>
        <v>2.6905051206387781E-2</v>
      </c>
      <c r="BR1443" s="41">
        <f t="shared" si="862"/>
        <v>2.2565526818260719E-3</v>
      </c>
      <c r="BS1443" s="41">
        <f t="shared" si="863"/>
        <v>0.1591737545565006</v>
      </c>
      <c r="BT1443" s="41">
        <f t="shared" si="864"/>
        <v>0.84082624544349938</v>
      </c>
      <c r="BU1443" s="41">
        <f t="shared" si="865"/>
        <v>5.5545912168026386E-3</v>
      </c>
      <c r="BV1443" s="41">
        <f t="shared" si="866"/>
        <v>0</v>
      </c>
      <c r="BW1443" s="41">
        <f t="shared" si="867"/>
        <v>1</v>
      </c>
      <c r="BX1443" s="41" t="str">
        <f t="shared" si="872"/>
        <v>2017Registered nursesAlberta</v>
      </c>
      <c r="BY1443" s="51">
        <f>VLOOKUP(BX1443,'%workplace'!$A$1:$F$381,6,FALSE)</f>
        <v>34356</v>
      </c>
      <c r="BZ1443" s="32">
        <f t="shared" si="873"/>
        <v>0.16768541157294214</v>
      </c>
    </row>
    <row r="1444" spans="1:78" s="8" customFormat="1" hidden="1" x14ac:dyDescent="0.2">
      <c r="A1444" s="8" t="str">
        <f t="shared" si="871"/>
        <v>2017Registered nursesAlbertaNursing home/long-term care</v>
      </c>
      <c r="B1444" s="8" t="s">
        <v>7</v>
      </c>
      <c r="C1444" s="8" t="s">
        <v>22</v>
      </c>
      <c r="D1444" s="8" t="s">
        <v>12</v>
      </c>
      <c r="E1444" s="8">
        <v>2017</v>
      </c>
      <c r="F1444" s="8">
        <v>2052</v>
      </c>
      <c r="G1444" s="8">
        <v>131</v>
      </c>
      <c r="H1444" s="8">
        <v>0</v>
      </c>
      <c r="I1444" s="8">
        <v>138</v>
      </c>
      <c r="J1444" s="8">
        <v>232</v>
      </c>
      <c r="K1444" s="8">
        <v>186</v>
      </c>
      <c r="L1444" s="8">
        <v>294</v>
      </c>
      <c r="M1444" s="8">
        <v>326</v>
      </c>
      <c r="N1444" s="8">
        <v>241</v>
      </c>
      <c r="O1444" s="8">
        <v>247</v>
      </c>
      <c r="P1444" s="8">
        <v>253</v>
      </c>
      <c r="Q1444" s="8">
        <v>165</v>
      </c>
      <c r="R1444" s="8">
        <v>63</v>
      </c>
      <c r="S1444" s="8">
        <v>38</v>
      </c>
      <c r="T1444" s="8">
        <v>0</v>
      </c>
      <c r="U1444" s="8">
        <v>1448</v>
      </c>
      <c r="V1444" s="8">
        <v>732</v>
      </c>
      <c r="W1444" s="8">
        <v>3</v>
      </c>
      <c r="X1444" s="8">
        <v>835</v>
      </c>
      <c r="Y1444" s="8">
        <v>1014</v>
      </c>
      <c r="Z1444" s="8">
        <v>334</v>
      </c>
      <c r="AA1444" s="8">
        <v>0</v>
      </c>
      <c r="AB1444" s="8">
        <v>445</v>
      </c>
      <c r="AC1444" s="8">
        <v>0</v>
      </c>
      <c r="AD1444" s="8">
        <v>242</v>
      </c>
      <c r="AE1444" s="8">
        <v>1496</v>
      </c>
      <c r="AF1444" s="8">
        <v>104</v>
      </c>
      <c r="AG1444" s="8">
        <v>2028</v>
      </c>
      <c r="AH1444" s="8">
        <v>45</v>
      </c>
      <c r="AI1444" s="8">
        <v>0</v>
      </c>
      <c r="AJ1444" s="8">
        <v>438</v>
      </c>
      <c r="AK1444" s="8">
        <v>1745</v>
      </c>
      <c r="AL1444" s="8">
        <v>6</v>
      </c>
      <c r="AM1444" s="8">
        <v>0</v>
      </c>
      <c r="AN1444" s="8">
        <v>2183</v>
      </c>
      <c r="AO1444" s="41">
        <f t="shared" si="868"/>
        <v>0.939990838295923</v>
      </c>
      <c r="AP1444" s="41">
        <f t="shared" si="869"/>
        <v>6.0009161704076962E-2</v>
      </c>
      <c r="AQ1444" s="41">
        <f t="shared" si="870"/>
        <v>0</v>
      </c>
      <c r="AR1444" s="41">
        <f t="shared" si="836"/>
        <v>6.3215758131012365E-2</v>
      </c>
      <c r="AS1444" s="41">
        <f t="shared" si="837"/>
        <v>0.10627576729271644</v>
      </c>
      <c r="AT1444" s="41">
        <f t="shared" si="838"/>
        <v>8.5203847915712325E-2</v>
      </c>
      <c r="AU1444" s="41">
        <f t="shared" si="839"/>
        <v>0.13467704993128721</v>
      </c>
      <c r="AV1444" s="41">
        <f t="shared" si="840"/>
        <v>0.14933577645442053</v>
      </c>
      <c r="AW1444" s="41">
        <f t="shared" si="841"/>
        <v>0.11039853412734768</v>
      </c>
      <c r="AX1444" s="41">
        <f t="shared" si="842"/>
        <v>0.11314704535043518</v>
      </c>
      <c r="AY1444" s="41">
        <f t="shared" si="843"/>
        <v>0.11589555657352267</v>
      </c>
      <c r="AZ1444" s="41">
        <f t="shared" si="844"/>
        <v>7.5584058634906096E-2</v>
      </c>
      <c r="BA1444" s="41">
        <f t="shared" si="845"/>
        <v>2.8859367842418691E-2</v>
      </c>
      <c r="BB1444" s="41">
        <f t="shared" si="846"/>
        <v>1.7407237746220796E-2</v>
      </c>
      <c r="BC1444" s="41">
        <f t="shared" si="847"/>
        <v>0</v>
      </c>
      <c r="BD1444" s="41">
        <f t="shared" si="848"/>
        <v>0.66330737517178195</v>
      </c>
      <c r="BE1444" s="41">
        <f t="shared" si="849"/>
        <v>0.33531836921667429</v>
      </c>
      <c r="BF1444" s="41">
        <f t="shared" si="850"/>
        <v>1.3742556115437471E-3</v>
      </c>
      <c r="BG1444" s="41">
        <f t="shared" si="851"/>
        <v>0.3825011452130096</v>
      </c>
      <c r="BH1444" s="41">
        <f t="shared" si="852"/>
        <v>0.46449839670178655</v>
      </c>
      <c r="BI1444" s="41">
        <f t="shared" si="853"/>
        <v>0.15300045808520385</v>
      </c>
      <c r="BJ1444" s="41">
        <f t="shared" si="854"/>
        <v>0</v>
      </c>
      <c r="BK1444" s="41">
        <f t="shared" si="855"/>
        <v>0.2038479157123225</v>
      </c>
      <c r="BL1444" s="41">
        <f t="shared" si="856"/>
        <v>0</v>
      </c>
      <c r="BM1444" s="41">
        <f t="shared" si="857"/>
        <v>0.1108566193311956</v>
      </c>
      <c r="BN1444" s="41">
        <f t="shared" si="858"/>
        <v>0.68529546495648186</v>
      </c>
      <c r="BO1444" s="41">
        <f t="shared" si="859"/>
        <v>4.7640861200183231E-2</v>
      </c>
      <c r="BP1444" s="41">
        <f t="shared" si="860"/>
        <v>0.92899679340357311</v>
      </c>
      <c r="BQ1444" s="41">
        <f t="shared" si="861"/>
        <v>2.0613834173156206E-2</v>
      </c>
      <c r="BR1444" s="41">
        <f t="shared" si="862"/>
        <v>0</v>
      </c>
      <c r="BS1444" s="41">
        <f t="shared" si="863"/>
        <v>0.20064131928538709</v>
      </c>
      <c r="BT1444" s="41">
        <f t="shared" si="864"/>
        <v>0.79935868071461291</v>
      </c>
      <c r="BU1444" s="41">
        <f t="shared" si="865"/>
        <v>2.7485112230874941E-3</v>
      </c>
      <c r="BV1444" s="41">
        <f t="shared" si="866"/>
        <v>0</v>
      </c>
      <c r="BW1444" s="41">
        <f t="shared" si="867"/>
        <v>1</v>
      </c>
      <c r="BX1444" s="41" t="str">
        <f t="shared" si="872"/>
        <v>2017Registered nursesAlberta</v>
      </c>
      <c r="BY1444" s="51">
        <f>VLOOKUP(BX1444,'%workplace'!$A$1:$F$381,6,FALSE)</f>
        <v>34356</v>
      </c>
      <c r="BZ1444" s="32">
        <f t="shared" si="873"/>
        <v>6.3540575154267087E-2</v>
      </c>
    </row>
    <row r="1445" spans="1:78" s="8" customFormat="1" hidden="1" x14ac:dyDescent="0.2">
      <c r="A1445" s="8" t="str">
        <f t="shared" si="871"/>
        <v>2017Registered nursesAlbertaHospital</v>
      </c>
      <c r="B1445" s="8" t="s">
        <v>7</v>
      </c>
      <c r="C1445" s="8" t="s">
        <v>22</v>
      </c>
      <c r="D1445" s="8" t="s">
        <v>10</v>
      </c>
      <c r="E1445" s="8">
        <v>2017</v>
      </c>
      <c r="F1445" s="8">
        <v>20374</v>
      </c>
      <c r="G1445" s="8">
        <v>1653</v>
      </c>
      <c r="H1445" s="8">
        <v>0</v>
      </c>
      <c r="I1445" s="8">
        <v>3775</v>
      </c>
      <c r="J1445" s="8">
        <v>3840</v>
      </c>
      <c r="K1445" s="8">
        <v>3082</v>
      </c>
      <c r="L1445" s="8">
        <v>2351</v>
      </c>
      <c r="M1445" s="8">
        <v>2139</v>
      </c>
      <c r="N1445" s="8">
        <v>2139</v>
      </c>
      <c r="O1445" s="8">
        <v>1800</v>
      </c>
      <c r="P1445" s="8">
        <v>1518</v>
      </c>
      <c r="Q1445" s="8">
        <v>573</v>
      </c>
      <c r="R1445" s="8">
        <v>147</v>
      </c>
      <c r="S1445" s="8">
        <v>663</v>
      </c>
      <c r="T1445" s="8">
        <v>0</v>
      </c>
      <c r="U1445" s="8">
        <v>19843</v>
      </c>
      <c r="V1445" s="8">
        <v>2176</v>
      </c>
      <c r="W1445" s="8">
        <v>8</v>
      </c>
      <c r="X1445" s="8">
        <v>10538</v>
      </c>
      <c r="Y1445" s="8">
        <v>8212</v>
      </c>
      <c r="Z1445" s="8">
        <v>3277</v>
      </c>
      <c r="AA1445" s="8">
        <v>0</v>
      </c>
      <c r="AB1445" s="8">
        <v>1197</v>
      </c>
      <c r="AC1445" s="8">
        <v>6</v>
      </c>
      <c r="AD1445" s="8">
        <v>1869</v>
      </c>
      <c r="AE1445" s="8">
        <v>18955</v>
      </c>
      <c r="AF1445" s="8">
        <v>335</v>
      </c>
      <c r="AG1445" s="8">
        <v>21269</v>
      </c>
      <c r="AH1445" s="8">
        <v>172</v>
      </c>
      <c r="AI1445" s="8">
        <v>73</v>
      </c>
      <c r="AJ1445" s="8">
        <v>1710</v>
      </c>
      <c r="AK1445" s="8">
        <v>20317</v>
      </c>
      <c r="AL1445" s="8">
        <v>178</v>
      </c>
      <c r="AM1445" s="8">
        <v>0</v>
      </c>
      <c r="AN1445" s="8">
        <v>22027</v>
      </c>
      <c r="AO1445" s="41">
        <f t="shared" si="868"/>
        <v>0.92495573614200755</v>
      </c>
      <c r="AP1445" s="41">
        <f t="shared" si="869"/>
        <v>7.5044263857992469E-2</v>
      </c>
      <c r="AQ1445" s="41">
        <f t="shared" si="870"/>
        <v>0</v>
      </c>
      <c r="AR1445" s="41">
        <f t="shared" si="836"/>
        <v>0.17138057838107776</v>
      </c>
      <c r="AS1445" s="41">
        <f t="shared" si="837"/>
        <v>0.17433150224724203</v>
      </c>
      <c r="AT1445" s="41">
        <f t="shared" si="838"/>
        <v>0.13991919008489581</v>
      </c>
      <c r="AU1445" s="41">
        <f t="shared" si="839"/>
        <v>0.10673264629772553</v>
      </c>
      <c r="AV1445" s="41">
        <f t="shared" si="840"/>
        <v>9.7108094611159032E-2</v>
      </c>
      <c r="AW1445" s="41">
        <f t="shared" si="841"/>
        <v>9.7108094611159032E-2</v>
      </c>
      <c r="AX1445" s="41">
        <f t="shared" si="842"/>
        <v>8.1717891678394702E-2</v>
      </c>
      <c r="AY1445" s="41">
        <f t="shared" si="843"/>
        <v>6.8915421982112868E-2</v>
      </c>
      <c r="AZ1445" s="41">
        <f t="shared" si="844"/>
        <v>2.6013528850955644E-2</v>
      </c>
      <c r="BA1445" s="41">
        <f t="shared" si="845"/>
        <v>6.6736278204022337E-3</v>
      </c>
      <c r="BB1445" s="41">
        <f t="shared" si="846"/>
        <v>3.0099423434875379E-2</v>
      </c>
      <c r="BC1445" s="41">
        <f t="shared" si="847"/>
        <v>0</v>
      </c>
      <c r="BD1445" s="41">
        <f t="shared" si="848"/>
        <v>0.90084895809688115</v>
      </c>
      <c r="BE1445" s="41">
        <f t="shared" si="849"/>
        <v>9.8787851273437144E-2</v>
      </c>
      <c r="BF1445" s="41">
        <f t="shared" si="850"/>
        <v>3.6319062968175422E-4</v>
      </c>
      <c r="BG1445" s="41">
        <f t="shared" si="851"/>
        <v>0.47841285694829072</v>
      </c>
      <c r="BH1445" s="41">
        <f t="shared" si="852"/>
        <v>0.3728151813683207</v>
      </c>
      <c r="BI1445" s="41">
        <f t="shared" si="853"/>
        <v>0.14877196168338858</v>
      </c>
      <c r="BJ1445" s="41">
        <f t="shared" si="854"/>
        <v>0</v>
      </c>
      <c r="BK1445" s="41">
        <f t="shared" si="855"/>
        <v>5.4342397966132473E-2</v>
      </c>
      <c r="BL1445" s="41">
        <f t="shared" si="856"/>
        <v>2.7239297226131566E-4</v>
      </c>
      <c r="BM1445" s="41">
        <f t="shared" si="857"/>
        <v>8.485041085939983E-2</v>
      </c>
      <c r="BN1445" s="41">
        <f t="shared" si="858"/>
        <v>0.86053479820220635</v>
      </c>
      <c r="BO1445" s="41">
        <f t="shared" si="859"/>
        <v>1.5208607617923458E-2</v>
      </c>
      <c r="BP1445" s="41">
        <f t="shared" si="860"/>
        <v>0.96558768783765381</v>
      </c>
      <c r="BQ1445" s="41">
        <f t="shared" si="861"/>
        <v>7.8085985381577154E-3</v>
      </c>
      <c r="BR1445" s="41">
        <f t="shared" si="862"/>
        <v>3.314114495846007E-3</v>
      </c>
      <c r="BS1445" s="41">
        <f t="shared" si="863"/>
        <v>7.7631997094474964E-2</v>
      </c>
      <c r="BT1445" s="41">
        <f t="shared" si="864"/>
        <v>0.92236800290552501</v>
      </c>
      <c r="BU1445" s="41">
        <f t="shared" si="865"/>
        <v>8.0809915104190309E-3</v>
      </c>
      <c r="BV1445" s="41">
        <f t="shared" si="866"/>
        <v>0</v>
      </c>
      <c r="BW1445" s="41">
        <f t="shared" si="867"/>
        <v>1</v>
      </c>
      <c r="BX1445" s="41" t="str">
        <f t="shared" si="872"/>
        <v>2017Registered nursesAlberta</v>
      </c>
      <c r="BY1445" s="51">
        <f>VLOOKUP(BX1445,'%workplace'!$A$1:$F$381,6,FALSE)</f>
        <v>34356</v>
      </c>
      <c r="BZ1445" s="32">
        <f t="shared" si="873"/>
        <v>0.64113983001513564</v>
      </c>
    </row>
    <row r="1446" spans="1:78" s="8" customFormat="1" hidden="1" x14ac:dyDescent="0.2">
      <c r="A1446" s="8" t="str">
        <f t="shared" si="871"/>
        <v>2017Registered nursesAlbertaOther places of work</v>
      </c>
      <c r="B1446" s="8" t="s">
        <v>7</v>
      </c>
      <c r="C1446" s="8" t="s">
        <v>22</v>
      </c>
      <c r="D1446" s="8" t="s">
        <v>13</v>
      </c>
      <c r="E1446" s="8">
        <v>2017</v>
      </c>
      <c r="F1446" s="8">
        <v>3650</v>
      </c>
      <c r="G1446" s="8">
        <v>262</v>
      </c>
      <c r="H1446" s="8">
        <v>0</v>
      </c>
      <c r="I1446" s="8">
        <v>229</v>
      </c>
      <c r="J1446" s="8">
        <v>366</v>
      </c>
      <c r="K1446" s="8">
        <v>459</v>
      </c>
      <c r="L1446" s="8">
        <v>447</v>
      </c>
      <c r="M1446" s="8">
        <v>498</v>
      </c>
      <c r="N1446" s="8">
        <v>534</v>
      </c>
      <c r="O1446" s="8">
        <v>578</v>
      </c>
      <c r="P1446" s="8">
        <v>488</v>
      </c>
      <c r="Q1446" s="8">
        <v>200</v>
      </c>
      <c r="R1446" s="8">
        <v>91</v>
      </c>
      <c r="S1446" s="8">
        <v>22</v>
      </c>
      <c r="T1446" s="8">
        <v>0</v>
      </c>
      <c r="U1446" s="8">
        <v>3701</v>
      </c>
      <c r="V1446" s="8">
        <v>207</v>
      </c>
      <c r="W1446" s="8">
        <v>4</v>
      </c>
      <c r="X1446" s="8">
        <v>1918</v>
      </c>
      <c r="Y1446" s="8">
        <v>1276</v>
      </c>
      <c r="Z1446" s="8">
        <v>718</v>
      </c>
      <c r="AA1446" s="8">
        <v>0</v>
      </c>
      <c r="AB1446" s="8">
        <v>586</v>
      </c>
      <c r="AC1446" s="8">
        <v>4</v>
      </c>
      <c r="AD1446" s="8">
        <v>1680</v>
      </c>
      <c r="AE1446" s="8">
        <v>1642</v>
      </c>
      <c r="AF1446" s="8">
        <v>455</v>
      </c>
      <c r="AG1446" s="8">
        <v>2547</v>
      </c>
      <c r="AH1446" s="8">
        <v>712</v>
      </c>
      <c r="AI1446" s="8">
        <v>110</v>
      </c>
      <c r="AJ1446" s="8">
        <v>205</v>
      </c>
      <c r="AK1446" s="8">
        <v>3707</v>
      </c>
      <c r="AL1446" s="8">
        <v>88</v>
      </c>
      <c r="AM1446" s="8">
        <v>0</v>
      </c>
      <c r="AN1446" s="8">
        <v>3912</v>
      </c>
      <c r="AO1446" s="41">
        <f t="shared" si="868"/>
        <v>0.93302658486707568</v>
      </c>
      <c r="AP1446" s="41">
        <f t="shared" si="869"/>
        <v>6.6973415132924333E-2</v>
      </c>
      <c r="AQ1446" s="41">
        <f t="shared" si="870"/>
        <v>0</v>
      </c>
      <c r="AR1446" s="41">
        <f t="shared" si="836"/>
        <v>5.8537832310838443E-2</v>
      </c>
      <c r="AS1446" s="41">
        <f t="shared" si="837"/>
        <v>9.3558282208588958E-2</v>
      </c>
      <c r="AT1446" s="41">
        <f t="shared" si="838"/>
        <v>0.11733128834355828</v>
      </c>
      <c r="AU1446" s="41">
        <f t="shared" si="839"/>
        <v>0.1142638036809816</v>
      </c>
      <c r="AV1446" s="41">
        <f t="shared" si="840"/>
        <v>0.1273006134969325</v>
      </c>
      <c r="AW1446" s="41">
        <f t="shared" si="841"/>
        <v>0.13650306748466257</v>
      </c>
      <c r="AX1446" s="41">
        <f t="shared" si="842"/>
        <v>0.14775051124744376</v>
      </c>
      <c r="AY1446" s="41">
        <f t="shared" si="843"/>
        <v>0.12474437627811862</v>
      </c>
      <c r="AZ1446" s="41">
        <f t="shared" si="844"/>
        <v>5.112474437627812E-2</v>
      </c>
      <c r="BA1446" s="41">
        <f t="shared" si="845"/>
        <v>2.3261758691206544E-2</v>
      </c>
      <c r="BB1446" s="41">
        <f t="shared" si="846"/>
        <v>5.6237218813905933E-3</v>
      </c>
      <c r="BC1446" s="41">
        <f t="shared" si="847"/>
        <v>0</v>
      </c>
      <c r="BD1446" s="41">
        <f t="shared" si="848"/>
        <v>0.94606339468302658</v>
      </c>
      <c r="BE1446" s="41">
        <f t="shared" si="849"/>
        <v>5.2914110429447853E-2</v>
      </c>
      <c r="BF1446" s="41">
        <f t="shared" si="850"/>
        <v>1.0224948875255625E-3</v>
      </c>
      <c r="BG1446" s="41">
        <f t="shared" si="851"/>
        <v>0.49028629856850714</v>
      </c>
      <c r="BH1446" s="41">
        <f t="shared" si="852"/>
        <v>0.32617586912065438</v>
      </c>
      <c r="BI1446" s="41">
        <f t="shared" si="853"/>
        <v>0.18353783231083845</v>
      </c>
      <c r="BJ1446" s="41">
        <f t="shared" si="854"/>
        <v>0</v>
      </c>
      <c r="BK1446" s="41">
        <f t="shared" si="855"/>
        <v>0.14979550102249489</v>
      </c>
      <c r="BL1446" s="41">
        <f t="shared" si="856"/>
        <v>1.0224948875255625E-3</v>
      </c>
      <c r="BM1446" s="41">
        <f t="shared" si="857"/>
        <v>0.42944785276073622</v>
      </c>
      <c r="BN1446" s="41">
        <f t="shared" si="858"/>
        <v>0.41973415132924335</v>
      </c>
      <c r="BO1446" s="41">
        <f t="shared" si="859"/>
        <v>0.11630879345603272</v>
      </c>
      <c r="BP1446" s="41">
        <f t="shared" si="860"/>
        <v>0.6510736196319018</v>
      </c>
      <c r="BQ1446" s="41">
        <f t="shared" si="861"/>
        <v>0.18200408997955012</v>
      </c>
      <c r="BR1446" s="41">
        <f t="shared" si="862"/>
        <v>2.8118609406952964E-2</v>
      </c>
      <c r="BS1446" s="41">
        <f t="shared" si="863"/>
        <v>5.240286298568507E-2</v>
      </c>
      <c r="BT1446" s="41">
        <f t="shared" si="864"/>
        <v>0.94759713701431492</v>
      </c>
      <c r="BU1446" s="41">
        <f t="shared" si="865"/>
        <v>2.2494887525562373E-2</v>
      </c>
      <c r="BV1446" s="41">
        <f t="shared" si="866"/>
        <v>0</v>
      </c>
      <c r="BW1446" s="41">
        <f t="shared" si="867"/>
        <v>1</v>
      </c>
      <c r="BX1446" s="41" t="str">
        <f t="shared" si="872"/>
        <v>2017Registered nursesAlberta</v>
      </c>
      <c r="BY1446" s="51">
        <f>VLOOKUP(BX1446,'%workplace'!$A$1:$F$381,6,FALSE)</f>
        <v>34356</v>
      </c>
      <c r="BZ1446" s="32">
        <f t="shared" si="873"/>
        <v>0.11386657352427523</v>
      </c>
    </row>
    <row r="1447" spans="1:78" s="8" customFormat="1" hidden="1" x14ac:dyDescent="0.2">
      <c r="A1447" s="8" t="str">
        <f t="shared" si="871"/>
        <v>2017Registered nursesAlbertaUnknown places of work</v>
      </c>
      <c r="B1447" s="8" t="s">
        <v>7</v>
      </c>
      <c r="C1447" s="8" t="s">
        <v>22</v>
      </c>
      <c r="D1447" s="8" t="s">
        <v>49</v>
      </c>
      <c r="E1447" s="8">
        <v>2017</v>
      </c>
      <c r="F1447" s="8">
        <v>441</v>
      </c>
      <c r="G1447" s="8">
        <v>32</v>
      </c>
      <c r="H1447" s="8">
        <v>0</v>
      </c>
      <c r="I1447" s="8">
        <v>137</v>
      </c>
      <c r="J1447" s="8">
        <v>71</v>
      </c>
      <c r="K1447" s="8">
        <v>49</v>
      </c>
      <c r="L1447" s="8">
        <v>26</v>
      </c>
      <c r="M1447" s="8">
        <v>25</v>
      </c>
      <c r="N1447" s="8">
        <v>28</v>
      </c>
      <c r="O1447" s="8">
        <v>20</v>
      </c>
      <c r="P1447" s="8">
        <v>27</v>
      </c>
      <c r="Q1447" s="8">
        <v>3</v>
      </c>
      <c r="R1447" s="8">
        <v>5</v>
      </c>
      <c r="S1447" s="8">
        <v>82</v>
      </c>
      <c r="T1447" s="8">
        <v>0</v>
      </c>
      <c r="U1447" s="8">
        <v>449</v>
      </c>
      <c r="V1447" s="8">
        <v>24</v>
      </c>
      <c r="W1447" s="8">
        <v>0</v>
      </c>
      <c r="X1447" s="8">
        <v>139</v>
      </c>
      <c r="Y1447" s="8">
        <v>145</v>
      </c>
      <c r="Z1447" s="8">
        <v>189</v>
      </c>
      <c r="AA1447" s="8">
        <v>0</v>
      </c>
      <c r="AB1447" s="8">
        <v>0</v>
      </c>
      <c r="AC1447" s="8">
        <v>469</v>
      </c>
      <c r="AD1447" s="8">
        <v>0</v>
      </c>
      <c r="AE1447" s="8">
        <v>4</v>
      </c>
      <c r="AF1447" s="8">
        <v>0</v>
      </c>
      <c r="AG1447" s="8">
        <v>4</v>
      </c>
      <c r="AH1447" s="8">
        <v>0</v>
      </c>
      <c r="AI1447" s="8">
        <v>0</v>
      </c>
      <c r="AJ1447" s="8">
        <v>45</v>
      </c>
      <c r="AK1447" s="8">
        <v>427</v>
      </c>
      <c r="AL1447" s="8">
        <v>469</v>
      </c>
      <c r="AM1447" s="8">
        <v>1</v>
      </c>
      <c r="AN1447" s="8">
        <v>473</v>
      </c>
      <c r="AO1447" s="41">
        <f t="shared" si="868"/>
        <v>0.93234672304439747</v>
      </c>
      <c r="AP1447" s="41">
        <f t="shared" si="869"/>
        <v>6.765327695560254E-2</v>
      </c>
      <c r="AQ1447" s="41">
        <f t="shared" si="870"/>
        <v>0</v>
      </c>
      <c r="AR1447" s="41">
        <f t="shared" si="836"/>
        <v>0.28964059196617337</v>
      </c>
      <c r="AS1447" s="41">
        <f t="shared" si="837"/>
        <v>0.15010570824524314</v>
      </c>
      <c r="AT1447" s="41">
        <f t="shared" si="838"/>
        <v>0.10359408033826638</v>
      </c>
      <c r="AU1447" s="41">
        <f t="shared" si="839"/>
        <v>5.4968287526427059E-2</v>
      </c>
      <c r="AV1447" s="41">
        <f t="shared" si="840"/>
        <v>5.2854122621564484E-2</v>
      </c>
      <c r="AW1447" s="41">
        <f t="shared" si="841"/>
        <v>5.9196617336152217E-2</v>
      </c>
      <c r="AX1447" s="41">
        <f t="shared" si="842"/>
        <v>4.2283298097251586E-2</v>
      </c>
      <c r="AY1447" s="41">
        <f t="shared" si="843"/>
        <v>5.7082452431289642E-2</v>
      </c>
      <c r="AZ1447" s="41">
        <f t="shared" si="844"/>
        <v>6.3424947145877377E-3</v>
      </c>
      <c r="BA1447" s="41">
        <f t="shared" si="845"/>
        <v>1.0570824524312896E-2</v>
      </c>
      <c r="BB1447" s="41">
        <f t="shared" si="846"/>
        <v>0.17336152219873149</v>
      </c>
      <c r="BC1447" s="41">
        <f t="shared" si="847"/>
        <v>0</v>
      </c>
      <c r="BD1447" s="41">
        <f t="shared" si="848"/>
        <v>0.94926004228329808</v>
      </c>
      <c r="BE1447" s="41">
        <f t="shared" si="849"/>
        <v>5.0739957716701901E-2</v>
      </c>
      <c r="BF1447" s="41">
        <f t="shared" si="850"/>
        <v>0</v>
      </c>
      <c r="BG1447" s="41">
        <f t="shared" si="851"/>
        <v>0.29386892177589852</v>
      </c>
      <c r="BH1447" s="41">
        <f t="shared" si="852"/>
        <v>0.30655391120507397</v>
      </c>
      <c r="BI1447" s="41">
        <f t="shared" si="853"/>
        <v>0.39957716701902746</v>
      </c>
      <c r="BJ1447" s="41">
        <f t="shared" si="854"/>
        <v>0</v>
      </c>
      <c r="BK1447" s="41">
        <f t="shared" si="855"/>
        <v>0</v>
      </c>
      <c r="BL1447" s="41">
        <f t="shared" si="856"/>
        <v>0.9915433403805497</v>
      </c>
      <c r="BM1447" s="41">
        <f t="shared" si="857"/>
        <v>0</v>
      </c>
      <c r="BN1447" s="41">
        <f t="shared" si="858"/>
        <v>8.4566596194503175E-3</v>
      </c>
      <c r="BO1447" s="41">
        <f t="shared" si="859"/>
        <v>0</v>
      </c>
      <c r="BP1447" s="41">
        <f t="shared" si="860"/>
        <v>8.4566596194503175E-3</v>
      </c>
      <c r="BQ1447" s="41">
        <f t="shared" si="861"/>
        <v>0</v>
      </c>
      <c r="BR1447" s="41">
        <f t="shared" si="862"/>
        <v>0</v>
      </c>
      <c r="BS1447" s="41">
        <f t="shared" si="863"/>
        <v>9.5137420718816063E-2</v>
      </c>
      <c r="BT1447" s="41">
        <f t="shared" si="864"/>
        <v>0.90274841437632136</v>
      </c>
      <c r="BU1447" s="41">
        <f t="shared" si="865"/>
        <v>0.9915433403805497</v>
      </c>
      <c r="BV1447" s="41">
        <f t="shared" si="866"/>
        <v>2.1141649048625794E-3</v>
      </c>
      <c r="BW1447" s="41">
        <f t="shared" si="867"/>
        <v>1</v>
      </c>
      <c r="BX1447" s="41" t="str">
        <f t="shared" si="872"/>
        <v>2017Registered nursesAlberta</v>
      </c>
      <c r="BY1447" s="51">
        <f>VLOOKUP(BX1447,'%workplace'!$A$1:$F$381,6,FALSE)</f>
        <v>34356</v>
      </c>
      <c r="BZ1447" s="32">
        <f t="shared" si="873"/>
        <v>1.3767609733379904E-2</v>
      </c>
    </row>
    <row r="1448" spans="1:78" s="8" customFormat="1" hidden="1" x14ac:dyDescent="0.2">
      <c r="A1448" s="8" t="str">
        <f t="shared" si="871"/>
        <v>2017Registered nursesBritish ColumbiaAll places of work</v>
      </c>
      <c r="B1448" s="8" t="s">
        <v>7</v>
      </c>
      <c r="C1448" s="8" t="s">
        <v>23</v>
      </c>
      <c r="D1448" s="8" t="s">
        <v>9</v>
      </c>
      <c r="E1448" s="8">
        <v>2017</v>
      </c>
      <c r="F1448" s="8">
        <v>32307</v>
      </c>
      <c r="G1448" s="8">
        <v>2900</v>
      </c>
      <c r="H1448" s="8">
        <v>0</v>
      </c>
      <c r="I1448" s="8">
        <v>3746</v>
      </c>
      <c r="J1448" s="8">
        <v>5025</v>
      </c>
      <c r="K1448" s="8">
        <v>4593</v>
      </c>
      <c r="L1448" s="8">
        <v>3994</v>
      </c>
      <c r="M1448" s="8">
        <v>4153</v>
      </c>
      <c r="N1448" s="8">
        <v>4011</v>
      </c>
      <c r="O1448" s="8">
        <v>4127</v>
      </c>
      <c r="P1448" s="8">
        <v>3268</v>
      </c>
      <c r="Q1448" s="8">
        <v>1335</v>
      </c>
      <c r="R1448" s="8">
        <v>456</v>
      </c>
      <c r="S1448" s="8">
        <v>499</v>
      </c>
      <c r="T1448" s="8">
        <v>0</v>
      </c>
      <c r="U1448" s="8">
        <v>29573</v>
      </c>
      <c r="V1448" s="8">
        <v>5208</v>
      </c>
      <c r="W1448" s="8">
        <v>426</v>
      </c>
      <c r="X1448" s="8">
        <v>19624</v>
      </c>
      <c r="Y1448" s="8">
        <v>9706</v>
      </c>
      <c r="Z1448" s="8">
        <v>5789</v>
      </c>
      <c r="AA1448" s="8">
        <v>88</v>
      </c>
      <c r="AB1448" s="8">
        <v>2656</v>
      </c>
      <c r="AC1448" s="8">
        <v>133</v>
      </c>
      <c r="AD1448" s="8">
        <v>4426</v>
      </c>
      <c r="AE1448" s="8">
        <v>27992</v>
      </c>
      <c r="AF1448" s="8">
        <v>1313</v>
      </c>
      <c r="AG1448" s="8">
        <v>31820</v>
      </c>
      <c r="AH1448" s="8">
        <v>1626</v>
      </c>
      <c r="AI1448" s="8">
        <v>218</v>
      </c>
      <c r="AJ1448" s="8">
        <v>1970</v>
      </c>
      <c r="AK1448" s="8">
        <v>33222</v>
      </c>
      <c r="AL1448" s="8">
        <v>230</v>
      </c>
      <c r="AM1448" s="8">
        <v>15</v>
      </c>
      <c r="AN1448" s="8">
        <v>35207</v>
      </c>
      <c r="AO1448" s="41">
        <f t="shared" si="868"/>
        <v>0.91763001675803102</v>
      </c>
      <c r="AP1448" s="41">
        <f t="shared" si="869"/>
        <v>8.2369983241968925E-2</v>
      </c>
      <c r="AQ1448" s="41">
        <f t="shared" si="870"/>
        <v>0</v>
      </c>
      <c r="AR1448" s="41">
        <f t="shared" si="836"/>
        <v>0.10639929559462608</v>
      </c>
      <c r="AS1448" s="41">
        <f t="shared" si="837"/>
        <v>0.1427272985485841</v>
      </c>
      <c r="AT1448" s="41">
        <f t="shared" si="838"/>
        <v>0.13045701138978044</v>
      </c>
      <c r="AU1448" s="41">
        <f t="shared" si="839"/>
        <v>0.11344334933393928</v>
      </c>
      <c r="AV1448" s="41">
        <f t="shared" si="840"/>
        <v>0.11795949669099895</v>
      </c>
      <c r="AW1448" s="41">
        <f t="shared" si="841"/>
        <v>0.11392620785639219</v>
      </c>
      <c r="AX1448" s="41">
        <f t="shared" si="842"/>
        <v>0.11722100718607095</v>
      </c>
      <c r="AY1448" s="41">
        <f t="shared" si="843"/>
        <v>9.2822450080949817E-2</v>
      </c>
      <c r="AZ1448" s="41">
        <f t="shared" si="844"/>
        <v>3.7918595733802934E-2</v>
      </c>
      <c r="BA1448" s="41">
        <f t="shared" si="845"/>
        <v>1.2951969778737183E-2</v>
      </c>
      <c r="BB1448" s="41">
        <f t="shared" si="846"/>
        <v>1.4173317806118102E-2</v>
      </c>
      <c r="BC1448" s="41">
        <f t="shared" si="847"/>
        <v>0</v>
      </c>
      <c r="BD1448" s="41">
        <f t="shared" si="848"/>
        <v>0.8399750049706024</v>
      </c>
      <c r="BE1448" s="41">
        <f t="shared" si="849"/>
        <v>0.14792512852557729</v>
      </c>
      <c r="BF1448" s="41">
        <f t="shared" si="850"/>
        <v>1.2099866503820262E-2</v>
      </c>
      <c r="BG1448" s="41">
        <f t="shared" si="851"/>
        <v>0.5573891555656546</v>
      </c>
      <c r="BH1448" s="41">
        <f t="shared" si="852"/>
        <v>0.27568381287812083</v>
      </c>
      <c r="BI1448" s="41">
        <f t="shared" si="853"/>
        <v>0.16442752861646831</v>
      </c>
      <c r="BJ1448" s="41">
        <f t="shared" si="854"/>
        <v>2.4995029397562986E-3</v>
      </c>
      <c r="BK1448" s="41">
        <f t="shared" si="855"/>
        <v>7.5439543272644641E-2</v>
      </c>
      <c r="BL1448" s="41">
        <f t="shared" si="856"/>
        <v>3.7776578521316784E-3</v>
      </c>
      <c r="BM1448" s="41">
        <f t="shared" si="857"/>
        <v>0.12571363649274292</v>
      </c>
      <c r="BN1448" s="41">
        <f t="shared" si="858"/>
        <v>0.79506916238248071</v>
      </c>
      <c r="BO1448" s="41">
        <f t="shared" si="859"/>
        <v>3.7293719998863863E-2</v>
      </c>
      <c r="BP1448" s="41">
        <f t="shared" si="860"/>
        <v>0.90379754026187975</v>
      </c>
      <c r="BQ1448" s="41">
        <f t="shared" si="861"/>
        <v>4.6183997500497058E-2</v>
      </c>
      <c r="BR1448" s="41">
        <f t="shared" si="862"/>
        <v>6.1919504643962852E-3</v>
      </c>
      <c r="BS1448" s="41">
        <f t="shared" si="863"/>
        <v>5.5954781719544412E-2</v>
      </c>
      <c r="BT1448" s="41">
        <f t="shared" si="864"/>
        <v>0.94361916664299716</v>
      </c>
      <c r="BU1448" s="41">
        <f t="shared" si="865"/>
        <v>6.5327917743630524E-3</v>
      </c>
      <c r="BV1448" s="41">
        <f t="shared" si="866"/>
        <v>4.2605163745845998E-4</v>
      </c>
      <c r="BW1448" s="41">
        <f t="shared" si="867"/>
        <v>1</v>
      </c>
      <c r="BX1448" s="41" t="str">
        <f t="shared" si="872"/>
        <v>2017Registered nursesBritish Columbia</v>
      </c>
      <c r="BY1448" s="51">
        <f>VLOOKUP(BX1448,'%workplace'!$A$1:$F$381,6,FALSE)</f>
        <v>35207</v>
      </c>
      <c r="BZ1448" s="32">
        <f t="shared" si="873"/>
        <v>1</v>
      </c>
    </row>
    <row r="1449" spans="1:78" s="8" customFormat="1" hidden="1" x14ac:dyDescent="0.2">
      <c r="A1449" s="8" t="str">
        <f t="shared" si="871"/>
        <v>2017Registered nursesBritish ColumbiaCommunity health</v>
      </c>
      <c r="B1449" s="8" t="s">
        <v>7</v>
      </c>
      <c r="C1449" s="8" t="s">
        <v>23</v>
      </c>
      <c r="D1449" s="8" t="s">
        <v>11</v>
      </c>
      <c r="E1449" s="8">
        <v>2017</v>
      </c>
      <c r="F1449" s="8">
        <v>5445</v>
      </c>
      <c r="G1449" s="8">
        <v>261</v>
      </c>
      <c r="H1449" s="8">
        <v>0</v>
      </c>
      <c r="I1449" s="8">
        <v>262</v>
      </c>
      <c r="J1449" s="8">
        <v>593</v>
      </c>
      <c r="K1449" s="8">
        <v>719</v>
      </c>
      <c r="L1449" s="8">
        <v>645</v>
      </c>
      <c r="M1449" s="8">
        <v>718</v>
      </c>
      <c r="N1449" s="8">
        <v>802</v>
      </c>
      <c r="O1449" s="8">
        <v>828</v>
      </c>
      <c r="P1449" s="8">
        <v>725</v>
      </c>
      <c r="Q1449" s="8">
        <v>296</v>
      </c>
      <c r="R1449" s="8">
        <v>92</v>
      </c>
      <c r="S1449" s="8">
        <v>26</v>
      </c>
      <c r="T1449" s="8">
        <v>0</v>
      </c>
      <c r="U1449" s="8">
        <v>5178</v>
      </c>
      <c r="V1449" s="8">
        <v>479</v>
      </c>
      <c r="W1449" s="8">
        <v>49</v>
      </c>
      <c r="X1449" s="8">
        <v>2684</v>
      </c>
      <c r="Y1449" s="8">
        <v>1986</v>
      </c>
      <c r="Z1449" s="8">
        <v>1025</v>
      </c>
      <c r="AA1449" s="8">
        <v>11</v>
      </c>
      <c r="AB1449" s="8">
        <v>527</v>
      </c>
      <c r="AC1449" s="8">
        <v>0</v>
      </c>
      <c r="AD1449" s="8">
        <v>562</v>
      </c>
      <c r="AE1449" s="8">
        <v>4617</v>
      </c>
      <c r="AF1449" s="8">
        <v>150</v>
      </c>
      <c r="AG1449" s="8">
        <v>5345</v>
      </c>
      <c r="AH1449" s="8">
        <v>166</v>
      </c>
      <c r="AI1449" s="8">
        <v>28</v>
      </c>
      <c r="AJ1449" s="8">
        <v>640</v>
      </c>
      <c r="AK1449" s="8">
        <v>5060</v>
      </c>
      <c r="AL1449" s="8">
        <v>17</v>
      </c>
      <c r="AM1449" s="8">
        <v>6</v>
      </c>
      <c r="AN1449" s="8">
        <v>5706</v>
      </c>
      <c r="AO1449" s="41">
        <f t="shared" si="868"/>
        <v>0.9542586750788643</v>
      </c>
      <c r="AP1449" s="41">
        <f t="shared" si="869"/>
        <v>4.5741324921135647E-2</v>
      </c>
      <c r="AQ1449" s="41">
        <f t="shared" si="870"/>
        <v>0</v>
      </c>
      <c r="AR1449" s="41">
        <f t="shared" si="836"/>
        <v>4.5916579039607427E-2</v>
      </c>
      <c r="AS1449" s="41">
        <f t="shared" si="837"/>
        <v>0.10392569225376797</v>
      </c>
      <c r="AT1449" s="41">
        <f t="shared" si="838"/>
        <v>0.12600771118121276</v>
      </c>
      <c r="AU1449" s="41">
        <f t="shared" si="839"/>
        <v>0.11303890641430074</v>
      </c>
      <c r="AV1449" s="41">
        <f t="shared" si="840"/>
        <v>0.12583245706274099</v>
      </c>
      <c r="AW1449" s="41">
        <f t="shared" si="841"/>
        <v>0.14055380301437084</v>
      </c>
      <c r="AX1449" s="41">
        <f t="shared" si="842"/>
        <v>0.14511041009463724</v>
      </c>
      <c r="AY1449" s="41">
        <f t="shared" si="843"/>
        <v>0.12705923589204346</v>
      </c>
      <c r="AZ1449" s="41">
        <f t="shared" si="844"/>
        <v>5.1875219067648089E-2</v>
      </c>
      <c r="BA1449" s="41">
        <f t="shared" si="845"/>
        <v>1.6123378899404135E-2</v>
      </c>
      <c r="BB1449" s="41">
        <f t="shared" si="846"/>
        <v>4.5566070802663863E-3</v>
      </c>
      <c r="BC1449" s="41">
        <f t="shared" si="847"/>
        <v>0</v>
      </c>
      <c r="BD1449" s="41">
        <f t="shared" si="848"/>
        <v>0.90746582544689802</v>
      </c>
      <c r="BE1449" s="41">
        <f t="shared" si="849"/>
        <v>8.3946722747984578E-2</v>
      </c>
      <c r="BF1449" s="41">
        <f t="shared" si="850"/>
        <v>8.5874518051174201E-3</v>
      </c>
      <c r="BG1449" s="41">
        <f t="shared" si="851"/>
        <v>0.47038205397826849</v>
      </c>
      <c r="BH1449" s="41">
        <f t="shared" si="852"/>
        <v>0.3480546792849632</v>
      </c>
      <c r="BI1449" s="41">
        <f t="shared" si="853"/>
        <v>0.17963547143357869</v>
      </c>
      <c r="BJ1449" s="41">
        <f t="shared" si="854"/>
        <v>1.927795303189625E-3</v>
      </c>
      <c r="BK1449" s="41">
        <f t="shared" si="855"/>
        <v>9.2358920434630218E-2</v>
      </c>
      <c r="BL1449" s="41">
        <f t="shared" si="856"/>
        <v>0</v>
      </c>
      <c r="BM1449" s="41">
        <f t="shared" si="857"/>
        <v>9.849281458114266E-2</v>
      </c>
      <c r="BN1449" s="41">
        <f t="shared" si="858"/>
        <v>0.80914826498422709</v>
      </c>
      <c r="BO1449" s="41">
        <f t="shared" si="859"/>
        <v>2.6288117770767613E-2</v>
      </c>
      <c r="BP1449" s="41">
        <f t="shared" si="860"/>
        <v>0.93673326323168593</v>
      </c>
      <c r="BQ1449" s="41">
        <f t="shared" si="861"/>
        <v>2.9092183666316159E-2</v>
      </c>
      <c r="BR1449" s="41">
        <f t="shared" si="862"/>
        <v>4.9071153172099546E-3</v>
      </c>
      <c r="BS1449" s="41">
        <f t="shared" si="863"/>
        <v>0.11216263582194182</v>
      </c>
      <c r="BT1449" s="41">
        <f t="shared" si="864"/>
        <v>0.88678583946722744</v>
      </c>
      <c r="BU1449" s="41">
        <f t="shared" si="865"/>
        <v>2.9793200140203293E-3</v>
      </c>
      <c r="BV1449" s="41">
        <f t="shared" si="866"/>
        <v>1.0515247108307045E-3</v>
      </c>
      <c r="BW1449" s="41">
        <f t="shared" si="867"/>
        <v>1</v>
      </c>
      <c r="BX1449" s="41" t="str">
        <f t="shared" si="872"/>
        <v>2017Registered nursesBritish Columbia</v>
      </c>
      <c r="BY1449" s="51">
        <f>VLOOKUP(BX1449,'%workplace'!$A$1:$F$381,6,FALSE)</f>
        <v>35207</v>
      </c>
      <c r="BZ1449" s="32">
        <f t="shared" si="873"/>
        <v>0.16207004288919816</v>
      </c>
    </row>
    <row r="1450" spans="1:78" s="8" customFormat="1" hidden="1" x14ac:dyDescent="0.2">
      <c r="A1450" s="8" t="str">
        <f t="shared" si="871"/>
        <v>2017Registered nursesBritish ColumbiaNursing home/long-term care</v>
      </c>
      <c r="B1450" s="8" t="s">
        <v>7</v>
      </c>
      <c r="C1450" s="8" t="s">
        <v>23</v>
      </c>
      <c r="D1450" s="8" t="s">
        <v>12</v>
      </c>
      <c r="E1450" s="8">
        <v>2017</v>
      </c>
      <c r="F1450" s="8">
        <v>2310</v>
      </c>
      <c r="G1450" s="8">
        <v>194</v>
      </c>
      <c r="H1450" s="8">
        <v>0</v>
      </c>
      <c r="I1450" s="8">
        <v>119</v>
      </c>
      <c r="J1450" s="8">
        <v>205</v>
      </c>
      <c r="K1450" s="8">
        <v>202</v>
      </c>
      <c r="L1450" s="8">
        <v>249</v>
      </c>
      <c r="M1450" s="8">
        <v>365</v>
      </c>
      <c r="N1450" s="8">
        <v>324</v>
      </c>
      <c r="O1450" s="8">
        <v>401</v>
      </c>
      <c r="P1450" s="8">
        <v>355</v>
      </c>
      <c r="Q1450" s="8">
        <v>189</v>
      </c>
      <c r="R1450" s="8">
        <v>84</v>
      </c>
      <c r="S1450" s="8">
        <v>11</v>
      </c>
      <c r="T1450" s="8">
        <v>0</v>
      </c>
      <c r="U1450" s="8">
        <v>1384</v>
      </c>
      <c r="V1450" s="8">
        <v>1072</v>
      </c>
      <c r="W1450" s="8">
        <v>48</v>
      </c>
      <c r="X1450" s="8">
        <v>1381</v>
      </c>
      <c r="Y1450" s="8">
        <v>706</v>
      </c>
      <c r="Z1450" s="8">
        <v>404</v>
      </c>
      <c r="AA1450" s="8">
        <v>13</v>
      </c>
      <c r="AB1450" s="8">
        <v>522</v>
      </c>
      <c r="AC1450" s="8">
        <v>0</v>
      </c>
      <c r="AD1450" s="8">
        <v>152</v>
      </c>
      <c r="AE1450" s="8">
        <v>1830</v>
      </c>
      <c r="AF1450" s="8">
        <v>91</v>
      </c>
      <c r="AG1450" s="8">
        <v>2390</v>
      </c>
      <c r="AH1450" s="8">
        <v>20</v>
      </c>
      <c r="AI1450" s="8">
        <v>0</v>
      </c>
      <c r="AJ1450" s="8">
        <v>177</v>
      </c>
      <c r="AK1450" s="8">
        <v>2327</v>
      </c>
      <c r="AL1450" s="8">
        <v>3</v>
      </c>
      <c r="AM1450" s="8">
        <v>0</v>
      </c>
      <c r="AN1450" s="8">
        <v>2504</v>
      </c>
      <c r="AO1450" s="41">
        <f t="shared" si="868"/>
        <v>0.92252396166134187</v>
      </c>
      <c r="AP1450" s="41">
        <f t="shared" si="869"/>
        <v>7.747603833865814E-2</v>
      </c>
      <c r="AQ1450" s="41">
        <f t="shared" si="870"/>
        <v>0</v>
      </c>
      <c r="AR1450" s="41">
        <f t="shared" si="836"/>
        <v>4.7523961661341853E-2</v>
      </c>
      <c r="AS1450" s="41">
        <f t="shared" si="837"/>
        <v>8.1869009584664532E-2</v>
      </c>
      <c r="AT1450" s="41">
        <f t="shared" si="838"/>
        <v>8.0670926517571878E-2</v>
      </c>
      <c r="AU1450" s="41">
        <f t="shared" si="839"/>
        <v>9.9440894568690097E-2</v>
      </c>
      <c r="AV1450" s="41">
        <f t="shared" si="840"/>
        <v>0.14576677316293929</v>
      </c>
      <c r="AW1450" s="41">
        <f t="shared" si="841"/>
        <v>0.12939297124600638</v>
      </c>
      <c r="AX1450" s="41">
        <f t="shared" si="842"/>
        <v>0.16014376996805113</v>
      </c>
      <c r="AY1450" s="41">
        <f t="shared" si="843"/>
        <v>0.14177316293929712</v>
      </c>
      <c r="AZ1450" s="41">
        <f t="shared" si="844"/>
        <v>7.5479233226837056E-2</v>
      </c>
      <c r="BA1450" s="41">
        <f t="shared" si="845"/>
        <v>3.3546325878594248E-2</v>
      </c>
      <c r="BB1450" s="41">
        <f t="shared" si="846"/>
        <v>4.3929712460063896E-3</v>
      </c>
      <c r="BC1450" s="41">
        <f t="shared" si="847"/>
        <v>0</v>
      </c>
      <c r="BD1450" s="41">
        <f t="shared" si="848"/>
        <v>0.55271565495207664</v>
      </c>
      <c r="BE1450" s="41">
        <f t="shared" si="849"/>
        <v>0.4281150159744409</v>
      </c>
      <c r="BF1450" s="41">
        <f t="shared" si="850"/>
        <v>1.9169329073482427E-2</v>
      </c>
      <c r="BG1450" s="41">
        <f t="shared" si="851"/>
        <v>0.55151757188498407</v>
      </c>
      <c r="BH1450" s="41">
        <f t="shared" si="852"/>
        <v>0.28194888178913741</v>
      </c>
      <c r="BI1450" s="41">
        <f t="shared" si="853"/>
        <v>0.16134185303514376</v>
      </c>
      <c r="BJ1450" s="41">
        <f t="shared" si="854"/>
        <v>5.1916932907348241E-3</v>
      </c>
      <c r="BK1450" s="41">
        <f t="shared" si="855"/>
        <v>0.20846645367412139</v>
      </c>
      <c r="BL1450" s="41">
        <f t="shared" si="856"/>
        <v>0</v>
      </c>
      <c r="BM1450" s="41">
        <f t="shared" si="857"/>
        <v>6.070287539936102E-2</v>
      </c>
      <c r="BN1450" s="41">
        <f t="shared" si="858"/>
        <v>0.73083067092651754</v>
      </c>
      <c r="BO1450" s="41">
        <f t="shared" si="859"/>
        <v>3.634185303514377E-2</v>
      </c>
      <c r="BP1450" s="41">
        <f t="shared" si="860"/>
        <v>0.95447284345047922</v>
      </c>
      <c r="BQ1450" s="41">
        <f t="shared" si="861"/>
        <v>7.9872204472843447E-3</v>
      </c>
      <c r="BR1450" s="41">
        <f t="shared" si="862"/>
        <v>0</v>
      </c>
      <c r="BS1450" s="41">
        <f t="shared" si="863"/>
        <v>7.0686900958466456E-2</v>
      </c>
      <c r="BT1450" s="41">
        <f t="shared" si="864"/>
        <v>0.92931309904153359</v>
      </c>
      <c r="BU1450" s="41">
        <f t="shared" si="865"/>
        <v>1.1980830670926517E-3</v>
      </c>
      <c r="BV1450" s="41">
        <f t="shared" si="866"/>
        <v>0</v>
      </c>
      <c r="BW1450" s="41">
        <f t="shared" si="867"/>
        <v>1</v>
      </c>
      <c r="BX1450" s="41" t="str">
        <f t="shared" si="872"/>
        <v>2017Registered nursesBritish Columbia</v>
      </c>
      <c r="BY1450" s="51">
        <f>VLOOKUP(BX1450,'%workplace'!$A$1:$F$381,6,FALSE)</f>
        <v>35207</v>
      </c>
      <c r="BZ1450" s="32">
        <f t="shared" si="873"/>
        <v>7.112222001306559E-2</v>
      </c>
    </row>
    <row r="1451" spans="1:78" s="8" customFormat="1" hidden="1" x14ac:dyDescent="0.2">
      <c r="A1451" s="8" t="str">
        <f t="shared" si="871"/>
        <v>2017Registered nursesBritish ColumbiaHospital</v>
      </c>
      <c r="B1451" s="8" t="s">
        <v>7</v>
      </c>
      <c r="C1451" s="8" t="s">
        <v>23</v>
      </c>
      <c r="D1451" s="8" t="s">
        <v>10</v>
      </c>
      <c r="E1451" s="8">
        <v>2017</v>
      </c>
      <c r="F1451" s="8">
        <v>21052</v>
      </c>
      <c r="G1451" s="8">
        <v>2179</v>
      </c>
      <c r="H1451" s="8">
        <v>0</v>
      </c>
      <c r="I1451" s="8">
        <v>3200</v>
      </c>
      <c r="J1451" s="8">
        <v>3940</v>
      </c>
      <c r="K1451" s="8">
        <v>3261</v>
      </c>
      <c r="L1451" s="8">
        <v>2707</v>
      </c>
      <c r="M1451" s="8">
        <v>2627</v>
      </c>
      <c r="N1451" s="8">
        <v>2315</v>
      </c>
      <c r="O1451" s="8">
        <v>2317</v>
      </c>
      <c r="P1451" s="8">
        <v>1673</v>
      </c>
      <c r="Q1451" s="8">
        <v>581</v>
      </c>
      <c r="R1451" s="8">
        <v>177</v>
      </c>
      <c r="S1451" s="8">
        <v>433</v>
      </c>
      <c r="T1451" s="8">
        <v>0</v>
      </c>
      <c r="U1451" s="8">
        <v>19623</v>
      </c>
      <c r="V1451" s="8">
        <v>3301</v>
      </c>
      <c r="W1451" s="8">
        <v>307</v>
      </c>
      <c r="X1451" s="8">
        <v>13314</v>
      </c>
      <c r="Y1451" s="8">
        <v>6204</v>
      </c>
      <c r="Z1451" s="8">
        <v>3678</v>
      </c>
      <c r="AA1451" s="8">
        <v>35</v>
      </c>
      <c r="AB1451" s="8">
        <v>1176</v>
      </c>
      <c r="AC1451" s="8">
        <v>0</v>
      </c>
      <c r="AD1451" s="8">
        <v>1649</v>
      </c>
      <c r="AE1451" s="8">
        <v>20406</v>
      </c>
      <c r="AF1451" s="8">
        <v>495</v>
      </c>
      <c r="AG1451" s="8">
        <v>22245</v>
      </c>
      <c r="AH1451" s="8">
        <v>385</v>
      </c>
      <c r="AI1451" s="8">
        <v>53</v>
      </c>
      <c r="AJ1451" s="8">
        <v>1020</v>
      </c>
      <c r="AK1451" s="8">
        <v>22205</v>
      </c>
      <c r="AL1451" s="8">
        <v>53</v>
      </c>
      <c r="AM1451" s="8">
        <v>6</v>
      </c>
      <c r="AN1451" s="8">
        <v>23231</v>
      </c>
      <c r="AO1451" s="41">
        <f t="shared" si="868"/>
        <v>0.90620291851405455</v>
      </c>
      <c r="AP1451" s="41">
        <f t="shared" si="869"/>
        <v>9.379708148594551E-2</v>
      </c>
      <c r="AQ1451" s="41">
        <f t="shared" si="870"/>
        <v>0</v>
      </c>
      <c r="AR1451" s="41">
        <f t="shared" si="836"/>
        <v>0.13774697602341698</v>
      </c>
      <c r="AS1451" s="41">
        <f t="shared" si="837"/>
        <v>0.16960096422883217</v>
      </c>
      <c r="AT1451" s="41">
        <f t="shared" si="838"/>
        <v>0.14037277775386336</v>
      </c>
      <c r="AU1451" s="41">
        <f t="shared" si="839"/>
        <v>0.1165253325298093</v>
      </c>
      <c r="AV1451" s="41">
        <f t="shared" si="840"/>
        <v>0.11308165812922388</v>
      </c>
      <c r="AW1451" s="41">
        <f t="shared" si="841"/>
        <v>9.965132796694072E-2</v>
      </c>
      <c r="AX1451" s="41">
        <f t="shared" si="842"/>
        <v>9.9737419826955359E-2</v>
      </c>
      <c r="AY1451" s="41">
        <f t="shared" si="843"/>
        <v>7.2015840902242695E-2</v>
      </c>
      <c r="AZ1451" s="41">
        <f t="shared" si="844"/>
        <v>2.5009685334251647E-2</v>
      </c>
      <c r="BA1451" s="41">
        <f t="shared" si="845"/>
        <v>7.6191296112952519E-3</v>
      </c>
      <c r="BB1451" s="41">
        <f t="shared" si="846"/>
        <v>1.8638887693168613E-2</v>
      </c>
      <c r="BC1451" s="41">
        <f t="shared" si="847"/>
        <v>0</v>
      </c>
      <c r="BD1451" s="41">
        <f t="shared" si="848"/>
        <v>0.8446902845335974</v>
      </c>
      <c r="BE1451" s="41">
        <f t="shared" si="849"/>
        <v>0.1420946149541561</v>
      </c>
      <c r="BF1451" s="41">
        <f t="shared" si="850"/>
        <v>1.3215100512246567E-2</v>
      </c>
      <c r="BG1451" s="41">
        <f t="shared" si="851"/>
        <v>0.57311351211742934</v>
      </c>
      <c r="BH1451" s="41">
        <f t="shared" si="852"/>
        <v>0.26705694976539968</v>
      </c>
      <c r="BI1451" s="41">
        <f t="shared" si="853"/>
        <v>0.1583229305669149</v>
      </c>
      <c r="BJ1451" s="41">
        <f t="shared" si="854"/>
        <v>1.5066075502561233E-3</v>
      </c>
      <c r="BK1451" s="41">
        <f t="shared" si="855"/>
        <v>5.0622013688605742E-2</v>
      </c>
      <c r="BL1451" s="41">
        <f t="shared" si="856"/>
        <v>0</v>
      </c>
      <c r="BM1451" s="41">
        <f t="shared" si="857"/>
        <v>7.0982738582067065E-2</v>
      </c>
      <c r="BN1451" s="41">
        <f t="shared" si="858"/>
        <v>0.8783952477293272</v>
      </c>
      <c r="BO1451" s="41">
        <f t="shared" si="859"/>
        <v>2.1307735353622317E-2</v>
      </c>
      <c r="BP1451" s="41">
        <f t="shared" si="860"/>
        <v>0.95755671301278467</v>
      </c>
      <c r="BQ1451" s="41">
        <f t="shared" si="861"/>
        <v>1.6572683052817356E-2</v>
      </c>
      <c r="BR1451" s="41">
        <f t="shared" si="862"/>
        <v>2.2814342903878437E-3</v>
      </c>
      <c r="BS1451" s="41">
        <f t="shared" si="863"/>
        <v>4.3906848607464168E-2</v>
      </c>
      <c r="BT1451" s="41">
        <f t="shared" si="864"/>
        <v>0.95583487581249194</v>
      </c>
      <c r="BU1451" s="41">
        <f t="shared" si="865"/>
        <v>2.2814342903878437E-3</v>
      </c>
      <c r="BV1451" s="41">
        <f t="shared" si="866"/>
        <v>2.5827558004390687E-4</v>
      </c>
      <c r="BW1451" s="41">
        <f t="shared" si="867"/>
        <v>1</v>
      </c>
      <c r="BX1451" s="41" t="str">
        <f t="shared" si="872"/>
        <v>2017Registered nursesBritish Columbia</v>
      </c>
      <c r="BY1451" s="51">
        <f>VLOOKUP(BX1451,'%workplace'!$A$1:$F$381,6,FALSE)</f>
        <v>35207</v>
      </c>
      <c r="BZ1451" s="32">
        <f t="shared" si="873"/>
        <v>0.65984037265316553</v>
      </c>
    </row>
    <row r="1452" spans="1:78" s="8" customFormat="1" hidden="1" x14ac:dyDescent="0.2">
      <c r="A1452" s="8" t="str">
        <f t="shared" si="871"/>
        <v>2017Registered nursesBritish ColumbiaOther places of work</v>
      </c>
      <c r="B1452" s="8" t="s">
        <v>7</v>
      </c>
      <c r="C1452" s="8" t="s">
        <v>23</v>
      </c>
      <c r="D1452" s="8" t="s">
        <v>13</v>
      </c>
      <c r="E1452" s="8">
        <v>2017</v>
      </c>
      <c r="F1452" s="8">
        <v>3381</v>
      </c>
      <c r="G1452" s="8">
        <v>251</v>
      </c>
      <c r="H1452" s="8">
        <v>0</v>
      </c>
      <c r="I1452" s="8">
        <v>115</v>
      </c>
      <c r="J1452" s="8">
        <v>268</v>
      </c>
      <c r="K1452" s="8">
        <v>394</v>
      </c>
      <c r="L1452" s="8">
        <v>385</v>
      </c>
      <c r="M1452" s="8">
        <v>438</v>
      </c>
      <c r="N1452" s="8">
        <v>566</v>
      </c>
      <c r="O1452" s="8">
        <v>577</v>
      </c>
      <c r="P1452" s="8">
        <v>512</v>
      </c>
      <c r="Q1452" s="8">
        <v>268</v>
      </c>
      <c r="R1452" s="8">
        <v>103</v>
      </c>
      <c r="S1452" s="8">
        <v>6</v>
      </c>
      <c r="T1452" s="8">
        <v>0</v>
      </c>
      <c r="U1452" s="8">
        <v>3261</v>
      </c>
      <c r="V1452" s="8">
        <v>350</v>
      </c>
      <c r="W1452" s="8">
        <v>21</v>
      </c>
      <c r="X1452" s="8">
        <v>2203</v>
      </c>
      <c r="Y1452" s="8">
        <v>797</v>
      </c>
      <c r="Z1452" s="8">
        <v>617</v>
      </c>
      <c r="AA1452" s="8">
        <v>15</v>
      </c>
      <c r="AB1452" s="8">
        <v>431</v>
      </c>
      <c r="AC1452" s="8">
        <v>0</v>
      </c>
      <c r="AD1452" s="8">
        <v>2062</v>
      </c>
      <c r="AE1452" s="8">
        <v>1139</v>
      </c>
      <c r="AF1452" s="8">
        <v>577</v>
      </c>
      <c r="AG1452" s="8">
        <v>1839</v>
      </c>
      <c r="AH1452" s="8">
        <v>1055</v>
      </c>
      <c r="AI1452" s="8">
        <v>137</v>
      </c>
      <c r="AJ1452" s="8">
        <v>120</v>
      </c>
      <c r="AK1452" s="8">
        <v>3510</v>
      </c>
      <c r="AL1452" s="8">
        <v>24</v>
      </c>
      <c r="AM1452" s="8">
        <v>2</v>
      </c>
      <c r="AN1452" s="8">
        <v>3632</v>
      </c>
      <c r="AO1452" s="41">
        <f t="shared" si="868"/>
        <v>0.93089207048458145</v>
      </c>
      <c r="AP1452" s="41">
        <f t="shared" si="869"/>
        <v>6.9107929515418498E-2</v>
      </c>
      <c r="AQ1452" s="41">
        <f t="shared" si="870"/>
        <v>0</v>
      </c>
      <c r="AR1452" s="41">
        <f t="shared" si="836"/>
        <v>3.166299559471366E-2</v>
      </c>
      <c r="AS1452" s="41">
        <f t="shared" si="837"/>
        <v>7.3788546255506612E-2</v>
      </c>
      <c r="AT1452" s="41">
        <f t="shared" si="838"/>
        <v>0.10848017621145374</v>
      </c>
      <c r="AU1452" s="41">
        <f t="shared" si="839"/>
        <v>0.10600220264317181</v>
      </c>
      <c r="AV1452" s="41">
        <f t="shared" si="840"/>
        <v>0.12059471365638766</v>
      </c>
      <c r="AW1452" s="41">
        <f t="shared" si="841"/>
        <v>0.15583700440528633</v>
      </c>
      <c r="AX1452" s="41">
        <f t="shared" si="842"/>
        <v>0.15886563876651982</v>
      </c>
      <c r="AY1452" s="41">
        <f t="shared" si="843"/>
        <v>0.14096916299559473</v>
      </c>
      <c r="AZ1452" s="41">
        <f t="shared" si="844"/>
        <v>7.3788546255506612E-2</v>
      </c>
      <c r="BA1452" s="41">
        <f t="shared" si="845"/>
        <v>2.8359030837004404E-2</v>
      </c>
      <c r="BB1452" s="41">
        <f t="shared" si="846"/>
        <v>1.6519823788546256E-3</v>
      </c>
      <c r="BC1452" s="41">
        <f t="shared" si="847"/>
        <v>0</v>
      </c>
      <c r="BD1452" s="41">
        <f t="shared" si="848"/>
        <v>0.89785242290748901</v>
      </c>
      <c r="BE1452" s="41">
        <f t="shared" si="849"/>
        <v>9.6365638766519823E-2</v>
      </c>
      <c r="BF1452" s="41">
        <f t="shared" si="850"/>
        <v>5.7819383259911893E-3</v>
      </c>
      <c r="BG1452" s="41">
        <f t="shared" si="851"/>
        <v>0.60655286343612336</v>
      </c>
      <c r="BH1452" s="41">
        <f t="shared" si="852"/>
        <v>0.21943832599118943</v>
      </c>
      <c r="BI1452" s="41">
        <f t="shared" si="853"/>
        <v>0.16987885462555066</v>
      </c>
      <c r="BJ1452" s="41">
        <f t="shared" si="854"/>
        <v>4.1299559471365639E-3</v>
      </c>
      <c r="BK1452" s="41">
        <f t="shared" si="855"/>
        <v>0.11866740088105728</v>
      </c>
      <c r="BL1452" s="41">
        <f t="shared" si="856"/>
        <v>0</v>
      </c>
      <c r="BM1452" s="41">
        <f t="shared" si="857"/>
        <v>0.56773127753303965</v>
      </c>
      <c r="BN1452" s="41">
        <f t="shared" si="858"/>
        <v>0.31360132158590309</v>
      </c>
      <c r="BO1452" s="41">
        <f t="shared" si="859"/>
        <v>0.15886563876651982</v>
      </c>
      <c r="BP1452" s="41">
        <f t="shared" si="860"/>
        <v>0.50633259911894268</v>
      </c>
      <c r="BQ1452" s="41">
        <f t="shared" si="861"/>
        <v>0.29047356828193832</v>
      </c>
      <c r="BR1452" s="41">
        <f t="shared" si="862"/>
        <v>3.7720264317180618E-2</v>
      </c>
      <c r="BS1452" s="41">
        <f t="shared" si="863"/>
        <v>3.3039647577092511E-2</v>
      </c>
      <c r="BT1452" s="41">
        <f t="shared" si="864"/>
        <v>0.96640969162995594</v>
      </c>
      <c r="BU1452" s="41">
        <f t="shared" si="865"/>
        <v>6.6079295154185024E-3</v>
      </c>
      <c r="BV1452" s="41">
        <f t="shared" si="866"/>
        <v>5.506607929515419E-4</v>
      </c>
      <c r="BW1452" s="41">
        <f t="shared" si="867"/>
        <v>1</v>
      </c>
      <c r="BX1452" s="41" t="str">
        <f t="shared" si="872"/>
        <v>2017Registered nursesBritish Columbia</v>
      </c>
      <c r="BY1452" s="51">
        <f>VLOOKUP(BX1452,'%workplace'!$A$1:$F$381,6,FALSE)</f>
        <v>35207</v>
      </c>
      <c r="BZ1452" s="32">
        <f t="shared" si="873"/>
        <v>0.10316130314994178</v>
      </c>
    </row>
    <row r="1453" spans="1:78" s="8" customFormat="1" hidden="1" x14ac:dyDescent="0.2">
      <c r="A1453" s="8" t="str">
        <f t="shared" si="871"/>
        <v>2017Registered nursesBritish ColumbiaUnknown places of work</v>
      </c>
      <c r="B1453" s="8" t="s">
        <v>7</v>
      </c>
      <c r="C1453" s="8" t="s">
        <v>23</v>
      </c>
      <c r="D1453" s="8" t="s">
        <v>49</v>
      </c>
      <c r="E1453" s="8">
        <v>2017</v>
      </c>
      <c r="F1453" s="8">
        <v>119</v>
      </c>
      <c r="G1453" s="8">
        <v>15</v>
      </c>
      <c r="H1453" s="8">
        <v>0</v>
      </c>
      <c r="I1453" s="8">
        <v>50</v>
      </c>
      <c r="J1453" s="8">
        <v>19</v>
      </c>
      <c r="K1453" s="8">
        <v>17</v>
      </c>
      <c r="L1453" s="8">
        <v>8</v>
      </c>
      <c r="M1453" s="8">
        <v>5</v>
      </c>
      <c r="N1453" s="8">
        <v>4</v>
      </c>
      <c r="O1453" s="8">
        <v>4</v>
      </c>
      <c r="P1453" s="8">
        <v>3</v>
      </c>
      <c r="Q1453" s="8">
        <v>1</v>
      </c>
      <c r="R1453" s="8">
        <v>0</v>
      </c>
      <c r="S1453" s="8">
        <v>23</v>
      </c>
      <c r="T1453" s="8">
        <v>0</v>
      </c>
      <c r="U1453" s="8">
        <v>127</v>
      </c>
      <c r="V1453" s="8">
        <v>6</v>
      </c>
      <c r="W1453" s="8">
        <v>1</v>
      </c>
      <c r="X1453" s="8">
        <v>42</v>
      </c>
      <c r="Y1453" s="8">
        <v>13</v>
      </c>
      <c r="Z1453" s="8">
        <v>65</v>
      </c>
      <c r="AA1453" s="8">
        <v>14</v>
      </c>
      <c r="AB1453" s="8">
        <v>0</v>
      </c>
      <c r="AC1453" s="8">
        <v>133</v>
      </c>
      <c r="AD1453" s="8">
        <v>1</v>
      </c>
      <c r="AE1453" s="8">
        <v>0</v>
      </c>
      <c r="AF1453" s="8">
        <v>0</v>
      </c>
      <c r="AG1453" s="8">
        <v>1</v>
      </c>
      <c r="AH1453" s="8">
        <v>0</v>
      </c>
      <c r="AI1453" s="8">
        <v>0</v>
      </c>
      <c r="AJ1453" s="8">
        <v>13</v>
      </c>
      <c r="AK1453" s="8">
        <v>120</v>
      </c>
      <c r="AL1453" s="8">
        <v>133</v>
      </c>
      <c r="AM1453" s="8">
        <v>1</v>
      </c>
      <c r="AN1453" s="8">
        <v>134</v>
      </c>
      <c r="AO1453" s="41">
        <f t="shared" si="868"/>
        <v>0.88805970149253732</v>
      </c>
      <c r="AP1453" s="41">
        <f t="shared" si="869"/>
        <v>0.11194029850746269</v>
      </c>
      <c r="AQ1453" s="41">
        <f t="shared" si="870"/>
        <v>0</v>
      </c>
      <c r="AR1453" s="41">
        <f t="shared" si="836"/>
        <v>0.37313432835820898</v>
      </c>
      <c r="AS1453" s="41">
        <f t="shared" si="837"/>
        <v>0.1417910447761194</v>
      </c>
      <c r="AT1453" s="41">
        <f t="shared" si="838"/>
        <v>0.12686567164179105</v>
      </c>
      <c r="AU1453" s="41">
        <f t="shared" si="839"/>
        <v>5.9701492537313432E-2</v>
      </c>
      <c r="AV1453" s="41">
        <f t="shared" si="840"/>
        <v>3.7313432835820892E-2</v>
      </c>
      <c r="AW1453" s="41">
        <f t="shared" si="841"/>
        <v>2.9850746268656716E-2</v>
      </c>
      <c r="AX1453" s="41">
        <f t="shared" si="842"/>
        <v>2.9850746268656716E-2</v>
      </c>
      <c r="AY1453" s="41">
        <f t="shared" si="843"/>
        <v>2.2388059701492536E-2</v>
      </c>
      <c r="AZ1453" s="41">
        <f t="shared" si="844"/>
        <v>7.462686567164179E-3</v>
      </c>
      <c r="BA1453" s="41">
        <f t="shared" si="845"/>
        <v>0</v>
      </c>
      <c r="BB1453" s="41">
        <f t="shared" si="846"/>
        <v>0.17164179104477612</v>
      </c>
      <c r="BC1453" s="41">
        <f t="shared" si="847"/>
        <v>0</v>
      </c>
      <c r="BD1453" s="41">
        <f t="shared" si="848"/>
        <v>0.94776119402985071</v>
      </c>
      <c r="BE1453" s="41">
        <f t="shared" si="849"/>
        <v>4.4776119402985072E-2</v>
      </c>
      <c r="BF1453" s="41">
        <f t="shared" si="850"/>
        <v>7.462686567164179E-3</v>
      </c>
      <c r="BG1453" s="41">
        <f t="shared" si="851"/>
        <v>0.31343283582089554</v>
      </c>
      <c r="BH1453" s="41">
        <f t="shared" si="852"/>
        <v>9.7014925373134331E-2</v>
      </c>
      <c r="BI1453" s="41">
        <f t="shared" si="853"/>
        <v>0.48507462686567165</v>
      </c>
      <c r="BJ1453" s="41">
        <f t="shared" si="854"/>
        <v>0.1044776119402985</v>
      </c>
      <c r="BK1453" s="41">
        <f t="shared" si="855"/>
        <v>0</v>
      </c>
      <c r="BL1453" s="41">
        <f t="shared" si="856"/>
        <v>0.9925373134328358</v>
      </c>
      <c r="BM1453" s="41">
        <f t="shared" si="857"/>
        <v>7.462686567164179E-3</v>
      </c>
      <c r="BN1453" s="41">
        <f t="shared" si="858"/>
        <v>0</v>
      </c>
      <c r="BO1453" s="41">
        <f t="shared" si="859"/>
        <v>0</v>
      </c>
      <c r="BP1453" s="41">
        <f t="shared" si="860"/>
        <v>7.462686567164179E-3</v>
      </c>
      <c r="BQ1453" s="41">
        <f t="shared" si="861"/>
        <v>0</v>
      </c>
      <c r="BR1453" s="41">
        <f t="shared" si="862"/>
        <v>0</v>
      </c>
      <c r="BS1453" s="41">
        <f t="shared" si="863"/>
        <v>9.7014925373134331E-2</v>
      </c>
      <c r="BT1453" s="41">
        <f t="shared" si="864"/>
        <v>0.89552238805970152</v>
      </c>
      <c r="BU1453" s="41">
        <f t="shared" si="865"/>
        <v>0.9925373134328358</v>
      </c>
      <c r="BV1453" s="41">
        <f t="shared" si="866"/>
        <v>7.462686567164179E-3</v>
      </c>
      <c r="BW1453" s="41">
        <f t="shared" si="867"/>
        <v>1</v>
      </c>
      <c r="BX1453" s="41" t="str">
        <f t="shared" si="872"/>
        <v>2017Registered nursesBritish Columbia</v>
      </c>
      <c r="BY1453" s="51">
        <f>VLOOKUP(BX1453,'%workplace'!$A$1:$F$381,6,FALSE)</f>
        <v>35207</v>
      </c>
      <c r="BZ1453" s="32">
        <f t="shared" si="873"/>
        <v>3.8060612946289088E-3</v>
      </c>
    </row>
    <row r="1454" spans="1:78" s="8" customFormat="1" hidden="1" x14ac:dyDescent="0.2">
      <c r="A1454" s="8" t="str">
        <f t="shared" si="871"/>
        <v>2017Registered nursesYukonAll places of work</v>
      </c>
      <c r="B1454" s="8" t="s">
        <v>7</v>
      </c>
      <c r="C1454" s="8" t="s">
        <v>24</v>
      </c>
      <c r="D1454" s="8" t="s">
        <v>9</v>
      </c>
      <c r="E1454" s="8">
        <v>2017</v>
      </c>
      <c r="F1454" s="8">
        <v>395</v>
      </c>
      <c r="G1454" s="8">
        <v>39</v>
      </c>
      <c r="H1454" s="8">
        <v>0</v>
      </c>
      <c r="I1454" s="8">
        <v>55</v>
      </c>
      <c r="J1454" s="8">
        <v>78</v>
      </c>
      <c r="K1454" s="8">
        <v>61</v>
      </c>
      <c r="L1454" s="8">
        <v>54</v>
      </c>
      <c r="M1454" s="8">
        <v>46</v>
      </c>
      <c r="N1454" s="8">
        <v>41</v>
      </c>
      <c r="O1454" s="8">
        <v>46</v>
      </c>
      <c r="P1454" s="8">
        <v>32</v>
      </c>
      <c r="Q1454" s="8">
        <v>12</v>
      </c>
      <c r="R1454" s="8">
        <v>1</v>
      </c>
      <c r="S1454" s="8">
        <v>8</v>
      </c>
      <c r="T1454" s="8">
        <v>0</v>
      </c>
      <c r="U1454" s="8">
        <v>390</v>
      </c>
      <c r="V1454" s="8">
        <v>42</v>
      </c>
      <c r="W1454" s="8">
        <v>2</v>
      </c>
      <c r="X1454" s="8">
        <v>189</v>
      </c>
      <c r="Y1454" s="8">
        <v>188</v>
      </c>
      <c r="Z1454" s="8">
        <v>57</v>
      </c>
      <c r="AA1454" s="8">
        <v>0</v>
      </c>
      <c r="AB1454" s="8">
        <v>39</v>
      </c>
      <c r="AC1454" s="8">
        <v>9</v>
      </c>
      <c r="AD1454" s="8">
        <v>57</v>
      </c>
      <c r="AE1454" s="8">
        <v>329</v>
      </c>
      <c r="AF1454" s="8">
        <v>38</v>
      </c>
      <c r="AG1454" s="8">
        <v>376</v>
      </c>
      <c r="AH1454" s="8">
        <v>13</v>
      </c>
      <c r="AI1454" s="8">
        <v>0</v>
      </c>
      <c r="AJ1454" s="8">
        <v>80</v>
      </c>
      <c r="AK1454" s="8">
        <v>354</v>
      </c>
      <c r="AL1454" s="8">
        <v>7</v>
      </c>
      <c r="AM1454" s="8">
        <v>0</v>
      </c>
      <c r="AN1454" s="8">
        <v>434</v>
      </c>
      <c r="AO1454" s="41">
        <f t="shared" si="868"/>
        <v>0.91013824884792627</v>
      </c>
      <c r="AP1454" s="41">
        <f t="shared" si="869"/>
        <v>8.9861751152073732E-2</v>
      </c>
      <c r="AQ1454" s="41">
        <f t="shared" si="870"/>
        <v>0</v>
      </c>
      <c r="AR1454" s="41">
        <f t="shared" si="836"/>
        <v>0.12672811059907835</v>
      </c>
      <c r="AS1454" s="41">
        <f t="shared" si="837"/>
        <v>0.17972350230414746</v>
      </c>
      <c r="AT1454" s="41">
        <f t="shared" si="838"/>
        <v>0.14055299539170507</v>
      </c>
      <c r="AU1454" s="41">
        <f t="shared" si="839"/>
        <v>0.12442396313364056</v>
      </c>
      <c r="AV1454" s="41">
        <f t="shared" si="840"/>
        <v>0.10599078341013825</v>
      </c>
      <c r="AW1454" s="41">
        <f t="shared" si="841"/>
        <v>9.4470046082949302E-2</v>
      </c>
      <c r="AX1454" s="41">
        <f t="shared" si="842"/>
        <v>0.10599078341013825</v>
      </c>
      <c r="AY1454" s="41">
        <f t="shared" si="843"/>
        <v>7.3732718894009217E-2</v>
      </c>
      <c r="AZ1454" s="41">
        <f t="shared" si="844"/>
        <v>2.7649769585253458E-2</v>
      </c>
      <c r="BA1454" s="41">
        <f t="shared" si="845"/>
        <v>2.304147465437788E-3</v>
      </c>
      <c r="BB1454" s="41">
        <f t="shared" si="846"/>
        <v>1.8433179723502304E-2</v>
      </c>
      <c r="BC1454" s="41">
        <f t="shared" si="847"/>
        <v>0</v>
      </c>
      <c r="BD1454" s="41">
        <f t="shared" si="848"/>
        <v>0.89861751152073732</v>
      </c>
      <c r="BE1454" s="41">
        <f t="shared" si="849"/>
        <v>9.6774193548387094E-2</v>
      </c>
      <c r="BF1454" s="41">
        <f t="shared" si="850"/>
        <v>4.608294930875576E-3</v>
      </c>
      <c r="BG1454" s="41">
        <f t="shared" si="851"/>
        <v>0.43548387096774194</v>
      </c>
      <c r="BH1454" s="41">
        <f t="shared" si="852"/>
        <v>0.43317972350230416</v>
      </c>
      <c r="BI1454" s="41">
        <f t="shared" si="853"/>
        <v>0.1313364055299539</v>
      </c>
      <c r="BJ1454" s="41">
        <f t="shared" si="854"/>
        <v>0</v>
      </c>
      <c r="BK1454" s="41">
        <f t="shared" si="855"/>
        <v>8.9861751152073732E-2</v>
      </c>
      <c r="BL1454" s="41">
        <f t="shared" si="856"/>
        <v>2.0737327188940093E-2</v>
      </c>
      <c r="BM1454" s="41">
        <f t="shared" si="857"/>
        <v>0.1313364055299539</v>
      </c>
      <c r="BN1454" s="41">
        <f t="shared" si="858"/>
        <v>0.75806451612903225</v>
      </c>
      <c r="BO1454" s="41">
        <f t="shared" si="859"/>
        <v>8.755760368663594E-2</v>
      </c>
      <c r="BP1454" s="41">
        <f t="shared" si="860"/>
        <v>0.86635944700460832</v>
      </c>
      <c r="BQ1454" s="41">
        <f t="shared" si="861"/>
        <v>2.9953917050691243E-2</v>
      </c>
      <c r="BR1454" s="41">
        <f t="shared" si="862"/>
        <v>0</v>
      </c>
      <c r="BS1454" s="41">
        <f t="shared" si="863"/>
        <v>0.18433179723502305</v>
      </c>
      <c r="BT1454" s="41">
        <f t="shared" si="864"/>
        <v>0.81566820276497698</v>
      </c>
      <c r="BU1454" s="41">
        <f t="shared" si="865"/>
        <v>1.6129032258064516E-2</v>
      </c>
      <c r="BV1454" s="41">
        <f t="shared" si="866"/>
        <v>0</v>
      </c>
      <c r="BW1454" s="41">
        <f t="shared" si="867"/>
        <v>1</v>
      </c>
      <c r="BX1454" s="41" t="str">
        <f t="shared" si="872"/>
        <v>2017Registered nursesYukon</v>
      </c>
      <c r="BY1454" s="51">
        <f>VLOOKUP(BX1454,'%workplace'!$A$1:$F$381,6,FALSE)</f>
        <v>434</v>
      </c>
      <c r="BZ1454" s="32">
        <f t="shared" si="873"/>
        <v>1</v>
      </c>
    </row>
    <row r="1455" spans="1:78" s="8" customFormat="1" hidden="1" x14ac:dyDescent="0.2">
      <c r="A1455" s="8" t="str">
        <f t="shared" si="871"/>
        <v>2017Registered nursesYukonCommunity health</v>
      </c>
      <c r="B1455" s="8" t="s">
        <v>7</v>
      </c>
      <c r="C1455" s="8" t="s">
        <v>24</v>
      </c>
      <c r="D1455" s="8" t="s">
        <v>11</v>
      </c>
      <c r="E1455" s="8">
        <v>2017</v>
      </c>
      <c r="F1455" s="8">
        <v>119</v>
      </c>
      <c r="G1455" s="8">
        <v>7</v>
      </c>
      <c r="H1455" s="8">
        <v>0</v>
      </c>
      <c r="I1455" s="8">
        <v>10</v>
      </c>
      <c r="J1455" s="8">
        <v>13</v>
      </c>
      <c r="K1455" s="8">
        <v>17</v>
      </c>
      <c r="L1455" s="8">
        <v>19</v>
      </c>
      <c r="M1455" s="8">
        <v>18</v>
      </c>
      <c r="N1455" s="8">
        <v>17</v>
      </c>
      <c r="O1455" s="8">
        <v>14</v>
      </c>
      <c r="P1455" s="8">
        <v>10</v>
      </c>
      <c r="Q1455" s="8">
        <v>6</v>
      </c>
      <c r="R1455" s="8">
        <v>0</v>
      </c>
      <c r="S1455" s="8">
        <v>2</v>
      </c>
      <c r="T1455" s="8">
        <v>0</v>
      </c>
      <c r="U1455" s="8">
        <v>118</v>
      </c>
      <c r="V1455" s="8">
        <v>6</v>
      </c>
      <c r="W1455" s="8">
        <v>2</v>
      </c>
      <c r="X1455" s="8">
        <v>44</v>
      </c>
      <c r="Y1455" s="8">
        <v>62</v>
      </c>
      <c r="Z1455" s="8">
        <v>20</v>
      </c>
      <c r="AA1455" s="8">
        <v>0</v>
      </c>
      <c r="AB1455" s="8">
        <v>11</v>
      </c>
      <c r="AC1455" s="8">
        <v>3</v>
      </c>
      <c r="AD1455" s="8">
        <v>13</v>
      </c>
      <c r="AE1455" s="8">
        <v>99</v>
      </c>
      <c r="AF1455" s="8">
        <v>7</v>
      </c>
      <c r="AG1455" s="8">
        <v>117</v>
      </c>
      <c r="AH1455" s="8">
        <v>1</v>
      </c>
      <c r="AI1455" s="8">
        <v>0</v>
      </c>
      <c r="AJ1455" s="8">
        <v>55</v>
      </c>
      <c r="AK1455" s="8">
        <v>71</v>
      </c>
      <c r="AL1455" s="8">
        <v>1</v>
      </c>
      <c r="AM1455" s="8">
        <v>0</v>
      </c>
      <c r="AN1455" s="8">
        <v>126</v>
      </c>
      <c r="AO1455" s="41">
        <f t="shared" si="868"/>
        <v>0.94444444444444442</v>
      </c>
      <c r="AP1455" s="41">
        <f t="shared" si="869"/>
        <v>5.5555555555555552E-2</v>
      </c>
      <c r="AQ1455" s="41">
        <f t="shared" si="870"/>
        <v>0</v>
      </c>
      <c r="AR1455" s="41">
        <f t="shared" si="836"/>
        <v>7.9365079365079361E-2</v>
      </c>
      <c r="AS1455" s="41">
        <f t="shared" si="837"/>
        <v>0.10317460317460317</v>
      </c>
      <c r="AT1455" s="41">
        <f t="shared" si="838"/>
        <v>0.13492063492063491</v>
      </c>
      <c r="AU1455" s="41">
        <f t="shared" si="839"/>
        <v>0.15079365079365079</v>
      </c>
      <c r="AV1455" s="41">
        <f t="shared" si="840"/>
        <v>0.14285714285714285</v>
      </c>
      <c r="AW1455" s="41">
        <f t="shared" si="841"/>
        <v>0.13492063492063491</v>
      </c>
      <c r="AX1455" s="41">
        <f t="shared" si="842"/>
        <v>0.1111111111111111</v>
      </c>
      <c r="AY1455" s="41">
        <f t="shared" si="843"/>
        <v>7.9365079365079361E-2</v>
      </c>
      <c r="AZ1455" s="41">
        <f t="shared" si="844"/>
        <v>4.7619047619047616E-2</v>
      </c>
      <c r="BA1455" s="41">
        <f t="shared" si="845"/>
        <v>0</v>
      </c>
      <c r="BB1455" s="41">
        <f t="shared" si="846"/>
        <v>1.5873015873015872E-2</v>
      </c>
      <c r="BC1455" s="41">
        <f t="shared" si="847"/>
        <v>0</v>
      </c>
      <c r="BD1455" s="41">
        <f t="shared" si="848"/>
        <v>0.93650793650793651</v>
      </c>
      <c r="BE1455" s="41">
        <f t="shared" si="849"/>
        <v>4.7619047619047616E-2</v>
      </c>
      <c r="BF1455" s="41">
        <f t="shared" si="850"/>
        <v>1.5873015873015872E-2</v>
      </c>
      <c r="BG1455" s="41">
        <f t="shared" si="851"/>
        <v>0.34920634920634919</v>
      </c>
      <c r="BH1455" s="41">
        <f t="shared" si="852"/>
        <v>0.49206349206349204</v>
      </c>
      <c r="BI1455" s="41">
        <f t="shared" si="853"/>
        <v>0.15873015873015872</v>
      </c>
      <c r="BJ1455" s="41">
        <f t="shared" si="854"/>
        <v>0</v>
      </c>
      <c r="BK1455" s="41">
        <f t="shared" si="855"/>
        <v>8.7301587301587297E-2</v>
      </c>
      <c r="BL1455" s="41">
        <f t="shared" si="856"/>
        <v>2.3809523809523808E-2</v>
      </c>
      <c r="BM1455" s="41">
        <f t="shared" si="857"/>
        <v>0.10317460317460317</v>
      </c>
      <c r="BN1455" s="41">
        <f t="shared" si="858"/>
        <v>0.7857142857142857</v>
      </c>
      <c r="BO1455" s="41">
        <f t="shared" si="859"/>
        <v>5.5555555555555552E-2</v>
      </c>
      <c r="BP1455" s="41">
        <f t="shared" si="860"/>
        <v>0.9285714285714286</v>
      </c>
      <c r="BQ1455" s="41">
        <f t="shared" si="861"/>
        <v>7.9365079365079361E-3</v>
      </c>
      <c r="BR1455" s="41">
        <f t="shared" si="862"/>
        <v>0</v>
      </c>
      <c r="BS1455" s="41">
        <f t="shared" si="863"/>
        <v>0.43650793650793651</v>
      </c>
      <c r="BT1455" s="41">
        <f t="shared" si="864"/>
        <v>0.56349206349206349</v>
      </c>
      <c r="BU1455" s="41">
        <f t="shared" si="865"/>
        <v>7.9365079365079361E-3</v>
      </c>
      <c r="BV1455" s="41">
        <f t="shared" si="866"/>
        <v>0</v>
      </c>
      <c r="BW1455" s="41">
        <f t="shared" si="867"/>
        <v>1</v>
      </c>
      <c r="BX1455" s="41" t="str">
        <f t="shared" si="872"/>
        <v>2017Registered nursesYukon</v>
      </c>
      <c r="BY1455" s="51">
        <f>VLOOKUP(BX1455,'%workplace'!$A$1:$F$381,6,FALSE)</f>
        <v>434</v>
      </c>
      <c r="BZ1455" s="32">
        <f t="shared" si="873"/>
        <v>0.29032258064516131</v>
      </c>
    </row>
    <row r="1456" spans="1:78" s="8" customFormat="1" hidden="1" x14ac:dyDescent="0.2">
      <c r="A1456" s="8" t="str">
        <f t="shared" si="871"/>
        <v>2017Registered nursesYukonNursing home/long-term care</v>
      </c>
      <c r="B1456" s="8" t="s">
        <v>7</v>
      </c>
      <c r="C1456" s="8" t="s">
        <v>24</v>
      </c>
      <c r="D1456" s="8" t="s">
        <v>12</v>
      </c>
      <c r="E1456" s="8">
        <v>2017</v>
      </c>
      <c r="F1456" s="8">
        <v>27</v>
      </c>
      <c r="G1456" s="8">
        <v>2</v>
      </c>
      <c r="H1456" s="8">
        <v>0</v>
      </c>
      <c r="I1456" s="8">
        <v>4</v>
      </c>
      <c r="J1456" s="8">
        <v>5</v>
      </c>
      <c r="K1456" s="8">
        <v>1</v>
      </c>
      <c r="L1456" s="8">
        <v>6</v>
      </c>
      <c r="M1456" s="8">
        <v>5</v>
      </c>
      <c r="N1456" s="8">
        <v>2</v>
      </c>
      <c r="O1456" s="8">
        <v>2</v>
      </c>
      <c r="P1456" s="8">
        <v>3</v>
      </c>
      <c r="Q1456" s="8">
        <v>1</v>
      </c>
      <c r="R1456" s="8">
        <v>0</v>
      </c>
      <c r="S1456" s="8">
        <v>0</v>
      </c>
      <c r="T1456" s="8">
        <v>0</v>
      </c>
      <c r="U1456" s="8">
        <v>20</v>
      </c>
      <c r="V1456" s="8">
        <v>9</v>
      </c>
      <c r="W1456" s="8">
        <v>0</v>
      </c>
      <c r="X1456" s="8">
        <v>25</v>
      </c>
      <c r="Y1456" s="8">
        <v>4</v>
      </c>
      <c r="Z1456" s="8">
        <v>0</v>
      </c>
      <c r="AA1456" s="8">
        <v>0</v>
      </c>
      <c r="AB1456" s="8">
        <v>8</v>
      </c>
      <c r="AC1456" s="8">
        <v>0</v>
      </c>
      <c r="AD1456" s="8">
        <v>8</v>
      </c>
      <c r="AE1456" s="8">
        <v>13</v>
      </c>
      <c r="AF1456" s="8">
        <v>2</v>
      </c>
      <c r="AG1456" s="8">
        <v>26</v>
      </c>
      <c r="AH1456" s="8">
        <v>0</v>
      </c>
      <c r="AI1456" s="8">
        <v>0</v>
      </c>
      <c r="AJ1456" s="8">
        <v>0</v>
      </c>
      <c r="AK1456" s="8">
        <v>29</v>
      </c>
      <c r="AL1456" s="8">
        <v>1</v>
      </c>
      <c r="AM1456" s="8">
        <v>0</v>
      </c>
      <c r="AN1456" s="8">
        <v>29</v>
      </c>
      <c r="AO1456" s="41">
        <f t="shared" si="868"/>
        <v>0.93103448275862066</v>
      </c>
      <c r="AP1456" s="41">
        <f t="shared" si="869"/>
        <v>6.8965517241379309E-2</v>
      </c>
      <c r="AQ1456" s="41">
        <f t="shared" si="870"/>
        <v>0</v>
      </c>
      <c r="AR1456" s="41">
        <f t="shared" si="836"/>
        <v>0.13793103448275862</v>
      </c>
      <c r="AS1456" s="41">
        <f t="shared" si="837"/>
        <v>0.17241379310344829</v>
      </c>
      <c r="AT1456" s="41">
        <f t="shared" si="838"/>
        <v>3.4482758620689655E-2</v>
      </c>
      <c r="AU1456" s="41">
        <f t="shared" si="839"/>
        <v>0.20689655172413793</v>
      </c>
      <c r="AV1456" s="41">
        <f t="shared" si="840"/>
        <v>0.17241379310344829</v>
      </c>
      <c r="AW1456" s="41">
        <f t="shared" si="841"/>
        <v>6.8965517241379309E-2</v>
      </c>
      <c r="AX1456" s="41">
        <f t="shared" si="842"/>
        <v>6.8965517241379309E-2</v>
      </c>
      <c r="AY1456" s="41">
        <f t="shared" si="843"/>
        <v>0.10344827586206896</v>
      </c>
      <c r="AZ1456" s="41">
        <f t="shared" si="844"/>
        <v>3.4482758620689655E-2</v>
      </c>
      <c r="BA1456" s="41">
        <f t="shared" si="845"/>
        <v>0</v>
      </c>
      <c r="BB1456" s="41">
        <f t="shared" si="846"/>
        <v>0</v>
      </c>
      <c r="BC1456" s="41">
        <f t="shared" si="847"/>
        <v>0</v>
      </c>
      <c r="BD1456" s="41">
        <f t="shared" si="848"/>
        <v>0.68965517241379315</v>
      </c>
      <c r="BE1456" s="41">
        <f t="shared" si="849"/>
        <v>0.31034482758620691</v>
      </c>
      <c r="BF1456" s="41">
        <f t="shared" si="850"/>
        <v>0</v>
      </c>
      <c r="BG1456" s="41">
        <f t="shared" si="851"/>
        <v>0.86206896551724133</v>
      </c>
      <c r="BH1456" s="41">
        <f t="shared" si="852"/>
        <v>0.13793103448275862</v>
      </c>
      <c r="BI1456" s="41">
        <f t="shared" si="853"/>
        <v>0</v>
      </c>
      <c r="BJ1456" s="41">
        <f t="shared" si="854"/>
        <v>0</v>
      </c>
      <c r="BK1456" s="41">
        <f t="shared" si="855"/>
        <v>0.27586206896551724</v>
      </c>
      <c r="BL1456" s="41">
        <f t="shared" si="856"/>
        <v>0</v>
      </c>
      <c r="BM1456" s="41">
        <f t="shared" si="857"/>
        <v>0.27586206896551724</v>
      </c>
      <c r="BN1456" s="41">
        <f t="shared" si="858"/>
        <v>0.44827586206896552</v>
      </c>
      <c r="BO1456" s="41">
        <f t="shared" si="859"/>
        <v>6.8965517241379309E-2</v>
      </c>
      <c r="BP1456" s="41">
        <f t="shared" si="860"/>
        <v>0.89655172413793105</v>
      </c>
      <c r="BQ1456" s="41">
        <f t="shared" si="861"/>
        <v>0</v>
      </c>
      <c r="BR1456" s="41">
        <f t="shared" si="862"/>
        <v>0</v>
      </c>
      <c r="BS1456" s="41">
        <f t="shared" si="863"/>
        <v>0</v>
      </c>
      <c r="BT1456" s="41">
        <f t="shared" si="864"/>
        <v>1</v>
      </c>
      <c r="BU1456" s="41">
        <f t="shared" si="865"/>
        <v>3.4482758620689655E-2</v>
      </c>
      <c r="BV1456" s="41">
        <f t="shared" si="866"/>
        <v>0</v>
      </c>
      <c r="BW1456" s="41">
        <f t="shared" si="867"/>
        <v>1</v>
      </c>
      <c r="BX1456" s="41" t="str">
        <f t="shared" si="872"/>
        <v>2017Registered nursesYukon</v>
      </c>
      <c r="BY1456" s="51">
        <f>VLOOKUP(BX1456,'%workplace'!$A$1:$F$381,6,FALSE)</f>
        <v>434</v>
      </c>
      <c r="BZ1456" s="32">
        <f t="shared" si="873"/>
        <v>6.6820276497695855E-2</v>
      </c>
    </row>
    <row r="1457" spans="1:78" s="8" customFormat="1" hidden="1" x14ac:dyDescent="0.2">
      <c r="A1457" s="8" t="str">
        <f t="shared" si="871"/>
        <v>2017Registered nursesYukonHospital</v>
      </c>
      <c r="B1457" s="8" t="s">
        <v>7</v>
      </c>
      <c r="C1457" s="8" t="s">
        <v>24</v>
      </c>
      <c r="D1457" s="8" t="s">
        <v>10</v>
      </c>
      <c r="E1457" s="8">
        <v>2017</v>
      </c>
      <c r="F1457" s="8">
        <v>209</v>
      </c>
      <c r="G1457" s="8">
        <v>22</v>
      </c>
      <c r="H1457" s="8">
        <v>0</v>
      </c>
      <c r="I1457" s="8">
        <v>40</v>
      </c>
      <c r="J1457" s="8">
        <v>53</v>
      </c>
      <c r="K1457" s="8">
        <v>34</v>
      </c>
      <c r="L1457" s="8">
        <v>23</v>
      </c>
      <c r="M1457" s="8">
        <v>18</v>
      </c>
      <c r="N1457" s="8">
        <v>17</v>
      </c>
      <c r="O1457" s="8">
        <v>21</v>
      </c>
      <c r="P1457" s="8">
        <v>14</v>
      </c>
      <c r="Q1457" s="8">
        <v>4</v>
      </c>
      <c r="R1457" s="8">
        <v>1</v>
      </c>
      <c r="S1457" s="8">
        <v>6</v>
      </c>
      <c r="T1457" s="8">
        <v>0</v>
      </c>
      <c r="U1457" s="8">
        <v>209</v>
      </c>
      <c r="V1457" s="8">
        <v>22</v>
      </c>
      <c r="W1457" s="8">
        <v>0</v>
      </c>
      <c r="X1457" s="8">
        <v>87</v>
      </c>
      <c r="Y1457" s="8">
        <v>109</v>
      </c>
      <c r="Z1457" s="8">
        <v>35</v>
      </c>
      <c r="AA1457" s="8">
        <v>0</v>
      </c>
      <c r="AB1457" s="8">
        <v>9</v>
      </c>
      <c r="AC1457" s="8">
        <v>3</v>
      </c>
      <c r="AD1457" s="8">
        <v>14</v>
      </c>
      <c r="AE1457" s="8">
        <v>205</v>
      </c>
      <c r="AF1457" s="8">
        <v>15</v>
      </c>
      <c r="AG1457" s="8">
        <v>212</v>
      </c>
      <c r="AH1457" s="8">
        <v>1</v>
      </c>
      <c r="AI1457" s="8">
        <v>0</v>
      </c>
      <c r="AJ1457" s="8">
        <v>25</v>
      </c>
      <c r="AK1457" s="8">
        <v>206</v>
      </c>
      <c r="AL1457" s="8">
        <v>3</v>
      </c>
      <c r="AM1457" s="8">
        <v>0</v>
      </c>
      <c r="AN1457" s="8">
        <v>231</v>
      </c>
      <c r="AO1457" s="41">
        <f t="shared" si="868"/>
        <v>0.90476190476190477</v>
      </c>
      <c r="AP1457" s="41">
        <f t="shared" si="869"/>
        <v>9.5238095238095233E-2</v>
      </c>
      <c r="AQ1457" s="41">
        <f t="shared" si="870"/>
        <v>0</v>
      </c>
      <c r="AR1457" s="41">
        <f t="shared" si="836"/>
        <v>0.17316017316017315</v>
      </c>
      <c r="AS1457" s="41">
        <f t="shared" si="837"/>
        <v>0.22943722943722944</v>
      </c>
      <c r="AT1457" s="41">
        <f t="shared" si="838"/>
        <v>0.1471861471861472</v>
      </c>
      <c r="AU1457" s="41">
        <f t="shared" si="839"/>
        <v>9.9567099567099568E-2</v>
      </c>
      <c r="AV1457" s="41">
        <f t="shared" si="840"/>
        <v>7.792207792207792E-2</v>
      </c>
      <c r="AW1457" s="41">
        <f t="shared" si="841"/>
        <v>7.3593073593073599E-2</v>
      </c>
      <c r="AX1457" s="41">
        <f t="shared" si="842"/>
        <v>9.0909090909090912E-2</v>
      </c>
      <c r="AY1457" s="41">
        <f t="shared" si="843"/>
        <v>6.0606060606060608E-2</v>
      </c>
      <c r="AZ1457" s="41">
        <f t="shared" si="844"/>
        <v>1.7316017316017316E-2</v>
      </c>
      <c r="BA1457" s="41">
        <f t="shared" si="845"/>
        <v>4.329004329004329E-3</v>
      </c>
      <c r="BB1457" s="41">
        <f t="shared" si="846"/>
        <v>2.5974025974025976E-2</v>
      </c>
      <c r="BC1457" s="41">
        <f t="shared" si="847"/>
        <v>0</v>
      </c>
      <c r="BD1457" s="41">
        <f t="shared" si="848"/>
        <v>0.90476190476190477</v>
      </c>
      <c r="BE1457" s="41">
        <f t="shared" si="849"/>
        <v>9.5238095238095233E-2</v>
      </c>
      <c r="BF1457" s="41">
        <f t="shared" si="850"/>
        <v>0</v>
      </c>
      <c r="BG1457" s="41">
        <f t="shared" si="851"/>
        <v>0.37662337662337664</v>
      </c>
      <c r="BH1457" s="41">
        <f t="shared" si="852"/>
        <v>0.47186147186147187</v>
      </c>
      <c r="BI1457" s="41">
        <f t="shared" si="853"/>
        <v>0.15151515151515152</v>
      </c>
      <c r="BJ1457" s="41">
        <f t="shared" si="854"/>
        <v>0</v>
      </c>
      <c r="BK1457" s="41">
        <f t="shared" si="855"/>
        <v>3.896103896103896E-2</v>
      </c>
      <c r="BL1457" s="41">
        <f t="shared" si="856"/>
        <v>1.2987012987012988E-2</v>
      </c>
      <c r="BM1457" s="41">
        <f t="shared" si="857"/>
        <v>6.0606060606060608E-2</v>
      </c>
      <c r="BN1457" s="41">
        <f t="shared" si="858"/>
        <v>0.88744588744588748</v>
      </c>
      <c r="BO1457" s="41">
        <f t="shared" si="859"/>
        <v>6.4935064935064929E-2</v>
      </c>
      <c r="BP1457" s="41">
        <f t="shared" si="860"/>
        <v>0.91774891774891776</v>
      </c>
      <c r="BQ1457" s="41">
        <f t="shared" si="861"/>
        <v>4.329004329004329E-3</v>
      </c>
      <c r="BR1457" s="41">
        <f t="shared" si="862"/>
        <v>0</v>
      </c>
      <c r="BS1457" s="41">
        <f t="shared" si="863"/>
        <v>0.10822510822510822</v>
      </c>
      <c r="BT1457" s="41">
        <f t="shared" si="864"/>
        <v>0.89177489177489178</v>
      </c>
      <c r="BU1457" s="41">
        <f t="shared" si="865"/>
        <v>1.2987012987012988E-2</v>
      </c>
      <c r="BV1457" s="41">
        <f t="shared" si="866"/>
        <v>0</v>
      </c>
      <c r="BW1457" s="41">
        <f t="shared" si="867"/>
        <v>1</v>
      </c>
      <c r="BX1457" s="41" t="str">
        <f t="shared" si="872"/>
        <v>2017Registered nursesYukon</v>
      </c>
      <c r="BY1457" s="51">
        <f>VLOOKUP(BX1457,'%workplace'!$A$1:$F$381,6,FALSE)</f>
        <v>434</v>
      </c>
      <c r="BZ1457" s="32">
        <f t="shared" si="873"/>
        <v>0.532258064516129</v>
      </c>
    </row>
    <row r="1458" spans="1:78" s="8" customFormat="1" hidden="1" x14ac:dyDescent="0.2">
      <c r="A1458" s="8" t="str">
        <f t="shared" si="871"/>
        <v>2017Registered nursesYukonOther places of work</v>
      </c>
      <c r="B1458" s="8" t="s">
        <v>7</v>
      </c>
      <c r="C1458" s="8" t="s">
        <v>24</v>
      </c>
      <c r="D1458" s="8" t="s">
        <v>13</v>
      </c>
      <c r="E1458" s="8">
        <v>2017</v>
      </c>
      <c r="F1458" s="8">
        <v>39</v>
      </c>
      <c r="G1458" s="8">
        <v>8</v>
      </c>
      <c r="H1458" s="8">
        <v>0</v>
      </c>
      <c r="I1458" s="8">
        <v>0</v>
      </c>
      <c r="J1458" s="8">
        <v>7</v>
      </c>
      <c r="K1458" s="8">
        <v>9</v>
      </c>
      <c r="L1458" s="8">
        <v>6</v>
      </c>
      <c r="M1458" s="8">
        <v>5</v>
      </c>
      <c r="N1458" s="8">
        <v>5</v>
      </c>
      <c r="O1458" s="8">
        <v>9</v>
      </c>
      <c r="P1458" s="8">
        <v>5</v>
      </c>
      <c r="Q1458" s="8">
        <v>1</v>
      </c>
      <c r="R1458" s="8">
        <v>0</v>
      </c>
      <c r="S1458" s="8">
        <v>0</v>
      </c>
      <c r="T1458" s="8">
        <v>0</v>
      </c>
      <c r="U1458" s="8">
        <v>42</v>
      </c>
      <c r="V1458" s="8">
        <v>5</v>
      </c>
      <c r="W1458" s="8">
        <v>0</v>
      </c>
      <c r="X1458" s="8">
        <v>32</v>
      </c>
      <c r="Y1458" s="8">
        <v>13</v>
      </c>
      <c r="Z1458" s="8">
        <v>2</v>
      </c>
      <c r="AA1458" s="8">
        <v>0</v>
      </c>
      <c r="AB1458" s="8">
        <v>11</v>
      </c>
      <c r="AC1458" s="8">
        <v>2</v>
      </c>
      <c r="AD1458" s="8">
        <v>22</v>
      </c>
      <c r="AE1458" s="8">
        <v>12</v>
      </c>
      <c r="AF1458" s="8">
        <v>14</v>
      </c>
      <c r="AG1458" s="8">
        <v>21</v>
      </c>
      <c r="AH1458" s="8">
        <v>11</v>
      </c>
      <c r="AI1458" s="8">
        <v>0</v>
      </c>
      <c r="AJ1458" s="8">
        <v>0</v>
      </c>
      <c r="AK1458" s="8">
        <v>47</v>
      </c>
      <c r="AL1458" s="8">
        <v>1</v>
      </c>
      <c r="AM1458" s="8">
        <v>0</v>
      </c>
      <c r="AN1458" s="8">
        <v>47</v>
      </c>
      <c r="AO1458" s="41">
        <f t="shared" si="868"/>
        <v>0.82978723404255317</v>
      </c>
      <c r="AP1458" s="41">
        <f t="shared" si="869"/>
        <v>0.1702127659574468</v>
      </c>
      <c r="AQ1458" s="41">
        <f t="shared" si="870"/>
        <v>0</v>
      </c>
      <c r="AR1458" s="41">
        <f t="shared" si="836"/>
        <v>0</v>
      </c>
      <c r="AS1458" s="41">
        <f t="shared" si="837"/>
        <v>0.14893617021276595</v>
      </c>
      <c r="AT1458" s="41">
        <f t="shared" si="838"/>
        <v>0.19148936170212766</v>
      </c>
      <c r="AU1458" s="41">
        <f t="shared" si="839"/>
        <v>0.1276595744680851</v>
      </c>
      <c r="AV1458" s="41">
        <f t="shared" si="840"/>
        <v>0.10638297872340426</v>
      </c>
      <c r="AW1458" s="41">
        <f t="shared" si="841"/>
        <v>0.10638297872340426</v>
      </c>
      <c r="AX1458" s="41">
        <f t="shared" si="842"/>
        <v>0.19148936170212766</v>
      </c>
      <c r="AY1458" s="41">
        <f t="shared" si="843"/>
        <v>0.10638297872340426</v>
      </c>
      <c r="AZ1458" s="41">
        <f t="shared" si="844"/>
        <v>2.1276595744680851E-2</v>
      </c>
      <c r="BA1458" s="41">
        <f t="shared" si="845"/>
        <v>0</v>
      </c>
      <c r="BB1458" s="41">
        <f t="shared" si="846"/>
        <v>0</v>
      </c>
      <c r="BC1458" s="41">
        <f t="shared" si="847"/>
        <v>0</v>
      </c>
      <c r="BD1458" s="41">
        <f t="shared" si="848"/>
        <v>0.8936170212765957</v>
      </c>
      <c r="BE1458" s="41">
        <f t="shared" si="849"/>
        <v>0.10638297872340426</v>
      </c>
      <c r="BF1458" s="41">
        <f t="shared" si="850"/>
        <v>0</v>
      </c>
      <c r="BG1458" s="41">
        <f t="shared" si="851"/>
        <v>0.68085106382978722</v>
      </c>
      <c r="BH1458" s="41">
        <f t="shared" si="852"/>
        <v>0.27659574468085107</v>
      </c>
      <c r="BI1458" s="41">
        <f t="shared" si="853"/>
        <v>4.2553191489361701E-2</v>
      </c>
      <c r="BJ1458" s="41">
        <f t="shared" si="854"/>
        <v>0</v>
      </c>
      <c r="BK1458" s="41">
        <f t="shared" si="855"/>
        <v>0.23404255319148937</v>
      </c>
      <c r="BL1458" s="41">
        <f t="shared" si="856"/>
        <v>4.2553191489361701E-2</v>
      </c>
      <c r="BM1458" s="41">
        <f t="shared" si="857"/>
        <v>0.46808510638297873</v>
      </c>
      <c r="BN1458" s="41">
        <f t="shared" si="858"/>
        <v>0.25531914893617019</v>
      </c>
      <c r="BO1458" s="41">
        <f t="shared" si="859"/>
        <v>0.2978723404255319</v>
      </c>
      <c r="BP1458" s="41">
        <f t="shared" si="860"/>
        <v>0.44680851063829785</v>
      </c>
      <c r="BQ1458" s="41">
        <f t="shared" si="861"/>
        <v>0.23404255319148937</v>
      </c>
      <c r="BR1458" s="41">
        <f t="shared" si="862"/>
        <v>0</v>
      </c>
      <c r="BS1458" s="41">
        <f t="shared" si="863"/>
        <v>0</v>
      </c>
      <c r="BT1458" s="41">
        <f t="shared" si="864"/>
        <v>1</v>
      </c>
      <c r="BU1458" s="41">
        <f t="shared" si="865"/>
        <v>2.1276595744680851E-2</v>
      </c>
      <c r="BV1458" s="41">
        <f t="shared" si="866"/>
        <v>0</v>
      </c>
      <c r="BW1458" s="41">
        <f t="shared" si="867"/>
        <v>1</v>
      </c>
      <c r="BX1458" s="41" t="str">
        <f t="shared" si="872"/>
        <v>2017Registered nursesYukon</v>
      </c>
      <c r="BY1458" s="51">
        <f>VLOOKUP(BX1458,'%workplace'!$A$1:$F$381,6,FALSE)</f>
        <v>434</v>
      </c>
      <c r="BZ1458" s="32">
        <f t="shared" si="873"/>
        <v>0.10829493087557604</v>
      </c>
    </row>
    <row r="1459" spans="1:78" s="8" customFormat="1" hidden="1" x14ac:dyDescent="0.2">
      <c r="A1459" s="8" t="str">
        <f t="shared" si="871"/>
        <v>2017Registered nursesYukonUnknown places of work</v>
      </c>
      <c r="B1459" s="8" t="s">
        <v>7</v>
      </c>
      <c r="C1459" s="8" t="s">
        <v>24</v>
      </c>
      <c r="D1459" s="8" t="s">
        <v>49</v>
      </c>
      <c r="E1459" s="8">
        <v>2017</v>
      </c>
      <c r="F1459" s="8">
        <v>1</v>
      </c>
      <c r="G1459" s="8">
        <v>0</v>
      </c>
      <c r="H1459" s="8">
        <v>0</v>
      </c>
      <c r="I1459" s="8">
        <v>1</v>
      </c>
      <c r="J1459" s="8">
        <v>0</v>
      </c>
      <c r="K1459" s="8">
        <v>0</v>
      </c>
      <c r="L1459" s="8">
        <v>0</v>
      </c>
      <c r="M1459" s="8">
        <v>0</v>
      </c>
      <c r="N1459" s="8">
        <v>0</v>
      </c>
      <c r="O1459" s="8">
        <v>0</v>
      </c>
      <c r="P1459" s="8">
        <v>0</v>
      </c>
      <c r="Q1459" s="8">
        <v>0</v>
      </c>
      <c r="R1459" s="8">
        <v>0</v>
      </c>
      <c r="S1459" s="8">
        <v>0</v>
      </c>
      <c r="T1459" s="8">
        <v>0</v>
      </c>
      <c r="U1459" s="8">
        <v>1</v>
      </c>
      <c r="V1459" s="8">
        <v>0</v>
      </c>
      <c r="W1459" s="8">
        <v>0</v>
      </c>
      <c r="X1459" s="8">
        <v>1</v>
      </c>
      <c r="Y1459" s="8">
        <v>0</v>
      </c>
      <c r="Z1459" s="8">
        <v>0</v>
      </c>
      <c r="AA1459" s="8">
        <v>0</v>
      </c>
      <c r="AB1459" s="8">
        <v>0</v>
      </c>
      <c r="AC1459" s="8">
        <v>1</v>
      </c>
      <c r="AD1459" s="8">
        <v>0</v>
      </c>
      <c r="AE1459" s="8">
        <v>0</v>
      </c>
      <c r="AF1459" s="8">
        <v>0</v>
      </c>
      <c r="AG1459" s="8">
        <v>0</v>
      </c>
      <c r="AH1459" s="8">
        <v>0</v>
      </c>
      <c r="AI1459" s="8">
        <v>0</v>
      </c>
      <c r="AJ1459" s="8">
        <v>0</v>
      </c>
      <c r="AK1459" s="8">
        <v>1</v>
      </c>
      <c r="AL1459" s="8">
        <v>1</v>
      </c>
      <c r="AM1459" s="8">
        <v>0</v>
      </c>
      <c r="AN1459" s="8">
        <v>1</v>
      </c>
      <c r="AO1459" s="41">
        <f t="shared" si="868"/>
        <v>1</v>
      </c>
      <c r="AP1459" s="41">
        <f t="shared" si="869"/>
        <v>0</v>
      </c>
      <c r="AQ1459" s="41">
        <f t="shared" si="870"/>
        <v>0</v>
      </c>
      <c r="AR1459" s="41">
        <f t="shared" si="836"/>
        <v>1</v>
      </c>
      <c r="AS1459" s="41">
        <f t="shared" si="837"/>
        <v>0</v>
      </c>
      <c r="AT1459" s="41">
        <f t="shared" si="838"/>
        <v>0</v>
      </c>
      <c r="AU1459" s="41">
        <f t="shared" si="839"/>
        <v>0</v>
      </c>
      <c r="AV1459" s="41">
        <f t="shared" si="840"/>
        <v>0</v>
      </c>
      <c r="AW1459" s="41">
        <f t="shared" si="841"/>
        <v>0</v>
      </c>
      <c r="AX1459" s="41">
        <f t="shared" si="842"/>
        <v>0</v>
      </c>
      <c r="AY1459" s="41">
        <f t="shared" si="843"/>
        <v>0</v>
      </c>
      <c r="AZ1459" s="41">
        <f t="shared" si="844"/>
        <v>0</v>
      </c>
      <c r="BA1459" s="41">
        <f t="shared" si="845"/>
        <v>0</v>
      </c>
      <c r="BB1459" s="41">
        <f t="shared" si="846"/>
        <v>0</v>
      </c>
      <c r="BC1459" s="41">
        <f t="shared" si="847"/>
        <v>0</v>
      </c>
      <c r="BD1459" s="41">
        <f t="shared" si="848"/>
        <v>1</v>
      </c>
      <c r="BE1459" s="41">
        <f t="shared" si="849"/>
        <v>0</v>
      </c>
      <c r="BF1459" s="41">
        <f t="shared" si="850"/>
        <v>0</v>
      </c>
      <c r="BG1459" s="41">
        <f t="shared" si="851"/>
        <v>1</v>
      </c>
      <c r="BH1459" s="41">
        <f t="shared" si="852"/>
        <v>0</v>
      </c>
      <c r="BI1459" s="41">
        <f t="shared" si="853"/>
        <v>0</v>
      </c>
      <c r="BJ1459" s="41">
        <f t="shared" si="854"/>
        <v>0</v>
      </c>
      <c r="BK1459" s="41">
        <f t="shared" si="855"/>
        <v>0</v>
      </c>
      <c r="BL1459" s="41">
        <f t="shared" si="856"/>
        <v>1</v>
      </c>
      <c r="BM1459" s="41">
        <f t="shared" si="857"/>
        <v>0</v>
      </c>
      <c r="BN1459" s="41">
        <f t="shared" si="858"/>
        <v>0</v>
      </c>
      <c r="BO1459" s="41">
        <f t="shared" si="859"/>
        <v>0</v>
      </c>
      <c r="BP1459" s="41">
        <f t="shared" si="860"/>
        <v>0</v>
      </c>
      <c r="BQ1459" s="41">
        <f t="shared" si="861"/>
        <v>0</v>
      </c>
      <c r="BR1459" s="41">
        <f t="shared" si="862"/>
        <v>0</v>
      </c>
      <c r="BS1459" s="41">
        <f t="shared" si="863"/>
        <v>0</v>
      </c>
      <c r="BT1459" s="41">
        <f t="shared" si="864"/>
        <v>1</v>
      </c>
      <c r="BU1459" s="41">
        <f t="shared" si="865"/>
        <v>1</v>
      </c>
      <c r="BV1459" s="41">
        <f t="shared" si="866"/>
        <v>0</v>
      </c>
      <c r="BW1459" s="41">
        <f t="shared" si="867"/>
        <v>1</v>
      </c>
      <c r="BX1459" s="41" t="str">
        <f t="shared" si="872"/>
        <v>2017Registered nursesYukon</v>
      </c>
      <c r="BY1459" s="51">
        <f>VLOOKUP(BX1459,'%workplace'!$A$1:$F$381,6,FALSE)</f>
        <v>434</v>
      </c>
      <c r="BZ1459" s="32">
        <f t="shared" si="873"/>
        <v>2.304147465437788E-3</v>
      </c>
    </row>
    <row r="1460" spans="1:78" s="8" customFormat="1" hidden="1" x14ac:dyDescent="0.2">
      <c r="A1460" s="8" t="str">
        <f t="shared" si="871"/>
        <v>2017Licensed practical nursesNewfoundland and LabradorAll places of work</v>
      </c>
      <c r="B1460" s="8" t="s">
        <v>3</v>
      </c>
      <c r="C1460" s="8" t="s">
        <v>14</v>
      </c>
      <c r="D1460" s="8" t="s">
        <v>9</v>
      </c>
      <c r="E1460" s="8">
        <v>2017</v>
      </c>
      <c r="F1460" s="8">
        <v>2077</v>
      </c>
      <c r="G1460" s="8">
        <v>226</v>
      </c>
      <c r="H1460" s="8">
        <v>0</v>
      </c>
      <c r="I1460" s="8">
        <v>232</v>
      </c>
      <c r="J1460" s="8">
        <v>227</v>
      </c>
      <c r="K1460" s="8">
        <v>327</v>
      </c>
      <c r="L1460" s="8">
        <v>262</v>
      </c>
      <c r="M1460" s="8">
        <v>369</v>
      </c>
      <c r="N1460" s="8">
        <v>354</v>
      </c>
      <c r="O1460" s="8">
        <v>270</v>
      </c>
      <c r="P1460" s="8">
        <v>97</v>
      </c>
      <c r="Q1460" s="8">
        <v>18</v>
      </c>
      <c r="R1460" s="8">
        <v>0</v>
      </c>
      <c r="S1460" s="8">
        <v>147</v>
      </c>
      <c r="T1460" s="8">
        <v>0</v>
      </c>
      <c r="U1460" s="8">
        <v>2176</v>
      </c>
      <c r="V1460" s="8">
        <v>0</v>
      </c>
      <c r="W1460" s="8">
        <v>127</v>
      </c>
      <c r="X1460" s="8">
        <v>1492</v>
      </c>
      <c r="Y1460" s="8">
        <v>115</v>
      </c>
      <c r="Z1460" s="8">
        <v>696</v>
      </c>
      <c r="AA1460" s="8">
        <v>0</v>
      </c>
      <c r="AB1460" s="8">
        <v>0</v>
      </c>
      <c r="AC1460" s="8">
        <v>0</v>
      </c>
      <c r="AD1460" s="8">
        <v>88</v>
      </c>
      <c r="AE1460" s="8">
        <v>2215</v>
      </c>
      <c r="AF1460" s="8">
        <v>3</v>
      </c>
      <c r="AG1460" s="8">
        <v>2294</v>
      </c>
      <c r="AH1460" s="8">
        <v>6</v>
      </c>
      <c r="AI1460" s="8">
        <v>0</v>
      </c>
      <c r="AJ1460" s="8">
        <v>944</v>
      </c>
      <c r="AK1460" s="8">
        <v>1359</v>
      </c>
      <c r="AL1460" s="8">
        <v>0</v>
      </c>
      <c r="AM1460" s="8">
        <v>0</v>
      </c>
      <c r="AN1460" s="8">
        <v>2303</v>
      </c>
      <c r="AO1460" s="41">
        <f t="shared" si="868"/>
        <v>0.90186712983065564</v>
      </c>
      <c r="AP1460" s="41">
        <f t="shared" si="869"/>
        <v>9.8132870169344327E-2</v>
      </c>
      <c r="AQ1460" s="41">
        <f t="shared" si="870"/>
        <v>0</v>
      </c>
      <c r="AR1460" s="41">
        <f t="shared" si="836"/>
        <v>0.10073816760746852</v>
      </c>
      <c r="AS1460" s="41">
        <f t="shared" si="837"/>
        <v>9.8567086409031696E-2</v>
      </c>
      <c r="AT1460" s="41">
        <f t="shared" si="838"/>
        <v>0.14198871037776814</v>
      </c>
      <c r="AU1460" s="41">
        <f t="shared" si="839"/>
        <v>0.11376465479808945</v>
      </c>
      <c r="AV1460" s="41">
        <f t="shared" si="840"/>
        <v>0.16022579244463742</v>
      </c>
      <c r="AW1460" s="41">
        <f t="shared" si="841"/>
        <v>0.15371254884932697</v>
      </c>
      <c r="AX1460" s="41">
        <f t="shared" si="842"/>
        <v>0.11723838471558837</v>
      </c>
      <c r="AY1460" s="41">
        <f t="shared" si="843"/>
        <v>4.211897524967434E-2</v>
      </c>
      <c r="AZ1460" s="41">
        <f t="shared" si="844"/>
        <v>7.8158923143725571E-3</v>
      </c>
      <c r="BA1460" s="41">
        <f t="shared" si="845"/>
        <v>0</v>
      </c>
      <c r="BB1460" s="41">
        <f t="shared" si="846"/>
        <v>6.3829787234042548E-2</v>
      </c>
      <c r="BC1460" s="41">
        <f t="shared" si="847"/>
        <v>0</v>
      </c>
      <c r="BD1460" s="41">
        <f t="shared" si="848"/>
        <v>0.94485453755970472</v>
      </c>
      <c r="BE1460" s="41">
        <f t="shared" si="849"/>
        <v>0</v>
      </c>
      <c r="BF1460" s="41">
        <f t="shared" si="850"/>
        <v>5.5145462440295265E-2</v>
      </c>
      <c r="BG1460" s="41">
        <f t="shared" si="851"/>
        <v>0.64785062961354756</v>
      </c>
      <c r="BH1460" s="41">
        <f t="shared" si="852"/>
        <v>4.9934867564046893E-2</v>
      </c>
      <c r="BI1460" s="41">
        <f t="shared" si="853"/>
        <v>0.30221450282240558</v>
      </c>
      <c r="BJ1460" s="41">
        <f t="shared" si="854"/>
        <v>0</v>
      </c>
      <c r="BK1460" s="41">
        <f t="shared" si="855"/>
        <v>0</v>
      </c>
      <c r="BL1460" s="41">
        <f t="shared" si="856"/>
        <v>0</v>
      </c>
      <c r="BM1460" s="41">
        <f t="shared" si="857"/>
        <v>3.8211029092488059E-2</v>
      </c>
      <c r="BN1460" s="41">
        <f t="shared" si="858"/>
        <v>0.96178897090751192</v>
      </c>
      <c r="BO1460" s="41">
        <f t="shared" si="859"/>
        <v>1.3026487190620929E-3</v>
      </c>
      <c r="BP1460" s="41">
        <f t="shared" si="860"/>
        <v>0.99609205384281374</v>
      </c>
      <c r="BQ1460" s="41">
        <f t="shared" si="861"/>
        <v>2.6052974381241857E-3</v>
      </c>
      <c r="BR1460" s="41">
        <f t="shared" si="862"/>
        <v>0</v>
      </c>
      <c r="BS1460" s="41">
        <f t="shared" si="863"/>
        <v>0.40990013026487193</v>
      </c>
      <c r="BT1460" s="41">
        <f t="shared" si="864"/>
        <v>0.59009986973512807</v>
      </c>
      <c r="BU1460" s="41">
        <f t="shared" si="865"/>
        <v>0</v>
      </c>
      <c r="BV1460" s="41">
        <f t="shared" si="866"/>
        <v>0</v>
      </c>
      <c r="BW1460" s="41">
        <f t="shared" si="867"/>
        <v>1</v>
      </c>
      <c r="BX1460" s="41" t="str">
        <f t="shared" si="872"/>
        <v>2017Licensed practical nursesNewfoundland and Labrador</v>
      </c>
      <c r="BY1460" s="51">
        <f>VLOOKUP(BX1460,'%workplace'!$A$1:$F$381,6,FALSE)</f>
        <v>2303</v>
      </c>
      <c r="BZ1460" s="32">
        <f t="shared" si="873"/>
        <v>1</v>
      </c>
    </row>
    <row r="1461" spans="1:78" s="8" customFormat="1" hidden="1" x14ac:dyDescent="0.2">
      <c r="A1461" s="8" t="str">
        <f t="shared" si="871"/>
        <v>2017Licensed practical nursesNewfoundland and LabradorCommunity health</v>
      </c>
      <c r="B1461" s="8" t="s">
        <v>3</v>
      </c>
      <c r="C1461" s="8" t="s">
        <v>14</v>
      </c>
      <c r="D1461" s="8" t="s">
        <v>11</v>
      </c>
      <c r="E1461" s="8">
        <v>2017</v>
      </c>
      <c r="F1461" s="8">
        <v>103</v>
      </c>
      <c r="G1461" s="8">
        <v>5</v>
      </c>
      <c r="H1461" s="8">
        <v>0</v>
      </c>
      <c r="I1461" s="8">
        <v>7</v>
      </c>
      <c r="J1461" s="8">
        <v>5</v>
      </c>
      <c r="K1461" s="8">
        <v>24</v>
      </c>
      <c r="L1461" s="8">
        <v>14</v>
      </c>
      <c r="M1461" s="8">
        <v>13</v>
      </c>
      <c r="N1461" s="8">
        <v>16</v>
      </c>
      <c r="O1461" s="8">
        <v>20</v>
      </c>
      <c r="P1461" s="8">
        <v>7</v>
      </c>
      <c r="Q1461" s="8">
        <v>0</v>
      </c>
      <c r="R1461" s="8">
        <v>0</v>
      </c>
      <c r="S1461" s="8">
        <v>2</v>
      </c>
      <c r="T1461" s="8">
        <v>0</v>
      </c>
      <c r="U1461" s="8">
        <v>105</v>
      </c>
      <c r="V1461" s="8">
        <v>0</v>
      </c>
      <c r="W1461" s="8">
        <v>3</v>
      </c>
      <c r="X1461" s="8">
        <v>72</v>
      </c>
      <c r="Y1461" s="8">
        <v>8</v>
      </c>
      <c r="Z1461" s="8">
        <v>28</v>
      </c>
      <c r="AA1461" s="8">
        <v>0</v>
      </c>
      <c r="AB1461" s="8">
        <v>0</v>
      </c>
      <c r="AC1461" s="8">
        <v>0</v>
      </c>
      <c r="AD1461" s="8">
        <v>4</v>
      </c>
      <c r="AE1461" s="8">
        <v>104</v>
      </c>
      <c r="AF1461" s="8">
        <v>0</v>
      </c>
      <c r="AG1461" s="8">
        <v>108</v>
      </c>
      <c r="AH1461" s="8">
        <v>0</v>
      </c>
      <c r="AI1461" s="8">
        <v>0</v>
      </c>
      <c r="AJ1461" s="8">
        <v>68</v>
      </c>
      <c r="AK1461" s="8">
        <v>40</v>
      </c>
      <c r="AL1461" s="8">
        <v>0</v>
      </c>
      <c r="AM1461" s="8">
        <v>0</v>
      </c>
      <c r="AN1461" s="8">
        <v>108</v>
      </c>
      <c r="AO1461" s="41">
        <f t="shared" si="868"/>
        <v>0.95370370370370372</v>
      </c>
      <c r="AP1461" s="41">
        <f t="shared" si="869"/>
        <v>4.6296296296296294E-2</v>
      </c>
      <c r="AQ1461" s="41">
        <f t="shared" si="870"/>
        <v>0</v>
      </c>
      <c r="AR1461" s="41">
        <f t="shared" si="836"/>
        <v>6.4814814814814811E-2</v>
      </c>
      <c r="AS1461" s="41">
        <f t="shared" si="837"/>
        <v>4.6296296296296294E-2</v>
      </c>
      <c r="AT1461" s="41">
        <f t="shared" si="838"/>
        <v>0.22222222222222221</v>
      </c>
      <c r="AU1461" s="41">
        <f t="shared" si="839"/>
        <v>0.12962962962962962</v>
      </c>
      <c r="AV1461" s="41">
        <f t="shared" si="840"/>
        <v>0.12037037037037036</v>
      </c>
      <c r="AW1461" s="41">
        <f t="shared" si="841"/>
        <v>0.14814814814814814</v>
      </c>
      <c r="AX1461" s="41">
        <f t="shared" si="842"/>
        <v>0.18518518518518517</v>
      </c>
      <c r="AY1461" s="41">
        <f t="shared" si="843"/>
        <v>6.4814814814814811E-2</v>
      </c>
      <c r="AZ1461" s="41">
        <f t="shared" si="844"/>
        <v>0</v>
      </c>
      <c r="BA1461" s="41">
        <f t="shared" si="845"/>
        <v>0</v>
      </c>
      <c r="BB1461" s="41">
        <f t="shared" si="846"/>
        <v>1.8518518518518517E-2</v>
      </c>
      <c r="BC1461" s="41">
        <f t="shared" si="847"/>
        <v>0</v>
      </c>
      <c r="BD1461" s="41">
        <f t="shared" si="848"/>
        <v>0.97222222222222221</v>
      </c>
      <c r="BE1461" s="41">
        <f t="shared" si="849"/>
        <v>0</v>
      </c>
      <c r="BF1461" s="41">
        <f t="shared" si="850"/>
        <v>2.7777777777777776E-2</v>
      </c>
      <c r="BG1461" s="41">
        <f t="shared" si="851"/>
        <v>0.66666666666666663</v>
      </c>
      <c r="BH1461" s="41">
        <f t="shared" si="852"/>
        <v>7.407407407407407E-2</v>
      </c>
      <c r="BI1461" s="41">
        <f t="shared" si="853"/>
        <v>0.25925925925925924</v>
      </c>
      <c r="BJ1461" s="41">
        <f t="shared" si="854"/>
        <v>0</v>
      </c>
      <c r="BK1461" s="41">
        <f t="shared" si="855"/>
        <v>0</v>
      </c>
      <c r="BL1461" s="41">
        <f t="shared" si="856"/>
        <v>0</v>
      </c>
      <c r="BM1461" s="41">
        <f t="shared" si="857"/>
        <v>3.7037037037037035E-2</v>
      </c>
      <c r="BN1461" s="41">
        <f t="shared" si="858"/>
        <v>0.96296296296296291</v>
      </c>
      <c r="BO1461" s="41">
        <f t="shared" si="859"/>
        <v>0</v>
      </c>
      <c r="BP1461" s="41">
        <f t="shared" si="860"/>
        <v>1</v>
      </c>
      <c r="BQ1461" s="41">
        <f t="shared" si="861"/>
        <v>0</v>
      </c>
      <c r="BR1461" s="41">
        <f t="shared" si="862"/>
        <v>0</v>
      </c>
      <c r="BS1461" s="41">
        <f t="shared" si="863"/>
        <v>0.62962962962962965</v>
      </c>
      <c r="BT1461" s="41">
        <f t="shared" si="864"/>
        <v>0.37037037037037035</v>
      </c>
      <c r="BU1461" s="41">
        <f t="shared" si="865"/>
        <v>0</v>
      </c>
      <c r="BV1461" s="41">
        <f t="shared" si="866"/>
        <v>0</v>
      </c>
      <c r="BW1461" s="41">
        <f t="shared" si="867"/>
        <v>1</v>
      </c>
      <c r="BX1461" s="41" t="str">
        <f t="shared" si="872"/>
        <v>2017Licensed practical nursesNewfoundland and Labrador</v>
      </c>
      <c r="BY1461" s="51">
        <f>VLOOKUP(BX1461,'%workplace'!$A$1:$F$381,6,FALSE)</f>
        <v>2303</v>
      </c>
      <c r="BZ1461" s="32">
        <f t="shared" si="873"/>
        <v>4.6895353886235343E-2</v>
      </c>
    </row>
    <row r="1462" spans="1:78" s="8" customFormat="1" hidden="1" x14ac:dyDescent="0.2">
      <c r="A1462" s="8" t="str">
        <f t="shared" si="871"/>
        <v>2017Licensed practical nursesNewfoundland and LabradorNursing home/long-term care</v>
      </c>
      <c r="B1462" s="8" t="s">
        <v>3</v>
      </c>
      <c r="C1462" s="8" t="s">
        <v>14</v>
      </c>
      <c r="D1462" s="8" t="s">
        <v>12</v>
      </c>
      <c r="E1462" s="8">
        <v>2017</v>
      </c>
      <c r="F1462" s="8">
        <v>1171</v>
      </c>
      <c r="G1462" s="8">
        <v>103</v>
      </c>
      <c r="H1462" s="8">
        <v>0</v>
      </c>
      <c r="I1462" s="8">
        <v>150</v>
      </c>
      <c r="J1462" s="8">
        <v>135</v>
      </c>
      <c r="K1462" s="8">
        <v>172</v>
      </c>
      <c r="L1462" s="8">
        <v>144</v>
      </c>
      <c r="M1462" s="8">
        <v>210</v>
      </c>
      <c r="N1462" s="8">
        <v>198</v>
      </c>
      <c r="O1462" s="8">
        <v>114</v>
      </c>
      <c r="P1462" s="8">
        <v>46</v>
      </c>
      <c r="Q1462" s="8">
        <v>6</v>
      </c>
      <c r="R1462" s="8">
        <v>0</v>
      </c>
      <c r="S1462" s="8">
        <v>99</v>
      </c>
      <c r="T1462" s="8">
        <v>0</v>
      </c>
      <c r="U1462" s="8">
        <v>1177</v>
      </c>
      <c r="V1462" s="8">
        <v>0</v>
      </c>
      <c r="W1462" s="8">
        <v>97</v>
      </c>
      <c r="X1462" s="8">
        <v>826</v>
      </c>
      <c r="Y1462" s="8">
        <v>60</v>
      </c>
      <c r="Z1462" s="8">
        <v>388</v>
      </c>
      <c r="AA1462" s="8">
        <v>0</v>
      </c>
      <c r="AB1462" s="8">
        <v>0</v>
      </c>
      <c r="AC1462" s="8">
        <v>0</v>
      </c>
      <c r="AD1462" s="8">
        <v>7</v>
      </c>
      <c r="AE1462" s="8">
        <v>1267</v>
      </c>
      <c r="AF1462" s="8">
        <v>2</v>
      </c>
      <c r="AG1462" s="8">
        <v>1272</v>
      </c>
      <c r="AH1462" s="8">
        <v>0</v>
      </c>
      <c r="AI1462" s="8">
        <v>0</v>
      </c>
      <c r="AJ1462" s="8">
        <v>491</v>
      </c>
      <c r="AK1462" s="8">
        <v>783</v>
      </c>
      <c r="AL1462" s="8">
        <v>0</v>
      </c>
      <c r="AM1462" s="8">
        <v>0</v>
      </c>
      <c r="AN1462" s="8">
        <v>1274</v>
      </c>
      <c r="AO1462" s="41">
        <f t="shared" si="868"/>
        <v>0.91915227629513341</v>
      </c>
      <c r="AP1462" s="41">
        <f t="shared" si="869"/>
        <v>8.0847723704866564E-2</v>
      </c>
      <c r="AQ1462" s="41">
        <f t="shared" si="870"/>
        <v>0</v>
      </c>
      <c r="AR1462" s="41">
        <f t="shared" si="836"/>
        <v>0.11773940345368916</v>
      </c>
      <c r="AS1462" s="41">
        <f t="shared" si="837"/>
        <v>0.10596546310832025</v>
      </c>
      <c r="AT1462" s="41">
        <f t="shared" si="838"/>
        <v>0.13500784929356358</v>
      </c>
      <c r="AU1462" s="41">
        <f t="shared" si="839"/>
        <v>0.11302982731554161</v>
      </c>
      <c r="AV1462" s="41">
        <f t="shared" si="840"/>
        <v>0.16483516483516483</v>
      </c>
      <c r="AW1462" s="41">
        <f t="shared" si="841"/>
        <v>0.15541601255886969</v>
      </c>
      <c r="AX1462" s="41">
        <f t="shared" si="842"/>
        <v>8.9481946624803771E-2</v>
      </c>
      <c r="AY1462" s="41">
        <f t="shared" si="843"/>
        <v>3.6106750392464679E-2</v>
      </c>
      <c r="AZ1462" s="41">
        <f t="shared" si="844"/>
        <v>4.7095761381475663E-3</v>
      </c>
      <c r="BA1462" s="41">
        <f t="shared" si="845"/>
        <v>0</v>
      </c>
      <c r="BB1462" s="41">
        <f t="shared" si="846"/>
        <v>7.7708006279434846E-2</v>
      </c>
      <c r="BC1462" s="41">
        <f t="shared" si="847"/>
        <v>0</v>
      </c>
      <c r="BD1462" s="41">
        <f t="shared" si="848"/>
        <v>0.92386185243328101</v>
      </c>
      <c r="BE1462" s="41">
        <f t="shared" si="849"/>
        <v>0</v>
      </c>
      <c r="BF1462" s="41">
        <f t="shared" si="850"/>
        <v>7.6138147566718994E-2</v>
      </c>
      <c r="BG1462" s="41">
        <f t="shared" si="851"/>
        <v>0.64835164835164838</v>
      </c>
      <c r="BH1462" s="41">
        <f t="shared" si="852"/>
        <v>4.709576138147567E-2</v>
      </c>
      <c r="BI1462" s="41">
        <f t="shared" si="853"/>
        <v>0.30455259026687598</v>
      </c>
      <c r="BJ1462" s="41">
        <f t="shared" si="854"/>
        <v>0</v>
      </c>
      <c r="BK1462" s="41">
        <f t="shared" si="855"/>
        <v>0</v>
      </c>
      <c r="BL1462" s="41">
        <f t="shared" si="856"/>
        <v>0</v>
      </c>
      <c r="BM1462" s="41">
        <f t="shared" si="857"/>
        <v>5.4945054945054949E-3</v>
      </c>
      <c r="BN1462" s="41">
        <f t="shared" si="858"/>
        <v>0.99450549450549453</v>
      </c>
      <c r="BO1462" s="41">
        <f t="shared" si="859"/>
        <v>1.5698587127158557E-3</v>
      </c>
      <c r="BP1462" s="41">
        <f t="shared" si="860"/>
        <v>0.99843014128728413</v>
      </c>
      <c r="BQ1462" s="41">
        <f t="shared" si="861"/>
        <v>0</v>
      </c>
      <c r="BR1462" s="41">
        <f t="shared" si="862"/>
        <v>0</v>
      </c>
      <c r="BS1462" s="41">
        <f t="shared" si="863"/>
        <v>0.38540031397174257</v>
      </c>
      <c r="BT1462" s="41">
        <f t="shared" si="864"/>
        <v>0.61459968602825743</v>
      </c>
      <c r="BU1462" s="41">
        <f t="shared" si="865"/>
        <v>0</v>
      </c>
      <c r="BV1462" s="41">
        <f t="shared" si="866"/>
        <v>0</v>
      </c>
      <c r="BW1462" s="41">
        <f t="shared" si="867"/>
        <v>1</v>
      </c>
      <c r="BX1462" s="41" t="str">
        <f t="shared" si="872"/>
        <v>2017Licensed practical nursesNewfoundland and Labrador</v>
      </c>
      <c r="BY1462" s="51">
        <f>VLOOKUP(BX1462,'%workplace'!$A$1:$F$381,6,FALSE)</f>
        <v>2303</v>
      </c>
      <c r="BZ1462" s="32">
        <f t="shared" si="873"/>
        <v>0.55319148936170215</v>
      </c>
    </row>
    <row r="1463" spans="1:78" s="8" customFormat="1" hidden="1" x14ac:dyDescent="0.2">
      <c r="A1463" s="8" t="str">
        <f t="shared" si="871"/>
        <v>2017Licensed practical nursesNewfoundland and LabradorHospital</v>
      </c>
      <c r="B1463" s="8" t="s">
        <v>3</v>
      </c>
      <c r="C1463" s="8" t="s">
        <v>14</v>
      </c>
      <c r="D1463" s="8" t="s">
        <v>10</v>
      </c>
      <c r="E1463" s="8">
        <v>2017</v>
      </c>
      <c r="F1463" s="8">
        <v>754</v>
      </c>
      <c r="G1463" s="8">
        <v>117</v>
      </c>
      <c r="H1463" s="8">
        <v>0</v>
      </c>
      <c r="I1463" s="8">
        <v>74</v>
      </c>
      <c r="J1463" s="8">
        <v>86</v>
      </c>
      <c r="K1463" s="8">
        <v>119</v>
      </c>
      <c r="L1463" s="8">
        <v>96</v>
      </c>
      <c r="M1463" s="8">
        <v>137</v>
      </c>
      <c r="N1463" s="8">
        <v>133</v>
      </c>
      <c r="O1463" s="8">
        <v>130</v>
      </c>
      <c r="P1463" s="8">
        <v>40</v>
      </c>
      <c r="Q1463" s="8">
        <v>10</v>
      </c>
      <c r="R1463" s="8">
        <v>0</v>
      </c>
      <c r="S1463" s="8">
        <v>46</v>
      </c>
      <c r="T1463" s="8">
        <v>0</v>
      </c>
      <c r="U1463" s="8">
        <v>844</v>
      </c>
      <c r="V1463" s="8">
        <v>0</v>
      </c>
      <c r="W1463" s="8">
        <v>27</v>
      </c>
      <c r="X1463" s="8">
        <v>567</v>
      </c>
      <c r="Y1463" s="8">
        <v>37</v>
      </c>
      <c r="Z1463" s="8">
        <v>267</v>
      </c>
      <c r="AA1463" s="8">
        <v>0</v>
      </c>
      <c r="AB1463" s="8">
        <v>0</v>
      </c>
      <c r="AC1463" s="8">
        <v>0</v>
      </c>
      <c r="AD1463" s="8">
        <v>75</v>
      </c>
      <c r="AE1463" s="8">
        <v>796</v>
      </c>
      <c r="AF1463" s="8">
        <v>0</v>
      </c>
      <c r="AG1463" s="8">
        <v>871</v>
      </c>
      <c r="AH1463" s="8">
        <v>0</v>
      </c>
      <c r="AI1463" s="8">
        <v>0</v>
      </c>
      <c r="AJ1463" s="8">
        <v>363</v>
      </c>
      <c r="AK1463" s="8">
        <v>508</v>
      </c>
      <c r="AL1463" s="8">
        <v>0</v>
      </c>
      <c r="AM1463" s="8">
        <v>0</v>
      </c>
      <c r="AN1463" s="8">
        <v>871</v>
      </c>
      <c r="AO1463" s="41">
        <f t="shared" si="868"/>
        <v>0.86567164179104472</v>
      </c>
      <c r="AP1463" s="41">
        <f t="shared" si="869"/>
        <v>0.13432835820895522</v>
      </c>
      <c r="AQ1463" s="41">
        <f t="shared" si="870"/>
        <v>0</v>
      </c>
      <c r="AR1463" s="41">
        <f t="shared" ref="AR1463:AR1526" si="874">I1463/$AN1463</f>
        <v>8.4959816303099886E-2</v>
      </c>
      <c r="AS1463" s="41">
        <f t="shared" ref="AS1463:AS1526" si="875">J1463/$AN1463</f>
        <v>9.8737083811710674E-2</v>
      </c>
      <c r="AT1463" s="41">
        <f t="shared" ref="AT1463:AT1526" si="876">K1463/$AN1463</f>
        <v>0.13662456946039037</v>
      </c>
      <c r="AU1463" s="41">
        <f t="shared" ref="AU1463:AU1526" si="877">L1463/$AN1463</f>
        <v>0.11021814006888633</v>
      </c>
      <c r="AV1463" s="41">
        <f t="shared" ref="AV1463:AV1526" si="878">M1463/$AN1463</f>
        <v>0.15729047072330654</v>
      </c>
      <c r="AW1463" s="41">
        <f t="shared" ref="AW1463:AW1526" si="879">N1463/$AN1463</f>
        <v>0.15269804822043628</v>
      </c>
      <c r="AX1463" s="41">
        <f t="shared" ref="AX1463:AX1526" si="880">O1463/$AN1463</f>
        <v>0.14925373134328357</v>
      </c>
      <c r="AY1463" s="41">
        <f t="shared" ref="AY1463:AY1526" si="881">P1463/$AN1463</f>
        <v>4.5924225028702644E-2</v>
      </c>
      <c r="AZ1463" s="41">
        <f t="shared" ref="AZ1463:AZ1526" si="882">Q1463/$AN1463</f>
        <v>1.1481056257175661E-2</v>
      </c>
      <c r="BA1463" s="41">
        <f t="shared" ref="BA1463:BA1526" si="883">R1463/$AN1463</f>
        <v>0</v>
      </c>
      <c r="BB1463" s="41">
        <f t="shared" ref="BB1463:BB1526" si="884">S1463/$AN1463</f>
        <v>5.2812858783008038E-2</v>
      </c>
      <c r="BC1463" s="41">
        <f t="shared" ref="BC1463:BC1526" si="885">T1463/$AN1463</f>
        <v>0</v>
      </c>
      <c r="BD1463" s="41">
        <f t="shared" ref="BD1463:BD1526" si="886">U1463/$AN1463</f>
        <v>0.96900114810562576</v>
      </c>
      <c r="BE1463" s="41">
        <f t="shared" ref="BE1463:BE1526" si="887">V1463/$AN1463</f>
        <v>0</v>
      </c>
      <c r="BF1463" s="41">
        <f t="shared" ref="BF1463:BF1526" si="888">W1463/$AN1463</f>
        <v>3.0998851894374284E-2</v>
      </c>
      <c r="BG1463" s="41">
        <f t="shared" ref="BG1463:BG1526" si="889">X1463/$AN1463</f>
        <v>0.65097588978185994</v>
      </c>
      <c r="BH1463" s="41">
        <f t="shared" ref="BH1463:BH1526" si="890">Y1463/$AN1463</f>
        <v>4.2479908151549943E-2</v>
      </c>
      <c r="BI1463" s="41">
        <f t="shared" ref="BI1463:BI1526" si="891">Z1463/$AN1463</f>
        <v>0.30654420206659011</v>
      </c>
      <c r="BJ1463" s="41">
        <f t="shared" ref="BJ1463:BJ1526" si="892">AA1463/$AN1463</f>
        <v>0</v>
      </c>
      <c r="BK1463" s="41">
        <f t="shared" ref="BK1463:BK1526" si="893">AB1463/$AN1463</f>
        <v>0</v>
      </c>
      <c r="BL1463" s="41">
        <f t="shared" ref="BL1463:BL1526" si="894">AC1463/$AN1463</f>
        <v>0</v>
      </c>
      <c r="BM1463" s="41">
        <f t="shared" ref="BM1463:BM1526" si="895">AD1463/$AN1463</f>
        <v>8.6107921928817457E-2</v>
      </c>
      <c r="BN1463" s="41">
        <f t="shared" ref="BN1463:BN1526" si="896">AE1463/$AN1463</f>
        <v>0.91389207807118256</v>
      </c>
      <c r="BO1463" s="41">
        <f t="shared" ref="BO1463:BO1526" si="897">AF1463/$AN1463</f>
        <v>0</v>
      </c>
      <c r="BP1463" s="41">
        <f t="shared" ref="BP1463:BP1526" si="898">AG1463/$AN1463</f>
        <v>1</v>
      </c>
      <c r="BQ1463" s="41">
        <f t="shared" ref="BQ1463:BQ1526" si="899">AH1463/$AN1463</f>
        <v>0</v>
      </c>
      <c r="BR1463" s="41">
        <f t="shared" ref="BR1463:BR1526" si="900">AI1463/$AN1463</f>
        <v>0</v>
      </c>
      <c r="BS1463" s="41">
        <f t="shared" ref="BS1463:BS1526" si="901">AJ1463/$AN1463</f>
        <v>0.41676234213547647</v>
      </c>
      <c r="BT1463" s="41">
        <f t="shared" ref="BT1463:BT1526" si="902">AK1463/$AN1463</f>
        <v>0.58323765786452353</v>
      </c>
      <c r="BU1463" s="41">
        <f t="shared" ref="BU1463:BU1526" si="903">AL1463/$AN1463</f>
        <v>0</v>
      </c>
      <c r="BV1463" s="41">
        <f t="shared" ref="BV1463:BV1526" si="904">AM1463/$AN1463</f>
        <v>0</v>
      </c>
      <c r="BW1463" s="41">
        <f t="shared" ref="BW1463:BW1526" si="905">AN1463/$AN1463</f>
        <v>1</v>
      </c>
      <c r="BX1463" s="41" t="str">
        <f t="shared" si="872"/>
        <v>2017Licensed practical nursesNewfoundland and Labrador</v>
      </c>
      <c r="BY1463" s="51">
        <f>VLOOKUP(BX1463,'%workplace'!$A$1:$F$381,6,FALSE)</f>
        <v>2303</v>
      </c>
      <c r="BZ1463" s="32">
        <f t="shared" si="873"/>
        <v>0.37820234476769432</v>
      </c>
    </row>
    <row r="1464" spans="1:78" s="8" customFormat="1" hidden="1" x14ac:dyDescent="0.2">
      <c r="A1464" s="8" t="str">
        <f t="shared" si="871"/>
        <v>2017Licensed practical nursesNewfoundland and LabradorOther places of work</v>
      </c>
      <c r="B1464" s="8" t="s">
        <v>3</v>
      </c>
      <c r="C1464" s="8" t="s">
        <v>14</v>
      </c>
      <c r="D1464" s="8" t="s">
        <v>13</v>
      </c>
      <c r="E1464" s="8">
        <v>2017</v>
      </c>
      <c r="F1464" s="8">
        <v>49</v>
      </c>
      <c r="G1464" s="8">
        <v>1</v>
      </c>
      <c r="H1464" s="8">
        <v>0</v>
      </c>
      <c r="I1464" s="8">
        <v>1</v>
      </c>
      <c r="J1464" s="8">
        <v>1</v>
      </c>
      <c r="K1464" s="8">
        <v>12</v>
      </c>
      <c r="L1464" s="8">
        <v>8</v>
      </c>
      <c r="M1464" s="8">
        <v>9</v>
      </c>
      <c r="N1464" s="8">
        <v>7</v>
      </c>
      <c r="O1464" s="8">
        <v>6</v>
      </c>
      <c r="P1464" s="8">
        <v>4</v>
      </c>
      <c r="Q1464" s="8">
        <v>2</v>
      </c>
      <c r="R1464" s="8">
        <v>0</v>
      </c>
      <c r="S1464" s="8">
        <v>0</v>
      </c>
      <c r="T1464" s="8">
        <v>0</v>
      </c>
      <c r="U1464" s="8">
        <v>50</v>
      </c>
      <c r="V1464" s="8">
        <v>0</v>
      </c>
      <c r="W1464" s="8">
        <v>0</v>
      </c>
      <c r="X1464" s="8">
        <v>27</v>
      </c>
      <c r="Y1464" s="8">
        <v>10</v>
      </c>
      <c r="Z1464" s="8">
        <v>13</v>
      </c>
      <c r="AA1464" s="8">
        <v>0</v>
      </c>
      <c r="AB1464" s="8">
        <v>0</v>
      </c>
      <c r="AC1464" s="8">
        <v>0</v>
      </c>
      <c r="AD1464" s="8">
        <v>2</v>
      </c>
      <c r="AE1464" s="8">
        <v>48</v>
      </c>
      <c r="AF1464" s="8">
        <v>1</v>
      </c>
      <c r="AG1464" s="8">
        <v>43</v>
      </c>
      <c r="AH1464" s="8">
        <v>6</v>
      </c>
      <c r="AI1464" s="8">
        <v>0</v>
      </c>
      <c r="AJ1464" s="8">
        <v>22</v>
      </c>
      <c r="AK1464" s="8">
        <v>28</v>
      </c>
      <c r="AL1464" s="8">
        <v>0</v>
      </c>
      <c r="AM1464" s="8">
        <v>0</v>
      </c>
      <c r="AN1464" s="8">
        <v>50</v>
      </c>
      <c r="AO1464" s="41">
        <f t="shared" ref="AO1464:AO1527" si="906">F1464/$AN1464</f>
        <v>0.98</v>
      </c>
      <c r="AP1464" s="41">
        <f t="shared" ref="AP1464:AP1527" si="907">G1464/$AN1464</f>
        <v>0.02</v>
      </c>
      <c r="AQ1464" s="41">
        <f t="shared" ref="AQ1464:AQ1527" si="908">H1464/$AN1464</f>
        <v>0</v>
      </c>
      <c r="AR1464" s="41">
        <f t="shared" si="874"/>
        <v>0.02</v>
      </c>
      <c r="AS1464" s="41">
        <f t="shared" si="875"/>
        <v>0.02</v>
      </c>
      <c r="AT1464" s="41">
        <f t="shared" si="876"/>
        <v>0.24</v>
      </c>
      <c r="AU1464" s="41">
        <f t="shared" si="877"/>
        <v>0.16</v>
      </c>
      <c r="AV1464" s="41">
        <f t="shared" si="878"/>
        <v>0.18</v>
      </c>
      <c r="AW1464" s="41">
        <f t="shared" si="879"/>
        <v>0.14000000000000001</v>
      </c>
      <c r="AX1464" s="41">
        <f t="shared" si="880"/>
        <v>0.12</v>
      </c>
      <c r="AY1464" s="41">
        <f t="shared" si="881"/>
        <v>0.08</v>
      </c>
      <c r="AZ1464" s="41">
        <f t="shared" si="882"/>
        <v>0.04</v>
      </c>
      <c r="BA1464" s="41">
        <f t="shared" si="883"/>
        <v>0</v>
      </c>
      <c r="BB1464" s="41">
        <f t="shared" si="884"/>
        <v>0</v>
      </c>
      <c r="BC1464" s="41">
        <f t="shared" si="885"/>
        <v>0</v>
      </c>
      <c r="BD1464" s="41">
        <f t="shared" si="886"/>
        <v>1</v>
      </c>
      <c r="BE1464" s="41">
        <f t="shared" si="887"/>
        <v>0</v>
      </c>
      <c r="BF1464" s="41">
        <f t="shared" si="888"/>
        <v>0</v>
      </c>
      <c r="BG1464" s="41">
        <f t="shared" si="889"/>
        <v>0.54</v>
      </c>
      <c r="BH1464" s="41">
        <f t="shared" si="890"/>
        <v>0.2</v>
      </c>
      <c r="BI1464" s="41">
        <f t="shared" si="891"/>
        <v>0.26</v>
      </c>
      <c r="BJ1464" s="41">
        <f t="shared" si="892"/>
        <v>0</v>
      </c>
      <c r="BK1464" s="41">
        <f t="shared" si="893"/>
        <v>0</v>
      </c>
      <c r="BL1464" s="41">
        <f t="shared" si="894"/>
        <v>0</v>
      </c>
      <c r="BM1464" s="41">
        <f t="shared" si="895"/>
        <v>0.04</v>
      </c>
      <c r="BN1464" s="41">
        <f t="shared" si="896"/>
        <v>0.96</v>
      </c>
      <c r="BO1464" s="41">
        <f t="shared" si="897"/>
        <v>0.02</v>
      </c>
      <c r="BP1464" s="41">
        <f t="shared" si="898"/>
        <v>0.86</v>
      </c>
      <c r="BQ1464" s="41">
        <f t="shared" si="899"/>
        <v>0.12</v>
      </c>
      <c r="BR1464" s="41">
        <f t="shared" si="900"/>
        <v>0</v>
      </c>
      <c r="BS1464" s="41">
        <f t="shared" si="901"/>
        <v>0.44</v>
      </c>
      <c r="BT1464" s="41">
        <f t="shared" si="902"/>
        <v>0.56000000000000005</v>
      </c>
      <c r="BU1464" s="41">
        <f t="shared" si="903"/>
        <v>0</v>
      </c>
      <c r="BV1464" s="41">
        <f t="shared" si="904"/>
        <v>0</v>
      </c>
      <c r="BW1464" s="41">
        <f t="shared" si="905"/>
        <v>1</v>
      </c>
      <c r="BX1464" s="41" t="str">
        <f t="shared" si="872"/>
        <v>2017Licensed practical nursesNewfoundland and Labrador</v>
      </c>
      <c r="BY1464" s="51">
        <f>VLOOKUP(BX1464,'%workplace'!$A$1:$F$381,6,FALSE)</f>
        <v>2303</v>
      </c>
      <c r="BZ1464" s="32">
        <f t="shared" si="873"/>
        <v>2.1710811984368215E-2</v>
      </c>
    </row>
    <row r="1465" spans="1:78" s="8" customFormat="1" hidden="1" x14ac:dyDescent="0.2">
      <c r="A1465" s="8" t="str">
        <f t="shared" si="871"/>
        <v>2017Licensed practical nursesPrince Edward IslandAll places of work</v>
      </c>
      <c r="B1465" s="8" t="s">
        <v>3</v>
      </c>
      <c r="C1465" s="8" t="s">
        <v>15</v>
      </c>
      <c r="D1465" s="8" t="s">
        <v>9</v>
      </c>
      <c r="E1465" s="8">
        <v>2017</v>
      </c>
      <c r="F1465" s="8">
        <v>542</v>
      </c>
      <c r="G1465" s="8">
        <v>59</v>
      </c>
      <c r="H1465" s="8">
        <v>0</v>
      </c>
      <c r="I1465" s="8">
        <v>71</v>
      </c>
      <c r="J1465" s="8">
        <v>59</v>
      </c>
      <c r="K1465" s="8">
        <v>68</v>
      </c>
      <c r="L1465" s="8">
        <v>53</v>
      </c>
      <c r="M1465" s="8">
        <v>77</v>
      </c>
      <c r="N1465" s="8">
        <v>95</v>
      </c>
      <c r="O1465" s="8">
        <v>78</v>
      </c>
      <c r="P1465" s="8">
        <v>48</v>
      </c>
      <c r="Q1465" s="8">
        <v>16</v>
      </c>
      <c r="R1465" s="8">
        <v>2</v>
      </c>
      <c r="S1465" s="8">
        <v>33</v>
      </c>
      <c r="T1465" s="8">
        <v>1</v>
      </c>
      <c r="U1465" s="8">
        <v>555</v>
      </c>
      <c r="V1465" s="8">
        <v>10</v>
      </c>
      <c r="W1465" s="8">
        <v>36</v>
      </c>
      <c r="X1465" s="8">
        <v>251</v>
      </c>
      <c r="Y1465" s="8">
        <v>350</v>
      </c>
      <c r="Z1465" s="8">
        <v>0</v>
      </c>
      <c r="AA1465" s="8">
        <v>0</v>
      </c>
      <c r="AB1465" s="8">
        <v>3</v>
      </c>
      <c r="AC1465" s="8">
        <v>13</v>
      </c>
      <c r="AD1465" s="8">
        <v>50</v>
      </c>
      <c r="AE1465" s="8">
        <v>535</v>
      </c>
      <c r="AF1465" s="8">
        <v>1</v>
      </c>
      <c r="AG1465" s="8">
        <v>553</v>
      </c>
      <c r="AH1465" s="8">
        <v>10</v>
      </c>
      <c r="AI1465" s="8">
        <v>0</v>
      </c>
      <c r="AJ1465" s="8">
        <v>204</v>
      </c>
      <c r="AK1465" s="8">
        <v>394</v>
      </c>
      <c r="AL1465" s="8">
        <v>37</v>
      </c>
      <c r="AM1465" s="8">
        <v>3</v>
      </c>
      <c r="AN1465" s="8">
        <v>601</v>
      </c>
      <c r="AO1465" s="41">
        <f t="shared" si="906"/>
        <v>0.90183028286189681</v>
      </c>
      <c r="AP1465" s="41">
        <f t="shared" si="907"/>
        <v>9.8169717138103157E-2</v>
      </c>
      <c r="AQ1465" s="41">
        <f t="shared" si="908"/>
        <v>0</v>
      </c>
      <c r="AR1465" s="41">
        <f t="shared" si="874"/>
        <v>0.11813643926788686</v>
      </c>
      <c r="AS1465" s="41">
        <f t="shared" si="875"/>
        <v>9.8169717138103157E-2</v>
      </c>
      <c r="AT1465" s="41">
        <f t="shared" si="876"/>
        <v>0.11314475873544093</v>
      </c>
      <c r="AU1465" s="41">
        <f t="shared" si="877"/>
        <v>8.8186356073211319E-2</v>
      </c>
      <c r="AV1465" s="41">
        <f t="shared" si="878"/>
        <v>0.1281198003327787</v>
      </c>
      <c r="AW1465" s="41">
        <f t="shared" si="879"/>
        <v>0.15806988352745424</v>
      </c>
      <c r="AX1465" s="41">
        <f t="shared" si="880"/>
        <v>0.12978369384359401</v>
      </c>
      <c r="AY1465" s="41">
        <f t="shared" si="881"/>
        <v>7.9866888519134774E-2</v>
      </c>
      <c r="AZ1465" s="41">
        <f t="shared" si="882"/>
        <v>2.6622296173044926E-2</v>
      </c>
      <c r="BA1465" s="41">
        <f t="shared" si="883"/>
        <v>3.3277870216306157E-3</v>
      </c>
      <c r="BB1465" s="41">
        <f t="shared" si="884"/>
        <v>5.4908485856905158E-2</v>
      </c>
      <c r="BC1465" s="41">
        <f t="shared" si="885"/>
        <v>1.6638935108153079E-3</v>
      </c>
      <c r="BD1465" s="41">
        <f t="shared" si="886"/>
        <v>0.9234608985024958</v>
      </c>
      <c r="BE1465" s="41">
        <f t="shared" si="887"/>
        <v>1.6638935108153077E-2</v>
      </c>
      <c r="BF1465" s="41">
        <f t="shared" si="888"/>
        <v>5.9900166389351084E-2</v>
      </c>
      <c r="BG1465" s="41">
        <f t="shared" si="889"/>
        <v>0.41763727121464228</v>
      </c>
      <c r="BH1465" s="41">
        <f t="shared" si="890"/>
        <v>0.58236272878535777</v>
      </c>
      <c r="BI1465" s="41">
        <f t="shared" si="891"/>
        <v>0</v>
      </c>
      <c r="BJ1465" s="41">
        <f t="shared" si="892"/>
        <v>0</v>
      </c>
      <c r="BK1465" s="41">
        <f t="shared" si="893"/>
        <v>4.9916805324459234E-3</v>
      </c>
      <c r="BL1465" s="41">
        <f t="shared" si="894"/>
        <v>2.1630615640599003E-2</v>
      </c>
      <c r="BM1465" s="41">
        <f t="shared" si="895"/>
        <v>8.3194675540765387E-2</v>
      </c>
      <c r="BN1465" s="41">
        <f t="shared" si="896"/>
        <v>0.89018302828618967</v>
      </c>
      <c r="BO1465" s="41">
        <f t="shared" si="897"/>
        <v>1.6638935108153079E-3</v>
      </c>
      <c r="BP1465" s="41">
        <f t="shared" si="898"/>
        <v>0.92013311148086518</v>
      </c>
      <c r="BQ1465" s="41">
        <f t="shared" si="899"/>
        <v>1.6638935108153077E-2</v>
      </c>
      <c r="BR1465" s="41">
        <f t="shared" si="900"/>
        <v>0</v>
      </c>
      <c r="BS1465" s="41">
        <f t="shared" si="901"/>
        <v>0.33943427620632277</v>
      </c>
      <c r="BT1465" s="41">
        <f t="shared" si="902"/>
        <v>0.65557404326123125</v>
      </c>
      <c r="BU1465" s="41">
        <f t="shared" si="903"/>
        <v>6.156405990016639E-2</v>
      </c>
      <c r="BV1465" s="41">
        <f t="shared" si="904"/>
        <v>4.9916805324459234E-3</v>
      </c>
      <c r="BW1465" s="41">
        <f t="shared" si="905"/>
        <v>1</v>
      </c>
      <c r="BX1465" s="41" t="str">
        <f t="shared" si="872"/>
        <v>2017Licensed practical nursesPrince Edward Island</v>
      </c>
      <c r="BY1465" s="51">
        <f>VLOOKUP(BX1465,'%workplace'!$A$1:$F$381,6,FALSE)</f>
        <v>601</v>
      </c>
      <c r="BZ1465" s="32">
        <f t="shared" si="873"/>
        <v>1</v>
      </c>
    </row>
    <row r="1466" spans="1:78" s="8" customFormat="1" hidden="1" x14ac:dyDescent="0.2">
      <c r="A1466" s="8" t="str">
        <f t="shared" si="871"/>
        <v>2017Licensed practical nursesPrince Edward IslandCommunity health</v>
      </c>
      <c r="B1466" s="8" t="s">
        <v>3</v>
      </c>
      <c r="C1466" s="8" t="s">
        <v>15</v>
      </c>
      <c r="D1466" s="8" t="s">
        <v>11</v>
      </c>
      <c r="E1466" s="8">
        <v>2017</v>
      </c>
      <c r="F1466" s="8">
        <v>75</v>
      </c>
      <c r="G1466" s="8">
        <v>1</v>
      </c>
      <c r="H1466" s="8">
        <v>0</v>
      </c>
      <c r="I1466" s="8">
        <v>10</v>
      </c>
      <c r="J1466" s="8">
        <v>7</v>
      </c>
      <c r="K1466" s="8">
        <v>7</v>
      </c>
      <c r="L1466" s="8">
        <v>4</v>
      </c>
      <c r="M1466" s="8">
        <v>13</v>
      </c>
      <c r="N1466" s="8">
        <v>18</v>
      </c>
      <c r="O1466" s="8">
        <v>10</v>
      </c>
      <c r="P1466" s="8">
        <v>5</v>
      </c>
      <c r="Q1466" s="8">
        <v>2</v>
      </c>
      <c r="R1466" s="8">
        <v>0</v>
      </c>
      <c r="S1466" s="8">
        <v>0</v>
      </c>
      <c r="T1466" s="8">
        <v>0</v>
      </c>
      <c r="U1466" s="8">
        <v>73</v>
      </c>
      <c r="V1466" s="8">
        <v>0</v>
      </c>
      <c r="W1466" s="8">
        <v>3</v>
      </c>
      <c r="X1466" s="8">
        <v>46</v>
      </c>
      <c r="Y1466" s="8">
        <v>30</v>
      </c>
      <c r="Z1466" s="8">
        <v>0</v>
      </c>
      <c r="AA1466" s="8">
        <v>0</v>
      </c>
      <c r="AB1466" s="8">
        <v>1</v>
      </c>
      <c r="AC1466" s="8">
        <v>0</v>
      </c>
      <c r="AD1466" s="8">
        <v>5</v>
      </c>
      <c r="AE1466" s="8">
        <v>70</v>
      </c>
      <c r="AF1466" s="8">
        <v>1</v>
      </c>
      <c r="AG1466" s="8">
        <v>71</v>
      </c>
      <c r="AH1466" s="8">
        <v>1</v>
      </c>
      <c r="AI1466" s="8">
        <v>0</v>
      </c>
      <c r="AJ1466" s="8">
        <v>31</v>
      </c>
      <c r="AK1466" s="8">
        <v>45</v>
      </c>
      <c r="AL1466" s="8">
        <v>3</v>
      </c>
      <c r="AM1466" s="8">
        <v>0</v>
      </c>
      <c r="AN1466" s="8">
        <v>76</v>
      </c>
      <c r="AO1466" s="41">
        <f t="shared" si="906"/>
        <v>0.98684210526315785</v>
      </c>
      <c r="AP1466" s="41">
        <f t="shared" si="907"/>
        <v>1.3157894736842105E-2</v>
      </c>
      <c r="AQ1466" s="41">
        <f t="shared" si="908"/>
        <v>0</v>
      </c>
      <c r="AR1466" s="41">
        <f t="shared" si="874"/>
        <v>0.13157894736842105</v>
      </c>
      <c r="AS1466" s="41">
        <f t="shared" si="875"/>
        <v>9.2105263157894732E-2</v>
      </c>
      <c r="AT1466" s="41">
        <f t="shared" si="876"/>
        <v>9.2105263157894732E-2</v>
      </c>
      <c r="AU1466" s="41">
        <f t="shared" si="877"/>
        <v>5.2631578947368418E-2</v>
      </c>
      <c r="AV1466" s="41">
        <f t="shared" si="878"/>
        <v>0.17105263157894737</v>
      </c>
      <c r="AW1466" s="41">
        <f t="shared" si="879"/>
        <v>0.23684210526315788</v>
      </c>
      <c r="AX1466" s="41">
        <f t="shared" si="880"/>
        <v>0.13157894736842105</v>
      </c>
      <c r="AY1466" s="41">
        <f t="shared" si="881"/>
        <v>6.5789473684210523E-2</v>
      </c>
      <c r="AZ1466" s="41">
        <f t="shared" si="882"/>
        <v>2.6315789473684209E-2</v>
      </c>
      <c r="BA1466" s="41">
        <f t="shared" si="883"/>
        <v>0</v>
      </c>
      <c r="BB1466" s="41">
        <f t="shared" si="884"/>
        <v>0</v>
      </c>
      <c r="BC1466" s="41">
        <f t="shared" si="885"/>
        <v>0</v>
      </c>
      <c r="BD1466" s="41">
        <f t="shared" si="886"/>
        <v>0.96052631578947367</v>
      </c>
      <c r="BE1466" s="41">
        <f t="shared" si="887"/>
        <v>0</v>
      </c>
      <c r="BF1466" s="41">
        <f t="shared" si="888"/>
        <v>3.9473684210526314E-2</v>
      </c>
      <c r="BG1466" s="41">
        <f t="shared" si="889"/>
        <v>0.60526315789473684</v>
      </c>
      <c r="BH1466" s="41">
        <f t="shared" si="890"/>
        <v>0.39473684210526316</v>
      </c>
      <c r="BI1466" s="41">
        <f t="shared" si="891"/>
        <v>0</v>
      </c>
      <c r="BJ1466" s="41">
        <f t="shared" si="892"/>
        <v>0</v>
      </c>
      <c r="BK1466" s="41">
        <f t="shared" si="893"/>
        <v>1.3157894736842105E-2</v>
      </c>
      <c r="BL1466" s="41">
        <f t="shared" si="894"/>
        <v>0</v>
      </c>
      <c r="BM1466" s="41">
        <f t="shared" si="895"/>
        <v>6.5789473684210523E-2</v>
      </c>
      <c r="BN1466" s="41">
        <f t="shared" si="896"/>
        <v>0.92105263157894735</v>
      </c>
      <c r="BO1466" s="41">
        <f t="shared" si="897"/>
        <v>1.3157894736842105E-2</v>
      </c>
      <c r="BP1466" s="41">
        <f t="shared" si="898"/>
        <v>0.93421052631578949</v>
      </c>
      <c r="BQ1466" s="41">
        <f t="shared" si="899"/>
        <v>1.3157894736842105E-2</v>
      </c>
      <c r="BR1466" s="41">
        <f t="shared" si="900"/>
        <v>0</v>
      </c>
      <c r="BS1466" s="41">
        <f t="shared" si="901"/>
        <v>0.40789473684210525</v>
      </c>
      <c r="BT1466" s="41">
        <f t="shared" si="902"/>
        <v>0.59210526315789469</v>
      </c>
      <c r="BU1466" s="41">
        <f t="shared" si="903"/>
        <v>3.9473684210526314E-2</v>
      </c>
      <c r="BV1466" s="41">
        <f t="shared" si="904"/>
        <v>0</v>
      </c>
      <c r="BW1466" s="41">
        <f t="shared" si="905"/>
        <v>1</v>
      </c>
      <c r="BX1466" s="41" t="str">
        <f t="shared" si="872"/>
        <v>2017Licensed practical nursesPrince Edward Island</v>
      </c>
      <c r="BY1466" s="51">
        <f>VLOOKUP(BX1466,'%workplace'!$A$1:$F$381,6,FALSE)</f>
        <v>601</v>
      </c>
      <c r="BZ1466" s="32">
        <f t="shared" si="873"/>
        <v>0.12645590682196339</v>
      </c>
    </row>
    <row r="1467" spans="1:78" s="8" customFormat="1" hidden="1" x14ac:dyDescent="0.2">
      <c r="A1467" s="8" t="str">
        <f t="shared" si="871"/>
        <v>2017Licensed practical nursesPrince Edward IslandNursing home/long-term care</v>
      </c>
      <c r="B1467" s="8" t="s">
        <v>3</v>
      </c>
      <c r="C1467" s="8" t="s">
        <v>15</v>
      </c>
      <c r="D1467" s="8" t="s">
        <v>12</v>
      </c>
      <c r="E1467" s="8">
        <v>2017</v>
      </c>
      <c r="F1467" s="8">
        <v>172</v>
      </c>
      <c r="G1467" s="8">
        <v>17</v>
      </c>
      <c r="H1467" s="8">
        <v>0</v>
      </c>
      <c r="I1467" s="8">
        <v>16</v>
      </c>
      <c r="J1467" s="8">
        <v>20</v>
      </c>
      <c r="K1467" s="8">
        <v>19</v>
      </c>
      <c r="L1467" s="8">
        <v>18</v>
      </c>
      <c r="M1467" s="8">
        <v>27</v>
      </c>
      <c r="N1467" s="8">
        <v>26</v>
      </c>
      <c r="O1467" s="8">
        <v>20</v>
      </c>
      <c r="P1467" s="8">
        <v>19</v>
      </c>
      <c r="Q1467" s="8">
        <v>6</v>
      </c>
      <c r="R1467" s="8">
        <v>0</v>
      </c>
      <c r="S1467" s="8">
        <v>18</v>
      </c>
      <c r="T1467" s="8">
        <v>0</v>
      </c>
      <c r="U1467" s="8">
        <v>167</v>
      </c>
      <c r="V1467" s="8">
        <v>9</v>
      </c>
      <c r="W1467" s="8">
        <v>13</v>
      </c>
      <c r="X1467" s="8">
        <v>62</v>
      </c>
      <c r="Y1467" s="8">
        <v>127</v>
      </c>
      <c r="Z1467" s="8">
        <v>0</v>
      </c>
      <c r="AA1467" s="8">
        <v>0</v>
      </c>
      <c r="AB1467" s="8">
        <v>2</v>
      </c>
      <c r="AC1467" s="8">
        <v>0</v>
      </c>
      <c r="AD1467" s="8">
        <v>4</v>
      </c>
      <c r="AE1467" s="8">
        <v>183</v>
      </c>
      <c r="AF1467" s="8">
        <v>0</v>
      </c>
      <c r="AG1467" s="8">
        <v>189</v>
      </c>
      <c r="AH1467" s="8">
        <v>0</v>
      </c>
      <c r="AI1467" s="8">
        <v>0</v>
      </c>
      <c r="AJ1467" s="8">
        <v>63</v>
      </c>
      <c r="AK1467" s="8">
        <v>125</v>
      </c>
      <c r="AL1467" s="8">
        <v>0</v>
      </c>
      <c r="AM1467" s="8">
        <v>1</v>
      </c>
      <c r="AN1467" s="8">
        <v>189</v>
      </c>
      <c r="AO1467" s="41">
        <f t="shared" si="906"/>
        <v>0.91005291005291</v>
      </c>
      <c r="AP1467" s="41">
        <f t="shared" si="907"/>
        <v>8.9947089947089942E-2</v>
      </c>
      <c r="AQ1467" s="41">
        <f t="shared" si="908"/>
        <v>0</v>
      </c>
      <c r="AR1467" s="41">
        <f t="shared" si="874"/>
        <v>8.4656084656084651E-2</v>
      </c>
      <c r="AS1467" s="41">
        <f t="shared" si="875"/>
        <v>0.10582010582010581</v>
      </c>
      <c r="AT1467" s="41">
        <f t="shared" si="876"/>
        <v>0.10052910052910052</v>
      </c>
      <c r="AU1467" s="41">
        <f t="shared" si="877"/>
        <v>9.5238095238095233E-2</v>
      </c>
      <c r="AV1467" s="41">
        <f t="shared" si="878"/>
        <v>0.14285714285714285</v>
      </c>
      <c r="AW1467" s="41">
        <f t="shared" si="879"/>
        <v>0.13756613756613756</v>
      </c>
      <c r="AX1467" s="41">
        <f t="shared" si="880"/>
        <v>0.10582010582010581</v>
      </c>
      <c r="AY1467" s="41">
        <f t="shared" si="881"/>
        <v>0.10052910052910052</v>
      </c>
      <c r="AZ1467" s="41">
        <f t="shared" si="882"/>
        <v>3.1746031746031744E-2</v>
      </c>
      <c r="BA1467" s="41">
        <f t="shared" si="883"/>
        <v>0</v>
      </c>
      <c r="BB1467" s="41">
        <f t="shared" si="884"/>
        <v>9.5238095238095233E-2</v>
      </c>
      <c r="BC1467" s="41">
        <f t="shared" si="885"/>
        <v>0</v>
      </c>
      <c r="BD1467" s="41">
        <f t="shared" si="886"/>
        <v>0.8835978835978836</v>
      </c>
      <c r="BE1467" s="41">
        <f t="shared" si="887"/>
        <v>4.7619047619047616E-2</v>
      </c>
      <c r="BF1467" s="41">
        <f t="shared" si="888"/>
        <v>6.8783068783068779E-2</v>
      </c>
      <c r="BG1467" s="41">
        <f t="shared" si="889"/>
        <v>0.32804232804232802</v>
      </c>
      <c r="BH1467" s="41">
        <f t="shared" si="890"/>
        <v>0.67195767195767198</v>
      </c>
      <c r="BI1467" s="41">
        <f t="shared" si="891"/>
        <v>0</v>
      </c>
      <c r="BJ1467" s="41">
        <f t="shared" si="892"/>
        <v>0</v>
      </c>
      <c r="BK1467" s="41">
        <f t="shared" si="893"/>
        <v>1.0582010582010581E-2</v>
      </c>
      <c r="BL1467" s="41">
        <f t="shared" si="894"/>
        <v>0</v>
      </c>
      <c r="BM1467" s="41">
        <f t="shared" si="895"/>
        <v>2.1164021164021163E-2</v>
      </c>
      <c r="BN1467" s="41">
        <f t="shared" si="896"/>
        <v>0.96825396825396826</v>
      </c>
      <c r="BO1467" s="41">
        <f t="shared" si="897"/>
        <v>0</v>
      </c>
      <c r="BP1467" s="41">
        <f t="shared" si="898"/>
        <v>1</v>
      </c>
      <c r="BQ1467" s="41">
        <f t="shared" si="899"/>
        <v>0</v>
      </c>
      <c r="BR1467" s="41">
        <f t="shared" si="900"/>
        <v>0</v>
      </c>
      <c r="BS1467" s="41">
        <f t="shared" si="901"/>
        <v>0.33333333333333331</v>
      </c>
      <c r="BT1467" s="41">
        <f t="shared" si="902"/>
        <v>0.66137566137566139</v>
      </c>
      <c r="BU1467" s="41">
        <f t="shared" si="903"/>
        <v>0</v>
      </c>
      <c r="BV1467" s="41">
        <f t="shared" si="904"/>
        <v>5.2910052910052907E-3</v>
      </c>
      <c r="BW1467" s="41">
        <f t="shared" si="905"/>
        <v>1</v>
      </c>
      <c r="BX1467" s="41" t="str">
        <f t="shared" si="872"/>
        <v>2017Licensed practical nursesPrince Edward Island</v>
      </c>
      <c r="BY1467" s="51">
        <f>VLOOKUP(BX1467,'%workplace'!$A$1:$F$381,6,FALSE)</f>
        <v>601</v>
      </c>
      <c r="BZ1467" s="32">
        <f t="shared" si="873"/>
        <v>0.31447587354409318</v>
      </c>
    </row>
    <row r="1468" spans="1:78" s="8" customFormat="1" hidden="1" x14ac:dyDescent="0.2">
      <c r="A1468" s="8" t="str">
        <f t="shared" si="871"/>
        <v>2017Licensed practical nursesPrince Edward IslandHospital</v>
      </c>
      <c r="B1468" s="8" t="s">
        <v>3</v>
      </c>
      <c r="C1468" s="8" t="s">
        <v>15</v>
      </c>
      <c r="D1468" s="8" t="s">
        <v>10</v>
      </c>
      <c r="E1468" s="8">
        <v>2017</v>
      </c>
      <c r="F1468" s="8">
        <v>244</v>
      </c>
      <c r="G1468" s="8">
        <v>38</v>
      </c>
      <c r="H1468" s="8">
        <v>0</v>
      </c>
      <c r="I1468" s="8">
        <v>43</v>
      </c>
      <c r="J1468" s="8">
        <v>31</v>
      </c>
      <c r="K1468" s="8">
        <v>38</v>
      </c>
      <c r="L1468" s="8">
        <v>26</v>
      </c>
      <c r="M1468" s="8">
        <v>30</v>
      </c>
      <c r="N1468" s="8">
        <v>41</v>
      </c>
      <c r="O1468" s="8">
        <v>38</v>
      </c>
      <c r="P1468" s="8">
        <v>15</v>
      </c>
      <c r="Q1468" s="8">
        <v>6</v>
      </c>
      <c r="R1468" s="8">
        <v>1</v>
      </c>
      <c r="S1468" s="8">
        <v>12</v>
      </c>
      <c r="T1468" s="8">
        <v>1</v>
      </c>
      <c r="U1468" s="8">
        <v>265</v>
      </c>
      <c r="V1468" s="8">
        <v>0</v>
      </c>
      <c r="W1468" s="8">
        <v>17</v>
      </c>
      <c r="X1468" s="8">
        <v>121</v>
      </c>
      <c r="Y1468" s="8">
        <v>161</v>
      </c>
      <c r="Z1468" s="8">
        <v>0</v>
      </c>
      <c r="AA1468" s="8">
        <v>0</v>
      </c>
      <c r="AB1468" s="8">
        <v>0</v>
      </c>
      <c r="AC1468" s="8">
        <v>1</v>
      </c>
      <c r="AD1468" s="8">
        <v>28</v>
      </c>
      <c r="AE1468" s="8">
        <v>253</v>
      </c>
      <c r="AF1468" s="8">
        <v>0</v>
      </c>
      <c r="AG1468" s="8">
        <v>266</v>
      </c>
      <c r="AH1468" s="8">
        <v>2</v>
      </c>
      <c r="AI1468" s="8">
        <v>0</v>
      </c>
      <c r="AJ1468" s="8">
        <v>94</v>
      </c>
      <c r="AK1468" s="8">
        <v>186</v>
      </c>
      <c r="AL1468" s="8">
        <v>14</v>
      </c>
      <c r="AM1468" s="8">
        <v>2</v>
      </c>
      <c r="AN1468" s="8">
        <v>282</v>
      </c>
      <c r="AO1468" s="41">
        <f t="shared" si="906"/>
        <v>0.86524822695035464</v>
      </c>
      <c r="AP1468" s="41">
        <f t="shared" si="907"/>
        <v>0.13475177304964539</v>
      </c>
      <c r="AQ1468" s="41">
        <f t="shared" si="908"/>
        <v>0</v>
      </c>
      <c r="AR1468" s="41">
        <f t="shared" si="874"/>
        <v>0.1524822695035461</v>
      </c>
      <c r="AS1468" s="41">
        <f t="shared" si="875"/>
        <v>0.1099290780141844</v>
      </c>
      <c r="AT1468" s="41">
        <f t="shared" si="876"/>
        <v>0.13475177304964539</v>
      </c>
      <c r="AU1468" s="41">
        <f t="shared" si="877"/>
        <v>9.2198581560283682E-2</v>
      </c>
      <c r="AV1468" s="41">
        <f t="shared" si="878"/>
        <v>0.10638297872340426</v>
      </c>
      <c r="AW1468" s="41">
        <f t="shared" si="879"/>
        <v>0.1453900709219858</v>
      </c>
      <c r="AX1468" s="41">
        <f t="shared" si="880"/>
        <v>0.13475177304964539</v>
      </c>
      <c r="AY1468" s="41">
        <f t="shared" si="881"/>
        <v>5.3191489361702128E-2</v>
      </c>
      <c r="AZ1468" s="41">
        <f t="shared" si="882"/>
        <v>2.1276595744680851E-2</v>
      </c>
      <c r="BA1468" s="41">
        <f t="shared" si="883"/>
        <v>3.5460992907801418E-3</v>
      </c>
      <c r="BB1468" s="41">
        <f t="shared" si="884"/>
        <v>4.2553191489361701E-2</v>
      </c>
      <c r="BC1468" s="41">
        <f t="shared" si="885"/>
        <v>3.5460992907801418E-3</v>
      </c>
      <c r="BD1468" s="41">
        <f t="shared" si="886"/>
        <v>0.93971631205673756</v>
      </c>
      <c r="BE1468" s="41">
        <f t="shared" si="887"/>
        <v>0</v>
      </c>
      <c r="BF1468" s="41">
        <f t="shared" si="888"/>
        <v>6.0283687943262408E-2</v>
      </c>
      <c r="BG1468" s="41">
        <f t="shared" si="889"/>
        <v>0.42907801418439717</v>
      </c>
      <c r="BH1468" s="41">
        <f t="shared" si="890"/>
        <v>0.57092198581560283</v>
      </c>
      <c r="BI1468" s="41">
        <f t="shared" si="891"/>
        <v>0</v>
      </c>
      <c r="BJ1468" s="41">
        <f t="shared" si="892"/>
        <v>0</v>
      </c>
      <c r="BK1468" s="41">
        <f t="shared" si="893"/>
        <v>0</v>
      </c>
      <c r="BL1468" s="41">
        <f t="shared" si="894"/>
        <v>3.5460992907801418E-3</v>
      </c>
      <c r="BM1468" s="41">
        <f t="shared" si="895"/>
        <v>9.9290780141843976E-2</v>
      </c>
      <c r="BN1468" s="41">
        <f t="shared" si="896"/>
        <v>0.8971631205673759</v>
      </c>
      <c r="BO1468" s="41">
        <f t="shared" si="897"/>
        <v>0</v>
      </c>
      <c r="BP1468" s="41">
        <f t="shared" si="898"/>
        <v>0.94326241134751776</v>
      </c>
      <c r="BQ1468" s="41">
        <f t="shared" si="899"/>
        <v>7.0921985815602835E-3</v>
      </c>
      <c r="BR1468" s="41">
        <f t="shared" si="900"/>
        <v>0</v>
      </c>
      <c r="BS1468" s="41">
        <f t="shared" si="901"/>
        <v>0.33333333333333331</v>
      </c>
      <c r="BT1468" s="41">
        <f t="shared" si="902"/>
        <v>0.65957446808510634</v>
      </c>
      <c r="BU1468" s="41">
        <f t="shared" si="903"/>
        <v>4.9645390070921988E-2</v>
      </c>
      <c r="BV1468" s="41">
        <f t="shared" si="904"/>
        <v>7.0921985815602835E-3</v>
      </c>
      <c r="BW1468" s="41">
        <f t="shared" si="905"/>
        <v>1</v>
      </c>
      <c r="BX1468" s="41" t="str">
        <f t="shared" si="872"/>
        <v>2017Licensed practical nursesPrince Edward Island</v>
      </c>
      <c r="BY1468" s="51">
        <f>VLOOKUP(BX1468,'%workplace'!$A$1:$F$381,6,FALSE)</f>
        <v>601</v>
      </c>
      <c r="BZ1468" s="32">
        <f t="shared" si="873"/>
        <v>0.46921797004991683</v>
      </c>
    </row>
    <row r="1469" spans="1:78" s="8" customFormat="1" hidden="1" x14ac:dyDescent="0.2">
      <c r="A1469" s="8" t="str">
        <f t="shared" si="871"/>
        <v>2017Licensed practical nursesPrince Edward IslandOther places of work</v>
      </c>
      <c r="B1469" s="8" t="s">
        <v>3</v>
      </c>
      <c r="C1469" s="8" t="s">
        <v>15</v>
      </c>
      <c r="D1469" s="8" t="s">
        <v>13</v>
      </c>
      <c r="E1469" s="8">
        <v>2017</v>
      </c>
      <c r="F1469" s="8">
        <v>43</v>
      </c>
      <c r="G1469" s="8">
        <v>3</v>
      </c>
      <c r="H1469" s="8">
        <v>0</v>
      </c>
      <c r="I1469" s="8">
        <v>2</v>
      </c>
      <c r="J1469" s="8">
        <v>0</v>
      </c>
      <c r="K1469" s="8">
        <v>4</v>
      </c>
      <c r="L1469" s="8">
        <v>5</v>
      </c>
      <c r="M1469" s="8">
        <v>5</v>
      </c>
      <c r="N1469" s="8">
        <v>9</v>
      </c>
      <c r="O1469" s="8">
        <v>8</v>
      </c>
      <c r="P1469" s="8">
        <v>7</v>
      </c>
      <c r="Q1469" s="8">
        <v>2</v>
      </c>
      <c r="R1469" s="8">
        <v>1</v>
      </c>
      <c r="S1469" s="8">
        <v>3</v>
      </c>
      <c r="T1469" s="8">
        <v>0</v>
      </c>
      <c r="U1469" s="8">
        <v>42</v>
      </c>
      <c r="V1469" s="8">
        <v>1</v>
      </c>
      <c r="W1469" s="8">
        <v>3</v>
      </c>
      <c r="X1469" s="8">
        <v>18</v>
      </c>
      <c r="Y1469" s="8">
        <v>28</v>
      </c>
      <c r="Z1469" s="8">
        <v>0</v>
      </c>
      <c r="AA1469" s="8">
        <v>0</v>
      </c>
      <c r="AB1469" s="8">
        <v>0</v>
      </c>
      <c r="AC1469" s="8">
        <v>5</v>
      </c>
      <c r="AD1469" s="8">
        <v>13</v>
      </c>
      <c r="AE1469" s="8">
        <v>28</v>
      </c>
      <c r="AF1469" s="8">
        <v>0</v>
      </c>
      <c r="AG1469" s="8">
        <v>27</v>
      </c>
      <c r="AH1469" s="8">
        <v>7</v>
      </c>
      <c r="AI1469" s="8">
        <v>0</v>
      </c>
      <c r="AJ1469" s="8">
        <v>14</v>
      </c>
      <c r="AK1469" s="8">
        <v>32</v>
      </c>
      <c r="AL1469" s="8">
        <v>12</v>
      </c>
      <c r="AM1469" s="8">
        <v>0</v>
      </c>
      <c r="AN1469" s="8">
        <v>46</v>
      </c>
      <c r="AO1469" s="41">
        <f t="shared" si="906"/>
        <v>0.93478260869565222</v>
      </c>
      <c r="AP1469" s="41">
        <f t="shared" si="907"/>
        <v>6.5217391304347824E-2</v>
      </c>
      <c r="AQ1469" s="41">
        <f t="shared" si="908"/>
        <v>0</v>
      </c>
      <c r="AR1469" s="41">
        <f t="shared" si="874"/>
        <v>4.3478260869565216E-2</v>
      </c>
      <c r="AS1469" s="41">
        <f t="shared" si="875"/>
        <v>0</v>
      </c>
      <c r="AT1469" s="41">
        <f t="shared" si="876"/>
        <v>8.6956521739130432E-2</v>
      </c>
      <c r="AU1469" s="41">
        <f t="shared" si="877"/>
        <v>0.10869565217391304</v>
      </c>
      <c r="AV1469" s="41">
        <f t="shared" si="878"/>
        <v>0.10869565217391304</v>
      </c>
      <c r="AW1469" s="41">
        <f t="shared" si="879"/>
        <v>0.19565217391304349</v>
      </c>
      <c r="AX1469" s="41">
        <f t="shared" si="880"/>
        <v>0.17391304347826086</v>
      </c>
      <c r="AY1469" s="41">
        <f t="shared" si="881"/>
        <v>0.15217391304347827</v>
      </c>
      <c r="AZ1469" s="41">
        <f t="shared" si="882"/>
        <v>4.3478260869565216E-2</v>
      </c>
      <c r="BA1469" s="41">
        <f t="shared" si="883"/>
        <v>2.1739130434782608E-2</v>
      </c>
      <c r="BB1469" s="41">
        <f t="shared" si="884"/>
        <v>6.5217391304347824E-2</v>
      </c>
      <c r="BC1469" s="41">
        <f t="shared" si="885"/>
        <v>0</v>
      </c>
      <c r="BD1469" s="41">
        <f t="shared" si="886"/>
        <v>0.91304347826086951</v>
      </c>
      <c r="BE1469" s="41">
        <f t="shared" si="887"/>
        <v>2.1739130434782608E-2</v>
      </c>
      <c r="BF1469" s="41">
        <f t="shared" si="888"/>
        <v>6.5217391304347824E-2</v>
      </c>
      <c r="BG1469" s="41">
        <f t="shared" si="889"/>
        <v>0.39130434782608697</v>
      </c>
      <c r="BH1469" s="41">
        <f t="shared" si="890"/>
        <v>0.60869565217391308</v>
      </c>
      <c r="BI1469" s="41">
        <f t="shared" si="891"/>
        <v>0</v>
      </c>
      <c r="BJ1469" s="41">
        <f t="shared" si="892"/>
        <v>0</v>
      </c>
      <c r="BK1469" s="41">
        <f t="shared" si="893"/>
        <v>0</v>
      </c>
      <c r="BL1469" s="41">
        <f t="shared" si="894"/>
        <v>0.10869565217391304</v>
      </c>
      <c r="BM1469" s="41">
        <f t="shared" si="895"/>
        <v>0.28260869565217389</v>
      </c>
      <c r="BN1469" s="41">
        <f t="shared" si="896"/>
        <v>0.60869565217391308</v>
      </c>
      <c r="BO1469" s="41">
        <f t="shared" si="897"/>
        <v>0</v>
      </c>
      <c r="BP1469" s="41">
        <f t="shared" si="898"/>
        <v>0.58695652173913049</v>
      </c>
      <c r="BQ1469" s="41">
        <f t="shared" si="899"/>
        <v>0.15217391304347827</v>
      </c>
      <c r="BR1469" s="41">
        <f t="shared" si="900"/>
        <v>0</v>
      </c>
      <c r="BS1469" s="41">
        <f t="shared" si="901"/>
        <v>0.30434782608695654</v>
      </c>
      <c r="BT1469" s="41">
        <f t="shared" si="902"/>
        <v>0.69565217391304346</v>
      </c>
      <c r="BU1469" s="41">
        <f t="shared" si="903"/>
        <v>0.2608695652173913</v>
      </c>
      <c r="BV1469" s="41">
        <f t="shared" si="904"/>
        <v>0</v>
      </c>
      <c r="BW1469" s="41">
        <f t="shared" si="905"/>
        <v>1</v>
      </c>
      <c r="BX1469" s="41" t="str">
        <f t="shared" si="872"/>
        <v>2017Licensed practical nursesPrince Edward Island</v>
      </c>
      <c r="BY1469" s="51">
        <f>VLOOKUP(BX1469,'%workplace'!$A$1:$F$381,6,FALSE)</f>
        <v>601</v>
      </c>
      <c r="BZ1469" s="32">
        <f t="shared" si="873"/>
        <v>7.6539101497504161E-2</v>
      </c>
    </row>
    <row r="1470" spans="1:78" s="8" customFormat="1" hidden="1" x14ac:dyDescent="0.2">
      <c r="A1470" s="8" t="str">
        <f t="shared" si="871"/>
        <v>2017Licensed practical nursesPrince Edward IslandUnknown places of work</v>
      </c>
      <c r="B1470" s="8" t="s">
        <v>3</v>
      </c>
      <c r="C1470" s="8" t="s">
        <v>15</v>
      </c>
      <c r="D1470" s="8" t="s">
        <v>49</v>
      </c>
      <c r="E1470" s="8">
        <v>2017</v>
      </c>
      <c r="F1470" s="8">
        <v>8</v>
      </c>
      <c r="G1470" s="8">
        <v>0</v>
      </c>
      <c r="H1470" s="8">
        <v>0</v>
      </c>
      <c r="I1470" s="8">
        <v>0</v>
      </c>
      <c r="J1470" s="8">
        <v>1</v>
      </c>
      <c r="K1470" s="8">
        <v>0</v>
      </c>
      <c r="L1470" s="8">
        <v>0</v>
      </c>
      <c r="M1470" s="8">
        <v>2</v>
      </c>
      <c r="N1470" s="8">
        <v>1</v>
      </c>
      <c r="O1470" s="8">
        <v>2</v>
      </c>
      <c r="P1470" s="8">
        <v>2</v>
      </c>
      <c r="Q1470" s="8">
        <v>0</v>
      </c>
      <c r="R1470" s="8">
        <v>0</v>
      </c>
      <c r="S1470" s="8">
        <v>0</v>
      </c>
      <c r="T1470" s="8">
        <v>0</v>
      </c>
      <c r="U1470" s="8">
        <v>8</v>
      </c>
      <c r="V1470" s="8">
        <v>0</v>
      </c>
      <c r="W1470" s="8">
        <v>0</v>
      </c>
      <c r="X1470" s="8">
        <v>4</v>
      </c>
      <c r="Y1470" s="8">
        <v>4</v>
      </c>
      <c r="Z1470" s="8">
        <v>0</v>
      </c>
      <c r="AA1470" s="8">
        <v>0</v>
      </c>
      <c r="AB1470" s="8">
        <v>0</v>
      </c>
      <c r="AC1470" s="8">
        <v>7</v>
      </c>
      <c r="AD1470" s="8">
        <v>0</v>
      </c>
      <c r="AE1470" s="8">
        <v>1</v>
      </c>
      <c r="AF1470" s="8">
        <v>0</v>
      </c>
      <c r="AG1470" s="8">
        <v>0</v>
      </c>
      <c r="AH1470" s="8">
        <v>0</v>
      </c>
      <c r="AI1470" s="8">
        <v>0</v>
      </c>
      <c r="AJ1470" s="8">
        <v>2</v>
      </c>
      <c r="AK1470" s="8">
        <v>6</v>
      </c>
      <c r="AL1470" s="8">
        <v>8</v>
      </c>
      <c r="AM1470" s="8">
        <v>0</v>
      </c>
      <c r="AN1470" s="8">
        <v>8</v>
      </c>
      <c r="AO1470" s="41">
        <f t="shared" si="906"/>
        <v>1</v>
      </c>
      <c r="AP1470" s="41">
        <f t="shared" si="907"/>
        <v>0</v>
      </c>
      <c r="AQ1470" s="41">
        <f t="shared" si="908"/>
        <v>0</v>
      </c>
      <c r="AR1470" s="41">
        <f t="shared" si="874"/>
        <v>0</v>
      </c>
      <c r="AS1470" s="41">
        <f t="shared" si="875"/>
        <v>0.125</v>
      </c>
      <c r="AT1470" s="41">
        <f t="shared" si="876"/>
        <v>0</v>
      </c>
      <c r="AU1470" s="41">
        <f t="shared" si="877"/>
        <v>0</v>
      </c>
      <c r="AV1470" s="41">
        <f t="shared" si="878"/>
        <v>0.25</v>
      </c>
      <c r="AW1470" s="41">
        <f t="shared" si="879"/>
        <v>0.125</v>
      </c>
      <c r="AX1470" s="41">
        <f t="shared" si="880"/>
        <v>0.25</v>
      </c>
      <c r="AY1470" s="41">
        <f t="shared" si="881"/>
        <v>0.25</v>
      </c>
      <c r="AZ1470" s="41">
        <f t="shared" si="882"/>
        <v>0</v>
      </c>
      <c r="BA1470" s="41">
        <f t="shared" si="883"/>
        <v>0</v>
      </c>
      <c r="BB1470" s="41">
        <f t="shared" si="884"/>
        <v>0</v>
      </c>
      <c r="BC1470" s="41">
        <f t="shared" si="885"/>
        <v>0</v>
      </c>
      <c r="BD1470" s="41">
        <f t="shared" si="886"/>
        <v>1</v>
      </c>
      <c r="BE1470" s="41">
        <f t="shared" si="887"/>
        <v>0</v>
      </c>
      <c r="BF1470" s="41">
        <f t="shared" si="888"/>
        <v>0</v>
      </c>
      <c r="BG1470" s="41">
        <f t="shared" si="889"/>
        <v>0.5</v>
      </c>
      <c r="BH1470" s="41">
        <f t="shared" si="890"/>
        <v>0.5</v>
      </c>
      <c r="BI1470" s="41">
        <f t="shared" si="891"/>
        <v>0</v>
      </c>
      <c r="BJ1470" s="41">
        <f t="shared" si="892"/>
        <v>0</v>
      </c>
      <c r="BK1470" s="41">
        <f t="shared" si="893"/>
        <v>0</v>
      </c>
      <c r="BL1470" s="41">
        <f t="shared" si="894"/>
        <v>0.875</v>
      </c>
      <c r="BM1470" s="41">
        <f t="shared" si="895"/>
        <v>0</v>
      </c>
      <c r="BN1470" s="41">
        <f t="shared" si="896"/>
        <v>0.125</v>
      </c>
      <c r="BO1470" s="41">
        <f t="shared" si="897"/>
        <v>0</v>
      </c>
      <c r="BP1470" s="41">
        <f t="shared" si="898"/>
        <v>0</v>
      </c>
      <c r="BQ1470" s="41">
        <f t="shared" si="899"/>
        <v>0</v>
      </c>
      <c r="BR1470" s="41">
        <f t="shared" si="900"/>
        <v>0</v>
      </c>
      <c r="BS1470" s="41">
        <f t="shared" si="901"/>
        <v>0.25</v>
      </c>
      <c r="BT1470" s="41">
        <f t="shared" si="902"/>
        <v>0.75</v>
      </c>
      <c r="BU1470" s="41">
        <f t="shared" si="903"/>
        <v>1</v>
      </c>
      <c r="BV1470" s="41">
        <f t="shared" si="904"/>
        <v>0</v>
      </c>
      <c r="BW1470" s="41">
        <f t="shared" si="905"/>
        <v>1</v>
      </c>
      <c r="BX1470" s="41" t="str">
        <f t="shared" si="872"/>
        <v>2017Licensed practical nursesPrince Edward Island</v>
      </c>
      <c r="BY1470" s="51">
        <f>VLOOKUP(BX1470,'%workplace'!$A$1:$F$381,6,FALSE)</f>
        <v>601</v>
      </c>
      <c r="BZ1470" s="32">
        <f t="shared" si="873"/>
        <v>1.3311148086522463E-2</v>
      </c>
    </row>
    <row r="1471" spans="1:78" s="8" customFormat="1" hidden="1" x14ac:dyDescent="0.2">
      <c r="A1471" s="8" t="str">
        <f t="shared" si="871"/>
        <v>2017Licensed practical nursesNova ScotiaAll places of work</v>
      </c>
      <c r="B1471" s="8" t="s">
        <v>3</v>
      </c>
      <c r="C1471" s="8" t="s">
        <v>16</v>
      </c>
      <c r="D1471" s="8" t="s">
        <v>9</v>
      </c>
      <c r="E1471" s="8">
        <v>2017</v>
      </c>
      <c r="F1471" s="8">
        <v>3779</v>
      </c>
      <c r="G1471" s="8">
        <v>215</v>
      </c>
      <c r="H1471" s="8">
        <v>0</v>
      </c>
      <c r="I1471" s="8">
        <v>468</v>
      </c>
      <c r="J1471" s="8">
        <v>464</v>
      </c>
      <c r="K1471" s="8">
        <v>468</v>
      </c>
      <c r="L1471" s="8">
        <v>540</v>
      </c>
      <c r="M1471" s="8">
        <v>529</v>
      </c>
      <c r="N1471" s="8">
        <v>492</v>
      </c>
      <c r="O1471" s="8">
        <v>479</v>
      </c>
      <c r="P1471" s="8">
        <v>301</v>
      </c>
      <c r="Q1471" s="8">
        <v>117</v>
      </c>
      <c r="R1471" s="8">
        <v>29</v>
      </c>
      <c r="S1471" s="8">
        <v>107</v>
      </c>
      <c r="T1471" s="8">
        <v>0</v>
      </c>
      <c r="U1471" s="8">
        <v>3780</v>
      </c>
      <c r="V1471" s="8">
        <v>214</v>
      </c>
      <c r="W1471" s="8">
        <v>0</v>
      </c>
      <c r="X1471" s="8">
        <v>2247</v>
      </c>
      <c r="Y1471" s="8">
        <v>996</v>
      </c>
      <c r="Z1471" s="8">
        <v>751</v>
      </c>
      <c r="AA1471" s="8">
        <v>0</v>
      </c>
      <c r="AB1471" s="8">
        <v>120</v>
      </c>
      <c r="AC1471" s="8">
        <v>0</v>
      </c>
      <c r="AD1471" s="8">
        <v>95</v>
      </c>
      <c r="AE1471" s="8">
        <v>3779</v>
      </c>
      <c r="AF1471" s="8">
        <v>31</v>
      </c>
      <c r="AG1471" s="8">
        <v>3942</v>
      </c>
      <c r="AH1471" s="8">
        <v>15</v>
      </c>
      <c r="AI1471" s="8">
        <v>6</v>
      </c>
      <c r="AJ1471" s="8">
        <v>1434</v>
      </c>
      <c r="AK1471" s="8">
        <v>2560</v>
      </c>
      <c r="AL1471" s="8">
        <v>0</v>
      </c>
      <c r="AM1471" s="8">
        <v>0</v>
      </c>
      <c r="AN1471" s="8">
        <v>3994</v>
      </c>
      <c r="AO1471" s="41">
        <f t="shared" si="906"/>
        <v>0.94616925388082118</v>
      </c>
      <c r="AP1471" s="41">
        <f t="shared" si="907"/>
        <v>5.383074611917877E-2</v>
      </c>
      <c r="AQ1471" s="41">
        <f t="shared" si="908"/>
        <v>0</v>
      </c>
      <c r="AR1471" s="41">
        <f t="shared" si="874"/>
        <v>0.11717576364546821</v>
      </c>
      <c r="AS1471" s="41">
        <f t="shared" si="875"/>
        <v>0.11617426139208813</v>
      </c>
      <c r="AT1471" s="41">
        <f t="shared" si="876"/>
        <v>0.11717576364546821</v>
      </c>
      <c r="AU1471" s="41">
        <f t="shared" si="877"/>
        <v>0.13520280420630945</v>
      </c>
      <c r="AV1471" s="41">
        <f t="shared" si="878"/>
        <v>0.13244867300951427</v>
      </c>
      <c r="AW1471" s="41">
        <f t="shared" si="879"/>
        <v>0.12318477716574862</v>
      </c>
      <c r="AX1471" s="41">
        <f t="shared" si="880"/>
        <v>0.11992989484226339</v>
      </c>
      <c r="AY1471" s="41">
        <f t="shared" si="881"/>
        <v>7.5363044566850279E-2</v>
      </c>
      <c r="AZ1471" s="41">
        <f t="shared" si="882"/>
        <v>2.9293940911367052E-2</v>
      </c>
      <c r="BA1471" s="41">
        <f t="shared" si="883"/>
        <v>7.2608913370055079E-3</v>
      </c>
      <c r="BB1471" s="41">
        <f t="shared" si="884"/>
        <v>2.6790185277916875E-2</v>
      </c>
      <c r="BC1471" s="41">
        <f t="shared" si="885"/>
        <v>0</v>
      </c>
      <c r="BD1471" s="41">
        <f t="shared" si="886"/>
        <v>0.94641962944416624</v>
      </c>
      <c r="BE1471" s="41">
        <f t="shared" si="887"/>
        <v>5.3580370555833749E-2</v>
      </c>
      <c r="BF1471" s="41">
        <f t="shared" si="888"/>
        <v>0</v>
      </c>
      <c r="BG1471" s="41">
        <f t="shared" si="889"/>
        <v>0.56259389083625433</v>
      </c>
      <c r="BH1471" s="41">
        <f t="shared" si="890"/>
        <v>0.24937406109163746</v>
      </c>
      <c r="BI1471" s="41">
        <f t="shared" si="891"/>
        <v>0.18803204807210816</v>
      </c>
      <c r="BJ1471" s="41">
        <f t="shared" si="892"/>
        <v>0</v>
      </c>
      <c r="BK1471" s="41">
        <f t="shared" si="893"/>
        <v>3.0045067601402103E-2</v>
      </c>
      <c r="BL1471" s="41">
        <f t="shared" si="894"/>
        <v>0</v>
      </c>
      <c r="BM1471" s="41">
        <f t="shared" si="895"/>
        <v>2.3785678517776666E-2</v>
      </c>
      <c r="BN1471" s="41">
        <f t="shared" si="896"/>
        <v>0.94616925388082118</v>
      </c>
      <c r="BO1471" s="41">
        <f t="shared" si="897"/>
        <v>7.7616424636955429E-3</v>
      </c>
      <c r="BP1471" s="41">
        <f t="shared" si="898"/>
        <v>0.9869804707060591</v>
      </c>
      <c r="BQ1471" s="41">
        <f t="shared" si="899"/>
        <v>3.7556334501752629E-3</v>
      </c>
      <c r="BR1471" s="41">
        <f t="shared" si="900"/>
        <v>1.5022533800701052E-3</v>
      </c>
      <c r="BS1471" s="41">
        <f t="shared" si="901"/>
        <v>0.35903855783675515</v>
      </c>
      <c r="BT1471" s="41">
        <f t="shared" si="902"/>
        <v>0.64096144216324491</v>
      </c>
      <c r="BU1471" s="41">
        <f t="shared" si="903"/>
        <v>0</v>
      </c>
      <c r="BV1471" s="41">
        <f t="shared" si="904"/>
        <v>0</v>
      </c>
      <c r="BW1471" s="41">
        <f t="shared" si="905"/>
        <v>1</v>
      </c>
      <c r="BX1471" s="41" t="str">
        <f t="shared" si="872"/>
        <v>2017Licensed practical nursesNova Scotia</v>
      </c>
      <c r="BY1471" s="51">
        <f>VLOOKUP(BX1471,'%workplace'!$A$1:$F$381,6,FALSE)</f>
        <v>3994</v>
      </c>
      <c r="BZ1471" s="32">
        <f t="shared" si="873"/>
        <v>1</v>
      </c>
    </row>
    <row r="1472" spans="1:78" s="8" customFormat="1" hidden="1" x14ac:dyDescent="0.2">
      <c r="A1472" s="8" t="str">
        <f t="shared" si="871"/>
        <v>2017Licensed practical nursesNova ScotiaCommunity health</v>
      </c>
      <c r="B1472" s="8" t="s">
        <v>3</v>
      </c>
      <c r="C1472" s="8" t="s">
        <v>16</v>
      </c>
      <c r="D1472" s="8" t="s">
        <v>11</v>
      </c>
      <c r="E1472" s="8">
        <v>2017</v>
      </c>
      <c r="F1472" s="8">
        <v>678</v>
      </c>
      <c r="G1472" s="8">
        <v>21</v>
      </c>
      <c r="H1472" s="8">
        <v>0</v>
      </c>
      <c r="I1472" s="8">
        <v>84</v>
      </c>
      <c r="J1472" s="8">
        <v>67</v>
      </c>
      <c r="K1472" s="8">
        <v>113</v>
      </c>
      <c r="L1472" s="8">
        <v>101</v>
      </c>
      <c r="M1472" s="8">
        <v>114</v>
      </c>
      <c r="N1472" s="8">
        <v>73</v>
      </c>
      <c r="O1472" s="8">
        <v>78</v>
      </c>
      <c r="P1472" s="8">
        <v>39</v>
      </c>
      <c r="Q1472" s="8">
        <v>21</v>
      </c>
      <c r="R1472" s="8">
        <v>4</v>
      </c>
      <c r="S1472" s="8">
        <v>5</v>
      </c>
      <c r="T1472" s="8">
        <v>0</v>
      </c>
      <c r="U1472" s="8">
        <v>679</v>
      </c>
      <c r="V1472" s="8">
        <v>20</v>
      </c>
      <c r="W1472" s="8">
        <v>0</v>
      </c>
      <c r="X1472" s="8">
        <v>388</v>
      </c>
      <c r="Y1472" s="8">
        <v>210</v>
      </c>
      <c r="Z1472" s="8">
        <v>101</v>
      </c>
      <c r="AA1472" s="8">
        <v>0</v>
      </c>
      <c r="AB1472" s="8">
        <v>24</v>
      </c>
      <c r="AC1472" s="8">
        <v>0</v>
      </c>
      <c r="AD1472" s="8">
        <v>11</v>
      </c>
      <c r="AE1472" s="8">
        <v>664</v>
      </c>
      <c r="AF1472" s="8">
        <v>9</v>
      </c>
      <c r="AG1472" s="8">
        <v>682</v>
      </c>
      <c r="AH1472" s="8">
        <v>6</v>
      </c>
      <c r="AI1472" s="8">
        <v>2</v>
      </c>
      <c r="AJ1472" s="8">
        <v>226</v>
      </c>
      <c r="AK1472" s="8">
        <v>473</v>
      </c>
      <c r="AL1472" s="8">
        <v>0</v>
      </c>
      <c r="AM1472" s="8">
        <v>0</v>
      </c>
      <c r="AN1472" s="8">
        <v>699</v>
      </c>
      <c r="AO1472" s="41">
        <f t="shared" si="906"/>
        <v>0.96995708154506433</v>
      </c>
      <c r="AP1472" s="41">
        <f t="shared" si="907"/>
        <v>3.0042918454935622E-2</v>
      </c>
      <c r="AQ1472" s="41">
        <f t="shared" si="908"/>
        <v>0</v>
      </c>
      <c r="AR1472" s="41">
        <f t="shared" si="874"/>
        <v>0.12017167381974249</v>
      </c>
      <c r="AS1472" s="41">
        <f t="shared" si="875"/>
        <v>9.5851216022889846E-2</v>
      </c>
      <c r="AT1472" s="41">
        <f t="shared" si="876"/>
        <v>0.16165951359084407</v>
      </c>
      <c r="AU1472" s="41">
        <f t="shared" si="877"/>
        <v>0.14449213161659513</v>
      </c>
      <c r="AV1472" s="41">
        <f t="shared" si="878"/>
        <v>0.1630901287553648</v>
      </c>
      <c r="AW1472" s="41">
        <f t="shared" si="879"/>
        <v>0.1044349070100143</v>
      </c>
      <c r="AX1472" s="41">
        <f t="shared" si="880"/>
        <v>0.11158798283261803</v>
      </c>
      <c r="AY1472" s="41">
        <f t="shared" si="881"/>
        <v>5.5793991416309016E-2</v>
      </c>
      <c r="AZ1472" s="41">
        <f t="shared" si="882"/>
        <v>3.0042918454935622E-2</v>
      </c>
      <c r="BA1472" s="41">
        <f t="shared" si="883"/>
        <v>5.7224606580829757E-3</v>
      </c>
      <c r="BB1472" s="41">
        <f t="shared" si="884"/>
        <v>7.1530758226037196E-3</v>
      </c>
      <c r="BC1472" s="41">
        <f t="shared" si="885"/>
        <v>0</v>
      </c>
      <c r="BD1472" s="41">
        <f t="shared" si="886"/>
        <v>0.97138769670958514</v>
      </c>
      <c r="BE1472" s="41">
        <f t="shared" si="887"/>
        <v>2.8612303290414878E-2</v>
      </c>
      <c r="BF1472" s="41">
        <f t="shared" si="888"/>
        <v>0</v>
      </c>
      <c r="BG1472" s="41">
        <f t="shared" si="889"/>
        <v>0.55507868383404868</v>
      </c>
      <c r="BH1472" s="41">
        <f t="shared" si="890"/>
        <v>0.30042918454935624</v>
      </c>
      <c r="BI1472" s="41">
        <f t="shared" si="891"/>
        <v>0.14449213161659513</v>
      </c>
      <c r="BJ1472" s="41">
        <f t="shared" si="892"/>
        <v>0</v>
      </c>
      <c r="BK1472" s="41">
        <f t="shared" si="893"/>
        <v>3.4334763948497854E-2</v>
      </c>
      <c r="BL1472" s="41">
        <f t="shared" si="894"/>
        <v>0</v>
      </c>
      <c r="BM1472" s="41">
        <f t="shared" si="895"/>
        <v>1.5736766809728183E-2</v>
      </c>
      <c r="BN1472" s="41">
        <f t="shared" si="896"/>
        <v>0.94992846924177399</v>
      </c>
      <c r="BO1472" s="41">
        <f t="shared" si="897"/>
        <v>1.2875536480686695E-2</v>
      </c>
      <c r="BP1472" s="41">
        <f t="shared" si="898"/>
        <v>0.97567954220314734</v>
      </c>
      <c r="BQ1472" s="41">
        <f t="shared" si="899"/>
        <v>8.5836909871244635E-3</v>
      </c>
      <c r="BR1472" s="41">
        <f t="shared" si="900"/>
        <v>2.8612303290414878E-3</v>
      </c>
      <c r="BS1472" s="41">
        <f t="shared" si="901"/>
        <v>0.32331902718168815</v>
      </c>
      <c r="BT1472" s="41">
        <f t="shared" si="902"/>
        <v>0.67668097281831185</v>
      </c>
      <c r="BU1472" s="41">
        <f t="shared" si="903"/>
        <v>0</v>
      </c>
      <c r="BV1472" s="41">
        <f t="shared" si="904"/>
        <v>0</v>
      </c>
      <c r="BW1472" s="41">
        <f t="shared" si="905"/>
        <v>1</v>
      </c>
      <c r="BX1472" s="41" t="str">
        <f t="shared" si="872"/>
        <v>2017Licensed practical nursesNova Scotia</v>
      </c>
      <c r="BY1472" s="51">
        <f>VLOOKUP(BX1472,'%workplace'!$A$1:$F$381,6,FALSE)</f>
        <v>3994</v>
      </c>
      <c r="BZ1472" s="32">
        <f t="shared" si="873"/>
        <v>0.17501251877816726</v>
      </c>
    </row>
    <row r="1473" spans="1:78" s="8" customFormat="1" hidden="1" x14ac:dyDescent="0.2">
      <c r="A1473" s="8" t="str">
        <f t="shared" si="871"/>
        <v>2017Licensed practical nursesNova ScotiaNursing home/long-term care</v>
      </c>
      <c r="B1473" s="8" t="s">
        <v>3</v>
      </c>
      <c r="C1473" s="8" t="s">
        <v>16</v>
      </c>
      <c r="D1473" s="8" t="s">
        <v>12</v>
      </c>
      <c r="E1473" s="8">
        <v>2017</v>
      </c>
      <c r="F1473" s="8">
        <v>1311</v>
      </c>
      <c r="G1473" s="8">
        <v>91</v>
      </c>
      <c r="H1473" s="8">
        <v>0</v>
      </c>
      <c r="I1473" s="8">
        <v>160</v>
      </c>
      <c r="J1473" s="8">
        <v>169</v>
      </c>
      <c r="K1473" s="8">
        <v>146</v>
      </c>
      <c r="L1473" s="8">
        <v>174</v>
      </c>
      <c r="M1473" s="8">
        <v>178</v>
      </c>
      <c r="N1473" s="8">
        <v>178</v>
      </c>
      <c r="O1473" s="8">
        <v>191</v>
      </c>
      <c r="P1473" s="8">
        <v>108</v>
      </c>
      <c r="Q1473" s="8">
        <v>49</v>
      </c>
      <c r="R1473" s="8">
        <v>12</v>
      </c>
      <c r="S1473" s="8">
        <v>37</v>
      </c>
      <c r="T1473" s="8">
        <v>0</v>
      </c>
      <c r="U1473" s="8">
        <v>1254</v>
      </c>
      <c r="V1473" s="8">
        <v>148</v>
      </c>
      <c r="W1473" s="8">
        <v>0</v>
      </c>
      <c r="X1473" s="8">
        <v>747</v>
      </c>
      <c r="Y1473" s="8">
        <v>396</v>
      </c>
      <c r="Z1473" s="8">
        <v>259</v>
      </c>
      <c r="AA1473" s="8">
        <v>0</v>
      </c>
      <c r="AB1473" s="8">
        <v>65</v>
      </c>
      <c r="AC1473" s="8">
        <v>0</v>
      </c>
      <c r="AD1473" s="8">
        <v>9</v>
      </c>
      <c r="AE1473" s="8">
        <v>1328</v>
      </c>
      <c r="AF1473" s="8">
        <v>10</v>
      </c>
      <c r="AG1473" s="8">
        <v>1391</v>
      </c>
      <c r="AH1473" s="8">
        <v>0</v>
      </c>
      <c r="AI1473" s="8">
        <v>1</v>
      </c>
      <c r="AJ1473" s="8">
        <v>510</v>
      </c>
      <c r="AK1473" s="8">
        <v>892</v>
      </c>
      <c r="AL1473" s="8">
        <v>0</v>
      </c>
      <c r="AM1473" s="8">
        <v>0</v>
      </c>
      <c r="AN1473" s="8">
        <v>1402</v>
      </c>
      <c r="AO1473" s="41">
        <f t="shared" si="906"/>
        <v>0.93509272467902993</v>
      </c>
      <c r="AP1473" s="41">
        <f t="shared" si="907"/>
        <v>6.4907275320970043E-2</v>
      </c>
      <c r="AQ1473" s="41">
        <f t="shared" si="908"/>
        <v>0</v>
      </c>
      <c r="AR1473" s="41">
        <f t="shared" si="874"/>
        <v>0.11412268188302425</v>
      </c>
      <c r="AS1473" s="41">
        <f t="shared" si="875"/>
        <v>0.12054208273894436</v>
      </c>
      <c r="AT1473" s="41">
        <f t="shared" si="876"/>
        <v>0.10413694721825963</v>
      </c>
      <c r="AU1473" s="41">
        <f t="shared" si="877"/>
        <v>0.12410841654778887</v>
      </c>
      <c r="AV1473" s="41">
        <f t="shared" si="878"/>
        <v>0.12696148359486448</v>
      </c>
      <c r="AW1473" s="41">
        <f t="shared" si="879"/>
        <v>0.12696148359486448</v>
      </c>
      <c r="AX1473" s="41">
        <f t="shared" si="880"/>
        <v>0.13623395149786019</v>
      </c>
      <c r="AY1473" s="41">
        <f t="shared" si="881"/>
        <v>7.7032810271041363E-2</v>
      </c>
      <c r="AZ1473" s="41">
        <f t="shared" si="882"/>
        <v>3.4950071326676178E-2</v>
      </c>
      <c r="BA1473" s="41">
        <f t="shared" si="883"/>
        <v>8.5592011412268191E-3</v>
      </c>
      <c r="BB1473" s="41">
        <f t="shared" si="884"/>
        <v>2.6390870185449358E-2</v>
      </c>
      <c r="BC1473" s="41">
        <f t="shared" si="885"/>
        <v>0</v>
      </c>
      <c r="BD1473" s="41">
        <f t="shared" si="886"/>
        <v>0.89443651925820256</v>
      </c>
      <c r="BE1473" s="41">
        <f t="shared" si="887"/>
        <v>0.10556348074179743</v>
      </c>
      <c r="BF1473" s="41">
        <f t="shared" si="888"/>
        <v>0</v>
      </c>
      <c r="BG1473" s="41">
        <f t="shared" si="889"/>
        <v>0.53281027104136947</v>
      </c>
      <c r="BH1473" s="41">
        <f t="shared" si="890"/>
        <v>0.28245363766048504</v>
      </c>
      <c r="BI1473" s="41">
        <f t="shared" si="891"/>
        <v>0.1847360912981455</v>
      </c>
      <c r="BJ1473" s="41">
        <f t="shared" si="892"/>
        <v>0</v>
      </c>
      <c r="BK1473" s="41">
        <f t="shared" si="893"/>
        <v>4.6362339514978604E-2</v>
      </c>
      <c r="BL1473" s="41">
        <f t="shared" si="894"/>
        <v>0</v>
      </c>
      <c r="BM1473" s="41">
        <f t="shared" si="895"/>
        <v>6.4194008559201139E-3</v>
      </c>
      <c r="BN1473" s="41">
        <f t="shared" si="896"/>
        <v>0.94721825962910133</v>
      </c>
      <c r="BO1473" s="41">
        <f t="shared" si="897"/>
        <v>7.1326676176890159E-3</v>
      </c>
      <c r="BP1473" s="41">
        <f t="shared" si="898"/>
        <v>0.99215406562054209</v>
      </c>
      <c r="BQ1473" s="41">
        <f t="shared" si="899"/>
        <v>0</v>
      </c>
      <c r="BR1473" s="41">
        <f t="shared" si="900"/>
        <v>7.1326676176890159E-4</v>
      </c>
      <c r="BS1473" s="41">
        <f t="shared" si="901"/>
        <v>0.36376604850213978</v>
      </c>
      <c r="BT1473" s="41">
        <f t="shared" si="902"/>
        <v>0.63623395149786022</v>
      </c>
      <c r="BU1473" s="41">
        <f t="shared" si="903"/>
        <v>0</v>
      </c>
      <c r="BV1473" s="41">
        <f t="shared" si="904"/>
        <v>0</v>
      </c>
      <c r="BW1473" s="41">
        <f t="shared" si="905"/>
        <v>1</v>
      </c>
      <c r="BX1473" s="41" t="str">
        <f t="shared" si="872"/>
        <v>2017Licensed practical nursesNova Scotia</v>
      </c>
      <c r="BY1473" s="51">
        <f>VLOOKUP(BX1473,'%workplace'!$A$1:$F$381,6,FALSE)</f>
        <v>3994</v>
      </c>
      <c r="BZ1473" s="32">
        <f t="shared" si="873"/>
        <v>0.3510265398097146</v>
      </c>
    </row>
    <row r="1474" spans="1:78" s="8" customFormat="1" hidden="1" x14ac:dyDescent="0.2">
      <c r="A1474" s="8" t="str">
        <f t="shared" ref="A1474:A1537" si="909">CONCATENATE(E1474,B1474,C1474,D1474)</f>
        <v>2017Licensed practical nursesNova ScotiaHospital</v>
      </c>
      <c r="B1474" s="8" t="s">
        <v>3</v>
      </c>
      <c r="C1474" s="8" t="s">
        <v>16</v>
      </c>
      <c r="D1474" s="8" t="s">
        <v>10</v>
      </c>
      <c r="E1474" s="8">
        <v>2017</v>
      </c>
      <c r="F1474" s="8">
        <v>1702</v>
      </c>
      <c r="G1474" s="8">
        <v>97</v>
      </c>
      <c r="H1474" s="8">
        <v>0</v>
      </c>
      <c r="I1474" s="8">
        <v>215</v>
      </c>
      <c r="J1474" s="8">
        <v>219</v>
      </c>
      <c r="K1474" s="8">
        <v>203</v>
      </c>
      <c r="L1474" s="8">
        <v>250</v>
      </c>
      <c r="M1474" s="8">
        <v>223</v>
      </c>
      <c r="N1474" s="8">
        <v>233</v>
      </c>
      <c r="O1474" s="8">
        <v>198</v>
      </c>
      <c r="P1474" s="8">
        <v>145</v>
      </c>
      <c r="Q1474" s="8">
        <v>36</v>
      </c>
      <c r="R1474" s="8">
        <v>12</v>
      </c>
      <c r="S1474" s="8">
        <v>65</v>
      </c>
      <c r="T1474" s="8">
        <v>0</v>
      </c>
      <c r="U1474" s="8">
        <v>1762</v>
      </c>
      <c r="V1474" s="8">
        <v>37</v>
      </c>
      <c r="W1474" s="8">
        <v>0</v>
      </c>
      <c r="X1474" s="8">
        <v>1076</v>
      </c>
      <c r="Y1474" s="8">
        <v>359</v>
      </c>
      <c r="Z1474" s="8">
        <v>364</v>
      </c>
      <c r="AA1474" s="8">
        <v>0</v>
      </c>
      <c r="AB1474" s="8">
        <v>22</v>
      </c>
      <c r="AC1474" s="8">
        <v>0</v>
      </c>
      <c r="AD1474" s="8">
        <v>47</v>
      </c>
      <c r="AE1474" s="8">
        <v>1730</v>
      </c>
      <c r="AF1474" s="8">
        <v>9</v>
      </c>
      <c r="AG1474" s="8">
        <v>1788</v>
      </c>
      <c r="AH1474" s="8">
        <v>0</v>
      </c>
      <c r="AI1474" s="8">
        <v>2</v>
      </c>
      <c r="AJ1474" s="8">
        <v>668</v>
      </c>
      <c r="AK1474" s="8">
        <v>1131</v>
      </c>
      <c r="AL1474" s="8">
        <v>0</v>
      </c>
      <c r="AM1474" s="8">
        <v>0</v>
      </c>
      <c r="AN1474" s="8">
        <v>1799</v>
      </c>
      <c r="AO1474" s="41">
        <f t="shared" si="906"/>
        <v>0.94608115619788768</v>
      </c>
      <c r="AP1474" s="41">
        <f t="shared" si="907"/>
        <v>5.3918843802112287E-2</v>
      </c>
      <c r="AQ1474" s="41">
        <f t="shared" si="908"/>
        <v>0</v>
      </c>
      <c r="AR1474" s="41">
        <f t="shared" si="874"/>
        <v>0.11951083935519734</v>
      </c>
      <c r="AS1474" s="41">
        <f t="shared" si="875"/>
        <v>0.12173429683157309</v>
      </c>
      <c r="AT1474" s="41">
        <f t="shared" si="876"/>
        <v>0.11284046692607004</v>
      </c>
      <c r="AU1474" s="41">
        <f t="shared" si="877"/>
        <v>0.13896609227348528</v>
      </c>
      <c r="AV1474" s="41">
        <f t="shared" si="878"/>
        <v>0.12395775430794886</v>
      </c>
      <c r="AW1474" s="41">
        <f t="shared" si="879"/>
        <v>0.12951639799888828</v>
      </c>
      <c r="AX1474" s="41">
        <f t="shared" si="880"/>
        <v>0.11006114508060033</v>
      </c>
      <c r="AY1474" s="41">
        <f t="shared" si="881"/>
        <v>8.0600333518621461E-2</v>
      </c>
      <c r="AZ1474" s="41">
        <f t="shared" si="882"/>
        <v>2.0011117287381877E-2</v>
      </c>
      <c r="BA1474" s="41">
        <f t="shared" si="883"/>
        <v>6.6703724291272927E-3</v>
      </c>
      <c r="BB1474" s="41">
        <f t="shared" si="884"/>
        <v>3.6131183991106167E-2</v>
      </c>
      <c r="BC1474" s="41">
        <f t="shared" si="885"/>
        <v>0</v>
      </c>
      <c r="BD1474" s="41">
        <f t="shared" si="886"/>
        <v>0.97943301834352414</v>
      </c>
      <c r="BE1474" s="41">
        <f t="shared" si="887"/>
        <v>2.056698165647582E-2</v>
      </c>
      <c r="BF1474" s="41">
        <f t="shared" si="888"/>
        <v>0</v>
      </c>
      <c r="BG1474" s="41">
        <f t="shared" si="889"/>
        <v>0.59811006114508058</v>
      </c>
      <c r="BH1474" s="41">
        <f t="shared" si="890"/>
        <v>0.19955530850472486</v>
      </c>
      <c r="BI1474" s="41">
        <f t="shared" si="891"/>
        <v>0.20233463035019456</v>
      </c>
      <c r="BJ1474" s="41">
        <f t="shared" si="892"/>
        <v>0</v>
      </c>
      <c r="BK1474" s="41">
        <f t="shared" si="893"/>
        <v>1.2229016120066704E-2</v>
      </c>
      <c r="BL1474" s="41">
        <f t="shared" si="894"/>
        <v>0</v>
      </c>
      <c r="BM1474" s="41">
        <f t="shared" si="895"/>
        <v>2.6125625347415232E-2</v>
      </c>
      <c r="BN1474" s="41">
        <f t="shared" si="896"/>
        <v>0.96164535853251809</v>
      </c>
      <c r="BO1474" s="41">
        <f t="shared" si="897"/>
        <v>5.0027793218454693E-3</v>
      </c>
      <c r="BP1474" s="41">
        <f t="shared" si="898"/>
        <v>0.99388549193996667</v>
      </c>
      <c r="BQ1474" s="41">
        <f t="shared" si="899"/>
        <v>0</v>
      </c>
      <c r="BR1474" s="41">
        <f t="shared" si="900"/>
        <v>1.1117287381878821E-3</v>
      </c>
      <c r="BS1474" s="41">
        <f t="shared" si="901"/>
        <v>0.37131739855475265</v>
      </c>
      <c r="BT1474" s="41">
        <f t="shared" si="902"/>
        <v>0.62868260144524735</v>
      </c>
      <c r="BU1474" s="41">
        <f t="shared" si="903"/>
        <v>0</v>
      </c>
      <c r="BV1474" s="41">
        <f t="shared" si="904"/>
        <v>0</v>
      </c>
      <c r="BW1474" s="41">
        <f t="shared" si="905"/>
        <v>1</v>
      </c>
      <c r="BX1474" s="41" t="str">
        <f t="shared" ref="BX1474:BX1537" si="910">CONCATENATE(E1474,B1474,C1474)</f>
        <v>2017Licensed practical nursesNova Scotia</v>
      </c>
      <c r="BY1474" s="51">
        <f>VLOOKUP(BX1474,'%workplace'!$A$1:$F$381,6,FALSE)</f>
        <v>3994</v>
      </c>
      <c r="BZ1474" s="32">
        <f t="shared" ref="BZ1474:BZ1537" si="911">IF(AN1474="†","†",AN1474/BY1474)</f>
        <v>0.45042563845768652</v>
      </c>
    </row>
    <row r="1475" spans="1:78" s="8" customFormat="1" hidden="1" x14ac:dyDescent="0.2">
      <c r="A1475" s="8" t="str">
        <f t="shared" si="909"/>
        <v>2017Licensed practical nursesNova ScotiaOther places of work</v>
      </c>
      <c r="B1475" s="8" t="s">
        <v>3</v>
      </c>
      <c r="C1475" s="8" t="s">
        <v>16</v>
      </c>
      <c r="D1475" s="8" t="s">
        <v>13</v>
      </c>
      <c r="E1475" s="8">
        <v>2017</v>
      </c>
      <c r="F1475" s="8">
        <v>88</v>
      </c>
      <c r="G1475" s="8">
        <v>6</v>
      </c>
      <c r="H1475" s="8">
        <v>0</v>
      </c>
      <c r="I1475" s="8">
        <v>9</v>
      </c>
      <c r="J1475" s="8">
        <v>9</v>
      </c>
      <c r="K1475" s="8">
        <v>6</v>
      </c>
      <c r="L1475" s="8">
        <v>15</v>
      </c>
      <c r="M1475" s="8">
        <v>14</v>
      </c>
      <c r="N1475" s="8">
        <v>8</v>
      </c>
      <c r="O1475" s="8">
        <v>12</v>
      </c>
      <c r="P1475" s="8">
        <v>9</v>
      </c>
      <c r="Q1475" s="8">
        <v>11</v>
      </c>
      <c r="R1475" s="8">
        <v>1</v>
      </c>
      <c r="S1475" s="8">
        <v>0</v>
      </c>
      <c r="T1475" s="8">
        <v>0</v>
      </c>
      <c r="U1475" s="8">
        <v>85</v>
      </c>
      <c r="V1475" s="8">
        <v>9</v>
      </c>
      <c r="W1475" s="8">
        <v>0</v>
      </c>
      <c r="X1475" s="8">
        <v>36</v>
      </c>
      <c r="Y1475" s="8">
        <v>31</v>
      </c>
      <c r="Z1475" s="8">
        <v>27</v>
      </c>
      <c r="AA1475" s="8">
        <v>0</v>
      </c>
      <c r="AB1475" s="8">
        <v>9</v>
      </c>
      <c r="AC1475" s="8">
        <v>0</v>
      </c>
      <c r="AD1475" s="8">
        <v>28</v>
      </c>
      <c r="AE1475" s="8">
        <v>57</v>
      </c>
      <c r="AF1475" s="8">
        <v>3</v>
      </c>
      <c r="AG1475" s="8">
        <v>81</v>
      </c>
      <c r="AH1475" s="8">
        <v>9</v>
      </c>
      <c r="AI1475" s="8">
        <v>1</v>
      </c>
      <c r="AJ1475" s="8">
        <v>30</v>
      </c>
      <c r="AK1475" s="8">
        <v>64</v>
      </c>
      <c r="AL1475" s="8">
        <v>0</v>
      </c>
      <c r="AM1475" s="8">
        <v>0</v>
      </c>
      <c r="AN1475" s="8">
        <v>94</v>
      </c>
      <c r="AO1475" s="41">
        <f t="shared" si="906"/>
        <v>0.93617021276595747</v>
      </c>
      <c r="AP1475" s="41">
        <f t="shared" si="907"/>
        <v>6.3829787234042548E-2</v>
      </c>
      <c r="AQ1475" s="41">
        <f t="shared" si="908"/>
        <v>0</v>
      </c>
      <c r="AR1475" s="41">
        <f t="shared" si="874"/>
        <v>9.5744680851063829E-2</v>
      </c>
      <c r="AS1475" s="41">
        <f t="shared" si="875"/>
        <v>9.5744680851063829E-2</v>
      </c>
      <c r="AT1475" s="41">
        <f t="shared" si="876"/>
        <v>6.3829787234042548E-2</v>
      </c>
      <c r="AU1475" s="41">
        <f t="shared" si="877"/>
        <v>0.15957446808510639</v>
      </c>
      <c r="AV1475" s="41">
        <f t="shared" si="878"/>
        <v>0.14893617021276595</v>
      </c>
      <c r="AW1475" s="41">
        <f t="shared" si="879"/>
        <v>8.5106382978723402E-2</v>
      </c>
      <c r="AX1475" s="41">
        <f t="shared" si="880"/>
        <v>0.1276595744680851</v>
      </c>
      <c r="AY1475" s="41">
        <f t="shared" si="881"/>
        <v>9.5744680851063829E-2</v>
      </c>
      <c r="AZ1475" s="41">
        <f t="shared" si="882"/>
        <v>0.11702127659574468</v>
      </c>
      <c r="BA1475" s="41">
        <f t="shared" si="883"/>
        <v>1.0638297872340425E-2</v>
      </c>
      <c r="BB1475" s="41">
        <f t="shared" si="884"/>
        <v>0</v>
      </c>
      <c r="BC1475" s="41">
        <f t="shared" si="885"/>
        <v>0</v>
      </c>
      <c r="BD1475" s="41">
        <f t="shared" si="886"/>
        <v>0.9042553191489362</v>
      </c>
      <c r="BE1475" s="41">
        <f t="shared" si="887"/>
        <v>9.5744680851063829E-2</v>
      </c>
      <c r="BF1475" s="41">
        <f t="shared" si="888"/>
        <v>0</v>
      </c>
      <c r="BG1475" s="41">
        <f t="shared" si="889"/>
        <v>0.38297872340425532</v>
      </c>
      <c r="BH1475" s="41">
        <f t="shared" si="890"/>
        <v>0.32978723404255317</v>
      </c>
      <c r="BI1475" s="41">
        <f t="shared" si="891"/>
        <v>0.28723404255319152</v>
      </c>
      <c r="BJ1475" s="41">
        <f t="shared" si="892"/>
        <v>0</v>
      </c>
      <c r="BK1475" s="41">
        <f t="shared" si="893"/>
        <v>9.5744680851063829E-2</v>
      </c>
      <c r="BL1475" s="41">
        <f t="shared" si="894"/>
        <v>0</v>
      </c>
      <c r="BM1475" s="41">
        <f t="shared" si="895"/>
        <v>0.2978723404255319</v>
      </c>
      <c r="BN1475" s="41">
        <f t="shared" si="896"/>
        <v>0.6063829787234043</v>
      </c>
      <c r="BO1475" s="41">
        <f t="shared" si="897"/>
        <v>3.1914893617021274E-2</v>
      </c>
      <c r="BP1475" s="41">
        <f t="shared" si="898"/>
        <v>0.86170212765957444</v>
      </c>
      <c r="BQ1475" s="41">
        <f t="shared" si="899"/>
        <v>9.5744680851063829E-2</v>
      </c>
      <c r="BR1475" s="41">
        <f t="shared" si="900"/>
        <v>1.0638297872340425E-2</v>
      </c>
      <c r="BS1475" s="41">
        <f t="shared" si="901"/>
        <v>0.31914893617021278</v>
      </c>
      <c r="BT1475" s="41">
        <f t="shared" si="902"/>
        <v>0.68085106382978722</v>
      </c>
      <c r="BU1475" s="41">
        <f t="shared" si="903"/>
        <v>0</v>
      </c>
      <c r="BV1475" s="41">
        <f t="shared" si="904"/>
        <v>0</v>
      </c>
      <c r="BW1475" s="41">
        <f t="shared" si="905"/>
        <v>1</v>
      </c>
      <c r="BX1475" s="41" t="str">
        <f t="shared" si="910"/>
        <v>2017Licensed practical nursesNova Scotia</v>
      </c>
      <c r="BY1475" s="51">
        <f>VLOOKUP(BX1475,'%workplace'!$A$1:$F$381,6,FALSE)</f>
        <v>3994</v>
      </c>
      <c r="BZ1475" s="32">
        <f t="shared" si="911"/>
        <v>2.3535302954431646E-2</v>
      </c>
    </row>
    <row r="1476" spans="1:78" s="8" customFormat="1" hidden="1" x14ac:dyDescent="0.2">
      <c r="A1476" s="8" t="str">
        <f t="shared" si="909"/>
        <v>2017Licensed practical nursesNew BrunswickAll places of work</v>
      </c>
      <c r="B1476" s="8" t="s">
        <v>3</v>
      </c>
      <c r="C1476" s="8" t="s">
        <v>17</v>
      </c>
      <c r="D1476" s="8" t="s">
        <v>9</v>
      </c>
      <c r="E1476" s="8">
        <v>2017</v>
      </c>
      <c r="F1476" s="8">
        <v>2848</v>
      </c>
      <c r="G1476" s="8">
        <v>297</v>
      </c>
      <c r="H1476" s="8">
        <v>0</v>
      </c>
      <c r="I1476" s="8">
        <v>400</v>
      </c>
      <c r="J1476" s="8">
        <v>352</v>
      </c>
      <c r="K1476" s="8">
        <v>419</v>
      </c>
      <c r="L1476" s="8">
        <v>407</v>
      </c>
      <c r="M1476" s="8">
        <v>424</v>
      </c>
      <c r="N1476" s="8">
        <v>413</v>
      </c>
      <c r="O1476" s="8">
        <v>326</v>
      </c>
      <c r="P1476" s="8">
        <v>178</v>
      </c>
      <c r="Q1476" s="8">
        <v>43</v>
      </c>
      <c r="R1476" s="8">
        <v>13</v>
      </c>
      <c r="S1476" s="8">
        <v>170</v>
      </c>
      <c r="T1476" s="8">
        <v>0</v>
      </c>
      <c r="U1476" s="8">
        <v>3132</v>
      </c>
      <c r="V1476" s="8">
        <v>0</v>
      </c>
      <c r="W1476" s="8">
        <v>13</v>
      </c>
      <c r="X1476" s="8">
        <v>1749</v>
      </c>
      <c r="Y1476" s="8">
        <v>998</v>
      </c>
      <c r="Z1476" s="8">
        <v>398</v>
      </c>
      <c r="AA1476" s="8">
        <v>0</v>
      </c>
      <c r="AB1476" s="8">
        <v>162</v>
      </c>
      <c r="AC1476" s="8">
        <v>0</v>
      </c>
      <c r="AD1476" s="8">
        <v>329</v>
      </c>
      <c r="AE1476" s="8">
        <v>2654</v>
      </c>
      <c r="AF1476" s="8">
        <v>88</v>
      </c>
      <c r="AG1476" s="8">
        <v>2904</v>
      </c>
      <c r="AH1476" s="8">
        <v>153</v>
      </c>
      <c r="AI1476" s="8">
        <v>0</v>
      </c>
      <c r="AJ1476" s="8">
        <v>926</v>
      </c>
      <c r="AK1476" s="8">
        <v>2211</v>
      </c>
      <c r="AL1476" s="8">
        <v>0</v>
      </c>
      <c r="AM1476" s="8">
        <v>8</v>
      </c>
      <c r="AN1476" s="8">
        <v>3145</v>
      </c>
      <c r="AO1476" s="41">
        <f t="shared" si="906"/>
        <v>0.90556438791732907</v>
      </c>
      <c r="AP1476" s="41">
        <f t="shared" si="907"/>
        <v>9.44356120826709E-2</v>
      </c>
      <c r="AQ1476" s="41">
        <f t="shared" si="908"/>
        <v>0</v>
      </c>
      <c r="AR1476" s="41">
        <f t="shared" si="874"/>
        <v>0.12718600953895071</v>
      </c>
      <c r="AS1476" s="41">
        <f t="shared" si="875"/>
        <v>0.11192368839427663</v>
      </c>
      <c r="AT1476" s="41">
        <f t="shared" si="876"/>
        <v>0.13322734499205088</v>
      </c>
      <c r="AU1476" s="41">
        <f t="shared" si="877"/>
        <v>0.12941176470588237</v>
      </c>
      <c r="AV1476" s="41">
        <f t="shared" si="878"/>
        <v>0.13481717011128777</v>
      </c>
      <c r="AW1476" s="41">
        <f t="shared" si="879"/>
        <v>0.13131955484896662</v>
      </c>
      <c r="AX1476" s="41">
        <f t="shared" si="880"/>
        <v>0.10365659777424484</v>
      </c>
      <c r="AY1476" s="41">
        <f t="shared" si="881"/>
        <v>5.6597774244833067E-2</v>
      </c>
      <c r="AZ1476" s="41">
        <f t="shared" si="882"/>
        <v>1.3672496025437202E-2</v>
      </c>
      <c r="BA1476" s="41">
        <f t="shared" si="883"/>
        <v>4.1335453100158981E-3</v>
      </c>
      <c r="BB1476" s="41">
        <f t="shared" si="884"/>
        <v>5.4054054054054057E-2</v>
      </c>
      <c r="BC1476" s="41">
        <f t="shared" si="885"/>
        <v>0</v>
      </c>
      <c r="BD1476" s="41">
        <f t="shared" si="886"/>
        <v>0.99586645468998414</v>
      </c>
      <c r="BE1476" s="41">
        <f t="shared" si="887"/>
        <v>0</v>
      </c>
      <c r="BF1476" s="41">
        <f t="shared" si="888"/>
        <v>4.1335453100158981E-3</v>
      </c>
      <c r="BG1476" s="41">
        <f t="shared" si="889"/>
        <v>0.55612082670906204</v>
      </c>
      <c r="BH1476" s="41">
        <f t="shared" si="890"/>
        <v>0.31732909379968205</v>
      </c>
      <c r="BI1476" s="41">
        <f t="shared" si="891"/>
        <v>0.12655007949125596</v>
      </c>
      <c r="BJ1476" s="41">
        <f t="shared" si="892"/>
        <v>0</v>
      </c>
      <c r="BK1476" s="41">
        <f t="shared" si="893"/>
        <v>5.151033386327504E-2</v>
      </c>
      <c r="BL1476" s="41">
        <f t="shared" si="894"/>
        <v>0</v>
      </c>
      <c r="BM1476" s="41">
        <f t="shared" si="895"/>
        <v>0.10461049284578697</v>
      </c>
      <c r="BN1476" s="41">
        <f t="shared" si="896"/>
        <v>0.84387917329093798</v>
      </c>
      <c r="BO1476" s="41">
        <f t="shared" si="897"/>
        <v>2.7980922098569158E-2</v>
      </c>
      <c r="BP1476" s="41">
        <f t="shared" si="898"/>
        <v>0.92337042925278223</v>
      </c>
      <c r="BQ1476" s="41">
        <f t="shared" si="899"/>
        <v>4.8648648648648651E-2</v>
      </c>
      <c r="BR1476" s="41">
        <f t="shared" si="900"/>
        <v>0</v>
      </c>
      <c r="BS1476" s="41">
        <f t="shared" si="901"/>
        <v>0.29443561208267088</v>
      </c>
      <c r="BT1476" s="41">
        <f t="shared" si="902"/>
        <v>0.70302066772655003</v>
      </c>
      <c r="BU1476" s="41">
        <f t="shared" si="903"/>
        <v>0</v>
      </c>
      <c r="BV1476" s="41">
        <f t="shared" si="904"/>
        <v>2.5437201907790143E-3</v>
      </c>
      <c r="BW1476" s="41">
        <f t="shared" si="905"/>
        <v>1</v>
      </c>
      <c r="BX1476" s="41" t="str">
        <f t="shared" si="910"/>
        <v>2017Licensed practical nursesNew Brunswick</v>
      </c>
      <c r="BY1476" s="51">
        <f>VLOOKUP(BX1476,'%workplace'!$A$1:$F$381,6,FALSE)</f>
        <v>3145</v>
      </c>
      <c r="BZ1476" s="32">
        <f t="shared" si="911"/>
        <v>1</v>
      </c>
    </row>
    <row r="1477" spans="1:78" s="8" customFormat="1" hidden="1" x14ac:dyDescent="0.2">
      <c r="A1477" s="8" t="str">
        <f t="shared" si="909"/>
        <v>2017Licensed practical nursesNew BrunswickCommunity health</v>
      </c>
      <c r="B1477" s="8" t="s">
        <v>3</v>
      </c>
      <c r="C1477" s="8" t="s">
        <v>17</v>
      </c>
      <c r="D1477" s="8" t="s">
        <v>11</v>
      </c>
      <c r="E1477" s="8">
        <v>2017</v>
      </c>
      <c r="F1477" s="8">
        <v>145</v>
      </c>
      <c r="G1477" s="8">
        <v>11</v>
      </c>
      <c r="H1477" s="8">
        <v>0</v>
      </c>
      <c r="I1477" s="8">
        <v>8</v>
      </c>
      <c r="J1477" s="8">
        <v>11</v>
      </c>
      <c r="K1477" s="8">
        <v>20</v>
      </c>
      <c r="L1477" s="8">
        <v>22</v>
      </c>
      <c r="M1477" s="8">
        <v>22</v>
      </c>
      <c r="N1477" s="8">
        <v>20</v>
      </c>
      <c r="O1477" s="8">
        <v>24</v>
      </c>
      <c r="P1477" s="8">
        <v>17</v>
      </c>
      <c r="Q1477" s="8">
        <v>4</v>
      </c>
      <c r="R1477" s="8">
        <v>3</v>
      </c>
      <c r="S1477" s="8">
        <v>5</v>
      </c>
      <c r="T1477" s="8">
        <v>0</v>
      </c>
      <c r="U1477" s="8">
        <v>154</v>
      </c>
      <c r="V1477" s="8">
        <v>0</v>
      </c>
      <c r="W1477" s="8">
        <v>2</v>
      </c>
      <c r="X1477" s="8">
        <v>97</v>
      </c>
      <c r="Y1477" s="8">
        <v>43</v>
      </c>
      <c r="Z1477" s="8">
        <v>16</v>
      </c>
      <c r="AA1477" s="8">
        <v>0</v>
      </c>
      <c r="AB1477" s="8">
        <v>11</v>
      </c>
      <c r="AC1477" s="8">
        <v>0</v>
      </c>
      <c r="AD1477" s="8">
        <v>49</v>
      </c>
      <c r="AE1477" s="8">
        <v>96</v>
      </c>
      <c r="AF1477" s="8">
        <v>7</v>
      </c>
      <c r="AG1477" s="8">
        <v>142</v>
      </c>
      <c r="AH1477" s="8">
        <v>7</v>
      </c>
      <c r="AI1477" s="8">
        <v>0</v>
      </c>
      <c r="AJ1477" s="8">
        <v>68</v>
      </c>
      <c r="AK1477" s="8">
        <v>88</v>
      </c>
      <c r="AL1477" s="8">
        <v>0</v>
      </c>
      <c r="AM1477" s="8">
        <v>0</v>
      </c>
      <c r="AN1477" s="8">
        <v>156</v>
      </c>
      <c r="AO1477" s="41">
        <f t="shared" si="906"/>
        <v>0.92948717948717952</v>
      </c>
      <c r="AP1477" s="41">
        <f t="shared" si="907"/>
        <v>7.0512820512820512E-2</v>
      </c>
      <c r="AQ1477" s="41">
        <f t="shared" si="908"/>
        <v>0</v>
      </c>
      <c r="AR1477" s="41">
        <f t="shared" si="874"/>
        <v>5.128205128205128E-2</v>
      </c>
      <c r="AS1477" s="41">
        <f t="shared" si="875"/>
        <v>7.0512820512820512E-2</v>
      </c>
      <c r="AT1477" s="41">
        <f t="shared" si="876"/>
        <v>0.12820512820512819</v>
      </c>
      <c r="AU1477" s="41">
        <f t="shared" si="877"/>
        <v>0.14102564102564102</v>
      </c>
      <c r="AV1477" s="41">
        <f t="shared" si="878"/>
        <v>0.14102564102564102</v>
      </c>
      <c r="AW1477" s="41">
        <f t="shared" si="879"/>
        <v>0.12820512820512819</v>
      </c>
      <c r="AX1477" s="41">
        <f t="shared" si="880"/>
        <v>0.15384615384615385</v>
      </c>
      <c r="AY1477" s="41">
        <f t="shared" si="881"/>
        <v>0.10897435897435898</v>
      </c>
      <c r="AZ1477" s="41">
        <f t="shared" si="882"/>
        <v>2.564102564102564E-2</v>
      </c>
      <c r="BA1477" s="41">
        <f t="shared" si="883"/>
        <v>1.9230769230769232E-2</v>
      </c>
      <c r="BB1477" s="41">
        <f t="shared" si="884"/>
        <v>3.2051282051282048E-2</v>
      </c>
      <c r="BC1477" s="41">
        <f t="shared" si="885"/>
        <v>0</v>
      </c>
      <c r="BD1477" s="41">
        <f t="shared" si="886"/>
        <v>0.98717948717948723</v>
      </c>
      <c r="BE1477" s="41">
        <f t="shared" si="887"/>
        <v>0</v>
      </c>
      <c r="BF1477" s="41">
        <f t="shared" si="888"/>
        <v>1.282051282051282E-2</v>
      </c>
      <c r="BG1477" s="41">
        <f t="shared" si="889"/>
        <v>0.62179487179487181</v>
      </c>
      <c r="BH1477" s="41">
        <f t="shared" si="890"/>
        <v>0.27564102564102566</v>
      </c>
      <c r="BI1477" s="41">
        <f t="shared" si="891"/>
        <v>0.10256410256410256</v>
      </c>
      <c r="BJ1477" s="41">
        <f t="shared" si="892"/>
        <v>0</v>
      </c>
      <c r="BK1477" s="41">
        <f t="shared" si="893"/>
        <v>7.0512820512820512E-2</v>
      </c>
      <c r="BL1477" s="41">
        <f t="shared" si="894"/>
        <v>0</v>
      </c>
      <c r="BM1477" s="41">
        <f t="shared" si="895"/>
        <v>0.3141025641025641</v>
      </c>
      <c r="BN1477" s="41">
        <f t="shared" si="896"/>
        <v>0.61538461538461542</v>
      </c>
      <c r="BO1477" s="41">
        <f t="shared" si="897"/>
        <v>4.4871794871794872E-2</v>
      </c>
      <c r="BP1477" s="41">
        <f t="shared" si="898"/>
        <v>0.91025641025641024</v>
      </c>
      <c r="BQ1477" s="41">
        <f t="shared" si="899"/>
        <v>4.4871794871794872E-2</v>
      </c>
      <c r="BR1477" s="41">
        <f t="shared" si="900"/>
        <v>0</v>
      </c>
      <c r="BS1477" s="41">
        <f t="shared" si="901"/>
        <v>0.4358974358974359</v>
      </c>
      <c r="BT1477" s="41">
        <f t="shared" si="902"/>
        <v>0.5641025641025641</v>
      </c>
      <c r="BU1477" s="41">
        <f t="shared" si="903"/>
        <v>0</v>
      </c>
      <c r="BV1477" s="41">
        <f t="shared" si="904"/>
        <v>0</v>
      </c>
      <c r="BW1477" s="41">
        <f t="shared" si="905"/>
        <v>1</v>
      </c>
      <c r="BX1477" s="41" t="str">
        <f t="shared" si="910"/>
        <v>2017Licensed practical nursesNew Brunswick</v>
      </c>
      <c r="BY1477" s="51">
        <f>VLOOKUP(BX1477,'%workplace'!$A$1:$F$381,6,FALSE)</f>
        <v>3145</v>
      </c>
      <c r="BZ1477" s="32">
        <f t="shared" si="911"/>
        <v>4.9602543720190781E-2</v>
      </c>
    </row>
    <row r="1478" spans="1:78" s="8" customFormat="1" hidden="1" x14ac:dyDescent="0.2">
      <c r="A1478" s="8" t="str">
        <f t="shared" si="909"/>
        <v>2017Licensed practical nursesNew BrunswickNursing home/long-term care</v>
      </c>
      <c r="B1478" s="8" t="s">
        <v>3</v>
      </c>
      <c r="C1478" s="8" t="s">
        <v>17</v>
      </c>
      <c r="D1478" s="8" t="s">
        <v>12</v>
      </c>
      <c r="E1478" s="8">
        <v>2017</v>
      </c>
      <c r="F1478" s="8">
        <v>1139</v>
      </c>
      <c r="G1478" s="8">
        <v>86</v>
      </c>
      <c r="H1478" s="8">
        <v>0</v>
      </c>
      <c r="I1478" s="8">
        <v>179</v>
      </c>
      <c r="J1478" s="8">
        <v>133</v>
      </c>
      <c r="K1478" s="8">
        <v>160</v>
      </c>
      <c r="L1478" s="8">
        <v>144</v>
      </c>
      <c r="M1478" s="8">
        <v>152</v>
      </c>
      <c r="N1478" s="8">
        <v>182</v>
      </c>
      <c r="O1478" s="8">
        <v>125</v>
      </c>
      <c r="P1478" s="8">
        <v>67</v>
      </c>
      <c r="Q1478" s="8">
        <v>15</v>
      </c>
      <c r="R1478" s="8">
        <v>1</v>
      </c>
      <c r="S1478" s="8">
        <v>67</v>
      </c>
      <c r="T1478" s="8">
        <v>0</v>
      </c>
      <c r="U1478" s="8">
        <v>1219</v>
      </c>
      <c r="V1478" s="8">
        <v>0</v>
      </c>
      <c r="W1478" s="8">
        <v>6</v>
      </c>
      <c r="X1478" s="8">
        <v>720</v>
      </c>
      <c r="Y1478" s="8">
        <v>346</v>
      </c>
      <c r="Z1478" s="8">
        <v>159</v>
      </c>
      <c r="AA1478" s="8">
        <v>0</v>
      </c>
      <c r="AB1478" s="8">
        <v>123</v>
      </c>
      <c r="AC1478" s="8">
        <v>0</v>
      </c>
      <c r="AD1478" s="8">
        <v>62</v>
      </c>
      <c r="AE1478" s="8">
        <v>1040</v>
      </c>
      <c r="AF1478" s="8">
        <v>5</v>
      </c>
      <c r="AG1478" s="8">
        <v>1220</v>
      </c>
      <c r="AH1478" s="8">
        <v>0</v>
      </c>
      <c r="AI1478" s="8">
        <v>0</v>
      </c>
      <c r="AJ1478" s="8">
        <v>535</v>
      </c>
      <c r="AK1478" s="8">
        <v>687</v>
      </c>
      <c r="AL1478" s="8">
        <v>0</v>
      </c>
      <c r="AM1478" s="8">
        <v>3</v>
      </c>
      <c r="AN1478" s="8">
        <v>1225</v>
      </c>
      <c r="AO1478" s="41">
        <f t="shared" si="906"/>
        <v>0.92979591836734699</v>
      </c>
      <c r="AP1478" s="41">
        <f t="shared" si="907"/>
        <v>7.0204081632653056E-2</v>
      </c>
      <c r="AQ1478" s="41">
        <f t="shared" si="908"/>
        <v>0</v>
      </c>
      <c r="AR1478" s="41">
        <f t="shared" si="874"/>
        <v>0.14612244897959184</v>
      </c>
      <c r="AS1478" s="41">
        <f t="shared" si="875"/>
        <v>0.10857142857142857</v>
      </c>
      <c r="AT1478" s="41">
        <f t="shared" si="876"/>
        <v>0.1306122448979592</v>
      </c>
      <c r="AU1478" s="41">
        <f t="shared" si="877"/>
        <v>0.11755102040816326</v>
      </c>
      <c r="AV1478" s="41">
        <f t="shared" si="878"/>
        <v>0.12408163265306123</v>
      </c>
      <c r="AW1478" s="41">
        <f t="shared" si="879"/>
        <v>0.14857142857142858</v>
      </c>
      <c r="AX1478" s="41">
        <f t="shared" si="880"/>
        <v>0.10204081632653061</v>
      </c>
      <c r="AY1478" s="41">
        <f t="shared" si="881"/>
        <v>5.4693877551020405E-2</v>
      </c>
      <c r="AZ1478" s="41">
        <f t="shared" si="882"/>
        <v>1.2244897959183673E-2</v>
      </c>
      <c r="BA1478" s="41">
        <f t="shared" si="883"/>
        <v>8.1632653061224493E-4</v>
      </c>
      <c r="BB1478" s="41">
        <f t="shared" si="884"/>
        <v>5.4693877551020405E-2</v>
      </c>
      <c r="BC1478" s="41">
        <f t="shared" si="885"/>
        <v>0</v>
      </c>
      <c r="BD1478" s="41">
        <f t="shared" si="886"/>
        <v>0.99510204081632658</v>
      </c>
      <c r="BE1478" s="41">
        <f t="shared" si="887"/>
        <v>0</v>
      </c>
      <c r="BF1478" s="41">
        <f t="shared" si="888"/>
        <v>4.8979591836734691E-3</v>
      </c>
      <c r="BG1478" s="41">
        <f t="shared" si="889"/>
        <v>0.58775510204081638</v>
      </c>
      <c r="BH1478" s="41">
        <f t="shared" si="890"/>
        <v>0.28244897959183674</v>
      </c>
      <c r="BI1478" s="41">
        <f t="shared" si="891"/>
        <v>0.12979591836734694</v>
      </c>
      <c r="BJ1478" s="41">
        <f t="shared" si="892"/>
        <v>0</v>
      </c>
      <c r="BK1478" s="41">
        <f t="shared" si="893"/>
        <v>0.10040816326530612</v>
      </c>
      <c r="BL1478" s="41">
        <f t="shared" si="894"/>
        <v>0</v>
      </c>
      <c r="BM1478" s="41">
        <f t="shared" si="895"/>
        <v>5.0612244897959187E-2</v>
      </c>
      <c r="BN1478" s="41">
        <f t="shared" si="896"/>
        <v>0.84897959183673466</v>
      </c>
      <c r="BO1478" s="41">
        <f t="shared" si="897"/>
        <v>4.0816326530612249E-3</v>
      </c>
      <c r="BP1478" s="41">
        <f t="shared" si="898"/>
        <v>0.99591836734693873</v>
      </c>
      <c r="BQ1478" s="41">
        <f t="shared" si="899"/>
        <v>0</v>
      </c>
      <c r="BR1478" s="41">
        <f t="shared" si="900"/>
        <v>0</v>
      </c>
      <c r="BS1478" s="41">
        <f t="shared" si="901"/>
        <v>0.43673469387755104</v>
      </c>
      <c r="BT1478" s="41">
        <f t="shared" si="902"/>
        <v>0.5608163265306122</v>
      </c>
      <c r="BU1478" s="41">
        <f t="shared" si="903"/>
        <v>0</v>
      </c>
      <c r="BV1478" s="41">
        <f t="shared" si="904"/>
        <v>2.4489795918367346E-3</v>
      </c>
      <c r="BW1478" s="41">
        <f t="shared" si="905"/>
        <v>1</v>
      </c>
      <c r="BX1478" s="41" t="str">
        <f t="shared" si="910"/>
        <v>2017Licensed practical nursesNew Brunswick</v>
      </c>
      <c r="BY1478" s="51">
        <f>VLOOKUP(BX1478,'%workplace'!$A$1:$F$381,6,FALSE)</f>
        <v>3145</v>
      </c>
      <c r="BZ1478" s="32">
        <f t="shared" si="911"/>
        <v>0.38950715421303655</v>
      </c>
    </row>
    <row r="1479" spans="1:78" s="8" customFormat="1" hidden="1" x14ac:dyDescent="0.2">
      <c r="A1479" s="8" t="str">
        <f t="shared" si="909"/>
        <v>2017Licensed practical nursesNew BrunswickHospital</v>
      </c>
      <c r="B1479" s="8" t="s">
        <v>3</v>
      </c>
      <c r="C1479" s="8" t="s">
        <v>17</v>
      </c>
      <c r="D1479" s="8" t="s">
        <v>10</v>
      </c>
      <c r="E1479" s="8">
        <v>2017</v>
      </c>
      <c r="F1479" s="8">
        <v>1413</v>
      </c>
      <c r="G1479" s="8">
        <v>195</v>
      </c>
      <c r="H1479" s="8">
        <v>0</v>
      </c>
      <c r="I1479" s="8">
        <v>201</v>
      </c>
      <c r="J1479" s="8">
        <v>196</v>
      </c>
      <c r="K1479" s="8">
        <v>211</v>
      </c>
      <c r="L1479" s="8">
        <v>215</v>
      </c>
      <c r="M1479" s="8">
        <v>227</v>
      </c>
      <c r="N1479" s="8">
        <v>193</v>
      </c>
      <c r="O1479" s="8">
        <v>163</v>
      </c>
      <c r="P1479" s="8">
        <v>85</v>
      </c>
      <c r="Q1479" s="8">
        <v>17</v>
      </c>
      <c r="R1479" s="8">
        <v>8</v>
      </c>
      <c r="S1479" s="8">
        <v>92</v>
      </c>
      <c r="T1479" s="8">
        <v>0</v>
      </c>
      <c r="U1479" s="8">
        <v>1605</v>
      </c>
      <c r="V1479" s="8">
        <v>0</v>
      </c>
      <c r="W1479" s="8">
        <v>3</v>
      </c>
      <c r="X1479" s="8">
        <v>834</v>
      </c>
      <c r="Y1479" s="8">
        <v>568</v>
      </c>
      <c r="Z1479" s="8">
        <v>206</v>
      </c>
      <c r="AA1479" s="8">
        <v>0</v>
      </c>
      <c r="AB1479" s="8">
        <v>15</v>
      </c>
      <c r="AC1479" s="8">
        <v>0</v>
      </c>
      <c r="AD1479" s="8">
        <v>143</v>
      </c>
      <c r="AE1479" s="8">
        <v>1450</v>
      </c>
      <c r="AF1479" s="8">
        <v>50</v>
      </c>
      <c r="AG1479" s="8">
        <v>1439</v>
      </c>
      <c r="AH1479" s="8">
        <v>119</v>
      </c>
      <c r="AI1479" s="8">
        <v>0</v>
      </c>
      <c r="AJ1479" s="8">
        <v>282</v>
      </c>
      <c r="AK1479" s="8">
        <v>1322</v>
      </c>
      <c r="AL1479" s="8">
        <v>0</v>
      </c>
      <c r="AM1479" s="8">
        <v>4</v>
      </c>
      <c r="AN1479" s="8">
        <v>1608</v>
      </c>
      <c r="AO1479" s="41">
        <f t="shared" si="906"/>
        <v>0.87873134328358204</v>
      </c>
      <c r="AP1479" s="41">
        <f t="shared" si="907"/>
        <v>0.12126865671641791</v>
      </c>
      <c r="AQ1479" s="41">
        <f t="shared" si="908"/>
        <v>0</v>
      </c>
      <c r="AR1479" s="41">
        <f t="shared" si="874"/>
        <v>0.125</v>
      </c>
      <c r="AS1479" s="41">
        <f t="shared" si="875"/>
        <v>0.12189054726368159</v>
      </c>
      <c r="AT1479" s="41">
        <f t="shared" si="876"/>
        <v>0.13121890547263682</v>
      </c>
      <c r="AU1479" s="41">
        <f t="shared" si="877"/>
        <v>0.13370646766169153</v>
      </c>
      <c r="AV1479" s="41">
        <f t="shared" si="878"/>
        <v>0.14116915422885573</v>
      </c>
      <c r="AW1479" s="41">
        <f t="shared" si="879"/>
        <v>0.12002487562189054</v>
      </c>
      <c r="AX1479" s="41">
        <f t="shared" si="880"/>
        <v>0.1013681592039801</v>
      </c>
      <c r="AY1479" s="41">
        <f t="shared" si="881"/>
        <v>5.2860696517412938E-2</v>
      </c>
      <c r="AZ1479" s="41">
        <f t="shared" si="882"/>
        <v>1.0572139303482588E-2</v>
      </c>
      <c r="BA1479" s="41">
        <f t="shared" si="883"/>
        <v>4.9751243781094526E-3</v>
      </c>
      <c r="BB1479" s="41">
        <f t="shared" si="884"/>
        <v>5.721393034825871E-2</v>
      </c>
      <c r="BC1479" s="41">
        <f t="shared" si="885"/>
        <v>0</v>
      </c>
      <c r="BD1479" s="41">
        <f t="shared" si="886"/>
        <v>0.99813432835820892</v>
      </c>
      <c r="BE1479" s="41">
        <f t="shared" si="887"/>
        <v>0</v>
      </c>
      <c r="BF1479" s="41">
        <f t="shared" si="888"/>
        <v>1.8656716417910447E-3</v>
      </c>
      <c r="BG1479" s="41">
        <f t="shared" si="889"/>
        <v>0.51865671641791045</v>
      </c>
      <c r="BH1479" s="41">
        <f t="shared" si="890"/>
        <v>0.35323383084577115</v>
      </c>
      <c r="BI1479" s="41">
        <f t="shared" si="891"/>
        <v>0.12810945273631841</v>
      </c>
      <c r="BJ1479" s="41">
        <f t="shared" si="892"/>
        <v>0</v>
      </c>
      <c r="BK1479" s="41">
        <f t="shared" si="893"/>
        <v>9.3283582089552231E-3</v>
      </c>
      <c r="BL1479" s="41">
        <f t="shared" si="894"/>
        <v>0</v>
      </c>
      <c r="BM1479" s="41">
        <f t="shared" si="895"/>
        <v>8.8930348258706465E-2</v>
      </c>
      <c r="BN1479" s="41">
        <f t="shared" si="896"/>
        <v>0.90174129353233834</v>
      </c>
      <c r="BO1479" s="41">
        <f t="shared" si="897"/>
        <v>3.109452736318408E-2</v>
      </c>
      <c r="BP1479" s="41">
        <f t="shared" si="898"/>
        <v>0.89490049751243783</v>
      </c>
      <c r="BQ1479" s="41">
        <f t="shared" si="899"/>
        <v>7.4004975124378106E-2</v>
      </c>
      <c r="BR1479" s="41">
        <f t="shared" si="900"/>
        <v>0</v>
      </c>
      <c r="BS1479" s="41">
        <f t="shared" si="901"/>
        <v>0.17537313432835822</v>
      </c>
      <c r="BT1479" s="41">
        <f t="shared" si="902"/>
        <v>0.82213930348258701</v>
      </c>
      <c r="BU1479" s="41">
        <f t="shared" si="903"/>
        <v>0</v>
      </c>
      <c r="BV1479" s="41">
        <f t="shared" si="904"/>
        <v>2.4875621890547263E-3</v>
      </c>
      <c r="BW1479" s="41">
        <f t="shared" si="905"/>
        <v>1</v>
      </c>
      <c r="BX1479" s="41" t="str">
        <f t="shared" si="910"/>
        <v>2017Licensed practical nursesNew Brunswick</v>
      </c>
      <c r="BY1479" s="51">
        <f>VLOOKUP(BX1479,'%workplace'!$A$1:$F$381,6,FALSE)</f>
        <v>3145</v>
      </c>
      <c r="BZ1479" s="32">
        <f t="shared" si="911"/>
        <v>0.51128775834658191</v>
      </c>
    </row>
    <row r="1480" spans="1:78" s="8" customFormat="1" hidden="1" x14ac:dyDescent="0.2">
      <c r="A1480" s="8" t="str">
        <f t="shared" si="909"/>
        <v>2017Licensed practical nursesNew BrunswickOther places of work</v>
      </c>
      <c r="B1480" s="8" t="s">
        <v>3</v>
      </c>
      <c r="C1480" s="8" t="s">
        <v>17</v>
      </c>
      <c r="D1480" s="8" t="s">
        <v>13</v>
      </c>
      <c r="E1480" s="8">
        <v>2017</v>
      </c>
      <c r="F1480" s="8">
        <v>151</v>
      </c>
      <c r="G1480" s="8">
        <v>5</v>
      </c>
      <c r="H1480" s="8">
        <v>0</v>
      </c>
      <c r="I1480" s="8">
        <v>12</v>
      </c>
      <c r="J1480" s="8">
        <v>12</v>
      </c>
      <c r="K1480" s="8">
        <v>28</v>
      </c>
      <c r="L1480" s="8">
        <v>26</v>
      </c>
      <c r="M1480" s="8">
        <v>23</v>
      </c>
      <c r="N1480" s="8">
        <v>18</v>
      </c>
      <c r="O1480" s="8">
        <v>14</v>
      </c>
      <c r="P1480" s="8">
        <v>9</v>
      </c>
      <c r="Q1480" s="8">
        <v>7</v>
      </c>
      <c r="R1480" s="8">
        <v>1</v>
      </c>
      <c r="S1480" s="8">
        <v>6</v>
      </c>
      <c r="T1480" s="8">
        <v>0</v>
      </c>
      <c r="U1480" s="8">
        <v>154</v>
      </c>
      <c r="V1480" s="8">
        <v>0</v>
      </c>
      <c r="W1480" s="8">
        <v>2</v>
      </c>
      <c r="X1480" s="8">
        <v>98</v>
      </c>
      <c r="Y1480" s="8">
        <v>41</v>
      </c>
      <c r="Z1480" s="8">
        <v>17</v>
      </c>
      <c r="AA1480" s="8">
        <v>0</v>
      </c>
      <c r="AB1480" s="8">
        <v>13</v>
      </c>
      <c r="AC1480" s="8">
        <v>0</v>
      </c>
      <c r="AD1480" s="8">
        <v>75</v>
      </c>
      <c r="AE1480" s="8">
        <v>68</v>
      </c>
      <c r="AF1480" s="8">
        <v>26</v>
      </c>
      <c r="AG1480" s="8">
        <v>103</v>
      </c>
      <c r="AH1480" s="8">
        <v>27</v>
      </c>
      <c r="AI1480" s="8">
        <v>0</v>
      </c>
      <c r="AJ1480" s="8">
        <v>41</v>
      </c>
      <c r="AK1480" s="8">
        <v>114</v>
      </c>
      <c r="AL1480" s="8">
        <v>0</v>
      </c>
      <c r="AM1480" s="8">
        <v>1</v>
      </c>
      <c r="AN1480" s="8">
        <v>156</v>
      </c>
      <c r="AO1480" s="41">
        <f t="shared" si="906"/>
        <v>0.96794871794871795</v>
      </c>
      <c r="AP1480" s="41">
        <f t="shared" si="907"/>
        <v>3.2051282051282048E-2</v>
      </c>
      <c r="AQ1480" s="41">
        <f t="shared" si="908"/>
        <v>0</v>
      </c>
      <c r="AR1480" s="41">
        <f t="shared" si="874"/>
        <v>7.6923076923076927E-2</v>
      </c>
      <c r="AS1480" s="41">
        <f t="shared" si="875"/>
        <v>7.6923076923076927E-2</v>
      </c>
      <c r="AT1480" s="41">
        <f t="shared" si="876"/>
        <v>0.17948717948717949</v>
      </c>
      <c r="AU1480" s="41">
        <f t="shared" si="877"/>
        <v>0.16666666666666666</v>
      </c>
      <c r="AV1480" s="41">
        <f t="shared" si="878"/>
        <v>0.14743589743589744</v>
      </c>
      <c r="AW1480" s="41">
        <f t="shared" si="879"/>
        <v>0.11538461538461539</v>
      </c>
      <c r="AX1480" s="41">
        <f t="shared" si="880"/>
        <v>8.9743589743589744E-2</v>
      </c>
      <c r="AY1480" s="41">
        <f t="shared" si="881"/>
        <v>5.7692307692307696E-2</v>
      </c>
      <c r="AZ1480" s="41">
        <f t="shared" si="882"/>
        <v>4.4871794871794872E-2</v>
      </c>
      <c r="BA1480" s="41">
        <f t="shared" si="883"/>
        <v>6.41025641025641E-3</v>
      </c>
      <c r="BB1480" s="41">
        <f t="shared" si="884"/>
        <v>3.8461538461538464E-2</v>
      </c>
      <c r="BC1480" s="41">
        <f t="shared" si="885"/>
        <v>0</v>
      </c>
      <c r="BD1480" s="41">
        <f t="shared" si="886"/>
        <v>0.98717948717948723</v>
      </c>
      <c r="BE1480" s="41">
        <f t="shared" si="887"/>
        <v>0</v>
      </c>
      <c r="BF1480" s="41">
        <f t="shared" si="888"/>
        <v>1.282051282051282E-2</v>
      </c>
      <c r="BG1480" s="41">
        <f t="shared" si="889"/>
        <v>0.62820512820512819</v>
      </c>
      <c r="BH1480" s="41">
        <f t="shared" si="890"/>
        <v>0.26282051282051283</v>
      </c>
      <c r="BI1480" s="41">
        <f t="shared" si="891"/>
        <v>0.10897435897435898</v>
      </c>
      <c r="BJ1480" s="41">
        <f t="shared" si="892"/>
        <v>0</v>
      </c>
      <c r="BK1480" s="41">
        <f t="shared" si="893"/>
        <v>8.3333333333333329E-2</v>
      </c>
      <c r="BL1480" s="41">
        <f t="shared" si="894"/>
        <v>0</v>
      </c>
      <c r="BM1480" s="41">
        <f t="shared" si="895"/>
        <v>0.48076923076923078</v>
      </c>
      <c r="BN1480" s="41">
        <f t="shared" si="896"/>
        <v>0.4358974358974359</v>
      </c>
      <c r="BO1480" s="41">
        <f t="shared" si="897"/>
        <v>0.16666666666666666</v>
      </c>
      <c r="BP1480" s="41">
        <f t="shared" si="898"/>
        <v>0.66025641025641024</v>
      </c>
      <c r="BQ1480" s="41">
        <f t="shared" si="899"/>
        <v>0.17307692307692307</v>
      </c>
      <c r="BR1480" s="41">
        <f t="shared" si="900"/>
        <v>0</v>
      </c>
      <c r="BS1480" s="41">
        <f t="shared" si="901"/>
        <v>0.26282051282051283</v>
      </c>
      <c r="BT1480" s="41">
        <f t="shared" si="902"/>
        <v>0.73076923076923073</v>
      </c>
      <c r="BU1480" s="41">
        <f t="shared" si="903"/>
        <v>0</v>
      </c>
      <c r="BV1480" s="41">
        <f t="shared" si="904"/>
        <v>6.41025641025641E-3</v>
      </c>
      <c r="BW1480" s="41">
        <f t="shared" si="905"/>
        <v>1</v>
      </c>
      <c r="BX1480" s="41" t="str">
        <f t="shared" si="910"/>
        <v>2017Licensed practical nursesNew Brunswick</v>
      </c>
      <c r="BY1480" s="51">
        <f>VLOOKUP(BX1480,'%workplace'!$A$1:$F$381,6,FALSE)</f>
        <v>3145</v>
      </c>
      <c r="BZ1480" s="32">
        <f t="shared" si="911"/>
        <v>4.9602543720190781E-2</v>
      </c>
    </row>
    <row r="1481" spans="1:78" s="8" customFormat="1" hidden="1" x14ac:dyDescent="0.2">
      <c r="A1481" s="8" t="str">
        <f t="shared" si="909"/>
        <v>2017Licensed practical nursesQuebecAll places of work</v>
      </c>
      <c r="B1481" s="8" t="s">
        <v>3</v>
      </c>
      <c r="C1481" s="8" t="s">
        <v>18</v>
      </c>
      <c r="D1481" s="8" t="s">
        <v>9</v>
      </c>
      <c r="E1481" s="8">
        <v>2017</v>
      </c>
      <c r="F1481" s="8">
        <v>21747</v>
      </c>
      <c r="G1481" s="8">
        <v>2422</v>
      </c>
      <c r="H1481" s="8">
        <v>0</v>
      </c>
      <c r="I1481" s="8">
        <v>3133</v>
      </c>
      <c r="J1481" s="8">
        <v>3358</v>
      </c>
      <c r="K1481" s="8">
        <v>3780</v>
      </c>
      <c r="L1481" s="8">
        <v>3593</v>
      </c>
      <c r="M1481" s="8">
        <v>3293</v>
      </c>
      <c r="N1481" s="8">
        <v>2948</v>
      </c>
      <c r="O1481" s="8">
        <v>2127</v>
      </c>
      <c r="P1481" s="8">
        <v>779</v>
      </c>
      <c r="Q1481" s="8">
        <v>205</v>
      </c>
      <c r="R1481" s="8">
        <v>55</v>
      </c>
      <c r="S1481" s="8">
        <v>898</v>
      </c>
      <c r="T1481" s="8">
        <v>0</v>
      </c>
      <c r="U1481" s="8">
        <v>24133</v>
      </c>
      <c r="V1481" s="8">
        <v>21</v>
      </c>
      <c r="W1481" s="8">
        <v>15</v>
      </c>
      <c r="X1481" s="8">
        <v>10204</v>
      </c>
      <c r="Y1481" s="8">
        <v>12104</v>
      </c>
      <c r="Z1481" s="8">
        <v>1861</v>
      </c>
      <c r="AA1481" s="8">
        <v>0</v>
      </c>
      <c r="AB1481" s="8">
        <v>0</v>
      </c>
      <c r="AC1481" s="8">
        <v>0</v>
      </c>
      <c r="AD1481" s="8">
        <v>862</v>
      </c>
      <c r="AE1481" s="8">
        <v>23307</v>
      </c>
      <c r="AF1481" s="8">
        <v>207</v>
      </c>
      <c r="AG1481" s="8">
        <v>23644</v>
      </c>
      <c r="AH1481" s="8">
        <v>318</v>
      </c>
      <c r="AI1481" s="8">
        <v>0</v>
      </c>
      <c r="AJ1481" s="8">
        <v>1102</v>
      </c>
      <c r="AK1481" s="8">
        <v>23067</v>
      </c>
      <c r="AL1481" s="8">
        <v>0</v>
      </c>
      <c r="AM1481" s="8">
        <v>0</v>
      </c>
      <c r="AN1481" s="8">
        <v>24169</v>
      </c>
      <c r="AO1481" s="41">
        <f t="shared" si="906"/>
        <v>0.89978898589101741</v>
      </c>
      <c r="AP1481" s="41">
        <f t="shared" si="907"/>
        <v>0.10021101410898259</v>
      </c>
      <c r="AQ1481" s="41">
        <f t="shared" si="908"/>
        <v>0</v>
      </c>
      <c r="AR1481" s="41">
        <f t="shared" si="874"/>
        <v>0.12962886342008359</v>
      </c>
      <c r="AS1481" s="41">
        <f t="shared" si="875"/>
        <v>0.13893830940460922</v>
      </c>
      <c r="AT1481" s="41">
        <f t="shared" si="876"/>
        <v>0.15639869254003061</v>
      </c>
      <c r="AU1481" s="41">
        <f t="shared" si="877"/>
        <v>0.14866150854400265</v>
      </c>
      <c r="AV1481" s="41">
        <f t="shared" si="878"/>
        <v>0.13624891389796848</v>
      </c>
      <c r="AW1481" s="41">
        <f t="shared" si="879"/>
        <v>0.12197443005502917</v>
      </c>
      <c r="AX1481" s="41">
        <f t="shared" si="880"/>
        <v>8.8005296040382305E-2</v>
      </c>
      <c r="AY1481" s="41">
        <f t="shared" si="881"/>
        <v>3.2231370764202079E-2</v>
      </c>
      <c r="AZ1481" s="41">
        <f t="shared" si="882"/>
        <v>8.4819396747900198E-3</v>
      </c>
      <c r="BA1481" s="41">
        <f t="shared" si="883"/>
        <v>2.2756423517729324E-3</v>
      </c>
      <c r="BB1481" s="41">
        <f t="shared" si="884"/>
        <v>3.7155033307128965E-2</v>
      </c>
      <c r="BC1481" s="41">
        <f t="shared" si="885"/>
        <v>0</v>
      </c>
      <c r="BD1481" s="41">
        <f t="shared" si="886"/>
        <v>0.99851048864247594</v>
      </c>
      <c r="BE1481" s="41">
        <f t="shared" si="887"/>
        <v>8.6888162522239236E-4</v>
      </c>
      <c r="BF1481" s="41">
        <f t="shared" si="888"/>
        <v>6.2062973230170878E-4</v>
      </c>
      <c r="BG1481" s="41">
        <f t="shared" si="889"/>
        <v>0.42219371922710913</v>
      </c>
      <c r="BH1481" s="41">
        <f t="shared" si="890"/>
        <v>0.50080681865199217</v>
      </c>
      <c r="BI1481" s="41">
        <f t="shared" si="891"/>
        <v>7.6999462120898671E-2</v>
      </c>
      <c r="BJ1481" s="41">
        <f t="shared" si="892"/>
        <v>0</v>
      </c>
      <c r="BK1481" s="41">
        <f t="shared" si="893"/>
        <v>0</v>
      </c>
      <c r="BL1481" s="41">
        <f t="shared" si="894"/>
        <v>0</v>
      </c>
      <c r="BM1481" s="41">
        <f t="shared" si="895"/>
        <v>3.5665521949604866E-2</v>
      </c>
      <c r="BN1481" s="41">
        <f t="shared" si="896"/>
        <v>0.96433447805039518</v>
      </c>
      <c r="BO1481" s="41">
        <f t="shared" si="897"/>
        <v>8.5646903057635809E-3</v>
      </c>
      <c r="BP1481" s="41">
        <f t="shared" si="898"/>
        <v>0.97827795936944018</v>
      </c>
      <c r="BQ1481" s="41">
        <f t="shared" si="899"/>
        <v>1.3157350324796226E-2</v>
      </c>
      <c r="BR1481" s="41">
        <f t="shared" si="900"/>
        <v>0</v>
      </c>
      <c r="BS1481" s="41">
        <f t="shared" si="901"/>
        <v>4.559559766643221E-2</v>
      </c>
      <c r="BT1481" s="41">
        <f t="shared" si="902"/>
        <v>0.95440440233356783</v>
      </c>
      <c r="BU1481" s="41">
        <f t="shared" si="903"/>
        <v>0</v>
      </c>
      <c r="BV1481" s="41">
        <f t="shared" si="904"/>
        <v>0</v>
      </c>
      <c r="BW1481" s="41">
        <f t="shared" si="905"/>
        <v>1</v>
      </c>
      <c r="BX1481" s="41" t="str">
        <f t="shared" si="910"/>
        <v>2017Licensed practical nursesQuebec</v>
      </c>
      <c r="BY1481" s="51">
        <f>VLOOKUP(BX1481,'%workplace'!$A$1:$F$381,6,FALSE)</f>
        <v>24169</v>
      </c>
      <c r="BZ1481" s="32">
        <f t="shared" si="911"/>
        <v>1</v>
      </c>
    </row>
    <row r="1482" spans="1:78" s="8" customFormat="1" hidden="1" x14ac:dyDescent="0.2">
      <c r="A1482" s="8" t="str">
        <f t="shared" si="909"/>
        <v>2017Licensed practical nursesQuebecCommunity health</v>
      </c>
      <c r="B1482" s="8" t="s">
        <v>3</v>
      </c>
      <c r="C1482" s="8" t="s">
        <v>18</v>
      </c>
      <c r="D1482" s="8" t="s">
        <v>11</v>
      </c>
      <c r="E1482" s="8">
        <v>2017</v>
      </c>
      <c r="F1482" s="8">
        <v>420</v>
      </c>
      <c r="G1482" s="8">
        <v>23</v>
      </c>
      <c r="H1482" s="8">
        <v>0</v>
      </c>
      <c r="I1482" s="8">
        <v>57</v>
      </c>
      <c r="J1482" s="8">
        <v>76</v>
      </c>
      <c r="K1482" s="8">
        <v>74</v>
      </c>
      <c r="L1482" s="8">
        <v>72</v>
      </c>
      <c r="M1482" s="8">
        <v>57</v>
      </c>
      <c r="N1482" s="8">
        <v>33</v>
      </c>
      <c r="O1482" s="8">
        <v>31</v>
      </c>
      <c r="P1482" s="8">
        <v>12</v>
      </c>
      <c r="Q1482" s="8">
        <v>10</v>
      </c>
      <c r="R1482" s="8">
        <v>7</v>
      </c>
      <c r="S1482" s="8">
        <v>14</v>
      </c>
      <c r="T1482" s="8">
        <v>0</v>
      </c>
      <c r="U1482" s="8">
        <v>439</v>
      </c>
      <c r="V1482" s="8">
        <v>2</v>
      </c>
      <c r="W1482" s="8">
        <v>2</v>
      </c>
      <c r="X1482" s="8">
        <v>259</v>
      </c>
      <c r="Y1482" s="8">
        <v>160</v>
      </c>
      <c r="Z1482" s="8">
        <v>24</v>
      </c>
      <c r="AA1482" s="8">
        <v>0</v>
      </c>
      <c r="AB1482" s="8">
        <v>0</v>
      </c>
      <c r="AC1482" s="8">
        <v>0</v>
      </c>
      <c r="AD1482" s="8">
        <v>6</v>
      </c>
      <c r="AE1482" s="8">
        <v>437</v>
      </c>
      <c r="AF1482" s="8">
        <v>2</v>
      </c>
      <c r="AG1482" s="8">
        <v>441</v>
      </c>
      <c r="AH1482" s="8">
        <v>0</v>
      </c>
      <c r="AI1482" s="8">
        <v>0</v>
      </c>
      <c r="AJ1482" s="8">
        <v>19</v>
      </c>
      <c r="AK1482" s="8">
        <v>424</v>
      </c>
      <c r="AL1482" s="8">
        <v>0</v>
      </c>
      <c r="AM1482" s="8">
        <v>0</v>
      </c>
      <c r="AN1482" s="8">
        <v>443</v>
      </c>
      <c r="AO1482" s="41">
        <f t="shared" si="906"/>
        <v>0.94808126410835214</v>
      </c>
      <c r="AP1482" s="41">
        <f t="shared" si="907"/>
        <v>5.1918735891647853E-2</v>
      </c>
      <c r="AQ1482" s="41">
        <f t="shared" si="908"/>
        <v>0</v>
      </c>
      <c r="AR1482" s="41">
        <f t="shared" si="874"/>
        <v>0.12866817155756208</v>
      </c>
      <c r="AS1482" s="41">
        <f t="shared" si="875"/>
        <v>0.17155756207674944</v>
      </c>
      <c r="AT1482" s="41">
        <f t="shared" si="876"/>
        <v>0.1670428893905192</v>
      </c>
      <c r="AU1482" s="41">
        <f t="shared" si="877"/>
        <v>0.16252821670428894</v>
      </c>
      <c r="AV1482" s="41">
        <f t="shared" si="878"/>
        <v>0.12866817155756208</v>
      </c>
      <c r="AW1482" s="41">
        <f t="shared" si="879"/>
        <v>7.4492099322799099E-2</v>
      </c>
      <c r="AX1482" s="41">
        <f t="shared" si="880"/>
        <v>6.9977426636568849E-2</v>
      </c>
      <c r="AY1482" s="41">
        <f t="shared" si="881"/>
        <v>2.7088036117381489E-2</v>
      </c>
      <c r="AZ1482" s="41">
        <f t="shared" si="882"/>
        <v>2.2573363431151242E-2</v>
      </c>
      <c r="BA1482" s="41">
        <f t="shared" si="883"/>
        <v>1.580135440180587E-2</v>
      </c>
      <c r="BB1482" s="41">
        <f t="shared" si="884"/>
        <v>3.160270880361174E-2</v>
      </c>
      <c r="BC1482" s="41">
        <f t="shared" si="885"/>
        <v>0</v>
      </c>
      <c r="BD1482" s="41">
        <f t="shared" si="886"/>
        <v>0.99097065462753953</v>
      </c>
      <c r="BE1482" s="41">
        <f t="shared" si="887"/>
        <v>4.5146726862302479E-3</v>
      </c>
      <c r="BF1482" s="41">
        <f t="shared" si="888"/>
        <v>4.5146726862302479E-3</v>
      </c>
      <c r="BG1482" s="41">
        <f t="shared" si="889"/>
        <v>0.58465011286681712</v>
      </c>
      <c r="BH1482" s="41">
        <f t="shared" si="890"/>
        <v>0.36117381489841988</v>
      </c>
      <c r="BI1482" s="41">
        <f t="shared" si="891"/>
        <v>5.4176072234762979E-2</v>
      </c>
      <c r="BJ1482" s="41">
        <f t="shared" si="892"/>
        <v>0</v>
      </c>
      <c r="BK1482" s="41">
        <f t="shared" si="893"/>
        <v>0</v>
      </c>
      <c r="BL1482" s="41">
        <f t="shared" si="894"/>
        <v>0</v>
      </c>
      <c r="BM1482" s="41">
        <f t="shared" si="895"/>
        <v>1.3544018058690745E-2</v>
      </c>
      <c r="BN1482" s="41">
        <f t="shared" si="896"/>
        <v>0.98645598194130923</v>
      </c>
      <c r="BO1482" s="41">
        <f t="shared" si="897"/>
        <v>4.5146726862302479E-3</v>
      </c>
      <c r="BP1482" s="41">
        <f t="shared" si="898"/>
        <v>0.99548532731376971</v>
      </c>
      <c r="BQ1482" s="41">
        <f t="shared" si="899"/>
        <v>0</v>
      </c>
      <c r="BR1482" s="41">
        <f t="shared" si="900"/>
        <v>0</v>
      </c>
      <c r="BS1482" s="41">
        <f t="shared" si="901"/>
        <v>4.2889390519187359E-2</v>
      </c>
      <c r="BT1482" s="41">
        <f t="shared" si="902"/>
        <v>0.95711060948081261</v>
      </c>
      <c r="BU1482" s="41">
        <f t="shared" si="903"/>
        <v>0</v>
      </c>
      <c r="BV1482" s="41">
        <f t="shared" si="904"/>
        <v>0</v>
      </c>
      <c r="BW1482" s="41">
        <f t="shared" si="905"/>
        <v>1</v>
      </c>
      <c r="BX1482" s="41" t="str">
        <f t="shared" si="910"/>
        <v>2017Licensed practical nursesQuebec</v>
      </c>
      <c r="BY1482" s="51">
        <f>VLOOKUP(BX1482,'%workplace'!$A$1:$F$381,6,FALSE)</f>
        <v>24169</v>
      </c>
      <c r="BZ1482" s="32">
        <f t="shared" si="911"/>
        <v>1.8329264760643799E-2</v>
      </c>
    </row>
    <row r="1483" spans="1:78" s="8" customFormat="1" hidden="1" x14ac:dyDescent="0.2">
      <c r="A1483" s="8" t="str">
        <f t="shared" si="909"/>
        <v>2017Licensed practical nursesQuebecNursing home/long-term care</v>
      </c>
      <c r="B1483" s="8" t="s">
        <v>3</v>
      </c>
      <c r="C1483" s="8" t="s">
        <v>18</v>
      </c>
      <c r="D1483" s="8" t="s">
        <v>12</v>
      </c>
      <c r="E1483" s="8">
        <v>2017</v>
      </c>
      <c r="F1483" s="8">
        <v>3724</v>
      </c>
      <c r="G1483" s="8">
        <v>354</v>
      </c>
      <c r="H1483" s="8">
        <v>0</v>
      </c>
      <c r="I1483" s="8">
        <v>532</v>
      </c>
      <c r="J1483" s="8">
        <v>493</v>
      </c>
      <c r="K1483" s="8">
        <v>566</v>
      </c>
      <c r="L1483" s="8">
        <v>630</v>
      </c>
      <c r="M1483" s="8">
        <v>567</v>
      </c>
      <c r="N1483" s="8">
        <v>465</v>
      </c>
      <c r="O1483" s="8">
        <v>351</v>
      </c>
      <c r="P1483" s="8">
        <v>205</v>
      </c>
      <c r="Q1483" s="8">
        <v>61</v>
      </c>
      <c r="R1483" s="8">
        <v>26</v>
      </c>
      <c r="S1483" s="8">
        <v>182</v>
      </c>
      <c r="T1483" s="8">
        <v>0</v>
      </c>
      <c r="U1483" s="8">
        <v>4070</v>
      </c>
      <c r="V1483" s="8">
        <v>6</v>
      </c>
      <c r="W1483" s="8">
        <v>2</v>
      </c>
      <c r="X1483" s="8">
        <v>1746</v>
      </c>
      <c r="Y1483" s="8">
        <v>2008</v>
      </c>
      <c r="Z1483" s="8">
        <v>324</v>
      </c>
      <c r="AA1483" s="8">
        <v>0</v>
      </c>
      <c r="AB1483" s="8">
        <v>0</v>
      </c>
      <c r="AC1483" s="8">
        <v>0</v>
      </c>
      <c r="AD1483" s="8">
        <v>146</v>
      </c>
      <c r="AE1483" s="8">
        <v>3932</v>
      </c>
      <c r="AF1483" s="8">
        <v>33</v>
      </c>
      <c r="AG1483" s="8">
        <v>4043</v>
      </c>
      <c r="AH1483" s="8">
        <v>2</v>
      </c>
      <c r="AI1483" s="8">
        <v>0</v>
      </c>
      <c r="AJ1483" s="8">
        <v>395</v>
      </c>
      <c r="AK1483" s="8">
        <v>3683</v>
      </c>
      <c r="AL1483" s="8">
        <v>0</v>
      </c>
      <c r="AM1483" s="8">
        <v>0</v>
      </c>
      <c r="AN1483" s="8">
        <v>4078</v>
      </c>
      <c r="AO1483" s="41">
        <f t="shared" si="906"/>
        <v>0.91319274153997054</v>
      </c>
      <c r="AP1483" s="41">
        <f t="shared" si="907"/>
        <v>8.6807258460029429E-2</v>
      </c>
      <c r="AQ1483" s="41">
        <f t="shared" si="908"/>
        <v>0</v>
      </c>
      <c r="AR1483" s="41">
        <f t="shared" si="874"/>
        <v>0.1304561059342815</v>
      </c>
      <c r="AS1483" s="41">
        <f t="shared" si="875"/>
        <v>0.12089259440902403</v>
      </c>
      <c r="AT1483" s="41">
        <f t="shared" si="876"/>
        <v>0.13879352623835214</v>
      </c>
      <c r="AU1483" s="41">
        <f t="shared" si="877"/>
        <v>0.15448749386954388</v>
      </c>
      <c r="AV1483" s="41">
        <f t="shared" si="878"/>
        <v>0.13903874448258952</v>
      </c>
      <c r="AW1483" s="41">
        <f t="shared" si="879"/>
        <v>0.11402648357037763</v>
      </c>
      <c r="AX1483" s="41">
        <f t="shared" si="880"/>
        <v>8.6071603727317314E-2</v>
      </c>
      <c r="AY1483" s="41">
        <f t="shared" si="881"/>
        <v>5.0269740068661112E-2</v>
      </c>
      <c r="AZ1483" s="41">
        <f t="shared" si="882"/>
        <v>1.4958312898479646E-2</v>
      </c>
      <c r="BA1483" s="41">
        <f t="shared" si="883"/>
        <v>6.3756743501716525E-3</v>
      </c>
      <c r="BB1483" s="41">
        <f t="shared" si="884"/>
        <v>4.4629720451201567E-2</v>
      </c>
      <c r="BC1483" s="41">
        <f t="shared" si="885"/>
        <v>0</v>
      </c>
      <c r="BD1483" s="41">
        <f t="shared" si="886"/>
        <v>0.99803825404610103</v>
      </c>
      <c r="BE1483" s="41">
        <f t="shared" si="887"/>
        <v>1.4713094654242277E-3</v>
      </c>
      <c r="BF1483" s="41">
        <f t="shared" si="888"/>
        <v>4.9043648847474255E-4</v>
      </c>
      <c r="BG1483" s="41">
        <f t="shared" si="889"/>
        <v>0.4281510544384502</v>
      </c>
      <c r="BH1483" s="41">
        <f t="shared" si="890"/>
        <v>0.4923982344286415</v>
      </c>
      <c r="BI1483" s="41">
        <f t="shared" si="891"/>
        <v>7.9450711132908289E-2</v>
      </c>
      <c r="BJ1483" s="41">
        <f t="shared" si="892"/>
        <v>0</v>
      </c>
      <c r="BK1483" s="41">
        <f t="shared" si="893"/>
        <v>0</v>
      </c>
      <c r="BL1483" s="41">
        <f t="shared" si="894"/>
        <v>0</v>
      </c>
      <c r="BM1483" s="41">
        <f t="shared" si="895"/>
        <v>3.5801863658656202E-2</v>
      </c>
      <c r="BN1483" s="41">
        <f t="shared" si="896"/>
        <v>0.96419813634134377</v>
      </c>
      <c r="BO1483" s="41">
        <f t="shared" si="897"/>
        <v>8.0922020598332509E-3</v>
      </c>
      <c r="BP1483" s="41">
        <f t="shared" si="898"/>
        <v>0.99141736145169201</v>
      </c>
      <c r="BQ1483" s="41">
        <f t="shared" si="899"/>
        <v>4.9043648847474255E-4</v>
      </c>
      <c r="BR1483" s="41">
        <f t="shared" si="900"/>
        <v>0</v>
      </c>
      <c r="BS1483" s="41">
        <f t="shared" si="901"/>
        <v>9.6861206473761646E-2</v>
      </c>
      <c r="BT1483" s="41">
        <f t="shared" si="902"/>
        <v>0.90313879352623838</v>
      </c>
      <c r="BU1483" s="41">
        <f t="shared" si="903"/>
        <v>0</v>
      </c>
      <c r="BV1483" s="41">
        <f t="shared" si="904"/>
        <v>0</v>
      </c>
      <c r="BW1483" s="41">
        <f t="shared" si="905"/>
        <v>1</v>
      </c>
      <c r="BX1483" s="41" t="str">
        <f t="shared" si="910"/>
        <v>2017Licensed practical nursesQuebec</v>
      </c>
      <c r="BY1483" s="51">
        <f>VLOOKUP(BX1483,'%workplace'!$A$1:$F$381,6,FALSE)</f>
        <v>24169</v>
      </c>
      <c r="BZ1483" s="32">
        <f t="shared" si="911"/>
        <v>0.16872853655509124</v>
      </c>
    </row>
    <row r="1484" spans="1:78" s="8" customFormat="1" hidden="1" x14ac:dyDescent="0.2">
      <c r="A1484" s="8" t="str">
        <f t="shared" si="909"/>
        <v>2017Licensed practical nursesQuebecHospital</v>
      </c>
      <c r="B1484" s="8" t="s">
        <v>3</v>
      </c>
      <c r="C1484" s="8" t="s">
        <v>18</v>
      </c>
      <c r="D1484" s="8" t="s">
        <v>10</v>
      </c>
      <c r="E1484" s="8">
        <v>2017</v>
      </c>
      <c r="F1484" s="8">
        <v>14253</v>
      </c>
      <c r="G1484" s="8">
        <v>1647</v>
      </c>
      <c r="H1484" s="8">
        <v>0</v>
      </c>
      <c r="I1484" s="8">
        <v>2088</v>
      </c>
      <c r="J1484" s="8">
        <v>2298</v>
      </c>
      <c r="K1484" s="8">
        <v>2544</v>
      </c>
      <c r="L1484" s="8">
        <v>2296</v>
      </c>
      <c r="M1484" s="8">
        <v>2142</v>
      </c>
      <c r="N1484" s="8">
        <v>2010</v>
      </c>
      <c r="O1484" s="8">
        <v>1450</v>
      </c>
      <c r="P1484" s="8">
        <v>410</v>
      </c>
      <c r="Q1484" s="8">
        <v>84</v>
      </c>
      <c r="R1484" s="8">
        <v>8</v>
      </c>
      <c r="S1484" s="8">
        <v>570</v>
      </c>
      <c r="T1484" s="8">
        <v>0</v>
      </c>
      <c r="U1484" s="8">
        <v>15888</v>
      </c>
      <c r="V1484" s="8">
        <v>7</v>
      </c>
      <c r="W1484" s="8">
        <v>5</v>
      </c>
      <c r="X1484" s="8">
        <v>6488</v>
      </c>
      <c r="Y1484" s="8">
        <v>8459</v>
      </c>
      <c r="Z1484" s="8">
        <v>953</v>
      </c>
      <c r="AA1484" s="8">
        <v>0</v>
      </c>
      <c r="AB1484" s="8">
        <v>0</v>
      </c>
      <c r="AC1484" s="8">
        <v>0</v>
      </c>
      <c r="AD1484" s="8">
        <v>219</v>
      </c>
      <c r="AE1484" s="8">
        <v>15681</v>
      </c>
      <c r="AF1484" s="8">
        <v>21</v>
      </c>
      <c r="AG1484" s="8">
        <v>15877</v>
      </c>
      <c r="AH1484" s="8">
        <v>2</v>
      </c>
      <c r="AI1484" s="8">
        <v>0</v>
      </c>
      <c r="AJ1484" s="8">
        <v>348</v>
      </c>
      <c r="AK1484" s="8">
        <v>15552</v>
      </c>
      <c r="AL1484" s="8">
        <v>0</v>
      </c>
      <c r="AM1484" s="8">
        <v>0</v>
      </c>
      <c r="AN1484" s="8">
        <v>15900</v>
      </c>
      <c r="AO1484" s="41">
        <f t="shared" si="906"/>
        <v>0.89641509433962263</v>
      </c>
      <c r="AP1484" s="41">
        <f t="shared" si="907"/>
        <v>0.10358490566037735</v>
      </c>
      <c r="AQ1484" s="41">
        <f t="shared" si="908"/>
        <v>0</v>
      </c>
      <c r="AR1484" s="41">
        <f t="shared" si="874"/>
        <v>0.13132075471698113</v>
      </c>
      <c r="AS1484" s="41">
        <f t="shared" si="875"/>
        <v>0.14452830188679244</v>
      </c>
      <c r="AT1484" s="41">
        <f t="shared" si="876"/>
        <v>0.16</v>
      </c>
      <c r="AU1484" s="41">
        <f t="shared" si="877"/>
        <v>0.14440251572327045</v>
      </c>
      <c r="AV1484" s="41">
        <f t="shared" si="878"/>
        <v>0.13471698113207548</v>
      </c>
      <c r="AW1484" s="41">
        <f t="shared" si="879"/>
        <v>0.12641509433962264</v>
      </c>
      <c r="AX1484" s="41">
        <f t="shared" si="880"/>
        <v>9.1194968553459113E-2</v>
      </c>
      <c r="AY1484" s="41">
        <f t="shared" si="881"/>
        <v>2.578616352201258E-2</v>
      </c>
      <c r="AZ1484" s="41">
        <f t="shared" si="882"/>
        <v>5.2830188679245287E-3</v>
      </c>
      <c r="BA1484" s="41">
        <f t="shared" si="883"/>
        <v>5.0314465408805029E-4</v>
      </c>
      <c r="BB1484" s="41">
        <f t="shared" si="884"/>
        <v>3.5849056603773584E-2</v>
      </c>
      <c r="BC1484" s="41">
        <f t="shared" si="885"/>
        <v>0</v>
      </c>
      <c r="BD1484" s="41">
        <f t="shared" si="886"/>
        <v>0.99924528301886795</v>
      </c>
      <c r="BE1484" s="41">
        <f t="shared" si="887"/>
        <v>4.40251572327044E-4</v>
      </c>
      <c r="BF1484" s="41">
        <f t="shared" si="888"/>
        <v>3.1446540880503143E-4</v>
      </c>
      <c r="BG1484" s="41">
        <f t="shared" si="889"/>
        <v>0.40805031446540879</v>
      </c>
      <c r="BH1484" s="41">
        <f t="shared" si="890"/>
        <v>0.53201257861635221</v>
      </c>
      <c r="BI1484" s="41">
        <f t="shared" si="891"/>
        <v>5.9937106918238996E-2</v>
      </c>
      <c r="BJ1484" s="41">
        <f t="shared" si="892"/>
        <v>0</v>
      </c>
      <c r="BK1484" s="41">
        <f t="shared" si="893"/>
        <v>0</v>
      </c>
      <c r="BL1484" s="41">
        <f t="shared" si="894"/>
        <v>0</v>
      </c>
      <c r="BM1484" s="41">
        <f t="shared" si="895"/>
        <v>1.3773584905660377E-2</v>
      </c>
      <c r="BN1484" s="41">
        <f t="shared" si="896"/>
        <v>0.98622641509433961</v>
      </c>
      <c r="BO1484" s="41">
        <f t="shared" si="897"/>
        <v>1.3207547169811322E-3</v>
      </c>
      <c r="BP1484" s="41">
        <f t="shared" si="898"/>
        <v>0.99855345911949689</v>
      </c>
      <c r="BQ1484" s="41">
        <f t="shared" si="899"/>
        <v>1.2578616352201257E-4</v>
      </c>
      <c r="BR1484" s="41">
        <f t="shared" si="900"/>
        <v>0</v>
      </c>
      <c r="BS1484" s="41">
        <f t="shared" si="901"/>
        <v>2.1886792452830189E-2</v>
      </c>
      <c r="BT1484" s="41">
        <f t="shared" si="902"/>
        <v>0.97811320754716979</v>
      </c>
      <c r="BU1484" s="41">
        <f t="shared" si="903"/>
        <v>0</v>
      </c>
      <c r="BV1484" s="41">
        <f t="shared" si="904"/>
        <v>0</v>
      </c>
      <c r="BW1484" s="41">
        <f t="shared" si="905"/>
        <v>1</v>
      </c>
      <c r="BX1484" s="41" t="str">
        <f t="shared" si="910"/>
        <v>2017Licensed practical nursesQuebec</v>
      </c>
      <c r="BY1484" s="51">
        <f>VLOOKUP(BX1484,'%workplace'!$A$1:$F$381,6,FALSE)</f>
        <v>24169</v>
      </c>
      <c r="BZ1484" s="32">
        <f t="shared" si="911"/>
        <v>0.65786751623981132</v>
      </c>
    </row>
    <row r="1485" spans="1:78" s="8" customFormat="1" hidden="1" x14ac:dyDescent="0.2">
      <c r="A1485" s="8" t="str">
        <f t="shared" si="909"/>
        <v>2017Licensed practical nursesQuebecOther places of work</v>
      </c>
      <c r="B1485" s="8" t="s">
        <v>3</v>
      </c>
      <c r="C1485" s="8" t="s">
        <v>18</v>
      </c>
      <c r="D1485" s="8" t="s">
        <v>13</v>
      </c>
      <c r="E1485" s="8">
        <v>2017</v>
      </c>
      <c r="F1485" s="8">
        <v>3350</v>
      </c>
      <c r="G1485" s="8">
        <v>398</v>
      </c>
      <c r="H1485" s="8">
        <v>0</v>
      </c>
      <c r="I1485" s="8">
        <v>456</v>
      </c>
      <c r="J1485" s="8">
        <v>491</v>
      </c>
      <c r="K1485" s="8">
        <v>596</v>
      </c>
      <c r="L1485" s="8">
        <v>595</v>
      </c>
      <c r="M1485" s="8">
        <v>527</v>
      </c>
      <c r="N1485" s="8">
        <v>440</v>
      </c>
      <c r="O1485" s="8">
        <v>295</v>
      </c>
      <c r="P1485" s="8">
        <v>152</v>
      </c>
      <c r="Q1485" s="8">
        <v>50</v>
      </c>
      <c r="R1485" s="8">
        <v>14</v>
      </c>
      <c r="S1485" s="8">
        <v>132</v>
      </c>
      <c r="T1485" s="8">
        <v>0</v>
      </c>
      <c r="U1485" s="8">
        <v>3736</v>
      </c>
      <c r="V1485" s="8">
        <v>6</v>
      </c>
      <c r="W1485" s="8">
        <v>6</v>
      </c>
      <c r="X1485" s="8">
        <v>1711</v>
      </c>
      <c r="Y1485" s="8">
        <v>1477</v>
      </c>
      <c r="Z1485" s="8">
        <v>560</v>
      </c>
      <c r="AA1485" s="8">
        <v>0</v>
      </c>
      <c r="AB1485" s="8">
        <v>0</v>
      </c>
      <c r="AC1485" s="8">
        <v>0</v>
      </c>
      <c r="AD1485" s="8">
        <v>491</v>
      </c>
      <c r="AE1485" s="8">
        <v>3257</v>
      </c>
      <c r="AF1485" s="8">
        <v>151</v>
      </c>
      <c r="AG1485" s="8">
        <v>3283</v>
      </c>
      <c r="AH1485" s="8">
        <v>314</v>
      </c>
      <c r="AI1485" s="8">
        <v>0</v>
      </c>
      <c r="AJ1485" s="8">
        <v>340</v>
      </c>
      <c r="AK1485" s="8">
        <v>3408</v>
      </c>
      <c r="AL1485" s="8">
        <v>0</v>
      </c>
      <c r="AM1485" s="8">
        <v>0</v>
      </c>
      <c r="AN1485" s="8">
        <v>3748</v>
      </c>
      <c r="AO1485" s="41">
        <f t="shared" si="906"/>
        <v>0.89381003201707576</v>
      </c>
      <c r="AP1485" s="41">
        <f t="shared" si="907"/>
        <v>0.10618996798292422</v>
      </c>
      <c r="AQ1485" s="41">
        <f t="shared" si="908"/>
        <v>0</v>
      </c>
      <c r="AR1485" s="41">
        <f t="shared" si="874"/>
        <v>0.12166488794023479</v>
      </c>
      <c r="AS1485" s="41">
        <f t="shared" si="875"/>
        <v>0.13100320170757737</v>
      </c>
      <c r="AT1485" s="41">
        <f t="shared" si="876"/>
        <v>0.15901814300960512</v>
      </c>
      <c r="AU1485" s="41">
        <f t="shared" si="877"/>
        <v>0.15875133404482392</v>
      </c>
      <c r="AV1485" s="41">
        <f t="shared" si="878"/>
        <v>0.14060832443970117</v>
      </c>
      <c r="AW1485" s="41">
        <f t="shared" si="879"/>
        <v>0.11739594450373532</v>
      </c>
      <c r="AX1485" s="41">
        <f t="shared" si="880"/>
        <v>7.8708644610458914E-2</v>
      </c>
      <c r="AY1485" s="41">
        <f t="shared" si="881"/>
        <v>4.0554962646744928E-2</v>
      </c>
      <c r="AZ1485" s="41">
        <f t="shared" si="882"/>
        <v>1.3340448239060833E-2</v>
      </c>
      <c r="BA1485" s="41">
        <f t="shared" si="883"/>
        <v>3.735325506937033E-3</v>
      </c>
      <c r="BB1485" s="41">
        <f t="shared" si="884"/>
        <v>3.5218783351120594E-2</v>
      </c>
      <c r="BC1485" s="41">
        <f t="shared" si="885"/>
        <v>0</v>
      </c>
      <c r="BD1485" s="41">
        <f t="shared" si="886"/>
        <v>0.99679829242262541</v>
      </c>
      <c r="BE1485" s="41">
        <f t="shared" si="887"/>
        <v>1.6008537886872999E-3</v>
      </c>
      <c r="BF1485" s="41">
        <f t="shared" si="888"/>
        <v>1.6008537886872999E-3</v>
      </c>
      <c r="BG1485" s="41">
        <f t="shared" si="889"/>
        <v>0.45651013874066171</v>
      </c>
      <c r="BH1485" s="41">
        <f t="shared" si="890"/>
        <v>0.39407684098185697</v>
      </c>
      <c r="BI1485" s="41">
        <f t="shared" si="891"/>
        <v>0.14941302027748132</v>
      </c>
      <c r="BJ1485" s="41">
        <f t="shared" si="892"/>
        <v>0</v>
      </c>
      <c r="BK1485" s="41">
        <f t="shared" si="893"/>
        <v>0</v>
      </c>
      <c r="BL1485" s="41">
        <f t="shared" si="894"/>
        <v>0</v>
      </c>
      <c r="BM1485" s="41">
        <f t="shared" si="895"/>
        <v>0.13100320170757737</v>
      </c>
      <c r="BN1485" s="41">
        <f t="shared" si="896"/>
        <v>0.8689967982924226</v>
      </c>
      <c r="BO1485" s="41">
        <f t="shared" si="897"/>
        <v>4.0288153681963715E-2</v>
      </c>
      <c r="BP1485" s="41">
        <f t="shared" si="898"/>
        <v>0.87593383137673431</v>
      </c>
      <c r="BQ1485" s="41">
        <f t="shared" si="899"/>
        <v>8.3778014941302034E-2</v>
      </c>
      <c r="BR1485" s="41">
        <f t="shared" si="900"/>
        <v>0</v>
      </c>
      <c r="BS1485" s="41">
        <f t="shared" si="901"/>
        <v>9.0715048025613657E-2</v>
      </c>
      <c r="BT1485" s="41">
        <f t="shared" si="902"/>
        <v>0.9092849519743863</v>
      </c>
      <c r="BU1485" s="41">
        <f t="shared" si="903"/>
        <v>0</v>
      </c>
      <c r="BV1485" s="41">
        <f t="shared" si="904"/>
        <v>0</v>
      </c>
      <c r="BW1485" s="41">
        <f t="shared" si="905"/>
        <v>1</v>
      </c>
      <c r="BX1485" s="41" t="str">
        <f t="shared" si="910"/>
        <v>2017Licensed practical nursesQuebec</v>
      </c>
      <c r="BY1485" s="51">
        <f>VLOOKUP(BX1485,'%workplace'!$A$1:$F$381,6,FALSE)</f>
        <v>24169</v>
      </c>
      <c r="BZ1485" s="32">
        <f t="shared" si="911"/>
        <v>0.15507468244445363</v>
      </c>
    </row>
    <row r="1486" spans="1:78" s="8" customFormat="1" hidden="1" x14ac:dyDescent="0.2">
      <c r="A1486" s="8" t="str">
        <f t="shared" si="909"/>
        <v>2017Licensed practical nursesOntarioAll places of work</v>
      </c>
      <c r="B1486" s="8" t="s">
        <v>3</v>
      </c>
      <c r="C1486" s="8" t="s">
        <v>19</v>
      </c>
      <c r="D1486" s="8" t="s">
        <v>9</v>
      </c>
      <c r="E1486" s="8">
        <v>2017</v>
      </c>
      <c r="F1486" s="8">
        <v>39155</v>
      </c>
      <c r="G1486" s="8">
        <v>3898</v>
      </c>
      <c r="H1486" s="8">
        <v>0</v>
      </c>
      <c r="I1486" s="8">
        <v>6310</v>
      </c>
      <c r="J1486" s="8">
        <v>6906</v>
      </c>
      <c r="K1486" s="8">
        <v>5453</v>
      </c>
      <c r="L1486" s="8">
        <v>5188</v>
      </c>
      <c r="M1486" s="8">
        <v>5138</v>
      </c>
      <c r="N1486" s="8">
        <v>4581</v>
      </c>
      <c r="O1486" s="8">
        <v>3754</v>
      </c>
      <c r="P1486" s="8">
        <v>2625</v>
      </c>
      <c r="Q1486" s="8">
        <v>1058</v>
      </c>
      <c r="R1486" s="8">
        <v>305</v>
      </c>
      <c r="S1486" s="8">
        <v>1735</v>
      </c>
      <c r="T1486" s="8">
        <v>0</v>
      </c>
      <c r="U1486" s="8">
        <v>38503</v>
      </c>
      <c r="V1486" s="8">
        <v>4455</v>
      </c>
      <c r="W1486" s="8">
        <v>95</v>
      </c>
      <c r="X1486" s="8">
        <v>23235</v>
      </c>
      <c r="Y1486" s="8">
        <v>15694</v>
      </c>
      <c r="Z1486" s="8">
        <v>4123</v>
      </c>
      <c r="AA1486" s="8">
        <v>1</v>
      </c>
      <c r="AB1486" s="8">
        <v>1213</v>
      </c>
      <c r="AC1486" s="8">
        <v>0</v>
      </c>
      <c r="AD1486" s="8">
        <v>5072</v>
      </c>
      <c r="AE1486" s="8">
        <v>36768</v>
      </c>
      <c r="AF1486" s="8">
        <v>977</v>
      </c>
      <c r="AG1486" s="8">
        <v>41670</v>
      </c>
      <c r="AH1486" s="8">
        <v>368</v>
      </c>
      <c r="AI1486" s="8">
        <v>0</v>
      </c>
      <c r="AJ1486" s="8">
        <v>3654</v>
      </c>
      <c r="AK1486" s="8">
        <v>39399</v>
      </c>
      <c r="AL1486" s="8">
        <v>38</v>
      </c>
      <c r="AM1486" s="8">
        <v>0</v>
      </c>
      <c r="AN1486" s="8">
        <v>43053</v>
      </c>
      <c r="AO1486" s="41">
        <f t="shared" si="906"/>
        <v>0.90946043249018649</v>
      </c>
      <c r="AP1486" s="41">
        <f t="shared" si="907"/>
        <v>9.0539567509813484E-2</v>
      </c>
      <c r="AQ1486" s="41">
        <f t="shared" si="908"/>
        <v>0</v>
      </c>
      <c r="AR1486" s="41">
        <f t="shared" si="874"/>
        <v>0.14656353796483404</v>
      </c>
      <c r="AS1486" s="41">
        <f t="shared" si="875"/>
        <v>0.16040694028290711</v>
      </c>
      <c r="AT1486" s="41">
        <f t="shared" si="876"/>
        <v>0.12665784033632965</v>
      </c>
      <c r="AU1486" s="41">
        <f t="shared" si="877"/>
        <v>0.12050263628550856</v>
      </c>
      <c r="AV1486" s="41">
        <f t="shared" si="878"/>
        <v>0.11934127703063666</v>
      </c>
      <c r="AW1486" s="41">
        <f t="shared" si="879"/>
        <v>0.10640373493136367</v>
      </c>
      <c r="AX1486" s="41">
        <f t="shared" si="880"/>
        <v>8.7194852855782407E-2</v>
      </c>
      <c r="AY1486" s="41">
        <f t="shared" si="881"/>
        <v>6.0971360880774858E-2</v>
      </c>
      <c r="AZ1486" s="41">
        <f t="shared" si="882"/>
        <v>2.4574361833089448E-2</v>
      </c>
      <c r="BA1486" s="41">
        <f t="shared" si="883"/>
        <v>7.0842914547186026E-3</v>
      </c>
      <c r="BB1486" s="41">
        <f t="shared" si="884"/>
        <v>4.0299166144055001E-2</v>
      </c>
      <c r="BC1486" s="41">
        <f t="shared" si="885"/>
        <v>0</v>
      </c>
      <c r="BD1486" s="41">
        <f t="shared" si="886"/>
        <v>0.89431630780665694</v>
      </c>
      <c r="BE1486" s="41">
        <f t="shared" si="887"/>
        <v>0.10347710960908647</v>
      </c>
      <c r="BF1486" s="41">
        <f t="shared" si="888"/>
        <v>2.2065825842566139E-3</v>
      </c>
      <c r="BG1486" s="41">
        <f t="shared" si="889"/>
        <v>0.53968364573897287</v>
      </c>
      <c r="BH1486" s="41">
        <f t="shared" si="890"/>
        <v>0.36452744291919265</v>
      </c>
      <c r="BI1486" s="41">
        <f t="shared" si="891"/>
        <v>9.5765684156737044E-2</v>
      </c>
      <c r="BJ1486" s="41">
        <f t="shared" si="892"/>
        <v>2.3227185097438041E-5</v>
      </c>
      <c r="BK1486" s="41">
        <f t="shared" si="893"/>
        <v>2.8174575523192344E-2</v>
      </c>
      <c r="BL1486" s="41">
        <f t="shared" si="894"/>
        <v>0</v>
      </c>
      <c r="BM1486" s="41">
        <f t="shared" si="895"/>
        <v>0.11780828281420574</v>
      </c>
      <c r="BN1486" s="41">
        <f t="shared" si="896"/>
        <v>0.8540171416626019</v>
      </c>
      <c r="BO1486" s="41">
        <f t="shared" si="897"/>
        <v>2.2692959840196966E-2</v>
      </c>
      <c r="BP1486" s="41">
        <f t="shared" si="898"/>
        <v>0.96787680301024315</v>
      </c>
      <c r="BQ1486" s="41">
        <f t="shared" si="899"/>
        <v>8.5476041158571991E-3</v>
      </c>
      <c r="BR1486" s="41">
        <f t="shared" si="900"/>
        <v>0</v>
      </c>
      <c r="BS1486" s="41">
        <f t="shared" si="901"/>
        <v>8.4872134346038602E-2</v>
      </c>
      <c r="BT1486" s="41">
        <f t="shared" si="902"/>
        <v>0.91512786565396143</v>
      </c>
      <c r="BU1486" s="41">
        <f t="shared" si="903"/>
        <v>8.8263303370264556E-4</v>
      </c>
      <c r="BV1486" s="41">
        <f t="shared" si="904"/>
        <v>0</v>
      </c>
      <c r="BW1486" s="41">
        <f t="shared" si="905"/>
        <v>1</v>
      </c>
      <c r="BX1486" s="41" t="str">
        <f t="shared" si="910"/>
        <v>2017Licensed practical nursesOntario</v>
      </c>
      <c r="BY1486" s="51">
        <f>VLOOKUP(BX1486,'%workplace'!$A$1:$F$381,6,FALSE)</f>
        <v>43053</v>
      </c>
      <c r="BZ1486" s="32">
        <f t="shared" si="911"/>
        <v>1</v>
      </c>
    </row>
    <row r="1487" spans="1:78" s="8" customFormat="1" hidden="1" x14ac:dyDescent="0.2">
      <c r="A1487" s="8" t="str">
        <f t="shared" si="909"/>
        <v>2017Licensed practical nursesOntarioCommunity health</v>
      </c>
      <c r="B1487" s="8" t="s">
        <v>3</v>
      </c>
      <c r="C1487" s="8" t="s">
        <v>19</v>
      </c>
      <c r="D1487" s="8" t="s">
        <v>11</v>
      </c>
      <c r="E1487" s="8">
        <v>2017</v>
      </c>
      <c r="F1487" s="8">
        <v>7041</v>
      </c>
      <c r="G1487" s="8">
        <v>622</v>
      </c>
      <c r="H1487" s="8">
        <v>0</v>
      </c>
      <c r="I1487" s="8">
        <v>1118</v>
      </c>
      <c r="J1487" s="8">
        <v>1242</v>
      </c>
      <c r="K1487" s="8">
        <v>960</v>
      </c>
      <c r="L1487" s="8">
        <v>978</v>
      </c>
      <c r="M1487" s="8">
        <v>929</v>
      </c>
      <c r="N1487" s="8">
        <v>772</v>
      </c>
      <c r="O1487" s="8">
        <v>628</v>
      </c>
      <c r="P1487" s="8">
        <v>460</v>
      </c>
      <c r="Q1487" s="8">
        <v>204</v>
      </c>
      <c r="R1487" s="8">
        <v>52</v>
      </c>
      <c r="S1487" s="8">
        <v>320</v>
      </c>
      <c r="T1487" s="8">
        <v>0</v>
      </c>
      <c r="U1487" s="8">
        <v>6733</v>
      </c>
      <c r="V1487" s="8">
        <v>902</v>
      </c>
      <c r="W1487" s="8">
        <v>28</v>
      </c>
      <c r="X1487" s="8">
        <v>4452</v>
      </c>
      <c r="Y1487" s="8">
        <v>2259</v>
      </c>
      <c r="Z1487" s="8">
        <v>952</v>
      </c>
      <c r="AA1487" s="8">
        <v>0</v>
      </c>
      <c r="AB1487" s="8">
        <v>466</v>
      </c>
      <c r="AC1487" s="8">
        <v>0</v>
      </c>
      <c r="AD1487" s="8">
        <v>1317</v>
      </c>
      <c r="AE1487" s="8">
        <v>5880</v>
      </c>
      <c r="AF1487" s="8">
        <v>431</v>
      </c>
      <c r="AG1487" s="8">
        <v>7170</v>
      </c>
      <c r="AH1487" s="8">
        <v>59</v>
      </c>
      <c r="AI1487" s="8">
        <v>0</v>
      </c>
      <c r="AJ1487" s="8">
        <v>476</v>
      </c>
      <c r="AK1487" s="8">
        <v>7187</v>
      </c>
      <c r="AL1487" s="8">
        <v>3</v>
      </c>
      <c r="AM1487" s="8">
        <v>0</v>
      </c>
      <c r="AN1487" s="8">
        <v>7663</v>
      </c>
      <c r="AO1487" s="41">
        <f t="shared" si="906"/>
        <v>0.91883074513897955</v>
      </c>
      <c r="AP1487" s="41">
        <f t="shared" si="907"/>
        <v>8.1169254861020487E-2</v>
      </c>
      <c r="AQ1487" s="41">
        <f t="shared" si="908"/>
        <v>0</v>
      </c>
      <c r="AR1487" s="41">
        <f t="shared" si="874"/>
        <v>0.14589586323894035</v>
      </c>
      <c r="AS1487" s="41">
        <f t="shared" si="875"/>
        <v>0.16207751533342032</v>
      </c>
      <c r="AT1487" s="41">
        <f t="shared" si="876"/>
        <v>0.12527730653790944</v>
      </c>
      <c r="AU1487" s="41">
        <f t="shared" si="877"/>
        <v>0.12762625603549524</v>
      </c>
      <c r="AV1487" s="41">
        <f t="shared" si="878"/>
        <v>0.12123189351428944</v>
      </c>
      <c r="AW1487" s="41">
        <f t="shared" si="879"/>
        <v>0.10074383400756884</v>
      </c>
      <c r="AX1487" s="41">
        <f t="shared" si="880"/>
        <v>8.1952238026882424E-2</v>
      </c>
      <c r="AY1487" s="41">
        <f t="shared" si="881"/>
        <v>6.002870938274827E-2</v>
      </c>
      <c r="AZ1487" s="41">
        <f t="shared" si="882"/>
        <v>2.6621427639305754E-2</v>
      </c>
      <c r="BA1487" s="41">
        <f t="shared" si="883"/>
        <v>6.7858541041367609E-3</v>
      </c>
      <c r="BB1487" s="41">
        <f t="shared" si="884"/>
        <v>4.1759102179303148E-2</v>
      </c>
      <c r="BC1487" s="41">
        <f t="shared" si="885"/>
        <v>0</v>
      </c>
      <c r="BD1487" s="41">
        <f t="shared" si="886"/>
        <v>0.87863760929140022</v>
      </c>
      <c r="BE1487" s="41">
        <f t="shared" si="887"/>
        <v>0.11770846926791075</v>
      </c>
      <c r="BF1487" s="41">
        <f t="shared" si="888"/>
        <v>3.6539214406890253E-3</v>
      </c>
      <c r="BG1487" s="41">
        <f t="shared" si="889"/>
        <v>0.58097350906955503</v>
      </c>
      <c r="BH1487" s="41">
        <f t="shared" si="890"/>
        <v>0.29479316194701816</v>
      </c>
      <c r="BI1487" s="41">
        <f t="shared" si="891"/>
        <v>0.12423332898342686</v>
      </c>
      <c r="BJ1487" s="41">
        <f t="shared" si="892"/>
        <v>0</v>
      </c>
      <c r="BK1487" s="41">
        <f t="shared" si="893"/>
        <v>6.0811692548610206E-2</v>
      </c>
      <c r="BL1487" s="41">
        <f t="shared" si="894"/>
        <v>0</v>
      </c>
      <c r="BM1487" s="41">
        <f t="shared" si="895"/>
        <v>0.17186480490669451</v>
      </c>
      <c r="BN1487" s="41">
        <f t="shared" si="896"/>
        <v>0.76732350254469528</v>
      </c>
      <c r="BO1487" s="41">
        <f t="shared" si="897"/>
        <v>5.6244290747748921E-2</v>
      </c>
      <c r="BP1487" s="41">
        <f t="shared" si="898"/>
        <v>0.93566488320501107</v>
      </c>
      <c r="BQ1487" s="41">
        <f t="shared" si="899"/>
        <v>7.699334464309017E-3</v>
      </c>
      <c r="BR1487" s="41">
        <f t="shared" si="900"/>
        <v>0</v>
      </c>
      <c r="BS1487" s="41">
        <f t="shared" si="901"/>
        <v>6.2116664491713429E-2</v>
      </c>
      <c r="BT1487" s="41">
        <f t="shared" si="902"/>
        <v>0.93788333550828662</v>
      </c>
      <c r="BU1487" s="41">
        <f t="shared" si="903"/>
        <v>3.91491582930967E-4</v>
      </c>
      <c r="BV1487" s="41">
        <f t="shared" si="904"/>
        <v>0</v>
      </c>
      <c r="BW1487" s="41">
        <f t="shared" si="905"/>
        <v>1</v>
      </c>
      <c r="BX1487" s="41" t="str">
        <f t="shared" si="910"/>
        <v>2017Licensed practical nursesOntario</v>
      </c>
      <c r="BY1487" s="51">
        <f>VLOOKUP(BX1487,'%workplace'!$A$1:$F$381,6,FALSE)</f>
        <v>43053</v>
      </c>
      <c r="BZ1487" s="32">
        <f t="shared" si="911"/>
        <v>0.17798991940166772</v>
      </c>
    </row>
    <row r="1488" spans="1:78" s="8" customFormat="1" hidden="1" x14ac:dyDescent="0.2">
      <c r="A1488" s="8" t="str">
        <f t="shared" si="909"/>
        <v>2017Licensed practical nursesOntarioNursing home/long-term care</v>
      </c>
      <c r="B1488" s="8" t="s">
        <v>3</v>
      </c>
      <c r="C1488" s="8" t="s">
        <v>19</v>
      </c>
      <c r="D1488" s="8" t="s">
        <v>12</v>
      </c>
      <c r="E1488" s="8">
        <v>2017</v>
      </c>
      <c r="F1488" s="8">
        <v>14474</v>
      </c>
      <c r="G1488" s="8">
        <v>1318</v>
      </c>
      <c r="H1488" s="8">
        <v>0</v>
      </c>
      <c r="I1488" s="8">
        <v>2299</v>
      </c>
      <c r="J1488" s="8">
        <v>2423</v>
      </c>
      <c r="K1488" s="8">
        <v>1952</v>
      </c>
      <c r="L1488" s="8">
        <v>1971</v>
      </c>
      <c r="M1488" s="8">
        <v>1995</v>
      </c>
      <c r="N1488" s="8">
        <v>1672</v>
      </c>
      <c r="O1488" s="8">
        <v>1311</v>
      </c>
      <c r="P1488" s="8">
        <v>993</v>
      </c>
      <c r="Q1488" s="8">
        <v>380</v>
      </c>
      <c r="R1488" s="8">
        <v>96</v>
      </c>
      <c r="S1488" s="8">
        <v>700</v>
      </c>
      <c r="T1488" s="8">
        <v>0</v>
      </c>
      <c r="U1488" s="8">
        <v>13609</v>
      </c>
      <c r="V1488" s="8">
        <v>2148</v>
      </c>
      <c r="W1488" s="8">
        <v>35</v>
      </c>
      <c r="X1488" s="8">
        <v>8357</v>
      </c>
      <c r="Y1488" s="8">
        <v>5823</v>
      </c>
      <c r="Z1488" s="8">
        <v>1611</v>
      </c>
      <c r="AA1488" s="8">
        <v>1</v>
      </c>
      <c r="AB1488" s="8">
        <v>511</v>
      </c>
      <c r="AC1488" s="8">
        <v>0</v>
      </c>
      <c r="AD1488" s="8">
        <v>1837</v>
      </c>
      <c r="AE1488" s="8">
        <v>13444</v>
      </c>
      <c r="AF1488" s="8">
        <v>253</v>
      </c>
      <c r="AG1488" s="8">
        <v>15505</v>
      </c>
      <c r="AH1488" s="8">
        <v>32</v>
      </c>
      <c r="AI1488" s="8">
        <v>0</v>
      </c>
      <c r="AJ1488" s="8">
        <v>1618</v>
      </c>
      <c r="AK1488" s="8">
        <v>14174</v>
      </c>
      <c r="AL1488" s="8">
        <v>2</v>
      </c>
      <c r="AM1488" s="8">
        <v>0</v>
      </c>
      <c r="AN1488" s="8">
        <v>15792</v>
      </c>
      <c r="AO1488" s="41">
        <f t="shared" si="906"/>
        <v>0.91654002026342452</v>
      </c>
      <c r="AP1488" s="41">
        <f t="shared" si="907"/>
        <v>8.3459979736575485E-2</v>
      </c>
      <c r="AQ1488" s="41">
        <f t="shared" si="908"/>
        <v>0</v>
      </c>
      <c r="AR1488" s="41">
        <f t="shared" si="874"/>
        <v>0.14558004052684903</v>
      </c>
      <c r="AS1488" s="41">
        <f t="shared" si="875"/>
        <v>0.15343211752786221</v>
      </c>
      <c r="AT1488" s="41">
        <f t="shared" si="876"/>
        <v>0.12360688956433637</v>
      </c>
      <c r="AU1488" s="41">
        <f t="shared" si="877"/>
        <v>0.12481003039513677</v>
      </c>
      <c r="AV1488" s="41">
        <f t="shared" si="878"/>
        <v>0.12632978723404256</v>
      </c>
      <c r="AW1488" s="41">
        <f t="shared" si="879"/>
        <v>0.10587639311043566</v>
      </c>
      <c r="AX1488" s="41">
        <f t="shared" si="880"/>
        <v>8.3016717325227959E-2</v>
      </c>
      <c r="AY1488" s="41">
        <f t="shared" si="881"/>
        <v>6.287993920972644E-2</v>
      </c>
      <c r="AZ1488" s="41">
        <f t="shared" si="882"/>
        <v>2.4062816616008106E-2</v>
      </c>
      <c r="BA1488" s="41">
        <f t="shared" si="883"/>
        <v>6.0790273556231003E-3</v>
      </c>
      <c r="BB1488" s="41">
        <f t="shared" si="884"/>
        <v>4.4326241134751775E-2</v>
      </c>
      <c r="BC1488" s="41">
        <f t="shared" si="885"/>
        <v>0</v>
      </c>
      <c r="BD1488" s="41">
        <f t="shared" si="886"/>
        <v>0.86176545086119549</v>
      </c>
      <c r="BE1488" s="41">
        <f t="shared" si="887"/>
        <v>0.13601823708206687</v>
      </c>
      <c r="BF1488" s="41">
        <f t="shared" si="888"/>
        <v>2.2163120567375888E-3</v>
      </c>
      <c r="BG1488" s="41">
        <f t="shared" si="889"/>
        <v>0.52919199594731514</v>
      </c>
      <c r="BH1488" s="41">
        <f t="shared" si="890"/>
        <v>0.36873100303951367</v>
      </c>
      <c r="BI1488" s="41">
        <f t="shared" si="891"/>
        <v>0.10201367781155016</v>
      </c>
      <c r="BJ1488" s="41">
        <f t="shared" si="892"/>
        <v>6.3323201621073966E-5</v>
      </c>
      <c r="BK1488" s="41">
        <f t="shared" si="893"/>
        <v>3.2358156028368792E-2</v>
      </c>
      <c r="BL1488" s="41">
        <f t="shared" si="894"/>
        <v>0</v>
      </c>
      <c r="BM1488" s="41">
        <f t="shared" si="895"/>
        <v>0.11632472137791287</v>
      </c>
      <c r="BN1488" s="41">
        <f t="shared" si="896"/>
        <v>0.85131712259371839</v>
      </c>
      <c r="BO1488" s="41">
        <f t="shared" si="897"/>
        <v>1.6020770010131712E-2</v>
      </c>
      <c r="BP1488" s="41">
        <f t="shared" si="898"/>
        <v>0.98182624113475181</v>
      </c>
      <c r="BQ1488" s="41">
        <f t="shared" si="899"/>
        <v>2.0263424518743669E-3</v>
      </c>
      <c r="BR1488" s="41">
        <f t="shared" si="900"/>
        <v>0</v>
      </c>
      <c r="BS1488" s="41">
        <f t="shared" si="901"/>
        <v>0.10245694022289767</v>
      </c>
      <c r="BT1488" s="41">
        <f t="shared" si="902"/>
        <v>0.89754305977710236</v>
      </c>
      <c r="BU1488" s="41">
        <f t="shared" si="903"/>
        <v>1.2664640324214793E-4</v>
      </c>
      <c r="BV1488" s="41">
        <f t="shared" si="904"/>
        <v>0</v>
      </c>
      <c r="BW1488" s="41">
        <f t="shared" si="905"/>
        <v>1</v>
      </c>
      <c r="BX1488" s="41" t="str">
        <f t="shared" si="910"/>
        <v>2017Licensed practical nursesOntario</v>
      </c>
      <c r="BY1488" s="51">
        <f>VLOOKUP(BX1488,'%workplace'!$A$1:$F$381,6,FALSE)</f>
        <v>43053</v>
      </c>
      <c r="BZ1488" s="32">
        <f t="shared" si="911"/>
        <v>0.36680370705874155</v>
      </c>
    </row>
    <row r="1489" spans="1:78" s="8" customFormat="1" hidden="1" x14ac:dyDescent="0.2">
      <c r="A1489" s="8" t="str">
        <f t="shared" si="909"/>
        <v>2017Licensed practical nursesOntarioHospital</v>
      </c>
      <c r="B1489" s="8" t="s">
        <v>3</v>
      </c>
      <c r="C1489" s="8" t="s">
        <v>19</v>
      </c>
      <c r="D1489" s="8" t="s">
        <v>10</v>
      </c>
      <c r="E1489" s="8">
        <v>2017</v>
      </c>
      <c r="F1489" s="8">
        <v>14982</v>
      </c>
      <c r="G1489" s="8">
        <v>1782</v>
      </c>
      <c r="H1489" s="8">
        <v>0</v>
      </c>
      <c r="I1489" s="8">
        <v>2558</v>
      </c>
      <c r="J1489" s="8">
        <v>2842</v>
      </c>
      <c r="K1489" s="8">
        <v>2208</v>
      </c>
      <c r="L1489" s="8">
        <v>1898</v>
      </c>
      <c r="M1489" s="8">
        <v>1857</v>
      </c>
      <c r="N1489" s="8">
        <v>1857</v>
      </c>
      <c r="O1489" s="8">
        <v>1537</v>
      </c>
      <c r="P1489" s="8">
        <v>927</v>
      </c>
      <c r="Q1489" s="8">
        <v>339</v>
      </c>
      <c r="R1489" s="8">
        <v>90</v>
      </c>
      <c r="S1489" s="8">
        <v>651</v>
      </c>
      <c r="T1489" s="8">
        <v>0</v>
      </c>
      <c r="U1489" s="8">
        <v>15643</v>
      </c>
      <c r="V1489" s="8">
        <v>1104</v>
      </c>
      <c r="W1489" s="8">
        <v>17</v>
      </c>
      <c r="X1489" s="8">
        <v>8776</v>
      </c>
      <c r="Y1489" s="8">
        <v>6794</v>
      </c>
      <c r="Z1489" s="8">
        <v>1194</v>
      </c>
      <c r="AA1489" s="8">
        <v>0</v>
      </c>
      <c r="AB1489" s="8">
        <v>57</v>
      </c>
      <c r="AC1489" s="8">
        <v>0</v>
      </c>
      <c r="AD1489" s="8">
        <v>765</v>
      </c>
      <c r="AE1489" s="8">
        <v>15942</v>
      </c>
      <c r="AF1489" s="8">
        <v>69</v>
      </c>
      <c r="AG1489" s="8">
        <v>16679</v>
      </c>
      <c r="AH1489" s="8">
        <v>16</v>
      </c>
      <c r="AI1489" s="8">
        <v>0</v>
      </c>
      <c r="AJ1489" s="8">
        <v>1263</v>
      </c>
      <c r="AK1489" s="8">
        <v>15501</v>
      </c>
      <c r="AL1489" s="8">
        <v>0</v>
      </c>
      <c r="AM1489" s="8">
        <v>0</v>
      </c>
      <c r="AN1489" s="8">
        <v>16764</v>
      </c>
      <c r="AO1489" s="41">
        <f t="shared" si="906"/>
        <v>0.89370078740157477</v>
      </c>
      <c r="AP1489" s="41">
        <f t="shared" si="907"/>
        <v>0.1062992125984252</v>
      </c>
      <c r="AQ1489" s="41">
        <f t="shared" si="908"/>
        <v>0</v>
      </c>
      <c r="AR1489" s="41">
        <f t="shared" si="874"/>
        <v>0.15258888093533762</v>
      </c>
      <c r="AS1489" s="41">
        <f t="shared" si="875"/>
        <v>0.16952994512049629</v>
      </c>
      <c r="AT1489" s="41">
        <f t="shared" si="876"/>
        <v>0.13171080887616321</v>
      </c>
      <c r="AU1489" s="41">
        <f t="shared" si="877"/>
        <v>0.11321880219518014</v>
      </c>
      <c r="AV1489" s="41">
        <f t="shared" si="878"/>
        <v>0.110773085182534</v>
      </c>
      <c r="AW1489" s="41">
        <f t="shared" si="879"/>
        <v>0.110773085182534</v>
      </c>
      <c r="AX1489" s="41">
        <f t="shared" si="880"/>
        <v>9.1684562157003102E-2</v>
      </c>
      <c r="AY1489" s="41">
        <f t="shared" si="881"/>
        <v>5.5297065139584822E-2</v>
      </c>
      <c r="AZ1489" s="41">
        <f t="shared" si="882"/>
        <v>2.0221904080171795E-2</v>
      </c>
      <c r="BA1489" s="41">
        <f t="shared" si="883"/>
        <v>5.3686471009305658E-3</v>
      </c>
      <c r="BB1489" s="41">
        <f t="shared" si="884"/>
        <v>3.8833214030064421E-2</v>
      </c>
      <c r="BC1489" s="41">
        <f t="shared" si="885"/>
        <v>0</v>
      </c>
      <c r="BD1489" s="41">
        <f t="shared" si="886"/>
        <v>0.93313051777618705</v>
      </c>
      <c r="BE1489" s="41">
        <f t="shared" si="887"/>
        <v>6.5855404438081605E-2</v>
      </c>
      <c r="BF1489" s="41">
        <f t="shared" si="888"/>
        <v>1.0140777857313291E-3</v>
      </c>
      <c r="BG1489" s="41">
        <f t="shared" si="889"/>
        <v>0.52350274397518493</v>
      </c>
      <c r="BH1489" s="41">
        <f t="shared" si="890"/>
        <v>0.4052732044858029</v>
      </c>
      <c r="BI1489" s="41">
        <f t="shared" si="891"/>
        <v>7.1224051539012165E-2</v>
      </c>
      <c r="BJ1489" s="41">
        <f t="shared" si="892"/>
        <v>0</v>
      </c>
      <c r="BK1489" s="41">
        <f t="shared" si="893"/>
        <v>3.4001431639226914E-3</v>
      </c>
      <c r="BL1489" s="41">
        <f t="shared" si="894"/>
        <v>0</v>
      </c>
      <c r="BM1489" s="41">
        <f t="shared" si="895"/>
        <v>4.5633500357909806E-2</v>
      </c>
      <c r="BN1489" s="41">
        <f t="shared" si="896"/>
        <v>0.95096635647816752</v>
      </c>
      <c r="BO1489" s="41">
        <f t="shared" si="897"/>
        <v>4.1159627773801003E-3</v>
      </c>
      <c r="BP1489" s="41">
        <f t="shared" si="898"/>
        <v>0.99492961107134337</v>
      </c>
      <c r="BQ1489" s="41">
        <f t="shared" si="899"/>
        <v>9.5442615127654497E-4</v>
      </c>
      <c r="BR1489" s="41">
        <f t="shared" si="900"/>
        <v>0</v>
      </c>
      <c r="BS1489" s="41">
        <f t="shared" si="901"/>
        <v>7.534001431639227E-2</v>
      </c>
      <c r="BT1489" s="41">
        <f t="shared" si="902"/>
        <v>0.92465998568360774</v>
      </c>
      <c r="BU1489" s="41">
        <f t="shared" si="903"/>
        <v>0</v>
      </c>
      <c r="BV1489" s="41">
        <f t="shared" si="904"/>
        <v>0</v>
      </c>
      <c r="BW1489" s="41">
        <f t="shared" si="905"/>
        <v>1</v>
      </c>
      <c r="BX1489" s="41" t="str">
        <f t="shared" si="910"/>
        <v>2017Licensed practical nursesOntario</v>
      </c>
      <c r="BY1489" s="51">
        <f>VLOOKUP(BX1489,'%workplace'!$A$1:$F$381,6,FALSE)</f>
        <v>43053</v>
      </c>
      <c r="BZ1489" s="32">
        <f t="shared" si="911"/>
        <v>0.38938053097345132</v>
      </c>
    </row>
    <row r="1490" spans="1:78" s="8" customFormat="1" hidden="1" x14ac:dyDescent="0.2">
      <c r="A1490" s="8" t="str">
        <f t="shared" si="909"/>
        <v>2017Licensed practical nursesOntarioOther places of work</v>
      </c>
      <c r="B1490" s="8" t="s">
        <v>3</v>
      </c>
      <c r="C1490" s="8" t="s">
        <v>19</v>
      </c>
      <c r="D1490" s="8" t="s">
        <v>13</v>
      </c>
      <c r="E1490" s="8">
        <v>2017</v>
      </c>
      <c r="F1490" s="8">
        <v>2658</v>
      </c>
      <c r="G1490" s="8">
        <v>176</v>
      </c>
      <c r="H1490" s="8">
        <v>0</v>
      </c>
      <c r="I1490" s="8">
        <v>335</v>
      </c>
      <c r="J1490" s="8">
        <v>399</v>
      </c>
      <c r="K1490" s="8">
        <v>333</v>
      </c>
      <c r="L1490" s="8">
        <v>341</v>
      </c>
      <c r="M1490" s="8">
        <v>357</v>
      </c>
      <c r="N1490" s="8">
        <v>280</v>
      </c>
      <c r="O1490" s="8">
        <v>278</v>
      </c>
      <c r="P1490" s="8">
        <v>245</v>
      </c>
      <c r="Q1490" s="8">
        <v>135</v>
      </c>
      <c r="R1490" s="8">
        <v>67</v>
      </c>
      <c r="S1490" s="8">
        <v>64</v>
      </c>
      <c r="T1490" s="8">
        <v>0</v>
      </c>
      <c r="U1490" s="8">
        <v>2518</v>
      </c>
      <c r="V1490" s="8">
        <v>301</v>
      </c>
      <c r="W1490" s="8">
        <v>15</v>
      </c>
      <c r="X1490" s="8">
        <v>1650</v>
      </c>
      <c r="Y1490" s="8">
        <v>818</v>
      </c>
      <c r="Z1490" s="8">
        <v>366</v>
      </c>
      <c r="AA1490" s="8">
        <v>0</v>
      </c>
      <c r="AB1490" s="8">
        <v>179</v>
      </c>
      <c r="AC1490" s="8">
        <v>0</v>
      </c>
      <c r="AD1490" s="8">
        <v>1153</v>
      </c>
      <c r="AE1490" s="8">
        <v>1502</v>
      </c>
      <c r="AF1490" s="8">
        <v>224</v>
      </c>
      <c r="AG1490" s="8">
        <v>2316</v>
      </c>
      <c r="AH1490" s="8">
        <v>261</v>
      </c>
      <c r="AI1490" s="8">
        <v>0</v>
      </c>
      <c r="AJ1490" s="8">
        <v>297</v>
      </c>
      <c r="AK1490" s="8">
        <v>2537</v>
      </c>
      <c r="AL1490" s="8">
        <v>33</v>
      </c>
      <c r="AM1490" s="8">
        <v>0</v>
      </c>
      <c r="AN1490" s="8">
        <v>2834</v>
      </c>
      <c r="AO1490" s="41">
        <f t="shared" si="906"/>
        <v>0.9378969654199012</v>
      </c>
      <c r="AP1490" s="41">
        <f t="shared" si="907"/>
        <v>6.2103034580098804E-2</v>
      </c>
      <c r="AQ1490" s="41">
        <f t="shared" si="908"/>
        <v>0</v>
      </c>
      <c r="AR1490" s="41">
        <f t="shared" si="874"/>
        <v>0.1182074805928017</v>
      </c>
      <c r="AS1490" s="41">
        <f t="shared" si="875"/>
        <v>0.14079040225829217</v>
      </c>
      <c r="AT1490" s="41">
        <f t="shared" si="876"/>
        <v>0.11750176429075512</v>
      </c>
      <c r="AU1490" s="41">
        <f t="shared" si="877"/>
        <v>0.12032462949894143</v>
      </c>
      <c r="AV1490" s="41">
        <f t="shared" si="878"/>
        <v>0.12597035991531405</v>
      </c>
      <c r="AW1490" s="41">
        <f t="shared" si="879"/>
        <v>9.8800282286520824E-2</v>
      </c>
      <c r="AX1490" s="41">
        <f t="shared" si="880"/>
        <v>9.8094565984474247E-2</v>
      </c>
      <c r="AY1490" s="41">
        <f t="shared" si="881"/>
        <v>8.6450247000705721E-2</v>
      </c>
      <c r="AZ1490" s="41">
        <f t="shared" si="882"/>
        <v>4.7635850388143969E-2</v>
      </c>
      <c r="BA1490" s="41">
        <f t="shared" si="883"/>
        <v>2.364149611856034E-2</v>
      </c>
      <c r="BB1490" s="41">
        <f t="shared" si="884"/>
        <v>2.2582921665490474E-2</v>
      </c>
      <c r="BC1490" s="41">
        <f t="shared" si="885"/>
        <v>0</v>
      </c>
      <c r="BD1490" s="41">
        <f t="shared" si="886"/>
        <v>0.88849682427664078</v>
      </c>
      <c r="BE1490" s="41">
        <f t="shared" si="887"/>
        <v>0.10621030345800989</v>
      </c>
      <c r="BF1490" s="41">
        <f t="shared" si="888"/>
        <v>5.2928722653493299E-3</v>
      </c>
      <c r="BG1490" s="41">
        <f t="shared" si="889"/>
        <v>0.58221594918842623</v>
      </c>
      <c r="BH1490" s="41">
        <f t="shared" si="890"/>
        <v>0.28863796753705012</v>
      </c>
      <c r="BI1490" s="41">
        <f t="shared" si="891"/>
        <v>0.12914608327452365</v>
      </c>
      <c r="BJ1490" s="41">
        <f t="shared" si="892"/>
        <v>0</v>
      </c>
      <c r="BK1490" s="41">
        <f t="shared" si="893"/>
        <v>6.316160903316867E-2</v>
      </c>
      <c r="BL1490" s="41">
        <f t="shared" si="894"/>
        <v>0</v>
      </c>
      <c r="BM1490" s="41">
        <f t="shared" si="895"/>
        <v>0.40684544812985179</v>
      </c>
      <c r="BN1490" s="41">
        <f t="shared" si="896"/>
        <v>0.52999294283697951</v>
      </c>
      <c r="BO1490" s="41">
        <f t="shared" si="897"/>
        <v>7.9040225829216659E-2</v>
      </c>
      <c r="BP1490" s="41">
        <f t="shared" si="898"/>
        <v>0.81721947776993653</v>
      </c>
      <c r="BQ1490" s="41">
        <f t="shared" si="899"/>
        <v>9.209597741707834E-2</v>
      </c>
      <c r="BR1490" s="41">
        <f t="shared" si="900"/>
        <v>0</v>
      </c>
      <c r="BS1490" s="41">
        <f t="shared" si="901"/>
        <v>0.10479887085391673</v>
      </c>
      <c r="BT1490" s="41">
        <f t="shared" si="902"/>
        <v>0.8952011291460833</v>
      </c>
      <c r="BU1490" s="41">
        <f t="shared" si="903"/>
        <v>1.1644318983768526E-2</v>
      </c>
      <c r="BV1490" s="41">
        <f t="shared" si="904"/>
        <v>0</v>
      </c>
      <c r="BW1490" s="41">
        <f t="shared" si="905"/>
        <v>1</v>
      </c>
      <c r="BX1490" s="41" t="str">
        <f t="shared" si="910"/>
        <v>2017Licensed practical nursesOntario</v>
      </c>
      <c r="BY1490" s="51">
        <f>VLOOKUP(BX1490,'%workplace'!$A$1:$F$381,6,FALSE)</f>
        <v>43053</v>
      </c>
      <c r="BZ1490" s="32">
        <f t="shared" si="911"/>
        <v>6.5825842566139409E-2</v>
      </c>
    </row>
    <row r="1491" spans="1:78" hidden="1" x14ac:dyDescent="0.2">
      <c r="A1491" s="212" t="str">
        <f t="shared" si="909"/>
        <v>2017Licensed practical nursesManitobaAll places of work</v>
      </c>
      <c r="B1491" s="212" t="s">
        <v>3</v>
      </c>
      <c r="C1491" s="212" t="s">
        <v>20</v>
      </c>
      <c r="D1491" s="212" t="s">
        <v>9</v>
      </c>
      <c r="E1491" s="212">
        <v>2017</v>
      </c>
      <c r="F1491" s="212">
        <v>2869</v>
      </c>
      <c r="G1491" s="212">
        <v>302</v>
      </c>
      <c r="H1491" s="212">
        <v>0</v>
      </c>
      <c r="I1491" s="212">
        <v>327</v>
      </c>
      <c r="J1491" s="212">
        <v>420</v>
      </c>
      <c r="K1491" s="212">
        <v>388</v>
      </c>
      <c r="L1491" s="212">
        <v>419</v>
      </c>
      <c r="M1491" s="212">
        <v>421</v>
      </c>
      <c r="N1491" s="212">
        <v>365</v>
      </c>
      <c r="O1491" s="212">
        <v>320</v>
      </c>
      <c r="P1491" s="212">
        <v>259</v>
      </c>
      <c r="Q1491" s="212">
        <v>112</v>
      </c>
      <c r="R1491" s="212">
        <v>47</v>
      </c>
      <c r="S1491" s="212">
        <v>93</v>
      </c>
      <c r="T1491" s="212">
        <v>0</v>
      </c>
      <c r="U1491" s="212">
        <v>2810</v>
      </c>
      <c r="V1491" s="212">
        <v>358</v>
      </c>
      <c r="W1491" s="212">
        <v>3</v>
      </c>
      <c r="X1491" s="212">
        <v>1047</v>
      </c>
      <c r="Y1491" s="212">
        <v>1819</v>
      </c>
      <c r="Z1491" s="212">
        <v>304</v>
      </c>
      <c r="AA1491" s="212">
        <v>1</v>
      </c>
      <c r="AB1491" s="212">
        <v>34</v>
      </c>
      <c r="AC1491" s="212">
        <v>0</v>
      </c>
      <c r="AD1491" s="212">
        <v>201</v>
      </c>
      <c r="AE1491" s="212">
        <v>2936</v>
      </c>
      <c r="AF1491" s="212">
        <v>90</v>
      </c>
      <c r="AG1491" s="212">
        <v>3064</v>
      </c>
      <c r="AH1491" s="212">
        <v>15</v>
      </c>
      <c r="AI1491" s="212">
        <v>2</v>
      </c>
      <c r="AJ1491" s="212">
        <v>1232</v>
      </c>
      <c r="AK1491" s="212">
        <v>1939</v>
      </c>
      <c r="AL1491" s="212">
        <v>0</v>
      </c>
      <c r="AM1491" s="212">
        <v>0</v>
      </c>
      <c r="AN1491" s="212">
        <v>3171</v>
      </c>
      <c r="AO1491" s="41">
        <f t="shared" si="906"/>
        <v>0.90476190476190477</v>
      </c>
      <c r="AP1491" s="41">
        <f t="shared" si="907"/>
        <v>9.5238095238095233E-2</v>
      </c>
      <c r="AQ1491" s="41">
        <f t="shared" si="908"/>
        <v>0</v>
      </c>
      <c r="AR1491" s="41">
        <f t="shared" si="874"/>
        <v>0.10312204351939451</v>
      </c>
      <c r="AS1491" s="41">
        <f t="shared" si="875"/>
        <v>0.13245033112582782</v>
      </c>
      <c r="AT1491" s="41">
        <f t="shared" si="876"/>
        <v>0.12235887732576474</v>
      </c>
      <c r="AU1491" s="41">
        <f t="shared" si="877"/>
        <v>0.13213497319457584</v>
      </c>
      <c r="AV1491" s="41">
        <f t="shared" si="878"/>
        <v>0.13276568905707978</v>
      </c>
      <c r="AW1491" s="41">
        <f t="shared" si="879"/>
        <v>0.11510564490696941</v>
      </c>
      <c r="AX1491" s="41">
        <f t="shared" si="880"/>
        <v>0.10091453800063072</v>
      </c>
      <c r="AY1491" s="41">
        <f t="shared" si="881"/>
        <v>8.1677704194260486E-2</v>
      </c>
      <c r="AZ1491" s="41">
        <f t="shared" si="882"/>
        <v>3.5320088300220751E-2</v>
      </c>
      <c r="BA1491" s="41">
        <f t="shared" si="883"/>
        <v>1.4821822768842637E-2</v>
      </c>
      <c r="BB1491" s="41">
        <f t="shared" si="884"/>
        <v>2.9328287606433301E-2</v>
      </c>
      <c r="BC1491" s="41">
        <f t="shared" si="885"/>
        <v>0</v>
      </c>
      <c r="BD1491" s="41">
        <f t="shared" si="886"/>
        <v>0.88615578681803853</v>
      </c>
      <c r="BE1491" s="41">
        <f t="shared" si="887"/>
        <v>0.11289813938820562</v>
      </c>
      <c r="BF1491" s="41">
        <f t="shared" si="888"/>
        <v>9.4607379375591296E-4</v>
      </c>
      <c r="BG1491" s="41">
        <f t="shared" si="889"/>
        <v>0.33017975402081362</v>
      </c>
      <c r="BH1491" s="41">
        <f t="shared" si="890"/>
        <v>0.57363607694733521</v>
      </c>
      <c r="BI1491" s="41">
        <f t="shared" si="891"/>
        <v>9.586881110059918E-2</v>
      </c>
      <c r="BJ1491" s="41">
        <f t="shared" si="892"/>
        <v>3.1535793125197099E-4</v>
      </c>
      <c r="BK1491" s="41">
        <f t="shared" si="893"/>
        <v>1.0722169662567014E-2</v>
      </c>
      <c r="BL1491" s="41">
        <f t="shared" si="894"/>
        <v>0</v>
      </c>
      <c r="BM1491" s="41">
        <f t="shared" si="895"/>
        <v>6.3386944181646171E-2</v>
      </c>
      <c r="BN1491" s="41">
        <f t="shared" si="896"/>
        <v>0.92589088615578685</v>
      </c>
      <c r="BO1491" s="41">
        <f t="shared" si="897"/>
        <v>2.8382213812677391E-2</v>
      </c>
      <c r="BP1491" s="41">
        <f t="shared" si="898"/>
        <v>0.96625670135603914</v>
      </c>
      <c r="BQ1491" s="41">
        <f t="shared" si="899"/>
        <v>4.7303689687795648E-3</v>
      </c>
      <c r="BR1491" s="41">
        <f t="shared" si="900"/>
        <v>6.3071586250394197E-4</v>
      </c>
      <c r="BS1491" s="41">
        <f t="shared" si="901"/>
        <v>0.38852097130242824</v>
      </c>
      <c r="BT1491" s="41">
        <f t="shared" si="902"/>
        <v>0.61147902869757176</v>
      </c>
      <c r="BU1491" s="41">
        <f t="shared" si="903"/>
        <v>0</v>
      </c>
      <c r="BV1491" s="41">
        <f t="shared" si="904"/>
        <v>0</v>
      </c>
      <c r="BW1491" s="41">
        <f t="shared" si="905"/>
        <v>1</v>
      </c>
      <c r="BX1491" s="41" t="str">
        <f t="shared" si="910"/>
        <v>2017Licensed practical nursesManitoba</v>
      </c>
      <c r="BY1491" s="51">
        <f>VLOOKUP(BX1491,'%workplace'!$A$1:$F$381,6,FALSE)</f>
        <v>3171</v>
      </c>
      <c r="BZ1491" s="32">
        <f t="shared" si="911"/>
        <v>1</v>
      </c>
    </row>
    <row r="1492" spans="1:78" hidden="1" x14ac:dyDescent="0.2">
      <c r="A1492" s="212" t="str">
        <f t="shared" si="909"/>
        <v>2017Licensed practical nursesManitobaCommunity health</v>
      </c>
      <c r="B1492" s="212" t="s">
        <v>3</v>
      </c>
      <c r="C1492" s="212" t="s">
        <v>20</v>
      </c>
      <c r="D1492" s="212" t="s">
        <v>11</v>
      </c>
      <c r="E1492" s="212">
        <v>2017</v>
      </c>
      <c r="F1492" s="212">
        <v>420</v>
      </c>
      <c r="G1492" s="212">
        <v>43</v>
      </c>
      <c r="H1492" s="212">
        <v>0</v>
      </c>
      <c r="I1492" s="212">
        <v>26</v>
      </c>
      <c r="J1492" s="212">
        <v>46</v>
      </c>
      <c r="K1492" s="212">
        <v>50</v>
      </c>
      <c r="L1492" s="212">
        <v>62</v>
      </c>
      <c r="M1492" s="212">
        <v>74</v>
      </c>
      <c r="N1492" s="212">
        <v>58</v>
      </c>
      <c r="O1492" s="212">
        <v>58</v>
      </c>
      <c r="P1492" s="212">
        <v>55</v>
      </c>
      <c r="Q1492" s="212">
        <v>23</v>
      </c>
      <c r="R1492" s="212">
        <v>7</v>
      </c>
      <c r="S1492" s="212">
        <v>4</v>
      </c>
      <c r="T1492" s="212">
        <v>0</v>
      </c>
      <c r="U1492" s="212">
        <v>431</v>
      </c>
      <c r="V1492" s="212">
        <v>31</v>
      </c>
      <c r="W1492" s="212">
        <v>1</v>
      </c>
      <c r="X1492" s="212">
        <v>188</v>
      </c>
      <c r="Y1492" s="212">
        <v>239</v>
      </c>
      <c r="Z1492" s="212">
        <v>36</v>
      </c>
      <c r="AA1492" s="212">
        <v>0</v>
      </c>
      <c r="AB1492" s="212">
        <v>17</v>
      </c>
      <c r="AC1492" s="212">
        <v>0</v>
      </c>
      <c r="AD1492" s="212">
        <v>37</v>
      </c>
      <c r="AE1492" s="212">
        <v>409</v>
      </c>
      <c r="AF1492" s="212">
        <v>19</v>
      </c>
      <c r="AG1492" s="212">
        <v>443</v>
      </c>
      <c r="AH1492" s="212">
        <v>0</v>
      </c>
      <c r="AI1492" s="212">
        <v>1</v>
      </c>
      <c r="AJ1492" s="212">
        <v>169</v>
      </c>
      <c r="AK1492" s="212">
        <v>294</v>
      </c>
      <c r="AL1492" s="212">
        <v>0</v>
      </c>
      <c r="AM1492" s="212">
        <v>0</v>
      </c>
      <c r="AN1492" s="212">
        <v>463</v>
      </c>
      <c r="AO1492" s="41">
        <f t="shared" si="906"/>
        <v>0.90712742980561556</v>
      </c>
      <c r="AP1492" s="41">
        <f t="shared" si="907"/>
        <v>9.2872570194384454E-2</v>
      </c>
      <c r="AQ1492" s="41">
        <f t="shared" si="908"/>
        <v>0</v>
      </c>
      <c r="AR1492" s="41">
        <f t="shared" si="874"/>
        <v>5.6155507559395246E-2</v>
      </c>
      <c r="AS1492" s="41">
        <f t="shared" si="875"/>
        <v>9.9352051835853133E-2</v>
      </c>
      <c r="AT1492" s="41">
        <f t="shared" si="876"/>
        <v>0.10799136069114471</v>
      </c>
      <c r="AU1492" s="41">
        <f t="shared" si="877"/>
        <v>0.13390928725701945</v>
      </c>
      <c r="AV1492" s="41">
        <f t="shared" si="878"/>
        <v>0.15982721382289417</v>
      </c>
      <c r="AW1492" s="41">
        <f t="shared" si="879"/>
        <v>0.12526997840172785</v>
      </c>
      <c r="AX1492" s="41">
        <f t="shared" si="880"/>
        <v>0.12526997840172785</v>
      </c>
      <c r="AY1492" s="41">
        <f t="shared" si="881"/>
        <v>0.11879049676025918</v>
      </c>
      <c r="AZ1492" s="41">
        <f t="shared" si="882"/>
        <v>4.9676025917926567E-2</v>
      </c>
      <c r="BA1492" s="41">
        <f t="shared" si="883"/>
        <v>1.511879049676026E-2</v>
      </c>
      <c r="BB1492" s="41">
        <f t="shared" si="884"/>
        <v>8.6393088552915772E-3</v>
      </c>
      <c r="BC1492" s="41">
        <f t="shared" si="885"/>
        <v>0</v>
      </c>
      <c r="BD1492" s="41">
        <f t="shared" si="886"/>
        <v>0.93088552915766742</v>
      </c>
      <c r="BE1492" s="41">
        <f t="shared" si="887"/>
        <v>6.6954643628509725E-2</v>
      </c>
      <c r="BF1492" s="41">
        <f t="shared" si="888"/>
        <v>2.1598272138228943E-3</v>
      </c>
      <c r="BG1492" s="41">
        <f t="shared" si="889"/>
        <v>0.40604751619870411</v>
      </c>
      <c r="BH1492" s="41">
        <f t="shared" si="890"/>
        <v>0.51619870410367175</v>
      </c>
      <c r="BI1492" s="41">
        <f t="shared" si="891"/>
        <v>7.775377969762419E-2</v>
      </c>
      <c r="BJ1492" s="41">
        <f t="shared" si="892"/>
        <v>0</v>
      </c>
      <c r="BK1492" s="41">
        <f t="shared" si="893"/>
        <v>3.6717062634989202E-2</v>
      </c>
      <c r="BL1492" s="41">
        <f t="shared" si="894"/>
        <v>0</v>
      </c>
      <c r="BM1492" s="41">
        <f t="shared" si="895"/>
        <v>7.9913606911447083E-2</v>
      </c>
      <c r="BN1492" s="41">
        <f t="shared" si="896"/>
        <v>0.88336933045356369</v>
      </c>
      <c r="BO1492" s="41">
        <f t="shared" si="897"/>
        <v>4.1036717062634988E-2</v>
      </c>
      <c r="BP1492" s="41">
        <f t="shared" si="898"/>
        <v>0.95680345572354208</v>
      </c>
      <c r="BQ1492" s="41">
        <f t="shared" si="899"/>
        <v>0</v>
      </c>
      <c r="BR1492" s="41">
        <f t="shared" si="900"/>
        <v>2.1598272138228943E-3</v>
      </c>
      <c r="BS1492" s="41">
        <f t="shared" si="901"/>
        <v>0.3650107991360691</v>
      </c>
      <c r="BT1492" s="41">
        <f t="shared" si="902"/>
        <v>0.63498920086393085</v>
      </c>
      <c r="BU1492" s="41">
        <f t="shared" si="903"/>
        <v>0</v>
      </c>
      <c r="BV1492" s="41">
        <f t="shared" si="904"/>
        <v>0</v>
      </c>
      <c r="BW1492" s="41">
        <f t="shared" si="905"/>
        <v>1</v>
      </c>
      <c r="BX1492" s="41" t="str">
        <f t="shared" si="910"/>
        <v>2017Licensed practical nursesManitoba</v>
      </c>
      <c r="BY1492" s="51">
        <f>VLOOKUP(BX1492,'%workplace'!$A$1:$F$381,6,FALSE)</f>
        <v>3171</v>
      </c>
      <c r="BZ1492" s="32">
        <f t="shared" si="911"/>
        <v>0.14601072216966257</v>
      </c>
    </row>
    <row r="1493" spans="1:78" hidden="1" x14ac:dyDescent="0.2">
      <c r="A1493" s="212" t="str">
        <f t="shared" si="909"/>
        <v>2017Licensed practical nursesManitobaNursing home/long-term care</v>
      </c>
      <c r="B1493" s="212" t="s">
        <v>3</v>
      </c>
      <c r="C1493" s="212" t="s">
        <v>20</v>
      </c>
      <c r="D1493" s="212" t="s">
        <v>12</v>
      </c>
      <c r="E1493" s="212">
        <v>2017</v>
      </c>
      <c r="F1493" s="212">
        <v>1190</v>
      </c>
      <c r="G1493" s="212">
        <v>136</v>
      </c>
      <c r="H1493" s="212">
        <v>0</v>
      </c>
      <c r="I1493" s="212">
        <v>121</v>
      </c>
      <c r="J1493" s="212">
        <v>179</v>
      </c>
      <c r="K1493" s="212">
        <v>159</v>
      </c>
      <c r="L1493" s="212">
        <v>170</v>
      </c>
      <c r="M1493" s="212">
        <v>187</v>
      </c>
      <c r="N1493" s="212">
        <v>173</v>
      </c>
      <c r="O1493" s="212">
        <v>137</v>
      </c>
      <c r="P1493" s="212">
        <v>107</v>
      </c>
      <c r="Q1493" s="212">
        <v>47</v>
      </c>
      <c r="R1493" s="212">
        <v>20</v>
      </c>
      <c r="S1493" s="212">
        <v>26</v>
      </c>
      <c r="T1493" s="212">
        <v>0</v>
      </c>
      <c r="U1493" s="212">
        <v>1080</v>
      </c>
      <c r="V1493" s="212">
        <v>246</v>
      </c>
      <c r="W1493" s="212">
        <v>0</v>
      </c>
      <c r="X1493" s="212">
        <v>396</v>
      </c>
      <c r="Y1493" s="212">
        <v>801</v>
      </c>
      <c r="Z1493" s="212">
        <v>129</v>
      </c>
      <c r="AA1493" s="212">
        <v>0</v>
      </c>
      <c r="AB1493" s="212">
        <v>8</v>
      </c>
      <c r="AC1493" s="212">
        <v>0</v>
      </c>
      <c r="AD1493" s="212">
        <v>46</v>
      </c>
      <c r="AE1493" s="212">
        <v>1272</v>
      </c>
      <c r="AF1493" s="212">
        <v>19</v>
      </c>
      <c r="AG1493" s="212">
        <v>1303</v>
      </c>
      <c r="AH1493" s="212">
        <v>4</v>
      </c>
      <c r="AI1493" s="212">
        <v>0</v>
      </c>
      <c r="AJ1493" s="212">
        <v>401</v>
      </c>
      <c r="AK1493" s="212">
        <v>925</v>
      </c>
      <c r="AL1493" s="212">
        <v>0</v>
      </c>
      <c r="AM1493" s="212">
        <v>0</v>
      </c>
      <c r="AN1493" s="212">
        <v>1326</v>
      </c>
      <c r="AO1493" s="41">
        <f t="shared" si="906"/>
        <v>0.89743589743589747</v>
      </c>
      <c r="AP1493" s="41">
        <f t="shared" si="907"/>
        <v>0.10256410256410256</v>
      </c>
      <c r="AQ1493" s="41">
        <f t="shared" si="908"/>
        <v>0</v>
      </c>
      <c r="AR1493" s="41">
        <f t="shared" si="874"/>
        <v>9.1251885369532423E-2</v>
      </c>
      <c r="AS1493" s="41">
        <f t="shared" si="875"/>
        <v>0.13499245852187028</v>
      </c>
      <c r="AT1493" s="41">
        <f t="shared" si="876"/>
        <v>0.11990950226244344</v>
      </c>
      <c r="AU1493" s="41">
        <f t="shared" si="877"/>
        <v>0.12820512820512819</v>
      </c>
      <c r="AV1493" s="41">
        <f t="shared" si="878"/>
        <v>0.14102564102564102</v>
      </c>
      <c r="AW1493" s="41">
        <f t="shared" si="879"/>
        <v>0.13046757164404224</v>
      </c>
      <c r="AX1493" s="41">
        <f t="shared" si="880"/>
        <v>0.1033182503770739</v>
      </c>
      <c r="AY1493" s="41">
        <f t="shared" si="881"/>
        <v>8.069381598793364E-2</v>
      </c>
      <c r="AZ1493" s="41">
        <f t="shared" si="882"/>
        <v>3.5444947209653091E-2</v>
      </c>
      <c r="BA1493" s="41">
        <f t="shared" si="883"/>
        <v>1.5082956259426848E-2</v>
      </c>
      <c r="BB1493" s="41">
        <f t="shared" si="884"/>
        <v>1.9607843137254902E-2</v>
      </c>
      <c r="BC1493" s="41">
        <f t="shared" si="885"/>
        <v>0</v>
      </c>
      <c r="BD1493" s="41">
        <f t="shared" si="886"/>
        <v>0.81447963800904977</v>
      </c>
      <c r="BE1493" s="41">
        <f t="shared" si="887"/>
        <v>0.18552036199095023</v>
      </c>
      <c r="BF1493" s="41">
        <f t="shared" si="888"/>
        <v>0</v>
      </c>
      <c r="BG1493" s="41">
        <f t="shared" si="889"/>
        <v>0.29864253393665158</v>
      </c>
      <c r="BH1493" s="41">
        <f t="shared" si="890"/>
        <v>0.60407239819004521</v>
      </c>
      <c r="BI1493" s="41">
        <f t="shared" si="891"/>
        <v>9.7285067873303169E-2</v>
      </c>
      <c r="BJ1493" s="41">
        <f t="shared" si="892"/>
        <v>0</v>
      </c>
      <c r="BK1493" s="41">
        <f t="shared" si="893"/>
        <v>6.0331825037707393E-3</v>
      </c>
      <c r="BL1493" s="41">
        <f t="shared" si="894"/>
        <v>0</v>
      </c>
      <c r="BM1493" s="41">
        <f t="shared" si="895"/>
        <v>3.4690799396681751E-2</v>
      </c>
      <c r="BN1493" s="41">
        <f t="shared" si="896"/>
        <v>0.95927601809954754</v>
      </c>
      <c r="BO1493" s="41">
        <f t="shared" si="897"/>
        <v>1.4328808446455505E-2</v>
      </c>
      <c r="BP1493" s="41">
        <f t="shared" si="898"/>
        <v>0.98265460030165908</v>
      </c>
      <c r="BQ1493" s="41">
        <f t="shared" si="899"/>
        <v>3.0165912518853697E-3</v>
      </c>
      <c r="BR1493" s="41">
        <f t="shared" si="900"/>
        <v>0</v>
      </c>
      <c r="BS1493" s="41">
        <f t="shared" si="901"/>
        <v>0.30241327300150828</v>
      </c>
      <c r="BT1493" s="41">
        <f t="shared" si="902"/>
        <v>0.69758672699849167</v>
      </c>
      <c r="BU1493" s="41">
        <f t="shared" si="903"/>
        <v>0</v>
      </c>
      <c r="BV1493" s="41">
        <f t="shared" si="904"/>
        <v>0</v>
      </c>
      <c r="BW1493" s="41">
        <f t="shared" si="905"/>
        <v>1</v>
      </c>
      <c r="BX1493" s="41" t="str">
        <f t="shared" si="910"/>
        <v>2017Licensed practical nursesManitoba</v>
      </c>
      <c r="BY1493" s="51">
        <f>VLOOKUP(BX1493,'%workplace'!$A$1:$F$381,6,FALSE)</f>
        <v>3171</v>
      </c>
      <c r="BZ1493" s="32">
        <f t="shared" si="911"/>
        <v>0.41816461684011352</v>
      </c>
    </row>
    <row r="1494" spans="1:78" hidden="1" x14ac:dyDescent="0.2">
      <c r="A1494" s="212" t="str">
        <f t="shared" si="909"/>
        <v>2017Licensed practical nursesManitobaHospital</v>
      </c>
      <c r="B1494" s="212" t="s">
        <v>3</v>
      </c>
      <c r="C1494" s="212" t="s">
        <v>20</v>
      </c>
      <c r="D1494" s="212" t="s">
        <v>10</v>
      </c>
      <c r="E1494" s="212">
        <v>2017</v>
      </c>
      <c r="F1494" s="212">
        <v>1120</v>
      </c>
      <c r="G1494" s="212">
        <v>104</v>
      </c>
      <c r="H1494" s="212">
        <v>0</v>
      </c>
      <c r="I1494" s="212">
        <v>177</v>
      </c>
      <c r="J1494" s="212">
        <v>183</v>
      </c>
      <c r="K1494" s="212">
        <v>163</v>
      </c>
      <c r="L1494" s="212">
        <v>168</v>
      </c>
      <c r="M1494" s="212">
        <v>139</v>
      </c>
      <c r="N1494" s="212">
        <v>111</v>
      </c>
      <c r="O1494" s="212">
        <v>109</v>
      </c>
      <c r="P1494" s="212">
        <v>69</v>
      </c>
      <c r="Q1494" s="212">
        <v>31</v>
      </c>
      <c r="R1494" s="212">
        <v>13</v>
      </c>
      <c r="S1494" s="212">
        <v>61</v>
      </c>
      <c r="T1494" s="212">
        <v>0</v>
      </c>
      <c r="U1494" s="212">
        <v>1146</v>
      </c>
      <c r="V1494" s="212">
        <v>76</v>
      </c>
      <c r="W1494" s="212">
        <v>2</v>
      </c>
      <c r="X1494" s="212">
        <v>391</v>
      </c>
      <c r="Y1494" s="212">
        <v>715</v>
      </c>
      <c r="Z1494" s="212">
        <v>117</v>
      </c>
      <c r="AA1494" s="212">
        <v>1</v>
      </c>
      <c r="AB1494" s="212">
        <v>4</v>
      </c>
      <c r="AC1494" s="212">
        <v>0</v>
      </c>
      <c r="AD1494" s="212">
        <v>48</v>
      </c>
      <c r="AE1494" s="212">
        <v>1172</v>
      </c>
      <c r="AF1494" s="212">
        <v>24</v>
      </c>
      <c r="AG1494" s="212">
        <v>1198</v>
      </c>
      <c r="AH1494" s="212">
        <v>1</v>
      </c>
      <c r="AI1494" s="212">
        <v>1</v>
      </c>
      <c r="AJ1494" s="212">
        <v>608</v>
      </c>
      <c r="AK1494" s="212">
        <v>616</v>
      </c>
      <c r="AL1494" s="212">
        <v>0</v>
      </c>
      <c r="AM1494" s="212">
        <v>0</v>
      </c>
      <c r="AN1494" s="212">
        <v>1224</v>
      </c>
      <c r="AO1494" s="41">
        <f t="shared" si="906"/>
        <v>0.91503267973856206</v>
      </c>
      <c r="AP1494" s="41">
        <f t="shared" si="907"/>
        <v>8.4967320261437912E-2</v>
      </c>
      <c r="AQ1494" s="41">
        <f t="shared" si="908"/>
        <v>0</v>
      </c>
      <c r="AR1494" s="41">
        <f t="shared" si="874"/>
        <v>0.14460784313725492</v>
      </c>
      <c r="AS1494" s="41">
        <f t="shared" si="875"/>
        <v>0.14950980392156862</v>
      </c>
      <c r="AT1494" s="41">
        <f t="shared" si="876"/>
        <v>0.13316993464052287</v>
      </c>
      <c r="AU1494" s="41">
        <f t="shared" si="877"/>
        <v>0.13725490196078433</v>
      </c>
      <c r="AV1494" s="41">
        <f t="shared" si="878"/>
        <v>0.11356209150326797</v>
      </c>
      <c r="AW1494" s="41">
        <f t="shared" si="879"/>
        <v>9.0686274509803919E-2</v>
      </c>
      <c r="AX1494" s="41">
        <f t="shared" si="880"/>
        <v>8.9052287581699349E-2</v>
      </c>
      <c r="AY1494" s="41">
        <f t="shared" si="881"/>
        <v>5.6372549019607844E-2</v>
      </c>
      <c r="AZ1494" s="41">
        <f t="shared" si="882"/>
        <v>2.5326797385620915E-2</v>
      </c>
      <c r="BA1494" s="41">
        <f t="shared" si="883"/>
        <v>1.0620915032679739E-2</v>
      </c>
      <c r="BB1494" s="41">
        <f t="shared" si="884"/>
        <v>4.9836601307189546E-2</v>
      </c>
      <c r="BC1494" s="41">
        <f t="shared" si="885"/>
        <v>0</v>
      </c>
      <c r="BD1494" s="41">
        <f t="shared" si="886"/>
        <v>0.93627450980392157</v>
      </c>
      <c r="BE1494" s="41">
        <f t="shared" si="887"/>
        <v>6.2091503267973858E-2</v>
      </c>
      <c r="BF1494" s="41">
        <f t="shared" si="888"/>
        <v>1.6339869281045752E-3</v>
      </c>
      <c r="BG1494" s="41">
        <f t="shared" si="889"/>
        <v>0.31944444444444442</v>
      </c>
      <c r="BH1494" s="41">
        <f t="shared" si="890"/>
        <v>0.58415032679738566</v>
      </c>
      <c r="BI1494" s="41">
        <f t="shared" si="891"/>
        <v>9.5588235294117641E-2</v>
      </c>
      <c r="BJ1494" s="41">
        <f t="shared" si="892"/>
        <v>8.1699346405228761E-4</v>
      </c>
      <c r="BK1494" s="41">
        <f t="shared" si="893"/>
        <v>3.2679738562091504E-3</v>
      </c>
      <c r="BL1494" s="41">
        <f t="shared" si="894"/>
        <v>0</v>
      </c>
      <c r="BM1494" s="41">
        <f t="shared" si="895"/>
        <v>3.9215686274509803E-2</v>
      </c>
      <c r="BN1494" s="41">
        <f t="shared" si="896"/>
        <v>0.95751633986928109</v>
      </c>
      <c r="BO1494" s="41">
        <f t="shared" si="897"/>
        <v>1.9607843137254902E-2</v>
      </c>
      <c r="BP1494" s="41">
        <f t="shared" si="898"/>
        <v>0.97875816993464049</v>
      </c>
      <c r="BQ1494" s="41">
        <f t="shared" si="899"/>
        <v>8.1699346405228761E-4</v>
      </c>
      <c r="BR1494" s="41">
        <f t="shared" si="900"/>
        <v>8.1699346405228761E-4</v>
      </c>
      <c r="BS1494" s="41">
        <f t="shared" si="901"/>
        <v>0.49673202614379086</v>
      </c>
      <c r="BT1494" s="41">
        <f t="shared" si="902"/>
        <v>0.50326797385620914</v>
      </c>
      <c r="BU1494" s="41">
        <f t="shared" si="903"/>
        <v>0</v>
      </c>
      <c r="BV1494" s="41">
        <f t="shared" si="904"/>
        <v>0</v>
      </c>
      <c r="BW1494" s="41">
        <f t="shared" si="905"/>
        <v>1</v>
      </c>
      <c r="BX1494" s="41" t="str">
        <f t="shared" si="910"/>
        <v>2017Licensed practical nursesManitoba</v>
      </c>
      <c r="BY1494" s="51">
        <f>VLOOKUP(BX1494,'%workplace'!$A$1:$F$381,6,FALSE)</f>
        <v>3171</v>
      </c>
      <c r="BZ1494" s="32">
        <f t="shared" si="911"/>
        <v>0.38599810785241251</v>
      </c>
    </row>
    <row r="1495" spans="1:78" hidden="1" x14ac:dyDescent="0.2">
      <c r="A1495" s="212" t="str">
        <f t="shared" si="909"/>
        <v>2017Licensed practical nursesManitobaOther places of work</v>
      </c>
      <c r="B1495" s="212" t="s">
        <v>3</v>
      </c>
      <c r="C1495" s="212" t="s">
        <v>20</v>
      </c>
      <c r="D1495" s="212" t="s">
        <v>13</v>
      </c>
      <c r="E1495" s="212">
        <v>2017</v>
      </c>
      <c r="F1495" s="212">
        <v>139</v>
      </c>
      <c r="G1495" s="212">
        <v>19</v>
      </c>
      <c r="H1495" s="212">
        <v>0</v>
      </c>
      <c r="I1495" s="212">
        <v>3</v>
      </c>
      <c r="J1495" s="212">
        <v>12</v>
      </c>
      <c r="K1495" s="212">
        <v>16</v>
      </c>
      <c r="L1495" s="212">
        <v>19</v>
      </c>
      <c r="M1495" s="212">
        <v>21</v>
      </c>
      <c r="N1495" s="212">
        <v>23</v>
      </c>
      <c r="O1495" s="212">
        <v>16</v>
      </c>
      <c r="P1495" s="212">
        <v>28</v>
      </c>
      <c r="Q1495" s="212">
        <v>11</v>
      </c>
      <c r="R1495" s="212">
        <v>7</v>
      </c>
      <c r="S1495" s="212">
        <v>2</v>
      </c>
      <c r="T1495" s="212">
        <v>0</v>
      </c>
      <c r="U1495" s="212">
        <v>153</v>
      </c>
      <c r="V1495" s="212">
        <v>5</v>
      </c>
      <c r="W1495" s="212">
        <v>0</v>
      </c>
      <c r="X1495" s="212">
        <v>72</v>
      </c>
      <c r="Y1495" s="212">
        <v>64</v>
      </c>
      <c r="Z1495" s="212">
        <v>22</v>
      </c>
      <c r="AA1495" s="212">
        <v>0</v>
      </c>
      <c r="AB1495" s="212">
        <v>5</v>
      </c>
      <c r="AC1495" s="212">
        <v>0</v>
      </c>
      <c r="AD1495" s="212">
        <v>70</v>
      </c>
      <c r="AE1495" s="212">
        <v>83</v>
      </c>
      <c r="AF1495" s="212">
        <v>28</v>
      </c>
      <c r="AG1495" s="212">
        <v>120</v>
      </c>
      <c r="AH1495" s="212">
        <v>10</v>
      </c>
      <c r="AI1495" s="212">
        <v>0</v>
      </c>
      <c r="AJ1495" s="212">
        <v>54</v>
      </c>
      <c r="AK1495" s="212">
        <v>104</v>
      </c>
      <c r="AL1495" s="212">
        <v>0</v>
      </c>
      <c r="AM1495" s="212">
        <v>0</v>
      </c>
      <c r="AN1495" s="212">
        <v>158</v>
      </c>
      <c r="AO1495" s="41">
        <f t="shared" si="906"/>
        <v>0.879746835443038</v>
      </c>
      <c r="AP1495" s="41">
        <f t="shared" si="907"/>
        <v>0.12025316455696203</v>
      </c>
      <c r="AQ1495" s="41">
        <f t="shared" si="908"/>
        <v>0</v>
      </c>
      <c r="AR1495" s="41">
        <f t="shared" si="874"/>
        <v>1.8987341772151899E-2</v>
      </c>
      <c r="AS1495" s="41">
        <f t="shared" si="875"/>
        <v>7.5949367088607597E-2</v>
      </c>
      <c r="AT1495" s="41">
        <f t="shared" si="876"/>
        <v>0.10126582278481013</v>
      </c>
      <c r="AU1495" s="41">
        <f t="shared" si="877"/>
        <v>0.12025316455696203</v>
      </c>
      <c r="AV1495" s="41">
        <f t="shared" si="878"/>
        <v>0.13291139240506328</v>
      </c>
      <c r="AW1495" s="41">
        <f t="shared" si="879"/>
        <v>0.14556962025316456</v>
      </c>
      <c r="AX1495" s="41">
        <f t="shared" si="880"/>
        <v>0.10126582278481013</v>
      </c>
      <c r="AY1495" s="41">
        <f t="shared" si="881"/>
        <v>0.17721518987341772</v>
      </c>
      <c r="AZ1495" s="41">
        <f t="shared" si="882"/>
        <v>6.9620253164556958E-2</v>
      </c>
      <c r="BA1495" s="41">
        <f t="shared" si="883"/>
        <v>4.4303797468354431E-2</v>
      </c>
      <c r="BB1495" s="41">
        <f t="shared" si="884"/>
        <v>1.2658227848101266E-2</v>
      </c>
      <c r="BC1495" s="41">
        <f t="shared" si="885"/>
        <v>0</v>
      </c>
      <c r="BD1495" s="41">
        <f t="shared" si="886"/>
        <v>0.96835443037974689</v>
      </c>
      <c r="BE1495" s="41">
        <f t="shared" si="887"/>
        <v>3.1645569620253167E-2</v>
      </c>
      <c r="BF1495" s="41">
        <f t="shared" si="888"/>
        <v>0</v>
      </c>
      <c r="BG1495" s="41">
        <f t="shared" si="889"/>
        <v>0.45569620253164556</v>
      </c>
      <c r="BH1495" s="41">
        <f t="shared" si="890"/>
        <v>0.4050632911392405</v>
      </c>
      <c r="BI1495" s="41">
        <f t="shared" si="891"/>
        <v>0.13924050632911392</v>
      </c>
      <c r="BJ1495" s="41">
        <f t="shared" si="892"/>
        <v>0</v>
      </c>
      <c r="BK1495" s="41">
        <f t="shared" si="893"/>
        <v>3.1645569620253167E-2</v>
      </c>
      <c r="BL1495" s="41">
        <f t="shared" si="894"/>
        <v>0</v>
      </c>
      <c r="BM1495" s="41">
        <f t="shared" si="895"/>
        <v>0.44303797468354428</v>
      </c>
      <c r="BN1495" s="41">
        <f t="shared" si="896"/>
        <v>0.52531645569620256</v>
      </c>
      <c r="BO1495" s="41">
        <f t="shared" si="897"/>
        <v>0.17721518987341772</v>
      </c>
      <c r="BP1495" s="41">
        <f t="shared" si="898"/>
        <v>0.759493670886076</v>
      </c>
      <c r="BQ1495" s="41">
        <f t="shared" si="899"/>
        <v>6.3291139240506333E-2</v>
      </c>
      <c r="BR1495" s="41">
        <f t="shared" si="900"/>
        <v>0</v>
      </c>
      <c r="BS1495" s="41">
        <f t="shared" si="901"/>
        <v>0.34177215189873417</v>
      </c>
      <c r="BT1495" s="41">
        <f t="shared" si="902"/>
        <v>0.65822784810126578</v>
      </c>
      <c r="BU1495" s="41">
        <f t="shared" si="903"/>
        <v>0</v>
      </c>
      <c r="BV1495" s="41">
        <f t="shared" si="904"/>
        <v>0</v>
      </c>
      <c r="BW1495" s="41">
        <f t="shared" si="905"/>
        <v>1</v>
      </c>
      <c r="BX1495" s="41" t="str">
        <f t="shared" si="910"/>
        <v>2017Licensed practical nursesManitoba</v>
      </c>
      <c r="BY1495" s="51">
        <f>VLOOKUP(BX1495,'%workplace'!$A$1:$F$381,6,FALSE)</f>
        <v>3171</v>
      </c>
      <c r="BZ1495" s="32">
        <f t="shared" si="911"/>
        <v>4.9826553137811418E-2</v>
      </c>
    </row>
    <row r="1496" spans="1:78" s="8" customFormat="1" hidden="1" x14ac:dyDescent="0.2">
      <c r="A1496" s="8" t="str">
        <f t="shared" si="909"/>
        <v>2017Licensed practical nursesSaskatchewanAll places of work</v>
      </c>
      <c r="B1496" s="8" t="s">
        <v>3</v>
      </c>
      <c r="C1496" s="8" t="s">
        <v>21</v>
      </c>
      <c r="D1496" s="8" t="s">
        <v>9</v>
      </c>
      <c r="E1496" s="8">
        <v>2017</v>
      </c>
      <c r="F1496" s="8">
        <v>3187</v>
      </c>
      <c r="G1496" s="8">
        <v>205</v>
      </c>
      <c r="H1496" s="8">
        <v>0</v>
      </c>
      <c r="I1496" s="8">
        <v>480</v>
      </c>
      <c r="J1496" s="8">
        <v>713</v>
      </c>
      <c r="K1496" s="8">
        <v>521</v>
      </c>
      <c r="L1496" s="8">
        <v>395</v>
      </c>
      <c r="M1496" s="8">
        <v>312</v>
      </c>
      <c r="N1496" s="8">
        <v>320</v>
      </c>
      <c r="O1496" s="8">
        <v>272</v>
      </c>
      <c r="P1496" s="8">
        <v>214</v>
      </c>
      <c r="Q1496" s="8">
        <v>44</v>
      </c>
      <c r="R1496" s="8">
        <v>8</v>
      </c>
      <c r="S1496" s="8">
        <v>113</v>
      </c>
      <c r="T1496" s="8">
        <v>0</v>
      </c>
      <c r="U1496" s="8">
        <v>3061</v>
      </c>
      <c r="V1496" s="8">
        <v>331</v>
      </c>
      <c r="W1496" s="8">
        <v>0</v>
      </c>
      <c r="X1496" s="8">
        <v>1623</v>
      </c>
      <c r="Y1496" s="8">
        <v>907</v>
      </c>
      <c r="Z1496" s="8">
        <v>856</v>
      </c>
      <c r="AA1496" s="8">
        <v>6</v>
      </c>
      <c r="AB1496" s="8">
        <v>52</v>
      </c>
      <c r="AC1496" s="8">
        <v>27</v>
      </c>
      <c r="AD1496" s="8">
        <v>322</v>
      </c>
      <c r="AE1496" s="8">
        <v>2991</v>
      </c>
      <c r="AF1496" s="8">
        <v>189</v>
      </c>
      <c r="AG1496" s="8">
        <v>3159</v>
      </c>
      <c r="AH1496" s="8">
        <v>15</v>
      </c>
      <c r="AI1496" s="8">
        <v>0</v>
      </c>
      <c r="AJ1496" s="8">
        <v>1028</v>
      </c>
      <c r="AK1496" s="8">
        <v>2364</v>
      </c>
      <c r="AL1496" s="8">
        <v>29</v>
      </c>
      <c r="AM1496" s="8">
        <v>0</v>
      </c>
      <c r="AN1496" s="8">
        <v>3392</v>
      </c>
      <c r="AO1496" s="41">
        <f t="shared" si="906"/>
        <v>0.93956367924528306</v>
      </c>
      <c r="AP1496" s="41">
        <f t="shared" si="907"/>
        <v>6.0436320754716978E-2</v>
      </c>
      <c r="AQ1496" s="41">
        <f t="shared" si="908"/>
        <v>0</v>
      </c>
      <c r="AR1496" s="41">
        <f t="shared" si="874"/>
        <v>0.14150943396226415</v>
      </c>
      <c r="AS1496" s="41">
        <f t="shared" si="875"/>
        <v>0.21020047169811321</v>
      </c>
      <c r="AT1496" s="41">
        <f t="shared" si="876"/>
        <v>0.15359669811320756</v>
      </c>
      <c r="AU1496" s="41">
        <f t="shared" si="877"/>
        <v>0.11645047169811321</v>
      </c>
      <c r="AV1496" s="41">
        <f t="shared" si="878"/>
        <v>9.1981132075471692E-2</v>
      </c>
      <c r="AW1496" s="41">
        <f t="shared" si="879"/>
        <v>9.4339622641509441E-2</v>
      </c>
      <c r="AX1496" s="41">
        <f t="shared" si="880"/>
        <v>8.0188679245283015E-2</v>
      </c>
      <c r="AY1496" s="41">
        <f t="shared" si="881"/>
        <v>6.3089622641509441E-2</v>
      </c>
      <c r="AZ1496" s="41">
        <f t="shared" si="882"/>
        <v>1.2971698113207548E-2</v>
      </c>
      <c r="BA1496" s="41">
        <f t="shared" si="883"/>
        <v>2.3584905660377358E-3</v>
      </c>
      <c r="BB1496" s="41">
        <f t="shared" si="884"/>
        <v>3.3313679245283022E-2</v>
      </c>
      <c r="BC1496" s="41">
        <f t="shared" si="885"/>
        <v>0</v>
      </c>
      <c r="BD1496" s="41">
        <f t="shared" si="886"/>
        <v>0.9024174528301887</v>
      </c>
      <c r="BE1496" s="41">
        <f t="shared" si="887"/>
        <v>9.7582547169811323E-2</v>
      </c>
      <c r="BF1496" s="41">
        <f t="shared" si="888"/>
        <v>0</v>
      </c>
      <c r="BG1496" s="41">
        <f t="shared" si="889"/>
        <v>0.47847877358490565</v>
      </c>
      <c r="BH1496" s="41">
        <f t="shared" si="890"/>
        <v>0.26739386792452829</v>
      </c>
      <c r="BI1496" s="41">
        <f t="shared" si="891"/>
        <v>0.25235849056603776</v>
      </c>
      <c r="BJ1496" s="41">
        <f t="shared" si="892"/>
        <v>1.7688679245283019E-3</v>
      </c>
      <c r="BK1496" s="41">
        <f t="shared" si="893"/>
        <v>1.5330188679245283E-2</v>
      </c>
      <c r="BL1496" s="41">
        <f t="shared" si="894"/>
        <v>7.9599056603773585E-3</v>
      </c>
      <c r="BM1496" s="41">
        <f t="shared" si="895"/>
        <v>9.4929245283018868E-2</v>
      </c>
      <c r="BN1496" s="41">
        <f t="shared" si="896"/>
        <v>0.88178066037735847</v>
      </c>
      <c r="BO1496" s="41">
        <f t="shared" si="897"/>
        <v>5.5719339622641507E-2</v>
      </c>
      <c r="BP1496" s="41">
        <f t="shared" si="898"/>
        <v>0.93130896226415094</v>
      </c>
      <c r="BQ1496" s="41">
        <f t="shared" si="899"/>
        <v>4.4221698113207546E-3</v>
      </c>
      <c r="BR1496" s="41">
        <f t="shared" si="900"/>
        <v>0</v>
      </c>
      <c r="BS1496" s="41">
        <f t="shared" si="901"/>
        <v>0.30306603773584906</v>
      </c>
      <c r="BT1496" s="41">
        <f t="shared" si="902"/>
        <v>0.69693396226415094</v>
      </c>
      <c r="BU1496" s="41">
        <f t="shared" si="903"/>
        <v>8.5495283018867923E-3</v>
      </c>
      <c r="BV1496" s="41">
        <f t="shared" si="904"/>
        <v>0</v>
      </c>
      <c r="BW1496" s="41">
        <f t="shared" si="905"/>
        <v>1</v>
      </c>
      <c r="BX1496" s="41" t="str">
        <f t="shared" si="910"/>
        <v>2017Licensed practical nursesSaskatchewan</v>
      </c>
      <c r="BY1496" s="51">
        <f>VLOOKUP(BX1496,'%workplace'!$A$1:$F$381,6,FALSE)</f>
        <v>3392</v>
      </c>
      <c r="BZ1496" s="32">
        <f t="shared" si="911"/>
        <v>1</v>
      </c>
    </row>
    <row r="1497" spans="1:78" s="8" customFormat="1" hidden="1" x14ac:dyDescent="0.2">
      <c r="A1497" s="8" t="str">
        <f t="shared" si="909"/>
        <v>2017Licensed practical nursesSaskatchewanCommunity health</v>
      </c>
      <c r="B1497" s="8" t="s">
        <v>3</v>
      </c>
      <c r="C1497" s="8" t="s">
        <v>21</v>
      </c>
      <c r="D1497" s="8" t="s">
        <v>11</v>
      </c>
      <c r="E1497" s="8">
        <v>2017</v>
      </c>
      <c r="F1497" s="8">
        <v>833</v>
      </c>
      <c r="G1497" s="8">
        <v>58</v>
      </c>
      <c r="H1497" s="8">
        <v>0</v>
      </c>
      <c r="I1497" s="8">
        <v>133</v>
      </c>
      <c r="J1497" s="8">
        <v>171</v>
      </c>
      <c r="K1497" s="8">
        <v>143</v>
      </c>
      <c r="L1497" s="8">
        <v>93</v>
      </c>
      <c r="M1497" s="8">
        <v>79</v>
      </c>
      <c r="N1497" s="8">
        <v>90</v>
      </c>
      <c r="O1497" s="8">
        <v>77</v>
      </c>
      <c r="P1497" s="8">
        <v>65</v>
      </c>
      <c r="Q1497" s="8">
        <v>11</v>
      </c>
      <c r="R1497" s="8">
        <v>0</v>
      </c>
      <c r="S1497" s="8">
        <v>29</v>
      </c>
      <c r="T1497" s="8">
        <v>0</v>
      </c>
      <c r="U1497" s="8">
        <v>826</v>
      </c>
      <c r="V1497" s="8">
        <v>65</v>
      </c>
      <c r="W1497" s="8">
        <v>0</v>
      </c>
      <c r="X1497" s="8">
        <v>382</v>
      </c>
      <c r="Y1497" s="8">
        <v>254</v>
      </c>
      <c r="Z1497" s="8">
        <v>255</v>
      </c>
      <c r="AA1497" s="8">
        <v>0</v>
      </c>
      <c r="AB1497" s="8">
        <v>22</v>
      </c>
      <c r="AC1497" s="8">
        <v>0</v>
      </c>
      <c r="AD1497" s="8">
        <v>89</v>
      </c>
      <c r="AE1497" s="8">
        <v>780</v>
      </c>
      <c r="AF1497" s="8">
        <v>75</v>
      </c>
      <c r="AG1497" s="8">
        <v>809</v>
      </c>
      <c r="AH1497" s="8">
        <v>6</v>
      </c>
      <c r="AI1497" s="8">
        <v>0</v>
      </c>
      <c r="AJ1497" s="8">
        <v>464</v>
      </c>
      <c r="AK1497" s="8">
        <v>427</v>
      </c>
      <c r="AL1497" s="8">
        <v>1</v>
      </c>
      <c r="AM1497" s="8">
        <v>0</v>
      </c>
      <c r="AN1497" s="8">
        <v>891</v>
      </c>
      <c r="AO1497" s="41">
        <f t="shared" si="906"/>
        <v>0.9349046015712682</v>
      </c>
      <c r="AP1497" s="41">
        <f t="shared" si="907"/>
        <v>6.5095398428731757E-2</v>
      </c>
      <c r="AQ1497" s="41">
        <f t="shared" si="908"/>
        <v>0</v>
      </c>
      <c r="AR1497" s="41">
        <f t="shared" si="874"/>
        <v>0.14927048260381592</v>
      </c>
      <c r="AS1497" s="41">
        <f t="shared" si="875"/>
        <v>0.19191919191919191</v>
      </c>
      <c r="AT1497" s="41">
        <f t="shared" si="876"/>
        <v>0.16049382716049382</v>
      </c>
      <c r="AU1497" s="41">
        <f t="shared" si="877"/>
        <v>0.10437710437710437</v>
      </c>
      <c r="AV1497" s="41">
        <f t="shared" si="878"/>
        <v>8.866442199775533E-2</v>
      </c>
      <c r="AW1497" s="41">
        <f t="shared" si="879"/>
        <v>0.10101010101010101</v>
      </c>
      <c r="AX1497" s="41">
        <f t="shared" si="880"/>
        <v>8.6419753086419748E-2</v>
      </c>
      <c r="AY1497" s="41">
        <f t="shared" si="881"/>
        <v>7.2951739618406286E-2</v>
      </c>
      <c r="AZ1497" s="41">
        <f t="shared" si="882"/>
        <v>1.2345679012345678E-2</v>
      </c>
      <c r="BA1497" s="41">
        <f t="shared" si="883"/>
        <v>0</v>
      </c>
      <c r="BB1497" s="41">
        <f t="shared" si="884"/>
        <v>3.2547699214365879E-2</v>
      </c>
      <c r="BC1497" s="41">
        <f t="shared" si="885"/>
        <v>0</v>
      </c>
      <c r="BD1497" s="41">
        <f t="shared" si="886"/>
        <v>0.92704826038159371</v>
      </c>
      <c r="BE1497" s="41">
        <f t="shared" si="887"/>
        <v>7.2951739618406286E-2</v>
      </c>
      <c r="BF1497" s="41">
        <f t="shared" si="888"/>
        <v>0</v>
      </c>
      <c r="BG1497" s="41">
        <f t="shared" si="889"/>
        <v>0.42873176206509539</v>
      </c>
      <c r="BH1497" s="41">
        <f t="shared" si="890"/>
        <v>0.28507295173961839</v>
      </c>
      <c r="BI1497" s="41">
        <f t="shared" si="891"/>
        <v>0.28619528619528617</v>
      </c>
      <c r="BJ1497" s="41">
        <f t="shared" si="892"/>
        <v>0</v>
      </c>
      <c r="BK1497" s="41">
        <f t="shared" si="893"/>
        <v>2.4691358024691357E-2</v>
      </c>
      <c r="BL1497" s="41">
        <f t="shared" si="894"/>
        <v>0</v>
      </c>
      <c r="BM1497" s="41">
        <f t="shared" si="895"/>
        <v>9.9887766554433224E-2</v>
      </c>
      <c r="BN1497" s="41">
        <f t="shared" si="896"/>
        <v>0.87542087542087543</v>
      </c>
      <c r="BO1497" s="41">
        <f t="shared" si="897"/>
        <v>8.4175084175084181E-2</v>
      </c>
      <c r="BP1497" s="41">
        <f t="shared" si="898"/>
        <v>0.90796857463524128</v>
      </c>
      <c r="BQ1497" s="41">
        <f t="shared" si="899"/>
        <v>6.7340067340067337E-3</v>
      </c>
      <c r="BR1497" s="41">
        <f t="shared" si="900"/>
        <v>0</v>
      </c>
      <c r="BS1497" s="41">
        <f t="shared" si="901"/>
        <v>0.52076318742985406</v>
      </c>
      <c r="BT1497" s="41">
        <f t="shared" si="902"/>
        <v>0.47923681257014589</v>
      </c>
      <c r="BU1497" s="41">
        <f t="shared" si="903"/>
        <v>1.1223344556677891E-3</v>
      </c>
      <c r="BV1497" s="41">
        <f t="shared" si="904"/>
        <v>0</v>
      </c>
      <c r="BW1497" s="41">
        <f t="shared" si="905"/>
        <v>1</v>
      </c>
      <c r="BX1497" s="41" t="str">
        <f t="shared" si="910"/>
        <v>2017Licensed practical nursesSaskatchewan</v>
      </c>
      <c r="BY1497" s="51">
        <f>VLOOKUP(BX1497,'%workplace'!$A$1:$F$381,6,FALSE)</f>
        <v>3392</v>
      </c>
      <c r="BZ1497" s="32">
        <f t="shared" si="911"/>
        <v>0.26267688679245282</v>
      </c>
    </row>
    <row r="1498" spans="1:78" s="8" customFormat="1" hidden="1" x14ac:dyDescent="0.2">
      <c r="A1498" s="8" t="str">
        <f t="shared" si="909"/>
        <v>2017Licensed practical nursesSaskatchewanNursing home/long-term care</v>
      </c>
      <c r="B1498" s="8" t="s">
        <v>3</v>
      </c>
      <c r="C1498" s="8" t="s">
        <v>21</v>
      </c>
      <c r="D1498" s="8" t="s">
        <v>12</v>
      </c>
      <c r="E1498" s="8">
        <v>2017</v>
      </c>
      <c r="F1498" s="8">
        <v>610</v>
      </c>
      <c r="G1498" s="8">
        <v>42</v>
      </c>
      <c r="H1498" s="8">
        <v>0</v>
      </c>
      <c r="I1498" s="8">
        <v>102</v>
      </c>
      <c r="J1498" s="8">
        <v>153</v>
      </c>
      <c r="K1498" s="8">
        <v>86</v>
      </c>
      <c r="L1498" s="8">
        <v>65</v>
      </c>
      <c r="M1498" s="8">
        <v>59</v>
      </c>
      <c r="N1498" s="8">
        <v>64</v>
      </c>
      <c r="O1498" s="8">
        <v>45</v>
      </c>
      <c r="P1498" s="8">
        <v>35</v>
      </c>
      <c r="Q1498" s="8">
        <v>13</v>
      </c>
      <c r="R1498" s="8">
        <v>3</v>
      </c>
      <c r="S1498" s="8">
        <v>27</v>
      </c>
      <c r="T1498" s="8">
        <v>0</v>
      </c>
      <c r="U1498" s="8">
        <v>525</v>
      </c>
      <c r="V1498" s="8">
        <v>127</v>
      </c>
      <c r="W1498" s="8">
        <v>0</v>
      </c>
      <c r="X1498" s="8">
        <v>270</v>
      </c>
      <c r="Y1498" s="8">
        <v>177</v>
      </c>
      <c r="Z1498" s="8">
        <v>204</v>
      </c>
      <c r="AA1498" s="8">
        <v>1</v>
      </c>
      <c r="AB1498" s="8">
        <v>24</v>
      </c>
      <c r="AC1498" s="8">
        <v>0</v>
      </c>
      <c r="AD1498" s="8">
        <v>29</v>
      </c>
      <c r="AE1498" s="8">
        <v>599</v>
      </c>
      <c r="AF1498" s="8">
        <v>30</v>
      </c>
      <c r="AG1498" s="8">
        <v>622</v>
      </c>
      <c r="AH1498" s="8">
        <v>0</v>
      </c>
      <c r="AI1498" s="8">
        <v>0</v>
      </c>
      <c r="AJ1498" s="8">
        <v>205</v>
      </c>
      <c r="AK1498" s="8">
        <v>447</v>
      </c>
      <c r="AL1498" s="8">
        <v>0</v>
      </c>
      <c r="AM1498" s="8">
        <v>0</v>
      </c>
      <c r="AN1498" s="8">
        <v>652</v>
      </c>
      <c r="AO1498" s="41">
        <f t="shared" si="906"/>
        <v>0.93558282208588961</v>
      </c>
      <c r="AP1498" s="41">
        <f t="shared" si="907"/>
        <v>6.4417177914110432E-2</v>
      </c>
      <c r="AQ1498" s="41">
        <f t="shared" si="908"/>
        <v>0</v>
      </c>
      <c r="AR1498" s="41">
        <f t="shared" si="874"/>
        <v>0.15644171779141106</v>
      </c>
      <c r="AS1498" s="41">
        <f t="shared" si="875"/>
        <v>0.23466257668711657</v>
      </c>
      <c r="AT1498" s="41">
        <f t="shared" si="876"/>
        <v>0.13190184049079753</v>
      </c>
      <c r="AU1498" s="41">
        <f t="shared" si="877"/>
        <v>9.9693251533742325E-2</v>
      </c>
      <c r="AV1498" s="41">
        <f t="shared" si="878"/>
        <v>9.0490797546012275E-2</v>
      </c>
      <c r="AW1498" s="41">
        <f t="shared" si="879"/>
        <v>9.815950920245399E-2</v>
      </c>
      <c r="AX1498" s="41">
        <f t="shared" si="880"/>
        <v>6.9018404907975464E-2</v>
      </c>
      <c r="AY1498" s="41">
        <f t="shared" si="881"/>
        <v>5.3680981595092027E-2</v>
      </c>
      <c r="AZ1498" s="41">
        <f t="shared" si="882"/>
        <v>1.9938650306748466E-2</v>
      </c>
      <c r="BA1498" s="41">
        <f t="shared" si="883"/>
        <v>4.601226993865031E-3</v>
      </c>
      <c r="BB1498" s="41">
        <f t="shared" si="884"/>
        <v>4.1411042944785273E-2</v>
      </c>
      <c r="BC1498" s="41">
        <f t="shared" si="885"/>
        <v>0</v>
      </c>
      <c r="BD1498" s="41">
        <f t="shared" si="886"/>
        <v>0.80521472392638038</v>
      </c>
      <c r="BE1498" s="41">
        <f t="shared" si="887"/>
        <v>0.19478527607361965</v>
      </c>
      <c r="BF1498" s="41">
        <f t="shared" si="888"/>
        <v>0</v>
      </c>
      <c r="BG1498" s="41">
        <f t="shared" si="889"/>
        <v>0.41411042944785276</v>
      </c>
      <c r="BH1498" s="41">
        <f t="shared" si="890"/>
        <v>0.2714723926380368</v>
      </c>
      <c r="BI1498" s="41">
        <f t="shared" si="891"/>
        <v>0.31288343558282211</v>
      </c>
      <c r="BJ1498" s="41">
        <f t="shared" si="892"/>
        <v>1.5337423312883436E-3</v>
      </c>
      <c r="BK1498" s="41">
        <f t="shared" si="893"/>
        <v>3.6809815950920248E-2</v>
      </c>
      <c r="BL1498" s="41">
        <f t="shared" si="894"/>
        <v>0</v>
      </c>
      <c r="BM1498" s="41">
        <f t="shared" si="895"/>
        <v>4.4478527607361963E-2</v>
      </c>
      <c r="BN1498" s="41">
        <f t="shared" si="896"/>
        <v>0.91871165644171782</v>
      </c>
      <c r="BO1498" s="41">
        <f t="shared" si="897"/>
        <v>4.6012269938650305E-2</v>
      </c>
      <c r="BP1498" s="41">
        <f t="shared" si="898"/>
        <v>0.95398773006134974</v>
      </c>
      <c r="BQ1498" s="41">
        <f t="shared" si="899"/>
        <v>0</v>
      </c>
      <c r="BR1498" s="41">
        <f t="shared" si="900"/>
        <v>0</v>
      </c>
      <c r="BS1498" s="41">
        <f t="shared" si="901"/>
        <v>0.31441717791411045</v>
      </c>
      <c r="BT1498" s="41">
        <f t="shared" si="902"/>
        <v>0.68558282208588961</v>
      </c>
      <c r="BU1498" s="41">
        <f t="shared" si="903"/>
        <v>0</v>
      </c>
      <c r="BV1498" s="41">
        <f t="shared" si="904"/>
        <v>0</v>
      </c>
      <c r="BW1498" s="41">
        <f t="shared" si="905"/>
        <v>1</v>
      </c>
      <c r="BX1498" s="41" t="str">
        <f t="shared" si="910"/>
        <v>2017Licensed practical nursesSaskatchewan</v>
      </c>
      <c r="BY1498" s="51">
        <f>VLOOKUP(BX1498,'%workplace'!$A$1:$F$381,6,FALSE)</f>
        <v>3392</v>
      </c>
      <c r="BZ1498" s="32">
        <f t="shared" si="911"/>
        <v>0.19221698113207547</v>
      </c>
    </row>
    <row r="1499" spans="1:78" s="8" customFormat="1" hidden="1" x14ac:dyDescent="0.2">
      <c r="A1499" s="8" t="str">
        <f t="shared" si="909"/>
        <v>2017Licensed practical nursesSaskatchewanHospital</v>
      </c>
      <c r="B1499" s="8" t="s">
        <v>3</v>
      </c>
      <c r="C1499" s="8" t="s">
        <v>21</v>
      </c>
      <c r="D1499" s="8" t="s">
        <v>10</v>
      </c>
      <c r="E1499" s="8">
        <v>2017</v>
      </c>
      <c r="F1499" s="8">
        <v>1649</v>
      </c>
      <c r="G1499" s="8">
        <v>98</v>
      </c>
      <c r="H1499" s="8">
        <v>0</v>
      </c>
      <c r="I1499" s="8">
        <v>229</v>
      </c>
      <c r="J1499" s="8">
        <v>371</v>
      </c>
      <c r="K1499" s="8">
        <v>273</v>
      </c>
      <c r="L1499" s="8">
        <v>223</v>
      </c>
      <c r="M1499" s="8">
        <v>167</v>
      </c>
      <c r="N1499" s="8">
        <v>161</v>
      </c>
      <c r="O1499" s="8">
        <v>142</v>
      </c>
      <c r="P1499" s="8">
        <v>107</v>
      </c>
      <c r="Q1499" s="8">
        <v>18</v>
      </c>
      <c r="R1499" s="8">
        <v>5</v>
      </c>
      <c r="S1499" s="8">
        <v>51</v>
      </c>
      <c r="T1499" s="8">
        <v>0</v>
      </c>
      <c r="U1499" s="8">
        <v>1618</v>
      </c>
      <c r="V1499" s="8">
        <v>129</v>
      </c>
      <c r="W1499" s="8">
        <v>0</v>
      </c>
      <c r="X1499" s="8">
        <v>929</v>
      </c>
      <c r="Y1499" s="8">
        <v>456</v>
      </c>
      <c r="Z1499" s="8">
        <v>362</v>
      </c>
      <c r="AA1499" s="8">
        <v>0</v>
      </c>
      <c r="AB1499" s="8">
        <v>1</v>
      </c>
      <c r="AC1499" s="8">
        <v>0</v>
      </c>
      <c r="AD1499" s="8">
        <v>184</v>
      </c>
      <c r="AE1499" s="8">
        <v>1562</v>
      </c>
      <c r="AF1499" s="8">
        <v>62</v>
      </c>
      <c r="AG1499" s="8">
        <v>1682</v>
      </c>
      <c r="AH1499" s="8">
        <v>3</v>
      </c>
      <c r="AI1499" s="8">
        <v>0</v>
      </c>
      <c r="AJ1499" s="8">
        <v>343</v>
      </c>
      <c r="AK1499" s="8">
        <v>1404</v>
      </c>
      <c r="AL1499" s="8">
        <v>0</v>
      </c>
      <c r="AM1499" s="8">
        <v>0</v>
      </c>
      <c r="AN1499" s="8">
        <v>1747</v>
      </c>
      <c r="AO1499" s="41">
        <f t="shared" si="906"/>
        <v>0.94390383514596454</v>
      </c>
      <c r="AP1499" s="41">
        <f t="shared" si="907"/>
        <v>5.6096164854035492E-2</v>
      </c>
      <c r="AQ1499" s="41">
        <f t="shared" si="908"/>
        <v>0</v>
      </c>
      <c r="AR1499" s="41">
        <f t="shared" si="874"/>
        <v>0.13108185460789926</v>
      </c>
      <c r="AS1499" s="41">
        <f t="shared" si="875"/>
        <v>0.21236405266170577</v>
      </c>
      <c r="AT1499" s="41">
        <f t="shared" si="876"/>
        <v>0.15626788780767029</v>
      </c>
      <c r="AU1499" s="41">
        <f t="shared" si="877"/>
        <v>0.12764739553520321</v>
      </c>
      <c r="AV1499" s="41">
        <f t="shared" si="878"/>
        <v>9.5592444190040066E-2</v>
      </c>
      <c r="AW1499" s="41">
        <f t="shared" si="879"/>
        <v>9.2157985117344021E-2</v>
      </c>
      <c r="AX1499" s="41">
        <f t="shared" si="880"/>
        <v>8.1282198053806529E-2</v>
      </c>
      <c r="AY1499" s="41">
        <f t="shared" si="881"/>
        <v>6.1247853463079566E-2</v>
      </c>
      <c r="AZ1499" s="41">
        <f t="shared" si="882"/>
        <v>1.0303377218088151E-2</v>
      </c>
      <c r="BA1499" s="41">
        <f t="shared" si="883"/>
        <v>2.8620492272467086E-3</v>
      </c>
      <c r="BB1499" s="41">
        <f t="shared" si="884"/>
        <v>2.919290211791643E-2</v>
      </c>
      <c r="BC1499" s="41">
        <f t="shared" si="885"/>
        <v>0</v>
      </c>
      <c r="BD1499" s="41">
        <f t="shared" si="886"/>
        <v>0.92615912993703486</v>
      </c>
      <c r="BE1499" s="41">
        <f t="shared" si="887"/>
        <v>7.384087006296508E-2</v>
      </c>
      <c r="BF1499" s="41">
        <f t="shared" si="888"/>
        <v>0</v>
      </c>
      <c r="BG1499" s="41">
        <f t="shared" si="889"/>
        <v>0.53176874642243843</v>
      </c>
      <c r="BH1499" s="41">
        <f t="shared" si="890"/>
        <v>0.26101888952489982</v>
      </c>
      <c r="BI1499" s="41">
        <f t="shared" si="891"/>
        <v>0.20721236405266172</v>
      </c>
      <c r="BJ1499" s="41">
        <f t="shared" si="892"/>
        <v>0</v>
      </c>
      <c r="BK1499" s="41">
        <f t="shared" si="893"/>
        <v>5.7240984544934168E-4</v>
      </c>
      <c r="BL1499" s="41">
        <f t="shared" si="894"/>
        <v>0</v>
      </c>
      <c r="BM1499" s="41">
        <f t="shared" si="895"/>
        <v>0.10532341156267888</v>
      </c>
      <c r="BN1499" s="41">
        <f t="shared" si="896"/>
        <v>0.89410417859187175</v>
      </c>
      <c r="BO1499" s="41">
        <f t="shared" si="897"/>
        <v>3.5489410417859184E-2</v>
      </c>
      <c r="BP1499" s="41">
        <f t="shared" si="898"/>
        <v>0.96279336004579275</v>
      </c>
      <c r="BQ1499" s="41">
        <f t="shared" si="899"/>
        <v>1.7172295363480253E-3</v>
      </c>
      <c r="BR1499" s="41">
        <f t="shared" si="900"/>
        <v>0</v>
      </c>
      <c r="BS1499" s="41">
        <f t="shared" si="901"/>
        <v>0.19633657698912421</v>
      </c>
      <c r="BT1499" s="41">
        <f t="shared" si="902"/>
        <v>0.80366342301087579</v>
      </c>
      <c r="BU1499" s="41">
        <f t="shared" si="903"/>
        <v>0</v>
      </c>
      <c r="BV1499" s="41">
        <f t="shared" si="904"/>
        <v>0</v>
      </c>
      <c r="BW1499" s="41">
        <f t="shared" si="905"/>
        <v>1</v>
      </c>
      <c r="BX1499" s="41" t="str">
        <f t="shared" si="910"/>
        <v>2017Licensed practical nursesSaskatchewan</v>
      </c>
      <c r="BY1499" s="51">
        <f>VLOOKUP(BX1499,'%workplace'!$A$1:$F$381,6,FALSE)</f>
        <v>3392</v>
      </c>
      <c r="BZ1499" s="32">
        <f t="shared" si="911"/>
        <v>0.51503537735849059</v>
      </c>
    </row>
    <row r="1500" spans="1:78" s="8" customFormat="1" hidden="1" x14ac:dyDescent="0.2">
      <c r="A1500" s="8" t="str">
        <f t="shared" si="909"/>
        <v>2017Licensed practical nursesSaskatchewanOther places of work</v>
      </c>
      <c r="B1500" s="8" t="s">
        <v>3</v>
      </c>
      <c r="C1500" s="8" t="s">
        <v>21</v>
      </c>
      <c r="D1500" s="8" t="s">
        <v>13</v>
      </c>
      <c r="E1500" s="8">
        <v>2017</v>
      </c>
      <c r="F1500" s="8">
        <v>67</v>
      </c>
      <c r="G1500" s="8">
        <v>7</v>
      </c>
      <c r="H1500" s="8">
        <v>0</v>
      </c>
      <c r="I1500" s="8">
        <v>9</v>
      </c>
      <c r="J1500" s="8">
        <v>11</v>
      </c>
      <c r="K1500" s="8">
        <v>15</v>
      </c>
      <c r="L1500" s="8">
        <v>11</v>
      </c>
      <c r="M1500" s="8">
        <v>6</v>
      </c>
      <c r="N1500" s="8">
        <v>5</v>
      </c>
      <c r="O1500" s="8">
        <v>7</v>
      </c>
      <c r="P1500" s="8">
        <v>6</v>
      </c>
      <c r="Q1500" s="8">
        <v>1</v>
      </c>
      <c r="R1500" s="8">
        <v>0</v>
      </c>
      <c r="S1500" s="8">
        <v>3</v>
      </c>
      <c r="T1500" s="8">
        <v>0</v>
      </c>
      <c r="U1500" s="8">
        <v>65</v>
      </c>
      <c r="V1500" s="8">
        <v>9</v>
      </c>
      <c r="W1500" s="8">
        <v>0</v>
      </c>
      <c r="X1500" s="8">
        <v>42</v>
      </c>
      <c r="Y1500" s="8">
        <v>19</v>
      </c>
      <c r="Z1500" s="8">
        <v>13</v>
      </c>
      <c r="AA1500" s="8">
        <v>0</v>
      </c>
      <c r="AB1500" s="8">
        <v>5</v>
      </c>
      <c r="AC1500" s="8">
        <v>0</v>
      </c>
      <c r="AD1500" s="8">
        <v>19</v>
      </c>
      <c r="AE1500" s="8">
        <v>50</v>
      </c>
      <c r="AF1500" s="8">
        <v>21</v>
      </c>
      <c r="AG1500" s="8">
        <v>46</v>
      </c>
      <c r="AH1500" s="8">
        <v>6</v>
      </c>
      <c r="AI1500" s="8">
        <v>0</v>
      </c>
      <c r="AJ1500" s="8">
        <v>6</v>
      </c>
      <c r="AK1500" s="8">
        <v>68</v>
      </c>
      <c r="AL1500" s="8">
        <v>1</v>
      </c>
      <c r="AM1500" s="8">
        <v>0</v>
      </c>
      <c r="AN1500" s="8">
        <v>74</v>
      </c>
      <c r="AO1500" s="41">
        <f t="shared" si="906"/>
        <v>0.90540540540540537</v>
      </c>
      <c r="AP1500" s="41">
        <f t="shared" si="907"/>
        <v>9.45945945945946E-2</v>
      </c>
      <c r="AQ1500" s="41">
        <f t="shared" si="908"/>
        <v>0</v>
      </c>
      <c r="AR1500" s="41">
        <f t="shared" si="874"/>
        <v>0.12162162162162163</v>
      </c>
      <c r="AS1500" s="41">
        <f t="shared" si="875"/>
        <v>0.14864864864864866</v>
      </c>
      <c r="AT1500" s="41">
        <f t="shared" si="876"/>
        <v>0.20270270270270271</v>
      </c>
      <c r="AU1500" s="41">
        <f t="shared" si="877"/>
        <v>0.14864864864864866</v>
      </c>
      <c r="AV1500" s="41">
        <f t="shared" si="878"/>
        <v>8.1081081081081086E-2</v>
      </c>
      <c r="AW1500" s="41">
        <f t="shared" si="879"/>
        <v>6.7567567567567571E-2</v>
      </c>
      <c r="AX1500" s="41">
        <f t="shared" si="880"/>
        <v>9.45945945945946E-2</v>
      </c>
      <c r="AY1500" s="41">
        <f t="shared" si="881"/>
        <v>8.1081081081081086E-2</v>
      </c>
      <c r="AZ1500" s="41">
        <f t="shared" si="882"/>
        <v>1.3513513513513514E-2</v>
      </c>
      <c r="BA1500" s="41">
        <f t="shared" si="883"/>
        <v>0</v>
      </c>
      <c r="BB1500" s="41">
        <f t="shared" si="884"/>
        <v>4.0540540540540543E-2</v>
      </c>
      <c r="BC1500" s="41">
        <f t="shared" si="885"/>
        <v>0</v>
      </c>
      <c r="BD1500" s="41">
        <f t="shared" si="886"/>
        <v>0.8783783783783784</v>
      </c>
      <c r="BE1500" s="41">
        <f t="shared" si="887"/>
        <v>0.12162162162162163</v>
      </c>
      <c r="BF1500" s="41">
        <f t="shared" si="888"/>
        <v>0</v>
      </c>
      <c r="BG1500" s="41">
        <f t="shared" si="889"/>
        <v>0.56756756756756754</v>
      </c>
      <c r="BH1500" s="41">
        <f t="shared" si="890"/>
        <v>0.25675675675675674</v>
      </c>
      <c r="BI1500" s="41">
        <f t="shared" si="891"/>
        <v>0.17567567567567569</v>
      </c>
      <c r="BJ1500" s="41">
        <f t="shared" si="892"/>
        <v>0</v>
      </c>
      <c r="BK1500" s="41">
        <f t="shared" si="893"/>
        <v>6.7567567567567571E-2</v>
      </c>
      <c r="BL1500" s="41">
        <f t="shared" si="894"/>
        <v>0</v>
      </c>
      <c r="BM1500" s="41">
        <f t="shared" si="895"/>
        <v>0.25675675675675674</v>
      </c>
      <c r="BN1500" s="41">
        <f t="shared" si="896"/>
        <v>0.67567567567567566</v>
      </c>
      <c r="BO1500" s="41">
        <f t="shared" si="897"/>
        <v>0.28378378378378377</v>
      </c>
      <c r="BP1500" s="41">
        <f t="shared" si="898"/>
        <v>0.6216216216216216</v>
      </c>
      <c r="BQ1500" s="41">
        <f t="shared" si="899"/>
        <v>8.1081081081081086E-2</v>
      </c>
      <c r="BR1500" s="41">
        <f t="shared" si="900"/>
        <v>0</v>
      </c>
      <c r="BS1500" s="41">
        <f t="shared" si="901"/>
        <v>8.1081081081081086E-2</v>
      </c>
      <c r="BT1500" s="41">
        <f t="shared" si="902"/>
        <v>0.91891891891891897</v>
      </c>
      <c r="BU1500" s="41">
        <f t="shared" si="903"/>
        <v>1.3513513513513514E-2</v>
      </c>
      <c r="BV1500" s="41">
        <f t="shared" si="904"/>
        <v>0</v>
      </c>
      <c r="BW1500" s="41">
        <f t="shared" si="905"/>
        <v>1</v>
      </c>
      <c r="BX1500" s="41" t="str">
        <f t="shared" si="910"/>
        <v>2017Licensed practical nursesSaskatchewan</v>
      </c>
      <c r="BY1500" s="51">
        <f>VLOOKUP(BX1500,'%workplace'!$A$1:$F$381,6,FALSE)</f>
        <v>3392</v>
      </c>
      <c r="BZ1500" s="32">
        <f t="shared" si="911"/>
        <v>2.1816037735849055E-2</v>
      </c>
    </row>
    <row r="1501" spans="1:78" s="8" customFormat="1" hidden="1" x14ac:dyDescent="0.2">
      <c r="A1501" s="8" t="str">
        <f t="shared" si="909"/>
        <v>2017Licensed practical nursesSaskatchewanUnknown places of work</v>
      </c>
      <c r="B1501" s="8" t="s">
        <v>3</v>
      </c>
      <c r="C1501" s="8" t="s">
        <v>21</v>
      </c>
      <c r="D1501" s="8" t="s">
        <v>49</v>
      </c>
      <c r="E1501" s="8">
        <v>2017</v>
      </c>
      <c r="F1501" s="8">
        <v>28</v>
      </c>
      <c r="G1501" s="8">
        <v>0</v>
      </c>
      <c r="H1501" s="8">
        <v>0</v>
      </c>
      <c r="I1501" s="8">
        <v>7</v>
      </c>
      <c r="J1501" s="8">
        <v>7</v>
      </c>
      <c r="K1501" s="8">
        <v>4</v>
      </c>
      <c r="L1501" s="8">
        <v>3</v>
      </c>
      <c r="M1501" s="8">
        <v>1</v>
      </c>
      <c r="N1501" s="8">
        <v>0</v>
      </c>
      <c r="O1501" s="8">
        <v>1</v>
      </c>
      <c r="P1501" s="8">
        <v>1</v>
      </c>
      <c r="Q1501" s="8">
        <v>1</v>
      </c>
      <c r="R1501" s="8">
        <v>0</v>
      </c>
      <c r="S1501" s="8">
        <v>3</v>
      </c>
      <c r="T1501" s="8">
        <v>0</v>
      </c>
      <c r="U1501" s="8">
        <v>27</v>
      </c>
      <c r="V1501" s="8">
        <v>1</v>
      </c>
      <c r="W1501" s="8">
        <v>0</v>
      </c>
      <c r="X1501" s="8">
        <v>0</v>
      </c>
      <c r="Y1501" s="8">
        <v>1</v>
      </c>
      <c r="Z1501" s="8">
        <v>22</v>
      </c>
      <c r="AA1501" s="8">
        <v>5</v>
      </c>
      <c r="AB1501" s="8">
        <v>0</v>
      </c>
      <c r="AC1501" s="8">
        <v>27</v>
      </c>
      <c r="AD1501" s="8">
        <v>1</v>
      </c>
      <c r="AE1501" s="8">
        <v>0</v>
      </c>
      <c r="AF1501" s="8">
        <v>1</v>
      </c>
      <c r="AG1501" s="8">
        <v>0</v>
      </c>
      <c r="AH1501" s="8">
        <v>0</v>
      </c>
      <c r="AI1501" s="8">
        <v>0</v>
      </c>
      <c r="AJ1501" s="8">
        <v>10</v>
      </c>
      <c r="AK1501" s="8">
        <v>18</v>
      </c>
      <c r="AL1501" s="8">
        <v>27</v>
      </c>
      <c r="AM1501" s="8">
        <v>0</v>
      </c>
      <c r="AN1501" s="8">
        <v>28</v>
      </c>
      <c r="AO1501" s="41">
        <f t="shared" si="906"/>
        <v>1</v>
      </c>
      <c r="AP1501" s="41">
        <f t="shared" si="907"/>
        <v>0</v>
      </c>
      <c r="AQ1501" s="41">
        <f t="shared" si="908"/>
        <v>0</v>
      </c>
      <c r="AR1501" s="41">
        <f t="shared" si="874"/>
        <v>0.25</v>
      </c>
      <c r="AS1501" s="41">
        <f t="shared" si="875"/>
        <v>0.25</v>
      </c>
      <c r="AT1501" s="41">
        <f t="shared" si="876"/>
        <v>0.14285714285714285</v>
      </c>
      <c r="AU1501" s="41">
        <f t="shared" si="877"/>
        <v>0.10714285714285714</v>
      </c>
      <c r="AV1501" s="41">
        <f t="shared" si="878"/>
        <v>3.5714285714285712E-2</v>
      </c>
      <c r="AW1501" s="41">
        <f t="shared" si="879"/>
        <v>0</v>
      </c>
      <c r="AX1501" s="41">
        <f t="shared" si="880"/>
        <v>3.5714285714285712E-2</v>
      </c>
      <c r="AY1501" s="41">
        <f t="shared" si="881"/>
        <v>3.5714285714285712E-2</v>
      </c>
      <c r="AZ1501" s="41">
        <f t="shared" si="882"/>
        <v>3.5714285714285712E-2</v>
      </c>
      <c r="BA1501" s="41">
        <f t="shared" si="883"/>
        <v>0</v>
      </c>
      <c r="BB1501" s="41">
        <f t="shared" si="884"/>
        <v>0.10714285714285714</v>
      </c>
      <c r="BC1501" s="41">
        <f t="shared" si="885"/>
        <v>0</v>
      </c>
      <c r="BD1501" s="41">
        <f t="shared" si="886"/>
        <v>0.9642857142857143</v>
      </c>
      <c r="BE1501" s="41">
        <f t="shared" si="887"/>
        <v>3.5714285714285712E-2</v>
      </c>
      <c r="BF1501" s="41">
        <f t="shared" si="888"/>
        <v>0</v>
      </c>
      <c r="BG1501" s="41">
        <f t="shared" si="889"/>
        <v>0</v>
      </c>
      <c r="BH1501" s="41">
        <f t="shared" si="890"/>
        <v>3.5714285714285712E-2</v>
      </c>
      <c r="BI1501" s="41">
        <f t="shared" si="891"/>
        <v>0.7857142857142857</v>
      </c>
      <c r="BJ1501" s="41">
        <f t="shared" si="892"/>
        <v>0.17857142857142858</v>
      </c>
      <c r="BK1501" s="41">
        <f t="shared" si="893"/>
        <v>0</v>
      </c>
      <c r="BL1501" s="41">
        <f t="shared" si="894"/>
        <v>0.9642857142857143</v>
      </c>
      <c r="BM1501" s="41">
        <f t="shared" si="895"/>
        <v>3.5714285714285712E-2</v>
      </c>
      <c r="BN1501" s="41">
        <f t="shared" si="896"/>
        <v>0</v>
      </c>
      <c r="BO1501" s="41">
        <f t="shared" si="897"/>
        <v>3.5714285714285712E-2</v>
      </c>
      <c r="BP1501" s="41">
        <f t="shared" si="898"/>
        <v>0</v>
      </c>
      <c r="BQ1501" s="41">
        <f t="shared" si="899"/>
        <v>0</v>
      </c>
      <c r="BR1501" s="41">
        <f t="shared" si="900"/>
        <v>0</v>
      </c>
      <c r="BS1501" s="41">
        <f t="shared" si="901"/>
        <v>0.35714285714285715</v>
      </c>
      <c r="BT1501" s="41">
        <f t="shared" si="902"/>
        <v>0.6428571428571429</v>
      </c>
      <c r="BU1501" s="41">
        <f t="shared" si="903"/>
        <v>0.9642857142857143</v>
      </c>
      <c r="BV1501" s="41">
        <f t="shared" si="904"/>
        <v>0</v>
      </c>
      <c r="BW1501" s="41">
        <f t="shared" si="905"/>
        <v>1</v>
      </c>
      <c r="BX1501" s="41" t="str">
        <f t="shared" si="910"/>
        <v>2017Licensed practical nursesSaskatchewan</v>
      </c>
      <c r="BY1501" s="51">
        <f>VLOOKUP(BX1501,'%workplace'!$A$1:$F$381,6,FALSE)</f>
        <v>3392</v>
      </c>
      <c r="BZ1501" s="32">
        <f t="shared" si="911"/>
        <v>8.2547169811320754E-3</v>
      </c>
    </row>
    <row r="1502" spans="1:78" s="8" customFormat="1" hidden="1" x14ac:dyDescent="0.2">
      <c r="A1502" s="8" t="str">
        <f t="shared" si="909"/>
        <v>2017Licensed practical nursesAlbertaAll places of work</v>
      </c>
      <c r="B1502" s="8" t="s">
        <v>3</v>
      </c>
      <c r="C1502" s="8" t="s">
        <v>22</v>
      </c>
      <c r="D1502" s="8" t="s">
        <v>9</v>
      </c>
      <c r="E1502" s="8">
        <v>2017</v>
      </c>
      <c r="F1502" s="8">
        <v>11326</v>
      </c>
      <c r="G1502" s="8">
        <v>946</v>
      </c>
      <c r="H1502" s="8">
        <v>0</v>
      </c>
      <c r="I1502" s="8">
        <v>2079</v>
      </c>
      <c r="J1502" s="8">
        <v>2373</v>
      </c>
      <c r="K1502" s="8">
        <v>1835</v>
      </c>
      <c r="L1502" s="8">
        <v>1446</v>
      </c>
      <c r="M1502" s="8">
        <v>1197</v>
      </c>
      <c r="N1502" s="8">
        <v>876</v>
      </c>
      <c r="O1502" s="8">
        <v>836</v>
      </c>
      <c r="P1502" s="8">
        <v>585</v>
      </c>
      <c r="Q1502" s="8">
        <v>247</v>
      </c>
      <c r="R1502" s="8">
        <v>78</v>
      </c>
      <c r="S1502" s="8">
        <v>720</v>
      </c>
      <c r="T1502" s="8">
        <v>0</v>
      </c>
      <c r="U1502" s="8">
        <v>11488</v>
      </c>
      <c r="V1502" s="8">
        <v>784</v>
      </c>
      <c r="W1502" s="8">
        <v>0</v>
      </c>
      <c r="X1502" s="8">
        <v>4772</v>
      </c>
      <c r="Y1502" s="8">
        <v>4935</v>
      </c>
      <c r="Z1502" s="8">
        <v>2565</v>
      </c>
      <c r="AA1502" s="8">
        <v>0</v>
      </c>
      <c r="AB1502" s="8">
        <v>232</v>
      </c>
      <c r="AC1502" s="8">
        <v>0</v>
      </c>
      <c r="AD1502" s="8">
        <v>1175</v>
      </c>
      <c r="AE1502" s="8">
        <v>10865</v>
      </c>
      <c r="AF1502" s="8">
        <v>558</v>
      </c>
      <c r="AG1502" s="8">
        <v>11504</v>
      </c>
      <c r="AH1502" s="8">
        <v>195</v>
      </c>
      <c r="AI1502" s="8">
        <v>15</v>
      </c>
      <c r="AJ1502" s="8">
        <v>2059</v>
      </c>
      <c r="AK1502" s="8">
        <v>10213</v>
      </c>
      <c r="AL1502" s="8">
        <v>0</v>
      </c>
      <c r="AM1502" s="8">
        <v>0</v>
      </c>
      <c r="AN1502" s="8">
        <v>12272</v>
      </c>
      <c r="AO1502" s="41">
        <f t="shared" si="906"/>
        <v>0.9229139504563233</v>
      </c>
      <c r="AP1502" s="41">
        <f t="shared" si="907"/>
        <v>7.7086049543676663E-2</v>
      </c>
      <c r="AQ1502" s="41">
        <f t="shared" si="908"/>
        <v>0</v>
      </c>
      <c r="AR1502" s="41">
        <f t="shared" si="874"/>
        <v>0.16941003911342895</v>
      </c>
      <c r="AS1502" s="41">
        <f t="shared" si="875"/>
        <v>0.19336701434159062</v>
      </c>
      <c r="AT1502" s="41">
        <f t="shared" si="876"/>
        <v>0.14952737940026076</v>
      </c>
      <c r="AU1502" s="41">
        <f t="shared" si="877"/>
        <v>0.11782920469361147</v>
      </c>
      <c r="AV1502" s="41">
        <f t="shared" si="878"/>
        <v>9.7539113428943933E-2</v>
      </c>
      <c r="AW1502" s="41">
        <f t="shared" si="879"/>
        <v>7.1382007822685792E-2</v>
      </c>
      <c r="AX1502" s="41">
        <f t="shared" si="880"/>
        <v>6.812255541069101E-2</v>
      </c>
      <c r="AY1502" s="41">
        <f t="shared" si="881"/>
        <v>4.7669491525423727E-2</v>
      </c>
      <c r="AZ1502" s="41">
        <f t="shared" si="882"/>
        <v>2.0127118644067795E-2</v>
      </c>
      <c r="BA1502" s="41">
        <f t="shared" si="883"/>
        <v>6.3559322033898309E-3</v>
      </c>
      <c r="BB1502" s="41">
        <f t="shared" si="884"/>
        <v>5.867014341590613E-2</v>
      </c>
      <c r="BC1502" s="41">
        <f t="shared" si="885"/>
        <v>0</v>
      </c>
      <c r="BD1502" s="41">
        <f t="shared" si="886"/>
        <v>0.9361147327249022</v>
      </c>
      <c r="BE1502" s="41">
        <f t="shared" si="887"/>
        <v>6.3885267275097787E-2</v>
      </c>
      <c r="BF1502" s="41">
        <f t="shared" si="888"/>
        <v>0</v>
      </c>
      <c r="BG1502" s="41">
        <f t="shared" si="889"/>
        <v>0.38885267275097785</v>
      </c>
      <c r="BH1502" s="41">
        <f t="shared" si="890"/>
        <v>0.40213494132985661</v>
      </c>
      <c r="BI1502" s="41">
        <f t="shared" si="891"/>
        <v>0.20901238591916557</v>
      </c>
      <c r="BJ1502" s="41">
        <f t="shared" si="892"/>
        <v>0</v>
      </c>
      <c r="BK1502" s="41">
        <f t="shared" si="893"/>
        <v>1.8904823989569754E-2</v>
      </c>
      <c r="BL1502" s="41">
        <f t="shared" si="894"/>
        <v>0</v>
      </c>
      <c r="BM1502" s="41">
        <f t="shared" si="895"/>
        <v>9.5746414602346799E-2</v>
      </c>
      <c r="BN1502" s="41">
        <f t="shared" si="896"/>
        <v>0.8853487614080835</v>
      </c>
      <c r="BO1502" s="41">
        <f t="shared" si="897"/>
        <v>4.5469361147327247E-2</v>
      </c>
      <c r="BP1502" s="41">
        <f t="shared" si="898"/>
        <v>0.93741851368970008</v>
      </c>
      <c r="BQ1502" s="41">
        <f t="shared" si="899"/>
        <v>1.5889830508474576E-2</v>
      </c>
      <c r="BR1502" s="41">
        <f t="shared" si="900"/>
        <v>1.2222946544980444E-3</v>
      </c>
      <c r="BS1502" s="41">
        <f t="shared" si="901"/>
        <v>0.16778031290743156</v>
      </c>
      <c r="BT1502" s="41">
        <f t="shared" si="902"/>
        <v>0.83221968709256844</v>
      </c>
      <c r="BU1502" s="41">
        <f t="shared" si="903"/>
        <v>0</v>
      </c>
      <c r="BV1502" s="41">
        <f t="shared" si="904"/>
        <v>0</v>
      </c>
      <c r="BW1502" s="41">
        <f t="shared" si="905"/>
        <v>1</v>
      </c>
      <c r="BX1502" s="41" t="str">
        <f t="shared" si="910"/>
        <v>2017Licensed practical nursesAlberta</v>
      </c>
      <c r="BY1502" s="51">
        <f>VLOOKUP(BX1502,'%workplace'!$A$1:$F$381,6,FALSE)</f>
        <v>12272</v>
      </c>
      <c r="BZ1502" s="32">
        <f t="shared" si="911"/>
        <v>1</v>
      </c>
    </row>
    <row r="1503" spans="1:78" s="8" customFormat="1" hidden="1" x14ac:dyDescent="0.2">
      <c r="A1503" s="8" t="str">
        <f t="shared" si="909"/>
        <v>2017Licensed practical nursesAlbertaCommunity health</v>
      </c>
      <c r="B1503" s="8" t="s">
        <v>3</v>
      </c>
      <c r="C1503" s="8" t="s">
        <v>22</v>
      </c>
      <c r="D1503" s="8" t="s">
        <v>11</v>
      </c>
      <c r="E1503" s="8">
        <v>2017</v>
      </c>
      <c r="F1503" s="8">
        <v>3159</v>
      </c>
      <c r="G1503" s="8">
        <v>149</v>
      </c>
      <c r="H1503" s="8">
        <v>0</v>
      </c>
      <c r="I1503" s="8">
        <v>572</v>
      </c>
      <c r="J1503" s="8">
        <v>620</v>
      </c>
      <c r="K1503" s="8">
        <v>461</v>
      </c>
      <c r="L1503" s="8">
        <v>391</v>
      </c>
      <c r="M1503" s="8">
        <v>313</v>
      </c>
      <c r="N1503" s="8">
        <v>235</v>
      </c>
      <c r="O1503" s="8">
        <v>219</v>
      </c>
      <c r="P1503" s="8">
        <v>170</v>
      </c>
      <c r="Q1503" s="8">
        <v>79</v>
      </c>
      <c r="R1503" s="8">
        <v>24</v>
      </c>
      <c r="S1503" s="8">
        <v>224</v>
      </c>
      <c r="T1503" s="8">
        <v>0</v>
      </c>
      <c r="U1503" s="8">
        <v>3196</v>
      </c>
      <c r="V1503" s="8">
        <v>112</v>
      </c>
      <c r="W1503" s="8">
        <v>0</v>
      </c>
      <c r="X1503" s="8">
        <v>1446</v>
      </c>
      <c r="Y1503" s="8">
        <v>1142</v>
      </c>
      <c r="Z1503" s="8">
        <v>720</v>
      </c>
      <c r="AA1503" s="8">
        <v>0</v>
      </c>
      <c r="AB1503" s="8">
        <v>91</v>
      </c>
      <c r="AC1503" s="8">
        <v>0</v>
      </c>
      <c r="AD1503" s="8">
        <v>281</v>
      </c>
      <c r="AE1503" s="8">
        <v>2936</v>
      </c>
      <c r="AF1503" s="8">
        <v>109</v>
      </c>
      <c r="AG1503" s="8">
        <v>3179</v>
      </c>
      <c r="AH1503" s="8">
        <v>15</v>
      </c>
      <c r="AI1503" s="8">
        <v>5</v>
      </c>
      <c r="AJ1503" s="8">
        <v>1131</v>
      </c>
      <c r="AK1503" s="8">
        <v>2177</v>
      </c>
      <c r="AL1503" s="8">
        <v>0</v>
      </c>
      <c r="AM1503" s="8">
        <v>0</v>
      </c>
      <c r="AN1503" s="8">
        <v>3308</v>
      </c>
      <c r="AO1503" s="41">
        <f t="shared" si="906"/>
        <v>0.95495767835550183</v>
      </c>
      <c r="AP1503" s="41">
        <f t="shared" si="907"/>
        <v>4.5042321644498187E-2</v>
      </c>
      <c r="AQ1503" s="41">
        <f t="shared" si="908"/>
        <v>0</v>
      </c>
      <c r="AR1503" s="41">
        <f t="shared" si="874"/>
        <v>0.17291414752116083</v>
      </c>
      <c r="AS1503" s="41">
        <f t="shared" si="875"/>
        <v>0.18742442563482467</v>
      </c>
      <c r="AT1503" s="41">
        <f t="shared" si="876"/>
        <v>0.13935912938331319</v>
      </c>
      <c r="AU1503" s="41">
        <f t="shared" si="877"/>
        <v>0.11819830713422007</v>
      </c>
      <c r="AV1503" s="41">
        <f t="shared" si="878"/>
        <v>9.4619105199516329E-2</v>
      </c>
      <c r="AW1503" s="41">
        <f t="shared" si="879"/>
        <v>7.1039903264812576E-2</v>
      </c>
      <c r="AX1503" s="41">
        <f t="shared" si="880"/>
        <v>6.620314389359129E-2</v>
      </c>
      <c r="AY1503" s="41">
        <f t="shared" si="881"/>
        <v>5.1390568319226115E-2</v>
      </c>
      <c r="AZ1503" s="41">
        <f t="shared" si="882"/>
        <v>2.3881499395405077E-2</v>
      </c>
      <c r="BA1503" s="41">
        <f t="shared" si="883"/>
        <v>7.2551390568319227E-3</v>
      </c>
      <c r="BB1503" s="41">
        <f t="shared" si="884"/>
        <v>6.7714631197097946E-2</v>
      </c>
      <c r="BC1503" s="41">
        <f t="shared" si="885"/>
        <v>0</v>
      </c>
      <c r="BD1503" s="41">
        <f t="shared" si="886"/>
        <v>0.96614268440145101</v>
      </c>
      <c r="BE1503" s="41">
        <f t="shared" si="887"/>
        <v>3.3857315598548973E-2</v>
      </c>
      <c r="BF1503" s="41">
        <f t="shared" si="888"/>
        <v>0</v>
      </c>
      <c r="BG1503" s="41">
        <f t="shared" si="889"/>
        <v>0.43712212817412333</v>
      </c>
      <c r="BH1503" s="41">
        <f t="shared" si="890"/>
        <v>0.34522370012091896</v>
      </c>
      <c r="BI1503" s="41">
        <f t="shared" si="891"/>
        <v>0.21765417170495768</v>
      </c>
      <c r="BJ1503" s="41">
        <f t="shared" si="892"/>
        <v>0</v>
      </c>
      <c r="BK1503" s="41">
        <f t="shared" si="893"/>
        <v>2.7509068923821042E-2</v>
      </c>
      <c r="BL1503" s="41">
        <f t="shared" si="894"/>
        <v>0</v>
      </c>
      <c r="BM1503" s="41">
        <f t="shared" si="895"/>
        <v>8.4945586457073757E-2</v>
      </c>
      <c r="BN1503" s="41">
        <f t="shared" si="896"/>
        <v>0.88754534461910517</v>
      </c>
      <c r="BO1503" s="41">
        <f t="shared" si="897"/>
        <v>3.295042321644498E-2</v>
      </c>
      <c r="BP1503" s="41">
        <f t="shared" si="898"/>
        <v>0.9610036275695284</v>
      </c>
      <c r="BQ1503" s="41">
        <f t="shared" si="899"/>
        <v>4.534461910519952E-3</v>
      </c>
      <c r="BR1503" s="41">
        <f t="shared" si="900"/>
        <v>1.5114873035066505E-3</v>
      </c>
      <c r="BS1503" s="41">
        <f t="shared" si="901"/>
        <v>0.34189842805320436</v>
      </c>
      <c r="BT1503" s="41">
        <f t="shared" si="902"/>
        <v>0.65810157194679564</v>
      </c>
      <c r="BU1503" s="41">
        <f t="shared" si="903"/>
        <v>0</v>
      </c>
      <c r="BV1503" s="41">
        <f t="shared" si="904"/>
        <v>0</v>
      </c>
      <c r="BW1503" s="41">
        <f t="shared" si="905"/>
        <v>1</v>
      </c>
      <c r="BX1503" s="41" t="str">
        <f t="shared" si="910"/>
        <v>2017Licensed practical nursesAlberta</v>
      </c>
      <c r="BY1503" s="51">
        <f>VLOOKUP(BX1503,'%workplace'!$A$1:$F$381,6,FALSE)</f>
        <v>12272</v>
      </c>
      <c r="BZ1503" s="32">
        <f t="shared" si="911"/>
        <v>0.26955671447196872</v>
      </c>
    </row>
    <row r="1504" spans="1:78" s="8" customFormat="1" hidden="1" x14ac:dyDescent="0.2">
      <c r="A1504" s="8" t="str">
        <f t="shared" si="909"/>
        <v>2017Licensed practical nursesAlbertaNursing home/long-term care</v>
      </c>
      <c r="B1504" s="8" t="s">
        <v>3</v>
      </c>
      <c r="C1504" s="8" t="s">
        <v>22</v>
      </c>
      <c r="D1504" s="8" t="s">
        <v>12</v>
      </c>
      <c r="E1504" s="8">
        <v>2017</v>
      </c>
      <c r="F1504" s="8">
        <v>3032</v>
      </c>
      <c r="G1504" s="8">
        <v>371</v>
      </c>
      <c r="H1504" s="8">
        <v>0</v>
      </c>
      <c r="I1504" s="8">
        <v>451</v>
      </c>
      <c r="J1504" s="8">
        <v>676</v>
      </c>
      <c r="K1504" s="8">
        <v>518</v>
      </c>
      <c r="L1504" s="8">
        <v>467</v>
      </c>
      <c r="M1504" s="8">
        <v>410</v>
      </c>
      <c r="N1504" s="8">
        <v>275</v>
      </c>
      <c r="O1504" s="8">
        <v>250</v>
      </c>
      <c r="P1504" s="8">
        <v>158</v>
      </c>
      <c r="Q1504" s="8">
        <v>70</v>
      </c>
      <c r="R1504" s="8">
        <v>15</v>
      </c>
      <c r="S1504" s="8">
        <v>113</v>
      </c>
      <c r="T1504" s="8">
        <v>0</v>
      </c>
      <c r="U1504" s="8">
        <v>3019</v>
      </c>
      <c r="V1504" s="8">
        <v>384</v>
      </c>
      <c r="W1504" s="8">
        <v>0</v>
      </c>
      <c r="X1504" s="8">
        <v>1353</v>
      </c>
      <c r="Y1504" s="8">
        <v>1375</v>
      </c>
      <c r="Z1504" s="8">
        <v>675</v>
      </c>
      <c r="AA1504" s="8">
        <v>0</v>
      </c>
      <c r="AB1504" s="8">
        <v>109</v>
      </c>
      <c r="AC1504" s="8">
        <v>0</v>
      </c>
      <c r="AD1504" s="8">
        <v>139</v>
      </c>
      <c r="AE1504" s="8">
        <v>3155</v>
      </c>
      <c r="AF1504" s="8">
        <v>224</v>
      </c>
      <c r="AG1504" s="8">
        <v>3161</v>
      </c>
      <c r="AH1504" s="8">
        <v>17</v>
      </c>
      <c r="AI1504" s="8">
        <v>1</v>
      </c>
      <c r="AJ1504" s="8">
        <v>338</v>
      </c>
      <c r="AK1504" s="8">
        <v>3065</v>
      </c>
      <c r="AL1504" s="8">
        <v>0</v>
      </c>
      <c r="AM1504" s="8">
        <v>0</v>
      </c>
      <c r="AN1504" s="8">
        <v>3403</v>
      </c>
      <c r="AO1504" s="41">
        <f t="shared" si="906"/>
        <v>0.89097854833970025</v>
      </c>
      <c r="AP1504" s="41">
        <f t="shared" si="907"/>
        <v>0.10902145166029974</v>
      </c>
      <c r="AQ1504" s="41">
        <f t="shared" si="908"/>
        <v>0</v>
      </c>
      <c r="AR1504" s="41">
        <f t="shared" si="874"/>
        <v>0.13253012048192772</v>
      </c>
      <c r="AS1504" s="41">
        <f t="shared" si="875"/>
        <v>0.19864825154275639</v>
      </c>
      <c r="AT1504" s="41">
        <f t="shared" si="876"/>
        <v>0.15221863062004115</v>
      </c>
      <c r="AU1504" s="41">
        <f t="shared" si="877"/>
        <v>0.13723185424625331</v>
      </c>
      <c r="AV1504" s="41">
        <f t="shared" si="878"/>
        <v>0.12048192771084337</v>
      </c>
      <c r="AW1504" s="41">
        <f t="shared" si="879"/>
        <v>8.0811049074346164E-2</v>
      </c>
      <c r="AX1504" s="41">
        <f t="shared" si="880"/>
        <v>7.3464590067587418E-2</v>
      </c>
      <c r="AY1504" s="41">
        <f t="shared" si="881"/>
        <v>4.6429620922715249E-2</v>
      </c>
      <c r="AZ1504" s="41">
        <f t="shared" si="882"/>
        <v>2.0570085218924478E-2</v>
      </c>
      <c r="BA1504" s="41">
        <f t="shared" si="883"/>
        <v>4.4078754040552453E-3</v>
      </c>
      <c r="BB1504" s="41">
        <f t="shared" si="884"/>
        <v>3.3205994710549518E-2</v>
      </c>
      <c r="BC1504" s="41">
        <f t="shared" si="885"/>
        <v>0</v>
      </c>
      <c r="BD1504" s="41">
        <f t="shared" si="886"/>
        <v>0.88715838965618576</v>
      </c>
      <c r="BE1504" s="41">
        <f t="shared" si="887"/>
        <v>0.11284161034381428</v>
      </c>
      <c r="BF1504" s="41">
        <f t="shared" si="888"/>
        <v>0</v>
      </c>
      <c r="BG1504" s="41">
        <f t="shared" si="889"/>
        <v>0.39759036144578314</v>
      </c>
      <c r="BH1504" s="41">
        <f t="shared" si="890"/>
        <v>0.40405524537173082</v>
      </c>
      <c r="BI1504" s="41">
        <f t="shared" si="891"/>
        <v>0.19835439318248604</v>
      </c>
      <c r="BJ1504" s="41">
        <f t="shared" si="892"/>
        <v>0</v>
      </c>
      <c r="BK1504" s="41">
        <f t="shared" si="893"/>
        <v>3.2030561269468114E-2</v>
      </c>
      <c r="BL1504" s="41">
        <f t="shared" si="894"/>
        <v>0</v>
      </c>
      <c r="BM1504" s="41">
        <f t="shared" si="895"/>
        <v>4.0846312077578606E-2</v>
      </c>
      <c r="BN1504" s="41">
        <f t="shared" si="896"/>
        <v>0.92712312665295327</v>
      </c>
      <c r="BO1504" s="41">
        <f t="shared" si="897"/>
        <v>6.5824272700558337E-2</v>
      </c>
      <c r="BP1504" s="41">
        <f t="shared" si="898"/>
        <v>0.92888627681457536</v>
      </c>
      <c r="BQ1504" s="41">
        <f t="shared" si="899"/>
        <v>4.9955921245959448E-3</v>
      </c>
      <c r="BR1504" s="41">
        <f t="shared" si="900"/>
        <v>2.9385836027034972E-4</v>
      </c>
      <c r="BS1504" s="41">
        <f t="shared" si="901"/>
        <v>9.9324125771378197E-2</v>
      </c>
      <c r="BT1504" s="41">
        <f t="shared" si="902"/>
        <v>0.90067587422862183</v>
      </c>
      <c r="BU1504" s="41">
        <f t="shared" si="903"/>
        <v>0</v>
      </c>
      <c r="BV1504" s="41">
        <f t="shared" si="904"/>
        <v>0</v>
      </c>
      <c r="BW1504" s="41">
        <f t="shared" si="905"/>
        <v>1</v>
      </c>
      <c r="BX1504" s="41" t="str">
        <f t="shared" si="910"/>
        <v>2017Licensed practical nursesAlberta</v>
      </c>
      <c r="BY1504" s="51">
        <f>VLOOKUP(BX1504,'%workplace'!$A$1:$F$381,6,FALSE)</f>
        <v>12272</v>
      </c>
      <c r="BZ1504" s="32">
        <f t="shared" si="911"/>
        <v>0.27729791395045633</v>
      </c>
    </row>
    <row r="1505" spans="1:78" s="8" customFormat="1" hidden="1" x14ac:dyDescent="0.2">
      <c r="A1505" s="8" t="str">
        <f t="shared" si="909"/>
        <v>2017Licensed practical nursesAlbertaHospital</v>
      </c>
      <c r="B1505" s="8" t="s">
        <v>3</v>
      </c>
      <c r="C1505" s="8" t="s">
        <v>22</v>
      </c>
      <c r="D1505" s="8" t="s">
        <v>10</v>
      </c>
      <c r="E1505" s="8">
        <v>2017</v>
      </c>
      <c r="F1505" s="8">
        <v>4655</v>
      </c>
      <c r="G1505" s="8">
        <v>384</v>
      </c>
      <c r="H1505" s="8">
        <v>0</v>
      </c>
      <c r="I1505" s="8">
        <v>1005</v>
      </c>
      <c r="J1505" s="8">
        <v>983</v>
      </c>
      <c r="K1505" s="8">
        <v>760</v>
      </c>
      <c r="L1505" s="8">
        <v>515</v>
      </c>
      <c r="M1505" s="8">
        <v>413</v>
      </c>
      <c r="N1505" s="8">
        <v>320</v>
      </c>
      <c r="O1505" s="8">
        <v>322</v>
      </c>
      <c r="P1505" s="8">
        <v>235</v>
      </c>
      <c r="Q1505" s="8">
        <v>86</v>
      </c>
      <c r="R1505" s="8">
        <v>35</v>
      </c>
      <c r="S1505" s="8">
        <v>365</v>
      </c>
      <c r="T1505" s="8">
        <v>0</v>
      </c>
      <c r="U1505" s="8">
        <v>4774</v>
      </c>
      <c r="V1505" s="8">
        <v>265</v>
      </c>
      <c r="W1505" s="8">
        <v>0</v>
      </c>
      <c r="X1505" s="8">
        <v>1693</v>
      </c>
      <c r="Y1505" s="8">
        <v>2306</v>
      </c>
      <c r="Z1505" s="8">
        <v>1040</v>
      </c>
      <c r="AA1505" s="8">
        <v>0</v>
      </c>
      <c r="AB1505" s="8">
        <v>13</v>
      </c>
      <c r="AC1505" s="8">
        <v>0</v>
      </c>
      <c r="AD1505" s="8">
        <v>499</v>
      </c>
      <c r="AE1505" s="8">
        <v>4527</v>
      </c>
      <c r="AF1505" s="8">
        <v>157</v>
      </c>
      <c r="AG1505" s="8">
        <v>4862</v>
      </c>
      <c r="AH1505" s="8">
        <v>14</v>
      </c>
      <c r="AI1505" s="8">
        <v>6</v>
      </c>
      <c r="AJ1505" s="8">
        <v>536</v>
      </c>
      <c r="AK1505" s="8">
        <v>4503</v>
      </c>
      <c r="AL1505" s="8">
        <v>0</v>
      </c>
      <c r="AM1505" s="8">
        <v>0</v>
      </c>
      <c r="AN1505" s="8">
        <v>5039</v>
      </c>
      <c r="AO1505" s="41">
        <f t="shared" si="906"/>
        <v>0.9237944036515181</v>
      </c>
      <c r="AP1505" s="41">
        <f t="shared" si="907"/>
        <v>7.6205596348481841E-2</v>
      </c>
      <c r="AQ1505" s="41">
        <f t="shared" si="908"/>
        <v>0</v>
      </c>
      <c r="AR1505" s="41">
        <f t="shared" si="874"/>
        <v>0.19944433419329233</v>
      </c>
      <c r="AS1505" s="41">
        <f t="shared" si="875"/>
        <v>0.19507838856916054</v>
      </c>
      <c r="AT1505" s="41">
        <f t="shared" si="876"/>
        <v>0.15082357610637032</v>
      </c>
      <c r="AU1505" s="41">
        <f t="shared" si="877"/>
        <v>0.1022028180194483</v>
      </c>
      <c r="AV1505" s="41">
        <f t="shared" si="878"/>
        <v>8.196070648938282E-2</v>
      </c>
      <c r="AW1505" s="41">
        <f t="shared" si="879"/>
        <v>6.3504663623734872E-2</v>
      </c>
      <c r="AX1505" s="41">
        <f t="shared" si="880"/>
        <v>6.3901567771383214E-2</v>
      </c>
      <c r="AY1505" s="41">
        <f t="shared" si="881"/>
        <v>4.6636237348680297E-2</v>
      </c>
      <c r="AZ1505" s="41">
        <f t="shared" si="882"/>
        <v>1.7066878348878746E-2</v>
      </c>
      <c r="BA1505" s="41">
        <f t="shared" si="883"/>
        <v>6.945822583846001E-3</v>
      </c>
      <c r="BB1505" s="41">
        <f t="shared" si="884"/>
        <v>7.2435006945822583E-2</v>
      </c>
      <c r="BC1505" s="41">
        <f t="shared" si="885"/>
        <v>0</v>
      </c>
      <c r="BD1505" s="41">
        <f t="shared" si="886"/>
        <v>0.94741020043659452</v>
      </c>
      <c r="BE1505" s="41">
        <f t="shared" si="887"/>
        <v>5.258979956340544E-2</v>
      </c>
      <c r="BF1505" s="41">
        <f t="shared" si="888"/>
        <v>0</v>
      </c>
      <c r="BG1505" s="41">
        <f t="shared" si="889"/>
        <v>0.3359793609843223</v>
      </c>
      <c r="BH1505" s="41">
        <f t="shared" si="890"/>
        <v>0.45763048223853942</v>
      </c>
      <c r="BI1505" s="41">
        <f t="shared" si="891"/>
        <v>0.20639015677713832</v>
      </c>
      <c r="BJ1505" s="41">
        <f t="shared" si="892"/>
        <v>0</v>
      </c>
      <c r="BK1505" s="41">
        <f t="shared" si="893"/>
        <v>2.5798769597142291E-3</v>
      </c>
      <c r="BL1505" s="41">
        <f t="shared" si="894"/>
        <v>0</v>
      </c>
      <c r="BM1505" s="41">
        <f t="shared" si="895"/>
        <v>9.9027584838261559E-2</v>
      </c>
      <c r="BN1505" s="41">
        <f t="shared" si="896"/>
        <v>0.89839253820202425</v>
      </c>
      <c r="BO1505" s="41">
        <f t="shared" si="897"/>
        <v>3.115697559039492E-2</v>
      </c>
      <c r="BP1505" s="41">
        <f t="shared" si="898"/>
        <v>0.96487398293312165</v>
      </c>
      <c r="BQ1505" s="41">
        <f t="shared" si="899"/>
        <v>2.7783290335384003E-3</v>
      </c>
      <c r="BR1505" s="41">
        <f t="shared" si="900"/>
        <v>1.1907124429450288E-3</v>
      </c>
      <c r="BS1505" s="41">
        <f t="shared" si="901"/>
        <v>0.1063703115697559</v>
      </c>
      <c r="BT1505" s="41">
        <f t="shared" si="902"/>
        <v>0.89362968843024415</v>
      </c>
      <c r="BU1505" s="41">
        <f t="shared" si="903"/>
        <v>0</v>
      </c>
      <c r="BV1505" s="41">
        <f t="shared" si="904"/>
        <v>0</v>
      </c>
      <c r="BW1505" s="41">
        <f t="shared" si="905"/>
        <v>1</v>
      </c>
      <c r="BX1505" s="41" t="str">
        <f t="shared" si="910"/>
        <v>2017Licensed practical nursesAlberta</v>
      </c>
      <c r="BY1505" s="51">
        <f>VLOOKUP(BX1505,'%workplace'!$A$1:$F$381,6,FALSE)</f>
        <v>12272</v>
      </c>
      <c r="BZ1505" s="32">
        <f t="shared" si="911"/>
        <v>0.41060951760104303</v>
      </c>
    </row>
    <row r="1506" spans="1:78" s="8" customFormat="1" hidden="1" x14ac:dyDescent="0.2">
      <c r="A1506" s="8" t="str">
        <f t="shared" si="909"/>
        <v>2017Licensed practical nursesAlbertaOther places of work</v>
      </c>
      <c r="B1506" s="8" t="s">
        <v>3</v>
      </c>
      <c r="C1506" s="8" t="s">
        <v>22</v>
      </c>
      <c r="D1506" s="8" t="s">
        <v>13</v>
      </c>
      <c r="E1506" s="8">
        <v>2017</v>
      </c>
      <c r="F1506" s="8">
        <v>480</v>
      </c>
      <c r="G1506" s="8">
        <v>42</v>
      </c>
      <c r="H1506" s="8">
        <v>0</v>
      </c>
      <c r="I1506" s="8">
        <v>51</v>
      </c>
      <c r="J1506" s="8">
        <v>94</v>
      </c>
      <c r="K1506" s="8">
        <v>96</v>
      </c>
      <c r="L1506" s="8">
        <v>73</v>
      </c>
      <c r="M1506" s="8">
        <v>61</v>
      </c>
      <c r="N1506" s="8">
        <v>46</v>
      </c>
      <c r="O1506" s="8">
        <v>45</v>
      </c>
      <c r="P1506" s="8">
        <v>22</v>
      </c>
      <c r="Q1506" s="8">
        <v>12</v>
      </c>
      <c r="R1506" s="8">
        <v>4</v>
      </c>
      <c r="S1506" s="8">
        <v>18</v>
      </c>
      <c r="T1506" s="8">
        <v>0</v>
      </c>
      <c r="U1506" s="8">
        <v>499</v>
      </c>
      <c r="V1506" s="8">
        <v>23</v>
      </c>
      <c r="W1506" s="8">
        <v>0</v>
      </c>
      <c r="X1506" s="8">
        <v>280</v>
      </c>
      <c r="Y1506" s="8">
        <v>112</v>
      </c>
      <c r="Z1506" s="8">
        <v>130</v>
      </c>
      <c r="AA1506" s="8">
        <v>0</v>
      </c>
      <c r="AB1506" s="8">
        <v>19</v>
      </c>
      <c r="AC1506" s="8">
        <v>0</v>
      </c>
      <c r="AD1506" s="8">
        <v>256</v>
      </c>
      <c r="AE1506" s="8">
        <v>247</v>
      </c>
      <c r="AF1506" s="8">
        <v>68</v>
      </c>
      <c r="AG1506" s="8">
        <v>302</v>
      </c>
      <c r="AH1506" s="8">
        <v>149</v>
      </c>
      <c r="AI1506" s="8">
        <v>3</v>
      </c>
      <c r="AJ1506" s="8">
        <v>54</v>
      </c>
      <c r="AK1506" s="8">
        <v>468</v>
      </c>
      <c r="AL1506" s="8">
        <v>0</v>
      </c>
      <c r="AM1506" s="8">
        <v>0</v>
      </c>
      <c r="AN1506" s="8">
        <v>522</v>
      </c>
      <c r="AO1506" s="41">
        <f t="shared" si="906"/>
        <v>0.91954022988505746</v>
      </c>
      <c r="AP1506" s="41">
        <f t="shared" si="907"/>
        <v>8.0459770114942528E-2</v>
      </c>
      <c r="AQ1506" s="41">
        <f t="shared" si="908"/>
        <v>0</v>
      </c>
      <c r="AR1506" s="41">
        <f t="shared" si="874"/>
        <v>9.7701149425287362E-2</v>
      </c>
      <c r="AS1506" s="41">
        <f t="shared" si="875"/>
        <v>0.18007662835249041</v>
      </c>
      <c r="AT1506" s="41">
        <f t="shared" si="876"/>
        <v>0.18390804597701149</v>
      </c>
      <c r="AU1506" s="41">
        <f t="shared" si="877"/>
        <v>0.13984674329501914</v>
      </c>
      <c r="AV1506" s="41">
        <f t="shared" si="878"/>
        <v>0.11685823754789272</v>
      </c>
      <c r="AW1506" s="41">
        <f t="shared" si="879"/>
        <v>8.8122605363984668E-2</v>
      </c>
      <c r="AX1506" s="41">
        <f t="shared" si="880"/>
        <v>8.6206896551724144E-2</v>
      </c>
      <c r="AY1506" s="41">
        <f t="shared" si="881"/>
        <v>4.2145593869731802E-2</v>
      </c>
      <c r="AZ1506" s="41">
        <f t="shared" si="882"/>
        <v>2.2988505747126436E-2</v>
      </c>
      <c r="BA1506" s="41">
        <f t="shared" si="883"/>
        <v>7.6628352490421452E-3</v>
      </c>
      <c r="BB1506" s="41">
        <f t="shared" si="884"/>
        <v>3.4482758620689655E-2</v>
      </c>
      <c r="BC1506" s="41">
        <f t="shared" si="885"/>
        <v>0</v>
      </c>
      <c r="BD1506" s="41">
        <f t="shared" si="886"/>
        <v>0.95593869731800762</v>
      </c>
      <c r="BE1506" s="41">
        <f t="shared" si="887"/>
        <v>4.4061302681992334E-2</v>
      </c>
      <c r="BF1506" s="41">
        <f t="shared" si="888"/>
        <v>0</v>
      </c>
      <c r="BG1506" s="41">
        <f t="shared" si="889"/>
        <v>0.53639846743295017</v>
      </c>
      <c r="BH1506" s="41">
        <f t="shared" si="890"/>
        <v>0.21455938697318008</v>
      </c>
      <c r="BI1506" s="41">
        <f t="shared" si="891"/>
        <v>0.24904214559386972</v>
      </c>
      <c r="BJ1506" s="41">
        <f t="shared" si="892"/>
        <v>0</v>
      </c>
      <c r="BK1506" s="41">
        <f t="shared" si="893"/>
        <v>3.6398467432950193E-2</v>
      </c>
      <c r="BL1506" s="41">
        <f t="shared" si="894"/>
        <v>0</v>
      </c>
      <c r="BM1506" s="41">
        <f t="shared" si="895"/>
        <v>0.49042145593869729</v>
      </c>
      <c r="BN1506" s="41">
        <f t="shared" si="896"/>
        <v>0.47318007662835249</v>
      </c>
      <c r="BO1506" s="41">
        <f t="shared" si="897"/>
        <v>0.13026819923371646</v>
      </c>
      <c r="BP1506" s="41">
        <f t="shared" si="898"/>
        <v>0.57854406130268199</v>
      </c>
      <c r="BQ1506" s="41">
        <f t="shared" si="899"/>
        <v>0.28544061302681994</v>
      </c>
      <c r="BR1506" s="41">
        <f t="shared" si="900"/>
        <v>5.7471264367816091E-3</v>
      </c>
      <c r="BS1506" s="41">
        <f t="shared" si="901"/>
        <v>0.10344827586206896</v>
      </c>
      <c r="BT1506" s="41">
        <f t="shared" si="902"/>
        <v>0.89655172413793105</v>
      </c>
      <c r="BU1506" s="41">
        <f t="shared" si="903"/>
        <v>0</v>
      </c>
      <c r="BV1506" s="41">
        <f t="shared" si="904"/>
        <v>0</v>
      </c>
      <c r="BW1506" s="41">
        <f t="shared" si="905"/>
        <v>1</v>
      </c>
      <c r="BX1506" s="41" t="str">
        <f t="shared" si="910"/>
        <v>2017Licensed practical nursesAlberta</v>
      </c>
      <c r="BY1506" s="51">
        <f>VLOOKUP(BX1506,'%workplace'!$A$1:$F$381,6,FALSE)</f>
        <v>12272</v>
      </c>
      <c r="BZ1506" s="32">
        <f t="shared" si="911"/>
        <v>4.2535853976531944E-2</v>
      </c>
    </row>
    <row r="1507" spans="1:78" s="8" customFormat="1" hidden="1" x14ac:dyDescent="0.2">
      <c r="A1507" s="8" t="str">
        <f t="shared" si="909"/>
        <v>2017Licensed practical nursesBritish ColumbiaAll places of work</v>
      </c>
      <c r="B1507" s="8" t="s">
        <v>3</v>
      </c>
      <c r="C1507" s="8" t="s">
        <v>23</v>
      </c>
      <c r="D1507" s="8" t="s">
        <v>9</v>
      </c>
      <c r="E1507" s="8">
        <v>2017</v>
      </c>
      <c r="F1507" s="8">
        <v>9585</v>
      </c>
      <c r="G1507" s="8">
        <v>1072</v>
      </c>
      <c r="H1507" s="8">
        <v>0</v>
      </c>
      <c r="I1507" s="8">
        <v>1411</v>
      </c>
      <c r="J1507" s="8">
        <v>1667</v>
      </c>
      <c r="K1507" s="8">
        <v>1607</v>
      </c>
      <c r="L1507" s="8">
        <v>1379</v>
      </c>
      <c r="M1507" s="8">
        <v>1309</v>
      </c>
      <c r="N1507" s="8">
        <v>1157</v>
      </c>
      <c r="O1507" s="8">
        <v>992</v>
      </c>
      <c r="P1507" s="8">
        <v>590</v>
      </c>
      <c r="Q1507" s="8">
        <v>190</v>
      </c>
      <c r="R1507" s="8">
        <v>38</v>
      </c>
      <c r="S1507" s="8">
        <v>317</v>
      </c>
      <c r="T1507" s="8">
        <v>0</v>
      </c>
      <c r="U1507" s="8">
        <v>10080</v>
      </c>
      <c r="V1507" s="8">
        <v>156</v>
      </c>
      <c r="W1507" s="8">
        <v>421</v>
      </c>
      <c r="X1507" s="8">
        <v>5124</v>
      </c>
      <c r="Y1507" s="8">
        <v>2693</v>
      </c>
      <c r="Z1507" s="8">
        <v>2804</v>
      </c>
      <c r="AA1507" s="8">
        <v>36</v>
      </c>
      <c r="AB1507" s="8">
        <v>265</v>
      </c>
      <c r="AC1507" s="8">
        <v>60</v>
      </c>
      <c r="AD1507" s="8">
        <v>319</v>
      </c>
      <c r="AE1507" s="8">
        <v>10013</v>
      </c>
      <c r="AF1507" s="8">
        <v>178</v>
      </c>
      <c r="AG1507" s="8">
        <v>10138</v>
      </c>
      <c r="AH1507" s="8">
        <v>127</v>
      </c>
      <c r="AI1507" s="8">
        <v>13</v>
      </c>
      <c r="AJ1507" s="8">
        <v>876</v>
      </c>
      <c r="AK1507" s="8">
        <v>9779</v>
      </c>
      <c r="AL1507" s="8">
        <v>201</v>
      </c>
      <c r="AM1507" s="8">
        <v>2</v>
      </c>
      <c r="AN1507" s="8">
        <v>10657</v>
      </c>
      <c r="AO1507" s="41">
        <f t="shared" si="906"/>
        <v>0.89940883926057991</v>
      </c>
      <c r="AP1507" s="41">
        <f t="shared" si="907"/>
        <v>0.10059116073942009</v>
      </c>
      <c r="AQ1507" s="41">
        <f t="shared" si="908"/>
        <v>0</v>
      </c>
      <c r="AR1507" s="41">
        <f t="shared" si="874"/>
        <v>0.13240123862250164</v>
      </c>
      <c r="AS1507" s="41">
        <f t="shared" si="875"/>
        <v>0.15642300835131839</v>
      </c>
      <c r="AT1507" s="41">
        <f t="shared" si="876"/>
        <v>0.15079290607112697</v>
      </c>
      <c r="AU1507" s="41">
        <f t="shared" si="877"/>
        <v>0.12939851740639954</v>
      </c>
      <c r="AV1507" s="41">
        <f t="shared" si="878"/>
        <v>0.12283006474617622</v>
      </c>
      <c r="AW1507" s="41">
        <f t="shared" si="879"/>
        <v>0.10856713896969128</v>
      </c>
      <c r="AX1507" s="41">
        <f t="shared" si="880"/>
        <v>9.3084357699164871E-2</v>
      </c>
      <c r="AY1507" s="41">
        <f t="shared" si="881"/>
        <v>5.5362672421882329E-2</v>
      </c>
      <c r="AZ1507" s="41">
        <f t="shared" si="882"/>
        <v>1.7828657220606173E-2</v>
      </c>
      <c r="BA1507" s="41">
        <f t="shared" si="883"/>
        <v>3.5657314441212349E-3</v>
      </c>
      <c r="BB1507" s="41">
        <f t="shared" si="884"/>
        <v>2.9745707047011353E-2</v>
      </c>
      <c r="BC1507" s="41">
        <f t="shared" si="885"/>
        <v>0</v>
      </c>
      <c r="BD1507" s="41">
        <f t="shared" si="886"/>
        <v>0.94585718307215916</v>
      </c>
      <c r="BE1507" s="41">
        <f t="shared" si="887"/>
        <v>1.4638265928497702E-2</v>
      </c>
      <c r="BF1507" s="41">
        <f t="shared" si="888"/>
        <v>3.9504550999343156E-2</v>
      </c>
      <c r="BG1507" s="41">
        <f t="shared" si="889"/>
        <v>0.48081073472834757</v>
      </c>
      <c r="BH1507" s="41">
        <f t="shared" si="890"/>
        <v>0.2526977573425917</v>
      </c>
      <c r="BI1507" s="41">
        <f t="shared" si="891"/>
        <v>0.26311344656094587</v>
      </c>
      <c r="BJ1507" s="41">
        <f t="shared" si="892"/>
        <v>3.378061368114854E-3</v>
      </c>
      <c r="BK1507" s="41">
        <f t="shared" si="893"/>
        <v>2.4866285070845453E-2</v>
      </c>
      <c r="BL1507" s="41">
        <f t="shared" si="894"/>
        <v>5.6301022801914236E-3</v>
      </c>
      <c r="BM1507" s="41">
        <f t="shared" si="895"/>
        <v>2.9933377123017735E-2</v>
      </c>
      <c r="BN1507" s="41">
        <f t="shared" si="896"/>
        <v>0.93957023552594543</v>
      </c>
      <c r="BO1507" s="41">
        <f t="shared" si="897"/>
        <v>1.6702636764567888E-2</v>
      </c>
      <c r="BP1507" s="41">
        <f t="shared" si="898"/>
        <v>0.95129961527634421</v>
      </c>
      <c r="BQ1507" s="41">
        <f t="shared" si="899"/>
        <v>1.1917049826405179E-2</v>
      </c>
      <c r="BR1507" s="41">
        <f t="shared" si="900"/>
        <v>1.219855494041475E-3</v>
      </c>
      <c r="BS1507" s="41">
        <f t="shared" si="901"/>
        <v>8.219949329079479E-2</v>
      </c>
      <c r="BT1507" s="41">
        <f t="shared" si="902"/>
        <v>0.91761283663319881</v>
      </c>
      <c r="BU1507" s="41">
        <f t="shared" si="903"/>
        <v>1.8860842638641268E-2</v>
      </c>
      <c r="BV1507" s="41">
        <f t="shared" si="904"/>
        <v>1.8767007600638079E-4</v>
      </c>
      <c r="BW1507" s="41">
        <f t="shared" si="905"/>
        <v>1</v>
      </c>
      <c r="BX1507" s="41" t="str">
        <f t="shared" si="910"/>
        <v>2017Licensed practical nursesBritish Columbia</v>
      </c>
      <c r="BY1507" s="51">
        <f>VLOOKUP(BX1507,'%workplace'!$A$1:$F$381,6,FALSE)</f>
        <v>10657</v>
      </c>
      <c r="BZ1507" s="32">
        <f t="shared" si="911"/>
        <v>1</v>
      </c>
    </row>
    <row r="1508" spans="1:78" s="8" customFormat="1" hidden="1" x14ac:dyDescent="0.2">
      <c r="A1508" s="8" t="str">
        <f t="shared" si="909"/>
        <v>2017Licensed practical nursesBritish ColumbiaCommunity health</v>
      </c>
      <c r="B1508" s="8" t="s">
        <v>3</v>
      </c>
      <c r="C1508" s="8" t="s">
        <v>23</v>
      </c>
      <c r="D1508" s="8" t="s">
        <v>11</v>
      </c>
      <c r="E1508" s="8">
        <v>2017</v>
      </c>
      <c r="F1508" s="8">
        <v>1027</v>
      </c>
      <c r="G1508" s="8">
        <v>84</v>
      </c>
      <c r="H1508" s="8">
        <v>0</v>
      </c>
      <c r="I1508" s="8">
        <v>149</v>
      </c>
      <c r="J1508" s="8">
        <v>189</v>
      </c>
      <c r="K1508" s="8">
        <v>169</v>
      </c>
      <c r="L1508" s="8">
        <v>137</v>
      </c>
      <c r="M1508" s="8">
        <v>147</v>
      </c>
      <c r="N1508" s="8">
        <v>112</v>
      </c>
      <c r="O1508" s="8">
        <v>95</v>
      </c>
      <c r="P1508" s="8">
        <v>52</v>
      </c>
      <c r="Q1508" s="8">
        <v>20</v>
      </c>
      <c r="R1508" s="8">
        <v>5</v>
      </c>
      <c r="S1508" s="8">
        <v>36</v>
      </c>
      <c r="T1508" s="8">
        <v>0</v>
      </c>
      <c r="U1508" s="8">
        <v>1044</v>
      </c>
      <c r="V1508" s="8">
        <v>15</v>
      </c>
      <c r="W1508" s="8">
        <v>52</v>
      </c>
      <c r="X1508" s="8">
        <v>526</v>
      </c>
      <c r="Y1508" s="8">
        <v>286</v>
      </c>
      <c r="Z1508" s="8">
        <v>295</v>
      </c>
      <c r="AA1508" s="8">
        <v>4</v>
      </c>
      <c r="AB1508" s="8">
        <v>88</v>
      </c>
      <c r="AC1508" s="8">
        <v>5</v>
      </c>
      <c r="AD1508" s="8">
        <v>37</v>
      </c>
      <c r="AE1508" s="8">
        <v>981</v>
      </c>
      <c r="AF1508" s="8">
        <v>52</v>
      </c>
      <c r="AG1508" s="8">
        <v>1026</v>
      </c>
      <c r="AH1508" s="8">
        <v>8</v>
      </c>
      <c r="AI1508" s="8">
        <v>5</v>
      </c>
      <c r="AJ1508" s="8">
        <v>85</v>
      </c>
      <c r="AK1508" s="8">
        <v>1026</v>
      </c>
      <c r="AL1508" s="8">
        <v>20</v>
      </c>
      <c r="AM1508" s="8">
        <v>0</v>
      </c>
      <c r="AN1508" s="8">
        <v>1111</v>
      </c>
      <c r="AO1508" s="41">
        <f t="shared" si="906"/>
        <v>0.92439243924392445</v>
      </c>
      <c r="AP1508" s="41">
        <f t="shared" si="907"/>
        <v>7.5607560756075609E-2</v>
      </c>
      <c r="AQ1508" s="41">
        <f t="shared" si="908"/>
        <v>0</v>
      </c>
      <c r="AR1508" s="41">
        <f t="shared" si="874"/>
        <v>0.13411341134113411</v>
      </c>
      <c r="AS1508" s="41">
        <f t="shared" si="875"/>
        <v>0.17011701170117011</v>
      </c>
      <c r="AT1508" s="41">
        <f t="shared" si="876"/>
        <v>0.15211521152115212</v>
      </c>
      <c r="AU1508" s="41">
        <f t="shared" si="877"/>
        <v>0.12331233123312331</v>
      </c>
      <c r="AV1508" s="41">
        <f t="shared" si="878"/>
        <v>0.1323132313231323</v>
      </c>
      <c r="AW1508" s="41">
        <f t="shared" si="879"/>
        <v>0.10081008100810081</v>
      </c>
      <c r="AX1508" s="41">
        <f t="shared" si="880"/>
        <v>8.5508550855085505E-2</v>
      </c>
      <c r="AY1508" s="41">
        <f t="shared" si="881"/>
        <v>4.6804680468046804E-2</v>
      </c>
      <c r="AZ1508" s="41">
        <f t="shared" si="882"/>
        <v>1.8001800180018002E-2</v>
      </c>
      <c r="BA1508" s="41">
        <f t="shared" si="883"/>
        <v>4.5004500450045006E-3</v>
      </c>
      <c r="BB1508" s="41">
        <f t="shared" si="884"/>
        <v>3.2403240324032405E-2</v>
      </c>
      <c r="BC1508" s="41">
        <f t="shared" si="885"/>
        <v>0</v>
      </c>
      <c r="BD1508" s="41">
        <f t="shared" si="886"/>
        <v>0.93969396939693972</v>
      </c>
      <c r="BE1508" s="41">
        <f t="shared" si="887"/>
        <v>1.3501350135013501E-2</v>
      </c>
      <c r="BF1508" s="41">
        <f t="shared" si="888"/>
        <v>4.6804680468046804E-2</v>
      </c>
      <c r="BG1508" s="41">
        <f t="shared" si="889"/>
        <v>0.47344734473447347</v>
      </c>
      <c r="BH1508" s="41">
        <f t="shared" si="890"/>
        <v>0.25742574257425743</v>
      </c>
      <c r="BI1508" s="41">
        <f t="shared" si="891"/>
        <v>0.26552655265526554</v>
      </c>
      <c r="BJ1508" s="41">
        <f t="shared" si="892"/>
        <v>3.6003600360036002E-3</v>
      </c>
      <c r="BK1508" s="41">
        <f t="shared" si="893"/>
        <v>7.9207920792079209E-2</v>
      </c>
      <c r="BL1508" s="41">
        <f t="shared" si="894"/>
        <v>4.5004500450045006E-3</v>
      </c>
      <c r="BM1508" s="41">
        <f t="shared" si="895"/>
        <v>3.3303330333033301E-2</v>
      </c>
      <c r="BN1508" s="41">
        <f t="shared" si="896"/>
        <v>0.88298829882988294</v>
      </c>
      <c r="BO1508" s="41">
        <f t="shared" si="897"/>
        <v>4.6804680468046804E-2</v>
      </c>
      <c r="BP1508" s="41">
        <f t="shared" si="898"/>
        <v>0.92349234923492352</v>
      </c>
      <c r="BQ1508" s="41">
        <f t="shared" si="899"/>
        <v>7.2007200720072004E-3</v>
      </c>
      <c r="BR1508" s="41">
        <f t="shared" si="900"/>
        <v>4.5004500450045006E-3</v>
      </c>
      <c r="BS1508" s="41">
        <f t="shared" si="901"/>
        <v>7.6507650765076513E-2</v>
      </c>
      <c r="BT1508" s="41">
        <f t="shared" si="902"/>
        <v>0.92349234923492352</v>
      </c>
      <c r="BU1508" s="41">
        <f t="shared" si="903"/>
        <v>1.8001800180018002E-2</v>
      </c>
      <c r="BV1508" s="41">
        <f t="shared" si="904"/>
        <v>0</v>
      </c>
      <c r="BW1508" s="41">
        <f t="shared" si="905"/>
        <v>1</v>
      </c>
      <c r="BX1508" s="41" t="str">
        <f t="shared" si="910"/>
        <v>2017Licensed practical nursesBritish Columbia</v>
      </c>
      <c r="BY1508" s="51">
        <f>VLOOKUP(BX1508,'%workplace'!$A$1:$F$381,6,FALSE)</f>
        <v>10657</v>
      </c>
      <c r="BZ1508" s="32">
        <f t="shared" si="911"/>
        <v>0.10425072722154452</v>
      </c>
    </row>
    <row r="1509" spans="1:78" s="8" customFormat="1" hidden="1" x14ac:dyDescent="0.2">
      <c r="A1509" s="8" t="str">
        <f t="shared" si="909"/>
        <v>2017Licensed practical nursesBritish ColumbiaNursing home/long-term care</v>
      </c>
      <c r="B1509" s="8" t="s">
        <v>3</v>
      </c>
      <c r="C1509" s="8" t="s">
        <v>23</v>
      </c>
      <c r="D1509" s="8" t="s">
        <v>12</v>
      </c>
      <c r="E1509" s="8">
        <v>2017</v>
      </c>
      <c r="F1509" s="8">
        <v>4125</v>
      </c>
      <c r="G1509" s="8">
        <v>489</v>
      </c>
      <c r="H1509" s="8">
        <v>0</v>
      </c>
      <c r="I1509" s="8">
        <v>671</v>
      </c>
      <c r="J1509" s="8">
        <v>770</v>
      </c>
      <c r="K1509" s="8">
        <v>697</v>
      </c>
      <c r="L1509" s="8">
        <v>575</v>
      </c>
      <c r="M1509" s="8">
        <v>562</v>
      </c>
      <c r="N1509" s="8">
        <v>471</v>
      </c>
      <c r="O1509" s="8">
        <v>421</v>
      </c>
      <c r="P1509" s="8">
        <v>235</v>
      </c>
      <c r="Q1509" s="8">
        <v>69</v>
      </c>
      <c r="R1509" s="8">
        <v>13</v>
      </c>
      <c r="S1509" s="8">
        <v>130</v>
      </c>
      <c r="T1509" s="8">
        <v>0</v>
      </c>
      <c r="U1509" s="8">
        <v>4303</v>
      </c>
      <c r="V1509" s="8">
        <v>88</v>
      </c>
      <c r="W1509" s="8">
        <v>223</v>
      </c>
      <c r="X1509" s="8">
        <v>2272</v>
      </c>
      <c r="Y1509" s="8">
        <v>1226</v>
      </c>
      <c r="Z1509" s="8">
        <v>1102</v>
      </c>
      <c r="AA1509" s="8">
        <v>14</v>
      </c>
      <c r="AB1509" s="8">
        <v>101</v>
      </c>
      <c r="AC1509" s="8">
        <v>3</v>
      </c>
      <c r="AD1509" s="8">
        <v>64</v>
      </c>
      <c r="AE1509" s="8">
        <v>4446</v>
      </c>
      <c r="AF1509" s="8">
        <v>54</v>
      </c>
      <c r="AG1509" s="8">
        <v>4519</v>
      </c>
      <c r="AH1509" s="8">
        <v>4</v>
      </c>
      <c r="AI1509" s="8">
        <v>6</v>
      </c>
      <c r="AJ1509" s="8">
        <v>473</v>
      </c>
      <c r="AK1509" s="8">
        <v>4141</v>
      </c>
      <c r="AL1509" s="8">
        <v>31</v>
      </c>
      <c r="AM1509" s="8">
        <v>0</v>
      </c>
      <c r="AN1509" s="8">
        <v>4614</v>
      </c>
      <c r="AO1509" s="41">
        <f t="shared" si="906"/>
        <v>0.89401820546163846</v>
      </c>
      <c r="AP1509" s="41">
        <f t="shared" si="907"/>
        <v>0.10598179453836151</v>
      </c>
      <c r="AQ1509" s="41">
        <f t="shared" si="908"/>
        <v>0</v>
      </c>
      <c r="AR1509" s="41">
        <f t="shared" si="874"/>
        <v>0.14542696142175987</v>
      </c>
      <c r="AS1509" s="41">
        <f t="shared" si="875"/>
        <v>0.16688339835283919</v>
      </c>
      <c r="AT1509" s="41">
        <f t="shared" si="876"/>
        <v>0.15106198526224535</v>
      </c>
      <c r="AU1509" s="41">
        <f t="shared" si="877"/>
        <v>0.12462071954919809</v>
      </c>
      <c r="AV1509" s="41">
        <f t="shared" si="878"/>
        <v>0.12180320762895536</v>
      </c>
      <c r="AW1509" s="41">
        <f t="shared" si="879"/>
        <v>0.10208062418725618</v>
      </c>
      <c r="AX1509" s="41">
        <f t="shared" si="880"/>
        <v>9.1244039878630251E-2</v>
      </c>
      <c r="AY1509" s="41">
        <f t="shared" si="881"/>
        <v>5.0931946250541829E-2</v>
      </c>
      <c r="AZ1509" s="41">
        <f t="shared" si="882"/>
        <v>1.495448634590377E-2</v>
      </c>
      <c r="BA1509" s="41">
        <f t="shared" si="883"/>
        <v>2.8175119202427396E-3</v>
      </c>
      <c r="BB1509" s="41">
        <f t="shared" si="884"/>
        <v>2.8175119202427396E-2</v>
      </c>
      <c r="BC1509" s="41">
        <f t="shared" si="885"/>
        <v>0</v>
      </c>
      <c r="BD1509" s="41">
        <f t="shared" si="886"/>
        <v>0.93259644560034682</v>
      </c>
      <c r="BE1509" s="41">
        <f t="shared" si="887"/>
        <v>1.9072388383181621E-2</v>
      </c>
      <c r="BF1509" s="41">
        <f t="shared" si="888"/>
        <v>4.8331166016471611E-2</v>
      </c>
      <c r="BG1509" s="41">
        <f t="shared" si="889"/>
        <v>0.49241439098396184</v>
      </c>
      <c r="BH1509" s="41">
        <f t="shared" si="890"/>
        <v>0.26571304724750761</v>
      </c>
      <c r="BI1509" s="41">
        <f t="shared" si="891"/>
        <v>0.23883831816211532</v>
      </c>
      <c r="BJ1509" s="41">
        <f t="shared" si="892"/>
        <v>3.0342436064152581E-3</v>
      </c>
      <c r="BK1509" s="41">
        <f t="shared" si="893"/>
        <v>2.1889900303424362E-2</v>
      </c>
      <c r="BL1509" s="41">
        <f t="shared" si="894"/>
        <v>6.5019505851755528E-4</v>
      </c>
      <c r="BM1509" s="41">
        <f t="shared" si="895"/>
        <v>1.3870827915041179E-2</v>
      </c>
      <c r="BN1509" s="41">
        <f t="shared" si="896"/>
        <v>0.96358907672301686</v>
      </c>
      <c r="BO1509" s="41">
        <f t="shared" si="897"/>
        <v>1.1703511053315995E-2</v>
      </c>
      <c r="BP1509" s="41">
        <f t="shared" si="898"/>
        <v>0.97941048981361079</v>
      </c>
      <c r="BQ1509" s="41">
        <f t="shared" si="899"/>
        <v>8.6692674469007367E-4</v>
      </c>
      <c r="BR1509" s="41">
        <f t="shared" si="900"/>
        <v>1.3003901170351106E-3</v>
      </c>
      <c r="BS1509" s="41">
        <f t="shared" si="901"/>
        <v>0.10251408755960122</v>
      </c>
      <c r="BT1509" s="41">
        <f t="shared" si="902"/>
        <v>0.89748591244039877</v>
      </c>
      <c r="BU1509" s="41">
        <f t="shared" si="903"/>
        <v>6.7186822713480709E-3</v>
      </c>
      <c r="BV1509" s="41">
        <f t="shared" si="904"/>
        <v>0</v>
      </c>
      <c r="BW1509" s="41">
        <f t="shared" si="905"/>
        <v>1</v>
      </c>
      <c r="BX1509" s="41" t="str">
        <f t="shared" si="910"/>
        <v>2017Licensed practical nursesBritish Columbia</v>
      </c>
      <c r="BY1509" s="51">
        <f>VLOOKUP(BX1509,'%workplace'!$A$1:$F$381,6,FALSE)</f>
        <v>10657</v>
      </c>
      <c r="BZ1509" s="32">
        <f t="shared" si="911"/>
        <v>0.43295486534672045</v>
      </c>
    </row>
    <row r="1510" spans="1:78" s="8" customFormat="1" hidden="1" x14ac:dyDescent="0.2">
      <c r="A1510" s="8" t="str">
        <f t="shared" si="909"/>
        <v>2017Licensed practical nursesBritish ColumbiaHospital</v>
      </c>
      <c r="B1510" s="8" t="s">
        <v>3</v>
      </c>
      <c r="C1510" s="8" t="s">
        <v>23</v>
      </c>
      <c r="D1510" s="8" t="s">
        <v>10</v>
      </c>
      <c r="E1510" s="8">
        <v>2017</v>
      </c>
      <c r="F1510" s="8">
        <v>3568</v>
      </c>
      <c r="G1510" s="8">
        <v>418</v>
      </c>
      <c r="H1510" s="8">
        <v>0</v>
      </c>
      <c r="I1510" s="8">
        <v>476</v>
      </c>
      <c r="J1510" s="8">
        <v>553</v>
      </c>
      <c r="K1510" s="8">
        <v>593</v>
      </c>
      <c r="L1510" s="8">
        <v>546</v>
      </c>
      <c r="M1510" s="8">
        <v>497</v>
      </c>
      <c r="N1510" s="8">
        <v>483</v>
      </c>
      <c r="O1510" s="8">
        <v>392</v>
      </c>
      <c r="P1510" s="8">
        <v>244</v>
      </c>
      <c r="Q1510" s="8">
        <v>70</v>
      </c>
      <c r="R1510" s="8">
        <v>16</v>
      </c>
      <c r="S1510" s="8">
        <v>116</v>
      </c>
      <c r="T1510" s="8">
        <v>0</v>
      </c>
      <c r="U1510" s="8">
        <v>3874</v>
      </c>
      <c r="V1510" s="8">
        <v>34</v>
      </c>
      <c r="W1510" s="8">
        <v>78</v>
      </c>
      <c r="X1510" s="8">
        <v>1889</v>
      </c>
      <c r="Y1510" s="8">
        <v>950</v>
      </c>
      <c r="Z1510" s="8">
        <v>1143</v>
      </c>
      <c r="AA1510" s="8">
        <v>4</v>
      </c>
      <c r="AB1510" s="8">
        <v>6</v>
      </c>
      <c r="AC1510" s="8">
        <v>6</v>
      </c>
      <c r="AD1510" s="8">
        <v>43</v>
      </c>
      <c r="AE1510" s="8">
        <v>3931</v>
      </c>
      <c r="AF1510" s="8">
        <v>12</v>
      </c>
      <c r="AG1510" s="8">
        <v>3935</v>
      </c>
      <c r="AH1510" s="8">
        <v>4</v>
      </c>
      <c r="AI1510" s="8">
        <v>0</v>
      </c>
      <c r="AJ1510" s="8">
        <v>268</v>
      </c>
      <c r="AK1510" s="8">
        <v>3718</v>
      </c>
      <c r="AL1510" s="8">
        <v>35</v>
      </c>
      <c r="AM1510" s="8">
        <v>0</v>
      </c>
      <c r="AN1510" s="8">
        <v>3986</v>
      </c>
      <c r="AO1510" s="41">
        <f t="shared" si="906"/>
        <v>0.89513296537882592</v>
      </c>
      <c r="AP1510" s="41">
        <f t="shared" si="907"/>
        <v>0.10486703462117411</v>
      </c>
      <c r="AQ1510" s="41">
        <f t="shared" si="908"/>
        <v>0</v>
      </c>
      <c r="AR1510" s="41">
        <f t="shared" si="874"/>
        <v>0.11941796287004516</v>
      </c>
      <c r="AS1510" s="41">
        <f t="shared" si="875"/>
        <v>0.13873557451078775</v>
      </c>
      <c r="AT1510" s="41">
        <f t="shared" si="876"/>
        <v>0.14877069744104365</v>
      </c>
      <c r="AU1510" s="41">
        <f t="shared" si="877"/>
        <v>0.13697942799799298</v>
      </c>
      <c r="AV1510" s="41">
        <f t="shared" si="878"/>
        <v>0.1246864024084295</v>
      </c>
      <c r="AW1510" s="41">
        <f t="shared" si="879"/>
        <v>0.12117410938283994</v>
      </c>
      <c r="AX1510" s="41">
        <f t="shared" si="880"/>
        <v>9.8344204716507774E-2</v>
      </c>
      <c r="AY1510" s="41">
        <f t="shared" si="881"/>
        <v>6.1214249874560964E-2</v>
      </c>
      <c r="AZ1510" s="41">
        <f t="shared" si="882"/>
        <v>1.7561465127947817E-2</v>
      </c>
      <c r="BA1510" s="41">
        <f t="shared" si="883"/>
        <v>4.014049172102358E-3</v>
      </c>
      <c r="BB1510" s="41">
        <f t="shared" si="884"/>
        <v>2.9101856497742096E-2</v>
      </c>
      <c r="BC1510" s="41">
        <f t="shared" si="885"/>
        <v>0</v>
      </c>
      <c r="BD1510" s="41">
        <f t="shared" si="886"/>
        <v>0.97190165579528354</v>
      </c>
      <c r="BE1510" s="41">
        <f t="shared" si="887"/>
        <v>8.5298544907175117E-3</v>
      </c>
      <c r="BF1510" s="41">
        <f t="shared" si="888"/>
        <v>1.9568489713998997E-2</v>
      </c>
      <c r="BG1510" s="41">
        <f t="shared" si="889"/>
        <v>0.47390868038133466</v>
      </c>
      <c r="BH1510" s="41">
        <f t="shared" si="890"/>
        <v>0.23833416959357753</v>
      </c>
      <c r="BI1510" s="41">
        <f t="shared" si="891"/>
        <v>0.28675363773206219</v>
      </c>
      <c r="BJ1510" s="41">
        <f t="shared" si="892"/>
        <v>1.0035122930255895E-3</v>
      </c>
      <c r="BK1510" s="41">
        <f t="shared" si="893"/>
        <v>1.5052684395383843E-3</v>
      </c>
      <c r="BL1510" s="41">
        <f t="shared" si="894"/>
        <v>1.5052684395383843E-3</v>
      </c>
      <c r="BM1510" s="41">
        <f t="shared" si="895"/>
        <v>1.0787757150025088E-2</v>
      </c>
      <c r="BN1510" s="41">
        <f t="shared" si="896"/>
        <v>0.98620170597089818</v>
      </c>
      <c r="BO1510" s="41">
        <f t="shared" si="897"/>
        <v>3.0105368790767687E-3</v>
      </c>
      <c r="BP1510" s="41">
        <f t="shared" si="898"/>
        <v>0.98720521826392371</v>
      </c>
      <c r="BQ1510" s="41">
        <f t="shared" si="899"/>
        <v>1.0035122930255895E-3</v>
      </c>
      <c r="BR1510" s="41">
        <f t="shared" si="900"/>
        <v>0</v>
      </c>
      <c r="BS1510" s="41">
        <f t="shared" si="901"/>
        <v>6.7235323632714505E-2</v>
      </c>
      <c r="BT1510" s="41">
        <f t="shared" si="902"/>
        <v>0.93276467636728555</v>
      </c>
      <c r="BU1510" s="41">
        <f t="shared" si="903"/>
        <v>8.7807325639739087E-3</v>
      </c>
      <c r="BV1510" s="41">
        <f t="shared" si="904"/>
        <v>0</v>
      </c>
      <c r="BW1510" s="41">
        <f t="shared" si="905"/>
        <v>1</v>
      </c>
      <c r="BX1510" s="41" t="str">
        <f t="shared" si="910"/>
        <v>2017Licensed practical nursesBritish Columbia</v>
      </c>
      <c r="BY1510" s="51">
        <f>VLOOKUP(BX1510,'%workplace'!$A$1:$F$381,6,FALSE)</f>
        <v>10657</v>
      </c>
      <c r="BZ1510" s="32">
        <f t="shared" si="911"/>
        <v>0.37402646148071689</v>
      </c>
    </row>
    <row r="1511" spans="1:78" s="8" customFormat="1" hidden="1" x14ac:dyDescent="0.2">
      <c r="A1511" s="8" t="str">
        <f t="shared" si="909"/>
        <v>2017Licensed practical nursesBritish ColumbiaOther places of work</v>
      </c>
      <c r="B1511" s="8" t="s">
        <v>3</v>
      </c>
      <c r="C1511" s="8" t="s">
        <v>23</v>
      </c>
      <c r="D1511" s="8" t="s">
        <v>13</v>
      </c>
      <c r="E1511" s="8">
        <v>2017</v>
      </c>
      <c r="F1511" s="8">
        <v>795</v>
      </c>
      <c r="G1511" s="8">
        <v>75</v>
      </c>
      <c r="H1511" s="8">
        <v>0</v>
      </c>
      <c r="I1511" s="8">
        <v>100</v>
      </c>
      <c r="J1511" s="8">
        <v>142</v>
      </c>
      <c r="K1511" s="8">
        <v>130</v>
      </c>
      <c r="L1511" s="8">
        <v>113</v>
      </c>
      <c r="M1511" s="8">
        <v>99</v>
      </c>
      <c r="N1511" s="8">
        <v>83</v>
      </c>
      <c r="O1511" s="8">
        <v>80</v>
      </c>
      <c r="P1511" s="8">
        <v>58</v>
      </c>
      <c r="Q1511" s="8">
        <v>30</v>
      </c>
      <c r="R1511" s="8">
        <v>4</v>
      </c>
      <c r="S1511" s="8">
        <v>31</v>
      </c>
      <c r="T1511" s="8">
        <v>0</v>
      </c>
      <c r="U1511" s="8">
        <v>819</v>
      </c>
      <c r="V1511" s="8">
        <v>17</v>
      </c>
      <c r="W1511" s="8">
        <v>34</v>
      </c>
      <c r="X1511" s="8">
        <v>413</v>
      </c>
      <c r="Y1511" s="8">
        <v>213</v>
      </c>
      <c r="Z1511" s="8">
        <v>238</v>
      </c>
      <c r="AA1511" s="8">
        <v>6</v>
      </c>
      <c r="AB1511" s="8">
        <v>65</v>
      </c>
      <c r="AC1511" s="8">
        <v>10</v>
      </c>
      <c r="AD1511" s="8">
        <v>174</v>
      </c>
      <c r="AE1511" s="8">
        <v>621</v>
      </c>
      <c r="AF1511" s="8">
        <v>58</v>
      </c>
      <c r="AG1511" s="8">
        <v>632</v>
      </c>
      <c r="AH1511" s="8">
        <v>111</v>
      </c>
      <c r="AI1511" s="8">
        <v>2</v>
      </c>
      <c r="AJ1511" s="8">
        <v>46</v>
      </c>
      <c r="AK1511" s="8">
        <v>824</v>
      </c>
      <c r="AL1511" s="8">
        <v>67</v>
      </c>
      <c r="AM1511" s="8">
        <v>0</v>
      </c>
      <c r="AN1511" s="8">
        <v>870</v>
      </c>
      <c r="AO1511" s="41">
        <f t="shared" si="906"/>
        <v>0.91379310344827591</v>
      </c>
      <c r="AP1511" s="41">
        <f t="shared" si="907"/>
        <v>8.6206896551724144E-2</v>
      </c>
      <c r="AQ1511" s="41">
        <f t="shared" si="908"/>
        <v>0</v>
      </c>
      <c r="AR1511" s="41">
        <f t="shared" si="874"/>
        <v>0.11494252873563218</v>
      </c>
      <c r="AS1511" s="41">
        <f t="shared" si="875"/>
        <v>0.16321839080459771</v>
      </c>
      <c r="AT1511" s="41">
        <f t="shared" si="876"/>
        <v>0.14942528735632185</v>
      </c>
      <c r="AU1511" s="41">
        <f t="shared" si="877"/>
        <v>0.12988505747126436</v>
      </c>
      <c r="AV1511" s="41">
        <f t="shared" si="878"/>
        <v>0.11379310344827587</v>
      </c>
      <c r="AW1511" s="41">
        <f t="shared" si="879"/>
        <v>9.5402298850574718E-2</v>
      </c>
      <c r="AX1511" s="41">
        <f t="shared" si="880"/>
        <v>9.1954022988505746E-2</v>
      </c>
      <c r="AY1511" s="41">
        <f t="shared" si="881"/>
        <v>6.6666666666666666E-2</v>
      </c>
      <c r="AZ1511" s="41">
        <f t="shared" si="882"/>
        <v>3.4482758620689655E-2</v>
      </c>
      <c r="BA1511" s="41">
        <f t="shared" si="883"/>
        <v>4.5977011494252873E-3</v>
      </c>
      <c r="BB1511" s="41">
        <f t="shared" si="884"/>
        <v>3.5632183908045977E-2</v>
      </c>
      <c r="BC1511" s="41">
        <f t="shared" si="885"/>
        <v>0</v>
      </c>
      <c r="BD1511" s="41">
        <f t="shared" si="886"/>
        <v>0.94137931034482758</v>
      </c>
      <c r="BE1511" s="41">
        <f t="shared" si="887"/>
        <v>1.9540229885057471E-2</v>
      </c>
      <c r="BF1511" s="41">
        <f t="shared" si="888"/>
        <v>3.9080459770114942E-2</v>
      </c>
      <c r="BG1511" s="41">
        <f t="shared" si="889"/>
        <v>0.47471264367816091</v>
      </c>
      <c r="BH1511" s="41">
        <f t="shared" si="890"/>
        <v>0.24482758620689654</v>
      </c>
      <c r="BI1511" s="41">
        <f t="shared" si="891"/>
        <v>0.27356321839080461</v>
      </c>
      <c r="BJ1511" s="41">
        <f t="shared" si="892"/>
        <v>6.8965517241379309E-3</v>
      </c>
      <c r="BK1511" s="41">
        <f t="shared" si="893"/>
        <v>7.4712643678160925E-2</v>
      </c>
      <c r="BL1511" s="41">
        <f t="shared" si="894"/>
        <v>1.1494252873563218E-2</v>
      </c>
      <c r="BM1511" s="41">
        <f t="shared" si="895"/>
        <v>0.2</v>
      </c>
      <c r="BN1511" s="41">
        <f t="shared" si="896"/>
        <v>0.71379310344827585</v>
      </c>
      <c r="BO1511" s="41">
        <f t="shared" si="897"/>
        <v>6.6666666666666666E-2</v>
      </c>
      <c r="BP1511" s="41">
        <f t="shared" si="898"/>
        <v>0.72643678160919545</v>
      </c>
      <c r="BQ1511" s="41">
        <f t="shared" si="899"/>
        <v>0.12758620689655173</v>
      </c>
      <c r="BR1511" s="41">
        <f t="shared" si="900"/>
        <v>2.2988505747126436E-3</v>
      </c>
      <c r="BS1511" s="41">
        <f t="shared" si="901"/>
        <v>5.2873563218390804E-2</v>
      </c>
      <c r="BT1511" s="41">
        <f t="shared" si="902"/>
        <v>0.94712643678160924</v>
      </c>
      <c r="BU1511" s="41">
        <f t="shared" si="903"/>
        <v>7.7011494252873569E-2</v>
      </c>
      <c r="BV1511" s="41">
        <f t="shared" si="904"/>
        <v>0</v>
      </c>
      <c r="BW1511" s="41">
        <f t="shared" si="905"/>
        <v>1</v>
      </c>
      <c r="BX1511" s="41" t="str">
        <f t="shared" si="910"/>
        <v>2017Licensed practical nursesBritish Columbia</v>
      </c>
      <c r="BY1511" s="51">
        <f>VLOOKUP(BX1511,'%workplace'!$A$1:$F$381,6,FALSE)</f>
        <v>10657</v>
      </c>
      <c r="BZ1511" s="32">
        <f t="shared" si="911"/>
        <v>8.1636483062775642E-2</v>
      </c>
    </row>
    <row r="1512" spans="1:78" s="8" customFormat="1" hidden="1" x14ac:dyDescent="0.2">
      <c r="A1512" s="8" t="str">
        <f t="shared" si="909"/>
        <v>2017Licensed practical nursesBritish ColumbiaUnknown places of work</v>
      </c>
      <c r="B1512" s="8" t="s">
        <v>3</v>
      </c>
      <c r="C1512" s="8" t="s">
        <v>23</v>
      </c>
      <c r="D1512" s="8" t="s">
        <v>49</v>
      </c>
      <c r="E1512" s="8">
        <v>2017</v>
      </c>
      <c r="F1512" s="8">
        <v>70</v>
      </c>
      <c r="G1512" s="8">
        <v>6</v>
      </c>
      <c r="H1512" s="8">
        <v>0</v>
      </c>
      <c r="I1512" s="8">
        <v>15</v>
      </c>
      <c r="J1512" s="8">
        <v>13</v>
      </c>
      <c r="K1512" s="8">
        <v>18</v>
      </c>
      <c r="L1512" s="8">
        <v>8</v>
      </c>
      <c r="M1512" s="8">
        <v>4</v>
      </c>
      <c r="N1512" s="8">
        <v>8</v>
      </c>
      <c r="O1512" s="8">
        <v>4</v>
      </c>
      <c r="P1512" s="8">
        <v>1</v>
      </c>
      <c r="Q1512" s="8">
        <v>1</v>
      </c>
      <c r="R1512" s="8">
        <v>0</v>
      </c>
      <c r="S1512" s="8">
        <v>4</v>
      </c>
      <c r="T1512" s="8">
        <v>0</v>
      </c>
      <c r="U1512" s="8">
        <v>40</v>
      </c>
      <c r="V1512" s="8">
        <v>2</v>
      </c>
      <c r="W1512" s="8">
        <v>34</v>
      </c>
      <c r="X1512" s="8">
        <v>24</v>
      </c>
      <c r="Y1512" s="8">
        <v>18</v>
      </c>
      <c r="Z1512" s="8">
        <v>26</v>
      </c>
      <c r="AA1512" s="8">
        <v>8</v>
      </c>
      <c r="AB1512" s="8">
        <v>5</v>
      </c>
      <c r="AC1512" s="8">
        <v>36</v>
      </c>
      <c r="AD1512" s="8">
        <v>1</v>
      </c>
      <c r="AE1512" s="8">
        <v>34</v>
      </c>
      <c r="AF1512" s="8">
        <v>2</v>
      </c>
      <c r="AG1512" s="8">
        <v>26</v>
      </c>
      <c r="AH1512" s="8">
        <v>0</v>
      </c>
      <c r="AI1512" s="8">
        <v>0</v>
      </c>
      <c r="AJ1512" s="8">
        <v>4</v>
      </c>
      <c r="AK1512" s="8">
        <v>70</v>
      </c>
      <c r="AL1512" s="8">
        <v>48</v>
      </c>
      <c r="AM1512" s="8">
        <v>2</v>
      </c>
      <c r="AN1512" s="8">
        <v>76</v>
      </c>
      <c r="AO1512" s="41">
        <f t="shared" si="906"/>
        <v>0.92105263157894735</v>
      </c>
      <c r="AP1512" s="41">
        <f t="shared" si="907"/>
        <v>7.8947368421052627E-2</v>
      </c>
      <c r="AQ1512" s="41">
        <f t="shared" si="908"/>
        <v>0</v>
      </c>
      <c r="AR1512" s="41">
        <f t="shared" si="874"/>
        <v>0.19736842105263158</v>
      </c>
      <c r="AS1512" s="41">
        <f t="shared" si="875"/>
        <v>0.17105263157894737</v>
      </c>
      <c r="AT1512" s="41">
        <f t="shared" si="876"/>
        <v>0.23684210526315788</v>
      </c>
      <c r="AU1512" s="41">
        <f t="shared" si="877"/>
        <v>0.10526315789473684</v>
      </c>
      <c r="AV1512" s="41">
        <f t="shared" si="878"/>
        <v>5.2631578947368418E-2</v>
      </c>
      <c r="AW1512" s="41">
        <f t="shared" si="879"/>
        <v>0.10526315789473684</v>
      </c>
      <c r="AX1512" s="41">
        <f t="shared" si="880"/>
        <v>5.2631578947368418E-2</v>
      </c>
      <c r="AY1512" s="41">
        <f t="shared" si="881"/>
        <v>1.3157894736842105E-2</v>
      </c>
      <c r="AZ1512" s="41">
        <f t="shared" si="882"/>
        <v>1.3157894736842105E-2</v>
      </c>
      <c r="BA1512" s="41">
        <f t="shared" si="883"/>
        <v>0</v>
      </c>
      <c r="BB1512" s="41">
        <f t="shared" si="884"/>
        <v>5.2631578947368418E-2</v>
      </c>
      <c r="BC1512" s="41">
        <f t="shared" si="885"/>
        <v>0</v>
      </c>
      <c r="BD1512" s="41">
        <f t="shared" si="886"/>
        <v>0.52631578947368418</v>
      </c>
      <c r="BE1512" s="41">
        <f t="shared" si="887"/>
        <v>2.6315789473684209E-2</v>
      </c>
      <c r="BF1512" s="41">
        <f t="shared" si="888"/>
        <v>0.44736842105263158</v>
      </c>
      <c r="BG1512" s="41">
        <f t="shared" si="889"/>
        <v>0.31578947368421051</v>
      </c>
      <c r="BH1512" s="41">
        <f t="shared" si="890"/>
        <v>0.23684210526315788</v>
      </c>
      <c r="BI1512" s="41">
        <f t="shared" si="891"/>
        <v>0.34210526315789475</v>
      </c>
      <c r="BJ1512" s="41">
        <f t="shared" si="892"/>
        <v>0.10526315789473684</v>
      </c>
      <c r="BK1512" s="41">
        <f t="shared" si="893"/>
        <v>6.5789473684210523E-2</v>
      </c>
      <c r="BL1512" s="41">
        <f t="shared" si="894"/>
        <v>0.47368421052631576</v>
      </c>
      <c r="BM1512" s="41">
        <f t="shared" si="895"/>
        <v>1.3157894736842105E-2</v>
      </c>
      <c r="BN1512" s="41">
        <f t="shared" si="896"/>
        <v>0.44736842105263158</v>
      </c>
      <c r="BO1512" s="41">
        <f t="shared" si="897"/>
        <v>2.6315789473684209E-2</v>
      </c>
      <c r="BP1512" s="41">
        <f t="shared" si="898"/>
        <v>0.34210526315789475</v>
      </c>
      <c r="BQ1512" s="41">
        <f t="shared" si="899"/>
        <v>0</v>
      </c>
      <c r="BR1512" s="41">
        <f t="shared" si="900"/>
        <v>0</v>
      </c>
      <c r="BS1512" s="41">
        <f t="shared" si="901"/>
        <v>5.2631578947368418E-2</v>
      </c>
      <c r="BT1512" s="41">
        <f t="shared" si="902"/>
        <v>0.92105263157894735</v>
      </c>
      <c r="BU1512" s="41">
        <f t="shared" si="903"/>
        <v>0.63157894736842102</v>
      </c>
      <c r="BV1512" s="41">
        <f t="shared" si="904"/>
        <v>2.6315789473684209E-2</v>
      </c>
      <c r="BW1512" s="41">
        <f t="shared" si="905"/>
        <v>1</v>
      </c>
      <c r="BX1512" s="41" t="str">
        <f t="shared" si="910"/>
        <v>2017Licensed practical nursesBritish Columbia</v>
      </c>
      <c r="BY1512" s="51">
        <f>VLOOKUP(BX1512,'%workplace'!$A$1:$F$381,6,FALSE)</f>
        <v>10657</v>
      </c>
      <c r="BZ1512" s="32">
        <f t="shared" si="911"/>
        <v>7.1314628882424699E-3</v>
      </c>
    </row>
    <row r="1513" spans="1:78" s="8" customFormat="1" hidden="1" x14ac:dyDescent="0.2">
      <c r="A1513" s="8" t="str">
        <f t="shared" si="909"/>
        <v>2017Licensed practical nursesNorthwest TerritoriesAll places of work</v>
      </c>
      <c r="B1513" s="8" t="s">
        <v>3</v>
      </c>
      <c r="C1513" s="8" t="s">
        <v>25</v>
      </c>
      <c r="D1513" s="8" t="s">
        <v>9</v>
      </c>
      <c r="E1513" s="8">
        <v>2017</v>
      </c>
      <c r="F1513" s="8">
        <v>79</v>
      </c>
      <c r="G1513" s="8">
        <v>18</v>
      </c>
      <c r="H1513" s="8">
        <v>0</v>
      </c>
      <c r="I1513" s="8">
        <v>8</v>
      </c>
      <c r="J1513" s="8">
        <v>17</v>
      </c>
      <c r="K1513" s="8">
        <v>12</v>
      </c>
      <c r="L1513" s="8">
        <v>10</v>
      </c>
      <c r="M1513" s="8">
        <v>10</v>
      </c>
      <c r="N1513" s="8">
        <v>10</v>
      </c>
      <c r="O1513" s="8">
        <v>13</v>
      </c>
      <c r="P1513" s="8">
        <v>9</v>
      </c>
      <c r="Q1513" s="8">
        <v>5</v>
      </c>
      <c r="R1513" s="8">
        <v>1</v>
      </c>
      <c r="S1513" s="8">
        <v>2</v>
      </c>
      <c r="T1513" s="8">
        <v>0</v>
      </c>
      <c r="U1513" s="8">
        <v>96</v>
      </c>
      <c r="V1513" s="8">
        <v>1</v>
      </c>
      <c r="W1513" s="8">
        <v>0</v>
      </c>
      <c r="X1513" s="8">
        <v>75</v>
      </c>
      <c r="Y1513" s="8">
        <v>6</v>
      </c>
      <c r="Z1513" s="8">
        <v>12</v>
      </c>
      <c r="AA1513" s="8">
        <v>4</v>
      </c>
      <c r="AB1513" s="8">
        <v>4</v>
      </c>
      <c r="AC1513" s="8">
        <v>1</v>
      </c>
      <c r="AD1513" s="8">
        <v>12</v>
      </c>
      <c r="AE1513" s="8">
        <v>80</v>
      </c>
      <c r="AF1513" s="8">
        <v>0</v>
      </c>
      <c r="AG1513" s="8">
        <v>95</v>
      </c>
      <c r="AH1513" s="8">
        <v>0</v>
      </c>
      <c r="AI1513" s="8">
        <v>0</v>
      </c>
      <c r="AJ1513" s="8">
        <v>61</v>
      </c>
      <c r="AK1513" s="8">
        <v>36</v>
      </c>
      <c r="AL1513" s="8">
        <v>2</v>
      </c>
      <c r="AM1513" s="8">
        <v>0</v>
      </c>
      <c r="AN1513" s="8">
        <v>97</v>
      </c>
      <c r="AO1513" s="41">
        <f t="shared" si="906"/>
        <v>0.81443298969072164</v>
      </c>
      <c r="AP1513" s="41">
        <f t="shared" si="907"/>
        <v>0.18556701030927836</v>
      </c>
      <c r="AQ1513" s="41">
        <f t="shared" si="908"/>
        <v>0</v>
      </c>
      <c r="AR1513" s="41">
        <f t="shared" si="874"/>
        <v>8.247422680412371E-2</v>
      </c>
      <c r="AS1513" s="41">
        <f t="shared" si="875"/>
        <v>0.17525773195876287</v>
      </c>
      <c r="AT1513" s="41">
        <f t="shared" si="876"/>
        <v>0.12371134020618557</v>
      </c>
      <c r="AU1513" s="41">
        <f t="shared" si="877"/>
        <v>0.10309278350515463</v>
      </c>
      <c r="AV1513" s="41">
        <f t="shared" si="878"/>
        <v>0.10309278350515463</v>
      </c>
      <c r="AW1513" s="41">
        <f t="shared" si="879"/>
        <v>0.10309278350515463</v>
      </c>
      <c r="AX1513" s="41">
        <f t="shared" si="880"/>
        <v>0.13402061855670103</v>
      </c>
      <c r="AY1513" s="41">
        <f t="shared" si="881"/>
        <v>9.2783505154639179E-2</v>
      </c>
      <c r="AZ1513" s="41">
        <f t="shared" si="882"/>
        <v>5.1546391752577317E-2</v>
      </c>
      <c r="BA1513" s="41">
        <f t="shared" si="883"/>
        <v>1.0309278350515464E-2</v>
      </c>
      <c r="BB1513" s="41">
        <f t="shared" si="884"/>
        <v>2.0618556701030927E-2</v>
      </c>
      <c r="BC1513" s="41">
        <f t="shared" si="885"/>
        <v>0</v>
      </c>
      <c r="BD1513" s="41">
        <f t="shared" si="886"/>
        <v>0.98969072164948457</v>
      </c>
      <c r="BE1513" s="41">
        <f t="shared" si="887"/>
        <v>1.0309278350515464E-2</v>
      </c>
      <c r="BF1513" s="41">
        <f t="shared" si="888"/>
        <v>0</v>
      </c>
      <c r="BG1513" s="41">
        <f t="shared" si="889"/>
        <v>0.77319587628865982</v>
      </c>
      <c r="BH1513" s="41">
        <f t="shared" si="890"/>
        <v>6.1855670103092786E-2</v>
      </c>
      <c r="BI1513" s="41">
        <f t="shared" si="891"/>
        <v>0.12371134020618557</v>
      </c>
      <c r="BJ1513" s="41">
        <f t="shared" si="892"/>
        <v>4.1237113402061855E-2</v>
      </c>
      <c r="BK1513" s="41">
        <f t="shared" si="893"/>
        <v>4.1237113402061855E-2</v>
      </c>
      <c r="BL1513" s="41">
        <f t="shared" si="894"/>
        <v>1.0309278350515464E-2</v>
      </c>
      <c r="BM1513" s="41">
        <f t="shared" si="895"/>
        <v>0.12371134020618557</v>
      </c>
      <c r="BN1513" s="41">
        <f t="shared" si="896"/>
        <v>0.82474226804123707</v>
      </c>
      <c r="BO1513" s="41">
        <f t="shared" si="897"/>
        <v>0</v>
      </c>
      <c r="BP1513" s="41">
        <f t="shared" si="898"/>
        <v>0.97938144329896903</v>
      </c>
      <c r="BQ1513" s="41">
        <f t="shared" si="899"/>
        <v>0</v>
      </c>
      <c r="BR1513" s="41">
        <f t="shared" si="900"/>
        <v>0</v>
      </c>
      <c r="BS1513" s="41">
        <f t="shared" si="901"/>
        <v>0.62886597938144329</v>
      </c>
      <c r="BT1513" s="41">
        <f t="shared" si="902"/>
        <v>0.37113402061855671</v>
      </c>
      <c r="BU1513" s="41">
        <f t="shared" si="903"/>
        <v>2.0618556701030927E-2</v>
      </c>
      <c r="BV1513" s="41">
        <f t="shared" si="904"/>
        <v>0</v>
      </c>
      <c r="BW1513" s="41">
        <f t="shared" si="905"/>
        <v>1</v>
      </c>
      <c r="BX1513" s="41" t="str">
        <f t="shared" si="910"/>
        <v>2017Licensed practical nursesNorthwest Territories</v>
      </c>
      <c r="BY1513" s="51">
        <f>VLOOKUP(BX1513,'%workplace'!$A$1:$F$381,6,FALSE)</f>
        <v>97</v>
      </c>
      <c r="BZ1513" s="32">
        <f t="shared" si="911"/>
        <v>1</v>
      </c>
    </row>
    <row r="1514" spans="1:78" s="8" customFormat="1" hidden="1" x14ac:dyDescent="0.2">
      <c r="A1514" s="8" t="str">
        <f t="shared" si="909"/>
        <v>2017Licensed practical nursesNorthwest TerritoriesCommunity health</v>
      </c>
      <c r="B1514" s="8" t="s">
        <v>3</v>
      </c>
      <c r="C1514" s="8" t="s">
        <v>25</v>
      </c>
      <c r="D1514" s="8" t="s">
        <v>11</v>
      </c>
      <c r="E1514" s="8">
        <v>2017</v>
      </c>
      <c r="F1514" s="8">
        <v>12</v>
      </c>
      <c r="G1514" s="8">
        <v>1</v>
      </c>
      <c r="H1514" s="8">
        <v>0</v>
      </c>
      <c r="I1514" s="8">
        <v>1</v>
      </c>
      <c r="J1514" s="8">
        <v>3</v>
      </c>
      <c r="K1514" s="8">
        <v>0</v>
      </c>
      <c r="L1514" s="8">
        <v>2</v>
      </c>
      <c r="M1514" s="8">
        <v>2</v>
      </c>
      <c r="N1514" s="8">
        <v>0</v>
      </c>
      <c r="O1514" s="8">
        <v>3</v>
      </c>
      <c r="P1514" s="8">
        <v>2</v>
      </c>
      <c r="Q1514" s="8">
        <v>0</v>
      </c>
      <c r="R1514" s="8">
        <v>0</v>
      </c>
      <c r="S1514" s="8">
        <v>0</v>
      </c>
      <c r="T1514" s="8">
        <v>0</v>
      </c>
      <c r="U1514" s="8">
        <v>13</v>
      </c>
      <c r="V1514" s="8">
        <v>0</v>
      </c>
      <c r="W1514" s="8">
        <v>0</v>
      </c>
      <c r="X1514" s="8">
        <v>12</v>
      </c>
      <c r="Y1514" s="8">
        <v>0</v>
      </c>
      <c r="Z1514" s="8">
        <v>1</v>
      </c>
      <c r="AA1514" s="8">
        <v>0</v>
      </c>
      <c r="AB1514" s="8">
        <v>0</v>
      </c>
      <c r="AC1514" s="8">
        <v>0</v>
      </c>
      <c r="AD1514" s="8">
        <v>2</v>
      </c>
      <c r="AE1514" s="8">
        <v>11</v>
      </c>
      <c r="AF1514" s="8">
        <v>0</v>
      </c>
      <c r="AG1514" s="8">
        <v>13</v>
      </c>
      <c r="AH1514" s="8">
        <v>0</v>
      </c>
      <c r="AI1514" s="8">
        <v>0</v>
      </c>
      <c r="AJ1514" s="8">
        <v>3</v>
      </c>
      <c r="AK1514" s="8">
        <v>10</v>
      </c>
      <c r="AL1514" s="8">
        <v>0</v>
      </c>
      <c r="AM1514" s="8">
        <v>0</v>
      </c>
      <c r="AN1514" s="8">
        <v>13</v>
      </c>
      <c r="AO1514" s="41">
        <f t="shared" si="906"/>
        <v>0.92307692307692313</v>
      </c>
      <c r="AP1514" s="41">
        <f t="shared" si="907"/>
        <v>7.6923076923076927E-2</v>
      </c>
      <c r="AQ1514" s="41">
        <f t="shared" si="908"/>
        <v>0</v>
      </c>
      <c r="AR1514" s="41">
        <f t="shared" si="874"/>
        <v>7.6923076923076927E-2</v>
      </c>
      <c r="AS1514" s="41">
        <f t="shared" si="875"/>
        <v>0.23076923076923078</v>
      </c>
      <c r="AT1514" s="41">
        <f t="shared" si="876"/>
        <v>0</v>
      </c>
      <c r="AU1514" s="41">
        <f t="shared" si="877"/>
        <v>0.15384615384615385</v>
      </c>
      <c r="AV1514" s="41">
        <f t="shared" si="878"/>
        <v>0.15384615384615385</v>
      </c>
      <c r="AW1514" s="41">
        <f t="shared" si="879"/>
        <v>0</v>
      </c>
      <c r="AX1514" s="41">
        <f t="shared" si="880"/>
        <v>0.23076923076923078</v>
      </c>
      <c r="AY1514" s="41">
        <f t="shared" si="881"/>
        <v>0.15384615384615385</v>
      </c>
      <c r="AZ1514" s="41">
        <f t="shared" si="882"/>
        <v>0</v>
      </c>
      <c r="BA1514" s="41">
        <f t="shared" si="883"/>
        <v>0</v>
      </c>
      <c r="BB1514" s="41">
        <f t="shared" si="884"/>
        <v>0</v>
      </c>
      <c r="BC1514" s="41">
        <f t="shared" si="885"/>
        <v>0</v>
      </c>
      <c r="BD1514" s="41">
        <f t="shared" si="886"/>
        <v>1</v>
      </c>
      <c r="BE1514" s="41">
        <f t="shared" si="887"/>
        <v>0</v>
      </c>
      <c r="BF1514" s="41">
        <f t="shared" si="888"/>
        <v>0</v>
      </c>
      <c r="BG1514" s="41">
        <f t="shared" si="889"/>
        <v>0.92307692307692313</v>
      </c>
      <c r="BH1514" s="41">
        <f t="shared" si="890"/>
        <v>0</v>
      </c>
      <c r="BI1514" s="41">
        <f t="shared" si="891"/>
        <v>7.6923076923076927E-2</v>
      </c>
      <c r="BJ1514" s="41">
        <f t="shared" si="892"/>
        <v>0</v>
      </c>
      <c r="BK1514" s="41">
        <f t="shared" si="893"/>
        <v>0</v>
      </c>
      <c r="BL1514" s="41">
        <f t="shared" si="894"/>
        <v>0</v>
      </c>
      <c r="BM1514" s="41">
        <f t="shared" si="895"/>
        <v>0.15384615384615385</v>
      </c>
      <c r="BN1514" s="41">
        <f t="shared" si="896"/>
        <v>0.84615384615384615</v>
      </c>
      <c r="BO1514" s="41">
        <f t="shared" si="897"/>
        <v>0</v>
      </c>
      <c r="BP1514" s="41">
        <f t="shared" si="898"/>
        <v>1</v>
      </c>
      <c r="BQ1514" s="41">
        <f t="shared" si="899"/>
        <v>0</v>
      </c>
      <c r="BR1514" s="41">
        <f t="shared" si="900"/>
        <v>0</v>
      </c>
      <c r="BS1514" s="41">
        <f t="shared" si="901"/>
        <v>0.23076923076923078</v>
      </c>
      <c r="BT1514" s="41">
        <f t="shared" si="902"/>
        <v>0.76923076923076927</v>
      </c>
      <c r="BU1514" s="41">
        <f t="shared" si="903"/>
        <v>0</v>
      </c>
      <c r="BV1514" s="41">
        <f t="shared" si="904"/>
        <v>0</v>
      </c>
      <c r="BW1514" s="41">
        <f t="shared" si="905"/>
        <v>1</v>
      </c>
      <c r="BX1514" s="41" t="str">
        <f t="shared" si="910"/>
        <v>2017Licensed practical nursesNorthwest Territories</v>
      </c>
      <c r="BY1514" s="51">
        <f>VLOOKUP(BX1514,'%workplace'!$A$1:$F$381,6,FALSE)</f>
        <v>97</v>
      </c>
      <c r="BZ1514" s="32">
        <f t="shared" si="911"/>
        <v>0.13402061855670103</v>
      </c>
    </row>
    <row r="1515" spans="1:78" s="8" customFormat="1" hidden="1" x14ac:dyDescent="0.2">
      <c r="A1515" s="8" t="str">
        <f t="shared" si="909"/>
        <v>2017Licensed practical nursesNorthwest TerritoriesNursing home/long-term care</v>
      </c>
      <c r="B1515" s="8" t="s">
        <v>3</v>
      </c>
      <c r="C1515" s="8" t="s">
        <v>25</v>
      </c>
      <c r="D1515" s="8" t="s">
        <v>12</v>
      </c>
      <c r="E1515" s="8">
        <v>2017</v>
      </c>
      <c r="F1515" s="8">
        <v>27</v>
      </c>
      <c r="G1515" s="8">
        <v>9</v>
      </c>
      <c r="H1515" s="8">
        <v>0</v>
      </c>
      <c r="I1515" s="8">
        <v>5</v>
      </c>
      <c r="J1515" s="8">
        <v>4</v>
      </c>
      <c r="K1515" s="8">
        <v>6</v>
      </c>
      <c r="L1515" s="8">
        <v>4</v>
      </c>
      <c r="M1515" s="8">
        <v>3</v>
      </c>
      <c r="N1515" s="8">
        <v>1</v>
      </c>
      <c r="O1515" s="8">
        <v>7</v>
      </c>
      <c r="P1515" s="8">
        <v>3</v>
      </c>
      <c r="Q1515" s="8">
        <v>2</v>
      </c>
      <c r="R1515" s="8">
        <v>1</v>
      </c>
      <c r="S1515" s="8">
        <v>0</v>
      </c>
      <c r="T1515" s="8">
        <v>0</v>
      </c>
      <c r="U1515" s="8">
        <v>35</v>
      </c>
      <c r="V1515" s="8">
        <v>1</v>
      </c>
      <c r="W1515" s="8">
        <v>0</v>
      </c>
      <c r="X1515" s="8">
        <v>27</v>
      </c>
      <c r="Y1515" s="8">
        <v>2</v>
      </c>
      <c r="Z1515" s="8">
        <v>5</v>
      </c>
      <c r="AA1515" s="8">
        <v>2</v>
      </c>
      <c r="AB1515" s="8">
        <v>2</v>
      </c>
      <c r="AC1515" s="8">
        <v>0</v>
      </c>
      <c r="AD1515" s="8">
        <v>1</v>
      </c>
      <c r="AE1515" s="8">
        <v>33</v>
      </c>
      <c r="AF1515" s="8">
        <v>0</v>
      </c>
      <c r="AG1515" s="8">
        <v>36</v>
      </c>
      <c r="AH1515" s="8">
        <v>0</v>
      </c>
      <c r="AI1515" s="8">
        <v>0</v>
      </c>
      <c r="AJ1515" s="8">
        <v>33</v>
      </c>
      <c r="AK1515" s="8">
        <v>3</v>
      </c>
      <c r="AL1515" s="8">
        <v>0</v>
      </c>
      <c r="AM1515" s="8">
        <v>0</v>
      </c>
      <c r="AN1515" s="8">
        <v>36</v>
      </c>
      <c r="AO1515" s="41">
        <f t="shared" si="906"/>
        <v>0.75</v>
      </c>
      <c r="AP1515" s="41">
        <f t="shared" si="907"/>
        <v>0.25</v>
      </c>
      <c r="AQ1515" s="41">
        <f t="shared" si="908"/>
        <v>0</v>
      </c>
      <c r="AR1515" s="41">
        <f t="shared" si="874"/>
        <v>0.1388888888888889</v>
      </c>
      <c r="AS1515" s="41">
        <f t="shared" si="875"/>
        <v>0.1111111111111111</v>
      </c>
      <c r="AT1515" s="41">
        <f t="shared" si="876"/>
        <v>0.16666666666666666</v>
      </c>
      <c r="AU1515" s="41">
        <f t="shared" si="877"/>
        <v>0.1111111111111111</v>
      </c>
      <c r="AV1515" s="41">
        <f t="shared" si="878"/>
        <v>8.3333333333333329E-2</v>
      </c>
      <c r="AW1515" s="41">
        <f t="shared" si="879"/>
        <v>2.7777777777777776E-2</v>
      </c>
      <c r="AX1515" s="41">
        <f t="shared" si="880"/>
        <v>0.19444444444444445</v>
      </c>
      <c r="AY1515" s="41">
        <f t="shared" si="881"/>
        <v>8.3333333333333329E-2</v>
      </c>
      <c r="AZ1515" s="41">
        <f t="shared" si="882"/>
        <v>5.5555555555555552E-2</v>
      </c>
      <c r="BA1515" s="41">
        <f t="shared" si="883"/>
        <v>2.7777777777777776E-2</v>
      </c>
      <c r="BB1515" s="41">
        <f t="shared" si="884"/>
        <v>0</v>
      </c>
      <c r="BC1515" s="41">
        <f t="shared" si="885"/>
        <v>0</v>
      </c>
      <c r="BD1515" s="41">
        <f t="shared" si="886"/>
        <v>0.97222222222222221</v>
      </c>
      <c r="BE1515" s="41">
        <f t="shared" si="887"/>
        <v>2.7777777777777776E-2</v>
      </c>
      <c r="BF1515" s="41">
        <f t="shared" si="888"/>
        <v>0</v>
      </c>
      <c r="BG1515" s="41">
        <f t="shared" si="889"/>
        <v>0.75</v>
      </c>
      <c r="BH1515" s="41">
        <f t="shared" si="890"/>
        <v>5.5555555555555552E-2</v>
      </c>
      <c r="BI1515" s="41">
        <f t="shared" si="891"/>
        <v>0.1388888888888889</v>
      </c>
      <c r="BJ1515" s="41">
        <f t="shared" si="892"/>
        <v>5.5555555555555552E-2</v>
      </c>
      <c r="BK1515" s="41">
        <f t="shared" si="893"/>
        <v>5.5555555555555552E-2</v>
      </c>
      <c r="BL1515" s="41">
        <f t="shared" si="894"/>
        <v>0</v>
      </c>
      <c r="BM1515" s="41">
        <f t="shared" si="895"/>
        <v>2.7777777777777776E-2</v>
      </c>
      <c r="BN1515" s="41">
        <f t="shared" si="896"/>
        <v>0.91666666666666663</v>
      </c>
      <c r="BO1515" s="41">
        <f t="shared" si="897"/>
        <v>0</v>
      </c>
      <c r="BP1515" s="41">
        <f t="shared" si="898"/>
        <v>1</v>
      </c>
      <c r="BQ1515" s="41">
        <f t="shared" si="899"/>
        <v>0</v>
      </c>
      <c r="BR1515" s="41">
        <f t="shared" si="900"/>
        <v>0</v>
      </c>
      <c r="BS1515" s="41">
        <f t="shared" si="901"/>
        <v>0.91666666666666663</v>
      </c>
      <c r="BT1515" s="41">
        <f t="shared" si="902"/>
        <v>8.3333333333333329E-2</v>
      </c>
      <c r="BU1515" s="41">
        <f t="shared" si="903"/>
        <v>0</v>
      </c>
      <c r="BV1515" s="41">
        <f t="shared" si="904"/>
        <v>0</v>
      </c>
      <c r="BW1515" s="41">
        <f t="shared" si="905"/>
        <v>1</v>
      </c>
      <c r="BX1515" s="41" t="str">
        <f t="shared" si="910"/>
        <v>2017Licensed practical nursesNorthwest Territories</v>
      </c>
      <c r="BY1515" s="51">
        <f>VLOOKUP(BX1515,'%workplace'!$A$1:$F$381,6,FALSE)</f>
        <v>97</v>
      </c>
      <c r="BZ1515" s="32">
        <f t="shared" si="911"/>
        <v>0.37113402061855671</v>
      </c>
    </row>
    <row r="1516" spans="1:78" s="8" customFormat="1" hidden="1" x14ac:dyDescent="0.2">
      <c r="A1516" s="8" t="str">
        <f t="shared" si="909"/>
        <v>2017Licensed practical nursesNorthwest TerritoriesHospital</v>
      </c>
      <c r="B1516" s="8" t="s">
        <v>3</v>
      </c>
      <c r="C1516" s="8" t="s">
        <v>25</v>
      </c>
      <c r="D1516" s="8" t="s">
        <v>10</v>
      </c>
      <c r="E1516" s="8">
        <v>2017</v>
      </c>
      <c r="F1516" s="8">
        <v>26</v>
      </c>
      <c r="G1516" s="8">
        <v>6</v>
      </c>
      <c r="H1516" s="8">
        <v>0</v>
      </c>
      <c r="I1516" s="8">
        <v>1</v>
      </c>
      <c r="J1516" s="8">
        <v>6</v>
      </c>
      <c r="K1516" s="8">
        <v>6</v>
      </c>
      <c r="L1516" s="8">
        <v>0</v>
      </c>
      <c r="M1516" s="8">
        <v>3</v>
      </c>
      <c r="N1516" s="8">
        <v>8</v>
      </c>
      <c r="O1516" s="8">
        <v>1</v>
      </c>
      <c r="P1516" s="8">
        <v>3</v>
      </c>
      <c r="Q1516" s="8">
        <v>2</v>
      </c>
      <c r="R1516" s="8">
        <v>0</v>
      </c>
      <c r="S1516" s="8">
        <v>2</v>
      </c>
      <c r="T1516" s="8">
        <v>0</v>
      </c>
      <c r="U1516" s="8">
        <v>32</v>
      </c>
      <c r="V1516" s="8">
        <v>0</v>
      </c>
      <c r="W1516" s="8">
        <v>0</v>
      </c>
      <c r="X1516" s="8">
        <v>25</v>
      </c>
      <c r="Y1516" s="8">
        <v>4</v>
      </c>
      <c r="Z1516" s="8">
        <v>3</v>
      </c>
      <c r="AA1516" s="8">
        <v>0</v>
      </c>
      <c r="AB1516" s="8">
        <v>1</v>
      </c>
      <c r="AC1516" s="8">
        <v>0</v>
      </c>
      <c r="AD1516" s="8">
        <v>3</v>
      </c>
      <c r="AE1516" s="8">
        <v>28</v>
      </c>
      <c r="AF1516" s="8">
        <v>0</v>
      </c>
      <c r="AG1516" s="8">
        <v>32</v>
      </c>
      <c r="AH1516" s="8">
        <v>0</v>
      </c>
      <c r="AI1516" s="8">
        <v>0</v>
      </c>
      <c r="AJ1516" s="8">
        <v>18</v>
      </c>
      <c r="AK1516" s="8">
        <v>14</v>
      </c>
      <c r="AL1516" s="8">
        <v>0</v>
      </c>
      <c r="AM1516" s="8">
        <v>0</v>
      </c>
      <c r="AN1516" s="8">
        <v>32</v>
      </c>
      <c r="AO1516" s="41">
        <f t="shared" si="906"/>
        <v>0.8125</v>
      </c>
      <c r="AP1516" s="41">
        <f t="shared" si="907"/>
        <v>0.1875</v>
      </c>
      <c r="AQ1516" s="41">
        <f t="shared" si="908"/>
        <v>0</v>
      </c>
      <c r="AR1516" s="41">
        <f t="shared" si="874"/>
        <v>3.125E-2</v>
      </c>
      <c r="AS1516" s="41">
        <f t="shared" si="875"/>
        <v>0.1875</v>
      </c>
      <c r="AT1516" s="41">
        <f t="shared" si="876"/>
        <v>0.1875</v>
      </c>
      <c r="AU1516" s="41">
        <f t="shared" si="877"/>
        <v>0</v>
      </c>
      <c r="AV1516" s="41">
        <f t="shared" si="878"/>
        <v>9.375E-2</v>
      </c>
      <c r="AW1516" s="41">
        <f t="shared" si="879"/>
        <v>0.25</v>
      </c>
      <c r="AX1516" s="41">
        <f t="shared" si="880"/>
        <v>3.125E-2</v>
      </c>
      <c r="AY1516" s="41">
        <f t="shared" si="881"/>
        <v>9.375E-2</v>
      </c>
      <c r="AZ1516" s="41">
        <f t="shared" si="882"/>
        <v>6.25E-2</v>
      </c>
      <c r="BA1516" s="41">
        <f t="shared" si="883"/>
        <v>0</v>
      </c>
      <c r="BB1516" s="41">
        <f t="shared" si="884"/>
        <v>6.25E-2</v>
      </c>
      <c r="BC1516" s="41">
        <f t="shared" si="885"/>
        <v>0</v>
      </c>
      <c r="BD1516" s="41">
        <f t="shared" si="886"/>
        <v>1</v>
      </c>
      <c r="BE1516" s="41">
        <f t="shared" si="887"/>
        <v>0</v>
      </c>
      <c r="BF1516" s="41">
        <f t="shared" si="888"/>
        <v>0</v>
      </c>
      <c r="BG1516" s="41">
        <f t="shared" si="889"/>
        <v>0.78125</v>
      </c>
      <c r="BH1516" s="41">
        <f t="shared" si="890"/>
        <v>0.125</v>
      </c>
      <c r="BI1516" s="41">
        <f t="shared" si="891"/>
        <v>9.375E-2</v>
      </c>
      <c r="BJ1516" s="41">
        <f t="shared" si="892"/>
        <v>0</v>
      </c>
      <c r="BK1516" s="41">
        <f t="shared" si="893"/>
        <v>3.125E-2</v>
      </c>
      <c r="BL1516" s="41">
        <f t="shared" si="894"/>
        <v>0</v>
      </c>
      <c r="BM1516" s="41">
        <f t="shared" si="895"/>
        <v>9.375E-2</v>
      </c>
      <c r="BN1516" s="41">
        <f t="shared" si="896"/>
        <v>0.875</v>
      </c>
      <c r="BO1516" s="41">
        <f t="shared" si="897"/>
        <v>0</v>
      </c>
      <c r="BP1516" s="41">
        <f t="shared" si="898"/>
        <v>1</v>
      </c>
      <c r="BQ1516" s="41">
        <f t="shared" si="899"/>
        <v>0</v>
      </c>
      <c r="BR1516" s="41">
        <f t="shared" si="900"/>
        <v>0</v>
      </c>
      <c r="BS1516" s="41">
        <f t="shared" si="901"/>
        <v>0.5625</v>
      </c>
      <c r="BT1516" s="41">
        <f t="shared" si="902"/>
        <v>0.4375</v>
      </c>
      <c r="BU1516" s="41">
        <f t="shared" si="903"/>
        <v>0</v>
      </c>
      <c r="BV1516" s="41">
        <f t="shared" si="904"/>
        <v>0</v>
      </c>
      <c r="BW1516" s="41">
        <f t="shared" si="905"/>
        <v>1</v>
      </c>
      <c r="BX1516" s="41" t="str">
        <f t="shared" si="910"/>
        <v>2017Licensed practical nursesNorthwest Territories</v>
      </c>
      <c r="BY1516" s="51">
        <f>VLOOKUP(BX1516,'%workplace'!$A$1:$F$381,6,FALSE)</f>
        <v>97</v>
      </c>
      <c r="BZ1516" s="32">
        <f t="shared" si="911"/>
        <v>0.32989690721649484</v>
      </c>
    </row>
    <row r="1517" spans="1:78" s="8" customFormat="1" hidden="1" x14ac:dyDescent="0.2">
      <c r="A1517" s="8" t="str">
        <f t="shared" si="909"/>
        <v>2017Licensed practical nursesNorthwest TerritoriesOther places of work</v>
      </c>
      <c r="B1517" s="8" t="s">
        <v>3</v>
      </c>
      <c r="C1517" s="8" t="s">
        <v>25</v>
      </c>
      <c r="D1517" s="8" t="s">
        <v>13</v>
      </c>
      <c r="E1517" s="8">
        <v>2017</v>
      </c>
      <c r="F1517" s="8">
        <v>13</v>
      </c>
      <c r="G1517" s="8">
        <v>2</v>
      </c>
      <c r="H1517" s="8">
        <v>0</v>
      </c>
      <c r="I1517" s="8">
        <v>1</v>
      </c>
      <c r="J1517" s="8">
        <v>3</v>
      </c>
      <c r="K1517" s="8">
        <v>0</v>
      </c>
      <c r="L1517" s="8">
        <v>4</v>
      </c>
      <c r="M1517" s="8">
        <v>2</v>
      </c>
      <c r="N1517" s="8">
        <v>1</v>
      </c>
      <c r="O1517" s="8">
        <v>2</v>
      </c>
      <c r="P1517" s="8">
        <v>1</v>
      </c>
      <c r="Q1517" s="8">
        <v>1</v>
      </c>
      <c r="R1517" s="8">
        <v>0</v>
      </c>
      <c r="S1517" s="8">
        <v>0</v>
      </c>
      <c r="T1517" s="8">
        <v>0</v>
      </c>
      <c r="U1517" s="8">
        <v>15</v>
      </c>
      <c r="V1517" s="8">
        <v>0</v>
      </c>
      <c r="W1517" s="8">
        <v>0</v>
      </c>
      <c r="X1517" s="8">
        <v>11</v>
      </c>
      <c r="Y1517" s="8">
        <v>0</v>
      </c>
      <c r="Z1517" s="8">
        <v>2</v>
      </c>
      <c r="AA1517" s="8">
        <v>2</v>
      </c>
      <c r="AB1517" s="8">
        <v>1</v>
      </c>
      <c r="AC1517" s="8">
        <v>0</v>
      </c>
      <c r="AD1517" s="8">
        <v>6</v>
      </c>
      <c r="AE1517" s="8">
        <v>8</v>
      </c>
      <c r="AF1517" s="8">
        <v>0</v>
      </c>
      <c r="AG1517" s="8">
        <v>14</v>
      </c>
      <c r="AH1517" s="8">
        <v>0</v>
      </c>
      <c r="AI1517" s="8">
        <v>0</v>
      </c>
      <c r="AJ1517" s="8">
        <v>7</v>
      </c>
      <c r="AK1517" s="8">
        <v>8</v>
      </c>
      <c r="AL1517" s="8">
        <v>1</v>
      </c>
      <c r="AM1517" s="8">
        <v>0</v>
      </c>
      <c r="AN1517" s="8">
        <v>15</v>
      </c>
      <c r="AO1517" s="41">
        <f t="shared" si="906"/>
        <v>0.8666666666666667</v>
      </c>
      <c r="AP1517" s="41">
        <f t="shared" si="907"/>
        <v>0.13333333333333333</v>
      </c>
      <c r="AQ1517" s="41">
        <f t="shared" si="908"/>
        <v>0</v>
      </c>
      <c r="AR1517" s="41">
        <f t="shared" si="874"/>
        <v>6.6666666666666666E-2</v>
      </c>
      <c r="AS1517" s="41">
        <f t="shared" si="875"/>
        <v>0.2</v>
      </c>
      <c r="AT1517" s="41">
        <f t="shared" si="876"/>
        <v>0</v>
      </c>
      <c r="AU1517" s="41">
        <f t="shared" si="877"/>
        <v>0.26666666666666666</v>
      </c>
      <c r="AV1517" s="41">
        <f t="shared" si="878"/>
        <v>0.13333333333333333</v>
      </c>
      <c r="AW1517" s="41">
        <f t="shared" si="879"/>
        <v>6.6666666666666666E-2</v>
      </c>
      <c r="AX1517" s="41">
        <f t="shared" si="880"/>
        <v>0.13333333333333333</v>
      </c>
      <c r="AY1517" s="41">
        <f t="shared" si="881"/>
        <v>6.6666666666666666E-2</v>
      </c>
      <c r="AZ1517" s="41">
        <f t="shared" si="882"/>
        <v>6.6666666666666666E-2</v>
      </c>
      <c r="BA1517" s="41">
        <f t="shared" si="883"/>
        <v>0</v>
      </c>
      <c r="BB1517" s="41">
        <f t="shared" si="884"/>
        <v>0</v>
      </c>
      <c r="BC1517" s="41">
        <f t="shared" si="885"/>
        <v>0</v>
      </c>
      <c r="BD1517" s="41">
        <f t="shared" si="886"/>
        <v>1</v>
      </c>
      <c r="BE1517" s="41">
        <f t="shared" si="887"/>
        <v>0</v>
      </c>
      <c r="BF1517" s="41">
        <f t="shared" si="888"/>
        <v>0</v>
      </c>
      <c r="BG1517" s="41">
        <f t="shared" si="889"/>
        <v>0.73333333333333328</v>
      </c>
      <c r="BH1517" s="41">
        <f t="shared" si="890"/>
        <v>0</v>
      </c>
      <c r="BI1517" s="41">
        <f t="shared" si="891"/>
        <v>0.13333333333333333</v>
      </c>
      <c r="BJ1517" s="41">
        <f t="shared" si="892"/>
        <v>0.13333333333333333</v>
      </c>
      <c r="BK1517" s="41">
        <f t="shared" si="893"/>
        <v>6.6666666666666666E-2</v>
      </c>
      <c r="BL1517" s="41">
        <f t="shared" si="894"/>
        <v>0</v>
      </c>
      <c r="BM1517" s="41">
        <f t="shared" si="895"/>
        <v>0.4</v>
      </c>
      <c r="BN1517" s="41">
        <f t="shared" si="896"/>
        <v>0.53333333333333333</v>
      </c>
      <c r="BO1517" s="41">
        <f t="shared" si="897"/>
        <v>0</v>
      </c>
      <c r="BP1517" s="41">
        <f t="shared" si="898"/>
        <v>0.93333333333333335</v>
      </c>
      <c r="BQ1517" s="41">
        <f t="shared" si="899"/>
        <v>0</v>
      </c>
      <c r="BR1517" s="41">
        <f t="shared" si="900"/>
        <v>0</v>
      </c>
      <c r="BS1517" s="41">
        <f t="shared" si="901"/>
        <v>0.46666666666666667</v>
      </c>
      <c r="BT1517" s="41">
        <f t="shared" si="902"/>
        <v>0.53333333333333333</v>
      </c>
      <c r="BU1517" s="41">
        <f t="shared" si="903"/>
        <v>6.6666666666666666E-2</v>
      </c>
      <c r="BV1517" s="41">
        <f t="shared" si="904"/>
        <v>0</v>
      </c>
      <c r="BW1517" s="41">
        <f t="shared" si="905"/>
        <v>1</v>
      </c>
      <c r="BX1517" s="41" t="str">
        <f t="shared" si="910"/>
        <v>2017Licensed practical nursesNorthwest Territories</v>
      </c>
      <c r="BY1517" s="51">
        <f>VLOOKUP(BX1517,'%workplace'!$A$1:$F$381,6,FALSE)</f>
        <v>97</v>
      </c>
      <c r="BZ1517" s="32">
        <f t="shared" si="911"/>
        <v>0.15463917525773196</v>
      </c>
    </row>
    <row r="1518" spans="1:78" s="8" customFormat="1" hidden="1" x14ac:dyDescent="0.2">
      <c r="A1518" s="8" t="str">
        <f t="shared" si="909"/>
        <v>2017Licensed practical nursesNorthwest TerritoriesUnknown places of work</v>
      </c>
      <c r="B1518" s="8" t="s">
        <v>3</v>
      </c>
      <c r="C1518" s="8" t="s">
        <v>25</v>
      </c>
      <c r="D1518" s="8" t="s">
        <v>49</v>
      </c>
      <c r="E1518" s="8">
        <v>2017</v>
      </c>
      <c r="F1518" s="8">
        <v>1</v>
      </c>
      <c r="G1518" s="8">
        <v>0</v>
      </c>
      <c r="H1518" s="8">
        <v>0</v>
      </c>
      <c r="I1518" s="8">
        <v>0</v>
      </c>
      <c r="J1518" s="8">
        <v>1</v>
      </c>
      <c r="K1518" s="8">
        <v>0</v>
      </c>
      <c r="L1518" s="8">
        <v>0</v>
      </c>
      <c r="M1518" s="8">
        <v>0</v>
      </c>
      <c r="N1518" s="8">
        <v>0</v>
      </c>
      <c r="O1518" s="8">
        <v>0</v>
      </c>
      <c r="P1518" s="8">
        <v>0</v>
      </c>
      <c r="Q1518" s="8">
        <v>0</v>
      </c>
      <c r="R1518" s="8">
        <v>0</v>
      </c>
      <c r="S1518" s="8">
        <v>0</v>
      </c>
      <c r="T1518" s="8">
        <v>0</v>
      </c>
      <c r="U1518" s="8">
        <v>1</v>
      </c>
      <c r="V1518" s="8">
        <v>0</v>
      </c>
      <c r="W1518" s="8">
        <v>0</v>
      </c>
      <c r="X1518" s="8">
        <v>0</v>
      </c>
      <c r="Y1518" s="8">
        <v>0</v>
      </c>
      <c r="Z1518" s="8">
        <v>1</v>
      </c>
      <c r="AA1518" s="8">
        <v>0</v>
      </c>
      <c r="AB1518" s="8">
        <v>0</v>
      </c>
      <c r="AC1518" s="8">
        <v>1</v>
      </c>
      <c r="AD1518" s="8">
        <v>0</v>
      </c>
      <c r="AE1518" s="8">
        <v>0</v>
      </c>
      <c r="AF1518" s="8">
        <v>0</v>
      </c>
      <c r="AG1518" s="8">
        <v>0</v>
      </c>
      <c r="AH1518" s="8">
        <v>0</v>
      </c>
      <c r="AI1518" s="8">
        <v>0</v>
      </c>
      <c r="AJ1518" s="8">
        <v>0</v>
      </c>
      <c r="AK1518" s="8">
        <v>1</v>
      </c>
      <c r="AL1518" s="8">
        <v>1</v>
      </c>
      <c r="AM1518" s="8">
        <v>0</v>
      </c>
      <c r="AN1518" s="8">
        <v>1</v>
      </c>
      <c r="AO1518" s="41">
        <f t="shared" si="906"/>
        <v>1</v>
      </c>
      <c r="AP1518" s="41">
        <f t="shared" si="907"/>
        <v>0</v>
      </c>
      <c r="AQ1518" s="41">
        <f t="shared" si="908"/>
        <v>0</v>
      </c>
      <c r="AR1518" s="41">
        <f t="shared" si="874"/>
        <v>0</v>
      </c>
      <c r="AS1518" s="41">
        <f t="shared" si="875"/>
        <v>1</v>
      </c>
      <c r="AT1518" s="41">
        <f t="shared" si="876"/>
        <v>0</v>
      </c>
      <c r="AU1518" s="41">
        <f t="shared" si="877"/>
        <v>0</v>
      </c>
      <c r="AV1518" s="41">
        <f t="shared" si="878"/>
        <v>0</v>
      </c>
      <c r="AW1518" s="41">
        <f t="shared" si="879"/>
        <v>0</v>
      </c>
      <c r="AX1518" s="41">
        <f t="shared" si="880"/>
        <v>0</v>
      </c>
      <c r="AY1518" s="41">
        <f t="shared" si="881"/>
        <v>0</v>
      </c>
      <c r="AZ1518" s="41">
        <f t="shared" si="882"/>
        <v>0</v>
      </c>
      <c r="BA1518" s="41">
        <f t="shared" si="883"/>
        <v>0</v>
      </c>
      <c r="BB1518" s="41">
        <f t="shared" si="884"/>
        <v>0</v>
      </c>
      <c r="BC1518" s="41">
        <f t="shared" si="885"/>
        <v>0</v>
      </c>
      <c r="BD1518" s="41">
        <f t="shared" si="886"/>
        <v>1</v>
      </c>
      <c r="BE1518" s="41">
        <f t="shared" si="887"/>
        <v>0</v>
      </c>
      <c r="BF1518" s="41">
        <f t="shared" si="888"/>
        <v>0</v>
      </c>
      <c r="BG1518" s="41">
        <f t="shared" si="889"/>
        <v>0</v>
      </c>
      <c r="BH1518" s="41">
        <f t="shared" si="890"/>
        <v>0</v>
      </c>
      <c r="BI1518" s="41">
        <f t="shared" si="891"/>
        <v>1</v>
      </c>
      <c r="BJ1518" s="41">
        <f t="shared" si="892"/>
        <v>0</v>
      </c>
      <c r="BK1518" s="41">
        <f t="shared" si="893"/>
        <v>0</v>
      </c>
      <c r="BL1518" s="41">
        <f t="shared" si="894"/>
        <v>1</v>
      </c>
      <c r="BM1518" s="41">
        <f t="shared" si="895"/>
        <v>0</v>
      </c>
      <c r="BN1518" s="41">
        <f t="shared" si="896"/>
        <v>0</v>
      </c>
      <c r="BO1518" s="41">
        <f t="shared" si="897"/>
        <v>0</v>
      </c>
      <c r="BP1518" s="41">
        <f t="shared" si="898"/>
        <v>0</v>
      </c>
      <c r="BQ1518" s="41">
        <f t="shared" si="899"/>
        <v>0</v>
      </c>
      <c r="BR1518" s="41">
        <f t="shared" si="900"/>
        <v>0</v>
      </c>
      <c r="BS1518" s="41">
        <f t="shared" si="901"/>
        <v>0</v>
      </c>
      <c r="BT1518" s="41">
        <f t="shared" si="902"/>
        <v>1</v>
      </c>
      <c r="BU1518" s="41">
        <f t="shared" si="903"/>
        <v>1</v>
      </c>
      <c r="BV1518" s="41">
        <f t="shared" si="904"/>
        <v>0</v>
      </c>
      <c r="BW1518" s="41">
        <f t="shared" si="905"/>
        <v>1</v>
      </c>
      <c r="BX1518" s="41" t="str">
        <f t="shared" si="910"/>
        <v>2017Licensed practical nursesNorthwest Territories</v>
      </c>
      <c r="BY1518" s="51">
        <f>VLOOKUP(BX1518,'%workplace'!$A$1:$F$381,6,FALSE)</f>
        <v>97</v>
      </c>
      <c r="BZ1518" s="32">
        <f t="shared" si="911"/>
        <v>1.0309278350515464E-2</v>
      </c>
    </row>
    <row r="1519" spans="1:78" hidden="1" x14ac:dyDescent="0.2">
      <c r="A1519" s="212" t="str">
        <f t="shared" si="909"/>
        <v>2017Registered psychiatric nursesManitobaAll places of work</v>
      </c>
      <c r="B1519" s="212" t="s">
        <v>8</v>
      </c>
      <c r="C1519" s="212" t="s">
        <v>20</v>
      </c>
      <c r="D1519" s="212" t="s">
        <v>9</v>
      </c>
      <c r="E1519" s="212">
        <v>2017</v>
      </c>
      <c r="F1519" s="212">
        <v>821</v>
      </c>
      <c r="G1519" s="212">
        <v>181</v>
      </c>
      <c r="H1519" s="212">
        <v>0</v>
      </c>
      <c r="I1519" s="212">
        <v>172</v>
      </c>
      <c r="J1519" s="212">
        <v>115</v>
      </c>
      <c r="K1519" s="212">
        <v>98</v>
      </c>
      <c r="L1519" s="212">
        <v>78</v>
      </c>
      <c r="M1519" s="212">
        <v>87</v>
      </c>
      <c r="N1519" s="212">
        <v>137</v>
      </c>
      <c r="O1519" s="212">
        <v>138</v>
      </c>
      <c r="P1519" s="212">
        <v>103</v>
      </c>
      <c r="Q1519" s="212">
        <v>38</v>
      </c>
      <c r="R1519" s="212">
        <v>10</v>
      </c>
      <c r="S1519" s="212">
        <v>26</v>
      </c>
      <c r="T1519" s="212">
        <v>0</v>
      </c>
      <c r="U1519" s="212">
        <v>993</v>
      </c>
      <c r="V1519" s="212">
        <v>7</v>
      </c>
      <c r="W1519" s="212">
        <v>2</v>
      </c>
      <c r="X1519" s="212">
        <v>571</v>
      </c>
      <c r="Y1519" s="212">
        <v>333</v>
      </c>
      <c r="Z1519" s="212">
        <v>98</v>
      </c>
      <c r="AA1519" s="212">
        <v>0</v>
      </c>
      <c r="AB1519" s="212">
        <v>83</v>
      </c>
      <c r="AC1519" s="212">
        <v>0</v>
      </c>
      <c r="AD1519" s="212">
        <v>145</v>
      </c>
      <c r="AE1519" s="212">
        <v>774</v>
      </c>
      <c r="AF1519" s="212">
        <v>96</v>
      </c>
      <c r="AG1519" s="212">
        <v>864</v>
      </c>
      <c r="AH1519" s="212">
        <v>40</v>
      </c>
      <c r="AI1519" s="212">
        <v>2</v>
      </c>
      <c r="AJ1519" s="212">
        <v>303</v>
      </c>
      <c r="AK1519" s="212">
        <v>699</v>
      </c>
      <c r="AL1519" s="212">
        <v>0</v>
      </c>
      <c r="AM1519" s="212">
        <v>0</v>
      </c>
      <c r="AN1519" s="212">
        <v>1002</v>
      </c>
      <c r="AO1519" s="41">
        <f t="shared" si="906"/>
        <v>0.81936127744510978</v>
      </c>
      <c r="AP1519" s="41">
        <f t="shared" si="907"/>
        <v>0.18063872255489022</v>
      </c>
      <c r="AQ1519" s="41">
        <f t="shared" si="908"/>
        <v>0</v>
      </c>
      <c r="AR1519" s="41">
        <f t="shared" si="874"/>
        <v>0.17165668662674652</v>
      </c>
      <c r="AS1519" s="41">
        <f t="shared" si="875"/>
        <v>0.11477045908183632</v>
      </c>
      <c r="AT1519" s="41">
        <f t="shared" si="876"/>
        <v>9.7804391217564873E-2</v>
      </c>
      <c r="AU1519" s="41">
        <f t="shared" si="877"/>
        <v>7.7844311377245512E-2</v>
      </c>
      <c r="AV1519" s="41">
        <f t="shared" si="878"/>
        <v>8.6826347305389226E-2</v>
      </c>
      <c r="AW1519" s="41">
        <f t="shared" si="879"/>
        <v>0.13672654690618763</v>
      </c>
      <c r="AX1519" s="41">
        <f t="shared" si="880"/>
        <v>0.1377245508982036</v>
      </c>
      <c r="AY1519" s="41">
        <f t="shared" si="881"/>
        <v>0.10279441117764471</v>
      </c>
      <c r="AZ1519" s="41">
        <f t="shared" si="882"/>
        <v>3.7924151696606789E-2</v>
      </c>
      <c r="BA1519" s="41">
        <f t="shared" si="883"/>
        <v>9.9800399201596807E-3</v>
      </c>
      <c r="BB1519" s="41">
        <f t="shared" si="884"/>
        <v>2.5948103792415168E-2</v>
      </c>
      <c r="BC1519" s="41">
        <f t="shared" si="885"/>
        <v>0</v>
      </c>
      <c r="BD1519" s="41">
        <f t="shared" si="886"/>
        <v>0.99101796407185627</v>
      </c>
      <c r="BE1519" s="41">
        <f t="shared" si="887"/>
        <v>6.9860279441117763E-3</v>
      </c>
      <c r="BF1519" s="41">
        <f t="shared" si="888"/>
        <v>1.996007984031936E-3</v>
      </c>
      <c r="BG1519" s="41">
        <f t="shared" si="889"/>
        <v>0.56986027944111772</v>
      </c>
      <c r="BH1519" s="41">
        <f t="shared" si="890"/>
        <v>0.33233532934131738</v>
      </c>
      <c r="BI1519" s="41">
        <f t="shared" si="891"/>
        <v>9.7804391217564873E-2</v>
      </c>
      <c r="BJ1519" s="41">
        <f t="shared" si="892"/>
        <v>0</v>
      </c>
      <c r="BK1519" s="41">
        <f t="shared" si="893"/>
        <v>8.2834331337325345E-2</v>
      </c>
      <c r="BL1519" s="41">
        <f t="shared" si="894"/>
        <v>0</v>
      </c>
      <c r="BM1519" s="41">
        <f t="shared" si="895"/>
        <v>0.14471057884231536</v>
      </c>
      <c r="BN1519" s="41">
        <f t="shared" si="896"/>
        <v>0.77245508982035926</v>
      </c>
      <c r="BO1519" s="41">
        <f t="shared" si="897"/>
        <v>9.580838323353294E-2</v>
      </c>
      <c r="BP1519" s="41">
        <f t="shared" si="898"/>
        <v>0.86227544910179643</v>
      </c>
      <c r="BQ1519" s="41">
        <f t="shared" si="899"/>
        <v>3.9920159680638723E-2</v>
      </c>
      <c r="BR1519" s="41">
        <f t="shared" si="900"/>
        <v>1.996007984031936E-3</v>
      </c>
      <c r="BS1519" s="41">
        <f t="shared" si="901"/>
        <v>0.30239520958083832</v>
      </c>
      <c r="BT1519" s="41">
        <f t="shared" si="902"/>
        <v>0.69760479041916168</v>
      </c>
      <c r="BU1519" s="41">
        <f t="shared" si="903"/>
        <v>0</v>
      </c>
      <c r="BV1519" s="41">
        <f t="shared" si="904"/>
        <v>0</v>
      </c>
      <c r="BW1519" s="41">
        <f t="shared" si="905"/>
        <v>1</v>
      </c>
      <c r="BX1519" s="41" t="str">
        <f t="shared" si="910"/>
        <v>2017Registered psychiatric nursesManitoba</v>
      </c>
      <c r="BY1519" s="51">
        <f>VLOOKUP(BX1519,'%workplace'!$A$1:$F$381,6,FALSE)</f>
        <v>1002</v>
      </c>
      <c r="BZ1519" s="32">
        <f t="shared" si="911"/>
        <v>1</v>
      </c>
    </row>
    <row r="1520" spans="1:78" hidden="1" x14ac:dyDescent="0.2">
      <c r="A1520" s="212" t="str">
        <f t="shared" si="909"/>
        <v>2017Registered psychiatric nursesManitobaCommunity health</v>
      </c>
      <c r="B1520" s="212" t="s">
        <v>8</v>
      </c>
      <c r="C1520" s="212" t="s">
        <v>20</v>
      </c>
      <c r="D1520" s="212" t="s">
        <v>11</v>
      </c>
      <c r="E1520" s="212">
        <v>2017</v>
      </c>
      <c r="F1520" s="212">
        <v>215</v>
      </c>
      <c r="G1520" s="212">
        <v>48</v>
      </c>
      <c r="H1520" s="212">
        <v>0</v>
      </c>
      <c r="I1520" s="212">
        <v>29</v>
      </c>
      <c r="J1520" s="212">
        <v>34</v>
      </c>
      <c r="K1520" s="212">
        <v>16</v>
      </c>
      <c r="L1520" s="212">
        <v>25</v>
      </c>
      <c r="M1520" s="212">
        <v>25</v>
      </c>
      <c r="N1520" s="212">
        <v>46</v>
      </c>
      <c r="O1520" s="212">
        <v>52</v>
      </c>
      <c r="P1520" s="212">
        <v>27</v>
      </c>
      <c r="Q1520" s="212">
        <v>5</v>
      </c>
      <c r="R1520" s="212">
        <v>1</v>
      </c>
      <c r="S1520" s="212">
        <v>3</v>
      </c>
      <c r="T1520" s="212">
        <v>0</v>
      </c>
      <c r="U1520" s="212">
        <v>261</v>
      </c>
      <c r="V1520" s="212">
        <v>1</v>
      </c>
      <c r="W1520" s="212">
        <v>1</v>
      </c>
      <c r="X1520" s="212">
        <v>193</v>
      </c>
      <c r="Y1520" s="212">
        <v>51</v>
      </c>
      <c r="Z1520" s="212">
        <v>19</v>
      </c>
      <c r="AA1520" s="212">
        <v>0</v>
      </c>
      <c r="AB1520" s="212">
        <v>24</v>
      </c>
      <c r="AC1520" s="212">
        <v>0</v>
      </c>
      <c r="AD1520" s="212">
        <v>45</v>
      </c>
      <c r="AE1520" s="212">
        <v>194</v>
      </c>
      <c r="AF1520" s="212">
        <v>26</v>
      </c>
      <c r="AG1520" s="212">
        <v>233</v>
      </c>
      <c r="AH1520" s="212">
        <v>3</v>
      </c>
      <c r="AI1520" s="212">
        <v>1</v>
      </c>
      <c r="AJ1520" s="212">
        <v>76</v>
      </c>
      <c r="AK1520" s="212">
        <v>187</v>
      </c>
      <c r="AL1520" s="212">
        <v>0</v>
      </c>
      <c r="AM1520" s="212">
        <v>0</v>
      </c>
      <c r="AN1520" s="212">
        <v>263</v>
      </c>
      <c r="AO1520" s="41">
        <f t="shared" si="906"/>
        <v>0.81749049429657794</v>
      </c>
      <c r="AP1520" s="41">
        <f t="shared" si="907"/>
        <v>0.18250950570342206</v>
      </c>
      <c r="AQ1520" s="41">
        <f t="shared" si="908"/>
        <v>0</v>
      </c>
      <c r="AR1520" s="41">
        <f t="shared" si="874"/>
        <v>0.11026615969581749</v>
      </c>
      <c r="AS1520" s="41">
        <f t="shared" si="875"/>
        <v>0.12927756653992395</v>
      </c>
      <c r="AT1520" s="41">
        <f t="shared" si="876"/>
        <v>6.0836501901140684E-2</v>
      </c>
      <c r="AU1520" s="41">
        <f t="shared" si="877"/>
        <v>9.5057034220532313E-2</v>
      </c>
      <c r="AV1520" s="41">
        <f t="shared" si="878"/>
        <v>9.5057034220532313E-2</v>
      </c>
      <c r="AW1520" s="41">
        <f t="shared" si="879"/>
        <v>0.17490494296577946</v>
      </c>
      <c r="AX1520" s="41">
        <f t="shared" si="880"/>
        <v>0.19771863117870722</v>
      </c>
      <c r="AY1520" s="41">
        <f t="shared" si="881"/>
        <v>0.10266159695817491</v>
      </c>
      <c r="AZ1520" s="41">
        <f t="shared" si="882"/>
        <v>1.9011406844106463E-2</v>
      </c>
      <c r="BA1520" s="41">
        <f t="shared" si="883"/>
        <v>3.8022813688212928E-3</v>
      </c>
      <c r="BB1520" s="41">
        <f t="shared" si="884"/>
        <v>1.1406844106463879E-2</v>
      </c>
      <c r="BC1520" s="41">
        <f t="shared" si="885"/>
        <v>0</v>
      </c>
      <c r="BD1520" s="41">
        <f t="shared" si="886"/>
        <v>0.99239543726235746</v>
      </c>
      <c r="BE1520" s="41">
        <f t="shared" si="887"/>
        <v>3.8022813688212928E-3</v>
      </c>
      <c r="BF1520" s="41">
        <f t="shared" si="888"/>
        <v>3.8022813688212928E-3</v>
      </c>
      <c r="BG1520" s="41">
        <f t="shared" si="889"/>
        <v>0.73384030418250945</v>
      </c>
      <c r="BH1520" s="41">
        <f t="shared" si="890"/>
        <v>0.19391634980988592</v>
      </c>
      <c r="BI1520" s="41">
        <f t="shared" si="891"/>
        <v>7.2243346007604556E-2</v>
      </c>
      <c r="BJ1520" s="41">
        <f t="shared" si="892"/>
        <v>0</v>
      </c>
      <c r="BK1520" s="41">
        <f t="shared" si="893"/>
        <v>9.125475285171103E-2</v>
      </c>
      <c r="BL1520" s="41">
        <f t="shared" si="894"/>
        <v>0</v>
      </c>
      <c r="BM1520" s="41">
        <f t="shared" si="895"/>
        <v>0.17110266159695817</v>
      </c>
      <c r="BN1520" s="41">
        <f t="shared" si="896"/>
        <v>0.73764258555133078</v>
      </c>
      <c r="BO1520" s="41">
        <f t="shared" si="897"/>
        <v>9.8859315589353611E-2</v>
      </c>
      <c r="BP1520" s="41">
        <f t="shared" si="898"/>
        <v>0.88593155893536124</v>
      </c>
      <c r="BQ1520" s="41">
        <f t="shared" si="899"/>
        <v>1.1406844106463879E-2</v>
      </c>
      <c r="BR1520" s="41">
        <f t="shared" si="900"/>
        <v>3.8022813688212928E-3</v>
      </c>
      <c r="BS1520" s="41">
        <f t="shared" si="901"/>
        <v>0.28897338403041822</v>
      </c>
      <c r="BT1520" s="41">
        <f t="shared" si="902"/>
        <v>0.71102661596958172</v>
      </c>
      <c r="BU1520" s="41">
        <f t="shared" si="903"/>
        <v>0</v>
      </c>
      <c r="BV1520" s="41">
        <f t="shared" si="904"/>
        <v>0</v>
      </c>
      <c r="BW1520" s="41">
        <f t="shared" si="905"/>
        <v>1</v>
      </c>
      <c r="BX1520" s="41" t="str">
        <f t="shared" si="910"/>
        <v>2017Registered psychiatric nursesManitoba</v>
      </c>
      <c r="BY1520" s="51">
        <f>VLOOKUP(BX1520,'%workplace'!$A$1:$F$381,6,FALSE)</f>
        <v>1002</v>
      </c>
      <c r="BZ1520" s="32">
        <f t="shared" si="911"/>
        <v>0.2624750499001996</v>
      </c>
    </row>
    <row r="1521" spans="1:78" hidden="1" x14ac:dyDescent="0.2">
      <c r="A1521" s="212" t="str">
        <f t="shared" si="909"/>
        <v>2017Registered psychiatric nursesManitobaNursing home/long-term care</v>
      </c>
      <c r="B1521" s="212" t="s">
        <v>8</v>
      </c>
      <c r="C1521" s="212" t="s">
        <v>20</v>
      </c>
      <c r="D1521" s="212" t="s">
        <v>12</v>
      </c>
      <c r="E1521" s="212">
        <v>2017</v>
      </c>
      <c r="F1521" s="212">
        <v>131</v>
      </c>
      <c r="G1521" s="212">
        <v>24</v>
      </c>
      <c r="H1521" s="212">
        <v>0</v>
      </c>
      <c r="I1521" s="212">
        <v>17</v>
      </c>
      <c r="J1521" s="212">
        <v>12</v>
      </c>
      <c r="K1521" s="212">
        <v>16</v>
      </c>
      <c r="L1521" s="212">
        <v>13</v>
      </c>
      <c r="M1521" s="212">
        <v>15</v>
      </c>
      <c r="N1521" s="212">
        <v>22</v>
      </c>
      <c r="O1521" s="212">
        <v>23</v>
      </c>
      <c r="P1521" s="212">
        <v>21</v>
      </c>
      <c r="Q1521" s="212">
        <v>6</v>
      </c>
      <c r="R1521" s="212">
        <v>4</v>
      </c>
      <c r="S1521" s="212">
        <v>6</v>
      </c>
      <c r="T1521" s="212">
        <v>0</v>
      </c>
      <c r="U1521" s="212">
        <v>155</v>
      </c>
      <c r="V1521" s="212">
        <v>0</v>
      </c>
      <c r="W1521" s="212">
        <v>0</v>
      </c>
      <c r="X1521" s="212">
        <v>71</v>
      </c>
      <c r="Y1521" s="212">
        <v>68</v>
      </c>
      <c r="Z1521" s="212">
        <v>16</v>
      </c>
      <c r="AA1521" s="212">
        <v>0</v>
      </c>
      <c r="AB1521" s="212">
        <v>24</v>
      </c>
      <c r="AC1521" s="212">
        <v>0</v>
      </c>
      <c r="AD1521" s="212">
        <v>15</v>
      </c>
      <c r="AE1521" s="212">
        <v>116</v>
      </c>
      <c r="AF1521" s="212">
        <v>24</v>
      </c>
      <c r="AG1521" s="212">
        <v>127</v>
      </c>
      <c r="AH1521" s="212">
        <v>4</v>
      </c>
      <c r="AI1521" s="212">
        <v>0</v>
      </c>
      <c r="AJ1521" s="212">
        <v>41</v>
      </c>
      <c r="AK1521" s="212">
        <v>114</v>
      </c>
      <c r="AL1521" s="212">
        <v>0</v>
      </c>
      <c r="AM1521" s="212">
        <v>0</v>
      </c>
      <c r="AN1521" s="212">
        <v>155</v>
      </c>
      <c r="AO1521" s="41">
        <f t="shared" si="906"/>
        <v>0.84516129032258069</v>
      </c>
      <c r="AP1521" s="41">
        <f t="shared" si="907"/>
        <v>0.15483870967741936</v>
      </c>
      <c r="AQ1521" s="41">
        <f t="shared" si="908"/>
        <v>0</v>
      </c>
      <c r="AR1521" s="41">
        <f t="shared" si="874"/>
        <v>0.10967741935483871</v>
      </c>
      <c r="AS1521" s="41">
        <f t="shared" si="875"/>
        <v>7.7419354838709681E-2</v>
      </c>
      <c r="AT1521" s="41">
        <f t="shared" si="876"/>
        <v>0.1032258064516129</v>
      </c>
      <c r="AU1521" s="41">
        <f t="shared" si="877"/>
        <v>8.387096774193549E-2</v>
      </c>
      <c r="AV1521" s="41">
        <f t="shared" si="878"/>
        <v>9.6774193548387094E-2</v>
      </c>
      <c r="AW1521" s="41">
        <f t="shared" si="879"/>
        <v>0.14193548387096774</v>
      </c>
      <c r="AX1521" s="41">
        <f t="shared" si="880"/>
        <v>0.14838709677419354</v>
      </c>
      <c r="AY1521" s="41">
        <f t="shared" si="881"/>
        <v>0.13548387096774195</v>
      </c>
      <c r="AZ1521" s="41">
        <f t="shared" si="882"/>
        <v>3.870967741935484E-2</v>
      </c>
      <c r="BA1521" s="41">
        <f t="shared" si="883"/>
        <v>2.5806451612903226E-2</v>
      </c>
      <c r="BB1521" s="41">
        <f t="shared" si="884"/>
        <v>3.870967741935484E-2</v>
      </c>
      <c r="BC1521" s="41">
        <f t="shared" si="885"/>
        <v>0</v>
      </c>
      <c r="BD1521" s="41">
        <f t="shared" si="886"/>
        <v>1</v>
      </c>
      <c r="BE1521" s="41">
        <f t="shared" si="887"/>
        <v>0</v>
      </c>
      <c r="BF1521" s="41">
        <f t="shared" si="888"/>
        <v>0</v>
      </c>
      <c r="BG1521" s="41">
        <f t="shared" si="889"/>
        <v>0.45806451612903226</v>
      </c>
      <c r="BH1521" s="41">
        <f t="shared" si="890"/>
        <v>0.43870967741935485</v>
      </c>
      <c r="BI1521" s="41">
        <f t="shared" si="891"/>
        <v>0.1032258064516129</v>
      </c>
      <c r="BJ1521" s="41">
        <f t="shared" si="892"/>
        <v>0</v>
      </c>
      <c r="BK1521" s="41">
        <f t="shared" si="893"/>
        <v>0.15483870967741936</v>
      </c>
      <c r="BL1521" s="41">
        <f t="shared" si="894"/>
        <v>0</v>
      </c>
      <c r="BM1521" s="41">
        <f t="shared" si="895"/>
        <v>9.6774193548387094E-2</v>
      </c>
      <c r="BN1521" s="41">
        <f t="shared" si="896"/>
        <v>0.74838709677419357</v>
      </c>
      <c r="BO1521" s="41">
        <f t="shared" si="897"/>
        <v>0.15483870967741936</v>
      </c>
      <c r="BP1521" s="41">
        <f t="shared" si="898"/>
        <v>0.8193548387096774</v>
      </c>
      <c r="BQ1521" s="41">
        <f t="shared" si="899"/>
        <v>2.5806451612903226E-2</v>
      </c>
      <c r="BR1521" s="41">
        <f t="shared" si="900"/>
        <v>0</v>
      </c>
      <c r="BS1521" s="41">
        <f t="shared" si="901"/>
        <v>0.26451612903225807</v>
      </c>
      <c r="BT1521" s="41">
        <f t="shared" si="902"/>
        <v>0.73548387096774193</v>
      </c>
      <c r="BU1521" s="41">
        <f t="shared" si="903"/>
        <v>0</v>
      </c>
      <c r="BV1521" s="41">
        <f t="shared" si="904"/>
        <v>0</v>
      </c>
      <c r="BW1521" s="41">
        <f t="shared" si="905"/>
        <v>1</v>
      </c>
      <c r="BX1521" s="41" t="str">
        <f t="shared" si="910"/>
        <v>2017Registered psychiatric nursesManitoba</v>
      </c>
      <c r="BY1521" s="51">
        <f>VLOOKUP(BX1521,'%workplace'!$A$1:$F$381,6,FALSE)</f>
        <v>1002</v>
      </c>
      <c r="BZ1521" s="32">
        <f t="shared" si="911"/>
        <v>0.15469061876247506</v>
      </c>
    </row>
    <row r="1522" spans="1:78" hidden="1" x14ac:dyDescent="0.2">
      <c r="A1522" s="212" t="str">
        <f t="shared" si="909"/>
        <v>2017Registered psychiatric nursesManitobaHospital</v>
      </c>
      <c r="B1522" s="212" t="s">
        <v>8</v>
      </c>
      <c r="C1522" s="212" t="s">
        <v>20</v>
      </c>
      <c r="D1522" s="212" t="s">
        <v>10</v>
      </c>
      <c r="E1522" s="212">
        <v>2017</v>
      </c>
      <c r="F1522" s="212">
        <v>368</v>
      </c>
      <c r="G1522" s="212">
        <v>89</v>
      </c>
      <c r="H1522" s="212">
        <v>0</v>
      </c>
      <c r="I1522" s="212">
        <v>112</v>
      </c>
      <c r="J1522" s="212">
        <v>60</v>
      </c>
      <c r="K1522" s="212">
        <v>50</v>
      </c>
      <c r="L1522" s="212">
        <v>26</v>
      </c>
      <c r="M1522" s="212">
        <v>37</v>
      </c>
      <c r="N1522" s="212">
        <v>47</v>
      </c>
      <c r="O1522" s="212">
        <v>46</v>
      </c>
      <c r="P1522" s="212">
        <v>39</v>
      </c>
      <c r="Q1522" s="212">
        <v>20</v>
      </c>
      <c r="R1522" s="212">
        <v>4</v>
      </c>
      <c r="S1522" s="212">
        <v>16</v>
      </c>
      <c r="T1522" s="212">
        <v>0</v>
      </c>
      <c r="U1522" s="212">
        <v>451</v>
      </c>
      <c r="V1522" s="212">
        <v>6</v>
      </c>
      <c r="W1522" s="212">
        <v>0</v>
      </c>
      <c r="X1522" s="212">
        <v>226</v>
      </c>
      <c r="Y1522" s="212">
        <v>178</v>
      </c>
      <c r="Z1522" s="212">
        <v>53</v>
      </c>
      <c r="AA1522" s="212">
        <v>0</v>
      </c>
      <c r="AB1522" s="212">
        <v>23</v>
      </c>
      <c r="AC1522" s="212">
        <v>0</v>
      </c>
      <c r="AD1522" s="212">
        <v>30</v>
      </c>
      <c r="AE1522" s="212">
        <v>404</v>
      </c>
      <c r="AF1522" s="212">
        <v>25</v>
      </c>
      <c r="AG1522" s="212">
        <v>424</v>
      </c>
      <c r="AH1522" s="212">
        <v>8</v>
      </c>
      <c r="AI1522" s="212">
        <v>0</v>
      </c>
      <c r="AJ1522" s="212">
        <v>167</v>
      </c>
      <c r="AK1522" s="212">
        <v>290</v>
      </c>
      <c r="AL1522" s="212">
        <v>0</v>
      </c>
      <c r="AM1522" s="212">
        <v>0</v>
      </c>
      <c r="AN1522" s="212">
        <v>457</v>
      </c>
      <c r="AO1522" s="41">
        <f t="shared" si="906"/>
        <v>0.80525164113785563</v>
      </c>
      <c r="AP1522" s="41">
        <f t="shared" si="907"/>
        <v>0.19474835886214442</v>
      </c>
      <c r="AQ1522" s="41">
        <f t="shared" si="908"/>
        <v>0</v>
      </c>
      <c r="AR1522" s="41">
        <f t="shared" si="874"/>
        <v>0.24507658643326038</v>
      </c>
      <c r="AS1522" s="41">
        <f t="shared" si="875"/>
        <v>0.13129102844638948</v>
      </c>
      <c r="AT1522" s="41">
        <f t="shared" si="876"/>
        <v>0.10940919037199125</v>
      </c>
      <c r="AU1522" s="41">
        <f t="shared" si="877"/>
        <v>5.689277899343545E-2</v>
      </c>
      <c r="AV1522" s="41">
        <f t="shared" si="878"/>
        <v>8.0962800875273522E-2</v>
      </c>
      <c r="AW1522" s="41">
        <f t="shared" si="879"/>
        <v>0.10284463894967177</v>
      </c>
      <c r="AX1522" s="41">
        <f t="shared" si="880"/>
        <v>0.10065645514223195</v>
      </c>
      <c r="AY1522" s="41">
        <f t="shared" si="881"/>
        <v>8.5339168490153175E-2</v>
      </c>
      <c r="AZ1522" s="41">
        <f t="shared" si="882"/>
        <v>4.3763676148796497E-2</v>
      </c>
      <c r="BA1522" s="41">
        <f t="shared" si="883"/>
        <v>8.7527352297592995E-3</v>
      </c>
      <c r="BB1522" s="41">
        <f t="shared" si="884"/>
        <v>3.5010940919037198E-2</v>
      </c>
      <c r="BC1522" s="41">
        <f t="shared" si="885"/>
        <v>0</v>
      </c>
      <c r="BD1522" s="41">
        <f t="shared" si="886"/>
        <v>0.98687089715536103</v>
      </c>
      <c r="BE1522" s="41">
        <f t="shared" si="887"/>
        <v>1.3129102844638949E-2</v>
      </c>
      <c r="BF1522" s="41">
        <f t="shared" si="888"/>
        <v>0</v>
      </c>
      <c r="BG1522" s="41">
        <f t="shared" si="889"/>
        <v>0.49452954048140046</v>
      </c>
      <c r="BH1522" s="41">
        <f t="shared" si="890"/>
        <v>0.38949671772428884</v>
      </c>
      <c r="BI1522" s="41">
        <f t="shared" si="891"/>
        <v>0.11597374179431072</v>
      </c>
      <c r="BJ1522" s="41">
        <f t="shared" si="892"/>
        <v>0</v>
      </c>
      <c r="BK1522" s="41">
        <f t="shared" si="893"/>
        <v>5.0328227571115977E-2</v>
      </c>
      <c r="BL1522" s="41">
        <f t="shared" si="894"/>
        <v>0</v>
      </c>
      <c r="BM1522" s="41">
        <f t="shared" si="895"/>
        <v>6.5645514223194742E-2</v>
      </c>
      <c r="BN1522" s="41">
        <f t="shared" si="896"/>
        <v>0.88402625820568925</v>
      </c>
      <c r="BO1522" s="41">
        <f t="shared" si="897"/>
        <v>5.4704595185995623E-2</v>
      </c>
      <c r="BP1522" s="41">
        <f t="shared" si="898"/>
        <v>0.92778993435448576</v>
      </c>
      <c r="BQ1522" s="41">
        <f t="shared" si="899"/>
        <v>1.7505470459518599E-2</v>
      </c>
      <c r="BR1522" s="41">
        <f t="shared" si="900"/>
        <v>0</v>
      </c>
      <c r="BS1522" s="41">
        <f t="shared" si="901"/>
        <v>0.36542669584245074</v>
      </c>
      <c r="BT1522" s="41">
        <f t="shared" si="902"/>
        <v>0.6345733041575492</v>
      </c>
      <c r="BU1522" s="41">
        <f t="shared" si="903"/>
        <v>0</v>
      </c>
      <c r="BV1522" s="41">
        <f t="shared" si="904"/>
        <v>0</v>
      </c>
      <c r="BW1522" s="41">
        <f t="shared" si="905"/>
        <v>1</v>
      </c>
      <c r="BX1522" s="41" t="str">
        <f t="shared" si="910"/>
        <v>2017Registered psychiatric nursesManitoba</v>
      </c>
      <c r="BY1522" s="51">
        <f>VLOOKUP(BX1522,'%workplace'!$A$1:$F$381,6,FALSE)</f>
        <v>1002</v>
      </c>
      <c r="BZ1522" s="32">
        <f t="shared" si="911"/>
        <v>0.45608782435129741</v>
      </c>
    </row>
    <row r="1523" spans="1:78" hidden="1" x14ac:dyDescent="0.2">
      <c r="A1523" s="212" t="str">
        <f t="shared" si="909"/>
        <v>2017Registered psychiatric nursesManitobaOther places of work</v>
      </c>
      <c r="B1523" s="212" t="s">
        <v>8</v>
      </c>
      <c r="C1523" s="212" t="s">
        <v>20</v>
      </c>
      <c r="D1523" s="212" t="s">
        <v>13</v>
      </c>
      <c r="E1523" s="212">
        <v>2017</v>
      </c>
      <c r="F1523" s="212">
        <v>107</v>
      </c>
      <c r="G1523" s="212">
        <v>20</v>
      </c>
      <c r="H1523" s="212">
        <v>0</v>
      </c>
      <c r="I1523" s="212">
        <v>14</v>
      </c>
      <c r="J1523" s="212">
        <v>9</v>
      </c>
      <c r="K1523" s="212">
        <v>16</v>
      </c>
      <c r="L1523" s="212">
        <v>14</v>
      </c>
      <c r="M1523" s="212">
        <v>10</v>
      </c>
      <c r="N1523" s="212">
        <v>22</v>
      </c>
      <c r="O1523" s="212">
        <v>17</v>
      </c>
      <c r="P1523" s="212">
        <v>16</v>
      </c>
      <c r="Q1523" s="212">
        <v>7</v>
      </c>
      <c r="R1523" s="212">
        <v>1</v>
      </c>
      <c r="S1523" s="212">
        <v>1</v>
      </c>
      <c r="T1523" s="212">
        <v>0</v>
      </c>
      <c r="U1523" s="212">
        <v>126</v>
      </c>
      <c r="V1523" s="212">
        <v>0</v>
      </c>
      <c r="W1523" s="212">
        <v>1</v>
      </c>
      <c r="X1523" s="212">
        <v>81</v>
      </c>
      <c r="Y1523" s="212">
        <v>36</v>
      </c>
      <c r="Z1523" s="212">
        <v>10</v>
      </c>
      <c r="AA1523" s="212">
        <v>0</v>
      </c>
      <c r="AB1523" s="212">
        <v>12</v>
      </c>
      <c r="AC1523" s="212">
        <v>0</v>
      </c>
      <c r="AD1523" s="212">
        <v>55</v>
      </c>
      <c r="AE1523" s="212">
        <v>60</v>
      </c>
      <c r="AF1523" s="212">
        <v>21</v>
      </c>
      <c r="AG1523" s="212">
        <v>80</v>
      </c>
      <c r="AH1523" s="212">
        <v>25</v>
      </c>
      <c r="AI1523" s="212">
        <v>1</v>
      </c>
      <c r="AJ1523" s="212">
        <v>19</v>
      </c>
      <c r="AK1523" s="212">
        <v>108</v>
      </c>
      <c r="AL1523" s="212">
        <v>0</v>
      </c>
      <c r="AM1523" s="212">
        <v>0</v>
      </c>
      <c r="AN1523" s="212">
        <v>127</v>
      </c>
      <c r="AO1523" s="41">
        <f t="shared" si="906"/>
        <v>0.84251968503937003</v>
      </c>
      <c r="AP1523" s="41">
        <f t="shared" si="907"/>
        <v>0.15748031496062992</v>
      </c>
      <c r="AQ1523" s="41">
        <f t="shared" si="908"/>
        <v>0</v>
      </c>
      <c r="AR1523" s="41">
        <f t="shared" si="874"/>
        <v>0.11023622047244094</v>
      </c>
      <c r="AS1523" s="41">
        <f t="shared" si="875"/>
        <v>7.0866141732283464E-2</v>
      </c>
      <c r="AT1523" s="41">
        <f t="shared" si="876"/>
        <v>0.12598425196850394</v>
      </c>
      <c r="AU1523" s="41">
        <f t="shared" si="877"/>
        <v>0.11023622047244094</v>
      </c>
      <c r="AV1523" s="41">
        <f t="shared" si="878"/>
        <v>7.874015748031496E-2</v>
      </c>
      <c r="AW1523" s="41">
        <f t="shared" si="879"/>
        <v>0.17322834645669291</v>
      </c>
      <c r="AX1523" s="41">
        <f t="shared" si="880"/>
        <v>0.13385826771653545</v>
      </c>
      <c r="AY1523" s="41">
        <f t="shared" si="881"/>
        <v>0.12598425196850394</v>
      </c>
      <c r="AZ1523" s="41">
        <f t="shared" si="882"/>
        <v>5.5118110236220472E-2</v>
      </c>
      <c r="BA1523" s="41">
        <f t="shared" si="883"/>
        <v>7.874015748031496E-3</v>
      </c>
      <c r="BB1523" s="41">
        <f t="shared" si="884"/>
        <v>7.874015748031496E-3</v>
      </c>
      <c r="BC1523" s="41">
        <f t="shared" si="885"/>
        <v>0</v>
      </c>
      <c r="BD1523" s="41">
        <f t="shared" si="886"/>
        <v>0.99212598425196852</v>
      </c>
      <c r="BE1523" s="41">
        <f t="shared" si="887"/>
        <v>0</v>
      </c>
      <c r="BF1523" s="41">
        <f t="shared" si="888"/>
        <v>7.874015748031496E-3</v>
      </c>
      <c r="BG1523" s="41">
        <f t="shared" si="889"/>
        <v>0.63779527559055116</v>
      </c>
      <c r="BH1523" s="41">
        <f t="shared" si="890"/>
        <v>0.28346456692913385</v>
      </c>
      <c r="BI1523" s="41">
        <f t="shared" si="891"/>
        <v>7.874015748031496E-2</v>
      </c>
      <c r="BJ1523" s="41">
        <f t="shared" si="892"/>
        <v>0</v>
      </c>
      <c r="BK1523" s="41">
        <f t="shared" si="893"/>
        <v>9.4488188976377951E-2</v>
      </c>
      <c r="BL1523" s="41">
        <f t="shared" si="894"/>
        <v>0</v>
      </c>
      <c r="BM1523" s="41">
        <f t="shared" si="895"/>
        <v>0.43307086614173229</v>
      </c>
      <c r="BN1523" s="41">
        <f t="shared" si="896"/>
        <v>0.47244094488188976</v>
      </c>
      <c r="BO1523" s="41">
        <f t="shared" si="897"/>
        <v>0.16535433070866143</v>
      </c>
      <c r="BP1523" s="41">
        <f t="shared" si="898"/>
        <v>0.62992125984251968</v>
      </c>
      <c r="BQ1523" s="41">
        <f t="shared" si="899"/>
        <v>0.19685039370078741</v>
      </c>
      <c r="BR1523" s="41">
        <f t="shared" si="900"/>
        <v>7.874015748031496E-3</v>
      </c>
      <c r="BS1523" s="41">
        <f t="shared" si="901"/>
        <v>0.14960629921259844</v>
      </c>
      <c r="BT1523" s="41">
        <f t="shared" si="902"/>
        <v>0.85039370078740162</v>
      </c>
      <c r="BU1523" s="41">
        <f t="shared" si="903"/>
        <v>0</v>
      </c>
      <c r="BV1523" s="41">
        <f t="shared" si="904"/>
        <v>0</v>
      </c>
      <c r="BW1523" s="41">
        <f t="shared" si="905"/>
        <v>1</v>
      </c>
      <c r="BX1523" s="41" t="str">
        <f t="shared" si="910"/>
        <v>2017Registered psychiatric nursesManitoba</v>
      </c>
      <c r="BY1523" s="51">
        <f>VLOOKUP(BX1523,'%workplace'!$A$1:$F$381,6,FALSE)</f>
        <v>1002</v>
      </c>
      <c r="BZ1523" s="32">
        <f t="shared" si="911"/>
        <v>0.12674650698602793</v>
      </c>
    </row>
    <row r="1524" spans="1:78" s="8" customFormat="1" hidden="1" x14ac:dyDescent="0.2">
      <c r="A1524" s="8" t="str">
        <f t="shared" si="909"/>
        <v>2017Registered psychiatric nursesSaskatchewanAll places of work</v>
      </c>
      <c r="B1524" s="8" t="s">
        <v>8</v>
      </c>
      <c r="C1524" s="8" t="s">
        <v>21</v>
      </c>
      <c r="D1524" s="8" t="s">
        <v>9</v>
      </c>
      <c r="E1524" s="8">
        <v>2017</v>
      </c>
      <c r="F1524" s="8">
        <v>679</v>
      </c>
      <c r="G1524" s="8">
        <v>108</v>
      </c>
      <c r="H1524" s="8">
        <v>0</v>
      </c>
      <c r="I1524" s="8">
        <v>81</v>
      </c>
      <c r="J1524" s="8">
        <v>63</v>
      </c>
      <c r="K1524" s="8">
        <v>34</v>
      </c>
      <c r="L1524" s="8">
        <v>65</v>
      </c>
      <c r="M1524" s="8">
        <v>119</v>
      </c>
      <c r="N1524" s="8">
        <v>133</v>
      </c>
      <c r="O1524" s="8">
        <v>141</v>
      </c>
      <c r="P1524" s="8">
        <v>78</v>
      </c>
      <c r="Q1524" s="8">
        <v>36</v>
      </c>
      <c r="R1524" s="8">
        <v>17</v>
      </c>
      <c r="S1524" s="8">
        <v>20</v>
      </c>
      <c r="T1524" s="8">
        <v>0</v>
      </c>
      <c r="U1524" s="8">
        <v>745</v>
      </c>
      <c r="V1524" s="8">
        <v>11</v>
      </c>
      <c r="W1524" s="8">
        <v>31</v>
      </c>
      <c r="X1524" s="8">
        <v>498</v>
      </c>
      <c r="Y1524" s="8">
        <v>155</v>
      </c>
      <c r="Z1524" s="8">
        <v>109</v>
      </c>
      <c r="AA1524" s="8">
        <v>25</v>
      </c>
      <c r="AB1524" s="8">
        <v>84</v>
      </c>
      <c r="AC1524" s="8">
        <v>22</v>
      </c>
      <c r="AD1524" s="8">
        <v>80</v>
      </c>
      <c r="AE1524" s="8">
        <v>601</v>
      </c>
      <c r="AF1524" s="8">
        <v>23</v>
      </c>
      <c r="AG1524" s="8">
        <v>687</v>
      </c>
      <c r="AH1524" s="8">
        <v>41</v>
      </c>
      <c r="AI1524" s="8">
        <v>0</v>
      </c>
      <c r="AJ1524" s="8">
        <v>123</v>
      </c>
      <c r="AK1524" s="8">
        <v>663</v>
      </c>
      <c r="AL1524" s="8">
        <v>36</v>
      </c>
      <c r="AM1524" s="8">
        <v>1</v>
      </c>
      <c r="AN1524" s="8">
        <v>787</v>
      </c>
      <c r="AO1524" s="41">
        <f t="shared" si="906"/>
        <v>0.86277001270648035</v>
      </c>
      <c r="AP1524" s="41">
        <f t="shared" si="907"/>
        <v>0.13722998729351971</v>
      </c>
      <c r="AQ1524" s="41">
        <f t="shared" si="908"/>
        <v>0</v>
      </c>
      <c r="AR1524" s="41">
        <f t="shared" si="874"/>
        <v>0.10292249047013977</v>
      </c>
      <c r="AS1524" s="41">
        <f t="shared" si="875"/>
        <v>8.0050825921219829E-2</v>
      </c>
      <c r="AT1524" s="41">
        <f t="shared" si="876"/>
        <v>4.3202033036848796E-2</v>
      </c>
      <c r="AU1524" s="41">
        <f t="shared" si="877"/>
        <v>8.2592121982210928E-2</v>
      </c>
      <c r="AV1524" s="41">
        <f t="shared" si="878"/>
        <v>0.15120711562897077</v>
      </c>
      <c r="AW1524" s="41">
        <f t="shared" si="879"/>
        <v>0.16899618805590852</v>
      </c>
      <c r="AX1524" s="41">
        <f t="shared" si="880"/>
        <v>0.17916137229987295</v>
      </c>
      <c r="AY1524" s="41">
        <f t="shared" si="881"/>
        <v>9.9110546378653117E-2</v>
      </c>
      <c r="AZ1524" s="41">
        <f t="shared" si="882"/>
        <v>4.5743329097839895E-2</v>
      </c>
      <c r="BA1524" s="41">
        <f t="shared" si="883"/>
        <v>2.1601016518424398E-2</v>
      </c>
      <c r="BB1524" s="41">
        <f t="shared" si="884"/>
        <v>2.5412960609911054E-2</v>
      </c>
      <c r="BC1524" s="41">
        <f t="shared" si="885"/>
        <v>0</v>
      </c>
      <c r="BD1524" s="41">
        <f t="shared" si="886"/>
        <v>0.94663278271918683</v>
      </c>
      <c r="BE1524" s="41">
        <f t="shared" si="887"/>
        <v>1.397712833545108E-2</v>
      </c>
      <c r="BF1524" s="41">
        <f t="shared" si="888"/>
        <v>3.9390088945362133E-2</v>
      </c>
      <c r="BG1524" s="41">
        <f t="shared" si="889"/>
        <v>0.6327827191867853</v>
      </c>
      <c r="BH1524" s="41">
        <f t="shared" si="890"/>
        <v>0.19695044472681067</v>
      </c>
      <c r="BI1524" s="41">
        <f t="shared" si="891"/>
        <v>0.13850063532401524</v>
      </c>
      <c r="BJ1524" s="41">
        <f t="shared" si="892"/>
        <v>3.176620076238882E-2</v>
      </c>
      <c r="BK1524" s="41">
        <f t="shared" si="893"/>
        <v>0.10673443456162643</v>
      </c>
      <c r="BL1524" s="41">
        <f t="shared" si="894"/>
        <v>2.795425667090216E-2</v>
      </c>
      <c r="BM1524" s="41">
        <f t="shared" si="895"/>
        <v>0.10165184243964422</v>
      </c>
      <c r="BN1524" s="41">
        <f t="shared" si="896"/>
        <v>0.76365946632782722</v>
      </c>
      <c r="BO1524" s="41">
        <f t="shared" si="897"/>
        <v>2.9224904701397714E-2</v>
      </c>
      <c r="BP1524" s="41">
        <f t="shared" si="898"/>
        <v>0.87293519695044475</v>
      </c>
      <c r="BQ1524" s="41">
        <f t="shared" si="899"/>
        <v>5.2096569250317665E-2</v>
      </c>
      <c r="BR1524" s="41">
        <f t="shared" si="900"/>
        <v>0</v>
      </c>
      <c r="BS1524" s="41">
        <f t="shared" si="901"/>
        <v>0.15628970775095299</v>
      </c>
      <c r="BT1524" s="41">
        <f t="shared" si="902"/>
        <v>0.84243964421855144</v>
      </c>
      <c r="BU1524" s="41">
        <f t="shared" si="903"/>
        <v>4.5743329097839895E-2</v>
      </c>
      <c r="BV1524" s="41">
        <f t="shared" si="904"/>
        <v>1.2706480304955528E-3</v>
      </c>
      <c r="BW1524" s="41">
        <f t="shared" si="905"/>
        <v>1</v>
      </c>
      <c r="BX1524" s="41" t="str">
        <f t="shared" si="910"/>
        <v>2017Registered psychiatric nursesSaskatchewan</v>
      </c>
      <c r="BY1524" s="51">
        <f>VLOOKUP(BX1524,'%workplace'!$A$1:$F$381,6,FALSE)</f>
        <v>787</v>
      </c>
      <c r="BZ1524" s="32">
        <f t="shared" si="911"/>
        <v>1</v>
      </c>
    </row>
    <row r="1525" spans="1:78" s="8" customFormat="1" hidden="1" x14ac:dyDescent="0.2">
      <c r="A1525" s="8" t="str">
        <f t="shared" si="909"/>
        <v>2017Registered psychiatric nursesSaskatchewanCommunity health</v>
      </c>
      <c r="B1525" s="8" t="s">
        <v>8</v>
      </c>
      <c r="C1525" s="8" t="s">
        <v>21</v>
      </c>
      <c r="D1525" s="8" t="s">
        <v>11</v>
      </c>
      <c r="E1525" s="8">
        <v>2017</v>
      </c>
      <c r="F1525" s="8">
        <v>182</v>
      </c>
      <c r="G1525" s="8">
        <v>30</v>
      </c>
      <c r="H1525" s="8">
        <v>0</v>
      </c>
      <c r="I1525" s="8">
        <v>16</v>
      </c>
      <c r="J1525" s="8">
        <v>16</v>
      </c>
      <c r="K1525" s="8">
        <v>9</v>
      </c>
      <c r="L1525" s="8">
        <v>15</v>
      </c>
      <c r="M1525" s="8">
        <v>34</v>
      </c>
      <c r="N1525" s="8">
        <v>35</v>
      </c>
      <c r="O1525" s="8">
        <v>46</v>
      </c>
      <c r="P1525" s="8">
        <v>22</v>
      </c>
      <c r="Q1525" s="8">
        <v>9</v>
      </c>
      <c r="R1525" s="8">
        <v>5</v>
      </c>
      <c r="S1525" s="8">
        <v>5</v>
      </c>
      <c r="T1525" s="8">
        <v>0</v>
      </c>
      <c r="U1525" s="8">
        <v>205</v>
      </c>
      <c r="V1525" s="8">
        <v>0</v>
      </c>
      <c r="W1525" s="8">
        <v>7</v>
      </c>
      <c r="X1525" s="8">
        <v>142</v>
      </c>
      <c r="Y1525" s="8">
        <v>34</v>
      </c>
      <c r="Z1525" s="8">
        <v>31</v>
      </c>
      <c r="AA1525" s="8">
        <v>5</v>
      </c>
      <c r="AB1525" s="8">
        <v>11</v>
      </c>
      <c r="AC1525" s="8">
        <v>3</v>
      </c>
      <c r="AD1525" s="8">
        <v>13</v>
      </c>
      <c r="AE1525" s="8">
        <v>185</v>
      </c>
      <c r="AF1525" s="8">
        <v>2</v>
      </c>
      <c r="AG1525" s="8">
        <v>196</v>
      </c>
      <c r="AH1525" s="8">
        <v>5</v>
      </c>
      <c r="AI1525" s="8">
        <v>0</v>
      </c>
      <c r="AJ1525" s="8">
        <v>37</v>
      </c>
      <c r="AK1525" s="8">
        <v>174</v>
      </c>
      <c r="AL1525" s="8">
        <v>9</v>
      </c>
      <c r="AM1525" s="8">
        <v>1</v>
      </c>
      <c r="AN1525" s="8">
        <v>212</v>
      </c>
      <c r="AO1525" s="41">
        <f t="shared" si="906"/>
        <v>0.85849056603773588</v>
      </c>
      <c r="AP1525" s="41">
        <f t="shared" si="907"/>
        <v>0.14150943396226415</v>
      </c>
      <c r="AQ1525" s="41">
        <f t="shared" si="908"/>
        <v>0</v>
      </c>
      <c r="AR1525" s="41">
        <f t="shared" si="874"/>
        <v>7.5471698113207544E-2</v>
      </c>
      <c r="AS1525" s="41">
        <f t="shared" si="875"/>
        <v>7.5471698113207544E-2</v>
      </c>
      <c r="AT1525" s="41">
        <f t="shared" si="876"/>
        <v>4.2452830188679243E-2</v>
      </c>
      <c r="AU1525" s="41">
        <f t="shared" si="877"/>
        <v>7.0754716981132074E-2</v>
      </c>
      <c r="AV1525" s="41">
        <f t="shared" si="878"/>
        <v>0.16037735849056603</v>
      </c>
      <c r="AW1525" s="41">
        <f t="shared" si="879"/>
        <v>0.1650943396226415</v>
      </c>
      <c r="AX1525" s="41">
        <f t="shared" si="880"/>
        <v>0.21698113207547171</v>
      </c>
      <c r="AY1525" s="41">
        <f t="shared" si="881"/>
        <v>0.10377358490566038</v>
      </c>
      <c r="AZ1525" s="41">
        <f t="shared" si="882"/>
        <v>4.2452830188679243E-2</v>
      </c>
      <c r="BA1525" s="41">
        <f t="shared" si="883"/>
        <v>2.358490566037736E-2</v>
      </c>
      <c r="BB1525" s="41">
        <f t="shared" si="884"/>
        <v>2.358490566037736E-2</v>
      </c>
      <c r="BC1525" s="41">
        <f t="shared" si="885"/>
        <v>0</v>
      </c>
      <c r="BD1525" s="41">
        <f t="shared" si="886"/>
        <v>0.96698113207547165</v>
      </c>
      <c r="BE1525" s="41">
        <f t="shared" si="887"/>
        <v>0</v>
      </c>
      <c r="BF1525" s="41">
        <f t="shared" si="888"/>
        <v>3.3018867924528301E-2</v>
      </c>
      <c r="BG1525" s="41">
        <f t="shared" si="889"/>
        <v>0.66981132075471694</v>
      </c>
      <c r="BH1525" s="41">
        <f t="shared" si="890"/>
        <v>0.16037735849056603</v>
      </c>
      <c r="BI1525" s="41">
        <f t="shared" si="891"/>
        <v>0.14622641509433962</v>
      </c>
      <c r="BJ1525" s="41">
        <f t="shared" si="892"/>
        <v>2.358490566037736E-2</v>
      </c>
      <c r="BK1525" s="41">
        <f t="shared" si="893"/>
        <v>5.1886792452830191E-2</v>
      </c>
      <c r="BL1525" s="41">
        <f t="shared" si="894"/>
        <v>1.4150943396226415E-2</v>
      </c>
      <c r="BM1525" s="41">
        <f t="shared" si="895"/>
        <v>6.1320754716981132E-2</v>
      </c>
      <c r="BN1525" s="41">
        <f t="shared" si="896"/>
        <v>0.87264150943396224</v>
      </c>
      <c r="BO1525" s="41">
        <f t="shared" si="897"/>
        <v>9.433962264150943E-3</v>
      </c>
      <c r="BP1525" s="41">
        <f t="shared" si="898"/>
        <v>0.92452830188679247</v>
      </c>
      <c r="BQ1525" s="41">
        <f t="shared" si="899"/>
        <v>2.358490566037736E-2</v>
      </c>
      <c r="BR1525" s="41">
        <f t="shared" si="900"/>
        <v>0</v>
      </c>
      <c r="BS1525" s="41">
        <f t="shared" si="901"/>
        <v>0.17452830188679244</v>
      </c>
      <c r="BT1525" s="41">
        <f t="shared" si="902"/>
        <v>0.82075471698113212</v>
      </c>
      <c r="BU1525" s="41">
        <f t="shared" si="903"/>
        <v>4.2452830188679243E-2</v>
      </c>
      <c r="BV1525" s="41">
        <f t="shared" si="904"/>
        <v>4.7169811320754715E-3</v>
      </c>
      <c r="BW1525" s="41">
        <f t="shared" si="905"/>
        <v>1</v>
      </c>
      <c r="BX1525" s="41" t="str">
        <f t="shared" si="910"/>
        <v>2017Registered psychiatric nursesSaskatchewan</v>
      </c>
      <c r="BY1525" s="51">
        <f>VLOOKUP(BX1525,'%workplace'!$A$1:$F$381,6,FALSE)</f>
        <v>787</v>
      </c>
      <c r="BZ1525" s="32">
        <f t="shared" si="911"/>
        <v>0.26937738246505716</v>
      </c>
    </row>
    <row r="1526" spans="1:78" s="8" customFormat="1" hidden="1" x14ac:dyDescent="0.2">
      <c r="A1526" s="8" t="str">
        <f t="shared" si="909"/>
        <v>2017Registered psychiatric nursesSaskatchewanNursing home/long-term care</v>
      </c>
      <c r="B1526" s="8" t="s">
        <v>8</v>
      </c>
      <c r="C1526" s="8" t="s">
        <v>21</v>
      </c>
      <c r="D1526" s="8" t="s">
        <v>12</v>
      </c>
      <c r="E1526" s="8">
        <v>2017</v>
      </c>
      <c r="F1526" s="8">
        <v>171</v>
      </c>
      <c r="G1526" s="8">
        <v>23</v>
      </c>
      <c r="H1526" s="8">
        <v>0</v>
      </c>
      <c r="I1526" s="8">
        <v>20</v>
      </c>
      <c r="J1526" s="8">
        <v>12</v>
      </c>
      <c r="K1526" s="8">
        <v>5</v>
      </c>
      <c r="L1526" s="8">
        <v>13</v>
      </c>
      <c r="M1526" s="8">
        <v>34</v>
      </c>
      <c r="N1526" s="8">
        <v>36</v>
      </c>
      <c r="O1526" s="8">
        <v>38</v>
      </c>
      <c r="P1526" s="8">
        <v>22</v>
      </c>
      <c r="Q1526" s="8">
        <v>9</v>
      </c>
      <c r="R1526" s="8">
        <v>4</v>
      </c>
      <c r="S1526" s="8">
        <v>1</v>
      </c>
      <c r="T1526" s="8">
        <v>0</v>
      </c>
      <c r="U1526" s="8">
        <v>184</v>
      </c>
      <c r="V1526" s="8">
        <v>3</v>
      </c>
      <c r="W1526" s="8">
        <v>7</v>
      </c>
      <c r="X1526" s="8">
        <v>113</v>
      </c>
      <c r="Y1526" s="8">
        <v>49</v>
      </c>
      <c r="Z1526" s="8">
        <v>24</v>
      </c>
      <c r="AA1526" s="8">
        <v>8</v>
      </c>
      <c r="AB1526" s="8">
        <v>32</v>
      </c>
      <c r="AC1526" s="8">
        <v>2</v>
      </c>
      <c r="AD1526" s="8">
        <v>9</v>
      </c>
      <c r="AE1526" s="8">
        <v>151</v>
      </c>
      <c r="AF1526" s="8">
        <v>7</v>
      </c>
      <c r="AG1526" s="8">
        <v>180</v>
      </c>
      <c r="AH1526" s="8">
        <v>2</v>
      </c>
      <c r="AI1526" s="8">
        <v>0</v>
      </c>
      <c r="AJ1526" s="8">
        <v>37</v>
      </c>
      <c r="AK1526" s="8">
        <v>157</v>
      </c>
      <c r="AL1526" s="8">
        <v>5</v>
      </c>
      <c r="AM1526" s="8">
        <v>0</v>
      </c>
      <c r="AN1526" s="8">
        <v>194</v>
      </c>
      <c r="AO1526" s="41">
        <f t="shared" si="906"/>
        <v>0.88144329896907214</v>
      </c>
      <c r="AP1526" s="41">
        <f t="shared" si="907"/>
        <v>0.11855670103092783</v>
      </c>
      <c r="AQ1526" s="41">
        <f t="shared" si="908"/>
        <v>0</v>
      </c>
      <c r="AR1526" s="41">
        <f t="shared" si="874"/>
        <v>0.10309278350515463</v>
      </c>
      <c r="AS1526" s="41">
        <f t="shared" si="875"/>
        <v>6.1855670103092786E-2</v>
      </c>
      <c r="AT1526" s="41">
        <f t="shared" si="876"/>
        <v>2.5773195876288658E-2</v>
      </c>
      <c r="AU1526" s="41">
        <f t="shared" si="877"/>
        <v>6.7010309278350513E-2</v>
      </c>
      <c r="AV1526" s="41">
        <f t="shared" si="878"/>
        <v>0.17525773195876287</v>
      </c>
      <c r="AW1526" s="41">
        <f t="shared" si="879"/>
        <v>0.18556701030927836</v>
      </c>
      <c r="AX1526" s="41">
        <f t="shared" si="880"/>
        <v>0.19587628865979381</v>
      </c>
      <c r="AY1526" s="41">
        <f t="shared" si="881"/>
        <v>0.1134020618556701</v>
      </c>
      <c r="AZ1526" s="41">
        <f t="shared" si="882"/>
        <v>4.6391752577319589E-2</v>
      </c>
      <c r="BA1526" s="41">
        <f t="shared" si="883"/>
        <v>2.0618556701030927E-2</v>
      </c>
      <c r="BB1526" s="41">
        <f t="shared" si="884"/>
        <v>5.1546391752577319E-3</v>
      </c>
      <c r="BC1526" s="41">
        <f t="shared" si="885"/>
        <v>0</v>
      </c>
      <c r="BD1526" s="41">
        <f t="shared" si="886"/>
        <v>0.94845360824742264</v>
      </c>
      <c r="BE1526" s="41">
        <f t="shared" si="887"/>
        <v>1.5463917525773196E-2</v>
      </c>
      <c r="BF1526" s="41">
        <f t="shared" si="888"/>
        <v>3.608247422680412E-2</v>
      </c>
      <c r="BG1526" s="41">
        <f t="shared" si="889"/>
        <v>0.58247422680412375</v>
      </c>
      <c r="BH1526" s="41">
        <f t="shared" si="890"/>
        <v>0.25257731958762886</v>
      </c>
      <c r="BI1526" s="41">
        <f t="shared" si="891"/>
        <v>0.12371134020618557</v>
      </c>
      <c r="BJ1526" s="41">
        <f t="shared" si="892"/>
        <v>4.1237113402061855E-2</v>
      </c>
      <c r="BK1526" s="41">
        <f t="shared" si="893"/>
        <v>0.16494845360824742</v>
      </c>
      <c r="BL1526" s="41">
        <f t="shared" si="894"/>
        <v>1.0309278350515464E-2</v>
      </c>
      <c r="BM1526" s="41">
        <f t="shared" si="895"/>
        <v>4.6391752577319589E-2</v>
      </c>
      <c r="BN1526" s="41">
        <f t="shared" si="896"/>
        <v>0.77835051546391754</v>
      </c>
      <c r="BO1526" s="41">
        <f t="shared" si="897"/>
        <v>3.608247422680412E-2</v>
      </c>
      <c r="BP1526" s="41">
        <f t="shared" si="898"/>
        <v>0.92783505154639179</v>
      </c>
      <c r="BQ1526" s="41">
        <f t="shared" si="899"/>
        <v>1.0309278350515464E-2</v>
      </c>
      <c r="BR1526" s="41">
        <f t="shared" si="900"/>
        <v>0</v>
      </c>
      <c r="BS1526" s="41">
        <f t="shared" si="901"/>
        <v>0.19072164948453607</v>
      </c>
      <c r="BT1526" s="41">
        <f t="shared" si="902"/>
        <v>0.80927835051546393</v>
      </c>
      <c r="BU1526" s="41">
        <f t="shared" si="903"/>
        <v>2.5773195876288658E-2</v>
      </c>
      <c r="BV1526" s="41">
        <f t="shared" si="904"/>
        <v>0</v>
      </c>
      <c r="BW1526" s="41">
        <f t="shared" si="905"/>
        <v>1</v>
      </c>
      <c r="BX1526" s="41" t="str">
        <f t="shared" si="910"/>
        <v>2017Registered psychiatric nursesSaskatchewan</v>
      </c>
      <c r="BY1526" s="51">
        <f>VLOOKUP(BX1526,'%workplace'!$A$1:$F$381,6,FALSE)</f>
        <v>787</v>
      </c>
      <c r="BZ1526" s="32">
        <f t="shared" si="911"/>
        <v>0.24650571791613723</v>
      </c>
    </row>
    <row r="1527" spans="1:78" s="8" customFormat="1" hidden="1" x14ac:dyDescent="0.2">
      <c r="A1527" s="8" t="str">
        <f t="shared" si="909"/>
        <v>2017Registered psychiatric nursesSaskatchewanHospital</v>
      </c>
      <c r="B1527" s="8" t="s">
        <v>8</v>
      </c>
      <c r="C1527" s="8" t="s">
        <v>21</v>
      </c>
      <c r="D1527" s="8" t="s">
        <v>10</v>
      </c>
      <c r="E1527" s="8">
        <v>2017</v>
      </c>
      <c r="F1527" s="8">
        <v>182</v>
      </c>
      <c r="G1527" s="8">
        <v>29</v>
      </c>
      <c r="H1527" s="8">
        <v>0</v>
      </c>
      <c r="I1527" s="8">
        <v>35</v>
      </c>
      <c r="J1527" s="8">
        <v>24</v>
      </c>
      <c r="K1527" s="8">
        <v>15</v>
      </c>
      <c r="L1527" s="8">
        <v>17</v>
      </c>
      <c r="M1527" s="8">
        <v>30</v>
      </c>
      <c r="N1527" s="8">
        <v>32</v>
      </c>
      <c r="O1527" s="8">
        <v>25</v>
      </c>
      <c r="P1527" s="8">
        <v>11</v>
      </c>
      <c r="Q1527" s="8">
        <v>10</v>
      </c>
      <c r="R1527" s="8">
        <v>5</v>
      </c>
      <c r="S1527" s="8">
        <v>7</v>
      </c>
      <c r="T1527" s="8">
        <v>0</v>
      </c>
      <c r="U1527" s="8">
        <v>199</v>
      </c>
      <c r="V1527" s="8">
        <v>2</v>
      </c>
      <c r="W1527" s="8">
        <v>10</v>
      </c>
      <c r="X1527" s="8">
        <v>126</v>
      </c>
      <c r="Y1527" s="8">
        <v>50</v>
      </c>
      <c r="Z1527" s="8">
        <v>33</v>
      </c>
      <c r="AA1527" s="8">
        <v>2</v>
      </c>
      <c r="AB1527" s="8">
        <v>22</v>
      </c>
      <c r="AC1527" s="8">
        <v>4</v>
      </c>
      <c r="AD1527" s="8">
        <v>13</v>
      </c>
      <c r="AE1527" s="8">
        <v>172</v>
      </c>
      <c r="AF1527" s="8">
        <v>5</v>
      </c>
      <c r="AG1527" s="8">
        <v>195</v>
      </c>
      <c r="AH1527" s="8">
        <v>4</v>
      </c>
      <c r="AI1527" s="8">
        <v>0</v>
      </c>
      <c r="AJ1527" s="8">
        <v>29</v>
      </c>
      <c r="AK1527" s="8">
        <v>182</v>
      </c>
      <c r="AL1527" s="8">
        <v>7</v>
      </c>
      <c r="AM1527" s="8">
        <v>0</v>
      </c>
      <c r="AN1527" s="8">
        <v>211</v>
      </c>
      <c r="AO1527" s="41">
        <f t="shared" si="906"/>
        <v>0.86255924170616116</v>
      </c>
      <c r="AP1527" s="41">
        <f t="shared" si="907"/>
        <v>0.13744075829383887</v>
      </c>
      <c r="AQ1527" s="41">
        <f t="shared" si="908"/>
        <v>0</v>
      </c>
      <c r="AR1527" s="41">
        <f t="shared" ref="AR1527:AR1590" si="912">I1527/$AN1527</f>
        <v>0.16587677725118483</v>
      </c>
      <c r="AS1527" s="41">
        <f t="shared" ref="AS1527:AS1590" si="913">J1527/$AN1527</f>
        <v>0.11374407582938388</v>
      </c>
      <c r="AT1527" s="41">
        <f t="shared" ref="AT1527:AT1590" si="914">K1527/$AN1527</f>
        <v>7.1090047393364927E-2</v>
      </c>
      <c r="AU1527" s="41">
        <f t="shared" ref="AU1527:AU1590" si="915">L1527/$AN1527</f>
        <v>8.0568720379146919E-2</v>
      </c>
      <c r="AV1527" s="41">
        <f t="shared" ref="AV1527:AV1590" si="916">M1527/$AN1527</f>
        <v>0.14218009478672985</v>
      </c>
      <c r="AW1527" s="41">
        <f t="shared" ref="AW1527:AW1590" si="917">N1527/$AN1527</f>
        <v>0.15165876777251186</v>
      </c>
      <c r="AX1527" s="41">
        <f t="shared" ref="AX1527:AX1590" si="918">O1527/$AN1527</f>
        <v>0.11848341232227488</v>
      </c>
      <c r="AY1527" s="41">
        <f t="shared" ref="AY1527:AY1590" si="919">P1527/$AN1527</f>
        <v>5.2132701421800945E-2</v>
      </c>
      <c r="AZ1527" s="41">
        <f t="shared" ref="AZ1527:AZ1590" si="920">Q1527/$AN1527</f>
        <v>4.7393364928909949E-2</v>
      </c>
      <c r="BA1527" s="41">
        <f t="shared" ref="BA1527:BA1590" si="921">R1527/$AN1527</f>
        <v>2.3696682464454975E-2</v>
      </c>
      <c r="BB1527" s="41">
        <f t="shared" ref="BB1527:BB1590" si="922">S1527/$AN1527</f>
        <v>3.3175355450236969E-2</v>
      </c>
      <c r="BC1527" s="41">
        <f t="shared" ref="BC1527:BC1590" si="923">T1527/$AN1527</f>
        <v>0</v>
      </c>
      <c r="BD1527" s="41">
        <f t="shared" ref="BD1527:BD1590" si="924">U1527/$AN1527</f>
        <v>0.94312796208530802</v>
      </c>
      <c r="BE1527" s="41">
        <f t="shared" ref="BE1527:BE1590" si="925">V1527/$AN1527</f>
        <v>9.4786729857819912E-3</v>
      </c>
      <c r="BF1527" s="41">
        <f t="shared" ref="BF1527:BF1590" si="926">W1527/$AN1527</f>
        <v>4.7393364928909949E-2</v>
      </c>
      <c r="BG1527" s="41">
        <f t="shared" ref="BG1527:BG1590" si="927">X1527/$AN1527</f>
        <v>0.59715639810426535</v>
      </c>
      <c r="BH1527" s="41">
        <f t="shared" ref="BH1527:BH1590" si="928">Y1527/$AN1527</f>
        <v>0.23696682464454977</v>
      </c>
      <c r="BI1527" s="41">
        <f t="shared" ref="BI1527:BI1590" si="929">Z1527/$AN1527</f>
        <v>0.15639810426540285</v>
      </c>
      <c r="BJ1527" s="41">
        <f t="shared" ref="BJ1527:BJ1590" si="930">AA1527/$AN1527</f>
        <v>9.4786729857819912E-3</v>
      </c>
      <c r="BK1527" s="41">
        <f t="shared" ref="BK1527:BK1590" si="931">AB1527/$AN1527</f>
        <v>0.10426540284360189</v>
      </c>
      <c r="BL1527" s="41">
        <f t="shared" ref="BL1527:BL1590" si="932">AC1527/$AN1527</f>
        <v>1.8957345971563982E-2</v>
      </c>
      <c r="BM1527" s="41">
        <f t="shared" ref="BM1527:BM1590" si="933">AD1527/$AN1527</f>
        <v>6.1611374407582936E-2</v>
      </c>
      <c r="BN1527" s="41">
        <f t="shared" ref="BN1527:BN1590" si="934">AE1527/$AN1527</f>
        <v>0.81516587677725116</v>
      </c>
      <c r="BO1527" s="41">
        <f t="shared" ref="BO1527:BO1590" si="935">AF1527/$AN1527</f>
        <v>2.3696682464454975E-2</v>
      </c>
      <c r="BP1527" s="41">
        <f t="shared" ref="BP1527:BP1590" si="936">AG1527/$AN1527</f>
        <v>0.92417061611374407</v>
      </c>
      <c r="BQ1527" s="41">
        <f t="shared" ref="BQ1527:BQ1590" si="937">AH1527/$AN1527</f>
        <v>1.8957345971563982E-2</v>
      </c>
      <c r="BR1527" s="41">
        <f t="shared" ref="BR1527:BR1590" si="938">AI1527/$AN1527</f>
        <v>0</v>
      </c>
      <c r="BS1527" s="41">
        <f t="shared" ref="BS1527:BS1590" si="939">AJ1527/$AN1527</f>
        <v>0.13744075829383887</v>
      </c>
      <c r="BT1527" s="41">
        <f t="shared" ref="BT1527:BT1590" si="940">AK1527/$AN1527</f>
        <v>0.86255924170616116</v>
      </c>
      <c r="BU1527" s="41">
        <f t="shared" ref="BU1527:BU1590" si="941">AL1527/$AN1527</f>
        <v>3.3175355450236969E-2</v>
      </c>
      <c r="BV1527" s="41">
        <f t="shared" ref="BV1527:BV1590" si="942">AM1527/$AN1527</f>
        <v>0</v>
      </c>
      <c r="BW1527" s="41">
        <f t="shared" ref="BW1527:BW1590" si="943">AN1527/$AN1527</f>
        <v>1</v>
      </c>
      <c r="BX1527" s="41" t="str">
        <f t="shared" si="910"/>
        <v>2017Registered psychiatric nursesSaskatchewan</v>
      </c>
      <c r="BY1527" s="51">
        <f>VLOOKUP(BX1527,'%workplace'!$A$1:$F$381,6,FALSE)</f>
        <v>787</v>
      </c>
      <c r="BZ1527" s="32">
        <f t="shared" si="911"/>
        <v>0.26810673443456162</v>
      </c>
    </row>
    <row r="1528" spans="1:78" s="8" customFormat="1" hidden="1" x14ac:dyDescent="0.2">
      <c r="A1528" s="8" t="str">
        <f t="shared" si="909"/>
        <v>2017Registered psychiatric nursesSaskatchewanOther places of work</v>
      </c>
      <c r="B1528" s="8" t="s">
        <v>8</v>
      </c>
      <c r="C1528" s="8" t="s">
        <v>21</v>
      </c>
      <c r="D1528" s="8" t="s">
        <v>13</v>
      </c>
      <c r="E1528" s="8">
        <v>2017</v>
      </c>
      <c r="F1528" s="8">
        <v>119</v>
      </c>
      <c r="G1528" s="8">
        <v>22</v>
      </c>
      <c r="H1528" s="8">
        <v>0</v>
      </c>
      <c r="I1528" s="8">
        <v>8</v>
      </c>
      <c r="J1528" s="8">
        <v>11</v>
      </c>
      <c r="K1528" s="8">
        <v>5</v>
      </c>
      <c r="L1528" s="8">
        <v>16</v>
      </c>
      <c r="M1528" s="8">
        <v>18</v>
      </c>
      <c r="N1528" s="8">
        <v>24</v>
      </c>
      <c r="O1528" s="8">
        <v>28</v>
      </c>
      <c r="P1528" s="8">
        <v>17</v>
      </c>
      <c r="Q1528" s="8">
        <v>6</v>
      </c>
      <c r="R1528" s="8">
        <v>2</v>
      </c>
      <c r="S1528" s="8">
        <v>6</v>
      </c>
      <c r="T1528" s="8">
        <v>0</v>
      </c>
      <c r="U1528" s="8">
        <v>129</v>
      </c>
      <c r="V1528" s="8">
        <v>6</v>
      </c>
      <c r="W1528" s="8">
        <v>6</v>
      </c>
      <c r="X1528" s="8">
        <v>97</v>
      </c>
      <c r="Y1528" s="8">
        <v>17</v>
      </c>
      <c r="Z1528" s="8">
        <v>17</v>
      </c>
      <c r="AA1528" s="8">
        <v>10</v>
      </c>
      <c r="AB1528" s="8">
        <v>14</v>
      </c>
      <c r="AC1528" s="8">
        <v>3</v>
      </c>
      <c r="AD1528" s="8">
        <v>42</v>
      </c>
      <c r="AE1528" s="8">
        <v>82</v>
      </c>
      <c r="AF1528" s="8">
        <v>6</v>
      </c>
      <c r="AG1528" s="8">
        <v>101</v>
      </c>
      <c r="AH1528" s="8">
        <v>29</v>
      </c>
      <c r="AI1528" s="8">
        <v>0</v>
      </c>
      <c r="AJ1528" s="8">
        <v>14</v>
      </c>
      <c r="AK1528" s="8">
        <v>127</v>
      </c>
      <c r="AL1528" s="8">
        <v>5</v>
      </c>
      <c r="AM1528" s="8">
        <v>0</v>
      </c>
      <c r="AN1528" s="8">
        <v>141</v>
      </c>
      <c r="AO1528" s="41">
        <f t="shared" ref="AO1528:AO1591" si="944">F1528/$AN1528</f>
        <v>0.84397163120567376</v>
      </c>
      <c r="AP1528" s="41">
        <f t="shared" ref="AP1528:AP1591" si="945">G1528/$AN1528</f>
        <v>0.15602836879432624</v>
      </c>
      <c r="AQ1528" s="41">
        <f t="shared" ref="AQ1528:AQ1591" si="946">H1528/$AN1528</f>
        <v>0</v>
      </c>
      <c r="AR1528" s="41">
        <f t="shared" si="912"/>
        <v>5.6737588652482268E-2</v>
      </c>
      <c r="AS1528" s="41">
        <f t="shared" si="913"/>
        <v>7.8014184397163122E-2</v>
      </c>
      <c r="AT1528" s="41">
        <f t="shared" si="914"/>
        <v>3.5460992907801421E-2</v>
      </c>
      <c r="AU1528" s="41">
        <f t="shared" si="915"/>
        <v>0.11347517730496454</v>
      </c>
      <c r="AV1528" s="41">
        <f t="shared" si="916"/>
        <v>0.1276595744680851</v>
      </c>
      <c r="AW1528" s="41">
        <f t="shared" si="917"/>
        <v>0.1702127659574468</v>
      </c>
      <c r="AX1528" s="41">
        <f t="shared" si="918"/>
        <v>0.19858156028368795</v>
      </c>
      <c r="AY1528" s="41">
        <f t="shared" si="919"/>
        <v>0.12056737588652482</v>
      </c>
      <c r="AZ1528" s="41">
        <f t="shared" si="920"/>
        <v>4.2553191489361701E-2</v>
      </c>
      <c r="BA1528" s="41">
        <f t="shared" si="921"/>
        <v>1.4184397163120567E-2</v>
      </c>
      <c r="BB1528" s="41">
        <f t="shared" si="922"/>
        <v>4.2553191489361701E-2</v>
      </c>
      <c r="BC1528" s="41">
        <f t="shared" si="923"/>
        <v>0</v>
      </c>
      <c r="BD1528" s="41">
        <f t="shared" si="924"/>
        <v>0.91489361702127658</v>
      </c>
      <c r="BE1528" s="41">
        <f t="shared" si="925"/>
        <v>4.2553191489361701E-2</v>
      </c>
      <c r="BF1528" s="41">
        <f t="shared" si="926"/>
        <v>4.2553191489361701E-2</v>
      </c>
      <c r="BG1528" s="41">
        <f t="shared" si="927"/>
        <v>0.68794326241134751</v>
      </c>
      <c r="BH1528" s="41">
        <f t="shared" si="928"/>
        <v>0.12056737588652482</v>
      </c>
      <c r="BI1528" s="41">
        <f t="shared" si="929"/>
        <v>0.12056737588652482</v>
      </c>
      <c r="BJ1528" s="41">
        <f t="shared" si="930"/>
        <v>7.0921985815602842E-2</v>
      </c>
      <c r="BK1528" s="41">
        <f t="shared" si="931"/>
        <v>9.9290780141843976E-2</v>
      </c>
      <c r="BL1528" s="41">
        <f t="shared" si="932"/>
        <v>2.1276595744680851E-2</v>
      </c>
      <c r="BM1528" s="41">
        <f t="shared" si="933"/>
        <v>0.2978723404255319</v>
      </c>
      <c r="BN1528" s="41">
        <f t="shared" si="934"/>
        <v>0.58156028368794321</v>
      </c>
      <c r="BO1528" s="41">
        <f t="shared" si="935"/>
        <v>4.2553191489361701E-2</v>
      </c>
      <c r="BP1528" s="41">
        <f t="shared" si="936"/>
        <v>0.71631205673758869</v>
      </c>
      <c r="BQ1528" s="41">
        <f t="shared" si="937"/>
        <v>0.20567375886524822</v>
      </c>
      <c r="BR1528" s="41">
        <f t="shared" si="938"/>
        <v>0</v>
      </c>
      <c r="BS1528" s="41">
        <f t="shared" si="939"/>
        <v>9.9290780141843976E-2</v>
      </c>
      <c r="BT1528" s="41">
        <f t="shared" si="940"/>
        <v>0.900709219858156</v>
      </c>
      <c r="BU1528" s="41">
        <f t="shared" si="941"/>
        <v>3.5460992907801421E-2</v>
      </c>
      <c r="BV1528" s="41">
        <f t="shared" si="942"/>
        <v>0</v>
      </c>
      <c r="BW1528" s="41">
        <f t="shared" si="943"/>
        <v>1</v>
      </c>
      <c r="BX1528" s="41" t="str">
        <f t="shared" si="910"/>
        <v>2017Registered psychiatric nursesSaskatchewan</v>
      </c>
      <c r="BY1528" s="51">
        <f>VLOOKUP(BX1528,'%workplace'!$A$1:$F$381,6,FALSE)</f>
        <v>787</v>
      </c>
      <c r="BZ1528" s="32">
        <f t="shared" si="911"/>
        <v>0.17916137229987295</v>
      </c>
    </row>
    <row r="1529" spans="1:78" s="8" customFormat="1" hidden="1" x14ac:dyDescent="0.2">
      <c r="A1529" s="8" t="str">
        <f t="shared" si="909"/>
        <v>2017Registered psychiatric nursesSaskatchewanUnknown places of work</v>
      </c>
      <c r="B1529" s="8" t="s">
        <v>8</v>
      </c>
      <c r="C1529" s="8" t="s">
        <v>21</v>
      </c>
      <c r="D1529" s="8" t="s">
        <v>49</v>
      </c>
      <c r="E1529" s="8">
        <v>2017</v>
      </c>
      <c r="F1529" s="8">
        <v>25</v>
      </c>
      <c r="G1529" s="8">
        <v>4</v>
      </c>
      <c r="H1529" s="8">
        <v>0</v>
      </c>
      <c r="I1529" s="8">
        <v>2</v>
      </c>
      <c r="J1529" s="8">
        <v>0</v>
      </c>
      <c r="K1529" s="8">
        <v>0</v>
      </c>
      <c r="L1529" s="8">
        <v>4</v>
      </c>
      <c r="M1529" s="8">
        <v>3</v>
      </c>
      <c r="N1529" s="8">
        <v>6</v>
      </c>
      <c r="O1529" s="8">
        <v>4</v>
      </c>
      <c r="P1529" s="8">
        <v>6</v>
      </c>
      <c r="Q1529" s="8">
        <v>2</v>
      </c>
      <c r="R1529" s="8">
        <v>1</v>
      </c>
      <c r="S1529" s="8">
        <v>1</v>
      </c>
      <c r="T1529" s="8">
        <v>0</v>
      </c>
      <c r="U1529" s="8">
        <v>28</v>
      </c>
      <c r="V1529" s="8">
        <v>0</v>
      </c>
      <c r="W1529" s="8">
        <v>1</v>
      </c>
      <c r="X1529" s="8">
        <v>20</v>
      </c>
      <c r="Y1529" s="8">
        <v>5</v>
      </c>
      <c r="Z1529" s="8">
        <v>4</v>
      </c>
      <c r="AA1529" s="8">
        <v>0</v>
      </c>
      <c r="AB1529" s="8">
        <v>5</v>
      </c>
      <c r="AC1529" s="8">
        <v>10</v>
      </c>
      <c r="AD1529" s="8">
        <v>3</v>
      </c>
      <c r="AE1529" s="8">
        <v>11</v>
      </c>
      <c r="AF1529" s="8">
        <v>3</v>
      </c>
      <c r="AG1529" s="8">
        <v>15</v>
      </c>
      <c r="AH1529" s="8">
        <v>1</v>
      </c>
      <c r="AI1529" s="8">
        <v>0</v>
      </c>
      <c r="AJ1529" s="8">
        <v>6</v>
      </c>
      <c r="AK1529" s="8">
        <v>23</v>
      </c>
      <c r="AL1529" s="8">
        <v>10</v>
      </c>
      <c r="AM1529" s="8">
        <v>0</v>
      </c>
      <c r="AN1529" s="8">
        <v>29</v>
      </c>
      <c r="AO1529" s="41">
        <f t="shared" si="944"/>
        <v>0.86206896551724133</v>
      </c>
      <c r="AP1529" s="41">
        <f t="shared" si="945"/>
        <v>0.13793103448275862</v>
      </c>
      <c r="AQ1529" s="41">
        <f t="shared" si="946"/>
        <v>0</v>
      </c>
      <c r="AR1529" s="41">
        <f t="shared" si="912"/>
        <v>6.8965517241379309E-2</v>
      </c>
      <c r="AS1529" s="41">
        <f t="shared" si="913"/>
        <v>0</v>
      </c>
      <c r="AT1529" s="41">
        <f t="shared" si="914"/>
        <v>0</v>
      </c>
      <c r="AU1529" s="41">
        <f t="shared" si="915"/>
        <v>0.13793103448275862</v>
      </c>
      <c r="AV1529" s="41">
        <f t="shared" si="916"/>
        <v>0.10344827586206896</v>
      </c>
      <c r="AW1529" s="41">
        <f t="shared" si="917"/>
        <v>0.20689655172413793</v>
      </c>
      <c r="AX1529" s="41">
        <f t="shared" si="918"/>
        <v>0.13793103448275862</v>
      </c>
      <c r="AY1529" s="41">
        <f t="shared" si="919"/>
        <v>0.20689655172413793</v>
      </c>
      <c r="AZ1529" s="41">
        <f t="shared" si="920"/>
        <v>6.8965517241379309E-2</v>
      </c>
      <c r="BA1529" s="41">
        <f t="shared" si="921"/>
        <v>3.4482758620689655E-2</v>
      </c>
      <c r="BB1529" s="41">
        <f t="shared" si="922"/>
        <v>3.4482758620689655E-2</v>
      </c>
      <c r="BC1529" s="41">
        <f t="shared" si="923"/>
        <v>0</v>
      </c>
      <c r="BD1529" s="41">
        <f t="shared" si="924"/>
        <v>0.96551724137931039</v>
      </c>
      <c r="BE1529" s="41">
        <f t="shared" si="925"/>
        <v>0</v>
      </c>
      <c r="BF1529" s="41">
        <f t="shared" si="926"/>
        <v>3.4482758620689655E-2</v>
      </c>
      <c r="BG1529" s="41">
        <f t="shared" si="927"/>
        <v>0.68965517241379315</v>
      </c>
      <c r="BH1529" s="41">
        <f t="shared" si="928"/>
        <v>0.17241379310344829</v>
      </c>
      <c r="BI1529" s="41">
        <f t="shared" si="929"/>
        <v>0.13793103448275862</v>
      </c>
      <c r="BJ1529" s="41">
        <f t="shared" si="930"/>
        <v>0</v>
      </c>
      <c r="BK1529" s="41">
        <f t="shared" si="931"/>
        <v>0.17241379310344829</v>
      </c>
      <c r="BL1529" s="41">
        <f t="shared" si="932"/>
        <v>0.34482758620689657</v>
      </c>
      <c r="BM1529" s="41">
        <f t="shared" si="933"/>
        <v>0.10344827586206896</v>
      </c>
      <c r="BN1529" s="41">
        <f t="shared" si="934"/>
        <v>0.37931034482758619</v>
      </c>
      <c r="BO1529" s="41">
        <f t="shared" si="935"/>
        <v>0.10344827586206896</v>
      </c>
      <c r="BP1529" s="41">
        <f t="shared" si="936"/>
        <v>0.51724137931034486</v>
      </c>
      <c r="BQ1529" s="41">
        <f t="shared" si="937"/>
        <v>3.4482758620689655E-2</v>
      </c>
      <c r="BR1529" s="41">
        <f t="shared" si="938"/>
        <v>0</v>
      </c>
      <c r="BS1529" s="41">
        <f t="shared" si="939"/>
        <v>0.20689655172413793</v>
      </c>
      <c r="BT1529" s="41">
        <f t="shared" si="940"/>
        <v>0.7931034482758621</v>
      </c>
      <c r="BU1529" s="41">
        <f t="shared" si="941"/>
        <v>0.34482758620689657</v>
      </c>
      <c r="BV1529" s="41">
        <f t="shared" si="942"/>
        <v>0</v>
      </c>
      <c r="BW1529" s="41">
        <f t="shared" si="943"/>
        <v>1</v>
      </c>
      <c r="BX1529" s="41" t="str">
        <f t="shared" si="910"/>
        <v>2017Registered psychiatric nursesSaskatchewan</v>
      </c>
      <c r="BY1529" s="51">
        <f>VLOOKUP(BX1529,'%workplace'!$A$1:$F$381,6,FALSE)</f>
        <v>787</v>
      </c>
      <c r="BZ1529" s="32">
        <f t="shared" si="911"/>
        <v>3.6848792884371026E-2</v>
      </c>
    </row>
    <row r="1530" spans="1:78" s="8" customFormat="1" hidden="1" x14ac:dyDescent="0.2">
      <c r="A1530" s="8" t="str">
        <f t="shared" si="909"/>
        <v>2017Registered psychiatric nursesAlbertaAll places of work</v>
      </c>
      <c r="B1530" s="8" t="s">
        <v>8</v>
      </c>
      <c r="C1530" s="8" t="s">
        <v>22</v>
      </c>
      <c r="D1530" s="8" t="s">
        <v>9</v>
      </c>
      <c r="E1530" s="8">
        <v>2017</v>
      </c>
      <c r="F1530" s="8">
        <v>998</v>
      </c>
      <c r="G1530" s="8">
        <v>278</v>
      </c>
      <c r="H1530" s="8">
        <v>0</v>
      </c>
      <c r="I1530" s="8">
        <v>145</v>
      </c>
      <c r="J1530" s="8">
        <v>138</v>
      </c>
      <c r="K1530" s="8">
        <v>134</v>
      </c>
      <c r="L1530" s="8">
        <v>95</v>
      </c>
      <c r="M1530" s="8">
        <v>142</v>
      </c>
      <c r="N1530" s="8">
        <v>204</v>
      </c>
      <c r="O1530" s="8">
        <v>170</v>
      </c>
      <c r="P1530" s="8">
        <v>120</v>
      </c>
      <c r="Q1530" s="8">
        <v>54</v>
      </c>
      <c r="R1530" s="8">
        <v>25</v>
      </c>
      <c r="S1530" s="8">
        <v>49</v>
      </c>
      <c r="T1530" s="8">
        <v>0</v>
      </c>
      <c r="U1530" s="8">
        <v>1168</v>
      </c>
      <c r="V1530" s="8">
        <v>108</v>
      </c>
      <c r="W1530" s="8">
        <v>0</v>
      </c>
      <c r="X1530" s="8">
        <v>672</v>
      </c>
      <c r="Y1530" s="8">
        <v>443</v>
      </c>
      <c r="Z1530" s="8">
        <v>161</v>
      </c>
      <c r="AA1530" s="8">
        <v>0</v>
      </c>
      <c r="AB1530" s="8">
        <v>103</v>
      </c>
      <c r="AC1530" s="8">
        <v>2</v>
      </c>
      <c r="AD1530" s="8">
        <v>140</v>
      </c>
      <c r="AE1530" s="8">
        <v>1031</v>
      </c>
      <c r="AF1530" s="8">
        <v>137</v>
      </c>
      <c r="AG1530" s="8">
        <v>1093</v>
      </c>
      <c r="AH1530" s="8">
        <v>33</v>
      </c>
      <c r="AI1530" s="8">
        <v>8</v>
      </c>
      <c r="AJ1530" s="8">
        <v>335</v>
      </c>
      <c r="AK1530" s="8">
        <v>941</v>
      </c>
      <c r="AL1530" s="8">
        <v>5</v>
      </c>
      <c r="AM1530" s="8">
        <v>0</v>
      </c>
      <c r="AN1530" s="8">
        <v>1276</v>
      </c>
      <c r="AO1530" s="41">
        <f t="shared" si="944"/>
        <v>0.7821316614420063</v>
      </c>
      <c r="AP1530" s="41">
        <f t="shared" si="945"/>
        <v>0.21786833855799373</v>
      </c>
      <c r="AQ1530" s="41">
        <f t="shared" si="946"/>
        <v>0</v>
      </c>
      <c r="AR1530" s="41">
        <f t="shared" si="912"/>
        <v>0.11363636363636363</v>
      </c>
      <c r="AS1530" s="41">
        <f t="shared" si="913"/>
        <v>0.10815047021943573</v>
      </c>
      <c r="AT1530" s="41">
        <f t="shared" si="914"/>
        <v>0.10501567398119123</v>
      </c>
      <c r="AU1530" s="41">
        <f t="shared" si="915"/>
        <v>7.445141065830721E-2</v>
      </c>
      <c r="AV1530" s="41">
        <f t="shared" si="916"/>
        <v>0.11128526645768025</v>
      </c>
      <c r="AW1530" s="41">
        <f t="shared" si="917"/>
        <v>0.15987460815047022</v>
      </c>
      <c r="AX1530" s="41">
        <f t="shared" si="918"/>
        <v>0.13322884012539185</v>
      </c>
      <c r="AY1530" s="41">
        <f t="shared" si="919"/>
        <v>9.4043887147335428E-2</v>
      </c>
      <c r="AZ1530" s="41">
        <f t="shared" si="920"/>
        <v>4.2319749216300939E-2</v>
      </c>
      <c r="BA1530" s="41">
        <f t="shared" si="921"/>
        <v>1.9592476489028215E-2</v>
      </c>
      <c r="BB1530" s="41">
        <f t="shared" si="922"/>
        <v>3.8401253918495297E-2</v>
      </c>
      <c r="BC1530" s="41">
        <f t="shared" si="923"/>
        <v>0</v>
      </c>
      <c r="BD1530" s="41">
        <f t="shared" si="924"/>
        <v>0.91536050156739812</v>
      </c>
      <c r="BE1530" s="41">
        <f t="shared" si="925"/>
        <v>8.4639498432601878E-2</v>
      </c>
      <c r="BF1530" s="41">
        <f t="shared" si="926"/>
        <v>0</v>
      </c>
      <c r="BG1530" s="41">
        <f t="shared" si="927"/>
        <v>0.52664576802507834</v>
      </c>
      <c r="BH1530" s="41">
        <f t="shared" si="928"/>
        <v>0.34717868338557994</v>
      </c>
      <c r="BI1530" s="41">
        <f t="shared" si="929"/>
        <v>0.12617554858934169</v>
      </c>
      <c r="BJ1530" s="41">
        <f t="shared" si="930"/>
        <v>0</v>
      </c>
      <c r="BK1530" s="41">
        <f t="shared" si="931"/>
        <v>8.0721003134796243E-2</v>
      </c>
      <c r="BL1530" s="41">
        <f t="shared" si="932"/>
        <v>1.567398119122257E-3</v>
      </c>
      <c r="BM1530" s="41">
        <f t="shared" si="933"/>
        <v>0.109717868338558</v>
      </c>
      <c r="BN1530" s="41">
        <f t="shared" si="934"/>
        <v>0.80799373040752354</v>
      </c>
      <c r="BO1530" s="41">
        <f t="shared" si="935"/>
        <v>0.10736677115987461</v>
      </c>
      <c r="BP1530" s="41">
        <f t="shared" si="936"/>
        <v>0.85658307210031348</v>
      </c>
      <c r="BQ1530" s="41">
        <f t="shared" si="937"/>
        <v>2.5862068965517241E-2</v>
      </c>
      <c r="BR1530" s="41">
        <f t="shared" si="938"/>
        <v>6.269592476489028E-3</v>
      </c>
      <c r="BS1530" s="41">
        <f t="shared" si="939"/>
        <v>0.26253918495297807</v>
      </c>
      <c r="BT1530" s="41">
        <f t="shared" si="940"/>
        <v>0.73746081504702199</v>
      </c>
      <c r="BU1530" s="41">
        <f t="shared" si="941"/>
        <v>3.9184952978056423E-3</v>
      </c>
      <c r="BV1530" s="41">
        <f t="shared" si="942"/>
        <v>0</v>
      </c>
      <c r="BW1530" s="41">
        <f t="shared" si="943"/>
        <v>1</v>
      </c>
      <c r="BX1530" s="41" t="str">
        <f t="shared" si="910"/>
        <v>2017Registered psychiatric nursesAlberta</v>
      </c>
      <c r="BY1530" s="51">
        <f>VLOOKUP(BX1530,'%workplace'!$A$1:$F$381,6,FALSE)</f>
        <v>1276</v>
      </c>
      <c r="BZ1530" s="32">
        <f t="shared" si="911"/>
        <v>1</v>
      </c>
    </row>
    <row r="1531" spans="1:78" s="8" customFormat="1" hidden="1" x14ac:dyDescent="0.2">
      <c r="A1531" s="8" t="str">
        <f t="shared" si="909"/>
        <v>2017Registered psychiatric nursesAlbertaCommunity health</v>
      </c>
      <c r="B1531" s="8" t="s">
        <v>8</v>
      </c>
      <c r="C1531" s="8" t="s">
        <v>22</v>
      </c>
      <c r="D1531" s="8" t="s">
        <v>11</v>
      </c>
      <c r="E1531" s="8">
        <v>2017</v>
      </c>
      <c r="F1531" s="8">
        <v>254</v>
      </c>
      <c r="G1531" s="8">
        <v>70</v>
      </c>
      <c r="H1531" s="8">
        <v>0</v>
      </c>
      <c r="I1531" s="8">
        <v>21</v>
      </c>
      <c r="J1531" s="8">
        <v>34</v>
      </c>
      <c r="K1531" s="8">
        <v>30</v>
      </c>
      <c r="L1531" s="8">
        <v>26</v>
      </c>
      <c r="M1531" s="8">
        <v>40</v>
      </c>
      <c r="N1531" s="8">
        <v>67</v>
      </c>
      <c r="O1531" s="8">
        <v>54</v>
      </c>
      <c r="P1531" s="8">
        <v>31</v>
      </c>
      <c r="Q1531" s="8">
        <v>9</v>
      </c>
      <c r="R1531" s="8">
        <v>4</v>
      </c>
      <c r="S1531" s="8">
        <v>8</v>
      </c>
      <c r="T1531" s="8">
        <v>0</v>
      </c>
      <c r="U1531" s="8">
        <v>292</v>
      </c>
      <c r="V1531" s="8">
        <v>32</v>
      </c>
      <c r="W1531" s="8">
        <v>0</v>
      </c>
      <c r="X1531" s="8">
        <v>224</v>
      </c>
      <c r="Y1531" s="8">
        <v>76</v>
      </c>
      <c r="Z1531" s="8">
        <v>24</v>
      </c>
      <c r="AA1531" s="8">
        <v>0</v>
      </c>
      <c r="AB1531" s="8">
        <v>24</v>
      </c>
      <c r="AC1531" s="8">
        <v>0</v>
      </c>
      <c r="AD1531" s="8">
        <v>45</v>
      </c>
      <c r="AE1531" s="8">
        <v>255</v>
      </c>
      <c r="AF1531" s="8">
        <v>28</v>
      </c>
      <c r="AG1531" s="8">
        <v>293</v>
      </c>
      <c r="AH1531" s="8">
        <v>3</v>
      </c>
      <c r="AI1531" s="8">
        <v>0</v>
      </c>
      <c r="AJ1531" s="8">
        <v>68</v>
      </c>
      <c r="AK1531" s="8">
        <v>256</v>
      </c>
      <c r="AL1531" s="8">
        <v>0</v>
      </c>
      <c r="AM1531" s="8">
        <v>0</v>
      </c>
      <c r="AN1531" s="8">
        <v>324</v>
      </c>
      <c r="AO1531" s="41">
        <f t="shared" si="944"/>
        <v>0.78395061728395066</v>
      </c>
      <c r="AP1531" s="41">
        <f t="shared" si="945"/>
        <v>0.21604938271604937</v>
      </c>
      <c r="AQ1531" s="41">
        <f t="shared" si="946"/>
        <v>0</v>
      </c>
      <c r="AR1531" s="41">
        <f t="shared" si="912"/>
        <v>6.4814814814814811E-2</v>
      </c>
      <c r="AS1531" s="41">
        <f t="shared" si="913"/>
        <v>0.10493827160493827</v>
      </c>
      <c r="AT1531" s="41">
        <f t="shared" si="914"/>
        <v>9.2592592592592587E-2</v>
      </c>
      <c r="AU1531" s="41">
        <f t="shared" si="915"/>
        <v>8.0246913580246909E-2</v>
      </c>
      <c r="AV1531" s="41">
        <f t="shared" si="916"/>
        <v>0.12345679012345678</v>
      </c>
      <c r="AW1531" s="41">
        <f t="shared" si="917"/>
        <v>0.20679012345679013</v>
      </c>
      <c r="AX1531" s="41">
        <f t="shared" si="918"/>
        <v>0.16666666666666666</v>
      </c>
      <c r="AY1531" s="41">
        <f t="shared" si="919"/>
        <v>9.5679012345679007E-2</v>
      </c>
      <c r="AZ1531" s="41">
        <f t="shared" si="920"/>
        <v>2.7777777777777776E-2</v>
      </c>
      <c r="BA1531" s="41">
        <f t="shared" si="921"/>
        <v>1.2345679012345678E-2</v>
      </c>
      <c r="BB1531" s="41">
        <f t="shared" si="922"/>
        <v>2.4691358024691357E-2</v>
      </c>
      <c r="BC1531" s="41">
        <f t="shared" si="923"/>
        <v>0</v>
      </c>
      <c r="BD1531" s="41">
        <f t="shared" si="924"/>
        <v>0.90123456790123457</v>
      </c>
      <c r="BE1531" s="41">
        <f t="shared" si="925"/>
        <v>9.8765432098765427E-2</v>
      </c>
      <c r="BF1531" s="41">
        <f t="shared" si="926"/>
        <v>0</v>
      </c>
      <c r="BG1531" s="41">
        <f t="shared" si="927"/>
        <v>0.69135802469135799</v>
      </c>
      <c r="BH1531" s="41">
        <f t="shared" si="928"/>
        <v>0.23456790123456789</v>
      </c>
      <c r="BI1531" s="41">
        <f t="shared" si="929"/>
        <v>7.407407407407407E-2</v>
      </c>
      <c r="BJ1531" s="41">
        <f t="shared" si="930"/>
        <v>0</v>
      </c>
      <c r="BK1531" s="41">
        <f t="shared" si="931"/>
        <v>7.407407407407407E-2</v>
      </c>
      <c r="BL1531" s="41">
        <f t="shared" si="932"/>
        <v>0</v>
      </c>
      <c r="BM1531" s="41">
        <f t="shared" si="933"/>
        <v>0.1388888888888889</v>
      </c>
      <c r="BN1531" s="41">
        <f t="shared" si="934"/>
        <v>0.78703703703703709</v>
      </c>
      <c r="BO1531" s="41">
        <f t="shared" si="935"/>
        <v>8.6419753086419748E-2</v>
      </c>
      <c r="BP1531" s="41">
        <f t="shared" si="936"/>
        <v>0.90432098765432101</v>
      </c>
      <c r="BQ1531" s="41">
        <f t="shared" si="937"/>
        <v>9.2592592592592587E-3</v>
      </c>
      <c r="BR1531" s="41">
        <f t="shared" si="938"/>
        <v>0</v>
      </c>
      <c r="BS1531" s="41">
        <f t="shared" si="939"/>
        <v>0.20987654320987653</v>
      </c>
      <c r="BT1531" s="41">
        <f t="shared" si="940"/>
        <v>0.79012345679012341</v>
      </c>
      <c r="BU1531" s="41">
        <f t="shared" si="941"/>
        <v>0</v>
      </c>
      <c r="BV1531" s="41">
        <f t="shared" si="942"/>
        <v>0</v>
      </c>
      <c r="BW1531" s="41">
        <f t="shared" si="943"/>
        <v>1</v>
      </c>
      <c r="BX1531" s="41" t="str">
        <f t="shared" si="910"/>
        <v>2017Registered psychiatric nursesAlberta</v>
      </c>
      <c r="BY1531" s="51">
        <f>VLOOKUP(BX1531,'%workplace'!$A$1:$F$381,6,FALSE)</f>
        <v>1276</v>
      </c>
      <c r="BZ1531" s="32">
        <f t="shared" si="911"/>
        <v>0.25391849529780564</v>
      </c>
    </row>
    <row r="1532" spans="1:78" s="8" customFormat="1" hidden="1" x14ac:dyDescent="0.2">
      <c r="A1532" s="8" t="str">
        <f t="shared" si="909"/>
        <v>2017Registered psychiatric nursesAlbertaNursing home/long-term care</v>
      </c>
      <c r="B1532" s="8" t="s">
        <v>8</v>
      </c>
      <c r="C1532" s="8" t="s">
        <v>22</v>
      </c>
      <c r="D1532" s="8" t="s">
        <v>12</v>
      </c>
      <c r="E1532" s="8">
        <v>2017</v>
      </c>
      <c r="F1532" s="8">
        <v>76</v>
      </c>
      <c r="G1532" s="8">
        <v>11</v>
      </c>
      <c r="H1532" s="8">
        <v>0</v>
      </c>
      <c r="I1532" s="8">
        <v>3</v>
      </c>
      <c r="J1532" s="8">
        <v>5</v>
      </c>
      <c r="K1532" s="8">
        <v>6</v>
      </c>
      <c r="L1532" s="8">
        <v>4</v>
      </c>
      <c r="M1532" s="8">
        <v>10</v>
      </c>
      <c r="N1532" s="8">
        <v>12</v>
      </c>
      <c r="O1532" s="8">
        <v>16</v>
      </c>
      <c r="P1532" s="8">
        <v>13</v>
      </c>
      <c r="Q1532" s="8">
        <v>7</v>
      </c>
      <c r="R1532" s="8">
        <v>6</v>
      </c>
      <c r="S1532" s="8">
        <v>5</v>
      </c>
      <c r="T1532" s="8">
        <v>0</v>
      </c>
      <c r="U1532" s="8">
        <v>76</v>
      </c>
      <c r="V1532" s="8">
        <v>11</v>
      </c>
      <c r="W1532" s="8">
        <v>0</v>
      </c>
      <c r="X1532" s="8">
        <v>40</v>
      </c>
      <c r="Y1532" s="8">
        <v>35</v>
      </c>
      <c r="Z1532" s="8">
        <v>12</v>
      </c>
      <c r="AA1532" s="8">
        <v>0</v>
      </c>
      <c r="AB1532" s="8">
        <v>17</v>
      </c>
      <c r="AC1532" s="8">
        <v>0</v>
      </c>
      <c r="AD1532" s="8">
        <v>14</v>
      </c>
      <c r="AE1532" s="8">
        <v>56</v>
      </c>
      <c r="AF1532" s="8">
        <v>5</v>
      </c>
      <c r="AG1532" s="8">
        <v>81</v>
      </c>
      <c r="AH1532" s="8">
        <v>1</v>
      </c>
      <c r="AI1532" s="8">
        <v>0</v>
      </c>
      <c r="AJ1532" s="8">
        <v>32</v>
      </c>
      <c r="AK1532" s="8">
        <v>55</v>
      </c>
      <c r="AL1532" s="8">
        <v>0</v>
      </c>
      <c r="AM1532" s="8">
        <v>0</v>
      </c>
      <c r="AN1532" s="8">
        <v>87</v>
      </c>
      <c r="AO1532" s="41">
        <f t="shared" si="944"/>
        <v>0.87356321839080464</v>
      </c>
      <c r="AP1532" s="41">
        <f t="shared" si="945"/>
        <v>0.12643678160919541</v>
      </c>
      <c r="AQ1532" s="41">
        <f t="shared" si="946"/>
        <v>0</v>
      </c>
      <c r="AR1532" s="41">
        <f t="shared" si="912"/>
        <v>3.4482758620689655E-2</v>
      </c>
      <c r="AS1532" s="41">
        <f t="shared" si="913"/>
        <v>5.7471264367816091E-2</v>
      </c>
      <c r="AT1532" s="41">
        <f t="shared" si="914"/>
        <v>6.8965517241379309E-2</v>
      </c>
      <c r="AU1532" s="41">
        <f t="shared" si="915"/>
        <v>4.5977011494252873E-2</v>
      </c>
      <c r="AV1532" s="41">
        <f t="shared" si="916"/>
        <v>0.11494252873563218</v>
      </c>
      <c r="AW1532" s="41">
        <f t="shared" si="917"/>
        <v>0.13793103448275862</v>
      </c>
      <c r="AX1532" s="41">
        <f t="shared" si="918"/>
        <v>0.18390804597701149</v>
      </c>
      <c r="AY1532" s="41">
        <f t="shared" si="919"/>
        <v>0.14942528735632185</v>
      </c>
      <c r="AZ1532" s="41">
        <f t="shared" si="920"/>
        <v>8.0459770114942528E-2</v>
      </c>
      <c r="BA1532" s="41">
        <f t="shared" si="921"/>
        <v>6.8965517241379309E-2</v>
      </c>
      <c r="BB1532" s="41">
        <f t="shared" si="922"/>
        <v>5.7471264367816091E-2</v>
      </c>
      <c r="BC1532" s="41">
        <f t="shared" si="923"/>
        <v>0</v>
      </c>
      <c r="BD1532" s="41">
        <f t="shared" si="924"/>
        <v>0.87356321839080464</v>
      </c>
      <c r="BE1532" s="41">
        <f t="shared" si="925"/>
        <v>0.12643678160919541</v>
      </c>
      <c r="BF1532" s="41">
        <f t="shared" si="926"/>
        <v>0</v>
      </c>
      <c r="BG1532" s="41">
        <f t="shared" si="927"/>
        <v>0.45977011494252873</v>
      </c>
      <c r="BH1532" s="41">
        <f t="shared" si="928"/>
        <v>0.40229885057471265</v>
      </c>
      <c r="BI1532" s="41">
        <f t="shared" si="929"/>
        <v>0.13793103448275862</v>
      </c>
      <c r="BJ1532" s="41">
        <f t="shared" si="930"/>
        <v>0</v>
      </c>
      <c r="BK1532" s="41">
        <f t="shared" si="931"/>
        <v>0.19540229885057472</v>
      </c>
      <c r="BL1532" s="41">
        <f t="shared" si="932"/>
        <v>0</v>
      </c>
      <c r="BM1532" s="41">
        <f t="shared" si="933"/>
        <v>0.16091954022988506</v>
      </c>
      <c r="BN1532" s="41">
        <f t="shared" si="934"/>
        <v>0.64367816091954022</v>
      </c>
      <c r="BO1532" s="41">
        <f t="shared" si="935"/>
        <v>5.7471264367816091E-2</v>
      </c>
      <c r="BP1532" s="41">
        <f t="shared" si="936"/>
        <v>0.93103448275862066</v>
      </c>
      <c r="BQ1532" s="41">
        <f t="shared" si="937"/>
        <v>1.1494252873563218E-2</v>
      </c>
      <c r="BR1532" s="41">
        <f t="shared" si="938"/>
        <v>0</v>
      </c>
      <c r="BS1532" s="41">
        <f t="shared" si="939"/>
        <v>0.36781609195402298</v>
      </c>
      <c r="BT1532" s="41">
        <f t="shared" si="940"/>
        <v>0.63218390804597702</v>
      </c>
      <c r="BU1532" s="41">
        <f t="shared" si="941"/>
        <v>0</v>
      </c>
      <c r="BV1532" s="41">
        <f t="shared" si="942"/>
        <v>0</v>
      </c>
      <c r="BW1532" s="41">
        <f t="shared" si="943"/>
        <v>1</v>
      </c>
      <c r="BX1532" s="41" t="str">
        <f t="shared" si="910"/>
        <v>2017Registered psychiatric nursesAlberta</v>
      </c>
      <c r="BY1532" s="51">
        <f>VLOOKUP(BX1532,'%workplace'!$A$1:$F$381,6,FALSE)</f>
        <v>1276</v>
      </c>
      <c r="BZ1532" s="32">
        <f t="shared" si="911"/>
        <v>6.8181818181818177E-2</v>
      </c>
    </row>
    <row r="1533" spans="1:78" s="8" customFormat="1" hidden="1" x14ac:dyDescent="0.2">
      <c r="A1533" s="8" t="str">
        <f t="shared" si="909"/>
        <v>2017Registered psychiatric nursesAlbertaHospital</v>
      </c>
      <c r="B1533" s="8" t="s">
        <v>8</v>
      </c>
      <c r="C1533" s="8" t="s">
        <v>22</v>
      </c>
      <c r="D1533" s="8" t="s">
        <v>10</v>
      </c>
      <c r="E1533" s="8">
        <v>2017</v>
      </c>
      <c r="F1533" s="8">
        <v>571</v>
      </c>
      <c r="G1533" s="8">
        <v>175</v>
      </c>
      <c r="H1533" s="8">
        <v>0</v>
      </c>
      <c r="I1533" s="8">
        <v>113</v>
      </c>
      <c r="J1533" s="8">
        <v>86</v>
      </c>
      <c r="K1533" s="8">
        <v>90</v>
      </c>
      <c r="L1533" s="8">
        <v>58</v>
      </c>
      <c r="M1533" s="8">
        <v>76</v>
      </c>
      <c r="N1533" s="8">
        <v>102</v>
      </c>
      <c r="O1533" s="8">
        <v>86</v>
      </c>
      <c r="P1533" s="8">
        <v>60</v>
      </c>
      <c r="Q1533" s="8">
        <v>31</v>
      </c>
      <c r="R1533" s="8">
        <v>12</v>
      </c>
      <c r="S1533" s="8">
        <v>32</v>
      </c>
      <c r="T1533" s="8">
        <v>0</v>
      </c>
      <c r="U1533" s="8">
        <v>690</v>
      </c>
      <c r="V1533" s="8">
        <v>56</v>
      </c>
      <c r="W1533" s="8">
        <v>0</v>
      </c>
      <c r="X1533" s="8">
        <v>329</v>
      </c>
      <c r="Y1533" s="8">
        <v>302</v>
      </c>
      <c r="Z1533" s="8">
        <v>115</v>
      </c>
      <c r="AA1533" s="8">
        <v>0</v>
      </c>
      <c r="AB1533" s="8">
        <v>45</v>
      </c>
      <c r="AC1533" s="8">
        <v>1</v>
      </c>
      <c r="AD1533" s="8">
        <v>31</v>
      </c>
      <c r="AE1533" s="8">
        <v>669</v>
      </c>
      <c r="AF1533" s="8">
        <v>76</v>
      </c>
      <c r="AG1533" s="8">
        <v>653</v>
      </c>
      <c r="AH1533" s="8">
        <v>8</v>
      </c>
      <c r="AI1533" s="8">
        <v>5</v>
      </c>
      <c r="AJ1533" s="8">
        <v>211</v>
      </c>
      <c r="AK1533" s="8">
        <v>535</v>
      </c>
      <c r="AL1533" s="8">
        <v>4</v>
      </c>
      <c r="AM1533" s="8">
        <v>0</v>
      </c>
      <c r="AN1533" s="8">
        <v>746</v>
      </c>
      <c r="AO1533" s="41">
        <f t="shared" si="944"/>
        <v>0.76541554959785518</v>
      </c>
      <c r="AP1533" s="41">
        <f t="shared" si="945"/>
        <v>0.23458445040214476</v>
      </c>
      <c r="AQ1533" s="41">
        <f t="shared" si="946"/>
        <v>0</v>
      </c>
      <c r="AR1533" s="41">
        <f t="shared" si="912"/>
        <v>0.15147453083109919</v>
      </c>
      <c r="AS1533" s="41">
        <f t="shared" si="913"/>
        <v>0.11528150134048257</v>
      </c>
      <c r="AT1533" s="41">
        <f t="shared" si="914"/>
        <v>0.12064343163538874</v>
      </c>
      <c r="AU1533" s="41">
        <f t="shared" si="915"/>
        <v>7.7747989276139406E-2</v>
      </c>
      <c r="AV1533" s="41">
        <f t="shared" si="916"/>
        <v>0.10187667560321716</v>
      </c>
      <c r="AW1533" s="41">
        <f t="shared" si="917"/>
        <v>0.13672922252010725</v>
      </c>
      <c r="AX1533" s="41">
        <f t="shared" si="918"/>
        <v>0.11528150134048257</v>
      </c>
      <c r="AY1533" s="41">
        <f t="shared" si="919"/>
        <v>8.0428954423592491E-2</v>
      </c>
      <c r="AZ1533" s="41">
        <f t="shared" si="920"/>
        <v>4.1554959785522788E-2</v>
      </c>
      <c r="BA1533" s="41">
        <f t="shared" si="921"/>
        <v>1.6085790884718499E-2</v>
      </c>
      <c r="BB1533" s="41">
        <f t="shared" si="922"/>
        <v>4.2895442359249331E-2</v>
      </c>
      <c r="BC1533" s="41">
        <f t="shared" si="923"/>
        <v>0</v>
      </c>
      <c r="BD1533" s="41">
        <f t="shared" si="924"/>
        <v>0.92493297587131362</v>
      </c>
      <c r="BE1533" s="41">
        <f t="shared" si="925"/>
        <v>7.5067024128686322E-2</v>
      </c>
      <c r="BF1533" s="41">
        <f t="shared" si="926"/>
        <v>0</v>
      </c>
      <c r="BG1533" s="41">
        <f t="shared" si="927"/>
        <v>0.44101876675603219</v>
      </c>
      <c r="BH1533" s="41">
        <f t="shared" si="928"/>
        <v>0.40482573726541554</v>
      </c>
      <c r="BI1533" s="41">
        <f t="shared" si="929"/>
        <v>0.15415549597855227</v>
      </c>
      <c r="BJ1533" s="41">
        <f t="shared" si="930"/>
        <v>0</v>
      </c>
      <c r="BK1533" s="41">
        <f t="shared" si="931"/>
        <v>6.0321715817694369E-2</v>
      </c>
      <c r="BL1533" s="41">
        <f t="shared" si="932"/>
        <v>1.3404825737265416E-3</v>
      </c>
      <c r="BM1533" s="41">
        <f t="shared" si="933"/>
        <v>4.1554959785522788E-2</v>
      </c>
      <c r="BN1533" s="41">
        <f t="shared" si="934"/>
        <v>0.89678284182305634</v>
      </c>
      <c r="BO1533" s="41">
        <f t="shared" si="935"/>
        <v>0.10187667560321716</v>
      </c>
      <c r="BP1533" s="41">
        <f t="shared" si="936"/>
        <v>0.87533512064343166</v>
      </c>
      <c r="BQ1533" s="41">
        <f t="shared" si="937"/>
        <v>1.0723860589812333E-2</v>
      </c>
      <c r="BR1533" s="41">
        <f t="shared" si="938"/>
        <v>6.7024128686327079E-3</v>
      </c>
      <c r="BS1533" s="41">
        <f t="shared" si="939"/>
        <v>0.28284182305630029</v>
      </c>
      <c r="BT1533" s="41">
        <f t="shared" si="940"/>
        <v>0.71715817694369977</v>
      </c>
      <c r="BU1533" s="41">
        <f t="shared" si="941"/>
        <v>5.3619302949061663E-3</v>
      </c>
      <c r="BV1533" s="41">
        <f t="shared" si="942"/>
        <v>0</v>
      </c>
      <c r="BW1533" s="41">
        <f t="shared" si="943"/>
        <v>1</v>
      </c>
      <c r="BX1533" s="41" t="str">
        <f t="shared" si="910"/>
        <v>2017Registered psychiatric nursesAlberta</v>
      </c>
      <c r="BY1533" s="51">
        <f>VLOOKUP(BX1533,'%workplace'!$A$1:$F$381,6,FALSE)</f>
        <v>1276</v>
      </c>
      <c r="BZ1533" s="32">
        <f t="shared" si="911"/>
        <v>0.58463949843260188</v>
      </c>
    </row>
    <row r="1534" spans="1:78" s="8" customFormat="1" hidden="1" x14ac:dyDescent="0.2">
      <c r="A1534" s="8" t="str">
        <f t="shared" si="909"/>
        <v>2017Registered psychiatric nursesAlbertaOther places of work</v>
      </c>
      <c r="B1534" s="8" t="s">
        <v>8</v>
      </c>
      <c r="C1534" s="8" t="s">
        <v>22</v>
      </c>
      <c r="D1534" s="8" t="s">
        <v>13</v>
      </c>
      <c r="E1534" s="8">
        <v>2017</v>
      </c>
      <c r="F1534" s="8">
        <v>94</v>
      </c>
      <c r="G1534" s="8">
        <v>22</v>
      </c>
      <c r="H1534" s="8">
        <v>0</v>
      </c>
      <c r="I1534" s="8">
        <v>7</v>
      </c>
      <c r="J1534" s="8">
        <v>13</v>
      </c>
      <c r="K1534" s="8">
        <v>8</v>
      </c>
      <c r="L1534" s="8">
        <v>7</v>
      </c>
      <c r="M1534" s="8">
        <v>16</v>
      </c>
      <c r="N1534" s="8">
        <v>22</v>
      </c>
      <c r="O1534" s="8">
        <v>14</v>
      </c>
      <c r="P1534" s="8">
        <v>16</v>
      </c>
      <c r="Q1534" s="8">
        <v>7</v>
      </c>
      <c r="R1534" s="8">
        <v>3</v>
      </c>
      <c r="S1534" s="8">
        <v>3</v>
      </c>
      <c r="T1534" s="8">
        <v>0</v>
      </c>
      <c r="U1534" s="8">
        <v>107</v>
      </c>
      <c r="V1534" s="8">
        <v>9</v>
      </c>
      <c r="W1534" s="8">
        <v>0</v>
      </c>
      <c r="X1534" s="8">
        <v>78</v>
      </c>
      <c r="Y1534" s="8">
        <v>29</v>
      </c>
      <c r="Z1534" s="8">
        <v>9</v>
      </c>
      <c r="AA1534" s="8">
        <v>0</v>
      </c>
      <c r="AB1534" s="8">
        <v>17</v>
      </c>
      <c r="AC1534" s="8">
        <v>0</v>
      </c>
      <c r="AD1534" s="8">
        <v>49</v>
      </c>
      <c r="AE1534" s="8">
        <v>50</v>
      </c>
      <c r="AF1534" s="8">
        <v>28</v>
      </c>
      <c r="AG1534" s="8">
        <v>64</v>
      </c>
      <c r="AH1534" s="8">
        <v>21</v>
      </c>
      <c r="AI1534" s="8">
        <v>3</v>
      </c>
      <c r="AJ1534" s="8">
        <v>24</v>
      </c>
      <c r="AK1534" s="8">
        <v>92</v>
      </c>
      <c r="AL1534" s="8">
        <v>0</v>
      </c>
      <c r="AM1534" s="8">
        <v>0</v>
      </c>
      <c r="AN1534" s="8">
        <v>116</v>
      </c>
      <c r="AO1534" s="41">
        <f t="shared" si="944"/>
        <v>0.81034482758620685</v>
      </c>
      <c r="AP1534" s="41">
        <f t="shared" si="945"/>
        <v>0.18965517241379309</v>
      </c>
      <c r="AQ1534" s="41">
        <f t="shared" si="946"/>
        <v>0</v>
      </c>
      <c r="AR1534" s="41">
        <f t="shared" si="912"/>
        <v>6.0344827586206899E-2</v>
      </c>
      <c r="AS1534" s="41">
        <f t="shared" si="913"/>
        <v>0.11206896551724138</v>
      </c>
      <c r="AT1534" s="41">
        <f t="shared" si="914"/>
        <v>6.8965517241379309E-2</v>
      </c>
      <c r="AU1534" s="41">
        <f t="shared" si="915"/>
        <v>6.0344827586206899E-2</v>
      </c>
      <c r="AV1534" s="41">
        <f t="shared" si="916"/>
        <v>0.13793103448275862</v>
      </c>
      <c r="AW1534" s="41">
        <f t="shared" si="917"/>
        <v>0.18965517241379309</v>
      </c>
      <c r="AX1534" s="41">
        <f t="shared" si="918"/>
        <v>0.1206896551724138</v>
      </c>
      <c r="AY1534" s="41">
        <f t="shared" si="919"/>
        <v>0.13793103448275862</v>
      </c>
      <c r="AZ1534" s="41">
        <f t="shared" si="920"/>
        <v>6.0344827586206899E-2</v>
      </c>
      <c r="BA1534" s="41">
        <f t="shared" si="921"/>
        <v>2.5862068965517241E-2</v>
      </c>
      <c r="BB1534" s="41">
        <f t="shared" si="922"/>
        <v>2.5862068965517241E-2</v>
      </c>
      <c r="BC1534" s="41">
        <f t="shared" si="923"/>
        <v>0</v>
      </c>
      <c r="BD1534" s="41">
        <f t="shared" si="924"/>
        <v>0.92241379310344829</v>
      </c>
      <c r="BE1534" s="41">
        <f t="shared" si="925"/>
        <v>7.7586206896551727E-2</v>
      </c>
      <c r="BF1534" s="41">
        <f t="shared" si="926"/>
        <v>0</v>
      </c>
      <c r="BG1534" s="41">
        <f t="shared" si="927"/>
        <v>0.67241379310344829</v>
      </c>
      <c r="BH1534" s="41">
        <f t="shared" si="928"/>
        <v>0.25</v>
      </c>
      <c r="BI1534" s="41">
        <f t="shared" si="929"/>
        <v>7.7586206896551727E-2</v>
      </c>
      <c r="BJ1534" s="41">
        <f t="shared" si="930"/>
        <v>0</v>
      </c>
      <c r="BK1534" s="41">
        <f t="shared" si="931"/>
        <v>0.14655172413793102</v>
      </c>
      <c r="BL1534" s="41">
        <f t="shared" si="932"/>
        <v>0</v>
      </c>
      <c r="BM1534" s="41">
        <f t="shared" si="933"/>
        <v>0.42241379310344829</v>
      </c>
      <c r="BN1534" s="41">
        <f t="shared" si="934"/>
        <v>0.43103448275862066</v>
      </c>
      <c r="BO1534" s="41">
        <f t="shared" si="935"/>
        <v>0.2413793103448276</v>
      </c>
      <c r="BP1534" s="41">
        <f t="shared" si="936"/>
        <v>0.55172413793103448</v>
      </c>
      <c r="BQ1534" s="41">
        <f t="shared" si="937"/>
        <v>0.18103448275862069</v>
      </c>
      <c r="BR1534" s="41">
        <f t="shared" si="938"/>
        <v>2.5862068965517241E-2</v>
      </c>
      <c r="BS1534" s="41">
        <f t="shared" si="939"/>
        <v>0.20689655172413793</v>
      </c>
      <c r="BT1534" s="41">
        <f t="shared" si="940"/>
        <v>0.7931034482758621</v>
      </c>
      <c r="BU1534" s="41">
        <f t="shared" si="941"/>
        <v>0</v>
      </c>
      <c r="BV1534" s="41">
        <f t="shared" si="942"/>
        <v>0</v>
      </c>
      <c r="BW1534" s="41">
        <f t="shared" si="943"/>
        <v>1</v>
      </c>
      <c r="BX1534" s="41" t="str">
        <f t="shared" si="910"/>
        <v>2017Registered psychiatric nursesAlberta</v>
      </c>
      <c r="BY1534" s="51">
        <f>VLOOKUP(BX1534,'%workplace'!$A$1:$F$381,6,FALSE)</f>
        <v>1276</v>
      </c>
      <c r="BZ1534" s="32">
        <f t="shared" si="911"/>
        <v>9.0909090909090912E-2</v>
      </c>
    </row>
    <row r="1535" spans="1:78" s="8" customFormat="1" hidden="1" x14ac:dyDescent="0.2">
      <c r="A1535" s="8" t="str">
        <f t="shared" si="909"/>
        <v>2017Registered psychiatric nursesAlbertaUnknown places of work</v>
      </c>
      <c r="B1535" s="8" t="s">
        <v>8</v>
      </c>
      <c r="C1535" s="8" t="s">
        <v>22</v>
      </c>
      <c r="D1535" s="8" t="s">
        <v>49</v>
      </c>
      <c r="E1535" s="8">
        <v>2017</v>
      </c>
      <c r="F1535" s="8">
        <v>3</v>
      </c>
      <c r="G1535" s="8">
        <v>0</v>
      </c>
      <c r="H1535" s="8">
        <v>0</v>
      </c>
      <c r="I1535" s="8">
        <v>1</v>
      </c>
      <c r="J1535" s="8">
        <v>0</v>
      </c>
      <c r="K1535" s="8">
        <v>0</v>
      </c>
      <c r="L1535" s="8">
        <v>0</v>
      </c>
      <c r="M1535" s="8">
        <v>0</v>
      </c>
      <c r="N1535" s="8">
        <v>1</v>
      </c>
      <c r="O1535" s="8">
        <v>0</v>
      </c>
      <c r="P1535" s="8">
        <v>0</v>
      </c>
      <c r="Q1535" s="8">
        <v>0</v>
      </c>
      <c r="R1535" s="8">
        <v>0</v>
      </c>
      <c r="S1535" s="8">
        <v>1</v>
      </c>
      <c r="T1535" s="8">
        <v>0</v>
      </c>
      <c r="U1535" s="8">
        <v>3</v>
      </c>
      <c r="V1535" s="8">
        <v>0</v>
      </c>
      <c r="W1535" s="8">
        <v>0</v>
      </c>
      <c r="X1535" s="8">
        <v>1</v>
      </c>
      <c r="Y1535" s="8">
        <v>1</v>
      </c>
      <c r="Z1535" s="8">
        <v>1</v>
      </c>
      <c r="AA1535" s="8">
        <v>0</v>
      </c>
      <c r="AB1535" s="8">
        <v>0</v>
      </c>
      <c r="AC1535" s="8">
        <v>1</v>
      </c>
      <c r="AD1535" s="8">
        <v>1</v>
      </c>
      <c r="AE1535" s="8">
        <v>1</v>
      </c>
      <c r="AF1535" s="8">
        <v>0</v>
      </c>
      <c r="AG1535" s="8">
        <v>2</v>
      </c>
      <c r="AH1535" s="8">
        <v>0</v>
      </c>
      <c r="AI1535" s="8">
        <v>0</v>
      </c>
      <c r="AJ1535" s="8">
        <v>0</v>
      </c>
      <c r="AK1535" s="8">
        <v>3</v>
      </c>
      <c r="AL1535" s="8">
        <v>1</v>
      </c>
      <c r="AM1535" s="8">
        <v>0</v>
      </c>
      <c r="AN1535" s="8">
        <v>3</v>
      </c>
      <c r="AO1535" s="41">
        <f t="shared" si="944"/>
        <v>1</v>
      </c>
      <c r="AP1535" s="41">
        <f t="shared" si="945"/>
        <v>0</v>
      </c>
      <c r="AQ1535" s="41">
        <f t="shared" si="946"/>
        <v>0</v>
      </c>
      <c r="AR1535" s="41">
        <f t="shared" si="912"/>
        <v>0.33333333333333331</v>
      </c>
      <c r="AS1535" s="41">
        <f t="shared" si="913"/>
        <v>0</v>
      </c>
      <c r="AT1535" s="41">
        <f t="shared" si="914"/>
        <v>0</v>
      </c>
      <c r="AU1535" s="41">
        <f t="shared" si="915"/>
        <v>0</v>
      </c>
      <c r="AV1535" s="41">
        <f t="shared" si="916"/>
        <v>0</v>
      </c>
      <c r="AW1535" s="41">
        <f t="shared" si="917"/>
        <v>0.33333333333333331</v>
      </c>
      <c r="AX1535" s="41">
        <f t="shared" si="918"/>
        <v>0</v>
      </c>
      <c r="AY1535" s="41">
        <f t="shared" si="919"/>
        <v>0</v>
      </c>
      <c r="AZ1535" s="41">
        <f t="shared" si="920"/>
        <v>0</v>
      </c>
      <c r="BA1535" s="41">
        <f t="shared" si="921"/>
        <v>0</v>
      </c>
      <c r="BB1535" s="41">
        <f t="shared" si="922"/>
        <v>0.33333333333333331</v>
      </c>
      <c r="BC1535" s="41">
        <f t="shared" si="923"/>
        <v>0</v>
      </c>
      <c r="BD1535" s="41">
        <f t="shared" si="924"/>
        <v>1</v>
      </c>
      <c r="BE1535" s="41">
        <f t="shared" si="925"/>
        <v>0</v>
      </c>
      <c r="BF1535" s="41">
        <f t="shared" si="926"/>
        <v>0</v>
      </c>
      <c r="BG1535" s="41">
        <f t="shared" si="927"/>
        <v>0.33333333333333331</v>
      </c>
      <c r="BH1535" s="41">
        <f t="shared" si="928"/>
        <v>0.33333333333333331</v>
      </c>
      <c r="BI1535" s="41">
        <f t="shared" si="929"/>
        <v>0.33333333333333331</v>
      </c>
      <c r="BJ1535" s="41">
        <f t="shared" si="930"/>
        <v>0</v>
      </c>
      <c r="BK1535" s="41">
        <f t="shared" si="931"/>
        <v>0</v>
      </c>
      <c r="BL1535" s="41">
        <f t="shared" si="932"/>
        <v>0.33333333333333331</v>
      </c>
      <c r="BM1535" s="41">
        <f t="shared" si="933"/>
        <v>0.33333333333333331</v>
      </c>
      <c r="BN1535" s="41">
        <f t="shared" si="934"/>
        <v>0.33333333333333331</v>
      </c>
      <c r="BO1535" s="41">
        <f t="shared" si="935"/>
        <v>0</v>
      </c>
      <c r="BP1535" s="41">
        <f t="shared" si="936"/>
        <v>0.66666666666666663</v>
      </c>
      <c r="BQ1535" s="41">
        <f t="shared" si="937"/>
        <v>0</v>
      </c>
      <c r="BR1535" s="41">
        <f t="shared" si="938"/>
        <v>0</v>
      </c>
      <c r="BS1535" s="41">
        <f t="shared" si="939"/>
        <v>0</v>
      </c>
      <c r="BT1535" s="41">
        <f t="shared" si="940"/>
        <v>1</v>
      </c>
      <c r="BU1535" s="41">
        <f t="shared" si="941"/>
        <v>0.33333333333333331</v>
      </c>
      <c r="BV1535" s="41">
        <f t="shared" si="942"/>
        <v>0</v>
      </c>
      <c r="BW1535" s="41">
        <f t="shared" si="943"/>
        <v>1</v>
      </c>
      <c r="BX1535" s="41" t="str">
        <f t="shared" si="910"/>
        <v>2017Registered psychiatric nursesAlberta</v>
      </c>
      <c r="BY1535" s="51">
        <f>VLOOKUP(BX1535,'%workplace'!$A$1:$F$381,6,FALSE)</f>
        <v>1276</v>
      </c>
      <c r="BZ1535" s="32">
        <f t="shared" si="911"/>
        <v>2.3510971786833857E-3</v>
      </c>
    </row>
    <row r="1536" spans="1:78" s="8" customFormat="1" hidden="1" x14ac:dyDescent="0.2">
      <c r="A1536" s="8" t="str">
        <f t="shared" si="909"/>
        <v>2017Registered psychiatric nursesBritish ColumbiaAll places of work</v>
      </c>
      <c r="B1536" s="8" t="s">
        <v>8</v>
      </c>
      <c r="C1536" s="8" t="s">
        <v>23</v>
      </c>
      <c r="D1536" s="8" t="s">
        <v>9</v>
      </c>
      <c r="E1536" s="8">
        <v>2017</v>
      </c>
      <c r="F1536" s="8">
        <v>1991</v>
      </c>
      <c r="G1536" s="8">
        <v>535</v>
      </c>
      <c r="H1536" s="8">
        <v>0</v>
      </c>
      <c r="I1536" s="8">
        <v>285</v>
      </c>
      <c r="J1536" s="8">
        <v>335</v>
      </c>
      <c r="K1536" s="8">
        <v>289</v>
      </c>
      <c r="L1536" s="8">
        <v>351</v>
      </c>
      <c r="M1536" s="8">
        <v>334</v>
      </c>
      <c r="N1536" s="8">
        <v>309</v>
      </c>
      <c r="O1536" s="8">
        <v>285</v>
      </c>
      <c r="P1536" s="8">
        <v>166</v>
      </c>
      <c r="Q1536" s="8">
        <v>103</v>
      </c>
      <c r="R1536" s="8">
        <v>45</v>
      </c>
      <c r="S1536" s="8">
        <v>24</v>
      </c>
      <c r="T1536" s="8">
        <v>0</v>
      </c>
      <c r="U1536" s="8">
        <v>2059</v>
      </c>
      <c r="V1536" s="8">
        <v>204</v>
      </c>
      <c r="W1536" s="8">
        <v>263</v>
      </c>
      <c r="X1536" s="8">
        <v>1641</v>
      </c>
      <c r="Y1536" s="8">
        <v>433</v>
      </c>
      <c r="Z1536" s="8">
        <v>442</v>
      </c>
      <c r="AA1536" s="8">
        <v>10</v>
      </c>
      <c r="AB1536" s="8">
        <v>143</v>
      </c>
      <c r="AC1536" s="8">
        <v>0</v>
      </c>
      <c r="AD1536" s="8">
        <v>223</v>
      </c>
      <c r="AE1536" s="8">
        <v>2160</v>
      </c>
      <c r="AF1536" s="8">
        <v>183</v>
      </c>
      <c r="AG1536" s="8">
        <v>2261</v>
      </c>
      <c r="AH1536" s="8">
        <v>80</v>
      </c>
      <c r="AI1536" s="8">
        <v>2</v>
      </c>
      <c r="AJ1536" s="8">
        <v>75</v>
      </c>
      <c r="AK1536" s="8">
        <v>2451</v>
      </c>
      <c r="AL1536" s="8">
        <v>0</v>
      </c>
      <c r="AM1536" s="8">
        <v>0</v>
      </c>
      <c r="AN1536" s="8">
        <v>2526</v>
      </c>
      <c r="AO1536" s="41">
        <f t="shared" si="944"/>
        <v>0.78820269200316706</v>
      </c>
      <c r="AP1536" s="41">
        <f t="shared" si="945"/>
        <v>0.21179730799683294</v>
      </c>
      <c r="AQ1536" s="41">
        <f t="shared" si="946"/>
        <v>0</v>
      </c>
      <c r="AR1536" s="41">
        <f t="shared" si="912"/>
        <v>0.11282660332541568</v>
      </c>
      <c r="AS1536" s="41">
        <f t="shared" si="913"/>
        <v>0.13262074425969914</v>
      </c>
      <c r="AT1536" s="41">
        <f t="shared" si="914"/>
        <v>0.11441013460015835</v>
      </c>
      <c r="AU1536" s="41">
        <f t="shared" si="915"/>
        <v>0.13895486935866982</v>
      </c>
      <c r="AV1536" s="41">
        <f t="shared" si="916"/>
        <v>0.13222486144101345</v>
      </c>
      <c r="AW1536" s="41">
        <f t="shared" si="917"/>
        <v>0.12232779097387174</v>
      </c>
      <c r="AX1536" s="41">
        <f t="shared" si="918"/>
        <v>0.11282660332541568</v>
      </c>
      <c r="AY1536" s="41">
        <f t="shared" si="919"/>
        <v>6.5716547901821062E-2</v>
      </c>
      <c r="AZ1536" s="41">
        <f t="shared" si="920"/>
        <v>4.0775930324623913E-2</v>
      </c>
      <c r="BA1536" s="41">
        <f t="shared" si="921"/>
        <v>1.7814726840855107E-2</v>
      </c>
      <c r="BB1536" s="41">
        <f t="shared" si="922"/>
        <v>9.5011876484560574E-3</v>
      </c>
      <c r="BC1536" s="41">
        <f t="shared" si="923"/>
        <v>0</v>
      </c>
      <c r="BD1536" s="41">
        <f t="shared" si="924"/>
        <v>0.81512272367379257</v>
      </c>
      <c r="BE1536" s="41">
        <f t="shared" si="925"/>
        <v>8.076009501187649E-2</v>
      </c>
      <c r="BF1536" s="41">
        <f t="shared" si="926"/>
        <v>0.10411718131433095</v>
      </c>
      <c r="BG1536" s="41">
        <f t="shared" si="927"/>
        <v>0.64964370546318295</v>
      </c>
      <c r="BH1536" s="41">
        <f t="shared" si="928"/>
        <v>0.1714172604908947</v>
      </c>
      <c r="BI1536" s="41">
        <f t="shared" si="929"/>
        <v>0.17498020585906571</v>
      </c>
      <c r="BJ1536" s="41">
        <f t="shared" si="930"/>
        <v>3.95882818685669E-3</v>
      </c>
      <c r="BK1536" s="41">
        <f t="shared" si="931"/>
        <v>5.661124307205067E-2</v>
      </c>
      <c r="BL1536" s="41">
        <f t="shared" si="932"/>
        <v>0</v>
      </c>
      <c r="BM1536" s="41">
        <f t="shared" si="933"/>
        <v>8.828186856690419E-2</v>
      </c>
      <c r="BN1536" s="41">
        <f t="shared" si="934"/>
        <v>0.85510688836104509</v>
      </c>
      <c r="BO1536" s="41">
        <f t="shared" si="935"/>
        <v>7.244655581947744E-2</v>
      </c>
      <c r="BP1536" s="41">
        <f t="shared" si="936"/>
        <v>0.89509105304829772</v>
      </c>
      <c r="BQ1536" s="41">
        <f t="shared" si="937"/>
        <v>3.167062549485352E-2</v>
      </c>
      <c r="BR1536" s="41">
        <f t="shared" si="938"/>
        <v>7.9176563737133805E-4</v>
      </c>
      <c r="BS1536" s="41">
        <f t="shared" si="939"/>
        <v>2.9691211401425176E-2</v>
      </c>
      <c r="BT1536" s="41">
        <f t="shared" si="940"/>
        <v>0.97030878859857483</v>
      </c>
      <c r="BU1536" s="41">
        <f t="shared" si="941"/>
        <v>0</v>
      </c>
      <c r="BV1536" s="41">
        <f t="shared" si="942"/>
        <v>0</v>
      </c>
      <c r="BW1536" s="41">
        <f t="shared" si="943"/>
        <v>1</v>
      </c>
      <c r="BX1536" s="41" t="str">
        <f t="shared" si="910"/>
        <v>2017Registered psychiatric nursesBritish Columbia</v>
      </c>
      <c r="BY1536" s="51">
        <f>VLOOKUP(BX1536,'%workplace'!$A$1:$F$381,6,FALSE)</f>
        <v>2526</v>
      </c>
      <c r="BZ1536" s="32">
        <f t="shared" si="911"/>
        <v>1</v>
      </c>
    </row>
    <row r="1537" spans="1:78" s="8" customFormat="1" hidden="1" x14ac:dyDescent="0.2">
      <c r="A1537" s="8" t="str">
        <f t="shared" si="909"/>
        <v>2017Registered psychiatric nursesBritish ColumbiaCommunity health</v>
      </c>
      <c r="B1537" s="8" t="s">
        <v>8</v>
      </c>
      <c r="C1537" s="8" t="s">
        <v>23</v>
      </c>
      <c r="D1537" s="8" t="s">
        <v>11</v>
      </c>
      <c r="E1537" s="8">
        <v>2017</v>
      </c>
      <c r="F1537" s="8">
        <v>767</v>
      </c>
      <c r="G1537" s="8">
        <v>198</v>
      </c>
      <c r="H1537" s="8">
        <v>0</v>
      </c>
      <c r="I1537" s="8">
        <v>93</v>
      </c>
      <c r="J1537" s="8">
        <v>116</v>
      </c>
      <c r="K1537" s="8">
        <v>104</v>
      </c>
      <c r="L1537" s="8">
        <v>119</v>
      </c>
      <c r="M1537" s="8">
        <v>124</v>
      </c>
      <c r="N1537" s="8">
        <v>141</v>
      </c>
      <c r="O1537" s="8">
        <v>128</v>
      </c>
      <c r="P1537" s="8">
        <v>69</v>
      </c>
      <c r="Q1537" s="8">
        <v>47</v>
      </c>
      <c r="R1537" s="8">
        <v>21</v>
      </c>
      <c r="S1537" s="8">
        <v>3</v>
      </c>
      <c r="T1537" s="8">
        <v>0</v>
      </c>
      <c r="U1537" s="8">
        <v>768</v>
      </c>
      <c r="V1537" s="8">
        <v>87</v>
      </c>
      <c r="W1537" s="8">
        <v>110</v>
      </c>
      <c r="X1537" s="8">
        <v>675</v>
      </c>
      <c r="Y1537" s="8">
        <v>146</v>
      </c>
      <c r="Z1537" s="8">
        <v>142</v>
      </c>
      <c r="AA1537" s="8">
        <v>2</v>
      </c>
      <c r="AB1537" s="8">
        <v>63</v>
      </c>
      <c r="AC1537" s="8">
        <v>0</v>
      </c>
      <c r="AD1537" s="8">
        <v>59</v>
      </c>
      <c r="AE1537" s="8">
        <v>843</v>
      </c>
      <c r="AF1537" s="8">
        <v>76</v>
      </c>
      <c r="AG1537" s="8">
        <v>883</v>
      </c>
      <c r="AH1537" s="8">
        <v>6</v>
      </c>
      <c r="AI1537" s="8">
        <v>0</v>
      </c>
      <c r="AJ1537" s="8">
        <v>44</v>
      </c>
      <c r="AK1537" s="8">
        <v>921</v>
      </c>
      <c r="AL1537" s="8">
        <v>0</v>
      </c>
      <c r="AM1537" s="8">
        <v>0</v>
      </c>
      <c r="AN1537" s="8">
        <v>965</v>
      </c>
      <c r="AO1537" s="41">
        <f t="shared" si="944"/>
        <v>0.79481865284974096</v>
      </c>
      <c r="AP1537" s="41">
        <f t="shared" si="945"/>
        <v>0.20518134715025907</v>
      </c>
      <c r="AQ1537" s="41">
        <f t="shared" si="946"/>
        <v>0</v>
      </c>
      <c r="AR1537" s="41">
        <f t="shared" si="912"/>
        <v>9.6373056994818657E-2</v>
      </c>
      <c r="AS1537" s="41">
        <f t="shared" si="913"/>
        <v>0.12020725388601036</v>
      </c>
      <c r="AT1537" s="41">
        <f t="shared" si="914"/>
        <v>0.10777202072538861</v>
      </c>
      <c r="AU1537" s="41">
        <f t="shared" si="915"/>
        <v>0.12331606217616581</v>
      </c>
      <c r="AV1537" s="41">
        <f t="shared" si="916"/>
        <v>0.12849740932642487</v>
      </c>
      <c r="AW1537" s="41">
        <f t="shared" si="917"/>
        <v>0.14611398963730571</v>
      </c>
      <c r="AX1537" s="41">
        <f t="shared" si="918"/>
        <v>0.13264248704663212</v>
      </c>
      <c r="AY1537" s="41">
        <f t="shared" si="919"/>
        <v>7.1502590673575131E-2</v>
      </c>
      <c r="AZ1537" s="41">
        <f t="shared" si="920"/>
        <v>4.8704663212435231E-2</v>
      </c>
      <c r="BA1537" s="41">
        <f t="shared" si="921"/>
        <v>2.1761658031088083E-2</v>
      </c>
      <c r="BB1537" s="41">
        <f t="shared" si="922"/>
        <v>3.1088082901554403E-3</v>
      </c>
      <c r="BC1537" s="41">
        <f t="shared" si="923"/>
        <v>0</v>
      </c>
      <c r="BD1537" s="41">
        <f t="shared" si="924"/>
        <v>0.79585492227979271</v>
      </c>
      <c r="BE1537" s="41">
        <f t="shared" si="925"/>
        <v>9.0155440414507779E-2</v>
      </c>
      <c r="BF1537" s="41">
        <f t="shared" si="926"/>
        <v>0.11398963730569948</v>
      </c>
      <c r="BG1537" s="41">
        <f t="shared" si="927"/>
        <v>0.69948186528497414</v>
      </c>
      <c r="BH1537" s="41">
        <f t="shared" si="928"/>
        <v>0.15129533678756477</v>
      </c>
      <c r="BI1537" s="41">
        <f t="shared" si="929"/>
        <v>0.14715025906735751</v>
      </c>
      <c r="BJ1537" s="41">
        <f t="shared" si="930"/>
        <v>2.0725388601036268E-3</v>
      </c>
      <c r="BK1537" s="41">
        <f t="shared" si="931"/>
        <v>6.5284974093264253E-2</v>
      </c>
      <c r="BL1537" s="41">
        <f t="shared" si="932"/>
        <v>0</v>
      </c>
      <c r="BM1537" s="41">
        <f t="shared" si="933"/>
        <v>6.1139896373056994E-2</v>
      </c>
      <c r="BN1537" s="41">
        <f t="shared" si="934"/>
        <v>0.87357512953367877</v>
      </c>
      <c r="BO1537" s="41">
        <f t="shared" si="935"/>
        <v>7.8756476683937829E-2</v>
      </c>
      <c r="BP1537" s="41">
        <f t="shared" si="936"/>
        <v>0.91502590673575135</v>
      </c>
      <c r="BQ1537" s="41">
        <f t="shared" si="937"/>
        <v>6.2176165803108805E-3</v>
      </c>
      <c r="BR1537" s="41">
        <f t="shared" si="938"/>
        <v>0</v>
      </c>
      <c r="BS1537" s="41">
        <f t="shared" si="939"/>
        <v>4.5595854922279792E-2</v>
      </c>
      <c r="BT1537" s="41">
        <f t="shared" si="940"/>
        <v>0.9544041450777202</v>
      </c>
      <c r="BU1537" s="41">
        <f t="shared" si="941"/>
        <v>0</v>
      </c>
      <c r="BV1537" s="41">
        <f t="shared" si="942"/>
        <v>0</v>
      </c>
      <c r="BW1537" s="41">
        <f t="shared" si="943"/>
        <v>1</v>
      </c>
      <c r="BX1537" s="41" t="str">
        <f t="shared" si="910"/>
        <v>2017Registered psychiatric nursesBritish Columbia</v>
      </c>
      <c r="BY1537" s="51">
        <f>VLOOKUP(BX1537,'%workplace'!$A$1:$F$381,6,FALSE)</f>
        <v>2526</v>
      </c>
      <c r="BZ1537" s="32">
        <f t="shared" si="911"/>
        <v>0.3820269200316706</v>
      </c>
    </row>
    <row r="1538" spans="1:78" s="8" customFormat="1" hidden="1" x14ac:dyDescent="0.2">
      <c r="A1538" s="8" t="str">
        <f t="shared" ref="A1538:A1601" si="947">CONCATENATE(E1538,B1538,C1538,D1538)</f>
        <v>2017Registered psychiatric nursesBritish ColumbiaNursing home/long-term care</v>
      </c>
      <c r="B1538" s="8" t="s">
        <v>8</v>
      </c>
      <c r="C1538" s="8" t="s">
        <v>23</v>
      </c>
      <c r="D1538" s="8" t="s">
        <v>12</v>
      </c>
      <c r="E1538" s="8">
        <v>2017</v>
      </c>
      <c r="F1538" s="8">
        <v>137</v>
      </c>
      <c r="G1538" s="8">
        <v>22</v>
      </c>
      <c r="H1538" s="8">
        <v>0</v>
      </c>
      <c r="I1538" s="8">
        <v>15</v>
      </c>
      <c r="J1538" s="8">
        <v>11</v>
      </c>
      <c r="K1538" s="8">
        <v>9</v>
      </c>
      <c r="L1538" s="8">
        <v>27</v>
      </c>
      <c r="M1538" s="8">
        <v>23</v>
      </c>
      <c r="N1538" s="8">
        <v>23</v>
      </c>
      <c r="O1538" s="8">
        <v>18</v>
      </c>
      <c r="P1538" s="8">
        <v>17</v>
      </c>
      <c r="Q1538" s="8">
        <v>10</v>
      </c>
      <c r="R1538" s="8">
        <v>3</v>
      </c>
      <c r="S1538" s="8">
        <v>3</v>
      </c>
      <c r="T1538" s="8">
        <v>0</v>
      </c>
      <c r="U1538" s="8">
        <v>129</v>
      </c>
      <c r="V1538" s="8">
        <v>12</v>
      </c>
      <c r="W1538" s="8">
        <v>18</v>
      </c>
      <c r="X1538" s="8">
        <v>79</v>
      </c>
      <c r="Y1538" s="8">
        <v>46</v>
      </c>
      <c r="Z1538" s="8">
        <v>33</v>
      </c>
      <c r="AA1538" s="8">
        <v>1</v>
      </c>
      <c r="AB1538" s="8">
        <v>22</v>
      </c>
      <c r="AC1538" s="8">
        <v>0</v>
      </c>
      <c r="AD1538" s="8">
        <v>10</v>
      </c>
      <c r="AE1538" s="8">
        <v>127</v>
      </c>
      <c r="AF1538" s="8">
        <v>27</v>
      </c>
      <c r="AG1538" s="8">
        <v>130</v>
      </c>
      <c r="AH1538" s="8">
        <v>2</v>
      </c>
      <c r="AI1538" s="8">
        <v>0</v>
      </c>
      <c r="AJ1538" s="8">
        <v>11</v>
      </c>
      <c r="AK1538" s="8">
        <v>148</v>
      </c>
      <c r="AL1538" s="8">
        <v>0</v>
      </c>
      <c r="AM1538" s="8">
        <v>0</v>
      </c>
      <c r="AN1538" s="8">
        <v>159</v>
      </c>
      <c r="AO1538" s="41">
        <f t="shared" si="944"/>
        <v>0.86163522012578619</v>
      </c>
      <c r="AP1538" s="41">
        <f t="shared" si="945"/>
        <v>0.13836477987421383</v>
      </c>
      <c r="AQ1538" s="41">
        <f t="shared" si="946"/>
        <v>0</v>
      </c>
      <c r="AR1538" s="41">
        <f t="shared" si="912"/>
        <v>9.4339622641509441E-2</v>
      </c>
      <c r="AS1538" s="41">
        <f t="shared" si="913"/>
        <v>6.9182389937106917E-2</v>
      </c>
      <c r="AT1538" s="41">
        <f t="shared" si="914"/>
        <v>5.6603773584905662E-2</v>
      </c>
      <c r="AU1538" s="41">
        <f t="shared" si="915"/>
        <v>0.16981132075471697</v>
      </c>
      <c r="AV1538" s="41">
        <f t="shared" si="916"/>
        <v>0.14465408805031446</v>
      </c>
      <c r="AW1538" s="41">
        <f t="shared" si="917"/>
        <v>0.14465408805031446</v>
      </c>
      <c r="AX1538" s="41">
        <f t="shared" si="918"/>
        <v>0.11320754716981132</v>
      </c>
      <c r="AY1538" s="41">
        <f t="shared" si="919"/>
        <v>0.1069182389937107</v>
      </c>
      <c r="AZ1538" s="41">
        <f t="shared" si="920"/>
        <v>6.2893081761006289E-2</v>
      </c>
      <c r="BA1538" s="41">
        <f t="shared" si="921"/>
        <v>1.8867924528301886E-2</v>
      </c>
      <c r="BB1538" s="41">
        <f t="shared" si="922"/>
        <v>1.8867924528301886E-2</v>
      </c>
      <c r="BC1538" s="41">
        <f t="shared" si="923"/>
        <v>0</v>
      </c>
      <c r="BD1538" s="41">
        <f t="shared" si="924"/>
        <v>0.81132075471698117</v>
      </c>
      <c r="BE1538" s="41">
        <f t="shared" si="925"/>
        <v>7.5471698113207544E-2</v>
      </c>
      <c r="BF1538" s="41">
        <f t="shared" si="926"/>
        <v>0.11320754716981132</v>
      </c>
      <c r="BG1538" s="41">
        <f t="shared" si="927"/>
        <v>0.49685534591194969</v>
      </c>
      <c r="BH1538" s="41">
        <f t="shared" si="928"/>
        <v>0.28930817610062892</v>
      </c>
      <c r="BI1538" s="41">
        <f t="shared" si="929"/>
        <v>0.20754716981132076</v>
      </c>
      <c r="BJ1538" s="41">
        <f t="shared" si="930"/>
        <v>6.2893081761006293E-3</v>
      </c>
      <c r="BK1538" s="41">
        <f t="shared" si="931"/>
        <v>0.13836477987421383</v>
      </c>
      <c r="BL1538" s="41">
        <f t="shared" si="932"/>
        <v>0</v>
      </c>
      <c r="BM1538" s="41">
        <f t="shared" si="933"/>
        <v>6.2893081761006289E-2</v>
      </c>
      <c r="BN1538" s="41">
        <f t="shared" si="934"/>
        <v>0.79874213836477992</v>
      </c>
      <c r="BO1538" s="41">
        <f t="shared" si="935"/>
        <v>0.16981132075471697</v>
      </c>
      <c r="BP1538" s="41">
        <f t="shared" si="936"/>
        <v>0.8176100628930818</v>
      </c>
      <c r="BQ1538" s="41">
        <f t="shared" si="937"/>
        <v>1.2578616352201259E-2</v>
      </c>
      <c r="BR1538" s="41">
        <f t="shared" si="938"/>
        <v>0</v>
      </c>
      <c r="BS1538" s="41">
        <f t="shared" si="939"/>
        <v>6.9182389937106917E-2</v>
      </c>
      <c r="BT1538" s="41">
        <f t="shared" si="940"/>
        <v>0.9308176100628931</v>
      </c>
      <c r="BU1538" s="41">
        <f t="shared" si="941"/>
        <v>0</v>
      </c>
      <c r="BV1538" s="41">
        <f t="shared" si="942"/>
        <v>0</v>
      </c>
      <c r="BW1538" s="41">
        <f t="shared" si="943"/>
        <v>1</v>
      </c>
      <c r="BX1538" s="41" t="str">
        <f t="shared" ref="BX1538:BX1601" si="948">CONCATENATE(E1538,B1538,C1538)</f>
        <v>2017Registered psychiatric nursesBritish Columbia</v>
      </c>
      <c r="BY1538" s="51">
        <f>VLOOKUP(BX1538,'%workplace'!$A$1:$F$381,6,FALSE)</f>
        <v>2526</v>
      </c>
      <c r="BZ1538" s="32">
        <f t="shared" ref="BZ1538:BZ1601" si="949">IF(AN1538="†","†",AN1538/BY1538)</f>
        <v>6.2945368171021379E-2</v>
      </c>
    </row>
    <row r="1539" spans="1:78" s="8" customFormat="1" hidden="1" x14ac:dyDescent="0.2">
      <c r="A1539" s="8" t="str">
        <f t="shared" si="947"/>
        <v>2017Registered psychiatric nursesBritish ColumbiaHospital</v>
      </c>
      <c r="B1539" s="8" t="s">
        <v>8</v>
      </c>
      <c r="C1539" s="8" t="s">
        <v>23</v>
      </c>
      <c r="D1539" s="8" t="s">
        <v>10</v>
      </c>
      <c r="E1539" s="8">
        <v>2017</v>
      </c>
      <c r="F1539" s="8">
        <v>907</v>
      </c>
      <c r="G1539" s="8">
        <v>241</v>
      </c>
      <c r="H1539" s="8">
        <v>0</v>
      </c>
      <c r="I1539" s="8">
        <v>162</v>
      </c>
      <c r="J1539" s="8">
        <v>183</v>
      </c>
      <c r="K1539" s="8">
        <v>161</v>
      </c>
      <c r="L1539" s="8">
        <v>168</v>
      </c>
      <c r="M1539" s="8">
        <v>150</v>
      </c>
      <c r="N1539" s="8">
        <v>113</v>
      </c>
      <c r="O1539" s="8">
        <v>104</v>
      </c>
      <c r="P1539" s="8">
        <v>49</v>
      </c>
      <c r="Q1539" s="8">
        <v>29</v>
      </c>
      <c r="R1539" s="8">
        <v>12</v>
      </c>
      <c r="S1539" s="8">
        <v>17</v>
      </c>
      <c r="T1539" s="8">
        <v>0</v>
      </c>
      <c r="U1539" s="8">
        <v>972</v>
      </c>
      <c r="V1539" s="8">
        <v>76</v>
      </c>
      <c r="W1539" s="8">
        <v>100</v>
      </c>
      <c r="X1539" s="8">
        <v>699</v>
      </c>
      <c r="Y1539" s="8">
        <v>204</v>
      </c>
      <c r="Z1539" s="8">
        <v>239</v>
      </c>
      <c r="AA1539" s="8">
        <v>6</v>
      </c>
      <c r="AB1539" s="8">
        <v>26</v>
      </c>
      <c r="AC1539" s="8">
        <v>0</v>
      </c>
      <c r="AD1539" s="8">
        <v>62</v>
      </c>
      <c r="AE1539" s="8">
        <v>1060</v>
      </c>
      <c r="AF1539" s="8">
        <v>35</v>
      </c>
      <c r="AG1539" s="8">
        <v>1096</v>
      </c>
      <c r="AH1539" s="8">
        <v>16</v>
      </c>
      <c r="AI1539" s="8">
        <v>1</v>
      </c>
      <c r="AJ1539" s="8">
        <v>17</v>
      </c>
      <c r="AK1539" s="8">
        <v>1131</v>
      </c>
      <c r="AL1539" s="8">
        <v>0</v>
      </c>
      <c r="AM1539" s="8">
        <v>0</v>
      </c>
      <c r="AN1539" s="8">
        <v>1148</v>
      </c>
      <c r="AO1539" s="41">
        <f t="shared" si="944"/>
        <v>0.79006968641114983</v>
      </c>
      <c r="AP1539" s="41">
        <f t="shared" si="945"/>
        <v>0.20993031358885017</v>
      </c>
      <c r="AQ1539" s="41">
        <f t="shared" si="946"/>
        <v>0</v>
      </c>
      <c r="AR1539" s="41">
        <f t="shared" si="912"/>
        <v>0.14111498257839722</v>
      </c>
      <c r="AS1539" s="41">
        <f t="shared" si="913"/>
        <v>0.15940766550522648</v>
      </c>
      <c r="AT1539" s="41">
        <f t="shared" si="914"/>
        <v>0.1402439024390244</v>
      </c>
      <c r="AU1539" s="41">
        <f t="shared" si="915"/>
        <v>0.14634146341463414</v>
      </c>
      <c r="AV1539" s="41">
        <f t="shared" si="916"/>
        <v>0.13066202090592335</v>
      </c>
      <c r="AW1539" s="41">
        <f t="shared" si="917"/>
        <v>9.8432055749128916E-2</v>
      </c>
      <c r="AX1539" s="41">
        <f t="shared" si="918"/>
        <v>9.0592334494773524E-2</v>
      </c>
      <c r="AY1539" s="41">
        <f t="shared" si="919"/>
        <v>4.2682926829268296E-2</v>
      </c>
      <c r="AZ1539" s="41">
        <f t="shared" si="920"/>
        <v>2.5261324041811847E-2</v>
      </c>
      <c r="BA1539" s="41">
        <f t="shared" si="921"/>
        <v>1.0452961672473868E-2</v>
      </c>
      <c r="BB1539" s="41">
        <f t="shared" si="922"/>
        <v>1.4808362369337979E-2</v>
      </c>
      <c r="BC1539" s="41">
        <f t="shared" si="923"/>
        <v>0</v>
      </c>
      <c r="BD1539" s="41">
        <f t="shared" si="924"/>
        <v>0.84668989547038331</v>
      </c>
      <c r="BE1539" s="41">
        <f t="shared" si="925"/>
        <v>6.6202090592334492E-2</v>
      </c>
      <c r="BF1539" s="41">
        <f t="shared" si="926"/>
        <v>8.7108013937282236E-2</v>
      </c>
      <c r="BG1539" s="41">
        <f t="shared" si="927"/>
        <v>0.60888501742160284</v>
      </c>
      <c r="BH1539" s="41">
        <f t="shared" si="928"/>
        <v>0.17770034843205576</v>
      </c>
      <c r="BI1539" s="41">
        <f t="shared" si="929"/>
        <v>0.20818815331010454</v>
      </c>
      <c r="BJ1539" s="41">
        <f t="shared" si="930"/>
        <v>5.2264808362369342E-3</v>
      </c>
      <c r="BK1539" s="41">
        <f t="shared" si="931"/>
        <v>2.2648083623693381E-2</v>
      </c>
      <c r="BL1539" s="41">
        <f t="shared" si="932"/>
        <v>0</v>
      </c>
      <c r="BM1539" s="41">
        <f t="shared" si="933"/>
        <v>5.4006968641114983E-2</v>
      </c>
      <c r="BN1539" s="41">
        <f t="shared" si="934"/>
        <v>0.9233449477351916</v>
      </c>
      <c r="BO1539" s="41">
        <f t="shared" si="935"/>
        <v>3.048780487804878E-2</v>
      </c>
      <c r="BP1539" s="41">
        <f t="shared" si="936"/>
        <v>0.95470383275261328</v>
      </c>
      <c r="BQ1539" s="41">
        <f t="shared" si="937"/>
        <v>1.3937282229965157E-2</v>
      </c>
      <c r="BR1539" s="41">
        <f t="shared" si="938"/>
        <v>8.710801393728223E-4</v>
      </c>
      <c r="BS1539" s="41">
        <f t="shared" si="939"/>
        <v>1.4808362369337979E-2</v>
      </c>
      <c r="BT1539" s="41">
        <f t="shared" si="940"/>
        <v>0.98519163763066198</v>
      </c>
      <c r="BU1539" s="41">
        <f t="shared" si="941"/>
        <v>0</v>
      </c>
      <c r="BV1539" s="41">
        <f t="shared" si="942"/>
        <v>0</v>
      </c>
      <c r="BW1539" s="41">
        <f t="shared" si="943"/>
        <v>1</v>
      </c>
      <c r="BX1539" s="41" t="str">
        <f t="shared" si="948"/>
        <v>2017Registered psychiatric nursesBritish Columbia</v>
      </c>
      <c r="BY1539" s="51">
        <f>VLOOKUP(BX1539,'%workplace'!$A$1:$F$381,6,FALSE)</f>
        <v>2526</v>
      </c>
      <c r="BZ1539" s="32">
        <f t="shared" si="949"/>
        <v>0.45447347585114806</v>
      </c>
    </row>
    <row r="1540" spans="1:78" s="8" customFormat="1" hidden="1" x14ac:dyDescent="0.2">
      <c r="A1540" s="8" t="str">
        <f t="shared" si="947"/>
        <v>2017Registered psychiatric nursesBritish ColumbiaOther places of work</v>
      </c>
      <c r="B1540" s="8" t="s">
        <v>8</v>
      </c>
      <c r="C1540" s="8" t="s">
        <v>23</v>
      </c>
      <c r="D1540" s="8" t="s">
        <v>13</v>
      </c>
      <c r="E1540" s="8">
        <v>2017</v>
      </c>
      <c r="F1540" s="8">
        <v>180</v>
      </c>
      <c r="G1540" s="8">
        <v>74</v>
      </c>
      <c r="H1540" s="8">
        <v>0</v>
      </c>
      <c r="I1540" s="8">
        <v>15</v>
      </c>
      <c r="J1540" s="8">
        <v>25</v>
      </c>
      <c r="K1540" s="8">
        <v>15</v>
      </c>
      <c r="L1540" s="8">
        <v>37</v>
      </c>
      <c r="M1540" s="8">
        <v>37</v>
      </c>
      <c r="N1540" s="8">
        <v>32</v>
      </c>
      <c r="O1540" s="8">
        <v>35</v>
      </c>
      <c r="P1540" s="8">
        <v>31</v>
      </c>
      <c r="Q1540" s="8">
        <v>17</v>
      </c>
      <c r="R1540" s="8">
        <v>9</v>
      </c>
      <c r="S1540" s="8">
        <v>1</v>
      </c>
      <c r="T1540" s="8">
        <v>0</v>
      </c>
      <c r="U1540" s="8">
        <v>190</v>
      </c>
      <c r="V1540" s="8">
        <v>29</v>
      </c>
      <c r="W1540" s="8">
        <v>35</v>
      </c>
      <c r="X1540" s="8">
        <v>188</v>
      </c>
      <c r="Y1540" s="8">
        <v>37</v>
      </c>
      <c r="Z1540" s="8">
        <v>28</v>
      </c>
      <c r="AA1540" s="8">
        <v>1</v>
      </c>
      <c r="AB1540" s="8">
        <v>32</v>
      </c>
      <c r="AC1540" s="8">
        <v>0</v>
      </c>
      <c r="AD1540" s="8">
        <v>92</v>
      </c>
      <c r="AE1540" s="8">
        <v>130</v>
      </c>
      <c r="AF1540" s="8">
        <v>45</v>
      </c>
      <c r="AG1540" s="8">
        <v>152</v>
      </c>
      <c r="AH1540" s="8">
        <v>56</v>
      </c>
      <c r="AI1540" s="8">
        <v>1</v>
      </c>
      <c r="AJ1540" s="8">
        <v>3</v>
      </c>
      <c r="AK1540" s="8">
        <v>251</v>
      </c>
      <c r="AL1540" s="8">
        <v>0</v>
      </c>
      <c r="AM1540" s="8">
        <v>0</v>
      </c>
      <c r="AN1540" s="8">
        <v>254</v>
      </c>
      <c r="AO1540" s="41">
        <f t="shared" si="944"/>
        <v>0.70866141732283461</v>
      </c>
      <c r="AP1540" s="41">
        <f t="shared" si="945"/>
        <v>0.29133858267716534</v>
      </c>
      <c r="AQ1540" s="41">
        <f t="shared" si="946"/>
        <v>0</v>
      </c>
      <c r="AR1540" s="41">
        <f t="shared" si="912"/>
        <v>5.905511811023622E-2</v>
      </c>
      <c r="AS1540" s="41">
        <f t="shared" si="913"/>
        <v>9.8425196850393706E-2</v>
      </c>
      <c r="AT1540" s="41">
        <f t="shared" si="914"/>
        <v>5.905511811023622E-2</v>
      </c>
      <c r="AU1540" s="41">
        <f t="shared" si="915"/>
        <v>0.14566929133858267</v>
      </c>
      <c r="AV1540" s="41">
        <f t="shared" si="916"/>
        <v>0.14566929133858267</v>
      </c>
      <c r="AW1540" s="41">
        <f t="shared" si="917"/>
        <v>0.12598425196850394</v>
      </c>
      <c r="AX1540" s="41">
        <f t="shared" si="918"/>
        <v>0.13779527559055119</v>
      </c>
      <c r="AY1540" s="41">
        <f t="shared" si="919"/>
        <v>0.12204724409448819</v>
      </c>
      <c r="AZ1540" s="41">
        <f t="shared" si="920"/>
        <v>6.6929133858267723E-2</v>
      </c>
      <c r="BA1540" s="41">
        <f t="shared" si="921"/>
        <v>3.5433070866141732E-2</v>
      </c>
      <c r="BB1540" s="41">
        <f t="shared" si="922"/>
        <v>3.937007874015748E-3</v>
      </c>
      <c r="BC1540" s="41">
        <f t="shared" si="923"/>
        <v>0</v>
      </c>
      <c r="BD1540" s="41">
        <f t="shared" si="924"/>
        <v>0.74803149606299213</v>
      </c>
      <c r="BE1540" s="41">
        <f t="shared" si="925"/>
        <v>0.1141732283464567</v>
      </c>
      <c r="BF1540" s="41">
        <f t="shared" si="926"/>
        <v>0.13779527559055119</v>
      </c>
      <c r="BG1540" s="41">
        <f t="shared" si="927"/>
        <v>0.74015748031496065</v>
      </c>
      <c r="BH1540" s="41">
        <f t="shared" si="928"/>
        <v>0.14566929133858267</v>
      </c>
      <c r="BI1540" s="41">
        <f t="shared" si="929"/>
        <v>0.11023622047244094</v>
      </c>
      <c r="BJ1540" s="41">
        <f t="shared" si="930"/>
        <v>3.937007874015748E-3</v>
      </c>
      <c r="BK1540" s="41">
        <f t="shared" si="931"/>
        <v>0.12598425196850394</v>
      </c>
      <c r="BL1540" s="41">
        <f t="shared" si="932"/>
        <v>0</v>
      </c>
      <c r="BM1540" s="41">
        <f t="shared" si="933"/>
        <v>0.36220472440944884</v>
      </c>
      <c r="BN1540" s="41">
        <f t="shared" si="934"/>
        <v>0.51181102362204722</v>
      </c>
      <c r="BO1540" s="41">
        <f t="shared" si="935"/>
        <v>0.17716535433070865</v>
      </c>
      <c r="BP1540" s="41">
        <f t="shared" si="936"/>
        <v>0.59842519685039375</v>
      </c>
      <c r="BQ1540" s="41">
        <f t="shared" si="937"/>
        <v>0.22047244094488189</v>
      </c>
      <c r="BR1540" s="41">
        <f t="shared" si="938"/>
        <v>3.937007874015748E-3</v>
      </c>
      <c r="BS1540" s="41">
        <f t="shared" si="939"/>
        <v>1.1811023622047244E-2</v>
      </c>
      <c r="BT1540" s="41">
        <f t="shared" si="940"/>
        <v>0.98818897637795278</v>
      </c>
      <c r="BU1540" s="41">
        <f t="shared" si="941"/>
        <v>0</v>
      </c>
      <c r="BV1540" s="41">
        <f t="shared" si="942"/>
        <v>0</v>
      </c>
      <c r="BW1540" s="41">
        <f t="shared" si="943"/>
        <v>1</v>
      </c>
      <c r="BX1540" s="41" t="str">
        <f t="shared" si="948"/>
        <v>2017Registered psychiatric nursesBritish Columbia</v>
      </c>
      <c r="BY1540" s="51">
        <f>VLOOKUP(BX1540,'%workplace'!$A$1:$F$381,6,FALSE)</f>
        <v>2526</v>
      </c>
      <c r="BZ1540" s="32">
        <f t="shared" si="949"/>
        <v>0.10055423594615993</v>
      </c>
    </row>
    <row r="1541" spans="1:78" s="8" customFormat="1" hidden="1" x14ac:dyDescent="0.2">
      <c r="A1541" s="8" t="str">
        <f t="shared" si="947"/>
        <v>2017Nurse practitionersNewfoundland and LabradorAll places of work</v>
      </c>
      <c r="B1541" s="8" t="s">
        <v>5</v>
      </c>
      <c r="C1541" s="8" t="s">
        <v>14</v>
      </c>
      <c r="D1541" s="8" t="s">
        <v>9</v>
      </c>
      <c r="E1541" s="8">
        <v>2017</v>
      </c>
      <c r="F1541" s="8">
        <v>139</v>
      </c>
      <c r="G1541" s="8">
        <v>24</v>
      </c>
      <c r="H1541" s="8">
        <v>0</v>
      </c>
      <c r="I1541" s="8">
        <v>4</v>
      </c>
      <c r="J1541" s="8">
        <v>24</v>
      </c>
      <c r="K1541" s="8">
        <v>18</v>
      </c>
      <c r="L1541" s="8">
        <v>20</v>
      </c>
      <c r="M1541" s="8">
        <v>31</v>
      </c>
      <c r="N1541" s="8">
        <v>34</v>
      </c>
      <c r="O1541" s="8">
        <v>19</v>
      </c>
      <c r="P1541" s="8">
        <v>9</v>
      </c>
      <c r="Q1541" s="8">
        <v>3</v>
      </c>
      <c r="R1541" s="8">
        <v>1</v>
      </c>
      <c r="S1541" s="8">
        <v>0</v>
      </c>
      <c r="T1541" s="8">
        <v>0</v>
      </c>
      <c r="U1541" s="8">
        <v>162</v>
      </c>
      <c r="V1541" s="8">
        <v>1</v>
      </c>
      <c r="W1541" s="8">
        <v>0</v>
      </c>
      <c r="X1541" s="8">
        <v>129</v>
      </c>
      <c r="Y1541" s="8">
        <v>11</v>
      </c>
      <c r="Z1541" s="8">
        <v>23</v>
      </c>
      <c r="AA1541" s="8">
        <v>0</v>
      </c>
      <c r="AB1541" s="8">
        <v>2</v>
      </c>
      <c r="AC1541" s="8">
        <v>0</v>
      </c>
      <c r="AD1541" s="8">
        <v>153</v>
      </c>
      <c r="AE1541" s="8">
        <v>8</v>
      </c>
      <c r="AF1541" s="8">
        <v>4</v>
      </c>
      <c r="AG1541" s="8">
        <v>151</v>
      </c>
      <c r="AH1541" s="8">
        <v>8</v>
      </c>
      <c r="AI1541" s="8">
        <v>0</v>
      </c>
      <c r="AJ1541" s="8">
        <v>65</v>
      </c>
      <c r="AK1541" s="8">
        <v>98</v>
      </c>
      <c r="AL1541" s="8">
        <v>0</v>
      </c>
      <c r="AM1541" s="8">
        <v>0</v>
      </c>
      <c r="AN1541" s="8">
        <v>163</v>
      </c>
      <c r="AO1541" s="41">
        <f t="shared" si="944"/>
        <v>0.85276073619631898</v>
      </c>
      <c r="AP1541" s="41">
        <f t="shared" si="945"/>
        <v>0.14723926380368099</v>
      </c>
      <c r="AQ1541" s="41">
        <f t="shared" si="946"/>
        <v>0</v>
      </c>
      <c r="AR1541" s="41">
        <f t="shared" si="912"/>
        <v>2.4539877300613498E-2</v>
      </c>
      <c r="AS1541" s="41">
        <f t="shared" si="913"/>
        <v>0.14723926380368099</v>
      </c>
      <c r="AT1541" s="41">
        <f t="shared" si="914"/>
        <v>0.11042944785276074</v>
      </c>
      <c r="AU1541" s="41">
        <f t="shared" si="915"/>
        <v>0.12269938650306748</v>
      </c>
      <c r="AV1541" s="41">
        <f t="shared" si="916"/>
        <v>0.19018404907975461</v>
      </c>
      <c r="AW1541" s="41">
        <f t="shared" si="917"/>
        <v>0.20858895705521471</v>
      </c>
      <c r="AX1541" s="41">
        <f t="shared" si="918"/>
        <v>0.1165644171779141</v>
      </c>
      <c r="AY1541" s="41">
        <f t="shared" si="919"/>
        <v>5.5214723926380369E-2</v>
      </c>
      <c r="AZ1541" s="41">
        <f t="shared" si="920"/>
        <v>1.8404907975460124E-2</v>
      </c>
      <c r="BA1541" s="41">
        <f t="shared" si="921"/>
        <v>6.1349693251533744E-3</v>
      </c>
      <c r="BB1541" s="41">
        <f t="shared" si="922"/>
        <v>0</v>
      </c>
      <c r="BC1541" s="41">
        <f t="shared" si="923"/>
        <v>0</v>
      </c>
      <c r="BD1541" s="41">
        <f t="shared" si="924"/>
        <v>0.99386503067484666</v>
      </c>
      <c r="BE1541" s="41">
        <f t="shared" si="925"/>
        <v>6.1349693251533744E-3</v>
      </c>
      <c r="BF1541" s="41">
        <f t="shared" si="926"/>
        <v>0</v>
      </c>
      <c r="BG1541" s="41">
        <f t="shared" si="927"/>
        <v>0.79141104294478526</v>
      </c>
      <c r="BH1541" s="41">
        <f t="shared" si="928"/>
        <v>6.7484662576687116E-2</v>
      </c>
      <c r="BI1541" s="41">
        <f t="shared" si="929"/>
        <v>0.1411042944785276</v>
      </c>
      <c r="BJ1541" s="41">
        <f t="shared" si="930"/>
        <v>0</v>
      </c>
      <c r="BK1541" s="41">
        <f t="shared" si="931"/>
        <v>1.2269938650306749E-2</v>
      </c>
      <c r="BL1541" s="41">
        <f t="shared" si="932"/>
        <v>0</v>
      </c>
      <c r="BM1541" s="41">
        <f t="shared" si="933"/>
        <v>0.93865030674846628</v>
      </c>
      <c r="BN1541" s="41">
        <f t="shared" si="934"/>
        <v>4.9079754601226995E-2</v>
      </c>
      <c r="BO1541" s="41">
        <f t="shared" si="935"/>
        <v>2.4539877300613498E-2</v>
      </c>
      <c r="BP1541" s="41">
        <f t="shared" si="936"/>
        <v>0.92638036809815949</v>
      </c>
      <c r="BQ1541" s="41">
        <f t="shared" si="937"/>
        <v>4.9079754601226995E-2</v>
      </c>
      <c r="BR1541" s="41">
        <f t="shared" si="938"/>
        <v>0</v>
      </c>
      <c r="BS1541" s="41">
        <f t="shared" si="939"/>
        <v>0.3987730061349693</v>
      </c>
      <c r="BT1541" s="41">
        <f t="shared" si="940"/>
        <v>0.60122699386503065</v>
      </c>
      <c r="BU1541" s="41">
        <f t="shared" si="941"/>
        <v>0</v>
      </c>
      <c r="BV1541" s="41">
        <f t="shared" si="942"/>
        <v>0</v>
      </c>
      <c r="BW1541" s="41">
        <f t="shared" si="943"/>
        <v>1</v>
      </c>
      <c r="BX1541" s="41" t="str">
        <f t="shared" si="948"/>
        <v>2017Nurse practitionersNewfoundland and Labrador</v>
      </c>
      <c r="BY1541" s="51">
        <f>VLOOKUP(BX1541,'%workplace'!$A$1:$F$381,6,FALSE)</f>
        <v>163</v>
      </c>
      <c r="BZ1541" s="32">
        <f t="shared" si="949"/>
        <v>1</v>
      </c>
    </row>
    <row r="1542" spans="1:78" s="8" customFormat="1" hidden="1" x14ac:dyDescent="0.2">
      <c r="A1542" s="8" t="str">
        <f t="shared" si="947"/>
        <v>2017Nurse practitionersNewfoundland and LabradorCommunity health</v>
      </c>
      <c r="B1542" s="8" t="s">
        <v>5</v>
      </c>
      <c r="C1542" s="8" t="s">
        <v>14</v>
      </c>
      <c r="D1542" s="8" t="s">
        <v>11</v>
      </c>
      <c r="E1542" s="8">
        <v>2017</v>
      </c>
      <c r="F1542" s="8">
        <v>47</v>
      </c>
      <c r="G1542" s="8">
        <v>7</v>
      </c>
      <c r="H1542" s="8">
        <v>0</v>
      </c>
      <c r="I1542" s="8">
        <v>1</v>
      </c>
      <c r="J1542" s="8">
        <v>5</v>
      </c>
      <c r="K1542" s="8">
        <v>6</v>
      </c>
      <c r="L1542" s="8">
        <v>4</v>
      </c>
      <c r="M1542" s="8">
        <v>9</v>
      </c>
      <c r="N1542" s="8">
        <v>15</v>
      </c>
      <c r="O1542" s="8">
        <v>5</v>
      </c>
      <c r="P1542" s="8">
        <v>7</v>
      </c>
      <c r="Q1542" s="8">
        <v>1</v>
      </c>
      <c r="R1542" s="8">
        <v>1</v>
      </c>
      <c r="S1542" s="8">
        <v>0</v>
      </c>
      <c r="T1542" s="8">
        <v>0</v>
      </c>
      <c r="U1542" s="8">
        <v>54</v>
      </c>
      <c r="V1542" s="8">
        <v>0</v>
      </c>
      <c r="W1542" s="8">
        <v>0</v>
      </c>
      <c r="X1542" s="8">
        <v>36</v>
      </c>
      <c r="Y1542" s="8">
        <v>4</v>
      </c>
      <c r="Z1542" s="8">
        <v>14</v>
      </c>
      <c r="AA1542" s="8">
        <v>0</v>
      </c>
      <c r="AB1542" s="8">
        <v>0</v>
      </c>
      <c r="AC1542" s="8">
        <v>0</v>
      </c>
      <c r="AD1542" s="8">
        <v>52</v>
      </c>
      <c r="AE1542" s="8">
        <v>2</v>
      </c>
      <c r="AF1542" s="8">
        <v>3</v>
      </c>
      <c r="AG1542" s="8">
        <v>50</v>
      </c>
      <c r="AH1542" s="8">
        <v>1</v>
      </c>
      <c r="AI1542" s="8">
        <v>0</v>
      </c>
      <c r="AJ1542" s="8">
        <v>38</v>
      </c>
      <c r="AK1542" s="8">
        <v>16</v>
      </c>
      <c r="AL1542" s="8">
        <v>0</v>
      </c>
      <c r="AM1542" s="8">
        <v>0</v>
      </c>
      <c r="AN1542" s="8">
        <v>54</v>
      </c>
      <c r="AO1542" s="41">
        <f t="shared" si="944"/>
        <v>0.87037037037037035</v>
      </c>
      <c r="AP1542" s="41">
        <f t="shared" si="945"/>
        <v>0.12962962962962962</v>
      </c>
      <c r="AQ1542" s="41">
        <f t="shared" si="946"/>
        <v>0</v>
      </c>
      <c r="AR1542" s="41">
        <f t="shared" si="912"/>
        <v>1.8518518518518517E-2</v>
      </c>
      <c r="AS1542" s="41">
        <f t="shared" si="913"/>
        <v>9.2592592592592587E-2</v>
      </c>
      <c r="AT1542" s="41">
        <f t="shared" si="914"/>
        <v>0.1111111111111111</v>
      </c>
      <c r="AU1542" s="41">
        <f t="shared" si="915"/>
        <v>7.407407407407407E-2</v>
      </c>
      <c r="AV1542" s="41">
        <f t="shared" si="916"/>
        <v>0.16666666666666666</v>
      </c>
      <c r="AW1542" s="41">
        <f t="shared" si="917"/>
        <v>0.27777777777777779</v>
      </c>
      <c r="AX1542" s="41">
        <f t="shared" si="918"/>
        <v>9.2592592592592587E-2</v>
      </c>
      <c r="AY1542" s="41">
        <f t="shared" si="919"/>
        <v>0.12962962962962962</v>
      </c>
      <c r="AZ1542" s="41">
        <f t="shared" si="920"/>
        <v>1.8518518518518517E-2</v>
      </c>
      <c r="BA1542" s="41">
        <f t="shared" si="921"/>
        <v>1.8518518518518517E-2</v>
      </c>
      <c r="BB1542" s="41">
        <f t="shared" si="922"/>
        <v>0</v>
      </c>
      <c r="BC1542" s="41">
        <f t="shared" si="923"/>
        <v>0</v>
      </c>
      <c r="BD1542" s="41">
        <f t="shared" si="924"/>
        <v>1</v>
      </c>
      <c r="BE1542" s="41">
        <f t="shared" si="925"/>
        <v>0</v>
      </c>
      <c r="BF1542" s="41">
        <f t="shared" si="926"/>
        <v>0</v>
      </c>
      <c r="BG1542" s="41">
        <f t="shared" si="927"/>
        <v>0.66666666666666663</v>
      </c>
      <c r="BH1542" s="41">
        <f t="shared" si="928"/>
        <v>7.407407407407407E-2</v>
      </c>
      <c r="BI1542" s="41">
        <f t="shared" si="929"/>
        <v>0.25925925925925924</v>
      </c>
      <c r="BJ1542" s="41">
        <f t="shared" si="930"/>
        <v>0</v>
      </c>
      <c r="BK1542" s="41">
        <f t="shared" si="931"/>
        <v>0</v>
      </c>
      <c r="BL1542" s="41">
        <f t="shared" si="932"/>
        <v>0</v>
      </c>
      <c r="BM1542" s="41">
        <f t="shared" si="933"/>
        <v>0.96296296296296291</v>
      </c>
      <c r="BN1542" s="41">
        <f t="shared" si="934"/>
        <v>3.7037037037037035E-2</v>
      </c>
      <c r="BO1542" s="41">
        <f t="shared" si="935"/>
        <v>5.5555555555555552E-2</v>
      </c>
      <c r="BP1542" s="41">
        <f t="shared" si="936"/>
        <v>0.92592592592592593</v>
      </c>
      <c r="BQ1542" s="41">
        <f t="shared" si="937"/>
        <v>1.8518518518518517E-2</v>
      </c>
      <c r="BR1542" s="41">
        <f t="shared" si="938"/>
        <v>0</v>
      </c>
      <c r="BS1542" s="41">
        <f t="shared" si="939"/>
        <v>0.70370370370370372</v>
      </c>
      <c r="BT1542" s="41">
        <f t="shared" si="940"/>
        <v>0.29629629629629628</v>
      </c>
      <c r="BU1542" s="41">
        <f t="shared" si="941"/>
        <v>0</v>
      </c>
      <c r="BV1542" s="41">
        <f t="shared" si="942"/>
        <v>0</v>
      </c>
      <c r="BW1542" s="41">
        <f t="shared" si="943"/>
        <v>1</v>
      </c>
      <c r="BX1542" s="41" t="str">
        <f t="shared" si="948"/>
        <v>2017Nurse practitionersNewfoundland and Labrador</v>
      </c>
      <c r="BY1542" s="51">
        <f>VLOOKUP(BX1542,'%workplace'!$A$1:$F$381,6,FALSE)</f>
        <v>163</v>
      </c>
      <c r="BZ1542" s="32">
        <f t="shared" si="949"/>
        <v>0.33128834355828218</v>
      </c>
    </row>
    <row r="1543" spans="1:78" s="8" customFormat="1" hidden="1" x14ac:dyDescent="0.2">
      <c r="A1543" s="8" t="str">
        <f t="shared" si="947"/>
        <v>2017Nurse practitionersNewfoundland and LabradorNursing home/long-term care</v>
      </c>
      <c r="B1543" s="8" t="s">
        <v>5</v>
      </c>
      <c r="C1543" s="8" t="s">
        <v>14</v>
      </c>
      <c r="D1543" s="8" t="s">
        <v>12</v>
      </c>
      <c r="E1543" s="8">
        <v>2017</v>
      </c>
      <c r="F1543" s="8">
        <v>10</v>
      </c>
      <c r="G1543" s="8">
        <v>1</v>
      </c>
      <c r="H1543" s="8">
        <v>0</v>
      </c>
      <c r="I1543" s="8">
        <v>0</v>
      </c>
      <c r="J1543" s="8">
        <v>2</v>
      </c>
      <c r="K1543" s="8">
        <v>1</v>
      </c>
      <c r="L1543" s="8">
        <v>1</v>
      </c>
      <c r="M1543" s="8">
        <v>2</v>
      </c>
      <c r="N1543" s="8">
        <v>3</v>
      </c>
      <c r="O1543" s="8">
        <v>0</v>
      </c>
      <c r="P1543" s="8">
        <v>1</v>
      </c>
      <c r="Q1543" s="8">
        <v>1</v>
      </c>
      <c r="R1543" s="8">
        <v>0</v>
      </c>
      <c r="S1543" s="8">
        <v>0</v>
      </c>
      <c r="T1543" s="8">
        <v>0</v>
      </c>
      <c r="U1543" s="8">
        <v>11</v>
      </c>
      <c r="V1543" s="8">
        <v>0</v>
      </c>
      <c r="W1543" s="8">
        <v>0</v>
      </c>
      <c r="X1543" s="8">
        <v>10</v>
      </c>
      <c r="Y1543" s="8">
        <v>0</v>
      </c>
      <c r="Z1543" s="8">
        <v>1</v>
      </c>
      <c r="AA1543" s="8">
        <v>0</v>
      </c>
      <c r="AB1543" s="8">
        <v>0</v>
      </c>
      <c r="AC1543" s="8">
        <v>0</v>
      </c>
      <c r="AD1543" s="8">
        <v>11</v>
      </c>
      <c r="AE1543" s="8">
        <v>0</v>
      </c>
      <c r="AF1543" s="8">
        <v>0</v>
      </c>
      <c r="AG1543" s="8">
        <v>11</v>
      </c>
      <c r="AH1543" s="8">
        <v>0</v>
      </c>
      <c r="AI1543" s="8">
        <v>0</v>
      </c>
      <c r="AJ1543" s="8">
        <v>5</v>
      </c>
      <c r="AK1543" s="8">
        <v>6</v>
      </c>
      <c r="AL1543" s="8">
        <v>0</v>
      </c>
      <c r="AM1543" s="8">
        <v>0</v>
      </c>
      <c r="AN1543" s="8">
        <v>11</v>
      </c>
      <c r="AO1543" s="41">
        <f t="shared" si="944"/>
        <v>0.90909090909090906</v>
      </c>
      <c r="AP1543" s="41">
        <f t="shared" si="945"/>
        <v>9.0909090909090912E-2</v>
      </c>
      <c r="AQ1543" s="41">
        <f t="shared" si="946"/>
        <v>0</v>
      </c>
      <c r="AR1543" s="41">
        <f t="shared" si="912"/>
        <v>0</v>
      </c>
      <c r="AS1543" s="41">
        <f t="shared" si="913"/>
        <v>0.18181818181818182</v>
      </c>
      <c r="AT1543" s="41">
        <f t="shared" si="914"/>
        <v>9.0909090909090912E-2</v>
      </c>
      <c r="AU1543" s="41">
        <f t="shared" si="915"/>
        <v>9.0909090909090912E-2</v>
      </c>
      <c r="AV1543" s="41">
        <f t="shared" si="916"/>
        <v>0.18181818181818182</v>
      </c>
      <c r="AW1543" s="41">
        <f t="shared" si="917"/>
        <v>0.27272727272727271</v>
      </c>
      <c r="AX1543" s="41">
        <f t="shared" si="918"/>
        <v>0</v>
      </c>
      <c r="AY1543" s="41">
        <f t="shared" si="919"/>
        <v>9.0909090909090912E-2</v>
      </c>
      <c r="AZ1543" s="41">
        <f t="shared" si="920"/>
        <v>9.0909090909090912E-2</v>
      </c>
      <c r="BA1543" s="41">
        <f t="shared" si="921"/>
        <v>0</v>
      </c>
      <c r="BB1543" s="41">
        <f t="shared" si="922"/>
        <v>0</v>
      </c>
      <c r="BC1543" s="41">
        <f t="shared" si="923"/>
        <v>0</v>
      </c>
      <c r="BD1543" s="41">
        <f t="shared" si="924"/>
        <v>1</v>
      </c>
      <c r="BE1543" s="41">
        <f t="shared" si="925"/>
        <v>0</v>
      </c>
      <c r="BF1543" s="41">
        <f t="shared" si="926"/>
        <v>0</v>
      </c>
      <c r="BG1543" s="41">
        <f t="shared" si="927"/>
        <v>0.90909090909090906</v>
      </c>
      <c r="BH1543" s="41">
        <f t="shared" si="928"/>
        <v>0</v>
      </c>
      <c r="BI1543" s="41">
        <f t="shared" si="929"/>
        <v>9.0909090909090912E-2</v>
      </c>
      <c r="BJ1543" s="41">
        <f t="shared" si="930"/>
        <v>0</v>
      </c>
      <c r="BK1543" s="41">
        <f t="shared" si="931"/>
        <v>0</v>
      </c>
      <c r="BL1543" s="41">
        <f t="shared" si="932"/>
        <v>0</v>
      </c>
      <c r="BM1543" s="41">
        <f t="shared" si="933"/>
        <v>1</v>
      </c>
      <c r="BN1543" s="41">
        <f t="shared" si="934"/>
        <v>0</v>
      </c>
      <c r="BO1543" s="41">
        <f t="shared" si="935"/>
        <v>0</v>
      </c>
      <c r="BP1543" s="41">
        <f t="shared" si="936"/>
        <v>1</v>
      </c>
      <c r="BQ1543" s="41">
        <f t="shared" si="937"/>
        <v>0</v>
      </c>
      <c r="BR1543" s="41">
        <f t="shared" si="938"/>
        <v>0</v>
      </c>
      <c r="BS1543" s="41">
        <f t="shared" si="939"/>
        <v>0.45454545454545453</v>
      </c>
      <c r="BT1543" s="41">
        <f t="shared" si="940"/>
        <v>0.54545454545454541</v>
      </c>
      <c r="BU1543" s="41">
        <f t="shared" si="941"/>
        <v>0</v>
      </c>
      <c r="BV1543" s="41">
        <f t="shared" si="942"/>
        <v>0</v>
      </c>
      <c r="BW1543" s="41">
        <f t="shared" si="943"/>
        <v>1</v>
      </c>
      <c r="BX1543" s="41" t="str">
        <f t="shared" si="948"/>
        <v>2017Nurse practitionersNewfoundland and Labrador</v>
      </c>
      <c r="BY1543" s="51">
        <f>VLOOKUP(BX1543,'%workplace'!$A$1:$F$381,6,FALSE)</f>
        <v>163</v>
      </c>
      <c r="BZ1543" s="32">
        <f t="shared" si="949"/>
        <v>6.7484662576687116E-2</v>
      </c>
    </row>
    <row r="1544" spans="1:78" s="8" customFormat="1" hidden="1" x14ac:dyDescent="0.2">
      <c r="A1544" s="8" t="str">
        <f t="shared" si="947"/>
        <v>2017Nurse practitionersNewfoundland and LabradorHospital</v>
      </c>
      <c r="B1544" s="8" t="s">
        <v>5</v>
      </c>
      <c r="C1544" s="8" t="s">
        <v>14</v>
      </c>
      <c r="D1544" s="8" t="s">
        <v>10</v>
      </c>
      <c r="E1544" s="8">
        <v>2017</v>
      </c>
      <c r="F1544" s="8">
        <v>57</v>
      </c>
      <c r="G1544" s="8">
        <v>9</v>
      </c>
      <c r="H1544" s="8">
        <v>0</v>
      </c>
      <c r="I1544" s="8">
        <v>3</v>
      </c>
      <c r="J1544" s="8">
        <v>16</v>
      </c>
      <c r="K1544" s="8">
        <v>6</v>
      </c>
      <c r="L1544" s="8">
        <v>12</v>
      </c>
      <c r="M1544" s="8">
        <v>12</v>
      </c>
      <c r="N1544" s="8">
        <v>10</v>
      </c>
      <c r="O1544" s="8">
        <v>7</v>
      </c>
      <c r="P1544" s="8">
        <v>0</v>
      </c>
      <c r="Q1544" s="8">
        <v>0</v>
      </c>
      <c r="R1544" s="8">
        <v>0</v>
      </c>
      <c r="S1544" s="8">
        <v>0</v>
      </c>
      <c r="T1544" s="8">
        <v>0</v>
      </c>
      <c r="U1544" s="8">
        <v>65</v>
      </c>
      <c r="V1544" s="8">
        <v>1</v>
      </c>
      <c r="W1544" s="8">
        <v>0</v>
      </c>
      <c r="X1544" s="8">
        <v>57</v>
      </c>
      <c r="Y1544" s="8">
        <v>4</v>
      </c>
      <c r="Z1544" s="8">
        <v>5</v>
      </c>
      <c r="AA1544" s="8">
        <v>0</v>
      </c>
      <c r="AB1544" s="8">
        <v>0</v>
      </c>
      <c r="AC1544" s="8">
        <v>0</v>
      </c>
      <c r="AD1544" s="8">
        <v>61</v>
      </c>
      <c r="AE1544" s="8">
        <v>5</v>
      </c>
      <c r="AF1544" s="8">
        <v>1</v>
      </c>
      <c r="AG1544" s="8">
        <v>65</v>
      </c>
      <c r="AH1544" s="8">
        <v>0</v>
      </c>
      <c r="AI1544" s="8">
        <v>0</v>
      </c>
      <c r="AJ1544" s="8">
        <v>18</v>
      </c>
      <c r="AK1544" s="8">
        <v>48</v>
      </c>
      <c r="AL1544" s="8">
        <v>0</v>
      </c>
      <c r="AM1544" s="8">
        <v>0</v>
      </c>
      <c r="AN1544" s="8">
        <v>66</v>
      </c>
      <c r="AO1544" s="41">
        <f t="shared" si="944"/>
        <v>0.86363636363636365</v>
      </c>
      <c r="AP1544" s="41">
        <f t="shared" si="945"/>
        <v>0.13636363636363635</v>
      </c>
      <c r="AQ1544" s="41">
        <f t="shared" si="946"/>
        <v>0</v>
      </c>
      <c r="AR1544" s="41">
        <f t="shared" si="912"/>
        <v>4.5454545454545456E-2</v>
      </c>
      <c r="AS1544" s="41">
        <f t="shared" si="913"/>
        <v>0.24242424242424243</v>
      </c>
      <c r="AT1544" s="41">
        <f t="shared" si="914"/>
        <v>9.0909090909090912E-2</v>
      </c>
      <c r="AU1544" s="41">
        <f t="shared" si="915"/>
        <v>0.18181818181818182</v>
      </c>
      <c r="AV1544" s="41">
        <f t="shared" si="916"/>
        <v>0.18181818181818182</v>
      </c>
      <c r="AW1544" s="41">
        <f t="shared" si="917"/>
        <v>0.15151515151515152</v>
      </c>
      <c r="AX1544" s="41">
        <f t="shared" si="918"/>
        <v>0.10606060606060606</v>
      </c>
      <c r="AY1544" s="41">
        <f t="shared" si="919"/>
        <v>0</v>
      </c>
      <c r="AZ1544" s="41">
        <f t="shared" si="920"/>
        <v>0</v>
      </c>
      <c r="BA1544" s="41">
        <f t="shared" si="921"/>
        <v>0</v>
      </c>
      <c r="BB1544" s="41">
        <f t="shared" si="922"/>
        <v>0</v>
      </c>
      <c r="BC1544" s="41">
        <f t="shared" si="923"/>
        <v>0</v>
      </c>
      <c r="BD1544" s="41">
        <f t="shared" si="924"/>
        <v>0.98484848484848486</v>
      </c>
      <c r="BE1544" s="41">
        <f t="shared" si="925"/>
        <v>1.5151515151515152E-2</v>
      </c>
      <c r="BF1544" s="41">
        <f t="shared" si="926"/>
        <v>0</v>
      </c>
      <c r="BG1544" s="41">
        <f t="shared" si="927"/>
        <v>0.86363636363636365</v>
      </c>
      <c r="BH1544" s="41">
        <f t="shared" si="928"/>
        <v>6.0606060606060608E-2</v>
      </c>
      <c r="BI1544" s="41">
        <f t="shared" si="929"/>
        <v>7.575757575757576E-2</v>
      </c>
      <c r="BJ1544" s="41">
        <f t="shared" si="930"/>
        <v>0</v>
      </c>
      <c r="BK1544" s="41">
        <f t="shared" si="931"/>
        <v>0</v>
      </c>
      <c r="BL1544" s="41">
        <f t="shared" si="932"/>
        <v>0</v>
      </c>
      <c r="BM1544" s="41">
        <f t="shared" si="933"/>
        <v>0.9242424242424242</v>
      </c>
      <c r="BN1544" s="41">
        <f t="shared" si="934"/>
        <v>7.575757575757576E-2</v>
      </c>
      <c r="BO1544" s="41">
        <f t="shared" si="935"/>
        <v>1.5151515151515152E-2</v>
      </c>
      <c r="BP1544" s="41">
        <f t="shared" si="936"/>
        <v>0.98484848484848486</v>
      </c>
      <c r="BQ1544" s="41">
        <f t="shared" si="937"/>
        <v>0</v>
      </c>
      <c r="BR1544" s="41">
        <f t="shared" si="938"/>
        <v>0</v>
      </c>
      <c r="BS1544" s="41">
        <f t="shared" si="939"/>
        <v>0.27272727272727271</v>
      </c>
      <c r="BT1544" s="41">
        <f t="shared" si="940"/>
        <v>0.72727272727272729</v>
      </c>
      <c r="BU1544" s="41">
        <f t="shared" si="941"/>
        <v>0</v>
      </c>
      <c r="BV1544" s="41">
        <f t="shared" si="942"/>
        <v>0</v>
      </c>
      <c r="BW1544" s="41">
        <f t="shared" si="943"/>
        <v>1</v>
      </c>
      <c r="BX1544" s="41" t="str">
        <f t="shared" si="948"/>
        <v>2017Nurse practitionersNewfoundland and Labrador</v>
      </c>
      <c r="BY1544" s="51">
        <f>VLOOKUP(BX1544,'%workplace'!$A$1:$F$381,6,FALSE)</f>
        <v>163</v>
      </c>
      <c r="BZ1544" s="32">
        <f t="shared" si="949"/>
        <v>0.40490797546012269</v>
      </c>
    </row>
    <row r="1545" spans="1:78" s="8" customFormat="1" hidden="1" x14ac:dyDescent="0.2">
      <c r="A1545" s="8" t="str">
        <f t="shared" si="947"/>
        <v>2017Nurse practitionersNewfoundland and LabradorOther places of work</v>
      </c>
      <c r="B1545" s="8" t="s">
        <v>5</v>
      </c>
      <c r="C1545" s="8" t="s">
        <v>14</v>
      </c>
      <c r="D1545" s="8" t="s">
        <v>13</v>
      </c>
      <c r="E1545" s="8">
        <v>2017</v>
      </c>
      <c r="F1545" s="8">
        <v>25</v>
      </c>
      <c r="G1545" s="8">
        <v>7</v>
      </c>
      <c r="H1545" s="8">
        <v>0</v>
      </c>
      <c r="I1545" s="8">
        <v>0</v>
      </c>
      <c r="J1545" s="8">
        <v>1</v>
      </c>
      <c r="K1545" s="8">
        <v>5</v>
      </c>
      <c r="L1545" s="8">
        <v>3</v>
      </c>
      <c r="M1545" s="8">
        <v>8</v>
      </c>
      <c r="N1545" s="8">
        <v>6</v>
      </c>
      <c r="O1545" s="8">
        <v>7</v>
      </c>
      <c r="P1545" s="8">
        <v>1</v>
      </c>
      <c r="Q1545" s="8">
        <v>1</v>
      </c>
      <c r="R1545" s="8">
        <v>0</v>
      </c>
      <c r="S1545" s="8">
        <v>0</v>
      </c>
      <c r="T1545" s="8">
        <v>0</v>
      </c>
      <c r="U1545" s="8">
        <v>32</v>
      </c>
      <c r="V1545" s="8">
        <v>0</v>
      </c>
      <c r="W1545" s="8">
        <v>0</v>
      </c>
      <c r="X1545" s="8">
        <v>26</v>
      </c>
      <c r="Y1545" s="8">
        <v>3</v>
      </c>
      <c r="Z1545" s="8">
        <v>3</v>
      </c>
      <c r="AA1545" s="8">
        <v>0</v>
      </c>
      <c r="AB1545" s="8">
        <v>2</v>
      </c>
      <c r="AC1545" s="8">
        <v>0</v>
      </c>
      <c r="AD1545" s="8">
        <v>29</v>
      </c>
      <c r="AE1545" s="8">
        <v>1</v>
      </c>
      <c r="AF1545" s="8">
        <v>0</v>
      </c>
      <c r="AG1545" s="8">
        <v>25</v>
      </c>
      <c r="AH1545" s="8">
        <v>7</v>
      </c>
      <c r="AI1545" s="8">
        <v>0</v>
      </c>
      <c r="AJ1545" s="8">
        <v>4</v>
      </c>
      <c r="AK1545" s="8">
        <v>28</v>
      </c>
      <c r="AL1545" s="8">
        <v>0</v>
      </c>
      <c r="AM1545" s="8">
        <v>0</v>
      </c>
      <c r="AN1545" s="8">
        <v>32</v>
      </c>
      <c r="AO1545" s="41">
        <f t="shared" si="944"/>
        <v>0.78125</v>
      </c>
      <c r="AP1545" s="41">
        <f t="shared" si="945"/>
        <v>0.21875</v>
      </c>
      <c r="AQ1545" s="41">
        <f t="shared" si="946"/>
        <v>0</v>
      </c>
      <c r="AR1545" s="41">
        <f t="shared" si="912"/>
        <v>0</v>
      </c>
      <c r="AS1545" s="41">
        <f t="shared" si="913"/>
        <v>3.125E-2</v>
      </c>
      <c r="AT1545" s="41">
        <f t="shared" si="914"/>
        <v>0.15625</v>
      </c>
      <c r="AU1545" s="41">
        <f t="shared" si="915"/>
        <v>9.375E-2</v>
      </c>
      <c r="AV1545" s="41">
        <f t="shared" si="916"/>
        <v>0.25</v>
      </c>
      <c r="AW1545" s="41">
        <f t="shared" si="917"/>
        <v>0.1875</v>
      </c>
      <c r="AX1545" s="41">
        <f t="shared" si="918"/>
        <v>0.21875</v>
      </c>
      <c r="AY1545" s="41">
        <f t="shared" si="919"/>
        <v>3.125E-2</v>
      </c>
      <c r="AZ1545" s="41">
        <f t="shared" si="920"/>
        <v>3.125E-2</v>
      </c>
      <c r="BA1545" s="41">
        <f t="shared" si="921"/>
        <v>0</v>
      </c>
      <c r="BB1545" s="41">
        <f t="shared" si="922"/>
        <v>0</v>
      </c>
      <c r="BC1545" s="41">
        <f t="shared" si="923"/>
        <v>0</v>
      </c>
      <c r="BD1545" s="41">
        <f t="shared" si="924"/>
        <v>1</v>
      </c>
      <c r="BE1545" s="41">
        <f t="shared" si="925"/>
        <v>0</v>
      </c>
      <c r="BF1545" s="41">
        <f t="shared" si="926"/>
        <v>0</v>
      </c>
      <c r="BG1545" s="41">
        <f t="shared" si="927"/>
        <v>0.8125</v>
      </c>
      <c r="BH1545" s="41">
        <f t="shared" si="928"/>
        <v>9.375E-2</v>
      </c>
      <c r="BI1545" s="41">
        <f t="shared" si="929"/>
        <v>9.375E-2</v>
      </c>
      <c r="BJ1545" s="41">
        <f t="shared" si="930"/>
        <v>0</v>
      </c>
      <c r="BK1545" s="41">
        <f t="shared" si="931"/>
        <v>6.25E-2</v>
      </c>
      <c r="BL1545" s="41">
        <f t="shared" si="932"/>
        <v>0</v>
      </c>
      <c r="BM1545" s="41">
        <f t="shared" si="933"/>
        <v>0.90625</v>
      </c>
      <c r="BN1545" s="41">
        <f t="shared" si="934"/>
        <v>3.125E-2</v>
      </c>
      <c r="BO1545" s="41">
        <f t="shared" si="935"/>
        <v>0</v>
      </c>
      <c r="BP1545" s="41">
        <f t="shared" si="936"/>
        <v>0.78125</v>
      </c>
      <c r="BQ1545" s="41">
        <f t="shared" si="937"/>
        <v>0.21875</v>
      </c>
      <c r="BR1545" s="41">
        <f t="shared" si="938"/>
        <v>0</v>
      </c>
      <c r="BS1545" s="41">
        <f t="shared" si="939"/>
        <v>0.125</v>
      </c>
      <c r="BT1545" s="41">
        <f t="shared" si="940"/>
        <v>0.875</v>
      </c>
      <c r="BU1545" s="41">
        <f t="shared" si="941"/>
        <v>0</v>
      </c>
      <c r="BV1545" s="41">
        <f t="shared" si="942"/>
        <v>0</v>
      </c>
      <c r="BW1545" s="41">
        <f t="shared" si="943"/>
        <v>1</v>
      </c>
      <c r="BX1545" s="41" t="str">
        <f t="shared" si="948"/>
        <v>2017Nurse practitionersNewfoundland and Labrador</v>
      </c>
      <c r="BY1545" s="51">
        <f>VLOOKUP(BX1545,'%workplace'!$A$1:$F$381,6,FALSE)</f>
        <v>163</v>
      </c>
      <c r="BZ1545" s="32">
        <f t="shared" si="949"/>
        <v>0.19631901840490798</v>
      </c>
    </row>
    <row r="1546" spans="1:78" s="8" customFormat="1" hidden="1" x14ac:dyDescent="0.2">
      <c r="A1546" s="8" t="str">
        <f t="shared" si="947"/>
        <v>2017Nurse practitionersPrince Edward IslandAll places of work</v>
      </c>
      <c r="B1546" s="8" t="s">
        <v>5</v>
      </c>
      <c r="C1546" s="8" t="s">
        <v>15</v>
      </c>
      <c r="D1546" s="8" t="s">
        <v>9</v>
      </c>
      <c r="E1546" s="8">
        <v>2017</v>
      </c>
      <c r="F1546" s="8">
        <v>23</v>
      </c>
      <c r="G1546" s="8">
        <v>1</v>
      </c>
      <c r="H1546" s="8">
        <v>0</v>
      </c>
      <c r="I1546" s="8">
        <v>0</v>
      </c>
      <c r="J1546" s="8">
        <v>5</v>
      </c>
      <c r="K1546" s="8">
        <v>8</v>
      </c>
      <c r="L1546" s="8">
        <v>6</v>
      </c>
      <c r="M1546" s="8">
        <v>4</v>
      </c>
      <c r="N1546" s="8">
        <v>1</v>
      </c>
      <c r="O1546" s="8">
        <v>0</v>
      </c>
      <c r="P1546" s="8">
        <v>0</v>
      </c>
      <c r="Q1546" s="8">
        <v>0</v>
      </c>
      <c r="R1546" s="8">
        <v>0</v>
      </c>
      <c r="S1546" s="8">
        <v>0</v>
      </c>
      <c r="T1546" s="8">
        <v>0</v>
      </c>
      <c r="U1546" s="8">
        <v>23</v>
      </c>
      <c r="V1546" s="8">
        <v>1</v>
      </c>
      <c r="W1546" s="8">
        <v>0</v>
      </c>
      <c r="X1546" s="8">
        <v>18</v>
      </c>
      <c r="Y1546" s="8">
        <v>3</v>
      </c>
      <c r="Z1546" s="8">
        <v>3</v>
      </c>
      <c r="AA1546" s="8">
        <v>0</v>
      </c>
      <c r="AB1546" s="8">
        <v>0</v>
      </c>
      <c r="AC1546" s="8">
        <v>0</v>
      </c>
      <c r="AD1546" s="8">
        <v>21</v>
      </c>
      <c r="AE1546" s="8">
        <v>3</v>
      </c>
      <c r="AF1546" s="8">
        <v>0</v>
      </c>
      <c r="AG1546" s="8">
        <v>23</v>
      </c>
      <c r="AH1546" s="8">
        <v>1</v>
      </c>
      <c r="AI1546" s="8">
        <v>0</v>
      </c>
      <c r="AJ1546" s="8">
        <v>8</v>
      </c>
      <c r="AK1546" s="8">
        <v>16</v>
      </c>
      <c r="AL1546" s="8">
        <v>0</v>
      </c>
      <c r="AM1546" s="8">
        <v>0</v>
      </c>
      <c r="AN1546" s="8">
        <v>24</v>
      </c>
      <c r="AO1546" s="41">
        <f t="shared" si="944"/>
        <v>0.95833333333333337</v>
      </c>
      <c r="AP1546" s="41">
        <f t="shared" si="945"/>
        <v>4.1666666666666664E-2</v>
      </c>
      <c r="AQ1546" s="41">
        <f t="shared" si="946"/>
        <v>0</v>
      </c>
      <c r="AR1546" s="41">
        <f t="shared" si="912"/>
        <v>0</v>
      </c>
      <c r="AS1546" s="41">
        <f t="shared" si="913"/>
        <v>0.20833333333333334</v>
      </c>
      <c r="AT1546" s="41">
        <f t="shared" si="914"/>
        <v>0.33333333333333331</v>
      </c>
      <c r="AU1546" s="41">
        <f t="shared" si="915"/>
        <v>0.25</v>
      </c>
      <c r="AV1546" s="41">
        <f t="shared" si="916"/>
        <v>0.16666666666666666</v>
      </c>
      <c r="AW1546" s="41">
        <f t="shared" si="917"/>
        <v>4.1666666666666664E-2</v>
      </c>
      <c r="AX1546" s="41">
        <f t="shared" si="918"/>
        <v>0</v>
      </c>
      <c r="AY1546" s="41">
        <f t="shared" si="919"/>
        <v>0</v>
      </c>
      <c r="AZ1546" s="41">
        <f t="shared" si="920"/>
        <v>0</v>
      </c>
      <c r="BA1546" s="41">
        <f t="shared" si="921"/>
        <v>0</v>
      </c>
      <c r="BB1546" s="41">
        <f t="shared" si="922"/>
        <v>0</v>
      </c>
      <c r="BC1546" s="41">
        <f t="shared" si="923"/>
        <v>0</v>
      </c>
      <c r="BD1546" s="41">
        <f t="shared" si="924"/>
        <v>0.95833333333333337</v>
      </c>
      <c r="BE1546" s="41">
        <f t="shared" si="925"/>
        <v>4.1666666666666664E-2</v>
      </c>
      <c r="BF1546" s="41">
        <f t="shared" si="926"/>
        <v>0</v>
      </c>
      <c r="BG1546" s="41">
        <f t="shared" si="927"/>
        <v>0.75</v>
      </c>
      <c r="BH1546" s="41">
        <f t="shared" si="928"/>
        <v>0.125</v>
      </c>
      <c r="BI1546" s="41">
        <f t="shared" si="929"/>
        <v>0.125</v>
      </c>
      <c r="BJ1546" s="41">
        <f t="shared" si="930"/>
        <v>0</v>
      </c>
      <c r="BK1546" s="41">
        <f t="shared" si="931"/>
        <v>0</v>
      </c>
      <c r="BL1546" s="41">
        <f t="shared" si="932"/>
        <v>0</v>
      </c>
      <c r="BM1546" s="41">
        <f t="shared" si="933"/>
        <v>0.875</v>
      </c>
      <c r="BN1546" s="41">
        <f t="shared" si="934"/>
        <v>0.125</v>
      </c>
      <c r="BO1546" s="41">
        <f t="shared" si="935"/>
        <v>0</v>
      </c>
      <c r="BP1546" s="41">
        <f t="shared" si="936"/>
        <v>0.95833333333333337</v>
      </c>
      <c r="BQ1546" s="41">
        <f t="shared" si="937"/>
        <v>4.1666666666666664E-2</v>
      </c>
      <c r="BR1546" s="41">
        <f t="shared" si="938"/>
        <v>0</v>
      </c>
      <c r="BS1546" s="41">
        <f t="shared" si="939"/>
        <v>0.33333333333333331</v>
      </c>
      <c r="BT1546" s="41">
        <f t="shared" si="940"/>
        <v>0.66666666666666663</v>
      </c>
      <c r="BU1546" s="41">
        <f t="shared" si="941"/>
        <v>0</v>
      </c>
      <c r="BV1546" s="41">
        <f t="shared" si="942"/>
        <v>0</v>
      </c>
      <c r="BW1546" s="41">
        <f t="shared" si="943"/>
        <v>1</v>
      </c>
      <c r="BX1546" s="41" t="str">
        <f t="shared" si="948"/>
        <v>2017Nurse practitionersPrince Edward Island</v>
      </c>
      <c r="BY1546" s="51">
        <f>VLOOKUP(BX1546,'%workplace'!$A$1:$F$381,6,FALSE)</f>
        <v>24</v>
      </c>
      <c r="BZ1546" s="32">
        <f t="shared" si="949"/>
        <v>1</v>
      </c>
    </row>
    <row r="1547" spans="1:78" s="8" customFormat="1" hidden="1" x14ac:dyDescent="0.2">
      <c r="A1547" s="8" t="str">
        <f t="shared" si="947"/>
        <v>2017Nurse practitionersPrince Edward IslandCommunity health</v>
      </c>
      <c r="B1547" s="8" t="s">
        <v>5</v>
      </c>
      <c r="C1547" s="8" t="s">
        <v>15</v>
      </c>
      <c r="D1547" s="8" t="s">
        <v>11</v>
      </c>
      <c r="E1547" s="8">
        <v>2017</v>
      </c>
      <c r="F1547" s="8">
        <v>14</v>
      </c>
      <c r="G1547" s="8">
        <v>1</v>
      </c>
      <c r="H1547" s="8">
        <v>0</v>
      </c>
      <c r="I1547" s="8">
        <v>0</v>
      </c>
      <c r="J1547" s="8">
        <v>4</v>
      </c>
      <c r="K1547" s="8">
        <v>7</v>
      </c>
      <c r="L1547" s="8">
        <v>3</v>
      </c>
      <c r="M1547" s="8">
        <v>1</v>
      </c>
      <c r="N1547" s="8">
        <v>0</v>
      </c>
      <c r="O1547" s="8">
        <v>0</v>
      </c>
      <c r="P1547" s="8">
        <v>0</v>
      </c>
      <c r="Q1547" s="8">
        <v>0</v>
      </c>
      <c r="R1547" s="8">
        <v>0</v>
      </c>
      <c r="S1547" s="8">
        <v>0</v>
      </c>
      <c r="T1547" s="8">
        <v>0</v>
      </c>
      <c r="U1547" s="8">
        <v>14</v>
      </c>
      <c r="V1547" s="8">
        <v>1</v>
      </c>
      <c r="W1547" s="8">
        <v>0</v>
      </c>
      <c r="X1547" s="8">
        <v>12</v>
      </c>
      <c r="Y1547" s="8">
        <v>1</v>
      </c>
      <c r="Z1547" s="8">
        <v>2</v>
      </c>
      <c r="AA1547" s="8">
        <v>0</v>
      </c>
      <c r="AB1547" s="8">
        <v>0</v>
      </c>
      <c r="AC1547" s="8">
        <v>0</v>
      </c>
      <c r="AD1547" s="8">
        <v>15</v>
      </c>
      <c r="AE1547" s="8">
        <v>0</v>
      </c>
      <c r="AF1547" s="8">
        <v>0</v>
      </c>
      <c r="AG1547" s="8">
        <v>15</v>
      </c>
      <c r="AH1547" s="8">
        <v>0</v>
      </c>
      <c r="AI1547" s="8">
        <v>0</v>
      </c>
      <c r="AJ1547" s="8">
        <v>7</v>
      </c>
      <c r="AK1547" s="8">
        <v>8</v>
      </c>
      <c r="AL1547" s="8">
        <v>0</v>
      </c>
      <c r="AM1547" s="8">
        <v>0</v>
      </c>
      <c r="AN1547" s="8">
        <v>15</v>
      </c>
      <c r="AO1547" s="41">
        <f t="shared" si="944"/>
        <v>0.93333333333333335</v>
      </c>
      <c r="AP1547" s="41">
        <f t="shared" si="945"/>
        <v>6.6666666666666666E-2</v>
      </c>
      <c r="AQ1547" s="41">
        <f t="shared" si="946"/>
        <v>0</v>
      </c>
      <c r="AR1547" s="41">
        <f t="shared" si="912"/>
        <v>0</v>
      </c>
      <c r="AS1547" s="41">
        <f t="shared" si="913"/>
        <v>0.26666666666666666</v>
      </c>
      <c r="AT1547" s="41">
        <f t="shared" si="914"/>
        <v>0.46666666666666667</v>
      </c>
      <c r="AU1547" s="41">
        <f t="shared" si="915"/>
        <v>0.2</v>
      </c>
      <c r="AV1547" s="41">
        <f t="shared" si="916"/>
        <v>6.6666666666666666E-2</v>
      </c>
      <c r="AW1547" s="41">
        <f t="shared" si="917"/>
        <v>0</v>
      </c>
      <c r="AX1547" s="41">
        <f t="shared" si="918"/>
        <v>0</v>
      </c>
      <c r="AY1547" s="41">
        <f t="shared" si="919"/>
        <v>0</v>
      </c>
      <c r="AZ1547" s="41">
        <f t="shared" si="920"/>
        <v>0</v>
      </c>
      <c r="BA1547" s="41">
        <f t="shared" si="921"/>
        <v>0</v>
      </c>
      <c r="BB1547" s="41">
        <f t="shared" si="922"/>
        <v>0</v>
      </c>
      <c r="BC1547" s="41">
        <f t="shared" si="923"/>
        <v>0</v>
      </c>
      <c r="BD1547" s="41">
        <f t="shared" si="924"/>
        <v>0.93333333333333335</v>
      </c>
      <c r="BE1547" s="41">
        <f t="shared" si="925"/>
        <v>6.6666666666666666E-2</v>
      </c>
      <c r="BF1547" s="41">
        <f t="shared" si="926"/>
        <v>0</v>
      </c>
      <c r="BG1547" s="41">
        <f t="shared" si="927"/>
        <v>0.8</v>
      </c>
      <c r="BH1547" s="41">
        <f t="shared" si="928"/>
        <v>6.6666666666666666E-2</v>
      </c>
      <c r="BI1547" s="41">
        <f t="shared" si="929"/>
        <v>0.13333333333333333</v>
      </c>
      <c r="BJ1547" s="41">
        <f t="shared" si="930"/>
        <v>0</v>
      </c>
      <c r="BK1547" s="41">
        <f t="shared" si="931"/>
        <v>0</v>
      </c>
      <c r="BL1547" s="41">
        <f t="shared" si="932"/>
        <v>0</v>
      </c>
      <c r="BM1547" s="41">
        <f t="shared" si="933"/>
        <v>1</v>
      </c>
      <c r="BN1547" s="41">
        <f t="shared" si="934"/>
        <v>0</v>
      </c>
      <c r="BO1547" s="41">
        <f t="shared" si="935"/>
        <v>0</v>
      </c>
      <c r="BP1547" s="41">
        <f t="shared" si="936"/>
        <v>1</v>
      </c>
      <c r="BQ1547" s="41">
        <f t="shared" si="937"/>
        <v>0</v>
      </c>
      <c r="BR1547" s="41">
        <f t="shared" si="938"/>
        <v>0</v>
      </c>
      <c r="BS1547" s="41">
        <f t="shared" si="939"/>
        <v>0.46666666666666667</v>
      </c>
      <c r="BT1547" s="41">
        <f t="shared" si="940"/>
        <v>0.53333333333333333</v>
      </c>
      <c r="BU1547" s="41">
        <f t="shared" si="941"/>
        <v>0</v>
      </c>
      <c r="BV1547" s="41">
        <f t="shared" si="942"/>
        <v>0</v>
      </c>
      <c r="BW1547" s="41">
        <f t="shared" si="943"/>
        <v>1</v>
      </c>
      <c r="BX1547" s="41" t="str">
        <f t="shared" si="948"/>
        <v>2017Nurse practitionersPrince Edward Island</v>
      </c>
      <c r="BY1547" s="51">
        <f>VLOOKUP(BX1547,'%workplace'!$A$1:$F$381,6,FALSE)</f>
        <v>24</v>
      </c>
      <c r="BZ1547" s="32">
        <f t="shared" si="949"/>
        <v>0.625</v>
      </c>
    </row>
    <row r="1548" spans="1:78" s="8" customFormat="1" hidden="1" x14ac:dyDescent="0.2">
      <c r="A1548" s="8" t="str">
        <f t="shared" si="947"/>
        <v>2017Nurse practitionersPrince Edward IslandNursing home/long-term care</v>
      </c>
      <c r="B1548" s="8" t="s">
        <v>5</v>
      </c>
      <c r="C1548" s="8" t="s">
        <v>15</v>
      </c>
      <c r="D1548" s="8" t="s">
        <v>12</v>
      </c>
      <c r="E1548" s="8">
        <v>2017</v>
      </c>
      <c r="F1548" s="8">
        <v>1</v>
      </c>
      <c r="G1548" s="8">
        <v>0</v>
      </c>
      <c r="H1548" s="8">
        <v>0</v>
      </c>
      <c r="I1548" s="8">
        <v>0</v>
      </c>
      <c r="J1548" s="8">
        <v>0</v>
      </c>
      <c r="K1548" s="8">
        <v>0</v>
      </c>
      <c r="L1548" s="8">
        <v>0</v>
      </c>
      <c r="M1548" s="8">
        <v>1</v>
      </c>
      <c r="N1548" s="8">
        <v>0</v>
      </c>
      <c r="O1548" s="8">
        <v>0</v>
      </c>
      <c r="P1548" s="8">
        <v>0</v>
      </c>
      <c r="Q1548" s="8">
        <v>0</v>
      </c>
      <c r="R1548" s="8">
        <v>0</v>
      </c>
      <c r="S1548" s="8">
        <v>0</v>
      </c>
      <c r="T1548" s="8">
        <v>0</v>
      </c>
      <c r="U1548" s="8">
        <v>1</v>
      </c>
      <c r="V1548" s="8">
        <v>0</v>
      </c>
      <c r="W1548" s="8">
        <v>0</v>
      </c>
      <c r="X1548" s="8">
        <v>1</v>
      </c>
      <c r="Y1548" s="8">
        <v>0</v>
      </c>
      <c r="Z1548" s="8">
        <v>0</v>
      </c>
      <c r="AA1548" s="8">
        <v>0</v>
      </c>
      <c r="AB1548" s="8">
        <v>0</v>
      </c>
      <c r="AC1548" s="8">
        <v>0</v>
      </c>
      <c r="AD1548" s="8">
        <v>1</v>
      </c>
      <c r="AE1548" s="8">
        <v>0</v>
      </c>
      <c r="AF1548" s="8">
        <v>0</v>
      </c>
      <c r="AG1548" s="8">
        <v>1</v>
      </c>
      <c r="AH1548" s="8">
        <v>0</v>
      </c>
      <c r="AI1548" s="8">
        <v>0</v>
      </c>
      <c r="AJ1548" s="8">
        <v>0</v>
      </c>
      <c r="AK1548" s="8">
        <v>1</v>
      </c>
      <c r="AL1548" s="8">
        <v>0</v>
      </c>
      <c r="AM1548" s="8">
        <v>0</v>
      </c>
      <c r="AN1548" s="8">
        <v>1</v>
      </c>
      <c r="AO1548" s="41">
        <f t="shared" si="944"/>
        <v>1</v>
      </c>
      <c r="AP1548" s="41">
        <f t="shared" si="945"/>
        <v>0</v>
      </c>
      <c r="AQ1548" s="41">
        <f t="shared" si="946"/>
        <v>0</v>
      </c>
      <c r="AR1548" s="41">
        <f t="shared" si="912"/>
        <v>0</v>
      </c>
      <c r="AS1548" s="41">
        <f t="shared" si="913"/>
        <v>0</v>
      </c>
      <c r="AT1548" s="41">
        <f t="shared" si="914"/>
        <v>0</v>
      </c>
      <c r="AU1548" s="41">
        <f t="shared" si="915"/>
        <v>0</v>
      </c>
      <c r="AV1548" s="41">
        <f t="shared" si="916"/>
        <v>1</v>
      </c>
      <c r="AW1548" s="41">
        <f t="shared" si="917"/>
        <v>0</v>
      </c>
      <c r="AX1548" s="41">
        <f t="shared" si="918"/>
        <v>0</v>
      </c>
      <c r="AY1548" s="41">
        <f t="shared" si="919"/>
        <v>0</v>
      </c>
      <c r="AZ1548" s="41">
        <f t="shared" si="920"/>
        <v>0</v>
      </c>
      <c r="BA1548" s="41">
        <f t="shared" si="921"/>
        <v>0</v>
      </c>
      <c r="BB1548" s="41">
        <f t="shared" si="922"/>
        <v>0</v>
      </c>
      <c r="BC1548" s="41">
        <f t="shared" si="923"/>
        <v>0</v>
      </c>
      <c r="BD1548" s="41">
        <f t="shared" si="924"/>
        <v>1</v>
      </c>
      <c r="BE1548" s="41">
        <f t="shared" si="925"/>
        <v>0</v>
      </c>
      <c r="BF1548" s="41">
        <f t="shared" si="926"/>
        <v>0</v>
      </c>
      <c r="BG1548" s="41">
        <f t="shared" si="927"/>
        <v>1</v>
      </c>
      <c r="BH1548" s="41">
        <f t="shared" si="928"/>
        <v>0</v>
      </c>
      <c r="BI1548" s="41">
        <f t="shared" si="929"/>
        <v>0</v>
      </c>
      <c r="BJ1548" s="41">
        <f t="shared" si="930"/>
        <v>0</v>
      </c>
      <c r="BK1548" s="41">
        <f t="shared" si="931"/>
        <v>0</v>
      </c>
      <c r="BL1548" s="41">
        <f t="shared" si="932"/>
        <v>0</v>
      </c>
      <c r="BM1548" s="41">
        <f t="shared" si="933"/>
        <v>1</v>
      </c>
      <c r="BN1548" s="41">
        <f t="shared" si="934"/>
        <v>0</v>
      </c>
      <c r="BO1548" s="41">
        <f t="shared" si="935"/>
        <v>0</v>
      </c>
      <c r="BP1548" s="41">
        <f t="shared" si="936"/>
        <v>1</v>
      </c>
      <c r="BQ1548" s="41">
        <f t="shared" si="937"/>
        <v>0</v>
      </c>
      <c r="BR1548" s="41">
        <f t="shared" si="938"/>
        <v>0</v>
      </c>
      <c r="BS1548" s="41">
        <f t="shared" si="939"/>
        <v>0</v>
      </c>
      <c r="BT1548" s="41">
        <f t="shared" si="940"/>
        <v>1</v>
      </c>
      <c r="BU1548" s="41">
        <f t="shared" si="941"/>
        <v>0</v>
      </c>
      <c r="BV1548" s="41">
        <f t="shared" si="942"/>
        <v>0</v>
      </c>
      <c r="BW1548" s="41">
        <f t="shared" si="943"/>
        <v>1</v>
      </c>
      <c r="BX1548" s="41" t="str">
        <f t="shared" si="948"/>
        <v>2017Nurse practitionersPrince Edward Island</v>
      </c>
      <c r="BY1548" s="51">
        <f>VLOOKUP(BX1548,'%workplace'!$A$1:$F$381,6,FALSE)</f>
        <v>24</v>
      </c>
      <c r="BZ1548" s="32">
        <f t="shared" si="949"/>
        <v>4.1666666666666664E-2</v>
      </c>
    </row>
    <row r="1549" spans="1:78" s="8" customFormat="1" hidden="1" x14ac:dyDescent="0.2">
      <c r="A1549" s="8" t="str">
        <f t="shared" si="947"/>
        <v>2017Nurse practitionersPrince Edward IslandHospital</v>
      </c>
      <c r="B1549" s="8" t="s">
        <v>5</v>
      </c>
      <c r="C1549" s="8" t="s">
        <v>15</v>
      </c>
      <c r="D1549" s="8" t="s">
        <v>10</v>
      </c>
      <c r="E1549" s="8">
        <v>2017</v>
      </c>
      <c r="F1549" s="8">
        <v>4</v>
      </c>
      <c r="G1549" s="8">
        <v>0</v>
      </c>
      <c r="H1549" s="8">
        <v>0</v>
      </c>
      <c r="I1549" s="8">
        <v>0</v>
      </c>
      <c r="J1549" s="8">
        <v>1</v>
      </c>
      <c r="K1549" s="8">
        <v>1</v>
      </c>
      <c r="L1549" s="8">
        <v>1</v>
      </c>
      <c r="M1549" s="8">
        <v>1</v>
      </c>
      <c r="N1549" s="8">
        <v>0</v>
      </c>
      <c r="O1549" s="8">
        <v>0</v>
      </c>
      <c r="P1549" s="8">
        <v>0</v>
      </c>
      <c r="Q1549" s="8">
        <v>0</v>
      </c>
      <c r="R1549" s="8">
        <v>0</v>
      </c>
      <c r="S1549" s="8">
        <v>0</v>
      </c>
      <c r="T1549" s="8">
        <v>0</v>
      </c>
      <c r="U1549" s="8">
        <v>4</v>
      </c>
      <c r="V1549" s="8">
        <v>0</v>
      </c>
      <c r="W1549" s="8">
        <v>0</v>
      </c>
      <c r="X1549" s="8">
        <v>1</v>
      </c>
      <c r="Y1549" s="8">
        <v>2</v>
      </c>
      <c r="Z1549" s="8">
        <v>1</v>
      </c>
      <c r="AA1549" s="8">
        <v>0</v>
      </c>
      <c r="AB1549" s="8">
        <v>0</v>
      </c>
      <c r="AC1549" s="8">
        <v>0</v>
      </c>
      <c r="AD1549" s="8">
        <v>1</v>
      </c>
      <c r="AE1549" s="8">
        <v>3</v>
      </c>
      <c r="AF1549" s="8">
        <v>0</v>
      </c>
      <c r="AG1549" s="8">
        <v>4</v>
      </c>
      <c r="AH1549" s="8">
        <v>0</v>
      </c>
      <c r="AI1549" s="8">
        <v>0</v>
      </c>
      <c r="AJ1549" s="8">
        <v>0</v>
      </c>
      <c r="AK1549" s="8">
        <v>4</v>
      </c>
      <c r="AL1549" s="8">
        <v>0</v>
      </c>
      <c r="AM1549" s="8">
        <v>0</v>
      </c>
      <c r="AN1549" s="8">
        <v>4</v>
      </c>
      <c r="AO1549" s="41">
        <f t="shared" si="944"/>
        <v>1</v>
      </c>
      <c r="AP1549" s="41">
        <f t="shared" si="945"/>
        <v>0</v>
      </c>
      <c r="AQ1549" s="41">
        <f t="shared" si="946"/>
        <v>0</v>
      </c>
      <c r="AR1549" s="41">
        <f t="shared" si="912"/>
        <v>0</v>
      </c>
      <c r="AS1549" s="41">
        <f t="shared" si="913"/>
        <v>0.25</v>
      </c>
      <c r="AT1549" s="41">
        <f t="shared" si="914"/>
        <v>0.25</v>
      </c>
      <c r="AU1549" s="41">
        <f t="shared" si="915"/>
        <v>0.25</v>
      </c>
      <c r="AV1549" s="41">
        <f t="shared" si="916"/>
        <v>0.25</v>
      </c>
      <c r="AW1549" s="41">
        <f t="shared" si="917"/>
        <v>0</v>
      </c>
      <c r="AX1549" s="41">
        <f t="shared" si="918"/>
        <v>0</v>
      </c>
      <c r="AY1549" s="41">
        <f t="shared" si="919"/>
        <v>0</v>
      </c>
      <c r="AZ1549" s="41">
        <f t="shared" si="920"/>
        <v>0</v>
      </c>
      <c r="BA1549" s="41">
        <f t="shared" si="921"/>
        <v>0</v>
      </c>
      <c r="BB1549" s="41">
        <f t="shared" si="922"/>
        <v>0</v>
      </c>
      <c r="BC1549" s="41">
        <f t="shared" si="923"/>
        <v>0</v>
      </c>
      <c r="BD1549" s="41">
        <f t="shared" si="924"/>
        <v>1</v>
      </c>
      <c r="BE1549" s="41">
        <f t="shared" si="925"/>
        <v>0</v>
      </c>
      <c r="BF1549" s="41">
        <f t="shared" si="926"/>
        <v>0</v>
      </c>
      <c r="BG1549" s="41">
        <f t="shared" si="927"/>
        <v>0.25</v>
      </c>
      <c r="BH1549" s="41">
        <f t="shared" si="928"/>
        <v>0.5</v>
      </c>
      <c r="BI1549" s="41">
        <f t="shared" si="929"/>
        <v>0.25</v>
      </c>
      <c r="BJ1549" s="41">
        <f t="shared" si="930"/>
        <v>0</v>
      </c>
      <c r="BK1549" s="41">
        <f t="shared" si="931"/>
        <v>0</v>
      </c>
      <c r="BL1549" s="41">
        <f t="shared" si="932"/>
        <v>0</v>
      </c>
      <c r="BM1549" s="41">
        <f t="shared" si="933"/>
        <v>0.25</v>
      </c>
      <c r="BN1549" s="41">
        <f t="shared" si="934"/>
        <v>0.75</v>
      </c>
      <c r="BO1549" s="41">
        <f t="shared" si="935"/>
        <v>0</v>
      </c>
      <c r="BP1549" s="41">
        <f t="shared" si="936"/>
        <v>1</v>
      </c>
      <c r="BQ1549" s="41">
        <f t="shared" si="937"/>
        <v>0</v>
      </c>
      <c r="BR1549" s="41">
        <f t="shared" si="938"/>
        <v>0</v>
      </c>
      <c r="BS1549" s="41">
        <f t="shared" si="939"/>
        <v>0</v>
      </c>
      <c r="BT1549" s="41">
        <f t="shared" si="940"/>
        <v>1</v>
      </c>
      <c r="BU1549" s="41">
        <f t="shared" si="941"/>
        <v>0</v>
      </c>
      <c r="BV1549" s="41">
        <f t="shared" si="942"/>
        <v>0</v>
      </c>
      <c r="BW1549" s="41">
        <f t="shared" si="943"/>
        <v>1</v>
      </c>
      <c r="BX1549" s="41" t="str">
        <f t="shared" si="948"/>
        <v>2017Nurse practitionersPrince Edward Island</v>
      </c>
      <c r="BY1549" s="51">
        <f>VLOOKUP(BX1549,'%workplace'!$A$1:$F$381,6,FALSE)</f>
        <v>24</v>
      </c>
      <c r="BZ1549" s="32">
        <f t="shared" si="949"/>
        <v>0.16666666666666666</v>
      </c>
    </row>
    <row r="1550" spans="1:78" s="8" customFormat="1" hidden="1" x14ac:dyDescent="0.2">
      <c r="A1550" s="8" t="str">
        <f t="shared" si="947"/>
        <v>2017Nurse practitionersPrince Edward IslandOther places of work</v>
      </c>
      <c r="B1550" s="8" t="s">
        <v>5</v>
      </c>
      <c r="C1550" s="8" t="s">
        <v>15</v>
      </c>
      <c r="D1550" s="8" t="s">
        <v>13</v>
      </c>
      <c r="E1550" s="8">
        <v>2017</v>
      </c>
      <c r="F1550" s="8">
        <v>4</v>
      </c>
      <c r="G1550" s="8">
        <v>0</v>
      </c>
      <c r="H1550" s="8">
        <v>0</v>
      </c>
      <c r="I1550" s="8">
        <v>0</v>
      </c>
      <c r="J1550" s="8">
        <v>0</v>
      </c>
      <c r="K1550" s="8">
        <v>0</v>
      </c>
      <c r="L1550" s="8">
        <v>2</v>
      </c>
      <c r="M1550" s="8">
        <v>1</v>
      </c>
      <c r="N1550" s="8">
        <v>1</v>
      </c>
      <c r="O1550" s="8">
        <v>0</v>
      </c>
      <c r="P1550" s="8">
        <v>0</v>
      </c>
      <c r="Q1550" s="8">
        <v>0</v>
      </c>
      <c r="R1550" s="8">
        <v>0</v>
      </c>
      <c r="S1550" s="8">
        <v>0</v>
      </c>
      <c r="T1550" s="8">
        <v>0</v>
      </c>
      <c r="U1550" s="8">
        <v>4</v>
      </c>
      <c r="V1550" s="8">
        <v>0</v>
      </c>
      <c r="W1550" s="8">
        <v>0</v>
      </c>
      <c r="X1550" s="8">
        <v>4</v>
      </c>
      <c r="Y1550" s="8">
        <v>0</v>
      </c>
      <c r="Z1550" s="8">
        <v>0</v>
      </c>
      <c r="AA1550" s="8">
        <v>0</v>
      </c>
      <c r="AB1550" s="8">
        <v>0</v>
      </c>
      <c r="AC1550" s="8">
        <v>0</v>
      </c>
      <c r="AD1550" s="8">
        <v>4</v>
      </c>
      <c r="AE1550" s="8">
        <v>0</v>
      </c>
      <c r="AF1550" s="8">
        <v>0</v>
      </c>
      <c r="AG1550" s="8">
        <v>3</v>
      </c>
      <c r="AH1550" s="8">
        <v>1</v>
      </c>
      <c r="AI1550" s="8">
        <v>0</v>
      </c>
      <c r="AJ1550" s="8">
        <v>1</v>
      </c>
      <c r="AK1550" s="8">
        <v>3</v>
      </c>
      <c r="AL1550" s="8">
        <v>0</v>
      </c>
      <c r="AM1550" s="8">
        <v>0</v>
      </c>
      <c r="AN1550" s="8">
        <v>4</v>
      </c>
      <c r="AO1550" s="41">
        <f t="shared" si="944"/>
        <v>1</v>
      </c>
      <c r="AP1550" s="41">
        <f t="shared" si="945"/>
        <v>0</v>
      </c>
      <c r="AQ1550" s="41">
        <f t="shared" si="946"/>
        <v>0</v>
      </c>
      <c r="AR1550" s="41">
        <f t="shared" si="912"/>
        <v>0</v>
      </c>
      <c r="AS1550" s="41">
        <f t="shared" si="913"/>
        <v>0</v>
      </c>
      <c r="AT1550" s="41">
        <f t="shared" si="914"/>
        <v>0</v>
      </c>
      <c r="AU1550" s="41">
        <f t="shared" si="915"/>
        <v>0.5</v>
      </c>
      <c r="AV1550" s="41">
        <f t="shared" si="916"/>
        <v>0.25</v>
      </c>
      <c r="AW1550" s="41">
        <f t="shared" si="917"/>
        <v>0.25</v>
      </c>
      <c r="AX1550" s="41">
        <f t="shared" si="918"/>
        <v>0</v>
      </c>
      <c r="AY1550" s="41">
        <f t="shared" si="919"/>
        <v>0</v>
      </c>
      <c r="AZ1550" s="41">
        <f t="shared" si="920"/>
        <v>0</v>
      </c>
      <c r="BA1550" s="41">
        <f t="shared" si="921"/>
        <v>0</v>
      </c>
      <c r="BB1550" s="41">
        <f t="shared" si="922"/>
        <v>0</v>
      </c>
      <c r="BC1550" s="41">
        <f t="shared" si="923"/>
        <v>0</v>
      </c>
      <c r="BD1550" s="41">
        <f t="shared" si="924"/>
        <v>1</v>
      </c>
      <c r="BE1550" s="41">
        <f t="shared" si="925"/>
        <v>0</v>
      </c>
      <c r="BF1550" s="41">
        <f t="shared" si="926"/>
        <v>0</v>
      </c>
      <c r="BG1550" s="41">
        <f t="shared" si="927"/>
        <v>1</v>
      </c>
      <c r="BH1550" s="41">
        <f t="shared" si="928"/>
        <v>0</v>
      </c>
      <c r="BI1550" s="41">
        <f t="shared" si="929"/>
        <v>0</v>
      </c>
      <c r="BJ1550" s="41">
        <f t="shared" si="930"/>
        <v>0</v>
      </c>
      <c r="BK1550" s="41">
        <f t="shared" si="931"/>
        <v>0</v>
      </c>
      <c r="BL1550" s="41">
        <f t="shared" si="932"/>
        <v>0</v>
      </c>
      <c r="BM1550" s="41">
        <f t="shared" si="933"/>
        <v>1</v>
      </c>
      <c r="BN1550" s="41">
        <f t="shared" si="934"/>
        <v>0</v>
      </c>
      <c r="BO1550" s="41">
        <f t="shared" si="935"/>
        <v>0</v>
      </c>
      <c r="BP1550" s="41">
        <f t="shared" si="936"/>
        <v>0.75</v>
      </c>
      <c r="BQ1550" s="41">
        <f t="shared" si="937"/>
        <v>0.25</v>
      </c>
      <c r="BR1550" s="41">
        <f t="shared" si="938"/>
        <v>0</v>
      </c>
      <c r="BS1550" s="41">
        <f t="shared" si="939"/>
        <v>0.25</v>
      </c>
      <c r="BT1550" s="41">
        <f t="shared" si="940"/>
        <v>0.75</v>
      </c>
      <c r="BU1550" s="41">
        <f t="shared" si="941"/>
        <v>0</v>
      </c>
      <c r="BV1550" s="41">
        <f t="shared" si="942"/>
        <v>0</v>
      </c>
      <c r="BW1550" s="41">
        <f t="shared" si="943"/>
        <v>1</v>
      </c>
      <c r="BX1550" s="41" t="str">
        <f t="shared" si="948"/>
        <v>2017Nurse practitionersPrince Edward Island</v>
      </c>
      <c r="BY1550" s="51">
        <f>VLOOKUP(BX1550,'%workplace'!$A$1:$F$381,6,FALSE)</f>
        <v>24</v>
      </c>
      <c r="BZ1550" s="32">
        <f t="shared" si="949"/>
        <v>0.16666666666666666</v>
      </c>
    </row>
    <row r="1551" spans="1:78" s="8" customFormat="1" hidden="1" x14ac:dyDescent="0.2">
      <c r="A1551" s="8" t="str">
        <f t="shared" si="947"/>
        <v>2017Nurse practitionersNova ScotiaAll places of work</v>
      </c>
      <c r="B1551" s="8" t="s">
        <v>5</v>
      </c>
      <c r="C1551" s="8" t="s">
        <v>16</v>
      </c>
      <c r="D1551" s="8" t="s">
        <v>9</v>
      </c>
      <c r="E1551" s="8">
        <v>2017</v>
      </c>
      <c r="F1551" s="8">
        <v>151</v>
      </c>
      <c r="G1551" s="8">
        <v>6</v>
      </c>
      <c r="H1551" s="8">
        <v>0</v>
      </c>
      <c r="I1551" s="8">
        <v>5</v>
      </c>
      <c r="J1551" s="8">
        <v>13</v>
      </c>
      <c r="K1551" s="8">
        <v>23</v>
      </c>
      <c r="L1551" s="8">
        <v>27</v>
      </c>
      <c r="M1551" s="8">
        <v>23</v>
      </c>
      <c r="N1551" s="8">
        <v>28</v>
      </c>
      <c r="O1551" s="8">
        <v>25</v>
      </c>
      <c r="P1551" s="8">
        <v>12</v>
      </c>
      <c r="Q1551" s="8">
        <v>1</v>
      </c>
      <c r="R1551" s="8">
        <v>0</v>
      </c>
      <c r="S1551" s="8">
        <v>0</v>
      </c>
      <c r="T1551" s="8">
        <v>0</v>
      </c>
      <c r="U1551" s="8">
        <v>154</v>
      </c>
      <c r="V1551" s="8">
        <v>3</v>
      </c>
      <c r="W1551" s="8">
        <v>0</v>
      </c>
      <c r="X1551" s="8">
        <v>130</v>
      </c>
      <c r="Y1551" s="8">
        <v>15</v>
      </c>
      <c r="Z1551" s="8">
        <v>12</v>
      </c>
      <c r="AA1551" s="8">
        <v>0</v>
      </c>
      <c r="AB1551" s="8">
        <v>0</v>
      </c>
      <c r="AC1551" s="8">
        <v>0</v>
      </c>
      <c r="AD1551" s="8">
        <v>146</v>
      </c>
      <c r="AE1551" s="8">
        <v>11</v>
      </c>
      <c r="AF1551" s="8">
        <v>2</v>
      </c>
      <c r="AG1551" s="8">
        <v>149</v>
      </c>
      <c r="AH1551" s="8">
        <v>5</v>
      </c>
      <c r="AI1551" s="8">
        <v>1</v>
      </c>
      <c r="AJ1551" s="8">
        <v>54</v>
      </c>
      <c r="AK1551" s="8">
        <v>103</v>
      </c>
      <c r="AL1551" s="8">
        <v>0</v>
      </c>
      <c r="AM1551" s="8">
        <v>0</v>
      </c>
      <c r="AN1551" s="8">
        <v>157</v>
      </c>
      <c r="AO1551" s="41">
        <f t="shared" si="944"/>
        <v>0.96178343949044587</v>
      </c>
      <c r="AP1551" s="41">
        <f t="shared" si="945"/>
        <v>3.8216560509554139E-2</v>
      </c>
      <c r="AQ1551" s="41">
        <f t="shared" si="946"/>
        <v>0</v>
      </c>
      <c r="AR1551" s="41">
        <f t="shared" si="912"/>
        <v>3.1847133757961783E-2</v>
      </c>
      <c r="AS1551" s="41">
        <f t="shared" si="913"/>
        <v>8.2802547770700632E-2</v>
      </c>
      <c r="AT1551" s="41">
        <f t="shared" si="914"/>
        <v>0.1464968152866242</v>
      </c>
      <c r="AU1551" s="41">
        <f t="shared" si="915"/>
        <v>0.17197452229299362</v>
      </c>
      <c r="AV1551" s="41">
        <f t="shared" si="916"/>
        <v>0.1464968152866242</v>
      </c>
      <c r="AW1551" s="41">
        <f t="shared" si="917"/>
        <v>0.17834394904458598</v>
      </c>
      <c r="AX1551" s="41">
        <f t="shared" si="918"/>
        <v>0.15923566878980891</v>
      </c>
      <c r="AY1551" s="41">
        <f t="shared" si="919"/>
        <v>7.6433121019108277E-2</v>
      </c>
      <c r="AZ1551" s="41">
        <f t="shared" si="920"/>
        <v>6.369426751592357E-3</v>
      </c>
      <c r="BA1551" s="41">
        <f t="shared" si="921"/>
        <v>0</v>
      </c>
      <c r="BB1551" s="41">
        <f t="shared" si="922"/>
        <v>0</v>
      </c>
      <c r="BC1551" s="41">
        <f t="shared" si="923"/>
        <v>0</v>
      </c>
      <c r="BD1551" s="41">
        <f t="shared" si="924"/>
        <v>0.98089171974522293</v>
      </c>
      <c r="BE1551" s="41">
        <f t="shared" si="925"/>
        <v>1.9108280254777069E-2</v>
      </c>
      <c r="BF1551" s="41">
        <f t="shared" si="926"/>
        <v>0</v>
      </c>
      <c r="BG1551" s="41">
        <f t="shared" si="927"/>
        <v>0.82802547770700641</v>
      </c>
      <c r="BH1551" s="41">
        <f t="shared" si="928"/>
        <v>9.5541401273885357E-2</v>
      </c>
      <c r="BI1551" s="41">
        <f t="shared" si="929"/>
        <v>7.6433121019108277E-2</v>
      </c>
      <c r="BJ1551" s="41">
        <f t="shared" si="930"/>
        <v>0</v>
      </c>
      <c r="BK1551" s="41">
        <f t="shared" si="931"/>
        <v>0</v>
      </c>
      <c r="BL1551" s="41">
        <f t="shared" si="932"/>
        <v>0</v>
      </c>
      <c r="BM1551" s="41">
        <f t="shared" si="933"/>
        <v>0.92993630573248409</v>
      </c>
      <c r="BN1551" s="41">
        <f t="shared" si="934"/>
        <v>7.0063694267515922E-2</v>
      </c>
      <c r="BO1551" s="41">
        <f t="shared" si="935"/>
        <v>1.2738853503184714E-2</v>
      </c>
      <c r="BP1551" s="41">
        <f t="shared" si="936"/>
        <v>0.94904458598726116</v>
      </c>
      <c r="BQ1551" s="41">
        <f t="shared" si="937"/>
        <v>3.1847133757961783E-2</v>
      </c>
      <c r="BR1551" s="41">
        <f t="shared" si="938"/>
        <v>6.369426751592357E-3</v>
      </c>
      <c r="BS1551" s="41">
        <f t="shared" si="939"/>
        <v>0.34394904458598724</v>
      </c>
      <c r="BT1551" s="41">
        <f t="shared" si="940"/>
        <v>0.6560509554140127</v>
      </c>
      <c r="BU1551" s="41">
        <f t="shared" si="941"/>
        <v>0</v>
      </c>
      <c r="BV1551" s="41">
        <f t="shared" si="942"/>
        <v>0</v>
      </c>
      <c r="BW1551" s="41">
        <f t="shared" si="943"/>
        <v>1</v>
      </c>
      <c r="BX1551" s="41" t="str">
        <f t="shared" si="948"/>
        <v>2017Nurse practitionersNova Scotia</v>
      </c>
      <c r="BY1551" s="51">
        <f>VLOOKUP(BX1551,'%workplace'!$A$1:$F$381,6,FALSE)</f>
        <v>157</v>
      </c>
      <c r="BZ1551" s="32">
        <f t="shared" si="949"/>
        <v>1</v>
      </c>
    </row>
    <row r="1552" spans="1:78" s="8" customFormat="1" hidden="1" x14ac:dyDescent="0.2">
      <c r="A1552" s="8" t="str">
        <f t="shared" si="947"/>
        <v>2017Nurse practitionersNova ScotiaCommunity health</v>
      </c>
      <c r="B1552" s="8" t="s">
        <v>5</v>
      </c>
      <c r="C1552" s="8" t="s">
        <v>16</v>
      </c>
      <c r="D1552" s="8" t="s">
        <v>11</v>
      </c>
      <c r="E1552" s="8">
        <v>2017</v>
      </c>
      <c r="F1552" s="8">
        <v>65</v>
      </c>
      <c r="G1552" s="8">
        <v>2</v>
      </c>
      <c r="H1552" s="8">
        <v>0</v>
      </c>
      <c r="I1552" s="8">
        <v>2</v>
      </c>
      <c r="J1552" s="8">
        <v>6</v>
      </c>
      <c r="K1552" s="8">
        <v>9</v>
      </c>
      <c r="L1552" s="8">
        <v>15</v>
      </c>
      <c r="M1552" s="8">
        <v>10</v>
      </c>
      <c r="N1552" s="8">
        <v>9</v>
      </c>
      <c r="O1552" s="8">
        <v>11</v>
      </c>
      <c r="P1552" s="8">
        <v>5</v>
      </c>
      <c r="Q1552" s="8">
        <v>0</v>
      </c>
      <c r="R1552" s="8">
        <v>0</v>
      </c>
      <c r="S1552" s="8">
        <v>0</v>
      </c>
      <c r="T1552" s="8">
        <v>0</v>
      </c>
      <c r="U1552" s="8">
        <v>65</v>
      </c>
      <c r="V1552" s="8">
        <v>2</v>
      </c>
      <c r="W1552" s="8">
        <v>0</v>
      </c>
      <c r="X1552" s="8">
        <v>56</v>
      </c>
      <c r="Y1552" s="8">
        <v>5</v>
      </c>
      <c r="Z1552" s="8">
        <v>6</v>
      </c>
      <c r="AA1552" s="8">
        <v>0</v>
      </c>
      <c r="AB1552" s="8">
        <v>0</v>
      </c>
      <c r="AC1552" s="8">
        <v>0</v>
      </c>
      <c r="AD1552" s="8">
        <v>65</v>
      </c>
      <c r="AE1552" s="8">
        <v>2</v>
      </c>
      <c r="AF1552" s="8">
        <v>1</v>
      </c>
      <c r="AG1552" s="8">
        <v>66</v>
      </c>
      <c r="AH1552" s="8">
        <v>0</v>
      </c>
      <c r="AI1552" s="8">
        <v>0</v>
      </c>
      <c r="AJ1552" s="8">
        <v>44</v>
      </c>
      <c r="AK1552" s="8">
        <v>23</v>
      </c>
      <c r="AL1552" s="8">
        <v>0</v>
      </c>
      <c r="AM1552" s="8">
        <v>0</v>
      </c>
      <c r="AN1552" s="8">
        <v>67</v>
      </c>
      <c r="AO1552" s="41">
        <f t="shared" si="944"/>
        <v>0.97014925373134331</v>
      </c>
      <c r="AP1552" s="41">
        <f t="shared" si="945"/>
        <v>2.9850746268656716E-2</v>
      </c>
      <c r="AQ1552" s="41">
        <f t="shared" si="946"/>
        <v>0</v>
      </c>
      <c r="AR1552" s="41">
        <f t="shared" si="912"/>
        <v>2.9850746268656716E-2</v>
      </c>
      <c r="AS1552" s="41">
        <f t="shared" si="913"/>
        <v>8.9552238805970144E-2</v>
      </c>
      <c r="AT1552" s="41">
        <f t="shared" si="914"/>
        <v>0.13432835820895522</v>
      </c>
      <c r="AU1552" s="41">
        <f t="shared" si="915"/>
        <v>0.22388059701492538</v>
      </c>
      <c r="AV1552" s="41">
        <f t="shared" si="916"/>
        <v>0.14925373134328357</v>
      </c>
      <c r="AW1552" s="41">
        <f t="shared" si="917"/>
        <v>0.13432835820895522</v>
      </c>
      <c r="AX1552" s="41">
        <f t="shared" si="918"/>
        <v>0.16417910447761194</v>
      </c>
      <c r="AY1552" s="41">
        <f t="shared" si="919"/>
        <v>7.4626865671641784E-2</v>
      </c>
      <c r="AZ1552" s="41">
        <f t="shared" si="920"/>
        <v>0</v>
      </c>
      <c r="BA1552" s="41">
        <f t="shared" si="921"/>
        <v>0</v>
      </c>
      <c r="BB1552" s="41">
        <f t="shared" si="922"/>
        <v>0</v>
      </c>
      <c r="BC1552" s="41">
        <f t="shared" si="923"/>
        <v>0</v>
      </c>
      <c r="BD1552" s="41">
        <f t="shared" si="924"/>
        <v>0.97014925373134331</v>
      </c>
      <c r="BE1552" s="41">
        <f t="shared" si="925"/>
        <v>2.9850746268656716E-2</v>
      </c>
      <c r="BF1552" s="41">
        <f t="shared" si="926"/>
        <v>0</v>
      </c>
      <c r="BG1552" s="41">
        <f t="shared" si="927"/>
        <v>0.83582089552238803</v>
      </c>
      <c r="BH1552" s="41">
        <f t="shared" si="928"/>
        <v>7.4626865671641784E-2</v>
      </c>
      <c r="BI1552" s="41">
        <f t="shared" si="929"/>
        <v>8.9552238805970144E-2</v>
      </c>
      <c r="BJ1552" s="41">
        <f t="shared" si="930"/>
        <v>0</v>
      </c>
      <c r="BK1552" s="41">
        <f t="shared" si="931"/>
        <v>0</v>
      </c>
      <c r="BL1552" s="41">
        <f t="shared" si="932"/>
        <v>0</v>
      </c>
      <c r="BM1552" s="41">
        <f t="shared" si="933"/>
        <v>0.97014925373134331</v>
      </c>
      <c r="BN1552" s="41">
        <f t="shared" si="934"/>
        <v>2.9850746268656716E-2</v>
      </c>
      <c r="BO1552" s="41">
        <f t="shared" si="935"/>
        <v>1.4925373134328358E-2</v>
      </c>
      <c r="BP1552" s="41">
        <f t="shared" si="936"/>
        <v>0.9850746268656716</v>
      </c>
      <c r="BQ1552" s="41">
        <f t="shared" si="937"/>
        <v>0</v>
      </c>
      <c r="BR1552" s="41">
        <f t="shared" si="938"/>
        <v>0</v>
      </c>
      <c r="BS1552" s="41">
        <f t="shared" si="939"/>
        <v>0.65671641791044777</v>
      </c>
      <c r="BT1552" s="41">
        <f t="shared" si="940"/>
        <v>0.34328358208955223</v>
      </c>
      <c r="BU1552" s="41">
        <f t="shared" si="941"/>
        <v>0</v>
      </c>
      <c r="BV1552" s="41">
        <f t="shared" si="942"/>
        <v>0</v>
      </c>
      <c r="BW1552" s="41">
        <f t="shared" si="943"/>
        <v>1</v>
      </c>
      <c r="BX1552" s="41" t="str">
        <f t="shared" si="948"/>
        <v>2017Nurse practitionersNova Scotia</v>
      </c>
      <c r="BY1552" s="51">
        <f>VLOOKUP(BX1552,'%workplace'!$A$1:$F$381,6,FALSE)</f>
        <v>157</v>
      </c>
      <c r="BZ1552" s="32">
        <f t="shared" si="949"/>
        <v>0.42675159235668791</v>
      </c>
    </row>
    <row r="1553" spans="1:78" s="8" customFormat="1" hidden="1" x14ac:dyDescent="0.2">
      <c r="A1553" s="8" t="str">
        <f t="shared" si="947"/>
        <v>2017Nurse practitionersNova ScotiaNursing home/long-term care</v>
      </c>
      <c r="B1553" s="8" t="s">
        <v>5</v>
      </c>
      <c r="C1553" s="8" t="s">
        <v>16</v>
      </c>
      <c r="D1553" s="8" t="s">
        <v>12</v>
      </c>
      <c r="E1553" s="8">
        <v>2017</v>
      </c>
      <c r="F1553" s="8">
        <v>2</v>
      </c>
      <c r="G1553" s="8">
        <v>0</v>
      </c>
      <c r="H1553" s="8">
        <v>0</v>
      </c>
      <c r="I1553" s="8">
        <v>0</v>
      </c>
      <c r="J1553" s="8">
        <v>0</v>
      </c>
      <c r="K1553" s="8">
        <v>0</v>
      </c>
      <c r="L1553" s="8">
        <v>0</v>
      </c>
      <c r="M1553" s="8">
        <v>0</v>
      </c>
      <c r="N1553" s="8">
        <v>0</v>
      </c>
      <c r="O1553" s="8">
        <v>1</v>
      </c>
      <c r="P1553" s="8">
        <v>1</v>
      </c>
      <c r="Q1553" s="8">
        <v>0</v>
      </c>
      <c r="R1553" s="8">
        <v>0</v>
      </c>
      <c r="S1553" s="8">
        <v>0</v>
      </c>
      <c r="T1553" s="8">
        <v>0</v>
      </c>
      <c r="U1553" s="8">
        <v>2</v>
      </c>
      <c r="V1553" s="8">
        <v>0</v>
      </c>
      <c r="W1553" s="8">
        <v>0</v>
      </c>
      <c r="X1553" s="8">
        <v>2</v>
      </c>
      <c r="Y1553" s="8">
        <v>0</v>
      </c>
      <c r="Z1553" s="8">
        <v>0</v>
      </c>
      <c r="AA1553" s="8">
        <v>0</v>
      </c>
      <c r="AB1553" s="8">
        <v>0</v>
      </c>
      <c r="AC1553" s="8">
        <v>0</v>
      </c>
      <c r="AD1553" s="8">
        <v>2</v>
      </c>
      <c r="AE1553" s="8">
        <v>0</v>
      </c>
      <c r="AF1553" s="8">
        <v>0</v>
      </c>
      <c r="AG1553" s="8">
        <v>2</v>
      </c>
      <c r="AH1553" s="8">
        <v>0</v>
      </c>
      <c r="AI1553" s="8">
        <v>0</v>
      </c>
      <c r="AJ1553" s="8">
        <v>1</v>
      </c>
      <c r="AK1553" s="8">
        <v>1</v>
      </c>
      <c r="AL1553" s="8">
        <v>0</v>
      </c>
      <c r="AM1553" s="8">
        <v>0</v>
      </c>
      <c r="AN1553" s="8">
        <v>2</v>
      </c>
      <c r="AO1553" s="41">
        <f t="shared" si="944"/>
        <v>1</v>
      </c>
      <c r="AP1553" s="41">
        <f t="shared" si="945"/>
        <v>0</v>
      </c>
      <c r="AQ1553" s="41">
        <f t="shared" si="946"/>
        <v>0</v>
      </c>
      <c r="AR1553" s="41">
        <f t="shared" si="912"/>
        <v>0</v>
      </c>
      <c r="AS1553" s="41">
        <f t="shared" si="913"/>
        <v>0</v>
      </c>
      <c r="AT1553" s="41">
        <f t="shared" si="914"/>
        <v>0</v>
      </c>
      <c r="AU1553" s="41">
        <f t="shared" si="915"/>
        <v>0</v>
      </c>
      <c r="AV1553" s="41">
        <f t="shared" si="916"/>
        <v>0</v>
      </c>
      <c r="AW1553" s="41">
        <f t="shared" si="917"/>
        <v>0</v>
      </c>
      <c r="AX1553" s="41">
        <f t="shared" si="918"/>
        <v>0.5</v>
      </c>
      <c r="AY1553" s="41">
        <f t="shared" si="919"/>
        <v>0.5</v>
      </c>
      <c r="AZ1553" s="41">
        <f t="shared" si="920"/>
        <v>0</v>
      </c>
      <c r="BA1553" s="41">
        <f t="shared" si="921"/>
        <v>0</v>
      </c>
      <c r="BB1553" s="41">
        <f t="shared" si="922"/>
        <v>0</v>
      </c>
      <c r="BC1553" s="41">
        <f t="shared" si="923"/>
        <v>0</v>
      </c>
      <c r="BD1553" s="41">
        <f t="shared" si="924"/>
        <v>1</v>
      </c>
      <c r="BE1553" s="41">
        <f t="shared" si="925"/>
        <v>0</v>
      </c>
      <c r="BF1553" s="41">
        <f t="shared" si="926"/>
        <v>0</v>
      </c>
      <c r="BG1553" s="41">
        <f t="shared" si="927"/>
        <v>1</v>
      </c>
      <c r="BH1553" s="41">
        <f t="shared" si="928"/>
        <v>0</v>
      </c>
      <c r="BI1553" s="41">
        <f t="shared" si="929"/>
        <v>0</v>
      </c>
      <c r="BJ1553" s="41">
        <f t="shared" si="930"/>
        <v>0</v>
      </c>
      <c r="BK1553" s="41">
        <f t="shared" si="931"/>
        <v>0</v>
      </c>
      <c r="BL1553" s="41">
        <f t="shared" si="932"/>
        <v>0</v>
      </c>
      <c r="BM1553" s="41">
        <f t="shared" si="933"/>
        <v>1</v>
      </c>
      <c r="BN1553" s="41">
        <f t="shared" si="934"/>
        <v>0</v>
      </c>
      <c r="BO1553" s="41">
        <f t="shared" si="935"/>
        <v>0</v>
      </c>
      <c r="BP1553" s="41">
        <f t="shared" si="936"/>
        <v>1</v>
      </c>
      <c r="BQ1553" s="41">
        <f t="shared" si="937"/>
        <v>0</v>
      </c>
      <c r="BR1553" s="41">
        <f t="shared" si="938"/>
        <v>0</v>
      </c>
      <c r="BS1553" s="41">
        <f t="shared" si="939"/>
        <v>0.5</v>
      </c>
      <c r="BT1553" s="41">
        <f t="shared" si="940"/>
        <v>0.5</v>
      </c>
      <c r="BU1553" s="41">
        <f t="shared" si="941"/>
        <v>0</v>
      </c>
      <c r="BV1553" s="41">
        <f t="shared" si="942"/>
        <v>0</v>
      </c>
      <c r="BW1553" s="41">
        <f t="shared" si="943"/>
        <v>1</v>
      </c>
      <c r="BX1553" s="41" t="str">
        <f t="shared" si="948"/>
        <v>2017Nurse practitionersNova Scotia</v>
      </c>
      <c r="BY1553" s="51">
        <f>VLOOKUP(BX1553,'%workplace'!$A$1:$F$381,6,FALSE)</f>
        <v>157</v>
      </c>
      <c r="BZ1553" s="32">
        <f t="shared" si="949"/>
        <v>1.2738853503184714E-2</v>
      </c>
    </row>
    <row r="1554" spans="1:78" s="8" customFormat="1" hidden="1" x14ac:dyDescent="0.2">
      <c r="A1554" s="8" t="str">
        <f t="shared" si="947"/>
        <v>2017Nurse practitionersNova ScotiaHospital</v>
      </c>
      <c r="B1554" s="8" t="s">
        <v>5</v>
      </c>
      <c r="C1554" s="8" t="s">
        <v>16</v>
      </c>
      <c r="D1554" s="8" t="s">
        <v>10</v>
      </c>
      <c r="E1554" s="8">
        <v>2017</v>
      </c>
      <c r="F1554" s="8">
        <v>65</v>
      </c>
      <c r="G1554" s="8">
        <v>2</v>
      </c>
      <c r="H1554" s="8">
        <v>0</v>
      </c>
      <c r="I1554" s="8">
        <v>1</v>
      </c>
      <c r="J1554" s="8">
        <v>7</v>
      </c>
      <c r="K1554" s="8">
        <v>11</v>
      </c>
      <c r="L1554" s="8">
        <v>10</v>
      </c>
      <c r="M1554" s="8">
        <v>11</v>
      </c>
      <c r="N1554" s="8">
        <v>16</v>
      </c>
      <c r="O1554" s="8">
        <v>8</v>
      </c>
      <c r="P1554" s="8">
        <v>3</v>
      </c>
      <c r="Q1554" s="8">
        <v>0</v>
      </c>
      <c r="R1554" s="8">
        <v>0</v>
      </c>
      <c r="S1554" s="8">
        <v>0</v>
      </c>
      <c r="T1554" s="8">
        <v>0</v>
      </c>
      <c r="U1554" s="8">
        <v>66</v>
      </c>
      <c r="V1554" s="8">
        <v>1</v>
      </c>
      <c r="W1554" s="8">
        <v>0</v>
      </c>
      <c r="X1554" s="8">
        <v>54</v>
      </c>
      <c r="Y1554" s="8">
        <v>8</v>
      </c>
      <c r="Z1554" s="8">
        <v>5</v>
      </c>
      <c r="AA1554" s="8">
        <v>0</v>
      </c>
      <c r="AB1554" s="8">
        <v>0</v>
      </c>
      <c r="AC1554" s="8">
        <v>0</v>
      </c>
      <c r="AD1554" s="8">
        <v>59</v>
      </c>
      <c r="AE1554" s="8">
        <v>8</v>
      </c>
      <c r="AF1554" s="8">
        <v>0</v>
      </c>
      <c r="AG1554" s="8">
        <v>67</v>
      </c>
      <c r="AH1554" s="8">
        <v>0</v>
      </c>
      <c r="AI1554" s="8">
        <v>0</v>
      </c>
      <c r="AJ1554" s="8">
        <v>3</v>
      </c>
      <c r="AK1554" s="8">
        <v>64</v>
      </c>
      <c r="AL1554" s="8">
        <v>0</v>
      </c>
      <c r="AM1554" s="8">
        <v>0</v>
      </c>
      <c r="AN1554" s="8">
        <v>67</v>
      </c>
      <c r="AO1554" s="41">
        <f t="shared" si="944"/>
        <v>0.97014925373134331</v>
      </c>
      <c r="AP1554" s="41">
        <f t="shared" si="945"/>
        <v>2.9850746268656716E-2</v>
      </c>
      <c r="AQ1554" s="41">
        <f t="shared" si="946"/>
        <v>0</v>
      </c>
      <c r="AR1554" s="41">
        <f t="shared" si="912"/>
        <v>1.4925373134328358E-2</v>
      </c>
      <c r="AS1554" s="41">
        <f t="shared" si="913"/>
        <v>0.1044776119402985</v>
      </c>
      <c r="AT1554" s="41">
        <f t="shared" si="914"/>
        <v>0.16417910447761194</v>
      </c>
      <c r="AU1554" s="41">
        <f t="shared" si="915"/>
        <v>0.14925373134328357</v>
      </c>
      <c r="AV1554" s="41">
        <f t="shared" si="916"/>
        <v>0.16417910447761194</v>
      </c>
      <c r="AW1554" s="41">
        <f t="shared" si="917"/>
        <v>0.23880597014925373</v>
      </c>
      <c r="AX1554" s="41">
        <f t="shared" si="918"/>
        <v>0.11940298507462686</v>
      </c>
      <c r="AY1554" s="41">
        <f t="shared" si="919"/>
        <v>4.4776119402985072E-2</v>
      </c>
      <c r="AZ1554" s="41">
        <f t="shared" si="920"/>
        <v>0</v>
      </c>
      <c r="BA1554" s="41">
        <f t="shared" si="921"/>
        <v>0</v>
      </c>
      <c r="BB1554" s="41">
        <f t="shared" si="922"/>
        <v>0</v>
      </c>
      <c r="BC1554" s="41">
        <f t="shared" si="923"/>
        <v>0</v>
      </c>
      <c r="BD1554" s="41">
        <f t="shared" si="924"/>
        <v>0.9850746268656716</v>
      </c>
      <c r="BE1554" s="41">
        <f t="shared" si="925"/>
        <v>1.4925373134328358E-2</v>
      </c>
      <c r="BF1554" s="41">
        <f t="shared" si="926"/>
        <v>0</v>
      </c>
      <c r="BG1554" s="41">
        <f t="shared" si="927"/>
        <v>0.80597014925373134</v>
      </c>
      <c r="BH1554" s="41">
        <f t="shared" si="928"/>
        <v>0.11940298507462686</v>
      </c>
      <c r="BI1554" s="41">
        <f t="shared" si="929"/>
        <v>7.4626865671641784E-2</v>
      </c>
      <c r="BJ1554" s="41">
        <f t="shared" si="930"/>
        <v>0</v>
      </c>
      <c r="BK1554" s="41">
        <f t="shared" si="931"/>
        <v>0</v>
      </c>
      <c r="BL1554" s="41">
        <f t="shared" si="932"/>
        <v>0</v>
      </c>
      <c r="BM1554" s="41">
        <f t="shared" si="933"/>
        <v>0.88059701492537312</v>
      </c>
      <c r="BN1554" s="41">
        <f t="shared" si="934"/>
        <v>0.11940298507462686</v>
      </c>
      <c r="BO1554" s="41">
        <f t="shared" si="935"/>
        <v>0</v>
      </c>
      <c r="BP1554" s="41">
        <f t="shared" si="936"/>
        <v>1</v>
      </c>
      <c r="BQ1554" s="41">
        <f t="shared" si="937"/>
        <v>0</v>
      </c>
      <c r="BR1554" s="41">
        <f t="shared" si="938"/>
        <v>0</v>
      </c>
      <c r="BS1554" s="41">
        <f t="shared" si="939"/>
        <v>4.4776119402985072E-2</v>
      </c>
      <c r="BT1554" s="41">
        <f t="shared" si="940"/>
        <v>0.95522388059701491</v>
      </c>
      <c r="BU1554" s="41">
        <f t="shared" si="941"/>
        <v>0</v>
      </c>
      <c r="BV1554" s="41">
        <f t="shared" si="942"/>
        <v>0</v>
      </c>
      <c r="BW1554" s="41">
        <f t="shared" si="943"/>
        <v>1</v>
      </c>
      <c r="BX1554" s="41" t="str">
        <f t="shared" si="948"/>
        <v>2017Nurse practitionersNova Scotia</v>
      </c>
      <c r="BY1554" s="51">
        <f>VLOOKUP(BX1554,'%workplace'!$A$1:$F$381,6,FALSE)</f>
        <v>157</v>
      </c>
      <c r="BZ1554" s="32">
        <f t="shared" si="949"/>
        <v>0.42675159235668791</v>
      </c>
    </row>
    <row r="1555" spans="1:78" s="8" customFormat="1" hidden="1" x14ac:dyDescent="0.2">
      <c r="A1555" s="8" t="str">
        <f t="shared" si="947"/>
        <v>2017Nurse practitionersNova ScotiaOther places of work</v>
      </c>
      <c r="B1555" s="8" t="s">
        <v>5</v>
      </c>
      <c r="C1555" s="8" t="s">
        <v>16</v>
      </c>
      <c r="D1555" s="8" t="s">
        <v>13</v>
      </c>
      <c r="E1555" s="8">
        <v>2017</v>
      </c>
      <c r="F1555" s="8">
        <v>19</v>
      </c>
      <c r="G1555" s="8">
        <v>2</v>
      </c>
      <c r="H1555" s="8">
        <v>0</v>
      </c>
      <c r="I1555" s="8">
        <v>2</v>
      </c>
      <c r="J1555" s="8">
        <v>0</v>
      </c>
      <c r="K1555" s="8">
        <v>3</v>
      </c>
      <c r="L1555" s="8">
        <v>2</v>
      </c>
      <c r="M1555" s="8">
        <v>2</v>
      </c>
      <c r="N1555" s="8">
        <v>3</v>
      </c>
      <c r="O1555" s="8">
        <v>5</v>
      </c>
      <c r="P1555" s="8">
        <v>3</v>
      </c>
      <c r="Q1555" s="8">
        <v>1</v>
      </c>
      <c r="R1555" s="8">
        <v>0</v>
      </c>
      <c r="S1555" s="8">
        <v>0</v>
      </c>
      <c r="T1555" s="8">
        <v>0</v>
      </c>
      <c r="U1555" s="8">
        <v>21</v>
      </c>
      <c r="V1555" s="8">
        <v>0</v>
      </c>
      <c r="W1555" s="8">
        <v>0</v>
      </c>
      <c r="X1555" s="8">
        <v>18</v>
      </c>
      <c r="Y1555" s="8">
        <v>2</v>
      </c>
      <c r="Z1555" s="8">
        <v>1</v>
      </c>
      <c r="AA1555" s="8">
        <v>0</v>
      </c>
      <c r="AB1555" s="8">
        <v>0</v>
      </c>
      <c r="AC1555" s="8">
        <v>0</v>
      </c>
      <c r="AD1555" s="8">
        <v>20</v>
      </c>
      <c r="AE1555" s="8">
        <v>1</v>
      </c>
      <c r="AF1555" s="8">
        <v>1</v>
      </c>
      <c r="AG1555" s="8">
        <v>14</v>
      </c>
      <c r="AH1555" s="8">
        <v>5</v>
      </c>
      <c r="AI1555" s="8">
        <v>1</v>
      </c>
      <c r="AJ1555" s="8">
        <v>6</v>
      </c>
      <c r="AK1555" s="8">
        <v>15</v>
      </c>
      <c r="AL1555" s="8">
        <v>0</v>
      </c>
      <c r="AM1555" s="8">
        <v>0</v>
      </c>
      <c r="AN1555" s="8">
        <v>21</v>
      </c>
      <c r="AO1555" s="41">
        <f t="shared" si="944"/>
        <v>0.90476190476190477</v>
      </c>
      <c r="AP1555" s="41">
        <f t="shared" si="945"/>
        <v>9.5238095238095233E-2</v>
      </c>
      <c r="AQ1555" s="41">
        <f t="shared" si="946"/>
        <v>0</v>
      </c>
      <c r="AR1555" s="41">
        <f t="shared" si="912"/>
        <v>9.5238095238095233E-2</v>
      </c>
      <c r="AS1555" s="41">
        <f t="shared" si="913"/>
        <v>0</v>
      </c>
      <c r="AT1555" s="41">
        <f t="shared" si="914"/>
        <v>0.14285714285714285</v>
      </c>
      <c r="AU1555" s="41">
        <f t="shared" si="915"/>
        <v>9.5238095238095233E-2</v>
      </c>
      <c r="AV1555" s="41">
        <f t="shared" si="916"/>
        <v>9.5238095238095233E-2</v>
      </c>
      <c r="AW1555" s="41">
        <f t="shared" si="917"/>
        <v>0.14285714285714285</v>
      </c>
      <c r="AX1555" s="41">
        <f t="shared" si="918"/>
        <v>0.23809523809523808</v>
      </c>
      <c r="AY1555" s="41">
        <f t="shared" si="919"/>
        <v>0.14285714285714285</v>
      </c>
      <c r="AZ1555" s="41">
        <f t="shared" si="920"/>
        <v>4.7619047619047616E-2</v>
      </c>
      <c r="BA1555" s="41">
        <f t="shared" si="921"/>
        <v>0</v>
      </c>
      <c r="BB1555" s="41">
        <f t="shared" si="922"/>
        <v>0</v>
      </c>
      <c r="BC1555" s="41">
        <f t="shared" si="923"/>
        <v>0</v>
      </c>
      <c r="BD1555" s="41">
        <f t="shared" si="924"/>
        <v>1</v>
      </c>
      <c r="BE1555" s="41">
        <f t="shared" si="925"/>
        <v>0</v>
      </c>
      <c r="BF1555" s="41">
        <f t="shared" si="926"/>
        <v>0</v>
      </c>
      <c r="BG1555" s="41">
        <f t="shared" si="927"/>
        <v>0.8571428571428571</v>
      </c>
      <c r="BH1555" s="41">
        <f t="shared" si="928"/>
        <v>9.5238095238095233E-2</v>
      </c>
      <c r="BI1555" s="41">
        <f t="shared" si="929"/>
        <v>4.7619047619047616E-2</v>
      </c>
      <c r="BJ1555" s="41">
        <f t="shared" si="930"/>
        <v>0</v>
      </c>
      <c r="BK1555" s="41">
        <f t="shared" si="931"/>
        <v>0</v>
      </c>
      <c r="BL1555" s="41">
        <f t="shared" si="932"/>
        <v>0</v>
      </c>
      <c r="BM1555" s="41">
        <f t="shared" si="933"/>
        <v>0.95238095238095233</v>
      </c>
      <c r="BN1555" s="41">
        <f t="shared" si="934"/>
        <v>4.7619047619047616E-2</v>
      </c>
      <c r="BO1555" s="41">
        <f t="shared" si="935"/>
        <v>4.7619047619047616E-2</v>
      </c>
      <c r="BP1555" s="41">
        <f t="shared" si="936"/>
        <v>0.66666666666666663</v>
      </c>
      <c r="BQ1555" s="41">
        <f t="shared" si="937"/>
        <v>0.23809523809523808</v>
      </c>
      <c r="BR1555" s="41">
        <f t="shared" si="938"/>
        <v>4.7619047619047616E-2</v>
      </c>
      <c r="BS1555" s="41">
        <f t="shared" si="939"/>
        <v>0.2857142857142857</v>
      </c>
      <c r="BT1555" s="41">
        <f t="shared" si="940"/>
        <v>0.7142857142857143</v>
      </c>
      <c r="BU1555" s="41">
        <f t="shared" si="941"/>
        <v>0</v>
      </c>
      <c r="BV1555" s="41">
        <f t="shared" si="942"/>
        <v>0</v>
      </c>
      <c r="BW1555" s="41">
        <f t="shared" si="943"/>
        <v>1</v>
      </c>
      <c r="BX1555" s="41" t="str">
        <f t="shared" si="948"/>
        <v>2017Nurse practitionersNova Scotia</v>
      </c>
      <c r="BY1555" s="51">
        <f>VLOOKUP(BX1555,'%workplace'!$A$1:$F$381,6,FALSE)</f>
        <v>157</v>
      </c>
      <c r="BZ1555" s="32">
        <f t="shared" si="949"/>
        <v>0.13375796178343949</v>
      </c>
    </row>
    <row r="1556" spans="1:78" s="8" customFormat="1" hidden="1" x14ac:dyDescent="0.2">
      <c r="A1556" s="8" t="str">
        <f t="shared" si="947"/>
        <v>2017Nurse practitionersNew BrunswickAll places of work</v>
      </c>
      <c r="B1556" s="8" t="s">
        <v>5</v>
      </c>
      <c r="C1556" s="8" t="s">
        <v>17</v>
      </c>
      <c r="D1556" s="8" t="s">
        <v>9</v>
      </c>
      <c r="E1556" s="8">
        <v>2017</v>
      </c>
      <c r="F1556" s="8">
        <v>116</v>
      </c>
      <c r="G1556" s="8">
        <v>5</v>
      </c>
      <c r="H1556" s="8">
        <v>0</v>
      </c>
      <c r="I1556" s="8">
        <v>1</v>
      </c>
      <c r="J1556" s="8">
        <v>20</v>
      </c>
      <c r="K1556" s="8">
        <v>23</v>
      </c>
      <c r="L1556" s="8">
        <v>24</v>
      </c>
      <c r="M1556" s="8">
        <v>16</v>
      </c>
      <c r="N1556" s="8">
        <v>19</v>
      </c>
      <c r="O1556" s="8">
        <v>9</v>
      </c>
      <c r="P1556" s="8">
        <v>9</v>
      </c>
      <c r="Q1556" s="8">
        <v>0</v>
      </c>
      <c r="R1556" s="8">
        <v>0</v>
      </c>
      <c r="S1556" s="8">
        <v>0</v>
      </c>
      <c r="T1556" s="8">
        <v>0</v>
      </c>
      <c r="U1556" s="8">
        <v>117</v>
      </c>
      <c r="V1556" s="8">
        <v>4</v>
      </c>
      <c r="W1556" s="8">
        <v>0</v>
      </c>
      <c r="X1556" s="8">
        <v>100</v>
      </c>
      <c r="Y1556" s="8">
        <v>12</v>
      </c>
      <c r="Z1556" s="8">
        <v>9</v>
      </c>
      <c r="AA1556" s="8">
        <v>0</v>
      </c>
      <c r="AB1556" s="8">
        <v>4</v>
      </c>
      <c r="AC1556" s="8">
        <v>0</v>
      </c>
      <c r="AD1556" s="8">
        <v>105</v>
      </c>
      <c r="AE1556" s="8">
        <v>12</v>
      </c>
      <c r="AF1556" s="8">
        <v>1</v>
      </c>
      <c r="AG1556" s="8">
        <v>113</v>
      </c>
      <c r="AH1556" s="8">
        <v>7</v>
      </c>
      <c r="AI1556" s="8">
        <v>0</v>
      </c>
      <c r="AJ1556" s="8">
        <v>49</v>
      </c>
      <c r="AK1556" s="8">
        <v>72</v>
      </c>
      <c r="AL1556" s="8">
        <v>0</v>
      </c>
      <c r="AM1556" s="8">
        <v>0</v>
      </c>
      <c r="AN1556" s="8">
        <v>121</v>
      </c>
      <c r="AO1556" s="41">
        <f t="shared" si="944"/>
        <v>0.95867768595041325</v>
      </c>
      <c r="AP1556" s="41">
        <f t="shared" si="945"/>
        <v>4.1322314049586778E-2</v>
      </c>
      <c r="AQ1556" s="41">
        <f t="shared" si="946"/>
        <v>0</v>
      </c>
      <c r="AR1556" s="41">
        <f t="shared" si="912"/>
        <v>8.2644628099173556E-3</v>
      </c>
      <c r="AS1556" s="41">
        <f t="shared" si="913"/>
        <v>0.16528925619834711</v>
      </c>
      <c r="AT1556" s="41">
        <f t="shared" si="914"/>
        <v>0.19008264462809918</v>
      </c>
      <c r="AU1556" s="41">
        <f t="shared" si="915"/>
        <v>0.19834710743801653</v>
      </c>
      <c r="AV1556" s="41">
        <f t="shared" si="916"/>
        <v>0.13223140495867769</v>
      </c>
      <c r="AW1556" s="41">
        <f t="shared" si="917"/>
        <v>0.15702479338842976</v>
      </c>
      <c r="AX1556" s="41">
        <f t="shared" si="918"/>
        <v>7.43801652892562E-2</v>
      </c>
      <c r="AY1556" s="41">
        <f t="shared" si="919"/>
        <v>7.43801652892562E-2</v>
      </c>
      <c r="AZ1556" s="41">
        <f t="shared" si="920"/>
        <v>0</v>
      </c>
      <c r="BA1556" s="41">
        <f t="shared" si="921"/>
        <v>0</v>
      </c>
      <c r="BB1556" s="41">
        <f t="shared" si="922"/>
        <v>0</v>
      </c>
      <c r="BC1556" s="41">
        <f t="shared" si="923"/>
        <v>0</v>
      </c>
      <c r="BD1556" s="41">
        <f t="shared" si="924"/>
        <v>0.96694214876033058</v>
      </c>
      <c r="BE1556" s="41">
        <f t="shared" si="925"/>
        <v>3.3057851239669422E-2</v>
      </c>
      <c r="BF1556" s="41">
        <f t="shared" si="926"/>
        <v>0</v>
      </c>
      <c r="BG1556" s="41">
        <f t="shared" si="927"/>
        <v>0.82644628099173556</v>
      </c>
      <c r="BH1556" s="41">
        <f t="shared" si="928"/>
        <v>9.9173553719008267E-2</v>
      </c>
      <c r="BI1556" s="41">
        <f t="shared" si="929"/>
        <v>7.43801652892562E-2</v>
      </c>
      <c r="BJ1556" s="41">
        <f t="shared" si="930"/>
        <v>0</v>
      </c>
      <c r="BK1556" s="41">
        <f t="shared" si="931"/>
        <v>3.3057851239669422E-2</v>
      </c>
      <c r="BL1556" s="41">
        <f t="shared" si="932"/>
        <v>0</v>
      </c>
      <c r="BM1556" s="41">
        <f t="shared" si="933"/>
        <v>0.86776859504132231</v>
      </c>
      <c r="BN1556" s="41">
        <f t="shared" si="934"/>
        <v>9.9173553719008267E-2</v>
      </c>
      <c r="BO1556" s="41">
        <f t="shared" si="935"/>
        <v>8.2644628099173556E-3</v>
      </c>
      <c r="BP1556" s="41">
        <f t="shared" si="936"/>
        <v>0.93388429752066116</v>
      </c>
      <c r="BQ1556" s="41">
        <f t="shared" si="937"/>
        <v>5.7851239669421489E-2</v>
      </c>
      <c r="BR1556" s="41">
        <f t="shared" si="938"/>
        <v>0</v>
      </c>
      <c r="BS1556" s="41">
        <f t="shared" si="939"/>
        <v>0.4049586776859504</v>
      </c>
      <c r="BT1556" s="41">
        <f t="shared" si="940"/>
        <v>0.5950413223140496</v>
      </c>
      <c r="BU1556" s="41">
        <f t="shared" si="941"/>
        <v>0</v>
      </c>
      <c r="BV1556" s="41">
        <f t="shared" si="942"/>
        <v>0</v>
      </c>
      <c r="BW1556" s="41">
        <f t="shared" si="943"/>
        <v>1</v>
      </c>
      <c r="BX1556" s="41" t="str">
        <f t="shared" si="948"/>
        <v>2017Nurse practitionersNew Brunswick</v>
      </c>
      <c r="BY1556" s="51">
        <f>VLOOKUP(BX1556,'%workplace'!$A$1:$F$381,6,FALSE)</f>
        <v>121</v>
      </c>
      <c r="BZ1556" s="32">
        <f t="shared" si="949"/>
        <v>1</v>
      </c>
    </row>
    <row r="1557" spans="1:78" s="8" customFormat="1" hidden="1" x14ac:dyDescent="0.2">
      <c r="A1557" s="8" t="str">
        <f t="shared" si="947"/>
        <v>2017Nurse practitionersNew BrunswickCommunity health</v>
      </c>
      <c r="B1557" s="8" t="s">
        <v>5</v>
      </c>
      <c r="C1557" s="8" t="s">
        <v>17</v>
      </c>
      <c r="D1557" s="8" t="s">
        <v>11</v>
      </c>
      <c r="E1557" s="8">
        <v>2017</v>
      </c>
      <c r="F1557" s="8">
        <v>66</v>
      </c>
      <c r="G1557" s="8">
        <v>3</v>
      </c>
      <c r="H1557" s="8">
        <v>0</v>
      </c>
      <c r="I1557" s="8">
        <v>1</v>
      </c>
      <c r="J1557" s="8">
        <v>8</v>
      </c>
      <c r="K1557" s="8">
        <v>12</v>
      </c>
      <c r="L1557" s="8">
        <v>17</v>
      </c>
      <c r="M1557" s="8">
        <v>10</v>
      </c>
      <c r="N1557" s="8">
        <v>11</v>
      </c>
      <c r="O1557" s="8">
        <v>3</v>
      </c>
      <c r="P1557" s="8">
        <v>7</v>
      </c>
      <c r="Q1557" s="8">
        <v>0</v>
      </c>
      <c r="R1557" s="8">
        <v>0</v>
      </c>
      <c r="S1557" s="8">
        <v>0</v>
      </c>
      <c r="T1557" s="8">
        <v>0</v>
      </c>
      <c r="U1557" s="8">
        <v>67</v>
      </c>
      <c r="V1557" s="8">
        <v>2</v>
      </c>
      <c r="W1557" s="8">
        <v>0</v>
      </c>
      <c r="X1557" s="8">
        <v>60</v>
      </c>
      <c r="Y1557" s="8">
        <v>5</v>
      </c>
      <c r="Z1557" s="8">
        <v>4</v>
      </c>
      <c r="AA1557" s="8">
        <v>0</v>
      </c>
      <c r="AB1557" s="8">
        <v>0</v>
      </c>
      <c r="AC1557" s="8">
        <v>0</v>
      </c>
      <c r="AD1557" s="8">
        <v>66</v>
      </c>
      <c r="AE1557" s="8">
        <v>3</v>
      </c>
      <c r="AF1557" s="8">
        <v>0</v>
      </c>
      <c r="AG1557" s="8">
        <v>69</v>
      </c>
      <c r="AH1557" s="8">
        <v>0</v>
      </c>
      <c r="AI1557" s="8">
        <v>0</v>
      </c>
      <c r="AJ1557" s="8">
        <v>37</v>
      </c>
      <c r="AK1557" s="8">
        <v>32</v>
      </c>
      <c r="AL1557" s="8">
        <v>0</v>
      </c>
      <c r="AM1557" s="8">
        <v>0</v>
      </c>
      <c r="AN1557" s="8">
        <v>69</v>
      </c>
      <c r="AO1557" s="41">
        <f t="shared" si="944"/>
        <v>0.95652173913043481</v>
      </c>
      <c r="AP1557" s="41">
        <f t="shared" si="945"/>
        <v>4.3478260869565216E-2</v>
      </c>
      <c r="AQ1557" s="41">
        <f t="shared" si="946"/>
        <v>0</v>
      </c>
      <c r="AR1557" s="41">
        <f t="shared" si="912"/>
        <v>1.4492753623188406E-2</v>
      </c>
      <c r="AS1557" s="41">
        <f t="shared" si="913"/>
        <v>0.11594202898550725</v>
      </c>
      <c r="AT1557" s="41">
        <f t="shared" si="914"/>
        <v>0.17391304347826086</v>
      </c>
      <c r="AU1557" s="41">
        <f t="shared" si="915"/>
        <v>0.24637681159420291</v>
      </c>
      <c r="AV1557" s="41">
        <f t="shared" si="916"/>
        <v>0.14492753623188406</v>
      </c>
      <c r="AW1557" s="41">
        <f t="shared" si="917"/>
        <v>0.15942028985507245</v>
      </c>
      <c r="AX1557" s="41">
        <f t="shared" si="918"/>
        <v>4.3478260869565216E-2</v>
      </c>
      <c r="AY1557" s="41">
        <f t="shared" si="919"/>
        <v>0.10144927536231885</v>
      </c>
      <c r="AZ1557" s="41">
        <f t="shared" si="920"/>
        <v>0</v>
      </c>
      <c r="BA1557" s="41">
        <f t="shared" si="921"/>
        <v>0</v>
      </c>
      <c r="BB1557" s="41">
        <f t="shared" si="922"/>
        <v>0</v>
      </c>
      <c r="BC1557" s="41">
        <f t="shared" si="923"/>
        <v>0</v>
      </c>
      <c r="BD1557" s="41">
        <f t="shared" si="924"/>
        <v>0.97101449275362317</v>
      </c>
      <c r="BE1557" s="41">
        <f t="shared" si="925"/>
        <v>2.8985507246376812E-2</v>
      </c>
      <c r="BF1557" s="41">
        <f t="shared" si="926"/>
        <v>0</v>
      </c>
      <c r="BG1557" s="41">
        <f t="shared" si="927"/>
        <v>0.86956521739130432</v>
      </c>
      <c r="BH1557" s="41">
        <f t="shared" si="928"/>
        <v>7.2463768115942032E-2</v>
      </c>
      <c r="BI1557" s="41">
        <f t="shared" si="929"/>
        <v>5.7971014492753624E-2</v>
      </c>
      <c r="BJ1557" s="41">
        <f t="shared" si="930"/>
        <v>0</v>
      </c>
      <c r="BK1557" s="41">
        <f t="shared" si="931"/>
        <v>0</v>
      </c>
      <c r="BL1557" s="41">
        <f t="shared" si="932"/>
        <v>0</v>
      </c>
      <c r="BM1557" s="41">
        <f t="shared" si="933"/>
        <v>0.95652173913043481</v>
      </c>
      <c r="BN1557" s="41">
        <f t="shared" si="934"/>
        <v>4.3478260869565216E-2</v>
      </c>
      <c r="BO1557" s="41">
        <f t="shared" si="935"/>
        <v>0</v>
      </c>
      <c r="BP1557" s="41">
        <f t="shared" si="936"/>
        <v>1</v>
      </c>
      <c r="BQ1557" s="41">
        <f t="shared" si="937"/>
        <v>0</v>
      </c>
      <c r="BR1557" s="41">
        <f t="shared" si="938"/>
        <v>0</v>
      </c>
      <c r="BS1557" s="41">
        <f t="shared" si="939"/>
        <v>0.53623188405797106</v>
      </c>
      <c r="BT1557" s="41">
        <f t="shared" si="940"/>
        <v>0.46376811594202899</v>
      </c>
      <c r="BU1557" s="41">
        <f t="shared" si="941"/>
        <v>0</v>
      </c>
      <c r="BV1557" s="41">
        <f t="shared" si="942"/>
        <v>0</v>
      </c>
      <c r="BW1557" s="41">
        <f t="shared" si="943"/>
        <v>1</v>
      </c>
      <c r="BX1557" s="41" t="str">
        <f t="shared" si="948"/>
        <v>2017Nurse practitionersNew Brunswick</v>
      </c>
      <c r="BY1557" s="51">
        <f>VLOOKUP(BX1557,'%workplace'!$A$1:$F$381,6,FALSE)</f>
        <v>121</v>
      </c>
      <c r="BZ1557" s="32">
        <f t="shared" si="949"/>
        <v>0.57024793388429751</v>
      </c>
    </row>
    <row r="1558" spans="1:78" s="8" customFormat="1" hidden="1" x14ac:dyDescent="0.2">
      <c r="A1558" s="8" t="str">
        <f t="shared" si="947"/>
        <v>2017Nurse practitionersNew BrunswickNursing home/long-term care</v>
      </c>
      <c r="B1558" s="8" t="s">
        <v>5</v>
      </c>
      <c r="C1558" s="8" t="s">
        <v>17</v>
      </c>
      <c r="D1558" s="8" t="s">
        <v>12</v>
      </c>
      <c r="E1558" s="8">
        <v>2017</v>
      </c>
      <c r="F1558" s="8">
        <v>6</v>
      </c>
      <c r="G1558" s="8">
        <v>0</v>
      </c>
      <c r="H1558" s="8">
        <v>0</v>
      </c>
      <c r="I1558" s="8">
        <v>0</v>
      </c>
      <c r="J1558" s="8">
        <v>2</v>
      </c>
      <c r="K1558" s="8">
        <v>2</v>
      </c>
      <c r="L1558" s="8">
        <v>0</v>
      </c>
      <c r="M1558" s="8">
        <v>0</v>
      </c>
      <c r="N1558" s="8">
        <v>1</v>
      </c>
      <c r="O1558" s="8">
        <v>1</v>
      </c>
      <c r="P1558" s="8">
        <v>0</v>
      </c>
      <c r="Q1558" s="8">
        <v>0</v>
      </c>
      <c r="R1558" s="8">
        <v>0</v>
      </c>
      <c r="S1558" s="8">
        <v>0</v>
      </c>
      <c r="T1558" s="8">
        <v>0</v>
      </c>
      <c r="U1558" s="8">
        <v>6</v>
      </c>
      <c r="V1558" s="8">
        <v>0</v>
      </c>
      <c r="W1558" s="8">
        <v>0</v>
      </c>
      <c r="X1558" s="8">
        <v>5</v>
      </c>
      <c r="Y1558" s="8">
        <v>1</v>
      </c>
      <c r="Z1558" s="8">
        <v>0</v>
      </c>
      <c r="AA1558" s="8">
        <v>0</v>
      </c>
      <c r="AB1558" s="8">
        <v>1</v>
      </c>
      <c r="AC1558" s="8">
        <v>0</v>
      </c>
      <c r="AD1558" s="8">
        <v>5</v>
      </c>
      <c r="AE1558" s="8">
        <v>0</v>
      </c>
      <c r="AF1558" s="8">
        <v>0</v>
      </c>
      <c r="AG1558" s="8">
        <v>6</v>
      </c>
      <c r="AH1558" s="8">
        <v>0</v>
      </c>
      <c r="AI1558" s="8">
        <v>0</v>
      </c>
      <c r="AJ1558" s="8">
        <v>0</v>
      </c>
      <c r="AK1558" s="8">
        <v>6</v>
      </c>
      <c r="AL1558" s="8">
        <v>0</v>
      </c>
      <c r="AM1558" s="8">
        <v>0</v>
      </c>
      <c r="AN1558" s="8">
        <v>6</v>
      </c>
      <c r="AO1558" s="41">
        <f t="shared" si="944"/>
        <v>1</v>
      </c>
      <c r="AP1558" s="41">
        <f t="shared" si="945"/>
        <v>0</v>
      </c>
      <c r="AQ1558" s="41">
        <f t="shared" si="946"/>
        <v>0</v>
      </c>
      <c r="AR1558" s="41">
        <f t="shared" si="912"/>
        <v>0</v>
      </c>
      <c r="AS1558" s="41">
        <f t="shared" si="913"/>
        <v>0.33333333333333331</v>
      </c>
      <c r="AT1558" s="41">
        <f t="shared" si="914"/>
        <v>0.33333333333333331</v>
      </c>
      <c r="AU1558" s="41">
        <f t="shared" si="915"/>
        <v>0</v>
      </c>
      <c r="AV1558" s="41">
        <f t="shared" si="916"/>
        <v>0</v>
      </c>
      <c r="AW1558" s="41">
        <f t="shared" si="917"/>
        <v>0.16666666666666666</v>
      </c>
      <c r="AX1558" s="41">
        <f t="shared" si="918"/>
        <v>0.16666666666666666</v>
      </c>
      <c r="AY1558" s="41">
        <f t="shared" si="919"/>
        <v>0</v>
      </c>
      <c r="AZ1558" s="41">
        <f t="shared" si="920"/>
        <v>0</v>
      </c>
      <c r="BA1558" s="41">
        <f t="shared" si="921"/>
        <v>0</v>
      </c>
      <c r="BB1558" s="41">
        <f t="shared" si="922"/>
        <v>0</v>
      </c>
      <c r="BC1558" s="41">
        <f t="shared" si="923"/>
        <v>0</v>
      </c>
      <c r="BD1558" s="41">
        <f t="shared" si="924"/>
        <v>1</v>
      </c>
      <c r="BE1558" s="41">
        <f t="shared" si="925"/>
        <v>0</v>
      </c>
      <c r="BF1558" s="41">
        <f t="shared" si="926"/>
        <v>0</v>
      </c>
      <c r="BG1558" s="41">
        <f t="shared" si="927"/>
        <v>0.83333333333333337</v>
      </c>
      <c r="BH1558" s="41">
        <f t="shared" si="928"/>
        <v>0.16666666666666666</v>
      </c>
      <c r="BI1558" s="41">
        <f t="shared" si="929"/>
        <v>0</v>
      </c>
      <c r="BJ1558" s="41">
        <f t="shared" si="930"/>
        <v>0</v>
      </c>
      <c r="BK1558" s="41">
        <f t="shared" si="931"/>
        <v>0.16666666666666666</v>
      </c>
      <c r="BL1558" s="41">
        <f t="shared" si="932"/>
        <v>0</v>
      </c>
      <c r="BM1558" s="41">
        <f t="shared" si="933"/>
        <v>0.83333333333333337</v>
      </c>
      <c r="BN1558" s="41">
        <f t="shared" si="934"/>
        <v>0</v>
      </c>
      <c r="BO1558" s="41">
        <f t="shared" si="935"/>
        <v>0</v>
      </c>
      <c r="BP1558" s="41">
        <f t="shared" si="936"/>
        <v>1</v>
      </c>
      <c r="BQ1558" s="41">
        <f t="shared" si="937"/>
        <v>0</v>
      </c>
      <c r="BR1558" s="41">
        <f t="shared" si="938"/>
        <v>0</v>
      </c>
      <c r="BS1558" s="41">
        <f t="shared" si="939"/>
        <v>0</v>
      </c>
      <c r="BT1558" s="41">
        <f t="shared" si="940"/>
        <v>1</v>
      </c>
      <c r="BU1558" s="41">
        <f t="shared" si="941"/>
        <v>0</v>
      </c>
      <c r="BV1558" s="41">
        <f t="shared" si="942"/>
        <v>0</v>
      </c>
      <c r="BW1558" s="41">
        <f t="shared" si="943"/>
        <v>1</v>
      </c>
      <c r="BX1558" s="41" t="str">
        <f t="shared" si="948"/>
        <v>2017Nurse practitionersNew Brunswick</v>
      </c>
      <c r="BY1558" s="51">
        <f>VLOOKUP(BX1558,'%workplace'!$A$1:$F$381,6,FALSE)</f>
        <v>121</v>
      </c>
      <c r="BZ1558" s="32">
        <f t="shared" si="949"/>
        <v>4.9586776859504134E-2</v>
      </c>
    </row>
    <row r="1559" spans="1:78" s="8" customFormat="1" hidden="1" x14ac:dyDescent="0.2">
      <c r="A1559" s="8" t="str">
        <f t="shared" si="947"/>
        <v>2017Nurse practitionersNew BrunswickHospital</v>
      </c>
      <c r="B1559" s="8" t="s">
        <v>5</v>
      </c>
      <c r="C1559" s="8" t="s">
        <v>17</v>
      </c>
      <c r="D1559" s="8" t="s">
        <v>10</v>
      </c>
      <c r="E1559" s="8">
        <v>2017</v>
      </c>
      <c r="F1559" s="8">
        <v>30</v>
      </c>
      <c r="G1559" s="8">
        <v>2</v>
      </c>
      <c r="H1559" s="8">
        <v>0</v>
      </c>
      <c r="I1559" s="8">
        <v>0</v>
      </c>
      <c r="J1559" s="8">
        <v>9</v>
      </c>
      <c r="K1559" s="8">
        <v>7</v>
      </c>
      <c r="L1559" s="8">
        <v>5</v>
      </c>
      <c r="M1559" s="8">
        <v>4</v>
      </c>
      <c r="N1559" s="8">
        <v>4</v>
      </c>
      <c r="O1559" s="8">
        <v>2</v>
      </c>
      <c r="P1559" s="8">
        <v>1</v>
      </c>
      <c r="Q1559" s="8">
        <v>0</v>
      </c>
      <c r="R1559" s="8">
        <v>0</v>
      </c>
      <c r="S1559" s="8">
        <v>0</v>
      </c>
      <c r="T1559" s="8">
        <v>0</v>
      </c>
      <c r="U1559" s="8">
        <v>30</v>
      </c>
      <c r="V1559" s="8">
        <v>2</v>
      </c>
      <c r="W1559" s="8">
        <v>0</v>
      </c>
      <c r="X1559" s="8">
        <v>23</v>
      </c>
      <c r="Y1559" s="8">
        <v>6</v>
      </c>
      <c r="Z1559" s="8">
        <v>3</v>
      </c>
      <c r="AA1559" s="8">
        <v>0</v>
      </c>
      <c r="AB1559" s="8">
        <v>3</v>
      </c>
      <c r="AC1559" s="8">
        <v>0</v>
      </c>
      <c r="AD1559" s="8">
        <v>20</v>
      </c>
      <c r="AE1559" s="8">
        <v>9</v>
      </c>
      <c r="AF1559" s="8">
        <v>1</v>
      </c>
      <c r="AG1559" s="8">
        <v>29</v>
      </c>
      <c r="AH1559" s="8">
        <v>2</v>
      </c>
      <c r="AI1559" s="8">
        <v>0</v>
      </c>
      <c r="AJ1559" s="8">
        <v>8</v>
      </c>
      <c r="AK1559" s="8">
        <v>24</v>
      </c>
      <c r="AL1559" s="8">
        <v>0</v>
      </c>
      <c r="AM1559" s="8">
        <v>0</v>
      </c>
      <c r="AN1559" s="8">
        <v>32</v>
      </c>
      <c r="AO1559" s="41">
        <f t="shared" si="944"/>
        <v>0.9375</v>
      </c>
      <c r="AP1559" s="41">
        <f t="shared" si="945"/>
        <v>6.25E-2</v>
      </c>
      <c r="AQ1559" s="41">
        <f t="shared" si="946"/>
        <v>0</v>
      </c>
      <c r="AR1559" s="41">
        <f t="shared" si="912"/>
        <v>0</v>
      </c>
      <c r="AS1559" s="41">
        <f t="shared" si="913"/>
        <v>0.28125</v>
      </c>
      <c r="AT1559" s="41">
        <f t="shared" si="914"/>
        <v>0.21875</v>
      </c>
      <c r="AU1559" s="41">
        <f t="shared" si="915"/>
        <v>0.15625</v>
      </c>
      <c r="AV1559" s="41">
        <f t="shared" si="916"/>
        <v>0.125</v>
      </c>
      <c r="AW1559" s="41">
        <f t="shared" si="917"/>
        <v>0.125</v>
      </c>
      <c r="AX1559" s="41">
        <f t="shared" si="918"/>
        <v>6.25E-2</v>
      </c>
      <c r="AY1559" s="41">
        <f t="shared" si="919"/>
        <v>3.125E-2</v>
      </c>
      <c r="AZ1559" s="41">
        <f t="shared" si="920"/>
        <v>0</v>
      </c>
      <c r="BA1559" s="41">
        <f t="shared" si="921"/>
        <v>0</v>
      </c>
      <c r="BB1559" s="41">
        <f t="shared" si="922"/>
        <v>0</v>
      </c>
      <c r="BC1559" s="41">
        <f t="shared" si="923"/>
        <v>0</v>
      </c>
      <c r="BD1559" s="41">
        <f t="shared" si="924"/>
        <v>0.9375</v>
      </c>
      <c r="BE1559" s="41">
        <f t="shared" si="925"/>
        <v>6.25E-2</v>
      </c>
      <c r="BF1559" s="41">
        <f t="shared" si="926"/>
        <v>0</v>
      </c>
      <c r="BG1559" s="41">
        <f t="shared" si="927"/>
        <v>0.71875</v>
      </c>
      <c r="BH1559" s="41">
        <f t="shared" si="928"/>
        <v>0.1875</v>
      </c>
      <c r="BI1559" s="41">
        <f t="shared" si="929"/>
        <v>9.375E-2</v>
      </c>
      <c r="BJ1559" s="41">
        <f t="shared" si="930"/>
        <v>0</v>
      </c>
      <c r="BK1559" s="41">
        <f t="shared" si="931"/>
        <v>9.375E-2</v>
      </c>
      <c r="BL1559" s="41">
        <f t="shared" si="932"/>
        <v>0</v>
      </c>
      <c r="BM1559" s="41">
        <f t="shared" si="933"/>
        <v>0.625</v>
      </c>
      <c r="BN1559" s="41">
        <f t="shared" si="934"/>
        <v>0.28125</v>
      </c>
      <c r="BO1559" s="41">
        <f t="shared" si="935"/>
        <v>3.125E-2</v>
      </c>
      <c r="BP1559" s="41">
        <f t="shared" si="936"/>
        <v>0.90625</v>
      </c>
      <c r="BQ1559" s="41">
        <f t="shared" si="937"/>
        <v>6.25E-2</v>
      </c>
      <c r="BR1559" s="41">
        <f t="shared" si="938"/>
        <v>0</v>
      </c>
      <c r="BS1559" s="41">
        <f t="shared" si="939"/>
        <v>0.25</v>
      </c>
      <c r="BT1559" s="41">
        <f t="shared" si="940"/>
        <v>0.75</v>
      </c>
      <c r="BU1559" s="41">
        <f t="shared" si="941"/>
        <v>0</v>
      </c>
      <c r="BV1559" s="41">
        <f t="shared" si="942"/>
        <v>0</v>
      </c>
      <c r="BW1559" s="41">
        <f t="shared" si="943"/>
        <v>1</v>
      </c>
      <c r="BX1559" s="41" t="str">
        <f t="shared" si="948"/>
        <v>2017Nurse practitionersNew Brunswick</v>
      </c>
      <c r="BY1559" s="51">
        <f>VLOOKUP(BX1559,'%workplace'!$A$1:$F$381,6,FALSE)</f>
        <v>121</v>
      </c>
      <c r="BZ1559" s="32">
        <f t="shared" si="949"/>
        <v>0.26446280991735538</v>
      </c>
    </row>
    <row r="1560" spans="1:78" s="8" customFormat="1" hidden="1" x14ac:dyDescent="0.2">
      <c r="A1560" s="8" t="str">
        <f t="shared" si="947"/>
        <v>2017Nurse practitionersNew BrunswickOther places of work</v>
      </c>
      <c r="B1560" s="8" t="s">
        <v>5</v>
      </c>
      <c r="C1560" s="8" t="s">
        <v>17</v>
      </c>
      <c r="D1560" s="8" t="s">
        <v>13</v>
      </c>
      <c r="E1560" s="8">
        <v>2017</v>
      </c>
      <c r="F1560" s="8">
        <v>14</v>
      </c>
      <c r="G1560" s="8">
        <v>0</v>
      </c>
      <c r="H1560" s="8">
        <v>0</v>
      </c>
      <c r="I1560" s="8">
        <v>0</v>
      </c>
      <c r="J1560" s="8">
        <v>1</v>
      </c>
      <c r="K1560" s="8">
        <v>2</v>
      </c>
      <c r="L1560" s="8">
        <v>2</v>
      </c>
      <c r="M1560" s="8">
        <v>2</v>
      </c>
      <c r="N1560" s="8">
        <v>3</v>
      </c>
      <c r="O1560" s="8">
        <v>3</v>
      </c>
      <c r="P1560" s="8">
        <v>1</v>
      </c>
      <c r="Q1560" s="8">
        <v>0</v>
      </c>
      <c r="R1560" s="8">
        <v>0</v>
      </c>
      <c r="S1560" s="8">
        <v>0</v>
      </c>
      <c r="T1560" s="8">
        <v>0</v>
      </c>
      <c r="U1560" s="8">
        <v>14</v>
      </c>
      <c r="V1560" s="8">
        <v>0</v>
      </c>
      <c r="W1560" s="8">
        <v>0</v>
      </c>
      <c r="X1560" s="8">
        <v>12</v>
      </c>
      <c r="Y1560" s="8">
        <v>0</v>
      </c>
      <c r="Z1560" s="8">
        <v>2</v>
      </c>
      <c r="AA1560" s="8">
        <v>0</v>
      </c>
      <c r="AB1560" s="8">
        <v>0</v>
      </c>
      <c r="AC1560" s="8">
        <v>0</v>
      </c>
      <c r="AD1560" s="8">
        <v>14</v>
      </c>
      <c r="AE1560" s="8">
        <v>0</v>
      </c>
      <c r="AF1560" s="8">
        <v>0</v>
      </c>
      <c r="AG1560" s="8">
        <v>9</v>
      </c>
      <c r="AH1560" s="8">
        <v>5</v>
      </c>
      <c r="AI1560" s="8">
        <v>0</v>
      </c>
      <c r="AJ1560" s="8">
        <v>4</v>
      </c>
      <c r="AK1560" s="8">
        <v>10</v>
      </c>
      <c r="AL1560" s="8">
        <v>0</v>
      </c>
      <c r="AM1560" s="8">
        <v>0</v>
      </c>
      <c r="AN1560" s="8">
        <v>14</v>
      </c>
      <c r="AO1560" s="41">
        <f t="shared" si="944"/>
        <v>1</v>
      </c>
      <c r="AP1560" s="41">
        <f t="shared" si="945"/>
        <v>0</v>
      </c>
      <c r="AQ1560" s="41">
        <f t="shared" si="946"/>
        <v>0</v>
      </c>
      <c r="AR1560" s="41">
        <f t="shared" si="912"/>
        <v>0</v>
      </c>
      <c r="AS1560" s="41">
        <f t="shared" si="913"/>
        <v>7.1428571428571425E-2</v>
      </c>
      <c r="AT1560" s="41">
        <f t="shared" si="914"/>
        <v>0.14285714285714285</v>
      </c>
      <c r="AU1560" s="41">
        <f t="shared" si="915"/>
        <v>0.14285714285714285</v>
      </c>
      <c r="AV1560" s="41">
        <f t="shared" si="916"/>
        <v>0.14285714285714285</v>
      </c>
      <c r="AW1560" s="41">
        <f t="shared" si="917"/>
        <v>0.21428571428571427</v>
      </c>
      <c r="AX1560" s="41">
        <f t="shared" si="918"/>
        <v>0.21428571428571427</v>
      </c>
      <c r="AY1560" s="41">
        <f t="shared" si="919"/>
        <v>7.1428571428571425E-2</v>
      </c>
      <c r="AZ1560" s="41">
        <f t="shared" si="920"/>
        <v>0</v>
      </c>
      <c r="BA1560" s="41">
        <f t="shared" si="921"/>
        <v>0</v>
      </c>
      <c r="BB1560" s="41">
        <f t="shared" si="922"/>
        <v>0</v>
      </c>
      <c r="BC1560" s="41">
        <f t="shared" si="923"/>
        <v>0</v>
      </c>
      <c r="BD1560" s="41">
        <f t="shared" si="924"/>
        <v>1</v>
      </c>
      <c r="BE1560" s="41">
        <f t="shared" si="925"/>
        <v>0</v>
      </c>
      <c r="BF1560" s="41">
        <f t="shared" si="926"/>
        <v>0</v>
      </c>
      <c r="BG1560" s="41">
        <f t="shared" si="927"/>
        <v>0.8571428571428571</v>
      </c>
      <c r="BH1560" s="41">
        <f t="shared" si="928"/>
        <v>0</v>
      </c>
      <c r="BI1560" s="41">
        <f t="shared" si="929"/>
        <v>0.14285714285714285</v>
      </c>
      <c r="BJ1560" s="41">
        <f t="shared" si="930"/>
        <v>0</v>
      </c>
      <c r="BK1560" s="41">
        <f t="shared" si="931"/>
        <v>0</v>
      </c>
      <c r="BL1560" s="41">
        <f t="shared" si="932"/>
        <v>0</v>
      </c>
      <c r="BM1560" s="41">
        <f t="shared" si="933"/>
        <v>1</v>
      </c>
      <c r="BN1560" s="41">
        <f t="shared" si="934"/>
        <v>0</v>
      </c>
      <c r="BO1560" s="41">
        <f t="shared" si="935"/>
        <v>0</v>
      </c>
      <c r="BP1560" s="41">
        <f t="shared" si="936"/>
        <v>0.6428571428571429</v>
      </c>
      <c r="BQ1560" s="41">
        <f t="shared" si="937"/>
        <v>0.35714285714285715</v>
      </c>
      <c r="BR1560" s="41">
        <f t="shared" si="938"/>
        <v>0</v>
      </c>
      <c r="BS1560" s="41">
        <f t="shared" si="939"/>
        <v>0.2857142857142857</v>
      </c>
      <c r="BT1560" s="41">
        <f t="shared" si="940"/>
        <v>0.7142857142857143</v>
      </c>
      <c r="BU1560" s="41">
        <f t="shared" si="941"/>
        <v>0</v>
      </c>
      <c r="BV1560" s="41">
        <f t="shared" si="942"/>
        <v>0</v>
      </c>
      <c r="BW1560" s="41">
        <f t="shared" si="943"/>
        <v>1</v>
      </c>
      <c r="BX1560" s="41" t="str">
        <f t="shared" si="948"/>
        <v>2017Nurse practitionersNew Brunswick</v>
      </c>
      <c r="BY1560" s="51">
        <f>VLOOKUP(BX1560,'%workplace'!$A$1:$F$381,6,FALSE)</f>
        <v>121</v>
      </c>
      <c r="BZ1560" s="32">
        <f t="shared" si="949"/>
        <v>0.11570247933884298</v>
      </c>
    </row>
    <row r="1561" spans="1:78" s="8" customFormat="1" hidden="1" x14ac:dyDescent="0.2">
      <c r="A1561" s="8" t="str">
        <f t="shared" si="947"/>
        <v>2017Nurse practitionersQuebecAll places of work</v>
      </c>
      <c r="B1561" s="8" t="s">
        <v>5</v>
      </c>
      <c r="C1561" s="8" t="s">
        <v>18</v>
      </c>
      <c r="D1561" s="8" t="s">
        <v>9</v>
      </c>
      <c r="E1561" s="8">
        <v>2017</v>
      </c>
      <c r="F1561" s="8">
        <v>396</v>
      </c>
      <c r="G1561" s="8">
        <v>35</v>
      </c>
      <c r="H1561" s="8">
        <v>0</v>
      </c>
      <c r="I1561" s="8">
        <v>34</v>
      </c>
      <c r="J1561" s="8">
        <v>129</v>
      </c>
      <c r="K1561" s="8">
        <v>148</v>
      </c>
      <c r="L1561" s="8">
        <v>60</v>
      </c>
      <c r="M1561" s="8">
        <v>32</v>
      </c>
      <c r="N1561" s="8">
        <v>17</v>
      </c>
      <c r="O1561" s="8">
        <v>7</v>
      </c>
      <c r="P1561" s="8">
        <v>4</v>
      </c>
      <c r="Q1561" s="8">
        <v>0</v>
      </c>
      <c r="R1561" s="8">
        <v>0</v>
      </c>
      <c r="S1561" s="8">
        <v>0</v>
      </c>
      <c r="T1561" s="8">
        <v>0</v>
      </c>
      <c r="U1561" s="8">
        <v>429</v>
      </c>
      <c r="V1561" s="8">
        <v>2</v>
      </c>
      <c r="W1561" s="8">
        <v>0</v>
      </c>
      <c r="X1561" s="8">
        <v>407</v>
      </c>
      <c r="Y1561" s="8">
        <v>23</v>
      </c>
      <c r="Z1561" s="8">
        <v>1</v>
      </c>
      <c r="AA1561" s="8">
        <v>0</v>
      </c>
      <c r="AB1561" s="8">
        <v>4</v>
      </c>
      <c r="AC1561" s="8">
        <v>0</v>
      </c>
      <c r="AD1561" s="8">
        <v>422</v>
      </c>
      <c r="AE1561" s="8">
        <v>5</v>
      </c>
      <c r="AF1561" s="8">
        <v>5</v>
      </c>
      <c r="AG1561" s="8">
        <v>420</v>
      </c>
      <c r="AH1561" s="8">
        <v>6</v>
      </c>
      <c r="AI1561" s="8">
        <v>0</v>
      </c>
      <c r="AJ1561" s="8">
        <v>78</v>
      </c>
      <c r="AK1561" s="8">
        <v>353</v>
      </c>
      <c r="AL1561" s="8">
        <v>0</v>
      </c>
      <c r="AM1561" s="8">
        <v>0</v>
      </c>
      <c r="AN1561" s="8">
        <v>431</v>
      </c>
      <c r="AO1561" s="41">
        <f t="shared" si="944"/>
        <v>0.91879350348027844</v>
      </c>
      <c r="AP1561" s="41">
        <f t="shared" si="945"/>
        <v>8.1206496519721574E-2</v>
      </c>
      <c r="AQ1561" s="41">
        <f t="shared" si="946"/>
        <v>0</v>
      </c>
      <c r="AR1561" s="41">
        <f t="shared" si="912"/>
        <v>7.8886310904872387E-2</v>
      </c>
      <c r="AS1561" s="41">
        <f t="shared" si="913"/>
        <v>0.29930394431554525</v>
      </c>
      <c r="AT1561" s="41">
        <f t="shared" si="914"/>
        <v>0.3433874709976798</v>
      </c>
      <c r="AU1561" s="41">
        <f t="shared" si="915"/>
        <v>0.13921113689095127</v>
      </c>
      <c r="AV1561" s="41">
        <f t="shared" si="916"/>
        <v>7.4245939675174011E-2</v>
      </c>
      <c r="AW1561" s="41">
        <f t="shared" si="917"/>
        <v>3.9443155452436193E-2</v>
      </c>
      <c r="AX1561" s="41">
        <f t="shared" si="918"/>
        <v>1.6241299303944315E-2</v>
      </c>
      <c r="AY1561" s="41">
        <f t="shared" si="919"/>
        <v>9.2807424593967514E-3</v>
      </c>
      <c r="AZ1561" s="41">
        <f t="shared" si="920"/>
        <v>0</v>
      </c>
      <c r="BA1561" s="41">
        <f t="shared" si="921"/>
        <v>0</v>
      </c>
      <c r="BB1561" s="41">
        <f t="shared" si="922"/>
        <v>0</v>
      </c>
      <c r="BC1561" s="41">
        <f t="shared" si="923"/>
        <v>0</v>
      </c>
      <c r="BD1561" s="41">
        <f t="shared" si="924"/>
        <v>0.9953596287703016</v>
      </c>
      <c r="BE1561" s="41">
        <f t="shared" si="925"/>
        <v>4.6403712296983757E-3</v>
      </c>
      <c r="BF1561" s="41">
        <f t="shared" si="926"/>
        <v>0</v>
      </c>
      <c r="BG1561" s="41">
        <f t="shared" si="927"/>
        <v>0.94431554524361949</v>
      </c>
      <c r="BH1561" s="41">
        <f t="shared" si="928"/>
        <v>5.336426914153132E-2</v>
      </c>
      <c r="BI1561" s="41">
        <f t="shared" si="929"/>
        <v>2.3201856148491878E-3</v>
      </c>
      <c r="BJ1561" s="41">
        <f t="shared" si="930"/>
        <v>0</v>
      </c>
      <c r="BK1561" s="41">
        <f t="shared" si="931"/>
        <v>9.2807424593967514E-3</v>
      </c>
      <c r="BL1561" s="41">
        <f t="shared" si="932"/>
        <v>0</v>
      </c>
      <c r="BM1561" s="41">
        <f t="shared" si="933"/>
        <v>0.97911832946635735</v>
      </c>
      <c r="BN1561" s="41">
        <f t="shared" si="934"/>
        <v>1.1600928074245939E-2</v>
      </c>
      <c r="BO1561" s="41">
        <f t="shared" si="935"/>
        <v>1.1600928074245939E-2</v>
      </c>
      <c r="BP1561" s="41">
        <f t="shared" si="936"/>
        <v>0.97447795823665895</v>
      </c>
      <c r="BQ1561" s="41">
        <f t="shared" si="937"/>
        <v>1.3921113689095127E-2</v>
      </c>
      <c r="BR1561" s="41">
        <f t="shared" si="938"/>
        <v>0</v>
      </c>
      <c r="BS1561" s="41">
        <f t="shared" si="939"/>
        <v>0.18097447795823665</v>
      </c>
      <c r="BT1561" s="41">
        <f t="shared" si="940"/>
        <v>0.81902552204176338</v>
      </c>
      <c r="BU1561" s="41">
        <f t="shared" si="941"/>
        <v>0</v>
      </c>
      <c r="BV1561" s="41">
        <f t="shared" si="942"/>
        <v>0</v>
      </c>
      <c r="BW1561" s="41">
        <f t="shared" si="943"/>
        <v>1</v>
      </c>
      <c r="BX1561" s="41" t="str">
        <f t="shared" si="948"/>
        <v>2017Nurse practitionersQuebec</v>
      </c>
      <c r="BY1561" s="51">
        <f>VLOOKUP(BX1561,'%workplace'!$A$1:$F$381,6,FALSE)</f>
        <v>431</v>
      </c>
      <c r="BZ1561" s="32">
        <f t="shared" si="949"/>
        <v>1</v>
      </c>
    </row>
    <row r="1562" spans="1:78" s="8" customFormat="1" hidden="1" x14ac:dyDescent="0.2">
      <c r="A1562" s="8" t="str">
        <f t="shared" si="947"/>
        <v>2017Nurse practitionersQuebecCommunity health</v>
      </c>
      <c r="B1562" s="8" t="s">
        <v>5</v>
      </c>
      <c r="C1562" s="8" t="s">
        <v>18</v>
      </c>
      <c r="D1562" s="8" t="s">
        <v>11</v>
      </c>
      <c r="E1562" s="8">
        <v>2017</v>
      </c>
      <c r="F1562" s="8">
        <v>210</v>
      </c>
      <c r="G1562" s="8">
        <v>19</v>
      </c>
      <c r="H1562" s="8">
        <v>0</v>
      </c>
      <c r="I1562" s="8">
        <v>13</v>
      </c>
      <c r="J1562" s="8">
        <v>85</v>
      </c>
      <c r="K1562" s="8">
        <v>74</v>
      </c>
      <c r="L1562" s="8">
        <v>30</v>
      </c>
      <c r="M1562" s="8">
        <v>16</v>
      </c>
      <c r="N1562" s="8">
        <v>6</v>
      </c>
      <c r="O1562" s="8">
        <v>4</v>
      </c>
      <c r="P1562" s="8">
        <v>1</v>
      </c>
      <c r="Q1562" s="8">
        <v>0</v>
      </c>
      <c r="R1562" s="8">
        <v>0</v>
      </c>
      <c r="S1562" s="8">
        <v>0</v>
      </c>
      <c r="T1562" s="8">
        <v>0</v>
      </c>
      <c r="U1562" s="8">
        <v>229</v>
      </c>
      <c r="V1562" s="8">
        <v>0</v>
      </c>
      <c r="W1562" s="8">
        <v>0</v>
      </c>
      <c r="X1562" s="8">
        <v>215</v>
      </c>
      <c r="Y1562" s="8">
        <v>13</v>
      </c>
      <c r="Z1562" s="8">
        <v>1</v>
      </c>
      <c r="AA1562" s="8">
        <v>0</v>
      </c>
      <c r="AB1562" s="8">
        <v>1</v>
      </c>
      <c r="AC1562" s="8">
        <v>0</v>
      </c>
      <c r="AD1562" s="8">
        <v>227</v>
      </c>
      <c r="AE1562" s="8">
        <v>1</v>
      </c>
      <c r="AF1562" s="8">
        <v>1</v>
      </c>
      <c r="AG1562" s="8">
        <v>228</v>
      </c>
      <c r="AH1562" s="8">
        <v>0</v>
      </c>
      <c r="AI1562" s="8">
        <v>0</v>
      </c>
      <c r="AJ1562" s="8">
        <v>44</v>
      </c>
      <c r="AK1562" s="8">
        <v>185</v>
      </c>
      <c r="AL1562" s="8">
        <v>0</v>
      </c>
      <c r="AM1562" s="8">
        <v>0</v>
      </c>
      <c r="AN1562" s="8">
        <v>229</v>
      </c>
      <c r="AO1562" s="41">
        <f t="shared" si="944"/>
        <v>0.91703056768558955</v>
      </c>
      <c r="AP1562" s="41">
        <f t="shared" si="945"/>
        <v>8.296943231441048E-2</v>
      </c>
      <c r="AQ1562" s="41">
        <f t="shared" si="946"/>
        <v>0</v>
      </c>
      <c r="AR1562" s="41">
        <f t="shared" si="912"/>
        <v>5.6768558951965066E-2</v>
      </c>
      <c r="AS1562" s="41">
        <f t="shared" si="913"/>
        <v>0.37117903930131002</v>
      </c>
      <c r="AT1562" s="41">
        <f t="shared" si="914"/>
        <v>0.32314410480349343</v>
      </c>
      <c r="AU1562" s="41">
        <f t="shared" si="915"/>
        <v>0.13100436681222707</v>
      </c>
      <c r="AV1562" s="41">
        <f t="shared" si="916"/>
        <v>6.9868995633187769E-2</v>
      </c>
      <c r="AW1562" s="41">
        <f t="shared" si="917"/>
        <v>2.6200873362445413E-2</v>
      </c>
      <c r="AX1562" s="41">
        <f t="shared" si="918"/>
        <v>1.7467248908296942E-2</v>
      </c>
      <c r="AY1562" s="41">
        <f t="shared" si="919"/>
        <v>4.3668122270742356E-3</v>
      </c>
      <c r="AZ1562" s="41">
        <f t="shared" si="920"/>
        <v>0</v>
      </c>
      <c r="BA1562" s="41">
        <f t="shared" si="921"/>
        <v>0</v>
      </c>
      <c r="BB1562" s="41">
        <f t="shared" si="922"/>
        <v>0</v>
      </c>
      <c r="BC1562" s="41">
        <f t="shared" si="923"/>
        <v>0</v>
      </c>
      <c r="BD1562" s="41">
        <f t="shared" si="924"/>
        <v>1</v>
      </c>
      <c r="BE1562" s="41">
        <f t="shared" si="925"/>
        <v>0</v>
      </c>
      <c r="BF1562" s="41">
        <f t="shared" si="926"/>
        <v>0</v>
      </c>
      <c r="BG1562" s="41">
        <f t="shared" si="927"/>
        <v>0.93886462882096067</v>
      </c>
      <c r="BH1562" s="41">
        <f t="shared" si="928"/>
        <v>5.6768558951965066E-2</v>
      </c>
      <c r="BI1562" s="41">
        <f t="shared" si="929"/>
        <v>4.3668122270742356E-3</v>
      </c>
      <c r="BJ1562" s="41">
        <f t="shared" si="930"/>
        <v>0</v>
      </c>
      <c r="BK1562" s="41">
        <f t="shared" si="931"/>
        <v>4.3668122270742356E-3</v>
      </c>
      <c r="BL1562" s="41">
        <f t="shared" si="932"/>
        <v>0</v>
      </c>
      <c r="BM1562" s="41">
        <f t="shared" si="933"/>
        <v>0.99126637554585151</v>
      </c>
      <c r="BN1562" s="41">
        <f t="shared" si="934"/>
        <v>4.3668122270742356E-3</v>
      </c>
      <c r="BO1562" s="41">
        <f t="shared" si="935"/>
        <v>4.3668122270742356E-3</v>
      </c>
      <c r="BP1562" s="41">
        <f t="shared" si="936"/>
        <v>0.99563318777292575</v>
      </c>
      <c r="BQ1562" s="41">
        <f t="shared" si="937"/>
        <v>0</v>
      </c>
      <c r="BR1562" s="41">
        <f t="shared" si="938"/>
        <v>0</v>
      </c>
      <c r="BS1562" s="41">
        <f t="shared" si="939"/>
        <v>0.19213973799126638</v>
      </c>
      <c r="BT1562" s="41">
        <f t="shared" si="940"/>
        <v>0.80786026200873362</v>
      </c>
      <c r="BU1562" s="41">
        <f t="shared" si="941"/>
        <v>0</v>
      </c>
      <c r="BV1562" s="41">
        <f t="shared" si="942"/>
        <v>0</v>
      </c>
      <c r="BW1562" s="41">
        <f t="shared" si="943"/>
        <v>1</v>
      </c>
      <c r="BX1562" s="41" t="str">
        <f t="shared" si="948"/>
        <v>2017Nurse practitionersQuebec</v>
      </c>
      <c r="BY1562" s="51">
        <f>VLOOKUP(BX1562,'%workplace'!$A$1:$F$381,6,FALSE)</f>
        <v>431</v>
      </c>
      <c r="BZ1562" s="32">
        <f t="shared" si="949"/>
        <v>0.53132250580046403</v>
      </c>
    </row>
    <row r="1563" spans="1:78" s="8" customFormat="1" hidden="1" x14ac:dyDescent="0.2">
      <c r="A1563" s="8" t="str">
        <f t="shared" si="947"/>
        <v>2017Nurse practitionersQuebecNursing home/long-term care</v>
      </c>
      <c r="B1563" s="8" t="s">
        <v>5</v>
      </c>
      <c r="C1563" s="8" t="s">
        <v>18</v>
      </c>
      <c r="D1563" s="8" t="s">
        <v>12</v>
      </c>
      <c r="E1563" s="8">
        <v>2017</v>
      </c>
      <c r="F1563" s="8">
        <v>27</v>
      </c>
      <c r="G1563" s="8">
        <v>5</v>
      </c>
      <c r="H1563" s="8">
        <v>0</v>
      </c>
      <c r="I1563" s="8">
        <v>1</v>
      </c>
      <c r="J1563" s="8">
        <v>6</v>
      </c>
      <c r="K1563" s="8">
        <v>13</v>
      </c>
      <c r="L1563" s="8">
        <v>6</v>
      </c>
      <c r="M1563" s="8">
        <v>4</v>
      </c>
      <c r="N1563" s="8">
        <v>1</v>
      </c>
      <c r="O1563" s="8">
        <v>1</v>
      </c>
      <c r="P1563" s="8">
        <v>0</v>
      </c>
      <c r="Q1563" s="8">
        <v>0</v>
      </c>
      <c r="R1563" s="8">
        <v>0</v>
      </c>
      <c r="S1563" s="8">
        <v>0</v>
      </c>
      <c r="T1563" s="8">
        <v>0</v>
      </c>
      <c r="U1563" s="8">
        <v>32</v>
      </c>
      <c r="V1563" s="8">
        <v>0</v>
      </c>
      <c r="W1563" s="8">
        <v>0</v>
      </c>
      <c r="X1563" s="8">
        <v>31</v>
      </c>
      <c r="Y1563" s="8">
        <v>1</v>
      </c>
      <c r="Z1563" s="8">
        <v>0</v>
      </c>
      <c r="AA1563" s="8">
        <v>0</v>
      </c>
      <c r="AB1563" s="8">
        <v>1</v>
      </c>
      <c r="AC1563" s="8">
        <v>0</v>
      </c>
      <c r="AD1563" s="8">
        <v>30</v>
      </c>
      <c r="AE1563" s="8">
        <v>1</v>
      </c>
      <c r="AF1563" s="8">
        <v>1</v>
      </c>
      <c r="AG1563" s="8">
        <v>31</v>
      </c>
      <c r="AH1563" s="8">
        <v>0</v>
      </c>
      <c r="AI1563" s="8">
        <v>0</v>
      </c>
      <c r="AJ1563" s="8">
        <v>22</v>
      </c>
      <c r="AK1563" s="8">
        <v>10</v>
      </c>
      <c r="AL1563" s="8">
        <v>0</v>
      </c>
      <c r="AM1563" s="8">
        <v>0</v>
      </c>
      <c r="AN1563" s="8">
        <v>32</v>
      </c>
      <c r="AO1563" s="41">
        <f t="shared" si="944"/>
        <v>0.84375</v>
      </c>
      <c r="AP1563" s="41">
        <f t="shared" si="945"/>
        <v>0.15625</v>
      </c>
      <c r="AQ1563" s="41">
        <f t="shared" si="946"/>
        <v>0</v>
      </c>
      <c r="AR1563" s="41">
        <f t="shared" si="912"/>
        <v>3.125E-2</v>
      </c>
      <c r="AS1563" s="41">
        <f t="shared" si="913"/>
        <v>0.1875</v>
      </c>
      <c r="AT1563" s="41">
        <f t="shared" si="914"/>
        <v>0.40625</v>
      </c>
      <c r="AU1563" s="41">
        <f t="shared" si="915"/>
        <v>0.1875</v>
      </c>
      <c r="AV1563" s="41">
        <f t="shared" si="916"/>
        <v>0.125</v>
      </c>
      <c r="AW1563" s="41">
        <f t="shared" si="917"/>
        <v>3.125E-2</v>
      </c>
      <c r="AX1563" s="41">
        <f t="shared" si="918"/>
        <v>3.125E-2</v>
      </c>
      <c r="AY1563" s="41">
        <f t="shared" si="919"/>
        <v>0</v>
      </c>
      <c r="AZ1563" s="41">
        <f t="shared" si="920"/>
        <v>0</v>
      </c>
      <c r="BA1563" s="41">
        <f t="shared" si="921"/>
        <v>0</v>
      </c>
      <c r="BB1563" s="41">
        <f t="shared" si="922"/>
        <v>0</v>
      </c>
      <c r="BC1563" s="41">
        <f t="shared" si="923"/>
        <v>0</v>
      </c>
      <c r="BD1563" s="41">
        <f t="shared" si="924"/>
        <v>1</v>
      </c>
      <c r="BE1563" s="41">
        <f t="shared" si="925"/>
        <v>0</v>
      </c>
      <c r="BF1563" s="41">
        <f t="shared" si="926"/>
        <v>0</v>
      </c>
      <c r="BG1563" s="41">
        <f t="shared" si="927"/>
        <v>0.96875</v>
      </c>
      <c r="BH1563" s="41">
        <f t="shared" si="928"/>
        <v>3.125E-2</v>
      </c>
      <c r="BI1563" s="41">
        <f t="shared" si="929"/>
        <v>0</v>
      </c>
      <c r="BJ1563" s="41">
        <f t="shared" si="930"/>
        <v>0</v>
      </c>
      <c r="BK1563" s="41">
        <f t="shared" si="931"/>
        <v>3.125E-2</v>
      </c>
      <c r="BL1563" s="41">
        <f t="shared" si="932"/>
        <v>0</v>
      </c>
      <c r="BM1563" s="41">
        <f t="shared" si="933"/>
        <v>0.9375</v>
      </c>
      <c r="BN1563" s="41">
        <f t="shared" si="934"/>
        <v>3.125E-2</v>
      </c>
      <c r="BO1563" s="41">
        <f t="shared" si="935"/>
        <v>3.125E-2</v>
      </c>
      <c r="BP1563" s="41">
        <f t="shared" si="936"/>
        <v>0.96875</v>
      </c>
      <c r="BQ1563" s="41">
        <f t="shared" si="937"/>
        <v>0</v>
      </c>
      <c r="BR1563" s="41">
        <f t="shared" si="938"/>
        <v>0</v>
      </c>
      <c r="BS1563" s="41">
        <f t="shared" si="939"/>
        <v>0.6875</v>
      </c>
      <c r="BT1563" s="41">
        <f t="shared" si="940"/>
        <v>0.3125</v>
      </c>
      <c r="BU1563" s="41">
        <f t="shared" si="941"/>
        <v>0</v>
      </c>
      <c r="BV1563" s="41">
        <f t="shared" si="942"/>
        <v>0</v>
      </c>
      <c r="BW1563" s="41">
        <f t="shared" si="943"/>
        <v>1</v>
      </c>
      <c r="BX1563" s="41" t="str">
        <f t="shared" si="948"/>
        <v>2017Nurse practitionersQuebec</v>
      </c>
      <c r="BY1563" s="51">
        <f>VLOOKUP(BX1563,'%workplace'!$A$1:$F$381,6,FALSE)</f>
        <v>431</v>
      </c>
      <c r="BZ1563" s="32">
        <f t="shared" si="949"/>
        <v>7.4245939675174011E-2</v>
      </c>
    </row>
    <row r="1564" spans="1:78" s="8" customFormat="1" hidden="1" x14ac:dyDescent="0.2">
      <c r="A1564" s="8" t="str">
        <f t="shared" si="947"/>
        <v>2017Nurse practitionersQuebecHospital</v>
      </c>
      <c r="B1564" s="8" t="s">
        <v>5</v>
      </c>
      <c r="C1564" s="8" t="s">
        <v>18</v>
      </c>
      <c r="D1564" s="8" t="s">
        <v>10</v>
      </c>
      <c r="E1564" s="8">
        <v>2017</v>
      </c>
      <c r="F1564" s="8">
        <v>147</v>
      </c>
      <c r="G1564" s="8">
        <v>10</v>
      </c>
      <c r="H1564" s="8">
        <v>0</v>
      </c>
      <c r="I1564" s="8">
        <v>20</v>
      </c>
      <c r="J1564" s="8">
        <v>34</v>
      </c>
      <c r="K1564" s="8">
        <v>57</v>
      </c>
      <c r="L1564" s="8">
        <v>20</v>
      </c>
      <c r="M1564" s="8">
        <v>12</v>
      </c>
      <c r="N1564" s="8">
        <v>9</v>
      </c>
      <c r="O1564" s="8">
        <v>2</v>
      </c>
      <c r="P1564" s="8">
        <v>3</v>
      </c>
      <c r="Q1564" s="8">
        <v>0</v>
      </c>
      <c r="R1564" s="8">
        <v>0</v>
      </c>
      <c r="S1564" s="8">
        <v>0</v>
      </c>
      <c r="T1564" s="8">
        <v>0</v>
      </c>
      <c r="U1564" s="8">
        <v>155</v>
      </c>
      <c r="V1564" s="8">
        <v>2</v>
      </c>
      <c r="W1564" s="8">
        <v>0</v>
      </c>
      <c r="X1564" s="8">
        <v>150</v>
      </c>
      <c r="Y1564" s="8">
        <v>7</v>
      </c>
      <c r="Z1564" s="8">
        <v>0</v>
      </c>
      <c r="AA1564" s="8">
        <v>0</v>
      </c>
      <c r="AB1564" s="8">
        <v>1</v>
      </c>
      <c r="AC1564" s="8">
        <v>0</v>
      </c>
      <c r="AD1564" s="8">
        <v>153</v>
      </c>
      <c r="AE1564" s="8">
        <v>3</v>
      </c>
      <c r="AF1564" s="8">
        <v>2</v>
      </c>
      <c r="AG1564" s="8">
        <v>155</v>
      </c>
      <c r="AH1564" s="8">
        <v>0</v>
      </c>
      <c r="AI1564" s="8">
        <v>0</v>
      </c>
      <c r="AJ1564" s="8">
        <v>12</v>
      </c>
      <c r="AK1564" s="8">
        <v>145</v>
      </c>
      <c r="AL1564" s="8">
        <v>0</v>
      </c>
      <c r="AM1564" s="8">
        <v>0</v>
      </c>
      <c r="AN1564" s="8">
        <v>157</v>
      </c>
      <c r="AO1564" s="41">
        <f t="shared" si="944"/>
        <v>0.93630573248407645</v>
      </c>
      <c r="AP1564" s="41">
        <f t="shared" si="945"/>
        <v>6.3694267515923567E-2</v>
      </c>
      <c r="AQ1564" s="41">
        <f t="shared" si="946"/>
        <v>0</v>
      </c>
      <c r="AR1564" s="41">
        <f t="shared" si="912"/>
        <v>0.12738853503184713</v>
      </c>
      <c r="AS1564" s="41">
        <f t="shared" si="913"/>
        <v>0.21656050955414013</v>
      </c>
      <c r="AT1564" s="41">
        <f t="shared" si="914"/>
        <v>0.36305732484076431</v>
      </c>
      <c r="AU1564" s="41">
        <f t="shared" si="915"/>
        <v>0.12738853503184713</v>
      </c>
      <c r="AV1564" s="41">
        <f t="shared" si="916"/>
        <v>7.6433121019108277E-2</v>
      </c>
      <c r="AW1564" s="41">
        <f t="shared" si="917"/>
        <v>5.7324840764331211E-2</v>
      </c>
      <c r="AX1564" s="41">
        <f t="shared" si="918"/>
        <v>1.2738853503184714E-2</v>
      </c>
      <c r="AY1564" s="41">
        <f t="shared" si="919"/>
        <v>1.9108280254777069E-2</v>
      </c>
      <c r="AZ1564" s="41">
        <f t="shared" si="920"/>
        <v>0</v>
      </c>
      <c r="BA1564" s="41">
        <f t="shared" si="921"/>
        <v>0</v>
      </c>
      <c r="BB1564" s="41">
        <f t="shared" si="922"/>
        <v>0</v>
      </c>
      <c r="BC1564" s="41">
        <f t="shared" si="923"/>
        <v>0</v>
      </c>
      <c r="BD1564" s="41">
        <f t="shared" si="924"/>
        <v>0.98726114649681529</v>
      </c>
      <c r="BE1564" s="41">
        <f t="shared" si="925"/>
        <v>1.2738853503184714E-2</v>
      </c>
      <c r="BF1564" s="41">
        <f t="shared" si="926"/>
        <v>0</v>
      </c>
      <c r="BG1564" s="41">
        <f t="shared" si="927"/>
        <v>0.95541401273885351</v>
      </c>
      <c r="BH1564" s="41">
        <f t="shared" si="928"/>
        <v>4.4585987261146494E-2</v>
      </c>
      <c r="BI1564" s="41">
        <f t="shared" si="929"/>
        <v>0</v>
      </c>
      <c r="BJ1564" s="41">
        <f t="shared" si="930"/>
        <v>0</v>
      </c>
      <c r="BK1564" s="41">
        <f t="shared" si="931"/>
        <v>6.369426751592357E-3</v>
      </c>
      <c r="BL1564" s="41">
        <f t="shared" si="932"/>
        <v>0</v>
      </c>
      <c r="BM1564" s="41">
        <f t="shared" si="933"/>
        <v>0.97452229299363058</v>
      </c>
      <c r="BN1564" s="41">
        <f t="shared" si="934"/>
        <v>1.9108280254777069E-2</v>
      </c>
      <c r="BO1564" s="41">
        <f t="shared" si="935"/>
        <v>1.2738853503184714E-2</v>
      </c>
      <c r="BP1564" s="41">
        <f t="shared" si="936"/>
        <v>0.98726114649681529</v>
      </c>
      <c r="BQ1564" s="41">
        <f t="shared" si="937"/>
        <v>0</v>
      </c>
      <c r="BR1564" s="41">
        <f t="shared" si="938"/>
        <v>0</v>
      </c>
      <c r="BS1564" s="41">
        <f t="shared" si="939"/>
        <v>7.6433121019108277E-2</v>
      </c>
      <c r="BT1564" s="41">
        <f t="shared" si="940"/>
        <v>0.92356687898089174</v>
      </c>
      <c r="BU1564" s="41">
        <f t="shared" si="941"/>
        <v>0</v>
      </c>
      <c r="BV1564" s="41">
        <f t="shared" si="942"/>
        <v>0</v>
      </c>
      <c r="BW1564" s="41">
        <f t="shared" si="943"/>
        <v>1</v>
      </c>
      <c r="BX1564" s="41" t="str">
        <f t="shared" si="948"/>
        <v>2017Nurse practitionersQuebec</v>
      </c>
      <c r="BY1564" s="51">
        <f>VLOOKUP(BX1564,'%workplace'!$A$1:$F$381,6,FALSE)</f>
        <v>431</v>
      </c>
      <c r="BZ1564" s="32">
        <f t="shared" si="949"/>
        <v>0.3642691415313225</v>
      </c>
    </row>
    <row r="1565" spans="1:78" s="8" customFormat="1" hidden="1" x14ac:dyDescent="0.2">
      <c r="A1565" s="8" t="str">
        <f t="shared" si="947"/>
        <v>2017Nurse practitionersQuebecOther places of work</v>
      </c>
      <c r="B1565" s="8" t="s">
        <v>5</v>
      </c>
      <c r="C1565" s="8" t="s">
        <v>18</v>
      </c>
      <c r="D1565" s="8" t="s">
        <v>13</v>
      </c>
      <c r="E1565" s="8">
        <v>2017</v>
      </c>
      <c r="F1565" s="8">
        <v>9</v>
      </c>
      <c r="G1565" s="8">
        <v>1</v>
      </c>
      <c r="H1565" s="8">
        <v>0</v>
      </c>
      <c r="I1565" s="8">
        <v>0</v>
      </c>
      <c r="J1565" s="8">
        <v>3</v>
      </c>
      <c r="K1565" s="8">
        <v>4</v>
      </c>
      <c r="L1565" s="8">
        <v>2</v>
      </c>
      <c r="M1565" s="8">
        <v>0</v>
      </c>
      <c r="N1565" s="8">
        <v>1</v>
      </c>
      <c r="O1565" s="8">
        <v>0</v>
      </c>
      <c r="P1565" s="8">
        <v>0</v>
      </c>
      <c r="Q1565" s="8">
        <v>0</v>
      </c>
      <c r="R1565" s="8">
        <v>0</v>
      </c>
      <c r="S1565" s="8">
        <v>0</v>
      </c>
      <c r="T1565" s="8">
        <v>0</v>
      </c>
      <c r="U1565" s="8">
        <v>10</v>
      </c>
      <c r="V1565" s="8">
        <v>0</v>
      </c>
      <c r="W1565" s="8">
        <v>0</v>
      </c>
      <c r="X1565" s="8">
        <v>9</v>
      </c>
      <c r="Y1565" s="8">
        <v>1</v>
      </c>
      <c r="Z1565" s="8">
        <v>0</v>
      </c>
      <c r="AA1565" s="8">
        <v>0</v>
      </c>
      <c r="AB1565" s="8">
        <v>1</v>
      </c>
      <c r="AC1565" s="8">
        <v>0</v>
      </c>
      <c r="AD1565" s="8">
        <v>9</v>
      </c>
      <c r="AE1565" s="8">
        <v>0</v>
      </c>
      <c r="AF1565" s="8">
        <v>1</v>
      </c>
      <c r="AG1565" s="8">
        <v>4</v>
      </c>
      <c r="AH1565" s="8">
        <v>5</v>
      </c>
      <c r="AI1565" s="8">
        <v>0</v>
      </c>
      <c r="AJ1565" s="8">
        <v>0</v>
      </c>
      <c r="AK1565" s="8">
        <v>10</v>
      </c>
      <c r="AL1565" s="8">
        <v>0</v>
      </c>
      <c r="AM1565" s="8">
        <v>0</v>
      </c>
      <c r="AN1565" s="8">
        <v>10</v>
      </c>
      <c r="AO1565" s="41">
        <f t="shared" si="944"/>
        <v>0.9</v>
      </c>
      <c r="AP1565" s="41">
        <f t="shared" si="945"/>
        <v>0.1</v>
      </c>
      <c r="AQ1565" s="41">
        <f t="shared" si="946"/>
        <v>0</v>
      </c>
      <c r="AR1565" s="41">
        <f t="shared" si="912"/>
        <v>0</v>
      </c>
      <c r="AS1565" s="41">
        <f t="shared" si="913"/>
        <v>0.3</v>
      </c>
      <c r="AT1565" s="41">
        <f t="shared" si="914"/>
        <v>0.4</v>
      </c>
      <c r="AU1565" s="41">
        <f t="shared" si="915"/>
        <v>0.2</v>
      </c>
      <c r="AV1565" s="41">
        <f t="shared" si="916"/>
        <v>0</v>
      </c>
      <c r="AW1565" s="41">
        <f t="shared" si="917"/>
        <v>0.1</v>
      </c>
      <c r="AX1565" s="41">
        <f t="shared" si="918"/>
        <v>0</v>
      </c>
      <c r="AY1565" s="41">
        <f t="shared" si="919"/>
        <v>0</v>
      </c>
      <c r="AZ1565" s="41">
        <f t="shared" si="920"/>
        <v>0</v>
      </c>
      <c r="BA1565" s="41">
        <f t="shared" si="921"/>
        <v>0</v>
      </c>
      <c r="BB1565" s="41">
        <f t="shared" si="922"/>
        <v>0</v>
      </c>
      <c r="BC1565" s="41">
        <f t="shared" si="923"/>
        <v>0</v>
      </c>
      <c r="BD1565" s="41">
        <f t="shared" si="924"/>
        <v>1</v>
      </c>
      <c r="BE1565" s="41">
        <f t="shared" si="925"/>
        <v>0</v>
      </c>
      <c r="BF1565" s="41">
        <f t="shared" si="926"/>
        <v>0</v>
      </c>
      <c r="BG1565" s="41">
        <f t="shared" si="927"/>
        <v>0.9</v>
      </c>
      <c r="BH1565" s="41">
        <f t="shared" si="928"/>
        <v>0.1</v>
      </c>
      <c r="BI1565" s="41">
        <f t="shared" si="929"/>
        <v>0</v>
      </c>
      <c r="BJ1565" s="41">
        <f t="shared" si="930"/>
        <v>0</v>
      </c>
      <c r="BK1565" s="41">
        <f t="shared" si="931"/>
        <v>0.1</v>
      </c>
      <c r="BL1565" s="41">
        <f t="shared" si="932"/>
        <v>0</v>
      </c>
      <c r="BM1565" s="41">
        <f t="shared" si="933"/>
        <v>0.9</v>
      </c>
      <c r="BN1565" s="41">
        <f t="shared" si="934"/>
        <v>0</v>
      </c>
      <c r="BO1565" s="41">
        <f t="shared" si="935"/>
        <v>0.1</v>
      </c>
      <c r="BP1565" s="41">
        <f t="shared" si="936"/>
        <v>0.4</v>
      </c>
      <c r="BQ1565" s="41">
        <f t="shared" si="937"/>
        <v>0.5</v>
      </c>
      <c r="BR1565" s="41">
        <f t="shared" si="938"/>
        <v>0</v>
      </c>
      <c r="BS1565" s="41">
        <f t="shared" si="939"/>
        <v>0</v>
      </c>
      <c r="BT1565" s="41">
        <f t="shared" si="940"/>
        <v>1</v>
      </c>
      <c r="BU1565" s="41">
        <f t="shared" si="941"/>
        <v>0</v>
      </c>
      <c r="BV1565" s="41">
        <f t="shared" si="942"/>
        <v>0</v>
      </c>
      <c r="BW1565" s="41">
        <f t="shared" si="943"/>
        <v>1</v>
      </c>
      <c r="BX1565" s="41" t="str">
        <f t="shared" si="948"/>
        <v>2017Nurse practitionersQuebec</v>
      </c>
      <c r="BY1565" s="51">
        <f>VLOOKUP(BX1565,'%workplace'!$A$1:$F$381,6,FALSE)</f>
        <v>431</v>
      </c>
      <c r="BZ1565" s="32">
        <f t="shared" si="949"/>
        <v>2.3201856148491878E-2</v>
      </c>
    </row>
    <row r="1566" spans="1:78" s="8" customFormat="1" hidden="1" x14ac:dyDescent="0.2">
      <c r="A1566" s="8" t="str">
        <f t="shared" si="947"/>
        <v>2017Nurse practitionersQuebecUnknown places of work</v>
      </c>
      <c r="B1566" s="8" t="s">
        <v>5</v>
      </c>
      <c r="C1566" s="8" t="s">
        <v>18</v>
      </c>
      <c r="D1566" s="8" t="s">
        <v>49</v>
      </c>
      <c r="E1566" s="8">
        <v>2017</v>
      </c>
      <c r="F1566" s="8">
        <v>3</v>
      </c>
      <c r="G1566" s="8">
        <v>0</v>
      </c>
      <c r="H1566" s="8">
        <v>0</v>
      </c>
      <c r="I1566" s="8">
        <v>0</v>
      </c>
      <c r="J1566" s="8">
        <v>1</v>
      </c>
      <c r="K1566" s="8">
        <v>0</v>
      </c>
      <c r="L1566" s="8">
        <v>2</v>
      </c>
      <c r="M1566" s="8">
        <v>0</v>
      </c>
      <c r="N1566" s="8">
        <v>0</v>
      </c>
      <c r="O1566" s="8">
        <v>0</v>
      </c>
      <c r="P1566" s="8">
        <v>0</v>
      </c>
      <c r="Q1566" s="8">
        <v>0</v>
      </c>
      <c r="R1566" s="8">
        <v>0</v>
      </c>
      <c r="S1566" s="8">
        <v>0</v>
      </c>
      <c r="T1566" s="8">
        <v>0</v>
      </c>
      <c r="U1566" s="8">
        <v>3</v>
      </c>
      <c r="V1566" s="8">
        <v>0</v>
      </c>
      <c r="W1566" s="8">
        <v>0</v>
      </c>
      <c r="X1566" s="8">
        <v>2</v>
      </c>
      <c r="Y1566" s="8">
        <v>1</v>
      </c>
      <c r="Z1566" s="8">
        <v>0</v>
      </c>
      <c r="AA1566" s="8">
        <v>0</v>
      </c>
      <c r="AB1566" s="8">
        <v>0</v>
      </c>
      <c r="AC1566" s="8">
        <v>0</v>
      </c>
      <c r="AD1566" s="8">
        <v>3</v>
      </c>
      <c r="AE1566" s="8">
        <v>0</v>
      </c>
      <c r="AF1566" s="8">
        <v>0</v>
      </c>
      <c r="AG1566" s="8">
        <v>2</v>
      </c>
      <c r="AH1566" s="8">
        <v>1</v>
      </c>
      <c r="AI1566" s="8">
        <v>0</v>
      </c>
      <c r="AJ1566" s="8">
        <v>0</v>
      </c>
      <c r="AK1566" s="8">
        <v>3</v>
      </c>
      <c r="AL1566" s="8">
        <v>0</v>
      </c>
      <c r="AM1566" s="8">
        <v>0</v>
      </c>
      <c r="AN1566" s="8">
        <v>3</v>
      </c>
      <c r="AO1566" s="41">
        <f t="shared" si="944"/>
        <v>1</v>
      </c>
      <c r="AP1566" s="41">
        <f t="shared" si="945"/>
        <v>0</v>
      </c>
      <c r="AQ1566" s="41">
        <f t="shared" si="946"/>
        <v>0</v>
      </c>
      <c r="AR1566" s="41">
        <f t="shared" si="912"/>
        <v>0</v>
      </c>
      <c r="AS1566" s="41">
        <f t="shared" si="913"/>
        <v>0.33333333333333331</v>
      </c>
      <c r="AT1566" s="41">
        <f t="shared" si="914"/>
        <v>0</v>
      </c>
      <c r="AU1566" s="41">
        <f t="shared" si="915"/>
        <v>0.66666666666666663</v>
      </c>
      <c r="AV1566" s="41">
        <f t="shared" si="916"/>
        <v>0</v>
      </c>
      <c r="AW1566" s="41">
        <f t="shared" si="917"/>
        <v>0</v>
      </c>
      <c r="AX1566" s="41">
        <f t="shared" si="918"/>
        <v>0</v>
      </c>
      <c r="AY1566" s="41">
        <f t="shared" si="919"/>
        <v>0</v>
      </c>
      <c r="AZ1566" s="41">
        <f t="shared" si="920"/>
        <v>0</v>
      </c>
      <c r="BA1566" s="41">
        <f t="shared" si="921"/>
        <v>0</v>
      </c>
      <c r="BB1566" s="41">
        <f t="shared" si="922"/>
        <v>0</v>
      </c>
      <c r="BC1566" s="41">
        <f t="shared" si="923"/>
        <v>0</v>
      </c>
      <c r="BD1566" s="41">
        <f t="shared" si="924"/>
        <v>1</v>
      </c>
      <c r="BE1566" s="41">
        <f t="shared" si="925"/>
        <v>0</v>
      </c>
      <c r="BF1566" s="41">
        <f t="shared" si="926"/>
        <v>0</v>
      </c>
      <c r="BG1566" s="41">
        <f t="shared" si="927"/>
        <v>0.66666666666666663</v>
      </c>
      <c r="BH1566" s="41">
        <f t="shared" si="928"/>
        <v>0.33333333333333331</v>
      </c>
      <c r="BI1566" s="41">
        <f t="shared" si="929"/>
        <v>0</v>
      </c>
      <c r="BJ1566" s="41">
        <f t="shared" si="930"/>
        <v>0</v>
      </c>
      <c r="BK1566" s="41">
        <f t="shared" si="931"/>
        <v>0</v>
      </c>
      <c r="BL1566" s="41">
        <f t="shared" si="932"/>
        <v>0</v>
      </c>
      <c r="BM1566" s="41">
        <f t="shared" si="933"/>
        <v>1</v>
      </c>
      <c r="BN1566" s="41">
        <f t="shared" si="934"/>
        <v>0</v>
      </c>
      <c r="BO1566" s="41">
        <f t="shared" si="935"/>
        <v>0</v>
      </c>
      <c r="BP1566" s="41">
        <f t="shared" si="936"/>
        <v>0.66666666666666663</v>
      </c>
      <c r="BQ1566" s="41">
        <f t="shared" si="937"/>
        <v>0.33333333333333331</v>
      </c>
      <c r="BR1566" s="41">
        <f t="shared" si="938"/>
        <v>0</v>
      </c>
      <c r="BS1566" s="41">
        <f t="shared" si="939"/>
        <v>0</v>
      </c>
      <c r="BT1566" s="41">
        <f t="shared" si="940"/>
        <v>1</v>
      </c>
      <c r="BU1566" s="41">
        <f t="shared" si="941"/>
        <v>0</v>
      </c>
      <c r="BV1566" s="41">
        <f t="shared" si="942"/>
        <v>0</v>
      </c>
      <c r="BW1566" s="41">
        <f t="shared" si="943"/>
        <v>1</v>
      </c>
      <c r="BX1566" s="41" t="str">
        <f t="shared" si="948"/>
        <v>2017Nurse practitionersQuebec</v>
      </c>
      <c r="BY1566" s="51">
        <f>VLOOKUP(BX1566,'%workplace'!$A$1:$F$381,6,FALSE)</f>
        <v>431</v>
      </c>
      <c r="BZ1566" s="32">
        <f t="shared" si="949"/>
        <v>6.9605568445475635E-3</v>
      </c>
    </row>
    <row r="1567" spans="1:78" s="8" customFormat="1" hidden="1" x14ac:dyDescent="0.2">
      <c r="A1567" s="8" t="str">
        <f t="shared" si="947"/>
        <v>2017Nurse practitionersOntarioAll places of work</v>
      </c>
      <c r="B1567" s="8" t="s">
        <v>5</v>
      </c>
      <c r="C1567" s="8" t="s">
        <v>19</v>
      </c>
      <c r="D1567" s="8" t="s">
        <v>9</v>
      </c>
      <c r="E1567" s="8">
        <v>2017</v>
      </c>
      <c r="F1567" s="8">
        <v>2670</v>
      </c>
      <c r="G1567" s="8">
        <v>185</v>
      </c>
      <c r="H1567" s="8">
        <v>0</v>
      </c>
      <c r="I1567" s="8">
        <v>76</v>
      </c>
      <c r="J1567" s="8">
        <v>491</v>
      </c>
      <c r="K1567" s="8">
        <v>496</v>
      </c>
      <c r="L1567" s="8">
        <v>376</v>
      </c>
      <c r="M1567" s="8">
        <v>385</v>
      </c>
      <c r="N1567" s="8">
        <v>415</v>
      </c>
      <c r="O1567" s="8">
        <v>333</v>
      </c>
      <c r="P1567" s="8">
        <v>216</v>
      </c>
      <c r="Q1567" s="8">
        <v>62</v>
      </c>
      <c r="R1567" s="8">
        <v>5</v>
      </c>
      <c r="S1567" s="8">
        <v>0</v>
      </c>
      <c r="T1567" s="8">
        <v>0</v>
      </c>
      <c r="U1567" s="8">
        <v>2698</v>
      </c>
      <c r="V1567" s="8">
        <v>156</v>
      </c>
      <c r="W1567" s="8">
        <v>1</v>
      </c>
      <c r="X1567" s="8">
        <v>2207</v>
      </c>
      <c r="Y1567" s="8">
        <v>560</v>
      </c>
      <c r="Z1567" s="8">
        <v>88</v>
      </c>
      <c r="AA1567" s="8">
        <v>0</v>
      </c>
      <c r="AB1567" s="8">
        <v>39</v>
      </c>
      <c r="AC1567" s="8">
        <v>0</v>
      </c>
      <c r="AD1567" s="8">
        <v>2666</v>
      </c>
      <c r="AE1567" s="8">
        <v>150</v>
      </c>
      <c r="AF1567" s="8">
        <v>22</v>
      </c>
      <c r="AG1567" s="8">
        <v>2792</v>
      </c>
      <c r="AH1567" s="8">
        <v>41</v>
      </c>
      <c r="AI1567" s="8">
        <v>0</v>
      </c>
      <c r="AJ1567" s="8">
        <v>348</v>
      </c>
      <c r="AK1567" s="8">
        <v>2507</v>
      </c>
      <c r="AL1567" s="8">
        <v>0</v>
      </c>
      <c r="AM1567" s="8">
        <v>0</v>
      </c>
      <c r="AN1567" s="8">
        <v>2855</v>
      </c>
      <c r="AO1567" s="41">
        <f t="shared" si="944"/>
        <v>0.93520140105078808</v>
      </c>
      <c r="AP1567" s="41">
        <f t="shared" si="945"/>
        <v>6.4798598949211902E-2</v>
      </c>
      <c r="AQ1567" s="41">
        <f t="shared" si="946"/>
        <v>0</v>
      </c>
      <c r="AR1567" s="41">
        <f t="shared" si="912"/>
        <v>2.6619964973730297E-2</v>
      </c>
      <c r="AS1567" s="41">
        <f t="shared" si="913"/>
        <v>0.17197898423817864</v>
      </c>
      <c r="AT1567" s="41">
        <f t="shared" si="914"/>
        <v>0.17373029772329246</v>
      </c>
      <c r="AU1567" s="41">
        <f t="shared" si="915"/>
        <v>0.13169877408056041</v>
      </c>
      <c r="AV1567" s="41">
        <f t="shared" si="916"/>
        <v>0.13485113835376533</v>
      </c>
      <c r="AW1567" s="41">
        <f t="shared" si="917"/>
        <v>0.14535901926444833</v>
      </c>
      <c r="AX1567" s="41">
        <f t="shared" si="918"/>
        <v>0.11663747810858144</v>
      </c>
      <c r="AY1567" s="41">
        <f t="shared" si="919"/>
        <v>7.5656742556917692E-2</v>
      </c>
      <c r="AZ1567" s="41">
        <f t="shared" si="920"/>
        <v>2.1716287215411557E-2</v>
      </c>
      <c r="BA1567" s="41">
        <f t="shared" si="921"/>
        <v>1.7513134851138354E-3</v>
      </c>
      <c r="BB1567" s="41">
        <f t="shared" si="922"/>
        <v>0</v>
      </c>
      <c r="BC1567" s="41">
        <f t="shared" si="923"/>
        <v>0</v>
      </c>
      <c r="BD1567" s="41">
        <f t="shared" si="924"/>
        <v>0.94500875656742556</v>
      </c>
      <c r="BE1567" s="41">
        <f t="shared" si="925"/>
        <v>5.4640980735551667E-2</v>
      </c>
      <c r="BF1567" s="41">
        <f t="shared" si="926"/>
        <v>3.5026269702276709E-4</v>
      </c>
      <c r="BG1567" s="41">
        <f t="shared" si="927"/>
        <v>0.77302977232924697</v>
      </c>
      <c r="BH1567" s="41">
        <f t="shared" si="928"/>
        <v>0.19614711033274956</v>
      </c>
      <c r="BI1567" s="41">
        <f t="shared" si="929"/>
        <v>3.0823117338003504E-2</v>
      </c>
      <c r="BJ1567" s="41">
        <f t="shared" si="930"/>
        <v>0</v>
      </c>
      <c r="BK1567" s="41">
        <f t="shared" si="931"/>
        <v>1.3660245183887917E-2</v>
      </c>
      <c r="BL1567" s="41">
        <f t="shared" si="932"/>
        <v>0</v>
      </c>
      <c r="BM1567" s="41">
        <f t="shared" si="933"/>
        <v>0.93380035026269703</v>
      </c>
      <c r="BN1567" s="41">
        <f t="shared" si="934"/>
        <v>5.2539404553415062E-2</v>
      </c>
      <c r="BO1567" s="41">
        <f t="shared" si="935"/>
        <v>7.7057793345008761E-3</v>
      </c>
      <c r="BP1567" s="41">
        <f t="shared" si="936"/>
        <v>0.97793345008756571</v>
      </c>
      <c r="BQ1567" s="41">
        <f t="shared" si="937"/>
        <v>1.4360770577933449E-2</v>
      </c>
      <c r="BR1567" s="41">
        <f t="shared" si="938"/>
        <v>0</v>
      </c>
      <c r="BS1567" s="41">
        <f t="shared" si="939"/>
        <v>0.12189141856392294</v>
      </c>
      <c r="BT1567" s="41">
        <f t="shared" si="940"/>
        <v>0.87810858143607706</v>
      </c>
      <c r="BU1567" s="41">
        <f t="shared" si="941"/>
        <v>0</v>
      </c>
      <c r="BV1567" s="41">
        <f t="shared" si="942"/>
        <v>0</v>
      </c>
      <c r="BW1567" s="41">
        <f t="shared" si="943"/>
        <v>1</v>
      </c>
      <c r="BX1567" s="41" t="str">
        <f t="shared" si="948"/>
        <v>2017Nurse practitionersOntario</v>
      </c>
      <c r="BY1567" s="51">
        <f>VLOOKUP(BX1567,'%workplace'!$A$1:$F$381,6,FALSE)</f>
        <v>2855</v>
      </c>
      <c r="BZ1567" s="32">
        <f t="shared" si="949"/>
        <v>1</v>
      </c>
    </row>
    <row r="1568" spans="1:78" s="8" customFormat="1" hidden="1" x14ac:dyDescent="0.2">
      <c r="A1568" s="8" t="str">
        <f t="shared" si="947"/>
        <v>2017Nurse practitionersOntarioCommunity health</v>
      </c>
      <c r="B1568" s="8" t="s">
        <v>5</v>
      </c>
      <c r="C1568" s="8" t="s">
        <v>19</v>
      </c>
      <c r="D1568" s="8" t="s">
        <v>11</v>
      </c>
      <c r="E1568" s="8">
        <v>2017</v>
      </c>
      <c r="F1568" s="8">
        <v>718</v>
      </c>
      <c r="G1568" s="8">
        <v>61</v>
      </c>
      <c r="H1568" s="8">
        <v>0</v>
      </c>
      <c r="I1568" s="8">
        <v>16</v>
      </c>
      <c r="J1568" s="8">
        <v>115</v>
      </c>
      <c r="K1568" s="8">
        <v>150</v>
      </c>
      <c r="L1568" s="8">
        <v>105</v>
      </c>
      <c r="M1568" s="8">
        <v>94</v>
      </c>
      <c r="N1568" s="8">
        <v>103</v>
      </c>
      <c r="O1568" s="8">
        <v>97</v>
      </c>
      <c r="P1568" s="8">
        <v>70</v>
      </c>
      <c r="Q1568" s="8">
        <v>26</v>
      </c>
      <c r="R1568" s="8">
        <v>3</v>
      </c>
      <c r="S1568" s="8">
        <v>0</v>
      </c>
      <c r="T1568" s="8">
        <v>0</v>
      </c>
      <c r="U1568" s="8">
        <v>732</v>
      </c>
      <c r="V1568" s="8">
        <v>47</v>
      </c>
      <c r="W1568" s="8">
        <v>0</v>
      </c>
      <c r="X1568" s="8">
        <v>588</v>
      </c>
      <c r="Y1568" s="8">
        <v>165</v>
      </c>
      <c r="Z1568" s="8">
        <v>26</v>
      </c>
      <c r="AA1568" s="8">
        <v>0</v>
      </c>
      <c r="AB1568" s="8">
        <v>10</v>
      </c>
      <c r="AC1568" s="8">
        <v>0</v>
      </c>
      <c r="AD1568" s="8">
        <v>753</v>
      </c>
      <c r="AE1568" s="8">
        <v>16</v>
      </c>
      <c r="AF1568" s="8">
        <v>7</v>
      </c>
      <c r="AG1568" s="8">
        <v>772</v>
      </c>
      <c r="AH1568" s="8">
        <v>0</v>
      </c>
      <c r="AI1568" s="8">
        <v>0</v>
      </c>
      <c r="AJ1568" s="8">
        <v>126</v>
      </c>
      <c r="AK1568" s="8">
        <v>653</v>
      </c>
      <c r="AL1568" s="8">
        <v>0</v>
      </c>
      <c r="AM1568" s="8">
        <v>0</v>
      </c>
      <c r="AN1568" s="8">
        <v>779</v>
      </c>
      <c r="AO1568" s="41">
        <f t="shared" si="944"/>
        <v>0.92169448010269572</v>
      </c>
      <c r="AP1568" s="41">
        <f t="shared" si="945"/>
        <v>7.8305519897304235E-2</v>
      </c>
      <c r="AQ1568" s="41">
        <f t="shared" si="946"/>
        <v>0</v>
      </c>
      <c r="AR1568" s="41">
        <f t="shared" si="912"/>
        <v>2.0539152759948651E-2</v>
      </c>
      <c r="AS1568" s="41">
        <f t="shared" si="913"/>
        <v>0.14762516046213095</v>
      </c>
      <c r="AT1568" s="41">
        <f t="shared" si="914"/>
        <v>0.1925545571245186</v>
      </c>
      <c r="AU1568" s="41">
        <f t="shared" si="915"/>
        <v>0.13478818998716302</v>
      </c>
      <c r="AV1568" s="41">
        <f t="shared" si="916"/>
        <v>0.12066752246469833</v>
      </c>
      <c r="AW1568" s="41">
        <f t="shared" si="917"/>
        <v>0.13222079589216945</v>
      </c>
      <c r="AX1568" s="41">
        <f t="shared" si="918"/>
        <v>0.1245186136071887</v>
      </c>
      <c r="AY1568" s="41">
        <f t="shared" si="919"/>
        <v>8.9858793324775352E-2</v>
      </c>
      <c r="AZ1568" s="41">
        <f t="shared" si="920"/>
        <v>3.3376123234916559E-2</v>
      </c>
      <c r="BA1568" s="41">
        <f t="shared" si="921"/>
        <v>3.8510911424903724E-3</v>
      </c>
      <c r="BB1568" s="41">
        <f t="shared" si="922"/>
        <v>0</v>
      </c>
      <c r="BC1568" s="41">
        <f t="shared" si="923"/>
        <v>0</v>
      </c>
      <c r="BD1568" s="41">
        <f t="shared" si="924"/>
        <v>0.93966623876765087</v>
      </c>
      <c r="BE1568" s="41">
        <f t="shared" si="925"/>
        <v>6.0333761232349167E-2</v>
      </c>
      <c r="BF1568" s="41">
        <f t="shared" si="926"/>
        <v>0</v>
      </c>
      <c r="BG1568" s="41">
        <f t="shared" si="927"/>
        <v>0.754813863928113</v>
      </c>
      <c r="BH1568" s="41">
        <f t="shared" si="928"/>
        <v>0.21181001283697048</v>
      </c>
      <c r="BI1568" s="41">
        <f t="shared" si="929"/>
        <v>3.3376123234916559E-2</v>
      </c>
      <c r="BJ1568" s="41">
        <f t="shared" si="930"/>
        <v>0</v>
      </c>
      <c r="BK1568" s="41">
        <f t="shared" si="931"/>
        <v>1.2836970474967908E-2</v>
      </c>
      <c r="BL1568" s="41">
        <f t="shared" si="932"/>
        <v>0</v>
      </c>
      <c r="BM1568" s="41">
        <f t="shared" si="933"/>
        <v>0.96662387676508343</v>
      </c>
      <c r="BN1568" s="41">
        <f t="shared" si="934"/>
        <v>2.0539152759948651E-2</v>
      </c>
      <c r="BO1568" s="41">
        <f t="shared" si="935"/>
        <v>8.9858793324775355E-3</v>
      </c>
      <c r="BP1568" s="41">
        <f t="shared" si="936"/>
        <v>0.99101412066752248</v>
      </c>
      <c r="BQ1568" s="41">
        <f t="shared" si="937"/>
        <v>0</v>
      </c>
      <c r="BR1568" s="41">
        <f t="shared" si="938"/>
        <v>0</v>
      </c>
      <c r="BS1568" s="41">
        <f t="shared" si="939"/>
        <v>0.16174582798459564</v>
      </c>
      <c r="BT1568" s="41">
        <f t="shared" si="940"/>
        <v>0.83825417201540442</v>
      </c>
      <c r="BU1568" s="41">
        <f t="shared" si="941"/>
        <v>0</v>
      </c>
      <c r="BV1568" s="41">
        <f t="shared" si="942"/>
        <v>0</v>
      </c>
      <c r="BW1568" s="41">
        <f t="shared" si="943"/>
        <v>1</v>
      </c>
      <c r="BX1568" s="41" t="str">
        <f t="shared" si="948"/>
        <v>2017Nurse practitionersOntario</v>
      </c>
      <c r="BY1568" s="51">
        <f>VLOOKUP(BX1568,'%workplace'!$A$1:$F$381,6,FALSE)</f>
        <v>2855</v>
      </c>
      <c r="BZ1568" s="32">
        <f t="shared" si="949"/>
        <v>0.27285464098073553</v>
      </c>
    </row>
    <row r="1569" spans="1:78" s="8" customFormat="1" hidden="1" x14ac:dyDescent="0.2">
      <c r="A1569" s="8" t="str">
        <f t="shared" si="947"/>
        <v>2017Nurse practitionersOntarioNursing home/long-term care</v>
      </c>
      <c r="B1569" s="8" t="s">
        <v>5</v>
      </c>
      <c r="C1569" s="8" t="s">
        <v>19</v>
      </c>
      <c r="D1569" s="8" t="s">
        <v>12</v>
      </c>
      <c r="E1569" s="8">
        <v>2017</v>
      </c>
      <c r="F1569" s="8">
        <v>76</v>
      </c>
      <c r="G1569" s="8">
        <v>4</v>
      </c>
      <c r="H1569" s="8">
        <v>0</v>
      </c>
      <c r="I1569" s="8">
        <v>1</v>
      </c>
      <c r="J1569" s="8">
        <v>17</v>
      </c>
      <c r="K1569" s="8">
        <v>16</v>
      </c>
      <c r="L1569" s="8">
        <v>9</v>
      </c>
      <c r="M1569" s="8">
        <v>10</v>
      </c>
      <c r="N1569" s="8">
        <v>8</v>
      </c>
      <c r="O1569" s="8">
        <v>7</v>
      </c>
      <c r="P1569" s="8">
        <v>11</v>
      </c>
      <c r="Q1569" s="8">
        <v>1</v>
      </c>
      <c r="R1569" s="8">
        <v>0</v>
      </c>
      <c r="S1569" s="8">
        <v>0</v>
      </c>
      <c r="T1569" s="8">
        <v>0</v>
      </c>
      <c r="U1569" s="8">
        <v>77</v>
      </c>
      <c r="V1569" s="8">
        <v>3</v>
      </c>
      <c r="W1569" s="8">
        <v>0</v>
      </c>
      <c r="X1569" s="8">
        <v>69</v>
      </c>
      <c r="Y1569" s="8">
        <v>11</v>
      </c>
      <c r="Z1569" s="8">
        <v>0</v>
      </c>
      <c r="AA1569" s="8">
        <v>0</v>
      </c>
      <c r="AB1569" s="8">
        <v>0</v>
      </c>
      <c r="AC1569" s="8">
        <v>0</v>
      </c>
      <c r="AD1569" s="8">
        <v>77</v>
      </c>
      <c r="AE1569" s="8">
        <v>3</v>
      </c>
      <c r="AF1569" s="8">
        <v>0</v>
      </c>
      <c r="AG1569" s="8">
        <v>80</v>
      </c>
      <c r="AH1569" s="8">
        <v>0</v>
      </c>
      <c r="AI1569" s="8">
        <v>0</v>
      </c>
      <c r="AJ1569" s="8">
        <v>8</v>
      </c>
      <c r="AK1569" s="8">
        <v>72</v>
      </c>
      <c r="AL1569" s="8">
        <v>0</v>
      </c>
      <c r="AM1569" s="8">
        <v>0</v>
      </c>
      <c r="AN1569" s="8">
        <v>80</v>
      </c>
      <c r="AO1569" s="41">
        <f t="shared" si="944"/>
        <v>0.95</v>
      </c>
      <c r="AP1569" s="41">
        <f t="shared" si="945"/>
        <v>0.05</v>
      </c>
      <c r="AQ1569" s="41">
        <f t="shared" si="946"/>
        <v>0</v>
      </c>
      <c r="AR1569" s="41">
        <f t="shared" si="912"/>
        <v>1.2500000000000001E-2</v>
      </c>
      <c r="AS1569" s="41">
        <f t="shared" si="913"/>
        <v>0.21249999999999999</v>
      </c>
      <c r="AT1569" s="41">
        <f t="shared" si="914"/>
        <v>0.2</v>
      </c>
      <c r="AU1569" s="41">
        <f t="shared" si="915"/>
        <v>0.1125</v>
      </c>
      <c r="AV1569" s="41">
        <f t="shared" si="916"/>
        <v>0.125</v>
      </c>
      <c r="AW1569" s="41">
        <f t="shared" si="917"/>
        <v>0.1</v>
      </c>
      <c r="AX1569" s="41">
        <f t="shared" si="918"/>
        <v>8.7499999999999994E-2</v>
      </c>
      <c r="AY1569" s="41">
        <f t="shared" si="919"/>
        <v>0.13750000000000001</v>
      </c>
      <c r="AZ1569" s="41">
        <f t="shared" si="920"/>
        <v>1.2500000000000001E-2</v>
      </c>
      <c r="BA1569" s="41">
        <f t="shared" si="921"/>
        <v>0</v>
      </c>
      <c r="BB1569" s="41">
        <f t="shared" si="922"/>
        <v>0</v>
      </c>
      <c r="BC1569" s="41">
        <f t="shared" si="923"/>
        <v>0</v>
      </c>
      <c r="BD1569" s="41">
        <f t="shared" si="924"/>
        <v>0.96250000000000002</v>
      </c>
      <c r="BE1569" s="41">
        <f t="shared" si="925"/>
        <v>3.7499999999999999E-2</v>
      </c>
      <c r="BF1569" s="41">
        <f t="shared" si="926"/>
        <v>0</v>
      </c>
      <c r="BG1569" s="41">
        <f t="shared" si="927"/>
        <v>0.86250000000000004</v>
      </c>
      <c r="BH1569" s="41">
        <f t="shared" si="928"/>
        <v>0.13750000000000001</v>
      </c>
      <c r="BI1569" s="41">
        <f t="shared" si="929"/>
        <v>0</v>
      </c>
      <c r="BJ1569" s="41">
        <f t="shared" si="930"/>
        <v>0</v>
      </c>
      <c r="BK1569" s="41">
        <f t="shared" si="931"/>
        <v>0</v>
      </c>
      <c r="BL1569" s="41">
        <f t="shared" si="932"/>
        <v>0</v>
      </c>
      <c r="BM1569" s="41">
        <f t="shared" si="933"/>
        <v>0.96250000000000002</v>
      </c>
      <c r="BN1569" s="41">
        <f t="shared" si="934"/>
        <v>3.7499999999999999E-2</v>
      </c>
      <c r="BO1569" s="41">
        <f t="shared" si="935"/>
        <v>0</v>
      </c>
      <c r="BP1569" s="41">
        <f t="shared" si="936"/>
        <v>1</v>
      </c>
      <c r="BQ1569" s="41">
        <f t="shared" si="937"/>
        <v>0</v>
      </c>
      <c r="BR1569" s="41">
        <f t="shared" si="938"/>
        <v>0</v>
      </c>
      <c r="BS1569" s="41">
        <f t="shared" si="939"/>
        <v>0.1</v>
      </c>
      <c r="BT1569" s="41">
        <f t="shared" si="940"/>
        <v>0.9</v>
      </c>
      <c r="BU1569" s="41">
        <f t="shared" si="941"/>
        <v>0</v>
      </c>
      <c r="BV1569" s="41">
        <f t="shared" si="942"/>
        <v>0</v>
      </c>
      <c r="BW1569" s="41">
        <f t="shared" si="943"/>
        <v>1</v>
      </c>
      <c r="BX1569" s="41" t="str">
        <f t="shared" si="948"/>
        <v>2017Nurse practitionersOntario</v>
      </c>
      <c r="BY1569" s="51">
        <f>VLOOKUP(BX1569,'%workplace'!$A$1:$F$381,6,FALSE)</f>
        <v>2855</v>
      </c>
      <c r="BZ1569" s="32">
        <f t="shared" si="949"/>
        <v>2.8021015761821366E-2</v>
      </c>
    </row>
    <row r="1570" spans="1:78" s="8" customFormat="1" hidden="1" x14ac:dyDescent="0.2">
      <c r="A1570" s="8" t="str">
        <f t="shared" si="947"/>
        <v>2017Nurse practitionersOntarioHospital</v>
      </c>
      <c r="B1570" s="8" t="s">
        <v>5</v>
      </c>
      <c r="C1570" s="8" t="s">
        <v>19</v>
      </c>
      <c r="D1570" s="8" t="s">
        <v>10</v>
      </c>
      <c r="E1570" s="8">
        <v>2017</v>
      </c>
      <c r="F1570" s="8">
        <v>1073</v>
      </c>
      <c r="G1570" s="8">
        <v>68</v>
      </c>
      <c r="H1570" s="8">
        <v>0</v>
      </c>
      <c r="I1570" s="8">
        <v>33</v>
      </c>
      <c r="J1570" s="8">
        <v>202</v>
      </c>
      <c r="K1570" s="8">
        <v>169</v>
      </c>
      <c r="L1570" s="8">
        <v>152</v>
      </c>
      <c r="M1570" s="8">
        <v>164</v>
      </c>
      <c r="N1570" s="8">
        <v>198</v>
      </c>
      <c r="O1570" s="8">
        <v>130</v>
      </c>
      <c r="P1570" s="8">
        <v>81</v>
      </c>
      <c r="Q1570" s="8">
        <v>12</v>
      </c>
      <c r="R1570" s="8">
        <v>0</v>
      </c>
      <c r="S1570" s="8">
        <v>0</v>
      </c>
      <c r="T1570" s="8">
        <v>0</v>
      </c>
      <c r="U1570" s="8">
        <v>1060</v>
      </c>
      <c r="V1570" s="8">
        <v>80</v>
      </c>
      <c r="W1570" s="8">
        <v>1</v>
      </c>
      <c r="X1570" s="8">
        <v>921</v>
      </c>
      <c r="Y1570" s="8">
        <v>182</v>
      </c>
      <c r="Z1570" s="8">
        <v>38</v>
      </c>
      <c r="AA1570" s="8">
        <v>0</v>
      </c>
      <c r="AB1570" s="8">
        <v>22</v>
      </c>
      <c r="AC1570" s="8">
        <v>0</v>
      </c>
      <c r="AD1570" s="8">
        <v>1002</v>
      </c>
      <c r="AE1570" s="8">
        <v>117</v>
      </c>
      <c r="AF1570" s="8">
        <v>8</v>
      </c>
      <c r="AG1570" s="8">
        <v>1132</v>
      </c>
      <c r="AH1570" s="8">
        <v>1</v>
      </c>
      <c r="AI1570" s="8">
        <v>0</v>
      </c>
      <c r="AJ1570" s="8">
        <v>17</v>
      </c>
      <c r="AK1570" s="8">
        <v>1124</v>
      </c>
      <c r="AL1570" s="8">
        <v>0</v>
      </c>
      <c r="AM1570" s="8">
        <v>0</v>
      </c>
      <c r="AN1570" s="8">
        <v>1141</v>
      </c>
      <c r="AO1570" s="41">
        <f t="shared" si="944"/>
        <v>0.9404031551270815</v>
      </c>
      <c r="AP1570" s="41">
        <f t="shared" si="945"/>
        <v>5.959684487291849E-2</v>
      </c>
      <c r="AQ1570" s="41">
        <f t="shared" si="946"/>
        <v>0</v>
      </c>
      <c r="AR1570" s="41">
        <f t="shared" si="912"/>
        <v>2.8921998247151623E-2</v>
      </c>
      <c r="AS1570" s="41">
        <f t="shared" si="913"/>
        <v>0.17703768624014024</v>
      </c>
      <c r="AT1570" s="41">
        <f t="shared" si="914"/>
        <v>0.1481156879929886</v>
      </c>
      <c r="AU1570" s="41">
        <f t="shared" si="915"/>
        <v>0.13321647677475898</v>
      </c>
      <c r="AV1570" s="41">
        <f t="shared" si="916"/>
        <v>0.14373356704645049</v>
      </c>
      <c r="AW1570" s="41">
        <f t="shared" si="917"/>
        <v>0.17353198948290974</v>
      </c>
      <c r="AX1570" s="41">
        <f t="shared" si="918"/>
        <v>0.11393514460999124</v>
      </c>
      <c r="AY1570" s="41">
        <f t="shared" si="919"/>
        <v>7.0990359333917619E-2</v>
      </c>
      <c r="AZ1570" s="41">
        <f t="shared" si="920"/>
        <v>1.0517090271691499E-2</v>
      </c>
      <c r="BA1570" s="41">
        <f t="shared" si="921"/>
        <v>0</v>
      </c>
      <c r="BB1570" s="41">
        <f t="shared" si="922"/>
        <v>0</v>
      </c>
      <c r="BC1570" s="41">
        <f t="shared" si="923"/>
        <v>0</v>
      </c>
      <c r="BD1570" s="41">
        <f t="shared" si="924"/>
        <v>0.92900964066608238</v>
      </c>
      <c r="BE1570" s="41">
        <f t="shared" si="925"/>
        <v>7.0113935144609993E-2</v>
      </c>
      <c r="BF1570" s="41">
        <f t="shared" si="926"/>
        <v>8.7642418930762491E-4</v>
      </c>
      <c r="BG1570" s="41">
        <f t="shared" si="927"/>
        <v>0.8071866783523225</v>
      </c>
      <c r="BH1570" s="41">
        <f t="shared" si="928"/>
        <v>0.15950920245398773</v>
      </c>
      <c r="BI1570" s="41">
        <f t="shared" si="929"/>
        <v>3.3304119193689745E-2</v>
      </c>
      <c r="BJ1570" s="41">
        <f t="shared" si="930"/>
        <v>0</v>
      </c>
      <c r="BK1570" s="41">
        <f t="shared" si="931"/>
        <v>1.9281332164767746E-2</v>
      </c>
      <c r="BL1570" s="41">
        <f t="shared" si="932"/>
        <v>0</v>
      </c>
      <c r="BM1570" s="41">
        <f t="shared" si="933"/>
        <v>0.87817703768624011</v>
      </c>
      <c r="BN1570" s="41">
        <f t="shared" si="934"/>
        <v>0.10254163014899212</v>
      </c>
      <c r="BO1570" s="41">
        <f t="shared" si="935"/>
        <v>7.0113935144609993E-3</v>
      </c>
      <c r="BP1570" s="41">
        <f t="shared" si="936"/>
        <v>0.99211218229623133</v>
      </c>
      <c r="BQ1570" s="41">
        <f t="shared" si="937"/>
        <v>8.7642418930762491E-4</v>
      </c>
      <c r="BR1570" s="41">
        <f t="shared" si="938"/>
        <v>0</v>
      </c>
      <c r="BS1570" s="41">
        <f t="shared" si="939"/>
        <v>1.4899211218229623E-2</v>
      </c>
      <c r="BT1570" s="41">
        <f t="shared" si="940"/>
        <v>0.98510078878177043</v>
      </c>
      <c r="BU1570" s="41">
        <f t="shared" si="941"/>
        <v>0</v>
      </c>
      <c r="BV1570" s="41">
        <f t="shared" si="942"/>
        <v>0</v>
      </c>
      <c r="BW1570" s="41">
        <f t="shared" si="943"/>
        <v>1</v>
      </c>
      <c r="BX1570" s="41" t="str">
        <f t="shared" si="948"/>
        <v>2017Nurse practitionersOntario</v>
      </c>
      <c r="BY1570" s="51">
        <f>VLOOKUP(BX1570,'%workplace'!$A$1:$F$381,6,FALSE)</f>
        <v>2855</v>
      </c>
      <c r="BZ1570" s="32">
        <f t="shared" si="949"/>
        <v>0.39964973730297726</v>
      </c>
    </row>
    <row r="1571" spans="1:78" s="8" customFormat="1" hidden="1" x14ac:dyDescent="0.2">
      <c r="A1571" s="8" t="str">
        <f t="shared" si="947"/>
        <v>2017Nurse practitionersOntarioOther places of work</v>
      </c>
      <c r="B1571" s="8" t="s">
        <v>5</v>
      </c>
      <c r="C1571" s="8" t="s">
        <v>19</v>
      </c>
      <c r="D1571" s="8" t="s">
        <v>13</v>
      </c>
      <c r="E1571" s="8">
        <v>2017</v>
      </c>
      <c r="F1571" s="8">
        <v>803</v>
      </c>
      <c r="G1571" s="8">
        <v>52</v>
      </c>
      <c r="H1571" s="8">
        <v>0</v>
      </c>
      <c r="I1571" s="8">
        <v>26</v>
      </c>
      <c r="J1571" s="8">
        <v>157</v>
      </c>
      <c r="K1571" s="8">
        <v>161</v>
      </c>
      <c r="L1571" s="8">
        <v>110</v>
      </c>
      <c r="M1571" s="8">
        <v>117</v>
      </c>
      <c r="N1571" s="8">
        <v>106</v>
      </c>
      <c r="O1571" s="8">
        <v>99</v>
      </c>
      <c r="P1571" s="8">
        <v>54</v>
      </c>
      <c r="Q1571" s="8">
        <v>23</v>
      </c>
      <c r="R1571" s="8">
        <v>2</v>
      </c>
      <c r="S1571" s="8">
        <v>0</v>
      </c>
      <c r="T1571" s="8">
        <v>0</v>
      </c>
      <c r="U1571" s="8">
        <v>829</v>
      </c>
      <c r="V1571" s="8">
        <v>26</v>
      </c>
      <c r="W1571" s="8">
        <v>0</v>
      </c>
      <c r="X1571" s="8">
        <v>629</v>
      </c>
      <c r="Y1571" s="8">
        <v>202</v>
      </c>
      <c r="Z1571" s="8">
        <v>24</v>
      </c>
      <c r="AA1571" s="8">
        <v>0</v>
      </c>
      <c r="AB1571" s="8">
        <v>7</v>
      </c>
      <c r="AC1571" s="8">
        <v>0</v>
      </c>
      <c r="AD1571" s="8">
        <v>834</v>
      </c>
      <c r="AE1571" s="8">
        <v>14</v>
      </c>
      <c r="AF1571" s="8">
        <v>7</v>
      </c>
      <c r="AG1571" s="8">
        <v>808</v>
      </c>
      <c r="AH1571" s="8">
        <v>40</v>
      </c>
      <c r="AI1571" s="8">
        <v>0</v>
      </c>
      <c r="AJ1571" s="8">
        <v>197</v>
      </c>
      <c r="AK1571" s="8">
        <v>658</v>
      </c>
      <c r="AL1571" s="8">
        <v>0</v>
      </c>
      <c r="AM1571" s="8">
        <v>0</v>
      </c>
      <c r="AN1571" s="8">
        <v>855</v>
      </c>
      <c r="AO1571" s="41">
        <f t="shared" si="944"/>
        <v>0.93918128654970756</v>
      </c>
      <c r="AP1571" s="41">
        <f t="shared" si="945"/>
        <v>6.0818713450292397E-2</v>
      </c>
      <c r="AQ1571" s="41">
        <f t="shared" si="946"/>
        <v>0</v>
      </c>
      <c r="AR1571" s="41">
        <f t="shared" si="912"/>
        <v>3.0409356725146199E-2</v>
      </c>
      <c r="AS1571" s="41">
        <f t="shared" si="913"/>
        <v>0.18362573099415205</v>
      </c>
      <c r="AT1571" s="41">
        <f t="shared" si="914"/>
        <v>0.18830409356725147</v>
      </c>
      <c r="AU1571" s="41">
        <f t="shared" si="915"/>
        <v>0.12865497076023391</v>
      </c>
      <c r="AV1571" s="41">
        <f t="shared" si="916"/>
        <v>0.1368421052631579</v>
      </c>
      <c r="AW1571" s="41">
        <f t="shared" si="917"/>
        <v>0.1239766081871345</v>
      </c>
      <c r="AX1571" s="41">
        <f t="shared" si="918"/>
        <v>0.11578947368421053</v>
      </c>
      <c r="AY1571" s="41">
        <f t="shared" si="919"/>
        <v>6.3157894736842107E-2</v>
      </c>
      <c r="AZ1571" s="41">
        <f t="shared" si="920"/>
        <v>2.6900584795321637E-2</v>
      </c>
      <c r="BA1571" s="41">
        <f t="shared" si="921"/>
        <v>2.3391812865497076E-3</v>
      </c>
      <c r="BB1571" s="41">
        <f t="shared" si="922"/>
        <v>0</v>
      </c>
      <c r="BC1571" s="41">
        <f t="shared" si="923"/>
        <v>0</v>
      </c>
      <c r="BD1571" s="41">
        <f t="shared" si="924"/>
        <v>0.96959064327485378</v>
      </c>
      <c r="BE1571" s="41">
        <f t="shared" si="925"/>
        <v>3.0409356725146199E-2</v>
      </c>
      <c r="BF1571" s="41">
        <f t="shared" si="926"/>
        <v>0</v>
      </c>
      <c r="BG1571" s="41">
        <f t="shared" si="927"/>
        <v>0.73567251461988303</v>
      </c>
      <c r="BH1571" s="41">
        <f t="shared" si="928"/>
        <v>0.23625730994152047</v>
      </c>
      <c r="BI1571" s="41">
        <f t="shared" si="929"/>
        <v>2.8070175438596492E-2</v>
      </c>
      <c r="BJ1571" s="41">
        <f t="shared" si="930"/>
        <v>0</v>
      </c>
      <c r="BK1571" s="41">
        <f t="shared" si="931"/>
        <v>8.1871345029239772E-3</v>
      </c>
      <c r="BL1571" s="41">
        <f t="shared" si="932"/>
        <v>0</v>
      </c>
      <c r="BM1571" s="41">
        <f t="shared" si="933"/>
        <v>0.9754385964912281</v>
      </c>
      <c r="BN1571" s="41">
        <f t="shared" si="934"/>
        <v>1.6374269005847954E-2</v>
      </c>
      <c r="BO1571" s="41">
        <f t="shared" si="935"/>
        <v>8.1871345029239772E-3</v>
      </c>
      <c r="BP1571" s="41">
        <f t="shared" si="936"/>
        <v>0.94502923976608189</v>
      </c>
      <c r="BQ1571" s="41">
        <f t="shared" si="937"/>
        <v>4.6783625730994149E-2</v>
      </c>
      <c r="BR1571" s="41">
        <f t="shared" si="938"/>
        <v>0</v>
      </c>
      <c r="BS1571" s="41">
        <f t="shared" si="939"/>
        <v>0.2304093567251462</v>
      </c>
      <c r="BT1571" s="41">
        <f t="shared" si="940"/>
        <v>0.76959064327485383</v>
      </c>
      <c r="BU1571" s="41">
        <f t="shared" si="941"/>
        <v>0</v>
      </c>
      <c r="BV1571" s="41">
        <f t="shared" si="942"/>
        <v>0</v>
      </c>
      <c r="BW1571" s="41">
        <f t="shared" si="943"/>
        <v>1</v>
      </c>
      <c r="BX1571" s="41" t="str">
        <f t="shared" si="948"/>
        <v>2017Nurse practitionersOntario</v>
      </c>
      <c r="BY1571" s="51">
        <f>VLOOKUP(BX1571,'%workplace'!$A$1:$F$381,6,FALSE)</f>
        <v>2855</v>
      </c>
      <c r="BZ1571" s="32">
        <f t="shared" si="949"/>
        <v>0.29947460595446584</v>
      </c>
    </row>
    <row r="1572" spans="1:78" hidden="1" x14ac:dyDescent="0.2">
      <c r="A1572" s="212" t="str">
        <f t="shared" si="947"/>
        <v>2017Nurse practitionersManitobaAll places of work</v>
      </c>
      <c r="B1572" s="212" t="s">
        <v>5</v>
      </c>
      <c r="C1572" s="212" t="s">
        <v>20</v>
      </c>
      <c r="D1572" s="212" t="s">
        <v>9</v>
      </c>
      <c r="E1572" s="212">
        <v>2017</v>
      </c>
      <c r="F1572" s="221">
        <v>153</v>
      </c>
      <c r="G1572" s="221">
        <v>14</v>
      </c>
      <c r="H1572" s="212">
        <v>0</v>
      </c>
      <c r="I1572" s="212">
        <v>10</v>
      </c>
      <c r="J1572" s="212">
        <v>24</v>
      </c>
      <c r="K1572" s="212">
        <v>36</v>
      </c>
      <c r="L1572" s="212">
        <v>25</v>
      </c>
      <c r="M1572" s="212">
        <v>32</v>
      </c>
      <c r="N1572" s="212">
        <v>23</v>
      </c>
      <c r="O1572" s="212">
        <v>9</v>
      </c>
      <c r="P1572" s="212">
        <v>5</v>
      </c>
      <c r="Q1572" s="212">
        <v>2</v>
      </c>
      <c r="R1572" s="212">
        <v>1</v>
      </c>
      <c r="S1572" s="212">
        <v>0</v>
      </c>
      <c r="T1572" s="212">
        <v>0</v>
      </c>
      <c r="U1572" s="212">
        <v>165</v>
      </c>
      <c r="V1572" s="212">
        <v>2</v>
      </c>
      <c r="W1572" s="212">
        <v>0</v>
      </c>
      <c r="X1572" s="212">
        <v>96</v>
      </c>
      <c r="Y1572" s="212">
        <v>67</v>
      </c>
      <c r="Z1572" s="212">
        <v>4</v>
      </c>
      <c r="AA1572" s="212">
        <v>0</v>
      </c>
      <c r="AB1572" s="212">
        <v>3</v>
      </c>
      <c r="AC1572" s="212">
        <v>4</v>
      </c>
      <c r="AD1572" s="212">
        <v>159</v>
      </c>
      <c r="AE1572" s="212">
        <v>1</v>
      </c>
      <c r="AF1572" s="212">
        <v>4</v>
      </c>
      <c r="AG1572" s="212">
        <v>153</v>
      </c>
      <c r="AH1572" s="212">
        <v>6</v>
      </c>
      <c r="AI1572" s="212">
        <v>0</v>
      </c>
      <c r="AJ1572" s="212">
        <v>41</v>
      </c>
      <c r="AK1572" s="212">
        <v>126</v>
      </c>
      <c r="AL1572" s="212">
        <v>4</v>
      </c>
      <c r="AM1572" s="212">
        <v>0</v>
      </c>
      <c r="AN1572" s="212">
        <v>167</v>
      </c>
      <c r="AO1572" s="41">
        <f t="shared" si="944"/>
        <v>0.91616766467065869</v>
      </c>
      <c r="AP1572" s="41">
        <f t="shared" si="945"/>
        <v>8.3832335329341312E-2</v>
      </c>
      <c r="AQ1572" s="41">
        <f t="shared" si="946"/>
        <v>0</v>
      </c>
      <c r="AR1572" s="41">
        <f t="shared" si="912"/>
        <v>5.9880239520958084E-2</v>
      </c>
      <c r="AS1572" s="41">
        <f t="shared" si="913"/>
        <v>0.1437125748502994</v>
      </c>
      <c r="AT1572" s="41">
        <f t="shared" si="914"/>
        <v>0.21556886227544911</v>
      </c>
      <c r="AU1572" s="41">
        <f t="shared" si="915"/>
        <v>0.1497005988023952</v>
      </c>
      <c r="AV1572" s="41">
        <f t="shared" si="916"/>
        <v>0.19161676646706588</v>
      </c>
      <c r="AW1572" s="41">
        <f t="shared" si="917"/>
        <v>0.1377245508982036</v>
      </c>
      <c r="AX1572" s="41">
        <f t="shared" si="918"/>
        <v>5.3892215568862277E-2</v>
      </c>
      <c r="AY1572" s="41">
        <f t="shared" si="919"/>
        <v>2.9940119760479042E-2</v>
      </c>
      <c r="AZ1572" s="41">
        <f t="shared" si="920"/>
        <v>1.1976047904191617E-2</v>
      </c>
      <c r="BA1572" s="41">
        <f t="shared" si="921"/>
        <v>5.9880239520958087E-3</v>
      </c>
      <c r="BB1572" s="41">
        <f t="shared" si="922"/>
        <v>0</v>
      </c>
      <c r="BC1572" s="41">
        <f t="shared" si="923"/>
        <v>0</v>
      </c>
      <c r="BD1572" s="41">
        <f t="shared" si="924"/>
        <v>0.9880239520958084</v>
      </c>
      <c r="BE1572" s="41">
        <f t="shared" si="925"/>
        <v>1.1976047904191617E-2</v>
      </c>
      <c r="BF1572" s="41">
        <f t="shared" si="926"/>
        <v>0</v>
      </c>
      <c r="BG1572" s="41">
        <f t="shared" si="927"/>
        <v>0.57485029940119758</v>
      </c>
      <c r="BH1572" s="41">
        <f t="shared" si="928"/>
        <v>0.40119760479041916</v>
      </c>
      <c r="BI1572" s="41">
        <f t="shared" si="929"/>
        <v>2.3952095808383235E-2</v>
      </c>
      <c r="BJ1572" s="41">
        <f t="shared" si="930"/>
        <v>0</v>
      </c>
      <c r="BK1572" s="41">
        <f t="shared" si="931"/>
        <v>1.7964071856287425E-2</v>
      </c>
      <c r="BL1572" s="41">
        <f t="shared" si="932"/>
        <v>2.3952095808383235E-2</v>
      </c>
      <c r="BM1572" s="41">
        <f t="shared" si="933"/>
        <v>0.95209580838323349</v>
      </c>
      <c r="BN1572" s="41">
        <f t="shared" si="934"/>
        <v>5.9880239520958087E-3</v>
      </c>
      <c r="BO1572" s="41">
        <f t="shared" si="935"/>
        <v>2.3952095808383235E-2</v>
      </c>
      <c r="BP1572" s="41">
        <f t="shared" si="936"/>
        <v>0.91616766467065869</v>
      </c>
      <c r="BQ1572" s="41">
        <f t="shared" si="937"/>
        <v>3.5928143712574849E-2</v>
      </c>
      <c r="BR1572" s="41">
        <f t="shared" si="938"/>
        <v>0</v>
      </c>
      <c r="BS1572" s="41">
        <f t="shared" si="939"/>
        <v>0.24550898203592814</v>
      </c>
      <c r="BT1572" s="41">
        <f t="shared" si="940"/>
        <v>0.75449101796407181</v>
      </c>
      <c r="BU1572" s="41">
        <f t="shared" si="941"/>
        <v>2.3952095808383235E-2</v>
      </c>
      <c r="BV1572" s="41">
        <f t="shared" si="942"/>
        <v>0</v>
      </c>
      <c r="BW1572" s="41">
        <f t="shared" si="943"/>
        <v>1</v>
      </c>
      <c r="BX1572" s="41" t="str">
        <f t="shared" si="948"/>
        <v>2017Nurse practitionersManitoba</v>
      </c>
      <c r="BY1572" s="51">
        <f>VLOOKUP(BX1572,'%workplace'!$A$1:$F$393,6,FALSE)</f>
        <v>167</v>
      </c>
      <c r="BZ1572" s="32">
        <f t="shared" si="949"/>
        <v>1</v>
      </c>
    </row>
    <row r="1573" spans="1:78" ht="15" hidden="1" x14ac:dyDescent="0.25">
      <c r="A1573" s="212" t="str">
        <f t="shared" si="947"/>
        <v>2017Nurse practitionersManitobaCommunity health</v>
      </c>
      <c r="B1573" s="212" t="s">
        <v>5</v>
      </c>
      <c r="C1573" s="212" t="s">
        <v>20</v>
      </c>
      <c r="D1573" s="212" t="s">
        <v>11</v>
      </c>
      <c r="E1573" s="212">
        <v>2017</v>
      </c>
      <c r="F1573" s="129" t="s">
        <v>233</v>
      </c>
      <c r="G1573" s="129" t="s">
        <v>233</v>
      </c>
      <c r="H1573" s="129" t="s">
        <v>233</v>
      </c>
      <c r="I1573" s="212">
        <v>6</v>
      </c>
      <c r="J1573" s="212">
        <v>13</v>
      </c>
      <c r="K1573" s="212">
        <v>24</v>
      </c>
      <c r="L1573" s="212">
        <v>15</v>
      </c>
      <c r="M1573" s="212">
        <v>23</v>
      </c>
      <c r="N1573" s="212">
        <v>15</v>
      </c>
      <c r="O1573" s="212">
        <v>6</v>
      </c>
      <c r="P1573" s="212">
        <v>3</v>
      </c>
      <c r="Q1573" s="212">
        <v>1</v>
      </c>
      <c r="R1573" s="212">
        <v>0</v>
      </c>
      <c r="S1573" s="212">
        <v>0</v>
      </c>
      <c r="T1573" s="212">
        <v>0</v>
      </c>
      <c r="U1573" s="212">
        <v>106</v>
      </c>
      <c r="V1573" s="212">
        <v>0</v>
      </c>
      <c r="W1573" s="212">
        <v>0</v>
      </c>
      <c r="X1573" s="212">
        <v>64</v>
      </c>
      <c r="Y1573" s="212">
        <v>38</v>
      </c>
      <c r="Z1573" s="212">
        <v>4</v>
      </c>
      <c r="AA1573" s="212">
        <v>0</v>
      </c>
      <c r="AB1573" s="212">
        <v>1</v>
      </c>
      <c r="AC1573" s="212">
        <v>0</v>
      </c>
      <c r="AD1573" s="212">
        <v>105</v>
      </c>
      <c r="AE1573" s="212">
        <v>0</v>
      </c>
      <c r="AF1573" s="212">
        <v>1</v>
      </c>
      <c r="AG1573" s="212">
        <v>105</v>
      </c>
      <c r="AH1573" s="212">
        <v>0</v>
      </c>
      <c r="AI1573" s="212">
        <v>0</v>
      </c>
      <c r="AJ1573" s="212">
        <v>33</v>
      </c>
      <c r="AK1573" s="212">
        <v>73</v>
      </c>
      <c r="AL1573" s="212">
        <v>0</v>
      </c>
      <c r="AM1573" s="212">
        <v>0</v>
      </c>
      <c r="AN1573" s="212">
        <v>106</v>
      </c>
      <c r="AO1573" s="41" t="e">
        <f t="shared" si="944"/>
        <v>#VALUE!</v>
      </c>
      <c r="AP1573" s="41" t="e">
        <f t="shared" si="945"/>
        <v>#VALUE!</v>
      </c>
      <c r="AQ1573" s="41" t="e">
        <f t="shared" si="946"/>
        <v>#VALUE!</v>
      </c>
      <c r="AR1573" s="41">
        <f t="shared" si="912"/>
        <v>5.6603773584905662E-2</v>
      </c>
      <c r="AS1573" s="41">
        <f t="shared" si="913"/>
        <v>0.12264150943396226</v>
      </c>
      <c r="AT1573" s="41">
        <f t="shared" si="914"/>
        <v>0.22641509433962265</v>
      </c>
      <c r="AU1573" s="41">
        <f t="shared" si="915"/>
        <v>0.14150943396226415</v>
      </c>
      <c r="AV1573" s="41">
        <f t="shared" si="916"/>
        <v>0.21698113207547171</v>
      </c>
      <c r="AW1573" s="41">
        <f t="shared" si="917"/>
        <v>0.14150943396226415</v>
      </c>
      <c r="AX1573" s="41">
        <f t="shared" si="918"/>
        <v>5.6603773584905662E-2</v>
      </c>
      <c r="AY1573" s="41">
        <f t="shared" si="919"/>
        <v>2.8301886792452831E-2</v>
      </c>
      <c r="AZ1573" s="41">
        <f t="shared" si="920"/>
        <v>9.433962264150943E-3</v>
      </c>
      <c r="BA1573" s="41">
        <f t="shared" si="921"/>
        <v>0</v>
      </c>
      <c r="BB1573" s="41">
        <f t="shared" si="922"/>
        <v>0</v>
      </c>
      <c r="BC1573" s="41">
        <f t="shared" si="923"/>
        <v>0</v>
      </c>
      <c r="BD1573" s="41">
        <f t="shared" si="924"/>
        <v>1</v>
      </c>
      <c r="BE1573" s="41">
        <f t="shared" si="925"/>
        <v>0</v>
      </c>
      <c r="BF1573" s="41">
        <f t="shared" si="926"/>
        <v>0</v>
      </c>
      <c r="BG1573" s="41">
        <f t="shared" si="927"/>
        <v>0.60377358490566035</v>
      </c>
      <c r="BH1573" s="41">
        <f t="shared" si="928"/>
        <v>0.35849056603773582</v>
      </c>
      <c r="BI1573" s="41">
        <f t="shared" si="929"/>
        <v>3.7735849056603772E-2</v>
      </c>
      <c r="BJ1573" s="41">
        <f t="shared" si="930"/>
        <v>0</v>
      </c>
      <c r="BK1573" s="41">
        <f t="shared" si="931"/>
        <v>9.433962264150943E-3</v>
      </c>
      <c r="BL1573" s="41">
        <f t="shared" si="932"/>
        <v>0</v>
      </c>
      <c r="BM1573" s="41">
        <f t="shared" si="933"/>
        <v>0.99056603773584906</v>
      </c>
      <c r="BN1573" s="41">
        <f t="shared" si="934"/>
        <v>0</v>
      </c>
      <c r="BO1573" s="41">
        <f t="shared" si="935"/>
        <v>9.433962264150943E-3</v>
      </c>
      <c r="BP1573" s="41">
        <f t="shared" si="936"/>
        <v>0.99056603773584906</v>
      </c>
      <c r="BQ1573" s="41">
        <f t="shared" si="937"/>
        <v>0</v>
      </c>
      <c r="BR1573" s="41">
        <f t="shared" si="938"/>
        <v>0</v>
      </c>
      <c r="BS1573" s="41">
        <f t="shared" si="939"/>
        <v>0.31132075471698112</v>
      </c>
      <c r="BT1573" s="41">
        <f t="shared" si="940"/>
        <v>0.68867924528301883</v>
      </c>
      <c r="BU1573" s="41">
        <f t="shared" si="941"/>
        <v>0</v>
      </c>
      <c r="BV1573" s="41">
        <f t="shared" si="942"/>
        <v>0</v>
      </c>
      <c r="BW1573" s="41">
        <f t="shared" si="943"/>
        <v>1</v>
      </c>
      <c r="BX1573" s="41" t="str">
        <f t="shared" si="948"/>
        <v>2017Nurse practitionersManitoba</v>
      </c>
      <c r="BY1573" s="51">
        <f>VLOOKUP(BX1573,'%workplace'!$A$1:$F$393,6,FALSE)</f>
        <v>167</v>
      </c>
      <c r="BZ1573" s="32">
        <f t="shared" si="949"/>
        <v>0.6347305389221557</v>
      </c>
    </row>
    <row r="1574" spans="1:78" ht="15" hidden="1" x14ac:dyDescent="0.25">
      <c r="A1574" s="212" t="str">
        <f t="shared" si="947"/>
        <v>2017Nurse practitionersManitobaNursing home/long-term care</v>
      </c>
      <c r="B1574" s="212" t="s">
        <v>5</v>
      </c>
      <c r="C1574" s="212" t="s">
        <v>20</v>
      </c>
      <c r="D1574" s="212" t="s">
        <v>12</v>
      </c>
      <c r="E1574" s="212">
        <v>2017</v>
      </c>
      <c r="F1574" s="129" t="s">
        <v>233</v>
      </c>
      <c r="G1574" s="129" t="s">
        <v>233</v>
      </c>
      <c r="H1574" s="129" t="s">
        <v>233</v>
      </c>
      <c r="I1574" s="212">
        <v>0</v>
      </c>
      <c r="J1574" s="212">
        <v>0</v>
      </c>
      <c r="K1574" s="212">
        <v>0</v>
      </c>
      <c r="L1574" s="212">
        <v>1</v>
      </c>
      <c r="M1574" s="212">
        <v>1</v>
      </c>
      <c r="N1574" s="212">
        <v>2</v>
      </c>
      <c r="O1574" s="212">
        <v>0</v>
      </c>
      <c r="P1574" s="212">
        <v>0</v>
      </c>
      <c r="Q1574" s="212">
        <v>0</v>
      </c>
      <c r="R1574" s="212">
        <v>0</v>
      </c>
      <c r="S1574" s="212">
        <v>0</v>
      </c>
      <c r="T1574" s="212">
        <v>0</v>
      </c>
      <c r="U1574" s="212">
        <v>4</v>
      </c>
      <c r="V1574" s="212">
        <v>0</v>
      </c>
      <c r="W1574" s="212">
        <v>0</v>
      </c>
      <c r="X1574" s="212">
        <v>4</v>
      </c>
      <c r="Y1574" s="212">
        <v>0</v>
      </c>
      <c r="Z1574" s="212">
        <v>0</v>
      </c>
      <c r="AA1574" s="212">
        <v>0</v>
      </c>
      <c r="AB1574" s="212">
        <v>0</v>
      </c>
      <c r="AC1574" s="212">
        <v>0</v>
      </c>
      <c r="AD1574" s="212">
        <v>4</v>
      </c>
      <c r="AE1574" s="212">
        <v>0</v>
      </c>
      <c r="AF1574" s="212">
        <v>0</v>
      </c>
      <c r="AG1574" s="212">
        <v>4</v>
      </c>
      <c r="AH1574" s="212">
        <v>0</v>
      </c>
      <c r="AI1574" s="212">
        <v>0</v>
      </c>
      <c r="AJ1574" s="212">
        <v>1</v>
      </c>
      <c r="AK1574" s="212">
        <v>3</v>
      </c>
      <c r="AL1574" s="212">
        <v>0</v>
      </c>
      <c r="AM1574" s="212">
        <v>0</v>
      </c>
      <c r="AN1574" s="212">
        <v>4</v>
      </c>
      <c r="AO1574" s="41" t="e">
        <f t="shared" si="944"/>
        <v>#VALUE!</v>
      </c>
      <c r="AP1574" s="41" t="e">
        <f t="shared" si="945"/>
        <v>#VALUE!</v>
      </c>
      <c r="AQ1574" s="41" t="e">
        <f t="shared" si="946"/>
        <v>#VALUE!</v>
      </c>
      <c r="AR1574" s="41">
        <f t="shared" si="912"/>
        <v>0</v>
      </c>
      <c r="AS1574" s="41">
        <f t="shared" si="913"/>
        <v>0</v>
      </c>
      <c r="AT1574" s="41">
        <f t="shared" si="914"/>
        <v>0</v>
      </c>
      <c r="AU1574" s="41">
        <f t="shared" si="915"/>
        <v>0.25</v>
      </c>
      <c r="AV1574" s="41">
        <f t="shared" si="916"/>
        <v>0.25</v>
      </c>
      <c r="AW1574" s="41">
        <f t="shared" si="917"/>
        <v>0.5</v>
      </c>
      <c r="AX1574" s="41">
        <f t="shared" si="918"/>
        <v>0</v>
      </c>
      <c r="AY1574" s="41">
        <f t="shared" si="919"/>
        <v>0</v>
      </c>
      <c r="AZ1574" s="41">
        <f t="shared" si="920"/>
        <v>0</v>
      </c>
      <c r="BA1574" s="41">
        <f t="shared" si="921"/>
        <v>0</v>
      </c>
      <c r="BB1574" s="41">
        <f t="shared" si="922"/>
        <v>0</v>
      </c>
      <c r="BC1574" s="41">
        <f t="shared" si="923"/>
        <v>0</v>
      </c>
      <c r="BD1574" s="41">
        <f t="shared" si="924"/>
        <v>1</v>
      </c>
      <c r="BE1574" s="41">
        <f t="shared" si="925"/>
        <v>0</v>
      </c>
      <c r="BF1574" s="41">
        <f t="shared" si="926"/>
        <v>0</v>
      </c>
      <c r="BG1574" s="41">
        <f t="shared" si="927"/>
        <v>1</v>
      </c>
      <c r="BH1574" s="41">
        <f t="shared" si="928"/>
        <v>0</v>
      </c>
      <c r="BI1574" s="41">
        <f t="shared" si="929"/>
        <v>0</v>
      </c>
      <c r="BJ1574" s="41">
        <f t="shared" si="930"/>
        <v>0</v>
      </c>
      <c r="BK1574" s="41">
        <f t="shared" si="931"/>
        <v>0</v>
      </c>
      <c r="BL1574" s="41">
        <f t="shared" si="932"/>
        <v>0</v>
      </c>
      <c r="BM1574" s="41">
        <f t="shared" si="933"/>
        <v>1</v>
      </c>
      <c r="BN1574" s="41">
        <f t="shared" si="934"/>
        <v>0</v>
      </c>
      <c r="BO1574" s="41">
        <f t="shared" si="935"/>
        <v>0</v>
      </c>
      <c r="BP1574" s="41">
        <f t="shared" si="936"/>
        <v>1</v>
      </c>
      <c r="BQ1574" s="41">
        <f t="shared" si="937"/>
        <v>0</v>
      </c>
      <c r="BR1574" s="41">
        <f t="shared" si="938"/>
        <v>0</v>
      </c>
      <c r="BS1574" s="41">
        <f t="shared" si="939"/>
        <v>0.25</v>
      </c>
      <c r="BT1574" s="41">
        <f t="shared" si="940"/>
        <v>0.75</v>
      </c>
      <c r="BU1574" s="41">
        <f t="shared" si="941"/>
        <v>0</v>
      </c>
      <c r="BV1574" s="41">
        <f t="shared" si="942"/>
        <v>0</v>
      </c>
      <c r="BW1574" s="41">
        <f t="shared" si="943"/>
        <v>1</v>
      </c>
      <c r="BX1574" s="41" t="str">
        <f t="shared" si="948"/>
        <v>2017Nurse practitionersManitoba</v>
      </c>
      <c r="BY1574" s="51">
        <f>VLOOKUP(BX1574,'%workplace'!$A$1:$F$393,6,FALSE)</f>
        <v>167</v>
      </c>
      <c r="BZ1574" s="32">
        <f t="shared" si="949"/>
        <v>2.3952095808383235E-2</v>
      </c>
    </row>
    <row r="1575" spans="1:78" ht="15" hidden="1" x14ac:dyDescent="0.25">
      <c r="A1575" s="212" t="str">
        <f t="shared" si="947"/>
        <v>2017Nurse practitionersManitobaHospital</v>
      </c>
      <c r="B1575" s="212" t="s">
        <v>5</v>
      </c>
      <c r="C1575" s="212" t="s">
        <v>20</v>
      </c>
      <c r="D1575" s="212" t="s">
        <v>10</v>
      </c>
      <c r="E1575" s="212">
        <v>2017</v>
      </c>
      <c r="F1575" s="129" t="s">
        <v>233</v>
      </c>
      <c r="G1575" s="129" t="s">
        <v>233</v>
      </c>
      <c r="H1575" s="129" t="s">
        <v>233</v>
      </c>
      <c r="I1575" s="212">
        <v>3</v>
      </c>
      <c r="J1575" s="212">
        <v>4</v>
      </c>
      <c r="K1575" s="212">
        <v>7</v>
      </c>
      <c r="L1575" s="212">
        <v>3</v>
      </c>
      <c r="M1575" s="212">
        <v>4</v>
      </c>
      <c r="N1575" s="212">
        <v>2</v>
      </c>
      <c r="O1575" s="212">
        <v>0</v>
      </c>
      <c r="P1575" s="212">
        <v>1</v>
      </c>
      <c r="Q1575" s="212">
        <v>1</v>
      </c>
      <c r="R1575" s="212">
        <v>0</v>
      </c>
      <c r="S1575" s="212">
        <v>0</v>
      </c>
      <c r="T1575" s="212">
        <v>0</v>
      </c>
      <c r="U1575" s="212">
        <v>25</v>
      </c>
      <c r="V1575" s="212">
        <v>0</v>
      </c>
      <c r="W1575" s="212">
        <v>0</v>
      </c>
      <c r="X1575" s="212">
        <v>14</v>
      </c>
      <c r="Y1575" s="212">
        <v>11</v>
      </c>
      <c r="Z1575" s="212">
        <v>0</v>
      </c>
      <c r="AA1575" s="212">
        <v>0</v>
      </c>
      <c r="AB1575" s="212">
        <v>0</v>
      </c>
      <c r="AC1575" s="212">
        <v>1</v>
      </c>
      <c r="AD1575" s="212">
        <v>23</v>
      </c>
      <c r="AE1575" s="212">
        <v>1</v>
      </c>
      <c r="AF1575" s="212">
        <v>0</v>
      </c>
      <c r="AG1575" s="212">
        <v>24</v>
      </c>
      <c r="AH1575" s="212">
        <v>0</v>
      </c>
      <c r="AI1575" s="212">
        <v>0</v>
      </c>
      <c r="AJ1575" s="212">
        <v>1</v>
      </c>
      <c r="AK1575" s="212">
        <v>24</v>
      </c>
      <c r="AL1575" s="212">
        <v>1</v>
      </c>
      <c r="AM1575" s="212">
        <v>0</v>
      </c>
      <c r="AN1575" s="212">
        <v>25</v>
      </c>
      <c r="AO1575" s="41" t="e">
        <f t="shared" si="944"/>
        <v>#VALUE!</v>
      </c>
      <c r="AP1575" s="41" t="e">
        <f t="shared" si="945"/>
        <v>#VALUE!</v>
      </c>
      <c r="AQ1575" s="41" t="e">
        <f t="shared" si="946"/>
        <v>#VALUE!</v>
      </c>
      <c r="AR1575" s="41">
        <f t="shared" si="912"/>
        <v>0.12</v>
      </c>
      <c r="AS1575" s="41">
        <f t="shared" si="913"/>
        <v>0.16</v>
      </c>
      <c r="AT1575" s="41">
        <f t="shared" si="914"/>
        <v>0.28000000000000003</v>
      </c>
      <c r="AU1575" s="41">
        <f t="shared" si="915"/>
        <v>0.12</v>
      </c>
      <c r="AV1575" s="41">
        <f t="shared" si="916"/>
        <v>0.16</v>
      </c>
      <c r="AW1575" s="41">
        <f t="shared" si="917"/>
        <v>0.08</v>
      </c>
      <c r="AX1575" s="41">
        <f t="shared" si="918"/>
        <v>0</v>
      </c>
      <c r="AY1575" s="41">
        <f t="shared" si="919"/>
        <v>0.04</v>
      </c>
      <c r="AZ1575" s="41">
        <f t="shared" si="920"/>
        <v>0.04</v>
      </c>
      <c r="BA1575" s="41">
        <f t="shared" si="921"/>
        <v>0</v>
      </c>
      <c r="BB1575" s="41">
        <f t="shared" si="922"/>
        <v>0</v>
      </c>
      <c r="BC1575" s="41">
        <f t="shared" si="923"/>
        <v>0</v>
      </c>
      <c r="BD1575" s="41">
        <f t="shared" si="924"/>
        <v>1</v>
      </c>
      <c r="BE1575" s="41">
        <f t="shared" si="925"/>
        <v>0</v>
      </c>
      <c r="BF1575" s="41">
        <f t="shared" si="926"/>
        <v>0</v>
      </c>
      <c r="BG1575" s="41">
        <f t="shared" si="927"/>
        <v>0.56000000000000005</v>
      </c>
      <c r="BH1575" s="41">
        <f t="shared" si="928"/>
        <v>0.44</v>
      </c>
      <c r="BI1575" s="41">
        <f t="shared" si="929"/>
        <v>0</v>
      </c>
      <c r="BJ1575" s="41">
        <f t="shared" si="930"/>
        <v>0</v>
      </c>
      <c r="BK1575" s="41">
        <f t="shared" si="931"/>
        <v>0</v>
      </c>
      <c r="BL1575" s="41">
        <f t="shared" si="932"/>
        <v>0.04</v>
      </c>
      <c r="BM1575" s="41">
        <f t="shared" si="933"/>
        <v>0.92</v>
      </c>
      <c r="BN1575" s="41">
        <f t="shared" si="934"/>
        <v>0.04</v>
      </c>
      <c r="BO1575" s="41">
        <f t="shared" si="935"/>
        <v>0</v>
      </c>
      <c r="BP1575" s="41">
        <f t="shared" si="936"/>
        <v>0.96</v>
      </c>
      <c r="BQ1575" s="41">
        <f t="shared" si="937"/>
        <v>0</v>
      </c>
      <c r="BR1575" s="41">
        <f t="shared" si="938"/>
        <v>0</v>
      </c>
      <c r="BS1575" s="41">
        <f t="shared" si="939"/>
        <v>0.04</v>
      </c>
      <c r="BT1575" s="41">
        <f t="shared" si="940"/>
        <v>0.96</v>
      </c>
      <c r="BU1575" s="41">
        <f t="shared" si="941"/>
        <v>0.04</v>
      </c>
      <c r="BV1575" s="41">
        <f t="shared" si="942"/>
        <v>0</v>
      </c>
      <c r="BW1575" s="41">
        <f t="shared" si="943"/>
        <v>1</v>
      </c>
      <c r="BX1575" s="41" t="str">
        <f t="shared" si="948"/>
        <v>2017Nurse practitionersManitoba</v>
      </c>
      <c r="BY1575" s="51">
        <f>VLOOKUP(BX1575,'%workplace'!$A$1:$F$393,6,FALSE)</f>
        <v>167</v>
      </c>
      <c r="BZ1575" s="32">
        <f t="shared" si="949"/>
        <v>0.1497005988023952</v>
      </c>
    </row>
    <row r="1576" spans="1:78" ht="15" hidden="1" x14ac:dyDescent="0.25">
      <c r="A1576" s="212" t="str">
        <f t="shared" si="947"/>
        <v>2017Nurse practitionersManitobaOther places of work</v>
      </c>
      <c r="B1576" s="212" t="s">
        <v>5</v>
      </c>
      <c r="C1576" s="212" t="s">
        <v>20</v>
      </c>
      <c r="D1576" s="212" t="s">
        <v>13</v>
      </c>
      <c r="E1576" s="212">
        <v>2017</v>
      </c>
      <c r="F1576" s="129" t="s">
        <v>233</v>
      </c>
      <c r="G1576" s="129" t="s">
        <v>233</v>
      </c>
      <c r="H1576" s="129" t="s">
        <v>233</v>
      </c>
      <c r="I1576" s="212">
        <v>1</v>
      </c>
      <c r="J1576" s="212">
        <v>4</v>
      </c>
      <c r="K1576" s="212">
        <v>5</v>
      </c>
      <c r="L1576" s="212">
        <v>6</v>
      </c>
      <c r="M1576" s="212">
        <v>4</v>
      </c>
      <c r="N1576" s="212">
        <v>4</v>
      </c>
      <c r="O1576" s="212">
        <v>3</v>
      </c>
      <c r="P1576" s="212">
        <v>1</v>
      </c>
      <c r="Q1576" s="212">
        <v>0</v>
      </c>
      <c r="R1576" s="212">
        <v>1</v>
      </c>
      <c r="S1576" s="212">
        <v>0</v>
      </c>
      <c r="T1576" s="212">
        <v>0</v>
      </c>
      <c r="U1576" s="212">
        <v>27</v>
      </c>
      <c r="V1576" s="212">
        <v>2</v>
      </c>
      <c r="W1576" s="212">
        <v>0</v>
      </c>
      <c r="X1576" s="212">
        <v>12</v>
      </c>
      <c r="Y1576" s="212">
        <v>17</v>
      </c>
      <c r="Z1576" s="212">
        <v>0</v>
      </c>
      <c r="AA1576" s="212">
        <v>0</v>
      </c>
      <c r="AB1576" s="212">
        <v>2</v>
      </c>
      <c r="AC1576" s="212">
        <v>0</v>
      </c>
      <c r="AD1576" s="212">
        <v>27</v>
      </c>
      <c r="AE1576" s="212">
        <v>0</v>
      </c>
      <c r="AF1576" s="212">
        <v>3</v>
      </c>
      <c r="AG1576" s="212">
        <v>20</v>
      </c>
      <c r="AH1576" s="212">
        <v>6</v>
      </c>
      <c r="AI1576" s="212">
        <v>0</v>
      </c>
      <c r="AJ1576" s="212">
        <v>5</v>
      </c>
      <c r="AK1576" s="212">
        <v>24</v>
      </c>
      <c r="AL1576" s="212">
        <v>0</v>
      </c>
      <c r="AM1576" s="212">
        <v>0</v>
      </c>
      <c r="AN1576" s="212">
        <v>29</v>
      </c>
      <c r="AO1576" s="41" t="e">
        <f t="shared" si="944"/>
        <v>#VALUE!</v>
      </c>
      <c r="AP1576" s="41" t="e">
        <f t="shared" si="945"/>
        <v>#VALUE!</v>
      </c>
      <c r="AQ1576" s="41" t="e">
        <f t="shared" si="946"/>
        <v>#VALUE!</v>
      </c>
      <c r="AR1576" s="41">
        <f t="shared" si="912"/>
        <v>3.4482758620689655E-2</v>
      </c>
      <c r="AS1576" s="41">
        <f t="shared" si="913"/>
        <v>0.13793103448275862</v>
      </c>
      <c r="AT1576" s="41">
        <f t="shared" si="914"/>
        <v>0.17241379310344829</v>
      </c>
      <c r="AU1576" s="41">
        <f t="shared" si="915"/>
        <v>0.20689655172413793</v>
      </c>
      <c r="AV1576" s="41">
        <f t="shared" si="916"/>
        <v>0.13793103448275862</v>
      </c>
      <c r="AW1576" s="41">
        <f t="shared" si="917"/>
        <v>0.13793103448275862</v>
      </c>
      <c r="AX1576" s="41">
        <f t="shared" si="918"/>
        <v>0.10344827586206896</v>
      </c>
      <c r="AY1576" s="41">
        <f t="shared" si="919"/>
        <v>3.4482758620689655E-2</v>
      </c>
      <c r="AZ1576" s="41">
        <f t="shared" si="920"/>
        <v>0</v>
      </c>
      <c r="BA1576" s="41">
        <f t="shared" si="921"/>
        <v>3.4482758620689655E-2</v>
      </c>
      <c r="BB1576" s="41">
        <f t="shared" si="922"/>
        <v>0</v>
      </c>
      <c r="BC1576" s="41">
        <f t="shared" si="923"/>
        <v>0</v>
      </c>
      <c r="BD1576" s="41">
        <f t="shared" si="924"/>
        <v>0.93103448275862066</v>
      </c>
      <c r="BE1576" s="41">
        <f t="shared" si="925"/>
        <v>6.8965517241379309E-2</v>
      </c>
      <c r="BF1576" s="41">
        <f t="shared" si="926"/>
        <v>0</v>
      </c>
      <c r="BG1576" s="41">
        <f t="shared" si="927"/>
        <v>0.41379310344827586</v>
      </c>
      <c r="BH1576" s="41">
        <f t="shared" si="928"/>
        <v>0.58620689655172409</v>
      </c>
      <c r="BI1576" s="41">
        <f t="shared" si="929"/>
        <v>0</v>
      </c>
      <c r="BJ1576" s="41">
        <f t="shared" si="930"/>
        <v>0</v>
      </c>
      <c r="BK1576" s="41">
        <f t="shared" si="931"/>
        <v>6.8965517241379309E-2</v>
      </c>
      <c r="BL1576" s="41">
        <f t="shared" si="932"/>
        <v>0</v>
      </c>
      <c r="BM1576" s="41">
        <f t="shared" si="933"/>
        <v>0.93103448275862066</v>
      </c>
      <c r="BN1576" s="41">
        <f t="shared" si="934"/>
        <v>0</v>
      </c>
      <c r="BO1576" s="41">
        <f t="shared" si="935"/>
        <v>0.10344827586206896</v>
      </c>
      <c r="BP1576" s="41">
        <f t="shared" si="936"/>
        <v>0.68965517241379315</v>
      </c>
      <c r="BQ1576" s="41">
        <f t="shared" si="937"/>
        <v>0.20689655172413793</v>
      </c>
      <c r="BR1576" s="41">
        <f t="shared" si="938"/>
        <v>0</v>
      </c>
      <c r="BS1576" s="41">
        <f t="shared" si="939"/>
        <v>0.17241379310344829</v>
      </c>
      <c r="BT1576" s="41">
        <f t="shared" si="940"/>
        <v>0.82758620689655171</v>
      </c>
      <c r="BU1576" s="41">
        <f t="shared" si="941"/>
        <v>0</v>
      </c>
      <c r="BV1576" s="41">
        <f t="shared" si="942"/>
        <v>0</v>
      </c>
      <c r="BW1576" s="41">
        <f t="shared" si="943"/>
        <v>1</v>
      </c>
      <c r="BX1576" s="41" t="str">
        <f t="shared" si="948"/>
        <v>2017Nurse practitionersManitoba</v>
      </c>
      <c r="BY1576" s="51">
        <f>VLOOKUP(BX1576,'%workplace'!$A$1:$F$393,6,FALSE)</f>
        <v>167</v>
      </c>
      <c r="BZ1576" s="32">
        <f t="shared" si="949"/>
        <v>0.17365269461077845</v>
      </c>
    </row>
    <row r="1577" spans="1:78" ht="15" hidden="1" x14ac:dyDescent="0.25">
      <c r="A1577" s="212" t="str">
        <f t="shared" si="947"/>
        <v>2017Nurse practitionersManitobaUnknown places of work</v>
      </c>
      <c r="B1577" s="212" t="s">
        <v>5</v>
      </c>
      <c r="C1577" s="212" t="s">
        <v>20</v>
      </c>
      <c r="D1577" s="212" t="s">
        <v>49</v>
      </c>
      <c r="E1577" s="212">
        <v>2017</v>
      </c>
      <c r="F1577" s="129" t="s">
        <v>233</v>
      </c>
      <c r="G1577" s="129" t="s">
        <v>233</v>
      </c>
      <c r="H1577" s="129" t="s">
        <v>233</v>
      </c>
      <c r="I1577" s="212">
        <v>0</v>
      </c>
      <c r="J1577" s="212">
        <v>3</v>
      </c>
      <c r="K1577" s="212">
        <v>0</v>
      </c>
      <c r="L1577" s="212">
        <v>0</v>
      </c>
      <c r="M1577" s="212">
        <v>0</v>
      </c>
      <c r="N1577" s="212">
        <v>0</v>
      </c>
      <c r="O1577" s="212">
        <v>0</v>
      </c>
      <c r="P1577" s="212">
        <v>0</v>
      </c>
      <c r="Q1577" s="212">
        <v>0</v>
      </c>
      <c r="R1577" s="212">
        <v>0</v>
      </c>
      <c r="S1577" s="212">
        <v>0</v>
      </c>
      <c r="T1577" s="212">
        <v>0</v>
      </c>
      <c r="U1577" s="212">
        <v>3</v>
      </c>
      <c r="V1577" s="212">
        <v>0</v>
      </c>
      <c r="W1577" s="212">
        <v>0</v>
      </c>
      <c r="X1577" s="212">
        <v>2</v>
      </c>
      <c r="Y1577" s="212">
        <v>1</v>
      </c>
      <c r="Z1577" s="212">
        <v>0</v>
      </c>
      <c r="AA1577" s="212">
        <v>0</v>
      </c>
      <c r="AB1577" s="212">
        <v>0</v>
      </c>
      <c r="AC1577" s="212">
        <v>3</v>
      </c>
      <c r="AD1577" s="212">
        <v>0</v>
      </c>
      <c r="AE1577" s="212">
        <v>0</v>
      </c>
      <c r="AF1577" s="212">
        <v>0</v>
      </c>
      <c r="AG1577" s="212">
        <v>0</v>
      </c>
      <c r="AH1577" s="212">
        <v>0</v>
      </c>
      <c r="AI1577" s="212">
        <v>0</v>
      </c>
      <c r="AJ1577" s="212">
        <v>1</v>
      </c>
      <c r="AK1577" s="212">
        <v>2</v>
      </c>
      <c r="AL1577" s="212">
        <v>3</v>
      </c>
      <c r="AM1577" s="212">
        <v>0</v>
      </c>
      <c r="AN1577" s="212">
        <v>3</v>
      </c>
      <c r="AO1577" s="41" t="e">
        <f t="shared" si="944"/>
        <v>#VALUE!</v>
      </c>
      <c r="AP1577" s="41" t="e">
        <f t="shared" si="945"/>
        <v>#VALUE!</v>
      </c>
      <c r="AQ1577" s="41" t="e">
        <f t="shared" si="946"/>
        <v>#VALUE!</v>
      </c>
      <c r="AR1577" s="41">
        <f t="shared" si="912"/>
        <v>0</v>
      </c>
      <c r="AS1577" s="41">
        <f t="shared" si="913"/>
        <v>1</v>
      </c>
      <c r="AT1577" s="41">
        <f t="shared" si="914"/>
        <v>0</v>
      </c>
      <c r="AU1577" s="41">
        <f t="shared" si="915"/>
        <v>0</v>
      </c>
      <c r="AV1577" s="41">
        <f t="shared" si="916"/>
        <v>0</v>
      </c>
      <c r="AW1577" s="41">
        <f t="shared" si="917"/>
        <v>0</v>
      </c>
      <c r="AX1577" s="41">
        <f t="shared" si="918"/>
        <v>0</v>
      </c>
      <c r="AY1577" s="41">
        <f t="shared" si="919"/>
        <v>0</v>
      </c>
      <c r="AZ1577" s="41">
        <f t="shared" si="920"/>
        <v>0</v>
      </c>
      <c r="BA1577" s="41">
        <f t="shared" si="921"/>
        <v>0</v>
      </c>
      <c r="BB1577" s="41">
        <f t="shared" si="922"/>
        <v>0</v>
      </c>
      <c r="BC1577" s="41">
        <f t="shared" si="923"/>
        <v>0</v>
      </c>
      <c r="BD1577" s="41">
        <f t="shared" si="924"/>
        <v>1</v>
      </c>
      <c r="BE1577" s="41">
        <f t="shared" si="925"/>
        <v>0</v>
      </c>
      <c r="BF1577" s="41">
        <f t="shared" si="926"/>
        <v>0</v>
      </c>
      <c r="BG1577" s="41">
        <f t="shared" si="927"/>
        <v>0.66666666666666663</v>
      </c>
      <c r="BH1577" s="41">
        <f t="shared" si="928"/>
        <v>0.33333333333333331</v>
      </c>
      <c r="BI1577" s="41">
        <f t="shared" si="929"/>
        <v>0</v>
      </c>
      <c r="BJ1577" s="41">
        <f t="shared" si="930"/>
        <v>0</v>
      </c>
      <c r="BK1577" s="41">
        <f t="shared" si="931"/>
        <v>0</v>
      </c>
      <c r="BL1577" s="41">
        <f t="shared" si="932"/>
        <v>1</v>
      </c>
      <c r="BM1577" s="41">
        <f t="shared" si="933"/>
        <v>0</v>
      </c>
      <c r="BN1577" s="41">
        <f t="shared" si="934"/>
        <v>0</v>
      </c>
      <c r="BO1577" s="41">
        <f t="shared" si="935"/>
        <v>0</v>
      </c>
      <c r="BP1577" s="41">
        <f t="shared" si="936"/>
        <v>0</v>
      </c>
      <c r="BQ1577" s="41">
        <f t="shared" si="937"/>
        <v>0</v>
      </c>
      <c r="BR1577" s="41">
        <f t="shared" si="938"/>
        <v>0</v>
      </c>
      <c r="BS1577" s="41">
        <f t="shared" si="939"/>
        <v>0.33333333333333331</v>
      </c>
      <c r="BT1577" s="41">
        <f t="shared" si="940"/>
        <v>0.66666666666666663</v>
      </c>
      <c r="BU1577" s="41">
        <f t="shared" si="941"/>
        <v>1</v>
      </c>
      <c r="BV1577" s="41">
        <f t="shared" si="942"/>
        <v>0</v>
      </c>
      <c r="BW1577" s="41">
        <f t="shared" si="943"/>
        <v>1</v>
      </c>
      <c r="BX1577" s="41" t="str">
        <f t="shared" si="948"/>
        <v>2017Nurse practitionersManitoba</v>
      </c>
      <c r="BY1577" s="51">
        <f>VLOOKUP(BX1577,'%workplace'!$A$1:$F$393,6,FALSE)</f>
        <v>167</v>
      </c>
      <c r="BZ1577" s="32">
        <f t="shared" si="949"/>
        <v>1.7964071856287425E-2</v>
      </c>
    </row>
    <row r="1578" spans="1:78" s="8" customFormat="1" hidden="1" x14ac:dyDescent="0.2">
      <c r="A1578" s="8" t="str">
        <f t="shared" si="947"/>
        <v>2017Nurse practitionersSaskatchewanAll places of work</v>
      </c>
      <c r="B1578" s="8" t="s">
        <v>5</v>
      </c>
      <c r="C1578" s="8" t="s">
        <v>21</v>
      </c>
      <c r="D1578" s="8" t="s">
        <v>9</v>
      </c>
      <c r="E1578" s="8">
        <v>2017</v>
      </c>
      <c r="F1578" s="8">
        <v>190</v>
      </c>
      <c r="G1578" s="8">
        <v>14</v>
      </c>
      <c r="H1578" s="8">
        <v>0</v>
      </c>
      <c r="I1578" s="8">
        <v>4</v>
      </c>
      <c r="J1578" s="8">
        <v>27</v>
      </c>
      <c r="K1578" s="8">
        <v>29</v>
      </c>
      <c r="L1578" s="8">
        <v>25</v>
      </c>
      <c r="M1578" s="8">
        <v>30</v>
      </c>
      <c r="N1578" s="8">
        <v>28</v>
      </c>
      <c r="O1578" s="8">
        <v>31</v>
      </c>
      <c r="P1578" s="8">
        <v>24</v>
      </c>
      <c r="Q1578" s="8">
        <v>5</v>
      </c>
      <c r="R1578" s="8">
        <v>1</v>
      </c>
      <c r="S1578" s="8">
        <v>0</v>
      </c>
      <c r="T1578" s="8">
        <v>0</v>
      </c>
      <c r="U1578" s="8">
        <v>195</v>
      </c>
      <c r="V1578" s="8">
        <v>9</v>
      </c>
      <c r="W1578" s="8">
        <v>0</v>
      </c>
      <c r="X1578" s="8">
        <v>152</v>
      </c>
      <c r="Y1578" s="8">
        <v>33</v>
      </c>
      <c r="Z1578" s="8">
        <v>19</v>
      </c>
      <c r="AA1578" s="8">
        <v>0</v>
      </c>
      <c r="AB1578" s="8">
        <v>3</v>
      </c>
      <c r="AC1578" s="8">
        <v>8</v>
      </c>
      <c r="AD1578" s="8">
        <v>192</v>
      </c>
      <c r="AE1578" s="8">
        <v>1</v>
      </c>
      <c r="AF1578" s="8">
        <v>2</v>
      </c>
      <c r="AG1578" s="8">
        <v>189</v>
      </c>
      <c r="AH1578" s="8">
        <v>5</v>
      </c>
      <c r="AI1578" s="8">
        <v>0</v>
      </c>
      <c r="AJ1578" s="8">
        <v>107</v>
      </c>
      <c r="AK1578" s="8">
        <v>97</v>
      </c>
      <c r="AL1578" s="8">
        <v>8</v>
      </c>
      <c r="AM1578" s="8">
        <v>0</v>
      </c>
      <c r="AN1578" s="8">
        <v>204</v>
      </c>
      <c r="AO1578" s="41">
        <f t="shared" si="944"/>
        <v>0.93137254901960786</v>
      </c>
      <c r="AP1578" s="41">
        <f t="shared" si="945"/>
        <v>6.8627450980392163E-2</v>
      </c>
      <c r="AQ1578" s="41">
        <f t="shared" si="946"/>
        <v>0</v>
      </c>
      <c r="AR1578" s="41">
        <f t="shared" si="912"/>
        <v>1.9607843137254902E-2</v>
      </c>
      <c r="AS1578" s="41">
        <f t="shared" si="913"/>
        <v>0.13235294117647059</v>
      </c>
      <c r="AT1578" s="41">
        <f t="shared" si="914"/>
        <v>0.14215686274509803</v>
      </c>
      <c r="AU1578" s="41">
        <f t="shared" si="915"/>
        <v>0.12254901960784313</v>
      </c>
      <c r="AV1578" s="41">
        <f t="shared" si="916"/>
        <v>0.14705882352941177</v>
      </c>
      <c r="AW1578" s="41">
        <f t="shared" si="917"/>
        <v>0.13725490196078433</v>
      </c>
      <c r="AX1578" s="41">
        <f t="shared" si="918"/>
        <v>0.15196078431372548</v>
      </c>
      <c r="AY1578" s="41">
        <f t="shared" si="919"/>
        <v>0.11764705882352941</v>
      </c>
      <c r="AZ1578" s="41">
        <f t="shared" si="920"/>
        <v>2.4509803921568627E-2</v>
      </c>
      <c r="BA1578" s="41">
        <f t="shared" si="921"/>
        <v>4.9019607843137254E-3</v>
      </c>
      <c r="BB1578" s="41">
        <f t="shared" si="922"/>
        <v>0</v>
      </c>
      <c r="BC1578" s="41">
        <f t="shared" si="923"/>
        <v>0</v>
      </c>
      <c r="BD1578" s="41">
        <f t="shared" si="924"/>
        <v>0.95588235294117652</v>
      </c>
      <c r="BE1578" s="41">
        <f t="shared" si="925"/>
        <v>4.4117647058823532E-2</v>
      </c>
      <c r="BF1578" s="41">
        <f t="shared" si="926"/>
        <v>0</v>
      </c>
      <c r="BG1578" s="41">
        <f t="shared" si="927"/>
        <v>0.74509803921568629</v>
      </c>
      <c r="BH1578" s="41">
        <f t="shared" si="928"/>
        <v>0.16176470588235295</v>
      </c>
      <c r="BI1578" s="41">
        <f t="shared" si="929"/>
        <v>9.3137254901960786E-2</v>
      </c>
      <c r="BJ1578" s="41">
        <f t="shared" si="930"/>
        <v>0</v>
      </c>
      <c r="BK1578" s="41">
        <f t="shared" si="931"/>
        <v>1.4705882352941176E-2</v>
      </c>
      <c r="BL1578" s="41">
        <f t="shared" si="932"/>
        <v>3.9215686274509803E-2</v>
      </c>
      <c r="BM1578" s="41">
        <f t="shared" si="933"/>
        <v>0.94117647058823528</v>
      </c>
      <c r="BN1578" s="41">
        <f t="shared" si="934"/>
        <v>4.9019607843137254E-3</v>
      </c>
      <c r="BO1578" s="41">
        <f t="shared" si="935"/>
        <v>9.8039215686274508E-3</v>
      </c>
      <c r="BP1578" s="41">
        <f t="shared" si="936"/>
        <v>0.92647058823529416</v>
      </c>
      <c r="BQ1578" s="41">
        <f t="shared" si="937"/>
        <v>2.4509803921568627E-2</v>
      </c>
      <c r="BR1578" s="41">
        <f t="shared" si="938"/>
        <v>0</v>
      </c>
      <c r="BS1578" s="41">
        <f t="shared" si="939"/>
        <v>0.52450980392156865</v>
      </c>
      <c r="BT1578" s="41">
        <f t="shared" si="940"/>
        <v>0.47549019607843135</v>
      </c>
      <c r="BU1578" s="41">
        <f t="shared" si="941"/>
        <v>3.9215686274509803E-2</v>
      </c>
      <c r="BV1578" s="41">
        <f t="shared" si="942"/>
        <v>0</v>
      </c>
      <c r="BW1578" s="41">
        <f t="shared" si="943"/>
        <v>1</v>
      </c>
      <c r="BX1578" s="41" t="str">
        <f t="shared" si="948"/>
        <v>2017Nurse practitionersSaskatchewan</v>
      </c>
      <c r="BY1578" s="51">
        <f>VLOOKUP(BX1578,'%workplace'!$A$1:$F$381,6,FALSE)</f>
        <v>204</v>
      </c>
      <c r="BZ1578" s="32">
        <f t="shared" si="949"/>
        <v>1</v>
      </c>
    </row>
    <row r="1579" spans="1:78" s="8" customFormat="1" hidden="1" x14ac:dyDescent="0.2">
      <c r="A1579" s="8" t="str">
        <f t="shared" si="947"/>
        <v>2017Nurse practitionersSaskatchewanCommunity health</v>
      </c>
      <c r="B1579" s="8" t="s">
        <v>5</v>
      </c>
      <c r="C1579" s="8" t="s">
        <v>21</v>
      </c>
      <c r="D1579" s="8" t="s">
        <v>11</v>
      </c>
      <c r="E1579" s="8">
        <v>2017</v>
      </c>
      <c r="F1579" s="8">
        <v>132</v>
      </c>
      <c r="G1579" s="8">
        <v>10</v>
      </c>
      <c r="H1579" s="8">
        <v>0</v>
      </c>
      <c r="I1579" s="8">
        <v>3</v>
      </c>
      <c r="J1579" s="8">
        <v>21</v>
      </c>
      <c r="K1579" s="8">
        <v>20</v>
      </c>
      <c r="L1579" s="8">
        <v>14</v>
      </c>
      <c r="M1579" s="8">
        <v>23</v>
      </c>
      <c r="N1579" s="8">
        <v>19</v>
      </c>
      <c r="O1579" s="8">
        <v>22</v>
      </c>
      <c r="P1579" s="8">
        <v>16</v>
      </c>
      <c r="Q1579" s="8">
        <v>3</v>
      </c>
      <c r="R1579" s="8">
        <v>1</v>
      </c>
      <c r="S1579" s="8">
        <v>0</v>
      </c>
      <c r="T1579" s="8">
        <v>0</v>
      </c>
      <c r="U1579" s="8">
        <v>140</v>
      </c>
      <c r="V1579" s="8">
        <v>2</v>
      </c>
      <c r="W1579" s="8">
        <v>0</v>
      </c>
      <c r="X1579" s="8">
        <v>107</v>
      </c>
      <c r="Y1579" s="8">
        <v>25</v>
      </c>
      <c r="Z1579" s="8">
        <v>10</v>
      </c>
      <c r="AA1579" s="8">
        <v>0</v>
      </c>
      <c r="AB1579" s="8">
        <v>1</v>
      </c>
      <c r="AC1579" s="8">
        <v>0</v>
      </c>
      <c r="AD1579" s="8">
        <v>140</v>
      </c>
      <c r="AE1579" s="8">
        <v>1</v>
      </c>
      <c r="AF1579" s="8">
        <v>0</v>
      </c>
      <c r="AG1579" s="8">
        <v>142</v>
      </c>
      <c r="AH1579" s="8">
        <v>0</v>
      </c>
      <c r="AI1579" s="8">
        <v>0</v>
      </c>
      <c r="AJ1579" s="8">
        <v>89</v>
      </c>
      <c r="AK1579" s="8">
        <v>53</v>
      </c>
      <c r="AL1579" s="8">
        <v>0</v>
      </c>
      <c r="AM1579" s="8">
        <v>0</v>
      </c>
      <c r="AN1579" s="8">
        <v>142</v>
      </c>
      <c r="AO1579" s="41">
        <f t="shared" si="944"/>
        <v>0.92957746478873238</v>
      </c>
      <c r="AP1579" s="41">
        <f t="shared" si="945"/>
        <v>7.0422535211267609E-2</v>
      </c>
      <c r="AQ1579" s="41">
        <f t="shared" si="946"/>
        <v>0</v>
      </c>
      <c r="AR1579" s="41">
        <f t="shared" si="912"/>
        <v>2.1126760563380281E-2</v>
      </c>
      <c r="AS1579" s="41">
        <f t="shared" si="913"/>
        <v>0.14788732394366197</v>
      </c>
      <c r="AT1579" s="41">
        <f t="shared" si="914"/>
        <v>0.14084507042253522</v>
      </c>
      <c r="AU1579" s="41">
        <f t="shared" si="915"/>
        <v>9.8591549295774641E-2</v>
      </c>
      <c r="AV1579" s="41">
        <f t="shared" si="916"/>
        <v>0.1619718309859155</v>
      </c>
      <c r="AW1579" s="41">
        <f t="shared" si="917"/>
        <v>0.13380281690140844</v>
      </c>
      <c r="AX1579" s="41">
        <f t="shared" si="918"/>
        <v>0.15492957746478872</v>
      </c>
      <c r="AY1579" s="41">
        <f t="shared" si="919"/>
        <v>0.11267605633802817</v>
      </c>
      <c r="AZ1579" s="41">
        <f t="shared" si="920"/>
        <v>2.1126760563380281E-2</v>
      </c>
      <c r="BA1579" s="41">
        <f t="shared" si="921"/>
        <v>7.0422535211267607E-3</v>
      </c>
      <c r="BB1579" s="41">
        <f t="shared" si="922"/>
        <v>0</v>
      </c>
      <c r="BC1579" s="41">
        <f t="shared" si="923"/>
        <v>0</v>
      </c>
      <c r="BD1579" s="41">
        <f t="shared" si="924"/>
        <v>0.9859154929577465</v>
      </c>
      <c r="BE1579" s="41">
        <f t="shared" si="925"/>
        <v>1.4084507042253521E-2</v>
      </c>
      <c r="BF1579" s="41">
        <f t="shared" si="926"/>
        <v>0</v>
      </c>
      <c r="BG1579" s="41">
        <f t="shared" si="927"/>
        <v>0.75352112676056338</v>
      </c>
      <c r="BH1579" s="41">
        <f t="shared" si="928"/>
        <v>0.176056338028169</v>
      </c>
      <c r="BI1579" s="41">
        <f t="shared" si="929"/>
        <v>7.0422535211267609E-2</v>
      </c>
      <c r="BJ1579" s="41">
        <f t="shared" si="930"/>
        <v>0</v>
      </c>
      <c r="BK1579" s="41">
        <f t="shared" si="931"/>
        <v>7.0422535211267607E-3</v>
      </c>
      <c r="BL1579" s="41">
        <f t="shared" si="932"/>
        <v>0</v>
      </c>
      <c r="BM1579" s="41">
        <f t="shared" si="933"/>
        <v>0.9859154929577465</v>
      </c>
      <c r="BN1579" s="41">
        <f t="shared" si="934"/>
        <v>7.0422535211267607E-3</v>
      </c>
      <c r="BO1579" s="41">
        <f t="shared" si="935"/>
        <v>0</v>
      </c>
      <c r="BP1579" s="41">
        <f t="shared" si="936"/>
        <v>1</v>
      </c>
      <c r="BQ1579" s="41">
        <f t="shared" si="937"/>
        <v>0</v>
      </c>
      <c r="BR1579" s="41">
        <f t="shared" si="938"/>
        <v>0</v>
      </c>
      <c r="BS1579" s="41">
        <f t="shared" si="939"/>
        <v>0.62676056338028174</v>
      </c>
      <c r="BT1579" s="41">
        <f t="shared" si="940"/>
        <v>0.37323943661971831</v>
      </c>
      <c r="BU1579" s="41">
        <f t="shared" si="941"/>
        <v>0</v>
      </c>
      <c r="BV1579" s="41">
        <f t="shared" si="942"/>
        <v>0</v>
      </c>
      <c r="BW1579" s="41">
        <f t="shared" si="943"/>
        <v>1</v>
      </c>
      <c r="BX1579" s="41" t="str">
        <f t="shared" si="948"/>
        <v>2017Nurse practitionersSaskatchewan</v>
      </c>
      <c r="BY1579" s="51">
        <f>VLOOKUP(BX1579,'%workplace'!$A$1:$F$381,6,FALSE)</f>
        <v>204</v>
      </c>
      <c r="BZ1579" s="32">
        <f t="shared" si="949"/>
        <v>0.69607843137254899</v>
      </c>
    </row>
    <row r="1580" spans="1:78" s="8" customFormat="1" hidden="1" x14ac:dyDescent="0.2">
      <c r="A1580" s="8" t="str">
        <f t="shared" si="947"/>
        <v>2017Nurse practitionersSaskatchewanNursing home/long-term care</v>
      </c>
      <c r="B1580" s="8" t="s">
        <v>5</v>
      </c>
      <c r="C1580" s="8" t="s">
        <v>21</v>
      </c>
      <c r="D1580" s="8" t="s">
        <v>12</v>
      </c>
      <c r="E1580" s="8">
        <v>2017</v>
      </c>
      <c r="F1580" s="8">
        <v>4</v>
      </c>
      <c r="G1580" s="8">
        <v>0</v>
      </c>
      <c r="H1580" s="8">
        <v>0</v>
      </c>
      <c r="I1580" s="8">
        <v>0</v>
      </c>
      <c r="J1580" s="8">
        <v>0</v>
      </c>
      <c r="K1580" s="8">
        <v>1</v>
      </c>
      <c r="L1580" s="8">
        <v>1</v>
      </c>
      <c r="M1580" s="8">
        <v>1</v>
      </c>
      <c r="N1580" s="8">
        <v>0</v>
      </c>
      <c r="O1580" s="8">
        <v>1</v>
      </c>
      <c r="P1580" s="8">
        <v>0</v>
      </c>
      <c r="Q1580" s="8">
        <v>0</v>
      </c>
      <c r="R1580" s="8">
        <v>0</v>
      </c>
      <c r="S1580" s="8">
        <v>0</v>
      </c>
      <c r="T1580" s="8">
        <v>0</v>
      </c>
      <c r="U1580" s="8">
        <v>4</v>
      </c>
      <c r="V1580" s="8">
        <v>0</v>
      </c>
      <c r="W1580" s="8">
        <v>0</v>
      </c>
      <c r="X1580" s="8">
        <v>3</v>
      </c>
      <c r="Y1580" s="8">
        <v>0</v>
      </c>
      <c r="Z1580" s="8">
        <v>1</v>
      </c>
      <c r="AA1580" s="8">
        <v>0</v>
      </c>
      <c r="AB1580" s="8">
        <v>0</v>
      </c>
      <c r="AC1580" s="8">
        <v>0</v>
      </c>
      <c r="AD1580" s="8">
        <v>4</v>
      </c>
      <c r="AE1580" s="8">
        <v>0</v>
      </c>
      <c r="AF1580" s="8">
        <v>0</v>
      </c>
      <c r="AG1580" s="8">
        <v>4</v>
      </c>
      <c r="AH1580" s="8">
        <v>0</v>
      </c>
      <c r="AI1580" s="8">
        <v>0</v>
      </c>
      <c r="AJ1580" s="8">
        <v>0</v>
      </c>
      <c r="AK1580" s="8">
        <v>4</v>
      </c>
      <c r="AL1580" s="8">
        <v>0</v>
      </c>
      <c r="AM1580" s="8">
        <v>0</v>
      </c>
      <c r="AN1580" s="8">
        <v>4</v>
      </c>
      <c r="AO1580" s="41">
        <f t="shared" si="944"/>
        <v>1</v>
      </c>
      <c r="AP1580" s="41">
        <f t="shared" si="945"/>
        <v>0</v>
      </c>
      <c r="AQ1580" s="41">
        <f t="shared" si="946"/>
        <v>0</v>
      </c>
      <c r="AR1580" s="41">
        <f t="shared" si="912"/>
        <v>0</v>
      </c>
      <c r="AS1580" s="41">
        <f t="shared" si="913"/>
        <v>0</v>
      </c>
      <c r="AT1580" s="41">
        <f t="shared" si="914"/>
        <v>0.25</v>
      </c>
      <c r="AU1580" s="41">
        <f t="shared" si="915"/>
        <v>0.25</v>
      </c>
      <c r="AV1580" s="41">
        <f t="shared" si="916"/>
        <v>0.25</v>
      </c>
      <c r="AW1580" s="41">
        <f t="shared" si="917"/>
        <v>0</v>
      </c>
      <c r="AX1580" s="41">
        <f t="shared" si="918"/>
        <v>0.25</v>
      </c>
      <c r="AY1580" s="41">
        <f t="shared" si="919"/>
        <v>0</v>
      </c>
      <c r="AZ1580" s="41">
        <f t="shared" si="920"/>
        <v>0</v>
      </c>
      <c r="BA1580" s="41">
        <f t="shared" si="921"/>
        <v>0</v>
      </c>
      <c r="BB1580" s="41">
        <f t="shared" si="922"/>
        <v>0</v>
      </c>
      <c r="BC1580" s="41">
        <f t="shared" si="923"/>
        <v>0</v>
      </c>
      <c r="BD1580" s="41">
        <f t="shared" si="924"/>
        <v>1</v>
      </c>
      <c r="BE1580" s="41">
        <f t="shared" si="925"/>
        <v>0</v>
      </c>
      <c r="BF1580" s="41">
        <f t="shared" si="926"/>
        <v>0</v>
      </c>
      <c r="BG1580" s="41">
        <f t="shared" si="927"/>
        <v>0.75</v>
      </c>
      <c r="BH1580" s="41">
        <f t="shared" si="928"/>
        <v>0</v>
      </c>
      <c r="BI1580" s="41">
        <f t="shared" si="929"/>
        <v>0.25</v>
      </c>
      <c r="BJ1580" s="41">
        <f t="shared" si="930"/>
        <v>0</v>
      </c>
      <c r="BK1580" s="41">
        <f t="shared" si="931"/>
        <v>0</v>
      </c>
      <c r="BL1580" s="41">
        <f t="shared" si="932"/>
        <v>0</v>
      </c>
      <c r="BM1580" s="41">
        <f t="shared" si="933"/>
        <v>1</v>
      </c>
      <c r="BN1580" s="41">
        <f t="shared" si="934"/>
        <v>0</v>
      </c>
      <c r="BO1580" s="41">
        <f t="shared" si="935"/>
        <v>0</v>
      </c>
      <c r="BP1580" s="41">
        <f t="shared" si="936"/>
        <v>1</v>
      </c>
      <c r="BQ1580" s="41">
        <f t="shared" si="937"/>
        <v>0</v>
      </c>
      <c r="BR1580" s="41">
        <f t="shared" si="938"/>
        <v>0</v>
      </c>
      <c r="BS1580" s="41">
        <f t="shared" si="939"/>
        <v>0</v>
      </c>
      <c r="BT1580" s="41">
        <f t="shared" si="940"/>
        <v>1</v>
      </c>
      <c r="BU1580" s="41">
        <f t="shared" si="941"/>
        <v>0</v>
      </c>
      <c r="BV1580" s="41">
        <f t="shared" si="942"/>
        <v>0</v>
      </c>
      <c r="BW1580" s="41">
        <f t="shared" si="943"/>
        <v>1</v>
      </c>
      <c r="BX1580" s="41" t="str">
        <f t="shared" si="948"/>
        <v>2017Nurse practitionersSaskatchewan</v>
      </c>
      <c r="BY1580" s="51">
        <f>VLOOKUP(BX1580,'%workplace'!$A$1:$F$381,6,FALSE)</f>
        <v>204</v>
      </c>
      <c r="BZ1580" s="32">
        <f t="shared" si="949"/>
        <v>1.9607843137254902E-2</v>
      </c>
    </row>
    <row r="1581" spans="1:78" s="8" customFormat="1" hidden="1" x14ac:dyDescent="0.2">
      <c r="A1581" s="8" t="str">
        <f t="shared" si="947"/>
        <v>2017Nurse practitionersSaskatchewanHospital</v>
      </c>
      <c r="B1581" s="8" t="s">
        <v>5</v>
      </c>
      <c r="C1581" s="8" t="s">
        <v>21</v>
      </c>
      <c r="D1581" s="8" t="s">
        <v>10</v>
      </c>
      <c r="E1581" s="8">
        <v>2017</v>
      </c>
      <c r="F1581" s="8">
        <v>23</v>
      </c>
      <c r="G1581" s="8">
        <v>4</v>
      </c>
      <c r="H1581" s="8">
        <v>0</v>
      </c>
      <c r="I1581" s="8">
        <v>0</v>
      </c>
      <c r="J1581" s="8">
        <v>2</v>
      </c>
      <c r="K1581" s="8">
        <v>3</v>
      </c>
      <c r="L1581" s="8">
        <v>6</v>
      </c>
      <c r="M1581" s="8">
        <v>1</v>
      </c>
      <c r="N1581" s="8">
        <v>6</v>
      </c>
      <c r="O1581" s="8">
        <v>2</v>
      </c>
      <c r="P1581" s="8">
        <v>5</v>
      </c>
      <c r="Q1581" s="8">
        <v>2</v>
      </c>
      <c r="R1581" s="8">
        <v>0</v>
      </c>
      <c r="S1581" s="8">
        <v>0</v>
      </c>
      <c r="T1581" s="8">
        <v>0</v>
      </c>
      <c r="U1581" s="8">
        <v>20</v>
      </c>
      <c r="V1581" s="8">
        <v>7</v>
      </c>
      <c r="W1581" s="8">
        <v>0</v>
      </c>
      <c r="X1581" s="8">
        <v>20</v>
      </c>
      <c r="Y1581" s="8">
        <v>3</v>
      </c>
      <c r="Z1581" s="8">
        <v>4</v>
      </c>
      <c r="AA1581" s="8">
        <v>0</v>
      </c>
      <c r="AB1581" s="8">
        <v>1</v>
      </c>
      <c r="AC1581" s="8">
        <v>0</v>
      </c>
      <c r="AD1581" s="8">
        <v>26</v>
      </c>
      <c r="AE1581" s="8">
        <v>0</v>
      </c>
      <c r="AF1581" s="8">
        <v>0</v>
      </c>
      <c r="AG1581" s="8">
        <v>27</v>
      </c>
      <c r="AH1581" s="8">
        <v>0</v>
      </c>
      <c r="AI1581" s="8">
        <v>0</v>
      </c>
      <c r="AJ1581" s="8">
        <v>8</v>
      </c>
      <c r="AK1581" s="8">
        <v>19</v>
      </c>
      <c r="AL1581" s="8">
        <v>0</v>
      </c>
      <c r="AM1581" s="8">
        <v>0</v>
      </c>
      <c r="AN1581" s="8">
        <v>27</v>
      </c>
      <c r="AO1581" s="41">
        <f t="shared" si="944"/>
        <v>0.85185185185185186</v>
      </c>
      <c r="AP1581" s="41">
        <f t="shared" si="945"/>
        <v>0.14814814814814814</v>
      </c>
      <c r="AQ1581" s="41">
        <f t="shared" si="946"/>
        <v>0</v>
      </c>
      <c r="AR1581" s="41">
        <f t="shared" si="912"/>
        <v>0</v>
      </c>
      <c r="AS1581" s="41">
        <f t="shared" si="913"/>
        <v>7.407407407407407E-2</v>
      </c>
      <c r="AT1581" s="41">
        <f t="shared" si="914"/>
        <v>0.1111111111111111</v>
      </c>
      <c r="AU1581" s="41">
        <f t="shared" si="915"/>
        <v>0.22222222222222221</v>
      </c>
      <c r="AV1581" s="41">
        <f t="shared" si="916"/>
        <v>3.7037037037037035E-2</v>
      </c>
      <c r="AW1581" s="41">
        <f t="shared" si="917"/>
        <v>0.22222222222222221</v>
      </c>
      <c r="AX1581" s="41">
        <f t="shared" si="918"/>
        <v>7.407407407407407E-2</v>
      </c>
      <c r="AY1581" s="41">
        <f t="shared" si="919"/>
        <v>0.18518518518518517</v>
      </c>
      <c r="AZ1581" s="41">
        <f t="shared" si="920"/>
        <v>7.407407407407407E-2</v>
      </c>
      <c r="BA1581" s="41">
        <f t="shared" si="921"/>
        <v>0</v>
      </c>
      <c r="BB1581" s="41">
        <f t="shared" si="922"/>
        <v>0</v>
      </c>
      <c r="BC1581" s="41">
        <f t="shared" si="923"/>
        <v>0</v>
      </c>
      <c r="BD1581" s="41">
        <f t="shared" si="924"/>
        <v>0.7407407407407407</v>
      </c>
      <c r="BE1581" s="41">
        <f t="shared" si="925"/>
        <v>0.25925925925925924</v>
      </c>
      <c r="BF1581" s="41">
        <f t="shared" si="926"/>
        <v>0</v>
      </c>
      <c r="BG1581" s="41">
        <f t="shared" si="927"/>
        <v>0.7407407407407407</v>
      </c>
      <c r="BH1581" s="41">
        <f t="shared" si="928"/>
        <v>0.1111111111111111</v>
      </c>
      <c r="BI1581" s="41">
        <f t="shared" si="929"/>
        <v>0.14814814814814814</v>
      </c>
      <c r="BJ1581" s="41">
        <f t="shared" si="930"/>
        <v>0</v>
      </c>
      <c r="BK1581" s="41">
        <f t="shared" si="931"/>
        <v>3.7037037037037035E-2</v>
      </c>
      <c r="BL1581" s="41">
        <f t="shared" si="932"/>
        <v>0</v>
      </c>
      <c r="BM1581" s="41">
        <f t="shared" si="933"/>
        <v>0.96296296296296291</v>
      </c>
      <c r="BN1581" s="41">
        <f t="shared" si="934"/>
        <v>0</v>
      </c>
      <c r="BO1581" s="41">
        <f t="shared" si="935"/>
        <v>0</v>
      </c>
      <c r="BP1581" s="41">
        <f t="shared" si="936"/>
        <v>1</v>
      </c>
      <c r="BQ1581" s="41">
        <f t="shared" si="937"/>
        <v>0</v>
      </c>
      <c r="BR1581" s="41">
        <f t="shared" si="938"/>
        <v>0</v>
      </c>
      <c r="BS1581" s="41">
        <f t="shared" si="939"/>
        <v>0.29629629629629628</v>
      </c>
      <c r="BT1581" s="41">
        <f t="shared" si="940"/>
        <v>0.70370370370370372</v>
      </c>
      <c r="BU1581" s="41">
        <f t="shared" si="941"/>
        <v>0</v>
      </c>
      <c r="BV1581" s="41">
        <f t="shared" si="942"/>
        <v>0</v>
      </c>
      <c r="BW1581" s="41">
        <f t="shared" si="943"/>
        <v>1</v>
      </c>
      <c r="BX1581" s="41" t="str">
        <f t="shared" si="948"/>
        <v>2017Nurse practitionersSaskatchewan</v>
      </c>
      <c r="BY1581" s="51">
        <f>VLOOKUP(BX1581,'%workplace'!$A$1:$F$381,6,FALSE)</f>
        <v>204</v>
      </c>
      <c r="BZ1581" s="32">
        <f t="shared" si="949"/>
        <v>0.13235294117647059</v>
      </c>
    </row>
    <row r="1582" spans="1:78" s="8" customFormat="1" hidden="1" x14ac:dyDescent="0.2">
      <c r="A1582" s="8" t="str">
        <f t="shared" si="947"/>
        <v>2017Nurse practitionersSaskatchewanOther places of work</v>
      </c>
      <c r="B1582" s="8" t="s">
        <v>5</v>
      </c>
      <c r="C1582" s="8" t="s">
        <v>21</v>
      </c>
      <c r="D1582" s="8" t="s">
        <v>13</v>
      </c>
      <c r="E1582" s="8">
        <v>2017</v>
      </c>
      <c r="F1582" s="8">
        <v>23</v>
      </c>
      <c r="G1582" s="8">
        <v>0</v>
      </c>
      <c r="H1582" s="8">
        <v>0</v>
      </c>
      <c r="I1582" s="8">
        <v>0</v>
      </c>
      <c r="J1582" s="8">
        <v>3</v>
      </c>
      <c r="K1582" s="8">
        <v>4</v>
      </c>
      <c r="L1582" s="8">
        <v>3</v>
      </c>
      <c r="M1582" s="8">
        <v>4</v>
      </c>
      <c r="N1582" s="8">
        <v>3</v>
      </c>
      <c r="O1582" s="8">
        <v>4</v>
      </c>
      <c r="P1582" s="8">
        <v>2</v>
      </c>
      <c r="Q1582" s="8">
        <v>0</v>
      </c>
      <c r="R1582" s="8">
        <v>0</v>
      </c>
      <c r="S1582" s="8">
        <v>0</v>
      </c>
      <c r="T1582" s="8">
        <v>0</v>
      </c>
      <c r="U1582" s="8">
        <v>23</v>
      </c>
      <c r="V1582" s="8">
        <v>0</v>
      </c>
      <c r="W1582" s="8">
        <v>0</v>
      </c>
      <c r="X1582" s="8">
        <v>16</v>
      </c>
      <c r="Y1582" s="8">
        <v>3</v>
      </c>
      <c r="Z1582" s="8">
        <v>4</v>
      </c>
      <c r="AA1582" s="8">
        <v>0</v>
      </c>
      <c r="AB1582" s="8">
        <v>1</v>
      </c>
      <c r="AC1582" s="8">
        <v>0</v>
      </c>
      <c r="AD1582" s="8">
        <v>22</v>
      </c>
      <c r="AE1582" s="8">
        <v>0</v>
      </c>
      <c r="AF1582" s="8">
        <v>2</v>
      </c>
      <c r="AG1582" s="8">
        <v>16</v>
      </c>
      <c r="AH1582" s="8">
        <v>5</v>
      </c>
      <c r="AI1582" s="8">
        <v>0</v>
      </c>
      <c r="AJ1582" s="8">
        <v>6</v>
      </c>
      <c r="AK1582" s="8">
        <v>17</v>
      </c>
      <c r="AL1582" s="8">
        <v>0</v>
      </c>
      <c r="AM1582" s="8">
        <v>0</v>
      </c>
      <c r="AN1582" s="8">
        <v>23</v>
      </c>
      <c r="AO1582" s="41">
        <f t="shared" si="944"/>
        <v>1</v>
      </c>
      <c r="AP1582" s="41">
        <f t="shared" si="945"/>
        <v>0</v>
      </c>
      <c r="AQ1582" s="41">
        <f t="shared" si="946"/>
        <v>0</v>
      </c>
      <c r="AR1582" s="41">
        <f t="shared" si="912"/>
        <v>0</v>
      </c>
      <c r="AS1582" s="41">
        <f t="shared" si="913"/>
        <v>0.13043478260869565</v>
      </c>
      <c r="AT1582" s="41">
        <f t="shared" si="914"/>
        <v>0.17391304347826086</v>
      </c>
      <c r="AU1582" s="41">
        <f t="shared" si="915"/>
        <v>0.13043478260869565</v>
      </c>
      <c r="AV1582" s="41">
        <f t="shared" si="916"/>
        <v>0.17391304347826086</v>
      </c>
      <c r="AW1582" s="41">
        <f t="shared" si="917"/>
        <v>0.13043478260869565</v>
      </c>
      <c r="AX1582" s="41">
        <f t="shared" si="918"/>
        <v>0.17391304347826086</v>
      </c>
      <c r="AY1582" s="41">
        <f t="shared" si="919"/>
        <v>8.6956521739130432E-2</v>
      </c>
      <c r="AZ1582" s="41">
        <f t="shared" si="920"/>
        <v>0</v>
      </c>
      <c r="BA1582" s="41">
        <f t="shared" si="921"/>
        <v>0</v>
      </c>
      <c r="BB1582" s="41">
        <f t="shared" si="922"/>
        <v>0</v>
      </c>
      <c r="BC1582" s="41">
        <f t="shared" si="923"/>
        <v>0</v>
      </c>
      <c r="BD1582" s="41">
        <f t="shared" si="924"/>
        <v>1</v>
      </c>
      <c r="BE1582" s="41">
        <f t="shared" si="925"/>
        <v>0</v>
      </c>
      <c r="BF1582" s="41">
        <f t="shared" si="926"/>
        <v>0</v>
      </c>
      <c r="BG1582" s="41">
        <f t="shared" si="927"/>
        <v>0.69565217391304346</v>
      </c>
      <c r="BH1582" s="41">
        <f t="shared" si="928"/>
        <v>0.13043478260869565</v>
      </c>
      <c r="BI1582" s="41">
        <f t="shared" si="929"/>
        <v>0.17391304347826086</v>
      </c>
      <c r="BJ1582" s="41">
        <f t="shared" si="930"/>
        <v>0</v>
      </c>
      <c r="BK1582" s="41">
        <f t="shared" si="931"/>
        <v>4.3478260869565216E-2</v>
      </c>
      <c r="BL1582" s="41">
        <f t="shared" si="932"/>
        <v>0</v>
      </c>
      <c r="BM1582" s="41">
        <f t="shared" si="933"/>
        <v>0.95652173913043481</v>
      </c>
      <c r="BN1582" s="41">
        <f t="shared" si="934"/>
        <v>0</v>
      </c>
      <c r="BO1582" s="41">
        <f t="shared" si="935"/>
        <v>8.6956521739130432E-2</v>
      </c>
      <c r="BP1582" s="41">
        <f t="shared" si="936"/>
        <v>0.69565217391304346</v>
      </c>
      <c r="BQ1582" s="41">
        <f t="shared" si="937"/>
        <v>0.21739130434782608</v>
      </c>
      <c r="BR1582" s="41">
        <f t="shared" si="938"/>
        <v>0</v>
      </c>
      <c r="BS1582" s="41">
        <f t="shared" si="939"/>
        <v>0.2608695652173913</v>
      </c>
      <c r="BT1582" s="41">
        <f t="shared" si="940"/>
        <v>0.73913043478260865</v>
      </c>
      <c r="BU1582" s="41">
        <f t="shared" si="941"/>
        <v>0</v>
      </c>
      <c r="BV1582" s="41">
        <f t="shared" si="942"/>
        <v>0</v>
      </c>
      <c r="BW1582" s="41">
        <f t="shared" si="943"/>
        <v>1</v>
      </c>
      <c r="BX1582" s="41" t="str">
        <f t="shared" si="948"/>
        <v>2017Nurse practitionersSaskatchewan</v>
      </c>
      <c r="BY1582" s="51">
        <f>VLOOKUP(BX1582,'%workplace'!$A$1:$F$381,6,FALSE)</f>
        <v>204</v>
      </c>
      <c r="BZ1582" s="32">
        <f t="shared" si="949"/>
        <v>0.11274509803921569</v>
      </c>
    </row>
    <row r="1583" spans="1:78" s="8" customFormat="1" hidden="1" x14ac:dyDescent="0.2">
      <c r="A1583" s="8" t="str">
        <f t="shared" si="947"/>
        <v>2017Nurse practitionersSaskatchewanUnknown places of work</v>
      </c>
      <c r="B1583" s="8" t="s">
        <v>5</v>
      </c>
      <c r="C1583" s="8" t="s">
        <v>21</v>
      </c>
      <c r="D1583" s="8" t="s">
        <v>49</v>
      </c>
      <c r="E1583" s="8">
        <v>2017</v>
      </c>
      <c r="F1583" s="8">
        <v>8</v>
      </c>
      <c r="G1583" s="8">
        <v>0</v>
      </c>
      <c r="H1583" s="8">
        <v>0</v>
      </c>
      <c r="I1583" s="8">
        <v>1</v>
      </c>
      <c r="J1583" s="8">
        <v>1</v>
      </c>
      <c r="K1583" s="8">
        <v>1</v>
      </c>
      <c r="L1583" s="8">
        <v>1</v>
      </c>
      <c r="M1583" s="8">
        <v>1</v>
      </c>
      <c r="N1583" s="8">
        <v>0</v>
      </c>
      <c r="O1583" s="8">
        <v>2</v>
      </c>
      <c r="P1583" s="8">
        <v>1</v>
      </c>
      <c r="Q1583" s="8">
        <v>0</v>
      </c>
      <c r="R1583" s="8">
        <v>0</v>
      </c>
      <c r="S1583" s="8">
        <v>0</v>
      </c>
      <c r="T1583" s="8">
        <v>0</v>
      </c>
      <c r="U1583" s="8">
        <v>8</v>
      </c>
      <c r="V1583" s="8">
        <v>0</v>
      </c>
      <c r="W1583" s="8">
        <v>0</v>
      </c>
      <c r="X1583" s="8">
        <v>6</v>
      </c>
      <c r="Y1583" s="8">
        <v>2</v>
      </c>
      <c r="Z1583" s="8">
        <v>0</v>
      </c>
      <c r="AA1583" s="8">
        <v>0</v>
      </c>
      <c r="AB1583" s="8">
        <v>0</v>
      </c>
      <c r="AC1583" s="8">
        <v>8</v>
      </c>
      <c r="AD1583" s="8">
        <v>0</v>
      </c>
      <c r="AE1583" s="8">
        <v>0</v>
      </c>
      <c r="AF1583" s="8">
        <v>0</v>
      </c>
      <c r="AG1583" s="8">
        <v>0</v>
      </c>
      <c r="AH1583" s="8">
        <v>0</v>
      </c>
      <c r="AI1583" s="8">
        <v>0</v>
      </c>
      <c r="AJ1583" s="8">
        <v>4</v>
      </c>
      <c r="AK1583" s="8">
        <v>4</v>
      </c>
      <c r="AL1583" s="8">
        <v>8</v>
      </c>
      <c r="AM1583" s="8">
        <v>0</v>
      </c>
      <c r="AN1583" s="8">
        <v>8</v>
      </c>
      <c r="AO1583" s="41">
        <f t="shared" si="944"/>
        <v>1</v>
      </c>
      <c r="AP1583" s="41">
        <f t="shared" si="945"/>
        <v>0</v>
      </c>
      <c r="AQ1583" s="41">
        <f t="shared" si="946"/>
        <v>0</v>
      </c>
      <c r="AR1583" s="41">
        <f t="shared" si="912"/>
        <v>0.125</v>
      </c>
      <c r="AS1583" s="41">
        <f t="shared" si="913"/>
        <v>0.125</v>
      </c>
      <c r="AT1583" s="41">
        <f t="shared" si="914"/>
        <v>0.125</v>
      </c>
      <c r="AU1583" s="41">
        <f t="shared" si="915"/>
        <v>0.125</v>
      </c>
      <c r="AV1583" s="41">
        <f t="shared" si="916"/>
        <v>0.125</v>
      </c>
      <c r="AW1583" s="41">
        <f t="shared" si="917"/>
        <v>0</v>
      </c>
      <c r="AX1583" s="41">
        <f t="shared" si="918"/>
        <v>0.25</v>
      </c>
      <c r="AY1583" s="41">
        <f t="shared" si="919"/>
        <v>0.125</v>
      </c>
      <c r="AZ1583" s="41">
        <f t="shared" si="920"/>
        <v>0</v>
      </c>
      <c r="BA1583" s="41">
        <f t="shared" si="921"/>
        <v>0</v>
      </c>
      <c r="BB1583" s="41">
        <f t="shared" si="922"/>
        <v>0</v>
      </c>
      <c r="BC1583" s="41">
        <f t="shared" si="923"/>
        <v>0</v>
      </c>
      <c r="BD1583" s="41">
        <f t="shared" si="924"/>
        <v>1</v>
      </c>
      <c r="BE1583" s="41">
        <f t="shared" si="925"/>
        <v>0</v>
      </c>
      <c r="BF1583" s="41">
        <f t="shared" si="926"/>
        <v>0</v>
      </c>
      <c r="BG1583" s="41">
        <f t="shared" si="927"/>
        <v>0.75</v>
      </c>
      <c r="BH1583" s="41">
        <f t="shared" si="928"/>
        <v>0.25</v>
      </c>
      <c r="BI1583" s="41">
        <f t="shared" si="929"/>
        <v>0</v>
      </c>
      <c r="BJ1583" s="41">
        <f t="shared" si="930"/>
        <v>0</v>
      </c>
      <c r="BK1583" s="41">
        <f t="shared" si="931"/>
        <v>0</v>
      </c>
      <c r="BL1583" s="41">
        <f t="shared" si="932"/>
        <v>1</v>
      </c>
      <c r="BM1583" s="41">
        <f t="shared" si="933"/>
        <v>0</v>
      </c>
      <c r="BN1583" s="41">
        <f t="shared" si="934"/>
        <v>0</v>
      </c>
      <c r="BO1583" s="41">
        <f t="shared" si="935"/>
        <v>0</v>
      </c>
      <c r="BP1583" s="41">
        <f t="shared" si="936"/>
        <v>0</v>
      </c>
      <c r="BQ1583" s="41">
        <f t="shared" si="937"/>
        <v>0</v>
      </c>
      <c r="BR1583" s="41">
        <f t="shared" si="938"/>
        <v>0</v>
      </c>
      <c r="BS1583" s="41">
        <f t="shared" si="939"/>
        <v>0.5</v>
      </c>
      <c r="BT1583" s="41">
        <f t="shared" si="940"/>
        <v>0.5</v>
      </c>
      <c r="BU1583" s="41">
        <f t="shared" si="941"/>
        <v>1</v>
      </c>
      <c r="BV1583" s="41">
        <f t="shared" si="942"/>
        <v>0</v>
      </c>
      <c r="BW1583" s="41">
        <f t="shared" si="943"/>
        <v>1</v>
      </c>
      <c r="BX1583" s="41" t="str">
        <f t="shared" si="948"/>
        <v>2017Nurse practitionersSaskatchewan</v>
      </c>
      <c r="BY1583" s="51">
        <f>VLOOKUP(BX1583,'%workplace'!$A$1:$F$381,6,FALSE)</f>
        <v>204</v>
      </c>
      <c r="BZ1583" s="32">
        <f t="shared" si="949"/>
        <v>3.9215686274509803E-2</v>
      </c>
    </row>
    <row r="1584" spans="1:78" s="8" customFormat="1" hidden="1" x14ac:dyDescent="0.2">
      <c r="A1584" s="8" t="str">
        <f t="shared" si="947"/>
        <v>2017Nurse practitionersAlbertaAll places of work</v>
      </c>
      <c r="B1584" s="8" t="s">
        <v>5</v>
      </c>
      <c r="C1584" s="8" t="s">
        <v>22</v>
      </c>
      <c r="D1584" s="8" t="s">
        <v>9</v>
      </c>
      <c r="E1584" s="8">
        <v>2017</v>
      </c>
      <c r="F1584" s="8">
        <v>418</v>
      </c>
      <c r="G1584" s="8">
        <v>44</v>
      </c>
      <c r="H1584" s="8">
        <v>0</v>
      </c>
      <c r="I1584" s="8">
        <v>7</v>
      </c>
      <c r="J1584" s="8">
        <v>72</v>
      </c>
      <c r="K1584" s="8">
        <v>77</v>
      </c>
      <c r="L1584" s="8">
        <v>73</v>
      </c>
      <c r="M1584" s="8">
        <v>79</v>
      </c>
      <c r="N1584" s="8">
        <v>65</v>
      </c>
      <c r="O1584" s="8">
        <v>45</v>
      </c>
      <c r="P1584" s="8">
        <v>33</v>
      </c>
      <c r="Q1584" s="8">
        <v>10</v>
      </c>
      <c r="R1584" s="8">
        <v>1</v>
      </c>
      <c r="S1584" s="8">
        <v>0</v>
      </c>
      <c r="T1584" s="8">
        <v>0</v>
      </c>
      <c r="U1584" s="8">
        <v>443</v>
      </c>
      <c r="V1584" s="8">
        <v>18</v>
      </c>
      <c r="W1584" s="8">
        <v>1</v>
      </c>
      <c r="X1584" s="8">
        <v>322</v>
      </c>
      <c r="Y1584" s="8">
        <v>130</v>
      </c>
      <c r="Z1584" s="8">
        <v>10</v>
      </c>
      <c r="AA1584" s="8">
        <v>0</v>
      </c>
      <c r="AB1584" s="8">
        <v>2</v>
      </c>
      <c r="AC1584" s="8">
        <v>4</v>
      </c>
      <c r="AD1584" s="8">
        <v>437</v>
      </c>
      <c r="AE1584" s="8">
        <v>19</v>
      </c>
      <c r="AF1584" s="8">
        <v>9</v>
      </c>
      <c r="AG1584" s="8">
        <v>424</v>
      </c>
      <c r="AH1584" s="8">
        <v>14</v>
      </c>
      <c r="AI1584" s="8">
        <v>2</v>
      </c>
      <c r="AJ1584" s="8">
        <v>27</v>
      </c>
      <c r="AK1584" s="8">
        <v>435</v>
      </c>
      <c r="AL1584" s="8">
        <v>13</v>
      </c>
      <c r="AM1584" s="8">
        <v>0</v>
      </c>
      <c r="AN1584" s="8">
        <v>462</v>
      </c>
      <c r="AO1584" s="41">
        <f t="shared" si="944"/>
        <v>0.90476190476190477</v>
      </c>
      <c r="AP1584" s="41">
        <f t="shared" si="945"/>
        <v>9.5238095238095233E-2</v>
      </c>
      <c r="AQ1584" s="41">
        <f t="shared" si="946"/>
        <v>0</v>
      </c>
      <c r="AR1584" s="41">
        <f t="shared" si="912"/>
        <v>1.5151515151515152E-2</v>
      </c>
      <c r="AS1584" s="41">
        <f t="shared" si="913"/>
        <v>0.15584415584415584</v>
      </c>
      <c r="AT1584" s="41">
        <f t="shared" si="914"/>
        <v>0.16666666666666666</v>
      </c>
      <c r="AU1584" s="41">
        <f t="shared" si="915"/>
        <v>0.15800865800865802</v>
      </c>
      <c r="AV1584" s="41">
        <f t="shared" si="916"/>
        <v>0.17099567099567101</v>
      </c>
      <c r="AW1584" s="41">
        <f t="shared" si="917"/>
        <v>0.1406926406926407</v>
      </c>
      <c r="AX1584" s="41">
        <f t="shared" si="918"/>
        <v>9.7402597402597407E-2</v>
      </c>
      <c r="AY1584" s="41">
        <f t="shared" si="919"/>
        <v>7.1428571428571425E-2</v>
      </c>
      <c r="AZ1584" s="41">
        <f t="shared" si="920"/>
        <v>2.1645021645021644E-2</v>
      </c>
      <c r="BA1584" s="41">
        <f t="shared" si="921"/>
        <v>2.1645021645021645E-3</v>
      </c>
      <c r="BB1584" s="41">
        <f t="shared" si="922"/>
        <v>0</v>
      </c>
      <c r="BC1584" s="41">
        <f t="shared" si="923"/>
        <v>0</v>
      </c>
      <c r="BD1584" s="41">
        <f t="shared" si="924"/>
        <v>0.95887445887445888</v>
      </c>
      <c r="BE1584" s="41">
        <f t="shared" si="925"/>
        <v>3.896103896103896E-2</v>
      </c>
      <c r="BF1584" s="41">
        <f t="shared" si="926"/>
        <v>2.1645021645021645E-3</v>
      </c>
      <c r="BG1584" s="41">
        <f t="shared" si="927"/>
        <v>0.69696969696969702</v>
      </c>
      <c r="BH1584" s="41">
        <f t="shared" si="928"/>
        <v>0.2813852813852814</v>
      </c>
      <c r="BI1584" s="41">
        <f t="shared" si="929"/>
        <v>2.1645021645021644E-2</v>
      </c>
      <c r="BJ1584" s="41">
        <f t="shared" si="930"/>
        <v>0</v>
      </c>
      <c r="BK1584" s="41">
        <f t="shared" si="931"/>
        <v>4.329004329004329E-3</v>
      </c>
      <c r="BL1584" s="41">
        <f t="shared" si="932"/>
        <v>8.658008658008658E-3</v>
      </c>
      <c r="BM1584" s="41">
        <f t="shared" si="933"/>
        <v>0.94588744588744589</v>
      </c>
      <c r="BN1584" s="41">
        <f t="shared" si="934"/>
        <v>4.1125541125541128E-2</v>
      </c>
      <c r="BO1584" s="41">
        <f t="shared" si="935"/>
        <v>1.948051948051948E-2</v>
      </c>
      <c r="BP1584" s="41">
        <f t="shared" si="936"/>
        <v>0.91774891774891776</v>
      </c>
      <c r="BQ1584" s="41">
        <f t="shared" si="937"/>
        <v>3.0303030303030304E-2</v>
      </c>
      <c r="BR1584" s="41">
        <f t="shared" si="938"/>
        <v>4.329004329004329E-3</v>
      </c>
      <c r="BS1584" s="41">
        <f t="shared" si="939"/>
        <v>5.844155844155844E-2</v>
      </c>
      <c r="BT1584" s="41">
        <f t="shared" si="940"/>
        <v>0.94155844155844159</v>
      </c>
      <c r="BU1584" s="41">
        <f t="shared" si="941"/>
        <v>2.813852813852814E-2</v>
      </c>
      <c r="BV1584" s="41">
        <f t="shared" si="942"/>
        <v>0</v>
      </c>
      <c r="BW1584" s="41">
        <f t="shared" si="943"/>
        <v>1</v>
      </c>
      <c r="BX1584" s="41" t="str">
        <f t="shared" si="948"/>
        <v>2017Nurse practitionersAlberta</v>
      </c>
      <c r="BY1584" s="51">
        <f>VLOOKUP(BX1584,'%workplace'!$A$1:$F$381,6,FALSE)</f>
        <v>462</v>
      </c>
      <c r="BZ1584" s="32">
        <f t="shared" si="949"/>
        <v>1</v>
      </c>
    </row>
    <row r="1585" spans="1:78" s="8" customFormat="1" hidden="1" x14ac:dyDescent="0.2">
      <c r="A1585" s="8" t="str">
        <f t="shared" si="947"/>
        <v>2017Nurse practitionersAlbertaCommunity health</v>
      </c>
      <c r="B1585" s="8" t="s">
        <v>5</v>
      </c>
      <c r="C1585" s="8" t="s">
        <v>22</v>
      </c>
      <c r="D1585" s="8" t="s">
        <v>11</v>
      </c>
      <c r="E1585" s="8">
        <v>2017</v>
      </c>
      <c r="F1585" s="8">
        <v>101</v>
      </c>
      <c r="G1585" s="8">
        <v>6</v>
      </c>
      <c r="H1585" s="8">
        <v>0</v>
      </c>
      <c r="I1585" s="8">
        <v>3</v>
      </c>
      <c r="J1585" s="8">
        <v>13</v>
      </c>
      <c r="K1585" s="8">
        <v>26</v>
      </c>
      <c r="L1585" s="8">
        <v>11</v>
      </c>
      <c r="M1585" s="8">
        <v>19</v>
      </c>
      <c r="N1585" s="8">
        <v>15</v>
      </c>
      <c r="O1585" s="8">
        <v>6</v>
      </c>
      <c r="P1585" s="8">
        <v>9</v>
      </c>
      <c r="Q1585" s="8">
        <v>4</v>
      </c>
      <c r="R1585" s="8">
        <v>1</v>
      </c>
      <c r="S1585" s="8">
        <v>0</v>
      </c>
      <c r="T1585" s="8">
        <v>0</v>
      </c>
      <c r="U1585" s="8">
        <v>105</v>
      </c>
      <c r="V1585" s="8">
        <v>2</v>
      </c>
      <c r="W1585" s="8">
        <v>0</v>
      </c>
      <c r="X1585" s="8">
        <v>57</v>
      </c>
      <c r="Y1585" s="8">
        <v>48</v>
      </c>
      <c r="Z1585" s="8">
        <v>2</v>
      </c>
      <c r="AA1585" s="8">
        <v>0</v>
      </c>
      <c r="AB1585" s="8">
        <v>0</v>
      </c>
      <c r="AC1585" s="8">
        <v>0</v>
      </c>
      <c r="AD1585" s="8">
        <v>105</v>
      </c>
      <c r="AE1585" s="8">
        <v>2</v>
      </c>
      <c r="AF1585" s="8">
        <v>2</v>
      </c>
      <c r="AG1585" s="8">
        <v>104</v>
      </c>
      <c r="AH1585" s="8">
        <v>0</v>
      </c>
      <c r="AI1585" s="8">
        <v>0</v>
      </c>
      <c r="AJ1585" s="8">
        <v>17</v>
      </c>
      <c r="AK1585" s="8">
        <v>90</v>
      </c>
      <c r="AL1585" s="8">
        <v>1</v>
      </c>
      <c r="AM1585" s="8">
        <v>0</v>
      </c>
      <c r="AN1585" s="8">
        <v>107</v>
      </c>
      <c r="AO1585" s="41">
        <f t="shared" si="944"/>
        <v>0.94392523364485981</v>
      </c>
      <c r="AP1585" s="41">
        <f t="shared" si="945"/>
        <v>5.6074766355140186E-2</v>
      </c>
      <c r="AQ1585" s="41">
        <f t="shared" si="946"/>
        <v>0</v>
      </c>
      <c r="AR1585" s="41">
        <f t="shared" si="912"/>
        <v>2.8037383177570093E-2</v>
      </c>
      <c r="AS1585" s="41">
        <f t="shared" si="913"/>
        <v>0.12149532710280374</v>
      </c>
      <c r="AT1585" s="41">
        <f t="shared" si="914"/>
        <v>0.24299065420560748</v>
      </c>
      <c r="AU1585" s="41">
        <f t="shared" si="915"/>
        <v>0.10280373831775701</v>
      </c>
      <c r="AV1585" s="41">
        <f t="shared" si="916"/>
        <v>0.17757009345794392</v>
      </c>
      <c r="AW1585" s="41">
        <f t="shared" si="917"/>
        <v>0.14018691588785046</v>
      </c>
      <c r="AX1585" s="41">
        <f t="shared" si="918"/>
        <v>5.6074766355140186E-2</v>
      </c>
      <c r="AY1585" s="41">
        <f t="shared" si="919"/>
        <v>8.4112149532710276E-2</v>
      </c>
      <c r="AZ1585" s="41">
        <f t="shared" si="920"/>
        <v>3.7383177570093455E-2</v>
      </c>
      <c r="BA1585" s="41">
        <f t="shared" si="921"/>
        <v>9.3457943925233638E-3</v>
      </c>
      <c r="BB1585" s="41">
        <f t="shared" si="922"/>
        <v>0</v>
      </c>
      <c r="BC1585" s="41">
        <f t="shared" si="923"/>
        <v>0</v>
      </c>
      <c r="BD1585" s="41">
        <f t="shared" si="924"/>
        <v>0.98130841121495327</v>
      </c>
      <c r="BE1585" s="41">
        <f t="shared" si="925"/>
        <v>1.8691588785046728E-2</v>
      </c>
      <c r="BF1585" s="41">
        <f t="shared" si="926"/>
        <v>0</v>
      </c>
      <c r="BG1585" s="41">
        <f t="shared" si="927"/>
        <v>0.53271028037383172</v>
      </c>
      <c r="BH1585" s="41">
        <f t="shared" si="928"/>
        <v>0.44859813084112149</v>
      </c>
      <c r="BI1585" s="41">
        <f t="shared" si="929"/>
        <v>1.8691588785046728E-2</v>
      </c>
      <c r="BJ1585" s="41">
        <f t="shared" si="930"/>
        <v>0</v>
      </c>
      <c r="BK1585" s="41">
        <f t="shared" si="931"/>
        <v>0</v>
      </c>
      <c r="BL1585" s="41">
        <f t="shared" si="932"/>
        <v>0</v>
      </c>
      <c r="BM1585" s="41">
        <f t="shared" si="933"/>
        <v>0.98130841121495327</v>
      </c>
      <c r="BN1585" s="41">
        <f t="shared" si="934"/>
        <v>1.8691588785046728E-2</v>
      </c>
      <c r="BO1585" s="41">
        <f t="shared" si="935"/>
        <v>1.8691588785046728E-2</v>
      </c>
      <c r="BP1585" s="41">
        <f t="shared" si="936"/>
        <v>0.9719626168224299</v>
      </c>
      <c r="BQ1585" s="41">
        <f t="shared" si="937"/>
        <v>0</v>
      </c>
      <c r="BR1585" s="41">
        <f t="shared" si="938"/>
        <v>0</v>
      </c>
      <c r="BS1585" s="41">
        <f t="shared" si="939"/>
        <v>0.15887850467289719</v>
      </c>
      <c r="BT1585" s="41">
        <f t="shared" si="940"/>
        <v>0.84112149532710279</v>
      </c>
      <c r="BU1585" s="41">
        <f t="shared" si="941"/>
        <v>9.3457943925233638E-3</v>
      </c>
      <c r="BV1585" s="41">
        <f t="shared" si="942"/>
        <v>0</v>
      </c>
      <c r="BW1585" s="41">
        <f t="shared" si="943"/>
        <v>1</v>
      </c>
      <c r="BX1585" s="41" t="str">
        <f t="shared" si="948"/>
        <v>2017Nurse practitionersAlberta</v>
      </c>
      <c r="BY1585" s="51">
        <f>VLOOKUP(BX1585,'%workplace'!$A$1:$F$381,6,FALSE)</f>
        <v>462</v>
      </c>
      <c r="BZ1585" s="32">
        <f t="shared" si="949"/>
        <v>0.23160173160173161</v>
      </c>
    </row>
    <row r="1586" spans="1:78" s="8" customFormat="1" hidden="1" x14ac:dyDescent="0.2">
      <c r="A1586" s="8" t="str">
        <f t="shared" si="947"/>
        <v>2017Nurse practitionersAlbertaNursing home/long-term care</v>
      </c>
      <c r="B1586" s="8" t="s">
        <v>5</v>
      </c>
      <c r="C1586" s="8" t="s">
        <v>22</v>
      </c>
      <c r="D1586" s="8" t="s">
        <v>12</v>
      </c>
      <c r="E1586" s="8">
        <v>2017</v>
      </c>
      <c r="F1586" s="8">
        <v>19</v>
      </c>
      <c r="G1586" s="8">
        <v>0</v>
      </c>
      <c r="H1586" s="8">
        <v>0</v>
      </c>
      <c r="I1586" s="8">
        <v>0</v>
      </c>
      <c r="J1586" s="8">
        <v>4</v>
      </c>
      <c r="K1586" s="8">
        <v>0</v>
      </c>
      <c r="L1586" s="8">
        <v>4</v>
      </c>
      <c r="M1586" s="8">
        <v>3</v>
      </c>
      <c r="N1586" s="8">
        <v>5</v>
      </c>
      <c r="O1586" s="8">
        <v>2</v>
      </c>
      <c r="P1586" s="8">
        <v>1</v>
      </c>
      <c r="Q1586" s="8">
        <v>0</v>
      </c>
      <c r="R1586" s="8">
        <v>0</v>
      </c>
      <c r="S1586" s="8">
        <v>0</v>
      </c>
      <c r="T1586" s="8">
        <v>0</v>
      </c>
      <c r="U1586" s="8">
        <v>18</v>
      </c>
      <c r="V1586" s="8">
        <v>0</v>
      </c>
      <c r="W1586" s="8">
        <v>1</v>
      </c>
      <c r="X1586" s="8">
        <v>16</v>
      </c>
      <c r="Y1586" s="8">
        <v>3</v>
      </c>
      <c r="Z1586" s="8">
        <v>0</v>
      </c>
      <c r="AA1586" s="8">
        <v>0</v>
      </c>
      <c r="AB1586" s="8">
        <v>0</v>
      </c>
      <c r="AC1586" s="8">
        <v>0</v>
      </c>
      <c r="AD1586" s="8">
        <v>19</v>
      </c>
      <c r="AE1586" s="8">
        <v>0</v>
      </c>
      <c r="AF1586" s="8">
        <v>0</v>
      </c>
      <c r="AG1586" s="8">
        <v>19</v>
      </c>
      <c r="AH1586" s="8">
        <v>0</v>
      </c>
      <c r="AI1586" s="8">
        <v>0</v>
      </c>
      <c r="AJ1586" s="8">
        <v>1</v>
      </c>
      <c r="AK1586" s="8">
        <v>18</v>
      </c>
      <c r="AL1586" s="8">
        <v>0</v>
      </c>
      <c r="AM1586" s="8">
        <v>0</v>
      </c>
      <c r="AN1586" s="8">
        <v>19</v>
      </c>
      <c r="AO1586" s="41">
        <f t="shared" si="944"/>
        <v>1</v>
      </c>
      <c r="AP1586" s="41">
        <f t="shared" si="945"/>
        <v>0</v>
      </c>
      <c r="AQ1586" s="41">
        <f t="shared" si="946"/>
        <v>0</v>
      </c>
      <c r="AR1586" s="41">
        <f t="shared" si="912"/>
        <v>0</v>
      </c>
      <c r="AS1586" s="41">
        <f t="shared" si="913"/>
        <v>0.21052631578947367</v>
      </c>
      <c r="AT1586" s="41">
        <f t="shared" si="914"/>
        <v>0</v>
      </c>
      <c r="AU1586" s="41">
        <f t="shared" si="915"/>
        <v>0.21052631578947367</v>
      </c>
      <c r="AV1586" s="41">
        <f t="shared" si="916"/>
        <v>0.15789473684210525</v>
      </c>
      <c r="AW1586" s="41">
        <f t="shared" si="917"/>
        <v>0.26315789473684209</v>
      </c>
      <c r="AX1586" s="41">
        <f t="shared" si="918"/>
        <v>0.10526315789473684</v>
      </c>
      <c r="AY1586" s="41">
        <f t="shared" si="919"/>
        <v>5.2631578947368418E-2</v>
      </c>
      <c r="AZ1586" s="41">
        <f t="shared" si="920"/>
        <v>0</v>
      </c>
      <c r="BA1586" s="41">
        <f t="shared" si="921"/>
        <v>0</v>
      </c>
      <c r="BB1586" s="41">
        <f t="shared" si="922"/>
        <v>0</v>
      </c>
      <c r="BC1586" s="41">
        <f t="shared" si="923"/>
        <v>0</v>
      </c>
      <c r="BD1586" s="41">
        <f t="shared" si="924"/>
        <v>0.94736842105263153</v>
      </c>
      <c r="BE1586" s="41">
        <f t="shared" si="925"/>
        <v>0</v>
      </c>
      <c r="BF1586" s="41">
        <f t="shared" si="926"/>
        <v>5.2631578947368418E-2</v>
      </c>
      <c r="BG1586" s="41">
        <f t="shared" si="927"/>
        <v>0.84210526315789469</v>
      </c>
      <c r="BH1586" s="41">
        <f t="shared" si="928"/>
        <v>0.15789473684210525</v>
      </c>
      <c r="BI1586" s="41">
        <f t="shared" si="929"/>
        <v>0</v>
      </c>
      <c r="BJ1586" s="41">
        <f t="shared" si="930"/>
        <v>0</v>
      </c>
      <c r="BK1586" s="41">
        <f t="shared" si="931"/>
        <v>0</v>
      </c>
      <c r="BL1586" s="41">
        <f t="shared" si="932"/>
        <v>0</v>
      </c>
      <c r="BM1586" s="41">
        <f t="shared" si="933"/>
        <v>1</v>
      </c>
      <c r="BN1586" s="41">
        <f t="shared" si="934"/>
        <v>0</v>
      </c>
      <c r="BO1586" s="41">
        <f t="shared" si="935"/>
        <v>0</v>
      </c>
      <c r="BP1586" s="41">
        <f t="shared" si="936"/>
        <v>1</v>
      </c>
      <c r="BQ1586" s="41">
        <f t="shared" si="937"/>
        <v>0</v>
      </c>
      <c r="BR1586" s="41">
        <f t="shared" si="938"/>
        <v>0</v>
      </c>
      <c r="BS1586" s="41">
        <f t="shared" si="939"/>
        <v>5.2631578947368418E-2</v>
      </c>
      <c r="BT1586" s="41">
        <f t="shared" si="940"/>
        <v>0.94736842105263153</v>
      </c>
      <c r="BU1586" s="41">
        <f t="shared" si="941"/>
        <v>0</v>
      </c>
      <c r="BV1586" s="41">
        <f t="shared" si="942"/>
        <v>0</v>
      </c>
      <c r="BW1586" s="41">
        <f t="shared" si="943"/>
        <v>1</v>
      </c>
      <c r="BX1586" s="41" t="str">
        <f t="shared" si="948"/>
        <v>2017Nurse practitionersAlberta</v>
      </c>
      <c r="BY1586" s="51">
        <f>VLOOKUP(BX1586,'%workplace'!$A$1:$F$381,6,FALSE)</f>
        <v>462</v>
      </c>
      <c r="BZ1586" s="32">
        <f t="shared" si="949"/>
        <v>4.1125541125541128E-2</v>
      </c>
    </row>
    <row r="1587" spans="1:78" s="8" customFormat="1" hidden="1" x14ac:dyDescent="0.2">
      <c r="A1587" s="8" t="str">
        <f t="shared" si="947"/>
        <v>2017Nurse practitionersAlbertaHospital</v>
      </c>
      <c r="B1587" s="8" t="s">
        <v>5</v>
      </c>
      <c r="C1587" s="8" t="s">
        <v>22</v>
      </c>
      <c r="D1587" s="8" t="s">
        <v>10</v>
      </c>
      <c r="E1587" s="8">
        <v>2017</v>
      </c>
      <c r="F1587" s="8">
        <v>215</v>
      </c>
      <c r="G1587" s="8">
        <v>25</v>
      </c>
      <c r="H1587" s="8">
        <v>0</v>
      </c>
      <c r="I1587" s="8">
        <v>4</v>
      </c>
      <c r="J1587" s="8">
        <v>40</v>
      </c>
      <c r="K1587" s="8">
        <v>37</v>
      </c>
      <c r="L1587" s="8">
        <v>42</v>
      </c>
      <c r="M1587" s="8">
        <v>36</v>
      </c>
      <c r="N1587" s="8">
        <v>34</v>
      </c>
      <c r="O1587" s="8">
        <v>31</v>
      </c>
      <c r="P1587" s="8">
        <v>13</v>
      </c>
      <c r="Q1587" s="8">
        <v>3</v>
      </c>
      <c r="R1587" s="8">
        <v>0</v>
      </c>
      <c r="S1587" s="8">
        <v>0</v>
      </c>
      <c r="T1587" s="8">
        <v>0</v>
      </c>
      <c r="U1587" s="8">
        <v>229</v>
      </c>
      <c r="V1587" s="8">
        <v>11</v>
      </c>
      <c r="W1587" s="8">
        <v>0</v>
      </c>
      <c r="X1587" s="8">
        <v>181</v>
      </c>
      <c r="Y1587" s="8">
        <v>54</v>
      </c>
      <c r="Z1587" s="8">
        <v>5</v>
      </c>
      <c r="AA1587" s="8">
        <v>0</v>
      </c>
      <c r="AB1587" s="8">
        <v>0</v>
      </c>
      <c r="AC1587" s="8">
        <v>0</v>
      </c>
      <c r="AD1587" s="8">
        <v>223</v>
      </c>
      <c r="AE1587" s="8">
        <v>17</v>
      </c>
      <c r="AF1587" s="8">
        <v>1</v>
      </c>
      <c r="AG1587" s="8">
        <v>230</v>
      </c>
      <c r="AH1587" s="8">
        <v>3</v>
      </c>
      <c r="AI1587" s="8">
        <v>0</v>
      </c>
      <c r="AJ1587" s="8">
        <v>3</v>
      </c>
      <c r="AK1587" s="8">
        <v>237</v>
      </c>
      <c r="AL1587" s="8">
        <v>6</v>
      </c>
      <c r="AM1587" s="8">
        <v>0</v>
      </c>
      <c r="AN1587" s="8">
        <v>240</v>
      </c>
      <c r="AO1587" s="41">
        <f t="shared" si="944"/>
        <v>0.89583333333333337</v>
      </c>
      <c r="AP1587" s="41">
        <f t="shared" si="945"/>
        <v>0.10416666666666667</v>
      </c>
      <c r="AQ1587" s="41">
        <f t="shared" si="946"/>
        <v>0</v>
      </c>
      <c r="AR1587" s="41">
        <f t="shared" si="912"/>
        <v>1.6666666666666666E-2</v>
      </c>
      <c r="AS1587" s="41">
        <f t="shared" si="913"/>
        <v>0.16666666666666666</v>
      </c>
      <c r="AT1587" s="41">
        <f t="shared" si="914"/>
        <v>0.15416666666666667</v>
      </c>
      <c r="AU1587" s="41">
        <f t="shared" si="915"/>
        <v>0.17499999999999999</v>
      </c>
      <c r="AV1587" s="41">
        <f t="shared" si="916"/>
        <v>0.15</v>
      </c>
      <c r="AW1587" s="41">
        <f t="shared" si="917"/>
        <v>0.14166666666666666</v>
      </c>
      <c r="AX1587" s="41">
        <f t="shared" si="918"/>
        <v>0.12916666666666668</v>
      </c>
      <c r="AY1587" s="41">
        <f t="shared" si="919"/>
        <v>5.4166666666666669E-2</v>
      </c>
      <c r="AZ1587" s="41">
        <f t="shared" si="920"/>
        <v>1.2500000000000001E-2</v>
      </c>
      <c r="BA1587" s="41">
        <f t="shared" si="921"/>
        <v>0</v>
      </c>
      <c r="BB1587" s="41">
        <f t="shared" si="922"/>
        <v>0</v>
      </c>
      <c r="BC1587" s="41">
        <f t="shared" si="923"/>
        <v>0</v>
      </c>
      <c r="BD1587" s="41">
        <f t="shared" si="924"/>
        <v>0.95416666666666672</v>
      </c>
      <c r="BE1587" s="41">
        <f t="shared" si="925"/>
        <v>4.583333333333333E-2</v>
      </c>
      <c r="BF1587" s="41">
        <f t="shared" si="926"/>
        <v>0</v>
      </c>
      <c r="BG1587" s="41">
        <f t="shared" si="927"/>
        <v>0.75416666666666665</v>
      </c>
      <c r="BH1587" s="41">
        <f t="shared" si="928"/>
        <v>0.22500000000000001</v>
      </c>
      <c r="BI1587" s="41">
        <f t="shared" si="929"/>
        <v>2.0833333333333332E-2</v>
      </c>
      <c r="BJ1587" s="41">
        <f t="shared" si="930"/>
        <v>0</v>
      </c>
      <c r="BK1587" s="41">
        <f t="shared" si="931"/>
        <v>0</v>
      </c>
      <c r="BL1587" s="41">
        <f t="shared" si="932"/>
        <v>0</v>
      </c>
      <c r="BM1587" s="41">
        <f t="shared" si="933"/>
        <v>0.9291666666666667</v>
      </c>
      <c r="BN1587" s="41">
        <f t="shared" si="934"/>
        <v>7.0833333333333331E-2</v>
      </c>
      <c r="BO1587" s="41">
        <f t="shared" si="935"/>
        <v>4.1666666666666666E-3</v>
      </c>
      <c r="BP1587" s="41">
        <f t="shared" si="936"/>
        <v>0.95833333333333337</v>
      </c>
      <c r="BQ1587" s="41">
        <f t="shared" si="937"/>
        <v>1.2500000000000001E-2</v>
      </c>
      <c r="BR1587" s="41">
        <f t="shared" si="938"/>
        <v>0</v>
      </c>
      <c r="BS1587" s="41">
        <f t="shared" si="939"/>
        <v>1.2500000000000001E-2</v>
      </c>
      <c r="BT1587" s="41">
        <f t="shared" si="940"/>
        <v>0.98750000000000004</v>
      </c>
      <c r="BU1587" s="41">
        <f t="shared" si="941"/>
        <v>2.5000000000000001E-2</v>
      </c>
      <c r="BV1587" s="41">
        <f t="shared" si="942"/>
        <v>0</v>
      </c>
      <c r="BW1587" s="41">
        <f t="shared" si="943"/>
        <v>1</v>
      </c>
      <c r="BX1587" s="41" t="str">
        <f t="shared" si="948"/>
        <v>2017Nurse practitionersAlberta</v>
      </c>
      <c r="BY1587" s="51">
        <f>VLOOKUP(BX1587,'%workplace'!$A$1:$F$381,6,FALSE)</f>
        <v>462</v>
      </c>
      <c r="BZ1587" s="32">
        <f t="shared" si="949"/>
        <v>0.51948051948051943</v>
      </c>
    </row>
    <row r="1588" spans="1:78" s="8" customFormat="1" hidden="1" x14ac:dyDescent="0.2">
      <c r="A1588" s="8" t="str">
        <f t="shared" si="947"/>
        <v>2017Nurse practitionersAlbertaOther places of work</v>
      </c>
      <c r="B1588" s="8" t="s">
        <v>5</v>
      </c>
      <c r="C1588" s="8" t="s">
        <v>22</v>
      </c>
      <c r="D1588" s="8" t="s">
        <v>13</v>
      </c>
      <c r="E1588" s="8">
        <v>2017</v>
      </c>
      <c r="F1588" s="8">
        <v>79</v>
      </c>
      <c r="G1588" s="8">
        <v>13</v>
      </c>
      <c r="H1588" s="8">
        <v>0</v>
      </c>
      <c r="I1588" s="8">
        <v>0</v>
      </c>
      <c r="J1588" s="8">
        <v>13</v>
      </c>
      <c r="K1588" s="8">
        <v>14</v>
      </c>
      <c r="L1588" s="8">
        <v>15</v>
      </c>
      <c r="M1588" s="8">
        <v>21</v>
      </c>
      <c r="N1588" s="8">
        <v>10</v>
      </c>
      <c r="O1588" s="8">
        <v>6</v>
      </c>
      <c r="P1588" s="8">
        <v>10</v>
      </c>
      <c r="Q1588" s="8">
        <v>3</v>
      </c>
      <c r="R1588" s="8">
        <v>0</v>
      </c>
      <c r="S1588" s="8">
        <v>0</v>
      </c>
      <c r="T1588" s="8">
        <v>0</v>
      </c>
      <c r="U1588" s="8">
        <v>87</v>
      </c>
      <c r="V1588" s="8">
        <v>5</v>
      </c>
      <c r="W1588" s="8">
        <v>0</v>
      </c>
      <c r="X1588" s="8">
        <v>65</v>
      </c>
      <c r="Y1588" s="8">
        <v>25</v>
      </c>
      <c r="Z1588" s="8">
        <v>2</v>
      </c>
      <c r="AA1588" s="8">
        <v>0</v>
      </c>
      <c r="AB1588" s="8">
        <v>2</v>
      </c>
      <c r="AC1588" s="8">
        <v>0</v>
      </c>
      <c r="AD1588" s="8">
        <v>90</v>
      </c>
      <c r="AE1588" s="8">
        <v>0</v>
      </c>
      <c r="AF1588" s="8">
        <v>6</v>
      </c>
      <c r="AG1588" s="8">
        <v>71</v>
      </c>
      <c r="AH1588" s="8">
        <v>11</v>
      </c>
      <c r="AI1588" s="8">
        <v>2</v>
      </c>
      <c r="AJ1588" s="8">
        <v>6</v>
      </c>
      <c r="AK1588" s="8">
        <v>86</v>
      </c>
      <c r="AL1588" s="8">
        <v>2</v>
      </c>
      <c r="AM1588" s="8">
        <v>0</v>
      </c>
      <c r="AN1588" s="8">
        <v>92</v>
      </c>
      <c r="AO1588" s="41">
        <f t="shared" si="944"/>
        <v>0.85869565217391308</v>
      </c>
      <c r="AP1588" s="41">
        <f t="shared" si="945"/>
        <v>0.14130434782608695</v>
      </c>
      <c r="AQ1588" s="41">
        <f t="shared" si="946"/>
        <v>0</v>
      </c>
      <c r="AR1588" s="41">
        <f t="shared" si="912"/>
        <v>0</v>
      </c>
      <c r="AS1588" s="41">
        <f t="shared" si="913"/>
        <v>0.14130434782608695</v>
      </c>
      <c r="AT1588" s="41">
        <f t="shared" si="914"/>
        <v>0.15217391304347827</v>
      </c>
      <c r="AU1588" s="41">
        <f t="shared" si="915"/>
        <v>0.16304347826086957</v>
      </c>
      <c r="AV1588" s="41">
        <f t="shared" si="916"/>
        <v>0.22826086956521738</v>
      </c>
      <c r="AW1588" s="41">
        <f t="shared" si="917"/>
        <v>0.10869565217391304</v>
      </c>
      <c r="AX1588" s="41">
        <f t="shared" si="918"/>
        <v>6.5217391304347824E-2</v>
      </c>
      <c r="AY1588" s="41">
        <f t="shared" si="919"/>
        <v>0.10869565217391304</v>
      </c>
      <c r="AZ1588" s="41">
        <f t="shared" si="920"/>
        <v>3.2608695652173912E-2</v>
      </c>
      <c r="BA1588" s="41">
        <f t="shared" si="921"/>
        <v>0</v>
      </c>
      <c r="BB1588" s="41">
        <f t="shared" si="922"/>
        <v>0</v>
      </c>
      <c r="BC1588" s="41">
        <f t="shared" si="923"/>
        <v>0</v>
      </c>
      <c r="BD1588" s="41">
        <f t="shared" si="924"/>
        <v>0.94565217391304346</v>
      </c>
      <c r="BE1588" s="41">
        <f t="shared" si="925"/>
        <v>5.434782608695652E-2</v>
      </c>
      <c r="BF1588" s="41">
        <f t="shared" si="926"/>
        <v>0</v>
      </c>
      <c r="BG1588" s="41">
        <f t="shared" si="927"/>
        <v>0.70652173913043481</v>
      </c>
      <c r="BH1588" s="41">
        <f t="shared" si="928"/>
        <v>0.27173913043478259</v>
      </c>
      <c r="BI1588" s="41">
        <f t="shared" si="929"/>
        <v>2.1739130434782608E-2</v>
      </c>
      <c r="BJ1588" s="41">
        <f t="shared" si="930"/>
        <v>0</v>
      </c>
      <c r="BK1588" s="41">
        <f t="shared" si="931"/>
        <v>2.1739130434782608E-2</v>
      </c>
      <c r="BL1588" s="41">
        <f t="shared" si="932"/>
        <v>0</v>
      </c>
      <c r="BM1588" s="41">
        <f t="shared" si="933"/>
        <v>0.97826086956521741</v>
      </c>
      <c r="BN1588" s="41">
        <f t="shared" si="934"/>
        <v>0</v>
      </c>
      <c r="BO1588" s="41">
        <f t="shared" si="935"/>
        <v>6.5217391304347824E-2</v>
      </c>
      <c r="BP1588" s="41">
        <f t="shared" si="936"/>
        <v>0.77173913043478259</v>
      </c>
      <c r="BQ1588" s="41">
        <f t="shared" si="937"/>
        <v>0.11956521739130435</v>
      </c>
      <c r="BR1588" s="41">
        <f t="shared" si="938"/>
        <v>2.1739130434782608E-2</v>
      </c>
      <c r="BS1588" s="41">
        <f t="shared" si="939"/>
        <v>6.5217391304347824E-2</v>
      </c>
      <c r="BT1588" s="41">
        <f t="shared" si="940"/>
        <v>0.93478260869565222</v>
      </c>
      <c r="BU1588" s="41">
        <f t="shared" si="941"/>
        <v>2.1739130434782608E-2</v>
      </c>
      <c r="BV1588" s="41">
        <f t="shared" si="942"/>
        <v>0</v>
      </c>
      <c r="BW1588" s="41">
        <f t="shared" si="943"/>
        <v>1</v>
      </c>
      <c r="BX1588" s="41" t="str">
        <f t="shared" si="948"/>
        <v>2017Nurse practitionersAlberta</v>
      </c>
      <c r="BY1588" s="51">
        <f>VLOOKUP(BX1588,'%workplace'!$A$1:$F$381,6,FALSE)</f>
        <v>462</v>
      </c>
      <c r="BZ1588" s="32">
        <f t="shared" si="949"/>
        <v>0.19913419913419914</v>
      </c>
    </row>
    <row r="1589" spans="1:78" s="8" customFormat="1" hidden="1" x14ac:dyDescent="0.2">
      <c r="A1589" s="8" t="str">
        <f t="shared" si="947"/>
        <v>2017Nurse practitionersAlbertaUnknown places of work</v>
      </c>
      <c r="B1589" s="8" t="s">
        <v>5</v>
      </c>
      <c r="C1589" s="8" t="s">
        <v>22</v>
      </c>
      <c r="D1589" s="8" t="s">
        <v>49</v>
      </c>
      <c r="E1589" s="8">
        <v>2017</v>
      </c>
      <c r="F1589" s="8">
        <v>4</v>
      </c>
      <c r="G1589" s="8">
        <v>0</v>
      </c>
      <c r="H1589" s="8">
        <v>0</v>
      </c>
      <c r="I1589" s="8">
        <v>0</v>
      </c>
      <c r="J1589" s="8">
        <v>2</v>
      </c>
      <c r="K1589" s="8">
        <v>0</v>
      </c>
      <c r="L1589" s="8">
        <v>1</v>
      </c>
      <c r="M1589" s="8">
        <v>0</v>
      </c>
      <c r="N1589" s="8">
        <v>1</v>
      </c>
      <c r="O1589" s="8">
        <v>0</v>
      </c>
      <c r="P1589" s="8">
        <v>0</v>
      </c>
      <c r="Q1589" s="8">
        <v>0</v>
      </c>
      <c r="R1589" s="8">
        <v>0</v>
      </c>
      <c r="S1589" s="8">
        <v>0</v>
      </c>
      <c r="T1589" s="8">
        <v>0</v>
      </c>
      <c r="U1589" s="8">
        <v>4</v>
      </c>
      <c r="V1589" s="8">
        <v>0</v>
      </c>
      <c r="W1589" s="8">
        <v>0</v>
      </c>
      <c r="X1589" s="8">
        <v>3</v>
      </c>
      <c r="Y1589" s="8">
        <v>0</v>
      </c>
      <c r="Z1589" s="8">
        <v>1</v>
      </c>
      <c r="AA1589" s="8">
        <v>0</v>
      </c>
      <c r="AB1589" s="8">
        <v>0</v>
      </c>
      <c r="AC1589" s="8">
        <v>4</v>
      </c>
      <c r="AD1589" s="8">
        <v>0</v>
      </c>
      <c r="AE1589" s="8">
        <v>0</v>
      </c>
      <c r="AF1589" s="8">
        <v>0</v>
      </c>
      <c r="AG1589" s="8">
        <v>0</v>
      </c>
      <c r="AH1589" s="8">
        <v>0</v>
      </c>
      <c r="AI1589" s="8">
        <v>0</v>
      </c>
      <c r="AJ1589" s="8">
        <v>0</v>
      </c>
      <c r="AK1589" s="8">
        <v>4</v>
      </c>
      <c r="AL1589" s="8">
        <v>4</v>
      </c>
      <c r="AM1589" s="8">
        <v>0</v>
      </c>
      <c r="AN1589" s="8">
        <v>4</v>
      </c>
      <c r="AO1589" s="41">
        <f t="shared" si="944"/>
        <v>1</v>
      </c>
      <c r="AP1589" s="41">
        <f t="shared" si="945"/>
        <v>0</v>
      </c>
      <c r="AQ1589" s="41">
        <f t="shared" si="946"/>
        <v>0</v>
      </c>
      <c r="AR1589" s="41">
        <f t="shared" si="912"/>
        <v>0</v>
      </c>
      <c r="AS1589" s="41">
        <f t="shared" si="913"/>
        <v>0.5</v>
      </c>
      <c r="AT1589" s="41">
        <f t="shared" si="914"/>
        <v>0</v>
      </c>
      <c r="AU1589" s="41">
        <f t="shared" si="915"/>
        <v>0.25</v>
      </c>
      <c r="AV1589" s="41">
        <f t="shared" si="916"/>
        <v>0</v>
      </c>
      <c r="AW1589" s="41">
        <f t="shared" si="917"/>
        <v>0.25</v>
      </c>
      <c r="AX1589" s="41">
        <f t="shared" si="918"/>
        <v>0</v>
      </c>
      <c r="AY1589" s="41">
        <f t="shared" si="919"/>
        <v>0</v>
      </c>
      <c r="AZ1589" s="41">
        <f t="shared" si="920"/>
        <v>0</v>
      </c>
      <c r="BA1589" s="41">
        <f t="shared" si="921"/>
        <v>0</v>
      </c>
      <c r="BB1589" s="41">
        <f t="shared" si="922"/>
        <v>0</v>
      </c>
      <c r="BC1589" s="41">
        <f t="shared" si="923"/>
        <v>0</v>
      </c>
      <c r="BD1589" s="41">
        <f t="shared" si="924"/>
        <v>1</v>
      </c>
      <c r="BE1589" s="41">
        <f t="shared" si="925"/>
        <v>0</v>
      </c>
      <c r="BF1589" s="41">
        <f t="shared" si="926"/>
        <v>0</v>
      </c>
      <c r="BG1589" s="41">
        <f t="shared" si="927"/>
        <v>0.75</v>
      </c>
      <c r="BH1589" s="41">
        <f t="shared" si="928"/>
        <v>0</v>
      </c>
      <c r="BI1589" s="41">
        <f t="shared" si="929"/>
        <v>0.25</v>
      </c>
      <c r="BJ1589" s="41">
        <f t="shared" si="930"/>
        <v>0</v>
      </c>
      <c r="BK1589" s="41">
        <f t="shared" si="931"/>
        <v>0</v>
      </c>
      <c r="BL1589" s="41">
        <f t="shared" si="932"/>
        <v>1</v>
      </c>
      <c r="BM1589" s="41">
        <f t="shared" si="933"/>
        <v>0</v>
      </c>
      <c r="BN1589" s="41">
        <f t="shared" si="934"/>
        <v>0</v>
      </c>
      <c r="BO1589" s="41">
        <f t="shared" si="935"/>
        <v>0</v>
      </c>
      <c r="BP1589" s="41">
        <f t="shared" si="936"/>
        <v>0</v>
      </c>
      <c r="BQ1589" s="41">
        <f t="shared" si="937"/>
        <v>0</v>
      </c>
      <c r="BR1589" s="41">
        <f t="shared" si="938"/>
        <v>0</v>
      </c>
      <c r="BS1589" s="41">
        <f t="shared" si="939"/>
        <v>0</v>
      </c>
      <c r="BT1589" s="41">
        <f t="shared" si="940"/>
        <v>1</v>
      </c>
      <c r="BU1589" s="41">
        <f t="shared" si="941"/>
        <v>1</v>
      </c>
      <c r="BV1589" s="41">
        <f t="shared" si="942"/>
        <v>0</v>
      </c>
      <c r="BW1589" s="41">
        <f t="shared" si="943"/>
        <v>1</v>
      </c>
      <c r="BX1589" s="41" t="str">
        <f t="shared" si="948"/>
        <v>2017Nurse practitionersAlberta</v>
      </c>
      <c r="BY1589" s="51">
        <f>VLOOKUP(BX1589,'%workplace'!$A$1:$F$381,6,FALSE)</f>
        <v>462</v>
      </c>
      <c r="BZ1589" s="32">
        <f t="shared" si="949"/>
        <v>8.658008658008658E-3</v>
      </c>
    </row>
    <row r="1590" spans="1:78" s="8" customFormat="1" hidden="1" x14ac:dyDescent="0.2">
      <c r="A1590" s="8" t="str">
        <f t="shared" si="947"/>
        <v>2017Nurse practitionersBritish ColumbiaAll places of work</v>
      </c>
      <c r="B1590" s="8" t="s">
        <v>5</v>
      </c>
      <c r="C1590" s="8" t="s">
        <v>23</v>
      </c>
      <c r="D1590" s="8" t="s">
        <v>9</v>
      </c>
      <c r="E1590" s="8">
        <v>2017</v>
      </c>
      <c r="F1590" s="8">
        <v>299</v>
      </c>
      <c r="G1590" s="8">
        <v>23</v>
      </c>
      <c r="H1590" s="8">
        <v>0</v>
      </c>
      <c r="I1590" s="8">
        <v>1</v>
      </c>
      <c r="J1590" s="8">
        <v>59</v>
      </c>
      <c r="K1590" s="8">
        <v>57</v>
      </c>
      <c r="L1590" s="8">
        <v>70</v>
      </c>
      <c r="M1590" s="8">
        <v>42</v>
      </c>
      <c r="N1590" s="8">
        <v>35</v>
      </c>
      <c r="O1590" s="8">
        <v>37</v>
      </c>
      <c r="P1590" s="8">
        <v>16</v>
      </c>
      <c r="Q1590" s="8">
        <v>4</v>
      </c>
      <c r="R1590" s="8">
        <v>1</v>
      </c>
      <c r="S1590" s="8">
        <v>0</v>
      </c>
      <c r="T1590" s="8">
        <v>0</v>
      </c>
      <c r="U1590" s="8">
        <v>298</v>
      </c>
      <c r="V1590" s="8">
        <v>23</v>
      </c>
      <c r="W1590" s="8">
        <v>1</v>
      </c>
      <c r="X1590" s="8">
        <v>227</v>
      </c>
      <c r="Y1590" s="8">
        <v>58</v>
      </c>
      <c r="Z1590" s="8">
        <v>37</v>
      </c>
      <c r="AA1590" s="8">
        <v>0</v>
      </c>
      <c r="AB1590" s="8">
        <v>2</v>
      </c>
      <c r="AC1590" s="8">
        <v>0</v>
      </c>
      <c r="AD1590" s="8">
        <v>296</v>
      </c>
      <c r="AE1590" s="8">
        <v>24</v>
      </c>
      <c r="AF1590" s="8">
        <v>5</v>
      </c>
      <c r="AG1590" s="8">
        <v>309</v>
      </c>
      <c r="AH1590" s="8">
        <v>8</v>
      </c>
      <c r="AI1590" s="8">
        <v>0</v>
      </c>
      <c r="AJ1590" s="8">
        <v>42</v>
      </c>
      <c r="AK1590" s="8">
        <v>279</v>
      </c>
      <c r="AL1590" s="8">
        <v>0</v>
      </c>
      <c r="AM1590" s="8">
        <v>1</v>
      </c>
      <c r="AN1590" s="8">
        <v>322</v>
      </c>
      <c r="AO1590" s="41">
        <f t="shared" si="944"/>
        <v>0.9285714285714286</v>
      </c>
      <c r="AP1590" s="41">
        <f t="shared" si="945"/>
        <v>7.1428571428571425E-2</v>
      </c>
      <c r="AQ1590" s="41">
        <f t="shared" si="946"/>
        <v>0</v>
      </c>
      <c r="AR1590" s="41">
        <f t="shared" si="912"/>
        <v>3.105590062111801E-3</v>
      </c>
      <c r="AS1590" s="41">
        <f t="shared" si="913"/>
        <v>0.18322981366459629</v>
      </c>
      <c r="AT1590" s="41">
        <f t="shared" si="914"/>
        <v>0.17701863354037267</v>
      </c>
      <c r="AU1590" s="41">
        <f t="shared" si="915"/>
        <v>0.21739130434782608</v>
      </c>
      <c r="AV1590" s="41">
        <f t="shared" si="916"/>
        <v>0.13043478260869565</v>
      </c>
      <c r="AW1590" s="41">
        <f t="shared" si="917"/>
        <v>0.10869565217391304</v>
      </c>
      <c r="AX1590" s="41">
        <f t="shared" si="918"/>
        <v>0.11490683229813664</v>
      </c>
      <c r="AY1590" s="41">
        <f t="shared" si="919"/>
        <v>4.9689440993788817E-2</v>
      </c>
      <c r="AZ1590" s="41">
        <f t="shared" si="920"/>
        <v>1.2422360248447204E-2</v>
      </c>
      <c r="BA1590" s="41">
        <f t="shared" si="921"/>
        <v>3.105590062111801E-3</v>
      </c>
      <c r="BB1590" s="41">
        <f t="shared" si="922"/>
        <v>0</v>
      </c>
      <c r="BC1590" s="41">
        <f t="shared" si="923"/>
        <v>0</v>
      </c>
      <c r="BD1590" s="41">
        <f t="shared" si="924"/>
        <v>0.92546583850931674</v>
      </c>
      <c r="BE1590" s="41">
        <f t="shared" si="925"/>
        <v>7.1428571428571425E-2</v>
      </c>
      <c r="BF1590" s="41">
        <f t="shared" si="926"/>
        <v>3.105590062111801E-3</v>
      </c>
      <c r="BG1590" s="41">
        <f t="shared" si="927"/>
        <v>0.70496894409937894</v>
      </c>
      <c r="BH1590" s="41">
        <f t="shared" si="928"/>
        <v>0.18012422360248448</v>
      </c>
      <c r="BI1590" s="41">
        <f t="shared" si="929"/>
        <v>0.11490683229813664</v>
      </c>
      <c r="BJ1590" s="41">
        <f t="shared" si="930"/>
        <v>0</v>
      </c>
      <c r="BK1590" s="41">
        <f t="shared" si="931"/>
        <v>6.2111801242236021E-3</v>
      </c>
      <c r="BL1590" s="41">
        <f t="shared" si="932"/>
        <v>0</v>
      </c>
      <c r="BM1590" s="41">
        <f t="shared" si="933"/>
        <v>0.91925465838509313</v>
      </c>
      <c r="BN1590" s="41">
        <f t="shared" si="934"/>
        <v>7.4534161490683232E-2</v>
      </c>
      <c r="BO1590" s="41">
        <f t="shared" si="935"/>
        <v>1.5527950310559006E-2</v>
      </c>
      <c r="BP1590" s="41">
        <f t="shared" si="936"/>
        <v>0.95962732919254656</v>
      </c>
      <c r="BQ1590" s="41">
        <f t="shared" si="937"/>
        <v>2.4844720496894408E-2</v>
      </c>
      <c r="BR1590" s="41">
        <f t="shared" si="938"/>
        <v>0</v>
      </c>
      <c r="BS1590" s="41">
        <f t="shared" si="939"/>
        <v>0.13043478260869565</v>
      </c>
      <c r="BT1590" s="41">
        <f t="shared" si="940"/>
        <v>0.86645962732919257</v>
      </c>
      <c r="BU1590" s="41">
        <f t="shared" si="941"/>
        <v>0</v>
      </c>
      <c r="BV1590" s="41">
        <f t="shared" si="942"/>
        <v>3.105590062111801E-3</v>
      </c>
      <c r="BW1590" s="41">
        <f t="shared" si="943"/>
        <v>1</v>
      </c>
      <c r="BX1590" s="41" t="str">
        <f t="shared" si="948"/>
        <v>2017Nurse practitionersBritish Columbia</v>
      </c>
      <c r="BY1590" s="51">
        <f>VLOOKUP(BX1590,'%workplace'!$A$1:$F$381,6,FALSE)</f>
        <v>322</v>
      </c>
      <c r="BZ1590" s="32">
        <f t="shared" si="949"/>
        <v>1</v>
      </c>
    </row>
    <row r="1591" spans="1:78" s="8" customFormat="1" hidden="1" x14ac:dyDescent="0.2">
      <c r="A1591" s="8" t="str">
        <f t="shared" si="947"/>
        <v>2017Nurse practitionersBritish ColumbiaCommunity health</v>
      </c>
      <c r="B1591" s="8" t="s">
        <v>5</v>
      </c>
      <c r="C1591" s="8" t="s">
        <v>23</v>
      </c>
      <c r="D1591" s="8" t="s">
        <v>11</v>
      </c>
      <c r="E1591" s="8">
        <v>2017</v>
      </c>
      <c r="F1591" s="8">
        <v>146</v>
      </c>
      <c r="G1591" s="8">
        <v>7</v>
      </c>
      <c r="H1591" s="8">
        <v>0</v>
      </c>
      <c r="I1591" s="8">
        <v>1</v>
      </c>
      <c r="J1591" s="8">
        <v>30</v>
      </c>
      <c r="K1591" s="8">
        <v>27</v>
      </c>
      <c r="L1591" s="8">
        <v>31</v>
      </c>
      <c r="M1591" s="8">
        <v>15</v>
      </c>
      <c r="N1591" s="8">
        <v>15</v>
      </c>
      <c r="O1591" s="8">
        <v>26</v>
      </c>
      <c r="P1591" s="8">
        <v>6</v>
      </c>
      <c r="Q1591" s="8">
        <v>1</v>
      </c>
      <c r="R1591" s="8">
        <v>1</v>
      </c>
      <c r="S1591" s="8">
        <v>0</v>
      </c>
      <c r="T1591" s="8">
        <v>0</v>
      </c>
      <c r="U1591" s="8">
        <v>144</v>
      </c>
      <c r="V1591" s="8">
        <v>8</v>
      </c>
      <c r="W1591" s="8">
        <v>1</v>
      </c>
      <c r="X1591" s="8">
        <v>111</v>
      </c>
      <c r="Y1591" s="8">
        <v>25</v>
      </c>
      <c r="Z1591" s="8">
        <v>17</v>
      </c>
      <c r="AA1591" s="8">
        <v>0</v>
      </c>
      <c r="AB1591" s="8">
        <v>1</v>
      </c>
      <c r="AC1591" s="8">
        <v>0</v>
      </c>
      <c r="AD1591" s="8">
        <v>149</v>
      </c>
      <c r="AE1591" s="8">
        <v>3</v>
      </c>
      <c r="AF1591" s="8">
        <v>0</v>
      </c>
      <c r="AG1591" s="8">
        <v>153</v>
      </c>
      <c r="AH1591" s="8">
        <v>0</v>
      </c>
      <c r="AI1591" s="8">
        <v>0</v>
      </c>
      <c r="AJ1591" s="8">
        <v>29</v>
      </c>
      <c r="AK1591" s="8">
        <v>123</v>
      </c>
      <c r="AL1591" s="8">
        <v>0</v>
      </c>
      <c r="AM1591" s="8">
        <v>1</v>
      </c>
      <c r="AN1591" s="8">
        <v>153</v>
      </c>
      <c r="AO1591" s="41">
        <f t="shared" si="944"/>
        <v>0.95424836601307195</v>
      </c>
      <c r="AP1591" s="41">
        <f t="shared" si="945"/>
        <v>4.5751633986928102E-2</v>
      </c>
      <c r="AQ1591" s="41">
        <f t="shared" si="946"/>
        <v>0</v>
      </c>
      <c r="AR1591" s="41">
        <f t="shared" ref="AR1591:AR1654" si="950">I1591/$AN1591</f>
        <v>6.5359477124183009E-3</v>
      </c>
      <c r="AS1591" s="41">
        <f t="shared" ref="AS1591:AS1654" si="951">J1591/$AN1591</f>
        <v>0.19607843137254902</v>
      </c>
      <c r="AT1591" s="41">
        <f t="shared" ref="AT1591:AT1654" si="952">K1591/$AN1591</f>
        <v>0.17647058823529413</v>
      </c>
      <c r="AU1591" s="41">
        <f t="shared" ref="AU1591:AU1654" si="953">L1591/$AN1591</f>
        <v>0.20261437908496732</v>
      </c>
      <c r="AV1591" s="41">
        <f t="shared" ref="AV1591:AV1654" si="954">M1591/$AN1591</f>
        <v>9.8039215686274508E-2</v>
      </c>
      <c r="AW1591" s="41">
        <f t="shared" ref="AW1591:AW1654" si="955">N1591/$AN1591</f>
        <v>9.8039215686274508E-2</v>
      </c>
      <c r="AX1591" s="41">
        <f t="shared" ref="AX1591:AX1654" si="956">O1591/$AN1591</f>
        <v>0.16993464052287582</v>
      </c>
      <c r="AY1591" s="41">
        <f t="shared" ref="AY1591:AY1654" si="957">P1591/$AN1591</f>
        <v>3.9215686274509803E-2</v>
      </c>
      <c r="AZ1591" s="41">
        <f t="shared" ref="AZ1591:AZ1654" si="958">Q1591/$AN1591</f>
        <v>6.5359477124183009E-3</v>
      </c>
      <c r="BA1591" s="41">
        <f t="shared" ref="BA1591:BA1654" si="959">R1591/$AN1591</f>
        <v>6.5359477124183009E-3</v>
      </c>
      <c r="BB1591" s="41">
        <f t="shared" ref="BB1591:BB1654" si="960">S1591/$AN1591</f>
        <v>0</v>
      </c>
      <c r="BC1591" s="41">
        <f t="shared" ref="BC1591:BC1654" si="961">T1591/$AN1591</f>
        <v>0</v>
      </c>
      <c r="BD1591" s="41">
        <f t="shared" ref="BD1591:BD1654" si="962">U1591/$AN1591</f>
        <v>0.94117647058823528</v>
      </c>
      <c r="BE1591" s="41">
        <f t="shared" ref="BE1591:BE1654" si="963">V1591/$AN1591</f>
        <v>5.2287581699346407E-2</v>
      </c>
      <c r="BF1591" s="41">
        <f t="shared" ref="BF1591:BF1654" si="964">W1591/$AN1591</f>
        <v>6.5359477124183009E-3</v>
      </c>
      <c r="BG1591" s="41">
        <f t="shared" ref="BG1591:BG1654" si="965">X1591/$AN1591</f>
        <v>0.72549019607843135</v>
      </c>
      <c r="BH1591" s="41">
        <f t="shared" ref="BH1591:BH1654" si="966">Y1591/$AN1591</f>
        <v>0.16339869281045752</v>
      </c>
      <c r="BI1591" s="41">
        <f t="shared" ref="BI1591:BI1654" si="967">Z1591/$AN1591</f>
        <v>0.1111111111111111</v>
      </c>
      <c r="BJ1591" s="41">
        <f t="shared" ref="BJ1591:BJ1654" si="968">AA1591/$AN1591</f>
        <v>0</v>
      </c>
      <c r="BK1591" s="41">
        <f t="shared" ref="BK1591:BK1654" si="969">AB1591/$AN1591</f>
        <v>6.5359477124183009E-3</v>
      </c>
      <c r="BL1591" s="41">
        <f t="shared" ref="BL1591:BL1654" si="970">AC1591/$AN1591</f>
        <v>0</v>
      </c>
      <c r="BM1591" s="41">
        <f t="shared" ref="BM1591:BM1654" si="971">AD1591/$AN1591</f>
        <v>0.97385620915032678</v>
      </c>
      <c r="BN1591" s="41">
        <f t="shared" ref="BN1591:BN1654" si="972">AE1591/$AN1591</f>
        <v>1.9607843137254902E-2</v>
      </c>
      <c r="BO1591" s="41">
        <f t="shared" ref="BO1591:BO1654" si="973">AF1591/$AN1591</f>
        <v>0</v>
      </c>
      <c r="BP1591" s="41">
        <f t="shared" ref="BP1591:BP1654" si="974">AG1591/$AN1591</f>
        <v>1</v>
      </c>
      <c r="BQ1591" s="41">
        <f t="shared" ref="BQ1591:BQ1654" si="975">AH1591/$AN1591</f>
        <v>0</v>
      </c>
      <c r="BR1591" s="41">
        <f t="shared" ref="BR1591:BR1654" si="976">AI1591/$AN1591</f>
        <v>0</v>
      </c>
      <c r="BS1591" s="41">
        <f t="shared" ref="BS1591:BS1654" si="977">AJ1591/$AN1591</f>
        <v>0.18954248366013071</v>
      </c>
      <c r="BT1591" s="41">
        <f t="shared" ref="BT1591:BT1654" si="978">AK1591/$AN1591</f>
        <v>0.80392156862745101</v>
      </c>
      <c r="BU1591" s="41">
        <f t="shared" ref="BU1591:BU1654" si="979">AL1591/$AN1591</f>
        <v>0</v>
      </c>
      <c r="BV1591" s="41">
        <f t="shared" ref="BV1591:BV1654" si="980">AM1591/$AN1591</f>
        <v>6.5359477124183009E-3</v>
      </c>
      <c r="BW1591" s="41">
        <f t="shared" ref="BW1591:BW1654" si="981">AN1591/$AN1591</f>
        <v>1</v>
      </c>
      <c r="BX1591" s="41" t="str">
        <f t="shared" si="948"/>
        <v>2017Nurse practitionersBritish Columbia</v>
      </c>
      <c r="BY1591" s="51">
        <f>VLOOKUP(BX1591,'%workplace'!$A$1:$F$381,6,FALSE)</f>
        <v>322</v>
      </c>
      <c r="BZ1591" s="32">
        <f t="shared" si="949"/>
        <v>0.4751552795031056</v>
      </c>
    </row>
    <row r="1592" spans="1:78" s="8" customFormat="1" hidden="1" x14ac:dyDescent="0.2">
      <c r="A1592" s="8" t="str">
        <f t="shared" si="947"/>
        <v>2017Nurse practitionersBritish ColumbiaNursing home/long-term care</v>
      </c>
      <c r="B1592" s="8" t="s">
        <v>5</v>
      </c>
      <c r="C1592" s="8" t="s">
        <v>23</v>
      </c>
      <c r="D1592" s="8" t="s">
        <v>12</v>
      </c>
      <c r="E1592" s="8">
        <v>2017</v>
      </c>
      <c r="F1592" s="8">
        <v>5</v>
      </c>
      <c r="G1592" s="8">
        <v>3</v>
      </c>
      <c r="H1592" s="8">
        <v>0</v>
      </c>
      <c r="I1592" s="8">
        <v>0</v>
      </c>
      <c r="J1592" s="8">
        <v>1</v>
      </c>
      <c r="K1592" s="8">
        <v>1</v>
      </c>
      <c r="L1592" s="8">
        <v>3</v>
      </c>
      <c r="M1592" s="8">
        <v>1</v>
      </c>
      <c r="N1592" s="8">
        <v>0</v>
      </c>
      <c r="O1592" s="8">
        <v>0</v>
      </c>
      <c r="P1592" s="8">
        <v>2</v>
      </c>
      <c r="Q1592" s="8">
        <v>0</v>
      </c>
      <c r="R1592" s="8">
        <v>0</v>
      </c>
      <c r="S1592" s="8">
        <v>0</v>
      </c>
      <c r="T1592" s="8">
        <v>0</v>
      </c>
      <c r="U1592" s="8">
        <v>7</v>
      </c>
      <c r="V1592" s="8">
        <v>1</v>
      </c>
      <c r="W1592" s="8">
        <v>0</v>
      </c>
      <c r="X1592" s="8">
        <v>7</v>
      </c>
      <c r="Y1592" s="8">
        <v>1</v>
      </c>
      <c r="Z1592" s="8">
        <v>0</v>
      </c>
      <c r="AA1592" s="8">
        <v>0</v>
      </c>
      <c r="AB1592" s="8">
        <v>0</v>
      </c>
      <c r="AC1592" s="8">
        <v>0</v>
      </c>
      <c r="AD1592" s="8">
        <v>8</v>
      </c>
      <c r="AE1592" s="8">
        <v>0</v>
      </c>
      <c r="AF1592" s="8">
        <v>0</v>
      </c>
      <c r="AG1592" s="8">
        <v>8</v>
      </c>
      <c r="AH1592" s="8">
        <v>0</v>
      </c>
      <c r="AI1592" s="8">
        <v>0</v>
      </c>
      <c r="AJ1592" s="8">
        <v>1</v>
      </c>
      <c r="AK1592" s="8">
        <v>7</v>
      </c>
      <c r="AL1592" s="8">
        <v>0</v>
      </c>
      <c r="AM1592" s="8">
        <v>0</v>
      </c>
      <c r="AN1592" s="8">
        <v>8</v>
      </c>
      <c r="AO1592" s="41">
        <f t="shared" ref="AO1592:AO1655" si="982">F1592/$AN1592</f>
        <v>0.625</v>
      </c>
      <c r="AP1592" s="41">
        <f t="shared" ref="AP1592:AP1655" si="983">G1592/$AN1592</f>
        <v>0.375</v>
      </c>
      <c r="AQ1592" s="41">
        <f t="shared" ref="AQ1592:AQ1655" si="984">H1592/$AN1592</f>
        <v>0</v>
      </c>
      <c r="AR1592" s="41">
        <f t="shared" si="950"/>
        <v>0</v>
      </c>
      <c r="AS1592" s="41">
        <f t="shared" si="951"/>
        <v>0.125</v>
      </c>
      <c r="AT1592" s="41">
        <f t="shared" si="952"/>
        <v>0.125</v>
      </c>
      <c r="AU1592" s="41">
        <f t="shared" si="953"/>
        <v>0.375</v>
      </c>
      <c r="AV1592" s="41">
        <f t="shared" si="954"/>
        <v>0.125</v>
      </c>
      <c r="AW1592" s="41">
        <f t="shared" si="955"/>
        <v>0</v>
      </c>
      <c r="AX1592" s="41">
        <f t="shared" si="956"/>
        <v>0</v>
      </c>
      <c r="AY1592" s="41">
        <f t="shared" si="957"/>
        <v>0.25</v>
      </c>
      <c r="AZ1592" s="41">
        <f t="shared" si="958"/>
        <v>0</v>
      </c>
      <c r="BA1592" s="41">
        <f t="shared" si="959"/>
        <v>0</v>
      </c>
      <c r="BB1592" s="41">
        <f t="shared" si="960"/>
        <v>0</v>
      </c>
      <c r="BC1592" s="41">
        <f t="shared" si="961"/>
        <v>0</v>
      </c>
      <c r="BD1592" s="41">
        <f t="shared" si="962"/>
        <v>0.875</v>
      </c>
      <c r="BE1592" s="41">
        <f t="shared" si="963"/>
        <v>0.125</v>
      </c>
      <c r="BF1592" s="41">
        <f t="shared" si="964"/>
        <v>0</v>
      </c>
      <c r="BG1592" s="41">
        <f t="shared" si="965"/>
        <v>0.875</v>
      </c>
      <c r="BH1592" s="41">
        <f t="shared" si="966"/>
        <v>0.125</v>
      </c>
      <c r="BI1592" s="41">
        <f t="shared" si="967"/>
        <v>0</v>
      </c>
      <c r="BJ1592" s="41">
        <f t="shared" si="968"/>
        <v>0</v>
      </c>
      <c r="BK1592" s="41">
        <f t="shared" si="969"/>
        <v>0</v>
      </c>
      <c r="BL1592" s="41">
        <f t="shared" si="970"/>
        <v>0</v>
      </c>
      <c r="BM1592" s="41">
        <f t="shared" si="971"/>
        <v>1</v>
      </c>
      <c r="BN1592" s="41">
        <f t="shared" si="972"/>
        <v>0</v>
      </c>
      <c r="BO1592" s="41">
        <f t="shared" si="973"/>
        <v>0</v>
      </c>
      <c r="BP1592" s="41">
        <f t="shared" si="974"/>
        <v>1</v>
      </c>
      <c r="BQ1592" s="41">
        <f t="shared" si="975"/>
        <v>0</v>
      </c>
      <c r="BR1592" s="41">
        <f t="shared" si="976"/>
        <v>0</v>
      </c>
      <c r="BS1592" s="41">
        <f t="shared" si="977"/>
        <v>0.125</v>
      </c>
      <c r="BT1592" s="41">
        <f t="shared" si="978"/>
        <v>0.875</v>
      </c>
      <c r="BU1592" s="41">
        <f t="shared" si="979"/>
        <v>0</v>
      </c>
      <c r="BV1592" s="41">
        <f t="shared" si="980"/>
        <v>0</v>
      </c>
      <c r="BW1592" s="41">
        <f t="shared" si="981"/>
        <v>1</v>
      </c>
      <c r="BX1592" s="41" t="str">
        <f t="shared" si="948"/>
        <v>2017Nurse practitionersBritish Columbia</v>
      </c>
      <c r="BY1592" s="51">
        <f>VLOOKUP(BX1592,'%workplace'!$A$1:$F$381,6,FALSE)</f>
        <v>322</v>
      </c>
      <c r="BZ1592" s="32">
        <f t="shared" si="949"/>
        <v>2.4844720496894408E-2</v>
      </c>
    </row>
    <row r="1593" spans="1:78" s="8" customFormat="1" hidden="1" x14ac:dyDescent="0.2">
      <c r="A1593" s="8" t="str">
        <f t="shared" si="947"/>
        <v>2017Nurse practitionersBritish ColumbiaHospital</v>
      </c>
      <c r="B1593" s="8" t="s">
        <v>5</v>
      </c>
      <c r="C1593" s="8" t="s">
        <v>23</v>
      </c>
      <c r="D1593" s="8" t="s">
        <v>10</v>
      </c>
      <c r="E1593" s="8">
        <v>2017</v>
      </c>
      <c r="F1593" s="8">
        <v>99</v>
      </c>
      <c r="G1593" s="8">
        <v>10</v>
      </c>
      <c r="H1593" s="8">
        <v>0</v>
      </c>
      <c r="I1593" s="8">
        <v>0</v>
      </c>
      <c r="J1593" s="8">
        <v>24</v>
      </c>
      <c r="K1593" s="8">
        <v>17</v>
      </c>
      <c r="L1593" s="8">
        <v>28</v>
      </c>
      <c r="M1593" s="8">
        <v>15</v>
      </c>
      <c r="N1593" s="8">
        <v>12</v>
      </c>
      <c r="O1593" s="8">
        <v>6</v>
      </c>
      <c r="P1593" s="8">
        <v>5</v>
      </c>
      <c r="Q1593" s="8">
        <v>2</v>
      </c>
      <c r="R1593" s="8">
        <v>0</v>
      </c>
      <c r="S1593" s="8">
        <v>0</v>
      </c>
      <c r="T1593" s="8">
        <v>0</v>
      </c>
      <c r="U1593" s="8">
        <v>97</v>
      </c>
      <c r="V1593" s="8">
        <v>12</v>
      </c>
      <c r="W1593" s="8">
        <v>0</v>
      </c>
      <c r="X1593" s="8">
        <v>74</v>
      </c>
      <c r="Y1593" s="8">
        <v>20</v>
      </c>
      <c r="Z1593" s="8">
        <v>15</v>
      </c>
      <c r="AA1593" s="8">
        <v>0</v>
      </c>
      <c r="AB1593" s="8">
        <v>1</v>
      </c>
      <c r="AC1593" s="8">
        <v>0</v>
      </c>
      <c r="AD1593" s="8">
        <v>88</v>
      </c>
      <c r="AE1593" s="8">
        <v>20</v>
      </c>
      <c r="AF1593" s="8">
        <v>0</v>
      </c>
      <c r="AG1593" s="8">
        <v>109</v>
      </c>
      <c r="AH1593" s="8">
        <v>0</v>
      </c>
      <c r="AI1593" s="8">
        <v>0</v>
      </c>
      <c r="AJ1593" s="8">
        <v>4</v>
      </c>
      <c r="AK1593" s="8">
        <v>105</v>
      </c>
      <c r="AL1593" s="8">
        <v>0</v>
      </c>
      <c r="AM1593" s="8">
        <v>0</v>
      </c>
      <c r="AN1593" s="8">
        <v>109</v>
      </c>
      <c r="AO1593" s="41">
        <f t="shared" si="982"/>
        <v>0.90825688073394495</v>
      </c>
      <c r="AP1593" s="41">
        <f t="shared" si="983"/>
        <v>9.1743119266055051E-2</v>
      </c>
      <c r="AQ1593" s="41">
        <f t="shared" si="984"/>
        <v>0</v>
      </c>
      <c r="AR1593" s="41">
        <f t="shared" si="950"/>
        <v>0</v>
      </c>
      <c r="AS1593" s="41">
        <f t="shared" si="951"/>
        <v>0.22018348623853212</v>
      </c>
      <c r="AT1593" s="41">
        <f t="shared" si="952"/>
        <v>0.15596330275229359</v>
      </c>
      <c r="AU1593" s="41">
        <f t="shared" si="953"/>
        <v>0.25688073394495414</v>
      </c>
      <c r="AV1593" s="41">
        <f t="shared" si="954"/>
        <v>0.13761467889908258</v>
      </c>
      <c r="AW1593" s="41">
        <f t="shared" si="955"/>
        <v>0.11009174311926606</v>
      </c>
      <c r="AX1593" s="41">
        <f t="shared" si="956"/>
        <v>5.5045871559633031E-2</v>
      </c>
      <c r="AY1593" s="41">
        <f t="shared" si="957"/>
        <v>4.5871559633027525E-2</v>
      </c>
      <c r="AZ1593" s="41">
        <f t="shared" si="958"/>
        <v>1.834862385321101E-2</v>
      </c>
      <c r="BA1593" s="41">
        <f t="shared" si="959"/>
        <v>0</v>
      </c>
      <c r="BB1593" s="41">
        <f t="shared" si="960"/>
        <v>0</v>
      </c>
      <c r="BC1593" s="41">
        <f t="shared" si="961"/>
        <v>0</v>
      </c>
      <c r="BD1593" s="41">
        <f t="shared" si="962"/>
        <v>0.88990825688073394</v>
      </c>
      <c r="BE1593" s="41">
        <f t="shared" si="963"/>
        <v>0.11009174311926606</v>
      </c>
      <c r="BF1593" s="41">
        <f t="shared" si="964"/>
        <v>0</v>
      </c>
      <c r="BG1593" s="41">
        <f t="shared" si="965"/>
        <v>0.67889908256880738</v>
      </c>
      <c r="BH1593" s="41">
        <f t="shared" si="966"/>
        <v>0.1834862385321101</v>
      </c>
      <c r="BI1593" s="41">
        <f t="shared" si="967"/>
        <v>0.13761467889908258</v>
      </c>
      <c r="BJ1593" s="41">
        <f t="shared" si="968"/>
        <v>0</v>
      </c>
      <c r="BK1593" s="41">
        <f t="shared" si="969"/>
        <v>9.1743119266055051E-3</v>
      </c>
      <c r="BL1593" s="41">
        <f t="shared" si="970"/>
        <v>0</v>
      </c>
      <c r="BM1593" s="41">
        <f t="shared" si="971"/>
        <v>0.80733944954128445</v>
      </c>
      <c r="BN1593" s="41">
        <f t="shared" si="972"/>
        <v>0.1834862385321101</v>
      </c>
      <c r="BO1593" s="41">
        <f t="shared" si="973"/>
        <v>0</v>
      </c>
      <c r="BP1593" s="41">
        <f t="shared" si="974"/>
        <v>1</v>
      </c>
      <c r="BQ1593" s="41">
        <f t="shared" si="975"/>
        <v>0</v>
      </c>
      <c r="BR1593" s="41">
        <f t="shared" si="976"/>
        <v>0</v>
      </c>
      <c r="BS1593" s="41">
        <f t="shared" si="977"/>
        <v>3.669724770642202E-2</v>
      </c>
      <c r="BT1593" s="41">
        <f t="shared" si="978"/>
        <v>0.96330275229357798</v>
      </c>
      <c r="BU1593" s="41">
        <f t="shared" si="979"/>
        <v>0</v>
      </c>
      <c r="BV1593" s="41">
        <f t="shared" si="980"/>
        <v>0</v>
      </c>
      <c r="BW1593" s="41">
        <f t="shared" si="981"/>
        <v>1</v>
      </c>
      <c r="BX1593" s="41" t="str">
        <f t="shared" si="948"/>
        <v>2017Nurse practitionersBritish Columbia</v>
      </c>
      <c r="BY1593" s="51">
        <f>VLOOKUP(BX1593,'%workplace'!$A$1:$F$381,6,FALSE)</f>
        <v>322</v>
      </c>
      <c r="BZ1593" s="32">
        <f t="shared" si="949"/>
        <v>0.33850931677018631</v>
      </c>
    </row>
    <row r="1594" spans="1:78" s="8" customFormat="1" hidden="1" x14ac:dyDescent="0.2">
      <c r="A1594" s="8" t="str">
        <f t="shared" si="947"/>
        <v>2017Nurse practitionersBritish ColumbiaOther places of work</v>
      </c>
      <c r="B1594" s="8" t="s">
        <v>5</v>
      </c>
      <c r="C1594" s="8" t="s">
        <v>23</v>
      </c>
      <c r="D1594" s="8" t="s">
        <v>13</v>
      </c>
      <c r="E1594" s="8">
        <v>2017</v>
      </c>
      <c r="F1594" s="8">
        <v>49</v>
      </c>
      <c r="G1594" s="8">
        <v>3</v>
      </c>
      <c r="H1594" s="8">
        <v>0</v>
      </c>
      <c r="I1594" s="8">
        <v>0</v>
      </c>
      <c r="J1594" s="8">
        <v>4</v>
      </c>
      <c r="K1594" s="8">
        <v>12</v>
      </c>
      <c r="L1594" s="8">
        <v>8</v>
      </c>
      <c r="M1594" s="8">
        <v>11</v>
      </c>
      <c r="N1594" s="8">
        <v>8</v>
      </c>
      <c r="O1594" s="8">
        <v>5</v>
      </c>
      <c r="P1594" s="8">
        <v>3</v>
      </c>
      <c r="Q1594" s="8">
        <v>1</v>
      </c>
      <c r="R1594" s="8">
        <v>0</v>
      </c>
      <c r="S1594" s="8">
        <v>0</v>
      </c>
      <c r="T1594" s="8">
        <v>0</v>
      </c>
      <c r="U1594" s="8">
        <v>50</v>
      </c>
      <c r="V1594" s="8">
        <v>2</v>
      </c>
      <c r="W1594" s="8">
        <v>0</v>
      </c>
      <c r="X1594" s="8">
        <v>35</v>
      </c>
      <c r="Y1594" s="8">
        <v>12</v>
      </c>
      <c r="Z1594" s="8">
        <v>5</v>
      </c>
      <c r="AA1594" s="8">
        <v>0</v>
      </c>
      <c r="AB1594" s="8">
        <v>0</v>
      </c>
      <c r="AC1594" s="8">
        <v>0</v>
      </c>
      <c r="AD1594" s="8">
        <v>51</v>
      </c>
      <c r="AE1594" s="8">
        <v>1</v>
      </c>
      <c r="AF1594" s="8">
        <v>5</v>
      </c>
      <c r="AG1594" s="8">
        <v>39</v>
      </c>
      <c r="AH1594" s="8">
        <v>8</v>
      </c>
      <c r="AI1594" s="8">
        <v>0</v>
      </c>
      <c r="AJ1594" s="8">
        <v>8</v>
      </c>
      <c r="AK1594" s="8">
        <v>44</v>
      </c>
      <c r="AL1594" s="8">
        <v>0</v>
      </c>
      <c r="AM1594" s="8">
        <v>0</v>
      </c>
      <c r="AN1594" s="8">
        <v>52</v>
      </c>
      <c r="AO1594" s="41">
        <f t="shared" si="982"/>
        <v>0.94230769230769229</v>
      </c>
      <c r="AP1594" s="41">
        <f t="shared" si="983"/>
        <v>5.7692307692307696E-2</v>
      </c>
      <c r="AQ1594" s="41">
        <f t="shared" si="984"/>
        <v>0</v>
      </c>
      <c r="AR1594" s="41">
        <f t="shared" si="950"/>
        <v>0</v>
      </c>
      <c r="AS1594" s="41">
        <f t="shared" si="951"/>
        <v>7.6923076923076927E-2</v>
      </c>
      <c r="AT1594" s="41">
        <f t="shared" si="952"/>
        <v>0.23076923076923078</v>
      </c>
      <c r="AU1594" s="41">
        <f t="shared" si="953"/>
        <v>0.15384615384615385</v>
      </c>
      <c r="AV1594" s="41">
        <f t="shared" si="954"/>
        <v>0.21153846153846154</v>
      </c>
      <c r="AW1594" s="41">
        <f t="shared" si="955"/>
        <v>0.15384615384615385</v>
      </c>
      <c r="AX1594" s="41">
        <f t="shared" si="956"/>
        <v>9.6153846153846159E-2</v>
      </c>
      <c r="AY1594" s="41">
        <f t="shared" si="957"/>
        <v>5.7692307692307696E-2</v>
      </c>
      <c r="AZ1594" s="41">
        <f t="shared" si="958"/>
        <v>1.9230769230769232E-2</v>
      </c>
      <c r="BA1594" s="41">
        <f t="shared" si="959"/>
        <v>0</v>
      </c>
      <c r="BB1594" s="41">
        <f t="shared" si="960"/>
        <v>0</v>
      </c>
      <c r="BC1594" s="41">
        <f t="shared" si="961"/>
        <v>0</v>
      </c>
      <c r="BD1594" s="41">
        <f t="shared" si="962"/>
        <v>0.96153846153846156</v>
      </c>
      <c r="BE1594" s="41">
        <f t="shared" si="963"/>
        <v>3.8461538461538464E-2</v>
      </c>
      <c r="BF1594" s="41">
        <f t="shared" si="964"/>
        <v>0</v>
      </c>
      <c r="BG1594" s="41">
        <f t="shared" si="965"/>
        <v>0.67307692307692313</v>
      </c>
      <c r="BH1594" s="41">
        <f t="shared" si="966"/>
        <v>0.23076923076923078</v>
      </c>
      <c r="BI1594" s="41">
        <f t="shared" si="967"/>
        <v>9.6153846153846159E-2</v>
      </c>
      <c r="BJ1594" s="41">
        <f t="shared" si="968"/>
        <v>0</v>
      </c>
      <c r="BK1594" s="41">
        <f t="shared" si="969"/>
        <v>0</v>
      </c>
      <c r="BL1594" s="41">
        <f t="shared" si="970"/>
        <v>0</v>
      </c>
      <c r="BM1594" s="41">
        <f t="shared" si="971"/>
        <v>0.98076923076923073</v>
      </c>
      <c r="BN1594" s="41">
        <f t="shared" si="972"/>
        <v>1.9230769230769232E-2</v>
      </c>
      <c r="BO1594" s="41">
        <f t="shared" si="973"/>
        <v>9.6153846153846159E-2</v>
      </c>
      <c r="BP1594" s="41">
        <f t="shared" si="974"/>
        <v>0.75</v>
      </c>
      <c r="BQ1594" s="41">
        <f t="shared" si="975"/>
        <v>0.15384615384615385</v>
      </c>
      <c r="BR1594" s="41">
        <f t="shared" si="976"/>
        <v>0</v>
      </c>
      <c r="BS1594" s="41">
        <f t="shared" si="977"/>
        <v>0.15384615384615385</v>
      </c>
      <c r="BT1594" s="41">
        <f t="shared" si="978"/>
        <v>0.84615384615384615</v>
      </c>
      <c r="BU1594" s="41">
        <f t="shared" si="979"/>
        <v>0</v>
      </c>
      <c r="BV1594" s="41">
        <f t="shared" si="980"/>
        <v>0</v>
      </c>
      <c r="BW1594" s="41">
        <f t="shared" si="981"/>
        <v>1</v>
      </c>
      <c r="BX1594" s="41" t="str">
        <f t="shared" si="948"/>
        <v>2017Nurse practitionersBritish Columbia</v>
      </c>
      <c r="BY1594" s="51">
        <f>VLOOKUP(BX1594,'%workplace'!$A$1:$F$381,6,FALSE)</f>
        <v>322</v>
      </c>
      <c r="BZ1594" s="32">
        <f t="shared" si="949"/>
        <v>0.16149068322981366</v>
      </c>
    </row>
    <row r="1595" spans="1:78" s="8" customFormat="1" hidden="1" x14ac:dyDescent="0.2">
      <c r="A1595" s="8" t="str">
        <f t="shared" si="947"/>
        <v>2017Nurse practitionersYukonAll places of work</v>
      </c>
      <c r="B1595" s="8" t="s">
        <v>5</v>
      </c>
      <c r="C1595" s="8" t="s">
        <v>24</v>
      </c>
      <c r="D1595" s="8" t="s">
        <v>9</v>
      </c>
      <c r="E1595" s="8">
        <v>2017</v>
      </c>
      <c r="F1595" s="8">
        <v>6</v>
      </c>
      <c r="G1595" s="8">
        <v>0</v>
      </c>
      <c r="H1595" s="8">
        <v>0</v>
      </c>
      <c r="I1595" s="8">
        <v>0</v>
      </c>
      <c r="J1595" s="8">
        <v>0</v>
      </c>
      <c r="K1595" s="8">
        <v>1</v>
      </c>
      <c r="L1595" s="8">
        <v>3</v>
      </c>
      <c r="M1595" s="8">
        <v>0</v>
      </c>
      <c r="N1595" s="8">
        <v>0</v>
      </c>
      <c r="O1595" s="8">
        <v>1</v>
      </c>
      <c r="P1595" s="8">
        <v>0</v>
      </c>
      <c r="Q1595" s="8">
        <v>1</v>
      </c>
      <c r="R1595" s="8">
        <v>0</v>
      </c>
      <c r="S1595" s="8">
        <v>0</v>
      </c>
      <c r="T1595" s="8">
        <v>0</v>
      </c>
      <c r="U1595" s="8">
        <v>5</v>
      </c>
      <c r="V1595" s="8">
        <v>1</v>
      </c>
      <c r="W1595" s="8">
        <v>0</v>
      </c>
      <c r="X1595" s="8">
        <v>4</v>
      </c>
      <c r="Y1595" s="8">
        <v>2</v>
      </c>
      <c r="Z1595" s="8">
        <v>0</v>
      </c>
      <c r="AA1595" s="8">
        <v>0</v>
      </c>
      <c r="AB1595" s="8">
        <v>0</v>
      </c>
      <c r="AC1595" s="8">
        <v>0</v>
      </c>
      <c r="AD1595" s="8">
        <v>6</v>
      </c>
      <c r="AE1595" s="8">
        <v>0</v>
      </c>
      <c r="AF1595" s="8">
        <v>0</v>
      </c>
      <c r="AG1595" s="8">
        <v>6</v>
      </c>
      <c r="AH1595" s="8">
        <v>0</v>
      </c>
      <c r="AI1595" s="8">
        <v>0</v>
      </c>
      <c r="AJ1595" s="8">
        <v>0</v>
      </c>
      <c r="AK1595" s="8">
        <v>6</v>
      </c>
      <c r="AL1595" s="8">
        <v>0</v>
      </c>
      <c r="AM1595" s="8">
        <v>0</v>
      </c>
      <c r="AN1595" s="8">
        <v>6</v>
      </c>
      <c r="AO1595" s="41">
        <f t="shared" si="982"/>
        <v>1</v>
      </c>
      <c r="AP1595" s="41">
        <f t="shared" si="983"/>
        <v>0</v>
      </c>
      <c r="AQ1595" s="41">
        <f t="shared" si="984"/>
        <v>0</v>
      </c>
      <c r="AR1595" s="41">
        <f t="shared" si="950"/>
        <v>0</v>
      </c>
      <c r="AS1595" s="41">
        <f t="shared" si="951"/>
        <v>0</v>
      </c>
      <c r="AT1595" s="41">
        <f t="shared" si="952"/>
        <v>0.16666666666666666</v>
      </c>
      <c r="AU1595" s="41">
        <f t="shared" si="953"/>
        <v>0.5</v>
      </c>
      <c r="AV1595" s="41">
        <f t="shared" si="954"/>
        <v>0</v>
      </c>
      <c r="AW1595" s="41">
        <f t="shared" si="955"/>
        <v>0</v>
      </c>
      <c r="AX1595" s="41">
        <f t="shared" si="956"/>
        <v>0.16666666666666666</v>
      </c>
      <c r="AY1595" s="41">
        <f t="shared" si="957"/>
        <v>0</v>
      </c>
      <c r="AZ1595" s="41">
        <f t="shared" si="958"/>
        <v>0.16666666666666666</v>
      </c>
      <c r="BA1595" s="41">
        <f t="shared" si="959"/>
        <v>0</v>
      </c>
      <c r="BB1595" s="41">
        <f t="shared" si="960"/>
        <v>0</v>
      </c>
      <c r="BC1595" s="41">
        <f t="shared" si="961"/>
        <v>0</v>
      </c>
      <c r="BD1595" s="41">
        <f t="shared" si="962"/>
        <v>0.83333333333333337</v>
      </c>
      <c r="BE1595" s="41">
        <f t="shared" si="963"/>
        <v>0.16666666666666666</v>
      </c>
      <c r="BF1595" s="41">
        <f t="shared" si="964"/>
        <v>0</v>
      </c>
      <c r="BG1595" s="41">
        <f t="shared" si="965"/>
        <v>0.66666666666666663</v>
      </c>
      <c r="BH1595" s="41">
        <f t="shared" si="966"/>
        <v>0.33333333333333331</v>
      </c>
      <c r="BI1595" s="41">
        <f t="shared" si="967"/>
        <v>0</v>
      </c>
      <c r="BJ1595" s="41">
        <f t="shared" si="968"/>
        <v>0</v>
      </c>
      <c r="BK1595" s="41">
        <f t="shared" si="969"/>
        <v>0</v>
      </c>
      <c r="BL1595" s="41">
        <f t="shared" si="970"/>
        <v>0</v>
      </c>
      <c r="BM1595" s="41">
        <f t="shared" si="971"/>
        <v>1</v>
      </c>
      <c r="BN1595" s="41">
        <f t="shared" si="972"/>
        <v>0</v>
      </c>
      <c r="BO1595" s="41">
        <f t="shared" si="973"/>
        <v>0</v>
      </c>
      <c r="BP1595" s="41">
        <f t="shared" si="974"/>
        <v>1</v>
      </c>
      <c r="BQ1595" s="41">
        <f t="shared" si="975"/>
        <v>0</v>
      </c>
      <c r="BR1595" s="41">
        <f t="shared" si="976"/>
        <v>0</v>
      </c>
      <c r="BS1595" s="41">
        <f t="shared" si="977"/>
        <v>0</v>
      </c>
      <c r="BT1595" s="41">
        <f t="shared" si="978"/>
        <v>1</v>
      </c>
      <c r="BU1595" s="41">
        <f t="shared" si="979"/>
        <v>0</v>
      </c>
      <c r="BV1595" s="41">
        <f t="shared" si="980"/>
        <v>0</v>
      </c>
      <c r="BW1595" s="41">
        <f t="shared" si="981"/>
        <v>1</v>
      </c>
      <c r="BX1595" s="41" t="str">
        <f t="shared" si="948"/>
        <v>2017Nurse practitionersYukon</v>
      </c>
      <c r="BY1595" s="51">
        <f>VLOOKUP(BX1595,'%workplace'!$A$1:$F$381,6,FALSE)</f>
        <v>6</v>
      </c>
      <c r="BZ1595" s="32">
        <f t="shared" si="949"/>
        <v>1</v>
      </c>
    </row>
    <row r="1596" spans="1:78" s="8" customFormat="1" hidden="1" x14ac:dyDescent="0.2">
      <c r="A1596" s="8" t="str">
        <f t="shared" si="947"/>
        <v>2017Nurse practitionersYukonCommunity health</v>
      </c>
      <c r="B1596" s="8" t="s">
        <v>5</v>
      </c>
      <c r="C1596" s="8" t="s">
        <v>24</v>
      </c>
      <c r="D1596" s="8" t="s">
        <v>11</v>
      </c>
      <c r="E1596" s="8">
        <v>2017</v>
      </c>
      <c r="F1596" s="8">
        <v>2</v>
      </c>
      <c r="G1596" s="8">
        <v>0</v>
      </c>
      <c r="H1596" s="8">
        <v>0</v>
      </c>
      <c r="I1596" s="8">
        <v>0</v>
      </c>
      <c r="J1596" s="8">
        <v>0</v>
      </c>
      <c r="K1596" s="8">
        <v>0</v>
      </c>
      <c r="L1596" s="8">
        <v>1</v>
      </c>
      <c r="M1596" s="8">
        <v>0</v>
      </c>
      <c r="N1596" s="8">
        <v>0</v>
      </c>
      <c r="O1596" s="8">
        <v>0</v>
      </c>
      <c r="P1596" s="8">
        <v>0</v>
      </c>
      <c r="Q1596" s="8">
        <v>1</v>
      </c>
      <c r="R1596" s="8">
        <v>0</v>
      </c>
      <c r="S1596" s="8">
        <v>0</v>
      </c>
      <c r="T1596" s="8">
        <v>0</v>
      </c>
      <c r="U1596" s="8">
        <v>2</v>
      </c>
      <c r="V1596" s="8">
        <v>0</v>
      </c>
      <c r="W1596" s="8">
        <v>0</v>
      </c>
      <c r="X1596" s="8">
        <v>2</v>
      </c>
      <c r="Y1596" s="8">
        <v>0</v>
      </c>
      <c r="Z1596" s="8">
        <v>0</v>
      </c>
      <c r="AA1596" s="8">
        <v>0</v>
      </c>
      <c r="AB1596" s="8">
        <v>0</v>
      </c>
      <c r="AC1596" s="8">
        <v>0</v>
      </c>
      <c r="AD1596" s="8">
        <v>2</v>
      </c>
      <c r="AE1596" s="8">
        <v>0</v>
      </c>
      <c r="AF1596" s="8">
        <v>0</v>
      </c>
      <c r="AG1596" s="8">
        <v>2</v>
      </c>
      <c r="AH1596" s="8">
        <v>0</v>
      </c>
      <c r="AI1596" s="8">
        <v>0</v>
      </c>
      <c r="AJ1596" s="8">
        <v>0</v>
      </c>
      <c r="AK1596" s="8">
        <v>2</v>
      </c>
      <c r="AL1596" s="8">
        <v>0</v>
      </c>
      <c r="AM1596" s="8">
        <v>0</v>
      </c>
      <c r="AN1596" s="8">
        <v>2</v>
      </c>
      <c r="AO1596" s="41">
        <f t="shared" si="982"/>
        <v>1</v>
      </c>
      <c r="AP1596" s="41">
        <f t="shared" si="983"/>
        <v>0</v>
      </c>
      <c r="AQ1596" s="41">
        <f t="shared" si="984"/>
        <v>0</v>
      </c>
      <c r="AR1596" s="41">
        <f t="shared" si="950"/>
        <v>0</v>
      </c>
      <c r="AS1596" s="41">
        <f t="shared" si="951"/>
        <v>0</v>
      </c>
      <c r="AT1596" s="41">
        <f t="shared" si="952"/>
        <v>0</v>
      </c>
      <c r="AU1596" s="41">
        <f t="shared" si="953"/>
        <v>0.5</v>
      </c>
      <c r="AV1596" s="41">
        <f t="shared" si="954"/>
        <v>0</v>
      </c>
      <c r="AW1596" s="41">
        <f t="shared" si="955"/>
        <v>0</v>
      </c>
      <c r="AX1596" s="41">
        <f t="shared" si="956"/>
        <v>0</v>
      </c>
      <c r="AY1596" s="41">
        <f t="shared" si="957"/>
        <v>0</v>
      </c>
      <c r="AZ1596" s="41">
        <f t="shared" si="958"/>
        <v>0.5</v>
      </c>
      <c r="BA1596" s="41">
        <f t="shared" si="959"/>
        <v>0</v>
      </c>
      <c r="BB1596" s="41">
        <f t="shared" si="960"/>
        <v>0</v>
      </c>
      <c r="BC1596" s="41">
        <f t="shared" si="961"/>
        <v>0</v>
      </c>
      <c r="BD1596" s="41">
        <f t="shared" si="962"/>
        <v>1</v>
      </c>
      <c r="BE1596" s="41">
        <f t="shared" si="963"/>
        <v>0</v>
      </c>
      <c r="BF1596" s="41">
        <f t="shared" si="964"/>
        <v>0</v>
      </c>
      <c r="BG1596" s="41">
        <f t="shared" si="965"/>
        <v>1</v>
      </c>
      <c r="BH1596" s="41">
        <f t="shared" si="966"/>
        <v>0</v>
      </c>
      <c r="BI1596" s="41">
        <f t="shared" si="967"/>
        <v>0</v>
      </c>
      <c r="BJ1596" s="41">
        <f t="shared" si="968"/>
        <v>0</v>
      </c>
      <c r="BK1596" s="41">
        <f t="shared" si="969"/>
        <v>0</v>
      </c>
      <c r="BL1596" s="41">
        <f t="shared" si="970"/>
        <v>0</v>
      </c>
      <c r="BM1596" s="41">
        <f t="shared" si="971"/>
        <v>1</v>
      </c>
      <c r="BN1596" s="41">
        <f t="shared" si="972"/>
        <v>0</v>
      </c>
      <c r="BO1596" s="41">
        <f t="shared" si="973"/>
        <v>0</v>
      </c>
      <c r="BP1596" s="41">
        <f t="shared" si="974"/>
        <v>1</v>
      </c>
      <c r="BQ1596" s="41">
        <f t="shared" si="975"/>
        <v>0</v>
      </c>
      <c r="BR1596" s="41">
        <f t="shared" si="976"/>
        <v>0</v>
      </c>
      <c r="BS1596" s="41">
        <f t="shared" si="977"/>
        <v>0</v>
      </c>
      <c r="BT1596" s="41">
        <f t="shared" si="978"/>
        <v>1</v>
      </c>
      <c r="BU1596" s="41">
        <f t="shared" si="979"/>
        <v>0</v>
      </c>
      <c r="BV1596" s="41">
        <f t="shared" si="980"/>
        <v>0</v>
      </c>
      <c r="BW1596" s="41">
        <f t="shared" si="981"/>
        <v>1</v>
      </c>
      <c r="BX1596" s="41" t="str">
        <f t="shared" si="948"/>
        <v>2017Nurse practitionersYukon</v>
      </c>
      <c r="BY1596" s="51">
        <f>VLOOKUP(BX1596,'%workplace'!$A$1:$F$381,6,FALSE)</f>
        <v>6</v>
      </c>
      <c r="BZ1596" s="32">
        <f t="shared" si="949"/>
        <v>0.33333333333333331</v>
      </c>
    </row>
    <row r="1597" spans="1:78" s="8" customFormat="1" hidden="1" x14ac:dyDescent="0.2">
      <c r="A1597" s="8" t="str">
        <f t="shared" si="947"/>
        <v>2017Nurse practitionersYukonNursing home/long-term care</v>
      </c>
      <c r="B1597" s="8" t="s">
        <v>5</v>
      </c>
      <c r="C1597" s="8" t="s">
        <v>24</v>
      </c>
      <c r="D1597" s="8" t="s">
        <v>12</v>
      </c>
      <c r="E1597" s="8">
        <v>2017</v>
      </c>
      <c r="F1597" s="8">
        <v>1</v>
      </c>
      <c r="G1597" s="8">
        <v>0</v>
      </c>
      <c r="H1597" s="8">
        <v>0</v>
      </c>
      <c r="I1597" s="8">
        <v>0</v>
      </c>
      <c r="J1597" s="8">
        <v>0</v>
      </c>
      <c r="K1597" s="8">
        <v>0</v>
      </c>
      <c r="L1597" s="8">
        <v>0</v>
      </c>
      <c r="M1597" s="8">
        <v>0</v>
      </c>
      <c r="N1597" s="8">
        <v>0</v>
      </c>
      <c r="O1597" s="8">
        <v>1</v>
      </c>
      <c r="P1597" s="8">
        <v>0</v>
      </c>
      <c r="Q1597" s="8">
        <v>0</v>
      </c>
      <c r="R1597" s="8">
        <v>0</v>
      </c>
      <c r="S1597" s="8">
        <v>0</v>
      </c>
      <c r="T1597" s="8">
        <v>0</v>
      </c>
      <c r="U1597" s="8">
        <v>1</v>
      </c>
      <c r="V1597" s="8">
        <v>0</v>
      </c>
      <c r="W1597" s="8">
        <v>0</v>
      </c>
      <c r="X1597" s="8">
        <v>1</v>
      </c>
      <c r="Y1597" s="8">
        <v>0</v>
      </c>
      <c r="Z1597" s="8">
        <v>0</v>
      </c>
      <c r="AA1597" s="8">
        <v>0</v>
      </c>
      <c r="AB1597" s="8">
        <v>0</v>
      </c>
      <c r="AC1597" s="8">
        <v>0</v>
      </c>
      <c r="AD1597" s="8">
        <v>1</v>
      </c>
      <c r="AE1597" s="8">
        <v>0</v>
      </c>
      <c r="AF1597" s="8">
        <v>0</v>
      </c>
      <c r="AG1597" s="8">
        <v>1</v>
      </c>
      <c r="AH1597" s="8">
        <v>0</v>
      </c>
      <c r="AI1597" s="8">
        <v>0</v>
      </c>
      <c r="AJ1597" s="8">
        <v>0</v>
      </c>
      <c r="AK1597" s="8">
        <v>1</v>
      </c>
      <c r="AL1597" s="8">
        <v>0</v>
      </c>
      <c r="AM1597" s="8">
        <v>0</v>
      </c>
      <c r="AN1597" s="8">
        <v>1</v>
      </c>
      <c r="AO1597" s="41">
        <f t="shared" si="982"/>
        <v>1</v>
      </c>
      <c r="AP1597" s="41">
        <f t="shared" si="983"/>
        <v>0</v>
      </c>
      <c r="AQ1597" s="41">
        <f t="shared" si="984"/>
        <v>0</v>
      </c>
      <c r="AR1597" s="41">
        <f t="shared" si="950"/>
        <v>0</v>
      </c>
      <c r="AS1597" s="41">
        <f t="shared" si="951"/>
        <v>0</v>
      </c>
      <c r="AT1597" s="41">
        <f t="shared" si="952"/>
        <v>0</v>
      </c>
      <c r="AU1597" s="41">
        <f t="shared" si="953"/>
        <v>0</v>
      </c>
      <c r="AV1597" s="41">
        <f t="shared" si="954"/>
        <v>0</v>
      </c>
      <c r="AW1597" s="41">
        <f t="shared" si="955"/>
        <v>0</v>
      </c>
      <c r="AX1597" s="41">
        <f t="shared" si="956"/>
        <v>1</v>
      </c>
      <c r="AY1597" s="41">
        <f t="shared" si="957"/>
        <v>0</v>
      </c>
      <c r="AZ1597" s="41">
        <f t="shared" si="958"/>
        <v>0</v>
      </c>
      <c r="BA1597" s="41">
        <f t="shared" si="959"/>
        <v>0</v>
      </c>
      <c r="BB1597" s="41">
        <f t="shared" si="960"/>
        <v>0</v>
      </c>
      <c r="BC1597" s="41">
        <f t="shared" si="961"/>
        <v>0</v>
      </c>
      <c r="BD1597" s="41">
        <f t="shared" si="962"/>
        <v>1</v>
      </c>
      <c r="BE1597" s="41">
        <f t="shared" si="963"/>
        <v>0</v>
      </c>
      <c r="BF1597" s="41">
        <f t="shared" si="964"/>
        <v>0</v>
      </c>
      <c r="BG1597" s="41">
        <f t="shared" si="965"/>
        <v>1</v>
      </c>
      <c r="BH1597" s="41">
        <f t="shared" si="966"/>
        <v>0</v>
      </c>
      <c r="BI1597" s="41">
        <f t="shared" si="967"/>
        <v>0</v>
      </c>
      <c r="BJ1597" s="41">
        <f t="shared" si="968"/>
        <v>0</v>
      </c>
      <c r="BK1597" s="41">
        <f t="shared" si="969"/>
        <v>0</v>
      </c>
      <c r="BL1597" s="41">
        <f t="shared" si="970"/>
        <v>0</v>
      </c>
      <c r="BM1597" s="41">
        <f t="shared" si="971"/>
        <v>1</v>
      </c>
      <c r="BN1597" s="41">
        <f t="shared" si="972"/>
        <v>0</v>
      </c>
      <c r="BO1597" s="41">
        <f t="shared" si="973"/>
        <v>0</v>
      </c>
      <c r="BP1597" s="41">
        <f t="shared" si="974"/>
        <v>1</v>
      </c>
      <c r="BQ1597" s="41">
        <f t="shared" si="975"/>
        <v>0</v>
      </c>
      <c r="BR1597" s="41">
        <f t="shared" si="976"/>
        <v>0</v>
      </c>
      <c r="BS1597" s="41">
        <f t="shared" si="977"/>
        <v>0</v>
      </c>
      <c r="BT1597" s="41">
        <f t="shared" si="978"/>
        <v>1</v>
      </c>
      <c r="BU1597" s="41">
        <f t="shared" si="979"/>
        <v>0</v>
      </c>
      <c r="BV1597" s="41">
        <f t="shared" si="980"/>
        <v>0</v>
      </c>
      <c r="BW1597" s="41">
        <f t="shared" si="981"/>
        <v>1</v>
      </c>
      <c r="BX1597" s="41" t="str">
        <f t="shared" si="948"/>
        <v>2017Nurse practitionersYukon</v>
      </c>
      <c r="BY1597" s="51">
        <f>VLOOKUP(BX1597,'%workplace'!$A$1:$F$381,6,FALSE)</f>
        <v>6</v>
      </c>
      <c r="BZ1597" s="32">
        <f t="shared" si="949"/>
        <v>0.16666666666666666</v>
      </c>
    </row>
    <row r="1598" spans="1:78" s="8" customFormat="1" hidden="1" x14ac:dyDescent="0.2">
      <c r="A1598" s="8" t="str">
        <f t="shared" si="947"/>
        <v>2017Nurse practitionersYukonOther places of work</v>
      </c>
      <c r="B1598" s="8" t="s">
        <v>5</v>
      </c>
      <c r="C1598" s="8" t="s">
        <v>24</v>
      </c>
      <c r="D1598" s="8" t="s">
        <v>13</v>
      </c>
      <c r="E1598" s="8">
        <v>2017</v>
      </c>
      <c r="F1598" s="8">
        <v>3</v>
      </c>
      <c r="G1598" s="8">
        <v>0</v>
      </c>
      <c r="H1598" s="8">
        <v>0</v>
      </c>
      <c r="I1598" s="8">
        <v>0</v>
      </c>
      <c r="J1598" s="8">
        <v>0</v>
      </c>
      <c r="K1598" s="8">
        <v>1</v>
      </c>
      <c r="L1598" s="8">
        <v>2</v>
      </c>
      <c r="M1598" s="8">
        <v>0</v>
      </c>
      <c r="N1598" s="8">
        <v>0</v>
      </c>
      <c r="O1598" s="8">
        <v>0</v>
      </c>
      <c r="P1598" s="8">
        <v>0</v>
      </c>
      <c r="Q1598" s="8">
        <v>0</v>
      </c>
      <c r="R1598" s="8">
        <v>0</v>
      </c>
      <c r="S1598" s="8">
        <v>0</v>
      </c>
      <c r="T1598" s="8">
        <v>0</v>
      </c>
      <c r="U1598" s="8">
        <v>2</v>
      </c>
      <c r="V1598" s="8">
        <v>1</v>
      </c>
      <c r="W1598" s="8">
        <v>0</v>
      </c>
      <c r="X1598" s="8">
        <v>1</v>
      </c>
      <c r="Y1598" s="8">
        <v>2</v>
      </c>
      <c r="Z1598" s="8">
        <v>0</v>
      </c>
      <c r="AA1598" s="8">
        <v>0</v>
      </c>
      <c r="AB1598" s="8">
        <v>0</v>
      </c>
      <c r="AC1598" s="8">
        <v>0</v>
      </c>
      <c r="AD1598" s="8">
        <v>3</v>
      </c>
      <c r="AE1598" s="8">
        <v>0</v>
      </c>
      <c r="AF1598" s="8">
        <v>0</v>
      </c>
      <c r="AG1598" s="8">
        <v>3</v>
      </c>
      <c r="AH1598" s="8">
        <v>0</v>
      </c>
      <c r="AI1598" s="8">
        <v>0</v>
      </c>
      <c r="AJ1598" s="8">
        <v>0</v>
      </c>
      <c r="AK1598" s="8">
        <v>3</v>
      </c>
      <c r="AL1598" s="8">
        <v>0</v>
      </c>
      <c r="AM1598" s="8">
        <v>0</v>
      </c>
      <c r="AN1598" s="8">
        <v>3</v>
      </c>
      <c r="AO1598" s="41">
        <f t="shared" si="982"/>
        <v>1</v>
      </c>
      <c r="AP1598" s="41">
        <f t="shared" si="983"/>
        <v>0</v>
      </c>
      <c r="AQ1598" s="41">
        <f t="shared" si="984"/>
        <v>0</v>
      </c>
      <c r="AR1598" s="41">
        <f t="shared" si="950"/>
        <v>0</v>
      </c>
      <c r="AS1598" s="41">
        <f t="shared" si="951"/>
        <v>0</v>
      </c>
      <c r="AT1598" s="41">
        <f t="shared" si="952"/>
        <v>0.33333333333333331</v>
      </c>
      <c r="AU1598" s="41">
        <f t="shared" si="953"/>
        <v>0.66666666666666663</v>
      </c>
      <c r="AV1598" s="41">
        <f t="shared" si="954"/>
        <v>0</v>
      </c>
      <c r="AW1598" s="41">
        <f t="shared" si="955"/>
        <v>0</v>
      </c>
      <c r="AX1598" s="41">
        <f t="shared" si="956"/>
        <v>0</v>
      </c>
      <c r="AY1598" s="41">
        <f t="shared" si="957"/>
        <v>0</v>
      </c>
      <c r="AZ1598" s="41">
        <f t="shared" si="958"/>
        <v>0</v>
      </c>
      <c r="BA1598" s="41">
        <f t="shared" si="959"/>
        <v>0</v>
      </c>
      <c r="BB1598" s="41">
        <f t="shared" si="960"/>
        <v>0</v>
      </c>
      <c r="BC1598" s="41">
        <f t="shared" si="961"/>
        <v>0</v>
      </c>
      <c r="BD1598" s="41">
        <f t="shared" si="962"/>
        <v>0.66666666666666663</v>
      </c>
      <c r="BE1598" s="41">
        <f t="shared" si="963"/>
        <v>0.33333333333333331</v>
      </c>
      <c r="BF1598" s="41">
        <f t="shared" si="964"/>
        <v>0</v>
      </c>
      <c r="BG1598" s="41">
        <f t="shared" si="965"/>
        <v>0.33333333333333331</v>
      </c>
      <c r="BH1598" s="41">
        <f t="shared" si="966"/>
        <v>0.66666666666666663</v>
      </c>
      <c r="BI1598" s="41">
        <f t="shared" si="967"/>
        <v>0</v>
      </c>
      <c r="BJ1598" s="41">
        <f t="shared" si="968"/>
        <v>0</v>
      </c>
      <c r="BK1598" s="41">
        <f t="shared" si="969"/>
        <v>0</v>
      </c>
      <c r="BL1598" s="41">
        <f t="shared" si="970"/>
        <v>0</v>
      </c>
      <c r="BM1598" s="41">
        <f t="shared" si="971"/>
        <v>1</v>
      </c>
      <c r="BN1598" s="41">
        <f t="shared" si="972"/>
        <v>0</v>
      </c>
      <c r="BO1598" s="41">
        <f t="shared" si="973"/>
        <v>0</v>
      </c>
      <c r="BP1598" s="41">
        <f t="shared" si="974"/>
        <v>1</v>
      </c>
      <c r="BQ1598" s="41">
        <f t="shared" si="975"/>
        <v>0</v>
      </c>
      <c r="BR1598" s="41">
        <f t="shared" si="976"/>
        <v>0</v>
      </c>
      <c r="BS1598" s="41">
        <f t="shared" si="977"/>
        <v>0</v>
      </c>
      <c r="BT1598" s="41">
        <f t="shared" si="978"/>
        <v>1</v>
      </c>
      <c r="BU1598" s="41">
        <f t="shared" si="979"/>
        <v>0</v>
      </c>
      <c r="BV1598" s="41">
        <f t="shared" si="980"/>
        <v>0</v>
      </c>
      <c r="BW1598" s="41">
        <f t="shared" si="981"/>
        <v>1</v>
      </c>
      <c r="BX1598" s="41" t="str">
        <f t="shared" si="948"/>
        <v>2017Nurse practitionersYukon</v>
      </c>
      <c r="BY1598" s="51">
        <f>VLOOKUP(BX1598,'%workplace'!$A$1:$F$381,6,FALSE)</f>
        <v>6</v>
      </c>
      <c r="BZ1598" s="32">
        <f t="shared" si="949"/>
        <v>0.5</v>
      </c>
    </row>
    <row r="1599" spans="1:78" s="8" customFormat="1" hidden="1" x14ac:dyDescent="0.2">
      <c r="A1599" s="8" t="str">
        <f t="shared" si="947"/>
        <v>2018Registered nursesNewfoundland and LabradorAll places of work</v>
      </c>
      <c r="B1599" s="8" t="s">
        <v>7</v>
      </c>
      <c r="C1599" s="8" t="s">
        <v>14</v>
      </c>
      <c r="D1599" s="8" t="s">
        <v>9</v>
      </c>
      <c r="E1599" s="8">
        <v>2018</v>
      </c>
      <c r="F1599" s="8">
        <v>5377</v>
      </c>
      <c r="G1599" s="8">
        <v>360</v>
      </c>
      <c r="H1599" s="8">
        <v>0</v>
      </c>
      <c r="I1599" s="8">
        <v>727</v>
      </c>
      <c r="J1599" s="8">
        <v>726</v>
      </c>
      <c r="K1599" s="8">
        <v>722</v>
      </c>
      <c r="L1599" s="8">
        <v>700</v>
      </c>
      <c r="M1599" s="8">
        <v>849</v>
      </c>
      <c r="N1599" s="8">
        <v>912</v>
      </c>
      <c r="O1599" s="8">
        <v>556</v>
      </c>
      <c r="P1599" s="8">
        <v>207</v>
      </c>
      <c r="Q1599" s="8">
        <v>74</v>
      </c>
      <c r="R1599" s="8">
        <v>24</v>
      </c>
      <c r="S1599" s="8">
        <v>240</v>
      </c>
      <c r="T1599" s="8">
        <v>0</v>
      </c>
      <c r="U1599" s="8">
        <v>5667</v>
      </c>
      <c r="V1599" s="8">
        <v>70</v>
      </c>
      <c r="W1599" s="8">
        <v>0</v>
      </c>
      <c r="X1599" s="8">
        <v>4054</v>
      </c>
      <c r="Y1599" s="8">
        <v>714</v>
      </c>
      <c r="Z1599" s="8">
        <v>969</v>
      </c>
      <c r="AA1599" s="8">
        <v>0</v>
      </c>
      <c r="AB1599" s="8">
        <v>700</v>
      </c>
      <c r="AC1599" s="8">
        <v>0</v>
      </c>
      <c r="AD1599" s="8">
        <v>469</v>
      </c>
      <c r="AE1599" s="8">
        <v>4568</v>
      </c>
      <c r="AF1599" s="8">
        <v>344</v>
      </c>
      <c r="AG1599" s="8">
        <v>5141</v>
      </c>
      <c r="AH1599" s="8">
        <v>227</v>
      </c>
      <c r="AI1599" s="8">
        <v>25</v>
      </c>
      <c r="AJ1599" s="8">
        <v>1417</v>
      </c>
      <c r="AK1599" s="8">
        <v>4320</v>
      </c>
      <c r="AL1599" s="8">
        <v>0</v>
      </c>
      <c r="AM1599" s="8">
        <v>0</v>
      </c>
      <c r="AN1599" s="8">
        <v>5737</v>
      </c>
      <c r="AO1599" s="41">
        <f t="shared" si="982"/>
        <v>0.93724943350183021</v>
      </c>
      <c r="AP1599" s="41">
        <f t="shared" si="983"/>
        <v>6.2750566498169777E-2</v>
      </c>
      <c r="AQ1599" s="41">
        <f t="shared" si="984"/>
        <v>0</v>
      </c>
      <c r="AR1599" s="41">
        <f t="shared" si="950"/>
        <v>0.12672128290047063</v>
      </c>
      <c r="AS1599" s="41">
        <f t="shared" si="951"/>
        <v>0.12654697577130905</v>
      </c>
      <c r="AT1599" s="41">
        <f t="shared" si="952"/>
        <v>0.12584974725466272</v>
      </c>
      <c r="AU1599" s="41">
        <f t="shared" si="953"/>
        <v>0.1220149904131079</v>
      </c>
      <c r="AV1599" s="41">
        <f t="shared" si="954"/>
        <v>0.14798675265818373</v>
      </c>
      <c r="AW1599" s="41">
        <f t="shared" si="955"/>
        <v>0.15896810179536344</v>
      </c>
      <c r="AX1599" s="41">
        <f t="shared" si="956"/>
        <v>9.6914763813839983E-2</v>
      </c>
      <c r="AY1599" s="41">
        <f t="shared" si="957"/>
        <v>3.6081575736447623E-2</v>
      </c>
      <c r="AZ1599" s="41">
        <f t="shared" si="958"/>
        <v>1.289872755795712E-2</v>
      </c>
      <c r="BA1599" s="41">
        <f t="shared" si="959"/>
        <v>4.1833710998779852E-3</v>
      </c>
      <c r="BB1599" s="41">
        <f t="shared" si="960"/>
        <v>4.1833710998779847E-2</v>
      </c>
      <c r="BC1599" s="41">
        <f t="shared" si="961"/>
        <v>0</v>
      </c>
      <c r="BD1599" s="41">
        <f t="shared" si="962"/>
        <v>0.98779850095868926</v>
      </c>
      <c r="BE1599" s="41">
        <f t="shared" si="963"/>
        <v>1.2201499041310789E-2</v>
      </c>
      <c r="BF1599" s="41">
        <f t="shared" si="964"/>
        <v>0</v>
      </c>
      <c r="BG1599" s="41">
        <f t="shared" si="965"/>
        <v>0.70664110162105631</v>
      </c>
      <c r="BH1599" s="41">
        <f t="shared" si="966"/>
        <v>0.12445529022137006</v>
      </c>
      <c r="BI1599" s="41">
        <f t="shared" si="967"/>
        <v>0.16890360815757363</v>
      </c>
      <c r="BJ1599" s="41">
        <f t="shared" si="968"/>
        <v>0</v>
      </c>
      <c r="BK1599" s="41">
        <f t="shared" si="969"/>
        <v>0.1220149904131079</v>
      </c>
      <c r="BL1599" s="41">
        <f t="shared" si="970"/>
        <v>0</v>
      </c>
      <c r="BM1599" s="41">
        <f t="shared" si="971"/>
        <v>8.1750043576782297E-2</v>
      </c>
      <c r="BN1599" s="41">
        <f t="shared" si="972"/>
        <v>0.79623496601010979</v>
      </c>
      <c r="BO1599" s="41">
        <f t="shared" si="973"/>
        <v>5.9961652431584453E-2</v>
      </c>
      <c r="BP1599" s="41">
        <f t="shared" si="974"/>
        <v>0.89611295101969668</v>
      </c>
      <c r="BQ1599" s="41">
        <f t="shared" si="975"/>
        <v>3.9567718319679278E-2</v>
      </c>
      <c r="BR1599" s="41">
        <f t="shared" si="976"/>
        <v>4.3576782290395679E-3</v>
      </c>
      <c r="BS1599" s="41">
        <f t="shared" si="977"/>
        <v>0.2469932020219627</v>
      </c>
      <c r="BT1599" s="41">
        <f t="shared" si="978"/>
        <v>0.75300679797803727</v>
      </c>
      <c r="BU1599" s="41">
        <f t="shared" si="979"/>
        <v>0</v>
      </c>
      <c r="BV1599" s="41">
        <f t="shared" si="980"/>
        <v>0</v>
      </c>
      <c r="BW1599" s="41">
        <f t="shared" si="981"/>
        <v>1</v>
      </c>
      <c r="BX1599" s="41" t="str">
        <f t="shared" si="948"/>
        <v>2018Registered nursesNewfoundland and Labrador</v>
      </c>
      <c r="BY1599" s="51">
        <f>VLOOKUP(BX1599,'%workplace'!$A$1:$F$381,6,FALSE)</f>
        <v>5737</v>
      </c>
      <c r="BZ1599" s="32">
        <f t="shared" si="949"/>
        <v>1</v>
      </c>
    </row>
    <row r="1600" spans="1:78" s="8" customFormat="1" hidden="1" x14ac:dyDescent="0.2">
      <c r="A1600" s="8" t="str">
        <f t="shared" si="947"/>
        <v>2018Registered nursesNewfoundland and LabradorCommunity health</v>
      </c>
      <c r="B1600" s="8" t="s">
        <v>7</v>
      </c>
      <c r="C1600" s="8" t="s">
        <v>14</v>
      </c>
      <c r="D1600" s="8" t="s">
        <v>11</v>
      </c>
      <c r="E1600" s="8">
        <v>2018</v>
      </c>
      <c r="F1600" s="8">
        <v>766</v>
      </c>
      <c r="G1600" s="8">
        <v>32</v>
      </c>
      <c r="H1600" s="8">
        <v>0</v>
      </c>
      <c r="I1600" s="8">
        <v>34</v>
      </c>
      <c r="J1600" s="8">
        <v>63</v>
      </c>
      <c r="K1600" s="8">
        <v>128</v>
      </c>
      <c r="L1600" s="8">
        <v>152</v>
      </c>
      <c r="M1600" s="8">
        <v>162</v>
      </c>
      <c r="N1600" s="8">
        <v>129</v>
      </c>
      <c r="O1600" s="8">
        <v>76</v>
      </c>
      <c r="P1600" s="8">
        <v>35</v>
      </c>
      <c r="Q1600" s="8">
        <v>9</v>
      </c>
      <c r="R1600" s="8">
        <v>5</v>
      </c>
      <c r="S1600" s="8">
        <v>5</v>
      </c>
      <c r="T1600" s="8">
        <v>0</v>
      </c>
      <c r="U1600" s="8">
        <v>788</v>
      </c>
      <c r="V1600" s="8">
        <v>10</v>
      </c>
      <c r="W1600" s="8">
        <v>0</v>
      </c>
      <c r="X1600" s="8">
        <v>590</v>
      </c>
      <c r="Y1600" s="8">
        <v>109</v>
      </c>
      <c r="Z1600" s="8">
        <v>99</v>
      </c>
      <c r="AA1600" s="8">
        <v>0</v>
      </c>
      <c r="AB1600" s="8">
        <v>117</v>
      </c>
      <c r="AC1600" s="8">
        <v>0</v>
      </c>
      <c r="AD1600" s="8">
        <v>46</v>
      </c>
      <c r="AE1600" s="8">
        <v>635</v>
      </c>
      <c r="AF1600" s="8">
        <v>41</v>
      </c>
      <c r="AG1600" s="8">
        <v>739</v>
      </c>
      <c r="AH1600" s="8">
        <v>13</v>
      </c>
      <c r="AI1600" s="8">
        <v>5</v>
      </c>
      <c r="AJ1600" s="8">
        <v>355</v>
      </c>
      <c r="AK1600" s="8">
        <v>443</v>
      </c>
      <c r="AL1600" s="8">
        <v>0</v>
      </c>
      <c r="AM1600" s="8">
        <v>0</v>
      </c>
      <c r="AN1600" s="8">
        <v>798</v>
      </c>
      <c r="AO1600" s="41">
        <f t="shared" si="982"/>
        <v>0.95989974937343359</v>
      </c>
      <c r="AP1600" s="41">
        <f t="shared" si="983"/>
        <v>4.0100250626566414E-2</v>
      </c>
      <c r="AQ1600" s="41">
        <f t="shared" si="984"/>
        <v>0</v>
      </c>
      <c r="AR1600" s="41">
        <f t="shared" si="950"/>
        <v>4.2606516290726815E-2</v>
      </c>
      <c r="AS1600" s="41">
        <f t="shared" si="951"/>
        <v>7.8947368421052627E-2</v>
      </c>
      <c r="AT1600" s="41">
        <f t="shared" si="952"/>
        <v>0.16040100250626566</v>
      </c>
      <c r="AU1600" s="41">
        <f t="shared" si="953"/>
        <v>0.19047619047619047</v>
      </c>
      <c r="AV1600" s="41">
        <f t="shared" si="954"/>
        <v>0.20300751879699247</v>
      </c>
      <c r="AW1600" s="41">
        <f t="shared" si="955"/>
        <v>0.16165413533834586</v>
      </c>
      <c r="AX1600" s="41">
        <f t="shared" si="956"/>
        <v>9.5238095238095233E-2</v>
      </c>
      <c r="AY1600" s="41">
        <f t="shared" si="957"/>
        <v>4.3859649122807015E-2</v>
      </c>
      <c r="AZ1600" s="41">
        <f t="shared" si="958"/>
        <v>1.1278195488721804E-2</v>
      </c>
      <c r="BA1600" s="41">
        <f t="shared" si="959"/>
        <v>6.2656641604010022E-3</v>
      </c>
      <c r="BB1600" s="41">
        <f t="shared" si="960"/>
        <v>6.2656641604010022E-3</v>
      </c>
      <c r="BC1600" s="41">
        <f t="shared" si="961"/>
        <v>0</v>
      </c>
      <c r="BD1600" s="41">
        <f t="shared" si="962"/>
        <v>0.98746867167919794</v>
      </c>
      <c r="BE1600" s="41">
        <f t="shared" si="963"/>
        <v>1.2531328320802004E-2</v>
      </c>
      <c r="BF1600" s="41">
        <f t="shared" si="964"/>
        <v>0</v>
      </c>
      <c r="BG1600" s="41">
        <f t="shared" si="965"/>
        <v>0.73934837092731831</v>
      </c>
      <c r="BH1600" s="41">
        <f t="shared" si="966"/>
        <v>0.13659147869674185</v>
      </c>
      <c r="BI1600" s="41">
        <f t="shared" si="967"/>
        <v>0.12406015037593984</v>
      </c>
      <c r="BJ1600" s="41">
        <f t="shared" si="968"/>
        <v>0</v>
      </c>
      <c r="BK1600" s="41">
        <f t="shared" si="969"/>
        <v>0.14661654135338345</v>
      </c>
      <c r="BL1600" s="41">
        <f t="shared" si="970"/>
        <v>0</v>
      </c>
      <c r="BM1600" s="41">
        <f t="shared" si="971"/>
        <v>5.764411027568922E-2</v>
      </c>
      <c r="BN1600" s="41">
        <f t="shared" si="972"/>
        <v>0.7957393483709273</v>
      </c>
      <c r="BO1600" s="41">
        <f t="shared" si="973"/>
        <v>5.1378446115288218E-2</v>
      </c>
      <c r="BP1600" s="41">
        <f t="shared" si="974"/>
        <v>0.92606516290726815</v>
      </c>
      <c r="BQ1600" s="41">
        <f t="shared" si="975"/>
        <v>1.6290726817042606E-2</v>
      </c>
      <c r="BR1600" s="41">
        <f t="shared" si="976"/>
        <v>6.2656641604010022E-3</v>
      </c>
      <c r="BS1600" s="41">
        <f t="shared" si="977"/>
        <v>0.44486215538847118</v>
      </c>
      <c r="BT1600" s="41">
        <f t="shared" si="978"/>
        <v>0.55513784461152882</v>
      </c>
      <c r="BU1600" s="41">
        <f t="shared" si="979"/>
        <v>0</v>
      </c>
      <c r="BV1600" s="41">
        <f t="shared" si="980"/>
        <v>0</v>
      </c>
      <c r="BW1600" s="41">
        <f t="shared" si="981"/>
        <v>1</v>
      </c>
      <c r="BX1600" s="41" t="str">
        <f t="shared" si="948"/>
        <v>2018Registered nursesNewfoundland and Labrador</v>
      </c>
      <c r="BY1600" s="51">
        <f>VLOOKUP(BX1600,'%workplace'!$A$1:$F$381,6,FALSE)</f>
        <v>5737</v>
      </c>
      <c r="BZ1600" s="32">
        <f t="shared" si="949"/>
        <v>0.13909708907094301</v>
      </c>
    </row>
    <row r="1601" spans="1:78" s="8" customFormat="1" hidden="1" x14ac:dyDescent="0.2">
      <c r="A1601" s="8" t="str">
        <f t="shared" si="947"/>
        <v>2018Registered nursesNewfoundland and LabradorNursing home/long-term care</v>
      </c>
      <c r="B1601" s="8" t="s">
        <v>7</v>
      </c>
      <c r="C1601" s="8" t="s">
        <v>14</v>
      </c>
      <c r="D1601" s="8" t="s">
        <v>12</v>
      </c>
      <c r="E1601" s="8">
        <v>2018</v>
      </c>
      <c r="F1601" s="8">
        <v>391</v>
      </c>
      <c r="G1601" s="8">
        <v>25</v>
      </c>
      <c r="H1601" s="8">
        <v>0</v>
      </c>
      <c r="I1601" s="8">
        <v>23</v>
      </c>
      <c r="J1601" s="8">
        <v>41</v>
      </c>
      <c r="K1601" s="8">
        <v>49</v>
      </c>
      <c r="L1601" s="8">
        <v>54</v>
      </c>
      <c r="M1601" s="8">
        <v>69</v>
      </c>
      <c r="N1601" s="8">
        <v>66</v>
      </c>
      <c r="O1601" s="8">
        <v>57</v>
      </c>
      <c r="P1601" s="8">
        <v>25</v>
      </c>
      <c r="Q1601" s="8">
        <v>19</v>
      </c>
      <c r="R1601" s="8">
        <v>4</v>
      </c>
      <c r="S1601" s="8">
        <v>9</v>
      </c>
      <c r="T1601" s="8">
        <v>0</v>
      </c>
      <c r="U1601" s="8">
        <v>398</v>
      </c>
      <c r="V1601" s="8">
        <v>18</v>
      </c>
      <c r="W1601" s="8">
        <v>0</v>
      </c>
      <c r="X1601" s="8">
        <v>286</v>
      </c>
      <c r="Y1601" s="8">
        <v>53</v>
      </c>
      <c r="Z1601" s="8">
        <v>77</v>
      </c>
      <c r="AA1601" s="8">
        <v>0</v>
      </c>
      <c r="AB1601" s="8">
        <v>92</v>
      </c>
      <c r="AC1601" s="8">
        <v>0</v>
      </c>
      <c r="AD1601" s="8">
        <v>14</v>
      </c>
      <c r="AE1601" s="8">
        <v>310</v>
      </c>
      <c r="AF1601" s="8">
        <v>32</v>
      </c>
      <c r="AG1601" s="8">
        <v>378</v>
      </c>
      <c r="AH1601" s="8">
        <v>6</v>
      </c>
      <c r="AI1601" s="8">
        <v>0</v>
      </c>
      <c r="AJ1601" s="8">
        <v>158</v>
      </c>
      <c r="AK1601" s="8">
        <v>258</v>
      </c>
      <c r="AL1601" s="8">
        <v>0</v>
      </c>
      <c r="AM1601" s="8">
        <v>0</v>
      </c>
      <c r="AN1601" s="8">
        <v>416</v>
      </c>
      <c r="AO1601" s="41">
        <f t="shared" si="982"/>
        <v>0.93990384615384615</v>
      </c>
      <c r="AP1601" s="41">
        <f t="shared" si="983"/>
        <v>6.0096153846153848E-2</v>
      </c>
      <c r="AQ1601" s="41">
        <f t="shared" si="984"/>
        <v>0</v>
      </c>
      <c r="AR1601" s="41">
        <f t="shared" si="950"/>
        <v>5.5288461538461536E-2</v>
      </c>
      <c r="AS1601" s="41">
        <f t="shared" si="951"/>
        <v>9.8557692307692304E-2</v>
      </c>
      <c r="AT1601" s="41">
        <f t="shared" si="952"/>
        <v>0.11778846153846154</v>
      </c>
      <c r="AU1601" s="41">
        <f t="shared" si="953"/>
        <v>0.12980769230769232</v>
      </c>
      <c r="AV1601" s="41">
        <f t="shared" si="954"/>
        <v>0.16586538461538461</v>
      </c>
      <c r="AW1601" s="41">
        <f t="shared" si="955"/>
        <v>0.15865384615384615</v>
      </c>
      <c r="AX1601" s="41">
        <f t="shared" si="956"/>
        <v>0.13701923076923078</v>
      </c>
      <c r="AY1601" s="41">
        <f t="shared" si="957"/>
        <v>6.0096153846153848E-2</v>
      </c>
      <c r="AZ1601" s="41">
        <f t="shared" si="958"/>
        <v>4.567307692307692E-2</v>
      </c>
      <c r="BA1601" s="41">
        <f t="shared" si="959"/>
        <v>9.6153846153846159E-3</v>
      </c>
      <c r="BB1601" s="41">
        <f t="shared" si="960"/>
        <v>2.1634615384615384E-2</v>
      </c>
      <c r="BC1601" s="41">
        <f t="shared" si="961"/>
        <v>0</v>
      </c>
      <c r="BD1601" s="41">
        <f t="shared" si="962"/>
        <v>0.95673076923076927</v>
      </c>
      <c r="BE1601" s="41">
        <f t="shared" si="963"/>
        <v>4.3269230769230768E-2</v>
      </c>
      <c r="BF1601" s="41">
        <f t="shared" si="964"/>
        <v>0</v>
      </c>
      <c r="BG1601" s="41">
        <f t="shared" si="965"/>
        <v>0.6875</v>
      </c>
      <c r="BH1601" s="41">
        <f t="shared" si="966"/>
        <v>0.12740384615384615</v>
      </c>
      <c r="BI1601" s="41">
        <f t="shared" si="967"/>
        <v>0.18509615384615385</v>
      </c>
      <c r="BJ1601" s="41">
        <f t="shared" si="968"/>
        <v>0</v>
      </c>
      <c r="BK1601" s="41">
        <f t="shared" si="969"/>
        <v>0.22115384615384615</v>
      </c>
      <c r="BL1601" s="41">
        <f t="shared" si="970"/>
        <v>0</v>
      </c>
      <c r="BM1601" s="41">
        <f t="shared" si="971"/>
        <v>3.3653846153846152E-2</v>
      </c>
      <c r="BN1601" s="41">
        <f t="shared" si="972"/>
        <v>0.74519230769230771</v>
      </c>
      <c r="BO1601" s="41">
        <f t="shared" si="973"/>
        <v>7.6923076923076927E-2</v>
      </c>
      <c r="BP1601" s="41">
        <f t="shared" si="974"/>
        <v>0.90865384615384615</v>
      </c>
      <c r="BQ1601" s="41">
        <f t="shared" si="975"/>
        <v>1.4423076923076924E-2</v>
      </c>
      <c r="BR1601" s="41">
        <f t="shared" si="976"/>
        <v>0</v>
      </c>
      <c r="BS1601" s="41">
        <f t="shared" si="977"/>
        <v>0.37980769230769229</v>
      </c>
      <c r="BT1601" s="41">
        <f t="shared" si="978"/>
        <v>0.62019230769230771</v>
      </c>
      <c r="BU1601" s="41">
        <f t="shared" si="979"/>
        <v>0</v>
      </c>
      <c r="BV1601" s="41">
        <f t="shared" si="980"/>
        <v>0</v>
      </c>
      <c r="BW1601" s="41">
        <f t="shared" si="981"/>
        <v>1</v>
      </c>
      <c r="BX1601" s="41" t="str">
        <f t="shared" si="948"/>
        <v>2018Registered nursesNewfoundland and Labrador</v>
      </c>
      <c r="BY1601" s="51">
        <f>VLOOKUP(BX1601,'%workplace'!$A$1:$F$381,6,FALSE)</f>
        <v>5737</v>
      </c>
      <c r="BZ1601" s="32">
        <f t="shared" si="949"/>
        <v>7.2511765731218411E-2</v>
      </c>
    </row>
    <row r="1602" spans="1:78" s="8" customFormat="1" hidden="1" x14ac:dyDescent="0.2">
      <c r="A1602" s="8" t="str">
        <f t="shared" ref="A1602:A1665" si="985">CONCATENATE(E1602,B1602,C1602,D1602)</f>
        <v>2018Registered nursesNewfoundland and LabradorHospital</v>
      </c>
      <c r="B1602" s="8" t="s">
        <v>7</v>
      </c>
      <c r="C1602" s="8" t="s">
        <v>14</v>
      </c>
      <c r="D1602" s="8" t="s">
        <v>10</v>
      </c>
      <c r="E1602" s="8">
        <v>2018</v>
      </c>
      <c r="F1602" s="8">
        <v>3629</v>
      </c>
      <c r="G1602" s="8">
        <v>254</v>
      </c>
      <c r="H1602" s="8">
        <v>0</v>
      </c>
      <c r="I1602" s="8">
        <v>655</v>
      </c>
      <c r="J1602" s="8">
        <v>591</v>
      </c>
      <c r="K1602" s="8">
        <v>469</v>
      </c>
      <c r="L1602" s="8">
        <v>401</v>
      </c>
      <c r="M1602" s="8">
        <v>516</v>
      </c>
      <c r="N1602" s="8">
        <v>604</v>
      </c>
      <c r="O1602" s="8">
        <v>313</v>
      </c>
      <c r="P1602" s="8">
        <v>90</v>
      </c>
      <c r="Q1602" s="8">
        <v>20</v>
      </c>
      <c r="R1602" s="8">
        <v>8</v>
      </c>
      <c r="S1602" s="8">
        <v>216</v>
      </c>
      <c r="T1602" s="8">
        <v>0</v>
      </c>
      <c r="U1602" s="8">
        <v>3846</v>
      </c>
      <c r="V1602" s="8">
        <v>37</v>
      </c>
      <c r="W1602" s="8">
        <v>0</v>
      </c>
      <c r="X1602" s="8">
        <v>2701</v>
      </c>
      <c r="Y1602" s="8">
        <v>457</v>
      </c>
      <c r="Z1602" s="8">
        <v>725</v>
      </c>
      <c r="AA1602" s="8">
        <v>0</v>
      </c>
      <c r="AB1602" s="8">
        <v>340</v>
      </c>
      <c r="AC1602" s="8">
        <v>0</v>
      </c>
      <c r="AD1602" s="8">
        <v>97</v>
      </c>
      <c r="AE1602" s="8">
        <v>3446</v>
      </c>
      <c r="AF1602" s="8">
        <v>97</v>
      </c>
      <c r="AG1602" s="8">
        <v>3724</v>
      </c>
      <c r="AH1602" s="8">
        <v>52</v>
      </c>
      <c r="AI1602" s="8">
        <v>10</v>
      </c>
      <c r="AJ1602" s="8">
        <v>807</v>
      </c>
      <c r="AK1602" s="8">
        <v>3076</v>
      </c>
      <c r="AL1602" s="8">
        <v>0</v>
      </c>
      <c r="AM1602" s="8">
        <v>0</v>
      </c>
      <c r="AN1602" s="8">
        <v>3883</v>
      </c>
      <c r="AO1602" s="41">
        <f t="shared" si="982"/>
        <v>0.93458665979912436</v>
      </c>
      <c r="AP1602" s="41">
        <f t="shared" si="983"/>
        <v>6.5413340200875608E-2</v>
      </c>
      <c r="AQ1602" s="41">
        <f t="shared" si="984"/>
        <v>0</v>
      </c>
      <c r="AR1602" s="41">
        <f t="shared" si="950"/>
        <v>0.16868400721091939</v>
      </c>
      <c r="AS1602" s="41">
        <f t="shared" si="951"/>
        <v>0.15220190574298223</v>
      </c>
      <c r="AT1602" s="41">
        <f t="shared" si="952"/>
        <v>0.12078289981972702</v>
      </c>
      <c r="AU1602" s="41">
        <f t="shared" si="953"/>
        <v>0.10327066701004378</v>
      </c>
      <c r="AV1602" s="41">
        <f t="shared" si="954"/>
        <v>0.13288694308524338</v>
      </c>
      <c r="AW1602" s="41">
        <f t="shared" si="955"/>
        <v>0.15554983260365696</v>
      </c>
      <c r="AX1602" s="41">
        <f t="shared" si="956"/>
        <v>8.0607777491630186E-2</v>
      </c>
      <c r="AY1602" s="41">
        <f t="shared" si="957"/>
        <v>2.3177955189286635E-2</v>
      </c>
      <c r="AZ1602" s="41">
        <f t="shared" si="958"/>
        <v>5.1506567087303634E-3</v>
      </c>
      <c r="BA1602" s="41">
        <f t="shared" si="959"/>
        <v>2.0602626834921455E-3</v>
      </c>
      <c r="BB1602" s="41">
        <f t="shared" si="960"/>
        <v>5.5627092454287923E-2</v>
      </c>
      <c r="BC1602" s="41">
        <f t="shared" si="961"/>
        <v>0</v>
      </c>
      <c r="BD1602" s="41">
        <f t="shared" si="962"/>
        <v>0.99047128508884885</v>
      </c>
      <c r="BE1602" s="41">
        <f t="shared" si="963"/>
        <v>9.5287149111511725E-3</v>
      </c>
      <c r="BF1602" s="41">
        <f t="shared" si="964"/>
        <v>0</v>
      </c>
      <c r="BG1602" s="41">
        <f t="shared" si="965"/>
        <v>0.69559618851403549</v>
      </c>
      <c r="BH1602" s="41">
        <f t="shared" si="966"/>
        <v>0.1176925057944888</v>
      </c>
      <c r="BI1602" s="41">
        <f t="shared" si="967"/>
        <v>0.18671130569147568</v>
      </c>
      <c r="BJ1602" s="41">
        <f t="shared" si="968"/>
        <v>0</v>
      </c>
      <c r="BK1602" s="41">
        <f t="shared" si="969"/>
        <v>8.7561164048416171E-2</v>
      </c>
      <c r="BL1602" s="41">
        <f t="shared" si="970"/>
        <v>0</v>
      </c>
      <c r="BM1602" s="41">
        <f t="shared" si="971"/>
        <v>2.498068503734226E-2</v>
      </c>
      <c r="BN1602" s="41">
        <f t="shared" si="972"/>
        <v>0.88745815091424152</v>
      </c>
      <c r="BO1602" s="41">
        <f t="shared" si="973"/>
        <v>2.498068503734226E-2</v>
      </c>
      <c r="BP1602" s="41">
        <f t="shared" si="974"/>
        <v>0.95905227916559366</v>
      </c>
      <c r="BQ1602" s="41">
        <f t="shared" si="975"/>
        <v>1.3391707442698944E-2</v>
      </c>
      <c r="BR1602" s="41">
        <f t="shared" si="976"/>
        <v>2.5753283543651817E-3</v>
      </c>
      <c r="BS1602" s="41">
        <f t="shared" si="977"/>
        <v>0.20782899819727016</v>
      </c>
      <c r="BT1602" s="41">
        <f t="shared" si="978"/>
        <v>0.79217100180272981</v>
      </c>
      <c r="BU1602" s="41">
        <f t="shared" si="979"/>
        <v>0</v>
      </c>
      <c r="BV1602" s="41">
        <f t="shared" si="980"/>
        <v>0</v>
      </c>
      <c r="BW1602" s="41">
        <f t="shared" si="981"/>
        <v>1</v>
      </c>
      <c r="BX1602" s="41" t="str">
        <f t="shared" ref="BX1602:BX1665" si="986">CONCATENATE(E1602,B1602,C1602)</f>
        <v>2018Registered nursesNewfoundland and Labrador</v>
      </c>
      <c r="BY1602" s="51">
        <f>VLOOKUP(BX1602,'%workplace'!$A$1:$F$381,6,FALSE)</f>
        <v>5737</v>
      </c>
      <c r="BZ1602" s="32">
        <f t="shared" ref="BZ1602:BZ1665" si="987">IF(AN1602="†","†",AN1602/BY1602)</f>
        <v>0.67683458253442563</v>
      </c>
    </row>
    <row r="1603" spans="1:78" s="8" customFormat="1" hidden="1" x14ac:dyDescent="0.2">
      <c r="A1603" s="8" t="str">
        <f t="shared" si="985"/>
        <v>2018Registered nursesNewfoundland and LabradorOther places of work</v>
      </c>
      <c r="B1603" s="8" t="s">
        <v>7</v>
      </c>
      <c r="C1603" s="8" t="s">
        <v>14</v>
      </c>
      <c r="D1603" s="8" t="s">
        <v>13</v>
      </c>
      <c r="E1603" s="8">
        <v>2018</v>
      </c>
      <c r="F1603" s="8">
        <v>591</v>
      </c>
      <c r="G1603" s="8">
        <v>49</v>
      </c>
      <c r="H1603" s="8">
        <v>0</v>
      </c>
      <c r="I1603" s="8">
        <v>15</v>
      </c>
      <c r="J1603" s="8">
        <v>31</v>
      </c>
      <c r="K1603" s="8">
        <v>76</v>
      </c>
      <c r="L1603" s="8">
        <v>93</v>
      </c>
      <c r="M1603" s="8">
        <v>102</v>
      </c>
      <c r="N1603" s="8">
        <v>113</v>
      </c>
      <c r="O1603" s="8">
        <v>110</v>
      </c>
      <c r="P1603" s="8">
        <v>57</v>
      </c>
      <c r="Q1603" s="8">
        <v>26</v>
      </c>
      <c r="R1603" s="8">
        <v>7</v>
      </c>
      <c r="S1603" s="8">
        <v>10</v>
      </c>
      <c r="T1603" s="8">
        <v>0</v>
      </c>
      <c r="U1603" s="8">
        <v>635</v>
      </c>
      <c r="V1603" s="8">
        <v>5</v>
      </c>
      <c r="W1603" s="8">
        <v>0</v>
      </c>
      <c r="X1603" s="8">
        <v>477</v>
      </c>
      <c r="Y1603" s="8">
        <v>95</v>
      </c>
      <c r="Z1603" s="8">
        <v>68</v>
      </c>
      <c r="AA1603" s="8">
        <v>0</v>
      </c>
      <c r="AB1603" s="8">
        <v>151</v>
      </c>
      <c r="AC1603" s="8">
        <v>0</v>
      </c>
      <c r="AD1603" s="8">
        <v>312</v>
      </c>
      <c r="AE1603" s="8">
        <v>177</v>
      </c>
      <c r="AF1603" s="8">
        <v>174</v>
      </c>
      <c r="AG1603" s="8">
        <v>300</v>
      </c>
      <c r="AH1603" s="8">
        <v>156</v>
      </c>
      <c r="AI1603" s="8">
        <v>10</v>
      </c>
      <c r="AJ1603" s="8">
        <v>97</v>
      </c>
      <c r="AK1603" s="8">
        <v>543</v>
      </c>
      <c r="AL1603" s="8">
        <v>0</v>
      </c>
      <c r="AM1603" s="8">
        <v>0</v>
      </c>
      <c r="AN1603" s="8">
        <v>640</v>
      </c>
      <c r="AO1603" s="41">
        <f t="shared" si="982"/>
        <v>0.92343750000000002</v>
      </c>
      <c r="AP1603" s="41">
        <f t="shared" si="983"/>
        <v>7.6562500000000006E-2</v>
      </c>
      <c r="AQ1603" s="41">
        <f t="shared" si="984"/>
        <v>0</v>
      </c>
      <c r="AR1603" s="41">
        <f t="shared" si="950"/>
        <v>2.34375E-2</v>
      </c>
      <c r="AS1603" s="41">
        <f t="shared" si="951"/>
        <v>4.8437500000000001E-2</v>
      </c>
      <c r="AT1603" s="41">
        <f t="shared" si="952"/>
        <v>0.11874999999999999</v>
      </c>
      <c r="AU1603" s="41">
        <f t="shared" si="953"/>
        <v>0.14531250000000001</v>
      </c>
      <c r="AV1603" s="41">
        <f t="shared" si="954"/>
        <v>0.15937499999999999</v>
      </c>
      <c r="AW1603" s="41">
        <f t="shared" si="955"/>
        <v>0.17656250000000001</v>
      </c>
      <c r="AX1603" s="41">
        <f t="shared" si="956"/>
        <v>0.171875</v>
      </c>
      <c r="AY1603" s="41">
        <f t="shared" si="957"/>
        <v>8.9062500000000003E-2</v>
      </c>
      <c r="AZ1603" s="41">
        <f t="shared" si="958"/>
        <v>4.0625000000000001E-2</v>
      </c>
      <c r="BA1603" s="41">
        <f t="shared" si="959"/>
        <v>1.0937499999999999E-2</v>
      </c>
      <c r="BB1603" s="41">
        <f t="shared" si="960"/>
        <v>1.5625E-2</v>
      </c>
      <c r="BC1603" s="41">
        <f t="shared" si="961"/>
        <v>0</v>
      </c>
      <c r="BD1603" s="41">
        <f t="shared" si="962"/>
        <v>0.9921875</v>
      </c>
      <c r="BE1603" s="41">
        <f t="shared" si="963"/>
        <v>7.8125E-3</v>
      </c>
      <c r="BF1603" s="41">
        <f t="shared" si="964"/>
        <v>0</v>
      </c>
      <c r="BG1603" s="41">
        <f t="shared" si="965"/>
        <v>0.74531250000000004</v>
      </c>
      <c r="BH1603" s="41">
        <f t="shared" si="966"/>
        <v>0.1484375</v>
      </c>
      <c r="BI1603" s="41">
        <f t="shared" si="967"/>
        <v>0.10625</v>
      </c>
      <c r="BJ1603" s="41">
        <f t="shared" si="968"/>
        <v>0</v>
      </c>
      <c r="BK1603" s="41">
        <f t="shared" si="969"/>
        <v>0.23593749999999999</v>
      </c>
      <c r="BL1603" s="41">
        <f t="shared" si="970"/>
        <v>0</v>
      </c>
      <c r="BM1603" s="41">
        <f t="shared" si="971"/>
        <v>0.48749999999999999</v>
      </c>
      <c r="BN1603" s="41">
        <f t="shared" si="972"/>
        <v>0.27656249999999999</v>
      </c>
      <c r="BO1603" s="41">
        <f t="shared" si="973"/>
        <v>0.27187499999999998</v>
      </c>
      <c r="BP1603" s="41">
        <f t="shared" si="974"/>
        <v>0.46875</v>
      </c>
      <c r="BQ1603" s="41">
        <f t="shared" si="975"/>
        <v>0.24374999999999999</v>
      </c>
      <c r="BR1603" s="41">
        <f t="shared" si="976"/>
        <v>1.5625E-2</v>
      </c>
      <c r="BS1603" s="41">
        <f t="shared" si="977"/>
        <v>0.15156249999999999</v>
      </c>
      <c r="BT1603" s="41">
        <f t="shared" si="978"/>
        <v>0.84843749999999996</v>
      </c>
      <c r="BU1603" s="41">
        <f t="shared" si="979"/>
        <v>0</v>
      </c>
      <c r="BV1603" s="41">
        <f t="shared" si="980"/>
        <v>0</v>
      </c>
      <c r="BW1603" s="41">
        <f t="shared" si="981"/>
        <v>1</v>
      </c>
      <c r="BX1603" s="41" t="str">
        <f t="shared" si="986"/>
        <v>2018Registered nursesNewfoundland and Labrador</v>
      </c>
      <c r="BY1603" s="51">
        <f>VLOOKUP(BX1603,'%workplace'!$A$1:$F$381,6,FALSE)</f>
        <v>5737</v>
      </c>
      <c r="BZ1603" s="32">
        <f t="shared" si="987"/>
        <v>0.11155656266341293</v>
      </c>
    </row>
    <row r="1604" spans="1:78" s="8" customFormat="1" hidden="1" x14ac:dyDescent="0.2">
      <c r="A1604" s="8" t="str">
        <f t="shared" si="985"/>
        <v>2018Registered nursesPrince Edward IslandAll places of work</v>
      </c>
      <c r="B1604" s="8" t="s">
        <v>7</v>
      </c>
      <c r="C1604" s="8" t="s">
        <v>15</v>
      </c>
      <c r="D1604" s="8" t="s">
        <v>9</v>
      </c>
      <c r="E1604" s="8">
        <v>2018</v>
      </c>
      <c r="F1604" s="8">
        <v>1491</v>
      </c>
      <c r="G1604" s="8">
        <v>69</v>
      </c>
      <c r="H1604" s="8">
        <v>0</v>
      </c>
      <c r="I1604" s="8">
        <v>180</v>
      </c>
      <c r="J1604" s="8">
        <v>191</v>
      </c>
      <c r="K1604" s="8">
        <v>165</v>
      </c>
      <c r="L1604" s="8">
        <v>140</v>
      </c>
      <c r="M1604" s="8">
        <v>172</v>
      </c>
      <c r="N1604" s="8">
        <v>201</v>
      </c>
      <c r="O1604" s="8">
        <v>226</v>
      </c>
      <c r="P1604" s="8">
        <v>125</v>
      </c>
      <c r="Q1604" s="8">
        <v>89</v>
      </c>
      <c r="R1604" s="8">
        <v>21</v>
      </c>
      <c r="S1604" s="8">
        <v>50</v>
      </c>
      <c r="T1604" s="8">
        <v>0</v>
      </c>
      <c r="U1604" s="8">
        <v>1480</v>
      </c>
      <c r="V1604" s="8">
        <v>38</v>
      </c>
      <c r="W1604" s="8">
        <v>42</v>
      </c>
      <c r="X1604" s="8">
        <v>832</v>
      </c>
      <c r="Y1604" s="8">
        <v>525</v>
      </c>
      <c r="Z1604" s="8">
        <v>203</v>
      </c>
      <c r="AA1604" s="8">
        <v>0</v>
      </c>
      <c r="AB1604" s="8">
        <v>112</v>
      </c>
      <c r="AC1604" s="8">
        <v>0</v>
      </c>
      <c r="AD1604" s="8">
        <v>292</v>
      </c>
      <c r="AE1604" s="8">
        <v>1156</v>
      </c>
      <c r="AF1604" s="8">
        <v>141</v>
      </c>
      <c r="AG1604" s="8">
        <v>1357</v>
      </c>
      <c r="AH1604" s="8">
        <v>59</v>
      </c>
      <c r="AI1604" s="8">
        <v>3</v>
      </c>
      <c r="AJ1604" s="8">
        <v>446</v>
      </c>
      <c r="AK1604" s="8">
        <v>1110</v>
      </c>
      <c r="AL1604" s="8">
        <v>0</v>
      </c>
      <c r="AM1604" s="8">
        <v>4</v>
      </c>
      <c r="AN1604" s="8">
        <v>1560</v>
      </c>
      <c r="AO1604" s="41">
        <f t="shared" si="982"/>
        <v>0.95576923076923082</v>
      </c>
      <c r="AP1604" s="41">
        <f t="shared" si="983"/>
        <v>4.4230769230769233E-2</v>
      </c>
      <c r="AQ1604" s="41">
        <f t="shared" si="984"/>
        <v>0</v>
      </c>
      <c r="AR1604" s="41">
        <f t="shared" si="950"/>
        <v>0.11538461538461539</v>
      </c>
      <c r="AS1604" s="41">
        <f t="shared" si="951"/>
        <v>0.12243589743589743</v>
      </c>
      <c r="AT1604" s="41">
        <f t="shared" si="952"/>
        <v>0.10576923076923077</v>
      </c>
      <c r="AU1604" s="41">
        <f t="shared" si="953"/>
        <v>8.9743589743589744E-2</v>
      </c>
      <c r="AV1604" s="41">
        <f t="shared" si="954"/>
        <v>0.11025641025641025</v>
      </c>
      <c r="AW1604" s="41">
        <f t="shared" si="955"/>
        <v>0.12884615384615383</v>
      </c>
      <c r="AX1604" s="41">
        <f t="shared" si="956"/>
        <v>0.14487179487179488</v>
      </c>
      <c r="AY1604" s="41">
        <f t="shared" si="957"/>
        <v>8.0128205128205135E-2</v>
      </c>
      <c r="AZ1604" s="41">
        <f t="shared" si="958"/>
        <v>5.705128205128205E-2</v>
      </c>
      <c r="BA1604" s="41">
        <f t="shared" si="959"/>
        <v>1.3461538461538462E-2</v>
      </c>
      <c r="BB1604" s="41">
        <f t="shared" si="960"/>
        <v>3.2051282051282048E-2</v>
      </c>
      <c r="BC1604" s="41">
        <f t="shared" si="961"/>
        <v>0</v>
      </c>
      <c r="BD1604" s="41">
        <f t="shared" si="962"/>
        <v>0.94871794871794868</v>
      </c>
      <c r="BE1604" s="41">
        <f t="shared" si="963"/>
        <v>2.4358974358974359E-2</v>
      </c>
      <c r="BF1604" s="41">
        <f t="shared" si="964"/>
        <v>2.6923076923076925E-2</v>
      </c>
      <c r="BG1604" s="41">
        <f t="shared" si="965"/>
        <v>0.53333333333333333</v>
      </c>
      <c r="BH1604" s="41">
        <f t="shared" si="966"/>
        <v>0.33653846153846156</v>
      </c>
      <c r="BI1604" s="41">
        <f t="shared" si="967"/>
        <v>0.13012820512820514</v>
      </c>
      <c r="BJ1604" s="41">
        <f t="shared" si="968"/>
        <v>0</v>
      </c>
      <c r="BK1604" s="41">
        <f t="shared" si="969"/>
        <v>7.179487179487179E-2</v>
      </c>
      <c r="BL1604" s="41">
        <f t="shared" si="970"/>
        <v>0</v>
      </c>
      <c r="BM1604" s="41">
        <f t="shared" si="971"/>
        <v>0.18717948717948718</v>
      </c>
      <c r="BN1604" s="41">
        <f t="shared" si="972"/>
        <v>0.74102564102564106</v>
      </c>
      <c r="BO1604" s="41">
        <f t="shared" si="973"/>
        <v>9.0384615384615383E-2</v>
      </c>
      <c r="BP1604" s="41">
        <f t="shared" si="974"/>
        <v>0.86987179487179489</v>
      </c>
      <c r="BQ1604" s="41">
        <f t="shared" si="975"/>
        <v>3.7820512820512818E-2</v>
      </c>
      <c r="BR1604" s="41">
        <f t="shared" si="976"/>
        <v>1.9230769230769232E-3</v>
      </c>
      <c r="BS1604" s="41">
        <f t="shared" si="977"/>
        <v>0.28589743589743588</v>
      </c>
      <c r="BT1604" s="41">
        <f t="shared" si="978"/>
        <v>0.71153846153846156</v>
      </c>
      <c r="BU1604" s="41">
        <f t="shared" si="979"/>
        <v>0</v>
      </c>
      <c r="BV1604" s="41">
        <f t="shared" si="980"/>
        <v>2.5641025641025641E-3</v>
      </c>
      <c r="BW1604" s="41">
        <f t="shared" si="981"/>
        <v>1</v>
      </c>
      <c r="BX1604" s="41" t="str">
        <f t="shared" si="986"/>
        <v>2018Registered nursesPrince Edward Island</v>
      </c>
      <c r="BY1604" s="51">
        <f>VLOOKUP(BX1604,'%workplace'!$A$1:$F$381,6,FALSE)</f>
        <v>1560</v>
      </c>
      <c r="BZ1604" s="32">
        <f t="shared" si="987"/>
        <v>1</v>
      </c>
    </row>
    <row r="1605" spans="1:78" s="8" customFormat="1" hidden="1" x14ac:dyDescent="0.2">
      <c r="A1605" s="8" t="str">
        <f t="shared" si="985"/>
        <v>2018Registered nursesPrince Edward IslandCommunity health</v>
      </c>
      <c r="B1605" s="8" t="s">
        <v>7</v>
      </c>
      <c r="C1605" s="8" t="s">
        <v>15</v>
      </c>
      <c r="D1605" s="8" t="s">
        <v>11</v>
      </c>
      <c r="E1605" s="8">
        <v>2018</v>
      </c>
      <c r="F1605" s="8">
        <v>64</v>
      </c>
      <c r="G1605" s="8">
        <v>0</v>
      </c>
      <c r="H1605" s="8">
        <v>0</v>
      </c>
      <c r="I1605" s="8">
        <v>2</v>
      </c>
      <c r="J1605" s="8">
        <v>4</v>
      </c>
      <c r="K1605" s="8">
        <v>15</v>
      </c>
      <c r="L1605" s="8">
        <v>4</v>
      </c>
      <c r="M1605" s="8">
        <v>12</v>
      </c>
      <c r="N1605" s="8">
        <v>8</v>
      </c>
      <c r="O1605" s="8">
        <v>9</v>
      </c>
      <c r="P1605" s="8">
        <v>4</v>
      </c>
      <c r="Q1605" s="8">
        <v>5</v>
      </c>
      <c r="R1605" s="8">
        <v>1</v>
      </c>
      <c r="S1605" s="8">
        <v>0</v>
      </c>
      <c r="T1605" s="8">
        <v>0</v>
      </c>
      <c r="U1605" s="8">
        <v>62</v>
      </c>
      <c r="V1605" s="8">
        <v>0</v>
      </c>
      <c r="W1605" s="8">
        <v>2</v>
      </c>
      <c r="X1605" s="8">
        <v>41</v>
      </c>
      <c r="Y1605" s="8">
        <v>20</v>
      </c>
      <c r="Z1605" s="8">
        <v>3</v>
      </c>
      <c r="AA1605" s="8">
        <v>0</v>
      </c>
      <c r="AB1605" s="8">
        <v>7</v>
      </c>
      <c r="AC1605" s="8">
        <v>0</v>
      </c>
      <c r="AD1605" s="8">
        <v>15</v>
      </c>
      <c r="AE1605" s="8">
        <v>42</v>
      </c>
      <c r="AF1605" s="8">
        <v>3</v>
      </c>
      <c r="AG1605" s="8">
        <v>53</v>
      </c>
      <c r="AH1605" s="8">
        <v>8</v>
      </c>
      <c r="AI1605" s="8">
        <v>0</v>
      </c>
      <c r="AJ1605" s="8">
        <v>23</v>
      </c>
      <c r="AK1605" s="8">
        <v>41</v>
      </c>
      <c r="AL1605" s="8">
        <v>0</v>
      </c>
      <c r="AM1605" s="8">
        <v>0</v>
      </c>
      <c r="AN1605" s="8">
        <v>64</v>
      </c>
      <c r="AO1605" s="41">
        <f t="shared" si="982"/>
        <v>1</v>
      </c>
      <c r="AP1605" s="41">
        <f t="shared" si="983"/>
        <v>0</v>
      </c>
      <c r="AQ1605" s="41">
        <f t="shared" si="984"/>
        <v>0</v>
      </c>
      <c r="AR1605" s="41">
        <f t="shared" si="950"/>
        <v>3.125E-2</v>
      </c>
      <c r="AS1605" s="41">
        <f t="shared" si="951"/>
        <v>6.25E-2</v>
      </c>
      <c r="AT1605" s="41">
        <f t="shared" si="952"/>
        <v>0.234375</v>
      </c>
      <c r="AU1605" s="41">
        <f t="shared" si="953"/>
        <v>6.25E-2</v>
      </c>
      <c r="AV1605" s="41">
        <f t="shared" si="954"/>
        <v>0.1875</v>
      </c>
      <c r="AW1605" s="41">
        <f t="shared" si="955"/>
        <v>0.125</v>
      </c>
      <c r="AX1605" s="41">
        <f t="shared" si="956"/>
        <v>0.140625</v>
      </c>
      <c r="AY1605" s="41">
        <f t="shared" si="957"/>
        <v>6.25E-2</v>
      </c>
      <c r="AZ1605" s="41">
        <f t="shared" si="958"/>
        <v>7.8125E-2</v>
      </c>
      <c r="BA1605" s="41">
        <f t="shared" si="959"/>
        <v>1.5625E-2</v>
      </c>
      <c r="BB1605" s="41">
        <f t="shared" si="960"/>
        <v>0</v>
      </c>
      <c r="BC1605" s="41">
        <f t="shared" si="961"/>
        <v>0</v>
      </c>
      <c r="BD1605" s="41">
        <f t="shared" si="962"/>
        <v>0.96875</v>
      </c>
      <c r="BE1605" s="41">
        <f t="shared" si="963"/>
        <v>0</v>
      </c>
      <c r="BF1605" s="41">
        <f t="shared" si="964"/>
        <v>3.125E-2</v>
      </c>
      <c r="BG1605" s="41">
        <f t="shared" si="965"/>
        <v>0.640625</v>
      </c>
      <c r="BH1605" s="41">
        <f t="shared" si="966"/>
        <v>0.3125</v>
      </c>
      <c r="BI1605" s="41">
        <f t="shared" si="967"/>
        <v>4.6875E-2</v>
      </c>
      <c r="BJ1605" s="41">
        <f t="shared" si="968"/>
        <v>0</v>
      </c>
      <c r="BK1605" s="41">
        <f t="shared" si="969"/>
        <v>0.109375</v>
      </c>
      <c r="BL1605" s="41">
        <f t="shared" si="970"/>
        <v>0</v>
      </c>
      <c r="BM1605" s="41">
        <f t="shared" si="971"/>
        <v>0.234375</v>
      </c>
      <c r="BN1605" s="41">
        <f t="shared" si="972"/>
        <v>0.65625</v>
      </c>
      <c r="BO1605" s="41">
        <f t="shared" si="973"/>
        <v>4.6875E-2</v>
      </c>
      <c r="BP1605" s="41">
        <f t="shared" si="974"/>
        <v>0.828125</v>
      </c>
      <c r="BQ1605" s="41">
        <f t="shared" si="975"/>
        <v>0.125</v>
      </c>
      <c r="BR1605" s="41">
        <f t="shared" si="976"/>
        <v>0</v>
      </c>
      <c r="BS1605" s="41">
        <f t="shared" si="977"/>
        <v>0.359375</v>
      </c>
      <c r="BT1605" s="41">
        <f t="shared" si="978"/>
        <v>0.640625</v>
      </c>
      <c r="BU1605" s="41">
        <f t="shared" si="979"/>
        <v>0</v>
      </c>
      <c r="BV1605" s="41">
        <f t="shared" si="980"/>
        <v>0</v>
      </c>
      <c r="BW1605" s="41">
        <f t="shared" si="981"/>
        <v>1</v>
      </c>
      <c r="BX1605" s="41" t="str">
        <f t="shared" si="986"/>
        <v>2018Registered nursesPrince Edward Island</v>
      </c>
      <c r="BY1605" s="51">
        <f>VLOOKUP(BX1605,'%workplace'!$A$1:$F$381,6,FALSE)</f>
        <v>1560</v>
      </c>
      <c r="BZ1605" s="32">
        <f t="shared" si="987"/>
        <v>4.1025641025641026E-2</v>
      </c>
    </row>
    <row r="1606" spans="1:78" s="8" customFormat="1" hidden="1" x14ac:dyDescent="0.2">
      <c r="A1606" s="8" t="str">
        <f t="shared" si="985"/>
        <v>2018Registered nursesPrince Edward IslandNursing home/long-term care</v>
      </c>
      <c r="B1606" s="8" t="s">
        <v>7</v>
      </c>
      <c r="C1606" s="8" t="s">
        <v>15</v>
      </c>
      <c r="D1606" s="8" t="s">
        <v>12</v>
      </c>
      <c r="E1606" s="8">
        <v>2018</v>
      </c>
      <c r="F1606" s="8">
        <v>174</v>
      </c>
      <c r="G1606" s="8">
        <v>22</v>
      </c>
      <c r="H1606" s="8">
        <v>0</v>
      </c>
      <c r="I1606" s="8">
        <v>12</v>
      </c>
      <c r="J1606" s="8">
        <v>26</v>
      </c>
      <c r="K1606" s="8">
        <v>15</v>
      </c>
      <c r="L1606" s="8">
        <v>10</v>
      </c>
      <c r="M1606" s="8">
        <v>21</v>
      </c>
      <c r="N1606" s="8">
        <v>28</v>
      </c>
      <c r="O1606" s="8">
        <v>29</v>
      </c>
      <c r="P1606" s="8">
        <v>20</v>
      </c>
      <c r="Q1606" s="8">
        <v>26</v>
      </c>
      <c r="R1606" s="8">
        <v>5</v>
      </c>
      <c r="S1606" s="8">
        <v>4</v>
      </c>
      <c r="T1606" s="8">
        <v>0</v>
      </c>
      <c r="U1606" s="8">
        <v>167</v>
      </c>
      <c r="V1606" s="8">
        <v>12</v>
      </c>
      <c r="W1606" s="8">
        <v>17</v>
      </c>
      <c r="X1606" s="8">
        <v>97</v>
      </c>
      <c r="Y1606" s="8">
        <v>76</v>
      </c>
      <c r="Z1606" s="8">
        <v>23</v>
      </c>
      <c r="AA1606" s="8">
        <v>0</v>
      </c>
      <c r="AB1606" s="8">
        <v>25</v>
      </c>
      <c r="AC1606" s="8">
        <v>0</v>
      </c>
      <c r="AD1606" s="8">
        <v>40</v>
      </c>
      <c r="AE1606" s="8">
        <v>131</v>
      </c>
      <c r="AF1606" s="8">
        <v>5</v>
      </c>
      <c r="AG1606" s="8">
        <v>191</v>
      </c>
      <c r="AH1606" s="8">
        <v>0</v>
      </c>
      <c r="AI1606" s="8">
        <v>0</v>
      </c>
      <c r="AJ1606" s="8">
        <v>60</v>
      </c>
      <c r="AK1606" s="8">
        <v>135</v>
      </c>
      <c r="AL1606" s="8">
        <v>0</v>
      </c>
      <c r="AM1606" s="8">
        <v>1</v>
      </c>
      <c r="AN1606" s="8">
        <v>196</v>
      </c>
      <c r="AO1606" s="41">
        <f t="shared" si="982"/>
        <v>0.88775510204081631</v>
      </c>
      <c r="AP1606" s="41">
        <f t="shared" si="983"/>
        <v>0.11224489795918367</v>
      </c>
      <c r="AQ1606" s="41">
        <f t="shared" si="984"/>
        <v>0</v>
      </c>
      <c r="AR1606" s="41">
        <f t="shared" si="950"/>
        <v>6.1224489795918366E-2</v>
      </c>
      <c r="AS1606" s="41">
        <f t="shared" si="951"/>
        <v>0.1326530612244898</v>
      </c>
      <c r="AT1606" s="41">
        <f t="shared" si="952"/>
        <v>7.6530612244897961E-2</v>
      </c>
      <c r="AU1606" s="41">
        <f t="shared" si="953"/>
        <v>5.1020408163265307E-2</v>
      </c>
      <c r="AV1606" s="41">
        <f t="shared" si="954"/>
        <v>0.10714285714285714</v>
      </c>
      <c r="AW1606" s="41">
        <f t="shared" si="955"/>
        <v>0.14285714285714285</v>
      </c>
      <c r="AX1606" s="41">
        <f t="shared" si="956"/>
        <v>0.14795918367346939</v>
      </c>
      <c r="AY1606" s="41">
        <f t="shared" si="957"/>
        <v>0.10204081632653061</v>
      </c>
      <c r="AZ1606" s="41">
        <f t="shared" si="958"/>
        <v>0.1326530612244898</v>
      </c>
      <c r="BA1606" s="41">
        <f t="shared" si="959"/>
        <v>2.5510204081632654E-2</v>
      </c>
      <c r="BB1606" s="41">
        <f t="shared" si="960"/>
        <v>2.0408163265306121E-2</v>
      </c>
      <c r="BC1606" s="41">
        <f t="shared" si="961"/>
        <v>0</v>
      </c>
      <c r="BD1606" s="41">
        <f t="shared" si="962"/>
        <v>0.85204081632653061</v>
      </c>
      <c r="BE1606" s="41">
        <f t="shared" si="963"/>
        <v>6.1224489795918366E-2</v>
      </c>
      <c r="BF1606" s="41">
        <f t="shared" si="964"/>
        <v>8.673469387755102E-2</v>
      </c>
      <c r="BG1606" s="41">
        <f t="shared" si="965"/>
        <v>0.49489795918367346</v>
      </c>
      <c r="BH1606" s="41">
        <f t="shared" si="966"/>
        <v>0.38775510204081631</v>
      </c>
      <c r="BI1606" s="41">
        <f t="shared" si="967"/>
        <v>0.11734693877551021</v>
      </c>
      <c r="BJ1606" s="41">
        <f t="shared" si="968"/>
        <v>0</v>
      </c>
      <c r="BK1606" s="41">
        <f t="shared" si="969"/>
        <v>0.12755102040816327</v>
      </c>
      <c r="BL1606" s="41">
        <f t="shared" si="970"/>
        <v>0</v>
      </c>
      <c r="BM1606" s="41">
        <f t="shared" si="971"/>
        <v>0.20408163265306123</v>
      </c>
      <c r="BN1606" s="41">
        <f t="shared" si="972"/>
        <v>0.66836734693877553</v>
      </c>
      <c r="BO1606" s="41">
        <f t="shared" si="973"/>
        <v>2.5510204081632654E-2</v>
      </c>
      <c r="BP1606" s="41">
        <f t="shared" si="974"/>
        <v>0.97448979591836737</v>
      </c>
      <c r="BQ1606" s="41">
        <f t="shared" si="975"/>
        <v>0</v>
      </c>
      <c r="BR1606" s="41">
        <f t="shared" si="976"/>
        <v>0</v>
      </c>
      <c r="BS1606" s="41">
        <f t="shared" si="977"/>
        <v>0.30612244897959184</v>
      </c>
      <c r="BT1606" s="41">
        <f t="shared" si="978"/>
        <v>0.68877551020408168</v>
      </c>
      <c r="BU1606" s="41">
        <f t="shared" si="979"/>
        <v>0</v>
      </c>
      <c r="BV1606" s="41">
        <f t="shared" si="980"/>
        <v>5.1020408163265302E-3</v>
      </c>
      <c r="BW1606" s="41">
        <f t="shared" si="981"/>
        <v>1</v>
      </c>
      <c r="BX1606" s="41" t="str">
        <f t="shared" si="986"/>
        <v>2018Registered nursesPrince Edward Island</v>
      </c>
      <c r="BY1606" s="51">
        <f>VLOOKUP(BX1606,'%workplace'!$A$1:$F$381,6,FALSE)</f>
        <v>1560</v>
      </c>
      <c r="BZ1606" s="32">
        <f t="shared" si="987"/>
        <v>0.12564102564102564</v>
      </c>
    </row>
    <row r="1607" spans="1:78" s="8" customFormat="1" hidden="1" x14ac:dyDescent="0.2">
      <c r="A1607" s="8" t="str">
        <f t="shared" si="985"/>
        <v>2018Registered nursesPrince Edward IslandHospital</v>
      </c>
      <c r="B1607" s="8" t="s">
        <v>7</v>
      </c>
      <c r="C1607" s="8" t="s">
        <v>15</v>
      </c>
      <c r="D1607" s="8" t="s">
        <v>10</v>
      </c>
      <c r="E1607" s="8">
        <v>2018</v>
      </c>
      <c r="F1607" s="8">
        <v>898</v>
      </c>
      <c r="G1607" s="8">
        <v>37</v>
      </c>
      <c r="H1607" s="8">
        <v>0</v>
      </c>
      <c r="I1607" s="8">
        <v>156</v>
      </c>
      <c r="J1607" s="8">
        <v>137</v>
      </c>
      <c r="K1607" s="8">
        <v>106</v>
      </c>
      <c r="L1607" s="8">
        <v>90</v>
      </c>
      <c r="M1607" s="8">
        <v>82</v>
      </c>
      <c r="N1607" s="8">
        <v>114</v>
      </c>
      <c r="O1607" s="8">
        <v>107</v>
      </c>
      <c r="P1607" s="8">
        <v>59</v>
      </c>
      <c r="Q1607" s="8">
        <v>35</v>
      </c>
      <c r="R1607" s="8">
        <v>5</v>
      </c>
      <c r="S1607" s="8">
        <v>44</v>
      </c>
      <c r="T1607" s="8">
        <v>0</v>
      </c>
      <c r="U1607" s="8">
        <v>903</v>
      </c>
      <c r="V1607" s="8">
        <v>16</v>
      </c>
      <c r="W1607" s="8">
        <v>16</v>
      </c>
      <c r="X1607" s="8">
        <v>482</v>
      </c>
      <c r="Y1607" s="8">
        <v>321</v>
      </c>
      <c r="Z1607" s="8">
        <v>132</v>
      </c>
      <c r="AA1607" s="8">
        <v>0</v>
      </c>
      <c r="AB1607" s="8">
        <v>42</v>
      </c>
      <c r="AC1607" s="8">
        <v>0</v>
      </c>
      <c r="AD1607" s="8">
        <v>86</v>
      </c>
      <c r="AE1607" s="8">
        <v>807</v>
      </c>
      <c r="AF1607" s="8">
        <v>57</v>
      </c>
      <c r="AG1607" s="8">
        <v>874</v>
      </c>
      <c r="AH1607" s="8">
        <v>4</v>
      </c>
      <c r="AI1607" s="8">
        <v>0</v>
      </c>
      <c r="AJ1607" s="8">
        <v>257</v>
      </c>
      <c r="AK1607" s="8">
        <v>677</v>
      </c>
      <c r="AL1607" s="8">
        <v>0</v>
      </c>
      <c r="AM1607" s="8">
        <v>1</v>
      </c>
      <c r="AN1607" s="8">
        <v>935</v>
      </c>
      <c r="AO1607" s="41">
        <f t="shared" si="982"/>
        <v>0.96042780748663104</v>
      </c>
      <c r="AP1607" s="41">
        <f t="shared" si="983"/>
        <v>3.9572192513368985E-2</v>
      </c>
      <c r="AQ1607" s="41">
        <f t="shared" si="984"/>
        <v>0</v>
      </c>
      <c r="AR1607" s="41">
        <f t="shared" si="950"/>
        <v>0.16684491978609625</v>
      </c>
      <c r="AS1607" s="41">
        <f t="shared" si="951"/>
        <v>0.14652406417112299</v>
      </c>
      <c r="AT1607" s="41">
        <f t="shared" si="952"/>
        <v>0.11336898395721925</v>
      </c>
      <c r="AU1607" s="41">
        <f t="shared" si="953"/>
        <v>9.6256684491978606E-2</v>
      </c>
      <c r="AV1607" s="41">
        <f t="shared" si="954"/>
        <v>8.7700534759358295E-2</v>
      </c>
      <c r="AW1607" s="41">
        <f t="shared" si="955"/>
        <v>0.12192513368983957</v>
      </c>
      <c r="AX1607" s="41">
        <f t="shared" si="956"/>
        <v>0.11443850267379679</v>
      </c>
      <c r="AY1607" s="41">
        <f t="shared" si="957"/>
        <v>6.310160427807486E-2</v>
      </c>
      <c r="AZ1607" s="41">
        <f t="shared" si="958"/>
        <v>3.7433155080213901E-2</v>
      </c>
      <c r="BA1607" s="41">
        <f t="shared" si="959"/>
        <v>5.3475935828877002E-3</v>
      </c>
      <c r="BB1607" s="41">
        <f t="shared" si="960"/>
        <v>4.7058823529411764E-2</v>
      </c>
      <c r="BC1607" s="41">
        <f t="shared" si="961"/>
        <v>0</v>
      </c>
      <c r="BD1607" s="41">
        <f t="shared" si="962"/>
        <v>0.96577540106951876</v>
      </c>
      <c r="BE1607" s="41">
        <f t="shared" si="963"/>
        <v>1.7112299465240642E-2</v>
      </c>
      <c r="BF1607" s="41">
        <f t="shared" si="964"/>
        <v>1.7112299465240642E-2</v>
      </c>
      <c r="BG1607" s="41">
        <f t="shared" si="965"/>
        <v>0.51550802139037433</v>
      </c>
      <c r="BH1607" s="41">
        <f t="shared" si="966"/>
        <v>0.34331550802139038</v>
      </c>
      <c r="BI1607" s="41">
        <f t="shared" si="967"/>
        <v>0.14117647058823529</v>
      </c>
      <c r="BJ1607" s="41">
        <f t="shared" si="968"/>
        <v>0</v>
      </c>
      <c r="BK1607" s="41">
        <f t="shared" si="969"/>
        <v>4.4919786096256686E-2</v>
      </c>
      <c r="BL1607" s="41">
        <f t="shared" si="970"/>
        <v>0</v>
      </c>
      <c r="BM1607" s="41">
        <f t="shared" si="971"/>
        <v>9.197860962566845E-2</v>
      </c>
      <c r="BN1607" s="41">
        <f t="shared" si="972"/>
        <v>0.86310160427807492</v>
      </c>
      <c r="BO1607" s="41">
        <f t="shared" si="973"/>
        <v>6.0962566844919783E-2</v>
      </c>
      <c r="BP1607" s="41">
        <f t="shared" si="974"/>
        <v>0.9347593582887701</v>
      </c>
      <c r="BQ1607" s="41">
        <f t="shared" si="975"/>
        <v>4.2780748663101605E-3</v>
      </c>
      <c r="BR1607" s="41">
        <f t="shared" si="976"/>
        <v>0</v>
      </c>
      <c r="BS1607" s="41">
        <f t="shared" si="977"/>
        <v>0.27486631016042778</v>
      </c>
      <c r="BT1607" s="41">
        <f t="shared" si="978"/>
        <v>0.7240641711229947</v>
      </c>
      <c r="BU1607" s="41">
        <f t="shared" si="979"/>
        <v>0</v>
      </c>
      <c r="BV1607" s="41">
        <f t="shared" si="980"/>
        <v>1.0695187165775401E-3</v>
      </c>
      <c r="BW1607" s="41">
        <f t="shared" si="981"/>
        <v>1</v>
      </c>
      <c r="BX1607" s="41" t="str">
        <f t="shared" si="986"/>
        <v>2018Registered nursesPrince Edward Island</v>
      </c>
      <c r="BY1607" s="51">
        <f>VLOOKUP(BX1607,'%workplace'!$A$1:$F$381,6,FALSE)</f>
        <v>1560</v>
      </c>
      <c r="BZ1607" s="32">
        <f t="shared" si="987"/>
        <v>0.59935897435897434</v>
      </c>
    </row>
    <row r="1608" spans="1:78" s="8" customFormat="1" hidden="1" x14ac:dyDescent="0.2">
      <c r="A1608" s="8" t="str">
        <f t="shared" si="985"/>
        <v>2018Registered nursesPrince Edward IslandOther places of work</v>
      </c>
      <c r="B1608" s="8" t="s">
        <v>7</v>
      </c>
      <c r="C1608" s="8" t="s">
        <v>15</v>
      </c>
      <c r="D1608" s="8" t="s">
        <v>13</v>
      </c>
      <c r="E1608" s="8">
        <v>2018</v>
      </c>
      <c r="F1608" s="8">
        <v>355</v>
      </c>
      <c r="G1608" s="8">
        <v>10</v>
      </c>
      <c r="H1608" s="8">
        <v>0</v>
      </c>
      <c r="I1608" s="8">
        <v>10</v>
      </c>
      <c r="J1608" s="8">
        <v>24</v>
      </c>
      <c r="K1608" s="8">
        <v>29</v>
      </c>
      <c r="L1608" s="8">
        <v>36</v>
      </c>
      <c r="M1608" s="8">
        <v>57</v>
      </c>
      <c r="N1608" s="8">
        <v>51</v>
      </c>
      <c r="O1608" s="8">
        <v>81</v>
      </c>
      <c r="P1608" s="8">
        <v>42</v>
      </c>
      <c r="Q1608" s="8">
        <v>23</v>
      </c>
      <c r="R1608" s="8">
        <v>10</v>
      </c>
      <c r="S1608" s="8">
        <v>2</v>
      </c>
      <c r="T1608" s="8">
        <v>0</v>
      </c>
      <c r="U1608" s="8">
        <v>348</v>
      </c>
      <c r="V1608" s="8">
        <v>10</v>
      </c>
      <c r="W1608" s="8">
        <v>7</v>
      </c>
      <c r="X1608" s="8">
        <v>212</v>
      </c>
      <c r="Y1608" s="8">
        <v>108</v>
      </c>
      <c r="Z1608" s="8">
        <v>45</v>
      </c>
      <c r="AA1608" s="8">
        <v>0</v>
      </c>
      <c r="AB1608" s="8">
        <v>38</v>
      </c>
      <c r="AC1608" s="8">
        <v>0</v>
      </c>
      <c r="AD1608" s="8">
        <v>151</v>
      </c>
      <c r="AE1608" s="8">
        <v>176</v>
      </c>
      <c r="AF1608" s="8">
        <v>76</v>
      </c>
      <c r="AG1608" s="8">
        <v>239</v>
      </c>
      <c r="AH1608" s="8">
        <v>47</v>
      </c>
      <c r="AI1608" s="8">
        <v>3</v>
      </c>
      <c r="AJ1608" s="8">
        <v>106</v>
      </c>
      <c r="AK1608" s="8">
        <v>257</v>
      </c>
      <c r="AL1608" s="8">
        <v>0</v>
      </c>
      <c r="AM1608" s="8">
        <v>2</v>
      </c>
      <c r="AN1608" s="8">
        <v>365</v>
      </c>
      <c r="AO1608" s="41">
        <f t="shared" si="982"/>
        <v>0.9726027397260274</v>
      </c>
      <c r="AP1608" s="41">
        <f t="shared" si="983"/>
        <v>2.7397260273972601E-2</v>
      </c>
      <c r="AQ1608" s="41">
        <f t="shared" si="984"/>
        <v>0</v>
      </c>
      <c r="AR1608" s="41">
        <f t="shared" si="950"/>
        <v>2.7397260273972601E-2</v>
      </c>
      <c r="AS1608" s="41">
        <f t="shared" si="951"/>
        <v>6.575342465753424E-2</v>
      </c>
      <c r="AT1608" s="41">
        <f t="shared" si="952"/>
        <v>7.9452054794520555E-2</v>
      </c>
      <c r="AU1608" s="41">
        <f t="shared" si="953"/>
        <v>9.8630136986301367E-2</v>
      </c>
      <c r="AV1608" s="41">
        <f t="shared" si="954"/>
        <v>0.15616438356164383</v>
      </c>
      <c r="AW1608" s="41">
        <f t="shared" si="955"/>
        <v>0.13972602739726028</v>
      </c>
      <c r="AX1608" s="41">
        <f t="shared" si="956"/>
        <v>0.22191780821917809</v>
      </c>
      <c r="AY1608" s="41">
        <f t="shared" si="957"/>
        <v>0.11506849315068493</v>
      </c>
      <c r="AZ1608" s="41">
        <f t="shared" si="958"/>
        <v>6.3013698630136991E-2</v>
      </c>
      <c r="BA1608" s="41">
        <f t="shared" si="959"/>
        <v>2.7397260273972601E-2</v>
      </c>
      <c r="BB1608" s="41">
        <f t="shared" si="960"/>
        <v>5.4794520547945206E-3</v>
      </c>
      <c r="BC1608" s="41">
        <f t="shared" si="961"/>
        <v>0</v>
      </c>
      <c r="BD1608" s="41">
        <f t="shared" si="962"/>
        <v>0.95342465753424654</v>
      </c>
      <c r="BE1608" s="41">
        <f t="shared" si="963"/>
        <v>2.7397260273972601E-2</v>
      </c>
      <c r="BF1608" s="41">
        <f t="shared" si="964"/>
        <v>1.9178082191780823E-2</v>
      </c>
      <c r="BG1608" s="41">
        <f t="shared" si="965"/>
        <v>0.58082191780821912</v>
      </c>
      <c r="BH1608" s="41">
        <f t="shared" si="966"/>
        <v>0.29589041095890412</v>
      </c>
      <c r="BI1608" s="41">
        <f t="shared" si="967"/>
        <v>0.12328767123287671</v>
      </c>
      <c r="BJ1608" s="41">
        <f t="shared" si="968"/>
        <v>0</v>
      </c>
      <c r="BK1608" s="41">
        <f t="shared" si="969"/>
        <v>0.10410958904109589</v>
      </c>
      <c r="BL1608" s="41">
        <f t="shared" si="970"/>
        <v>0</v>
      </c>
      <c r="BM1608" s="41">
        <f t="shared" si="971"/>
        <v>0.41369863013698632</v>
      </c>
      <c r="BN1608" s="41">
        <f t="shared" si="972"/>
        <v>0.48219178082191783</v>
      </c>
      <c r="BO1608" s="41">
        <f t="shared" si="973"/>
        <v>0.20821917808219179</v>
      </c>
      <c r="BP1608" s="41">
        <f t="shared" si="974"/>
        <v>0.65479452054794518</v>
      </c>
      <c r="BQ1608" s="41">
        <f t="shared" si="975"/>
        <v>0.12876712328767123</v>
      </c>
      <c r="BR1608" s="41">
        <f t="shared" si="976"/>
        <v>8.21917808219178E-3</v>
      </c>
      <c r="BS1608" s="41">
        <f t="shared" si="977"/>
        <v>0.29041095890410956</v>
      </c>
      <c r="BT1608" s="41">
        <f t="shared" si="978"/>
        <v>0.70410958904109588</v>
      </c>
      <c r="BU1608" s="41">
        <f t="shared" si="979"/>
        <v>0</v>
      </c>
      <c r="BV1608" s="41">
        <f t="shared" si="980"/>
        <v>5.4794520547945206E-3</v>
      </c>
      <c r="BW1608" s="41">
        <f t="shared" si="981"/>
        <v>1</v>
      </c>
      <c r="BX1608" s="41" t="str">
        <f t="shared" si="986"/>
        <v>2018Registered nursesPrince Edward Island</v>
      </c>
      <c r="BY1608" s="51">
        <f>VLOOKUP(BX1608,'%workplace'!$A$1:$F$381,6,FALSE)</f>
        <v>1560</v>
      </c>
      <c r="BZ1608" s="32">
        <f t="shared" si="987"/>
        <v>0.23397435897435898</v>
      </c>
    </row>
    <row r="1609" spans="1:78" s="8" customFormat="1" hidden="1" x14ac:dyDescent="0.2">
      <c r="A1609" s="8" t="str">
        <f t="shared" si="985"/>
        <v>2018Registered nursesNova ScotiaAll places of work</v>
      </c>
      <c r="B1609" s="8" t="s">
        <v>7</v>
      </c>
      <c r="C1609" s="8" t="s">
        <v>16</v>
      </c>
      <c r="D1609" s="8" t="s">
        <v>9</v>
      </c>
      <c r="E1609" s="8">
        <v>2018</v>
      </c>
      <c r="F1609" s="8">
        <v>8456</v>
      </c>
      <c r="G1609" s="8">
        <v>541</v>
      </c>
      <c r="H1609" s="8">
        <v>0</v>
      </c>
      <c r="I1609" s="8">
        <v>1169</v>
      </c>
      <c r="J1609" s="8">
        <v>1028</v>
      </c>
      <c r="K1609" s="8">
        <v>890</v>
      </c>
      <c r="L1609" s="8">
        <v>774</v>
      </c>
      <c r="M1609" s="8">
        <v>943</v>
      </c>
      <c r="N1609" s="8">
        <v>1237</v>
      </c>
      <c r="O1609" s="8">
        <v>1329</v>
      </c>
      <c r="P1609" s="8">
        <v>867</v>
      </c>
      <c r="Q1609" s="8">
        <v>354</v>
      </c>
      <c r="R1609" s="8">
        <v>114</v>
      </c>
      <c r="S1609" s="8">
        <v>292</v>
      </c>
      <c r="T1609" s="8">
        <v>0</v>
      </c>
      <c r="U1609" s="8">
        <v>8672</v>
      </c>
      <c r="V1609" s="8">
        <v>325</v>
      </c>
      <c r="W1609" s="8">
        <v>0</v>
      </c>
      <c r="X1609" s="8">
        <v>6033</v>
      </c>
      <c r="Y1609" s="8">
        <v>1863</v>
      </c>
      <c r="Z1609" s="8">
        <v>1100</v>
      </c>
      <c r="AA1609" s="8">
        <v>1</v>
      </c>
      <c r="AB1609" s="8">
        <v>780</v>
      </c>
      <c r="AC1609" s="8">
        <v>5</v>
      </c>
      <c r="AD1609" s="8">
        <v>1202</v>
      </c>
      <c r="AE1609" s="8">
        <v>7010</v>
      </c>
      <c r="AF1609" s="8">
        <v>384</v>
      </c>
      <c r="AG1609" s="8">
        <v>8129</v>
      </c>
      <c r="AH1609" s="8">
        <v>406</v>
      </c>
      <c r="AI1609" s="8">
        <v>73</v>
      </c>
      <c r="AJ1609" s="8">
        <v>2151</v>
      </c>
      <c r="AK1609" s="8">
        <v>6838</v>
      </c>
      <c r="AL1609" s="8">
        <v>5</v>
      </c>
      <c r="AM1609" s="8">
        <v>8</v>
      </c>
      <c r="AN1609" s="8">
        <v>8997</v>
      </c>
      <c r="AO1609" s="41">
        <f t="shared" si="982"/>
        <v>0.93986884517061242</v>
      </c>
      <c r="AP1609" s="41">
        <f t="shared" si="983"/>
        <v>6.0131154829387572E-2</v>
      </c>
      <c r="AQ1609" s="41">
        <f t="shared" si="984"/>
        <v>0</v>
      </c>
      <c r="AR1609" s="41">
        <f t="shared" si="950"/>
        <v>0.12993219962209626</v>
      </c>
      <c r="AS1609" s="41">
        <f t="shared" si="951"/>
        <v>0.11426030899188619</v>
      </c>
      <c r="AT1609" s="41">
        <f t="shared" si="952"/>
        <v>9.892186284316995E-2</v>
      </c>
      <c r="AU1609" s="41">
        <f t="shared" si="953"/>
        <v>8.6028676225408468E-2</v>
      </c>
      <c r="AV1609" s="41">
        <f t="shared" si="954"/>
        <v>0.10481271534956096</v>
      </c>
      <c r="AW1609" s="41">
        <f t="shared" si="955"/>
        <v>0.13749027453595644</v>
      </c>
      <c r="AX1609" s="41">
        <f t="shared" si="956"/>
        <v>0.14771590530176726</v>
      </c>
      <c r="AY1609" s="41">
        <f t="shared" si="957"/>
        <v>9.6365455151717239E-2</v>
      </c>
      <c r="AZ1609" s="41">
        <f t="shared" si="958"/>
        <v>3.9346448816272091E-2</v>
      </c>
      <c r="BA1609" s="41">
        <f t="shared" si="959"/>
        <v>1.2670890296765588E-2</v>
      </c>
      <c r="BB1609" s="41">
        <f t="shared" si="960"/>
        <v>3.2455262865399577E-2</v>
      </c>
      <c r="BC1609" s="41">
        <f t="shared" si="961"/>
        <v>0</v>
      </c>
      <c r="BD1609" s="41">
        <f t="shared" si="962"/>
        <v>0.96387684783816829</v>
      </c>
      <c r="BE1609" s="41">
        <f t="shared" si="963"/>
        <v>3.612315216183172E-2</v>
      </c>
      <c r="BF1609" s="41">
        <f t="shared" si="964"/>
        <v>0</v>
      </c>
      <c r="BG1609" s="41">
        <f t="shared" si="965"/>
        <v>0.67055685228409467</v>
      </c>
      <c r="BH1609" s="41">
        <f t="shared" si="966"/>
        <v>0.20706902300766922</v>
      </c>
      <c r="BI1609" s="41">
        <f t="shared" si="967"/>
        <v>0.12226297654773813</v>
      </c>
      <c r="BJ1609" s="41">
        <f t="shared" si="968"/>
        <v>1.1114816049794375E-4</v>
      </c>
      <c r="BK1609" s="41">
        <f t="shared" si="969"/>
        <v>8.6695565188396134E-2</v>
      </c>
      <c r="BL1609" s="41">
        <f t="shared" si="970"/>
        <v>5.5574080248971876E-4</v>
      </c>
      <c r="BM1609" s="41">
        <f t="shared" si="971"/>
        <v>0.1336000889185284</v>
      </c>
      <c r="BN1609" s="41">
        <f t="shared" si="972"/>
        <v>0.7791486050905857</v>
      </c>
      <c r="BO1609" s="41">
        <f t="shared" si="973"/>
        <v>4.2680893631210401E-2</v>
      </c>
      <c r="BP1609" s="41">
        <f t="shared" si="974"/>
        <v>0.90352339668778481</v>
      </c>
      <c r="BQ1609" s="41">
        <f t="shared" si="975"/>
        <v>4.5126153162165165E-2</v>
      </c>
      <c r="BR1609" s="41">
        <f t="shared" si="976"/>
        <v>8.1138157163498942E-3</v>
      </c>
      <c r="BS1609" s="41">
        <f t="shared" si="977"/>
        <v>0.23907969323107703</v>
      </c>
      <c r="BT1609" s="41">
        <f t="shared" si="978"/>
        <v>0.76003112148493945</v>
      </c>
      <c r="BU1609" s="41">
        <f t="shared" si="979"/>
        <v>5.5574080248971876E-4</v>
      </c>
      <c r="BV1609" s="41">
        <f t="shared" si="980"/>
        <v>8.8918528398355002E-4</v>
      </c>
      <c r="BW1609" s="41">
        <f t="shared" si="981"/>
        <v>1</v>
      </c>
      <c r="BX1609" s="41" t="str">
        <f t="shared" si="986"/>
        <v>2018Registered nursesNova Scotia</v>
      </c>
      <c r="BY1609" s="51">
        <f>VLOOKUP(BX1609,'%workplace'!$A$1:$F$381,6,FALSE)</f>
        <v>8997</v>
      </c>
      <c r="BZ1609" s="32">
        <f t="shared" si="987"/>
        <v>1</v>
      </c>
    </row>
    <row r="1610" spans="1:78" s="8" customFormat="1" hidden="1" x14ac:dyDescent="0.2">
      <c r="A1610" s="8" t="str">
        <f t="shared" si="985"/>
        <v>2018Registered nursesNova ScotiaCommunity health</v>
      </c>
      <c r="B1610" s="8" t="s">
        <v>7</v>
      </c>
      <c r="C1610" s="8" t="s">
        <v>16</v>
      </c>
      <c r="D1610" s="8" t="s">
        <v>11</v>
      </c>
      <c r="E1610" s="8">
        <v>2018</v>
      </c>
      <c r="F1610" s="8">
        <v>885</v>
      </c>
      <c r="G1610" s="8">
        <v>30</v>
      </c>
      <c r="H1610" s="8">
        <v>0</v>
      </c>
      <c r="I1610" s="8">
        <v>39</v>
      </c>
      <c r="J1610" s="8">
        <v>66</v>
      </c>
      <c r="K1610" s="8">
        <v>102</v>
      </c>
      <c r="L1610" s="8">
        <v>94</v>
      </c>
      <c r="M1610" s="8">
        <v>134</v>
      </c>
      <c r="N1610" s="8">
        <v>152</v>
      </c>
      <c r="O1610" s="8">
        <v>157</v>
      </c>
      <c r="P1610" s="8">
        <v>106</v>
      </c>
      <c r="Q1610" s="8">
        <v>42</v>
      </c>
      <c r="R1610" s="8">
        <v>16</v>
      </c>
      <c r="S1610" s="8">
        <v>7</v>
      </c>
      <c r="T1610" s="8">
        <v>0</v>
      </c>
      <c r="U1610" s="8">
        <v>891</v>
      </c>
      <c r="V1610" s="8">
        <v>24</v>
      </c>
      <c r="W1610" s="8">
        <v>0</v>
      </c>
      <c r="X1610" s="8">
        <v>563</v>
      </c>
      <c r="Y1610" s="8">
        <v>245</v>
      </c>
      <c r="Z1610" s="8">
        <v>107</v>
      </c>
      <c r="AA1610" s="8">
        <v>0</v>
      </c>
      <c r="AB1610" s="8">
        <v>134</v>
      </c>
      <c r="AC1610" s="8">
        <v>0</v>
      </c>
      <c r="AD1610" s="8">
        <v>146</v>
      </c>
      <c r="AE1610" s="8">
        <v>635</v>
      </c>
      <c r="AF1610" s="8">
        <v>32</v>
      </c>
      <c r="AG1610" s="8">
        <v>857</v>
      </c>
      <c r="AH1610" s="8">
        <v>24</v>
      </c>
      <c r="AI1610" s="8">
        <v>2</v>
      </c>
      <c r="AJ1610" s="8">
        <v>309</v>
      </c>
      <c r="AK1610" s="8">
        <v>603</v>
      </c>
      <c r="AL1610" s="8">
        <v>0</v>
      </c>
      <c r="AM1610" s="8">
        <v>3</v>
      </c>
      <c r="AN1610" s="8">
        <v>915</v>
      </c>
      <c r="AO1610" s="41">
        <f t="shared" si="982"/>
        <v>0.96721311475409832</v>
      </c>
      <c r="AP1610" s="41">
        <f t="shared" si="983"/>
        <v>3.2786885245901641E-2</v>
      </c>
      <c r="AQ1610" s="41">
        <f t="shared" si="984"/>
        <v>0</v>
      </c>
      <c r="AR1610" s="41">
        <f t="shared" si="950"/>
        <v>4.2622950819672129E-2</v>
      </c>
      <c r="AS1610" s="41">
        <f t="shared" si="951"/>
        <v>7.2131147540983612E-2</v>
      </c>
      <c r="AT1610" s="41">
        <f t="shared" si="952"/>
        <v>0.11147540983606558</v>
      </c>
      <c r="AU1610" s="41">
        <f t="shared" si="953"/>
        <v>0.10273224043715846</v>
      </c>
      <c r="AV1610" s="41">
        <f t="shared" si="954"/>
        <v>0.14644808743169399</v>
      </c>
      <c r="AW1610" s="41">
        <f t="shared" si="955"/>
        <v>0.16612021857923498</v>
      </c>
      <c r="AX1610" s="41">
        <f t="shared" si="956"/>
        <v>0.17158469945355193</v>
      </c>
      <c r="AY1610" s="41">
        <f t="shared" si="957"/>
        <v>0.11584699453551912</v>
      </c>
      <c r="AZ1610" s="41">
        <f t="shared" si="958"/>
        <v>4.5901639344262293E-2</v>
      </c>
      <c r="BA1610" s="41">
        <f t="shared" si="959"/>
        <v>1.7486338797814208E-2</v>
      </c>
      <c r="BB1610" s="41">
        <f t="shared" si="960"/>
        <v>7.6502732240437158E-3</v>
      </c>
      <c r="BC1610" s="41">
        <f t="shared" si="961"/>
        <v>0</v>
      </c>
      <c r="BD1610" s="41">
        <f t="shared" si="962"/>
        <v>0.97377049180327868</v>
      </c>
      <c r="BE1610" s="41">
        <f t="shared" si="963"/>
        <v>2.6229508196721311E-2</v>
      </c>
      <c r="BF1610" s="41">
        <f t="shared" si="964"/>
        <v>0</v>
      </c>
      <c r="BG1610" s="41">
        <f t="shared" si="965"/>
        <v>0.6153005464480874</v>
      </c>
      <c r="BH1610" s="41">
        <f t="shared" si="966"/>
        <v>0.26775956284153007</v>
      </c>
      <c r="BI1610" s="41">
        <f t="shared" si="967"/>
        <v>0.11693989071038251</v>
      </c>
      <c r="BJ1610" s="41">
        <f t="shared" si="968"/>
        <v>0</v>
      </c>
      <c r="BK1610" s="41">
        <f t="shared" si="969"/>
        <v>0.14644808743169399</v>
      </c>
      <c r="BL1610" s="41">
        <f t="shared" si="970"/>
        <v>0</v>
      </c>
      <c r="BM1610" s="41">
        <f t="shared" si="971"/>
        <v>0.15956284153005465</v>
      </c>
      <c r="BN1610" s="41">
        <f t="shared" si="972"/>
        <v>0.69398907103825136</v>
      </c>
      <c r="BO1610" s="41">
        <f t="shared" si="973"/>
        <v>3.4972677595628415E-2</v>
      </c>
      <c r="BP1610" s="41">
        <f t="shared" si="974"/>
        <v>0.93661202185792347</v>
      </c>
      <c r="BQ1610" s="41">
        <f t="shared" si="975"/>
        <v>2.6229508196721311E-2</v>
      </c>
      <c r="BR1610" s="41">
        <f t="shared" si="976"/>
        <v>2.185792349726776E-3</v>
      </c>
      <c r="BS1610" s="41">
        <f t="shared" si="977"/>
        <v>0.3377049180327869</v>
      </c>
      <c r="BT1610" s="41">
        <f t="shared" si="978"/>
        <v>0.65901639344262297</v>
      </c>
      <c r="BU1610" s="41">
        <f t="shared" si="979"/>
        <v>0</v>
      </c>
      <c r="BV1610" s="41">
        <f t="shared" si="980"/>
        <v>3.2786885245901639E-3</v>
      </c>
      <c r="BW1610" s="41">
        <f t="shared" si="981"/>
        <v>1</v>
      </c>
      <c r="BX1610" s="41" t="str">
        <f t="shared" si="986"/>
        <v>2018Registered nursesNova Scotia</v>
      </c>
      <c r="BY1610" s="51">
        <f>VLOOKUP(BX1610,'%workplace'!$A$1:$F$381,6,FALSE)</f>
        <v>8997</v>
      </c>
      <c r="BZ1610" s="32">
        <f t="shared" si="987"/>
        <v>0.10170056685561854</v>
      </c>
    </row>
    <row r="1611" spans="1:78" s="8" customFormat="1" hidden="1" x14ac:dyDescent="0.2">
      <c r="A1611" s="8" t="str">
        <f t="shared" si="985"/>
        <v>2018Registered nursesNova ScotiaNursing home/long-term care</v>
      </c>
      <c r="B1611" s="8" t="s">
        <v>7</v>
      </c>
      <c r="C1611" s="8" t="s">
        <v>16</v>
      </c>
      <c r="D1611" s="8" t="s">
        <v>12</v>
      </c>
      <c r="E1611" s="8">
        <v>2018</v>
      </c>
      <c r="F1611" s="8">
        <v>923</v>
      </c>
      <c r="G1611" s="8">
        <v>81</v>
      </c>
      <c r="H1611" s="8">
        <v>0</v>
      </c>
      <c r="I1611" s="8">
        <v>58</v>
      </c>
      <c r="J1611" s="8">
        <v>98</v>
      </c>
      <c r="K1611" s="8">
        <v>65</v>
      </c>
      <c r="L1611" s="8">
        <v>71</v>
      </c>
      <c r="M1611" s="8">
        <v>129</v>
      </c>
      <c r="N1611" s="8">
        <v>146</v>
      </c>
      <c r="O1611" s="8">
        <v>193</v>
      </c>
      <c r="P1611" s="8">
        <v>128</v>
      </c>
      <c r="Q1611" s="8">
        <v>64</v>
      </c>
      <c r="R1611" s="8">
        <v>34</v>
      </c>
      <c r="S1611" s="8">
        <v>18</v>
      </c>
      <c r="T1611" s="8">
        <v>0</v>
      </c>
      <c r="U1611" s="8">
        <v>874</v>
      </c>
      <c r="V1611" s="8">
        <v>130</v>
      </c>
      <c r="W1611" s="8">
        <v>0</v>
      </c>
      <c r="X1611" s="8">
        <v>603</v>
      </c>
      <c r="Y1611" s="8">
        <v>285</v>
      </c>
      <c r="Z1611" s="8">
        <v>116</v>
      </c>
      <c r="AA1611" s="8">
        <v>0</v>
      </c>
      <c r="AB1611" s="8">
        <v>190</v>
      </c>
      <c r="AC1611" s="8">
        <v>0</v>
      </c>
      <c r="AD1611" s="8">
        <v>88</v>
      </c>
      <c r="AE1611" s="8">
        <v>726</v>
      </c>
      <c r="AF1611" s="8">
        <v>62</v>
      </c>
      <c r="AG1611" s="8">
        <v>927</v>
      </c>
      <c r="AH1611" s="8">
        <v>15</v>
      </c>
      <c r="AI1611" s="8">
        <v>0</v>
      </c>
      <c r="AJ1611" s="8">
        <v>398</v>
      </c>
      <c r="AK1611" s="8">
        <v>606</v>
      </c>
      <c r="AL1611" s="8">
        <v>0</v>
      </c>
      <c r="AM1611" s="8">
        <v>0</v>
      </c>
      <c r="AN1611" s="8">
        <v>1004</v>
      </c>
      <c r="AO1611" s="41">
        <f t="shared" si="982"/>
        <v>0.91932270916334657</v>
      </c>
      <c r="AP1611" s="41">
        <f t="shared" si="983"/>
        <v>8.0677290836653384E-2</v>
      </c>
      <c r="AQ1611" s="41">
        <f t="shared" si="984"/>
        <v>0</v>
      </c>
      <c r="AR1611" s="41">
        <f t="shared" si="950"/>
        <v>5.7768924302788842E-2</v>
      </c>
      <c r="AS1611" s="41">
        <f t="shared" si="951"/>
        <v>9.7609561752988044E-2</v>
      </c>
      <c r="AT1611" s="41">
        <f t="shared" si="952"/>
        <v>6.4741035856573703E-2</v>
      </c>
      <c r="AU1611" s="41">
        <f t="shared" si="953"/>
        <v>7.0717131474103592E-2</v>
      </c>
      <c r="AV1611" s="41">
        <f t="shared" si="954"/>
        <v>0.12848605577689243</v>
      </c>
      <c r="AW1611" s="41">
        <f t="shared" si="955"/>
        <v>0.1454183266932271</v>
      </c>
      <c r="AX1611" s="41">
        <f t="shared" si="956"/>
        <v>0.19223107569721115</v>
      </c>
      <c r="AY1611" s="41">
        <f t="shared" si="957"/>
        <v>0.12749003984063745</v>
      </c>
      <c r="AZ1611" s="41">
        <f t="shared" si="958"/>
        <v>6.3745019920318724E-2</v>
      </c>
      <c r="BA1611" s="41">
        <f t="shared" si="959"/>
        <v>3.386454183266932E-2</v>
      </c>
      <c r="BB1611" s="41">
        <f t="shared" si="960"/>
        <v>1.7928286852589643E-2</v>
      </c>
      <c r="BC1611" s="41">
        <f t="shared" si="961"/>
        <v>0</v>
      </c>
      <c r="BD1611" s="41">
        <f t="shared" si="962"/>
        <v>0.87051792828685259</v>
      </c>
      <c r="BE1611" s="41">
        <f t="shared" si="963"/>
        <v>0.12948207171314741</v>
      </c>
      <c r="BF1611" s="41">
        <f t="shared" si="964"/>
        <v>0</v>
      </c>
      <c r="BG1611" s="41">
        <f t="shared" si="965"/>
        <v>0.60059760956175301</v>
      </c>
      <c r="BH1611" s="41">
        <f t="shared" si="966"/>
        <v>0.28386454183266935</v>
      </c>
      <c r="BI1611" s="41">
        <f t="shared" si="967"/>
        <v>0.11553784860557768</v>
      </c>
      <c r="BJ1611" s="41">
        <f t="shared" si="968"/>
        <v>0</v>
      </c>
      <c r="BK1611" s="41">
        <f t="shared" si="969"/>
        <v>0.18924302788844621</v>
      </c>
      <c r="BL1611" s="41">
        <f t="shared" si="970"/>
        <v>0</v>
      </c>
      <c r="BM1611" s="41">
        <f t="shared" si="971"/>
        <v>8.7649402390438252E-2</v>
      </c>
      <c r="BN1611" s="41">
        <f t="shared" si="972"/>
        <v>0.72310756972111556</v>
      </c>
      <c r="BO1611" s="41">
        <f t="shared" si="973"/>
        <v>6.1752988047808766E-2</v>
      </c>
      <c r="BP1611" s="41">
        <f t="shared" si="974"/>
        <v>0.92330677290836649</v>
      </c>
      <c r="BQ1611" s="41">
        <f t="shared" si="975"/>
        <v>1.4940239043824702E-2</v>
      </c>
      <c r="BR1611" s="41">
        <f t="shared" si="976"/>
        <v>0</v>
      </c>
      <c r="BS1611" s="41">
        <f t="shared" si="977"/>
        <v>0.39641434262948205</v>
      </c>
      <c r="BT1611" s="41">
        <f t="shared" si="978"/>
        <v>0.60358565737051795</v>
      </c>
      <c r="BU1611" s="41">
        <f t="shared" si="979"/>
        <v>0</v>
      </c>
      <c r="BV1611" s="41">
        <f t="shared" si="980"/>
        <v>0</v>
      </c>
      <c r="BW1611" s="41">
        <f t="shared" si="981"/>
        <v>1</v>
      </c>
      <c r="BX1611" s="41" t="str">
        <f t="shared" si="986"/>
        <v>2018Registered nursesNova Scotia</v>
      </c>
      <c r="BY1611" s="51">
        <f>VLOOKUP(BX1611,'%workplace'!$A$1:$F$381,6,FALSE)</f>
        <v>8997</v>
      </c>
      <c r="BZ1611" s="32">
        <f t="shared" si="987"/>
        <v>0.11159275313993554</v>
      </c>
    </row>
    <row r="1612" spans="1:78" s="8" customFormat="1" hidden="1" x14ac:dyDescent="0.2">
      <c r="A1612" s="8" t="str">
        <f t="shared" si="985"/>
        <v>2018Registered nursesNova ScotiaHospital</v>
      </c>
      <c r="B1612" s="8" t="s">
        <v>7</v>
      </c>
      <c r="C1612" s="8" t="s">
        <v>16</v>
      </c>
      <c r="D1612" s="8" t="s">
        <v>10</v>
      </c>
      <c r="E1612" s="8">
        <v>2018</v>
      </c>
      <c r="F1612" s="8">
        <v>5727</v>
      </c>
      <c r="G1612" s="8">
        <v>385</v>
      </c>
      <c r="H1612" s="8">
        <v>0</v>
      </c>
      <c r="I1612" s="8">
        <v>1045</v>
      </c>
      <c r="J1612" s="8">
        <v>804</v>
      </c>
      <c r="K1612" s="8">
        <v>659</v>
      </c>
      <c r="L1612" s="8">
        <v>536</v>
      </c>
      <c r="M1612" s="8">
        <v>571</v>
      </c>
      <c r="N1612" s="8">
        <v>788</v>
      </c>
      <c r="O1612" s="8">
        <v>775</v>
      </c>
      <c r="P1612" s="8">
        <v>467</v>
      </c>
      <c r="Q1612" s="8">
        <v>165</v>
      </c>
      <c r="R1612" s="8">
        <v>41</v>
      </c>
      <c r="S1612" s="8">
        <v>261</v>
      </c>
      <c r="T1612" s="8">
        <v>0</v>
      </c>
      <c r="U1612" s="8">
        <v>5963</v>
      </c>
      <c r="V1612" s="8">
        <v>149</v>
      </c>
      <c r="W1612" s="8">
        <v>0</v>
      </c>
      <c r="X1612" s="8">
        <v>4235</v>
      </c>
      <c r="Y1612" s="8">
        <v>1157</v>
      </c>
      <c r="Z1612" s="8">
        <v>719</v>
      </c>
      <c r="AA1612" s="8">
        <v>1</v>
      </c>
      <c r="AB1612" s="8">
        <v>324</v>
      </c>
      <c r="AC1612" s="8">
        <v>1</v>
      </c>
      <c r="AD1612" s="8">
        <v>441</v>
      </c>
      <c r="AE1612" s="8">
        <v>5346</v>
      </c>
      <c r="AF1612" s="8">
        <v>155</v>
      </c>
      <c r="AG1612" s="8">
        <v>5789</v>
      </c>
      <c r="AH1612" s="8">
        <v>117</v>
      </c>
      <c r="AI1612" s="8">
        <v>51</v>
      </c>
      <c r="AJ1612" s="8">
        <v>1209</v>
      </c>
      <c r="AK1612" s="8">
        <v>4899</v>
      </c>
      <c r="AL1612" s="8">
        <v>0</v>
      </c>
      <c r="AM1612" s="8">
        <v>4</v>
      </c>
      <c r="AN1612" s="8">
        <v>6112</v>
      </c>
      <c r="AO1612" s="41">
        <f t="shared" si="982"/>
        <v>0.93700916230366493</v>
      </c>
      <c r="AP1612" s="41">
        <f t="shared" si="983"/>
        <v>6.2990837696335081E-2</v>
      </c>
      <c r="AQ1612" s="41">
        <f t="shared" si="984"/>
        <v>0</v>
      </c>
      <c r="AR1612" s="41">
        <f t="shared" si="950"/>
        <v>0.17097513089005237</v>
      </c>
      <c r="AS1612" s="41">
        <f t="shared" si="951"/>
        <v>0.13154450261780104</v>
      </c>
      <c r="AT1612" s="41">
        <f t="shared" si="952"/>
        <v>0.10782068062827226</v>
      </c>
      <c r="AU1612" s="41">
        <f t="shared" si="953"/>
        <v>8.7696335078534027E-2</v>
      </c>
      <c r="AV1612" s="41">
        <f t="shared" si="954"/>
        <v>9.3422774869109951E-2</v>
      </c>
      <c r="AW1612" s="41">
        <f t="shared" si="955"/>
        <v>0.12892670157068062</v>
      </c>
      <c r="AX1612" s="41">
        <f t="shared" si="956"/>
        <v>0.12679973821989529</v>
      </c>
      <c r="AY1612" s="41">
        <f t="shared" si="957"/>
        <v>7.6407068062827224E-2</v>
      </c>
      <c r="AZ1612" s="41">
        <f t="shared" si="958"/>
        <v>2.6996073298429318E-2</v>
      </c>
      <c r="BA1612" s="41">
        <f t="shared" si="959"/>
        <v>6.7081151832460734E-3</v>
      </c>
      <c r="BB1612" s="41">
        <f t="shared" si="960"/>
        <v>4.2702879581151834E-2</v>
      </c>
      <c r="BC1612" s="41">
        <f t="shared" si="961"/>
        <v>0</v>
      </c>
      <c r="BD1612" s="41">
        <f t="shared" si="962"/>
        <v>0.97562172774869105</v>
      </c>
      <c r="BE1612" s="41">
        <f t="shared" si="963"/>
        <v>2.43782722513089E-2</v>
      </c>
      <c r="BF1612" s="41">
        <f t="shared" si="964"/>
        <v>0</v>
      </c>
      <c r="BG1612" s="41">
        <f t="shared" si="965"/>
        <v>0.69289921465968585</v>
      </c>
      <c r="BH1612" s="41">
        <f t="shared" si="966"/>
        <v>0.18929973821989529</v>
      </c>
      <c r="BI1612" s="41">
        <f t="shared" si="967"/>
        <v>0.11763743455497382</v>
      </c>
      <c r="BJ1612" s="41">
        <f t="shared" si="968"/>
        <v>1.6361256544502619E-4</v>
      </c>
      <c r="BK1612" s="41">
        <f t="shared" si="969"/>
        <v>5.3010471204188482E-2</v>
      </c>
      <c r="BL1612" s="41">
        <f t="shared" si="970"/>
        <v>1.6361256544502619E-4</v>
      </c>
      <c r="BM1612" s="41">
        <f t="shared" si="971"/>
        <v>7.2153141361256543E-2</v>
      </c>
      <c r="BN1612" s="41">
        <f t="shared" si="972"/>
        <v>0.87467277486910999</v>
      </c>
      <c r="BO1612" s="41">
        <f t="shared" si="973"/>
        <v>2.5359947643979058E-2</v>
      </c>
      <c r="BP1612" s="41">
        <f t="shared" si="974"/>
        <v>0.9471531413612565</v>
      </c>
      <c r="BQ1612" s="41">
        <f t="shared" si="975"/>
        <v>1.9142670157068064E-2</v>
      </c>
      <c r="BR1612" s="41">
        <f t="shared" si="976"/>
        <v>8.3442408376963352E-3</v>
      </c>
      <c r="BS1612" s="41">
        <f t="shared" si="977"/>
        <v>0.19780759162303665</v>
      </c>
      <c r="BT1612" s="41">
        <f t="shared" si="978"/>
        <v>0.80153795811518325</v>
      </c>
      <c r="BU1612" s="41">
        <f t="shared" si="979"/>
        <v>0</v>
      </c>
      <c r="BV1612" s="41">
        <f t="shared" si="980"/>
        <v>6.5445026178010475E-4</v>
      </c>
      <c r="BW1612" s="41">
        <f t="shared" si="981"/>
        <v>1</v>
      </c>
      <c r="BX1612" s="41" t="str">
        <f t="shared" si="986"/>
        <v>2018Registered nursesNova Scotia</v>
      </c>
      <c r="BY1612" s="51">
        <f>VLOOKUP(BX1612,'%workplace'!$A$1:$F$381,6,FALSE)</f>
        <v>8997</v>
      </c>
      <c r="BZ1612" s="32">
        <f t="shared" si="987"/>
        <v>0.67933755696343223</v>
      </c>
    </row>
    <row r="1613" spans="1:78" s="8" customFormat="1" hidden="1" x14ac:dyDescent="0.2">
      <c r="A1613" s="8" t="str">
        <f t="shared" si="985"/>
        <v>2018Registered nursesNova ScotiaOther places of work</v>
      </c>
      <c r="B1613" s="8" t="s">
        <v>7</v>
      </c>
      <c r="C1613" s="8" t="s">
        <v>16</v>
      </c>
      <c r="D1613" s="8" t="s">
        <v>13</v>
      </c>
      <c r="E1613" s="8">
        <v>2018</v>
      </c>
      <c r="F1613" s="8">
        <v>916</v>
      </c>
      <c r="G1613" s="8">
        <v>43</v>
      </c>
      <c r="H1613" s="8">
        <v>0</v>
      </c>
      <c r="I1613" s="8">
        <v>25</v>
      </c>
      <c r="J1613" s="8">
        <v>59</v>
      </c>
      <c r="K1613" s="8">
        <v>63</v>
      </c>
      <c r="L1613" s="8">
        <v>72</v>
      </c>
      <c r="M1613" s="8">
        <v>108</v>
      </c>
      <c r="N1613" s="8">
        <v>151</v>
      </c>
      <c r="O1613" s="8">
        <v>204</v>
      </c>
      <c r="P1613" s="8">
        <v>166</v>
      </c>
      <c r="Q1613" s="8">
        <v>82</v>
      </c>
      <c r="R1613" s="8">
        <v>23</v>
      </c>
      <c r="S1613" s="8">
        <v>6</v>
      </c>
      <c r="T1613" s="8">
        <v>0</v>
      </c>
      <c r="U1613" s="8">
        <v>938</v>
      </c>
      <c r="V1613" s="8">
        <v>21</v>
      </c>
      <c r="W1613" s="8">
        <v>0</v>
      </c>
      <c r="X1613" s="8">
        <v>629</v>
      </c>
      <c r="Y1613" s="8">
        <v>173</v>
      </c>
      <c r="Z1613" s="8">
        <v>157</v>
      </c>
      <c r="AA1613" s="8">
        <v>0</v>
      </c>
      <c r="AB1613" s="8">
        <v>132</v>
      </c>
      <c r="AC1613" s="8">
        <v>0</v>
      </c>
      <c r="AD1613" s="8">
        <v>527</v>
      </c>
      <c r="AE1613" s="8">
        <v>300</v>
      </c>
      <c r="AF1613" s="8">
        <v>135</v>
      </c>
      <c r="AG1613" s="8">
        <v>553</v>
      </c>
      <c r="AH1613" s="8">
        <v>250</v>
      </c>
      <c r="AI1613" s="8">
        <v>20</v>
      </c>
      <c r="AJ1613" s="8">
        <v>232</v>
      </c>
      <c r="AK1613" s="8">
        <v>726</v>
      </c>
      <c r="AL1613" s="8">
        <v>1</v>
      </c>
      <c r="AM1613" s="8">
        <v>1</v>
      </c>
      <c r="AN1613" s="8">
        <v>959</v>
      </c>
      <c r="AO1613" s="41">
        <f t="shared" si="982"/>
        <v>0.95516162669447346</v>
      </c>
      <c r="AP1613" s="41">
        <f t="shared" si="983"/>
        <v>4.4838373305526591E-2</v>
      </c>
      <c r="AQ1613" s="41">
        <f t="shared" si="984"/>
        <v>0</v>
      </c>
      <c r="AR1613" s="41">
        <f t="shared" si="950"/>
        <v>2.6068821689259645E-2</v>
      </c>
      <c r="AS1613" s="41">
        <f t="shared" si="951"/>
        <v>6.1522419186652764E-2</v>
      </c>
      <c r="AT1613" s="41">
        <f t="shared" si="952"/>
        <v>6.569343065693431E-2</v>
      </c>
      <c r="AU1613" s="41">
        <f t="shared" si="953"/>
        <v>7.5078206465067784E-2</v>
      </c>
      <c r="AV1613" s="41">
        <f t="shared" si="954"/>
        <v>0.11261730969760167</v>
      </c>
      <c r="AW1613" s="41">
        <f t="shared" si="955"/>
        <v>0.15745568300312826</v>
      </c>
      <c r="AX1613" s="41">
        <f t="shared" si="956"/>
        <v>0.2127215849843587</v>
      </c>
      <c r="AY1613" s="41">
        <f t="shared" si="957"/>
        <v>0.17309697601668406</v>
      </c>
      <c r="AZ1613" s="41">
        <f t="shared" si="958"/>
        <v>8.5505735140771644E-2</v>
      </c>
      <c r="BA1613" s="41">
        <f t="shared" si="959"/>
        <v>2.3983315954118872E-2</v>
      </c>
      <c r="BB1613" s="41">
        <f t="shared" si="960"/>
        <v>6.2565172054223151E-3</v>
      </c>
      <c r="BC1613" s="41">
        <f t="shared" si="961"/>
        <v>0</v>
      </c>
      <c r="BD1613" s="41">
        <f t="shared" si="962"/>
        <v>0.97810218978102192</v>
      </c>
      <c r="BE1613" s="41">
        <f t="shared" si="963"/>
        <v>2.1897810218978103E-2</v>
      </c>
      <c r="BF1613" s="41">
        <f t="shared" si="964"/>
        <v>0</v>
      </c>
      <c r="BG1613" s="41">
        <f t="shared" si="965"/>
        <v>0.65589155370177266</v>
      </c>
      <c r="BH1613" s="41">
        <f t="shared" si="966"/>
        <v>0.18039624608967675</v>
      </c>
      <c r="BI1613" s="41">
        <f t="shared" si="967"/>
        <v>0.16371220020855057</v>
      </c>
      <c r="BJ1613" s="41">
        <f t="shared" si="968"/>
        <v>0</v>
      </c>
      <c r="BK1613" s="41">
        <f t="shared" si="969"/>
        <v>0.13764337851929093</v>
      </c>
      <c r="BL1613" s="41">
        <f t="shared" si="970"/>
        <v>0</v>
      </c>
      <c r="BM1613" s="41">
        <f t="shared" si="971"/>
        <v>0.54953076120959332</v>
      </c>
      <c r="BN1613" s="41">
        <f t="shared" si="972"/>
        <v>0.31282586027111575</v>
      </c>
      <c r="BO1613" s="41">
        <f t="shared" si="973"/>
        <v>0.14077163712200208</v>
      </c>
      <c r="BP1613" s="41">
        <f t="shared" si="974"/>
        <v>0.57664233576642332</v>
      </c>
      <c r="BQ1613" s="41">
        <f t="shared" si="975"/>
        <v>0.26068821689259647</v>
      </c>
      <c r="BR1613" s="41">
        <f t="shared" si="976"/>
        <v>2.0855057351407715E-2</v>
      </c>
      <c r="BS1613" s="41">
        <f t="shared" si="977"/>
        <v>0.24191866527632952</v>
      </c>
      <c r="BT1613" s="41">
        <f t="shared" si="978"/>
        <v>0.75703858185610007</v>
      </c>
      <c r="BU1613" s="41">
        <f t="shared" si="979"/>
        <v>1.0427528675703858E-3</v>
      </c>
      <c r="BV1613" s="41">
        <f t="shared" si="980"/>
        <v>1.0427528675703858E-3</v>
      </c>
      <c r="BW1613" s="41">
        <f t="shared" si="981"/>
        <v>1</v>
      </c>
      <c r="BX1613" s="41" t="str">
        <f t="shared" si="986"/>
        <v>2018Registered nursesNova Scotia</v>
      </c>
      <c r="BY1613" s="51">
        <f>VLOOKUP(BX1613,'%workplace'!$A$1:$F$381,6,FALSE)</f>
        <v>8997</v>
      </c>
      <c r="BZ1613" s="32">
        <f t="shared" si="987"/>
        <v>0.10659108591752807</v>
      </c>
    </row>
    <row r="1614" spans="1:78" s="8" customFormat="1" hidden="1" x14ac:dyDescent="0.2">
      <c r="A1614" s="8" t="str">
        <f t="shared" si="985"/>
        <v>2018Registered nursesNova ScotiaUnknown places of work</v>
      </c>
      <c r="B1614" s="8" t="s">
        <v>7</v>
      </c>
      <c r="C1614" s="8" t="s">
        <v>16</v>
      </c>
      <c r="D1614" s="8" t="s">
        <v>49</v>
      </c>
      <c r="E1614" s="8">
        <v>2018</v>
      </c>
      <c r="F1614" s="8">
        <v>5</v>
      </c>
      <c r="G1614" s="8">
        <v>2</v>
      </c>
      <c r="H1614" s="8">
        <v>0</v>
      </c>
      <c r="I1614" s="8">
        <v>2</v>
      </c>
      <c r="J1614" s="8">
        <v>1</v>
      </c>
      <c r="K1614" s="8">
        <v>1</v>
      </c>
      <c r="L1614" s="8">
        <v>1</v>
      </c>
      <c r="M1614" s="8">
        <v>1</v>
      </c>
      <c r="N1614" s="8">
        <v>0</v>
      </c>
      <c r="O1614" s="8">
        <v>0</v>
      </c>
      <c r="P1614" s="8">
        <v>0</v>
      </c>
      <c r="Q1614" s="8">
        <v>1</v>
      </c>
      <c r="R1614" s="8">
        <v>0</v>
      </c>
      <c r="S1614" s="8">
        <v>0</v>
      </c>
      <c r="T1614" s="8">
        <v>0</v>
      </c>
      <c r="U1614" s="8">
        <v>6</v>
      </c>
      <c r="V1614" s="8">
        <v>1</v>
      </c>
      <c r="W1614" s="8">
        <v>0</v>
      </c>
      <c r="X1614" s="8">
        <v>3</v>
      </c>
      <c r="Y1614" s="8">
        <v>3</v>
      </c>
      <c r="Z1614" s="8">
        <v>1</v>
      </c>
      <c r="AA1614" s="8">
        <v>0</v>
      </c>
      <c r="AB1614" s="8">
        <v>0</v>
      </c>
      <c r="AC1614" s="8">
        <v>4</v>
      </c>
      <c r="AD1614" s="8">
        <v>0</v>
      </c>
      <c r="AE1614" s="8">
        <v>3</v>
      </c>
      <c r="AF1614" s="8">
        <v>0</v>
      </c>
      <c r="AG1614" s="8">
        <v>3</v>
      </c>
      <c r="AH1614" s="8">
        <v>0</v>
      </c>
      <c r="AI1614" s="8">
        <v>0</v>
      </c>
      <c r="AJ1614" s="8">
        <v>3</v>
      </c>
      <c r="AK1614" s="8">
        <v>4</v>
      </c>
      <c r="AL1614" s="8">
        <v>4</v>
      </c>
      <c r="AM1614" s="8">
        <v>0</v>
      </c>
      <c r="AN1614" s="8">
        <v>7</v>
      </c>
      <c r="AO1614" s="41">
        <f t="shared" si="982"/>
        <v>0.7142857142857143</v>
      </c>
      <c r="AP1614" s="41">
        <f t="shared" si="983"/>
        <v>0.2857142857142857</v>
      </c>
      <c r="AQ1614" s="41">
        <f t="shared" si="984"/>
        <v>0</v>
      </c>
      <c r="AR1614" s="41">
        <f t="shared" si="950"/>
        <v>0.2857142857142857</v>
      </c>
      <c r="AS1614" s="41">
        <f t="shared" si="951"/>
        <v>0.14285714285714285</v>
      </c>
      <c r="AT1614" s="41">
        <f t="shared" si="952"/>
        <v>0.14285714285714285</v>
      </c>
      <c r="AU1614" s="41">
        <f t="shared" si="953"/>
        <v>0.14285714285714285</v>
      </c>
      <c r="AV1614" s="41">
        <f t="shared" si="954"/>
        <v>0.14285714285714285</v>
      </c>
      <c r="AW1614" s="41">
        <f t="shared" si="955"/>
        <v>0</v>
      </c>
      <c r="AX1614" s="41">
        <f t="shared" si="956"/>
        <v>0</v>
      </c>
      <c r="AY1614" s="41">
        <f t="shared" si="957"/>
        <v>0</v>
      </c>
      <c r="AZ1614" s="41">
        <f t="shared" si="958"/>
        <v>0.14285714285714285</v>
      </c>
      <c r="BA1614" s="41">
        <f t="shared" si="959"/>
        <v>0</v>
      </c>
      <c r="BB1614" s="41">
        <f t="shared" si="960"/>
        <v>0</v>
      </c>
      <c r="BC1614" s="41">
        <f t="shared" si="961"/>
        <v>0</v>
      </c>
      <c r="BD1614" s="41">
        <f t="shared" si="962"/>
        <v>0.8571428571428571</v>
      </c>
      <c r="BE1614" s="41">
        <f t="shared" si="963"/>
        <v>0.14285714285714285</v>
      </c>
      <c r="BF1614" s="41">
        <f t="shared" si="964"/>
        <v>0</v>
      </c>
      <c r="BG1614" s="41">
        <f t="shared" si="965"/>
        <v>0.42857142857142855</v>
      </c>
      <c r="BH1614" s="41">
        <f t="shared" si="966"/>
        <v>0.42857142857142855</v>
      </c>
      <c r="BI1614" s="41">
        <f t="shared" si="967"/>
        <v>0.14285714285714285</v>
      </c>
      <c r="BJ1614" s="41">
        <f t="shared" si="968"/>
        <v>0</v>
      </c>
      <c r="BK1614" s="41">
        <f t="shared" si="969"/>
        <v>0</v>
      </c>
      <c r="BL1614" s="41">
        <f t="shared" si="970"/>
        <v>0.5714285714285714</v>
      </c>
      <c r="BM1614" s="41">
        <f t="shared" si="971"/>
        <v>0</v>
      </c>
      <c r="BN1614" s="41">
        <f t="shared" si="972"/>
        <v>0.42857142857142855</v>
      </c>
      <c r="BO1614" s="41">
        <f t="shared" si="973"/>
        <v>0</v>
      </c>
      <c r="BP1614" s="41">
        <f t="shared" si="974"/>
        <v>0.42857142857142855</v>
      </c>
      <c r="BQ1614" s="41">
        <f t="shared" si="975"/>
        <v>0</v>
      </c>
      <c r="BR1614" s="41">
        <f t="shared" si="976"/>
        <v>0</v>
      </c>
      <c r="BS1614" s="41">
        <f t="shared" si="977"/>
        <v>0.42857142857142855</v>
      </c>
      <c r="BT1614" s="41">
        <f t="shared" si="978"/>
        <v>0.5714285714285714</v>
      </c>
      <c r="BU1614" s="41">
        <f t="shared" si="979"/>
        <v>0.5714285714285714</v>
      </c>
      <c r="BV1614" s="41">
        <f t="shared" si="980"/>
        <v>0</v>
      </c>
      <c r="BW1614" s="41">
        <f t="shared" si="981"/>
        <v>1</v>
      </c>
      <c r="BX1614" s="41" t="str">
        <f t="shared" si="986"/>
        <v>2018Registered nursesNova Scotia</v>
      </c>
      <c r="BY1614" s="51">
        <f>VLOOKUP(BX1614,'%workplace'!$A$1:$F$381,6,FALSE)</f>
        <v>8997</v>
      </c>
      <c r="BZ1614" s="32">
        <f t="shared" si="987"/>
        <v>7.7803712348560627E-4</v>
      </c>
    </row>
    <row r="1615" spans="1:78" s="8" customFormat="1" hidden="1" x14ac:dyDescent="0.2">
      <c r="A1615" s="8" t="str">
        <f t="shared" si="985"/>
        <v>2018Registered nursesNew BrunswickAll places of work</v>
      </c>
      <c r="B1615" s="8" t="s">
        <v>7</v>
      </c>
      <c r="C1615" s="8" t="s">
        <v>17</v>
      </c>
      <c r="D1615" s="8" t="s">
        <v>9</v>
      </c>
      <c r="E1615" s="8">
        <v>2018</v>
      </c>
      <c r="F1615" s="8">
        <v>7270</v>
      </c>
      <c r="G1615" s="8">
        <v>443</v>
      </c>
      <c r="H1615" s="8">
        <v>0</v>
      </c>
      <c r="I1615" s="8">
        <v>764</v>
      </c>
      <c r="J1615" s="8">
        <v>859</v>
      </c>
      <c r="K1615" s="8">
        <v>912</v>
      </c>
      <c r="L1615" s="8">
        <v>830</v>
      </c>
      <c r="M1615" s="8">
        <v>987</v>
      </c>
      <c r="N1615" s="8">
        <v>1251</v>
      </c>
      <c r="O1615" s="8">
        <v>1037</v>
      </c>
      <c r="P1615" s="8">
        <v>611</v>
      </c>
      <c r="Q1615" s="8">
        <v>220</v>
      </c>
      <c r="R1615" s="8">
        <v>70</v>
      </c>
      <c r="S1615" s="8">
        <v>172</v>
      </c>
      <c r="T1615" s="8">
        <v>0</v>
      </c>
      <c r="U1615" s="8">
        <v>7585</v>
      </c>
      <c r="V1615" s="8">
        <v>128</v>
      </c>
      <c r="W1615" s="8">
        <v>0</v>
      </c>
      <c r="X1615" s="8">
        <v>4837</v>
      </c>
      <c r="Y1615" s="8">
        <v>1908</v>
      </c>
      <c r="Z1615" s="8">
        <v>968</v>
      </c>
      <c r="AA1615" s="8">
        <v>0</v>
      </c>
      <c r="AB1615" s="8">
        <v>970</v>
      </c>
      <c r="AC1615" s="8">
        <v>0</v>
      </c>
      <c r="AD1615" s="8">
        <v>539</v>
      </c>
      <c r="AE1615" s="8">
        <v>6204</v>
      </c>
      <c r="AF1615" s="8">
        <v>512</v>
      </c>
      <c r="AG1615" s="8">
        <v>6844</v>
      </c>
      <c r="AH1615" s="8">
        <v>319</v>
      </c>
      <c r="AI1615" s="8">
        <v>38</v>
      </c>
      <c r="AJ1615" s="8">
        <v>1530</v>
      </c>
      <c r="AK1615" s="8">
        <v>6183</v>
      </c>
      <c r="AL1615" s="8">
        <v>0</v>
      </c>
      <c r="AM1615" s="8">
        <v>0</v>
      </c>
      <c r="AN1615" s="8">
        <v>7713</v>
      </c>
      <c r="AO1615" s="41">
        <f t="shared" si="982"/>
        <v>0.94256450149098925</v>
      </c>
      <c r="AP1615" s="41">
        <f t="shared" si="983"/>
        <v>5.7435498509010759E-2</v>
      </c>
      <c r="AQ1615" s="41">
        <f t="shared" si="984"/>
        <v>0</v>
      </c>
      <c r="AR1615" s="41">
        <f t="shared" si="950"/>
        <v>9.9053545961363926E-2</v>
      </c>
      <c r="AS1615" s="41">
        <f t="shared" si="951"/>
        <v>0.11137041358744976</v>
      </c>
      <c r="AT1615" s="41">
        <f t="shared" si="952"/>
        <v>0.11824192921042397</v>
      </c>
      <c r="AU1615" s="41">
        <f t="shared" si="953"/>
        <v>0.10761052768053934</v>
      </c>
      <c r="AV1615" s="41">
        <f t="shared" si="954"/>
        <v>0.12796577207312329</v>
      </c>
      <c r="AW1615" s="41">
        <f t="shared" si="955"/>
        <v>0.16219369894982497</v>
      </c>
      <c r="AX1615" s="41">
        <f t="shared" si="956"/>
        <v>0.13444833398158954</v>
      </c>
      <c r="AY1615" s="41">
        <f t="shared" si="957"/>
        <v>7.9216906521457284E-2</v>
      </c>
      <c r="AZ1615" s="41">
        <f t="shared" si="958"/>
        <v>2.8523272397251394E-2</v>
      </c>
      <c r="BA1615" s="41">
        <f t="shared" si="959"/>
        <v>9.0755866718527159E-3</v>
      </c>
      <c r="BB1615" s="41">
        <f t="shared" si="960"/>
        <v>2.2300012965123815E-2</v>
      </c>
      <c r="BC1615" s="41">
        <f t="shared" si="961"/>
        <v>0</v>
      </c>
      <c r="BD1615" s="41">
        <f t="shared" si="962"/>
        <v>0.98340464151432649</v>
      </c>
      <c r="BE1615" s="41">
        <f t="shared" si="963"/>
        <v>1.6595358485673537E-2</v>
      </c>
      <c r="BF1615" s="41">
        <f t="shared" si="964"/>
        <v>0</v>
      </c>
      <c r="BG1615" s="41">
        <f t="shared" si="965"/>
        <v>0.62712303902502264</v>
      </c>
      <c r="BH1615" s="41">
        <f t="shared" si="966"/>
        <v>0.24737456242707118</v>
      </c>
      <c r="BI1615" s="41">
        <f t="shared" si="967"/>
        <v>0.12550239854790612</v>
      </c>
      <c r="BJ1615" s="41">
        <f t="shared" si="968"/>
        <v>0</v>
      </c>
      <c r="BK1615" s="41">
        <f t="shared" si="969"/>
        <v>0.12576170102424478</v>
      </c>
      <c r="BL1615" s="41">
        <f t="shared" si="970"/>
        <v>0</v>
      </c>
      <c r="BM1615" s="41">
        <f t="shared" si="971"/>
        <v>6.9882017373265909E-2</v>
      </c>
      <c r="BN1615" s="41">
        <f t="shared" si="972"/>
        <v>0.80435628160248929</v>
      </c>
      <c r="BO1615" s="41">
        <f t="shared" si="973"/>
        <v>6.6381433942694149E-2</v>
      </c>
      <c r="BP1615" s="41">
        <f t="shared" si="974"/>
        <v>0.88733307403085704</v>
      </c>
      <c r="BQ1615" s="41">
        <f t="shared" si="975"/>
        <v>4.1358744976014522E-2</v>
      </c>
      <c r="BR1615" s="41">
        <f t="shared" si="976"/>
        <v>4.9267470504343316E-3</v>
      </c>
      <c r="BS1615" s="41">
        <f t="shared" si="977"/>
        <v>0.1983663943990665</v>
      </c>
      <c r="BT1615" s="41">
        <f t="shared" si="978"/>
        <v>0.80163360560093344</v>
      </c>
      <c r="BU1615" s="41">
        <f t="shared" si="979"/>
        <v>0</v>
      </c>
      <c r="BV1615" s="41">
        <f t="shared" si="980"/>
        <v>0</v>
      </c>
      <c r="BW1615" s="41">
        <f t="shared" si="981"/>
        <v>1</v>
      </c>
      <c r="BX1615" s="41" t="str">
        <f t="shared" si="986"/>
        <v>2018Registered nursesNew Brunswick</v>
      </c>
      <c r="BY1615" s="51">
        <f>VLOOKUP(BX1615,'%workplace'!$A$1:$F$381,6,FALSE)</f>
        <v>7713</v>
      </c>
      <c r="BZ1615" s="32">
        <f t="shared" si="987"/>
        <v>1</v>
      </c>
    </row>
    <row r="1616" spans="1:78" s="8" customFormat="1" hidden="1" x14ac:dyDescent="0.2">
      <c r="A1616" s="8" t="str">
        <f t="shared" si="985"/>
        <v>2018Registered nursesNew BrunswickCommunity health</v>
      </c>
      <c r="B1616" s="8" t="s">
        <v>7</v>
      </c>
      <c r="C1616" s="8" t="s">
        <v>17</v>
      </c>
      <c r="D1616" s="8" t="s">
        <v>11</v>
      </c>
      <c r="E1616" s="8">
        <v>2018</v>
      </c>
      <c r="F1616" s="8">
        <v>908</v>
      </c>
      <c r="G1616" s="8">
        <v>26</v>
      </c>
      <c r="H1616" s="8">
        <v>0</v>
      </c>
      <c r="I1616" s="8">
        <v>13</v>
      </c>
      <c r="J1616" s="8">
        <v>48</v>
      </c>
      <c r="K1616" s="8">
        <v>95</v>
      </c>
      <c r="L1616" s="8">
        <v>112</v>
      </c>
      <c r="M1616" s="8">
        <v>155</v>
      </c>
      <c r="N1616" s="8">
        <v>210</v>
      </c>
      <c r="O1616" s="8">
        <v>164</v>
      </c>
      <c r="P1616" s="8">
        <v>92</v>
      </c>
      <c r="Q1616" s="8">
        <v>33</v>
      </c>
      <c r="R1616" s="8">
        <v>10</v>
      </c>
      <c r="S1616" s="8">
        <v>2</v>
      </c>
      <c r="T1616" s="8">
        <v>0</v>
      </c>
      <c r="U1616" s="8">
        <v>919</v>
      </c>
      <c r="V1616" s="8">
        <v>15</v>
      </c>
      <c r="W1616" s="8">
        <v>0</v>
      </c>
      <c r="X1616" s="8">
        <v>564</v>
      </c>
      <c r="Y1616" s="8">
        <v>265</v>
      </c>
      <c r="Z1616" s="8">
        <v>105</v>
      </c>
      <c r="AA1616" s="8">
        <v>0</v>
      </c>
      <c r="AB1616" s="8">
        <v>89</v>
      </c>
      <c r="AC1616" s="8">
        <v>0</v>
      </c>
      <c r="AD1616" s="8">
        <v>8</v>
      </c>
      <c r="AE1616" s="8">
        <v>837</v>
      </c>
      <c r="AF1616" s="8">
        <v>28</v>
      </c>
      <c r="AG1616" s="8">
        <v>902</v>
      </c>
      <c r="AH1616" s="8">
        <v>4</v>
      </c>
      <c r="AI1616" s="8">
        <v>0</v>
      </c>
      <c r="AJ1616" s="8">
        <v>406</v>
      </c>
      <c r="AK1616" s="8">
        <v>528</v>
      </c>
      <c r="AL1616" s="8">
        <v>0</v>
      </c>
      <c r="AM1616" s="8">
        <v>0</v>
      </c>
      <c r="AN1616" s="8">
        <v>934</v>
      </c>
      <c r="AO1616" s="41">
        <f t="shared" si="982"/>
        <v>0.97216274089935761</v>
      </c>
      <c r="AP1616" s="41">
        <f t="shared" si="983"/>
        <v>2.7837259100642397E-2</v>
      </c>
      <c r="AQ1616" s="41">
        <f t="shared" si="984"/>
        <v>0</v>
      </c>
      <c r="AR1616" s="41">
        <f t="shared" si="950"/>
        <v>1.3918629550321198E-2</v>
      </c>
      <c r="AS1616" s="41">
        <f t="shared" si="951"/>
        <v>5.1391862955032119E-2</v>
      </c>
      <c r="AT1616" s="41">
        <f t="shared" si="952"/>
        <v>0.10171306209850108</v>
      </c>
      <c r="AU1616" s="41">
        <f t="shared" si="953"/>
        <v>0.11991434689507495</v>
      </c>
      <c r="AV1616" s="41">
        <f t="shared" si="954"/>
        <v>0.16595289079229122</v>
      </c>
      <c r="AW1616" s="41">
        <f t="shared" si="955"/>
        <v>0.22483940042826553</v>
      </c>
      <c r="AX1616" s="41">
        <f t="shared" si="956"/>
        <v>0.17558886509635974</v>
      </c>
      <c r="AY1616" s="41">
        <f t="shared" si="957"/>
        <v>9.8501070663811557E-2</v>
      </c>
      <c r="AZ1616" s="41">
        <f t="shared" si="958"/>
        <v>3.5331905781584586E-2</v>
      </c>
      <c r="BA1616" s="41">
        <f t="shared" si="959"/>
        <v>1.0706638115631691E-2</v>
      </c>
      <c r="BB1616" s="41">
        <f t="shared" si="960"/>
        <v>2.1413276231263384E-3</v>
      </c>
      <c r="BC1616" s="41">
        <f t="shared" si="961"/>
        <v>0</v>
      </c>
      <c r="BD1616" s="41">
        <f t="shared" si="962"/>
        <v>0.98394004282655245</v>
      </c>
      <c r="BE1616" s="41">
        <f t="shared" si="963"/>
        <v>1.6059957173447537E-2</v>
      </c>
      <c r="BF1616" s="41">
        <f t="shared" si="964"/>
        <v>0</v>
      </c>
      <c r="BG1616" s="41">
        <f t="shared" si="965"/>
        <v>0.60385438972162742</v>
      </c>
      <c r="BH1616" s="41">
        <f t="shared" si="966"/>
        <v>0.28372591006423981</v>
      </c>
      <c r="BI1616" s="41">
        <f t="shared" si="967"/>
        <v>0.11241970021413276</v>
      </c>
      <c r="BJ1616" s="41">
        <f t="shared" si="968"/>
        <v>0</v>
      </c>
      <c r="BK1616" s="41">
        <f t="shared" si="969"/>
        <v>9.5289079229122053E-2</v>
      </c>
      <c r="BL1616" s="41">
        <f t="shared" si="970"/>
        <v>0</v>
      </c>
      <c r="BM1616" s="41">
        <f t="shared" si="971"/>
        <v>8.5653104925053538E-3</v>
      </c>
      <c r="BN1616" s="41">
        <f t="shared" si="972"/>
        <v>0.89614561027837258</v>
      </c>
      <c r="BO1616" s="41">
        <f t="shared" si="973"/>
        <v>2.9978586723768737E-2</v>
      </c>
      <c r="BP1616" s="41">
        <f t="shared" si="974"/>
        <v>0.96573875802997855</v>
      </c>
      <c r="BQ1616" s="41">
        <f t="shared" si="975"/>
        <v>4.2826552462526769E-3</v>
      </c>
      <c r="BR1616" s="41">
        <f t="shared" si="976"/>
        <v>0</v>
      </c>
      <c r="BS1616" s="41">
        <f t="shared" si="977"/>
        <v>0.43468950749464669</v>
      </c>
      <c r="BT1616" s="41">
        <f t="shared" si="978"/>
        <v>0.56531049250535337</v>
      </c>
      <c r="BU1616" s="41">
        <f t="shared" si="979"/>
        <v>0</v>
      </c>
      <c r="BV1616" s="41">
        <f t="shared" si="980"/>
        <v>0</v>
      </c>
      <c r="BW1616" s="41">
        <f t="shared" si="981"/>
        <v>1</v>
      </c>
      <c r="BX1616" s="41" t="str">
        <f t="shared" si="986"/>
        <v>2018Registered nursesNew Brunswick</v>
      </c>
      <c r="BY1616" s="51">
        <f>VLOOKUP(BX1616,'%workplace'!$A$1:$F$381,6,FALSE)</f>
        <v>7713</v>
      </c>
      <c r="BZ1616" s="32">
        <f t="shared" si="987"/>
        <v>0.1210942564501491</v>
      </c>
    </row>
    <row r="1617" spans="1:78" s="8" customFormat="1" hidden="1" x14ac:dyDescent="0.2">
      <c r="A1617" s="8" t="str">
        <f t="shared" si="985"/>
        <v>2018Registered nursesNew BrunswickNursing home/long-term care</v>
      </c>
      <c r="B1617" s="8" t="s">
        <v>7</v>
      </c>
      <c r="C1617" s="8" t="s">
        <v>17</v>
      </c>
      <c r="D1617" s="8" t="s">
        <v>12</v>
      </c>
      <c r="E1617" s="8">
        <v>2018</v>
      </c>
      <c r="F1617" s="8">
        <v>799</v>
      </c>
      <c r="G1617" s="8">
        <v>43</v>
      </c>
      <c r="H1617" s="8">
        <v>0</v>
      </c>
      <c r="I1617" s="8">
        <v>61</v>
      </c>
      <c r="J1617" s="8">
        <v>72</v>
      </c>
      <c r="K1617" s="8">
        <v>74</v>
      </c>
      <c r="L1617" s="8">
        <v>64</v>
      </c>
      <c r="M1617" s="8">
        <v>119</v>
      </c>
      <c r="N1617" s="8">
        <v>117</v>
      </c>
      <c r="O1617" s="8">
        <v>140</v>
      </c>
      <c r="P1617" s="8">
        <v>105</v>
      </c>
      <c r="Q1617" s="8">
        <v>56</v>
      </c>
      <c r="R1617" s="8">
        <v>23</v>
      </c>
      <c r="S1617" s="8">
        <v>11</v>
      </c>
      <c r="T1617" s="8">
        <v>0</v>
      </c>
      <c r="U1617" s="8">
        <v>814</v>
      </c>
      <c r="V1617" s="8">
        <v>28</v>
      </c>
      <c r="W1617" s="8">
        <v>0</v>
      </c>
      <c r="X1617" s="8">
        <v>418</v>
      </c>
      <c r="Y1617" s="8">
        <v>295</v>
      </c>
      <c r="Z1617" s="8">
        <v>129</v>
      </c>
      <c r="AA1617" s="8">
        <v>0</v>
      </c>
      <c r="AB1617" s="8">
        <v>281</v>
      </c>
      <c r="AC1617" s="8">
        <v>0</v>
      </c>
      <c r="AD1617" s="8">
        <v>6</v>
      </c>
      <c r="AE1617" s="8">
        <v>555</v>
      </c>
      <c r="AF1617" s="8">
        <v>85</v>
      </c>
      <c r="AG1617" s="8">
        <v>754</v>
      </c>
      <c r="AH1617" s="8">
        <v>2</v>
      </c>
      <c r="AI1617" s="8">
        <v>1</v>
      </c>
      <c r="AJ1617" s="8">
        <v>349</v>
      </c>
      <c r="AK1617" s="8">
        <v>493</v>
      </c>
      <c r="AL1617" s="8">
        <v>0</v>
      </c>
      <c r="AM1617" s="8">
        <v>0</v>
      </c>
      <c r="AN1617" s="8">
        <v>842</v>
      </c>
      <c r="AO1617" s="41">
        <f t="shared" si="982"/>
        <v>0.94893111638954875</v>
      </c>
      <c r="AP1617" s="41">
        <f t="shared" si="983"/>
        <v>5.1068883610451303E-2</v>
      </c>
      <c r="AQ1617" s="41">
        <f t="shared" si="984"/>
        <v>0</v>
      </c>
      <c r="AR1617" s="41">
        <f t="shared" si="950"/>
        <v>7.244655581947744E-2</v>
      </c>
      <c r="AS1617" s="41">
        <f t="shared" si="951"/>
        <v>8.5510688836104506E-2</v>
      </c>
      <c r="AT1617" s="41">
        <f t="shared" si="952"/>
        <v>8.7885985748218529E-2</v>
      </c>
      <c r="AU1617" s="41">
        <f t="shared" si="953"/>
        <v>7.6009501187648459E-2</v>
      </c>
      <c r="AV1617" s="41">
        <f t="shared" si="954"/>
        <v>0.14133016627078385</v>
      </c>
      <c r="AW1617" s="41">
        <f t="shared" si="955"/>
        <v>0.13895486935866982</v>
      </c>
      <c r="AX1617" s="41">
        <f t="shared" si="956"/>
        <v>0.166270783847981</v>
      </c>
      <c r="AY1617" s="41">
        <f t="shared" si="957"/>
        <v>0.12470308788598575</v>
      </c>
      <c r="AZ1617" s="41">
        <f t="shared" si="958"/>
        <v>6.6508313539192399E-2</v>
      </c>
      <c r="BA1617" s="41">
        <f t="shared" si="959"/>
        <v>2.7315914489311165E-2</v>
      </c>
      <c r="BB1617" s="41">
        <f t="shared" si="960"/>
        <v>1.3064133016627079E-2</v>
      </c>
      <c r="BC1617" s="41">
        <f t="shared" si="961"/>
        <v>0</v>
      </c>
      <c r="BD1617" s="41">
        <f t="shared" si="962"/>
        <v>0.9667458432304038</v>
      </c>
      <c r="BE1617" s="41">
        <f t="shared" si="963"/>
        <v>3.3254156769596199E-2</v>
      </c>
      <c r="BF1617" s="41">
        <f t="shared" si="964"/>
        <v>0</v>
      </c>
      <c r="BG1617" s="41">
        <f t="shared" si="965"/>
        <v>0.49643705463182897</v>
      </c>
      <c r="BH1617" s="41">
        <f t="shared" si="966"/>
        <v>0.3503562945368171</v>
      </c>
      <c r="BI1617" s="41">
        <f t="shared" si="967"/>
        <v>0.15320665083135393</v>
      </c>
      <c r="BJ1617" s="41">
        <f t="shared" si="968"/>
        <v>0</v>
      </c>
      <c r="BK1617" s="41">
        <f t="shared" si="969"/>
        <v>0.333729216152019</v>
      </c>
      <c r="BL1617" s="41">
        <f t="shared" si="970"/>
        <v>0</v>
      </c>
      <c r="BM1617" s="41">
        <f t="shared" si="971"/>
        <v>7.1258907363420431E-3</v>
      </c>
      <c r="BN1617" s="41">
        <f t="shared" si="972"/>
        <v>0.65914489311163893</v>
      </c>
      <c r="BO1617" s="41">
        <f t="shared" si="973"/>
        <v>0.10095011876484561</v>
      </c>
      <c r="BP1617" s="41">
        <f t="shared" si="974"/>
        <v>0.89548693586698336</v>
      </c>
      <c r="BQ1617" s="41">
        <f t="shared" si="975"/>
        <v>2.3752969121140144E-3</v>
      </c>
      <c r="BR1617" s="41">
        <f t="shared" si="976"/>
        <v>1.1876484560570072E-3</v>
      </c>
      <c r="BS1617" s="41">
        <f t="shared" si="977"/>
        <v>0.41448931116389548</v>
      </c>
      <c r="BT1617" s="41">
        <f t="shared" si="978"/>
        <v>0.58551068883610446</v>
      </c>
      <c r="BU1617" s="41">
        <f t="shared" si="979"/>
        <v>0</v>
      </c>
      <c r="BV1617" s="41">
        <f t="shared" si="980"/>
        <v>0</v>
      </c>
      <c r="BW1617" s="41">
        <f t="shared" si="981"/>
        <v>1</v>
      </c>
      <c r="BX1617" s="41" t="str">
        <f t="shared" si="986"/>
        <v>2018Registered nursesNew Brunswick</v>
      </c>
      <c r="BY1617" s="51">
        <f>VLOOKUP(BX1617,'%workplace'!$A$1:$F$381,6,FALSE)</f>
        <v>7713</v>
      </c>
      <c r="BZ1617" s="32">
        <f t="shared" si="987"/>
        <v>0.10916634253857124</v>
      </c>
    </row>
    <row r="1618" spans="1:78" s="8" customFormat="1" hidden="1" x14ac:dyDescent="0.2">
      <c r="A1618" s="8" t="str">
        <f t="shared" si="985"/>
        <v>2018Registered nursesNew BrunswickHospital</v>
      </c>
      <c r="B1618" s="8" t="s">
        <v>7</v>
      </c>
      <c r="C1618" s="8" t="s">
        <v>17</v>
      </c>
      <c r="D1618" s="8" t="s">
        <v>10</v>
      </c>
      <c r="E1618" s="8">
        <v>2018</v>
      </c>
      <c r="F1618" s="8">
        <v>4881</v>
      </c>
      <c r="G1618" s="8">
        <v>322</v>
      </c>
      <c r="H1618" s="8">
        <v>0</v>
      </c>
      <c r="I1618" s="8">
        <v>668</v>
      </c>
      <c r="J1618" s="8">
        <v>699</v>
      </c>
      <c r="K1618" s="8">
        <v>662</v>
      </c>
      <c r="L1618" s="8">
        <v>555</v>
      </c>
      <c r="M1618" s="8">
        <v>603</v>
      </c>
      <c r="N1618" s="8">
        <v>809</v>
      </c>
      <c r="O1618" s="8">
        <v>630</v>
      </c>
      <c r="P1618" s="8">
        <v>309</v>
      </c>
      <c r="Q1618" s="8">
        <v>95</v>
      </c>
      <c r="R1618" s="8">
        <v>16</v>
      </c>
      <c r="S1618" s="8">
        <v>157</v>
      </c>
      <c r="T1618" s="8">
        <v>0</v>
      </c>
      <c r="U1618" s="8">
        <v>5128</v>
      </c>
      <c r="V1618" s="8">
        <v>75</v>
      </c>
      <c r="W1618" s="8">
        <v>0</v>
      </c>
      <c r="X1618" s="8">
        <v>3346</v>
      </c>
      <c r="Y1618" s="8">
        <v>1201</v>
      </c>
      <c r="Z1618" s="8">
        <v>656</v>
      </c>
      <c r="AA1618" s="8">
        <v>0</v>
      </c>
      <c r="AB1618" s="8">
        <v>504</v>
      </c>
      <c r="AC1618" s="8">
        <v>0</v>
      </c>
      <c r="AD1618" s="8">
        <v>161</v>
      </c>
      <c r="AE1618" s="8">
        <v>4538</v>
      </c>
      <c r="AF1618" s="8">
        <v>235</v>
      </c>
      <c r="AG1618" s="8">
        <v>4854</v>
      </c>
      <c r="AH1618" s="8">
        <v>95</v>
      </c>
      <c r="AI1618" s="8">
        <v>19</v>
      </c>
      <c r="AJ1618" s="8">
        <v>669</v>
      </c>
      <c r="AK1618" s="8">
        <v>4534</v>
      </c>
      <c r="AL1618" s="8">
        <v>0</v>
      </c>
      <c r="AM1618" s="8">
        <v>0</v>
      </c>
      <c r="AN1618" s="8">
        <v>5203</v>
      </c>
      <c r="AO1618" s="41">
        <f t="shared" si="982"/>
        <v>0.93811262733038636</v>
      </c>
      <c r="AP1618" s="41">
        <f t="shared" si="983"/>
        <v>6.1887372669613687E-2</v>
      </c>
      <c r="AQ1618" s="41">
        <f t="shared" si="984"/>
        <v>0</v>
      </c>
      <c r="AR1618" s="41">
        <f t="shared" si="950"/>
        <v>0.12838746876801846</v>
      </c>
      <c r="AS1618" s="41">
        <f t="shared" si="951"/>
        <v>0.13434556986354027</v>
      </c>
      <c r="AT1618" s="41">
        <f t="shared" si="952"/>
        <v>0.12723428791082067</v>
      </c>
      <c r="AU1618" s="41">
        <f t="shared" si="953"/>
        <v>0.10666922929079377</v>
      </c>
      <c r="AV1618" s="41">
        <f t="shared" si="954"/>
        <v>0.11589467614837594</v>
      </c>
      <c r="AW1618" s="41">
        <f t="shared" si="955"/>
        <v>0.15548721891216605</v>
      </c>
      <c r="AX1618" s="41">
        <f t="shared" si="956"/>
        <v>0.1210839900057659</v>
      </c>
      <c r="AY1618" s="41">
        <f t="shared" si="957"/>
        <v>5.9388814145685184E-2</v>
      </c>
      <c r="AZ1618" s="41">
        <f t="shared" si="958"/>
        <v>1.8258696905631366E-2</v>
      </c>
      <c r="BA1618" s="41">
        <f t="shared" si="959"/>
        <v>3.0751489525273879E-3</v>
      </c>
      <c r="BB1618" s="41">
        <f t="shared" si="960"/>
        <v>3.0174899096674996E-2</v>
      </c>
      <c r="BC1618" s="41">
        <f t="shared" si="961"/>
        <v>0</v>
      </c>
      <c r="BD1618" s="41">
        <f t="shared" si="962"/>
        <v>0.98558523928502784</v>
      </c>
      <c r="BE1618" s="41">
        <f t="shared" si="963"/>
        <v>1.4414760714972132E-2</v>
      </c>
      <c r="BF1618" s="41">
        <f t="shared" si="964"/>
        <v>0</v>
      </c>
      <c r="BG1618" s="41">
        <f t="shared" si="965"/>
        <v>0.64309052469729</v>
      </c>
      <c r="BH1618" s="41">
        <f t="shared" si="966"/>
        <v>0.23082836824908706</v>
      </c>
      <c r="BI1618" s="41">
        <f t="shared" si="967"/>
        <v>0.12608110705362291</v>
      </c>
      <c r="BJ1618" s="41">
        <f t="shared" si="968"/>
        <v>0</v>
      </c>
      <c r="BK1618" s="41">
        <f t="shared" si="969"/>
        <v>9.6867192004612718E-2</v>
      </c>
      <c r="BL1618" s="41">
        <f t="shared" si="970"/>
        <v>0</v>
      </c>
      <c r="BM1618" s="41">
        <f t="shared" si="971"/>
        <v>3.0943686334806843E-2</v>
      </c>
      <c r="BN1618" s="41">
        <f t="shared" si="972"/>
        <v>0.87218912166058038</v>
      </c>
      <c r="BO1618" s="41">
        <f t="shared" si="973"/>
        <v>4.5166250240246009E-2</v>
      </c>
      <c r="BP1618" s="41">
        <f t="shared" si="974"/>
        <v>0.9329233134729964</v>
      </c>
      <c r="BQ1618" s="41">
        <f t="shared" si="975"/>
        <v>1.8258696905631366E-2</v>
      </c>
      <c r="BR1618" s="41">
        <f t="shared" si="976"/>
        <v>3.6517393811262731E-3</v>
      </c>
      <c r="BS1618" s="41">
        <f t="shared" si="977"/>
        <v>0.12857966557755141</v>
      </c>
      <c r="BT1618" s="41">
        <f t="shared" si="978"/>
        <v>0.87142033442244859</v>
      </c>
      <c r="BU1618" s="41">
        <f t="shared" si="979"/>
        <v>0</v>
      </c>
      <c r="BV1618" s="41">
        <f t="shared" si="980"/>
        <v>0</v>
      </c>
      <c r="BW1618" s="41">
        <f t="shared" si="981"/>
        <v>1</v>
      </c>
      <c r="BX1618" s="41" t="str">
        <f t="shared" si="986"/>
        <v>2018Registered nursesNew Brunswick</v>
      </c>
      <c r="BY1618" s="51">
        <f>VLOOKUP(BX1618,'%workplace'!$A$1:$F$381,6,FALSE)</f>
        <v>7713</v>
      </c>
      <c r="BZ1618" s="32">
        <f t="shared" si="987"/>
        <v>0.67457539219499552</v>
      </c>
    </row>
    <row r="1619" spans="1:78" s="8" customFormat="1" hidden="1" x14ac:dyDescent="0.2">
      <c r="A1619" s="8" t="str">
        <f t="shared" si="985"/>
        <v>2018Registered nursesNew BrunswickOther places of work</v>
      </c>
      <c r="B1619" s="8" t="s">
        <v>7</v>
      </c>
      <c r="C1619" s="8" t="s">
        <v>17</v>
      </c>
      <c r="D1619" s="8" t="s">
        <v>13</v>
      </c>
      <c r="E1619" s="8">
        <v>2018</v>
      </c>
      <c r="F1619" s="8">
        <v>682</v>
      </c>
      <c r="G1619" s="8">
        <v>52</v>
      </c>
      <c r="H1619" s="8">
        <v>0</v>
      </c>
      <c r="I1619" s="8">
        <v>22</v>
      </c>
      <c r="J1619" s="8">
        <v>40</v>
      </c>
      <c r="K1619" s="8">
        <v>81</v>
      </c>
      <c r="L1619" s="8">
        <v>99</v>
      </c>
      <c r="M1619" s="8">
        <v>110</v>
      </c>
      <c r="N1619" s="8">
        <v>115</v>
      </c>
      <c r="O1619" s="8">
        <v>103</v>
      </c>
      <c r="P1619" s="8">
        <v>105</v>
      </c>
      <c r="Q1619" s="8">
        <v>36</v>
      </c>
      <c r="R1619" s="8">
        <v>21</v>
      </c>
      <c r="S1619" s="8">
        <v>2</v>
      </c>
      <c r="T1619" s="8">
        <v>0</v>
      </c>
      <c r="U1619" s="8">
        <v>724</v>
      </c>
      <c r="V1619" s="8">
        <v>10</v>
      </c>
      <c r="W1619" s="8">
        <v>0</v>
      </c>
      <c r="X1619" s="8">
        <v>509</v>
      </c>
      <c r="Y1619" s="8">
        <v>147</v>
      </c>
      <c r="Z1619" s="8">
        <v>78</v>
      </c>
      <c r="AA1619" s="8">
        <v>0</v>
      </c>
      <c r="AB1619" s="8">
        <v>96</v>
      </c>
      <c r="AC1619" s="8">
        <v>0</v>
      </c>
      <c r="AD1619" s="8">
        <v>364</v>
      </c>
      <c r="AE1619" s="8">
        <v>274</v>
      </c>
      <c r="AF1619" s="8">
        <v>164</v>
      </c>
      <c r="AG1619" s="8">
        <v>334</v>
      </c>
      <c r="AH1619" s="8">
        <v>218</v>
      </c>
      <c r="AI1619" s="8">
        <v>18</v>
      </c>
      <c r="AJ1619" s="8">
        <v>106</v>
      </c>
      <c r="AK1619" s="8">
        <v>628</v>
      </c>
      <c r="AL1619" s="8">
        <v>0</v>
      </c>
      <c r="AM1619" s="8">
        <v>0</v>
      </c>
      <c r="AN1619" s="8">
        <v>734</v>
      </c>
      <c r="AO1619" s="41">
        <f t="shared" si="982"/>
        <v>0.92915531335149859</v>
      </c>
      <c r="AP1619" s="41">
        <f t="shared" si="983"/>
        <v>7.0844686648501368E-2</v>
      </c>
      <c r="AQ1619" s="41">
        <f t="shared" si="984"/>
        <v>0</v>
      </c>
      <c r="AR1619" s="41">
        <f t="shared" si="950"/>
        <v>2.9972752043596729E-2</v>
      </c>
      <c r="AS1619" s="41">
        <f t="shared" si="951"/>
        <v>5.4495912806539509E-2</v>
      </c>
      <c r="AT1619" s="41">
        <f t="shared" si="952"/>
        <v>0.11035422343324251</v>
      </c>
      <c r="AU1619" s="41">
        <f t="shared" si="953"/>
        <v>0.13487738419618528</v>
      </c>
      <c r="AV1619" s="41">
        <f t="shared" si="954"/>
        <v>0.14986376021798364</v>
      </c>
      <c r="AW1619" s="41">
        <f t="shared" si="955"/>
        <v>0.1566757493188011</v>
      </c>
      <c r="AX1619" s="41">
        <f t="shared" si="956"/>
        <v>0.14032697547683923</v>
      </c>
      <c r="AY1619" s="41">
        <f t="shared" si="957"/>
        <v>0.14305177111716622</v>
      </c>
      <c r="AZ1619" s="41">
        <f t="shared" si="958"/>
        <v>4.9046321525885561E-2</v>
      </c>
      <c r="BA1619" s="41">
        <f t="shared" si="959"/>
        <v>2.8610354223433242E-2</v>
      </c>
      <c r="BB1619" s="41">
        <f t="shared" si="960"/>
        <v>2.7247956403269754E-3</v>
      </c>
      <c r="BC1619" s="41">
        <f t="shared" si="961"/>
        <v>0</v>
      </c>
      <c r="BD1619" s="41">
        <f t="shared" si="962"/>
        <v>0.98637602179836514</v>
      </c>
      <c r="BE1619" s="41">
        <f t="shared" si="963"/>
        <v>1.3623978201634877E-2</v>
      </c>
      <c r="BF1619" s="41">
        <f t="shared" si="964"/>
        <v>0</v>
      </c>
      <c r="BG1619" s="41">
        <f t="shared" si="965"/>
        <v>0.69346049046321523</v>
      </c>
      <c r="BH1619" s="41">
        <f t="shared" si="966"/>
        <v>0.20027247956403268</v>
      </c>
      <c r="BI1619" s="41">
        <f t="shared" si="967"/>
        <v>0.10626702997275204</v>
      </c>
      <c r="BJ1619" s="41">
        <f t="shared" si="968"/>
        <v>0</v>
      </c>
      <c r="BK1619" s="41">
        <f t="shared" si="969"/>
        <v>0.13079019073569481</v>
      </c>
      <c r="BL1619" s="41">
        <f t="shared" si="970"/>
        <v>0</v>
      </c>
      <c r="BM1619" s="41">
        <f t="shared" si="971"/>
        <v>0.49591280653950953</v>
      </c>
      <c r="BN1619" s="41">
        <f t="shared" si="972"/>
        <v>0.37329700272479566</v>
      </c>
      <c r="BO1619" s="41">
        <f t="shared" si="973"/>
        <v>0.22343324250681199</v>
      </c>
      <c r="BP1619" s="41">
        <f t="shared" si="974"/>
        <v>0.45504087193460491</v>
      </c>
      <c r="BQ1619" s="41">
        <f t="shared" si="975"/>
        <v>0.29700272479564033</v>
      </c>
      <c r="BR1619" s="41">
        <f t="shared" si="976"/>
        <v>2.4523160762942781E-2</v>
      </c>
      <c r="BS1619" s="41">
        <f t="shared" si="977"/>
        <v>0.1444141689373297</v>
      </c>
      <c r="BT1619" s="41">
        <f t="shared" si="978"/>
        <v>0.85558583106267028</v>
      </c>
      <c r="BU1619" s="41">
        <f t="shared" si="979"/>
        <v>0</v>
      </c>
      <c r="BV1619" s="41">
        <f t="shared" si="980"/>
        <v>0</v>
      </c>
      <c r="BW1619" s="41">
        <f t="shared" si="981"/>
        <v>1</v>
      </c>
      <c r="BX1619" s="41" t="str">
        <f t="shared" si="986"/>
        <v>2018Registered nursesNew Brunswick</v>
      </c>
      <c r="BY1619" s="51">
        <f>VLOOKUP(BX1619,'%workplace'!$A$1:$F$381,6,FALSE)</f>
        <v>7713</v>
      </c>
      <c r="BZ1619" s="32">
        <f t="shared" si="987"/>
        <v>9.5164008816284201E-2</v>
      </c>
    </row>
    <row r="1620" spans="1:78" s="8" customFormat="1" hidden="1" x14ac:dyDescent="0.2">
      <c r="A1620" s="8" t="str">
        <f t="shared" si="985"/>
        <v>2018Registered nursesQuebecAll places of work</v>
      </c>
      <c r="B1620" s="8" t="s">
        <v>7</v>
      </c>
      <c r="C1620" s="8" t="s">
        <v>18</v>
      </c>
      <c r="D1620" s="8" t="s">
        <v>9</v>
      </c>
      <c r="E1620" s="8">
        <v>2018</v>
      </c>
      <c r="F1620" s="8">
        <v>61658</v>
      </c>
      <c r="G1620" s="8">
        <v>7868</v>
      </c>
      <c r="H1620" s="8">
        <v>0</v>
      </c>
      <c r="I1620" s="8">
        <v>9146</v>
      </c>
      <c r="J1620" s="8">
        <v>9097</v>
      </c>
      <c r="K1620" s="8">
        <v>9953</v>
      </c>
      <c r="L1620" s="8">
        <v>9233</v>
      </c>
      <c r="M1620" s="8">
        <v>8290</v>
      </c>
      <c r="N1620" s="8">
        <v>8648</v>
      </c>
      <c r="O1620" s="8">
        <v>6842</v>
      </c>
      <c r="P1620" s="8">
        <v>3084</v>
      </c>
      <c r="Q1620" s="8">
        <v>1104</v>
      </c>
      <c r="R1620" s="8">
        <v>507</v>
      </c>
      <c r="S1620" s="8">
        <v>3622</v>
      </c>
      <c r="T1620" s="8">
        <v>0</v>
      </c>
      <c r="U1620" s="8">
        <v>65774</v>
      </c>
      <c r="V1620" s="8">
        <v>3752</v>
      </c>
      <c r="W1620" s="8">
        <v>0</v>
      </c>
      <c r="X1620" s="8">
        <v>40301</v>
      </c>
      <c r="Y1620" s="8">
        <v>23679</v>
      </c>
      <c r="Z1620" s="8">
        <v>5532</v>
      </c>
      <c r="AA1620" s="8">
        <v>14</v>
      </c>
      <c r="AB1620" s="8">
        <v>3022</v>
      </c>
      <c r="AC1620" s="8">
        <v>0</v>
      </c>
      <c r="AD1620" s="8">
        <v>8845</v>
      </c>
      <c r="AE1620" s="8">
        <v>57659</v>
      </c>
      <c r="AF1620" s="8">
        <v>4284</v>
      </c>
      <c r="AG1620" s="8">
        <v>61591</v>
      </c>
      <c r="AH1620" s="8">
        <v>2503</v>
      </c>
      <c r="AI1620" s="8">
        <v>788</v>
      </c>
      <c r="AJ1620" s="8">
        <v>7057</v>
      </c>
      <c r="AK1620" s="8">
        <v>62461</v>
      </c>
      <c r="AL1620" s="8">
        <v>360</v>
      </c>
      <c r="AM1620" s="8">
        <v>8</v>
      </c>
      <c r="AN1620" s="8">
        <v>69526</v>
      </c>
      <c r="AO1620" s="41">
        <f t="shared" si="982"/>
        <v>0.88683370249978422</v>
      </c>
      <c r="AP1620" s="41">
        <f t="shared" si="983"/>
        <v>0.11316629750021574</v>
      </c>
      <c r="AQ1620" s="41">
        <f t="shared" si="984"/>
        <v>0</v>
      </c>
      <c r="AR1620" s="41">
        <f t="shared" si="950"/>
        <v>0.13154791013433823</v>
      </c>
      <c r="AS1620" s="41">
        <f t="shared" si="951"/>
        <v>0.13084313781894544</v>
      </c>
      <c r="AT1620" s="41">
        <f t="shared" si="952"/>
        <v>0.14315507867560337</v>
      </c>
      <c r="AU1620" s="41">
        <f t="shared" si="953"/>
        <v>0.1327992405718724</v>
      </c>
      <c r="AV1620" s="41">
        <f t="shared" si="954"/>
        <v>0.11923596927768029</v>
      </c>
      <c r="AW1620" s="41">
        <f t="shared" si="955"/>
        <v>0.12438512211259098</v>
      </c>
      <c r="AX1620" s="41">
        <f t="shared" si="956"/>
        <v>9.8409228202399099E-2</v>
      </c>
      <c r="AY1620" s="41">
        <f t="shared" si="957"/>
        <v>4.4357506544314355E-2</v>
      </c>
      <c r="AZ1620" s="41">
        <f t="shared" si="958"/>
        <v>1.5878951759054166E-2</v>
      </c>
      <c r="BA1620" s="41">
        <f t="shared" si="959"/>
        <v>7.2922359980438969E-3</v>
      </c>
      <c r="BB1620" s="41">
        <f t="shared" si="960"/>
        <v>5.2095618905157785E-2</v>
      </c>
      <c r="BC1620" s="41">
        <f t="shared" si="961"/>
        <v>0</v>
      </c>
      <c r="BD1620" s="41">
        <f t="shared" si="962"/>
        <v>0.94603457699277971</v>
      </c>
      <c r="BE1620" s="41">
        <f t="shared" si="963"/>
        <v>5.396542300722032E-2</v>
      </c>
      <c r="BF1620" s="41">
        <f t="shared" si="964"/>
        <v>0</v>
      </c>
      <c r="BG1620" s="41">
        <f t="shared" si="965"/>
        <v>0.57965365474786412</v>
      </c>
      <c r="BH1620" s="41">
        <f t="shared" si="966"/>
        <v>0.34057762563645255</v>
      </c>
      <c r="BI1620" s="41">
        <f t="shared" si="967"/>
        <v>7.9567356096999678E-2</v>
      </c>
      <c r="BJ1620" s="41">
        <f t="shared" si="968"/>
        <v>2.013635186836579E-4</v>
      </c>
      <c r="BK1620" s="41">
        <f t="shared" si="969"/>
        <v>4.34657538187153E-2</v>
      </c>
      <c r="BL1620" s="41">
        <f t="shared" si="970"/>
        <v>0</v>
      </c>
      <c r="BM1620" s="41">
        <f t="shared" si="971"/>
        <v>0.12721859448263959</v>
      </c>
      <c r="BN1620" s="41">
        <f t="shared" si="972"/>
        <v>0.82931565169864507</v>
      </c>
      <c r="BO1620" s="41">
        <f t="shared" si="973"/>
        <v>6.161723671719932E-2</v>
      </c>
      <c r="BP1620" s="41">
        <f t="shared" si="974"/>
        <v>0.88587003423179822</v>
      </c>
      <c r="BQ1620" s="41">
        <f t="shared" si="975"/>
        <v>3.6000920518942554E-2</v>
      </c>
      <c r="BR1620" s="41">
        <f t="shared" si="976"/>
        <v>1.133388948019446E-2</v>
      </c>
      <c r="BS1620" s="41">
        <f t="shared" si="977"/>
        <v>0.101501596525041</v>
      </c>
      <c r="BT1620" s="41">
        <f t="shared" si="978"/>
        <v>0.89838333860713981</v>
      </c>
      <c r="BU1620" s="41">
        <f t="shared" si="979"/>
        <v>5.1779190518654889E-3</v>
      </c>
      <c r="BV1620" s="41">
        <f t="shared" si="980"/>
        <v>1.150648678192331E-4</v>
      </c>
      <c r="BW1620" s="41">
        <f t="shared" si="981"/>
        <v>1</v>
      </c>
      <c r="BX1620" s="41" t="str">
        <f t="shared" si="986"/>
        <v>2018Registered nursesQuebec</v>
      </c>
      <c r="BY1620" s="51">
        <f>VLOOKUP(BX1620,'%workplace'!$A$1:$F$381,6,FALSE)</f>
        <v>69526</v>
      </c>
      <c r="BZ1620" s="32">
        <f t="shared" si="987"/>
        <v>1</v>
      </c>
    </row>
    <row r="1621" spans="1:78" s="8" customFormat="1" hidden="1" x14ac:dyDescent="0.2">
      <c r="A1621" s="8" t="str">
        <f t="shared" si="985"/>
        <v>2018Registered nursesQuebecCommunity health</v>
      </c>
      <c r="B1621" s="8" t="s">
        <v>7</v>
      </c>
      <c r="C1621" s="8" t="s">
        <v>18</v>
      </c>
      <c r="D1621" s="8" t="s">
        <v>11</v>
      </c>
      <c r="E1621" s="8">
        <v>2018</v>
      </c>
      <c r="F1621" s="8">
        <v>8403</v>
      </c>
      <c r="G1621" s="8">
        <v>669</v>
      </c>
      <c r="H1621" s="8">
        <v>0</v>
      </c>
      <c r="I1621" s="8">
        <v>691</v>
      </c>
      <c r="J1621" s="8">
        <v>1004</v>
      </c>
      <c r="K1621" s="8">
        <v>1318</v>
      </c>
      <c r="L1621" s="8">
        <v>1322</v>
      </c>
      <c r="M1621" s="8">
        <v>1290</v>
      </c>
      <c r="N1621" s="8">
        <v>1276</v>
      </c>
      <c r="O1621" s="8">
        <v>1097</v>
      </c>
      <c r="P1621" s="8">
        <v>568</v>
      </c>
      <c r="Q1621" s="8">
        <v>247</v>
      </c>
      <c r="R1621" s="8">
        <v>117</v>
      </c>
      <c r="S1621" s="8">
        <v>142</v>
      </c>
      <c r="T1621" s="8">
        <v>0</v>
      </c>
      <c r="U1621" s="8">
        <v>8780</v>
      </c>
      <c r="V1621" s="8">
        <v>292</v>
      </c>
      <c r="W1621" s="8">
        <v>0</v>
      </c>
      <c r="X1621" s="8">
        <v>5706</v>
      </c>
      <c r="Y1621" s="8">
        <v>2563</v>
      </c>
      <c r="Z1621" s="8">
        <v>803</v>
      </c>
      <c r="AA1621" s="8">
        <v>0</v>
      </c>
      <c r="AB1621" s="8">
        <v>318</v>
      </c>
      <c r="AC1621" s="8">
        <v>0</v>
      </c>
      <c r="AD1621" s="8">
        <v>829</v>
      </c>
      <c r="AE1621" s="8">
        <v>7925</v>
      </c>
      <c r="AF1621" s="8">
        <v>479</v>
      </c>
      <c r="AG1621" s="8">
        <v>8497</v>
      </c>
      <c r="AH1621" s="8">
        <v>7</v>
      </c>
      <c r="AI1621" s="8">
        <v>54</v>
      </c>
      <c r="AJ1621" s="8">
        <v>1521</v>
      </c>
      <c r="AK1621" s="8">
        <v>7549</v>
      </c>
      <c r="AL1621" s="8">
        <v>35</v>
      </c>
      <c r="AM1621" s="8">
        <v>2</v>
      </c>
      <c r="AN1621" s="8">
        <v>9072</v>
      </c>
      <c r="AO1621" s="41">
        <f t="shared" si="982"/>
        <v>0.92625661375661372</v>
      </c>
      <c r="AP1621" s="41">
        <f t="shared" si="983"/>
        <v>7.374338624338625E-2</v>
      </c>
      <c r="AQ1621" s="41">
        <f t="shared" si="984"/>
        <v>0</v>
      </c>
      <c r="AR1621" s="41">
        <f t="shared" si="950"/>
        <v>7.6168430335097001E-2</v>
      </c>
      <c r="AS1621" s="41">
        <f t="shared" si="951"/>
        <v>0.11067019400352733</v>
      </c>
      <c r="AT1621" s="41">
        <f t="shared" si="952"/>
        <v>0.14528218694885361</v>
      </c>
      <c r="AU1621" s="41">
        <f t="shared" si="953"/>
        <v>0.1457231040564374</v>
      </c>
      <c r="AV1621" s="41">
        <f t="shared" si="954"/>
        <v>0.14219576719576721</v>
      </c>
      <c r="AW1621" s="41">
        <f t="shared" si="955"/>
        <v>0.14065255731922399</v>
      </c>
      <c r="AX1621" s="41">
        <f t="shared" si="956"/>
        <v>0.12092151675485009</v>
      </c>
      <c r="AY1621" s="41">
        <f t="shared" si="957"/>
        <v>6.261022927689594E-2</v>
      </c>
      <c r="AZ1621" s="41">
        <f t="shared" si="958"/>
        <v>2.7226631393298058E-2</v>
      </c>
      <c r="BA1621" s="41">
        <f t="shared" si="959"/>
        <v>1.2896825396825396E-2</v>
      </c>
      <c r="BB1621" s="41">
        <f t="shared" si="960"/>
        <v>1.5652557319223985E-2</v>
      </c>
      <c r="BC1621" s="41">
        <f t="shared" si="961"/>
        <v>0</v>
      </c>
      <c r="BD1621" s="41">
        <f t="shared" si="962"/>
        <v>0.9678130511463845</v>
      </c>
      <c r="BE1621" s="41">
        <f t="shared" si="963"/>
        <v>3.2186948853615518E-2</v>
      </c>
      <c r="BF1621" s="41">
        <f t="shared" si="964"/>
        <v>0</v>
      </c>
      <c r="BG1621" s="41">
        <f t="shared" si="965"/>
        <v>0.62896825396825395</v>
      </c>
      <c r="BH1621" s="41">
        <f t="shared" si="966"/>
        <v>0.28251763668430335</v>
      </c>
      <c r="BI1621" s="41">
        <f t="shared" si="967"/>
        <v>8.8514109347442679E-2</v>
      </c>
      <c r="BJ1621" s="41">
        <f t="shared" si="968"/>
        <v>0</v>
      </c>
      <c r="BK1621" s="41">
        <f t="shared" si="969"/>
        <v>3.5052910052910051E-2</v>
      </c>
      <c r="BL1621" s="41">
        <f t="shared" si="970"/>
        <v>0</v>
      </c>
      <c r="BM1621" s="41">
        <f t="shared" si="971"/>
        <v>9.1380070546737219E-2</v>
      </c>
      <c r="BN1621" s="41">
        <f t="shared" si="972"/>
        <v>0.87356701940035275</v>
      </c>
      <c r="BO1621" s="41">
        <f t="shared" si="973"/>
        <v>5.2799823633156967E-2</v>
      </c>
      <c r="BP1621" s="41">
        <f t="shared" si="974"/>
        <v>0.93661816578483248</v>
      </c>
      <c r="BQ1621" s="41">
        <f t="shared" si="975"/>
        <v>7.716049382716049E-4</v>
      </c>
      <c r="BR1621" s="41">
        <f t="shared" si="976"/>
        <v>5.9523809523809521E-3</v>
      </c>
      <c r="BS1621" s="41">
        <f t="shared" si="977"/>
        <v>0.16765873015873015</v>
      </c>
      <c r="BT1621" s="41">
        <f t="shared" si="978"/>
        <v>0.83212081128747795</v>
      </c>
      <c r="BU1621" s="41">
        <f t="shared" si="979"/>
        <v>3.8580246913580245E-3</v>
      </c>
      <c r="BV1621" s="41">
        <f t="shared" si="980"/>
        <v>2.2045855379188711E-4</v>
      </c>
      <c r="BW1621" s="41">
        <f t="shared" si="981"/>
        <v>1</v>
      </c>
      <c r="BX1621" s="41" t="str">
        <f t="shared" si="986"/>
        <v>2018Registered nursesQuebec</v>
      </c>
      <c r="BY1621" s="51">
        <f>VLOOKUP(BX1621,'%workplace'!$A$1:$F$381,6,FALSE)</f>
        <v>69526</v>
      </c>
      <c r="BZ1621" s="32">
        <f t="shared" si="987"/>
        <v>0.13048356010701032</v>
      </c>
    </row>
    <row r="1622" spans="1:78" s="8" customFormat="1" hidden="1" x14ac:dyDescent="0.2">
      <c r="A1622" s="8" t="str">
        <f t="shared" si="985"/>
        <v>2018Registered nursesQuebecNursing home/long-term care</v>
      </c>
      <c r="B1622" s="8" t="s">
        <v>7</v>
      </c>
      <c r="C1622" s="8" t="s">
        <v>18</v>
      </c>
      <c r="D1622" s="8" t="s">
        <v>12</v>
      </c>
      <c r="E1622" s="8">
        <v>2018</v>
      </c>
      <c r="F1622" s="8">
        <v>7508</v>
      </c>
      <c r="G1622" s="8">
        <v>976</v>
      </c>
      <c r="H1622" s="8">
        <v>0</v>
      </c>
      <c r="I1622" s="8">
        <v>796</v>
      </c>
      <c r="J1622" s="8">
        <v>847</v>
      </c>
      <c r="K1622" s="8">
        <v>1051</v>
      </c>
      <c r="L1622" s="8">
        <v>1138</v>
      </c>
      <c r="M1622" s="8">
        <v>1246</v>
      </c>
      <c r="N1622" s="8">
        <v>1319</v>
      </c>
      <c r="O1622" s="8">
        <v>1108</v>
      </c>
      <c r="P1622" s="8">
        <v>423</v>
      </c>
      <c r="Q1622" s="8">
        <v>147</v>
      </c>
      <c r="R1622" s="8">
        <v>59</v>
      </c>
      <c r="S1622" s="8">
        <v>350</v>
      </c>
      <c r="T1622" s="8">
        <v>0</v>
      </c>
      <c r="U1622" s="8">
        <v>7778</v>
      </c>
      <c r="V1622" s="8">
        <v>706</v>
      </c>
      <c r="W1622" s="8">
        <v>0</v>
      </c>
      <c r="X1622" s="8">
        <v>4607</v>
      </c>
      <c r="Y1622" s="8">
        <v>3217</v>
      </c>
      <c r="Z1622" s="8">
        <v>660</v>
      </c>
      <c r="AA1622" s="8">
        <v>0</v>
      </c>
      <c r="AB1622" s="8">
        <v>895</v>
      </c>
      <c r="AC1622" s="8">
        <v>0</v>
      </c>
      <c r="AD1622" s="8">
        <v>531</v>
      </c>
      <c r="AE1622" s="8">
        <v>7058</v>
      </c>
      <c r="AF1622" s="8">
        <v>1048</v>
      </c>
      <c r="AG1622" s="8">
        <v>7369</v>
      </c>
      <c r="AH1622" s="8">
        <v>2</v>
      </c>
      <c r="AI1622" s="8">
        <v>23</v>
      </c>
      <c r="AJ1622" s="8">
        <v>2096</v>
      </c>
      <c r="AK1622" s="8">
        <v>6382</v>
      </c>
      <c r="AL1622" s="8">
        <v>42</v>
      </c>
      <c r="AM1622" s="8">
        <v>6</v>
      </c>
      <c r="AN1622" s="8">
        <v>8484</v>
      </c>
      <c r="AO1622" s="41">
        <f t="shared" si="982"/>
        <v>0.88495992456388495</v>
      </c>
      <c r="AP1622" s="41">
        <f t="shared" si="983"/>
        <v>0.11504007543611504</v>
      </c>
      <c r="AQ1622" s="41">
        <f t="shared" si="984"/>
        <v>0</v>
      </c>
      <c r="AR1622" s="41">
        <f t="shared" si="950"/>
        <v>9.3823668081093825E-2</v>
      </c>
      <c r="AS1622" s="41">
        <f t="shared" si="951"/>
        <v>9.9834983498349836E-2</v>
      </c>
      <c r="AT1622" s="41">
        <f t="shared" si="952"/>
        <v>0.12388024516737388</v>
      </c>
      <c r="AU1622" s="41">
        <f t="shared" si="953"/>
        <v>0.13413484205563414</v>
      </c>
      <c r="AV1622" s="41">
        <f t="shared" si="954"/>
        <v>0.14686468646864687</v>
      </c>
      <c r="AW1622" s="41">
        <f t="shared" si="955"/>
        <v>0.15546911834040547</v>
      </c>
      <c r="AX1622" s="41">
        <f t="shared" si="956"/>
        <v>0.13059877416313059</v>
      </c>
      <c r="AY1622" s="41">
        <f t="shared" si="957"/>
        <v>4.9858557284299859E-2</v>
      </c>
      <c r="AZ1622" s="41">
        <f t="shared" si="958"/>
        <v>1.7326732673267328E-2</v>
      </c>
      <c r="BA1622" s="41">
        <f t="shared" si="959"/>
        <v>6.9542668552569544E-3</v>
      </c>
      <c r="BB1622" s="41">
        <f t="shared" si="960"/>
        <v>4.1254125412541254E-2</v>
      </c>
      <c r="BC1622" s="41">
        <f t="shared" si="961"/>
        <v>0</v>
      </c>
      <c r="BD1622" s="41">
        <f t="shared" si="962"/>
        <v>0.91678453559641682</v>
      </c>
      <c r="BE1622" s="41">
        <f t="shared" si="963"/>
        <v>8.3215464403583211E-2</v>
      </c>
      <c r="BF1622" s="41">
        <f t="shared" si="964"/>
        <v>0</v>
      </c>
      <c r="BG1622" s="41">
        <f t="shared" si="965"/>
        <v>0.54302215935879306</v>
      </c>
      <c r="BH1622" s="41">
        <f t="shared" si="966"/>
        <v>0.37918434700612919</v>
      </c>
      <c r="BI1622" s="41">
        <f t="shared" si="967"/>
        <v>7.7793493635077787E-2</v>
      </c>
      <c r="BJ1622" s="41">
        <f t="shared" si="968"/>
        <v>0</v>
      </c>
      <c r="BK1622" s="41">
        <f t="shared" si="969"/>
        <v>0.10549269212635549</v>
      </c>
      <c r="BL1622" s="41">
        <f t="shared" si="970"/>
        <v>0</v>
      </c>
      <c r="BM1622" s="41">
        <f t="shared" si="971"/>
        <v>6.2588401697312585E-2</v>
      </c>
      <c r="BN1622" s="41">
        <f t="shared" si="972"/>
        <v>0.83191890617633191</v>
      </c>
      <c r="BO1622" s="41">
        <f t="shared" si="973"/>
        <v>0.12352663837812353</v>
      </c>
      <c r="BP1622" s="41">
        <f t="shared" si="974"/>
        <v>0.86857614332861854</v>
      </c>
      <c r="BQ1622" s="41">
        <f t="shared" si="975"/>
        <v>2.3573785950023574E-4</v>
      </c>
      <c r="BR1622" s="41">
        <f t="shared" si="976"/>
        <v>2.7109853842527108E-3</v>
      </c>
      <c r="BS1622" s="41">
        <f t="shared" si="977"/>
        <v>0.24705327675624705</v>
      </c>
      <c r="BT1622" s="41">
        <f t="shared" si="978"/>
        <v>0.75223950966525222</v>
      </c>
      <c r="BU1622" s="41">
        <f t="shared" si="979"/>
        <v>4.9504950495049506E-3</v>
      </c>
      <c r="BV1622" s="41">
        <f t="shared" si="980"/>
        <v>7.0721357850070724E-4</v>
      </c>
      <c r="BW1622" s="41">
        <f t="shared" si="981"/>
        <v>1</v>
      </c>
      <c r="BX1622" s="41" t="str">
        <f t="shared" si="986"/>
        <v>2018Registered nursesQuebec</v>
      </c>
      <c r="BY1622" s="51">
        <f>VLOOKUP(BX1622,'%workplace'!$A$1:$F$381,6,FALSE)</f>
        <v>69526</v>
      </c>
      <c r="BZ1622" s="32">
        <f t="shared" si="987"/>
        <v>0.1220262923222967</v>
      </c>
    </row>
    <row r="1623" spans="1:78" s="8" customFormat="1" hidden="1" x14ac:dyDescent="0.2">
      <c r="A1623" s="8" t="str">
        <f t="shared" si="985"/>
        <v>2018Registered nursesQuebecHospital</v>
      </c>
      <c r="B1623" s="8" t="s">
        <v>7</v>
      </c>
      <c r="C1623" s="8" t="s">
        <v>18</v>
      </c>
      <c r="D1623" s="8" t="s">
        <v>10</v>
      </c>
      <c r="E1623" s="8">
        <v>2018</v>
      </c>
      <c r="F1623" s="8">
        <v>38410</v>
      </c>
      <c r="G1623" s="8">
        <v>5230</v>
      </c>
      <c r="H1623" s="8">
        <v>0</v>
      </c>
      <c r="I1623" s="8">
        <v>7232</v>
      </c>
      <c r="J1623" s="8">
        <v>6532</v>
      </c>
      <c r="K1623" s="8">
        <v>6468</v>
      </c>
      <c r="L1623" s="8">
        <v>5602</v>
      </c>
      <c r="M1623" s="8">
        <v>4587</v>
      </c>
      <c r="N1623" s="8">
        <v>4889</v>
      </c>
      <c r="O1623" s="8">
        <v>3510</v>
      </c>
      <c r="P1623" s="8">
        <v>1318</v>
      </c>
      <c r="Q1623" s="8">
        <v>357</v>
      </c>
      <c r="R1623" s="8">
        <v>128</v>
      </c>
      <c r="S1623" s="8">
        <v>3017</v>
      </c>
      <c r="T1623" s="8">
        <v>0</v>
      </c>
      <c r="U1623" s="8">
        <v>41203</v>
      </c>
      <c r="V1623" s="8">
        <v>2437</v>
      </c>
      <c r="W1623" s="8">
        <v>0</v>
      </c>
      <c r="X1623" s="8">
        <v>25300</v>
      </c>
      <c r="Y1623" s="8">
        <v>15807</v>
      </c>
      <c r="Z1623" s="8">
        <v>2528</v>
      </c>
      <c r="AA1623" s="8">
        <v>5</v>
      </c>
      <c r="AB1623" s="8">
        <v>1478</v>
      </c>
      <c r="AC1623" s="8">
        <v>0</v>
      </c>
      <c r="AD1623" s="8">
        <v>3141</v>
      </c>
      <c r="AE1623" s="8">
        <v>39021</v>
      </c>
      <c r="AF1623" s="8">
        <v>1937</v>
      </c>
      <c r="AG1623" s="8">
        <v>41060</v>
      </c>
      <c r="AH1623" s="8">
        <v>11</v>
      </c>
      <c r="AI1623" s="8">
        <v>445</v>
      </c>
      <c r="AJ1623" s="8">
        <v>2889</v>
      </c>
      <c r="AK1623" s="8">
        <v>40751</v>
      </c>
      <c r="AL1623" s="8">
        <v>187</v>
      </c>
      <c r="AM1623" s="8">
        <v>0</v>
      </c>
      <c r="AN1623" s="8">
        <v>43640</v>
      </c>
      <c r="AO1623" s="41">
        <f t="shared" si="982"/>
        <v>0.88015582034830431</v>
      </c>
      <c r="AP1623" s="41">
        <f t="shared" si="983"/>
        <v>0.11984417965169569</v>
      </c>
      <c r="AQ1623" s="41">
        <f t="shared" si="984"/>
        <v>0</v>
      </c>
      <c r="AR1623" s="41">
        <f t="shared" si="950"/>
        <v>0.16571952337305224</v>
      </c>
      <c r="AS1623" s="41">
        <f t="shared" si="951"/>
        <v>0.14967919340054994</v>
      </c>
      <c r="AT1623" s="41">
        <f t="shared" si="952"/>
        <v>0.14821264894592118</v>
      </c>
      <c r="AU1623" s="41">
        <f t="shared" si="953"/>
        <v>0.12836846929422549</v>
      </c>
      <c r="AV1623" s="41">
        <f t="shared" si="954"/>
        <v>0.10510999083409715</v>
      </c>
      <c r="AW1623" s="41">
        <f t="shared" si="955"/>
        <v>0.11203024747937672</v>
      </c>
      <c r="AX1623" s="41">
        <f t="shared" si="956"/>
        <v>8.043079743354721E-2</v>
      </c>
      <c r="AY1623" s="41">
        <f t="shared" si="957"/>
        <v>3.0201649862511459E-2</v>
      </c>
      <c r="AZ1623" s="41">
        <f t="shared" si="958"/>
        <v>8.180568285976169E-3</v>
      </c>
      <c r="BA1623" s="41">
        <f t="shared" si="959"/>
        <v>2.933088909257562E-3</v>
      </c>
      <c r="BB1623" s="41">
        <f t="shared" si="960"/>
        <v>6.913382218148488E-2</v>
      </c>
      <c r="BC1623" s="41">
        <f t="shared" si="961"/>
        <v>0</v>
      </c>
      <c r="BD1623" s="41">
        <f t="shared" si="962"/>
        <v>0.94415673693858848</v>
      </c>
      <c r="BE1623" s="41">
        <f t="shared" si="963"/>
        <v>5.5843263061411547E-2</v>
      </c>
      <c r="BF1623" s="41">
        <f t="shared" si="964"/>
        <v>0</v>
      </c>
      <c r="BG1623" s="41">
        <f t="shared" si="965"/>
        <v>0.57974335472043992</v>
      </c>
      <c r="BH1623" s="41">
        <f t="shared" si="966"/>
        <v>0.36221356553620532</v>
      </c>
      <c r="BI1623" s="41">
        <f t="shared" si="967"/>
        <v>5.792850595783685E-2</v>
      </c>
      <c r="BJ1623" s="41">
        <f t="shared" si="968"/>
        <v>1.1457378551787351E-4</v>
      </c>
      <c r="BK1623" s="41">
        <f t="shared" si="969"/>
        <v>3.386801099908341E-2</v>
      </c>
      <c r="BL1623" s="41">
        <f t="shared" si="970"/>
        <v>0</v>
      </c>
      <c r="BM1623" s="41">
        <f t="shared" si="971"/>
        <v>7.1975252062328146E-2</v>
      </c>
      <c r="BN1623" s="41">
        <f t="shared" si="972"/>
        <v>0.89415673693858844</v>
      </c>
      <c r="BO1623" s="41">
        <f t="shared" si="973"/>
        <v>4.4385884509624197E-2</v>
      </c>
      <c r="BP1623" s="41">
        <f t="shared" si="974"/>
        <v>0.94087992667277731</v>
      </c>
      <c r="BQ1623" s="41">
        <f t="shared" si="975"/>
        <v>2.520623281393217E-4</v>
      </c>
      <c r="BR1623" s="41">
        <f t="shared" si="976"/>
        <v>1.0197066911090742E-2</v>
      </c>
      <c r="BS1623" s="41">
        <f t="shared" si="977"/>
        <v>6.6200733272227308E-2</v>
      </c>
      <c r="BT1623" s="41">
        <f t="shared" si="978"/>
        <v>0.93379926672777269</v>
      </c>
      <c r="BU1623" s="41">
        <f t="shared" si="979"/>
        <v>4.2850595783684694E-3</v>
      </c>
      <c r="BV1623" s="41">
        <f t="shared" si="980"/>
        <v>0</v>
      </c>
      <c r="BW1623" s="41">
        <f t="shared" si="981"/>
        <v>1</v>
      </c>
      <c r="BX1623" s="41" t="str">
        <f t="shared" si="986"/>
        <v>2018Registered nursesQuebec</v>
      </c>
      <c r="BY1623" s="51">
        <f>VLOOKUP(BX1623,'%workplace'!$A$1:$F$381,6,FALSE)</f>
        <v>69526</v>
      </c>
      <c r="BZ1623" s="32">
        <f t="shared" si="987"/>
        <v>0.62767885395391654</v>
      </c>
    </row>
    <row r="1624" spans="1:78" s="8" customFormat="1" hidden="1" x14ac:dyDescent="0.2">
      <c r="A1624" s="8" t="str">
        <f t="shared" si="985"/>
        <v>2018Registered nursesQuebecOther places of work</v>
      </c>
      <c r="B1624" s="8" t="s">
        <v>7</v>
      </c>
      <c r="C1624" s="8" t="s">
        <v>18</v>
      </c>
      <c r="D1624" s="8" t="s">
        <v>13</v>
      </c>
      <c r="E1624" s="8">
        <v>2018</v>
      </c>
      <c r="F1624" s="8">
        <v>7337</v>
      </c>
      <c r="G1624" s="8">
        <v>993</v>
      </c>
      <c r="H1624" s="8">
        <v>0</v>
      </c>
      <c r="I1624" s="8">
        <v>427</v>
      </c>
      <c r="J1624" s="8">
        <v>714</v>
      </c>
      <c r="K1624" s="8">
        <v>1116</v>
      </c>
      <c r="L1624" s="8">
        <v>1171</v>
      </c>
      <c r="M1624" s="8">
        <v>1167</v>
      </c>
      <c r="N1624" s="8">
        <v>1164</v>
      </c>
      <c r="O1624" s="8">
        <v>1127</v>
      </c>
      <c r="P1624" s="8">
        <v>775</v>
      </c>
      <c r="Q1624" s="8">
        <v>353</v>
      </c>
      <c r="R1624" s="8">
        <v>203</v>
      </c>
      <c r="S1624" s="8">
        <v>113</v>
      </c>
      <c r="T1624" s="8">
        <v>0</v>
      </c>
      <c r="U1624" s="8">
        <v>8013</v>
      </c>
      <c r="V1624" s="8">
        <v>317</v>
      </c>
      <c r="W1624" s="8">
        <v>0</v>
      </c>
      <c r="X1624" s="8">
        <v>4688</v>
      </c>
      <c r="Y1624" s="8">
        <v>2092</v>
      </c>
      <c r="Z1624" s="8">
        <v>1541</v>
      </c>
      <c r="AA1624" s="8">
        <v>9</v>
      </c>
      <c r="AB1624" s="8">
        <v>331</v>
      </c>
      <c r="AC1624" s="8">
        <v>0</v>
      </c>
      <c r="AD1624" s="8">
        <v>4344</v>
      </c>
      <c r="AE1624" s="8">
        <v>3655</v>
      </c>
      <c r="AF1624" s="8">
        <v>820</v>
      </c>
      <c r="AG1624" s="8">
        <v>4665</v>
      </c>
      <c r="AH1624" s="8">
        <v>2483</v>
      </c>
      <c r="AI1624" s="8">
        <v>266</v>
      </c>
      <c r="AJ1624" s="8">
        <v>551</v>
      </c>
      <c r="AK1624" s="8">
        <v>7779</v>
      </c>
      <c r="AL1624" s="8">
        <v>96</v>
      </c>
      <c r="AM1624" s="8">
        <v>0</v>
      </c>
      <c r="AN1624" s="8">
        <v>8330</v>
      </c>
      <c r="AO1624" s="41">
        <f t="shared" si="982"/>
        <v>0.88079231692677074</v>
      </c>
      <c r="AP1624" s="41">
        <f t="shared" si="983"/>
        <v>0.11920768307322929</v>
      </c>
      <c r="AQ1624" s="41">
        <f t="shared" si="984"/>
        <v>0</v>
      </c>
      <c r="AR1624" s="41">
        <f t="shared" si="950"/>
        <v>5.1260504201680671E-2</v>
      </c>
      <c r="AS1624" s="41">
        <f t="shared" si="951"/>
        <v>8.5714285714285715E-2</v>
      </c>
      <c r="AT1624" s="41">
        <f t="shared" si="952"/>
        <v>0.13397358943577431</v>
      </c>
      <c r="AU1624" s="41">
        <f t="shared" si="953"/>
        <v>0.14057623049219689</v>
      </c>
      <c r="AV1624" s="41">
        <f t="shared" si="954"/>
        <v>0.14009603841536614</v>
      </c>
      <c r="AW1624" s="41">
        <f t="shared" si="955"/>
        <v>0.13973589435774308</v>
      </c>
      <c r="AX1624" s="41">
        <f t="shared" si="956"/>
        <v>0.13529411764705881</v>
      </c>
      <c r="AY1624" s="41">
        <f t="shared" si="957"/>
        <v>9.3037214885954386E-2</v>
      </c>
      <c r="AZ1624" s="41">
        <f t="shared" si="958"/>
        <v>4.2376950780312124E-2</v>
      </c>
      <c r="BA1624" s="41">
        <f t="shared" si="959"/>
        <v>2.4369747899159664E-2</v>
      </c>
      <c r="BB1624" s="41">
        <f t="shared" si="960"/>
        <v>1.3565426170468187E-2</v>
      </c>
      <c r="BC1624" s="41">
        <f t="shared" si="961"/>
        <v>0</v>
      </c>
      <c r="BD1624" s="41">
        <f t="shared" si="962"/>
        <v>0.96194477791116451</v>
      </c>
      <c r="BE1624" s="41">
        <f t="shared" si="963"/>
        <v>3.8055222088835536E-2</v>
      </c>
      <c r="BF1624" s="41">
        <f t="shared" si="964"/>
        <v>0</v>
      </c>
      <c r="BG1624" s="41">
        <f t="shared" si="965"/>
        <v>0.56278511404561826</v>
      </c>
      <c r="BH1624" s="41">
        <f t="shared" si="966"/>
        <v>0.25114045618247299</v>
      </c>
      <c r="BI1624" s="41">
        <f t="shared" si="967"/>
        <v>0.18499399759903962</v>
      </c>
      <c r="BJ1624" s="41">
        <f t="shared" si="968"/>
        <v>1.0804321728691477E-3</v>
      </c>
      <c r="BK1624" s="41">
        <f t="shared" si="969"/>
        <v>3.97358943577431E-2</v>
      </c>
      <c r="BL1624" s="41">
        <f t="shared" si="970"/>
        <v>0</v>
      </c>
      <c r="BM1624" s="41">
        <f t="shared" si="971"/>
        <v>0.52148859543817527</v>
      </c>
      <c r="BN1624" s="41">
        <f t="shared" si="972"/>
        <v>0.43877551020408162</v>
      </c>
      <c r="BO1624" s="41">
        <f t="shared" si="973"/>
        <v>9.8439375750300123E-2</v>
      </c>
      <c r="BP1624" s="41">
        <f t="shared" si="974"/>
        <v>0.56002400960384158</v>
      </c>
      <c r="BQ1624" s="41">
        <f t="shared" si="975"/>
        <v>0.29807923169267708</v>
      </c>
      <c r="BR1624" s="41">
        <f t="shared" si="976"/>
        <v>3.1932773109243695E-2</v>
      </c>
      <c r="BS1624" s="41">
        <f t="shared" si="977"/>
        <v>6.6146458583433376E-2</v>
      </c>
      <c r="BT1624" s="41">
        <f t="shared" si="978"/>
        <v>0.93385354141656662</v>
      </c>
      <c r="BU1624" s="41">
        <f t="shared" si="979"/>
        <v>1.1524609843937574E-2</v>
      </c>
      <c r="BV1624" s="41">
        <f t="shared" si="980"/>
        <v>0</v>
      </c>
      <c r="BW1624" s="41">
        <f t="shared" si="981"/>
        <v>1</v>
      </c>
      <c r="BX1624" s="41" t="str">
        <f t="shared" si="986"/>
        <v>2018Registered nursesQuebec</v>
      </c>
      <c r="BY1624" s="51">
        <f>VLOOKUP(BX1624,'%workplace'!$A$1:$F$381,6,FALSE)</f>
        <v>69526</v>
      </c>
      <c r="BZ1624" s="32">
        <f t="shared" si="987"/>
        <v>0.11981129361677646</v>
      </c>
    </row>
    <row r="1625" spans="1:78" s="8" customFormat="1" hidden="1" x14ac:dyDescent="0.2">
      <c r="A1625" s="8" t="str">
        <f t="shared" si="985"/>
        <v>2018Registered nursesOntarioAll places of work</v>
      </c>
      <c r="B1625" s="8" t="s">
        <v>7</v>
      </c>
      <c r="C1625" s="8" t="s">
        <v>19</v>
      </c>
      <c r="D1625" s="8" t="s">
        <v>9</v>
      </c>
      <c r="E1625" s="8">
        <v>2018</v>
      </c>
      <c r="F1625" s="8">
        <v>88793</v>
      </c>
      <c r="G1625" s="8">
        <v>7021</v>
      </c>
      <c r="H1625" s="8">
        <v>0</v>
      </c>
      <c r="I1625" s="8">
        <v>11064</v>
      </c>
      <c r="J1625" s="8">
        <v>11466</v>
      </c>
      <c r="K1625" s="8">
        <v>10097</v>
      </c>
      <c r="L1625" s="8">
        <v>9845</v>
      </c>
      <c r="M1625" s="8">
        <v>11680</v>
      </c>
      <c r="N1625" s="8">
        <v>12687</v>
      </c>
      <c r="O1625" s="8">
        <v>12016</v>
      </c>
      <c r="P1625" s="8">
        <v>8649</v>
      </c>
      <c r="Q1625" s="8">
        <v>4244</v>
      </c>
      <c r="R1625" s="8">
        <v>1648</v>
      </c>
      <c r="S1625" s="8">
        <v>2418</v>
      </c>
      <c r="T1625" s="8">
        <v>0</v>
      </c>
      <c r="U1625" s="8">
        <v>84919</v>
      </c>
      <c r="V1625" s="8">
        <v>10803</v>
      </c>
      <c r="W1625" s="8">
        <v>92</v>
      </c>
      <c r="X1625" s="8">
        <v>64073</v>
      </c>
      <c r="Y1625" s="8">
        <v>25404</v>
      </c>
      <c r="Z1625" s="8">
        <v>6337</v>
      </c>
      <c r="AA1625" s="8">
        <v>0</v>
      </c>
      <c r="AB1625" s="8">
        <v>5373</v>
      </c>
      <c r="AC1625" s="8">
        <v>173</v>
      </c>
      <c r="AD1625" s="8">
        <v>17170</v>
      </c>
      <c r="AE1625" s="8">
        <v>73098</v>
      </c>
      <c r="AF1625" s="8">
        <v>6684</v>
      </c>
      <c r="AG1625" s="8">
        <v>86636</v>
      </c>
      <c r="AH1625" s="8">
        <v>2233</v>
      </c>
      <c r="AI1625" s="8">
        <v>0</v>
      </c>
      <c r="AJ1625" s="8">
        <v>5194</v>
      </c>
      <c r="AK1625" s="8">
        <v>90620</v>
      </c>
      <c r="AL1625" s="8">
        <v>261</v>
      </c>
      <c r="AM1625" s="8">
        <v>0</v>
      </c>
      <c r="AN1625" s="8">
        <v>95814</v>
      </c>
      <c r="AO1625" s="41">
        <f t="shared" si="982"/>
        <v>0.92672260838708331</v>
      </c>
      <c r="AP1625" s="41">
        <f t="shared" si="983"/>
        <v>7.3277391612916687E-2</v>
      </c>
      <c r="AQ1625" s="41">
        <f t="shared" si="984"/>
        <v>0</v>
      </c>
      <c r="AR1625" s="41">
        <f t="shared" si="950"/>
        <v>0.11547373035255808</v>
      </c>
      <c r="AS1625" s="41">
        <f t="shared" si="951"/>
        <v>0.11966935938380613</v>
      </c>
      <c r="AT1625" s="41">
        <f t="shared" si="952"/>
        <v>0.10538125952366043</v>
      </c>
      <c r="AU1625" s="41">
        <f t="shared" si="953"/>
        <v>0.10275116371302732</v>
      </c>
      <c r="AV1625" s="41">
        <f t="shared" si="954"/>
        <v>0.12190285344521677</v>
      </c>
      <c r="AW1625" s="41">
        <f t="shared" si="955"/>
        <v>0.13241279979961174</v>
      </c>
      <c r="AX1625" s="41">
        <f t="shared" si="956"/>
        <v>0.12540964785939424</v>
      </c>
      <c r="AY1625" s="41">
        <f t="shared" si="957"/>
        <v>9.0268645500657524E-2</v>
      </c>
      <c r="AZ1625" s="41">
        <f t="shared" si="958"/>
        <v>4.4294153255265409E-2</v>
      </c>
      <c r="BA1625" s="41">
        <f t="shared" si="959"/>
        <v>1.719999165048949E-2</v>
      </c>
      <c r="BB1625" s="41">
        <f t="shared" si="960"/>
        <v>2.5236395516312855E-2</v>
      </c>
      <c r="BC1625" s="41">
        <f t="shared" si="961"/>
        <v>0</v>
      </c>
      <c r="BD1625" s="41">
        <f t="shared" si="962"/>
        <v>0.88629010374266803</v>
      </c>
      <c r="BE1625" s="41">
        <f t="shared" si="963"/>
        <v>0.11274970254868809</v>
      </c>
      <c r="BF1625" s="41">
        <f t="shared" si="964"/>
        <v>9.6019370864383071E-4</v>
      </c>
      <c r="BG1625" s="41">
        <f t="shared" si="965"/>
        <v>0.668722733629741</v>
      </c>
      <c r="BH1625" s="41">
        <f t="shared" si="966"/>
        <v>0.26513870624334651</v>
      </c>
      <c r="BI1625" s="41">
        <f t="shared" si="967"/>
        <v>6.6138560126912563E-2</v>
      </c>
      <c r="BJ1625" s="41">
        <f t="shared" si="968"/>
        <v>0</v>
      </c>
      <c r="BK1625" s="41">
        <f t="shared" si="969"/>
        <v>5.60773999624272E-2</v>
      </c>
      <c r="BL1625" s="41">
        <f t="shared" si="970"/>
        <v>1.8055816477758992E-3</v>
      </c>
      <c r="BM1625" s="41">
        <f t="shared" si="971"/>
        <v>0.17920136931972364</v>
      </c>
      <c r="BN1625" s="41">
        <f t="shared" si="972"/>
        <v>0.76291564907007325</v>
      </c>
      <c r="BO1625" s="41">
        <f t="shared" si="973"/>
        <v>6.9760160310601796E-2</v>
      </c>
      <c r="BP1625" s="41">
        <f t="shared" si="974"/>
        <v>0.9042102406746404</v>
      </c>
      <c r="BQ1625" s="41">
        <f t="shared" si="975"/>
        <v>2.3305571210887763E-2</v>
      </c>
      <c r="BR1625" s="41">
        <f t="shared" si="976"/>
        <v>0</v>
      </c>
      <c r="BS1625" s="41">
        <f t="shared" si="977"/>
        <v>5.4209196985826706E-2</v>
      </c>
      <c r="BT1625" s="41">
        <f t="shared" si="978"/>
        <v>0.94579080301417329</v>
      </c>
      <c r="BU1625" s="41">
        <f t="shared" si="979"/>
        <v>2.7240278038699983E-3</v>
      </c>
      <c r="BV1625" s="41">
        <f t="shared" si="980"/>
        <v>0</v>
      </c>
      <c r="BW1625" s="41">
        <f t="shared" si="981"/>
        <v>1</v>
      </c>
      <c r="BX1625" s="41" t="str">
        <f t="shared" si="986"/>
        <v>2018Registered nursesOntario</v>
      </c>
      <c r="BY1625" s="51">
        <f>VLOOKUP(BX1625,'%workplace'!$A$1:$F$381,6,FALSE)</f>
        <v>95814</v>
      </c>
      <c r="BZ1625" s="32">
        <f t="shared" si="987"/>
        <v>1</v>
      </c>
    </row>
    <row r="1626" spans="1:78" s="8" customFormat="1" hidden="1" x14ac:dyDescent="0.2">
      <c r="A1626" s="8" t="str">
        <f t="shared" si="985"/>
        <v>2018Registered nursesOntarioCommunity health</v>
      </c>
      <c r="B1626" s="8" t="s">
        <v>7</v>
      </c>
      <c r="C1626" s="8" t="s">
        <v>19</v>
      </c>
      <c r="D1626" s="8" t="s">
        <v>11</v>
      </c>
      <c r="E1626" s="8">
        <v>2018</v>
      </c>
      <c r="F1626" s="8">
        <v>15003</v>
      </c>
      <c r="G1626" s="8">
        <v>812</v>
      </c>
      <c r="H1626" s="8">
        <v>0</v>
      </c>
      <c r="I1626" s="8">
        <v>1181</v>
      </c>
      <c r="J1626" s="8">
        <v>1509</v>
      </c>
      <c r="K1626" s="8">
        <v>1719</v>
      </c>
      <c r="L1626" s="8">
        <v>1811</v>
      </c>
      <c r="M1626" s="8">
        <v>2182</v>
      </c>
      <c r="N1626" s="8">
        <v>2143</v>
      </c>
      <c r="O1626" s="8">
        <v>2149</v>
      </c>
      <c r="P1626" s="8">
        <v>1610</v>
      </c>
      <c r="Q1626" s="8">
        <v>931</v>
      </c>
      <c r="R1626" s="8">
        <v>418</v>
      </c>
      <c r="S1626" s="8">
        <v>162</v>
      </c>
      <c r="T1626" s="8">
        <v>0</v>
      </c>
      <c r="U1626" s="8">
        <v>14489</v>
      </c>
      <c r="V1626" s="8">
        <v>1309</v>
      </c>
      <c r="W1626" s="8">
        <v>17</v>
      </c>
      <c r="X1626" s="8">
        <v>11253</v>
      </c>
      <c r="Y1626" s="8">
        <v>3204</v>
      </c>
      <c r="Z1626" s="8">
        <v>1358</v>
      </c>
      <c r="AA1626" s="8">
        <v>0</v>
      </c>
      <c r="AB1626" s="8">
        <v>1203</v>
      </c>
      <c r="AC1626" s="8">
        <v>22</v>
      </c>
      <c r="AD1626" s="8">
        <v>5313</v>
      </c>
      <c r="AE1626" s="8">
        <v>9277</v>
      </c>
      <c r="AF1626" s="8">
        <v>3614</v>
      </c>
      <c r="AG1626" s="8">
        <v>11965</v>
      </c>
      <c r="AH1626" s="8">
        <v>197</v>
      </c>
      <c r="AI1626" s="8">
        <v>0</v>
      </c>
      <c r="AJ1626" s="8">
        <v>935</v>
      </c>
      <c r="AK1626" s="8">
        <v>14880</v>
      </c>
      <c r="AL1626" s="8">
        <v>39</v>
      </c>
      <c r="AM1626" s="8">
        <v>0</v>
      </c>
      <c r="AN1626" s="8">
        <v>15815</v>
      </c>
      <c r="AO1626" s="41">
        <f t="shared" si="982"/>
        <v>0.94865633891874801</v>
      </c>
      <c r="AP1626" s="41">
        <f t="shared" si="983"/>
        <v>5.1343661081251976E-2</v>
      </c>
      <c r="AQ1626" s="41">
        <f t="shared" si="984"/>
        <v>0</v>
      </c>
      <c r="AR1626" s="41">
        <f t="shared" si="950"/>
        <v>7.4675940562756879E-2</v>
      </c>
      <c r="AS1626" s="41">
        <f t="shared" si="951"/>
        <v>9.5415744546316794E-2</v>
      </c>
      <c r="AT1626" s="41">
        <f t="shared" si="952"/>
        <v>0.10869427758457161</v>
      </c>
      <c r="AU1626" s="41">
        <f t="shared" si="953"/>
        <v>0.11451153967752134</v>
      </c>
      <c r="AV1626" s="41">
        <f t="shared" si="954"/>
        <v>0.1379702813784382</v>
      </c>
      <c r="AW1626" s="41">
        <f t="shared" si="955"/>
        <v>0.13550426809990515</v>
      </c>
      <c r="AX1626" s="41">
        <f t="shared" si="956"/>
        <v>0.13588365475814101</v>
      </c>
      <c r="AY1626" s="41">
        <f t="shared" si="957"/>
        <v>0.1018020866266203</v>
      </c>
      <c r="AZ1626" s="41">
        <f t="shared" si="958"/>
        <v>5.8868163136263044E-2</v>
      </c>
      <c r="BA1626" s="41">
        <f t="shared" si="959"/>
        <v>2.6430603857097692E-2</v>
      </c>
      <c r="BB1626" s="41">
        <f t="shared" si="960"/>
        <v>1.0243439772368005E-2</v>
      </c>
      <c r="BC1626" s="41">
        <f t="shared" si="961"/>
        <v>0</v>
      </c>
      <c r="BD1626" s="41">
        <f t="shared" si="962"/>
        <v>0.91615554852987668</v>
      </c>
      <c r="BE1626" s="41">
        <f t="shared" si="963"/>
        <v>8.2769522605121715E-2</v>
      </c>
      <c r="BF1626" s="41">
        <f t="shared" si="964"/>
        <v>1.0749288650015807E-3</v>
      </c>
      <c r="BG1626" s="41">
        <f t="shared" si="965"/>
        <v>0.71153967752134051</v>
      </c>
      <c r="BH1626" s="41">
        <f t="shared" si="966"/>
        <v>0.20259247549794498</v>
      </c>
      <c r="BI1626" s="41">
        <f t="shared" si="967"/>
        <v>8.5867846980714507E-2</v>
      </c>
      <c r="BJ1626" s="41">
        <f t="shared" si="968"/>
        <v>0</v>
      </c>
      <c r="BK1626" s="41">
        <f t="shared" si="969"/>
        <v>7.6067024976288339E-2</v>
      </c>
      <c r="BL1626" s="41">
        <f t="shared" si="970"/>
        <v>1.3910844135314575E-3</v>
      </c>
      <c r="BM1626" s="41">
        <f t="shared" si="971"/>
        <v>0.33594688586784699</v>
      </c>
      <c r="BN1626" s="41">
        <f t="shared" si="972"/>
        <v>0.58659500474233328</v>
      </c>
      <c r="BO1626" s="41">
        <f t="shared" si="973"/>
        <v>0.22851723047739489</v>
      </c>
      <c r="BP1626" s="41">
        <f t="shared" si="974"/>
        <v>0.75656022763199493</v>
      </c>
      <c r="BQ1626" s="41">
        <f t="shared" si="975"/>
        <v>1.2456528612077142E-2</v>
      </c>
      <c r="BR1626" s="41">
        <f t="shared" si="976"/>
        <v>0</v>
      </c>
      <c r="BS1626" s="41">
        <f t="shared" si="977"/>
        <v>5.9121087575086946E-2</v>
      </c>
      <c r="BT1626" s="41">
        <f t="shared" si="978"/>
        <v>0.94087891242491306</v>
      </c>
      <c r="BU1626" s="41">
        <f t="shared" si="979"/>
        <v>2.4660132785330382E-3</v>
      </c>
      <c r="BV1626" s="41">
        <f t="shared" si="980"/>
        <v>0</v>
      </c>
      <c r="BW1626" s="41">
        <f t="shared" si="981"/>
        <v>1</v>
      </c>
      <c r="BX1626" s="41" t="str">
        <f t="shared" si="986"/>
        <v>2018Registered nursesOntario</v>
      </c>
      <c r="BY1626" s="51">
        <f>VLOOKUP(BX1626,'%workplace'!$A$1:$F$381,6,FALSE)</f>
        <v>95814</v>
      </c>
      <c r="BZ1626" s="32">
        <f t="shared" si="987"/>
        <v>0.165059385893502</v>
      </c>
    </row>
    <row r="1627" spans="1:78" s="8" customFormat="1" hidden="1" x14ac:dyDescent="0.2">
      <c r="A1627" s="8" t="str">
        <f t="shared" si="985"/>
        <v>2018Registered nursesOntarioNursing home/long-term care</v>
      </c>
      <c r="B1627" s="8" t="s">
        <v>7</v>
      </c>
      <c r="C1627" s="8" t="s">
        <v>19</v>
      </c>
      <c r="D1627" s="8" t="s">
        <v>12</v>
      </c>
      <c r="E1627" s="8">
        <v>2018</v>
      </c>
      <c r="F1627" s="8">
        <v>7124</v>
      </c>
      <c r="G1627" s="8">
        <v>480</v>
      </c>
      <c r="H1627" s="8">
        <v>0</v>
      </c>
      <c r="I1627" s="8">
        <v>605</v>
      </c>
      <c r="J1627" s="8">
        <v>687</v>
      </c>
      <c r="K1627" s="8">
        <v>584</v>
      </c>
      <c r="L1627" s="8">
        <v>717</v>
      </c>
      <c r="M1627" s="8">
        <v>1129</v>
      </c>
      <c r="N1627" s="8">
        <v>1022</v>
      </c>
      <c r="O1627" s="8">
        <v>1018</v>
      </c>
      <c r="P1627" s="8">
        <v>1020</v>
      </c>
      <c r="Q1627" s="8">
        <v>505</v>
      </c>
      <c r="R1627" s="8">
        <v>184</v>
      </c>
      <c r="S1627" s="8">
        <v>133</v>
      </c>
      <c r="T1627" s="8">
        <v>0</v>
      </c>
      <c r="U1627" s="8">
        <v>5745</v>
      </c>
      <c r="V1627" s="8">
        <v>1843</v>
      </c>
      <c r="W1627" s="8">
        <v>16</v>
      </c>
      <c r="X1627" s="8">
        <v>4810</v>
      </c>
      <c r="Y1627" s="8">
        <v>2206</v>
      </c>
      <c r="Z1627" s="8">
        <v>588</v>
      </c>
      <c r="AA1627" s="8">
        <v>0</v>
      </c>
      <c r="AB1627" s="8">
        <v>1250</v>
      </c>
      <c r="AC1627" s="8">
        <v>11</v>
      </c>
      <c r="AD1627" s="8">
        <v>1048</v>
      </c>
      <c r="AE1627" s="8">
        <v>5295</v>
      </c>
      <c r="AF1627" s="8">
        <v>455</v>
      </c>
      <c r="AG1627" s="8">
        <v>7099</v>
      </c>
      <c r="AH1627" s="8">
        <v>35</v>
      </c>
      <c r="AI1627" s="8">
        <v>0</v>
      </c>
      <c r="AJ1627" s="8">
        <v>1027</v>
      </c>
      <c r="AK1627" s="8">
        <v>6577</v>
      </c>
      <c r="AL1627" s="8">
        <v>15</v>
      </c>
      <c r="AM1627" s="8">
        <v>0</v>
      </c>
      <c r="AN1627" s="8">
        <v>7604</v>
      </c>
      <c r="AO1627" s="41">
        <f t="shared" si="982"/>
        <v>0.93687532877432933</v>
      </c>
      <c r="AP1627" s="41">
        <f t="shared" si="983"/>
        <v>6.3124671225670698E-2</v>
      </c>
      <c r="AQ1627" s="41">
        <f t="shared" si="984"/>
        <v>0</v>
      </c>
      <c r="AR1627" s="41">
        <f t="shared" si="950"/>
        <v>7.9563387690689116E-2</v>
      </c>
      <c r="AS1627" s="41">
        <f t="shared" si="951"/>
        <v>9.0347185691741189E-2</v>
      </c>
      <c r="AT1627" s="41">
        <f t="shared" si="952"/>
        <v>7.6801683324566022E-2</v>
      </c>
      <c r="AU1627" s="41">
        <f t="shared" si="953"/>
        <v>9.4292477643345612E-2</v>
      </c>
      <c r="AV1627" s="41">
        <f t="shared" si="954"/>
        <v>0.14847448711204631</v>
      </c>
      <c r="AW1627" s="41">
        <f t="shared" si="955"/>
        <v>0.13440294581799053</v>
      </c>
      <c r="AX1627" s="41">
        <f t="shared" si="956"/>
        <v>0.13387690689110995</v>
      </c>
      <c r="AY1627" s="41">
        <f t="shared" si="957"/>
        <v>0.13413992635455024</v>
      </c>
      <c r="AZ1627" s="41">
        <f t="shared" si="958"/>
        <v>6.6412414518674384E-2</v>
      </c>
      <c r="BA1627" s="41">
        <f t="shared" si="959"/>
        <v>2.4197790636507101E-2</v>
      </c>
      <c r="BB1627" s="41">
        <f t="shared" si="960"/>
        <v>1.749079431877959E-2</v>
      </c>
      <c r="BC1627" s="41">
        <f t="shared" si="961"/>
        <v>0</v>
      </c>
      <c r="BD1627" s="41">
        <f t="shared" si="962"/>
        <v>0.75552340873224622</v>
      </c>
      <c r="BE1627" s="41">
        <f t="shared" si="963"/>
        <v>0.24237243556023147</v>
      </c>
      <c r="BF1627" s="41">
        <f t="shared" si="964"/>
        <v>2.1041557075223566E-3</v>
      </c>
      <c r="BG1627" s="41">
        <f t="shared" si="965"/>
        <v>0.63256180957390851</v>
      </c>
      <c r="BH1627" s="41">
        <f t="shared" si="966"/>
        <v>0.29011046817464492</v>
      </c>
      <c r="BI1627" s="41">
        <f t="shared" si="967"/>
        <v>7.7327722251446601E-2</v>
      </c>
      <c r="BJ1627" s="41">
        <f t="shared" si="968"/>
        <v>0</v>
      </c>
      <c r="BK1627" s="41">
        <f t="shared" si="969"/>
        <v>0.1643871646501841</v>
      </c>
      <c r="BL1627" s="41">
        <f t="shared" si="970"/>
        <v>1.4466070489216202E-3</v>
      </c>
      <c r="BM1627" s="41">
        <f t="shared" si="971"/>
        <v>0.13782219884271435</v>
      </c>
      <c r="BN1627" s="41">
        <f t="shared" si="972"/>
        <v>0.69634402945817986</v>
      </c>
      <c r="BO1627" s="41">
        <f t="shared" si="973"/>
        <v>5.9836927932667018E-2</v>
      </c>
      <c r="BP1627" s="41">
        <f t="shared" si="974"/>
        <v>0.93358758548132559</v>
      </c>
      <c r="BQ1627" s="41">
        <f t="shared" si="975"/>
        <v>4.602840610205155E-3</v>
      </c>
      <c r="BR1627" s="41">
        <f t="shared" si="976"/>
        <v>0</v>
      </c>
      <c r="BS1627" s="41">
        <f t="shared" si="977"/>
        <v>0.13506049447659127</v>
      </c>
      <c r="BT1627" s="41">
        <f t="shared" si="978"/>
        <v>0.8649395055234087</v>
      </c>
      <c r="BU1627" s="41">
        <f t="shared" si="979"/>
        <v>1.9726459758022093E-3</v>
      </c>
      <c r="BV1627" s="41">
        <f t="shared" si="980"/>
        <v>0</v>
      </c>
      <c r="BW1627" s="41">
        <f t="shared" si="981"/>
        <v>1</v>
      </c>
      <c r="BX1627" s="41" t="str">
        <f t="shared" si="986"/>
        <v>2018Registered nursesOntario</v>
      </c>
      <c r="BY1627" s="51">
        <f>VLOOKUP(BX1627,'%workplace'!$A$1:$F$381,6,FALSE)</f>
        <v>95814</v>
      </c>
      <c r="BZ1627" s="32">
        <f t="shared" si="987"/>
        <v>7.9362097397040102E-2</v>
      </c>
    </row>
    <row r="1628" spans="1:78" s="8" customFormat="1" hidden="1" x14ac:dyDescent="0.2">
      <c r="A1628" s="8" t="str">
        <f t="shared" si="985"/>
        <v>2018Registered nursesOntarioHospital</v>
      </c>
      <c r="B1628" s="8" t="s">
        <v>7</v>
      </c>
      <c r="C1628" s="8" t="s">
        <v>19</v>
      </c>
      <c r="D1628" s="8" t="s">
        <v>10</v>
      </c>
      <c r="E1628" s="8">
        <v>2018</v>
      </c>
      <c r="F1628" s="8">
        <v>56803</v>
      </c>
      <c r="G1628" s="8">
        <v>5061</v>
      </c>
      <c r="H1628" s="8">
        <v>0</v>
      </c>
      <c r="I1628" s="8">
        <v>8772</v>
      </c>
      <c r="J1628" s="8">
        <v>8354</v>
      </c>
      <c r="K1628" s="8">
        <v>6870</v>
      </c>
      <c r="L1628" s="8">
        <v>6313</v>
      </c>
      <c r="M1628" s="8">
        <v>7067</v>
      </c>
      <c r="N1628" s="8">
        <v>8085</v>
      </c>
      <c r="O1628" s="8">
        <v>7299</v>
      </c>
      <c r="P1628" s="8">
        <v>4607</v>
      </c>
      <c r="Q1628" s="8">
        <v>1901</v>
      </c>
      <c r="R1628" s="8">
        <v>526</v>
      </c>
      <c r="S1628" s="8">
        <v>2070</v>
      </c>
      <c r="T1628" s="8">
        <v>0</v>
      </c>
      <c r="U1628" s="8">
        <v>54955</v>
      </c>
      <c r="V1628" s="8">
        <v>6859</v>
      </c>
      <c r="W1628" s="8">
        <v>50</v>
      </c>
      <c r="X1628" s="8">
        <v>41380</v>
      </c>
      <c r="Y1628" s="8">
        <v>17246</v>
      </c>
      <c r="Z1628" s="8">
        <v>3238</v>
      </c>
      <c r="AA1628" s="8">
        <v>0</v>
      </c>
      <c r="AB1628" s="8">
        <v>2230</v>
      </c>
      <c r="AC1628" s="8">
        <v>100</v>
      </c>
      <c r="AD1628" s="8">
        <v>5221</v>
      </c>
      <c r="AE1628" s="8">
        <v>54313</v>
      </c>
      <c r="AF1628" s="8">
        <v>1362</v>
      </c>
      <c r="AG1628" s="8">
        <v>60142</v>
      </c>
      <c r="AH1628" s="8">
        <v>263</v>
      </c>
      <c r="AI1628" s="8">
        <v>0</v>
      </c>
      <c r="AJ1628" s="8">
        <v>2509</v>
      </c>
      <c r="AK1628" s="8">
        <v>59355</v>
      </c>
      <c r="AL1628" s="8">
        <v>97</v>
      </c>
      <c r="AM1628" s="8">
        <v>0</v>
      </c>
      <c r="AN1628" s="8">
        <v>61864</v>
      </c>
      <c r="AO1628" s="41">
        <f t="shared" si="982"/>
        <v>0.91819151687572742</v>
      </c>
      <c r="AP1628" s="41">
        <f t="shared" si="983"/>
        <v>8.1808483124272594E-2</v>
      </c>
      <c r="AQ1628" s="41">
        <f t="shared" si="984"/>
        <v>0</v>
      </c>
      <c r="AR1628" s="41">
        <f t="shared" si="950"/>
        <v>0.1417949049527997</v>
      </c>
      <c r="AS1628" s="41">
        <f t="shared" si="951"/>
        <v>0.13503814819604293</v>
      </c>
      <c r="AT1628" s="41">
        <f t="shared" si="952"/>
        <v>0.11105004526057158</v>
      </c>
      <c r="AU1628" s="41">
        <f t="shared" si="953"/>
        <v>0.10204642441484547</v>
      </c>
      <c r="AV1628" s="41">
        <f t="shared" si="954"/>
        <v>0.11423444976076555</v>
      </c>
      <c r="AW1628" s="41">
        <f t="shared" si="955"/>
        <v>0.13068990042674253</v>
      </c>
      <c r="AX1628" s="41">
        <f t="shared" si="956"/>
        <v>0.11798461140566403</v>
      </c>
      <c r="AY1628" s="41">
        <f t="shared" si="957"/>
        <v>7.4469804732962622E-2</v>
      </c>
      <c r="AZ1628" s="41">
        <f t="shared" si="958"/>
        <v>3.0728695202379412E-2</v>
      </c>
      <c r="BA1628" s="41">
        <f t="shared" si="959"/>
        <v>8.5025216604163976E-3</v>
      </c>
      <c r="BB1628" s="41">
        <f t="shared" si="960"/>
        <v>3.3460493986809774E-2</v>
      </c>
      <c r="BC1628" s="41">
        <f t="shared" si="961"/>
        <v>0</v>
      </c>
      <c r="BD1628" s="41">
        <f t="shared" si="962"/>
        <v>0.88831953963532906</v>
      </c>
      <c r="BE1628" s="41">
        <f t="shared" si="963"/>
        <v>0.11087223587223587</v>
      </c>
      <c r="BF1628" s="41">
        <f t="shared" si="964"/>
        <v>8.0822449243501873E-4</v>
      </c>
      <c r="BG1628" s="41">
        <f t="shared" si="965"/>
        <v>0.66888658993922157</v>
      </c>
      <c r="BH1628" s="41">
        <f t="shared" si="966"/>
        <v>0.27877279193068666</v>
      </c>
      <c r="BI1628" s="41">
        <f t="shared" si="967"/>
        <v>5.2340618130091818E-2</v>
      </c>
      <c r="BJ1628" s="41">
        <f t="shared" si="968"/>
        <v>0</v>
      </c>
      <c r="BK1628" s="41">
        <f t="shared" si="969"/>
        <v>3.6046812362601835E-2</v>
      </c>
      <c r="BL1628" s="41">
        <f t="shared" si="970"/>
        <v>1.6164489848700375E-3</v>
      </c>
      <c r="BM1628" s="41">
        <f t="shared" si="971"/>
        <v>8.4394801500064662E-2</v>
      </c>
      <c r="BN1628" s="41">
        <f t="shared" si="972"/>
        <v>0.87794193715246349</v>
      </c>
      <c r="BO1628" s="41">
        <f t="shared" si="973"/>
        <v>2.2016035173929912E-2</v>
      </c>
      <c r="BP1628" s="41">
        <f t="shared" si="974"/>
        <v>0.97216474848053791</v>
      </c>
      <c r="BQ1628" s="41">
        <f t="shared" si="975"/>
        <v>4.2512608302081988E-3</v>
      </c>
      <c r="BR1628" s="41">
        <f t="shared" si="976"/>
        <v>0</v>
      </c>
      <c r="BS1628" s="41">
        <f t="shared" si="977"/>
        <v>4.0556705030389238E-2</v>
      </c>
      <c r="BT1628" s="41">
        <f t="shared" si="978"/>
        <v>0.95944329496961078</v>
      </c>
      <c r="BU1628" s="41">
        <f t="shared" si="979"/>
        <v>1.5679555153239363E-3</v>
      </c>
      <c r="BV1628" s="41">
        <f t="shared" si="980"/>
        <v>0</v>
      </c>
      <c r="BW1628" s="41">
        <f t="shared" si="981"/>
        <v>1</v>
      </c>
      <c r="BX1628" s="41" t="str">
        <f t="shared" si="986"/>
        <v>2018Registered nursesOntario</v>
      </c>
      <c r="BY1628" s="51">
        <f>VLOOKUP(BX1628,'%workplace'!$A$1:$F$381,6,FALSE)</f>
        <v>95814</v>
      </c>
      <c r="BZ1628" s="32">
        <f t="shared" si="987"/>
        <v>0.64566764773415164</v>
      </c>
    </row>
    <row r="1629" spans="1:78" s="8" customFormat="1" hidden="1" x14ac:dyDescent="0.2">
      <c r="A1629" s="8" t="str">
        <f t="shared" si="985"/>
        <v>2018Registered nursesOntarioOther places of work</v>
      </c>
      <c r="B1629" s="8" t="s">
        <v>7</v>
      </c>
      <c r="C1629" s="8" t="s">
        <v>19</v>
      </c>
      <c r="D1629" s="8" t="s">
        <v>13</v>
      </c>
      <c r="E1629" s="8">
        <v>2018</v>
      </c>
      <c r="F1629" s="8">
        <v>9825</v>
      </c>
      <c r="G1629" s="8">
        <v>666</v>
      </c>
      <c r="H1629" s="8">
        <v>0</v>
      </c>
      <c r="I1629" s="8">
        <v>499</v>
      </c>
      <c r="J1629" s="8">
        <v>913</v>
      </c>
      <c r="K1629" s="8">
        <v>921</v>
      </c>
      <c r="L1629" s="8">
        <v>1002</v>
      </c>
      <c r="M1629" s="8">
        <v>1297</v>
      </c>
      <c r="N1629" s="8">
        <v>1433</v>
      </c>
      <c r="O1629" s="8">
        <v>1546</v>
      </c>
      <c r="P1629" s="8">
        <v>1405</v>
      </c>
      <c r="Q1629" s="8">
        <v>905</v>
      </c>
      <c r="R1629" s="8">
        <v>518</v>
      </c>
      <c r="S1629" s="8">
        <v>52</v>
      </c>
      <c r="T1629" s="8">
        <v>0</v>
      </c>
      <c r="U1629" s="8">
        <v>9692</v>
      </c>
      <c r="V1629" s="8">
        <v>790</v>
      </c>
      <c r="W1629" s="8">
        <v>9</v>
      </c>
      <c r="X1629" s="8">
        <v>6610</v>
      </c>
      <c r="Y1629" s="8">
        <v>2735</v>
      </c>
      <c r="Z1629" s="8">
        <v>1146</v>
      </c>
      <c r="AA1629" s="8">
        <v>0</v>
      </c>
      <c r="AB1629" s="8">
        <v>688</v>
      </c>
      <c r="AC1629" s="8">
        <v>15</v>
      </c>
      <c r="AD1629" s="8">
        <v>5585</v>
      </c>
      <c r="AE1629" s="8">
        <v>4203</v>
      </c>
      <c r="AF1629" s="8">
        <v>1250</v>
      </c>
      <c r="AG1629" s="8">
        <v>7416</v>
      </c>
      <c r="AH1629" s="8">
        <v>1738</v>
      </c>
      <c r="AI1629" s="8">
        <v>0</v>
      </c>
      <c r="AJ1629" s="8">
        <v>720</v>
      </c>
      <c r="AK1629" s="8">
        <v>9771</v>
      </c>
      <c r="AL1629" s="8">
        <v>87</v>
      </c>
      <c r="AM1629" s="8">
        <v>0</v>
      </c>
      <c r="AN1629" s="8">
        <v>10491</v>
      </c>
      <c r="AO1629" s="41">
        <f t="shared" si="982"/>
        <v>0.93651701458392911</v>
      </c>
      <c r="AP1629" s="41">
        <f t="shared" si="983"/>
        <v>6.3482985416070919E-2</v>
      </c>
      <c r="AQ1629" s="41">
        <f t="shared" si="984"/>
        <v>0</v>
      </c>
      <c r="AR1629" s="41">
        <f t="shared" si="950"/>
        <v>4.7564579163092174E-2</v>
      </c>
      <c r="AS1629" s="41">
        <f t="shared" si="951"/>
        <v>8.7026975502811937E-2</v>
      </c>
      <c r="AT1629" s="41">
        <f t="shared" si="952"/>
        <v>8.7789533886188167E-2</v>
      </c>
      <c r="AU1629" s="41">
        <f t="shared" si="953"/>
        <v>9.5510437517872457E-2</v>
      </c>
      <c r="AV1629" s="41">
        <f t="shared" si="954"/>
        <v>0.12362977790487084</v>
      </c>
      <c r="AW1629" s="41">
        <f t="shared" si="955"/>
        <v>0.13659327042226671</v>
      </c>
      <c r="AX1629" s="41">
        <f t="shared" si="956"/>
        <v>0.14736440758745592</v>
      </c>
      <c r="AY1629" s="41">
        <f t="shared" si="957"/>
        <v>0.13392431608044991</v>
      </c>
      <c r="AZ1629" s="41">
        <f t="shared" si="958"/>
        <v>8.6264417119435707E-2</v>
      </c>
      <c r="BA1629" s="41">
        <f t="shared" si="959"/>
        <v>4.9375655323610712E-2</v>
      </c>
      <c r="BB1629" s="41">
        <f t="shared" si="960"/>
        <v>4.9566294919454771E-3</v>
      </c>
      <c r="BC1629" s="41">
        <f t="shared" si="961"/>
        <v>0</v>
      </c>
      <c r="BD1629" s="41">
        <f t="shared" si="962"/>
        <v>0.92383948146029926</v>
      </c>
      <c r="BE1629" s="41">
        <f t="shared" si="963"/>
        <v>7.5302640358402437E-2</v>
      </c>
      <c r="BF1629" s="41">
        <f t="shared" si="964"/>
        <v>8.5787818129825567E-4</v>
      </c>
      <c r="BG1629" s="41">
        <f t="shared" si="965"/>
        <v>0.63006386426460781</v>
      </c>
      <c r="BH1629" s="41">
        <f t="shared" si="966"/>
        <v>0.26069964731674766</v>
      </c>
      <c r="BI1629" s="41">
        <f t="shared" si="967"/>
        <v>0.10923648841864456</v>
      </c>
      <c r="BJ1629" s="41">
        <f t="shared" si="968"/>
        <v>0</v>
      </c>
      <c r="BK1629" s="41">
        <f t="shared" si="969"/>
        <v>6.5580020970355549E-2</v>
      </c>
      <c r="BL1629" s="41">
        <f t="shared" si="970"/>
        <v>1.4297969688304261E-3</v>
      </c>
      <c r="BM1629" s="41">
        <f t="shared" si="971"/>
        <v>0.5323610713945286</v>
      </c>
      <c r="BN1629" s="41">
        <f t="shared" si="972"/>
        <v>0.40062911066628537</v>
      </c>
      <c r="BO1629" s="41">
        <f t="shared" si="973"/>
        <v>0.11914974740253551</v>
      </c>
      <c r="BP1629" s="41">
        <f t="shared" si="974"/>
        <v>0.70689162138976269</v>
      </c>
      <c r="BQ1629" s="41">
        <f t="shared" si="975"/>
        <v>0.16566580878848536</v>
      </c>
      <c r="BR1629" s="41">
        <f t="shared" si="976"/>
        <v>0</v>
      </c>
      <c r="BS1629" s="41">
        <f t="shared" si="977"/>
        <v>6.8630254503860455E-2</v>
      </c>
      <c r="BT1629" s="41">
        <f t="shared" si="978"/>
        <v>0.9313697454961396</v>
      </c>
      <c r="BU1629" s="41">
        <f t="shared" si="979"/>
        <v>8.2928224192164706E-3</v>
      </c>
      <c r="BV1629" s="41">
        <f t="shared" si="980"/>
        <v>0</v>
      </c>
      <c r="BW1629" s="41">
        <f t="shared" si="981"/>
        <v>1</v>
      </c>
      <c r="BX1629" s="41" t="str">
        <f t="shared" si="986"/>
        <v>2018Registered nursesOntario</v>
      </c>
      <c r="BY1629" s="51">
        <f>VLOOKUP(BX1629,'%workplace'!$A$1:$F$381,6,FALSE)</f>
        <v>95814</v>
      </c>
      <c r="BZ1629" s="32">
        <f t="shared" si="987"/>
        <v>0.109493393449809</v>
      </c>
    </row>
    <row r="1630" spans="1:78" s="8" customFormat="1" hidden="1" x14ac:dyDescent="0.2">
      <c r="A1630" s="8" t="str">
        <f t="shared" si="985"/>
        <v>2018Registered nursesOntarioUnknown places of work</v>
      </c>
      <c r="B1630" s="8" t="s">
        <v>7</v>
      </c>
      <c r="C1630" s="8" t="s">
        <v>19</v>
      </c>
      <c r="D1630" s="8" t="s">
        <v>49</v>
      </c>
      <c r="E1630" s="8">
        <v>2018</v>
      </c>
      <c r="F1630" s="8">
        <v>38</v>
      </c>
      <c r="G1630" s="8">
        <v>2</v>
      </c>
      <c r="H1630" s="8">
        <v>0</v>
      </c>
      <c r="I1630" s="8">
        <v>7</v>
      </c>
      <c r="J1630" s="8">
        <v>3</v>
      </c>
      <c r="K1630" s="8">
        <v>3</v>
      </c>
      <c r="L1630" s="8">
        <v>2</v>
      </c>
      <c r="M1630" s="8">
        <v>5</v>
      </c>
      <c r="N1630" s="8">
        <v>4</v>
      </c>
      <c r="O1630" s="8">
        <v>4</v>
      </c>
      <c r="P1630" s="8">
        <v>7</v>
      </c>
      <c r="Q1630" s="8">
        <v>2</v>
      </c>
      <c r="R1630" s="8">
        <v>2</v>
      </c>
      <c r="S1630" s="8">
        <v>1</v>
      </c>
      <c r="T1630" s="8">
        <v>0</v>
      </c>
      <c r="U1630" s="8">
        <v>38</v>
      </c>
      <c r="V1630" s="8">
        <v>2</v>
      </c>
      <c r="W1630" s="8">
        <v>0</v>
      </c>
      <c r="X1630" s="8">
        <v>20</v>
      </c>
      <c r="Y1630" s="8">
        <v>13</v>
      </c>
      <c r="Z1630" s="8">
        <v>7</v>
      </c>
      <c r="AA1630" s="8">
        <v>0</v>
      </c>
      <c r="AB1630" s="8">
        <v>2</v>
      </c>
      <c r="AC1630" s="8">
        <v>25</v>
      </c>
      <c r="AD1630" s="8">
        <v>3</v>
      </c>
      <c r="AE1630" s="8">
        <v>10</v>
      </c>
      <c r="AF1630" s="8">
        <v>3</v>
      </c>
      <c r="AG1630" s="8">
        <v>14</v>
      </c>
      <c r="AH1630" s="8">
        <v>0</v>
      </c>
      <c r="AI1630" s="8">
        <v>0</v>
      </c>
      <c r="AJ1630" s="8">
        <v>3</v>
      </c>
      <c r="AK1630" s="8">
        <v>37</v>
      </c>
      <c r="AL1630" s="8">
        <v>23</v>
      </c>
      <c r="AM1630" s="8">
        <v>0</v>
      </c>
      <c r="AN1630" s="8">
        <v>40</v>
      </c>
      <c r="AO1630" s="41">
        <f t="shared" si="982"/>
        <v>0.95</v>
      </c>
      <c r="AP1630" s="41">
        <f t="shared" si="983"/>
        <v>0.05</v>
      </c>
      <c r="AQ1630" s="41">
        <f t="shared" si="984"/>
        <v>0</v>
      </c>
      <c r="AR1630" s="41">
        <f t="shared" si="950"/>
        <v>0.17499999999999999</v>
      </c>
      <c r="AS1630" s="41">
        <f t="shared" si="951"/>
        <v>7.4999999999999997E-2</v>
      </c>
      <c r="AT1630" s="41">
        <f t="shared" si="952"/>
        <v>7.4999999999999997E-2</v>
      </c>
      <c r="AU1630" s="41">
        <f t="shared" si="953"/>
        <v>0.05</v>
      </c>
      <c r="AV1630" s="41">
        <f t="shared" si="954"/>
        <v>0.125</v>
      </c>
      <c r="AW1630" s="41">
        <f t="shared" si="955"/>
        <v>0.1</v>
      </c>
      <c r="AX1630" s="41">
        <f t="shared" si="956"/>
        <v>0.1</v>
      </c>
      <c r="AY1630" s="41">
        <f t="shared" si="957"/>
        <v>0.17499999999999999</v>
      </c>
      <c r="AZ1630" s="41">
        <f t="shared" si="958"/>
        <v>0.05</v>
      </c>
      <c r="BA1630" s="41">
        <f t="shared" si="959"/>
        <v>0.05</v>
      </c>
      <c r="BB1630" s="41">
        <f t="shared" si="960"/>
        <v>2.5000000000000001E-2</v>
      </c>
      <c r="BC1630" s="41">
        <f t="shared" si="961"/>
        <v>0</v>
      </c>
      <c r="BD1630" s="41">
        <f t="shared" si="962"/>
        <v>0.95</v>
      </c>
      <c r="BE1630" s="41">
        <f t="shared" si="963"/>
        <v>0.05</v>
      </c>
      <c r="BF1630" s="41">
        <f t="shared" si="964"/>
        <v>0</v>
      </c>
      <c r="BG1630" s="41">
        <f t="shared" si="965"/>
        <v>0.5</v>
      </c>
      <c r="BH1630" s="41">
        <f t="shared" si="966"/>
        <v>0.32500000000000001</v>
      </c>
      <c r="BI1630" s="41">
        <f t="shared" si="967"/>
        <v>0.17499999999999999</v>
      </c>
      <c r="BJ1630" s="41">
        <f t="shared" si="968"/>
        <v>0</v>
      </c>
      <c r="BK1630" s="41">
        <f t="shared" si="969"/>
        <v>0.05</v>
      </c>
      <c r="BL1630" s="41">
        <f t="shared" si="970"/>
        <v>0.625</v>
      </c>
      <c r="BM1630" s="41">
        <f t="shared" si="971"/>
        <v>7.4999999999999997E-2</v>
      </c>
      <c r="BN1630" s="41">
        <f t="shared" si="972"/>
        <v>0.25</v>
      </c>
      <c r="BO1630" s="41">
        <f t="shared" si="973"/>
        <v>7.4999999999999997E-2</v>
      </c>
      <c r="BP1630" s="41">
        <f t="shared" si="974"/>
        <v>0.35</v>
      </c>
      <c r="BQ1630" s="41">
        <f t="shared" si="975"/>
        <v>0</v>
      </c>
      <c r="BR1630" s="41">
        <f t="shared" si="976"/>
        <v>0</v>
      </c>
      <c r="BS1630" s="41">
        <f t="shared" si="977"/>
        <v>7.4999999999999997E-2</v>
      </c>
      <c r="BT1630" s="41">
        <f t="shared" si="978"/>
        <v>0.92500000000000004</v>
      </c>
      <c r="BU1630" s="41">
        <f t="shared" si="979"/>
        <v>0.57499999999999996</v>
      </c>
      <c r="BV1630" s="41">
        <f t="shared" si="980"/>
        <v>0</v>
      </c>
      <c r="BW1630" s="41">
        <f t="shared" si="981"/>
        <v>1</v>
      </c>
      <c r="BX1630" s="41" t="str">
        <f t="shared" si="986"/>
        <v>2018Registered nursesOntario</v>
      </c>
      <c r="BY1630" s="51">
        <f>VLOOKUP(BX1630,'%workplace'!$A$1:$F$381,6,FALSE)</f>
        <v>95814</v>
      </c>
      <c r="BZ1630" s="32">
        <f t="shared" si="987"/>
        <v>4.1747552549731769E-4</v>
      </c>
    </row>
    <row r="1631" spans="1:78" hidden="1" x14ac:dyDescent="0.2">
      <c r="A1631" s="212" t="str">
        <f t="shared" si="985"/>
        <v>2018Registered nursesManitobaAll places of work</v>
      </c>
      <c r="B1631" s="212" t="s">
        <v>7</v>
      </c>
      <c r="C1631" s="212" t="s">
        <v>20</v>
      </c>
      <c r="D1631" s="212" t="s">
        <v>9</v>
      </c>
      <c r="E1631" s="212">
        <v>2018</v>
      </c>
      <c r="F1631" s="221">
        <v>10619</v>
      </c>
      <c r="G1631" s="221">
        <v>1049</v>
      </c>
      <c r="H1631" s="212">
        <v>2</v>
      </c>
      <c r="I1631" s="212">
        <v>1317</v>
      </c>
      <c r="J1631" s="212">
        <v>1716</v>
      </c>
      <c r="K1631" s="212">
        <v>1402</v>
      </c>
      <c r="L1631" s="212">
        <v>1285</v>
      </c>
      <c r="M1631" s="212">
        <v>1410</v>
      </c>
      <c r="N1631" s="212">
        <v>1504</v>
      </c>
      <c r="O1631" s="212">
        <v>1366</v>
      </c>
      <c r="P1631" s="212">
        <v>966</v>
      </c>
      <c r="Q1631" s="212">
        <v>312</v>
      </c>
      <c r="R1631" s="212">
        <v>102</v>
      </c>
      <c r="S1631" s="212">
        <v>290</v>
      </c>
      <c r="T1631" s="212">
        <v>0</v>
      </c>
      <c r="U1631" s="212">
        <v>10504</v>
      </c>
      <c r="V1631" s="212">
        <v>1165</v>
      </c>
      <c r="W1631" s="212">
        <v>1</v>
      </c>
      <c r="X1631" s="212">
        <v>5244</v>
      </c>
      <c r="Y1631" s="212">
        <v>5356</v>
      </c>
      <c r="Z1631" s="212">
        <v>1016</v>
      </c>
      <c r="AA1631" s="212">
        <v>54</v>
      </c>
      <c r="AB1631" s="212">
        <v>768</v>
      </c>
      <c r="AC1631" s="212">
        <v>35</v>
      </c>
      <c r="AD1631" s="212">
        <v>1611</v>
      </c>
      <c r="AE1631" s="212">
        <v>9256</v>
      </c>
      <c r="AF1631" s="212">
        <v>729</v>
      </c>
      <c r="AG1631" s="212">
        <v>10173</v>
      </c>
      <c r="AH1631" s="212">
        <v>600</v>
      </c>
      <c r="AI1631" s="212">
        <v>91</v>
      </c>
      <c r="AJ1631" s="212">
        <v>2383</v>
      </c>
      <c r="AK1631" s="212">
        <v>9280</v>
      </c>
      <c r="AL1631" s="212">
        <v>77</v>
      </c>
      <c r="AM1631" s="212">
        <v>7</v>
      </c>
      <c r="AN1631" s="212">
        <v>11670</v>
      </c>
      <c r="AO1631" s="41">
        <f t="shared" si="982"/>
        <v>0.90994001713796058</v>
      </c>
      <c r="AP1631" s="41">
        <f t="shared" si="983"/>
        <v>8.9888603256212507E-2</v>
      </c>
      <c r="AQ1631" s="41">
        <f t="shared" si="984"/>
        <v>1.7137960582690659E-4</v>
      </c>
      <c r="AR1631" s="41">
        <f t="shared" si="950"/>
        <v>0.11285347043701799</v>
      </c>
      <c r="AS1631" s="41">
        <f t="shared" si="951"/>
        <v>0.14704370179948587</v>
      </c>
      <c r="AT1631" s="41">
        <f t="shared" si="952"/>
        <v>0.12013710368466153</v>
      </c>
      <c r="AU1631" s="41">
        <f t="shared" si="953"/>
        <v>0.11011139674378749</v>
      </c>
      <c r="AV1631" s="41">
        <f t="shared" si="954"/>
        <v>0.12082262210796915</v>
      </c>
      <c r="AW1631" s="41">
        <f t="shared" si="955"/>
        <v>0.12887746358183377</v>
      </c>
      <c r="AX1631" s="41">
        <f t="shared" si="956"/>
        <v>0.1170522707797772</v>
      </c>
      <c r="AY1631" s="41">
        <f t="shared" si="957"/>
        <v>8.277634961439588E-2</v>
      </c>
      <c r="AZ1631" s="41">
        <f t="shared" si="958"/>
        <v>2.6735218508997429E-2</v>
      </c>
      <c r="BA1631" s="41">
        <f t="shared" si="959"/>
        <v>8.7403598971722372E-3</v>
      </c>
      <c r="BB1631" s="41">
        <f t="shared" si="960"/>
        <v>2.4850042844901457E-2</v>
      </c>
      <c r="BC1631" s="41">
        <f t="shared" si="961"/>
        <v>0</v>
      </c>
      <c r="BD1631" s="41">
        <f t="shared" si="962"/>
        <v>0.90008568980291348</v>
      </c>
      <c r="BE1631" s="41">
        <f t="shared" si="963"/>
        <v>9.982862039417309E-2</v>
      </c>
      <c r="BF1631" s="41">
        <f t="shared" si="964"/>
        <v>8.5689802913453293E-5</v>
      </c>
      <c r="BG1631" s="41">
        <f t="shared" si="965"/>
        <v>0.44935732647814908</v>
      </c>
      <c r="BH1631" s="41">
        <f t="shared" si="966"/>
        <v>0.45895458440445586</v>
      </c>
      <c r="BI1631" s="41">
        <f t="shared" si="967"/>
        <v>8.7060839760068551E-2</v>
      </c>
      <c r="BJ1631" s="41">
        <f t="shared" si="968"/>
        <v>4.6272493573264782E-3</v>
      </c>
      <c r="BK1631" s="41">
        <f t="shared" si="969"/>
        <v>6.5809768637532129E-2</v>
      </c>
      <c r="BL1631" s="41">
        <f t="shared" si="970"/>
        <v>2.9991431019708655E-3</v>
      </c>
      <c r="BM1631" s="41">
        <f t="shared" si="971"/>
        <v>0.13804627249357326</v>
      </c>
      <c r="BN1631" s="41">
        <f t="shared" si="972"/>
        <v>0.79314481576692375</v>
      </c>
      <c r="BO1631" s="41">
        <f t="shared" si="973"/>
        <v>6.2467866323907453E-2</v>
      </c>
      <c r="BP1631" s="41">
        <f t="shared" si="974"/>
        <v>0.87172236503856038</v>
      </c>
      <c r="BQ1631" s="41">
        <f t="shared" si="975"/>
        <v>5.1413881748071981E-2</v>
      </c>
      <c r="BR1631" s="41">
        <f t="shared" si="976"/>
        <v>7.7977720651242503E-3</v>
      </c>
      <c r="BS1631" s="41">
        <f t="shared" si="977"/>
        <v>0.20419880034275922</v>
      </c>
      <c r="BT1631" s="41">
        <f t="shared" si="978"/>
        <v>0.79520137103684663</v>
      </c>
      <c r="BU1631" s="41">
        <f t="shared" si="979"/>
        <v>6.5981148243359038E-3</v>
      </c>
      <c r="BV1631" s="41">
        <f t="shared" si="980"/>
        <v>5.9982862039417305E-4</v>
      </c>
      <c r="BW1631" s="41">
        <f t="shared" si="981"/>
        <v>1</v>
      </c>
      <c r="BX1631" s="41" t="str">
        <f t="shared" si="986"/>
        <v>2018Registered nursesManitoba</v>
      </c>
      <c r="BY1631" s="51">
        <f>VLOOKUP(BX1631,'%workplace'!$A$1:$F$393,6,FALSE)</f>
        <v>11670</v>
      </c>
      <c r="BZ1631" s="32">
        <f t="shared" si="987"/>
        <v>1</v>
      </c>
    </row>
    <row r="1632" spans="1:78" ht="15" hidden="1" x14ac:dyDescent="0.25">
      <c r="A1632" s="212" t="str">
        <f t="shared" si="985"/>
        <v>2018Registered nursesManitobaCommunity health</v>
      </c>
      <c r="B1632" s="212" t="s">
        <v>7</v>
      </c>
      <c r="C1632" s="212" t="s">
        <v>20</v>
      </c>
      <c r="D1632" s="212" t="s">
        <v>11</v>
      </c>
      <c r="E1632" s="212">
        <v>2018</v>
      </c>
      <c r="F1632" s="129" t="s">
        <v>233</v>
      </c>
      <c r="G1632" s="129" t="s">
        <v>233</v>
      </c>
      <c r="H1632" s="129" t="s">
        <v>233</v>
      </c>
      <c r="I1632" s="212">
        <v>77</v>
      </c>
      <c r="J1632" s="212">
        <v>191</v>
      </c>
      <c r="K1632" s="212">
        <v>228</v>
      </c>
      <c r="L1632" s="212">
        <v>238</v>
      </c>
      <c r="M1632" s="212">
        <v>266</v>
      </c>
      <c r="N1632" s="212">
        <v>279</v>
      </c>
      <c r="O1632" s="212">
        <v>265</v>
      </c>
      <c r="P1632" s="212">
        <v>167</v>
      </c>
      <c r="Q1632" s="212">
        <v>60</v>
      </c>
      <c r="R1632" s="212">
        <v>15</v>
      </c>
      <c r="S1632" s="212">
        <v>9</v>
      </c>
      <c r="T1632" s="212">
        <v>0</v>
      </c>
      <c r="U1632" s="212">
        <v>1723</v>
      </c>
      <c r="V1632" s="212">
        <v>72</v>
      </c>
      <c r="W1632" s="212">
        <v>0</v>
      </c>
      <c r="X1632" s="212">
        <v>897</v>
      </c>
      <c r="Y1632" s="212">
        <v>740</v>
      </c>
      <c r="Z1632" s="212">
        <v>154</v>
      </c>
      <c r="AA1632" s="212">
        <v>4</v>
      </c>
      <c r="AB1632" s="212">
        <v>122</v>
      </c>
      <c r="AC1632" s="212">
        <v>0</v>
      </c>
      <c r="AD1632" s="212">
        <v>221</v>
      </c>
      <c r="AE1632" s="212">
        <v>1452</v>
      </c>
      <c r="AF1632" s="212">
        <v>60</v>
      </c>
      <c r="AG1632" s="212">
        <v>1677</v>
      </c>
      <c r="AH1632" s="212">
        <v>47</v>
      </c>
      <c r="AI1632" s="212">
        <v>6</v>
      </c>
      <c r="AJ1632" s="212">
        <v>525</v>
      </c>
      <c r="AK1632" s="212">
        <v>1269</v>
      </c>
      <c r="AL1632" s="212">
        <v>5</v>
      </c>
      <c r="AM1632" s="212">
        <v>1</v>
      </c>
      <c r="AN1632" s="212">
        <v>1795</v>
      </c>
      <c r="AO1632" s="41" t="e">
        <f t="shared" si="982"/>
        <v>#VALUE!</v>
      </c>
      <c r="AP1632" s="41" t="e">
        <f t="shared" si="983"/>
        <v>#VALUE!</v>
      </c>
      <c r="AQ1632" s="41" t="e">
        <f t="shared" si="984"/>
        <v>#VALUE!</v>
      </c>
      <c r="AR1632" s="41">
        <f t="shared" si="950"/>
        <v>4.2896935933147633E-2</v>
      </c>
      <c r="AS1632" s="41">
        <f t="shared" si="951"/>
        <v>0.1064066852367688</v>
      </c>
      <c r="AT1632" s="41">
        <f t="shared" si="952"/>
        <v>0.12701949860724235</v>
      </c>
      <c r="AU1632" s="41">
        <f t="shared" si="953"/>
        <v>0.13259052924791087</v>
      </c>
      <c r="AV1632" s="41">
        <f t="shared" si="954"/>
        <v>0.14818941504178273</v>
      </c>
      <c r="AW1632" s="41">
        <f t="shared" si="955"/>
        <v>0.1554317548746518</v>
      </c>
      <c r="AX1632" s="41">
        <f t="shared" si="956"/>
        <v>0.14763231197771587</v>
      </c>
      <c r="AY1632" s="41">
        <f t="shared" si="957"/>
        <v>9.3036211699164345E-2</v>
      </c>
      <c r="AZ1632" s="41">
        <f t="shared" si="958"/>
        <v>3.3426183844011144E-2</v>
      </c>
      <c r="BA1632" s="41">
        <f t="shared" si="959"/>
        <v>8.356545961002786E-3</v>
      </c>
      <c r="BB1632" s="41">
        <f t="shared" si="960"/>
        <v>5.0139275766016714E-3</v>
      </c>
      <c r="BC1632" s="41">
        <f t="shared" si="961"/>
        <v>0</v>
      </c>
      <c r="BD1632" s="41">
        <f t="shared" si="962"/>
        <v>0.95988857938718664</v>
      </c>
      <c r="BE1632" s="41">
        <f t="shared" si="963"/>
        <v>4.0111420612813371E-2</v>
      </c>
      <c r="BF1632" s="41">
        <f t="shared" si="964"/>
        <v>0</v>
      </c>
      <c r="BG1632" s="41">
        <f t="shared" si="965"/>
        <v>0.49972144846796657</v>
      </c>
      <c r="BH1632" s="41">
        <f t="shared" si="966"/>
        <v>0.41225626740947074</v>
      </c>
      <c r="BI1632" s="41">
        <f t="shared" si="967"/>
        <v>8.5793871866295265E-2</v>
      </c>
      <c r="BJ1632" s="41">
        <f t="shared" si="968"/>
        <v>2.2284122562674096E-3</v>
      </c>
      <c r="BK1632" s="41">
        <f t="shared" si="969"/>
        <v>6.7966573816155992E-2</v>
      </c>
      <c r="BL1632" s="41">
        <f t="shared" si="970"/>
        <v>0</v>
      </c>
      <c r="BM1632" s="41">
        <f t="shared" si="971"/>
        <v>0.12311977715877437</v>
      </c>
      <c r="BN1632" s="41">
        <f t="shared" si="972"/>
        <v>0.80891364902506968</v>
      </c>
      <c r="BO1632" s="41">
        <f t="shared" si="973"/>
        <v>3.3426183844011144E-2</v>
      </c>
      <c r="BP1632" s="41">
        <f t="shared" si="974"/>
        <v>0.93426183844011146</v>
      </c>
      <c r="BQ1632" s="41">
        <f t="shared" si="975"/>
        <v>2.6183844011142061E-2</v>
      </c>
      <c r="BR1632" s="41">
        <f t="shared" si="976"/>
        <v>3.3426183844011141E-3</v>
      </c>
      <c r="BS1632" s="41">
        <f t="shared" si="977"/>
        <v>0.29247910863509752</v>
      </c>
      <c r="BT1632" s="41">
        <f t="shared" si="978"/>
        <v>0.70696378830083562</v>
      </c>
      <c r="BU1632" s="41">
        <f t="shared" si="979"/>
        <v>2.7855153203342618E-3</v>
      </c>
      <c r="BV1632" s="41">
        <f t="shared" si="980"/>
        <v>5.5710306406685239E-4</v>
      </c>
      <c r="BW1632" s="41">
        <f t="shared" si="981"/>
        <v>1</v>
      </c>
      <c r="BX1632" s="41" t="str">
        <f t="shared" si="986"/>
        <v>2018Registered nursesManitoba</v>
      </c>
      <c r="BY1632" s="51">
        <f>VLOOKUP(BX1632,'%workplace'!$A$1:$F$393,6,FALSE)</f>
        <v>11670</v>
      </c>
      <c r="BZ1632" s="32">
        <f t="shared" si="987"/>
        <v>0.15381319622964867</v>
      </c>
    </row>
    <row r="1633" spans="1:78" ht="15" hidden="1" x14ac:dyDescent="0.25">
      <c r="A1633" s="212" t="str">
        <f t="shared" si="985"/>
        <v>2018Registered nursesManitobaNursing home/long-term care</v>
      </c>
      <c r="B1633" s="212" t="s">
        <v>7</v>
      </c>
      <c r="C1633" s="212" t="s">
        <v>20</v>
      </c>
      <c r="D1633" s="212" t="s">
        <v>12</v>
      </c>
      <c r="E1633" s="212">
        <v>2018</v>
      </c>
      <c r="F1633" s="129" t="s">
        <v>233</v>
      </c>
      <c r="G1633" s="129" t="s">
        <v>233</v>
      </c>
      <c r="H1633" s="129" t="s">
        <v>233</v>
      </c>
      <c r="I1633" s="212">
        <v>95</v>
      </c>
      <c r="J1633" s="212">
        <v>159</v>
      </c>
      <c r="K1633" s="212">
        <v>110</v>
      </c>
      <c r="L1633" s="212">
        <v>144</v>
      </c>
      <c r="M1633" s="212">
        <v>211</v>
      </c>
      <c r="N1633" s="212">
        <v>163</v>
      </c>
      <c r="O1633" s="212">
        <v>194</v>
      </c>
      <c r="P1633" s="212">
        <v>173</v>
      </c>
      <c r="Q1633" s="212">
        <v>64</v>
      </c>
      <c r="R1633" s="212">
        <v>24</v>
      </c>
      <c r="S1633" s="212">
        <v>17</v>
      </c>
      <c r="T1633" s="212">
        <v>0</v>
      </c>
      <c r="U1633" s="212">
        <v>973</v>
      </c>
      <c r="V1633" s="212">
        <v>380</v>
      </c>
      <c r="W1633" s="212">
        <v>1</v>
      </c>
      <c r="X1633" s="212">
        <v>542</v>
      </c>
      <c r="Y1633" s="212">
        <v>662</v>
      </c>
      <c r="Z1633" s="212">
        <v>142</v>
      </c>
      <c r="AA1633" s="212">
        <v>8</v>
      </c>
      <c r="AB1633" s="212">
        <v>221</v>
      </c>
      <c r="AC1633" s="212">
        <v>5</v>
      </c>
      <c r="AD1633" s="212">
        <v>119</v>
      </c>
      <c r="AE1633" s="212">
        <v>1009</v>
      </c>
      <c r="AF1633" s="212">
        <v>126</v>
      </c>
      <c r="AG1633" s="212">
        <v>1189</v>
      </c>
      <c r="AH1633" s="212">
        <v>29</v>
      </c>
      <c r="AI1633" s="212">
        <v>0</v>
      </c>
      <c r="AJ1633" s="212">
        <v>349</v>
      </c>
      <c r="AK1633" s="212">
        <v>1004</v>
      </c>
      <c r="AL1633" s="212">
        <v>10</v>
      </c>
      <c r="AM1633" s="212">
        <v>1</v>
      </c>
      <c r="AN1633" s="212">
        <v>1354</v>
      </c>
      <c r="AO1633" s="41" t="e">
        <f t="shared" si="982"/>
        <v>#VALUE!</v>
      </c>
      <c r="AP1633" s="41" t="e">
        <f t="shared" si="983"/>
        <v>#VALUE!</v>
      </c>
      <c r="AQ1633" s="41" t="e">
        <f t="shared" si="984"/>
        <v>#VALUE!</v>
      </c>
      <c r="AR1633" s="41">
        <f t="shared" si="950"/>
        <v>7.0162481536189064E-2</v>
      </c>
      <c r="AS1633" s="41">
        <f t="shared" si="951"/>
        <v>0.11742983751846381</v>
      </c>
      <c r="AT1633" s="41">
        <f t="shared" si="952"/>
        <v>8.1240768094534718E-2</v>
      </c>
      <c r="AU1633" s="41">
        <f t="shared" si="953"/>
        <v>0.10635155096011817</v>
      </c>
      <c r="AV1633" s="41">
        <f t="shared" si="954"/>
        <v>0.15583456425406203</v>
      </c>
      <c r="AW1633" s="41">
        <f t="shared" si="955"/>
        <v>0.12038404726735598</v>
      </c>
      <c r="AX1633" s="41">
        <f t="shared" si="956"/>
        <v>0.14327917282127031</v>
      </c>
      <c r="AY1633" s="41">
        <f t="shared" si="957"/>
        <v>0.12776957163958641</v>
      </c>
      <c r="AZ1633" s="41">
        <f t="shared" si="958"/>
        <v>4.7267355982274745E-2</v>
      </c>
      <c r="BA1633" s="41">
        <f t="shared" si="959"/>
        <v>1.7725258493353029E-2</v>
      </c>
      <c r="BB1633" s="41">
        <f t="shared" si="960"/>
        <v>1.2555391432791729E-2</v>
      </c>
      <c r="BC1633" s="41">
        <f t="shared" si="961"/>
        <v>0</v>
      </c>
      <c r="BD1633" s="41">
        <f t="shared" si="962"/>
        <v>0.71861152141802065</v>
      </c>
      <c r="BE1633" s="41">
        <f t="shared" si="963"/>
        <v>0.28064992614475626</v>
      </c>
      <c r="BF1633" s="41">
        <f t="shared" si="964"/>
        <v>7.3855243722304289E-4</v>
      </c>
      <c r="BG1633" s="41">
        <f t="shared" si="965"/>
        <v>0.40029542097488924</v>
      </c>
      <c r="BH1633" s="41">
        <f t="shared" si="966"/>
        <v>0.48892171344165436</v>
      </c>
      <c r="BI1633" s="41">
        <f t="shared" si="967"/>
        <v>0.10487444608567208</v>
      </c>
      <c r="BJ1633" s="41">
        <f t="shared" si="968"/>
        <v>5.9084194977843431E-3</v>
      </c>
      <c r="BK1633" s="41">
        <f t="shared" si="969"/>
        <v>0.16322008862629248</v>
      </c>
      <c r="BL1633" s="41">
        <f t="shared" si="970"/>
        <v>3.692762186115214E-3</v>
      </c>
      <c r="BM1633" s="41">
        <f t="shared" si="971"/>
        <v>8.7887740029542097E-2</v>
      </c>
      <c r="BN1633" s="41">
        <f t="shared" si="972"/>
        <v>0.74519940915805027</v>
      </c>
      <c r="BO1633" s="41">
        <f t="shared" si="973"/>
        <v>9.3057607090103397E-2</v>
      </c>
      <c r="BP1633" s="41">
        <f t="shared" si="974"/>
        <v>0.87813884785819796</v>
      </c>
      <c r="BQ1633" s="41">
        <f t="shared" si="975"/>
        <v>2.1418020679468242E-2</v>
      </c>
      <c r="BR1633" s="41">
        <f t="shared" si="976"/>
        <v>0</v>
      </c>
      <c r="BS1633" s="41">
        <f t="shared" si="977"/>
        <v>0.25775480059084194</v>
      </c>
      <c r="BT1633" s="41">
        <f t="shared" si="978"/>
        <v>0.74150664697193502</v>
      </c>
      <c r="BU1633" s="41">
        <f t="shared" si="979"/>
        <v>7.385524372230428E-3</v>
      </c>
      <c r="BV1633" s="41">
        <f t="shared" si="980"/>
        <v>7.3855243722304289E-4</v>
      </c>
      <c r="BW1633" s="41">
        <f t="shared" si="981"/>
        <v>1</v>
      </c>
      <c r="BX1633" s="41" t="str">
        <f t="shared" si="986"/>
        <v>2018Registered nursesManitoba</v>
      </c>
      <c r="BY1633" s="51">
        <f>VLOOKUP(BX1633,'%workplace'!$A$1:$F$393,6,FALSE)</f>
        <v>11670</v>
      </c>
      <c r="BZ1633" s="32">
        <f t="shared" si="987"/>
        <v>0.11602399314481576</v>
      </c>
    </row>
    <row r="1634" spans="1:78" ht="15" hidden="1" x14ac:dyDescent="0.25">
      <c r="A1634" s="212" t="str">
        <f t="shared" si="985"/>
        <v>2018Registered nursesManitobaHospital</v>
      </c>
      <c r="B1634" s="212" t="s">
        <v>7</v>
      </c>
      <c r="C1634" s="212" t="s">
        <v>20</v>
      </c>
      <c r="D1634" s="212" t="s">
        <v>10</v>
      </c>
      <c r="E1634" s="212">
        <v>2018</v>
      </c>
      <c r="F1634" s="129" t="s">
        <v>233</v>
      </c>
      <c r="G1634" s="129" t="s">
        <v>233</v>
      </c>
      <c r="H1634" s="129" t="s">
        <v>233</v>
      </c>
      <c r="I1634" s="212">
        <v>1113</v>
      </c>
      <c r="J1634" s="212">
        <v>1275</v>
      </c>
      <c r="K1634" s="212">
        <v>936</v>
      </c>
      <c r="L1634" s="212">
        <v>769</v>
      </c>
      <c r="M1634" s="212">
        <v>725</v>
      </c>
      <c r="N1634" s="212">
        <v>839</v>
      </c>
      <c r="O1634" s="212">
        <v>682</v>
      </c>
      <c r="P1634" s="212">
        <v>454</v>
      </c>
      <c r="Q1634" s="212">
        <v>114</v>
      </c>
      <c r="R1634" s="212">
        <v>37</v>
      </c>
      <c r="S1634" s="212">
        <v>262</v>
      </c>
      <c r="T1634" s="212">
        <v>0</v>
      </c>
      <c r="U1634" s="212">
        <v>6556</v>
      </c>
      <c r="V1634" s="212">
        <v>650</v>
      </c>
      <c r="W1634" s="212">
        <v>0</v>
      </c>
      <c r="X1634" s="212">
        <v>3001</v>
      </c>
      <c r="Y1634" s="212">
        <v>3602</v>
      </c>
      <c r="Z1634" s="212">
        <v>571</v>
      </c>
      <c r="AA1634" s="212">
        <v>32</v>
      </c>
      <c r="AB1634" s="212">
        <v>288</v>
      </c>
      <c r="AC1634" s="212">
        <v>17</v>
      </c>
      <c r="AD1634" s="212">
        <v>555</v>
      </c>
      <c r="AE1634" s="212">
        <v>6346</v>
      </c>
      <c r="AF1634" s="212">
        <v>308</v>
      </c>
      <c r="AG1634" s="212">
        <v>6636</v>
      </c>
      <c r="AH1634" s="212">
        <v>187</v>
      </c>
      <c r="AI1634" s="212">
        <v>33</v>
      </c>
      <c r="AJ1634" s="212">
        <v>1300</v>
      </c>
      <c r="AK1634" s="212">
        <v>5901</v>
      </c>
      <c r="AL1634" s="212">
        <v>42</v>
      </c>
      <c r="AM1634" s="212">
        <v>5</v>
      </c>
      <c r="AN1634" s="212">
        <v>7206</v>
      </c>
      <c r="AO1634" s="41" t="e">
        <f t="shared" si="982"/>
        <v>#VALUE!</v>
      </c>
      <c r="AP1634" s="41" t="e">
        <f t="shared" si="983"/>
        <v>#VALUE!</v>
      </c>
      <c r="AQ1634" s="41" t="e">
        <f t="shared" si="984"/>
        <v>#VALUE!</v>
      </c>
      <c r="AR1634" s="41">
        <f t="shared" si="950"/>
        <v>0.15445462114904246</v>
      </c>
      <c r="AS1634" s="41">
        <f t="shared" si="951"/>
        <v>0.17693588676103247</v>
      </c>
      <c r="AT1634" s="41">
        <f t="shared" si="952"/>
        <v>0.12989175686927559</v>
      </c>
      <c r="AU1634" s="41">
        <f t="shared" si="953"/>
        <v>0.10671662503469331</v>
      </c>
      <c r="AV1634" s="41">
        <f t="shared" si="954"/>
        <v>0.10061060227588121</v>
      </c>
      <c r="AW1634" s="41">
        <f t="shared" si="955"/>
        <v>0.11643075215098529</v>
      </c>
      <c r="AX1634" s="41">
        <f t="shared" si="956"/>
        <v>9.4643352761587571E-2</v>
      </c>
      <c r="AY1634" s="41">
        <f t="shared" si="957"/>
        <v>6.3003053011379401E-2</v>
      </c>
      <c r="AZ1634" s="41">
        <f t="shared" si="958"/>
        <v>1.5820149875104082E-2</v>
      </c>
      <c r="BA1634" s="41">
        <f t="shared" si="959"/>
        <v>5.1346100471829029E-3</v>
      </c>
      <c r="BB1634" s="41">
        <f t="shared" si="960"/>
        <v>3.635859006383569E-2</v>
      </c>
      <c r="BC1634" s="41">
        <f t="shared" si="961"/>
        <v>0</v>
      </c>
      <c r="BD1634" s="41">
        <f t="shared" si="962"/>
        <v>0.90979739106300306</v>
      </c>
      <c r="BE1634" s="41">
        <f t="shared" si="963"/>
        <v>9.0202608936996942E-2</v>
      </c>
      <c r="BF1634" s="41">
        <f t="shared" si="964"/>
        <v>0</v>
      </c>
      <c r="BG1634" s="41">
        <f t="shared" si="965"/>
        <v>0.41645850679988899</v>
      </c>
      <c r="BH1634" s="41">
        <f t="shared" si="966"/>
        <v>0.49986122675548156</v>
      </c>
      <c r="BI1634" s="41">
        <f t="shared" si="967"/>
        <v>7.923952262003886E-2</v>
      </c>
      <c r="BJ1634" s="41">
        <f t="shared" si="968"/>
        <v>4.4407438245906193E-3</v>
      </c>
      <c r="BK1634" s="41">
        <f t="shared" si="969"/>
        <v>3.996669442131557E-2</v>
      </c>
      <c r="BL1634" s="41">
        <f t="shared" si="970"/>
        <v>2.3591451568137664E-3</v>
      </c>
      <c r="BM1634" s="41">
        <f t="shared" si="971"/>
        <v>7.7019150707743553E-2</v>
      </c>
      <c r="BN1634" s="41">
        <f t="shared" si="972"/>
        <v>0.88065500971412713</v>
      </c>
      <c r="BO1634" s="41">
        <f t="shared" si="973"/>
        <v>4.2742159311684708E-2</v>
      </c>
      <c r="BP1634" s="41">
        <f t="shared" si="974"/>
        <v>0.92089925062447964</v>
      </c>
      <c r="BQ1634" s="41">
        <f t="shared" si="975"/>
        <v>2.5950596724951428E-2</v>
      </c>
      <c r="BR1634" s="41">
        <f t="shared" si="976"/>
        <v>4.5795170691090761E-3</v>
      </c>
      <c r="BS1634" s="41">
        <f t="shared" si="977"/>
        <v>0.18040521787399388</v>
      </c>
      <c r="BT1634" s="41">
        <f t="shared" si="978"/>
        <v>0.81890091590341385</v>
      </c>
      <c r="BU1634" s="41">
        <f t="shared" si="979"/>
        <v>5.8284762697751874E-3</v>
      </c>
      <c r="BV1634" s="41">
        <f t="shared" si="980"/>
        <v>6.9386622259228425E-4</v>
      </c>
      <c r="BW1634" s="41">
        <f t="shared" si="981"/>
        <v>1</v>
      </c>
      <c r="BX1634" s="41" t="str">
        <f t="shared" si="986"/>
        <v>2018Registered nursesManitoba</v>
      </c>
      <c r="BY1634" s="51">
        <f>VLOOKUP(BX1634,'%workplace'!$A$1:$F$393,6,FALSE)</f>
        <v>11670</v>
      </c>
      <c r="BZ1634" s="32">
        <f t="shared" si="987"/>
        <v>0.61748071979434449</v>
      </c>
    </row>
    <row r="1635" spans="1:78" ht="15" hidden="1" x14ac:dyDescent="0.25">
      <c r="A1635" s="212" t="str">
        <f t="shared" si="985"/>
        <v>2018Registered nursesManitobaOther places of work</v>
      </c>
      <c r="B1635" s="212" t="s">
        <v>7</v>
      </c>
      <c r="C1635" s="212" t="s">
        <v>20</v>
      </c>
      <c r="D1635" s="212" t="s">
        <v>13</v>
      </c>
      <c r="E1635" s="212">
        <v>2018</v>
      </c>
      <c r="F1635" s="129" t="s">
        <v>233</v>
      </c>
      <c r="G1635" s="129" t="s">
        <v>233</v>
      </c>
      <c r="H1635" s="129" t="s">
        <v>233</v>
      </c>
      <c r="I1635" s="212">
        <v>30</v>
      </c>
      <c r="J1635" s="212">
        <v>88</v>
      </c>
      <c r="K1635" s="212">
        <v>121</v>
      </c>
      <c r="L1635" s="212">
        <v>134</v>
      </c>
      <c r="M1635" s="212">
        <v>205</v>
      </c>
      <c r="N1635" s="212">
        <v>214</v>
      </c>
      <c r="O1635" s="212">
        <v>218</v>
      </c>
      <c r="P1635" s="212">
        <v>171</v>
      </c>
      <c r="Q1635" s="212">
        <v>73</v>
      </c>
      <c r="R1635" s="212">
        <v>26</v>
      </c>
      <c r="S1635" s="212">
        <v>2</v>
      </c>
      <c r="T1635" s="212">
        <v>0</v>
      </c>
      <c r="U1635" s="212">
        <v>1220</v>
      </c>
      <c r="V1635" s="212">
        <v>62</v>
      </c>
      <c r="W1635" s="212">
        <v>0</v>
      </c>
      <c r="X1635" s="212">
        <v>796</v>
      </c>
      <c r="Y1635" s="212">
        <v>333</v>
      </c>
      <c r="Z1635" s="212">
        <v>145</v>
      </c>
      <c r="AA1635" s="212">
        <v>8</v>
      </c>
      <c r="AB1635" s="212">
        <v>137</v>
      </c>
      <c r="AC1635" s="212">
        <v>4</v>
      </c>
      <c r="AD1635" s="212">
        <v>716</v>
      </c>
      <c r="AE1635" s="212">
        <v>425</v>
      </c>
      <c r="AF1635" s="212">
        <v>234</v>
      </c>
      <c r="AG1635" s="212">
        <v>648</v>
      </c>
      <c r="AH1635" s="212">
        <v>336</v>
      </c>
      <c r="AI1635" s="212">
        <v>52</v>
      </c>
      <c r="AJ1635" s="212">
        <v>204</v>
      </c>
      <c r="AK1635" s="212">
        <v>1078</v>
      </c>
      <c r="AL1635" s="212">
        <v>12</v>
      </c>
      <c r="AM1635" s="212">
        <v>0</v>
      </c>
      <c r="AN1635" s="212">
        <v>1282</v>
      </c>
      <c r="AO1635" s="41" t="e">
        <f t="shared" si="982"/>
        <v>#VALUE!</v>
      </c>
      <c r="AP1635" s="41" t="e">
        <f t="shared" si="983"/>
        <v>#VALUE!</v>
      </c>
      <c r="AQ1635" s="41" t="e">
        <f t="shared" si="984"/>
        <v>#VALUE!</v>
      </c>
      <c r="AR1635" s="41">
        <f t="shared" si="950"/>
        <v>2.3400936037441498E-2</v>
      </c>
      <c r="AS1635" s="41">
        <f t="shared" si="951"/>
        <v>6.8642745709828396E-2</v>
      </c>
      <c r="AT1635" s="41">
        <f t="shared" si="952"/>
        <v>9.438377535101404E-2</v>
      </c>
      <c r="AU1635" s="41">
        <f t="shared" si="953"/>
        <v>0.10452418096723869</v>
      </c>
      <c r="AV1635" s="41">
        <f t="shared" si="954"/>
        <v>0.15990639625585024</v>
      </c>
      <c r="AW1635" s="41">
        <f t="shared" si="955"/>
        <v>0.1669266770670827</v>
      </c>
      <c r="AX1635" s="41">
        <f t="shared" si="956"/>
        <v>0.17004680187207488</v>
      </c>
      <c r="AY1635" s="41">
        <f t="shared" si="957"/>
        <v>0.13338533541341654</v>
      </c>
      <c r="AZ1635" s="41">
        <f t="shared" si="958"/>
        <v>5.6942277691107643E-2</v>
      </c>
      <c r="BA1635" s="41">
        <f t="shared" si="959"/>
        <v>2.0280811232449299E-2</v>
      </c>
      <c r="BB1635" s="41">
        <f t="shared" si="960"/>
        <v>1.5600624024960999E-3</v>
      </c>
      <c r="BC1635" s="41">
        <f t="shared" si="961"/>
        <v>0</v>
      </c>
      <c r="BD1635" s="41">
        <f t="shared" si="962"/>
        <v>0.95163806552262087</v>
      </c>
      <c r="BE1635" s="41">
        <f t="shared" si="963"/>
        <v>4.8361934477379097E-2</v>
      </c>
      <c r="BF1635" s="41">
        <f t="shared" si="964"/>
        <v>0</v>
      </c>
      <c r="BG1635" s="41">
        <f t="shared" si="965"/>
        <v>0.62090483619344772</v>
      </c>
      <c r="BH1635" s="41">
        <f t="shared" si="966"/>
        <v>0.25975039001560063</v>
      </c>
      <c r="BI1635" s="41">
        <f t="shared" si="967"/>
        <v>0.11310452418096724</v>
      </c>
      <c r="BJ1635" s="41">
        <f t="shared" si="968"/>
        <v>6.2402496099843996E-3</v>
      </c>
      <c r="BK1635" s="41">
        <f t="shared" si="969"/>
        <v>0.10686427457098284</v>
      </c>
      <c r="BL1635" s="41">
        <f t="shared" si="970"/>
        <v>3.1201248049921998E-3</v>
      </c>
      <c r="BM1635" s="41">
        <f t="shared" si="971"/>
        <v>0.55850234009360378</v>
      </c>
      <c r="BN1635" s="41">
        <f t="shared" si="972"/>
        <v>0.33151326053042124</v>
      </c>
      <c r="BO1635" s="41">
        <f t="shared" si="973"/>
        <v>0.18252730109204368</v>
      </c>
      <c r="BP1635" s="41">
        <f t="shared" si="974"/>
        <v>0.50546021840873634</v>
      </c>
      <c r="BQ1635" s="41">
        <f t="shared" si="975"/>
        <v>0.26209048361934478</v>
      </c>
      <c r="BR1635" s="41">
        <f t="shared" si="976"/>
        <v>4.0561622464898597E-2</v>
      </c>
      <c r="BS1635" s="41">
        <f t="shared" si="977"/>
        <v>0.15912636505460218</v>
      </c>
      <c r="BT1635" s="41">
        <f t="shared" si="978"/>
        <v>0.8408736349453978</v>
      </c>
      <c r="BU1635" s="41">
        <f t="shared" si="979"/>
        <v>9.3603744149765994E-3</v>
      </c>
      <c r="BV1635" s="41">
        <f t="shared" si="980"/>
        <v>0</v>
      </c>
      <c r="BW1635" s="41">
        <f t="shared" si="981"/>
        <v>1</v>
      </c>
      <c r="BX1635" s="41" t="str">
        <f t="shared" si="986"/>
        <v>2018Registered nursesManitoba</v>
      </c>
      <c r="BY1635" s="51">
        <f>VLOOKUP(BX1635,'%workplace'!$A$1:$F$393,6,FALSE)</f>
        <v>11670</v>
      </c>
      <c r="BZ1635" s="32">
        <f t="shared" si="987"/>
        <v>0.10985432733504713</v>
      </c>
    </row>
    <row r="1636" spans="1:78" ht="15" hidden="1" x14ac:dyDescent="0.25">
      <c r="A1636" s="212" t="str">
        <f t="shared" si="985"/>
        <v>2018Registered nursesManitobaUnknown places of work</v>
      </c>
      <c r="B1636" s="212" t="s">
        <v>7</v>
      </c>
      <c r="C1636" s="212" t="s">
        <v>20</v>
      </c>
      <c r="D1636" s="212" t="s">
        <v>49</v>
      </c>
      <c r="E1636" s="212">
        <v>2018</v>
      </c>
      <c r="F1636" s="129" t="s">
        <v>233</v>
      </c>
      <c r="G1636" s="129" t="s">
        <v>233</v>
      </c>
      <c r="H1636" s="129" t="s">
        <v>233</v>
      </c>
      <c r="I1636" s="212">
        <v>2</v>
      </c>
      <c r="J1636" s="212">
        <v>3</v>
      </c>
      <c r="K1636" s="212">
        <v>7</v>
      </c>
      <c r="L1636" s="212">
        <v>0</v>
      </c>
      <c r="M1636" s="212">
        <v>3</v>
      </c>
      <c r="N1636" s="212">
        <v>9</v>
      </c>
      <c r="O1636" s="212">
        <v>7</v>
      </c>
      <c r="P1636" s="212">
        <v>1</v>
      </c>
      <c r="Q1636" s="212">
        <v>1</v>
      </c>
      <c r="R1636" s="212">
        <v>0</v>
      </c>
      <c r="S1636" s="212">
        <v>0</v>
      </c>
      <c r="T1636" s="212">
        <v>0</v>
      </c>
      <c r="U1636" s="212">
        <v>32</v>
      </c>
      <c r="V1636" s="212">
        <v>1</v>
      </c>
      <c r="W1636" s="212">
        <v>0</v>
      </c>
      <c r="X1636" s="212">
        <v>8</v>
      </c>
      <c r="Y1636" s="212">
        <v>19</v>
      </c>
      <c r="Z1636" s="212">
        <v>4</v>
      </c>
      <c r="AA1636" s="212">
        <v>2</v>
      </c>
      <c r="AB1636" s="212">
        <v>0</v>
      </c>
      <c r="AC1636" s="212">
        <v>9</v>
      </c>
      <c r="AD1636" s="212">
        <v>0</v>
      </c>
      <c r="AE1636" s="212">
        <v>24</v>
      </c>
      <c r="AF1636" s="212">
        <v>1</v>
      </c>
      <c r="AG1636" s="212">
        <v>23</v>
      </c>
      <c r="AH1636" s="212">
        <v>1</v>
      </c>
      <c r="AI1636" s="212">
        <v>0</v>
      </c>
      <c r="AJ1636" s="212">
        <v>5</v>
      </c>
      <c r="AK1636" s="212">
        <v>28</v>
      </c>
      <c r="AL1636" s="212">
        <v>8</v>
      </c>
      <c r="AM1636" s="212">
        <v>0</v>
      </c>
      <c r="AN1636" s="212">
        <v>33</v>
      </c>
      <c r="AO1636" s="41" t="e">
        <f t="shared" si="982"/>
        <v>#VALUE!</v>
      </c>
      <c r="AP1636" s="41" t="e">
        <f t="shared" si="983"/>
        <v>#VALUE!</v>
      </c>
      <c r="AQ1636" s="41" t="e">
        <f t="shared" si="984"/>
        <v>#VALUE!</v>
      </c>
      <c r="AR1636" s="41">
        <f t="shared" si="950"/>
        <v>6.0606060606060608E-2</v>
      </c>
      <c r="AS1636" s="41">
        <f t="shared" si="951"/>
        <v>9.0909090909090912E-2</v>
      </c>
      <c r="AT1636" s="41">
        <f t="shared" si="952"/>
        <v>0.21212121212121213</v>
      </c>
      <c r="AU1636" s="41">
        <f t="shared" si="953"/>
        <v>0</v>
      </c>
      <c r="AV1636" s="41">
        <f t="shared" si="954"/>
        <v>9.0909090909090912E-2</v>
      </c>
      <c r="AW1636" s="41">
        <f t="shared" si="955"/>
        <v>0.27272727272727271</v>
      </c>
      <c r="AX1636" s="41">
        <f t="shared" si="956"/>
        <v>0.21212121212121213</v>
      </c>
      <c r="AY1636" s="41">
        <f t="shared" si="957"/>
        <v>3.0303030303030304E-2</v>
      </c>
      <c r="AZ1636" s="41">
        <f t="shared" si="958"/>
        <v>3.0303030303030304E-2</v>
      </c>
      <c r="BA1636" s="41">
        <f t="shared" si="959"/>
        <v>0</v>
      </c>
      <c r="BB1636" s="41">
        <f t="shared" si="960"/>
        <v>0</v>
      </c>
      <c r="BC1636" s="41">
        <f t="shared" si="961"/>
        <v>0</v>
      </c>
      <c r="BD1636" s="41">
        <f t="shared" si="962"/>
        <v>0.96969696969696972</v>
      </c>
      <c r="BE1636" s="41">
        <f t="shared" si="963"/>
        <v>3.0303030303030304E-2</v>
      </c>
      <c r="BF1636" s="41">
        <f t="shared" si="964"/>
        <v>0</v>
      </c>
      <c r="BG1636" s="41">
        <f t="shared" si="965"/>
        <v>0.24242424242424243</v>
      </c>
      <c r="BH1636" s="41">
        <f t="shared" si="966"/>
        <v>0.5757575757575758</v>
      </c>
      <c r="BI1636" s="41">
        <f t="shared" si="967"/>
        <v>0.12121212121212122</v>
      </c>
      <c r="BJ1636" s="41">
        <f t="shared" si="968"/>
        <v>6.0606060606060608E-2</v>
      </c>
      <c r="BK1636" s="41">
        <f t="shared" si="969"/>
        <v>0</v>
      </c>
      <c r="BL1636" s="41">
        <f t="shared" si="970"/>
        <v>0.27272727272727271</v>
      </c>
      <c r="BM1636" s="41">
        <f t="shared" si="971"/>
        <v>0</v>
      </c>
      <c r="BN1636" s="41">
        <f t="shared" si="972"/>
        <v>0.72727272727272729</v>
      </c>
      <c r="BO1636" s="41">
        <f t="shared" si="973"/>
        <v>3.0303030303030304E-2</v>
      </c>
      <c r="BP1636" s="41">
        <f t="shared" si="974"/>
        <v>0.69696969696969702</v>
      </c>
      <c r="BQ1636" s="41">
        <f t="shared" si="975"/>
        <v>3.0303030303030304E-2</v>
      </c>
      <c r="BR1636" s="41">
        <f t="shared" si="976"/>
        <v>0</v>
      </c>
      <c r="BS1636" s="41">
        <f t="shared" si="977"/>
        <v>0.15151515151515152</v>
      </c>
      <c r="BT1636" s="41">
        <f t="shared" si="978"/>
        <v>0.84848484848484851</v>
      </c>
      <c r="BU1636" s="41">
        <f t="shared" si="979"/>
        <v>0.24242424242424243</v>
      </c>
      <c r="BV1636" s="41">
        <f t="shared" si="980"/>
        <v>0</v>
      </c>
      <c r="BW1636" s="41">
        <f t="shared" si="981"/>
        <v>1</v>
      </c>
      <c r="BX1636" s="41" t="str">
        <f t="shared" si="986"/>
        <v>2018Registered nursesManitoba</v>
      </c>
      <c r="BY1636" s="51">
        <f>VLOOKUP(BX1636,'%workplace'!$A$1:$F$393,6,FALSE)</f>
        <v>11670</v>
      </c>
      <c r="BZ1636" s="32">
        <f t="shared" si="987"/>
        <v>2.8277634961439589E-3</v>
      </c>
    </row>
    <row r="1637" spans="1:78" s="8" customFormat="1" hidden="1" x14ac:dyDescent="0.2">
      <c r="A1637" s="8" t="str">
        <f t="shared" si="985"/>
        <v>2018Registered nursesSaskatchewanAll places of work</v>
      </c>
      <c r="B1637" s="8" t="s">
        <v>7</v>
      </c>
      <c r="C1637" s="8" t="s">
        <v>21</v>
      </c>
      <c r="D1637" s="8" t="s">
        <v>9</v>
      </c>
      <c r="E1637" s="8">
        <v>2018</v>
      </c>
      <c r="F1637" s="8">
        <v>9800</v>
      </c>
      <c r="G1637" s="8">
        <v>738</v>
      </c>
      <c r="H1637" s="8">
        <v>0</v>
      </c>
      <c r="I1637" s="8">
        <v>1552</v>
      </c>
      <c r="J1637" s="8">
        <v>1753</v>
      </c>
      <c r="K1637" s="8">
        <v>1428</v>
      </c>
      <c r="L1637" s="8">
        <v>977</v>
      </c>
      <c r="M1637" s="8">
        <v>1080</v>
      </c>
      <c r="N1637" s="8">
        <v>1032</v>
      </c>
      <c r="O1637" s="8">
        <v>1102</v>
      </c>
      <c r="P1637" s="8">
        <v>830</v>
      </c>
      <c r="Q1637" s="8">
        <v>350</v>
      </c>
      <c r="R1637" s="8">
        <v>105</v>
      </c>
      <c r="S1637" s="8">
        <v>329</v>
      </c>
      <c r="T1637" s="8">
        <v>0</v>
      </c>
      <c r="U1637" s="8">
        <v>9620</v>
      </c>
      <c r="V1637" s="8">
        <v>906</v>
      </c>
      <c r="W1637" s="8">
        <v>12</v>
      </c>
      <c r="X1637" s="8">
        <v>6143</v>
      </c>
      <c r="Y1637" s="8">
        <v>2914</v>
      </c>
      <c r="Z1637" s="8">
        <v>1481</v>
      </c>
      <c r="AA1637" s="8">
        <v>0</v>
      </c>
      <c r="AB1637" s="8">
        <v>504</v>
      </c>
      <c r="AC1637" s="8">
        <v>327</v>
      </c>
      <c r="AD1637" s="8">
        <v>1403</v>
      </c>
      <c r="AE1637" s="8">
        <v>8304</v>
      </c>
      <c r="AF1637" s="8">
        <v>239</v>
      </c>
      <c r="AG1637" s="8">
        <v>9458</v>
      </c>
      <c r="AH1637" s="8">
        <v>481</v>
      </c>
      <c r="AI1637" s="8">
        <v>31</v>
      </c>
      <c r="AJ1637" s="8">
        <v>2236</v>
      </c>
      <c r="AK1637" s="8">
        <v>8286</v>
      </c>
      <c r="AL1637" s="8">
        <v>329</v>
      </c>
      <c r="AM1637" s="8">
        <v>16</v>
      </c>
      <c r="AN1637" s="8">
        <v>10538</v>
      </c>
      <c r="AO1637" s="41">
        <f t="shared" si="982"/>
        <v>0.92996773581324732</v>
      </c>
      <c r="AP1637" s="41">
        <f t="shared" si="983"/>
        <v>7.0032264186752707E-2</v>
      </c>
      <c r="AQ1637" s="41">
        <f t="shared" si="984"/>
        <v>0</v>
      </c>
      <c r="AR1637" s="41">
        <f t="shared" si="950"/>
        <v>0.14727652305940406</v>
      </c>
      <c r="AS1637" s="41">
        <f t="shared" si="951"/>
        <v>0.16635035111026761</v>
      </c>
      <c r="AT1637" s="41">
        <f t="shared" si="952"/>
        <v>0.1355095843613589</v>
      </c>
      <c r="AU1637" s="41">
        <f t="shared" si="953"/>
        <v>9.2712089580565565E-2</v>
      </c>
      <c r="AV1637" s="41">
        <f t="shared" si="954"/>
        <v>0.10248624027329664</v>
      </c>
      <c r="AW1637" s="41">
        <f t="shared" si="955"/>
        <v>9.7931296261150116E-2</v>
      </c>
      <c r="AX1637" s="41">
        <f t="shared" si="956"/>
        <v>0.10457392294553046</v>
      </c>
      <c r="AY1637" s="41">
        <f t="shared" si="957"/>
        <v>7.8762573543366868E-2</v>
      </c>
      <c r="AZ1637" s="41">
        <f t="shared" si="958"/>
        <v>3.3213133421901686E-2</v>
      </c>
      <c r="BA1637" s="41">
        <f t="shared" si="959"/>
        <v>9.9639400265705072E-3</v>
      </c>
      <c r="BB1637" s="41">
        <f t="shared" si="960"/>
        <v>3.1220345416587587E-2</v>
      </c>
      <c r="BC1637" s="41">
        <f t="shared" si="961"/>
        <v>0</v>
      </c>
      <c r="BD1637" s="41">
        <f t="shared" si="962"/>
        <v>0.91288669576769788</v>
      </c>
      <c r="BE1637" s="41">
        <f t="shared" si="963"/>
        <v>8.5974568229265511E-2</v>
      </c>
      <c r="BF1637" s="41">
        <f t="shared" si="964"/>
        <v>1.1387360030366293E-3</v>
      </c>
      <c r="BG1637" s="41">
        <f t="shared" si="965"/>
        <v>0.58293793888783452</v>
      </c>
      <c r="BH1637" s="41">
        <f t="shared" si="966"/>
        <v>0.27652305940406147</v>
      </c>
      <c r="BI1637" s="41">
        <f t="shared" si="967"/>
        <v>0.14053900170810402</v>
      </c>
      <c r="BJ1637" s="41">
        <f t="shared" si="968"/>
        <v>0</v>
      </c>
      <c r="BK1637" s="41">
        <f t="shared" si="969"/>
        <v>4.782691212753843E-2</v>
      </c>
      <c r="BL1637" s="41">
        <f t="shared" si="970"/>
        <v>3.1030556082748149E-2</v>
      </c>
      <c r="BM1637" s="41">
        <f t="shared" si="971"/>
        <v>0.13313721768836592</v>
      </c>
      <c r="BN1637" s="41">
        <f t="shared" si="972"/>
        <v>0.78800531410134755</v>
      </c>
      <c r="BO1637" s="41">
        <f t="shared" si="973"/>
        <v>2.2679825393812868E-2</v>
      </c>
      <c r="BP1637" s="41">
        <f t="shared" si="974"/>
        <v>0.89751375972670333</v>
      </c>
      <c r="BQ1637" s="41">
        <f t="shared" si="975"/>
        <v>4.5644334788384894E-2</v>
      </c>
      <c r="BR1637" s="41">
        <f t="shared" si="976"/>
        <v>2.9417346745112924E-3</v>
      </c>
      <c r="BS1637" s="41">
        <f t="shared" si="977"/>
        <v>0.21218447523249193</v>
      </c>
      <c r="BT1637" s="41">
        <f t="shared" si="978"/>
        <v>0.78629721009679254</v>
      </c>
      <c r="BU1637" s="41">
        <f t="shared" si="979"/>
        <v>3.1220345416587587E-2</v>
      </c>
      <c r="BV1637" s="41">
        <f t="shared" si="980"/>
        <v>1.5183146707155057E-3</v>
      </c>
      <c r="BW1637" s="41">
        <f t="shared" si="981"/>
        <v>1</v>
      </c>
      <c r="BX1637" s="41" t="str">
        <f t="shared" si="986"/>
        <v>2018Registered nursesSaskatchewan</v>
      </c>
      <c r="BY1637" s="51">
        <f>VLOOKUP(BX1637,'%workplace'!$A$1:$F$381,6,FALSE)</f>
        <v>10538</v>
      </c>
      <c r="BZ1637" s="32">
        <f t="shared" si="987"/>
        <v>1</v>
      </c>
    </row>
    <row r="1638" spans="1:78" s="8" customFormat="1" hidden="1" x14ac:dyDescent="0.2">
      <c r="A1638" s="8" t="str">
        <f t="shared" si="985"/>
        <v>2018Registered nursesSaskatchewanCommunity health</v>
      </c>
      <c r="B1638" s="8" t="s">
        <v>7</v>
      </c>
      <c r="C1638" s="8" t="s">
        <v>21</v>
      </c>
      <c r="D1638" s="8" t="s">
        <v>11</v>
      </c>
      <c r="E1638" s="8">
        <v>2018</v>
      </c>
      <c r="F1638" s="8">
        <v>1661</v>
      </c>
      <c r="G1638" s="8">
        <v>63</v>
      </c>
      <c r="H1638" s="8">
        <v>0</v>
      </c>
      <c r="I1638" s="8">
        <v>89</v>
      </c>
      <c r="J1638" s="8">
        <v>178</v>
      </c>
      <c r="K1638" s="8">
        <v>228</v>
      </c>
      <c r="L1638" s="8">
        <v>197</v>
      </c>
      <c r="M1638" s="8">
        <v>232</v>
      </c>
      <c r="N1638" s="8">
        <v>246</v>
      </c>
      <c r="O1638" s="8">
        <v>229</v>
      </c>
      <c r="P1638" s="8">
        <v>205</v>
      </c>
      <c r="Q1638" s="8">
        <v>84</v>
      </c>
      <c r="R1638" s="8">
        <v>22</v>
      </c>
      <c r="S1638" s="8">
        <v>14</v>
      </c>
      <c r="T1638" s="8">
        <v>0</v>
      </c>
      <c r="U1638" s="8">
        <v>1657</v>
      </c>
      <c r="V1638" s="8">
        <v>63</v>
      </c>
      <c r="W1638" s="8">
        <v>4</v>
      </c>
      <c r="X1638" s="8">
        <v>921</v>
      </c>
      <c r="Y1638" s="8">
        <v>588</v>
      </c>
      <c r="Z1638" s="8">
        <v>215</v>
      </c>
      <c r="AA1638" s="8">
        <v>0</v>
      </c>
      <c r="AB1638" s="8">
        <v>123</v>
      </c>
      <c r="AC1638" s="8">
        <v>0</v>
      </c>
      <c r="AD1638" s="8">
        <v>213</v>
      </c>
      <c r="AE1638" s="8">
        <v>1388</v>
      </c>
      <c r="AF1638" s="8">
        <v>27</v>
      </c>
      <c r="AG1638" s="8">
        <v>1635</v>
      </c>
      <c r="AH1638" s="8">
        <v>58</v>
      </c>
      <c r="AI1638" s="8">
        <v>4</v>
      </c>
      <c r="AJ1638" s="8">
        <v>584</v>
      </c>
      <c r="AK1638" s="8">
        <v>1140</v>
      </c>
      <c r="AL1638" s="8">
        <v>0</v>
      </c>
      <c r="AM1638" s="8">
        <v>0</v>
      </c>
      <c r="AN1638" s="8">
        <v>1724</v>
      </c>
      <c r="AO1638" s="41">
        <f t="shared" si="982"/>
        <v>0.96345707656612534</v>
      </c>
      <c r="AP1638" s="41">
        <f t="shared" si="983"/>
        <v>3.6542923433874712E-2</v>
      </c>
      <c r="AQ1638" s="41">
        <f t="shared" si="984"/>
        <v>0</v>
      </c>
      <c r="AR1638" s="41">
        <f t="shared" si="950"/>
        <v>5.1624129930394433E-2</v>
      </c>
      <c r="AS1638" s="41">
        <f t="shared" si="951"/>
        <v>0.10324825986078887</v>
      </c>
      <c r="AT1638" s="41">
        <f t="shared" si="952"/>
        <v>0.13225058004640372</v>
      </c>
      <c r="AU1638" s="41">
        <f t="shared" si="953"/>
        <v>0.1142691415313225</v>
      </c>
      <c r="AV1638" s="41">
        <f t="shared" si="954"/>
        <v>0.13457076566125289</v>
      </c>
      <c r="AW1638" s="41">
        <f t="shared" si="955"/>
        <v>0.14269141531322505</v>
      </c>
      <c r="AX1638" s="41">
        <f t="shared" si="956"/>
        <v>0.13283062645011601</v>
      </c>
      <c r="AY1638" s="41">
        <f t="shared" si="957"/>
        <v>0.11890951276102088</v>
      </c>
      <c r="AZ1638" s="41">
        <f t="shared" si="958"/>
        <v>4.8723897911832945E-2</v>
      </c>
      <c r="BA1638" s="41">
        <f t="shared" si="959"/>
        <v>1.2761020881670533E-2</v>
      </c>
      <c r="BB1638" s="41">
        <f t="shared" si="960"/>
        <v>8.1206496519721574E-3</v>
      </c>
      <c r="BC1638" s="41">
        <f t="shared" si="961"/>
        <v>0</v>
      </c>
      <c r="BD1638" s="41">
        <f t="shared" si="962"/>
        <v>0.96113689095127608</v>
      </c>
      <c r="BE1638" s="41">
        <f t="shared" si="963"/>
        <v>3.6542923433874712E-2</v>
      </c>
      <c r="BF1638" s="41">
        <f t="shared" si="964"/>
        <v>2.3201856148491878E-3</v>
      </c>
      <c r="BG1638" s="41">
        <f t="shared" si="965"/>
        <v>0.53422273781902552</v>
      </c>
      <c r="BH1638" s="41">
        <f t="shared" si="966"/>
        <v>0.34106728538283065</v>
      </c>
      <c r="BI1638" s="41">
        <f t="shared" si="967"/>
        <v>0.12470997679814386</v>
      </c>
      <c r="BJ1638" s="41">
        <f t="shared" si="968"/>
        <v>0</v>
      </c>
      <c r="BK1638" s="41">
        <f t="shared" si="969"/>
        <v>7.1345707656612523E-2</v>
      </c>
      <c r="BL1638" s="41">
        <f t="shared" si="970"/>
        <v>0</v>
      </c>
      <c r="BM1638" s="41">
        <f t="shared" si="971"/>
        <v>0.12354988399071926</v>
      </c>
      <c r="BN1638" s="41">
        <f t="shared" si="972"/>
        <v>0.80510440835266817</v>
      </c>
      <c r="BO1638" s="41">
        <f t="shared" si="973"/>
        <v>1.5661252900232018E-2</v>
      </c>
      <c r="BP1638" s="41">
        <f t="shared" si="974"/>
        <v>0.94837587006960555</v>
      </c>
      <c r="BQ1638" s="41">
        <f t="shared" si="975"/>
        <v>3.3642691415313224E-2</v>
      </c>
      <c r="BR1638" s="41">
        <f t="shared" si="976"/>
        <v>2.3201856148491878E-3</v>
      </c>
      <c r="BS1638" s="41">
        <f t="shared" si="977"/>
        <v>0.33874709976798145</v>
      </c>
      <c r="BT1638" s="41">
        <f t="shared" si="978"/>
        <v>0.66125290023201855</v>
      </c>
      <c r="BU1638" s="41">
        <f t="shared" si="979"/>
        <v>0</v>
      </c>
      <c r="BV1638" s="41">
        <f t="shared" si="980"/>
        <v>0</v>
      </c>
      <c r="BW1638" s="41">
        <f t="shared" si="981"/>
        <v>1</v>
      </c>
      <c r="BX1638" s="41" t="str">
        <f t="shared" si="986"/>
        <v>2018Registered nursesSaskatchewan</v>
      </c>
      <c r="BY1638" s="51">
        <f>VLOOKUP(BX1638,'%workplace'!$A$1:$F$381,6,FALSE)</f>
        <v>10538</v>
      </c>
      <c r="BZ1638" s="32">
        <f t="shared" si="987"/>
        <v>0.16359840576959575</v>
      </c>
    </row>
    <row r="1639" spans="1:78" s="8" customFormat="1" hidden="1" x14ac:dyDescent="0.2">
      <c r="A1639" s="8" t="str">
        <f t="shared" si="985"/>
        <v>2018Registered nursesSaskatchewanNursing home/long-term care</v>
      </c>
      <c r="B1639" s="8" t="s">
        <v>7</v>
      </c>
      <c r="C1639" s="8" t="s">
        <v>21</v>
      </c>
      <c r="D1639" s="8" t="s">
        <v>12</v>
      </c>
      <c r="E1639" s="8">
        <v>2018</v>
      </c>
      <c r="F1639" s="8">
        <v>916</v>
      </c>
      <c r="G1639" s="8">
        <v>75</v>
      </c>
      <c r="H1639" s="8">
        <v>0</v>
      </c>
      <c r="I1639" s="8">
        <v>106</v>
      </c>
      <c r="J1639" s="8">
        <v>113</v>
      </c>
      <c r="K1639" s="8">
        <v>86</v>
      </c>
      <c r="L1639" s="8">
        <v>75</v>
      </c>
      <c r="M1639" s="8">
        <v>135</v>
      </c>
      <c r="N1639" s="8">
        <v>123</v>
      </c>
      <c r="O1639" s="8">
        <v>134</v>
      </c>
      <c r="P1639" s="8">
        <v>123</v>
      </c>
      <c r="Q1639" s="8">
        <v>58</v>
      </c>
      <c r="R1639" s="8">
        <v>18</v>
      </c>
      <c r="S1639" s="8">
        <v>20</v>
      </c>
      <c r="T1639" s="8">
        <v>0</v>
      </c>
      <c r="U1639" s="8">
        <v>804</v>
      </c>
      <c r="V1639" s="8">
        <v>185</v>
      </c>
      <c r="W1639" s="8">
        <v>2</v>
      </c>
      <c r="X1639" s="8">
        <v>525</v>
      </c>
      <c r="Y1639" s="8">
        <v>333</v>
      </c>
      <c r="Z1639" s="8">
        <v>133</v>
      </c>
      <c r="AA1639" s="8">
        <v>0</v>
      </c>
      <c r="AB1639" s="8">
        <v>101</v>
      </c>
      <c r="AC1639" s="8">
        <v>0</v>
      </c>
      <c r="AD1639" s="8">
        <v>100</v>
      </c>
      <c r="AE1639" s="8">
        <v>790</v>
      </c>
      <c r="AF1639" s="8">
        <v>14</v>
      </c>
      <c r="AG1639" s="8">
        <v>972</v>
      </c>
      <c r="AH1639" s="8">
        <v>5</v>
      </c>
      <c r="AI1639" s="8">
        <v>0</v>
      </c>
      <c r="AJ1639" s="8">
        <v>445</v>
      </c>
      <c r="AK1639" s="8">
        <v>546</v>
      </c>
      <c r="AL1639" s="8">
        <v>0</v>
      </c>
      <c r="AM1639" s="8">
        <v>0</v>
      </c>
      <c r="AN1639" s="8">
        <v>991</v>
      </c>
      <c r="AO1639" s="41">
        <f t="shared" si="982"/>
        <v>0.92431886982845612</v>
      </c>
      <c r="AP1639" s="41">
        <f t="shared" si="983"/>
        <v>7.5681130171543889E-2</v>
      </c>
      <c r="AQ1639" s="41">
        <f t="shared" si="984"/>
        <v>0</v>
      </c>
      <c r="AR1639" s="41">
        <f t="shared" si="950"/>
        <v>0.10696266397578204</v>
      </c>
      <c r="AS1639" s="41">
        <f t="shared" si="951"/>
        <v>0.11402623612512613</v>
      </c>
      <c r="AT1639" s="41">
        <f t="shared" si="952"/>
        <v>8.6781029263370335E-2</v>
      </c>
      <c r="AU1639" s="41">
        <f t="shared" si="953"/>
        <v>7.5681130171543889E-2</v>
      </c>
      <c r="AV1639" s="41">
        <f t="shared" si="954"/>
        <v>0.136226034308779</v>
      </c>
      <c r="AW1639" s="41">
        <f t="shared" si="955"/>
        <v>0.12411705348133199</v>
      </c>
      <c r="AX1639" s="41">
        <f t="shared" si="956"/>
        <v>0.13521695257315844</v>
      </c>
      <c r="AY1639" s="41">
        <f t="shared" si="957"/>
        <v>0.12411705348133199</v>
      </c>
      <c r="AZ1639" s="41">
        <f t="shared" si="958"/>
        <v>5.8526740665993948E-2</v>
      </c>
      <c r="BA1639" s="41">
        <f t="shared" si="959"/>
        <v>1.8163471241170535E-2</v>
      </c>
      <c r="BB1639" s="41">
        <f t="shared" si="960"/>
        <v>2.0181634712411706E-2</v>
      </c>
      <c r="BC1639" s="41">
        <f t="shared" si="961"/>
        <v>0</v>
      </c>
      <c r="BD1639" s="41">
        <f t="shared" si="962"/>
        <v>0.81130171543895058</v>
      </c>
      <c r="BE1639" s="41">
        <f t="shared" si="963"/>
        <v>0.18668012108980828</v>
      </c>
      <c r="BF1639" s="41">
        <f t="shared" si="964"/>
        <v>2.0181634712411706E-3</v>
      </c>
      <c r="BG1639" s="41">
        <f t="shared" si="965"/>
        <v>0.52976791120080724</v>
      </c>
      <c r="BH1639" s="41">
        <f t="shared" si="966"/>
        <v>0.33602421796165488</v>
      </c>
      <c r="BI1639" s="41">
        <f t="shared" si="967"/>
        <v>0.13420787083753785</v>
      </c>
      <c r="BJ1639" s="41">
        <f t="shared" si="968"/>
        <v>0</v>
      </c>
      <c r="BK1639" s="41">
        <f t="shared" si="969"/>
        <v>0.10191725529767912</v>
      </c>
      <c r="BL1639" s="41">
        <f t="shared" si="970"/>
        <v>0</v>
      </c>
      <c r="BM1639" s="41">
        <f t="shared" si="971"/>
        <v>0.10090817356205853</v>
      </c>
      <c r="BN1639" s="41">
        <f t="shared" si="972"/>
        <v>0.79717457114026236</v>
      </c>
      <c r="BO1639" s="41">
        <f t="shared" si="973"/>
        <v>1.4127144298688193E-2</v>
      </c>
      <c r="BP1639" s="41">
        <f t="shared" si="974"/>
        <v>0.9808274470232089</v>
      </c>
      <c r="BQ1639" s="41">
        <f t="shared" si="975"/>
        <v>5.0454086781029266E-3</v>
      </c>
      <c r="BR1639" s="41">
        <f t="shared" si="976"/>
        <v>0</v>
      </c>
      <c r="BS1639" s="41">
        <f t="shared" si="977"/>
        <v>0.44904137235116043</v>
      </c>
      <c r="BT1639" s="41">
        <f t="shared" si="978"/>
        <v>0.55095862764883952</v>
      </c>
      <c r="BU1639" s="41">
        <f t="shared" si="979"/>
        <v>0</v>
      </c>
      <c r="BV1639" s="41">
        <f t="shared" si="980"/>
        <v>0</v>
      </c>
      <c r="BW1639" s="41">
        <f t="shared" si="981"/>
        <v>1</v>
      </c>
      <c r="BX1639" s="41" t="str">
        <f t="shared" si="986"/>
        <v>2018Registered nursesSaskatchewan</v>
      </c>
      <c r="BY1639" s="51">
        <f>VLOOKUP(BX1639,'%workplace'!$A$1:$F$381,6,FALSE)</f>
        <v>10538</v>
      </c>
      <c r="BZ1639" s="32">
        <f t="shared" si="987"/>
        <v>9.4040614917441645E-2</v>
      </c>
    </row>
    <row r="1640" spans="1:78" s="8" customFormat="1" hidden="1" x14ac:dyDescent="0.2">
      <c r="A1640" s="8" t="str">
        <f t="shared" si="985"/>
        <v>2018Registered nursesSaskatchewanHospital</v>
      </c>
      <c r="B1640" s="8" t="s">
        <v>7</v>
      </c>
      <c r="C1640" s="8" t="s">
        <v>21</v>
      </c>
      <c r="D1640" s="8" t="s">
        <v>10</v>
      </c>
      <c r="E1640" s="8">
        <v>2018</v>
      </c>
      <c r="F1640" s="8">
        <v>5825</v>
      </c>
      <c r="G1640" s="8">
        <v>479</v>
      </c>
      <c r="H1640" s="8">
        <v>0</v>
      </c>
      <c r="I1640" s="8">
        <v>1233</v>
      </c>
      <c r="J1640" s="8">
        <v>1292</v>
      </c>
      <c r="K1640" s="8">
        <v>956</v>
      </c>
      <c r="L1640" s="8">
        <v>565</v>
      </c>
      <c r="M1640" s="8">
        <v>534</v>
      </c>
      <c r="N1640" s="8">
        <v>483</v>
      </c>
      <c r="O1640" s="8">
        <v>514</v>
      </c>
      <c r="P1640" s="8">
        <v>322</v>
      </c>
      <c r="Q1640" s="8">
        <v>119</v>
      </c>
      <c r="R1640" s="8">
        <v>36</v>
      </c>
      <c r="S1640" s="8">
        <v>250</v>
      </c>
      <c r="T1640" s="8">
        <v>0</v>
      </c>
      <c r="U1640" s="8">
        <v>5735</v>
      </c>
      <c r="V1640" s="8">
        <v>564</v>
      </c>
      <c r="W1640" s="8">
        <v>5</v>
      </c>
      <c r="X1640" s="8">
        <v>3730</v>
      </c>
      <c r="Y1640" s="8">
        <v>1658</v>
      </c>
      <c r="Z1640" s="8">
        <v>916</v>
      </c>
      <c r="AA1640" s="8">
        <v>0</v>
      </c>
      <c r="AB1640" s="8">
        <v>180</v>
      </c>
      <c r="AC1640" s="8">
        <v>0</v>
      </c>
      <c r="AD1640" s="8">
        <v>427</v>
      </c>
      <c r="AE1640" s="8">
        <v>5697</v>
      </c>
      <c r="AF1640" s="8">
        <v>58</v>
      </c>
      <c r="AG1640" s="8">
        <v>6149</v>
      </c>
      <c r="AH1640" s="8">
        <v>88</v>
      </c>
      <c r="AI1640" s="8">
        <v>8</v>
      </c>
      <c r="AJ1640" s="8">
        <v>1065</v>
      </c>
      <c r="AK1640" s="8">
        <v>5239</v>
      </c>
      <c r="AL1640" s="8">
        <v>1</v>
      </c>
      <c r="AM1640" s="8">
        <v>0</v>
      </c>
      <c r="AN1640" s="8">
        <v>6304</v>
      </c>
      <c r="AO1640" s="41">
        <f t="shared" si="982"/>
        <v>0.92401649746192893</v>
      </c>
      <c r="AP1640" s="41">
        <f t="shared" si="983"/>
        <v>7.5983502538071068E-2</v>
      </c>
      <c r="AQ1640" s="41">
        <f t="shared" si="984"/>
        <v>0</v>
      </c>
      <c r="AR1640" s="41">
        <f t="shared" si="950"/>
        <v>0.19559010152284265</v>
      </c>
      <c r="AS1640" s="41">
        <f t="shared" si="951"/>
        <v>0.20494923857868019</v>
      </c>
      <c r="AT1640" s="41">
        <f t="shared" si="952"/>
        <v>0.1516497461928934</v>
      </c>
      <c r="AU1640" s="41">
        <f t="shared" si="953"/>
        <v>8.9625634517766492E-2</v>
      </c>
      <c r="AV1640" s="41">
        <f t="shared" si="954"/>
        <v>8.4708121827411165E-2</v>
      </c>
      <c r="AW1640" s="41">
        <f t="shared" si="955"/>
        <v>7.6618020304568532E-2</v>
      </c>
      <c r="AX1640" s="41">
        <f t="shared" si="956"/>
        <v>8.1535532994923859E-2</v>
      </c>
      <c r="AY1640" s="41">
        <f t="shared" si="957"/>
        <v>5.1078680203045686E-2</v>
      </c>
      <c r="AZ1640" s="41">
        <f t="shared" si="958"/>
        <v>1.8876903553299493E-2</v>
      </c>
      <c r="BA1640" s="41">
        <f t="shared" si="959"/>
        <v>5.7106598984771571E-3</v>
      </c>
      <c r="BB1640" s="41">
        <f t="shared" si="960"/>
        <v>3.9657360406091371E-2</v>
      </c>
      <c r="BC1640" s="41">
        <f t="shared" si="961"/>
        <v>0</v>
      </c>
      <c r="BD1640" s="41">
        <f t="shared" si="962"/>
        <v>0.90973984771573602</v>
      </c>
      <c r="BE1640" s="41">
        <f t="shared" si="963"/>
        <v>8.9467005076142136E-2</v>
      </c>
      <c r="BF1640" s="41">
        <f t="shared" si="964"/>
        <v>7.931472081218274E-4</v>
      </c>
      <c r="BG1640" s="41">
        <f t="shared" si="965"/>
        <v>0.5916878172588832</v>
      </c>
      <c r="BH1640" s="41">
        <f t="shared" si="966"/>
        <v>0.26300761421319796</v>
      </c>
      <c r="BI1640" s="41">
        <f t="shared" si="967"/>
        <v>0.14530456852791879</v>
      </c>
      <c r="BJ1640" s="41">
        <f t="shared" si="968"/>
        <v>0</v>
      </c>
      <c r="BK1640" s="41">
        <f t="shared" si="969"/>
        <v>2.8553299492385786E-2</v>
      </c>
      <c r="BL1640" s="41">
        <f t="shared" si="970"/>
        <v>0</v>
      </c>
      <c r="BM1640" s="41">
        <f t="shared" si="971"/>
        <v>6.7734771573604066E-2</v>
      </c>
      <c r="BN1640" s="41">
        <f t="shared" si="972"/>
        <v>0.9037119289340102</v>
      </c>
      <c r="BO1640" s="41">
        <f t="shared" si="973"/>
        <v>9.2005076142131978E-3</v>
      </c>
      <c r="BP1640" s="41">
        <f t="shared" si="974"/>
        <v>0.9754124365482234</v>
      </c>
      <c r="BQ1640" s="41">
        <f t="shared" si="975"/>
        <v>1.3959390862944163E-2</v>
      </c>
      <c r="BR1640" s="41">
        <f t="shared" si="976"/>
        <v>1.2690355329949238E-3</v>
      </c>
      <c r="BS1640" s="41">
        <f t="shared" si="977"/>
        <v>0.16894035532994925</v>
      </c>
      <c r="BT1640" s="41">
        <f t="shared" si="978"/>
        <v>0.83105964467005078</v>
      </c>
      <c r="BU1640" s="41">
        <f t="shared" si="979"/>
        <v>1.5862944162436547E-4</v>
      </c>
      <c r="BV1640" s="41">
        <f t="shared" si="980"/>
        <v>0</v>
      </c>
      <c r="BW1640" s="41">
        <f t="shared" si="981"/>
        <v>1</v>
      </c>
      <c r="BX1640" s="41" t="str">
        <f t="shared" si="986"/>
        <v>2018Registered nursesSaskatchewan</v>
      </c>
      <c r="BY1640" s="51">
        <f>VLOOKUP(BX1640,'%workplace'!$A$1:$F$381,6,FALSE)</f>
        <v>10538</v>
      </c>
      <c r="BZ1640" s="32">
        <f t="shared" si="987"/>
        <v>0.59821598026190925</v>
      </c>
    </row>
    <row r="1641" spans="1:78" s="8" customFormat="1" hidden="1" x14ac:dyDescent="0.2">
      <c r="A1641" s="8" t="str">
        <f t="shared" si="985"/>
        <v>2018Registered nursesSaskatchewanOther places of work</v>
      </c>
      <c r="B1641" s="8" t="s">
        <v>7</v>
      </c>
      <c r="C1641" s="8" t="s">
        <v>21</v>
      </c>
      <c r="D1641" s="8" t="s">
        <v>13</v>
      </c>
      <c r="E1641" s="8">
        <v>2018</v>
      </c>
      <c r="F1641" s="8">
        <v>1097</v>
      </c>
      <c r="G1641" s="8">
        <v>94</v>
      </c>
      <c r="H1641" s="8">
        <v>0</v>
      </c>
      <c r="I1641" s="8">
        <v>56</v>
      </c>
      <c r="J1641" s="8">
        <v>99</v>
      </c>
      <c r="K1641" s="8">
        <v>134</v>
      </c>
      <c r="L1641" s="8">
        <v>120</v>
      </c>
      <c r="M1641" s="8">
        <v>158</v>
      </c>
      <c r="N1641" s="8">
        <v>156</v>
      </c>
      <c r="O1641" s="8">
        <v>199</v>
      </c>
      <c r="P1641" s="8">
        <v>152</v>
      </c>
      <c r="Q1641" s="8">
        <v>79</v>
      </c>
      <c r="R1641" s="8">
        <v>24</v>
      </c>
      <c r="S1641" s="8">
        <v>14</v>
      </c>
      <c r="T1641" s="8">
        <v>0</v>
      </c>
      <c r="U1641" s="8">
        <v>1133</v>
      </c>
      <c r="V1641" s="8">
        <v>57</v>
      </c>
      <c r="W1641" s="8">
        <v>1</v>
      </c>
      <c r="X1641" s="8">
        <v>832</v>
      </c>
      <c r="Y1641" s="8">
        <v>244</v>
      </c>
      <c r="Z1641" s="8">
        <v>115</v>
      </c>
      <c r="AA1641" s="8">
        <v>0</v>
      </c>
      <c r="AB1641" s="8">
        <v>100</v>
      </c>
      <c r="AC1641" s="8">
        <v>0</v>
      </c>
      <c r="AD1641" s="8">
        <v>662</v>
      </c>
      <c r="AE1641" s="8">
        <v>429</v>
      </c>
      <c r="AF1641" s="8">
        <v>140</v>
      </c>
      <c r="AG1641" s="8">
        <v>702</v>
      </c>
      <c r="AH1641" s="8">
        <v>330</v>
      </c>
      <c r="AI1641" s="8">
        <v>19</v>
      </c>
      <c r="AJ1641" s="8">
        <v>97</v>
      </c>
      <c r="AK1641" s="8">
        <v>1094</v>
      </c>
      <c r="AL1641" s="8">
        <v>0</v>
      </c>
      <c r="AM1641" s="8">
        <v>0</v>
      </c>
      <c r="AN1641" s="8">
        <v>1191</v>
      </c>
      <c r="AO1641" s="41">
        <f t="shared" si="982"/>
        <v>0.92107472712006722</v>
      </c>
      <c r="AP1641" s="41">
        <f t="shared" si="983"/>
        <v>7.8925272879932826E-2</v>
      </c>
      <c r="AQ1641" s="41">
        <f t="shared" si="984"/>
        <v>0</v>
      </c>
      <c r="AR1641" s="41">
        <f t="shared" si="950"/>
        <v>4.7019311502938706E-2</v>
      </c>
      <c r="AS1641" s="41">
        <f t="shared" si="951"/>
        <v>8.3123425692695208E-2</v>
      </c>
      <c r="AT1641" s="41">
        <f t="shared" si="952"/>
        <v>0.11251049538203191</v>
      </c>
      <c r="AU1641" s="41">
        <f t="shared" si="953"/>
        <v>0.10075566750629723</v>
      </c>
      <c r="AV1641" s="41">
        <f t="shared" si="954"/>
        <v>0.13266162888329136</v>
      </c>
      <c r="AW1641" s="41">
        <f t="shared" si="955"/>
        <v>0.13098236775818639</v>
      </c>
      <c r="AX1641" s="41">
        <f t="shared" si="956"/>
        <v>0.1670864819479429</v>
      </c>
      <c r="AY1641" s="41">
        <f t="shared" si="957"/>
        <v>0.12762384550797648</v>
      </c>
      <c r="AZ1641" s="41">
        <f t="shared" si="958"/>
        <v>6.633081444164568E-2</v>
      </c>
      <c r="BA1641" s="41">
        <f t="shared" si="959"/>
        <v>2.0151133501259445E-2</v>
      </c>
      <c r="BB1641" s="41">
        <f t="shared" si="960"/>
        <v>1.1754827875734676E-2</v>
      </c>
      <c r="BC1641" s="41">
        <f t="shared" si="961"/>
        <v>0</v>
      </c>
      <c r="BD1641" s="41">
        <f t="shared" si="962"/>
        <v>0.95130142737195633</v>
      </c>
      <c r="BE1641" s="41">
        <f t="shared" si="963"/>
        <v>4.7858942065491183E-2</v>
      </c>
      <c r="BF1641" s="41">
        <f t="shared" si="964"/>
        <v>8.3963056255247689E-4</v>
      </c>
      <c r="BG1641" s="41">
        <f t="shared" si="965"/>
        <v>0.69857262804366083</v>
      </c>
      <c r="BH1641" s="41">
        <f t="shared" si="966"/>
        <v>0.20486985726280438</v>
      </c>
      <c r="BI1641" s="41">
        <f t="shared" si="967"/>
        <v>9.6557514693534838E-2</v>
      </c>
      <c r="BJ1641" s="41">
        <f t="shared" si="968"/>
        <v>0</v>
      </c>
      <c r="BK1641" s="41">
        <f t="shared" si="969"/>
        <v>8.3963056255247692E-2</v>
      </c>
      <c r="BL1641" s="41">
        <f t="shared" si="970"/>
        <v>0</v>
      </c>
      <c r="BM1641" s="41">
        <f t="shared" si="971"/>
        <v>0.55583543240973976</v>
      </c>
      <c r="BN1641" s="41">
        <f t="shared" si="972"/>
        <v>0.3602015113350126</v>
      </c>
      <c r="BO1641" s="41">
        <f t="shared" si="973"/>
        <v>0.11754827875734676</v>
      </c>
      <c r="BP1641" s="41">
        <f t="shared" si="974"/>
        <v>0.58942065491183881</v>
      </c>
      <c r="BQ1641" s="41">
        <f t="shared" si="975"/>
        <v>0.2770780856423174</v>
      </c>
      <c r="BR1641" s="41">
        <f t="shared" si="976"/>
        <v>1.595298068849706E-2</v>
      </c>
      <c r="BS1641" s="41">
        <f t="shared" si="977"/>
        <v>8.1444164567590266E-2</v>
      </c>
      <c r="BT1641" s="41">
        <f t="shared" si="978"/>
        <v>0.91855583543240971</v>
      </c>
      <c r="BU1641" s="41">
        <f t="shared" si="979"/>
        <v>0</v>
      </c>
      <c r="BV1641" s="41">
        <f t="shared" si="980"/>
        <v>0</v>
      </c>
      <c r="BW1641" s="41">
        <f t="shared" si="981"/>
        <v>1</v>
      </c>
      <c r="BX1641" s="41" t="str">
        <f t="shared" si="986"/>
        <v>2018Registered nursesSaskatchewan</v>
      </c>
      <c r="BY1641" s="51">
        <f>VLOOKUP(BX1641,'%workplace'!$A$1:$F$381,6,FALSE)</f>
        <v>10538</v>
      </c>
      <c r="BZ1641" s="32">
        <f t="shared" si="987"/>
        <v>0.11301954830138546</v>
      </c>
    </row>
    <row r="1642" spans="1:78" s="8" customFormat="1" hidden="1" x14ac:dyDescent="0.2">
      <c r="A1642" s="8" t="str">
        <f t="shared" si="985"/>
        <v>2018Registered nursesSaskatchewanUnknown places of work</v>
      </c>
      <c r="B1642" s="8" t="s">
        <v>7</v>
      </c>
      <c r="C1642" s="8" t="s">
        <v>21</v>
      </c>
      <c r="D1642" s="8" t="s">
        <v>49</v>
      </c>
      <c r="E1642" s="8">
        <v>2018</v>
      </c>
      <c r="F1642" s="8">
        <v>301</v>
      </c>
      <c r="G1642" s="8">
        <v>27</v>
      </c>
      <c r="H1642" s="8">
        <v>0</v>
      </c>
      <c r="I1642" s="8">
        <v>68</v>
      </c>
      <c r="J1642" s="8">
        <v>71</v>
      </c>
      <c r="K1642" s="8">
        <v>24</v>
      </c>
      <c r="L1642" s="8">
        <v>20</v>
      </c>
      <c r="M1642" s="8">
        <v>21</v>
      </c>
      <c r="N1642" s="8">
        <v>24</v>
      </c>
      <c r="O1642" s="8">
        <v>26</v>
      </c>
      <c r="P1642" s="8">
        <v>28</v>
      </c>
      <c r="Q1642" s="8">
        <v>10</v>
      </c>
      <c r="R1642" s="8">
        <v>5</v>
      </c>
      <c r="S1642" s="8">
        <v>31</v>
      </c>
      <c r="T1642" s="8">
        <v>0</v>
      </c>
      <c r="U1642" s="8">
        <v>291</v>
      </c>
      <c r="V1642" s="8">
        <v>37</v>
      </c>
      <c r="W1642" s="8">
        <v>0</v>
      </c>
      <c r="X1642" s="8">
        <v>135</v>
      </c>
      <c r="Y1642" s="8">
        <v>91</v>
      </c>
      <c r="Z1642" s="8">
        <v>102</v>
      </c>
      <c r="AA1642" s="8">
        <v>0</v>
      </c>
      <c r="AB1642" s="8">
        <v>0</v>
      </c>
      <c r="AC1642" s="8">
        <v>327</v>
      </c>
      <c r="AD1642" s="8">
        <v>1</v>
      </c>
      <c r="AE1642" s="8">
        <v>0</v>
      </c>
      <c r="AF1642" s="8">
        <v>0</v>
      </c>
      <c r="AG1642" s="8">
        <v>0</v>
      </c>
      <c r="AH1642" s="8">
        <v>0</v>
      </c>
      <c r="AI1642" s="8">
        <v>0</v>
      </c>
      <c r="AJ1642" s="8">
        <v>45</v>
      </c>
      <c r="AK1642" s="8">
        <v>267</v>
      </c>
      <c r="AL1642" s="8">
        <v>328</v>
      </c>
      <c r="AM1642" s="8">
        <v>16</v>
      </c>
      <c r="AN1642" s="8">
        <v>328</v>
      </c>
      <c r="AO1642" s="41">
        <f t="shared" si="982"/>
        <v>0.91768292682926833</v>
      </c>
      <c r="AP1642" s="41">
        <f t="shared" si="983"/>
        <v>8.2317073170731711E-2</v>
      </c>
      <c r="AQ1642" s="41">
        <f t="shared" si="984"/>
        <v>0</v>
      </c>
      <c r="AR1642" s="41">
        <f t="shared" si="950"/>
        <v>0.2073170731707317</v>
      </c>
      <c r="AS1642" s="41">
        <f t="shared" si="951"/>
        <v>0.21646341463414634</v>
      </c>
      <c r="AT1642" s="41">
        <f t="shared" si="952"/>
        <v>7.3170731707317069E-2</v>
      </c>
      <c r="AU1642" s="41">
        <f t="shared" si="953"/>
        <v>6.097560975609756E-2</v>
      </c>
      <c r="AV1642" s="41">
        <f t="shared" si="954"/>
        <v>6.402439024390244E-2</v>
      </c>
      <c r="AW1642" s="41">
        <f t="shared" si="955"/>
        <v>7.3170731707317069E-2</v>
      </c>
      <c r="AX1642" s="41">
        <f t="shared" si="956"/>
        <v>7.926829268292683E-2</v>
      </c>
      <c r="AY1642" s="41">
        <f t="shared" si="957"/>
        <v>8.5365853658536592E-2</v>
      </c>
      <c r="AZ1642" s="41">
        <f t="shared" si="958"/>
        <v>3.048780487804878E-2</v>
      </c>
      <c r="BA1642" s="41">
        <f t="shared" si="959"/>
        <v>1.524390243902439E-2</v>
      </c>
      <c r="BB1642" s="41">
        <f t="shared" si="960"/>
        <v>9.451219512195122E-2</v>
      </c>
      <c r="BC1642" s="41">
        <f t="shared" si="961"/>
        <v>0</v>
      </c>
      <c r="BD1642" s="41">
        <f t="shared" si="962"/>
        <v>0.88719512195121952</v>
      </c>
      <c r="BE1642" s="41">
        <f t="shared" si="963"/>
        <v>0.11280487804878049</v>
      </c>
      <c r="BF1642" s="41">
        <f t="shared" si="964"/>
        <v>0</v>
      </c>
      <c r="BG1642" s="41">
        <f t="shared" si="965"/>
        <v>0.41158536585365851</v>
      </c>
      <c r="BH1642" s="41">
        <f t="shared" si="966"/>
        <v>0.27743902439024393</v>
      </c>
      <c r="BI1642" s="41">
        <f t="shared" si="967"/>
        <v>0.31097560975609756</v>
      </c>
      <c r="BJ1642" s="41">
        <f t="shared" si="968"/>
        <v>0</v>
      </c>
      <c r="BK1642" s="41">
        <f t="shared" si="969"/>
        <v>0</v>
      </c>
      <c r="BL1642" s="41">
        <f t="shared" si="970"/>
        <v>0.99695121951219512</v>
      </c>
      <c r="BM1642" s="41">
        <f t="shared" si="971"/>
        <v>3.0487804878048782E-3</v>
      </c>
      <c r="BN1642" s="41">
        <f t="shared" si="972"/>
        <v>0</v>
      </c>
      <c r="BO1642" s="41">
        <f t="shared" si="973"/>
        <v>0</v>
      </c>
      <c r="BP1642" s="41">
        <f t="shared" si="974"/>
        <v>0</v>
      </c>
      <c r="BQ1642" s="41">
        <f t="shared" si="975"/>
        <v>0</v>
      </c>
      <c r="BR1642" s="41">
        <f t="shared" si="976"/>
        <v>0</v>
      </c>
      <c r="BS1642" s="41">
        <f t="shared" si="977"/>
        <v>0.13719512195121952</v>
      </c>
      <c r="BT1642" s="41">
        <f t="shared" si="978"/>
        <v>0.81402439024390238</v>
      </c>
      <c r="BU1642" s="41">
        <f t="shared" si="979"/>
        <v>1</v>
      </c>
      <c r="BV1642" s="41">
        <f t="shared" si="980"/>
        <v>4.878048780487805E-2</v>
      </c>
      <c r="BW1642" s="41">
        <f t="shared" si="981"/>
        <v>1</v>
      </c>
      <c r="BX1642" s="41" t="str">
        <f t="shared" si="986"/>
        <v>2018Registered nursesSaskatchewan</v>
      </c>
      <c r="BY1642" s="51">
        <f>VLOOKUP(BX1642,'%workplace'!$A$1:$F$381,6,FALSE)</f>
        <v>10538</v>
      </c>
      <c r="BZ1642" s="32">
        <f t="shared" si="987"/>
        <v>3.1125450749667868E-2</v>
      </c>
    </row>
    <row r="1643" spans="1:78" s="8" customFormat="1" hidden="1" x14ac:dyDescent="0.2">
      <c r="A1643" s="8" t="str">
        <f t="shared" si="985"/>
        <v>2018Registered nursesAlbertaAll places of work</v>
      </c>
      <c r="B1643" s="8" t="s">
        <v>7</v>
      </c>
      <c r="C1643" s="8" t="s">
        <v>22</v>
      </c>
      <c r="D1643" s="8" t="s">
        <v>9</v>
      </c>
      <c r="E1643" s="8">
        <v>2018</v>
      </c>
      <c r="F1643" s="8">
        <v>31762</v>
      </c>
      <c r="G1643" s="8">
        <v>2306</v>
      </c>
      <c r="H1643" s="8">
        <v>11</v>
      </c>
      <c r="I1643" s="8">
        <v>4426</v>
      </c>
      <c r="J1643" s="8">
        <v>5154</v>
      </c>
      <c r="K1643" s="8">
        <v>4875</v>
      </c>
      <c r="L1643" s="8">
        <v>3704</v>
      </c>
      <c r="M1643" s="8">
        <v>3831</v>
      </c>
      <c r="N1643" s="8">
        <v>3642</v>
      </c>
      <c r="O1643" s="8">
        <v>3335</v>
      </c>
      <c r="P1643" s="8">
        <v>2785</v>
      </c>
      <c r="Q1643" s="8">
        <v>1195</v>
      </c>
      <c r="R1643" s="8">
        <v>382</v>
      </c>
      <c r="S1643" s="8">
        <v>750</v>
      </c>
      <c r="T1643" s="8">
        <v>0</v>
      </c>
      <c r="U1643" s="8">
        <v>30673</v>
      </c>
      <c r="V1643" s="8">
        <v>3399</v>
      </c>
      <c r="W1643" s="8">
        <v>7</v>
      </c>
      <c r="X1643" s="8">
        <v>15090</v>
      </c>
      <c r="Y1643" s="8">
        <v>14585</v>
      </c>
      <c r="Z1643" s="8">
        <v>4404</v>
      </c>
      <c r="AA1643" s="8">
        <v>0</v>
      </c>
      <c r="AB1643" s="8">
        <v>2720</v>
      </c>
      <c r="AC1643" s="8">
        <v>0</v>
      </c>
      <c r="AD1643" s="8">
        <v>4318</v>
      </c>
      <c r="AE1643" s="8">
        <v>27041</v>
      </c>
      <c r="AF1643" s="8">
        <v>917</v>
      </c>
      <c r="AG1643" s="8">
        <v>31585</v>
      </c>
      <c r="AH1643" s="8">
        <v>1090</v>
      </c>
      <c r="AI1643" s="8">
        <v>204</v>
      </c>
      <c r="AJ1643" s="8">
        <v>3372</v>
      </c>
      <c r="AK1643" s="8">
        <v>30706</v>
      </c>
      <c r="AL1643" s="8">
        <v>283</v>
      </c>
      <c r="AM1643" s="8">
        <v>1</v>
      </c>
      <c r="AN1643" s="8">
        <v>34079</v>
      </c>
      <c r="AO1643" s="41">
        <f t="shared" si="982"/>
        <v>0.93201091581325746</v>
      </c>
      <c r="AP1643" s="41">
        <f t="shared" si="983"/>
        <v>6.7666304762463686E-2</v>
      </c>
      <c r="AQ1643" s="41">
        <f t="shared" si="984"/>
        <v>3.2277942427888143E-4</v>
      </c>
      <c r="AR1643" s="41">
        <f t="shared" si="950"/>
        <v>0.12987470289621175</v>
      </c>
      <c r="AS1643" s="41">
        <f t="shared" si="951"/>
        <v>0.15123683206666863</v>
      </c>
      <c r="AT1643" s="41">
        <f t="shared" si="952"/>
        <v>0.14304997212359519</v>
      </c>
      <c r="AU1643" s="41">
        <f t="shared" si="953"/>
        <v>0.10868863522990697</v>
      </c>
      <c r="AV1643" s="41">
        <f t="shared" si="954"/>
        <v>0.1124152704011268</v>
      </c>
      <c r="AW1643" s="41">
        <f t="shared" si="955"/>
        <v>0.10686933302033511</v>
      </c>
      <c r="AX1643" s="41">
        <f t="shared" si="956"/>
        <v>9.7860852724551778E-2</v>
      </c>
      <c r="AY1643" s="41">
        <f t="shared" si="957"/>
        <v>8.1721881510607705E-2</v>
      </c>
      <c r="AZ1643" s="41">
        <f t="shared" si="958"/>
        <v>3.5065582910296662E-2</v>
      </c>
      <c r="BA1643" s="41">
        <f t="shared" si="959"/>
        <v>1.1209249097684792E-2</v>
      </c>
      <c r="BB1643" s="41">
        <f t="shared" si="960"/>
        <v>2.2007688019014642E-2</v>
      </c>
      <c r="BC1643" s="41">
        <f t="shared" si="961"/>
        <v>0</v>
      </c>
      <c r="BD1643" s="41">
        <f t="shared" si="962"/>
        <v>0.90005575280964822</v>
      </c>
      <c r="BE1643" s="41">
        <f t="shared" si="963"/>
        <v>9.973884210217436E-2</v>
      </c>
      <c r="BF1643" s="41">
        <f t="shared" si="964"/>
        <v>2.0540508817746999E-4</v>
      </c>
      <c r="BG1643" s="41">
        <f t="shared" si="965"/>
        <v>0.44279468294257462</v>
      </c>
      <c r="BH1643" s="41">
        <f t="shared" si="966"/>
        <v>0.42797617300977142</v>
      </c>
      <c r="BI1643" s="41">
        <f t="shared" si="967"/>
        <v>0.12922914404765398</v>
      </c>
      <c r="BJ1643" s="41">
        <f t="shared" si="968"/>
        <v>0</v>
      </c>
      <c r="BK1643" s="41">
        <f t="shared" si="969"/>
        <v>7.9814548548959766E-2</v>
      </c>
      <c r="BL1643" s="41">
        <f t="shared" si="970"/>
        <v>0</v>
      </c>
      <c r="BM1643" s="41">
        <f t="shared" si="971"/>
        <v>0.12670559582147364</v>
      </c>
      <c r="BN1643" s="41">
        <f t="shared" si="972"/>
        <v>0.79347985562956658</v>
      </c>
      <c r="BO1643" s="41">
        <f t="shared" si="973"/>
        <v>2.6908066551248569E-2</v>
      </c>
      <c r="BP1643" s="41">
        <f t="shared" si="974"/>
        <v>0.92681710144077001</v>
      </c>
      <c r="BQ1643" s="41">
        <f t="shared" si="975"/>
        <v>3.198450658763461E-2</v>
      </c>
      <c r="BR1643" s="41">
        <f t="shared" si="976"/>
        <v>5.9860911411719828E-3</v>
      </c>
      <c r="BS1643" s="41">
        <f t="shared" si="977"/>
        <v>9.8946565333489833E-2</v>
      </c>
      <c r="BT1643" s="41">
        <f t="shared" si="978"/>
        <v>0.90102409108248482</v>
      </c>
      <c r="BU1643" s="41">
        <f t="shared" si="979"/>
        <v>8.3042342791748592E-3</v>
      </c>
      <c r="BV1643" s="41">
        <f t="shared" si="980"/>
        <v>2.9343584025352856E-5</v>
      </c>
      <c r="BW1643" s="41">
        <f t="shared" si="981"/>
        <v>1</v>
      </c>
      <c r="BX1643" s="41" t="str">
        <f t="shared" si="986"/>
        <v>2018Registered nursesAlberta</v>
      </c>
      <c r="BY1643" s="51">
        <f>VLOOKUP(BX1643,'%workplace'!$A$1:$F$381,6,FALSE)</f>
        <v>34079</v>
      </c>
      <c r="BZ1643" s="32">
        <f t="shared" si="987"/>
        <v>1</v>
      </c>
    </row>
    <row r="1644" spans="1:78" s="8" customFormat="1" hidden="1" x14ac:dyDescent="0.2">
      <c r="A1644" s="8" t="str">
        <f t="shared" si="985"/>
        <v>2018Registered nursesAlbertaCommunity health</v>
      </c>
      <c r="B1644" s="8" t="s">
        <v>7</v>
      </c>
      <c r="C1644" s="8" t="s">
        <v>22</v>
      </c>
      <c r="D1644" s="8" t="s">
        <v>11</v>
      </c>
      <c r="E1644" s="8">
        <v>2018</v>
      </c>
      <c r="F1644" s="8">
        <v>5725</v>
      </c>
      <c r="G1644" s="8">
        <v>209</v>
      </c>
      <c r="H1644" s="8">
        <v>2</v>
      </c>
      <c r="I1644" s="8">
        <v>399</v>
      </c>
      <c r="J1644" s="8">
        <v>725</v>
      </c>
      <c r="K1644" s="8">
        <v>867</v>
      </c>
      <c r="L1644" s="8">
        <v>688</v>
      </c>
      <c r="M1644" s="8">
        <v>795</v>
      </c>
      <c r="N1644" s="8">
        <v>797</v>
      </c>
      <c r="O1644" s="8">
        <v>707</v>
      </c>
      <c r="P1644" s="8">
        <v>586</v>
      </c>
      <c r="Q1644" s="8">
        <v>238</v>
      </c>
      <c r="R1644" s="8">
        <v>87</v>
      </c>
      <c r="S1644" s="8">
        <v>47</v>
      </c>
      <c r="T1644" s="8">
        <v>0</v>
      </c>
      <c r="U1644" s="8">
        <v>5623</v>
      </c>
      <c r="V1644" s="8">
        <v>312</v>
      </c>
      <c r="W1644" s="8">
        <v>1</v>
      </c>
      <c r="X1644" s="8">
        <v>2271</v>
      </c>
      <c r="Y1644" s="8">
        <v>3015</v>
      </c>
      <c r="Z1644" s="8">
        <v>650</v>
      </c>
      <c r="AA1644" s="8">
        <v>0</v>
      </c>
      <c r="AB1644" s="8">
        <v>463</v>
      </c>
      <c r="AC1644" s="8">
        <v>0</v>
      </c>
      <c r="AD1644" s="8">
        <v>499</v>
      </c>
      <c r="AE1644" s="8">
        <v>4974</v>
      </c>
      <c r="AF1644" s="8">
        <v>87</v>
      </c>
      <c r="AG1644" s="8">
        <v>5640</v>
      </c>
      <c r="AH1644" s="8">
        <v>162</v>
      </c>
      <c r="AI1644" s="8">
        <v>16</v>
      </c>
      <c r="AJ1644" s="8">
        <v>987</v>
      </c>
      <c r="AK1644" s="8">
        <v>4949</v>
      </c>
      <c r="AL1644" s="8">
        <v>31</v>
      </c>
      <c r="AM1644" s="8">
        <v>0</v>
      </c>
      <c r="AN1644" s="8">
        <v>5936</v>
      </c>
      <c r="AO1644" s="41">
        <f t="shared" si="982"/>
        <v>0.96445417789757415</v>
      </c>
      <c r="AP1644" s="41">
        <f t="shared" si="983"/>
        <v>3.5208894878706203E-2</v>
      </c>
      <c r="AQ1644" s="41">
        <f t="shared" si="984"/>
        <v>3.3692722371967657E-4</v>
      </c>
      <c r="AR1644" s="41">
        <f t="shared" si="950"/>
        <v>6.7216981132075471E-2</v>
      </c>
      <c r="AS1644" s="41">
        <f t="shared" si="951"/>
        <v>0.12213611859838275</v>
      </c>
      <c r="AT1644" s="41">
        <f t="shared" si="952"/>
        <v>0.1460579514824798</v>
      </c>
      <c r="AU1644" s="41">
        <f t="shared" si="953"/>
        <v>0.11590296495956873</v>
      </c>
      <c r="AV1644" s="41">
        <f t="shared" si="954"/>
        <v>0.13392857142857142</v>
      </c>
      <c r="AW1644" s="41">
        <f t="shared" si="955"/>
        <v>0.13426549865229109</v>
      </c>
      <c r="AX1644" s="41">
        <f t="shared" si="956"/>
        <v>0.11910377358490566</v>
      </c>
      <c r="AY1644" s="41">
        <f t="shared" si="957"/>
        <v>9.8719676549865229E-2</v>
      </c>
      <c r="AZ1644" s="41">
        <f t="shared" si="958"/>
        <v>4.0094339622641507E-2</v>
      </c>
      <c r="BA1644" s="41">
        <f t="shared" si="959"/>
        <v>1.465633423180593E-2</v>
      </c>
      <c r="BB1644" s="41">
        <f t="shared" si="960"/>
        <v>7.9177897574123982E-3</v>
      </c>
      <c r="BC1644" s="41">
        <f t="shared" si="961"/>
        <v>0</v>
      </c>
      <c r="BD1644" s="41">
        <f t="shared" si="962"/>
        <v>0.94727088948787064</v>
      </c>
      <c r="BE1644" s="41">
        <f t="shared" si="963"/>
        <v>5.2560646900269542E-2</v>
      </c>
      <c r="BF1644" s="41">
        <f t="shared" si="964"/>
        <v>1.6846361185983828E-4</v>
      </c>
      <c r="BG1644" s="41">
        <f t="shared" si="965"/>
        <v>0.38258086253369272</v>
      </c>
      <c r="BH1644" s="41">
        <f t="shared" si="966"/>
        <v>0.50791778975741242</v>
      </c>
      <c r="BI1644" s="41">
        <f t="shared" si="967"/>
        <v>0.10950134770889487</v>
      </c>
      <c r="BJ1644" s="41">
        <f t="shared" si="968"/>
        <v>0</v>
      </c>
      <c r="BK1644" s="41">
        <f t="shared" si="969"/>
        <v>7.7998652291105128E-2</v>
      </c>
      <c r="BL1644" s="41">
        <f t="shared" si="970"/>
        <v>0</v>
      </c>
      <c r="BM1644" s="41">
        <f t="shared" si="971"/>
        <v>8.40633423180593E-2</v>
      </c>
      <c r="BN1644" s="41">
        <f t="shared" si="972"/>
        <v>0.83793800539083563</v>
      </c>
      <c r="BO1644" s="41">
        <f t="shared" si="973"/>
        <v>1.465633423180593E-2</v>
      </c>
      <c r="BP1644" s="41">
        <f t="shared" si="974"/>
        <v>0.95013477088948783</v>
      </c>
      <c r="BQ1644" s="41">
        <f t="shared" si="975"/>
        <v>2.7291105121293801E-2</v>
      </c>
      <c r="BR1644" s="41">
        <f t="shared" si="976"/>
        <v>2.6954177897574125E-3</v>
      </c>
      <c r="BS1644" s="41">
        <f t="shared" si="977"/>
        <v>0.16627358490566038</v>
      </c>
      <c r="BT1644" s="41">
        <f t="shared" si="978"/>
        <v>0.83372641509433965</v>
      </c>
      <c r="BU1644" s="41">
        <f t="shared" si="979"/>
        <v>5.2223719676549865E-3</v>
      </c>
      <c r="BV1644" s="41">
        <f t="shared" si="980"/>
        <v>0</v>
      </c>
      <c r="BW1644" s="41">
        <f t="shared" si="981"/>
        <v>1</v>
      </c>
      <c r="BX1644" s="41" t="str">
        <f t="shared" si="986"/>
        <v>2018Registered nursesAlberta</v>
      </c>
      <c r="BY1644" s="51">
        <f>VLOOKUP(BX1644,'%workplace'!$A$1:$F$381,6,FALSE)</f>
        <v>34079</v>
      </c>
      <c r="BZ1644" s="32">
        <f t="shared" si="987"/>
        <v>0.17418351477449456</v>
      </c>
    </row>
    <row r="1645" spans="1:78" s="8" customFormat="1" hidden="1" x14ac:dyDescent="0.2">
      <c r="A1645" s="8" t="str">
        <f t="shared" si="985"/>
        <v>2018Registered nursesAlbertaNursing home/long-term care</v>
      </c>
      <c r="B1645" s="8" t="s">
        <v>7</v>
      </c>
      <c r="C1645" s="8" t="s">
        <v>22</v>
      </c>
      <c r="D1645" s="8" t="s">
        <v>12</v>
      </c>
      <c r="E1645" s="8">
        <v>2018</v>
      </c>
      <c r="F1645" s="8">
        <v>2107</v>
      </c>
      <c r="G1645" s="8">
        <v>156</v>
      </c>
      <c r="H1645" s="8">
        <v>1</v>
      </c>
      <c r="I1645" s="8">
        <v>185</v>
      </c>
      <c r="J1645" s="8">
        <v>245</v>
      </c>
      <c r="K1645" s="8">
        <v>199</v>
      </c>
      <c r="L1645" s="8">
        <v>274</v>
      </c>
      <c r="M1645" s="8">
        <v>351</v>
      </c>
      <c r="N1645" s="8">
        <v>257</v>
      </c>
      <c r="O1645" s="8">
        <v>260</v>
      </c>
      <c r="P1645" s="8">
        <v>242</v>
      </c>
      <c r="Q1645" s="8">
        <v>156</v>
      </c>
      <c r="R1645" s="8">
        <v>54</v>
      </c>
      <c r="S1645" s="8">
        <v>41</v>
      </c>
      <c r="T1645" s="8">
        <v>0</v>
      </c>
      <c r="U1645" s="8">
        <v>1504</v>
      </c>
      <c r="V1645" s="8">
        <v>759</v>
      </c>
      <c r="W1645" s="8">
        <v>1</v>
      </c>
      <c r="X1645" s="8">
        <v>947</v>
      </c>
      <c r="Y1645" s="8">
        <v>1046</v>
      </c>
      <c r="Z1645" s="8">
        <v>271</v>
      </c>
      <c r="AA1645" s="8">
        <v>0</v>
      </c>
      <c r="AB1645" s="8">
        <v>462</v>
      </c>
      <c r="AC1645" s="8">
        <v>0</v>
      </c>
      <c r="AD1645" s="8">
        <v>243</v>
      </c>
      <c r="AE1645" s="8">
        <v>1559</v>
      </c>
      <c r="AF1645" s="8">
        <v>95</v>
      </c>
      <c r="AG1645" s="8">
        <v>2126</v>
      </c>
      <c r="AH1645" s="8">
        <v>38</v>
      </c>
      <c r="AI1645" s="8">
        <v>0</v>
      </c>
      <c r="AJ1645" s="8">
        <v>463</v>
      </c>
      <c r="AK1645" s="8">
        <v>1801</v>
      </c>
      <c r="AL1645" s="8">
        <v>5</v>
      </c>
      <c r="AM1645" s="8">
        <v>0</v>
      </c>
      <c r="AN1645" s="8">
        <v>2264</v>
      </c>
      <c r="AO1645" s="41">
        <f t="shared" si="982"/>
        <v>0.93065371024734977</v>
      </c>
      <c r="AP1645" s="41">
        <f t="shared" si="983"/>
        <v>6.8904593639575976E-2</v>
      </c>
      <c r="AQ1645" s="41">
        <f t="shared" si="984"/>
        <v>4.4169611307420494E-4</v>
      </c>
      <c r="AR1645" s="41">
        <f t="shared" si="950"/>
        <v>8.1713780918727913E-2</v>
      </c>
      <c r="AS1645" s="41">
        <f t="shared" si="951"/>
        <v>0.10821554770318022</v>
      </c>
      <c r="AT1645" s="41">
        <f t="shared" si="952"/>
        <v>8.7897526501766785E-2</v>
      </c>
      <c r="AU1645" s="41">
        <f t="shared" si="953"/>
        <v>0.12102473498233215</v>
      </c>
      <c r="AV1645" s="41">
        <f t="shared" si="954"/>
        <v>0.15503533568904593</v>
      </c>
      <c r="AW1645" s="41">
        <f t="shared" si="955"/>
        <v>0.11351590106007067</v>
      </c>
      <c r="AX1645" s="41">
        <f t="shared" si="956"/>
        <v>0.11484098939929328</v>
      </c>
      <c r="AY1645" s="41">
        <f t="shared" si="957"/>
        <v>0.10689045936395759</v>
      </c>
      <c r="AZ1645" s="41">
        <f t="shared" si="958"/>
        <v>6.8904593639575976E-2</v>
      </c>
      <c r="BA1645" s="41">
        <f t="shared" si="959"/>
        <v>2.3851590106007067E-2</v>
      </c>
      <c r="BB1645" s="41">
        <f t="shared" si="960"/>
        <v>1.8109540636042403E-2</v>
      </c>
      <c r="BC1645" s="41">
        <f t="shared" si="961"/>
        <v>0</v>
      </c>
      <c r="BD1645" s="41">
        <f t="shared" si="962"/>
        <v>0.66431095406360419</v>
      </c>
      <c r="BE1645" s="41">
        <f t="shared" si="963"/>
        <v>0.33524734982332155</v>
      </c>
      <c r="BF1645" s="41">
        <f t="shared" si="964"/>
        <v>4.4169611307420494E-4</v>
      </c>
      <c r="BG1645" s="41">
        <f t="shared" si="965"/>
        <v>0.41828621908127206</v>
      </c>
      <c r="BH1645" s="41">
        <f t="shared" si="966"/>
        <v>0.46201413427561838</v>
      </c>
      <c r="BI1645" s="41">
        <f t="shared" si="967"/>
        <v>0.11969964664310954</v>
      </c>
      <c r="BJ1645" s="41">
        <f t="shared" si="968"/>
        <v>0</v>
      </c>
      <c r="BK1645" s="41">
        <f t="shared" si="969"/>
        <v>0.20406360424028269</v>
      </c>
      <c r="BL1645" s="41">
        <f t="shared" si="970"/>
        <v>0</v>
      </c>
      <c r="BM1645" s="41">
        <f t="shared" si="971"/>
        <v>0.1073321554770318</v>
      </c>
      <c r="BN1645" s="41">
        <f t="shared" si="972"/>
        <v>0.68860424028268552</v>
      </c>
      <c r="BO1645" s="41">
        <f t="shared" si="973"/>
        <v>4.196113074204947E-2</v>
      </c>
      <c r="BP1645" s="41">
        <f t="shared" si="974"/>
        <v>0.93904593639575973</v>
      </c>
      <c r="BQ1645" s="41">
        <f t="shared" si="975"/>
        <v>1.6784452296819789E-2</v>
      </c>
      <c r="BR1645" s="41">
        <f t="shared" si="976"/>
        <v>0</v>
      </c>
      <c r="BS1645" s="41">
        <f t="shared" si="977"/>
        <v>0.2045053003533569</v>
      </c>
      <c r="BT1645" s="41">
        <f t="shared" si="978"/>
        <v>0.7954946996466431</v>
      </c>
      <c r="BU1645" s="41">
        <f t="shared" si="979"/>
        <v>2.2084805653710248E-3</v>
      </c>
      <c r="BV1645" s="41">
        <f t="shared" si="980"/>
        <v>0</v>
      </c>
      <c r="BW1645" s="41">
        <f t="shared" si="981"/>
        <v>1</v>
      </c>
      <c r="BX1645" s="41" t="str">
        <f t="shared" si="986"/>
        <v>2018Registered nursesAlberta</v>
      </c>
      <c r="BY1645" s="51">
        <f>VLOOKUP(BX1645,'%workplace'!$A$1:$F$381,6,FALSE)</f>
        <v>34079</v>
      </c>
      <c r="BZ1645" s="32">
        <f t="shared" si="987"/>
        <v>6.6433874233398874E-2</v>
      </c>
    </row>
    <row r="1646" spans="1:78" s="8" customFormat="1" hidden="1" x14ac:dyDescent="0.2">
      <c r="A1646" s="8" t="str">
        <f t="shared" si="985"/>
        <v>2018Registered nursesAlbertaHospital</v>
      </c>
      <c r="B1646" s="8" t="s">
        <v>7</v>
      </c>
      <c r="C1646" s="8" t="s">
        <v>22</v>
      </c>
      <c r="D1646" s="8" t="s">
        <v>10</v>
      </c>
      <c r="E1646" s="8">
        <v>2018</v>
      </c>
      <c r="F1646" s="8">
        <v>20253</v>
      </c>
      <c r="G1646" s="8">
        <v>1664</v>
      </c>
      <c r="H1646" s="8">
        <v>5</v>
      </c>
      <c r="I1646" s="8">
        <v>3616</v>
      </c>
      <c r="J1646" s="8">
        <v>3827</v>
      </c>
      <c r="K1646" s="8">
        <v>3298</v>
      </c>
      <c r="L1646" s="8">
        <v>2291</v>
      </c>
      <c r="M1646" s="8">
        <v>2182</v>
      </c>
      <c r="N1646" s="8">
        <v>2077</v>
      </c>
      <c r="O1646" s="8">
        <v>1788</v>
      </c>
      <c r="P1646" s="8">
        <v>1460</v>
      </c>
      <c r="Q1646" s="8">
        <v>595</v>
      </c>
      <c r="R1646" s="8">
        <v>154</v>
      </c>
      <c r="S1646" s="8">
        <v>634</v>
      </c>
      <c r="T1646" s="8">
        <v>0</v>
      </c>
      <c r="U1646" s="8">
        <v>19812</v>
      </c>
      <c r="V1646" s="8">
        <v>2109</v>
      </c>
      <c r="W1646" s="8">
        <v>1</v>
      </c>
      <c r="X1646" s="8">
        <v>9636</v>
      </c>
      <c r="Y1646" s="8">
        <v>9260</v>
      </c>
      <c r="Z1646" s="8">
        <v>3026</v>
      </c>
      <c r="AA1646" s="8">
        <v>0</v>
      </c>
      <c r="AB1646" s="8">
        <v>1191</v>
      </c>
      <c r="AC1646" s="8">
        <v>0</v>
      </c>
      <c r="AD1646" s="8">
        <v>1875</v>
      </c>
      <c r="AE1646" s="8">
        <v>18856</v>
      </c>
      <c r="AF1646" s="8">
        <v>299</v>
      </c>
      <c r="AG1646" s="8">
        <v>21194</v>
      </c>
      <c r="AH1646" s="8">
        <v>182</v>
      </c>
      <c r="AI1646" s="8">
        <v>73</v>
      </c>
      <c r="AJ1646" s="8">
        <v>1721</v>
      </c>
      <c r="AK1646" s="8">
        <v>20201</v>
      </c>
      <c r="AL1646" s="8">
        <v>174</v>
      </c>
      <c r="AM1646" s="8">
        <v>0</v>
      </c>
      <c r="AN1646" s="8">
        <v>21922</v>
      </c>
      <c r="AO1646" s="41">
        <f t="shared" si="982"/>
        <v>0.92386643554420222</v>
      </c>
      <c r="AP1646" s="41">
        <f t="shared" si="983"/>
        <v>7.5905483076361649E-2</v>
      </c>
      <c r="AQ1646" s="41">
        <f t="shared" si="984"/>
        <v>2.2808137943618282E-4</v>
      </c>
      <c r="AR1646" s="41">
        <f t="shared" si="950"/>
        <v>0.16494845360824742</v>
      </c>
      <c r="AS1646" s="41">
        <f t="shared" si="951"/>
        <v>0.17457348782045434</v>
      </c>
      <c r="AT1646" s="41">
        <f t="shared" si="952"/>
        <v>0.15044247787610621</v>
      </c>
      <c r="AU1646" s="41">
        <f t="shared" si="953"/>
        <v>0.10450688805765897</v>
      </c>
      <c r="AV1646" s="41">
        <f t="shared" si="954"/>
        <v>9.9534713985950193E-2</v>
      </c>
      <c r="AW1646" s="41">
        <f t="shared" si="955"/>
        <v>9.4745005017790346E-2</v>
      </c>
      <c r="AX1646" s="41">
        <f t="shared" si="956"/>
        <v>8.1561901286378982E-2</v>
      </c>
      <c r="AY1646" s="41">
        <f t="shared" si="957"/>
        <v>6.6599762795365391E-2</v>
      </c>
      <c r="AZ1646" s="41">
        <f t="shared" si="958"/>
        <v>2.7141684152905757E-2</v>
      </c>
      <c r="BA1646" s="41">
        <f t="shared" si="959"/>
        <v>7.0249064866344316E-3</v>
      </c>
      <c r="BB1646" s="41">
        <f t="shared" si="960"/>
        <v>2.8920718912507984E-2</v>
      </c>
      <c r="BC1646" s="41">
        <f t="shared" si="961"/>
        <v>0</v>
      </c>
      <c r="BD1646" s="41">
        <f t="shared" si="962"/>
        <v>0.90374965787793082</v>
      </c>
      <c r="BE1646" s="41">
        <f t="shared" si="963"/>
        <v>9.6204725846181921E-2</v>
      </c>
      <c r="BF1646" s="41">
        <f t="shared" si="964"/>
        <v>4.5616275887236564E-5</v>
      </c>
      <c r="BG1646" s="41">
        <f t="shared" si="965"/>
        <v>0.43955843444941156</v>
      </c>
      <c r="BH1646" s="41">
        <f t="shared" si="966"/>
        <v>0.42240671471581059</v>
      </c>
      <c r="BI1646" s="41">
        <f t="shared" si="967"/>
        <v>0.13803485083477784</v>
      </c>
      <c r="BJ1646" s="41">
        <f t="shared" si="968"/>
        <v>0</v>
      </c>
      <c r="BK1646" s="41">
        <f t="shared" si="969"/>
        <v>5.4328984581698749E-2</v>
      </c>
      <c r="BL1646" s="41">
        <f t="shared" si="970"/>
        <v>0</v>
      </c>
      <c r="BM1646" s="41">
        <f t="shared" si="971"/>
        <v>8.5530517288568558E-2</v>
      </c>
      <c r="BN1646" s="41">
        <f t="shared" si="972"/>
        <v>0.8601404981297327</v>
      </c>
      <c r="BO1646" s="41">
        <f t="shared" si="973"/>
        <v>1.3639266490283733E-2</v>
      </c>
      <c r="BP1646" s="41">
        <f t="shared" si="974"/>
        <v>0.96679135115409176</v>
      </c>
      <c r="BQ1646" s="41">
        <f t="shared" si="975"/>
        <v>8.3021622114770547E-3</v>
      </c>
      <c r="BR1646" s="41">
        <f t="shared" si="976"/>
        <v>3.3299881397682693E-3</v>
      </c>
      <c r="BS1646" s="41">
        <f t="shared" si="977"/>
        <v>7.8505610801934134E-2</v>
      </c>
      <c r="BT1646" s="41">
        <f t="shared" si="978"/>
        <v>0.92149438919806592</v>
      </c>
      <c r="BU1646" s="41">
        <f t="shared" si="979"/>
        <v>7.9372320043791626E-3</v>
      </c>
      <c r="BV1646" s="41">
        <f t="shared" si="980"/>
        <v>0</v>
      </c>
      <c r="BW1646" s="41">
        <f t="shared" si="981"/>
        <v>1</v>
      </c>
      <c r="BX1646" s="41" t="str">
        <f t="shared" si="986"/>
        <v>2018Registered nursesAlberta</v>
      </c>
      <c r="BY1646" s="51">
        <f>VLOOKUP(BX1646,'%workplace'!$A$1:$F$381,6,FALSE)</f>
        <v>34079</v>
      </c>
      <c r="BZ1646" s="32">
        <f t="shared" si="987"/>
        <v>0.64327004900378537</v>
      </c>
    </row>
    <row r="1647" spans="1:78" s="8" customFormat="1" hidden="1" x14ac:dyDescent="0.2">
      <c r="A1647" s="8" t="str">
        <f t="shared" si="985"/>
        <v>2018Registered nursesAlbertaOther places of work</v>
      </c>
      <c r="B1647" s="8" t="s">
        <v>7</v>
      </c>
      <c r="C1647" s="8" t="s">
        <v>22</v>
      </c>
      <c r="D1647" s="8" t="s">
        <v>13</v>
      </c>
      <c r="E1647" s="8">
        <v>2018</v>
      </c>
      <c r="F1647" s="8">
        <v>3673</v>
      </c>
      <c r="G1647" s="8">
        <v>276</v>
      </c>
      <c r="H1647" s="8">
        <v>3</v>
      </c>
      <c r="I1647" s="8">
        <v>226</v>
      </c>
      <c r="J1647" s="8">
        <v>357</v>
      </c>
      <c r="K1647" s="8">
        <v>511</v>
      </c>
      <c r="L1647" s="8">
        <v>450</v>
      </c>
      <c r="M1647" s="8">
        <v>502</v>
      </c>
      <c r="N1647" s="8">
        <v>509</v>
      </c>
      <c r="O1647" s="8">
        <v>579</v>
      </c>
      <c r="P1647" s="8">
        <v>497</v>
      </c>
      <c r="Q1647" s="8">
        <v>206</v>
      </c>
      <c r="R1647" s="8">
        <v>87</v>
      </c>
      <c r="S1647" s="8">
        <v>28</v>
      </c>
      <c r="T1647" s="8">
        <v>0</v>
      </c>
      <c r="U1647" s="8">
        <v>3730</v>
      </c>
      <c r="V1647" s="8">
        <v>218</v>
      </c>
      <c r="W1647" s="8">
        <v>4</v>
      </c>
      <c r="X1647" s="8">
        <v>2231</v>
      </c>
      <c r="Y1647" s="8">
        <v>1264</v>
      </c>
      <c r="Z1647" s="8">
        <v>457</v>
      </c>
      <c r="AA1647" s="8">
        <v>0</v>
      </c>
      <c r="AB1647" s="8">
        <v>604</v>
      </c>
      <c r="AC1647" s="8">
        <v>0</v>
      </c>
      <c r="AD1647" s="8">
        <v>1701</v>
      </c>
      <c r="AE1647" s="8">
        <v>1647</v>
      </c>
      <c r="AF1647" s="8">
        <v>436</v>
      </c>
      <c r="AG1647" s="8">
        <v>2621</v>
      </c>
      <c r="AH1647" s="8">
        <v>708</v>
      </c>
      <c r="AI1647" s="8">
        <v>115</v>
      </c>
      <c r="AJ1647" s="8">
        <v>201</v>
      </c>
      <c r="AK1647" s="8">
        <v>3750</v>
      </c>
      <c r="AL1647" s="8">
        <v>72</v>
      </c>
      <c r="AM1647" s="8">
        <v>1</v>
      </c>
      <c r="AN1647" s="8">
        <v>3952</v>
      </c>
      <c r="AO1647" s="41">
        <f t="shared" si="982"/>
        <v>0.9294028340080972</v>
      </c>
      <c r="AP1647" s="41">
        <f t="shared" si="983"/>
        <v>6.983805668016195E-2</v>
      </c>
      <c r="AQ1647" s="41">
        <f t="shared" si="984"/>
        <v>7.591093117408907E-4</v>
      </c>
      <c r="AR1647" s="41">
        <f t="shared" si="950"/>
        <v>5.7186234817813764E-2</v>
      </c>
      <c r="AS1647" s="41">
        <f t="shared" si="951"/>
        <v>9.0334008097165991E-2</v>
      </c>
      <c r="AT1647" s="41">
        <f t="shared" si="952"/>
        <v>0.12930161943319837</v>
      </c>
      <c r="AU1647" s="41">
        <f t="shared" si="953"/>
        <v>0.11386639676113361</v>
      </c>
      <c r="AV1647" s="41">
        <f t="shared" si="954"/>
        <v>0.1270242914979757</v>
      </c>
      <c r="AW1647" s="41">
        <f t="shared" si="955"/>
        <v>0.12879554655870445</v>
      </c>
      <c r="AX1647" s="41">
        <f t="shared" si="956"/>
        <v>0.14650809716599189</v>
      </c>
      <c r="AY1647" s="41">
        <f t="shared" si="957"/>
        <v>0.12575910931174089</v>
      </c>
      <c r="AZ1647" s="41">
        <f t="shared" si="958"/>
        <v>5.2125506072874493E-2</v>
      </c>
      <c r="BA1647" s="41">
        <f t="shared" si="959"/>
        <v>2.201417004048583E-2</v>
      </c>
      <c r="BB1647" s="41">
        <f t="shared" si="960"/>
        <v>7.0850202429149798E-3</v>
      </c>
      <c r="BC1647" s="41">
        <f t="shared" si="961"/>
        <v>0</v>
      </c>
      <c r="BD1647" s="41">
        <f t="shared" si="962"/>
        <v>0.94382591093117407</v>
      </c>
      <c r="BE1647" s="41">
        <f t="shared" si="963"/>
        <v>5.5161943319838057E-2</v>
      </c>
      <c r="BF1647" s="41">
        <f t="shared" si="964"/>
        <v>1.0121457489878543E-3</v>
      </c>
      <c r="BG1647" s="41">
        <f t="shared" si="965"/>
        <v>0.56452429149797567</v>
      </c>
      <c r="BH1647" s="41">
        <f t="shared" si="966"/>
        <v>0.31983805668016196</v>
      </c>
      <c r="BI1647" s="41">
        <f t="shared" si="967"/>
        <v>0.11563765182186235</v>
      </c>
      <c r="BJ1647" s="41">
        <f t="shared" si="968"/>
        <v>0</v>
      </c>
      <c r="BK1647" s="41">
        <f t="shared" si="969"/>
        <v>0.15283400809716599</v>
      </c>
      <c r="BL1647" s="41">
        <f t="shared" si="970"/>
        <v>0</v>
      </c>
      <c r="BM1647" s="41">
        <f t="shared" si="971"/>
        <v>0.43041497975708504</v>
      </c>
      <c r="BN1647" s="41">
        <f t="shared" si="972"/>
        <v>0.416751012145749</v>
      </c>
      <c r="BO1647" s="41">
        <f t="shared" si="973"/>
        <v>0.11032388663967611</v>
      </c>
      <c r="BP1647" s="41">
        <f t="shared" si="974"/>
        <v>0.66320850202429149</v>
      </c>
      <c r="BQ1647" s="41">
        <f t="shared" si="975"/>
        <v>0.1791497975708502</v>
      </c>
      <c r="BR1647" s="41">
        <f t="shared" si="976"/>
        <v>2.909919028340081E-2</v>
      </c>
      <c r="BS1647" s="41">
        <f t="shared" si="977"/>
        <v>5.0860323886639677E-2</v>
      </c>
      <c r="BT1647" s="41">
        <f t="shared" si="978"/>
        <v>0.94888663967611331</v>
      </c>
      <c r="BU1647" s="41">
        <f t="shared" si="979"/>
        <v>1.8218623481781375E-2</v>
      </c>
      <c r="BV1647" s="41">
        <f t="shared" si="980"/>
        <v>2.5303643724696357E-4</v>
      </c>
      <c r="BW1647" s="41">
        <f t="shared" si="981"/>
        <v>1</v>
      </c>
      <c r="BX1647" s="41" t="str">
        <f t="shared" si="986"/>
        <v>2018Registered nursesAlberta</v>
      </c>
      <c r="BY1647" s="51">
        <f>VLOOKUP(BX1647,'%workplace'!$A$1:$F$381,6,FALSE)</f>
        <v>34079</v>
      </c>
      <c r="BZ1647" s="32">
        <f t="shared" si="987"/>
        <v>0.11596584406819449</v>
      </c>
    </row>
    <row r="1648" spans="1:78" s="8" customFormat="1" hidden="1" x14ac:dyDescent="0.2">
      <c r="A1648" s="8" t="str">
        <f t="shared" si="985"/>
        <v>2018Registered nursesAlbertaUnknown places of work</v>
      </c>
      <c r="B1648" s="8" t="s">
        <v>7</v>
      </c>
      <c r="C1648" s="8" t="s">
        <v>22</v>
      </c>
      <c r="D1648" s="8" t="s">
        <v>49</v>
      </c>
      <c r="E1648" s="8">
        <v>2018</v>
      </c>
      <c r="F1648" s="8">
        <v>4</v>
      </c>
      <c r="G1648" s="8">
        <v>1</v>
      </c>
      <c r="H1648" s="8">
        <v>0</v>
      </c>
      <c r="I1648" s="8">
        <v>0</v>
      </c>
      <c r="J1648" s="8">
        <v>0</v>
      </c>
      <c r="K1648" s="8">
        <v>0</v>
      </c>
      <c r="L1648" s="8">
        <v>1</v>
      </c>
      <c r="M1648" s="8">
        <v>1</v>
      </c>
      <c r="N1648" s="8">
        <v>2</v>
      </c>
      <c r="O1648" s="8">
        <v>1</v>
      </c>
      <c r="P1648" s="8">
        <v>0</v>
      </c>
      <c r="Q1648" s="8">
        <v>0</v>
      </c>
      <c r="R1648" s="8">
        <v>0</v>
      </c>
      <c r="S1648" s="8">
        <v>0</v>
      </c>
      <c r="T1648" s="8">
        <v>0</v>
      </c>
      <c r="U1648" s="8">
        <v>4</v>
      </c>
      <c r="V1648" s="8">
        <v>1</v>
      </c>
      <c r="W1648" s="8">
        <v>0</v>
      </c>
      <c r="X1648" s="8">
        <v>5</v>
      </c>
      <c r="Y1648" s="8">
        <v>0</v>
      </c>
      <c r="Z1648" s="8">
        <v>0</v>
      </c>
      <c r="AA1648" s="8">
        <v>0</v>
      </c>
      <c r="AB1648" s="8">
        <v>0</v>
      </c>
      <c r="AC1648" s="8">
        <v>0</v>
      </c>
      <c r="AD1648" s="8">
        <v>0</v>
      </c>
      <c r="AE1648" s="8">
        <v>5</v>
      </c>
      <c r="AF1648" s="8">
        <v>0</v>
      </c>
      <c r="AG1648" s="8">
        <v>4</v>
      </c>
      <c r="AH1648" s="8">
        <v>0</v>
      </c>
      <c r="AI1648" s="8">
        <v>0</v>
      </c>
      <c r="AJ1648" s="8">
        <v>0</v>
      </c>
      <c r="AK1648" s="8">
        <v>5</v>
      </c>
      <c r="AL1648" s="8">
        <v>1</v>
      </c>
      <c r="AM1648" s="8">
        <v>0</v>
      </c>
      <c r="AN1648" s="8">
        <v>5</v>
      </c>
      <c r="AO1648" s="41">
        <f t="shared" si="982"/>
        <v>0.8</v>
      </c>
      <c r="AP1648" s="41">
        <f t="shared" si="983"/>
        <v>0.2</v>
      </c>
      <c r="AQ1648" s="41">
        <f t="shared" si="984"/>
        <v>0</v>
      </c>
      <c r="AR1648" s="41">
        <f t="shared" si="950"/>
        <v>0</v>
      </c>
      <c r="AS1648" s="41">
        <f t="shared" si="951"/>
        <v>0</v>
      </c>
      <c r="AT1648" s="41">
        <f t="shared" si="952"/>
        <v>0</v>
      </c>
      <c r="AU1648" s="41">
        <f t="shared" si="953"/>
        <v>0.2</v>
      </c>
      <c r="AV1648" s="41">
        <f t="shared" si="954"/>
        <v>0.2</v>
      </c>
      <c r="AW1648" s="41">
        <f t="shared" si="955"/>
        <v>0.4</v>
      </c>
      <c r="AX1648" s="41">
        <f t="shared" si="956"/>
        <v>0.2</v>
      </c>
      <c r="AY1648" s="41">
        <f t="shared" si="957"/>
        <v>0</v>
      </c>
      <c r="AZ1648" s="41">
        <f t="shared" si="958"/>
        <v>0</v>
      </c>
      <c r="BA1648" s="41">
        <f t="shared" si="959"/>
        <v>0</v>
      </c>
      <c r="BB1648" s="41">
        <f t="shared" si="960"/>
        <v>0</v>
      </c>
      <c r="BC1648" s="41">
        <f t="shared" si="961"/>
        <v>0</v>
      </c>
      <c r="BD1648" s="41">
        <f t="shared" si="962"/>
        <v>0.8</v>
      </c>
      <c r="BE1648" s="41">
        <f t="shared" si="963"/>
        <v>0.2</v>
      </c>
      <c r="BF1648" s="41">
        <f t="shared" si="964"/>
        <v>0</v>
      </c>
      <c r="BG1648" s="41">
        <f t="shared" si="965"/>
        <v>1</v>
      </c>
      <c r="BH1648" s="41">
        <f t="shared" si="966"/>
        <v>0</v>
      </c>
      <c r="BI1648" s="41">
        <f t="shared" si="967"/>
        <v>0</v>
      </c>
      <c r="BJ1648" s="41">
        <f t="shared" si="968"/>
        <v>0</v>
      </c>
      <c r="BK1648" s="41">
        <f t="shared" si="969"/>
        <v>0</v>
      </c>
      <c r="BL1648" s="41">
        <f t="shared" si="970"/>
        <v>0</v>
      </c>
      <c r="BM1648" s="41">
        <f t="shared" si="971"/>
        <v>0</v>
      </c>
      <c r="BN1648" s="41">
        <f t="shared" si="972"/>
        <v>1</v>
      </c>
      <c r="BO1648" s="41">
        <f t="shared" si="973"/>
        <v>0</v>
      </c>
      <c r="BP1648" s="41">
        <f t="shared" si="974"/>
        <v>0.8</v>
      </c>
      <c r="BQ1648" s="41">
        <f t="shared" si="975"/>
        <v>0</v>
      </c>
      <c r="BR1648" s="41">
        <f t="shared" si="976"/>
        <v>0</v>
      </c>
      <c r="BS1648" s="41">
        <f t="shared" si="977"/>
        <v>0</v>
      </c>
      <c r="BT1648" s="41">
        <f t="shared" si="978"/>
        <v>1</v>
      </c>
      <c r="BU1648" s="41">
        <f t="shared" si="979"/>
        <v>0.2</v>
      </c>
      <c r="BV1648" s="41">
        <f t="shared" si="980"/>
        <v>0</v>
      </c>
      <c r="BW1648" s="41">
        <f t="shared" si="981"/>
        <v>1</v>
      </c>
      <c r="BX1648" s="41" t="str">
        <f t="shared" si="986"/>
        <v>2018Registered nursesAlberta</v>
      </c>
      <c r="BY1648" s="51">
        <f>VLOOKUP(BX1648,'%workplace'!$A$1:$F$381,6,FALSE)</f>
        <v>34079</v>
      </c>
      <c r="BZ1648" s="32">
        <f t="shared" si="987"/>
        <v>1.4671792012676429E-4</v>
      </c>
    </row>
    <row r="1649" spans="1:78" s="8" customFormat="1" hidden="1" x14ac:dyDescent="0.2">
      <c r="A1649" s="8" t="str">
        <f t="shared" si="985"/>
        <v>2018Registered nursesBritish ColumbiaAll places of work</v>
      </c>
      <c r="B1649" s="8" t="s">
        <v>7</v>
      </c>
      <c r="C1649" s="8" t="s">
        <v>23</v>
      </c>
      <c r="D1649" s="8" t="s">
        <v>9</v>
      </c>
      <c r="E1649" s="8">
        <v>2018</v>
      </c>
      <c r="F1649" s="8">
        <v>32426</v>
      </c>
      <c r="G1649" s="8">
        <v>3069</v>
      </c>
      <c r="H1649" s="8">
        <v>0</v>
      </c>
      <c r="I1649" s="8">
        <v>3959</v>
      </c>
      <c r="J1649" s="8">
        <v>5159</v>
      </c>
      <c r="K1649" s="8">
        <v>4727</v>
      </c>
      <c r="L1649" s="8">
        <v>4072</v>
      </c>
      <c r="M1649" s="8">
        <v>4198</v>
      </c>
      <c r="N1649" s="8">
        <v>3932</v>
      </c>
      <c r="O1649" s="8">
        <v>4028</v>
      </c>
      <c r="P1649" s="8">
        <v>3097</v>
      </c>
      <c r="Q1649" s="8">
        <v>1310</v>
      </c>
      <c r="R1649" s="8">
        <v>451</v>
      </c>
      <c r="S1649" s="8">
        <v>562</v>
      </c>
      <c r="T1649" s="8">
        <v>0</v>
      </c>
      <c r="U1649" s="8">
        <v>29937</v>
      </c>
      <c r="V1649" s="8">
        <v>5295</v>
      </c>
      <c r="W1649" s="8">
        <v>263</v>
      </c>
      <c r="X1649" s="8">
        <v>19573</v>
      </c>
      <c r="Y1649" s="8">
        <v>10027</v>
      </c>
      <c r="Z1649" s="8">
        <v>5813</v>
      </c>
      <c r="AA1649" s="8">
        <v>82</v>
      </c>
      <c r="AB1649" s="8">
        <v>2638</v>
      </c>
      <c r="AC1649" s="8">
        <v>38</v>
      </c>
      <c r="AD1649" s="8">
        <v>4442</v>
      </c>
      <c r="AE1649" s="8">
        <v>28377</v>
      </c>
      <c r="AF1649" s="8">
        <v>1271</v>
      </c>
      <c r="AG1649" s="8">
        <v>32321</v>
      </c>
      <c r="AH1649" s="8">
        <v>1630</v>
      </c>
      <c r="AI1649" s="8">
        <v>214</v>
      </c>
      <c r="AJ1649" s="8">
        <v>2012</v>
      </c>
      <c r="AK1649" s="8">
        <v>33482</v>
      </c>
      <c r="AL1649" s="8">
        <v>59</v>
      </c>
      <c r="AM1649" s="8">
        <v>1</v>
      </c>
      <c r="AN1649" s="8">
        <v>35495</v>
      </c>
      <c r="AO1649" s="41">
        <f t="shared" si="982"/>
        <v>0.91353711790393011</v>
      </c>
      <c r="AP1649" s="41">
        <f t="shared" si="983"/>
        <v>8.6462882096069865E-2</v>
      </c>
      <c r="AQ1649" s="41">
        <f t="shared" si="984"/>
        <v>0</v>
      </c>
      <c r="AR1649" s="41">
        <f t="shared" si="950"/>
        <v>0.11153683617410903</v>
      </c>
      <c r="AS1649" s="41">
        <f t="shared" si="951"/>
        <v>0.14534441470629667</v>
      </c>
      <c r="AT1649" s="41">
        <f t="shared" si="952"/>
        <v>0.13317368643470912</v>
      </c>
      <c r="AU1649" s="41">
        <f t="shared" si="953"/>
        <v>0.1147203831525567</v>
      </c>
      <c r="AV1649" s="41">
        <f t="shared" si="954"/>
        <v>0.1182701788984364</v>
      </c>
      <c r="AW1649" s="41">
        <f t="shared" si="955"/>
        <v>0.1107761656571348</v>
      </c>
      <c r="AX1649" s="41">
        <f t="shared" si="956"/>
        <v>0.11348077193970982</v>
      </c>
      <c r="AY1649" s="41">
        <f t="shared" si="957"/>
        <v>8.7251725595154248E-2</v>
      </c>
      <c r="AZ1649" s="41">
        <f t="shared" si="958"/>
        <v>3.6906606564304834E-2</v>
      </c>
      <c r="BA1649" s="41">
        <f t="shared" si="959"/>
        <v>1.2706014931680519E-2</v>
      </c>
      <c r="BB1649" s="41">
        <f t="shared" si="960"/>
        <v>1.5833215945907874E-2</v>
      </c>
      <c r="BC1649" s="41">
        <f t="shared" si="961"/>
        <v>0</v>
      </c>
      <c r="BD1649" s="41">
        <f t="shared" si="962"/>
        <v>0.84341456543175097</v>
      </c>
      <c r="BE1649" s="41">
        <f t="shared" si="963"/>
        <v>0.14917594027327793</v>
      </c>
      <c r="BF1649" s="41">
        <f t="shared" si="964"/>
        <v>7.409494294971123E-3</v>
      </c>
      <c r="BG1649" s="41">
        <f t="shared" si="965"/>
        <v>0.55142977884209043</v>
      </c>
      <c r="BH1649" s="41">
        <f t="shared" si="966"/>
        <v>0.28249049161853784</v>
      </c>
      <c r="BI1649" s="41">
        <f t="shared" si="967"/>
        <v>0.16376954500633892</v>
      </c>
      <c r="BJ1649" s="41">
        <f t="shared" si="968"/>
        <v>2.3101845330328217E-3</v>
      </c>
      <c r="BK1649" s="41">
        <f t="shared" si="969"/>
        <v>7.4320326806592479E-2</v>
      </c>
      <c r="BL1649" s="41">
        <f t="shared" si="970"/>
        <v>1.0705733201859418E-3</v>
      </c>
      <c r="BM1649" s="41">
        <f t="shared" si="971"/>
        <v>0.12514438653331456</v>
      </c>
      <c r="BN1649" s="41">
        <f t="shared" si="972"/>
        <v>0.79946471333990698</v>
      </c>
      <c r="BO1649" s="41">
        <f t="shared" si="973"/>
        <v>3.5807860262008731E-2</v>
      </c>
      <c r="BP1649" s="41">
        <f t="shared" si="974"/>
        <v>0.91057895478236373</v>
      </c>
      <c r="BQ1649" s="41">
        <f t="shared" si="975"/>
        <v>4.5921960839554868E-2</v>
      </c>
      <c r="BR1649" s="41">
        <f t="shared" si="976"/>
        <v>6.0290181715734609E-3</v>
      </c>
      <c r="BS1649" s="41">
        <f t="shared" si="977"/>
        <v>5.6684040005634595E-2</v>
      </c>
      <c r="BT1649" s="41">
        <f t="shared" si="978"/>
        <v>0.94328778701225524</v>
      </c>
      <c r="BU1649" s="41">
        <f t="shared" si="979"/>
        <v>1.6622059444992253E-3</v>
      </c>
      <c r="BV1649" s="41">
        <f t="shared" si="980"/>
        <v>2.8172982110156361E-5</v>
      </c>
      <c r="BW1649" s="41">
        <f t="shared" si="981"/>
        <v>1</v>
      </c>
      <c r="BX1649" s="41" t="str">
        <f t="shared" si="986"/>
        <v>2018Registered nursesBritish Columbia</v>
      </c>
      <c r="BY1649" s="51">
        <f>VLOOKUP(BX1649,'%workplace'!$A$1:$F$381,6,FALSE)</f>
        <v>35495</v>
      </c>
      <c r="BZ1649" s="32">
        <f t="shared" si="987"/>
        <v>1</v>
      </c>
    </row>
    <row r="1650" spans="1:78" s="8" customFormat="1" hidden="1" x14ac:dyDescent="0.2">
      <c r="A1650" s="8" t="str">
        <f t="shared" si="985"/>
        <v>2018Registered nursesBritish ColumbiaCommunity health</v>
      </c>
      <c r="B1650" s="8" t="s">
        <v>7</v>
      </c>
      <c r="C1650" s="8" t="s">
        <v>23</v>
      </c>
      <c r="D1650" s="8" t="s">
        <v>11</v>
      </c>
      <c r="E1650" s="8">
        <v>2018</v>
      </c>
      <c r="F1650" s="8">
        <v>5467</v>
      </c>
      <c r="G1650" s="8">
        <v>282</v>
      </c>
      <c r="H1650" s="8">
        <v>0</v>
      </c>
      <c r="I1650" s="8">
        <v>286</v>
      </c>
      <c r="J1650" s="8">
        <v>582</v>
      </c>
      <c r="K1650" s="8">
        <v>755</v>
      </c>
      <c r="L1650" s="8">
        <v>671</v>
      </c>
      <c r="M1650" s="8">
        <v>732</v>
      </c>
      <c r="N1650" s="8">
        <v>801</v>
      </c>
      <c r="O1650" s="8">
        <v>825</v>
      </c>
      <c r="P1650" s="8">
        <v>662</v>
      </c>
      <c r="Q1650" s="8">
        <v>323</v>
      </c>
      <c r="R1650" s="8">
        <v>84</v>
      </c>
      <c r="S1650" s="8">
        <v>28</v>
      </c>
      <c r="T1650" s="8">
        <v>0</v>
      </c>
      <c r="U1650" s="8">
        <v>5190</v>
      </c>
      <c r="V1650" s="8">
        <v>522</v>
      </c>
      <c r="W1650" s="8">
        <v>37</v>
      </c>
      <c r="X1650" s="8">
        <v>2696</v>
      </c>
      <c r="Y1650" s="8">
        <v>2069</v>
      </c>
      <c r="Z1650" s="8">
        <v>972</v>
      </c>
      <c r="AA1650" s="8">
        <v>12</v>
      </c>
      <c r="AB1650" s="8">
        <v>503</v>
      </c>
      <c r="AC1650" s="8">
        <v>0</v>
      </c>
      <c r="AD1650" s="8">
        <v>572</v>
      </c>
      <c r="AE1650" s="8">
        <v>4674</v>
      </c>
      <c r="AF1650" s="8">
        <v>145</v>
      </c>
      <c r="AG1650" s="8">
        <v>5410</v>
      </c>
      <c r="AH1650" s="8">
        <v>165</v>
      </c>
      <c r="AI1650" s="8">
        <v>28</v>
      </c>
      <c r="AJ1650" s="8">
        <v>637</v>
      </c>
      <c r="AK1650" s="8">
        <v>5112</v>
      </c>
      <c r="AL1650" s="8">
        <v>1</v>
      </c>
      <c r="AM1650" s="8">
        <v>0</v>
      </c>
      <c r="AN1650" s="8">
        <v>5749</v>
      </c>
      <c r="AO1650" s="41">
        <f t="shared" si="982"/>
        <v>0.95094799095494864</v>
      </c>
      <c r="AP1650" s="41">
        <f t="shared" si="983"/>
        <v>4.905200904505131E-2</v>
      </c>
      <c r="AQ1650" s="41">
        <f t="shared" si="984"/>
        <v>0</v>
      </c>
      <c r="AR1650" s="41">
        <f t="shared" si="950"/>
        <v>4.97477822229953E-2</v>
      </c>
      <c r="AS1650" s="41">
        <f t="shared" si="951"/>
        <v>0.10123499739085058</v>
      </c>
      <c r="AT1650" s="41">
        <f t="shared" si="952"/>
        <v>0.13132718733692816</v>
      </c>
      <c r="AU1650" s="41">
        <f t="shared" si="953"/>
        <v>0.11671595060010437</v>
      </c>
      <c r="AV1650" s="41">
        <f t="shared" si="954"/>
        <v>0.12732649156375023</v>
      </c>
      <c r="AW1650" s="41">
        <f t="shared" si="955"/>
        <v>0.13932857888328404</v>
      </c>
      <c r="AX1650" s="41">
        <f t="shared" si="956"/>
        <v>0.143503217950948</v>
      </c>
      <c r="AY1650" s="41">
        <f t="shared" si="957"/>
        <v>0.11515046094973039</v>
      </c>
      <c r="AZ1650" s="41">
        <f t="shared" si="958"/>
        <v>5.6183684118977215E-2</v>
      </c>
      <c r="BA1650" s="41">
        <f t="shared" si="959"/>
        <v>1.4611236736823796E-2</v>
      </c>
      <c r="BB1650" s="41">
        <f t="shared" si="960"/>
        <v>4.8704122456079317E-3</v>
      </c>
      <c r="BC1650" s="41">
        <f t="shared" si="961"/>
        <v>0</v>
      </c>
      <c r="BD1650" s="41">
        <f t="shared" si="962"/>
        <v>0.90276569838232734</v>
      </c>
      <c r="BE1650" s="41">
        <f t="shared" si="963"/>
        <v>9.0798399721690723E-2</v>
      </c>
      <c r="BF1650" s="41">
        <f t="shared" si="964"/>
        <v>6.4359018959819101E-3</v>
      </c>
      <c r="BG1650" s="41">
        <f t="shared" si="965"/>
        <v>0.46895112193424943</v>
      </c>
      <c r="BH1650" s="41">
        <f t="shared" si="966"/>
        <v>0.35988867629152899</v>
      </c>
      <c r="BI1650" s="41">
        <f t="shared" si="967"/>
        <v>0.16907288224038963</v>
      </c>
      <c r="BJ1650" s="41">
        <f t="shared" si="968"/>
        <v>2.0873195338319706E-3</v>
      </c>
      <c r="BK1650" s="41">
        <f t="shared" si="969"/>
        <v>8.7493477126456776E-2</v>
      </c>
      <c r="BL1650" s="41">
        <f t="shared" si="970"/>
        <v>0</v>
      </c>
      <c r="BM1650" s="41">
        <f t="shared" si="971"/>
        <v>9.94955644459906E-2</v>
      </c>
      <c r="BN1650" s="41">
        <f t="shared" si="972"/>
        <v>0.81301095842755267</v>
      </c>
      <c r="BO1650" s="41">
        <f t="shared" si="973"/>
        <v>2.5221777700469648E-2</v>
      </c>
      <c r="BP1650" s="41">
        <f t="shared" si="974"/>
        <v>0.94103322316924687</v>
      </c>
      <c r="BQ1650" s="41">
        <f t="shared" si="975"/>
        <v>2.8700643590189596E-2</v>
      </c>
      <c r="BR1650" s="41">
        <f t="shared" si="976"/>
        <v>4.8704122456079317E-3</v>
      </c>
      <c r="BS1650" s="41">
        <f t="shared" si="977"/>
        <v>0.11080187858758045</v>
      </c>
      <c r="BT1650" s="41">
        <f t="shared" si="978"/>
        <v>0.88919812141241961</v>
      </c>
      <c r="BU1650" s="41">
        <f t="shared" si="979"/>
        <v>1.7394329448599757E-4</v>
      </c>
      <c r="BV1650" s="41">
        <f t="shared" si="980"/>
        <v>0</v>
      </c>
      <c r="BW1650" s="41">
        <f t="shared" si="981"/>
        <v>1</v>
      </c>
      <c r="BX1650" s="41" t="str">
        <f t="shared" si="986"/>
        <v>2018Registered nursesBritish Columbia</v>
      </c>
      <c r="BY1650" s="51">
        <f>VLOOKUP(BX1650,'%workplace'!$A$1:$F$381,6,FALSE)</f>
        <v>35495</v>
      </c>
      <c r="BZ1650" s="32">
        <f t="shared" si="987"/>
        <v>0.16196647415128892</v>
      </c>
    </row>
    <row r="1651" spans="1:78" s="8" customFormat="1" hidden="1" x14ac:dyDescent="0.2">
      <c r="A1651" s="8" t="str">
        <f t="shared" si="985"/>
        <v>2018Registered nursesBritish ColumbiaNursing home/long-term care</v>
      </c>
      <c r="B1651" s="8" t="s">
        <v>7</v>
      </c>
      <c r="C1651" s="8" t="s">
        <v>23</v>
      </c>
      <c r="D1651" s="8" t="s">
        <v>12</v>
      </c>
      <c r="E1651" s="8">
        <v>2018</v>
      </c>
      <c r="F1651" s="8">
        <v>2262</v>
      </c>
      <c r="G1651" s="8">
        <v>211</v>
      </c>
      <c r="H1651" s="8">
        <v>0</v>
      </c>
      <c r="I1651" s="8">
        <v>129</v>
      </c>
      <c r="J1651" s="8">
        <v>229</v>
      </c>
      <c r="K1651" s="8">
        <v>197</v>
      </c>
      <c r="L1651" s="8">
        <v>243</v>
      </c>
      <c r="M1651" s="8">
        <v>356</v>
      </c>
      <c r="N1651" s="8">
        <v>329</v>
      </c>
      <c r="O1651" s="8">
        <v>369</v>
      </c>
      <c r="P1651" s="8">
        <v>348</v>
      </c>
      <c r="Q1651" s="8">
        <v>175</v>
      </c>
      <c r="R1651" s="8">
        <v>77</v>
      </c>
      <c r="S1651" s="8">
        <v>21</v>
      </c>
      <c r="T1651" s="8">
        <v>0</v>
      </c>
      <c r="U1651" s="8">
        <v>1368</v>
      </c>
      <c r="V1651" s="8">
        <v>1070</v>
      </c>
      <c r="W1651" s="8">
        <v>35</v>
      </c>
      <c r="X1651" s="8">
        <v>1379</v>
      </c>
      <c r="Y1651" s="8">
        <v>706</v>
      </c>
      <c r="Z1651" s="8">
        <v>380</v>
      </c>
      <c r="AA1651" s="8">
        <v>8</v>
      </c>
      <c r="AB1651" s="8">
        <v>517</v>
      </c>
      <c r="AC1651" s="8">
        <v>0</v>
      </c>
      <c r="AD1651" s="8">
        <v>151</v>
      </c>
      <c r="AE1651" s="8">
        <v>1805</v>
      </c>
      <c r="AF1651" s="8">
        <v>87</v>
      </c>
      <c r="AG1651" s="8">
        <v>2357</v>
      </c>
      <c r="AH1651" s="8">
        <v>28</v>
      </c>
      <c r="AI1651" s="8">
        <v>0</v>
      </c>
      <c r="AJ1651" s="8">
        <v>174</v>
      </c>
      <c r="AK1651" s="8">
        <v>2299</v>
      </c>
      <c r="AL1651" s="8">
        <v>1</v>
      </c>
      <c r="AM1651" s="8">
        <v>0</v>
      </c>
      <c r="AN1651" s="8">
        <v>2473</v>
      </c>
      <c r="AO1651" s="41">
        <f t="shared" si="982"/>
        <v>0.91467852810351802</v>
      </c>
      <c r="AP1651" s="41">
        <f t="shared" si="983"/>
        <v>8.532147189648201E-2</v>
      </c>
      <c r="AQ1651" s="41">
        <f t="shared" si="984"/>
        <v>0</v>
      </c>
      <c r="AR1651" s="41">
        <f t="shared" si="950"/>
        <v>5.2163364334816012E-2</v>
      </c>
      <c r="AS1651" s="41">
        <f t="shared" si="951"/>
        <v>9.2600080873433077E-2</v>
      </c>
      <c r="AT1651" s="41">
        <f t="shared" si="952"/>
        <v>7.9660331581075619E-2</v>
      </c>
      <c r="AU1651" s="41">
        <f t="shared" si="953"/>
        <v>9.8261221188839468E-2</v>
      </c>
      <c r="AV1651" s="41">
        <f t="shared" si="954"/>
        <v>0.14395471087747674</v>
      </c>
      <c r="AW1651" s="41">
        <f t="shared" si="955"/>
        <v>0.13303679741205013</v>
      </c>
      <c r="AX1651" s="41">
        <f t="shared" si="956"/>
        <v>0.14921148402749695</v>
      </c>
      <c r="AY1651" s="41">
        <f t="shared" si="957"/>
        <v>0.14071977355438739</v>
      </c>
      <c r="AZ1651" s="41">
        <f t="shared" si="958"/>
        <v>7.0764253942579861E-2</v>
      </c>
      <c r="BA1651" s="41">
        <f t="shared" si="959"/>
        <v>3.1136271734735141E-2</v>
      </c>
      <c r="BB1651" s="41">
        <f t="shared" si="960"/>
        <v>8.491710473109584E-3</v>
      </c>
      <c r="BC1651" s="41">
        <f t="shared" si="961"/>
        <v>0</v>
      </c>
      <c r="BD1651" s="41">
        <f t="shared" si="962"/>
        <v>0.55317428224828147</v>
      </c>
      <c r="BE1651" s="41">
        <f t="shared" si="963"/>
        <v>0.43267286696320256</v>
      </c>
      <c r="BF1651" s="41">
        <f t="shared" si="964"/>
        <v>1.4152850788515973E-2</v>
      </c>
      <c r="BG1651" s="41">
        <f t="shared" si="965"/>
        <v>0.55762232106752929</v>
      </c>
      <c r="BH1651" s="41">
        <f t="shared" si="966"/>
        <v>0.28548321876263649</v>
      </c>
      <c r="BI1651" s="41">
        <f t="shared" si="967"/>
        <v>0.15365952284674483</v>
      </c>
      <c r="BJ1651" s="41">
        <f t="shared" si="968"/>
        <v>3.234937323089365E-3</v>
      </c>
      <c r="BK1651" s="41">
        <f t="shared" si="969"/>
        <v>0.20905782450465021</v>
      </c>
      <c r="BL1651" s="41">
        <f t="shared" si="970"/>
        <v>0</v>
      </c>
      <c r="BM1651" s="41">
        <f t="shared" si="971"/>
        <v>6.105944197331177E-2</v>
      </c>
      <c r="BN1651" s="41">
        <f t="shared" si="972"/>
        <v>0.72988273352203803</v>
      </c>
      <c r="BO1651" s="41">
        <f t="shared" si="973"/>
        <v>3.5179943388596847E-2</v>
      </c>
      <c r="BP1651" s="41">
        <f t="shared" si="974"/>
        <v>0.95309340881520421</v>
      </c>
      <c r="BQ1651" s="41">
        <f t="shared" si="975"/>
        <v>1.1322280630812778E-2</v>
      </c>
      <c r="BR1651" s="41">
        <f t="shared" si="976"/>
        <v>0</v>
      </c>
      <c r="BS1651" s="41">
        <f t="shared" si="977"/>
        <v>7.0359886777193695E-2</v>
      </c>
      <c r="BT1651" s="41">
        <f t="shared" si="978"/>
        <v>0.92964011322280626</v>
      </c>
      <c r="BU1651" s="41">
        <f t="shared" si="979"/>
        <v>4.0436716538617062E-4</v>
      </c>
      <c r="BV1651" s="41">
        <f t="shared" si="980"/>
        <v>0</v>
      </c>
      <c r="BW1651" s="41">
        <f t="shared" si="981"/>
        <v>1</v>
      </c>
      <c r="BX1651" s="41" t="str">
        <f t="shared" si="986"/>
        <v>2018Registered nursesBritish Columbia</v>
      </c>
      <c r="BY1651" s="51">
        <f>VLOOKUP(BX1651,'%workplace'!$A$1:$F$381,6,FALSE)</f>
        <v>35495</v>
      </c>
      <c r="BZ1651" s="32">
        <f t="shared" si="987"/>
        <v>6.9671784758416677E-2</v>
      </c>
    </row>
    <row r="1652" spans="1:78" s="8" customFormat="1" hidden="1" x14ac:dyDescent="0.2">
      <c r="A1652" s="8" t="str">
        <f t="shared" si="985"/>
        <v>2018Registered nursesBritish ColumbiaHospital</v>
      </c>
      <c r="B1652" s="8" t="s">
        <v>7</v>
      </c>
      <c r="C1652" s="8" t="s">
        <v>23</v>
      </c>
      <c r="D1652" s="8" t="s">
        <v>10</v>
      </c>
      <c r="E1652" s="8">
        <v>2018</v>
      </c>
      <c r="F1652" s="8">
        <v>21198</v>
      </c>
      <c r="G1652" s="8">
        <v>2296</v>
      </c>
      <c r="H1652" s="8">
        <v>0</v>
      </c>
      <c r="I1652" s="8">
        <v>3401</v>
      </c>
      <c r="J1652" s="8">
        <v>4019</v>
      </c>
      <c r="K1652" s="8">
        <v>3355</v>
      </c>
      <c r="L1652" s="8">
        <v>2728</v>
      </c>
      <c r="M1652" s="8">
        <v>2653</v>
      </c>
      <c r="N1652" s="8">
        <v>2275</v>
      </c>
      <c r="O1652" s="8">
        <v>2229</v>
      </c>
      <c r="P1652" s="8">
        <v>1578</v>
      </c>
      <c r="Q1652" s="8">
        <v>568</v>
      </c>
      <c r="R1652" s="8">
        <v>188</v>
      </c>
      <c r="S1652" s="8">
        <v>500</v>
      </c>
      <c r="T1652" s="8">
        <v>0</v>
      </c>
      <c r="U1652" s="8">
        <v>19979</v>
      </c>
      <c r="V1652" s="8">
        <v>3340</v>
      </c>
      <c r="W1652" s="8">
        <v>175</v>
      </c>
      <c r="X1652" s="8">
        <v>13219</v>
      </c>
      <c r="Y1652" s="8">
        <v>6407</v>
      </c>
      <c r="Z1652" s="8">
        <v>3834</v>
      </c>
      <c r="AA1652" s="8">
        <v>34</v>
      </c>
      <c r="AB1652" s="8">
        <v>1197</v>
      </c>
      <c r="AC1652" s="8">
        <v>0</v>
      </c>
      <c r="AD1652" s="8">
        <v>1648</v>
      </c>
      <c r="AE1652" s="8">
        <v>20649</v>
      </c>
      <c r="AF1652" s="8">
        <v>486</v>
      </c>
      <c r="AG1652" s="8">
        <v>22565</v>
      </c>
      <c r="AH1652" s="8">
        <v>369</v>
      </c>
      <c r="AI1652" s="8">
        <v>59</v>
      </c>
      <c r="AJ1652" s="8">
        <v>1058</v>
      </c>
      <c r="AK1652" s="8">
        <v>22436</v>
      </c>
      <c r="AL1652" s="8">
        <v>15</v>
      </c>
      <c r="AM1652" s="8">
        <v>0</v>
      </c>
      <c r="AN1652" s="8">
        <v>23494</v>
      </c>
      <c r="AO1652" s="41">
        <f t="shared" si="982"/>
        <v>0.9022729207457223</v>
      </c>
      <c r="AP1652" s="41">
        <f t="shared" si="983"/>
        <v>9.7727079254277691E-2</v>
      </c>
      <c r="AQ1652" s="41">
        <f t="shared" si="984"/>
        <v>0</v>
      </c>
      <c r="AR1652" s="41">
        <f t="shared" si="950"/>
        <v>0.14476036434834424</v>
      </c>
      <c r="AS1652" s="41">
        <f t="shared" si="951"/>
        <v>0.17106495275389461</v>
      </c>
      <c r="AT1652" s="41">
        <f t="shared" si="952"/>
        <v>0.14280241763854601</v>
      </c>
      <c r="AU1652" s="41">
        <f t="shared" si="953"/>
        <v>0.11611475270281774</v>
      </c>
      <c r="AV1652" s="41">
        <f t="shared" si="954"/>
        <v>0.11292244828466842</v>
      </c>
      <c r="AW1652" s="41">
        <f t="shared" si="955"/>
        <v>9.6833234017195874E-2</v>
      </c>
      <c r="AX1652" s="41">
        <f t="shared" si="956"/>
        <v>9.4875287307397638E-2</v>
      </c>
      <c r="AY1652" s="41">
        <f t="shared" si="957"/>
        <v>6.7166084957861583E-2</v>
      </c>
      <c r="AZ1652" s="41">
        <f t="shared" si="958"/>
        <v>2.4176385460117477E-2</v>
      </c>
      <c r="BA1652" s="41">
        <f t="shared" si="959"/>
        <v>8.0020430748276149E-3</v>
      </c>
      <c r="BB1652" s="41">
        <f t="shared" si="960"/>
        <v>2.1282029454328766E-2</v>
      </c>
      <c r="BC1652" s="41">
        <f t="shared" si="961"/>
        <v>0</v>
      </c>
      <c r="BD1652" s="41">
        <f t="shared" si="962"/>
        <v>0.85038733293606883</v>
      </c>
      <c r="BE1652" s="41">
        <f t="shared" si="963"/>
        <v>0.14216395675491614</v>
      </c>
      <c r="BF1652" s="41">
        <f t="shared" si="964"/>
        <v>7.4487103090150678E-3</v>
      </c>
      <c r="BG1652" s="41">
        <f t="shared" si="965"/>
        <v>0.56265429471354389</v>
      </c>
      <c r="BH1652" s="41">
        <f t="shared" si="966"/>
        <v>0.27270792542776878</v>
      </c>
      <c r="BI1652" s="41">
        <f t="shared" si="967"/>
        <v>0.16319060185579295</v>
      </c>
      <c r="BJ1652" s="41">
        <f t="shared" si="968"/>
        <v>1.4471780028943559E-3</v>
      </c>
      <c r="BK1652" s="41">
        <f t="shared" si="969"/>
        <v>5.0949178513663061E-2</v>
      </c>
      <c r="BL1652" s="41">
        <f t="shared" si="970"/>
        <v>0</v>
      </c>
      <c r="BM1652" s="41">
        <f t="shared" si="971"/>
        <v>7.0145569081467615E-2</v>
      </c>
      <c r="BN1652" s="41">
        <f t="shared" si="972"/>
        <v>0.87890525240486927</v>
      </c>
      <c r="BO1652" s="41">
        <f t="shared" si="973"/>
        <v>2.068613262960756E-2</v>
      </c>
      <c r="BP1652" s="41">
        <f t="shared" si="974"/>
        <v>0.96045798927385717</v>
      </c>
      <c r="BQ1652" s="41">
        <f t="shared" si="975"/>
        <v>1.570613773729463E-2</v>
      </c>
      <c r="BR1652" s="41">
        <f t="shared" si="976"/>
        <v>2.5112794756107942E-3</v>
      </c>
      <c r="BS1652" s="41">
        <f t="shared" si="977"/>
        <v>4.5032774325359667E-2</v>
      </c>
      <c r="BT1652" s="41">
        <f t="shared" si="978"/>
        <v>0.95496722567464032</v>
      </c>
      <c r="BU1652" s="41">
        <f t="shared" si="979"/>
        <v>6.3846088362986295E-4</v>
      </c>
      <c r="BV1652" s="41">
        <f t="shared" si="980"/>
        <v>0</v>
      </c>
      <c r="BW1652" s="41">
        <f t="shared" si="981"/>
        <v>1</v>
      </c>
      <c r="BX1652" s="41" t="str">
        <f t="shared" si="986"/>
        <v>2018Registered nursesBritish Columbia</v>
      </c>
      <c r="BY1652" s="51">
        <f>VLOOKUP(BX1652,'%workplace'!$A$1:$F$381,6,FALSE)</f>
        <v>35495</v>
      </c>
      <c r="BZ1652" s="32">
        <f t="shared" si="987"/>
        <v>0.66189604169601357</v>
      </c>
    </row>
    <row r="1653" spans="1:78" s="8" customFormat="1" hidden="1" x14ac:dyDescent="0.2">
      <c r="A1653" s="8" t="str">
        <f t="shared" si="985"/>
        <v>2018Registered nursesBritish ColumbiaOther places of work</v>
      </c>
      <c r="B1653" s="8" t="s">
        <v>7</v>
      </c>
      <c r="C1653" s="8" t="s">
        <v>23</v>
      </c>
      <c r="D1653" s="8" t="s">
        <v>13</v>
      </c>
      <c r="E1653" s="8">
        <v>2018</v>
      </c>
      <c r="F1653" s="8">
        <v>3453</v>
      </c>
      <c r="G1653" s="8">
        <v>277</v>
      </c>
      <c r="H1653" s="8">
        <v>0</v>
      </c>
      <c r="I1653" s="8">
        <v>137</v>
      </c>
      <c r="J1653" s="8">
        <v>317</v>
      </c>
      <c r="K1653" s="8">
        <v>410</v>
      </c>
      <c r="L1653" s="8">
        <v>427</v>
      </c>
      <c r="M1653" s="8">
        <v>455</v>
      </c>
      <c r="N1653" s="8">
        <v>525</v>
      </c>
      <c r="O1653" s="8">
        <v>599</v>
      </c>
      <c r="P1653" s="8">
        <v>505</v>
      </c>
      <c r="Q1653" s="8">
        <v>241</v>
      </c>
      <c r="R1653" s="8">
        <v>101</v>
      </c>
      <c r="S1653" s="8">
        <v>13</v>
      </c>
      <c r="T1653" s="8">
        <v>0</v>
      </c>
      <c r="U1653" s="8">
        <v>3360</v>
      </c>
      <c r="V1653" s="8">
        <v>355</v>
      </c>
      <c r="W1653" s="8">
        <v>15</v>
      </c>
      <c r="X1653" s="8">
        <v>2261</v>
      </c>
      <c r="Y1653" s="8">
        <v>835</v>
      </c>
      <c r="Z1653" s="8">
        <v>616</v>
      </c>
      <c r="AA1653" s="8">
        <v>18</v>
      </c>
      <c r="AB1653" s="8">
        <v>421</v>
      </c>
      <c r="AC1653" s="8">
        <v>0</v>
      </c>
      <c r="AD1653" s="8">
        <v>2070</v>
      </c>
      <c r="AE1653" s="8">
        <v>1239</v>
      </c>
      <c r="AF1653" s="8">
        <v>553</v>
      </c>
      <c r="AG1653" s="8">
        <v>1983</v>
      </c>
      <c r="AH1653" s="8">
        <v>1067</v>
      </c>
      <c r="AI1653" s="8">
        <v>127</v>
      </c>
      <c r="AJ1653" s="8">
        <v>138</v>
      </c>
      <c r="AK1653" s="8">
        <v>3591</v>
      </c>
      <c r="AL1653" s="8">
        <v>0</v>
      </c>
      <c r="AM1653" s="8">
        <v>1</v>
      </c>
      <c r="AN1653" s="8">
        <v>3730</v>
      </c>
      <c r="AO1653" s="41">
        <f t="shared" si="982"/>
        <v>0.92573726541554957</v>
      </c>
      <c r="AP1653" s="41">
        <f t="shared" si="983"/>
        <v>7.4262734584450402E-2</v>
      </c>
      <c r="AQ1653" s="41">
        <f t="shared" si="984"/>
        <v>0</v>
      </c>
      <c r="AR1653" s="41">
        <f t="shared" si="950"/>
        <v>3.6729222520107241E-2</v>
      </c>
      <c r="AS1653" s="41">
        <f t="shared" si="951"/>
        <v>8.4986595174262741E-2</v>
      </c>
      <c r="AT1653" s="41">
        <f t="shared" si="952"/>
        <v>0.10991957104557641</v>
      </c>
      <c r="AU1653" s="41">
        <f t="shared" si="953"/>
        <v>0.11447721179624665</v>
      </c>
      <c r="AV1653" s="41">
        <f t="shared" si="954"/>
        <v>0.12198391420911528</v>
      </c>
      <c r="AW1653" s="41">
        <f t="shared" si="955"/>
        <v>0.14075067024128687</v>
      </c>
      <c r="AX1653" s="41">
        <f t="shared" si="956"/>
        <v>0.16058981233243969</v>
      </c>
      <c r="AY1653" s="41">
        <f t="shared" si="957"/>
        <v>0.1353887399463807</v>
      </c>
      <c r="AZ1653" s="41">
        <f t="shared" si="958"/>
        <v>6.4611260053619307E-2</v>
      </c>
      <c r="BA1653" s="41">
        <f t="shared" si="959"/>
        <v>2.7077747989276139E-2</v>
      </c>
      <c r="BB1653" s="41">
        <f t="shared" si="960"/>
        <v>3.4852546916890078E-3</v>
      </c>
      <c r="BC1653" s="41">
        <f t="shared" si="961"/>
        <v>0</v>
      </c>
      <c r="BD1653" s="41">
        <f t="shared" si="962"/>
        <v>0.90080428954423597</v>
      </c>
      <c r="BE1653" s="41">
        <f t="shared" si="963"/>
        <v>9.5174262734584444E-2</v>
      </c>
      <c r="BF1653" s="41">
        <f t="shared" si="964"/>
        <v>4.0214477211796247E-3</v>
      </c>
      <c r="BG1653" s="41">
        <f t="shared" si="965"/>
        <v>0.6061662198391421</v>
      </c>
      <c r="BH1653" s="41">
        <f t="shared" si="966"/>
        <v>0.22386058981233245</v>
      </c>
      <c r="BI1653" s="41">
        <f t="shared" si="967"/>
        <v>0.16514745308310991</v>
      </c>
      <c r="BJ1653" s="41">
        <f t="shared" si="968"/>
        <v>4.8257372654155499E-3</v>
      </c>
      <c r="BK1653" s="41">
        <f t="shared" si="969"/>
        <v>0.11286863270777479</v>
      </c>
      <c r="BL1653" s="41">
        <f t="shared" si="970"/>
        <v>0</v>
      </c>
      <c r="BM1653" s="41">
        <f t="shared" si="971"/>
        <v>0.55495978552278824</v>
      </c>
      <c r="BN1653" s="41">
        <f t="shared" si="972"/>
        <v>0.33217158176943701</v>
      </c>
      <c r="BO1653" s="41">
        <f t="shared" si="973"/>
        <v>0.14825737265415551</v>
      </c>
      <c r="BP1653" s="41">
        <f t="shared" si="974"/>
        <v>0.53163538873994642</v>
      </c>
      <c r="BQ1653" s="41">
        <f t="shared" si="975"/>
        <v>0.28605898123324397</v>
      </c>
      <c r="BR1653" s="41">
        <f t="shared" si="976"/>
        <v>3.4048257372654156E-2</v>
      </c>
      <c r="BS1653" s="41">
        <f t="shared" si="977"/>
        <v>3.6997319034852545E-2</v>
      </c>
      <c r="BT1653" s="41">
        <f t="shared" si="978"/>
        <v>0.96273458445040216</v>
      </c>
      <c r="BU1653" s="41">
        <f t="shared" si="979"/>
        <v>0</v>
      </c>
      <c r="BV1653" s="41">
        <f t="shared" si="980"/>
        <v>2.6809651474530834E-4</v>
      </c>
      <c r="BW1653" s="41">
        <f t="shared" si="981"/>
        <v>1</v>
      </c>
      <c r="BX1653" s="41" t="str">
        <f t="shared" si="986"/>
        <v>2018Registered nursesBritish Columbia</v>
      </c>
      <c r="BY1653" s="51">
        <f>VLOOKUP(BX1653,'%workplace'!$A$1:$F$381,6,FALSE)</f>
        <v>35495</v>
      </c>
      <c r="BZ1653" s="32">
        <f t="shared" si="987"/>
        <v>0.10508522327088322</v>
      </c>
    </row>
    <row r="1654" spans="1:78" s="8" customFormat="1" hidden="1" x14ac:dyDescent="0.2">
      <c r="A1654" s="8" t="str">
        <f t="shared" si="985"/>
        <v>2018Registered nursesBritish ColumbiaUnknown places of work</v>
      </c>
      <c r="B1654" s="8" t="s">
        <v>7</v>
      </c>
      <c r="C1654" s="8" t="s">
        <v>23</v>
      </c>
      <c r="D1654" s="8" t="s">
        <v>49</v>
      </c>
      <c r="E1654" s="8">
        <v>2018</v>
      </c>
      <c r="F1654" s="8">
        <v>46</v>
      </c>
      <c r="G1654" s="8">
        <v>3</v>
      </c>
      <c r="H1654" s="8">
        <v>0</v>
      </c>
      <c r="I1654" s="8">
        <v>6</v>
      </c>
      <c r="J1654" s="8">
        <v>12</v>
      </c>
      <c r="K1654" s="8">
        <v>10</v>
      </c>
      <c r="L1654" s="8">
        <v>3</v>
      </c>
      <c r="M1654" s="8">
        <v>2</v>
      </c>
      <c r="N1654" s="8">
        <v>2</v>
      </c>
      <c r="O1654" s="8">
        <v>6</v>
      </c>
      <c r="P1654" s="8">
        <v>4</v>
      </c>
      <c r="Q1654" s="8">
        <v>3</v>
      </c>
      <c r="R1654" s="8">
        <v>1</v>
      </c>
      <c r="S1654" s="8">
        <v>0</v>
      </c>
      <c r="T1654" s="8">
        <v>0</v>
      </c>
      <c r="U1654" s="8">
        <v>40</v>
      </c>
      <c r="V1654" s="8">
        <v>8</v>
      </c>
      <c r="W1654" s="8">
        <v>1</v>
      </c>
      <c r="X1654" s="8">
        <v>18</v>
      </c>
      <c r="Y1654" s="8">
        <v>10</v>
      </c>
      <c r="Z1654" s="8">
        <v>11</v>
      </c>
      <c r="AA1654" s="8">
        <v>10</v>
      </c>
      <c r="AB1654" s="8">
        <v>0</v>
      </c>
      <c r="AC1654" s="8">
        <v>38</v>
      </c>
      <c r="AD1654" s="8">
        <v>1</v>
      </c>
      <c r="AE1654" s="8">
        <v>10</v>
      </c>
      <c r="AF1654" s="8">
        <v>0</v>
      </c>
      <c r="AG1654" s="8">
        <v>6</v>
      </c>
      <c r="AH1654" s="8">
        <v>1</v>
      </c>
      <c r="AI1654" s="8">
        <v>0</v>
      </c>
      <c r="AJ1654" s="8">
        <v>5</v>
      </c>
      <c r="AK1654" s="8">
        <v>44</v>
      </c>
      <c r="AL1654" s="8">
        <v>42</v>
      </c>
      <c r="AM1654" s="8">
        <v>0</v>
      </c>
      <c r="AN1654" s="8">
        <v>49</v>
      </c>
      <c r="AO1654" s="41">
        <f t="shared" si="982"/>
        <v>0.93877551020408168</v>
      </c>
      <c r="AP1654" s="41">
        <f t="shared" si="983"/>
        <v>6.1224489795918366E-2</v>
      </c>
      <c r="AQ1654" s="41">
        <f t="shared" si="984"/>
        <v>0</v>
      </c>
      <c r="AR1654" s="41">
        <f t="shared" si="950"/>
        <v>0.12244897959183673</v>
      </c>
      <c r="AS1654" s="41">
        <f t="shared" si="951"/>
        <v>0.24489795918367346</v>
      </c>
      <c r="AT1654" s="41">
        <f t="shared" si="952"/>
        <v>0.20408163265306123</v>
      </c>
      <c r="AU1654" s="41">
        <f t="shared" si="953"/>
        <v>6.1224489795918366E-2</v>
      </c>
      <c r="AV1654" s="41">
        <f t="shared" si="954"/>
        <v>4.0816326530612242E-2</v>
      </c>
      <c r="AW1654" s="41">
        <f t="shared" si="955"/>
        <v>4.0816326530612242E-2</v>
      </c>
      <c r="AX1654" s="41">
        <f t="shared" si="956"/>
        <v>0.12244897959183673</v>
      </c>
      <c r="AY1654" s="41">
        <f t="shared" si="957"/>
        <v>8.1632653061224483E-2</v>
      </c>
      <c r="AZ1654" s="41">
        <f t="shared" si="958"/>
        <v>6.1224489795918366E-2</v>
      </c>
      <c r="BA1654" s="41">
        <f t="shared" si="959"/>
        <v>2.0408163265306121E-2</v>
      </c>
      <c r="BB1654" s="41">
        <f t="shared" si="960"/>
        <v>0</v>
      </c>
      <c r="BC1654" s="41">
        <f t="shared" si="961"/>
        <v>0</v>
      </c>
      <c r="BD1654" s="41">
        <f t="shared" si="962"/>
        <v>0.81632653061224492</v>
      </c>
      <c r="BE1654" s="41">
        <f t="shared" si="963"/>
        <v>0.16326530612244897</v>
      </c>
      <c r="BF1654" s="41">
        <f t="shared" si="964"/>
        <v>2.0408163265306121E-2</v>
      </c>
      <c r="BG1654" s="41">
        <f t="shared" si="965"/>
        <v>0.36734693877551022</v>
      </c>
      <c r="BH1654" s="41">
        <f t="shared" si="966"/>
        <v>0.20408163265306123</v>
      </c>
      <c r="BI1654" s="41">
        <f t="shared" si="967"/>
        <v>0.22448979591836735</v>
      </c>
      <c r="BJ1654" s="41">
        <f t="shared" si="968"/>
        <v>0.20408163265306123</v>
      </c>
      <c r="BK1654" s="41">
        <f t="shared" si="969"/>
        <v>0</v>
      </c>
      <c r="BL1654" s="41">
        <f t="shared" si="970"/>
        <v>0.77551020408163263</v>
      </c>
      <c r="BM1654" s="41">
        <f t="shared" si="971"/>
        <v>2.0408163265306121E-2</v>
      </c>
      <c r="BN1654" s="41">
        <f t="shared" si="972"/>
        <v>0.20408163265306123</v>
      </c>
      <c r="BO1654" s="41">
        <f t="shared" si="973"/>
        <v>0</v>
      </c>
      <c r="BP1654" s="41">
        <f t="shared" si="974"/>
        <v>0.12244897959183673</v>
      </c>
      <c r="BQ1654" s="41">
        <f t="shared" si="975"/>
        <v>2.0408163265306121E-2</v>
      </c>
      <c r="BR1654" s="41">
        <f t="shared" si="976"/>
        <v>0</v>
      </c>
      <c r="BS1654" s="41">
        <f t="shared" si="977"/>
        <v>0.10204081632653061</v>
      </c>
      <c r="BT1654" s="41">
        <f t="shared" si="978"/>
        <v>0.89795918367346939</v>
      </c>
      <c r="BU1654" s="41">
        <f t="shared" si="979"/>
        <v>0.8571428571428571</v>
      </c>
      <c r="BV1654" s="41">
        <f t="shared" si="980"/>
        <v>0</v>
      </c>
      <c r="BW1654" s="41">
        <f t="shared" si="981"/>
        <v>1</v>
      </c>
      <c r="BX1654" s="41" t="str">
        <f t="shared" si="986"/>
        <v>2018Registered nursesBritish Columbia</v>
      </c>
      <c r="BY1654" s="51">
        <f>VLOOKUP(BX1654,'%workplace'!$A$1:$F$381,6,FALSE)</f>
        <v>35495</v>
      </c>
      <c r="BZ1654" s="32">
        <f t="shared" si="987"/>
        <v>1.3804761233976617E-3</v>
      </c>
    </row>
    <row r="1655" spans="1:78" s="8" customFormat="1" hidden="1" x14ac:dyDescent="0.2">
      <c r="A1655" s="8" t="str">
        <f t="shared" si="985"/>
        <v>2018Registered nursesYukonAll places of work</v>
      </c>
      <c r="B1655" s="8" t="s">
        <v>7</v>
      </c>
      <c r="C1655" s="8" t="s">
        <v>24</v>
      </c>
      <c r="D1655" s="8" t="s">
        <v>9</v>
      </c>
      <c r="E1655" s="8">
        <v>2018</v>
      </c>
      <c r="F1655" s="8">
        <v>422</v>
      </c>
      <c r="G1655" s="8">
        <v>42</v>
      </c>
      <c r="H1655" s="8">
        <v>0</v>
      </c>
      <c r="I1655" s="8">
        <v>65</v>
      </c>
      <c r="J1655" s="8">
        <v>82</v>
      </c>
      <c r="K1655" s="8">
        <v>70</v>
      </c>
      <c r="L1655" s="8">
        <v>51</v>
      </c>
      <c r="M1655" s="8">
        <v>40</v>
      </c>
      <c r="N1655" s="8">
        <v>41</v>
      </c>
      <c r="O1655" s="8">
        <v>53</v>
      </c>
      <c r="P1655" s="8">
        <v>42</v>
      </c>
      <c r="Q1655" s="8">
        <v>8</v>
      </c>
      <c r="R1655" s="8">
        <v>2</v>
      </c>
      <c r="S1655" s="8">
        <v>10</v>
      </c>
      <c r="T1655" s="8">
        <v>0</v>
      </c>
      <c r="U1655" s="8">
        <v>417</v>
      </c>
      <c r="V1655" s="8">
        <v>46</v>
      </c>
      <c r="W1655" s="8">
        <v>1</v>
      </c>
      <c r="X1655" s="8">
        <v>201</v>
      </c>
      <c r="Y1655" s="8">
        <v>180</v>
      </c>
      <c r="Z1655" s="8">
        <v>83</v>
      </c>
      <c r="AA1655" s="8">
        <v>0</v>
      </c>
      <c r="AB1655" s="8">
        <v>44</v>
      </c>
      <c r="AC1655" s="8">
        <v>16</v>
      </c>
      <c r="AD1655" s="8">
        <v>52</v>
      </c>
      <c r="AE1655" s="8">
        <v>352</v>
      </c>
      <c r="AF1655" s="8">
        <v>41</v>
      </c>
      <c r="AG1655" s="8">
        <v>398</v>
      </c>
      <c r="AH1655" s="8">
        <v>11</v>
      </c>
      <c r="AI1655" s="8">
        <v>1</v>
      </c>
      <c r="AJ1655" s="8">
        <v>84</v>
      </c>
      <c r="AK1655" s="8">
        <v>380</v>
      </c>
      <c r="AL1655" s="8">
        <v>13</v>
      </c>
      <c r="AM1655" s="8">
        <v>0</v>
      </c>
      <c r="AN1655" s="8">
        <v>464</v>
      </c>
      <c r="AO1655" s="41">
        <f t="shared" si="982"/>
        <v>0.90948275862068961</v>
      </c>
      <c r="AP1655" s="41">
        <f t="shared" si="983"/>
        <v>9.0517241379310345E-2</v>
      </c>
      <c r="AQ1655" s="41">
        <f t="shared" si="984"/>
        <v>0</v>
      </c>
      <c r="AR1655" s="41">
        <f t="shared" ref="AR1655:AR1718" si="988">I1655/$AN1655</f>
        <v>0.14008620689655171</v>
      </c>
      <c r="AS1655" s="41">
        <f t="shared" ref="AS1655:AS1718" si="989">J1655/$AN1655</f>
        <v>0.17672413793103448</v>
      </c>
      <c r="AT1655" s="41">
        <f t="shared" ref="AT1655:AT1718" si="990">K1655/$AN1655</f>
        <v>0.15086206896551724</v>
      </c>
      <c r="AU1655" s="41">
        <f t="shared" ref="AU1655:AU1718" si="991">L1655/$AN1655</f>
        <v>0.10991379310344827</v>
      </c>
      <c r="AV1655" s="41">
        <f t="shared" ref="AV1655:AV1718" si="992">M1655/$AN1655</f>
        <v>8.6206896551724144E-2</v>
      </c>
      <c r="AW1655" s="41">
        <f t="shared" ref="AW1655:AW1718" si="993">N1655/$AN1655</f>
        <v>8.8362068965517238E-2</v>
      </c>
      <c r="AX1655" s="41">
        <f t="shared" ref="AX1655:AX1718" si="994">O1655/$AN1655</f>
        <v>0.11422413793103449</v>
      </c>
      <c r="AY1655" s="41">
        <f t="shared" ref="AY1655:AY1718" si="995">P1655/$AN1655</f>
        <v>9.0517241379310345E-2</v>
      </c>
      <c r="AZ1655" s="41">
        <f t="shared" ref="AZ1655:AZ1718" si="996">Q1655/$AN1655</f>
        <v>1.7241379310344827E-2</v>
      </c>
      <c r="BA1655" s="41">
        <f t="shared" ref="BA1655:BA1718" si="997">R1655/$AN1655</f>
        <v>4.3103448275862068E-3</v>
      </c>
      <c r="BB1655" s="41">
        <f t="shared" ref="BB1655:BB1718" si="998">S1655/$AN1655</f>
        <v>2.1551724137931036E-2</v>
      </c>
      <c r="BC1655" s="41">
        <f t="shared" ref="BC1655:BC1718" si="999">T1655/$AN1655</f>
        <v>0</v>
      </c>
      <c r="BD1655" s="41">
        <f t="shared" ref="BD1655:BD1718" si="1000">U1655/$AN1655</f>
        <v>0.89870689655172409</v>
      </c>
      <c r="BE1655" s="41">
        <f t="shared" ref="BE1655:BE1718" si="1001">V1655/$AN1655</f>
        <v>9.9137931034482762E-2</v>
      </c>
      <c r="BF1655" s="41">
        <f t="shared" ref="BF1655:BF1718" si="1002">W1655/$AN1655</f>
        <v>2.1551724137931034E-3</v>
      </c>
      <c r="BG1655" s="41">
        <f t="shared" ref="BG1655:BG1718" si="1003">X1655/$AN1655</f>
        <v>0.43318965517241381</v>
      </c>
      <c r="BH1655" s="41">
        <f t="shared" ref="BH1655:BH1718" si="1004">Y1655/$AN1655</f>
        <v>0.38793103448275862</v>
      </c>
      <c r="BI1655" s="41">
        <f t="shared" ref="BI1655:BI1718" si="1005">Z1655/$AN1655</f>
        <v>0.1788793103448276</v>
      </c>
      <c r="BJ1655" s="41">
        <f t="shared" ref="BJ1655:BJ1718" si="1006">AA1655/$AN1655</f>
        <v>0</v>
      </c>
      <c r="BK1655" s="41">
        <f t="shared" ref="BK1655:BK1718" si="1007">AB1655/$AN1655</f>
        <v>9.4827586206896547E-2</v>
      </c>
      <c r="BL1655" s="41">
        <f t="shared" ref="BL1655:BL1718" si="1008">AC1655/$AN1655</f>
        <v>3.4482758620689655E-2</v>
      </c>
      <c r="BM1655" s="41">
        <f t="shared" ref="BM1655:BM1718" si="1009">AD1655/$AN1655</f>
        <v>0.11206896551724138</v>
      </c>
      <c r="BN1655" s="41">
        <f t="shared" ref="BN1655:BN1718" si="1010">AE1655/$AN1655</f>
        <v>0.75862068965517238</v>
      </c>
      <c r="BO1655" s="41">
        <f t="shared" ref="BO1655:BO1718" si="1011">AF1655/$AN1655</f>
        <v>8.8362068965517238E-2</v>
      </c>
      <c r="BP1655" s="41">
        <f t="shared" ref="BP1655:BP1718" si="1012">AG1655/$AN1655</f>
        <v>0.85775862068965514</v>
      </c>
      <c r="BQ1655" s="41">
        <f t="shared" ref="BQ1655:BQ1718" si="1013">AH1655/$AN1655</f>
        <v>2.3706896551724137E-2</v>
      </c>
      <c r="BR1655" s="41">
        <f t="shared" ref="BR1655:BR1718" si="1014">AI1655/$AN1655</f>
        <v>2.1551724137931034E-3</v>
      </c>
      <c r="BS1655" s="41">
        <f t="shared" ref="BS1655:BS1718" si="1015">AJ1655/$AN1655</f>
        <v>0.18103448275862069</v>
      </c>
      <c r="BT1655" s="41">
        <f t="shared" ref="BT1655:BT1718" si="1016">AK1655/$AN1655</f>
        <v>0.81896551724137934</v>
      </c>
      <c r="BU1655" s="41">
        <f t="shared" ref="BU1655:BU1718" si="1017">AL1655/$AN1655</f>
        <v>2.8017241379310345E-2</v>
      </c>
      <c r="BV1655" s="41">
        <f t="shared" ref="BV1655:BV1718" si="1018">AM1655/$AN1655</f>
        <v>0</v>
      </c>
      <c r="BW1655" s="41">
        <f t="shared" ref="BW1655:BW1718" si="1019">AN1655/$AN1655</f>
        <v>1</v>
      </c>
      <c r="BX1655" s="41" t="str">
        <f t="shared" si="986"/>
        <v>2018Registered nursesYukon</v>
      </c>
      <c r="BY1655" s="51">
        <f>VLOOKUP(BX1655,'%workplace'!$A$1:$F$381,6,FALSE)</f>
        <v>464</v>
      </c>
      <c r="BZ1655" s="32">
        <f t="shared" si="987"/>
        <v>1</v>
      </c>
    </row>
    <row r="1656" spans="1:78" s="8" customFormat="1" hidden="1" x14ac:dyDescent="0.2">
      <c r="A1656" s="8" t="str">
        <f t="shared" si="985"/>
        <v>2018Registered nursesYukonCommunity health</v>
      </c>
      <c r="B1656" s="8" t="s">
        <v>7</v>
      </c>
      <c r="C1656" s="8" t="s">
        <v>24</v>
      </c>
      <c r="D1656" s="8" t="s">
        <v>11</v>
      </c>
      <c r="E1656" s="8">
        <v>2018</v>
      </c>
      <c r="F1656" s="8">
        <v>125</v>
      </c>
      <c r="G1656" s="8">
        <v>7</v>
      </c>
      <c r="H1656" s="8">
        <v>0</v>
      </c>
      <c r="I1656" s="8">
        <v>8</v>
      </c>
      <c r="J1656" s="8">
        <v>16</v>
      </c>
      <c r="K1656" s="8">
        <v>23</v>
      </c>
      <c r="L1656" s="8">
        <v>20</v>
      </c>
      <c r="M1656" s="8">
        <v>15</v>
      </c>
      <c r="N1656" s="8">
        <v>16</v>
      </c>
      <c r="O1656" s="8">
        <v>15</v>
      </c>
      <c r="P1656" s="8">
        <v>14</v>
      </c>
      <c r="Q1656" s="8">
        <v>5</v>
      </c>
      <c r="R1656" s="8">
        <v>0</v>
      </c>
      <c r="S1656" s="8">
        <v>0</v>
      </c>
      <c r="T1656" s="8">
        <v>0</v>
      </c>
      <c r="U1656" s="8">
        <v>120</v>
      </c>
      <c r="V1656" s="8">
        <v>11</v>
      </c>
      <c r="W1656" s="8">
        <v>1</v>
      </c>
      <c r="X1656" s="8">
        <v>47</v>
      </c>
      <c r="Y1656" s="8">
        <v>62</v>
      </c>
      <c r="Z1656" s="8">
        <v>23</v>
      </c>
      <c r="AA1656" s="8">
        <v>0</v>
      </c>
      <c r="AB1656" s="8">
        <v>13</v>
      </c>
      <c r="AC1656" s="8">
        <v>2</v>
      </c>
      <c r="AD1656" s="8">
        <v>10</v>
      </c>
      <c r="AE1656" s="8">
        <v>107</v>
      </c>
      <c r="AF1656" s="8">
        <v>5</v>
      </c>
      <c r="AG1656" s="8">
        <v>126</v>
      </c>
      <c r="AH1656" s="8">
        <v>0</v>
      </c>
      <c r="AI1656" s="8">
        <v>0</v>
      </c>
      <c r="AJ1656" s="8">
        <v>50</v>
      </c>
      <c r="AK1656" s="8">
        <v>82</v>
      </c>
      <c r="AL1656" s="8">
        <v>1</v>
      </c>
      <c r="AM1656" s="8">
        <v>0</v>
      </c>
      <c r="AN1656" s="8">
        <v>132</v>
      </c>
      <c r="AO1656" s="41">
        <f t="shared" ref="AO1656:AO1719" si="1020">F1656/$AN1656</f>
        <v>0.94696969696969702</v>
      </c>
      <c r="AP1656" s="41">
        <f t="shared" ref="AP1656:AP1719" si="1021">G1656/$AN1656</f>
        <v>5.3030303030303032E-2</v>
      </c>
      <c r="AQ1656" s="41">
        <f t="shared" ref="AQ1656:AQ1719" si="1022">H1656/$AN1656</f>
        <v>0</v>
      </c>
      <c r="AR1656" s="41">
        <f t="shared" si="988"/>
        <v>6.0606060606060608E-2</v>
      </c>
      <c r="AS1656" s="41">
        <f t="shared" si="989"/>
        <v>0.12121212121212122</v>
      </c>
      <c r="AT1656" s="41">
        <f t="shared" si="990"/>
        <v>0.17424242424242425</v>
      </c>
      <c r="AU1656" s="41">
        <f t="shared" si="991"/>
        <v>0.15151515151515152</v>
      </c>
      <c r="AV1656" s="41">
        <f t="shared" si="992"/>
        <v>0.11363636363636363</v>
      </c>
      <c r="AW1656" s="41">
        <f t="shared" si="993"/>
        <v>0.12121212121212122</v>
      </c>
      <c r="AX1656" s="41">
        <f t="shared" si="994"/>
        <v>0.11363636363636363</v>
      </c>
      <c r="AY1656" s="41">
        <f t="shared" si="995"/>
        <v>0.10606060606060606</v>
      </c>
      <c r="AZ1656" s="41">
        <f t="shared" si="996"/>
        <v>3.787878787878788E-2</v>
      </c>
      <c r="BA1656" s="41">
        <f t="shared" si="997"/>
        <v>0</v>
      </c>
      <c r="BB1656" s="41">
        <f t="shared" si="998"/>
        <v>0</v>
      </c>
      <c r="BC1656" s="41">
        <f t="shared" si="999"/>
        <v>0</v>
      </c>
      <c r="BD1656" s="41">
        <f t="shared" si="1000"/>
        <v>0.90909090909090906</v>
      </c>
      <c r="BE1656" s="41">
        <f t="shared" si="1001"/>
        <v>8.3333333333333329E-2</v>
      </c>
      <c r="BF1656" s="41">
        <f t="shared" si="1002"/>
        <v>7.575757575757576E-3</v>
      </c>
      <c r="BG1656" s="41">
        <f t="shared" si="1003"/>
        <v>0.35606060606060608</v>
      </c>
      <c r="BH1656" s="41">
        <f t="shared" si="1004"/>
        <v>0.46969696969696972</v>
      </c>
      <c r="BI1656" s="41">
        <f t="shared" si="1005"/>
        <v>0.17424242424242425</v>
      </c>
      <c r="BJ1656" s="41">
        <f t="shared" si="1006"/>
        <v>0</v>
      </c>
      <c r="BK1656" s="41">
        <f t="shared" si="1007"/>
        <v>9.8484848484848481E-2</v>
      </c>
      <c r="BL1656" s="41">
        <f t="shared" si="1008"/>
        <v>1.5151515151515152E-2</v>
      </c>
      <c r="BM1656" s="41">
        <f t="shared" si="1009"/>
        <v>7.575757575757576E-2</v>
      </c>
      <c r="BN1656" s="41">
        <f t="shared" si="1010"/>
        <v>0.81060606060606055</v>
      </c>
      <c r="BO1656" s="41">
        <f t="shared" si="1011"/>
        <v>3.787878787878788E-2</v>
      </c>
      <c r="BP1656" s="41">
        <f t="shared" si="1012"/>
        <v>0.95454545454545459</v>
      </c>
      <c r="BQ1656" s="41">
        <f t="shared" si="1013"/>
        <v>0</v>
      </c>
      <c r="BR1656" s="41">
        <f t="shared" si="1014"/>
        <v>0</v>
      </c>
      <c r="BS1656" s="41">
        <f t="shared" si="1015"/>
        <v>0.37878787878787878</v>
      </c>
      <c r="BT1656" s="41">
        <f t="shared" si="1016"/>
        <v>0.62121212121212122</v>
      </c>
      <c r="BU1656" s="41">
        <f t="shared" si="1017"/>
        <v>7.575757575757576E-3</v>
      </c>
      <c r="BV1656" s="41">
        <f t="shared" si="1018"/>
        <v>0</v>
      </c>
      <c r="BW1656" s="41">
        <f t="shared" si="1019"/>
        <v>1</v>
      </c>
      <c r="BX1656" s="41" t="str">
        <f t="shared" si="986"/>
        <v>2018Registered nursesYukon</v>
      </c>
      <c r="BY1656" s="51">
        <f>VLOOKUP(BX1656,'%workplace'!$A$1:$F$381,6,FALSE)</f>
        <v>464</v>
      </c>
      <c r="BZ1656" s="32">
        <f t="shared" si="987"/>
        <v>0.28448275862068967</v>
      </c>
    </row>
    <row r="1657" spans="1:78" s="8" customFormat="1" hidden="1" x14ac:dyDescent="0.2">
      <c r="A1657" s="8" t="str">
        <f t="shared" si="985"/>
        <v>2018Registered nursesYukonNursing home/long-term care</v>
      </c>
      <c r="B1657" s="8" t="s">
        <v>7</v>
      </c>
      <c r="C1657" s="8" t="s">
        <v>24</v>
      </c>
      <c r="D1657" s="8" t="s">
        <v>12</v>
      </c>
      <c r="E1657" s="8">
        <v>2018</v>
      </c>
      <c r="F1657" s="8">
        <v>24</v>
      </c>
      <c r="G1657" s="8">
        <v>3</v>
      </c>
      <c r="H1657" s="8">
        <v>0</v>
      </c>
      <c r="I1657" s="8">
        <v>1</v>
      </c>
      <c r="J1657" s="8">
        <v>9</v>
      </c>
      <c r="K1657" s="8">
        <v>2</v>
      </c>
      <c r="L1657" s="8">
        <v>5</v>
      </c>
      <c r="M1657" s="8">
        <v>4</v>
      </c>
      <c r="N1657" s="8">
        <v>2</v>
      </c>
      <c r="O1657" s="8">
        <v>2</v>
      </c>
      <c r="P1657" s="8">
        <v>2</v>
      </c>
      <c r="Q1657" s="8">
        <v>0</v>
      </c>
      <c r="R1657" s="8">
        <v>0</v>
      </c>
      <c r="S1657" s="8">
        <v>0</v>
      </c>
      <c r="T1657" s="8">
        <v>0</v>
      </c>
      <c r="U1657" s="8">
        <v>18</v>
      </c>
      <c r="V1657" s="8">
        <v>9</v>
      </c>
      <c r="W1657" s="8">
        <v>0</v>
      </c>
      <c r="X1657" s="8">
        <v>20</v>
      </c>
      <c r="Y1657" s="8">
        <v>4</v>
      </c>
      <c r="Z1657" s="8">
        <v>3</v>
      </c>
      <c r="AA1657" s="8">
        <v>0</v>
      </c>
      <c r="AB1657" s="8">
        <v>7</v>
      </c>
      <c r="AC1657" s="8">
        <v>0</v>
      </c>
      <c r="AD1657" s="8">
        <v>6</v>
      </c>
      <c r="AE1657" s="8">
        <v>14</v>
      </c>
      <c r="AF1657" s="8">
        <v>1</v>
      </c>
      <c r="AG1657" s="8">
        <v>25</v>
      </c>
      <c r="AH1657" s="8">
        <v>1</v>
      </c>
      <c r="AI1657" s="8">
        <v>0</v>
      </c>
      <c r="AJ1657" s="8">
        <v>1</v>
      </c>
      <c r="AK1657" s="8">
        <v>26</v>
      </c>
      <c r="AL1657" s="8">
        <v>0</v>
      </c>
      <c r="AM1657" s="8">
        <v>0</v>
      </c>
      <c r="AN1657" s="8">
        <v>27</v>
      </c>
      <c r="AO1657" s="41">
        <f t="shared" si="1020"/>
        <v>0.88888888888888884</v>
      </c>
      <c r="AP1657" s="41">
        <f t="shared" si="1021"/>
        <v>0.1111111111111111</v>
      </c>
      <c r="AQ1657" s="41">
        <f t="shared" si="1022"/>
        <v>0</v>
      </c>
      <c r="AR1657" s="41">
        <f t="shared" si="988"/>
        <v>3.7037037037037035E-2</v>
      </c>
      <c r="AS1657" s="41">
        <f t="shared" si="989"/>
        <v>0.33333333333333331</v>
      </c>
      <c r="AT1657" s="41">
        <f t="shared" si="990"/>
        <v>7.407407407407407E-2</v>
      </c>
      <c r="AU1657" s="41">
        <f t="shared" si="991"/>
        <v>0.18518518518518517</v>
      </c>
      <c r="AV1657" s="41">
        <f t="shared" si="992"/>
        <v>0.14814814814814814</v>
      </c>
      <c r="AW1657" s="41">
        <f t="shared" si="993"/>
        <v>7.407407407407407E-2</v>
      </c>
      <c r="AX1657" s="41">
        <f t="shared" si="994"/>
        <v>7.407407407407407E-2</v>
      </c>
      <c r="AY1657" s="41">
        <f t="shared" si="995"/>
        <v>7.407407407407407E-2</v>
      </c>
      <c r="AZ1657" s="41">
        <f t="shared" si="996"/>
        <v>0</v>
      </c>
      <c r="BA1657" s="41">
        <f t="shared" si="997"/>
        <v>0</v>
      </c>
      <c r="BB1657" s="41">
        <f t="shared" si="998"/>
        <v>0</v>
      </c>
      <c r="BC1657" s="41">
        <f t="shared" si="999"/>
        <v>0</v>
      </c>
      <c r="BD1657" s="41">
        <f t="shared" si="1000"/>
        <v>0.66666666666666663</v>
      </c>
      <c r="BE1657" s="41">
        <f t="shared" si="1001"/>
        <v>0.33333333333333331</v>
      </c>
      <c r="BF1657" s="41">
        <f t="shared" si="1002"/>
        <v>0</v>
      </c>
      <c r="BG1657" s="41">
        <f t="shared" si="1003"/>
        <v>0.7407407407407407</v>
      </c>
      <c r="BH1657" s="41">
        <f t="shared" si="1004"/>
        <v>0.14814814814814814</v>
      </c>
      <c r="BI1657" s="41">
        <f t="shared" si="1005"/>
        <v>0.1111111111111111</v>
      </c>
      <c r="BJ1657" s="41">
        <f t="shared" si="1006"/>
        <v>0</v>
      </c>
      <c r="BK1657" s="41">
        <f t="shared" si="1007"/>
        <v>0.25925925925925924</v>
      </c>
      <c r="BL1657" s="41">
        <f t="shared" si="1008"/>
        <v>0</v>
      </c>
      <c r="BM1657" s="41">
        <f t="shared" si="1009"/>
        <v>0.22222222222222221</v>
      </c>
      <c r="BN1657" s="41">
        <f t="shared" si="1010"/>
        <v>0.51851851851851849</v>
      </c>
      <c r="BO1657" s="41">
        <f t="shared" si="1011"/>
        <v>3.7037037037037035E-2</v>
      </c>
      <c r="BP1657" s="41">
        <f t="shared" si="1012"/>
        <v>0.92592592592592593</v>
      </c>
      <c r="BQ1657" s="41">
        <f t="shared" si="1013"/>
        <v>3.7037037037037035E-2</v>
      </c>
      <c r="BR1657" s="41">
        <f t="shared" si="1014"/>
        <v>0</v>
      </c>
      <c r="BS1657" s="41">
        <f t="shared" si="1015"/>
        <v>3.7037037037037035E-2</v>
      </c>
      <c r="BT1657" s="41">
        <f t="shared" si="1016"/>
        <v>0.96296296296296291</v>
      </c>
      <c r="BU1657" s="41">
        <f t="shared" si="1017"/>
        <v>0</v>
      </c>
      <c r="BV1657" s="41">
        <f t="shared" si="1018"/>
        <v>0</v>
      </c>
      <c r="BW1657" s="41">
        <f t="shared" si="1019"/>
        <v>1</v>
      </c>
      <c r="BX1657" s="41" t="str">
        <f t="shared" si="986"/>
        <v>2018Registered nursesYukon</v>
      </c>
      <c r="BY1657" s="51">
        <f>VLOOKUP(BX1657,'%workplace'!$A$1:$F$381,6,FALSE)</f>
        <v>464</v>
      </c>
      <c r="BZ1657" s="32">
        <f t="shared" si="987"/>
        <v>5.8189655172413791E-2</v>
      </c>
    </row>
    <row r="1658" spans="1:78" s="8" customFormat="1" hidden="1" x14ac:dyDescent="0.2">
      <c r="A1658" s="8" t="str">
        <f t="shared" si="985"/>
        <v>2018Registered nursesYukonHospital</v>
      </c>
      <c r="B1658" s="8" t="s">
        <v>7</v>
      </c>
      <c r="C1658" s="8" t="s">
        <v>24</v>
      </c>
      <c r="D1658" s="8" t="s">
        <v>10</v>
      </c>
      <c r="E1658" s="8">
        <v>2018</v>
      </c>
      <c r="F1658" s="8">
        <v>224</v>
      </c>
      <c r="G1658" s="8">
        <v>25</v>
      </c>
      <c r="H1658" s="8">
        <v>0</v>
      </c>
      <c r="I1658" s="8">
        <v>52</v>
      </c>
      <c r="J1658" s="8">
        <v>50</v>
      </c>
      <c r="K1658" s="8">
        <v>35</v>
      </c>
      <c r="L1658" s="8">
        <v>21</v>
      </c>
      <c r="M1658" s="8">
        <v>18</v>
      </c>
      <c r="N1658" s="8">
        <v>17</v>
      </c>
      <c r="O1658" s="8">
        <v>26</v>
      </c>
      <c r="P1658" s="8">
        <v>18</v>
      </c>
      <c r="Q1658" s="8">
        <v>3</v>
      </c>
      <c r="R1658" s="8">
        <v>2</v>
      </c>
      <c r="S1658" s="8">
        <v>7</v>
      </c>
      <c r="T1658" s="8">
        <v>0</v>
      </c>
      <c r="U1658" s="8">
        <v>226</v>
      </c>
      <c r="V1658" s="8">
        <v>23</v>
      </c>
      <c r="W1658" s="8">
        <v>0</v>
      </c>
      <c r="X1658" s="8">
        <v>96</v>
      </c>
      <c r="Y1658" s="8">
        <v>99</v>
      </c>
      <c r="Z1658" s="8">
        <v>54</v>
      </c>
      <c r="AA1658" s="8">
        <v>0</v>
      </c>
      <c r="AB1658" s="8">
        <v>12</v>
      </c>
      <c r="AC1658" s="8">
        <v>8</v>
      </c>
      <c r="AD1658" s="8">
        <v>12</v>
      </c>
      <c r="AE1658" s="8">
        <v>217</v>
      </c>
      <c r="AF1658" s="8">
        <v>16</v>
      </c>
      <c r="AG1658" s="8">
        <v>226</v>
      </c>
      <c r="AH1658" s="8">
        <v>1</v>
      </c>
      <c r="AI1658" s="8">
        <v>0</v>
      </c>
      <c r="AJ1658" s="8">
        <v>30</v>
      </c>
      <c r="AK1658" s="8">
        <v>219</v>
      </c>
      <c r="AL1658" s="8">
        <v>6</v>
      </c>
      <c r="AM1658" s="8">
        <v>0</v>
      </c>
      <c r="AN1658" s="8">
        <v>249</v>
      </c>
      <c r="AO1658" s="41">
        <f t="shared" si="1020"/>
        <v>0.89959839357429716</v>
      </c>
      <c r="AP1658" s="41">
        <f t="shared" si="1021"/>
        <v>0.10040160642570281</v>
      </c>
      <c r="AQ1658" s="41">
        <f t="shared" si="1022"/>
        <v>0</v>
      </c>
      <c r="AR1658" s="41">
        <f t="shared" si="988"/>
        <v>0.20883534136546184</v>
      </c>
      <c r="AS1658" s="41">
        <f t="shared" si="989"/>
        <v>0.20080321285140562</v>
      </c>
      <c r="AT1658" s="41">
        <f t="shared" si="990"/>
        <v>0.14056224899598393</v>
      </c>
      <c r="AU1658" s="41">
        <f t="shared" si="991"/>
        <v>8.4337349397590355E-2</v>
      </c>
      <c r="AV1658" s="41">
        <f t="shared" si="992"/>
        <v>7.2289156626506021E-2</v>
      </c>
      <c r="AW1658" s="41">
        <f t="shared" si="993"/>
        <v>6.8273092369477914E-2</v>
      </c>
      <c r="AX1658" s="41">
        <f t="shared" si="994"/>
        <v>0.10441767068273092</v>
      </c>
      <c r="AY1658" s="41">
        <f t="shared" si="995"/>
        <v>7.2289156626506021E-2</v>
      </c>
      <c r="AZ1658" s="41">
        <f t="shared" si="996"/>
        <v>1.2048192771084338E-2</v>
      </c>
      <c r="BA1658" s="41">
        <f t="shared" si="997"/>
        <v>8.0321285140562242E-3</v>
      </c>
      <c r="BB1658" s="41">
        <f t="shared" si="998"/>
        <v>2.8112449799196786E-2</v>
      </c>
      <c r="BC1658" s="41">
        <f t="shared" si="999"/>
        <v>0</v>
      </c>
      <c r="BD1658" s="41">
        <f t="shared" si="1000"/>
        <v>0.90763052208835338</v>
      </c>
      <c r="BE1658" s="41">
        <f t="shared" si="1001"/>
        <v>9.2369477911646583E-2</v>
      </c>
      <c r="BF1658" s="41">
        <f t="shared" si="1002"/>
        <v>0</v>
      </c>
      <c r="BG1658" s="41">
        <f t="shared" si="1003"/>
        <v>0.38554216867469882</v>
      </c>
      <c r="BH1658" s="41">
        <f t="shared" si="1004"/>
        <v>0.39759036144578314</v>
      </c>
      <c r="BI1658" s="41">
        <f t="shared" si="1005"/>
        <v>0.21686746987951808</v>
      </c>
      <c r="BJ1658" s="41">
        <f t="shared" si="1006"/>
        <v>0</v>
      </c>
      <c r="BK1658" s="41">
        <f t="shared" si="1007"/>
        <v>4.8192771084337352E-2</v>
      </c>
      <c r="BL1658" s="41">
        <f t="shared" si="1008"/>
        <v>3.2128514056224897E-2</v>
      </c>
      <c r="BM1658" s="41">
        <f t="shared" si="1009"/>
        <v>4.8192771084337352E-2</v>
      </c>
      <c r="BN1658" s="41">
        <f t="shared" si="1010"/>
        <v>0.87148594377510036</v>
      </c>
      <c r="BO1658" s="41">
        <f t="shared" si="1011"/>
        <v>6.4257028112449793E-2</v>
      </c>
      <c r="BP1658" s="41">
        <f t="shared" si="1012"/>
        <v>0.90763052208835338</v>
      </c>
      <c r="BQ1658" s="41">
        <f t="shared" si="1013"/>
        <v>4.0160642570281121E-3</v>
      </c>
      <c r="BR1658" s="41">
        <f t="shared" si="1014"/>
        <v>0</v>
      </c>
      <c r="BS1658" s="41">
        <f t="shared" si="1015"/>
        <v>0.12048192771084337</v>
      </c>
      <c r="BT1658" s="41">
        <f t="shared" si="1016"/>
        <v>0.87951807228915657</v>
      </c>
      <c r="BU1658" s="41">
        <f t="shared" si="1017"/>
        <v>2.4096385542168676E-2</v>
      </c>
      <c r="BV1658" s="41">
        <f t="shared" si="1018"/>
        <v>0</v>
      </c>
      <c r="BW1658" s="41">
        <f t="shared" si="1019"/>
        <v>1</v>
      </c>
      <c r="BX1658" s="41" t="str">
        <f t="shared" si="986"/>
        <v>2018Registered nursesYukon</v>
      </c>
      <c r="BY1658" s="51">
        <f>VLOOKUP(BX1658,'%workplace'!$A$1:$F$381,6,FALSE)</f>
        <v>464</v>
      </c>
      <c r="BZ1658" s="32">
        <f t="shared" si="987"/>
        <v>0.53663793103448276</v>
      </c>
    </row>
    <row r="1659" spans="1:78" s="8" customFormat="1" hidden="1" x14ac:dyDescent="0.2">
      <c r="A1659" s="8" t="str">
        <f t="shared" si="985"/>
        <v>2018Registered nursesYukonOther places of work</v>
      </c>
      <c r="B1659" s="8" t="s">
        <v>7</v>
      </c>
      <c r="C1659" s="8" t="s">
        <v>24</v>
      </c>
      <c r="D1659" s="8" t="s">
        <v>13</v>
      </c>
      <c r="E1659" s="8">
        <v>2018</v>
      </c>
      <c r="F1659" s="8">
        <v>43</v>
      </c>
      <c r="G1659" s="8">
        <v>7</v>
      </c>
      <c r="H1659" s="8">
        <v>0</v>
      </c>
      <c r="I1659" s="8">
        <v>4</v>
      </c>
      <c r="J1659" s="8">
        <v>5</v>
      </c>
      <c r="K1659" s="8">
        <v>9</v>
      </c>
      <c r="L1659" s="8">
        <v>5</v>
      </c>
      <c r="M1659" s="8">
        <v>3</v>
      </c>
      <c r="N1659" s="8">
        <v>5</v>
      </c>
      <c r="O1659" s="8">
        <v>9</v>
      </c>
      <c r="P1659" s="8">
        <v>8</v>
      </c>
      <c r="Q1659" s="8">
        <v>0</v>
      </c>
      <c r="R1659" s="8">
        <v>0</v>
      </c>
      <c r="S1659" s="8">
        <v>2</v>
      </c>
      <c r="T1659" s="8">
        <v>0</v>
      </c>
      <c r="U1659" s="8">
        <v>47</v>
      </c>
      <c r="V1659" s="8">
        <v>3</v>
      </c>
      <c r="W1659" s="8">
        <v>0</v>
      </c>
      <c r="X1659" s="8">
        <v>36</v>
      </c>
      <c r="Y1659" s="8">
        <v>12</v>
      </c>
      <c r="Z1659" s="8">
        <v>2</v>
      </c>
      <c r="AA1659" s="8">
        <v>0</v>
      </c>
      <c r="AB1659" s="8">
        <v>12</v>
      </c>
      <c r="AC1659" s="8">
        <v>0</v>
      </c>
      <c r="AD1659" s="8">
        <v>24</v>
      </c>
      <c r="AE1659" s="8">
        <v>14</v>
      </c>
      <c r="AF1659" s="8">
        <v>19</v>
      </c>
      <c r="AG1659" s="8">
        <v>21</v>
      </c>
      <c r="AH1659" s="8">
        <v>9</v>
      </c>
      <c r="AI1659" s="8">
        <v>1</v>
      </c>
      <c r="AJ1659" s="8">
        <v>1</v>
      </c>
      <c r="AK1659" s="8">
        <v>49</v>
      </c>
      <c r="AL1659" s="8">
        <v>0</v>
      </c>
      <c r="AM1659" s="8">
        <v>0</v>
      </c>
      <c r="AN1659" s="8">
        <v>50</v>
      </c>
      <c r="AO1659" s="41">
        <f t="shared" si="1020"/>
        <v>0.86</v>
      </c>
      <c r="AP1659" s="41">
        <f t="shared" si="1021"/>
        <v>0.14000000000000001</v>
      </c>
      <c r="AQ1659" s="41">
        <f t="shared" si="1022"/>
        <v>0</v>
      </c>
      <c r="AR1659" s="41">
        <f t="shared" si="988"/>
        <v>0.08</v>
      </c>
      <c r="AS1659" s="41">
        <f t="shared" si="989"/>
        <v>0.1</v>
      </c>
      <c r="AT1659" s="41">
        <f t="shared" si="990"/>
        <v>0.18</v>
      </c>
      <c r="AU1659" s="41">
        <f t="shared" si="991"/>
        <v>0.1</v>
      </c>
      <c r="AV1659" s="41">
        <f t="shared" si="992"/>
        <v>0.06</v>
      </c>
      <c r="AW1659" s="41">
        <f t="shared" si="993"/>
        <v>0.1</v>
      </c>
      <c r="AX1659" s="41">
        <f t="shared" si="994"/>
        <v>0.18</v>
      </c>
      <c r="AY1659" s="41">
        <f t="shared" si="995"/>
        <v>0.16</v>
      </c>
      <c r="AZ1659" s="41">
        <f t="shared" si="996"/>
        <v>0</v>
      </c>
      <c r="BA1659" s="41">
        <f t="shared" si="997"/>
        <v>0</v>
      </c>
      <c r="BB1659" s="41">
        <f t="shared" si="998"/>
        <v>0.04</v>
      </c>
      <c r="BC1659" s="41">
        <f t="shared" si="999"/>
        <v>0</v>
      </c>
      <c r="BD1659" s="41">
        <f t="shared" si="1000"/>
        <v>0.94</v>
      </c>
      <c r="BE1659" s="41">
        <f t="shared" si="1001"/>
        <v>0.06</v>
      </c>
      <c r="BF1659" s="41">
        <f t="shared" si="1002"/>
        <v>0</v>
      </c>
      <c r="BG1659" s="41">
        <f t="shared" si="1003"/>
        <v>0.72</v>
      </c>
      <c r="BH1659" s="41">
        <f t="shared" si="1004"/>
        <v>0.24</v>
      </c>
      <c r="BI1659" s="41">
        <f t="shared" si="1005"/>
        <v>0.04</v>
      </c>
      <c r="BJ1659" s="41">
        <f t="shared" si="1006"/>
        <v>0</v>
      </c>
      <c r="BK1659" s="41">
        <f t="shared" si="1007"/>
        <v>0.24</v>
      </c>
      <c r="BL1659" s="41">
        <f t="shared" si="1008"/>
        <v>0</v>
      </c>
      <c r="BM1659" s="41">
        <f t="shared" si="1009"/>
        <v>0.48</v>
      </c>
      <c r="BN1659" s="41">
        <f t="shared" si="1010"/>
        <v>0.28000000000000003</v>
      </c>
      <c r="BO1659" s="41">
        <f t="shared" si="1011"/>
        <v>0.38</v>
      </c>
      <c r="BP1659" s="41">
        <f t="shared" si="1012"/>
        <v>0.42</v>
      </c>
      <c r="BQ1659" s="41">
        <f t="shared" si="1013"/>
        <v>0.18</v>
      </c>
      <c r="BR1659" s="41">
        <f t="shared" si="1014"/>
        <v>0.02</v>
      </c>
      <c r="BS1659" s="41">
        <f t="shared" si="1015"/>
        <v>0.02</v>
      </c>
      <c r="BT1659" s="41">
        <f t="shared" si="1016"/>
        <v>0.98</v>
      </c>
      <c r="BU1659" s="41">
        <f t="shared" si="1017"/>
        <v>0</v>
      </c>
      <c r="BV1659" s="41">
        <f t="shared" si="1018"/>
        <v>0</v>
      </c>
      <c r="BW1659" s="41">
        <f t="shared" si="1019"/>
        <v>1</v>
      </c>
      <c r="BX1659" s="41" t="str">
        <f t="shared" si="986"/>
        <v>2018Registered nursesYukon</v>
      </c>
      <c r="BY1659" s="51">
        <f>VLOOKUP(BX1659,'%workplace'!$A$1:$F$381,6,FALSE)</f>
        <v>464</v>
      </c>
      <c r="BZ1659" s="32">
        <f t="shared" si="987"/>
        <v>0.10775862068965517</v>
      </c>
    </row>
    <row r="1660" spans="1:78" s="8" customFormat="1" hidden="1" x14ac:dyDescent="0.2">
      <c r="A1660" s="8" t="str">
        <f t="shared" si="985"/>
        <v>2018Registered nursesYukonUnknown places of work</v>
      </c>
      <c r="B1660" s="8" t="s">
        <v>7</v>
      </c>
      <c r="C1660" s="8" t="s">
        <v>24</v>
      </c>
      <c r="D1660" s="8" t="s">
        <v>49</v>
      </c>
      <c r="E1660" s="8">
        <v>2018</v>
      </c>
      <c r="F1660" s="8">
        <v>6</v>
      </c>
      <c r="G1660" s="8">
        <v>0</v>
      </c>
      <c r="H1660" s="8">
        <v>0</v>
      </c>
      <c r="I1660" s="8">
        <v>0</v>
      </c>
      <c r="J1660" s="8">
        <v>2</v>
      </c>
      <c r="K1660" s="8">
        <v>1</v>
      </c>
      <c r="L1660" s="8">
        <v>0</v>
      </c>
      <c r="M1660" s="8">
        <v>0</v>
      </c>
      <c r="N1660" s="8">
        <v>1</v>
      </c>
      <c r="O1660" s="8">
        <v>1</v>
      </c>
      <c r="P1660" s="8">
        <v>0</v>
      </c>
      <c r="Q1660" s="8">
        <v>0</v>
      </c>
      <c r="R1660" s="8">
        <v>0</v>
      </c>
      <c r="S1660" s="8">
        <v>1</v>
      </c>
      <c r="T1660" s="8">
        <v>0</v>
      </c>
      <c r="U1660" s="8">
        <v>6</v>
      </c>
      <c r="V1660" s="8">
        <v>0</v>
      </c>
      <c r="W1660" s="8">
        <v>0</v>
      </c>
      <c r="X1660" s="8">
        <v>2</v>
      </c>
      <c r="Y1660" s="8">
        <v>3</v>
      </c>
      <c r="Z1660" s="8">
        <v>1</v>
      </c>
      <c r="AA1660" s="8">
        <v>0</v>
      </c>
      <c r="AB1660" s="8">
        <v>0</v>
      </c>
      <c r="AC1660" s="8">
        <v>6</v>
      </c>
      <c r="AD1660" s="8">
        <v>0</v>
      </c>
      <c r="AE1660" s="8">
        <v>0</v>
      </c>
      <c r="AF1660" s="8">
        <v>0</v>
      </c>
      <c r="AG1660" s="8">
        <v>0</v>
      </c>
      <c r="AH1660" s="8">
        <v>0</v>
      </c>
      <c r="AI1660" s="8">
        <v>0</v>
      </c>
      <c r="AJ1660" s="8">
        <v>2</v>
      </c>
      <c r="AK1660" s="8">
        <v>4</v>
      </c>
      <c r="AL1660" s="8">
        <v>6</v>
      </c>
      <c r="AM1660" s="8">
        <v>0</v>
      </c>
      <c r="AN1660" s="8">
        <v>6</v>
      </c>
      <c r="AO1660" s="41">
        <f t="shared" si="1020"/>
        <v>1</v>
      </c>
      <c r="AP1660" s="41">
        <f t="shared" si="1021"/>
        <v>0</v>
      </c>
      <c r="AQ1660" s="41">
        <f t="shared" si="1022"/>
        <v>0</v>
      </c>
      <c r="AR1660" s="41">
        <f t="shared" si="988"/>
        <v>0</v>
      </c>
      <c r="AS1660" s="41">
        <f t="shared" si="989"/>
        <v>0.33333333333333331</v>
      </c>
      <c r="AT1660" s="41">
        <f t="shared" si="990"/>
        <v>0.16666666666666666</v>
      </c>
      <c r="AU1660" s="41">
        <f t="shared" si="991"/>
        <v>0</v>
      </c>
      <c r="AV1660" s="41">
        <f t="shared" si="992"/>
        <v>0</v>
      </c>
      <c r="AW1660" s="41">
        <f t="shared" si="993"/>
        <v>0.16666666666666666</v>
      </c>
      <c r="AX1660" s="41">
        <f t="shared" si="994"/>
        <v>0.16666666666666666</v>
      </c>
      <c r="AY1660" s="41">
        <f t="shared" si="995"/>
        <v>0</v>
      </c>
      <c r="AZ1660" s="41">
        <f t="shared" si="996"/>
        <v>0</v>
      </c>
      <c r="BA1660" s="41">
        <f t="shared" si="997"/>
        <v>0</v>
      </c>
      <c r="BB1660" s="41">
        <f t="shared" si="998"/>
        <v>0.16666666666666666</v>
      </c>
      <c r="BC1660" s="41">
        <f t="shared" si="999"/>
        <v>0</v>
      </c>
      <c r="BD1660" s="41">
        <f t="shared" si="1000"/>
        <v>1</v>
      </c>
      <c r="BE1660" s="41">
        <f t="shared" si="1001"/>
        <v>0</v>
      </c>
      <c r="BF1660" s="41">
        <f t="shared" si="1002"/>
        <v>0</v>
      </c>
      <c r="BG1660" s="41">
        <f t="shared" si="1003"/>
        <v>0.33333333333333331</v>
      </c>
      <c r="BH1660" s="41">
        <f t="shared" si="1004"/>
        <v>0.5</v>
      </c>
      <c r="BI1660" s="41">
        <f t="shared" si="1005"/>
        <v>0.16666666666666666</v>
      </c>
      <c r="BJ1660" s="41">
        <f t="shared" si="1006"/>
        <v>0</v>
      </c>
      <c r="BK1660" s="41">
        <f t="shared" si="1007"/>
        <v>0</v>
      </c>
      <c r="BL1660" s="41">
        <f t="shared" si="1008"/>
        <v>1</v>
      </c>
      <c r="BM1660" s="41">
        <f t="shared" si="1009"/>
        <v>0</v>
      </c>
      <c r="BN1660" s="41">
        <f t="shared" si="1010"/>
        <v>0</v>
      </c>
      <c r="BO1660" s="41">
        <f t="shared" si="1011"/>
        <v>0</v>
      </c>
      <c r="BP1660" s="41">
        <f t="shared" si="1012"/>
        <v>0</v>
      </c>
      <c r="BQ1660" s="41">
        <f t="shared" si="1013"/>
        <v>0</v>
      </c>
      <c r="BR1660" s="41">
        <f t="shared" si="1014"/>
        <v>0</v>
      </c>
      <c r="BS1660" s="41">
        <f t="shared" si="1015"/>
        <v>0.33333333333333331</v>
      </c>
      <c r="BT1660" s="41">
        <f t="shared" si="1016"/>
        <v>0.66666666666666663</v>
      </c>
      <c r="BU1660" s="41">
        <f t="shared" si="1017"/>
        <v>1</v>
      </c>
      <c r="BV1660" s="41">
        <f t="shared" si="1018"/>
        <v>0</v>
      </c>
      <c r="BW1660" s="41">
        <f t="shared" si="1019"/>
        <v>1</v>
      </c>
      <c r="BX1660" s="41" t="str">
        <f t="shared" si="986"/>
        <v>2018Registered nursesYukon</v>
      </c>
      <c r="BY1660" s="51">
        <f>VLOOKUP(BX1660,'%workplace'!$A$1:$F$381,6,FALSE)</f>
        <v>464</v>
      </c>
      <c r="BZ1660" s="32">
        <f t="shared" si="987"/>
        <v>1.2931034482758621E-2</v>
      </c>
    </row>
    <row r="1661" spans="1:78" s="8" customFormat="1" hidden="1" x14ac:dyDescent="0.2">
      <c r="A1661" s="8" t="str">
        <f t="shared" si="985"/>
        <v>2018Licensed practical nursesNewfoundland and LabradorAll places of work</v>
      </c>
      <c r="B1661" s="8" t="s">
        <v>3</v>
      </c>
      <c r="C1661" s="8" t="s">
        <v>14</v>
      </c>
      <c r="D1661" s="8" t="s">
        <v>9</v>
      </c>
      <c r="E1661" s="8">
        <v>2018</v>
      </c>
      <c r="F1661" s="8">
        <v>2078</v>
      </c>
      <c r="G1661" s="8">
        <v>218</v>
      </c>
      <c r="H1661" s="8">
        <v>0</v>
      </c>
      <c r="I1661" s="8">
        <v>254</v>
      </c>
      <c r="J1661" s="8">
        <v>240</v>
      </c>
      <c r="K1661" s="8">
        <v>304</v>
      </c>
      <c r="L1661" s="8">
        <v>281</v>
      </c>
      <c r="M1661" s="8">
        <v>325</v>
      </c>
      <c r="N1661" s="8">
        <v>356</v>
      </c>
      <c r="O1661" s="8">
        <v>248</v>
      </c>
      <c r="P1661" s="8">
        <v>91</v>
      </c>
      <c r="Q1661" s="8">
        <v>19</v>
      </c>
      <c r="R1661" s="8">
        <v>2</v>
      </c>
      <c r="S1661" s="8">
        <v>176</v>
      </c>
      <c r="T1661" s="8">
        <v>0</v>
      </c>
      <c r="U1661" s="8">
        <v>2240</v>
      </c>
      <c r="V1661" s="8">
        <v>55</v>
      </c>
      <c r="W1661" s="8">
        <v>1</v>
      </c>
      <c r="X1661" s="8">
        <v>1456</v>
      </c>
      <c r="Y1661" s="8">
        <v>129</v>
      </c>
      <c r="Z1661" s="8">
        <v>711</v>
      </c>
      <c r="AA1661" s="8">
        <v>0</v>
      </c>
      <c r="AB1661" s="8">
        <v>0</v>
      </c>
      <c r="AC1661" s="8">
        <v>0</v>
      </c>
      <c r="AD1661" s="8">
        <v>87</v>
      </c>
      <c r="AE1661" s="8">
        <v>2209</v>
      </c>
      <c r="AF1661" s="8">
        <v>13</v>
      </c>
      <c r="AG1661" s="8">
        <v>2274</v>
      </c>
      <c r="AH1661" s="8">
        <v>8</v>
      </c>
      <c r="AI1661" s="8">
        <v>1</v>
      </c>
      <c r="AJ1661" s="8">
        <v>938</v>
      </c>
      <c r="AK1661" s="8">
        <v>1358</v>
      </c>
      <c r="AL1661" s="8">
        <v>0</v>
      </c>
      <c r="AM1661" s="8">
        <v>0</v>
      </c>
      <c r="AN1661" s="8">
        <v>2296</v>
      </c>
      <c r="AO1661" s="41">
        <f t="shared" si="1020"/>
        <v>0.90505226480836232</v>
      </c>
      <c r="AP1661" s="41">
        <f t="shared" si="1021"/>
        <v>9.4947735191637628E-2</v>
      </c>
      <c r="AQ1661" s="41">
        <f t="shared" si="1022"/>
        <v>0</v>
      </c>
      <c r="AR1661" s="41">
        <f t="shared" si="988"/>
        <v>0.11062717770034843</v>
      </c>
      <c r="AS1661" s="41">
        <f t="shared" si="989"/>
        <v>0.10452961672473868</v>
      </c>
      <c r="AT1661" s="41">
        <f t="shared" si="990"/>
        <v>0.13240418118466898</v>
      </c>
      <c r="AU1661" s="41">
        <f t="shared" si="991"/>
        <v>0.12238675958188153</v>
      </c>
      <c r="AV1661" s="41">
        <f t="shared" si="992"/>
        <v>0.14155052264808363</v>
      </c>
      <c r="AW1661" s="41">
        <f t="shared" si="993"/>
        <v>0.15505226480836237</v>
      </c>
      <c r="AX1661" s="41">
        <f t="shared" si="994"/>
        <v>0.10801393728222997</v>
      </c>
      <c r="AY1661" s="41">
        <f t="shared" si="995"/>
        <v>3.9634146341463415E-2</v>
      </c>
      <c r="AZ1661" s="41">
        <f t="shared" si="996"/>
        <v>8.2752613240418115E-3</v>
      </c>
      <c r="BA1661" s="41">
        <f t="shared" si="997"/>
        <v>8.710801393728223E-4</v>
      </c>
      <c r="BB1661" s="41">
        <f t="shared" si="998"/>
        <v>7.6655052264808357E-2</v>
      </c>
      <c r="BC1661" s="41">
        <f t="shared" si="999"/>
        <v>0</v>
      </c>
      <c r="BD1661" s="41">
        <f t="shared" si="1000"/>
        <v>0.97560975609756095</v>
      </c>
      <c r="BE1661" s="41">
        <f t="shared" si="1001"/>
        <v>2.3954703832752614E-2</v>
      </c>
      <c r="BF1661" s="41">
        <f t="shared" si="1002"/>
        <v>4.3554006968641115E-4</v>
      </c>
      <c r="BG1661" s="41">
        <f t="shared" si="1003"/>
        <v>0.63414634146341464</v>
      </c>
      <c r="BH1661" s="41">
        <f t="shared" si="1004"/>
        <v>5.6184668989547042E-2</v>
      </c>
      <c r="BI1661" s="41">
        <f t="shared" si="1005"/>
        <v>0.30966898954703831</v>
      </c>
      <c r="BJ1661" s="41">
        <f t="shared" si="1006"/>
        <v>0</v>
      </c>
      <c r="BK1661" s="41">
        <f t="shared" si="1007"/>
        <v>0</v>
      </c>
      <c r="BL1661" s="41">
        <f t="shared" si="1008"/>
        <v>0</v>
      </c>
      <c r="BM1661" s="41">
        <f t="shared" si="1009"/>
        <v>3.7891986062717771E-2</v>
      </c>
      <c r="BN1661" s="41">
        <f t="shared" si="1010"/>
        <v>0.96210801393728218</v>
      </c>
      <c r="BO1661" s="41">
        <f t="shared" si="1011"/>
        <v>5.6620209059233453E-3</v>
      </c>
      <c r="BP1661" s="41">
        <f t="shared" si="1012"/>
        <v>0.99041811846689898</v>
      </c>
      <c r="BQ1661" s="41">
        <f t="shared" si="1013"/>
        <v>3.4843205574912892E-3</v>
      </c>
      <c r="BR1661" s="41">
        <f t="shared" si="1014"/>
        <v>4.3554006968641115E-4</v>
      </c>
      <c r="BS1661" s="41">
        <f t="shared" si="1015"/>
        <v>0.40853658536585363</v>
      </c>
      <c r="BT1661" s="41">
        <f t="shared" si="1016"/>
        <v>0.59146341463414631</v>
      </c>
      <c r="BU1661" s="41">
        <f t="shared" si="1017"/>
        <v>0</v>
      </c>
      <c r="BV1661" s="41">
        <f t="shared" si="1018"/>
        <v>0</v>
      </c>
      <c r="BW1661" s="41">
        <f t="shared" si="1019"/>
        <v>1</v>
      </c>
      <c r="BX1661" s="41" t="str">
        <f t="shared" si="986"/>
        <v>2018Licensed practical nursesNewfoundland and Labrador</v>
      </c>
      <c r="BY1661" s="51">
        <f>VLOOKUP(BX1661,'%workplace'!$A$1:$F$381,6,FALSE)</f>
        <v>2296</v>
      </c>
      <c r="BZ1661" s="32">
        <f t="shared" si="987"/>
        <v>1</v>
      </c>
    </row>
    <row r="1662" spans="1:78" s="8" customFormat="1" hidden="1" x14ac:dyDescent="0.2">
      <c r="A1662" s="8" t="str">
        <f t="shared" si="985"/>
        <v>2018Licensed practical nursesNewfoundland and LabradorCommunity health</v>
      </c>
      <c r="B1662" s="8" t="s">
        <v>3</v>
      </c>
      <c r="C1662" s="8" t="s">
        <v>14</v>
      </c>
      <c r="D1662" s="8" t="s">
        <v>11</v>
      </c>
      <c r="E1662" s="8">
        <v>2018</v>
      </c>
      <c r="F1662" s="8">
        <v>112</v>
      </c>
      <c r="G1662" s="8">
        <v>4</v>
      </c>
      <c r="H1662" s="8">
        <v>0</v>
      </c>
      <c r="I1662" s="8">
        <v>8</v>
      </c>
      <c r="J1662" s="8">
        <v>3</v>
      </c>
      <c r="K1662" s="8">
        <v>21</v>
      </c>
      <c r="L1662" s="8">
        <v>21</v>
      </c>
      <c r="M1662" s="8">
        <v>16</v>
      </c>
      <c r="N1662" s="8">
        <v>19</v>
      </c>
      <c r="O1662" s="8">
        <v>16</v>
      </c>
      <c r="P1662" s="8">
        <v>9</v>
      </c>
      <c r="Q1662" s="8">
        <v>0</v>
      </c>
      <c r="R1662" s="8">
        <v>0</v>
      </c>
      <c r="S1662" s="8">
        <v>3</v>
      </c>
      <c r="T1662" s="8">
        <v>0</v>
      </c>
      <c r="U1662" s="8">
        <v>116</v>
      </c>
      <c r="V1662" s="8">
        <v>0</v>
      </c>
      <c r="W1662" s="8">
        <v>0</v>
      </c>
      <c r="X1662" s="8">
        <v>81</v>
      </c>
      <c r="Y1662" s="8">
        <v>14</v>
      </c>
      <c r="Z1662" s="8">
        <v>21</v>
      </c>
      <c r="AA1662" s="8">
        <v>0</v>
      </c>
      <c r="AB1662" s="8">
        <v>0</v>
      </c>
      <c r="AC1662" s="8">
        <v>0</v>
      </c>
      <c r="AD1662" s="8">
        <v>5</v>
      </c>
      <c r="AE1662" s="8">
        <v>111</v>
      </c>
      <c r="AF1662" s="8">
        <v>0</v>
      </c>
      <c r="AG1662" s="8">
        <v>116</v>
      </c>
      <c r="AH1662" s="8">
        <v>0</v>
      </c>
      <c r="AI1662" s="8">
        <v>0</v>
      </c>
      <c r="AJ1662" s="8">
        <v>64</v>
      </c>
      <c r="AK1662" s="8">
        <v>52</v>
      </c>
      <c r="AL1662" s="8">
        <v>0</v>
      </c>
      <c r="AM1662" s="8">
        <v>0</v>
      </c>
      <c r="AN1662" s="8">
        <v>116</v>
      </c>
      <c r="AO1662" s="41">
        <f t="shared" si="1020"/>
        <v>0.96551724137931039</v>
      </c>
      <c r="AP1662" s="41">
        <f t="shared" si="1021"/>
        <v>3.4482758620689655E-2</v>
      </c>
      <c r="AQ1662" s="41">
        <f t="shared" si="1022"/>
        <v>0</v>
      </c>
      <c r="AR1662" s="41">
        <f t="shared" si="988"/>
        <v>6.8965517241379309E-2</v>
      </c>
      <c r="AS1662" s="41">
        <f t="shared" si="989"/>
        <v>2.5862068965517241E-2</v>
      </c>
      <c r="AT1662" s="41">
        <f t="shared" si="990"/>
        <v>0.18103448275862069</v>
      </c>
      <c r="AU1662" s="41">
        <f t="shared" si="991"/>
        <v>0.18103448275862069</v>
      </c>
      <c r="AV1662" s="41">
        <f t="shared" si="992"/>
        <v>0.13793103448275862</v>
      </c>
      <c r="AW1662" s="41">
        <f t="shared" si="993"/>
        <v>0.16379310344827586</v>
      </c>
      <c r="AX1662" s="41">
        <f t="shared" si="994"/>
        <v>0.13793103448275862</v>
      </c>
      <c r="AY1662" s="41">
        <f t="shared" si="995"/>
        <v>7.7586206896551727E-2</v>
      </c>
      <c r="AZ1662" s="41">
        <f t="shared" si="996"/>
        <v>0</v>
      </c>
      <c r="BA1662" s="41">
        <f t="shared" si="997"/>
        <v>0</v>
      </c>
      <c r="BB1662" s="41">
        <f t="shared" si="998"/>
        <v>2.5862068965517241E-2</v>
      </c>
      <c r="BC1662" s="41">
        <f t="shared" si="999"/>
        <v>0</v>
      </c>
      <c r="BD1662" s="41">
        <f t="shared" si="1000"/>
        <v>1</v>
      </c>
      <c r="BE1662" s="41">
        <f t="shared" si="1001"/>
        <v>0</v>
      </c>
      <c r="BF1662" s="41">
        <f t="shared" si="1002"/>
        <v>0</v>
      </c>
      <c r="BG1662" s="41">
        <f t="shared" si="1003"/>
        <v>0.69827586206896552</v>
      </c>
      <c r="BH1662" s="41">
        <f t="shared" si="1004"/>
        <v>0.1206896551724138</v>
      </c>
      <c r="BI1662" s="41">
        <f t="shared" si="1005"/>
        <v>0.18103448275862069</v>
      </c>
      <c r="BJ1662" s="41">
        <f t="shared" si="1006"/>
        <v>0</v>
      </c>
      <c r="BK1662" s="41">
        <f t="shared" si="1007"/>
        <v>0</v>
      </c>
      <c r="BL1662" s="41">
        <f t="shared" si="1008"/>
        <v>0</v>
      </c>
      <c r="BM1662" s="41">
        <f t="shared" si="1009"/>
        <v>4.3103448275862072E-2</v>
      </c>
      <c r="BN1662" s="41">
        <f t="shared" si="1010"/>
        <v>0.9568965517241379</v>
      </c>
      <c r="BO1662" s="41">
        <f t="shared" si="1011"/>
        <v>0</v>
      </c>
      <c r="BP1662" s="41">
        <f t="shared" si="1012"/>
        <v>1</v>
      </c>
      <c r="BQ1662" s="41">
        <f t="shared" si="1013"/>
        <v>0</v>
      </c>
      <c r="BR1662" s="41">
        <f t="shared" si="1014"/>
        <v>0</v>
      </c>
      <c r="BS1662" s="41">
        <f t="shared" si="1015"/>
        <v>0.55172413793103448</v>
      </c>
      <c r="BT1662" s="41">
        <f t="shared" si="1016"/>
        <v>0.44827586206896552</v>
      </c>
      <c r="BU1662" s="41">
        <f t="shared" si="1017"/>
        <v>0</v>
      </c>
      <c r="BV1662" s="41">
        <f t="shared" si="1018"/>
        <v>0</v>
      </c>
      <c r="BW1662" s="41">
        <f t="shared" si="1019"/>
        <v>1</v>
      </c>
      <c r="BX1662" s="41" t="str">
        <f t="shared" si="986"/>
        <v>2018Licensed practical nursesNewfoundland and Labrador</v>
      </c>
      <c r="BY1662" s="51">
        <f>VLOOKUP(BX1662,'%workplace'!$A$1:$F$381,6,FALSE)</f>
        <v>2296</v>
      </c>
      <c r="BZ1662" s="32">
        <f t="shared" si="987"/>
        <v>5.0522648083623695E-2</v>
      </c>
    </row>
    <row r="1663" spans="1:78" s="8" customFormat="1" hidden="1" x14ac:dyDescent="0.2">
      <c r="A1663" s="8" t="str">
        <f t="shared" si="985"/>
        <v>2018Licensed practical nursesNewfoundland and LabradorNursing home/long-term care</v>
      </c>
      <c r="B1663" s="8" t="s">
        <v>3</v>
      </c>
      <c r="C1663" s="8" t="s">
        <v>14</v>
      </c>
      <c r="D1663" s="8" t="s">
        <v>12</v>
      </c>
      <c r="E1663" s="8">
        <v>2018</v>
      </c>
      <c r="F1663" s="8">
        <v>1206</v>
      </c>
      <c r="G1663" s="8">
        <v>97</v>
      </c>
      <c r="H1663" s="8">
        <v>0</v>
      </c>
      <c r="I1663" s="8">
        <v>171</v>
      </c>
      <c r="J1663" s="8">
        <v>144</v>
      </c>
      <c r="K1663" s="8">
        <v>162</v>
      </c>
      <c r="L1663" s="8">
        <v>162</v>
      </c>
      <c r="M1663" s="8">
        <v>180</v>
      </c>
      <c r="N1663" s="8">
        <v>200</v>
      </c>
      <c r="O1663" s="8">
        <v>114</v>
      </c>
      <c r="P1663" s="8">
        <v>48</v>
      </c>
      <c r="Q1663" s="8">
        <v>9</v>
      </c>
      <c r="R1663" s="8">
        <v>1</v>
      </c>
      <c r="S1663" s="8">
        <v>112</v>
      </c>
      <c r="T1663" s="8">
        <v>0</v>
      </c>
      <c r="U1663" s="8">
        <v>1251</v>
      </c>
      <c r="V1663" s="8">
        <v>51</v>
      </c>
      <c r="W1663" s="8">
        <v>1</v>
      </c>
      <c r="X1663" s="8">
        <v>828</v>
      </c>
      <c r="Y1663" s="8">
        <v>64</v>
      </c>
      <c r="Z1663" s="8">
        <v>411</v>
      </c>
      <c r="AA1663" s="8">
        <v>0</v>
      </c>
      <c r="AB1663" s="8">
        <v>0</v>
      </c>
      <c r="AC1663" s="8">
        <v>0</v>
      </c>
      <c r="AD1663" s="8">
        <v>17</v>
      </c>
      <c r="AE1663" s="8">
        <v>1286</v>
      </c>
      <c r="AF1663" s="8">
        <v>4</v>
      </c>
      <c r="AG1663" s="8">
        <v>1299</v>
      </c>
      <c r="AH1663" s="8">
        <v>0</v>
      </c>
      <c r="AI1663" s="8">
        <v>0</v>
      </c>
      <c r="AJ1663" s="8">
        <v>526</v>
      </c>
      <c r="AK1663" s="8">
        <v>777</v>
      </c>
      <c r="AL1663" s="8">
        <v>0</v>
      </c>
      <c r="AM1663" s="8">
        <v>0</v>
      </c>
      <c r="AN1663" s="8">
        <v>1303</v>
      </c>
      <c r="AO1663" s="41">
        <f t="shared" si="1020"/>
        <v>0.92555640828856489</v>
      </c>
      <c r="AP1663" s="41">
        <f t="shared" si="1021"/>
        <v>7.444359171143515E-2</v>
      </c>
      <c r="AQ1663" s="41">
        <f t="shared" si="1022"/>
        <v>0</v>
      </c>
      <c r="AR1663" s="41">
        <f t="shared" si="988"/>
        <v>0.13123561013046814</v>
      </c>
      <c r="AS1663" s="41">
        <f t="shared" si="989"/>
        <v>0.11051419800460476</v>
      </c>
      <c r="AT1663" s="41">
        <f t="shared" si="990"/>
        <v>0.12432847275518036</v>
      </c>
      <c r="AU1663" s="41">
        <f t="shared" si="991"/>
        <v>0.12432847275518036</v>
      </c>
      <c r="AV1663" s="41">
        <f t="shared" si="992"/>
        <v>0.13814274750575595</v>
      </c>
      <c r="AW1663" s="41">
        <f t="shared" si="993"/>
        <v>0.15349194167306215</v>
      </c>
      <c r="AX1663" s="41">
        <f t="shared" si="994"/>
        <v>8.7490406753645431E-2</v>
      </c>
      <c r="AY1663" s="41">
        <f t="shared" si="995"/>
        <v>3.6838066001534921E-2</v>
      </c>
      <c r="AZ1663" s="41">
        <f t="shared" si="996"/>
        <v>6.9071373752877972E-3</v>
      </c>
      <c r="BA1663" s="41">
        <f t="shared" si="997"/>
        <v>7.6745970836531081E-4</v>
      </c>
      <c r="BB1663" s="41">
        <f t="shared" si="998"/>
        <v>8.5955487336914813E-2</v>
      </c>
      <c r="BC1663" s="41">
        <f t="shared" si="999"/>
        <v>0</v>
      </c>
      <c r="BD1663" s="41">
        <f t="shared" si="1000"/>
        <v>0.96009209516500382</v>
      </c>
      <c r="BE1663" s="41">
        <f t="shared" si="1001"/>
        <v>3.9140445126630855E-2</v>
      </c>
      <c r="BF1663" s="41">
        <f t="shared" si="1002"/>
        <v>7.6745970836531081E-4</v>
      </c>
      <c r="BG1663" s="41">
        <f t="shared" si="1003"/>
        <v>0.63545663852647738</v>
      </c>
      <c r="BH1663" s="41">
        <f t="shared" si="1004"/>
        <v>4.9117421335379892E-2</v>
      </c>
      <c r="BI1663" s="41">
        <f t="shared" si="1005"/>
        <v>0.31542594013814274</v>
      </c>
      <c r="BJ1663" s="41">
        <f t="shared" si="1006"/>
        <v>0</v>
      </c>
      <c r="BK1663" s="41">
        <f t="shared" si="1007"/>
        <v>0</v>
      </c>
      <c r="BL1663" s="41">
        <f t="shared" si="1008"/>
        <v>0</v>
      </c>
      <c r="BM1663" s="41">
        <f t="shared" si="1009"/>
        <v>1.3046815042210284E-2</v>
      </c>
      <c r="BN1663" s="41">
        <f t="shared" si="1010"/>
        <v>0.98695318495778972</v>
      </c>
      <c r="BO1663" s="41">
        <f t="shared" si="1011"/>
        <v>3.0698388334612432E-3</v>
      </c>
      <c r="BP1663" s="41">
        <f t="shared" si="1012"/>
        <v>0.99693016116653876</v>
      </c>
      <c r="BQ1663" s="41">
        <f t="shared" si="1013"/>
        <v>0</v>
      </c>
      <c r="BR1663" s="41">
        <f t="shared" si="1014"/>
        <v>0</v>
      </c>
      <c r="BS1663" s="41">
        <f t="shared" si="1015"/>
        <v>0.40368380660015352</v>
      </c>
      <c r="BT1663" s="41">
        <f t="shared" si="1016"/>
        <v>0.59631619339984654</v>
      </c>
      <c r="BU1663" s="41">
        <f t="shared" si="1017"/>
        <v>0</v>
      </c>
      <c r="BV1663" s="41">
        <f t="shared" si="1018"/>
        <v>0</v>
      </c>
      <c r="BW1663" s="41">
        <f t="shared" si="1019"/>
        <v>1</v>
      </c>
      <c r="BX1663" s="41" t="str">
        <f t="shared" si="986"/>
        <v>2018Licensed practical nursesNewfoundland and Labrador</v>
      </c>
      <c r="BY1663" s="51">
        <f>VLOOKUP(BX1663,'%workplace'!$A$1:$F$381,6,FALSE)</f>
        <v>2296</v>
      </c>
      <c r="BZ1663" s="32">
        <f t="shared" si="987"/>
        <v>0.56750871080139376</v>
      </c>
    </row>
    <row r="1664" spans="1:78" s="8" customFormat="1" hidden="1" x14ac:dyDescent="0.2">
      <c r="A1664" s="8" t="str">
        <f t="shared" si="985"/>
        <v>2018Licensed practical nursesNewfoundland and LabradorHospital</v>
      </c>
      <c r="B1664" s="8" t="s">
        <v>3</v>
      </c>
      <c r="C1664" s="8" t="s">
        <v>14</v>
      </c>
      <c r="D1664" s="8" t="s">
        <v>10</v>
      </c>
      <c r="E1664" s="8">
        <v>2018</v>
      </c>
      <c r="F1664" s="8">
        <v>698</v>
      </c>
      <c r="G1664" s="8">
        <v>116</v>
      </c>
      <c r="H1664" s="8">
        <v>0</v>
      </c>
      <c r="I1664" s="8">
        <v>72</v>
      </c>
      <c r="J1664" s="8">
        <v>87</v>
      </c>
      <c r="K1664" s="8">
        <v>108</v>
      </c>
      <c r="L1664" s="8">
        <v>91</v>
      </c>
      <c r="M1664" s="8">
        <v>122</v>
      </c>
      <c r="N1664" s="8">
        <v>130</v>
      </c>
      <c r="O1664" s="8">
        <v>109</v>
      </c>
      <c r="P1664" s="8">
        <v>29</v>
      </c>
      <c r="Q1664" s="8">
        <v>7</v>
      </c>
      <c r="R1664" s="8">
        <v>1</v>
      </c>
      <c r="S1664" s="8">
        <v>58</v>
      </c>
      <c r="T1664" s="8">
        <v>0</v>
      </c>
      <c r="U1664" s="8">
        <v>811</v>
      </c>
      <c r="V1664" s="8">
        <v>3</v>
      </c>
      <c r="W1664" s="8">
        <v>0</v>
      </c>
      <c r="X1664" s="8">
        <v>515</v>
      </c>
      <c r="Y1664" s="8">
        <v>38</v>
      </c>
      <c r="Z1664" s="8">
        <v>261</v>
      </c>
      <c r="AA1664" s="8">
        <v>0</v>
      </c>
      <c r="AB1664" s="8">
        <v>0</v>
      </c>
      <c r="AC1664" s="8">
        <v>0</v>
      </c>
      <c r="AD1664" s="8">
        <v>62</v>
      </c>
      <c r="AE1664" s="8">
        <v>752</v>
      </c>
      <c r="AF1664" s="8">
        <v>4</v>
      </c>
      <c r="AG1664" s="8">
        <v>809</v>
      </c>
      <c r="AH1664" s="8">
        <v>0</v>
      </c>
      <c r="AI1664" s="8">
        <v>1</v>
      </c>
      <c r="AJ1664" s="8">
        <v>329</v>
      </c>
      <c r="AK1664" s="8">
        <v>485</v>
      </c>
      <c r="AL1664" s="8">
        <v>0</v>
      </c>
      <c r="AM1664" s="8">
        <v>0</v>
      </c>
      <c r="AN1664" s="8">
        <v>814</v>
      </c>
      <c r="AO1664" s="41">
        <f t="shared" si="1020"/>
        <v>0.85749385749385754</v>
      </c>
      <c r="AP1664" s="41">
        <f t="shared" si="1021"/>
        <v>0.14250614250614252</v>
      </c>
      <c r="AQ1664" s="41">
        <f t="shared" si="1022"/>
        <v>0</v>
      </c>
      <c r="AR1664" s="41">
        <f t="shared" si="988"/>
        <v>8.8452088452088448E-2</v>
      </c>
      <c r="AS1664" s="41">
        <f t="shared" si="989"/>
        <v>0.10687960687960688</v>
      </c>
      <c r="AT1664" s="41">
        <f t="shared" si="990"/>
        <v>0.13267813267813267</v>
      </c>
      <c r="AU1664" s="41">
        <f t="shared" si="991"/>
        <v>0.11179361179361179</v>
      </c>
      <c r="AV1664" s="41">
        <f t="shared" si="992"/>
        <v>0.14987714987714987</v>
      </c>
      <c r="AW1664" s="41">
        <f t="shared" si="993"/>
        <v>0.15970515970515969</v>
      </c>
      <c r="AX1664" s="41">
        <f t="shared" si="994"/>
        <v>0.1339066339066339</v>
      </c>
      <c r="AY1664" s="41">
        <f t="shared" si="995"/>
        <v>3.562653562653563E-2</v>
      </c>
      <c r="AZ1664" s="41">
        <f t="shared" si="996"/>
        <v>8.5995085995085995E-3</v>
      </c>
      <c r="BA1664" s="41">
        <f t="shared" si="997"/>
        <v>1.2285012285012285E-3</v>
      </c>
      <c r="BB1664" s="41">
        <f t="shared" si="998"/>
        <v>7.125307125307126E-2</v>
      </c>
      <c r="BC1664" s="41">
        <f t="shared" si="999"/>
        <v>0</v>
      </c>
      <c r="BD1664" s="41">
        <f t="shared" si="1000"/>
        <v>0.99631449631449631</v>
      </c>
      <c r="BE1664" s="41">
        <f t="shared" si="1001"/>
        <v>3.6855036855036856E-3</v>
      </c>
      <c r="BF1664" s="41">
        <f t="shared" si="1002"/>
        <v>0</v>
      </c>
      <c r="BG1664" s="41">
        <f t="shared" si="1003"/>
        <v>0.63267813267813267</v>
      </c>
      <c r="BH1664" s="41">
        <f t="shared" si="1004"/>
        <v>4.6683046683046681E-2</v>
      </c>
      <c r="BI1664" s="41">
        <f t="shared" si="1005"/>
        <v>0.32063882063882065</v>
      </c>
      <c r="BJ1664" s="41">
        <f t="shared" si="1006"/>
        <v>0</v>
      </c>
      <c r="BK1664" s="41">
        <f t="shared" si="1007"/>
        <v>0</v>
      </c>
      <c r="BL1664" s="41">
        <f t="shared" si="1008"/>
        <v>0</v>
      </c>
      <c r="BM1664" s="41">
        <f t="shared" si="1009"/>
        <v>7.6167076167076173E-2</v>
      </c>
      <c r="BN1664" s="41">
        <f t="shared" si="1010"/>
        <v>0.92383292383292381</v>
      </c>
      <c r="BO1664" s="41">
        <f t="shared" si="1011"/>
        <v>4.9140049140049139E-3</v>
      </c>
      <c r="BP1664" s="41">
        <f t="shared" si="1012"/>
        <v>0.99385749385749389</v>
      </c>
      <c r="BQ1664" s="41">
        <f t="shared" si="1013"/>
        <v>0</v>
      </c>
      <c r="BR1664" s="41">
        <f t="shared" si="1014"/>
        <v>1.2285012285012285E-3</v>
      </c>
      <c r="BS1664" s="41">
        <f t="shared" si="1015"/>
        <v>0.40417690417690416</v>
      </c>
      <c r="BT1664" s="41">
        <f t="shared" si="1016"/>
        <v>0.59582309582309578</v>
      </c>
      <c r="BU1664" s="41">
        <f t="shared" si="1017"/>
        <v>0</v>
      </c>
      <c r="BV1664" s="41">
        <f t="shared" si="1018"/>
        <v>0</v>
      </c>
      <c r="BW1664" s="41">
        <f t="shared" si="1019"/>
        <v>1</v>
      </c>
      <c r="BX1664" s="41" t="str">
        <f t="shared" si="986"/>
        <v>2018Licensed practical nursesNewfoundland and Labrador</v>
      </c>
      <c r="BY1664" s="51">
        <f>VLOOKUP(BX1664,'%workplace'!$A$1:$F$381,6,FALSE)</f>
        <v>2296</v>
      </c>
      <c r="BZ1664" s="32">
        <f t="shared" si="987"/>
        <v>0.35452961672473865</v>
      </c>
    </row>
    <row r="1665" spans="1:78" s="8" customFormat="1" hidden="1" x14ac:dyDescent="0.2">
      <c r="A1665" s="8" t="str">
        <f t="shared" si="985"/>
        <v>2018Licensed practical nursesNewfoundland and LabradorOther places of work</v>
      </c>
      <c r="B1665" s="8" t="s">
        <v>3</v>
      </c>
      <c r="C1665" s="8" t="s">
        <v>14</v>
      </c>
      <c r="D1665" s="8" t="s">
        <v>13</v>
      </c>
      <c r="E1665" s="8">
        <v>2018</v>
      </c>
      <c r="F1665" s="8">
        <v>62</v>
      </c>
      <c r="G1665" s="8">
        <v>1</v>
      </c>
      <c r="H1665" s="8">
        <v>0</v>
      </c>
      <c r="I1665" s="8">
        <v>3</v>
      </c>
      <c r="J1665" s="8">
        <v>6</v>
      </c>
      <c r="K1665" s="8">
        <v>13</v>
      </c>
      <c r="L1665" s="8">
        <v>7</v>
      </c>
      <c r="M1665" s="8">
        <v>7</v>
      </c>
      <c r="N1665" s="8">
        <v>7</v>
      </c>
      <c r="O1665" s="8">
        <v>9</v>
      </c>
      <c r="P1665" s="8">
        <v>5</v>
      </c>
      <c r="Q1665" s="8">
        <v>3</v>
      </c>
      <c r="R1665" s="8">
        <v>0</v>
      </c>
      <c r="S1665" s="8">
        <v>3</v>
      </c>
      <c r="T1665" s="8">
        <v>0</v>
      </c>
      <c r="U1665" s="8">
        <v>62</v>
      </c>
      <c r="V1665" s="8">
        <v>1</v>
      </c>
      <c r="W1665" s="8">
        <v>0</v>
      </c>
      <c r="X1665" s="8">
        <v>32</v>
      </c>
      <c r="Y1665" s="8">
        <v>13</v>
      </c>
      <c r="Z1665" s="8">
        <v>18</v>
      </c>
      <c r="AA1665" s="8">
        <v>0</v>
      </c>
      <c r="AB1665" s="8">
        <v>0</v>
      </c>
      <c r="AC1665" s="8">
        <v>0</v>
      </c>
      <c r="AD1665" s="8">
        <v>3</v>
      </c>
      <c r="AE1665" s="8">
        <v>60</v>
      </c>
      <c r="AF1665" s="8">
        <v>5</v>
      </c>
      <c r="AG1665" s="8">
        <v>50</v>
      </c>
      <c r="AH1665" s="8">
        <v>8</v>
      </c>
      <c r="AI1665" s="8">
        <v>0</v>
      </c>
      <c r="AJ1665" s="8">
        <v>19</v>
      </c>
      <c r="AK1665" s="8">
        <v>44</v>
      </c>
      <c r="AL1665" s="8">
        <v>0</v>
      </c>
      <c r="AM1665" s="8">
        <v>0</v>
      </c>
      <c r="AN1665" s="8">
        <v>63</v>
      </c>
      <c r="AO1665" s="41">
        <f t="shared" si="1020"/>
        <v>0.98412698412698407</v>
      </c>
      <c r="AP1665" s="41">
        <f t="shared" si="1021"/>
        <v>1.5873015873015872E-2</v>
      </c>
      <c r="AQ1665" s="41">
        <f t="shared" si="1022"/>
        <v>0</v>
      </c>
      <c r="AR1665" s="41">
        <f t="shared" si="988"/>
        <v>4.7619047619047616E-2</v>
      </c>
      <c r="AS1665" s="41">
        <f t="shared" si="989"/>
        <v>9.5238095238095233E-2</v>
      </c>
      <c r="AT1665" s="41">
        <f t="shared" si="990"/>
        <v>0.20634920634920634</v>
      </c>
      <c r="AU1665" s="41">
        <f t="shared" si="991"/>
        <v>0.1111111111111111</v>
      </c>
      <c r="AV1665" s="41">
        <f t="shared" si="992"/>
        <v>0.1111111111111111</v>
      </c>
      <c r="AW1665" s="41">
        <f t="shared" si="993"/>
        <v>0.1111111111111111</v>
      </c>
      <c r="AX1665" s="41">
        <f t="shared" si="994"/>
        <v>0.14285714285714285</v>
      </c>
      <c r="AY1665" s="41">
        <f t="shared" si="995"/>
        <v>7.9365079365079361E-2</v>
      </c>
      <c r="AZ1665" s="41">
        <f t="shared" si="996"/>
        <v>4.7619047619047616E-2</v>
      </c>
      <c r="BA1665" s="41">
        <f t="shared" si="997"/>
        <v>0</v>
      </c>
      <c r="BB1665" s="41">
        <f t="shared" si="998"/>
        <v>4.7619047619047616E-2</v>
      </c>
      <c r="BC1665" s="41">
        <f t="shared" si="999"/>
        <v>0</v>
      </c>
      <c r="BD1665" s="41">
        <f t="shared" si="1000"/>
        <v>0.98412698412698407</v>
      </c>
      <c r="BE1665" s="41">
        <f t="shared" si="1001"/>
        <v>1.5873015873015872E-2</v>
      </c>
      <c r="BF1665" s="41">
        <f t="shared" si="1002"/>
        <v>0</v>
      </c>
      <c r="BG1665" s="41">
        <f t="shared" si="1003"/>
        <v>0.50793650793650791</v>
      </c>
      <c r="BH1665" s="41">
        <f t="shared" si="1004"/>
        <v>0.20634920634920634</v>
      </c>
      <c r="BI1665" s="41">
        <f t="shared" si="1005"/>
        <v>0.2857142857142857</v>
      </c>
      <c r="BJ1665" s="41">
        <f t="shared" si="1006"/>
        <v>0</v>
      </c>
      <c r="BK1665" s="41">
        <f t="shared" si="1007"/>
        <v>0</v>
      </c>
      <c r="BL1665" s="41">
        <f t="shared" si="1008"/>
        <v>0</v>
      </c>
      <c r="BM1665" s="41">
        <f t="shared" si="1009"/>
        <v>4.7619047619047616E-2</v>
      </c>
      <c r="BN1665" s="41">
        <f t="shared" si="1010"/>
        <v>0.95238095238095233</v>
      </c>
      <c r="BO1665" s="41">
        <f t="shared" si="1011"/>
        <v>7.9365079365079361E-2</v>
      </c>
      <c r="BP1665" s="41">
        <f t="shared" si="1012"/>
        <v>0.79365079365079361</v>
      </c>
      <c r="BQ1665" s="41">
        <f t="shared" si="1013"/>
        <v>0.12698412698412698</v>
      </c>
      <c r="BR1665" s="41">
        <f t="shared" si="1014"/>
        <v>0</v>
      </c>
      <c r="BS1665" s="41">
        <f t="shared" si="1015"/>
        <v>0.30158730158730157</v>
      </c>
      <c r="BT1665" s="41">
        <f t="shared" si="1016"/>
        <v>0.69841269841269837</v>
      </c>
      <c r="BU1665" s="41">
        <f t="shared" si="1017"/>
        <v>0</v>
      </c>
      <c r="BV1665" s="41">
        <f t="shared" si="1018"/>
        <v>0</v>
      </c>
      <c r="BW1665" s="41">
        <f t="shared" si="1019"/>
        <v>1</v>
      </c>
      <c r="BX1665" s="41" t="str">
        <f t="shared" si="986"/>
        <v>2018Licensed practical nursesNewfoundland and Labrador</v>
      </c>
      <c r="BY1665" s="51">
        <f>VLOOKUP(BX1665,'%workplace'!$A$1:$F$381,6,FALSE)</f>
        <v>2296</v>
      </c>
      <c r="BZ1665" s="32">
        <f t="shared" si="987"/>
        <v>2.7439024390243903E-2</v>
      </c>
    </row>
    <row r="1666" spans="1:78" s="8" customFormat="1" hidden="1" x14ac:dyDescent="0.2">
      <c r="A1666" s="8" t="str">
        <f t="shared" ref="A1666:A1729" si="1023">CONCATENATE(E1666,B1666,C1666,D1666)</f>
        <v>2018Licensed practical nursesPrince Edward IslandAll places of work</v>
      </c>
      <c r="B1666" s="8" t="s">
        <v>3</v>
      </c>
      <c r="C1666" s="8" t="s">
        <v>15</v>
      </c>
      <c r="D1666" s="8" t="s">
        <v>9</v>
      </c>
      <c r="E1666" s="8">
        <v>2018</v>
      </c>
      <c r="F1666" s="8">
        <v>558</v>
      </c>
      <c r="G1666" s="8">
        <v>61</v>
      </c>
      <c r="H1666" s="8">
        <v>0</v>
      </c>
      <c r="I1666" s="8">
        <v>67</v>
      </c>
      <c r="J1666" s="8">
        <v>73</v>
      </c>
      <c r="K1666" s="8">
        <v>73</v>
      </c>
      <c r="L1666" s="8">
        <v>59</v>
      </c>
      <c r="M1666" s="8">
        <v>67</v>
      </c>
      <c r="N1666" s="8">
        <v>95</v>
      </c>
      <c r="O1666" s="8">
        <v>76</v>
      </c>
      <c r="P1666" s="8">
        <v>59</v>
      </c>
      <c r="Q1666" s="8">
        <v>13</v>
      </c>
      <c r="R1666" s="8">
        <v>2</v>
      </c>
      <c r="S1666" s="8">
        <v>35</v>
      </c>
      <c r="T1666" s="8">
        <v>0</v>
      </c>
      <c r="U1666" s="8">
        <v>593</v>
      </c>
      <c r="V1666" s="8">
        <v>15</v>
      </c>
      <c r="W1666" s="8">
        <v>11</v>
      </c>
      <c r="X1666" s="8">
        <v>267</v>
      </c>
      <c r="Y1666" s="8">
        <v>352</v>
      </c>
      <c r="Z1666" s="8">
        <v>0</v>
      </c>
      <c r="AA1666" s="8">
        <v>0</v>
      </c>
      <c r="AB1666" s="8">
        <v>2</v>
      </c>
      <c r="AC1666" s="8">
        <v>39</v>
      </c>
      <c r="AD1666" s="8">
        <v>65</v>
      </c>
      <c r="AE1666" s="8">
        <v>513</v>
      </c>
      <c r="AF1666" s="8">
        <v>4</v>
      </c>
      <c r="AG1666" s="8">
        <v>531</v>
      </c>
      <c r="AH1666" s="8">
        <v>22</v>
      </c>
      <c r="AI1666" s="8">
        <v>0</v>
      </c>
      <c r="AJ1666" s="8">
        <v>209</v>
      </c>
      <c r="AK1666" s="8">
        <v>407</v>
      </c>
      <c r="AL1666" s="8">
        <v>62</v>
      </c>
      <c r="AM1666" s="8">
        <v>3</v>
      </c>
      <c r="AN1666" s="8">
        <v>619</v>
      </c>
      <c r="AO1666" s="41">
        <f t="shared" si="1020"/>
        <v>0.90145395799676897</v>
      </c>
      <c r="AP1666" s="41">
        <f t="shared" si="1021"/>
        <v>9.8546042003231013E-2</v>
      </c>
      <c r="AQ1666" s="41">
        <f t="shared" si="1022"/>
        <v>0</v>
      </c>
      <c r="AR1666" s="41">
        <f t="shared" si="988"/>
        <v>0.10823909531502424</v>
      </c>
      <c r="AS1666" s="41">
        <f t="shared" si="989"/>
        <v>0.11793214862681745</v>
      </c>
      <c r="AT1666" s="41">
        <f t="shared" si="990"/>
        <v>0.11793214862681745</v>
      </c>
      <c r="AU1666" s="41">
        <f t="shared" si="991"/>
        <v>9.5315024232633286E-2</v>
      </c>
      <c r="AV1666" s="41">
        <f t="shared" si="992"/>
        <v>0.10823909531502424</v>
      </c>
      <c r="AW1666" s="41">
        <f t="shared" si="993"/>
        <v>0.15347334410339256</v>
      </c>
      <c r="AX1666" s="41">
        <f t="shared" si="994"/>
        <v>0.12277867528271405</v>
      </c>
      <c r="AY1666" s="41">
        <f t="shared" si="995"/>
        <v>9.5315024232633286E-2</v>
      </c>
      <c r="AZ1666" s="41">
        <f t="shared" si="996"/>
        <v>2.10016155088853E-2</v>
      </c>
      <c r="BA1666" s="41">
        <f t="shared" si="997"/>
        <v>3.2310177705977385E-3</v>
      </c>
      <c r="BB1666" s="41">
        <f t="shared" si="998"/>
        <v>5.6542810985460421E-2</v>
      </c>
      <c r="BC1666" s="41">
        <f t="shared" si="999"/>
        <v>0</v>
      </c>
      <c r="BD1666" s="41">
        <f t="shared" si="1000"/>
        <v>0.95799676898222941</v>
      </c>
      <c r="BE1666" s="41">
        <f t="shared" si="1001"/>
        <v>2.4232633279483037E-2</v>
      </c>
      <c r="BF1666" s="41">
        <f t="shared" si="1002"/>
        <v>1.7770597738287562E-2</v>
      </c>
      <c r="BG1666" s="41">
        <f t="shared" si="1003"/>
        <v>0.43134087237479807</v>
      </c>
      <c r="BH1666" s="41">
        <f t="shared" si="1004"/>
        <v>0.56865912762520199</v>
      </c>
      <c r="BI1666" s="41">
        <f t="shared" si="1005"/>
        <v>0</v>
      </c>
      <c r="BJ1666" s="41">
        <f t="shared" si="1006"/>
        <v>0</v>
      </c>
      <c r="BK1666" s="41">
        <f t="shared" si="1007"/>
        <v>3.2310177705977385E-3</v>
      </c>
      <c r="BL1666" s="41">
        <f t="shared" si="1008"/>
        <v>6.3004846526655903E-2</v>
      </c>
      <c r="BM1666" s="41">
        <f t="shared" si="1009"/>
        <v>0.1050080775444265</v>
      </c>
      <c r="BN1666" s="41">
        <f t="shared" si="1010"/>
        <v>0.82875605815831987</v>
      </c>
      <c r="BO1666" s="41">
        <f t="shared" si="1011"/>
        <v>6.462035541195477E-3</v>
      </c>
      <c r="BP1666" s="41">
        <f t="shared" si="1012"/>
        <v>0.85783521809369956</v>
      </c>
      <c r="BQ1666" s="41">
        <f t="shared" si="1013"/>
        <v>3.5541195476575124E-2</v>
      </c>
      <c r="BR1666" s="41">
        <f t="shared" si="1014"/>
        <v>0</v>
      </c>
      <c r="BS1666" s="41">
        <f t="shared" si="1015"/>
        <v>0.33764135702746367</v>
      </c>
      <c r="BT1666" s="41">
        <f t="shared" si="1016"/>
        <v>0.65751211631663975</v>
      </c>
      <c r="BU1666" s="41">
        <f t="shared" si="1017"/>
        <v>0.10016155088852989</v>
      </c>
      <c r="BV1666" s="41">
        <f t="shared" si="1018"/>
        <v>4.8465266558966073E-3</v>
      </c>
      <c r="BW1666" s="41">
        <f t="shared" si="1019"/>
        <v>1</v>
      </c>
      <c r="BX1666" s="41" t="str">
        <f t="shared" ref="BX1666:BX1729" si="1024">CONCATENATE(E1666,B1666,C1666)</f>
        <v>2018Licensed practical nursesPrince Edward Island</v>
      </c>
      <c r="BY1666" s="51">
        <f>VLOOKUP(BX1666,'%workplace'!$A$1:$F$381,6,FALSE)</f>
        <v>619</v>
      </c>
      <c r="BZ1666" s="32">
        <f t="shared" ref="BZ1666:BZ1729" si="1025">IF(AN1666="†","†",AN1666/BY1666)</f>
        <v>1</v>
      </c>
    </row>
    <row r="1667" spans="1:78" s="8" customFormat="1" hidden="1" x14ac:dyDescent="0.2">
      <c r="A1667" s="8" t="str">
        <f t="shared" si="1023"/>
        <v>2018Licensed practical nursesPrince Edward IslandCommunity health</v>
      </c>
      <c r="B1667" s="8" t="s">
        <v>3</v>
      </c>
      <c r="C1667" s="8" t="s">
        <v>15</v>
      </c>
      <c r="D1667" s="8" t="s">
        <v>11</v>
      </c>
      <c r="E1667" s="8">
        <v>2018</v>
      </c>
      <c r="F1667" s="8">
        <v>78</v>
      </c>
      <c r="G1667" s="8">
        <v>3</v>
      </c>
      <c r="H1667" s="8">
        <v>0</v>
      </c>
      <c r="I1667" s="8">
        <v>6</v>
      </c>
      <c r="J1667" s="8">
        <v>8</v>
      </c>
      <c r="K1667" s="8">
        <v>10</v>
      </c>
      <c r="L1667" s="8">
        <v>9</v>
      </c>
      <c r="M1667" s="8">
        <v>8</v>
      </c>
      <c r="N1667" s="8">
        <v>16</v>
      </c>
      <c r="O1667" s="8">
        <v>11</v>
      </c>
      <c r="P1667" s="8">
        <v>7</v>
      </c>
      <c r="Q1667" s="8">
        <v>4</v>
      </c>
      <c r="R1667" s="8">
        <v>0</v>
      </c>
      <c r="S1667" s="8">
        <v>2</v>
      </c>
      <c r="T1667" s="8">
        <v>0</v>
      </c>
      <c r="U1667" s="8">
        <v>80</v>
      </c>
      <c r="V1667" s="8">
        <v>0</v>
      </c>
      <c r="W1667" s="8">
        <v>1</v>
      </c>
      <c r="X1667" s="8">
        <v>50</v>
      </c>
      <c r="Y1667" s="8">
        <v>31</v>
      </c>
      <c r="Z1667" s="8">
        <v>0</v>
      </c>
      <c r="AA1667" s="8">
        <v>0</v>
      </c>
      <c r="AB1667" s="8">
        <v>1</v>
      </c>
      <c r="AC1667" s="8">
        <v>4</v>
      </c>
      <c r="AD1667" s="8">
        <v>8</v>
      </c>
      <c r="AE1667" s="8">
        <v>68</v>
      </c>
      <c r="AF1667" s="8">
        <v>1</v>
      </c>
      <c r="AG1667" s="8">
        <v>72</v>
      </c>
      <c r="AH1667" s="8">
        <v>4</v>
      </c>
      <c r="AI1667" s="8">
        <v>0</v>
      </c>
      <c r="AJ1667" s="8">
        <v>33</v>
      </c>
      <c r="AK1667" s="8">
        <v>48</v>
      </c>
      <c r="AL1667" s="8">
        <v>4</v>
      </c>
      <c r="AM1667" s="8">
        <v>0</v>
      </c>
      <c r="AN1667" s="8">
        <v>81</v>
      </c>
      <c r="AO1667" s="41">
        <f t="shared" si="1020"/>
        <v>0.96296296296296291</v>
      </c>
      <c r="AP1667" s="41">
        <f t="shared" si="1021"/>
        <v>3.7037037037037035E-2</v>
      </c>
      <c r="AQ1667" s="41">
        <f t="shared" si="1022"/>
        <v>0</v>
      </c>
      <c r="AR1667" s="41">
        <f t="shared" si="988"/>
        <v>7.407407407407407E-2</v>
      </c>
      <c r="AS1667" s="41">
        <f t="shared" si="989"/>
        <v>9.8765432098765427E-2</v>
      </c>
      <c r="AT1667" s="41">
        <f t="shared" si="990"/>
        <v>0.12345679012345678</v>
      </c>
      <c r="AU1667" s="41">
        <f t="shared" si="991"/>
        <v>0.1111111111111111</v>
      </c>
      <c r="AV1667" s="41">
        <f t="shared" si="992"/>
        <v>9.8765432098765427E-2</v>
      </c>
      <c r="AW1667" s="41">
        <f t="shared" si="993"/>
        <v>0.19753086419753085</v>
      </c>
      <c r="AX1667" s="41">
        <f t="shared" si="994"/>
        <v>0.13580246913580246</v>
      </c>
      <c r="AY1667" s="41">
        <f t="shared" si="995"/>
        <v>8.6419753086419748E-2</v>
      </c>
      <c r="AZ1667" s="41">
        <f t="shared" si="996"/>
        <v>4.9382716049382713E-2</v>
      </c>
      <c r="BA1667" s="41">
        <f t="shared" si="997"/>
        <v>0</v>
      </c>
      <c r="BB1667" s="41">
        <f t="shared" si="998"/>
        <v>2.4691358024691357E-2</v>
      </c>
      <c r="BC1667" s="41">
        <f t="shared" si="999"/>
        <v>0</v>
      </c>
      <c r="BD1667" s="41">
        <f t="shared" si="1000"/>
        <v>0.98765432098765427</v>
      </c>
      <c r="BE1667" s="41">
        <f t="shared" si="1001"/>
        <v>0</v>
      </c>
      <c r="BF1667" s="41">
        <f t="shared" si="1002"/>
        <v>1.2345679012345678E-2</v>
      </c>
      <c r="BG1667" s="41">
        <f t="shared" si="1003"/>
        <v>0.61728395061728392</v>
      </c>
      <c r="BH1667" s="41">
        <f t="shared" si="1004"/>
        <v>0.38271604938271603</v>
      </c>
      <c r="BI1667" s="41">
        <f t="shared" si="1005"/>
        <v>0</v>
      </c>
      <c r="BJ1667" s="41">
        <f t="shared" si="1006"/>
        <v>0</v>
      </c>
      <c r="BK1667" s="41">
        <f t="shared" si="1007"/>
        <v>1.2345679012345678E-2</v>
      </c>
      <c r="BL1667" s="41">
        <f t="shared" si="1008"/>
        <v>4.9382716049382713E-2</v>
      </c>
      <c r="BM1667" s="41">
        <f t="shared" si="1009"/>
        <v>9.8765432098765427E-2</v>
      </c>
      <c r="BN1667" s="41">
        <f t="shared" si="1010"/>
        <v>0.83950617283950613</v>
      </c>
      <c r="BO1667" s="41">
        <f t="shared" si="1011"/>
        <v>1.2345679012345678E-2</v>
      </c>
      <c r="BP1667" s="41">
        <f t="shared" si="1012"/>
        <v>0.88888888888888884</v>
      </c>
      <c r="BQ1667" s="41">
        <f t="shared" si="1013"/>
        <v>4.9382716049382713E-2</v>
      </c>
      <c r="BR1667" s="41">
        <f t="shared" si="1014"/>
        <v>0</v>
      </c>
      <c r="BS1667" s="41">
        <f t="shared" si="1015"/>
        <v>0.40740740740740738</v>
      </c>
      <c r="BT1667" s="41">
        <f t="shared" si="1016"/>
        <v>0.59259259259259256</v>
      </c>
      <c r="BU1667" s="41">
        <f t="shared" si="1017"/>
        <v>4.9382716049382713E-2</v>
      </c>
      <c r="BV1667" s="41">
        <f t="shared" si="1018"/>
        <v>0</v>
      </c>
      <c r="BW1667" s="41">
        <f t="shared" si="1019"/>
        <v>1</v>
      </c>
      <c r="BX1667" s="41" t="str">
        <f t="shared" si="1024"/>
        <v>2018Licensed practical nursesPrince Edward Island</v>
      </c>
      <c r="BY1667" s="51">
        <f>VLOOKUP(BX1667,'%workplace'!$A$1:$F$381,6,FALSE)</f>
        <v>619</v>
      </c>
      <c r="BZ1667" s="32">
        <f t="shared" si="1025"/>
        <v>0.13085621970920841</v>
      </c>
    </row>
    <row r="1668" spans="1:78" s="8" customFormat="1" hidden="1" x14ac:dyDescent="0.2">
      <c r="A1668" s="8" t="str">
        <f t="shared" si="1023"/>
        <v>2018Licensed practical nursesPrince Edward IslandNursing home/long-term care</v>
      </c>
      <c r="B1668" s="8" t="s">
        <v>3</v>
      </c>
      <c r="C1668" s="8" t="s">
        <v>15</v>
      </c>
      <c r="D1668" s="8" t="s">
        <v>12</v>
      </c>
      <c r="E1668" s="8">
        <v>2018</v>
      </c>
      <c r="F1668" s="8">
        <v>167</v>
      </c>
      <c r="G1668" s="8">
        <v>17</v>
      </c>
      <c r="H1668" s="8">
        <v>0</v>
      </c>
      <c r="I1668" s="8">
        <v>21</v>
      </c>
      <c r="J1668" s="8">
        <v>26</v>
      </c>
      <c r="K1668" s="8">
        <v>18</v>
      </c>
      <c r="L1668" s="8">
        <v>14</v>
      </c>
      <c r="M1668" s="8">
        <v>24</v>
      </c>
      <c r="N1668" s="8">
        <v>27</v>
      </c>
      <c r="O1668" s="8">
        <v>16</v>
      </c>
      <c r="P1668" s="8">
        <v>18</v>
      </c>
      <c r="Q1668" s="8">
        <v>1</v>
      </c>
      <c r="R1668" s="8">
        <v>0</v>
      </c>
      <c r="S1668" s="8">
        <v>19</v>
      </c>
      <c r="T1668" s="8">
        <v>0</v>
      </c>
      <c r="U1668" s="8">
        <v>167</v>
      </c>
      <c r="V1668" s="8">
        <v>12</v>
      </c>
      <c r="W1668" s="8">
        <v>5</v>
      </c>
      <c r="X1668" s="8">
        <v>61</v>
      </c>
      <c r="Y1668" s="8">
        <v>123</v>
      </c>
      <c r="Z1668" s="8">
        <v>0</v>
      </c>
      <c r="AA1668" s="8">
        <v>0</v>
      </c>
      <c r="AB1668" s="8">
        <v>1</v>
      </c>
      <c r="AC1668" s="8">
        <v>1</v>
      </c>
      <c r="AD1668" s="8">
        <v>6</v>
      </c>
      <c r="AE1668" s="8">
        <v>176</v>
      </c>
      <c r="AF1668" s="8">
        <v>2</v>
      </c>
      <c r="AG1668" s="8">
        <v>177</v>
      </c>
      <c r="AH1668" s="8">
        <v>3</v>
      </c>
      <c r="AI1668" s="8">
        <v>0</v>
      </c>
      <c r="AJ1668" s="8">
        <v>60</v>
      </c>
      <c r="AK1668" s="8">
        <v>123</v>
      </c>
      <c r="AL1668" s="8">
        <v>2</v>
      </c>
      <c r="AM1668" s="8">
        <v>1</v>
      </c>
      <c r="AN1668" s="8">
        <v>184</v>
      </c>
      <c r="AO1668" s="41">
        <f t="shared" si="1020"/>
        <v>0.90760869565217395</v>
      </c>
      <c r="AP1668" s="41">
        <f t="shared" si="1021"/>
        <v>9.2391304347826081E-2</v>
      </c>
      <c r="AQ1668" s="41">
        <f t="shared" si="1022"/>
        <v>0</v>
      </c>
      <c r="AR1668" s="41">
        <f t="shared" si="988"/>
        <v>0.11413043478260869</v>
      </c>
      <c r="AS1668" s="41">
        <f t="shared" si="989"/>
        <v>0.14130434782608695</v>
      </c>
      <c r="AT1668" s="41">
        <f t="shared" si="990"/>
        <v>9.7826086956521743E-2</v>
      </c>
      <c r="AU1668" s="41">
        <f t="shared" si="991"/>
        <v>7.6086956521739135E-2</v>
      </c>
      <c r="AV1668" s="41">
        <f t="shared" si="992"/>
        <v>0.13043478260869565</v>
      </c>
      <c r="AW1668" s="41">
        <f t="shared" si="993"/>
        <v>0.14673913043478262</v>
      </c>
      <c r="AX1668" s="41">
        <f t="shared" si="994"/>
        <v>8.6956521739130432E-2</v>
      </c>
      <c r="AY1668" s="41">
        <f t="shared" si="995"/>
        <v>9.7826086956521743E-2</v>
      </c>
      <c r="AZ1668" s="41">
        <f t="shared" si="996"/>
        <v>5.434782608695652E-3</v>
      </c>
      <c r="BA1668" s="41">
        <f t="shared" si="997"/>
        <v>0</v>
      </c>
      <c r="BB1668" s="41">
        <f t="shared" si="998"/>
        <v>0.10326086956521739</v>
      </c>
      <c r="BC1668" s="41">
        <f t="shared" si="999"/>
        <v>0</v>
      </c>
      <c r="BD1668" s="41">
        <f t="shared" si="1000"/>
        <v>0.90760869565217395</v>
      </c>
      <c r="BE1668" s="41">
        <f t="shared" si="1001"/>
        <v>6.5217391304347824E-2</v>
      </c>
      <c r="BF1668" s="41">
        <f t="shared" si="1002"/>
        <v>2.717391304347826E-2</v>
      </c>
      <c r="BG1668" s="41">
        <f t="shared" si="1003"/>
        <v>0.33152173913043476</v>
      </c>
      <c r="BH1668" s="41">
        <f t="shared" si="1004"/>
        <v>0.66847826086956519</v>
      </c>
      <c r="BI1668" s="41">
        <f t="shared" si="1005"/>
        <v>0</v>
      </c>
      <c r="BJ1668" s="41">
        <f t="shared" si="1006"/>
        <v>0</v>
      </c>
      <c r="BK1668" s="41">
        <f t="shared" si="1007"/>
        <v>5.434782608695652E-3</v>
      </c>
      <c r="BL1668" s="41">
        <f t="shared" si="1008"/>
        <v>5.434782608695652E-3</v>
      </c>
      <c r="BM1668" s="41">
        <f t="shared" si="1009"/>
        <v>3.2608695652173912E-2</v>
      </c>
      <c r="BN1668" s="41">
        <f t="shared" si="1010"/>
        <v>0.95652173913043481</v>
      </c>
      <c r="BO1668" s="41">
        <f t="shared" si="1011"/>
        <v>1.0869565217391304E-2</v>
      </c>
      <c r="BP1668" s="41">
        <f t="shared" si="1012"/>
        <v>0.96195652173913049</v>
      </c>
      <c r="BQ1668" s="41">
        <f t="shared" si="1013"/>
        <v>1.6304347826086956E-2</v>
      </c>
      <c r="BR1668" s="41">
        <f t="shared" si="1014"/>
        <v>0</v>
      </c>
      <c r="BS1668" s="41">
        <f t="shared" si="1015"/>
        <v>0.32608695652173914</v>
      </c>
      <c r="BT1668" s="41">
        <f t="shared" si="1016"/>
        <v>0.66847826086956519</v>
      </c>
      <c r="BU1668" s="41">
        <f t="shared" si="1017"/>
        <v>1.0869565217391304E-2</v>
      </c>
      <c r="BV1668" s="41">
        <f t="shared" si="1018"/>
        <v>5.434782608695652E-3</v>
      </c>
      <c r="BW1668" s="41">
        <f t="shared" si="1019"/>
        <v>1</v>
      </c>
      <c r="BX1668" s="41" t="str">
        <f t="shared" si="1024"/>
        <v>2018Licensed practical nursesPrince Edward Island</v>
      </c>
      <c r="BY1668" s="51">
        <f>VLOOKUP(BX1668,'%workplace'!$A$1:$F$381,6,FALSE)</f>
        <v>619</v>
      </c>
      <c r="BZ1668" s="32">
        <f t="shared" si="1025"/>
        <v>0.2972536348949919</v>
      </c>
    </row>
    <row r="1669" spans="1:78" s="8" customFormat="1" hidden="1" x14ac:dyDescent="0.2">
      <c r="A1669" s="8" t="str">
        <f t="shared" si="1023"/>
        <v>2018Licensed practical nursesPrince Edward IslandHospital</v>
      </c>
      <c r="B1669" s="8" t="s">
        <v>3</v>
      </c>
      <c r="C1669" s="8" t="s">
        <v>15</v>
      </c>
      <c r="D1669" s="8" t="s">
        <v>10</v>
      </c>
      <c r="E1669" s="8">
        <v>2018</v>
      </c>
      <c r="F1669" s="8">
        <v>246</v>
      </c>
      <c r="G1669" s="8">
        <v>36</v>
      </c>
      <c r="H1669" s="8">
        <v>0</v>
      </c>
      <c r="I1669" s="8">
        <v>37</v>
      </c>
      <c r="J1669" s="8">
        <v>36</v>
      </c>
      <c r="K1669" s="8">
        <v>38</v>
      </c>
      <c r="L1669" s="8">
        <v>28</v>
      </c>
      <c r="M1669" s="8">
        <v>28</v>
      </c>
      <c r="N1669" s="8">
        <v>40</v>
      </c>
      <c r="O1669" s="8">
        <v>35</v>
      </c>
      <c r="P1669" s="8">
        <v>20</v>
      </c>
      <c r="Q1669" s="8">
        <v>5</v>
      </c>
      <c r="R1669" s="8">
        <v>1</v>
      </c>
      <c r="S1669" s="8">
        <v>14</v>
      </c>
      <c r="T1669" s="8">
        <v>0</v>
      </c>
      <c r="U1669" s="8">
        <v>275</v>
      </c>
      <c r="V1669" s="8">
        <v>2</v>
      </c>
      <c r="W1669" s="8">
        <v>5</v>
      </c>
      <c r="X1669" s="8">
        <v>124</v>
      </c>
      <c r="Y1669" s="8">
        <v>158</v>
      </c>
      <c r="Z1669" s="8">
        <v>0</v>
      </c>
      <c r="AA1669" s="8">
        <v>0</v>
      </c>
      <c r="AB1669" s="8">
        <v>0</v>
      </c>
      <c r="AC1669" s="8">
        <v>5</v>
      </c>
      <c r="AD1669" s="8">
        <v>32</v>
      </c>
      <c r="AE1669" s="8">
        <v>245</v>
      </c>
      <c r="AF1669" s="8">
        <v>0</v>
      </c>
      <c r="AG1669" s="8">
        <v>258</v>
      </c>
      <c r="AH1669" s="8">
        <v>4</v>
      </c>
      <c r="AI1669" s="8">
        <v>0</v>
      </c>
      <c r="AJ1669" s="8">
        <v>94</v>
      </c>
      <c r="AK1669" s="8">
        <v>186</v>
      </c>
      <c r="AL1669" s="8">
        <v>20</v>
      </c>
      <c r="AM1669" s="8">
        <v>2</v>
      </c>
      <c r="AN1669" s="8">
        <v>282</v>
      </c>
      <c r="AO1669" s="41">
        <f t="shared" si="1020"/>
        <v>0.87234042553191493</v>
      </c>
      <c r="AP1669" s="41">
        <f t="shared" si="1021"/>
        <v>0.1276595744680851</v>
      </c>
      <c r="AQ1669" s="41">
        <f t="shared" si="1022"/>
        <v>0</v>
      </c>
      <c r="AR1669" s="41">
        <f t="shared" si="988"/>
        <v>0.13120567375886524</v>
      </c>
      <c r="AS1669" s="41">
        <f t="shared" si="989"/>
        <v>0.1276595744680851</v>
      </c>
      <c r="AT1669" s="41">
        <f t="shared" si="990"/>
        <v>0.13475177304964539</v>
      </c>
      <c r="AU1669" s="41">
        <f t="shared" si="991"/>
        <v>9.9290780141843976E-2</v>
      </c>
      <c r="AV1669" s="41">
        <f t="shared" si="992"/>
        <v>9.9290780141843976E-2</v>
      </c>
      <c r="AW1669" s="41">
        <f t="shared" si="993"/>
        <v>0.14184397163120568</v>
      </c>
      <c r="AX1669" s="41">
        <f t="shared" si="994"/>
        <v>0.12411347517730496</v>
      </c>
      <c r="AY1669" s="41">
        <f t="shared" si="995"/>
        <v>7.0921985815602842E-2</v>
      </c>
      <c r="AZ1669" s="41">
        <f t="shared" si="996"/>
        <v>1.7730496453900711E-2</v>
      </c>
      <c r="BA1669" s="41">
        <f t="shared" si="997"/>
        <v>3.5460992907801418E-3</v>
      </c>
      <c r="BB1669" s="41">
        <f t="shared" si="998"/>
        <v>4.9645390070921988E-2</v>
      </c>
      <c r="BC1669" s="41">
        <f t="shared" si="999"/>
        <v>0</v>
      </c>
      <c r="BD1669" s="41">
        <f t="shared" si="1000"/>
        <v>0.97517730496453903</v>
      </c>
      <c r="BE1669" s="41">
        <f t="shared" si="1001"/>
        <v>7.0921985815602835E-3</v>
      </c>
      <c r="BF1669" s="41">
        <f t="shared" si="1002"/>
        <v>1.7730496453900711E-2</v>
      </c>
      <c r="BG1669" s="41">
        <f t="shared" si="1003"/>
        <v>0.43971631205673761</v>
      </c>
      <c r="BH1669" s="41">
        <f t="shared" si="1004"/>
        <v>0.56028368794326244</v>
      </c>
      <c r="BI1669" s="41">
        <f t="shared" si="1005"/>
        <v>0</v>
      </c>
      <c r="BJ1669" s="41">
        <f t="shared" si="1006"/>
        <v>0</v>
      </c>
      <c r="BK1669" s="41">
        <f t="shared" si="1007"/>
        <v>0</v>
      </c>
      <c r="BL1669" s="41">
        <f t="shared" si="1008"/>
        <v>1.7730496453900711E-2</v>
      </c>
      <c r="BM1669" s="41">
        <f t="shared" si="1009"/>
        <v>0.11347517730496454</v>
      </c>
      <c r="BN1669" s="41">
        <f t="shared" si="1010"/>
        <v>0.86879432624113473</v>
      </c>
      <c r="BO1669" s="41">
        <f t="shared" si="1011"/>
        <v>0</v>
      </c>
      <c r="BP1669" s="41">
        <f t="shared" si="1012"/>
        <v>0.91489361702127658</v>
      </c>
      <c r="BQ1669" s="41">
        <f t="shared" si="1013"/>
        <v>1.4184397163120567E-2</v>
      </c>
      <c r="BR1669" s="41">
        <f t="shared" si="1014"/>
        <v>0</v>
      </c>
      <c r="BS1669" s="41">
        <f t="shared" si="1015"/>
        <v>0.33333333333333331</v>
      </c>
      <c r="BT1669" s="41">
        <f t="shared" si="1016"/>
        <v>0.65957446808510634</v>
      </c>
      <c r="BU1669" s="41">
        <f t="shared" si="1017"/>
        <v>7.0921985815602842E-2</v>
      </c>
      <c r="BV1669" s="41">
        <f t="shared" si="1018"/>
        <v>7.0921985815602835E-3</v>
      </c>
      <c r="BW1669" s="41">
        <f t="shared" si="1019"/>
        <v>1</v>
      </c>
      <c r="BX1669" s="41" t="str">
        <f t="shared" si="1024"/>
        <v>2018Licensed practical nursesPrince Edward Island</v>
      </c>
      <c r="BY1669" s="51">
        <f>VLOOKUP(BX1669,'%workplace'!$A$1:$F$381,6,FALSE)</f>
        <v>619</v>
      </c>
      <c r="BZ1669" s="32">
        <f t="shared" si="1025"/>
        <v>0.45557350565428112</v>
      </c>
    </row>
    <row r="1670" spans="1:78" s="8" customFormat="1" hidden="1" x14ac:dyDescent="0.2">
      <c r="A1670" s="8" t="str">
        <f t="shared" si="1023"/>
        <v>2018Licensed practical nursesPrince Edward IslandOther places of work</v>
      </c>
      <c r="B1670" s="8" t="s">
        <v>3</v>
      </c>
      <c r="C1670" s="8" t="s">
        <v>15</v>
      </c>
      <c r="D1670" s="8" t="s">
        <v>13</v>
      </c>
      <c r="E1670" s="8">
        <v>2018</v>
      </c>
      <c r="F1670" s="8">
        <v>41</v>
      </c>
      <c r="G1670" s="8">
        <v>2</v>
      </c>
      <c r="H1670" s="8">
        <v>0</v>
      </c>
      <c r="I1670" s="8">
        <v>3</v>
      </c>
      <c r="J1670" s="8">
        <v>3</v>
      </c>
      <c r="K1670" s="8">
        <v>3</v>
      </c>
      <c r="L1670" s="8">
        <v>1</v>
      </c>
      <c r="M1670" s="8">
        <v>5</v>
      </c>
      <c r="N1670" s="8">
        <v>6</v>
      </c>
      <c r="O1670" s="8">
        <v>7</v>
      </c>
      <c r="P1670" s="8">
        <v>12</v>
      </c>
      <c r="Q1670" s="8">
        <v>2</v>
      </c>
      <c r="R1670" s="8">
        <v>1</v>
      </c>
      <c r="S1670" s="8">
        <v>0</v>
      </c>
      <c r="T1670" s="8">
        <v>0</v>
      </c>
      <c r="U1670" s="8">
        <v>42</v>
      </c>
      <c r="V1670" s="8">
        <v>1</v>
      </c>
      <c r="W1670" s="8">
        <v>0</v>
      </c>
      <c r="X1670" s="8">
        <v>18</v>
      </c>
      <c r="Y1670" s="8">
        <v>25</v>
      </c>
      <c r="Z1670" s="8">
        <v>0</v>
      </c>
      <c r="AA1670" s="8">
        <v>0</v>
      </c>
      <c r="AB1670" s="8">
        <v>0</v>
      </c>
      <c r="AC1670" s="8">
        <v>3</v>
      </c>
      <c r="AD1670" s="8">
        <v>18</v>
      </c>
      <c r="AE1670" s="8">
        <v>22</v>
      </c>
      <c r="AF1670" s="8">
        <v>1</v>
      </c>
      <c r="AG1670" s="8">
        <v>22</v>
      </c>
      <c r="AH1670" s="8">
        <v>10</v>
      </c>
      <c r="AI1670" s="8">
        <v>0</v>
      </c>
      <c r="AJ1670" s="8">
        <v>18</v>
      </c>
      <c r="AK1670" s="8">
        <v>25</v>
      </c>
      <c r="AL1670" s="8">
        <v>10</v>
      </c>
      <c r="AM1670" s="8">
        <v>0</v>
      </c>
      <c r="AN1670" s="8">
        <v>43</v>
      </c>
      <c r="AO1670" s="41">
        <f t="shared" si="1020"/>
        <v>0.95348837209302328</v>
      </c>
      <c r="AP1670" s="41">
        <f t="shared" si="1021"/>
        <v>4.6511627906976744E-2</v>
      </c>
      <c r="AQ1670" s="41">
        <f t="shared" si="1022"/>
        <v>0</v>
      </c>
      <c r="AR1670" s="41">
        <f t="shared" si="988"/>
        <v>6.9767441860465115E-2</v>
      </c>
      <c r="AS1670" s="41">
        <f t="shared" si="989"/>
        <v>6.9767441860465115E-2</v>
      </c>
      <c r="AT1670" s="41">
        <f t="shared" si="990"/>
        <v>6.9767441860465115E-2</v>
      </c>
      <c r="AU1670" s="41">
        <f t="shared" si="991"/>
        <v>2.3255813953488372E-2</v>
      </c>
      <c r="AV1670" s="41">
        <f t="shared" si="992"/>
        <v>0.11627906976744186</v>
      </c>
      <c r="AW1670" s="41">
        <f t="shared" si="993"/>
        <v>0.13953488372093023</v>
      </c>
      <c r="AX1670" s="41">
        <f t="shared" si="994"/>
        <v>0.16279069767441862</v>
      </c>
      <c r="AY1670" s="41">
        <f t="shared" si="995"/>
        <v>0.27906976744186046</v>
      </c>
      <c r="AZ1670" s="41">
        <f t="shared" si="996"/>
        <v>4.6511627906976744E-2</v>
      </c>
      <c r="BA1670" s="41">
        <f t="shared" si="997"/>
        <v>2.3255813953488372E-2</v>
      </c>
      <c r="BB1670" s="41">
        <f t="shared" si="998"/>
        <v>0</v>
      </c>
      <c r="BC1670" s="41">
        <f t="shared" si="999"/>
        <v>0</v>
      </c>
      <c r="BD1670" s="41">
        <f t="shared" si="1000"/>
        <v>0.97674418604651159</v>
      </c>
      <c r="BE1670" s="41">
        <f t="shared" si="1001"/>
        <v>2.3255813953488372E-2</v>
      </c>
      <c r="BF1670" s="41">
        <f t="shared" si="1002"/>
        <v>0</v>
      </c>
      <c r="BG1670" s="41">
        <f t="shared" si="1003"/>
        <v>0.41860465116279072</v>
      </c>
      <c r="BH1670" s="41">
        <f t="shared" si="1004"/>
        <v>0.58139534883720934</v>
      </c>
      <c r="BI1670" s="41">
        <f t="shared" si="1005"/>
        <v>0</v>
      </c>
      <c r="BJ1670" s="41">
        <f t="shared" si="1006"/>
        <v>0</v>
      </c>
      <c r="BK1670" s="41">
        <f t="shared" si="1007"/>
        <v>0</v>
      </c>
      <c r="BL1670" s="41">
        <f t="shared" si="1008"/>
        <v>6.9767441860465115E-2</v>
      </c>
      <c r="BM1670" s="41">
        <f t="shared" si="1009"/>
        <v>0.41860465116279072</v>
      </c>
      <c r="BN1670" s="41">
        <f t="shared" si="1010"/>
        <v>0.51162790697674421</v>
      </c>
      <c r="BO1670" s="41">
        <f t="shared" si="1011"/>
        <v>2.3255813953488372E-2</v>
      </c>
      <c r="BP1670" s="41">
        <f t="shared" si="1012"/>
        <v>0.51162790697674421</v>
      </c>
      <c r="BQ1670" s="41">
        <f t="shared" si="1013"/>
        <v>0.23255813953488372</v>
      </c>
      <c r="BR1670" s="41">
        <f t="shared" si="1014"/>
        <v>0</v>
      </c>
      <c r="BS1670" s="41">
        <f t="shared" si="1015"/>
        <v>0.41860465116279072</v>
      </c>
      <c r="BT1670" s="41">
        <f t="shared" si="1016"/>
        <v>0.58139534883720934</v>
      </c>
      <c r="BU1670" s="41">
        <f t="shared" si="1017"/>
        <v>0.23255813953488372</v>
      </c>
      <c r="BV1670" s="41">
        <f t="shared" si="1018"/>
        <v>0</v>
      </c>
      <c r="BW1670" s="41">
        <f t="shared" si="1019"/>
        <v>1</v>
      </c>
      <c r="BX1670" s="41" t="str">
        <f t="shared" si="1024"/>
        <v>2018Licensed practical nursesPrince Edward Island</v>
      </c>
      <c r="BY1670" s="51">
        <f>VLOOKUP(BX1670,'%workplace'!$A$1:$F$381,6,FALSE)</f>
        <v>619</v>
      </c>
      <c r="BZ1670" s="32">
        <f t="shared" si="1025"/>
        <v>6.9466882067851371E-2</v>
      </c>
    </row>
    <row r="1671" spans="1:78" s="8" customFormat="1" hidden="1" x14ac:dyDescent="0.2">
      <c r="A1671" s="8" t="str">
        <f t="shared" si="1023"/>
        <v>2018Licensed practical nursesPrince Edward IslandUnknown places of work</v>
      </c>
      <c r="B1671" s="8" t="s">
        <v>3</v>
      </c>
      <c r="C1671" s="8" t="s">
        <v>15</v>
      </c>
      <c r="D1671" s="8" t="s">
        <v>49</v>
      </c>
      <c r="E1671" s="8">
        <v>2018</v>
      </c>
      <c r="F1671" s="8">
        <v>26</v>
      </c>
      <c r="G1671" s="8">
        <v>3</v>
      </c>
      <c r="H1671" s="8">
        <v>0</v>
      </c>
      <c r="I1671" s="8">
        <v>0</v>
      </c>
      <c r="J1671" s="8">
        <v>0</v>
      </c>
      <c r="K1671" s="8">
        <v>4</v>
      </c>
      <c r="L1671" s="8">
        <v>7</v>
      </c>
      <c r="M1671" s="8">
        <v>2</v>
      </c>
      <c r="N1671" s="8">
        <v>6</v>
      </c>
      <c r="O1671" s="8">
        <v>7</v>
      </c>
      <c r="P1671" s="8">
        <v>2</v>
      </c>
      <c r="Q1671" s="8">
        <v>1</v>
      </c>
      <c r="R1671" s="8">
        <v>0</v>
      </c>
      <c r="S1671" s="8">
        <v>0</v>
      </c>
      <c r="T1671" s="8">
        <v>0</v>
      </c>
      <c r="U1671" s="8">
        <v>29</v>
      </c>
      <c r="V1671" s="8">
        <v>0</v>
      </c>
      <c r="W1671" s="8">
        <v>0</v>
      </c>
      <c r="X1671" s="8">
        <v>14</v>
      </c>
      <c r="Y1671" s="8">
        <v>15</v>
      </c>
      <c r="Z1671" s="8">
        <v>0</v>
      </c>
      <c r="AA1671" s="8">
        <v>0</v>
      </c>
      <c r="AB1671" s="8">
        <v>0</v>
      </c>
      <c r="AC1671" s="8">
        <v>26</v>
      </c>
      <c r="AD1671" s="8">
        <v>1</v>
      </c>
      <c r="AE1671" s="8">
        <v>2</v>
      </c>
      <c r="AF1671" s="8">
        <v>0</v>
      </c>
      <c r="AG1671" s="8">
        <v>2</v>
      </c>
      <c r="AH1671" s="8">
        <v>1</v>
      </c>
      <c r="AI1671" s="8">
        <v>0</v>
      </c>
      <c r="AJ1671" s="8">
        <v>4</v>
      </c>
      <c r="AK1671" s="8">
        <v>25</v>
      </c>
      <c r="AL1671" s="8">
        <v>26</v>
      </c>
      <c r="AM1671" s="8">
        <v>0</v>
      </c>
      <c r="AN1671" s="8">
        <v>29</v>
      </c>
      <c r="AO1671" s="41">
        <f t="shared" si="1020"/>
        <v>0.89655172413793105</v>
      </c>
      <c r="AP1671" s="41">
        <f t="shared" si="1021"/>
        <v>0.10344827586206896</v>
      </c>
      <c r="AQ1671" s="41">
        <f t="shared" si="1022"/>
        <v>0</v>
      </c>
      <c r="AR1671" s="41">
        <f t="shared" si="988"/>
        <v>0</v>
      </c>
      <c r="AS1671" s="41">
        <f t="shared" si="989"/>
        <v>0</v>
      </c>
      <c r="AT1671" s="41">
        <f t="shared" si="990"/>
        <v>0.13793103448275862</v>
      </c>
      <c r="AU1671" s="41">
        <f t="shared" si="991"/>
        <v>0.2413793103448276</v>
      </c>
      <c r="AV1671" s="41">
        <f t="shared" si="992"/>
        <v>6.8965517241379309E-2</v>
      </c>
      <c r="AW1671" s="41">
        <f t="shared" si="993"/>
        <v>0.20689655172413793</v>
      </c>
      <c r="AX1671" s="41">
        <f t="shared" si="994"/>
        <v>0.2413793103448276</v>
      </c>
      <c r="AY1671" s="41">
        <f t="shared" si="995"/>
        <v>6.8965517241379309E-2</v>
      </c>
      <c r="AZ1671" s="41">
        <f t="shared" si="996"/>
        <v>3.4482758620689655E-2</v>
      </c>
      <c r="BA1671" s="41">
        <f t="shared" si="997"/>
        <v>0</v>
      </c>
      <c r="BB1671" s="41">
        <f t="shared" si="998"/>
        <v>0</v>
      </c>
      <c r="BC1671" s="41">
        <f t="shared" si="999"/>
        <v>0</v>
      </c>
      <c r="BD1671" s="41">
        <f t="shared" si="1000"/>
        <v>1</v>
      </c>
      <c r="BE1671" s="41">
        <f t="shared" si="1001"/>
        <v>0</v>
      </c>
      <c r="BF1671" s="41">
        <f t="shared" si="1002"/>
        <v>0</v>
      </c>
      <c r="BG1671" s="41">
        <f t="shared" si="1003"/>
        <v>0.48275862068965519</v>
      </c>
      <c r="BH1671" s="41">
        <f t="shared" si="1004"/>
        <v>0.51724137931034486</v>
      </c>
      <c r="BI1671" s="41">
        <f t="shared" si="1005"/>
        <v>0</v>
      </c>
      <c r="BJ1671" s="41">
        <f t="shared" si="1006"/>
        <v>0</v>
      </c>
      <c r="BK1671" s="41">
        <f t="shared" si="1007"/>
        <v>0</v>
      </c>
      <c r="BL1671" s="41">
        <f t="shared" si="1008"/>
        <v>0.89655172413793105</v>
      </c>
      <c r="BM1671" s="41">
        <f t="shared" si="1009"/>
        <v>3.4482758620689655E-2</v>
      </c>
      <c r="BN1671" s="41">
        <f t="shared" si="1010"/>
        <v>6.8965517241379309E-2</v>
      </c>
      <c r="BO1671" s="41">
        <f t="shared" si="1011"/>
        <v>0</v>
      </c>
      <c r="BP1671" s="41">
        <f t="shared" si="1012"/>
        <v>6.8965517241379309E-2</v>
      </c>
      <c r="BQ1671" s="41">
        <f t="shared" si="1013"/>
        <v>3.4482758620689655E-2</v>
      </c>
      <c r="BR1671" s="41">
        <f t="shared" si="1014"/>
        <v>0</v>
      </c>
      <c r="BS1671" s="41">
        <f t="shared" si="1015"/>
        <v>0.13793103448275862</v>
      </c>
      <c r="BT1671" s="41">
        <f t="shared" si="1016"/>
        <v>0.86206896551724133</v>
      </c>
      <c r="BU1671" s="41">
        <f t="shared" si="1017"/>
        <v>0.89655172413793105</v>
      </c>
      <c r="BV1671" s="41">
        <f t="shared" si="1018"/>
        <v>0</v>
      </c>
      <c r="BW1671" s="41">
        <f t="shared" si="1019"/>
        <v>1</v>
      </c>
      <c r="BX1671" s="41" t="str">
        <f t="shared" si="1024"/>
        <v>2018Licensed practical nursesPrince Edward Island</v>
      </c>
      <c r="BY1671" s="51">
        <f>VLOOKUP(BX1671,'%workplace'!$A$1:$F$381,6,FALSE)</f>
        <v>619</v>
      </c>
      <c r="BZ1671" s="32">
        <f t="shared" si="1025"/>
        <v>4.6849757673667204E-2</v>
      </c>
    </row>
    <row r="1672" spans="1:78" s="8" customFormat="1" hidden="1" x14ac:dyDescent="0.2">
      <c r="A1672" s="8" t="str">
        <f t="shared" si="1023"/>
        <v>2018Licensed practical nursesNova ScotiaAll places of work</v>
      </c>
      <c r="B1672" s="8" t="s">
        <v>3</v>
      </c>
      <c r="C1672" s="8" t="s">
        <v>16</v>
      </c>
      <c r="D1672" s="8" t="s">
        <v>9</v>
      </c>
      <c r="E1672" s="8">
        <v>2018</v>
      </c>
      <c r="F1672" s="8">
        <v>3825</v>
      </c>
      <c r="G1672" s="8">
        <v>219</v>
      </c>
      <c r="H1672" s="8">
        <v>0</v>
      </c>
      <c r="I1672" s="8">
        <v>454</v>
      </c>
      <c r="J1672" s="8">
        <v>532</v>
      </c>
      <c r="K1672" s="8">
        <v>473</v>
      </c>
      <c r="L1672" s="8">
        <v>520</v>
      </c>
      <c r="M1672" s="8">
        <v>545</v>
      </c>
      <c r="N1672" s="8">
        <v>490</v>
      </c>
      <c r="O1672" s="8">
        <v>482</v>
      </c>
      <c r="P1672" s="8">
        <v>307</v>
      </c>
      <c r="Q1672" s="8">
        <v>108</v>
      </c>
      <c r="R1672" s="8">
        <v>35</v>
      </c>
      <c r="S1672" s="8">
        <v>98</v>
      </c>
      <c r="T1672" s="8">
        <v>0</v>
      </c>
      <c r="U1672" s="8">
        <v>3814</v>
      </c>
      <c r="V1672" s="8">
        <v>230</v>
      </c>
      <c r="W1672" s="8">
        <v>0</v>
      </c>
      <c r="X1672" s="8">
        <v>2239</v>
      </c>
      <c r="Y1672" s="8">
        <v>1023</v>
      </c>
      <c r="Z1672" s="8">
        <v>782</v>
      </c>
      <c r="AA1672" s="8">
        <v>0</v>
      </c>
      <c r="AB1672" s="8">
        <v>124</v>
      </c>
      <c r="AC1672" s="8">
        <v>0</v>
      </c>
      <c r="AD1672" s="8">
        <v>143</v>
      </c>
      <c r="AE1672" s="8">
        <v>3777</v>
      </c>
      <c r="AF1672" s="8">
        <v>40</v>
      </c>
      <c r="AG1672" s="8">
        <v>3982</v>
      </c>
      <c r="AH1672" s="8">
        <v>16</v>
      </c>
      <c r="AI1672" s="8">
        <v>6</v>
      </c>
      <c r="AJ1672" s="8">
        <v>1438</v>
      </c>
      <c r="AK1672" s="8">
        <v>2606</v>
      </c>
      <c r="AL1672" s="8">
        <v>0</v>
      </c>
      <c r="AM1672" s="8">
        <v>0</v>
      </c>
      <c r="AN1672" s="8">
        <v>4044</v>
      </c>
      <c r="AO1672" s="41">
        <f t="shared" si="1020"/>
        <v>0.94584569732937684</v>
      </c>
      <c r="AP1672" s="41">
        <f t="shared" si="1021"/>
        <v>5.4154302670623149E-2</v>
      </c>
      <c r="AQ1672" s="41">
        <f t="shared" si="1022"/>
        <v>0</v>
      </c>
      <c r="AR1672" s="41">
        <f t="shared" si="988"/>
        <v>0.11226508407517309</v>
      </c>
      <c r="AS1672" s="41">
        <f t="shared" si="989"/>
        <v>0.13155291790306628</v>
      </c>
      <c r="AT1672" s="41">
        <f t="shared" si="990"/>
        <v>0.11696340257171117</v>
      </c>
      <c r="AU1672" s="41">
        <f t="shared" si="991"/>
        <v>0.12858555885262116</v>
      </c>
      <c r="AV1672" s="41">
        <f t="shared" si="992"/>
        <v>0.1347675568743818</v>
      </c>
      <c r="AW1672" s="41">
        <f t="shared" si="993"/>
        <v>0.1211671612265084</v>
      </c>
      <c r="AX1672" s="41">
        <f t="shared" si="994"/>
        <v>0.11918892185954501</v>
      </c>
      <c r="AY1672" s="41">
        <f t="shared" si="995"/>
        <v>7.5914935707220577E-2</v>
      </c>
      <c r="AZ1672" s="41">
        <f t="shared" si="996"/>
        <v>2.6706231454005934E-2</v>
      </c>
      <c r="BA1672" s="41">
        <f t="shared" si="997"/>
        <v>8.6547972304648856E-3</v>
      </c>
      <c r="BB1672" s="41">
        <f t="shared" si="998"/>
        <v>2.4233432245301681E-2</v>
      </c>
      <c r="BC1672" s="41">
        <f t="shared" si="999"/>
        <v>0</v>
      </c>
      <c r="BD1672" s="41">
        <f t="shared" si="1000"/>
        <v>0.94312561819980223</v>
      </c>
      <c r="BE1672" s="41">
        <f t="shared" si="1001"/>
        <v>5.6874381800197826E-2</v>
      </c>
      <c r="BF1672" s="41">
        <f t="shared" si="1002"/>
        <v>0</v>
      </c>
      <c r="BG1672" s="41">
        <f t="shared" si="1003"/>
        <v>0.55365974282888231</v>
      </c>
      <c r="BH1672" s="41">
        <f t="shared" si="1004"/>
        <v>0.2529673590504451</v>
      </c>
      <c r="BI1672" s="41">
        <f t="shared" si="1005"/>
        <v>0.1933728981206726</v>
      </c>
      <c r="BJ1672" s="41">
        <f t="shared" si="1006"/>
        <v>0</v>
      </c>
      <c r="BK1672" s="41">
        <f t="shared" si="1007"/>
        <v>3.0662710187932742E-2</v>
      </c>
      <c r="BL1672" s="41">
        <f t="shared" si="1008"/>
        <v>0</v>
      </c>
      <c r="BM1672" s="41">
        <f t="shared" si="1009"/>
        <v>3.5361028684470823E-2</v>
      </c>
      <c r="BN1672" s="41">
        <f t="shared" si="1010"/>
        <v>0.93397626112759646</v>
      </c>
      <c r="BO1672" s="41">
        <f t="shared" si="1011"/>
        <v>9.8911968348170121E-3</v>
      </c>
      <c r="BP1672" s="41">
        <f t="shared" si="1012"/>
        <v>0.98466864490603367</v>
      </c>
      <c r="BQ1672" s="41">
        <f t="shared" si="1013"/>
        <v>3.956478733926805E-3</v>
      </c>
      <c r="BR1672" s="41">
        <f t="shared" si="1014"/>
        <v>1.483679525222552E-3</v>
      </c>
      <c r="BS1672" s="41">
        <f t="shared" si="1015"/>
        <v>0.35558852621167159</v>
      </c>
      <c r="BT1672" s="41">
        <f t="shared" si="1016"/>
        <v>0.64441147378832841</v>
      </c>
      <c r="BU1672" s="41">
        <f t="shared" si="1017"/>
        <v>0</v>
      </c>
      <c r="BV1672" s="41">
        <f t="shared" si="1018"/>
        <v>0</v>
      </c>
      <c r="BW1672" s="41">
        <f t="shared" si="1019"/>
        <v>1</v>
      </c>
      <c r="BX1672" s="41" t="str">
        <f t="shared" si="1024"/>
        <v>2018Licensed practical nursesNova Scotia</v>
      </c>
      <c r="BY1672" s="51">
        <f>VLOOKUP(BX1672,'%workplace'!$A$1:$F$381,6,FALSE)</f>
        <v>4044</v>
      </c>
      <c r="BZ1672" s="32">
        <f t="shared" si="1025"/>
        <v>1</v>
      </c>
    </row>
    <row r="1673" spans="1:78" s="8" customFormat="1" hidden="1" x14ac:dyDescent="0.2">
      <c r="A1673" s="8" t="str">
        <f t="shared" si="1023"/>
        <v>2018Licensed practical nursesNova ScotiaCommunity health</v>
      </c>
      <c r="B1673" s="8" t="s">
        <v>3</v>
      </c>
      <c r="C1673" s="8" t="s">
        <v>16</v>
      </c>
      <c r="D1673" s="8" t="s">
        <v>11</v>
      </c>
      <c r="E1673" s="8">
        <v>2018</v>
      </c>
      <c r="F1673" s="8">
        <v>679</v>
      </c>
      <c r="G1673" s="8">
        <v>20</v>
      </c>
      <c r="H1673" s="8">
        <v>0</v>
      </c>
      <c r="I1673" s="8">
        <v>68</v>
      </c>
      <c r="J1673" s="8">
        <v>77</v>
      </c>
      <c r="K1673" s="8">
        <v>97</v>
      </c>
      <c r="L1673" s="8">
        <v>100</v>
      </c>
      <c r="M1673" s="8">
        <v>125</v>
      </c>
      <c r="N1673" s="8">
        <v>83</v>
      </c>
      <c r="O1673" s="8">
        <v>75</v>
      </c>
      <c r="P1673" s="8">
        <v>44</v>
      </c>
      <c r="Q1673" s="8">
        <v>19</v>
      </c>
      <c r="R1673" s="8">
        <v>5</v>
      </c>
      <c r="S1673" s="8">
        <v>6</v>
      </c>
      <c r="T1673" s="8">
        <v>0</v>
      </c>
      <c r="U1673" s="8">
        <v>676</v>
      </c>
      <c r="V1673" s="8">
        <v>23</v>
      </c>
      <c r="W1673" s="8">
        <v>0</v>
      </c>
      <c r="X1673" s="8">
        <v>402</v>
      </c>
      <c r="Y1673" s="8">
        <v>207</v>
      </c>
      <c r="Z1673" s="8">
        <v>90</v>
      </c>
      <c r="AA1673" s="8">
        <v>0</v>
      </c>
      <c r="AB1673" s="8">
        <v>30</v>
      </c>
      <c r="AC1673" s="8">
        <v>0</v>
      </c>
      <c r="AD1673" s="8">
        <v>15</v>
      </c>
      <c r="AE1673" s="8">
        <v>654</v>
      </c>
      <c r="AF1673" s="8">
        <v>11</v>
      </c>
      <c r="AG1673" s="8">
        <v>680</v>
      </c>
      <c r="AH1673" s="8">
        <v>5</v>
      </c>
      <c r="AI1673" s="8">
        <v>3</v>
      </c>
      <c r="AJ1673" s="8">
        <v>225</v>
      </c>
      <c r="AK1673" s="8">
        <v>474</v>
      </c>
      <c r="AL1673" s="8">
        <v>0</v>
      </c>
      <c r="AM1673" s="8">
        <v>0</v>
      </c>
      <c r="AN1673" s="8">
        <v>699</v>
      </c>
      <c r="AO1673" s="41">
        <f t="shared" si="1020"/>
        <v>0.97138769670958514</v>
      </c>
      <c r="AP1673" s="41">
        <f t="shared" si="1021"/>
        <v>2.8612303290414878E-2</v>
      </c>
      <c r="AQ1673" s="41">
        <f t="shared" si="1022"/>
        <v>0</v>
      </c>
      <c r="AR1673" s="41">
        <f t="shared" si="988"/>
        <v>9.7281831187410586E-2</v>
      </c>
      <c r="AS1673" s="41">
        <f t="shared" si="989"/>
        <v>0.11015736766809728</v>
      </c>
      <c r="AT1673" s="41">
        <f t="shared" si="990"/>
        <v>0.13876967095851217</v>
      </c>
      <c r="AU1673" s="41">
        <f t="shared" si="991"/>
        <v>0.14306151645207441</v>
      </c>
      <c r="AV1673" s="41">
        <f t="shared" si="992"/>
        <v>0.17882689556509299</v>
      </c>
      <c r="AW1673" s="41">
        <f t="shared" si="993"/>
        <v>0.11874105865522175</v>
      </c>
      <c r="AX1673" s="41">
        <f t="shared" si="994"/>
        <v>0.1072961373390558</v>
      </c>
      <c r="AY1673" s="41">
        <f t="shared" si="995"/>
        <v>6.2947067238912732E-2</v>
      </c>
      <c r="AZ1673" s="41">
        <f t="shared" si="996"/>
        <v>2.7181688125894134E-2</v>
      </c>
      <c r="BA1673" s="41">
        <f t="shared" si="997"/>
        <v>7.1530758226037196E-3</v>
      </c>
      <c r="BB1673" s="41">
        <f t="shared" si="998"/>
        <v>8.5836909871244635E-3</v>
      </c>
      <c r="BC1673" s="41">
        <f t="shared" si="999"/>
        <v>0</v>
      </c>
      <c r="BD1673" s="41">
        <f t="shared" si="1000"/>
        <v>0.96709585121602293</v>
      </c>
      <c r="BE1673" s="41">
        <f t="shared" si="1001"/>
        <v>3.2904148783977114E-2</v>
      </c>
      <c r="BF1673" s="41">
        <f t="shared" si="1002"/>
        <v>0</v>
      </c>
      <c r="BG1673" s="41">
        <f t="shared" si="1003"/>
        <v>0.57510729613733902</v>
      </c>
      <c r="BH1673" s="41">
        <f t="shared" si="1004"/>
        <v>0.29613733905579398</v>
      </c>
      <c r="BI1673" s="41">
        <f t="shared" si="1005"/>
        <v>0.12875536480686695</v>
      </c>
      <c r="BJ1673" s="41">
        <f t="shared" si="1006"/>
        <v>0</v>
      </c>
      <c r="BK1673" s="41">
        <f t="shared" si="1007"/>
        <v>4.2918454935622317E-2</v>
      </c>
      <c r="BL1673" s="41">
        <f t="shared" si="1008"/>
        <v>0</v>
      </c>
      <c r="BM1673" s="41">
        <f t="shared" si="1009"/>
        <v>2.1459227467811159E-2</v>
      </c>
      <c r="BN1673" s="41">
        <f t="shared" si="1010"/>
        <v>0.93562231759656656</v>
      </c>
      <c r="BO1673" s="41">
        <f t="shared" si="1011"/>
        <v>1.5736766809728183E-2</v>
      </c>
      <c r="BP1673" s="41">
        <f t="shared" si="1012"/>
        <v>0.97281831187410583</v>
      </c>
      <c r="BQ1673" s="41">
        <f t="shared" si="1013"/>
        <v>7.1530758226037196E-3</v>
      </c>
      <c r="BR1673" s="41">
        <f t="shared" si="1014"/>
        <v>4.2918454935622317E-3</v>
      </c>
      <c r="BS1673" s="41">
        <f t="shared" si="1015"/>
        <v>0.32188841201716739</v>
      </c>
      <c r="BT1673" s="41">
        <f t="shared" si="1016"/>
        <v>0.67811158798283266</v>
      </c>
      <c r="BU1673" s="41">
        <f t="shared" si="1017"/>
        <v>0</v>
      </c>
      <c r="BV1673" s="41">
        <f t="shared" si="1018"/>
        <v>0</v>
      </c>
      <c r="BW1673" s="41">
        <f t="shared" si="1019"/>
        <v>1</v>
      </c>
      <c r="BX1673" s="41" t="str">
        <f t="shared" si="1024"/>
        <v>2018Licensed practical nursesNova Scotia</v>
      </c>
      <c r="BY1673" s="51">
        <f>VLOOKUP(BX1673,'%workplace'!$A$1:$F$381,6,FALSE)</f>
        <v>4044</v>
      </c>
      <c r="BZ1673" s="32">
        <f t="shared" si="1025"/>
        <v>0.1728486646884273</v>
      </c>
    </row>
    <row r="1674" spans="1:78" s="8" customFormat="1" hidden="1" x14ac:dyDescent="0.2">
      <c r="A1674" s="8" t="str">
        <f t="shared" si="1023"/>
        <v>2018Licensed practical nursesNova ScotiaNursing home/long-term care</v>
      </c>
      <c r="B1674" s="8" t="s">
        <v>3</v>
      </c>
      <c r="C1674" s="8" t="s">
        <v>16</v>
      </c>
      <c r="D1674" s="8" t="s">
        <v>12</v>
      </c>
      <c r="E1674" s="8">
        <v>2018</v>
      </c>
      <c r="F1674" s="8">
        <v>1334</v>
      </c>
      <c r="G1674" s="8">
        <v>92</v>
      </c>
      <c r="H1674" s="8">
        <v>0</v>
      </c>
      <c r="I1674" s="8">
        <v>158</v>
      </c>
      <c r="J1674" s="8">
        <v>204</v>
      </c>
      <c r="K1674" s="8">
        <v>150</v>
      </c>
      <c r="L1674" s="8">
        <v>169</v>
      </c>
      <c r="M1674" s="8">
        <v>171</v>
      </c>
      <c r="N1674" s="8">
        <v>172</v>
      </c>
      <c r="O1674" s="8">
        <v>192</v>
      </c>
      <c r="P1674" s="8">
        <v>110</v>
      </c>
      <c r="Q1674" s="8">
        <v>44</v>
      </c>
      <c r="R1674" s="8">
        <v>15</v>
      </c>
      <c r="S1674" s="8">
        <v>41</v>
      </c>
      <c r="T1674" s="8">
        <v>0</v>
      </c>
      <c r="U1674" s="8">
        <v>1262</v>
      </c>
      <c r="V1674" s="8">
        <v>164</v>
      </c>
      <c r="W1674" s="8">
        <v>0</v>
      </c>
      <c r="X1674" s="8">
        <v>710</v>
      </c>
      <c r="Y1674" s="8">
        <v>426</v>
      </c>
      <c r="Z1674" s="8">
        <v>290</v>
      </c>
      <c r="AA1674" s="8">
        <v>0</v>
      </c>
      <c r="AB1674" s="8">
        <v>63</v>
      </c>
      <c r="AC1674" s="8">
        <v>0</v>
      </c>
      <c r="AD1674" s="8">
        <v>23</v>
      </c>
      <c r="AE1674" s="8">
        <v>1340</v>
      </c>
      <c r="AF1674" s="8">
        <v>13</v>
      </c>
      <c r="AG1674" s="8">
        <v>1413</v>
      </c>
      <c r="AH1674" s="8">
        <v>0</v>
      </c>
      <c r="AI1674" s="8">
        <v>0</v>
      </c>
      <c r="AJ1674" s="8">
        <v>498</v>
      </c>
      <c r="AK1674" s="8">
        <v>928</v>
      </c>
      <c r="AL1674" s="8">
        <v>0</v>
      </c>
      <c r="AM1674" s="8">
        <v>0</v>
      </c>
      <c r="AN1674" s="8">
        <v>1426</v>
      </c>
      <c r="AO1674" s="41">
        <f t="shared" si="1020"/>
        <v>0.93548387096774188</v>
      </c>
      <c r="AP1674" s="41">
        <f t="shared" si="1021"/>
        <v>6.4516129032258063E-2</v>
      </c>
      <c r="AQ1674" s="41">
        <f t="shared" si="1022"/>
        <v>0</v>
      </c>
      <c r="AR1674" s="41">
        <f t="shared" si="988"/>
        <v>0.11079943899018233</v>
      </c>
      <c r="AS1674" s="41">
        <f t="shared" si="989"/>
        <v>0.14305750350631136</v>
      </c>
      <c r="AT1674" s="41">
        <f t="shared" si="990"/>
        <v>0.10518934081346423</v>
      </c>
      <c r="AU1674" s="41">
        <f t="shared" si="991"/>
        <v>0.1185133239831697</v>
      </c>
      <c r="AV1674" s="41">
        <f t="shared" si="992"/>
        <v>0.11991584852734923</v>
      </c>
      <c r="AW1674" s="41">
        <f t="shared" si="993"/>
        <v>0.12061711079943899</v>
      </c>
      <c r="AX1674" s="41">
        <f t="shared" si="994"/>
        <v>0.13464235624123422</v>
      </c>
      <c r="AY1674" s="41">
        <f t="shared" si="995"/>
        <v>7.7138849929873771E-2</v>
      </c>
      <c r="AZ1674" s="41">
        <f t="shared" si="996"/>
        <v>3.0855539971949508E-2</v>
      </c>
      <c r="BA1674" s="41">
        <f t="shared" si="997"/>
        <v>1.0518934081346423E-2</v>
      </c>
      <c r="BB1674" s="41">
        <f t="shared" si="998"/>
        <v>2.8751753155680224E-2</v>
      </c>
      <c r="BC1674" s="41">
        <f t="shared" si="999"/>
        <v>0</v>
      </c>
      <c r="BD1674" s="41">
        <f t="shared" si="1000"/>
        <v>0.88499298737727905</v>
      </c>
      <c r="BE1674" s="41">
        <f t="shared" si="1001"/>
        <v>0.11500701262272089</v>
      </c>
      <c r="BF1674" s="41">
        <f t="shared" si="1002"/>
        <v>0</v>
      </c>
      <c r="BG1674" s="41">
        <f t="shared" si="1003"/>
        <v>0.49789621318373073</v>
      </c>
      <c r="BH1674" s="41">
        <f t="shared" si="1004"/>
        <v>0.29873772791023845</v>
      </c>
      <c r="BI1674" s="41">
        <f t="shared" si="1005"/>
        <v>0.20336605890603085</v>
      </c>
      <c r="BJ1674" s="41">
        <f t="shared" si="1006"/>
        <v>0</v>
      </c>
      <c r="BK1674" s="41">
        <f t="shared" si="1007"/>
        <v>4.4179523141654978E-2</v>
      </c>
      <c r="BL1674" s="41">
        <f t="shared" si="1008"/>
        <v>0</v>
      </c>
      <c r="BM1674" s="41">
        <f t="shared" si="1009"/>
        <v>1.6129032258064516E-2</v>
      </c>
      <c r="BN1674" s="41">
        <f t="shared" si="1010"/>
        <v>0.93969144460028053</v>
      </c>
      <c r="BO1674" s="41">
        <f t="shared" si="1011"/>
        <v>9.1164095371669002E-3</v>
      </c>
      <c r="BP1674" s="41">
        <f t="shared" si="1012"/>
        <v>0.99088359046283314</v>
      </c>
      <c r="BQ1674" s="41">
        <f t="shared" si="1013"/>
        <v>0</v>
      </c>
      <c r="BR1674" s="41">
        <f t="shared" si="1014"/>
        <v>0</v>
      </c>
      <c r="BS1674" s="41">
        <f t="shared" si="1015"/>
        <v>0.34922861150070128</v>
      </c>
      <c r="BT1674" s="41">
        <f t="shared" si="1016"/>
        <v>0.65077138849929872</v>
      </c>
      <c r="BU1674" s="41">
        <f t="shared" si="1017"/>
        <v>0</v>
      </c>
      <c r="BV1674" s="41">
        <f t="shared" si="1018"/>
        <v>0</v>
      </c>
      <c r="BW1674" s="41">
        <f t="shared" si="1019"/>
        <v>1</v>
      </c>
      <c r="BX1674" s="41" t="str">
        <f t="shared" si="1024"/>
        <v>2018Licensed practical nursesNova Scotia</v>
      </c>
      <c r="BY1674" s="51">
        <f>VLOOKUP(BX1674,'%workplace'!$A$1:$F$381,6,FALSE)</f>
        <v>4044</v>
      </c>
      <c r="BZ1674" s="32">
        <f t="shared" si="1025"/>
        <v>0.35262116716122649</v>
      </c>
    </row>
    <row r="1675" spans="1:78" s="8" customFormat="1" hidden="1" x14ac:dyDescent="0.2">
      <c r="A1675" s="8" t="str">
        <f t="shared" si="1023"/>
        <v>2018Licensed practical nursesNova ScotiaHospital</v>
      </c>
      <c r="B1675" s="8" t="s">
        <v>3</v>
      </c>
      <c r="C1675" s="8" t="s">
        <v>16</v>
      </c>
      <c r="D1675" s="8" t="s">
        <v>10</v>
      </c>
      <c r="E1675" s="8">
        <v>2018</v>
      </c>
      <c r="F1675" s="8">
        <v>1714</v>
      </c>
      <c r="G1675" s="8">
        <v>103</v>
      </c>
      <c r="H1675" s="8">
        <v>0</v>
      </c>
      <c r="I1675" s="8">
        <v>222</v>
      </c>
      <c r="J1675" s="8">
        <v>244</v>
      </c>
      <c r="K1675" s="8">
        <v>216</v>
      </c>
      <c r="L1675" s="8">
        <v>236</v>
      </c>
      <c r="M1675" s="8">
        <v>237</v>
      </c>
      <c r="N1675" s="8">
        <v>222</v>
      </c>
      <c r="O1675" s="8">
        <v>202</v>
      </c>
      <c r="P1675" s="8">
        <v>141</v>
      </c>
      <c r="Q1675" s="8">
        <v>36</v>
      </c>
      <c r="R1675" s="8">
        <v>11</v>
      </c>
      <c r="S1675" s="8">
        <v>50</v>
      </c>
      <c r="T1675" s="8">
        <v>0</v>
      </c>
      <c r="U1675" s="8">
        <v>1777</v>
      </c>
      <c r="V1675" s="8">
        <v>40</v>
      </c>
      <c r="W1675" s="8">
        <v>0</v>
      </c>
      <c r="X1675" s="8">
        <v>1081</v>
      </c>
      <c r="Y1675" s="8">
        <v>359</v>
      </c>
      <c r="Z1675" s="8">
        <v>377</v>
      </c>
      <c r="AA1675" s="8">
        <v>0</v>
      </c>
      <c r="AB1675" s="8">
        <v>22</v>
      </c>
      <c r="AC1675" s="8">
        <v>0</v>
      </c>
      <c r="AD1675" s="8">
        <v>63</v>
      </c>
      <c r="AE1675" s="8">
        <v>1732</v>
      </c>
      <c r="AF1675" s="8">
        <v>8</v>
      </c>
      <c r="AG1675" s="8">
        <v>1807</v>
      </c>
      <c r="AH1675" s="8">
        <v>1</v>
      </c>
      <c r="AI1675" s="8">
        <v>1</v>
      </c>
      <c r="AJ1675" s="8">
        <v>680</v>
      </c>
      <c r="AK1675" s="8">
        <v>1137</v>
      </c>
      <c r="AL1675" s="8">
        <v>0</v>
      </c>
      <c r="AM1675" s="8">
        <v>0</v>
      </c>
      <c r="AN1675" s="8">
        <v>1817</v>
      </c>
      <c r="AO1675" s="41">
        <f t="shared" si="1020"/>
        <v>0.94331315354980738</v>
      </c>
      <c r="AP1675" s="41">
        <f t="shared" si="1021"/>
        <v>5.6686846450192625E-2</v>
      </c>
      <c r="AQ1675" s="41">
        <f t="shared" si="1022"/>
        <v>0</v>
      </c>
      <c r="AR1675" s="41">
        <f t="shared" si="988"/>
        <v>0.12217941662080352</v>
      </c>
      <c r="AS1675" s="41">
        <f t="shared" si="989"/>
        <v>0.13428728673637866</v>
      </c>
      <c r="AT1675" s="41">
        <f t="shared" si="990"/>
        <v>0.11887727022564668</v>
      </c>
      <c r="AU1675" s="41">
        <f t="shared" si="991"/>
        <v>0.1298844248761695</v>
      </c>
      <c r="AV1675" s="41">
        <f t="shared" si="992"/>
        <v>0.13043478260869565</v>
      </c>
      <c r="AW1675" s="41">
        <f t="shared" si="993"/>
        <v>0.12217941662080352</v>
      </c>
      <c r="AX1675" s="41">
        <f t="shared" si="994"/>
        <v>0.11117226197028068</v>
      </c>
      <c r="AY1675" s="41">
        <f t="shared" si="995"/>
        <v>7.7600440286186026E-2</v>
      </c>
      <c r="AZ1675" s="41">
        <f t="shared" si="996"/>
        <v>1.981287837094111E-2</v>
      </c>
      <c r="BA1675" s="41">
        <f t="shared" si="997"/>
        <v>6.0539350577875619E-3</v>
      </c>
      <c r="BB1675" s="41">
        <f t="shared" si="998"/>
        <v>2.7517886626307098E-2</v>
      </c>
      <c r="BC1675" s="41">
        <f t="shared" si="999"/>
        <v>0</v>
      </c>
      <c r="BD1675" s="41">
        <f t="shared" si="1000"/>
        <v>0.97798569069895436</v>
      </c>
      <c r="BE1675" s="41">
        <f t="shared" si="1001"/>
        <v>2.2014309301045681E-2</v>
      </c>
      <c r="BF1675" s="41">
        <f t="shared" si="1002"/>
        <v>0</v>
      </c>
      <c r="BG1675" s="41">
        <f t="shared" si="1003"/>
        <v>0.59493670886075944</v>
      </c>
      <c r="BH1675" s="41">
        <f t="shared" si="1004"/>
        <v>0.19757842597688496</v>
      </c>
      <c r="BI1675" s="41">
        <f t="shared" si="1005"/>
        <v>0.20748486516235554</v>
      </c>
      <c r="BJ1675" s="41">
        <f t="shared" si="1006"/>
        <v>0</v>
      </c>
      <c r="BK1675" s="41">
        <f t="shared" si="1007"/>
        <v>1.2107870115575124E-2</v>
      </c>
      <c r="BL1675" s="41">
        <f t="shared" si="1008"/>
        <v>0</v>
      </c>
      <c r="BM1675" s="41">
        <f t="shared" si="1009"/>
        <v>3.4672537149146948E-2</v>
      </c>
      <c r="BN1675" s="41">
        <f t="shared" si="1010"/>
        <v>0.9532195927352779</v>
      </c>
      <c r="BO1675" s="41">
        <f t="shared" si="1011"/>
        <v>4.4028618602091358E-3</v>
      </c>
      <c r="BP1675" s="41">
        <f t="shared" si="1012"/>
        <v>0.99449642267473859</v>
      </c>
      <c r="BQ1675" s="41">
        <f t="shared" si="1013"/>
        <v>5.5035773252614197E-4</v>
      </c>
      <c r="BR1675" s="41">
        <f t="shared" si="1014"/>
        <v>5.5035773252614197E-4</v>
      </c>
      <c r="BS1675" s="41">
        <f t="shared" si="1015"/>
        <v>0.37424325811777653</v>
      </c>
      <c r="BT1675" s="41">
        <f t="shared" si="1016"/>
        <v>0.62575674188222341</v>
      </c>
      <c r="BU1675" s="41">
        <f t="shared" si="1017"/>
        <v>0</v>
      </c>
      <c r="BV1675" s="41">
        <f t="shared" si="1018"/>
        <v>0</v>
      </c>
      <c r="BW1675" s="41">
        <f t="shared" si="1019"/>
        <v>1</v>
      </c>
      <c r="BX1675" s="41" t="str">
        <f t="shared" si="1024"/>
        <v>2018Licensed practical nursesNova Scotia</v>
      </c>
      <c r="BY1675" s="51">
        <f>VLOOKUP(BX1675,'%workplace'!$A$1:$F$381,6,FALSE)</f>
        <v>4044</v>
      </c>
      <c r="BZ1675" s="32">
        <f t="shared" si="1025"/>
        <v>0.44930761622156279</v>
      </c>
    </row>
    <row r="1676" spans="1:78" s="8" customFormat="1" hidden="1" x14ac:dyDescent="0.2">
      <c r="A1676" s="8" t="str">
        <f t="shared" si="1023"/>
        <v>2018Licensed practical nursesNova ScotiaOther places of work</v>
      </c>
      <c r="B1676" s="8" t="s">
        <v>3</v>
      </c>
      <c r="C1676" s="8" t="s">
        <v>16</v>
      </c>
      <c r="D1676" s="8" t="s">
        <v>13</v>
      </c>
      <c r="E1676" s="8">
        <v>2018</v>
      </c>
      <c r="F1676" s="8">
        <v>98</v>
      </c>
      <c r="G1676" s="8">
        <v>4</v>
      </c>
      <c r="H1676" s="8">
        <v>0</v>
      </c>
      <c r="I1676" s="8">
        <v>6</v>
      </c>
      <c r="J1676" s="8">
        <v>7</v>
      </c>
      <c r="K1676" s="8">
        <v>10</v>
      </c>
      <c r="L1676" s="8">
        <v>15</v>
      </c>
      <c r="M1676" s="8">
        <v>12</v>
      </c>
      <c r="N1676" s="8">
        <v>13</v>
      </c>
      <c r="O1676" s="8">
        <v>13</v>
      </c>
      <c r="P1676" s="8">
        <v>12</v>
      </c>
      <c r="Q1676" s="8">
        <v>9</v>
      </c>
      <c r="R1676" s="8">
        <v>4</v>
      </c>
      <c r="S1676" s="8">
        <v>1</v>
      </c>
      <c r="T1676" s="8">
        <v>0</v>
      </c>
      <c r="U1676" s="8">
        <v>99</v>
      </c>
      <c r="V1676" s="8">
        <v>3</v>
      </c>
      <c r="W1676" s="8">
        <v>0</v>
      </c>
      <c r="X1676" s="8">
        <v>46</v>
      </c>
      <c r="Y1676" s="8">
        <v>31</v>
      </c>
      <c r="Z1676" s="8">
        <v>25</v>
      </c>
      <c r="AA1676" s="8">
        <v>0</v>
      </c>
      <c r="AB1676" s="8">
        <v>9</v>
      </c>
      <c r="AC1676" s="8">
        <v>0</v>
      </c>
      <c r="AD1676" s="8">
        <v>42</v>
      </c>
      <c r="AE1676" s="8">
        <v>51</v>
      </c>
      <c r="AF1676" s="8">
        <v>8</v>
      </c>
      <c r="AG1676" s="8">
        <v>82</v>
      </c>
      <c r="AH1676" s="8">
        <v>10</v>
      </c>
      <c r="AI1676" s="8">
        <v>2</v>
      </c>
      <c r="AJ1676" s="8">
        <v>35</v>
      </c>
      <c r="AK1676" s="8">
        <v>67</v>
      </c>
      <c r="AL1676" s="8">
        <v>0</v>
      </c>
      <c r="AM1676" s="8">
        <v>0</v>
      </c>
      <c r="AN1676" s="8">
        <v>102</v>
      </c>
      <c r="AO1676" s="41">
        <f t="shared" si="1020"/>
        <v>0.96078431372549022</v>
      </c>
      <c r="AP1676" s="41">
        <f t="shared" si="1021"/>
        <v>3.9215686274509803E-2</v>
      </c>
      <c r="AQ1676" s="41">
        <f t="shared" si="1022"/>
        <v>0</v>
      </c>
      <c r="AR1676" s="41">
        <f t="shared" si="988"/>
        <v>5.8823529411764705E-2</v>
      </c>
      <c r="AS1676" s="41">
        <f t="shared" si="989"/>
        <v>6.8627450980392163E-2</v>
      </c>
      <c r="AT1676" s="41">
        <f t="shared" si="990"/>
        <v>9.8039215686274508E-2</v>
      </c>
      <c r="AU1676" s="41">
        <f t="shared" si="991"/>
        <v>0.14705882352941177</v>
      </c>
      <c r="AV1676" s="41">
        <f t="shared" si="992"/>
        <v>0.11764705882352941</v>
      </c>
      <c r="AW1676" s="41">
        <f t="shared" si="993"/>
        <v>0.12745098039215685</v>
      </c>
      <c r="AX1676" s="41">
        <f t="shared" si="994"/>
        <v>0.12745098039215685</v>
      </c>
      <c r="AY1676" s="41">
        <f t="shared" si="995"/>
        <v>0.11764705882352941</v>
      </c>
      <c r="AZ1676" s="41">
        <f t="shared" si="996"/>
        <v>8.8235294117647065E-2</v>
      </c>
      <c r="BA1676" s="41">
        <f t="shared" si="997"/>
        <v>3.9215686274509803E-2</v>
      </c>
      <c r="BB1676" s="41">
        <f t="shared" si="998"/>
        <v>9.8039215686274508E-3</v>
      </c>
      <c r="BC1676" s="41">
        <f t="shared" si="999"/>
        <v>0</v>
      </c>
      <c r="BD1676" s="41">
        <f t="shared" si="1000"/>
        <v>0.97058823529411764</v>
      </c>
      <c r="BE1676" s="41">
        <f t="shared" si="1001"/>
        <v>2.9411764705882353E-2</v>
      </c>
      <c r="BF1676" s="41">
        <f t="shared" si="1002"/>
        <v>0</v>
      </c>
      <c r="BG1676" s="41">
        <f t="shared" si="1003"/>
        <v>0.45098039215686275</v>
      </c>
      <c r="BH1676" s="41">
        <f t="shared" si="1004"/>
        <v>0.30392156862745096</v>
      </c>
      <c r="BI1676" s="41">
        <f t="shared" si="1005"/>
        <v>0.24509803921568626</v>
      </c>
      <c r="BJ1676" s="41">
        <f t="shared" si="1006"/>
        <v>0</v>
      </c>
      <c r="BK1676" s="41">
        <f t="shared" si="1007"/>
        <v>8.8235294117647065E-2</v>
      </c>
      <c r="BL1676" s="41">
        <f t="shared" si="1008"/>
        <v>0</v>
      </c>
      <c r="BM1676" s="41">
        <f t="shared" si="1009"/>
        <v>0.41176470588235292</v>
      </c>
      <c r="BN1676" s="41">
        <f t="shared" si="1010"/>
        <v>0.5</v>
      </c>
      <c r="BO1676" s="41">
        <f t="shared" si="1011"/>
        <v>7.8431372549019607E-2</v>
      </c>
      <c r="BP1676" s="41">
        <f t="shared" si="1012"/>
        <v>0.80392156862745101</v>
      </c>
      <c r="BQ1676" s="41">
        <f t="shared" si="1013"/>
        <v>9.8039215686274508E-2</v>
      </c>
      <c r="BR1676" s="41">
        <f t="shared" si="1014"/>
        <v>1.9607843137254902E-2</v>
      </c>
      <c r="BS1676" s="41">
        <f t="shared" si="1015"/>
        <v>0.34313725490196079</v>
      </c>
      <c r="BT1676" s="41">
        <f t="shared" si="1016"/>
        <v>0.65686274509803921</v>
      </c>
      <c r="BU1676" s="41">
        <f t="shared" si="1017"/>
        <v>0</v>
      </c>
      <c r="BV1676" s="41">
        <f t="shared" si="1018"/>
        <v>0</v>
      </c>
      <c r="BW1676" s="41">
        <f t="shared" si="1019"/>
        <v>1</v>
      </c>
      <c r="BX1676" s="41" t="str">
        <f t="shared" si="1024"/>
        <v>2018Licensed practical nursesNova Scotia</v>
      </c>
      <c r="BY1676" s="51">
        <f>VLOOKUP(BX1676,'%workplace'!$A$1:$F$381,6,FALSE)</f>
        <v>4044</v>
      </c>
      <c r="BZ1676" s="32">
        <f t="shared" si="1025"/>
        <v>2.5222551928783383E-2</v>
      </c>
    </row>
    <row r="1677" spans="1:78" s="8" customFormat="1" hidden="1" x14ac:dyDescent="0.2">
      <c r="A1677" s="8" t="str">
        <f t="shared" si="1023"/>
        <v>2018Licensed practical nursesNew BrunswickAll places of work</v>
      </c>
      <c r="B1677" s="8" t="s">
        <v>3</v>
      </c>
      <c r="C1677" s="8" t="s">
        <v>17</v>
      </c>
      <c r="D1677" s="8" t="s">
        <v>9</v>
      </c>
      <c r="E1677" s="8">
        <v>2018</v>
      </c>
      <c r="F1677" s="8">
        <v>2927</v>
      </c>
      <c r="G1677" s="8">
        <v>297</v>
      </c>
      <c r="H1677" s="8">
        <v>0</v>
      </c>
      <c r="I1677" s="8">
        <v>431</v>
      </c>
      <c r="J1677" s="8">
        <v>376</v>
      </c>
      <c r="K1677" s="8">
        <v>399</v>
      </c>
      <c r="L1677" s="8">
        <v>440</v>
      </c>
      <c r="M1677" s="8">
        <v>401</v>
      </c>
      <c r="N1677" s="8">
        <v>407</v>
      </c>
      <c r="O1677" s="8">
        <v>333</v>
      </c>
      <c r="P1677" s="8">
        <v>164</v>
      </c>
      <c r="Q1677" s="8">
        <v>51</v>
      </c>
      <c r="R1677" s="8">
        <v>12</v>
      </c>
      <c r="S1677" s="8">
        <v>210</v>
      </c>
      <c r="T1677" s="8">
        <v>0</v>
      </c>
      <c r="U1677" s="8">
        <v>3215</v>
      </c>
      <c r="V1677" s="8">
        <v>9</v>
      </c>
      <c r="W1677" s="8">
        <v>0</v>
      </c>
      <c r="X1677" s="8">
        <v>1856</v>
      </c>
      <c r="Y1677" s="8">
        <v>977</v>
      </c>
      <c r="Z1677" s="8">
        <v>391</v>
      </c>
      <c r="AA1677" s="8">
        <v>0</v>
      </c>
      <c r="AB1677" s="8">
        <v>167</v>
      </c>
      <c r="AC1677" s="8">
        <v>0</v>
      </c>
      <c r="AD1677" s="8">
        <v>347</v>
      </c>
      <c r="AE1677" s="8">
        <v>2710</v>
      </c>
      <c r="AF1677" s="8">
        <v>107</v>
      </c>
      <c r="AG1677" s="8">
        <v>2963</v>
      </c>
      <c r="AH1677" s="8">
        <v>154</v>
      </c>
      <c r="AI1677" s="8">
        <v>0</v>
      </c>
      <c r="AJ1677" s="8">
        <v>936</v>
      </c>
      <c r="AK1677" s="8">
        <v>2281</v>
      </c>
      <c r="AL1677" s="8">
        <v>0</v>
      </c>
      <c r="AM1677" s="8">
        <v>7</v>
      </c>
      <c r="AN1677" s="8">
        <v>3224</v>
      </c>
      <c r="AO1677" s="41">
        <f t="shared" si="1020"/>
        <v>0.90787841191066998</v>
      </c>
      <c r="AP1677" s="41">
        <f t="shared" si="1021"/>
        <v>9.212158808933002E-2</v>
      </c>
      <c r="AQ1677" s="41">
        <f t="shared" si="1022"/>
        <v>0</v>
      </c>
      <c r="AR1677" s="41">
        <f t="shared" si="988"/>
        <v>0.1336848635235732</v>
      </c>
      <c r="AS1677" s="41">
        <f t="shared" si="989"/>
        <v>0.11662531017369727</v>
      </c>
      <c r="AT1677" s="41">
        <f t="shared" si="990"/>
        <v>0.12375930521091812</v>
      </c>
      <c r="AU1677" s="41">
        <f t="shared" si="991"/>
        <v>0.13647642679900746</v>
      </c>
      <c r="AV1677" s="41">
        <f t="shared" si="992"/>
        <v>0.12437965260545905</v>
      </c>
      <c r="AW1677" s="41">
        <f t="shared" si="993"/>
        <v>0.1262406947890819</v>
      </c>
      <c r="AX1677" s="41">
        <f t="shared" si="994"/>
        <v>0.103287841191067</v>
      </c>
      <c r="AY1677" s="41">
        <f t="shared" si="995"/>
        <v>5.0868486352357321E-2</v>
      </c>
      <c r="AZ1677" s="41">
        <f t="shared" si="996"/>
        <v>1.5818858560794045E-2</v>
      </c>
      <c r="BA1677" s="41">
        <f t="shared" si="997"/>
        <v>3.7220843672456576E-3</v>
      </c>
      <c r="BB1677" s="41">
        <f t="shared" si="998"/>
        <v>6.5136476426799012E-2</v>
      </c>
      <c r="BC1677" s="41">
        <f t="shared" si="999"/>
        <v>0</v>
      </c>
      <c r="BD1677" s="41">
        <f t="shared" si="1000"/>
        <v>0.99720843672456572</v>
      </c>
      <c r="BE1677" s="41">
        <f t="shared" si="1001"/>
        <v>2.7915632754342431E-3</v>
      </c>
      <c r="BF1677" s="41">
        <f t="shared" si="1002"/>
        <v>0</v>
      </c>
      <c r="BG1677" s="41">
        <f t="shared" si="1003"/>
        <v>0.57568238213399503</v>
      </c>
      <c r="BH1677" s="41">
        <f t="shared" si="1004"/>
        <v>0.30303970223325061</v>
      </c>
      <c r="BI1677" s="41">
        <f t="shared" si="1005"/>
        <v>0.12127791563275435</v>
      </c>
      <c r="BJ1677" s="41">
        <f t="shared" si="1006"/>
        <v>0</v>
      </c>
      <c r="BK1677" s="41">
        <f t="shared" si="1007"/>
        <v>5.1799007444168738E-2</v>
      </c>
      <c r="BL1677" s="41">
        <f t="shared" si="1008"/>
        <v>0</v>
      </c>
      <c r="BM1677" s="41">
        <f t="shared" si="1009"/>
        <v>0.1076302729528536</v>
      </c>
      <c r="BN1677" s="41">
        <f t="shared" si="1010"/>
        <v>0.84057071960297769</v>
      </c>
      <c r="BO1677" s="41">
        <f t="shared" si="1011"/>
        <v>3.3188585607940448E-2</v>
      </c>
      <c r="BP1677" s="41">
        <f t="shared" si="1012"/>
        <v>0.919044665012407</v>
      </c>
      <c r="BQ1677" s="41">
        <f t="shared" si="1013"/>
        <v>4.7766749379652605E-2</v>
      </c>
      <c r="BR1677" s="41">
        <f t="shared" si="1014"/>
        <v>0</v>
      </c>
      <c r="BS1677" s="41">
        <f t="shared" si="1015"/>
        <v>0.29032258064516131</v>
      </c>
      <c r="BT1677" s="41">
        <f t="shared" si="1016"/>
        <v>0.70750620347394544</v>
      </c>
      <c r="BU1677" s="41">
        <f t="shared" si="1017"/>
        <v>0</v>
      </c>
      <c r="BV1677" s="41">
        <f t="shared" si="1018"/>
        <v>2.1712158808933004E-3</v>
      </c>
      <c r="BW1677" s="41">
        <f t="shared" si="1019"/>
        <v>1</v>
      </c>
      <c r="BX1677" s="41" t="str">
        <f t="shared" si="1024"/>
        <v>2018Licensed practical nursesNew Brunswick</v>
      </c>
      <c r="BY1677" s="51">
        <f>VLOOKUP(BX1677,'%workplace'!$A$1:$F$381,6,FALSE)</f>
        <v>3224</v>
      </c>
      <c r="BZ1677" s="32">
        <f t="shared" si="1025"/>
        <v>1</v>
      </c>
    </row>
    <row r="1678" spans="1:78" s="8" customFormat="1" hidden="1" x14ac:dyDescent="0.2">
      <c r="A1678" s="8" t="str">
        <f t="shared" si="1023"/>
        <v>2018Licensed practical nursesNew BrunswickCommunity health</v>
      </c>
      <c r="B1678" s="8" t="s">
        <v>3</v>
      </c>
      <c r="C1678" s="8" t="s">
        <v>17</v>
      </c>
      <c r="D1678" s="8" t="s">
        <v>11</v>
      </c>
      <c r="E1678" s="8">
        <v>2018</v>
      </c>
      <c r="F1678" s="8">
        <v>157</v>
      </c>
      <c r="G1678" s="8">
        <v>15</v>
      </c>
      <c r="H1678" s="8">
        <v>0</v>
      </c>
      <c r="I1678" s="8">
        <v>17</v>
      </c>
      <c r="J1678" s="8">
        <v>15</v>
      </c>
      <c r="K1678" s="8">
        <v>23</v>
      </c>
      <c r="L1678" s="8">
        <v>24</v>
      </c>
      <c r="M1678" s="8">
        <v>21</v>
      </c>
      <c r="N1678" s="8">
        <v>19</v>
      </c>
      <c r="O1678" s="8">
        <v>25</v>
      </c>
      <c r="P1678" s="8">
        <v>12</v>
      </c>
      <c r="Q1678" s="8">
        <v>8</v>
      </c>
      <c r="R1678" s="8">
        <v>3</v>
      </c>
      <c r="S1678" s="8">
        <v>5</v>
      </c>
      <c r="T1678" s="8">
        <v>0</v>
      </c>
      <c r="U1678" s="8">
        <v>170</v>
      </c>
      <c r="V1678" s="8">
        <v>2</v>
      </c>
      <c r="W1678" s="8">
        <v>0</v>
      </c>
      <c r="X1678" s="8">
        <v>106</v>
      </c>
      <c r="Y1678" s="8">
        <v>45</v>
      </c>
      <c r="Z1678" s="8">
        <v>21</v>
      </c>
      <c r="AA1678" s="8">
        <v>0</v>
      </c>
      <c r="AB1678" s="8">
        <v>11</v>
      </c>
      <c r="AC1678" s="8">
        <v>0</v>
      </c>
      <c r="AD1678" s="8">
        <v>50</v>
      </c>
      <c r="AE1678" s="8">
        <v>111</v>
      </c>
      <c r="AF1678" s="8">
        <v>9</v>
      </c>
      <c r="AG1678" s="8">
        <v>154</v>
      </c>
      <c r="AH1678" s="8">
        <v>9</v>
      </c>
      <c r="AI1678" s="8">
        <v>0</v>
      </c>
      <c r="AJ1678" s="8">
        <v>72</v>
      </c>
      <c r="AK1678" s="8">
        <v>100</v>
      </c>
      <c r="AL1678" s="8">
        <v>0</v>
      </c>
      <c r="AM1678" s="8">
        <v>0</v>
      </c>
      <c r="AN1678" s="8">
        <v>172</v>
      </c>
      <c r="AO1678" s="41">
        <f t="shared" si="1020"/>
        <v>0.91279069767441856</v>
      </c>
      <c r="AP1678" s="41">
        <f t="shared" si="1021"/>
        <v>8.7209302325581398E-2</v>
      </c>
      <c r="AQ1678" s="41">
        <f t="shared" si="1022"/>
        <v>0</v>
      </c>
      <c r="AR1678" s="41">
        <f t="shared" si="988"/>
        <v>9.8837209302325577E-2</v>
      </c>
      <c r="AS1678" s="41">
        <f t="shared" si="989"/>
        <v>8.7209302325581398E-2</v>
      </c>
      <c r="AT1678" s="41">
        <f t="shared" si="990"/>
        <v>0.13372093023255813</v>
      </c>
      <c r="AU1678" s="41">
        <f t="shared" si="991"/>
        <v>0.13953488372093023</v>
      </c>
      <c r="AV1678" s="41">
        <f t="shared" si="992"/>
        <v>0.12209302325581395</v>
      </c>
      <c r="AW1678" s="41">
        <f t="shared" si="993"/>
        <v>0.11046511627906977</v>
      </c>
      <c r="AX1678" s="41">
        <f t="shared" si="994"/>
        <v>0.14534883720930233</v>
      </c>
      <c r="AY1678" s="41">
        <f t="shared" si="995"/>
        <v>6.9767441860465115E-2</v>
      </c>
      <c r="AZ1678" s="41">
        <f t="shared" si="996"/>
        <v>4.6511627906976744E-2</v>
      </c>
      <c r="BA1678" s="41">
        <f t="shared" si="997"/>
        <v>1.7441860465116279E-2</v>
      </c>
      <c r="BB1678" s="41">
        <f t="shared" si="998"/>
        <v>2.9069767441860465E-2</v>
      </c>
      <c r="BC1678" s="41">
        <f t="shared" si="999"/>
        <v>0</v>
      </c>
      <c r="BD1678" s="41">
        <f t="shared" si="1000"/>
        <v>0.98837209302325579</v>
      </c>
      <c r="BE1678" s="41">
        <f t="shared" si="1001"/>
        <v>1.1627906976744186E-2</v>
      </c>
      <c r="BF1678" s="41">
        <f t="shared" si="1002"/>
        <v>0</v>
      </c>
      <c r="BG1678" s="41">
        <f t="shared" si="1003"/>
        <v>0.61627906976744184</v>
      </c>
      <c r="BH1678" s="41">
        <f t="shared" si="1004"/>
        <v>0.26162790697674421</v>
      </c>
      <c r="BI1678" s="41">
        <f t="shared" si="1005"/>
        <v>0.12209302325581395</v>
      </c>
      <c r="BJ1678" s="41">
        <f t="shared" si="1006"/>
        <v>0</v>
      </c>
      <c r="BK1678" s="41">
        <f t="shared" si="1007"/>
        <v>6.3953488372093026E-2</v>
      </c>
      <c r="BL1678" s="41">
        <f t="shared" si="1008"/>
        <v>0</v>
      </c>
      <c r="BM1678" s="41">
        <f t="shared" si="1009"/>
        <v>0.29069767441860467</v>
      </c>
      <c r="BN1678" s="41">
        <f t="shared" si="1010"/>
        <v>0.64534883720930236</v>
      </c>
      <c r="BO1678" s="41">
        <f t="shared" si="1011"/>
        <v>5.232558139534884E-2</v>
      </c>
      <c r="BP1678" s="41">
        <f t="shared" si="1012"/>
        <v>0.89534883720930236</v>
      </c>
      <c r="BQ1678" s="41">
        <f t="shared" si="1013"/>
        <v>5.232558139534884E-2</v>
      </c>
      <c r="BR1678" s="41">
        <f t="shared" si="1014"/>
        <v>0</v>
      </c>
      <c r="BS1678" s="41">
        <f t="shared" si="1015"/>
        <v>0.41860465116279072</v>
      </c>
      <c r="BT1678" s="41">
        <f t="shared" si="1016"/>
        <v>0.58139534883720934</v>
      </c>
      <c r="BU1678" s="41">
        <f t="shared" si="1017"/>
        <v>0</v>
      </c>
      <c r="BV1678" s="41">
        <f t="shared" si="1018"/>
        <v>0</v>
      </c>
      <c r="BW1678" s="41">
        <f t="shared" si="1019"/>
        <v>1</v>
      </c>
      <c r="BX1678" s="41" t="str">
        <f t="shared" si="1024"/>
        <v>2018Licensed practical nursesNew Brunswick</v>
      </c>
      <c r="BY1678" s="51">
        <f>VLOOKUP(BX1678,'%workplace'!$A$1:$F$381,6,FALSE)</f>
        <v>3224</v>
      </c>
      <c r="BZ1678" s="32">
        <f t="shared" si="1025"/>
        <v>5.3349875930521089E-2</v>
      </c>
    </row>
    <row r="1679" spans="1:78" s="8" customFormat="1" hidden="1" x14ac:dyDescent="0.2">
      <c r="A1679" s="8" t="str">
        <f t="shared" si="1023"/>
        <v>2018Licensed practical nursesNew BrunswickNursing home/long-term care</v>
      </c>
      <c r="B1679" s="8" t="s">
        <v>3</v>
      </c>
      <c r="C1679" s="8" t="s">
        <v>17</v>
      </c>
      <c r="D1679" s="8" t="s">
        <v>12</v>
      </c>
      <c r="E1679" s="8">
        <v>2018</v>
      </c>
      <c r="F1679" s="8">
        <v>1149</v>
      </c>
      <c r="G1679" s="8">
        <v>83</v>
      </c>
      <c r="H1679" s="8">
        <v>0</v>
      </c>
      <c r="I1679" s="8">
        <v>161</v>
      </c>
      <c r="J1679" s="8">
        <v>138</v>
      </c>
      <c r="K1679" s="8">
        <v>149</v>
      </c>
      <c r="L1679" s="8">
        <v>168</v>
      </c>
      <c r="M1679" s="8">
        <v>155</v>
      </c>
      <c r="N1679" s="8">
        <v>162</v>
      </c>
      <c r="O1679" s="8">
        <v>136</v>
      </c>
      <c r="P1679" s="8">
        <v>59</v>
      </c>
      <c r="Q1679" s="8">
        <v>18</v>
      </c>
      <c r="R1679" s="8">
        <v>1</v>
      </c>
      <c r="S1679" s="8">
        <v>85</v>
      </c>
      <c r="T1679" s="8">
        <v>0</v>
      </c>
      <c r="U1679" s="8">
        <v>1229</v>
      </c>
      <c r="V1679" s="8">
        <v>3</v>
      </c>
      <c r="W1679" s="8">
        <v>0</v>
      </c>
      <c r="X1679" s="8">
        <v>760</v>
      </c>
      <c r="Y1679" s="8">
        <v>327</v>
      </c>
      <c r="Z1679" s="8">
        <v>145</v>
      </c>
      <c r="AA1679" s="8">
        <v>0</v>
      </c>
      <c r="AB1679" s="8">
        <v>129</v>
      </c>
      <c r="AC1679" s="8">
        <v>0</v>
      </c>
      <c r="AD1679" s="8">
        <v>54</v>
      </c>
      <c r="AE1679" s="8">
        <v>1049</v>
      </c>
      <c r="AF1679" s="8">
        <v>7</v>
      </c>
      <c r="AG1679" s="8">
        <v>1225</v>
      </c>
      <c r="AH1679" s="8">
        <v>0</v>
      </c>
      <c r="AI1679" s="8">
        <v>0</v>
      </c>
      <c r="AJ1679" s="8">
        <v>543</v>
      </c>
      <c r="AK1679" s="8">
        <v>687</v>
      </c>
      <c r="AL1679" s="8">
        <v>0</v>
      </c>
      <c r="AM1679" s="8">
        <v>2</v>
      </c>
      <c r="AN1679" s="8">
        <v>1232</v>
      </c>
      <c r="AO1679" s="41">
        <f t="shared" si="1020"/>
        <v>0.93262987012987009</v>
      </c>
      <c r="AP1679" s="41">
        <f t="shared" si="1021"/>
        <v>6.7370129870129872E-2</v>
      </c>
      <c r="AQ1679" s="41">
        <f t="shared" si="1022"/>
        <v>0</v>
      </c>
      <c r="AR1679" s="41">
        <f t="shared" si="988"/>
        <v>0.13068181818181818</v>
      </c>
      <c r="AS1679" s="41">
        <f t="shared" si="989"/>
        <v>0.11201298701298701</v>
      </c>
      <c r="AT1679" s="41">
        <f t="shared" si="990"/>
        <v>0.12094155844155845</v>
      </c>
      <c r="AU1679" s="41">
        <f t="shared" si="991"/>
        <v>0.13636363636363635</v>
      </c>
      <c r="AV1679" s="41">
        <f t="shared" si="992"/>
        <v>0.12581168831168832</v>
      </c>
      <c r="AW1679" s="41">
        <f t="shared" si="993"/>
        <v>0.1314935064935065</v>
      </c>
      <c r="AX1679" s="41">
        <f t="shared" si="994"/>
        <v>0.11038961038961038</v>
      </c>
      <c r="AY1679" s="41">
        <f t="shared" si="995"/>
        <v>4.7889610389610392E-2</v>
      </c>
      <c r="AZ1679" s="41">
        <f t="shared" si="996"/>
        <v>1.461038961038961E-2</v>
      </c>
      <c r="BA1679" s="41">
        <f t="shared" si="997"/>
        <v>8.1168831168831174E-4</v>
      </c>
      <c r="BB1679" s="41">
        <f t="shared" si="998"/>
        <v>6.8993506493506496E-2</v>
      </c>
      <c r="BC1679" s="41">
        <f t="shared" si="999"/>
        <v>0</v>
      </c>
      <c r="BD1679" s="41">
        <f t="shared" si="1000"/>
        <v>0.99756493506493504</v>
      </c>
      <c r="BE1679" s="41">
        <f t="shared" si="1001"/>
        <v>2.435064935064935E-3</v>
      </c>
      <c r="BF1679" s="41">
        <f t="shared" si="1002"/>
        <v>0</v>
      </c>
      <c r="BG1679" s="41">
        <f t="shared" si="1003"/>
        <v>0.61688311688311692</v>
      </c>
      <c r="BH1679" s="41">
        <f t="shared" si="1004"/>
        <v>0.26542207792207795</v>
      </c>
      <c r="BI1679" s="41">
        <f t="shared" si="1005"/>
        <v>0.1176948051948052</v>
      </c>
      <c r="BJ1679" s="41">
        <f t="shared" si="1006"/>
        <v>0</v>
      </c>
      <c r="BK1679" s="41">
        <f t="shared" si="1007"/>
        <v>0.10470779220779221</v>
      </c>
      <c r="BL1679" s="41">
        <f t="shared" si="1008"/>
        <v>0</v>
      </c>
      <c r="BM1679" s="41">
        <f t="shared" si="1009"/>
        <v>4.3831168831168832E-2</v>
      </c>
      <c r="BN1679" s="41">
        <f t="shared" si="1010"/>
        <v>0.85146103896103897</v>
      </c>
      <c r="BO1679" s="41">
        <f t="shared" si="1011"/>
        <v>5.681818181818182E-3</v>
      </c>
      <c r="BP1679" s="41">
        <f t="shared" si="1012"/>
        <v>0.99431818181818177</v>
      </c>
      <c r="BQ1679" s="41">
        <f t="shared" si="1013"/>
        <v>0</v>
      </c>
      <c r="BR1679" s="41">
        <f t="shared" si="1014"/>
        <v>0</v>
      </c>
      <c r="BS1679" s="41">
        <f t="shared" si="1015"/>
        <v>0.44074675324675322</v>
      </c>
      <c r="BT1679" s="41">
        <f t="shared" si="1016"/>
        <v>0.55762987012987009</v>
      </c>
      <c r="BU1679" s="41">
        <f t="shared" si="1017"/>
        <v>0</v>
      </c>
      <c r="BV1679" s="41">
        <f t="shared" si="1018"/>
        <v>1.6233766233766235E-3</v>
      </c>
      <c r="BW1679" s="41">
        <f t="shared" si="1019"/>
        <v>1</v>
      </c>
      <c r="BX1679" s="41" t="str">
        <f t="shared" si="1024"/>
        <v>2018Licensed practical nursesNew Brunswick</v>
      </c>
      <c r="BY1679" s="51">
        <f>VLOOKUP(BX1679,'%workplace'!$A$1:$F$381,6,FALSE)</f>
        <v>3224</v>
      </c>
      <c r="BZ1679" s="32">
        <f t="shared" si="1025"/>
        <v>0.38213399503722084</v>
      </c>
    </row>
    <row r="1680" spans="1:78" s="8" customFormat="1" hidden="1" x14ac:dyDescent="0.2">
      <c r="A1680" s="8" t="str">
        <f t="shared" si="1023"/>
        <v>2018Licensed practical nursesNew BrunswickHospital</v>
      </c>
      <c r="B1680" s="8" t="s">
        <v>3</v>
      </c>
      <c r="C1680" s="8" t="s">
        <v>17</v>
      </c>
      <c r="D1680" s="8" t="s">
        <v>10</v>
      </c>
      <c r="E1680" s="8">
        <v>2018</v>
      </c>
      <c r="F1680" s="8">
        <v>1448</v>
      </c>
      <c r="G1680" s="8">
        <v>190</v>
      </c>
      <c r="H1680" s="8">
        <v>0</v>
      </c>
      <c r="I1680" s="8">
        <v>229</v>
      </c>
      <c r="J1680" s="8">
        <v>209</v>
      </c>
      <c r="K1680" s="8">
        <v>200</v>
      </c>
      <c r="L1680" s="8">
        <v>217</v>
      </c>
      <c r="M1680" s="8">
        <v>203</v>
      </c>
      <c r="N1680" s="8">
        <v>204</v>
      </c>
      <c r="O1680" s="8">
        <v>156</v>
      </c>
      <c r="P1680" s="8">
        <v>81</v>
      </c>
      <c r="Q1680" s="8">
        <v>18</v>
      </c>
      <c r="R1680" s="8">
        <v>7</v>
      </c>
      <c r="S1680" s="8">
        <v>114</v>
      </c>
      <c r="T1680" s="8">
        <v>0</v>
      </c>
      <c r="U1680" s="8">
        <v>1636</v>
      </c>
      <c r="V1680" s="8">
        <v>2</v>
      </c>
      <c r="W1680" s="8">
        <v>0</v>
      </c>
      <c r="X1680" s="8">
        <v>873</v>
      </c>
      <c r="Y1680" s="8">
        <v>556</v>
      </c>
      <c r="Z1680" s="8">
        <v>209</v>
      </c>
      <c r="AA1680" s="8">
        <v>0</v>
      </c>
      <c r="AB1680" s="8">
        <v>17</v>
      </c>
      <c r="AC1680" s="8">
        <v>0</v>
      </c>
      <c r="AD1680" s="8">
        <v>156</v>
      </c>
      <c r="AE1680" s="8">
        <v>1465</v>
      </c>
      <c r="AF1680" s="8">
        <v>57</v>
      </c>
      <c r="AG1680" s="8">
        <v>1467</v>
      </c>
      <c r="AH1680" s="8">
        <v>114</v>
      </c>
      <c r="AI1680" s="8">
        <v>0</v>
      </c>
      <c r="AJ1680" s="8">
        <v>275</v>
      </c>
      <c r="AK1680" s="8">
        <v>1358</v>
      </c>
      <c r="AL1680" s="8">
        <v>0</v>
      </c>
      <c r="AM1680" s="8">
        <v>5</v>
      </c>
      <c r="AN1680" s="8">
        <v>1638</v>
      </c>
      <c r="AO1680" s="41">
        <f t="shared" si="1020"/>
        <v>0.88400488400488397</v>
      </c>
      <c r="AP1680" s="41">
        <f t="shared" si="1021"/>
        <v>0.115995115995116</v>
      </c>
      <c r="AQ1680" s="41">
        <f t="shared" si="1022"/>
        <v>0</v>
      </c>
      <c r="AR1680" s="41">
        <f t="shared" si="988"/>
        <v>0.13980463980463981</v>
      </c>
      <c r="AS1680" s="41">
        <f t="shared" si="989"/>
        <v>0.12759462759462759</v>
      </c>
      <c r="AT1680" s="41">
        <f t="shared" si="990"/>
        <v>0.1221001221001221</v>
      </c>
      <c r="AU1680" s="41">
        <f t="shared" si="991"/>
        <v>0.13247863247863248</v>
      </c>
      <c r="AV1680" s="41">
        <f t="shared" si="992"/>
        <v>0.12393162393162394</v>
      </c>
      <c r="AW1680" s="41">
        <f t="shared" si="993"/>
        <v>0.12454212454212454</v>
      </c>
      <c r="AX1680" s="41">
        <f t="shared" si="994"/>
        <v>9.5238095238095233E-2</v>
      </c>
      <c r="AY1680" s="41">
        <f t="shared" si="995"/>
        <v>4.9450549450549448E-2</v>
      </c>
      <c r="AZ1680" s="41">
        <f t="shared" si="996"/>
        <v>1.098901098901099E-2</v>
      </c>
      <c r="BA1680" s="41">
        <f t="shared" si="997"/>
        <v>4.2735042735042739E-3</v>
      </c>
      <c r="BB1680" s="41">
        <f t="shared" si="998"/>
        <v>6.95970695970696E-2</v>
      </c>
      <c r="BC1680" s="41">
        <f t="shared" si="999"/>
        <v>0</v>
      </c>
      <c r="BD1680" s="41">
        <f t="shared" si="1000"/>
        <v>0.99877899877899878</v>
      </c>
      <c r="BE1680" s="41">
        <f t="shared" si="1001"/>
        <v>1.221001221001221E-3</v>
      </c>
      <c r="BF1680" s="41">
        <f t="shared" si="1002"/>
        <v>0</v>
      </c>
      <c r="BG1680" s="41">
        <f t="shared" si="1003"/>
        <v>0.53296703296703296</v>
      </c>
      <c r="BH1680" s="41">
        <f t="shared" si="1004"/>
        <v>0.33943833943833945</v>
      </c>
      <c r="BI1680" s="41">
        <f t="shared" si="1005"/>
        <v>0.12759462759462759</v>
      </c>
      <c r="BJ1680" s="41">
        <f t="shared" si="1006"/>
        <v>0</v>
      </c>
      <c r="BK1680" s="41">
        <f t="shared" si="1007"/>
        <v>1.0378510378510378E-2</v>
      </c>
      <c r="BL1680" s="41">
        <f t="shared" si="1008"/>
        <v>0</v>
      </c>
      <c r="BM1680" s="41">
        <f t="shared" si="1009"/>
        <v>9.5238095238095233E-2</v>
      </c>
      <c r="BN1680" s="41">
        <f t="shared" si="1010"/>
        <v>0.89438339438339443</v>
      </c>
      <c r="BO1680" s="41">
        <f t="shared" si="1011"/>
        <v>3.47985347985348E-2</v>
      </c>
      <c r="BP1680" s="41">
        <f t="shared" si="1012"/>
        <v>0.89560439560439564</v>
      </c>
      <c r="BQ1680" s="41">
        <f t="shared" si="1013"/>
        <v>6.95970695970696E-2</v>
      </c>
      <c r="BR1680" s="41">
        <f t="shared" si="1014"/>
        <v>0</v>
      </c>
      <c r="BS1680" s="41">
        <f t="shared" si="1015"/>
        <v>0.16788766788766787</v>
      </c>
      <c r="BT1680" s="41">
        <f t="shared" si="1016"/>
        <v>0.82905982905982911</v>
      </c>
      <c r="BU1680" s="41">
        <f t="shared" si="1017"/>
        <v>0</v>
      </c>
      <c r="BV1680" s="41">
        <f t="shared" si="1018"/>
        <v>3.0525030525030525E-3</v>
      </c>
      <c r="BW1680" s="41">
        <f t="shared" si="1019"/>
        <v>1</v>
      </c>
      <c r="BX1680" s="41" t="str">
        <f t="shared" si="1024"/>
        <v>2018Licensed practical nursesNew Brunswick</v>
      </c>
      <c r="BY1680" s="51">
        <f>VLOOKUP(BX1680,'%workplace'!$A$1:$F$381,6,FALSE)</f>
        <v>3224</v>
      </c>
      <c r="BZ1680" s="32">
        <f t="shared" si="1025"/>
        <v>0.50806451612903225</v>
      </c>
    </row>
    <row r="1681" spans="1:78" s="8" customFormat="1" hidden="1" x14ac:dyDescent="0.2">
      <c r="A1681" s="8" t="str">
        <f t="shared" si="1023"/>
        <v>2018Licensed practical nursesNew BrunswickOther places of work</v>
      </c>
      <c r="B1681" s="8" t="s">
        <v>3</v>
      </c>
      <c r="C1681" s="8" t="s">
        <v>17</v>
      </c>
      <c r="D1681" s="8" t="s">
        <v>13</v>
      </c>
      <c r="E1681" s="8">
        <v>2018</v>
      </c>
      <c r="F1681" s="8">
        <v>173</v>
      </c>
      <c r="G1681" s="8">
        <v>9</v>
      </c>
      <c r="H1681" s="8">
        <v>0</v>
      </c>
      <c r="I1681" s="8">
        <v>24</v>
      </c>
      <c r="J1681" s="8">
        <v>14</v>
      </c>
      <c r="K1681" s="8">
        <v>27</v>
      </c>
      <c r="L1681" s="8">
        <v>31</v>
      </c>
      <c r="M1681" s="8">
        <v>22</v>
      </c>
      <c r="N1681" s="8">
        <v>22</v>
      </c>
      <c r="O1681" s="8">
        <v>16</v>
      </c>
      <c r="P1681" s="8">
        <v>12</v>
      </c>
      <c r="Q1681" s="8">
        <v>7</v>
      </c>
      <c r="R1681" s="8">
        <v>1</v>
      </c>
      <c r="S1681" s="8">
        <v>6</v>
      </c>
      <c r="T1681" s="8">
        <v>0</v>
      </c>
      <c r="U1681" s="8">
        <v>180</v>
      </c>
      <c r="V1681" s="8">
        <v>2</v>
      </c>
      <c r="W1681" s="8">
        <v>0</v>
      </c>
      <c r="X1681" s="8">
        <v>117</v>
      </c>
      <c r="Y1681" s="8">
        <v>49</v>
      </c>
      <c r="Z1681" s="8">
        <v>16</v>
      </c>
      <c r="AA1681" s="8">
        <v>0</v>
      </c>
      <c r="AB1681" s="8">
        <v>10</v>
      </c>
      <c r="AC1681" s="8">
        <v>0</v>
      </c>
      <c r="AD1681" s="8">
        <v>87</v>
      </c>
      <c r="AE1681" s="8">
        <v>85</v>
      </c>
      <c r="AF1681" s="8">
        <v>34</v>
      </c>
      <c r="AG1681" s="8">
        <v>117</v>
      </c>
      <c r="AH1681" s="8">
        <v>31</v>
      </c>
      <c r="AI1681" s="8">
        <v>0</v>
      </c>
      <c r="AJ1681" s="8">
        <v>46</v>
      </c>
      <c r="AK1681" s="8">
        <v>136</v>
      </c>
      <c r="AL1681" s="8">
        <v>0</v>
      </c>
      <c r="AM1681" s="8">
        <v>0</v>
      </c>
      <c r="AN1681" s="8">
        <v>182</v>
      </c>
      <c r="AO1681" s="41">
        <f t="shared" si="1020"/>
        <v>0.9505494505494505</v>
      </c>
      <c r="AP1681" s="41">
        <f t="shared" si="1021"/>
        <v>4.9450549450549448E-2</v>
      </c>
      <c r="AQ1681" s="41">
        <f t="shared" si="1022"/>
        <v>0</v>
      </c>
      <c r="AR1681" s="41">
        <f t="shared" si="988"/>
        <v>0.13186813186813187</v>
      </c>
      <c r="AS1681" s="41">
        <f t="shared" si="989"/>
        <v>7.6923076923076927E-2</v>
      </c>
      <c r="AT1681" s="41">
        <f t="shared" si="990"/>
        <v>0.14835164835164835</v>
      </c>
      <c r="AU1681" s="41">
        <f t="shared" si="991"/>
        <v>0.17032967032967034</v>
      </c>
      <c r="AV1681" s="41">
        <f t="shared" si="992"/>
        <v>0.12087912087912088</v>
      </c>
      <c r="AW1681" s="41">
        <f t="shared" si="993"/>
        <v>0.12087912087912088</v>
      </c>
      <c r="AX1681" s="41">
        <f t="shared" si="994"/>
        <v>8.7912087912087919E-2</v>
      </c>
      <c r="AY1681" s="41">
        <f t="shared" si="995"/>
        <v>6.5934065934065936E-2</v>
      </c>
      <c r="AZ1681" s="41">
        <f t="shared" si="996"/>
        <v>3.8461538461538464E-2</v>
      </c>
      <c r="BA1681" s="41">
        <f t="shared" si="997"/>
        <v>5.4945054945054949E-3</v>
      </c>
      <c r="BB1681" s="41">
        <f t="shared" si="998"/>
        <v>3.2967032967032968E-2</v>
      </c>
      <c r="BC1681" s="41">
        <f t="shared" si="999"/>
        <v>0</v>
      </c>
      <c r="BD1681" s="41">
        <f t="shared" si="1000"/>
        <v>0.98901098901098905</v>
      </c>
      <c r="BE1681" s="41">
        <f t="shared" si="1001"/>
        <v>1.098901098901099E-2</v>
      </c>
      <c r="BF1681" s="41">
        <f t="shared" si="1002"/>
        <v>0</v>
      </c>
      <c r="BG1681" s="41">
        <f t="shared" si="1003"/>
        <v>0.6428571428571429</v>
      </c>
      <c r="BH1681" s="41">
        <f t="shared" si="1004"/>
        <v>0.26923076923076922</v>
      </c>
      <c r="BI1681" s="41">
        <f t="shared" si="1005"/>
        <v>8.7912087912087919E-2</v>
      </c>
      <c r="BJ1681" s="41">
        <f t="shared" si="1006"/>
        <v>0</v>
      </c>
      <c r="BK1681" s="41">
        <f t="shared" si="1007"/>
        <v>5.4945054945054944E-2</v>
      </c>
      <c r="BL1681" s="41">
        <f t="shared" si="1008"/>
        <v>0</v>
      </c>
      <c r="BM1681" s="41">
        <f t="shared" si="1009"/>
        <v>0.47802197802197804</v>
      </c>
      <c r="BN1681" s="41">
        <f t="shared" si="1010"/>
        <v>0.46703296703296704</v>
      </c>
      <c r="BO1681" s="41">
        <f t="shared" si="1011"/>
        <v>0.18681318681318682</v>
      </c>
      <c r="BP1681" s="41">
        <f t="shared" si="1012"/>
        <v>0.6428571428571429</v>
      </c>
      <c r="BQ1681" s="41">
        <f t="shared" si="1013"/>
        <v>0.17032967032967034</v>
      </c>
      <c r="BR1681" s="41">
        <f t="shared" si="1014"/>
        <v>0</v>
      </c>
      <c r="BS1681" s="41">
        <f t="shared" si="1015"/>
        <v>0.25274725274725274</v>
      </c>
      <c r="BT1681" s="41">
        <f t="shared" si="1016"/>
        <v>0.74725274725274726</v>
      </c>
      <c r="BU1681" s="41">
        <f t="shared" si="1017"/>
        <v>0</v>
      </c>
      <c r="BV1681" s="41">
        <f t="shared" si="1018"/>
        <v>0</v>
      </c>
      <c r="BW1681" s="41">
        <f t="shared" si="1019"/>
        <v>1</v>
      </c>
      <c r="BX1681" s="41" t="str">
        <f t="shared" si="1024"/>
        <v>2018Licensed practical nursesNew Brunswick</v>
      </c>
      <c r="BY1681" s="51">
        <f>VLOOKUP(BX1681,'%workplace'!$A$1:$F$381,6,FALSE)</f>
        <v>3224</v>
      </c>
      <c r="BZ1681" s="32">
        <f t="shared" si="1025"/>
        <v>5.6451612903225805E-2</v>
      </c>
    </row>
    <row r="1682" spans="1:78" s="8" customFormat="1" hidden="1" x14ac:dyDescent="0.2">
      <c r="A1682" s="8" t="str">
        <f t="shared" si="1023"/>
        <v>2018Licensed practical nursesQuebecAll places of work</v>
      </c>
      <c r="B1682" s="8" t="s">
        <v>3</v>
      </c>
      <c r="C1682" s="8" t="s">
        <v>18</v>
      </c>
      <c r="D1682" s="8" t="s">
        <v>9</v>
      </c>
      <c r="E1682" s="8">
        <v>2018</v>
      </c>
      <c r="F1682" s="8">
        <v>21025</v>
      </c>
      <c r="G1682" s="8">
        <v>2391</v>
      </c>
      <c r="H1682" s="8">
        <v>0</v>
      </c>
      <c r="I1682" s="8">
        <v>2822</v>
      </c>
      <c r="J1682" s="8">
        <v>3231</v>
      </c>
      <c r="K1682" s="8">
        <v>3654</v>
      </c>
      <c r="L1682" s="8">
        <v>3564</v>
      </c>
      <c r="M1682" s="8">
        <v>3262</v>
      </c>
      <c r="N1682" s="8">
        <v>2996</v>
      </c>
      <c r="O1682" s="8">
        <v>2103</v>
      </c>
      <c r="P1682" s="8">
        <v>844</v>
      </c>
      <c r="Q1682" s="8">
        <v>230</v>
      </c>
      <c r="R1682" s="8">
        <v>50</v>
      </c>
      <c r="S1682" s="8">
        <v>660</v>
      </c>
      <c r="T1682" s="8">
        <v>0</v>
      </c>
      <c r="U1682" s="8">
        <v>23394</v>
      </c>
      <c r="V1682" s="8">
        <v>21</v>
      </c>
      <c r="W1682" s="8">
        <v>1</v>
      </c>
      <c r="X1682" s="8">
        <v>10421</v>
      </c>
      <c r="Y1682" s="8">
        <v>11373</v>
      </c>
      <c r="Z1682" s="8">
        <v>1622</v>
      </c>
      <c r="AA1682" s="8">
        <v>0</v>
      </c>
      <c r="AB1682" s="8">
        <v>0</v>
      </c>
      <c r="AC1682" s="8">
        <v>0</v>
      </c>
      <c r="AD1682" s="8">
        <v>779</v>
      </c>
      <c r="AE1682" s="8">
        <v>22637</v>
      </c>
      <c r="AF1682" s="8">
        <v>194</v>
      </c>
      <c r="AG1682" s="8">
        <v>22929</v>
      </c>
      <c r="AH1682" s="8">
        <v>293</v>
      </c>
      <c r="AI1682" s="8">
        <v>0</v>
      </c>
      <c r="AJ1682" s="8">
        <v>1056</v>
      </c>
      <c r="AK1682" s="8">
        <v>22360</v>
      </c>
      <c r="AL1682" s="8">
        <v>0</v>
      </c>
      <c r="AM1682" s="8">
        <v>0</v>
      </c>
      <c r="AN1682" s="8">
        <v>23416</v>
      </c>
      <c r="AO1682" s="41">
        <f t="shared" si="1020"/>
        <v>0.89789033139733521</v>
      </c>
      <c r="AP1682" s="41">
        <f t="shared" si="1021"/>
        <v>0.10210966860266485</v>
      </c>
      <c r="AQ1682" s="41">
        <f t="shared" si="1022"/>
        <v>0</v>
      </c>
      <c r="AR1682" s="41">
        <f t="shared" si="988"/>
        <v>0.12051588657328323</v>
      </c>
      <c r="AS1682" s="41">
        <f t="shared" si="989"/>
        <v>0.13798257601639904</v>
      </c>
      <c r="AT1682" s="41">
        <f t="shared" si="990"/>
        <v>0.15604714724974378</v>
      </c>
      <c r="AU1682" s="41">
        <f t="shared" si="991"/>
        <v>0.15220362145541511</v>
      </c>
      <c r="AV1682" s="41">
        <f t="shared" si="992"/>
        <v>0.13930645712333448</v>
      </c>
      <c r="AW1682" s="41">
        <f t="shared" si="993"/>
        <v>0.12794670310898532</v>
      </c>
      <c r="AX1682" s="41">
        <f t="shared" si="994"/>
        <v>8.9810386060813124E-2</v>
      </c>
      <c r="AY1682" s="41">
        <f t="shared" si="995"/>
        <v>3.6043730782371025E-2</v>
      </c>
      <c r="AZ1682" s="41">
        <f t="shared" si="996"/>
        <v>9.8223436966176966E-3</v>
      </c>
      <c r="BA1682" s="41">
        <f t="shared" si="997"/>
        <v>2.1352921079603689E-3</v>
      </c>
      <c r="BB1682" s="41">
        <f t="shared" si="998"/>
        <v>2.8185855825076871E-2</v>
      </c>
      <c r="BC1682" s="41">
        <f t="shared" si="999"/>
        <v>0</v>
      </c>
      <c r="BD1682" s="41">
        <f t="shared" si="1000"/>
        <v>0.99906047147249744</v>
      </c>
      <c r="BE1682" s="41">
        <f t="shared" si="1001"/>
        <v>8.9682268534335501E-4</v>
      </c>
      <c r="BF1682" s="41">
        <f t="shared" si="1002"/>
        <v>4.270584215920738E-5</v>
      </c>
      <c r="BG1682" s="41">
        <f t="shared" si="1003"/>
        <v>0.44503758114110009</v>
      </c>
      <c r="BH1682" s="41">
        <f t="shared" si="1004"/>
        <v>0.48569354287666555</v>
      </c>
      <c r="BI1682" s="41">
        <f t="shared" si="1005"/>
        <v>6.9268875982234371E-2</v>
      </c>
      <c r="BJ1682" s="41">
        <f t="shared" si="1006"/>
        <v>0</v>
      </c>
      <c r="BK1682" s="41">
        <f t="shared" si="1007"/>
        <v>0</v>
      </c>
      <c r="BL1682" s="41">
        <f t="shared" si="1008"/>
        <v>0</v>
      </c>
      <c r="BM1682" s="41">
        <f t="shared" si="1009"/>
        <v>3.3267851042022546E-2</v>
      </c>
      <c r="BN1682" s="41">
        <f t="shared" si="1010"/>
        <v>0.96673214895797743</v>
      </c>
      <c r="BO1682" s="41">
        <f t="shared" si="1011"/>
        <v>8.284933378886231E-3</v>
      </c>
      <c r="BP1682" s="41">
        <f t="shared" si="1012"/>
        <v>0.97920225486846602</v>
      </c>
      <c r="BQ1682" s="41">
        <f t="shared" si="1013"/>
        <v>1.2512811752647762E-2</v>
      </c>
      <c r="BR1682" s="41">
        <f t="shared" si="1014"/>
        <v>0</v>
      </c>
      <c r="BS1682" s="41">
        <f t="shared" si="1015"/>
        <v>4.5097369320122996E-2</v>
      </c>
      <c r="BT1682" s="41">
        <f t="shared" si="1016"/>
        <v>0.95490263067987702</v>
      </c>
      <c r="BU1682" s="41">
        <f t="shared" si="1017"/>
        <v>0</v>
      </c>
      <c r="BV1682" s="41">
        <f t="shared" si="1018"/>
        <v>0</v>
      </c>
      <c r="BW1682" s="41">
        <f t="shared" si="1019"/>
        <v>1</v>
      </c>
      <c r="BX1682" s="41" t="str">
        <f t="shared" si="1024"/>
        <v>2018Licensed practical nursesQuebec</v>
      </c>
      <c r="BY1682" s="51">
        <f>VLOOKUP(BX1682,'%workplace'!$A$1:$F$381,6,FALSE)</f>
        <v>23416</v>
      </c>
      <c r="BZ1682" s="32">
        <f t="shared" si="1025"/>
        <v>1</v>
      </c>
    </row>
    <row r="1683" spans="1:78" s="8" customFormat="1" hidden="1" x14ac:dyDescent="0.2">
      <c r="A1683" s="8" t="str">
        <f t="shared" si="1023"/>
        <v>2018Licensed practical nursesQuebecCommunity health</v>
      </c>
      <c r="B1683" s="8" t="s">
        <v>3</v>
      </c>
      <c r="C1683" s="8" t="s">
        <v>18</v>
      </c>
      <c r="D1683" s="8" t="s">
        <v>11</v>
      </c>
      <c r="E1683" s="8">
        <v>2018</v>
      </c>
      <c r="F1683" s="8">
        <v>458</v>
      </c>
      <c r="G1683" s="8">
        <v>28</v>
      </c>
      <c r="H1683" s="8">
        <v>0</v>
      </c>
      <c r="I1683" s="8">
        <v>78</v>
      </c>
      <c r="J1683" s="8">
        <v>86</v>
      </c>
      <c r="K1683" s="8">
        <v>86</v>
      </c>
      <c r="L1683" s="8">
        <v>68</v>
      </c>
      <c r="M1683" s="8">
        <v>63</v>
      </c>
      <c r="N1683" s="8">
        <v>43</v>
      </c>
      <c r="O1683" s="8">
        <v>23</v>
      </c>
      <c r="P1683" s="8">
        <v>16</v>
      </c>
      <c r="Q1683" s="8">
        <v>10</v>
      </c>
      <c r="R1683" s="8">
        <v>6</v>
      </c>
      <c r="S1683" s="8">
        <v>7</v>
      </c>
      <c r="T1683" s="8">
        <v>0</v>
      </c>
      <c r="U1683" s="8">
        <v>484</v>
      </c>
      <c r="V1683" s="8">
        <v>2</v>
      </c>
      <c r="W1683" s="8">
        <v>0</v>
      </c>
      <c r="X1683" s="8">
        <v>300</v>
      </c>
      <c r="Y1683" s="8">
        <v>158</v>
      </c>
      <c r="Z1683" s="8">
        <v>28</v>
      </c>
      <c r="AA1683" s="8">
        <v>0</v>
      </c>
      <c r="AB1683" s="8">
        <v>0</v>
      </c>
      <c r="AC1683" s="8">
        <v>0</v>
      </c>
      <c r="AD1683" s="8">
        <v>5</v>
      </c>
      <c r="AE1683" s="8">
        <v>481</v>
      </c>
      <c r="AF1683" s="8">
        <v>0</v>
      </c>
      <c r="AG1683" s="8">
        <v>486</v>
      </c>
      <c r="AH1683" s="8">
        <v>0</v>
      </c>
      <c r="AI1683" s="8">
        <v>0</v>
      </c>
      <c r="AJ1683" s="8">
        <v>22</v>
      </c>
      <c r="AK1683" s="8">
        <v>464</v>
      </c>
      <c r="AL1683" s="8">
        <v>0</v>
      </c>
      <c r="AM1683" s="8">
        <v>0</v>
      </c>
      <c r="AN1683" s="8">
        <v>486</v>
      </c>
      <c r="AO1683" s="41">
        <f t="shared" si="1020"/>
        <v>0.9423868312757202</v>
      </c>
      <c r="AP1683" s="41">
        <f t="shared" si="1021"/>
        <v>5.7613168724279837E-2</v>
      </c>
      <c r="AQ1683" s="41">
        <f t="shared" si="1022"/>
        <v>0</v>
      </c>
      <c r="AR1683" s="41">
        <f t="shared" si="988"/>
        <v>0.16049382716049382</v>
      </c>
      <c r="AS1683" s="41">
        <f t="shared" si="989"/>
        <v>0.17695473251028807</v>
      </c>
      <c r="AT1683" s="41">
        <f t="shared" si="990"/>
        <v>0.17695473251028807</v>
      </c>
      <c r="AU1683" s="41">
        <f t="shared" si="991"/>
        <v>0.13991769547325103</v>
      </c>
      <c r="AV1683" s="41">
        <f t="shared" si="992"/>
        <v>0.12962962962962962</v>
      </c>
      <c r="AW1683" s="41">
        <f t="shared" si="993"/>
        <v>8.8477366255144033E-2</v>
      </c>
      <c r="AX1683" s="41">
        <f t="shared" si="994"/>
        <v>4.7325102880658436E-2</v>
      </c>
      <c r="AY1683" s="41">
        <f t="shared" si="995"/>
        <v>3.292181069958848E-2</v>
      </c>
      <c r="AZ1683" s="41">
        <f t="shared" si="996"/>
        <v>2.0576131687242798E-2</v>
      </c>
      <c r="BA1683" s="41">
        <f t="shared" si="997"/>
        <v>1.2345679012345678E-2</v>
      </c>
      <c r="BB1683" s="41">
        <f t="shared" si="998"/>
        <v>1.4403292181069959E-2</v>
      </c>
      <c r="BC1683" s="41">
        <f t="shared" si="999"/>
        <v>0</v>
      </c>
      <c r="BD1683" s="41">
        <f t="shared" si="1000"/>
        <v>0.99588477366255146</v>
      </c>
      <c r="BE1683" s="41">
        <f t="shared" si="1001"/>
        <v>4.11522633744856E-3</v>
      </c>
      <c r="BF1683" s="41">
        <f t="shared" si="1002"/>
        <v>0</v>
      </c>
      <c r="BG1683" s="41">
        <f t="shared" si="1003"/>
        <v>0.61728395061728392</v>
      </c>
      <c r="BH1683" s="41">
        <f t="shared" si="1004"/>
        <v>0.32510288065843623</v>
      </c>
      <c r="BI1683" s="41">
        <f t="shared" si="1005"/>
        <v>5.7613168724279837E-2</v>
      </c>
      <c r="BJ1683" s="41">
        <f t="shared" si="1006"/>
        <v>0</v>
      </c>
      <c r="BK1683" s="41">
        <f t="shared" si="1007"/>
        <v>0</v>
      </c>
      <c r="BL1683" s="41">
        <f t="shared" si="1008"/>
        <v>0</v>
      </c>
      <c r="BM1683" s="41">
        <f t="shared" si="1009"/>
        <v>1.0288065843621399E-2</v>
      </c>
      <c r="BN1683" s="41">
        <f t="shared" si="1010"/>
        <v>0.98971193415637859</v>
      </c>
      <c r="BO1683" s="41">
        <f t="shared" si="1011"/>
        <v>0</v>
      </c>
      <c r="BP1683" s="41">
        <f t="shared" si="1012"/>
        <v>1</v>
      </c>
      <c r="BQ1683" s="41">
        <f t="shared" si="1013"/>
        <v>0</v>
      </c>
      <c r="BR1683" s="41">
        <f t="shared" si="1014"/>
        <v>0</v>
      </c>
      <c r="BS1683" s="41">
        <f t="shared" si="1015"/>
        <v>4.5267489711934158E-2</v>
      </c>
      <c r="BT1683" s="41">
        <f t="shared" si="1016"/>
        <v>0.95473251028806583</v>
      </c>
      <c r="BU1683" s="41">
        <f t="shared" si="1017"/>
        <v>0</v>
      </c>
      <c r="BV1683" s="41">
        <f t="shared" si="1018"/>
        <v>0</v>
      </c>
      <c r="BW1683" s="41">
        <f t="shared" si="1019"/>
        <v>1</v>
      </c>
      <c r="BX1683" s="41" t="str">
        <f t="shared" si="1024"/>
        <v>2018Licensed practical nursesQuebec</v>
      </c>
      <c r="BY1683" s="51">
        <f>VLOOKUP(BX1683,'%workplace'!$A$1:$F$381,6,FALSE)</f>
        <v>23416</v>
      </c>
      <c r="BZ1683" s="32">
        <f t="shared" si="1025"/>
        <v>2.0755039289374787E-2</v>
      </c>
    </row>
    <row r="1684" spans="1:78" s="8" customFormat="1" hidden="1" x14ac:dyDescent="0.2">
      <c r="A1684" s="8" t="str">
        <f t="shared" si="1023"/>
        <v>2018Licensed practical nursesQuebecNursing home/long-term care</v>
      </c>
      <c r="B1684" s="8" t="s">
        <v>3</v>
      </c>
      <c r="C1684" s="8" t="s">
        <v>18</v>
      </c>
      <c r="D1684" s="8" t="s">
        <v>12</v>
      </c>
      <c r="E1684" s="8">
        <v>2018</v>
      </c>
      <c r="F1684" s="8">
        <v>3901</v>
      </c>
      <c r="G1684" s="8">
        <v>404</v>
      </c>
      <c r="H1684" s="8">
        <v>0</v>
      </c>
      <c r="I1684" s="8">
        <v>474</v>
      </c>
      <c r="J1684" s="8">
        <v>469</v>
      </c>
      <c r="K1684" s="8">
        <v>580</v>
      </c>
      <c r="L1684" s="8">
        <v>678</v>
      </c>
      <c r="M1684" s="8">
        <v>655</v>
      </c>
      <c r="N1684" s="8">
        <v>555</v>
      </c>
      <c r="O1684" s="8">
        <v>430</v>
      </c>
      <c r="P1684" s="8">
        <v>241</v>
      </c>
      <c r="Q1684" s="8">
        <v>86</v>
      </c>
      <c r="R1684" s="8">
        <v>18</v>
      </c>
      <c r="S1684" s="8">
        <v>119</v>
      </c>
      <c r="T1684" s="8">
        <v>0</v>
      </c>
      <c r="U1684" s="8">
        <v>4299</v>
      </c>
      <c r="V1684" s="8">
        <v>6</v>
      </c>
      <c r="W1684" s="8">
        <v>0</v>
      </c>
      <c r="X1684" s="8">
        <v>2010</v>
      </c>
      <c r="Y1684" s="8">
        <v>2012</v>
      </c>
      <c r="Z1684" s="8">
        <v>283</v>
      </c>
      <c r="AA1684" s="8">
        <v>0</v>
      </c>
      <c r="AB1684" s="8">
        <v>0</v>
      </c>
      <c r="AC1684" s="8">
        <v>0</v>
      </c>
      <c r="AD1684" s="8">
        <v>162</v>
      </c>
      <c r="AE1684" s="8">
        <v>4143</v>
      </c>
      <c r="AF1684" s="8">
        <v>32</v>
      </c>
      <c r="AG1684" s="8">
        <v>4272</v>
      </c>
      <c r="AH1684" s="8">
        <v>1</v>
      </c>
      <c r="AI1684" s="8">
        <v>0</v>
      </c>
      <c r="AJ1684" s="8">
        <v>365</v>
      </c>
      <c r="AK1684" s="8">
        <v>3940</v>
      </c>
      <c r="AL1684" s="8">
        <v>0</v>
      </c>
      <c r="AM1684" s="8">
        <v>0</v>
      </c>
      <c r="AN1684" s="8">
        <v>4305</v>
      </c>
      <c r="AO1684" s="41">
        <f t="shared" si="1020"/>
        <v>0.90615563298490132</v>
      </c>
      <c r="AP1684" s="41">
        <f t="shared" si="1021"/>
        <v>9.3844367015098726E-2</v>
      </c>
      <c r="AQ1684" s="41">
        <f t="shared" si="1022"/>
        <v>0</v>
      </c>
      <c r="AR1684" s="41">
        <f t="shared" si="988"/>
        <v>0.11010452961672473</v>
      </c>
      <c r="AS1684" s="41">
        <f t="shared" si="989"/>
        <v>0.10894308943089431</v>
      </c>
      <c r="AT1684" s="41">
        <f t="shared" si="990"/>
        <v>0.13472706155632985</v>
      </c>
      <c r="AU1684" s="41">
        <f t="shared" si="991"/>
        <v>0.15749128919860628</v>
      </c>
      <c r="AV1684" s="41">
        <f t="shared" si="992"/>
        <v>0.15214866434378629</v>
      </c>
      <c r="AW1684" s="41">
        <f t="shared" si="993"/>
        <v>0.1289198606271777</v>
      </c>
      <c r="AX1684" s="41">
        <f t="shared" si="994"/>
        <v>9.9883855981416955E-2</v>
      </c>
      <c r="AY1684" s="41">
        <f t="shared" si="995"/>
        <v>5.5981416957026714E-2</v>
      </c>
      <c r="AZ1684" s="41">
        <f t="shared" si="996"/>
        <v>1.9976771196283393E-2</v>
      </c>
      <c r="BA1684" s="41">
        <f t="shared" si="997"/>
        <v>4.181184668989547E-3</v>
      </c>
      <c r="BB1684" s="41">
        <f t="shared" si="998"/>
        <v>2.7642276422764227E-2</v>
      </c>
      <c r="BC1684" s="41">
        <f t="shared" si="999"/>
        <v>0</v>
      </c>
      <c r="BD1684" s="41">
        <f t="shared" si="1000"/>
        <v>0.99860627177700345</v>
      </c>
      <c r="BE1684" s="41">
        <f t="shared" si="1001"/>
        <v>1.3937282229965157E-3</v>
      </c>
      <c r="BF1684" s="41">
        <f t="shared" si="1002"/>
        <v>0</v>
      </c>
      <c r="BG1684" s="41">
        <f t="shared" si="1003"/>
        <v>0.46689895470383275</v>
      </c>
      <c r="BH1684" s="41">
        <f t="shared" si="1004"/>
        <v>0.46736353077816495</v>
      </c>
      <c r="BI1684" s="41">
        <f t="shared" si="1005"/>
        <v>6.5737514518002318E-2</v>
      </c>
      <c r="BJ1684" s="41">
        <f t="shared" si="1006"/>
        <v>0</v>
      </c>
      <c r="BK1684" s="41">
        <f t="shared" si="1007"/>
        <v>0</v>
      </c>
      <c r="BL1684" s="41">
        <f t="shared" si="1008"/>
        <v>0</v>
      </c>
      <c r="BM1684" s="41">
        <f t="shared" si="1009"/>
        <v>3.7630662020905925E-2</v>
      </c>
      <c r="BN1684" s="41">
        <f t="shared" si="1010"/>
        <v>0.96236933797909407</v>
      </c>
      <c r="BO1684" s="41">
        <f t="shared" si="1011"/>
        <v>7.4332171893147503E-3</v>
      </c>
      <c r="BP1684" s="41">
        <f t="shared" si="1012"/>
        <v>0.9923344947735192</v>
      </c>
      <c r="BQ1684" s="41">
        <f t="shared" si="1013"/>
        <v>2.3228803716608595E-4</v>
      </c>
      <c r="BR1684" s="41">
        <f t="shared" si="1014"/>
        <v>0</v>
      </c>
      <c r="BS1684" s="41">
        <f t="shared" si="1015"/>
        <v>8.4785133565621368E-2</v>
      </c>
      <c r="BT1684" s="41">
        <f t="shared" si="1016"/>
        <v>0.91521486643437866</v>
      </c>
      <c r="BU1684" s="41">
        <f t="shared" si="1017"/>
        <v>0</v>
      </c>
      <c r="BV1684" s="41">
        <f t="shared" si="1018"/>
        <v>0</v>
      </c>
      <c r="BW1684" s="41">
        <f t="shared" si="1019"/>
        <v>1</v>
      </c>
      <c r="BX1684" s="41" t="str">
        <f t="shared" si="1024"/>
        <v>2018Licensed practical nursesQuebec</v>
      </c>
      <c r="BY1684" s="51">
        <f>VLOOKUP(BX1684,'%workplace'!$A$1:$F$381,6,FALSE)</f>
        <v>23416</v>
      </c>
      <c r="BZ1684" s="32">
        <f t="shared" si="1025"/>
        <v>0.18384865049538776</v>
      </c>
    </row>
    <row r="1685" spans="1:78" s="8" customFormat="1" hidden="1" x14ac:dyDescent="0.2">
      <c r="A1685" s="8" t="str">
        <f t="shared" si="1023"/>
        <v>2018Licensed practical nursesQuebecHospital</v>
      </c>
      <c r="B1685" s="8" t="s">
        <v>3</v>
      </c>
      <c r="C1685" s="8" t="s">
        <v>18</v>
      </c>
      <c r="D1685" s="8" t="s">
        <v>10</v>
      </c>
      <c r="E1685" s="8">
        <v>2018</v>
      </c>
      <c r="F1685" s="8">
        <v>13598</v>
      </c>
      <c r="G1685" s="8">
        <v>1595</v>
      </c>
      <c r="H1685" s="8">
        <v>0</v>
      </c>
      <c r="I1685" s="8">
        <v>1898</v>
      </c>
      <c r="J1685" s="8">
        <v>2233</v>
      </c>
      <c r="K1685" s="8">
        <v>2442</v>
      </c>
      <c r="L1685" s="8">
        <v>2286</v>
      </c>
      <c r="M1685" s="8">
        <v>2027</v>
      </c>
      <c r="N1685" s="8">
        <v>1969</v>
      </c>
      <c r="O1685" s="8">
        <v>1358</v>
      </c>
      <c r="P1685" s="8">
        <v>448</v>
      </c>
      <c r="Q1685" s="8">
        <v>81</v>
      </c>
      <c r="R1685" s="8">
        <v>9</v>
      </c>
      <c r="S1685" s="8">
        <v>442</v>
      </c>
      <c r="T1685" s="8">
        <v>0</v>
      </c>
      <c r="U1685" s="8">
        <v>15185</v>
      </c>
      <c r="V1685" s="8">
        <v>8</v>
      </c>
      <c r="W1685" s="8">
        <v>0</v>
      </c>
      <c r="X1685" s="8">
        <v>6408</v>
      </c>
      <c r="Y1685" s="8">
        <v>7935</v>
      </c>
      <c r="Z1685" s="8">
        <v>850</v>
      </c>
      <c r="AA1685" s="8">
        <v>0</v>
      </c>
      <c r="AB1685" s="8">
        <v>0</v>
      </c>
      <c r="AC1685" s="8">
        <v>0</v>
      </c>
      <c r="AD1685" s="8">
        <v>166</v>
      </c>
      <c r="AE1685" s="8">
        <v>15027</v>
      </c>
      <c r="AF1685" s="8">
        <v>29</v>
      </c>
      <c r="AG1685" s="8">
        <v>15162</v>
      </c>
      <c r="AH1685" s="8">
        <v>2</v>
      </c>
      <c r="AI1685" s="8">
        <v>0</v>
      </c>
      <c r="AJ1685" s="8">
        <v>341</v>
      </c>
      <c r="AK1685" s="8">
        <v>14852</v>
      </c>
      <c r="AL1685" s="8">
        <v>0</v>
      </c>
      <c r="AM1685" s="8">
        <v>0</v>
      </c>
      <c r="AN1685" s="8">
        <v>15193</v>
      </c>
      <c r="AO1685" s="41">
        <f t="shared" si="1020"/>
        <v>0.89501744224313828</v>
      </c>
      <c r="AP1685" s="41">
        <f t="shared" si="1021"/>
        <v>0.10498255775686172</v>
      </c>
      <c r="AQ1685" s="41">
        <f t="shared" si="1022"/>
        <v>0</v>
      </c>
      <c r="AR1685" s="41">
        <f t="shared" si="988"/>
        <v>0.12492595274139406</v>
      </c>
      <c r="AS1685" s="41">
        <f t="shared" si="989"/>
        <v>0.14697558085960641</v>
      </c>
      <c r="AT1685" s="41">
        <f t="shared" si="990"/>
        <v>0.16073191601395379</v>
      </c>
      <c r="AU1685" s="41">
        <f t="shared" si="991"/>
        <v>0.15046402948726387</v>
      </c>
      <c r="AV1685" s="41">
        <f t="shared" si="992"/>
        <v>0.13341670506154149</v>
      </c>
      <c r="AW1685" s="41">
        <f t="shared" si="993"/>
        <v>0.12959915750674653</v>
      </c>
      <c r="AX1685" s="41">
        <f t="shared" si="994"/>
        <v>8.9383268610544325E-2</v>
      </c>
      <c r="AY1685" s="41">
        <f t="shared" si="995"/>
        <v>2.948726387151978E-2</v>
      </c>
      <c r="AZ1685" s="41">
        <f t="shared" si="996"/>
        <v>5.3314026196274603E-3</v>
      </c>
      <c r="BA1685" s="41">
        <f t="shared" si="997"/>
        <v>5.9237806884749559E-4</v>
      </c>
      <c r="BB1685" s="41">
        <f t="shared" si="998"/>
        <v>2.9092345158954782E-2</v>
      </c>
      <c r="BC1685" s="41">
        <f t="shared" si="999"/>
        <v>0</v>
      </c>
      <c r="BD1685" s="41">
        <f t="shared" si="1000"/>
        <v>0.99947344171658004</v>
      </c>
      <c r="BE1685" s="41">
        <f t="shared" si="1001"/>
        <v>5.2655828341999602E-4</v>
      </c>
      <c r="BF1685" s="41">
        <f t="shared" si="1002"/>
        <v>0</v>
      </c>
      <c r="BG1685" s="41">
        <f t="shared" si="1003"/>
        <v>0.42177318501941685</v>
      </c>
      <c r="BH1685" s="41">
        <f t="shared" si="1004"/>
        <v>0.52227999736720854</v>
      </c>
      <c r="BI1685" s="41">
        <f t="shared" si="1005"/>
        <v>5.5946817613374583E-2</v>
      </c>
      <c r="BJ1685" s="41">
        <f t="shared" si="1006"/>
        <v>0</v>
      </c>
      <c r="BK1685" s="41">
        <f t="shared" si="1007"/>
        <v>0</v>
      </c>
      <c r="BL1685" s="41">
        <f t="shared" si="1008"/>
        <v>0</v>
      </c>
      <c r="BM1685" s="41">
        <f t="shared" si="1009"/>
        <v>1.0926084380964918E-2</v>
      </c>
      <c r="BN1685" s="41">
        <f t="shared" si="1010"/>
        <v>0.98907391561903513</v>
      </c>
      <c r="BO1685" s="41">
        <f t="shared" si="1011"/>
        <v>1.9087737773974857E-3</v>
      </c>
      <c r="BP1685" s="41">
        <f t="shared" si="1012"/>
        <v>0.99795958665174755</v>
      </c>
      <c r="BQ1685" s="41">
        <f t="shared" si="1013"/>
        <v>1.31639570854999E-4</v>
      </c>
      <c r="BR1685" s="41">
        <f t="shared" si="1014"/>
        <v>0</v>
      </c>
      <c r="BS1685" s="41">
        <f t="shared" si="1015"/>
        <v>2.2444546830777332E-2</v>
      </c>
      <c r="BT1685" s="41">
        <f t="shared" si="1016"/>
        <v>0.97755545316922265</v>
      </c>
      <c r="BU1685" s="41">
        <f t="shared" si="1017"/>
        <v>0</v>
      </c>
      <c r="BV1685" s="41">
        <f t="shared" si="1018"/>
        <v>0</v>
      </c>
      <c r="BW1685" s="41">
        <f t="shared" si="1019"/>
        <v>1</v>
      </c>
      <c r="BX1685" s="41" t="str">
        <f t="shared" si="1024"/>
        <v>2018Licensed practical nursesQuebec</v>
      </c>
      <c r="BY1685" s="51">
        <f>VLOOKUP(BX1685,'%workplace'!$A$1:$F$381,6,FALSE)</f>
        <v>23416</v>
      </c>
      <c r="BZ1685" s="32">
        <f t="shared" si="1025"/>
        <v>0.64882985992483777</v>
      </c>
    </row>
    <row r="1686" spans="1:78" s="8" customFormat="1" hidden="1" x14ac:dyDescent="0.2">
      <c r="A1686" s="8" t="str">
        <f t="shared" si="1023"/>
        <v>2018Licensed practical nursesQuebecOther places of work</v>
      </c>
      <c r="B1686" s="8" t="s">
        <v>3</v>
      </c>
      <c r="C1686" s="8" t="s">
        <v>18</v>
      </c>
      <c r="D1686" s="8" t="s">
        <v>13</v>
      </c>
      <c r="E1686" s="8">
        <v>2018</v>
      </c>
      <c r="F1686" s="8">
        <v>3068</v>
      </c>
      <c r="G1686" s="8">
        <v>364</v>
      </c>
      <c r="H1686" s="8">
        <v>0</v>
      </c>
      <c r="I1686" s="8">
        <v>372</v>
      </c>
      <c r="J1686" s="8">
        <v>443</v>
      </c>
      <c r="K1686" s="8">
        <v>546</v>
      </c>
      <c r="L1686" s="8">
        <v>532</v>
      </c>
      <c r="M1686" s="8">
        <v>517</v>
      </c>
      <c r="N1686" s="8">
        <v>429</v>
      </c>
      <c r="O1686" s="8">
        <v>292</v>
      </c>
      <c r="P1686" s="8">
        <v>139</v>
      </c>
      <c r="Q1686" s="8">
        <v>53</v>
      </c>
      <c r="R1686" s="8">
        <v>17</v>
      </c>
      <c r="S1686" s="8">
        <v>92</v>
      </c>
      <c r="T1686" s="8">
        <v>0</v>
      </c>
      <c r="U1686" s="8">
        <v>3426</v>
      </c>
      <c r="V1686" s="8">
        <v>5</v>
      </c>
      <c r="W1686" s="8">
        <v>1</v>
      </c>
      <c r="X1686" s="8">
        <v>1703</v>
      </c>
      <c r="Y1686" s="8">
        <v>1268</v>
      </c>
      <c r="Z1686" s="8">
        <v>461</v>
      </c>
      <c r="AA1686" s="8">
        <v>0</v>
      </c>
      <c r="AB1686" s="8">
        <v>0</v>
      </c>
      <c r="AC1686" s="8">
        <v>0</v>
      </c>
      <c r="AD1686" s="8">
        <v>446</v>
      </c>
      <c r="AE1686" s="8">
        <v>2986</v>
      </c>
      <c r="AF1686" s="8">
        <v>133</v>
      </c>
      <c r="AG1686" s="8">
        <v>3009</v>
      </c>
      <c r="AH1686" s="8">
        <v>290</v>
      </c>
      <c r="AI1686" s="8">
        <v>0</v>
      </c>
      <c r="AJ1686" s="8">
        <v>328</v>
      </c>
      <c r="AK1686" s="8">
        <v>3104</v>
      </c>
      <c r="AL1686" s="8">
        <v>0</v>
      </c>
      <c r="AM1686" s="8">
        <v>0</v>
      </c>
      <c r="AN1686" s="8">
        <v>3432</v>
      </c>
      <c r="AO1686" s="41">
        <f t="shared" si="1020"/>
        <v>0.89393939393939392</v>
      </c>
      <c r="AP1686" s="41">
        <f t="shared" si="1021"/>
        <v>0.10606060606060606</v>
      </c>
      <c r="AQ1686" s="41">
        <f t="shared" si="1022"/>
        <v>0</v>
      </c>
      <c r="AR1686" s="41">
        <f t="shared" si="988"/>
        <v>0.10839160839160839</v>
      </c>
      <c r="AS1686" s="41">
        <f t="shared" si="989"/>
        <v>0.12907925407925408</v>
      </c>
      <c r="AT1686" s="41">
        <f t="shared" si="990"/>
        <v>0.15909090909090909</v>
      </c>
      <c r="AU1686" s="41">
        <f t="shared" si="991"/>
        <v>0.15501165501165501</v>
      </c>
      <c r="AV1686" s="41">
        <f t="shared" si="992"/>
        <v>0.15064102564102563</v>
      </c>
      <c r="AW1686" s="41">
        <f t="shared" si="993"/>
        <v>0.125</v>
      </c>
      <c r="AX1686" s="41">
        <f t="shared" si="994"/>
        <v>8.5081585081585087E-2</v>
      </c>
      <c r="AY1686" s="41">
        <f t="shared" si="995"/>
        <v>4.0501165501165504E-2</v>
      </c>
      <c r="AZ1686" s="41">
        <f t="shared" si="996"/>
        <v>1.5442890442890442E-2</v>
      </c>
      <c r="BA1686" s="41">
        <f t="shared" si="997"/>
        <v>4.9533799533799531E-3</v>
      </c>
      <c r="BB1686" s="41">
        <f t="shared" si="998"/>
        <v>2.6806526806526808E-2</v>
      </c>
      <c r="BC1686" s="41">
        <f t="shared" si="999"/>
        <v>0</v>
      </c>
      <c r="BD1686" s="41">
        <f t="shared" si="1000"/>
        <v>0.99825174825174823</v>
      </c>
      <c r="BE1686" s="41">
        <f t="shared" si="1001"/>
        <v>1.456876456876457E-3</v>
      </c>
      <c r="BF1686" s="41">
        <f t="shared" si="1002"/>
        <v>2.9137529137529138E-4</v>
      </c>
      <c r="BG1686" s="41">
        <f t="shared" si="1003"/>
        <v>0.49621212121212122</v>
      </c>
      <c r="BH1686" s="41">
        <f t="shared" si="1004"/>
        <v>0.36946386946386944</v>
      </c>
      <c r="BI1686" s="41">
        <f t="shared" si="1005"/>
        <v>0.13432400932400931</v>
      </c>
      <c r="BJ1686" s="41">
        <f t="shared" si="1006"/>
        <v>0</v>
      </c>
      <c r="BK1686" s="41">
        <f t="shared" si="1007"/>
        <v>0</v>
      </c>
      <c r="BL1686" s="41">
        <f t="shared" si="1008"/>
        <v>0</v>
      </c>
      <c r="BM1686" s="41">
        <f t="shared" si="1009"/>
        <v>0.12995337995337997</v>
      </c>
      <c r="BN1686" s="41">
        <f t="shared" si="1010"/>
        <v>0.87004662004662003</v>
      </c>
      <c r="BO1686" s="41">
        <f t="shared" si="1011"/>
        <v>3.8752913752913752E-2</v>
      </c>
      <c r="BP1686" s="41">
        <f t="shared" si="1012"/>
        <v>0.87674825174825177</v>
      </c>
      <c r="BQ1686" s="41">
        <f t="shared" si="1013"/>
        <v>8.4498834498834496E-2</v>
      </c>
      <c r="BR1686" s="41">
        <f t="shared" si="1014"/>
        <v>0</v>
      </c>
      <c r="BS1686" s="41">
        <f t="shared" si="1015"/>
        <v>9.5571095571095568E-2</v>
      </c>
      <c r="BT1686" s="41">
        <f t="shared" si="1016"/>
        <v>0.90442890442890445</v>
      </c>
      <c r="BU1686" s="41">
        <f t="shared" si="1017"/>
        <v>0</v>
      </c>
      <c r="BV1686" s="41">
        <f t="shared" si="1018"/>
        <v>0</v>
      </c>
      <c r="BW1686" s="41">
        <f t="shared" si="1019"/>
        <v>1</v>
      </c>
      <c r="BX1686" s="41" t="str">
        <f t="shared" si="1024"/>
        <v>2018Licensed practical nursesQuebec</v>
      </c>
      <c r="BY1686" s="51">
        <f>VLOOKUP(BX1686,'%workplace'!$A$1:$F$381,6,FALSE)</f>
        <v>23416</v>
      </c>
      <c r="BZ1686" s="32">
        <f t="shared" si="1025"/>
        <v>0.14656645029039972</v>
      </c>
    </row>
    <row r="1687" spans="1:78" s="8" customFormat="1" hidden="1" x14ac:dyDescent="0.2">
      <c r="A1687" s="8" t="str">
        <f t="shared" si="1023"/>
        <v>2018Licensed practical nursesOntarioAll places of work</v>
      </c>
      <c r="B1687" s="8" t="s">
        <v>3</v>
      </c>
      <c r="C1687" s="8" t="s">
        <v>19</v>
      </c>
      <c r="D1687" s="8" t="s">
        <v>9</v>
      </c>
      <c r="E1687" s="8">
        <v>2018</v>
      </c>
      <c r="F1687" s="8">
        <v>41068</v>
      </c>
      <c r="G1687" s="8">
        <v>4199</v>
      </c>
      <c r="H1687" s="8">
        <v>0</v>
      </c>
      <c r="I1687" s="8">
        <v>6647</v>
      </c>
      <c r="J1687" s="8">
        <v>7593</v>
      </c>
      <c r="K1687" s="8">
        <v>6004</v>
      </c>
      <c r="L1687" s="8">
        <v>5369</v>
      </c>
      <c r="M1687" s="8">
        <v>5405</v>
      </c>
      <c r="N1687" s="8">
        <v>4597</v>
      </c>
      <c r="O1687" s="8">
        <v>3783</v>
      </c>
      <c r="P1687" s="8">
        <v>2595</v>
      </c>
      <c r="Q1687" s="8">
        <v>1011</v>
      </c>
      <c r="R1687" s="8">
        <v>339</v>
      </c>
      <c r="S1687" s="8">
        <v>1924</v>
      </c>
      <c r="T1687" s="8">
        <v>0</v>
      </c>
      <c r="U1687" s="8">
        <v>40302</v>
      </c>
      <c r="V1687" s="8">
        <v>4964</v>
      </c>
      <c r="W1687" s="8">
        <v>1</v>
      </c>
      <c r="X1687" s="8">
        <v>24788</v>
      </c>
      <c r="Y1687" s="8">
        <v>16621</v>
      </c>
      <c r="Z1687" s="8">
        <v>3858</v>
      </c>
      <c r="AA1687" s="8">
        <v>0</v>
      </c>
      <c r="AB1687" s="8">
        <v>1360</v>
      </c>
      <c r="AC1687" s="8">
        <v>122</v>
      </c>
      <c r="AD1687" s="8">
        <v>5070</v>
      </c>
      <c r="AE1687" s="8">
        <v>38715</v>
      </c>
      <c r="AF1687" s="8">
        <v>1106</v>
      </c>
      <c r="AG1687" s="8">
        <v>43582</v>
      </c>
      <c r="AH1687" s="8">
        <v>385</v>
      </c>
      <c r="AI1687" s="8">
        <v>0</v>
      </c>
      <c r="AJ1687" s="8">
        <v>3721</v>
      </c>
      <c r="AK1687" s="8">
        <v>41546</v>
      </c>
      <c r="AL1687" s="8">
        <v>194</v>
      </c>
      <c r="AM1687" s="8">
        <v>0</v>
      </c>
      <c r="AN1687" s="8">
        <v>45267</v>
      </c>
      <c r="AO1687" s="41">
        <f t="shared" si="1020"/>
        <v>0.90723926922482157</v>
      </c>
      <c r="AP1687" s="41">
        <f t="shared" si="1021"/>
        <v>9.2760730775178379E-2</v>
      </c>
      <c r="AQ1687" s="41">
        <f t="shared" si="1022"/>
        <v>0</v>
      </c>
      <c r="AR1687" s="41">
        <f t="shared" si="988"/>
        <v>0.14683986126759008</v>
      </c>
      <c r="AS1687" s="41">
        <f t="shared" si="989"/>
        <v>0.16773808734839948</v>
      </c>
      <c r="AT1687" s="41">
        <f t="shared" si="990"/>
        <v>0.13263525305410123</v>
      </c>
      <c r="AU1687" s="41">
        <f t="shared" si="991"/>
        <v>0.11860737402522809</v>
      </c>
      <c r="AV1687" s="41">
        <f t="shared" si="992"/>
        <v>0.11940265535599885</v>
      </c>
      <c r="AW1687" s="41">
        <f t="shared" si="993"/>
        <v>0.10155300770981068</v>
      </c>
      <c r="AX1687" s="41">
        <f t="shared" si="994"/>
        <v>8.3570813175160713E-2</v>
      </c>
      <c r="AY1687" s="41">
        <f t="shared" si="995"/>
        <v>5.7326529259725631E-2</v>
      </c>
      <c r="AZ1687" s="41">
        <f t="shared" si="996"/>
        <v>2.233415070581218E-2</v>
      </c>
      <c r="BA1687" s="41">
        <f t="shared" si="997"/>
        <v>7.4888991980913248E-3</v>
      </c>
      <c r="BB1687" s="41">
        <f t="shared" si="998"/>
        <v>4.2503368900081738E-2</v>
      </c>
      <c r="BC1687" s="41">
        <f t="shared" si="999"/>
        <v>0</v>
      </c>
      <c r="BD1687" s="41">
        <f t="shared" si="1000"/>
        <v>0.89031744979786598</v>
      </c>
      <c r="BE1687" s="41">
        <f t="shared" si="1001"/>
        <v>0.10966045905405704</v>
      </c>
      <c r="BF1687" s="41">
        <f t="shared" si="1002"/>
        <v>2.2091148076965561E-5</v>
      </c>
      <c r="BG1687" s="41">
        <f t="shared" si="1003"/>
        <v>0.54759537853182227</v>
      </c>
      <c r="BH1687" s="41">
        <f t="shared" si="1004"/>
        <v>0.36717697218724454</v>
      </c>
      <c r="BI1687" s="41">
        <f t="shared" si="1005"/>
        <v>8.5227649280933127E-2</v>
      </c>
      <c r="BJ1687" s="41">
        <f t="shared" si="1006"/>
        <v>0</v>
      </c>
      <c r="BK1687" s="41">
        <f t="shared" si="1007"/>
        <v>3.0043961384673162E-2</v>
      </c>
      <c r="BL1687" s="41">
        <f t="shared" si="1008"/>
        <v>2.6951200653897982E-3</v>
      </c>
      <c r="BM1687" s="41">
        <f t="shared" si="1009"/>
        <v>0.11200212075021539</v>
      </c>
      <c r="BN1687" s="41">
        <f t="shared" si="1010"/>
        <v>0.85525879779972169</v>
      </c>
      <c r="BO1687" s="41">
        <f t="shared" si="1011"/>
        <v>2.4432809773123908E-2</v>
      </c>
      <c r="BP1687" s="41">
        <f t="shared" si="1012"/>
        <v>0.96277641549031301</v>
      </c>
      <c r="BQ1687" s="41">
        <f t="shared" si="1013"/>
        <v>8.5050920096317404E-3</v>
      </c>
      <c r="BR1687" s="41">
        <f t="shared" si="1014"/>
        <v>0</v>
      </c>
      <c r="BS1687" s="41">
        <f t="shared" si="1015"/>
        <v>8.2201161994388844E-2</v>
      </c>
      <c r="BT1687" s="41">
        <f t="shared" si="1016"/>
        <v>0.91779883800561113</v>
      </c>
      <c r="BU1687" s="41">
        <f t="shared" si="1017"/>
        <v>4.2856827269313188E-3</v>
      </c>
      <c r="BV1687" s="41">
        <f t="shared" si="1018"/>
        <v>0</v>
      </c>
      <c r="BW1687" s="41">
        <f t="shared" si="1019"/>
        <v>1</v>
      </c>
      <c r="BX1687" s="41" t="str">
        <f t="shared" si="1024"/>
        <v>2018Licensed practical nursesOntario</v>
      </c>
      <c r="BY1687" s="51">
        <f>VLOOKUP(BX1687,'%workplace'!$A$1:$F$381,6,FALSE)</f>
        <v>45267</v>
      </c>
      <c r="BZ1687" s="32">
        <f t="shared" si="1025"/>
        <v>1</v>
      </c>
    </row>
    <row r="1688" spans="1:78" s="8" customFormat="1" hidden="1" x14ac:dyDescent="0.2">
      <c r="A1688" s="8" t="str">
        <f t="shared" si="1023"/>
        <v>2018Licensed practical nursesOntarioCommunity health</v>
      </c>
      <c r="B1688" s="8" t="s">
        <v>3</v>
      </c>
      <c r="C1688" s="8" t="s">
        <v>19</v>
      </c>
      <c r="D1688" s="8" t="s">
        <v>11</v>
      </c>
      <c r="E1688" s="8">
        <v>2018</v>
      </c>
      <c r="F1688" s="8">
        <v>7668</v>
      </c>
      <c r="G1688" s="8">
        <v>667</v>
      </c>
      <c r="H1688" s="8">
        <v>0</v>
      </c>
      <c r="I1688" s="8">
        <v>1206</v>
      </c>
      <c r="J1688" s="8">
        <v>1391</v>
      </c>
      <c r="K1688" s="8">
        <v>1099</v>
      </c>
      <c r="L1688" s="8">
        <v>1037</v>
      </c>
      <c r="M1688" s="8">
        <v>1060</v>
      </c>
      <c r="N1688" s="8">
        <v>792</v>
      </c>
      <c r="O1688" s="8">
        <v>633</v>
      </c>
      <c r="P1688" s="8">
        <v>491</v>
      </c>
      <c r="Q1688" s="8">
        <v>212</v>
      </c>
      <c r="R1688" s="8">
        <v>62</v>
      </c>
      <c r="S1688" s="8">
        <v>352</v>
      </c>
      <c r="T1688" s="8">
        <v>0</v>
      </c>
      <c r="U1688" s="8">
        <v>7273</v>
      </c>
      <c r="V1688" s="8">
        <v>1061</v>
      </c>
      <c r="W1688" s="8">
        <v>1</v>
      </c>
      <c r="X1688" s="8">
        <v>4990</v>
      </c>
      <c r="Y1688" s="8">
        <v>2410</v>
      </c>
      <c r="Z1688" s="8">
        <v>935</v>
      </c>
      <c r="AA1688" s="8">
        <v>0</v>
      </c>
      <c r="AB1688" s="8">
        <v>517</v>
      </c>
      <c r="AC1688" s="8">
        <v>18</v>
      </c>
      <c r="AD1688" s="8">
        <v>1367</v>
      </c>
      <c r="AE1688" s="8">
        <v>6433</v>
      </c>
      <c r="AF1688" s="8">
        <v>487</v>
      </c>
      <c r="AG1688" s="8">
        <v>7726</v>
      </c>
      <c r="AH1688" s="8">
        <v>75</v>
      </c>
      <c r="AI1688" s="8">
        <v>0</v>
      </c>
      <c r="AJ1688" s="8">
        <v>537</v>
      </c>
      <c r="AK1688" s="8">
        <v>7798</v>
      </c>
      <c r="AL1688" s="8">
        <v>47</v>
      </c>
      <c r="AM1688" s="8">
        <v>0</v>
      </c>
      <c r="AN1688" s="8">
        <v>8335</v>
      </c>
      <c r="AO1688" s="41">
        <f t="shared" si="1020"/>
        <v>0.91997600479904018</v>
      </c>
      <c r="AP1688" s="41">
        <f t="shared" si="1021"/>
        <v>8.0023995200959805E-2</v>
      </c>
      <c r="AQ1688" s="41">
        <f t="shared" si="1022"/>
        <v>0</v>
      </c>
      <c r="AR1688" s="41">
        <f t="shared" si="988"/>
        <v>0.14469106178764246</v>
      </c>
      <c r="AS1688" s="41">
        <f t="shared" si="989"/>
        <v>0.16688662267546492</v>
      </c>
      <c r="AT1688" s="41">
        <f t="shared" si="990"/>
        <v>0.13185362927414518</v>
      </c>
      <c r="AU1688" s="41">
        <f t="shared" si="991"/>
        <v>0.12441511697660468</v>
      </c>
      <c r="AV1688" s="41">
        <f t="shared" si="992"/>
        <v>0.1271745650869826</v>
      </c>
      <c r="AW1688" s="41">
        <f t="shared" si="993"/>
        <v>9.5020995800839836E-2</v>
      </c>
      <c r="AX1688" s="41">
        <f t="shared" si="994"/>
        <v>7.5944811037792437E-2</v>
      </c>
      <c r="AY1688" s="41">
        <f t="shared" si="995"/>
        <v>5.8908218356328736E-2</v>
      </c>
      <c r="AZ1688" s="41">
        <f t="shared" si="996"/>
        <v>2.5434913017396522E-2</v>
      </c>
      <c r="BA1688" s="41">
        <f t="shared" si="997"/>
        <v>7.4385122975404918E-3</v>
      </c>
      <c r="BB1688" s="41">
        <f t="shared" si="998"/>
        <v>4.2231553689262145E-2</v>
      </c>
      <c r="BC1688" s="41">
        <f t="shared" si="999"/>
        <v>0</v>
      </c>
      <c r="BD1688" s="41">
        <f t="shared" si="1000"/>
        <v>0.87258548290341931</v>
      </c>
      <c r="BE1688" s="41">
        <f t="shared" si="1001"/>
        <v>0.12729454109178165</v>
      </c>
      <c r="BF1688" s="41">
        <f t="shared" si="1002"/>
        <v>1.199760047990402E-4</v>
      </c>
      <c r="BG1688" s="41">
        <f t="shared" si="1003"/>
        <v>0.59868026394721052</v>
      </c>
      <c r="BH1688" s="41">
        <f t="shared" si="1004"/>
        <v>0.28914217156568689</v>
      </c>
      <c r="BI1688" s="41">
        <f t="shared" si="1005"/>
        <v>0.11217756448710257</v>
      </c>
      <c r="BJ1688" s="41">
        <f t="shared" si="1006"/>
        <v>0</v>
      </c>
      <c r="BK1688" s="41">
        <f t="shared" si="1007"/>
        <v>6.202759448110378E-2</v>
      </c>
      <c r="BL1688" s="41">
        <f t="shared" si="1008"/>
        <v>2.1595680863827236E-3</v>
      </c>
      <c r="BM1688" s="41">
        <f t="shared" si="1009"/>
        <v>0.16400719856028795</v>
      </c>
      <c r="BN1688" s="41">
        <f t="shared" si="1010"/>
        <v>0.77180563887222553</v>
      </c>
      <c r="BO1688" s="41">
        <f t="shared" si="1011"/>
        <v>5.8428314337132574E-2</v>
      </c>
      <c r="BP1688" s="41">
        <f t="shared" si="1012"/>
        <v>0.92693461307738456</v>
      </c>
      <c r="BQ1688" s="41">
        <f t="shared" si="1013"/>
        <v>8.9982003599280141E-3</v>
      </c>
      <c r="BR1688" s="41">
        <f t="shared" si="1014"/>
        <v>0</v>
      </c>
      <c r="BS1688" s="41">
        <f t="shared" si="1015"/>
        <v>6.4427114577084582E-2</v>
      </c>
      <c r="BT1688" s="41">
        <f t="shared" si="1016"/>
        <v>0.93557288542291539</v>
      </c>
      <c r="BU1688" s="41">
        <f t="shared" si="1017"/>
        <v>5.6388722255548886E-3</v>
      </c>
      <c r="BV1688" s="41">
        <f t="shared" si="1018"/>
        <v>0</v>
      </c>
      <c r="BW1688" s="41">
        <f t="shared" si="1019"/>
        <v>1</v>
      </c>
      <c r="BX1688" s="41" t="str">
        <f t="shared" si="1024"/>
        <v>2018Licensed practical nursesOntario</v>
      </c>
      <c r="BY1688" s="51">
        <f>VLOOKUP(BX1688,'%workplace'!$A$1:$F$381,6,FALSE)</f>
        <v>45267</v>
      </c>
      <c r="BZ1688" s="32">
        <f t="shared" si="1025"/>
        <v>0.18412971922150795</v>
      </c>
    </row>
    <row r="1689" spans="1:78" s="8" customFormat="1" hidden="1" x14ac:dyDescent="0.2">
      <c r="A1689" s="8" t="str">
        <f t="shared" si="1023"/>
        <v>2018Licensed practical nursesOntarioNursing home/long-term care</v>
      </c>
      <c r="B1689" s="8" t="s">
        <v>3</v>
      </c>
      <c r="C1689" s="8" t="s">
        <v>19</v>
      </c>
      <c r="D1689" s="8" t="s">
        <v>12</v>
      </c>
      <c r="E1689" s="8">
        <v>2018</v>
      </c>
      <c r="F1689" s="8">
        <v>14767</v>
      </c>
      <c r="G1689" s="8">
        <v>1411</v>
      </c>
      <c r="H1689" s="8">
        <v>0</v>
      </c>
      <c r="I1689" s="8">
        <v>2257</v>
      </c>
      <c r="J1689" s="8">
        <v>2525</v>
      </c>
      <c r="K1689" s="8">
        <v>2116</v>
      </c>
      <c r="L1689" s="8">
        <v>1980</v>
      </c>
      <c r="M1689" s="8">
        <v>2070</v>
      </c>
      <c r="N1689" s="8">
        <v>1726</v>
      </c>
      <c r="O1689" s="8">
        <v>1354</v>
      </c>
      <c r="P1689" s="8">
        <v>983</v>
      </c>
      <c r="Q1689" s="8">
        <v>339</v>
      </c>
      <c r="R1689" s="8">
        <v>108</v>
      </c>
      <c r="S1689" s="8">
        <v>720</v>
      </c>
      <c r="T1689" s="8">
        <v>0</v>
      </c>
      <c r="U1689" s="8">
        <v>13887</v>
      </c>
      <c r="V1689" s="8">
        <v>2291</v>
      </c>
      <c r="W1689" s="8">
        <v>0</v>
      </c>
      <c r="X1689" s="8">
        <v>8723</v>
      </c>
      <c r="Y1689" s="8">
        <v>5990</v>
      </c>
      <c r="Z1689" s="8">
        <v>1465</v>
      </c>
      <c r="AA1689" s="8">
        <v>0</v>
      </c>
      <c r="AB1689" s="8">
        <v>564</v>
      </c>
      <c r="AC1689" s="8">
        <v>29</v>
      </c>
      <c r="AD1689" s="8">
        <v>1750</v>
      </c>
      <c r="AE1689" s="8">
        <v>13835</v>
      </c>
      <c r="AF1689" s="8">
        <v>298</v>
      </c>
      <c r="AG1689" s="8">
        <v>15801</v>
      </c>
      <c r="AH1689" s="8">
        <v>38</v>
      </c>
      <c r="AI1689" s="8">
        <v>0</v>
      </c>
      <c r="AJ1689" s="8">
        <v>1641</v>
      </c>
      <c r="AK1689" s="8">
        <v>14537</v>
      </c>
      <c r="AL1689" s="8">
        <v>41</v>
      </c>
      <c r="AM1689" s="8">
        <v>0</v>
      </c>
      <c r="AN1689" s="8">
        <v>16178</v>
      </c>
      <c r="AO1689" s="41">
        <f t="shared" si="1020"/>
        <v>0.91278279144517249</v>
      </c>
      <c r="AP1689" s="41">
        <f t="shared" si="1021"/>
        <v>8.7217208554827549E-2</v>
      </c>
      <c r="AQ1689" s="41">
        <f t="shared" si="1022"/>
        <v>0</v>
      </c>
      <c r="AR1689" s="41">
        <f t="shared" si="988"/>
        <v>0.1395104462850785</v>
      </c>
      <c r="AS1689" s="41">
        <f t="shared" si="989"/>
        <v>0.1560761528000989</v>
      </c>
      <c r="AT1689" s="41">
        <f t="shared" si="990"/>
        <v>0.13079490666337001</v>
      </c>
      <c r="AU1689" s="41">
        <f t="shared" si="991"/>
        <v>0.12238842873037459</v>
      </c>
      <c r="AV1689" s="41">
        <f t="shared" si="992"/>
        <v>0.1279515391272098</v>
      </c>
      <c r="AW1689" s="41">
        <f t="shared" si="993"/>
        <v>0.10668809494375077</v>
      </c>
      <c r="AX1689" s="41">
        <f t="shared" si="994"/>
        <v>8.3693905303498572E-2</v>
      </c>
      <c r="AY1689" s="41">
        <f t="shared" si="995"/>
        <v>6.0761528000988996E-2</v>
      </c>
      <c r="AZ1689" s="41">
        <f t="shared" si="996"/>
        <v>2.095438249474595E-2</v>
      </c>
      <c r="BA1689" s="41">
        <f t="shared" si="997"/>
        <v>6.6757324762022497E-3</v>
      </c>
      <c r="BB1689" s="41">
        <f t="shared" si="998"/>
        <v>4.4504883174681667E-2</v>
      </c>
      <c r="BC1689" s="41">
        <f t="shared" si="999"/>
        <v>0</v>
      </c>
      <c r="BD1689" s="41">
        <f t="shared" si="1000"/>
        <v>0.85838793423167259</v>
      </c>
      <c r="BE1689" s="41">
        <f t="shared" si="1001"/>
        <v>0.14161206576832736</v>
      </c>
      <c r="BF1689" s="41">
        <f t="shared" si="1002"/>
        <v>0</v>
      </c>
      <c r="BG1689" s="41">
        <f t="shared" si="1003"/>
        <v>0.53918902212881692</v>
      </c>
      <c r="BH1689" s="41">
        <f t="shared" si="1004"/>
        <v>0.3702559030782544</v>
      </c>
      <c r="BI1689" s="41">
        <f t="shared" si="1005"/>
        <v>9.0555074792928666E-2</v>
      </c>
      <c r="BJ1689" s="41">
        <f t="shared" si="1006"/>
        <v>0</v>
      </c>
      <c r="BK1689" s="41">
        <f t="shared" si="1007"/>
        <v>3.4862158486833973E-2</v>
      </c>
      <c r="BL1689" s="41">
        <f t="shared" si="1008"/>
        <v>1.7925577945357893E-3</v>
      </c>
      <c r="BM1689" s="41">
        <f t="shared" si="1009"/>
        <v>0.1081715910495735</v>
      </c>
      <c r="BN1689" s="41">
        <f t="shared" si="1010"/>
        <v>0.85517369266905674</v>
      </c>
      <c r="BO1689" s="41">
        <f t="shared" si="1011"/>
        <v>1.8420076647298802E-2</v>
      </c>
      <c r="BP1689" s="41">
        <f t="shared" si="1012"/>
        <v>0.97669674867103473</v>
      </c>
      <c r="BQ1689" s="41">
        <f t="shared" si="1013"/>
        <v>2.34886883421931E-3</v>
      </c>
      <c r="BR1689" s="41">
        <f t="shared" si="1014"/>
        <v>0</v>
      </c>
      <c r="BS1689" s="41">
        <f t="shared" si="1015"/>
        <v>0.10143404623562863</v>
      </c>
      <c r="BT1689" s="41">
        <f t="shared" si="1016"/>
        <v>0.89856595376437132</v>
      </c>
      <c r="BU1689" s="41">
        <f t="shared" si="1017"/>
        <v>2.5343058474471504E-3</v>
      </c>
      <c r="BV1689" s="41">
        <f t="shared" si="1018"/>
        <v>0</v>
      </c>
      <c r="BW1689" s="41">
        <f t="shared" si="1019"/>
        <v>1</v>
      </c>
      <c r="BX1689" s="41" t="str">
        <f t="shared" si="1024"/>
        <v>2018Licensed practical nursesOntario</v>
      </c>
      <c r="BY1689" s="51">
        <f>VLOOKUP(BX1689,'%workplace'!$A$1:$F$381,6,FALSE)</f>
        <v>45267</v>
      </c>
      <c r="BZ1689" s="32">
        <f t="shared" si="1025"/>
        <v>0.35739059358914882</v>
      </c>
    </row>
    <row r="1690" spans="1:78" s="8" customFormat="1" hidden="1" x14ac:dyDescent="0.2">
      <c r="A1690" s="8" t="str">
        <f t="shared" si="1023"/>
        <v>2018Licensed practical nursesOntarioHospital</v>
      </c>
      <c r="B1690" s="8" t="s">
        <v>3</v>
      </c>
      <c r="C1690" s="8" t="s">
        <v>19</v>
      </c>
      <c r="D1690" s="8" t="s">
        <v>10</v>
      </c>
      <c r="E1690" s="8">
        <v>2018</v>
      </c>
      <c r="F1690" s="8">
        <v>15710</v>
      </c>
      <c r="G1690" s="8">
        <v>1918</v>
      </c>
      <c r="H1690" s="8">
        <v>0</v>
      </c>
      <c r="I1690" s="8">
        <v>2802</v>
      </c>
      <c r="J1690" s="8">
        <v>3185</v>
      </c>
      <c r="K1690" s="8">
        <v>2422</v>
      </c>
      <c r="L1690" s="8">
        <v>1977</v>
      </c>
      <c r="M1690" s="8">
        <v>1870</v>
      </c>
      <c r="N1690" s="8">
        <v>1779</v>
      </c>
      <c r="O1690" s="8">
        <v>1520</v>
      </c>
      <c r="P1690" s="8">
        <v>875</v>
      </c>
      <c r="Q1690" s="8">
        <v>321</v>
      </c>
      <c r="R1690" s="8">
        <v>96</v>
      </c>
      <c r="S1690" s="8">
        <v>781</v>
      </c>
      <c r="T1690" s="8">
        <v>0</v>
      </c>
      <c r="U1690" s="8">
        <v>16363</v>
      </c>
      <c r="V1690" s="8">
        <v>1265</v>
      </c>
      <c r="W1690" s="8">
        <v>0</v>
      </c>
      <c r="X1690" s="8">
        <v>9212</v>
      </c>
      <c r="Y1690" s="8">
        <v>7290</v>
      </c>
      <c r="Z1690" s="8">
        <v>1126</v>
      </c>
      <c r="AA1690" s="8">
        <v>0</v>
      </c>
      <c r="AB1690" s="8">
        <v>83</v>
      </c>
      <c r="AC1690" s="8">
        <v>44</v>
      </c>
      <c r="AD1690" s="8">
        <v>755</v>
      </c>
      <c r="AE1690" s="8">
        <v>16746</v>
      </c>
      <c r="AF1690" s="8">
        <v>71</v>
      </c>
      <c r="AG1690" s="8">
        <v>17505</v>
      </c>
      <c r="AH1690" s="8">
        <v>16</v>
      </c>
      <c r="AI1690" s="8">
        <v>0</v>
      </c>
      <c r="AJ1690" s="8">
        <v>1239</v>
      </c>
      <c r="AK1690" s="8">
        <v>16389</v>
      </c>
      <c r="AL1690" s="8">
        <v>36</v>
      </c>
      <c r="AM1690" s="8">
        <v>0</v>
      </c>
      <c r="AN1690" s="8">
        <v>17628</v>
      </c>
      <c r="AO1690" s="41">
        <f t="shared" si="1020"/>
        <v>0.89119582482414339</v>
      </c>
      <c r="AP1690" s="41">
        <f t="shared" si="1021"/>
        <v>0.1088041751758566</v>
      </c>
      <c r="AQ1690" s="41">
        <f t="shared" si="1022"/>
        <v>0</v>
      </c>
      <c r="AR1690" s="41">
        <f t="shared" si="988"/>
        <v>0.15895166780122533</v>
      </c>
      <c r="AS1690" s="41">
        <f t="shared" si="989"/>
        <v>0.18067846607669616</v>
      </c>
      <c r="AT1690" s="41">
        <f t="shared" si="990"/>
        <v>0.13739505332425686</v>
      </c>
      <c r="AU1690" s="41">
        <f t="shared" si="991"/>
        <v>0.11215112321307012</v>
      </c>
      <c r="AV1690" s="41">
        <f t="shared" si="992"/>
        <v>0.10608123439981847</v>
      </c>
      <c r="AW1690" s="41">
        <f t="shared" si="993"/>
        <v>0.10091899251191287</v>
      </c>
      <c r="AX1690" s="41">
        <f t="shared" si="994"/>
        <v>8.6226457907873838E-2</v>
      </c>
      <c r="AY1690" s="41">
        <f t="shared" si="995"/>
        <v>4.9636941229861585E-2</v>
      </c>
      <c r="AZ1690" s="41">
        <f t="shared" si="996"/>
        <v>1.8209666439754937E-2</v>
      </c>
      <c r="BA1690" s="41">
        <f t="shared" si="997"/>
        <v>5.445881552076242E-3</v>
      </c>
      <c r="BB1690" s="41">
        <f t="shared" si="998"/>
        <v>4.4304515543453597E-2</v>
      </c>
      <c r="BC1690" s="41">
        <f t="shared" si="999"/>
        <v>0</v>
      </c>
      <c r="BD1690" s="41">
        <f t="shared" si="1000"/>
        <v>0.92823916496482872</v>
      </c>
      <c r="BE1690" s="41">
        <f t="shared" si="1001"/>
        <v>7.1760835035171319E-2</v>
      </c>
      <c r="BF1690" s="41">
        <f t="shared" si="1002"/>
        <v>0</v>
      </c>
      <c r="BG1690" s="41">
        <f t="shared" si="1003"/>
        <v>0.52257771726798274</v>
      </c>
      <c r="BH1690" s="41">
        <f t="shared" si="1004"/>
        <v>0.41354663036078965</v>
      </c>
      <c r="BI1690" s="41">
        <f t="shared" si="1005"/>
        <v>6.3875652371227595E-2</v>
      </c>
      <c r="BJ1690" s="41">
        <f t="shared" si="1006"/>
        <v>0</v>
      </c>
      <c r="BK1690" s="41">
        <f t="shared" si="1007"/>
        <v>4.7084184252325842E-3</v>
      </c>
      <c r="BL1690" s="41">
        <f t="shared" si="1008"/>
        <v>2.4960290447016112E-3</v>
      </c>
      <c r="BM1690" s="41">
        <f t="shared" si="1009"/>
        <v>4.2829589289766282E-2</v>
      </c>
      <c r="BN1690" s="41">
        <f t="shared" si="1010"/>
        <v>0.94996596324029947</v>
      </c>
      <c r="BO1690" s="41">
        <f t="shared" si="1011"/>
        <v>4.0276832312230544E-3</v>
      </c>
      <c r="BP1690" s="41">
        <f t="shared" si="1012"/>
        <v>0.99302246426140228</v>
      </c>
      <c r="BQ1690" s="41">
        <f t="shared" si="1013"/>
        <v>9.0764692534604037E-4</v>
      </c>
      <c r="BR1690" s="41">
        <f t="shared" si="1014"/>
        <v>0</v>
      </c>
      <c r="BS1690" s="41">
        <f t="shared" si="1015"/>
        <v>7.0285908781483997E-2</v>
      </c>
      <c r="BT1690" s="41">
        <f t="shared" si="1016"/>
        <v>0.929714091218516</v>
      </c>
      <c r="BU1690" s="41">
        <f t="shared" si="1017"/>
        <v>2.0422055820285907E-3</v>
      </c>
      <c r="BV1690" s="41">
        <f t="shared" si="1018"/>
        <v>0</v>
      </c>
      <c r="BW1690" s="41">
        <f t="shared" si="1019"/>
        <v>1</v>
      </c>
      <c r="BX1690" s="41" t="str">
        <f t="shared" si="1024"/>
        <v>2018Licensed practical nursesOntario</v>
      </c>
      <c r="BY1690" s="51">
        <f>VLOOKUP(BX1690,'%workplace'!$A$1:$F$381,6,FALSE)</f>
        <v>45267</v>
      </c>
      <c r="BZ1690" s="32">
        <f t="shared" si="1025"/>
        <v>0.38942275830074891</v>
      </c>
    </row>
    <row r="1691" spans="1:78" s="8" customFormat="1" hidden="1" x14ac:dyDescent="0.2">
      <c r="A1691" s="8" t="str">
        <f t="shared" si="1023"/>
        <v>2018Licensed practical nursesOntarioOther places of work</v>
      </c>
      <c r="B1691" s="8" t="s">
        <v>3</v>
      </c>
      <c r="C1691" s="8" t="s">
        <v>19</v>
      </c>
      <c r="D1691" s="8" t="s">
        <v>13</v>
      </c>
      <c r="E1691" s="8">
        <v>2018</v>
      </c>
      <c r="F1691" s="8">
        <v>2887</v>
      </c>
      <c r="G1691" s="8">
        <v>202</v>
      </c>
      <c r="H1691" s="8">
        <v>0</v>
      </c>
      <c r="I1691" s="8">
        <v>379</v>
      </c>
      <c r="J1691" s="8">
        <v>487</v>
      </c>
      <c r="K1691" s="8">
        <v>361</v>
      </c>
      <c r="L1691" s="8">
        <v>368</v>
      </c>
      <c r="M1691" s="8">
        <v>400</v>
      </c>
      <c r="N1691" s="8">
        <v>298</v>
      </c>
      <c r="O1691" s="8">
        <v>272</v>
      </c>
      <c r="P1691" s="8">
        <v>243</v>
      </c>
      <c r="Q1691" s="8">
        <v>139</v>
      </c>
      <c r="R1691" s="8">
        <v>71</v>
      </c>
      <c r="S1691" s="8">
        <v>71</v>
      </c>
      <c r="T1691" s="8">
        <v>0</v>
      </c>
      <c r="U1691" s="8">
        <v>2753</v>
      </c>
      <c r="V1691" s="8">
        <v>336</v>
      </c>
      <c r="W1691" s="8">
        <v>0</v>
      </c>
      <c r="X1691" s="8">
        <v>1847</v>
      </c>
      <c r="Y1691" s="8">
        <v>912</v>
      </c>
      <c r="Z1691" s="8">
        <v>330</v>
      </c>
      <c r="AA1691" s="8">
        <v>0</v>
      </c>
      <c r="AB1691" s="8">
        <v>196</v>
      </c>
      <c r="AC1691" s="8">
        <v>9</v>
      </c>
      <c r="AD1691" s="8">
        <v>1195</v>
      </c>
      <c r="AE1691" s="8">
        <v>1689</v>
      </c>
      <c r="AF1691" s="8">
        <v>250</v>
      </c>
      <c r="AG1691" s="8">
        <v>2533</v>
      </c>
      <c r="AH1691" s="8">
        <v>256</v>
      </c>
      <c r="AI1691" s="8">
        <v>0</v>
      </c>
      <c r="AJ1691" s="8">
        <v>303</v>
      </c>
      <c r="AK1691" s="8">
        <v>2786</v>
      </c>
      <c r="AL1691" s="8">
        <v>50</v>
      </c>
      <c r="AM1691" s="8">
        <v>0</v>
      </c>
      <c r="AN1691" s="8">
        <v>3089</v>
      </c>
      <c r="AO1691" s="41">
        <f t="shared" si="1020"/>
        <v>0.93460666882486243</v>
      </c>
      <c r="AP1691" s="41">
        <f t="shared" si="1021"/>
        <v>6.5393331175137584E-2</v>
      </c>
      <c r="AQ1691" s="41">
        <f t="shared" si="1022"/>
        <v>0</v>
      </c>
      <c r="AR1691" s="41">
        <f t="shared" si="988"/>
        <v>0.12269342829394626</v>
      </c>
      <c r="AS1691" s="41">
        <f t="shared" si="989"/>
        <v>0.15765619941728715</v>
      </c>
      <c r="AT1691" s="41">
        <f t="shared" si="990"/>
        <v>0.11686629977338944</v>
      </c>
      <c r="AU1691" s="41">
        <f t="shared" si="991"/>
        <v>0.11913240530916154</v>
      </c>
      <c r="AV1691" s="41">
        <f t="shared" si="992"/>
        <v>0.12949174490126256</v>
      </c>
      <c r="AW1691" s="41">
        <f t="shared" si="993"/>
        <v>9.6471349951440591E-2</v>
      </c>
      <c r="AX1691" s="41">
        <f t="shared" si="994"/>
        <v>8.8054386532858533E-2</v>
      </c>
      <c r="AY1691" s="41">
        <f t="shared" si="995"/>
        <v>7.866623502751699E-2</v>
      </c>
      <c r="AZ1691" s="41">
        <f t="shared" si="996"/>
        <v>4.4998381353188732E-2</v>
      </c>
      <c r="BA1691" s="41">
        <f t="shared" si="997"/>
        <v>2.2984784719974102E-2</v>
      </c>
      <c r="BB1691" s="41">
        <f t="shared" si="998"/>
        <v>2.2984784719974102E-2</v>
      </c>
      <c r="BC1691" s="41">
        <f t="shared" si="999"/>
        <v>0</v>
      </c>
      <c r="BD1691" s="41">
        <f t="shared" si="1000"/>
        <v>0.89122693428293942</v>
      </c>
      <c r="BE1691" s="41">
        <f t="shared" si="1001"/>
        <v>0.10877306571706054</v>
      </c>
      <c r="BF1691" s="41">
        <f t="shared" si="1002"/>
        <v>0</v>
      </c>
      <c r="BG1691" s="41">
        <f t="shared" si="1003"/>
        <v>0.5979281320815798</v>
      </c>
      <c r="BH1691" s="41">
        <f t="shared" si="1004"/>
        <v>0.29524117837487862</v>
      </c>
      <c r="BI1691" s="41">
        <f t="shared" si="1005"/>
        <v>0.10683068954354159</v>
      </c>
      <c r="BJ1691" s="41">
        <f t="shared" si="1006"/>
        <v>0</v>
      </c>
      <c r="BK1691" s="41">
        <f t="shared" si="1007"/>
        <v>6.3450955001618653E-2</v>
      </c>
      <c r="BL1691" s="41">
        <f t="shared" si="1008"/>
        <v>2.9135642602784073E-3</v>
      </c>
      <c r="BM1691" s="41">
        <f t="shared" si="1009"/>
        <v>0.38685658789252186</v>
      </c>
      <c r="BN1691" s="41">
        <f t="shared" si="1010"/>
        <v>0.54677889284558112</v>
      </c>
      <c r="BO1691" s="41">
        <f t="shared" si="1011"/>
        <v>8.0932340563289087E-2</v>
      </c>
      <c r="BP1691" s="41">
        <f t="shared" si="1012"/>
        <v>0.82000647458724507</v>
      </c>
      <c r="BQ1691" s="41">
        <f t="shared" si="1013"/>
        <v>8.2874716736808032E-2</v>
      </c>
      <c r="BR1691" s="41">
        <f t="shared" si="1014"/>
        <v>0</v>
      </c>
      <c r="BS1691" s="41">
        <f t="shared" si="1015"/>
        <v>9.8089996762706383E-2</v>
      </c>
      <c r="BT1691" s="41">
        <f t="shared" si="1016"/>
        <v>0.90191000323729364</v>
      </c>
      <c r="BU1691" s="41">
        <f t="shared" si="1017"/>
        <v>1.618646811265782E-2</v>
      </c>
      <c r="BV1691" s="41">
        <f t="shared" si="1018"/>
        <v>0</v>
      </c>
      <c r="BW1691" s="41">
        <f t="shared" si="1019"/>
        <v>1</v>
      </c>
      <c r="BX1691" s="41" t="str">
        <f t="shared" si="1024"/>
        <v>2018Licensed practical nursesOntario</v>
      </c>
      <c r="BY1691" s="51">
        <f>VLOOKUP(BX1691,'%workplace'!$A$1:$F$381,6,FALSE)</f>
        <v>45267</v>
      </c>
      <c r="BZ1691" s="32">
        <f t="shared" si="1025"/>
        <v>6.8239556409746618E-2</v>
      </c>
    </row>
    <row r="1692" spans="1:78" s="8" customFormat="1" hidden="1" x14ac:dyDescent="0.2">
      <c r="A1692" s="8" t="str">
        <f t="shared" si="1023"/>
        <v>2018Licensed practical nursesOntarioUnknown places of work</v>
      </c>
      <c r="B1692" s="8" t="s">
        <v>3</v>
      </c>
      <c r="C1692" s="8" t="s">
        <v>19</v>
      </c>
      <c r="D1692" s="8" t="s">
        <v>49</v>
      </c>
      <c r="E1692" s="8">
        <v>2018</v>
      </c>
      <c r="F1692" s="8">
        <v>36</v>
      </c>
      <c r="G1692" s="8">
        <v>1</v>
      </c>
      <c r="H1692" s="8">
        <v>0</v>
      </c>
      <c r="I1692" s="8">
        <v>3</v>
      </c>
      <c r="J1692" s="8">
        <v>5</v>
      </c>
      <c r="K1692" s="8">
        <v>6</v>
      </c>
      <c r="L1692" s="8">
        <v>7</v>
      </c>
      <c r="M1692" s="8">
        <v>5</v>
      </c>
      <c r="N1692" s="8">
        <v>2</v>
      </c>
      <c r="O1692" s="8">
        <v>4</v>
      </c>
      <c r="P1692" s="8">
        <v>3</v>
      </c>
      <c r="Q1692" s="8">
        <v>0</v>
      </c>
      <c r="R1692" s="8">
        <v>2</v>
      </c>
      <c r="S1692" s="8">
        <v>0</v>
      </c>
      <c r="T1692" s="8">
        <v>0</v>
      </c>
      <c r="U1692" s="8">
        <v>26</v>
      </c>
      <c r="V1692" s="8">
        <v>11</v>
      </c>
      <c r="W1692" s="8">
        <v>0</v>
      </c>
      <c r="X1692" s="8">
        <v>16</v>
      </c>
      <c r="Y1692" s="8">
        <v>19</v>
      </c>
      <c r="Z1692" s="8">
        <v>2</v>
      </c>
      <c r="AA1692" s="8">
        <v>0</v>
      </c>
      <c r="AB1692" s="8">
        <v>0</v>
      </c>
      <c r="AC1692" s="8">
        <v>22</v>
      </c>
      <c r="AD1692" s="8">
        <v>3</v>
      </c>
      <c r="AE1692" s="8">
        <v>12</v>
      </c>
      <c r="AF1692" s="8">
        <v>0</v>
      </c>
      <c r="AG1692" s="8">
        <v>17</v>
      </c>
      <c r="AH1692" s="8">
        <v>0</v>
      </c>
      <c r="AI1692" s="8">
        <v>0</v>
      </c>
      <c r="AJ1692" s="8">
        <v>1</v>
      </c>
      <c r="AK1692" s="8">
        <v>36</v>
      </c>
      <c r="AL1692" s="8">
        <v>20</v>
      </c>
      <c r="AM1692" s="8">
        <v>0</v>
      </c>
      <c r="AN1692" s="8">
        <v>37</v>
      </c>
      <c r="AO1692" s="41">
        <f t="shared" si="1020"/>
        <v>0.97297297297297303</v>
      </c>
      <c r="AP1692" s="41">
        <f t="shared" si="1021"/>
        <v>2.7027027027027029E-2</v>
      </c>
      <c r="AQ1692" s="41">
        <f t="shared" si="1022"/>
        <v>0</v>
      </c>
      <c r="AR1692" s="41">
        <f t="shared" si="988"/>
        <v>8.1081081081081086E-2</v>
      </c>
      <c r="AS1692" s="41">
        <f t="shared" si="989"/>
        <v>0.13513513513513514</v>
      </c>
      <c r="AT1692" s="41">
        <f t="shared" si="990"/>
        <v>0.16216216216216217</v>
      </c>
      <c r="AU1692" s="41">
        <f t="shared" si="991"/>
        <v>0.1891891891891892</v>
      </c>
      <c r="AV1692" s="41">
        <f t="shared" si="992"/>
        <v>0.13513513513513514</v>
      </c>
      <c r="AW1692" s="41">
        <f t="shared" si="993"/>
        <v>5.4054054054054057E-2</v>
      </c>
      <c r="AX1692" s="41">
        <f t="shared" si="994"/>
        <v>0.10810810810810811</v>
      </c>
      <c r="AY1692" s="41">
        <f t="shared" si="995"/>
        <v>8.1081081081081086E-2</v>
      </c>
      <c r="AZ1692" s="41">
        <f t="shared" si="996"/>
        <v>0</v>
      </c>
      <c r="BA1692" s="41">
        <f t="shared" si="997"/>
        <v>5.4054054054054057E-2</v>
      </c>
      <c r="BB1692" s="41">
        <f t="shared" si="998"/>
        <v>0</v>
      </c>
      <c r="BC1692" s="41">
        <f t="shared" si="999"/>
        <v>0</v>
      </c>
      <c r="BD1692" s="41">
        <f t="shared" si="1000"/>
        <v>0.70270270270270274</v>
      </c>
      <c r="BE1692" s="41">
        <f t="shared" si="1001"/>
        <v>0.29729729729729731</v>
      </c>
      <c r="BF1692" s="41">
        <f t="shared" si="1002"/>
        <v>0</v>
      </c>
      <c r="BG1692" s="41">
        <f t="shared" si="1003"/>
        <v>0.43243243243243246</v>
      </c>
      <c r="BH1692" s="41">
        <f t="shared" si="1004"/>
        <v>0.51351351351351349</v>
      </c>
      <c r="BI1692" s="41">
        <f t="shared" si="1005"/>
        <v>5.4054054054054057E-2</v>
      </c>
      <c r="BJ1692" s="41">
        <f t="shared" si="1006"/>
        <v>0</v>
      </c>
      <c r="BK1692" s="41">
        <f t="shared" si="1007"/>
        <v>0</v>
      </c>
      <c r="BL1692" s="41">
        <f t="shared" si="1008"/>
        <v>0.59459459459459463</v>
      </c>
      <c r="BM1692" s="41">
        <f t="shared" si="1009"/>
        <v>8.1081081081081086E-2</v>
      </c>
      <c r="BN1692" s="41">
        <f t="shared" si="1010"/>
        <v>0.32432432432432434</v>
      </c>
      <c r="BO1692" s="41">
        <f t="shared" si="1011"/>
        <v>0</v>
      </c>
      <c r="BP1692" s="41">
        <f t="shared" si="1012"/>
        <v>0.45945945945945948</v>
      </c>
      <c r="BQ1692" s="41">
        <f t="shared" si="1013"/>
        <v>0</v>
      </c>
      <c r="BR1692" s="41">
        <f t="shared" si="1014"/>
        <v>0</v>
      </c>
      <c r="BS1692" s="41">
        <f t="shared" si="1015"/>
        <v>2.7027027027027029E-2</v>
      </c>
      <c r="BT1692" s="41">
        <f t="shared" si="1016"/>
        <v>0.97297297297297303</v>
      </c>
      <c r="BU1692" s="41">
        <f t="shared" si="1017"/>
        <v>0.54054054054054057</v>
      </c>
      <c r="BV1692" s="41">
        <f t="shared" si="1018"/>
        <v>0</v>
      </c>
      <c r="BW1692" s="41">
        <f t="shared" si="1019"/>
        <v>1</v>
      </c>
      <c r="BX1692" s="41" t="str">
        <f t="shared" si="1024"/>
        <v>2018Licensed practical nursesOntario</v>
      </c>
      <c r="BY1692" s="51">
        <f>VLOOKUP(BX1692,'%workplace'!$A$1:$F$381,6,FALSE)</f>
        <v>45267</v>
      </c>
      <c r="BZ1692" s="32">
        <f t="shared" si="1025"/>
        <v>8.1737247884772571E-4</v>
      </c>
    </row>
    <row r="1693" spans="1:78" hidden="1" x14ac:dyDescent="0.2">
      <c r="A1693" s="212" t="str">
        <f t="shared" si="1023"/>
        <v>2018Licensed practical nursesManitobaAll places of work</v>
      </c>
      <c r="B1693" s="212" t="s">
        <v>3</v>
      </c>
      <c r="C1693" s="212" t="s">
        <v>20</v>
      </c>
      <c r="D1693" s="212" t="s">
        <v>9</v>
      </c>
      <c r="E1693" s="212">
        <v>2018</v>
      </c>
      <c r="F1693" s="212">
        <v>2901</v>
      </c>
      <c r="G1693" s="212">
        <v>328</v>
      </c>
      <c r="H1693" s="212">
        <v>0</v>
      </c>
      <c r="I1693" s="212">
        <v>332</v>
      </c>
      <c r="J1693" s="212">
        <v>468</v>
      </c>
      <c r="K1693" s="212">
        <v>391</v>
      </c>
      <c r="L1693" s="212">
        <v>439</v>
      </c>
      <c r="M1693" s="212">
        <v>421</v>
      </c>
      <c r="N1693" s="212">
        <v>385</v>
      </c>
      <c r="O1693" s="212">
        <v>298</v>
      </c>
      <c r="P1693" s="212">
        <v>248</v>
      </c>
      <c r="Q1693" s="212">
        <v>100</v>
      </c>
      <c r="R1693" s="212">
        <v>52</v>
      </c>
      <c r="S1693" s="212">
        <v>95</v>
      </c>
      <c r="T1693" s="212">
        <v>0</v>
      </c>
      <c r="U1693" s="212">
        <v>2807</v>
      </c>
      <c r="V1693" s="212">
        <v>422</v>
      </c>
      <c r="W1693" s="212">
        <v>0</v>
      </c>
      <c r="X1693" s="212">
        <v>1061</v>
      </c>
      <c r="Y1693" s="212">
        <v>1888</v>
      </c>
      <c r="Z1693" s="212">
        <v>280</v>
      </c>
      <c r="AA1693" s="212">
        <v>0</v>
      </c>
      <c r="AB1693" s="212">
        <v>36</v>
      </c>
      <c r="AC1693" s="212">
        <v>0</v>
      </c>
      <c r="AD1693" s="212">
        <v>203</v>
      </c>
      <c r="AE1693" s="212">
        <v>2990</v>
      </c>
      <c r="AF1693" s="212">
        <v>98</v>
      </c>
      <c r="AG1693" s="212">
        <v>3113</v>
      </c>
      <c r="AH1693" s="212">
        <v>17</v>
      </c>
      <c r="AI1693" s="212">
        <v>1</v>
      </c>
      <c r="AJ1693" s="212">
        <v>1230</v>
      </c>
      <c r="AK1693" s="212">
        <v>1999</v>
      </c>
      <c r="AL1693" s="212">
        <v>0</v>
      </c>
      <c r="AM1693" s="212">
        <v>0</v>
      </c>
      <c r="AN1693" s="212">
        <v>3229</v>
      </c>
      <c r="AO1693" s="41">
        <f t="shared" si="1020"/>
        <v>0.89842056364199441</v>
      </c>
      <c r="AP1693" s="41">
        <f t="shared" si="1021"/>
        <v>0.10157943635800558</v>
      </c>
      <c r="AQ1693" s="41">
        <f t="shared" si="1022"/>
        <v>0</v>
      </c>
      <c r="AR1693" s="41">
        <f t="shared" si="988"/>
        <v>0.10281820997212759</v>
      </c>
      <c r="AS1693" s="41">
        <f t="shared" si="989"/>
        <v>0.14493651285227624</v>
      </c>
      <c r="AT1693" s="41">
        <f t="shared" si="990"/>
        <v>0.12109012078042737</v>
      </c>
      <c r="AU1693" s="41">
        <f t="shared" si="991"/>
        <v>0.1359554041498916</v>
      </c>
      <c r="AV1693" s="41">
        <f t="shared" si="992"/>
        <v>0.13038092288634251</v>
      </c>
      <c r="AW1693" s="41">
        <f t="shared" si="993"/>
        <v>0.11923196035924435</v>
      </c>
      <c r="AX1693" s="41">
        <f t="shared" si="994"/>
        <v>9.2288634252090426E-2</v>
      </c>
      <c r="AY1693" s="41">
        <f t="shared" si="995"/>
        <v>7.6803964075565195E-2</v>
      </c>
      <c r="AZ1693" s="41">
        <f t="shared" si="996"/>
        <v>3.0969340353050479E-2</v>
      </c>
      <c r="BA1693" s="41">
        <f t="shared" si="997"/>
        <v>1.6104056983586249E-2</v>
      </c>
      <c r="BB1693" s="41">
        <f t="shared" si="998"/>
        <v>2.9420873335397956E-2</v>
      </c>
      <c r="BC1693" s="41">
        <f t="shared" si="999"/>
        <v>0</v>
      </c>
      <c r="BD1693" s="41">
        <f t="shared" si="1000"/>
        <v>0.869309383710127</v>
      </c>
      <c r="BE1693" s="41">
        <f t="shared" si="1001"/>
        <v>0.13069061628987302</v>
      </c>
      <c r="BF1693" s="41">
        <f t="shared" si="1002"/>
        <v>0</v>
      </c>
      <c r="BG1693" s="41">
        <f t="shared" si="1003"/>
        <v>0.32858470114586558</v>
      </c>
      <c r="BH1693" s="41">
        <f t="shared" si="1004"/>
        <v>0.58470114586559307</v>
      </c>
      <c r="BI1693" s="41">
        <f t="shared" si="1005"/>
        <v>8.6714152988541349E-2</v>
      </c>
      <c r="BJ1693" s="41">
        <f t="shared" si="1006"/>
        <v>0</v>
      </c>
      <c r="BK1693" s="41">
        <f t="shared" si="1007"/>
        <v>1.1148962527098173E-2</v>
      </c>
      <c r="BL1693" s="41">
        <f t="shared" si="1008"/>
        <v>0</v>
      </c>
      <c r="BM1693" s="41">
        <f t="shared" si="1009"/>
        <v>6.2867760916692481E-2</v>
      </c>
      <c r="BN1693" s="41">
        <f t="shared" si="1010"/>
        <v>0.92598327655620938</v>
      </c>
      <c r="BO1693" s="41">
        <f t="shared" si="1011"/>
        <v>3.0349953545989471E-2</v>
      </c>
      <c r="BP1693" s="41">
        <f t="shared" si="1012"/>
        <v>0.96407556519046145</v>
      </c>
      <c r="BQ1693" s="41">
        <f t="shared" si="1013"/>
        <v>5.2647878600185815E-3</v>
      </c>
      <c r="BR1693" s="41">
        <f t="shared" si="1014"/>
        <v>3.0969340353050479E-4</v>
      </c>
      <c r="BS1693" s="41">
        <f t="shared" si="1015"/>
        <v>0.38092288634252092</v>
      </c>
      <c r="BT1693" s="41">
        <f t="shared" si="1016"/>
        <v>0.61907711365747908</v>
      </c>
      <c r="BU1693" s="41">
        <f t="shared" si="1017"/>
        <v>0</v>
      </c>
      <c r="BV1693" s="41">
        <f t="shared" si="1018"/>
        <v>0</v>
      </c>
      <c r="BW1693" s="41">
        <f t="shared" si="1019"/>
        <v>1</v>
      </c>
      <c r="BX1693" s="41" t="str">
        <f t="shared" si="1024"/>
        <v>2018Licensed practical nursesManitoba</v>
      </c>
      <c r="BY1693" s="51">
        <f>VLOOKUP(BX1693,'%workplace'!$A$1:$F$381,6,FALSE)</f>
        <v>3229</v>
      </c>
      <c r="BZ1693" s="32">
        <f t="shared" si="1025"/>
        <v>1</v>
      </c>
    </row>
    <row r="1694" spans="1:78" hidden="1" x14ac:dyDescent="0.2">
      <c r="A1694" s="212" t="str">
        <f t="shared" si="1023"/>
        <v>2018Licensed practical nursesManitobaCommunity health</v>
      </c>
      <c r="B1694" s="212" t="s">
        <v>3</v>
      </c>
      <c r="C1694" s="212" t="s">
        <v>20</v>
      </c>
      <c r="D1694" s="212" t="s">
        <v>11</v>
      </c>
      <c r="E1694" s="212">
        <v>2018</v>
      </c>
      <c r="F1694" s="212">
        <v>411</v>
      </c>
      <c r="G1694" s="212">
        <v>46</v>
      </c>
      <c r="H1694" s="212">
        <v>0</v>
      </c>
      <c r="I1694" s="212">
        <v>26</v>
      </c>
      <c r="J1694" s="212">
        <v>54</v>
      </c>
      <c r="K1694" s="212">
        <v>52</v>
      </c>
      <c r="L1694" s="212">
        <v>59</v>
      </c>
      <c r="M1694" s="212">
        <v>72</v>
      </c>
      <c r="N1694" s="212">
        <v>66</v>
      </c>
      <c r="O1694" s="212">
        <v>48</v>
      </c>
      <c r="P1694" s="212">
        <v>49</v>
      </c>
      <c r="Q1694" s="212">
        <v>19</v>
      </c>
      <c r="R1694" s="212">
        <v>6</v>
      </c>
      <c r="S1694" s="212">
        <v>6</v>
      </c>
      <c r="T1694" s="212">
        <v>0</v>
      </c>
      <c r="U1694" s="212">
        <v>431</v>
      </c>
      <c r="V1694" s="212">
        <v>26</v>
      </c>
      <c r="W1694" s="212">
        <v>0</v>
      </c>
      <c r="X1694" s="212">
        <v>194</v>
      </c>
      <c r="Y1694" s="212">
        <v>228</v>
      </c>
      <c r="Z1694" s="212">
        <v>35</v>
      </c>
      <c r="AA1694" s="212">
        <v>0</v>
      </c>
      <c r="AB1694" s="212">
        <v>15</v>
      </c>
      <c r="AC1694" s="212">
        <v>0</v>
      </c>
      <c r="AD1694" s="212">
        <v>33</v>
      </c>
      <c r="AE1694" s="212">
        <v>409</v>
      </c>
      <c r="AF1694" s="212">
        <v>24</v>
      </c>
      <c r="AG1694" s="212">
        <v>433</v>
      </c>
      <c r="AH1694" s="212">
        <v>0</v>
      </c>
      <c r="AI1694" s="212">
        <v>0</v>
      </c>
      <c r="AJ1694" s="212">
        <v>162</v>
      </c>
      <c r="AK1694" s="212">
        <v>295</v>
      </c>
      <c r="AL1694" s="212">
        <v>0</v>
      </c>
      <c r="AM1694" s="212">
        <v>0</v>
      </c>
      <c r="AN1694" s="212">
        <v>457</v>
      </c>
      <c r="AO1694" s="41">
        <f t="shared" si="1020"/>
        <v>0.89934354485776802</v>
      </c>
      <c r="AP1694" s="41">
        <f t="shared" si="1021"/>
        <v>0.10065645514223195</v>
      </c>
      <c r="AQ1694" s="41">
        <f t="shared" si="1022"/>
        <v>0</v>
      </c>
      <c r="AR1694" s="41">
        <f t="shared" si="988"/>
        <v>5.689277899343545E-2</v>
      </c>
      <c r="AS1694" s="41">
        <f t="shared" si="989"/>
        <v>0.11816192560175055</v>
      </c>
      <c r="AT1694" s="41">
        <f t="shared" si="990"/>
        <v>0.1137855579868709</v>
      </c>
      <c r="AU1694" s="41">
        <f t="shared" si="991"/>
        <v>0.12910284463894967</v>
      </c>
      <c r="AV1694" s="41">
        <f t="shared" si="992"/>
        <v>0.1575492341356674</v>
      </c>
      <c r="AW1694" s="41">
        <f t="shared" si="993"/>
        <v>0.14442013129102846</v>
      </c>
      <c r="AX1694" s="41">
        <f t="shared" si="994"/>
        <v>0.10503282275711159</v>
      </c>
      <c r="AY1694" s="41">
        <f t="shared" si="995"/>
        <v>0.10722100656455143</v>
      </c>
      <c r="AZ1694" s="41">
        <f t="shared" si="996"/>
        <v>4.1575492341356671E-2</v>
      </c>
      <c r="BA1694" s="41">
        <f t="shared" si="997"/>
        <v>1.3129102844638949E-2</v>
      </c>
      <c r="BB1694" s="41">
        <f t="shared" si="998"/>
        <v>1.3129102844638949E-2</v>
      </c>
      <c r="BC1694" s="41">
        <f t="shared" si="999"/>
        <v>0</v>
      </c>
      <c r="BD1694" s="41">
        <f t="shared" si="1000"/>
        <v>0.94310722100656452</v>
      </c>
      <c r="BE1694" s="41">
        <f t="shared" si="1001"/>
        <v>5.689277899343545E-2</v>
      </c>
      <c r="BF1694" s="41">
        <f t="shared" si="1002"/>
        <v>0</v>
      </c>
      <c r="BG1694" s="41">
        <f t="shared" si="1003"/>
        <v>0.42450765864332601</v>
      </c>
      <c r="BH1694" s="41">
        <f t="shared" si="1004"/>
        <v>0.4989059080962801</v>
      </c>
      <c r="BI1694" s="41">
        <f t="shared" si="1005"/>
        <v>7.6586433260393869E-2</v>
      </c>
      <c r="BJ1694" s="41">
        <f t="shared" si="1006"/>
        <v>0</v>
      </c>
      <c r="BK1694" s="41">
        <f t="shared" si="1007"/>
        <v>3.2822757111597371E-2</v>
      </c>
      <c r="BL1694" s="41">
        <f t="shared" si="1008"/>
        <v>0</v>
      </c>
      <c r="BM1694" s="41">
        <f t="shared" si="1009"/>
        <v>7.2210065645514229E-2</v>
      </c>
      <c r="BN1694" s="41">
        <f t="shared" si="1010"/>
        <v>0.89496717724288843</v>
      </c>
      <c r="BO1694" s="41">
        <f t="shared" si="1011"/>
        <v>5.2516411378555797E-2</v>
      </c>
      <c r="BP1694" s="41">
        <f t="shared" si="1012"/>
        <v>0.94748358862144422</v>
      </c>
      <c r="BQ1694" s="41">
        <f t="shared" si="1013"/>
        <v>0</v>
      </c>
      <c r="BR1694" s="41">
        <f t="shared" si="1014"/>
        <v>0</v>
      </c>
      <c r="BS1694" s="41">
        <f t="shared" si="1015"/>
        <v>0.35448577680525162</v>
      </c>
      <c r="BT1694" s="41">
        <f t="shared" si="1016"/>
        <v>0.64551422319474838</v>
      </c>
      <c r="BU1694" s="41">
        <f t="shared" si="1017"/>
        <v>0</v>
      </c>
      <c r="BV1694" s="41">
        <f t="shared" si="1018"/>
        <v>0</v>
      </c>
      <c r="BW1694" s="41">
        <f t="shared" si="1019"/>
        <v>1</v>
      </c>
      <c r="BX1694" s="41" t="str">
        <f t="shared" si="1024"/>
        <v>2018Licensed practical nursesManitoba</v>
      </c>
      <c r="BY1694" s="51">
        <f>VLOOKUP(BX1694,'%workplace'!$A$1:$F$381,6,FALSE)</f>
        <v>3229</v>
      </c>
      <c r="BZ1694" s="32">
        <f t="shared" si="1025"/>
        <v>0.14152988541344069</v>
      </c>
    </row>
    <row r="1695" spans="1:78" hidden="1" x14ac:dyDescent="0.2">
      <c r="A1695" s="212" t="str">
        <f t="shared" si="1023"/>
        <v>2018Licensed practical nursesManitobaNursing home/long-term care</v>
      </c>
      <c r="B1695" s="212" t="s">
        <v>3</v>
      </c>
      <c r="C1695" s="212" t="s">
        <v>20</v>
      </c>
      <c r="D1695" s="212" t="s">
        <v>12</v>
      </c>
      <c r="E1695" s="212">
        <v>2018</v>
      </c>
      <c r="F1695" s="212">
        <v>1231</v>
      </c>
      <c r="G1695" s="212">
        <v>144</v>
      </c>
      <c r="H1695" s="212">
        <v>0</v>
      </c>
      <c r="I1695" s="212">
        <v>120</v>
      </c>
      <c r="J1695" s="212">
        <v>197</v>
      </c>
      <c r="K1695" s="212">
        <v>166</v>
      </c>
      <c r="L1695" s="212">
        <v>191</v>
      </c>
      <c r="M1695" s="212">
        <v>179</v>
      </c>
      <c r="N1695" s="212">
        <v>171</v>
      </c>
      <c r="O1695" s="212">
        <v>149</v>
      </c>
      <c r="P1695" s="212">
        <v>103</v>
      </c>
      <c r="Q1695" s="212">
        <v>46</v>
      </c>
      <c r="R1695" s="212">
        <v>22</v>
      </c>
      <c r="S1695" s="212">
        <v>31</v>
      </c>
      <c r="T1695" s="212">
        <v>0</v>
      </c>
      <c r="U1695" s="212">
        <v>1079</v>
      </c>
      <c r="V1695" s="212">
        <v>296</v>
      </c>
      <c r="W1695" s="212">
        <v>0</v>
      </c>
      <c r="X1695" s="212">
        <v>399</v>
      </c>
      <c r="Y1695" s="212">
        <v>857</v>
      </c>
      <c r="Z1695" s="212">
        <v>119</v>
      </c>
      <c r="AA1695" s="212">
        <v>0</v>
      </c>
      <c r="AB1695" s="212">
        <v>8</v>
      </c>
      <c r="AC1695" s="212">
        <v>0</v>
      </c>
      <c r="AD1695" s="212">
        <v>47</v>
      </c>
      <c r="AE1695" s="212">
        <v>1320</v>
      </c>
      <c r="AF1695" s="212">
        <v>20</v>
      </c>
      <c r="AG1695" s="212">
        <v>1351</v>
      </c>
      <c r="AH1695" s="212">
        <v>4</v>
      </c>
      <c r="AI1695" s="212">
        <v>0</v>
      </c>
      <c r="AJ1695" s="212">
        <v>410</v>
      </c>
      <c r="AK1695" s="212">
        <v>965</v>
      </c>
      <c r="AL1695" s="212">
        <v>0</v>
      </c>
      <c r="AM1695" s="212">
        <v>0</v>
      </c>
      <c r="AN1695" s="212">
        <v>1375</v>
      </c>
      <c r="AO1695" s="41">
        <f t="shared" si="1020"/>
        <v>0.89527272727272722</v>
      </c>
      <c r="AP1695" s="41">
        <f t="shared" si="1021"/>
        <v>0.10472727272727272</v>
      </c>
      <c r="AQ1695" s="41">
        <f t="shared" si="1022"/>
        <v>0</v>
      </c>
      <c r="AR1695" s="41">
        <f t="shared" si="988"/>
        <v>8.727272727272728E-2</v>
      </c>
      <c r="AS1695" s="41">
        <f t="shared" si="989"/>
        <v>0.14327272727272727</v>
      </c>
      <c r="AT1695" s="41">
        <f t="shared" si="990"/>
        <v>0.12072727272727272</v>
      </c>
      <c r="AU1695" s="41">
        <f t="shared" si="991"/>
        <v>0.1389090909090909</v>
      </c>
      <c r="AV1695" s="41">
        <f t="shared" si="992"/>
        <v>0.13018181818181818</v>
      </c>
      <c r="AW1695" s="41">
        <f t="shared" si="993"/>
        <v>0.12436363636363636</v>
      </c>
      <c r="AX1695" s="41">
        <f t="shared" si="994"/>
        <v>0.10836363636363637</v>
      </c>
      <c r="AY1695" s="41">
        <f t="shared" si="995"/>
        <v>7.4909090909090911E-2</v>
      </c>
      <c r="AZ1695" s="41">
        <f t="shared" si="996"/>
        <v>3.3454545454545452E-2</v>
      </c>
      <c r="BA1695" s="41">
        <f t="shared" si="997"/>
        <v>1.6E-2</v>
      </c>
      <c r="BB1695" s="41">
        <f t="shared" si="998"/>
        <v>2.2545454545454546E-2</v>
      </c>
      <c r="BC1695" s="41">
        <f t="shared" si="999"/>
        <v>0</v>
      </c>
      <c r="BD1695" s="41">
        <f t="shared" si="1000"/>
        <v>0.78472727272727272</v>
      </c>
      <c r="BE1695" s="41">
        <f t="shared" si="1001"/>
        <v>0.21527272727272728</v>
      </c>
      <c r="BF1695" s="41">
        <f t="shared" si="1002"/>
        <v>0</v>
      </c>
      <c r="BG1695" s="41">
        <f t="shared" si="1003"/>
        <v>0.29018181818181821</v>
      </c>
      <c r="BH1695" s="41">
        <f t="shared" si="1004"/>
        <v>0.62327272727272731</v>
      </c>
      <c r="BI1695" s="41">
        <f t="shared" si="1005"/>
        <v>8.654545454545455E-2</v>
      </c>
      <c r="BJ1695" s="41">
        <f t="shared" si="1006"/>
        <v>0</v>
      </c>
      <c r="BK1695" s="41">
        <f t="shared" si="1007"/>
        <v>5.8181818181818178E-3</v>
      </c>
      <c r="BL1695" s="41">
        <f t="shared" si="1008"/>
        <v>0</v>
      </c>
      <c r="BM1695" s="41">
        <f t="shared" si="1009"/>
        <v>3.4181818181818181E-2</v>
      </c>
      <c r="BN1695" s="41">
        <f t="shared" si="1010"/>
        <v>0.96</v>
      </c>
      <c r="BO1695" s="41">
        <f t="shared" si="1011"/>
        <v>1.4545454545454545E-2</v>
      </c>
      <c r="BP1695" s="41">
        <f t="shared" si="1012"/>
        <v>0.9825454545454545</v>
      </c>
      <c r="BQ1695" s="41">
        <f t="shared" si="1013"/>
        <v>2.9090909090909089E-3</v>
      </c>
      <c r="BR1695" s="41">
        <f t="shared" si="1014"/>
        <v>0</v>
      </c>
      <c r="BS1695" s="41">
        <f t="shared" si="1015"/>
        <v>0.29818181818181816</v>
      </c>
      <c r="BT1695" s="41">
        <f t="shared" si="1016"/>
        <v>0.70181818181818179</v>
      </c>
      <c r="BU1695" s="41">
        <f t="shared" si="1017"/>
        <v>0</v>
      </c>
      <c r="BV1695" s="41">
        <f t="shared" si="1018"/>
        <v>0</v>
      </c>
      <c r="BW1695" s="41">
        <f t="shared" si="1019"/>
        <v>1</v>
      </c>
      <c r="BX1695" s="41" t="str">
        <f t="shared" si="1024"/>
        <v>2018Licensed practical nursesManitoba</v>
      </c>
      <c r="BY1695" s="51">
        <f>VLOOKUP(BX1695,'%workplace'!$A$1:$F$381,6,FALSE)</f>
        <v>3229</v>
      </c>
      <c r="BZ1695" s="32">
        <f t="shared" si="1025"/>
        <v>0.42582842985444408</v>
      </c>
    </row>
    <row r="1696" spans="1:78" hidden="1" x14ac:dyDescent="0.2">
      <c r="A1696" s="212" t="str">
        <f t="shared" si="1023"/>
        <v>2018Licensed practical nursesManitobaHospital</v>
      </c>
      <c r="B1696" s="212" t="s">
        <v>3</v>
      </c>
      <c r="C1696" s="212" t="s">
        <v>20</v>
      </c>
      <c r="D1696" s="212" t="s">
        <v>10</v>
      </c>
      <c r="E1696" s="212">
        <v>2018</v>
      </c>
      <c r="F1696" s="212">
        <v>1112</v>
      </c>
      <c r="G1696" s="212">
        <v>118</v>
      </c>
      <c r="H1696" s="212">
        <v>0</v>
      </c>
      <c r="I1696" s="212">
        <v>185</v>
      </c>
      <c r="J1696" s="212">
        <v>202</v>
      </c>
      <c r="K1696" s="212">
        <v>150</v>
      </c>
      <c r="L1696" s="212">
        <v>170</v>
      </c>
      <c r="M1696" s="212">
        <v>146</v>
      </c>
      <c r="N1696" s="212">
        <v>124</v>
      </c>
      <c r="O1696" s="212">
        <v>82</v>
      </c>
      <c r="P1696" s="212">
        <v>74</v>
      </c>
      <c r="Q1696" s="212">
        <v>25</v>
      </c>
      <c r="R1696" s="212">
        <v>17</v>
      </c>
      <c r="S1696" s="212">
        <v>55</v>
      </c>
      <c r="T1696" s="212">
        <v>0</v>
      </c>
      <c r="U1696" s="212">
        <v>1139</v>
      </c>
      <c r="V1696" s="212">
        <v>91</v>
      </c>
      <c r="W1696" s="212">
        <v>0</v>
      </c>
      <c r="X1696" s="212">
        <v>392</v>
      </c>
      <c r="Y1696" s="212">
        <v>738</v>
      </c>
      <c r="Z1696" s="212">
        <v>100</v>
      </c>
      <c r="AA1696" s="212">
        <v>0</v>
      </c>
      <c r="AB1696" s="212">
        <v>7</v>
      </c>
      <c r="AC1696" s="212">
        <v>0</v>
      </c>
      <c r="AD1696" s="212">
        <v>47</v>
      </c>
      <c r="AE1696" s="212">
        <v>1176</v>
      </c>
      <c r="AF1696" s="212">
        <v>26</v>
      </c>
      <c r="AG1696" s="212">
        <v>1203</v>
      </c>
      <c r="AH1696" s="212">
        <v>0</v>
      </c>
      <c r="AI1696" s="212">
        <v>1</v>
      </c>
      <c r="AJ1696" s="212">
        <v>602</v>
      </c>
      <c r="AK1696" s="212">
        <v>628</v>
      </c>
      <c r="AL1696" s="212">
        <v>0</v>
      </c>
      <c r="AM1696" s="212">
        <v>0</v>
      </c>
      <c r="AN1696" s="212">
        <v>1230</v>
      </c>
      <c r="AO1696" s="41">
        <f t="shared" si="1020"/>
        <v>0.90406504065040649</v>
      </c>
      <c r="AP1696" s="41">
        <f t="shared" si="1021"/>
        <v>9.5934959349593493E-2</v>
      </c>
      <c r="AQ1696" s="41">
        <f t="shared" si="1022"/>
        <v>0</v>
      </c>
      <c r="AR1696" s="41">
        <f t="shared" si="988"/>
        <v>0.15040650406504066</v>
      </c>
      <c r="AS1696" s="41">
        <f t="shared" si="989"/>
        <v>0.16422764227642275</v>
      </c>
      <c r="AT1696" s="41">
        <f t="shared" si="990"/>
        <v>0.12195121951219512</v>
      </c>
      <c r="AU1696" s="41">
        <f t="shared" si="991"/>
        <v>0.13821138211382114</v>
      </c>
      <c r="AV1696" s="41">
        <f t="shared" si="992"/>
        <v>0.11869918699186992</v>
      </c>
      <c r="AW1696" s="41">
        <f t="shared" si="993"/>
        <v>0.1008130081300813</v>
      </c>
      <c r="AX1696" s="41">
        <f t="shared" si="994"/>
        <v>6.6666666666666666E-2</v>
      </c>
      <c r="AY1696" s="41">
        <f t="shared" si="995"/>
        <v>6.0162601626016263E-2</v>
      </c>
      <c r="AZ1696" s="41">
        <f t="shared" si="996"/>
        <v>2.032520325203252E-2</v>
      </c>
      <c r="BA1696" s="41">
        <f t="shared" si="997"/>
        <v>1.3821138211382113E-2</v>
      </c>
      <c r="BB1696" s="41">
        <f t="shared" si="998"/>
        <v>4.4715447154471545E-2</v>
      </c>
      <c r="BC1696" s="41">
        <f t="shared" si="999"/>
        <v>0</v>
      </c>
      <c r="BD1696" s="41">
        <f t="shared" si="1000"/>
        <v>0.92601626016260163</v>
      </c>
      <c r="BE1696" s="41">
        <f t="shared" si="1001"/>
        <v>7.398373983739838E-2</v>
      </c>
      <c r="BF1696" s="41">
        <f t="shared" si="1002"/>
        <v>0</v>
      </c>
      <c r="BG1696" s="41">
        <f t="shared" si="1003"/>
        <v>0.31869918699186994</v>
      </c>
      <c r="BH1696" s="41">
        <f t="shared" si="1004"/>
        <v>0.6</v>
      </c>
      <c r="BI1696" s="41">
        <f t="shared" si="1005"/>
        <v>8.1300813008130079E-2</v>
      </c>
      <c r="BJ1696" s="41">
        <f t="shared" si="1006"/>
        <v>0</v>
      </c>
      <c r="BK1696" s="41">
        <f t="shared" si="1007"/>
        <v>5.6910569105691061E-3</v>
      </c>
      <c r="BL1696" s="41">
        <f t="shared" si="1008"/>
        <v>0</v>
      </c>
      <c r="BM1696" s="41">
        <f t="shared" si="1009"/>
        <v>3.8211382113821135E-2</v>
      </c>
      <c r="BN1696" s="41">
        <f t="shared" si="1010"/>
        <v>0.95609756097560972</v>
      </c>
      <c r="BO1696" s="41">
        <f t="shared" si="1011"/>
        <v>2.113821138211382E-2</v>
      </c>
      <c r="BP1696" s="41">
        <f t="shared" si="1012"/>
        <v>0.97804878048780486</v>
      </c>
      <c r="BQ1696" s="41">
        <f t="shared" si="1013"/>
        <v>0</v>
      </c>
      <c r="BR1696" s="41">
        <f t="shared" si="1014"/>
        <v>8.1300813008130081E-4</v>
      </c>
      <c r="BS1696" s="41">
        <f t="shared" si="1015"/>
        <v>0.4894308943089431</v>
      </c>
      <c r="BT1696" s="41">
        <f t="shared" si="1016"/>
        <v>0.51056910569105696</v>
      </c>
      <c r="BU1696" s="41">
        <f t="shared" si="1017"/>
        <v>0</v>
      </c>
      <c r="BV1696" s="41">
        <f t="shared" si="1018"/>
        <v>0</v>
      </c>
      <c r="BW1696" s="41">
        <f t="shared" si="1019"/>
        <v>1</v>
      </c>
      <c r="BX1696" s="41" t="str">
        <f t="shared" si="1024"/>
        <v>2018Licensed practical nursesManitoba</v>
      </c>
      <c r="BY1696" s="51">
        <f>VLOOKUP(BX1696,'%workplace'!$A$1:$F$381,6,FALSE)</f>
        <v>3229</v>
      </c>
      <c r="BZ1696" s="32">
        <f t="shared" si="1025"/>
        <v>0.38092288634252092</v>
      </c>
    </row>
    <row r="1697" spans="1:78" hidden="1" x14ac:dyDescent="0.2">
      <c r="A1697" s="212" t="str">
        <f t="shared" si="1023"/>
        <v>2018Licensed practical nursesManitobaOther places of work</v>
      </c>
      <c r="B1697" s="212" t="s">
        <v>3</v>
      </c>
      <c r="C1697" s="212" t="s">
        <v>20</v>
      </c>
      <c r="D1697" s="212" t="s">
        <v>13</v>
      </c>
      <c r="E1697" s="212">
        <v>2018</v>
      </c>
      <c r="F1697" s="212">
        <v>147</v>
      </c>
      <c r="G1697" s="212">
        <v>20</v>
      </c>
      <c r="H1697" s="212">
        <v>0</v>
      </c>
      <c r="I1697" s="212">
        <v>1</v>
      </c>
      <c r="J1697" s="212">
        <v>15</v>
      </c>
      <c r="K1697" s="212">
        <v>23</v>
      </c>
      <c r="L1697" s="212">
        <v>19</v>
      </c>
      <c r="M1697" s="212">
        <v>24</v>
      </c>
      <c r="N1697" s="212">
        <v>24</v>
      </c>
      <c r="O1697" s="212">
        <v>19</v>
      </c>
      <c r="P1697" s="212">
        <v>22</v>
      </c>
      <c r="Q1697" s="212">
        <v>10</v>
      </c>
      <c r="R1697" s="212">
        <v>7</v>
      </c>
      <c r="S1697" s="212">
        <v>3</v>
      </c>
      <c r="T1697" s="212">
        <v>0</v>
      </c>
      <c r="U1697" s="212">
        <v>158</v>
      </c>
      <c r="V1697" s="212">
        <v>9</v>
      </c>
      <c r="W1697" s="212">
        <v>0</v>
      </c>
      <c r="X1697" s="212">
        <v>76</v>
      </c>
      <c r="Y1697" s="212">
        <v>65</v>
      </c>
      <c r="Z1697" s="212">
        <v>26</v>
      </c>
      <c r="AA1697" s="212">
        <v>0</v>
      </c>
      <c r="AB1697" s="212">
        <v>6</v>
      </c>
      <c r="AC1697" s="212">
        <v>0</v>
      </c>
      <c r="AD1697" s="212">
        <v>76</v>
      </c>
      <c r="AE1697" s="212">
        <v>85</v>
      </c>
      <c r="AF1697" s="212">
        <v>28</v>
      </c>
      <c r="AG1697" s="212">
        <v>126</v>
      </c>
      <c r="AH1697" s="212">
        <v>13</v>
      </c>
      <c r="AI1697" s="212">
        <v>0</v>
      </c>
      <c r="AJ1697" s="212">
        <v>56</v>
      </c>
      <c r="AK1697" s="212">
        <v>111</v>
      </c>
      <c r="AL1697" s="212">
        <v>0</v>
      </c>
      <c r="AM1697" s="212">
        <v>0</v>
      </c>
      <c r="AN1697" s="212">
        <v>167</v>
      </c>
      <c r="AO1697" s="41">
        <f t="shared" si="1020"/>
        <v>0.88023952095808389</v>
      </c>
      <c r="AP1697" s="41">
        <f t="shared" si="1021"/>
        <v>0.11976047904191617</v>
      </c>
      <c r="AQ1697" s="41">
        <f t="shared" si="1022"/>
        <v>0</v>
      </c>
      <c r="AR1697" s="41">
        <f t="shared" si="988"/>
        <v>5.9880239520958087E-3</v>
      </c>
      <c r="AS1697" s="41">
        <f t="shared" si="989"/>
        <v>8.9820359281437126E-2</v>
      </c>
      <c r="AT1697" s="41">
        <f t="shared" si="990"/>
        <v>0.1377245508982036</v>
      </c>
      <c r="AU1697" s="41">
        <f t="shared" si="991"/>
        <v>0.11377245508982035</v>
      </c>
      <c r="AV1697" s="41">
        <f t="shared" si="992"/>
        <v>0.1437125748502994</v>
      </c>
      <c r="AW1697" s="41">
        <f t="shared" si="993"/>
        <v>0.1437125748502994</v>
      </c>
      <c r="AX1697" s="41">
        <f t="shared" si="994"/>
        <v>0.11377245508982035</v>
      </c>
      <c r="AY1697" s="41">
        <f t="shared" si="995"/>
        <v>0.1317365269461078</v>
      </c>
      <c r="AZ1697" s="41">
        <f t="shared" si="996"/>
        <v>5.9880239520958084E-2</v>
      </c>
      <c r="BA1697" s="41">
        <f t="shared" si="997"/>
        <v>4.1916167664670656E-2</v>
      </c>
      <c r="BB1697" s="41">
        <f t="shared" si="998"/>
        <v>1.7964071856287425E-2</v>
      </c>
      <c r="BC1697" s="41">
        <f t="shared" si="999"/>
        <v>0</v>
      </c>
      <c r="BD1697" s="41">
        <f t="shared" si="1000"/>
        <v>0.94610778443113774</v>
      </c>
      <c r="BE1697" s="41">
        <f t="shared" si="1001"/>
        <v>5.3892215568862277E-2</v>
      </c>
      <c r="BF1697" s="41">
        <f t="shared" si="1002"/>
        <v>0</v>
      </c>
      <c r="BG1697" s="41">
        <f t="shared" si="1003"/>
        <v>0.45508982035928142</v>
      </c>
      <c r="BH1697" s="41">
        <f t="shared" si="1004"/>
        <v>0.38922155688622756</v>
      </c>
      <c r="BI1697" s="41">
        <f t="shared" si="1005"/>
        <v>0.15568862275449102</v>
      </c>
      <c r="BJ1697" s="41">
        <f t="shared" si="1006"/>
        <v>0</v>
      </c>
      <c r="BK1697" s="41">
        <f t="shared" si="1007"/>
        <v>3.5928143712574849E-2</v>
      </c>
      <c r="BL1697" s="41">
        <f t="shared" si="1008"/>
        <v>0</v>
      </c>
      <c r="BM1697" s="41">
        <f t="shared" si="1009"/>
        <v>0.45508982035928142</v>
      </c>
      <c r="BN1697" s="41">
        <f t="shared" si="1010"/>
        <v>0.50898203592814373</v>
      </c>
      <c r="BO1697" s="41">
        <f t="shared" si="1011"/>
        <v>0.16766467065868262</v>
      </c>
      <c r="BP1697" s="41">
        <f t="shared" si="1012"/>
        <v>0.75449101796407181</v>
      </c>
      <c r="BQ1697" s="41">
        <f t="shared" si="1013"/>
        <v>7.7844311377245512E-2</v>
      </c>
      <c r="BR1697" s="41">
        <f t="shared" si="1014"/>
        <v>0</v>
      </c>
      <c r="BS1697" s="41">
        <f t="shared" si="1015"/>
        <v>0.33532934131736525</v>
      </c>
      <c r="BT1697" s="41">
        <f t="shared" si="1016"/>
        <v>0.66467065868263475</v>
      </c>
      <c r="BU1697" s="41">
        <f t="shared" si="1017"/>
        <v>0</v>
      </c>
      <c r="BV1697" s="41">
        <f t="shared" si="1018"/>
        <v>0</v>
      </c>
      <c r="BW1697" s="41">
        <f t="shared" si="1019"/>
        <v>1</v>
      </c>
      <c r="BX1697" s="41" t="str">
        <f t="shared" si="1024"/>
        <v>2018Licensed practical nursesManitoba</v>
      </c>
      <c r="BY1697" s="51">
        <f>VLOOKUP(BX1697,'%workplace'!$A$1:$F$381,6,FALSE)</f>
        <v>3229</v>
      </c>
      <c r="BZ1697" s="32">
        <f t="shared" si="1025"/>
        <v>5.1718798389594305E-2</v>
      </c>
    </row>
    <row r="1698" spans="1:78" s="8" customFormat="1" hidden="1" x14ac:dyDescent="0.2">
      <c r="A1698" s="8" t="str">
        <f t="shared" si="1023"/>
        <v>2018Licensed practical nursesSaskatchewanAll places of work</v>
      </c>
      <c r="B1698" s="8" t="s">
        <v>3</v>
      </c>
      <c r="C1698" s="8" t="s">
        <v>21</v>
      </c>
      <c r="D1698" s="8" t="s">
        <v>9</v>
      </c>
      <c r="E1698" s="8">
        <v>2018</v>
      </c>
      <c r="F1698" s="8">
        <v>3187</v>
      </c>
      <c r="G1698" s="8">
        <v>219</v>
      </c>
      <c r="H1698" s="8">
        <v>0</v>
      </c>
      <c r="I1698" s="8">
        <v>467</v>
      </c>
      <c r="J1698" s="8">
        <v>723</v>
      </c>
      <c r="K1698" s="8">
        <v>576</v>
      </c>
      <c r="L1698" s="8">
        <v>408</v>
      </c>
      <c r="M1698" s="8">
        <v>334</v>
      </c>
      <c r="N1698" s="8">
        <v>281</v>
      </c>
      <c r="O1698" s="8">
        <v>291</v>
      </c>
      <c r="P1698" s="8">
        <v>189</v>
      </c>
      <c r="Q1698" s="8">
        <v>42</v>
      </c>
      <c r="R1698" s="8">
        <v>7</v>
      </c>
      <c r="S1698" s="8">
        <v>88</v>
      </c>
      <c r="T1698" s="8">
        <v>0</v>
      </c>
      <c r="U1698" s="8">
        <v>3045</v>
      </c>
      <c r="V1698" s="8">
        <v>361</v>
      </c>
      <c r="W1698" s="8">
        <v>0</v>
      </c>
      <c r="X1698" s="8">
        <v>1623</v>
      </c>
      <c r="Y1698" s="8">
        <v>893</v>
      </c>
      <c r="Z1698" s="8">
        <v>862</v>
      </c>
      <c r="AA1698" s="8">
        <v>28</v>
      </c>
      <c r="AB1698" s="8">
        <v>52</v>
      </c>
      <c r="AC1698" s="8">
        <v>73</v>
      </c>
      <c r="AD1698" s="8">
        <v>329</v>
      </c>
      <c r="AE1698" s="8">
        <v>2952</v>
      </c>
      <c r="AF1698" s="8">
        <v>214</v>
      </c>
      <c r="AG1698" s="8">
        <v>3104</v>
      </c>
      <c r="AH1698" s="8">
        <v>15</v>
      </c>
      <c r="AI1698" s="8">
        <v>0</v>
      </c>
      <c r="AJ1698" s="8">
        <v>1013</v>
      </c>
      <c r="AK1698" s="8">
        <v>2393</v>
      </c>
      <c r="AL1698" s="8">
        <v>73</v>
      </c>
      <c r="AM1698" s="8">
        <v>0</v>
      </c>
      <c r="AN1698" s="8">
        <v>3406</v>
      </c>
      <c r="AO1698" s="41">
        <f t="shared" si="1020"/>
        <v>0.93570170287727539</v>
      </c>
      <c r="AP1698" s="41">
        <f t="shared" si="1021"/>
        <v>6.4298297122724599E-2</v>
      </c>
      <c r="AQ1698" s="41">
        <f t="shared" si="1022"/>
        <v>0</v>
      </c>
      <c r="AR1698" s="41">
        <f t="shared" si="988"/>
        <v>0.13711098062243102</v>
      </c>
      <c r="AS1698" s="41">
        <f t="shared" si="989"/>
        <v>0.21227246036406341</v>
      </c>
      <c r="AT1698" s="41">
        <f t="shared" si="990"/>
        <v>0.16911332941867294</v>
      </c>
      <c r="AU1698" s="41">
        <f t="shared" si="991"/>
        <v>0.11978860833822666</v>
      </c>
      <c r="AV1698" s="41">
        <f t="shared" si="992"/>
        <v>9.8062243100411034E-2</v>
      </c>
      <c r="AW1698" s="41">
        <f t="shared" si="993"/>
        <v>8.2501467997651207E-2</v>
      </c>
      <c r="AX1698" s="41">
        <f t="shared" si="994"/>
        <v>8.5437463300058719E-2</v>
      </c>
      <c r="AY1698" s="41">
        <f t="shared" si="995"/>
        <v>5.5490311215502054E-2</v>
      </c>
      <c r="AZ1698" s="41">
        <f t="shared" si="996"/>
        <v>1.2331180270111567E-2</v>
      </c>
      <c r="BA1698" s="41">
        <f t="shared" si="997"/>
        <v>2.0551967116852611E-3</v>
      </c>
      <c r="BB1698" s="41">
        <f t="shared" si="998"/>
        <v>2.5836758661186142E-2</v>
      </c>
      <c r="BC1698" s="41">
        <f t="shared" si="999"/>
        <v>0</v>
      </c>
      <c r="BD1698" s="41">
        <f t="shared" si="1000"/>
        <v>0.89401056958308867</v>
      </c>
      <c r="BE1698" s="41">
        <f t="shared" si="1001"/>
        <v>0.10598943041691133</v>
      </c>
      <c r="BF1698" s="41">
        <f t="shared" si="1002"/>
        <v>0</v>
      </c>
      <c r="BG1698" s="41">
        <f t="shared" si="1003"/>
        <v>0.47651203758073984</v>
      </c>
      <c r="BH1698" s="41">
        <f t="shared" si="1004"/>
        <v>0.26218438050499121</v>
      </c>
      <c r="BI1698" s="41">
        <f t="shared" si="1005"/>
        <v>0.2530827950675279</v>
      </c>
      <c r="BJ1698" s="41">
        <f t="shared" si="1006"/>
        <v>8.2207868467410444E-3</v>
      </c>
      <c r="BK1698" s="41">
        <f t="shared" si="1007"/>
        <v>1.5267175572519083E-2</v>
      </c>
      <c r="BL1698" s="41">
        <f t="shared" si="1008"/>
        <v>2.1432765707574866E-2</v>
      </c>
      <c r="BM1698" s="41">
        <f t="shared" si="1009"/>
        <v>9.6594245449207278E-2</v>
      </c>
      <c r="BN1698" s="41">
        <f t="shared" si="1010"/>
        <v>0.86670581327069873</v>
      </c>
      <c r="BO1698" s="41">
        <f t="shared" si="1011"/>
        <v>6.2830299471520842E-2</v>
      </c>
      <c r="BP1698" s="41">
        <f t="shared" si="1012"/>
        <v>0.91133294186729297</v>
      </c>
      <c r="BQ1698" s="41">
        <f t="shared" si="1013"/>
        <v>4.4039929536112739E-3</v>
      </c>
      <c r="BR1698" s="41">
        <f t="shared" si="1014"/>
        <v>0</v>
      </c>
      <c r="BS1698" s="41">
        <f t="shared" si="1015"/>
        <v>0.29741632413388136</v>
      </c>
      <c r="BT1698" s="41">
        <f t="shared" si="1016"/>
        <v>0.70258367586611858</v>
      </c>
      <c r="BU1698" s="41">
        <f t="shared" si="1017"/>
        <v>2.1432765707574866E-2</v>
      </c>
      <c r="BV1698" s="41">
        <f t="shared" si="1018"/>
        <v>0</v>
      </c>
      <c r="BW1698" s="41">
        <f t="shared" si="1019"/>
        <v>1</v>
      </c>
      <c r="BX1698" s="41" t="str">
        <f t="shared" si="1024"/>
        <v>2018Licensed practical nursesSaskatchewan</v>
      </c>
      <c r="BY1698" s="51">
        <f>VLOOKUP(BX1698,'%workplace'!$A$1:$F$381,6,FALSE)</f>
        <v>3406</v>
      </c>
      <c r="BZ1698" s="32">
        <f t="shared" si="1025"/>
        <v>1</v>
      </c>
    </row>
    <row r="1699" spans="1:78" s="8" customFormat="1" hidden="1" x14ac:dyDescent="0.2">
      <c r="A1699" s="8" t="str">
        <f t="shared" si="1023"/>
        <v>2018Licensed practical nursesSaskatchewanCommunity health</v>
      </c>
      <c r="B1699" s="8" t="s">
        <v>3</v>
      </c>
      <c r="C1699" s="8" t="s">
        <v>21</v>
      </c>
      <c r="D1699" s="8" t="s">
        <v>11</v>
      </c>
      <c r="E1699" s="8">
        <v>2018</v>
      </c>
      <c r="F1699" s="8">
        <v>807</v>
      </c>
      <c r="G1699" s="8">
        <v>66</v>
      </c>
      <c r="H1699" s="8">
        <v>0</v>
      </c>
      <c r="I1699" s="8">
        <v>103</v>
      </c>
      <c r="J1699" s="8">
        <v>190</v>
      </c>
      <c r="K1699" s="8">
        <v>157</v>
      </c>
      <c r="L1699" s="8">
        <v>99</v>
      </c>
      <c r="M1699" s="8">
        <v>82</v>
      </c>
      <c r="N1699" s="8">
        <v>76</v>
      </c>
      <c r="O1699" s="8">
        <v>83</v>
      </c>
      <c r="P1699" s="8">
        <v>50</v>
      </c>
      <c r="Q1699" s="8">
        <v>7</v>
      </c>
      <c r="R1699" s="8">
        <v>1</v>
      </c>
      <c r="S1699" s="8">
        <v>25</v>
      </c>
      <c r="T1699" s="8">
        <v>0</v>
      </c>
      <c r="U1699" s="8">
        <v>805</v>
      </c>
      <c r="V1699" s="8">
        <v>68</v>
      </c>
      <c r="W1699" s="8">
        <v>0</v>
      </c>
      <c r="X1699" s="8">
        <v>393</v>
      </c>
      <c r="Y1699" s="8">
        <v>247</v>
      </c>
      <c r="Z1699" s="8">
        <v>233</v>
      </c>
      <c r="AA1699" s="8">
        <v>0</v>
      </c>
      <c r="AB1699" s="8">
        <v>20</v>
      </c>
      <c r="AC1699" s="8">
        <v>0</v>
      </c>
      <c r="AD1699" s="8">
        <v>86</v>
      </c>
      <c r="AE1699" s="8">
        <v>767</v>
      </c>
      <c r="AF1699" s="8">
        <v>81</v>
      </c>
      <c r="AG1699" s="8">
        <v>785</v>
      </c>
      <c r="AH1699" s="8">
        <v>7</v>
      </c>
      <c r="AI1699" s="8">
        <v>0</v>
      </c>
      <c r="AJ1699" s="8">
        <v>454</v>
      </c>
      <c r="AK1699" s="8">
        <v>419</v>
      </c>
      <c r="AL1699" s="8">
        <v>0</v>
      </c>
      <c r="AM1699" s="8">
        <v>0</v>
      </c>
      <c r="AN1699" s="8">
        <v>873</v>
      </c>
      <c r="AO1699" s="41">
        <f t="shared" si="1020"/>
        <v>0.92439862542955331</v>
      </c>
      <c r="AP1699" s="41">
        <f t="shared" si="1021"/>
        <v>7.560137457044673E-2</v>
      </c>
      <c r="AQ1699" s="41">
        <f t="shared" si="1022"/>
        <v>0</v>
      </c>
      <c r="AR1699" s="41">
        <f t="shared" si="988"/>
        <v>0.11798396334478808</v>
      </c>
      <c r="AS1699" s="41">
        <f t="shared" si="989"/>
        <v>0.21764032073310424</v>
      </c>
      <c r="AT1699" s="41">
        <f t="shared" si="990"/>
        <v>0.17983963344788087</v>
      </c>
      <c r="AU1699" s="41">
        <f t="shared" si="991"/>
        <v>0.1134020618556701</v>
      </c>
      <c r="AV1699" s="41">
        <f t="shared" si="992"/>
        <v>9.3928980526918671E-2</v>
      </c>
      <c r="AW1699" s="41">
        <f t="shared" si="993"/>
        <v>8.7056128293241691E-2</v>
      </c>
      <c r="AX1699" s="41">
        <f t="shared" si="994"/>
        <v>9.5074455899198163E-2</v>
      </c>
      <c r="AY1699" s="41">
        <f t="shared" si="995"/>
        <v>5.7273768613974797E-2</v>
      </c>
      <c r="AZ1699" s="41">
        <f t="shared" si="996"/>
        <v>8.0183276059564712E-3</v>
      </c>
      <c r="BA1699" s="41">
        <f t="shared" si="997"/>
        <v>1.145475372279496E-3</v>
      </c>
      <c r="BB1699" s="41">
        <f t="shared" si="998"/>
        <v>2.8636884306987399E-2</v>
      </c>
      <c r="BC1699" s="41">
        <f t="shared" si="999"/>
        <v>0</v>
      </c>
      <c r="BD1699" s="41">
        <f t="shared" si="1000"/>
        <v>0.92210767468499433</v>
      </c>
      <c r="BE1699" s="41">
        <f t="shared" si="1001"/>
        <v>7.7892325315005728E-2</v>
      </c>
      <c r="BF1699" s="41">
        <f t="shared" si="1002"/>
        <v>0</v>
      </c>
      <c r="BG1699" s="41">
        <f t="shared" si="1003"/>
        <v>0.45017182130584193</v>
      </c>
      <c r="BH1699" s="41">
        <f t="shared" si="1004"/>
        <v>0.2829324169530355</v>
      </c>
      <c r="BI1699" s="41">
        <f t="shared" si="1005"/>
        <v>0.26689576174112256</v>
      </c>
      <c r="BJ1699" s="41">
        <f t="shared" si="1006"/>
        <v>0</v>
      </c>
      <c r="BK1699" s="41">
        <f t="shared" si="1007"/>
        <v>2.2909507445589918E-2</v>
      </c>
      <c r="BL1699" s="41">
        <f t="shared" si="1008"/>
        <v>0</v>
      </c>
      <c r="BM1699" s="41">
        <f t="shared" si="1009"/>
        <v>9.8510882016036652E-2</v>
      </c>
      <c r="BN1699" s="41">
        <f t="shared" si="1010"/>
        <v>0.87857961053837341</v>
      </c>
      <c r="BO1699" s="41">
        <f t="shared" si="1011"/>
        <v>9.2783505154639179E-2</v>
      </c>
      <c r="BP1699" s="41">
        <f t="shared" si="1012"/>
        <v>0.89919816723940438</v>
      </c>
      <c r="BQ1699" s="41">
        <f t="shared" si="1013"/>
        <v>8.0183276059564712E-3</v>
      </c>
      <c r="BR1699" s="41">
        <f t="shared" si="1014"/>
        <v>0</v>
      </c>
      <c r="BS1699" s="41">
        <f t="shared" si="1015"/>
        <v>0.52004581901489122</v>
      </c>
      <c r="BT1699" s="41">
        <f t="shared" si="1016"/>
        <v>0.47995418098510884</v>
      </c>
      <c r="BU1699" s="41">
        <f t="shared" si="1017"/>
        <v>0</v>
      </c>
      <c r="BV1699" s="41">
        <f t="shared" si="1018"/>
        <v>0</v>
      </c>
      <c r="BW1699" s="41">
        <f t="shared" si="1019"/>
        <v>1</v>
      </c>
      <c r="BX1699" s="41" t="str">
        <f t="shared" si="1024"/>
        <v>2018Licensed practical nursesSaskatchewan</v>
      </c>
      <c r="BY1699" s="51">
        <f>VLOOKUP(BX1699,'%workplace'!$A$1:$F$381,6,FALSE)</f>
        <v>3406</v>
      </c>
      <c r="BZ1699" s="32">
        <f t="shared" si="1025"/>
        <v>0.25631238990017619</v>
      </c>
    </row>
    <row r="1700" spans="1:78" s="8" customFormat="1" hidden="1" x14ac:dyDescent="0.2">
      <c r="A1700" s="8" t="str">
        <f t="shared" si="1023"/>
        <v>2018Licensed practical nursesSaskatchewanNursing home/long-term care</v>
      </c>
      <c r="B1700" s="8" t="s">
        <v>3</v>
      </c>
      <c r="C1700" s="8" t="s">
        <v>21</v>
      </c>
      <c r="D1700" s="8" t="s">
        <v>12</v>
      </c>
      <c r="E1700" s="8">
        <v>2018</v>
      </c>
      <c r="F1700" s="8">
        <v>615</v>
      </c>
      <c r="G1700" s="8">
        <v>42</v>
      </c>
      <c r="H1700" s="8">
        <v>0</v>
      </c>
      <c r="I1700" s="8">
        <v>104</v>
      </c>
      <c r="J1700" s="8">
        <v>142</v>
      </c>
      <c r="K1700" s="8">
        <v>100</v>
      </c>
      <c r="L1700" s="8">
        <v>66</v>
      </c>
      <c r="M1700" s="8">
        <v>68</v>
      </c>
      <c r="N1700" s="8">
        <v>55</v>
      </c>
      <c r="O1700" s="8">
        <v>53</v>
      </c>
      <c r="P1700" s="8">
        <v>37</v>
      </c>
      <c r="Q1700" s="8">
        <v>10</v>
      </c>
      <c r="R1700" s="8">
        <v>2</v>
      </c>
      <c r="S1700" s="8">
        <v>20</v>
      </c>
      <c r="T1700" s="8">
        <v>0</v>
      </c>
      <c r="U1700" s="8">
        <v>524</v>
      </c>
      <c r="V1700" s="8">
        <v>133</v>
      </c>
      <c r="W1700" s="8">
        <v>0</v>
      </c>
      <c r="X1700" s="8">
        <v>268</v>
      </c>
      <c r="Y1700" s="8">
        <v>192</v>
      </c>
      <c r="Z1700" s="8">
        <v>197</v>
      </c>
      <c r="AA1700" s="8">
        <v>0</v>
      </c>
      <c r="AB1700" s="8">
        <v>23</v>
      </c>
      <c r="AC1700" s="8">
        <v>0</v>
      </c>
      <c r="AD1700" s="8">
        <v>31</v>
      </c>
      <c r="AE1700" s="8">
        <v>603</v>
      </c>
      <c r="AF1700" s="8">
        <v>37</v>
      </c>
      <c r="AG1700" s="8">
        <v>620</v>
      </c>
      <c r="AH1700" s="8">
        <v>0</v>
      </c>
      <c r="AI1700" s="8">
        <v>0</v>
      </c>
      <c r="AJ1700" s="8">
        <v>211</v>
      </c>
      <c r="AK1700" s="8">
        <v>446</v>
      </c>
      <c r="AL1700" s="8">
        <v>0</v>
      </c>
      <c r="AM1700" s="8">
        <v>0</v>
      </c>
      <c r="AN1700" s="8">
        <v>657</v>
      </c>
      <c r="AO1700" s="41">
        <f t="shared" si="1020"/>
        <v>0.9360730593607306</v>
      </c>
      <c r="AP1700" s="41">
        <f t="shared" si="1021"/>
        <v>6.3926940639269403E-2</v>
      </c>
      <c r="AQ1700" s="41">
        <f t="shared" si="1022"/>
        <v>0</v>
      </c>
      <c r="AR1700" s="41">
        <f t="shared" si="988"/>
        <v>0.15829528158295281</v>
      </c>
      <c r="AS1700" s="41">
        <f t="shared" si="989"/>
        <v>0.21613394216133941</v>
      </c>
      <c r="AT1700" s="41">
        <f t="shared" si="990"/>
        <v>0.15220700152207001</v>
      </c>
      <c r="AU1700" s="41">
        <f t="shared" si="991"/>
        <v>0.1004566210045662</v>
      </c>
      <c r="AV1700" s="41">
        <f t="shared" si="992"/>
        <v>0.1035007610350076</v>
      </c>
      <c r="AW1700" s="41">
        <f t="shared" si="993"/>
        <v>8.3713850837138504E-2</v>
      </c>
      <c r="AX1700" s="41">
        <f t="shared" si="994"/>
        <v>8.0669710806697104E-2</v>
      </c>
      <c r="AY1700" s="41">
        <f t="shared" si="995"/>
        <v>5.6316590563165903E-2</v>
      </c>
      <c r="AZ1700" s="41">
        <f t="shared" si="996"/>
        <v>1.5220700152207001E-2</v>
      </c>
      <c r="BA1700" s="41">
        <f t="shared" si="997"/>
        <v>3.0441400304414001E-3</v>
      </c>
      <c r="BB1700" s="41">
        <f t="shared" si="998"/>
        <v>3.0441400304414001E-2</v>
      </c>
      <c r="BC1700" s="41">
        <f t="shared" si="999"/>
        <v>0</v>
      </c>
      <c r="BD1700" s="41">
        <f t="shared" si="1000"/>
        <v>0.79756468797564684</v>
      </c>
      <c r="BE1700" s="41">
        <f t="shared" si="1001"/>
        <v>0.20243531202435311</v>
      </c>
      <c r="BF1700" s="41">
        <f t="shared" si="1002"/>
        <v>0</v>
      </c>
      <c r="BG1700" s="41">
        <f t="shared" si="1003"/>
        <v>0.40791476407914762</v>
      </c>
      <c r="BH1700" s="41">
        <f t="shared" si="1004"/>
        <v>0.29223744292237441</v>
      </c>
      <c r="BI1700" s="41">
        <f t="shared" si="1005"/>
        <v>0.29984779299847791</v>
      </c>
      <c r="BJ1700" s="41">
        <f t="shared" si="1006"/>
        <v>0</v>
      </c>
      <c r="BK1700" s="41">
        <f t="shared" si="1007"/>
        <v>3.5007610350076102E-2</v>
      </c>
      <c r="BL1700" s="41">
        <f t="shared" si="1008"/>
        <v>0</v>
      </c>
      <c r="BM1700" s="41">
        <f t="shared" si="1009"/>
        <v>4.7184170471841702E-2</v>
      </c>
      <c r="BN1700" s="41">
        <f t="shared" si="1010"/>
        <v>0.9178082191780822</v>
      </c>
      <c r="BO1700" s="41">
        <f t="shared" si="1011"/>
        <v>5.6316590563165903E-2</v>
      </c>
      <c r="BP1700" s="41">
        <f t="shared" si="1012"/>
        <v>0.94368340943683404</v>
      </c>
      <c r="BQ1700" s="41">
        <f t="shared" si="1013"/>
        <v>0</v>
      </c>
      <c r="BR1700" s="41">
        <f t="shared" si="1014"/>
        <v>0</v>
      </c>
      <c r="BS1700" s="41">
        <f t="shared" si="1015"/>
        <v>0.32115677321156771</v>
      </c>
      <c r="BT1700" s="41">
        <f t="shared" si="1016"/>
        <v>0.67884322678843223</v>
      </c>
      <c r="BU1700" s="41">
        <f t="shared" si="1017"/>
        <v>0</v>
      </c>
      <c r="BV1700" s="41">
        <f t="shared" si="1018"/>
        <v>0</v>
      </c>
      <c r="BW1700" s="41">
        <f t="shared" si="1019"/>
        <v>1</v>
      </c>
      <c r="BX1700" s="41" t="str">
        <f t="shared" si="1024"/>
        <v>2018Licensed practical nursesSaskatchewan</v>
      </c>
      <c r="BY1700" s="51">
        <f>VLOOKUP(BX1700,'%workplace'!$A$1:$F$381,6,FALSE)</f>
        <v>3406</v>
      </c>
      <c r="BZ1700" s="32">
        <f t="shared" si="1025"/>
        <v>0.19289489136817381</v>
      </c>
    </row>
    <row r="1701" spans="1:78" s="8" customFormat="1" hidden="1" x14ac:dyDescent="0.2">
      <c r="A1701" s="8" t="str">
        <f t="shared" si="1023"/>
        <v>2018Licensed practical nursesSaskatchewanHospital</v>
      </c>
      <c r="B1701" s="8" t="s">
        <v>3</v>
      </c>
      <c r="C1701" s="8" t="s">
        <v>21</v>
      </c>
      <c r="D1701" s="8" t="s">
        <v>10</v>
      </c>
      <c r="E1701" s="8">
        <v>2018</v>
      </c>
      <c r="F1701" s="8">
        <v>1618</v>
      </c>
      <c r="G1701" s="8">
        <v>100</v>
      </c>
      <c r="H1701" s="8">
        <v>0</v>
      </c>
      <c r="I1701" s="8">
        <v>230</v>
      </c>
      <c r="J1701" s="8">
        <v>354</v>
      </c>
      <c r="K1701" s="8">
        <v>290</v>
      </c>
      <c r="L1701" s="8">
        <v>225</v>
      </c>
      <c r="M1701" s="8">
        <v>175</v>
      </c>
      <c r="N1701" s="8">
        <v>141</v>
      </c>
      <c r="O1701" s="8">
        <v>146</v>
      </c>
      <c r="P1701" s="8">
        <v>94</v>
      </c>
      <c r="Q1701" s="8">
        <v>23</v>
      </c>
      <c r="R1701" s="8">
        <v>4</v>
      </c>
      <c r="S1701" s="8">
        <v>36</v>
      </c>
      <c r="T1701" s="8">
        <v>0</v>
      </c>
      <c r="U1701" s="8">
        <v>1576</v>
      </c>
      <c r="V1701" s="8">
        <v>142</v>
      </c>
      <c r="W1701" s="8">
        <v>0</v>
      </c>
      <c r="X1701" s="8">
        <v>919</v>
      </c>
      <c r="Y1701" s="8">
        <v>432</v>
      </c>
      <c r="Z1701" s="8">
        <v>367</v>
      </c>
      <c r="AA1701" s="8">
        <v>0</v>
      </c>
      <c r="AB1701" s="8">
        <v>2</v>
      </c>
      <c r="AC1701" s="8">
        <v>0</v>
      </c>
      <c r="AD1701" s="8">
        <v>189</v>
      </c>
      <c r="AE1701" s="8">
        <v>1527</v>
      </c>
      <c r="AF1701" s="8">
        <v>74</v>
      </c>
      <c r="AG1701" s="8">
        <v>1642</v>
      </c>
      <c r="AH1701" s="8">
        <v>2</v>
      </c>
      <c r="AI1701" s="8">
        <v>0</v>
      </c>
      <c r="AJ1701" s="8">
        <v>320</v>
      </c>
      <c r="AK1701" s="8">
        <v>1398</v>
      </c>
      <c r="AL1701" s="8">
        <v>0</v>
      </c>
      <c r="AM1701" s="8">
        <v>0</v>
      </c>
      <c r="AN1701" s="8">
        <v>1718</v>
      </c>
      <c r="AO1701" s="41">
        <f t="shared" si="1020"/>
        <v>0.94179278230500585</v>
      </c>
      <c r="AP1701" s="41">
        <f t="shared" si="1021"/>
        <v>5.8207217694994179E-2</v>
      </c>
      <c r="AQ1701" s="41">
        <f t="shared" si="1022"/>
        <v>0</v>
      </c>
      <c r="AR1701" s="41">
        <f t="shared" si="988"/>
        <v>0.13387660069848661</v>
      </c>
      <c r="AS1701" s="41">
        <f t="shared" si="989"/>
        <v>0.20605355064027939</v>
      </c>
      <c r="AT1701" s="41">
        <f t="shared" si="990"/>
        <v>0.16880093131548313</v>
      </c>
      <c r="AU1701" s="41">
        <f t="shared" si="991"/>
        <v>0.1309662398137369</v>
      </c>
      <c r="AV1701" s="41">
        <f t="shared" si="992"/>
        <v>0.10186263096623982</v>
      </c>
      <c r="AW1701" s="41">
        <f t="shared" si="993"/>
        <v>8.2072176949941789E-2</v>
      </c>
      <c r="AX1701" s="41">
        <f t="shared" si="994"/>
        <v>8.4982537834691507E-2</v>
      </c>
      <c r="AY1701" s="41">
        <f t="shared" si="995"/>
        <v>5.471478463329453E-2</v>
      </c>
      <c r="AZ1701" s="41">
        <f t="shared" si="996"/>
        <v>1.3387660069848661E-2</v>
      </c>
      <c r="BA1701" s="41">
        <f t="shared" si="997"/>
        <v>2.3282887077997671E-3</v>
      </c>
      <c r="BB1701" s="41">
        <f t="shared" si="998"/>
        <v>2.0954598370197905E-2</v>
      </c>
      <c r="BC1701" s="41">
        <f t="shared" si="999"/>
        <v>0</v>
      </c>
      <c r="BD1701" s="41">
        <f t="shared" si="1000"/>
        <v>0.91734575087310821</v>
      </c>
      <c r="BE1701" s="41">
        <f t="shared" si="1001"/>
        <v>8.2654249126891732E-2</v>
      </c>
      <c r="BF1701" s="41">
        <f t="shared" si="1002"/>
        <v>0</v>
      </c>
      <c r="BG1701" s="41">
        <f t="shared" si="1003"/>
        <v>0.53492433061699651</v>
      </c>
      <c r="BH1701" s="41">
        <f t="shared" si="1004"/>
        <v>0.25145518044237486</v>
      </c>
      <c r="BI1701" s="41">
        <f t="shared" si="1005"/>
        <v>0.21362048894062863</v>
      </c>
      <c r="BJ1701" s="41">
        <f t="shared" si="1006"/>
        <v>0</v>
      </c>
      <c r="BK1701" s="41">
        <f t="shared" si="1007"/>
        <v>1.1641443538998836E-3</v>
      </c>
      <c r="BL1701" s="41">
        <f t="shared" si="1008"/>
        <v>0</v>
      </c>
      <c r="BM1701" s="41">
        <f t="shared" si="1009"/>
        <v>0.110011641443539</v>
      </c>
      <c r="BN1701" s="41">
        <f t="shared" si="1010"/>
        <v>0.88882421420256108</v>
      </c>
      <c r="BO1701" s="41">
        <f t="shared" si="1011"/>
        <v>4.307334109429569E-2</v>
      </c>
      <c r="BP1701" s="41">
        <f t="shared" si="1012"/>
        <v>0.95576251455180439</v>
      </c>
      <c r="BQ1701" s="41">
        <f t="shared" si="1013"/>
        <v>1.1641443538998836E-3</v>
      </c>
      <c r="BR1701" s="41">
        <f t="shared" si="1014"/>
        <v>0</v>
      </c>
      <c r="BS1701" s="41">
        <f t="shared" si="1015"/>
        <v>0.18626309662398138</v>
      </c>
      <c r="BT1701" s="41">
        <f t="shared" si="1016"/>
        <v>0.81373690337601867</v>
      </c>
      <c r="BU1701" s="41">
        <f t="shared" si="1017"/>
        <v>0</v>
      </c>
      <c r="BV1701" s="41">
        <f t="shared" si="1018"/>
        <v>0</v>
      </c>
      <c r="BW1701" s="41">
        <f t="shared" si="1019"/>
        <v>1</v>
      </c>
      <c r="BX1701" s="41" t="str">
        <f t="shared" si="1024"/>
        <v>2018Licensed practical nursesSaskatchewan</v>
      </c>
      <c r="BY1701" s="51">
        <f>VLOOKUP(BX1701,'%workplace'!$A$1:$F$381,6,FALSE)</f>
        <v>3406</v>
      </c>
      <c r="BZ1701" s="32">
        <f t="shared" si="1025"/>
        <v>0.50440399295361127</v>
      </c>
    </row>
    <row r="1702" spans="1:78" s="8" customFormat="1" hidden="1" x14ac:dyDescent="0.2">
      <c r="A1702" s="8" t="str">
        <f t="shared" si="1023"/>
        <v>2018Licensed practical nursesSaskatchewanOther places of work</v>
      </c>
      <c r="B1702" s="8" t="s">
        <v>3</v>
      </c>
      <c r="C1702" s="8" t="s">
        <v>21</v>
      </c>
      <c r="D1702" s="8" t="s">
        <v>13</v>
      </c>
      <c r="E1702" s="8">
        <v>2018</v>
      </c>
      <c r="F1702" s="8">
        <v>76</v>
      </c>
      <c r="G1702" s="8">
        <v>9</v>
      </c>
      <c r="H1702" s="8">
        <v>0</v>
      </c>
      <c r="I1702" s="8">
        <v>11</v>
      </c>
      <c r="J1702" s="8">
        <v>17</v>
      </c>
      <c r="K1702" s="8">
        <v>16</v>
      </c>
      <c r="L1702" s="8">
        <v>15</v>
      </c>
      <c r="M1702" s="8">
        <v>5</v>
      </c>
      <c r="N1702" s="8">
        <v>6</v>
      </c>
      <c r="O1702" s="8">
        <v>6</v>
      </c>
      <c r="P1702" s="8">
        <v>5</v>
      </c>
      <c r="Q1702" s="8">
        <v>1</v>
      </c>
      <c r="R1702" s="8">
        <v>0</v>
      </c>
      <c r="S1702" s="8">
        <v>3</v>
      </c>
      <c r="T1702" s="8">
        <v>0</v>
      </c>
      <c r="U1702" s="8">
        <v>76</v>
      </c>
      <c r="V1702" s="8">
        <v>9</v>
      </c>
      <c r="W1702" s="8">
        <v>0</v>
      </c>
      <c r="X1702" s="8">
        <v>43</v>
      </c>
      <c r="Y1702" s="8">
        <v>22</v>
      </c>
      <c r="Z1702" s="8">
        <v>20</v>
      </c>
      <c r="AA1702" s="8">
        <v>0</v>
      </c>
      <c r="AB1702" s="8">
        <v>7</v>
      </c>
      <c r="AC1702" s="8">
        <v>0</v>
      </c>
      <c r="AD1702" s="8">
        <v>23</v>
      </c>
      <c r="AE1702" s="8">
        <v>55</v>
      </c>
      <c r="AF1702" s="8">
        <v>22</v>
      </c>
      <c r="AG1702" s="8">
        <v>57</v>
      </c>
      <c r="AH1702" s="8">
        <v>6</v>
      </c>
      <c r="AI1702" s="8">
        <v>0</v>
      </c>
      <c r="AJ1702" s="8">
        <v>8</v>
      </c>
      <c r="AK1702" s="8">
        <v>77</v>
      </c>
      <c r="AL1702" s="8">
        <v>0</v>
      </c>
      <c r="AM1702" s="8">
        <v>0</v>
      </c>
      <c r="AN1702" s="8">
        <v>85</v>
      </c>
      <c r="AO1702" s="41">
        <f t="shared" si="1020"/>
        <v>0.89411764705882357</v>
      </c>
      <c r="AP1702" s="41">
        <f t="shared" si="1021"/>
        <v>0.10588235294117647</v>
      </c>
      <c r="AQ1702" s="41">
        <f t="shared" si="1022"/>
        <v>0</v>
      </c>
      <c r="AR1702" s="41">
        <f t="shared" si="988"/>
        <v>0.12941176470588237</v>
      </c>
      <c r="AS1702" s="41">
        <f t="shared" si="989"/>
        <v>0.2</v>
      </c>
      <c r="AT1702" s="41">
        <f t="shared" si="990"/>
        <v>0.18823529411764706</v>
      </c>
      <c r="AU1702" s="41">
        <f t="shared" si="991"/>
        <v>0.17647058823529413</v>
      </c>
      <c r="AV1702" s="41">
        <f t="shared" si="992"/>
        <v>5.8823529411764705E-2</v>
      </c>
      <c r="AW1702" s="41">
        <f t="shared" si="993"/>
        <v>7.0588235294117646E-2</v>
      </c>
      <c r="AX1702" s="41">
        <f t="shared" si="994"/>
        <v>7.0588235294117646E-2</v>
      </c>
      <c r="AY1702" s="41">
        <f t="shared" si="995"/>
        <v>5.8823529411764705E-2</v>
      </c>
      <c r="AZ1702" s="41">
        <f t="shared" si="996"/>
        <v>1.1764705882352941E-2</v>
      </c>
      <c r="BA1702" s="41">
        <f t="shared" si="997"/>
        <v>0</v>
      </c>
      <c r="BB1702" s="41">
        <f t="shared" si="998"/>
        <v>3.5294117647058823E-2</v>
      </c>
      <c r="BC1702" s="41">
        <f t="shared" si="999"/>
        <v>0</v>
      </c>
      <c r="BD1702" s="41">
        <f t="shared" si="1000"/>
        <v>0.89411764705882357</v>
      </c>
      <c r="BE1702" s="41">
        <f t="shared" si="1001"/>
        <v>0.10588235294117647</v>
      </c>
      <c r="BF1702" s="41">
        <f t="shared" si="1002"/>
        <v>0</v>
      </c>
      <c r="BG1702" s="41">
        <f t="shared" si="1003"/>
        <v>0.50588235294117645</v>
      </c>
      <c r="BH1702" s="41">
        <f t="shared" si="1004"/>
        <v>0.25882352941176473</v>
      </c>
      <c r="BI1702" s="41">
        <f t="shared" si="1005"/>
        <v>0.23529411764705882</v>
      </c>
      <c r="BJ1702" s="41">
        <f t="shared" si="1006"/>
        <v>0</v>
      </c>
      <c r="BK1702" s="41">
        <f t="shared" si="1007"/>
        <v>8.2352941176470587E-2</v>
      </c>
      <c r="BL1702" s="41">
        <f t="shared" si="1008"/>
        <v>0</v>
      </c>
      <c r="BM1702" s="41">
        <f t="shared" si="1009"/>
        <v>0.27058823529411763</v>
      </c>
      <c r="BN1702" s="41">
        <f t="shared" si="1010"/>
        <v>0.6470588235294118</v>
      </c>
      <c r="BO1702" s="41">
        <f t="shared" si="1011"/>
        <v>0.25882352941176473</v>
      </c>
      <c r="BP1702" s="41">
        <f t="shared" si="1012"/>
        <v>0.6705882352941176</v>
      </c>
      <c r="BQ1702" s="41">
        <f t="shared" si="1013"/>
        <v>7.0588235294117646E-2</v>
      </c>
      <c r="BR1702" s="41">
        <f t="shared" si="1014"/>
        <v>0</v>
      </c>
      <c r="BS1702" s="41">
        <f t="shared" si="1015"/>
        <v>9.4117647058823528E-2</v>
      </c>
      <c r="BT1702" s="41">
        <f t="shared" si="1016"/>
        <v>0.90588235294117647</v>
      </c>
      <c r="BU1702" s="41">
        <f t="shared" si="1017"/>
        <v>0</v>
      </c>
      <c r="BV1702" s="41">
        <f t="shared" si="1018"/>
        <v>0</v>
      </c>
      <c r="BW1702" s="41">
        <f t="shared" si="1019"/>
        <v>1</v>
      </c>
      <c r="BX1702" s="41" t="str">
        <f t="shared" si="1024"/>
        <v>2018Licensed practical nursesSaskatchewan</v>
      </c>
      <c r="BY1702" s="51">
        <f>VLOOKUP(BX1702,'%workplace'!$A$1:$F$381,6,FALSE)</f>
        <v>3406</v>
      </c>
      <c r="BZ1702" s="32">
        <f t="shared" si="1025"/>
        <v>2.4955960070463887E-2</v>
      </c>
    </row>
    <row r="1703" spans="1:78" s="8" customFormat="1" hidden="1" x14ac:dyDescent="0.2">
      <c r="A1703" s="8" t="str">
        <f t="shared" si="1023"/>
        <v>2018Licensed practical nursesSaskatchewanUnknown places of work</v>
      </c>
      <c r="B1703" s="8" t="s">
        <v>3</v>
      </c>
      <c r="C1703" s="8" t="s">
        <v>21</v>
      </c>
      <c r="D1703" s="8" t="s">
        <v>49</v>
      </c>
      <c r="E1703" s="8">
        <v>2018</v>
      </c>
      <c r="F1703" s="8">
        <v>71</v>
      </c>
      <c r="G1703" s="8">
        <v>2</v>
      </c>
      <c r="H1703" s="8">
        <v>0</v>
      </c>
      <c r="I1703" s="8">
        <v>19</v>
      </c>
      <c r="J1703" s="8">
        <v>20</v>
      </c>
      <c r="K1703" s="8">
        <v>13</v>
      </c>
      <c r="L1703" s="8">
        <v>3</v>
      </c>
      <c r="M1703" s="8">
        <v>4</v>
      </c>
      <c r="N1703" s="8">
        <v>3</v>
      </c>
      <c r="O1703" s="8">
        <v>3</v>
      </c>
      <c r="P1703" s="8">
        <v>3</v>
      </c>
      <c r="Q1703" s="8">
        <v>1</v>
      </c>
      <c r="R1703" s="8">
        <v>0</v>
      </c>
      <c r="S1703" s="8">
        <v>4</v>
      </c>
      <c r="T1703" s="8">
        <v>0</v>
      </c>
      <c r="U1703" s="8">
        <v>64</v>
      </c>
      <c r="V1703" s="8">
        <v>9</v>
      </c>
      <c r="W1703" s="8">
        <v>0</v>
      </c>
      <c r="X1703" s="8">
        <v>0</v>
      </c>
      <c r="Y1703" s="8">
        <v>0</v>
      </c>
      <c r="Z1703" s="8">
        <v>45</v>
      </c>
      <c r="AA1703" s="8">
        <v>28</v>
      </c>
      <c r="AB1703" s="8">
        <v>0</v>
      </c>
      <c r="AC1703" s="8">
        <v>73</v>
      </c>
      <c r="AD1703" s="8">
        <v>0</v>
      </c>
      <c r="AE1703" s="8">
        <v>0</v>
      </c>
      <c r="AF1703" s="8">
        <v>0</v>
      </c>
      <c r="AG1703" s="8">
        <v>0</v>
      </c>
      <c r="AH1703" s="8">
        <v>0</v>
      </c>
      <c r="AI1703" s="8">
        <v>0</v>
      </c>
      <c r="AJ1703" s="8">
        <v>20</v>
      </c>
      <c r="AK1703" s="8">
        <v>53</v>
      </c>
      <c r="AL1703" s="8">
        <v>73</v>
      </c>
      <c r="AM1703" s="8">
        <v>0</v>
      </c>
      <c r="AN1703" s="8">
        <v>73</v>
      </c>
      <c r="AO1703" s="41">
        <f t="shared" si="1020"/>
        <v>0.9726027397260274</v>
      </c>
      <c r="AP1703" s="41">
        <f t="shared" si="1021"/>
        <v>2.7397260273972601E-2</v>
      </c>
      <c r="AQ1703" s="41">
        <f t="shared" si="1022"/>
        <v>0</v>
      </c>
      <c r="AR1703" s="41">
        <f t="shared" si="988"/>
        <v>0.26027397260273971</v>
      </c>
      <c r="AS1703" s="41">
        <f t="shared" si="989"/>
        <v>0.27397260273972601</v>
      </c>
      <c r="AT1703" s="41">
        <f t="shared" si="990"/>
        <v>0.17808219178082191</v>
      </c>
      <c r="AU1703" s="41">
        <f t="shared" si="991"/>
        <v>4.1095890410958902E-2</v>
      </c>
      <c r="AV1703" s="41">
        <f t="shared" si="992"/>
        <v>5.4794520547945202E-2</v>
      </c>
      <c r="AW1703" s="41">
        <f t="shared" si="993"/>
        <v>4.1095890410958902E-2</v>
      </c>
      <c r="AX1703" s="41">
        <f t="shared" si="994"/>
        <v>4.1095890410958902E-2</v>
      </c>
      <c r="AY1703" s="41">
        <f t="shared" si="995"/>
        <v>4.1095890410958902E-2</v>
      </c>
      <c r="AZ1703" s="41">
        <f t="shared" si="996"/>
        <v>1.3698630136986301E-2</v>
      </c>
      <c r="BA1703" s="41">
        <f t="shared" si="997"/>
        <v>0</v>
      </c>
      <c r="BB1703" s="41">
        <f t="shared" si="998"/>
        <v>5.4794520547945202E-2</v>
      </c>
      <c r="BC1703" s="41">
        <f t="shared" si="999"/>
        <v>0</v>
      </c>
      <c r="BD1703" s="41">
        <f t="shared" si="1000"/>
        <v>0.87671232876712324</v>
      </c>
      <c r="BE1703" s="41">
        <f t="shared" si="1001"/>
        <v>0.12328767123287671</v>
      </c>
      <c r="BF1703" s="41">
        <f t="shared" si="1002"/>
        <v>0</v>
      </c>
      <c r="BG1703" s="41">
        <f t="shared" si="1003"/>
        <v>0</v>
      </c>
      <c r="BH1703" s="41">
        <f t="shared" si="1004"/>
        <v>0</v>
      </c>
      <c r="BI1703" s="41">
        <f t="shared" si="1005"/>
        <v>0.61643835616438358</v>
      </c>
      <c r="BJ1703" s="41">
        <f t="shared" si="1006"/>
        <v>0.38356164383561642</v>
      </c>
      <c r="BK1703" s="41">
        <f t="shared" si="1007"/>
        <v>0</v>
      </c>
      <c r="BL1703" s="41">
        <f t="shared" si="1008"/>
        <v>1</v>
      </c>
      <c r="BM1703" s="41">
        <f t="shared" si="1009"/>
        <v>0</v>
      </c>
      <c r="BN1703" s="41">
        <f t="shared" si="1010"/>
        <v>0</v>
      </c>
      <c r="BO1703" s="41">
        <f t="shared" si="1011"/>
        <v>0</v>
      </c>
      <c r="BP1703" s="41">
        <f t="shared" si="1012"/>
        <v>0</v>
      </c>
      <c r="BQ1703" s="41">
        <f t="shared" si="1013"/>
        <v>0</v>
      </c>
      <c r="BR1703" s="41">
        <f t="shared" si="1014"/>
        <v>0</v>
      </c>
      <c r="BS1703" s="41">
        <f t="shared" si="1015"/>
        <v>0.27397260273972601</v>
      </c>
      <c r="BT1703" s="41">
        <f t="shared" si="1016"/>
        <v>0.72602739726027399</v>
      </c>
      <c r="BU1703" s="41">
        <f t="shared" si="1017"/>
        <v>1</v>
      </c>
      <c r="BV1703" s="41">
        <f t="shared" si="1018"/>
        <v>0</v>
      </c>
      <c r="BW1703" s="41">
        <f t="shared" si="1019"/>
        <v>1</v>
      </c>
      <c r="BX1703" s="41" t="str">
        <f t="shared" si="1024"/>
        <v>2018Licensed practical nursesSaskatchewan</v>
      </c>
      <c r="BY1703" s="51">
        <f>VLOOKUP(BX1703,'%workplace'!$A$1:$F$381,6,FALSE)</f>
        <v>3406</v>
      </c>
      <c r="BZ1703" s="32">
        <f t="shared" si="1025"/>
        <v>2.1432765707574866E-2</v>
      </c>
    </row>
    <row r="1704" spans="1:78" s="8" customFormat="1" hidden="1" x14ac:dyDescent="0.2">
      <c r="A1704" s="8" t="str">
        <f t="shared" si="1023"/>
        <v>2018Licensed practical nursesAlbertaAll places of work</v>
      </c>
      <c r="B1704" s="8" t="s">
        <v>3</v>
      </c>
      <c r="C1704" s="8" t="s">
        <v>22</v>
      </c>
      <c r="D1704" s="8" t="s">
        <v>9</v>
      </c>
      <c r="E1704" s="8">
        <v>2018</v>
      </c>
      <c r="F1704" s="8">
        <v>11353</v>
      </c>
      <c r="G1704" s="8">
        <v>971</v>
      </c>
      <c r="H1704" s="8">
        <v>0</v>
      </c>
      <c r="I1704" s="8">
        <v>1966</v>
      </c>
      <c r="J1704" s="8">
        <v>2437</v>
      </c>
      <c r="K1704" s="8">
        <v>1987</v>
      </c>
      <c r="L1704" s="8">
        <v>1520</v>
      </c>
      <c r="M1704" s="8">
        <v>1227</v>
      </c>
      <c r="N1704" s="8">
        <v>885</v>
      </c>
      <c r="O1704" s="8">
        <v>837</v>
      </c>
      <c r="P1704" s="8">
        <v>574</v>
      </c>
      <c r="Q1704" s="8">
        <v>237</v>
      </c>
      <c r="R1704" s="8">
        <v>70</v>
      </c>
      <c r="S1704" s="8">
        <v>584</v>
      </c>
      <c r="T1704" s="8">
        <v>0</v>
      </c>
      <c r="U1704" s="8">
        <v>11474</v>
      </c>
      <c r="V1704" s="8">
        <v>850</v>
      </c>
      <c r="W1704" s="8">
        <v>0</v>
      </c>
      <c r="X1704" s="8">
        <v>4790</v>
      </c>
      <c r="Y1704" s="8">
        <v>5463</v>
      </c>
      <c r="Z1704" s="8">
        <v>2071</v>
      </c>
      <c r="AA1704" s="8">
        <v>0</v>
      </c>
      <c r="AB1704" s="8">
        <v>341</v>
      </c>
      <c r="AC1704" s="8">
        <v>0</v>
      </c>
      <c r="AD1704" s="8">
        <v>3118</v>
      </c>
      <c r="AE1704" s="8">
        <v>8865</v>
      </c>
      <c r="AF1704" s="8">
        <v>873</v>
      </c>
      <c r="AG1704" s="8">
        <v>11248</v>
      </c>
      <c r="AH1704" s="8">
        <v>188</v>
      </c>
      <c r="AI1704" s="8">
        <v>15</v>
      </c>
      <c r="AJ1704" s="8">
        <v>2029</v>
      </c>
      <c r="AK1704" s="8">
        <v>10295</v>
      </c>
      <c r="AL1704" s="8">
        <v>0</v>
      </c>
      <c r="AM1704" s="8">
        <v>0</v>
      </c>
      <c r="AN1704" s="8">
        <v>12324</v>
      </c>
      <c r="AO1704" s="41">
        <f t="shared" si="1020"/>
        <v>0.92121064589419022</v>
      </c>
      <c r="AP1704" s="41">
        <f t="shared" si="1021"/>
        <v>7.8789354105809797E-2</v>
      </c>
      <c r="AQ1704" s="41">
        <f t="shared" si="1022"/>
        <v>0</v>
      </c>
      <c r="AR1704" s="41">
        <f t="shared" si="988"/>
        <v>0.15952612788055825</v>
      </c>
      <c r="AS1704" s="41">
        <f t="shared" si="989"/>
        <v>0.19774423888347939</v>
      </c>
      <c r="AT1704" s="41">
        <f t="shared" si="990"/>
        <v>0.16123012009087959</v>
      </c>
      <c r="AU1704" s="41">
        <f t="shared" si="991"/>
        <v>0.12333657903278157</v>
      </c>
      <c r="AV1704" s="41">
        <f t="shared" si="992"/>
        <v>9.9561830574488808E-2</v>
      </c>
      <c r="AW1704" s="41">
        <f t="shared" si="993"/>
        <v>7.1811100292112948E-2</v>
      </c>
      <c r="AX1704" s="41">
        <f t="shared" si="994"/>
        <v>6.7916260954235641E-2</v>
      </c>
      <c r="AY1704" s="41">
        <f t="shared" si="995"/>
        <v>4.6575787082116196E-2</v>
      </c>
      <c r="AZ1704" s="41">
        <f t="shared" si="996"/>
        <v>1.9230769230769232E-2</v>
      </c>
      <c r="BA1704" s="41">
        <f t="shared" si="997"/>
        <v>5.6799740344044142E-3</v>
      </c>
      <c r="BB1704" s="41">
        <f t="shared" si="998"/>
        <v>4.7387211944173967E-2</v>
      </c>
      <c r="BC1704" s="41">
        <f t="shared" si="999"/>
        <v>0</v>
      </c>
      <c r="BD1704" s="41">
        <f t="shared" si="1000"/>
        <v>0.93102888672508921</v>
      </c>
      <c r="BE1704" s="41">
        <f t="shared" si="1001"/>
        <v>6.8971113274910748E-2</v>
      </c>
      <c r="BF1704" s="41">
        <f t="shared" si="1002"/>
        <v>0</v>
      </c>
      <c r="BG1704" s="41">
        <f t="shared" si="1003"/>
        <v>0.38867250892567351</v>
      </c>
      <c r="BH1704" s="41">
        <f t="shared" si="1004"/>
        <v>0.44328140214216166</v>
      </c>
      <c r="BI1704" s="41">
        <f t="shared" si="1005"/>
        <v>0.16804608893216488</v>
      </c>
      <c r="BJ1704" s="41">
        <f t="shared" si="1006"/>
        <v>0</v>
      </c>
      <c r="BK1704" s="41">
        <f t="shared" si="1007"/>
        <v>2.7669587796170073E-2</v>
      </c>
      <c r="BL1704" s="41">
        <f t="shared" si="1008"/>
        <v>0</v>
      </c>
      <c r="BM1704" s="41">
        <f t="shared" si="1009"/>
        <v>0.25300227198961378</v>
      </c>
      <c r="BN1704" s="41">
        <f t="shared" si="1010"/>
        <v>0.71932814021421621</v>
      </c>
      <c r="BO1704" s="41">
        <f t="shared" si="1011"/>
        <v>7.0837390457643618E-2</v>
      </c>
      <c r="BP1704" s="41">
        <f t="shared" si="1012"/>
        <v>0.91269068484258353</v>
      </c>
      <c r="BQ1704" s="41">
        <f t="shared" si="1013"/>
        <v>1.525478740668614E-2</v>
      </c>
      <c r="BR1704" s="41">
        <f t="shared" si="1014"/>
        <v>1.2171372930866603E-3</v>
      </c>
      <c r="BS1704" s="41">
        <f t="shared" si="1015"/>
        <v>0.16463810451152222</v>
      </c>
      <c r="BT1704" s="41">
        <f t="shared" si="1016"/>
        <v>0.83536189548847772</v>
      </c>
      <c r="BU1704" s="41">
        <f t="shared" si="1017"/>
        <v>0</v>
      </c>
      <c r="BV1704" s="41">
        <f t="shared" si="1018"/>
        <v>0</v>
      </c>
      <c r="BW1704" s="41">
        <f t="shared" si="1019"/>
        <v>1</v>
      </c>
      <c r="BX1704" s="41" t="str">
        <f t="shared" si="1024"/>
        <v>2018Licensed practical nursesAlberta</v>
      </c>
      <c r="BY1704" s="51">
        <f>VLOOKUP(BX1704,'%workplace'!$A$1:$F$381,6,FALSE)</f>
        <v>12324</v>
      </c>
      <c r="BZ1704" s="32">
        <f t="shared" si="1025"/>
        <v>1</v>
      </c>
    </row>
    <row r="1705" spans="1:78" s="8" customFormat="1" hidden="1" x14ac:dyDescent="0.2">
      <c r="A1705" s="8" t="str">
        <f t="shared" si="1023"/>
        <v>2018Licensed practical nursesAlbertaCommunity health</v>
      </c>
      <c r="B1705" s="8" t="s">
        <v>3</v>
      </c>
      <c r="C1705" s="8" t="s">
        <v>22</v>
      </c>
      <c r="D1705" s="8" t="s">
        <v>11</v>
      </c>
      <c r="E1705" s="8">
        <v>2018</v>
      </c>
      <c r="F1705" s="8">
        <v>3123</v>
      </c>
      <c r="G1705" s="8">
        <v>150</v>
      </c>
      <c r="H1705" s="8">
        <v>0</v>
      </c>
      <c r="I1705" s="8">
        <v>516</v>
      </c>
      <c r="J1705" s="8">
        <v>627</v>
      </c>
      <c r="K1705" s="8">
        <v>512</v>
      </c>
      <c r="L1705" s="8">
        <v>392</v>
      </c>
      <c r="M1705" s="8">
        <v>334</v>
      </c>
      <c r="N1705" s="8">
        <v>221</v>
      </c>
      <c r="O1705" s="8">
        <v>225</v>
      </c>
      <c r="P1705" s="8">
        <v>168</v>
      </c>
      <c r="Q1705" s="8">
        <v>69</v>
      </c>
      <c r="R1705" s="8">
        <v>24</v>
      </c>
      <c r="S1705" s="8">
        <v>185</v>
      </c>
      <c r="T1705" s="8">
        <v>0</v>
      </c>
      <c r="U1705" s="8">
        <v>3150</v>
      </c>
      <c r="V1705" s="8">
        <v>123</v>
      </c>
      <c r="W1705" s="8">
        <v>0</v>
      </c>
      <c r="X1705" s="8">
        <v>1418</v>
      </c>
      <c r="Y1705" s="8">
        <v>1249</v>
      </c>
      <c r="Z1705" s="8">
        <v>606</v>
      </c>
      <c r="AA1705" s="8">
        <v>0</v>
      </c>
      <c r="AB1705" s="8">
        <v>139</v>
      </c>
      <c r="AC1705" s="8">
        <v>0</v>
      </c>
      <c r="AD1705" s="8">
        <v>724</v>
      </c>
      <c r="AE1705" s="8">
        <v>2410</v>
      </c>
      <c r="AF1705" s="8">
        <v>181</v>
      </c>
      <c r="AG1705" s="8">
        <v>3064</v>
      </c>
      <c r="AH1705" s="8">
        <v>20</v>
      </c>
      <c r="AI1705" s="8">
        <v>8</v>
      </c>
      <c r="AJ1705" s="8">
        <v>1105</v>
      </c>
      <c r="AK1705" s="8">
        <v>2168</v>
      </c>
      <c r="AL1705" s="8">
        <v>0</v>
      </c>
      <c r="AM1705" s="8">
        <v>0</v>
      </c>
      <c r="AN1705" s="8">
        <v>3273</v>
      </c>
      <c r="AO1705" s="41">
        <f t="shared" si="1020"/>
        <v>0.95417048579285058</v>
      </c>
      <c r="AP1705" s="41">
        <f t="shared" si="1021"/>
        <v>4.5829514207149404E-2</v>
      </c>
      <c r="AQ1705" s="41">
        <f t="shared" si="1022"/>
        <v>0</v>
      </c>
      <c r="AR1705" s="41">
        <f t="shared" si="988"/>
        <v>0.15765352887259396</v>
      </c>
      <c r="AS1705" s="41">
        <f t="shared" si="989"/>
        <v>0.19156736938588451</v>
      </c>
      <c r="AT1705" s="41">
        <f t="shared" si="990"/>
        <v>0.15643140849373663</v>
      </c>
      <c r="AU1705" s="41">
        <f t="shared" si="991"/>
        <v>0.11976779712801711</v>
      </c>
      <c r="AV1705" s="41">
        <f t="shared" si="992"/>
        <v>0.10204705163458601</v>
      </c>
      <c r="AW1705" s="41">
        <f t="shared" si="993"/>
        <v>6.7522150931866795E-2</v>
      </c>
      <c r="AX1705" s="41">
        <f t="shared" si="994"/>
        <v>6.8744271310724109E-2</v>
      </c>
      <c r="AY1705" s="41">
        <f t="shared" si="995"/>
        <v>5.1329055912007336E-2</v>
      </c>
      <c r="AZ1705" s="41">
        <f t="shared" si="996"/>
        <v>2.1081576535288724E-2</v>
      </c>
      <c r="BA1705" s="41">
        <f t="shared" si="997"/>
        <v>7.3327222731439049E-3</v>
      </c>
      <c r="BB1705" s="41">
        <f t="shared" si="998"/>
        <v>5.652306752215093E-2</v>
      </c>
      <c r="BC1705" s="41">
        <f t="shared" si="999"/>
        <v>0</v>
      </c>
      <c r="BD1705" s="41">
        <f t="shared" si="1000"/>
        <v>0.96241979835013747</v>
      </c>
      <c r="BE1705" s="41">
        <f t="shared" si="1001"/>
        <v>3.7580201649862512E-2</v>
      </c>
      <c r="BF1705" s="41">
        <f t="shared" si="1002"/>
        <v>0</v>
      </c>
      <c r="BG1705" s="41">
        <f t="shared" si="1003"/>
        <v>0.43324167430491906</v>
      </c>
      <c r="BH1705" s="41">
        <f t="shared" si="1004"/>
        <v>0.38160708829819739</v>
      </c>
      <c r="BI1705" s="41">
        <f t="shared" si="1005"/>
        <v>0.18515123739688361</v>
      </c>
      <c r="BJ1705" s="41">
        <f t="shared" si="1006"/>
        <v>0</v>
      </c>
      <c r="BK1705" s="41">
        <f t="shared" si="1007"/>
        <v>4.246868316529178E-2</v>
      </c>
      <c r="BL1705" s="41">
        <f t="shared" si="1008"/>
        <v>0</v>
      </c>
      <c r="BM1705" s="41">
        <f t="shared" si="1009"/>
        <v>0.22120378857317446</v>
      </c>
      <c r="BN1705" s="41">
        <f t="shared" si="1010"/>
        <v>0.7363275282615338</v>
      </c>
      <c r="BO1705" s="41">
        <f t="shared" si="1011"/>
        <v>5.5300947143293616E-2</v>
      </c>
      <c r="BP1705" s="41">
        <f t="shared" si="1012"/>
        <v>0.93614421020470517</v>
      </c>
      <c r="BQ1705" s="41">
        <f t="shared" si="1013"/>
        <v>6.1106018942865869E-3</v>
      </c>
      <c r="BR1705" s="41">
        <f t="shared" si="1014"/>
        <v>2.4442407577146348E-3</v>
      </c>
      <c r="BS1705" s="41">
        <f t="shared" si="1015"/>
        <v>0.33761075465933393</v>
      </c>
      <c r="BT1705" s="41">
        <f t="shared" si="1016"/>
        <v>0.66238924534066601</v>
      </c>
      <c r="BU1705" s="41">
        <f t="shared" si="1017"/>
        <v>0</v>
      </c>
      <c r="BV1705" s="41">
        <f t="shared" si="1018"/>
        <v>0</v>
      </c>
      <c r="BW1705" s="41">
        <f t="shared" si="1019"/>
        <v>1</v>
      </c>
      <c r="BX1705" s="41" t="str">
        <f t="shared" si="1024"/>
        <v>2018Licensed practical nursesAlberta</v>
      </c>
      <c r="BY1705" s="51">
        <f>VLOOKUP(BX1705,'%workplace'!$A$1:$F$381,6,FALSE)</f>
        <v>12324</v>
      </c>
      <c r="BZ1705" s="32">
        <f t="shared" si="1025"/>
        <v>0.26557935735150923</v>
      </c>
    </row>
    <row r="1706" spans="1:78" s="8" customFormat="1" hidden="1" x14ac:dyDescent="0.2">
      <c r="A1706" s="8" t="str">
        <f t="shared" si="1023"/>
        <v>2018Licensed practical nursesAlbertaNursing home/long-term care</v>
      </c>
      <c r="B1706" s="8" t="s">
        <v>3</v>
      </c>
      <c r="C1706" s="8" t="s">
        <v>22</v>
      </c>
      <c r="D1706" s="8" t="s">
        <v>12</v>
      </c>
      <c r="E1706" s="8">
        <v>2018</v>
      </c>
      <c r="F1706" s="8">
        <v>2899</v>
      </c>
      <c r="G1706" s="8">
        <v>363</v>
      </c>
      <c r="H1706" s="8">
        <v>0</v>
      </c>
      <c r="I1706" s="8">
        <v>386</v>
      </c>
      <c r="J1706" s="8">
        <v>675</v>
      </c>
      <c r="K1706" s="8">
        <v>529</v>
      </c>
      <c r="L1706" s="8">
        <v>454</v>
      </c>
      <c r="M1706" s="8">
        <v>392</v>
      </c>
      <c r="N1706" s="8">
        <v>267</v>
      </c>
      <c r="O1706" s="8">
        <v>234</v>
      </c>
      <c r="P1706" s="8">
        <v>150</v>
      </c>
      <c r="Q1706" s="8">
        <v>61</v>
      </c>
      <c r="R1706" s="8">
        <v>15</v>
      </c>
      <c r="S1706" s="8">
        <v>99</v>
      </c>
      <c r="T1706" s="8">
        <v>0</v>
      </c>
      <c r="U1706" s="8">
        <v>2886</v>
      </c>
      <c r="V1706" s="8">
        <v>376</v>
      </c>
      <c r="W1706" s="8">
        <v>0</v>
      </c>
      <c r="X1706" s="8">
        <v>1337</v>
      </c>
      <c r="Y1706" s="8">
        <v>1446</v>
      </c>
      <c r="Z1706" s="8">
        <v>479</v>
      </c>
      <c r="AA1706" s="8">
        <v>0</v>
      </c>
      <c r="AB1706" s="8">
        <v>144</v>
      </c>
      <c r="AC1706" s="8">
        <v>0</v>
      </c>
      <c r="AD1706" s="8">
        <v>903</v>
      </c>
      <c r="AE1706" s="8">
        <v>2215</v>
      </c>
      <c r="AF1706" s="8">
        <v>315</v>
      </c>
      <c r="AG1706" s="8">
        <v>2923</v>
      </c>
      <c r="AH1706" s="8">
        <v>24</v>
      </c>
      <c r="AI1706" s="8">
        <v>0</v>
      </c>
      <c r="AJ1706" s="8">
        <v>349</v>
      </c>
      <c r="AK1706" s="8">
        <v>2913</v>
      </c>
      <c r="AL1706" s="8">
        <v>0</v>
      </c>
      <c r="AM1706" s="8">
        <v>0</v>
      </c>
      <c r="AN1706" s="8">
        <v>3262</v>
      </c>
      <c r="AO1706" s="41">
        <f t="shared" si="1020"/>
        <v>0.88871857755977923</v>
      </c>
      <c r="AP1706" s="41">
        <f t="shared" si="1021"/>
        <v>0.11128142244022073</v>
      </c>
      <c r="AQ1706" s="41">
        <f t="shared" si="1022"/>
        <v>0</v>
      </c>
      <c r="AR1706" s="41">
        <f t="shared" si="988"/>
        <v>0.11833231146535868</v>
      </c>
      <c r="AS1706" s="41">
        <f t="shared" si="989"/>
        <v>0.20692826486817903</v>
      </c>
      <c r="AT1706" s="41">
        <f t="shared" si="990"/>
        <v>0.16217044757817289</v>
      </c>
      <c r="AU1706" s="41">
        <f t="shared" si="991"/>
        <v>0.13917841814837523</v>
      </c>
      <c r="AV1706" s="41">
        <f t="shared" si="992"/>
        <v>0.12017167381974249</v>
      </c>
      <c r="AW1706" s="41">
        <f t="shared" si="993"/>
        <v>8.1851624770079706E-2</v>
      </c>
      <c r="AX1706" s="41">
        <f t="shared" si="994"/>
        <v>7.1735131820968731E-2</v>
      </c>
      <c r="AY1706" s="41">
        <f t="shared" si="995"/>
        <v>4.5984058859595341E-2</v>
      </c>
      <c r="AZ1706" s="41">
        <f t="shared" si="996"/>
        <v>1.8700183936235439E-2</v>
      </c>
      <c r="BA1706" s="41">
        <f t="shared" si="997"/>
        <v>4.5984058859595339E-3</v>
      </c>
      <c r="BB1706" s="41">
        <f t="shared" si="998"/>
        <v>3.0349478847332925E-2</v>
      </c>
      <c r="BC1706" s="41">
        <f t="shared" si="999"/>
        <v>0</v>
      </c>
      <c r="BD1706" s="41">
        <f t="shared" si="1000"/>
        <v>0.88473329245861432</v>
      </c>
      <c r="BE1706" s="41">
        <f t="shared" si="1001"/>
        <v>0.11526670754138565</v>
      </c>
      <c r="BF1706" s="41">
        <f t="shared" si="1002"/>
        <v>0</v>
      </c>
      <c r="BG1706" s="41">
        <f t="shared" si="1003"/>
        <v>0.40987124463519314</v>
      </c>
      <c r="BH1706" s="41">
        <f t="shared" si="1004"/>
        <v>0.44328632740649909</v>
      </c>
      <c r="BI1706" s="41">
        <f t="shared" si="1005"/>
        <v>0.14684242795830779</v>
      </c>
      <c r="BJ1706" s="41">
        <f t="shared" si="1006"/>
        <v>0</v>
      </c>
      <c r="BK1706" s="41">
        <f t="shared" si="1007"/>
        <v>4.4144696505211529E-2</v>
      </c>
      <c r="BL1706" s="41">
        <f t="shared" si="1008"/>
        <v>0</v>
      </c>
      <c r="BM1706" s="41">
        <f t="shared" si="1009"/>
        <v>0.27682403433476394</v>
      </c>
      <c r="BN1706" s="41">
        <f t="shared" si="1010"/>
        <v>0.67903126916002454</v>
      </c>
      <c r="BO1706" s="41">
        <f t="shared" si="1011"/>
        <v>9.6566523605150209E-2</v>
      </c>
      <c r="BP1706" s="41">
        <f t="shared" si="1012"/>
        <v>0.89607602697731448</v>
      </c>
      <c r="BQ1706" s="41">
        <f t="shared" si="1013"/>
        <v>7.357449417535254E-3</v>
      </c>
      <c r="BR1706" s="41">
        <f t="shared" si="1014"/>
        <v>0</v>
      </c>
      <c r="BS1706" s="41">
        <f t="shared" si="1015"/>
        <v>0.10698957694665849</v>
      </c>
      <c r="BT1706" s="41">
        <f t="shared" si="1016"/>
        <v>0.89301042305334155</v>
      </c>
      <c r="BU1706" s="41">
        <f t="shared" si="1017"/>
        <v>0</v>
      </c>
      <c r="BV1706" s="41">
        <f t="shared" si="1018"/>
        <v>0</v>
      </c>
      <c r="BW1706" s="41">
        <f t="shared" si="1019"/>
        <v>1</v>
      </c>
      <c r="BX1706" s="41" t="str">
        <f t="shared" si="1024"/>
        <v>2018Licensed practical nursesAlberta</v>
      </c>
      <c r="BY1706" s="51">
        <f>VLOOKUP(BX1706,'%workplace'!$A$1:$F$381,6,FALSE)</f>
        <v>12324</v>
      </c>
      <c r="BZ1706" s="32">
        <f t="shared" si="1025"/>
        <v>0.26468679000324569</v>
      </c>
    </row>
    <row r="1707" spans="1:78" s="8" customFormat="1" hidden="1" x14ac:dyDescent="0.2">
      <c r="A1707" s="8" t="str">
        <f t="shared" si="1023"/>
        <v>2018Licensed practical nursesAlbertaHospital</v>
      </c>
      <c r="B1707" s="8" t="s">
        <v>3</v>
      </c>
      <c r="C1707" s="8" t="s">
        <v>22</v>
      </c>
      <c r="D1707" s="8" t="s">
        <v>10</v>
      </c>
      <c r="E1707" s="8">
        <v>2018</v>
      </c>
      <c r="F1707" s="8">
        <v>4592</v>
      </c>
      <c r="G1707" s="8">
        <v>382</v>
      </c>
      <c r="H1707" s="8">
        <v>0</v>
      </c>
      <c r="I1707" s="8">
        <v>966</v>
      </c>
      <c r="J1707" s="8">
        <v>979</v>
      </c>
      <c r="K1707" s="8">
        <v>809</v>
      </c>
      <c r="L1707" s="8">
        <v>545</v>
      </c>
      <c r="M1707" s="8">
        <v>414</v>
      </c>
      <c r="N1707" s="8">
        <v>320</v>
      </c>
      <c r="O1707" s="8">
        <v>325</v>
      </c>
      <c r="P1707" s="8">
        <v>222</v>
      </c>
      <c r="Q1707" s="8">
        <v>99</v>
      </c>
      <c r="R1707" s="8">
        <v>29</v>
      </c>
      <c r="S1707" s="8">
        <v>266</v>
      </c>
      <c r="T1707" s="8">
        <v>0</v>
      </c>
      <c r="U1707" s="8">
        <v>4704</v>
      </c>
      <c r="V1707" s="8">
        <v>270</v>
      </c>
      <c r="W1707" s="8">
        <v>0</v>
      </c>
      <c r="X1707" s="8">
        <v>1674</v>
      </c>
      <c r="Y1707" s="8">
        <v>2485</v>
      </c>
      <c r="Z1707" s="8">
        <v>815</v>
      </c>
      <c r="AA1707" s="8">
        <v>0</v>
      </c>
      <c r="AB1707" s="8">
        <v>27</v>
      </c>
      <c r="AC1707" s="8">
        <v>0</v>
      </c>
      <c r="AD1707" s="8">
        <v>1116</v>
      </c>
      <c r="AE1707" s="8">
        <v>3831</v>
      </c>
      <c r="AF1707" s="8">
        <v>256</v>
      </c>
      <c r="AG1707" s="8">
        <v>4710</v>
      </c>
      <c r="AH1707" s="8">
        <v>4</v>
      </c>
      <c r="AI1707" s="8">
        <v>4</v>
      </c>
      <c r="AJ1707" s="8">
        <v>525</v>
      </c>
      <c r="AK1707" s="8">
        <v>4449</v>
      </c>
      <c r="AL1707" s="8">
        <v>0</v>
      </c>
      <c r="AM1707" s="8">
        <v>0</v>
      </c>
      <c r="AN1707" s="8">
        <v>4974</v>
      </c>
      <c r="AO1707" s="41">
        <f t="shared" si="1020"/>
        <v>0.92320064334539609</v>
      </c>
      <c r="AP1707" s="41">
        <f t="shared" si="1021"/>
        <v>7.679935665460394E-2</v>
      </c>
      <c r="AQ1707" s="41">
        <f t="shared" si="1022"/>
        <v>0</v>
      </c>
      <c r="AR1707" s="41">
        <f t="shared" si="988"/>
        <v>0.19420989143546441</v>
      </c>
      <c r="AS1707" s="41">
        <f t="shared" si="989"/>
        <v>0.19682348210695616</v>
      </c>
      <c r="AT1707" s="41">
        <f t="shared" si="990"/>
        <v>0.16264575794129474</v>
      </c>
      <c r="AU1707" s="41">
        <f t="shared" si="991"/>
        <v>0.10956976276638521</v>
      </c>
      <c r="AV1707" s="41">
        <f t="shared" si="992"/>
        <v>8.3232810615199035E-2</v>
      </c>
      <c r="AW1707" s="41">
        <f t="shared" si="993"/>
        <v>6.4334539605950938E-2</v>
      </c>
      <c r="AX1707" s="41">
        <f t="shared" si="994"/>
        <v>6.5339766787293932E-2</v>
      </c>
      <c r="AY1707" s="41">
        <f t="shared" si="995"/>
        <v>4.4632086851628471E-2</v>
      </c>
      <c r="AZ1707" s="41">
        <f t="shared" si="996"/>
        <v>1.9903498190591073E-2</v>
      </c>
      <c r="BA1707" s="41">
        <f t="shared" si="997"/>
        <v>5.8303176517893046E-3</v>
      </c>
      <c r="BB1707" s="41">
        <f t="shared" si="998"/>
        <v>5.3478086047446721E-2</v>
      </c>
      <c r="BC1707" s="41">
        <f t="shared" si="999"/>
        <v>0</v>
      </c>
      <c r="BD1707" s="41">
        <f t="shared" si="1000"/>
        <v>0.9457177322074789</v>
      </c>
      <c r="BE1707" s="41">
        <f t="shared" si="1001"/>
        <v>5.4282267792521106E-2</v>
      </c>
      <c r="BF1707" s="41">
        <f t="shared" si="1002"/>
        <v>0</v>
      </c>
      <c r="BG1707" s="41">
        <f t="shared" si="1003"/>
        <v>0.33655006031363088</v>
      </c>
      <c r="BH1707" s="41">
        <f t="shared" si="1004"/>
        <v>0.49959790912746282</v>
      </c>
      <c r="BI1707" s="41">
        <f t="shared" si="1005"/>
        <v>0.16385203055890632</v>
      </c>
      <c r="BJ1707" s="41">
        <f t="shared" si="1006"/>
        <v>0</v>
      </c>
      <c r="BK1707" s="41">
        <f t="shared" si="1007"/>
        <v>5.4282267792521112E-3</v>
      </c>
      <c r="BL1707" s="41">
        <f t="shared" si="1008"/>
        <v>0</v>
      </c>
      <c r="BM1707" s="41">
        <f t="shared" si="1009"/>
        <v>0.22436670687575391</v>
      </c>
      <c r="BN1707" s="41">
        <f t="shared" si="1010"/>
        <v>0.77020506634499397</v>
      </c>
      <c r="BO1707" s="41">
        <f t="shared" si="1011"/>
        <v>5.1467631684760755E-2</v>
      </c>
      <c r="BP1707" s="41">
        <f t="shared" si="1012"/>
        <v>0.94692400482509043</v>
      </c>
      <c r="BQ1707" s="41">
        <f t="shared" si="1013"/>
        <v>8.0418174507438679E-4</v>
      </c>
      <c r="BR1707" s="41">
        <f t="shared" si="1014"/>
        <v>8.0418174507438679E-4</v>
      </c>
      <c r="BS1707" s="41">
        <f t="shared" si="1015"/>
        <v>0.10554885404101327</v>
      </c>
      <c r="BT1707" s="41">
        <f t="shared" si="1016"/>
        <v>0.89445114595898678</v>
      </c>
      <c r="BU1707" s="41">
        <f t="shared" si="1017"/>
        <v>0</v>
      </c>
      <c r="BV1707" s="41">
        <f t="shared" si="1018"/>
        <v>0</v>
      </c>
      <c r="BW1707" s="41">
        <f t="shared" si="1019"/>
        <v>1</v>
      </c>
      <c r="BX1707" s="41" t="str">
        <f t="shared" si="1024"/>
        <v>2018Licensed practical nursesAlberta</v>
      </c>
      <c r="BY1707" s="51">
        <f>VLOOKUP(BX1707,'%workplace'!$A$1:$F$381,6,FALSE)</f>
        <v>12324</v>
      </c>
      <c r="BZ1707" s="32">
        <f t="shared" si="1025"/>
        <v>0.40360272638753653</v>
      </c>
    </row>
    <row r="1708" spans="1:78" s="8" customFormat="1" hidden="1" x14ac:dyDescent="0.2">
      <c r="A1708" s="8" t="str">
        <f t="shared" si="1023"/>
        <v>2018Licensed practical nursesAlbertaOther places of work</v>
      </c>
      <c r="B1708" s="8" t="s">
        <v>3</v>
      </c>
      <c r="C1708" s="8" t="s">
        <v>22</v>
      </c>
      <c r="D1708" s="8" t="s">
        <v>13</v>
      </c>
      <c r="E1708" s="8">
        <v>2018</v>
      </c>
      <c r="F1708" s="8">
        <v>739</v>
      </c>
      <c r="G1708" s="8">
        <v>76</v>
      </c>
      <c r="H1708" s="8">
        <v>0</v>
      </c>
      <c r="I1708" s="8">
        <v>98</v>
      </c>
      <c r="J1708" s="8">
        <v>156</v>
      </c>
      <c r="K1708" s="8">
        <v>137</v>
      </c>
      <c r="L1708" s="8">
        <v>129</v>
      </c>
      <c r="M1708" s="8">
        <v>87</v>
      </c>
      <c r="N1708" s="8">
        <v>77</v>
      </c>
      <c r="O1708" s="8">
        <v>53</v>
      </c>
      <c r="P1708" s="8">
        <v>34</v>
      </c>
      <c r="Q1708" s="8">
        <v>8</v>
      </c>
      <c r="R1708" s="8">
        <v>2</v>
      </c>
      <c r="S1708" s="8">
        <v>34</v>
      </c>
      <c r="T1708" s="8">
        <v>0</v>
      </c>
      <c r="U1708" s="8">
        <v>734</v>
      </c>
      <c r="V1708" s="8">
        <v>81</v>
      </c>
      <c r="W1708" s="8">
        <v>0</v>
      </c>
      <c r="X1708" s="8">
        <v>361</v>
      </c>
      <c r="Y1708" s="8">
        <v>283</v>
      </c>
      <c r="Z1708" s="8">
        <v>171</v>
      </c>
      <c r="AA1708" s="8">
        <v>0</v>
      </c>
      <c r="AB1708" s="8">
        <v>31</v>
      </c>
      <c r="AC1708" s="8">
        <v>0</v>
      </c>
      <c r="AD1708" s="8">
        <v>375</v>
      </c>
      <c r="AE1708" s="8">
        <v>409</v>
      </c>
      <c r="AF1708" s="8">
        <v>121</v>
      </c>
      <c r="AG1708" s="8">
        <v>551</v>
      </c>
      <c r="AH1708" s="8">
        <v>140</v>
      </c>
      <c r="AI1708" s="8">
        <v>3</v>
      </c>
      <c r="AJ1708" s="8">
        <v>50</v>
      </c>
      <c r="AK1708" s="8">
        <v>765</v>
      </c>
      <c r="AL1708" s="8">
        <v>0</v>
      </c>
      <c r="AM1708" s="8">
        <v>0</v>
      </c>
      <c r="AN1708" s="8">
        <v>815</v>
      </c>
      <c r="AO1708" s="41">
        <f t="shared" si="1020"/>
        <v>0.90674846625766869</v>
      </c>
      <c r="AP1708" s="41">
        <f t="shared" si="1021"/>
        <v>9.3251533742331291E-2</v>
      </c>
      <c r="AQ1708" s="41">
        <f t="shared" si="1022"/>
        <v>0</v>
      </c>
      <c r="AR1708" s="41">
        <f t="shared" si="988"/>
        <v>0.12024539877300613</v>
      </c>
      <c r="AS1708" s="41">
        <f t="shared" si="989"/>
        <v>0.19141104294478528</v>
      </c>
      <c r="AT1708" s="41">
        <f t="shared" si="990"/>
        <v>0.16809815950920245</v>
      </c>
      <c r="AU1708" s="41">
        <f t="shared" si="991"/>
        <v>0.15828220858895706</v>
      </c>
      <c r="AV1708" s="41">
        <f t="shared" si="992"/>
        <v>0.10674846625766871</v>
      </c>
      <c r="AW1708" s="41">
        <f t="shared" si="993"/>
        <v>9.4478527607361959E-2</v>
      </c>
      <c r="AX1708" s="41">
        <f t="shared" si="994"/>
        <v>6.5030674846625766E-2</v>
      </c>
      <c r="AY1708" s="41">
        <f t="shared" si="995"/>
        <v>4.1717791411042947E-2</v>
      </c>
      <c r="AZ1708" s="41">
        <f t="shared" si="996"/>
        <v>9.8159509202453993E-3</v>
      </c>
      <c r="BA1708" s="41">
        <f t="shared" si="997"/>
        <v>2.4539877300613498E-3</v>
      </c>
      <c r="BB1708" s="41">
        <f t="shared" si="998"/>
        <v>4.1717791411042947E-2</v>
      </c>
      <c r="BC1708" s="41">
        <f t="shared" si="999"/>
        <v>0</v>
      </c>
      <c r="BD1708" s="41">
        <f t="shared" si="1000"/>
        <v>0.90061349693251536</v>
      </c>
      <c r="BE1708" s="41">
        <f t="shared" si="1001"/>
        <v>9.9386503067484658E-2</v>
      </c>
      <c r="BF1708" s="41">
        <f t="shared" si="1002"/>
        <v>0</v>
      </c>
      <c r="BG1708" s="41">
        <f t="shared" si="1003"/>
        <v>0.44294478527607362</v>
      </c>
      <c r="BH1708" s="41">
        <f t="shared" si="1004"/>
        <v>0.34723926380368098</v>
      </c>
      <c r="BI1708" s="41">
        <f t="shared" si="1005"/>
        <v>0.20981595092024541</v>
      </c>
      <c r="BJ1708" s="41">
        <f t="shared" si="1006"/>
        <v>0</v>
      </c>
      <c r="BK1708" s="41">
        <f t="shared" si="1007"/>
        <v>3.8036809815950923E-2</v>
      </c>
      <c r="BL1708" s="41">
        <f t="shared" si="1008"/>
        <v>0</v>
      </c>
      <c r="BM1708" s="41">
        <f t="shared" si="1009"/>
        <v>0.46012269938650308</v>
      </c>
      <c r="BN1708" s="41">
        <f t="shared" si="1010"/>
        <v>0.501840490797546</v>
      </c>
      <c r="BO1708" s="41">
        <f t="shared" si="1011"/>
        <v>0.14846625766871166</v>
      </c>
      <c r="BP1708" s="41">
        <f t="shared" si="1012"/>
        <v>0.67607361963190182</v>
      </c>
      <c r="BQ1708" s="41">
        <f t="shared" si="1013"/>
        <v>0.17177914110429449</v>
      </c>
      <c r="BR1708" s="41">
        <f t="shared" si="1014"/>
        <v>3.6809815950920245E-3</v>
      </c>
      <c r="BS1708" s="41">
        <f t="shared" si="1015"/>
        <v>6.1349693251533742E-2</v>
      </c>
      <c r="BT1708" s="41">
        <f t="shared" si="1016"/>
        <v>0.93865030674846628</v>
      </c>
      <c r="BU1708" s="41">
        <f t="shared" si="1017"/>
        <v>0</v>
      </c>
      <c r="BV1708" s="41">
        <f t="shared" si="1018"/>
        <v>0</v>
      </c>
      <c r="BW1708" s="41">
        <f t="shared" si="1019"/>
        <v>1</v>
      </c>
      <c r="BX1708" s="41" t="str">
        <f t="shared" si="1024"/>
        <v>2018Licensed practical nursesAlberta</v>
      </c>
      <c r="BY1708" s="51">
        <f>VLOOKUP(BX1708,'%workplace'!$A$1:$F$381,6,FALSE)</f>
        <v>12324</v>
      </c>
      <c r="BZ1708" s="32">
        <f t="shared" si="1025"/>
        <v>6.6131126257708533E-2</v>
      </c>
    </row>
    <row r="1709" spans="1:78" s="8" customFormat="1" ht="15" hidden="1" x14ac:dyDescent="0.25">
      <c r="A1709" s="8" t="str">
        <f t="shared" si="1023"/>
        <v>2018Licensed practical nursesBritish ColumbiaAll places of work</v>
      </c>
      <c r="B1709" s="8" t="s">
        <v>3</v>
      </c>
      <c r="C1709" s="8" t="s">
        <v>23</v>
      </c>
      <c r="D1709" s="8" t="s">
        <v>9</v>
      </c>
      <c r="E1709" s="8">
        <v>2018</v>
      </c>
      <c r="F1709" s="8">
        <v>10370</v>
      </c>
      <c r="G1709" s="8">
        <v>1144</v>
      </c>
      <c r="H1709" s="8">
        <v>0</v>
      </c>
      <c r="I1709" s="8">
        <v>1537</v>
      </c>
      <c r="J1709" s="8">
        <v>1836</v>
      </c>
      <c r="K1709" s="8">
        <v>1777</v>
      </c>
      <c r="L1709" s="8">
        <v>1479</v>
      </c>
      <c r="M1709" s="8">
        <v>1351</v>
      </c>
      <c r="N1709" s="8">
        <v>1224</v>
      </c>
      <c r="O1709" s="8">
        <v>986</v>
      </c>
      <c r="P1709" s="8">
        <v>644</v>
      </c>
      <c r="Q1709" s="8">
        <v>184</v>
      </c>
      <c r="R1709" s="8">
        <v>47</v>
      </c>
      <c r="S1709" s="8">
        <v>449</v>
      </c>
      <c r="T1709" s="8">
        <v>0</v>
      </c>
      <c r="U1709" s="58" t="s">
        <v>233</v>
      </c>
      <c r="V1709" s="58" t="s">
        <v>233</v>
      </c>
      <c r="W1709" s="58" t="s">
        <v>233</v>
      </c>
      <c r="X1709" s="8">
        <v>5809</v>
      </c>
      <c r="Y1709" s="8">
        <v>2918</v>
      </c>
      <c r="Z1709" s="8">
        <v>2754</v>
      </c>
      <c r="AA1709" s="8">
        <v>33</v>
      </c>
      <c r="AB1709" s="8">
        <v>349</v>
      </c>
      <c r="AC1709" s="8">
        <v>499</v>
      </c>
      <c r="AD1709" s="8">
        <v>349</v>
      </c>
      <c r="AE1709" s="8">
        <v>10317</v>
      </c>
      <c r="AF1709" s="8">
        <v>175</v>
      </c>
      <c r="AG1709" s="8">
        <v>10527</v>
      </c>
      <c r="AH1709" s="8">
        <v>129</v>
      </c>
      <c r="AI1709" s="8">
        <v>18</v>
      </c>
      <c r="AJ1709" s="8">
        <v>959</v>
      </c>
      <c r="AK1709" s="8">
        <v>10549</v>
      </c>
      <c r="AL1709" s="8">
        <v>665</v>
      </c>
      <c r="AM1709" s="8">
        <v>6</v>
      </c>
      <c r="AN1709" s="8">
        <v>11514</v>
      </c>
      <c r="AO1709" s="41">
        <f t="shared" si="1020"/>
        <v>0.90064269584853218</v>
      </c>
      <c r="AP1709" s="41">
        <f t="shared" si="1021"/>
        <v>9.9357304151467776E-2</v>
      </c>
      <c r="AQ1709" s="41">
        <f t="shared" si="1022"/>
        <v>0</v>
      </c>
      <c r="AR1709" s="41">
        <f t="shared" si="988"/>
        <v>0.13348966475594928</v>
      </c>
      <c r="AS1709" s="41">
        <f t="shared" si="989"/>
        <v>0.15945805106826472</v>
      </c>
      <c r="AT1709" s="41">
        <f t="shared" si="990"/>
        <v>0.15433385443807537</v>
      </c>
      <c r="AU1709" s="41">
        <f t="shared" si="991"/>
        <v>0.12845231891610215</v>
      </c>
      <c r="AV1709" s="41">
        <f t="shared" si="992"/>
        <v>0.11733541775230155</v>
      </c>
      <c r="AW1709" s="41">
        <f t="shared" si="993"/>
        <v>0.10630536737884315</v>
      </c>
      <c r="AX1709" s="41">
        <f t="shared" si="994"/>
        <v>8.5634879277401418E-2</v>
      </c>
      <c r="AY1709" s="41">
        <f t="shared" si="995"/>
        <v>5.5931908980371724E-2</v>
      </c>
      <c r="AZ1709" s="41">
        <f t="shared" si="996"/>
        <v>1.5980545422963351E-2</v>
      </c>
      <c r="BA1709" s="41">
        <f t="shared" si="997"/>
        <v>4.0819871460830289E-3</v>
      </c>
      <c r="BB1709" s="41">
        <f t="shared" si="998"/>
        <v>3.8996004863644261E-2</v>
      </c>
      <c r="BC1709" s="41">
        <f t="shared" si="999"/>
        <v>0</v>
      </c>
      <c r="BD1709" s="41" t="e">
        <f t="shared" si="1000"/>
        <v>#VALUE!</v>
      </c>
      <c r="BE1709" s="41" t="e">
        <f t="shared" si="1001"/>
        <v>#VALUE!</v>
      </c>
      <c r="BF1709" s="41" t="e">
        <f t="shared" si="1002"/>
        <v>#VALUE!</v>
      </c>
      <c r="BG1709" s="41">
        <f t="shared" si="1003"/>
        <v>0.50451624109779403</v>
      </c>
      <c r="BH1709" s="41">
        <f t="shared" si="1004"/>
        <v>0.2534306062185166</v>
      </c>
      <c r="BI1709" s="41">
        <f t="shared" si="1005"/>
        <v>0.23918707660239708</v>
      </c>
      <c r="BJ1709" s="41">
        <f t="shared" si="1006"/>
        <v>2.8660760812923396E-3</v>
      </c>
      <c r="BK1709" s="41">
        <f t="shared" si="1007"/>
        <v>3.0310925829425048E-2</v>
      </c>
      <c r="BL1709" s="41">
        <f t="shared" si="1008"/>
        <v>4.3338544380753866E-2</v>
      </c>
      <c r="BM1709" s="41">
        <f t="shared" si="1009"/>
        <v>3.0310925829425048E-2</v>
      </c>
      <c r="BN1709" s="41">
        <f t="shared" si="1010"/>
        <v>0.89603960396039606</v>
      </c>
      <c r="BO1709" s="41">
        <f t="shared" si="1011"/>
        <v>1.5198888309883619E-2</v>
      </c>
      <c r="BP1709" s="41">
        <f t="shared" si="1012"/>
        <v>0.91427826993225636</v>
      </c>
      <c r="BQ1709" s="41">
        <f t="shared" si="1013"/>
        <v>1.1203751954142784E-2</v>
      </c>
      <c r="BR1709" s="41">
        <f t="shared" si="1014"/>
        <v>1.563314226159458E-3</v>
      </c>
      <c r="BS1709" s="41">
        <f t="shared" si="1015"/>
        <v>8.3289907938162239E-2</v>
      </c>
      <c r="BT1709" s="41">
        <f t="shared" si="1016"/>
        <v>0.9161889873197846</v>
      </c>
      <c r="BU1709" s="41">
        <f t="shared" si="1017"/>
        <v>5.7755775577557754E-2</v>
      </c>
      <c r="BV1709" s="41">
        <f t="shared" si="1018"/>
        <v>5.2110474205315264E-4</v>
      </c>
      <c r="BW1709" s="41">
        <f t="shared" si="1019"/>
        <v>1</v>
      </c>
      <c r="BX1709" s="41" t="str">
        <f t="shared" si="1024"/>
        <v>2018Licensed practical nursesBritish Columbia</v>
      </c>
      <c r="BY1709" s="51">
        <f>VLOOKUP(BX1709,'%workplace'!$A$1:$F$381,6,FALSE)</f>
        <v>11514</v>
      </c>
      <c r="BZ1709" s="32">
        <f t="shared" si="1025"/>
        <v>1</v>
      </c>
    </row>
    <row r="1710" spans="1:78" s="8" customFormat="1" ht="15" hidden="1" x14ac:dyDescent="0.25">
      <c r="A1710" s="8" t="str">
        <f t="shared" si="1023"/>
        <v>2018Licensed practical nursesBritish ColumbiaCommunity health</v>
      </c>
      <c r="B1710" s="8" t="s">
        <v>3</v>
      </c>
      <c r="C1710" s="8" t="s">
        <v>23</v>
      </c>
      <c r="D1710" s="8" t="s">
        <v>11</v>
      </c>
      <c r="E1710" s="8">
        <v>2018</v>
      </c>
      <c r="F1710" s="8">
        <v>1134</v>
      </c>
      <c r="G1710" s="8">
        <v>86</v>
      </c>
      <c r="H1710" s="8">
        <v>0</v>
      </c>
      <c r="I1710" s="8">
        <v>153</v>
      </c>
      <c r="J1710" s="8">
        <v>213</v>
      </c>
      <c r="K1710" s="8">
        <v>194</v>
      </c>
      <c r="L1710" s="8">
        <v>160</v>
      </c>
      <c r="M1710" s="8">
        <v>158</v>
      </c>
      <c r="N1710" s="8">
        <v>127</v>
      </c>
      <c r="O1710" s="8">
        <v>93</v>
      </c>
      <c r="P1710" s="8">
        <v>63</v>
      </c>
      <c r="Q1710" s="8">
        <v>20</v>
      </c>
      <c r="R1710" s="8">
        <v>7</v>
      </c>
      <c r="S1710" s="8">
        <v>32</v>
      </c>
      <c r="T1710" s="8">
        <v>0</v>
      </c>
      <c r="U1710" s="58" t="s">
        <v>233</v>
      </c>
      <c r="V1710" s="58" t="s">
        <v>233</v>
      </c>
      <c r="W1710" s="58" t="s">
        <v>233</v>
      </c>
      <c r="X1710" s="8">
        <v>641</v>
      </c>
      <c r="Y1710" s="8">
        <v>295</v>
      </c>
      <c r="Z1710" s="8">
        <v>278</v>
      </c>
      <c r="AA1710" s="8">
        <v>6</v>
      </c>
      <c r="AB1710" s="8">
        <v>130</v>
      </c>
      <c r="AC1710" s="8">
        <v>2</v>
      </c>
      <c r="AD1710" s="8">
        <v>42</v>
      </c>
      <c r="AE1710" s="8">
        <v>1046</v>
      </c>
      <c r="AF1710" s="8">
        <v>45</v>
      </c>
      <c r="AG1710" s="8">
        <v>1128</v>
      </c>
      <c r="AH1710" s="8">
        <v>10</v>
      </c>
      <c r="AI1710" s="8">
        <v>8</v>
      </c>
      <c r="AJ1710" s="8">
        <v>98</v>
      </c>
      <c r="AK1710" s="8">
        <v>1121</v>
      </c>
      <c r="AL1710" s="8">
        <v>29</v>
      </c>
      <c r="AM1710" s="8">
        <v>1</v>
      </c>
      <c r="AN1710" s="8">
        <v>1220</v>
      </c>
      <c r="AO1710" s="41">
        <f t="shared" si="1020"/>
        <v>0.92950819672131146</v>
      </c>
      <c r="AP1710" s="41">
        <f t="shared" si="1021"/>
        <v>7.0491803278688522E-2</v>
      </c>
      <c r="AQ1710" s="41">
        <f t="shared" si="1022"/>
        <v>0</v>
      </c>
      <c r="AR1710" s="41">
        <f t="shared" si="988"/>
        <v>0.12540983606557377</v>
      </c>
      <c r="AS1710" s="41">
        <f t="shared" si="989"/>
        <v>0.17459016393442622</v>
      </c>
      <c r="AT1710" s="41">
        <f t="shared" si="990"/>
        <v>0.15901639344262294</v>
      </c>
      <c r="AU1710" s="41">
        <f t="shared" si="991"/>
        <v>0.13114754098360656</v>
      </c>
      <c r="AV1710" s="41">
        <f t="shared" si="992"/>
        <v>0.12950819672131147</v>
      </c>
      <c r="AW1710" s="41">
        <f t="shared" si="993"/>
        <v>0.1040983606557377</v>
      </c>
      <c r="AX1710" s="41">
        <f t="shared" si="994"/>
        <v>7.6229508196721307E-2</v>
      </c>
      <c r="AY1710" s="41">
        <f t="shared" si="995"/>
        <v>5.1639344262295085E-2</v>
      </c>
      <c r="AZ1710" s="41">
        <f t="shared" si="996"/>
        <v>1.6393442622950821E-2</v>
      </c>
      <c r="BA1710" s="41">
        <f t="shared" si="997"/>
        <v>5.7377049180327867E-3</v>
      </c>
      <c r="BB1710" s="41">
        <f t="shared" si="998"/>
        <v>2.6229508196721311E-2</v>
      </c>
      <c r="BC1710" s="41">
        <f t="shared" si="999"/>
        <v>0</v>
      </c>
      <c r="BD1710" s="41" t="e">
        <f t="shared" si="1000"/>
        <v>#VALUE!</v>
      </c>
      <c r="BE1710" s="41" t="e">
        <f t="shared" si="1001"/>
        <v>#VALUE!</v>
      </c>
      <c r="BF1710" s="41" t="e">
        <f t="shared" si="1002"/>
        <v>#VALUE!</v>
      </c>
      <c r="BG1710" s="41">
        <f t="shared" si="1003"/>
        <v>0.52540983606557379</v>
      </c>
      <c r="BH1710" s="41">
        <f t="shared" si="1004"/>
        <v>0.24180327868852458</v>
      </c>
      <c r="BI1710" s="41">
        <f t="shared" si="1005"/>
        <v>0.22786885245901639</v>
      </c>
      <c r="BJ1710" s="41">
        <f t="shared" si="1006"/>
        <v>4.9180327868852463E-3</v>
      </c>
      <c r="BK1710" s="41">
        <f t="shared" si="1007"/>
        <v>0.10655737704918032</v>
      </c>
      <c r="BL1710" s="41">
        <f t="shared" si="1008"/>
        <v>1.639344262295082E-3</v>
      </c>
      <c r="BM1710" s="41">
        <f t="shared" si="1009"/>
        <v>3.4426229508196723E-2</v>
      </c>
      <c r="BN1710" s="41">
        <f t="shared" si="1010"/>
        <v>0.85737704918032787</v>
      </c>
      <c r="BO1710" s="41">
        <f t="shared" si="1011"/>
        <v>3.6885245901639344E-2</v>
      </c>
      <c r="BP1710" s="41">
        <f t="shared" si="1012"/>
        <v>0.92459016393442628</v>
      </c>
      <c r="BQ1710" s="41">
        <f t="shared" si="1013"/>
        <v>8.1967213114754103E-3</v>
      </c>
      <c r="BR1710" s="41">
        <f t="shared" si="1014"/>
        <v>6.5573770491803279E-3</v>
      </c>
      <c r="BS1710" s="41">
        <f t="shared" si="1015"/>
        <v>8.0327868852459017E-2</v>
      </c>
      <c r="BT1710" s="41">
        <f t="shared" si="1016"/>
        <v>0.91885245901639345</v>
      </c>
      <c r="BU1710" s="41">
        <f t="shared" si="1017"/>
        <v>2.3770491803278688E-2</v>
      </c>
      <c r="BV1710" s="41">
        <f t="shared" si="1018"/>
        <v>8.1967213114754098E-4</v>
      </c>
      <c r="BW1710" s="41">
        <f t="shared" si="1019"/>
        <v>1</v>
      </c>
      <c r="BX1710" s="41" t="str">
        <f t="shared" si="1024"/>
        <v>2018Licensed practical nursesBritish Columbia</v>
      </c>
      <c r="BY1710" s="51">
        <f>VLOOKUP(BX1710,'%workplace'!$A$1:$F$381,6,FALSE)</f>
        <v>11514</v>
      </c>
      <c r="BZ1710" s="32">
        <f t="shared" si="1025"/>
        <v>0.10595796421747437</v>
      </c>
    </row>
    <row r="1711" spans="1:78" s="8" customFormat="1" ht="15" hidden="1" x14ac:dyDescent="0.25">
      <c r="A1711" s="8" t="str">
        <f t="shared" si="1023"/>
        <v>2018Licensed practical nursesBritish ColumbiaNursing home/long-term care</v>
      </c>
      <c r="B1711" s="8" t="s">
        <v>3</v>
      </c>
      <c r="C1711" s="8" t="s">
        <v>23</v>
      </c>
      <c r="D1711" s="8" t="s">
        <v>12</v>
      </c>
      <c r="E1711" s="8">
        <v>2018</v>
      </c>
      <c r="F1711" s="8">
        <v>4289</v>
      </c>
      <c r="G1711" s="8">
        <v>511</v>
      </c>
      <c r="H1711" s="8">
        <v>0</v>
      </c>
      <c r="I1711" s="8">
        <v>652</v>
      </c>
      <c r="J1711" s="8">
        <v>817</v>
      </c>
      <c r="K1711" s="8">
        <v>733</v>
      </c>
      <c r="L1711" s="8">
        <v>599</v>
      </c>
      <c r="M1711" s="8">
        <v>567</v>
      </c>
      <c r="N1711" s="8">
        <v>518</v>
      </c>
      <c r="O1711" s="8">
        <v>406</v>
      </c>
      <c r="P1711" s="8">
        <v>257</v>
      </c>
      <c r="Q1711" s="8">
        <v>65</v>
      </c>
      <c r="R1711" s="8">
        <v>18</v>
      </c>
      <c r="S1711" s="8">
        <v>168</v>
      </c>
      <c r="T1711" s="8">
        <v>0</v>
      </c>
      <c r="U1711" s="58" t="s">
        <v>233</v>
      </c>
      <c r="V1711" s="58" t="s">
        <v>233</v>
      </c>
      <c r="W1711" s="58" t="s">
        <v>233</v>
      </c>
      <c r="X1711" s="8">
        <v>2518</v>
      </c>
      <c r="Y1711" s="8">
        <v>1304</v>
      </c>
      <c r="Z1711" s="8">
        <v>964</v>
      </c>
      <c r="AA1711" s="8">
        <v>14</v>
      </c>
      <c r="AB1711" s="8">
        <v>129</v>
      </c>
      <c r="AC1711" s="8">
        <v>8</v>
      </c>
      <c r="AD1711" s="8">
        <v>85</v>
      </c>
      <c r="AE1711" s="8">
        <v>4578</v>
      </c>
      <c r="AF1711" s="8">
        <v>49</v>
      </c>
      <c r="AG1711" s="8">
        <v>4713</v>
      </c>
      <c r="AH1711" s="8">
        <v>3</v>
      </c>
      <c r="AI1711" s="8">
        <v>5</v>
      </c>
      <c r="AJ1711" s="8">
        <v>485</v>
      </c>
      <c r="AK1711" s="8">
        <v>4313</v>
      </c>
      <c r="AL1711" s="8">
        <v>30</v>
      </c>
      <c r="AM1711" s="8">
        <v>2</v>
      </c>
      <c r="AN1711" s="8">
        <v>4800</v>
      </c>
      <c r="AO1711" s="41">
        <f t="shared" si="1020"/>
        <v>0.89354166666666668</v>
      </c>
      <c r="AP1711" s="41">
        <f t="shared" si="1021"/>
        <v>0.10645833333333334</v>
      </c>
      <c r="AQ1711" s="41">
        <f t="shared" si="1022"/>
        <v>0</v>
      </c>
      <c r="AR1711" s="41">
        <f t="shared" si="988"/>
        <v>0.13583333333333333</v>
      </c>
      <c r="AS1711" s="41">
        <f t="shared" si="989"/>
        <v>0.17020833333333332</v>
      </c>
      <c r="AT1711" s="41">
        <f t="shared" si="990"/>
        <v>0.15270833333333333</v>
      </c>
      <c r="AU1711" s="41">
        <f t="shared" si="991"/>
        <v>0.12479166666666666</v>
      </c>
      <c r="AV1711" s="41">
        <f t="shared" si="992"/>
        <v>0.11812499999999999</v>
      </c>
      <c r="AW1711" s="41">
        <f t="shared" si="993"/>
        <v>0.10791666666666666</v>
      </c>
      <c r="AX1711" s="41">
        <f t="shared" si="994"/>
        <v>8.458333333333333E-2</v>
      </c>
      <c r="AY1711" s="41">
        <f t="shared" si="995"/>
        <v>5.3541666666666668E-2</v>
      </c>
      <c r="AZ1711" s="41">
        <f t="shared" si="996"/>
        <v>1.3541666666666667E-2</v>
      </c>
      <c r="BA1711" s="41">
        <f t="shared" si="997"/>
        <v>3.7499999999999999E-3</v>
      </c>
      <c r="BB1711" s="41">
        <f t="shared" si="998"/>
        <v>3.5000000000000003E-2</v>
      </c>
      <c r="BC1711" s="41">
        <f t="shared" si="999"/>
        <v>0</v>
      </c>
      <c r="BD1711" s="41" t="e">
        <f t="shared" si="1000"/>
        <v>#VALUE!</v>
      </c>
      <c r="BE1711" s="41" t="e">
        <f t="shared" si="1001"/>
        <v>#VALUE!</v>
      </c>
      <c r="BF1711" s="41" t="e">
        <f t="shared" si="1002"/>
        <v>#VALUE!</v>
      </c>
      <c r="BG1711" s="41">
        <f t="shared" si="1003"/>
        <v>0.52458333333333329</v>
      </c>
      <c r="BH1711" s="41">
        <f t="shared" si="1004"/>
        <v>0.27166666666666667</v>
      </c>
      <c r="BI1711" s="41">
        <f t="shared" si="1005"/>
        <v>0.20083333333333334</v>
      </c>
      <c r="BJ1711" s="41">
        <f t="shared" si="1006"/>
        <v>2.9166666666666668E-3</v>
      </c>
      <c r="BK1711" s="41">
        <f t="shared" si="1007"/>
        <v>2.6875E-2</v>
      </c>
      <c r="BL1711" s="41">
        <f t="shared" si="1008"/>
        <v>1.6666666666666668E-3</v>
      </c>
      <c r="BM1711" s="41">
        <f t="shared" si="1009"/>
        <v>1.7708333333333333E-2</v>
      </c>
      <c r="BN1711" s="41">
        <f t="shared" si="1010"/>
        <v>0.95374999999999999</v>
      </c>
      <c r="BO1711" s="41">
        <f t="shared" si="1011"/>
        <v>1.0208333333333333E-2</v>
      </c>
      <c r="BP1711" s="41">
        <f t="shared" si="1012"/>
        <v>0.98187500000000005</v>
      </c>
      <c r="BQ1711" s="41">
        <f t="shared" si="1013"/>
        <v>6.2500000000000001E-4</v>
      </c>
      <c r="BR1711" s="41">
        <f t="shared" si="1014"/>
        <v>1.0416666666666667E-3</v>
      </c>
      <c r="BS1711" s="41">
        <f t="shared" si="1015"/>
        <v>0.10104166666666667</v>
      </c>
      <c r="BT1711" s="41">
        <f t="shared" si="1016"/>
        <v>0.89854166666666668</v>
      </c>
      <c r="BU1711" s="41">
        <f t="shared" si="1017"/>
        <v>6.2500000000000003E-3</v>
      </c>
      <c r="BV1711" s="41">
        <f t="shared" si="1018"/>
        <v>4.1666666666666669E-4</v>
      </c>
      <c r="BW1711" s="41">
        <f t="shared" si="1019"/>
        <v>1</v>
      </c>
      <c r="BX1711" s="41" t="str">
        <f t="shared" si="1024"/>
        <v>2018Licensed practical nursesBritish Columbia</v>
      </c>
      <c r="BY1711" s="51">
        <f>VLOOKUP(BX1711,'%workplace'!$A$1:$F$381,6,FALSE)</f>
        <v>11514</v>
      </c>
      <c r="BZ1711" s="32">
        <f t="shared" si="1025"/>
        <v>0.41688379364252215</v>
      </c>
    </row>
    <row r="1712" spans="1:78" s="8" customFormat="1" ht="15" hidden="1" x14ac:dyDescent="0.25">
      <c r="A1712" s="8" t="str">
        <f t="shared" si="1023"/>
        <v>2018Licensed practical nursesBritish ColumbiaHospital</v>
      </c>
      <c r="B1712" s="8" t="s">
        <v>3</v>
      </c>
      <c r="C1712" s="8" t="s">
        <v>23</v>
      </c>
      <c r="D1712" s="8" t="s">
        <v>10</v>
      </c>
      <c r="E1712" s="8">
        <v>2018</v>
      </c>
      <c r="F1712" s="8">
        <v>3651</v>
      </c>
      <c r="G1712" s="8">
        <v>419</v>
      </c>
      <c r="H1712" s="8">
        <v>0</v>
      </c>
      <c r="I1712" s="8">
        <v>503</v>
      </c>
      <c r="J1712" s="8">
        <v>579</v>
      </c>
      <c r="K1712" s="8">
        <v>616</v>
      </c>
      <c r="L1712" s="8">
        <v>557</v>
      </c>
      <c r="M1712" s="8">
        <v>502</v>
      </c>
      <c r="N1712" s="8">
        <v>473</v>
      </c>
      <c r="O1712" s="8">
        <v>394</v>
      </c>
      <c r="P1712" s="8">
        <v>259</v>
      </c>
      <c r="Q1712" s="8">
        <v>67</v>
      </c>
      <c r="R1712" s="8">
        <v>16</v>
      </c>
      <c r="S1712" s="8">
        <v>104</v>
      </c>
      <c r="T1712" s="8">
        <v>0</v>
      </c>
      <c r="U1712" s="58" t="s">
        <v>233</v>
      </c>
      <c r="V1712" s="58" t="s">
        <v>233</v>
      </c>
      <c r="W1712" s="58" t="s">
        <v>233</v>
      </c>
      <c r="X1712" s="8">
        <v>2044</v>
      </c>
      <c r="Y1712" s="8">
        <v>1009</v>
      </c>
      <c r="Z1712" s="8">
        <v>1011</v>
      </c>
      <c r="AA1712" s="8">
        <v>6</v>
      </c>
      <c r="AB1712" s="8">
        <v>9</v>
      </c>
      <c r="AC1712" s="8">
        <v>6</v>
      </c>
      <c r="AD1712" s="8">
        <v>35</v>
      </c>
      <c r="AE1712" s="8">
        <v>4020</v>
      </c>
      <c r="AF1712" s="8">
        <v>15</v>
      </c>
      <c r="AG1712" s="8">
        <v>4008</v>
      </c>
      <c r="AH1712" s="8">
        <v>2</v>
      </c>
      <c r="AI1712" s="8">
        <v>3</v>
      </c>
      <c r="AJ1712" s="8">
        <v>280</v>
      </c>
      <c r="AK1712" s="8">
        <v>3789</v>
      </c>
      <c r="AL1712" s="8">
        <v>42</v>
      </c>
      <c r="AM1712" s="8">
        <v>1</v>
      </c>
      <c r="AN1712" s="8">
        <v>4070</v>
      </c>
      <c r="AO1712" s="41">
        <f t="shared" si="1020"/>
        <v>0.89705159705159709</v>
      </c>
      <c r="AP1712" s="41">
        <f t="shared" si="1021"/>
        <v>0.10294840294840295</v>
      </c>
      <c r="AQ1712" s="41">
        <f t="shared" si="1022"/>
        <v>0</v>
      </c>
      <c r="AR1712" s="41">
        <f t="shared" si="988"/>
        <v>0.12358722358722359</v>
      </c>
      <c r="AS1712" s="41">
        <f t="shared" si="989"/>
        <v>0.14226044226044227</v>
      </c>
      <c r="AT1712" s="41">
        <f t="shared" si="990"/>
        <v>0.15135135135135136</v>
      </c>
      <c r="AU1712" s="41">
        <f t="shared" si="991"/>
        <v>0.13685503685503686</v>
      </c>
      <c r="AV1712" s="41">
        <f t="shared" si="992"/>
        <v>0.12334152334152335</v>
      </c>
      <c r="AW1712" s="41">
        <f t="shared" si="993"/>
        <v>0.11621621621621622</v>
      </c>
      <c r="AX1712" s="41">
        <f t="shared" si="994"/>
        <v>9.680589680589681E-2</v>
      </c>
      <c r="AY1712" s="41">
        <f t="shared" si="995"/>
        <v>6.363636363636363E-2</v>
      </c>
      <c r="AZ1712" s="41">
        <f t="shared" si="996"/>
        <v>1.6461916461916463E-2</v>
      </c>
      <c r="BA1712" s="41">
        <f t="shared" si="997"/>
        <v>3.9312039312039311E-3</v>
      </c>
      <c r="BB1712" s="41">
        <f t="shared" si="998"/>
        <v>2.5552825552825554E-2</v>
      </c>
      <c r="BC1712" s="41">
        <f t="shared" si="999"/>
        <v>0</v>
      </c>
      <c r="BD1712" s="41" t="e">
        <f t="shared" si="1000"/>
        <v>#VALUE!</v>
      </c>
      <c r="BE1712" s="41" t="e">
        <f t="shared" si="1001"/>
        <v>#VALUE!</v>
      </c>
      <c r="BF1712" s="41" t="e">
        <f t="shared" si="1002"/>
        <v>#VALUE!</v>
      </c>
      <c r="BG1712" s="41">
        <f t="shared" si="1003"/>
        <v>0.50221130221130217</v>
      </c>
      <c r="BH1712" s="41">
        <f t="shared" si="1004"/>
        <v>0.2479115479115479</v>
      </c>
      <c r="BI1712" s="41">
        <f t="shared" si="1005"/>
        <v>0.24840294840294841</v>
      </c>
      <c r="BJ1712" s="41">
        <f t="shared" si="1006"/>
        <v>1.4742014742014742E-3</v>
      </c>
      <c r="BK1712" s="41">
        <f t="shared" si="1007"/>
        <v>2.2113022113022115E-3</v>
      </c>
      <c r="BL1712" s="41">
        <f t="shared" si="1008"/>
        <v>1.4742014742014742E-3</v>
      </c>
      <c r="BM1712" s="41">
        <f t="shared" si="1009"/>
        <v>8.5995085995085995E-3</v>
      </c>
      <c r="BN1712" s="41">
        <f t="shared" si="1010"/>
        <v>0.98771498771498767</v>
      </c>
      <c r="BO1712" s="41">
        <f t="shared" si="1011"/>
        <v>3.6855036855036856E-3</v>
      </c>
      <c r="BP1712" s="41">
        <f t="shared" si="1012"/>
        <v>0.98476658476658474</v>
      </c>
      <c r="BQ1712" s="41">
        <f t="shared" si="1013"/>
        <v>4.9140049140049139E-4</v>
      </c>
      <c r="BR1712" s="41">
        <f t="shared" si="1014"/>
        <v>7.3710073710073708E-4</v>
      </c>
      <c r="BS1712" s="41">
        <f t="shared" si="1015"/>
        <v>6.8796068796068796E-2</v>
      </c>
      <c r="BT1712" s="41">
        <f t="shared" si="1016"/>
        <v>0.93095823095823094</v>
      </c>
      <c r="BU1712" s="41">
        <f t="shared" si="1017"/>
        <v>1.0319410319410319E-2</v>
      </c>
      <c r="BV1712" s="41">
        <f t="shared" si="1018"/>
        <v>2.4570024570024569E-4</v>
      </c>
      <c r="BW1712" s="41">
        <f t="shared" si="1019"/>
        <v>1</v>
      </c>
      <c r="BX1712" s="41" t="str">
        <f t="shared" si="1024"/>
        <v>2018Licensed practical nursesBritish Columbia</v>
      </c>
      <c r="BY1712" s="51">
        <f>VLOOKUP(BX1712,'%workplace'!$A$1:$F$381,6,FALSE)</f>
        <v>11514</v>
      </c>
      <c r="BZ1712" s="32">
        <f t="shared" si="1025"/>
        <v>0.35348271669272191</v>
      </c>
    </row>
    <row r="1713" spans="1:78" s="8" customFormat="1" ht="15" hidden="1" x14ac:dyDescent="0.25">
      <c r="A1713" s="8" t="str">
        <f t="shared" si="1023"/>
        <v>2018Licensed practical nursesBritish ColumbiaOther places of work</v>
      </c>
      <c r="B1713" s="8" t="s">
        <v>3</v>
      </c>
      <c r="C1713" s="8" t="s">
        <v>23</v>
      </c>
      <c r="D1713" s="8" t="s">
        <v>13</v>
      </c>
      <c r="E1713" s="8">
        <v>2018</v>
      </c>
      <c r="F1713" s="8">
        <v>826</v>
      </c>
      <c r="G1713" s="8">
        <v>81</v>
      </c>
      <c r="H1713" s="8">
        <v>0</v>
      </c>
      <c r="I1713" s="8">
        <v>102</v>
      </c>
      <c r="J1713" s="8">
        <v>141</v>
      </c>
      <c r="K1713" s="8">
        <v>147</v>
      </c>
      <c r="L1713" s="8">
        <v>116</v>
      </c>
      <c r="M1713" s="8">
        <v>102</v>
      </c>
      <c r="N1713" s="8">
        <v>93</v>
      </c>
      <c r="O1713" s="8">
        <v>89</v>
      </c>
      <c r="P1713" s="8">
        <v>63</v>
      </c>
      <c r="Q1713" s="8">
        <v>31</v>
      </c>
      <c r="R1713" s="8">
        <v>6</v>
      </c>
      <c r="S1713" s="8">
        <v>17</v>
      </c>
      <c r="T1713" s="8">
        <v>0</v>
      </c>
      <c r="U1713" s="58" t="s">
        <v>233</v>
      </c>
      <c r="V1713" s="58" t="s">
        <v>233</v>
      </c>
      <c r="W1713" s="58" t="s">
        <v>233</v>
      </c>
      <c r="X1713" s="8">
        <v>466</v>
      </c>
      <c r="Y1713" s="8">
        <v>220</v>
      </c>
      <c r="Z1713" s="8">
        <v>215</v>
      </c>
      <c r="AA1713" s="8">
        <v>6</v>
      </c>
      <c r="AB1713" s="8">
        <v>74</v>
      </c>
      <c r="AC1713" s="8">
        <v>14</v>
      </c>
      <c r="AD1713" s="8">
        <v>186</v>
      </c>
      <c r="AE1713" s="8">
        <v>633</v>
      </c>
      <c r="AF1713" s="8">
        <v>65</v>
      </c>
      <c r="AG1713" s="8">
        <v>652</v>
      </c>
      <c r="AH1713" s="8">
        <v>114</v>
      </c>
      <c r="AI1713" s="8">
        <v>2</v>
      </c>
      <c r="AJ1713" s="8">
        <v>49</v>
      </c>
      <c r="AK1713" s="8">
        <v>858</v>
      </c>
      <c r="AL1713" s="8">
        <v>74</v>
      </c>
      <c r="AM1713" s="8">
        <v>0</v>
      </c>
      <c r="AN1713" s="8">
        <v>907</v>
      </c>
      <c r="AO1713" s="41">
        <f t="shared" si="1020"/>
        <v>0.91069459757442117</v>
      </c>
      <c r="AP1713" s="41">
        <f t="shared" si="1021"/>
        <v>8.9305402425578828E-2</v>
      </c>
      <c r="AQ1713" s="41">
        <f t="shared" si="1022"/>
        <v>0</v>
      </c>
      <c r="AR1713" s="41">
        <f t="shared" si="988"/>
        <v>0.11245865490628446</v>
      </c>
      <c r="AS1713" s="41">
        <f t="shared" si="989"/>
        <v>0.15545755237045203</v>
      </c>
      <c r="AT1713" s="41">
        <f t="shared" si="990"/>
        <v>0.16207276736493936</v>
      </c>
      <c r="AU1713" s="41">
        <f t="shared" si="991"/>
        <v>0.12789415656008821</v>
      </c>
      <c r="AV1713" s="41">
        <f t="shared" si="992"/>
        <v>0.11245865490628446</v>
      </c>
      <c r="AW1713" s="41">
        <f t="shared" si="993"/>
        <v>0.10253583241455347</v>
      </c>
      <c r="AX1713" s="41">
        <f t="shared" si="994"/>
        <v>9.812568908489526E-2</v>
      </c>
      <c r="AY1713" s="41">
        <f t="shared" si="995"/>
        <v>6.9459757442116868E-2</v>
      </c>
      <c r="AZ1713" s="41">
        <f t="shared" si="996"/>
        <v>3.4178610804851156E-2</v>
      </c>
      <c r="BA1713" s="41">
        <f t="shared" si="997"/>
        <v>6.615214994487321E-3</v>
      </c>
      <c r="BB1713" s="41">
        <f t="shared" si="998"/>
        <v>1.8743109151047408E-2</v>
      </c>
      <c r="BC1713" s="41">
        <f t="shared" si="999"/>
        <v>0</v>
      </c>
      <c r="BD1713" s="41" t="e">
        <f t="shared" si="1000"/>
        <v>#VALUE!</v>
      </c>
      <c r="BE1713" s="41" t="e">
        <f t="shared" si="1001"/>
        <v>#VALUE!</v>
      </c>
      <c r="BF1713" s="41" t="e">
        <f t="shared" si="1002"/>
        <v>#VALUE!</v>
      </c>
      <c r="BG1713" s="41">
        <f t="shared" si="1003"/>
        <v>0.51378169790518191</v>
      </c>
      <c r="BH1713" s="41">
        <f t="shared" si="1004"/>
        <v>0.24255788313120177</v>
      </c>
      <c r="BI1713" s="41">
        <f t="shared" si="1005"/>
        <v>0.23704520396912901</v>
      </c>
      <c r="BJ1713" s="41">
        <f t="shared" si="1006"/>
        <v>6.615214994487321E-3</v>
      </c>
      <c r="BK1713" s="41">
        <f t="shared" si="1007"/>
        <v>8.1587651598676952E-2</v>
      </c>
      <c r="BL1713" s="41">
        <f t="shared" si="1008"/>
        <v>1.5435501653803748E-2</v>
      </c>
      <c r="BM1713" s="41">
        <f t="shared" si="1009"/>
        <v>0.20507166482910694</v>
      </c>
      <c r="BN1713" s="41">
        <f t="shared" si="1010"/>
        <v>0.69790518191841233</v>
      </c>
      <c r="BO1713" s="41">
        <f t="shared" si="1011"/>
        <v>7.1664829106945979E-2</v>
      </c>
      <c r="BP1713" s="41">
        <f t="shared" si="1012"/>
        <v>0.7188533627342889</v>
      </c>
      <c r="BQ1713" s="41">
        <f t="shared" si="1013"/>
        <v>0.1256890848952591</v>
      </c>
      <c r="BR1713" s="41">
        <f t="shared" si="1014"/>
        <v>2.205071664829107E-3</v>
      </c>
      <c r="BS1713" s="41">
        <f t="shared" si="1015"/>
        <v>5.4024255788313123E-2</v>
      </c>
      <c r="BT1713" s="41">
        <f t="shared" si="1016"/>
        <v>0.94597574421168684</v>
      </c>
      <c r="BU1713" s="41">
        <f t="shared" si="1017"/>
        <v>8.1587651598676952E-2</v>
      </c>
      <c r="BV1713" s="41">
        <f t="shared" si="1018"/>
        <v>0</v>
      </c>
      <c r="BW1713" s="41">
        <f t="shared" si="1019"/>
        <v>1</v>
      </c>
      <c r="BX1713" s="41" t="str">
        <f t="shared" si="1024"/>
        <v>2018Licensed practical nursesBritish Columbia</v>
      </c>
      <c r="BY1713" s="51">
        <f>VLOOKUP(BX1713,'%workplace'!$A$1:$F$381,6,FALSE)</f>
        <v>11514</v>
      </c>
      <c r="BZ1713" s="32">
        <f t="shared" si="1025"/>
        <v>7.8773666840368253E-2</v>
      </c>
    </row>
    <row r="1714" spans="1:78" s="8" customFormat="1" ht="15" hidden="1" x14ac:dyDescent="0.25">
      <c r="A1714" s="8" t="str">
        <f t="shared" si="1023"/>
        <v>2018Licensed practical nursesBritish ColumbiaUnknown places of work</v>
      </c>
      <c r="B1714" s="8" t="s">
        <v>3</v>
      </c>
      <c r="C1714" s="8" t="s">
        <v>23</v>
      </c>
      <c r="D1714" s="8" t="s">
        <v>49</v>
      </c>
      <c r="E1714" s="8">
        <v>2018</v>
      </c>
      <c r="F1714" s="8">
        <v>470</v>
      </c>
      <c r="G1714" s="8">
        <v>47</v>
      </c>
      <c r="H1714" s="8">
        <v>0</v>
      </c>
      <c r="I1714" s="8">
        <v>127</v>
      </c>
      <c r="J1714" s="8">
        <v>86</v>
      </c>
      <c r="K1714" s="8">
        <v>87</v>
      </c>
      <c r="L1714" s="8">
        <v>47</v>
      </c>
      <c r="M1714" s="8">
        <v>22</v>
      </c>
      <c r="N1714" s="8">
        <v>13</v>
      </c>
      <c r="O1714" s="8">
        <v>4</v>
      </c>
      <c r="P1714" s="8">
        <v>2</v>
      </c>
      <c r="Q1714" s="8">
        <v>1</v>
      </c>
      <c r="R1714" s="8">
        <v>0</v>
      </c>
      <c r="S1714" s="8">
        <v>128</v>
      </c>
      <c r="T1714" s="8">
        <v>0</v>
      </c>
      <c r="U1714" s="58" t="s">
        <v>233</v>
      </c>
      <c r="V1714" s="58" t="s">
        <v>233</v>
      </c>
      <c r="W1714" s="58" t="s">
        <v>233</v>
      </c>
      <c r="X1714" s="8">
        <v>140</v>
      </c>
      <c r="Y1714" s="8">
        <v>90</v>
      </c>
      <c r="Z1714" s="8">
        <v>286</v>
      </c>
      <c r="AA1714" s="8">
        <v>1</v>
      </c>
      <c r="AB1714" s="8">
        <v>7</v>
      </c>
      <c r="AC1714" s="8">
        <v>469</v>
      </c>
      <c r="AD1714" s="8">
        <v>1</v>
      </c>
      <c r="AE1714" s="8">
        <v>40</v>
      </c>
      <c r="AF1714" s="8">
        <v>1</v>
      </c>
      <c r="AG1714" s="8">
        <v>26</v>
      </c>
      <c r="AH1714" s="8">
        <v>0</v>
      </c>
      <c r="AI1714" s="8">
        <v>0</v>
      </c>
      <c r="AJ1714" s="8">
        <v>47</v>
      </c>
      <c r="AK1714" s="8">
        <v>468</v>
      </c>
      <c r="AL1714" s="8">
        <v>490</v>
      </c>
      <c r="AM1714" s="8">
        <v>2</v>
      </c>
      <c r="AN1714" s="8">
        <v>517</v>
      </c>
      <c r="AO1714" s="41">
        <f t="shared" si="1020"/>
        <v>0.90909090909090906</v>
      </c>
      <c r="AP1714" s="41">
        <f t="shared" si="1021"/>
        <v>9.0909090909090912E-2</v>
      </c>
      <c r="AQ1714" s="41">
        <f t="shared" si="1022"/>
        <v>0</v>
      </c>
      <c r="AR1714" s="41">
        <f t="shared" si="988"/>
        <v>0.24564796905222436</v>
      </c>
      <c r="AS1714" s="41">
        <f t="shared" si="989"/>
        <v>0.16634429400386846</v>
      </c>
      <c r="AT1714" s="41">
        <f t="shared" si="990"/>
        <v>0.16827852998065765</v>
      </c>
      <c r="AU1714" s="41">
        <f t="shared" si="991"/>
        <v>9.0909090909090912E-2</v>
      </c>
      <c r="AV1714" s="41">
        <f t="shared" si="992"/>
        <v>4.2553191489361701E-2</v>
      </c>
      <c r="AW1714" s="41">
        <f t="shared" si="993"/>
        <v>2.5145067698259187E-2</v>
      </c>
      <c r="AX1714" s="41">
        <f t="shared" si="994"/>
        <v>7.7369439071566732E-3</v>
      </c>
      <c r="AY1714" s="41">
        <f t="shared" si="995"/>
        <v>3.8684719535783366E-3</v>
      </c>
      <c r="AZ1714" s="41">
        <f t="shared" si="996"/>
        <v>1.9342359767891683E-3</v>
      </c>
      <c r="BA1714" s="41">
        <f t="shared" si="997"/>
        <v>0</v>
      </c>
      <c r="BB1714" s="41">
        <f t="shared" si="998"/>
        <v>0.24758220502901354</v>
      </c>
      <c r="BC1714" s="41">
        <f t="shared" si="999"/>
        <v>0</v>
      </c>
      <c r="BD1714" s="41" t="e">
        <f t="shared" si="1000"/>
        <v>#VALUE!</v>
      </c>
      <c r="BE1714" s="41" t="e">
        <f t="shared" si="1001"/>
        <v>#VALUE!</v>
      </c>
      <c r="BF1714" s="41" t="e">
        <f t="shared" si="1002"/>
        <v>#VALUE!</v>
      </c>
      <c r="BG1714" s="41">
        <f t="shared" si="1003"/>
        <v>0.27079303675048355</v>
      </c>
      <c r="BH1714" s="41">
        <f t="shared" si="1004"/>
        <v>0.17408123791102514</v>
      </c>
      <c r="BI1714" s="41">
        <f t="shared" si="1005"/>
        <v>0.55319148936170215</v>
      </c>
      <c r="BJ1714" s="41">
        <f t="shared" si="1006"/>
        <v>1.9342359767891683E-3</v>
      </c>
      <c r="BK1714" s="41">
        <f t="shared" si="1007"/>
        <v>1.3539651837524178E-2</v>
      </c>
      <c r="BL1714" s="41">
        <f t="shared" si="1008"/>
        <v>0.90715667311411996</v>
      </c>
      <c r="BM1714" s="41">
        <f t="shared" si="1009"/>
        <v>1.9342359767891683E-3</v>
      </c>
      <c r="BN1714" s="41">
        <f t="shared" si="1010"/>
        <v>7.7369439071566737E-2</v>
      </c>
      <c r="BO1714" s="41">
        <f t="shared" si="1011"/>
        <v>1.9342359767891683E-3</v>
      </c>
      <c r="BP1714" s="41">
        <f t="shared" si="1012"/>
        <v>5.0290135396518373E-2</v>
      </c>
      <c r="BQ1714" s="41">
        <f t="shared" si="1013"/>
        <v>0</v>
      </c>
      <c r="BR1714" s="41">
        <f t="shared" si="1014"/>
        <v>0</v>
      </c>
      <c r="BS1714" s="41">
        <f t="shared" si="1015"/>
        <v>9.0909090909090912E-2</v>
      </c>
      <c r="BT1714" s="41">
        <f t="shared" si="1016"/>
        <v>0.90522243713733075</v>
      </c>
      <c r="BU1714" s="41">
        <f t="shared" si="1017"/>
        <v>0.9477756286266924</v>
      </c>
      <c r="BV1714" s="41">
        <f t="shared" si="1018"/>
        <v>3.8684719535783366E-3</v>
      </c>
      <c r="BW1714" s="41">
        <f t="shared" si="1019"/>
        <v>1</v>
      </c>
      <c r="BX1714" s="41" t="str">
        <f t="shared" si="1024"/>
        <v>2018Licensed practical nursesBritish Columbia</v>
      </c>
      <c r="BY1714" s="51">
        <f>VLOOKUP(BX1714,'%workplace'!$A$1:$F$381,6,FALSE)</f>
        <v>11514</v>
      </c>
      <c r="BZ1714" s="32">
        <f t="shared" si="1025"/>
        <v>4.4901858606913321E-2</v>
      </c>
    </row>
    <row r="1715" spans="1:78" s="8" customFormat="1" hidden="1" x14ac:dyDescent="0.2">
      <c r="A1715" s="8" t="str">
        <f t="shared" si="1023"/>
        <v>2018Licensed practical nursesNorthwest TerritoriesAll places of work</v>
      </c>
      <c r="B1715" s="8" t="s">
        <v>3</v>
      </c>
      <c r="C1715" s="8" t="s">
        <v>25</v>
      </c>
      <c r="D1715" s="8" t="s">
        <v>9</v>
      </c>
      <c r="E1715" s="8">
        <v>2018</v>
      </c>
      <c r="F1715" s="8">
        <v>74</v>
      </c>
      <c r="G1715" s="8">
        <v>20</v>
      </c>
      <c r="H1715" s="8">
        <v>1</v>
      </c>
      <c r="I1715" s="8">
        <v>8</v>
      </c>
      <c r="J1715" s="8">
        <v>18</v>
      </c>
      <c r="K1715" s="8">
        <v>12</v>
      </c>
      <c r="L1715" s="8">
        <v>9</v>
      </c>
      <c r="M1715" s="8">
        <v>13</v>
      </c>
      <c r="N1715" s="8">
        <v>10</v>
      </c>
      <c r="O1715" s="8">
        <v>11</v>
      </c>
      <c r="P1715" s="8">
        <v>9</v>
      </c>
      <c r="Q1715" s="8">
        <v>2</v>
      </c>
      <c r="R1715" s="8">
        <v>2</v>
      </c>
      <c r="S1715" s="8">
        <v>1</v>
      </c>
      <c r="T1715" s="8">
        <v>0</v>
      </c>
      <c r="U1715" s="8">
        <v>92</v>
      </c>
      <c r="V1715" s="8">
        <v>3</v>
      </c>
      <c r="W1715" s="8">
        <v>0</v>
      </c>
      <c r="X1715" s="8">
        <v>76</v>
      </c>
      <c r="Y1715" s="8">
        <v>4</v>
      </c>
      <c r="Z1715" s="8">
        <v>12</v>
      </c>
      <c r="AA1715" s="8">
        <v>3</v>
      </c>
      <c r="AB1715" s="8">
        <v>4</v>
      </c>
      <c r="AC1715" s="8">
        <v>2</v>
      </c>
      <c r="AD1715" s="8">
        <v>9</v>
      </c>
      <c r="AE1715" s="8">
        <v>80</v>
      </c>
      <c r="AF1715" s="8">
        <v>0</v>
      </c>
      <c r="AG1715" s="8">
        <v>93</v>
      </c>
      <c r="AH1715" s="8">
        <v>0</v>
      </c>
      <c r="AI1715" s="8">
        <v>0</v>
      </c>
      <c r="AJ1715" s="8">
        <v>66</v>
      </c>
      <c r="AK1715" s="8">
        <v>29</v>
      </c>
      <c r="AL1715" s="8">
        <v>2</v>
      </c>
      <c r="AM1715" s="8">
        <v>0</v>
      </c>
      <c r="AN1715" s="8">
        <v>95</v>
      </c>
      <c r="AO1715" s="41">
        <f t="shared" si="1020"/>
        <v>0.77894736842105261</v>
      </c>
      <c r="AP1715" s="41">
        <f t="shared" si="1021"/>
        <v>0.21052631578947367</v>
      </c>
      <c r="AQ1715" s="41">
        <f t="shared" si="1022"/>
        <v>1.0526315789473684E-2</v>
      </c>
      <c r="AR1715" s="41">
        <f t="shared" si="988"/>
        <v>8.4210526315789472E-2</v>
      </c>
      <c r="AS1715" s="41">
        <f t="shared" si="989"/>
        <v>0.18947368421052632</v>
      </c>
      <c r="AT1715" s="41">
        <f t="shared" si="990"/>
        <v>0.12631578947368421</v>
      </c>
      <c r="AU1715" s="41">
        <f t="shared" si="991"/>
        <v>9.4736842105263161E-2</v>
      </c>
      <c r="AV1715" s="41">
        <f t="shared" si="992"/>
        <v>0.1368421052631579</v>
      </c>
      <c r="AW1715" s="41">
        <f t="shared" si="993"/>
        <v>0.10526315789473684</v>
      </c>
      <c r="AX1715" s="41">
        <f t="shared" si="994"/>
        <v>0.11578947368421053</v>
      </c>
      <c r="AY1715" s="41">
        <f t="shared" si="995"/>
        <v>9.4736842105263161E-2</v>
      </c>
      <c r="AZ1715" s="41">
        <f t="shared" si="996"/>
        <v>2.1052631578947368E-2</v>
      </c>
      <c r="BA1715" s="41">
        <f t="shared" si="997"/>
        <v>2.1052631578947368E-2</v>
      </c>
      <c r="BB1715" s="41">
        <f t="shared" si="998"/>
        <v>1.0526315789473684E-2</v>
      </c>
      <c r="BC1715" s="41">
        <f t="shared" si="999"/>
        <v>0</v>
      </c>
      <c r="BD1715" s="41">
        <f t="shared" si="1000"/>
        <v>0.96842105263157896</v>
      </c>
      <c r="BE1715" s="41">
        <f t="shared" si="1001"/>
        <v>3.1578947368421054E-2</v>
      </c>
      <c r="BF1715" s="41">
        <f t="shared" si="1002"/>
        <v>0</v>
      </c>
      <c r="BG1715" s="41">
        <f t="shared" si="1003"/>
        <v>0.8</v>
      </c>
      <c r="BH1715" s="41">
        <f t="shared" si="1004"/>
        <v>4.2105263157894736E-2</v>
      </c>
      <c r="BI1715" s="41">
        <f t="shared" si="1005"/>
        <v>0.12631578947368421</v>
      </c>
      <c r="BJ1715" s="41">
        <f t="shared" si="1006"/>
        <v>3.1578947368421054E-2</v>
      </c>
      <c r="BK1715" s="41">
        <f t="shared" si="1007"/>
        <v>4.2105263157894736E-2</v>
      </c>
      <c r="BL1715" s="41">
        <f t="shared" si="1008"/>
        <v>2.1052631578947368E-2</v>
      </c>
      <c r="BM1715" s="41">
        <f t="shared" si="1009"/>
        <v>9.4736842105263161E-2</v>
      </c>
      <c r="BN1715" s="41">
        <f t="shared" si="1010"/>
        <v>0.84210526315789469</v>
      </c>
      <c r="BO1715" s="41">
        <f t="shared" si="1011"/>
        <v>0</v>
      </c>
      <c r="BP1715" s="41">
        <f t="shared" si="1012"/>
        <v>0.97894736842105268</v>
      </c>
      <c r="BQ1715" s="41">
        <f t="shared" si="1013"/>
        <v>0</v>
      </c>
      <c r="BR1715" s="41">
        <f t="shared" si="1014"/>
        <v>0</v>
      </c>
      <c r="BS1715" s="41">
        <f t="shared" si="1015"/>
        <v>0.69473684210526321</v>
      </c>
      <c r="BT1715" s="41">
        <f t="shared" si="1016"/>
        <v>0.30526315789473685</v>
      </c>
      <c r="BU1715" s="41">
        <f t="shared" si="1017"/>
        <v>2.1052631578947368E-2</v>
      </c>
      <c r="BV1715" s="41">
        <f t="shared" si="1018"/>
        <v>0</v>
      </c>
      <c r="BW1715" s="41">
        <f t="shared" si="1019"/>
        <v>1</v>
      </c>
      <c r="BX1715" s="41" t="str">
        <f t="shared" si="1024"/>
        <v>2018Licensed practical nursesNorthwest Territories</v>
      </c>
      <c r="BY1715" s="51">
        <f>VLOOKUP(BX1715,'%workplace'!$A$1:$F$381,6,FALSE)</f>
        <v>95</v>
      </c>
      <c r="BZ1715" s="32">
        <f t="shared" si="1025"/>
        <v>1</v>
      </c>
    </row>
    <row r="1716" spans="1:78" s="8" customFormat="1" hidden="1" x14ac:dyDescent="0.2">
      <c r="A1716" s="8" t="str">
        <f t="shared" si="1023"/>
        <v>2018Licensed practical nursesNorthwest TerritoriesCommunity health</v>
      </c>
      <c r="B1716" s="8" t="s">
        <v>3</v>
      </c>
      <c r="C1716" s="8" t="s">
        <v>25</v>
      </c>
      <c r="D1716" s="8" t="s">
        <v>11</v>
      </c>
      <c r="E1716" s="8">
        <v>2018</v>
      </c>
      <c r="F1716" s="8">
        <v>14</v>
      </c>
      <c r="G1716" s="8">
        <v>2</v>
      </c>
      <c r="H1716" s="8">
        <v>1</v>
      </c>
      <c r="I1716" s="8">
        <v>0</v>
      </c>
      <c r="J1716" s="8">
        <v>6</v>
      </c>
      <c r="K1716" s="8">
        <v>2</v>
      </c>
      <c r="L1716" s="8">
        <v>1</v>
      </c>
      <c r="M1716" s="8">
        <v>2</v>
      </c>
      <c r="N1716" s="8">
        <v>1</v>
      </c>
      <c r="O1716" s="8">
        <v>2</v>
      </c>
      <c r="P1716" s="8">
        <v>3</v>
      </c>
      <c r="Q1716" s="8">
        <v>0</v>
      </c>
      <c r="R1716" s="8">
        <v>0</v>
      </c>
      <c r="S1716" s="8">
        <v>0</v>
      </c>
      <c r="T1716" s="8">
        <v>0</v>
      </c>
      <c r="U1716" s="8">
        <v>17</v>
      </c>
      <c r="V1716" s="8">
        <v>0</v>
      </c>
      <c r="W1716" s="8">
        <v>0</v>
      </c>
      <c r="X1716" s="8">
        <v>14</v>
      </c>
      <c r="Y1716" s="8">
        <v>0</v>
      </c>
      <c r="Z1716" s="8">
        <v>1</v>
      </c>
      <c r="AA1716" s="8">
        <v>2</v>
      </c>
      <c r="AB1716" s="8">
        <v>2</v>
      </c>
      <c r="AC1716" s="8">
        <v>0</v>
      </c>
      <c r="AD1716" s="8">
        <v>1</v>
      </c>
      <c r="AE1716" s="8">
        <v>14</v>
      </c>
      <c r="AF1716" s="8">
        <v>0</v>
      </c>
      <c r="AG1716" s="8">
        <v>16</v>
      </c>
      <c r="AH1716" s="8">
        <v>0</v>
      </c>
      <c r="AI1716" s="8">
        <v>0</v>
      </c>
      <c r="AJ1716" s="8">
        <v>7</v>
      </c>
      <c r="AK1716" s="8">
        <v>10</v>
      </c>
      <c r="AL1716" s="8">
        <v>1</v>
      </c>
      <c r="AM1716" s="8">
        <v>0</v>
      </c>
      <c r="AN1716" s="8">
        <v>17</v>
      </c>
      <c r="AO1716" s="41">
        <f t="shared" si="1020"/>
        <v>0.82352941176470584</v>
      </c>
      <c r="AP1716" s="41">
        <f t="shared" si="1021"/>
        <v>0.11764705882352941</v>
      </c>
      <c r="AQ1716" s="41">
        <f t="shared" si="1022"/>
        <v>5.8823529411764705E-2</v>
      </c>
      <c r="AR1716" s="41">
        <f t="shared" si="988"/>
        <v>0</v>
      </c>
      <c r="AS1716" s="41">
        <f t="shared" si="989"/>
        <v>0.35294117647058826</v>
      </c>
      <c r="AT1716" s="41">
        <f t="shared" si="990"/>
        <v>0.11764705882352941</v>
      </c>
      <c r="AU1716" s="41">
        <f t="shared" si="991"/>
        <v>5.8823529411764705E-2</v>
      </c>
      <c r="AV1716" s="41">
        <f t="shared" si="992"/>
        <v>0.11764705882352941</v>
      </c>
      <c r="AW1716" s="41">
        <f t="shared" si="993"/>
        <v>5.8823529411764705E-2</v>
      </c>
      <c r="AX1716" s="41">
        <f t="shared" si="994"/>
        <v>0.11764705882352941</v>
      </c>
      <c r="AY1716" s="41">
        <f t="shared" si="995"/>
        <v>0.17647058823529413</v>
      </c>
      <c r="AZ1716" s="41">
        <f t="shared" si="996"/>
        <v>0</v>
      </c>
      <c r="BA1716" s="41">
        <f t="shared" si="997"/>
        <v>0</v>
      </c>
      <c r="BB1716" s="41">
        <f t="shared" si="998"/>
        <v>0</v>
      </c>
      <c r="BC1716" s="41">
        <f t="shared" si="999"/>
        <v>0</v>
      </c>
      <c r="BD1716" s="41">
        <f t="shared" si="1000"/>
        <v>1</v>
      </c>
      <c r="BE1716" s="41">
        <f t="shared" si="1001"/>
        <v>0</v>
      </c>
      <c r="BF1716" s="41">
        <f t="shared" si="1002"/>
        <v>0</v>
      </c>
      <c r="BG1716" s="41">
        <f t="shared" si="1003"/>
        <v>0.82352941176470584</v>
      </c>
      <c r="BH1716" s="41">
        <f t="shared" si="1004"/>
        <v>0</v>
      </c>
      <c r="BI1716" s="41">
        <f t="shared" si="1005"/>
        <v>5.8823529411764705E-2</v>
      </c>
      <c r="BJ1716" s="41">
        <f t="shared" si="1006"/>
        <v>0.11764705882352941</v>
      </c>
      <c r="BK1716" s="41">
        <f t="shared" si="1007"/>
        <v>0.11764705882352941</v>
      </c>
      <c r="BL1716" s="41">
        <f t="shared" si="1008"/>
        <v>0</v>
      </c>
      <c r="BM1716" s="41">
        <f t="shared" si="1009"/>
        <v>5.8823529411764705E-2</v>
      </c>
      <c r="BN1716" s="41">
        <f t="shared" si="1010"/>
        <v>0.82352941176470584</v>
      </c>
      <c r="BO1716" s="41">
        <f t="shared" si="1011"/>
        <v>0</v>
      </c>
      <c r="BP1716" s="41">
        <f t="shared" si="1012"/>
        <v>0.94117647058823528</v>
      </c>
      <c r="BQ1716" s="41">
        <f t="shared" si="1013"/>
        <v>0</v>
      </c>
      <c r="BR1716" s="41">
        <f t="shared" si="1014"/>
        <v>0</v>
      </c>
      <c r="BS1716" s="41">
        <f t="shared" si="1015"/>
        <v>0.41176470588235292</v>
      </c>
      <c r="BT1716" s="41">
        <f t="shared" si="1016"/>
        <v>0.58823529411764708</v>
      </c>
      <c r="BU1716" s="41">
        <f t="shared" si="1017"/>
        <v>5.8823529411764705E-2</v>
      </c>
      <c r="BV1716" s="41">
        <f t="shared" si="1018"/>
        <v>0</v>
      </c>
      <c r="BW1716" s="41">
        <f t="shared" si="1019"/>
        <v>1</v>
      </c>
      <c r="BX1716" s="41" t="str">
        <f t="shared" si="1024"/>
        <v>2018Licensed practical nursesNorthwest Territories</v>
      </c>
      <c r="BY1716" s="51">
        <f>VLOOKUP(BX1716,'%workplace'!$A$1:$F$381,6,FALSE)</f>
        <v>95</v>
      </c>
      <c r="BZ1716" s="32">
        <f t="shared" si="1025"/>
        <v>0.17894736842105263</v>
      </c>
    </row>
    <row r="1717" spans="1:78" s="8" customFormat="1" hidden="1" x14ac:dyDescent="0.2">
      <c r="A1717" s="8" t="str">
        <f t="shared" si="1023"/>
        <v>2018Licensed practical nursesNorthwest TerritoriesNursing home/long-term care</v>
      </c>
      <c r="B1717" s="8" t="s">
        <v>3</v>
      </c>
      <c r="C1717" s="8" t="s">
        <v>25</v>
      </c>
      <c r="D1717" s="8" t="s">
        <v>12</v>
      </c>
      <c r="E1717" s="8">
        <v>2018</v>
      </c>
      <c r="F1717" s="8">
        <v>33</v>
      </c>
      <c r="G1717" s="8">
        <v>12</v>
      </c>
      <c r="H1717" s="8">
        <v>0</v>
      </c>
      <c r="I1717" s="8">
        <v>5</v>
      </c>
      <c r="J1717" s="8">
        <v>8</v>
      </c>
      <c r="K1717" s="8">
        <v>8</v>
      </c>
      <c r="L1717" s="8">
        <v>6</v>
      </c>
      <c r="M1717" s="8">
        <v>6</v>
      </c>
      <c r="N1717" s="8">
        <v>2</v>
      </c>
      <c r="O1717" s="8">
        <v>6</v>
      </c>
      <c r="P1717" s="8">
        <v>2</v>
      </c>
      <c r="Q1717" s="8">
        <v>1</v>
      </c>
      <c r="R1717" s="8">
        <v>0</v>
      </c>
      <c r="S1717" s="8">
        <v>1</v>
      </c>
      <c r="T1717" s="8">
        <v>0</v>
      </c>
      <c r="U1717" s="8">
        <v>43</v>
      </c>
      <c r="V1717" s="8">
        <v>2</v>
      </c>
      <c r="W1717" s="8">
        <v>0</v>
      </c>
      <c r="X1717" s="8">
        <v>36</v>
      </c>
      <c r="Y1717" s="8">
        <v>1</v>
      </c>
      <c r="Z1717" s="8">
        <v>7</v>
      </c>
      <c r="AA1717" s="8">
        <v>1</v>
      </c>
      <c r="AB1717" s="8">
        <v>2</v>
      </c>
      <c r="AC1717" s="8">
        <v>0</v>
      </c>
      <c r="AD1717" s="8">
        <v>1</v>
      </c>
      <c r="AE1717" s="8">
        <v>42</v>
      </c>
      <c r="AF1717" s="8">
        <v>0</v>
      </c>
      <c r="AG1717" s="8">
        <v>45</v>
      </c>
      <c r="AH1717" s="8">
        <v>0</v>
      </c>
      <c r="AI1717" s="8">
        <v>0</v>
      </c>
      <c r="AJ1717" s="8">
        <v>41</v>
      </c>
      <c r="AK1717" s="8">
        <v>4</v>
      </c>
      <c r="AL1717" s="8">
        <v>0</v>
      </c>
      <c r="AM1717" s="8">
        <v>0</v>
      </c>
      <c r="AN1717" s="8">
        <v>45</v>
      </c>
      <c r="AO1717" s="41">
        <f t="shared" si="1020"/>
        <v>0.73333333333333328</v>
      </c>
      <c r="AP1717" s="41">
        <f t="shared" si="1021"/>
        <v>0.26666666666666666</v>
      </c>
      <c r="AQ1717" s="41">
        <f t="shared" si="1022"/>
        <v>0</v>
      </c>
      <c r="AR1717" s="41">
        <f t="shared" si="988"/>
        <v>0.1111111111111111</v>
      </c>
      <c r="AS1717" s="41">
        <f t="shared" si="989"/>
        <v>0.17777777777777778</v>
      </c>
      <c r="AT1717" s="41">
        <f t="shared" si="990"/>
        <v>0.17777777777777778</v>
      </c>
      <c r="AU1717" s="41">
        <f t="shared" si="991"/>
        <v>0.13333333333333333</v>
      </c>
      <c r="AV1717" s="41">
        <f t="shared" si="992"/>
        <v>0.13333333333333333</v>
      </c>
      <c r="AW1717" s="41">
        <f t="shared" si="993"/>
        <v>4.4444444444444446E-2</v>
      </c>
      <c r="AX1717" s="41">
        <f t="shared" si="994"/>
        <v>0.13333333333333333</v>
      </c>
      <c r="AY1717" s="41">
        <f t="shared" si="995"/>
        <v>4.4444444444444446E-2</v>
      </c>
      <c r="AZ1717" s="41">
        <f t="shared" si="996"/>
        <v>2.2222222222222223E-2</v>
      </c>
      <c r="BA1717" s="41">
        <f t="shared" si="997"/>
        <v>0</v>
      </c>
      <c r="BB1717" s="41">
        <f t="shared" si="998"/>
        <v>2.2222222222222223E-2</v>
      </c>
      <c r="BC1717" s="41">
        <f t="shared" si="999"/>
        <v>0</v>
      </c>
      <c r="BD1717" s="41">
        <f t="shared" si="1000"/>
        <v>0.9555555555555556</v>
      </c>
      <c r="BE1717" s="41">
        <f t="shared" si="1001"/>
        <v>4.4444444444444446E-2</v>
      </c>
      <c r="BF1717" s="41">
        <f t="shared" si="1002"/>
        <v>0</v>
      </c>
      <c r="BG1717" s="41">
        <f t="shared" si="1003"/>
        <v>0.8</v>
      </c>
      <c r="BH1717" s="41">
        <f t="shared" si="1004"/>
        <v>2.2222222222222223E-2</v>
      </c>
      <c r="BI1717" s="41">
        <f t="shared" si="1005"/>
        <v>0.15555555555555556</v>
      </c>
      <c r="BJ1717" s="41">
        <f t="shared" si="1006"/>
        <v>2.2222222222222223E-2</v>
      </c>
      <c r="BK1717" s="41">
        <f t="shared" si="1007"/>
        <v>4.4444444444444446E-2</v>
      </c>
      <c r="BL1717" s="41">
        <f t="shared" si="1008"/>
        <v>0</v>
      </c>
      <c r="BM1717" s="41">
        <f t="shared" si="1009"/>
        <v>2.2222222222222223E-2</v>
      </c>
      <c r="BN1717" s="41">
        <f t="shared" si="1010"/>
        <v>0.93333333333333335</v>
      </c>
      <c r="BO1717" s="41">
        <f t="shared" si="1011"/>
        <v>0</v>
      </c>
      <c r="BP1717" s="41">
        <f t="shared" si="1012"/>
        <v>1</v>
      </c>
      <c r="BQ1717" s="41">
        <f t="shared" si="1013"/>
        <v>0</v>
      </c>
      <c r="BR1717" s="41">
        <f t="shared" si="1014"/>
        <v>0</v>
      </c>
      <c r="BS1717" s="41">
        <f t="shared" si="1015"/>
        <v>0.91111111111111109</v>
      </c>
      <c r="BT1717" s="41">
        <f t="shared" si="1016"/>
        <v>8.8888888888888892E-2</v>
      </c>
      <c r="BU1717" s="41">
        <f t="shared" si="1017"/>
        <v>0</v>
      </c>
      <c r="BV1717" s="41">
        <f t="shared" si="1018"/>
        <v>0</v>
      </c>
      <c r="BW1717" s="41">
        <f t="shared" si="1019"/>
        <v>1</v>
      </c>
      <c r="BX1717" s="41" t="str">
        <f t="shared" si="1024"/>
        <v>2018Licensed practical nursesNorthwest Territories</v>
      </c>
      <c r="BY1717" s="51">
        <f>VLOOKUP(BX1717,'%workplace'!$A$1:$F$381,6,FALSE)</f>
        <v>95</v>
      </c>
      <c r="BZ1717" s="32">
        <f t="shared" si="1025"/>
        <v>0.47368421052631576</v>
      </c>
    </row>
    <row r="1718" spans="1:78" s="8" customFormat="1" hidden="1" x14ac:dyDescent="0.2">
      <c r="A1718" s="8" t="str">
        <f t="shared" si="1023"/>
        <v>2018Licensed practical nursesNorthwest TerritoriesHospital</v>
      </c>
      <c r="B1718" s="8" t="s">
        <v>3</v>
      </c>
      <c r="C1718" s="8" t="s">
        <v>25</v>
      </c>
      <c r="D1718" s="8" t="s">
        <v>10</v>
      </c>
      <c r="E1718" s="8">
        <v>2018</v>
      </c>
      <c r="F1718" s="8">
        <v>20</v>
      </c>
      <c r="G1718" s="8">
        <v>4</v>
      </c>
      <c r="H1718" s="8">
        <v>0</v>
      </c>
      <c r="I1718" s="8">
        <v>2</v>
      </c>
      <c r="J1718" s="8">
        <v>4</v>
      </c>
      <c r="K1718" s="8">
        <v>2</v>
      </c>
      <c r="L1718" s="8">
        <v>1</v>
      </c>
      <c r="M1718" s="8">
        <v>3</v>
      </c>
      <c r="N1718" s="8">
        <v>6</v>
      </c>
      <c r="O1718" s="8">
        <v>3</v>
      </c>
      <c r="P1718" s="8">
        <v>1</v>
      </c>
      <c r="Q1718" s="8">
        <v>1</v>
      </c>
      <c r="R1718" s="8">
        <v>1</v>
      </c>
      <c r="S1718" s="8">
        <v>0</v>
      </c>
      <c r="T1718" s="8">
        <v>0</v>
      </c>
      <c r="U1718" s="8">
        <v>24</v>
      </c>
      <c r="V1718" s="8">
        <v>0</v>
      </c>
      <c r="W1718" s="8">
        <v>0</v>
      </c>
      <c r="X1718" s="8">
        <v>20</v>
      </c>
      <c r="Y1718" s="8">
        <v>2</v>
      </c>
      <c r="Z1718" s="8">
        <v>2</v>
      </c>
      <c r="AA1718" s="8">
        <v>0</v>
      </c>
      <c r="AB1718" s="8">
        <v>0</v>
      </c>
      <c r="AC1718" s="8">
        <v>1</v>
      </c>
      <c r="AD1718" s="8">
        <v>1</v>
      </c>
      <c r="AE1718" s="8">
        <v>22</v>
      </c>
      <c r="AF1718" s="8">
        <v>0</v>
      </c>
      <c r="AG1718" s="8">
        <v>23</v>
      </c>
      <c r="AH1718" s="8">
        <v>0</v>
      </c>
      <c r="AI1718" s="8">
        <v>0</v>
      </c>
      <c r="AJ1718" s="8">
        <v>12</v>
      </c>
      <c r="AK1718" s="8">
        <v>12</v>
      </c>
      <c r="AL1718" s="8">
        <v>1</v>
      </c>
      <c r="AM1718" s="8">
        <v>0</v>
      </c>
      <c r="AN1718" s="8">
        <v>24</v>
      </c>
      <c r="AO1718" s="41">
        <f t="shared" si="1020"/>
        <v>0.83333333333333337</v>
      </c>
      <c r="AP1718" s="41">
        <f t="shared" si="1021"/>
        <v>0.16666666666666666</v>
      </c>
      <c r="AQ1718" s="41">
        <f t="shared" si="1022"/>
        <v>0</v>
      </c>
      <c r="AR1718" s="41">
        <f t="shared" si="988"/>
        <v>8.3333333333333329E-2</v>
      </c>
      <c r="AS1718" s="41">
        <f t="shared" si="989"/>
        <v>0.16666666666666666</v>
      </c>
      <c r="AT1718" s="41">
        <f t="shared" si="990"/>
        <v>8.3333333333333329E-2</v>
      </c>
      <c r="AU1718" s="41">
        <f t="shared" si="991"/>
        <v>4.1666666666666664E-2</v>
      </c>
      <c r="AV1718" s="41">
        <f t="shared" si="992"/>
        <v>0.125</v>
      </c>
      <c r="AW1718" s="41">
        <f t="shared" si="993"/>
        <v>0.25</v>
      </c>
      <c r="AX1718" s="41">
        <f t="shared" si="994"/>
        <v>0.125</v>
      </c>
      <c r="AY1718" s="41">
        <f t="shared" si="995"/>
        <v>4.1666666666666664E-2</v>
      </c>
      <c r="AZ1718" s="41">
        <f t="shared" si="996"/>
        <v>4.1666666666666664E-2</v>
      </c>
      <c r="BA1718" s="41">
        <f t="shared" si="997"/>
        <v>4.1666666666666664E-2</v>
      </c>
      <c r="BB1718" s="41">
        <f t="shared" si="998"/>
        <v>0</v>
      </c>
      <c r="BC1718" s="41">
        <f t="shared" si="999"/>
        <v>0</v>
      </c>
      <c r="BD1718" s="41">
        <f t="shared" si="1000"/>
        <v>1</v>
      </c>
      <c r="BE1718" s="41">
        <f t="shared" si="1001"/>
        <v>0</v>
      </c>
      <c r="BF1718" s="41">
        <f t="shared" si="1002"/>
        <v>0</v>
      </c>
      <c r="BG1718" s="41">
        <f t="shared" si="1003"/>
        <v>0.83333333333333337</v>
      </c>
      <c r="BH1718" s="41">
        <f t="shared" si="1004"/>
        <v>8.3333333333333329E-2</v>
      </c>
      <c r="BI1718" s="41">
        <f t="shared" si="1005"/>
        <v>8.3333333333333329E-2</v>
      </c>
      <c r="BJ1718" s="41">
        <f t="shared" si="1006"/>
        <v>0</v>
      </c>
      <c r="BK1718" s="41">
        <f t="shared" si="1007"/>
        <v>0</v>
      </c>
      <c r="BL1718" s="41">
        <f t="shared" si="1008"/>
        <v>4.1666666666666664E-2</v>
      </c>
      <c r="BM1718" s="41">
        <f t="shared" si="1009"/>
        <v>4.1666666666666664E-2</v>
      </c>
      <c r="BN1718" s="41">
        <f t="shared" si="1010"/>
        <v>0.91666666666666663</v>
      </c>
      <c r="BO1718" s="41">
        <f t="shared" si="1011"/>
        <v>0</v>
      </c>
      <c r="BP1718" s="41">
        <f t="shared" si="1012"/>
        <v>0.95833333333333337</v>
      </c>
      <c r="BQ1718" s="41">
        <f t="shared" si="1013"/>
        <v>0</v>
      </c>
      <c r="BR1718" s="41">
        <f t="shared" si="1014"/>
        <v>0</v>
      </c>
      <c r="BS1718" s="41">
        <f t="shared" si="1015"/>
        <v>0.5</v>
      </c>
      <c r="BT1718" s="41">
        <f t="shared" si="1016"/>
        <v>0.5</v>
      </c>
      <c r="BU1718" s="41">
        <f t="shared" si="1017"/>
        <v>4.1666666666666664E-2</v>
      </c>
      <c r="BV1718" s="41">
        <f t="shared" si="1018"/>
        <v>0</v>
      </c>
      <c r="BW1718" s="41">
        <f t="shared" si="1019"/>
        <v>1</v>
      </c>
      <c r="BX1718" s="41" t="str">
        <f t="shared" si="1024"/>
        <v>2018Licensed practical nursesNorthwest Territories</v>
      </c>
      <c r="BY1718" s="51">
        <f>VLOOKUP(BX1718,'%workplace'!$A$1:$F$381,6,FALSE)</f>
        <v>95</v>
      </c>
      <c r="BZ1718" s="32">
        <f t="shared" si="1025"/>
        <v>0.25263157894736843</v>
      </c>
    </row>
    <row r="1719" spans="1:78" s="8" customFormat="1" hidden="1" x14ac:dyDescent="0.2">
      <c r="A1719" s="8" t="str">
        <f t="shared" si="1023"/>
        <v>2018Licensed practical nursesNorthwest TerritoriesOther places of work</v>
      </c>
      <c r="B1719" s="8" t="s">
        <v>3</v>
      </c>
      <c r="C1719" s="8" t="s">
        <v>25</v>
      </c>
      <c r="D1719" s="8" t="s">
        <v>13</v>
      </c>
      <c r="E1719" s="8">
        <v>2018</v>
      </c>
      <c r="F1719" s="8">
        <v>7</v>
      </c>
      <c r="G1719" s="8">
        <v>2</v>
      </c>
      <c r="H1719" s="8">
        <v>0</v>
      </c>
      <c r="I1719" s="8">
        <v>1</v>
      </c>
      <c r="J1719" s="8">
        <v>0</v>
      </c>
      <c r="K1719" s="8">
        <v>0</v>
      </c>
      <c r="L1719" s="8">
        <v>1</v>
      </c>
      <c r="M1719" s="8">
        <v>2</v>
      </c>
      <c r="N1719" s="8">
        <v>1</v>
      </c>
      <c r="O1719" s="8">
        <v>0</v>
      </c>
      <c r="P1719" s="8">
        <v>3</v>
      </c>
      <c r="Q1719" s="8">
        <v>0</v>
      </c>
      <c r="R1719" s="8">
        <v>1</v>
      </c>
      <c r="S1719" s="8">
        <v>0</v>
      </c>
      <c r="T1719" s="8">
        <v>0</v>
      </c>
      <c r="U1719" s="8">
        <v>8</v>
      </c>
      <c r="V1719" s="8">
        <v>1</v>
      </c>
      <c r="W1719" s="8">
        <v>0</v>
      </c>
      <c r="X1719" s="8">
        <v>6</v>
      </c>
      <c r="Y1719" s="8">
        <v>1</v>
      </c>
      <c r="Z1719" s="8">
        <v>2</v>
      </c>
      <c r="AA1719" s="8">
        <v>0</v>
      </c>
      <c r="AB1719" s="8">
        <v>0</v>
      </c>
      <c r="AC1719" s="8">
        <v>1</v>
      </c>
      <c r="AD1719" s="8">
        <v>6</v>
      </c>
      <c r="AE1719" s="8">
        <v>2</v>
      </c>
      <c r="AF1719" s="8">
        <v>0</v>
      </c>
      <c r="AG1719" s="8">
        <v>9</v>
      </c>
      <c r="AH1719" s="8">
        <v>0</v>
      </c>
      <c r="AI1719" s="8">
        <v>0</v>
      </c>
      <c r="AJ1719" s="8">
        <v>6</v>
      </c>
      <c r="AK1719" s="8">
        <v>3</v>
      </c>
      <c r="AL1719" s="8">
        <v>0</v>
      </c>
      <c r="AM1719" s="8">
        <v>0</v>
      </c>
      <c r="AN1719" s="8">
        <v>9</v>
      </c>
      <c r="AO1719" s="41">
        <f t="shared" si="1020"/>
        <v>0.77777777777777779</v>
      </c>
      <c r="AP1719" s="41">
        <f t="shared" si="1021"/>
        <v>0.22222222222222221</v>
      </c>
      <c r="AQ1719" s="41">
        <f t="shared" si="1022"/>
        <v>0</v>
      </c>
      <c r="AR1719" s="41">
        <f t="shared" ref="AR1719:AR1782" si="1026">I1719/$AN1719</f>
        <v>0.1111111111111111</v>
      </c>
      <c r="AS1719" s="41">
        <f t="shared" ref="AS1719:AS1782" si="1027">J1719/$AN1719</f>
        <v>0</v>
      </c>
      <c r="AT1719" s="41">
        <f t="shared" ref="AT1719:AT1782" si="1028">K1719/$AN1719</f>
        <v>0</v>
      </c>
      <c r="AU1719" s="41">
        <f t="shared" ref="AU1719:AU1782" si="1029">L1719/$AN1719</f>
        <v>0.1111111111111111</v>
      </c>
      <c r="AV1719" s="41">
        <f t="shared" ref="AV1719:AV1782" si="1030">M1719/$AN1719</f>
        <v>0.22222222222222221</v>
      </c>
      <c r="AW1719" s="41">
        <f t="shared" ref="AW1719:AW1782" si="1031">N1719/$AN1719</f>
        <v>0.1111111111111111</v>
      </c>
      <c r="AX1719" s="41">
        <f t="shared" ref="AX1719:AX1782" si="1032">O1719/$AN1719</f>
        <v>0</v>
      </c>
      <c r="AY1719" s="41">
        <f t="shared" ref="AY1719:AY1782" si="1033">P1719/$AN1719</f>
        <v>0.33333333333333331</v>
      </c>
      <c r="AZ1719" s="41">
        <f t="shared" ref="AZ1719:AZ1782" si="1034">Q1719/$AN1719</f>
        <v>0</v>
      </c>
      <c r="BA1719" s="41">
        <f t="shared" ref="BA1719:BA1782" si="1035">R1719/$AN1719</f>
        <v>0.1111111111111111</v>
      </c>
      <c r="BB1719" s="41">
        <f t="shared" ref="BB1719:BB1782" si="1036">S1719/$AN1719</f>
        <v>0</v>
      </c>
      <c r="BC1719" s="41">
        <f t="shared" ref="BC1719:BC1782" si="1037">T1719/$AN1719</f>
        <v>0</v>
      </c>
      <c r="BD1719" s="41">
        <f t="shared" ref="BD1719:BD1782" si="1038">U1719/$AN1719</f>
        <v>0.88888888888888884</v>
      </c>
      <c r="BE1719" s="41">
        <f t="shared" ref="BE1719:BE1782" si="1039">V1719/$AN1719</f>
        <v>0.1111111111111111</v>
      </c>
      <c r="BF1719" s="41">
        <f t="shared" ref="BF1719:BF1782" si="1040">W1719/$AN1719</f>
        <v>0</v>
      </c>
      <c r="BG1719" s="41">
        <f t="shared" ref="BG1719:BG1782" si="1041">X1719/$AN1719</f>
        <v>0.66666666666666663</v>
      </c>
      <c r="BH1719" s="41">
        <f t="shared" ref="BH1719:BH1782" si="1042">Y1719/$AN1719</f>
        <v>0.1111111111111111</v>
      </c>
      <c r="BI1719" s="41">
        <f t="shared" ref="BI1719:BI1782" si="1043">Z1719/$AN1719</f>
        <v>0.22222222222222221</v>
      </c>
      <c r="BJ1719" s="41">
        <f t="shared" ref="BJ1719:BJ1782" si="1044">AA1719/$AN1719</f>
        <v>0</v>
      </c>
      <c r="BK1719" s="41">
        <f t="shared" ref="BK1719:BK1782" si="1045">AB1719/$AN1719</f>
        <v>0</v>
      </c>
      <c r="BL1719" s="41">
        <f t="shared" ref="BL1719:BL1782" si="1046">AC1719/$AN1719</f>
        <v>0.1111111111111111</v>
      </c>
      <c r="BM1719" s="41">
        <f t="shared" ref="BM1719:BM1782" si="1047">AD1719/$AN1719</f>
        <v>0.66666666666666663</v>
      </c>
      <c r="BN1719" s="41">
        <f t="shared" ref="BN1719:BN1782" si="1048">AE1719/$AN1719</f>
        <v>0.22222222222222221</v>
      </c>
      <c r="BO1719" s="41">
        <f t="shared" ref="BO1719:BO1782" si="1049">AF1719/$AN1719</f>
        <v>0</v>
      </c>
      <c r="BP1719" s="41">
        <f t="shared" ref="BP1719:BP1782" si="1050">AG1719/$AN1719</f>
        <v>1</v>
      </c>
      <c r="BQ1719" s="41">
        <f t="shared" ref="BQ1719:BQ1782" si="1051">AH1719/$AN1719</f>
        <v>0</v>
      </c>
      <c r="BR1719" s="41">
        <f t="shared" ref="BR1719:BR1782" si="1052">AI1719/$AN1719</f>
        <v>0</v>
      </c>
      <c r="BS1719" s="41">
        <f t="shared" ref="BS1719:BS1782" si="1053">AJ1719/$AN1719</f>
        <v>0.66666666666666663</v>
      </c>
      <c r="BT1719" s="41">
        <f t="shared" ref="BT1719:BT1782" si="1054">AK1719/$AN1719</f>
        <v>0.33333333333333331</v>
      </c>
      <c r="BU1719" s="41">
        <f t="shared" ref="BU1719:BU1782" si="1055">AL1719/$AN1719</f>
        <v>0</v>
      </c>
      <c r="BV1719" s="41">
        <f t="shared" ref="BV1719:BV1782" si="1056">AM1719/$AN1719</f>
        <v>0</v>
      </c>
      <c r="BW1719" s="41">
        <f t="shared" ref="BW1719:BW1782" si="1057">AN1719/$AN1719</f>
        <v>1</v>
      </c>
      <c r="BX1719" s="41" t="str">
        <f t="shared" si="1024"/>
        <v>2018Licensed practical nursesNorthwest Territories</v>
      </c>
      <c r="BY1719" s="51">
        <f>VLOOKUP(BX1719,'%workplace'!$A$1:$F$381,6,FALSE)</f>
        <v>95</v>
      </c>
      <c r="BZ1719" s="32">
        <f t="shared" si="1025"/>
        <v>9.4736842105263161E-2</v>
      </c>
    </row>
    <row r="1720" spans="1:78" hidden="1" x14ac:dyDescent="0.2">
      <c r="A1720" s="212" t="str">
        <f t="shared" si="1023"/>
        <v>2018Registered psychiatric nursesManitobaAll places of work</v>
      </c>
      <c r="B1720" s="212" t="s">
        <v>8</v>
      </c>
      <c r="C1720" s="212" t="s">
        <v>20</v>
      </c>
      <c r="D1720" s="212" t="s">
        <v>9</v>
      </c>
      <c r="E1720" s="212">
        <v>2018</v>
      </c>
      <c r="F1720" s="212">
        <v>817</v>
      </c>
      <c r="G1720" s="212">
        <v>175</v>
      </c>
      <c r="H1720" s="212">
        <v>0</v>
      </c>
      <c r="I1720" s="212">
        <v>176</v>
      </c>
      <c r="J1720" s="212">
        <v>137</v>
      </c>
      <c r="K1720" s="212">
        <v>109</v>
      </c>
      <c r="L1720" s="212">
        <v>81</v>
      </c>
      <c r="M1720" s="212">
        <v>78</v>
      </c>
      <c r="N1720" s="212">
        <v>118</v>
      </c>
      <c r="O1720" s="212">
        <v>136</v>
      </c>
      <c r="P1720" s="212">
        <v>81</v>
      </c>
      <c r="Q1720" s="212">
        <v>51</v>
      </c>
      <c r="R1720" s="212">
        <v>10</v>
      </c>
      <c r="S1720" s="212">
        <v>15</v>
      </c>
      <c r="T1720" s="212">
        <v>0</v>
      </c>
      <c r="U1720" s="212">
        <v>982</v>
      </c>
      <c r="V1720" s="212">
        <v>7</v>
      </c>
      <c r="W1720" s="212">
        <v>3</v>
      </c>
      <c r="X1720" s="212">
        <v>570</v>
      </c>
      <c r="Y1720" s="212">
        <v>318</v>
      </c>
      <c r="Z1720" s="212">
        <v>104</v>
      </c>
      <c r="AA1720" s="212">
        <v>0</v>
      </c>
      <c r="AB1720" s="212">
        <v>77</v>
      </c>
      <c r="AC1720" s="212">
        <v>3</v>
      </c>
      <c r="AD1720" s="212">
        <v>153</v>
      </c>
      <c r="AE1720" s="212">
        <v>759</v>
      </c>
      <c r="AF1720" s="212">
        <v>89</v>
      </c>
      <c r="AG1720" s="212">
        <v>851</v>
      </c>
      <c r="AH1720" s="212">
        <v>43</v>
      </c>
      <c r="AI1720" s="212">
        <v>3</v>
      </c>
      <c r="AJ1720" s="212">
        <v>296</v>
      </c>
      <c r="AK1720" s="212">
        <v>696</v>
      </c>
      <c r="AL1720" s="212">
        <v>6</v>
      </c>
      <c r="AM1720" s="212">
        <v>0</v>
      </c>
      <c r="AN1720" s="212">
        <v>992</v>
      </c>
      <c r="AO1720" s="41">
        <f t="shared" ref="AO1720:AO1783" si="1058">F1720/$AN1720</f>
        <v>0.82358870967741937</v>
      </c>
      <c r="AP1720" s="41">
        <f t="shared" ref="AP1720:AP1783" si="1059">G1720/$AN1720</f>
        <v>0.17641129032258066</v>
      </c>
      <c r="AQ1720" s="41">
        <f t="shared" ref="AQ1720:AQ1783" si="1060">H1720/$AN1720</f>
        <v>0</v>
      </c>
      <c r="AR1720" s="41">
        <f t="shared" si="1026"/>
        <v>0.17741935483870969</v>
      </c>
      <c r="AS1720" s="41">
        <f t="shared" si="1027"/>
        <v>0.13810483870967741</v>
      </c>
      <c r="AT1720" s="41">
        <f t="shared" si="1028"/>
        <v>0.10987903225806452</v>
      </c>
      <c r="AU1720" s="41">
        <f t="shared" si="1029"/>
        <v>8.165322580645161E-2</v>
      </c>
      <c r="AV1720" s="41">
        <f t="shared" si="1030"/>
        <v>7.8629032258064516E-2</v>
      </c>
      <c r="AW1720" s="41">
        <f t="shared" si="1031"/>
        <v>0.11895161290322581</v>
      </c>
      <c r="AX1720" s="41">
        <f t="shared" si="1032"/>
        <v>0.13709677419354838</v>
      </c>
      <c r="AY1720" s="41">
        <f t="shared" si="1033"/>
        <v>8.165322580645161E-2</v>
      </c>
      <c r="AZ1720" s="41">
        <f t="shared" si="1034"/>
        <v>5.1411290322580648E-2</v>
      </c>
      <c r="BA1720" s="41">
        <f t="shared" si="1035"/>
        <v>1.0080645161290322E-2</v>
      </c>
      <c r="BB1720" s="41">
        <f t="shared" si="1036"/>
        <v>1.5120967741935484E-2</v>
      </c>
      <c r="BC1720" s="41">
        <f t="shared" si="1037"/>
        <v>0</v>
      </c>
      <c r="BD1720" s="41">
        <f t="shared" si="1038"/>
        <v>0.98991935483870963</v>
      </c>
      <c r="BE1720" s="41">
        <f t="shared" si="1039"/>
        <v>7.0564516129032256E-3</v>
      </c>
      <c r="BF1720" s="41">
        <f t="shared" si="1040"/>
        <v>3.0241935483870967E-3</v>
      </c>
      <c r="BG1720" s="41">
        <f t="shared" si="1041"/>
        <v>0.57459677419354838</v>
      </c>
      <c r="BH1720" s="41">
        <f t="shared" si="1042"/>
        <v>0.32056451612903225</v>
      </c>
      <c r="BI1720" s="41">
        <f t="shared" si="1043"/>
        <v>0.10483870967741936</v>
      </c>
      <c r="BJ1720" s="41">
        <f t="shared" si="1044"/>
        <v>0</v>
      </c>
      <c r="BK1720" s="41">
        <f t="shared" si="1045"/>
        <v>7.7620967741935484E-2</v>
      </c>
      <c r="BL1720" s="41">
        <f t="shared" si="1046"/>
        <v>3.0241935483870967E-3</v>
      </c>
      <c r="BM1720" s="41">
        <f t="shared" si="1047"/>
        <v>0.15423387096774194</v>
      </c>
      <c r="BN1720" s="41">
        <f t="shared" si="1048"/>
        <v>0.7651209677419355</v>
      </c>
      <c r="BO1720" s="41">
        <f t="shared" si="1049"/>
        <v>8.9717741935483875E-2</v>
      </c>
      <c r="BP1720" s="41">
        <f t="shared" si="1050"/>
        <v>0.85786290322580649</v>
      </c>
      <c r="BQ1720" s="41">
        <f t="shared" si="1051"/>
        <v>4.334677419354839E-2</v>
      </c>
      <c r="BR1720" s="41">
        <f t="shared" si="1052"/>
        <v>3.0241935483870967E-3</v>
      </c>
      <c r="BS1720" s="41">
        <f t="shared" si="1053"/>
        <v>0.29838709677419356</v>
      </c>
      <c r="BT1720" s="41">
        <f t="shared" si="1054"/>
        <v>0.70161290322580649</v>
      </c>
      <c r="BU1720" s="41">
        <f t="shared" si="1055"/>
        <v>6.0483870967741934E-3</v>
      </c>
      <c r="BV1720" s="41">
        <f t="shared" si="1056"/>
        <v>0</v>
      </c>
      <c r="BW1720" s="41">
        <f t="shared" si="1057"/>
        <v>1</v>
      </c>
      <c r="BX1720" s="41" t="str">
        <f t="shared" si="1024"/>
        <v>2018Registered psychiatric nursesManitoba</v>
      </c>
      <c r="BY1720" s="51">
        <f>VLOOKUP(BX1720,'%workplace'!$A$1:$F$381,6,FALSE)</f>
        <v>992</v>
      </c>
      <c r="BZ1720" s="32">
        <f t="shared" si="1025"/>
        <v>1</v>
      </c>
    </row>
    <row r="1721" spans="1:78" hidden="1" x14ac:dyDescent="0.2">
      <c r="A1721" s="212" t="str">
        <f t="shared" si="1023"/>
        <v>2018Registered psychiatric nursesManitobaCommunity health</v>
      </c>
      <c r="B1721" s="212" t="s">
        <v>8</v>
      </c>
      <c r="C1721" s="212" t="s">
        <v>20</v>
      </c>
      <c r="D1721" s="212" t="s">
        <v>11</v>
      </c>
      <c r="E1721" s="212">
        <v>2018</v>
      </c>
      <c r="F1721" s="212">
        <v>227</v>
      </c>
      <c r="G1721" s="212">
        <v>38</v>
      </c>
      <c r="H1721" s="212">
        <v>0</v>
      </c>
      <c r="I1721" s="212">
        <v>31</v>
      </c>
      <c r="J1721" s="212">
        <v>42</v>
      </c>
      <c r="K1721" s="212">
        <v>25</v>
      </c>
      <c r="L1721" s="212">
        <v>24</v>
      </c>
      <c r="M1721" s="212">
        <v>22</v>
      </c>
      <c r="N1721" s="212">
        <v>41</v>
      </c>
      <c r="O1721" s="212">
        <v>47</v>
      </c>
      <c r="P1721" s="212">
        <v>22</v>
      </c>
      <c r="Q1721" s="212">
        <v>9</v>
      </c>
      <c r="R1721" s="212">
        <v>1</v>
      </c>
      <c r="S1721" s="212">
        <v>1</v>
      </c>
      <c r="T1721" s="212">
        <v>0</v>
      </c>
      <c r="U1721" s="212">
        <v>262</v>
      </c>
      <c r="V1721" s="212">
        <v>1</v>
      </c>
      <c r="W1721" s="212">
        <v>2</v>
      </c>
      <c r="X1721" s="212">
        <v>189</v>
      </c>
      <c r="Y1721" s="212">
        <v>50</v>
      </c>
      <c r="Z1721" s="212">
        <v>26</v>
      </c>
      <c r="AA1721" s="212">
        <v>0</v>
      </c>
      <c r="AB1721" s="212">
        <v>17</v>
      </c>
      <c r="AC1721" s="212">
        <v>0</v>
      </c>
      <c r="AD1721" s="212">
        <v>47</v>
      </c>
      <c r="AE1721" s="212">
        <v>201</v>
      </c>
      <c r="AF1721" s="212">
        <v>20</v>
      </c>
      <c r="AG1721" s="212">
        <v>241</v>
      </c>
      <c r="AH1721" s="212">
        <v>3</v>
      </c>
      <c r="AI1721" s="212">
        <v>1</v>
      </c>
      <c r="AJ1721" s="212">
        <v>80</v>
      </c>
      <c r="AK1721" s="212">
        <v>185</v>
      </c>
      <c r="AL1721" s="212">
        <v>0</v>
      </c>
      <c r="AM1721" s="212">
        <v>0</v>
      </c>
      <c r="AN1721" s="212">
        <v>265</v>
      </c>
      <c r="AO1721" s="41">
        <f t="shared" si="1058"/>
        <v>0.85660377358490569</v>
      </c>
      <c r="AP1721" s="41">
        <f t="shared" si="1059"/>
        <v>0.14339622641509434</v>
      </c>
      <c r="AQ1721" s="41">
        <f t="shared" si="1060"/>
        <v>0</v>
      </c>
      <c r="AR1721" s="41">
        <f t="shared" si="1026"/>
        <v>0.1169811320754717</v>
      </c>
      <c r="AS1721" s="41">
        <f t="shared" si="1027"/>
        <v>0.15849056603773584</v>
      </c>
      <c r="AT1721" s="41">
        <f t="shared" si="1028"/>
        <v>9.4339622641509441E-2</v>
      </c>
      <c r="AU1721" s="41">
        <f t="shared" si="1029"/>
        <v>9.056603773584905E-2</v>
      </c>
      <c r="AV1721" s="41">
        <f t="shared" si="1030"/>
        <v>8.3018867924528297E-2</v>
      </c>
      <c r="AW1721" s="41">
        <f t="shared" si="1031"/>
        <v>0.15471698113207547</v>
      </c>
      <c r="AX1721" s="41">
        <f t="shared" si="1032"/>
        <v>0.17735849056603772</v>
      </c>
      <c r="AY1721" s="41">
        <f t="shared" si="1033"/>
        <v>8.3018867924528297E-2</v>
      </c>
      <c r="AZ1721" s="41">
        <f t="shared" si="1034"/>
        <v>3.3962264150943396E-2</v>
      </c>
      <c r="BA1721" s="41">
        <f t="shared" si="1035"/>
        <v>3.7735849056603774E-3</v>
      </c>
      <c r="BB1721" s="41">
        <f t="shared" si="1036"/>
        <v>3.7735849056603774E-3</v>
      </c>
      <c r="BC1721" s="41">
        <f t="shared" si="1037"/>
        <v>0</v>
      </c>
      <c r="BD1721" s="41">
        <f t="shared" si="1038"/>
        <v>0.98867924528301887</v>
      </c>
      <c r="BE1721" s="41">
        <f t="shared" si="1039"/>
        <v>3.7735849056603774E-3</v>
      </c>
      <c r="BF1721" s="41">
        <f t="shared" si="1040"/>
        <v>7.5471698113207548E-3</v>
      </c>
      <c r="BG1721" s="41">
        <f t="shared" si="1041"/>
        <v>0.71320754716981127</v>
      </c>
      <c r="BH1721" s="41">
        <f t="shared" si="1042"/>
        <v>0.18867924528301888</v>
      </c>
      <c r="BI1721" s="41">
        <f t="shared" si="1043"/>
        <v>9.8113207547169817E-2</v>
      </c>
      <c r="BJ1721" s="41">
        <f t="shared" si="1044"/>
        <v>0</v>
      </c>
      <c r="BK1721" s="41">
        <f t="shared" si="1045"/>
        <v>6.4150943396226415E-2</v>
      </c>
      <c r="BL1721" s="41">
        <f t="shared" si="1046"/>
        <v>0</v>
      </c>
      <c r="BM1721" s="41">
        <f t="shared" si="1047"/>
        <v>0.17735849056603772</v>
      </c>
      <c r="BN1721" s="41">
        <f t="shared" si="1048"/>
        <v>0.7584905660377359</v>
      </c>
      <c r="BO1721" s="41">
        <f t="shared" si="1049"/>
        <v>7.5471698113207544E-2</v>
      </c>
      <c r="BP1721" s="41">
        <f t="shared" si="1050"/>
        <v>0.90943396226415096</v>
      </c>
      <c r="BQ1721" s="41">
        <f t="shared" si="1051"/>
        <v>1.1320754716981131E-2</v>
      </c>
      <c r="BR1721" s="41">
        <f t="shared" si="1052"/>
        <v>3.7735849056603774E-3</v>
      </c>
      <c r="BS1721" s="41">
        <f t="shared" si="1053"/>
        <v>0.30188679245283018</v>
      </c>
      <c r="BT1721" s="41">
        <f t="shared" si="1054"/>
        <v>0.69811320754716977</v>
      </c>
      <c r="BU1721" s="41">
        <f t="shared" si="1055"/>
        <v>0</v>
      </c>
      <c r="BV1721" s="41">
        <f t="shared" si="1056"/>
        <v>0</v>
      </c>
      <c r="BW1721" s="41">
        <f t="shared" si="1057"/>
        <v>1</v>
      </c>
      <c r="BX1721" s="41" t="str">
        <f t="shared" si="1024"/>
        <v>2018Registered psychiatric nursesManitoba</v>
      </c>
      <c r="BY1721" s="51">
        <f>VLOOKUP(BX1721,'%workplace'!$A$1:$F$381,6,FALSE)</f>
        <v>992</v>
      </c>
      <c r="BZ1721" s="32">
        <f t="shared" si="1025"/>
        <v>0.26713709677419356</v>
      </c>
    </row>
    <row r="1722" spans="1:78" hidden="1" x14ac:dyDescent="0.2">
      <c r="A1722" s="212" t="str">
        <f t="shared" si="1023"/>
        <v>2018Registered psychiatric nursesManitobaNursing home/long-term care</v>
      </c>
      <c r="B1722" s="212" t="s">
        <v>8</v>
      </c>
      <c r="C1722" s="212" t="s">
        <v>20</v>
      </c>
      <c r="D1722" s="212" t="s">
        <v>12</v>
      </c>
      <c r="E1722" s="212">
        <v>2018</v>
      </c>
      <c r="F1722" s="212">
        <v>117</v>
      </c>
      <c r="G1722" s="212">
        <v>30</v>
      </c>
      <c r="H1722" s="212">
        <v>0</v>
      </c>
      <c r="I1722" s="212">
        <v>20</v>
      </c>
      <c r="J1722" s="212">
        <v>14</v>
      </c>
      <c r="K1722" s="212">
        <v>18</v>
      </c>
      <c r="L1722" s="212">
        <v>13</v>
      </c>
      <c r="M1722" s="212">
        <v>13</v>
      </c>
      <c r="N1722" s="212">
        <v>19</v>
      </c>
      <c r="O1722" s="212">
        <v>18</v>
      </c>
      <c r="P1722" s="212">
        <v>17</v>
      </c>
      <c r="Q1722" s="212">
        <v>6</v>
      </c>
      <c r="R1722" s="212">
        <v>3</v>
      </c>
      <c r="S1722" s="212">
        <v>6</v>
      </c>
      <c r="T1722" s="212">
        <v>0</v>
      </c>
      <c r="U1722" s="212">
        <v>146</v>
      </c>
      <c r="V1722" s="212">
        <v>1</v>
      </c>
      <c r="W1722" s="212">
        <v>0</v>
      </c>
      <c r="X1722" s="212">
        <v>67</v>
      </c>
      <c r="Y1722" s="212">
        <v>66</v>
      </c>
      <c r="Z1722" s="212">
        <v>14</v>
      </c>
      <c r="AA1722" s="212">
        <v>0</v>
      </c>
      <c r="AB1722" s="212">
        <v>23</v>
      </c>
      <c r="AC1722" s="212">
        <v>0</v>
      </c>
      <c r="AD1722" s="212">
        <v>15</v>
      </c>
      <c r="AE1722" s="212">
        <v>109</v>
      </c>
      <c r="AF1722" s="212">
        <v>22</v>
      </c>
      <c r="AG1722" s="212">
        <v>120</v>
      </c>
      <c r="AH1722" s="212">
        <v>3</v>
      </c>
      <c r="AI1722" s="212">
        <v>0</v>
      </c>
      <c r="AJ1722" s="212">
        <v>36</v>
      </c>
      <c r="AK1722" s="212">
        <v>111</v>
      </c>
      <c r="AL1722" s="212">
        <v>2</v>
      </c>
      <c r="AM1722" s="212">
        <v>0</v>
      </c>
      <c r="AN1722" s="212">
        <v>147</v>
      </c>
      <c r="AO1722" s="41">
        <f t="shared" si="1058"/>
        <v>0.79591836734693877</v>
      </c>
      <c r="AP1722" s="41">
        <f t="shared" si="1059"/>
        <v>0.20408163265306123</v>
      </c>
      <c r="AQ1722" s="41">
        <f t="shared" si="1060"/>
        <v>0</v>
      </c>
      <c r="AR1722" s="41">
        <f t="shared" si="1026"/>
        <v>0.1360544217687075</v>
      </c>
      <c r="AS1722" s="41">
        <f t="shared" si="1027"/>
        <v>9.5238095238095233E-2</v>
      </c>
      <c r="AT1722" s="41">
        <f t="shared" si="1028"/>
        <v>0.12244897959183673</v>
      </c>
      <c r="AU1722" s="41">
        <f t="shared" si="1029"/>
        <v>8.8435374149659865E-2</v>
      </c>
      <c r="AV1722" s="41">
        <f t="shared" si="1030"/>
        <v>8.8435374149659865E-2</v>
      </c>
      <c r="AW1722" s="41">
        <f t="shared" si="1031"/>
        <v>0.12925170068027211</v>
      </c>
      <c r="AX1722" s="41">
        <f t="shared" si="1032"/>
        <v>0.12244897959183673</v>
      </c>
      <c r="AY1722" s="41">
        <f t="shared" si="1033"/>
        <v>0.11564625850340136</v>
      </c>
      <c r="AZ1722" s="41">
        <f t="shared" si="1034"/>
        <v>4.0816326530612242E-2</v>
      </c>
      <c r="BA1722" s="41">
        <f t="shared" si="1035"/>
        <v>2.0408163265306121E-2</v>
      </c>
      <c r="BB1722" s="41">
        <f t="shared" si="1036"/>
        <v>4.0816326530612242E-2</v>
      </c>
      <c r="BC1722" s="41">
        <f t="shared" si="1037"/>
        <v>0</v>
      </c>
      <c r="BD1722" s="41">
        <f t="shared" si="1038"/>
        <v>0.99319727891156462</v>
      </c>
      <c r="BE1722" s="41">
        <f t="shared" si="1039"/>
        <v>6.8027210884353739E-3</v>
      </c>
      <c r="BF1722" s="41">
        <f t="shared" si="1040"/>
        <v>0</v>
      </c>
      <c r="BG1722" s="41">
        <f t="shared" si="1041"/>
        <v>0.45578231292517007</v>
      </c>
      <c r="BH1722" s="41">
        <f t="shared" si="1042"/>
        <v>0.44897959183673469</v>
      </c>
      <c r="BI1722" s="41">
        <f t="shared" si="1043"/>
        <v>9.5238095238095233E-2</v>
      </c>
      <c r="BJ1722" s="41">
        <f t="shared" si="1044"/>
        <v>0</v>
      </c>
      <c r="BK1722" s="41">
        <f t="shared" si="1045"/>
        <v>0.15646258503401361</v>
      </c>
      <c r="BL1722" s="41">
        <f t="shared" si="1046"/>
        <v>0</v>
      </c>
      <c r="BM1722" s="41">
        <f t="shared" si="1047"/>
        <v>0.10204081632653061</v>
      </c>
      <c r="BN1722" s="41">
        <f t="shared" si="1048"/>
        <v>0.74149659863945583</v>
      </c>
      <c r="BO1722" s="41">
        <f t="shared" si="1049"/>
        <v>0.14965986394557823</v>
      </c>
      <c r="BP1722" s="41">
        <f t="shared" si="1050"/>
        <v>0.81632653061224492</v>
      </c>
      <c r="BQ1722" s="41">
        <f t="shared" si="1051"/>
        <v>2.0408163265306121E-2</v>
      </c>
      <c r="BR1722" s="41">
        <f t="shared" si="1052"/>
        <v>0</v>
      </c>
      <c r="BS1722" s="41">
        <f t="shared" si="1053"/>
        <v>0.24489795918367346</v>
      </c>
      <c r="BT1722" s="41">
        <f t="shared" si="1054"/>
        <v>0.75510204081632648</v>
      </c>
      <c r="BU1722" s="41">
        <f t="shared" si="1055"/>
        <v>1.3605442176870748E-2</v>
      </c>
      <c r="BV1722" s="41">
        <f t="shared" si="1056"/>
        <v>0</v>
      </c>
      <c r="BW1722" s="41">
        <f t="shared" si="1057"/>
        <v>1</v>
      </c>
      <c r="BX1722" s="41" t="str">
        <f t="shared" si="1024"/>
        <v>2018Registered psychiatric nursesManitoba</v>
      </c>
      <c r="BY1722" s="51">
        <f>VLOOKUP(BX1722,'%workplace'!$A$1:$F$381,6,FALSE)</f>
        <v>992</v>
      </c>
      <c r="BZ1722" s="32">
        <f t="shared" si="1025"/>
        <v>0.14818548387096775</v>
      </c>
    </row>
    <row r="1723" spans="1:78" hidden="1" x14ac:dyDescent="0.2">
      <c r="A1723" s="212" t="str">
        <f t="shared" si="1023"/>
        <v>2018Registered psychiatric nursesManitobaHospital</v>
      </c>
      <c r="B1723" s="212" t="s">
        <v>8</v>
      </c>
      <c r="C1723" s="212" t="s">
        <v>20</v>
      </c>
      <c r="D1723" s="212" t="s">
        <v>10</v>
      </c>
      <c r="E1723" s="212">
        <v>2018</v>
      </c>
      <c r="F1723" s="212">
        <v>358</v>
      </c>
      <c r="G1723" s="212">
        <v>87</v>
      </c>
      <c r="H1723" s="212">
        <v>0</v>
      </c>
      <c r="I1723" s="212">
        <v>112</v>
      </c>
      <c r="J1723" s="212">
        <v>71</v>
      </c>
      <c r="K1723" s="212">
        <v>46</v>
      </c>
      <c r="L1723" s="212">
        <v>31</v>
      </c>
      <c r="M1723" s="212">
        <v>32</v>
      </c>
      <c r="N1723" s="212">
        <v>37</v>
      </c>
      <c r="O1723" s="212">
        <v>50</v>
      </c>
      <c r="P1723" s="212">
        <v>29</v>
      </c>
      <c r="Q1723" s="212">
        <v>26</v>
      </c>
      <c r="R1723" s="212">
        <v>4</v>
      </c>
      <c r="S1723" s="212">
        <v>7</v>
      </c>
      <c r="T1723" s="212">
        <v>0</v>
      </c>
      <c r="U1723" s="212">
        <v>439</v>
      </c>
      <c r="V1723" s="212">
        <v>5</v>
      </c>
      <c r="W1723" s="212">
        <v>1</v>
      </c>
      <c r="X1723" s="212">
        <v>220</v>
      </c>
      <c r="Y1723" s="212">
        <v>169</v>
      </c>
      <c r="Z1723" s="212">
        <v>56</v>
      </c>
      <c r="AA1723" s="212">
        <v>0</v>
      </c>
      <c r="AB1723" s="212">
        <v>23</v>
      </c>
      <c r="AC1723" s="212">
        <v>0</v>
      </c>
      <c r="AD1723" s="212">
        <v>27</v>
      </c>
      <c r="AE1723" s="212">
        <v>395</v>
      </c>
      <c r="AF1723" s="212">
        <v>25</v>
      </c>
      <c r="AG1723" s="212">
        <v>412</v>
      </c>
      <c r="AH1723" s="212">
        <v>8</v>
      </c>
      <c r="AI1723" s="212">
        <v>0</v>
      </c>
      <c r="AJ1723" s="212">
        <v>159</v>
      </c>
      <c r="AK1723" s="212">
        <v>286</v>
      </c>
      <c r="AL1723" s="212">
        <v>0</v>
      </c>
      <c r="AM1723" s="212">
        <v>0</v>
      </c>
      <c r="AN1723" s="212">
        <v>445</v>
      </c>
      <c r="AO1723" s="41">
        <f t="shared" si="1058"/>
        <v>0.80449438202247192</v>
      </c>
      <c r="AP1723" s="41">
        <f t="shared" si="1059"/>
        <v>0.19550561797752808</v>
      </c>
      <c r="AQ1723" s="41">
        <f t="shared" si="1060"/>
        <v>0</v>
      </c>
      <c r="AR1723" s="41">
        <f t="shared" si="1026"/>
        <v>0.25168539325842698</v>
      </c>
      <c r="AS1723" s="41">
        <f t="shared" si="1027"/>
        <v>0.15955056179775282</v>
      </c>
      <c r="AT1723" s="41">
        <f t="shared" si="1028"/>
        <v>0.10337078651685393</v>
      </c>
      <c r="AU1723" s="41">
        <f t="shared" si="1029"/>
        <v>6.9662921348314602E-2</v>
      </c>
      <c r="AV1723" s="41">
        <f t="shared" si="1030"/>
        <v>7.1910112359550568E-2</v>
      </c>
      <c r="AW1723" s="41">
        <f t="shared" si="1031"/>
        <v>8.3146067415730343E-2</v>
      </c>
      <c r="AX1723" s="41">
        <f t="shared" si="1032"/>
        <v>0.11235955056179775</v>
      </c>
      <c r="AY1723" s="41">
        <f t="shared" si="1033"/>
        <v>6.5168539325842698E-2</v>
      </c>
      <c r="AZ1723" s="41">
        <f t="shared" si="1034"/>
        <v>5.8426966292134834E-2</v>
      </c>
      <c r="BA1723" s="41">
        <f t="shared" si="1035"/>
        <v>8.988764044943821E-3</v>
      </c>
      <c r="BB1723" s="41">
        <f t="shared" si="1036"/>
        <v>1.5730337078651686E-2</v>
      </c>
      <c r="BC1723" s="41">
        <f t="shared" si="1037"/>
        <v>0</v>
      </c>
      <c r="BD1723" s="41">
        <f t="shared" si="1038"/>
        <v>0.98651685393258426</v>
      </c>
      <c r="BE1723" s="41">
        <f t="shared" si="1039"/>
        <v>1.1235955056179775E-2</v>
      </c>
      <c r="BF1723" s="41">
        <f t="shared" si="1040"/>
        <v>2.2471910112359553E-3</v>
      </c>
      <c r="BG1723" s="41">
        <f t="shared" si="1041"/>
        <v>0.4943820224719101</v>
      </c>
      <c r="BH1723" s="41">
        <f t="shared" si="1042"/>
        <v>0.37977528089887641</v>
      </c>
      <c r="BI1723" s="41">
        <f t="shared" si="1043"/>
        <v>0.12584269662921349</v>
      </c>
      <c r="BJ1723" s="41">
        <f t="shared" si="1044"/>
        <v>0</v>
      </c>
      <c r="BK1723" s="41">
        <f t="shared" si="1045"/>
        <v>5.1685393258426963E-2</v>
      </c>
      <c r="BL1723" s="41">
        <f t="shared" si="1046"/>
        <v>0</v>
      </c>
      <c r="BM1723" s="41">
        <f t="shared" si="1047"/>
        <v>6.0674157303370786E-2</v>
      </c>
      <c r="BN1723" s="41">
        <f t="shared" si="1048"/>
        <v>0.88764044943820219</v>
      </c>
      <c r="BO1723" s="41">
        <f t="shared" si="1049"/>
        <v>5.6179775280898875E-2</v>
      </c>
      <c r="BP1723" s="41">
        <f t="shared" si="1050"/>
        <v>0.92584269662921348</v>
      </c>
      <c r="BQ1723" s="41">
        <f t="shared" si="1051"/>
        <v>1.7977528089887642E-2</v>
      </c>
      <c r="BR1723" s="41">
        <f t="shared" si="1052"/>
        <v>0</v>
      </c>
      <c r="BS1723" s="41">
        <f t="shared" si="1053"/>
        <v>0.35730337078651686</v>
      </c>
      <c r="BT1723" s="41">
        <f t="shared" si="1054"/>
        <v>0.64269662921348314</v>
      </c>
      <c r="BU1723" s="41">
        <f t="shared" si="1055"/>
        <v>0</v>
      </c>
      <c r="BV1723" s="41">
        <f t="shared" si="1056"/>
        <v>0</v>
      </c>
      <c r="BW1723" s="41">
        <f t="shared" si="1057"/>
        <v>1</v>
      </c>
      <c r="BX1723" s="41" t="str">
        <f t="shared" si="1024"/>
        <v>2018Registered psychiatric nursesManitoba</v>
      </c>
      <c r="BY1723" s="51">
        <f>VLOOKUP(BX1723,'%workplace'!$A$1:$F$381,6,FALSE)</f>
        <v>992</v>
      </c>
      <c r="BZ1723" s="32">
        <f t="shared" si="1025"/>
        <v>0.44858870967741937</v>
      </c>
    </row>
    <row r="1724" spans="1:78" hidden="1" x14ac:dyDescent="0.2">
      <c r="A1724" s="212" t="str">
        <f t="shared" si="1023"/>
        <v>2018Registered psychiatric nursesManitobaOther places of work</v>
      </c>
      <c r="B1724" s="212" t="s">
        <v>8</v>
      </c>
      <c r="C1724" s="212" t="s">
        <v>20</v>
      </c>
      <c r="D1724" s="212" t="s">
        <v>13</v>
      </c>
      <c r="E1724" s="212">
        <v>2018</v>
      </c>
      <c r="F1724" s="212">
        <v>112</v>
      </c>
      <c r="G1724" s="212">
        <v>20</v>
      </c>
      <c r="H1724" s="212">
        <v>0</v>
      </c>
      <c r="I1724" s="212">
        <v>12</v>
      </c>
      <c r="J1724" s="212">
        <v>10</v>
      </c>
      <c r="K1724" s="212">
        <v>20</v>
      </c>
      <c r="L1724" s="212">
        <v>13</v>
      </c>
      <c r="M1724" s="212">
        <v>11</v>
      </c>
      <c r="N1724" s="212">
        <v>20</v>
      </c>
      <c r="O1724" s="212">
        <v>20</v>
      </c>
      <c r="P1724" s="212">
        <v>13</v>
      </c>
      <c r="Q1724" s="212">
        <v>10</v>
      </c>
      <c r="R1724" s="212">
        <v>2</v>
      </c>
      <c r="S1724" s="212">
        <v>1</v>
      </c>
      <c r="T1724" s="212">
        <v>0</v>
      </c>
      <c r="U1724" s="212">
        <v>132</v>
      </c>
      <c r="V1724" s="212">
        <v>0</v>
      </c>
      <c r="W1724" s="212">
        <v>0</v>
      </c>
      <c r="X1724" s="212">
        <v>93</v>
      </c>
      <c r="Y1724" s="212">
        <v>31</v>
      </c>
      <c r="Z1724" s="212">
        <v>8</v>
      </c>
      <c r="AA1724" s="212">
        <v>0</v>
      </c>
      <c r="AB1724" s="212">
        <v>14</v>
      </c>
      <c r="AC1724" s="212">
        <v>0</v>
      </c>
      <c r="AD1724" s="212">
        <v>64</v>
      </c>
      <c r="AE1724" s="212">
        <v>54</v>
      </c>
      <c r="AF1724" s="212">
        <v>22</v>
      </c>
      <c r="AG1724" s="212">
        <v>78</v>
      </c>
      <c r="AH1724" s="212">
        <v>29</v>
      </c>
      <c r="AI1724" s="212">
        <v>2</v>
      </c>
      <c r="AJ1724" s="212">
        <v>20</v>
      </c>
      <c r="AK1724" s="212">
        <v>112</v>
      </c>
      <c r="AL1724" s="212">
        <v>1</v>
      </c>
      <c r="AM1724" s="212">
        <v>0</v>
      </c>
      <c r="AN1724" s="212">
        <v>132</v>
      </c>
      <c r="AO1724" s="41">
        <f t="shared" si="1058"/>
        <v>0.84848484848484851</v>
      </c>
      <c r="AP1724" s="41">
        <f t="shared" si="1059"/>
        <v>0.15151515151515152</v>
      </c>
      <c r="AQ1724" s="41">
        <f t="shared" si="1060"/>
        <v>0</v>
      </c>
      <c r="AR1724" s="41">
        <f t="shared" si="1026"/>
        <v>9.0909090909090912E-2</v>
      </c>
      <c r="AS1724" s="41">
        <f t="shared" si="1027"/>
        <v>7.575757575757576E-2</v>
      </c>
      <c r="AT1724" s="41">
        <f t="shared" si="1028"/>
        <v>0.15151515151515152</v>
      </c>
      <c r="AU1724" s="41">
        <f t="shared" si="1029"/>
        <v>9.8484848484848481E-2</v>
      </c>
      <c r="AV1724" s="41">
        <f t="shared" si="1030"/>
        <v>8.3333333333333329E-2</v>
      </c>
      <c r="AW1724" s="41">
        <f t="shared" si="1031"/>
        <v>0.15151515151515152</v>
      </c>
      <c r="AX1724" s="41">
        <f t="shared" si="1032"/>
        <v>0.15151515151515152</v>
      </c>
      <c r="AY1724" s="41">
        <f t="shared" si="1033"/>
        <v>9.8484848484848481E-2</v>
      </c>
      <c r="AZ1724" s="41">
        <f t="shared" si="1034"/>
        <v>7.575757575757576E-2</v>
      </c>
      <c r="BA1724" s="41">
        <f t="shared" si="1035"/>
        <v>1.5151515151515152E-2</v>
      </c>
      <c r="BB1724" s="41">
        <f t="shared" si="1036"/>
        <v>7.575757575757576E-3</v>
      </c>
      <c r="BC1724" s="41">
        <f t="shared" si="1037"/>
        <v>0</v>
      </c>
      <c r="BD1724" s="41">
        <f t="shared" si="1038"/>
        <v>1</v>
      </c>
      <c r="BE1724" s="41">
        <f t="shared" si="1039"/>
        <v>0</v>
      </c>
      <c r="BF1724" s="41">
        <f t="shared" si="1040"/>
        <v>0</v>
      </c>
      <c r="BG1724" s="41">
        <f t="shared" si="1041"/>
        <v>0.70454545454545459</v>
      </c>
      <c r="BH1724" s="41">
        <f t="shared" si="1042"/>
        <v>0.23484848484848486</v>
      </c>
      <c r="BI1724" s="41">
        <f t="shared" si="1043"/>
        <v>6.0606060606060608E-2</v>
      </c>
      <c r="BJ1724" s="41">
        <f t="shared" si="1044"/>
        <v>0</v>
      </c>
      <c r="BK1724" s="41">
        <f t="shared" si="1045"/>
        <v>0.10606060606060606</v>
      </c>
      <c r="BL1724" s="41">
        <f t="shared" si="1046"/>
        <v>0</v>
      </c>
      <c r="BM1724" s="41">
        <f t="shared" si="1047"/>
        <v>0.48484848484848486</v>
      </c>
      <c r="BN1724" s="41">
        <f t="shared" si="1048"/>
        <v>0.40909090909090912</v>
      </c>
      <c r="BO1724" s="41">
        <f t="shared" si="1049"/>
        <v>0.16666666666666666</v>
      </c>
      <c r="BP1724" s="41">
        <f t="shared" si="1050"/>
        <v>0.59090909090909094</v>
      </c>
      <c r="BQ1724" s="41">
        <f t="shared" si="1051"/>
        <v>0.2196969696969697</v>
      </c>
      <c r="BR1724" s="41">
        <f t="shared" si="1052"/>
        <v>1.5151515151515152E-2</v>
      </c>
      <c r="BS1724" s="41">
        <f t="shared" si="1053"/>
        <v>0.15151515151515152</v>
      </c>
      <c r="BT1724" s="41">
        <f t="shared" si="1054"/>
        <v>0.84848484848484851</v>
      </c>
      <c r="BU1724" s="41">
        <f t="shared" si="1055"/>
        <v>7.575757575757576E-3</v>
      </c>
      <c r="BV1724" s="41">
        <f t="shared" si="1056"/>
        <v>0</v>
      </c>
      <c r="BW1724" s="41">
        <f t="shared" si="1057"/>
        <v>1</v>
      </c>
      <c r="BX1724" s="41" t="str">
        <f t="shared" si="1024"/>
        <v>2018Registered psychiatric nursesManitoba</v>
      </c>
      <c r="BY1724" s="51">
        <f>VLOOKUP(BX1724,'%workplace'!$A$1:$F$381,6,FALSE)</f>
        <v>992</v>
      </c>
      <c r="BZ1724" s="32">
        <f t="shared" si="1025"/>
        <v>0.13306451612903225</v>
      </c>
    </row>
    <row r="1725" spans="1:78" hidden="1" x14ac:dyDescent="0.2">
      <c r="A1725" s="212" t="str">
        <f t="shared" si="1023"/>
        <v>2018Registered psychiatric nursesManitobaUnknown places of work</v>
      </c>
      <c r="B1725" s="212" t="s">
        <v>8</v>
      </c>
      <c r="C1725" s="212" t="s">
        <v>20</v>
      </c>
      <c r="D1725" s="212" t="s">
        <v>49</v>
      </c>
      <c r="E1725" s="212">
        <v>2018</v>
      </c>
      <c r="F1725" s="212">
        <v>3</v>
      </c>
      <c r="G1725" s="212">
        <v>0</v>
      </c>
      <c r="H1725" s="212">
        <v>0</v>
      </c>
      <c r="I1725" s="212">
        <v>1</v>
      </c>
      <c r="J1725" s="212">
        <v>0</v>
      </c>
      <c r="K1725" s="212">
        <v>0</v>
      </c>
      <c r="L1725" s="212">
        <v>0</v>
      </c>
      <c r="M1725" s="212">
        <v>0</v>
      </c>
      <c r="N1725" s="212">
        <v>1</v>
      </c>
      <c r="O1725" s="212">
        <v>1</v>
      </c>
      <c r="P1725" s="212">
        <v>0</v>
      </c>
      <c r="Q1725" s="212">
        <v>0</v>
      </c>
      <c r="R1725" s="212">
        <v>0</v>
      </c>
      <c r="S1725" s="212">
        <v>0</v>
      </c>
      <c r="T1725" s="212">
        <v>0</v>
      </c>
      <c r="U1725" s="212">
        <v>3</v>
      </c>
      <c r="V1725" s="212">
        <v>0</v>
      </c>
      <c r="W1725" s="212">
        <v>0</v>
      </c>
      <c r="X1725" s="212">
        <v>1</v>
      </c>
      <c r="Y1725" s="212">
        <v>2</v>
      </c>
      <c r="Z1725" s="212">
        <v>0</v>
      </c>
      <c r="AA1725" s="212">
        <v>0</v>
      </c>
      <c r="AB1725" s="212">
        <v>0</v>
      </c>
      <c r="AC1725" s="212">
        <v>3</v>
      </c>
      <c r="AD1725" s="212">
        <v>0</v>
      </c>
      <c r="AE1725" s="212">
        <v>0</v>
      </c>
      <c r="AF1725" s="212">
        <v>0</v>
      </c>
      <c r="AG1725" s="212">
        <v>0</v>
      </c>
      <c r="AH1725" s="212">
        <v>0</v>
      </c>
      <c r="AI1725" s="212">
        <v>0</v>
      </c>
      <c r="AJ1725" s="212">
        <v>1</v>
      </c>
      <c r="AK1725" s="212">
        <v>2</v>
      </c>
      <c r="AL1725" s="212">
        <v>3</v>
      </c>
      <c r="AM1725" s="212">
        <v>0</v>
      </c>
      <c r="AN1725" s="212">
        <v>3</v>
      </c>
      <c r="AO1725" s="41">
        <f t="shared" si="1058"/>
        <v>1</v>
      </c>
      <c r="AP1725" s="41">
        <f t="shared" si="1059"/>
        <v>0</v>
      </c>
      <c r="AQ1725" s="41">
        <f t="shared" si="1060"/>
        <v>0</v>
      </c>
      <c r="AR1725" s="41">
        <f t="shared" si="1026"/>
        <v>0.33333333333333331</v>
      </c>
      <c r="AS1725" s="41">
        <f t="shared" si="1027"/>
        <v>0</v>
      </c>
      <c r="AT1725" s="41">
        <f t="shared" si="1028"/>
        <v>0</v>
      </c>
      <c r="AU1725" s="41">
        <f t="shared" si="1029"/>
        <v>0</v>
      </c>
      <c r="AV1725" s="41">
        <f t="shared" si="1030"/>
        <v>0</v>
      </c>
      <c r="AW1725" s="41">
        <f t="shared" si="1031"/>
        <v>0.33333333333333331</v>
      </c>
      <c r="AX1725" s="41">
        <f t="shared" si="1032"/>
        <v>0.33333333333333331</v>
      </c>
      <c r="AY1725" s="41">
        <f t="shared" si="1033"/>
        <v>0</v>
      </c>
      <c r="AZ1725" s="41">
        <f t="shared" si="1034"/>
        <v>0</v>
      </c>
      <c r="BA1725" s="41">
        <f t="shared" si="1035"/>
        <v>0</v>
      </c>
      <c r="BB1725" s="41">
        <f t="shared" si="1036"/>
        <v>0</v>
      </c>
      <c r="BC1725" s="41">
        <f t="shared" si="1037"/>
        <v>0</v>
      </c>
      <c r="BD1725" s="41">
        <f t="shared" si="1038"/>
        <v>1</v>
      </c>
      <c r="BE1725" s="41">
        <f t="shared" si="1039"/>
        <v>0</v>
      </c>
      <c r="BF1725" s="41">
        <f t="shared" si="1040"/>
        <v>0</v>
      </c>
      <c r="BG1725" s="41">
        <f t="shared" si="1041"/>
        <v>0.33333333333333331</v>
      </c>
      <c r="BH1725" s="41">
        <f t="shared" si="1042"/>
        <v>0.66666666666666663</v>
      </c>
      <c r="BI1725" s="41">
        <f t="shared" si="1043"/>
        <v>0</v>
      </c>
      <c r="BJ1725" s="41">
        <f t="shared" si="1044"/>
        <v>0</v>
      </c>
      <c r="BK1725" s="41">
        <f t="shared" si="1045"/>
        <v>0</v>
      </c>
      <c r="BL1725" s="41">
        <f t="shared" si="1046"/>
        <v>1</v>
      </c>
      <c r="BM1725" s="41">
        <f t="shared" si="1047"/>
        <v>0</v>
      </c>
      <c r="BN1725" s="41">
        <f t="shared" si="1048"/>
        <v>0</v>
      </c>
      <c r="BO1725" s="41">
        <f t="shared" si="1049"/>
        <v>0</v>
      </c>
      <c r="BP1725" s="41">
        <f t="shared" si="1050"/>
        <v>0</v>
      </c>
      <c r="BQ1725" s="41">
        <f t="shared" si="1051"/>
        <v>0</v>
      </c>
      <c r="BR1725" s="41">
        <f t="shared" si="1052"/>
        <v>0</v>
      </c>
      <c r="BS1725" s="41">
        <f t="shared" si="1053"/>
        <v>0.33333333333333331</v>
      </c>
      <c r="BT1725" s="41">
        <f t="shared" si="1054"/>
        <v>0.66666666666666663</v>
      </c>
      <c r="BU1725" s="41">
        <f t="shared" si="1055"/>
        <v>1</v>
      </c>
      <c r="BV1725" s="41">
        <f t="shared" si="1056"/>
        <v>0</v>
      </c>
      <c r="BW1725" s="41">
        <f t="shared" si="1057"/>
        <v>1</v>
      </c>
      <c r="BX1725" s="41" t="str">
        <f t="shared" si="1024"/>
        <v>2018Registered psychiatric nursesManitoba</v>
      </c>
      <c r="BY1725" s="51">
        <f>VLOOKUP(BX1725,'%workplace'!$A$1:$F$381,6,FALSE)</f>
        <v>992</v>
      </c>
      <c r="BZ1725" s="32">
        <f t="shared" si="1025"/>
        <v>3.0241935483870967E-3</v>
      </c>
    </row>
    <row r="1726" spans="1:78" s="8" customFormat="1" hidden="1" x14ac:dyDescent="0.2">
      <c r="A1726" s="8" t="str">
        <f t="shared" si="1023"/>
        <v>2018Registered psychiatric nursesSaskatchewanAll places of work</v>
      </c>
      <c r="B1726" s="8" t="s">
        <v>8</v>
      </c>
      <c r="C1726" s="8" t="s">
        <v>21</v>
      </c>
      <c r="D1726" s="8" t="s">
        <v>9</v>
      </c>
      <c r="E1726" s="8">
        <v>2018</v>
      </c>
      <c r="F1726" s="8">
        <v>655</v>
      </c>
      <c r="G1726" s="8">
        <v>100</v>
      </c>
      <c r="H1726" s="8">
        <v>0</v>
      </c>
      <c r="I1726" s="8">
        <v>84</v>
      </c>
      <c r="J1726" s="8">
        <v>69</v>
      </c>
      <c r="K1726" s="8">
        <v>37</v>
      </c>
      <c r="L1726" s="8">
        <v>50</v>
      </c>
      <c r="M1726" s="8">
        <v>121</v>
      </c>
      <c r="N1726" s="8">
        <v>125</v>
      </c>
      <c r="O1726" s="8">
        <v>128</v>
      </c>
      <c r="P1726" s="8">
        <v>70</v>
      </c>
      <c r="Q1726" s="8">
        <v>34</v>
      </c>
      <c r="R1726" s="8">
        <v>12</v>
      </c>
      <c r="S1726" s="8">
        <v>25</v>
      </c>
      <c r="T1726" s="8">
        <v>0</v>
      </c>
      <c r="U1726" s="8">
        <v>742</v>
      </c>
      <c r="V1726" s="8">
        <v>13</v>
      </c>
      <c r="W1726" s="8">
        <v>0</v>
      </c>
      <c r="X1726" s="8">
        <v>483</v>
      </c>
      <c r="Y1726" s="8">
        <v>156</v>
      </c>
      <c r="Z1726" s="8">
        <v>103</v>
      </c>
      <c r="AA1726" s="8">
        <v>13</v>
      </c>
      <c r="AB1726" s="8">
        <v>78</v>
      </c>
      <c r="AC1726" s="8">
        <v>19</v>
      </c>
      <c r="AD1726" s="8">
        <v>83</v>
      </c>
      <c r="AE1726" s="8">
        <v>575</v>
      </c>
      <c r="AF1726" s="8">
        <v>20</v>
      </c>
      <c r="AG1726" s="8">
        <v>653</v>
      </c>
      <c r="AH1726" s="8">
        <v>44</v>
      </c>
      <c r="AI1726" s="8">
        <v>0</v>
      </c>
      <c r="AJ1726" s="8">
        <v>82</v>
      </c>
      <c r="AK1726" s="8">
        <v>672</v>
      </c>
      <c r="AL1726" s="8">
        <v>38</v>
      </c>
      <c r="AM1726" s="8">
        <v>1</v>
      </c>
      <c r="AN1726" s="8">
        <v>755</v>
      </c>
      <c r="AO1726" s="41">
        <f t="shared" si="1058"/>
        <v>0.86754966887417218</v>
      </c>
      <c r="AP1726" s="41">
        <f t="shared" si="1059"/>
        <v>0.13245033112582782</v>
      </c>
      <c r="AQ1726" s="41">
        <f t="shared" si="1060"/>
        <v>0</v>
      </c>
      <c r="AR1726" s="41">
        <f t="shared" si="1026"/>
        <v>0.11125827814569536</v>
      </c>
      <c r="AS1726" s="41">
        <f t="shared" si="1027"/>
        <v>9.1390728476821198E-2</v>
      </c>
      <c r="AT1726" s="41">
        <f t="shared" si="1028"/>
        <v>4.900662251655629E-2</v>
      </c>
      <c r="AU1726" s="41">
        <f t="shared" si="1029"/>
        <v>6.6225165562913912E-2</v>
      </c>
      <c r="AV1726" s="41">
        <f t="shared" si="1030"/>
        <v>0.16026490066225166</v>
      </c>
      <c r="AW1726" s="41">
        <f t="shared" si="1031"/>
        <v>0.16556291390728478</v>
      </c>
      <c r="AX1726" s="41">
        <f t="shared" si="1032"/>
        <v>0.1695364238410596</v>
      </c>
      <c r="AY1726" s="41">
        <f t="shared" si="1033"/>
        <v>9.2715231788079472E-2</v>
      </c>
      <c r="AZ1726" s="41">
        <f t="shared" si="1034"/>
        <v>4.5033112582781455E-2</v>
      </c>
      <c r="BA1726" s="41">
        <f t="shared" si="1035"/>
        <v>1.5894039735099338E-2</v>
      </c>
      <c r="BB1726" s="41">
        <f t="shared" si="1036"/>
        <v>3.3112582781456956E-2</v>
      </c>
      <c r="BC1726" s="41">
        <f t="shared" si="1037"/>
        <v>0</v>
      </c>
      <c r="BD1726" s="41">
        <f t="shared" si="1038"/>
        <v>0.98278145695364238</v>
      </c>
      <c r="BE1726" s="41">
        <f t="shared" si="1039"/>
        <v>1.7218543046357615E-2</v>
      </c>
      <c r="BF1726" s="41">
        <f t="shared" si="1040"/>
        <v>0</v>
      </c>
      <c r="BG1726" s="41">
        <f t="shared" si="1041"/>
        <v>0.6397350993377483</v>
      </c>
      <c r="BH1726" s="41">
        <f t="shared" si="1042"/>
        <v>0.20662251655629138</v>
      </c>
      <c r="BI1726" s="41">
        <f t="shared" si="1043"/>
        <v>0.13642384105960265</v>
      </c>
      <c r="BJ1726" s="41">
        <f t="shared" si="1044"/>
        <v>1.7218543046357615E-2</v>
      </c>
      <c r="BK1726" s="41">
        <f t="shared" si="1045"/>
        <v>0.10331125827814569</v>
      </c>
      <c r="BL1726" s="41">
        <f t="shared" si="1046"/>
        <v>2.5165562913907286E-2</v>
      </c>
      <c r="BM1726" s="41">
        <f t="shared" si="1047"/>
        <v>0.10993377483443709</v>
      </c>
      <c r="BN1726" s="41">
        <f t="shared" si="1048"/>
        <v>0.76158940397350994</v>
      </c>
      <c r="BO1726" s="41">
        <f t="shared" si="1049"/>
        <v>2.6490066225165563E-2</v>
      </c>
      <c r="BP1726" s="41">
        <f t="shared" si="1050"/>
        <v>0.86490066225165563</v>
      </c>
      <c r="BQ1726" s="41">
        <f t="shared" si="1051"/>
        <v>5.8278145695364242E-2</v>
      </c>
      <c r="BR1726" s="41">
        <f t="shared" si="1052"/>
        <v>0</v>
      </c>
      <c r="BS1726" s="41">
        <f t="shared" si="1053"/>
        <v>0.10860927152317881</v>
      </c>
      <c r="BT1726" s="41">
        <f t="shared" si="1054"/>
        <v>0.89006622516556289</v>
      </c>
      <c r="BU1726" s="41">
        <f t="shared" si="1055"/>
        <v>5.0331125827814571E-2</v>
      </c>
      <c r="BV1726" s="41">
        <f t="shared" si="1056"/>
        <v>1.3245033112582781E-3</v>
      </c>
      <c r="BW1726" s="41">
        <f t="shared" si="1057"/>
        <v>1</v>
      </c>
      <c r="BX1726" s="41" t="str">
        <f t="shared" si="1024"/>
        <v>2018Registered psychiatric nursesSaskatchewan</v>
      </c>
      <c r="BY1726" s="51">
        <f>VLOOKUP(BX1726,'%workplace'!$A$1:$F$381,6,FALSE)</f>
        <v>755</v>
      </c>
      <c r="BZ1726" s="32">
        <f t="shared" si="1025"/>
        <v>1</v>
      </c>
    </row>
    <row r="1727" spans="1:78" s="8" customFormat="1" hidden="1" x14ac:dyDescent="0.2">
      <c r="A1727" s="8" t="str">
        <f t="shared" si="1023"/>
        <v>2018Registered psychiatric nursesSaskatchewanCommunity health</v>
      </c>
      <c r="B1727" s="8" t="s">
        <v>8</v>
      </c>
      <c r="C1727" s="8" t="s">
        <v>21</v>
      </c>
      <c r="D1727" s="8" t="s">
        <v>11</v>
      </c>
      <c r="E1727" s="8">
        <v>2018</v>
      </c>
      <c r="F1727" s="8">
        <v>174</v>
      </c>
      <c r="G1727" s="8">
        <v>27</v>
      </c>
      <c r="H1727" s="8">
        <v>0</v>
      </c>
      <c r="I1727" s="8">
        <v>16</v>
      </c>
      <c r="J1727" s="8">
        <v>19</v>
      </c>
      <c r="K1727" s="8">
        <v>11</v>
      </c>
      <c r="L1727" s="8">
        <v>13</v>
      </c>
      <c r="M1727" s="8">
        <v>33</v>
      </c>
      <c r="N1727" s="8">
        <v>34</v>
      </c>
      <c r="O1727" s="8">
        <v>43</v>
      </c>
      <c r="P1727" s="8">
        <v>17</v>
      </c>
      <c r="Q1727" s="8">
        <v>9</v>
      </c>
      <c r="R1727" s="8">
        <v>4</v>
      </c>
      <c r="S1727" s="8">
        <v>2</v>
      </c>
      <c r="T1727" s="8">
        <v>0</v>
      </c>
      <c r="U1727" s="8">
        <v>200</v>
      </c>
      <c r="V1727" s="8">
        <v>1</v>
      </c>
      <c r="W1727" s="8">
        <v>0</v>
      </c>
      <c r="X1727" s="8">
        <v>139</v>
      </c>
      <c r="Y1727" s="8">
        <v>31</v>
      </c>
      <c r="Z1727" s="8">
        <v>26</v>
      </c>
      <c r="AA1727" s="8">
        <v>5</v>
      </c>
      <c r="AB1727" s="8">
        <v>11</v>
      </c>
      <c r="AC1727" s="8">
        <v>2</v>
      </c>
      <c r="AD1727" s="8">
        <v>12</v>
      </c>
      <c r="AE1727" s="8">
        <v>176</v>
      </c>
      <c r="AF1727" s="8">
        <v>2</v>
      </c>
      <c r="AG1727" s="8">
        <v>186</v>
      </c>
      <c r="AH1727" s="8">
        <v>5</v>
      </c>
      <c r="AI1727" s="8">
        <v>0</v>
      </c>
      <c r="AJ1727" s="8">
        <v>11</v>
      </c>
      <c r="AK1727" s="8">
        <v>190</v>
      </c>
      <c r="AL1727" s="8">
        <v>8</v>
      </c>
      <c r="AM1727" s="8">
        <v>0</v>
      </c>
      <c r="AN1727" s="8">
        <v>201</v>
      </c>
      <c r="AO1727" s="41">
        <f t="shared" si="1058"/>
        <v>0.86567164179104472</v>
      </c>
      <c r="AP1727" s="41">
        <f t="shared" si="1059"/>
        <v>0.13432835820895522</v>
      </c>
      <c r="AQ1727" s="41">
        <f t="shared" si="1060"/>
        <v>0</v>
      </c>
      <c r="AR1727" s="41">
        <f t="shared" si="1026"/>
        <v>7.9601990049751242E-2</v>
      </c>
      <c r="AS1727" s="41">
        <f t="shared" si="1027"/>
        <v>9.4527363184079602E-2</v>
      </c>
      <c r="AT1727" s="41">
        <f t="shared" si="1028"/>
        <v>5.4726368159203981E-2</v>
      </c>
      <c r="AU1727" s="41">
        <f t="shared" si="1029"/>
        <v>6.4676616915422883E-2</v>
      </c>
      <c r="AV1727" s="41">
        <f t="shared" si="1030"/>
        <v>0.16417910447761194</v>
      </c>
      <c r="AW1727" s="41">
        <f t="shared" si="1031"/>
        <v>0.1691542288557214</v>
      </c>
      <c r="AX1727" s="41">
        <f t="shared" si="1032"/>
        <v>0.21393034825870647</v>
      </c>
      <c r="AY1727" s="41">
        <f t="shared" si="1033"/>
        <v>8.45771144278607E-2</v>
      </c>
      <c r="AZ1727" s="41">
        <f t="shared" si="1034"/>
        <v>4.4776119402985072E-2</v>
      </c>
      <c r="BA1727" s="41">
        <f t="shared" si="1035"/>
        <v>1.9900497512437811E-2</v>
      </c>
      <c r="BB1727" s="41">
        <f t="shared" si="1036"/>
        <v>9.9502487562189053E-3</v>
      </c>
      <c r="BC1727" s="41">
        <f t="shared" si="1037"/>
        <v>0</v>
      </c>
      <c r="BD1727" s="41">
        <f t="shared" si="1038"/>
        <v>0.99502487562189057</v>
      </c>
      <c r="BE1727" s="41">
        <f t="shared" si="1039"/>
        <v>4.9751243781094526E-3</v>
      </c>
      <c r="BF1727" s="41">
        <f t="shared" si="1040"/>
        <v>0</v>
      </c>
      <c r="BG1727" s="41">
        <f t="shared" si="1041"/>
        <v>0.69154228855721389</v>
      </c>
      <c r="BH1727" s="41">
        <f t="shared" si="1042"/>
        <v>0.15422885572139303</v>
      </c>
      <c r="BI1727" s="41">
        <f t="shared" si="1043"/>
        <v>0.12935323383084577</v>
      </c>
      <c r="BJ1727" s="41">
        <f t="shared" si="1044"/>
        <v>2.4875621890547265E-2</v>
      </c>
      <c r="BK1727" s="41">
        <f t="shared" si="1045"/>
        <v>5.4726368159203981E-2</v>
      </c>
      <c r="BL1727" s="41">
        <f t="shared" si="1046"/>
        <v>9.9502487562189053E-3</v>
      </c>
      <c r="BM1727" s="41">
        <f t="shared" si="1047"/>
        <v>5.9701492537313432E-2</v>
      </c>
      <c r="BN1727" s="41">
        <f t="shared" si="1048"/>
        <v>0.87562189054726369</v>
      </c>
      <c r="BO1727" s="41">
        <f t="shared" si="1049"/>
        <v>9.9502487562189053E-3</v>
      </c>
      <c r="BP1727" s="41">
        <f t="shared" si="1050"/>
        <v>0.92537313432835822</v>
      </c>
      <c r="BQ1727" s="41">
        <f t="shared" si="1051"/>
        <v>2.4875621890547265E-2</v>
      </c>
      <c r="BR1727" s="41">
        <f t="shared" si="1052"/>
        <v>0</v>
      </c>
      <c r="BS1727" s="41">
        <f t="shared" si="1053"/>
        <v>5.4726368159203981E-2</v>
      </c>
      <c r="BT1727" s="41">
        <f t="shared" si="1054"/>
        <v>0.94527363184079605</v>
      </c>
      <c r="BU1727" s="41">
        <f t="shared" si="1055"/>
        <v>3.9800995024875621E-2</v>
      </c>
      <c r="BV1727" s="41">
        <f t="shared" si="1056"/>
        <v>0</v>
      </c>
      <c r="BW1727" s="41">
        <f t="shared" si="1057"/>
        <v>1</v>
      </c>
      <c r="BX1727" s="41" t="str">
        <f t="shared" si="1024"/>
        <v>2018Registered psychiatric nursesSaskatchewan</v>
      </c>
      <c r="BY1727" s="51">
        <f>VLOOKUP(BX1727,'%workplace'!$A$1:$F$381,6,FALSE)</f>
        <v>755</v>
      </c>
      <c r="BZ1727" s="32">
        <f t="shared" si="1025"/>
        <v>0.26622516556291392</v>
      </c>
    </row>
    <row r="1728" spans="1:78" s="8" customFormat="1" hidden="1" x14ac:dyDescent="0.2">
      <c r="A1728" s="8" t="str">
        <f t="shared" si="1023"/>
        <v>2018Registered psychiatric nursesSaskatchewanNursing home/long-term care</v>
      </c>
      <c r="B1728" s="8" t="s">
        <v>8</v>
      </c>
      <c r="C1728" s="8" t="s">
        <v>21</v>
      </c>
      <c r="D1728" s="8" t="s">
        <v>12</v>
      </c>
      <c r="E1728" s="8">
        <v>2018</v>
      </c>
      <c r="F1728" s="8">
        <v>164</v>
      </c>
      <c r="G1728" s="8">
        <v>20</v>
      </c>
      <c r="H1728" s="8">
        <v>0</v>
      </c>
      <c r="I1728" s="8">
        <v>21</v>
      </c>
      <c r="J1728" s="8">
        <v>6</v>
      </c>
      <c r="K1728" s="8">
        <v>5</v>
      </c>
      <c r="L1728" s="8">
        <v>9</v>
      </c>
      <c r="M1728" s="8">
        <v>37</v>
      </c>
      <c r="N1728" s="8">
        <v>33</v>
      </c>
      <c r="O1728" s="8">
        <v>34</v>
      </c>
      <c r="P1728" s="8">
        <v>21</v>
      </c>
      <c r="Q1728" s="8">
        <v>10</v>
      </c>
      <c r="R1728" s="8">
        <v>3</v>
      </c>
      <c r="S1728" s="8">
        <v>5</v>
      </c>
      <c r="T1728" s="8">
        <v>0</v>
      </c>
      <c r="U1728" s="8">
        <v>178</v>
      </c>
      <c r="V1728" s="8">
        <v>6</v>
      </c>
      <c r="W1728" s="8">
        <v>0</v>
      </c>
      <c r="X1728" s="8">
        <v>105</v>
      </c>
      <c r="Y1728" s="8">
        <v>50</v>
      </c>
      <c r="Z1728" s="8">
        <v>28</v>
      </c>
      <c r="AA1728" s="8">
        <v>1</v>
      </c>
      <c r="AB1728" s="8">
        <v>29</v>
      </c>
      <c r="AC1728" s="8">
        <v>3</v>
      </c>
      <c r="AD1728" s="8">
        <v>12</v>
      </c>
      <c r="AE1728" s="8">
        <v>140</v>
      </c>
      <c r="AF1728" s="8">
        <v>6</v>
      </c>
      <c r="AG1728" s="8">
        <v>167</v>
      </c>
      <c r="AH1728" s="8">
        <v>4</v>
      </c>
      <c r="AI1728" s="8">
        <v>0</v>
      </c>
      <c r="AJ1728" s="8">
        <v>36</v>
      </c>
      <c r="AK1728" s="8">
        <v>148</v>
      </c>
      <c r="AL1728" s="8">
        <v>7</v>
      </c>
      <c r="AM1728" s="8">
        <v>0</v>
      </c>
      <c r="AN1728" s="8">
        <v>184</v>
      </c>
      <c r="AO1728" s="41">
        <f t="shared" si="1058"/>
        <v>0.89130434782608692</v>
      </c>
      <c r="AP1728" s="41">
        <f t="shared" si="1059"/>
        <v>0.10869565217391304</v>
      </c>
      <c r="AQ1728" s="41">
        <f t="shared" si="1060"/>
        <v>0</v>
      </c>
      <c r="AR1728" s="41">
        <f t="shared" si="1026"/>
        <v>0.11413043478260869</v>
      </c>
      <c r="AS1728" s="41">
        <f t="shared" si="1027"/>
        <v>3.2608695652173912E-2</v>
      </c>
      <c r="AT1728" s="41">
        <f t="shared" si="1028"/>
        <v>2.717391304347826E-2</v>
      </c>
      <c r="AU1728" s="41">
        <f t="shared" si="1029"/>
        <v>4.8913043478260872E-2</v>
      </c>
      <c r="AV1728" s="41">
        <f t="shared" si="1030"/>
        <v>0.20108695652173914</v>
      </c>
      <c r="AW1728" s="41">
        <f t="shared" si="1031"/>
        <v>0.17934782608695651</v>
      </c>
      <c r="AX1728" s="41">
        <f t="shared" si="1032"/>
        <v>0.18478260869565216</v>
      </c>
      <c r="AY1728" s="41">
        <f t="shared" si="1033"/>
        <v>0.11413043478260869</v>
      </c>
      <c r="AZ1728" s="41">
        <f t="shared" si="1034"/>
        <v>5.434782608695652E-2</v>
      </c>
      <c r="BA1728" s="41">
        <f t="shared" si="1035"/>
        <v>1.6304347826086956E-2</v>
      </c>
      <c r="BB1728" s="41">
        <f t="shared" si="1036"/>
        <v>2.717391304347826E-2</v>
      </c>
      <c r="BC1728" s="41">
        <f t="shared" si="1037"/>
        <v>0</v>
      </c>
      <c r="BD1728" s="41">
        <f t="shared" si="1038"/>
        <v>0.96739130434782605</v>
      </c>
      <c r="BE1728" s="41">
        <f t="shared" si="1039"/>
        <v>3.2608695652173912E-2</v>
      </c>
      <c r="BF1728" s="41">
        <f t="shared" si="1040"/>
        <v>0</v>
      </c>
      <c r="BG1728" s="41">
        <f t="shared" si="1041"/>
        <v>0.57065217391304346</v>
      </c>
      <c r="BH1728" s="41">
        <f t="shared" si="1042"/>
        <v>0.27173913043478259</v>
      </c>
      <c r="BI1728" s="41">
        <f t="shared" si="1043"/>
        <v>0.15217391304347827</v>
      </c>
      <c r="BJ1728" s="41">
        <f t="shared" si="1044"/>
        <v>5.434782608695652E-3</v>
      </c>
      <c r="BK1728" s="41">
        <f t="shared" si="1045"/>
        <v>0.15760869565217392</v>
      </c>
      <c r="BL1728" s="41">
        <f t="shared" si="1046"/>
        <v>1.6304347826086956E-2</v>
      </c>
      <c r="BM1728" s="41">
        <f t="shared" si="1047"/>
        <v>6.5217391304347824E-2</v>
      </c>
      <c r="BN1728" s="41">
        <f t="shared" si="1048"/>
        <v>0.76086956521739135</v>
      </c>
      <c r="BO1728" s="41">
        <f t="shared" si="1049"/>
        <v>3.2608695652173912E-2</v>
      </c>
      <c r="BP1728" s="41">
        <f t="shared" si="1050"/>
        <v>0.90760869565217395</v>
      </c>
      <c r="BQ1728" s="41">
        <f t="shared" si="1051"/>
        <v>2.1739130434782608E-2</v>
      </c>
      <c r="BR1728" s="41">
        <f t="shared" si="1052"/>
        <v>0</v>
      </c>
      <c r="BS1728" s="41">
        <f t="shared" si="1053"/>
        <v>0.19565217391304349</v>
      </c>
      <c r="BT1728" s="41">
        <f t="shared" si="1054"/>
        <v>0.80434782608695654</v>
      </c>
      <c r="BU1728" s="41">
        <f t="shared" si="1055"/>
        <v>3.8043478260869568E-2</v>
      </c>
      <c r="BV1728" s="41">
        <f t="shared" si="1056"/>
        <v>0</v>
      </c>
      <c r="BW1728" s="41">
        <f t="shared" si="1057"/>
        <v>1</v>
      </c>
      <c r="BX1728" s="41" t="str">
        <f t="shared" si="1024"/>
        <v>2018Registered psychiatric nursesSaskatchewan</v>
      </c>
      <c r="BY1728" s="51">
        <f>VLOOKUP(BX1728,'%workplace'!$A$1:$F$381,6,FALSE)</f>
        <v>755</v>
      </c>
      <c r="BZ1728" s="32">
        <f t="shared" si="1025"/>
        <v>0.24370860927152319</v>
      </c>
    </row>
    <row r="1729" spans="1:78" s="8" customFormat="1" hidden="1" x14ac:dyDescent="0.2">
      <c r="A1729" s="8" t="str">
        <f t="shared" si="1023"/>
        <v>2018Registered psychiatric nursesSaskatchewanHospital</v>
      </c>
      <c r="B1729" s="8" t="s">
        <v>8</v>
      </c>
      <c r="C1729" s="8" t="s">
        <v>21</v>
      </c>
      <c r="D1729" s="8" t="s">
        <v>10</v>
      </c>
      <c r="E1729" s="8">
        <v>2018</v>
      </c>
      <c r="F1729" s="8">
        <v>180</v>
      </c>
      <c r="G1729" s="8">
        <v>29</v>
      </c>
      <c r="H1729" s="8">
        <v>0</v>
      </c>
      <c r="I1729" s="8">
        <v>33</v>
      </c>
      <c r="J1729" s="8">
        <v>29</v>
      </c>
      <c r="K1729" s="8">
        <v>14</v>
      </c>
      <c r="L1729" s="8">
        <v>15</v>
      </c>
      <c r="M1729" s="8">
        <v>28</v>
      </c>
      <c r="N1729" s="8">
        <v>33</v>
      </c>
      <c r="O1729" s="8">
        <v>21</v>
      </c>
      <c r="P1729" s="8">
        <v>16</v>
      </c>
      <c r="Q1729" s="8">
        <v>8</v>
      </c>
      <c r="R1729" s="8">
        <v>3</v>
      </c>
      <c r="S1729" s="8">
        <v>9</v>
      </c>
      <c r="T1729" s="8">
        <v>0</v>
      </c>
      <c r="U1729" s="8">
        <v>208</v>
      </c>
      <c r="V1729" s="8">
        <v>1</v>
      </c>
      <c r="W1729" s="8">
        <v>0</v>
      </c>
      <c r="X1729" s="8">
        <v>130</v>
      </c>
      <c r="Y1729" s="8">
        <v>47</v>
      </c>
      <c r="Z1729" s="8">
        <v>28</v>
      </c>
      <c r="AA1729" s="8">
        <v>4</v>
      </c>
      <c r="AB1729" s="8">
        <v>21</v>
      </c>
      <c r="AC1729" s="8">
        <v>3</v>
      </c>
      <c r="AD1729" s="8">
        <v>12</v>
      </c>
      <c r="AE1729" s="8">
        <v>173</v>
      </c>
      <c r="AF1729" s="8">
        <v>4</v>
      </c>
      <c r="AG1729" s="8">
        <v>192</v>
      </c>
      <c r="AH1729" s="8">
        <v>4</v>
      </c>
      <c r="AI1729" s="8">
        <v>0</v>
      </c>
      <c r="AJ1729" s="8">
        <v>27</v>
      </c>
      <c r="AK1729" s="8">
        <v>182</v>
      </c>
      <c r="AL1729" s="8">
        <v>9</v>
      </c>
      <c r="AM1729" s="8">
        <v>0</v>
      </c>
      <c r="AN1729" s="8">
        <v>209</v>
      </c>
      <c r="AO1729" s="41">
        <f t="shared" si="1058"/>
        <v>0.86124401913875603</v>
      </c>
      <c r="AP1729" s="41">
        <f t="shared" si="1059"/>
        <v>0.13875598086124402</v>
      </c>
      <c r="AQ1729" s="41">
        <f t="shared" si="1060"/>
        <v>0</v>
      </c>
      <c r="AR1729" s="41">
        <f t="shared" si="1026"/>
        <v>0.15789473684210525</v>
      </c>
      <c r="AS1729" s="41">
        <f t="shared" si="1027"/>
        <v>0.13875598086124402</v>
      </c>
      <c r="AT1729" s="41">
        <f t="shared" si="1028"/>
        <v>6.6985645933014357E-2</v>
      </c>
      <c r="AU1729" s="41">
        <f t="shared" si="1029"/>
        <v>7.1770334928229665E-2</v>
      </c>
      <c r="AV1729" s="41">
        <f t="shared" si="1030"/>
        <v>0.13397129186602871</v>
      </c>
      <c r="AW1729" s="41">
        <f t="shared" si="1031"/>
        <v>0.15789473684210525</v>
      </c>
      <c r="AX1729" s="41">
        <f t="shared" si="1032"/>
        <v>0.10047846889952153</v>
      </c>
      <c r="AY1729" s="41">
        <f t="shared" si="1033"/>
        <v>7.6555023923444973E-2</v>
      </c>
      <c r="AZ1729" s="41">
        <f t="shared" si="1034"/>
        <v>3.8277511961722487E-2</v>
      </c>
      <c r="BA1729" s="41">
        <f t="shared" si="1035"/>
        <v>1.4354066985645933E-2</v>
      </c>
      <c r="BB1729" s="41">
        <f t="shared" si="1036"/>
        <v>4.3062200956937802E-2</v>
      </c>
      <c r="BC1729" s="41">
        <f t="shared" si="1037"/>
        <v>0</v>
      </c>
      <c r="BD1729" s="41">
        <f t="shared" si="1038"/>
        <v>0.99521531100478466</v>
      </c>
      <c r="BE1729" s="41">
        <f t="shared" si="1039"/>
        <v>4.7846889952153108E-3</v>
      </c>
      <c r="BF1729" s="41">
        <f t="shared" si="1040"/>
        <v>0</v>
      </c>
      <c r="BG1729" s="41">
        <f t="shared" si="1041"/>
        <v>0.62200956937799046</v>
      </c>
      <c r="BH1729" s="41">
        <f t="shared" si="1042"/>
        <v>0.22488038277511962</v>
      </c>
      <c r="BI1729" s="41">
        <f t="shared" si="1043"/>
        <v>0.13397129186602871</v>
      </c>
      <c r="BJ1729" s="41">
        <f t="shared" si="1044"/>
        <v>1.9138755980861243E-2</v>
      </c>
      <c r="BK1729" s="41">
        <f t="shared" si="1045"/>
        <v>0.10047846889952153</v>
      </c>
      <c r="BL1729" s="41">
        <f t="shared" si="1046"/>
        <v>1.4354066985645933E-2</v>
      </c>
      <c r="BM1729" s="41">
        <f t="shared" si="1047"/>
        <v>5.7416267942583733E-2</v>
      </c>
      <c r="BN1729" s="41">
        <f t="shared" si="1048"/>
        <v>0.82775119617224879</v>
      </c>
      <c r="BO1729" s="41">
        <f t="shared" si="1049"/>
        <v>1.9138755980861243E-2</v>
      </c>
      <c r="BP1729" s="41">
        <f t="shared" si="1050"/>
        <v>0.91866028708133973</v>
      </c>
      <c r="BQ1729" s="41">
        <f t="shared" si="1051"/>
        <v>1.9138755980861243E-2</v>
      </c>
      <c r="BR1729" s="41">
        <f t="shared" si="1052"/>
        <v>0</v>
      </c>
      <c r="BS1729" s="41">
        <f t="shared" si="1053"/>
        <v>0.12918660287081341</v>
      </c>
      <c r="BT1729" s="41">
        <f t="shared" si="1054"/>
        <v>0.87081339712918659</v>
      </c>
      <c r="BU1729" s="41">
        <f t="shared" si="1055"/>
        <v>4.3062200956937802E-2</v>
      </c>
      <c r="BV1729" s="41">
        <f t="shared" si="1056"/>
        <v>0</v>
      </c>
      <c r="BW1729" s="41">
        <f t="shared" si="1057"/>
        <v>1</v>
      </c>
      <c r="BX1729" s="41" t="str">
        <f t="shared" si="1024"/>
        <v>2018Registered psychiatric nursesSaskatchewan</v>
      </c>
      <c r="BY1729" s="51">
        <f>VLOOKUP(BX1729,'%workplace'!$A$1:$F$381,6,FALSE)</f>
        <v>755</v>
      </c>
      <c r="BZ1729" s="32">
        <f t="shared" si="1025"/>
        <v>0.27682119205298011</v>
      </c>
    </row>
    <row r="1730" spans="1:78" s="8" customFormat="1" hidden="1" x14ac:dyDescent="0.2">
      <c r="A1730" s="8" t="str">
        <f t="shared" ref="A1730:A1793" si="1061">CONCATENATE(E1730,B1730,C1730,D1730)</f>
        <v>2018Registered psychiatric nursesSaskatchewanOther places of work</v>
      </c>
      <c r="B1730" s="8" t="s">
        <v>8</v>
      </c>
      <c r="C1730" s="8" t="s">
        <v>21</v>
      </c>
      <c r="D1730" s="8" t="s">
        <v>13</v>
      </c>
      <c r="E1730" s="8">
        <v>2018</v>
      </c>
      <c r="F1730" s="8">
        <v>110</v>
      </c>
      <c r="G1730" s="8">
        <v>18</v>
      </c>
      <c r="H1730" s="8">
        <v>0</v>
      </c>
      <c r="I1730" s="8">
        <v>9</v>
      </c>
      <c r="J1730" s="8">
        <v>13</v>
      </c>
      <c r="K1730" s="8">
        <v>5</v>
      </c>
      <c r="L1730" s="8">
        <v>10</v>
      </c>
      <c r="M1730" s="8">
        <v>21</v>
      </c>
      <c r="N1730" s="8">
        <v>20</v>
      </c>
      <c r="O1730" s="8">
        <v>25</v>
      </c>
      <c r="P1730" s="8">
        <v>13</v>
      </c>
      <c r="Q1730" s="8">
        <v>7</v>
      </c>
      <c r="R1730" s="8">
        <v>1</v>
      </c>
      <c r="S1730" s="8">
        <v>4</v>
      </c>
      <c r="T1730" s="8">
        <v>0</v>
      </c>
      <c r="U1730" s="8">
        <v>123</v>
      </c>
      <c r="V1730" s="8">
        <v>5</v>
      </c>
      <c r="W1730" s="8">
        <v>0</v>
      </c>
      <c r="X1730" s="8">
        <v>92</v>
      </c>
      <c r="Y1730" s="8">
        <v>17</v>
      </c>
      <c r="Z1730" s="8">
        <v>16</v>
      </c>
      <c r="AA1730" s="8">
        <v>3</v>
      </c>
      <c r="AB1730" s="8">
        <v>13</v>
      </c>
      <c r="AC1730" s="8">
        <v>1</v>
      </c>
      <c r="AD1730" s="8">
        <v>42</v>
      </c>
      <c r="AE1730" s="8">
        <v>72</v>
      </c>
      <c r="AF1730" s="8">
        <v>4</v>
      </c>
      <c r="AG1730" s="8">
        <v>91</v>
      </c>
      <c r="AH1730" s="8">
        <v>30</v>
      </c>
      <c r="AI1730" s="8">
        <v>0</v>
      </c>
      <c r="AJ1730" s="8">
        <v>2</v>
      </c>
      <c r="AK1730" s="8">
        <v>126</v>
      </c>
      <c r="AL1730" s="8">
        <v>3</v>
      </c>
      <c r="AM1730" s="8">
        <v>0</v>
      </c>
      <c r="AN1730" s="8">
        <v>128</v>
      </c>
      <c r="AO1730" s="41">
        <f t="shared" si="1058"/>
        <v>0.859375</v>
      </c>
      <c r="AP1730" s="41">
        <f t="shared" si="1059"/>
        <v>0.140625</v>
      </c>
      <c r="AQ1730" s="41">
        <f t="shared" si="1060"/>
        <v>0</v>
      </c>
      <c r="AR1730" s="41">
        <f t="shared" si="1026"/>
        <v>7.03125E-2</v>
      </c>
      <c r="AS1730" s="41">
        <f t="shared" si="1027"/>
        <v>0.1015625</v>
      </c>
      <c r="AT1730" s="41">
        <f t="shared" si="1028"/>
        <v>3.90625E-2</v>
      </c>
      <c r="AU1730" s="41">
        <f t="shared" si="1029"/>
        <v>7.8125E-2</v>
      </c>
      <c r="AV1730" s="41">
        <f t="shared" si="1030"/>
        <v>0.1640625</v>
      </c>
      <c r="AW1730" s="41">
        <f t="shared" si="1031"/>
        <v>0.15625</v>
      </c>
      <c r="AX1730" s="41">
        <f t="shared" si="1032"/>
        <v>0.1953125</v>
      </c>
      <c r="AY1730" s="41">
        <f t="shared" si="1033"/>
        <v>0.1015625</v>
      </c>
      <c r="AZ1730" s="41">
        <f t="shared" si="1034"/>
        <v>5.46875E-2</v>
      </c>
      <c r="BA1730" s="41">
        <f t="shared" si="1035"/>
        <v>7.8125E-3</v>
      </c>
      <c r="BB1730" s="41">
        <f t="shared" si="1036"/>
        <v>3.125E-2</v>
      </c>
      <c r="BC1730" s="41">
        <f t="shared" si="1037"/>
        <v>0</v>
      </c>
      <c r="BD1730" s="41">
        <f t="shared" si="1038"/>
        <v>0.9609375</v>
      </c>
      <c r="BE1730" s="41">
        <f t="shared" si="1039"/>
        <v>3.90625E-2</v>
      </c>
      <c r="BF1730" s="41">
        <f t="shared" si="1040"/>
        <v>0</v>
      </c>
      <c r="BG1730" s="41">
        <f t="shared" si="1041"/>
        <v>0.71875</v>
      </c>
      <c r="BH1730" s="41">
        <f t="shared" si="1042"/>
        <v>0.1328125</v>
      </c>
      <c r="BI1730" s="41">
        <f t="shared" si="1043"/>
        <v>0.125</v>
      </c>
      <c r="BJ1730" s="41">
        <f t="shared" si="1044"/>
        <v>2.34375E-2</v>
      </c>
      <c r="BK1730" s="41">
        <f t="shared" si="1045"/>
        <v>0.1015625</v>
      </c>
      <c r="BL1730" s="41">
        <f t="shared" si="1046"/>
        <v>7.8125E-3</v>
      </c>
      <c r="BM1730" s="41">
        <f t="shared" si="1047"/>
        <v>0.328125</v>
      </c>
      <c r="BN1730" s="41">
        <f t="shared" si="1048"/>
        <v>0.5625</v>
      </c>
      <c r="BO1730" s="41">
        <f t="shared" si="1049"/>
        <v>3.125E-2</v>
      </c>
      <c r="BP1730" s="41">
        <f t="shared" si="1050"/>
        <v>0.7109375</v>
      </c>
      <c r="BQ1730" s="41">
        <f t="shared" si="1051"/>
        <v>0.234375</v>
      </c>
      <c r="BR1730" s="41">
        <f t="shared" si="1052"/>
        <v>0</v>
      </c>
      <c r="BS1730" s="41">
        <f t="shared" si="1053"/>
        <v>1.5625E-2</v>
      </c>
      <c r="BT1730" s="41">
        <f t="shared" si="1054"/>
        <v>0.984375</v>
      </c>
      <c r="BU1730" s="41">
        <f t="shared" si="1055"/>
        <v>2.34375E-2</v>
      </c>
      <c r="BV1730" s="41">
        <f t="shared" si="1056"/>
        <v>0</v>
      </c>
      <c r="BW1730" s="41">
        <f t="shared" si="1057"/>
        <v>1</v>
      </c>
      <c r="BX1730" s="41" t="str">
        <f t="shared" ref="BX1730:BX1793" si="1062">CONCATENATE(E1730,B1730,C1730)</f>
        <v>2018Registered psychiatric nursesSaskatchewan</v>
      </c>
      <c r="BY1730" s="51">
        <f>VLOOKUP(BX1730,'%workplace'!$A$1:$F$381,6,FALSE)</f>
        <v>755</v>
      </c>
      <c r="BZ1730" s="32">
        <f t="shared" ref="BZ1730:BZ1793" si="1063">IF(AN1730="†","†",AN1730/BY1730)</f>
        <v>0.1695364238410596</v>
      </c>
    </row>
    <row r="1731" spans="1:78" s="8" customFormat="1" hidden="1" x14ac:dyDescent="0.2">
      <c r="A1731" s="8" t="str">
        <f t="shared" si="1061"/>
        <v>2018Registered psychiatric nursesSaskatchewanUnknown places of work</v>
      </c>
      <c r="B1731" s="8" t="s">
        <v>8</v>
      </c>
      <c r="C1731" s="8" t="s">
        <v>21</v>
      </c>
      <c r="D1731" s="8" t="s">
        <v>49</v>
      </c>
      <c r="E1731" s="8">
        <v>2018</v>
      </c>
      <c r="F1731" s="8">
        <v>27</v>
      </c>
      <c r="G1731" s="8">
        <v>6</v>
      </c>
      <c r="H1731" s="8">
        <v>0</v>
      </c>
      <c r="I1731" s="8">
        <v>5</v>
      </c>
      <c r="J1731" s="8">
        <v>2</v>
      </c>
      <c r="K1731" s="8">
        <v>2</v>
      </c>
      <c r="L1731" s="8">
        <v>3</v>
      </c>
      <c r="M1731" s="8">
        <v>2</v>
      </c>
      <c r="N1731" s="8">
        <v>5</v>
      </c>
      <c r="O1731" s="8">
        <v>5</v>
      </c>
      <c r="P1731" s="8">
        <v>3</v>
      </c>
      <c r="Q1731" s="8">
        <v>0</v>
      </c>
      <c r="R1731" s="8">
        <v>1</v>
      </c>
      <c r="S1731" s="8">
        <v>5</v>
      </c>
      <c r="T1731" s="8">
        <v>0</v>
      </c>
      <c r="U1731" s="8">
        <v>33</v>
      </c>
      <c r="V1731" s="8">
        <v>0</v>
      </c>
      <c r="W1731" s="8">
        <v>0</v>
      </c>
      <c r="X1731" s="8">
        <v>17</v>
      </c>
      <c r="Y1731" s="8">
        <v>11</v>
      </c>
      <c r="Z1731" s="8">
        <v>5</v>
      </c>
      <c r="AA1731" s="8">
        <v>0</v>
      </c>
      <c r="AB1731" s="8">
        <v>4</v>
      </c>
      <c r="AC1731" s="8">
        <v>10</v>
      </c>
      <c r="AD1731" s="8">
        <v>5</v>
      </c>
      <c r="AE1731" s="8">
        <v>14</v>
      </c>
      <c r="AF1731" s="8">
        <v>4</v>
      </c>
      <c r="AG1731" s="8">
        <v>17</v>
      </c>
      <c r="AH1731" s="8">
        <v>1</v>
      </c>
      <c r="AI1731" s="8">
        <v>0</v>
      </c>
      <c r="AJ1731" s="8">
        <v>6</v>
      </c>
      <c r="AK1731" s="8">
        <v>26</v>
      </c>
      <c r="AL1731" s="8">
        <v>11</v>
      </c>
      <c r="AM1731" s="8">
        <v>1</v>
      </c>
      <c r="AN1731" s="8">
        <v>33</v>
      </c>
      <c r="AO1731" s="41">
        <f t="shared" si="1058"/>
        <v>0.81818181818181823</v>
      </c>
      <c r="AP1731" s="41">
        <f t="shared" si="1059"/>
        <v>0.18181818181818182</v>
      </c>
      <c r="AQ1731" s="41">
        <f t="shared" si="1060"/>
        <v>0</v>
      </c>
      <c r="AR1731" s="41">
        <f t="shared" si="1026"/>
        <v>0.15151515151515152</v>
      </c>
      <c r="AS1731" s="41">
        <f t="shared" si="1027"/>
        <v>6.0606060606060608E-2</v>
      </c>
      <c r="AT1731" s="41">
        <f t="shared" si="1028"/>
        <v>6.0606060606060608E-2</v>
      </c>
      <c r="AU1731" s="41">
        <f t="shared" si="1029"/>
        <v>9.0909090909090912E-2</v>
      </c>
      <c r="AV1731" s="41">
        <f t="shared" si="1030"/>
        <v>6.0606060606060608E-2</v>
      </c>
      <c r="AW1731" s="41">
        <f t="shared" si="1031"/>
        <v>0.15151515151515152</v>
      </c>
      <c r="AX1731" s="41">
        <f t="shared" si="1032"/>
        <v>0.15151515151515152</v>
      </c>
      <c r="AY1731" s="41">
        <f t="shared" si="1033"/>
        <v>9.0909090909090912E-2</v>
      </c>
      <c r="AZ1731" s="41">
        <f t="shared" si="1034"/>
        <v>0</v>
      </c>
      <c r="BA1731" s="41">
        <f t="shared" si="1035"/>
        <v>3.0303030303030304E-2</v>
      </c>
      <c r="BB1731" s="41">
        <f t="shared" si="1036"/>
        <v>0.15151515151515152</v>
      </c>
      <c r="BC1731" s="41">
        <f t="shared" si="1037"/>
        <v>0</v>
      </c>
      <c r="BD1731" s="41">
        <f t="shared" si="1038"/>
        <v>1</v>
      </c>
      <c r="BE1731" s="41">
        <f t="shared" si="1039"/>
        <v>0</v>
      </c>
      <c r="BF1731" s="41">
        <f t="shared" si="1040"/>
        <v>0</v>
      </c>
      <c r="BG1731" s="41">
        <f t="shared" si="1041"/>
        <v>0.51515151515151514</v>
      </c>
      <c r="BH1731" s="41">
        <f t="shared" si="1042"/>
        <v>0.33333333333333331</v>
      </c>
      <c r="BI1731" s="41">
        <f t="shared" si="1043"/>
        <v>0.15151515151515152</v>
      </c>
      <c r="BJ1731" s="41">
        <f t="shared" si="1044"/>
        <v>0</v>
      </c>
      <c r="BK1731" s="41">
        <f t="shared" si="1045"/>
        <v>0.12121212121212122</v>
      </c>
      <c r="BL1731" s="41">
        <f t="shared" si="1046"/>
        <v>0.30303030303030304</v>
      </c>
      <c r="BM1731" s="41">
        <f t="shared" si="1047"/>
        <v>0.15151515151515152</v>
      </c>
      <c r="BN1731" s="41">
        <f t="shared" si="1048"/>
        <v>0.42424242424242425</v>
      </c>
      <c r="BO1731" s="41">
        <f t="shared" si="1049"/>
        <v>0.12121212121212122</v>
      </c>
      <c r="BP1731" s="41">
        <f t="shared" si="1050"/>
        <v>0.51515151515151514</v>
      </c>
      <c r="BQ1731" s="41">
        <f t="shared" si="1051"/>
        <v>3.0303030303030304E-2</v>
      </c>
      <c r="BR1731" s="41">
        <f t="shared" si="1052"/>
        <v>0</v>
      </c>
      <c r="BS1731" s="41">
        <f t="shared" si="1053"/>
        <v>0.18181818181818182</v>
      </c>
      <c r="BT1731" s="41">
        <f t="shared" si="1054"/>
        <v>0.78787878787878785</v>
      </c>
      <c r="BU1731" s="41">
        <f t="shared" si="1055"/>
        <v>0.33333333333333331</v>
      </c>
      <c r="BV1731" s="41">
        <f t="shared" si="1056"/>
        <v>3.0303030303030304E-2</v>
      </c>
      <c r="BW1731" s="41">
        <f t="shared" si="1057"/>
        <v>1</v>
      </c>
      <c r="BX1731" s="41" t="str">
        <f t="shared" si="1062"/>
        <v>2018Registered psychiatric nursesSaskatchewan</v>
      </c>
      <c r="BY1731" s="51">
        <f>VLOOKUP(BX1731,'%workplace'!$A$1:$F$381,6,FALSE)</f>
        <v>755</v>
      </c>
      <c r="BZ1731" s="32">
        <f t="shared" si="1063"/>
        <v>4.3708609271523181E-2</v>
      </c>
    </row>
    <row r="1732" spans="1:78" s="8" customFormat="1" hidden="1" x14ac:dyDescent="0.2">
      <c r="A1732" s="8" t="str">
        <f t="shared" si="1061"/>
        <v>2018Registered psychiatric nursesAlbertaAll places of work</v>
      </c>
      <c r="B1732" s="8" t="s">
        <v>8</v>
      </c>
      <c r="C1732" s="8" t="s">
        <v>22</v>
      </c>
      <c r="D1732" s="8" t="s">
        <v>9</v>
      </c>
      <c r="E1732" s="8">
        <v>2018</v>
      </c>
      <c r="F1732" s="8">
        <v>1022</v>
      </c>
      <c r="G1732" s="8">
        <v>273</v>
      </c>
      <c r="H1732" s="8">
        <v>0</v>
      </c>
      <c r="I1732" s="8">
        <v>157</v>
      </c>
      <c r="J1732" s="8">
        <v>148</v>
      </c>
      <c r="K1732" s="8">
        <v>135</v>
      </c>
      <c r="L1732" s="8">
        <v>117</v>
      </c>
      <c r="M1732" s="8">
        <v>124</v>
      </c>
      <c r="N1732" s="8">
        <v>191</v>
      </c>
      <c r="O1732" s="8">
        <v>171</v>
      </c>
      <c r="P1732" s="8">
        <v>125</v>
      </c>
      <c r="Q1732" s="8">
        <v>46</v>
      </c>
      <c r="R1732" s="8">
        <v>28</v>
      </c>
      <c r="S1732" s="8">
        <v>53</v>
      </c>
      <c r="T1732" s="8">
        <v>0</v>
      </c>
      <c r="U1732" s="8">
        <v>1192</v>
      </c>
      <c r="V1732" s="8">
        <v>103</v>
      </c>
      <c r="W1732" s="8">
        <v>0</v>
      </c>
      <c r="X1732" s="8">
        <v>680</v>
      </c>
      <c r="Y1732" s="8">
        <v>448</v>
      </c>
      <c r="Z1732" s="8">
        <v>167</v>
      </c>
      <c r="AA1732" s="8">
        <v>0</v>
      </c>
      <c r="AB1732" s="8">
        <v>105</v>
      </c>
      <c r="AC1732" s="8">
        <v>0</v>
      </c>
      <c r="AD1732" s="8">
        <v>139</v>
      </c>
      <c r="AE1732" s="8">
        <v>1051</v>
      </c>
      <c r="AF1732" s="8">
        <v>155</v>
      </c>
      <c r="AG1732" s="8">
        <v>1093</v>
      </c>
      <c r="AH1732" s="8">
        <v>35</v>
      </c>
      <c r="AI1732" s="8">
        <v>6</v>
      </c>
      <c r="AJ1732" s="8">
        <v>342</v>
      </c>
      <c r="AK1732" s="8">
        <v>953</v>
      </c>
      <c r="AL1732" s="8">
        <v>6</v>
      </c>
      <c r="AM1732" s="8">
        <v>0</v>
      </c>
      <c r="AN1732" s="8">
        <v>1295</v>
      </c>
      <c r="AO1732" s="41">
        <f t="shared" si="1058"/>
        <v>0.78918918918918923</v>
      </c>
      <c r="AP1732" s="41">
        <f t="shared" si="1059"/>
        <v>0.21081081081081082</v>
      </c>
      <c r="AQ1732" s="41">
        <f t="shared" si="1060"/>
        <v>0</v>
      </c>
      <c r="AR1732" s="41">
        <f t="shared" si="1026"/>
        <v>0.12123552123552124</v>
      </c>
      <c r="AS1732" s="41">
        <f t="shared" si="1027"/>
        <v>0.11428571428571428</v>
      </c>
      <c r="AT1732" s="41">
        <f t="shared" si="1028"/>
        <v>0.10424710424710425</v>
      </c>
      <c r="AU1732" s="41">
        <f t="shared" si="1029"/>
        <v>9.0347490347490345E-2</v>
      </c>
      <c r="AV1732" s="41">
        <f t="shared" si="1030"/>
        <v>9.575289575289575E-2</v>
      </c>
      <c r="AW1732" s="41">
        <f t="shared" si="1031"/>
        <v>0.14749034749034748</v>
      </c>
      <c r="AX1732" s="41">
        <f t="shared" si="1032"/>
        <v>0.13204633204633204</v>
      </c>
      <c r="AY1732" s="41">
        <f t="shared" si="1033"/>
        <v>9.6525096525096526E-2</v>
      </c>
      <c r="AZ1732" s="41">
        <f t="shared" si="1034"/>
        <v>3.5521235521235518E-2</v>
      </c>
      <c r="BA1732" s="41">
        <f t="shared" si="1035"/>
        <v>2.1621621621621623E-2</v>
      </c>
      <c r="BB1732" s="41">
        <f t="shared" si="1036"/>
        <v>4.0926640926640924E-2</v>
      </c>
      <c r="BC1732" s="41">
        <f t="shared" si="1037"/>
        <v>0</v>
      </c>
      <c r="BD1732" s="41">
        <f t="shared" si="1038"/>
        <v>0.92046332046332047</v>
      </c>
      <c r="BE1732" s="41">
        <f t="shared" si="1039"/>
        <v>7.9536679536679533E-2</v>
      </c>
      <c r="BF1732" s="41">
        <f t="shared" si="1040"/>
        <v>0</v>
      </c>
      <c r="BG1732" s="41">
        <f t="shared" si="1041"/>
        <v>0.52509652509652505</v>
      </c>
      <c r="BH1732" s="41">
        <f t="shared" si="1042"/>
        <v>0.34594594594594597</v>
      </c>
      <c r="BI1732" s="41">
        <f t="shared" si="1043"/>
        <v>0.12895752895752896</v>
      </c>
      <c r="BJ1732" s="41">
        <f t="shared" si="1044"/>
        <v>0</v>
      </c>
      <c r="BK1732" s="41">
        <f t="shared" si="1045"/>
        <v>8.1081081081081086E-2</v>
      </c>
      <c r="BL1732" s="41">
        <f t="shared" si="1046"/>
        <v>0</v>
      </c>
      <c r="BM1732" s="41">
        <f t="shared" si="1047"/>
        <v>0.10733590733590734</v>
      </c>
      <c r="BN1732" s="41">
        <f t="shared" si="1048"/>
        <v>0.8115830115830116</v>
      </c>
      <c r="BO1732" s="41">
        <f t="shared" si="1049"/>
        <v>0.11969111969111969</v>
      </c>
      <c r="BP1732" s="41">
        <f t="shared" si="1050"/>
        <v>0.84401544401544404</v>
      </c>
      <c r="BQ1732" s="41">
        <f t="shared" si="1051"/>
        <v>2.7027027027027029E-2</v>
      </c>
      <c r="BR1732" s="41">
        <f t="shared" si="1052"/>
        <v>4.633204633204633E-3</v>
      </c>
      <c r="BS1732" s="41">
        <f t="shared" si="1053"/>
        <v>0.26409266409266408</v>
      </c>
      <c r="BT1732" s="41">
        <f t="shared" si="1054"/>
        <v>0.73590733590733592</v>
      </c>
      <c r="BU1732" s="41">
        <f t="shared" si="1055"/>
        <v>4.633204633204633E-3</v>
      </c>
      <c r="BV1732" s="41">
        <f t="shared" si="1056"/>
        <v>0</v>
      </c>
      <c r="BW1732" s="41">
        <f t="shared" si="1057"/>
        <v>1</v>
      </c>
      <c r="BX1732" s="41" t="str">
        <f t="shared" si="1062"/>
        <v>2018Registered psychiatric nursesAlberta</v>
      </c>
      <c r="BY1732" s="51">
        <f>VLOOKUP(BX1732,'%workplace'!$A$1:$F$381,6,FALSE)</f>
        <v>1295</v>
      </c>
      <c r="BZ1732" s="32">
        <f t="shared" si="1063"/>
        <v>1</v>
      </c>
    </row>
    <row r="1733" spans="1:78" s="8" customFormat="1" hidden="1" x14ac:dyDescent="0.2">
      <c r="A1733" s="8" t="str">
        <f t="shared" si="1061"/>
        <v>2018Registered psychiatric nursesAlbertaCommunity health</v>
      </c>
      <c r="B1733" s="8" t="s">
        <v>8</v>
      </c>
      <c r="C1733" s="8" t="s">
        <v>22</v>
      </c>
      <c r="D1733" s="8" t="s">
        <v>11</v>
      </c>
      <c r="E1733" s="8">
        <v>2018</v>
      </c>
      <c r="F1733" s="8">
        <v>257</v>
      </c>
      <c r="G1733" s="8">
        <v>70</v>
      </c>
      <c r="H1733" s="8">
        <v>0</v>
      </c>
      <c r="I1733" s="8">
        <v>23</v>
      </c>
      <c r="J1733" s="8">
        <v>37</v>
      </c>
      <c r="K1733" s="8">
        <v>31</v>
      </c>
      <c r="L1733" s="8">
        <v>34</v>
      </c>
      <c r="M1733" s="8">
        <v>35</v>
      </c>
      <c r="N1733" s="8">
        <v>65</v>
      </c>
      <c r="O1733" s="8">
        <v>52</v>
      </c>
      <c r="P1733" s="8">
        <v>27</v>
      </c>
      <c r="Q1733" s="8">
        <v>13</v>
      </c>
      <c r="R1733" s="8">
        <v>4</v>
      </c>
      <c r="S1733" s="8">
        <v>6</v>
      </c>
      <c r="T1733" s="8">
        <v>0</v>
      </c>
      <c r="U1733" s="8">
        <v>299</v>
      </c>
      <c r="V1733" s="8">
        <v>28</v>
      </c>
      <c r="W1733" s="8">
        <v>0</v>
      </c>
      <c r="X1733" s="8">
        <v>230</v>
      </c>
      <c r="Y1733" s="8">
        <v>76</v>
      </c>
      <c r="Z1733" s="8">
        <v>21</v>
      </c>
      <c r="AA1733" s="8">
        <v>0</v>
      </c>
      <c r="AB1733" s="8">
        <v>21</v>
      </c>
      <c r="AC1733" s="8">
        <v>0</v>
      </c>
      <c r="AD1733" s="8">
        <v>45</v>
      </c>
      <c r="AE1733" s="8">
        <v>261</v>
      </c>
      <c r="AF1733" s="8">
        <v>31</v>
      </c>
      <c r="AG1733" s="8">
        <v>292</v>
      </c>
      <c r="AH1733" s="8">
        <v>3</v>
      </c>
      <c r="AI1733" s="8">
        <v>0</v>
      </c>
      <c r="AJ1733" s="8">
        <v>66</v>
      </c>
      <c r="AK1733" s="8">
        <v>261</v>
      </c>
      <c r="AL1733" s="8">
        <v>1</v>
      </c>
      <c r="AM1733" s="8">
        <v>0</v>
      </c>
      <c r="AN1733" s="8">
        <v>327</v>
      </c>
      <c r="AO1733" s="41">
        <f t="shared" si="1058"/>
        <v>0.78593272171253825</v>
      </c>
      <c r="AP1733" s="41">
        <f t="shared" si="1059"/>
        <v>0.21406727828746178</v>
      </c>
      <c r="AQ1733" s="41">
        <f t="shared" si="1060"/>
        <v>0</v>
      </c>
      <c r="AR1733" s="41">
        <f t="shared" si="1026"/>
        <v>7.0336391437308868E-2</v>
      </c>
      <c r="AS1733" s="41">
        <f t="shared" si="1027"/>
        <v>0.11314984709480122</v>
      </c>
      <c r="AT1733" s="41">
        <f t="shared" si="1028"/>
        <v>9.480122324159021E-2</v>
      </c>
      <c r="AU1733" s="41">
        <f t="shared" si="1029"/>
        <v>0.10397553516819572</v>
      </c>
      <c r="AV1733" s="41">
        <f t="shared" si="1030"/>
        <v>0.10703363914373089</v>
      </c>
      <c r="AW1733" s="41">
        <f t="shared" si="1031"/>
        <v>0.19877675840978593</v>
      </c>
      <c r="AX1733" s="41">
        <f t="shared" si="1032"/>
        <v>0.15902140672782875</v>
      </c>
      <c r="AY1733" s="41">
        <f t="shared" si="1033"/>
        <v>8.2568807339449546E-2</v>
      </c>
      <c r="AZ1733" s="41">
        <f t="shared" si="1034"/>
        <v>3.9755351681957186E-2</v>
      </c>
      <c r="BA1733" s="41">
        <f t="shared" si="1035"/>
        <v>1.2232415902140673E-2</v>
      </c>
      <c r="BB1733" s="41">
        <f t="shared" si="1036"/>
        <v>1.834862385321101E-2</v>
      </c>
      <c r="BC1733" s="41">
        <f t="shared" si="1037"/>
        <v>0</v>
      </c>
      <c r="BD1733" s="41">
        <f t="shared" si="1038"/>
        <v>0.91437308868501532</v>
      </c>
      <c r="BE1733" s="41">
        <f t="shared" si="1039"/>
        <v>8.5626911314984705E-2</v>
      </c>
      <c r="BF1733" s="41">
        <f t="shared" si="1040"/>
        <v>0</v>
      </c>
      <c r="BG1733" s="41">
        <f t="shared" si="1041"/>
        <v>0.70336391437308865</v>
      </c>
      <c r="BH1733" s="41">
        <f t="shared" si="1042"/>
        <v>0.23241590214067279</v>
      </c>
      <c r="BI1733" s="41">
        <f t="shared" si="1043"/>
        <v>6.4220183486238536E-2</v>
      </c>
      <c r="BJ1733" s="41">
        <f t="shared" si="1044"/>
        <v>0</v>
      </c>
      <c r="BK1733" s="41">
        <f t="shared" si="1045"/>
        <v>6.4220183486238536E-2</v>
      </c>
      <c r="BL1733" s="41">
        <f t="shared" si="1046"/>
        <v>0</v>
      </c>
      <c r="BM1733" s="41">
        <f t="shared" si="1047"/>
        <v>0.13761467889908258</v>
      </c>
      <c r="BN1733" s="41">
        <f t="shared" si="1048"/>
        <v>0.79816513761467889</v>
      </c>
      <c r="BO1733" s="41">
        <f t="shared" si="1049"/>
        <v>9.480122324159021E-2</v>
      </c>
      <c r="BP1733" s="41">
        <f t="shared" si="1050"/>
        <v>0.89296636085626913</v>
      </c>
      <c r="BQ1733" s="41">
        <f t="shared" si="1051"/>
        <v>9.1743119266055051E-3</v>
      </c>
      <c r="BR1733" s="41">
        <f t="shared" si="1052"/>
        <v>0</v>
      </c>
      <c r="BS1733" s="41">
        <f t="shared" si="1053"/>
        <v>0.20183486238532111</v>
      </c>
      <c r="BT1733" s="41">
        <f t="shared" si="1054"/>
        <v>0.79816513761467889</v>
      </c>
      <c r="BU1733" s="41">
        <f t="shared" si="1055"/>
        <v>3.0581039755351682E-3</v>
      </c>
      <c r="BV1733" s="41">
        <f t="shared" si="1056"/>
        <v>0</v>
      </c>
      <c r="BW1733" s="41">
        <f t="shared" si="1057"/>
        <v>1</v>
      </c>
      <c r="BX1733" s="41" t="str">
        <f t="shared" si="1062"/>
        <v>2018Registered psychiatric nursesAlberta</v>
      </c>
      <c r="BY1733" s="51">
        <f>VLOOKUP(BX1733,'%workplace'!$A$1:$F$381,6,FALSE)</f>
        <v>1295</v>
      </c>
      <c r="BZ1733" s="32">
        <f t="shared" si="1063"/>
        <v>0.25250965250965252</v>
      </c>
    </row>
    <row r="1734" spans="1:78" s="8" customFormat="1" hidden="1" x14ac:dyDescent="0.2">
      <c r="A1734" s="8" t="str">
        <f t="shared" si="1061"/>
        <v>2018Registered psychiatric nursesAlbertaNursing home/long-term care</v>
      </c>
      <c r="B1734" s="8" t="s">
        <v>8</v>
      </c>
      <c r="C1734" s="8" t="s">
        <v>22</v>
      </c>
      <c r="D1734" s="8" t="s">
        <v>12</v>
      </c>
      <c r="E1734" s="8">
        <v>2018</v>
      </c>
      <c r="F1734" s="8">
        <v>74</v>
      </c>
      <c r="G1734" s="8">
        <v>10</v>
      </c>
      <c r="H1734" s="8">
        <v>0</v>
      </c>
      <c r="I1734" s="8">
        <v>4</v>
      </c>
      <c r="J1734" s="8">
        <v>7</v>
      </c>
      <c r="K1734" s="8">
        <v>7</v>
      </c>
      <c r="L1734" s="8">
        <v>4</v>
      </c>
      <c r="M1734" s="8">
        <v>9</v>
      </c>
      <c r="N1734" s="8">
        <v>9</v>
      </c>
      <c r="O1734" s="8">
        <v>18</v>
      </c>
      <c r="P1734" s="8">
        <v>16</v>
      </c>
      <c r="Q1734" s="8">
        <v>3</v>
      </c>
      <c r="R1734" s="8">
        <v>5</v>
      </c>
      <c r="S1734" s="8">
        <v>2</v>
      </c>
      <c r="T1734" s="8">
        <v>0</v>
      </c>
      <c r="U1734" s="8">
        <v>72</v>
      </c>
      <c r="V1734" s="8">
        <v>12</v>
      </c>
      <c r="W1734" s="8">
        <v>0</v>
      </c>
      <c r="X1734" s="8">
        <v>39</v>
      </c>
      <c r="Y1734" s="8">
        <v>37</v>
      </c>
      <c r="Z1734" s="8">
        <v>8</v>
      </c>
      <c r="AA1734" s="8">
        <v>0</v>
      </c>
      <c r="AB1734" s="8">
        <v>20</v>
      </c>
      <c r="AC1734" s="8">
        <v>0</v>
      </c>
      <c r="AD1734" s="8">
        <v>12</v>
      </c>
      <c r="AE1734" s="8">
        <v>52</v>
      </c>
      <c r="AF1734" s="8">
        <v>7</v>
      </c>
      <c r="AG1734" s="8">
        <v>76</v>
      </c>
      <c r="AH1734" s="8">
        <v>1</v>
      </c>
      <c r="AI1734" s="8">
        <v>0</v>
      </c>
      <c r="AJ1734" s="8">
        <v>30</v>
      </c>
      <c r="AK1734" s="8">
        <v>54</v>
      </c>
      <c r="AL1734" s="8">
        <v>0</v>
      </c>
      <c r="AM1734" s="8">
        <v>0</v>
      </c>
      <c r="AN1734" s="8">
        <v>84</v>
      </c>
      <c r="AO1734" s="41">
        <f t="shared" si="1058"/>
        <v>0.88095238095238093</v>
      </c>
      <c r="AP1734" s="41">
        <f t="shared" si="1059"/>
        <v>0.11904761904761904</v>
      </c>
      <c r="AQ1734" s="41">
        <f t="shared" si="1060"/>
        <v>0</v>
      </c>
      <c r="AR1734" s="41">
        <f t="shared" si="1026"/>
        <v>4.7619047619047616E-2</v>
      </c>
      <c r="AS1734" s="41">
        <f t="shared" si="1027"/>
        <v>8.3333333333333329E-2</v>
      </c>
      <c r="AT1734" s="41">
        <f t="shared" si="1028"/>
        <v>8.3333333333333329E-2</v>
      </c>
      <c r="AU1734" s="41">
        <f t="shared" si="1029"/>
        <v>4.7619047619047616E-2</v>
      </c>
      <c r="AV1734" s="41">
        <f t="shared" si="1030"/>
        <v>0.10714285714285714</v>
      </c>
      <c r="AW1734" s="41">
        <f t="shared" si="1031"/>
        <v>0.10714285714285714</v>
      </c>
      <c r="AX1734" s="41">
        <f t="shared" si="1032"/>
        <v>0.21428571428571427</v>
      </c>
      <c r="AY1734" s="41">
        <f t="shared" si="1033"/>
        <v>0.19047619047619047</v>
      </c>
      <c r="AZ1734" s="41">
        <f t="shared" si="1034"/>
        <v>3.5714285714285712E-2</v>
      </c>
      <c r="BA1734" s="41">
        <f t="shared" si="1035"/>
        <v>5.9523809523809521E-2</v>
      </c>
      <c r="BB1734" s="41">
        <f t="shared" si="1036"/>
        <v>2.3809523809523808E-2</v>
      </c>
      <c r="BC1734" s="41">
        <f t="shared" si="1037"/>
        <v>0</v>
      </c>
      <c r="BD1734" s="41">
        <f t="shared" si="1038"/>
        <v>0.8571428571428571</v>
      </c>
      <c r="BE1734" s="41">
        <f t="shared" si="1039"/>
        <v>0.14285714285714285</v>
      </c>
      <c r="BF1734" s="41">
        <f t="shared" si="1040"/>
        <v>0</v>
      </c>
      <c r="BG1734" s="41">
        <f t="shared" si="1041"/>
        <v>0.4642857142857143</v>
      </c>
      <c r="BH1734" s="41">
        <f t="shared" si="1042"/>
        <v>0.44047619047619047</v>
      </c>
      <c r="BI1734" s="41">
        <f t="shared" si="1043"/>
        <v>9.5238095238095233E-2</v>
      </c>
      <c r="BJ1734" s="41">
        <f t="shared" si="1044"/>
        <v>0</v>
      </c>
      <c r="BK1734" s="41">
        <f t="shared" si="1045"/>
        <v>0.23809523809523808</v>
      </c>
      <c r="BL1734" s="41">
        <f t="shared" si="1046"/>
        <v>0</v>
      </c>
      <c r="BM1734" s="41">
        <f t="shared" si="1047"/>
        <v>0.14285714285714285</v>
      </c>
      <c r="BN1734" s="41">
        <f t="shared" si="1048"/>
        <v>0.61904761904761907</v>
      </c>
      <c r="BO1734" s="41">
        <f t="shared" si="1049"/>
        <v>8.3333333333333329E-2</v>
      </c>
      <c r="BP1734" s="41">
        <f t="shared" si="1050"/>
        <v>0.90476190476190477</v>
      </c>
      <c r="BQ1734" s="41">
        <f t="shared" si="1051"/>
        <v>1.1904761904761904E-2</v>
      </c>
      <c r="BR1734" s="41">
        <f t="shared" si="1052"/>
        <v>0</v>
      </c>
      <c r="BS1734" s="41">
        <f t="shared" si="1053"/>
        <v>0.35714285714285715</v>
      </c>
      <c r="BT1734" s="41">
        <f t="shared" si="1054"/>
        <v>0.6428571428571429</v>
      </c>
      <c r="BU1734" s="41">
        <f t="shared" si="1055"/>
        <v>0</v>
      </c>
      <c r="BV1734" s="41">
        <f t="shared" si="1056"/>
        <v>0</v>
      </c>
      <c r="BW1734" s="41">
        <f t="shared" si="1057"/>
        <v>1</v>
      </c>
      <c r="BX1734" s="41" t="str">
        <f t="shared" si="1062"/>
        <v>2018Registered psychiatric nursesAlberta</v>
      </c>
      <c r="BY1734" s="51">
        <f>VLOOKUP(BX1734,'%workplace'!$A$1:$F$381,6,FALSE)</f>
        <v>1295</v>
      </c>
      <c r="BZ1734" s="32">
        <f t="shared" si="1063"/>
        <v>6.4864864864864868E-2</v>
      </c>
    </row>
    <row r="1735" spans="1:78" s="8" customFormat="1" hidden="1" x14ac:dyDescent="0.2">
      <c r="A1735" s="8" t="str">
        <f t="shared" si="1061"/>
        <v>2018Registered psychiatric nursesAlbertaHospital</v>
      </c>
      <c r="B1735" s="8" t="s">
        <v>8</v>
      </c>
      <c r="C1735" s="8" t="s">
        <v>22</v>
      </c>
      <c r="D1735" s="8" t="s">
        <v>10</v>
      </c>
      <c r="E1735" s="8">
        <v>2018</v>
      </c>
      <c r="F1735" s="8">
        <v>581</v>
      </c>
      <c r="G1735" s="8">
        <v>171</v>
      </c>
      <c r="H1735" s="8">
        <v>0</v>
      </c>
      <c r="I1735" s="8">
        <v>118</v>
      </c>
      <c r="J1735" s="8">
        <v>89</v>
      </c>
      <c r="K1735" s="8">
        <v>86</v>
      </c>
      <c r="L1735" s="8">
        <v>69</v>
      </c>
      <c r="M1735" s="8">
        <v>67</v>
      </c>
      <c r="N1735" s="8">
        <v>95</v>
      </c>
      <c r="O1735" s="8">
        <v>83</v>
      </c>
      <c r="P1735" s="8">
        <v>66</v>
      </c>
      <c r="Q1735" s="8">
        <v>25</v>
      </c>
      <c r="R1735" s="8">
        <v>14</v>
      </c>
      <c r="S1735" s="8">
        <v>40</v>
      </c>
      <c r="T1735" s="8">
        <v>0</v>
      </c>
      <c r="U1735" s="8">
        <v>696</v>
      </c>
      <c r="V1735" s="8">
        <v>56</v>
      </c>
      <c r="W1735" s="8">
        <v>0</v>
      </c>
      <c r="X1735" s="8">
        <v>325</v>
      </c>
      <c r="Y1735" s="8">
        <v>303</v>
      </c>
      <c r="Z1735" s="8">
        <v>124</v>
      </c>
      <c r="AA1735" s="8">
        <v>0</v>
      </c>
      <c r="AB1735" s="8">
        <v>45</v>
      </c>
      <c r="AC1735" s="8">
        <v>0</v>
      </c>
      <c r="AD1735" s="8">
        <v>34</v>
      </c>
      <c r="AE1735" s="8">
        <v>673</v>
      </c>
      <c r="AF1735" s="8">
        <v>88</v>
      </c>
      <c r="AG1735" s="8">
        <v>648</v>
      </c>
      <c r="AH1735" s="8">
        <v>9</v>
      </c>
      <c r="AI1735" s="8">
        <v>4</v>
      </c>
      <c r="AJ1735" s="8">
        <v>217</v>
      </c>
      <c r="AK1735" s="8">
        <v>535</v>
      </c>
      <c r="AL1735" s="8">
        <v>3</v>
      </c>
      <c r="AM1735" s="8">
        <v>0</v>
      </c>
      <c r="AN1735" s="8">
        <v>752</v>
      </c>
      <c r="AO1735" s="41">
        <f t="shared" si="1058"/>
        <v>0.77260638297872342</v>
      </c>
      <c r="AP1735" s="41">
        <f t="shared" si="1059"/>
        <v>0.22739361702127658</v>
      </c>
      <c r="AQ1735" s="41">
        <f t="shared" si="1060"/>
        <v>0</v>
      </c>
      <c r="AR1735" s="41">
        <f t="shared" si="1026"/>
        <v>0.15691489361702127</v>
      </c>
      <c r="AS1735" s="41">
        <f t="shared" si="1027"/>
        <v>0.11835106382978723</v>
      </c>
      <c r="AT1735" s="41">
        <f t="shared" si="1028"/>
        <v>0.11436170212765957</v>
      </c>
      <c r="AU1735" s="41">
        <f t="shared" si="1029"/>
        <v>9.1755319148936171E-2</v>
      </c>
      <c r="AV1735" s="41">
        <f t="shared" si="1030"/>
        <v>8.9095744680851061E-2</v>
      </c>
      <c r="AW1735" s="41">
        <f t="shared" si="1031"/>
        <v>0.12632978723404256</v>
      </c>
      <c r="AX1735" s="41">
        <f t="shared" si="1032"/>
        <v>0.11037234042553191</v>
      </c>
      <c r="AY1735" s="41">
        <f t="shared" si="1033"/>
        <v>8.7765957446808512E-2</v>
      </c>
      <c r="AZ1735" s="41">
        <f t="shared" si="1034"/>
        <v>3.3244680851063829E-2</v>
      </c>
      <c r="BA1735" s="41">
        <f t="shared" si="1035"/>
        <v>1.8617021276595744E-2</v>
      </c>
      <c r="BB1735" s="41">
        <f t="shared" si="1036"/>
        <v>5.3191489361702128E-2</v>
      </c>
      <c r="BC1735" s="41">
        <f t="shared" si="1037"/>
        <v>0</v>
      </c>
      <c r="BD1735" s="41">
        <f t="shared" si="1038"/>
        <v>0.92553191489361697</v>
      </c>
      <c r="BE1735" s="41">
        <f t="shared" si="1039"/>
        <v>7.4468085106382975E-2</v>
      </c>
      <c r="BF1735" s="41">
        <f t="shared" si="1040"/>
        <v>0</v>
      </c>
      <c r="BG1735" s="41">
        <f t="shared" si="1041"/>
        <v>0.43218085106382981</v>
      </c>
      <c r="BH1735" s="41">
        <f t="shared" si="1042"/>
        <v>0.40292553191489361</v>
      </c>
      <c r="BI1735" s="41">
        <f t="shared" si="1043"/>
        <v>0.16489361702127658</v>
      </c>
      <c r="BJ1735" s="41">
        <f t="shared" si="1044"/>
        <v>0</v>
      </c>
      <c r="BK1735" s="41">
        <f t="shared" si="1045"/>
        <v>5.9840425531914897E-2</v>
      </c>
      <c r="BL1735" s="41">
        <f t="shared" si="1046"/>
        <v>0</v>
      </c>
      <c r="BM1735" s="41">
        <f t="shared" si="1047"/>
        <v>4.5212765957446811E-2</v>
      </c>
      <c r="BN1735" s="41">
        <f t="shared" si="1048"/>
        <v>0.89494680851063835</v>
      </c>
      <c r="BO1735" s="41">
        <f t="shared" si="1049"/>
        <v>0.11702127659574468</v>
      </c>
      <c r="BP1735" s="41">
        <f t="shared" si="1050"/>
        <v>0.86170212765957444</v>
      </c>
      <c r="BQ1735" s="41">
        <f t="shared" si="1051"/>
        <v>1.1968085106382979E-2</v>
      </c>
      <c r="BR1735" s="41">
        <f t="shared" si="1052"/>
        <v>5.3191489361702126E-3</v>
      </c>
      <c r="BS1735" s="41">
        <f t="shared" si="1053"/>
        <v>0.28856382978723405</v>
      </c>
      <c r="BT1735" s="41">
        <f t="shared" si="1054"/>
        <v>0.71143617021276595</v>
      </c>
      <c r="BU1735" s="41">
        <f t="shared" si="1055"/>
        <v>3.9893617021276593E-3</v>
      </c>
      <c r="BV1735" s="41">
        <f t="shared" si="1056"/>
        <v>0</v>
      </c>
      <c r="BW1735" s="41">
        <f t="shared" si="1057"/>
        <v>1</v>
      </c>
      <c r="BX1735" s="41" t="str">
        <f t="shared" si="1062"/>
        <v>2018Registered psychiatric nursesAlberta</v>
      </c>
      <c r="BY1735" s="51">
        <f>VLOOKUP(BX1735,'%workplace'!$A$1:$F$381,6,FALSE)</f>
        <v>1295</v>
      </c>
      <c r="BZ1735" s="32">
        <f t="shared" si="1063"/>
        <v>0.58069498069498071</v>
      </c>
    </row>
    <row r="1736" spans="1:78" s="8" customFormat="1" hidden="1" x14ac:dyDescent="0.2">
      <c r="A1736" s="8" t="str">
        <f t="shared" si="1061"/>
        <v>2018Registered psychiatric nursesAlbertaOther places of work</v>
      </c>
      <c r="B1736" s="8" t="s">
        <v>8</v>
      </c>
      <c r="C1736" s="8" t="s">
        <v>22</v>
      </c>
      <c r="D1736" s="8" t="s">
        <v>13</v>
      </c>
      <c r="E1736" s="8">
        <v>2018</v>
      </c>
      <c r="F1736" s="8">
        <v>109</v>
      </c>
      <c r="G1736" s="8">
        <v>22</v>
      </c>
      <c r="H1736" s="8">
        <v>0</v>
      </c>
      <c r="I1736" s="8">
        <v>12</v>
      </c>
      <c r="J1736" s="8">
        <v>15</v>
      </c>
      <c r="K1736" s="8">
        <v>11</v>
      </c>
      <c r="L1736" s="8">
        <v>10</v>
      </c>
      <c r="M1736" s="8">
        <v>13</v>
      </c>
      <c r="N1736" s="8">
        <v>21</v>
      </c>
      <c r="O1736" s="8">
        <v>18</v>
      </c>
      <c r="P1736" s="8">
        <v>16</v>
      </c>
      <c r="Q1736" s="8">
        <v>5</v>
      </c>
      <c r="R1736" s="8">
        <v>5</v>
      </c>
      <c r="S1736" s="8">
        <v>5</v>
      </c>
      <c r="T1736" s="8">
        <v>0</v>
      </c>
      <c r="U1736" s="8">
        <v>124</v>
      </c>
      <c r="V1736" s="8">
        <v>7</v>
      </c>
      <c r="W1736" s="8">
        <v>0</v>
      </c>
      <c r="X1736" s="8">
        <v>85</v>
      </c>
      <c r="Y1736" s="8">
        <v>32</v>
      </c>
      <c r="Z1736" s="8">
        <v>14</v>
      </c>
      <c r="AA1736" s="8">
        <v>0</v>
      </c>
      <c r="AB1736" s="8">
        <v>19</v>
      </c>
      <c r="AC1736" s="8">
        <v>0</v>
      </c>
      <c r="AD1736" s="8">
        <v>47</v>
      </c>
      <c r="AE1736" s="8">
        <v>65</v>
      </c>
      <c r="AF1736" s="8">
        <v>29</v>
      </c>
      <c r="AG1736" s="8">
        <v>76</v>
      </c>
      <c r="AH1736" s="8">
        <v>22</v>
      </c>
      <c r="AI1736" s="8">
        <v>2</v>
      </c>
      <c r="AJ1736" s="8">
        <v>29</v>
      </c>
      <c r="AK1736" s="8">
        <v>102</v>
      </c>
      <c r="AL1736" s="8">
        <v>2</v>
      </c>
      <c r="AM1736" s="8">
        <v>0</v>
      </c>
      <c r="AN1736" s="8">
        <v>131</v>
      </c>
      <c r="AO1736" s="41">
        <f t="shared" si="1058"/>
        <v>0.83206106870229013</v>
      </c>
      <c r="AP1736" s="41">
        <f t="shared" si="1059"/>
        <v>0.16793893129770993</v>
      </c>
      <c r="AQ1736" s="41">
        <f t="shared" si="1060"/>
        <v>0</v>
      </c>
      <c r="AR1736" s="41">
        <f t="shared" si="1026"/>
        <v>9.1603053435114504E-2</v>
      </c>
      <c r="AS1736" s="41">
        <f t="shared" si="1027"/>
        <v>0.11450381679389313</v>
      </c>
      <c r="AT1736" s="41">
        <f t="shared" si="1028"/>
        <v>8.3969465648854963E-2</v>
      </c>
      <c r="AU1736" s="41">
        <f t="shared" si="1029"/>
        <v>7.6335877862595422E-2</v>
      </c>
      <c r="AV1736" s="41">
        <f t="shared" si="1030"/>
        <v>9.9236641221374045E-2</v>
      </c>
      <c r="AW1736" s="41">
        <f t="shared" si="1031"/>
        <v>0.16030534351145037</v>
      </c>
      <c r="AX1736" s="41">
        <f t="shared" si="1032"/>
        <v>0.13740458015267176</v>
      </c>
      <c r="AY1736" s="41">
        <f t="shared" si="1033"/>
        <v>0.12213740458015267</v>
      </c>
      <c r="AZ1736" s="41">
        <f t="shared" si="1034"/>
        <v>3.8167938931297711E-2</v>
      </c>
      <c r="BA1736" s="41">
        <f t="shared" si="1035"/>
        <v>3.8167938931297711E-2</v>
      </c>
      <c r="BB1736" s="41">
        <f t="shared" si="1036"/>
        <v>3.8167938931297711E-2</v>
      </c>
      <c r="BC1736" s="41">
        <f t="shared" si="1037"/>
        <v>0</v>
      </c>
      <c r="BD1736" s="41">
        <f t="shared" si="1038"/>
        <v>0.94656488549618323</v>
      </c>
      <c r="BE1736" s="41">
        <f t="shared" si="1039"/>
        <v>5.3435114503816793E-2</v>
      </c>
      <c r="BF1736" s="41">
        <f t="shared" si="1040"/>
        <v>0</v>
      </c>
      <c r="BG1736" s="41">
        <f t="shared" si="1041"/>
        <v>0.64885496183206104</v>
      </c>
      <c r="BH1736" s="41">
        <f t="shared" si="1042"/>
        <v>0.24427480916030533</v>
      </c>
      <c r="BI1736" s="41">
        <f t="shared" si="1043"/>
        <v>0.10687022900763359</v>
      </c>
      <c r="BJ1736" s="41">
        <f t="shared" si="1044"/>
        <v>0</v>
      </c>
      <c r="BK1736" s="41">
        <f t="shared" si="1045"/>
        <v>0.14503816793893129</v>
      </c>
      <c r="BL1736" s="41">
        <f t="shared" si="1046"/>
        <v>0</v>
      </c>
      <c r="BM1736" s="41">
        <f t="shared" si="1047"/>
        <v>0.35877862595419846</v>
      </c>
      <c r="BN1736" s="41">
        <f t="shared" si="1048"/>
        <v>0.49618320610687022</v>
      </c>
      <c r="BO1736" s="41">
        <f t="shared" si="1049"/>
        <v>0.22137404580152673</v>
      </c>
      <c r="BP1736" s="41">
        <f t="shared" si="1050"/>
        <v>0.58015267175572516</v>
      </c>
      <c r="BQ1736" s="41">
        <f t="shared" si="1051"/>
        <v>0.16793893129770993</v>
      </c>
      <c r="BR1736" s="41">
        <f t="shared" si="1052"/>
        <v>1.5267175572519083E-2</v>
      </c>
      <c r="BS1736" s="41">
        <f t="shared" si="1053"/>
        <v>0.22137404580152673</v>
      </c>
      <c r="BT1736" s="41">
        <f t="shared" si="1054"/>
        <v>0.77862595419847325</v>
      </c>
      <c r="BU1736" s="41">
        <f t="shared" si="1055"/>
        <v>1.5267175572519083E-2</v>
      </c>
      <c r="BV1736" s="41">
        <f t="shared" si="1056"/>
        <v>0</v>
      </c>
      <c r="BW1736" s="41">
        <f t="shared" si="1057"/>
        <v>1</v>
      </c>
      <c r="BX1736" s="41" t="str">
        <f t="shared" si="1062"/>
        <v>2018Registered psychiatric nursesAlberta</v>
      </c>
      <c r="BY1736" s="51">
        <f>VLOOKUP(BX1736,'%workplace'!$A$1:$F$381,6,FALSE)</f>
        <v>1295</v>
      </c>
      <c r="BZ1736" s="32">
        <f t="shared" si="1063"/>
        <v>0.10115830115830116</v>
      </c>
    </row>
    <row r="1737" spans="1:78" s="8" customFormat="1" hidden="1" x14ac:dyDescent="0.2">
      <c r="A1737" s="8" t="str">
        <f t="shared" si="1061"/>
        <v>2018Registered psychiatric nursesAlbertaUnknown places of work</v>
      </c>
      <c r="B1737" s="8" t="s">
        <v>8</v>
      </c>
      <c r="C1737" s="8" t="s">
        <v>22</v>
      </c>
      <c r="D1737" s="8" t="s">
        <v>49</v>
      </c>
      <c r="E1737" s="8">
        <v>2018</v>
      </c>
      <c r="F1737" s="8">
        <v>1</v>
      </c>
      <c r="G1737" s="8">
        <v>0</v>
      </c>
      <c r="H1737" s="8">
        <v>0</v>
      </c>
      <c r="I1737" s="8">
        <v>0</v>
      </c>
      <c r="J1737" s="8">
        <v>0</v>
      </c>
      <c r="K1737" s="8">
        <v>0</v>
      </c>
      <c r="L1737" s="8">
        <v>0</v>
      </c>
      <c r="M1737" s="8">
        <v>0</v>
      </c>
      <c r="N1737" s="8">
        <v>1</v>
      </c>
      <c r="O1737" s="8">
        <v>0</v>
      </c>
      <c r="P1737" s="8">
        <v>0</v>
      </c>
      <c r="Q1737" s="8">
        <v>0</v>
      </c>
      <c r="R1737" s="8">
        <v>0</v>
      </c>
      <c r="S1737" s="8">
        <v>0</v>
      </c>
      <c r="T1737" s="8">
        <v>0</v>
      </c>
      <c r="U1737" s="8">
        <v>1</v>
      </c>
      <c r="V1737" s="8">
        <v>0</v>
      </c>
      <c r="W1737" s="8">
        <v>0</v>
      </c>
      <c r="X1737" s="8">
        <v>1</v>
      </c>
      <c r="Y1737" s="8">
        <v>0</v>
      </c>
      <c r="Z1737" s="8">
        <v>0</v>
      </c>
      <c r="AA1737" s="8">
        <v>0</v>
      </c>
      <c r="AB1737" s="8">
        <v>0</v>
      </c>
      <c r="AC1737" s="8">
        <v>0</v>
      </c>
      <c r="AD1737" s="8">
        <v>1</v>
      </c>
      <c r="AE1737" s="8">
        <v>0</v>
      </c>
      <c r="AF1737" s="8">
        <v>0</v>
      </c>
      <c r="AG1737" s="8">
        <v>1</v>
      </c>
      <c r="AH1737" s="8">
        <v>0</v>
      </c>
      <c r="AI1737" s="8">
        <v>0</v>
      </c>
      <c r="AJ1737" s="8">
        <v>0</v>
      </c>
      <c r="AK1737" s="8">
        <v>1</v>
      </c>
      <c r="AL1737" s="8">
        <v>0</v>
      </c>
      <c r="AM1737" s="8">
        <v>0</v>
      </c>
      <c r="AN1737" s="8">
        <v>1</v>
      </c>
      <c r="AO1737" s="41">
        <f t="shared" si="1058"/>
        <v>1</v>
      </c>
      <c r="AP1737" s="41">
        <f t="shared" si="1059"/>
        <v>0</v>
      </c>
      <c r="AQ1737" s="41">
        <f t="shared" si="1060"/>
        <v>0</v>
      </c>
      <c r="AR1737" s="41">
        <f t="shared" si="1026"/>
        <v>0</v>
      </c>
      <c r="AS1737" s="41">
        <f t="shared" si="1027"/>
        <v>0</v>
      </c>
      <c r="AT1737" s="41">
        <f t="shared" si="1028"/>
        <v>0</v>
      </c>
      <c r="AU1737" s="41">
        <f t="shared" si="1029"/>
        <v>0</v>
      </c>
      <c r="AV1737" s="41">
        <f t="shared" si="1030"/>
        <v>0</v>
      </c>
      <c r="AW1737" s="41">
        <f t="shared" si="1031"/>
        <v>1</v>
      </c>
      <c r="AX1737" s="41">
        <f t="shared" si="1032"/>
        <v>0</v>
      </c>
      <c r="AY1737" s="41">
        <f t="shared" si="1033"/>
        <v>0</v>
      </c>
      <c r="AZ1737" s="41">
        <f t="shared" si="1034"/>
        <v>0</v>
      </c>
      <c r="BA1737" s="41">
        <f t="shared" si="1035"/>
        <v>0</v>
      </c>
      <c r="BB1737" s="41">
        <f t="shared" si="1036"/>
        <v>0</v>
      </c>
      <c r="BC1737" s="41">
        <f t="shared" si="1037"/>
        <v>0</v>
      </c>
      <c r="BD1737" s="41">
        <f t="shared" si="1038"/>
        <v>1</v>
      </c>
      <c r="BE1737" s="41">
        <f t="shared" si="1039"/>
        <v>0</v>
      </c>
      <c r="BF1737" s="41">
        <f t="shared" si="1040"/>
        <v>0</v>
      </c>
      <c r="BG1737" s="41">
        <f t="shared" si="1041"/>
        <v>1</v>
      </c>
      <c r="BH1737" s="41">
        <f t="shared" si="1042"/>
        <v>0</v>
      </c>
      <c r="BI1737" s="41">
        <f t="shared" si="1043"/>
        <v>0</v>
      </c>
      <c r="BJ1737" s="41">
        <f t="shared" si="1044"/>
        <v>0</v>
      </c>
      <c r="BK1737" s="41">
        <f t="shared" si="1045"/>
        <v>0</v>
      </c>
      <c r="BL1737" s="41">
        <f t="shared" si="1046"/>
        <v>0</v>
      </c>
      <c r="BM1737" s="41">
        <f t="shared" si="1047"/>
        <v>1</v>
      </c>
      <c r="BN1737" s="41">
        <f t="shared" si="1048"/>
        <v>0</v>
      </c>
      <c r="BO1737" s="41">
        <f t="shared" si="1049"/>
        <v>0</v>
      </c>
      <c r="BP1737" s="41">
        <f t="shared" si="1050"/>
        <v>1</v>
      </c>
      <c r="BQ1737" s="41">
        <f t="shared" si="1051"/>
        <v>0</v>
      </c>
      <c r="BR1737" s="41">
        <f t="shared" si="1052"/>
        <v>0</v>
      </c>
      <c r="BS1737" s="41">
        <f t="shared" si="1053"/>
        <v>0</v>
      </c>
      <c r="BT1737" s="41">
        <f t="shared" si="1054"/>
        <v>1</v>
      </c>
      <c r="BU1737" s="41">
        <f t="shared" si="1055"/>
        <v>0</v>
      </c>
      <c r="BV1737" s="41">
        <f t="shared" si="1056"/>
        <v>0</v>
      </c>
      <c r="BW1737" s="41">
        <f t="shared" si="1057"/>
        <v>1</v>
      </c>
      <c r="BX1737" s="41" t="str">
        <f t="shared" si="1062"/>
        <v>2018Registered psychiatric nursesAlberta</v>
      </c>
      <c r="BY1737" s="51">
        <f>VLOOKUP(BX1737,'%workplace'!$A$1:$F$381,6,FALSE)</f>
        <v>1295</v>
      </c>
      <c r="BZ1737" s="32">
        <f t="shared" si="1063"/>
        <v>7.722007722007722E-4</v>
      </c>
    </row>
    <row r="1738" spans="1:78" s="8" customFormat="1" hidden="1" x14ac:dyDescent="0.2">
      <c r="A1738" s="8" t="str">
        <f t="shared" si="1061"/>
        <v>2018Registered psychiatric nursesBritish ColumbiaAll places of work</v>
      </c>
      <c r="B1738" s="8" t="s">
        <v>8</v>
      </c>
      <c r="C1738" s="8" t="s">
        <v>23</v>
      </c>
      <c r="D1738" s="8" t="s">
        <v>9</v>
      </c>
      <c r="E1738" s="8">
        <v>2018</v>
      </c>
      <c r="F1738" s="8">
        <v>2088</v>
      </c>
      <c r="G1738" s="8">
        <v>550</v>
      </c>
      <c r="H1738" s="8">
        <v>0</v>
      </c>
      <c r="I1738" s="8">
        <v>308</v>
      </c>
      <c r="J1738" s="8">
        <v>357</v>
      </c>
      <c r="K1738" s="8">
        <v>317</v>
      </c>
      <c r="L1738" s="8">
        <v>367</v>
      </c>
      <c r="M1738" s="8">
        <v>349</v>
      </c>
      <c r="N1738" s="8">
        <v>320</v>
      </c>
      <c r="O1738" s="8">
        <v>284</v>
      </c>
      <c r="P1738" s="8">
        <v>171</v>
      </c>
      <c r="Q1738" s="8">
        <v>88</v>
      </c>
      <c r="R1738" s="8">
        <v>52</v>
      </c>
      <c r="S1738" s="8">
        <v>25</v>
      </c>
      <c r="T1738" s="8">
        <v>0</v>
      </c>
      <c r="U1738" s="8">
        <v>2384</v>
      </c>
      <c r="V1738" s="8">
        <v>208</v>
      </c>
      <c r="W1738" s="8">
        <v>46</v>
      </c>
      <c r="X1738" s="8">
        <v>1637</v>
      </c>
      <c r="Y1738" s="8">
        <v>450</v>
      </c>
      <c r="Z1738" s="8">
        <v>402</v>
      </c>
      <c r="AA1738" s="8">
        <v>149</v>
      </c>
      <c r="AB1738" s="8">
        <v>137</v>
      </c>
      <c r="AC1738" s="8">
        <v>137</v>
      </c>
      <c r="AD1738" s="8">
        <v>216</v>
      </c>
      <c r="AE1738" s="8">
        <v>2148</v>
      </c>
      <c r="AF1738" s="8">
        <v>171</v>
      </c>
      <c r="AG1738" s="8">
        <v>2253</v>
      </c>
      <c r="AH1738" s="8">
        <v>75</v>
      </c>
      <c r="AI1738" s="8">
        <v>2</v>
      </c>
      <c r="AJ1738" s="8">
        <v>75</v>
      </c>
      <c r="AK1738" s="8">
        <v>2562</v>
      </c>
      <c r="AL1738" s="8">
        <v>137</v>
      </c>
      <c r="AM1738" s="8">
        <v>1</v>
      </c>
      <c r="AN1738" s="8">
        <v>2638</v>
      </c>
      <c r="AO1738" s="41">
        <f t="shared" si="1058"/>
        <v>0.79150871872630779</v>
      </c>
      <c r="AP1738" s="41">
        <f t="shared" si="1059"/>
        <v>0.20849128127369218</v>
      </c>
      <c r="AQ1738" s="41">
        <f t="shared" si="1060"/>
        <v>0</v>
      </c>
      <c r="AR1738" s="41">
        <f t="shared" si="1026"/>
        <v>0.11675511751326763</v>
      </c>
      <c r="AS1738" s="41">
        <f t="shared" si="1027"/>
        <v>0.13532979529946929</v>
      </c>
      <c r="AT1738" s="41">
        <f t="shared" si="1028"/>
        <v>0.12016679302501895</v>
      </c>
      <c r="AU1738" s="41">
        <f t="shared" si="1029"/>
        <v>0.13912054586808187</v>
      </c>
      <c r="AV1738" s="41">
        <f t="shared" si="1030"/>
        <v>0.13229719484457922</v>
      </c>
      <c r="AW1738" s="41">
        <f t="shared" si="1031"/>
        <v>0.12130401819560273</v>
      </c>
      <c r="AX1738" s="41">
        <f t="shared" si="1032"/>
        <v>0.10765731614859743</v>
      </c>
      <c r="AY1738" s="41">
        <f t="shared" si="1033"/>
        <v>6.4821834723275212E-2</v>
      </c>
      <c r="AZ1738" s="41">
        <f t="shared" si="1034"/>
        <v>3.3358605003790752E-2</v>
      </c>
      <c r="BA1738" s="41">
        <f t="shared" si="1035"/>
        <v>1.9711902956785442E-2</v>
      </c>
      <c r="BB1738" s="41">
        <f t="shared" si="1036"/>
        <v>9.4768764215314629E-3</v>
      </c>
      <c r="BC1738" s="41">
        <f t="shared" si="1037"/>
        <v>0</v>
      </c>
      <c r="BD1738" s="41">
        <f t="shared" si="1038"/>
        <v>0.90371493555724036</v>
      </c>
      <c r="BE1738" s="41">
        <f t="shared" si="1039"/>
        <v>7.884761182714177E-2</v>
      </c>
      <c r="BF1738" s="41">
        <f t="shared" si="1040"/>
        <v>1.7437452615617893E-2</v>
      </c>
      <c r="BG1738" s="41">
        <f t="shared" si="1041"/>
        <v>0.62054586808188017</v>
      </c>
      <c r="BH1738" s="41">
        <f t="shared" si="1042"/>
        <v>0.17058377558756635</v>
      </c>
      <c r="BI1738" s="41">
        <f t="shared" si="1043"/>
        <v>0.15238817285822592</v>
      </c>
      <c r="BJ1738" s="41">
        <f t="shared" si="1044"/>
        <v>5.6482183472327523E-2</v>
      </c>
      <c r="BK1738" s="41">
        <f t="shared" si="1045"/>
        <v>5.1933282789992416E-2</v>
      </c>
      <c r="BL1738" s="41">
        <f t="shared" si="1046"/>
        <v>5.1933282789992416E-2</v>
      </c>
      <c r="BM1738" s="41">
        <f t="shared" si="1047"/>
        <v>8.1880212282031836E-2</v>
      </c>
      <c r="BN1738" s="41">
        <f t="shared" si="1048"/>
        <v>0.81425322213798335</v>
      </c>
      <c r="BO1738" s="41">
        <f t="shared" si="1049"/>
        <v>6.4821834723275212E-2</v>
      </c>
      <c r="BP1738" s="41">
        <f t="shared" si="1050"/>
        <v>0.85405610310841551</v>
      </c>
      <c r="BQ1738" s="41">
        <f t="shared" si="1051"/>
        <v>2.843062926459439E-2</v>
      </c>
      <c r="BR1738" s="41">
        <f t="shared" si="1052"/>
        <v>7.5815011372251705E-4</v>
      </c>
      <c r="BS1738" s="41">
        <f t="shared" si="1053"/>
        <v>2.843062926459439E-2</v>
      </c>
      <c r="BT1738" s="41">
        <f t="shared" si="1054"/>
        <v>0.97119029567854431</v>
      </c>
      <c r="BU1738" s="41">
        <f t="shared" si="1055"/>
        <v>5.1933282789992416E-2</v>
      </c>
      <c r="BV1738" s="41">
        <f t="shared" si="1056"/>
        <v>3.7907505686125853E-4</v>
      </c>
      <c r="BW1738" s="41">
        <f t="shared" si="1057"/>
        <v>1</v>
      </c>
      <c r="BX1738" s="41" t="str">
        <f t="shared" si="1062"/>
        <v>2018Registered psychiatric nursesBritish Columbia</v>
      </c>
      <c r="BY1738" s="51">
        <f>VLOOKUP(BX1738,'%workplace'!$A$1:$F$381,6,FALSE)</f>
        <v>2638</v>
      </c>
      <c r="BZ1738" s="32">
        <f t="shared" si="1063"/>
        <v>1</v>
      </c>
    </row>
    <row r="1739" spans="1:78" s="8" customFormat="1" hidden="1" x14ac:dyDescent="0.2">
      <c r="A1739" s="8" t="str">
        <f t="shared" si="1061"/>
        <v>2018Registered psychiatric nursesBritish ColumbiaCommunity health</v>
      </c>
      <c r="B1739" s="8" t="s">
        <v>8</v>
      </c>
      <c r="C1739" s="8" t="s">
        <v>23</v>
      </c>
      <c r="D1739" s="8" t="s">
        <v>11</v>
      </c>
      <c r="E1739" s="8">
        <v>2018</v>
      </c>
      <c r="F1739" s="8">
        <v>794</v>
      </c>
      <c r="G1739" s="8">
        <v>193</v>
      </c>
      <c r="H1739" s="8">
        <v>0</v>
      </c>
      <c r="I1739" s="8">
        <v>94</v>
      </c>
      <c r="J1739" s="8">
        <v>127</v>
      </c>
      <c r="K1739" s="8">
        <v>108</v>
      </c>
      <c r="L1739" s="8">
        <v>118</v>
      </c>
      <c r="M1739" s="8">
        <v>131</v>
      </c>
      <c r="N1739" s="8">
        <v>145</v>
      </c>
      <c r="O1739" s="8">
        <v>124</v>
      </c>
      <c r="P1739" s="8">
        <v>71</v>
      </c>
      <c r="Q1739" s="8">
        <v>36</v>
      </c>
      <c r="R1739" s="8">
        <v>25</v>
      </c>
      <c r="S1739" s="8">
        <v>8</v>
      </c>
      <c r="T1739" s="8">
        <v>0</v>
      </c>
      <c r="U1739" s="8">
        <v>874</v>
      </c>
      <c r="V1739" s="8">
        <v>88</v>
      </c>
      <c r="W1739" s="8">
        <v>25</v>
      </c>
      <c r="X1739" s="8">
        <v>687</v>
      </c>
      <c r="Y1739" s="8">
        <v>158</v>
      </c>
      <c r="Z1739" s="8">
        <v>138</v>
      </c>
      <c r="AA1739" s="8">
        <v>4</v>
      </c>
      <c r="AB1739" s="8">
        <v>57</v>
      </c>
      <c r="AC1739" s="8">
        <v>0</v>
      </c>
      <c r="AD1739" s="8">
        <v>56</v>
      </c>
      <c r="AE1739" s="8">
        <v>874</v>
      </c>
      <c r="AF1739" s="8">
        <v>63</v>
      </c>
      <c r="AG1739" s="8">
        <v>919</v>
      </c>
      <c r="AH1739" s="8">
        <v>5</v>
      </c>
      <c r="AI1739" s="8">
        <v>0</v>
      </c>
      <c r="AJ1739" s="8">
        <v>34</v>
      </c>
      <c r="AK1739" s="8">
        <v>953</v>
      </c>
      <c r="AL1739" s="8">
        <v>0</v>
      </c>
      <c r="AM1739" s="8">
        <v>0</v>
      </c>
      <c r="AN1739" s="8">
        <v>987</v>
      </c>
      <c r="AO1739" s="41">
        <f t="shared" si="1058"/>
        <v>0.80445795339412363</v>
      </c>
      <c r="AP1739" s="41">
        <f t="shared" si="1059"/>
        <v>0.1955420466058764</v>
      </c>
      <c r="AQ1739" s="41">
        <f t="shared" si="1060"/>
        <v>0</v>
      </c>
      <c r="AR1739" s="41">
        <f t="shared" si="1026"/>
        <v>9.5238095238095233E-2</v>
      </c>
      <c r="AS1739" s="41">
        <f t="shared" si="1027"/>
        <v>0.12867274569402229</v>
      </c>
      <c r="AT1739" s="41">
        <f t="shared" si="1028"/>
        <v>0.10942249240121581</v>
      </c>
      <c r="AU1739" s="41">
        <f t="shared" si="1029"/>
        <v>0.11955420466058764</v>
      </c>
      <c r="AV1739" s="41">
        <f t="shared" si="1030"/>
        <v>0.13272543059777103</v>
      </c>
      <c r="AW1739" s="41">
        <f t="shared" si="1031"/>
        <v>0.14690982776089159</v>
      </c>
      <c r="AX1739" s="41">
        <f t="shared" si="1032"/>
        <v>0.12563323201621074</v>
      </c>
      <c r="AY1739" s="41">
        <f t="shared" si="1033"/>
        <v>7.1935157041540021E-2</v>
      </c>
      <c r="AZ1739" s="41">
        <f t="shared" si="1034"/>
        <v>3.64741641337386E-2</v>
      </c>
      <c r="BA1739" s="41">
        <f t="shared" si="1035"/>
        <v>2.5329280648429583E-2</v>
      </c>
      <c r="BB1739" s="41">
        <f t="shared" si="1036"/>
        <v>8.1053698074974676E-3</v>
      </c>
      <c r="BC1739" s="41">
        <f t="shared" si="1037"/>
        <v>0</v>
      </c>
      <c r="BD1739" s="41">
        <f t="shared" si="1038"/>
        <v>0.88551165146909827</v>
      </c>
      <c r="BE1739" s="41">
        <f t="shared" si="1039"/>
        <v>8.9159067882472132E-2</v>
      </c>
      <c r="BF1739" s="41">
        <f t="shared" si="1040"/>
        <v>2.5329280648429583E-2</v>
      </c>
      <c r="BG1739" s="41">
        <f t="shared" si="1041"/>
        <v>0.69604863221884494</v>
      </c>
      <c r="BH1739" s="41">
        <f t="shared" si="1042"/>
        <v>0.16008105369807499</v>
      </c>
      <c r="BI1739" s="41">
        <f t="shared" si="1043"/>
        <v>0.1398176291793313</v>
      </c>
      <c r="BJ1739" s="41">
        <f t="shared" si="1044"/>
        <v>4.0526849037487338E-3</v>
      </c>
      <c r="BK1739" s="41">
        <f t="shared" si="1045"/>
        <v>5.7750759878419454E-2</v>
      </c>
      <c r="BL1739" s="41">
        <f t="shared" si="1046"/>
        <v>0</v>
      </c>
      <c r="BM1739" s="41">
        <f t="shared" si="1047"/>
        <v>5.6737588652482268E-2</v>
      </c>
      <c r="BN1739" s="41">
        <f t="shared" si="1048"/>
        <v>0.88551165146909827</v>
      </c>
      <c r="BO1739" s="41">
        <f t="shared" si="1049"/>
        <v>6.3829787234042548E-2</v>
      </c>
      <c r="BP1739" s="41">
        <f t="shared" si="1050"/>
        <v>0.93110435663627156</v>
      </c>
      <c r="BQ1739" s="41">
        <f t="shared" si="1051"/>
        <v>5.065856129685917E-3</v>
      </c>
      <c r="BR1739" s="41">
        <f t="shared" si="1052"/>
        <v>0</v>
      </c>
      <c r="BS1739" s="41">
        <f t="shared" si="1053"/>
        <v>3.4447821681864235E-2</v>
      </c>
      <c r="BT1739" s="41">
        <f t="shared" si="1054"/>
        <v>0.96555217831813578</v>
      </c>
      <c r="BU1739" s="41">
        <f t="shared" si="1055"/>
        <v>0</v>
      </c>
      <c r="BV1739" s="41">
        <f t="shared" si="1056"/>
        <v>0</v>
      </c>
      <c r="BW1739" s="41">
        <f t="shared" si="1057"/>
        <v>1</v>
      </c>
      <c r="BX1739" s="41" t="str">
        <f t="shared" si="1062"/>
        <v>2018Registered psychiatric nursesBritish Columbia</v>
      </c>
      <c r="BY1739" s="51">
        <f>VLOOKUP(BX1739,'%workplace'!$A$1:$F$381,6,FALSE)</f>
        <v>2638</v>
      </c>
      <c r="BZ1739" s="32">
        <f t="shared" si="1063"/>
        <v>0.37414708112206219</v>
      </c>
    </row>
    <row r="1740" spans="1:78" s="8" customFormat="1" hidden="1" x14ac:dyDescent="0.2">
      <c r="A1740" s="8" t="str">
        <f t="shared" si="1061"/>
        <v>2018Registered psychiatric nursesBritish ColumbiaNursing home/long-term care</v>
      </c>
      <c r="B1740" s="8" t="s">
        <v>8</v>
      </c>
      <c r="C1740" s="8" t="s">
        <v>23</v>
      </c>
      <c r="D1740" s="8" t="s">
        <v>12</v>
      </c>
      <c r="E1740" s="8">
        <v>2018</v>
      </c>
      <c r="F1740" s="8">
        <v>130</v>
      </c>
      <c r="G1740" s="8">
        <v>26</v>
      </c>
      <c r="H1740" s="8">
        <v>0</v>
      </c>
      <c r="I1740" s="8">
        <v>18</v>
      </c>
      <c r="J1740" s="8">
        <v>10</v>
      </c>
      <c r="K1740" s="8">
        <v>15</v>
      </c>
      <c r="L1740" s="8">
        <v>22</v>
      </c>
      <c r="M1740" s="8">
        <v>25</v>
      </c>
      <c r="N1740" s="8">
        <v>18</v>
      </c>
      <c r="O1740" s="8">
        <v>19</v>
      </c>
      <c r="P1740" s="8">
        <v>15</v>
      </c>
      <c r="Q1740" s="8">
        <v>10</v>
      </c>
      <c r="R1740" s="8">
        <v>4</v>
      </c>
      <c r="S1740" s="8">
        <v>0</v>
      </c>
      <c r="T1740" s="8">
        <v>0</v>
      </c>
      <c r="U1740" s="8">
        <v>141</v>
      </c>
      <c r="V1740" s="8">
        <v>12</v>
      </c>
      <c r="W1740" s="8">
        <v>3</v>
      </c>
      <c r="X1740" s="8">
        <v>80</v>
      </c>
      <c r="Y1740" s="8">
        <v>50</v>
      </c>
      <c r="Z1740" s="8">
        <v>26</v>
      </c>
      <c r="AA1740" s="8">
        <v>0</v>
      </c>
      <c r="AB1740" s="8">
        <v>23</v>
      </c>
      <c r="AC1740" s="8">
        <v>0</v>
      </c>
      <c r="AD1740" s="8">
        <v>10</v>
      </c>
      <c r="AE1740" s="8">
        <v>123</v>
      </c>
      <c r="AF1740" s="8">
        <v>26</v>
      </c>
      <c r="AG1740" s="8">
        <v>129</v>
      </c>
      <c r="AH1740" s="8">
        <v>1</v>
      </c>
      <c r="AI1740" s="8">
        <v>0</v>
      </c>
      <c r="AJ1740" s="8">
        <v>11</v>
      </c>
      <c r="AK1740" s="8">
        <v>145</v>
      </c>
      <c r="AL1740" s="8">
        <v>0</v>
      </c>
      <c r="AM1740" s="8">
        <v>0</v>
      </c>
      <c r="AN1740" s="8">
        <v>156</v>
      </c>
      <c r="AO1740" s="41">
        <f t="shared" si="1058"/>
        <v>0.83333333333333337</v>
      </c>
      <c r="AP1740" s="41">
        <f t="shared" si="1059"/>
        <v>0.16666666666666666</v>
      </c>
      <c r="AQ1740" s="41">
        <f t="shared" si="1060"/>
        <v>0</v>
      </c>
      <c r="AR1740" s="41">
        <f t="shared" si="1026"/>
        <v>0.11538461538461539</v>
      </c>
      <c r="AS1740" s="41">
        <f t="shared" si="1027"/>
        <v>6.4102564102564097E-2</v>
      </c>
      <c r="AT1740" s="41">
        <f t="shared" si="1028"/>
        <v>9.6153846153846159E-2</v>
      </c>
      <c r="AU1740" s="41">
        <f t="shared" si="1029"/>
        <v>0.14102564102564102</v>
      </c>
      <c r="AV1740" s="41">
        <f t="shared" si="1030"/>
        <v>0.16025641025641027</v>
      </c>
      <c r="AW1740" s="41">
        <f t="shared" si="1031"/>
        <v>0.11538461538461539</v>
      </c>
      <c r="AX1740" s="41">
        <f t="shared" si="1032"/>
        <v>0.12179487179487179</v>
      </c>
      <c r="AY1740" s="41">
        <f t="shared" si="1033"/>
        <v>9.6153846153846159E-2</v>
      </c>
      <c r="AZ1740" s="41">
        <f t="shared" si="1034"/>
        <v>6.4102564102564097E-2</v>
      </c>
      <c r="BA1740" s="41">
        <f t="shared" si="1035"/>
        <v>2.564102564102564E-2</v>
      </c>
      <c r="BB1740" s="41">
        <f t="shared" si="1036"/>
        <v>0</v>
      </c>
      <c r="BC1740" s="41">
        <f t="shared" si="1037"/>
        <v>0</v>
      </c>
      <c r="BD1740" s="41">
        <f t="shared" si="1038"/>
        <v>0.90384615384615385</v>
      </c>
      <c r="BE1740" s="41">
        <f t="shared" si="1039"/>
        <v>7.6923076923076927E-2</v>
      </c>
      <c r="BF1740" s="41">
        <f t="shared" si="1040"/>
        <v>1.9230769230769232E-2</v>
      </c>
      <c r="BG1740" s="41">
        <f t="shared" si="1041"/>
        <v>0.51282051282051277</v>
      </c>
      <c r="BH1740" s="41">
        <f t="shared" si="1042"/>
        <v>0.32051282051282054</v>
      </c>
      <c r="BI1740" s="41">
        <f t="shared" si="1043"/>
        <v>0.16666666666666666</v>
      </c>
      <c r="BJ1740" s="41">
        <f t="shared" si="1044"/>
        <v>0</v>
      </c>
      <c r="BK1740" s="41">
        <f t="shared" si="1045"/>
        <v>0.14743589743589744</v>
      </c>
      <c r="BL1740" s="41">
        <f t="shared" si="1046"/>
        <v>0</v>
      </c>
      <c r="BM1740" s="41">
        <f t="shared" si="1047"/>
        <v>6.4102564102564097E-2</v>
      </c>
      <c r="BN1740" s="41">
        <f t="shared" si="1048"/>
        <v>0.78846153846153844</v>
      </c>
      <c r="BO1740" s="41">
        <f t="shared" si="1049"/>
        <v>0.16666666666666666</v>
      </c>
      <c r="BP1740" s="41">
        <f t="shared" si="1050"/>
        <v>0.82692307692307687</v>
      </c>
      <c r="BQ1740" s="41">
        <f t="shared" si="1051"/>
        <v>6.41025641025641E-3</v>
      </c>
      <c r="BR1740" s="41">
        <f t="shared" si="1052"/>
        <v>0</v>
      </c>
      <c r="BS1740" s="41">
        <f t="shared" si="1053"/>
        <v>7.0512820512820512E-2</v>
      </c>
      <c r="BT1740" s="41">
        <f t="shared" si="1054"/>
        <v>0.92948717948717952</v>
      </c>
      <c r="BU1740" s="41">
        <f t="shared" si="1055"/>
        <v>0</v>
      </c>
      <c r="BV1740" s="41">
        <f t="shared" si="1056"/>
        <v>0</v>
      </c>
      <c r="BW1740" s="41">
        <f t="shared" si="1057"/>
        <v>1</v>
      </c>
      <c r="BX1740" s="41" t="str">
        <f t="shared" si="1062"/>
        <v>2018Registered psychiatric nursesBritish Columbia</v>
      </c>
      <c r="BY1740" s="51">
        <f>VLOOKUP(BX1740,'%workplace'!$A$1:$F$381,6,FALSE)</f>
        <v>2638</v>
      </c>
      <c r="BZ1740" s="32">
        <f t="shared" si="1063"/>
        <v>5.9135708870356331E-2</v>
      </c>
    </row>
    <row r="1741" spans="1:78" s="8" customFormat="1" hidden="1" x14ac:dyDescent="0.2">
      <c r="A1741" s="8" t="str">
        <f t="shared" si="1061"/>
        <v>2018Registered psychiatric nursesBritish ColumbiaHospital</v>
      </c>
      <c r="B1741" s="8" t="s">
        <v>8</v>
      </c>
      <c r="C1741" s="8" t="s">
        <v>23</v>
      </c>
      <c r="D1741" s="8" t="s">
        <v>10</v>
      </c>
      <c r="E1741" s="8">
        <v>2018</v>
      </c>
      <c r="F1741" s="8">
        <v>869</v>
      </c>
      <c r="G1741" s="8">
        <v>228</v>
      </c>
      <c r="H1741" s="8">
        <v>0</v>
      </c>
      <c r="I1741" s="8">
        <v>163</v>
      </c>
      <c r="J1741" s="8">
        <v>175</v>
      </c>
      <c r="K1741" s="8">
        <v>155</v>
      </c>
      <c r="L1741" s="8">
        <v>166</v>
      </c>
      <c r="M1741" s="8">
        <v>139</v>
      </c>
      <c r="N1741" s="8">
        <v>109</v>
      </c>
      <c r="O1741" s="8">
        <v>99</v>
      </c>
      <c r="P1741" s="8">
        <v>49</v>
      </c>
      <c r="Q1741" s="8">
        <v>24</v>
      </c>
      <c r="R1741" s="8">
        <v>8</v>
      </c>
      <c r="S1741" s="8">
        <v>10</v>
      </c>
      <c r="T1741" s="8">
        <v>0</v>
      </c>
      <c r="U1741" s="8">
        <v>1011</v>
      </c>
      <c r="V1741" s="8">
        <v>73</v>
      </c>
      <c r="W1741" s="8">
        <v>13</v>
      </c>
      <c r="X1741" s="8">
        <v>676</v>
      </c>
      <c r="Y1741" s="8">
        <v>209</v>
      </c>
      <c r="Z1741" s="8">
        <v>204</v>
      </c>
      <c r="AA1741" s="8">
        <v>8</v>
      </c>
      <c r="AB1741" s="8">
        <v>28</v>
      </c>
      <c r="AC1741" s="8">
        <v>0</v>
      </c>
      <c r="AD1741" s="8">
        <v>60</v>
      </c>
      <c r="AE1741" s="8">
        <v>1009</v>
      </c>
      <c r="AF1741" s="8">
        <v>32</v>
      </c>
      <c r="AG1741" s="8">
        <v>1045</v>
      </c>
      <c r="AH1741" s="8">
        <v>19</v>
      </c>
      <c r="AI1741" s="8">
        <v>1</v>
      </c>
      <c r="AJ1741" s="8">
        <v>17</v>
      </c>
      <c r="AK1741" s="8">
        <v>1080</v>
      </c>
      <c r="AL1741" s="8">
        <v>0</v>
      </c>
      <c r="AM1741" s="8">
        <v>0</v>
      </c>
      <c r="AN1741" s="8">
        <v>1097</v>
      </c>
      <c r="AO1741" s="41">
        <f t="shared" si="1058"/>
        <v>0.79216043755697352</v>
      </c>
      <c r="AP1741" s="41">
        <f t="shared" si="1059"/>
        <v>0.20783956244302643</v>
      </c>
      <c r="AQ1741" s="41">
        <f t="shared" si="1060"/>
        <v>0</v>
      </c>
      <c r="AR1741" s="41">
        <f t="shared" si="1026"/>
        <v>0.14858705560619873</v>
      </c>
      <c r="AS1741" s="41">
        <f t="shared" si="1027"/>
        <v>0.15952597994530537</v>
      </c>
      <c r="AT1741" s="41">
        <f t="shared" si="1028"/>
        <v>0.14129443938012762</v>
      </c>
      <c r="AU1741" s="41">
        <f t="shared" si="1029"/>
        <v>0.15132178669097537</v>
      </c>
      <c r="AV1741" s="41">
        <f t="shared" si="1030"/>
        <v>0.1267092069279854</v>
      </c>
      <c r="AW1741" s="41">
        <f t="shared" si="1031"/>
        <v>9.9361896080218781E-2</v>
      </c>
      <c r="AX1741" s="41">
        <f t="shared" si="1032"/>
        <v>9.0246125797629903E-2</v>
      </c>
      <c r="AY1741" s="41">
        <f t="shared" si="1033"/>
        <v>4.4667274384685506E-2</v>
      </c>
      <c r="AZ1741" s="41">
        <f t="shared" si="1034"/>
        <v>2.187784867821331E-2</v>
      </c>
      <c r="BA1741" s="41">
        <f t="shared" si="1035"/>
        <v>7.2926162260711028E-3</v>
      </c>
      <c r="BB1741" s="41">
        <f t="shared" si="1036"/>
        <v>9.1157702825888781E-3</v>
      </c>
      <c r="BC1741" s="41">
        <f t="shared" si="1037"/>
        <v>0</v>
      </c>
      <c r="BD1741" s="41">
        <f t="shared" si="1038"/>
        <v>0.92160437556973562</v>
      </c>
      <c r="BE1741" s="41">
        <f t="shared" si="1039"/>
        <v>6.6545123062898809E-2</v>
      </c>
      <c r="BF1741" s="41">
        <f t="shared" si="1040"/>
        <v>1.1850501367365542E-2</v>
      </c>
      <c r="BG1741" s="41">
        <f t="shared" si="1041"/>
        <v>0.6162260711030082</v>
      </c>
      <c r="BH1741" s="41">
        <f t="shared" si="1042"/>
        <v>0.19051959890610756</v>
      </c>
      <c r="BI1741" s="41">
        <f t="shared" si="1043"/>
        <v>0.18596171376481313</v>
      </c>
      <c r="BJ1741" s="41">
        <f t="shared" si="1044"/>
        <v>7.2926162260711028E-3</v>
      </c>
      <c r="BK1741" s="41">
        <f t="shared" si="1045"/>
        <v>2.5524156791248861E-2</v>
      </c>
      <c r="BL1741" s="41">
        <f t="shared" si="1046"/>
        <v>0</v>
      </c>
      <c r="BM1741" s="41">
        <f t="shared" si="1047"/>
        <v>5.4694621695533276E-2</v>
      </c>
      <c r="BN1741" s="41">
        <f t="shared" si="1048"/>
        <v>0.91978122151321784</v>
      </c>
      <c r="BO1741" s="41">
        <f t="shared" si="1049"/>
        <v>2.9170464904284411E-2</v>
      </c>
      <c r="BP1741" s="41">
        <f t="shared" si="1050"/>
        <v>0.95259799453053784</v>
      </c>
      <c r="BQ1741" s="41">
        <f t="shared" si="1051"/>
        <v>1.7319963536918871E-2</v>
      </c>
      <c r="BR1741" s="41">
        <f t="shared" si="1052"/>
        <v>9.1157702825888785E-4</v>
      </c>
      <c r="BS1741" s="41">
        <f t="shared" si="1053"/>
        <v>1.5496809480401094E-2</v>
      </c>
      <c r="BT1741" s="41">
        <f t="shared" si="1054"/>
        <v>0.98450319051959889</v>
      </c>
      <c r="BU1741" s="41">
        <f t="shared" si="1055"/>
        <v>0</v>
      </c>
      <c r="BV1741" s="41">
        <f t="shared" si="1056"/>
        <v>0</v>
      </c>
      <c r="BW1741" s="41">
        <f t="shared" si="1057"/>
        <v>1</v>
      </c>
      <c r="BX1741" s="41" t="str">
        <f t="shared" si="1062"/>
        <v>2018Registered psychiatric nursesBritish Columbia</v>
      </c>
      <c r="BY1741" s="51">
        <f>VLOOKUP(BX1741,'%workplace'!$A$1:$F$381,6,FALSE)</f>
        <v>2638</v>
      </c>
      <c r="BZ1741" s="32">
        <f t="shared" si="1063"/>
        <v>0.41584533737680063</v>
      </c>
    </row>
    <row r="1742" spans="1:78" s="8" customFormat="1" hidden="1" x14ac:dyDescent="0.2">
      <c r="A1742" s="8" t="str">
        <f t="shared" si="1061"/>
        <v>2018Registered psychiatric nursesBritish ColumbiaOther places of work</v>
      </c>
      <c r="B1742" s="8" t="s">
        <v>8</v>
      </c>
      <c r="C1742" s="8" t="s">
        <v>23</v>
      </c>
      <c r="D1742" s="8" t="s">
        <v>13</v>
      </c>
      <c r="E1742" s="8">
        <v>2018</v>
      </c>
      <c r="F1742" s="8">
        <v>182</v>
      </c>
      <c r="G1742" s="8">
        <v>79</v>
      </c>
      <c r="H1742" s="8">
        <v>0</v>
      </c>
      <c r="I1742" s="8">
        <v>16</v>
      </c>
      <c r="J1742" s="8">
        <v>28</v>
      </c>
      <c r="K1742" s="8">
        <v>23</v>
      </c>
      <c r="L1742" s="8">
        <v>43</v>
      </c>
      <c r="M1742" s="8">
        <v>36</v>
      </c>
      <c r="N1742" s="8">
        <v>36</v>
      </c>
      <c r="O1742" s="8">
        <v>32</v>
      </c>
      <c r="P1742" s="8">
        <v>24</v>
      </c>
      <c r="Q1742" s="8">
        <v>13</v>
      </c>
      <c r="R1742" s="8">
        <v>10</v>
      </c>
      <c r="S1742" s="8">
        <v>0</v>
      </c>
      <c r="T1742" s="8">
        <v>0</v>
      </c>
      <c r="U1742" s="8">
        <v>231</v>
      </c>
      <c r="V1742" s="8">
        <v>26</v>
      </c>
      <c r="W1742" s="8">
        <v>4</v>
      </c>
      <c r="X1742" s="8">
        <v>194</v>
      </c>
      <c r="Y1742" s="8">
        <v>33</v>
      </c>
      <c r="Z1742" s="8">
        <v>34</v>
      </c>
      <c r="AA1742" s="8">
        <v>0</v>
      </c>
      <c r="AB1742" s="8">
        <v>29</v>
      </c>
      <c r="AC1742" s="8">
        <v>0</v>
      </c>
      <c r="AD1742" s="8">
        <v>90</v>
      </c>
      <c r="AE1742" s="8">
        <v>142</v>
      </c>
      <c r="AF1742" s="8">
        <v>50</v>
      </c>
      <c r="AG1742" s="8">
        <v>160</v>
      </c>
      <c r="AH1742" s="8">
        <v>50</v>
      </c>
      <c r="AI1742" s="8">
        <v>1</v>
      </c>
      <c r="AJ1742" s="8">
        <v>2</v>
      </c>
      <c r="AK1742" s="8">
        <v>259</v>
      </c>
      <c r="AL1742" s="8">
        <v>0</v>
      </c>
      <c r="AM1742" s="8">
        <v>0</v>
      </c>
      <c r="AN1742" s="8">
        <v>261</v>
      </c>
      <c r="AO1742" s="41">
        <f t="shared" si="1058"/>
        <v>0.69731800766283525</v>
      </c>
      <c r="AP1742" s="41">
        <f t="shared" si="1059"/>
        <v>0.30268199233716475</v>
      </c>
      <c r="AQ1742" s="41">
        <f t="shared" si="1060"/>
        <v>0</v>
      </c>
      <c r="AR1742" s="41">
        <f t="shared" si="1026"/>
        <v>6.1302681992337162E-2</v>
      </c>
      <c r="AS1742" s="41">
        <f t="shared" si="1027"/>
        <v>0.10727969348659004</v>
      </c>
      <c r="AT1742" s="41">
        <f t="shared" si="1028"/>
        <v>8.8122605363984668E-2</v>
      </c>
      <c r="AU1742" s="41">
        <f t="shared" si="1029"/>
        <v>0.16475095785440613</v>
      </c>
      <c r="AV1742" s="41">
        <f t="shared" si="1030"/>
        <v>0.13793103448275862</v>
      </c>
      <c r="AW1742" s="41">
        <f t="shared" si="1031"/>
        <v>0.13793103448275862</v>
      </c>
      <c r="AX1742" s="41">
        <f t="shared" si="1032"/>
        <v>0.12260536398467432</v>
      </c>
      <c r="AY1742" s="41">
        <f t="shared" si="1033"/>
        <v>9.1954022988505746E-2</v>
      </c>
      <c r="AZ1742" s="41">
        <f t="shared" si="1034"/>
        <v>4.9808429118773943E-2</v>
      </c>
      <c r="BA1742" s="41">
        <f t="shared" si="1035"/>
        <v>3.8314176245210725E-2</v>
      </c>
      <c r="BB1742" s="41">
        <f t="shared" si="1036"/>
        <v>0</v>
      </c>
      <c r="BC1742" s="41">
        <f t="shared" si="1037"/>
        <v>0</v>
      </c>
      <c r="BD1742" s="41">
        <f t="shared" si="1038"/>
        <v>0.88505747126436785</v>
      </c>
      <c r="BE1742" s="41">
        <f t="shared" si="1039"/>
        <v>9.9616858237547887E-2</v>
      </c>
      <c r="BF1742" s="41">
        <f t="shared" si="1040"/>
        <v>1.532567049808429E-2</v>
      </c>
      <c r="BG1742" s="41">
        <f t="shared" si="1041"/>
        <v>0.74329501915708818</v>
      </c>
      <c r="BH1742" s="41">
        <f t="shared" si="1042"/>
        <v>0.12643678160919541</v>
      </c>
      <c r="BI1742" s="41">
        <f t="shared" si="1043"/>
        <v>0.13026819923371646</v>
      </c>
      <c r="BJ1742" s="41">
        <f t="shared" si="1044"/>
        <v>0</v>
      </c>
      <c r="BK1742" s="41">
        <f t="shared" si="1045"/>
        <v>0.1111111111111111</v>
      </c>
      <c r="BL1742" s="41">
        <f t="shared" si="1046"/>
        <v>0</v>
      </c>
      <c r="BM1742" s="41">
        <f t="shared" si="1047"/>
        <v>0.34482758620689657</v>
      </c>
      <c r="BN1742" s="41">
        <f t="shared" si="1048"/>
        <v>0.54406130268199238</v>
      </c>
      <c r="BO1742" s="41">
        <f t="shared" si="1049"/>
        <v>0.19157088122605365</v>
      </c>
      <c r="BP1742" s="41">
        <f t="shared" si="1050"/>
        <v>0.6130268199233716</v>
      </c>
      <c r="BQ1742" s="41">
        <f t="shared" si="1051"/>
        <v>0.19157088122605365</v>
      </c>
      <c r="BR1742" s="41">
        <f t="shared" si="1052"/>
        <v>3.8314176245210726E-3</v>
      </c>
      <c r="BS1742" s="41">
        <f t="shared" si="1053"/>
        <v>7.6628352490421452E-3</v>
      </c>
      <c r="BT1742" s="41">
        <f t="shared" si="1054"/>
        <v>0.9923371647509579</v>
      </c>
      <c r="BU1742" s="41">
        <f t="shared" si="1055"/>
        <v>0</v>
      </c>
      <c r="BV1742" s="41">
        <f t="shared" si="1056"/>
        <v>0</v>
      </c>
      <c r="BW1742" s="41">
        <f t="shared" si="1057"/>
        <v>1</v>
      </c>
      <c r="BX1742" s="41" t="str">
        <f t="shared" si="1062"/>
        <v>2018Registered psychiatric nursesBritish Columbia</v>
      </c>
      <c r="BY1742" s="51">
        <f>VLOOKUP(BX1742,'%workplace'!$A$1:$F$381,6,FALSE)</f>
        <v>2638</v>
      </c>
      <c r="BZ1742" s="32">
        <f t="shared" si="1063"/>
        <v>9.8938589840788474E-2</v>
      </c>
    </row>
    <row r="1743" spans="1:78" s="8" customFormat="1" hidden="1" x14ac:dyDescent="0.2">
      <c r="A1743" s="8" t="str">
        <f t="shared" si="1061"/>
        <v>2018Registered psychiatric nursesBritish ColumbiaUnknown places of work</v>
      </c>
      <c r="B1743" s="8" t="s">
        <v>8</v>
      </c>
      <c r="C1743" s="8" t="s">
        <v>23</v>
      </c>
      <c r="D1743" s="8" t="s">
        <v>49</v>
      </c>
      <c r="E1743" s="8">
        <v>2018</v>
      </c>
      <c r="F1743" s="8">
        <v>113</v>
      </c>
      <c r="G1743" s="8">
        <v>24</v>
      </c>
      <c r="H1743" s="8">
        <v>0</v>
      </c>
      <c r="I1743" s="8">
        <v>17</v>
      </c>
      <c r="J1743" s="8">
        <v>17</v>
      </c>
      <c r="K1743" s="8">
        <v>16</v>
      </c>
      <c r="L1743" s="8">
        <v>18</v>
      </c>
      <c r="M1743" s="8">
        <v>18</v>
      </c>
      <c r="N1743" s="8">
        <v>12</v>
      </c>
      <c r="O1743" s="8">
        <v>10</v>
      </c>
      <c r="P1743" s="8">
        <v>12</v>
      </c>
      <c r="Q1743" s="8">
        <v>5</v>
      </c>
      <c r="R1743" s="8">
        <v>5</v>
      </c>
      <c r="S1743" s="8">
        <v>7</v>
      </c>
      <c r="T1743" s="8">
        <v>0</v>
      </c>
      <c r="U1743" s="8">
        <v>127</v>
      </c>
      <c r="V1743" s="8">
        <v>9</v>
      </c>
      <c r="W1743" s="8">
        <v>1</v>
      </c>
      <c r="X1743" s="8">
        <v>0</v>
      </c>
      <c r="Y1743" s="8">
        <v>0</v>
      </c>
      <c r="Z1743" s="8">
        <v>0</v>
      </c>
      <c r="AA1743" s="8">
        <v>137</v>
      </c>
      <c r="AB1743" s="8">
        <v>0</v>
      </c>
      <c r="AC1743" s="8">
        <v>137</v>
      </c>
      <c r="AD1743" s="8">
        <v>0</v>
      </c>
      <c r="AE1743" s="8">
        <v>0</v>
      </c>
      <c r="AF1743" s="8">
        <v>0</v>
      </c>
      <c r="AG1743" s="8">
        <v>0</v>
      </c>
      <c r="AH1743" s="8">
        <v>0</v>
      </c>
      <c r="AI1743" s="8">
        <v>0</v>
      </c>
      <c r="AJ1743" s="8">
        <v>11</v>
      </c>
      <c r="AK1743" s="8">
        <v>125</v>
      </c>
      <c r="AL1743" s="8">
        <v>137</v>
      </c>
      <c r="AM1743" s="8">
        <v>1</v>
      </c>
      <c r="AN1743" s="8">
        <v>137</v>
      </c>
      <c r="AO1743" s="41">
        <f t="shared" si="1058"/>
        <v>0.82481751824817517</v>
      </c>
      <c r="AP1743" s="41">
        <f t="shared" si="1059"/>
        <v>0.17518248175182483</v>
      </c>
      <c r="AQ1743" s="41">
        <f t="shared" si="1060"/>
        <v>0</v>
      </c>
      <c r="AR1743" s="41">
        <f t="shared" si="1026"/>
        <v>0.12408759124087591</v>
      </c>
      <c r="AS1743" s="41">
        <f t="shared" si="1027"/>
        <v>0.12408759124087591</v>
      </c>
      <c r="AT1743" s="41">
        <f t="shared" si="1028"/>
        <v>0.11678832116788321</v>
      </c>
      <c r="AU1743" s="41">
        <f t="shared" si="1029"/>
        <v>0.13138686131386862</v>
      </c>
      <c r="AV1743" s="41">
        <f t="shared" si="1030"/>
        <v>0.13138686131386862</v>
      </c>
      <c r="AW1743" s="41">
        <f t="shared" si="1031"/>
        <v>8.7591240875912413E-2</v>
      </c>
      <c r="AX1743" s="41">
        <f t="shared" si="1032"/>
        <v>7.2992700729927001E-2</v>
      </c>
      <c r="AY1743" s="41">
        <f t="shared" si="1033"/>
        <v>8.7591240875912413E-2</v>
      </c>
      <c r="AZ1743" s="41">
        <f t="shared" si="1034"/>
        <v>3.6496350364963501E-2</v>
      </c>
      <c r="BA1743" s="41">
        <f t="shared" si="1035"/>
        <v>3.6496350364963501E-2</v>
      </c>
      <c r="BB1743" s="41">
        <f t="shared" si="1036"/>
        <v>5.1094890510948905E-2</v>
      </c>
      <c r="BC1743" s="41">
        <f t="shared" si="1037"/>
        <v>0</v>
      </c>
      <c r="BD1743" s="41">
        <f t="shared" si="1038"/>
        <v>0.92700729927007297</v>
      </c>
      <c r="BE1743" s="41">
        <f t="shared" si="1039"/>
        <v>6.569343065693431E-2</v>
      </c>
      <c r="BF1743" s="41">
        <f t="shared" si="1040"/>
        <v>7.2992700729927005E-3</v>
      </c>
      <c r="BG1743" s="41">
        <f t="shared" si="1041"/>
        <v>0</v>
      </c>
      <c r="BH1743" s="41">
        <f t="shared" si="1042"/>
        <v>0</v>
      </c>
      <c r="BI1743" s="41">
        <f t="shared" si="1043"/>
        <v>0</v>
      </c>
      <c r="BJ1743" s="41">
        <f t="shared" si="1044"/>
        <v>1</v>
      </c>
      <c r="BK1743" s="41">
        <f t="shared" si="1045"/>
        <v>0</v>
      </c>
      <c r="BL1743" s="41">
        <f t="shared" si="1046"/>
        <v>1</v>
      </c>
      <c r="BM1743" s="41">
        <f t="shared" si="1047"/>
        <v>0</v>
      </c>
      <c r="BN1743" s="41">
        <f t="shared" si="1048"/>
        <v>0</v>
      </c>
      <c r="BO1743" s="41">
        <f t="shared" si="1049"/>
        <v>0</v>
      </c>
      <c r="BP1743" s="41">
        <f t="shared" si="1050"/>
        <v>0</v>
      </c>
      <c r="BQ1743" s="41">
        <f t="shared" si="1051"/>
        <v>0</v>
      </c>
      <c r="BR1743" s="41">
        <f t="shared" si="1052"/>
        <v>0</v>
      </c>
      <c r="BS1743" s="41">
        <f t="shared" si="1053"/>
        <v>8.0291970802919707E-2</v>
      </c>
      <c r="BT1743" s="41">
        <f t="shared" si="1054"/>
        <v>0.91240875912408759</v>
      </c>
      <c r="BU1743" s="41">
        <f t="shared" si="1055"/>
        <v>1</v>
      </c>
      <c r="BV1743" s="41">
        <f t="shared" si="1056"/>
        <v>7.2992700729927005E-3</v>
      </c>
      <c r="BW1743" s="41">
        <f t="shared" si="1057"/>
        <v>1</v>
      </c>
      <c r="BX1743" s="41" t="str">
        <f t="shared" si="1062"/>
        <v>2018Registered psychiatric nursesBritish Columbia</v>
      </c>
      <c r="BY1743" s="51">
        <f>VLOOKUP(BX1743,'%workplace'!$A$1:$F$381,6,FALSE)</f>
        <v>2638</v>
      </c>
      <c r="BZ1743" s="32">
        <f t="shared" si="1063"/>
        <v>5.1933282789992416E-2</v>
      </c>
    </row>
    <row r="1744" spans="1:78" s="8" customFormat="1" hidden="1" x14ac:dyDescent="0.2">
      <c r="A1744" s="8" t="str">
        <f t="shared" si="1061"/>
        <v>2018Nurse practitionersNewfoundland and LabradorAll places of work</v>
      </c>
      <c r="B1744" s="8" t="s">
        <v>5</v>
      </c>
      <c r="C1744" s="8" t="s">
        <v>14</v>
      </c>
      <c r="D1744" s="8" t="s">
        <v>9</v>
      </c>
      <c r="E1744" s="8">
        <v>2018</v>
      </c>
      <c r="F1744" s="8">
        <v>140</v>
      </c>
      <c r="G1744" s="8">
        <v>24</v>
      </c>
      <c r="H1744" s="8">
        <v>0</v>
      </c>
      <c r="I1744" s="8">
        <v>3</v>
      </c>
      <c r="J1744" s="8">
        <v>25</v>
      </c>
      <c r="K1744" s="8">
        <v>22</v>
      </c>
      <c r="L1744" s="8">
        <v>20</v>
      </c>
      <c r="M1744" s="8">
        <v>32</v>
      </c>
      <c r="N1744" s="8">
        <v>33</v>
      </c>
      <c r="O1744" s="8">
        <v>18</v>
      </c>
      <c r="P1744" s="8">
        <v>6</v>
      </c>
      <c r="Q1744" s="8">
        <v>4</v>
      </c>
      <c r="R1744" s="8">
        <v>1</v>
      </c>
      <c r="S1744" s="8">
        <v>0</v>
      </c>
      <c r="T1744" s="8">
        <v>0</v>
      </c>
      <c r="U1744" s="8">
        <v>163</v>
      </c>
      <c r="V1744" s="8">
        <v>1</v>
      </c>
      <c r="W1744" s="8">
        <v>0</v>
      </c>
      <c r="X1744" s="8">
        <v>134</v>
      </c>
      <c r="Y1744" s="8">
        <v>10</v>
      </c>
      <c r="Z1744" s="8">
        <v>20</v>
      </c>
      <c r="AA1744" s="8">
        <v>0</v>
      </c>
      <c r="AB1744" s="8">
        <v>6</v>
      </c>
      <c r="AC1744" s="8">
        <v>0</v>
      </c>
      <c r="AD1744" s="8">
        <v>152</v>
      </c>
      <c r="AE1744" s="8">
        <v>6</v>
      </c>
      <c r="AF1744" s="8">
        <v>3</v>
      </c>
      <c r="AG1744" s="8">
        <v>153</v>
      </c>
      <c r="AH1744" s="8">
        <v>8</v>
      </c>
      <c r="AI1744" s="8">
        <v>0</v>
      </c>
      <c r="AJ1744" s="8">
        <v>62</v>
      </c>
      <c r="AK1744" s="8">
        <v>102</v>
      </c>
      <c r="AL1744" s="8">
        <v>0</v>
      </c>
      <c r="AM1744" s="8">
        <v>0</v>
      </c>
      <c r="AN1744" s="8">
        <v>164</v>
      </c>
      <c r="AO1744" s="41">
        <f t="shared" si="1058"/>
        <v>0.85365853658536583</v>
      </c>
      <c r="AP1744" s="41">
        <f t="shared" si="1059"/>
        <v>0.14634146341463414</v>
      </c>
      <c r="AQ1744" s="41">
        <f t="shared" si="1060"/>
        <v>0</v>
      </c>
      <c r="AR1744" s="41">
        <f t="shared" si="1026"/>
        <v>1.8292682926829267E-2</v>
      </c>
      <c r="AS1744" s="41">
        <f t="shared" si="1027"/>
        <v>0.1524390243902439</v>
      </c>
      <c r="AT1744" s="41">
        <f t="shared" si="1028"/>
        <v>0.13414634146341464</v>
      </c>
      <c r="AU1744" s="41">
        <f t="shared" si="1029"/>
        <v>0.12195121951219512</v>
      </c>
      <c r="AV1744" s="41">
        <f t="shared" si="1030"/>
        <v>0.1951219512195122</v>
      </c>
      <c r="AW1744" s="41">
        <f t="shared" si="1031"/>
        <v>0.20121951219512196</v>
      </c>
      <c r="AX1744" s="41">
        <f t="shared" si="1032"/>
        <v>0.10975609756097561</v>
      </c>
      <c r="AY1744" s="41">
        <f t="shared" si="1033"/>
        <v>3.6585365853658534E-2</v>
      </c>
      <c r="AZ1744" s="41">
        <f t="shared" si="1034"/>
        <v>2.4390243902439025E-2</v>
      </c>
      <c r="BA1744" s="41">
        <f t="shared" si="1035"/>
        <v>6.0975609756097563E-3</v>
      </c>
      <c r="BB1744" s="41">
        <f t="shared" si="1036"/>
        <v>0</v>
      </c>
      <c r="BC1744" s="41">
        <f t="shared" si="1037"/>
        <v>0</v>
      </c>
      <c r="BD1744" s="41">
        <f t="shared" si="1038"/>
        <v>0.99390243902439024</v>
      </c>
      <c r="BE1744" s="41">
        <f t="shared" si="1039"/>
        <v>6.0975609756097563E-3</v>
      </c>
      <c r="BF1744" s="41">
        <f t="shared" si="1040"/>
        <v>0</v>
      </c>
      <c r="BG1744" s="41">
        <f t="shared" si="1041"/>
        <v>0.81707317073170727</v>
      </c>
      <c r="BH1744" s="41">
        <f t="shared" si="1042"/>
        <v>6.097560975609756E-2</v>
      </c>
      <c r="BI1744" s="41">
        <f t="shared" si="1043"/>
        <v>0.12195121951219512</v>
      </c>
      <c r="BJ1744" s="41">
        <f t="shared" si="1044"/>
        <v>0</v>
      </c>
      <c r="BK1744" s="41">
        <f t="shared" si="1045"/>
        <v>3.6585365853658534E-2</v>
      </c>
      <c r="BL1744" s="41">
        <f t="shared" si="1046"/>
        <v>0</v>
      </c>
      <c r="BM1744" s="41">
        <f t="shared" si="1047"/>
        <v>0.92682926829268297</v>
      </c>
      <c r="BN1744" s="41">
        <f t="shared" si="1048"/>
        <v>3.6585365853658534E-2</v>
      </c>
      <c r="BO1744" s="41">
        <f t="shared" si="1049"/>
        <v>1.8292682926829267E-2</v>
      </c>
      <c r="BP1744" s="41">
        <f t="shared" si="1050"/>
        <v>0.93292682926829273</v>
      </c>
      <c r="BQ1744" s="41">
        <f t="shared" si="1051"/>
        <v>4.878048780487805E-2</v>
      </c>
      <c r="BR1744" s="41">
        <f t="shared" si="1052"/>
        <v>0</v>
      </c>
      <c r="BS1744" s="41">
        <f t="shared" si="1053"/>
        <v>0.37804878048780488</v>
      </c>
      <c r="BT1744" s="41">
        <f t="shared" si="1054"/>
        <v>0.62195121951219512</v>
      </c>
      <c r="BU1744" s="41">
        <f t="shared" si="1055"/>
        <v>0</v>
      </c>
      <c r="BV1744" s="41">
        <f t="shared" si="1056"/>
        <v>0</v>
      </c>
      <c r="BW1744" s="41">
        <f t="shared" si="1057"/>
        <v>1</v>
      </c>
      <c r="BX1744" s="41" t="str">
        <f t="shared" si="1062"/>
        <v>2018Nurse practitionersNewfoundland and Labrador</v>
      </c>
      <c r="BY1744" s="51">
        <f>VLOOKUP(BX1744,'%workplace'!$A$1:$F$381,6,FALSE)</f>
        <v>164</v>
      </c>
      <c r="BZ1744" s="32">
        <f t="shared" si="1063"/>
        <v>1</v>
      </c>
    </row>
    <row r="1745" spans="1:78" s="8" customFormat="1" hidden="1" x14ac:dyDescent="0.2">
      <c r="A1745" s="8" t="str">
        <f t="shared" si="1061"/>
        <v>2018Nurse practitionersNewfoundland and LabradorCommunity health</v>
      </c>
      <c r="B1745" s="8" t="s">
        <v>5</v>
      </c>
      <c r="C1745" s="8" t="s">
        <v>14</v>
      </c>
      <c r="D1745" s="8" t="s">
        <v>11</v>
      </c>
      <c r="E1745" s="8">
        <v>2018</v>
      </c>
      <c r="F1745" s="8">
        <v>42</v>
      </c>
      <c r="G1745" s="8">
        <v>4</v>
      </c>
      <c r="H1745" s="8">
        <v>0</v>
      </c>
      <c r="I1745" s="8">
        <v>1</v>
      </c>
      <c r="J1745" s="8">
        <v>7</v>
      </c>
      <c r="K1745" s="8">
        <v>6</v>
      </c>
      <c r="L1745" s="8">
        <v>2</v>
      </c>
      <c r="M1745" s="8">
        <v>8</v>
      </c>
      <c r="N1745" s="8">
        <v>13</v>
      </c>
      <c r="O1745" s="8">
        <v>3</v>
      </c>
      <c r="P1745" s="8">
        <v>4</v>
      </c>
      <c r="Q1745" s="8">
        <v>1</v>
      </c>
      <c r="R1745" s="8">
        <v>1</v>
      </c>
      <c r="S1745" s="8">
        <v>0</v>
      </c>
      <c r="T1745" s="8">
        <v>0</v>
      </c>
      <c r="U1745" s="8">
        <v>46</v>
      </c>
      <c r="V1745" s="8">
        <v>0</v>
      </c>
      <c r="W1745" s="8">
        <v>0</v>
      </c>
      <c r="X1745" s="8">
        <v>30</v>
      </c>
      <c r="Y1745" s="8">
        <v>7</v>
      </c>
      <c r="Z1745" s="8">
        <v>9</v>
      </c>
      <c r="AA1745" s="8">
        <v>0</v>
      </c>
      <c r="AB1745" s="8">
        <v>2</v>
      </c>
      <c r="AC1745" s="8">
        <v>0</v>
      </c>
      <c r="AD1745" s="8">
        <v>43</v>
      </c>
      <c r="AE1745" s="8">
        <v>1</v>
      </c>
      <c r="AF1745" s="8">
        <v>1</v>
      </c>
      <c r="AG1745" s="8">
        <v>45</v>
      </c>
      <c r="AH1745" s="8">
        <v>0</v>
      </c>
      <c r="AI1745" s="8">
        <v>0</v>
      </c>
      <c r="AJ1745" s="8">
        <v>30</v>
      </c>
      <c r="AK1745" s="8">
        <v>16</v>
      </c>
      <c r="AL1745" s="8">
        <v>0</v>
      </c>
      <c r="AM1745" s="8">
        <v>0</v>
      </c>
      <c r="AN1745" s="8">
        <v>46</v>
      </c>
      <c r="AO1745" s="41">
        <f t="shared" si="1058"/>
        <v>0.91304347826086951</v>
      </c>
      <c r="AP1745" s="41">
        <f t="shared" si="1059"/>
        <v>8.6956521739130432E-2</v>
      </c>
      <c r="AQ1745" s="41">
        <f t="shared" si="1060"/>
        <v>0</v>
      </c>
      <c r="AR1745" s="41">
        <f t="shared" si="1026"/>
        <v>2.1739130434782608E-2</v>
      </c>
      <c r="AS1745" s="41">
        <f t="shared" si="1027"/>
        <v>0.15217391304347827</v>
      </c>
      <c r="AT1745" s="41">
        <f t="shared" si="1028"/>
        <v>0.13043478260869565</v>
      </c>
      <c r="AU1745" s="41">
        <f t="shared" si="1029"/>
        <v>4.3478260869565216E-2</v>
      </c>
      <c r="AV1745" s="41">
        <f t="shared" si="1030"/>
        <v>0.17391304347826086</v>
      </c>
      <c r="AW1745" s="41">
        <f t="shared" si="1031"/>
        <v>0.28260869565217389</v>
      </c>
      <c r="AX1745" s="41">
        <f t="shared" si="1032"/>
        <v>6.5217391304347824E-2</v>
      </c>
      <c r="AY1745" s="41">
        <f t="shared" si="1033"/>
        <v>8.6956521739130432E-2</v>
      </c>
      <c r="AZ1745" s="41">
        <f t="shared" si="1034"/>
        <v>2.1739130434782608E-2</v>
      </c>
      <c r="BA1745" s="41">
        <f t="shared" si="1035"/>
        <v>2.1739130434782608E-2</v>
      </c>
      <c r="BB1745" s="41">
        <f t="shared" si="1036"/>
        <v>0</v>
      </c>
      <c r="BC1745" s="41">
        <f t="shared" si="1037"/>
        <v>0</v>
      </c>
      <c r="BD1745" s="41">
        <f t="shared" si="1038"/>
        <v>1</v>
      </c>
      <c r="BE1745" s="41">
        <f t="shared" si="1039"/>
        <v>0</v>
      </c>
      <c r="BF1745" s="41">
        <f t="shared" si="1040"/>
        <v>0</v>
      </c>
      <c r="BG1745" s="41">
        <f t="shared" si="1041"/>
        <v>0.65217391304347827</v>
      </c>
      <c r="BH1745" s="41">
        <f t="shared" si="1042"/>
        <v>0.15217391304347827</v>
      </c>
      <c r="BI1745" s="41">
        <f t="shared" si="1043"/>
        <v>0.19565217391304349</v>
      </c>
      <c r="BJ1745" s="41">
        <f t="shared" si="1044"/>
        <v>0</v>
      </c>
      <c r="BK1745" s="41">
        <f t="shared" si="1045"/>
        <v>4.3478260869565216E-2</v>
      </c>
      <c r="BL1745" s="41">
        <f t="shared" si="1046"/>
        <v>0</v>
      </c>
      <c r="BM1745" s="41">
        <f t="shared" si="1047"/>
        <v>0.93478260869565222</v>
      </c>
      <c r="BN1745" s="41">
        <f t="shared" si="1048"/>
        <v>2.1739130434782608E-2</v>
      </c>
      <c r="BO1745" s="41">
        <f t="shared" si="1049"/>
        <v>2.1739130434782608E-2</v>
      </c>
      <c r="BP1745" s="41">
        <f t="shared" si="1050"/>
        <v>0.97826086956521741</v>
      </c>
      <c r="BQ1745" s="41">
        <f t="shared" si="1051"/>
        <v>0</v>
      </c>
      <c r="BR1745" s="41">
        <f t="shared" si="1052"/>
        <v>0</v>
      </c>
      <c r="BS1745" s="41">
        <f t="shared" si="1053"/>
        <v>0.65217391304347827</v>
      </c>
      <c r="BT1745" s="41">
        <f t="shared" si="1054"/>
        <v>0.34782608695652173</v>
      </c>
      <c r="BU1745" s="41">
        <f t="shared" si="1055"/>
        <v>0</v>
      </c>
      <c r="BV1745" s="41">
        <f t="shared" si="1056"/>
        <v>0</v>
      </c>
      <c r="BW1745" s="41">
        <f t="shared" si="1057"/>
        <v>1</v>
      </c>
      <c r="BX1745" s="41" t="str">
        <f t="shared" si="1062"/>
        <v>2018Nurse practitionersNewfoundland and Labrador</v>
      </c>
      <c r="BY1745" s="51">
        <f>VLOOKUP(BX1745,'%workplace'!$A$1:$F$381,6,FALSE)</f>
        <v>164</v>
      </c>
      <c r="BZ1745" s="32">
        <f t="shared" si="1063"/>
        <v>0.28048780487804881</v>
      </c>
    </row>
    <row r="1746" spans="1:78" s="8" customFormat="1" hidden="1" x14ac:dyDescent="0.2">
      <c r="A1746" s="8" t="str">
        <f t="shared" si="1061"/>
        <v>2018Nurse practitionersNewfoundland and LabradorNursing home/long-term care</v>
      </c>
      <c r="B1746" s="8" t="s">
        <v>5</v>
      </c>
      <c r="C1746" s="8" t="s">
        <v>14</v>
      </c>
      <c r="D1746" s="8" t="s">
        <v>12</v>
      </c>
      <c r="E1746" s="8">
        <v>2018</v>
      </c>
      <c r="F1746" s="8">
        <v>14</v>
      </c>
      <c r="G1746" s="8">
        <v>2</v>
      </c>
      <c r="H1746" s="8">
        <v>0</v>
      </c>
      <c r="I1746" s="8">
        <v>0</v>
      </c>
      <c r="J1746" s="8">
        <v>2</v>
      </c>
      <c r="K1746" s="8">
        <v>3</v>
      </c>
      <c r="L1746" s="8">
        <v>2</v>
      </c>
      <c r="M1746" s="8">
        <v>4</v>
      </c>
      <c r="N1746" s="8">
        <v>2</v>
      </c>
      <c r="O1746" s="8">
        <v>1</v>
      </c>
      <c r="P1746" s="8">
        <v>1</v>
      </c>
      <c r="Q1746" s="8">
        <v>1</v>
      </c>
      <c r="R1746" s="8">
        <v>0</v>
      </c>
      <c r="S1746" s="8">
        <v>0</v>
      </c>
      <c r="T1746" s="8">
        <v>0</v>
      </c>
      <c r="U1746" s="8">
        <v>16</v>
      </c>
      <c r="V1746" s="8">
        <v>0</v>
      </c>
      <c r="W1746" s="8">
        <v>0</v>
      </c>
      <c r="X1746" s="8">
        <v>15</v>
      </c>
      <c r="Y1746" s="8">
        <v>0</v>
      </c>
      <c r="Z1746" s="8">
        <v>1</v>
      </c>
      <c r="AA1746" s="8">
        <v>0</v>
      </c>
      <c r="AB1746" s="8">
        <v>1</v>
      </c>
      <c r="AC1746" s="8">
        <v>0</v>
      </c>
      <c r="AD1746" s="8">
        <v>15</v>
      </c>
      <c r="AE1746" s="8">
        <v>0</v>
      </c>
      <c r="AF1746" s="8">
        <v>0</v>
      </c>
      <c r="AG1746" s="8">
        <v>15</v>
      </c>
      <c r="AH1746" s="8">
        <v>1</v>
      </c>
      <c r="AI1746" s="8">
        <v>0</v>
      </c>
      <c r="AJ1746" s="8">
        <v>7</v>
      </c>
      <c r="AK1746" s="8">
        <v>9</v>
      </c>
      <c r="AL1746" s="8">
        <v>0</v>
      </c>
      <c r="AM1746" s="8">
        <v>0</v>
      </c>
      <c r="AN1746" s="8">
        <v>16</v>
      </c>
      <c r="AO1746" s="41">
        <f t="shared" si="1058"/>
        <v>0.875</v>
      </c>
      <c r="AP1746" s="41">
        <f t="shared" si="1059"/>
        <v>0.125</v>
      </c>
      <c r="AQ1746" s="41">
        <f t="shared" si="1060"/>
        <v>0</v>
      </c>
      <c r="AR1746" s="41">
        <f t="shared" si="1026"/>
        <v>0</v>
      </c>
      <c r="AS1746" s="41">
        <f t="shared" si="1027"/>
        <v>0.125</v>
      </c>
      <c r="AT1746" s="41">
        <f t="shared" si="1028"/>
        <v>0.1875</v>
      </c>
      <c r="AU1746" s="41">
        <f t="shared" si="1029"/>
        <v>0.125</v>
      </c>
      <c r="AV1746" s="41">
        <f t="shared" si="1030"/>
        <v>0.25</v>
      </c>
      <c r="AW1746" s="41">
        <f t="shared" si="1031"/>
        <v>0.125</v>
      </c>
      <c r="AX1746" s="41">
        <f t="shared" si="1032"/>
        <v>6.25E-2</v>
      </c>
      <c r="AY1746" s="41">
        <f t="shared" si="1033"/>
        <v>6.25E-2</v>
      </c>
      <c r="AZ1746" s="41">
        <f t="shared" si="1034"/>
        <v>6.25E-2</v>
      </c>
      <c r="BA1746" s="41">
        <f t="shared" si="1035"/>
        <v>0</v>
      </c>
      <c r="BB1746" s="41">
        <f t="shared" si="1036"/>
        <v>0</v>
      </c>
      <c r="BC1746" s="41">
        <f t="shared" si="1037"/>
        <v>0</v>
      </c>
      <c r="BD1746" s="41">
        <f t="shared" si="1038"/>
        <v>1</v>
      </c>
      <c r="BE1746" s="41">
        <f t="shared" si="1039"/>
        <v>0</v>
      </c>
      <c r="BF1746" s="41">
        <f t="shared" si="1040"/>
        <v>0</v>
      </c>
      <c r="BG1746" s="41">
        <f t="shared" si="1041"/>
        <v>0.9375</v>
      </c>
      <c r="BH1746" s="41">
        <f t="shared" si="1042"/>
        <v>0</v>
      </c>
      <c r="BI1746" s="41">
        <f t="shared" si="1043"/>
        <v>6.25E-2</v>
      </c>
      <c r="BJ1746" s="41">
        <f t="shared" si="1044"/>
        <v>0</v>
      </c>
      <c r="BK1746" s="41">
        <f t="shared" si="1045"/>
        <v>6.25E-2</v>
      </c>
      <c r="BL1746" s="41">
        <f t="shared" si="1046"/>
        <v>0</v>
      </c>
      <c r="BM1746" s="41">
        <f t="shared" si="1047"/>
        <v>0.9375</v>
      </c>
      <c r="BN1746" s="41">
        <f t="shared" si="1048"/>
        <v>0</v>
      </c>
      <c r="BO1746" s="41">
        <f t="shared" si="1049"/>
        <v>0</v>
      </c>
      <c r="BP1746" s="41">
        <f t="shared" si="1050"/>
        <v>0.9375</v>
      </c>
      <c r="BQ1746" s="41">
        <f t="shared" si="1051"/>
        <v>6.25E-2</v>
      </c>
      <c r="BR1746" s="41">
        <f t="shared" si="1052"/>
        <v>0</v>
      </c>
      <c r="BS1746" s="41">
        <f t="shared" si="1053"/>
        <v>0.4375</v>
      </c>
      <c r="BT1746" s="41">
        <f t="shared" si="1054"/>
        <v>0.5625</v>
      </c>
      <c r="BU1746" s="41">
        <f t="shared" si="1055"/>
        <v>0</v>
      </c>
      <c r="BV1746" s="41">
        <f t="shared" si="1056"/>
        <v>0</v>
      </c>
      <c r="BW1746" s="41">
        <f t="shared" si="1057"/>
        <v>1</v>
      </c>
      <c r="BX1746" s="41" t="str">
        <f t="shared" si="1062"/>
        <v>2018Nurse practitionersNewfoundland and Labrador</v>
      </c>
      <c r="BY1746" s="51">
        <f>VLOOKUP(BX1746,'%workplace'!$A$1:$F$381,6,FALSE)</f>
        <v>164</v>
      </c>
      <c r="BZ1746" s="32">
        <f t="shared" si="1063"/>
        <v>9.7560975609756101E-2</v>
      </c>
    </row>
    <row r="1747" spans="1:78" s="8" customFormat="1" hidden="1" x14ac:dyDescent="0.2">
      <c r="A1747" s="8" t="str">
        <f t="shared" si="1061"/>
        <v>2018Nurse practitionersNewfoundland and LabradorHospital</v>
      </c>
      <c r="B1747" s="8" t="s">
        <v>5</v>
      </c>
      <c r="C1747" s="8" t="s">
        <v>14</v>
      </c>
      <c r="D1747" s="8" t="s">
        <v>10</v>
      </c>
      <c r="E1747" s="8">
        <v>2018</v>
      </c>
      <c r="F1747" s="8">
        <v>60</v>
      </c>
      <c r="G1747" s="8">
        <v>11</v>
      </c>
      <c r="H1747" s="8">
        <v>0</v>
      </c>
      <c r="I1747" s="8">
        <v>2</v>
      </c>
      <c r="J1747" s="8">
        <v>15</v>
      </c>
      <c r="K1747" s="8">
        <v>9</v>
      </c>
      <c r="L1747" s="8">
        <v>13</v>
      </c>
      <c r="M1747" s="8">
        <v>12</v>
      </c>
      <c r="N1747" s="8">
        <v>14</v>
      </c>
      <c r="O1747" s="8">
        <v>6</v>
      </c>
      <c r="P1747" s="8">
        <v>0</v>
      </c>
      <c r="Q1747" s="8">
        <v>0</v>
      </c>
      <c r="R1747" s="8">
        <v>0</v>
      </c>
      <c r="S1747" s="8">
        <v>0</v>
      </c>
      <c r="T1747" s="8">
        <v>0</v>
      </c>
      <c r="U1747" s="8">
        <v>70</v>
      </c>
      <c r="V1747" s="8">
        <v>1</v>
      </c>
      <c r="W1747" s="8">
        <v>0</v>
      </c>
      <c r="X1747" s="8">
        <v>63</v>
      </c>
      <c r="Y1747" s="8">
        <v>1</v>
      </c>
      <c r="Z1747" s="8">
        <v>7</v>
      </c>
      <c r="AA1747" s="8">
        <v>0</v>
      </c>
      <c r="AB1747" s="8">
        <v>1</v>
      </c>
      <c r="AC1747" s="8">
        <v>0</v>
      </c>
      <c r="AD1747" s="8">
        <v>65</v>
      </c>
      <c r="AE1747" s="8">
        <v>5</v>
      </c>
      <c r="AF1747" s="8">
        <v>1</v>
      </c>
      <c r="AG1747" s="8">
        <v>70</v>
      </c>
      <c r="AH1747" s="8">
        <v>0</v>
      </c>
      <c r="AI1747" s="8">
        <v>0</v>
      </c>
      <c r="AJ1747" s="8">
        <v>20</v>
      </c>
      <c r="AK1747" s="8">
        <v>51</v>
      </c>
      <c r="AL1747" s="8">
        <v>0</v>
      </c>
      <c r="AM1747" s="8">
        <v>0</v>
      </c>
      <c r="AN1747" s="8">
        <v>71</v>
      </c>
      <c r="AO1747" s="41">
        <f t="shared" si="1058"/>
        <v>0.84507042253521125</v>
      </c>
      <c r="AP1747" s="41">
        <f t="shared" si="1059"/>
        <v>0.15492957746478872</v>
      </c>
      <c r="AQ1747" s="41">
        <f t="shared" si="1060"/>
        <v>0</v>
      </c>
      <c r="AR1747" s="41">
        <f t="shared" si="1026"/>
        <v>2.8169014084507043E-2</v>
      </c>
      <c r="AS1747" s="41">
        <f t="shared" si="1027"/>
        <v>0.21126760563380281</v>
      </c>
      <c r="AT1747" s="41">
        <f t="shared" si="1028"/>
        <v>0.12676056338028169</v>
      </c>
      <c r="AU1747" s="41">
        <f t="shared" si="1029"/>
        <v>0.18309859154929578</v>
      </c>
      <c r="AV1747" s="41">
        <f t="shared" si="1030"/>
        <v>0.16901408450704225</v>
      </c>
      <c r="AW1747" s="41">
        <f t="shared" si="1031"/>
        <v>0.19718309859154928</v>
      </c>
      <c r="AX1747" s="41">
        <f t="shared" si="1032"/>
        <v>8.4507042253521125E-2</v>
      </c>
      <c r="AY1747" s="41">
        <f t="shared" si="1033"/>
        <v>0</v>
      </c>
      <c r="AZ1747" s="41">
        <f t="shared" si="1034"/>
        <v>0</v>
      </c>
      <c r="BA1747" s="41">
        <f t="shared" si="1035"/>
        <v>0</v>
      </c>
      <c r="BB1747" s="41">
        <f t="shared" si="1036"/>
        <v>0</v>
      </c>
      <c r="BC1747" s="41">
        <f t="shared" si="1037"/>
        <v>0</v>
      </c>
      <c r="BD1747" s="41">
        <f t="shared" si="1038"/>
        <v>0.9859154929577465</v>
      </c>
      <c r="BE1747" s="41">
        <f t="shared" si="1039"/>
        <v>1.4084507042253521E-2</v>
      </c>
      <c r="BF1747" s="41">
        <f t="shared" si="1040"/>
        <v>0</v>
      </c>
      <c r="BG1747" s="41">
        <f t="shared" si="1041"/>
        <v>0.88732394366197187</v>
      </c>
      <c r="BH1747" s="41">
        <f t="shared" si="1042"/>
        <v>1.4084507042253521E-2</v>
      </c>
      <c r="BI1747" s="41">
        <f t="shared" si="1043"/>
        <v>9.8591549295774641E-2</v>
      </c>
      <c r="BJ1747" s="41">
        <f t="shared" si="1044"/>
        <v>0</v>
      </c>
      <c r="BK1747" s="41">
        <f t="shared" si="1045"/>
        <v>1.4084507042253521E-2</v>
      </c>
      <c r="BL1747" s="41">
        <f t="shared" si="1046"/>
        <v>0</v>
      </c>
      <c r="BM1747" s="41">
        <f t="shared" si="1047"/>
        <v>0.91549295774647887</v>
      </c>
      <c r="BN1747" s="41">
        <f t="shared" si="1048"/>
        <v>7.0422535211267609E-2</v>
      </c>
      <c r="BO1747" s="41">
        <f t="shared" si="1049"/>
        <v>1.4084507042253521E-2</v>
      </c>
      <c r="BP1747" s="41">
        <f t="shared" si="1050"/>
        <v>0.9859154929577465</v>
      </c>
      <c r="BQ1747" s="41">
        <f t="shared" si="1051"/>
        <v>0</v>
      </c>
      <c r="BR1747" s="41">
        <f t="shared" si="1052"/>
        <v>0</v>
      </c>
      <c r="BS1747" s="41">
        <f t="shared" si="1053"/>
        <v>0.28169014084507044</v>
      </c>
      <c r="BT1747" s="41">
        <f t="shared" si="1054"/>
        <v>0.71830985915492962</v>
      </c>
      <c r="BU1747" s="41">
        <f t="shared" si="1055"/>
        <v>0</v>
      </c>
      <c r="BV1747" s="41">
        <f t="shared" si="1056"/>
        <v>0</v>
      </c>
      <c r="BW1747" s="41">
        <f t="shared" si="1057"/>
        <v>1</v>
      </c>
      <c r="BX1747" s="41" t="str">
        <f t="shared" si="1062"/>
        <v>2018Nurse practitionersNewfoundland and Labrador</v>
      </c>
      <c r="BY1747" s="51">
        <f>VLOOKUP(BX1747,'%workplace'!$A$1:$F$381,6,FALSE)</f>
        <v>164</v>
      </c>
      <c r="BZ1747" s="32">
        <f t="shared" si="1063"/>
        <v>0.43292682926829268</v>
      </c>
    </row>
    <row r="1748" spans="1:78" s="8" customFormat="1" hidden="1" x14ac:dyDescent="0.2">
      <c r="A1748" s="8" t="str">
        <f t="shared" si="1061"/>
        <v>2018Nurse practitionersNewfoundland and LabradorOther places of work</v>
      </c>
      <c r="B1748" s="8" t="s">
        <v>5</v>
      </c>
      <c r="C1748" s="8" t="s">
        <v>14</v>
      </c>
      <c r="D1748" s="8" t="s">
        <v>13</v>
      </c>
      <c r="E1748" s="8">
        <v>2018</v>
      </c>
      <c r="F1748" s="8">
        <v>24</v>
      </c>
      <c r="G1748" s="8">
        <v>7</v>
      </c>
      <c r="H1748" s="8">
        <v>0</v>
      </c>
      <c r="I1748" s="8">
        <v>0</v>
      </c>
      <c r="J1748" s="8">
        <v>1</v>
      </c>
      <c r="K1748" s="8">
        <v>4</v>
      </c>
      <c r="L1748" s="8">
        <v>3</v>
      </c>
      <c r="M1748" s="8">
        <v>8</v>
      </c>
      <c r="N1748" s="8">
        <v>4</v>
      </c>
      <c r="O1748" s="8">
        <v>8</v>
      </c>
      <c r="P1748" s="8">
        <v>1</v>
      </c>
      <c r="Q1748" s="8">
        <v>2</v>
      </c>
      <c r="R1748" s="8">
        <v>0</v>
      </c>
      <c r="S1748" s="8">
        <v>0</v>
      </c>
      <c r="T1748" s="8">
        <v>0</v>
      </c>
      <c r="U1748" s="8">
        <v>31</v>
      </c>
      <c r="V1748" s="8">
        <v>0</v>
      </c>
      <c r="W1748" s="8">
        <v>0</v>
      </c>
      <c r="X1748" s="8">
        <v>26</v>
      </c>
      <c r="Y1748" s="8">
        <v>2</v>
      </c>
      <c r="Z1748" s="8">
        <v>3</v>
      </c>
      <c r="AA1748" s="8">
        <v>0</v>
      </c>
      <c r="AB1748" s="8">
        <v>2</v>
      </c>
      <c r="AC1748" s="8">
        <v>0</v>
      </c>
      <c r="AD1748" s="8">
        <v>29</v>
      </c>
      <c r="AE1748" s="8">
        <v>0</v>
      </c>
      <c r="AF1748" s="8">
        <v>1</v>
      </c>
      <c r="AG1748" s="8">
        <v>23</v>
      </c>
      <c r="AH1748" s="8">
        <v>7</v>
      </c>
      <c r="AI1748" s="8">
        <v>0</v>
      </c>
      <c r="AJ1748" s="8">
        <v>5</v>
      </c>
      <c r="AK1748" s="8">
        <v>26</v>
      </c>
      <c r="AL1748" s="8">
        <v>0</v>
      </c>
      <c r="AM1748" s="8">
        <v>0</v>
      </c>
      <c r="AN1748" s="8">
        <v>31</v>
      </c>
      <c r="AO1748" s="41">
        <f t="shared" si="1058"/>
        <v>0.77419354838709675</v>
      </c>
      <c r="AP1748" s="41">
        <f t="shared" si="1059"/>
        <v>0.22580645161290322</v>
      </c>
      <c r="AQ1748" s="41">
        <f t="shared" si="1060"/>
        <v>0</v>
      </c>
      <c r="AR1748" s="41">
        <f t="shared" si="1026"/>
        <v>0</v>
      </c>
      <c r="AS1748" s="41">
        <f t="shared" si="1027"/>
        <v>3.2258064516129031E-2</v>
      </c>
      <c r="AT1748" s="41">
        <f t="shared" si="1028"/>
        <v>0.12903225806451613</v>
      </c>
      <c r="AU1748" s="41">
        <f t="shared" si="1029"/>
        <v>9.6774193548387094E-2</v>
      </c>
      <c r="AV1748" s="41">
        <f t="shared" si="1030"/>
        <v>0.25806451612903225</v>
      </c>
      <c r="AW1748" s="41">
        <f t="shared" si="1031"/>
        <v>0.12903225806451613</v>
      </c>
      <c r="AX1748" s="41">
        <f t="shared" si="1032"/>
        <v>0.25806451612903225</v>
      </c>
      <c r="AY1748" s="41">
        <f t="shared" si="1033"/>
        <v>3.2258064516129031E-2</v>
      </c>
      <c r="AZ1748" s="41">
        <f t="shared" si="1034"/>
        <v>6.4516129032258063E-2</v>
      </c>
      <c r="BA1748" s="41">
        <f t="shared" si="1035"/>
        <v>0</v>
      </c>
      <c r="BB1748" s="41">
        <f t="shared" si="1036"/>
        <v>0</v>
      </c>
      <c r="BC1748" s="41">
        <f t="shared" si="1037"/>
        <v>0</v>
      </c>
      <c r="BD1748" s="41">
        <f t="shared" si="1038"/>
        <v>1</v>
      </c>
      <c r="BE1748" s="41">
        <f t="shared" si="1039"/>
        <v>0</v>
      </c>
      <c r="BF1748" s="41">
        <f t="shared" si="1040"/>
        <v>0</v>
      </c>
      <c r="BG1748" s="41">
        <f t="shared" si="1041"/>
        <v>0.83870967741935487</v>
      </c>
      <c r="BH1748" s="41">
        <f t="shared" si="1042"/>
        <v>6.4516129032258063E-2</v>
      </c>
      <c r="BI1748" s="41">
        <f t="shared" si="1043"/>
        <v>9.6774193548387094E-2</v>
      </c>
      <c r="BJ1748" s="41">
        <f t="shared" si="1044"/>
        <v>0</v>
      </c>
      <c r="BK1748" s="41">
        <f t="shared" si="1045"/>
        <v>6.4516129032258063E-2</v>
      </c>
      <c r="BL1748" s="41">
        <f t="shared" si="1046"/>
        <v>0</v>
      </c>
      <c r="BM1748" s="41">
        <f t="shared" si="1047"/>
        <v>0.93548387096774188</v>
      </c>
      <c r="BN1748" s="41">
        <f t="shared" si="1048"/>
        <v>0</v>
      </c>
      <c r="BO1748" s="41">
        <f t="shared" si="1049"/>
        <v>3.2258064516129031E-2</v>
      </c>
      <c r="BP1748" s="41">
        <f t="shared" si="1050"/>
        <v>0.74193548387096775</v>
      </c>
      <c r="BQ1748" s="41">
        <f t="shared" si="1051"/>
        <v>0.22580645161290322</v>
      </c>
      <c r="BR1748" s="41">
        <f t="shared" si="1052"/>
        <v>0</v>
      </c>
      <c r="BS1748" s="41">
        <f t="shared" si="1053"/>
        <v>0.16129032258064516</v>
      </c>
      <c r="BT1748" s="41">
        <f t="shared" si="1054"/>
        <v>0.83870967741935487</v>
      </c>
      <c r="BU1748" s="41">
        <f t="shared" si="1055"/>
        <v>0</v>
      </c>
      <c r="BV1748" s="41">
        <f t="shared" si="1056"/>
        <v>0</v>
      </c>
      <c r="BW1748" s="41">
        <f t="shared" si="1057"/>
        <v>1</v>
      </c>
      <c r="BX1748" s="41" t="str">
        <f t="shared" si="1062"/>
        <v>2018Nurse practitionersNewfoundland and Labrador</v>
      </c>
      <c r="BY1748" s="51">
        <f>VLOOKUP(BX1748,'%workplace'!$A$1:$F$381,6,FALSE)</f>
        <v>164</v>
      </c>
      <c r="BZ1748" s="32">
        <f t="shared" si="1063"/>
        <v>0.18902439024390244</v>
      </c>
    </row>
    <row r="1749" spans="1:78" s="8" customFormat="1" hidden="1" x14ac:dyDescent="0.2">
      <c r="A1749" s="8" t="str">
        <f t="shared" si="1061"/>
        <v>2018Nurse practitionersPrince Edward IslandAll places of work</v>
      </c>
      <c r="B1749" s="8" t="s">
        <v>5</v>
      </c>
      <c r="C1749" s="8" t="s">
        <v>15</v>
      </c>
      <c r="D1749" s="8" t="s">
        <v>9</v>
      </c>
      <c r="E1749" s="8">
        <v>2018</v>
      </c>
      <c r="F1749" s="8">
        <v>27</v>
      </c>
      <c r="G1749" s="8">
        <v>1</v>
      </c>
      <c r="H1749" s="8">
        <v>0</v>
      </c>
      <c r="I1749" s="8">
        <v>0</v>
      </c>
      <c r="J1749" s="8">
        <v>6</v>
      </c>
      <c r="K1749" s="8">
        <v>9</v>
      </c>
      <c r="L1749" s="8">
        <v>6</v>
      </c>
      <c r="M1749" s="8">
        <v>5</v>
      </c>
      <c r="N1749" s="8">
        <v>1</v>
      </c>
      <c r="O1749" s="8">
        <v>1</v>
      </c>
      <c r="P1749" s="8">
        <v>0</v>
      </c>
      <c r="Q1749" s="8">
        <v>0</v>
      </c>
      <c r="R1749" s="8">
        <v>0</v>
      </c>
      <c r="S1749" s="8">
        <v>0</v>
      </c>
      <c r="T1749" s="8">
        <v>0</v>
      </c>
      <c r="U1749" s="8">
        <v>27</v>
      </c>
      <c r="V1749" s="8">
        <v>1</v>
      </c>
      <c r="W1749" s="8">
        <v>0</v>
      </c>
      <c r="X1749" s="8">
        <v>21</v>
      </c>
      <c r="Y1749" s="8">
        <v>2</v>
      </c>
      <c r="Z1749" s="8">
        <v>5</v>
      </c>
      <c r="AA1749" s="8">
        <v>0</v>
      </c>
      <c r="AB1749" s="8">
        <v>0</v>
      </c>
      <c r="AC1749" s="8">
        <v>0</v>
      </c>
      <c r="AD1749" s="8">
        <v>27</v>
      </c>
      <c r="AE1749" s="8">
        <v>1</v>
      </c>
      <c r="AF1749" s="8">
        <v>1</v>
      </c>
      <c r="AG1749" s="8">
        <v>26</v>
      </c>
      <c r="AH1749" s="8">
        <v>1</v>
      </c>
      <c r="AI1749" s="8">
        <v>0</v>
      </c>
      <c r="AJ1749" s="8">
        <v>11</v>
      </c>
      <c r="AK1749" s="8">
        <v>17</v>
      </c>
      <c r="AL1749" s="8">
        <v>0</v>
      </c>
      <c r="AM1749" s="8">
        <v>0</v>
      </c>
      <c r="AN1749" s="8">
        <v>28</v>
      </c>
      <c r="AO1749" s="41">
        <f t="shared" si="1058"/>
        <v>0.9642857142857143</v>
      </c>
      <c r="AP1749" s="41">
        <f t="shared" si="1059"/>
        <v>3.5714285714285712E-2</v>
      </c>
      <c r="AQ1749" s="41">
        <f t="shared" si="1060"/>
        <v>0</v>
      </c>
      <c r="AR1749" s="41">
        <f t="shared" si="1026"/>
        <v>0</v>
      </c>
      <c r="AS1749" s="41">
        <f t="shared" si="1027"/>
        <v>0.21428571428571427</v>
      </c>
      <c r="AT1749" s="41">
        <f t="shared" si="1028"/>
        <v>0.32142857142857145</v>
      </c>
      <c r="AU1749" s="41">
        <f t="shared" si="1029"/>
        <v>0.21428571428571427</v>
      </c>
      <c r="AV1749" s="41">
        <f t="shared" si="1030"/>
        <v>0.17857142857142858</v>
      </c>
      <c r="AW1749" s="41">
        <f t="shared" si="1031"/>
        <v>3.5714285714285712E-2</v>
      </c>
      <c r="AX1749" s="41">
        <f t="shared" si="1032"/>
        <v>3.5714285714285712E-2</v>
      </c>
      <c r="AY1749" s="41">
        <f t="shared" si="1033"/>
        <v>0</v>
      </c>
      <c r="AZ1749" s="41">
        <f t="shared" si="1034"/>
        <v>0</v>
      </c>
      <c r="BA1749" s="41">
        <f t="shared" si="1035"/>
        <v>0</v>
      </c>
      <c r="BB1749" s="41">
        <f t="shared" si="1036"/>
        <v>0</v>
      </c>
      <c r="BC1749" s="41">
        <f t="shared" si="1037"/>
        <v>0</v>
      </c>
      <c r="BD1749" s="41">
        <f t="shared" si="1038"/>
        <v>0.9642857142857143</v>
      </c>
      <c r="BE1749" s="41">
        <f t="shared" si="1039"/>
        <v>3.5714285714285712E-2</v>
      </c>
      <c r="BF1749" s="41">
        <f t="shared" si="1040"/>
        <v>0</v>
      </c>
      <c r="BG1749" s="41">
        <f t="shared" si="1041"/>
        <v>0.75</v>
      </c>
      <c r="BH1749" s="41">
        <f t="shared" si="1042"/>
        <v>7.1428571428571425E-2</v>
      </c>
      <c r="BI1749" s="41">
        <f t="shared" si="1043"/>
        <v>0.17857142857142858</v>
      </c>
      <c r="BJ1749" s="41">
        <f t="shared" si="1044"/>
        <v>0</v>
      </c>
      <c r="BK1749" s="41">
        <f t="shared" si="1045"/>
        <v>0</v>
      </c>
      <c r="BL1749" s="41">
        <f t="shared" si="1046"/>
        <v>0</v>
      </c>
      <c r="BM1749" s="41">
        <f t="shared" si="1047"/>
        <v>0.9642857142857143</v>
      </c>
      <c r="BN1749" s="41">
        <f t="shared" si="1048"/>
        <v>3.5714285714285712E-2</v>
      </c>
      <c r="BO1749" s="41">
        <f t="shared" si="1049"/>
        <v>3.5714285714285712E-2</v>
      </c>
      <c r="BP1749" s="41">
        <f t="shared" si="1050"/>
        <v>0.9285714285714286</v>
      </c>
      <c r="BQ1749" s="41">
        <f t="shared" si="1051"/>
        <v>3.5714285714285712E-2</v>
      </c>
      <c r="BR1749" s="41">
        <f t="shared" si="1052"/>
        <v>0</v>
      </c>
      <c r="BS1749" s="41">
        <f t="shared" si="1053"/>
        <v>0.39285714285714285</v>
      </c>
      <c r="BT1749" s="41">
        <f t="shared" si="1054"/>
        <v>0.6071428571428571</v>
      </c>
      <c r="BU1749" s="41">
        <f t="shared" si="1055"/>
        <v>0</v>
      </c>
      <c r="BV1749" s="41">
        <f t="shared" si="1056"/>
        <v>0</v>
      </c>
      <c r="BW1749" s="41">
        <f t="shared" si="1057"/>
        <v>1</v>
      </c>
      <c r="BX1749" s="41" t="str">
        <f t="shared" si="1062"/>
        <v>2018Nurse practitionersPrince Edward Island</v>
      </c>
      <c r="BY1749" s="51">
        <f>VLOOKUP(BX1749,'%workplace'!$A$1:$F$381,6,FALSE)</f>
        <v>28</v>
      </c>
      <c r="BZ1749" s="32">
        <f t="shared" si="1063"/>
        <v>1</v>
      </c>
    </row>
    <row r="1750" spans="1:78" s="8" customFormat="1" hidden="1" x14ac:dyDescent="0.2">
      <c r="A1750" s="8" t="str">
        <f t="shared" si="1061"/>
        <v>2018Nurse practitionersPrince Edward IslandCommunity health</v>
      </c>
      <c r="B1750" s="8" t="s">
        <v>5</v>
      </c>
      <c r="C1750" s="8" t="s">
        <v>15</v>
      </c>
      <c r="D1750" s="8" t="s">
        <v>11</v>
      </c>
      <c r="E1750" s="8">
        <v>2018</v>
      </c>
      <c r="F1750" s="8">
        <v>16</v>
      </c>
      <c r="G1750" s="8">
        <v>1</v>
      </c>
      <c r="H1750" s="8">
        <v>0</v>
      </c>
      <c r="I1750" s="8">
        <v>0</v>
      </c>
      <c r="J1750" s="8">
        <v>4</v>
      </c>
      <c r="K1750" s="8">
        <v>8</v>
      </c>
      <c r="L1750" s="8">
        <v>2</v>
      </c>
      <c r="M1750" s="8">
        <v>2</v>
      </c>
      <c r="N1750" s="8">
        <v>0</v>
      </c>
      <c r="O1750" s="8">
        <v>1</v>
      </c>
      <c r="P1750" s="8">
        <v>0</v>
      </c>
      <c r="Q1750" s="8">
        <v>0</v>
      </c>
      <c r="R1750" s="8">
        <v>0</v>
      </c>
      <c r="S1750" s="8">
        <v>0</v>
      </c>
      <c r="T1750" s="8">
        <v>0</v>
      </c>
      <c r="U1750" s="8">
        <v>16</v>
      </c>
      <c r="V1750" s="8">
        <v>1</v>
      </c>
      <c r="W1750" s="8">
        <v>0</v>
      </c>
      <c r="X1750" s="8">
        <v>13</v>
      </c>
      <c r="Y1750" s="8">
        <v>1</v>
      </c>
      <c r="Z1750" s="8">
        <v>3</v>
      </c>
      <c r="AA1750" s="8">
        <v>0</v>
      </c>
      <c r="AB1750" s="8">
        <v>0</v>
      </c>
      <c r="AC1750" s="8">
        <v>0</v>
      </c>
      <c r="AD1750" s="8">
        <v>17</v>
      </c>
      <c r="AE1750" s="8">
        <v>0</v>
      </c>
      <c r="AF1750" s="8">
        <v>0</v>
      </c>
      <c r="AG1750" s="8">
        <v>17</v>
      </c>
      <c r="AH1750" s="8">
        <v>0</v>
      </c>
      <c r="AI1750" s="8">
        <v>0</v>
      </c>
      <c r="AJ1750" s="8">
        <v>9</v>
      </c>
      <c r="AK1750" s="8">
        <v>8</v>
      </c>
      <c r="AL1750" s="8">
        <v>0</v>
      </c>
      <c r="AM1750" s="8">
        <v>0</v>
      </c>
      <c r="AN1750" s="8">
        <v>17</v>
      </c>
      <c r="AO1750" s="41">
        <f t="shared" si="1058"/>
        <v>0.94117647058823528</v>
      </c>
      <c r="AP1750" s="41">
        <f t="shared" si="1059"/>
        <v>5.8823529411764705E-2</v>
      </c>
      <c r="AQ1750" s="41">
        <f t="shared" si="1060"/>
        <v>0</v>
      </c>
      <c r="AR1750" s="41">
        <f t="shared" si="1026"/>
        <v>0</v>
      </c>
      <c r="AS1750" s="41">
        <f t="shared" si="1027"/>
        <v>0.23529411764705882</v>
      </c>
      <c r="AT1750" s="41">
        <f t="shared" si="1028"/>
        <v>0.47058823529411764</v>
      </c>
      <c r="AU1750" s="41">
        <f t="shared" si="1029"/>
        <v>0.11764705882352941</v>
      </c>
      <c r="AV1750" s="41">
        <f t="shared" si="1030"/>
        <v>0.11764705882352941</v>
      </c>
      <c r="AW1750" s="41">
        <f t="shared" si="1031"/>
        <v>0</v>
      </c>
      <c r="AX1750" s="41">
        <f t="shared" si="1032"/>
        <v>5.8823529411764705E-2</v>
      </c>
      <c r="AY1750" s="41">
        <f t="shared" si="1033"/>
        <v>0</v>
      </c>
      <c r="AZ1750" s="41">
        <f t="shared" si="1034"/>
        <v>0</v>
      </c>
      <c r="BA1750" s="41">
        <f t="shared" si="1035"/>
        <v>0</v>
      </c>
      <c r="BB1750" s="41">
        <f t="shared" si="1036"/>
        <v>0</v>
      </c>
      <c r="BC1750" s="41">
        <f t="shared" si="1037"/>
        <v>0</v>
      </c>
      <c r="BD1750" s="41">
        <f t="shared" si="1038"/>
        <v>0.94117647058823528</v>
      </c>
      <c r="BE1750" s="41">
        <f t="shared" si="1039"/>
        <v>5.8823529411764705E-2</v>
      </c>
      <c r="BF1750" s="41">
        <f t="shared" si="1040"/>
        <v>0</v>
      </c>
      <c r="BG1750" s="41">
        <f t="shared" si="1041"/>
        <v>0.76470588235294112</v>
      </c>
      <c r="BH1750" s="41">
        <f t="shared" si="1042"/>
        <v>5.8823529411764705E-2</v>
      </c>
      <c r="BI1750" s="41">
        <f t="shared" si="1043"/>
        <v>0.17647058823529413</v>
      </c>
      <c r="BJ1750" s="41">
        <f t="shared" si="1044"/>
        <v>0</v>
      </c>
      <c r="BK1750" s="41">
        <f t="shared" si="1045"/>
        <v>0</v>
      </c>
      <c r="BL1750" s="41">
        <f t="shared" si="1046"/>
        <v>0</v>
      </c>
      <c r="BM1750" s="41">
        <f t="shared" si="1047"/>
        <v>1</v>
      </c>
      <c r="BN1750" s="41">
        <f t="shared" si="1048"/>
        <v>0</v>
      </c>
      <c r="BO1750" s="41">
        <f t="shared" si="1049"/>
        <v>0</v>
      </c>
      <c r="BP1750" s="41">
        <f t="shared" si="1050"/>
        <v>1</v>
      </c>
      <c r="BQ1750" s="41">
        <f t="shared" si="1051"/>
        <v>0</v>
      </c>
      <c r="BR1750" s="41">
        <f t="shared" si="1052"/>
        <v>0</v>
      </c>
      <c r="BS1750" s="41">
        <f t="shared" si="1053"/>
        <v>0.52941176470588236</v>
      </c>
      <c r="BT1750" s="41">
        <f t="shared" si="1054"/>
        <v>0.47058823529411764</v>
      </c>
      <c r="BU1750" s="41">
        <f t="shared" si="1055"/>
        <v>0</v>
      </c>
      <c r="BV1750" s="41">
        <f t="shared" si="1056"/>
        <v>0</v>
      </c>
      <c r="BW1750" s="41">
        <f t="shared" si="1057"/>
        <v>1</v>
      </c>
      <c r="BX1750" s="41" t="str">
        <f t="shared" si="1062"/>
        <v>2018Nurse practitionersPrince Edward Island</v>
      </c>
      <c r="BY1750" s="51">
        <f>VLOOKUP(BX1750,'%workplace'!$A$1:$F$381,6,FALSE)</f>
        <v>28</v>
      </c>
      <c r="BZ1750" s="32">
        <f t="shared" si="1063"/>
        <v>0.6071428571428571</v>
      </c>
    </row>
    <row r="1751" spans="1:78" s="8" customFormat="1" hidden="1" x14ac:dyDescent="0.2">
      <c r="A1751" s="8" t="str">
        <f t="shared" si="1061"/>
        <v>2018Nurse practitionersPrince Edward IslandNursing home/long-term care</v>
      </c>
      <c r="B1751" s="8" t="s">
        <v>5</v>
      </c>
      <c r="C1751" s="8" t="s">
        <v>15</v>
      </c>
      <c r="D1751" s="8" t="s">
        <v>12</v>
      </c>
      <c r="E1751" s="8">
        <v>2018</v>
      </c>
      <c r="F1751" s="8">
        <v>3</v>
      </c>
      <c r="G1751" s="8">
        <v>0</v>
      </c>
      <c r="H1751" s="8">
        <v>0</v>
      </c>
      <c r="I1751" s="8">
        <v>0</v>
      </c>
      <c r="J1751" s="8">
        <v>1</v>
      </c>
      <c r="K1751" s="8">
        <v>1</v>
      </c>
      <c r="L1751" s="8">
        <v>0</v>
      </c>
      <c r="M1751" s="8">
        <v>1</v>
      </c>
      <c r="N1751" s="8">
        <v>0</v>
      </c>
      <c r="O1751" s="8">
        <v>0</v>
      </c>
      <c r="P1751" s="8">
        <v>0</v>
      </c>
      <c r="Q1751" s="8">
        <v>0</v>
      </c>
      <c r="R1751" s="8">
        <v>0</v>
      </c>
      <c r="S1751" s="8">
        <v>0</v>
      </c>
      <c r="T1751" s="8">
        <v>0</v>
      </c>
      <c r="U1751" s="8">
        <v>3</v>
      </c>
      <c r="V1751" s="8">
        <v>0</v>
      </c>
      <c r="W1751" s="8">
        <v>0</v>
      </c>
      <c r="X1751" s="8">
        <v>1</v>
      </c>
      <c r="Y1751" s="8">
        <v>0</v>
      </c>
      <c r="Z1751" s="8">
        <v>2</v>
      </c>
      <c r="AA1751" s="8">
        <v>0</v>
      </c>
      <c r="AB1751" s="8">
        <v>0</v>
      </c>
      <c r="AC1751" s="8">
        <v>0</v>
      </c>
      <c r="AD1751" s="8">
        <v>3</v>
      </c>
      <c r="AE1751" s="8">
        <v>0</v>
      </c>
      <c r="AF1751" s="8">
        <v>0</v>
      </c>
      <c r="AG1751" s="8">
        <v>3</v>
      </c>
      <c r="AH1751" s="8">
        <v>0</v>
      </c>
      <c r="AI1751" s="8">
        <v>0</v>
      </c>
      <c r="AJ1751" s="8">
        <v>0</v>
      </c>
      <c r="AK1751" s="8">
        <v>3</v>
      </c>
      <c r="AL1751" s="8">
        <v>0</v>
      </c>
      <c r="AM1751" s="8">
        <v>0</v>
      </c>
      <c r="AN1751" s="8">
        <v>3</v>
      </c>
      <c r="AO1751" s="41">
        <f t="shared" si="1058"/>
        <v>1</v>
      </c>
      <c r="AP1751" s="41">
        <f t="shared" si="1059"/>
        <v>0</v>
      </c>
      <c r="AQ1751" s="41">
        <f t="shared" si="1060"/>
        <v>0</v>
      </c>
      <c r="AR1751" s="41">
        <f t="shared" si="1026"/>
        <v>0</v>
      </c>
      <c r="AS1751" s="41">
        <f t="shared" si="1027"/>
        <v>0.33333333333333331</v>
      </c>
      <c r="AT1751" s="41">
        <f t="shared" si="1028"/>
        <v>0.33333333333333331</v>
      </c>
      <c r="AU1751" s="41">
        <f t="shared" si="1029"/>
        <v>0</v>
      </c>
      <c r="AV1751" s="41">
        <f t="shared" si="1030"/>
        <v>0.33333333333333331</v>
      </c>
      <c r="AW1751" s="41">
        <f t="shared" si="1031"/>
        <v>0</v>
      </c>
      <c r="AX1751" s="41">
        <f t="shared" si="1032"/>
        <v>0</v>
      </c>
      <c r="AY1751" s="41">
        <f t="shared" si="1033"/>
        <v>0</v>
      </c>
      <c r="AZ1751" s="41">
        <f t="shared" si="1034"/>
        <v>0</v>
      </c>
      <c r="BA1751" s="41">
        <f t="shared" si="1035"/>
        <v>0</v>
      </c>
      <c r="BB1751" s="41">
        <f t="shared" si="1036"/>
        <v>0</v>
      </c>
      <c r="BC1751" s="41">
        <f t="shared" si="1037"/>
        <v>0</v>
      </c>
      <c r="BD1751" s="41">
        <f t="shared" si="1038"/>
        <v>1</v>
      </c>
      <c r="BE1751" s="41">
        <f t="shared" si="1039"/>
        <v>0</v>
      </c>
      <c r="BF1751" s="41">
        <f t="shared" si="1040"/>
        <v>0</v>
      </c>
      <c r="BG1751" s="41">
        <f t="shared" si="1041"/>
        <v>0.33333333333333331</v>
      </c>
      <c r="BH1751" s="41">
        <f t="shared" si="1042"/>
        <v>0</v>
      </c>
      <c r="BI1751" s="41">
        <f t="shared" si="1043"/>
        <v>0.66666666666666663</v>
      </c>
      <c r="BJ1751" s="41">
        <f t="shared" si="1044"/>
        <v>0</v>
      </c>
      <c r="BK1751" s="41">
        <f t="shared" si="1045"/>
        <v>0</v>
      </c>
      <c r="BL1751" s="41">
        <f t="shared" si="1046"/>
        <v>0</v>
      </c>
      <c r="BM1751" s="41">
        <f t="shared" si="1047"/>
        <v>1</v>
      </c>
      <c r="BN1751" s="41">
        <f t="shared" si="1048"/>
        <v>0</v>
      </c>
      <c r="BO1751" s="41">
        <f t="shared" si="1049"/>
        <v>0</v>
      </c>
      <c r="BP1751" s="41">
        <f t="shared" si="1050"/>
        <v>1</v>
      </c>
      <c r="BQ1751" s="41">
        <f t="shared" si="1051"/>
        <v>0</v>
      </c>
      <c r="BR1751" s="41">
        <f t="shared" si="1052"/>
        <v>0</v>
      </c>
      <c r="BS1751" s="41">
        <f t="shared" si="1053"/>
        <v>0</v>
      </c>
      <c r="BT1751" s="41">
        <f t="shared" si="1054"/>
        <v>1</v>
      </c>
      <c r="BU1751" s="41">
        <f t="shared" si="1055"/>
        <v>0</v>
      </c>
      <c r="BV1751" s="41">
        <f t="shared" si="1056"/>
        <v>0</v>
      </c>
      <c r="BW1751" s="41">
        <f t="shared" si="1057"/>
        <v>1</v>
      </c>
      <c r="BX1751" s="41" t="str">
        <f t="shared" si="1062"/>
        <v>2018Nurse practitionersPrince Edward Island</v>
      </c>
      <c r="BY1751" s="51">
        <f>VLOOKUP(BX1751,'%workplace'!$A$1:$F$381,6,FALSE)</f>
        <v>28</v>
      </c>
      <c r="BZ1751" s="32">
        <f t="shared" si="1063"/>
        <v>0.10714285714285714</v>
      </c>
    </row>
    <row r="1752" spans="1:78" s="8" customFormat="1" hidden="1" x14ac:dyDescent="0.2">
      <c r="A1752" s="8" t="str">
        <f t="shared" si="1061"/>
        <v>2018Nurse practitionersPrince Edward IslandHospital</v>
      </c>
      <c r="B1752" s="8" t="s">
        <v>5</v>
      </c>
      <c r="C1752" s="8" t="s">
        <v>15</v>
      </c>
      <c r="D1752" s="8" t="s">
        <v>10</v>
      </c>
      <c r="E1752" s="8">
        <v>2018</v>
      </c>
      <c r="F1752" s="8">
        <v>3</v>
      </c>
      <c r="G1752" s="8">
        <v>0</v>
      </c>
      <c r="H1752" s="8">
        <v>0</v>
      </c>
      <c r="I1752" s="8">
        <v>0</v>
      </c>
      <c r="J1752" s="8">
        <v>0</v>
      </c>
      <c r="K1752" s="8">
        <v>0</v>
      </c>
      <c r="L1752" s="8">
        <v>2</v>
      </c>
      <c r="M1752" s="8">
        <v>1</v>
      </c>
      <c r="N1752" s="8">
        <v>0</v>
      </c>
      <c r="O1752" s="8">
        <v>0</v>
      </c>
      <c r="P1752" s="8">
        <v>0</v>
      </c>
      <c r="Q1752" s="8">
        <v>0</v>
      </c>
      <c r="R1752" s="8">
        <v>0</v>
      </c>
      <c r="S1752" s="8">
        <v>0</v>
      </c>
      <c r="T1752" s="8">
        <v>0</v>
      </c>
      <c r="U1752" s="8">
        <v>3</v>
      </c>
      <c r="V1752" s="8">
        <v>0</v>
      </c>
      <c r="W1752" s="8">
        <v>0</v>
      </c>
      <c r="X1752" s="8">
        <v>2</v>
      </c>
      <c r="Y1752" s="8">
        <v>1</v>
      </c>
      <c r="Z1752" s="8">
        <v>0</v>
      </c>
      <c r="AA1752" s="8">
        <v>0</v>
      </c>
      <c r="AB1752" s="8">
        <v>0</v>
      </c>
      <c r="AC1752" s="8">
        <v>0</v>
      </c>
      <c r="AD1752" s="8">
        <v>2</v>
      </c>
      <c r="AE1752" s="8">
        <v>1</v>
      </c>
      <c r="AF1752" s="8">
        <v>0</v>
      </c>
      <c r="AG1752" s="8">
        <v>3</v>
      </c>
      <c r="AH1752" s="8">
        <v>0</v>
      </c>
      <c r="AI1752" s="8">
        <v>0</v>
      </c>
      <c r="AJ1752" s="8">
        <v>1</v>
      </c>
      <c r="AK1752" s="8">
        <v>2</v>
      </c>
      <c r="AL1752" s="8">
        <v>0</v>
      </c>
      <c r="AM1752" s="8">
        <v>0</v>
      </c>
      <c r="AN1752" s="8">
        <v>3</v>
      </c>
      <c r="AO1752" s="41">
        <f t="shared" si="1058"/>
        <v>1</v>
      </c>
      <c r="AP1752" s="41">
        <f t="shared" si="1059"/>
        <v>0</v>
      </c>
      <c r="AQ1752" s="41">
        <f t="shared" si="1060"/>
        <v>0</v>
      </c>
      <c r="AR1752" s="41">
        <f t="shared" si="1026"/>
        <v>0</v>
      </c>
      <c r="AS1752" s="41">
        <f t="shared" si="1027"/>
        <v>0</v>
      </c>
      <c r="AT1752" s="41">
        <f t="shared" si="1028"/>
        <v>0</v>
      </c>
      <c r="AU1752" s="41">
        <f t="shared" si="1029"/>
        <v>0.66666666666666663</v>
      </c>
      <c r="AV1752" s="41">
        <f t="shared" si="1030"/>
        <v>0.33333333333333331</v>
      </c>
      <c r="AW1752" s="41">
        <f t="shared" si="1031"/>
        <v>0</v>
      </c>
      <c r="AX1752" s="41">
        <f t="shared" si="1032"/>
        <v>0</v>
      </c>
      <c r="AY1752" s="41">
        <f t="shared" si="1033"/>
        <v>0</v>
      </c>
      <c r="AZ1752" s="41">
        <f t="shared" si="1034"/>
        <v>0</v>
      </c>
      <c r="BA1752" s="41">
        <f t="shared" si="1035"/>
        <v>0</v>
      </c>
      <c r="BB1752" s="41">
        <f t="shared" si="1036"/>
        <v>0</v>
      </c>
      <c r="BC1752" s="41">
        <f t="shared" si="1037"/>
        <v>0</v>
      </c>
      <c r="BD1752" s="41">
        <f t="shared" si="1038"/>
        <v>1</v>
      </c>
      <c r="BE1752" s="41">
        <f t="shared" si="1039"/>
        <v>0</v>
      </c>
      <c r="BF1752" s="41">
        <f t="shared" si="1040"/>
        <v>0</v>
      </c>
      <c r="BG1752" s="41">
        <f t="shared" si="1041"/>
        <v>0.66666666666666663</v>
      </c>
      <c r="BH1752" s="41">
        <f t="shared" si="1042"/>
        <v>0.33333333333333331</v>
      </c>
      <c r="BI1752" s="41">
        <f t="shared" si="1043"/>
        <v>0</v>
      </c>
      <c r="BJ1752" s="41">
        <f t="shared" si="1044"/>
        <v>0</v>
      </c>
      <c r="BK1752" s="41">
        <f t="shared" si="1045"/>
        <v>0</v>
      </c>
      <c r="BL1752" s="41">
        <f t="shared" si="1046"/>
        <v>0</v>
      </c>
      <c r="BM1752" s="41">
        <f t="shared" si="1047"/>
        <v>0.66666666666666663</v>
      </c>
      <c r="BN1752" s="41">
        <f t="shared" si="1048"/>
        <v>0.33333333333333331</v>
      </c>
      <c r="BO1752" s="41">
        <f t="shared" si="1049"/>
        <v>0</v>
      </c>
      <c r="BP1752" s="41">
        <f t="shared" si="1050"/>
        <v>1</v>
      </c>
      <c r="BQ1752" s="41">
        <f t="shared" si="1051"/>
        <v>0</v>
      </c>
      <c r="BR1752" s="41">
        <f t="shared" si="1052"/>
        <v>0</v>
      </c>
      <c r="BS1752" s="41">
        <f t="shared" si="1053"/>
        <v>0.33333333333333331</v>
      </c>
      <c r="BT1752" s="41">
        <f t="shared" si="1054"/>
        <v>0.66666666666666663</v>
      </c>
      <c r="BU1752" s="41">
        <f t="shared" si="1055"/>
        <v>0</v>
      </c>
      <c r="BV1752" s="41">
        <f t="shared" si="1056"/>
        <v>0</v>
      </c>
      <c r="BW1752" s="41">
        <f t="shared" si="1057"/>
        <v>1</v>
      </c>
      <c r="BX1752" s="41" t="str">
        <f t="shared" si="1062"/>
        <v>2018Nurse practitionersPrince Edward Island</v>
      </c>
      <c r="BY1752" s="51">
        <f>VLOOKUP(BX1752,'%workplace'!$A$1:$F$381,6,FALSE)</f>
        <v>28</v>
      </c>
      <c r="BZ1752" s="32">
        <f t="shared" si="1063"/>
        <v>0.10714285714285714</v>
      </c>
    </row>
    <row r="1753" spans="1:78" s="8" customFormat="1" hidden="1" x14ac:dyDescent="0.2">
      <c r="A1753" s="8" t="str">
        <f t="shared" si="1061"/>
        <v>2018Nurse practitionersPrince Edward IslandOther places of work</v>
      </c>
      <c r="B1753" s="8" t="s">
        <v>5</v>
      </c>
      <c r="C1753" s="8" t="s">
        <v>15</v>
      </c>
      <c r="D1753" s="8" t="s">
        <v>13</v>
      </c>
      <c r="E1753" s="8">
        <v>2018</v>
      </c>
      <c r="F1753" s="8">
        <v>5</v>
      </c>
      <c r="G1753" s="8">
        <v>0</v>
      </c>
      <c r="H1753" s="8">
        <v>0</v>
      </c>
      <c r="I1753" s="8">
        <v>0</v>
      </c>
      <c r="J1753" s="8">
        <v>1</v>
      </c>
      <c r="K1753" s="8">
        <v>0</v>
      </c>
      <c r="L1753" s="8">
        <v>2</v>
      </c>
      <c r="M1753" s="8">
        <v>1</v>
      </c>
      <c r="N1753" s="8">
        <v>1</v>
      </c>
      <c r="O1753" s="8">
        <v>0</v>
      </c>
      <c r="P1753" s="8">
        <v>0</v>
      </c>
      <c r="Q1753" s="8">
        <v>0</v>
      </c>
      <c r="R1753" s="8">
        <v>0</v>
      </c>
      <c r="S1753" s="8">
        <v>0</v>
      </c>
      <c r="T1753" s="8">
        <v>0</v>
      </c>
      <c r="U1753" s="8">
        <v>5</v>
      </c>
      <c r="V1753" s="8">
        <v>0</v>
      </c>
      <c r="W1753" s="8">
        <v>0</v>
      </c>
      <c r="X1753" s="8">
        <v>5</v>
      </c>
      <c r="Y1753" s="8">
        <v>0</v>
      </c>
      <c r="Z1753" s="8">
        <v>0</v>
      </c>
      <c r="AA1753" s="8">
        <v>0</v>
      </c>
      <c r="AB1753" s="8">
        <v>0</v>
      </c>
      <c r="AC1753" s="8">
        <v>0</v>
      </c>
      <c r="AD1753" s="8">
        <v>5</v>
      </c>
      <c r="AE1753" s="8">
        <v>0</v>
      </c>
      <c r="AF1753" s="8">
        <v>1</v>
      </c>
      <c r="AG1753" s="8">
        <v>3</v>
      </c>
      <c r="AH1753" s="8">
        <v>1</v>
      </c>
      <c r="AI1753" s="8">
        <v>0</v>
      </c>
      <c r="AJ1753" s="8">
        <v>1</v>
      </c>
      <c r="AK1753" s="8">
        <v>4</v>
      </c>
      <c r="AL1753" s="8">
        <v>0</v>
      </c>
      <c r="AM1753" s="8">
        <v>0</v>
      </c>
      <c r="AN1753" s="8">
        <v>5</v>
      </c>
      <c r="AO1753" s="41">
        <f t="shared" si="1058"/>
        <v>1</v>
      </c>
      <c r="AP1753" s="41">
        <f t="shared" si="1059"/>
        <v>0</v>
      </c>
      <c r="AQ1753" s="41">
        <f t="shared" si="1060"/>
        <v>0</v>
      </c>
      <c r="AR1753" s="41">
        <f t="shared" si="1026"/>
        <v>0</v>
      </c>
      <c r="AS1753" s="41">
        <f t="shared" si="1027"/>
        <v>0.2</v>
      </c>
      <c r="AT1753" s="41">
        <f t="shared" si="1028"/>
        <v>0</v>
      </c>
      <c r="AU1753" s="41">
        <f t="shared" si="1029"/>
        <v>0.4</v>
      </c>
      <c r="AV1753" s="41">
        <f t="shared" si="1030"/>
        <v>0.2</v>
      </c>
      <c r="AW1753" s="41">
        <f t="shared" si="1031"/>
        <v>0.2</v>
      </c>
      <c r="AX1753" s="41">
        <f t="shared" si="1032"/>
        <v>0</v>
      </c>
      <c r="AY1753" s="41">
        <f t="shared" si="1033"/>
        <v>0</v>
      </c>
      <c r="AZ1753" s="41">
        <f t="shared" si="1034"/>
        <v>0</v>
      </c>
      <c r="BA1753" s="41">
        <f t="shared" si="1035"/>
        <v>0</v>
      </c>
      <c r="BB1753" s="41">
        <f t="shared" si="1036"/>
        <v>0</v>
      </c>
      <c r="BC1753" s="41">
        <f t="shared" si="1037"/>
        <v>0</v>
      </c>
      <c r="BD1753" s="41">
        <f t="shared" si="1038"/>
        <v>1</v>
      </c>
      <c r="BE1753" s="41">
        <f t="shared" si="1039"/>
        <v>0</v>
      </c>
      <c r="BF1753" s="41">
        <f t="shared" si="1040"/>
        <v>0</v>
      </c>
      <c r="BG1753" s="41">
        <f t="shared" si="1041"/>
        <v>1</v>
      </c>
      <c r="BH1753" s="41">
        <f t="shared" si="1042"/>
        <v>0</v>
      </c>
      <c r="BI1753" s="41">
        <f t="shared" si="1043"/>
        <v>0</v>
      </c>
      <c r="BJ1753" s="41">
        <f t="shared" si="1044"/>
        <v>0</v>
      </c>
      <c r="BK1753" s="41">
        <f t="shared" si="1045"/>
        <v>0</v>
      </c>
      <c r="BL1753" s="41">
        <f t="shared" si="1046"/>
        <v>0</v>
      </c>
      <c r="BM1753" s="41">
        <f t="shared" si="1047"/>
        <v>1</v>
      </c>
      <c r="BN1753" s="41">
        <f t="shared" si="1048"/>
        <v>0</v>
      </c>
      <c r="BO1753" s="41">
        <f t="shared" si="1049"/>
        <v>0.2</v>
      </c>
      <c r="BP1753" s="41">
        <f t="shared" si="1050"/>
        <v>0.6</v>
      </c>
      <c r="BQ1753" s="41">
        <f t="shared" si="1051"/>
        <v>0.2</v>
      </c>
      <c r="BR1753" s="41">
        <f t="shared" si="1052"/>
        <v>0</v>
      </c>
      <c r="BS1753" s="41">
        <f t="shared" si="1053"/>
        <v>0.2</v>
      </c>
      <c r="BT1753" s="41">
        <f t="shared" si="1054"/>
        <v>0.8</v>
      </c>
      <c r="BU1753" s="41">
        <f t="shared" si="1055"/>
        <v>0</v>
      </c>
      <c r="BV1753" s="41">
        <f t="shared" si="1056"/>
        <v>0</v>
      </c>
      <c r="BW1753" s="41">
        <f t="shared" si="1057"/>
        <v>1</v>
      </c>
      <c r="BX1753" s="41" t="str">
        <f t="shared" si="1062"/>
        <v>2018Nurse practitionersPrince Edward Island</v>
      </c>
      <c r="BY1753" s="51">
        <f>VLOOKUP(BX1753,'%workplace'!$A$1:$F$381,6,FALSE)</f>
        <v>28</v>
      </c>
      <c r="BZ1753" s="32">
        <f t="shared" si="1063"/>
        <v>0.17857142857142858</v>
      </c>
    </row>
    <row r="1754" spans="1:78" s="8" customFormat="1" hidden="1" x14ac:dyDescent="0.2">
      <c r="A1754" s="8" t="str">
        <f t="shared" si="1061"/>
        <v>2018Nurse practitionersNova ScotiaAll places of work</v>
      </c>
      <c r="B1754" s="8" t="s">
        <v>5</v>
      </c>
      <c r="C1754" s="8" t="s">
        <v>16</v>
      </c>
      <c r="D1754" s="8" t="s">
        <v>9</v>
      </c>
      <c r="E1754" s="8">
        <v>2018</v>
      </c>
      <c r="F1754" s="8">
        <v>169</v>
      </c>
      <c r="G1754" s="8">
        <v>6</v>
      </c>
      <c r="H1754" s="8">
        <v>0</v>
      </c>
      <c r="I1754" s="8">
        <v>5</v>
      </c>
      <c r="J1754" s="8">
        <v>16</v>
      </c>
      <c r="K1754" s="8">
        <v>26</v>
      </c>
      <c r="L1754" s="8">
        <v>29</v>
      </c>
      <c r="M1754" s="8">
        <v>32</v>
      </c>
      <c r="N1754" s="8">
        <v>26</v>
      </c>
      <c r="O1754" s="8">
        <v>29</v>
      </c>
      <c r="P1754" s="8">
        <v>10</v>
      </c>
      <c r="Q1754" s="8">
        <v>2</v>
      </c>
      <c r="R1754" s="8">
        <v>0</v>
      </c>
      <c r="S1754" s="8">
        <v>0</v>
      </c>
      <c r="T1754" s="8">
        <v>0</v>
      </c>
      <c r="U1754" s="8">
        <v>171</v>
      </c>
      <c r="V1754" s="8">
        <v>4</v>
      </c>
      <c r="W1754" s="8">
        <v>0</v>
      </c>
      <c r="X1754" s="8">
        <v>147</v>
      </c>
      <c r="Y1754" s="8">
        <v>15</v>
      </c>
      <c r="Z1754" s="8">
        <v>13</v>
      </c>
      <c r="AA1754" s="8">
        <v>0</v>
      </c>
      <c r="AB1754" s="8">
        <v>2</v>
      </c>
      <c r="AC1754" s="8">
        <v>0</v>
      </c>
      <c r="AD1754" s="8">
        <v>159</v>
      </c>
      <c r="AE1754" s="8">
        <v>14</v>
      </c>
      <c r="AF1754" s="8">
        <v>3</v>
      </c>
      <c r="AG1754" s="8">
        <v>165</v>
      </c>
      <c r="AH1754" s="8">
        <v>7</v>
      </c>
      <c r="AI1754" s="8">
        <v>0</v>
      </c>
      <c r="AJ1754" s="8">
        <v>56</v>
      </c>
      <c r="AK1754" s="8">
        <v>119</v>
      </c>
      <c r="AL1754" s="8">
        <v>0</v>
      </c>
      <c r="AM1754" s="8">
        <v>0</v>
      </c>
      <c r="AN1754" s="8">
        <v>175</v>
      </c>
      <c r="AO1754" s="41">
        <f t="shared" si="1058"/>
        <v>0.96571428571428575</v>
      </c>
      <c r="AP1754" s="41">
        <f t="shared" si="1059"/>
        <v>3.4285714285714287E-2</v>
      </c>
      <c r="AQ1754" s="41">
        <f t="shared" si="1060"/>
        <v>0</v>
      </c>
      <c r="AR1754" s="41">
        <f t="shared" si="1026"/>
        <v>2.8571428571428571E-2</v>
      </c>
      <c r="AS1754" s="41">
        <f t="shared" si="1027"/>
        <v>9.1428571428571428E-2</v>
      </c>
      <c r="AT1754" s="41">
        <f t="shared" si="1028"/>
        <v>0.14857142857142858</v>
      </c>
      <c r="AU1754" s="41">
        <f t="shared" si="1029"/>
        <v>0.1657142857142857</v>
      </c>
      <c r="AV1754" s="41">
        <f t="shared" si="1030"/>
        <v>0.18285714285714286</v>
      </c>
      <c r="AW1754" s="41">
        <f t="shared" si="1031"/>
        <v>0.14857142857142858</v>
      </c>
      <c r="AX1754" s="41">
        <f t="shared" si="1032"/>
        <v>0.1657142857142857</v>
      </c>
      <c r="AY1754" s="41">
        <f t="shared" si="1033"/>
        <v>5.7142857142857141E-2</v>
      </c>
      <c r="AZ1754" s="41">
        <f t="shared" si="1034"/>
        <v>1.1428571428571429E-2</v>
      </c>
      <c r="BA1754" s="41">
        <f t="shared" si="1035"/>
        <v>0</v>
      </c>
      <c r="BB1754" s="41">
        <f t="shared" si="1036"/>
        <v>0</v>
      </c>
      <c r="BC1754" s="41">
        <f t="shared" si="1037"/>
        <v>0</v>
      </c>
      <c r="BD1754" s="41">
        <f t="shared" si="1038"/>
        <v>0.97714285714285709</v>
      </c>
      <c r="BE1754" s="41">
        <f t="shared" si="1039"/>
        <v>2.2857142857142857E-2</v>
      </c>
      <c r="BF1754" s="41">
        <f t="shared" si="1040"/>
        <v>0</v>
      </c>
      <c r="BG1754" s="41">
        <f t="shared" si="1041"/>
        <v>0.84</v>
      </c>
      <c r="BH1754" s="41">
        <f t="shared" si="1042"/>
        <v>8.5714285714285715E-2</v>
      </c>
      <c r="BI1754" s="41">
        <f t="shared" si="1043"/>
        <v>7.4285714285714288E-2</v>
      </c>
      <c r="BJ1754" s="41">
        <f t="shared" si="1044"/>
        <v>0</v>
      </c>
      <c r="BK1754" s="41">
        <f t="shared" si="1045"/>
        <v>1.1428571428571429E-2</v>
      </c>
      <c r="BL1754" s="41">
        <f t="shared" si="1046"/>
        <v>0</v>
      </c>
      <c r="BM1754" s="41">
        <f t="shared" si="1047"/>
        <v>0.90857142857142859</v>
      </c>
      <c r="BN1754" s="41">
        <f t="shared" si="1048"/>
        <v>0.08</v>
      </c>
      <c r="BO1754" s="41">
        <f t="shared" si="1049"/>
        <v>1.7142857142857144E-2</v>
      </c>
      <c r="BP1754" s="41">
        <f t="shared" si="1050"/>
        <v>0.94285714285714284</v>
      </c>
      <c r="BQ1754" s="41">
        <f t="shared" si="1051"/>
        <v>0.04</v>
      </c>
      <c r="BR1754" s="41">
        <f t="shared" si="1052"/>
        <v>0</v>
      </c>
      <c r="BS1754" s="41">
        <f t="shared" si="1053"/>
        <v>0.32</v>
      </c>
      <c r="BT1754" s="41">
        <f t="shared" si="1054"/>
        <v>0.68</v>
      </c>
      <c r="BU1754" s="41">
        <f t="shared" si="1055"/>
        <v>0</v>
      </c>
      <c r="BV1754" s="41">
        <f t="shared" si="1056"/>
        <v>0</v>
      </c>
      <c r="BW1754" s="41">
        <f t="shared" si="1057"/>
        <v>1</v>
      </c>
      <c r="BX1754" s="41" t="str">
        <f t="shared" si="1062"/>
        <v>2018Nurse practitionersNova Scotia</v>
      </c>
      <c r="BY1754" s="51">
        <f>VLOOKUP(BX1754,'%workplace'!$A$1:$F$381,6,FALSE)</f>
        <v>175</v>
      </c>
      <c r="BZ1754" s="32">
        <f t="shared" si="1063"/>
        <v>1</v>
      </c>
    </row>
    <row r="1755" spans="1:78" s="8" customFormat="1" hidden="1" x14ac:dyDescent="0.2">
      <c r="A1755" s="8" t="str">
        <f t="shared" si="1061"/>
        <v>2018Nurse practitionersNova ScotiaCommunity health</v>
      </c>
      <c r="B1755" s="8" t="s">
        <v>5</v>
      </c>
      <c r="C1755" s="8" t="s">
        <v>16</v>
      </c>
      <c r="D1755" s="8" t="s">
        <v>11</v>
      </c>
      <c r="E1755" s="8">
        <v>2018</v>
      </c>
      <c r="F1755" s="8">
        <v>78</v>
      </c>
      <c r="G1755" s="8">
        <v>2</v>
      </c>
      <c r="H1755" s="8">
        <v>0</v>
      </c>
      <c r="I1755" s="8">
        <v>3</v>
      </c>
      <c r="J1755" s="8">
        <v>8</v>
      </c>
      <c r="K1755" s="8">
        <v>9</v>
      </c>
      <c r="L1755" s="8">
        <v>17</v>
      </c>
      <c r="M1755" s="8">
        <v>16</v>
      </c>
      <c r="N1755" s="8">
        <v>10</v>
      </c>
      <c r="O1755" s="8">
        <v>12</v>
      </c>
      <c r="P1755" s="8">
        <v>4</v>
      </c>
      <c r="Q1755" s="8">
        <v>1</v>
      </c>
      <c r="R1755" s="8">
        <v>0</v>
      </c>
      <c r="S1755" s="8">
        <v>0</v>
      </c>
      <c r="T1755" s="8">
        <v>0</v>
      </c>
      <c r="U1755" s="8">
        <v>77</v>
      </c>
      <c r="V1755" s="8">
        <v>3</v>
      </c>
      <c r="W1755" s="8">
        <v>0</v>
      </c>
      <c r="X1755" s="8">
        <v>69</v>
      </c>
      <c r="Y1755" s="8">
        <v>6</v>
      </c>
      <c r="Z1755" s="8">
        <v>5</v>
      </c>
      <c r="AA1755" s="8">
        <v>0</v>
      </c>
      <c r="AB1755" s="8">
        <v>0</v>
      </c>
      <c r="AC1755" s="8">
        <v>0</v>
      </c>
      <c r="AD1755" s="8">
        <v>77</v>
      </c>
      <c r="AE1755" s="8">
        <v>3</v>
      </c>
      <c r="AF1755" s="8">
        <v>0</v>
      </c>
      <c r="AG1755" s="8">
        <v>79</v>
      </c>
      <c r="AH1755" s="8">
        <v>1</v>
      </c>
      <c r="AI1755" s="8">
        <v>0</v>
      </c>
      <c r="AJ1755" s="8">
        <v>44</v>
      </c>
      <c r="AK1755" s="8">
        <v>36</v>
      </c>
      <c r="AL1755" s="8">
        <v>0</v>
      </c>
      <c r="AM1755" s="8">
        <v>0</v>
      </c>
      <c r="AN1755" s="8">
        <v>80</v>
      </c>
      <c r="AO1755" s="41">
        <f t="shared" si="1058"/>
        <v>0.97499999999999998</v>
      </c>
      <c r="AP1755" s="41">
        <f t="shared" si="1059"/>
        <v>2.5000000000000001E-2</v>
      </c>
      <c r="AQ1755" s="41">
        <f t="shared" si="1060"/>
        <v>0</v>
      </c>
      <c r="AR1755" s="41">
        <f t="shared" si="1026"/>
        <v>3.7499999999999999E-2</v>
      </c>
      <c r="AS1755" s="41">
        <f t="shared" si="1027"/>
        <v>0.1</v>
      </c>
      <c r="AT1755" s="41">
        <f t="shared" si="1028"/>
        <v>0.1125</v>
      </c>
      <c r="AU1755" s="41">
        <f t="shared" si="1029"/>
        <v>0.21249999999999999</v>
      </c>
      <c r="AV1755" s="41">
        <f t="shared" si="1030"/>
        <v>0.2</v>
      </c>
      <c r="AW1755" s="41">
        <f t="shared" si="1031"/>
        <v>0.125</v>
      </c>
      <c r="AX1755" s="41">
        <f t="shared" si="1032"/>
        <v>0.15</v>
      </c>
      <c r="AY1755" s="41">
        <f t="shared" si="1033"/>
        <v>0.05</v>
      </c>
      <c r="AZ1755" s="41">
        <f t="shared" si="1034"/>
        <v>1.2500000000000001E-2</v>
      </c>
      <c r="BA1755" s="41">
        <f t="shared" si="1035"/>
        <v>0</v>
      </c>
      <c r="BB1755" s="41">
        <f t="shared" si="1036"/>
        <v>0</v>
      </c>
      <c r="BC1755" s="41">
        <f t="shared" si="1037"/>
        <v>0</v>
      </c>
      <c r="BD1755" s="41">
        <f t="shared" si="1038"/>
        <v>0.96250000000000002</v>
      </c>
      <c r="BE1755" s="41">
        <f t="shared" si="1039"/>
        <v>3.7499999999999999E-2</v>
      </c>
      <c r="BF1755" s="41">
        <f t="shared" si="1040"/>
        <v>0</v>
      </c>
      <c r="BG1755" s="41">
        <f t="shared" si="1041"/>
        <v>0.86250000000000004</v>
      </c>
      <c r="BH1755" s="41">
        <f t="shared" si="1042"/>
        <v>7.4999999999999997E-2</v>
      </c>
      <c r="BI1755" s="41">
        <f t="shared" si="1043"/>
        <v>6.25E-2</v>
      </c>
      <c r="BJ1755" s="41">
        <f t="shared" si="1044"/>
        <v>0</v>
      </c>
      <c r="BK1755" s="41">
        <f t="shared" si="1045"/>
        <v>0</v>
      </c>
      <c r="BL1755" s="41">
        <f t="shared" si="1046"/>
        <v>0</v>
      </c>
      <c r="BM1755" s="41">
        <f t="shared" si="1047"/>
        <v>0.96250000000000002</v>
      </c>
      <c r="BN1755" s="41">
        <f t="shared" si="1048"/>
        <v>3.7499999999999999E-2</v>
      </c>
      <c r="BO1755" s="41">
        <f t="shared" si="1049"/>
        <v>0</v>
      </c>
      <c r="BP1755" s="41">
        <f t="shared" si="1050"/>
        <v>0.98750000000000004</v>
      </c>
      <c r="BQ1755" s="41">
        <f t="shared" si="1051"/>
        <v>1.2500000000000001E-2</v>
      </c>
      <c r="BR1755" s="41">
        <f t="shared" si="1052"/>
        <v>0</v>
      </c>
      <c r="BS1755" s="41">
        <f t="shared" si="1053"/>
        <v>0.55000000000000004</v>
      </c>
      <c r="BT1755" s="41">
        <f t="shared" si="1054"/>
        <v>0.45</v>
      </c>
      <c r="BU1755" s="41">
        <f t="shared" si="1055"/>
        <v>0</v>
      </c>
      <c r="BV1755" s="41">
        <f t="shared" si="1056"/>
        <v>0</v>
      </c>
      <c r="BW1755" s="41">
        <f t="shared" si="1057"/>
        <v>1</v>
      </c>
      <c r="BX1755" s="41" t="str">
        <f t="shared" si="1062"/>
        <v>2018Nurse practitionersNova Scotia</v>
      </c>
      <c r="BY1755" s="51">
        <f>VLOOKUP(BX1755,'%workplace'!$A$1:$F$381,6,FALSE)</f>
        <v>175</v>
      </c>
      <c r="BZ1755" s="32">
        <f t="shared" si="1063"/>
        <v>0.45714285714285713</v>
      </c>
    </row>
    <row r="1756" spans="1:78" s="8" customFormat="1" hidden="1" x14ac:dyDescent="0.2">
      <c r="A1756" s="8" t="str">
        <f t="shared" si="1061"/>
        <v>2018Nurse practitionersNova ScotiaNursing home/long-term care</v>
      </c>
      <c r="B1756" s="8" t="s">
        <v>5</v>
      </c>
      <c r="C1756" s="8" t="s">
        <v>16</v>
      </c>
      <c r="D1756" s="8" t="s">
        <v>12</v>
      </c>
      <c r="E1756" s="8">
        <v>2018</v>
      </c>
      <c r="F1756" s="8">
        <v>3</v>
      </c>
      <c r="G1756" s="8">
        <v>0</v>
      </c>
      <c r="H1756" s="8">
        <v>0</v>
      </c>
      <c r="I1756" s="8">
        <v>0</v>
      </c>
      <c r="J1756" s="8">
        <v>0</v>
      </c>
      <c r="K1756" s="8">
        <v>1</v>
      </c>
      <c r="L1756" s="8">
        <v>0</v>
      </c>
      <c r="M1756" s="8">
        <v>0</v>
      </c>
      <c r="N1756" s="8">
        <v>0</v>
      </c>
      <c r="O1756" s="8">
        <v>1</v>
      </c>
      <c r="P1756" s="8">
        <v>1</v>
      </c>
      <c r="Q1756" s="8">
        <v>0</v>
      </c>
      <c r="R1756" s="8">
        <v>0</v>
      </c>
      <c r="S1756" s="8">
        <v>0</v>
      </c>
      <c r="T1756" s="8">
        <v>0</v>
      </c>
      <c r="U1756" s="8">
        <v>3</v>
      </c>
      <c r="V1756" s="8">
        <v>0</v>
      </c>
      <c r="W1756" s="8">
        <v>0</v>
      </c>
      <c r="X1756" s="8">
        <v>2</v>
      </c>
      <c r="Y1756" s="8">
        <v>1</v>
      </c>
      <c r="Z1756" s="8">
        <v>0</v>
      </c>
      <c r="AA1756" s="8">
        <v>0</v>
      </c>
      <c r="AB1756" s="8">
        <v>0</v>
      </c>
      <c r="AC1756" s="8">
        <v>0</v>
      </c>
      <c r="AD1756" s="8">
        <v>3</v>
      </c>
      <c r="AE1756" s="8">
        <v>0</v>
      </c>
      <c r="AF1756" s="8">
        <v>0</v>
      </c>
      <c r="AG1756" s="8">
        <v>3</v>
      </c>
      <c r="AH1756" s="8">
        <v>0</v>
      </c>
      <c r="AI1756" s="8">
        <v>0</v>
      </c>
      <c r="AJ1756" s="8">
        <v>1</v>
      </c>
      <c r="AK1756" s="8">
        <v>2</v>
      </c>
      <c r="AL1756" s="8">
        <v>0</v>
      </c>
      <c r="AM1756" s="8">
        <v>0</v>
      </c>
      <c r="AN1756" s="8">
        <v>3</v>
      </c>
      <c r="AO1756" s="41">
        <f t="shared" si="1058"/>
        <v>1</v>
      </c>
      <c r="AP1756" s="41">
        <f t="shared" si="1059"/>
        <v>0</v>
      </c>
      <c r="AQ1756" s="41">
        <f t="shared" si="1060"/>
        <v>0</v>
      </c>
      <c r="AR1756" s="41">
        <f t="shared" si="1026"/>
        <v>0</v>
      </c>
      <c r="AS1756" s="41">
        <f t="shared" si="1027"/>
        <v>0</v>
      </c>
      <c r="AT1756" s="41">
        <f t="shared" si="1028"/>
        <v>0.33333333333333331</v>
      </c>
      <c r="AU1756" s="41">
        <f t="shared" si="1029"/>
        <v>0</v>
      </c>
      <c r="AV1756" s="41">
        <f t="shared" si="1030"/>
        <v>0</v>
      </c>
      <c r="AW1756" s="41">
        <f t="shared" si="1031"/>
        <v>0</v>
      </c>
      <c r="AX1756" s="41">
        <f t="shared" si="1032"/>
        <v>0.33333333333333331</v>
      </c>
      <c r="AY1756" s="41">
        <f t="shared" si="1033"/>
        <v>0.33333333333333331</v>
      </c>
      <c r="AZ1756" s="41">
        <f t="shared" si="1034"/>
        <v>0</v>
      </c>
      <c r="BA1756" s="41">
        <f t="shared" si="1035"/>
        <v>0</v>
      </c>
      <c r="BB1756" s="41">
        <f t="shared" si="1036"/>
        <v>0</v>
      </c>
      <c r="BC1756" s="41">
        <f t="shared" si="1037"/>
        <v>0</v>
      </c>
      <c r="BD1756" s="41">
        <f t="shared" si="1038"/>
        <v>1</v>
      </c>
      <c r="BE1756" s="41">
        <f t="shared" si="1039"/>
        <v>0</v>
      </c>
      <c r="BF1756" s="41">
        <f t="shared" si="1040"/>
        <v>0</v>
      </c>
      <c r="BG1756" s="41">
        <f t="shared" si="1041"/>
        <v>0.66666666666666663</v>
      </c>
      <c r="BH1756" s="41">
        <f t="shared" si="1042"/>
        <v>0.33333333333333331</v>
      </c>
      <c r="BI1756" s="41">
        <f t="shared" si="1043"/>
        <v>0</v>
      </c>
      <c r="BJ1756" s="41">
        <f t="shared" si="1044"/>
        <v>0</v>
      </c>
      <c r="BK1756" s="41">
        <f t="shared" si="1045"/>
        <v>0</v>
      </c>
      <c r="BL1756" s="41">
        <f t="shared" si="1046"/>
        <v>0</v>
      </c>
      <c r="BM1756" s="41">
        <f t="shared" si="1047"/>
        <v>1</v>
      </c>
      <c r="BN1756" s="41">
        <f t="shared" si="1048"/>
        <v>0</v>
      </c>
      <c r="BO1756" s="41">
        <f t="shared" si="1049"/>
        <v>0</v>
      </c>
      <c r="BP1756" s="41">
        <f t="shared" si="1050"/>
        <v>1</v>
      </c>
      <c r="BQ1756" s="41">
        <f t="shared" si="1051"/>
        <v>0</v>
      </c>
      <c r="BR1756" s="41">
        <f t="shared" si="1052"/>
        <v>0</v>
      </c>
      <c r="BS1756" s="41">
        <f t="shared" si="1053"/>
        <v>0.33333333333333331</v>
      </c>
      <c r="BT1756" s="41">
        <f t="shared" si="1054"/>
        <v>0.66666666666666663</v>
      </c>
      <c r="BU1756" s="41">
        <f t="shared" si="1055"/>
        <v>0</v>
      </c>
      <c r="BV1756" s="41">
        <f t="shared" si="1056"/>
        <v>0</v>
      </c>
      <c r="BW1756" s="41">
        <f t="shared" si="1057"/>
        <v>1</v>
      </c>
      <c r="BX1756" s="41" t="str">
        <f t="shared" si="1062"/>
        <v>2018Nurse practitionersNova Scotia</v>
      </c>
      <c r="BY1756" s="51">
        <f>VLOOKUP(BX1756,'%workplace'!$A$1:$F$381,6,FALSE)</f>
        <v>175</v>
      </c>
      <c r="BZ1756" s="32">
        <f t="shared" si="1063"/>
        <v>1.7142857142857144E-2</v>
      </c>
    </row>
    <row r="1757" spans="1:78" s="8" customFormat="1" hidden="1" x14ac:dyDescent="0.2">
      <c r="A1757" s="8" t="str">
        <f t="shared" si="1061"/>
        <v>2018Nurse practitionersNova ScotiaHospital</v>
      </c>
      <c r="B1757" s="8" t="s">
        <v>5</v>
      </c>
      <c r="C1757" s="8" t="s">
        <v>16</v>
      </c>
      <c r="D1757" s="8" t="s">
        <v>10</v>
      </c>
      <c r="E1757" s="8">
        <v>2018</v>
      </c>
      <c r="F1757" s="8">
        <v>68</v>
      </c>
      <c r="G1757" s="8">
        <v>2</v>
      </c>
      <c r="H1757" s="8">
        <v>0</v>
      </c>
      <c r="I1757" s="8">
        <v>1</v>
      </c>
      <c r="J1757" s="8">
        <v>6</v>
      </c>
      <c r="K1757" s="8">
        <v>12</v>
      </c>
      <c r="L1757" s="8">
        <v>10</v>
      </c>
      <c r="M1757" s="8">
        <v>14</v>
      </c>
      <c r="N1757" s="8">
        <v>12</v>
      </c>
      <c r="O1757" s="8">
        <v>12</v>
      </c>
      <c r="P1757" s="8">
        <v>3</v>
      </c>
      <c r="Q1757" s="8">
        <v>0</v>
      </c>
      <c r="R1757" s="8">
        <v>0</v>
      </c>
      <c r="S1757" s="8">
        <v>0</v>
      </c>
      <c r="T1757" s="8">
        <v>0</v>
      </c>
      <c r="U1757" s="8">
        <v>69</v>
      </c>
      <c r="V1757" s="8">
        <v>1</v>
      </c>
      <c r="W1757" s="8">
        <v>0</v>
      </c>
      <c r="X1757" s="8">
        <v>57</v>
      </c>
      <c r="Y1757" s="8">
        <v>6</v>
      </c>
      <c r="Z1757" s="8">
        <v>7</v>
      </c>
      <c r="AA1757" s="8">
        <v>0</v>
      </c>
      <c r="AB1757" s="8">
        <v>1</v>
      </c>
      <c r="AC1757" s="8">
        <v>0</v>
      </c>
      <c r="AD1757" s="8">
        <v>59</v>
      </c>
      <c r="AE1757" s="8">
        <v>10</v>
      </c>
      <c r="AF1757" s="8">
        <v>1</v>
      </c>
      <c r="AG1757" s="8">
        <v>69</v>
      </c>
      <c r="AH1757" s="8">
        <v>0</v>
      </c>
      <c r="AI1757" s="8">
        <v>0</v>
      </c>
      <c r="AJ1757" s="8">
        <v>3</v>
      </c>
      <c r="AK1757" s="8">
        <v>67</v>
      </c>
      <c r="AL1757" s="8">
        <v>0</v>
      </c>
      <c r="AM1757" s="8">
        <v>0</v>
      </c>
      <c r="AN1757" s="8">
        <v>70</v>
      </c>
      <c r="AO1757" s="41">
        <f t="shared" si="1058"/>
        <v>0.97142857142857142</v>
      </c>
      <c r="AP1757" s="41">
        <f t="shared" si="1059"/>
        <v>2.8571428571428571E-2</v>
      </c>
      <c r="AQ1757" s="41">
        <f t="shared" si="1060"/>
        <v>0</v>
      </c>
      <c r="AR1757" s="41">
        <f t="shared" si="1026"/>
        <v>1.4285714285714285E-2</v>
      </c>
      <c r="AS1757" s="41">
        <f t="shared" si="1027"/>
        <v>8.5714285714285715E-2</v>
      </c>
      <c r="AT1757" s="41">
        <f t="shared" si="1028"/>
        <v>0.17142857142857143</v>
      </c>
      <c r="AU1757" s="41">
        <f t="shared" si="1029"/>
        <v>0.14285714285714285</v>
      </c>
      <c r="AV1757" s="41">
        <f t="shared" si="1030"/>
        <v>0.2</v>
      </c>
      <c r="AW1757" s="41">
        <f t="shared" si="1031"/>
        <v>0.17142857142857143</v>
      </c>
      <c r="AX1757" s="41">
        <f t="shared" si="1032"/>
        <v>0.17142857142857143</v>
      </c>
      <c r="AY1757" s="41">
        <f t="shared" si="1033"/>
        <v>4.2857142857142858E-2</v>
      </c>
      <c r="AZ1757" s="41">
        <f t="shared" si="1034"/>
        <v>0</v>
      </c>
      <c r="BA1757" s="41">
        <f t="shared" si="1035"/>
        <v>0</v>
      </c>
      <c r="BB1757" s="41">
        <f t="shared" si="1036"/>
        <v>0</v>
      </c>
      <c r="BC1757" s="41">
        <f t="shared" si="1037"/>
        <v>0</v>
      </c>
      <c r="BD1757" s="41">
        <f t="shared" si="1038"/>
        <v>0.98571428571428577</v>
      </c>
      <c r="BE1757" s="41">
        <f t="shared" si="1039"/>
        <v>1.4285714285714285E-2</v>
      </c>
      <c r="BF1757" s="41">
        <f t="shared" si="1040"/>
        <v>0</v>
      </c>
      <c r="BG1757" s="41">
        <f t="shared" si="1041"/>
        <v>0.81428571428571428</v>
      </c>
      <c r="BH1757" s="41">
        <f t="shared" si="1042"/>
        <v>8.5714285714285715E-2</v>
      </c>
      <c r="BI1757" s="41">
        <f t="shared" si="1043"/>
        <v>0.1</v>
      </c>
      <c r="BJ1757" s="41">
        <f t="shared" si="1044"/>
        <v>0</v>
      </c>
      <c r="BK1757" s="41">
        <f t="shared" si="1045"/>
        <v>1.4285714285714285E-2</v>
      </c>
      <c r="BL1757" s="41">
        <f t="shared" si="1046"/>
        <v>0</v>
      </c>
      <c r="BM1757" s="41">
        <f t="shared" si="1047"/>
        <v>0.84285714285714286</v>
      </c>
      <c r="BN1757" s="41">
        <f t="shared" si="1048"/>
        <v>0.14285714285714285</v>
      </c>
      <c r="BO1757" s="41">
        <f t="shared" si="1049"/>
        <v>1.4285714285714285E-2</v>
      </c>
      <c r="BP1757" s="41">
        <f t="shared" si="1050"/>
        <v>0.98571428571428577</v>
      </c>
      <c r="BQ1757" s="41">
        <f t="shared" si="1051"/>
        <v>0</v>
      </c>
      <c r="BR1757" s="41">
        <f t="shared" si="1052"/>
        <v>0</v>
      </c>
      <c r="BS1757" s="41">
        <f t="shared" si="1053"/>
        <v>4.2857142857142858E-2</v>
      </c>
      <c r="BT1757" s="41">
        <f t="shared" si="1054"/>
        <v>0.95714285714285718</v>
      </c>
      <c r="BU1757" s="41">
        <f t="shared" si="1055"/>
        <v>0</v>
      </c>
      <c r="BV1757" s="41">
        <f t="shared" si="1056"/>
        <v>0</v>
      </c>
      <c r="BW1757" s="41">
        <f t="shared" si="1057"/>
        <v>1</v>
      </c>
      <c r="BX1757" s="41" t="str">
        <f t="shared" si="1062"/>
        <v>2018Nurse practitionersNova Scotia</v>
      </c>
      <c r="BY1757" s="51">
        <f>VLOOKUP(BX1757,'%workplace'!$A$1:$F$381,6,FALSE)</f>
        <v>175</v>
      </c>
      <c r="BZ1757" s="32">
        <f t="shared" si="1063"/>
        <v>0.4</v>
      </c>
    </row>
    <row r="1758" spans="1:78" s="8" customFormat="1" hidden="1" x14ac:dyDescent="0.2">
      <c r="A1758" s="8" t="str">
        <f t="shared" si="1061"/>
        <v>2018Nurse practitionersNova ScotiaOther places of work</v>
      </c>
      <c r="B1758" s="8" t="s">
        <v>5</v>
      </c>
      <c r="C1758" s="8" t="s">
        <v>16</v>
      </c>
      <c r="D1758" s="8" t="s">
        <v>13</v>
      </c>
      <c r="E1758" s="8">
        <v>2018</v>
      </c>
      <c r="F1758" s="8">
        <v>20</v>
      </c>
      <c r="G1758" s="8">
        <v>2</v>
      </c>
      <c r="H1758" s="8">
        <v>0</v>
      </c>
      <c r="I1758" s="8">
        <v>1</v>
      </c>
      <c r="J1758" s="8">
        <v>2</v>
      </c>
      <c r="K1758" s="8">
        <v>4</v>
      </c>
      <c r="L1758" s="8">
        <v>2</v>
      </c>
      <c r="M1758" s="8">
        <v>2</v>
      </c>
      <c r="N1758" s="8">
        <v>4</v>
      </c>
      <c r="O1758" s="8">
        <v>4</v>
      </c>
      <c r="P1758" s="8">
        <v>2</v>
      </c>
      <c r="Q1758" s="8">
        <v>1</v>
      </c>
      <c r="R1758" s="8">
        <v>0</v>
      </c>
      <c r="S1758" s="8">
        <v>0</v>
      </c>
      <c r="T1758" s="8">
        <v>0</v>
      </c>
      <c r="U1758" s="8">
        <v>22</v>
      </c>
      <c r="V1758" s="8">
        <v>0</v>
      </c>
      <c r="W1758" s="8">
        <v>0</v>
      </c>
      <c r="X1758" s="8">
        <v>19</v>
      </c>
      <c r="Y1758" s="8">
        <v>2</v>
      </c>
      <c r="Z1758" s="8">
        <v>1</v>
      </c>
      <c r="AA1758" s="8">
        <v>0</v>
      </c>
      <c r="AB1758" s="8">
        <v>1</v>
      </c>
      <c r="AC1758" s="8">
        <v>0</v>
      </c>
      <c r="AD1758" s="8">
        <v>20</v>
      </c>
      <c r="AE1758" s="8">
        <v>1</v>
      </c>
      <c r="AF1758" s="8">
        <v>2</v>
      </c>
      <c r="AG1758" s="8">
        <v>14</v>
      </c>
      <c r="AH1758" s="8">
        <v>6</v>
      </c>
      <c r="AI1758" s="8">
        <v>0</v>
      </c>
      <c r="AJ1758" s="8">
        <v>8</v>
      </c>
      <c r="AK1758" s="8">
        <v>14</v>
      </c>
      <c r="AL1758" s="8">
        <v>0</v>
      </c>
      <c r="AM1758" s="8">
        <v>0</v>
      </c>
      <c r="AN1758" s="8">
        <v>22</v>
      </c>
      <c r="AO1758" s="41">
        <f t="shared" si="1058"/>
        <v>0.90909090909090906</v>
      </c>
      <c r="AP1758" s="41">
        <f t="shared" si="1059"/>
        <v>9.0909090909090912E-2</v>
      </c>
      <c r="AQ1758" s="41">
        <f t="shared" si="1060"/>
        <v>0</v>
      </c>
      <c r="AR1758" s="41">
        <f t="shared" si="1026"/>
        <v>4.5454545454545456E-2</v>
      </c>
      <c r="AS1758" s="41">
        <f t="shared" si="1027"/>
        <v>9.0909090909090912E-2</v>
      </c>
      <c r="AT1758" s="41">
        <f t="shared" si="1028"/>
        <v>0.18181818181818182</v>
      </c>
      <c r="AU1758" s="41">
        <f t="shared" si="1029"/>
        <v>9.0909090909090912E-2</v>
      </c>
      <c r="AV1758" s="41">
        <f t="shared" si="1030"/>
        <v>9.0909090909090912E-2</v>
      </c>
      <c r="AW1758" s="41">
        <f t="shared" si="1031"/>
        <v>0.18181818181818182</v>
      </c>
      <c r="AX1758" s="41">
        <f t="shared" si="1032"/>
        <v>0.18181818181818182</v>
      </c>
      <c r="AY1758" s="41">
        <f t="shared" si="1033"/>
        <v>9.0909090909090912E-2</v>
      </c>
      <c r="AZ1758" s="41">
        <f t="shared" si="1034"/>
        <v>4.5454545454545456E-2</v>
      </c>
      <c r="BA1758" s="41">
        <f t="shared" si="1035"/>
        <v>0</v>
      </c>
      <c r="BB1758" s="41">
        <f t="shared" si="1036"/>
        <v>0</v>
      </c>
      <c r="BC1758" s="41">
        <f t="shared" si="1037"/>
        <v>0</v>
      </c>
      <c r="BD1758" s="41">
        <f t="shared" si="1038"/>
        <v>1</v>
      </c>
      <c r="BE1758" s="41">
        <f t="shared" si="1039"/>
        <v>0</v>
      </c>
      <c r="BF1758" s="41">
        <f t="shared" si="1040"/>
        <v>0</v>
      </c>
      <c r="BG1758" s="41">
        <f t="shared" si="1041"/>
        <v>0.86363636363636365</v>
      </c>
      <c r="BH1758" s="41">
        <f t="shared" si="1042"/>
        <v>9.0909090909090912E-2</v>
      </c>
      <c r="BI1758" s="41">
        <f t="shared" si="1043"/>
        <v>4.5454545454545456E-2</v>
      </c>
      <c r="BJ1758" s="41">
        <f t="shared" si="1044"/>
        <v>0</v>
      </c>
      <c r="BK1758" s="41">
        <f t="shared" si="1045"/>
        <v>4.5454545454545456E-2</v>
      </c>
      <c r="BL1758" s="41">
        <f t="shared" si="1046"/>
        <v>0</v>
      </c>
      <c r="BM1758" s="41">
        <f t="shared" si="1047"/>
        <v>0.90909090909090906</v>
      </c>
      <c r="BN1758" s="41">
        <f t="shared" si="1048"/>
        <v>4.5454545454545456E-2</v>
      </c>
      <c r="BO1758" s="41">
        <f t="shared" si="1049"/>
        <v>9.0909090909090912E-2</v>
      </c>
      <c r="BP1758" s="41">
        <f t="shared" si="1050"/>
        <v>0.63636363636363635</v>
      </c>
      <c r="BQ1758" s="41">
        <f t="shared" si="1051"/>
        <v>0.27272727272727271</v>
      </c>
      <c r="BR1758" s="41">
        <f t="shared" si="1052"/>
        <v>0</v>
      </c>
      <c r="BS1758" s="41">
        <f t="shared" si="1053"/>
        <v>0.36363636363636365</v>
      </c>
      <c r="BT1758" s="41">
        <f t="shared" si="1054"/>
        <v>0.63636363636363635</v>
      </c>
      <c r="BU1758" s="41">
        <f t="shared" si="1055"/>
        <v>0</v>
      </c>
      <c r="BV1758" s="41">
        <f t="shared" si="1056"/>
        <v>0</v>
      </c>
      <c r="BW1758" s="41">
        <f t="shared" si="1057"/>
        <v>1</v>
      </c>
      <c r="BX1758" s="41" t="str">
        <f t="shared" si="1062"/>
        <v>2018Nurse practitionersNova Scotia</v>
      </c>
      <c r="BY1758" s="51">
        <f>VLOOKUP(BX1758,'%workplace'!$A$1:$F$381,6,FALSE)</f>
        <v>175</v>
      </c>
      <c r="BZ1758" s="32">
        <f t="shared" si="1063"/>
        <v>0.12571428571428572</v>
      </c>
    </row>
    <row r="1759" spans="1:78" s="8" customFormat="1" hidden="1" x14ac:dyDescent="0.2">
      <c r="A1759" s="8" t="str">
        <f t="shared" si="1061"/>
        <v>2018Nurse practitionersNew BrunswickAll places of work</v>
      </c>
      <c r="B1759" s="8" t="s">
        <v>5</v>
      </c>
      <c r="C1759" s="8" t="s">
        <v>17</v>
      </c>
      <c r="D1759" s="8" t="s">
        <v>9</v>
      </c>
      <c r="E1759" s="8">
        <v>2018</v>
      </c>
      <c r="F1759" s="8">
        <v>118</v>
      </c>
      <c r="G1759" s="8">
        <v>8</v>
      </c>
      <c r="H1759" s="8">
        <v>0</v>
      </c>
      <c r="I1759" s="8">
        <v>3</v>
      </c>
      <c r="J1759" s="8">
        <v>21</v>
      </c>
      <c r="K1759" s="8">
        <v>27</v>
      </c>
      <c r="L1759" s="8">
        <v>25</v>
      </c>
      <c r="M1759" s="8">
        <v>14</v>
      </c>
      <c r="N1759" s="8">
        <v>20</v>
      </c>
      <c r="O1759" s="8">
        <v>6</v>
      </c>
      <c r="P1759" s="8">
        <v>8</v>
      </c>
      <c r="Q1759" s="8">
        <v>2</v>
      </c>
      <c r="R1759" s="8">
        <v>0</v>
      </c>
      <c r="S1759" s="8">
        <v>0</v>
      </c>
      <c r="T1759" s="8">
        <v>0</v>
      </c>
      <c r="U1759" s="8">
        <v>122</v>
      </c>
      <c r="V1759" s="8">
        <v>4</v>
      </c>
      <c r="W1759" s="8">
        <v>0</v>
      </c>
      <c r="X1759" s="8">
        <v>103</v>
      </c>
      <c r="Y1759" s="8">
        <v>13</v>
      </c>
      <c r="Z1759" s="8">
        <v>10</v>
      </c>
      <c r="AA1759" s="8">
        <v>0</v>
      </c>
      <c r="AB1759" s="8">
        <v>1</v>
      </c>
      <c r="AC1759" s="8">
        <v>0</v>
      </c>
      <c r="AD1759" s="8">
        <v>112</v>
      </c>
      <c r="AE1759" s="8">
        <v>13</v>
      </c>
      <c r="AF1759" s="8">
        <v>1</v>
      </c>
      <c r="AG1759" s="8">
        <v>121</v>
      </c>
      <c r="AH1759" s="8">
        <v>4</v>
      </c>
      <c r="AI1759" s="8">
        <v>0</v>
      </c>
      <c r="AJ1759" s="8">
        <v>53</v>
      </c>
      <c r="AK1759" s="8">
        <v>73</v>
      </c>
      <c r="AL1759" s="8">
        <v>0</v>
      </c>
      <c r="AM1759" s="8">
        <v>0</v>
      </c>
      <c r="AN1759" s="8">
        <v>126</v>
      </c>
      <c r="AO1759" s="41">
        <f t="shared" si="1058"/>
        <v>0.93650793650793651</v>
      </c>
      <c r="AP1759" s="41">
        <f t="shared" si="1059"/>
        <v>6.3492063492063489E-2</v>
      </c>
      <c r="AQ1759" s="41">
        <f t="shared" si="1060"/>
        <v>0</v>
      </c>
      <c r="AR1759" s="41">
        <f t="shared" si="1026"/>
        <v>2.3809523809523808E-2</v>
      </c>
      <c r="AS1759" s="41">
        <f t="shared" si="1027"/>
        <v>0.16666666666666666</v>
      </c>
      <c r="AT1759" s="41">
        <f t="shared" si="1028"/>
        <v>0.21428571428571427</v>
      </c>
      <c r="AU1759" s="41">
        <f t="shared" si="1029"/>
        <v>0.1984126984126984</v>
      </c>
      <c r="AV1759" s="41">
        <f t="shared" si="1030"/>
        <v>0.1111111111111111</v>
      </c>
      <c r="AW1759" s="41">
        <f t="shared" si="1031"/>
        <v>0.15873015873015872</v>
      </c>
      <c r="AX1759" s="41">
        <f t="shared" si="1032"/>
        <v>4.7619047619047616E-2</v>
      </c>
      <c r="AY1759" s="41">
        <f t="shared" si="1033"/>
        <v>6.3492063492063489E-2</v>
      </c>
      <c r="AZ1759" s="41">
        <f t="shared" si="1034"/>
        <v>1.5873015873015872E-2</v>
      </c>
      <c r="BA1759" s="41">
        <f t="shared" si="1035"/>
        <v>0</v>
      </c>
      <c r="BB1759" s="41">
        <f t="shared" si="1036"/>
        <v>0</v>
      </c>
      <c r="BC1759" s="41">
        <f t="shared" si="1037"/>
        <v>0</v>
      </c>
      <c r="BD1759" s="41">
        <f t="shared" si="1038"/>
        <v>0.96825396825396826</v>
      </c>
      <c r="BE1759" s="41">
        <f t="shared" si="1039"/>
        <v>3.1746031746031744E-2</v>
      </c>
      <c r="BF1759" s="41">
        <f t="shared" si="1040"/>
        <v>0</v>
      </c>
      <c r="BG1759" s="41">
        <f t="shared" si="1041"/>
        <v>0.81746031746031744</v>
      </c>
      <c r="BH1759" s="41">
        <f t="shared" si="1042"/>
        <v>0.10317460317460317</v>
      </c>
      <c r="BI1759" s="41">
        <f t="shared" si="1043"/>
        <v>7.9365079365079361E-2</v>
      </c>
      <c r="BJ1759" s="41">
        <f t="shared" si="1044"/>
        <v>0</v>
      </c>
      <c r="BK1759" s="41">
        <f t="shared" si="1045"/>
        <v>7.9365079365079361E-3</v>
      </c>
      <c r="BL1759" s="41">
        <f t="shared" si="1046"/>
        <v>0</v>
      </c>
      <c r="BM1759" s="41">
        <f t="shared" si="1047"/>
        <v>0.88888888888888884</v>
      </c>
      <c r="BN1759" s="41">
        <f t="shared" si="1048"/>
        <v>0.10317460317460317</v>
      </c>
      <c r="BO1759" s="41">
        <f t="shared" si="1049"/>
        <v>7.9365079365079361E-3</v>
      </c>
      <c r="BP1759" s="41">
        <f t="shared" si="1050"/>
        <v>0.96031746031746035</v>
      </c>
      <c r="BQ1759" s="41">
        <f t="shared" si="1051"/>
        <v>3.1746031746031744E-2</v>
      </c>
      <c r="BR1759" s="41">
        <f t="shared" si="1052"/>
        <v>0</v>
      </c>
      <c r="BS1759" s="41">
        <f t="shared" si="1053"/>
        <v>0.42063492063492064</v>
      </c>
      <c r="BT1759" s="41">
        <f t="shared" si="1054"/>
        <v>0.57936507936507942</v>
      </c>
      <c r="BU1759" s="41">
        <f t="shared" si="1055"/>
        <v>0</v>
      </c>
      <c r="BV1759" s="41">
        <f t="shared" si="1056"/>
        <v>0</v>
      </c>
      <c r="BW1759" s="41">
        <f t="shared" si="1057"/>
        <v>1</v>
      </c>
      <c r="BX1759" s="41" t="str">
        <f t="shared" si="1062"/>
        <v>2018Nurse practitionersNew Brunswick</v>
      </c>
      <c r="BY1759" s="51">
        <f>VLOOKUP(BX1759,'%workplace'!$A$1:$F$381,6,FALSE)</f>
        <v>126</v>
      </c>
      <c r="BZ1759" s="32">
        <f t="shared" si="1063"/>
        <v>1</v>
      </c>
    </row>
    <row r="1760" spans="1:78" s="8" customFormat="1" hidden="1" x14ac:dyDescent="0.2">
      <c r="A1760" s="8" t="str">
        <f t="shared" si="1061"/>
        <v>2018Nurse practitionersNew BrunswickCommunity health</v>
      </c>
      <c r="B1760" s="8" t="s">
        <v>5</v>
      </c>
      <c r="C1760" s="8" t="s">
        <v>17</v>
      </c>
      <c r="D1760" s="8" t="s">
        <v>11</v>
      </c>
      <c r="E1760" s="8">
        <v>2018</v>
      </c>
      <c r="F1760" s="8">
        <v>69</v>
      </c>
      <c r="G1760" s="8">
        <v>6</v>
      </c>
      <c r="H1760" s="8">
        <v>0</v>
      </c>
      <c r="I1760" s="8">
        <v>1</v>
      </c>
      <c r="J1760" s="8">
        <v>12</v>
      </c>
      <c r="K1760" s="8">
        <v>13</v>
      </c>
      <c r="L1760" s="8">
        <v>18</v>
      </c>
      <c r="M1760" s="8">
        <v>11</v>
      </c>
      <c r="N1760" s="8">
        <v>10</v>
      </c>
      <c r="O1760" s="8">
        <v>3</v>
      </c>
      <c r="P1760" s="8">
        <v>5</v>
      </c>
      <c r="Q1760" s="8">
        <v>2</v>
      </c>
      <c r="R1760" s="8">
        <v>0</v>
      </c>
      <c r="S1760" s="8">
        <v>0</v>
      </c>
      <c r="T1760" s="8">
        <v>0</v>
      </c>
      <c r="U1760" s="8">
        <v>73</v>
      </c>
      <c r="V1760" s="8">
        <v>2</v>
      </c>
      <c r="W1760" s="8">
        <v>0</v>
      </c>
      <c r="X1760" s="8">
        <v>66</v>
      </c>
      <c r="Y1760" s="8">
        <v>4</v>
      </c>
      <c r="Z1760" s="8">
        <v>5</v>
      </c>
      <c r="AA1760" s="8">
        <v>0</v>
      </c>
      <c r="AB1760" s="8">
        <v>0</v>
      </c>
      <c r="AC1760" s="8">
        <v>0</v>
      </c>
      <c r="AD1760" s="8">
        <v>73</v>
      </c>
      <c r="AE1760" s="8">
        <v>2</v>
      </c>
      <c r="AF1760" s="8">
        <v>0</v>
      </c>
      <c r="AG1760" s="8">
        <v>75</v>
      </c>
      <c r="AH1760" s="8">
        <v>0</v>
      </c>
      <c r="AI1760" s="8">
        <v>0</v>
      </c>
      <c r="AJ1760" s="8">
        <v>41</v>
      </c>
      <c r="AK1760" s="8">
        <v>34</v>
      </c>
      <c r="AL1760" s="8">
        <v>0</v>
      </c>
      <c r="AM1760" s="8">
        <v>0</v>
      </c>
      <c r="AN1760" s="8">
        <v>75</v>
      </c>
      <c r="AO1760" s="41">
        <f t="shared" si="1058"/>
        <v>0.92</v>
      </c>
      <c r="AP1760" s="41">
        <f t="shared" si="1059"/>
        <v>0.08</v>
      </c>
      <c r="AQ1760" s="41">
        <f t="shared" si="1060"/>
        <v>0</v>
      </c>
      <c r="AR1760" s="41">
        <f t="shared" si="1026"/>
        <v>1.3333333333333334E-2</v>
      </c>
      <c r="AS1760" s="41">
        <f t="shared" si="1027"/>
        <v>0.16</v>
      </c>
      <c r="AT1760" s="41">
        <f t="shared" si="1028"/>
        <v>0.17333333333333334</v>
      </c>
      <c r="AU1760" s="41">
        <f t="shared" si="1029"/>
        <v>0.24</v>
      </c>
      <c r="AV1760" s="41">
        <f t="shared" si="1030"/>
        <v>0.14666666666666667</v>
      </c>
      <c r="AW1760" s="41">
        <f t="shared" si="1031"/>
        <v>0.13333333333333333</v>
      </c>
      <c r="AX1760" s="41">
        <f t="shared" si="1032"/>
        <v>0.04</v>
      </c>
      <c r="AY1760" s="41">
        <f t="shared" si="1033"/>
        <v>6.6666666666666666E-2</v>
      </c>
      <c r="AZ1760" s="41">
        <f t="shared" si="1034"/>
        <v>2.6666666666666668E-2</v>
      </c>
      <c r="BA1760" s="41">
        <f t="shared" si="1035"/>
        <v>0</v>
      </c>
      <c r="BB1760" s="41">
        <f t="shared" si="1036"/>
        <v>0</v>
      </c>
      <c r="BC1760" s="41">
        <f t="shared" si="1037"/>
        <v>0</v>
      </c>
      <c r="BD1760" s="41">
        <f t="shared" si="1038"/>
        <v>0.97333333333333338</v>
      </c>
      <c r="BE1760" s="41">
        <f t="shared" si="1039"/>
        <v>2.6666666666666668E-2</v>
      </c>
      <c r="BF1760" s="41">
        <f t="shared" si="1040"/>
        <v>0</v>
      </c>
      <c r="BG1760" s="41">
        <f t="shared" si="1041"/>
        <v>0.88</v>
      </c>
      <c r="BH1760" s="41">
        <f t="shared" si="1042"/>
        <v>5.3333333333333337E-2</v>
      </c>
      <c r="BI1760" s="41">
        <f t="shared" si="1043"/>
        <v>6.6666666666666666E-2</v>
      </c>
      <c r="BJ1760" s="41">
        <f t="shared" si="1044"/>
        <v>0</v>
      </c>
      <c r="BK1760" s="41">
        <f t="shared" si="1045"/>
        <v>0</v>
      </c>
      <c r="BL1760" s="41">
        <f t="shared" si="1046"/>
        <v>0</v>
      </c>
      <c r="BM1760" s="41">
        <f t="shared" si="1047"/>
        <v>0.97333333333333338</v>
      </c>
      <c r="BN1760" s="41">
        <f t="shared" si="1048"/>
        <v>2.6666666666666668E-2</v>
      </c>
      <c r="BO1760" s="41">
        <f t="shared" si="1049"/>
        <v>0</v>
      </c>
      <c r="BP1760" s="41">
        <f t="shared" si="1050"/>
        <v>1</v>
      </c>
      <c r="BQ1760" s="41">
        <f t="shared" si="1051"/>
        <v>0</v>
      </c>
      <c r="BR1760" s="41">
        <f t="shared" si="1052"/>
        <v>0</v>
      </c>
      <c r="BS1760" s="41">
        <f t="shared" si="1053"/>
        <v>0.54666666666666663</v>
      </c>
      <c r="BT1760" s="41">
        <f t="shared" si="1054"/>
        <v>0.45333333333333331</v>
      </c>
      <c r="BU1760" s="41">
        <f t="shared" si="1055"/>
        <v>0</v>
      </c>
      <c r="BV1760" s="41">
        <f t="shared" si="1056"/>
        <v>0</v>
      </c>
      <c r="BW1760" s="41">
        <f t="shared" si="1057"/>
        <v>1</v>
      </c>
      <c r="BX1760" s="41" t="str">
        <f t="shared" si="1062"/>
        <v>2018Nurse practitionersNew Brunswick</v>
      </c>
      <c r="BY1760" s="51">
        <f>VLOOKUP(BX1760,'%workplace'!$A$1:$F$381,6,FALSE)</f>
        <v>126</v>
      </c>
      <c r="BZ1760" s="32">
        <f t="shared" si="1063"/>
        <v>0.59523809523809523</v>
      </c>
    </row>
    <row r="1761" spans="1:78" s="8" customFormat="1" hidden="1" x14ac:dyDescent="0.2">
      <c r="A1761" s="8" t="str">
        <f t="shared" si="1061"/>
        <v>2018Nurse practitionersNew BrunswickNursing home/long-term care</v>
      </c>
      <c r="B1761" s="8" t="s">
        <v>5</v>
      </c>
      <c r="C1761" s="8" t="s">
        <v>17</v>
      </c>
      <c r="D1761" s="8" t="s">
        <v>12</v>
      </c>
      <c r="E1761" s="8">
        <v>2018</v>
      </c>
      <c r="F1761" s="8">
        <v>4</v>
      </c>
      <c r="G1761" s="8">
        <v>0</v>
      </c>
      <c r="H1761" s="8">
        <v>0</v>
      </c>
      <c r="I1761" s="8">
        <v>1</v>
      </c>
      <c r="J1761" s="8">
        <v>1</v>
      </c>
      <c r="K1761" s="8">
        <v>1</v>
      </c>
      <c r="L1761" s="8">
        <v>1</v>
      </c>
      <c r="M1761" s="8">
        <v>0</v>
      </c>
      <c r="N1761" s="8">
        <v>0</v>
      </c>
      <c r="O1761" s="8">
        <v>0</v>
      </c>
      <c r="P1761" s="8">
        <v>0</v>
      </c>
      <c r="Q1761" s="8">
        <v>0</v>
      </c>
      <c r="R1761" s="8">
        <v>0</v>
      </c>
      <c r="S1761" s="8">
        <v>0</v>
      </c>
      <c r="T1761" s="8">
        <v>0</v>
      </c>
      <c r="U1761" s="8">
        <v>4</v>
      </c>
      <c r="V1761" s="8">
        <v>0</v>
      </c>
      <c r="W1761" s="8">
        <v>0</v>
      </c>
      <c r="X1761" s="8">
        <v>2</v>
      </c>
      <c r="Y1761" s="8">
        <v>1</v>
      </c>
      <c r="Z1761" s="8">
        <v>1</v>
      </c>
      <c r="AA1761" s="8">
        <v>0</v>
      </c>
      <c r="AB1761" s="8">
        <v>0</v>
      </c>
      <c r="AC1761" s="8">
        <v>0</v>
      </c>
      <c r="AD1761" s="8">
        <v>3</v>
      </c>
      <c r="AE1761" s="8">
        <v>1</v>
      </c>
      <c r="AF1761" s="8">
        <v>0</v>
      </c>
      <c r="AG1761" s="8">
        <v>4</v>
      </c>
      <c r="AH1761" s="8">
        <v>0</v>
      </c>
      <c r="AI1761" s="8">
        <v>0</v>
      </c>
      <c r="AJ1761" s="8">
        <v>0</v>
      </c>
      <c r="AK1761" s="8">
        <v>4</v>
      </c>
      <c r="AL1761" s="8">
        <v>0</v>
      </c>
      <c r="AM1761" s="8">
        <v>0</v>
      </c>
      <c r="AN1761" s="8">
        <v>4</v>
      </c>
      <c r="AO1761" s="41">
        <f t="shared" si="1058"/>
        <v>1</v>
      </c>
      <c r="AP1761" s="41">
        <f t="shared" si="1059"/>
        <v>0</v>
      </c>
      <c r="AQ1761" s="41">
        <f t="shared" si="1060"/>
        <v>0</v>
      </c>
      <c r="AR1761" s="41">
        <f t="shared" si="1026"/>
        <v>0.25</v>
      </c>
      <c r="AS1761" s="41">
        <f t="shared" si="1027"/>
        <v>0.25</v>
      </c>
      <c r="AT1761" s="41">
        <f t="shared" si="1028"/>
        <v>0.25</v>
      </c>
      <c r="AU1761" s="41">
        <f t="shared" si="1029"/>
        <v>0.25</v>
      </c>
      <c r="AV1761" s="41">
        <f t="shared" si="1030"/>
        <v>0</v>
      </c>
      <c r="AW1761" s="41">
        <f t="shared" si="1031"/>
        <v>0</v>
      </c>
      <c r="AX1761" s="41">
        <f t="shared" si="1032"/>
        <v>0</v>
      </c>
      <c r="AY1761" s="41">
        <f t="shared" si="1033"/>
        <v>0</v>
      </c>
      <c r="AZ1761" s="41">
        <f t="shared" si="1034"/>
        <v>0</v>
      </c>
      <c r="BA1761" s="41">
        <f t="shared" si="1035"/>
        <v>0</v>
      </c>
      <c r="BB1761" s="41">
        <f t="shared" si="1036"/>
        <v>0</v>
      </c>
      <c r="BC1761" s="41">
        <f t="shared" si="1037"/>
        <v>0</v>
      </c>
      <c r="BD1761" s="41">
        <f t="shared" si="1038"/>
        <v>1</v>
      </c>
      <c r="BE1761" s="41">
        <f t="shared" si="1039"/>
        <v>0</v>
      </c>
      <c r="BF1761" s="41">
        <f t="shared" si="1040"/>
        <v>0</v>
      </c>
      <c r="BG1761" s="41">
        <f t="shared" si="1041"/>
        <v>0.5</v>
      </c>
      <c r="BH1761" s="41">
        <f t="shared" si="1042"/>
        <v>0.25</v>
      </c>
      <c r="BI1761" s="41">
        <f t="shared" si="1043"/>
        <v>0.25</v>
      </c>
      <c r="BJ1761" s="41">
        <f t="shared" si="1044"/>
        <v>0</v>
      </c>
      <c r="BK1761" s="41">
        <f t="shared" si="1045"/>
        <v>0</v>
      </c>
      <c r="BL1761" s="41">
        <f t="shared" si="1046"/>
        <v>0</v>
      </c>
      <c r="BM1761" s="41">
        <f t="shared" si="1047"/>
        <v>0.75</v>
      </c>
      <c r="BN1761" s="41">
        <f t="shared" si="1048"/>
        <v>0.25</v>
      </c>
      <c r="BO1761" s="41">
        <f t="shared" si="1049"/>
        <v>0</v>
      </c>
      <c r="BP1761" s="41">
        <f t="shared" si="1050"/>
        <v>1</v>
      </c>
      <c r="BQ1761" s="41">
        <f t="shared" si="1051"/>
        <v>0</v>
      </c>
      <c r="BR1761" s="41">
        <f t="shared" si="1052"/>
        <v>0</v>
      </c>
      <c r="BS1761" s="41">
        <f t="shared" si="1053"/>
        <v>0</v>
      </c>
      <c r="BT1761" s="41">
        <f t="shared" si="1054"/>
        <v>1</v>
      </c>
      <c r="BU1761" s="41">
        <f t="shared" si="1055"/>
        <v>0</v>
      </c>
      <c r="BV1761" s="41">
        <f t="shared" si="1056"/>
        <v>0</v>
      </c>
      <c r="BW1761" s="41">
        <f t="shared" si="1057"/>
        <v>1</v>
      </c>
      <c r="BX1761" s="41" t="str">
        <f t="shared" si="1062"/>
        <v>2018Nurse practitionersNew Brunswick</v>
      </c>
      <c r="BY1761" s="51">
        <f>VLOOKUP(BX1761,'%workplace'!$A$1:$F$381,6,FALSE)</f>
        <v>126</v>
      </c>
      <c r="BZ1761" s="32">
        <f t="shared" si="1063"/>
        <v>3.1746031746031744E-2</v>
      </c>
    </row>
    <row r="1762" spans="1:78" s="8" customFormat="1" hidden="1" x14ac:dyDescent="0.2">
      <c r="A1762" s="8" t="str">
        <f t="shared" si="1061"/>
        <v>2018Nurse practitionersNew BrunswickHospital</v>
      </c>
      <c r="B1762" s="8" t="s">
        <v>5</v>
      </c>
      <c r="C1762" s="8" t="s">
        <v>17</v>
      </c>
      <c r="D1762" s="8" t="s">
        <v>10</v>
      </c>
      <c r="E1762" s="8">
        <v>2018</v>
      </c>
      <c r="F1762" s="8">
        <v>30</v>
      </c>
      <c r="G1762" s="8">
        <v>2</v>
      </c>
      <c r="H1762" s="8">
        <v>0</v>
      </c>
      <c r="I1762" s="8">
        <v>1</v>
      </c>
      <c r="J1762" s="8">
        <v>8</v>
      </c>
      <c r="K1762" s="8">
        <v>9</v>
      </c>
      <c r="L1762" s="8">
        <v>3</v>
      </c>
      <c r="M1762" s="8">
        <v>3</v>
      </c>
      <c r="N1762" s="8">
        <v>4</v>
      </c>
      <c r="O1762" s="8">
        <v>3</v>
      </c>
      <c r="P1762" s="8">
        <v>1</v>
      </c>
      <c r="Q1762" s="8">
        <v>0</v>
      </c>
      <c r="R1762" s="8">
        <v>0</v>
      </c>
      <c r="S1762" s="8">
        <v>0</v>
      </c>
      <c r="T1762" s="8">
        <v>0</v>
      </c>
      <c r="U1762" s="8">
        <v>30</v>
      </c>
      <c r="V1762" s="8">
        <v>2</v>
      </c>
      <c r="W1762" s="8">
        <v>0</v>
      </c>
      <c r="X1762" s="8">
        <v>22</v>
      </c>
      <c r="Y1762" s="8">
        <v>7</v>
      </c>
      <c r="Z1762" s="8">
        <v>3</v>
      </c>
      <c r="AA1762" s="8">
        <v>0</v>
      </c>
      <c r="AB1762" s="8">
        <v>1</v>
      </c>
      <c r="AC1762" s="8">
        <v>0</v>
      </c>
      <c r="AD1762" s="8">
        <v>22</v>
      </c>
      <c r="AE1762" s="8">
        <v>9</v>
      </c>
      <c r="AF1762" s="8">
        <v>1</v>
      </c>
      <c r="AG1762" s="8">
        <v>31</v>
      </c>
      <c r="AH1762" s="8">
        <v>0</v>
      </c>
      <c r="AI1762" s="8">
        <v>0</v>
      </c>
      <c r="AJ1762" s="8">
        <v>8</v>
      </c>
      <c r="AK1762" s="8">
        <v>24</v>
      </c>
      <c r="AL1762" s="8">
        <v>0</v>
      </c>
      <c r="AM1762" s="8">
        <v>0</v>
      </c>
      <c r="AN1762" s="8">
        <v>32</v>
      </c>
      <c r="AO1762" s="41">
        <f t="shared" si="1058"/>
        <v>0.9375</v>
      </c>
      <c r="AP1762" s="41">
        <f t="shared" si="1059"/>
        <v>6.25E-2</v>
      </c>
      <c r="AQ1762" s="41">
        <f t="shared" si="1060"/>
        <v>0</v>
      </c>
      <c r="AR1762" s="41">
        <f t="shared" si="1026"/>
        <v>3.125E-2</v>
      </c>
      <c r="AS1762" s="41">
        <f t="shared" si="1027"/>
        <v>0.25</v>
      </c>
      <c r="AT1762" s="41">
        <f t="shared" si="1028"/>
        <v>0.28125</v>
      </c>
      <c r="AU1762" s="41">
        <f t="shared" si="1029"/>
        <v>9.375E-2</v>
      </c>
      <c r="AV1762" s="41">
        <f t="shared" si="1030"/>
        <v>9.375E-2</v>
      </c>
      <c r="AW1762" s="41">
        <f t="shared" si="1031"/>
        <v>0.125</v>
      </c>
      <c r="AX1762" s="41">
        <f t="shared" si="1032"/>
        <v>9.375E-2</v>
      </c>
      <c r="AY1762" s="41">
        <f t="shared" si="1033"/>
        <v>3.125E-2</v>
      </c>
      <c r="AZ1762" s="41">
        <f t="shared" si="1034"/>
        <v>0</v>
      </c>
      <c r="BA1762" s="41">
        <f t="shared" si="1035"/>
        <v>0</v>
      </c>
      <c r="BB1762" s="41">
        <f t="shared" si="1036"/>
        <v>0</v>
      </c>
      <c r="BC1762" s="41">
        <f t="shared" si="1037"/>
        <v>0</v>
      </c>
      <c r="BD1762" s="41">
        <f t="shared" si="1038"/>
        <v>0.9375</v>
      </c>
      <c r="BE1762" s="41">
        <f t="shared" si="1039"/>
        <v>6.25E-2</v>
      </c>
      <c r="BF1762" s="41">
        <f t="shared" si="1040"/>
        <v>0</v>
      </c>
      <c r="BG1762" s="41">
        <f t="shared" si="1041"/>
        <v>0.6875</v>
      </c>
      <c r="BH1762" s="41">
        <f t="shared" si="1042"/>
        <v>0.21875</v>
      </c>
      <c r="BI1762" s="41">
        <f t="shared" si="1043"/>
        <v>9.375E-2</v>
      </c>
      <c r="BJ1762" s="41">
        <f t="shared" si="1044"/>
        <v>0</v>
      </c>
      <c r="BK1762" s="41">
        <f t="shared" si="1045"/>
        <v>3.125E-2</v>
      </c>
      <c r="BL1762" s="41">
        <f t="shared" si="1046"/>
        <v>0</v>
      </c>
      <c r="BM1762" s="41">
        <f t="shared" si="1047"/>
        <v>0.6875</v>
      </c>
      <c r="BN1762" s="41">
        <f t="shared" si="1048"/>
        <v>0.28125</v>
      </c>
      <c r="BO1762" s="41">
        <f t="shared" si="1049"/>
        <v>3.125E-2</v>
      </c>
      <c r="BP1762" s="41">
        <f t="shared" si="1050"/>
        <v>0.96875</v>
      </c>
      <c r="BQ1762" s="41">
        <f t="shared" si="1051"/>
        <v>0</v>
      </c>
      <c r="BR1762" s="41">
        <f t="shared" si="1052"/>
        <v>0</v>
      </c>
      <c r="BS1762" s="41">
        <f t="shared" si="1053"/>
        <v>0.25</v>
      </c>
      <c r="BT1762" s="41">
        <f t="shared" si="1054"/>
        <v>0.75</v>
      </c>
      <c r="BU1762" s="41">
        <f t="shared" si="1055"/>
        <v>0</v>
      </c>
      <c r="BV1762" s="41">
        <f t="shared" si="1056"/>
        <v>0</v>
      </c>
      <c r="BW1762" s="41">
        <f t="shared" si="1057"/>
        <v>1</v>
      </c>
      <c r="BX1762" s="41" t="str">
        <f t="shared" si="1062"/>
        <v>2018Nurse practitionersNew Brunswick</v>
      </c>
      <c r="BY1762" s="51">
        <f>VLOOKUP(BX1762,'%workplace'!$A$1:$F$381,6,FALSE)</f>
        <v>126</v>
      </c>
      <c r="BZ1762" s="32">
        <f t="shared" si="1063"/>
        <v>0.25396825396825395</v>
      </c>
    </row>
    <row r="1763" spans="1:78" s="8" customFormat="1" hidden="1" x14ac:dyDescent="0.2">
      <c r="A1763" s="8" t="str">
        <f t="shared" si="1061"/>
        <v>2018Nurse practitionersNew BrunswickOther places of work</v>
      </c>
      <c r="B1763" s="8" t="s">
        <v>5</v>
      </c>
      <c r="C1763" s="8" t="s">
        <v>17</v>
      </c>
      <c r="D1763" s="8" t="s">
        <v>13</v>
      </c>
      <c r="E1763" s="8">
        <v>2018</v>
      </c>
      <c r="F1763" s="8">
        <v>15</v>
      </c>
      <c r="G1763" s="8">
        <v>0</v>
      </c>
      <c r="H1763" s="8">
        <v>0</v>
      </c>
      <c r="I1763" s="8">
        <v>0</v>
      </c>
      <c r="J1763" s="8">
        <v>0</v>
      </c>
      <c r="K1763" s="8">
        <v>4</v>
      </c>
      <c r="L1763" s="8">
        <v>3</v>
      </c>
      <c r="M1763" s="8">
        <v>0</v>
      </c>
      <c r="N1763" s="8">
        <v>6</v>
      </c>
      <c r="O1763" s="8">
        <v>0</v>
      </c>
      <c r="P1763" s="8">
        <v>2</v>
      </c>
      <c r="Q1763" s="8">
        <v>0</v>
      </c>
      <c r="R1763" s="8">
        <v>0</v>
      </c>
      <c r="S1763" s="8">
        <v>0</v>
      </c>
      <c r="T1763" s="8">
        <v>0</v>
      </c>
      <c r="U1763" s="8">
        <v>15</v>
      </c>
      <c r="V1763" s="8">
        <v>0</v>
      </c>
      <c r="W1763" s="8">
        <v>0</v>
      </c>
      <c r="X1763" s="8">
        <v>13</v>
      </c>
      <c r="Y1763" s="8">
        <v>1</v>
      </c>
      <c r="Z1763" s="8">
        <v>1</v>
      </c>
      <c r="AA1763" s="8">
        <v>0</v>
      </c>
      <c r="AB1763" s="8">
        <v>0</v>
      </c>
      <c r="AC1763" s="8">
        <v>0</v>
      </c>
      <c r="AD1763" s="8">
        <v>14</v>
      </c>
      <c r="AE1763" s="8">
        <v>1</v>
      </c>
      <c r="AF1763" s="8">
        <v>0</v>
      </c>
      <c r="AG1763" s="8">
        <v>11</v>
      </c>
      <c r="AH1763" s="8">
        <v>4</v>
      </c>
      <c r="AI1763" s="8">
        <v>0</v>
      </c>
      <c r="AJ1763" s="8">
        <v>4</v>
      </c>
      <c r="AK1763" s="8">
        <v>11</v>
      </c>
      <c r="AL1763" s="8">
        <v>0</v>
      </c>
      <c r="AM1763" s="8">
        <v>0</v>
      </c>
      <c r="AN1763" s="8">
        <v>15</v>
      </c>
      <c r="AO1763" s="41">
        <f t="shared" si="1058"/>
        <v>1</v>
      </c>
      <c r="AP1763" s="41">
        <f t="shared" si="1059"/>
        <v>0</v>
      </c>
      <c r="AQ1763" s="41">
        <f t="shared" si="1060"/>
        <v>0</v>
      </c>
      <c r="AR1763" s="41">
        <f t="shared" si="1026"/>
        <v>0</v>
      </c>
      <c r="AS1763" s="41">
        <f t="shared" si="1027"/>
        <v>0</v>
      </c>
      <c r="AT1763" s="41">
        <f t="shared" si="1028"/>
        <v>0.26666666666666666</v>
      </c>
      <c r="AU1763" s="41">
        <f t="shared" si="1029"/>
        <v>0.2</v>
      </c>
      <c r="AV1763" s="41">
        <f t="shared" si="1030"/>
        <v>0</v>
      </c>
      <c r="AW1763" s="41">
        <f t="shared" si="1031"/>
        <v>0.4</v>
      </c>
      <c r="AX1763" s="41">
        <f t="shared" si="1032"/>
        <v>0</v>
      </c>
      <c r="AY1763" s="41">
        <f t="shared" si="1033"/>
        <v>0.13333333333333333</v>
      </c>
      <c r="AZ1763" s="41">
        <f t="shared" si="1034"/>
        <v>0</v>
      </c>
      <c r="BA1763" s="41">
        <f t="shared" si="1035"/>
        <v>0</v>
      </c>
      <c r="BB1763" s="41">
        <f t="shared" si="1036"/>
        <v>0</v>
      </c>
      <c r="BC1763" s="41">
        <f t="shared" si="1037"/>
        <v>0</v>
      </c>
      <c r="BD1763" s="41">
        <f t="shared" si="1038"/>
        <v>1</v>
      </c>
      <c r="BE1763" s="41">
        <f t="shared" si="1039"/>
        <v>0</v>
      </c>
      <c r="BF1763" s="41">
        <f t="shared" si="1040"/>
        <v>0</v>
      </c>
      <c r="BG1763" s="41">
        <f t="shared" si="1041"/>
        <v>0.8666666666666667</v>
      </c>
      <c r="BH1763" s="41">
        <f t="shared" si="1042"/>
        <v>6.6666666666666666E-2</v>
      </c>
      <c r="BI1763" s="41">
        <f t="shared" si="1043"/>
        <v>6.6666666666666666E-2</v>
      </c>
      <c r="BJ1763" s="41">
        <f t="shared" si="1044"/>
        <v>0</v>
      </c>
      <c r="BK1763" s="41">
        <f t="shared" si="1045"/>
        <v>0</v>
      </c>
      <c r="BL1763" s="41">
        <f t="shared" si="1046"/>
        <v>0</v>
      </c>
      <c r="BM1763" s="41">
        <f t="shared" si="1047"/>
        <v>0.93333333333333335</v>
      </c>
      <c r="BN1763" s="41">
        <f t="shared" si="1048"/>
        <v>6.6666666666666666E-2</v>
      </c>
      <c r="BO1763" s="41">
        <f t="shared" si="1049"/>
        <v>0</v>
      </c>
      <c r="BP1763" s="41">
        <f t="shared" si="1050"/>
        <v>0.73333333333333328</v>
      </c>
      <c r="BQ1763" s="41">
        <f t="shared" si="1051"/>
        <v>0.26666666666666666</v>
      </c>
      <c r="BR1763" s="41">
        <f t="shared" si="1052"/>
        <v>0</v>
      </c>
      <c r="BS1763" s="41">
        <f t="shared" si="1053"/>
        <v>0.26666666666666666</v>
      </c>
      <c r="BT1763" s="41">
        <f t="shared" si="1054"/>
        <v>0.73333333333333328</v>
      </c>
      <c r="BU1763" s="41">
        <f t="shared" si="1055"/>
        <v>0</v>
      </c>
      <c r="BV1763" s="41">
        <f t="shared" si="1056"/>
        <v>0</v>
      </c>
      <c r="BW1763" s="41">
        <f t="shared" si="1057"/>
        <v>1</v>
      </c>
      <c r="BX1763" s="41" t="str">
        <f t="shared" si="1062"/>
        <v>2018Nurse practitionersNew Brunswick</v>
      </c>
      <c r="BY1763" s="51">
        <f>VLOOKUP(BX1763,'%workplace'!$A$1:$F$381,6,FALSE)</f>
        <v>126</v>
      </c>
      <c r="BZ1763" s="32">
        <f t="shared" si="1063"/>
        <v>0.11904761904761904</v>
      </c>
    </row>
    <row r="1764" spans="1:78" s="8" customFormat="1" hidden="1" x14ac:dyDescent="0.2">
      <c r="A1764" s="8" t="str">
        <f t="shared" si="1061"/>
        <v>2018Nurse practitionersQuebecAll places of work</v>
      </c>
      <c r="B1764" s="8" t="s">
        <v>5</v>
      </c>
      <c r="C1764" s="8" t="s">
        <v>18</v>
      </c>
      <c r="D1764" s="8" t="s">
        <v>9</v>
      </c>
      <c r="E1764" s="8">
        <v>2018</v>
      </c>
      <c r="F1764" s="8">
        <v>456</v>
      </c>
      <c r="G1764" s="8">
        <v>47</v>
      </c>
      <c r="H1764" s="8">
        <v>0</v>
      </c>
      <c r="I1764" s="8">
        <v>27</v>
      </c>
      <c r="J1764" s="8">
        <v>144</v>
      </c>
      <c r="K1764" s="8">
        <v>172</v>
      </c>
      <c r="L1764" s="8">
        <v>87</v>
      </c>
      <c r="M1764" s="8">
        <v>38</v>
      </c>
      <c r="N1764" s="8">
        <v>23</v>
      </c>
      <c r="O1764" s="8">
        <v>9</v>
      </c>
      <c r="P1764" s="8">
        <v>2</v>
      </c>
      <c r="Q1764" s="8">
        <v>1</v>
      </c>
      <c r="R1764" s="8">
        <v>0</v>
      </c>
      <c r="S1764" s="8">
        <v>0</v>
      </c>
      <c r="T1764" s="8">
        <v>0</v>
      </c>
      <c r="U1764" s="8">
        <v>499</v>
      </c>
      <c r="V1764" s="8">
        <v>4</v>
      </c>
      <c r="W1764" s="8">
        <v>0</v>
      </c>
      <c r="X1764" s="8">
        <v>475</v>
      </c>
      <c r="Y1764" s="8">
        <v>26</v>
      </c>
      <c r="Z1764" s="8">
        <v>2</v>
      </c>
      <c r="AA1764" s="8">
        <v>0</v>
      </c>
      <c r="AB1764" s="8">
        <v>6</v>
      </c>
      <c r="AC1764" s="8">
        <v>0</v>
      </c>
      <c r="AD1764" s="8">
        <v>490</v>
      </c>
      <c r="AE1764" s="8">
        <v>7</v>
      </c>
      <c r="AF1764" s="8">
        <v>10</v>
      </c>
      <c r="AG1764" s="8">
        <v>481</v>
      </c>
      <c r="AH1764" s="8">
        <v>10</v>
      </c>
      <c r="AI1764" s="8">
        <v>0</v>
      </c>
      <c r="AJ1764" s="8">
        <v>88</v>
      </c>
      <c r="AK1764" s="8">
        <v>411</v>
      </c>
      <c r="AL1764" s="8">
        <v>2</v>
      </c>
      <c r="AM1764" s="8">
        <v>4</v>
      </c>
      <c r="AN1764" s="8">
        <v>503</v>
      </c>
      <c r="AO1764" s="41">
        <f t="shared" si="1058"/>
        <v>0.90656063618290261</v>
      </c>
      <c r="AP1764" s="41">
        <f t="shared" si="1059"/>
        <v>9.3439363817097415E-2</v>
      </c>
      <c r="AQ1764" s="41">
        <f t="shared" si="1060"/>
        <v>0</v>
      </c>
      <c r="AR1764" s="41">
        <f t="shared" si="1026"/>
        <v>5.3677932405566599E-2</v>
      </c>
      <c r="AS1764" s="41">
        <f t="shared" si="1027"/>
        <v>0.28628230616302186</v>
      </c>
      <c r="AT1764" s="41">
        <f t="shared" si="1028"/>
        <v>0.34194831013916499</v>
      </c>
      <c r="AU1764" s="41">
        <f t="shared" si="1029"/>
        <v>0.17296222664015903</v>
      </c>
      <c r="AV1764" s="41">
        <f t="shared" si="1030"/>
        <v>7.5546719681908542E-2</v>
      </c>
      <c r="AW1764" s="41">
        <f t="shared" si="1031"/>
        <v>4.5725646123260438E-2</v>
      </c>
      <c r="AX1764" s="41">
        <f t="shared" si="1032"/>
        <v>1.7892644135188866E-2</v>
      </c>
      <c r="AY1764" s="41">
        <f t="shared" si="1033"/>
        <v>3.9761431411530811E-3</v>
      </c>
      <c r="AZ1764" s="41">
        <f t="shared" si="1034"/>
        <v>1.9880715705765406E-3</v>
      </c>
      <c r="BA1764" s="41">
        <f t="shared" si="1035"/>
        <v>0</v>
      </c>
      <c r="BB1764" s="41">
        <f t="shared" si="1036"/>
        <v>0</v>
      </c>
      <c r="BC1764" s="41">
        <f t="shared" si="1037"/>
        <v>0</v>
      </c>
      <c r="BD1764" s="41">
        <f t="shared" si="1038"/>
        <v>0.99204771371769385</v>
      </c>
      <c r="BE1764" s="41">
        <f t="shared" si="1039"/>
        <v>7.9522862823061622E-3</v>
      </c>
      <c r="BF1764" s="41">
        <f t="shared" si="1040"/>
        <v>0</v>
      </c>
      <c r="BG1764" s="41">
        <f t="shared" si="1041"/>
        <v>0.94433399602385681</v>
      </c>
      <c r="BH1764" s="41">
        <f t="shared" si="1042"/>
        <v>5.168986083499006E-2</v>
      </c>
      <c r="BI1764" s="41">
        <f t="shared" si="1043"/>
        <v>3.9761431411530811E-3</v>
      </c>
      <c r="BJ1764" s="41">
        <f t="shared" si="1044"/>
        <v>0</v>
      </c>
      <c r="BK1764" s="41">
        <f t="shared" si="1045"/>
        <v>1.1928429423459244E-2</v>
      </c>
      <c r="BL1764" s="41">
        <f t="shared" si="1046"/>
        <v>0</v>
      </c>
      <c r="BM1764" s="41">
        <f t="shared" si="1047"/>
        <v>0.97415506958250497</v>
      </c>
      <c r="BN1764" s="41">
        <f t="shared" si="1048"/>
        <v>1.3916500994035786E-2</v>
      </c>
      <c r="BO1764" s="41">
        <f t="shared" si="1049"/>
        <v>1.9880715705765408E-2</v>
      </c>
      <c r="BP1764" s="41">
        <f t="shared" si="1050"/>
        <v>0.9562624254473161</v>
      </c>
      <c r="BQ1764" s="41">
        <f t="shared" si="1051"/>
        <v>1.9880715705765408E-2</v>
      </c>
      <c r="BR1764" s="41">
        <f t="shared" si="1052"/>
        <v>0</v>
      </c>
      <c r="BS1764" s="41">
        <f t="shared" si="1053"/>
        <v>0.1749502982107356</v>
      </c>
      <c r="BT1764" s="41">
        <f t="shared" si="1054"/>
        <v>0.81709741550695825</v>
      </c>
      <c r="BU1764" s="41">
        <f t="shared" si="1055"/>
        <v>3.9761431411530811E-3</v>
      </c>
      <c r="BV1764" s="41">
        <f t="shared" si="1056"/>
        <v>7.9522862823061622E-3</v>
      </c>
      <c r="BW1764" s="41">
        <f t="shared" si="1057"/>
        <v>1</v>
      </c>
      <c r="BX1764" s="41" t="str">
        <f t="shared" si="1062"/>
        <v>2018Nurse practitionersQuebec</v>
      </c>
      <c r="BY1764" s="51">
        <f>VLOOKUP(BX1764,'%workplace'!$A$1:$F$381,6,FALSE)</f>
        <v>503</v>
      </c>
      <c r="BZ1764" s="32">
        <f t="shared" si="1063"/>
        <v>1</v>
      </c>
    </row>
    <row r="1765" spans="1:78" s="8" customFormat="1" hidden="1" x14ac:dyDescent="0.2">
      <c r="A1765" s="8" t="str">
        <f t="shared" si="1061"/>
        <v>2018Nurse practitionersQuebecCommunity health</v>
      </c>
      <c r="B1765" s="8" t="s">
        <v>5</v>
      </c>
      <c r="C1765" s="8" t="s">
        <v>18</v>
      </c>
      <c r="D1765" s="8" t="s">
        <v>11</v>
      </c>
      <c r="E1765" s="8">
        <v>2018</v>
      </c>
      <c r="F1765" s="8">
        <v>259</v>
      </c>
      <c r="G1765" s="8">
        <v>26</v>
      </c>
      <c r="H1765" s="8">
        <v>0</v>
      </c>
      <c r="I1765" s="8">
        <v>14</v>
      </c>
      <c r="J1765" s="8">
        <v>88</v>
      </c>
      <c r="K1765" s="8">
        <v>101</v>
      </c>
      <c r="L1765" s="8">
        <v>46</v>
      </c>
      <c r="M1765" s="8">
        <v>19</v>
      </c>
      <c r="N1765" s="8">
        <v>11</v>
      </c>
      <c r="O1765" s="8">
        <v>5</v>
      </c>
      <c r="P1765" s="8">
        <v>1</v>
      </c>
      <c r="Q1765" s="8">
        <v>0</v>
      </c>
      <c r="R1765" s="8">
        <v>0</v>
      </c>
      <c r="S1765" s="8">
        <v>0</v>
      </c>
      <c r="T1765" s="8">
        <v>0</v>
      </c>
      <c r="U1765" s="8">
        <v>284</v>
      </c>
      <c r="V1765" s="8">
        <v>1</v>
      </c>
      <c r="W1765" s="8">
        <v>0</v>
      </c>
      <c r="X1765" s="8">
        <v>271</v>
      </c>
      <c r="Y1765" s="8">
        <v>13</v>
      </c>
      <c r="Z1765" s="8">
        <v>1</v>
      </c>
      <c r="AA1765" s="8">
        <v>0</v>
      </c>
      <c r="AB1765" s="8">
        <v>2</v>
      </c>
      <c r="AC1765" s="8">
        <v>0</v>
      </c>
      <c r="AD1765" s="8">
        <v>280</v>
      </c>
      <c r="AE1765" s="8">
        <v>3</v>
      </c>
      <c r="AF1765" s="8">
        <v>2</v>
      </c>
      <c r="AG1765" s="8">
        <v>282</v>
      </c>
      <c r="AH1765" s="8">
        <v>0</v>
      </c>
      <c r="AI1765" s="8">
        <v>0</v>
      </c>
      <c r="AJ1765" s="8">
        <v>58</v>
      </c>
      <c r="AK1765" s="8">
        <v>223</v>
      </c>
      <c r="AL1765" s="8">
        <v>1</v>
      </c>
      <c r="AM1765" s="8">
        <v>4</v>
      </c>
      <c r="AN1765" s="8">
        <v>285</v>
      </c>
      <c r="AO1765" s="41">
        <f t="shared" si="1058"/>
        <v>0.90877192982456145</v>
      </c>
      <c r="AP1765" s="41">
        <f t="shared" si="1059"/>
        <v>9.1228070175438603E-2</v>
      </c>
      <c r="AQ1765" s="41">
        <f t="shared" si="1060"/>
        <v>0</v>
      </c>
      <c r="AR1765" s="41">
        <f t="shared" si="1026"/>
        <v>4.912280701754386E-2</v>
      </c>
      <c r="AS1765" s="41">
        <f t="shared" si="1027"/>
        <v>0.30877192982456142</v>
      </c>
      <c r="AT1765" s="41">
        <f t="shared" si="1028"/>
        <v>0.35438596491228069</v>
      </c>
      <c r="AU1765" s="41">
        <f t="shared" si="1029"/>
        <v>0.16140350877192983</v>
      </c>
      <c r="AV1765" s="41">
        <f t="shared" si="1030"/>
        <v>6.6666666666666666E-2</v>
      </c>
      <c r="AW1765" s="41">
        <f t="shared" si="1031"/>
        <v>3.8596491228070177E-2</v>
      </c>
      <c r="AX1765" s="41">
        <f t="shared" si="1032"/>
        <v>1.7543859649122806E-2</v>
      </c>
      <c r="AY1765" s="41">
        <f t="shared" si="1033"/>
        <v>3.5087719298245615E-3</v>
      </c>
      <c r="AZ1765" s="41">
        <f t="shared" si="1034"/>
        <v>0</v>
      </c>
      <c r="BA1765" s="41">
        <f t="shared" si="1035"/>
        <v>0</v>
      </c>
      <c r="BB1765" s="41">
        <f t="shared" si="1036"/>
        <v>0</v>
      </c>
      <c r="BC1765" s="41">
        <f t="shared" si="1037"/>
        <v>0</v>
      </c>
      <c r="BD1765" s="41">
        <f t="shared" si="1038"/>
        <v>0.99649122807017543</v>
      </c>
      <c r="BE1765" s="41">
        <f t="shared" si="1039"/>
        <v>3.5087719298245615E-3</v>
      </c>
      <c r="BF1765" s="41">
        <f t="shared" si="1040"/>
        <v>0</v>
      </c>
      <c r="BG1765" s="41">
        <f t="shared" si="1041"/>
        <v>0.9508771929824561</v>
      </c>
      <c r="BH1765" s="41">
        <f t="shared" si="1042"/>
        <v>4.5614035087719301E-2</v>
      </c>
      <c r="BI1765" s="41">
        <f t="shared" si="1043"/>
        <v>3.5087719298245615E-3</v>
      </c>
      <c r="BJ1765" s="41">
        <f t="shared" si="1044"/>
        <v>0</v>
      </c>
      <c r="BK1765" s="41">
        <f t="shared" si="1045"/>
        <v>7.0175438596491229E-3</v>
      </c>
      <c r="BL1765" s="41">
        <f t="shared" si="1046"/>
        <v>0</v>
      </c>
      <c r="BM1765" s="41">
        <f t="shared" si="1047"/>
        <v>0.98245614035087714</v>
      </c>
      <c r="BN1765" s="41">
        <f t="shared" si="1048"/>
        <v>1.0526315789473684E-2</v>
      </c>
      <c r="BO1765" s="41">
        <f t="shared" si="1049"/>
        <v>7.0175438596491229E-3</v>
      </c>
      <c r="BP1765" s="41">
        <f t="shared" si="1050"/>
        <v>0.98947368421052628</v>
      </c>
      <c r="BQ1765" s="41">
        <f t="shared" si="1051"/>
        <v>0</v>
      </c>
      <c r="BR1765" s="41">
        <f t="shared" si="1052"/>
        <v>0</v>
      </c>
      <c r="BS1765" s="41">
        <f t="shared" si="1053"/>
        <v>0.20350877192982456</v>
      </c>
      <c r="BT1765" s="41">
        <f t="shared" si="1054"/>
        <v>0.78245614035087718</v>
      </c>
      <c r="BU1765" s="41">
        <f t="shared" si="1055"/>
        <v>3.5087719298245615E-3</v>
      </c>
      <c r="BV1765" s="41">
        <f t="shared" si="1056"/>
        <v>1.4035087719298246E-2</v>
      </c>
      <c r="BW1765" s="41">
        <f t="shared" si="1057"/>
        <v>1</v>
      </c>
      <c r="BX1765" s="41" t="str">
        <f t="shared" si="1062"/>
        <v>2018Nurse practitionersQuebec</v>
      </c>
      <c r="BY1765" s="51">
        <f>VLOOKUP(BX1765,'%workplace'!$A$1:$F$381,6,FALSE)</f>
        <v>503</v>
      </c>
      <c r="BZ1765" s="32">
        <f t="shared" si="1063"/>
        <v>0.56660039761431413</v>
      </c>
    </row>
    <row r="1766" spans="1:78" s="8" customFormat="1" hidden="1" x14ac:dyDescent="0.2">
      <c r="A1766" s="8" t="str">
        <f t="shared" si="1061"/>
        <v>2018Nurse practitionersQuebecNursing home/long-term care</v>
      </c>
      <c r="B1766" s="8" t="s">
        <v>5</v>
      </c>
      <c r="C1766" s="8" t="s">
        <v>18</v>
      </c>
      <c r="D1766" s="8" t="s">
        <v>12</v>
      </c>
      <c r="E1766" s="8">
        <v>2018</v>
      </c>
      <c r="F1766" s="8">
        <v>25</v>
      </c>
      <c r="G1766" s="8">
        <v>4</v>
      </c>
      <c r="H1766" s="8">
        <v>0</v>
      </c>
      <c r="I1766" s="8">
        <v>3</v>
      </c>
      <c r="J1766" s="8">
        <v>4</v>
      </c>
      <c r="K1766" s="8">
        <v>11</v>
      </c>
      <c r="L1766" s="8">
        <v>6</v>
      </c>
      <c r="M1766" s="8">
        <v>3</v>
      </c>
      <c r="N1766" s="8">
        <v>1</v>
      </c>
      <c r="O1766" s="8">
        <v>1</v>
      </c>
      <c r="P1766" s="8">
        <v>0</v>
      </c>
      <c r="Q1766" s="8">
        <v>0</v>
      </c>
      <c r="R1766" s="8">
        <v>0</v>
      </c>
      <c r="S1766" s="8">
        <v>0</v>
      </c>
      <c r="T1766" s="8">
        <v>0</v>
      </c>
      <c r="U1766" s="8">
        <v>29</v>
      </c>
      <c r="V1766" s="8">
        <v>0</v>
      </c>
      <c r="W1766" s="8">
        <v>0</v>
      </c>
      <c r="X1766" s="8">
        <v>28</v>
      </c>
      <c r="Y1766" s="8">
        <v>1</v>
      </c>
      <c r="Z1766" s="8">
        <v>0</v>
      </c>
      <c r="AA1766" s="8">
        <v>0</v>
      </c>
      <c r="AB1766" s="8">
        <v>0</v>
      </c>
      <c r="AC1766" s="8">
        <v>0</v>
      </c>
      <c r="AD1766" s="8">
        <v>29</v>
      </c>
      <c r="AE1766" s="8">
        <v>0</v>
      </c>
      <c r="AF1766" s="8">
        <v>0</v>
      </c>
      <c r="AG1766" s="8">
        <v>28</v>
      </c>
      <c r="AH1766" s="8">
        <v>1</v>
      </c>
      <c r="AI1766" s="8">
        <v>0</v>
      </c>
      <c r="AJ1766" s="8">
        <v>17</v>
      </c>
      <c r="AK1766" s="8">
        <v>12</v>
      </c>
      <c r="AL1766" s="8">
        <v>0</v>
      </c>
      <c r="AM1766" s="8">
        <v>0</v>
      </c>
      <c r="AN1766" s="8">
        <v>29</v>
      </c>
      <c r="AO1766" s="41">
        <f t="shared" si="1058"/>
        <v>0.86206896551724133</v>
      </c>
      <c r="AP1766" s="41">
        <f t="shared" si="1059"/>
        <v>0.13793103448275862</v>
      </c>
      <c r="AQ1766" s="41">
        <f t="shared" si="1060"/>
        <v>0</v>
      </c>
      <c r="AR1766" s="41">
        <f t="shared" si="1026"/>
        <v>0.10344827586206896</v>
      </c>
      <c r="AS1766" s="41">
        <f t="shared" si="1027"/>
        <v>0.13793103448275862</v>
      </c>
      <c r="AT1766" s="41">
        <f t="shared" si="1028"/>
        <v>0.37931034482758619</v>
      </c>
      <c r="AU1766" s="41">
        <f t="shared" si="1029"/>
        <v>0.20689655172413793</v>
      </c>
      <c r="AV1766" s="41">
        <f t="shared" si="1030"/>
        <v>0.10344827586206896</v>
      </c>
      <c r="AW1766" s="41">
        <f t="shared" si="1031"/>
        <v>3.4482758620689655E-2</v>
      </c>
      <c r="AX1766" s="41">
        <f t="shared" si="1032"/>
        <v>3.4482758620689655E-2</v>
      </c>
      <c r="AY1766" s="41">
        <f t="shared" si="1033"/>
        <v>0</v>
      </c>
      <c r="AZ1766" s="41">
        <f t="shared" si="1034"/>
        <v>0</v>
      </c>
      <c r="BA1766" s="41">
        <f t="shared" si="1035"/>
        <v>0</v>
      </c>
      <c r="BB1766" s="41">
        <f t="shared" si="1036"/>
        <v>0</v>
      </c>
      <c r="BC1766" s="41">
        <f t="shared" si="1037"/>
        <v>0</v>
      </c>
      <c r="BD1766" s="41">
        <f t="shared" si="1038"/>
        <v>1</v>
      </c>
      <c r="BE1766" s="41">
        <f t="shared" si="1039"/>
        <v>0</v>
      </c>
      <c r="BF1766" s="41">
        <f t="shared" si="1040"/>
        <v>0</v>
      </c>
      <c r="BG1766" s="41">
        <f t="shared" si="1041"/>
        <v>0.96551724137931039</v>
      </c>
      <c r="BH1766" s="41">
        <f t="shared" si="1042"/>
        <v>3.4482758620689655E-2</v>
      </c>
      <c r="BI1766" s="41">
        <f t="shared" si="1043"/>
        <v>0</v>
      </c>
      <c r="BJ1766" s="41">
        <f t="shared" si="1044"/>
        <v>0</v>
      </c>
      <c r="BK1766" s="41">
        <f t="shared" si="1045"/>
        <v>0</v>
      </c>
      <c r="BL1766" s="41">
        <f t="shared" si="1046"/>
        <v>0</v>
      </c>
      <c r="BM1766" s="41">
        <f t="shared" si="1047"/>
        <v>1</v>
      </c>
      <c r="BN1766" s="41">
        <f t="shared" si="1048"/>
        <v>0</v>
      </c>
      <c r="BO1766" s="41">
        <f t="shared" si="1049"/>
        <v>0</v>
      </c>
      <c r="BP1766" s="41">
        <f t="shared" si="1050"/>
        <v>0.96551724137931039</v>
      </c>
      <c r="BQ1766" s="41">
        <f t="shared" si="1051"/>
        <v>3.4482758620689655E-2</v>
      </c>
      <c r="BR1766" s="41">
        <f t="shared" si="1052"/>
        <v>0</v>
      </c>
      <c r="BS1766" s="41">
        <f t="shared" si="1053"/>
        <v>0.58620689655172409</v>
      </c>
      <c r="BT1766" s="41">
        <f t="shared" si="1054"/>
        <v>0.41379310344827586</v>
      </c>
      <c r="BU1766" s="41">
        <f t="shared" si="1055"/>
        <v>0</v>
      </c>
      <c r="BV1766" s="41">
        <f t="shared" si="1056"/>
        <v>0</v>
      </c>
      <c r="BW1766" s="41">
        <f t="shared" si="1057"/>
        <v>1</v>
      </c>
      <c r="BX1766" s="41" t="str">
        <f t="shared" si="1062"/>
        <v>2018Nurse practitionersQuebec</v>
      </c>
      <c r="BY1766" s="51">
        <f>VLOOKUP(BX1766,'%workplace'!$A$1:$F$381,6,FALSE)</f>
        <v>503</v>
      </c>
      <c r="BZ1766" s="32">
        <f t="shared" si="1063"/>
        <v>5.7654075546719682E-2</v>
      </c>
    </row>
    <row r="1767" spans="1:78" s="8" customFormat="1" hidden="1" x14ac:dyDescent="0.2">
      <c r="A1767" s="8" t="str">
        <f t="shared" si="1061"/>
        <v>2018Nurse practitionersQuebecHospital</v>
      </c>
      <c r="B1767" s="8" t="s">
        <v>5</v>
      </c>
      <c r="C1767" s="8" t="s">
        <v>18</v>
      </c>
      <c r="D1767" s="8" t="s">
        <v>10</v>
      </c>
      <c r="E1767" s="8">
        <v>2018</v>
      </c>
      <c r="F1767" s="8">
        <v>155</v>
      </c>
      <c r="G1767" s="8">
        <v>15</v>
      </c>
      <c r="H1767" s="8">
        <v>0</v>
      </c>
      <c r="I1767" s="8">
        <v>10</v>
      </c>
      <c r="J1767" s="8">
        <v>47</v>
      </c>
      <c r="K1767" s="8">
        <v>52</v>
      </c>
      <c r="L1767" s="8">
        <v>31</v>
      </c>
      <c r="M1767" s="8">
        <v>16</v>
      </c>
      <c r="N1767" s="8">
        <v>10</v>
      </c>
      <c r="O1767" s="8">
        <v>3</v>
      </c>
      <c r="P1767" s="8">
        <v>0</v>
      </c>
      <c r="Q1767" s="8">
        <v>1</v>
      </c>
      <c r="R1767" s="8">
        <v>0</v>
      </c>
      <c r="S1767" s="8">
        <v>0</v>
      </c>
      <c r="T1767" s="8">
        <v>0</v>
      </c>
      <c r="U1767" s="8">
        <v>167</v>
      </c>
      <c r="V1767" s="8">
        <v>3</v>
      </c>
      <c r="W1767" s="8">
        <v>0</v>
      </c>
      <c r="X1767" s="8">
        <v>162</v>
      </c>
      <c r="Y1767" s="8">
        <v>7</v>
      </c>
      <c r="Z1767" s="8">
        <v>1</v>
      </c>
      <c r="AA1767" s="8">
        <v>0</v>
      </c>
      <c r="AB1767" s="8">
        <v>3</v>
      </c>
      <c r="AC1767" s="8">
        <v>0</v>
      </c>
      <c r="AD1767" s="8">
        <v>163</v>
      </c>
      <c r="AE1767" s="8">
        <v>4</v>
      </c>
      <c r="AF1767" s="8">
        <v>5</v>
      </c>
      <c r="AG1767" s="8">
        <v>164</v>
      </c>
      <c r="AH1767" s="8">
        <v>0</v>
      </c>
      <c r="AI1767" s="8">
        <v>0</v>
      </c>
      <c r="AJ1767" s="8">
        <v>11</v>
      </c>
      <c r="AK1767" s="8">
        <v>159</v>
      </c>
      <c r="AL1767" s="8">
        <v>1</v>
      </c>
      <c r="AM1767" s="8">
        <v>0</v>
      </c>
      <c r="AN1767" s="8">
        <v>170</v>
      </c>
      <c r="AO1767" s="41">
        <f t="shared" si="1058"/>
        <v>0.91176470588235292</v>
      </c>
      <c r="AP1767" s="41">
        <f t="shared" si="1059"/>
        <v>8.8235294117647065E-2</v>
      </c>
      <c r="AQ1767" s="41">
        <f t="shared" si="1060"/>
        <v>0</v>
      </c>
      <c r="AR1767" s="41">
        <f t="shared" si="1026"/>
        <v>5.8823529411764705E-2</v>
      </c>
      <c r="AS1767" s="41">
        <f t="shared" si="1027"/>
        <v>0.27647058823529413</v>
      </c>
      <c r="AT1767" s="41">
        <f t="shared" si="1028"/>
        <v>0.30588235294117649</v>
      </c>
      <c r="AU1767" s="41">
        <f t="shared" si="1029"/>
        <v>0.18235294117647058</v>
      </c>
      <c r="AV1767" s="41">
        <f t="shared" si="1030"/>
        <v>9.4117647058823528E-2</v>
      </c>
      <c r="AW1767" s="41">
        <f t="shared" si="1031"/>
        <v>5.8823529411764705E-2</v>
      </c>
      <c r="AX1767" s="41">
        <f t="shared" si="1032"/>
        <v>1.7647058823529412E-2</v>
      </c>
      <c r="AY1767" s="41">
        <f t="shared" si="1033"/>
        <v>0</v>
      </c>
      <c r="AZ1767" s="41">
        <f t="shared" si="1034"/>
        <v>5.8823529411764705E-3</v>
      </c>
      <c r="BA1767" s="41">
        <f t="shared" si="1035"/>
        <v>0</v>
      </c>
      <c r="BB1767" s="41">
        <f t="shared" si="1036"/>
        <v>0</v>
      </c>
      <c r="BC1767" s="41">
        <f t="shared" si="1037"/>
        <v>0</v>
      </c>
      <c r="BD1767" s="41">
        <f t="shared" si="1038"/>
        <v>0.98235294117647054</v>
      </c>
      <c r="BE1767" s="41">
        <f t="shared" si="1039"/>
        <v>1.7647058823529412E-2</v>
      </c>
      <c r="BF1767" s="41">
        <f t="shared" si="1040"/>
        <v>0</v>
      </c>
      <c r="BG1767" s="41">
        <f t="shared" si="1041"/>
        <v>0.95294117647058818</v>
      </c>
      <c r="BH1767" s="41">
        <f t="shared" si="1042"/>
        <v>4.1176470588235294E-2</v>
      </c>
      <c r="BI1767" s="41">
        <f t="shared" si="1043"/>
        <v>5.8823529411764705E-3</v>
      </c>
      <c r="BJ1767" s="41">
        <f t="shared" si="1044"/>
        <v>0</v>
      </c>
      <c r="BK1767" s="41">
        <f t="shared" si="1045"/>
        <v>1.7647058823529412E-2</v>
      </c>
      <c r="BL1767" s="41">
        <f t="shared" si="1046"/>
        <v>0</v>
      </c>
      <c r="BM1767" s="41">
        <f t="shared" si="1047"/>
        <v>0.95882352941176474</v>
      </c>
      <c r="BN1767" s="41">
        <f t="shared" si="1048"/>
        <v>2.3529411764705882E-2</v>
      </c>
      <c r="BO1767" s="41">
        <f t="shared" si="1049"/>
        <v>2.9411764705882353E-2</v>
      </c>
      <c r="BP1767" s="41">
        <f t="shared" si="1050"/>
        <v>0.96470588235294119</v>
      </c>
      <c r="BQ1767" s="41">
        <f t="shared" si="1051"/>
        <v>0</v>
      </c>
      <c r="BR1767" s="41">
        <f t="shared" si="1052"/>
        <v>0</v>
      </c>
      <c r="BS1767" s="41">
        <f t="shared" si="1053"/>
        <v>6.4705882352941183E-2</v>
      </c>
      <c r="BT1767" s="41">
        <f t="shared" si="1054"/>
        <v>0.93529411764705883</v>
      </c>
      <c r="BU1767" s="41">
        <f t="shared" si="1055"/>
        <v>5.8823529411764705E-3</v>
      </c>
      <c r="BV1767" s="41">
        <f t="shared" si="1056"/>
        <v>0</v>
      </c>
      <c r="BW1767" s="41">
        <f t="shared" si="1057"/>
        <v>1</v>
      </c>
      <c r="BX1767" s="41" t="str">
        <f t="shared" si="1062"/>
        <v>2018Nurse practitionersQuebec</v>
      </c>
      <c r="BY1767" s="51">
        <f>VLOOKUP(BX1767,'%workplace'!$A$1:$F$381,6,FALSE)</f>
        <v>503</v>
      </c>
      <c r="BZ1767" s="32">
        <f t="shared" si="1063"/>
        <v>0.33797216699801191</v>
      </c>
    </row>
    <row r="1768" spans="1:78" s="8" customFormat="1" hidden="1" x14ac:dyDescent="0.2">
      <c r="A1768" s="8" t="str">
        <f t="shared" si="1061"/>
        <v>2018Nurse practitionersQuebecOther places of work</v>
      </c>
      <c r="B1768" s="8" t="s">
        <v>5</v>
      </c>
      <c r="C1768" s="8" t="s">
        <v>18</v>
      </c>
      <c r="D1768" s="8" t="s">
        <v>13</v>
      </c>
      <c r="E1768" s="8">
        <v>2018</v>
      </c>
      <c r="F1768" s="8">
        <v>17</v>
      </c>
      <c r="G1768" s="8">
        <v>2</v>
      </c>
      <c r="H1768" s="8">
        <v>0</v>
      </c>
      <c r="I1768" s="8">
        <v>0</v>
      </c>
      <c r="J1768" s="8">
        <v>5</v>
      </c>
      <c r="K1768" s="8">
        <v>8</v>
      </c>
      <c r="L1768" s="8">
        <v>4</v>
      </c>
      <c r="M1768" s="8">
        <v>0</v>
      </c>
      <c r="N1768" s="8">
        <v>1</v>
      </c>
      <c r="O1768" s="8">
        <v>0</v>
      </c>
      <c r="P1768" s="8">
        <v>1</v>
      </c>
      <c r="Q1768" s="8">
        <v>0</v>
      </c>
      <c r="R1768" s="8">
        <v>0</v>
      </c>
      <c r="S1768" s="8">
        <v>0</v>
      </c>
      <c r="T1768" s="8">
        <v>0</v>
      </c>
      <c r="U1768" s="8">
        <v>19</v>
      </c>
      <c r="V1768" s="8">
        <v>0</v>
      </c>
      <c r="W1768" s="8">
        <v>0</v>
      </c>
      <c r="X1768" s="8">
        <v>14</v>
      </c>
      <c r="Y1768" s="8">
        <v>5</v>
      </c>
      <c r="Z1768" s="8">
        <v>0</v>
      </c>
      <c r="AA1768" s="8">
        <v>0</v>
      </c>
      <c r="AB1768" s="8">
        <v>1</v>
      </c>
      <c r="AC1768" s="8">
        <v>0</v>
      </c>
      <c r="AD1768" s="8">
        <v>18</v>
      </c>
      <c r="AE1768" s="8">
        <v>0</v>
      </c>
      <c r="AF1768" s="8">
        <v>3</v>
      </c>
      <c r="AG1768" s="8">
        <v>7</v>
      </c>
      <c r="AH1768" s="8">
        <v>9</v>
      </c>
      <c r="AI1768" s="8">
        <v>0</v>
      </c>
      <c r="AJ1768" s="8">
        <v>2</v>
      </c>
      <c r="AK1768" s="8">
        <v>17</v>
      </c>
      <c r="AL1768" s="8">
        <v>0</v>
      </c>
      <c r="AM1768" s="8">
        <v>0</v>
      </c>
      <c r="AN1768" s="8">
        <v>19</v>
      </c>
      <c r="AO1768" s="41">
        <f t="shared" si="1058"/>
        <v>0.89473684210526316</v>
      </c>
      <c r="AP1768" s="41">
        <f t="shared" si="1059"/>
        <v>0.10526315789473684</v>
      </c>
      <c r="AQ1768" s="41">
        <f t="shared" si="1060"/>
        <v>0</v>
      </c>
      <c r="AR1768" s="41">
        <f t="shared" si="1026"/>
        <v>0</v>
      </c>
      <c r="AS1768" s="41">
        <f t="shared" si="1027"/>
        <v>0.26315789473684209</v>
      </c>
      <c r="AT1768" s="41">
        <f t="shared" si="1028"/>
        <v>0.42105263157894735</v>
      </c>
      <c r="AU1768" s="41">
        <f t="shared" si="1029"/>
        <v>0.21052631578947367</v>
      </c>
      <c r="AV1768" s="41">
        <f t="shared" si="1030"/>
        <v>0</v>
      </c>
      <c r="AW1768" s="41">
        <f t="shared" si="1031"/>
        <v>5.2631578947368418E-2</v>
      </c>
      <c r="AX1768" s="41">
        <f t="shared" si="1032"/>
        <v>0</v>
      </c>
      <c r="AY1768" s="41">
        <f t="shared" si="1033"/>
        <v>5.2631578947368418E-2</v>
      </c>
      <c r="AZ1768" s="41">
        <f t="shared" si="1034"/>
        <v>0</v>
      </c>
      <c r="BA1768" s="41">
        <f t="shared" si="1035"/>
        <v>0</v>
      </c>
      <c r="BB1768" s="41">
        <f t="shared" si="1036"/>
        <v>0</v>
      </c>
      <c r="BC1768" s="41">
        <f t="shared" si="1037"/>
        <v>0</v>
      </c>
      <c r="BD1768" s="41">
        <f t="shared" si="1038"/>
        <v>1</v>
      </c>
      <c r="BE1768" s="41">
        <f t="shared" si="1039"/>
        <v>0</v>
      </c>
      <c r="BF1768" s="41">
        <f t="shared" si="1040"/>
        <v>0</v>
      </c>
      <c r="BG1768" s="41">
        <f t="shared" si="1041"/>
        <v>0.73684210526315785</v>
      </c>
      <c r="BH1768" s="41">
        <f t="shared" si="1042"/>
        <v>0.26315789473684209</v>
      </c>
      <c r="BI1768" s="41">
        <f t="shared" si="1043"/>
        <v>0</v>
      </c>
      <c r="BJ1768" s="41">
        <f t="shared" si="1044"/>
        <v>0</v>
      </c>
      <c r="BK1768" s="41">
        <f t="shared" si="1045"/>
        <v>5.2631578947368418E-2</v>
      </c>
      <c r="BL1768" s="41">
        <f t="shared" si="1046"/>
        <v>0</v>
      </c>
      <c r="BM1768" s="41">
        <f t="shared" si="1047"/>
        <v>0.94736842105263153</v>
      </c>
      <c r="BN1768" s="41">
        <f t="shared" si="1048"/>
        <v>0</v>
      </c>
      <c r="BO1768" s="41">
        <f t="shared" si="1049"/>
        <v>0.15789473684210525</v>
      </c>
      <c r="BP1768" s="41">
        <f t="shared" si="1050"/>
        <v>0.36842105263157893</v>
      </c>
      <c r="BQ1768" s="41">
        <f t="shared" si="1051"/>
        <v>0.47368421052631576</v>
      </c>
      <c r="BR1768" s="41">
        <f t="shared" si="1052"/>
        <v>0</v>
      </c>
      <c r="BS1768" s="41">
        <f t="shared" si="1053"/>
        <v>0.10526315789473684</v>
      </c>
      <c r="BT1768" s="41">
        <f t="shared" si="1054"/>
        <v>0.89473684210526316</v>
      </c>
      <c r="BU1768" s="41">
        <f t="shared" si="1055"/>
        <v>0</v>
      </c>
      <c r="BV1768" s="41">
        <f t="shared" si="1056"/>
        <v>0</v>
      </c>
      <c r="BW1768" s="41">
        <f t="shared" si="1057"/>
        <v>1</v>
      </c>
      <c r="BX1768" s="41" t="str">
        <f t="shared" si="1062"/>
        <v>2018Nurse practitionersQuebec</v>
      </c>
      <c r="BY1768" s="51">
        <f>VLOOKUP(BX1768,'%workplace'!$A$1:$F$381,6,FALSE)</f>
        <v>503</v>
      </c>
      <c r="BZ1768" s="32">
        <f t="shared" si="1063"/>
        <v>3.7773359840954271E-2</v>
      </c>
    </row>
    <row r="1769" spans="1:78" s="8" customFormat="1" hidden="1" x14ac:dyDescent="0.2">
      <c r="A1769" s="8" t="str">
        <f t="shared" si="1061"/>
        <v>2018Nurse practitionersOntarioAll places of work</v>
      </c>
      <c r="B1769" s="8" t="s">
        <v>5</v>
      </c>
      <c r="C1769" s="8" t="s">
        <v>19</v>
      </c>
      <c r="D1769" s="8" t="s">
        <v>9</v>
      </c>
      <c r="E1769" s="8">
        <v>2018</v>
      </c>
      <c r="F1769" s="8">
        <v>2831</v>
      </c>
      <c r="G1769" s="8">
        <v>201</v>
      </c>
      <c r="H1769" s="8">
        <v>0</v>
      </c>
      <c r="I1769" s="8">
        <v>77</v>
      </c>
      <c r="J1769" s="8">
        <v>509</v>
      </c>
      <c r="K1769" s="8">
        <v>603</v>
      </c>
      <c r="L1769" s="8">
        <v>394</v>
      </c>
      <c r="M1769" s="8">
        <v>372</v>
      </c>
      <c r="N1769" s="8">
        <v>407</v>
      </c>
      <c r="O1769" s="8">
        <v>372</v>
      </c>
      <c r="P1769" s="8">
        <v>223</v>
      </c>
      <c r="Q1769" s="8">
        <v>65</v>
      </c>
      <c r="R1769" s="8">
        <v>10</v>
      </c>
      <c r="S1769" s="8">
        <v>0</v>
      </c>
      <c r="T1769" s="8">
        <v>0</v>
      </c>
      <c r="U1769" s="8">
        <v>2874</v>
      </c>
      <c r="V1769" s="8">
        <v>157</v>
      </c>
      <c r="W1769" s="8">
        <v>1</v>
      </c>
      <c r="X1769" s="8">
        <v>2352</v>
      </c>
      <c r="Y1769" s="8">
        <v>580</v>
      </c>
      <c r="Z1769" s="8">
        <v>100</v>
      </c>
      <c r="AA1769" s="8">
        <v>0</v>
      </c>
      <c r="AB1769" s="8">
        <v>30</v>
      </c>
      <c r="AC1769" s="8">
        <v>3</v>
      </c>
      <c r="AD1769" s="8">
        <v>2858</v>
      </c>
      <c r="AE1769" s="8">
        <v>141</v>
      </c>
      <c r="AF1769" s="8">
        <v>19</v>
      </c>
      <c r="AG1769" s="8">
        <v>2949</v>
      </c>
      <c r="AH1769" s="8">
        <v>59</v>
      </c>
      <c r="AI1769" s="8">
        <v>0</v>
      </c>
      <c r="AJ1769" s="8">
        <v>358</v>
      </c>
      <c r="AK1769" s="8">
        <v>2674</v>
      </c>
      <c r="AL1769" s="8">
        <v>5</v>
      </c>
      <c r="AM1769" s="8">
        <v>0</v>
      </c>
      <c r="AN1769" s="8">
        <v>3032</v>
      </c>
      <c r="AO1769" s="41">
        <f t="shared" si="1058"/>
        <v>0.93370712401055411</v>
      </c>
      <c r="AP1769" s="41">
        <f t="shared" si="1059"/>
        <v>6.6292875989445915E-2</v>
      </c>
      <c r="AQ1769" s="41">
        <f t="shared" si="1060"/>
        <v>0</v>
      </c>
      <c r="AR1769" s="41">
        <f t="shared" si="1026"/>
        <v>2.5395778364116096E-2</v>
      </c>
      <c r="AS1769" s="41">
        <f t="shared" si="1027"/>
        <v>0.16787598944591028</v>
      </c>
      <c r="AT1769" s="41">
        <f t="shared" si="1028"/>
        <v>0.19887862796833772</v>
      </c>
      <c r="AU1769" s="41">
        <f t="shared" si="1029"/>
        <v>0.12994722955145119</v>
      </c>
      <c r="AV1769" s="41">
        <f t="shared" si="1030"/>
        <v>0.12269129287598944</v>
      </c>
      <c r="AW1769" s="41">
        <f t="shared" si="1031"/>
        <v>0.13423482849604221</v>
      </c>
      <c r="AX1769" s="41">
        <f t="shared" si="1032"/>
        <v>0.12269129287598944</v>
      </c>
      <c r="AY1769" s="41">
        <f t="shared" si="1033"/>
        <v>7.3548812664907648E-2</v>
      </c>
      <c r="AZ1769" s="41">
        <f t="shared" si="1034"/>
        <v>2.1437994722955146E-2</v>
      </c>
      <c r="BA1769" s="41">
        <f t="shared" si="1035"/>
        <v>3.2981530343007917E-3</v>
      </c>
      <c r="BB1769" s="41">
        <f t="shared" si="1036"/>
        <v>0</v>
      </c>
      <c r="BC1769" s="41">
        <f t="shared" si="1037"/>
        <v>0</v>
      </c>
      <c r="BD1769" s="41">
        <f t="shared" si="1038"/>
        <v>0.94788918205804751</v>
      </c>
      <c r="BE1769" s="41">
        <f t="shared" si="1039"/>
        <v>5.1781002638522429E-2</v>
      </c>
      <c r="BF1769" s="41">
        <f t="shared" si="1040"/>
        <v>3.2981530343007914E-4</v>
      </c>
      <c r="BG1769" s="41">
        <f t="shared" si="1041"/>
        <v>0.77572559366754612</v>
      </c>
      <c r="BH1769" s="41">
        <f t="shared" si="1042"/>
        <v>0.19129287598944592</v>
      </c>
      <c r="BI1769" s="41">
        <f t="shared" si="1043"/>
        <v>3.2981530343007916E-2</v>
      </c>
      <c r="BJ1769" s="41">
        <f t="shared" si="1044"/>
        <v>0</v>
      </c>
      <c r="BK1769" s="41">
        <f t="shared" si="1045"/>
        <v>9.8944591029023754E-3</v>
      </c>
      <c r="BL1769" s="41">
        <f t="shared" si="1046"/>
        <v>9.8944591029023754E-4</v>
      </c>
      <c r="BM1769" s="41">
        <f t="shared" si="1047"/>
        <v>0.94261213720316628</v>
      </c>
      <c r="BN1769" s="41">
        <f t="shared" si="1048"/>
        <v>4.6503957783641164E-2</v>
      </c>
      <c r="BO1769" s="41">
        <f t="shared" si="1049"/>
        <v>6.2664907651715038E-3</v>
      </c>
      <c r="BP1769" s="41">
        <f t="shared" si="1050"/>
        <v>0.97262532981530347</v>
      </c>
      <c r="BQ1769" s="41">
        <f t="shared" si="1051"/>
        <v>1.945910290237467E-2</v>
      </c>
      <c r="BR1769" s="41">
        <f t="shared" si="1052"/>
        <v>0</v>
      </c>
      <c r="BS1769" s="41">
        <f t="shared" si="1053"/>
        <v>0.11807387862796834</v>
      </c>
      <c r="BT1769" s="41">
        <f t="shared" si="1054"/>
        <v>0.88192612137203164</v>
      </c>
      <c r="BU1769" s="41">
        <f t="shared" si="1055"/>
        <v>1.6490765171503958E-3</v>
      </c>
      <c r="BV1769" s="41">
        <f t="shared" si="1056"/>
        <v>0</v>
      </c>
      <c r="BW1769" s="41">
        <f t="shared" si="1057"/>
        <v>1</v>
      </c>
      <c r="BX1769" s="41" t="str">
        <f t="shared" si="1062"/>
        <v>2018Nurse practitionersOntario</v>
      </c>
      <c r="BY1769" s="51">
        <f>VLOOKUP(BX1769,'%workplace'!$A$1:$F$381,6,FALSE)</f>
        <v>3032</v>
      </c>
      <c r="BZ1769" s="32">
        <f t="shared" si="1063"/>
        <v>1</v>
      </c>
    </row>
    <row r="1770" spans="1:78" s="8" customFormat="1" hidden="1" x14ac:dyDescent="0.2">
      <c r="A1770" s="8" t="str">
        <f t="shared" si="1061"/>
        <v>2018Nurse practitionersOntarioCommunity health</v>
      </c>
      <c r="B1770" s="8" t="s">
        <v>5</v>
      </c>
      <c r="C1770" s="8" t="s">
        <v>19</v>
      </c>
      <c r="D1770" s="8" t="s">
        <v>11</v>
      </c>
      <c r="E1770" s="8">
        <v>2018</v>
      </c>
      <c r="F1770" s="8">
        <v>761</v>
      </c>
      <c r="G1770" s="8">
        <v>59</v>
      </c>
      <c r="H1770" s="8">
        <v>0</v>
      </c>
      <c r="I1770" s="8">
        <v>17</v>
      </c>
      <c r="J1770" s="8">
        <v>120</v>
      </c>
      <c r="K1770" s="8">
        <v>168</v>
      </c>
      <c r="L1770" s="8">
        <v>118</v>
      </c>
      <c r="M1770" s="8">
        <v>95</v>
      </c>
      <c r="N1770" s="8">
        <v>91</v>
      </c>
      <c r="O1770" s="8">
        <v>102</v>
      </c>
      <c r="P1770" s="8">
        <v>74</v>
      </c>
      <c r="Q1770" s="8">
        <v>32</v>
      </c>
      <c r="R1770" s="8">
        <v>3</v>
      </c>
      <c r="S1770" s="8">
        <v>0</v>
      </c>
      <c r="T1770" s="8">
        <v>0</v>
      </c>
      <c r="U1770" s="8">
        <v>773</v>
      </c>
      <c r="V1770" s="8">
        <v>47</v>
      </c>
      <c r="W1770" s="8">
        <v>0</v>
      </c>
      <c r="X1770" s="8">
        <v>617</v>
      </c>
      <c r="Y1770" s="8">
        <v>176</v>
      </c>
      <c r="Z1770" s="8">
        <v>27</v>
      </c>
      <c r="AA1770" s="8">
        <v>0</v>
      </c>
      <c r="AB1770" s="8">
        <v>7</v>
      </c>
      <c r="AC1770" s="8">
        <v>0</v>
      </c>
      <c r="AD1770" s="8">
        <v>794</v>
      </c>
      <c r="AE1770" s="8">
        <v>19</v>
      </c>
      <c r="AF1770" s="8">
        <v>5</v>
      </c>
      <c r="AG1770" s="8">
        <v>813</v>
      </c>
      <c r="AH1770" s="8">
        <v>0</v>
      </c>
      <c r="AI1770" s="8">
        <v>0</v>
      </c>
      <c r="AJ1770" s="8">
        <v>128</v>
      </c>
      <c r="AK1770" s="8">
        <v>692</v>
      </c>
      <c r="AL1770" s="8">
        <v>2</v>
      </c>
      <c r="AM1770" s="8">
        <v>0</v>
      </c>
      <c r="AN1770" s="8">
        <v>820</v>
      </c>
      <c r="AO1770" s="41">
        <f t="shared" si="1058"/>
        <v>0.92804878048780493</v>
      </c>
      <c r="AP1770" s="41">
        <f t="shared" si="1059"/>
        <v>7.1951219512195116E-2</v>
      </c>
      <c r="AQ1770" s="41">
        <f t="shared" si="1060"/>
        <v>0</v>
      </c>
      <c r="AR1770" s="41">
        <f t="shared" si="1026"/>
        <v>2.0731707317073172E-2</v>
      </c>
      <c r="AS1770" s="41">
        <f t="shared" si="1027"/>
        <v>0.14634146341463414</v>
      </c>
      <c r="AT1770" s="41">
        <f t="shared" si="1028"/>
        <v>0.20487804878048779</v>
      </c>
      <c r="AU1770" s="41">
        <f t="shared" si="1029"/>
        <v>0.14390243902439023</v>
      </c>
      <c r="AV1770" s="41">
        <f t="shared" si="1030"/>
        <v>0.11585365853658537</v>
      </c>
      <c r="AW1770" s="41">
        <f t="shared" si="1031"/>
        <v>0.11097560975609756</v>
      </c>
      <c r="AX1770" s="41">
        <f t="shared" si="1032"/>
        <v>0.12439024390243902</v>
      </c>
      <c r="AY1770" s="41">
        <f t="shared" si="1033"/>
        <v>9.0243902439024387E-2</v>
      </c>
      <c r="AZ1770" s="41">
        <f t="shared" si="1034"/>
        <v>3.9024390243902439E-2</v>
      </c>
      <c r="BA1770" s="41">
        <f t="shared" si="1035"/>
        <v>3.6585365853658539E-3</v>
      </c>
      <c r="BB1770" s="41">
        <f t="shared" si="1036"/>
        <v>0</v>
      </c>
      <c r="BC1770" s="41">
        <f t="shared" si="1037"/>
        <v>0</v>
      </c>
      <c r="BD1770" s="41">
        <f t="shared" si="1038"/>
        <v>0.94268292682926824</v>
      </c>
      <c r="BE1770" s="41">
        <f t="shared" si="1039"/>
        <v>5.731707317073171E-2</v>
      </c>
      <c r="BF1770" s="41">
        <f t="shared" si="1040"/>
        <v>0</v>
      </c>
      <c r="BG1770" s="41">
        <f t="shared" si="1041"/>
        <v>0.7524390243902439</v>
      </c>
      <c r="BH1770" s="41">
        <f t="shared" si="1042"/>
        <v>0.21463414634146341</v>
      </c>
      <c r="BI1770" s="41">
        <f t="shared" si="1043"/>
        <v>3.2926829268292684E-2</v>
      </c>
      <c r="BJ1770" s="41">
        <f t="shared" si="1044"/>
        <v>0</v>
      </c>
      <c r="BK1770" s="41">
        <f t="shared" si="1045"/>
        <v>8.5365853658536592E-3</v>
      </c>
      <c r="BL1770" s="41">
        <f t="shared" si="1046"/>
        <v>0</v>
      </c>
      <c r="BM1770" s="41">
        <f t="shared" si="1047"/>
        <v>0.96829268292682924</v>
      </c>
      <c r="BN1770" s="41">
        <f t="shared" si="1048"/>
        <v>2.3170731707317073E-2</v>
      </c>
      <c r="BO1770" s="41">
        <f t="shared" si="1049"/>
        <v>6.0975609756097563E-3</v>
      </c>
      <c r="BP1770" s="41">
        <f t="shared" si="1050"/>
        <v>0.99146341463414633</v>
      </c>
      <c r="BQ1770" s="41">
        <f t="shared" si="1051"/>
        <v>0</v>
      </c>
      <c r="BR1770" s="41">
        <f t="shared" si="1052"/>
        <v>0</v>
      </c>
      <c r="BS1770" s="41">
        <f t="shared" si="1053"/>
        <v>0.15609756097560976</v>
      </c>
      <c r="BT1770" s="41">
        <f t="shared" si="1054"/>
        <v>0.84390243902439022</v>
      </c>
      <c r="BU1770" s="41">
        <f t="shared" si="1055"/>
        <v>2.4390243902439024E-3</v>
      </c>
      <c r="BV1770" s="41">
        <f t="shared" si="1056"/>
        <v>0</v>
      </c>
      <c r="BW1770" s="41">
        <f t="shared" si="1057"/>
        <v>1</v>
      </c>
      <c r="BX1770" s="41" t="str">
        <f t="shared" si="1062"/>
        <v>2018Nurse practitionersOntario</v>
      </c>
      <c r="BY1770" s="51">
        <f>VLOOKUP(BX1770,'%workplace'!$A$1:$F$381,6,FALSE)</f>
        <v>3032</v>
      </c>
      <c r="BZ1770" s="32">
        <f t="shared" si="1063"/>
        <v>0.27044854881266489</v>
      </c>
    </row>
    <row r="1771" spans="1:78" s="8" customFormat="1" hidden="1" x14ac:dyDescent="0.2">
      <c r="A1771" s="8" t="str">
        <f t="shared" si="1061"/>
        <v>2018Nurse practitionersOntarioNursing home/long-term care</v>
      </c>
      <c r="B1771" s="8" t="s">
        <v>5</v>
      </c>
      <c r="C1771" s="8" t="s">
        <v>19</v>
      </c>
      <c r="D1771" s="8" t="s">
        <v>12</v>
      </c>
      <c r="E1771" s="8">
        <v>2018</v>
      </c>
      <c r="F1771" s="8">
        <v>95</v>
      </c>
      <c r="G1771" s="8">
        <v>7</v>
      </c>
      <c r="H1771" s="8">
        <v>0</v>
      </c>
      <c r="I1771" s="8">
        <v>5</v>
      </c>
      <c r="J1771" s="8">
        <v>19</v>
      </c>
      <c r="K1771" s="8">
        <v>26</v>
      </c>
      <c r="L1771" s="8">
        <v>10</v>
      </c>
      <c r="M1771" s="8">
        <v>13</v>
      </c>
      <c r="N1771" s="8">
        <v>11</v>
      </c>
      <c r="O1771" s="8">
        <v>7</v>
      </c>
      <c r="P1771" s="8">
        <v>9</v>
      </c>
      <c r="Q1771" s="8">
        <v>1</v>
      </c>
      <c r="R1771" s="8">
        <v>1</v>
      </c>
      <c r="S1771" s="8">
        <v>0</v>
      </c>
      <c r="T1771" s="8">
        <v>0</v>
      </c>
      <c r="U1771" s="8">
        <v>93</v>
      </c>
      <c r="V1771" s="8">
        <v>9</v>
      </c>
      <c r="W1771" s="8">
        <v>0</v>
      </c>
      <c r="X1771" s="8">
        <v>81</v>
      </c>
      <c r="Y1771" s="8">
        <v>20</v>
      </c>
      <c r="Z1771" s="8">
        <v>1</v>
      </c>
      <c r="AA1771" s="8">
        <v>0</v>
      </c>
      <c r="AB1771" s="8">
        <v>1</v>
      </c>
      <c r="AC1771" s="8">
        <v>0</v>
      </c>
      <c r="AD1771" s="8">
        <v>96</v>
      </c>
      <c r="AE1771" s="8">
        <v>5</v>
      </c>
      <c r="AF1771" s="8">
        <v>1</v>
      </c>
      <c r="AG1771" s="8">
        <v>101</v>
      </c>
      <c r="AH1771" s="8">
        <v>0</v>
      </c>
      <c r="AI1771" s="8">
        <v>0</v>
      </c>
      <c r="AJ1771" s="8">
        <v>10</v>
      </c>
      <c r="AK1771" s="8">
        <v>92</v>
      </c>
      <c r="AL1771" s="8">
        <v>0</v>
      </c>
      <c r="AM1771" s="8">
        <v>0</v>
      </c>
      <c r="AN1771" s="8">
        <v>102</v>
      </c>
      <c r="AO1771" s="41">
        <f t="shared" si="1058"/>
        <v>0.93137254901960786</v>
      </c>
      <c r="AP1771" s="41">
        <f t="shared" si="1059"/>
        <v>6.8627450980392163E-2</v>
      </c>
      <c r="AQ1771" s="41">
        <f t="shared" si="1060"/>
        <v>0</v>
      </c>
      <c r="AR1771" s="41">
        <f t="shared" si="1026"/>
        <v>4.9019607843137254E-2</v>
      </c>
      <c r="AS1771" s="41">
        <f t="shared" si="1027"/>
        <v>0.18627450980392157</v>
      </c>
      <c r="AT1771" s="41">
        <f t="shared" si="1028"/>
        <v>0.25490196078431371</v>
      </c>
      <c r="AU1771" s="41">
        <f t="shared" si="1029"/>
        <v>9.8039215686274508E-2</v>
      </c>
      <c r="AV1771" s="41">
        <f t="shared" si="1030"/>
        <v>0.12745098039215685</v>
      </c>
      <c r="AW1771" s="41">
        <f t="shared" si="1031"/>
        <v>0.10784313725490197</v>
      </c>
      <c r="AX1771" s="41">
        <f t="shared" si="1032"/>
        <v>6.8627450980392163E-2</v>
      </c>
      <c r="AY1771" s="41">
        <f t="shared" si="1033"/>
        <v>8.8235294117647065E-2</v>
      </c>
      <c r="AZ1771" s="41">
        <f t="shared" si="1034"/>
        <v>9.8039215686274508E-3</v>
      </c>
      <c r="BA1771" s="41">
        <f t="shared" si="1035"/>
        <v>9.8039215686274508E-3</v>
      </c>
      <c r="BB1771" s="41">
        <f t="shared" si="1036"/>
        <v>0</v>
      </c>
      <c r="BC1771" s="41">
        <f t="shared" si="1037"/>
        <v>0</v>
      </c>
      <c r="BD1771" s="41">
        <f t="shared" si="1038"/>
        <v>0.91176470588235292</v>
      </c>
      <c r="BE1771" s="41">
        <f t="shared" si="1039"/>
        <v>8.8235294117647065E-2</v>
      </c>
      <c r="BF1771" s="41">
        <f t="shared" si="1040"/>
        <v>0</v>
      </c>
      <c r="BG1771" s="41">
        <f t="shared" si="1041"/>
        <v>0.79411764705882348</v>
      </c>
      <c r="BH1771" s="41">
        <f t="shared" si="1042"/>
        <v>0.19607843137254902</v>
      </c>
      <c r="BI1771" s="41">
        <f t="shared" si="1043"/>
        <v>9.8039215686274508E-3</v>
      </c>
      <c r="BJ1771" s="41">
        <f t="shared" si="1044"/>
        <v>0</v>
      </c>
      <c r="BK1771" s="41">
        <f t="shared" si="1045"/>
        <v>9.8039215686274508E-3</v>
      </c>
      <c r="BL1771" s="41">
        <f t="shared" si="1046"/>
        <v>0</v>
      </c>
      <c r="BM1771" s="41">
        <f t="shared" si="1047"/>
        <v>0.94117647058823528</v>
      </c>
      <c r="BN1771" s="41">
        <f t="shared" si="1048"/>
        <v>4.9019607843137254E-2</v>
      </c>
      <c r="BO1771" s="41">
        <f t="shared" si="1049"/>
        <v>9.8039215686274508E-3</v>
      </c>
      <c r="BP1771" s="41">
        <f t="shared" si="1050"/>
        <v>0.99019607843137258</v>
      </c>
      <c r="BQ1771" s="41">
        <f t="shared" si="1051"/>
        <v>0</v>
      </c>
      <c r="BR1771" s="41">
        <f t="shared" si="1052"/>
        <v>0</v>
      </c>
      <c r="BS1771" s="41">
        <f t="shared" si="1053"/>
        <v>9.8039215686274508E-2</v>
      </c>
      <c r="BT1771" s="41">
        <f t="shared" si="1054"/>
        <v>0.90196078431372551</v>
      </c>
      <c r="BU1771" s="41">
        <f t="shared" si="1055"/>
        <v>0</v>
      </c>
      <c r="BV1771" s="41">
        <f t="shared" si="1056"/>
        <v>0</v>
      </c>
      <c r="BW1771" s="41">
        <f t="shared" si="1057"/>
        <v>1</v>
      </c>
      <c r="BX1771" s="41" t="str">
        <f t="shared" si="1062"/>
        <v>2018Nurse practitionersOntario</v>
      </c>
      <c r="BY1771" s="51">
        <f>VLOOKUP(BX1771,'%workplace'!$A$1:$F$381,6,FALSE)</f>
        <v>3032</v>
      </c>
      <c r="BZ1771" s="32">
        <f t="shared" si="1063"/>
        <v>3.3641160949868076E-2</v>
      </c>
    </row>
    <row r="1772" spans="1:78" s="8" customFormat="1" hidden="1" x14ac:dyDescent="0.2">
      <c r="A1772" s="8" t="str">
        <f t="shared" si="1061"/>
        <v>2018Nurse practitionersOntarioHospital</v>
      </c>
      <c r="B1772" s="8" t="s">
        <v>5</v>
      </c>
      <c r="C1772" s="8" t="s">
        <v>19</v>
      </c>
      <c r="D1772" s="8" t="s">
        <v>10</v>
      </c>
      <c r="E1772" s="8">
        <v>2018</v>
      </c>
      <c r="F1772" s="8">
        <v>1101</v>
      </c>
      <c r="G1772" s="8">
        <v>74</v>
      </c>
      <c r="H1772" s="8">
        <v>0</v>
      </c>
      <c r="I1772" s="8">
        <v>32</v>
      </c>
      <c r="J1772" s="8">
        <v>194</v>
      </c>
      <c r="K1772" s="8">
        <v>209</v>
      </c>
      <c r="L1772" s="8">
        <v>147</v>
      </c>
      <c r="M1772" s="8">
        <v>161</v>
      </c>
      <c r="N1772" s="8">
        <v>187</v>
      </c>
      <c r="O1772" s="8">
        <v>149</v>
      </c>
      <c r="P1772" s="8">
        <v>81</v>
      </c>
      <c r="Q1772" s="8">
        <v>14</v>
      </c>
      <c r="R1772" s="8">
        <v>1</v>
      </c>
      <c r="S1772" s="8">
        <v>0</v>
      </c>
      <c r="T1772" s="8">
        <v>0</v>
      </c>
      <c r="U1772" s="8">
        <v>1100</v>
      </c>
      <c r="V1772" s="8">
        <v>74</v>
      </c>
      <c r="W1772" s="8">
        <v>1</v>
      </c>
      <c r="X1772" s="8">
        <v>972</v>
      </c>
      <c r="Y1772" s="8">
        <v>164</v>
      </c>
      <c r="Z1772" s="8">
        <v>39</v>
      </c>
      <c r="AA1772" s="8">
        <v>0</v>
      </c>
      <c r="AB1772" s="8">
        <v>15</v>
      </c>
      <c r="AC1772" s="8">
        <v>2</v>
      </c>
      <c r="AD1772" s="8">
        <v>1062</v>
      </c>
      <c r="AE1772" s="8">
        <v>96</v>
      </c>
      <c r="AF1772" s="8">
        <v>5</v>
      </c>
      <c r="AG1772" s="8">
        <v>1164</v>
      </c>
      <c r="AH1772" s="8">
        <v>4</v>
      </c>
      <c r="AI1772" s="8">
        <v>0</v>
      </c>
      <c r="AJ1772" s="8">
        <v>20</v>
      </c>
      <c r="AK1772" s="8">
        <v>1155</v>
      </c>
      <c r="AL1772" s="8">
        <v>2</v>
      </c>
      <c r="AM1772" s="8">
        <v>0</v>
      </c>
      <c r="AN1772" s="8">
        <v>1175</v>
      </c>
      <c r="AO1772" s="41">
        <f t="shared" si="1058"/>
        <v>0.93702127659574463</v>
      </c>
      <c r="AP1772" s="41">
        <f t="shared" si="1059"/>
        <v>6.2978723404255324E-2</v>
      </c>
      <c r="AQ1772" s="41">
        <f t="shared" si="1060"/>
        <v>0</v>
      </c>
      <c r="AR1772" s="41">
        <f t="shared" si="1026"/>
        <v>2.7234042553191489E-2</v>
      </c>
      <c r="AS1772" s="41">
        <f t="shared" si="1027"/>
        <v>0.1651063829787234</v>
      </c>
      <c r="AT1772" s="41">
        <f t="shared" si="1028"/>
        <v>0.17787234042553191</v>
      </c>
      <c r="AU1772" s="41">
        <f t="shared" si="1029"/>
        <v>0.1251063829787234</v>
      </c>
      <c r="AV1772" s="41">
        <f t="shared" si="1030"/>
        <v>0.13702127659574467</v>
      </c>
      <c r="AW1772" s="41">
        <f t="shared" si="1031"/>
        <v>0.15914893617021278</v>
      </c>
      <c r="AX1772" s="41">
        <f t="shared" si="1032"/>
        <v>0.12680851063829787</v>
      </c>
      <c r="AY1772" s="41">
        <f t="shared" si="1033"/>
        <v>6.8936170212765963E-2</v>
      </c>
      <c r="AZ1772" s="41">
        <f t="shared" si="1034"/>
        <v>1.1914893617021277E-2</v>
      </c>
      <c r="BA1772" s="41">
        <f t="shared" si="1035"/>
        <v>8.5106382978723403E-4</v>
      </c>
      <c r="BB1772" s="41">
        <f t="shared" si="1036"/>
        <v>0</v>
      </c>
      <c r="BC1772" s="41">
        <f t="shared" si="1037"/>
        <v>0</v>
      </c>
      <c r="BD1772" s="41">
        <f t="shared" si="1038"/>
        <v>0.93617021276595747</v>
      </c>
      <c r="BE1772" s="41">
        <f t="shared" si="1039"/>
        <v>6.2978723404255324E-2</v>
      </c>
      <c r="BF1772" s="41">
        <f t="shared" si="1040"/>
        <v>8.5106382978723403E-4</v>
      </c>
      <c r="BG1772" s="41">
        <f t="shared" si="1041"/>
        <v>0.82723404255319144</v>
      </c>
      <c r="BH1772" s="41">
        <f t="shared" si="1042"/>
        <v>0.13957446808510637</v>
      </c>
      <c r="BI1772" s="41">
        <f t="shared" si="1043"/>
        <v>3.3191489361702124E-2</v>
      </c>
      <c r="BJ1772" s="41">
        <f t="shared" si="1044"/>
        <v>0</v>
      </c>
      <c r="BK1772" s="41">
        <f t="shared" si="1045"/>
        <v>1.276595744680851E-2</v>
      </c>
      <c r="BL1772" s="41">
        <f t="shared" si="1046"/>
        <v>1.7021276595744681E-3</v>
      </c>
      <c r="BM1772" s="41">
        <f t="shared" si="1047"/>
        <v>0.9038297872340425</v>
      </c>
      <c r="BN1772" s="41">
        <f t="shared" si="1048"/>
        <v>8.1702127659574464E-2</v>
      </c>
      <c r="BO1772" s="41">
        <f t="shared" si="1049"/>
        <v>4.2553191489361703E-3</v>
      </c>
      <c r="BP1772" s="41">
        <f t="shared" si="1050"/>
        <v>0.99063829787234048</v>
      </c>
      <c r="BQ1772" s="41">
        <f t="shared" si="1051"/>
        <v>3.4042553191489361E-3</v>
      </c>
      <c r="BR1772" s="41">
        <f t="shared" si="1052"/>
        <v>0</v>
      </c>
      <c r="BS1772" s="41">
        <f t="shared" si="1053"/>
        <v>1.7021276595744681E-2</v>
      </c>
      <c r="BT1772" s="41">
        <f t="shared" si="1054"/>
        <v>0.98297872340425529</v>
      </c>
      <c r="BU1772" s="41">
        <f t="shared" si="1055"/>
        <v>1.7021276595744681E-3</v>
      </c>
      <c r="BV1772" s="41">
        <f t="shared" si="1056"/>
        <v>0</v>
      </c>
      <c r="BW1772" s="41">
        <f t="shared" si="1057"/>
        <v>1</v>
      </c>
      <c r="BX1772" s="41" t="str">
        <f t="shared" si="1062"/>
        <v>2018Nurse practitionersOntario</v>
      </c>
      <c r="BY1772" s="51">
        <f>VLOOKUP(BX1772,'%workplace'!$A$1:$F$381,6,FALSE)</f>
        <v>3032</v>
      </c>
      <c r="BZ1772" s="32">
        <f t="shared" si="1063"/>
        <v>0.38753298153034299</v>
      </c>
    </row>
    <row r="1773" spans="1:78" s="8" customFormat="1" hidden="1" x14ac:dyDescent="0.2">
      <c r="A1773" s="8" t="str">
        <f t="shared" si="1061"/>
        <v>2018Nurse practitionersOntarioOther places of work</v>
      </c>
      <c r="B1773" s="8" t="s">
        <v>5</v>
      </c>
      <c r="C1773" s="8" t="s">
        <v>19</v>
      </c>
      <c r="D1773" s="8" t="s">
        <v>13</v>
      </c>
      <c r="E1773" s="8">
        <v>2018</v>
      </c>
      <c r="F1773" s="8">
        <v>874</v>
      </c>
      <c r="G1773" s="8">
        <v>61</v>
      </c>
      <c r="H1773" s="8">
        <v>0</v>
      </c>
      <c r="I1773" s="8">
        <v>23</v>
      </c>
      <c r="J1773" s="8">
        <v>176</v>
      </c>
      <c r="K1773" s="8">
        <v>200</v>
      </c>
      <c r="L1773" s="8">
        <v>119</v>
      </c>
      <c r="M1773" s="8">
        <v>103</v>
      </c>
      <c r="N1773" s="8">
        <v>118</v>
      </c>
      <c r="O1773" s="8">
        <v>114</v>
      </c>
      <c r="P1773" s="8">
        <v>59</v>
      </c>
      <c r="Q1773" s="8">
        <v>18</v>
      </c>
      <c r="R1773" s="8">
        <v>5</v>
      </c>
      <c r="S1773" s="8">
        <v>0</v>
      </c>
      <c r="T1773" s="8">
        <v>0</v>
      </c>
      <c r="U1773" s="8">
        <v>908</v>
      </c>
      <c r="V1773" s="8">
        <v>27</v>
      </c>
      <c r="W1773" s="8">
        <v>0</v>
      </c>
      <c r="X1773" s="8">
        <v>682</v>
      </c>
      <c r="Y1773" s="8">
        <v>220</v>
      </c>
      <c r="Z1773" s="8">
        <v>33</v>
      </c>
      <c r="AA1773" s="8">
        <v>0</v>
      </c>
      <c r="AB1773" s="8">
        <v>7</v>
      </c>
      <c r="AC1773" s="8">
        <v>1</v>
      </c>
      <c r="AD1773" s="8">
        <v>906</v>
      </c>
      <c r="AE1773" s="8">
        <v>21</v>
      </c>
      <c r="AF1773" s="8">
        <v>8</v>
      </c>
      <c r="AG1773" s="8">
        <v>871</v>
      </c>
      <c r="AH1773" s="8">
        <v>55</v>
      </c>
      <c r="AI1773" s="8">
        <v>0</v>
      </c>
      <c r="AJ1773" s="8">
        <v>200</v>
      </c>
      <c r="AK1773" s="8">
        <v>735</v>
      </c>
      <c r="AL1773" s="8">
        <v>1</v>
      </c>
      <c r="AM1773" s="8">
        <v>0</v>
      </c>
      <c r="AN1773" s="8">
        <v>935</v>
      </c>
      <c r="AO1773" s="41">
        <f t="shared" si="1058"/>
        <v>0.9347593582887701</v>
      </c>
      <c r="AP1773" s="41">
        <f t="shared" si="1059"/>
        <v>6.5240641711229952E-2</v>
      </c>
      <c r="AQ1773" s="41">
        <f t="shared" si="1060"/>
        <v>0</v>
      </c>
      <c r="AR1773" s="41">
        <f t="shared" si="1026"/>
        <v>2.4598930481283421E-2</v>
      </c>
      <c r="AS1773" s="41">
        <f t="shared" si="1027"/>
        <v>0.18823529411764706</v>
      </c>
      <c r="AT1773" s="41">
        <f t="shared" si="1028"/>
        <v>0.21390374331550802</v>
      </c>
      <c r="AU1773" s="41">
        <f t="shared" si="1029"/>
        <v>0.12727272727272726</v>
      </c>
      <c r="AV1773" s="41">
        <f t="shared" si="1030"/>
        <v>0.11016042780748662</v>
      </c>
      <c r="AW1773" s="41">
        <f t="shared" si="1031"/>
        <v>0.12620320855614972</v>
      </c>
      <c r="AX1773" s="41">
        <f t="shared" si="1032"/>
        <v>0.12192513368983957</v>
      </c>
      <c r="AY1773" s="41">
        <f t="shared" si="1033"/>
        <v>6.310160427807486E-2</v>
      </c>
      <c r="AZ1773" s="41">
        <f t="shared" si="1034"/>
        <v>1.9251336898395723E-2</v>
      </c>
      <c r="BA1773" s="41">
        <f t="shared" si="1035"/>
        <v>5.3475935828877002E-3</v>
      </c>
      <c r="BB1773" s="41">
        <f t="shared" si="1036"/>
        <v>0</v>
      </c>
      <c r="BC1773" s="41">
        <f t="shared" si="1037"/>
        <v>0</v>
      </c>
      <c r="BD1773" s="41">
        <f t="shared" si="1038"/>
        <v>0.97112299465240637</v>
      </c>
      <c r="BE1773" s="41">
        <f t="shared" si="1039"/>
        <v>2.8877005347593583E-2</v>
      </c>
      <c r="BF1773" s="41">
        <f t="shared" si="1040"/>
        <v>0</v>
      </c>
      <c r="BG1773" s="41">
        <f t="shared" si="1041"/>
        <v>0.72941176470588232</v>
      </c>
      <c r="BH1773" s="41">
        <f t="shared" si="1042"/>
        <v>0.23529411764705882</v>
      </c>
      <c r="BI1773" s="41">
        <f t="shared" si="1043"/>
        <v>3.5294117647058823E-2</v>
      </c>
      <c r="BJ1773" s="41">
        <f t="shared" si="1044"/>
        <v>0</v>
      </c>
      <c r="BK1773" s="41">
        <f t="shared" si="1045"/>
        <v>7.4866310160427805E-3</v>
      </c>
      <c r="BL1773" s="41">
        <f t="shared" si="1046"/>
        <v>1.0695187165775401E-3</v>
      </c>
      <c r="BM1773" s="41">
        <f t="shared" si="1047"/>
        <v>0.96898395721925135</v>
      </c>
      <c r="BN1773" s="41">
        <f t="shared" si="1048"/>
        <v>2.2459893048128343E-2</v>
      </c>
      <c r="BO1773" s="41">
        <f t="shared" si="1049"/>
        <v>8.5561497326203211E-3</v>
      </c>
      <c r="BP1773" s="41">
        <f t="shared" si="1050"/>
        <v>0.9315508021390374</v>
      </c>
      <c r="BQ1773" s="41">
        <f t="shared" si="1051"/>
        <v>5.8823529411764705E-2</v>
      </c>
      <c r="BR1773" s="41">
        <f t="shared" si="1052"/>
        <v>0</v>
      </c>
      <c r="BS1773" s="41">
        <f t="shared" si="1053"/>
        <v>0.21390374331550802</v>
      </c>
      <c r="BT1773" s="41">
        <f t="shared" si="1054"/>
        <v>0.78609625668449201</v>
      </c>
      <c r="BU1773" s="41">
        <f t="shared" si="1055"/>
        <v>1.0695187165775401E-3</v>
      </c>
      <c r="BV1773" s="41">
        <f t="shared" si="1056"/>
        <v>0</v>
      </c>
      <c r="BW1773" s="41">
        <f t="shared" si="1057"/>
        <v>1</v>
      </c>
      <c r="BX1773" s="41" t="str">
        <f t="shared" si="1062"/>
        <v>2018Nurse practitionersOntario</v>
      </c>
      <c r="BY1773" s="51">
        <f>VLOOKUP(BX1773,'%workplace'!$A$1:$F$381,6,FALSE)</f>
        <v>3032</v>
      </c>
      <c r="BZ1773" s="32">
        <f t="shared" si="1063"/>
        <v>0.30837730870712399</v>
      </c>
    </row>
    <row r="1774" spans="1:78" hidden="1" x14ac:dyDescent="0.2">
      <c r="A1774" s="212" t="str">
        <f t="shared" si="1061"/>
        <v>2018Nurse practitionersManitobaAll places of work</v>
      </c>
      <c r="B1774" s="212" t="s">
        <v>5</v>
      </c>
      <c r="C1774" s="212" t="s">
        <v>20</v>
      </c>
      <c r="D1774" s="212" t="s">
        <v>9</v>
      </c>
      <c r="E1774" s="212">
        <v>2018</v>
      </c>
      <c r="F1774" s="221">
        <v>157</v>
      </c>
      <c r="G1774" s="221">
        <v>17</v>
      </c>
      <c r="H1774" s="212">
        <v>0</v>
      </c>
      <c r="I1774" s="212">
        <v>7</v>
      </c>
      <c r="J1774" s="212">
        <v>28</v>
      </c>
      <c r="K1774" s="212">
        <v>35</v>
      </c>
      <c r="L1774" s="212">
        <v>32</v>
      </c>
      <c r="M1774" s="212">
        <v>27</v>
      </c>
      <c r="N1774" s="212">
        <v>27</v>
      </c>
      <c r="O1774" s="212">
        <v>11</v>
      </c>
      <c r="P1774" s="212">
        <v>4</v>
      </c>
      <c r="Q1774" s="212">
        <v>2</v>
      </c>
      <c r="R1774" s="212">
        <v>1</v>
      </c>
      <c r="S1774" s="212">
        <v>0</v>
      </c>
      <c r="T1774" s="212">
        <v>0</v>
      </c>
      <c r="U1774" s="212">
        <v>171</v>
      </c>
      <c r="V1774" s="212">
        <v>3</v>
      </c>
      <c r="W1774" s="212">
        <v>0</v>
      </c>
      <c r="X1774" s="212">
        <v>97</v>
      </c>
      <c r="Y1774" s="212">
        <v>62</v>
      </c>
      <c r="Z1774" s="212">
        <v>14</v>
      </c>
      <c r="AA1774" s="212">
        <v>1</v>
      </c>
      <c r="AB1774" s="212">
        <v>2</v>
      </c>
      <c r="AC1774" s="212">
        <v>0</v>
      </c>
      <c r="AD1774" s="212">
        <v>168</v>
      </c>
      <c r="AE1774" s="212">
        <v>4</v>
      </c>
      <c r="AF1774" s="212">
        <v>1</v>
      </c>
      <c r="AG1774" s="212">
        <v>167</v>
      </c>
      <c r="AH1774" s="212">
        <v>6</v>
      </c>
      <c r="AI1774" s="212">
        <v>0</v>
      </c>
      <c r="AJ1774" s="212">
        <v>40</v>
      </c>
      <c r="AK1774" s="212">
        <v>134</v>
      </c>
      <c r="AL1774" s="212">
        <v>0</v>
      </c>
      <c r="AM1774" s="212">
        <v>0</v>
      </c>
      <c r="AN1774" s="212">
        <v>174</v>
      </c>
      <c r="AO1774" s="41">
        <f t="shared" si="1058"/>
        <v>0.9022988505747126</v>
      </c>
      <c r="AP1774" s="41">
        <f t="shared" si="1059"/>
        <v>9.7701149425287362E-2</v>
      </c>
      <c r="AQ1774" s="41">
        <f t="shared" si="1060"/>
        <v>0</v>
      </c>
      <c r="AR1774" s="41">
        <f t="shared" si="1026"/>
        <v>4.0229885057471264E-2</v>
      </c>
      <c r="AS1774" s="41">
        <f t="shared" si="1027"/>
        <v>0.16091954022988506</v>
      </c>
      <c r="AT1774" s="41">
        <f t="shared" si="1028"/>
        <v>0.20114942528735633</v>
      </c>
      <c r="AU1774" s="41">
        <f t="shared" si="1029"/>
        <v>0.18390804597701149</v>
      </c>
      <c r="AV1774" s="41">
        <f t="shared" si="1030"/>
        <v>0.15517241379310345</v>
      </c>
      <c r="AW1774" s="41">
        <f t="shared" si="1031"/>
        <v>0.15517241379310345</v>
      </c>
      <c r="AX1774" s="41">
        <f t="shared" si="1032"/>
        <v>6.3218390804597707E-2</v>
      </c>
      <c r="AY1774" s="41">
        <f t="shared" si="1033"/>
        <v>2.2988505747126436E-2</v>
      </c>
      <c r="AZ1774" s="41">
        <f t="shared" si="1034"/>
        <v>1.1494252873563218E-2</v>
      </c>
      <c r="BA1774" s="41">
        <f t="shared" si="1035"/>
        <v>5.7471264367816091E-3</v>
      </c>
      <c r="BB1774" s="41">
        <f t="shared" si="1036"/>
        <v>0</v>
      </c>
      <c r="BC1774" s="41">
        <f t="shared" si="1037"/>
        <v>0</v>
      </c>
      <c r="BD1774" s="41">
        <f t="shared" si="1038"/>
        <v>0.98275862068965514</v>
      </c>
      <c r="BE1774" s="41">
        <f t="shared" si="1039"/>
        <v>1.7241379310344827E-2</v>
      </c>
      <c r="BF1774" s="41">
        <f t="shared" si="1040"/>
        <v>0</v>
      </c>
      <c r="BG1774" s="41">
        <f t="shared" si="1041"/>
        <v>0.55747126436781613</v>
      </c>
      <c r="BH1774" s="41">
        <f t="shared" si="1042"/>
        <v>0.35632183908045978</v>
      </c>
      <c r="BI1774" s="41">
        <f t="shared" si="1043"/>
        <v>8.0459770114942528E-2</v>
      </c>
      <c r="BJ1774" s="41">
        <f t="shared" si="1044"/>
        <v>5.7471264367816091E-3</v>
      </c>
      <c r="BK1774" s="41">
        <f t="shared" si="1045"/>
        <v>1.1494252873563218E-2</v>
      </c>
      <c r="BL1774" s="41">
        <f t="shared" si="1046"/>
        <v>0</v>
      </c>
      <c r="BM1774" s="41">
        <f t="shared" si="1047"/>
        <v>0.96551724137931039</v>
      </c>
      <c r="BN1774" s="41">
        <f t="shared" si="1048"/>
        <v>2.2988505747126436E-2</v>
      </c>
      <c r="BO1774" s="41">
        <f t="shared" si="1049"/>
        <v>5.7471264367816091E-3</v>
      </c>
      <c r="BP1774" s="41">
        <f t="shared" si="1050"/>
        <v>0.95977011494252873</v>
      </c>
      <c r="BQ1774" s="41">
        <f t="shared" si="1051"/>
        <v>3.4482758620689655E-2</v>
      </c>
      <c r="BR1774" s="41">
        <f t="shared" si="1052"/>
        <v>0</v>
      </c>
      <c r="BS1774" s="41">
        <f t="shared" si="1053"/>
        <v>0.22988505747126436</v>
      </c>
      <c r="BT1774" s="41">
        <f t="shared" si="1054"/>
        <v>0.77011494252873558</v>
      </c>
      <c r="BU1774" s="41">
        <f t="shared" si="1055"/>
        <v>0</v>
      </c>
      <c r="BV1774" s="41">
        <f t="shared" si="1056"/>
        <v>0</v>
      </c>
      <c r="BW1774" s="41">
        <f t="shared" si="1057"/>
        <v>1</v>
      </c>
      <c r="BX1774" s="41" t="str">
        <f t="shared" si="1062"/>
        <v>2018Nurse practitionersManitoba</v>
      </c>
      <c r="BY1774" s="51">
        <f>VLOOKUP(BX1774,'%workplace'!$A$1:$F$393,6,FALSE)</f>
        <v>174</v>
      </c>
      <c r="BZ1774" s="32">
        <f t="shared" si="1063"/>
        <v>1</v>
      </c>
    </row>
    <row r="1775" spans="1:78" ht="15" hidden="1" x14ac:dyDescent="0.25">
      <c r="A1775" s="212" t="str">
        <f t="shared" si="1061"/>
        <v>2018Nurse practitionersManitobaCommunity health</v>
      </c>
      <c r="B1775" s="212" t="s">
        <v>5</v>
      </c>
      <c r="C1775" s="212" t="s">
        <v>20</v>
      </c>
      <c r="D1775" s="212" t="s">
        <v>11</v>
      </c>
      <c r="E1775" s="212">
        <v>2018</v>
      </c>
      <c r="F1775" s="129" t="s">
        <v>233</v>
      </c>
      <c r="G1775" s="129" t="s">
        <v>233</v>
      </c>
      <c r="H1775" s="129" t="s">
        <v>233</v>
      </c>
      <c r="I1775" s="212">
        <v>4</v>
      </c>
      <c r="J1775" s="212">
        <v>15</v>
      </c>
      <c r="K1775" s="212">
        <v>22</v>
      </c>
      <c r="L1775" s="212">
        <v>17</v>
      </c>
      <c r="M1775" s="212">
        <v>15</v>
      </c>
      <c r="N1775" s="212">
        <v>19</v>
      </c>
      <c r="O1775" s="212">
        <v>9</v>
      </c>
      <c r="P1775" s="212">
        <v>3</v>
      </c>
      <c r="Q1775" s="212">
        <v>0</v>
      </c>
      <c r="R1775" s="212">
        <v>1</v>
      </c>
      <c r="S1775" s="212">
        <v>0</v>
      </c>
      <c r="T1775" s="212">
        <v>0</v>
      </c>
      <c r="U1775" s="212">
        <v>104</v>
      </c>
      <c r="V1775" s="212">
        <v>1</v>
      </c>
      <c r="W1775" s="212">
        <v>0</v>
      </c>
      <c r="X1775" s="212">
        <v>63</v>
      </c>
      <c r="Y1775" s="212">
        <v>34</v>
      </c>
      <c r="Z1775" s="212">
        <v>7</v>
      </c>
      <c r="AA1775" s="212">
        <v>1</v>
      </c>
      <c r="AB1775" s="212">
        <v>0</v>
      </c>
      <c r="AC1775" s="212">
        <v>0</v>
      </c>
      <c r="AD1775" s="212">
        <v>104</v>
      </c>
      <c r="AE1775" s="212">
        <v>1</v>
      </c>
      <c r="AF1775" s="212">
        <v>0</v>
      </c>
      <c r="AG1775" s="212">
        <v>105</v>
      </c>
      <c r="AH1775" s="212">
        <v>0</v>
      </c>
      <c r="AI1775" s="212">
        <v>0</v>
      </c>
      <c r="AJ1775" s="212">
        <v>30</v>
      </c>
      <c r="AK1775" s="212">
        <v>75</v>
      </c>
      <c r="AL1775" s="212">
        <v>0</v>
      </c>
      <c r="AM1775" s="212">
        <v>0</v>
      </c>
      <c r="AN1775" s="212">
        <v>105</v>
      </c>
      <c r="AO1775" s="41" t="e">
        <f t="shared" si="1058"/>
        <v>#VALUE!</v>
      </c>
      <c r="AP1775" s="41" t="e">
        <f t="shared" si="1059"/>
        <v>#VALUE!</v>
      </c>
      <c r="AQ1775" s="41" t="e">
        <f t="shared" si="1060"/>
        <v>#VALUE!</v>
      </c>
      <c r="AR1775" s="41">
        <f t="shared" si="1026"/>
        <v>3.8095238095238099E-2</v>
      </c>
      <c r="AS1775" s="41">
        <f t="shared" si="1027"/>
        <v>0.14285714285714285</v>
      </c>
      <c r="AT1775" s="41">
        <f t="shared" si="1028"/>
        <v>0.20952380952380953</v>
      </c>
      <c r="AU1775" s="41">
        <f t="shared" si="1029"/>
        <v>0.16190476190476191</v>
      </c>
      <c r="AV1775" s="41">
        <f t="shared" si="1030"/>
        <v>0.14285714285714285</v>
      </c>
      <c r="AW1775" s="41">
        <f t="shared" si="1031"/>
        <v>0.18095238095238095</v>
      </c>
      <c r="AX1775" s="41">
        <f t="shared" si="1032"/>
        <v>8.5714285714285715E-2</v>
      </c>
      <c r="AY1775" s="41">
        <f t="shared" si="1033"/>
        <v>2.8571428571428571E-2</v>
      </c>
      <c r="AZ1775" s="41">
        <f t="shared" si="1034"/>
        <v>0</v>
      </c>
      <c r="BA1775" s="41">
        <f t="shared" si="1035"/>
        <v>9.5238095238095247E-3</v>
      </c>
      <c r="BB1775" s="41">
        <f t="shared" si="1036"/>
        <v>0</v>
      </c>
      <c r="BC1775" s="41">
        <f t="shared" si="1037"/>
        <v>0</v>
      </c>
      <c r="BD1775" s="41">
        <f t="shared" si="1038"/>
        <v>0.99047619047619051</v>
      </c>
      <c r="BE1775" s="41">
        <f t="shared" si="1039"/>
        <v>9.5238095238095247E-3</v>
      </c>
      <c r="BF1775" s="41">
        <f t="shared" si="1040"/>
        <v>0</v>
      </c>
      <c r="BG1775" s="41">
        <f t="shared" si="1041"/>
        <v>0.6</v>
      </c>
      <c r="BH1775" s="41">
        <f t="shared" si="1042"/>
        <v>0.32380952380952382</v>
      </c>
      <c r="BI1775" s="41">
        <f t="shared" si="1043"/>
        <v>6.6666666666666666E-2</v>
      </c>
      <c r="BJ1775" s="41">
        <f t="shared" si="1044"/>
        <v>9.5238095238095247E-3</v>
      </c>
      <c r="BK1775" s="41">
        <f t="shared" si="1045"/>
        <v>0</v>
      </c>
      <c r="BL1775" s="41">
        <f t="shared" si="1046"/>
        <v>0</v>
      </c>
      <c r="BM1775" s="41">
        <f t="shared" si="1047"/>
        <v>0.99047619047619051</v>
      </c>
      <c r="BN1775" s="41">
        <f t="shared" si="1048"/>
        <v>9.5238095238095247E-3</v>
      </c>
      <c r="BO1775" s="41">
        <f t="shared" si="1049"/>
        <v>0</v>
      </c>
      <c r="BP1775" s="41">
        <f t="shared" si="1050"/>
        <v>1</v>
      </c>
      <c r="BQ1775" s="41">
        <f t="shared" si="1051"/>
        <v>0</v>
      </c>
      <c r="BR1775" s="41">
        <f t="shared" si="1052"/>
        <v>0</v>
      </c>
      <c r="BS1775" s="41">
        <f t="shared" si="1053"/>
        <v>0.2857142857142857</v>
      </c>
      <c r="BT1775" s="41">
        <f t="shared" si="1054"/>
        <v>0.7142857142857143</v>
      </c>
      <c r="BU1775" s="41">
        <f t="shared" si="1055"/>
        <v>0</v>
      </c>
      <c r="BV1775" s="41">
        <f t="shared" si="1056"/>
        <v>0</v>
      </c>
      <c r="BW1775" s="41">
        <f t="shared" si="1057"/>
        <v>1</v>
      </c>
      <c r="BX1775" s="41" t="str">
        <f t="shared" si="1062"/>
        <v>2018Nurse practitionersManitoba</v>
      </c>
      <c r="BY1775" s="51">
        <f>VLOOKUP(BX1775,'%workplace'!$A$1:$F$393,6,FALSE)</f>
        <v>174</v>
      </c>
      <c r="BZ1775" s="32">
        <f t="shared" si="1063"/>
        <v>0.60344827586206895</v>
      </c>
    </row>
    <row r="1776" spans="1:78" ht="15" hidden="1" x14ac:dyDescent="0.25">
      <c r="A1776" s="212" t="str">
        <f t="shared" si="1061"/>
        <v>2018Nurse practitionersManitobaNursing home/long-term care</v>
      </c>
      <c r="B1776" s="212" t="s">
        <v>5</v>
      </c>
      <c r="C1776" s="212" t="s">
        <v>20</v>
      </c>
      <c r="D1776" s="212" t="s">
        <v>12</v>
      </c>
      <c r="E1776" s="212">
        <v>2018</v>
      </c>
      <c r="F1776" s="129" t="s">
        <v>233</v>
      </c>
      <c r="G1776" s="129" t="s">
        <v>233</v>
      </c>
      <c r="H1776" s="129" t="s">
        <v>233</v>
      </c>
      <c r="I1776" s="212">
        <v>0</v>
      </c>
      <c r="J1776" s="212">
        <v>0</v>
      </c>
      <c r="K1776" s="212">
        <v>1</v>
      </c>
      <c r="L1776" s="212">
        <v>1</v>
      </c>
      <c r="M1776" s="212">
        <v>1</v>
      </c>
      <c r="N1776" s="212">
        <v>1</v>
      </c>
      <c r="O1776" s="212">
        <v>0</v>
      </c>
      <c r="P1776" s="212">
        <v>0</v>
      </c>
      <c r="Q1776" s="212">
        <v>0</v>
      </c>
      <c r="R1776" s="212">
        <v>0</v>
      </c>
      <c r="S1776" s="212">
        <v>0</v>
      </c>
      <c r="T1776" s="212">
        <v>0</v>
      </c>
      <c r="U1776" s="212">
        <v>4</v>
      </c>
      <c r="V1776" s="212">
        <v>0</v>
      </c>
      <c r="W1776" s="212">
        <v>0</v>
      </c>
      <c r="X1776" s="212">
        <v>4</v>
      </c>
      <c r="Y1776" s="212">
        <v>0</v>
      </c>
      <c r="Z1776" s="212">
        <v>0</v>
      </c>
      <c r="AA1776" s="212">
        <v>0</v>
      </c>
      <c r="AB1776" s="212">
        <v>0</v>
      </c>
      <c r="AC1776" s="212">
        <v>0</v>
      </c>
      <c r="AD1776" s="212">
        <v>4</v>
      </c>
      <c r="AE1776" s="212">
        <v>0</v>
      </c>
      <c r="AF1776" s="212">
        <v>0</v>
      </c>
      <c r="AG1776" s="212">
        <v>4</v>
      </c>
      <c r="AH1776" s="212">
        <v>0</v>
      </c>
      <c r="AI1776" s="212">
        <v>0</v>
      </c>
      <c r="AJ1776" s="212">
        <v>2</v>
      </c>
      <c r="AK1776" s="212">
        <v>2</v>
      </c>
      <c r="AL1776" s="212">
        <v>0</v>
      </c>
      <c r="AM1776" s="212">
        <v>0</v>
      </c>
      <c r="AN1776" s="212">
        <v>4</v>
      </c>
      <c r="AO1776" s="41" t="e">
        <f t="shared" si="1058"/>
        <v>#VALUE!</v>
      </c>
      <c r="AP1776" s="41" t="e">
        <f t="shared" si="1059"/>
        <v>#VALUE!</v>
      </c>
      <c r="AQ1776" s="41" t="e">
        <f t="shared" si="1060"/>
        <v>#VALUE!</v>
      </c>
      <c r="AR1776" s="41">
        <f t="shared" si="1026"/>
        <v>0</v>
      </c>
      <c r="AS1776" s="41">
        <f t="shared" si="1027"/>
        <v>0</v>
      </c>
      <c r="AT1776" s="41">
        <f t="shared" si="1028"/>
        <v>0.25</v>
      </c>
      <c r="AU1776" s="41">
        <f t="shared" si="1029"/>
        <v>0.25</v>
      </c>
      <c r="AV1776" s="41">
        <f t="shared" si="1030"/>
        <v>0.25</v>
      </c>
      <c r="AW1776" s="41">
        <f t="shared" si="1031"/>
        <v>0.25</v>
      </c>
      <c r="AX1776" s="41">
        <f t="shared" si="1032"/>
        <v>0</v>
      </c>
      <c r="AY1776" s="41">
        <f t="shared" si="1033"/>
        <v>0</v>
      </c>
      <c r="AZ1776" s="41">
        <f t="shared" si="1034"/>
        <v>0</v>
      </c>
      <c r="BA1776" s="41">
        <f t="shared" si="1035"/>
        <v>0</v>
      </c>
      <c r="BB1776" s="41">
        <f t="shared" si="1036"/>
        <v>0</v>
      </c>
      <c r="BC1776" s="41">
        <f t="shared" si="1037"/>
        <v>0</v>
      </c>
      <c r="BD1776" s="41">
        <f t="shared" si="1038"/>
        <v>1</v>
      </c>
      <c r="BE1776" s="41">
        <f t="shared" si="1039"/>
        <v>0</v>
      </c>
      <c r="BF1776" s="41">
        <f t="shared" si="1040"/>
        <v>0</v>
      </c>
      <c r="BG1776" s="41">
        <f t="shared" si="1041"/>
        <v>1</v>
      </c>
      <c r="BH1776" s="41">
        <f t="shared" si="1042"/>
        <v>0</v>
      </c>
      <c r="BI1776" s="41">
        <f t="shared" si="1043"/>
        <v>0</v>
      </c>
      <c r="BJ1776" s="41">
        <f t="shared" si="1044"/>
        <v>0</v>
      </c>
      <c r="BK1776" s="41">
        <f t="shared" si="1045"/>
        <v>0</v>
      </c>
      <c r="BL1776" s="41">
        <f t="shared" si="1046"/>
        <v>0</v>
      </c>
      <c r="BM1776" s="41">
        <f t="shared" si="1047"/>
        <v>1</v>
      </c>
      <c r="BN1776" s="41">
        <f t="shared" si="1048"/>
        <v>0</v>
      </c>
      <c r="BO1776" s="41">
        <f t="shared" si="1049"/>
        <v>0</v>
      </c>
      <c r="BP1776" s="41">
        <f t="shared" si="1050"/>
        <v>1</v>
      </c>
      <c r="BQ1776" s="41">
        <f t="shared" si="1051"/>
        <v>0</v>
      </c>
      <c r="BR1776" s="41">
        <f t="shared" si="1052"/>
        <v>0</v>
      </c>
      <c r="BS1776" s="41">
        <f t="shared" si="1053"/>
        <v>0.5</v>
      </c>
      <c r="BT1776" s="41">
        <f t="shared" si="1054"/>
        <v>0.5</v>
      </c>
      <c r="BU1776" s="41">
        <f t="shared" si="1055"/>
        <v>0</v>
      </c>
      <c r="BV1776" s="41">
        <f t="shared" si="1056"/>
        <v>0</v>
      </c>
      <c r="BW1776" s="41">
        <f t="shared" si="1057"/>
        <v>1</v>
      </c>
      <c r="BX1776" s="41" t="str">
        <f t="shared" si="1062"/>
        <v>2018Nurse practitionersManitoba</v>
      </c>
      <c r="BY1776" s="51">
        <f>VLOOKUP(BX1776,'%workplace'!$A$1:$F$393,6,FALSE)</f>
        <v>174</v>
      </c>
      <c r="BZ1776" s="32">
        <f t="shared" si="1063"/>
        <v>2.2988505747126436E-2</v>
      </c>
    </row>
    <row r="1777" spans="1:78" ht="15" hidden="1" x14ac:dyDescent="0.25">
      <c r="A1777" s="212" t="str">
        <f t="shared" si="1061"/>
        <v>2018Nurse practitionersManitobaHospital</v>
      </c>
      <c r="B1777" s="212" t="s">
        <v>5</v>
      </c>
      <c r="C1777" s="212" t="s">
        <v>20</v>
      </c>
      <c r="D1777" s="212" t="s">
        <v>10</v>
      </c>
      <c r="E1777" s="212">
        <v>2018</v>
      </c>
      <c r="F1777" s="129" t="s">
        <v>233</v>
      </c>
      <c r="G1777" s="129" t="s">
        <v>233</v>
      </c>
      <c r="H1777" s="129" t="s">
        <v>233</v>
      </c>
      <c r="I1777" s="212">
        <v>3</v>
      </c>
      <c r="J1777" s="212">
        <v>6</v>
      </c>
      <c r="K1777" s="212">
        <v>6</v>
      </c>
      <c r="L1777" s="212">
        <v>5</v>
      </c>
      <c r="M1777" s="212">
        <v>3</v>
      </c>
      <c r="N1777" s="212">
        <v>2</v>
      </c>
      <c r="O1777" s="212">
        <v>0</v>
      </c>
      <c r="P1777" s="212">
        <v>1</v>
      </c>
      <c r="Q1777" s="212">
        <v>1</v>
      </c>
      <c r="R1777" s="212">
        <v>0</v>
      </c>
      <c r="S1777" s="212">
        <v>0</v>
      </c>
      <c r="T1777" s="212">
        <v>0</v>
      </c>
      <c r="U1777" s="212">
        <v>27</v>
      </c>
      <c r="V1777" s="212">
        <v>0</v>
      </c>
      <c r="W1777" s="212">
        <v>0</v>
      </c>
      <c r="X1777" s="212">
        <v>15</v>
      </c>
      <c r="Y1777" s="212">
        <v>9</v>
      </c>
      <c r="Z1777" s="212">
        <v>3</v>
      </c>
      <c r="AA1777" s="212">
        <v>0</v>
      </c>
      <c r="AB1777" s="212">
        <v>1</v>
      </c>
      <c r="AC1777" s="212">
        <v>0</v>
      </c>
      <c r="AD1777" s="212">
        <v>23</v>
      </c>
      <c r="AE1777" s="212">
        <v>3</v>
      </c>
      <c r="AF1777" s="212">
        <v>0</v>
      </c>
      <c r="AG1777" s="212">
        <v>27</v>
      </c>
      <c r="AH1777" s="212">
        <v>0</v>
      </c>
      <c r="AI1777" s="212">
        <v>0</v>
      </c>
      <c r="AJ1777" s="212">
        <v>1</v>
      </c>
      <c r="AK1777" s="212">
        <v>26</v>
      </c>
      <c r="AL1777" s="212">
        <v>0</v>
      </c>
      <c r="AM1777" s="212">
        <v>0</v>
      </c>
      <c r="AN1777" s="212">
        <v>27</v>
      </c>
      <c r="AO1777" s="41" t="e">
        <f t="shared" si="1058"/>
        <v>#VALUE!</v>
      </c>
      <c r="AP1777" s="41" t="e">
        <f t="shared" si="1059"/>
        <v>#VALUE!</v>
      </c>
      <c r="AQ1777" s="41" t="e">
        <f t="shared" si="1060"/>
        <v>#VALUE!</v>
      </c>
      <c r="AR1777" s="41">
        <f t="shared" si="1026"/>
        <v>0.1111111111111111</v>
      </c>
      <c r="AS1777" s="41">
        <f t="shared" si="1027"/>
        <v>0.22222222222222221</v>
      </c>
      <c r="AT1777" s="41">
        <f t="shared" si="1028"/>
        <v>0.22222222222222221</v>
      </c>
      <c r="AU1777" s="41">
        <f t="shared" si="1029"/>
        <v>0.18518518518518517</v>
      </c>
      <c r="AV1777" s="41">
        <f t="shared" si="1030"/>
        <v>0.1111111111111111</v>
      </c>
      <c r="AW1777" s="41">
        <f t="shared" si="1031"/>
        <v>7.407407407407407E-2</v>
      </c>
      <c r="AX1777" s="41">
        <f t="shared" si="1032"/>
        <v>0</v>
      </c>
      <c r="AY1777" s="41">
        <f t="shared" si="1033"/>
        <v>3.7037037037037035E-2</v>
      </c>
      <c r="AZ1777" s="41">
        <f t="shared" si="1034"/>
        <v>3.7037037037037035E-2</v>
      </c>
      <c r="BA1777" s="41">
        <f t="shared" si="1035"/>
        <v>0</v>
      </c>
      <c r="BB1777" s="41">
        <f t="shared" si="1036"/>
        <v>0</v>
      </c>
      <c r="BC1777" s="41">
        <f t="shared" si="1037"/>
        <v>0</v>
      </c>
      <c r="BD1777" s="41">
        <f t="shared" si="1038"/>
        <v>1</v>
      </c>
      <c r="BE1777" s="41">
        <f t="shared" si="1039"/>
        <v>0</v>
      </c>
      <c r="BF1777" s="41">
        <f t="shared" si="1040"/>
        <v>0</v>
      </c>
      <c r="BG1777" s="41">
        <f t="shared" si="1041"/>
        <v>0.55555555555555558</v>
      </c>
      <c r="BH1777" s="41">
        <f t="shared" si="1042"/>
        <v>0.33333333333333331</v>
      </c>
      <c r="BI1777" s="41">
        <f t="shared" si="1043"/>
        <v>0.1111111111111111</v>
      </c>
      <c r="BJ1777" s="41">
        <f t="shared" si="1044"/>
        <v>0</v>
      </c>
      <c r="BK1777" s="41">
        <f t="shared" si="1045"/>
        <v>3.7037037037037035E-2</v>
      </c>
      <c r="BL1777" s="41">
        <f t="shared" si="1046"/>
        <v>0</v>
      </c>
      <c r="BM1777" s="41">
        <f t="shared" si="1047"/>
        <v>0.85185185185185186</v>
      </c>
      <c r="BN1777" s="41">
        <f t="shared" si="1048"/>
        <v>0.1111111111111111</v>
      </c>
      <c r="BO1777" s="41">
        <f t="shared" si="1049"/>
        <v>0</v>
      </c>
      <c r="BP1777" s="41">
        <f t="shared" si="1050"/>
        <v>1</v>
      </c>
      <c r="BQ1777" s="41">
        <f t="shared" si="1051"/>
        <v>0</v>
      </c>
      <c r="BR1777" s="41">
        <f t="shared" si="1052"/>
        <v>0</v>
      </c>
      <c r="BS1777" s="41">
        <f t="shared" si="1053"/>
        <v>3.7037037037037035E-2</v>
      </c>
      <c r="BT1777" s="41">
        <f t="shared" si="1054"/>
        <v>0.96296296296296291</v>
      </c>
      <c r="BU1777" s="41">
        <f t="shared" si="1055"/>
        <v>0</v>
      </c>
      <c r="BV1777" s="41">
        <f t="shared" si="1056"/>
        <v>0</v>
      </c>
      <c r="BW1777" s="41">
        <f t="shared" si="1057"/>
        <v>1</v>
      </c>
      <c r="BX1777" s="41" t="str">
        <f t="shared" si="1062"/>
        <v>2018Nurse practitionersManitoba</v>
      </c>
      <c r="BY1777" s="51">
        <f>VLOOKUP(BX1777,'%workplace'!$A$1:$F$393,6,FALSE)</f>
        <v>174</v>
      </c>
      <c r="BZ1777" s="32">
        <f t="shared" si="1063"/>
        <v>0.15517241379310345</v>
      </c>
    </row>
    <row r="1778" spans="1:78" ht="15" hidden="1" x14ac:dyDescent="0.25">
      <c r="A1778" s="212" t="str">
        <f t="shared" si="1061"/>
        <v>2018Nurse practitionersManitobaOther places of work</v>
      </c>
      <c r="B1778" s="212" t="s">
        <v>5</v>
      </c>
      <c r="C1778" s="212" t="s">
        <v>20</v>
      </c>
      <c r="D1778" s="212" t="s">
        <v>13</v>
      </c>
      <c r="E1778" s="212">
        <v>2018</v>
      </c>
      <c r="F1778" s="129" t="s">
        <v>233</v>
      </c>
      <c r="G1778" s="129" t="s">
        <v>233</v>
      </c>
      <c r="H1778" s="129" t="s">
        <v>233</v>
      </c>
      <c r="I1778" s="212">
        <v>0</v>
      </c>
      <c r="J1778" s="212">
        <v>7</v>
      </c>
      <c r="K1778" s="212">
        <v>6</v>
      </c>
      <c r="L1778" s="212">
        <v>9</v>
      </c>
      <c r="M1778" s="212">
        <v>8</v>
      </c>
      <c r="N1778" s="212">
        <v>5</v>
      </c>
      <c r="O1778" s="212">
        <v>2</v>
      </c>
      <c r="P1778" s="212">
        <v>0</v>
      </c>
      <c r="Q1778" s="212">
        <v>1</v>
      </c>
      <c r="R1778" s="212">
        <v>0</v>
      </c>
      <c r="S1778" s="212">
        <v>0</v>
      </c>
      <c r="T1778" s="212">
        <v>0</v>
      </c>
      <c r="U1778" s="212">
        <v>36</v>
      </c>
      <c r="V1778" s="212">
        <v>2</v>
      </c>
      <c r="W1778" s="212">
        <v>0</v>
      </c>
      <c r="X1778" s="212">
        <v>15</v>
      </c>
      <c r="Y1778" s="212">
        <v>19</v>
      </c>
      <c r="Z1778" s="212">
        <v>4</v>
      </c>
      <c r="AA1778" s="212">
        <v>0</v>
      </c>
      <c r="AB1778" s="212">
        <v>1</v>
      </c>
      <c r="AC1778" s="212">
        <v>0</v>
      </c>
      <c r="AD1778" s="212">
        <v>37</v>
      </c>
      <c r="AE1778" s="212">
        <v>0</v>
      </c>
      <c r="AF1778" s="212">
        <v>1</v>
      </c>
      <c r="AG1778" s="212">
        <v>31</v>
      </c>
      <c r="AH1778" s="212">
        <v>6</v>
      </c>
      <c r="AI1778" s="212">
        <v>0</v>
      </c>
      <c r="AJ1778" s="212">
        <v>7</v>
      </c>
      <c r="AK1778" s="212">
        <v>31</v>
      </c>
      <c r="AL1778" s="212">
        <v>0</v>
      </c>
      <c r="AM1778" s="212">
        <v>0</v>
      </c>
      <c r="AN1778" s="212">
        <v>38</v>
      </c>
      <c r="AO1778" s="41" t="e">
        <f t="shared" si="1058"/>
        <v>#VALUE!</v>
      </c>
      <c r="AP1778" s="41" t="e">
        <f t="shared" si="1059"/>
        <v>#VALUE!</v>
      </c>
      <c r="AQ1778" s="41" t="e">
        <f t="shared" si="1060"/>
        <v>#VALUE!</v>
      </c>
      <c r="AR1778" s="41">
        <f t="shared" si="1026"/>
        <v>0</v>
      </c>
      <c r="AS1778" s="41">
        <f t="shared" si="1027"/>
        <v>0.18421052631578946</v>
      </c>
      <c r="AT1778" s="41">
        <f t="shared" si="1028"/>
        <v>0.15789473684210525</v>
      </c>
      <c r="AU1778" s="41">
        <f t="shared" si="1029"/>
        <v>0.23684210526315788</v>
      </c>
      <c r="AV1778" s="41">
        <f t="shared" si="1030"/>
        <v>0.21052631578947367</v>
      </c>
      <c r="AW1778" s="41">
        <f t="shared" si="1031"/>
        <v>0.13157894736842105</v>
      </c>
      <c r="AX1778" s="41">
        <f t="shared" si="1032"/>
        <v>5.2631578947368418E-2</v>
      </c>
      <c r="AY1778" s="41">
        <f t="shared" si="1033"/>
        <v>0</v>
      </c>
      <c r="AZ1778" s="41">
        <f t="shared" si="1034"/>
        <v>2.6315789473684209E-2</v>
      </c>
      <c r="BA1778" s="41">
        <f t="shared" si="1035"/>
        <v>0</v>
      </c>
      <c r="BB1778" s="41">
        <f t="shared" si="1036"/>
        <v>0</v>
      </c>
      <c r="BC1778" s="41">
        <f t="shared" si="1037"/>
        <v>0</v>
      </c>
      <c r="BD1778" s="41">
        <f t="shared" si="1038"/>
        <v>0.94736842105263153</v>
      </c>
      <c r="BE1778" s="41">
        <f t="shared" si="1039"/>
        <v>5.2631578947368418E-2</v>
      </c>
      <c r="BF1778" s="41">
        <f t="shared" si="1040"/>
        <v>0</v>
      </c>
      <c r="BG1778" s="41">
        <f t="shared" si="1041"/>
        <v>0.39473684210526316</v>
      </c>
      <c r="BH1778" s="41">
        <f t="shared" si="1042"/>
        <v>0.5</v>
      </c>
      <c r="BI1778" s="41">
        <f t="shared" si="1043"/>
        <v>0.10526315789473684</v>
      </c>
      <c r="BJ1778" s="41">
        <f t="shared" si="1044"/>
        <v>0</v>
      </c>
      <c r="BK1778" s="41">
        <f t="shared" si="1045"/>
        <v>2.6315789473684209E-2</v>
      </c>
      <c r="BL1778" s="41">
        <f t="shared" si="1046"/>
        <v>0</v>
      </c>
      <c r="BM1778" s="41">
        <f t="shared" si="1047"/>
        <v>0.97368421052631582</v>
      </c>
      <c r="BN1778" s="41">
        <f t="shared" si="1048"/>
        <v>0</v>
      </c>
      <c r="BO1778" s="41">
        <f t="shared" si="1049"/>
        <v>2.6315789473684209E-2</v>
      </c>
      <c r="BP1778" s="41">
        <f t="shared" si="1050"/>
        <v>0.81578947368421051</v>
      </c>
      <c r="BQ1778" s="41">
        <f t="shared" si="1051"/>
        <v>0.15789473684210525</v>
      </c>
      <c r="BR1778" s="41">
        <f t="shared" si="1052"/>
        <v>0</v>
      </c>
      <c r="BS1778" s="41">
        <f t="shared" si="1053"/>
        <v>0.18421052631578946</v>
      </c>
      <c r="BT1778" s="41">
        <f t="shared" si="1054"/>
        <v>0.81578947368421051</v>
      </c>
      <c r="BU1778" s="41">
        <f t="shared" si="1055"/>
        <v>0</v>
      </c>
      <c r="BV1778" s="41">
        <f t="shared" si="1056"/>
        <v>0</v>
      </c>
      <c r="BW1778" s="41">
        <f t="shared" si="1057"/>
        <v>1</v>
      </c>
      <c r="BX1778" s="41" t="str">
        <f t="shared" si="1062"/>
        <v>2018Nurse practitionersManitoba</v>
      </c>
      <c r="BY1778" s="51">
        <f>VLOOKUP(BX1778,'%workplace'!$A$1:$F$393,6,FALSE)</f>
        <v>174</v>
      </c>
      <c r="BZ1778" s="32">
        <f t="shared" si="1063"/>
        <v>0.21839080459770116</v>
      </c>
    </row>
    <row r="1779" spans="1:78" s="8" customFormat="1" hidden="1" x14ac:dyDescent="0.2">
      <c r="A1779" s="8" t="str">
        <f t="shared" si="1061"/>
        <v>2018Nurse practitionersSaskatchewanAll places of work</v>
      </c>
      <c r="B1779" s="8" t="s">
        <v>5</v>
      </c>
      <c r="C1779" s="8" t="s">
        <v>21</v>
      </c>
      <c r="D1779" s="8" t="s">
        <v>9</v>
      </c>
      <c r="E1779" s="8">
        <v>2018</v>
      </c>
      <c r="F1779" s="8">
        <v>198</v>
      </c>
      <c r="G1779" s="8">
        <v>17</v>
      </c>
      <c r="H1779" s="8">
        <v>0</v>
      </c>
      <c r="I1779" s="8">
        <v>5</v>
      </c>
      <c r="J1779" s="8">
        <v>31</v>
      </c>
      <c r="K1779" s="8">
        <v>30</v>
      </c>
      <c r="L1779" s="8">
        <v>24</v>
      </c>
      <c r="M1779" s="8">
        <v>32</v>
      </c>
      <c r="N1779" s="8">
        <v>28</v>
      </c>
      <c r="O1779" s="8">
        <v>32</v>
      </c>
      <c r="P1779" s="8">
        <v>25</v>
      </c>
      <c r="Q1779" s="8">
        <v>7</v>
      </c>
      <c r="R1779" s="8">
        <v>1</v>
      </c>
      <c r="S1779" s="8">
        <v>0</v>
      </c>
      <c r="T1779" s="8">
        <v>0</v>
      </c>
      <c r="U1779" s="8">
        <v>203</v>
      </c>
      <c r="V1779" s="8">
        <v>10</v>
      </c>
      <c r="W1779" s="8">
        <v>2</v>
      </c>
      <c r="X1779" s="8">
        <v>150</v>
      </c>
      <c r="Y1779" s="8">
        <v>39</v>
      </c>
      <c r="Z1779" s="8">
        <v>26</v>
      </c>
      <c r="AA1779" s="8">
        <v>0</v>
      </c>
      <c r="AB1779" s="8">
        <v>3</v>
      </c>
      <c r="AC1779" s="8">
        <v>15</v>
      </c>
      <c r="AD1779" s="8">
        <v>195</v>
      </c>
      <c r="AE1779" s="8">
        <v>2</v>
      </c>
      <c r="AF1779" s="8">
        <v>2</v>
      </c>
      <c r="AG1779" s="8">
        <v>194</v>
      </c>
      <c r="AH1779" s="8">
        <v>4</v>
      </c>
      <c r="AI1779" s="8">
        <v>0</v>
      </c>
      <c r="AJ1779" s="8">
        <v>112</v>
      </c>
      <c r="AK1779" s="8">
        <v>103</v>
      </c>
      <c r="AL1779" s="8">
        <v>15</v>
      </c>
      <c r="AM1779" s="8">
        <v>0</v>
      </c>
      <c r="AN1779" s="8">
        <v>215</v>
      </c>
      <c r="AO1779" s="41">
        <f t="shared" si="1058"/>
        <v>0.92093023255813955</v>
      </c>
      <c r="AP1779" s="41">
        <f t="shared" si="1059"/>
        <v>7.9069767441860464E-2</v>
      </c>
      <c r="AQ1779" s="41">
        <f t="shared" si="1060"/>
        <v>0</v>
      </c>
      <c r="AR1779" s="41">
        <f t="shared" si="1026"/>
        <v>2.3255813953488372E-2</v>
      </c>
      <c r="AS1779" s="41">
        <f t="shared" si="1027"/>
        <v>0.14418604651162792</v>
      </c>
      <c r="AT1779" s="41">
        <f t="shared" si="1028"/>
        <v>0.13953488372093023</v>
      </c>
      <c r="AU1779" s="41">
        <f t="shared" si="1029"/>
        <v>0.11162790697674418</v>
      </c>
      <c r="AV1779" s="41">
        <f t="shared" si="1030"/>
        <v>0.14883720930232558</v>
      </c>
      <c r="AW1779" s="41">
        <f t="shared" si="1031"/>
        <v>0.13023255813953488</v>
      </c>
      <c r="AX1779" s="41">
        <f t="shared" si="1032"/>
        <v>0.14883720930232558</v>
      </c>
      <c r="AY1779" s="41">
        <f t="shared" si="1033"/>
        <v>0.11627906976744186</v>
      </c>
      <c r="AZ1779" s="41">
        <f t="shared" si="1034"/>
        <v>3.255813953488372E-2</v>
      </c>
      <c r="BA1779" s="41">
        <f t="shared" si="1035"/>
        <v>4.6511627906976744E-3</v>
      </c>
      <c r="BB1779" s="41">
        <f t="shared" si="1036"/>
        <v>0</v>
      </c>
      <c r="BC1779" s="41">
        <f t="shared" si="1037"/>
        <v>0</v>
      </c>
      <c r="BD1779" s="41">
        <f t="shared" si="1038"/>
        <v>0.94418604651162785</v>
      </c>
      <c r="BE1779" s="41">
        <f t="shared" si="1039"/>
        <v>4.6511627906976744E-2</v>
      </c>
      <c r="BF1779" s="41">
        <f t="shared" si="1040"/>
        <v>9.3023255813953487E-3</v>
      </c>
      <c r="BG1779" s="41">
        <f t="shared" si="1041"/>
        <v>0.69767441860465118</v>
      </c>
      <c r="BH1779" s="41">
        <f t="shared" si="1042"/>
        <v>0.18139534883720931</v>
      </c>
      <c r="BI1779" s="41">
        <f t="shared" si="1043"/>
        <v>0.12093023255813953</v>
      </c>
      <c r="BJ1779" s="41">
        <f t="shared" si="1044"/>
        <v>0</v>
      </c>
      <c r="BK1779" s="41">
        <f t="shared" si="1045"/>
        <v>1.3953488372093023E-2</v>
      </c>
      <c r="BL1779" s="41">
        <f t="shared" si="1046"/>
        <v>6.9767441860465115E-2</v>
      </c>
      <c r="BM1779" s="41">
        <f t="shared" si="1047"/>
        <v>0.90697674418604646</v>
      </c>
      <c r="BN1779" s="41">
        <f t="shared" si="1048"/>
        <v>9.3023255813953487E-3</v>
      </c>
      <c r="BO1779" s="41">
        <f t="shared" si="1049"/>
        <v>9.3023255813953487E-3</v>
      </c>
      <c r="BP1779" s="41">
        <f t="shared" si="1050"/>
        <v>0.9023255813953488</v>
      </c>
      <c r="BQ1779" s="41">
        <f t="shared" si="1051"/>
        <v>1.8604651162790697E-2</v>
      </c>
      <c r="BR1779" s="41">
        <f t="shared" si="1052"/>
        <v>0</v>
      </c>
      <c r="BS1779" s="41">
        <f t="shared" si="1053"/>
        <v>0.52093023255813953</v>
      </c>
      <c r="BT1779" s="41">
        <f t="shared" si="1054"/>
        <v>0.47906976744186047</v>
      </c>
      <c r="BU1779" s="41">
        <f t="shared" si="1055"/>
        <v>6.9767441860465115E-2</v>
      </c>
      <c r="BV1779" s="41">
        <f t="shared" si="1056"/>
        <v>0</v>
      </c>
      <c r="BW1779" s="41">
        <f t="shared" si="1057"/>
        <v>1</v>
      </c>
      <c r="BX1779" s="41" t="str">
        <f t="shared" si="1062"/>
        <v>2018Nurse practitionersSaskatchewan</v>
      </c>
      <c r="BY1779" s="51">
        <f>VLOOKUP(BX1779,'%workplace'!$A$1:$F$381,6,FALSE)</f>
        <v>215</v>
      </c>
      <c r="BZ1779" s="32">
        <f t="shared" si="1063"/>
        <v>1</v>
      </c>
    </row>
    <row r="1780" spans="1:78" s="8" customFormat="1" hidden="1" x14ac:dyDescent="0.2">
      <c r="A1780" s="8" t="str">
        <f t="shared" si="1061"/>
        <v>2018Nurse practitionersSaskatchewanCommunity health</v>
      </c>
      <c r="B1780" s="8" t="s">
        <v>5</v>
      </c>
      <c r="C1780" s="8" t="s">
        <v>21</v>
      </c>
      <c r="D1780" s="8" t="s">
        <v>11</v>
      </c>
      <c r="E1780" s="8">
        <v>2018</v>
      </c>
      <c r="F1780" s="8">
        <v>130</v>
      </c>
      <c r="G1780" s="8">
        <v>11</v>
      </c>
      <c r="H1780" s="8">
        <v>0</v>
      </c>
      <c r="I1780" s="8">
        <v>3</v>
      </c>
      <c r="J1780" s="8">
        <v>20</v>
      </c>
      <c r="K1780" s="8">
        <v>19</v>
      </c>
      <c r="L1780" s="8">
        <v>14</v>
      </c>
      <c r="M1780" s="8">
        <v>23</v>
      </c>
      <c r="N1780" s="8">
        <v>17</v>
      </c>
      <c r="O1780" s="8">
        <v>23</v>
      </c>
      <c r="P1780" s="8">
        <v>17</v>
      </c>
      <c r="Q1780" s="8">
        <v>4</v>
      </c>
      <c r="R1780" s="8">
        <v>1</v>
      </c>
      <c r="S1780" s="8">
        <v>0</v>
      </c>
      <c r="T1780" s="8">
        <v>0</v>
      </c>
      <c r="U1780" s="8">
        <v>138</v>
      </c>
      <c r="V1780" s="8">
        <v>2</v>
      </c>
      <c r="W1780" s="8">
        <v>1</v>
      </c>
      <c r="X1780" s="8">
        <v>98</v>
      </c>
      <c r="Y1780" s="8">
        <v>30</v>
      </c>
      <c r="Z1780" s="8">
        <v>13</v>
      </c>
      <c r="AA1780" s="8">
        <v>0</v>
      </c>
      <c r="AB1780" s="8">
        <v>1</v>
      </c>
      <c r="AC1780" s="8">
        <v>0</v>
      </c>
      <c r="AD1780" s="8">
        <v>139</v>
      </c>
      <c r="AE1780" s="8">
        <v>1</v>
      </c>
      <c r="AF1780" s="8">
        <v>0</v>
      </c>
      <c r="AG1780" s="8">
        <v>141</v>
      </c>
      <c r="AH1780" s="8">
        <v>0</v>
      </c>
      <c r="AI1780" s="8">
        <v>0</v>
      </c>
      <c r="AJ1780" s="8">
        <v>90</v>
      </c>
      <c r="AK1780" s="8">
        <v>51</v>
      </c>
      <c r="AL1780" s="8">
        <v>0</v>
      </c>
      <c r="AM1780" s="8">
        <v>0</v>
      </c>
      <c r="AN1780" s="8">
        <v>141</v>
      </c>
      <c r="AO1780" s="41">
        <f t="shared" si="1058"/>
        <v>0.92198581560283688</v>
      </c>
      <c r="AP1780" s="41">
        <f t="shared" si="1059"/>
        <v>7.8014184397163122E-2</v>
      </c>
      <c r="AQ1780" s="41">
        <f t="shared" si="1060"/>
        <v>0</v>
      </c>
      <c r="AR1780" s="41">
        <f t="shared" si="1026"/>
        <v>2.1276595744680851E-2</v>
      </c>
      <c r="AS1780" s="41">
        <f t="shared" si="1027"/>
        <v>0.14184397163120568</v>
      </c>
      <c r="AT1780" s="41">
        <f t="shared" si="1028"/>
        <v>0.13475177304964539</v>
      </c>
      <c r="AU1780" s="41">
        <f t="shared" si="1029"/>
        <v>9.9290780141843976E-2</v>
      </c>
      <c r="AV1780" s="41">
        <f t="shared" si="1030"/>
        <v>0.16312056737588654</v>
      </c>
      <c r="AW1780" s="41">
        <f t="shared" si="1031"/>
        <v>0.12056737588652482</v>
      </c>
      <c r="AX1780" s="41">
        <f t="shared" si="1032"/>
        <v>0.16312056737588654</v>
      </c>
      <c r="AY1780" s="41">
        <f t="shared" si="1033"/>
        <v>0.12056737588652482</v>
      </c>
      <c r="AZ1780" s="41">
        <f t="shared" si="1034"/>
        <v>2.8368794326241134E-2</v>
      </c>
      <c r="BA1780" s="41">
        <f t="shared" si="1035"/>
        <v>7.0921985815602835E-3</v>
      </c>
      <c r="BB1780" s="41">
        <f t="shared" si="1036"/>
        <v>0</v>
      </c>
      <c r="BC1780" s="41">
        <f t="shared" si="1037"/>
        <v>0</v>
      </c>
      <c r="BD1780" s="41">
        <f t="shared" si="1038"/>
        <v>0.97872340425531912</v>
      </c>
      <c r="BE1780" s="41">
        <f t="shared" si="1039"/>
        <v>1.4184397163120567E-2</v>
      </c>
      <c r="BF1780" s="41">
        <f t="shared" si="1040"/>
        <v>7.0921985815602835E-3</v>
      </c>
      <c r="BG1780" s="41">
        <f t="shared" si="1041"/>
        <v>0.69503546099290781</v>
      </c>
      <c r="BH1780" s="41">
        <f t="shared" si="1042"/>
        <v>0.21276595744680851</v>
      </c>
      <c r="BI1780" s="41">
        <f t="shared" si="1043"/>
        <v>9.2198581560283682E-2</v>
      </c>
      <c r="BJ1780" s="41">
        <f t="shared" si="1044"/>
        <v>0</v>
      </c>
      <c r="BK1780" s="41">
        <f t="shared" si="1045"/>
        <v>7.0921985815602835E-3</v>
      </c>
      <c r="BL1780" s="41">
        <f t="shared" si="1046"/>
        <v>0</v>
      </c>
      <c r="BM1780" s="41">
        <f t="shared" si="1047"/>
        <v>0.98581560283687941</v>
      </c>
      <c r="BN1780" s="41">
        <f t="shared" si="1048"/>
        <v>7.0921985815602835E-3</v>
      </c>
      <c r="BO1780" s="41">
        <f t="shared" si="1049"/>
        <v>0</v>
      </c>
      <c r="BP1780" s="41">
        <f t="shared" si="1050"/>
        <v>1</v>
      </c>
      <c r="BQ1780" s="41">
        <f t="shared" si="1051"/>
        <v>0</v>
      </c>
      <c r="BR1780" s="41">
        <f t="shared" si="1052"/>
        <v>0</v>
      </c>
      <c r="BS1780" s="41">
        <f t="shared" si="1053"/>
        <v>0.63829787234042556</v>
      </c>
      <c r="BT1780" s="41">
        <f t="shared" si="1054"/>
        <v>0.36170212765957449</v>
      </c>
      <c r="BU1780" s="41">
        <f t="shared" si="1055"/>
        <v>0</v>
      </c>
      <c r="BV1780" s="41">
        <f t="shared" si="1056"/>
        <v>0</v>
      </c>
      <c r="BW1780" s="41">
        <f t="shared" si="1057"/>
        <v>1</v>
      </c>
      <c r="BX1780" s="41" t="str">
        <f t="shared" si="1062"/>
        <v>2018Nurse practitionersSaskatchewan</v>
      </c>
      <c r="BY1780" s="51">
        <f>VLOOKUP(BX1780,'%workplace'!$A$1:$F$381,6,FALSE)</f>
        <v>215</v>
      </c>
      <c r="BZ1780" s="32">
        <f t="shared" si="1063"/>
        <v>0.65581395348837213</v>
      </c>
    </row>
    <row r="1781" spans="1:78" s="8" customFormat="1" hidden="1" x14ac:dyDescent="0.2">
      <c r="A1781" s="8" t="str">
        <f t="shared" si="1061"/>
        <v>2018Nurse practitionersSaskatchewanNursing home/long-term care</v>
      </c>
      <c r="B1781" s="8" t="s">
        <v>5</v>
      </c>
      <c r="C1781" s="8" t="s">
        <v>21</v>
      </c>
      <c r="D1781" s="8" t="s">
        <v>12</v>
      </c>
      <c r="E1781" s="8">
        <v>2018</v>
      </c>
      <c r="F1781" s="8">
        <v>4</v>
      </c>
      <c r="G1781" s="8">
        <v>0</v>
      </c>
      <c r="H1781" s="8">
        <v>0</v>
      </c>
      <c r="I1781" s="8">
        <v>0</v>
      </c>
      <c r="J1781" s="8">
        <v>0</v>
      </c>
      <c r="K1781" s="8">
        <v>1</v>
      </c>
      <c r="L1781" s="8">
        <v>1</v>
      </c>
      <c r="M1781" s="8">
        <v>2</v>
      </c>
      <c r="N1781" s="8">
        <v>0</v>
      </c>
      <c r="O1781" s="8">
        <v>0</v>
      </c>
      <c r="P1781" s="8">
        <v>0</v>
      </c>
      <c r="Q1781" s="8">
        <v>0</v>
      </c>
      <c r="R1781" s="8">
        <v>0</v>
      </c>
      <c r="S1781" s="8">
        <v>0</v>
      </c>
      <c r="T1781" s="8">
        <v>0</v>
      </c>
      <c r="U1781" s="8">
        <v>3</v>
      </c>
      <c r="V1781" s="8">
        <v>0</v>
      </c>
      <c r="W1781" s="8">
        <v>1</v>
      </c>
      <c r="X1781" s="8">
        <v>2</v>
      </c>
      <c r="Y1781" s="8">
        <v>1</v>
      </c>
      <c r="Z1781" s="8">
        <v>1</v>
      </c>
      <c r="AA1781" s="8">
        <v>0</v>
      </c>
      <c r="AB1781" s="8">
        <v>0</v>
      </c>
      <c r="AC1781" s="8">
        <v>0</v>
      </c>
      <c r="AD1781" s="8">
        <v>4</v>
      </c>
      <c r="AE1781" s="8">
        <v>0</v>
      </c>
      <c r="AF1781" s="8">
        <v>0</v>
      </c>
      <c r="AG1781" s="8">
        <v>4</v>
      </c>
      <c r="AH1781" s="8">
        <v>0</v>
      </c>
      <c r="AI1781" s="8">
        <v>0</v>
      </c>
      <c r="AJ1781" s="8">
        <v>0</v>
      </c>
      <c r="AK1781" s="8">
        <v>4</v>
      </c>
      <c r="AL1781" s="8">
        <v>0</v>
      </c>
      <c r="AM1781" s="8">
        <v>0</v>
      </c>
      <c r="AN1781" s="8">
        <v>4</v>
      </c>
      <c r="AO1781" s="41">
        <f t="shared" si="1058"/>
        <v>1</v>
      </c>
      <c r="AP1781" s="41">
        <f t="shared" si="1059"/>
        <v>0</v>
      </c>
      <c r="AQ1781" s="41">
        <f t="shared" si="1060"/>
        <v>0</v>
      </c>
      <c r="AR1781" s="41">
        <f t="shared" si="1026"/>
        <v>0</v>
      </c>
      <c r="AS1781" s="41">
        <f t="shared" si="1027"/>
        <v>0</v>
      </c>
      <c r="AT1781" s="41">
        <f t="shared" si="1028"/>
        <v>0.25</v>
      </c>
      <c r="AU1781" s="41">
        <f t="shared" si="1029"/>
        <v>0.25</v>
      </c>
      <c r="AV1781" s="41">
        <f t="shared" si="1030"/>
        <v>0.5</v>
      </c>
      <c r="AW1781" s="41">
        <f t="shared" si="1031"/>
        <v>0</v>
      </c>
      <c r="AX1781" s="41">
        <f t="shared" si="1032"/>
        <v>0</v>
      </c>
      <c r="AY1781" s="41">
        <f t="shared" si="1033"/>
        <v>0</v>
      </c>
      <c r="AZ1781" s="41">
        <f t="shared" si="1034"/>
        <v>0</v>
      </c>
      <c r="BA1781" s="41">
        <f t="shared" si="1035"/>
        <v>0</v>
      </c>
      <c r="BB1781" s="41">
        <f t="shared" si="1036"/>
        <v>0</v>
      </c>
      <c r="BC1781" s="41">
        <f t="shared" si="1037"/>
        <v>0</v>
      </c>
      <c r="BD1781" s="41">
        <f t="shared" si="1038"/>
        <v>0.75</v>
      </c>
      <c r="BE1781" s="41">
        <f t="shared" si="1039"/>
        <v>0</v>
      </c>
      <c r="BF1781" s="41">
        <f t="shared" si="1040"/>
        <v>0.25</v>
      </c>
      <c r="BG1781" s="41">
        <f t="shared" si="1041"/>
        <v>0.5</v>
      </c>
      <c r="BH1781" s="41">
        <f t="shared" si="1042"/>
        <v>0.25</v>
      </c>
      <c r="BI1781" s="41">
        <f t="shared" si="1043"/>
        <v>0.25</v>
      </c>
      <c r="BJ1781" s="41">
        <f t="shared" si="1044"/>
        <v>0</v>
      </c>
      <c r="BK1781" s="41">
        <f t="shared" si="1045"/>
        <v>0</v>
      </c>
      <c r="BL1781" s="41">
        <f t="shared" si="1046"/>
        <v>0</v>
      </c>
      <c r="BM1781" s="41">
        <f t="shared" si="1047"/>
        <v>1</v>
      </c>
      <c r="BN1781" s="41">
        <f t="shared" si="1048"/>
        <v>0</v>
      </c>
      <c r="BO1781" s="41">
        <f t="shared" si="1049"/>
        <v>0</v>
      </c>
      <c r="BP1781" s="41">
        <f t="shared" si="1050"/>
        <v>1</v>
      </c>
      <c r="BQ1781" s="41">
        <f t="shared" si="1051"/>
        <v>0</v>
      </c>
      <c r="BR1781" s="41">
        <f t="shared" si="1052"/>
        <v>0</v>
      </c>
      <c r="BS1781" s="41">
        <f t="shared" si="1053"/>
        <v>0</v>
      </c>
      <c r="BT1781" s="41">
        <f t="shared" si="1054"/>
        <v>1</v>
      </c>
      <c r="BU1781" s="41">
        <f t="shared" si="1055"/>
        <v>0</v>
      </c>
      <c r="BV1781" s="41">
        <f t="shared" si="1056"/>
        <v>0</v>
      </c>
      <c r="BW1781" s="41">
        <f t="shared" si="1057"/>
        <v>1</v>
      </c>
      <c r="BX1781" s="41" t="str">
        <f t="shared" si="1062"/>
        <v>2018Nurse practitionersSaskatchewan</v>
      </c>
      <c r="BY1781" s="51">
        <f>VLOOKUP(BX1781,'%workplace'!$A$1:$F$381,6,FALSE)</f>
        <v>215</v>
      </c>
      <c r="BZ1781" s="32">
        <f t="shared" si="1063"/>
        <v>1.8604651162790697E-2</v>
      </c>
    </row>
    <row r="1782" spans="1:78" s="8" customFormat="1" hidden="1" x14ac:dyDescent="0.2">
      <c r="A1782" s="8" t="str">
        <f t="shared" si="1061"/>
        <v>2018Nurse practitionersSaskatchewanHospital</v>
      </c>
      <c r="B1782" s="8" t="s">
        <v>5</v>
      </c>
      <c r="C1782" s="8" t="s">
        <v>21</v>
      </c>
      <c r="D1782" s="8" t="s">
        <v>10</v>
      </c>
      <c r="E1782" s="8">
        <v>2018</v>
      </c>
      <c r="F1782" s="8">
        <v>22</v>
      </c>
      <c r="G1782" s="8">
        <v>5</v>
      </c>
      <c r="H1782" s="8">
        <v>0</v>
      </c>
      <c r="I1782" s="8">
        <v>0</v>
      </c>
      <c r="J1782" s="8">
        <v>4</v>
      </c>
      <c r="K1782" s="8">
        <v>3</v>
      </c>
      <c r="L1782" s="8">
        <v>5</v>
      </c>
      <c r="M1782" s="8">
        <v>2</v>
      </c>
      <c r="N1782" s="8">
        <v>6</v>
      </c>
      <c r="O1782" s="8">
        <v>1</v>
      </c>
      <c r="P1782" s="8">
        <v>4</v>
      </c>
      <c r="Q1782" s="8">
        <v>2</v>
      </c>
      <c r="R1782" s="8">
        <v>0</v>
      </c>
      <c r="S1782" s="8">
        <v>0</v>
      </c>
      <c r="T1782" s="8">
        <v>0</v>
      </c>
      <c r="U1782" s="8">
        <v>19</v>
      </c>
      <c r="V1782" s="8">
        <v>8</v>
      </c>
      <c r="W1782" s="8">
        <v>0</v>
      </c>
      <c r="X1782" s="8">
        <v>21</v>
      </c>
      <c r="Y1782" s="8">
        <v>2</v>
      </c>
      <c r="Z1782" s="8">
        <v>4</v>
      </c>
      <c r="AA1782" s="8">
        <v>0</v>
      </c>
      <c r="AB1782" s="8">
        <v>0</v>
      </c>
      <c r="AC1782" s="8">
        <v>0</v>
      </c>
      <c r="AD1782" s="8">
        <v>27</v>
      </c>
      <c r="AE1782" s="8">
        <v>0</v>
      </c>
      <c r="AF1782" s="8">
        <v>0</v>
      </c>
      <c r="AG1782" s="8">
        <v>27</v>
      </c>
      <c r="AH1782" s="8">
        <v>0</v>
      </c>
      <c r="AI1782" s="8">
        <v>0</v>
      </c>
      <c r="AJ1782" s="8">
        <v>6</v>
      </c>
      <c r="AK1782" s="8">
        <v>21</v>
      </c>
      <c r="AL1782" s="8">
        <v>0</v>
      </c>
      <c r="AM1782" s="8">
        <v>0</v>
      </c>
      <c r="AN1782" s="8">
        <v>27</v>
      </c>
      <c r="AO1782" s="41">
        <f t="shared" si="1058"/>
        <v>0.81481481481481477</v>
      </c>
      <c r="AP1782" s="41">
        <f t="shared" si="1059"/>
        <v>0.18518518518518517</v>
      </c>
      <c r="AQ1782" s="41">
        <f t="shared" si="1060"/>
        <v>0</v>
      </c>
      <c r="AR1782" s="41">
        <f t="shared" si="1026"/>
        <v>0</v>
      </c>
      <c r="AS1782" s="41">
        <f t="shared" si="1027"/>
        <v>0.14814814814814814</v>
      </c>
      <c r="AT1782" s="41">
        <f t="shared" si="1028"/>
        <v>0.1111111111111111</v>
      </c>
      <c r="AU1782" s="41">
        <f t="shared" si="1029"/>
        <v>0.18518518518518517</v>
      </c>
      <c r="AV1782" s="41">
        <f t="shared" si="1030"/>
        <v>7.407407407407407E-2</v>
      </c>
      <c r="AW1782" s="41">
        <f t="shared" si="1031"/>
        <v>0.22222222222222221</v>
      </c>
      <c r="AX1782" s="41">
        <f t="shared" si="1032"/>
        <v>3.7037037037037035E-2</v>
      </c>
      <c r="AY1782" s="41">
        <f t="shared" si="1033"/>
        <v>0.14814814814814814</v>
      </c>
      <c r="AZ1782" s="41">
        <f t="shared" si="1034"/>
        <v>7.407407407407407E-2</v>
      </c>
      <c r="BA1782" s="41">
        <f t="shared" si="1035"/>
        <v>0</v>
      </c>
      <c r="BB1782" s="41">
        <f t="shared" si="1036"/>
        <v>0</v>
      </c>
      <c r="BC1782" s="41">
        <f t="shared" si="1037"/>
        <v>0</v>
      </c>
      <c r="BD1782" s="41">
        <f t="shared" si="1038"/>
        <v>0.70370370370370372</v>
      </c>
      <c r="BE1782" s="41">
        <f t="shared" si="1039"/>
        <v>0.29629629629629628</v>
      </c>
      <c r="BF1782" s="41">
        <f t="shared" si="1040"/>
        <v>0</v>
      </c>
      <c r="BG1782" s="41">
        <f t="shared" si="1041"/>
        <v>0.77777777777777779</v>
      </c>
      <c r="BH1782" s="41">
        <f t="shared" si="1042"/>
        <v>7.407407407407407E-2</v>
      </c>
      <c r="BI1782" s="41">
        <f t="shared" si="1043"/>
        <v>0.14814814814814814</v>
      </c>
      <c r="BJ1782" s="41">
        <f t="shared" si="1044"/>
        <v>0</v>
      </c>
      <c r="BK1782" s="41">
        <f t="shared" si="1045"/>
        <v>0</v>
      </c>
      <c r="BL1782" s="41">
        <f t="shared" si="1046"/>
        <v>0</v>
      </c>
      <c r="BM1782" s="41">
        <f t="shared" si="1047"/>
        <v>1</v>
      </c>
      <c r="BN1782" s="41">
        <f t="shared" si="1048"/>
        <v>0</v>
      </c>
      <c r="BO1782" s="41">
        <f t="shared" si="1049"/>
        <v>0</v>
      </c>
      <c r="BP1782" s="41">
        <f t="shared" si="1050"/>
        <v>1</v>
      </c>
      <c r="BQ1782" s="41">
        <f t="shared" si="1051"/>
        <v>0</v>
      </c>
      <c r="BR1782" s="41">
        <f t="shared" si="1052"/>
        <v>0</v>
      </c>
      <c r="BS1782" s="41">
        <f t="shared" si="1053"/>
        <v>0.22222222222222221</v>
      </c>
      <c r="BT1782" s="41">
        <f t="shared" si="1054"/>
        <v>0.77777777777777779</v>
      </c>
      <c r="BU1782" s="41">
        <f t="shared" si="1055"/>
        <v>0</v>
      </c>
      <c r="BV1782" s="41">
        <f t="shared" si="1056"/>
        <v>0</v>
      </c>
      <c r="BW1782" s="41">
        <f t="shared" si="1057"/>
        <v>1</v>
      </c>
      <c r="BX1782" s="41" t="str">
        <f t="shared" si="1062"/>
        <v>2018Nurse practitionersSaskatchewan</v>
      </c>
      <c r="BY1782" s="51">
        <f>VLOOKUP(BX1782,'%workplace'!$A$1:$F$381,6,FALSE)</f>
        <v>215</v>
      </c>
      <c r="BZ1782" s="32">
        <f t="shared" si="1063"/>
        <v>0.12558139534883722</v>
      </c>
    </row>
    <row r="1783" spans="1:78" s="8" customFormat="1" hidden="1" x14ac:dyDescent="0.2">
      <c r="A1783" s="8" t="str">
        <f t="shared" si="1061"/>
        <v>2018Nurse practitionersSaskatchewanOther places of work</v>
      </c>
      <c r="B1783" s="8" t="s">
        <v>5</v>
      </c>
      <c r="C1783" s="8" t="s">
        <v>21</v>
      </c>
      <c r="D1783" s="8" t="s">
        <v>13</v>
      </c>
      <c r="E1783" s="8">
        <v>2018</v>
      </c>
      <c r="F1783" s="8">
        <v>27</v>
      </c>
      <c r="G1783" s="8">
        <v>1</v>
      </c>
      <c r="H1783" s="8">
        <v>0</v>
      </c>
      <c r="I1783" s="8">
        <v>0</v>
      </c>
      <c r="J1783" s="8">
        <v>5</v>
      </c>
      <c r="K1783" s="8">
        <v>5</v>
      </c>
      <c r="L1783" s="8">
        <v>2</v>
      </c>
      <c r="M1783" s="8">
        <v>4</v>
      </c>
      <c r="N1783" s="8">
        <v>4</v>
      </c>
      <c r="O1783" s="8">
        <v>6</v>
      </c>
      <c r="P1783" s="8">
        <v>1</v>
      </c>
      <c r="Q1783" s="8">
        <v>1</v>
      </c>
      <c r="R1783" s="8">
        <v>0</v>
      </c>
      <c r="S1783" s="8">
        <v>0</v>
      </c>
      <c r="T1783" s="8">
        <v>0</v>
      </c>
      <c r="U1783" s="8">
        <v>28</v>
      </c>
      <c r="V1783" s="8">
        <v>0</v>
      </c>
      <c r="W1783" s="8">
        <v>0</v>
      </c>
      <c r="X1783" s="8">
        <v>20</v>
      </c>
      <c r="Y1783" s="8">
        <v>3</v>
      </c>
      <c r="Z1783" s="8">
        <v>5</v>
      </c>
      <c r="AA1783" s="8">
        <v>0</v>
      </c>
      <c r="AB1783" s="8">
        <v>2</v>
      </c>
      <c r="AC1783" s="8">
        <v>0</v>
      </c>
      <c r="AD1783" s="8">
        <v>25</v>
      </c>
      <c r="AE1783" s="8">
        <v>1</v>
      </c>
      <c r="AF1783" s="8">
        <v>2</v>
      </c>
      <c r="AG1783" s="8">
        <v>22</v>
      </c>
      <c r="AH1783" s="8">
        <v>4</v>
      </c>
      <c r="AI1783" s="8">
        <v>0</v>
      </c>
      <c r="AJ1783" s="8">
        <v>9</v>
      </c>
      <c r="AK1783" s="8">
        <v>19</v>
      </c>
      <c r="AL1783" s="8">
        <v>0</v>
      </c>
      <c r="AM1783" s="8">
        <v>0</v>
      </c>
      <c r="AN1783" s="8">
        <v>28</v>
      </c>
      <c r="AO1783" s="41">
        <f t="shared" si="1058"/>
        <v>0.9642857142857143</v>
      </c>
      <c r="AP1783" s="41">
        <f t="shared" si="1059"/>
        <v>3.5714285714285712E-2</v>
      </c>
      <c r="AQ1783" s="41">
        <f t="shared" si="1060"/>
        <v>0</v>
      </c>
      <c r="AR1783" s="41">
        <f t="shared" ref="AR1783:AR1846" si="1064">I1783/$AN1783</f>
        <v>0</v>
      </c>
      <c r="AS1783" s="41">
        <f t="shared" ref="AS1783:AS1846" si="1065">J1783/$AN1783</f>
        <v>0.17857142857142858</v>
      </c>
      <c r="AT1783" s="41">
        <f t="shared" ref="AT1783:AT1846" si="1066">K1783/$AN1783</f>
        <v>0.17857142857142858</v>
      </c>
      <c r="AU1783" s="41">
        <f t="shared" ref="AU1783:AU1846" si="1067">L1783/$AN1783</f>
        <v>7.1428571428571425E-2</v>
      </c>
      <c r="AV1783" s="41">
        <f t="shared" ref="AV1783:AV1846" si="1068">M1783/$AN1783</f>
        <v>0.14285714285714285</v>
      </c>
      <c r="AW1783" s="41">
        <f t="shared" ref="AW1783:AW1846" si="1069">N1783/$AN1783</f>
        <v>0.14285714285714285</v>
      </c>
      <c r="AX1783" s="41">
        <f t="shared" ref="AX1783:AX1846" si="1070">O1783/$AN1783</f>
        <v>0.21428571428571427</v>
      </c>
      <c r="AY1783" s="41">
        <f t="shared" ref="AY1783:AY1846" si="1071">P1783/$AN1783</f>
        <v>3.5714285714285712E-2</v>
      </c>
      <c r="AZ1783" s="41">
        <f t="shared" ref="AZ1783:AZ1846" si="1072">Q1783/$AN1783</f>
        <v>3.5714285714285712E-2</v>
      </c>
      <c r="BA1783" s="41">
        <f t="shared" ref="BA1783:BA1846" si="1073">R1783/$AN1783</f>
        <v>0</v>
      </c>
      <c r="BB1783" s="41">
        <f t="shared" ref="BB1783:BB1846" si="1074">S1783/$AN1783</f>
        <v>0</v>
      </c>
      <c r="BC1783" s="41">
        <f t="shared" ref="BC1783:BC1846" si="1075">T1783/$AN1783</f>
        <v>0</v>
      </c>
      <c r="BD1783" s="41">
        <f t="shared" ref="BD1783:BD1846" si="1076">U1783/$AN1783</f>
        <v>1</v>
      </c>
      <c r="BE1783" s="41">
        <f t="shared" ref="BE1783:BE1846" si="1077">V1783/$AN1783</f>
        <v>0</v>
      </c>
      <c r="BF1783" s="41">
        <f t="shared" ref="BF1783:BF1846" si="1078">W1783/$AN1783</f>
        <v>0</v>
      </c>
      <c r="BG1783" s="41">
        <f t="shared" ref="BG1783:BG1846" si="1079">X1783/$AN1783</f>
        <v>0.7142857142857143</v>
      </c>
      <c r="BH1783" s="41">
        <f t="shared" ref="BH1783:BH1846" si="1080">Y1783/$AN1783</f>
        <v>0.10714285714285714</v>
      </c>
      <c r="BI1783" s="41">
        <f t="shared" ref="BI1783:BI1846" si="1081">Z1783/$AN1783</f>
        <v>0.17857142857142858</v>
      </c>
      <c r="BJ1783" s="41">
        <f t="shared" ref="BJ1783:BJ1846" si="1082">AA1783/$AN1783</f>
        <v>0</v>
      </c>
      <c r="BK1783" s="41">
        <f t="shared" ref="BK1783:BK1846" si="1083">AB1783/$AN1783</f>
        <v>7.1428571428571425E-2</v>
      </c>
      <c r="BL1783" s="41">
        <f t="shared" ref="BL1783:BL1846" si="1084">AC1783/$AN1783</f>
        <v>0</v>
      </c>
      <c r="BM1783" s="41">
        <f t="shared" ref="BM1783:BM1846" si="1085">AD1783/$AN1783</f>
        <v>0.8928571428571429</v>
      </c>
      <c r="BN1783" s="41">
        <f t="shared" ref="BN1783:BN1846" si="1086">AE1783/$AN1783</f>
        <v>3.5714285714285712E-2</v>
      </c>
      <c r="BO1783" s="41">
        <f t="shared" ref="BO1783:BO1846" si="1087">AF1783/$AN1783</f>
        <v>7.1428571428571425E-2</v>
      </c>
      <c r="BP1783" s="41">
        <f t="shared" ref="BP1783:BP1846" si="1088">AG1783/$AN1783</f>
        <v>0.7857142857142857</v>
      </c>
      <c r="BQ1783" s="41">
        <f t="shared" ref="BQ1783:BQ1846" si="1089">AH1783/$AN1783</f>
        <v>0.14285714285714285</v>
      </c>
      <c r="BR1783" s="41">
        <f t="shared" ref="BR1783:BR1846" si="1090">AI1783/$AN1783</f>
        <v>0</v>
      </c>
      <c r="BS1783" s="41">
        <f t="shared" ref="BS1783:BS1846" si="1091">AJ1783/$AN1783</f>
        <v>0.32142857142857145</v>
      </c>
      <c r="BT1783" s="41">
        <f t="shared" ref="BT1783:BT1846" si="1092">AK1783/$AN1783</f>
        <v>0.6785714285714286</v>
      </c>
      <c r="BU1783" s="41">
        <f t="shared" ref="BU1783:BU1846" si="1093">AL1783/$AN1783</f>
        <v>0</v>
      </c>
      <c r="BV1783" s="41">
        <f t="shared" ref="BV1783:BV1846" si="1094">AM1783/$AN1783</f>
        <v>0</v>
      </c>
      <c r="BW1783" s="41">
        <f t="shared" ref="BW1783:BW1846" si="1095">AN1783/$AN1783</f>
        <v>1</v>
      </c>
      <c r="BX1783" s="41" t="str">
        <f t="shared" si="1062"/>
        <v>2018Nurse practitionersSaskatchewan</v>
      </c>
      <c r="BY1783" s="51">
        <f>VLOOKUP(BX1783,'%workplace'!$A$1:$F$381,6,FALSE)</f>
        <v>215</v>
      </c>
      <c r="BZ1783" s="32">
        <f t="shared" si="1063"/>
        <v>0.13023255813953488</v>
      </c>
    </row>
    <row r="1784" spans="1:78" s="8" customFormat="1" hidden="1" x14ac:dyDescent="0.2">
      <c r="A1784" s="8" t="str">
        <f t="shared" si="1061"/>
        <v>2018Nurse practitionersSaskatchewanUnknown places of work</v>
      </c>
      <c r="B1784" s="8" t="s">
        <v>5</v>
      </c>
      <c r="C1784" s="8" t="s">
        <v>21</v>
      </c>
      <c r="D1784" s="8" t="s">
        <v>49</v>
      </c>
      <c r="E1784" s="8">
        <v>2018</v>
      </c>
      <c r="F1784" s="8">
        <v>15</v>
      </c>
      <c r="G1784" s="8">
        <v>0</v>
      </c>
      <c r="H1784" s="8">
        <v>0</v>
      </c>
      <c r="I1784" s="8">
        <v>2</v>
      </c>
      <c r="J1784" s="8">
        <v>2</v>
      </c>
      <c r="K1784" s="8">
        <v>2</v>
      </c>
      <c r="L1784" s="8">
        <v>2</v>
      </c>
      <c r="M1784" s="8">
        <v>1</v>
      </c>
      <c r="N1784" s="8">
        <v>1</v>
      </c>
      <c r="O1784" s="8">
        <v>2</v>
      </c>
      <c r="P1784" s="8">
        <v>3</v>
      </c>
      <c r="Q1784" s="8">
        <v>0</v>
      </c>
      <c r="R1784" s="8">
        <v>0</v>
      </c>
      <c r="S1784" s="8">
        <v>0</v>
      </c>
      <c r="T1784" s="8">
        <v>0</v>
      </c>
      <c r="U1784" s="8">
        <v>15</v>
      </c>
      <c r="V1784" s="8">
        <v>0</v>
      </c>
      <c r="W1784" s="8">
        <v>0</v>
      </c>
      <c r="X1784" s="8">
        <v>9</v>
      </c>
      <c r="Y1784" s="8">
        <v>3</v>
      </c>
      <c r="Z1784" s="8">
        <v>3</v>
      </c>
      <c r="AA1784" s="8">
        <v>0</v>
      </c>
      <c r="AB1784" s="8">
        <v>0</v>
      </c>
      <c r="AC1784" s="8">
        <v>15</v>
      </c>
      <c r="AD1784" s="8">
        <v>0</v>
      </c>
      <c r="AE1784" s="8">
        <v>0</v>
      </c>
      <c r="AF1784" s="8">
        <v>0</v>
      </c>
      <c r="AG1784" s="8">
        <v>0</v>
      </c>
      <c r="AH1784" s="8">
        <v>0</v>
      </c>
      <c r="AI1784" s="8">
        <v>0</v>
      </c>
      <c r="AJ1784" s="8">
        <v>7</v>
      </c>
      <c r="AK1784" s="8">
        <v>8</v>
      </c>
      <c r="AL1784" s="8">
        <v>15</v>
      </c>
      <c r="AM1784" s="8">
        <v>0</v>
      </c>
      <c r="AN1784" s="8">
        <v>15</v>
      </c>
      <c r="AO1784" s="41">
        <f t="shared" ref="AO1784:AO1829" si="1096">F1784/$AN1784</f>
        <v>1</v>
      </c>
      <c r="AP1784" s="41">
        <f t="shared" ref="AP1784:AP1847" si="1097">G1784/$AN1784</f>
        <v>0</v>
      </c>
      <c r="AQ1784" s="41">
        <f t="shared" ref="AQ1784:AQ1847" si="1098">H1784/$AN1784</f>
        <v>0</v>
      </c>
      <c r="AR1784" s="41">
        <f t="shared" si="1064"/>
        <v>0.13333333333333333</v>
      </c>
      <c r="AS1784" s="41">
        <f t="shared" si="1065"/>
        <v>0.13333333333333333</v>
      </c>
      <c r="AT1784" s="41">
        <f t="shared" si="1066"/>
        <v>0.13333333333333333</v>
      </c>
      <c r="AU1784" s="41">
        <f t="shared" si="1067"/>
        <v>0.13333333333333333</v>
      </c>
      <c r="AV1784" s="41">
        <f t="shared" si="1068"/>
        <v>6.6666666666666666E-2</v>
      </c>
      <c r="AW1784" s="41">
        <f t="shared" si="1069"/>
        <v>6.6666666666666666E-2</v>
      </c>
      <c r="AX1784" s="41">
        <f t="shared" si="1070"/>
        <v>0.13333333333333333</v>
      </c>
      <c r="AY1784" s="41">
        <f t="shared" si="1071"/>
        <v>0.2</v>
      </c>
      <c r="AZ1784" s="41">
        <f t="shared" si="1072"/>
        <v>0</v>
      </c>
      <c r="BA1784" s="41">
        <f t="shared" si="1073"/>
        <v>0</v>
      </c>
      <c r="BB1784" s="41">
        <f t="shared" si="1074"/>
        <v>0</v>
      </c>
      <c r="BC1784" s="41">
        <f t="shared" si="1075"/>
        <v>0</v>
      </c>
      <c r="BD1784" s="41">
        <f t="shared" si="1076"/>
        <v>1</v>
      </c>
      <c r="BE1784" s="41">
        <f t="shared" si="1077"/>
        <v>0</v>
      </c>
      <c r="BF1784" s="41">
        <f t="shared" si="1078"/>
        <v>0</v>
      </c>
      <c r="BG1784" s="41">
        <f t="shared" si="1079"/>
        <v>0.6</v>
      </c>
      <c r="BH1784" s="41">
        <f t="shared" si="1080"/>
        <v>0.2</v>
      </c>
      <c r="BI1784" s="41">
        <f t="shared" si="1081"/>
        <v>0.2</v>
      </c>
      <c r="BJ1784" s="41">
        <f t="shared" si="1082"/>
        <v>0</v>
      </c>
      <c r="BK1784" s="41">
        <f t="shared" si="1083"/>
        <v>0</v>
      </c>
      <c r="BL1784" s="41">
        <f t="shared" si="1084"/>
        <v>1</v>
      </c>
      <c r="BM1784" s="41">
        <f t="shared" si="1085"/>
        <v>0</v>
      </c>
      <c r="BN1784" s="41">
        <f t="shared" si="1086"/>
        <v>0</v>
      </c>
      <c r="BO1784" s="41">
        <f t="shared" si="1087"/>
        <v>0</v>
      </c>
      <c r="BP1784" s="41">
        <f t="shared" si="1088"/>
        <v>0</v>
      </c>
      <c r="BQ1784" s="41">
        <f t="shared" si="1089"/>
        <v>0</v>
      </c>
      <c r="BR1784" s="41">
        <f t="shared" si="1090"/>
        <v>0</v>
      </c>
      <c r="BS1784" s="41">
        <f t="shared" si="1091"/>
        <v>0.46666666666666667</v>
      </c>
      <c r="BT1784" s="41">
        <f t="shared" si="1092"/>
        <v>0.53333333333333333</v>
      </c>
      <c r="BU1784" s="41">
        <f t="shared" si="1093"/>
        <v>1</v>
      </c>
      <c r="BV1784" s="41">
        <f t="shared" si="1094"/>
        <v>0</v>
      </c>
      <c r="BW1784" s="41">
        <f t="shared" si="1095"/>
        <v>1</v>
      </c>
      <c r="BX1784" s="41" t="str">
        <f t="shared" si="1062"/>
        <v>2018Nurse practitionersSaskatchewan</v>
      </c>
      <c r="BY1784" s="51">
        <f>VLOOKUP(BX1784,'%workplace'!$A$1:$F$381,6,FALSE)</f>
        <v>215</v>
      </c>
      <c r="BZ1784" s="32">
        <f t="shared" si="1063"/>
        <v>6.9767441860465115E-2</v>
      </c>
    </row>
    <row r="1785" spans="1:78" s="8" customFormat="1" hidden="1" x14ac:dyDescent="0.2">
      <c r="A1785" s="8" t="str">
        <f t="shared" si="1061"/>
        <v>2018Nurse practitionersAlbertaAll places of work</v>
      </c>
      <c r="B1785" s="8" t="s">
        <v>5</v>
      </c>
      <c r="C1785" s="8" t="s">
        <v>22</v>
      </c>
      <c r="D1785" s="8" t="s">
        <v>9</v>
      </c>
      <c r="E1785" s="8">
        <v>2018</v>
      </c>
      <c r="F1785" s="8">
        <v>458</v>
      </c>
      <c r="G1785" s="8">
        <v>46</v>
      </c>
      <c r="H1785" s="8">
        <v>0</v>
      </c>
      <c r="I1785" s="8">
        <v>8</v>
      </c>
      <c r="J1785" s="8">
        <v>75</v>
      </c>
      <c r="K1785" s="8">
        <v>103</v>
      </c>
      <c r="L1785" s="8">
        <v>74</v>
      </c>
      <c r="M1785" s="8">
        <v>82</v>
      </c>
      <c r="N1785" s="8">
        <v>70</v>
      </c>
      <c r="O1785" s="8">
        <v>50</v>
      </c>
      <c r="P1785" s="8">
        <v>29</v>
      </c>
      <c r="Q1785" s="8">
        <v>11</v>
      </c>
      <c r="R1785" s="8">
        <v>2</v>
      </c>
      <c r="S1785" s="8">
        <v>0</v>
      </c>
      <c r="T1785" s="8">
        <v>0</v>
      </c>
      <c r="U1785" s="8">
        <v>486</v>
      </c>
      <c r="V1785" s="8">
        <v>18</v>
      </c>
      <c r="W1785" s="8">
        <v>0</v>
      </c>
      <c r="X1785" s="8">
        <v>347</v>
      </c>
      <c r="Y1785" s="8">
        <v>143</v>
      </c>
      <c r="Z1785" s="8">
        <v>12</v>
      </c>
      <c r="AA1785" s="8">
        <v>2</v>
      </c>
      <c r="AB1785" s="8">
        <v>7</v>
      </c>
      <c r="AC1785" s="8">
        <v>0</v>
      </c>
      <c r="AD1785" s="8">
        <v>479</v>
      </c>
      <c r="AE1785" s="8">
        <v>18</v>
      </c>
      <c r="AF1785" s="8">
        <v>9</v>
      </c>
      <c r="AG1785" s="8">
        <v>475</v>
      </c>
      <c r="AH1785" s="8">
        <v>9</v>
      </c>
      <c r="AI1785" s="8">
        <v>1</v>
      </c>
      <c r="AJ1785" s="8">
        <v>28</v>
      </c>
      <c r="AK1785" s="8">
        <v>476</v>
      </c>
      <c r="AL1785" s="8">
        <v>10</v>
      </c>
      <c r="AM1785" s="8">
        <v>0</v>
      </c>
      <c r="AN1785" s="8">
        <v>504</v>
      </c>
      <c r="AO1785" s="41">
        <f t="shared" si="1096"/>
        <v>0.90873015873015872</v>
      </c>
      <c r="AP1785" s="41">
        <f t="shared" si="1097"/>
        <v>9.1269841269841265E-2</v>
      </c>
      <c r="AQ1785" s="41">
        <f t="shared" si="1098"/>
        <v>0</v>
      </c>
      <c r="AR1785" s="41">
        <f t="shared" si="1064"/>
        <v>1.5873015873015872E-2</v>
      </c>
      <c r="AS1785" s="41">
        <f t="shared" si="1065"/>
        <v>0.14880952380952381</v>
      </c>
      <c r="AT1785" s="41">
        <f t="shared" si="1066"/>
        <v>0.20436507936507936</v>
      </c>
      <c r="AU1785" s="41">
        <f t="shared" si="1067"/>
        <v>0.14682539682539683</v>
      </c>
      <c r="AV1785" s="41">
        <f t="shared" si="1068"/>
        <v>0.1626984126984127</v>
      </c>
      <c r="AW1785" s="41">
        <f t="shared" si="1069"/>
        <v>0.1388888888888889</v>
      </c>
      <c r="AX1785" s="41">
        <f t="shared" si="1070"/>
        <v>9.9206349206349201E-2</v>
      </c>
      <c r="AY1785" s="41">
        <f t="shared" si="1071"/>
        <v>5.7539682539682536E-2</v>
      </c>
      <c r="AZ1785" s="41">
        <f t="shared" si="1072"/>
        <v>2.1825396825396824E-2</v>
      </c>
      <c r="BA1785" s="41">
        <f t="shared" si="1073"/>
        <v>3.968253968253968E-3</v>
      </c>
      <c r="BB1785" s="41">
        <f t="shared" si="1074"/>
        <v>0</v>
      </c>
      <c r="BC1785" s="41">
        <f t="shared" si="1075"/>
        <v>0</v>
      </c>
      <c r="BD1785" s="41">
        <f t="shared" si="1076"/>
        <v>0.9642857142857143</v>
      </c>
      <c r="BE1785" s="41">
        <f t="shared" si="1077"/>
        <v>3.5714285714285712E-2</v>
      </c>
      <c r="BF1785" s="41">
        <f t="shared" si="1078"/>
        <v>0</v>
      </c>
      <c r="BG1785" s="41">
        <f t="shared" si="1079"/>
        <v>0.68849206349206349</v>
      </c>
      <c r="BH1785" s="41">
        <f t="shared" si="1080"/>
        <v>0.28373015873015872</v>
      </c>
      <c r="BI1785" s="41">
        <f t="shared" si="1081"/>
        <v>2.3809523809523808E-2</v>
      </c>
      <c r="BJ1785" s="41">
        <f t="shared" si="1082"/>
        <v>3.968253968253968E-3</v>
      </c>
      <c r="BK1785" s="41">
        <f t="shared" si="1083"/>
        <v>1.3888888888888888E-2</v>
      </c>
      <c r="BL1785" s="41">
        <f t="shared" si="1084"/>
        <v>0</v>
      </c>
      <c r="BM1785" s="41">
        <f t="shared" si="1085"/>
        <v>0.95039682539682535</v>
      </c>
      <c r="BN1785" s="41">
        <f t="shared" si="1086"/>
        <v>3.5714285714285712E-2</v>
      </c>
      <c r="BO1785" s="41">
        <f t="shared" si="1087"/>
        <v>1.7857142857142856E-2</v>
      </c>
      <c r="BP1785" s="41">
        <f t="shared" si="1088"/>
        <v>0.94246031746031744</v>
      </c>
      <c r="BQ1785" s="41">
        <f t="shared" si="1089"/>
        <v>1.7857142857142856E-2</v>
      </c>
      <c r="BR1785" s="41">
        <f t="shared" si="1090"/>
        <v>1.984126984126984E-3</v>
      </c>
      <c r="BS1785" s="41">
        <f t="shared" si="1091"/>
        <v>5.5555555555555552E-2</v>
      </c>
      <c r="BT1785" s="41">
        <f t="shared" si="1092"/>
        <v>0.94444444444444442</v>
      </c>
      <c r="BU1785" s="41">
        <f t="shared" si="1093"/>
        <v>1.984126984126984E-2</v>
      </c>
      <c r="BV1785" s="41">
        <f t="shared" si="1094"/>
        <v>0</v>
      </c>
      <c r="BW1785" s="41">
        <f t="shared" si="1095"/>
        <v>1</v>
      </c>
      <c r="BX1785" s="41" t="str">
        <f t="shared" si="1062"/>
        <v>2018Nurse practitionersAlberta</v>
      </c>
      <c r="BY1785" s="51">
        <f>VLOOKUP(BX1785,'%workplace'!$A$1:$F$381,6,FALSE)</f>
        <v>504</v>
      </c>
      <c r="BZ1785" s="32">
        <f t="shared" si="1063"/>
        <v>1</v>
      </c>
    </row>
    <row r="1786" spans="1:78" s="8" customFormat="1" hidden="1" x14ac:dyDescent="0.2">
      <c r="A1786" s="8" t="str">
        <f t="shared" si="1061"/>
        <v>2018Nurse practitionersAlbertaCommunity health</v>
      </c>
      <c r="B1786" s="8" t="s">
        <v>5</v>
      </c>
      <c r="C1786" s="8" t="s">
        <v>22</v>
      </c>
      <c r="D1786" s="8" t="s">
        <v>11</v>
      </c>
      <c r="E1786" s="8">
        <v>2018</v>
      </c>
      <c r="F1786" s="8">
        <v>125</v>
      </c>
      <c r="G1786" s="8">
        <v>7</v>
      </c>
      <c r="H1786" s="8">
        <v>0</v>
      </c>
      <c r="I1786" s="8">
        <v>3</v>
      </c>
      <c r="J1786" s="8">
        <v>22</v>
      </c>
      <c r="K1786" s="8">
        <v>31</v>
      </c>
      <c r="L1786" s="8">
        <v>16</v>
      </c>
      <c r="M1786" s="8">
        <v>22</v>
      </c>
      <c r="N1786" s="8">
        <v>17</v>
      </c>
      <c r="O1786" s="8">
        <v>8</v>
      </c>
      <c r="P1786" s="8">
        <v>8</v>
      </c>
      <c r="Q1786" s="8">
        <v>3</v>
      </c>
      <c r="R1786" s="8">
        <v>2</v>
      </c>
      <c r="S1786" s="8">
        <v>0</v>
      </c>
      <c r="T1786" s="8">
        <v>0</v>
      </c>
      <c r="U1786" s="8">
        <v>129</v>
      </c>
      <c r="V1786" s="8">
        <v>3</v>
      </c>
      <c r="W1786" s="8">
        <v>0</v>
      </c>
      <c r="X1786" s="8">
        <v>70</v>
      </c>
      <c r="Y1786" s="8">
        <v>59</v>
      </c>
      <c r="Z1786" s="8">
        <v>3</v>
      </c>
      <c r="AA1786" s="8">
        <v>0</v>
      </c>
      <c r="AB1786" s="8">
        <v>0</v>
      </c>
      <c r="AC1786" s="8">
        <v>0</v>
      </c>
      <c r="AD1786" s="8">
        <v>127</v>
      </c>
      <c r="AE1786" s="8">
        <v>5</v>
      </c>
      <c r="AF1786" s="8">
        <v>1</v>
      </c>
      <c r="AG1786" s="8">
        <v>129</v>
      </c>
      <c r="AH1786" s="8">
        <v>1</v>
      </c>
      <c r="AI1786" s="8">
        <v>0</v>
      </c>
      <c r="AJ1786" s="8">
        <v>20</v>
      </c>
      <c r="AK1786" s="8">
        <v>112</v>
      </c>
      <c r="AL1786" s="8">
        <v>1</v>
      </c>
      <c r="AM1786" s="8">
        <v>0</v>
      </c>
      <c r="AN1786" s="8">
        <v>132</v>
      </c>
      <c r="AO1786" s="41">
        <f t="shared" si="1096"/>
        <v>0.94696969696969702</v>
      </c>
      <c r="AP1786" s="41">
        <f t="shared" si="1097"/>
        <v>5.3030303030303032E-2</v>
      </c>
      <c r="AQ1786" s="41">
        <f t="shared" si="1098"/>
        <v>0</v>
      </c>
      <c r="AR1786" s="41">
        <f t="shared" si="1064"/>
        <v>2.2727272727272728E-2</v>
      </c>
      <c r="AS1786" s="41">
        <f t="shared" si="1065"/>
        <v>0.16666666666666666</v>
      </c>
      <c r="AT1786" s="41">
        <f t="shared" si="1066"/>
        <v>0.23484848484848486</v>
      </c>
      <c r="AU1786" s="41">
        <f t="shared" si="1067"/>
        <v>0.12121212121212122</v>
      </c>
      <c r="AV1786" s="41">
        <f t="shared" si="1068"/>
        <v>0.16666666666666666</v>
      </c>
      <c r="AW1786" s="41">
        <f t="shared" si="1069"/>
        <v>0.12878787878787878</v>
      </c>
      <c r="AX1786" s="41">
        <f t="shared" si="1070"/>
        <v>6.0606060606060608E-2</v>
      </c>
      <c r="AY1786" s="41">
        <f t="shared" si="1071"/>
        <v>6.0606060606060608E-2</v>
      </c>
      <c r="AZ1786" s="41">
        <f t="shared" si="1072"/>
        <v>2.2727272727272728E-2</v>
      </c>
      <c r="BA1786" s="41">
        <f t="shared" si="1073"/>
        <v>1.5151515151515152E-2</v>
      </c>
      <c r="BB1786" s="41">
        <f t="shared" si="1074"/>
        <v>0</v>
      </c>
      <c r="BC1786" s="41">
        <f t="shared" si="1075"/>
        <v>0</v>
      </c>
      <c r="BD1786" s="41">
        <f t="shared" si="1076"/>
        <v>0.97727272727272729</v>
      </c>
      <c r="BE1786" s="41">
        <f t="shared" si="1077"/>
        <v>2.2727272727272728E-2</v>
      </c>
      <c r="BF1786" s="41">
        <f t="shared" si="1078"/>
        <v>0</v>
      </c>
      <c r="BG1786" s="41">
        <f t="shared" si="1079"/>
        <v>0.53030303030303028</v>
      </c>
      <c r="BH1786" s="41">
        <f t="shared" si="1080"/>
        <v>0.44696969696969696</v>
      </c>
      <c r="BI1786" s="41">
        <f t="shared" si="1081"/>
        <v>2.2727272727272728E-2</v>
      </c>
      <c r="BJ1786" s="41">
        <f t="shared" si="1082"/>
        <v>0</v>
      </c>
      <c r="BK1786" s="41">
        <f t="shared" si="1083"/>
        <v>0</v>
      </c>
      <c r="BL1786" s="41">
        <f t="shared" si="1084"/>
        <v>0</v>
      </c>
      <c r="BM1786" s="41">
        <f t="shared" si="1085"/>
        <v>0.96212121212121215</v>
      </c>
      <c r="BN1786" s="41">
        <f t="shared" si="1086"/>
        <v>3.787878787878788E-2</v>
      </c>
      <c r="BO1786" s="41">
        <f t="shared" si="1087"/>
        <v>7.575757575757576E-3</v>
      </c>
      <c r="BP1786" s="41">
        <f t="shared" si="1088"/>
        <v>0.97727272727272729</v>
      </c>
      <c r="BQ1786" s="41">
        <f t="shared" si="1089"/>
        <v>7.575757575757576E-3</v>
      </c>
      <c r="BR1786" s="41">
        <f t="shared" si="1090"/>
        <v>0</v>
      </c>
      <c r="BS1786" s="41">
        <f t="shared" si="1091"/>
        <v>0.15151515151515152</v>
      </c>
      <c r="BT1786" s="41">
        <f t="shared" si="1092"/>
        <v>0.84848484848484851</v>
      </c>
      <c r="BU1786" s="41">
        <f t="shared" si="1093"/>
        <v>7.575757575757576E-3</v>
      </c>
      <c r="BV1786" s="41">
        <f t="shared" si="1094"/>
        <v>0</v>
      </c>
      <c r="BW1786" s="41">
        <f t="shared" si="1095"/>
        <v>1</v>
      </c>
      <c r="BX1786" s="41" t="str">
        <f t="shared" si="1062"/>
        <v>2018Nurse practitionersAlberta</v>
      </c>
      <c r="BY1786" s="51">
        <f>VLOOKUP(BX1786,'%workplace'!$A$1:$F$381,6,FALSE)</f>
        <v>504</v>
      </c>
      <c r="BZ1786" s="32">
        <f t="shared" si="1063"/>
        <v>0.26190476190476192</v>
      </c>
    </row>
    <row r="1787" spans="1:78" s="8" customFormat="1" hidden="1" x14ac:dyDescent="0.2">
      <c r="A1787" s="8" t="str">
        <f t="shared" si="1061"/>
        <v>2018Nurse practitionersAlbertaNursing home/long-term care</v>
      </c>
      <c r="B1787" s="8" t="s">
        <v>5</v>
      </c>
      <c r="C1787" s="8" t="s">
        <v>22</v>
      </c>
      <c r="D1787" s="8" t="s">
        <v>12</v>
      </c>
      <c r="E1787" s="8">
        <v>2018</v>
      </c>
      <c r="F1787" s="8">
        <v>27</v>
      </c>
      <c r="G1787" s="8">
        <v>0</v>
      </c>
      <c r="H1787" s="8">
        <v>0</v>
      </c>
      <c r="I1787" s="8">
        <v>0</v>
      </c>
      <c r="J1787" s="8">
        <v>6</v>
      </c>
      <c r="K1787" s="8">
        <v>4</v>
      </c>
      <c r="L1787" s="8">
        <v>3</v>
      </c>
      <c r="M1787" s="8">
        <v>2</v>
      </c>
      <c r="N1787" s="8">
        <v>7</v>
      </c>
      <c r="O1787" s="8">
        <v>2</v>
      </c>
      <c r="P1787" s="8">
        <v>1</v>
      </c>
      <c r="Q1787" s="8">
        <v>2</v>
      </c>
      <c r="R1787" s="8">
        <v>0</v>
      </c>
      <c r="S1787" s="8">
        <v>0</v>
      </c>
      <c r="T1787" s="8">
        <v>0</v>
      </c>
      <c r="U1787" s="8">
        <v>25</v>
      </c>
      <c r="V1787" s="8">
        <v>2</v>
      </c>
      <c r="W1787" s="8">
        <v>0</v>
      </c>
      <c r="X1787" s="8">
        <v>21</v>
      </c>
      <c r="Y1787" s="8">
        <v>6</v>
      </c>
      <c r="Z1787" s="8">
        <v>0</v>
      </c>
      <c r="AA1787" s="8">
        <v>0</v>
      </c>
      <c r="AB1787" s="8">
        <v>1</v>
      </c>
      <c r="AC1787" s="8">
        <v>0</v>
      </c>
      <c r="AD1787" s="8">
        <v>26</v>
      </c>
      <c r="AE1787" s="8">
        <v>0</v>
      </c>
      <c r="AF1787" s="8">
        <v>1</v>
      </c>
      <c r="AG1787" s="8">
        <v>26</v>
      </c>
      <c r="AH1787" s="8">
        <v>0</v>
      </c>
      <c r="AI1787" s="8">
        <v>0</v>
      </c>
      <c r="AJ1787" s="8">
        <v>1</v>
      </c>
      <c r="AK1787" s="8">
        <v>26</v>
      </c>
      <c r="AL1787" s="8">
        <v>0</v>
      </c>
      <c r="AM1787" s="8">
        <v>0</v>
      </c>
      <c r="AN1787" s="8">
        <v>27</v>
      </c>
      <c r="AO1787" s="41">
        <f t="shared" si="1096"/>
        <v>1</v>
      </c>
      <c r="AP1787" s="41">
        <f t="shared" si="1097"/>
        <v>0</v>
      </c>
      <c r="AQ1787" s="41">
        <f t="shared" si="1098"/>
        <v>0</v>
      </c>
      <c r="AR1787" s="41">
        <f t="shared" si="1064"/>
        <v>0</v>
      </c>
      <c r="AS1787" s="41">
        <f t="shared" si="1065"/>
        <v>0.22222222222222221</v>
      </c>
      <c r="AT1787" s="41">
        <f t="shared" si="1066"/>
        <v>0.14814814814814814</v>
      </c>
      <c r="AU1787" s="41">
        <f t="shared" si="1067"/>
        <v>0.1111111111111111</v>
      </c>
      <c r="AV1787" s="41">
        <f t="shared" si="1068"/>
        <v>7.407407407407407E-2</v>
      </c>
      <c r="AW1787" s="41">
        <f t="shared" si="1069"/>
        <v>0.25925925925925924</v>
      </c>
      <c r="AX1787" s="41">
        <f t="shared" si="1070"/>
        <v>7.407407407407407E-2</v>
      </c>
      <c r="AY1787" s="41">
        <f t="shared" si="1071"/>
        <v>3.7037037037037035E-2</v>
      </c>
      <c r="AZ1787" s="41">
        <f t="shared" si="1072"/>
        <v>7.407407407407407E-2</v>
      </c>
      <c r="BA1787" s="41">
        <f t="shared" si="1073"/>
        <v>0</v>
      </c>
      <c r="BB1787" s="41">
        <f t="shared" si="1074"/>
        <v>0</v>
      </c>
      <c r="BC1787" s="41">
        <f t="shared" si="1075"/>
        <v>0</v>
      </c>
      <c r="BD1787" s="41">
        <f t="shared" si="1076"/>
        <v>0.92592592592592593</v>
      </c>
      <c r="BE1787" s="41">
        <f t="shared" si="1077"/>
        <v>7.407407407407407E-2</v>
      </c>
      <c r="BF1787" s="41">
        <f t="shared" si="1078"/>
        <v>0</v>
      </c>
      <c r="BG1787" s="41">
        <f t="shared" si="1079"/>
        <v>0.77777777777777779</v>
      </c>
      <c r="BH1787" s="41">
        <f t="shared" si="1080"/>
        <v>0.22222222222222221</v>
      </c>
      <c r="BI1787" s="41">
        <f t="shared" si="1081"/>
        <v>0</v>
      </c>
      <c r="BJ1787" s="41">
        <f t="shared" si="1082"/>
        <v>0</v>
      </c>
      <c r="BK1787" s="41">
        <f t="shared" si="1083"/>
        <v>3.7037037037037035E-2</v>
      </c>
      <c r="BL1787" s="41">
        <f t="shared" si="1084"/>
        <v>0</v>
      </c>
      <c r="BM1787" s="41">
        <f t="shared" si="1085"/>
        <v>0.96296296296296291</v>
      </c>
      <c r="BN1787" s="41">
        <f t="shared" si="1086"/>
        <v>0</v>
      </c>
      <c r="BO1787" s="41">
        <f t="shared" si="1087"/>
        <v>3.7037037037037035E-2</v>
      </c>
      <c r="BP1787" s="41">
        <f t="shared" si="1088"/>
        <v>0.96296296296296291</v>
      </c>
      <c r="BQ1787" s="41">
        <f t="shared" si="1089"/>
        <v>0</v>
      </c>
      <c r="BR1787" s="41">
        <f t="shared" si="1090"/>
        <v>0</v>
      </c>
      <c r="BS1787" s="41">
        <f t="shared" si="1091"/>
        <v>3.7037037037037035E-2</v>
      </c>
      <c r="BT1787" s="41">
        <f t="shared" si="1092"/>
        <v>0.96296296296296291</v>
      </c>
      <c r="BU1787" s="41">
        <f t="shared" si="1093"/>
        <v>0</v>
      </c>
      <c r="BV1787" s="41">
        <f t="shared" si="1094"/>
        <v>0</v>
      </c>
      <c r="BW1787" s="41">
        <f t="shared" si="1095"/>
        <v>1</v>
      </c>
      <c r="BX1787" s="41" t="str">
        <f t="shared" si="1062"/>
        <v>2018Nurse practitionersAlberta</v>
      </c>
      <c r="BY1787" s="51">
        <f>VLOOKUP(BX1787,'%workplace'!$A$1:$F$381,6,FALSE)</f>
        <v>504</v>
      </c>
      <c r="BZ1787" s="32">
        <f t="shared" si="1063"/>
        <v>5.3571428571428568E-2</v>
      </c>
    </row>
    <row r="1788" spans="1:78" s="8" customFormat="1" hidden="1" x14ac:dyDescent="0.2">
      <c r="A1788" s="8" t="str">
        <f t="shared" si="1061"/>
        <v>2018Nurse practitionersAlbertaHospital</v>
      </c>
      <c r="B1788" s="8" t="s">
        <v>5</v>
      </c>
      <c r="C1788" s="8" t="s">
        <v>22</v>
      </c>
      <c r="D1788" s="8" t="s">
        <v>10</v>
      </c>
      <c r="E1788" s="8">
        <v>2018</v>
      </c>
      <c r="F1788" s="8">
        <v>226</v>
      </c>
      <c r="G1788" s="8">
        <v>25</v>
      </c>
      <c r="H1788" s="8">
        <v>0</v>
      </c>
      <c r="I1788" s="8">
        <v>4</v>
      </c>
      <c r="J1788" s="8">
        <v>34</v>
      </c>
      <c r="K1788" s="8">
        <v>53</v>
      </c>
      <c r="L1788" s="8">
        <v>44</v>
      </c>
      <c r="M1788" s="8">
        <v>34</v>
      </c>
      <c r="N1788" s="8">
        <v>34</v>
      </c>
      <c r="O1788" s="8">
        <v>31</v>
      </c>
      <c r="P1788" s="8">
        <v>13</v>
      </c>
      <c r="Q1788" s="8">
        <v>4</v>
      </c>
      <c r="R1788" s="8">
        <v>0</v>
      </c>
      <c r="S1788" s="8">
        <v>0</v>
      </c>
      <c r="T1788" s="8">
        <v>0</v>
      </c>
      <c r="U1788" s="8">
        <v>241</v>
      </c>
      <c r="V1788" s="8">
        <v>10</v>
      </c>
      <c r="W1788" s="8">
        <v>0</v>
      </c>
      <c r="X1788" s="8">
        <v>191</v>
      </c>
      <c r="Y1788" s="8">
        <v>50</v>
      </c>
      <c r="Z1788" s="8">
        <v>8</v>
      </c>
      <c r="AA1788" s="8">
        <v>2</v>
      </c>
      <c r="AB1788" s="8">
        <v>2</v>
      </c>
      <c r="AC1788" s="8">
        <v>0</v>
      </c>
      <c r="AD1788" s="8">
        <v>236</v>
      </c>
      <c r="AE1788" s="8">
        <v>13</v>
      </c>
      <c r="AF1788" s="8">
        <v>2</v>
      </c>
      <c r="AG1788" s="8">
        <v>242</v>
      </c>
      <c r="AH1788" s="8">
        <v>1</v>
      </c>
      <c r="AI1788" s="8">
        <v>0</v>
      </c>
      <c r="AJ1788" s="8">
        <v>2</v>
      </c>
      <c r="AK1788" s="8">
        <v>249</v>
      </c>
      <c r="AL1788" s="8">
        <v>6</v>
      </c>
      <c r="AM1788" s="8">
        <v>0</v>
      </c>
      <c r="AN1788" s="8">
        <v>251</v>
      </c>
      <c r="AO1788" s="41">
        <f t="shared" si="1096"/>
        <v>0.90039840637450197</v>
      </c>
      <c r="AP1788" s="41">
        <f t="shared" si="1097"/>
        <v>9.9601593625498003E-2</v>
      </c>
      <c r="AQ1788" s="41">
        <f t="shared" si="1098"/>
        <v>0</v>
      </c>
      <c r="AR1788" s="41">
        <f t="shared" si="1064"/>
        <v>1.5936254980079681E-2</v>
      </c>
      <c r="AS1788" s="41">
        <f t="shared" si="1065"/>
        <v>0.13545816733067728</v>
      </c>
      <c r="AT1788" s="41">
        <f t="shared" si="1066"/>
        <v>0.21115537848605578</v>
      </c>
      <c r="AU1788" s="41">
        <f t="shared" si="1067"/>
        <v>0.1752988047808765</v>
      </c>
      <c r="AV1788" s="41">
        <f t="shared" si="1068"/>
        <v>0.13545816733067728</v>
      </c>
      <c r="AW1788" s="41">
        <f t="shared" si="1069"/>
        <v>0.13545816733067728</v>
      </c>
      <c r="AX1788" s="41">
        <f t="shared" si="1070"/>
        <v>0.12350597609561753</v>
      </c>
      <c r="AY1788" s="41">
        <f t="shared" si="1071"/>
        <v>5.1792828685258967E-2</v>
      </c>
      <c r="AZ1788" s="41">
        <f t="shared" si="1072"/>
        <v>1.5936254980079681E-2</v>
      </c>
      <c r="BA1788" s="41">
        <f t="shared" si="1073"/>
        <v>0</v>
      </c>
      <c r="BB1788" s="41">
        <f t="shared" si="1074"/>
        <v>0</v>
      </c>
      <c r="BC1788" s="41">
        <f t="shared" si="1075"/>
        <v>0</v>
      </c>
      <c r="BD1788" s="41">
        <f t="shared" si="1076"/>
        <v>0.96015936254980083</v>
      </c>
      <c r="BE1788" s="41">
        <f t="shared" si="1077"/>
        <v>3.9840637450199202E-2</v>
      </c>
      <c r="BF1788" s="41">
        <f t="shared" si="1078"/>
        <v>0</v>
      </c>
      <c r="BG1788" s="41">
        <f t="shared" si="1079"/>
        <v>0.76095617529880477</v>
      </c>
      <c r="BH1788" s="41">
        <f t="shared" si="1080"/>
        <v>0.19920318725099601</v>
      </c>
      <c r="BI1788" s="41">
        <f t="shared" si="1081"/>
        <v>3.1872509960159362E-2</v>
      </c>
      <c r="BJ1788" s="41">
        <f t="shared" si="1082"/>
        <v>7.9681274900398405E-3</v>
      </c>
      <c r="BK1788" s="41">
        <f t="shared" si="1083"/>
        <v>7.9681274900398405E-3</v>
      </c>
      <c r="BL1788" s="41">
        <f t="shared" si="1084"/>
        <v>0</v>
      </c>
      <c r="BM1788" s="41">
        <f t="shared" si="1085"/>
        <v>0.94023904382470125</v>
      </c>
      <c r="BN1788" s="41">
        <f t="shared" si="1086"/>
        <v>5.1792828685258967E-2</v>
      </c>
      <c r="BO1788" s="41">
        <f t="shared" si="1087"/>
        <v>7.9681274900398405E-3</v>
      </c>
      <c r="BP1788" s="41">
        <f t="shared" si="1088"/>
        <v>0.96414342629482075</v>
      </c>
      <c r="BQ1788" s="41">
        <f t="shared" si="1089"/>
        <v>3.9840637450199202E-3</v>
      </c>
      <c r="BR1788" s="41">
        <f t="shared" si="1090"/>
        <v>0</v>
      </c>
      <c r="BS1788" s="41">
        <f t="shared" si="1091"/>
        <v>7.9681274900398405E-3</v>
      </c>
      <c r="BT1788" s="41">
        <f t="shared" si="1092"/>
        <v>0.99203187250996017</v>
      </c>
      <c r="BU1788" s="41">
        <f t="shared" si="1093"/>
        <v>2.3904382470119521E-2</v>
      </c>
      <c r="BV1788" s="41">
        <f t="shared" si="1094"/>
        <v>0</v>
      </c>
      <c r="BW1788" s="41">
        <f t="shared" si="1095"/>
        <v>1</v>
      </c>
      <c r="BX1788" s="41" t="str">
        <f t="shared" si="1062"/>
        <v>2018Nurse practitionersAlberta</v>
      </c>
      <c r="BY1788" s="51">
        <f>VLOOKUP(BX1788,'%workplace'!$A$1:$F$381,6,FALSE)</f>
        <v>504</v>
      </c>
      <c r="BZ1788" s="32">
        <f t="shared" si="1063"/>
        <v>0.49801587301587302</v>
      </c>
    </row>
    <row r="1789" spans="1:78" s="8" customFormat="1" hidden="1" x14ac:dyDescent="0.2">
      <c r="A1789" s="8" t="str">
        <f t="shared" si="1061"/>
        <v>2018Nurse practitionersAlbertaOther places of work</v>
      </c>
      <c r="B1789" s="8" t="s">
        <v>5</v>
      </c>
      <c r="C1789" s="8" t="s">
        <v>22</v>
      </c>
      <c r="D1789" s="8" t="s">
        <v>13</v>
      </c>
      <c r="E1789" s="8">
        <v>2018</v>
      </c>
      <c r="F1789" s="8">
        <v>80</v>
      </c>
      <c r="G1789" s="8">
        <v>14</v>
      </c>
      <c r="H1789" s="8">
        <v>0</v>
      </c>
      <c r="I1789" s="8">
        <v>1</v>
      </c>
      <c r="J1789" s="8">
        <v>13</v>
      </c>
      <c r="K1789" s="8">
        <v>15</v>
      </c>
      <c r="L1789" s="8">
        <v>11</v>
      </c>
      <c r="M1789" s="8">
        <v>24</v>
      </c>
      <c r="N1789" s="8">
        <v>12</v>
      </c>
      <c r="O1789" s="8">
        <v>9</v>
      </c>
      <c r="P1789" s="8">
        <v>7</v>
      </c>
      <c r="Q1789" s="8">
        <v>2</v>
      </c>
      <c r="R1789" s="8">
        <v>0</v>
      </c>
      <c r="S1789" s="8">
        <v>0</v>
      </c>
      <c r="T1789" s="8">
        <v>0</v>
      </c>
      <c r="U1789" s="8">
        <v>91</v>
      </c>
      <c r="V1789" s="8">
        <v>3</v>
      </c>
      <c r="W1789" s="8">
        <v>0</v>
      </c>
      <c r="X1789" s="8">
        <v>65</v>
      </c>
      <c r="Y1789" s="8">
        <v>28</v>
      </c>
      <c r="Z1789" s="8">
        <v>1</v>
      </c>
      <c r="AA1789" s="8">
        <v>0</v>
      </c>
      <c r="AB1789" s="8">
        <v>4</v>
      </c>
      <c r="AC1789" s="8">
        <v>0</v>
      </c>
      <c r="AD1789" s="8">
        <v>90</v>
      </c>
      <c r="AE1789" s="8">
        <v>0</v>
      </c>
      <c r="AF1789" s="8">
        <v>5</v>
      </c>
      <c r="AG1789" s="8">
        <v>78</v>
      </c>
      <c r="AH1789" s="8">
        <v>7</v>
      </c>
      <c r="AI1789" s="8">
        <v>1</v>
      </c>
      <c r="AJ1789" s="8">
        <v>5</v>
      </c>
      <c r="AK1789" s="8">
        <v>89</v>
      </c>
      <c r="AL1789" s="8">
        <v>3</v>
      </c>
      <c r="AM1789" s="8">
        <v>0</v>
      </c>
      <c r="AN1789" s="8">
        <v>94</v>
      </c>
      <c r="AO1789" s="41">
        <f t="shared" si="1096"/>
        <v>0.85106382978723405</v>
      </c>
      <c r="AP1789" s="41">
        <f t="shared" si="1097"/>
        <v>0.14893617021276595</v>
      </c>
      <c r="AQ1789" s="41">
        <f t="shared" si="1098"/>
        <v>0</v>
      </c>
      <c r="AR1789" s="41">
        <f t="shared" si="1064"/>
        <v>1.0638297872340425E-2</v>
      </c>
      <c r="AS1789" s="41">
        <f t="shared" si="1065"/>
        <v>0.13829787234042554</v>
      </c>
      <c r="AT1789" s="41">
        <f t="shared" si="1066"/>
        <v>0.15957446808510639</v>
      </c>
      <c r="AU1789" s="41">
        <f t="shared" si="1067"/>
        <v>0.11702127659574468</v>
      </c>
      <c r="AV1789" s="41">
        <f t="shared" si="1068"/>
        <v>0.25531914893617019</v>
      </c>
      <c r="AW1789" s="41">
        <f t="shared" si="1069"/>
        <v>0.1276595744680851</v>
      </c>
      <c r="AX1789" s="41">
        <f t="shared" si="1070"/>
        <v>9.5744680851063829E-2</v>
      </c>
      <c r="AY1789" s="41">
        <f t="shared" si="1071"/>
        <v>7.4468085106382975E-2</v>
      </c>
      <c r="AZ1789" s="41">
        <f t="shared" si="1072"/>
        <v>2.1276595744680851E-2</v>
      </c>
      <c r="BA1789" s="41">
        <f t="shared" si="1073"/>
        <v>0</v>
      </c>
      <c r="BB1789" s="41">
        <f t="shared" si="1074"/>
        <v>0</v>
      </c>
      <c r="BC1789" s="41">
        <f t="shared" si="1075"/>
        <v>0</v>
      </c>
      <c r="BD1789" s="41">
        <f t="shared" si="1076"/>
        <v>0.96808510638297873</v>
      </c>
      <c r="BE1789" s="41">
        <f t="shared" si="1077"/>
        <v>3.1914893617021274E-2</v>
      </c>
      <c r="BF1789" s="41">
        <f t="shared" si="1078"/>
        <v>0</v>
      </c>
      <c r="BG1789" s="41">
        <f t="shared" si="1079"/>
        <v>0.69148936170212771</v>
      </c>
      <c r="BH1789" s="41">
        <f t="shared" si="1080"/>
        <v>0.2978723404255319</v>
      </c>
      <c r="BI1789" s="41">
        <f t="shared" si="1081"/>
        <v>1.0638297872340425E-2</v>
      </c>
      <c r="BJ1789" s="41">
        <f t="shared" si="1082"/>
        <v>0</v>
      </c>
      <c r="BK1789" s="41">
        <f t="shared" si="1083"/>
        <v>4.2553191489361701E-2</v>
      </c>
      <c r="BL1789" s="41">
        <f t="shared" si="1084"/>
        <v>0</v>
      </c>
      <c r="BM1789" s="41">
        <f t="shared" si="1085"/>
        <v>0.95744680851063835</v>
      </c>
      <c r="BN1789" s="41">
        <f t="shared" si="1086"/>
        <v>0</v>
      </c>
      <c r="BO1789" s="41">
        <f t="shared" si="1087"/>
        <v>5.3191489361702128E-2</v>
      </c>
      <c r="BP1789" s="41">
        <f t="shared" si="1088"/>
        <v>0.82978723404255317</v>
      </c>
      <c r="BQ1789" s="41">
        <f t="shared" si="1089"/>
        <v>7.4468085106382975E-2</v>
      </c>
      <c r="BR1789" s="41">
        <f t="shared" si="1090"/>
        <v>1.0638297872340425E-2</v>
      </c>
      <c r="BS1789" s="41">
        <f t="shared" si="1091"/>
        <v>5.3191489361702128E-2</v>
      </c>
      <c r="BT1789" s="41">
        <f t="shared" si="1092"/>
        <v>0.94680851063829785</v>
      </c>
      <c r="BU1789" s="41">
        <f t="shared" si="1093"/>
        <v>3.1914893617021274E-2</v>
      </c>
      <c r="BV1789" s="41">
        <f t="shared" si="1094"/>
        <v>0</v>
      </c>
      <c r="BW1789" s="41">
        <f t="shared" si="1095"/>
        <v>1</v>
      </c>
      <c r="BX1789" s="41" t="str">
        <f t="shared" si="1062"/>
        <v>2018Nurse practitionersAlberta</v>
      </c>
      <c r="BY1789" s="51">
        <f>VLOOKUP(BX1789,'%workplace'!$A$1:$F$381,6,FALSE)</f>
        <v>504</v>
      </c>
      <c r="BZ1789" s="32">
        <f t="shared" si="1063"/>
        <v>0.18650793650793651</v>
      </c>
    </row>
    <row r="1790" spans="1:78" s="8" customFormat="1" hidden="1" x14ac:dyDescent="0.2">
      <c r="A1790" s="8" t="str">
        <f t="shared" si="1061"/>
        <v>2018Nurse practitionersBritish ColumbiaAll places of work</v>
      </c>
      <c r="B1790" s="8" t="s">
        <v>5</v>
      </c>
      <c r="C1790" s="8" t="s">
        <v>23</v>
      </c>
      <c r="D1790" s="8" t="s">
        <v>9</v>
      </c>
      <c r="E1790" s="8">
        <v>2018</v>
      </c>
      <c r="F1790" s="8">
        <v>328</v>
      </c>
      <c r="G1790" s="8">
        <v>28</v>
      </c>
      <c r="H1790" s="8">
        <v>0</v>
      </c>
      <c r="I1790" s="8">
        <v>2</v>
      </c>
      <c r="J1790" s="8">
        <v>60</v>
      </c>
      <c r="K1790" s="8">
        <v>57</v>
      </c>
      <c r="L1790" s="8">
        <v>78</v>
      </c>
      <c r="M1790" s="8">
        <v>51</v>
      </c>
      <c r="N1790" s="8">
        <v>37</v>
      </c>
      <c r="O1790" s="8">
        <v>38</v>
      </c>
      <c r="P1790" s="8">
        <v>24</v>
      </c>
      <c r="Q1790" s="8">
        <v>8</v>
      </c>
      <c r="R1790" s="8">
        <v>1</v>
      </c>
      <c r="S1790" s="8">
        <v>0</v>
      </c>
      <c r="T1790" s="8">
        <v>0</v>
      </c>
      <c r="U1790" s="8">
        <v>327</v>
      </c>
      <c r="V1790" s="8">
        <v>26</v>
      </c>
      <c r="W1790" s="8">
        <v>3</v>
      </c>
      <c r="X1790" s="8">
        <v>256</v>
      </c>
      <c r="Y1790" s="8">
        <v>65</v>
      </c>
      <c r="Z1790" s="8">
        <v>35</v>
      </c>
      <c r="AA1790" s="8">
        <v>0</v>
      </c>
      <c r="AB1790" s="8">
        <v>2</v>
      </c>
      <c r="AC1790" s="8">
        <v>0</v>
      </c>
      <c r="AD1790" s="8">
        <v>342</v>
      </c>
      <c r="AE1790" s="8">
        <v>12</v>
      </c>
      <c r="AF1790" s="8">
        <v>7</v>
      </c>
      <c r="AG1790" s="8">
        <v>343</v>
      </c>
      <c r="AH1790" s="8">
        <v>6</v>
      </c>
      <c r="AI1790" s="8">
        <v>0</v>
      </c>
      <c r="AJ1790" s="8">
        <v>43</v>
      </c>
      <c r="AK1790" s="8">
        <v>313</v>
      </c>
      <c r="AL1790" s="8">
        <v>0</v>
      </c>
      <c r="AM1790" s="8">
        <v>0</v>
      </c>
      <c r="AN1790" s="8">
        <v>356</v>
      </c>
      <c r="AO1790" s="41">
        <f t="shared" si="1096"/>
        <v>0.9213483146067416</v>
      </c>
      <c r="AP1790" s="41">
        <f t="shared" si="1097"/>
        <v>7.8651685393258425E-2</v>
      </c>
      <c r="AQ1790" s="41">
        <f t="shared" si="1098"/>
        <v>0</v>
      </c>
      <c r="AR1790" s="41">
        <f t="shared" si="1064"/>
        <v>5.6179775280898875E-3</v>
      </c>
      <c r="AS1790" s="41">
        <f t="shared" si="1065"/>
        <v>0.16853932584269662</v>
      </c>
      <c r="AT1790" s="41">
        <f t="shared" si="1066"/>
        <v>0.1601123595505618</v>
      </c>
      <c r="AU1790" s="41">
        <f t="shared" si="1067"/>
        <v>0.21910112359550563</v>
      </c>
      <c r="AV1790" s="41">
        <f t="shared" si="1068"/>
        <v>0.14325842696629212</v>
      </c>
      <c r="AW1790" s="41">
        <f t="shared" si="1069"/>
        <v>0.10393258426966293</v>
      </c>
      <c r="AX1790" s="41">
        <f t="shared" si="1070"/>
        <v>0.10674157303370786</v>
      </c>
      <c r="AY1790" s="41">
        <f t="shared" si="1071"/>
        <v>6.741573033707865E-2</v>
      </c>
      <c r="AZ1790" s="41">
        <f t="shared" si="1072"/>
        <v>2.247191011235955E-2</v>
      </c>
      <c r="BA1790" s="41">
        <f t="shared" si="1073"/>
        <v>2.8089887640449437E-3</v>
      </c>
      <c r="BB1790" s="41">
        <f t="shared" si="1074"/>
        <v>0</v>
      </c>
      <c r="BC1790" s="41">
        <f t="shared" si="1075"/>
        <v>0</v>
      </c>
      <c r="BD1790" s="41">
        <f t="shared" si="1076"/>
        <v>0.9185393258426966</v>
      </c>
      <c r="BE1790" s="41">
        <f t="shared" si="1077"/>
        <v>7.3033707865168537E-2</v>
      </c>
      <c r="BF1790" s="41">
        <f t="shared" si="1078"/>
        <v>8.4269662921348312E-3</v>
      </c>
      <c r="BG1790" s="41">
        <f t="shared" si="1079"/>
        <v>0.7191011235955056</v>
      </c>
      <c r="BH1790" s="41">
        <f t="shared" si="1080"/>
        <v>0.18258426966292135</v>
      </c>
      <c r="BI1790" s="41">
        <f t="shared" si="1081"/>
        <v>9.8314606741573038E-2</v>
      </c>
      <c r="BJ1790" s="41">
        <f t="shared" si="1082"/>
        <v>0</v>
      </c>
      <c r="BK1790" s="41">
        <f t="shared" si="1083"/>
        <v>5.6179775280898875E-3</v>
      </c>
      <c r="BL1790" s="41">
        <f t="shared" si="1084"/>
        <v>0</v>
      </c>
      <c r="BM1790" s="41">
        <f t="shared" si="1085"/>
        <v>0.9606741573033708</v>
      </c>
      <c r="BN1790" s="41">
        <f t="shared" si="1086"/>
        <v>3.3707865168539325E-2</v>
      </c>
      <c r="BO1790" s="41">
        <f t="shared" si="1087"/>
        <v>1.9662921348314606E-2</v>
      </c>
      <c r="BP1790" s="41">
        <f t="shared" si="1088"/>
        <v>0.9634831460674157</v>
      </c>
      <c r="BQ1790" s="41">
        <f t="shared" si="1089"/>
        <v>1.6853932584269662E-2</v>
      </c>
      <c r="BR1790" s="41">
        <f t="shared" si="1090"/>
        <v>0</v>
      </c>
      <c r="BS1790" s="41">
        <f t="shared" si="1091"/>
        <v>0.12078651685393259</v>
      </c>
      <c r="BT1790" s="41">
        <f t="shared" si="1092"/>
        <v>0.8792134831460674</v>
      </c>
      <c r="BU1790" s="41">
        <f t="shared" si="1093"/>
        <v>0</v>
      </c>
      <c r="BV1790" s="41">
        <f t="shared" si="1094"/>
        <v>0</v>
      </c>
      <c r="BW1790" s="41">
        <f t="shared" si="1095"/>
        <v>1</v>
      </c>
      <c r="BX1790" s="41" t="str">
        <f t="shared" si="1062"/>
        <v>2018Nurse practitionersBritish Columbia</v>
      </c>
      <c r="BY1790" s="51">
        <f>VLOOKUP(BX1790,'%workplace'!$A$1:$F$381,6,FALSE)</f>
        <v>356</v>
      </c>
      <c r="BZ1790" s="32">
        <f t="shared" si="1063"/>
        <v>1</v>
      </c>
    </row>
    <row r="1791" spans="1:78" s="8" customFormat="1" hidden="1" x14ac:dyDescent="0.2">
      <c r="A1791" s="8" t="str">
        <f t="shared" si="1061"/>
        <v>2018Nurse practitionersBritish ColumbiaCommunity health</v>
      </c>
      <c r="B1791" s="8" t="s">
        <v>5</v>
      </c>
      <c r="C1791" s="8" t="s">
        <v>23</v>
      </c>
      <c r="D1791" s="8" t="s">
        <v>11</v>
      </c>
      <c r="E1791" s="8">
        <v>2018</v>
      </c>
      <c r="F1791" s="8">
        <v>176</v>
      </c>
      <c r="G1791" s="8">
        <v>10</v>
      </c>
      <c r="H1791" s="8">
        <v>0</v>
      </c>
      <c r="I1791" s="8">
        <v>1</v>
      </c>
      <c r="J1791" s="8">
        <v>31</v>
      </c>
      <c r="K1791" s="8">
        <v>34</v>
      </c>
      <c r="L1791" s="8">
        <v>40</v>
      </c>
      <c r="M1791" s="8">
        <v>17</v>
      </c>
      <c r="N1791" s="8">
        <v>20</v>
      </c>
      <c r="O1791" s="8">
        <v>26</v>
      </c>
      <c r="P1791" s="8">
        <v>11</v>
      </c>
      <c r="Q1791" s="8">
        <v>5</v>
      </c>
      <c r="R1791" s="8">
        <v>1</v>
      </c>
      <c r="S1791" s="8">
        <v>0</v>
      </c>
      <c r="T1791" s="8">
        <v>0</v>
      </c>
      <c r="U1791" s="8">
        <v>176</v>
      </c>
      <c r="V1791" s="8">
        <v>9</v>
      </c>
      <c r="W1791" s="8">
        <v>1</v>
      </c>
      <c r="X1791" s="8">
        <v>133</v>
      </c>
      <c r="Y1791" s="8">
        <v>35</v>
      </c>
      <c r="Z1791" s="8">
        <v>18</v>
      </c>
      <c r="AA1791" s="8">
        <v>0</v>
      </c>
      <c r="AB1791" s="8">
        <v>2</v>
      </c>
      <c r="AC1791" s="8">
        <v>0</v>
      </c>
      <c r="AD1791" s="8">
        <v>183</v>
      </c>
      <c r="AE1791" s="8">
        <v>1</v>
      </c>
      <c r="AF1791" s="8">
        <v>0</v>
      </c>
      <c r="AG1791" s="8">
        <v>186</v>
      </c>
      <c r="AH1791" s="8">
        <v>0</v>
      </c>
      <c r="AI1791" s="8">
        <v>0</v>
      </c>
      <c r="AJ1791" s="8">
        <v>32</v>
      </c>
      <c r="AK1791" s="8">
        <v>154</v>
      </c>
      <c r="AL1791" s="8">
        <v>0</v>
      </c>
      <c r="AM1791" s="8">
        <v>0</v>
      </c>
      <c r="AN1791" s="8">
        <v>186</v>
      </c>
      <c r="AO1791" s="41">
        <f t="shared" si="1096"/>
        <v>0.94623655913978499</v>
      </c>
      <c r="AP1791" s="41">
        <f t="shared" si="1097"/>
        <v>5.3763440860215055E-2</v>
      </c>
      <c r="AQ1791" s="41">
        <f t="shared" si="1098"/>
        <v>0</v>
      </c>
      <c r="AR1791" s="41">
        <f t="shared" si="1064"/>
        <v>5.3763440860215058E-3</v>
      </c>
      <c r="AS1791" s="41">
        <f t="shared" si="1065"/>
        <v>0.16666666666666666</v>
      </c>
      <c r="AT1791" s="41">
        <f t="shared" si="1066"/>
        <v>0.18279569892473119</v>
      </c>
      <c r="AU1791" s="41">
        <f t="shared" si="1067"/>
        <v>0.21505376344086022</v>
      </c>
      <c r="AV1791" s="41">
        <f t="shared" si="1068"/>
        <v>9.1397849462365593E-2</v>
      </c>
      <c r="AW1791" s="41">
        <f t="shared" si="1069"/>
        <v>0.10752688172043011</v>
      </c>
      <c r="AX1791" s="41">
        <f t="shared" si="1070"/>
        <v>0.13978494623655913</v>
      </c>
      <c r="AY1791" s="41">
        <f t="shared" si="1071"/>
        <v>5.9139784946236562E-2</v>
      </c>
      <c r="AZ1791" s="41">
        <f t="shared" si="1072"/>
        <v>2.6881720430107527E-2</v>
      </c>
      <c r="BA1791" s="41">
        <f t="shared" si="1073"/>
        <v>5.3763440860215058E-3</v>
      </c>
      <c r="BB1791" s="41">
        <f t="shared" si="1074"/>
        <v>0</v>
      </c>
      <c r="BC1791" s="41">
        <f t="shared" si="1075"/>
        <v>0</v>
      </c>
      <c r="BD1791" s="41">
        <f t="shared" si="1076"/>
        <v>0.94623655913978499</v>
      </c>
      <c r="BE1791" s="41">
        <f t="shared" si="1077"/>
        <v>4.8387096774193547E-2</v>
      </c>
      <c r="BF1791" s="41">
        <f t="shared" si="1078"/>
        <v>5.3763440860215058E-3</v>
      </c>
      <c r="BG1791" s="41">
        <f t="shared" si="1079"/>
        <v>0.71505376344086025</v>
      </c>
      <c r="BH1791" s="41">
        <f t="shared" si="1080"/>
        <v>0.18817204301075269</v>
      </c>
      <c r="BI1791" s="41">
        <f t="shared" si="1081"/>
        <v>9.6774193548387094E-2</v>
      </c>
      <c r="BJ1791" s="41">
        <f t="shared" si="1082"/>
        <v>0</v>
      </c>
      <c r="BK1791" s="41">
        <f t="shared" si="1083"/>
        <v>1.0752688172043012E-2</v>
      </c>
      <c r="BL1791" s="41">
        <f t="shared" si="1084"/>
        <v>0</v>
      </c>
      <c r="BM1791" s="41">
        <f t="shared" si="1085"/>
        <v>0.9838709677419355</v>
      </c>
      <c r="BN1791" s="41">
        <f t="shared" si="1086"/>
        <v>5.3763440860215058E-3</v>
      </c>
      <c r="BO1791" s="41">
        <f t="shared" si="1087"/>
        <v>0</v>
      </c>
      <c r="BP1791" s="41">
        <f t="shared" si="1088"/>
        <v>1</v>
      </c>
      <c r="BQ1791" s="41">
        <f t="shared" si="1089"/>
        <v>0</v>
      </c>
      <c r="BR1791" s="41">
        <f t="shared" si="1090"/>
        <v>0</v>
      </c>
      <c r="BS1791" s="41">
        <f t="shared" si="1091"/>
        <v>0.17204301075268819</v>
      </c>
      <c r="BT1791" s="41">
        <f t="shared" si="1092"/>
        <v>0.82795698924731187</v>
      </c>
      <c r="BU1791" s="41">
        <f t="shared" si="1093"/>
        <v>0</v>
      </c>
      <c r="BV1791" s="41">
        <f t="shared" si="1094"/>
        <v>0</v>
      </c>
      <c r="BW1791" s="41">
        <f t="shared" si="1095"/>
        <v>1</v>
      </c>
      <c r="BX1791" s="41" t="str">
        <f t="shared" si="1062"/>
        <v>2018Nurse practitionersBritish Columbia</v>
      </c>
      <c r="BY1791" s="51">
        <f>VLOOKUP(BX1791,'%workplace'!$A$1:$F$381,6,FALSE)</f>
        <v>356</v>
      </c>
      <c r="BZ1791" s="32">
        <f t="shared" si="1063"/>
        <v>0.52247191011235961</v>
      </c>
    </row>
    <row r="1792" spans="1:78" s="8" customFormat="1" hidden="1" x14ac:dyDescent="0.2">
      <c r="A1792" s="8" t="str">
        <f t="shared" si="1061"/>
        <v>2018Nurse practitionersBritish ColumbiaNursing home/long-term care</v>
      </c>
      <c r="B1792" s="8" t="s">
        <v>5</v>
      </c>
      <c r="C1792" s="8" t="s">
        <v>23</v>
      </c>
      <c r="D1792" s="8" t="s">
        <v>12</v>
      </c>
      <c r="E1792" s="8">
        <v>2018</v>
      </c>
      <c r="F1792" s="8">
        <v>5</v>
      </c>
      <c r="G1792" s="8">
        <v>3</v>
      </c>
      <c r="H1792" s="8">
        <v>0</v>
      </c>
      <c r="I1792" s="8">
        <v>0</v>
      </c>
      <c r="J1792" s="8">
        <v>2</v>
      </c>
      <c r="K1792" s="8">
        <v>1</v>
      </c>
      <c r="L1792" s="8">
        <v>1</v>
      </c>
      <c r="M1792" s="8">
        <v>2</v>
      </c>
      <c r="N1792" s="8">
        <v>0</v>
      </c>
      <c r="O1792" s="8">
        <v>0</v>
      </c>
      <c r="P1792" s="8">
        <v>2</v>
      </c>
      <c r="Q1792" s="8">
        <v>0</v>
      </c>
      <c r="R1792" s="8">
        <v>0</v>
      </c>
      <c r="S1792" s="8">
        <v>0</v>
      </c>
      <c r="T1792" s="8">
        <v>0</v>
      </c>
      <c r="U1792" s="8">
        <v>7</v>
      </c>
      <c r="V1792" s="8">
        <v>1</v>
      </c>
      <c r="W1792" s="8">
        <v>0</v>
      </c>
      <c r="X1792" s="8">
        <v>7</v>
      </c>
      <c r="Y1792" s="8">
        <v>0</v>
      </c>
      <c r="Z1792" s="8">
        <v>1</v>
      </c>
      <c r="AA1792" s="8">
        <v>0</v>
      </c>
      <c r="AB1792" s="8">
        <v>0</v>
      </c>
      <c r="AC1792" s="8">
        <v>0</v>
      </c>
      <c r="AD1792" s="8">
        <v>8</v>
      </c>
      <c r="AE1792" s="8">
        <v>0</v>
      </c>
      <c r="AF1792" s="8">
        <v>0</v>
      </c>
      <c r="AG1792" s="8">
        <v>8</v>
      </c>
      <c r="AH1792" s="8">
        <v>0</v>
      </c>
      <c r="AI1792" s="8">
        <v>0</v>
      </c>
      <c r="AJ1792" s="8">
        <v>1</v>
      </c>
      <c r="AK1792" s="8">
        <v>7</v>
      </c>
      <c r="AL1792" s="8">
        <v>0</v>
      </c>
      <c r="AM1792" s="8">
        <v>0</v>
      </c>
      <c r="AN1792" s="8">
        <v>8</v>
      </c>
      <c r="AO1792" s="41">
        <f t="shared" si="1096"/>
        <v>0.625</v>
      </c>
      <c r="AP1792" s="41">
        <f t="shared" si="1097"/>
        <v>0.375</v>
      </c>
      <c r="AQ1792" s="41">
        <f t="shared" si="1098"/>
        <v>0</v>
      </c>
      <c r="AR1792" s="41">
        <f t="shared" si="1064"/>
        <v>0</v>
      </c>
      <c r="AS1792" s="41">
        <f t="shared" si="1065"/>
        <v>0.25</v>
      </c>
      <c r="AT1792" s="41">
        <f t="shared" si="1066"/>
        <v>0.125</v>
      </c>
      <c r="AU1792" s="41">
        <f t="shared" si="1067"/>
        <v>0.125</v>
      </c>
      <c r="AV1792" s="41">
        <f t="shared" si="1068"/>
        <v>0.25</v>
      </c>
      <c r="AW1792" s="41">
        <f t="shared" si="1069"/>
        <v>0</v>
      </c>
      <c r="AX1792" s="41">
        <f t="shared" si="1070"/>
        <v>0</v>
      </c>
      <c r="AY1792" s="41">
        <f t="shared" si="1071"/>
        <v>0.25</v>
      </c>
      <c r="AZ1792" s="41">
        <f t="shared" si="1072"/>
        <v>0</v>
      </c>
      <c r="BA1792" s="41">
        <f t="shared" si="1073"/>
        <v>0</v>
      </c>
      <c r="BB1792" s="41">
        <f t="shared" si="1074"/>
        <v>0</v>
      </c>
      <c r="BC1792" s="41">
        <f t="shared" si="1075"/>
        <v>0</v>
      </c>
      <c r="BD1792" s="41">
        <f t="shared" si="1076"/>
        <v>0.875</v>
      </c>
      <c r="BE1792" s="41">
        <f t="shared" si="1077"/>
        <v>0.125</v>
      </c>
      <c r="BF1792" s="41">
        <f t="shared" si="1078"/>
        <v>0</v>
      </c>
      <c r="BG1792" s="41">
        <f t="shared" si="1079"/>
        <v>0.875</v>
      </c>
      <c r="BH1792" s="41">
        <f t="shared" si="1080"/>
        <v>0</v>
      </c>
      <c r="BI1792" s="41">
        <f t="shared" si="1081"/>
        <v>0.125</v>
      </c>
      <c r="BJ1792" s="41">
        <f t="shared" si="1082"/>
        <v>0</v>
      </c>
      <c r="BK1792" s="41">
        <f t="shared" si="1083"/>
        <v>0</v>
      </c>
      <c r="BL1792" s="41">
        <f t="shared" si="1084"/>
        <v>0</v>
      </c>
      <c r="BM1792" s="41">
        <f t="shared" si="1085"/>
        <v>1</v>
      </c>
      <c r="BN1792" s="41">
        <f t="shared" si="1086"/>
        <v>0</v>
      </c>
      <c r="BO1792" s="41">
        <f t="shared" si="1087"/>
        <v>0</v>
      </c>
      <c r="BP1792" s="41">
        <f t="shared" si="1088"/>
        <v>1</v>
      </c>
      <c r="BQ1792" s="41">
        <f t="shared" si="1089"/>
        <v>0</v>
      </c>
      <c r="BR1792" s="41">
        <f t="shared" si="1090"/>
        <v>0</v>
      </c>
      <c r="BS1792" s="41">
        <f t="shared" si="1091"/>
        <v>0.125</v>
      </c>
      <c r="BT1792" s="41">
        <f t="shared" si="1092"/>
        <v>0.875</v>
      </c>
      <c r="BU1792" s="41">
        <f t="shared" si="1093"/>
        <v>0</v>
      </c>
      <c r="BV1792" s="41">
        <f t="shared" si="1094"/>
        <v>0</v>
      </c>
      <c r="BW1792" s="41">
        <f t="shared" si="1095"/>
        <v>1</v>
      </c>
      <c r="BX1792" s="41" t="str">
        <f t="shared" si="1062"/>
        <v>2018Nurse practitionersBritish Columbia</v>
      </c>
      <c r="BY1792" s="51">
        <f>VLOOKUP(BX1792,'%workplace'!$A$1:$F$381,6,FALSE)</f>
        <v>356</v>
      </c>
      <c r="BZ1792" s="32">
        <f t="shared" si="1063"/>
        <v>2.247191011235955E-2</v>
      </c>
    </row>
    <row r="1793" spans="1:78" s="8" customFormat="1" hidden="1" x14ac:dyDescent="0.2">
      <c r="A1793" s="8" t="str">
        <f t="shared" si="1061"/>
        <v>2018Nurse practitionersBritish ColumbiaHospital</v>
      </c>
      <c r="B1793" s="8" t="s">
        <v>5</v>
      </c>
      <c r="C1793" s="8" t="s">
        <v>23</v>
      </c>
      <c r="D1793" s="8" t="s">
        <v>10</v>
      </c>
      <c r="E1793" s="8">
        <v>2018</v>
      </c>
      <c r="F1793" s="8">
        <v>98</v>
      </c>
      <c r="G1793" s="8">
        <v>11</v>
      </c>
      <c r="H1793" s="8">
        <v>0</v>
      </c>
      <c r="I1793" s="8">
        <v>1</v>
      </c>
      <c r="J1793" s="8">
        <v>22</v>
      </c>
      <c r="K1793" s="8">
        <v>17</v>
      </c>
      <c r="L1793" s="8">
        <v>22</v>
      </c>
      <c r="M1793" s="8">
        <v>21</v>
      </c>
      <c r="N1793" s="8">
        <v>11</v>
      </c>
      <c r="O1793" s="8">
        <v>9</v>
      </c>
      <c r="P1793" s="8">
        <v>5</v>
      </c>
      <c r="Q1793" s="8">
        <v>1</v>
      </c>
      <c r="R1793" s="8">
        <v>0</v>
      </c>
      <c r="S1793" s="8">
        <v>0</v>
      </c>
      <c r="T1793" s="8">
        <v>0</v>
      </c>
      <c r="U1793" s="8">
        <v>97</v>
      </c>
      <c r="V1793" s="8">
        <v>12</v>
      </c>
      <c r="W1793" s="8">
        <v>0</v>
      </c>
      <c r="X1793" s="8">
        <v>82</v>
      </c>
      <c r="Y1793" s="8">
        <v>17</v>
      </c>
      <c r="Z1793" s="8">
        <v>10</v>
      </c>
      <c r="AA1793" s="8">
        <v>0</v>
      </c>
      <c r="AB1793" s="8">
        <v>0</v>
      </c>
      <c r="AC1793" s="8">
        <v>0</v>
      </c>
      <c r="AD1793" s="8">
        <v>99</v>
      </c>
      <c r="AE1793" s="8">
        <v>10</v>
      </c>
      <c r="AF1793" s="8">
        <v>0</v>
      </c>
      <c r="AG1793" s="8">
        <v>109</v>
      </c>
      <c r="AH1793" s="8">
        <v>0</v>
      </c>
      <c r="AI1793" s="8">
        <v>0</v>
      </c>
      <c r="AJ1793" s="8">
        <v>4</v>
      </c>
      <c r="AK1793" s="8">
        <v>105</v>
      </c>
      <c r="AL1793" s="8">
        <v>0</v>
      </c>
      <c r="AM1793" s="8">
        <v>0</v>
      </c>
      <c r="AN1793" s="8">
        <v>109</v>
      </c>
      <c r="AO1793" s="41">
        <f t="shared" si="1096"/>
        <v>0.8990825688073395</v>
      </c>
      <c r="AP1793" s="41">
        <f t="shared" si="1097"/>
        <v>0.10091743119266056</v>
      </c>
      <c r="AQ1793" s="41">
        <f t="shared" si="1098"/>
        <v>0</v>
      </c>
      <c r="AR1793" s="41">
        <f t="shared" si="1064"/>
        <v>9.1743119266055051E-3</v>
      </c>
      <c r="AS1793" s="41">
        <f t="shared" si="1065"/>
        <v>0.20183486238532111</v>
      </c>
      <c r="AT1793" s="41">
        <f t="shared" si="1066"/>
        <v>0.15596330275229359</v>
      </c>
      <c r="AU1793" s="41">
        <f t="shared" si="1067"/>
        <v>0.20183486238532111</v>
      </c>
      <c r="AV1793" s="41">
        <f t="shared" si="1068"/>
        <v>0.19266055045871561</v>
      </c>
      <c r="AW1793" s="41">
        <f t="shared" si="1069"/>
        <v>0.10091743119266056</v>
      </c>
      <c r="AX1793" s="41">
        <f t="shared" si="1070"/>
        <v>8.2568807339449546E-2</v>
      </c>
      <c r="AY1793" s="41">
        <f t="shared" si="1071"/>
        <v>4.5871559633027525E-2</v>
      </c>
      <c r="AZ1793" s="41">
        <f t="shared" si="1072"/>
        <v>9.1743119266055051E-3</v>
      </c>
      <c r="BA1793" s="41">
        <f t="shared" si="1073"/>
        <v>0</v>
      </c>
      <c r="BB1793" s="41">
        <f t="shared" si="1074"/>
        <v>0</v>
      </c>
      <c r="BC1793" s="41">
        <f t="shared" si="1075"/>
        <v>0</v>
      </c>
      <c r="BD1793" s="41">
        <f t="shared" si="1076"/>
        <v>0.88990825688073394</v>
      </c>
      <c r="BE1793" s="41">
        <f t="shared" si="1077"/>
        <v>0.11009174311926606</v>
      </c>
      <c r="BF1793" s="41">
        <f t="shared" si="1078"/>
        <v>0</v>
      </c>
      <c r="BG1793" s="41">
        <f t="shared" si="1079"/>
        <v>0.75229357798165142</v>
      </c>
      <c r="BH1793" s="41">
        <f t="shared" si="1080"/>
        <v>0.15596330275229359</v>
      </c>
      <c r="BI1793" s="41">
        <f t="shared" si="1081"/>
        <v>9.1743119266055051E-2</v>
      </c>
      <c r="BJ1793" s="41">
        <f t="shared" si="1082"/>
        <v>0</v>
      </c>
      <c r="BK1793" s="41">
        <f t="shared" si="1083"/>
        <v>0</v>
      </c>
      <c r="BL1793" s="41">
        <f t="shared" si="1084"/>
        <v>0</v>
      </c>
      <c r="BM1793" s="41">
        <f t="shared" si="1085"/>
        <v>0.90825688073394495</v>
      </c>
      <c r="BN1793" s="41">
        <f t="shared" si="1086"/>
        <v>9.1743119266055051E-2</v>
      </c>
      <c r="BO1793" s="41">
        <f t="shared" si="1087"/>
        <v>0</v>
      </c>
      <c r="BP1793" s="41">
        <f t="shared" si="1088"/>
        <v>1</v>
      </c>
      <c r="BQ1793" s="41">
        <f t="shared" si="1089"/>
        <v>0</v>
      </c>
      <c r="BR1793" s="41">
        <f t="shared" si="1090"/>
        <v>0</v>
      </c>
      <c r="BS1793" s="41">
        <f t="shared" si="1091"/>
        <v>3.669724770642202E-2</v>
      </c>
      <c r="BT1793" s="41">
        <f t="shared" si="1092"/>
        <v>0.96330275229357798</v>
      </c>
      <c r="BU1793" s="41">
        <f t="shared" si="1093"/>
        <v>0</v>
      </c>
      <c r="BV1793" s="41">
        <f t="shared" si="1094"/>
        <v>0</v>
      </c>
      <c r="BW1793" s="41">
        <f t="shared" si="1095"/>
        <v>1</v>
      </c>
      <c r="BX1793" s="41" t="str">
        <f t="shared" si="1062"/>
        <v>2018Nurse practitionersBritish Columbia</v>
      </c>
      <c r="BY1793" s="51">
        <f>VLOOKUP(BX1793,'%workplace'!$A$1:$F$381,6,FALSE)</f>
        <v>356</v>
      </c>
      <c r="BZ1793" s="32">
        <f t="shared" si="1063"/>
        <v>0.3061797752808989</v>
      </c>
    </row>
    <row r="1794" spans="1:78" s="8" customFormat="1" hidden="1" x14ac:dyDescent="0.2">
      <c r="A1794" s="8" t="str">
        <f t="shared" ref="A1794:A1857" si="1099">CONCATENATE(E1794,B1794,C1794,D1794)</f>
        <v>2018Nurse practitionersBritish ColumbiaOther places of work</v>
      </c>
      <c r="B1794" s="8" t="s">
        <v>5</v>
      </c>
      <c r="C1794" s="8" t="s">
        <v>23</v>
      </c>
      <c r="D1794" s="8" t="s">
        <v>13</v>
      </c>
      <c r="E1794" s="8">
        <v>2018</v>
      </c>
      <c r="F1794" s="8">
        <v>49</v>
      </c>
      <c r="G1794" s="8">
        <v>4</v>
      </c>
      <c r="H1794" s="8">
        <v>0</v>
      </c>
      <c r="I1794" s="8">
        <v>0</v>
      </c>
      <c r="J1794" s="8">
        <v>5</v>
      </c>
      <c r="K1794" s="8">
        <v>5</v>
      </c>
      <c r="L1794" s="8">
        <v>15</v>
      </c>
      <c r="M1794" s="8">
        <v>11</v>
      </c>
      <c r="N1794" s="8">
        <v>6</v>
      </c>
      <c r="O1794" s="8">
        <v>3</v>
      </c>
      <c r="P1794" s="8">
        <v>6</v>
      </c>
      <c r="Q1794" s="8">
        <v>2</v>
      </c>
      <c r="R1794" s="8">
        <v>0</v>
      </c>
      <c r="S1794" s="8">
        <v>0</v>
      </c>
      <c r="T1794" s="8">
        <v>0</v>
      </c>
      <c r="U1794" s="8">
        <v>47</v>
      </c>
      <c r="V1794" s="8">
        <v>4</v>
      </c>
      <c r="W1794" s="8">
        <v>2</v>
      </c>
      <c r="X1794" s="8">
        <v>34</v>
      </c>
      <c r="Y1794" s="8">
        <v>13</v>
      </c>
      <c r="Z1794" s="8">
        <v>6</v>
      </c>
      <c r="AA1794" s="8">
        <v>0</v>
      </c>
      <c r="AB1794" s="8">
        <v>0</v>
      </c>
      <c r="AC1794" s="8">
        <v>0</v>
      </c>
      <c r="AD1794" s="8">
        <v>52</v>
      </c>
      <c r="AE1794" s="8">
        <v>1</v>
      </c>
      <c r="AF1794" s="8">
        <v>7</v>
      </c>
      <c r="AG1794" s="8">
        <v>40</v>
      </c>
      <c r="AH1794" s="8">
        <v>6</v>
      </c>
      <c r="AI1794" s="8">
        <v>0</v>
      </c>
      <c r="AJ1794" s="8">
        <v>6</v>
      </c>
      <c r="AK1794" s="8">
        <v>47</v>
      </c>
      <c r="AL1794" s="8">
        <v>0</v>
      </c>
      <c r="AM1794" s="8">
        <v>0</v>
      </c>
      <c r="AN1794" s="8">
        <v>53</v>
      </c>
      <c r="AO1794" s="41">
        <f t="shared" si="1096"/>
        <v>0.92452830188679247</v>
      </c>
      <c r="AP1794" s="41">
        <f t="shared" si="1097"/>
        <v>7.5471698113207544E-2</v>
      </c>
      <c r="AQ1794" s="41">
        <f t="shared" si="1098"/>
        <v>0</v>
      </c>
      <c r="AR1794" s="41">
        <f t="shared" si="1064"/>
        <v>0</v>
      </c>
      <c r="AS1794" s="41">
        <f t="shared" si="1065"/>
        <v>9.4339622641509441E-2</v>
      </c>
      <c r="AT1794" s="41">
        <f t="shared" si="1066"/>
        <v>9.4339622641509441E-2</v>
      </c>
      <c r="AU1794" s="41">
        <f t="shared" si="1067"/>
        <v>0.28301886792452829</v>
      </c>
      <c r="AV1794" s="41">
        <f t="shared" si="1068"/>
        <v>0.20754716981132076</v>
      </c>
      <c r="AW1794" s="41">
        <f t="shared" si="1069"/>
        <v>0.11320754716981132</v>
      </c>
      <c r="AX1794" s="41">
        <f t="shared" si="1070"/>
        <v>5.6603773584905662E-2</v>
      </c>
      <c r="AY1794" s="41">
        <f t="shared" si="1071"/>
        <v>0.11320754716981132</v>
      </c>
      <c r="AZ1794" s="41">
        <f t="shared" si="1072"/>
        <v>3.7735849056603772E-2</v>
      </c>
      <c r="BA1794" s="41">
        <f t="shared" si="1073"/>
        <v>0</v>
      </c>
      <c r="BB1794" s="41">
        <f t="shared" si="1074"/>
        <v>0</v>
      </c>
      <c r="BC1794" s="41">
        <f t="shared" si="1075"/>
        <v>0</v>
      </c>
      <c r="BD1794" s="41">
        <f t="shared" si="1076"/>
        <v>0.8867924528301887</v>
      </c>
      <c r="BE1794" s="41">
        <f t="shared" si="1077"/>
        <v>7.5471698113207544E-2</v>
      </c>
      <c r="BF1794" s="41">
        <f t="shared" si="1078"/>
        <v>3.7735849056603772E-2</v>
      </c>
      <c r="BG1794" s="41">
        <f t="shared" si="1079"/>
        <v>0.64150943396226412</v>
      </c>
      <c r="BH1794" s="41">
        <f t="shared" si="1080"/>
        <v>0.24528301886792453</v>
      </c>
      <c r="BI1794" s="41">
        <f t="shared" si="1081"/>
        <v>0.11320754716981132</v>
      </c>
      <c r="BJ1794" s="41">
        <f t="shared" si="1082"/>
        <v>0</v>
      </c>
      <c r="BK1794" s="41">
        <f t="shared" si="1083"/>
        <v>0</v>
      </c>
      <c r="BL1794" s="41">
        <f t="shared" si="1084"/>
        <v>0</v>
      </c>
      <c r="BM1794" s="41">
        <f t="shared" si="1085"/>
        <v>0.98113207547169812</v>
      </c>
      <c r="BN1794" s="41">
        <f t="shared" si="1086"/>
        <v>1.8867924528301886E-2</v>
      </c>
      <c r="BO1794" s="41">
        <f t="shared" si="1087"/>
        <v>0.13207547169811321</v>
      </c>
      <c r="BP1794" s="41">
        <f t="shared" si="1088"/>
        <v>0.75471698113207553</v>
      </c>
      <c r="BQ1794" s="41">
        <f t="shared" si="1089"/>
        <v>0.11320754716981132</v>
      </c>
      <c r="BR1794" s="41">
        <f t="shared" si="1090"/>
        <v>0</v>
      </c>
      <c r="BS1794" s="41">
        <f t="shared" si="1091"/>
        <v>0.11320754716981132</v>
      </c>
      <c r="BT1794" s="41">
        <f t="shared" si="1092"/>
        <v>0.8867924528301887</v>
      </c>
      <c r="BU1794" s="41">
        <f t="shared" si="1093"/>
        <v>0</v>
      </c>
      <c r="BV1794" s="41">
        <f t="shared" si="1094"/>
        <v>0</v>
      </c>
      <c r="BW1794" s="41">
        <f t="shared" si="1095"/>
        <v>1</v>
      </c>
      <c r="BX1794" s="41" t="str">
        <f t="shared" ref="BX1794:BX1857" si="1100">CONCATENATE(E1794,B1794,C1794)</f>
        <v>2018Nurse practitionersBritish Columbia</v>
      </c>
      <c r="BY1794" s="51">
        <f>VLOOKUP(BX1794,'%workplace'!$A$1:$F$381,6,FALSE)</f>
        <v>356</v>
      </c>
      <c r="BZ1794" s="32">
        <f t="shared" ref="BZ1794:BZ1857" si="1101">IF(AN1794="†","†",AN1794/BY1794)</f>
        <v>0.14887640449438203</v>
      </c>
    </row>
    <row r="1795" spans="1:78" s="8" customFormat="1" hidden="1" x14ac:dyDescent="0.2">
      <c r="A1795" s="8" t="str">
        <f t="shared" si="1099"/>
        <v>2018Nurse practitionersYukonAll places of work</v>
      </c>
      <c r="B1795" s="8" t="s">
        <v>5</v>
      </c>
      <c r="C1795" s="8" t="s">
        <v>24</v>
      </c>
      <c r="D1795" s="8" t="s">
        <v>9</v>
      </c>
      <c r="E1795" s="8">
        <v>2018</v>
      </c>
      <c r="F1795" s="8">
        <v>7</v>
      </c>
      <c r="G1795" s="8">
        <v>1</v>
      </c>
      <c r="H1795" s="8">
        <v>0</v>
      </c>
      <c r="I1795" s="8">
        <v>0</v>
      </c>
      <c r="J1795" s="8">
        <v>0</v>
      </c>
      <c r="K1795" s="8">
        <v>2</v>
      </c>
      <c r="L1795" s="8">
        <v>3</v>
      </c>
      <c r="M1795" s="8">
        <v>1</v>
      </c>
      <c r="N1795" s="8">
        <v>0</v>
      </c>
      <c r="O1795" s="8">
        <v>0</v>
      </c>
      <c r="P1795" s="8">
        <v>1</v>
      </c>
      <c r="Q1795" s="8">
        <v>1</v>
      </c>
      <c r="R1795" s="8">
        <v>0</v>
      </c>
      <c r="S1795" s="8">
        <v>0</v>
      </c>
      <c r="T1795" s="8">
        <v>0</v>
      </c>
      <c r="U1795" s="8">
        <v>7</v>
      </c>
      <c r="V1795" s="8">
        <v>1</v>
      </c>
      <c r="W1795" s="8">
        <v>0</v>
      </c>
      <c r="X1795" s="8">
        <v>5</v>
      </c>
      <c r="Y1795" s="8">
        <v>2</v>
      </c>
      <c r="Z1795" s="8">
        <v>1</v>
      </c>
      <c r="AA1795" s="8">
        <v>0</v>
      </c>
      <c r="AB1795" s="8">
        <v>0</v>
      </c>
      <c r="AC1795" s="8">
        <v>1</v>
      </c>
      <c r="AD1795" s="8">
        <v>6</v>
      </c>
      <c r="AE1795" s="8">
        <v>1</v>
      </c>
      <c r="AF1795" s="8">
        <v>0</v>
      </c>
      <c r="AG1795" s="8">
        <v>7</v>
      </c>
      <c r="AH1795" s="8">
        <v>0</v>
      </c>
      <c r="AI1795" s="8">
        <v>0</v>
      </c>
      <c r="AJ1795" s="8">
        <v>0</v>
      </c>
      <c r="AK1795" s="8">
        <v>8</v>
      </c>
      <c r="AL1795" s="8">
        <v>1</v>
      </c>
      <c r="AM1795" s="8">
        <v>0</v>
      </c>
      <c r="AN1795" s="8">
        <v>8</v>
      </c>
      <c r="AO1795" s="41">
        <f t="shared" si="1096"/>
        <v>0.875</v>
      </c>
      <c r="AP1795" s="41">
        <f t="shared" si="1097"/>
        <v>0.125</v>
      </c>
      <c r="AQ1795" s="41">
        <f t="shared" si="1098"/>
        <v>0</v>
      </c>
      <c r="AR1795" s="41">
        <f t="shared" si="1064"/>
        <v>0</v>
      </c>
      <c r="AS1795" s="41">
        <f t="shared" si="1065"/>
        <v>0</v>
      </c>
      <c r="AT1795" s="41">
        <f t="shared" si="1066"/>
        <v>0.25</v>
      </c>
      <c r="AU1795" s="41">
        <f t="shared" si="1067"/>
        <v>0.375</v>
      </c>
      <c r="AV1795" s="41">
        <f t="shared" si="1068"/>
        <v>0.125</v>
      </c>
      <c r="AW1795" s="41">
        <f t="shared" si="1069"/>
        <v>0</v>
      </c>
      <c r="AX1795" s="41">
        <f t="shared" si="1070"/>
        <v>0</v>
      </c>
      <c r="AY1795" s="41">
        <f t="shared" si="1071"/>
        <v>0.125</v>
      </c>
      <c r="AZ1795" s="41">
        <f t="shared" si="1072"/>
        <v>0.125</v>
      </c>
      <c r="BA1795" s="41">
        <f t="shared" si="1073"/>
        <v>0</v>
      </c>
      <c r="BB1795" s="41">
        <f t="shared" si="1074"/>
        <v>0</v>
      </c>
      <c r="BC1795" s="41">
        <f t="shared" si="1075"/>
        <v>0</v>
      </c>
      <c r="BD1795" s="41">
        <f t="shared" si="1076"/>
        <v>0.875</v>
      </c>
      <c r="BE1795" s="41">
        <f t="shared" si="1077"/>
        <v>0.125</v>
      </c>
      <c r="BF1795" s="41">
        <f t="shared" si="1078"/>
        <v>0</v>
      </c>
      <c r="BG1795" s="41">
        <f t="shared" si="1079"/>
        <v>0.625</v>
      </c>
      <c r="BH1795" s="41">
        <f t="shared" si="1080"/>
        <v>0.25</v>
      </c>
      <c r="BI1795" s="41">
        <f t="shared" si="1081"/>
        <v>0.125</v>
      </c>
      <c r="BJ1795" s="41">
        <f t="shared" si="1082"/>
        <v>0</v>
      </c>
      <c r="BK1795" s="41">
        <f t="shared" si="1083"/>
        <v>0</v>
      </c>
      <c r="BL1795" s="41">
        <f t="shared" si="1084"/>
        <v>0.125</v>
      </c>
      <c r="BM1795" s="41">
        <f t="shared" si="1085"/>
        <v>0.75</v>
      </c>
      <c r="BN1795" s="41">
        <f t="shared" si="1086"/>
        <v>0.125</v>
      </c>
      <c r="BO1795" s="41">
        <f t="shared" si="1087"/>
        <v>0</v>
      </c>
      <c r="BP1795" s="41">
        <f t="shared" si="1088"/>
        <v>0.875</v>
      </c>
      <c r="BQ1795" s="41">
        <f t="shared" si="1089"/>
        <v>0</v>
      </c>
      <c r="BR1795" s="41">
        <f t="shared" si="1090"/>
        <v>0</v>
      </c>
      <c r="BS1795" s="41">
        <f t="shared" si="1091"/>
        <v>0</v>
      </c>
      <c r="BT1795" s="41">
        <f t="shared" si="1092"/>
        <v>1</v>
      </c>
      <c r="BU1795" s="41">
        <f t="shared" si="1093"/>
        <v>0.125</v>
      </c>
      <c r="BV1795" s="41">
        <f t="shared" si="1094"/>
        <v>0</v>
      </c>
      <c r="BW1795" s="41">
        <f t="shared" si="1095"/>
        <v>1</v>
      </c>
      <c r="BX1795" s="41" t="str">
        <f t="shared" si="1100"/>
        <v>2018Nurse practitionersYukon</v>
      </c>
      <c r="BY1795" s="51">
        <f>VLOOKUP(BX1795,'%workplace'!$A$1:$F$381,6,FALSE)</f>
        <v>8</v>
      </c>
      <c r="BZ1795" s="32">
        <f t="shared" si="1101"/>
        <v>1</v>
      </c>
    </row>
    <row r="1796" spans="1:78" s="8" customFormat="1" hidden="1" x14ac:dyDescent="0.2">
      <c r="A1796" s="8" t="str">
        <f t="shared" si="1099"/>
        <v>2018Nurse practitionersYukonCommunity health</v>
      </c>
      <c r="B1796" s="8" t="s">
        <v>5</v>
      </c>
      <c r="C1796" s="8" t="s">
        <v>24</v>
      </c>
      <c r="D1796" s="8" t="s">
        <v>11</v>
      </c>
      <c r="E1796" s="8">
        <v>2018</v>
      </c>
      <c r="F1796" s="8">
        <v>4</v>
      </c>
      <c r="G1796" s="8">
        <v>0</v>
      </c>
      <c r="H1796" s="8">
        <v>0</v>
      </c>
      <c r="I1796" s="8">
        <v>0</v>
      </c>
      <c r="J1796" s="8">
        <v>0</v>
      </c>
      <c r="K1796" s="8">
        <v>1</v>
      </c>
      <c r="L1796" s="8">
        <v>2</v>
      </c>
      <c r="M1796" s="8">
        <v>1</v>
      </c>
      <c r="N1796" s="8">
        <v>0</v>
      </c>
      <c r="O1796" s="8">
        <v>0</v>
      </c>
      <c r="P1796" s="8">
        <v>0</v>
      </c>
      <c r="Q1796" s="8">
        <v>0</v>
      </c>
      <c r="R1796" s="8">
        <v>0</v>
      </c>
      <c r="S1796" s="8">
        <v>0</v>
      </c>
      <c r="T1796" s="8">
        <v>0</v>
      </c>
      <c r="U1796" s="8">
        <v>3</v>
      </c>
      <c r="V1796" s="8">
        <v>1</v>
      </c>
      <c r="W1796" s="8">
        <v>0</v>
      </c>
      <c r="X1796" s="8">
        <v>2</v>
      </c>
      <c r="Y1796" s="8">
        <v>1</v>
      </c>
      <c r="Z1796" s="8">
        <v>1</v>
      </c>
      <c r="AA1796" s="8">
        <v>0</v>
      </c>
      <c r="AB1796" s="8">
        <v>0</v>
      </c>
      <c r="AC1796" s="8">
        <v>0</v>
      </c>
      <c r="AD1796" s="8">
        <v>4</v>
      </c>
      <c r="AE1796" s="8">
        <v>0</v>
      </c>
      <c r="AF1796" s="8">
        <v>0</v>
      </c>
      <c r="AG1796" s="8">
        <v>4</v>
      </c>
      <c r="AH1796" s="8">
        <v>0</v>
      </c>
      <c r="AI1796" s="8">
        <v>0</v>
      </c>
      <c r="AJ1796" s="8">
        <v>0</v>
      </c>
      <c r="AK1796" s="8">
        <v>4</v>
      </c>
      <c r="AL1796" s="8">
        <v>0</v>
      </c>
      <c r="AM1796" s="8">
        <v>0</v>
      </c>
      <c r="AN1796" s="8">
        <v>4</v>
      </c>
      <c r="AO1796" s="41">
        <f t="shared" si="1096"/>
        <v>1</v>
      </c>
      <c r="AP1796" s="41">
        <f t="shared" si="1097"/>
        <v>0</v>
      </c>
      <c r="AQ1796" s="41">
        <f t="shared" si="1098"/>
        <v>0</v>
      </c>
      <c r="AR1796" s="41">
        <f t="shared" si="1064"/>
        <v>0</v>
      </c>
      <c r="AS1796" s="41">
        <f t="shared" si="1065"/>
        <v>0</v>
      </c>
      <c r="AT1796" s="41">
        <f t="shared" si="1066"/>
        <v>0.25</v>
      </c>
      <c r="AU1796" s="41">
        <f t="shared" si="1067"/>
        <v>0.5</v>
      </c>
      <c r="AV1796" s="41">
        <f t="shared" si="1068"/>
        <v>0.25</v>
      </c>
      <c r="AW1796" s="41">
        <f t="shared" si="1069"/>
        <v>0</v>
      </c>
      <c r="AX1796" s="41">
        <f t="shared" si="1070"/>
        <v>0</v>
      </c>
      <c r="AY1796" s="41">
        <f t="shared" si="1071"/>
        <v>0</v>
      </c>
      <c r="AZ1796" s="41">
        <f t="shared" si="1072"/>
        <v>0</v>
      </c>
      <c r="BA1796" s="41">
        <f t="shared" si="1073"/>
        <v>0</v>
      </c>
      <c r="BB1796" s="41">
        <f t="shared" si="1074"/>
        <v>0</v>
      </c>
      <c r="BC1796" s="41">
        <f t="shared" si="1075"/>
        <v>0</v>
      </c>
      <c r="BD1796" s="41">
        <f t="shared" si="1076"/>
        <v>0.75</v>
      </c>
      <c r="BE1796" s="41">
        <f t="shared" si="1077"/>
        <v>0.25</v>
      </c>
      <c r="BF1796" s="41">
        <f t="shared" si="1078"/>
        <v>0</v>
      </c>
      <c r="BG1796" s="41">
        <f t="shared" si="1079"/>
        <v>0.5</v>
      </c>
      <c r="BH1796" s="41">
        <f t="shared" si="1080"/>
        <v>0.25</v>
      </c>
      <c r="BI1796" s="41">
        <f t="shared" si="1081"/>
        <v>0.25</v>
      </c>
      <c r="BJ1796" s="41">
        <f t="shared" si="1082"/>
        <v>0</v>
      </c>
      <c r="BK1796" s="41">
        <f t="shared" si="1083"/>
        <v>0</v>
      </c>
      <c r="BL1796" s="41">
        <f t="shared" si="1084"/>
        <v>0</v>
      </c>
      <c r="BM1796" s="41">
        <f t="shared" si="1085"/>
        <v>1</v>
      </c>
      <c r="BN1796" s="41">
        <f t="shared" si="1086"/>
        <v>0</v>
      </c>
      <c r="BO1796" s="41">
        <f t="shared" si="1087"/>
        <v>0</v>
      </c>
      <c r="BP1796" s="41">
        <f t="shared" si="1088"/>
        <v>1</v>
      </c>
      <c r="BQ1796" s="41">
        <f t="shared" si="1089"/>
        <v>0</v>
      </c>
      <c r="BR1796" s="41">
        <f t="shared" si="1090"/>
        <v>0</v>
      </c>
      <c r="BS1796" s="41">
        <f t="shared" si="1091"/>
        <v>0</v>
      </c>
      <c r="BT1796" s="41">
        <f t="shared" si="1092"/>
        <v>1</v>
      </c>
      <c r="BU1796" s="41">
        <f t="shared" si="1093"/>
        <v>0</v>
      </c>
      <c r="BV1796" s="41">
        <f t="shared" si="1094"/>
        <v>0</v>
      </c>
      <c r="BW1796" s="41">
        <f t="shared" si="1095"/>
        <v>1</v>
      </c>
      <c r="BX1796" s="41" t="str">
        <f t="shared" si="1100"/>
        <v>2018Nurse practitionersYukon</v>
      </c>
      <c r="BY1796" s="51">
        <f>VLOOKUP(BX1796,'%workplace'!$A$1:$F$381,6,FALSE)</f>
        <v>8</v>
      </c>
      <c r="BZ1796" s="32">
        <f t="shared" si="1101"/>
        <v>0.5</v>
      </c>
    </row>
    <row r="1797" spans="1:78" s="8" customFormat="1" hidden="1" x14ac:dyDescent="0.2">
      <c r="A1797" s="8" t="str">
        <f t="shared" si="1099"/>
        <v>2018Nurse practitionersYukonNursing home/long-term care</v>
      </c>
      <c r="B1797" s="8" t="s">
        <v>5</v>
      </c>
      <c r="C1797" s="8" t="s">
        <v>24</v>
      </c>
      <c r="D1797" s="8" t="s">
        <v>12</v>
      </c>
      <c r="E1797" s="8">
        <v>2018</v>
      </c>
      <c r="F1797" s="8">
        <v>1</v>
      </c>
      <c r="G1797" s="8">
        <v>0</v>
      </c>
      <c r="H1797" s="8">
        <v>0</v>
      </c>
      <c r="I1797" s="8">
        <v>0</v>
      </c>
      <c r="J1797" s="8">
        <v>0</v>
      </c>
      <c r="K1797" s="8">
        <v>0</v>
      </c>
      <c r="L1797" s="8">
        <v>0</v>
      </c>
      <c r="M1797" s="8">
        <v>0</v>
      </c>
      <c r="N1797" s="8">
        <v>0</v>
      </c>
      <c r="O1797" s="8">
        <v>0</v>
      </c>
      <c r="P1797" s="8">
        <v>1</v>
      </c>
      <c r="Q1797" s="8">
        <v>0</v>
      </c>
      <c r="R1797" s="8">
        <v>0</v>
      </c>
      <c r="S1797" s="8">
        <v>0</v>
      </c>
      <c r="T1797" s="8">
        <v>0</v>
      </c>
      <c r="U1797" s="8">
        <v>1</v>
      </c>
      <c r="V1797" s="8">
        <v>0</v>
      </c>
      <c r="W1797" s="8">
        <v>0</v>
      </c>
      <c r="X1797" s="8">
        <v>1</v>
      </c>
      <c r="Y1797" s="8">
        <v>0</v>
      </c>
      <c r="Z1797" s="8">
        <v>0</v>
      </c>
      <c r="AA1797" s="8">
        <v>0</v>
      </c>
      <c r="AB1797" s="8">
        <v>0</v>
      </c>
      <c r="AC1797" s="8">
        <v>1</v>
      </c>
      <c r="AD1797" s="8">
        <v>0</v>
      </c>
      <c r="AE1797" s="8">
        <v>0</v>
      </c>
      <c r="AF1797" s="8">
        <v>0</v>
      </c>
      <c r="AG1797" s="8">
        <v>0</v>
      </c>
      <c r="AH1797" s="8">
        <v>0</v>
      </c>
      <c r="AI1797" s="8">
        <v>0</v>
      </c>
      <c r="AJ1797" s="8">
        <v>0</v>
      </c>
      <c r="AK1797" s="8">
        <v>1</v>
      </c>
      <c r="AL1797" s="8">
        <v>1</v>
      </c>
      <c r="AM1797" s="8">
        <v>0</v>
      </c>
      <c r="AN1797" s="8">
        <v>1</v>
      </c>
      <c r="AO1797" s="41">
        <f t="shared" si="1096"/>
        <v>1</v>
      </c>
      <c r="AP1797" s="41">
        <f t="shared" si="1097"/>
        <v>0</v>
      </c>
      <c r="AQ1797" s="41">
        <f t="shared" si="1098"/>
        <v>0</v>
      </c>
      <c r="AR1797" s="41">
        <f t="shared" si="1064"/>
        <v>0</v>
      </c>
      <c r="AS1797" s="41">
        <f t="shared" si="1065"/>
        <v>0</v>
      </c>
      <c r="AT1797" s="41">
        <f t="shared" si="1066"/>
        <v>0</v>
      </c>
      <c r="AU1797" s="41">
        <f t="shared" si="1067"/>
        <v>0</v>
      </c>
      <c r="AV1797" s="41">
        <f t="shared" si="1068"/>
        <v>0</v>
      </c>
      <c r="AW1797" s="41">
        <f t="shared" si="1069"/>
        <v>0</v>
      </c>
      <c r="AX1797" s="41">
        <f t="shared" si="1070"/>
        <v>0</v>
      </c>
      <c r="AY1797" s="41">
        <f t="shared" si="1071"/>
        <v>1</v>
      </c>
      <c r="AZ1797" s="41">
        <f t="shared" si="1072"/>
        <v>0</v>
      </c>
      <c r="BA1797" s="41">
        <f t="shared" si="1073"/>
        <v>0</v>
      </c>
      <c r="BB1797" s="41">
        <f t="shared" si="1074"/>
        <v>0</v>
      </c>
      <c r="BC1797" s="41">
        <f t="shared" si="1075"/>
        <v>0</v>
      </c>
      <c r="BD1797" s="41">
        <f t="shared" si="1076"/>
        <v>1</v>
      </c>
      <c r="BE1797" s="41">
        <f t="shared" si="1077"/>
        <v>0</v>
      </c>
      <c r="BF1797" s="41">
        <f t="shared" si="1078"/>
        <v>0</v>
      </c>
      <c r="BG1797" s="41">
        <f t="shared" si="1079"/>
        <v>1</v>
      </c>
      <c r="BH1797" s="41">
        <f t="shared" si="1080"/>
        <v>0</v>
      </c>
      <c r="BI1797" s="41">
        <f t="shared" si="1081"/>
        <v>0</v>
      </c>
      <c r="BJ1797" s="41">
        <f t="shared" si="1082"/>
        <v>0</v>
      </c>
      <c r="BK1797" s="41">
        <f t="shared" si="1083"/>
        <v>0</v>
      </c>
      <c r="BL1797" s="41">
        <f t="shared" si="1084"/>
        <v>1</v>
      </c>
      <c r="BM1797" s="41">
        <f t="shared" si="1085"/>
        <v>0</v>
      </c>
      <c r="BN1797" s="41">
        <f t="shared" si="1086"/>
        <v>0</v>
      </c>
      <c r="BO1797" s="41">
        <f t="shared" si="1087"/>
        <v>0</v>
      </c>
      <c r="BP1797" s="41">
        <f t="shared" si="1088"/>
        <v>0</v>
      </c>
      <c r="BQ1797" s="41">
        <f t="shared" si="1089"/>
        <v>0</v>
      </c>
      <c r="BR1797" s="41">
        <f t="shared" si="1090"/>
        <v>0</v>
      </c>
      <c r="BS1797" s="41">
        <f t="shared" si="1091"/>
        <v>0</v>
      </c>
      <c r="BT1797" s="41">
        <f t="shared" si="1092"/>
        <v>1</v>
      </c>
      <c r="BU1797" s="41">
        <f t="shared" si="1093"/>
        <v>1</v>
      </c>
      <c r="BV1797" s="41">
        <f t="shared" si="1094"/>
        <v>0</v>
      </c>
      <c r="BW1797" s="41">
        <f t="shared" si="1095"/>
        <v>1</v>
      </c>
      <c r="BX1797" s="41" t="str">
        <f t="shared" si="1100"/>
        <v>2018Nurse practitionersYukon</v>
      </c>
      <c r="BY1797" s="51">
        <f>VLOOKUP(BX1797,'%workplace'!$A$1:$F$381,6,FALSE)</f>
        <v>8</v>
      </c>
      <c r="BZ1797" s="32">
        <f t="shared" si="1101"/>
        <v>0.125</v>
      </c>
    </row>
    <row r="1798" spans="1:78" s="8" customFormat="1" hidden="1" x14ac:dyDescent="0.2">
      <c r="A1798" s="8" t="str">
        <f t="shared" si="1099"/>
        <v>2018Nurse practitionersYukonHospital</v>
      </c>
      <c r="B1798" s="8" t="s">
        <v>5</v>
      </c>
      <c r="C1798" s="8" t="s">
        <v>24</v>
      </c>
      <c r="D1798" s="8" t="s">
        <v>10</v>
      </c>
      <c r="E1798" s="8">
        <v>2018</v>
      </c>
      <c r="F1798" s="8">
        <v>2</v>
      </c>
      <c r="G1798" s="8">
        <v>1</v>
      </c>
      <c r="H1798" s="8">
        <v>0</v>
      </c>
      <c r="I1798" s="8">
        <v>0</v>
      </c>
      <c r="J1798" s="8">
        <v>0</v>
      </c>
      <c r="K1798" s="8">
        <v>1</v>
      </c>
      <c r="L1798" s="8">
        <v>1</v>
      </c>
      <c r="M1798" s="8">
        <v>0</v>
      </c>
      <c r="N1798" s="8">
        <v>0</v>
      </c>
      <c r="O1798" s="8">
        <v>0</v>
      </c>
      <c r="P1798" s="8">
        <v>0</v>
      </c>
      <c r="Q1798" s="8">
        <v>1</v>
      </c>
      <c r="R1798" s="8">
        <v>0</v>
      </c>
      <c r="S1798" s="8">
        <v>0</v>
      </c>
      <c r="T1798" s="8">
        <v>0</v>
      </c>
      <c r="U1798" s="8">
        <v>3</v>
      </c>
      <c r="V1798" s="8">
        <v>0</v>
      </c>
      <c r="W1798" s="8">
        <v>0</v>
      </c>
      <c r="X1798" s="8">
        <v>2</v>
      </c>
      <c r="Y1798" s="8">
        <v>1</v>
      </c>
      <c r="Z1798" s="8">
        <v>0</v>
      </c>
      <c r="AA1798" s="8">
        <v>0</v>
      </c>
      <c r="AB1798" s="8">
        <v>0</v>
      </c>
      <c r="AC1798" s="8">
        <v>0</v>
      </c>
      <c r="AD1798" s="8">
        <v>2</v>
      </c>
      <c r="AE1798" s="8">
        <v>1</v>
      </c>
      <c r="AF1798" s="8">
        <v>0</v>
      </c>
      <c r="AG1798" s="8">
        <v>3</v>
      </c>
      <c r="AH1798" s="8">
        <v>0</v>
      </c>
      <c r="AI1798" s="8">
        <v>0</v>
      </c>
      <c r="AJ1798" s="8">
        <v>0</v>
      </c>
      <c r="AK1798" s="8">
        <v>3</v>
      </c>
      <c r="AL1798" s="8">
        <v>0</v>
      </c>
      <c r="AM1798" s="8">
        <v>0</v>
      </c>
      <c r="AN1798" s="8">
        <v>3</v>
      </c>
      <c r="AO1798" s="41">
        <f t="shared" si="1096"/>
        <v>0.66666666666666663</v>
      </c>
      <c r="AP1798" s="41">
        <f t="shared" si="1097"/>
        <v>0.33333333333333331</v>
      </c>
      <c r="AQ1798" s="41">
        <f t="shared" si="1098"/>
        <v>0</v>
      </c>
      <c r="AR1798" s="41">
        <f t="shared" si="1064"/>
        <v>0</v>
      </c>
      <c r="AS1798" s="41">
        <f t="shared" si="1065"/>
        <v>0</v>
      </c>
      <c r="AT1798" s="41">
        <f t="shared" si="1066"/>
        <v>0.33333333333333331</v>
      </c>
      <c r="AU1798" s="41">
        <f t="shared" si="1067"/>
        <v>0.33333333333333331</v>
      </c>
      <c r="AV1798" s="41">
        <f t="shared" si="1068"/>
        <v>0</v>
      </c>
      <c r="AW1798" s="41">
        <f t="shared" si="1069"/>
        <v>0</v>
      </c>
      <c r="AX1798" s="41">
        <f t="shared" si="1070"/>
        <v>0</v>
      </c>
      <c r="AY1798" s="41">
        <f t="shared" si="1071"/>
        <v>0</v>
      </c>
      <c r="AZ1798" s="41">
        <f t="shared" si="1072"/>
        <v>0.33333333333333331</v>
      </c>
      <c r="BA1798" s="41">
        <f t="shared" si="1073"/>
        <v>0</v>
      </c>
      <c r="BB1798" s="41">
        <f t="shared" si="1074"/>
        <v>0</v>
      </c>
      <c r="BC1798" s="41">
        <f t="shared" si="1075"/>
        <v>0</v>
      </c>
      <c r="BD1798" s="41">
        <f t="shared" si="1076"/>
        <v>1</v>
      </c>
      <c r="BE1798" s="41">
        <f t="shared" si="1077"/>
        <v>0</v>
      </c>
      <c r="BF1798" s="41">
        <f t="shared" si="1078"/>
        <v>0</v>
      </c>
      <c r="BG1798" s="41">
        <f t="shared" si="1079"/>
        <v>0.66666666666666663</v>
      </c>
      <c r="BH1798" s="41">
        <f t="shared" si="1080"/>
        <v>0.33333333333333331</v>
      </c>
      <c r="BI1798" s="41">
        <f t="shared" si="1081"/>
        <v>0</v>
      </c>
      <c r="BJ1798" s="41">
        <f t="shared" si="1082"/>
        <v>0</v>
      </c>
      <c r="BK1798" s="41">
        <f t="shared" si="1083"/>
        <v>0</v>
      </c>
      <c r="BL1798" s="41">
        <f t="shared" si="1084"/>
        <v>0</v>
      </c>
      <c r="BM1798" s="41">
        <f t="shared" si="1085"/>
        <v>0.66666666666666663</v>
      </c>
      <c r="BN1798" s="41">
        <f t="shared" si="1086"/>
        <v>0.33333333333333331</v>
      </c>
      <c r="BO1798" s="41">
        <f t="shared" si="1087"/>
        <v>0</v>
      </c>
      <c r="BP1798" s="41">
        <f t="shared" si="1088"/>
        <v>1</v>
      </c>
      <c r="BQ1798" s="41">
        <f t="shared" si="1089"/>
        <v>0</v>
      </c>
      <c r="BR1798" s="41">
        <f t="shared" si="1090"/>
        <v>0</v>
      </c>
      <c r="BS1798" s="41">
        <f t="shared" si="1091"/>
        <v>0</v>
      </c>
      <c r="BT1798" s="41">
        <f t="shared" si="1092"/>
        <v>1</v>
      </c>
      <c r="BU1798" s="41">
        <f t="shared" si="1093"/>
        <v>0</v>
      </c>
      <c r="BV1798" s="41">
        <f t="shared" si="1094"/>
        <v>0</v>
      </c>
      <c r="BW1798" s="41">
        <f t="shared" si="1095"/>
        <v>1</v>
      </c>
      <c r="BX1798" s="41" t="str">
        <f t="shared" si="1100"/>
        <v>2018Nurse practitionersYukon</v>
      </c>
      <c r="BY1798" s="51">
        <f>VLOOKUP(BX1798,'%workplace'!$A$1:$F$381,6,FALSE)</f>
        <v>8</v>
      </c>
      <c r="BZ1798" s="32">
        <f t="shared" si="1101"/>
        <v>0.375</v>
      </c>
    </row>
    <row r="1799" spans="1:78" s="8" customFormat="1" hidden="1" x14ac:dyDescent="0.2">
      <c r="A1799" s="8" t="str">
        <f t="shared" si="1099"/>
        <v>2019Registered nursesNewfoundland and LabradorAll places of work</v>
      </c>
      <c r="B1799" s="8" t="s">
        <v>7</v>
      </c>
      <c r="C1799" s="8" t="s">
        <v>14</v>
      </c>
      <c r="D1799" s="8" t="s">
        <v>9</v>
      </c>
      <c r="E1799" s="8">
        <v>2019</v>
      </c>
      <c r="F1799" s="8">
        <v>5318</v>
      </c>
      <c r="G1799" s="8">
        <v>356</v>
      </c>
      <c r="H1799" s="8">
        <v>0</v>
      </c>
      <c r="I1799" s="8">
        <v>691</v>
      </c>
      <c r="J1799" s="8">
        <v>706</v>
      </c>
      <c r="K1799" s="8">
        <v>721</v>
      </c>
      <c r="L1799" s="8">
        <v>720</v>
      </c>
      <c r="M1799" s="8">
        <v>790</v>
      </c>
      <c r="N1799" s="8">
        <v>910</v>
      </c>
      <c r="O1799" s="8">
        <v>574</v>
      </c>
      <c r="P1799" s="8">
        <v>212</v>
      </c>
      <c r="Q1799" s="8">
        <v>71</v>
      </c>
      <c r="R1799" s="8">
        <v>34</v>
      </c>
      <c r="S1799" s="8">
        <v>245</v>
      </c>
      <c r="T1799" s="8">
        <v>0</v>
      </c>
      <c r="U1799" s="8">
        <v>5611</v>
      </c>
      <c r="V1799" s="8">
        <v>63</v>
      </c>
      <c r="W1799" s="8">
        <v>0</v>
      </c>
      <c r="X1799" s="8">
        <v>4049</v>
      </c>
      <c r="Y1799" s="8">
        <v>689</v>
      </c>
      <c r="Z1799" s="8">
        <v>936</v>
      </c>
      <c r="AA1799" s="8">
        <v>0</v>
      </c>
      <c r="AB1799" s="8">
        <v>688</v>
      </c>
      <c r="AC1799" s="8">
        <v>0</v>
      </c>
      <c r="AD1799" s="8">
        <v>479</v>
      </c>
      <c r="AE1799" s="8">
        <v>4507</v>
      </c>
      <c r="AF1799" s="8">
        <v>336</v>
      </c>
      <c r="AG1799" s="8">
        <v>5089</v>
      </c>
      <c r="AH1799" s="8">
        <v>222</v>
      </c>
      <c r="AI1799" s="8">
        <v>27</v>
      </c>
      <c r="AJ1799" s="8">
        <v>1373</v>
      </c>
      <c r="AK1799" s="8">
        <v>4301</v>
      </c>
      <c r="AL1799" s="8">
        <v>0</v>
      </c>
      <c r="AM1799" s="8">
        <v>0</v>
      </c>
      <c r="AN1799" s="8">
        <v>5674</v>
      </c>
      <c r="AO1799" s="41">
        <f t="shared" si="1096"/>
        <v>0.93725766654917164</v>
      </c>
      <c r="AP1799" s="41">
        <f t="shared" si="1097"/>
        <v>6.2742333450828344E-2</v>
      </c>
      <c r="AQ1799" s="41">
        <f t="shared" si="1098"/>
        <v>0</v>
      </c>
      <c r="AR1799" s="41">
        <f t="shared" si="1064"/>
        <v>0.12178357419809659</v>
      </c>
      <c r="AS1799" s="41">
        <f t="shared" si="1065"/>
        <v>0.12442721184349666</v>
      </c>
      <c r="AT1799" s="41">
        <f t="shared" si="1066"/>
        <v>0.12707084948889671</v>
      </c>
      <c r="AU1799" s="41">
        <f t="shared" si="1067"/>
        <v>0.12689460697920338</v>
      </c>
      <c r="AV1799" s="41">
        <f t="shared" si="1068"/>
        <v>0.13923158265773705</v>
      </c>
      <c r="AW1799" s="41">
        <f t="shared" si="1069"/>
        <v>0.16038068382093762</v>
      </c>
      <c r="AX1799" s="41">
        <f t="shared" si="1070"/>
        <v>0.10116320056397603</v>
      </c>
      <c r="AY1799" s="41">
        <f t="shared" si="1071"/>
        <v>3.7363412054987666E-2</v>
      </c>
      <c r="AZ1799" s="41">
        <f t="shared" si="1072"/>
        <v>1.2513218188227E-2</v>
      </c>
      <c r="BA1799" s="41">
        <f t="shared" si="1073"/>
        <v>5.9922453295734928E-3</v>
      </c>
      <c r="BB1799" s="41">
        <f t="shared" si="1074"/>
        <v>4.3179414874867816E-2</v>
      </c>
      <c r="BC1799" s="41">
        <f t="shared" si="1075"/>
        <v>0</v>
      </c>
      <c r="BD1799" s="41">
        <f t="shared" si="1076"/>
        <v>0.98889672188931965</v>
      </c>
      <c r="BE1799" s="41">
        <f t="shared" si="1077"/>
        <v>1.1103278110680296E-2</v>
      </c>
      <c r="BF1799" s="41">
        <f t="shared" si="1078"/>
        <v>0</v>
      </c>
      <c r="BG1799" s="41">
        <f t="shared" si="1079"/>
        <v>0.71360592174832571</v>
      </c>
      <c r="BH1799" s="41">
        <f t="shared" si="1080"/>
        <v>0.1214310891787099</v>
      </c>
      <c r="BI1799" s="41">
        <f t="shared" si="1081"/>
        <v>0.16496298907296439</v>
      </c>
      <c r="BJ1799" s="41">
        <f t="shared" si="1082"/>
        <v>0</v>
      </c>
      <c r="BK1799" s="41">
        <f t="shared" si="1083"/>
        <v>0.12125484666901656</v>
      </c>
      <c r="BL1799" s="41">
        <f t="shared" si="1084"/>
        <v>0</v>
      </c>
      <c r="BM1799" s="41">
        <f t="shared" si="1085"/>
        <v>8.4420162143108921E-2</v>
      </c>
      <c r="BN1799" s="41">
        <f t="shared" si="1086"/>
        <v>0.79432499118787447</v>
      </c>
      <c r="BO1799" s="41">
        <f t="shared" si="1087"/>
        <v>5.9217483256961578E-2</v>
      </c>
      <c r="BP1799" s="41">
        <f t="shared" si="1088"/>
        <v>0.89689813182939726</v>
      </c>
      <c r="BQ1799" s="41">
        <f t="shared" si="1089"/>
        <v>3.9125837151921042E-2</v>
      </c>
      <c r="BR1799" s="41">
        <f t="shared" si="1090"/>
        <v>4.7585477617201272E-3</v>
      </c>
      <c r="BS1799" s="41">
        <f t="shared" si="1091"/>
        <v>0.24198096580895312</v>
      </c>
      <c r="BT1799" s="41">
        <f t="shared" si="1092"/>
        <v>0.75801903419104688</v>
      </c>
      <c r="BU1799" s="41">
        <f t="shared" si="1093"/>
        <v>0</v>
      </c>
      <c r="BV1799" s="41">
        <f t="shared" si="1094"/>
        <v>0</v>
      </c>
      <c r="BW1799" s="41">
        <f t="shared" si="1095"/>
        <v>1</v>
      </c>
      <c r="BX1799" s="41" t="str">
        <f t="shared" si="1100"/>
        <v>2019Registered nursesNewfoundland and Labrador</v>
      </c>
      <c r="BY1799" s="51">
        <f>VLOOKUP(BX1799,'%workplace'!$A$1:$F$381,6,FALSE)</f>
        <v>5674</v>
      </c>
      <c r="BZ1799" s="32">
        <f t="shared" si="1101"/>
        <v>1</v>
      </c>
    </row>
    <row r="1800" spans="1:78" s="8" customFormat="1" hidden="1" x14ac:dyDescent="0.2">
      <c r="A1800" s="8" t="str">
        <f t="shared" si="1099"/>
        <v>2019Registered nursesNewfoundland and LabradorCommunity health</v>
      </c>
      <c r="B1800" s="8" t="s">
        <v>7</v>
      </c>
      <c r="C1800" s="8" t="s">
        <v>14</v>
      </c>
      <c r="D1800" s="8" t="s">
        <v>11</v>
      </c>
      <c r="E1800" s="8">
        <v>2019</v>
      </c>
      <c r="F1800" s="8">
        <v>760</v>
      </c>
      <c r="G1800" s="8">
        <v>32</v>
      </c>
      <c r="H1800" s="8">
        <v>0</v>
      </c>
      <c r="I1800" s="8">
        <v>24</v>
      </c>
      <c r="J1800" s="8">
        <v>63</v>
      </c>
      <c r="K1800" s="8">
        <v>127</v>
      </c>
      <c r="L1800" s="8">
        <v>160</v>
      </c>
      <c r="M1800" s="8">
        <v>154</v>
      </c>
      <c r="N1800" s="8">
        <v>124</v>
      </c>
      <c r="O1800" s="8">
        <v>82</v>
      </c>
      <c r="P1800" s="8">
        <v>37</v>
      </c>
      <c r="Q1800" s="8">
        <v>10</v>
      </c>
      <c r="R1800" s="8">
        <v>5</v>
      </c>
      <c r="S1800" s="8">
        <v>6</v>
      </c>
      <c r="T1800" s="8">
        <v>0</v>
      </c>
      <c r="U1800" s="8">
        <v>784</v>
      </c>
      <c r="V1800" s="8">
        <v>8</v>
      </c>
      <c r="W1800" s="8">
        <v>0</v>
      </c>
      <c r="X1800" s="8">
        <v>582</v>
      </c>
      <c r="Y1800" s="8">
        <v>113</v>
      </c>
      <c r="Z1800" s="8">
        <v>97</v>
      </c>
      <c r="AA1800" s="8">
        <v>0</v>
      </c>
      <c r="AB1800" s="8">
        <v>115</v>
      </c>
      <c r="AC1800" s="8">
        <v>0</v>
      </c>
      <c r="AD1800" s="8">
        <v>52</v>
      </c>
      <c r="AE1800" s="8">
        <v>625</v>
      </c>
      <c r="AF1800" s="8">
        <v>35</v>
      </c>
      <c r="AG1800" s="8">
        <v>738</v>
      </c>
      <c r="AH1800" s="8">
        <v>13</v>
      </c>
      <c r="AI1800" s="8">
        <v>6</v>
      </c>
      <c r="AJ1800" s="8">
        <v>349</v>
      </c>
      <c r="AK1800" s="8">
        <v>443</v>
      </c>
      <c r="AL1800" s="8">
        <v>0</v>
      </c>
      <c r="AM1800" s="8">
        <v>0</v>
      </c>
      <c r="AN1800" s="8">
        <v>792</v>
      </c>
      <c r="AO1800" s="41">
        <f t="shared" si="1096"/>
        <v>0.95959595959595956</v>
      </c>
      <c r="AP1800" s="41">
        <f t="shared" si="1097"/>
        <v>4.0404040404040407E-2</v>
      </c>
      <c r="AQ1800" s="41">
        <f t="shared" si="1098"/>
        <v>0</v>
      </c>
      <c r="AR1800" s="41">
        <f t="shared" si="1064"/>
        <v>3.0303030303030304E-2</v>
      </c>
      <c r="AS1800" s="41">
        <f t="shared" si="1065"/>
        <v>7.9545454545454544E-2</v>
      </c>
      <c r="AT1800" s="41">
        <f t="shared" si="1066"/>
        <v>0.16035353535353536</v>
      </c>
      <c r="AU1800" s="41">
        <f t="shared" si="1067"/>
        <v>0.20202020202020202</v>
      </c>
      <c r="AV1800" s="41">
        <f t="shared" si="1068"/>
        <v>0.19444444444444445</v>
      </c>
      <c r="AW1800" s="41">
        <f t="shared" si="1069"/>
        <v>0.15656565656565657</v>
      </c>
      <c r="AX1800" s="41">
        <f t="shared" si="1070"/>
        <v>0.10353535353535354</v>
      </c>
      <c r="AY1800" s="41">
        <f t="shared" si="1071"/>
        <v>4.671717171717172E-2</v>
      </c>
      <c r="AZ1800" s="41">
        <f t="shared" si="1072"/>
        <v>1.2626262626262626E-2</v>
      </c>
      <c r="BA1800" s="41">
        <f t="shared" si="1073"/>
        <v>6.313131313131313E-3</v>
      </c>
      <c r="BB1800" s="41">
        <f t="shared" si="1074"/>
        <v>7.575757575757576E-3</v>
      </c>
      <c r="BC1800" s="41">
        <f t="shared" si="1075"/>
        <v>0</v>
      </c>
      <c r="BD1800" s="41">
        <f t="shared" si="1076"/>
        <v>0.98989898989898994</v>
      </c>
      <c r="BE1800" s="41">
        <f t="shared" si="1077"/>
        <v>1.0101010101010102E-2</v>
      </c>
      <c r="BF1800" s="41">
        <f t="shared" si="1078"/>
        <v>0</v>
      </c>
      <c r="BG1800" s="41">
        <f t="shared" si="1079"/>
        <v>0.73484848484848486</v>
      </c>
      <c r="BH1800" s="41">
        <f t="shared" si="1080"/>
        <v>0.14267676767676768</v>
      </c>
      <c r="BI1800" s="41">
        <f t="shared" si="1081"/>
        <v>0.12247474747474747</v>
      </c>
      <c r="BJ1800" s="41">
        <f t="shared" si="1082"/>
        <v>0</v>
      </c>
      <c r="BK1800" s="41">
        <f t="shared" si="1083"/>
        <v>0.14520202020202019</v>
      </c>
      <c r="BL1800" s="41">
        <f t="shared" si="1084"/>
        <v>0</v>
      </c>
      <c r="BM1800" s="41">
        <f t="shared" si="1085"/>
        <v>6.5656565656565663E-2</v>
      </c>
      <c r="BN1800" s="41">
        <f t="shared" si="1086"/>
        <v>0.78914141414141414</v>
      </c>
      <c r="BO1800" s="41">
        <f t="shared" si="1087"/>
        <v>4.4191919191919192E-2</v>
      </c>
      <c r="BP1800" s="41">
        <f t="shared" si="1088"/>
        <v>0.93181818181818177</v>
      </c>
      <c r="BQ1800" s="41">
        <f t="shared" si="1089"/>
        <v>1.6414141414141416E-2</v>
      </c>
      <c r="BR1800" s="41">
        <f t="shared" si="1090"/>
        <v>7.575757575757576E-3</v>
      </c>
      <c r="BS1800" s="41">
        <f t="shared" si="1091"/>
        <v>0.44065656565656564</v>
      </c>
      <c r="BT1800" s="41">
        <f t="shared" si="1092"/>
        <v>0.55934343434343436</v>
      </c>
      <c r="BU1800" s="41">
        <f t="shared" si="1093"/>
        <v>0</v>
      </c>
      <c r="BV1800" s="41">
        <f t="shared" si="1094"/>
        <v>0</v>
      </c>
      <c r="BW1800" s="41">
        <f t="shared" si="1095"/>
        <v>1</v>
      </c>
      <c r="BX1800" s="41" t="str">
        <f t="shared" si="1100"/>
        <v>2019Registered nursesNewfoundland and Labrador</v>
      </c>
      <c r="BY1800" s="51">
        <f>VLOOKUP(BX1800,'%workplace'!$A$1:$F$381,6,FALSE)</f>
        <v>5674</v>
      </c>
      <c r="BZ1800" s="32">
        <f t="shared" si="1101"/>
        <v>0.13958406767712372</v>
      </c>
    </row>
    <row r="1801" spans="1:78" s="8" customFormat="1" hidden="1" x14ac:dyDescent="0.2">
      <c r="A1801" s="8" t="str">
        <f t="shared" si="1099"/>
        <v>2019Registered nursesNewfoundland and LabradorNursing home/long-term care</v>
      </c>
      <c r="B1801" s="8" t="s">
        <v>7</v>
      </c>
      <c r="C1801" s="8" t="s">
        <v>14</v>
      </c>
      <c r="D1801" s="8" t="s">
        <v>12</v>
      </c>
      <c r="E1801" s="8">
        <v>2019</v>
      </c>
      <c r="F1801" s="8">
        <v>371</v>
      </c>
      <c r="G1801" s="8">
        <v>25</v>
      </c>
      <c r="H1801" s="8">
        <v>0</v>
      </c>
      <c r="I1801" s="8">
        <v>28</v>
      </c>
      <c r="J1801" s="8">
        <v>42</v>
      </c>
      <c r="K1801" s="8">
        <v>32</v>
      </c>
      <c r="L1801" s="8">
        <v>61</v>
      </c>
      <c r="M1801" s="8">
        <v>62</v>
      </c>
      <c r="N1801" s="8">
        <v>71</v>
      </c>
      <c r="O1801" s="8">
        <v>46</v>
      </c>
      <c r="P1801" s="8">
        <v>25</v>
      </c>
      <c r="Q1801" s="8">
        <v>17</v>
      </c>
      <c r="R1801" s="8">
        <v>7</v>
      </c>
      <c r="S1801" s="8">
        <v>5</v>
      </c>
      <c r="T1801" s="8">
        <v>0</v>
      </c>
      <c r="U1801" s="8">
        <v>380</v>
      </c>
      <c r="V1801" s="8">
        <v>16</v>
      </c>
      <c r="W1801" s="8">
        <v>0</v>
      </c>
      <c r="X1801" s="8">
        <v>282</v>
      </c>
      <c r="Y1801" s="8">
        <v>44</v>
      </c>
      <c r="Z1801" s="8">
        <v>70</v>
      </c>
      <c r="AA1801" s="8">
        <v>0</v>
      </c>
      <c r="AB1801" s="8">
        <v>96</v>
      </c>
      <c r="AC1801" s="8">
        <v>0</v>
      </c>
      <c r="AD1801" s="8">
        <v>17</v>
      </c>
      <c r="AE1801" s="8">
        <v>283</v>
      </c>
      <c r="AF1801" s="8">
        <v>32</v>
      </c>
      <c r="AG1801" s="8">
        <v>358</v>
      </c>
      <c r="AH1801" s="8">
        <v>6</v>
      </c>
      <c r="AI1801" s="8">
        <v>0</v>
      </c>
      <c r="AJ1801" s="8">
        <v>141</v>
      </c>
      <c r="AK1801" s="8">
        <v>255</v>
      </c>
      <c r="AL1801" s="8">
        <v>0</v>
      </c>
      <c r="AM1801" s="8">
        <v>0</v>
      </c>
      <c r="AN1801" s="8">
        <v>396</v>
      </c>
      <c r="AO1801" s="41">
        <f t="shared" si="1096"/>
        <v>0.93686868686868685</v>
      </c>
      <c r="AP1801" s="41">
        <f t="shared" si="1097"/>
        <v>6.3131313131313135E-2</v>
      </c>
      <c r="AQ1801" s="41">
        <f t="shared" si="1098"/>
        <v>0</v>
      </c>
      <c r="AR1801" s="41">
        <f t="shared" si="1064"/>
        <v>7.0707070707070704E-2</v>
      </c>
      <c r="AS1801" s="41">
        <f t="shared" si="1065"/>
        <v>0.10606060606060606</v>
      </c>
      <c r="AT1801" s="41">
        <f t="shared" si="1066"/>
        <v>8.0808080808080815E-2</v>
      </c>
      <c r="AU1801" s="41">
        <f t="shared" si="1067"/>
        <v>0.15404040404040403</v>
      </c>
      <c r="AV1801" s="41">
        <f t="shared" si="1068"/>
        <v>0.15656565656565657</v>
      </c>
      <c r="AW1801" s="41">
        <f t="shared" si="1069"/>
        <v>0.17929292929292928</v>
      </c>
      <c r="AX1801" s="41">
        <f t="shared" si="1070"/>
        <v>0.11616161616161616</v>
      </c>
      <c r="AY1801" s="41">
        <f t="shared" si="1071"/>
        <v>6.3131313131313135E-2</v>
      </c>
      <c r="AZ1801" s="41">
        <f t="shared" si="1072"/>
        <v>4.2929292929292928E-2</v>
      </c>
      <c r="BA1801" s="41">
        <f t="shared" si="1073"/>
        <v>1.7676767676767676E-2</v>
      </c>
      <c r="BB1801" s="41">
        <f t="shared" si="1074"/>
        <v>1.2626262626262626E-2</v>
      </c>
      <c r="BC1801" s="41">
        <f t="shared" si="1075"/>
        <v>0</v>
      </c>
      <c r="BD1801" s="41">
        <f t="shared" si="1076"/>
        <v>0.95959595959595956</v>
      </c>
      <c r="BE1801" s="41">
        <f t="shared" si="1077"/>
        <v>4.0404040404040407E-2</v>
      </c>
      <c r="BF1801" s="41">
        <f t="shared" si="1078"/>
        <v>0</v>
      </c>
      <c r="BG1801" s="41">
        <f t="shared" si="1079"/>
        <v>0.71212121212121215</v>
      </c>
      <c r="BH1801" s="41">
        <f t="shared" si="1080"/>
        <v>0.1111111111111111</v>
      </c>
      <c r="BI1801" s="41">
        <f t="shared" si="1081"/>
        <v>0.17676767676767677</v>
      </c>
      <c r="BJ1801" s="41">
        <f t="shared" si="1082"/>
        <v>0</v>
      </c>
      <c r="BK1801" s="41">
        <f t="shared" si="1083"/>
        <v>0.24242424242424243</v>
      </c>
      <c r="BL1801" s="41">
        <f t="shared" si="1084"/>
        <v>0</v>
      </c>
      <c r="BM1801" s="41">
        <f t="shared" si="1085"/>
        <v>4.2929292929292928E-2</v>
      </c>
      <c r="BN1801" s="41">
        <f t="shared" si="1086"/>
        <v>0.71464646464646464</v>
      </c>
      <c r="BO1801" s="41">
        <f t="shared" si="1087"/>
        <v>8.0808080808080815E-2</v>
      </c>
      <c r="BP1801" s="41">
        <f t="shared" si="1088"/>
        <v>0.90404040404040409</v>
      </c>
      <c r="BQ1801" s="41">
        <f t="shared" si="1089"/>
        <v>1.5151515151515152E-2</v>
      </c>
      <c r="BR1801" s="41">
        <f t="shared" si="1090"/>
        <v>0</v>
      </c>
      <c r="BS1801" s="41">
        <f t="shared" si="1091"/>
        <v>0.35606060606060608</v>
      </c>
      <c r="BT1801" s="41">
        <f t="shared" si="1092"/>
        <v>0.64393939393939392</v>
      </c>
      <c r="BU1801" s="41">
        <f t="shared" si="1093"/>
        <v>0</v>
      </c>
      <c r="BV1801" s="41">
        <f t="shared" si="1094"/>
        <v>0</v>
      </c>
      <c r="BW1801" s="41">
        <f t="shared" si="1095"/>
        <v>1</v>
      </c>
      <c r="BX1801" s="41" t="str">
        <f t="shared" si="1100"/>
        <v>2019Registered nursesNewfoundland and Labrador</v>
      </c>
      <c r="BY1801" s="51">
        <f>VLOOKUP(BX1801,'%workplace'!$A$1:$F$381,6,FALSE)</f>
        <v>5674</v>
      </c>
      <c r="BZ1801" s="32">
        <f t="shared" si="1101"/>
        <v>6.9792033838561862E-2</v>
      </c>
    </row>
    <row r="1802" spans="1:78" s="8" customFormat="1" hidden="1" x14ac:dyDescent="0.2">
      <c r="A1802" s="8" t="str">
        <f t="shared" si="1099"/>
        <v>2019Registered nursesNewfoundland and LabradorHospital</v>
      </c>
      <c r="B1802" s="8" t="s">
        <v>7</v>
      </c>
      <c r="C1802" s="8" t="s">
        <v>14</v>
      </c>
      <c r="D1802" s="8" t="s">
        <v>10</v>
      </c>
      <c r="E1802" s="8">
        <v>2019</v>
      </c>
      <c r="F1802" s="8">
        <v>3613</v>
      </c>
      <c r="G1802" s="8">
        <v>262</v>
      </c>
      <c r="H1802" s="8">
        <v>0</v>
      </c>
      <c r="I1802" s="8">
        <v>622</v>
      </c>
      <c r="J1802" s="8">
        <v>575</v>
      </c>
      <c r="K1802" s="8">
        <v>495</v>
      </c>
      <c r="L1802" s="8">
        <v>416</v>
      </c>
      <c r="M1802" s="8">
        <v>479</v>
      </c>
      <c r="N1802" s="8">
        <v>604</v>
      </c>
      <c r="O1802" s="8">
        <v>336</v>
      </c>
      <c r="P1802" s="8">
        <v>92</v>
      </c>
      <c r="Q1802" s="8">
        <v>17</v>
      </c>
      <c r="R1802" s="8">
        <v>10</v>
      </c>
      <c r="S1802" s="8">
        <v>229</v>
      </c>
      <c r="T1802" s="8">
        <v>0</v>
      </c>
      <c r="U1802" s="8">
        <v>3839</v>
      </c>
      <c r="V1802" s="8">
        <v>36</v>
      </c>
      <c r="W1802" s="8">
        <v>0</v>
      </c>
      <c r="X1802" s="8">
        <v>2733</v>
      </c>
      <c r="Y1802" s="8">
        <v>440</v>
      </c>
      <c r="Z1802" s="8">
        <v>702</v>
      </c>
      <c r="AA1802" s="8">
        <v>0</v>
      </c>
      <c r="AB1802" s="8">
        <v>339</v>
      </c>
      <c r="AC1802" s="8">
        <v>0</v>
      </c>
      <c r="AD1802" s="8">
        <v>110</v>
      </c>
      <c r="AE1802" s="8">
        <v>3426</v>
      </c>
      <c r="AF1802" s="8">
        <v>100</v>
      </c>
      <c r="AG1802" s="8">
        <v>3703</v>
      </c>
      <c r="AH1802" s="8">
        <v>61</v>
      </c>
      <c r="AI1802" s="8">
        <v>11</v>
      </c>
      <c r="AJ1802" s="8">
        <v>797</v>
      </c>
      <c r="AK1802" s="8">
        <v>3078</v>
      </c>
      <c r="AL1802" s="8">
        <v>0</v>
      </c>
      <c r="AM1802" s="8">
        <v>0</v>
      </c>
      <c r="AN1802" s="8">
        <v>3875</v>
      </c>
      <c r="AO1802" s="41">
        <f t="shared" si="1096"/>
        <v>0.93238709677419351</v>
      </c>
      <c r="AP1802" s="41">
        <f t="shared" si="1097"/>
        <v>6.7612903225806445E-2</v>
      </c>
      <c r="AQ1802" s="41">
        <f t="shared" si="1098"/>
        <v>0</v>
      </c>
      <c r="AR1802" s="41">
        <f t="shared" si="1064"/>
        <v>0.16051612903225806</v>
      </c>
      <c r="AS1802" s="41">
        <f t="shared" si="1065"/>
        <v>0.14838709677419354</v>
      </c>
      <c r="AT1802" s="41">
        <f t="shared" si="1066"/>
        <v>0.12774193548387097</v>
      </c>
      <c r="AU1802" s="41">
        <f t="shared" si="1067"/>
        <v>0.10735483870967742</v>
      </c>
      <c r="AV1802" s="41">
        <f t="shared" si="1068"/>
        <v>0.12361290322580645</v>
      </c>
      <c r="AW1802" s="41">
        <f t="shared" si="1069"/>
        <v>0.15587096774193548</v>
      </c>
      <c r="AX1802" s="41">
        <f t="shared" si="1070"/>
        <v>8.6709677419354841E-2</v>
      </c>
      <c r="AY1802" s="41">
        <f t="shared" si="1071"/>
        <v>2.3741935483870966E-2</v>
      </c>
      <c r="AZ1802" s="41">
        <f t="shared" si="1072"/>
        <v>4.3870967741935487E-3</v>
      </c>
      <c r="BA1802" s="41">
        <f t="shared" si="1073"/>
        <v>2.5806451612903226E-3</v>
      </c>
      <c r="BB1802" s="41">
        <f t="shared" si="1074"/>
        <v>5.909677419354839E-2</v>
      </c>
      <c r="BC1802" s="41">
        <f t="shared" si="1075"/>
        <v>0</v>
      </c>
      <c r="BD1802" s="41">
        <f t="shared" si="1076"/>
        <v>0.99070967741935478</v>
      </c>
      <c r="BE1802" s="41">
        <f t="shared" si="1077"/>
        <v>9.2903225806451606E-3</v>
      </c>
      <c r="BF1802" s="41">
        <f t="shared" si="1078"/>
        <v>0</v>
      </c>
      <c r="BG1802" s="41">
        <f t="shared" si="1079"/>
        <v>0.70529032258064517</v>
      </c>
      <c r="BH1802" s="41">
        <f t="shared" si="1080"/>
        <v>0.1135483870967742</v>
      </c>
      <c r="BI1802" s="41">
        <f t="shared" si="1081"/>
        <v>0.18116129032258063</v>
      </c>
      <c r="BJ1802" s="41">
        <f t="shared" si="1082"/>
        <v>0</v>
      </c>
      <c r="BK1802" s="41">
        <f t="shared" si="1083"/>
        <v>8.7483870967741933E-2</v>
      </c>
      <c r="BL1802" s="41">
        <f t="shared" si="1084"/>
        <v>0</v>
      </c>
      <c r="BM1802" s="41">
        <f t="shared" si="1085"/>
        <v>2.838709677419355E-2</v>
      </c>
      <c r="BN1802" s="41">
        <f t="shared" si="1086"/>
        <v>0.8841290322580645</v>
      </c>
      <c r="BO1802" s="41">
        <f t="shared" si="1087"/>
        <v>2.5806451612903226E-2</v>
      </c>
      <c r="BP1802" s="41">
        <f t="shared" si="1088"/>
        <v>0.9556129032258065</v>
      </c>
      <c r="BQ1802" s="41">
        <f t="shared" si="1089"/>
        <v>1.5741935483870966E-2</v>
      </c>
      <c r="BR1802" s="41">
        <f t="shared" si="1090"/>
        <v>2.838709677419355E-3</v>
      </c>
      <c r="BS1802" s="41">
        <f t="shared" si="1091"/>
        <v>0.20567741935483871</v>
      </c>
      <c r="BT1802" s="41">
        <f t="shared" si="1092"/>
        <v>0.79432258064516126</v>
      </c>
      <c r="BU1802" s="41">
        <f t="shared" si="1093"/>
        <v>0</v>
      </c>
      <c r="BV1802" s="41">
        <f t="shared" si="1094"/>
        <v>0</v>
      </c>
      <c r="BW1802" s="41">
        <f t="shared" si="1095"/>
        <v>1</v>
      </c>
      <c r="BX1802" s="41" t="str">
        <f t="shared" si="1100"/>
        <v>2019Registered nursesNewfoundland and Labrador</v>
      </c>
      <c r="BY1802" s="51">
        <f>VLOOKUP(BX1802,'%workplace'!$A$1:$F$381,6,FALSE)</f>
        <v>5674</v>
      </c>
      <c r="BZ1802" s="32">
        <f t="shared" si="1101"/>
        <v>0.68293972506168488</v>
      </c>
    </row>
    <row r="1803" spans="1:78" s="8" customFormat="1" hidden="1" x14ac:dyDescent="0.2">
      <c r="A1803" s="8" t="str">
        <f t="shared" si="1099"/>
        <v>2019Registered nursesNewfoundland and LabradorOther places of work</v>
      </c>
      <c r="B1803" s="8" t="s">
        <v>7</v>
      </c>
      <c r="C1803" s="8" t="s">
        <v>14</v>
      </c>
      <c r="D1803" s="8" t="s">
        <v>13</v>
      </c>
      <c r="E1803" s="8">
        <v>2019</v>
      </c>
      <c r="F1803" s="8">
        <v>574</v>
      </c>
      <c r="G1803" s="8">
        <v>37</v>
      </c>
      <c r="H1803" s="8">
        <v>0</v>
      </c>
      <c r="I1803" s="8">
        <v>17</v>
      </c>
      <c r="J1803" s="8">
        <v>26</v>
      </c>
      <c r="K1803" s="8">
        <v>67</v>
      </c>
      <c r="L1803" s="8">
        <v>83</v>
      </c>
      <c r="M1803" s="8">
        <v>95</v>
      </c>
      <c r="N1803" s="8">
        <v>111</v>
      </c>
      <c r="O1803" s="8">
        <v>110</v>
      </c>
      <c r="P1803" s="8">
        <v>58</v>
      </c>
      <c r="Q1803" s="8">
        <v>27</v>
      </c>
      <c r="R1803" s="8">
        <v>12</v>
      </c>
      <c r="S1803" s="8">
        <v>5</v>
      </c>
      <c r="T1803" s="8">
        <v>0</v>
      </c>
      <c r="U1803" s="8">
        <v>608</v>
      </c>
      <c r="V1803" s="8">
        <v>3</v>
      </c>
      <c r="W1803" s="8">
        <v>0</v>
      </c>
      <c r="X1803" s="8">
        <v>452</v>
      </c>
      <c r="Y1803" s="8">
        <v>92</v>
      </c>
      <c r="Z1803" s="8">
        <v>67</v>
      </c>
      <c r="AA1803" s="8">
        <v>0</v>
      </c>
      <c r="AB1803" s="8">
        <v>138</v>
      </c>
      <c r="AC1803" s="8">
        <v>0</v>
      </c>
      <c r="AD1803" s="8">
        <v>300</v>
      </c>
      <c r="AE1803" s="8">
        <v>173</v>
      </c>
      <c r="AF1803" s="8">
        <v>169</v>
      </c>
      <c r="AG1803" s="8">
        <v>290</v>
      </c>
      <c r="AH1803" s="8">
        <v>142</v>
      </c>
      <c r="AI1803" s="8">
        <v>10</v>
      </c>
      <c r="AJ1803" s="8">
        <v>86</v>
      </c>
      <c r="AK1803" s="8">
        <v>525</v>
      </c>
      <c r="AL1803" s="8">
        <v>0</v>
      </c>
      <c r="AM1803" s="8">
        <v>0</v>
      </c>
      <c r="AN1803" s="8">
        <v>611</v>
      </c>
      <c r="AO1803" s="41">
        <f t="shared" si="1096"/>
        <v>0.93944353518821599</v>
      </c>
      <c r="AP1803" s="41">
        <f t="shared" si="1097"/>
        <v>6.0556464811783964E-2</v>
      </c>
      <c r="AQ1803" s="41">
        <f t="shared" si="1098"/>
        <v>0</v>
      </c>
      <c r="AR1803" s="41">
        <f t="shared" si="1064"/>
        <v>2.7823240589198037E-2</v>
      </c>
      <c r="AS1803" s="41">
        <f t="shared" si="1065"/>
        <v>4.2553191489361701E-2</v>
      </c>
      <c r="AT1803" s="41">
        <f t="shared" si="1066"/>
        <v>0.10965630114566285</v>
      </c>
      <c r="AU1803" s="41">
        <f t="shared" si="1067"/>
        <v>0.13584288052373159</v>
      </c>
      <c r="AV1803" s="41">
        <f t="shared" si="1068"/>
        <v>0.15548281505728315</v>
      </c>
      <c r="AW1803" s="41">
        <f t="shared" si="1069"/>
        <v>0.18166939443535188</v>
      </c>
      <c r="AX1803" s="41">
        <f t="shared" si="1070"/>
        <v>0.18003273322422259</v>
      </c>
      <c r="AY1803" s="41">
        <f t="shared" si="1071"/>
        <v>9.4926350245499183E-2</v>
      </c>
      <c r="AZ1803" s="41">
        <f t="shared" si="1072"/>
        <v>4.4189852700491E-2</v>
      </c>
      <c r="BA1803" s="41">
        <f t="shared" si="1073"/>
        <v>1.9639934533551555E-2</v>
      </c>
      <c r="BB1803" s="41">
        <f t="shared" si="1074"/>
        <v>8.1833060556464818E-3</v>
      </c>
      <c r="BC1803" s="41">
        <f t="shared" si="1075"/>
        <v>0</v>
      </c>
      <c r="BD1803" s="41">
        <f t="shared" si="1076"/>
        <v>0.9950900163666121</v>
      </c>
      <c r="BE1803" s="41">
        <f t="shared" si="1077"/>
        <v>4.9099836333878887E-3</v>
      </c>
      <c r="BF1803" s="41">
        <f t="shared" si="1078"/>
        <v>0</v>
      </c>
      <c r="BG1803" s="41">
        <f t="shared" si="1079"/>
        <v>0.73977086743044185</v>
      </c>
      <c r="BH1803" s="41">
        <f t="shared" si="1080"/>
        <v>0.15057283142389524</v>
      </c>
      <c r="BI1803" s="41">
        <f t="shared" si="1081"/>
        <v>0.10965630114566285</v>
      </c>
      <c r="BJ1803" s="41">
        <f t="shared" si="1082"/>
        <v>0</v>
      </c>
      <c r="BK1803" s="41">
        <f t="shared" si="1083"/>
        <v>0.22585924713584288</v>
      </c>
      <c r="BL1803" s="41">
        <f t="shared" si="1084"/>
        <v>0</v>
      </c>
      <c r="BM1803" s="41">
        <f t="shared" si="1085"/>
        <v>0.49099836333878888</v>
      </c>
      <c r="BN1803" s="41">
        <f t="shared" si="1086"/>
        <v>0.28314238952536824</v>
      </c>
      <c r="BO1803" s="41">
        <f t="shared" si="1087"/>
        <v>0.27659574468085107</v>
      </c>
      <c r="BP1803" s="41">
        <f t="shared" si="1088"/>
        <v>0.4746317512274959</v>
      </c>
      <c r="BQ1803" s="41">
        <f t="shared" si="1089"/>
        <v>0.23240589198036007</v>
      </c>
      <c r="BR1803" s="41">
        <f t="shared" si="1090"/>
        <v>1.6366612111292964E-2</v>
      </c>
      <c r="BS1803" s="41">
        <f t="shared" si="1091"/>
        <v>0.14075286415711949</v>
      </c>
      <c r="BT1803" s="41">
        <f t="shared" si="1092"/>
        <v>0.85924713584288048</v>
      </c>
      <c r="BU1803" s="41">
        <f t="shared" si="1093"/>
        <v>0</v>
      </c>
      <c r="BV1803" s="41">
        <f t="shared" si="1094"/>
        <v>0</v>
      </c>
      <c r="BW1803" s="41">
        <f t="shared" si="1095"/>
        <v>1</v>
      </c>
      <c r="BX1803" s="41" t="str">
        <f t="shared" si="1100"/>
        <v>2019Registered nursesNewfoundland and Labrador</v>
      </c>
      <c r="BY1803" s="51">
        <f>VLOOKUP(BX1803,'%workplace'!$A$1:$F$381,6,FALSE)</f>
        <v>5674</v>
      </c>
      <c r="BZ1803" s="32">
        <f t="shared" si="1101"/>
        <v>0.10768417342262954</v>
      </c>
    </row>
    <row r="1804" spans="1:78" s="8" customFormat="1" hidden="1" x14ac:dyDescent="0.2">
      <c r="A1804" s="8" t="str">
        <f t="shared" si="1099"/>
        <v>2019Registered nursesPrince Edward IslandAll places of work</v>
      </c>
      <c r="B1804" s="8" t="s">
        <v>7</v>
      </c>
      <c r="C1804" s="8" t="s">
        <v>15</v>
      </c>
      <c r="D1804" s="8" t="s">
        <v>9</v>
      </c>
      <c r="E1804" s="8">
        <v>2019</v>
      </c>
      <c r="F1804" s="8">
        <v>1537</v>
      </c>
      <c r="G1804" s="8">
        <v>75</v>
      </c>
      <c r="H1804" s="8">
        <v>0</v>
      </c>
      <c r="I1804" s="8">
        <v>184</v>
      </c>
      <c r="J1804" s="8">
        <v>220</v>
      </c>
      <c r="K1804" s="8">
        <v>176</v>
      </c>
      <c r="L1804" s="8">
        <v>147</v>
      </c>
      <c r="M1804" s="8">
        <v>162</v>
      </c>
      <c r="N1804" s="8">
        <v>197</v>
      </c>
      <c r="O1804" s="8">
        <v>227</v>
      </c>
      <c r="P1804" s="8">
        <v>134</v>
      </c>
      <c r="Q1804" s="8">
        <v>77</v>
      </c>
      <c r="R1804" s="8">
        <v>28</v>
      </c>
      <c r="S1804" s="8">
        <v>60</v>
      </c>
      <c r="T1804" s="8">
        <v>0</v>
      </c>
      <c r="U1804" s="8">
        <v>1537</v>
      </c>
      <c r="V1804" s="8">
        <v>45</v>
      </c>
      <c r="W1804" s="8">
        <v>30</v>
      </c>
      <c r="X1804" s="8">
        <v>852</v>
      </c>
      <c r="Y1804" s="8">
        <v>541</v>
      </c>
      <c r="Z1804" s="8">
        <v>219</v>
      </c>
      <c r="AA1804" s="8">
        <v>0</v>
      </c>
      <c r="AB1804" s="8">
        <v>110</v>
      </c>
      <c r="AC1804" s="8">
        <v>0</v>
      </c>
      <c r="AD1804" s="8">
        <v>306</v>
      </c>
      <c r="AE1804" s="8">
        <v>1196</v>
      </c>
      <c r="AF1804" s="8">
        <v>149</v>
      </c>
      <c r="AG1804" s="8">
        <v>1404</v>
      </c>
      <c r="AH1804" s="8">
        <v>54</v>
      </c>
      <c r="AI1804" s="8">
        <v>5</v>
      </c>
      <c r="AJ1804" s="8">
        <v>460</v>
      </c>
      <c r="AK1804" s="8">
        <v>1151</v>
      </c>
      <c r="AL1804" s="8">
        <v>0</v>
      </c>
      <c r="AM1804" s="8">
        <v>1</v>
      </c>
      <c r="AN1804" s="8">
        <v>1612</v>
      </c>
      <c r="AO1804" s="41">
        <f t="shared" si="1096"/>
        <v>0.95347394540942931</v>
      </c>
      <c r="AP1804" s="41">
        <f t="shared" si="1097"/>
        <v>4.6526054590570722E-2</v>
      </c>
      <c r="AQ1804" s="41">
        <f t="shared" si="1098"/>
        <v>0</v>
      </c>
      <c r="AR1804" s="41">
        <f t="shared" si="1064"/>
        <v>0.11414392059553349</v>
      </c>
      <c r="AS1804" s="41">
        <f t="shared" si="1065"/>
        <v>0.13647642679900746</v>
      </c>
      <c r="AT1804" s="41">
        <f t="shared" si="1066"/>
        <v>0.10918114143920596</v>
      </c>
      <c r="AU1804" s="41">
        <f t="shared" si="1067"/>
        <v>9.1191066997518611E-2</v>
      </c>
      <c r="AV1804" s="41">
        <f t="shared" si="1068"/>
        <v>0.10049627791563276</v>
      </c>
      <c r="AW1804" s="41">
        <f t="shared" si="1069"/>
        <v>0.12220843672456576</v>
      </c>
      <c r="AX1804" s="41">
        <f t="shared" si="1070"/>
        <v>0.14081885856079404</v>
      </c>
      <c r="AY1804" s="41">
        <f t="shared" si="1071"/>
        <v>8.3126550868486346E-2</v>
      </c>
      <c r="AZ1804" s="41">
        <f t="shared" si="1072"/>
        <v>4.7766749379652605E-2</v>
      </c>
      <c r="BA1804" s="41">
        <f t="shared" si="1073"/>
        <v>1.7369727047146403E-2</v>
      </c>
      <c r="BB1804" s="41">
        <f t="shared" si="1074"/>
        <v>3.7220843672456573E-2</v>
      </c>
      <c r="BC1804" s="41">
        <f t="shared" si="1075"/>
        <v>0</v>
      </c>
      <c r="BD1804" s="41">
        <f t="shared" si="1076"/>
        <v>0.95347394540942931</v>
      </c>
      <c r="BE1804" s="41">
        <f t="shared" si="1077"/>
        <v>2.7915632754342432E-2</v>
      </c>
      <c r="BF1804" s="41">
        <f t="shared" si="1078"/>
        <v>1.8610421836228287E-2</v>
      </c>
      <c r="BG1804" s="41">
        <f t="shared" si="1079"/>
        <v>0.52853598014888337</v>
      </c>
      <c r="BH1804" s="41">
        <f t="shared" si="1080"/>
        <v>0.3356079404466501</v>
      </c>
      <c r="BI1804" s="41">
        <f t="shared" si="1081"/>
        <v>0.13585607940446651</v>
      </c>
      <c r="BJ1804" s="41">
        <f t="shared" si="1082"/>
        <v>0</v>
      </c>
      <c r="BK1804" s="41">
        <f t="shared" si="1083"/>
        <v>6.8238213399503728E-2</v>
      </c>
      <c r="BL1804" s="41">
        <f t="shared" si="1084"/>
        <v>0</v>
      </c>
      <c r="BM1804" s="41">
        <f t="shared" si="1085"/>
        <v>0.18982630272952852</v>
      </c>
      <c r="BN1804" s="41">
        <f t="shared" si="1086"/>
        <v>0.74193548387096775</v>
      </c>
      <c r="BO1804" s="41">
        <f t="shared" si="1087"/>
        <v>9.2431761786600494E-2</v>
      </c>
      <c r="BP1804" s="41">
        <f t="shared" si="1088"/>
        <v>0.87096774193548387</v>
      </c>
      <c r="BQ1804" s="41">
        <f t="shared" si="1089"/>
        <v>3.3498759305210915E-2</v>
      </c>
      <c r="BR1804" s="41">
        <f t="shared" si="1090"/>
        <v>3.1017369727047149E-3</v>
      </c>
      <c r="BS1804" s="41">
        <f t="shared" si="1091"/>
        <v>0.28535980148883372</v>
      </c>
      <c r="BT1804" s="41">
        <f t="shared" si="1092"/>
        <v>0.71401985111662536</v>
      </c>
      <c r="BU1804" s="41">
        <f t="shared" si="1093"/>
        <v>0</v>
      </c>
      <c r="BV1804" s="41">
        <f t="shared" si="1094"/>
        <v>6.2034739454094293E-4</v>
      </c>
      <c r="BW1804" s="41">
        <f t="shared" si="1095"/>
        <v>1</v>
      </c>
      <c r="BX1804" s="41" t="str">
        <f t="shared" si="1100"/>
        <v>2019Registered nursesPrince Edward Island</v>
      </c>
      <c r="BY1804" s="51">
        <f>VLOOKUP(BX1804,'%workplace'!$A$1:$F$381,6,FALSE)</f>
        <v>1612</v>
      </c>
      <c r="BZ1804" s="32">
        <f t="shared" si="1101"/>
        <v>1</v>
      </c>
    </row>
    <row r="1805" spans="1:78" s="8" customFormat="1" hidden="1" x14ac:dyDescent="0.2">
      <c r="A1805" s="8" t="str">
        <f t="shared" si="1099"/>
        <v>2019Registered nursesPrince Edward IslandCommunity health</v>
      </c>
      <c r="B1805" s="8" t="s">
        <v>7</v>
      </c>
      <c r="C1805" s="8" t="s">
        <v>15</v>
      </c>
      <c r="D1805" s="8" t="s">
        <v>11</v>
      </c>
      <c r="E1805" s="8">
        <v>2019</v>
      </c>
      <c r="F1805" s="8">
        <v>70</v>
      </c>
      <c r="G1805" s="8">
        <v>1</v>
      </c>
      <c r="H1805" s="8">
        <v>0</v>
      </c>
      <c r="I1805" s="8">
        <v>1</v>
      </c>
      <c r="J1805" s="8">
        <v>9</v>
      </c>
      <c r="K1805" s="8">
        <v>13</v>
      </c>
      <c r="L1805" s="8">
        <v>9</v>
      </c>
      <c r="M1805" s="8">
        <v>12</v>
      </c>
      <c r="N1805" s="8">
        <v>8</v>
      </c>
      <c r="O1805" s="8">
        <v>10</v>
      </c>
      <c r="P1805" s="8">
        <v>4</v>
      </c>
      <c r="Q1805" s="8">
        <v>3</v>
      </c>
      <c r="R1805" s="8">
        <v>2</v>
      </c>
      <c r="S1805" s="8">
        <v>0</v>
      </c>
      <c r="T1805" s="8">
        <v>0</v>
      </c>
      <c r="U1805" s="8">
        <v>70</v>
      </c>
      <c r="V1805" s="8">
        <v>0</v>
      </c>
      <c r="W1805" s="8">
        <v>1</v>
      </c>
      <c r="X1805" s="8">
        <v>48</v>
      </c>
      <c r="Y1805" s="8">
        <v>21</v>
      </c>
      <c r="Z1805" s="8">
        <v>2</v>
      </c>
      <c r="AA1805" s="8">
        <v>0</v>
      </c>
      <c r="AB1805" s="8">
        <v>7</v>
      </c>
      <c r="AC1805" s="8">
        <v>0</v>
      </c>
      <c r="AD1805" s="8">
        <v>20</v>
      </c>
      <c r="AE1805" s="8">
        <v>44</v>
      </c>
      <c r="AF1805" s="8">
        <v>5</v>
      </c>
      <c r="AG1805" s="8">
        <v>59</v>
      </c>
      <c r="AH1805" s="8">
        <v>7</v>
      </c>
      <c r="AI1805" s="8">
        <v>0</v>
      </c>
      <c r="AJ1805" s="8">
        <v>28</v>
      </c>
      <c r="AK1805" s="8">
        <v>43</v>
      </c>
      <c r="AL1805" s="8">
        <v>0</v>
      </c>
      <c r="AM1805" s="8">
        <v>0</v>
      </c>
      <c r="AN1805" s="8">
        <v>71</v>
      </c>
      <c r="AO1805" s="41">
        <f t="shared" si="1096"/>
        <v>0.9859154929577465</v>
      </c>
      <c r="AP1805" s="41">
        <f t="shared" si="1097"/>
        <v>1.4084507042253521E-2</v>
      </c>
      <c r="AQ1805" s="41">
        <f t="shared" si="1098"/>
        <v>0</v>
      </c>
      <c r="AR1805" s="41">
        <f t="shared" si="1064"/>
        <v>1.4084507042253521E-2</v>
      </c>
      <c r="AS1805" s="41">
        <f t="shared" si="1065"/>
        <v>0.12676056338028169</v>
      </c>
      <c r="AT1805" s="41">
        <f t="shared" si="1066"/>
        <v>0.18309859154929578</v>
      </c>
      <c r="AU1805" s="41">
        <f t="shared" si="1067"/>
        <v>0.12676056338028169</v>
      </c>
      <c r="AV1805" s="41">
        <f t="shared" si="1068"/>
        <v>0.16901408450704225</v>
      </c>
      <c r="AW1805" s="41">
        <f t="shared" si="1069"/>
        <v>0.11267605633802817</v>
      </c>
      <c r="AX1805" s="41">
        <f t="shared" si="1070"/>
        <v>0.14084507042253522</v>
      </c>
      <c r="AY1805" s="41">
        <f t="shared" si="1071"/>
        <v>5.6338028169014086E-2</v>
      </c>
      <c r="AZ1805" s="41">
        <f t="shared" si="1072"/>
        <v>4.2253521126760563E-2</v>
      </c>
      <c r="BA1805" s="41">
        <f t="shared" si="1073"/>
        <v>2.8169014084507043E-2</v>
      </c>
      <c r="BB1805" s="41">
        <f t="shared" si="1074"/>
        <v>0</v>
      </c>
      <c r="BC1805" s="41">
        <f t="shared" si="1075"/>
        <v>0</v>
      </c>
      <c r="BD1805" s="41">
        <f t="shared" si="1076"/>
        <v>0.9859154929577465</v>
      </c>
      <c r="BE1805" s="41">
        <f t="shared" si="1077"/>
        <v>0</v>
      </c>
      <c r="BF1805" s="41">
        <f t="shared" si="1078"/>
        <v>1.4084507042253521E-2</v>
      </c>
      <c r="BG1805" s="41">
        <f t="shared" si="1079"/>
        <v>0.676056338028169</v>
      </c>
      <c r="BH1805" s="41">
        <f t="shared" si="1080"/>
        <v>0.29577464788732394</v>
      </c>
      <c r="BI1805" s="41">
        <f t="shared" si="1081"/>
        <v>2.8169014084507043E-2</v>
      </c>
      <c r="BJ1805" s="41">
        <f t="shared" si="1082"/>
        <v>0</v>
      </c>
      <c r="BK1805" s="41">
        <f t="shared" si="1083"/>
        <v>9.8591549295774641E-2</v>
      </c>
      <c r="BL1805" s="41">
        <f t="shared" si="1084"/>
        <v>0</v>
      </c>
      <c r="BM1805" s="41">
        <f t="shared" si="1085"/>
        <v>0.28169014084507044</v>
      </c>
      <c r="BN1805" s="41">
        <f t="shared" si="1086"/>
        <v>0.61971830985915488</v>
      </c>
      <c r="BO1805" s="41">
        <f t="shared" si="1087"/>
        <v>7.0422535211267609E-2</v>
      </c>
      <c r="BP1805" s="41">
        <f t="shared" si="1088"/>
        <v>0.83098591549295775</v>
      </c>
      <c r="BQ1805" s="41">
        <f t="shared" si="1089"/>
        <v>9.8591549295774641E-2</v>
      </c>
      <c r="BR1805" s="41">
        <f t="shared" si="1090"/>
        <v>0</v>
      </c>
      <c r="BS1805" s="41">
        <f t="shared" si="1091"/>
        <v>0.39436619718309857</v>
      </c>
      <c r="BT1805" s="41">
        <f t="shared" si="1092"/>
        <v>0.60563380281690138</v>
      </c>
      <c r="BU1805" s="41">
        <f t="shared" si="1093"/>
        <v>0</v>
      </c>
      <c r="BV1805" s="41">
        <f t="shared" si="1094"/>
        <v>0</v>
      </c>
      <c r="BW1805" s="41">
        <f t="shared" si="1095"/>
        <v>1</v>
      </c>
      <c r="BX1805" s="41" t="str">
        <f t="shared" si="1100"/>
        <v>2019Registered nursesPrince Edward Island</v>
      </c>
      <c r="BY1805" s="51">
        <f>VLOOKUP(BX1805,'%workplace'!$A$1:$F$381,6,FALSE)</f>
        <v>1612</v>
      </c>
      <c r="BZ1805" s="32">
        <f t="shared" si="1101"/>
        <v>4.4044665012406947E-2</v>
      </c>
    </row>
    <row r="1806" spans="1:78" s="8" customFormat="1" hidden="1" x14ac:dyDescent="0.2">
      <c r="A1806" s="8" t="str">
        <f t="shared" si="1099"/>
        <v>2019Registered nursesPrince Edward IslandNursing home/long-term care</v>
      </c>
      <c r="B1806" s="8" t="s">
        <v>7</v>
      </c>
      <c r="C1806" s="8" t="s">
        <v>15</v>
      </c>
      <c r="D1806" s="8" t="s">
        <v>12</v>
      </c>
      <c r="E1806" s="8">
        <v>2019</v>
      </c>
      <c r="F1806" s="8">
        <v>181</v>
      </c>
      <c r="G1806" s="8">
        <v>23</v>
      </c>
      <c r="H1806" s="8">
        <v>0</v>
      </c>
      <c r="I1806" s="8">
        <v>15</v>
      </c>
      <c r="J1806" s="8">
        <v>28</v>
      </c>
      <c r="K1806" s="8">
        <v>18</v>
      </c>
      <c r="L1806" s="8">
        <v>10</v>
      </c>
      <c r="M1806" s="8">
        <v>23</v>
      </c>
      <c r="N1806" s="8">
        <v>22</v>
      </c>
      <c r="O1806" s="8">
        <v>33</v>
      </c>
      <c r="P1806" s="8">
        <v>22</v>
      </c>
      <c r="Q1806" s="8">
        <v>21</v>
      </c>
      <c r="R1806" s="8">
        <v>8</v>
      </c>
      <c r="S1806" s="8">
        <v>4</v>
      </c>
      <c r="T1806" s="8">
        <v>0</v>
      </c>
      <c r="U1806" s="8">
        <v>178</v>
      </c>
      <c r="V1806" s="8">
        <v>17</v>
      </c>
      <c r="W1806" s="8">
        <v>9</v>
      </c>
      <c r="X1806" s="8">
        <v>98</v>
      </c>
      <c r="Y1806" s="8">
        <v>77</v>
      </c>
      <c r="Z1806" s="8">
        <v>29</v>
      </c>
      <c r="AA1806" s="8">
        <v>0</v>
      </c>
      <c r="AB1806" s="8">
        <v>28</v>
      </c>
      <c r="AC1806" s="8">
        <v>0</v>
      </c>
      <c r="AD1806" s="8">
        <v>37</v>
      </c>
      <c r="AE1806" s="8">
        <v>139</v>
      </c>
      <c r="AF1806" s="8">
        <v>7</v>
      </c>
      <c r="AG1806" s="8">
        <v>197</v>
      </c>
      <c r="AH1806" s="8">
        <v>0</v>
      </c>
      <c r="AI1806" s="8">
        <v>0</v>
      </c>
      <c r="AJ1806" s="8">
        <v>66</v>
      </c>
      <c r="AK1806" s="8">
        <v>138</v>
      </c>
      <c r="AL1806" s="8">
        <v>0</v>
      </c>
      <c r="AM1806" s="8">
        <v>0</v>
      </c>
      <c r="AN1806" s="8">
        <v>204</v>
      </c>
      <c r="AO1806" s="41">
        <f t="shared" si="1096"/>
        <v>0.88725490196078427</v>
      </c>
      <c r="AP1806" s="41">
        <f t="shared" si="1097"/>
        <v>0.11274509803921569</v>
      </c>
      <c r="AQ1806" s="41">
        <f t="shared" si="1098"/>
        <v>0</v>
      </c>
      <c r="AR1806" s="41">
        <f t="shared" si="1064"/>
        <v>7.3529411764705885E-2</v>
      </c>
      <c r="AS1806" s="41">
        <f t="shared" si="1065"/>
        <v>0.13725490196078433</v>
      </c>
      <c r="AT1806" s="41">
        <f t="shared" si="1066"/>
        <v>8.8235294117647065E-2</v>
      </c>
      <c r="AU1806" s="41">
        <f t="shared" si="1067"/>
        <v>4.9019607843137254E-2</v>
      </c>
      <c r="AV1806" s="41">
        <f t="shared" si="1068"/>
        <v>0.11274509803921569</v>
      </c>
      <c r="AW1806" s="41">
        <f t="shared" si="1069"/>
        <v>0.10784313725490197</v>
      </c>
      <c r="AX1806" s="41">
        <f t="shared" si="1070"/>
        <v>0.16176470588235295</v>
      </c>
      <c r="AY1806" s="41">
        <f t="shared" si="1071"/>
        <v>0.10784313725490197</v>
      </c>
      <c r="AZ1806" s="41">
        <f t="shared" si="1072"/>
        <v>0.10294117647058823</v>
      </c>
      <c r="BA1806" s="41">
        <f t="shared" si="1073"/>
        <v>3.9215686274509803E-2</v>
      </c>
      <c r="BB1806" s="41">
        <f t="shared" si="1074"/>
        <v>1.9607843137254902E-2</v>
      </c>
      <c r="BC1806" s="41">
        <f t="shared" si="1075"/>
        <v>0</v>
      </c>
      <c r="BD1806" s="41">
        <f t="shared" si="1076"/>
        <v>0.87254901960784315</v>
      </c>
      <c r="BE1806" s="41">
        <f t="shared" si="1077"/>
        <v>8.3333333333333329E-2</v>
      </c>
      <c r="BF1806" s="41">
        <f t="shared" si="1078"/>
        <v>4.4117647058823532E-2</v>
      </c>
      <c r="BG1806" s="41">
        <f t="shared" si="1079"/>
        <v>0.48039215686274511</v>
      </c>
      <c r="BH1806" s="41">
        <f t="shared" si="1080"/>
        <v>0.37745098039215685</v>
      </c>
      <c r="BI1806" s="41">
        <f t="shared" si="1081"/>
        <v>0.14215686274509803</v>
      </c>
      <c r="BJ1806" s="41">
        <f t="shared" si="1082"/>
        <v>0</v>
      </c>
      <c r="BK1806" s="41">
        <f t="shared" si="1083"/>
        <v>0.13725490196078433</v>
      </c>
      <c r="BL1806" s="41">
        <f t="shared" si="1084"/>
        <v>0</v>
      </c>
      <c r="BM1806" s="41">
        <f t="shared" si="1085"/>
        <v>0.18137254901960784</v>
      </c>
      <c r="BN1806" s="41">
        <f t="shared" si="1086"/>
        <v>0.68137254901960786</v>
      </c>
      <c r="BO1806" s="41">
        <f t="shared" si="1087"/>
        <v>3.4313725490196081E-2</v>
      </c>
      <c r="BP1806" s="41">
        <f t="shared" si="1088"/>
        <v>0.96568627450980393</v>
      </c>
      <c r="BQ1806" s="41">
        <f t="shared" si="1089"/>
        <v>0</v>
      </c>
      <c r="BR1806" s="41">
        <f t="shared" si="1090"/>
        <v>0</v>
      </c>
      <c r="BS1806" s="41">
        <f t="shared" si="1091"/>
        <v>0.3235294117647059</v>
      </c>
      <c r="BT1806" s="41">
        <f t="shared" si="1092"/>
        <v>0.67647058823529416</v>
      </c>
      <c r="BU1806" s="41">
        <f t="shared" si="1093"/>
        <v>0</v>
      </c>
      <c r="BV1806" s="41">
        <f t="shared" si="1094"/>
        <v>0</v>
      </c>
      <c r="BW1806" s="41">
        <f t="shared" si="1095"/>
        <v>1</v>
      </c>
      <c r="BX1806" s="41" t="str">
        <f t="shared" si="1100"/>
        <v>2019Registered nursesPrince Edward Island</v>
      </c>
      <c r="BY1806" s="51">
        <f>VLOOKUP(BX1806,'%workplace'!$A$1:$F$381,6,FALSE)</f>
        <v>1612</v>
      </c>
      <c r="BZ1806" s="32">
        <f t="shared" si="1101"/>
        <v>0.12655086848635236</v>
      </c>
    </row>
    <row r="1807" spans="1:78" s="8" customFormat="1" hidden="1" x14ac:dyDescent="0.2">
      <c r="A1807" s="8" t="str">
        <f t="shared" si="1099"/>
        <v>2019Registered nursesPrince Edward IslandHospital</v>
      </c>
      <c r="B1807" s="8" t="s">
        <v>7</v>
      </c>
      <c r="C1807" s="8" t="s">
        <v>15</v>
      </c>
      <c r="D1807" s="8" t="s">
        <v>10</v>
      </c>
      <c r="E1807" s="8">
        <v>2019</v>
      </c>
      <c r="F1807" s="8">
        <v>925</v>
      </c>
      <c r="G1807" s="8">
        <v>42</v>
      </c>
      <c r="H1807" s="8">
        <v>0</v>
      </c>
      <c r="I1807" s="8">
        <v>161</v>
      </c>
      <c r="J1807" s="8">
        <v>149</v>
      </c>
      <c r="K1807" s="8">
        <v>112</v>
      </c>
      <c r="L1807" s="8">
        <v>90</v>
      </c>
      <c r="M1807" s="8">
        <v>74</v>
      </c>
      <c r="N1807" s="8">
        <v>114</v>
      </c>
      <c r="O1807" s="8">
        <v>112</v>
      </c>
      <c r="P1807" s="8">
        <v>61</v>
      </c>
      <c r="Q1807" s="8">
        <v>31</v>
      </c>
      <c r="R1807" s="8">
        <v>8</v>
      </c>
      <c r="S1807" s="8">
        <v>55</v>
      </c>
      <c r="T1807" s="8">
        <v>0</v>
      </c>
      <c r="U1807" s="8">
        <v>932</v>
      </c>
      <c r="V1807" s="8">
        <v>20</v>
      </c>
      <c r="W1807" s="8">
        <v>15</v>
      </c>
      <c r="X1807" s="8">
        <v>490</v>
      </c>
      <c r="Y1807" s="8">
        <v>332</v>
      </c>
      <c r="Z1807" s="8">
        <v>145</v>
      </c>
      <c r="AA1807" s="8">
        <v>0</v>
      </c>
      <c r="AB1807" s="8">
        <v>43</v>
      </c>
      <c r="AC1807" s="8">
        <v>0</v>
      </c>
      <c r="AD1807" s="8">
        <v>88</v>
      </c>
      <c r="AE1807" s="8">
        <v>836</v>
      </c>
      <c r="AF1807" s="8">
        <v>56</v>
      </c>
      <c r="AG1807" s="8">
        <v>907</v>
      </c>
      <c r="AH1807" s="8">
        <v>4</v>
      </c>
      <c r="AI1807" s="8">
        <v>0</v>
      </c>
      <c r="AJ1807" s="8">
        <v>265</v>
      </c>
      <c r="AK1807" s="8">
        <v>702</v>
      </c>
      <c r="AL1807" s="8">
        <v>0</v>
      </c>
      <c r="AM1807" s="8">
        <v>0</v>
      </c>
      <c r="AN1807" s="8">
        <v>967</v>
      </c>
      <c r="AO1807" s="41">
        <f t="shared" si="1096"/>
        <v>0.95656670113753883</v>
      </c>
      <c r="AP1807" s="41">
        <f t="shared" si="1097"/>
        <v>4.3433298862461223E-2</v>
      </c>
      <c r="AQ1807" s="41">
        <f t="shared" si="1098"/>
        <v>0</v>
      </c>
      <c r="AR1807" s="41">
        <f t="shared" si="1064"/>
        <v>0.16649431230610134</v>
      </c>
      <c r="AS1807" s="41">
        <f t="shared" si="1065"/>
        <v>0.15408479834539815</v>
      </c>
      <c r="AT1807" s="41">
        <f t="shared" si="1066"/>
        <v>0.11582213029989659</v>
      </c>
      <c r="AU1807" s="41">
        <f t="shared" si="1067"/>
        <v>9.3071354705274043E-2</v>
      </c>
      <c r="AV1807" s="41">
        <f t="shared" si="1068"/>
        <v>7.6525336091003107E-2</v>
      </c>
      <c r="AW1807" s="41">
        <f t="shared" si="1069"/>
        <v>0.11789038262668046</v>
      </c>
      <c r="AX1807" s="41">
        <f t="shared" si="1070"/>
        <v>0.11582213029989659</v>
      </c>
      <c r="AY1807" s="41">
        <f t="shared" si="1071"/>
        <v>6.3081695966907964E-2</v>
      </c>
      <c r="AZ1807" s="41">
        <f t="shared" si="1072"/>
        <v>3.2057911065149949E-2</v>
      </c>
      <c r="BA1807" s="41">
        <f t="shared" si="1073"/>
        <v>8.2730093071354711E-3</v>
      </c>
      <c r="BB1807" s="41">
        <f t="shared" si="1074"/>
        <v>5.6876938986556359E-2</v>
      </c>
      <c r="BC1807" s="41">
        <f t="shared" si="1075"/>
        <v>0</v>
      </c>
      <c r="BD1807" s="41">
        <f t="shared" si="1076"/>
        <v>0.96380558428128227</v>
      </c>
      <c r="BE1807" s="41">
        <f t="shared" si="1077"/>
        <v>2.0682523267838676E-2</v>
      </c>
      <c r="BF1807" s="41">
        <f t="shared" si="1078"/>
        <v>1.5511892450879007E-2</v>
      </c>
      <c r="BG1807" s="41">
        <f t="shared" si="1079"/>
        <v>0.50672182006204758</v>
      </c>
      <c r="BH1807" s="41">
        <f t="shared" si="1080"/>
        <v>0.34332988624612204</v>
      </c>
      <c r="BI1807" s="41">
        <f t="shared" si="1081"/>
        <v>0.14994829369183041</v>
      </c>
      <c r="BJ1807" s="41">
        <f t="shared" si="1082"/>
        <v>0</v>
      </c>
      <c r="BK1807" s="41">
        <f t="shared" si="1083"/>
        <v>4.4467425025853151E-2</v>
      </c>
      <c r="BL1807" s="41">
        <f t="shared" si="1084"/>
        <v>0</v>
      </c>
      <c r="BM1807" s="41">
        <f t="shared" si="1085"/>
        <v>9.1003102378490172E-2</v>
      </c>
      <c r="BN1807" s="41">
        <f t="shared" si="1086"/>
        <v>0.86452947259565671</v>
      </c>
      <c r="BO1807" s="41">
        <f t="shared" si="1087"/>
        <v>5.7911065149948295E-2</v>
      </c>
      <c r="BP1807" s="41">
        <f t="shared" si="1088"/>
        <v>0.937952430196484</v>
      </c>
      <c r="BQ1807" s="41">
        <f t="shared" si="1089"/>
        <v>4.1365046535677356E-3</v>
      </c>
      <c r="BR1807" s="41">
        <f t="shared" si="1090"/>
        <v>0</v>
      </c>
      <c r="BS1807" s="41">
        <f t="shared" si="1091"/>
        <v>0.27404343329886244</v>
      </c>
      <c r="BT1807" s="41">
        <f t="shared" si="1092"/>
        <v>0.72595656670113751</v>
      </c>
      <c r="BU1807" s="41">
        <f t="shared" si="1093"/>
        <v>0</v>
      </c>
      <c r="BV1807" s="41">
        <f t="shared" si="1094"/>
        <v>0</v>
      </c>
      <c r="BW1807" s="41">
        <f t="shared" si="1095"/>
        <v>1</v>
      </c>
      <c r="BX1807" s="41" t="str">
        <f t="shared" si="1100"/>
        <v>2019Registered nursesPrince Edward Island</v>
      </c>
      <c r="BY1807" s="51">
        <f>VLOOKUP(BX1807,'%workplace'!$A$1:$F$381,6,FALSE)</f>
        <v>1612</v>
      </c>
      <c r="BZ1807" s="32">
        <f t="shared" si="1101"/>
        <v>0.59987593052109178</v>
      </c>
    </row>
    <row r="1808" spans="1:78" s="8" customFormat="1" hidden="1" x14ac:dyDescent="0.2">
      <c r="A1808" s="8" t="str">
        <f t="shared" si="1099"/>
        <v>2019Registered nursesPrince Edward IslandOther places of work</v>
      </c>
      <c r="B1808" s="8" t="s">
        <v>7</v>
      </c>
      <c r="C1808" s="8" t="s">
        <v>15</v>
      </c>
      <c r="D1808" s="8" t="s">
        <v>13</v>
      </c>
      <c r="E1808" s="8">
        <v>2019</v>
      </c>
      <c r="F1808" s="8">
        <v>361</v>
      </c>
      <c r="G1808" s="8">
        <v>9</v>
      </c>
      <c r="H1808" s="8">
        <v>0</v>
      </c>
      <c r="I1808" s="8">
        <v>7</v>
      </c>
      <c r="J1808" s="8">
        <v>34</v>
      </c>
      <c r="K1808" s="8">
        <v>33</v>
      </c>
      <c r="L1808" s="8">
        <v>38</v>
      </c>
      <c r="M1808" s="8">
        <v>53</v>
      </c>
      <c r="N1808" s="8">
        <v>53</v>
      </c>
      <c r="O1808" s="8">
        <v>72</v>
      </c>
      <c r="P1808" s="8">
        <v>47</v>
      </c>
      <c r="Q1808" s="8">
        <v>22</v>
      </c>
      <c r="R1808" s="8">
        <v>10</v>
      </c>
      <c r="S1808" s="8">
        <v>1</v>
      </c>
      <c r="T1808" s="8">
        <v>0</v>
      </c>
      <c r="U1808" s="8">
        <v>357</v>
      </c>
      <c r="V1808" s="8">
        <v>8</v>
      </c>
      <c r="W1808" s="8">
        <v>5</v>
      </c>
      <c r="X1808" s="8">
        <v>216</v>
      </c>
      <c r="Y1808" s="8">
        <v>111</v>
      </c>
      <c r="Z1808" s="8">
        <v>43</v>
      </c>
      <c r="AA1808" s="8">
        <v>0</v>
      </c>
      <c r="AB1808" s="8">
        <v>32</v>
      </c>
      <c r="AC1808" s="8">
        <v>0</v>
      </c>
      <c r="AD1808" s="8">
        <v>161</v>
      </c>
      <c r="AE1808" s="8">
        <v>177</v>
      </c>
      <c r="AF1808" s="8">
        <v>81</v>
      </c>
      <c r="AG1808" s="8">
        <v>241</v>
      </c>
      <c r="AH1808" s="8">
        <v>43</v>
      </c>
      <c r="AI1808" s="8">
        <v>5</v>
      </c>
      <c r="AJ1808" s="8">
        <v>101</v>
      </c>
      <c r="AK1808" s="8">
        <v>268</v>
      </c>
      <c r="AL1808" s="8">
        <v>0</v>
      </c>
      <c r="AM1808" s="8">
        <v>1</v>
      </c>
      <c r="AN1808" s="8">
        <v>370</v>
      </c>
      <c r="AO1808" s="41">
        <f t="shared" si="1096"/>
        <v>0.9756756756756757</v>
      </c>
      <c r="AP1808" s="41">
        <f t="shared" si="1097"/>
        <v>2.4324324324324326E-2</v>
      </c>
      <c r="AQ1808" s="41">
        <f t="shared" si="1098"/>
        <v>0</v>
      </c>
      <c r="AR1808" s="41">
        <f t="shared" si="1064"/>
        <v>1.891891891891892E-2</v>
      </c>
      <c r="AS1808" s="41">
        <f t="shared" si="1065"/>
        <v>9.1891891891891897E-2</v>
      </c>
      <c r="AT1808" s="41">
        <f t="shared" si="1066"/>
        <v>8.9189189189189194E-2</v>
      </c>
      <c r="AU1808" s="41">
        <f t="shared" si="1067"/>
        <v>0.10270270270270271</v>
      </c>
      <c r="AV1808" s="41">
        <f t="shared" si="1068"/>
        <v>0.14324324324324325</v>
      </c>
      <c r="AW1808" s="41">
        <f t="shared" si="1069"/>
        <v>0.14324324324324325</v>
      </c>
      <c r="AX1808" s="41">
        <f t="shared" si="1070"/>
        <v>0.19459459459459461</v>
      </c>
      <c r="AY1808" s="41">
        <f t="shared" si="1071"/>
        <v>0.12702702702702703</v>
      </c>
      <c r="AZ1808" s="41">
        <f t="shared" si="1072"/>
        <v>5.9459459459459463E-2</v>
      </c>
      <c r="BA1808" s="41">
        <f t="shared" si="1073"/>
        <v>2.7027027027027029E-2</v>
      </c>
      <c r="BB1808" s="41">
        <f t="shared" si="1074"/>
        <v>2.7027027027027029E-3</v>
      </c>
      <c r="BC1808" s="41">
        <f t="shared" si="1075"/>
        <v>0</v>
      </c>
      <c r="BD1808" s="41">
        <f t="shared" si="1076"/>
        <v>0.96486486486486489</v>
      </c>
      <c r="BE1808" s="41">
        <f t="shared" si="1077"/>
        <v>2.1621621621621623E-2</v>
      </c>
      <c r="BF1808" s="41">
        <f t="shared" si="1078"/>
        <v>1.3513513513513514E-2</v>
      </c>
      <c r="BG1808" s="41">
        <f t="shared" si="1079"/>
        <v>0.58378378378378382</v>
      </c>
      <c r="BH1808" s="41">
        <f t="shared" si="1080"/>
        <v>0.3</v>
      </c>
      <c r="BI1808" s="41">
        <f t="shared" si="1081"/>
        <v>0.11621621621621622</v>
      </c>
      <c r="BJ1808" s="41">
        <f t="shared" si="1082"/>
        <v>0</v>
      </c>
      <c r="BK1808" s="41">
        <f t="shared" si="1083"/>
        <v>8.6486486486486491E-2</v>
      </c>
      <c r="BL1808" s="41">
        <f t="shared" si="1084"/>
        <v>0</v>
      </c>
      <c r="BM1808" s="41">
        <f t="shared" si="1085"/>
        <v>0.43513513513513513</v>
      </c>
      <c r="BN1808" s="41">
        <f t="shared" si="1086"/>
        <v>0.47837837837837838</v>
      </c>
      <c r="BO1808" s="41">
        <f t="shared" si="1087"/>
        <v>0.21891891891891893</v>
      </c>
      <c r="BP1808" s="41">
        <f t="shared" si="1088"/>
        <v>0.65135135135135136</v>
      </c>
      <c r="BQ1808" s="41">
        <f t="shared" si="1089"/>
        <v>0.11621621621621622</v>
      </c>
      <c r="BR1808" s="41">
        <f t="shared" si="1090"/>
        <v>1.3513513513513514E-2</v>
      </c>
      <c r="BS1808" s="41">
        <f t="shared" si="1091"/>
        <v>0.27297297297297296</v>
      </c>
      <c r="BT1808" s="41">
        <f t="shared" si="1092"/>
        <v>0.72432432432432436</v>
      </c>
      <c r="BU1808" s="41">
        <f t="shared" si="1093"/>
        <v>0</v>
      </c>
      <c r="BV1808" s="41">
        <f t="shared" si="1094"/>
        <v>2.7027027027027029E-3</v>
      </c>
      <c r="BW1808" s="41">
        <f t="shared" si="1095"/>
        <v>1</v>
      </c>
      <c r="BX1808" s="41" t="str">
        <f t="shared" si="1100"/>
        <v>2019Registered nursesPrince Edward Island</v>
      </c>
      <c r="BY1808" s="51">
        <f>VLOOKUP(BX1808,'%workplace'!$A$1:$F$381,6,FALSE)</f>
        <v>1612</v>
      </c>
      <c r="BZ1808" s="32">
        <f t="shared" si="1101"/>
        <v>0.22952853598014888</v>
      </c>
    </row>
    <row r="1809" spans="1:78" s="8" customFormat="1" hidden="1" x14ac:dyDescent="0.2">
      <c r="A1809" s="8" t="str">
        <f t="shared" si="1099"/>
        <v>2019Registered nursesNova ScotiaAll places of work</v>
      </c>
      <c r="B1809" s="8" t="s">
        <v>7</v>
      </c>
      <c r="C1809" s="8" t="s">
        <v>16</v>
      </c>
      <c r="D1809" s="8" t="s">
        <v>9</v>
      </c>
      <c r="E1809" s="8">
        <v>2019</v>
      </c>
      <c r="F1809" s="8">
        <v>8484</v>
      </c>
      <c r="G1809" s="8">
        <v>577</v>
      </c>
      <c r="H1809" s="8">
        <v>0</v>
      </c>
      <c r="I1809" s="8">
        <v>1276</v>
      </c>
      <c r="J1809" s="8">
        <v>1092</v>
      </c>
      <c r="K1809" s="8">
        <v>930</v>
      </c>
      <c r="L1809" s="8">
        <v>763</v>
      </c>
      <c r="M1809" s="8">
        <v>929</v>
      </c>
      <c r="N1809" s="8">
        <v>1131</v>
      </c>
      <c r="O1809" s="8">
        <v>1296</v>
      </c>
      <c r="P1809" s="8">
        <v>850</v>
      </c>
      <c r="Q1809" s="8">
        <v>354</v>
      </c>
      <c r="R1809" s="8">
        <v>114</v>
      </c>
      <c r="S1809" s="8">
        <v>326</v>
      </c>
      <c r="T1809" s="8">
        <v>0</v>
      </c>
      <c r="U1809" s="8">
        <v>8706</v>
      </c>
      <c r="V1809" s="8">
        <v>355</v>
      </c>
      <c r="W1809" s="8">
        <v>0</v>
      </c>
      <c r="X1809" s="8">
        <v>6169</v>
      </c>
      <c r="Y1809" s="8">
        <v>1766</v>
      </c>
      <c r="Z1809" s="8">
        <v>1124</v>
      </c>
      <c r="AA1809" s="8">
        <v>2</v>
      </c>
      <c r="AB1809" s="8">
        <v>781</v>
      </c>
      <c r="AC1809" s="8">
        <v>0</v>
      </c>
      <c r="AD1809" s="8">
        <v>1231</v>
      </c>
      <c r="AE1809" s="8">
        <v>7049</v>
      </c>
      <c r="AF1809" s="8">
        <v>409</v>
      </c>
      <c r="AG1809" s="8">
        <v>8198</v>
      </c>
      <c r="AH1809" s="8">
        <v>379</v>
      </c>
      <c r="AI1809" s="8">
        <v>75</v>
      </c>
      <c r="AJ1809" s="8">
        <v>2159</v>
      </c>
      <c r="AK1809" s="8">
        <v>6892</v>
      </c>
      <c r="AL1809" s="8">
        <v>0</v>
      </c>
      <c r="AM1809" s="8">
        <v>10</v>
      </c>
      <c r="AN1809" s="8">
        <v>9061</v>
      </c>
      <c r="AO1809" s="41">
        <f t="shared" si="1096"/>
        <v>0.93632049442666376</v>
      </c>
      <c r="AP1809" s="41">
        <f t="shared" si="1097"/>
        <v>6.3679505573336279E-2</v>
      </c>
      <c r="AQ1809" s="41">
        <f t="shared" si="1098"/>
        <v>0</v>
      </c>
      <c r="AR1809" s="41">
        <f t="shared" si="1064"/>
        <v>0.14082330868557555</v>
      </c>
      <c r="AS1809" s="41">
        <f t="shared" si="1065"/>
        <v>0.12051649928263988</v>
      </c>
      <c r="AT1809" s="41">
        <f t="shared" si="1066"/>
        <v>0.10263767796049002</v>
      </c>
      <c r="AU1809" s="41">
        <f t="shared" si="1067"/>
        <v>8.4207041165434274E-2</v>
      </c>
      <c r="AV1809" s="41">
        <f t="shared" si="1068"/>
        <v>0.10252731486590884</v>
      </c>
      <c r="AW1809" s="41">
        <f t="shared" si="1069"/>
        <v>0.12482065997130559</v>
      </c>
      <c r="AX1809" s="41">
        <f t="shared" si="1070"/>
        <v>0.14303057057719898</v>
      </c>
      <c r="AY1809" s="41">
        <f t="shared" si="1071"/>
        <v>9.3808630393996242E-2</v>
      </c>
      <c r="AZ1809" s="41">
        <f t="shared" si="1072"/>
        <v>3.906853548173491E-2</v>
      </c>
      <c r="BA1809" s="41">
        <f t="shared" si="1073"/>
        <v>1.2581392782253615E-2</v>
      </c>
      <c r="BB1809" s="41">
        <f t="shared" si="1074"/>
        <v>3.5978368833462088E-2</v>
      </c>
      <c r="BC1809" s="41">
        <f t="shared" si="1075"/>
        <v>0</v>
      </c>
      <c r="BD1809" s="41">
        <f t="shared" si="1076"/>
        <v>0.96082110142368393</v>
      </c>
      <c r="BE1809" s="41">
        <f t="shared" si="1077"/>
        <v>3.9178898576316082E-2</v>
      </c>
      <c r="BF1809" s="41">
        <f t="shared" si="1078"/>
        <v>0</v>
      </c>
      <c r="BG1809" s="41">
        <f t="shared" si="1079"/>
        <v>0.6808299304712504</v>
      </c>
      <c r="BH1809" s="41">
        <f t="shared" si="1080"/>
        <v>0.19490122503034985</v>
      </c>
      <c r="BI1809" s="41">
        <f t="shared" si="1081"/>
        <v>0.12404811830923738</v>
      </c>
      <c r="BJ1809" s="41">
        <f t="shared" si="1082"/>
        <v>2.207261891623441E-4</v>
      </c>
      <c r="BK1809" s="41">
        <f t="shared" si="1083"/>
        <v>8.6193576867895375E-2</v>
      </c>
      <c r="BL1809" s="41">
        <f t="shared" si="1084"/>
        <v>0</v>
      </c>
      <c r="BM1809" s="41">
        <f t="shared" si="1085"/>
        <v>0.1358569694294228</v>
      </c>
      <c r="BN1809" s="41">
        <f t="shared" si="1086"/>
        <v>0.77794945370268187</v>
      </c>
      <c r="BO1809" s="41">
        <f t="shared" si="1087"/>
        <v>4.513850568369937E-2</v>
      </c>
      <c r="BP1809" s="41">
        <f t="shared" si="1088"/>
        <v>0.90475664937644851</v>
      </c>
      <c r="BQ1809" s="41">
        <f t="shared" si="1089"/>
        <v>4.1827612846264212E-2</v>
      </c>
      <c r="BR1809" s="41">
        <f t="shared" si="1090"/>
        <v>8.2772320935879037E-3</v>
      </c>
      <c r="BS1809" s="41">
        <f t="shared" si="1091"/>
        <v>0.23827392120075047</v>
      </c>
      <c r="BT1809" s="41">
        <f t="shared" si="1092"/>
        <v>0.7606224478534378</v>
      </c>
      <c r="BU1809" s="41">
        <f t="shared" si="1093"/>
        <v>0</v>
      </c>
      <c r="BV1809" s="41">
        <f t="shared" si="1094"/>
        <v>1.1036309458117206E-3</v>
      </c>
      <c r="BW1809" s="41">
        <f t="shared" si="1095"/>
        <v>1</v>
      </c>
      <c r="BX1809" s="41" t="str">
        <f t="shared" si="1100"/>
        <v>2019Registered nursesNova Scotia</v>
      </c>
      <c r="BY1809" s="51">
        <f>VLOOKUP(BX1809,'%workplace'!$A$1:$F$381,6,FALSE)</f>
        <v>9061</v>
      </c>
      <c r="BZ1809" s="32">
        <f t="shared" si="1101"/>
        <v>1</v>
      </c>
    </row>
    <row r="1810" spans="1:78" s="8" customFormat="1" hidden="1" x14ac:dyDescent="0.2">
      <c r="A1810" s="8" t="str">
        <f t="shared" si="1099"/>
        <v>2019Registered nursesNova ScotiaCommunity health</v>
      </c>
      <c r="B1810" s="8" t="s">
        <v>7</v>
      </c>
      <c r="C1810" s="8" t="s">
        <v>16</v>
      </c>
      <c r="D1810" s="8" t="s">
        <v>11</v>
      </c>
      <c r="E1810" s="8">
        <v>2019</v>
      </c>
      <c r="F1810" s="8">
        <v>917</v>
      </c>
      <c r="G1810" s="8">
        <v>34</v>
      </c>
      <c r="H1810" s="8">
        <v>0</v>
      </c>
      <c r="I1810" s="8">
        <v>47</v>
      </c>
      <c r="J1810" s="8">
        <v>82</v>
      </c>
      <c r="K1810" s="8">
        <v>100</v>
      </c>
      <c r="L1810" s="8">
        <v>102</v>
      </c>
      <c r="M1810" s="8">
        <v>142</v>
      </c>
      <c r="N1810" s="8">
        <v>148</v>
      </c>
      <c r="O1810" s="8">
        <v>156</v>
      </c>
      <c r="P1810" s="8">
        <v>108</v>
      </c>
      <c r="Q1810" s="8">
        <v>39</v>
      </c>
      <c r="R1810" s="8">
        <v>21</v>
      </c>
      <c r="S1810" s="8">
        <v>6</v>
      </c>
      <c r="T1810" s="8">
        <v>0</v>
      </c>
      <c r="U1810" s="8">
        <v>920</v>
      </c>
      <c r="V1810" s="8">
        <v>31</v>
      </c>
      <c r="W1810" s="8">
        <v>0</v>
      </c>
      <c r="X1810" s="8">
        <v>595</v>
      </c>
      <c r="Y1810" s="8">
        <v>248</v>
      </c>
      <c r="Z1810" s="8">
        <v>108</v>
      </c>
      <c r="AA1810" s="8">
        <v>0</v>
      </c>
      <c r="AB1810" s="8">
        <v>123</v>
      </c>
      <c r="AC1810" s="8">
        <v>0</v>
      </c>
      <c r="AD1810" s="8">
        <v>161</v>
      </c>
      <c r="AE1810" s="8">
        <v>667</v>
      </c>
      <c r="AF1810" s="8">
        <v>33</v>
      </c>
      <c r="AG1810" s="8">
        <v>896</v>
      </c>
      <c r="AH1810" s="8">
        <v>21</v>
      </c>
      <c r="AI1810" s="8">
        <v>1</v>
      </c>
      <c r="AJ1810" s="8">
        <v>323</v>
      </c>
      <c r="AK1810" s="8">
        <v>626</v>
      </c>
      <c r="AL1810" s="8">
        <v>0</v>
      </c>
      <c r="AM1810" s="8">
        <v>2</v>
      </c>
      <c r="AN1810" s="8">
        <v>951</v>
      </c>
      <c r="AO1810" s="41">
        <f t="shared" si="1096"/>
        <v>0.96424815983175605</v>
      </c>
      <c r="AP1810" s="41">
        <f t="shared" si="1097"/>
        <v>3.5751840168243953E-2</v>
      </c>
      <c r="AQ1810" s="41">
        <f t="shared" si="1098"/>
        <v>0</v>
      </c>
      <c r="AR1810" s="41">
        <f t="shared" si="1064"/>
        <v>4.9421661409043111E-2</v>
      </c>
      <c r="AS1810" s="41">
        <f t="shared" si="1065"/>
        <v>8.6225026288117776E-2</v>
      </c>
      <c r="AT1810" s="41">
        <f t="shared" si="1066"/>
        <v>0.10515247108307045</v>
      </c>
      <c r="AU1810" s="41">
        <f t="shared" si="1067"/>
        <v>0.10725552050473186</v>
      </c>
      <c r="AV1810" s="41">
        <f t="shared" si="1068"/>
        <v>0.14931650893796003</v>
      </c>
      <c r="AW1810" s="41">
        <f t="shared" si="1069"/>
        <v>0.15562565720294427</v>
      </c>
      <c r="AX1810" s="41">
        <f t="shared" si="1070"/>
        <v>0.16403785488958991</v>
      </c>
      <c r="AY1810" s="41">
        <f t="shared" si="1071"/>
        <v>0.11356466876971609</v>
      </c>
      <c r="AZ1810" s="41">
        <f t="shared" si="1072"/>
        <v>4.1009463722397478E-2</v>
      </c>
      <c r="BA1810" s="41">
        <f t="shared" si="1073"/>
        <v>2.2082018927444796E-2</v>
      </c>
      <c r="BB1810" s="41">
        <f t="shared" si="1074"/>
        <v>6.3091482649842269E-3</v>
      </c>
      <c r="BC1810" s="41">
        <f t="shared" si="1075"/>
        <v>0</v>
      </c>
      <c r="BD1810" s="41">
        <f t="shared" si="1076"/>
        <v>0.96740273396424814</v>
      </c>
      <c r="BE1810" s="41">
        <f t="shared" si="1077"/>
        <v>3.2597266035751839E-2</v>
      </c>
      <c r="BF1810" s="41">
        <f t="shared" si="1078"/>
        <v>0</v>
      </c>
      <c r="BG1810" s="41">
        <f t="shared" si="1079"/>
        <v>0.62565720294426919</v>
      </c>
      <c r="BH1810" s="41">
        <f t="shared" si="1080"/>
        <v>0.26077812828601471</v>
      </c>
      <c r="BI1810" s="41">
        <f t="shared" si="1081"/>
        <v>0.11356466876971609</v>
      </c>
      <c r="BJ1810" s="41">
        <f t="shared" si="1082"/>
        <v>0</v>
      </c>
      <c r="BK1810" s="41">
        <f t="shared" si="1083"/>
        <v>0.12933753943217666</v>
      </c>
      <c r="BL1810" s="41">
        <f t="shared" si="1084"/>
        <v>0</v>
      </c>
      <c r="BM1810" s="41">
        <f t="shared" si="1085"/>
        <v>0.16929547844374343</v>
      </c>
      <c r="BN1810" s="41">
        <f t="shared" si="1086"/>
        <v>0.70136698212407989</v>
      </c>
      <c r="BO1810" s="41">
        <f t="shared" si="1087"/>
        <v>3.4700315457413249E-2</v>
      </c>
      <c r="BP1810" s="41">
        <f t="shared" si="1088"/>
        <v>0.94216614090431128</v>
      </c>
      <c r="BQ1810" s="41">
        <f t="shared" si="1089"/>
        <v>2.2082018927444796E-2</v>
      </c>
      <c r="BR1810" s="41">
        <f t="shared" si="1090"/>
        <v>1.0515247108307045E-3</v>
      </c>
      <c r="BS1810" s="41">
        <f t="shared" si="1091"/>
        <v>0.33964248159831756</v>
      </c>
      <c r="BT1810" s="41">
        <f t="shared" si="1092"/>
        <v>0.65825446898002105</v>
      </c>
      <c r="BU1810" s="41">
        <f t="shared" si="1093"/>
        <v>0</v>
      </c>
      <c r="BV1810" s="41">
        <f t="shared" si="1094"/>
        <v>2.103049421661409E-3</v>
      </c>
      <c r="BW1810" s="41">
        <f t="shared" si="1095"/>
        <v>1</v>
      </c>
      <c r="BX1810" s="41" t="str">
        <f t="shared" si="1100"/>
        <v>2019Registered nursesNova Scotia</v>
      </c>
      <c r="BY1810" s="51">
        <f>VLOOKUP(BX1810,'%workplace'!$A$1:$F$381,6,FALSE)</f>
        <v>9061</v>
      </c>
      <c r="BZ1810" s="32">
        <f t="shared" si="1101"/>
        <v>0.10495530294669463</v>
      </c>
    </row>
    <row r="1811" spans="1:78" s="8" customFormat="1" hidden="1" x14ac:dyDescent="0.2">
      <c r="A1811" s="8" t="str">
        <f t="shared" si="1099"/>
        <v>2019Registered nursesNova ScotiaNursing home/long-term care</v>
      </c>
      <c r="B1811" s="8" t="s">
        <v>7</v>
      </c>
      <c r="C1811" s="8" t="s">
        <v>16</v>
      </c>
      <c r="D1811" s="8" t="s">
        <v>12</v>
      </c>
      <c r="E1811" s="8">
        <v>2019</v>
      </c>
      <c r="F1811" s="8">
        <v>884</v>
      </c>
      <c r="G1811" s="8">
        <v>76</v>
      </c>
      <c r="H1811" s="8">
        <v>0</v>
      </c>
      <c r="I1811" s="8">
        <v>53</v>
      </c>
      <c r="J1811" s="8">
        <v>97</v>
      </c>
      <c r="K1811" s="8">
        <v>71</v>
      </c>
      <c r="L1811" s="8">
        <v>74</v>
      </c>
      <c r="M1811" s="8">
        <v>118</v>
      </c>
      <c r="N1811" s="8">
        <v>133</v>
      </c>
      <c r="O1811" s="8">
        <v>178</v>
      </c>
      <c r="P1811" s="8">
        <v>141</v>
      </c>
      <c r="Q1811" s="8">
        <v>54</v>
      </c>
      <c r="R1811" s="8">
        <v>28</v>
      </c>
      <c r="S1811" s="8">
        <v>13</v>
      </c>
      <c r="T1811" s="8">
        <v>0</v>
      </c>
      <c r="U1811" s="8">
        <v>825</v>
      </c>
      <c r="V1811" s="8">
        <v>135</v>
      </c>
      <c r="W1811" s="8">
        <v>0</v>
      </c>
      <c r="X1811" s="8">
        <v>573</v>
      </c>
      <c r="Y1811" s="8">
        <v>264</v>
      </c>
      <c r="Z1811" s="8">
        <v>123</v>
      </c>
      <c r="AA1811" s="8">
        <v>0</v>
      </c>
      <c r="AB1811" s="8">
        <v>193</v>
      </c>
      <c r="AC1811" s="8">
        <v>0</v>
      </c>
      <c r="AD1811" s="8">
        <v>86</v>
      </c>
      <c r="AE1811" s="8">
        <v>681</v>
      </c>
      <c r="AF1811" s="8">
        <v>59</v>
      </c>
      <c r="AG1811" s="8">
        <v>887</v>
      </c>
      <c r="AH1811" s="8">
        <v>13</v>
      </c>
      <c r="AI1811" s="8">
        <v>1</v>
      </c>
      <c r="AJ1811" s="8">
        <v>385</v>
      </c>
      <c r="AK1811" s="8">
        <v>574</v>
      </c>
      <c r="AL1811" s="8">
        <v>0</v>
      </c>
      <c r="AM1811" s="8">
        <v>1</v>
      </c>
      <c r="AN1811" s="8">
        <v>960</v>
      </c>
      <c r="AO1811" s="41">
        <f t="shared" si="1096"/>
        <v>0.92083333333333328</v>
      </c>
      <c r="AP1811" s="41">
        <f t="shared" si="1097"/>
        <v>7.9166666666666663E-2</v>
      </c>
      <c r="AQ1811" s="41">
        <f t="shared" si="1098"/>
        <v>0</v>
      </c>
      <c r="AR1811" s="41">
        <f t="shared" si="1064"/>
        <v>5.5208333333333331E-2</v>
      </c>
      <c r="AS1811" s="41">
        <f t="shared" si="1065"/>
        <v>0.10104166666666667</v>
      </c>
      <c r="AT1811" s="41">
        <f t="shared" si="1066"/>
        <v>7.3958333333333334E-2</v>
      </c>
      <c r="AU1811" s="41">
        <f t="shared" si="1067"/>
        <v>7.7083333333333337E-2</v>
      </c>
      <c r="AV1811" s="41">
        <f t="shared" si="1068"/>
        <v>0.12291666666666666</v>
      </c>
      <c r="AW1811" s="41">
        <f t="shared" si="1069"/>
        <v>0.13854166666666667</v>
      </c>
      <c r="AX1811" s="41">
        <f t="shared" si="1070"/>
        <v>0.18541666666666667</v>
      </c>
      <c r="AY1811" s="41">
        <f t="shared" si="1071"/>
        <v>0.14687500000000001</v>
      </c>
      <c r="AZ1811" s="41">
        <f t="shared" si="1072"/>
        <v>5.6250000000000001E-2</v>
      </c>
      <c r="BA1811" s="41">
        <f t="shared" si="1073"/>
        <v>2.9166666666666667E-2</v>
      </c>
      <c r="BB1811" s="41">
        <f t="shared" si="1074"/>
        <v>1.3541666666666667E-2</v>
      </c>
      <c r="BC1811" s="41">
        <f t="shared" si="1075"/>
        <v>0</v>
      </c>
      <c r="BD1811" s="41">
        <f t="shared" si="1076"/>
        <v>0.859375</v>
      </c>
      <c r="BE1811" s="41">
        <f t="shared" si="1077"/>
        <v>0.140625</v>
      </c>
      <c r="BF1811" s="41">
        <f t="shared" si="1078"/>
        <v>0</v>
      </c>
      <c r="BG1811" s="41">
        <f t="shared" si="1079"/>
        <v>0.59687500000000004</v>
      </c>
      <c r="BH1811" s="41">
        <f t="shared" si="1080"/>
        <v>0.27500000000000002</v>
      </c>
      <c r="BI1811" s="41">
        <f t="shared" si="1081"/>
        <v>0.12812499999999999</v>
      </c>
      <c r="BJ1811" s="41">
        <f t="shared" si="1082"/>
        <v>0</v>
      </c>
      <c r="BK1811" s="41">
        <f t="shared" si="1083"/>
        <v>0.20104166666666667</v>
      </c>
      <c r="BL1811" s="41">
        <f t="shared" si="1084"/>
        <v>0</v>
      </c>
      <c r="BM1811" s="41">
        <f t="shared" si="1085"/>
        <v>8.9583333333333334E-2</v>
      </c>
      <c r="BN1811" s="41">
        <f t="shared" si="1086"/>
        <v>0.70937499999999998</v>
      </c>
      <c r="BO1811" s="41">
        <f t="shared" si="1087"/>
        <v>6.145833333333333E-2</v>
      </c>
      <c r="BP1811" s="41">
        <f t="shared" si="1088"/>
        <v>0.92395833333333333</v>
      </c>
      <c r="BQ1811" s="41">
        <f t="shared" si="1089"/>
        <v>1.3541666666666667E-2</v>
      </c>
      <c r="BR1811" s="41">
        <f t="shared" si="1090"/>
        <v>1.0416666666666667E-3</v>
      </c>
      <c r="BS1811" s="41">
        <f t="shared" si="1091"/>
        <v>0.40104166666666669</v>
      </c>
      <c r="BT1811" s="41">
        <f t="shared" si="1092"/>
        <v>0.59791666666666665</v>
      </c>
      <c r="BU1811" s="41">
        <f t="shared" si="1093"/>
        <v>0</v>
      </c>
      <c r="BV1811" s="41">
        <f t="shared" si="1094"/>
        <v>1.0416666666666667E-3</v>
      </c>
      <c r="BW1811" s="41">
        <f t="shared" si="1095"/>
        <v>1</v>
      </c>
      <c r="BX1811" s="41" t="str">
        <f t="shared" si="1100"/>
        <v>2019Registered nursesNova Scotia</v>
      </c>
      <c r="BY1811" s="51">
        <f>VLOOKUP(BX1811,'%workplace'!$A$1:$F$381,6,FALSE)</f>
        <v>9061</v>
      </c>
      <c r="BZ1811" s="32">
        <f t="shared" si="1101"/>
        <v>0.10594857079792518</v>
      </c>
    </row>
    <row r="1812" spans="1:78" s="8" customFormat="1" hidden="1" x14ac:dyDescent="0.2">
      <c r="A1812" s="8" t="str">
        <f t="shared" si="1099"/>
        <v>2019Registered nursesNova ScotiaHospital</v>
      </c>
      <c r="B1812" s="8" t="s">
        <v>7</v>
      </c>
      <c r="C1812" s="8" t="s">
        <v>16</v>
      </c>
      <c r="D1812" s="8" t="s">
        <v>10</v>
      </c>
      <c r="E1812" s="8">
        <v>2019</v>
      </c>
      <c r="F1812" s="8">
        <v>5759</v>
      </c>
      <c r="G1812" s="8">
        <v>422</v>
      </c>
      <c r="H1812" s="8">
        <v>0</v>
      </c>
      <c r="I1812" s="8">
        <v>1142</v>
      </c>
      <c r="J1812" s="8">
        <v>852</v>
      </c>
      <c r="K1812" s="8">
        <v>681</v>
      </c>
      <c r="L1812" s="8">
        <v>510</v>
      </c>
      <c r="M1812" s="8">
        <v>566</v>
      </c>
      <c r="N1812" s="8">
        <v>705</v>
      </c>
      <c r="O1812" s="8">
        <v>760</v>
      </c>
      <c r="P1812" s="8">
        <v>449</v>
      </c>
      <c r="Q1812" s="8">
        <v>170</v>
      </c>
      <c r="R1812" s="8">
        <v>41</v>
      </c>
      <c r="S1812" s="8">
        <v>305</v>
      </c>
      <c r="T1812" s="8">
        <v>0</v>
      </c>
      <c r="U1812" s="8">
        <v>6017</v>
      </c>
      <c r="V1812" s="8">
        <v>164</v>
      </c>
      <c r="W1812" s="8">
        <v>0</v>
      </c>
      <c r="X1812" s="8">
        <v>4350</v>
      </c>
      <c r="Y1812" s="8">
        <v>1112</v>
      </c>
      <c r="Z1812" s="8">
        <v>717</v>
      </c>
      <c r="AA1812" s="8">
        <v>2</v>
      </c>
      <c r="AB1812" s="8">
        <v>327</v>
      </c>
      <c r="AC1812" s="8">
        <v>0</v>
      </c>
      <c r="AD1812" s="8">
        <v>440</v>
      </c>
      <c r="AE1812" s="8">
        <v>5414</v>
      </c>
      <c r="AF1812" s="8">
        <v>161</v>
      </c>
      <c r="AG1812" s="8">
        <v>5861</v>
      </c>
      <c r="AH1812" s="8">
        <v>107</v>
      </c>
      <c r="AI1812" s="8">
        <v>52</v>
      </c>
      <c r="AJ1812" s="8">
        <v>1217</v>
      </c>
      <c r="AK1812" s="8">
        <v>4958</v>
      </c>
      <c r="AL1812" s="8">
        <v>0</v>
      </c>
      <c r="AM1812" s="8">
        <v>6</v>
      </c>
      <c r="AN1812" s="8">
        <v>6181</v>
      </c>
      <c r="AO1812" s="41">
        <f t="shared" si="1096"/>
        <v>0.93172625788707331</v>
      </c>
      <c r="AP1812" s="41">
        <f t="shared" si="1097"/>
        <v>6.8273742112926708E-2</v>
      </c>
      <c r="AQ1812" s="41">
        <f t="shared" si="1098"/>
        <v>0</v>
      </c>
      <c r="AR1812" s="41">
        <f t="shared" si="1064"/>
        <v>0.18475974761365474</v>
      </c>
      <c r="AS1812" s="41">
        <f t="shared" si="1065"/>
        <v>0.13784177317586152</v>
      </c>
      <c r="AT1812" s="41">
        <f t="shared" si="1066"/>
        <v>0.1101763468694386</v>
      </c>
      <c r="AU1812" s="41">
        <f t="shared" si="1067"/>
        <v>8.2510920563015691E-2</v>
      </c>
      <c r="AV1812" s="41">
        <f t="shared" si="1068"/>
        <v>9.1570943213072312E-2</v>
      </c>
      <c r="AW1812" s="41">
        <f t="shared" si="1069"/>
        <v>0.11405921371946287</v>
      </c>
      <c r="AX1812" s="41">
        <f t="shared" si="1070"/>
        <v>0.12295745025076849</v>
      </c>
      <c r="AY1812" s="41">
        <f t="shared" si="1071"/>
        <v>7.2641967319204012E-2</v>
      </c>
      <c r="AZ1812" s="41">
        <f t="shared" si="1072"/>
        <v>2.7503640187671898E-2</v>
      </c>
      <c r="BA1812" s="41">
        <f t="shared" si="1073"/>
        <v>6.6332308687914576E-3</v>
      </c>
      <c r="BB1812" s="41">
        <f t="shared" si="1074"/>
        <v>4.9344766219058402E-2</v>
      </c>
      <c r="BC1812" s="41">
        <f t="shared" si="1075"/>
        <v>0</v>
      </c>
      <c r="BD1812" s="41">
        <f t="shared" si="1076"/>
        <v>0.97346707652483422</v>
      </c>
      <c r="BE1812" s="41">
        <f t="shared" si="1077"/>
        <v>2.653292347516583E-2</v>
      </c>
      <c r="BF1812" s="41">
        <f t="shared" si="1078"/>
        <v>0</v>
      </c>
      <c r="BG1812" s="41">
        <f t="shared" si="1079"/>
        <v>0.70376961656689851</v>
      </c>
      <c r="BH1812" s="41">
        <f t="shared" si="1080"/>
        <v>0.17990616405112442</v>
      </c>
      <c r="BI1812" s="41">
        <f t="shared" si="1081"/>
        <v>0.116000647144475</v>
      </c>
      <c r="BJ1812" s="41">
        <f t="shared" si="1082"/>
        <v>3.2357223750202233E-4</v>
      </c>
      <c r="BK1812" s="41">
        <f t="shared" si="1083"/>
        <v>5.2904060831580647E-2</v>
      </c>
      <c r="BL1812" s="41">
        <f t="shared" si="1084"/>
        <v>0</v>
      </c>
      <c r="BM1812" s="41">
        <f t="shared" si="1085"/>
        <v>7.1185892250444915E-2</v>
      </c>
      <c r="BN1812" s="41">
        <f t="shared" si="1086"/>
        <v>0.87591004691797447</v>
      </c>
      <c r="BO1812" s="41">
        <f t="shared" si="1087"/>
        <v>2.6047565118912798E-2</v>
      </c>
      <c r="BP1812" s="41">
        <f t="shared" si="1088"/>
        <v>0.94822844199967637</v>
      </c>
      <c r="BQ1812" s="41">
        <f t="shared" si="1089"/>
        <v>1.7311114706358193E-2</v>
      </c>
      <c r="BR1812" s="41">
        <f t="shared" si="1090"/>
        <v>8.4128781750525804E-3</v>
      </c>
      <c r="BS1812" s="41">
        <f t="shared" si="1091"/>
        <v>0.19689370651998059</v>
      </c>
      <c r="BT1812" s="41">
        <f t="shared" si="1092"/>
        <v>0.80213557676751335</v>
      </c>
      <c r="BU1812" s="41">
        <f t="shared" si="1093"/>
        <v>0</v>
      </c>
      <c r="BV1812" s="41">
        <f t="shared" si="1094"/>
        <v>9.70716712506067E-4</v>
      </c>
      <c r="BW1812" s="41">
        <f t="shared" si="1095"/>
        <v>1</v>
      </c>
      <c r="BX1812" s="41" t="str">
        <f t="shared" si="1100"/>
        <v>2019Registered nursesNova Scotia</v>
      </c>
      <c r="BY1812" s="51">
        <f>VLOOKUP(BX1812,'%workplace'!$A$1:$F$381,6,FALSE)</f>
        <v>9061</v>
      </c>
      <c r="BZ1812" s="32">
        <f t="shared" si="1101"/>
        <v>0.68215428760622443</v>
      </c>
    </row>
    <row r="1813" spans="1:78" s="8" customFormat="1" hidden="1" x14ac:dyDescent="0.2">
      <c r="A1813" s="8" t="str">
        <f t="shared" si="1099"/>
        <v>2019Registered nursesNova ScotiaOther places of work</v>
      </c>
      <c r="B1813" s="8" t="s">
        <v>7</v>
      </c>
      <c r="C1813" s="8" t="s">
        <v>16</v>
      </c>
      <c r="D1813" s="8" t="s">
        <v>13</v>
      </c>
      <c r="E1813" s="8">
        <v>2019</v>
      </c>
      <c r="F1813" s="8">
        <v>924</v>
      </c>
      <c r="G1813" s="8">
        <v>45</v>
      </c>
      <c r="H1813" s="8">
        <v>0</v>
      </c>
      <c r="I1813" s="8">
        <v>34</v>
      </c>
      <c r="J1813" s="8">
        <v>61</v>
      </c>
      <c r="K1813" s="8">
        <v>78</v>
      </c>
      <c r="L1813" s="8">
        <v>77</v>
      </c>
      <c r="M1813" s="8">
        <v>103</v>
      </c>
      <c r="N1813" s="8">
        <v>145</v>
      </c>
      <c r="O1813" s="8">
        <v>202</v>
      </c>
      <c r="P1813" s="8">
        <v>152</v>
      </c>
      <c r="Q1813" s="8">
        <v>91</v>
      </c>
      <c r="R1813" s="8">
        <v>24</v>
      </c>
      <c r="S1813" s="8">
        <v>2</v>
      </c>
      <c r="T1813" s="8">
        <v>0</v>
      </c>
      <c r="U1813" s="8">
        <v>944</v>
      </c>
      <c r="V1813" s="8">
        <v>25</v>
      </c>
      <c r="W1813" s="8">
        <v>0</v>
      </c>
      <c r="X1813" s="8">
        <v>651</v>
      </c>
      <c r="Y1813" s="8">
        <v>142</v>
      </c>
      <c r="Z1813" s="8">
        <v>176</v>
      </c>
      <c r="AA1813" s="8">
        <v>0</v>
      </c>
      <c r="AB1813" s="8">
        <v>138</v>
      </c>
      <c r="AC1813" s="8">
        <v>0</v>
      </c>
      <c r="AD1813" s="8">
        <v>544</v>
      </c>
      <c r="AE1813" s="8">
        <v>287</v>
      </c>
      <c r="AF1813" s="8">
        <v>156</v>
      </c>
      <c r="AG1813" s="8">
        <v>554</v>
      </c>
      <c r="AH1813" s="8">
        <v>238</v>
      </c>
      <c r="AI1813" s="8">
        <v>21</v>
      </c>
      <c r="AJ1813" s="8">
        <v>234</v>
      </c>
      <c r="AK1813" s="8">
        <v>734</v>
      </c>
      <c r="AL1813" s="8">
        <v>0</v>
      </c>
      <c r="AM1813" s="8">
        <v>1</v>
      </c>
      <c r="AN1813" s="8">
        <v>969</v>
      </c>
      <c r="AO1813" s="41">
        <f t="shared" si="1096"/>
        <v>0.95356037151702788</v>
      </c>
      <c r="AP1813" s="41">
        <f t="shared" si="1097"/>
        <v>4.6439628482972138E-2</v>
      </c>
      <c r="AQ1813" s="41">
        <f t="shared" si="1098"/>
        <v>0</v>
      </c>
      <c r="AR1813" s="41">
        <f t="shared" si="1064"/>
        <v>3.5087719298245612E-2</v>
      </c>
      <c r="AS1813" s="41">
        <f t="shared" si="1065"/>
        <v>6.2951496388028896E-2</v>
      </c>
      <c r="AT1813" s="41">
        <f t="shared" si="1066"/>
        <v>8.0495356037151702E-2</v>
      </c>
      <c r="AU1813" s="41">
        <f t="shared" si="1067"/>
        <v>7.9463364293085662E-2</v>
      </c>
      <c r="AV1813" s="41">
        <f t="shared" si="1068"/>
        <v>0.10629514963880289</v>
      </c>
      <c r="AW1813" s="41">
        <f t="shared" si="1069"/>
        <v>0.14963880288957687</v>
      </c>
      <c r="AX1813" s="41">
        <f t="shared" si="1070"/>
        <v>0.20846233230134159</v>
      </c>
      <c r="AY1813" s="41">
        <f t="shared" si="1071"/>
        <v>0.15686274509803921</v>
      </c>
      <c r="AZ1813" s="41">
        <f t="shared" si="1072"/>
        <v>9.3911248710010317E-2</v>
      </c>
      <c r="BA1813" s="41">
        <f t="shared" si="1073"/>
        <v>2.4767801857585141E-2</v>
      </c>
      <c r="BB1813" s="41">
        <f t="shared" si="1074"/>
        <v>2.0639834881320948E-3</v>
      </c>
      <c r="BC1813" s="41">
        <f t="shared" si="1075"/>
        <v>0</v>
      </c>
      <c r="BD1813" s="41">
        <f t="shared" si="1076"/>
        <v>0.97420020639834881</v>
      </c>
      <c r="BE1813" s="41">
        <f t="shared" si="1077"/>
        <v>2.5799793601651185E-2</v>
      </c>
      <c r="BF1813" s="41">
        <f t="shared" si="1078"/>
        <v>0</v>
      </c>
      <c r="BG1813" s="41">
        <f t="shared" si="1079"/>
        <v>0.67182662538699689</v>
      </c>
      <c r="BH1813" s="41">
        <f t="shared" si="1080"/>
        <v>0.14654282765737875</v>
      </c>
      <c r="BI1813" s="41">
        <f t="shared" si="1081"/>
        <v>0.18163054695562436</v>
      </c>
      <c r="BJ1813" s="41">
        <f t="shared" si="1082"/>
        <v>0</v>
      </c>
      <c r="BK1813" s="41">
        <f t="shared" si="1083"/>
        <v>0.14241486068111456</v>
      </c>
      <c r="BL1813" s="41">
        <f t="shared" si="1084"/>
        <v>0</v>
      </c>
      <c r="BM1813" s="41">
        <f t="shared" si="1085"/>
        <v>0.56140350877192979</v>
      </c>
      <c r="BN1813" s="41">
        <f t="shared" si="1086"/>
        <v>0.29618163054695562</v>
      </c>
      <c r="BO1813" s="41">
        <f t="shared" si="1087"/>
        <v>0.1609907120743034</v>
      </c>
      <c r="BP1813" s="41">
        <f t="shared" si="1088"/>
        <v>0.57172342621259031</v>
      </c>
      <c r="BQ1813" s="41">
        <f t="shared" si="1089"/>
        <v>0.24561403508771928</v>
      </c>
      <c r="BR1813" s="41">
        <f t="shared" si="1090"/>
        <v>2.1671826625386997E-2</v>
      </c>
      <c r="BS1813" s="41">
        <f t="shared" si="1091"/>
        <v>0.24148606811145512</v>
      </c>
      <c r="BT1813" s="41">
        <f t="shared" si="1092"/>
        <v>0.75748194014447889</v>
      </c>
      <c r="BU1813" s="41">
        <f t="shared" si="1093"/>
        <v>0</v>
      </c>
      <c r="BV1813" s="41">
        <f t="shared" si="1094"/>
        <v>1.0319917440660474E-3</v>
      </c>
      <c r="BW1813" s="41">
        <f t="shared" si="1095"/>
        <v>1</v>
      </c>
      <c r="BX1813" s="41" t="str">
        <f t="shared" si="1100"/>
        <v>2019Registered nursesNova Scotia</v>
      </c>
      <c r="BY1813" s="51">
        <f>VLOOKUP(BX1813,'%workplace'!$A$1:$F$381,6,FALSE)</f>
        <v>9061</v>
      </c>
      <c r="BZ1813" s="32">
        <f t="shared" si="1101"/>
        <v>0.10694183864915573</v>
      </c>
    </row>
    <row r="1814" spans="1:78" s="8" customFormat="1" hidden="1" x14ac:dyDescent="0.2">
      <c r="A1814" s="8" t="str">
        <f t="shared" si="1099"/>
        <v>2019Registered nursesNew BrunswickAll places of work</v>
      </c>
      <c r="B1814" s="8" t="s">
        <v>7</v>
      </c>
      <c r="C1814" s="8" t="s">
        <v>17</v>
      </c>
      <c r="D1814" s="8" t="s">
        <v>9</v>
      </c>
      <c r="E1814" s="8">
        <v>2019</v>
      </c>
      <c r="F1814" s="8">
        <v>7298</v>
      </c>
      <c r="G1814" s="8">
        <v>451</v>
      </c>
      <c r="H1814" s="8">
        <v>0</v>
      </c>
      <c r="I1814" s="8">
        <v>802</v>
      </c>
      <c r="J1814" s="8">
        <v>890</v>
      </c>
      <c r="K1814" s="8">
        <v>924</v>
      </c>
      <c r="L1814" s="8">
        <v>811</v>
      </c>
      <c r="M1814" s="8">
        <v>932</v>
      </c>
      <c r="N1814" s="8">
        <v>1222</v>
      </c>
      <c r="O1814" s="8">
        <v>1076</v>
      </c>
      <c r="P1814" s="8">
        <v>596</v>
      </c>
      <c r="Q1814" s="8">
        <v>252</v>
      </c>
      <c r="R1814" s="8">
        <v>72</v>
      </c>
      <c r="S1814" s="8">
        <v>172</v>
      </c>
      <c r="T1814" s="8">
        <v>0</v>
      </c>
      <c r="U1814" s="8">
        <v>7624</v>
      </c>
      <c r="V1814" s="8">
        <v>125</v>
      </c>
      <c r="W1814" s="8">
        <v>0</v>
      </c>
      <c r="X1814" s="8">
        <v>4897</v>
      </c>
      <c r="Y1814" s="8">
        <v>1878</v>
      </c>
      <c r="Z1814" s="8">
        <v>974</v>
      </c>
      <c r="AA1814" s="8">
        <v>0</v>
      </c>
      <c r="AB1814" s="8">
        <v>964</v>
      </c>
      <c r="AC1814" s="8">
        <v>0</v>
      </c>
      <c r="AD1814" s="8">
        <v>595</v>
      </c>
      <c r="AE1814" s="8">
        <v>6190</v>
      </c>
      <c r="AF1814" s="8">
        <v>482</v>
      </c>
      <c r="AG1814" s="8">
        <v>6925</v>
      </c>
      <c r="AH1814" s="8">
        <v>308</v>
      </c>
      <c r="AI1814" s="8">
        <v>34</v>
      </c>
      <c r="AJ1814" s="8">
        <v>1553</v>
      </c>
      <c r="AK1814" s="8">
        <v>6196</v>
      </c>
      <c r="AL1814" s="8">
        <v>0</v>
      </c>
      <c r="AM1814" s="8">
        <v>0</v>
      </c>
      <c r="AN1814" s="8">
        <v>7749</v>
      </c>
      <c r="AO1814" s="41">
        <f t="shared" si="1096"/>
        <v>0.94179894179894175</v>
      </c>
      <c r="AP1814" s="41">
        <f t="shared" si="1097"/>
        <v>5.8201058201058198E-2</v>
      </c>
      <c r="AQ1814" s="41">
        <f t="shared" si="1098"/>
        <v>0</v>
      </c>
      <c r="AR1814" s="41">
        <f t="shared" si="1064"/>
        <v>0.10349722544844496</v>
      </c>
      <c r="AS1814" s="41">
        <f t="shared" si="1065"/>
        <v>0.11485352948767583</v>
      </c>
      <c r="AT1814" s="41">
        <f t="shared" si="1066"/>
        <v>0.11924119241192412</v>
      </c>
      <c r="AU1814" s="41">
        <f t="shared" si="1067"/>
        <v>0.10465866563427539</v>
      </c>
      <c r="AV1814" s="41">
        <f t="shared" si="1068"/>
        <v>0.12027358368821783</v>
      </c>
      <c r="AW1814" s="41">
        <f t="shared" si="1069"/>
        <v>0.15769776745386502</v>
      </c>
      <c r="AX1814" s="41">
        <f t="shared" si="1070"/>
        <v>0.13885662666150472</v>
      </c>
      <c r="AY1814" s="41">
        <f t="shared" si="1071"/>
        <v>7.691315008388179E-2</v>
      </c>
      <c r="AZ1814" s="41">
        <f t="shared" si="1072"/>
        <v>3.2520325203252036E-2</v>
      </c>
      <c r="BA1814" s="41">
        <f t="shared" si="1073"/>
        <v>9.2915214866434379E-3</v>
      </c>
      <c r="BB1814" s="41">
        <f t="shared" si="1074"/>
        <v>2.219641244031488E-2</v>
      </c>
      <c r="BC1814" s="41">
        <f t="shared" si="1075"/>
        <v>0</v>
      </c>
      <c r="BD1814" s="41">
        <f t="shared" si="1076"/>
        <v>0.98386888630791069</v>
      </c>
      <c r="BE1814" s="41">
        <f t="shared" si="1077"/>
        <v>1.6131113692089302E-2</v>
      </c>
      <c r="BF1814" s="41">
        <f t="shared" si="1078"/>
        <v>0</v>
      </c>
      <c r="BG1814" s="41">
        <f t="shared" si="1079"/>
        <v>0.63195251000129049</v>
      </c>
      <c r="BH1814" s="41">
        <f t="shared" si="1080"/>
        <v>0.24235385210994967</v>
      </c>
      <c r="BI1814" s="41">
        <f t="shared" si="1081"/>
        <v>0.12569363788875984</v>
      </c>
      <c r="BJ1814" s="41">
        <f t="shared" si="1082"/>
        <v>0</v>
      </c>
      <c r="BK1814" s="41">
        <f t="shared" si="1083"/>
        <v>0.12440314879339269</v>
      </c>
      <c r="BL1814" s="41">
        <f t="shared" si="1084"/>
        <v>0</v>
      </c>
      <c r="BM1814" s="41">
        <f t="shared" si="1085"/>
        <v>7.6784101174345074E-2</v>
      </c>
      <c r="BN1814" s="41">
        <f t="shared" si="1086"/>
        <v>0.79881275003226226</v>
      </c>
      <c r="BO1814" s="41">
        <f t="shared" si="1087"/>
        <v>6.2201574396696345E-2</v>
      </c>
      <c r="BP1814" s="41">
        <f t="shared" si="1088"/>
        <v>0.89366369854174732</v>
      </c>
      <c r="BQ1814" s="41">
        <f t="shared" si="1089"/>
        <v>3.9747064137308039E-2</v>
      </c>
      <c r="BR1814" s="41">
        <f t="shared" si="1090"/>
        <v>4.3876629242482904E-3</v>
      </c>
      <c r="BS1814" s="41">
        <f t="shared" si="1091"/>
        <v>0.20041295651051749</v>
      </c>
      <c r="BT1814" s="41">
        <f t="shared" si="1092"/>
        <v>0.79958704348948251</v>
      </c>
      <c r="BU1814" s="41">
        <f t="shared" si="1093"/>
        <v>0</v>
      </c>
      <c r="BV1814" s="41">
        <f t="shared" si="1094"/>
        <v>0</v>
      </c>
      <c r="BW1814" s="41">
        <f t="shared" si="1095"/>
        <v>1</v>
      </c>
      <c r="BX1814" s="41" t="str">
        <f t="shared" si="1100"/>
        <v>2019Registered nursesNew Brunswick</v>
      </c>
      <c r="BY1814" s="51">
        <f>VLOOKUP(BX1814,'%workplace'!$A$1:$F$381,6,FALSE)</f>
        <v>7749</v>
      </c>
      <c r="BZ1814" s="32">
        <f t="shared" si="1101"/>
        <v>1</v>
      </c>
    </row>
    <row r="1815" spans="1:78" s="8" customFormat="1" hidden="1" x14ac:dyDescent="0.2">
      <c r="A1815" s="8" t="str">
        <f t="shared" si="1099"/>
        <v>2019Registered nursesNew BrunswickCommunity health</v>
      </c>
      <c r="B1815" s="8" t="s">
        <v>7</v>
      </c>
      <c r="C1815" s="8" t="s">
        <v>17</v>
      </c>
      <c r="D1815" s="8" t="s">
        <v>11</v>
      </c>
      <c r="E1815" s="8">
        <v>2019</v>
      </c>
      <c r="F1815" s="8">
        <v>916</v>
      </c>
      <c r="G1815" s="8">
        <v>27</v>
      </c>
      <c r="H1815" s="8">
        <v>0</v>
      </c>
      <c r="I1815" s="8">
        <v>19</v>
      </c>
      <c r="J1815" s="8">
        <v>60</v>
      </c>
      <c r="K1815" s="8">
        <v>107</v>
      </c>
      <c r="L1815" s="8">
        <v>110</v>
      </c>
      <c r="M1815" s="8">
        <v>147</v>
      </c>
      <c r="N1815" s="8">
        <v>203</v>
      </c>
      <c r="O1815" s="8">
        <v>172</v>
      </c>
      <c r="P1815" s="8">
        <v>79</v>
      </c>
      <c r="Q1815" s="8">
        <v>36</v>
      </c>
      <c r="R1815" s="8">
        <v>9</v>
      </c>
      <c r="S1815" s="8">
        <v>1</v>
      </c>
      <c r="T1815" s="8">
        <v>0</v>
      </c>
      <c r="U1815" s="8">
        <v>926</v>
      </c>
      <c r="V1815" s="8">
        <v>17</v>
      </c>
      <c r="W1815" s="8">
        <v>0</v>
      </c>
      <c r="X1815" s="8">
        <v>566</v>
      </c>
      <c r="Y1815" s="8">
        <v>273</v>
      </c>
      <c r="Z1815" s="8">
        <v>104</v>
      </c>
      <c r="AA1815" s="8">
        <v>0</v>
      </c>
      <c r="AB1815" s="8">
        <v>84</v>
      </c>
      <c r="AC1815" s="8">
        <v>0</v>
      </c>
      <c r="AD1815" s="8">
        <v>10</v>
      </c>
      <c r="AE1815" s="8">
        <v>849</v>
      </c>
      <c r="AF1815" s="8">
        <v>23</v>
      </c>
      <c r="AG1815" s="8">
        <v>915</v>
      </c>
      <c r="AH1815" s="8">
        <v>5</v>
      </c>
      <c r="AI1815" s="8">
        <v>0</v>
      </c>
      <c r="AJ1815" s="8">
        <v>411</v>
      </c>
      <c r="AK1815" s="8">
        <v>532</v>
      </c>
      <c r="AL1815" s="8">
        <v>0</v>
      </c>
      <c r="AM1815" s="8">
        <v>0</v>
      </c>
      <c r="AN1815" s="8">
        <v>943</v>
      </c>
      <c r="AO1815" s="41">
        <f t="shared" si="1096"/>
        <v>0.97136797454931068</v>
      </c>
      <c r="AP1815" s="41">
        <f t="shared" si="1097"/>
        <v>2.863202545068929E-2</v>
      </c>
      <c r="AQ1815" s="41">
        <f t="shared" si="1098"/>
        <v>0</v>
      </c>
      <c r="AR1815" s="41">
        <f t="shared" si="1064"/>
        <v>2.0148462354188761E-2</v>
      </c>
      <c r="AS1815" s="41">
        <f t="shared" si="1065"/>
        <v>6.362672322375397E-2</v>
      </c>
      <c r="AT1815" s="41">
        <f t="shared" si="1066"/>
        <v>0.11346765641569459</v>
      </c>
      <c r="AU1815" s="41">
        <f t="shared" si="1067"/>
        <v>0.11664899257688228</v>
      </c>
      <c r="AV1815" s="41">
        <f t="shared" si="1068"/>
        <v>0.15588547189819724</v>
      </c>
      <c r="AW1815" s="41">
        <f t="shared" si="1069"/>
        <v>0.21527041357370094</v>
      </c>
      <c r="AX1815" s="41">
        <f t="shared" si="1070"/>
        <v>0.18239660657476139</v>
      </c>
      <c r="AY1815" s="41">
        <f t="shared" si="1071"/>
        <v>8.3775185577942737E-2</v>
      </c>
      <c r="AZ1815" s="41">
        <f t="shared" si="1072"/>
        <v>3.8176033934252389E-2</v>
      </c>
      <c r="BA1815" s="41">
        <f t="shared" si="1073"/>
        <v>9.5440084835630972E-3</v>
      </c>
      <c r="BB1815" s="41">
        <f t="shared" si="1074"/>
        <v>1.0604453870625664E-3</v>
      </c>
      <c r="BC1815" s="41">
        <f t="shared" si="1075"/>
        <v>0</v>
      </c>
      <c r="BD1815" s="41">
        <f t="shared" si="1076"/>
        <v>0.98197242841993637</v>
      </c>
      <c r="BE1815" s="41">
        <f t="shared" si="1077"/>
        <v>1.8027571580063628E-2</v>
      </c>
      <c r="BF1815" s="41">
        <f t="shared" si="1078"/>
        <v>0</v>
      </c>
      <c r="BG1815" s="41">
        <f t="shared" si="1079"/>
        <v>0.60021208907741253</v>
      </c>
      <c r="BH1815" s="41">
        <f t="shared" si="1080"/>
        <v>0.28950159066808057</v>
      </c>
      <c r="BI1815" s="41">
        <f t="shared" si="1081"/>
        <v>0.11028632025450689</v>
      </c>
      <c r="BJ1815" s="41">
        <f t="shared" si="1082"/>
        <v>0</v>
      </c>
      <c r="BK1815" s="41">
        <f t="shared" si="1083"/>
        <v>8.9077412513255572E-2</v>
      </c>
      <c r="BL1815" s="41">
        <f t="shared" si="1084"/>
        <v>0</v>
      </c>
      <c r="BM1815" s="41">
        <f t="shared" si="1085"/>
        <v>1.0604453870625663E-2</v>
      </c>
      <c r="BN1815" s="41">
        <f t="shared" si="1086"/>
        <v>0.90031813361611879</v>
      </c>
      <c r="BO1815" s="41">
        <f t="shared" si="1087"/>
        <v>2.4390243902439025E-2</v>
      </c>
      <c r="BP1815" s="41">
        <f t="shared" si="1088"/>
        <v>0.97030752916224816</v>
      </c>
      <c r="BQ1815" s="41">
        <f t="shared" si="1089"/>
        <v>5.3022269353128317E-3</v>
      </c>
      <c r="BR1815" s="41">
        <f t="shared" si="1090"/>
        <v>0</v>
      </c>
      <c r="BS1815" s="41">
        <f t="shared" si="1091"/>
        <v>0.43584305408271473</v>
      </c>
      <c r="BT1815" s="41">
        <f t="shared" si="1092"/>
        <v>0.56415694591728527</v>
      </c>
      <c r="BU1815" s="41">
        <f t="shared" si="1093"/>
        <v>0</v>
      </c>
      <c r="BV1815" s="41">
        <f t="shared" si="1094"/>
        <v>0</v>
      </c>
      <c r="BW1815" s="41">
        <f t="shared" si="1095"/>
        <v>1</v>
      </c>
      <c r="BX1815" s="41" t="str">
        <f t="shared" si="1100"/>
        <v>2019Registered nursesNew Brunswick</v>
      </c>
      <c r="BY1815" s="51">
        <f>VLOOKUP(BX1815,'%workplace'!$A$1:$F$381,6,FALSE)</f>
        <v>7749</v>
      </c>
      <c r="BZ1815" s="32">
        <f t="shared" si="1101"/>
        <v>0.12169312169312169</v>
      </c>
    </row>
    <row r="1816" spans="1:78" s="8" customFormat="1" hidden="1" x14ac:dyDescent="0.2">
      <c r="A1816" s="8" t="str">
        <f t="shared" si="1099"/>
        <v>2019Registered nursesNew BrunswickNursing home/long-term care</v>
      </c>
      <c r="B1816" s="8" t="s">
        <v>7</v>
      </c>
      <c r="C1816" s="8" t="s">
        <v>17</v>
      </c>
      <c r="D1816" s="8" t="s">
        <v>12</v>
      </c>
      <c r="E1816" s="8">
        <v>2019</v>
      </c>
      <c r="F1816" s="8">
        <v>804</v>
      </c>
      <c r="G1816" s="8">
        <v>51</v>
      </c>
      <c r="H1816" s="8">
        <v>0</v>
      </c>
      <c r="I1816" s="8">
        <v>59</v>
      </c>
      <c r="J1816" s="8">
        <v>77</v>
      </c>
      <c r="K1816" s="8">
        <v>76</v>
      </c>
      <c r="L1816" s="8">
        <v>72</v>
      </c>
      <c r="M1816" s="8">
        <v>122</v>
      </c>
      <c r="N1816" s="8">
        <v>130</v>
      </c>
      <c r="O1816" s="8">
        <v>139</v>
      </c>
      <c r="P1816" s="8">
        <v>96</v>
      </c>
      <c r="Q1816" s="8">
        <v>57</v>
      </c>
      <c r="R1816" s="8">
        <v>23</v>
      </c>
      <c r="S1816" s="8">
        <v>4</v>
      </c>
      <c r="T1816" s="8">
        <v>0</v>
      </c>
      <c r="U1816" s="8">
        <v>826</v>
      </c>
      <c r="V1816" s="8">
        <v>29</v>
      </c>
      <c r="W1816" s="8">
        <v>0</v>
      </c>
      <c r="X1816" s="8">
        <v>435</v>
      </c>
      <c r="Y1816" s="8">
        <v>280</v>
      </c>
      <c r="Z1816" s="8">
        <v>140</v>
      </c>
      <c r="AA1816" s="8">
        <v>0</v>
      </c>
      <c r="AB1816" s="8">
        <v>283</v>
      </c>
      <c r="AC1816" s="8">
        <v>0</v>
      </c>
      <c r="AD1816" s="8">
        <v>7</v>
      </c>
      <c r="AE1816" s="8">
        <v>565</v>
      </c>
      <c r="AF1816" s="8">
        <v>80</v>
      </c>
      <c r="AG1816" s="8">
        <v>773</v>
      </c>
      <c r="AH1816" s="8">
        <v>1</v>
      </c>
      <c r="AI1816" s="8">
        <v>1</v>
      </c>
      <c r="AJ1816" s="8">
        <v>374</v>
      </c>
      <c r="AK1816" s="8">
        <v>481</v>
      </c>
      <c r="AL1816" s="8">
        <v>0</v>
      </c>
      <c r="AM1816" s="8">
        <v>0</v>
      </c>
      <c r="AN1816" s="8">
        <v>855</v>
      </c>
      <c r="AO1816" s="41">
        <f t="shared" si="1096"/>
        <v>0.94035087719298249</v>
      </c>
      <c r="AP1816" s="41">
        <f t="shared" si="1097"/>
        <v>5.9649122807017542E-2</v>
      </c>
      <c r="AQ1816" s="41">
        <f t="shared" si="1098"/>
        <v>0</v>
      </c>
      <c r="AR1816" s="41">
        <f t="shared" si="1064"/>
        <v>6.9005847953216376E-2</v>
      </c>
      <c r="AS1816" s="41">
        <f t="shared" si="1065"/>
        <v>9.005847953216374E-2</v>
      </c>
      <c r="AT1816" s="41">
        <f t="shared" si="1066"/>
        <v>8.8888888888888892E-2</v>
      </c>
      <c r="AU1816" s="41">
        <f t="shared" si="1067"/>
        <v>8.4210526315789472E-2</v>
      </c>
      <c r="AV1816" s="41">
        <f t="shared" si="1068"/>
        <v>0.14269005847953217</v>
      </c>
      <c r="AW1816" s="41">
        <f t="shared" si="1069"/>
        <v>0.15204678362573099</v>
      </c>
      <c r="AX1816" s="41">
        <f t="shared" si="1070"/>
        <v>0.16257309941520467</v>
      </c>
      <c r="AY1816" s="41">
        <f t="shared" si="1071"/>
        <v>0.11228070175438597</v>
      </c>
      <c r="AZ1816" s="41">
        <f t="shared" si="1072"/>
        <v>6.6666666666666666E-2</v>
      </c>
      <c r="BA1816" s="41">
        <f t="shared" si="1073"/>
        <v>2.6900584795321637E-2</v>
      </c>
      <c r="BB1816" s="41">
        <f t="shared" si="1074"/>
        <v>4.6783625730994153E-3</v>
      </c>
      <c r="BC1816" s="41">
        <f t="shared" si="1075"/>
        <v>0</v>
      </c>
      <c r="BD1816" s="41">
        <f t="shared" si="1076"/>
        <v>0.96608187134502921</v>
      </c>
      <c r="BE1816" s="41">
        <f t="shared" si="1077"/>
        <v>3.3918128654970757E-2</v>
      </c>
      <c r="BF1816" s="41">
        <f t="shared" si="1078"/>
        <v>0</v>
      </c>
      <c r="BG1816" s="41">
        <f t="shared" si="1079"/>
        <v>0.50877192982456143</v>
      </c>
      <c r="BH1816" s="41">
        <f t="shared" si="1080"/>
        <v>0.32748538011695905</v>
      </c>
      <c r="BI1816" s="41">
        <f t="shared" si="1081"/>
        <v>0.16374269005847952</v>
      </c>
      <c r="BJ1816" s="41">
        <f t="shared" si="1082"/>
        <v>0</v>
      </c>
      <c r="BK1816" s="41">
        <f t="shared" si="1083"/>
        <v>0.33099415204678362</v>
      </c>
      <c r="BL1816" s="41">
        <f t="shared" si="1084"/>
        <v>0</v>
      </c>
      <c r="BM1816" s="41">
        <f t="shared" si="1085"/>
        <v>8.1871345029239772E-3</v>
      </c>
      <c r="BN1816" s="41">
        <f t="shared" si="1086"/>
        <v>0.66081871345029242</v>
      </c>
      <c r="BO1816" s="41">
        <f t="shared" si="1087"/>
        <v>9.3567251461988299E-2</v>
      </c>
      <c r="BP1816" s="41">
        <f t="shared" si="1088"/>
        <v>0.90409356725146195</v>
      </c>
      <c r="BQ1816" s="41">
        <f t="shared" si="1089"/>
        <v>1.1695906432748538E-3</v>
      </c>
      <c r="BR1816" s="41">
        <f t="shared" si="1090"/>
        <v>1.1695906432748538E-3</v>
      </c>
      <c r="BS1816" s="41">
        <f t="shared" si="1091"/>
        <v>0.43742690058479533</v>
      </c>
      <c r="BT1816" s="41">
        <f t="shared" si="1092"/>
        <v>0.56257309941520472</v>
      </c>
      <c r="BU1816" s="41">
        <f t="shared" si="1093"/>
        <v>0</v>
      </c>
      <c r="BV1816" s="41">
        <f t="shared" si="1094"/>
        <v>0</v>
      </c>
      <c r="BW1816" s="41">
        <f t="shared" si="1095"/>
        <v>1</v>
      </c>
      <c r="BX1816" s="41" t="str">
        <f t="shared" si="1100"/>
        <v>2019Registered nursesNew Brunswick</v>
      </c>
      <c r="BY1816" s="51">
        <f>VLOOKUP(BX1816,'%workplace'!$A$1:$F$381,6,FALSE)</f>
        <v>7749</v>
      </c>
      <c r="BZ1816" s="32">
        <f t="shared" si="1101"/>
        <v>0.11033681765389082</v>
      </c>
    </row>
    <row r="1817" spans="1:78" s="8" customFormat="1" hidden="1" x14ac:dyDescent="0.2">
      <c r="A1817" s="8" t="str">
        <f t="shared" si="1099"/>
        <v>2019Registered nursesNew BrunswickHospital</v>
      </c>
      <c r="B1817" s="8" t="s">
        <v>7</v>
      </c>
      <c r="C1817" s="8" t="s">
        <v>17</v>
      </c>
      <c r="D1817" s="8" t="s">
        <v>10</v>
      </c>
      <c r="E1817" s="8">
        <v>2019</v>
      </c>
      <c r="F1817" s="8">
        <v>4885</v>
      </c>
      <c r="G1817" s="8">
        <v>316</v>
      </c>
      <c r="H1817" s="8">
        <v>0</v>
      </c>
      <c r="I1817" s="8">
        <v>702</v>
      </c>
      <c r="J1817" s="8">
        <v>697</v>
      </c>
      <c r="K1817" s="8">
        <v>666</v>
      </c>
      <c r="L1817" s="8">
        <v>531</v>
      </c>
      <c r="M1817" s="8">
        <v>558</v>
      </c>
      <c r="N1817" s="8">
        <v>771</v>
      </c>
      <c r="O1817" s="8">
        <v>659</v>
      </c>
      <c r="P1817" s="8">
        <v>316</v>
      </c>
      <c r="Q1817" s="8">
        <v>115</v>
      </c>
      <c r="R1817" s="8">
        <v>20</v>
      </c>
      <c r="S1817" s="8">
        <v>166</v>
      </c>
      <c r="T1817" s="8">
        <v>0</v>
      </c>
      <c r="U1817" s="8">
        <v>5133</v>
      </c>
      <c r="V1817" s="8">
        <v>68</v>
      </c>
      <c r="W1817" s="8">
        <v>0</v>
      </c>
      <c r="X1817" s="8">
        <v>3377</v>
      </c>
      <c r="Y1817" s="8">
        <v>1183</v>
      </c>
      <c r="Z1817" s="8">
        <v>641</v>
      </c>
      <c r="AA1817" s="8">
        <v>0</v>
      </c>
      <c r="AB1817" s="8">
        <v>506</v>
      </c>
      <c r="AC1817" s="8">
        <v>0</v>
      </c>
      <c r="AD1817" s="8">
        <v>186</v>
      </c>
      <c r="AE1817" s="8">
        <v>4509</v>
      </c>
      <c r="AF1817" s="8">
        <v>224</v>
      </c>
      <c r="AG1817" s="8">
        <v>4864</v>
      </c>
      <c r="AH1817" s="8">
        <v>94</v>
      </c>
      <c r="AI1817" s="8">
        <v>19</v>
      </c>
      <c r="AJ1817" s="8">
        <v>672</v>
      </c>
      <c r="AK1817" s="8">
        <v>4529</v>
      </c>
      <c r="AL1817" s="8">
        <v>0</v>
      </c>
      <c r="AM1817" s="8">
        <v>0</v>
      </c>
      <c r="AN1817" s="8">
        <v>5201</v>
      </c>
      <c r="AO1817" s="41">
        <f t="shared" si="1096"/>
        <v>0.93924245337435108</v>
      </c>
      <c r="AP1817" s="41">
        <f t="shared" si="1097"/>
        <v>6.075754662564891E-2</v>
      </c>
      <c r="AQ1817" s="41">
        <f t="shared" si="1098"/>
        <v>0</v>
      </c>
      <c r="AR1817" s="41">
        <f t="shared" si="1064"/>
        <v>0.13497404345318209</v>
      </c>
      <c r="AS1817" s="41">
        <f t="shared" si="1065"/>
        <v>0.1340126898673332</v>
      </c>
      <c r="AT1817" s="41">
        <f t="shared" si="1066"/>
        <v>0.12805229763507017</v>
      </c>
      <c r="AU1817" s="41">
        <f t="shared" si="1067"/>
        <v>0.10209575081715055</v>
      </c>
      <c r="AV1817" s="41">
        <f t="shared" si="1068"/>
        <v>0.10728706018073447</v>
      </c>
      <c r="AW1817" s="41">
        <f t="shared" si="1069"/>
        <v>0.14824072293789656</v>
      </c>
      <c r="AX1817" s="41">
        <f t="shared" si="1070"/>
        <v>0.12670640261488175</v>
      </c>
      <c r="AY1817" s="41">
        <f t="shared" si="1071"/>
        <v>6.075754662564891E-2</v>
      </c>
      <c r="AZ1817" s="41">
        <f t="shared" si="1072"/>
        <v>2.211113247452413E-2</v>
      </c>
      <c r="BA1817" s="41">
        <f t="shared" si="1073"/>
        <v>3.845414343395501E-3</v>
      </c>
      <c r="BB1817" s="41">
        <f t="shared" si="1074"/>
        <v>3.1916939050182655E-2</v>
      </c>
      <c r="BC1817" s="41">
        <f t="shared" si="1075"/>
        <v>0</v>
      </c>
      <c r="BD1817" s="41">
        <f t="shared" si="1076"/>
        <v>0.98692559123245527</v>
      </c>
      <c r="BE1817" s="41">
        <f t="shared" si="1077"/>
        <v>1.3074408767544702E-2</v>
      </c>
      <c r="BF1817" s="41">
        <f t="shared" si="1078"/>
        <v>0</v>
      </c>
      <c r="BG1817" s="41">
        <f t="shared" si="1079"/>
        <v>0.64929821188233028</v>
      </c>
      <c r="BH1817" s="41">
        <f t="shared" si="1080"/>
        <v>0.22745625841184389</v>
      </c>
      <c r="BI1817" s="41">
        <f t="shared" si="1081"/>
        <v>0.12324552970582581</v>
      </c>
      <c r="BJ1817" s="41">
        <f t="shared" si="1082"/>
        <v>0</v>
      </c>
      <c r="BK1817" s="41">
        <f t="shared" si="1083"/>
        <v>9.7288982887906175E-2</v>
      </c>
      <c r="BL1817" s="41">
        <f t="shared" si="1084"/>
        <v>0</v>
      </c>
      <c r="BM1817" s="41">
        <f t="shared" si="1085"/>
        <v>3.576235339357816E-2</v>
      </c>
      <c r="BN1817" s="41">
        <f t="shared" si="1086"/>
        <v>0.86694866371851564</v>
      </c>
      <c r="BO1817" s="41">
        <f t="shared" si="1087"/>
        <v>4.306864064602961E-2</v>
      </c>
      <c r="BP1817" s="41">
        <f t="shared" si="1088"/>
        <v>0.93520476831378585</v>
      </c>
      <c r="BQ1817" s="41">
        <f t="shared" si="1089"/>
        <v>1.8073447413958853E-2</v>
      </c>
      <c r="BR1817" s="41">
        <f t="shared" si="1090"/>
        <v>3.653143626225726E-3</v>
      </c>
      <c r="BS1817" s="41">
        <f t="shared" si="1091"/>
        <v>0.12920592193808883</v>
      </c>
      <c r="BT1817" s="41">
        <f t="shared" si="1092"/>
        <v>0.87079407806191123</v>
      </c>
      <c r="BU1817" s="41">
        <f t="shared" si="1093"/>
        <v>0</v>
      </c>
      <c r="BV1817" s="41">
        <f t="shared" si="1094"/>
        <v>0</v>
      </c>
      <c r="BW1817" s="41">
        <f t="shared" si="1095"/>
        <v>1</v>
      </c>
      <c r="BX1817" s="41" t="str">
        <f t="shared" si="1100"/>
        <v>2019Registered nursesNew Brunswick</v>
      </c>
      <c r="BY1817" s="51">
        <f>VLOOKUP(BX1817,'%workplace'!$A$1:$F$381,6,FALSE)</f>
        <v>7749</v>
      </c>
      <c r="BZ1817" s="32">
        <f t="shared" si="1101"/>
        <v>0.67118337850045162</v>
      </c>
    </row>
    <row r="1818" spans="1:78" s="8" customFormat="1" hidden="1" x14ac:dyDescent="0.2">
      <c r="A1818" s="8" t="str">
        <f t="shared" si="1099"/>
        <v>2019Registered nursesNew BrunswickOther places of work</v>
      </c>
      <c r="B1818" s="8" t="s">
        <v>7</v>
      </c>
      <c r="C1818" s="8" t="s">
        <v>17</v>
      </c>
      <c r="D1818" s="8" t="s">
        <v>13</v>
      </c>
      <c r="E1818" s="8">
        <v>2019</v>
      </c>
      <c r="F1818" s="8">
        <v>693</v>
      </c>
      <c r="G1818" s="8">
        <v>57</v>
      </c>
      <c r="H1818" s="8">
        <v>0</v>
      </c>
      <c r="I1818" s="8">
        <v>22</v>
      </c>
      <c r="J1818" s="8">
        <v>56</v>
      </c>
      <c r="K1818" s="8">
        <v>75</v>
      </c>
      <c r="L1818" s="8">
        <v>98</v>
      </c>
      <c r="M1818" s="8">
        <v>105</v>
      </c>
      <c r="N1818" s="8">
        <v>118</v>
      </c>
      <c r="O1818" s="8">
        <v>106</v>
      </c>
      <c r="P1818" s="8">
        <v>105</v>
      </c>
      <c r="Q1818" s="8">
        <v>44</v>
      </c>
      <c r="R1818" s="8">
        <v>20</v>
      </c>
      <c r="S1818" s="8">
        <v>1</v>
      </c>
      <c r="T1818" s="8">
        <v>0</v>
      </c>
      <c r="U1818" s="8">
        <v>739</v>
      </c>
      <c r="V1818" s="8">
        <v>11</v>
      </c>
      <c r="W1818" s="8">
        <v>0</v>
      </c>
      <c r="X1818" s="8">
        <v>519</v>
      </c>
      <c r="Y1818" s="8">
        <v>142</v>
      </c>
      <c r="Z1818" s="8">
        <v>89</v>
      </c>
      <c r="AA1818" s="8">
        <v>0</v>
      </c>
      <c r="AB1818" s="8">
        <v>91</v>
      </c>
      <c r="AC1818" s="8">
        <v>0</v>
      </c>
      <c r="AD1818" s="8">
        <v>392</v>
      </c>
      <c r="AE1818" s="8">
        <v>267</v>
      </c>
      <c r="AF1818" s="8">
        <v>155</v>
      </c>
      <c r="AG1818" s="8">
        <v>373</v>
      </c>
      <c r="AH1818" s="8">
        <v>208</v>
      </c>
      <c r="AI1818" s="8">
        <v>14</v>
      </c>
      <c r="AJ1818" s="8">
        <v>96</v>
      </c>
      <c r="AK1818" s="8">
        <v>654</v>
      </c>
      <c r="AL1818" s="8">
        <v>0</v>
      </c>
      <c r="AM1818" s="8">
        <v>0</v>
      </c>
      <c r="AN1818" s="8">
        <v>750</v>
      </c>
      <c r="AO1818" s="41">
        <f t="shared" si="1096"/>
        <v>0.92400000000000004</v>
      </c>
      <c r="AP1818" s="41">
        <f t="shared" si="1097"/>
        <v>7.5999999999999998E-2</v>
      </c>
      <c r="AQ1818" s="41">
        <f t="shared" si="1098"/>
        <v>0</v>
      </c>
      <c r="AR1818" s="41">
        <f t="shared" si="1064"/>
        <v>2.9333333333333333E-2</v>
      </c>
      <c r="AS1818" s="41">
        <f t="shared" si="1065"/>
        <v>7.4666666666666673E-2</v>
      </c>
      <c r="AT1818" s="41">
        <f t="shared" si="1066"/>
        <v>0.1</v>
      </c>
      <c r="AU1818" s="41">
        <f t="shared" si="1067"/>
        <v>0.13066666666666665</v>
      </c>
      <c r="AV1818" s="41">
        <f t="shared" si="1068"/>
        <v>0.14000000000000001</v>
      </c>
      <c r="AW1818" s="41">
        <f t="shared" si="1069"/>
        <v>0.15733333333333333</v>
      </c>
      <c r="AX1818" s="41">
        <f t="shared" si="1070"/>
        <v>0.14133333333333334</v>
      </c>
      <c r="AY1818" s="41">
        <f t="shared" si="1071"/>
        <v>0.14000000000000001</v>
      </c>
      <c r="AZ1818" s="41">
        <f t="shared" si="1072"/>
        <v>5.8666666666666666E-2</v>
      </c>
      <c r="BA1818" s="41">
        <f t="shared" si="1073"/>
        <v>2.6666666666666668E-2</v>
      </c>
      <c r="BB1818" s="41">
        <f t="shared" si="1074"/>
        <v>1.3333333333333333E-3</v>
      </c>
      <c r="BC1818" s="41">
        <f t="shared" si="1075"/>
        <v>0</v>
      </c>
      <c r="BD1818" s="41">
        <f t="shared" si="1076"/>
        <v>0.98533333333333328</v>
      </c>
      <c r="BE1818" s="41">
        <f t="shared" si="1077"/>
        <v>1.4666666666666666E-2</v>
      </c>
      <c r="BF1818" s="41">
        <f t="shared" si="1078"/>
        <v>0</v>
      </c>
      <c r="BG1818" s="41">
        <f t="shared" si="1079"/>
        <v>0.69199999999999995</v>
      </c>
      <c r="BH1818" s="41">
        <f t="shared" si="1080"/>
        <v>0.18933333333333333</v>
      </c>
      <c r="BI1818" s="41">
        <f t="shared" si="1081"/>
        <v>0.11866666666666667</v>
      </c>
      <c r="BJ1818" s="41">
        <f t="shared" si="1082"/>
        <v>0</v>
      </c>
      <c r="BK1818" s="41">
        <f t="shared" si="1083"/>
        <v>0.12133333333333333</v>
      </c>
      <c r="BL1818" s="41">
        <f t="shared" si="1084"/>
        <v>0</v>
      </c>
      <c r="BM1818" s="41">
        <f t="shared" si="1085"/>
        <v>0.52266666666666661</v>
      </c>
      <c r="BN1818" s="41">
        <f t="shared" si="1086"/>
        <v>0.35599999999999998</v>
      </c>
      <c r="BO1818" s="41">
        <f t="shared" si="1087"/>
        <v>0.20666666666666667</v>
      </c>
      <c r="BP1818" s="41">
        <f t="shared" si="1088"/>
        <v>0.49733333333333335</v>
      </c>
      <c r="BQ1818" s="41">
        <f t="shared" si="1089"/>
        <v>0.27733333333333332</v>
      </c>
      <c r="BR1818" s="41">
        <f t="shared" si="1090"/>
        <v>1.8666666666666668E-2</v>
      </c>
      <c r="BS1818" s="41">
        <f t="shared" si="1091"/>
        <v>0.128</v>
      </c>
      <c r="BT1818" s="41">
        <f t="shared" si="1092"/>
        <v>0.872</v>
      </c>
      <c r="BU1818" s="41">
        <f t="shared" si="1093"/>
        <v>0</v>
      </c>
      <c r="BV1818" s="41">
        <f t="shared" si="1094"/>
        <v>0</v>
      </c>
      <c r="BW1818" s="41">
        <f t="shared" si="1095"/>
        <v>1</v>
      </c>
      <c r="BX1818" s="41" t="str">
        <f t="shared" si="1100"/>
        <v>2019Registered nursesNew Brunswick</v>
      </c>
      <c r="BY1818" s="51">
        <f>VLOOKUP(BX1818,'%workplace'!$A$1:$F$381,6,FALSE)</f>
        <v>7749</v>
      </c>
      <c r="BZ1818" s="32">
        <f t="shared" si="1101"/>
        <v>9.6786682152535816E-2</v>
      </c>
    </row>
    <row r="1819" spans="1:78" s="8" customFormat="1" hidden="1" x14ac:dyDescent="0.2">
      <c r="A1819" s="8" t="str">
        <f t="shared" si="1099"/>
        <v>2019Registered nursesQuebecAll places of work</v>
      </c>
      <c r="B1819" s="8" t="s">
        <v>7</v>
      </c>
      <c r="C1819" s="8" t="s">
        <v>18</v>
      </c>
      <c r="D1819" s="8" t="s">
        <v>9</v>
      </c>
      <c r="E1819" s="8">
        <v>2019</v>
      </c>
      <c r="F1819" s="8">
        <v>62194</v>
      </c>
      <c r="G1819" s="8">
        <v>8023</v>
      </c>
      <c r="H1819" s="8">
        <v>0</v>
      </c>
      <c r="I1819" s="8">
        <v>9469</v>
      </c>
      <c r="J1819" s="8">
        <v>9065</v>
      </c>
      <c r="K1819" s="8">
        <v>10388</v>
      </c>
      <c r="L1819" s="8">
        <v>9499</v>
      </c>
      <c r="M1819" s="8">
        <v>8323</v>
      </c>
      <c r="N1819" s="8">
        <v>8484</v>
      </c>
      <c r="O1819" s="8">
        <v>6714</v>
      </c>
      <c r="P1819" s="8">
        <v>3029</v>
      </c>
      <c r="Q1819" s="8">
        <v>1173</v>
      </c>
      <c r="R1819" s="8">
        <v>510</v>
      </c>
      <c r="S1819" s="8">
        <v>3563</v>
      </c>
      <c r="T1819" s="8">
        <v>0</v>
      </c>
      <c r="U1819" s="8">
        <v>66084</v>
      </c>
      <c r="V1819" s="8">
        <v>4133</v>
      </c>
      <c r="W1819" s="8">
        <v>0</v>
      </c>
      <c r="X1819" s="8">
        <v>41724</v>
      </c>
      <c r="Y1819" s="8">
        <v>23947</v>
      </c>
      <c r="Z1819" s="8">
        <v>4545</v>
      </c>
      <c r="AA1819" s="8">
        <v>1</v>
      </c>
      <c r="AB1819" s="8">
        <v>5394</v>
      </c>
      <c r="AC1819" s="8">
        <v>0</v>
      </c>
      <c r="AD1819" s="8">
        <v>4767</v>
      </c>
      <c r="AE1819" s="8">
        <v>60056</v>
      </c>
      <c r="AF1819" s="8">
        <v>5394</v>
      </c>
      <c r="AG1819" s="8">
        <v>61585</v>
      </c>
      <c r="AH1819" s="8">
        <v>2448</v>
      </c>
      <c r="AI1819" s="8">
        <v>790</v>
      </c>
      <c r="AJ1819" s="8">
        <v>7004</v>
      </c>
      <c r="AK1819" s="8">
        <v>63202</v>
      </c>
      <c r="AL1819" s="8">
        <v>0</v>
      </c>
      <c r="AM1819" s="8">
        <v>11</v>
      </c>
      <c r="AN1819" s="8">
        <v>70217</v>
      </c>
      <c r="AO1819" s="41">
        <f t="shared" si="1096"/>
        <v>0.88573992053206485</v>
      </c>
      <c r="AP1819" s="41">
        <f t="shared" si="1097"/>
        <v>0.11426007946793512</v>
      </c>
      <c r="AQ1819" s="41">
        <f t="shared" si="1098"/>
        <v>0</v>
      </c>
      <c r="AR1819" s="41">
        <f t="shared" si="1064"/>
        <v>0.13485338308386857</v>
      </c>
      <c r="AS1819" s="41">
        <f t="shared" si="1065"/>
        <v>0.12909979064898813</v>
      </c>
      <c r="AT1819" s="41">
        <f t="shared" si="1066"/>
        <v>0.14794138171667831</v>
      </c>
      <c r="AU1819" s="41">
        <f t="shared" si="1067"/>
        <v>0.13528063004685476</v>
      </c>
      <c r="AV1819" s="41">
        <f t="shared" si="1068"/>
        <v>0.11853254909779683</v>
      </c>
      <c r="AW1819" s="41">
        <f t="shared" si="1069"/>
        <v>0.12082544113248929</v>
      </c>
      <c r="AX1819" s="41">
        <f t="shared" si="1070"/>
        <v>9.561787031630517E-2</v>
      </c>
      <c r="AY1819" s="41">
        <f t="shared" si="1071"/>
        <v>4.3137701696170441E-2</v>
      </c>
      <c r="AZ1819" s="41">
        <f t="shared" si="1072"/>
        <v>1.6705356252759304E-2</v>
      </c>
      <c r="BA1819" s="41">
        <f t="shared" si="1073"/>
        <v>7.2631983707649147E-3</v>
      </c>
      <c r="BB1819" s="41">
        <f t="shared" si="1074"/>
        <v>5.0742697637324294E-2</v>
      </c>
      <c r="BC1819" s="41">
        <f t="shared" si="1075"/>
        <v>0</v>
      </c>
      <c r="BD1819" s="41">
        <f t="shared" si="1076"/>
        <v>0.94113961006593849</v>
      </c>
      <c r="BE1819" s="41">
        <f t="shared" si="1077"/>
        <v>5.8860389934061549E-2</v>
      </c>
      <c r="BF1819" s="41">
        <f t="shared" si="1078"/>
        <v>0</v>
      </c>
      <c r="BG1819" s="41">
        <f t="shared" si="1079"/>
        <v>0.5942150761211672</v>
      </c>
      <c r="BH1819" s="41">
        <f t="shared" si="1080"/>
        <v>0.34104276742099493</v>
      </c>
      <c r="BI1819" s="41">
        <f t="shared" si="1081"/>
        <v>6.4727914892404967E-2</v>
      </c>
      <c r="BJ1819" s="41">
        <f t="shared" si="1082"/>
        <v>1.4241565432872381E-5</v>
      </c>
      <c r="BK1819" s="41">
        <f t="shared" si="1083"/>
        <v>7.681900394491363E-2</v>
      </c>
      <c r="BL1819" s="41">
        <f t="shared" si="1084"/>
        <v>0</v>
      </c>
      <c r="BM1819" s="41">
        <f t="shared" si="1085"/>
        <v>6.7889542418502646E-2</v>
      </c>
      <c r="BN1819" s="41">
        <f t="shared" si="1086"/>
        <v>0.85529145363658376</v>
      </c>
      <c r="BO1819" s="41">
        <f t="shared" si="1087"/>
        <v>7.681900394491363E-2</v>
      </c>
      <c r="BP1819" s="41">
        <f t="shared" si="1088"/>
        <v>0.87706680718344565</v>
      </c>
      <c r="BQ1819" s="41">
        <f t="shared" si="1089"/>
        <v>3.486335217967159E-2</v>
      </c>
      <c r="BR1819" s="41">
        <f t="shared" si="1090"/>
        <v>1.1250836691969182E-2</v>
      </c>
      <c r="BS1819" s="41">
        <f t="shared" si="1091"/>
        <v>9.9747924291838153E-2</v>
      </c>
      <c r="BT1819" s="41">
        <f t="shared" si="1092"/>
        <v>0.90009541848840025</v>
      </c>
      <c r="BU1819" s="41">
        <f t="shared" si="1093"/>
        <v>0</v>
      </c>
      <c r="BV1819" s="41">
        <f t="shared" si="1094"/>
        <v>1.566572197615962E-4</v>
      </c>
      <c r="BW1819" s="41">
        <f t="shared" si="1095"/>
        <v>1</v>
      </c>
      <c r="BX1819" s="41" t="str">
        <f t="shared" si="1100"/>
        <v>2019Registered nursesQuebec</v>
      </c>
      <c r="BY1819" s="51">
        <f>VLOOKUP(BX1819,'%workplace'!$A$1:$F$381,6,FALSE)</f>
        <v>70217</v>
      </c>
      <c r="BZ1819" s="32">
        <f t="shared" si="1101"/>
        <v>1</v>
      </c>
    </row>
    <row r="1820" spans="1:78" s="8" customFormat="1" hidden="1" x14ac:dyDescent="0.2">
      <c r="A1820" s="8" t="str">
        <f t="shared" si="1099"/>
        <v>2019Registered nursesQuebecCommunity health</v>
      </c>
      <c r="B1820" s="8" t="s">
        <v>7</v>
      </c>
      <c r="C1820" s="8" t="s">
        <v>18</v>
      </c>
      <c r="D1820" s="8" t="s">
        <v>11</v>
      </c>
      <c r="E1820" s="8">
        <v>2019</v>
      </c>
      <c r="F1820" s="8">
        <v>8454</v>
      </c>
      <c r="G1820" s="8">
        <v>651</v>
      </c>
      <c r="H1820" s="8">
        <v>0</v>
      </c>
      <c r="I1820" s="8">
        <v>756</v>
      </c>
      <c r="J1820" s="8">
        <v>988</v>
      </c>
      <c r="K1820" s="8">
        <v>1372</v>
      </c>
      <c r="L1820" s="8">
        <v>1369</v>
      </c>
      <c r="M1820" s="8">
        <v>1298</v>
      </c>
      <c r="N1820" s="8">
        <v>1236</v>
      </c>
      <c r="O1820" s="8">
        <v>1044</v>
      </c>
      <c r="P1820" s="8">
        <v>528</v>
      </c>
      <c r="Q1820" s="8">
        <v>250</v>
      </c>
      <c r="R1820" s="8">
        <v>115</v>
      </c>
      <c r="S1820" s="8">
        <v>149</v>
      </c>
      <c r="T1820" s="8">
        <v>0</v>
      </c>
      <c r="U1820" s="8">
        <v>8784</v>
      </c>
      <c r="V1820" s="8">
        <v>321</v>
      </c>
      <c r="W1820" s="8">
        <v>0</v>
      </c>
      <c r="X1820" s="8">
        <v>5897</v>
      </c>
      <c r="Y1820" s="8">
        <v>2476</v>
      </c>
      <c r="Z1820" s="8">
        <v>732</v>
      </c>
      <c r="AA1820" s="8">
        <v>0</v>
      </c>
      <c r="AB1820" s="8">
        <v>610</v>
      </c>
      <c r="AC1820" s="8">
        <v>0</v>
      </c>
      <c r="AD1820" s="8">
        <v>178</v>
      </c>
      <c r="AE1820" s="8">
        <v>8317</v>
      </c>
      <c r="AF1820" s="8">
        <v>610</v>
      </c>
      <c r="AG1820" s="8">
        <v>8441</v>
      </c>
      <c r="AH1820" s="8">
        <v>7</v>
      </c>
      <c r="AI1820" s="8">
        <v>47</v>
      </c>
      <c r="AJ1820" s="8">
        <v>1338</v>
      </c>
      <c r="AK1820" s="8">
        <v>7764</v>
      </c>
      <c r="AL1820" s="8">
        <v>0</v>
      </c>
      <c r="AM1820" s="8">
        <v>3</v>
      </c>
      <c r="AN1820" s="8">
        <v>9105</v>
      </c>
      <c r="AO1820" s="41">
        <f t="shared" si="1096"/>
        <v>0.92850082372322895</v>
      </c>
      <c r="AP1820" s="41">
        <f t="shared" si="1097"/>
        <v>7.1499176276771007E-2</v>
      </c>
      <c r="AQ1820" s="41">
        <f t="shared" si="1098"/>
        <v>0</v>
      </c>
      <c r="AR1820" s="41">
        <f t="shared" si="1064"/>
        <v>8.3031301482701811E-2</v>
      </c>
      <c r="AS1820" s="41">
        <f t="shared" si="1065"/>
        <v>0.10851180669961559</v>
      </c>
      <c r="AT1820" s="41">
        <f t="shared" si="1066"/>
        <v>0.15068643602416254</v>
      </c>
      <c r="AU1820" s="41">
        <f t="shared" si="1067"/>
        <v>0.15035694673256453</v>
      </c>
      <c r="AV1820" s="41">
        <f t="shared" si="1068"/>
        <v>0.14255903349807797</v>
      </c>
      <c r="AW1820" s="41">
        <f t="shared" si="1069"/>
        <v>0.1357495881383855</v>
      </c>
      <c r="AX1820" s="41">
        <f t="shared" si="1070"/>
        <v>0.11466227347611202</v>
      </c>
      <c r="AY1820" s="41">
        <f t="shared" si="1071"/>
        <v>5.7990115321252061E-2</v>
      </c>
      <c r="AZ1820" s="41">
        <f t="shared" si="1072"/>
        <v>2.7457440966501923E-2</v>
      </c>
      <c r="BA1820" s="41">
        <f t="shared" si="1073"/>
        <v>1.2630422844590884E-2</v>
      </c>
      <c r="BB1820" s="41">
        <f t="shared" si="1074"/>
        <v>1.6364634816035145E-2</v>
      </c>
      <c r="BC1820" s="41">
        <f t="shared" si="1075"/>
        <v>0</v>
      </c>
      <c r="BD1820" s="41">
        <f t="shared" si="1076"/>
        <v>0.96474464579901154</v>
      </c>
      <c r="BE1820" s="41">
        <f t="shared" si="1077"/>
        <v>3.5255354200988465E-2</v>
      </c>
      <c r="BF1820" s="41">
        <f t="shared" si="1078"/>
        <v>0</v>
      </c>
      <c r="BG1820" s="41">
        <f t="shared" si="1079"/>
        <v>0.64766611751784731</v>
      </c>
      <c r="BH1820" s="41">
        <f t="shared" si="1080"/>
        <v>0.27193849533223502</v>
      </c>
      <c r="BI1820" s="41">
        <f t="shared" si="1081"/>
        <v>8.0395387149917633E-2</v>
      </c>
      <c r="BJ1820" s="41">
        <f t="shared" si="1082"/>
        <v>0</v>
      </c>
      <c r="BK1820" s="41">
        <f t="shared" si="1083"/>
        <v>6.6996155958264691E-2</v>
      </c>
      <c r="BL1820" s="41">
        <f t="shared" si="1084"/>
        <v>0</v>
      </c>
      <c r="BM1820" s="41">
        <f t="shared" si="1085"/>
        <v>1.9549697968149368E-2</v>
      </c>
      <c r="BN1820" s="41">
        <f t="shared" si="1086"/>
        <v>0.91345414607358599</v>
      </c>
      <c r="BO1820" s="41">
        <f t="shared" si="1087"/>
        <v>6.6996155958264691E-2</v>
      </c>
      <c r="BP1820" s="41">
        <f t="shared" si="1088"/>
        <v>0.92707303679297093</v>
      </c>
      <c r="BQ1820" s="41">
        <f t="shared" si="1089"/>
        <v>7.6880834706205385E-4</v>
      </c>
      <c r="BR1820" s="41">
        <f t="shared" si="1090"/>
        <v>5.1619989017023613E-3</v>
      </c>
      <c r="BS1820" s="41">
        <f t="shared" si="1091"/>
        <v>0.14695222405271829</v>
      </c>
      <c r="BT1820" s="41">
        <f t="shared" si="1092"/>
        <v>0.85271828665568372</v>
      </c>
      <c r="BU1820" s="41">
        <f t="shared" si="1093"/>
        <v>0</v>
      </c>
      <c r="BV1820" s="41">
        <f t="shared" si="1094"/>
        <v>3.2948929159802305E-4</v>
      </c>
      <c r="BW1820" s="41">
        <f t="shared" si="1095"/>
        <v>1</v>
      </c>
      <c r="BX1820" s="41" t="str">
        <f t="shared" si="1100"/>
        <v>2019Registered nursesQuebec</v>
      </c>
      <c r="BY1820" s="51">
        <f>VLOOKUP(BX1820,'%workplace'!$A$1:$F$381,6,FALSE)</f>
        <v>70217</v>
      </c>
      <c r="BZ1820" s="32">
        <f t="shared" si="1101"/>
        <v>0.12966945326630303</v>
      </c>
    </row>
    <row r="1821" spans="1:78" s="8" customFormat="1" hidden="1" x14ac:dyDescent="0.2">
      <c r="A1821" s="8" t="str">
        <f t="shared" si="1099"/>
        <v>2019Registered nursesQuebecNursing home/long-term care</v>
      </c>
      <c r="B1821" s="8" t="s">
        <v>7</v>
      </c>
      <c r="C1821" s="8" t="s">
        <v>18</v>
      </c>
      <c r="D1821" s="8" t="s">
        <v>12</v>
      </c>
      <c r="E1821" s="8">
        <v>2019</v>
      </c>
      <c r="F1821" s="8">
        <v>7594</v>
      </c>
      <c r="G1821" s="8">
        <v>1014</v>
      </c>
      <c r="H1821" s="8">
        <v>0</v>
      </c>
      <c r="I1821" s="8">
        <v>819</v>
      </c>
      <c r="J1821" s="8">
        <v>860</v>
      </c>
      <c r="K1821" s="8">
        <v>1156</v>
      </c>
      <c r="L1821" s="8">
        <v>1163</v>
      </c>
      <c r="M1821" s="8">
        <v>1263</v>
      </c>
      <c r="N1821" s="8">
        <v>1309</v>
      </c>
      <c r="O1821" s="8">
        <v>1106</v>
      </c>
      <c r="P1821" s="8">
        <v>417</v>
      </c>
      <c r="Q1821" s="8">
        <v>161</v>
      </c>
      <c r="R1821" s="8">
        <v>60</v>
      </c>
      <c r="S1821" s="8">
        <v>294</v>
      </c>
      <c r="T1821" s="8">
        <v>0</v>
      </c>
      <c r="U1821" s="8">
        <v>7798</v>
      </c>
      <c r="V1821" s="8">
        <v>810</v>
      </c>
      <c r="W1821" s="8">
        <v>0</v>
      </c>
      <c r="X1821" s="8">
        <v>4837</v>
      </c>
      <c r="Y1821" s="8">
        <v>3239</v>
      </c>
      <c r="Z1821" s="8">
        <v>532</v>
      </c>
      <c r="AA1821" s="8">
        <v>0</v>
      </c>
      <c r="AB1821" s="8">
        <v>1173</v>
      </c>
      <c r="AC1821" s="8">
        <v>0</v>
      </c>
      <c r="AD1821" s="8">
        <v>202</v>
      </c>
      <c r="AE1821" s="8">
        <v>7233</v>
      </c>
      <c r="AF1821" s="8">
        <v>1173</v>
      </c>
      <c r="AG1821" s="8">
        <v>7416</v>
      </c>
      <c r="AH1821" s="8">
        <v>8</v>
      </c>
      <c r="AI1821" s="8">
        <v>11</v>
      </c>
      <c r="AJ1821" s="8">
        <v>2176</v>
      </c>
      <c r="AK1821" s="8">
        <v>6425</v>
      </c>
      <c r="AL1821" s="8">
        <v>0</v>
      </c>
      <c r="AM1821" s="8">
        <v>7</v>
      </c>
      <c r="AN1821" s="8">
        <v>8608</v>
      </c>
      <c r="AO1821" s="41">
        <f t="shared" si="1096"/>
        <v>0.8822026022304833</v>
      </c>
      <c r="AP1821" s="41">
        <f t="shared" si="1097"/>
        <v>0.11779739776951673</v>
      </c>
      <c r="AQ1821" s="41">
        <f t="shared" si="1098"/>
        <v>0</v>
      </c>
      <c r="AR1821" s="41">
        <f t="shared" si="1064"/>
        <v>9.514405204460967E-2</v>
      </c>
      <c r="AS1821" s="41">
        <f t="shared" si="1065"/>
        <v>9.9907063197026025E-2</v>
      </c>
      <c r="AT1821" s="41">
        <f t="shared" si="1066"/>
        <v>0.13429368029739777</v>
      </c>
      <c r="AU1821" s="41">
        <f t="shared" si="1067"/>
        <v>0.13510687732342008</v>
      </c>
      <c r="AV1821" s="41">
        <f t="shared" si="1068"/>
        <v>0.14672397769516729</v>
      </c>
      <c r="AW1821" s="41">
        <f t="shared" si="1069"/>
        <v>0.152067843866171</v>
      </c>
      <c r="AX1821" s="41">
        <f t="shared" si="1070"/>
        <v>0.12848513011152415</v>
      </c>
      <c r="AY1821" s="41">
        <f t="shared" si="1071"/>
        <v>4.8443308550185873E-2</v>
      </c>
      <c r="AZ1821" s="41">
        <f t="shared" si="1072"/>
        <v>1.8703531598513012E-2</v>
      </c>
      <c r="BA1821" s="41">
        <f t="shared" si="1073"/>
        <v>6.970260223048327E-3</v>
      </c>
      <c r="BB1821" s="41">
        <f t="shared" si="1074"/>
        <v>3.4154275092936802E-2</v>
      </c>
      <c r="BC1821" s="41">
        <f t="shared" si="1075"/>
        <v>0</v>
      </c>
      <c r="BD1821" s="41">
        <f t="shared" si="1076"/>
        <v>0.90590148698884754</v>
      </c>
      <c r="BE1821" s="41">
        <f t="shared" si="1077"/>
        <v>9.4098513011152421E-2</v>
      </c>
      <c r="BF1821" s="41">
        <f t="shared" si="1078"/>
        <v>0</v>
      </c>
      <c r="BG1821" s="41">
        <f t="shared" si="1079"/>
        <v>0.5619191449814126</v>
      </c>
      <c r="BH1821" s="41">
        <f t="shared" si="1080"/>
        <v>0.37627788104089221</v>
      </c>
      <c r="BI1821" s="41">
        <f t="shared" si="1081"/>
        <v>6.1802973977695165E-2</v>
      </c>
      <c r="BJ1821" s="41">
        <f t="shared" si="1082"/>
        <v>0</v>
      </c>
      <c r="BK1821" s="41">
        <f t="shared" si="1083"/>
        <v>0.1362685873605948</v>
      </c>
      <c r="BL1821" s="41">
        <f t="shared" si="1084"/>
        <v>0</v>
      </c>
      <c r="BM1821" s="41">
        <f t="shared" si="1085"/>
        <v>2.3466542750929367E-2</v>
      </c>
      <c r="BN1821" s="41">
        <f t="shared" si="1086"/>
        <v>0.84026486988847582</v>
      </c>
      <c r="BO1821" s="41">
        <f t="shared" si="1087"/>
        <v>0.1362685873605948</v>
      </c>
      <c r="BP1821" s="41">
        <f t="shared" si="1088"/>
        <v>0.86152416356877326</v>
      </c>
      <c r="BQ1821" s="41">
        <f t="shared" si="1089"/>
        <v>9.2936802973977691E-4</v>
      </c>
      <c r="BR1821" s="41">
        <f t="shared" si="1090"/>
        <v>1.2778810408921933E-3</v>
      </c>
      <c r="BS1821" s="41">
        <f t="shared" si="1091"/>
        <v>0.25278810408921931</v>
      </c>
      <c r="BT1821" s="41">
        <f t="shared" si="1092"/>
        <v>0.7463986988847584</v>
      </c>
      <c r="BU1821" s="41">
        <f t="shared" si="1093"/>
        <v>0</v>
      </c>
      <c r="BV1821" s="41">
        <f t="shared" si="1094"/>
        <v>8.1319702602230485E-4</v>
      </c>
      <c r="BW1821" s="41">
        <f t="shared" si="1095"/>
        <v>1</v>
      </c>
      <c r="BX1821" s="41" t="str">
        <f t="shared" si="1100"/>
        <v>2019Registered nursesQuebec</v>
      </c>
      <c r="BY1821" s="51">
        <f>VLOOKUP(BX1821,'%workplace'!$A$1:$F$381,6,FALSE)</f>
        <v>70217</v>
      </c>
      <c r="BZ1821" s="32">
        <f t="shared" si="1101"/>
        <v>0.12259139524616545</v>
      </c>
    </row>
    <row r="1822" spans="1:78" s="8" customFormat="1" hidden="1" x14ac:dyDescent="0.2">
      <c r="A1822" s="8" t="str">
        <f t="shared" si="1099"/>
        <v>2019Registered nursesQuebecHospital</v>
      </c>
      <c r="B1822" s="8" t="s">
        <v>7</v>
      </c>
      <c r="C1822" s="8" t="s">
        <v>18</v>
      </c>
      <c r="D1822" s="8" t="s">
        <v>10</v>
      </c>
      <c r="E1822" s="8">
        <v>2019</v>
      </c>
      <c r="F1822" s="8">
        <v>38784</v>
      </c>
      <c r="G1822" s="8">
        <v>5367</v>
      </c>
      <c r="H1822" s="8">
        <v>0</v>
      </c>
      <c r="I1822" s="8">
        <v>7388</v>
      </c>
      <c r="J1822" s="8">
        <v>6540</v>
      </c>
      <c r="K1822" s="8">
        <v>6736</v>
      </c>
      <c r="L1822" s="8">
        <v>5795</v>
      </c>
      <c r="M1822" s="8">
        <v>4609</v>
      </c>
      <c r="N1822" s="8">
        <v>4800</v>
      </c>
      <c r="O1822" s="8">
        <v>3445</v>
      </c>
      <c r="P1822" s="8">
        <v>1300</v>
      </c>
      <c r="Q1822" s="8">
        <v>392</v>
      </c>
      <c r="R1822" s="8">
        <v>133</v>
      </c>
      <c r="S1822" s="8">
        <v>3013</v>
      </c>
      <c r="T1822" s="8">
        <v>0</v>
      </c>
      <c r="U1822" s="8">
        <v>41473</v>
      </c>
      <c r="V1822" s="8">
        <v>2678</v>
      </c>
      <c r="W1822" s="8">
        <v>0</v>
      </c>
      <c r="X1822" s="8">
        <v>26026</v>
      </c>
      <c r="Y1822" s="8">
        <v>16201</v>
      </c>
      <c r="Z1822" s="8">
        <v>1924</v>
      </c>
      <c r="AA1822" s="8">
        <v>0</v>
      </c>
      <c r="AB1822" s="8">
        <v>2386</v>
      </c>
      <c r="AC1822" s="8">
        <v>0</v>
      </c>
      <c r="AD1822" s="8">
        <v>1410</v>
      </c>
      <c r="AE1822" s="8">
        <v>40355</v>
      </c>
      <c r="AF1822" s="8">
        <v>2386</v>
      </c>
      <c r="AG1822" s="8">
        <v>41257</v>
      </c>
      <c r="AH1822" s="8">
        <v>49</v>
      </c>
      <c r="AI1822" s="8">
        <v>459</v>
      </c>
      <c r="AJ1822" s="8">
        <v>2934</v>
      </c>
      <c r="AK1822" s="8">
        <v>41217</v>
      </c>
      <c r="AL1822" s="8">
        <v>0</v>
      </c>
      <c r="AM1822" s="8">
        <v>0</v>
      </c>
      <c r="AN1822" s="8">
        <v>44151</v>
      </c>
      <c r="AO1822" s="41">
        <f t="shared" si="1096"/>
        <v>0.87843989943602641</v>
      </c>
      <c r="AP1822" s="41">
        <f t="shared" si="1097"/>
        <v>0.12156010056397364</v>
      </c>
      <c r="AQ1822" s="41">
        <f t="shared" si="1098"/>
        <v>0</v>
      </c>
      <c r="AR1822" s="41">
        <f t="shared" si="1064"/>
        <v>0.16733482820321172</v>
      </c>
      <c r="AS1822" s="41">
        <f t="shared" si="1065"/>
        <v>0.14812801522049332</v>
      </c>
      <c r="AT1822" s="41">
        <f t="shared" si="1066"/>
        <v>0.15256732576838578</v>
      </c>
      <c r="AU1822" s="41">
        <f t="shared" si="1067"/>
        <v>0.13125410522977962</v>
      </c>
      <c r="AV1822" s="41">
        <f t="shared" si="1068"/>
        <v>0.10439174650630789</v>
      </c>
      <c r="AW1822" s="41">
        <f t="shared" si="1069"/>
        <v>0.10871780933614188</v>
      </c>
      <c r="AX1822" s="41">
        <f t="shared" si="1070"/>
        <v>7.8027677742293494E-2</v>
      </c>
      <c r="AY1822" s="41">
        <f t="shared" si="1071"/>
        <v>2.9444406695205091E-2</v>
      </c>
      <c r="AZ1822" s="41">
        <f t="shared" si="1072"/>
        <v>8.8786210957849197E-3</v>
      </c>
      <c r="BA1822" s="41">
        <f t="shared" si="1073"/>
        <v>3.0123893003555979E-3</v>
      </c>
      <c r="BB1822" s="41">
        <f t="shared" si="1074"/>
        <v>6.8243074902040721E-2</v>
      </c>
      <c r="BC1822" s="41">
        <f t="shared" si="1075"/>
        <v>0</v>
      </c>
      <c r="BD1822" s="41">
        <f t="shared" si="1076"/>
        <v>0.93934452220787756</v>
      </c>
      <c r="BE1822" s="41">
        <f t="shared" si="1077"/>
        <v>6.0655477792122492E-2</v>
      </c>
      <c r="BF1822" s="41">
        <f t="shared" si="1078"/>
        <v>0</v>
      </c>
      <c r="BG1822" s="41">
        <f t="shared" si="1079"/>
        <v>0.58947702203800589</v>
      </c>
      <c r="BH1822" s="41">
        <f t="shared" si="1080"/>
        <v>0.36694525605309053</v>
      </c>
      <c r="BI1822" s="41">
        <f t="shared" si="1081"/>
        <v>4.3577721908903536E-2</v>
      </c>
      <c r="BJ1822" s="41">
        <f t="shared" si="1082"/>
        <v>0</v>
      </c>
      <c r="BK1822" s="41">
        <f t="shared" si="1083"/>
        <v>5.4041811057507189E-2</v>
      </c>
      <c r="BL1822" s="41">
        <f t="shared" si="1084"/>
        <v>0</v>
      </c>
      <c r="BM1822" s="41">
        <f t="shared" si="1085"/>
        <v>3.1935856492491678E-2</v>
      </c>
      <c r="BN1822" s="41">
        <f t="shared" si="1086"/>
        <v>0.91402233245000108</v>
      </c>
      <c r="BO1822" s="41">
        <f t="shared" si="1087"/>
        <v>5.4041811057507189E-2</v>
      </c>
      <c r="BP1822" s="41">
        <f t="shared" si="1088"/>
        <v>0.93445222078775114</v>
      </c>
      <c r="BQ1822" s="41">
        <f t="shared" si="1089"/>
        <v>1.109827636973115E-3</v>
      </c>
      <c r="BR1822" s="41">
        <f t="shared" si="1090"/>
        <v>1.0396140517768567E-2</v>
      </c>
      <c r="BS1822" s="41">
        <f t="shared" si="1091"/>
        <v>6.645376095671672E-2</v>
      </c>
      <c r="BT1822" s="41">
        <f t="shared" si="1092"/>
        <v>0.93354623904328327</v>
      </c>
      <c r="BU1822" s="41">
        <f t="shared" si="1093"/>
        <v>0</v>
      </c>
      <c r="BV1822" s="41">
        <f t="shared" si="1094"/>
        <v>0</v>
      </c>
      <c r="BW1822" s="41">
        <f t="shared" si="1095"/>
        <v>1</v>
      </c>
      <c r="BX1822" s="41" t="str">
        <f t="shared" si="1100"/>
        <v>2019Registered nursesQuebec</v>
      </c>
      <c r="BY1822" s="51">
        <f>VLOOKUP(BX1822,'%workplace'!$A$1:$F$381,6,FALSE)</f>
        <v>70217</v>
      </c>
      <c r="BZ1822" s="32">
        <f t="shared" si="1101"/>
        <v>0.62877935542674845</v>
      </c>
    </row>
    <row r="1823" spans="1:78" s="8" customFormat="1" hidden="1" x14ac:dyDescent="0.2">
      <c r="A1823" s="8" t="str">
        <f t="shared" si="1099"/>
        <v>2019Registered nursesQuebecOther places of work</v>
      </c>
      <c r="B1823" s="8" t="s">
        <v>7</v>
      </c>
      <c r="C1823" s="8" t="s">
        <v>18</v>
      </c>
      <c r="D1823" s="8" t="s">
        <v>13</v>
      </c>
      <c r="E1823" s="8">
        <v>2019</v>
      </c>
      <c r="F1823" s="8">
        <v>7362</v>
      </c>
      <c r="G1823" s="8">
        <v>991</v>
      </c>
      <c r="H1823" s="8">
        <v>0</v>
      </c>
      <c r="I1823" s="8">
        <v>506</v>
      </c>
      <c r="J1823" s="8">
        <v>677</v>
      </c>
      <c r="K1823" s="8">
        <v>1124</v>
      </c>
      <c r="L1823" s="8">
        <v>1172</v>
      </c>
      <c r="M1823" s="8">
        <v>1153</v>
      </c>
      <c r="N1823" s="8">
        <v>1139</v>
      </c>
      <c r="O1823" s="8">
        <v>1119</v>
      </c>
      <c r="P1823" s="8">
        <v>784</v>
      </c>
      <c r="Q1823" s="8">
        <v>370</v>
      </c>
      <c r="R1823" s="8">
        <v>202</v>
      </c>
      <c r="S1823" s="8">
        <v>107</v>
      </c>
      <c r="T1823" s="8">
        <v>0</v>
      </c>
      <c r="U1823" s="8">
        <v>8029</v>
      </c>
      <c r="V1823" s="8">
        <v>324</v>
      </c>
      <c r="W1823" s="8">
        <v>0</v>
      </c>
      <c r="X1823" s="8">
        <v>4964</v>
      </c>
      <c r="Y1823" s="8">
        <v>2031</v>
      </c>
      <c r="Z1823" s="8">
        <v>1357</v>
      </c>
      <c r="AA1823" s="8">
        <v>1</v>
      </c>
      <c r="AB1823" s="8">
        <v>1225</v>
      </c>
      <c r="AC1823" s="8">
        <v>0</v>
      </c>
      <c r="AD1823" s="8">
        <v>2977</v>
      </c>
      <c r="AE1823" s="8">
        <v>4151</v>
      </c>
      <c r="AF1823" s="8">
        <v>1225</v>
      </c>
      <c r="AG1823" s="8">
        <v>4471</v>
      </c>
      <c r="AH1823" s="8">
        <v>2384</v>
      </c>
      <c r="AI1823" s="8">
        <v>273</v>
      </c>
      <c r="AJ1823" s="8">
        <v>556</v>
      </c>
      <c r="AK1823" s="8">
        <v>7796</v>
      </c>
      <c r="AL1823" s="8">
        <v>0</v>
      </c>
      <c r="AM1823" s="8">
        <v>1</v>
      </c>
      <c r="AN1823" s="8">
        <v>8353</v>
      </c>
      <c r="AO1823" s="41">
        <f t="shared" si="1096"/>
        <v>0.88135999042260271</v>
      </c>
      <c r="AP1823" s="41">
        <f t="shared" si="1097"/>
        <v>0.11864000957739734</v>
      </c>
      <c r="AQ1823" s="41">
        <f t="shared" si="1098"/>
        <v>0</v>
      </c>
      <c r="AR1823" s="41">
        <f t="shared" si="1064"/>
        <v>6.0577038189871903E-2</v>
      </c>
      <c r="AS1823" s="41">
        <f t="shared" si="1065"/>
        <v>8.1048725008978806E-2</v>
      </c>
      <c r="AT1823" s="41">
        <f t="shared" si="1066"/>
        <v>0.13456243265892492</v>
      </c>
      <c r="AU1823" s="41">
        <f t="shared" si="1067"/>
        <v>0.14030887106428827</v>
      </c>
      <c r="AV1823" s="41">
        <f t="shared" si="1068"/>
        <v>0.13803423919549862</v>
      </c>
      <c r="AW1823" s="41">
        <f t="shared" si="1069"/>
        <v>0.13635819466060098</v>
      </c>
      <c r="AX1823" s="41">
        <f t="shared" si="1070"/>
        <v>0.13396384532503292</v>
      </c>
      <c r="AY1823" s="41">
        <f t="shared" si="1071"/>
        <v>9.385849395426793E-2</v>
      </c>
      <c r="AZ1823" s="41">
        <f t="shared" si="1072"/>
        <v>4.4295462708009097E-2</v>
      </c>
      <c r="BA1823" s="41">
        <f t="shared" si="1073"/>
        <v>2.4182928289237401E-2</v>
      </c>
      <c r="BB1823" s="41">
        <f t="shared" si="1074"/>
        <v>1.2809768945289117E-2</v>
      </c>
      <c r="BC1823" s="41">
        <f t="shared" si="1075"/>
        <v>0</v>
      </c>
      <c r="BD1823" s="41">
        <f t="shared" si="1076"/>
        <v>0.96121154076379745</v>
      </c>
      <c r="BE1823" s="41">
        <f t="shared" si="1077"/>
        <v>3.8788459236202562E-2</v>
      </c>
      <c r="BF1823" s="41">
        <f t="shared" si="1078"/>
        <v>0</v>
      </c>
      <c r="BG1823" s="41">
        <f t="shared" si="1079"/>
        <v>0.59427750508799237</v>
      </c>
      <c r="BH1823" s="41">
        <f t="shared" si="1080"/>
        <v>0.24314617502693642</v>
      </c>
      <c r="BI1823" s="41">
        <f t="shared" si="1081"/>
        <v>0.16245660241829282</v>
      </c>
      <c r="BJ1823" s="41">
        <f t="shared" si="1082"/>
        <v>1.1971746677840296E-4</v>
      </c>
      <c r="BK1823" s="41">
        <f t="shared" si="1083"/>
        <v>0.14665389680354363</v>
      </c>
      <c r="BL1823" s="41">
        <f t="shared" si="1084"/>
        <v>0</v>
      </c>
      <c r="BM1823" s="41">
        <f t="shared" si="1085"/>
        <v>0.35639889859930562</v>
      </c>
      <c r="BN1823" s="41">
        <f t="shared" si="1086"/>
        <v>0.49694720459715075</v>
      </c>
      <c r="BO1823" s="41">
        <f t="shared" si="1087"/>
        <v>0.14665389680354363</v>
      </c>
      <c r="BP1823" s="41">
        <f t="shared" si="1088"/>
        <v>0.53525679396623971</v>
      </c>
      <c r="BQ1823" s="41">
        <f t="shared" si="1089"/>
        <v>0.28540644079971267</v>
      </c>
      <c r="BR1823" s="41">
        <f t="shared" si="1090"/>
        <v>3.2682868430504011E-2</v>
      </c>
      <c r="BS1823" s="41">
        <f t="shared" si="1091"/>
        <v>6.6562911528792054E-2</v>
      </c>
      <c r="BT1823" s="41">
        <f t="shared" si="1092"/>
        <v>0.93331737100442957</v>
      </c>
      <c r="BU1823" s="41">
        <f t="shared" si="1093"/>
        <v>0</v>
      </c>
      <c r="BV1823" s="41">
        <f t="shared" si="1094"/>
        <v>1.1971746677840296E-4</v>
      </c>
      <c r="BW1823" s="41">
        <f t="shared" si="1095"/>
        <v>1</v>
      </c>
      <c r="BX1823" s="41" t="str">
        <f t="shared" si="1100"/>
        <v>2019Registered nursesQuebec</v>
      </c>
      <c r="BY1823" s="51">
        <f>VLOOKUP(BX1823,'%workplace'!$A$1:$F$381,6,FALSE)</f>
        <v>70217</v>
      </c>
      <c r="BZ1823" s="32">
        <f t="shared" si="1101"/>
        <v>0.118959796060783</v>
      </c>
    </row>
    <row r="1824" spans="1:78" s="8" customFormat="1" hidden="1" x14ac:dyDescent="0.2">
      <c r="A1824" s="8" t="str">
        <f t="shared" si="1099"/>
        <v>2019Registered nursesOntarioAll places of work</v>
      </c>
      <c r="B1824" s="8" t="s">
        <v>7</v>
      </c>
      <c r="C1824" s="8" t="s">
        <v>19</v>
      </c>
      <c r="D1824" s="8" t="s">
        <v>9</v>
      </c>
      <c r="E1824" s="8">
        <v>2019</v>
      </c>
      <c r="F1824" s="8">
        <v>90031</v>
      </c>
      <c r="G1824" s="8">
        <v>7544</v>
      </c>
      <c r="H1824" s="8">
        <v>0</v>
      </c>
      <c r="I1824" s="8">
        <v>11747</v>
      </c>
      <c r="J1824" s="8">
        <v>12395</v>
      </c>
      <c r="K1824" s="8">
        <v>10566</v>
      </c>
      <c r="L1824" s="8">
        <v>9794</v>
      </c>
      <c r="M1824" s="8">
        <v>11518</v>
      </c>
      <c r="N1824" s="8">
        <v>12040</v>
      </c>
      <c r="O1824" s="8">
        <v>12391</v>
      </c>
      <c r="P1824" s="8">
        <v>8398</v>
      </c>
      <c r="Q1824" s="8">
        <v>4342</v>
      </c>
      <c r="R1824" s="8">
        <v>1725</v>
      </c>
      <c r="S1824" s="8">
        <v>2659</v>
      </c>
      <c r="T1824" s="8">
        <v>0</v>
      </c>
      <c r="U1824" s="8">
        <v>86381</v>
      </c>
      <c r="V1824" s="8">
        <v>11105</v>
      </c>
      <c r="W1824" s="8">
        <v>89</v>
      </c>
      <c r="X1824" s="8">
        <v>65870</v>
      </c>
      <c r="Y1824" s="8">
        <v>25375</v>
      </c>
      <c r="Z1824" s="8">
        <v>6329</v>
      </c>
      <c r="AA1824" s="8">
        <v>1</v>
      </c>
      <c r="AB1824" s="8">
        <v>5478</v>
      </c>
      <c r="AC1824" s="8">
        <v>97</v>
      </c>
      <c r="AD1824" s="8">
        <v>17597</v>
      </c>
      <c r="AE1824" s="8">
        <v>74403</v>
      </c>
      <c r="AF1824" s="8">
        <v>6774</v>
      </c>
      <c r="AG1824" s="8">
        <v>88380</v>
      </c>
      <c r="AH1824" s="8">
        <v>2204</v>
      </c>
      <c r="AI1824" s="8">
        <v>0</v>
      </c>
      <c r="AJ1824" s="8">
        <v>5175</v>
      </c>
      <c r="AK1824" s="8">
        <v>92400</v>
      </c>
      <c r="AL1824" s="8">
        <v>217</v>
      </c>
      <c r="AM1824" s="8">
        <v>0</v>
      </c>
      <c r="AN1824" s="8">
        <v>97575</v>
      </c>
      <c r="AO1824" s="41">
        <f t="shared" si="1096"/>
        <v>0.92268511401486042</v>
      </c>
      <c r="AP1824" s="41">
        <f t="shared" si="1097"/>
        <v>7.7314885985139636E-2</v>
      </c>
      <c r="AQ1824" s="41">
        <f t="shared" si="1098"/>
        <v>0</v>
      </c>
      <c r="AR1824" s="41">
        <f t="shared" si="1064"/>
        <v>0.12038944401742249</v>
      </c>
      <c r="AS1824" s="41">
        <f t="shared" si="1065"/>
        <v>0.12703048936715347</v>
      </c>
      <c r="AT1824" s="41">
        <f t="shared" si="1066"/>
        <v>0.10828593389700231</v>
      </c>
      <c r="AU1824" s="41">
        <f t="shared" si="1067"/>
        <v>0.10037407122726108</v>
      </c>
      <c r="AV1824" s="41">
        <f t="shared" si="1068"/>
        <v>0.11804253138611324</v>
      </c>
      <c r="AW1824" s="41">
        <f t="shared" si="1069"/>
        <v>0.12339226236228543</v>
      </c>
      <c r="AX1824" s="41">
        <f t="shared" si="1070"/>
        <v>0.12698949526005637</v>
      </c>
      <c r="AY1824" s="41">
        <f t="shared" si="1071"/>
        <v>8.6067127850371503E-2</v>
      </c>
      <c r="AZ1824" s="41">
        <f t="shared" si="1072"/>
        <v>4.4499103253907248E-2</v>
      </c>
      <c r="BA1824" s="41">
        <f t="shared" si="1073"/>
        <v>1.7678708685626442E-2</v>
      </c>
      <c r="BB1824" s="41">
        <f t="shared" si="1074"/>
        <v>2.725083269280041E-2</v>
      </c>
      <c r="BC1824" s="41">
        <f t="shared" si="1075"/>
        <v>0</v>
      </c>
      <c r="BD1824" s="41">
        <f t="shared" si="1076"/>
        <v>0.88527799128875229</v>
      </c>
      <c r="BE1824" s="41">
        <f t="shared" si="1077"/>
        <v>0.11380988982833717</v>
      </c>
      <c r="BF1824" s="41">
        <f t="shared" si="1078"/>
        <v>9.1211888291058162E-4</v>
      </c>
      <c r="BG1824" s="41">
        <f t="shared" si="1079"/>
        <v>0.67507045862157311</v>
      </c>
      <c r="BH1824" s="41">
        <f t="shared" si="1080"/>
        <v>0.26005636689725853</v>
      </c>
      <c r="BI1824" s="41">
        <f t="shared" si="1081"/>
        <v>6.4862925954394052E-2</v>
      </c>
      <c r="BJ1824" s="41">
        <f t="shared" si="1082"/>
        <v>1.0248526774276198E-5</v>
      </c>
      <c r="BK1824" s="41">
        <f t="shared" si="1083"/>
        <v>5.6141429669485009E-2</v>
      </c>
      <c r="BL1824" s="41">
        <f t="shared" si="1084"/>
        <v>9.9410709710479116E-4</v>
      </c>
      <c r="BM1824" s="41">
        <f t="shared" si="1085"/>
        <v>0.18034332564693825</v>
      </c>
      <c r="BN1824" s="41">
        <f t="shared" si="1086"/>
        <v>0.762521137586472</v>
      </c>
      <c r="BO1824" s="41">
        <f t="shared" si="1087"/>
        <v>6.9423520368946959E-2</v>
      </c>
      <c r="BP1824" s="41">
        <f t="shared" si="1088"/>
        <v>0.90576479631053031</v>
      </c>
      <c r="BQ1824" s="41">
        <f t="shared" si="1089"/>
        <v>2.2587753010504742E-2</v>
      </c>
      <c r="BR1824" s="41">
        <f t="shared" si="1090"/>
        <v>0</v>
      </c>
      <c r="BS1824" s="41">
        <f t="shared" si="1091"/>
        <v>5.3036126056879324E-2</v>
      </c>
      <c r="BT1824" s="41">
        <f t="shared" si="1092"/>
        <v>0.94696387394312065</v>
      </c>
      <c r="BU1824" s="41">
        <f t="shared" si="1093"/>
        <v>2.2239303100179348E-3</v>
      </c>
      <c r="BV1824" s="41">
        <f t="shared" si="1094"/>
        <v>0</v>
      </c>
      <c r="BW1824" s="41">
        <f t="shared" si="1095"/>
        <v>1</v>
      </c>
      <c r="BX1824" s="41" t="str">
        <f t="shared" si="1100"/>
        <v>2019Registered nursesOntario</v>
      </c>
      <c r="BY1824" s="51">
        <f>VLOOKUP(BX1824,'%workplace'!$A$1:$F$381,6,FALSE)</f>
        <v>97575</v>
      </c>
      <c r="BZ1824" s="32">
        <f t="shared" si="1101"/>
        <v>1</v>
      </c>
    </row>
    <row r="1825" spans="1:78" s="8" customFormat="1" hidden="1" x14ac:dyDescent="0.2">
      <c r="A1825" s="8" t="str">
        <f t="shared" si="1099"/>
        <v>2019Registered nursesOntarioCommunity health</v>
      </c>
      <c r="B1825" s="8" t="s">
        <v>7</v>
      </c>
      <c r="C1825" s="8" t="s">
        <v>19</v>
      </c>
      <c r="D1825" s="8" t="s">
        <v>11</v>
      </c>
      <c r="E1825" s="8">
        <v>2019</v>
      </c>
      <c r="F1825" s="8">
        <v>14746</v>
      </c>
      <c r="G1825" s="8">
        <v>842</v>
      </c>
      <c r="H1825" s="8">
        <v>0</v>
      </c>
      <c r="I1825" s="8">
        <v>1166</v>
      </c>
      <c r="J1825" s="8">
        <v>1581</v>
      </c>
      <c r="K1825" s="8">
        <v>1681</v>
      </c>
      <c r="L1825" s="8">
        <v>1825</v>
      </c>
      <c r="M1825" s="8">
        <v>2133</v>
      </c>
      <c r="N1825" s="8">
        <v>2024</v>
      </c>
      <c r="O1825" s="8">
        <v>2106</v>
      </c>
      <c r="P1825" s="8">
        <v>1581</v>
      </c>
      <c r="Q1825" s="8">
        <v>897</v>
      </c>
      <c r="R1825" s="8">
        <v>428</v>
      </c>
      <c r="S1825" s="8">
        <v>166</v>
      </c>
      <c r="T1825" s="8">
        <v>0</v>
      </c>
      <c r="U1825" s="8">
        <v>14305</v>
      </c>
      <c r="V1825" s="8">
        <v>1267</v>
      </c>
      <c r="W1825" s="8">
        <v>16</v>
      </c>
      <c r="X1825" s="8">
        <v>11274</v>
      </c>
      <c r="Y1825" s="8">
        <v>3020</v>
      </c>
      <c r="Z1825" s="8">
        <v>1294</v>
      </c>
      <c r="AA1825" s="8">
        <v>0</v>
      </c>
      <c r="AB1825" s="8">
        <v>1188</v>
      </c>
      <c r="AC1825" s="8">
        <v>14</v>
      </c>
      <c r="AD1825" s="8">
        <v>5444</v>
      </c>
      <c r="AE1825" s="8">
        <v>8942</v>
      </c>
      <c r="AF1825" s="8">
        <v>3629</v>
      </c>
      <c r="AG1825" s="8">
        <v>11755</v>
      </c>
      <c r="AH1825" s="8">
        <v>179</v>
      </c>
      <c r="AI1825" s="8">
        <v>0</v>
      </c>
      <c r="AJ1825" s="8">
        <v>920</v>
      </c>
      <c r="AK1825" s="8">
        <v>14668</v>
      </c>
      <c r="AL1825" s="8">
        <v>25</v>
      </c>
      <c r="AM1825" s="8">
        <v>0</v>
      </c>
      <c r="AN1825" s="8">
        <v>15588</v>
      </c>
      <c r="AO1825" s="41">
        <f t="shared" si="1096"/>
        <v>0.9459840903258917</v>
      </c>
      <c r="AP1825" s="41">
        <f t="shared" si="1097"/>
        <v>5.4015909674108291E-2</v>
      </c>
      <c r="AQ1825" s="41">
        <f t="shared" si="1098"/>
        <v>0</v>
      </c>
      <c r="AR1825" s="41">
        <f t="shared" si="1064"/>
        <v>7.4801129073646389E-2</v>
      </c>
      <c r="AS1825" s="41">
        <f t="shared" si="1065"/>
        <v>0.10142417244033872</v>
      </c>
      <c r="AT1825" s="41">
        <f t="shared" si="1066"/>
        <v>0.10783936361303567</v>
      </c>
      <c r="AU1825" s="41">
        <f t="shared" si="1067"/>
        <v>0.11707723890171927</v>
      </c>
      <c r="AV1825" s="41">
        <f t="shared" si="1068"/>
        <v>0.13683602771362588</v>
      </c>
      <c r="AW1825" s="41">
        <f t="shared" si="1069"/>
        <v>0.12984346933538621</v>
      </c>
      <c r="AX1825" s="41">
        <f t="shared" si="1070"/>
        <v>0.1351039260969977</v>
      </c>
      <c r="AY1825" s="41">
        <f t="shared" si="1071"/>
        <v>0.10142417244033872</v>
      </c>
      <c r="AZ1825" s="41">
        <f t="shared" si="1072"/>
        <v>5.7544264819091612E-2</v>
      </c>
      <c r="BA1825" s="41">
        <f t="shared" si="1073"/>
        <v>2.7457018219142929E-2</v>
      </c>
      <c r="BB1825" s="41">
        <f t="shared" si="1074"/>
        <v>1.0649217346676931E-2</v>
      </c>
      <c r="BC1825" s="41">
        <f t="shared" si="1075"/>
        <v>0</v>
      </c>
      <c r="BD1825" s="41">
        <f t="shared" si="1076"/>
        <v>0.91769309725429815</v>
      </c>
      <c r="BE1825" s="41">
        <f t="shared" si="1077"/>
        <v>8.1280472158070313E-2</v>
      </c>
      <c r="BF1825" s="41">
        <f t="shared" si="1078"/>
        <v>1.0264305876315114E-3</v>
      </c>
      <c r="BG1825" s="41">
        <f t="shared" si="1079"/>
        <v>0.72324865280985373</v>
      </c>
      <c r="BH1825" s="41">
        <f t="shared" si="1080"/>
        <v>0.19373877341544779</v>
      </c>
      <c r="BI1825" s="41">
        <f t="shared" si="1081"/>
        <v>8.3012573774698492E-2</v>
      </c>
      <c r="BJ1825" s="41">
        <f t="shared" si="1082"/>
        <v>0</v>
      </c>
      <c r="BK1825" s="41">
        <f t="shared" si="1083"/>
        <v>7.6212471131639717E-2</v>
      </c>
      <c r="BL1825" s="41">
        <f t="shared" si="1084"/>
        <v>8.9812676417757253E-4</v>
      </c>
      <c r="BM1825" s="41">
        <f t="shared" si="1085"/>
        <v>0.34924300744162173</v>
      </c>
      <c r="BN1825" s="41">
        <f t="shared" si="1086"/>
        <v>0.57364639466256095</v>
      </c>
      <c r="BO1825" s="41">
        <f t="shared" si="1087"/>
        <v>0.23280728765717218</v>
      </c>
      <c r="BP1825" s="41">
        <f t="shared" si="1088"/>
        <v>0.75410572235052609</v>
      </c>
      <c r="BQ1825" s="41">
        <f t="shared" si="1089"/>
        <v>1.1483192199127534E-2</v>
      </c>
      <c r="BR1825" s="41">
        <f t="shared" si="1090"/>
        <v>0</v>
      </c>
      <c r="BS1825" s="41">
        <f t="shared" si="1091"/>
        <v>5.9019758788811903E-2</v>
      </c>
      <c r="BT1825" s="41">
        <f t="shared" si="1092"/>
        <v>0.94098024121118806</v>
      </c>
      <c r="BU1825" s="41">
        <f t="shared" si="1093"/>
        <v>1.6037977931742367E-3</v>
      </c>
      <c r="BV1825" s="41">
        <f t="shared" si="1094"/>
        <v>0</v>
      </c>
      <c r="BW1825" s="41">
        <f t="shared" si="1095"/>
        <v>1</v>
      </c>
      <c r="BX1825" s="41" t="str">
        <f t="shared" si="1100"/>
        <v>2019Registered nursesOntario</v>
      </c>
      <c r="BY1825" s="51">
        <f>VLOOKUP(BX1825,'%workplace'!$A$1:$F$381,6,FALSE)</f>
        <v>97575</v>
      </c>
      <c r="BZ1825" s="32">
        <f t="shared" si="1101"/>
        <v>0.15975403535741736</v>
      </c>
    </row>
    <row r="1826" spans="1:78" s="8" customFormat="1" hidden="1" x14ac:dyDescent="0.2">
      <c r="A1826" s="8" t="str">
        <f t="shared" si="1099"/>
        <v>2019Registered nursesOntarioNursing home/long-term care</v>
      </c>
      <c r="B1826" s="8" t="s">
        <v>7</v>
      </c>
      <c r="C1826" s="8" t="s">
        <v>19</v>
      </c>
      <c r="D1826" s="8" t="s">
        <v>12</v>
      </c>
      <c r="E1826" s="8">
        <v>2019</v>
      </c>
      <c r="F1826" s="8">
        <v>7271</v>
      </c>
      <c r="G1826" s="8">
        <v>526</v>
      </c>
      <c r="H1826" s="8">
        <v>0</v>
      </c>
      <c r="I1826" s="8">
        <v>636</v>
      </c>
      <c r="J1826" s="8">
        <v>824</v>
      </c>
      <c r="K1826" s="8">
        <v>604</v>
      </c>
      <c r="L1826" s="8">
        <v>656</v>
      </c>
      <c r="M1826" s="8">
        <v>1115</v>
      </c>
      <c r="N1826" s="8">
        <v>1054</v>
      </c>
      <c r="O1826" s="8">
        <v>1046</v>
      </c>
      <c r="P1826" s="8">
        <v>960</v>
      </c>
      <c r="Q1826" s="8">
        <v>565</v>
      </c>
      <c r="R1826" s="8">
        <v>178</v>
      </c>
      <c r="S1826" s="8">
        <v>159</v>
      </c>
      <c r="T1826" s="8">
        <v>0</v>
      </c>
      <c r="U1826" s="8">
        <v>5857</v>
      </c>
      <c r="V1826" s="8">
        <v>1924</v>
      </c>
      <c r="W1826" s="8">
        <v>16</v>
      </c>
      <c r="X1826" s="8">
        <v>5089</v>
      </c>
      <c r="Y1826" s="8">
        <v>2115</v>
      </c>
      <c r="Z1826" s="8">
        <v>593</v>
      </c>
      <c r="AA1826" s="8">
        <v>0</v>
      </c>
      <c r="AB1826" s="8">
        <v>1303</v>
      </c>
      <c r="AC1826" s="8">
        <v>4</v>
      </c>
      <c r="AD1826" s="8">
        <v>1137</v>
      </c>
      <c r="AE1826" s="8">
        <v>5353</v>
      </c>
      <c r="AF1826" s="8">
        <v>448</v>
      </c>
      <c r="AG1826" s="8">
        <v>7304</v>
      </c>
      <c r="AH1826" s="8">
        <v>37</v>
      </c>
      <c r="AI1826" s="8">
        <v>0</v>
      </c>
      <c r="AJ1826" s="8">
        <v>1080</v>
      </c>
      <c r="AK1826" s="8">
        <v>6717</v>
      </c>
      <c r="AL1826" s="8">
        <v>8</v>
      </c>
      <c r="AM1826" s="8">
        <v>0</v>
      </c>
      <c r="AN1826" s="8">
        <v>7797</v>
      </c>
      <c r="AO1826" s="41">
        <f t="shared" si="1096"/>
        <v>0.93253815570091059</v>
      </c>
      <c r="AP1826" s="41">
        <f t="shared" si="1097"/>
        <v>6.7461844299089399E-2</v>
      </c>
      <c r="AQ1826" s="41">
        <f t="shared" si="1098"/>
        <v>0</v>
      </c>
      <c r="AR1826" s="41">
        <f t="shared" si="1064"/>
        <v>8.1569834551750667E-2</v>
      </c>
      <c r="AS1826" s="41">
        <f t="shared" si="1065"/>
        <v>0.10568167243811723</v>
      </c>
      <c r="AT1826" s="41">
        <f t="shared" si="1066"/>
        <v>7.7465691932794664E-2</v>
      </c>
      <c r="AU1826" s="41">
        <f t="shared" si="1067"/>
        <v>8.4134923688598179E-2</v>
      </c>
      <c r="AV1826" s="41">
        <f t="shared" si="1068"/>
        <v>0.14300371937924844</v>
      </c>
      <c r="AW1826" s="41">
        <f t="shared" si="1069"/>
        <v>0.13518019751186353</v>
      </c>
      <c r="AX1826" s="41">
        <f t="shared" si="1070"/>
        <v>0.13415416185712453</v>
      </c>
      <c r="AY1826" s="41">
        <f t="shared" si="1071"/>
        <v>0.12312427856868026</v>
      </c>
      <c r="AZ1826" s="41">
        <f t="shared" si="1072"/>
        <v>7.2463768115942032E-2</v>
      </c>
      <c r="BA1826" s="41">
        <f t="shared" si="1073"/>
        <v>2.2829293317942798E-2</v>
      </c>
      <c r="BB1826" s="41">
        <f t="shared" si="1074"/>
        <v>2.0392458637937667E-2</v>
      </c>
      <c r="BC1826" s="41">
        <f t="shared" si="1075"/>
        <v>0</v>
      </c>
      <c r="BD1826" s="41">
        <f t="shared" si="1076"/>
        <v>0.75118635372579201</v>
      </c>
      <c r="BE1826" s="41">
        <f t="shared" si="1077"/>
        <v>0.24676157496473003</v>
      </c>
      <c r="BF1826" s="41">
        <f t="shared" si="1078"/>
        <v>2.0520713094780044E-3</v>
      </c>
      <c r="BG1826" s="41">
        <f t="shared" si="1079"/>
        <v>0.65268693087084773</v>
      </c>
      <c r="BH1826" s="41">
        <f t="shared" si="1080"/>
        <v>0.27125817622162368</v>
      </c>
      <c r="BI1826" s="41">
        <f t="shared" si="1081"/>
        <v>7.6054892907528537E-2</v>
      </c>
      <c r="BJ1826" s="41">
        <f t="shared" si="1082"/>
        <v>0</v>
      </c>
      <c r="BK1826" s="41">
        <f t="shared" si="1083"/>
        <v>0.16711555726561497</v>
      </c>
      <c r="BL1826" s="41">
        <f t="shared" si="1084"/>
        <v>5.1301782736950109E-4</v>
      </c>
      <c r="BM1826" s="41">
        <f t="shared" si="1085"/>
        <v>0.14582531742978069</v>
      </c>
      <c r="BN1826" s="41">
        <f t="shared" si="1086"/>
        <v>0.68654610747723488</v>
      </c>
      <c r="BO1826" s="41">
        <f t="shared" si="1087"/>
        <v>5.745799666538412E-2</v>
      </c>
      <c r="BP1826" s="41">
        <f t="shared" si="1088"/>
        <v>0.93677055277670895</v>
      </c>
      <c r="BQ1826" s="41">
        <f t="shared" si="1089"/>
        <v>4.745414903167885E-3</v>
      </c>
      <c r="BR1826" s="41">
        <f t="shared" si="1090"/>
        <v>0</v>
      </c>
      <c r="BS1826" s="41">
        <f t="shared" si="1091"/>
        <v>0.13851481338976529</v>
      </c>
      <c r="BT1826" s="41">
        <f t="shared" si="1092"/>
        <v>0.86148518661023465</v>
      </c>
      <c r="BU1826" s="41">
        <f t="shared" si="1093"/>
        <v>1.0260356547390022E-3</v>
      </c>
      <c r="BV1826" s="41">
        <f t="shared" si="1094"/>
        <v>0</v>
      </c>
      <c r="BW1826" s="41">
        <f t="shared" si="1095"/>
        <v>1</v>
      </c>
      <c r="BX1826" s="41" t="str">
        <f t="shared" si="1100"/>
        <v>2019Registered nursesOntario</v>
      </c>
      <c r="BY1826" s="51">
        <f>VLOOKUP(BX1826,'%workplace'!$A$1:$F$381,6,FALSE)</f>
        <v>97575</v>
      </c>
      <c r="BZ1826" s="32">
        <f t="shared" si="1101"/>
        <v>7.9907763259031511E-2</v>
      </c>
    </row>
    <row r="1827" spans="1:78" s="8" customFormat="1" hidden="1" x14ac:dyDescent="0.2">
      <c r="A1827" s="8" t="str">
        <f t="shared" si="1099"/>
        <v>2019Registered nursesOntarioHospital</v>
      </c>
      <c r="B1827" s="8" t="s">
        <v>7</v>
      </c>
      <c r="C1827" s="8" t="s">
        <v>19</v>
      </c>
      <c r="D1827" s="8" t="s">
        <v>10</v>
      </c>
      <c r="E1827" s="8">
        <v>2019</v>
      </c>
      <c r="F1827" s="8">
        <v>58031</v>
      </c>
      <c r="G1827" s="8">
        <v>5484</v>
      </c>
      <c r="H1827" s="8">
        <v>0</v>
      </c>
      <c r="I1827" s="8">
        <v>9409</v>
      </c>
      <c r="J1827" s="8">
        <v>9043</v>
      </c>
      <c r="K1827" s="8">
        <v>7237</v>
      </c>
      <c r="L1827" s="8">
        <v>6327</v>
      </c>
      <c r="M1827" s="8">
        <v>6954</v>
      </c>
      <c r="N1827" s="8">
        <v>7579</v>
      </c>
      <c r="O1827" s="8">
        <v>7609</v>
      </c>
      <c r="P1827" s="8">
        <v>4559</v>
      </c>
      <c r="Q1827" s="8">
        <v>1944</v>
      </c>
      <c r="R1827" s="8">
        <v>586</v>
      </c>
      <c r="S1827" s="8">
        <v>2268</v>
      </c>
      <c r="T1827" s="8">
        <v>0</v>
      </c>
      <c r="U1827" s="8">
        <v>56385</v>
      </c>
      <c r="V1827" s="8">
        <v>7079</v>
      </c>
      <c r="W1827" s="8">
        <v>51</v>
      </c>
      <c r="X1827" s="8">
        <v>42657</v>
      </c>
      <c r="Y1827" s="8">
        <v>17573</v>
      </c>
      <c r="Z1827" s="8">
        <v>3285</v>
      </c>
      <c r="AA1827" s="8">
        <v>0</v>
      </c>
      <c r="AB1827" s="8">
        <v>2282</v>
      </c>
      <c r="AC1827" s="8">
        <v>31</v>
      </c>
      <c r="AD1827" s="8">
        <v>5354</v>
      </c>
      <c r="AE1827" s="8">
        <v>55848</v>
      </c>
      <c r="AF1827" s="8">
        <v>1392</v>
      </c>
      <c r="AG1827" s="8">
        <v>61785</v>
      </c>
      <c r="AH1827" s="8">
        <v>280</v>
      </c>
      <c r="AI1827" s="8">
        <v>0</v>
      </c>
      <c r="AJ1827" s="8">
        <v>2494</v>
      </c>
      <c r="AK1827" s="8">
        <v>61021</v>
      </c>
      <c r="AL1827" s="8">
        <v>58</v>
      </c>
      <c r="AM1827" s="8">
        <v>0</v>
      </c>
      <c r="AN1827" s="8">
        <v>63515</v>
      </c>
      <c r="AO1827" s="41">
        <f t="shared" si="1096"/>
        <v>0.91365819097850898</v>
      </c>
      <c r="AP1827" s="41">
        <f t="shared" si="1097"/>
        <v>8.6341809021490981E-2</v>
      </c>
      <c r="AQ1827" s="41">
        <f t="shared" si="1098"/>
        <v>0</v>
      </c>
      <c r="AR1827" s="41">
        <f t="shared" si="1064"/>
        <v>0.14813823506258364</v>
      </c>
      <c r="AS1827" s="41">
        <f t="shared" si="1065"/>
        <v>0.14237581673620406</v>
      </c>
      <c r="AT1827" s="41">
        <f t="shared" si="1066"/>
        <v>0.11394158860111785</v>
      </c>
      <c r="AU1827" s="41">
        <f t="shared" si="1067"/>
        <v>9.9614264347004641E-2</v>
      </c>
      <c r="AV1827" s="41">
        <f t="shared" si="1068"/>
        <v>0.10948594820121231</v>
      </c>
      <c r="AW1827" s="41">
        <f t="shared" si="1069"/>
        <v>0.11932614343068566</v>
      </c>
      <c r="AX1827" s="41">
        <f t="shared" si="1070"/>
        <v>0.11979847280170039</v>
      </c>
      <c r="AY1827" s="41">
        <f t="shared" si="1071"/>
        <v>7.177832008187042E-2</v>
      </c>
      <c r="AZ1827" s="41">
        <f t="shared" si="1072"/>
        <v>3.0606943241753917E-2</v>
      </c>
      <c r="BA1827" s="41">
        <f t="shared" si="1073"/>
        <v>9.226167047154215E-3</v>
      </c>
      <c r="BB1827" s="41">
        <f t="shared" si="1074"/>
        <v>3.57081004487129E-2</v>
      </c>
      <c r="BC1827" s="41">
        <f t="shared" si="1075"/>
        <v>0</v>
      </c>
      <c r="BD1827" s="41">
        <f t="shared" si="1076"/>
        <v>0.88774305282216803</v>
      </c>
      <c r="BE1827" s="41">
        <f t="shared" si="1077"/>
        <v>0.11145398724710698</v>
      </c>
      <c r="BF1827" s="41">
        <f t="shared" si="1078"/>
        <v>8.0295993072502559E-4</v>
      </c>
      <c r="BG1827" s="41">
        <f t="shared" si="1079"/>
        <v>0.67160513264583166</v>
      </c>
      <c r="BH1827" s="41">
        <f t="shared" si="1080"/>
        <v>0.27667480122805638</v>
      </c>
      <c r="BI1827" s="41">
        <f t="shared" si="1081"/>
        <v>5.1720066126111942E-2</v>
      </c>
      <c r="BJ1827" s="41">
        <f t="shared" si="1082"/>
        <v>0</v>
      </c>
      <c r="BK1827" s="41">
        <f t="shared" si="1083"/>
        <v>3.5928520821853105E-2</v>
      </c>
      <c r="BL1827" s="41">
        <f t="shared" si="1084"/>
        <v>4.8807368338187832E-4</v>
      </c>
      <c r="BM1827" s="41">
        <f t="shared" si="1085"/>
        <v>8.4295048413760523E-2</v>
      </c>
      <c r="BN1827" s="41">
        <f t="shared" si="1086"/>
        <v>0.8792883570810045</v>
      </c>
      <c r="BO1827" s="41">
        <f t="shared" si="1087"/>
        <v>2.191608281508305E-2</v>
      </c>
      <c r="BP1827" s="41">
        <f t="shared" si="1088"/>
        <v>0.97276233960481773</v>
      </c>
      <c r="BQ1827" s="41">
        <f t="shared" si="1089"/>
        <v>4.408407462804062E-3</v>
      </c>
      <c r="BR1827" s="41">
        <f t="shared" si="1090"/>
        <v>0</v>
      </c>
      <c r="BS1827" s="41">
        <f t="shared" si="1091"/>
        <v>3.9266315043690464E-2</v>
      </c>
      <c r="BT1827" s="41">
        <f t="shared" si="1092"/>
        <v>0.96073368495630951</v>
      </c>
      <c r="BU1827" s="41">
        <f t="shared" si="1093"/>
        <v>9.131701172951271E-4</v>
      </c>
      <c r="BV1827" s="41">
        <f t="shared" si="1094"/>
        <v>0</v>
      </c>
      <c r="BW1827" s="41">
        <f t="shared" si="1095"/>
        <v>1</v>
      </c>
      <c r="BX1827" s="41" t="str">
        <f t="shared" si="1100"/>
        <v>2019Registered nursesOntario</v>
      </c>
      <c r="BY1827" s="51">
        <f>VLOOKUP(BX1827,'%workplace'!$A$1:$F$381,6,FALSE)</f>
        <v>97575</v>
      </c>
      <c r="BZ1827" s="32">
        <f t="shared" si="1101"/>
        <v>0.65093517806815271</v>
      </c>
    </row>
    <row r="1828" spans="1:78" s="8" customFormat="1" hidden="1" x14ac:dyDescent="0.2">
      <c r="A1828" s="8" t="str">
        <f t="shared" si="1099"/>
        <v>2019Registered nursesOntarioOther places of work</v>
      </c>
      <c r="B1828" s="8" t="s">
        <v>7</v>
      </c>
      <c r="C1828" s="8" t="s">
        <v>19</v>
      </c>
      <c r="D1828" s="8" t="s">
        <v>13</v>
      </c>
      <c r="E1828" s="8">
        <v>2019</v>
      </c>
      <c r="F1828" s="8">
        <v>9927</v>
      </c>
      <c r="G1828" s="8">
        <v>685</v>
      </c>
      <c r="H1828" s="8">
        <v>0</v>
      </c>
      <c r="I1828" s="8">
        <v>526</v>
      </c>
      <c r="J1828" s="8">
        <v>937</v>
      </c>
      <c r="K1828" s="8">
        <v>1040</v>
      </c>
      <c r="L1828" s="8">
        <v>977</v>
      </c>
      <c r="M1828" s="8">
        <v>1310</v>
      </c>
      <c r="N1828" s="8">
        <v>1378</v>
      </c>
      <c r="O1828" s="8">
        <v>1630</v>
      </c>
      <c r="P1828" s="8">
        <v>1291</v>
      </c>
      <c r="Q1828" s="8">
        <v>929</v>
      </c>
      <c r="R1828" s="8">
        <v>531</v>
      </c>
      <c r="S1828" s="8">
        <v>63</v>
      </c>
      <c r="T1828" s="8">
        <v>0</v>
      </c>
      <c r="U1828" s="8">
        <v>9786</v>
      </c>
      <c r="V1828" s="8">
        <v>820</v>
      </c>
      <c r="W1828" s="8">
        <v>6</v>
      </c>
      <c r="X1828" s="8">
        <v>6819</v>
      </c>
      <c r="Y1828" s="8">
        <v>2644</v>
      </c>
      <c r="Z1828" s="8">
        <v>1149</v>
      </c>
      <c r="AA1828" s="8">
        <v>0</v>
      </c>
      <c r="AB1828" s="8">
        <v>705</v>
      </c>
      <c r="AC1828" s="8">
        <v>9</v>
      </c>
      <c r="AD1828" s="8">
        <v>5655</v>
      </c>
      <c r="AE1828" s="8">
        <v>4243</v>
      </c>
      <c r="AF1828" s="8">
        <v>1304</v>
      </c>
      <c r="AG1828" s="8">
        <v>7513</v>
      </c>
      <c r="AH1828" s="8">
        <v>1708</v>
      </c>
      <c r="AI1828" s="8">
        <v>0</v>
      </c>
      <c r="AJ1828" s="8">
        <v>676</v>
      </c>
      <c r="AK1828" s="8">
        <v>9936</v>
      </c>
      <c r="AL1828" s="8">
        <v>87</v>
      </c>
      <c r="AM1828" s="8">
        <v>0</v>
      </c>
      <c r="AN1828" s="8">
        <v>10612</v>
      </c>
      <c r="AO1828" s="41">
        <f t="shared" si="1096"/>
        <v>0.93545043347154166</v>
      </c>
      <c r="AP1828" s="41">
        <f t="shared" si="1097"/>
        <v>6.4549566528458349E-2</v>
      </c>
      <c r="AQ1828" s="41">
        <f t="shared" si="1098"/>
        <v>0</v>
      </c>
      <c r="AR1828" s="41">
        <f t="shared" si="1064"/>
        <v>4.9566528458349038E-2</v>
      </c>
      <c r="AS1828" s="41">
        <f t="shared" si="1065"/>
        <v>8.829626837542405E-2</v>
      </c>
      <c r="AT1828" s="41">
        <f t="shared" si="1066"/>
        <v>9.800226159065209E-2</v>
      </c>
      <c r="AU1828" s="41">
        <f t="shared" si="1067"/>
        <v>9.2065586128910665E-2</v>
      </c>
      <c r="AV1828" s="41">
        <f t="shared" si="1068"/>
        <v>0.12344515642668677</v>
      </c>
      <c r="AW1828" s="41">
        <f t="shared" si="1069"/>
        <v>0.12985299660761401</v>
      </c>
      <c r="AX1828" s="41">
        <f t="shared" si="1070"/>
        <v>0.15359969845457971</v>
      </c>
      <c r="AY1828" s="41">
        <f t="shared" si="1071"/>
        <v>0.12165473049378063</v>
      </c>
      <c r="AZ1828" s="41">
        <f t="shared" si="1072"/>
        <v>8.7542404824726722E-2</v>
      </c>
      <c r="BA1828" s="41">
        <f t="shared" si="1073"/>
        <v>5.0037693177534863E-2</v>
      </c>
      <c r="BB1828" s="41">
        <f t="shared" si="1074"/>
        <v>5.9366754617414244E-3</v>
      </c>
      <c r="BC1828" s="41">
        <f t="shared" si="1075"/>
        <v>0</v>
      </c>
      <c r="BD1828" s="41">
        <f t="shared" si="1076"/>
        <v>0.92216358839050128</v>
      </c>
      <c r="BE1828" s="41">
        <f t="shared" si="1077"/>
        <v>7.7271013946475689E-2</v>
      </c>
      <c r="BF1828" s="41">
        <f t="shared" si="1078"/>
        <v>5.6539766302299288E-4</v>
      </c>
      <c r="BG1828" s="41">
        <f t="shared" si="1079"/>
        <v>0.64257444402563135</v>
      </c>
      <c r="BH1828" s="41">
        <f t="shared" si="1080"/>
        <v>0.24915190350546551</v>
      </c>
      <c r="BI1828" s="41">
        <f t="shared" si="1081"/>
        <v>0.10827365246890312</v>
      </c>
      <c r="BJ1828" s="41">
        <f t="shared" si="1082"/>
        <v>0</v>
      </c>
      <c r="BK1828" s="41">
        <f t="shared" si="1083"/>
        <v>6.6434225405201663E-2</v>
      </c>
      <c r="BL1828" s="41">
        <f t="shared" si="1084"/>
        <v>8.4809649453448921E-4</v>
      </c>
      <c r="BM1828" s="41">
        <f t="shared" si="1085"/>
        <v>0.53288729739917073</v>
      </c>
      <c r="BN1828" s="41">
        <f t="shared" si="1086"/>
        <v>0.39983038070109311</v>
      </c>
      <c r="BO1828" s="41">
        <f t="shared" si="1087"/>
        <v>0.12287975876366378</v>
      </c>
      <c r="BP1828" s="41">
        <f t="shared" si="1088"/>
        <v>0.70797210704862423</v>
      </c>
      <c r="BQ1828" s="41">
        <f t="shared" si="1089"/>
        <v>0.16094986807387862</v>
      </c>
      <c r="BR1828" s="41">
        <f t="shared" si="1090"/>
        <v>0</v>
      </c>
      <c r="BS1828" s="41">
        <f t="shared" si="1091"/>
        <v>6.370147003392386E-2</v>
      </c>
      <c r="BT1828" s="41">
        <f t="shared" si="1092"/>
        <v>0.9362985299660761</v>
      </c>
      <c r="BU1828" s="41">
        <f t="shared" si="1093"/>
        <v>8.1982661138333968E-3</v>
      </c>
      <c r="BV1828" s="41">
        <f t="shared" si="1094"/>
        <v>0</v>
      </c>
      <c r="BW1828" s="41">
        <f t="shared" si="1095"/>
        <v>1</v>
      </c>
      <c r="BX1828" s="41" t="str">
        <f t="shared" si="1100"/>
        <v>2019Registered nursesOntario</v>
      </c>
      <c r="BY1828" s="51">
        <f>VLOOKUP(BX1828,'%workplace'!$A$1:$F$381,6,FALSE)</f>
        <v>97575</v>
      </c>
      <c r="BZ1828" s="32">
        <f t="shared" si="1101"/>
        <v>0.10875736612861901</v>
      </c>
    </row>
    <row r="1829" spans="1:78" s="8" customFormat="1" hidden="1" x14ac:dyDescent="0.2">
      <c r="A1829" s="8" t="str">
        <f t="shared" si="1099"/>
        <v>2019Registered nursesOntarioUnknown places of work</v>
      </c>
      <c r="B1829" s="8" t="s">
        <v>7</v>
      </c>
      <c r="C1829" s="8" t="s">
        <v>19</v>
      </c>
      <c r="D1829" s="8" t="s">
        <v>49</v>
      </c>
      <c r="E1829" s="8">
        <v>2019</v>
      </c>
      <c r="F1829" s="8">
        <v>56</v>
      </c>
      <c r="G1829" s="8">
        <v>7</v>
      </c>
      <c r="H1829" s="8">
        <v>0</v>
      </c>
      <c r="I1829" s="8">
        <v>10</v>
      </c>
      <c r="J1829" s="8">
        <v>10</v>
      </c>
      <c r="K1829" s="8">
        <v>4</v>
      </c>
      <c r="L1829" s="8">
        <v>9</v>
      </c>
      <c r="M1829" s="8">
        <v>6</v>
      </c>
      <c r="N1829" s="8">
        <v>5</v>
      </c>
      <c r="O1829" s="8">
        <v>0</v>
      </c>
      <c r="P1829" s="8">
        <v>7</v>
      </c>
      <c r="Q1829" s="8">
        <v>7</v>
      </c>
      <c r="R1829" s="8">
        <v>2</v>
      </c>
      <c r="S1829" s="8">
        <v>3</v>
      </c>
      <c r="T1829" s="8">
        <v>0</v>
      </c>
      <c r="U1829" s="8">
        <v>48</v>
      </c>
      <c r="V1829" s="8">
        <v>15</v>
      </c>
      <c r="W1829" s="8">
        <v>0</v>
      </c>
      <c r="X1829" s="8">
        <v>31</v>
      </c>
      <c r="Y1829" s="8">
        <v>23</v>
      </c>
      <c r="Z1829" s="8">
        <v>8</v>
      </c>
      <c r="AA1829" s="8">
        <v>1</v>
      </c>
      <c r="AB1829" s="8">
        <v>0</v>
      </c>
      <c r="AC1829" s="8">
        <v>39</v>
      </c>
      <c r="AD1829" s="8">
        <v>7</v>
      </c>
      <c r="AE1829" s="8">
        <v>17</v>
      </c>
      <c r="AF1829" s="8">
        <v>1</v>
      </c>
      <c r="AG1829" s="8">
        <v>23</v>
      </c>
      <c r="AH1829" s="8">
        <v>0</v>
      </c>
      <c r="AI1829" s="8">
        <v>0</v>
      </c>
      <c r="AJ1829" s="8">
        <v>5</v>
      </c>
      <c r="AK1829" s="8">
        <v>58</v>
      </c>
      <c r="AL1829" s="8">
        <v>39</v>
      </c>
      <c r="AM1829" s="8">
        <v>0</v>
      </c>
      <c r="AN1829" s="8">
        <v>63</v>
      </c>
      <c r="AO1829" s="41">
        <f t="shared" si="1096"/>
        <v>0.88888888888888884</v>
      </c>
      <c r="AP1829" s="41">
        <f t="shared" si="1097"/>
        <v>0.1111111111111111</v>
      </c>
      <c r="AQ1829" s="41">
        <f t="shared" si="1098"/>
        <v>0</v>
      </c>
      <c r="AR1829" s="41">
        <f t="shared" si="1064"/>
        <v>0.15873015873015872</v>
      </c>
      <c r="AS1829" s="41">
        <f t="shared" si="1065"/>
        <v>0.15873015873015872</v>
      </c>
      <c r="AT1829" s="41">
        <f t="shared" si="1066"/>
        <v>6.3492063492063489E-2</v>
      </c>
      <c r="AU1829" s="41">
        <f t="shared" si="1067"/>
        <v>0.14285714285714285</v>
      </c>
      <c r="AV1829" s="41">
        <f t="shared" si="1068"/>
        <v>9.5238095238095233E-2</v>
      </c>
      <c r="AW1829" s="41">
        <f t="shared" si="1069"/>
        <v>7.9365079365079361E-2</v>
      </c>
      <c r="AX1829" s="41">
        <f t="shared" si="1070"/>
        <v>0</v>
      </c>
      <c r="AY1829" s="41">
        <f t="shared" si="1071"/>
        <v>0.1111111111111111</v>
      </c>
      <c r="AZ1829" s="41">
        <f t="shared" si="1072"/>
        <v>0.1111111111111111</v>
      </c>
      <c r="BA1829" s="41">
        <f t="shared" si="1073"/>
        <v>3.1746031746031744E-2</v>
      </c>
      <c r="BB1829" s="41">
        <f t="shared" si="1074"/>
        <v>4.7619047619047616E-2</v>
      </c>
      <c r="BC1829" s="41">
        <f t="shared" si="1075"/>
        <v>0</v>
      </c>
      <c r="BD1829" s="41">
        <f t="shared" si="1076"/>
        <v>0.76190476190476186</v>
      </c>
      <c r="BE1829" s="41">
        <f t="shared" si="1077"/>
        <v>0.23809523809523808</v>
      </c>
      <c r="BF1829" s="41">
        <f t="shared" si="1078"/>
        <v>0</v>
      </c>
      <c r="BG1829" s="41">
        <f t="shared" si="1079"/>
        <v>0.49206349206349204</v>
      </c>
      <c r="BH1829" s="41">
        <f t="shared" si="1080"/>
        <v>0.36507936507936506</v>
      </c>
      <c r="BI1829" s="41">
        <f t="shared" si="1081"/>
        <v>0.12698412698412698</v>
      </c>
      <c r="BJ1829" s="41">
        <f t="shared" si="1082"/>
        <v>1.5873015873015872E-2</v>
      </c>
      <c r="BK1829" s="41">
        <f t="shared" si="1083"/>
        <v>0</v>
      </c>
      <c r="BL1829" s="41">
        <f t="shared" si="1084"/>
        <v>0.61904761904761907</v>
      </c>
      <c r="BM1829" s="41">
        <f t="shared" si="1085"/>
        <v>0.1111111111111111</v>
      </c>
      <c r="BN1829" s="41">
        <f t="shared" si="1086"/>
        <v>0.26984126984126983</v>
      </c>
      <c r="BO1829" s="41">
        <f t="shared" si="1087"/>
        <v>1.5873015873015872E-2</v>
      </c>
      <c r="BP1829" s="41">
        <f t="shared" si="1088"/>
        <v>0.36507936507936506</v>
      </c>
      <c r="BQ1829" s="41">
        <f t="shared" si="1089"/>
        <v>0</v>
      </c>
      <c r="BR1829" s="41">
        <f t="shared" si="1090"/>
        <v>0</v>
      </c>
      <c r="BS1829" s="41">
        <f t="shared" si="1091"/>
        <v>7.9365079365079361E-2</v>
      </c>
      <c r="BT1829" s="41">
        <f t="shared" si="1092"/>
        <v>0.92063492063492058</v>
      </c>
      <c r="BU1829" s="41">
        <f t="shared" si="1093"/>
        <v>0.61904761904761907</v>
      </c>
      <c r="BV1829" s="41">
        <f t="shared" si="1094"/>
        <v>0</v>
      </c>
      <c r="BW1829" s="41">
        <f t="shared" si="1095"/>
        <v>1</v>
      </c>
      <c r="BX1829" s="41" t="str">
        <f t="shared" si="1100"/>
        <v>2019Registered nursesOntario</v>
      </c>
      <c r="BY1829" s="51">
        <f>VLOOKUP(BX1829,'%workplace'!$A$1:$F$381,6,FALSE)</f>
        <v>97575</v>
      </c>
      <c r="BZ1829" s="32">
        <f t="shared" si="1101"/>
        <v>6.4565718677940043E-4</v>
      </c>
    </row>
    <row r="1830" spans="1:78" s="8" customFormat="1" x14ac:dyDescent="0.2">
      <c r="A1830" s="8" t="str">
        <f t="shared" si="1099"/>
        <v>2019Registered nursesManitobaAll places of work</v>
      </c>
      <c r="B1830" s="8" t="s">
        <v>7</v>
      </c>
      <c r="C1830" s="8" t="s">
        <v>20</v>
      </c>
      <c r="D1830" s="8" t="s">
        <v>9</v>
      </c>
      <c r="E1830" s="8">
        <v>2019</v>
      </c>
      <c r="F1830" s="224" t="s">
        <v>233</v>
      </c>
      <c r="G1830" s="224" t="s">
        <v>233</v>
      </c>
      <c r="H1830" s="224" t="s">
        <v>233</v>
      </c>
      <c r="I1830" s="224" t="s">
        <v>233</v>
      </c>
      <c r="J1830" s="224" t="s">
        <v>233</v>
      </c>
      <c r="K1830" s="224" t="s">
        <v>233</v>
      </c>
      <c r="L1830" s="224" t="s">
        <v>233</v>
      </c>
      <c r="M1830" s="224" t="s">
        <v>233</v>
      </c>
      <c r="N1830" s="224" t="s">
        <v>233</v>
      </c>
      <c r="O1830" s="224" t="s">
        <v>233</v>
      </c>
      <c r="P1830" s="224" t="s">
        <v>233</v>
      </c>
      <c r="Q1830" s="224" t="s">
        <v>233</v>
      </c>
      <c r="R1830" s="224" t="s">
        <v>233</v>
      </c>
      <c r="S1830" s="224" t="s">
        <v>233</v>
      </c>
      <c r="T1830" s="224" t="s">
        <v>233</v>
      </c>
      <c r="U1830" s="224" t="s">
        <v>233</v>
      </c>
      <c r="V1830" s="224" t="s">
        <v>233</v>
      </c>
      <c r="W1830" s="224" t="s">
        <v>233</v>
      </c>
      <c r="X1830" s="224" t="s">
        <v>233</v>
      </c>
      <c r="Y1830" s="224" t="s">
        <v>233</v>
      </c>
      <c r="Z1830" s="224" t="s">
        <v>233</v>
      </c>
      <c r="AA1830" s="224" t="s">
        <v>233</v>
      </c>
      <c r="AB1830" s="224" t="s">
        <v>233</v>
      </c>
      <c r="AC1830" s="224" t="s">
        <v>233</v>
      </c>
      <c r="AD1830" s="224" t="s">
        <v>233</v>
      </c>
      <c r="AE1830" s="224" t="s">
        <v>233</v>
      </c>
      <c r="AF1830" s="224" t="s">
        <v>233</v>
      </c>
      <c r="AG1830" s="224" t="s">
        <v>233</v>
      </c>
      <c r="AH1830" s="224" t="s">
        <v>233</v>
      </c>
      <c r="AI1830" s="224" t="s">
        <v>233</v>
      </c>
      <c r="AJ1830" s="224" t="s">
        <v>233</v>
      </c>
      <c r="AK1830" s="224" t="s">
        <v>233</v>
      </c>
      <c r="AL1830" s="224" t="s">
        <v>233</v>
      </c>
      <c r="AM1830" s="224" t="s">
        <v>233</v>
      </c>
      <c r="AN1830" s="224" t="s">
        <v>233</v>
      </c>
      <c r="AO1830" s="224" t="s">
        <v>233</v>
      </c>
      <c r="AP1830" s="224" t="s">
        <v>233</v>
      </c>
      <c r="AQ1830" s="224" t="s">
        <v>233</v>
      </c>
      <c r="AR1830" s="224" t="s">
        <v>233</v>
      </c>
      <c r="AS1830" s="224" t="s">
        <v>233</v>
      </c>
      <c r="AT1830" s="224" t="s">
        <v>233</v>
      </c>
      <c r="AU1830" s="224" t="s">
        <v>233</v>
      </c>
      <c r="AV1830" s="224" t="s">
        <v>233</v>
      </c>
      <c r="AW1830" s="224" t="s">
        <v>233</v>
      </c>
      <c r="AX1830" s="224" t="s">
        <v>233</v>
      </c>
      <c r="AY1830" s="224" t="s">
        <v>233</v>
      </c>
      <c r="AZ1830" s="224" t="s">
        <v>233</v>
      </c>
      <c r="BA1830" s="224" t="s">
        <v>233</v>
      </c>
      <c r="BB1830" s="224" t="s">
        <v>233</v>
      </c>
      <c r="BC1830" s="224" t="s">
        <v>233</v>
      </c>
      <c r="BD1830" s="224" t="s">
        <v>233</v>
      </c>
      <c r="BE1830" s="224" t="s">
        <v>233</v>
      </c>
      <c r="BF1830" s="224" t="s">
        <v>233</v>
      </c>
      <c r="BG1830" s="224" t="s">
        <v>233</v>
      </c>
      <c r="BH1830" s="224" t="s">
        <v>233</v>
      </c>
      <c r="BI1830" s="224" t="s">
        <v>233</v>
      </c>
      <c r="BJ1830" s="224" t="s">
        <v>233</v>
      </c>
      <c r="BK1830" s="224" t="s">
        <v>233</v>
      </c>
      <c r="BL1830" s="224" t="s">
        <v>233</v>
      </c>
      <c r="BM1830" s="224" t="s">
        <v>233</v>
      </c>
      <c r="BN1830" s="224" t="s">
        <v>233</v>
      </c>
      <c r="BO1830" s="224" t="s">
        <v>233</v>
      </c>
      <c r="BP1830" s="224" t="s">
        <v>233</v>
      </c>
      <c r="BQ1830" s="224" t="s">
        <v>233</v>
      </c>
      <c r="BR1830" s="224" t="s">
        <v>233</v>
      </c>
      <c r="BS1830" s="224" t="s">
        <v>233</v>
      </c>
      <c r="BT1830" s="224" t="s">
        <v>233</v>
      </c>
      <c r="BU1830" s="224" t="s">
        <v>233</v>
      </c>
      <c r="BV1830" s="224" t="s">
        <v>233</v>
      </c>
      <c r="BW1830" s="224" t="s">
        <v>233</v>
      </c>
      <c r="BX1830" s="224" t="s">
        <v>233</v>
      </c>
      <c r="BY1830" s="224" t="s">
        <v>233</v>
      </c>
      <c r="BZ1830" s="224" t="s">
        <v>233</v>
      </c>
    </row>
    <row r="1831" spans="1:78" s="8" customFormat="1" x14ac:dyDescent="0.2">
      <c r="A1831" s="8" t="str">
        <f t="shared" si="1099"/>
        <v>2019Registered nursesManitobaCommunity health</v>
      </c>
      <c r="B1831" s="8" t="s">
        <v>7</v>
      </c>
      <c r="C1831" s="8" t="s">
        <v>20</v>
      </c>
      <c r="D1831" s="8" t="s">
        <v>11</v>
      </c>
      <c r="E1831" s="8">
        <v>2019</v>
      </c>
      <c r="F1831" s="224" t="s">
        <v>233</v>
      </c>
      <c r="G1831" s="224" t="s">
        <v>233</v>
      </c>
      <c r="H1831" s="224" t="s">
        <v>233</v>
      </c>
      <c r="I1831" s="224" t="s">
        <v>233</v>
      </c>
      <c r="J1831" s="224" t="s">
        <v>233</v>
      </c>
      <c r="K1831" s="224" t="s">
        <v>233</v>
      </c>
      <c r="L1831" s="224" t="s">
        <v>233</v>
      </c>
      <c r="M1831" s="224" t="s">
        <v>233</v>
      </c>
      <c r="N1831" s="224" t="s">
        <v>233</v>
      </c>
      <c r="O1831" s="224" t="s">
        <v>233</v>
      </c>
      <c r="P1831" s="224" t="s">
        <v>233</v>
      </c>
      <c r="Q1831" s="224" t="s">
        <v>233</v>
      </c>
      <c r="R1831" s="224" t="s">
        <v>233</v>
      </c>
      <c r="S1831" s="224" t="s">
        <v>233</v>
      </c>
      <c r="T1831" s="224" t="s">
        <v>233</v>
      </c>
      <c r="U1831" s="224" t="s">
        <v>233</v>
      </c>
      <c r="V1831" s="224" t="s">
        <v>233</v>
      </c>
      <c r="W1831" s="224" t="s">
        <v>233</v>
      </c>
      <c r="X1831" s="224" t="s">
        <v>233</v>
      </c>
      <c r="Y1831" s="224" t="s">
        <v>233</v>
      </c>
      <c r="Z1831" s="224" t="s">
        <v>233</v>
      </c>
      <c r="AA1831" s="224" t="s">
        <v>233</v>
      </c>
      <c r="AB1831" s="224" t="s">
        <v>233</v>
      </c>
      <c r="AC1831" s="224" t="s">
        <v>233</v>
      </c>
      <c r="AD1831" s="224" t="s">
        <v>233</v>
      </c>
      <c r="AE1831" s="224" t="s">
        <v>233</v>
      </c>
      <c r="AF1831" s="224" t="s">
        <v>233</v>
      </c>
      <c r="AG1831" s="224" t="s">
        <v>233</v>
      </c>
      <c r="AH1831" s="224" t="s">
        <v>233</v>
      </c>
      <c r="AI1831" s="224" t="s">
        <v>233</v>
      </c>
      <c r="AJ1831" s="224" t="s">
        <v>233</v>
      </c>
      <c r="AK1831" s="224" t="s">
        <v>233</v>
      </c>
      <c r="AL1831" s="224" t="s">
        <v>233</v>
      </c>
      <c r="AM1831" s="224" t="s">
        <v>233</v>
      </c>
      <c r="AN1831" s="224" t="s">
        <v>233</v>
      </c>
      <c r="AO1831" s="224" t="s">
        <v>233</v>
      </c>
      <c r="AP1831" s="224" t="s">
        <v>233</v>
      </c>
      <c r="AQ1831" s="224" t="s">
        <v>233</v>
      </c>
      <c r="AR1831" s="224" t="s">
        <v>233</v>
      </c>
      <c r="AS1831" s="224" t="s">
        <v>233</v>
      </c>
      <c r="AT1831" s="224" t="s">
        <v>233</v>
      </c>
      <c r="AU1831" s="224" t="s">
        <v>233</v>
      </c>
      <c r="AV1831" s="224" t="s">
        <v>233</v>
      </c>
      <c r="AW1831" s="224" t="s">
        <v>233</v>
      </c>
      <c r="AX1831" s="224" t="s">
        <v>233</v>
      </c>
      <c r="AY1831" s="224" t="s">
        <v>233</v>
      </c>
      <c r="AZ1831" s="224" t="s">
        <v>233</v>
      </c>
      <c r="BA1831" s="224" t="s">
        <v>233</v>
      </c>
      <c r="BB1831" s="224" t="s">
        <v>233</v>
      </c>
      <c r="BC1831" s="224" t="s">
        <v>233</v>
      </c>
      <c r="BD1831" s="224" t="s">
        <v>233</v>
      </c>
      <c r="BE1831" s="224" t="s">
        <v>233</v>
      </c>
      <c r="BF1831" s="224" t="s">
        <v>233</v>
      </c>
      <c r="BG1831" s="224" t="s">
        <v>233</v>
      </c>
      <c r="BH1831" s="224" t="s">
        <v>233</v>
      </c>
      <c r="BI1831" s="224" t="s">
        <v>233</v>
      </c>
      <c r="BJ1831" s="224" t="s">
        <v>233</v>
      </c>
      <c r="BK1831" s="224" t="s">
        <v>233</v>
      </c>
      <c r="BL1831" s="224" t="s">
        <v>233</v>
      </c>
      <c r="BM1831" s="224" t="s">
        <v>233</v>
      </c>
      <c r="BN1831" s="224" t="s">
        <v>233</v>
      </c>
      <c r="BO1831" s="224" t="s">
        <v>233</v>
      </c>
      <c r="BP1831" s="224" t="s">
        <v>233</v>
      </c>
      <c r="BQ1831" s="224" t="s">
        <v>233</v>
      </c>
      <c r="BR1831" s="224" t="s">
        <v>233</v>
      </c>
      <c r="BS1831" s="224" t="s">
        <v>233</v>
      </c>
      <c r="BT1831" s="224" t="s">
        <v>233</v>
      </c>
      <c r="BU1831" s="224" t="s">
        <v>233</v>
      </c>
      <c r="BV1831" s="224" t="s">
        <v>233</v>
      </c>
      <c r="BW1831" s="224" t="s">
        <v>233</v>
      </c>
      <c r="BX1831" s="224" t="s">
        <v>233</v>
      </c>
      <c r="BY1831" s="224" t="s">
        <v>233</v>
      </c>
      <c r="BZ1831" s="224" t="s">
        <v>233</v>
      </c>
    </row>
    <row r="1832" spans="1:78" s="8" customFormat="1" x14ac:dyDescent="0.2">
      <c r="A1832" s="8" t="str">
        <f t="shared" si="1099"/>
        <v>2019Registered nursesManitobaNursing home/long-term care</v>
      </c>
      <c r="B1832" s="8" t="s">
        <v>7</v>
      </c>
      <c r="C1832" s="8" t="s">
        <v>20</v>
      </c>
      <c r="D1832" s="8" t="s">
        <v>12</v>
      </c>
      <c r="E1832" s="8">
        <v>2019</v>
      </c>
      <c r="F1832" s="224" t="s">
        <v>233</v>
      </c>
      <c r="G1832" s="224" t="s">
        <v>233</v>
      </c>
      <c r="H1832" s="224" t="s">
        <v>233</v>
      </c>
      <c r="I1832" s="224" t="s">
        <v>233</v>
      </c>
      <c r="J1832" s="224" t="s">
        <v>233</v>
      </c>
      <c r="K1832" s="224" t="s">
        <v>233</v>
      </c>
      <c r="L1832" s="224" t="s">
        <v>233</v>
      </c>
      <c r="M1832" s="224" t="s">
        <v>233</v>
      </c>
      <c r="N1832" s="224" t="s">
        <v>233</v>
      </c>
      <c r="O1832" s="224" t="s">
        <v>233</v>
      </c>
      <c r="P1832" s="224" t="s">
        <v>233</v>
      </c>
      <c r="Q1832" s="224" t="s">
        <v>233</v>
      </c>
      <c r="R1832" s="224" t="s">
        <v>233</v>
      </c>
      <c r="S1832" s="224" t="s">
        <v>233</v>
      </c>
      <c r="T1832" s="224" t="s">
        <v>233</v>
      </c>
      <c r="U1832" s="224" t="s">
        <v>233</v>
      </c>
      <c r="V1832" s="224" t="s">
        <v>233</v>
      </c>
      <c r="W1832" s="224" t="s">
        <v>233</v>
      </c>
      <c r="X1832" s="224" t="s">
        <v>233</v>
      </c>
      <c r="Y1832" s="224" t="s">
        <v>233</v>
      </c>
      <c r="Z1832" s="224" t="s">
        <v>233</v>
      </c>
      <c r="AA1832" s="224" t="s">
        <v>233</v>
      </c>
      <c r="AB1832" s="224" t="s">
        <v>233</v>
      </c>
      <c r="AC1832" s="224" t="s">
        <v>233</v>
      </c>
      <c r="AD1832" s="224" t="s">
        <v>233</v>
      </c>
      <c r="AE1832" s="224" t="s">
        <v>233</v>
      </c>
      <c r="AF1832" s="224" t="s">
        <v>233</v>
      </c>
      <c r="AG1832" s="224" t="s">
        <v>233</v>
      </c>
      <c r="AH1832" s="224" t="s">
        <v>233</v>
      </c>
      <c r="AI1832" s="224" t="s">
        <v>233</v>
      </c>
      <c r="AJ1832" s="224" t="s">
        <v>233</v>
      </c>
      <c r="AK1832" s="224" t="s">
        <v>233</v>
      </c>
      <c r="AL1832" s="224" t="s">
        <v>233</v>
      </c>
      <c r="AM1832" s="224" t="s">
        <v>233</v>
      </c>
      <c r="AN1832" s="224" t="s">
        <v>233</v>
      </c>
      <c r="AO1832" s="224" t="s">
        <v>233</v>
      </c>
      <c r="AP1832" s="224" t="s">
        <v>233</v>
      </c>
      <c r="AQ1832" s="224" t="s">
        <v>233</v>
      </c>
      <c r="AR1832" s="224" t="s">
        <v>233</v>
      </c>
      <c r="AS1832" s="224" t="s">
        <v>233</v>
      </c>
      <c r="AT1832" s="224" t="s">
        <v>233</v>
      </c>
      <c r="AU1832" s="224" t="s">
        <v>233</v>
      </c>
      <c r="AV1832" s="224" t="s">
        <v>233</v>
      </c>
      <c r="AW1832" s="224" t="s">
        <v>233</v>
      </c>
      <c r="AX1832" s="224" t="s">
        <v>233</v>
      </c>
      <c r="AY1832" s="224" t="s">
        <v>233</v>
      </c>
      <c r="AZ1832" s="224" t="s">
        <v>233</v>
      </c>
      <c r="BA1832" s="224" t="s">
        <v>233</v>
      </c>
      <c r="BB1832" s="224" t="s">
        <v>233</v>
      </c>
      <c r="BC1832" s="224" t="s">
        <v>233</v>
      </c>
      <c r="BD1832" s="224" t="s">
        <v>233</v>
      </c>
      <c r="BE1832" s="224" t="s">
        <v>233</v>
      </c>
      <c r="BF1832" s="224" t="s">
        <v>233</v>
      </c>
      <c r="BG1832" s="224" t="s">
        <v>233</v>
      </c>
      <c r="BH1832" s="224" t="s">
        <v>233</v>
      </c>
      <c r="BI1832" s="224" t="s">
        <v>233</v>
      </c>
      <c r="BJ1832" s="224" t="s">
        <v>233</v>
      </c>
      <c r="BK1832" s="224" t="s">
        <v>233</v>
      </c>
      <c r="BL1832" s="224" t="s">
        <v>233</v>
      </c>
      <c r="BM1832" s="224" t="s">
        <v>233</v>
      </c>
      <c r="BN1832" s="224" t="s">
        <v>233</v>
      </c>
      <c r="BO1832" s="224" t="s">
        <v>233</v>
      </c>
      <c r="BP1832" s="224" t="s">
        <v>233</v>
      </c>
      <c r="BQ1832" s="224" t="s">
        <v>233</v>
      </c>
      <c r="BR1832" s="224" t="s">
        <v>233</v>
      </c>
      <c r="BS1832" s="224" t="s">
        <v>233</v>
      </c>
      <c r="BT1832" s="224" t="s">
        <v>233</v>
      </c>
      <c r="BU1832" s="224" t="s">
        <v>233</v>
      </c>
      <c r="BV1832" s="224" t="s">
        <v>233</v>
      </c>
      <c r="BW1832" s="224" t="s">
        <v>233</v>
      </c>
      <c r="BX1832" s="224" t="s">
        <v>233</v>
      </c>
      <c r="BY1832" s="224" t="s">
        <v>233</v>
      </c>
      <c r="BZ1832" s="224" t="s">
        <v>233</v>
      </c>
    </row>
    <row r="1833" spans="1:78" s="8" customFormat="1" x14ac:dyDescent="0.2">
      <c r="A1833" s="8" t="str">
        <f t="shared" si="1099"/>
        <v>2019Registered nursesManitobaHospital</v>
      </c>
      <c r="B1833" s="8" t="s">
        <v>7</v>
      </c>
      <c r="C1833" s="8" t="s">
        <v>20</v>
      </c>
      <c r="D1833" s="8" t="s">
        <v>10</v>
      </c>
      <c r="E1833" s="8">
        <v>2019</v>
      </c>
      <c r="F1833" s="224" t="s">
        <v>233</v>
      </c>
      <c r="G1833" s="224" t="s">
        <v>233</v>
      </c>
      <c r="H1833" s="224" t="s">
        <v>233</v>
      </c>
      <c r="I1833" s="224" t="s">
        <v>233</v>
      </c>
      <c r="J1833" s="224" t="s">
        <v>233</v>
      </c>
      <c r="K1833" s="224" t="s">
        <v>233</v>
      </c>
      <c r="L1833" s="224" t="s">
        <v>233</v>
      </c>
      <c r="M1833" s="224" t="s">
        <v>233</v>
      </c>
      <c r="N1833" s="224" t="s">
        <v>233</v>
      </c>
      <c r="O1833" s="224" t="s">
        <v>233</v>
      </c>
      <c r="P1833" s="224" t="s">
        <v>233</v>
      </c>
      <c r="Q1833" s="224" t="s">
        <v>233</v>
      </c>
      <c r="R1833" s="224" t="s">
        <v>233</v>
      </c>
      <c r="S1833" s="224" t="s">
        <v>233</v>
      </c>
      <c r="T1833" s="224" t="s">
        <v>233</v>
      </c>
      <c r="U1833" s="224" t="s">
        <v>233</v>
      </c>
      <c r="V1833" s="224" t="s">
        <v>233</v>
      </c>
      <c r="W1833" s="224" t="s">
        <v>233</v>
      </c>
      <c r="X1833" s="224" t="s">
        <v>233</v>
      </c>
      <c r="Y1833" s="224" t="s">
        <v>233</v>
      </c>
      <c r="Z1833" s="224" t="s">
        <v>233</v>
      </c>
      <c r="AA1833" s="224" t="s">
        <v>233</v>
      </c>
      <c r="AB1833" s="224" t="s">
        <v>233</v>
      </c>
      <c r="AC1833" s="224" t="s">
        <v>233</v>
      </c>
      <c r="AD1833" s="224" t="s">
        <v>233</v>
      </c>
      <c r="AE1833" s="224" t="s">
        <v>233</v>
      </c>
      <c r="AF1833" s="224" t="s">
        <v>233</v>
      </c>
      <c r="AG1833" s="224" t="s">
        <v>233</v>
      </c>
      <c r="AH1833" s="224" t="s">
        <v>233</v>
      </c>
      <c r="AI1833" s="224" t="s">
        <v>233</v>
      </c>
      <c r="AJ1833" s="224" t="s">
        <v>233</v>
      </c>
      <c r="AK1833" s="224" t="s">
        <v>233</v>
      </c>
      <c r="AL1833" s="224" t="s">
        <v>233</v>
      </c>
      <c r="AM1833" s="224" t="s">
        <v>233</v>
      </c>
      <c r="AN1833" s="224" t="s">
        <v>233</v>
      </c>
      <c r="AO1833" s="224" t="s">
        <v>233</v>
      </c>
      <c r="AP1833" s="224" t="s">
        <v>233</v>
      </c>
      <c r="AQ1833" s="224" t="s">
        <v>233</v>
      </c>
      <c r="AR1833" s="224" t="s">
        <v>233</v>
      </c>
      <c r="AS1833" s="224" t="s">
        <v>233</v>
      </c>
      <c r="AT1833" s="224" t="s">
        <v>233</v>
      </c>
      <c r="AU1833" s="224" t="s">
        <v>233</v>
      </c>
      <c r="AV1833" s="224" t="s">
        <v>233</v>
      </c>
      <c r="AW1833" s="224" t="s">
        <v>233</v>
      </c>
      <c r="AX1833" s="224" t="s">
        <v>233</v>
      </c>
      <c r="AY1833" s="224" t="s">
        <v>233</v>
      </c>
      <c r="AZ1833" s="224" t="s">
        <v>233</v>
      </c>
      <c r="BA1833" s="224" t="s">
        <v>233</v>
      </c>
      <c r="BB1833" s="224" t="s">
        <v>233</v>
      </c>
      <c r="BC1833" s="224" t="s">
        <v>233</v>
      </c>
      <c r="BD1833" s="224" t="s">
        <v>233</v>
      </c>
      <c r="BE1833" s="224" t="s">
        <v>233</v>
      </c>
      <c r="BF1833" s="224" t="s">
        <v>233</v>
      </c>
      <c r="BG1833" s="224" t="s">
        <v>233</v>
      </c>
      <c r="BH1833" s="224" t="s">
        <v>233</v>
      </c>
      <c r="BI1833" s="224" t="s">
        <v>233</v>
      </c>
      <c r="BJ1833" s="224" t="s">
        <v>233</v>
      </c>
      <c r="BK1833" s="224" t="s">
        <v>233</v>
      </c>
      <c r="BL1833" s="224" t="s">
        <v>233</v>
      </c>
      <c r="BM1833" s="224" t="s">
        <v>233</v>
      </c>
      <c r="BN1833" s="224" t="s">
        <v>233</v>
      </c>
      <c r="BO1833" s="224" t="s">
        <v>233</v>
      </c>
      <c r="BP1833" s="224" t="s">
        <v>233</v>
      </c>
      <c r="BQ1833" s="224" t="s">
        <v>233</v>
      </c>
      <c r="BR1833" s="224" t="s">
        <v>233</v>
      </c>
      <c r="BS1833" s="224" t="s">
        <v>233</v>
      </c>
      <c r="BT1833" s="224" t="s">
        <v>233</v>
      </c>
      <c r="BU1833" s="224" t="s">
        <v>233</v>
      </c>
      <c r="BV1833" s="224" t="s">
        <v>233</v>
      </c>
      <c r="BW1833" s="224" t="s">
        <v>233</v>
      </c>
      <c r="BX1833" s="224" t="s">
        <v>233</v>
      </c>
      <c r="BY1833" s="224" t="s">
        <v>233</v>
      </c>
      <c r="BZ1833" s="224" t="s">
        <v>233</v>
      </c>
    </row>
    <row r="1834" spans="1:78" s="8" customFormat="1" x14ac:dyDescent="0.2">
      <c r="A1834" s="8" t="str">
        <f t="shared" si="1099"/>
        <v>2019Registered nursesManitobaOther places of work</v>
      </c>
      <c r="B1834" s="8" t="s">
        <v>7</v>
      </c>
      <c r="C1834" s="8" t="s">
        <v>20</v>
      </c>
      <c r="D1834" s="8" t="s">
        <v>13</v>
      </c>
      <c r="E1834" s="8">
        <v>2019</v>
      </c>
      <c r="F1834" s="224" t="s">
        <v>233</v>
      </c>
      <c r="G1834" s="224" t="s">
        <v>233</v>
      </c>
      <c r="H1834" s="224" t="s">
        <v>233</v>
      </c>
      <c r="I1834" s="224" t="s">
        <v>233</v>
      </c>
      <c r="J1834" s="224" t="s">
        <v>233</v>
      </c>
      <c r="K1834" s="224" t="s">
        <v>233</v>
      </c>
      <c r="L1834" s="224" t="s">
        <v>233</v>
      </c>
      <c r="M1834" s="224" t="s">
        <v>233</v>
      </c>
      <c r="N1834" s="224" t="s">
        <v>233</v>
      </c>
      <c r="O1834" s="224" t="s">
        <v>233</v>
      </c>
      <c r="P1834" s="224" t="s">
        <v>233</v>
      </c>
      <c r="Q1834" s="224" t="s">
        <v>233</v>
      </c>
      <c r="R1834" s="224" t="s">
        <v>233</v>
      </c>
      <c r="S1834" s="224" t="s">
        <v>233</v>
      </c>
      <c r="T1834" s="224" t="s">
        <v>233</v>
      </c>
      <c r="U1834" s="224" t="s">
        <v>233</v>
      </c>
      <c r="V1834" s="224" t="s">
        <v>233</v>
      </c>
      <c r="W1834" s="224" t="s">
        <v>233</v>
      </c>
      <c r="X1834" s="224" t="s">
        <v>233</v>
      </c>
      <c r="Y1834" s="224" t="s">
        <v>233</v>
      </c>
      <c r="Z1834" s="224" t="s">
        <v>233</v>
      </c>
      <c r="AA1834" s="224" t="s">
        <v>233</v>
      </c>
      <c r="AB1834" s="224" t="s">
        <v>233</v>
      </c>
      <c r="AC1834" s="224" t="s">
        <v>233</v>
      </c>
      <c r="AD1834" s="224" t="s">
        <v>233</v>
      </c>
      <c r="AE1834" s="224" t="s">
        <v>233</v>
      </c>
      <c r="AF1834" s="224" t="s">
        <v>233</v>
      </c>
      <c r="AG1834" s="224" t="s">
        <v>233</v>
      </c>
      <c r="AH1834" s="224" t="s">
        <v>233</v>
      </c>
      <c r="AI1834" s="224" t="s">
        <v>233</v>
      </c>
      <c r="AJ1834" s="224" t="s">
        <v>233</v>
      </c>
      <c r="AK1834" s="224" t="s">
        <v>233</v>
      </c>
      <c r="AL1834" s="224" t="s">
        <v>233</v>
      </c>
      <c r="AM1834" s="224" t="s">
        <v>233</v>
      </c>
      <c r="AN1834" s="224" t="s">
        <v>233</v>
      </c>
      <c r="AO1834" s="224" t="s">
        <v>233</v>
      </c>
      <c r="AP1834" s="224" t="s">
        <v>233</v>
      </c>
      <c r="AQ1834" s="224" t="s">
        <v>233</v>
      </c>
      <c r="AR1834" s="224" t="s">
        <v>233</v>
      </c>
      <c r="AS1834" s="224" t="s">
        <v>233</v>
      </c>
      <c r="AT1834" s="224" t="s">
        <v>233</v>
      </c>
      <c r="AU1834" s="224" t="s">
        <v>233</v>
      </c>
      <c r="AV1834" s="224" t="s">
        <v>233</v>
      </c>
      <c r="AW1834" s="224" t="s">
        <v>233</v>
      </c>
      <c r="AX1834" s="224" t="s">
        <v>233</v>
      </c>
      <c r="AY1834" s="224" t="s">
        <v>233</v>
      </c>
      <c r="AZ1834" s="224" t="s">
        <v>233</v>
      </c>
      <c r="BA1834" s="224" t="s">
        <v>233</v>
      </c>
      <c r="BB1834" s="224" t="s">
        <v>233</v>
      </c>
      <c r="BC1834" s="224" t="s">
        <v>233</v>
      </c>
      <c r="BD1834" s="224" t="s">
        <v>233</v>
      </c>
      <c r="BE1834" s="224" t="s">
        <v>233</v>
      </c>
      <c r="BF1834" s="224" t="s">
        <v>233</v>
      </c>
      <c r="BG1834" s="224" t="s">
        <v>233</v>
      </c>
      <c r="BH1834" s="224" t="s">
        <v>233</v>
      </c>
      <c r="BI1834" s="224" t="s">
        <v>233</v>
      </c>
      <c r="BJ1834" s="224" t="s">
        <v>233</v>
      </c>
      <c r="BK1834" s="224" t="s">
        <v>233</v>
      </c>
      <c r="BL1834" s="224" t="s">
        <v>233</v>
      </c>
      <c r="BM1834" s="224" t="s">
        <v>233</v>
      </c>
      <c r="BN1834" s="224" t="s">
        <v>233</v>
      </c>
      <c r="BO1834" s="224" t="s">
        <v>233</v>
      </c>
      <c r="BP1834" s="224" t="s">
        <v>233</v>
      </c>
      <c r="BQ1834" s="224" t="s">
        <v>233</v>
      </c>
      <c r="BR1834" s="224" t="s">
        <v>233</v>
      </c>
      <c r="BS1834" s="224" t="s">
        <v>233</v>
      </c>
      <c r="BT1834" s="224" t="s">
        <v>233</v>
      </c>
      <c r="BU1834" s="224" t="s">
        <v>233</v>
      </c>
      <c r="BV1834" s="224" t="s">
        <v>233</v>
      </c>
      <c r="BW1834" s="224" t="s">
        <v>233</v>
      </c>
      <c r="BX1834" s="224" t="s">
        <v>233</v>
      </c>
      <c r="BY1834" s="224" t="s">
        <v>233</v>
      </c>
      <c r="BZ1834" s="224" t="s">
        <v>233</v>
      </c>
    </row>
    <row r="1835" spans="1:78" s="8" customFormat="1" x14ac:dyDescent="0.2">
      <c r="A1835" s="8" t="str">
        <f t="shared" si="1099"/>
        <v>2019Registered nursesManitobaUnknown places of work</v>
      </c>
      <c r="B1835" s="8" t="s">
        <v>7</v>
      </c>
      <c r="C1835" s="8" t="s">
        <v>20</v>
      </c>
      <c r="D1835" s="8" t="s">
        <v>49</v>
      </c>
      <c r="E1835" s="8">
        <v>2019</v>
      </c>
      <c r="F1835" s="224" t="s">
        <v>233</v>
      </c>
      <c r="G1835" s="224" t="s">
        <v>233</v>
      </c>
      <c r="H1835" s="224" t="s">
        <v>233</v>
      </c>
      <c r="I1835" s="224" t="s">
        <v>233</v>
      </c>
      <c r="J1835" s="224" t="s">
        <v>233</v>
      </c>
      <c r="K1835" s="224" t="s">
        <v>233</v>
      </c>
      <c r="L1835" s="224" t="s">
        <v>233</v>
      </c>
      <c r="M1835" s="224" t="s">
        <v>233</v>
      </c>
      <c r="N1835" s="224" t="s">
        <v>233</v>
      </c>
      <c r="O1835" s="224" t="s">
        <v>233</v>
      </c>
      <c r="P1835" s="224" t="s">
        <v>233</v>
      </c>
      <c r="Q1835" s="224" t="s">
        <v>233</v>
      </c>
      <c r="R1835" s="224" t="s">
        <v>233</v>
      </c>
      <c r="S1835" s="224" t="s">
        <v>233</v>
      </c>
      <c r="T1835" s="224" t="s">
        <v>233</v>
      </c>
      <c r="U1835" s="224" t="s">
        <v>233</v>
      </c>
      <c r="V1835" s="224" t="s">
        <v>233</v>
      </c>
      <c r="W1835" s="224" t="s">
        <v>233</v>
      </c>
      <c r="X1835" s="224" t="s">
        <v>233</v>
      </c>
      <c r="Y1835" s="224" t="s">
        <v>233</v>
      </c>
      <c r="Z1835" s="224" t="s">
        <v>233</v>
      </c>
      <c r="AA1835" s="224" t="s">
        <v>233</v>
      </c>
      <c r="AB1835" s="224" t="s">
        <v>233</v>
      </c>
      <c r="AC1835" s="224" t="s">
        <v>233</v>
      </c>
      <c r="AD1835" s="224" t="s">
        <v>233</v>
      </c>
      <c r="AE1835" s="224" t="s">
        <v>233</v>
      </c>
      <c r="AF1835" s="224" t="s">
        <v>233</v>
      </c>
      <c r="AG1835" s="224" t="s">
        <v>233</v>
      </c>
      <c r="AH1835" s="224" t="s">
        <v>233</v>
      </c>
      <c r="AI1835" s="224" t="s">
        <v>233</v>
      </c>
      <c r="AJ1835" s="224" t="s">
        <v>233</v>
      </c>
      <c r="AK1835" s="224" t="s">
        <v>233</v>
      </c>
      <c r="AL1835" s="224" t="s">
        <v>233</v>
      </c>
      <c r="AM1835" s="224" t="s">
        <v>233</v>
      </c>
      <c r="AN1835" s="224" t="s">
        <v>233</v>
      </c>
      <c r="AO1835" s="224" t="s">
        <v>233</v>
      </c>
      <c r="AP1835" s="224" t="s">
        <v>233</v>
      </c>
      <c r="AQ1835" s="224" t="s">
        <v>233</v>
      </c>
      <c r="AR1835" s="224" t="s">
        <v>233</v>
      </c>
      <c r="AS1835" s="224" t="s">
        <v>233</v>
      </c>
      <c r="AT1835" s="224" t="s">
        <v>233</v>
      </c>
      <c r="AU1835" s="224" t="s">
        <v>233</v>
      </c>
      <c r="AV1835" s="224" t="s">
        <v>233</v>
      </c>
      <c r="AW1835" s="224" t="s">
        <v>233</v>
      </c>
      <c r="AX1835" s="224" t="s">
        <v>233</v>
      </c>
      <c r="AY1835" s="224" t="s">
        <v>233</v>
      </c>
      <c r="AZ1835" s="224" t="s">
        <v>233</v>
      </c>
      <c r="BA1835" s="224" t="s">
        <v>233</v>
      </c>
      <c r="BB1835" s="224" t="s">
        <v>233</v>
      </c>
      <c r="BC1835" s="224" t="s">
        <v>233</v>
      </c>
      <c r="BD1835" s="224" t="s">
        <v>233</v>
      </c>
      <c r="BE1835" s="224" t="s">
        <v>233</v>
      </c>
      <c r="BF1835" s="224" t="s">
        <v>233</v>
      </c>
      <c r="BG1835" s="224" t="s">
        <v>233</v>
      </c>
      <c r="BH1835" s="224" t="s">
        <v>233</v>
      </c>
      <c r="BI1835" s="224" t="s">
        <v>233</v>
      </c>
      <c r="BJ1835" s="224" t="s">
        <v>233</v>
      </c>
      <c r="BK1835" s="224" t="s">
        <v>233</v>
      </c>
      <c r="BL1835" s="224" t="s">
        <v>233</v>
      </c>
      <c r="BM1835" s="224" t="s">
        <v>233</v>
      </c>
      <c r="BN1835" s="224" t="s">
        <v>233</v>
      </c>
      <c r="BO1835" s="224" t="s">
        <v>233</v>
      </c>
      <c r="BP1835" s="224" t="s">
        <v>233</v>
      </c>
      <c r="BQ1835" s="224" t="s">
        <v>233</v>
      </c>
      <c r="BR1835" s="224" t="s">
        <v>233</v>
      </c>
      <c r="BS1835" s="224" t="s">
        <v>233</v>
      </c>
      <c r="BT1835" s="224" t="s">
        <v>233</v>
      </c>
      <c r="BU1835" s="224" t="s">
        <v>233</v>
      </c>
      <c r="BV1835" s="224" t="s">
        <v>233</v>
      </c>
      <c r="BW1835" s="224" t="s">
        <v>233</v>
      </c>
      <c r="BX1835" s="224" t="s">
        <v>233</v>
      </c>
      <c r="BY1835" s="224" t="s">
        <v>233</v>
      </c>
      <c r="BZ1835" s="224" t="s">
        <v>233</v>
      </c>
    </row>
    <row r="1836" spans="1:78" s="8" customFormat="1" hidden="1" x14ac:dyDescent="0.2">
      <c r="A1836" s="8" t="str">
        <f t="shared" si="1099"/>
        <v>2019Registered nursesSaskatchewanAll places of work</v>
      </c>
      <c r="B1836" s="8" t="s">
        <v>7</v>
      </c>
      <c r="C1836" s="8" t="s">
        <v>21</v>
      </c>
      <c r="D1836" s="8" t="s">
        <v>9</v>
      </c>
      <c r="E1836" s="8">
        <v>2019</v>
      </c>
      <c r="F1836" s="8">
        <v>9865</v>
      </c>
      <c r="G1836" s="8">
        <v>772</v>
      </c>
      <c r="H1836" s="8">
        <v>0</v>
      </c>
      <c r="I1836" s="8">
        <v>1602</v>
      </c>
      <c r="J1836" s="8">
        <v>1745</v>
      </c>
      <c r="K1836" s="8">
        <v>1550</v>
      </c>
      <c r="L1836" s="8">
        <v>1047</v>
      </c>
      <c r="M1836" s="8">
        <v>1037</v>
      </c>
      <c r="N1836" s="8">
        <v>1001</v>
      </c>
      <c r="O1836" s="8">
        <v>1079</v>
      </c>
      <c r="P1836" s="8">
        <v>745</v>
      </c>
      <c r="Q1836" s="8">
        <v>358</v>
      </c>
      <c r="R1836" s="8">
        <v>110</v>
      </c>
      <c r="S1836" s="8">
        <v>363</v>
      </c>
      <c r="T1836" s="8">
        <v>0</v>
      </c>
      <c r="U1836" s="8">
        <v>9732</v>
      </c>
      <c r="V1836" s="8">
        <v>905</v>
      </c>
      <c r="W1836" s="8">
        <v>0</v>
      </c>
      <c r="X1836" s="8">
        <v>6250</v>
      </c>
      <c r="Y1836" s="8">
        <v>2913</v>
      </c>
      <c r="Z1836" s="8">
        <v>1474</v>
      </c>
      <c r="AA1836" s="8">
        <v>0</v>
      </c>
      <c r="AB1836" s="8">
        <v>488</v>
      </c>
      <c r="AC1836" s="8">
        <v>135</v>
      </c>
      <c r="AD1836" s="8">
        <v>1443</v>
      </c>
      <c r="AE1836" s="8">
        <v>8571</v>
      </c>
      <c r="AF1836" s="8">
        <v>215</v>
      </c>
      <c r="AG1836" s="8">
        <v>9770</v>
      </c>
      <c r="AH1836" s="8">
        <v>481</v>
      </c>
      <c r="AI1836" s="8">
        <v>34</v>
      </c>
      <c r="AJ1836" s="8">
        <v>1908</v>
      </c>
      <c r="AK1836" s="8">
        <v>8708</v>
      </c>
      <c r="AL1836" s="8">
        <v>137</v>
      </c>
      <c r="AM1836" s="8">
        <v>21</v>
      </c>
      <c r="AN1836" s="8">
        <v>10637</v>
      </c>
      <c r="AO1836" s="41">
        <f t="shared" ref="AO1836:AO1867" si="1102">F1836/$AN1836</f>
        <v>0.92742314562376615</v>
      </c>
      <c r="AP1836" s="41">
        <f t="shared" si="1097"/>
        <v>7.2576854376233901E-2</v>
      </c>
      <c r="AQ1836" s="41">
        <f t="shared" si="1098"/>
        <v>0</v>
      </c>
      <c r="AR1836" s="41">
        <f t="shared" si="1064"/>
        <v>0.15060637397762527</v>
      </c>
      <c r="AS1836" s="41">
        <f t="shared" si="1065"/>
        <v>0.1640500141017204</v>
      </c>
      <c r="AT1836" s="41">
        <f t="shared" si="1066"/>
        <v>0.14571777756886339</v>
      </c>
      <c r="AU1836" s="41">
        <f t="shared" si="1067"/>
        <v>9.843000846103224E-2</v>
      </c>
      <c r="AV1836" s="41">
        <f t="shared" si="1068"/>
        <v>9.7489893767039579E-2</v>
      </c>
      <c r="AW1836" s="41">
        <f t="shared" si="1069"/>
        <v>9.4105480868665978E-2</v>
      </c>
      <c r="AX1836" s="41">
        <f t="shared" si="1070"/>
        <v>0.10143837548180878</v>
      </c>
      <c r="AY1836" s="41">
        <f t="shared" si="1071"/>
        <v>7.0038544702453701E-2</v>
      </c>
      <c r="AZ1836" s="41">
        <f t="shared" si="1072"/>
        <v>3.3656106044937482E-2</v>
      </c>
      <c r="BA1836" s="41">
        <f t="shared" si="1073"/>
        <v>1.0341261633919338E-2</v>
      </c>
      <c r="BB1836" s="41">
        <f t="shared" si="1074"/>
        <v>3.4126163391933813E-2</v>
      </c>
      <c r="BC1836" s="41">
        <f t="shared" si="1075"/>
        <v>0</v>
      </c>
      <c r="BD1836" s="41">
        <f t="shared" si="1076"/>
        <v>0.91491962019366357</v>
      </c>
      <c r="BE1836" s="41">
        <f t="shared" si="1077"/>
        <v>8.508037980633637E-2</v>
      </c>
      <c r="BF1836" s="41">
        <f t="shared" si="1078"/>
        <v>0</v>
      </c>
      <c r="BG1836" s="41">
        <f t="shared" si="1079"/>
        <v>0.58757168374541691</v>
      </c>
      <c r="BH1836" s="41">
        <f t="shared" si="1080"/>
        <v>0.27385541036006394</v>
      </c>
      <c r="BI1836" s="41">
        <f t="shared" si="1081"/>
        <v>0.13857290589451912</v>
      </c>
      <c r="BJ1836" s="41">
        <f t="shared" si="1082"/>
        <v>0</v>
      </c>
      <c r="BK1836" s="41">
        <f t="shared" si="1083"/>
        <v>4.5877597066842156E-2</v>
      </c>
      <c r="BL1836" s="41">
        <f t="shared" si="1084"/>
        <v>1.2691548368901006E-2</v>
      </c>
      <c r="BM1836" s="41">
        <f t="shared" si="1085"/>
        <v>0.13565855034314186</v>
      </c>
      <c r="BN1836" s="41">
        <f t="shared" si="1086"/>
        <v>0.80577230422111501</v>
      </c>
      <c r="BO1836" s="41">
        <f t="shared" si="1087"/>
        <v>2.0212465920842342E-2</v>
      </c>
      <c r="BP1836" s="41">
        <f t="shared" si="1088"/>
        <v>0.91849205603083572</v>
      </c>
      <c r="BQ1836" s="41">
        <f t="shared" si="1089"/>
        <v>4.5219516781047291E-2</v>
      </c>
      <c r="BR1836" s="41">
        <f t="shared" si="1090"/>
        <v>3.1963899595750683E-3</v>
      </c>
      <c r="BS1836" s="41">
        <f t="shared" si="1091"/>
        <v>0.17937388361380088</v>
      </c>
      <c r="BT1836" s="41">
        <f t="shared" si="1092"/>
        <v>0.81865187552881447</v>
      </c>
      <c r="BU1836" s="41">
        <f t="shared" si="1093"/>
        <v>1.2879571307699539E-2</v>
      </c>
      <c r="BV1836" s="41">
        <f t="shared" si="1094"/>
        <v>1.9742408573846008E-3</v>
      </c>
      <c r="BW1836" s="41">
        <f t="shared" si="1095"/>
        <v>1</v>
      </c>
      <c r="BX1836" s="41" t="str">
        <f t="shared" si="1100"/>
        <v>2019Registered nursesSaskatchewan</v>
      </c>
      <c r="BY1836" s="51">
        <f>VLOOKUP(BX1836,'%workplace'!$A$1:$F$381,6,FALSE)</f>
        <v>10637</v>
      </c>
      <c r="BZ1836" s="32">
        <f t="shared" si="1101"/>
        <v>1</v>
      </c>
    </row>
    <row r="1837" spans="1:78" s="8" customFormat="1" hidden="1" x14ac:dyDescent="0.2">
      <c r="A1837" s="8" t="str">
        <f t="shared" si="1099"/>
        <v>2019Registered nursesSaskatchewanCommunity health</v>
      </c>
      <c r="B1837" s="8" t="s">
        <v>7</v>
      </c>
      <c r="C1837" s="8" t="s">
        <v>21</v>
      </c>
      <c r="D1837" s="8" t="s">
        <v>11</v>
      </c>
      <c r="E1837" s="8">
        <v>2019</v>
      </c>
      <c r="F1837" s="8">
        <v>1678</v>
      </c>
      <c r="G1837" s="8">
        <v>71</v>
      </c>
      <c r="H1837" s="8">
        <v>0</v>
      </c>
      <c r="I1837" s="8">
        <v>96</v>
      </c>
      <c r="J1837" s="8">
        <v>186</v>
      </c>
      <c r="K1837" s="8">
        <v>245</v>
      </c>
      <c r="L1837" s="8">
        <v>206</v>
      </c>
      <c r="M1837" s="8">
        <v>226</v>
      </c>
      <c r="N1837" s="8">
        <v>244</v>
      </c>
      <c r="O1837" s="8">
        <v>238</v>
      </c>
      <c r="P1837" s="8">
        <v>180</v>
      </c>
      <c r="Q1837" s="8">
        <v>90</v>
      </c>
      <c r="R1837" s="8">
        <v>18</v>
      </c>
      <c r="S1837" s="8">
        <v>20</v>
      </c>
      <c r="T1837" s="8">
        <v>0</v>
      </c>
      <c r="U1837" s="8">
        <v>1679</v>
      </c>
      <c r="V1837" s="8">
        <v>70</v>
      </c>
      <c r="W1837" s="8">
        <v>0</v>
      </c>
      <c r="X1837" s="8">
        <v>944</v>
      </c>
      <c r="Y1837" s="8">
        <v>578</v>
      </c>
      <c r="Z1837" s="8">
        <v>227</v>
      </c>
      <c r="AA1837" s="8">
        <v>0</v>
      </c>
      <c r="AB1837" s="8">
        <v>120</v>
      </c>
      <c r="AC1837" s="8">
        <v>0</v>
      </c>
      <c r="AD1837" s="8">
        <v>220</v>
      </c>
      <c r="AE1837" s="8">
        <v>1409</v>
      </c>
      <c r="AF1837" s="8">
        <v>22</v>
      </c>
      <c r="AG1837" s="8">
        <v>1662</v>
      </c>
      <c r="AH1837" s="8">
        <v>61</v>
      </c>
      <c r="AI1837" s="8">
        <v>4</v>
      </c>
      <c r="AJ1837" s="8">
        <v>565</v>
      </c>
      <c r="AK1837" s="8">
        <v>1181</v>
      </c>
      <c r="AL1837" s="8">
        <v>0</v>
      </c>
      <c r="AM1837" s="8">
        <v>3</v>
      </c>
      <c r="AN1837" s="8">
        <v>1749</v>
      </c>
      <c r="AO1837" s="41">
        <f t="shared" si="1102"/>
        <v>0.95940537449971408</v>
      </c>
      <c r="AP1837" s="41">
        <f t="shared" si="1097"/>
        <v>4.0594625500285877E-2</v>
      </c>
      <c r="AQ1837" s="41">
        <f t="shared" si="1098"/>
        <v>0</v>
      </c>
      <c r="AR1837" s="41">
        <f t="shared" si="1064"/>
        <v>5.4888507718696397E-2</v>
      </c>
      <c r="AS1837" s="41">
        <f t="shared" si="1065"/>
        <v>0.10634648370497427</v>
      </c>
      <c r="AT1837" s="41">
        <f t="shared" si="1066"/>
        <v>0.1400800457404231</v>
      </c>
      <c r="AU1837" s="41">
        <f t="shared" si="1067"/>
        <v>0.11778158947970269</v>
      </c>
      <c r="AV1837" s="41">
        <f t="shared" si="1068"/>
        <v>0.12921669525443111</v>
      </c>
      <c r="AW1837" s="41">
        <f t="shared" si="1069"/>
        <v>0.13950829045168667</v>
      </c>
      <c r="AX1837" s="41">
        <f t="shared" si="1070"/>
        <v>0.13607775871926817</v>
      </c>
      <c r="AY1837" s="41">
        <f t="shared" si="1071"/>
        <v>0.10291595197255575</v>
      </c>
      <c r="AZ1837" s="41">
        <f t="shared" si="1072"/>
        <v>5.1457975986277875E-2</v>
      </c>
      <c r="BA1837" s="41">
        <f t="shared" si="1073"/>
        <v>1.0291595197255575E-2</v>
      </c>
      <c r="BB1837" s="41">
        <f t="shared" si="1074"/>
        <v>1.1435105774728416E-2</v>
      </c>
      <c r="BC1837" s="41">
        <f t="shared" si="1075"/>
        <v>0</v>
      </c>
      <c r="BD1837" s="41">
        <f t="shared" si="1076"/>
        <v>0.95997712978845051</v>
      </c>
      <c r="BE1837" s="41">
        <f t="shared" si="1077"/>
        <v>4.0022870211549454E-2</v>
      </c>
      <c r="BF1837" s="41">
        <f t="shared" si="1078"/>
        <v>0</v>
      </c>
      <c r="BG1837" s="41">
        <f t="shared" si="1079"/>
        <v>0.53973699256718122</v>
      </c>
      <c r="BH1837" s="41">
        <f t="shared" si="1080"/>
        <v>0.33047455688965122</v>
      </c>
      <c r="BI1837" s="41">
        <f t="shared" si="1081"/>
        <v>0.12978845054316751</v>
      </c>
      <c r="BJ1837" s="41">
        <f t="shared" si="1082"/>
        <v>0</v>
      </c>
      <c r="BK1837" s="41">
        <f t="shared" si="1083"/>
        <v>6.86106346483705E-2</v>
      </c>
      <c r="BL1837" s="41">
        <f t="shared" si="1084"/>
        <v>0</v>
      </c>
      <c r="BM1837" s="41">
        <f t="shared" si="1085"/>
        <v>0.12578616352201258</v>
      </c>
      <c r="BN1837" s="41">
        <f t="shared" si="1086"/>
        <v>0.80560320182961698</v>
      </c>
      <c r="BO1837" s="41">
        <f t="shared" si="1087"/>
        <v>1.2578616352201259E-2</v>
      </c>
      <c r="BP1837" s="41">
        <f t="shared" si="1088"/>
        <v>0.95025728987993141</v>
      </c>
      <c r="BQ1837" s="41">
        <f t="shared" si="1089"/>
        <v>3.4877072612921667E-2</v>
      </c>
      <c r="BR1837" s="41">
        <f t="shared" si="1090"/>
        <v>2.2870211549456832E-3</v>
      </c>
      <c r="BS1837" s="41">
        <f t="shared" si="1091"/>
        <v>0.32304173813607778</v>
      </c>
      <c r="BT1837" s="41">
        <f t="shared" si="1092"/>
        <v>0.67524299599771298</v>
      </c>
      <c r="BU1837" s="41">
        <f t="shared" si="1093"/>
        <v>0</v>
      </c>
      <c r="BV1837" s="41">
        <f t="shared" si="1094"/>
        <v>1.7152658662092624E-3</v>
      </c>
      <c r="BW1837" s="41">
        <f t="shared" si="1095"/>
        <v>1</v>
      </c>
      <c r="BX1837" s="41" t="str">
        <f t="shared" si="1100"/>
        <v>2019Registered nursesSaskatchewan</v>
      </c>
      <c r="BY1837" s="51">
        <f>VLOOKUP(BX1837,'%workplace'!$A$1:$F$381,6,FALSE)</f>
        <v>10637</v>
      </c>
      <c r="BZ1837" s="32">
        <f t="shared" si="1101"/>
        <v>0.16442605997931747</v>
      </c>
    </row>
    <row r="1838" spans="1:78" s="8" customFormat="1" hidden="1" x14ac:dyDescent="0.2">
      <c r="A1838" s="8" t="str">
        <f t="shared" si="1099"/>
        <v>2019Registered nursesSaskatchewanNursing home/long-term care</v>
      </c>
      <c r="B1838" s="8" t="s">
        <v>7</v>
      </c>
      <c r="C1838" s="8" t="s">
        <v>21</v>
      </c>
      <c r="D1838" s="8" t="s">
        <v>12</v>
      </c>
      <c r="E1838" s="8">
        <v>2019</v>
      </c>
      <c r="F1838" s="8">
        <v>955</v>
      </c>
      <c r="G1838" s="8">
        <v>82</v>
      </c>
      <c r="H1838" s="8">
        <v>0</v>
      </c>
      <c r="I1838" s="8">
        <v>124</v>
      </c>
      <c r="J1838" s="8">
        <v>114</v>
      </c>
      <c r="K1838" s="8">
        <v>109</v>
      </c>
      <c r="L1838" s="8">
        <v>80</v>
      </c>
      <c r="M1838" s="8">
        <v>134</v>
      </c>
      <c r="N1838" s="8">
        <v>121</v>
      </c>
      <c r="O1838" s="8">
        <v>133</v>
      </c>
      <c r="P1838" s="8">
        <v>106</v>
      </c>
      <c r="Q1838" s="8">
        <v>59</v>
      </c>
      <c r="R1838" s="8">
        <v>23</v>
      </c>
      <c r="S1838" s="8">
        <v>34</v>
      </c>
      <c r="T1838" s="8">
        <v>0</v>
      </c>
      <c r="U1838" s="8">
        <v>848</v>
      </c>
      <c r="V1838" s="8">
        <v>189</v>
      </c>
      <c r="W1838" s="8">
        <v>0</v>
      </c>
      <c r="X1838" s="8">
        <v>546</v>
      </c>
      <c r="Y1838" s="8">
        <v>360</v>
      </c>
      <c r="Z1838" s="8">
        <v>131</v>
      </c>
      <c r="AA1838" s="8">
        <v>0</v>
      </c>
      <c r="AB1838" s="8">
        <v>105</v>
      </c>
      <c r="AC1838" s="8">
        <v>0</v>
      </c>
      <c r="AD1838" s="8">
        <v>104</v>
      </c>
      <c r="AE1838" s="8">
        <v>828</v>
      </c>
      <c r="AF1838" s="8">
        <v>15</v>
      </c>
      <c r="AG1838" s="8">
        <v>1016</v>
      </c>
      <c r="AH1838" s="8">
        <v>6</v>
      </c>
      <c r="AI1838" s="8">
        <v>0</v>
      </c>
      <c r="AJ1838" s="8">
        <v>448</v>
      </c>
      <c r="AK1838" s="8">
        <v>588</v>
      </c>
      <c r="AL1838" s="8">
        <v>0</v>
      </c>
      <c r="AM1838" s="8">
        <v>1</v>
      </c>
      <c r="AN1838" s="8">
        <v>1037</v>
      </c>
      <c r="AO1838" s="41">
        <f t="shared" si="1102"/>
        <v>0.92092574734811961</v>
      </c>
      <c r="AP1838" s="41">
        <f t="shared" si="1097"/>
        <v>7.9074252651880422E-2</v>
      </c>
      <c r="AQ1838" s="41">
        <f t="shared" si="1098"/>
        <v>0</v>
      </c>
      <c r="AR1838" s="41">
        <f t="shared" si="1064"/>
        <v>0.11957569913211186</v>
      </c>
      <c r="AS1838" s="41">
        <f t="shared" si="1065"/>
        <v>0.10993249758919961</v>
      </c>
      <c r="AT1838" s="41">
        <f t="shared" si="1066"/>
        <v>0.10511089681774349</v>
      </c>
      <c r="AU1838" s="41">
        <f t="shared" si="1067"/>
        <v>7.7145612343297976E-2</v>
      </c>
      <c r="AV1838" s="41">
        <f t="shared" si="1068"/>
        <v>0.12921890067502412</v>
      </c>
      <c r="AW1838" s="41">
        <f t="shared" si="1069"/>
        <v>0.11668273866923819</v>
      </c>
      <c r="AX1838" s="41">
        <f t="shared" si="1070"/>
        <v>0.12825458052073288</v>
      </c>
      <c r="AY1838" s="41">
        <f t="shared" si="1071"/>
        <v>0.10221793635486982</v>
      </c>
      <c r="AZ1838" s="41">
        <f t="shared" si="1072"/>
        <v>5.6894889103182258E-2</v>
      </c>
      <c r="BA1838" s="41">
        <f t="shared" si="1073"/>
        <v>2.2179363548698167E-2</v>
      </c>
      <c r="BB1838" s="41">
        <f t="shared" si="1074"/>
        <v>3.2786885245901641E-2</v>
      </c>
      <c r="BC1838" s="41">
        <f t="shared" si="1075"/>
        <v>0</v>
      </c>
      <c r="BD1838" s="41">
        <f t="shared" si="1076"/>
        <v>0.81774349083895859</v>
      </c>
      <c r="BE1838" s="41">
        <f t="shared" si="1077"/>
        <v>0.18225650916104147</v>
      </c>
      <c r="BF1838" s="41">
        <f t="shared" si="1078"/>
        <v>0</v>
      </c>
      <c r="BG1838" s="41">
        <f t="shared" si="1079"/>
        <v>0.52651880424300868</v>
      </c>
      <c r="BH1838" s="41">
        <f t="shared" si="1080"/>
        <v>0.34715525554484089</v>
      </c>
      <c r="BI1838" s="41">
        <f t="shared" si="1081"/>
        <v>0.12632594021215043</v>
      </c>
      <c r="BJ1838" s="41">
        <f t="shared" si="1082"/>
        <v>0</v>
      </c>
      <c r="BK1838" s="41">
        <f t="shared" si="1083"/>
        <v>0.10125361620057859</v>
      </c>
      <c r="BL1838" s="41">
        <f t="shared" si="1084"/>
        <v>0</v>
      </c>
      <c r="BM1838" s="41">
        <f t="shared" si="1085"/>
        <v>0.10028929604628736</v>
      </c>
      <c r="BN1838" s="41">
        <f t="shared" si="1086"/>
        <v>0.79845708775313406</v>
      </c>
      <c r="BO1838" s="41">
        <f t="shared" si="1087"/>
        <v>1.446480231436837E-2</v>
      </c>
      <c r="BP1838" s="41">
        <f t="shared" si="1088"/>
        <v>0.97974927675988432</v>
      </c>
      <c r="BQ1838" s="41">
        <f t="shared" si="1089"/>
        <v>5.7859209257473485E-3</v>
      </c>
      <c r="BR1838" s="41">
        <f t="shared" si="1090"/>
        <v>0</v>
      </c>
      <c r="BS1838" s="41">
        <f t="shared" si="1091"/>
        <v>0.43201542912246865</v>
      </c>
      <c r="BT1838" s="41">
        <f t="shared" si="1092"/>
        <v>0.56702025072324014</v>
      </c>
      <c r="BU1838" s="41">
        <f t="shared" si="1093"/>
        <v>0</v>
      </c>
      <c r="BV1838" s="41">
        <f t="shared" si="1094"/>
        <v>9.6432015429122472E-4</v>
      </c>
      <c r="BW1838" s="41">
        <f t="shared" si="1095"/>
        <v>1</v>
      </c>
      <c r="BX1838" s="41" t="str">
        <f t="shared" si="1100"/>
        <v>2019Registered nursesSaskatchewan</v>
      </c>
      <c r="BY1838" s="51">
        <f>VLOOKUP(BX1838,'%workplace'!$A$1:$F$381,6,FALSE)</f>
        <v>10637</v>
      </c>
      <c r="BZ1838" s="32">
        <f t="shared" si="1101"/>
        <v>9.7489893767039579E-2</v>
      </c>
    </row>
    <row r="1839" spans="1:78" s="8" customFormat="1" hidden="1" x14ac:dyDescent="0.2">
      <c r="A1839" s="8" t="str">
        <f t="shared" si="1099"/>
        <v>2019Registered nursesSaskatchewanHospital</v>
      </c>
      <c r="B1839" s="8" t="s">
        <v>7</v>
      </c>
      <c r="C1839" s="8" t="s">
        <v>21</v>
      </c>
      <c r="D1839" s="8" t="s">
        <v>10</v>
      </c>
      <c r="E1839" s="8">
        <v>2019</v>
      </c>
      <c r="F1839" s="8">
        <v>6004</v>
      </c>
      <c r="G1839" s="8">
        <v>508</v>
      </c>
      <c r="H1839" s="8">
        <v>0</v>
      </c>
      <c r="I1839" s="8">
        <v>1288</v>
      </c>
      <c r="J1839" s="8">
        <v>1328</v>
      </c>
      <c r="K1839" s="8">
        <v>1056</v>
      </c>
      <c r="L1839" s="8">
        <v>620</v>
      </c>
      <c r="M1839" s="8">
        <v>522</v>
      </c>
      <c r="N1839" s="8">
        <v>474</v>
      </c>
      <c r="O1839" s="8">
        <v>499</v>
      </c>
      <c r="P1839" s="8">
        <v>304</v>
      </c>
      <c r="Q1839" s="8">
        <v>121</v>
      </c>
      <c r="R1839" s="8">
        <v>38</v>
      </c>
      <c r="S1839" s="8">
        <v>262</v>
      </c>
      <c r="T1839" s="8">
        <v>0</v>
      </c>
      <c r="U1839" s="8">
        <v>5935</v>
      </c>
      <c r="V1839" s="8">
        <v>577</v>
      </c>
      <c r="W1839" s="8">
        <v>0</v>
      </c>
      <c r="X1839" s="8">
        <v>3896</v>
      </c>
      <c r="Y1839" s="8">
        <v>1692</v>
      </c>
      <c r="Z1839" s="8">
        <v>924</v>
      </c>
      <c r="AA1839" s="8">
        <v>0</v>
      </c>
      <c r="AB1839" s="8">
        <v>174</v>
      </c>
      <c r="AC1839" s="8">
        <v>0</v>
      </c>
      <c r="AD1839" s="8">
        <v>451</v>
      </c>
      <c r="AE1839" s="8">
        <v>5887</v>
      </c>
      <c r="AF1839" s="8">
        <v>49</v>
      </c>
      <c r="AG1839" s="8">
        <v>6365</v>
      </c>
      <c r="AH1839" s="8">
        <v>89</v>
      </c>
      <c r="AI1839" s="8">
        <v>8</v>
      </c>
      <c r="AJ1839" s="8">
        <v>771</v>
      </c>
      <c r="AK1839" s="8">
        <v>5736</v>
      </c>
      <c r="AL1839" s="8">
        <v>1</v>
      </c>
      <c r="AM1839" s="8">
        <v>5</v>
      </c>
      <c r="AN1839" s="8">
        <v>6512</v>
      </c>
      <c r="AO1839" s="41">
        <f t="shared" si="1102"/>
        <v>0.92199017199017197</v>
      </c>
      <c r="AP1839" s="41">
        <f t="shared" si="1097"/>
        <v>7.8009828009828017E-2</v>
      </c>
      <c r="AQ1839" s="41">
        <f t="shared" si="1098"/>
        <v>0</v>
      </c>
      <c r="AR1839" s="41">
        <f t="shared" si="1064"/>
        <v>0.19778869778869779</v>
      </c>
      <c r="AS1839" s="41">
        <f t="shared" si="1065"/>
        <v>0.20393120393120392</v>
      </c>
      <c r="AT1839" s="41">
        <f t="shared" si="1066"/>
        <v>0.16216216216216217</v>
      </c>
      <c r="AU1839" s="41">
        <f t="shared" si="1067"/>
        <v>9.5208845208845205E-2</v>
      </c>
      <c r="AV1839" s="41">
        <f t="shared" si="1068"/>
        <v>8.0159705159705164E-2</v>
      </c>
      <c r="AW1839" s="41">
        <f t="shared" si="1069"/>
        <v>7.2788697788697787E-2</v>
      </c>
      <c r="AX1839" s="41">
        <f t="shared" si="1070"/>
        <v>7.6627764127764134E-2</v>
      </c>
      <c r="AY1839" s="41">
        <f t="shared" si="1071"/>
        <v>4.6683046683046681E-2</v>
      </c>
      <c r="AZ1839" s="41">
        <f t="shared" si="1072"/>
        <v>1.8581081081081082E-2</v>
      </c>
      <c r="BA1839" s="41">
        <f t="shared" si="1073"/>
        <v>5.8353808353808351E-3</v>
      </c>
      <c r="BB1839" s="41">
        <f t="shared" si="1074"/>
        <v>4.0233415233415233E-2</v>
      </c>
      <c r="BC1839" s="41">
        <f t="shared" si="1075"/>
        <v>0</v>
      </c>
      <c r="BD1839" s="41">
        <f t="shared" si="1076"/>
        <v>0.91139434889434889</v>
      </c>
      <c r="BE1839" s="41">
        <f t="shared" si="1077"/>
        <v>8.8605651105651106E-2</v>
      </c>
      <c r="BF1839" s="41">
        <f t="shared" si="1078"/>
        <v>0</v>
      </c>
      <c r="BG1839" s="41">
        <f t="shared" si="1079"/>
        <v>0.59828009828009832</v>
      </c>
      <c r="BH1839" s="41">
        <f t="shared" si="1080"/>
        <v>0.25982800982800985</v>
      </c>
      <c r="BI1839" s="41">
        <f t="shared" si="1081"/>
        <v>0.14189189189189189</v>
      </c>
      <c r="BJ1839" s="41">
        <f t="shared" si="1082"/>
        <v>0</v>
      </c>
      <c r="BK1839" s="41">
        <f t="shared" si="1083"/>
        <v>2.6719901719901719E-2</v>
      </c>
      <c r="BL1839" s="41">
        <f t="shared" si="1084"/>
        <v>0</v>
      </c>
      <c r="BM1839" s="41">
        <f t="shared" si="1085"/>
        <v>6.9256756756756757E-2</v>
      </c>
      <c r="BN1839" s="41">
        <f t="shared" si="1086"/>
        <v>0.90402334152334152</v>
      </c>
      <c r="BO1839" s="41">
        <f t="shared" si="1087"/>
        <v>7.5245700245700244E-3</v>
      </c>
      <c r="BP1839" s="41">
        <f t="shared" si="1088"/>
        <v>0.97742628992628988</v>
      </c>
      <c r="BQ1839" s="41">
        <f t="shared" si="1089"/>
        <v>1.3667076167076167E-2</v>
      </c>
      <c r="BR1839" s="41">
        <f t="shared" si="1090"/>
        <v>1.2285012285012285E-3</v>
      </c>
      <c r="BS1839" s="41">
        <f t="shared" si="1091"/>
        <v>0.1183968058968059</v>
      </c>
      <c r="BT1839" s="41">
        <f t="shared" si="1092"/>
        <v>0.88083538083538082</v>
      </c>
      <c r="BU1839" s="41">
        <f t="shared" si="1093"/>
        <v>1.5356265356265356E-4</v>
      </c>
      <c r="BV1839" s="41">
        <f t="shared" si="1094"/>
        <v>7.6781326781326777E-4</v>
      </c>
      <c r="BW1839" s="41">
        <f t="shared" si="1095"/>
        <v>1</v>
      </c>
      <c r="BX1839" s="41" t="str">
        <f t="shared" si="1100"/>
        <v>2019Registered nursesSaskatchewan</v>
      </c>
      <c r="BY1839" s="51">
        <f>VLOOKUP(BX1839,'%workplace'!$A$1:$F$381,6,FALSE)</f>
        <v>10637</v>
      </c>
      <c r="BZ1839" s="32">
        <f t="shared" si="1101"/>
        <v>0.61220268872802486</v>
      </c>
    </row>
    <row r="1840" spans="1:78" s="8" customFormat="1" hidden="1" x14ac:dyDescent="0.2">
      <c r="A1840" s="8" t="str">
        <f t="shared" si="1099"/>
        <v>2019Registered nursesSaskatchewanOther places of work</v>
      </c>
      <c r="B1840" s="8" t="s">
        <v>7</v>
      </c>
      <c r="C1840" s="8" t="s">
        <v>21</v>
      </c>
      <c r="D1840" s="8" t="s">
        <v>13</v>
      </c>
      <c r="E1840" s="8">
        <v>2019</v>
      </c>
      <c r="F1840" s="8">
        <v>1104</v>
      </c>
      <c r="G1840" s="8">
        <v>98</v>
      </c>
      <c r="H1840" s="8">
        <v>0</v>
      </c>
      <c r="I1840" s="8">
        <v>59</v>
      </c>
      <c r="J1840" s="8">
        <v>98</v>
      </c>
      <c r="K1840" s="8">
        <v>132</v>
      </c>
      <c r="L1840" s="8">
        <v>133</v>
      </c>
      <c r="M1840" s="8">
        <v>151</v>
      </c>
      <c r="N1840" s="8">
        <v>154</v>
      </c>
      <c r="O1840" s="8">
        <v>201</v>
      </c>
      <c r="P1840" s="8">
        <v>148</v>
      </c>
      <c r="Q1840" s="8">
        <v>82</v>
      </c>
      <c r="R1840" s="8">
        <v>31</v>
      </c>
      <c r="S1840" s="8">
        <v>13</v>
      </c>
      <c r="T1840" s="8">
        <v>0</v>
      </c>
      <c r="U1840" s="8">
        <v>1141</v>
      </c>
      <c r="V1840" s="8">
        <v>61</v>
      </c>
      <c r="W1840" s="8">
        <v>0</v>
      </c>
      <c r="X1840" s="8">
        <v>821</v>
      </c>
      <c r="Y1840" s="8">
        <v>255</v>
      </c>
      <c r="Z1840" s="8">
        <v>126</v>
      </c>
      <c r="AA1840" s="8">
        <v>0</v>
      </c>
      <c r="AB1840" s="8">
        <v>89</v>
      </c>
      <c r="AC1840" s="8">
        <v>0</v>
      </c>
      <c r="AD1840" s="8">
        <v>667</v>
      </c>
      <c r="AE1840" s="8">
        <v>446</v>
      </c>
      <c r="AF1840" s="8">
        <v>129</v>
      </c>
      <c r="AG1840" s="8">
        <v>726</v>
      </c>
      <c r="AH1840" s="8">
        <v>325</v>
      </c>
      <c r="AI1840" s="8">
        <v>22</v>
      </c>
      <c r="AJ1840" s="8">
        <v>105</v>
      </c>
      <c r="AK1840" s="8">
        <v>1097</v>
      </c>
      <c r="AL1840" s="8">
        <v>0</v>
      </c>
      <c r="AM1840" s="8">
        <v>0</v>
      </c>
      <c r="AN1840" s="8">
        <v>1202</v>
      </c>
      <c r="AO1840" s="41">
        <f t="shared" si="1102"/>
        <v>0.91846921797004988</v>
      </c>
      <c r="AP1840" s="41">
        <f t="shared" si="1097"/>
        <v>8.153078202995008E-2</v>
      </c>
      <c r="AQ1840" s="41">
        <f t="shared" si="1098"/>
        <v>0</v>
      </c>
      <c r="AR1840" s="41">
        <f t="shared" si="1064"/>
        <v>4.9084858569051579E-2</v>
      </c>
      <c r="AS1840" s="41">
        <f t="shared" si="1065"/>
        <v>8.153078202995008E-2</v>
      </c>
      <c r="AT1840" s="41">
        <f t="shared" si="1066"/>
        <v>0.10981697171381032</v>
      </c>
      <c r="AU1840" s="41">
        <f t="shared" si="1067"/>
        <v>0.11064891846921797</v>
      </c>
      <c r="AV1840" s="41">
        <f t="shared" si="1068"/>
        <v>0.12562396006655574</v>
      </c>
      <c r="AW1840" s="41">
        <f t="shared" si="1069"/>
        <v>0.1281198003327787</v>
      </c>
      <c r="AX1840" s="41">
        <f t="shared" si="1070"/>
        <v>0.16722129783693843</v>
      </c>
      <c r="AY1840" s="41">
        <f t="shared" si="1071"/>
        <v>0.12312811980033278</v>
      </c>
      <c r="AZ1840" s="41">
        <f t="shared" si="1072"/>
        <v>6.8219633943427616E-2</v>
      </c>
      <c r="BA1840" s="41">
        <f t="shared" si="1073"/>
        <v>2.5790349417637273E-2</v>
      </c>
      <c r="BB1840" s="41">
        <f t="shared" si="1074"/>
        <v>1.0815307820299502E-2</v>
      </c>
      <c r="BC1840" s="41">
        <f t="shared" si="1075"/>
        <v>0</v>
      </c>
      <c r="BD1840" s="41">
        <f t="shared" si="1076"/>
        <v>0.94925124792013316</v>
      </c>
      <c r="BE1840" s="41">
        <f t="shared" si="1077"/>
        <v>5.0748752079866885E-2</v>
      </c>
      <c r="BF1840" s="41">
        <f t="shared" si="1078"/>
        <v>0</v>
      </c>
      <c r="BG1840" s="41">
        <f t="shared" si="1079"/>
        <v>0.68302828618968381</v>
      </c>
      <c r="BH1840" s="41">
        <f t="shared" si="1080"/>
        <v>0.21214642262895175</v>
      </c>
      <c r="BI1840" s="41">
        <f t="shared" si="1081"/>
        <v>0.1048252911813644</v>
      </c>
      <c r="BJ1840" s="41">
        <f t="shared" si="1082"/>
        <v>0</v>
      </c>
      <c r="BK1840" s="41">
        <f t="shared" si="1083"/>
        <v>7.4043261231281202E-2</v>
      </c>
      <c r="BL1840" s="41">
        <f t="shared" si="1084"/>
        <v>0</v>
      </c>
      <c r="BM1840" s="41">
        <f t="shared" si="1085"/>
        <v>0.55490848585690511</v>
      </c>
      <c r="BN1840" s="41">
        <f t="shared" si="1086"/>
        <v>0.37104825291181365</v>
      </c>
      <c r="BO1840" s="41">
        <f t="shared" si="1087"/>
        <v>0.10732113144758736</v>
      </c>
      <c r="BP1840" s="41">
        <f t="shared" si="1088"/>
        <v>0.60399334442595676</v>
      </c>
      <c r="BQ1840" s="41">
        <f t="shared" si="1089"/>
        <v>0.2703826955074875</v>
      </c>
      <c r="BR1840" s="41">
        <f t="shared" si="1090"/>
        <v>1.8302828618968387E-2</v>
      </c>
      <c r="BS1840" s="41">
        <f t="shared" si="1091"/>
        <v>8.7354409317803666E-2</v>
      </c>
      <c r="BT1840" s="41">
        <f t="shared" si="1092"/>
        <v>0.91264559068219631</v>
      </c>
      <c r="BU1840" s="41">
        <f t="shared" si="1093"/>
        <v>0</v>
      </c>
      <c r="BV1840" s="41">
        <f t="shared" si="1094"/>
        <v>0</v>
      </c>
      <c r="BW1840" s="41">
        <f t="shared" si="1095"/>
        <v>1</v>
      </c>
      <c r="BX1840" s="41" t="str">
        <f t="shared" si="1100"/>
        <v>2019Registered nursesSaskatchewan</v>
      </c>
      <c r="BY1840" s="51">
        <f>VLOOKUP(BX1840,'%workplace'!$A$1:$F$381,6,FALSE)</f>
        <v>10637</v>
      </c>
      <c r="BZ1840" s="32">
        <f t="shared" si="1101"/>
        <v>0.11300178621791859</v>
      </c>
    </row>
    <row r="1841" spans="1:78" s="8" customFormat="1" hidden="1" x14ac:dyDescent="0.2">
      <c r="A1841" s="8" t="str">
        <f t="shared" si="1099"/>
        <v>2019Registered nursesSaskatchewanUnknown places of work</v>
      </c>
      <c r="B1841" s="8" t="s">
        <v>7</v>
      </c>
      <c r="C1841" s="8" t="s">
        <v>21</v>
      </c>
      <c r="D1841" s="8" t="s">
        <v>49</v>
      </c>
      <c r="E1841" s="8">
        <v>2019</v>
      </c>
      <c r="F1841" s="8">
        <v>124</v>
      </c>
      <c r="G1841" s="8">
        <v>13</v>
      </c>
      <c r="H1841" s="8">
        <v>0</v>
      </c>
      <c r="I1841" s="8">
        <v>35</v>
      </c>
      <c r="J1841" s="8">
        <v>19</v>
      </c>
      <c r="K1841" s="8">
        <v>8</v>
      </c>
      <c r="L1841" s="8">
        <v>8</v>
      </c>
      <c r="M1841" s="8">
        <v>4</v>
      </c>
      <c r="N1841" s="8">
        <v>8</v>
      </c>
      <c r="O1841" s="8">
        <v>8</v>
      </c>
      <c r="P1841" s="8">
        <v>7</v>
      </c>
      <c r="Q1841" s="8">
        <v>6</v>
      </c>
      <c r="R1841" s="8">
        <v>0</v>
      </c>
      <c r="S1841" s="8">
        <v>34</v>
      </c>
      <c r="T1841" s="8">
        <v>0</v>
      </c>
      <c r="U1841" s="8">
        <v>129</v>
      </c>
      <c r="V1841" s="8">
        <v>8</v>
      </c>
      <c r="W1841" s="8">
        <v>0</v>
      </c>
      <c r="X1841" s="8">
        <v>43</v>
      </c>
      <c r="Y1841" s="8">
        <v>28</v>
      </c>
      <c r="Z1841" s="8">
        <v>66</v>
      </c>
      <c r="AA1841" s="8">
        <v>0</v>
      </c>
      <c r="AB1841" s="8">
        <v>0</v>
      </c>
      <c r="AC1841" s="8">
        <v>135</v>
      </c>
      <c r="AD1841" s="8">
        <v>1</v>
      </c>
      <c r="AE1841" s="8">
        <v>1</v>
      </c>
      <c r="AF1841" s="8">
        <v>0</v>
      </c>
      <c r="AG1841" s="8">
        <v>1</v>
      </c>
      <c r="AH1841" s="8">
        <v>0</v>
      </c>
      <c r="AI1841" s="8">
        <v>0</v>
      </c>
      <c r="AJ1841" s="8">
        <v>19</v>
      </c>
      <c r="AK1841" s="8">
        <v>106</v>
      </c>
      <c r="AL1841" s="8">
        <v>136</v>
      </c>
      <c r="AM1841" s="8">
        <v>12</v>
      </c>
      <c r="AN1841" s="8">
        <v>137</v>
      </c>
      <c r="AO1841" s="41">
        <f t="shared" si="1102"/>
        <v>0.9051094890510949</v>
      </c>
      <c r="AP1841" s="41">
        <f t="shared" si="1097"/>
        <v>9.4890510948905105E-2</v>
      </c>
      <c r="AQ1841" s="41">
        <f t="shared" si="1098"/>
        <v>0</v>
      </c>
      <c r="AR1841" s="41">
        <f t="shared" si="1064"/>
        <v>0.25547445255474455</v>
      </c>
      <c r="AS1841" s="41">
        <f t="shared" si="1065"/>
        <v>0.13868613138686131</v>
      </c>
      <c r="AT1841" s="41">
        <f t="shared" si="1066"/>
        <v>5.8394160583941604E-2</v>
      </c>
      <c r="AU1841" s="41">
        <f t="shared" si="1067"/>
        <v>5.8394160583941604E-2</v>
      </c>
      <c r="AV1841" s="41">
        <f t="shared" si="1068"/>
        <v>2.9197080291970802E-2</v>
      </c>
      <c r="AW1841" s="41">
        <f t="shared" si="1069"/>
        <v>5.8394160583941604E-2</v>
      </c>
      <c r="AX1841" s="41">
        <f t="shared" si="1070"/>
        <v>5.8394160583941604E-2</v>
      </c>
      <c r="AY1841" s="41">
        <f t="shared" si="1071"/>
        <v>5.1094890510948905E-2</v>
      </c>
      <c r="AZ1841" s="41">
        <f t="shared" si="1072"/>
        <v>4.3795620437956206E-2</v>
      </c>
      <c r="BA1841" s="41">
        <f t="shared" si="1073"/>
        <v>0</v>
      </c>
      <c r="BB1841" s="41">
        <f t="shared" si="1074"/>
        <v>0.24817518248175183</v>
      </c>
      <c r="BC1841" s="41">
        <f t="shared" si="1075"/>
        <v>0</v>
      </c>
      <c r="BD1841" s="41">
        <f t="shared" si="1076"/>
        <v>0.94160583941605835</v>
      </c>
      <c r="BE1841" s="41">
        <f t="shared" si="1077"/>
        <v>5.8394160583941604E-2</v>
      </c>
      <c r="BF1841" s="41">
        <f t="shared" si="1078"/>
        <v>0</v>
      </c>
      <c r="BG1841" s="41">
        <f t="shared" si="1079"/>
        <v>0.31386861313868614</v>
      </c>
      <c r="BH1841" s="41">
        <f t="shared" si="1080"/>
        <v>0.20437956204379562</v>
      </c>
      <c r="BI1841" s="41">
        <f t="shared" si="1081"/>
        <v>0.48175182481751827</v>
      </c>
      <c r="BJ1841" s="41">
        <f t="shared" si="1082"/>
        <v>0</v>
      </c>
      <c r="BK1841" s="41">
        <f t="shared" si="1083"/>
        <v>0</v>
      </c>
      <c r="BL1841" s="41">
        <f t="shared" si="1084"/>
        <v>0.98540145985401462</v>
      </c>
      <c r="BM1841" s="41">
        <f t="shared" si="1085"/>
        <v>7.2992700729927005E-3</v>
      </c>
      <c r="BN1841" s="41">
        <f t="shared" si="1086"/>
        <v>7.2992700729927005E-3</v>
      </c>
      <c r="BO1841" s="41">
        <f t="shared" si="1087"/>
        <v>0</v>
      </c>
      <c r="BP1841" s="41">
        <f t="shared" si="1088"/>
        <v>7.2992700729927005E-3</v>
      </c>
      <c r="BQ1841" s="41">
        <f t="shared" si="1089"/>
        <v>0</v>
      </c>
      <c r="BR1841" s="41">
        <f t="shared" si="1090"/>
        <v>0</v>
      </c>
      <c r="BS1841" s="41">
        <f t="shared" si="1091"/>
        <v>0.13868613138686131</v>
      </c>
      <c r="BT1841" s="41">
        <f t="shared" si="1092"/>
        <v>0.77372262773722633</v>
      </c>
      <c r="BU1841" s="41">
        <f t="shared" si="1093"/>
        <v>0.99270072992700731</v>
      </c>
      <c r="BV1841" s="41">
        <f t="shared" si="1094"/>
        <v>8.7591240875912413E-2</v>
      </c>
      <c r="BW1841" s="41">
        <f t="shared" si="1095"/>
        <v>1</v>
      </c>
      <c r="BX1841" s="41" t="str">
        <f t="shared" si="1100"/>
        <v>2019Registered nursesSaskatchewan</v>
      </c>
      <c r="BY1841" s="51">
        <f>VLOOKUP(BX1841,'%workplace'!$A$1:$F$381,6,FALSE)</f>
        <v>10637</v>
      </c>
      <c r="BZ1841" s="32">
        <f t="shared" si="1101"/>
        <v>1.2879571307699539E-2</v>
      </c>
    </row>
    <row r="1842" spans="1:78" s="8" customFormat="1" hidden="1" x14ac:dyDescent="0.2">
      <c r="A1842" s="8" t="str">
        <f t="shared" si="1099"/>
        <v>2019Registered nursesAlbertaAll places of work</v>
      </c>
      <c r="B1842" s="8" t="s">
        <v>7</v>
      </c>
      <c r="C1842" s="8" t="s">
        <v>22</v>
      </c>
      <c r="D1842" s="8" t="s">
        <v>9</v>
      </c>
      <c r="E1842" s="8">
        <v>2019</v>
      </c>
      <c r="F1842" s="8">
        <v>31990</v>
      </c>
      <c r="G1842" s="8">
        <v>2382</v>
      </c>
      <c r="H1842" s="8">
        <v>0</v>
      </c>
      <c r="I1842" s="8">
        <v>4279</v>
      </c>
      <c r="J1842" s="8">
        <v>5216</v>
      </c>
      <c r="K1842" s="8">
        <v>5127</v>
      </c>
      <c r="L1842" s="8">
        <v>3833</v>
      </c>
      <c r="M1842" s="8">
        <v>3910</v>
      </c>
      <c r="N1842" s="8">
        <v>3563</v>
      </c>
      <c r="O1842" s="8">
        <v>3391</v>
      </c>
      <c r="P1842" s="8">
        <v>2659</v>
      </c>
      <c r="Q1842" s="8">
        <v>1264</v>
      </c>
      <c r="R1842" s="8">
        <v>367</v>
      </c>
      <c r="S1842" s="8">
        <v>763</v>
      </c>
      <c r="T1842" s="8">
        <v>0</v>
      </c>
      <c r="U1842" s="8">
        <v>30933</v>
      </c>
      <c r="V1842" s="8">
        <v>3432</v>
      </c>
      <c r="W1842" s="8">
        <v>7</v>
      </c>
      <c r="X1842" s="8">
        <v>15940</v>
      </c>
      <c r="Y1842" s="8">
        <v>14603</v>
      </c>
      <c r="Z1842" s="8">
        <v>3828</v>
      </c>
      <c r="AA1842" s="8">
        <v>1</v>
      </c>
      <c r="AB1842" s="8">
        <v>2751</v>
      </c>
      <c r="AC1842" s="8">
        <v>0</v>
      </c>
      <c r="AD1842" s="8">
        <v>4352</v>
      </c>
      <c r="AE1842" s="8">
        <v>27269</v>
      </c>
      <c r="AF1842" s="8">
        <v>958</v>
      </c>
      <c r="AG1842" s="8">
        <v>32104</v>
      </c>
      <c r="AH1842" s="8">
        <v>1111</v>
      </c>
      <c r="AI1842" s="8">
        <v>198</v>
      </c>
      <c r="AJ1842" s="8">
        <v>3340</v>
      </c>
      <c r="AK1842" s="8">
        <v>31031</v>
      </c>
      <c r="AL1842" s="8">
        <v>1</v>
      </c>
      <c r="AM1842" s="8">
        <v>1</v>
      </c>
      <c r="AN1842" s="8">
        <v>34372</v>
      </c>
      <c r="AO1842" s="41">
        <f t="shared" si="1102"/>
        <v>0.93069940649365768</v>
      </c>
      <c r="AP1842" s="41">
        <f t="shared" si="1097"/>
        <v>6.9300593506342378E-2</v>
      </c>
      <c r="AQ1842" s="41">
        <f t="shared" si="1098"/>
        <v>0</v>
      </c>
      <c r="AR1842" s="41">
        <f t="shared" si="1064"/>
        <v>0.12449086465727918</v>
      </c>
      <c r="AS1842" s="41">
        <f t="shared" si="1065"/>
        <v>0.15175142557895963</v>
      </c>
      <c r="AT1842" s="41">
        <f t="shared" si="1066"/>
        <v>0.1491621086931223</v>
      </c>
      <c r="AU1842" s="41">
        <f t="shared" si="1067"/>
        <v>0.11151518677993716</v>
      </c>
      <c r="AV1842" s="41">
        <f t="shared" si="1068"/>
        <v>0.11375538228790877</v>
      </c>
      <c r="AW1842" s="41">
        <f t="shared" si="1069"/>
        <v>0.10365995577795881</v>
      </c>
      <c r="AX1842" s="41">
        <f t="shared" si="1070"/>
        <v>9.8655882695217037E-2</v>
      </c>
      <c r="AY1842" s="41">
        <f t="shared" si="1071"/>
        <v>7.7359478645409055E-2</v>
      </c>
      <c r="AZ1842" s="41">
        <f t="shared" si="1072"/>
        <v>3.677411846852089E-2</v>
      </c>
      <c r="BA1842" s="41">
        <f t="shared" si="1073"/>
        <v>1.0677295473059466E-2</v>
      </c>
      <c r="BB1842" s="41">
        <f t="shared" si="1074"/>
        <v>2.219830094262772E-2</v>
      </c>
      <c r="BC1842" s="41">
        <f t="shared" si="1075"/>
        <v>0</v>
      </c>
      <c r="BD1842" s="41">
        <f t="shared" si="1076"/>
        <v>0.89994763179332016</v>
      </c>
      <c r="BE1842" s="41">
        <f t="shared" si="1077"/>
        <v>9.9848714069591532E-2</v>
      </c>
      <c r="BF1842" s="41">
        <f t="shared" si="1078"/>
        <v>2.0365413708832772E-4</v>
      </c>
      <c r="BG1842" s="41">
        <f t="shared" si="1079"/>
        <v>0.46374956359827768</v>
      </c>
      <c r="BH1842" s="41">
        <f t="shared" si="1080"/>
        <v>0.42485162341440708</v>
      </c>
      <c r="BI1842" s="41">
        <f t="shared" si="1081"/>
        <v>0.11136971953915978</v>
      </c>
      <c r="BJ1842" s="41">
        <f t="shared" si="1082"/>
        <v>2.9093448155475387E-5</v>
      </c>
      <c r="BK1842" s="41">
        <f t="shared" si="1083"/>
        <v>8.0036075875712792E-2</v>
      </c>
      <c r="BL1842" s="41">
        <f t="shared" si="1084"/>
        <v>0</v>
      </c>
      <c r="BM1842" s="41">
        <f t="shared" si="1085"/>
        <v>0.12661468637262888</v>
      </c>
      <c r="BN1842" s="41">
        <f t="shared" si="1086"/>
        <v>0.79334923775165833</v>
      </c>
      <c r="BO1842" s="41">
        <f t="shared" si="1087"/>
        <v>2.787152333294542E-2</v>
      </c>
      <c r="BP1842" s="41">
        <f t="shared" si="1088"/>
        <v>0.93401605958338185</v>
      </c>
      <c r="BQ1842" s="41">
        <f t="shared" si="1089"/>
        <v>3.2322820900733157E-2</v>
      </c>
      <c r="BR1842" s="41">
        <f t="shared" si="1090"/>
        <v>5.7605027347841266E-3</v>
      </c>
      <c r="BS1842" s="41">
        <f t="shared" si="1091"/>
        <v>9.7172116839287795E-2</v>
      </c>
      <c r="BT1842" s="41">
        <f t="shared" si="1092"/>
        <v>0.90279878971255678</v>
      </c>
      <c r="BU1842" s="41">
        <f t="shared" si="1093"/>
        <v>2.9093448155475387E-5</v>
      </c>
      <c r="BV1842" s="41">
        <f t="shared" si="1094"/>
        <v>2.9093448155475387E-5</v>
      </c>
      <c r="BW1842" s="41">
        <f t="shared" si="1095"/>
        <v>1</v>
      </c>
      <c r="BX1842" s="41" t="str">
        <f t="shared" si="1100"/>
        <v>2019Registered nursesAlberta</v>
      </c>
      <c r="BY1842" s="51">
        <f>VLOOKUP(BX1842,'%workplace'!$A$1:$F$381,6,FALSE)</f>
        <v>34372</v>
      </c>
      <c r="BZ1842" s="32">
        <f t="shared" si="1101"/>
        <v>1</v>
      </c>
    </row>
    <row r="1843" spans="1:78" s="8" customFormat="1" hidden="1" x14ac:dyDescent="0.2">
      <c r="A1843" s="8" t="str">
        <f t="shared" si="1099"/>
        <v>2019Registered nursesAlbertaCommunity health</v>
      </c>
      <c r="B1843" s="8" t="s">
        <v>7</v>
      </c>
      <c r="C1843" s="8" t="s">
        <v>22</v>
      </c>
      <c r="D1843" s="8" t="s">
        <v>11</v>
      </c>
      <c r="E1843" s="8">
        <v>2019</v>
      </c>
      <c r="F1843" s="8">
        <v>5868</v>
      </c>
      <c r="G1843" s="8">
        <v>231</v>
      </c>
      <c r="H1843" s="8">
        <v>0</v>
      </c>
      <c r="I1843" s="8">
        <v>421</v>
      </c>
      <c r="J1843" s="8">
        <v>735</v>
      </c>
      <c r="K1843" s="8">
        <v>919</v>
      </c>
      <c r="L1843" s="8">
        <v>735</v>
      </c>
      <c r="M1843" s="8">
        <v>833</v>
      </c>
      <c r="N1843" s="8">
        <v>757</v>
      </c>
      <c r="O1843" s="8">
        <v>752</v>
      </c>
      <c r="P1843" s="8">
        <v>563</v>
      </c>
      <c r="Q1843" s="8">
        <v>245</v>
      </c>
      <c r="R1843" s="8">
        <v>79</v>
      </c>
      <c r="S1843" s="8">
        <v>60</v>
      </c>
      <c r="T1843" s="8">
        <v>0</v>
      </c>
      <c r="U1843" s="8">
        <v>5752</v>
      </c>
      <c r="V1843" s="8">
        <v>346</v>
      </c>
      <c r="W1843" s="8">
        <v>1</v>
      </c>
      <c r="X1843" s="8">
        <v>2613</v>
      </c>
      <c r="Y1843" s="8">
        <v>2968</v>
      </c>
      <c r="Z1843" s="8">
        <v>517</v>
      </c>
      <c r="AA1843" s="8">
        <v>1</v>
      </c>
      <c r="AB1843" s="8">
        <v>482</v>
      </c>
      <c r="AC1843" s="8">
        <v>0</v>
      </c>
      <c r="AD1843" s="8">
        <v>500</v>
      </c>
      <c r="AE1843" s="8">
        <v>5117</v>
      </c>
      <c r="AF1843" s="8">
        <v>88</v>
      </c>
      <c r="AG1843" s="8">
        <v>5838</v>
      </c>
      <c r="AH1843" s="8">
        <v>160</v>
      </c>
      <c r="AI1843" s="8">
        <v>13</v>
      </c>
      <c r="AJ1843" s="8">
        <v>1017</v>
      </c>
      <c r="AK1843" s="8">
        <v>5082</v>
      </c>
      <c r="AL1843" s="8">
        <v>0</v>
      </c>
      <c r="AM1843" s="8">
        <v>0</v>
      </c>
      <c r="AN1843" s="8">
        <v>6099</v>
      </c>
      <c r="AO1843" s="41">
        <f t="shared" si="1102"/>
        <v>0.96212493851451053</v>
      </c>
      <c r="AP1843" s="41">
        <f t="shared" si="1097"/>
        <v>3.7875061485489421E-2</v>
      </c>
      <c r="AQ1843" s="41">
        <f t="shared" si="1098"/>
        <v>0</v>
      </c>
      <c r="AR1843" s="41">
        <f t="shared" si="1064"/>
        <v>6.9027709460567313E-2</v>
      </c>
      <c r="AS1843" s="41">
        <f t="shared" si="1065"/>
        <v>0.12051155927201181</v>
      </c>
      <c r="AT1843" s="41">
        <f t="shared" si="1066"/>
        <v>0.15068043941629775</v>
      </c>
      <c r="AU1843" s="41">
        <f t="shared" si="1067"/>
        <v>0.12051155927201181</v>
      </c>
      <c r="AV1843" s="41">
        <f t="shared" si="1068"/>
        <v>0.13657976717494671</v>
      </c>
      <c r="AW1843" s="41">
        <f t="shared" si="1069"/>
        <v>0.12411870798491556</v>
      </c>
      <c r="AX1843" s="41">
        <f t="shared" si="1070"/>
        <v>0.12329890145925562</v>
      </c>
      <c r="AY1843" s="41">
        <f t="shared" si="1071"/>
        <v>9.2310214789309716E-2</v>
      </c>
      <c r="AZ1843" s="41">
        <f t="shared" si="1072"/>
        <v>4.0170519757337271E-2</v>
      </c>
      <c r="BA1843" s="41">
        <f t="shared" si="1073"/>
        <v>1.295294310542712E-2</v>
      </c>
      <c r="BB1843" s="41">
        <f t="shared" si="1074"/>
        <v>9.8376783079193314E-3</v>
      </c>
      <c r="BC1843" s="41">
        <f t="shared" si="1075"/>
        <v>0</v>
      </c>
      <c r="BD1843" s="41">
        <f t="shared" si="1076"/>
        <v>0.94310542711919987</v>
      </c>
      <c r="BE1843" s="41">
        <f t="shared" si="1077"/>
        <v>5.6730611575668145E-2</v>
      </c>
      <c r="BF1843" s="41">
        <f t="shared" si="1078"/>
        <v>1.6396130513198886E-4</v>
      </c>
      <c r="BG1843" s="41">
        <f t="shared" si="1079"/>
        <v>0.42843089030988685</v>
      </c>
      <c r="BH1843" s="41">
        <f t="shared" si="1080"/>
        <v>0.48663715363174292</v>
      </c>
      <c r="BI1843" s="41">
        <f t="shared" si="1081"/>
        <v>8.4767994753238235E-2</v>
      </c>
      <c r="BJ1843" s="41">
        <f t="shared" si="1082"/>
        <v>1.6396130513198886E-4</v>
      </c>
      <c r="BK1843" s="41">
        <f t="shared" si="1083"/>
        <v>7.9029349073618624E-2</v>
      </c>
      <c r="BL1843" s="41">
        <f t="shared" si="1084"/>
        <v>0</v>
      </c>
      <c r="BM1843" s="41">
        <f t="shared" si="1085"/>
        <v>8.1980652565994419E-2</v>
      </c>
      <c r="BN1843" s="41">
        <f t="shared" si="1086"/>
        <v>0.8389899983603869</v>
      </c>
      <c r="BO1843" s="41">
        <f t="shared" si="1087"/>
        <v>1.4428594851615019E-2</v>
      </c>
      <c r="BP1843" s="41">
        <f t="shared" si="1088"/>
        <v>0.9572060993605509</v>
      </c>
      <c r="BQ1843" s="41">
        <f t="shared" si="1089"/>
        <v>2.6233808821118216E-2</v>
      </c>
      <c r="BR1843" s="41">
        <f t="shared" si="1090"/>
        <v>2.131496966715855E-3</v>
      </c>
      <c r="BS1843" s="41">
        <f t="shared" si="1091"/>
        <v>0.16674864731923267</v>
      </c>
      <c r="BT1843" s="41">
        <f t="shared" si="1092"/>
        <v>0.83325135268076733</v>
      </c>
      <c r="BU1843" s="41">
        <f t="shared" si="1093"/>
        <v>0</v>
      </c>
      <c r="BV1843" s="41">
        <f t="shared" si="1094"/>
        <v>0</v>
      </c>
      <c r="BW1843" s="41">
        <f t="shared" si="1095"/>
        <v>1</v>
      </c>
      <c r="BX1843" s="41" t="str">
        <f t="shared" si="1100"/>
        <v>2019Registered nursesAlberta</v>
      </c>
      <c r="BY1843" s="51">
        <f>VLOOKUP(BX1843,'%workplace'!$A$1:$F$381,6,FALSE)</f>
        <v>34372</v>
      </c>
      <c r="BZ1843" s="32">
        <f t="shared" si="1101"/>
        <v>0.17744094030024438</v>
      </c>
    </row>
    <row r="1844" spans="1:78" s="8" customFormat="1" hidden="1" x14ac:dyDescent="0.2">
      <c r="A1844" s="8" t="str">
        <f t="shared" si="1099"/>
        <v>2019Registered nursesAlbertaNursing home/long-term care</v>
      </c>
      <c r="B1844" s="8" t="s">
        <v>7</v>
      </c>
      <c r="C1844" s="8" t="s">
        <v>22</v>
      </c>
      <c r="D1844" s="8" t="s">
        <v>12</v>
      </c>
      <c r="E1844" s="8">
        <v>2019</v>
      </c>
      <c r="F1844" s="8">
        <v>2123</v>
      </c>
      <c r="G1844" s="8">
        <v>162</v>
      </c>
      <c r="H1844" s="8">
        <v>0</v>
      </c>
      <c r="I1844" s="8">
        <v>190</v>
      </c>
      <c r="J1844" s="8">
        <v>242</v>
      </c>
      <c r="K1844" s="8">
        <v>248</v>
      </c>
      <c r="L1844" s="8">
        <v>241</v>
      </c>
      <c r="M1844" s="8">
        <v>372</v>
      </c>
      <c r="N1844" s="8">
        <v>270</v>
      </c>
      <c r="O1844" s="8">
        <v>241</v>
      </c>
      <c r="P1844" s="8">
        <v>238</v>
      </c>
      <c r="Q1844" s="8">
        <v>151</v>
      </c>
      <c r="R1844" s="8">
        <v>52</v>
      </c>
      <c r="S1844" s="8">
        <v>40</v>
      </c>
      <c r="T1844" s="8">
        <v>0</v>
      </c>
      <c r="U1844" s="8">
        <v>1520</v>
      </c>
      <c r="V1844" s="8">
        <v>764</v>
      </c>
      <c r="W1844" s="8">
        <v>1</v>
      </c>
      <c r="X1844" s="8">
        <v>1049</v>
      </c>
      <c r="Y1844" s="8">
        <v>1040</v>
      </c>
      <c r="Z1844" s="8">
        <v>196</v>
      </c>
      <c r="AA1844" s="8">
        <v>0</v>
      </c>
      <c r="AB1844" s="8">
        <v>483</v>
      </c>
      <c r="AC1844" s="8">
        <v>0</v>
      </c>
      <c r="AD1844" s="8">
        <v>245</v>
      </c>
      <c r="AE1844" s="8">
        <v>1557</v>
      </c>
      <c r="AF1844" s="8">
        <v>99</v>
      </c>
      <c r="AG1844" s="8">
        <v>2148</v>
      </c>
      <c r="AH1844" s="8">
        <v>38</v>
      </c>
      <c r="AI1844" s="8">
        <v>0</v>
      </c>
      <c r="AJ1844" s="8">
        <v>440</v>
      </c>
      <c r="AK1844" s="8">
        <v>1845</v>
      </c>
      <c r="AL1844" s="8">
        <v>0</v>
      </c>
      <c r="AM1844" s="8">
        <v>0</v>
      </c>
      <c r="AN1844" s="8">
        <v>2285</v>
      </c>
      <c r="AO1844" s="41">
        <f t="shared" si="1102"/>
        <v>0.92910284463894965</v>
      </c>
      <c r="AP1844" s="41">
        <f t="shared" si="1097"/>
        <v>7.0897155361050332E-2</v>
      </c>
      <c r="AQ1844" s="41">
        <f t="shared" si="1098"/>
        <v>0</v>
      </c>
      <c r="AR1844" s="41">
        <f t="shared" si="1064"/>
        <v>8.3150984682713341E-2</v>
      </c>
      <c r="AS1844" s="41">
        <f t="shared" si="1065"/>
        <v>0.10590809628008753</v>
      </c>
      <c r="AT1844" s="41">
        <f t="shared" si="1066"/>
        <v>0.10853391684901531</v>
      </c>
      <c r="AU1844" s="41">
        <f t="shared" si="1067"/>
        <v>0.10547045951859957</v>
      </c>
      <c r="AV1844" s="41">
        <f t="shared" si="1068"/>
        <v>0.16280087527352297</v>
      </c>
      <c r="AW1844" s="41">
        <f t="shared" si="1069"/>
        <v>0.11816192560175055</v>
      </c>
      <c r="AX1844" s="41">
        <f t="shared" si="1070"/>
        <v>0.10547045951859957</v>
      </c>
      <c r="AY1844" s="41">
        <f t="shared" si="1071"/>
        <v>0.10415754923413567</v>
      </c>
      <c r="AZ1844" s="41">
        <f t="shared" si="1072"/>
        <v>6.6083150984682718E-2</v>
      </c>
      <c r="BA1844" s="41">
        <f t="shared" si="1073"/>
        <v>2.2757111597374178E-2</v>
      </c>
      <c r="BB1844" s="41">
        <f t="shared" si="1074"/>
        <v>1.7505470459518599E-2</v>
      </c>
      <c r="BC1844" s="41">
        <f t="shared" si="1075"/>
        <v>0</v>
      </c>
      <c r="BD1844" s="41">
        <f t="shared" si="1076"/>
        <v>0.66520787746170673</v>
      </c>
      <c r="BE1844" s="41">
        <f t="shared" si="1077"/>
        <v>0.33435448577680527</v>
      </c>
      <c r="BF1844" s="41">
        <f t="shared" si="1078"/>
        <v>4.3763676148796501E-4</v>
      </c>
      <c r="BG1844" s="41">
        <f t="shared" si="1079"/>
        <v>0.45908096280087529</v>
      </c>
      <c r="BH1844" s="41">
        <f t="shared" si="1080"/>
        <v>0.4551422319474836</v>
      </c>
      <c r="BI1844" s="41">
        <f t="shared" si="1081"/>
        <v>8.5776805251641136E-2</v>
      </c>
      <c r="BJ1844" s="41">
        <f t="shared" si="1082"/>
        <v>0</v>
      </c>
      <c r="BK1844" s="41">
        <f t="shared" si="1083"/>
        <v>0.21137855579868708</v>
      </c>
      <c r="BL1844" s="41">
        <f t="shared" si="1084"/>
        <v>0</v>
      </c>
      <c r="BM1844" s="41">
        <f t="shared" si="1085"/>
        <v>0.10722100656455143</v>
      </c>
      <c r="BN1844" s="41">
        <f t="shared" si="1086"/>
        <v>0.6814004376367615</v>
      </c>
      <c r="BO1844" s="41">
        <f t="shared" si="1087"/>
        <v>4.3326039387308536E-2</v>
      </c>
      <c r="BP1844" s="41">
        <f t="shared" si="1088"/>
        <v>0.94004376367614884</v>
      </c>
      <c r="BQ1844" s="41">
        <f t="shared" si="1089"/>
        <v>1.663019693654267E-2</v>
      </c>
      <c r="BR1844" s="41">
        <f t="shared" si="1090"/>
        <v>0</v>
      </c>
      <c r="BS1844" s="41">
        <f t="shared" si="1091"/>
        <v>0.1925601750547046</v>
      </c>
      <c r="BT1844" s="41">
        <f t="shared" si="1092"/>
        <v>0.80743982494529543</v>
      </c>
      <c r="BU1844" s="41">
        <f t="shared" si="1093"/>
        <v>0</v>
      </c>
      <c r="BV1844" s="41">
        <f t="shared" si="1094"/>
        <v>0</v>
      </c>
      <c r="BW1844" s="41">
        <f t="shared" si="1095"/>
        <v>1</v>
      </c>
      <c r="BX1844" s="41" t="str">
        <f t="shared" si="1100"/>
        <v>2019Registered nursesAlberta</v>
      </c>
      <c r="BY1844" s="51">
        <f>VLOOKUP(BX1844,'%workplace'!$A$1:$F$381,6,FALSE)</f>
        <v>34372</v>
      </c>
      <c r="BZ1844" s="32">
        <f t="shared" si="1101"/>
        <v>6.6478529035261261E-2</v>
      </c>
    </row>
    <row r="1845" spans="1:78" s="8" customFormat="1" hidden="1" x14ac:dyDescent="0.2">
      <c r="A1845" s="8" t="str">
        <f t="shared" si="1099"/>
        <v>2019Registered nursesAlbertaHospital</v>
      </c>
      <c r="B1845" s="8" t="s">
        <v>7</v>
      </c>
      <c r="C1845" s="8" t="s">
        <v>22</v>
      </c>
      <c r="D1845" s="8" t="s">
        <v>10</v>
      </c>
      <c r="E1845" s="8">
        <v>2019</v>
      </c>
      <c r="F1845" s="8">
        <v>20236</v>
      </c>
      <c r="G1845" s="8">
        <v>1707</v>
      </c>
      <c r="H1845" s="8">
        <v>0</v>
      </c>
      <c r="I1845" s="8">
        <v>3452</v>
      </c>
      <c r="J1845" s="8">
        <v>3844</v>
      </c>
      <c r="K1845" s="8">
        <v>3431</v>
      </c>
      <c r="L1845" s="8">
        <v>2390</v>
      </c>
      <c r="M1845" s="8">
        <v>2197</v>
      </c>
      <c r="N1845" s="8">
        <v>2004</v>
      </c>
      <c r="O1845" s="8">
        <v>1826</v>
      </c>
      <c r="P1845" s="8">
        <v>1373</v>
      </c>
      <c r="Q1845" s="8">
        <v>632</v>
      </c>
      <c r="R1845" s="8">
        <v>154</v>
      </c>
      <c r="S1845" s="8">
        <v>640</v>
      </c>
      <c r="T1845" s="8">
        <v>0</v>
      </c>
      <c r="U1845" s="8">
        <v>19849</v>
      </c>
      <c r="V1845" s="8">
        <v>2094</v>
      </c>
      <c r="W1845" s="8">
        <v>0</v>
      </c>
      <c r="X1845" s="8">
        <v>9797</v>
      </c>
      <c r="Y1845" s="8">
        <v>9323</v>
      </c>
      <c r="Z1845" s="8">
        <v>2823</v>
      </c>
      <c r="AA1845" s="8">
        <v>0</v>
      </c>
      <c r="AB1845" s="8">
        <v>1183</v>
      </c>
      <c r="AC1845" s="8">
        <v>0</v>
      </c>
      <c r="AD1845" s="8">
        <v>1873</v>
      </c>
      <c r="AE1845" s="8">
        <v>18887</v>
      </c>
      <c r="AF1845" s="8">
        <v>311</v>
      </c>
      <c r="AG1845" s="8">
        <v>21381</v>
      </c>
      <c r="AH1845" s="8">
        <v>183</v>
      </c>
      <c r="AI1845" s="8">
        <v>67</v>
      </c>
      <c r="AJ1845" s="8">
        <v>1670</v>
      </c>
      <c r="AK1845" s="8">
        <v>20273</v>
      </c>
      <c r="AL1845" s="8">
        <v>1</v>
      </c>
      <c r="AM1845" s="8">
        <v>0</v>
      </c>
      <c r="AN1845" s="8">
        <v>21943</v>
      </c>
      <c r="AO1845" s="41">
        <f t="shared" si="1102"/>
        <v>0.92220753771134301</v>
      </c>
      <c r="AP1845" s="41">
        <f t="shared" si="1097"/>
        <v>7.779246228865698E-2</v>
      </c>
      <c r="AQ1845" s="41">
        <f t="shared" si="1098"/>
        <v>0</v>
      </c>
      <c r="AR1845" s="41">
        <f t="shared" si="1064"/>
        <v>0.15731668413617098</v>
      </c>
      <c r="AS1845" s="41">
        <f t="shared" si="1065"/>
        <v>0.17518115116438043</v>
      </c>
      <c r="AT1845" s="41">
        <f t="shared" si="1066"/>
        <v>0.15635965911680264</v>
      </c>
      <c r="AU1845" s="41">
        <f t="shared" si="1067"/>
        <v>0.10891856172811375</v>
      </c>
      <c r="AV1845" s="41">
        <f t="shared" si="1068"/>
        <v>0.10012304607391879</v>
      </c>
      <c r="AW1845" s="41">
        <f t="shared" si="1069"/>
        <v>9.1327530419723829E-2</v>
      </c>
      <c r="AX1845" s="41">
        <f t="shared" si="1070"/>
        <v>8.3215604065077706E-2</v>
      </c>
      <c r="AY1845" s="41">
        <f t="shared" si="1071"/>
        <v>6.2571207218703004E-2</v>
      </c>
      <c r="AZ1845" s="41">
        <f t="shared" si="1072"/>
        <v>2.8801895820990749E-2</v>
      </c>
      <c r="BA1845" s="41">
        <f t="shared" si="1073"/>
        <v>7.0181834753679992E-3</v>
      </c>
      <c r="BB1845" s="41">
        <f t="shared" si="1074"/>
        <v>2.9166476780750124E-2</v>
      </c>
      <c r="BC1845" s="41">
        <f t="shared" si="1075"/>
        <v>0</v>
      </c>
      <c r="BD1845" s="41">
        <f t="shared" si="1076"/>
        <v>0.90457093378298314</v>
      </c>
      <c r="BE1845" s="41">
        <f t="shared" si="1077"/>
        <v>9.5429066217016814E-2</v>
      </c>
      <c r="BF1845" s="41">
        <f t="shared" si="1078"/>
        <v>0</v>
      </c>
      <c r="BG1845" s="41">
        <f t="shared" si="1079"/>
        <v>0.44647495784532654</v>
      </c>
      <c r="BH1845" s="41">
        <f t="shared" si="1080"/>
        <v>0.42487353597958344</v>
      </c>
      <c r="BI1845" s="41">
        <f t="shared" si="1081"/>
        <v>0.12865150617509</v>
      </c>
      <c r="BJ1845" s="41">
        <f t="shared" si="1082"/>
        <v>0</v>
      </c>
      <c r="BK1845" s="41">
        <f t="shared" si="1083"/>
        <v>5.3912409424417808E-2</v>
      </c>
      <c r="BL1845" s="41">
        <f t="shared" si="1084"/>
        <v>0</v>
      </c>
      <c r="BM1845" s="41">
        <f t="shared" si="1085"/>
        <v>8.5357517203664038E-2</v>
      </c>
      <c r="BN1845" s="41">
        <f t="shared" si="1086"/>
        <v>0.8607300733719182</v>
      </c>
      <c r="BO1845" s="41">
        <f t="shared" si="1087"/>
        <v>1.4173084810645765E-2</v>
      </c>
      <c r="BP1845" s="41">
        <f t="shared" si="1088"/>
        <v>0.97438818757690382</v>
      </c>
      <c r="BQ1845" s="41">
        <f t="shared" si="1089"/>
        <v>8.3397894544957381E-3</v>
      </c>
      <c r="BR1845" s="41">
        <f t="shared" si="1090"/>
        <v>3.0533655379847788E-3</v>
      </c>
      <c r="BS1845" s="41">
        <f t="shared" si="1091"/>
        <v>7.6106275349769853E-2</v>
      </c>
      <c r="BT1845" s="41">
        <f t="shared" si="1092"/>
        <v>0.92389372465023012</v>
      </c>
      <c r="BU1845" s="41">
        <f t="shared" si="1093"/>
        <v>4.557261996992207E-5</v>
      </c>
      <c r="BV1845" s="41">
        <f t="shared" si="1094"/>
        <v>0</v>
      </c>
      <c r="BW1845" s="41">
        <f t="shared" si="1095"/>
        <v>1</v>
      </c>
      <c r="BX1845" s="41" t="str">
        <f t="shared" si="1100"/>
        <v>2019Registered nursesAlberta</v>
      </c>
      <c r="BY1845" s="51">
        <f>VLOOKUP(BX1845,'%workplace'!$A$1:$F$381,6,FALSE)</f>
        <v>34372</v>
      </c>
      <c r="BZ1845" s="32">
        <f t="shared" si="1101"/>
        <v>0.63839753287559642</v>
      </c>
    </row>
    <row r="1846" spans="1:78" s="8" customFormat="1" hidden="1" x14ac:dyDescent="0.2">
      <c r="A1846" s="8" t="str">
        <f t="shared" si="1099"/>
        <v>2019Registered nursesAlbertaOther places of work</v>
      </c>
      <c r="B1846" s="8" t="s">
        <v>7</v>
      </c>
      <c r="C1846" s="8" t="s">
        <v>22</v>
      </c>
      <c r="D1846" s="8" t="s">
        <v>13</v>
      </c>
      <c r="E1846" s="8">
        <v>2019</v>
      </c>
      <c r="F1846" s="8">
        <v>3763</v>
      </c>
      <c r="G1846" s="8">
        <v>282</v>
      </c>
      <c r="H1846" s="8">
        <v>0</v>
      </c>
      <c r="I1846" s="8">
        <v>216</v>
      </c>
      <c r="J1846" s="8">
        <v>395</v>
      </c>
      <c r="K1846" s="8">
        <v>529</v>
      </c>
      <c r="L1846" s="8">
        <v>467</v>
      </c>
      <c r="M1846" s="8">
        <v>508</v>
      </c>
      <c r="N1846" s="8">
        <v>532</v>
      </c>
      <c r="O1846" s="8">
        <v>572</v>
      </c>
      <c r="P1846" s="8">
        <v>485</v>
      </c>
      <c r="Q1846" s="8">
        <v>236</v>
      </c>
      <c r="R1846" s="8">
        <v>82</v>
      </c>
      <c r="S1846" s="8">
        <v>23</v>
      </c>
      <c r="T1846" s="8">
        <v>0</v>
      </c>
      <c r="U1846" s="8">
        <v>3812</v>
      </c>
      <c r="V1846" s="8">
        <v>228</v>
      </c>
      <c r="W1846" s="8">
        <v>5</v>
      </c>
      <c r="X1846" s="8">
        <v>2481</v>
      </c>
      <c r="Y1846" s="8">
        <v>1272</v>
      </c>
      <c r="Z1846" s="8">
        <v>292</v>
      </c>
      <c r="AA1846" s="8">
        <v>0</v>
      </c>
      <c r="AB1846" s="8">
        <v>603</v>
      </c>
      <c r="AC1846" s="8">
        <v>0</v>
      </c>
      <c r="AD1846" s="8">
        <v>1734</v>
      </c>
      <c r="AE1846" s="8">
        <v>1708</v>
      </c>
      <c r="AF1846" s="8">
        <v>460</v>
      </c>
      <c r="AG1846" s="8">
        <v>2737</v>
      </c>
      <c r="AH1846" s="8">
        <v>730</v>
      </c>
      <c r="AI1846" s="8">
        <v>118</v>
      </c>
      <c r="AJ1846" s="8">
        <v>213</v>
      </c>
      <c r="AK1846" s="8">
        <v>3831</v>
      </c>
      <c r="AL1846" s="8">
        <v>0</v>
      </c>
      <c r="AM1846" s="8">
        <v>1</v>
      </c>
      <c r="AN1846" s="8">
        <v>4045</v>
      </c>
      <c r="AO1846" s="41">
        <f t="shared" si="1102"/>
        <v>0.9302843016069221</v>
      </c>
      <c r="AP1846" s="41">
        <f t="shared" si="1097"/>
        <v>6.9715698393077868E-2</v>
      </c>
      <c r="AQ1846" s="41">
        <f t="shared" si="1098"/>
        <v>0</v>
      </c>
      <c r="AR1846" s="41">
        <f t="shared" si="1064"/>
        <v>5.3399258343634119E-2</v>
      </c>
      <c r="AS1846" s="41">
        <f t="shared" si="1065"/>
        <v>9.7651421508034617E-2</v>
      </c>
      <c r="AT1846" s="41">
        <f t="shared" si="1066"/>
        <v>0.13077873918417801</v>
      </c>
      <c r="AU1846" s="41">
        <f t="shared" si="1067"/>
        <v>0.11545117428924598</v>
      </c>
      <c r="AV1846" s="41">
        <f t="shared" si="1068"/>
        <v>0.12558714462299134</v>
      </c>
      <c r="AW1846" s="41">
        <f t="shared" si="1069"/>
        <v>0.13152039555006181</v>
      </c>
      <c r="AX1846" s="41">
        <f t="shared" si="1070"/>
        <v>0.14140914709517924</v>
      </c>
      <c r="AY1846" s="41">
        <f t="shared" si="1071"/>
        <v>0.11990111248454882</v>
      </c>
      <c r="AZ1846" s="41">
        <f t="shared" si="1072"/>
        <v>5.8343634116192832E-2</v>
      </c>
      <c r="BA1846" s="41">
        <f t="shared" si="1073"/>
        <v>2.0271940667490728E-2</v>
      </c>
      <c r="BB1846" s="41">
        <f t="shared" si="1074"/>
        <v>5.6860321384425219E-3</v>
      </c>
      <c r="BC1846" s="41">
        <f t="shared" si="1075"/>
        <v>0</v>
      </c>
      <c r="BD1846" s="41">
        <f t="shared" si="1076"/>
        <v>0.94239802224969094</v>
      </c>
      <c r="BE1846" s="41">
        <f t="shared" si="1077"/>
        <v>5.6365883807169344E-2</v>
      </c>
      <c r="BF1846" s="41">
        <f t="shared" si="1078"/>
        <v>1.2360939431396785E-3</v>
      </c>
      <c r="BG1846" s="41">
        <f t="shared" si="1079"/>
        <v>0.61334981458590854</v>
      </c>
      <c r="BH1846" s="41">
        <f t="shared" si="1080"/>
        <v>0.31446229913473422</v>
      </c>
      <c r="BI1846" s="41">
        <f t="shared" si="1081"/>
        <v>7.2187886279357225E-2</v>
      </c>
      <c r="BJ1846" s="41">
        <f t="shared" si="1082"/>
        <v>0</v>
      </c>
      <c r="BK1846" s="41">
        <f t="shared" si="1083"/>
        <v>0.14907292954264523</v>
      </c>
      <c r="BL1846" s="41">
        <f t="shared" si="1084"/>
        <v>0</v>
      </c>
      <c r="BM1846" s="41">
        <f t="shared" si="1085"/>
        <v>0.42867737948084056</v>
      </c>
      <c r="BN1846" s="41">
        <f t="shared" si="1086"/>
        <v>0.42224969097651421</v>
      </c>
      <c r="BO1846" s="41">
        <f t="shared" si="1087"/>
        <v>0.11372064276885044</v>
      </c>
      <c r="BP1846" s="41">
        <f t="shared" si="1088"/>
        <v>0.67663782447466003</v>
      </c>
      <c r="BQ1846" s="41">
        <f t="shared" si="1089"/>
        <v>0.18046971569839307</v>
      </c>
      <c r="BR1846" s="41">
        <f t="shared" si="1090"/>
        <v>2.9171817058096416E-2</v>
      </c>
      <c r="BS1846" s="41">
        <f t="shared" si="1091"/>
        <v>5.265760197775031E-2</v>
      </c>
      <c r="BT1846" s="41">
        <f t="shared" si="1092"/>
        <v>0.94709517923362174</v>
      </c>
      <c r="BU1846" s="41">
        <f t="shared" si="1093"/>
        <v>0</v>
      </c>
      <c r="BV1846" s="41">
        <f t="shared" si="1094"/>
        <v>2.4721878862793575E-4</v>
      </c>
      <c r="BW1846" s="41">
        <f t="shared" si="1095"/>
        <v>1</v>
      </c>
      <c r="BX1846" s="41" t="str">
        <f t="shared" si="1100"/>
        <v>2019Registered nursesAlberta</v>
      </c>
      <c r="BY1846" s="51">
        <f>VLOOKUP(BX1846,'%workplace'!$A$1:$F$381,6,FALSE)</f>
        <v>34372</v>
      </c>
      <c r="BZ1846" s="32">
        <f t="shared" si="1101"/>
        <v>0.11768299778889794</v>
      </c>
    </row>
    <row r="1847" spans="1:78" s="8" customFormat="1" hidden="1" x14ac:dyDescent="0.2">
      <c r="A1847" s="8" t="str">
        <f t="shared" si="1099"/>
        <v>2019Registered nursesBritish ColumbiaAll places of work</v>
      </c>
      <c r="B1847" s="8" t="s">
        <v>7</v>
      </c>
      <c r="C1847" s="8" t="s">
        <v>23</v>
      </c>
      <c r="D1847" s="8" t="s">
        <v>9</v>
      </c>
      <c r="E1847" s="8">
        <v>2019</v>
      </c>
      <c r="F1847" s="8">
        <v>32313</v>
      </c>
      <c r="G1847" s="8">
        <v>3203</v>
      </c>
      <c r="H1847" s="8">
        <v>0</v>
      </c>
      <c r="I1847" s="8">
        <v>4250</v>
      </c>
      <c r="J1847" s="8">
        <v>5178</v>
      </c>
      <c r="K1847" s="8">
        <v>4767</v>
      </c>
      <c r="L1847" s="8">
        <v>4130</v>
      </c>
      <c r="M1847" s="8">
        <v>4222</v>
      </c>
      <c r="N1847" s="8">
        <v>3738</v>
      </c>
      <c r="O1847" s="8">
        <v>3927</v>
      </c>
      <c r="P1847" s="8">
        <v>2870</v>
      </c>
      <c r="Q1847" s="8">
        <v>1288</v>
      </c>
      <c r="R1847" s="8">
        <v>440</v>
      </c>
      <c r="S1847" s="8">
        <v>706</v>
      </c>
      <c r="T1847" s="8">
        <v>0</v>
      </c>
      <c r="U1847" s="8">
        <v>29999</v>
      </c>
      <c r="V1847" s="8">
        <v>5174</v>
      </c>
      <c r="W1847" s="8">
        <v>343</v>
      </c>
      <c r="X1847" s="8">
        <v>19814</v>
      </c>
      <c r="Y1847" s="8">
        <v>10052</v>
      </c>
      <c r="Z1847" s="8">
        <v>5608</v>
      </c>
      <c r="AA1847" s="8">
        <v>42</v>
      </c>
      <c r="AB1847" s="8">
        <v>2553</v>
      </c>
      <c r="AC1847" s="8">
        <v>561</v>
      </c>
      <c r="AD1847" s="8">
        <v>4425</v>
      </c>
      <c r="AE1847" s="8">
        <v>27977</v>
      </c>
      <c r="AF1847" s="8">
        <v>1165</v>
      </c>
      <c r="AG1847" s="8">
        <v>31375</v>
      </c>
      <c r="AH1847" s="8">
        <v>1561</v>
      </c>
      <c r="AI1847" s="8">
        <v>198</v>
      </c>
      <c r="AJ1847" s="8">
        <v>1952</v>
      </c>
      <c r="AK1847" s="8">
        <v>33546</v>
      </c>
      <c r="AL1847" s="8">
        <v>1217</v>
      </c>
      <c r="AM1847" s="8">
        <v>18</v>
      </c>
      <c r="AN1847" s="8">
        <v>35516</v>
      </c>
      <c r="AO1847" s="41">
        <f t="shared" si="1102"/>
        <v>0.90981529451514809</v>
      </c>
      <c r="AP1847" s="41">
        <f t="shared" si="1097"/>
        <v>9.0184705484851899E-2</v>
      </c>
      <c r="AQ1847" s="41">
        <f t="shared" si="1098"/>
        <v>0</v>
      </c>
      <c r="AR1847" s="41">
        <f t="shared" ref="AR1847:AR1910" si="1103">I1847/$AN1847</f>
        <v>0.11966437661898863</v>
      </c>
      <c r="AS1847" s="41">
        <f t="shared" ref="AS1847:AS1910" si="1104">J1847/$AN1847</f>
        <v>0.14579344520779366</v>
      </c>
      <c r="AT1847" s="41">
        <f t="shared" ref="AT1847:AT1910" si="1105">K1847/$AN1847</f>
        <v>0.1342211960806397</v>
      </c>
      <c r="AU1847" s="41">
        <f t="shared" ref="AU1847:AU1910" si="1106">L1847/$AN1847</f>
        <v>0.11628561774974659</v>
      </c>
      <c r="AV1847" s="41">
        <f t="shared" ref="AV1847:AV1910" si="1107">M1847/$AN1847</f>
        <v>0.11887599954949882</v>
      </c>
      <c r="AW1847" s="41">
        <f t="shared" ref="AW1847:AW1910" si="1108">N1847/$AN1847</f>
        <v>0.10524833877688929</v>
      </c>
      <c r="AX1847" s="41">
        <f t="shared" ref="AX1847:AX1910" si="1109">O1847/$AN1847</f>
        <v>0.11056988399594549</v>
      </c>
      <c r="AY1847" s="41">
        <f t="shared" ref="AY1847:AY1910" si="1110">P1847/$AN1847</f>
        <v>8.0808649622705259E-2</v>
      </c>
      <c r="AZ1847" s="41">
        <f t="shared" ref="AZ1847:AZ1910" si="1111">Q1847/$AN1847</f>
        <v>3.6265345196531143E-2</v>
      </c>
      <c r="BA1847" s="41">
        <f t="shared" ref="BA1847:BA1910" si="1112">R1847/$AN1847</f>
        <v>1.2388782520554116E-2</v>
      </c>
      <c r="BB1847" s="41">
        <f t="shared" ref="BB1847:BB1910" si="1113">S1847/$AN1847</f>
        <v>1.9878364680707288E-2</v>
      </c>
      <c r="BC1847" s="41">
        <f t="shared" ref="BC1847:BC1910" si="1114">T1847/$AN1847</f>
        <v>0</v>
      </c>
      <c r="BD1847" s="41">
        <f t="shared" ref="BD1847:BD1910" si="1115">U1847/$AN1847</f>
        <v>0.84466156098659761</v>
      </c>
      <c r="BE1847" s="41">
        <f t="shared" ref="BE1847:BE1910" si="1116">V1847/$AN1847</f>
        <v>0.14568081991215226</v>
      </c>
      <c r="BF1847" s="41">
        <f t="shared" ref="BF1847:BF1910" si="1117">W1847/$AN1847</f>
        <v>9.6576191012501412E-3</v>
      </c>
      <c r="BG1847" s="41">
        <f t="shared" ref="BG1847:BG1910" si="1118">X1847/$AN1847</f>
        <v>0.55788940195968018</v>
      </c>
      <c r="BH1847" s="41">
        <f t="shared" ref="BH1847:BH1910" si="1119">Y1847/$AN1847</f>
        <v>0.28302736794684086</v>
      </c>
      <c r="BI1847" s="41">
        <f t="shared" ref="BI1847:BI1910" si="1120">Z1847/$AN1847</f>
        <v>0.15790066448924428</v>
      </c>
      <c r="BJ1847" s="41">
        <f t="shared" ref="BJ1847:BJ1910" si="1121">AA1847/$AN1847</f>
        <v>1.1825656042347111E-3</v>
      </c>
      <c r="BK1847" s="41">
        <f t="shared" ref="BK1847:BK1910" si="1122">AB1847/$AN1847</f>
        <v>7.1883094943124226E-2</v>
      </c>
      <c r="BL1847" s="41">
        <f t="shared" ref="BL1847:BL1910" si="1123">AC1847/$AN1847</f>
        <v>1.5795697713706498E-2</v>
      </c>
      <c r="BM1847" s="41">
        <f t="shared" ref="BM1847:BM1910" si="1124">AD1847/$AN1847</f>
        <v>0.12459173330329992</v>
      </c>
      <c r="BN1847" s="41">
        <f t="shared" ref="BN1847:BN1910" si="1125">AE1847/$AN1847</f>
        <v>0.78772947403986937</v>
      </c>
      <c r="BO1847" s="41">
        <f t="shared" ref="BO1847:BO1910" si="1126">AF1847/$AN1847</f>
        <v>3.2802117355558061E-2</v>
      </c>
      <c r="BP1847" s="41">
        <f t="shared" ref="BP1847:BP1910" si="1127">AG1847/$AN1847</f>
        <v>0.88340466268723961</v>
      </c>
      <c r="BQ1847" s="41">
        <f t="shared" ref="BQ1847:BQ1910" si="1128">AH1847/$AN1847</f>
        <v>4.3952021624056765E-2</v>
      </c>
      <c r="BR1847" s="41">
        <f t="shared" ref="BR1847:BR1910" si="1129">AI1847/$AN1847</f>
        <v>5.5749521342493523E-3</v>
      </c>
      <c r="BS1847" s="41">
        <f t="shared" ref="BS1847:BS1910" si="1130">AJ1847/$AN1847</f>
        <v>5.4961144273003713E-2</v>
      </c>
      <c r="BT1847" s="41">
        <f t="shared" ref="BT1847:BT1910" si="1131">AK1847/$AN1847</f>
        <v>0.94453204189661</v>
      </c>
      <c r="BU1847" s="41">
        <f t="shared" ref="BU1847:BU1910" si="1132">AL1847/$AN1847</f>
        <v>3.4266246198896275E-2</v>
      </c>
      <c r="BV1847" s="41">
        <f t="shared" ref="BV1847:BV1910" si="1133">AM1847/$AN1847</f>
        <v>5.068138303863048E-4</v>
      </c>
      <c r="BW1847" s="41">
        <f t="shared" ref="BW1847:BW1910" si="1134">AN1847/$AN1847</f>
        <v>1</v>
      </c>
      <c r="BX1847" s="41" t="str">
        <f t="shared" si="1100"/>
        <v>2019Registered nursesBritish Columbia</v>
      </c>
      <c r="BY1847" s="51">
        <f>VLOOKUP(BX1847,'%workplace'!$A$1:$F$381,6,FALSE)</f>
        <v>35516</v>
      </c>
      <c r="BZ1847" s="32">
        <f t="shared" si="1101"/>
        <v>1</v>
      </c>
    </row>
    <row r="1848" spans="1:78" s="8" customFormat="1" hidden="1" x14ac:dyDescent="0.2">
      <c r="A1848" s="8" t="str">
        <f t="shared" si="1099"/>
        <v>2019Registered nursesBritish ColumbiaCommunity health</v>
      </c>
      <c r="B1848" s="8" t="s">
        <v>7</v>
      </c>
      <c r="C1848" s="8" t="s">
        <v>23</v>
      </c>
      <c r="D1848" s="8" t="s">
        <v>11</v>
      </c>
      <c r="E1848" s="8">
        <v>2019</v>
      </c>
      <c r="F1848" s="8">
        <v>5483</v>
      </c>
      <c r="G1848" s="8">
        <v>296</v>
      </c>
      <c r="H1848" s="8">
        <v>0</v>
      </c>
      <c r="I1848" s="8">
        <v>289</v>
      </c>
      <c r="J1848" s="8">
        <v>594</v>
      </c>
      <c r="K1848" s="8">
        <v>765</v>
      </c>
      <c r="L1848" s="8">
        <v>733</v>
      </c>
      <c r="M1848" s="8">
        <v>761</v>
      </c>
      <c r="N1848" s="8">
        <v>771</v>
      </c>
      <c r="O1848" s="8">
        <v>816</v>
      </c>
      <c r="P1848" s="8">
        <v>634</v>
      </c>
      <c r="Q1848" s="8">
        <v>298</v>
      </c>
      <c r="R1848" s="8">
        <v>87</v>
      </c>
      <c r="S1848" s="8">
        <v>31</v>
      </c>
      <c r="T1848" s="8">
        <v>0</v>
      </c>
      <c r="U1848" s="8">
        <v>5214</v>
      </c>
      <c r="V1848" s="8">
        <v>517</v>
      </c>
      <c r="W1848" s="8">
        <v>48</v>
      </c>
      <c r="X1848" s="8">
        <v>2773</v>
      </c>
      <c r="Y1848" s="8">
        <v>2008</v>
      </c>
      <c r="Z1848" s="8">
        <v>986</v>
      </c>
      <c r="AA1848" s="8">
        <v>12</v>
      </c>
      <c r="AB1848" s="8">
        <v>509</v>
      </c>
      <c r="AC1848" s="8">
        <v>0</v>
      </c>
      <c r="AD1848" s="8">
        <v>598</v>
      </c>
      <c r="AE1848" s="8">
        <v>4672</v>
      </c>
      <c r="AF1848" s="8">
        <v>140</v>
      </c>
      <c r="AG1848" s="8">
        <v>5380</v>
      </c>
      <c r="AH1848" s="8">
        <v>167</v>
      </c>
      <c r="AI1848" s="8">
        <v>24</v>
      </c>
      <c r="AJ1848" s="8">
        <v>619</v>
      </c>
      <c r="AK1848" s="8">
        <v>5160</v>
      </c>
      <c r="AL1848" s="8">
        <v>68</v>
      </c>
      <c r="AM1848" s="8">
        <v>0</v>
      </c>
      <c r="AN1848" s="8">
        <v>5779</v>
      </c>
      <c r="AO1848" s="41">
        <f t="shared" si="1102"/>
        <v>0.94878006575532103</v>
      </c>
      <c r="AP1848" s="41">
        <f t="shared" ref="AP1848:AP1911" si="1135">G1848/$AN1848</f>
        <v>5.1219934244679008E-2</v>
      </c>
      <c r="AQ1848" s="41">
        <f t="shared" ref="AQ1848:AQ1911" si="1136">H1848/$AN1848</f>
        <v>0</v>
      </c>
      <c r="AR1848" s="41">
        <f t="shared" si="1103"/>
        <v>5.0008652015919711E-2</v>
      </c>
      <c r="AS1848" s="41">
        <f t="shared" si="1104"/>
        <v>0.10278594912614639</v>
      </c>
      <c r="AT1848" s="41">
        <f t="shared" si="1105"/>
        <v>0.13237584357155216</v>
      </c>
      <c r="AU1848" s="41">
        <f t="shared" si="1106"/>
        <v>0.12683855338293823</v>
      </c>
      <c r="AV1848" s="41">
        <f t="shared" si="1107"/>
        <v>0.13168368229797542</v>
      </c>
      <c r="AW1848" s="41">
        <f t="shared" si="1108"/>
        <v>0.1334140854819173</v>
      </c>
      <c r="AX1848" s="41">
        <f t="shared" si="1109"/>
        <v>0.14120089980965564</v>
      </c>
      <c r="AY1848" s="41">
        <f t="shared" si="1110"/>
        <v>0.10970756186191383</v>
      </c>
      <c r="AZ1848" s="41">
        <f t="shared" si="1111"/>
        <v>5.1566014881467379E-2</v>
      </c>
      <c r="BA1848" s="41">
        <f t="shared" si="1112"/>
        <v>1.5054507700294168E-2</v>
      </c>
      <c r="BB1848" s="41">
        <f t="shared" si="1113"/>
        <v>5.3642498702197615E-3</v>
      </c>
      <c r="BC1848" s="41">
        <f t="shared" si="1114"/>
        <v>0</v>
      </c>
      <c r="BD1848" s="41">
        <f t="shared" si="1115"/>
        <v>0.90223222010728499</v>
      </c>
      <c r="BE1848" s="41">
        <f t="shared" si="1116"/>
        <v>8.9461844609794089E-2</v>
      </c>
      <c r="BF1848" s="41">
        <f t="shared" si="1117"/>
        <v>8.3059352829209197E-3</v>
      </c>
      <c r="BG1848" s="41">
        <f t="shared" si="1118"/>
        <v>0.47984080290707737</v>
      </c>
      <c r="BH1848" s="41">
        <f t="shared" si="1119"/>
        <v>0.34746495933552518</v>
      </c>
      <c r="BI1848" s="41">
        <f t="shared" si="1120"/>
        <v>0.17061775393666725</v>
      </c>
      <c r="BJ1848" s="41">
        <f t="shared" si="1121"/>
        <v>2.0764838207302299E-3</v>
      </c>
      <c r="BK1848" s="41">
        <f t="shared" si="1122"/>
        <v>8.8077522062640592E-2</v>
      </c>
      <c r="BL1848" s="41">
        <f t="shared" si="1123"/>
        <v>0</v>
      </c>
      <c r="BM1848" s="41">
        <f t="shared" si="1124"/>
        <v>0.10347811039972314</v>
      </c>
      <c r="BN1848" s="41">
        <f t="shared" si="1125"/>
        <v>0.80844436753763627</v>
      </c>
      <c r="BO1848" s="41">
        <f t="shared" si="1126"/>
        <v>2.4225644575186018E-2</v>
      </c>
      <c r="BP1848" s="41">
        <f t="shared" si="1127"/>
        <v>0.93095691296071981</v>
      </c>
      <c r="BQ1848" s="41">
        <f t="shared" si="1128"/>
        <v>2.8897733171829035E-2</v>
      </c>
      <c r="BR1848" s="41">
        <f t="shared" si="1129"/>
        <v>4.1529676414604599E-3</v>
      </c>
      <c r="BS1848" s="41">
        <f t="shared" si="1130"/>
        <v>0.10711195708600103</v>
      </c>
      <c r="BT1848" s="41">
        <f t="shared" si="1131"/>
        <v>0.89288804291399892</v>
      </c>
      <c r="BU1848" s="41">
        <f t="shared" si="1132"/>
        <v>1.1766741650804638E-2</v>
      </c>
      <c r="BV1848" s="41">
        <f t="shared" si="1133"/>
        <v>0</v>
      </c>
      <c r="BW1848" s="41">
        <f t="shared" si="1134"/>
        <v>1</v>
      </c>
      <c r="BX1848" s="41" t="str">
        <f t="shared" si="1100"/>
        <v>2019Registered nursesBritish Columbia</v>
      </c>
      <c r="BY1848" s="51">
        <f>VLOOKUP(BX1848,'%workplace'!$A$1:$F$381,6,FALSE)</f>
        <v>35516</v>
      </c>
      <c r="BZ1848" s="32">
        <f t="shared" si="1101"/>
        <v>0.16271539587791417</v>
      </c>
    </row>
    <row r="1849" spans="1:78" s="8" customFormat="1" hidden="1" x14ac:dyDescent="0.2">
      <c r="A1849" s="8" t="str">
        <f t="shared" si="1099"/>
        <v>2019Registered nursesBritish ColumbiaNursing home/long-term care</v>
      </c>
      <c r="B1849" s="8" t="s">
        <v>7</v>
      </c>
      <c r="C1849" s="8" t="s">
        <v>23</v>
      </c>
      <c r="D1849" s="8" t="s">
        <v>12</v>
      </c>
      <c r="E1849" s="8">
        <v>2019</v>
      </c>
      <c r="F1849" s="8">
        <v>2062</v>
      </c>
      <c r="G1849" s="8">
        <v>196</v>
      </c>
      <c r="H1849" s="8">
        <v>0</v>
      </c>
      <c r="I1849" s="8">
        <v>114</v>
      </c>
      <c r="J1849" s="8">
        <v>214</v>
      </c>
      <c r="K1849" s="8">
        <v>171</v>
      </c>
      <c r="L1849" s="8">
        <v>235</v>
      </c>
      <c r="M1849" s="8">
        <v>315</v>
      </c>
      <c r="N1849" s="8">
        <v>300</v>
      </c>
      <c r="O1849" s="8">
        <v>321</v>
      </c>
      <c r="P1849" s="8">
        <v>318</v>
      </c>
      <c r="Q1849" s="8">
        <v>173</v>
      </c>
      <c r="R1849" s="8">
        <v>77</v>
      </c>
      <c r="S1849" s="8">
        <v>20</v>
      </c>
      <c r="T1849" s="8">
        <v>0</v>
      </c>
      <c r="U1849" s="8">
        <v>1223</v>
      </c>
      <c r="V1849" s="8">
        <v>990</v>
      </c>
      <c r="W1849" s="8">
        <v>45</v>
      </c>
      <c r="X1849" s="8">
        <v>1288</v>
      </c>
      <c r="Y1849" s="8">
        <v>642</v>
      </c>
      <c r="Z1849" s="8">
        <v>326</v>
      </c>
      <c r="AA1849" s="8">
        <v>2</v>
      </c>
      <c r="AB1849" s="8">
        <v>470</v>
      </c>
      <c r="AC1849" s="8">
        <v>0</v>
      </c>
      <c r="AD1849" s="8">
        <v>126</v>
      </c>
      <c r="AE1849" s="8">
        <v>1662</v>
      </c>
      <c r="AF1849" s="8">
        <v>75</v>
      </c>
      <c r="AG1849" s="8">
        <v>2160</v>
      </c>
      <c r="AH1849" s="8">
        <v>22</v>
      </c>
      <c r="AI1849" s="8">
        <v>0</v>
      </c>
      <c r="AJ1849" s="8">
        <v>143</v>
      </c>
      <c r="AK1849" s="8">
        <v>2115</v>
      </c>
      <c r="AL1849" s="8">
        <v>1</v>
      </c>
      <c r="AM1849" s="8">
        <v>0</v>
      </c>
      <c r="AN1849" s="8">
        <v>2258</v>
      </c>
      <c r="AO1849" s="41">
        <f t="shared" si="1102"/>
        <v>0.91319751992914078</v>
      </c>
      <c r="AP1849" s="41">
        <f t="shared" si="1135"/>
        <v>8.6802480070859167E-2</v>
      </c>
      <c r="AQ1849" s="41">
        <f t="shared" si="1136"/>
        <v>0</v>
      </c>
      <c r="AR1849" s="41">
        <f t="shared" si="1103"/>
        <v>5.0487156775907885E-2</v>
      </c>
      <c r="AS1849" s="41">
        <f t="shared" si="1104"/>
        <v>9.4774136403897258E-2</v>
      </c>
      <c r="AT1849" s="41">
        <f t="shared" si="1105"/>
        <v>7.573073516386182E-2</v>
      </c>
      <c r="AU1849" s="41">
        <f t="shared" si="1106"/>
        <v>0.10407440212577503</v>
      </c>
      <c r="AV1849" s="41">
        <f t="shared" si="1107"/>
        <v>0.13950398582816653</v>
      </c>
      <c r="AW1849" s="41">
        <f t="shared" si="1108"/>
        <v>0.1328609388839681</v>
      </c>
      <c r="AX1849" s="41">
        <f t="shared" si="1109"/>
        <v>0.14216120460584589</v>
      </c>
      <c r="AY1849" s="41">
        <f t="shared" si="1110"/>
        <v>0.1408325952170062</v>
      </c>
      <c r="AZ1849" s="41">
        <f t="shared" si="1111"/>
        <v>7.661647475642161E-2</v>
      </c>
      <c r="BA1849" s="41">
        <f t="shared" si="1112"/>
        <v>3.4100974313551816E-2</v>
      </c>
      <c r="BB1849" s="41">
        <f t="shared" si="1113"/>
        <v>8.8573959255978749E-3</v>
      </c>
      <c r="BC1849" s="41">
        <f t="shared" si="1114"/>
        <v>0</v>
      </c>
      <c r="BD1849" s="41">
        <f t="shared" si="1115"/>
        <v>0.54162976085031</v>
      </c>
      <c r="BE1849" s="41">
        <f t="shared" si="1116"/>
        <v>0.43844109831709477</v>
      </c>
      <c r="BF1849" s="41">
        <f t="shared" si="1117"/>
        <v>1.9929140832595216E-2</v>
      </c>
      <c r="BG1849" s="41">
        <f t="shared" si="1118"/>
        <v>0.5704162976085031</v>
      </c>
      <c r="BH1849" s="41">
        <f t="shared" si="1119"/>
        <v>0.28432240921169177</v>
      </c>
      <c r="BI1849" s="41">
        <f t="shared" si="1120"/>
        <v>0.14437555358724535</v>
      </c>
      <c r="BJ1849" s="41">
        <f t="shared" si="1121"/>
        <v>8.8573959255978745E-4</v>
      </c>
      <c r="BK1849" s="41">
        <f t="shared" si="1122"/>
        <v>0.20814880425155005</v>
      </c>
      <c r="BL1849" s="41">
        <f t="shared" si="1123"/>
        <v>0</v>
      </c>
      <c r="BM1849" s="41">
        <f t="shared" si="1124"/>
        <v>5.5801594331266607E-2</v>
      </c>
      <c r="BN1849" s="41">
        <f t="shared" si="1125"/>
        <v>0.73604960141718334</v>
      </c>
      <c r="BO1849" s="41">
        <f t="shared" si="1126"/>
        <v>3.3215234720992026E-2</v>
      </c>
      <c r="BP1849" s="41">
        <f t="shared" si="1127"/>
        <v>0.95659875996457044</v>
      </c>
      <c r="BQ1849" s="41">
        <f t="shared" si="1128"/>
        <v>9.7431355181576609E-3</v>
      </c>
      <c r="BR1849" s="41">
        <f t="shared" si="1129"/>
        <v>0</v>
      </c>
      <c r="BS1849" s="41">
        <f t="shared" si="1130"/>
        <v>6.3330380868024796E-2</v>
      </c>
      <c r="BT1849" s="41">
        <f t="shared" si="1131"/>
        <v>0.93666961913197522</v>
      </c>
      <c r="BU1849" s="41">
        <f t="shared" si="1132"/>
        <v>4.4286979627989372E-4</v>
      </c>
      <c r="BV1849" s="41">
        <f t="shared" si="1133"/>
        <v>0</v>
      </c>
      <c r="BW1849" s="41">
        <f t="shared" si="1134"/>
        <v>1</v>
      </c>
      <c r="BX1849" s="41" t="str">
        <f t="shared" si="1100"/>
        <v>2019Registered nursesBritish Columbia</v>
      </c>
      <c r="BY1849" s="51">
        <f>VLOOKUP(BX1849,'%workplace'!$A$1:$F$381,6,FALSE)</f>
        <v>35516</v>
      </c>
      <c r="BZ1849" s="32">
        <f t="shared" si="1101"/>
        <v>6.3576979389570895E-2</v>
      </c>
    </row>
    <row r="1850" spans="1:78" s="8" customFormat="1" hidden="1" x14ac:dyDescent="0.2">
      <c r="A1850" s="8" t="str">
        <f t="shared" si="1099"/>
        <v>2019Registered nursesBritish ColumbiaHospital</v>
      </c>
      <c r="B1850" s="8" t="s">
        <v>7</v>
      </c>
      <c r="C1850" s="8" t="s">
        <v>23</v>
      </c>
      <c r="D1850" s="8" t="s">
        <v>10</v>
      </c>
      <c r="E1850" s="8">
        <v>2019</v>
      </c>
      <c r="F1850" s="8">
        <v>20681</v>
      </c>
      <c r="G1850" s="8">
        <v>2311</v>
      </c>
      <c r="H1850" s="8">
        <v>0</v>
      </c>
      <c r="I1850" s="8">
        <v>3477</v>
      </c>
      <c r="J1850" s="8">
        <v>3910</v>
      </c>
      <c r="K1850" s="8">
        <v>3338</v>
      </c>
      <c r="L1850" s="8">
        <v>2659</v>
      </c>
      <c r="M1850" s="8">
        <v>2648</v>
      </c>
      <c r="N1850" s="8">
        <v>2159</v>
      </c>
      <c r="O1850" s="8">
        <v>2182</v>
      </c>
      <c r="P1850" s="8">
        <v>1438</v>
      </c>
      <c r="Q1850" s="8">
        <v>553</v>
      </c>
      <c r="R1850" s="8">
        <v>167</v>
      </c>
      <c r="S1850" s="8">
        <v>461</v>
      </c>
      <c r="T1850" s="8">
        <v>0</v>
      </c>
      <c r="U1850" s="8">
        <v>19595</v>
      </c>
      <c r="V1850" s="8">
        <v>3177</v>
      </c>
      <c r="W1850" s="8">
        <v>220</v>
      </c>
      <c r="X1850" s="8">
        <v>13100</v>
      </c>
      <c r="Y1850" s="8">
        <v>6455</v>
      </c>
      <c r="Z1850" s="8">
        <v>3420</v>
      </c>
      <c r="AA1850" s="8">
        <v>17</v>
      </c>
      <c r="AB1850" s="8">
        <v>1125</v>
      </c>
      <c r="AC1850" s="8">
        <v>0</v>
      </c>
      <c r="AD1850" s="8">
        <v>1631</v>
      </c>
      <c r="AE1850" s="8">
        <v>20236</v>
      </c>
      <c r="AF1850" s="8">
        <v>408</v>
      </c>
      <c r="AG1850" s="8">
        <v>21675</v>
      </c>
      <c r="AH1850" s="8">
        <v>346</v>
      </c>
      <c r="AI1850" s="8">
        <v>50</v>
      </c>
      <c r="AJ1850" s="8">
        <v>1023</v>
      </c>
      <c r="AK1850" s="8">
        <v>21968</v>
      </c>
      <c r="AL1850" s="8">
        <v>513</v>
      </c>
      <c r="AM1850" s="8">
        <v>1</v>
      </c>
      <c r="AN1850" s="8">
        <v>22992</v>
      </c>
      <c r="AO1850" s="41">
        <f t="shared" si="1102"/>
        <v>0.89948677800974253</v>
      </c>
      <c r="AP1850" s="41">
        <f t="shared" si="1135"/>
        <v>0.10051322199025749</v>
      </c>
      <c r="AQ1850" s="41">
        <f t="shared" si="1136"/>
        <v>0</v>
      </c>
      <c r="AR1850" s="41">
        <f t="shared" si="1103"/>
        <v>0.15122651356993738</v>
      </c>
      <c r="AS1850" s="41">
        <f t="shared" si="1104"/>
        <v>0.17005915100904662</v>
      </c>
      <c r="AT1850" s="41">
        <f t="shared" si="1105"/>
        <v>0.14518093249826025</v>
      </c>
      <c r="AU1850" s="41">
        <f t="shared" si="1106"/>
        <v>0.11564892136395268</v>
      </c>
      <c r="AV1850" s="41">
        <f t="shared" si="1107"/>
        <v>0.1151704940848991</v>
      </c>
      <c r="AW1850" s="41">
        <f t="shared" si="1108"/>
        <v>9.3902226861517044E-2</v>
      </c>
      <c r="AX1850" s="41">
        <f t="shared" si="1109"/>
        <v>9.4902574808629084E-2</v>
      </c>
      <c r="AY1850" s="41">
        <f t="shared" si="1110"/>
        <v>6.2543493389004876E-2</v>
      </c>
      <c r="AZ1850" s="41">
        <f t="shared" si="1111"/>
        <v>2.4051844119693806E-2</v>
      </c>
      <c r="BA1850" s="41">
        <f t="shared" si="1112"/>
        <v>7.2633959638135001E-3</v>
      </c>
      <c r="BB1850" s="41">
        <f t="shared" si="1113"/>
        <v>2.0050452331245652E-2</v>
      </c>
      <c r="BC1850" s="41">
        <f t="shared" si="1114"/>
        <v>0</v>
      </c>
      <c r="BD1850" s="41">
        <f t="shared" si="1115"/>
        <v>0.85225295755045238</v>
      </c>
      <c r="BE1850" s="41">
        <f t="shared" si="1116"/>
        <v>0.138178496868476</v>
      </c>
      <c r="BF1850" s="41">
        <f t="shared" si="1117"/>
        <v>9.5685455810716764E-3</v>
      </c>
      <c r="BG1850" s="41">
        <f t="shared" si="1118"/>
        <v>0.56976339596381353</v>
      </c>
      <c r="BH1850" s="41">
        <f t="shared" si="1119"/>
        <v>0.28074982602644399</v>
      </c>
      <c r="BI1850" s="41">
        <f t="shared" si="1120"/>
        <v>0.14874739039665971</v>
      </c>
      <c r="BJ1850" s="41">
        <f t="shared" si="1121"/>
        <v>7.3938761308281139E-4</v>
      </c>
      <c r="BK1850" s="41">
        <f t="shared" si="1122"/>
        <v>4.8930062630480164E-2</v>
      </c>
      <c r="BL1850" s="41">
        <f t="shared" si="1123"/>
        <v>0</v>
      </c>
      <c r="BM1850" s="41">
        <f t="shared" si="1124"/>
        <v>7.0937717466945022E-2</v>
      </c>
      <c r="BN1850" s="41">
        <f t="shared" si="1125"/>
        <v>0.88013221990257484</v>
      </c>
      <c r="BO1850" s="41">
        <f t="shared" si="1126"/>
        <v>1.7745302713987474E-2</v>
      </c>
      <c r="BP1850" s="41">
        <f t="shared" si="1127"/>
        <v>0.94271920668058451</v>
      </c>
      <c r="BQ1850" s="41">
        <f t="shared" si="1128"/>
        <v>1.5048712595685456E-2</v>
      </c>
      <c r="BR1850" s="41">
        <f t="shared" si="1129"/>
        <v>2.1746694502435631E-3</v>
      </c>
      <c r="BS1850" s="41">
        <f t="shared" si="1130"/>
        <v>4.4493736951983297E-2</v>
      </c>
      <c r="BT1850" s="41">
        <f t="shared" si="1131"/>
        <v>0.95546276965901178</v>
      </c>
      <c r="BU1850" s="41">
        <f t="shared" si="1132"/>
        <v>2.2312108559498955E-2</v>
      </c>
      <c r="BV1850" s="41">
        <f t="shared" si="1133"/>
        <v>4.3493389004871262E-5</v>
      </c>
      <c r="BW1850" s="41">
        <f t="shared" si="1134"/>
        <v>1</v>
      </c>
      <c r="BX1850" s="41" t="str">
        <f t="shared" si="1100"/>
        <v>2019Registered nursesBritish Columbia</v>
      </c>
      <c r="BY1850" s="51">
        <f>VLOOKUP(BX1850,'%workplace'!$A$1:$F$381,6,FALSE)</f>
        <v>35516</v>
      </c>
      <c r="BZ1850" s="32">
        <f t="shared" si="1101"/>
        <v>0.64737019934677331</v>
      </c>
    </row>
    <row r="1851" spans="1:78" s="8" customFormat="1" hidden="1" x14ac:dyDescent="0.2">
      <c r="A1851" s="8" t="str">
        <f t="shared" si="1099"/>
        <v>2019Registered nursesBritish ColumbiaOther places of work</v>
      </c>
      <c r="B1851" s="8" t="s">
        <v>7</v>
      </c>
      <c r="C1851" s="8" t="s">
        <v>23</v>
      </c>
      <c r="D1851" s="8" t="s">
        <v>13</v>
      </c>
      <c r="E1851" s="8">
        <v>2019</v>
      </c>
      <c r="F1851" s="8">
        <v>3335</v>
      </c>
      <c r="G1851" s="8">
        <v>298</v>
      </c>
      <c r="H1851" s="8">
        <v>0</v>
      </c>
      <c r="I1851" s="8">
        <v>151</v>
      </c>
      <c r="J1851" s="8">
        <v>315</v>
      </c>
      <c r="K1851" s="8">
        <v>412</v>
      </c>
      <c r="L1851" s="8">
        <v>444</v>
      </c>
      <c r="M1851" s="8">
        <v>451</v>
      </c>
      <c r="N1851" s="8">
        <v>477</v>
      </c>
      <c r="O1851" s="8">
        <v>572</v>
      </c>
      <c r="P1851" s="8">
        <v>448</v>
      </c>
      <c r="Q1851" s="8">
        <v>249</v>
      </c>
      <c r="R1851" s="8">
        <v>102</v>
      </c>
      <c r="S1851" s="8">
        <v>12</v>
      </c>
      <c r="T1851" s="8">
        <v>0</v>
      </c>
      <c r="U1851" s="8">
        <v>3270</v>
      </c>
      <c r="V1851" s="8">
        <v>342</v>
      </c>
      <c r="W1851" s="8">
        <v>21</v>
      </c>
      <c r="X1851" s="8">
        <v>2259</v>
      </c>
      <c r="Y1851" s="8">
        <v>784</v>
      </c>
      <c r="Z1851" s="8">
        <v>587</v>
      </c>
      <c r="AA1851" s="8">
        <v>3</v>
      </c>
      <c r="AB1851" s="8">
        <v>397</v>
      </c>
      <c r="AC1851" s="8">
        <v>0</v>
      </c>
      <c r="AD1851" s="8">
        <v>2048</v>
      </c>
      <c r="AE1851" s="8">
        <v>1188</v>
      </c>
      <c r="AF1851" s="8">
        <v>533</v>
      </c>
      <c r="AG1851" s="8">
        <v>1909</v>
      </c>
      <c r="AH1851" s="8">
        <v>1022</v>
      </c>
      <c r="AI1851" s="8">
        <v>124</v>
      </c>
      <c r="AJ1851" s="8">
        <v>116</v>
      </c>
      <c r="AK1851" s="8">
        <v>3513</v>
      </c>
      <c r="AL1851" s="8">
        <v>45</v>
      </c>
      <c r="AM1851" s="8">
        <v>4</v>
      </c>
      <c r="AN1851" s="8">
        <v>3633</v>
      </c>
      <c r="AO1851" s="41">
        <f t="shared" si="1102"/>
        <v>0.91797412606661166</v>
      </c>
      <c r="AP1851" s="41">
        <f t="shared" si="1135"/>
        <v>8.202587393338838E-2</v>
      </c>
      <c r="AQ1851" s="41">
        <f t="shared" si="1136"/>
        <v>0</v>
      </c>
      <c r="AR1851" s="41">
        <f t="shared" si="1103"/>
        <v>4.1563446187723646E-2</v>
      </c>
      <c r="AS1851" s="41">
        <f t="shared" si="1104"/>
        <v>8.6705202312138727E-2</v>
      </c>
      <c r="AT1851" s="41">
        <f t="shared" si="1105"/>
        <v>0.11340489953206716</v>
      </c>
      <c r="AU1851" s="41">
        <f t="shared" si="1106"/>
        <v>0.1222130470685384</v>
      </c>
      <c r="AV1851" s="41">
        <f t="shared" si="1107"/>
        <v>0.12413982934214148</v>
      </c>
      <c r="AW1851" s="41">
        <f t="shared" si="1108"/>
        <v>0.13129644921552436</v>
      </c>
      <c r="AX1851" s="41">
        <f t="shared" si="1109"/>
        <v>0.15744563721442334</v>
      </c>
      <c r="AY1851" s="41">
        <f t="shared" si="1110"/>
        <v>0.1233140655105973</v>
      </c>
      <c r="AZ1851" s="41">
        <f t="shared" si="1111"/>
        <v>6.8538398018166802E-2</v>
      </c>
      <c r="BA1851" s="41">
        <f t="shared" si="1112"/>
        <v>2.8075970272502065E-2</v>
      </c>
      <c r="BB1851" s="41">
        <f t="shared" si="1113"/>
        <v>3.3030553261767133E-3</v>
      </c>
      <c r="BC1851" s="41">
        <f t="shared" si="1114"/>
        <v>0</v>
      </c>
      <c r="BD1851" s="41">
        <f t="shared" si="1115"/>
        <v>0.90008257638315436</v>
      </c>
      <c r="BE1851" s="41">
        <f t="shared" si="1116"/>
        <v>9.4137076796036334E-2</v>
      </c>
      <c r="BF1851" s="41">
        <f t="shared" si="1117"/>
        <v>5.7803468208092483E-3</v>
      </c>
      <c r="BG1851" s="41">
        <f t="shared" si="1118"/>
        <v>0.62180016515276626</v>
      </c>
      <c r="BH1851" s="41">
        <f t="shared" si="1119"/>
        <v>0.21579961464354527</v>
      </c>
      <c r="BI1851" s="41">
        <f t="shared" si="1120"/>
        <v>0.16157445637214424</v>
      </c>
      <c r="BJ1851" s="41">
        <f t="shared" si="1121"/>
        <v>8.2576383154417832E-4</v>
      </c>
      <c r="BK1851" s="41">
        <f t="shared" si="1122"/>
        <v>0.10927608037434627</v>
      </c>
      <c r="BL1851" s="41">
        <f t="shared" si="1123"/>
        <v>0</v>
      </c>
      <c r="BM1851" s="41">
        <f t="shared" si="1124"/>
        <v>0.56372144233415911</v>
      </c>
      <c r="BN1851" s="41">
        <f t="shared" si="1125"/>
        <v>0.32700247729149462</v>
      </c>
      <c r="BO1851" s="41">
        <f t="shared" si="1126"/>
        <v>0.14671070740434902</v>
      </c>
      <c r="BP1851" s="41">
        <f t="shared" si="1127"/>
        <v>0.52546105147261213</v>
      </c>
      <c r="BQ1851" s="41">
        <f t="shared" si="1128"/>
        <v>0.2813102119460501</v>
      </c>
      <c r="BR1851" s="41">
        <f t="shared" si="1129"/>
        <v>3.4131571703826039E-2</v>
      </c>
      <c r="BS1851" s="41">
        <f t="shared" si="1130"/>
        <v>3.1929534819708227E-2</v>
      </c>
      <c r="BT1851" s="41">
        <f t="shared" si="1131"/>
        <v>0.96696944673823282</v>
      </c>
      <c r="BU1851" s="41">
        <f t="shared" si="1132"/>
        <v>1.2386457473162676E-2</v>
      </c>
      <c r="BV1851" s="41">
        <f t="shared" si="1133"/>
        <v>1.1010184420589045E-3</v>
      </c>
      <c r="BW1851" s="41">
        <f t="shared" si="1134"/>
        <v>1</v>
      </c>
      <c r="BX1851" s="41" t="str">
        <f t="shared" si="1100"/>
        <v>2019Registered nursesBritish Columbia</v>
      </c>
      <c r="BY1851" s="51">
        <f>VLOOKUP(BX1851,'%workplace'!$A$1:$F$381,6,FALSE)</f>
        <v>35516</v>
      </c>
      <c r="BZ1851" s="32">
        <f t="shared" si="1101"/>
        <v>0.10229192476630251</v>
      </c>
    </row>
    <row r="1852" spans="1:78" s="8" customFormat="1" hidden="1" x14ac:dyDescent="0.2">
      <c r="A1852" s="8" t="str">
        <f t="shared" si="1099"/>
        <v>2019Registered nursesBritish ColumbiaUnknown places of work</v>
      </c>
      <c r="B1852" s="8" t="s">
        <v>7</v>
      </c>
      <c r="C1852" s="8" t="s">
        <v>23</v>
      </c>
      <c r="D1852" s="8" t="s">
        <v>49</v>
      </c>
      <c r="E1852" s="8">
        <v>2019</v>
      </c>
      <c r="F1852" s="8">
        <v>752</v>
      </c>
      <c r="G1852" s="8">
        <v>102</v>
      </c>
      <c r="H1852" s="8">
        <v>0</v>
      </c>
      <c r="I1852" s="8">
        <v>219</v>
      </c>
      <c r="J1852" s="8">
        <v>145</v>
      </c>
      <c r="K1852" s="8">
        <v>81</v>
      </c>
      <c r="L1852" s="8">
        <v>59</v>
      </c>
      <c r="M1852" s="8">
        <v>47</v>
      </c>
      <c r="N1852" s="8">
        <v>31</v>
      </c>
      <c r="O1852" s="8">
        <v>36</v>
      </c>
      <c r="P1852" s="8">
        <v>32</v>
      </c>
      <c r="Q1852" s="8">
        <v>15</v>
      </c>
      <c r="R1852" s="8">
        <v>7</v>
      </c>
      <c r="S1852" s="8">
        <v>182</v>
      </c>
      <c r="T1852" s="8">
        <v>0</v>
      </c>
      <c r="U1852" s="8">
        <v>697</v>
      </c>
      <c r="V1852" s="8">
        <v>148</v>
      </c>
      <c r="W1852" s="8">
        <v>9</v>
      </c>
      <c r="X1852" s="8">
        <v>394</v>
      </c>
      <c r="Y1852" s="8">
        <v>163</v>
      </c>
      <c r="Z1852" s="8">
        <v>289</v>
      </c>
      <c r="AA1852" s="8">
        <v>8</v>
      </c>
      <c r="AB1852" s="8">
        <v>52</v>
      </c>
      <c r="AC1852" s="8">
        <v>561</v>
      </c>
      <c r="AD1852" s="8">
        <v>22</v>
      </c>
      <c r="AE1852" s="8">
        <v>219</v>
      </c>
      <c r="AF1852" s="8">
        <v>9</v>
      </c>
      <c r="AG1852" s="8">
        <v>251</v>
      </c>
      <c r="AH1852" s="8">
        <v>4</v>
      </c>
      <c r="AI1852" s="8">
        <v>0</v>
      </c>
      <c r="AJ1852" s="8">
        <v>51</v>
      </c>
      <c r="AK1852" s="8">
        <v>790</v>
      </c>
      <c r="AL1852" s="8">
        <v>590</v>
      </c>
      <c r="AM1852" s="8">
        <v>13</v>
      </c>
      <c r="AN1852" s="8">
        <v>854</v>
      </c>
      <c r="AO1852" s="41">
        <f t="shared" si="1102"/>
        <v>0.88056206088992972</v>
      </c>
      <c r="AP1852" s="41">
        <f t="shared" si="1135"/>
        <v>0.11943793911007025</v>
      </c>
      <c r="AQ1852" s="41">
        <f t="shared" si="1136"/>
        <v>0</v>
      </c>
      <c r="AR1852" s="41">
        <f t="shared" si="1103"/>
        <v>0.25644028103044497</v>
      </c>
      <c r="AS1852" s="41">
        <f t="shared" si="1104"/>
        <v>0.16978922716627634</v>
      </c>
      <c r="AT1852" s="41">
        <f t="shared" si="1105"/>
        <v>9.4847775175644022E-2</v>
      </c>
      <c r="AU1852" s="41">
        <f t="shared" si="1106"/>
        <v>6.9086651053864162E-2</v>
      </c>
      <c r="AV1852" s="41">
        <f t="shared" si="1107"/>
        <v>5.5035128805620608E-2</v>
      </c>
      <c r="AW1852" s="41">
        <f t="shared" si="1108"/>
        <v>3.6299765807962528E-2</v>
      </c>
      <c r="AX1852" s="41">
        <f t="shared" si="1109"/>
        <v>4.2154566744730677E-2</v>
      </c>
      <c r="AY1852" s="41">
        <f t="shared" si="1110"/>
        <v>3.7470725995316159E-2</v>
      </c>
      <c r="AZ1852" s="41">
        <f t="shared" si="1111"/>
        <v>1.7564402810304448E-2</v>
      </c>
      <c r="BA1852" s="41">
        <f t="shared" si="1112"/>
        <v>8.1967213114754103E-3</v>
      </c>
      <c r="BB1852" s="41">
        <f t="shared" si="1113"/>
        <v>0.21311475409836064</v>
      </c>
      <c r="BC1852" s="41">
        <f t="shared" si="1114"/>
        <v>0</v>
      </c>
      <c r="BD1852" s="41">
        <f t="shared" si="1115"/>
        <v>0.81615925058548011</v>
      </c>
      <c r="BE1852" s="41">
        <f t="shared" si="1116"/>
        <v>0.17330210772833723</v>
      </c>
      <c r="BF1852" s="41">
        <f t="shared" si="1117"/>
        <v>1.0538641686182669E-2</v>
      </c>
      <c r="BG1852" s="41">
        <f t="shared" si="1118"/>
        <v>0.46135831381733022</v>
      </c>
      <c r="BH1852" s="41">
        <f t="shared" si="1119"/>
        <v>0.19086651053864168</v>
      </c>
      <c r="BI1852" s="41">
        <f t="shared" si="1120"/>
        <v>0.33840749414519905</v>
      </c>
      <c r="BJ1852" s="41">
        <f t="shared" si="1121"/>
        <v>9.3676814988290398E-3</v>
      </c>
      <c r="BK1852" s="41">
        <f t="shared" si="1122"/>
        <v>6.0889929742388757E-2</v>
      </c>
      <c r="BL1852" s="41">
        <f t="shared" si="1123"/>
        <v>0.65690866510538637</v>
      </c>
      <c r="BM1852" s="41">
        <f t="shared" si="1124"/>
        <v>2.576112412177986E-2</v>
      </c>
      <c r="BN1852" s="41">
        <f t="shared" si="1125"/>
        <v>0.25644028103044497</v>
      </c>
      <c r="BO1852" s="41">
        <f t="shared" si="1126"/>
        <v>1.0538641686182669E-2</v>
      </c>
      <c r="BP1852" s="41">
        <f t="shared" si="1127"/>
        <v>0.29391100702576112</v>
      </c>
      <c r="BQ1852" s="41">
        <f t="shared" si="1128"/>
        <v>4.6838407494145199E-3</v>
      </c>
      <c r="BR1852" s="41">
        <f t="shared" si="1129"/>
        <v>0</v>
      </c>
      <c r="BS1852" s="41">
        <f t="shared" si="1130"/>
        <v>5.9718969555035126E-2</v>
      </c>
      <c r="BT1852" s="41">
        <f t="shared" si="1131"/>
        <v>0.92505854800936771</v>
      </c>
      <c r="BU1852" s="41">
        <f t="shared" si="1132"/>
        <v>0.69086651053864168</v>
      </c>
      <c r="BV1852" s="41">
        <f t="shared" si="1133"/>
        <v>1.5222482435597189E-2</v>
      </c>
      <c r="BW1852" s="41">
        <f t="shared" si="1134"/>
        <v>1</v>
      </c>
      <c r="BX1852" s="41" t="str">
        <f t="shared" si="1100"/>
        <v>2019Registered nursesBritish Columbia</v>
      </c>
      <c r="BY1852" s="51">
        <f>VLOOKUP(BX1852,'%workplace'!$A$1:$F$381,6,FALSE)</f>
        <v>35516</v>
      </c>
      <c r="BZ1852" s="32">
        <f t="shared" si="1101"/>
        <v>2.4045500619439126E-2</v>
      </c>
    </row>
    <row r="1853" spans="1:78" s="8" customFormat="1" hidden="1" x14ac:dyDescent="0.2">
      <c r="A1853" s="8" t="str">
        <f t="shared" si="1099"/>
        <v>2019Registered nursesYukonAll places of work</v>
      </c>
      <c r="B1853" s="8" t="s">
        <v>7</v>
      </c>
      <c r="C1853" s="8" t="s">
        <v>24</v>
      </c>
      <c r="D1853" s="8" t="s">
        <v>9</v>
      </c>
      <c r="E1853" s="8">
        <v>2019</v>
      </c>
      <c r="F1853" s="8">
        <v>429</v>
      </c>
      <c r="G1853" s="8">
        <v>47</v>
      </c>
      <c r="H1853" s="8">
        <v>0</v>
      </c>
      <c r="I1853" s="8">
        <v>66</v>
      </c>
      <c r="J1853" s="8">
        <v>82</v>
      </c>
      <c r="K1853" s="8">
        <v>71</v>
      </c>
      <c r="L1853" s="8">
        <v>60</v>
      </c>
      <c r="M1853" s="8">
        <v>39</v>
      </c>
      <c r="N1853" s="8">
        <v>38</v>
      </c>
      <c r="O1853" s="8">
        <v>61</v>
      </c>
      <c r="P1853" s="8">
        <v>30</v>
      </c>
      <c r="Q1853" s="8">
        <v>11</v>
      </c>
      <c r="R1853" s="8">
        <v>3</v>
      </c>
      <c r="S1853" s="8">
        <v>15</v>
      </c>
      <c r="T1853" s="8">
        <v>0</v>
      </c>
      <c r="U1853" s="8">
        <v>431</v>
      </c>
      <c r="V1853" s="8">
        <v>44</v>
      </c>
      <c r="W1853" s="8">
        <v>1</v>
      </c>
      <c r="X1853" s="8">
        <v>236</v>
      </c>
      <c r="Y1853" s="8">
        <v>172</v>
      </c>
      <c r="Z1853" s="8">
        <v>68</v>
      </c>
      <c r="AA1853" s="8">
        <v>0</v>
      </c>
      <c r="AB1853" s="8">
        <v>41</v>
      </c>
      <c r="AC1853" s="8">
        <v>31</v>
      </c>
      <c r="AD1853" s="8">
        <v>57</v>
      </c>
      <c r="AE1853" s="8">
        <v>347</v>
      </c>
      <c r="AF1853" s="8">
        <v>28</v>
      </c>
      <c r="AG1853" s="8">
        <v>399</v>
      </c>
      <c r="AH1853" s="8">
        <v>19</v>
      </c>
      <c r="AI1853" s="8">
        <v>0</v>
      </c>
      <c r="AJ1853" s="8">
        <v>73</v>
      </c>
      <c r="AK1853" s="8">
        <v>403</v>
      </c>
      <c r="AL1853" s="8">
        <v>30</v>
      </c>
      <c r="AM1853" s="8">
        <v>0</v>
      </c>
      <c r="AN1853" s="8">
        <v>476</v>
      </c>
      <c r="AO1853" s="41">
        <f t="shared" si="1102"/>
        <v>0.90126050420168069</v>
      </c>
      <c r="AP1853" s="41">
        <f t="shared" si="1135"/>
        <v>9.8739495798319324E-2</v>
      </c>
      <c r="AQ1853" s="41">
        <f t="shared" si="1136"/>
        <v>0</v>
      </c>
      <c r="AR1853" s="41">
        <f t="shared" si="1103"/>
        <v>0.13865546218487396</v>
      </c>
      <c r="AS1853" s="41">
        <f t="shared" si="1104"/>
        <v>0.17226890756302521</v>
      </c>
      <c r="AT1853" s="41">
        <f t="shared" si="1105"/>
        <v>0.14915966386554622</v>
      </c>
      <c r="AU1853" s="41">
        <f t="shared" si="1106"/>
        <v>0.12605042016806722</v>
      </c>
      <c r="AV1853" s="41">
        <f t="shared" si="1107"/>
        <v>8.1932773109243698E-2</v>
      </c>
      <c r="AW1853" s="41">
        <f t="shared" si="1108"/>
        <v>7.9831932773109238E-2</v>
      </c>
      <c r="AX1853" s="41">
        <f t="shared" si="1109"/>
        <v>0.12815126050420167</v>
      </c>
      <c r="AY1853" s="41">
        <f t="shared" si="1110"/>
        <v>6.3025210084033612E-2</v>
      </c>
      <c r="AZ1853" s="41">
        <f t="shared" si="1111"/>
        <v>2.3109243697478993E-2</v>
      </c>
      <c r="BA1853" s="41">
        <f t="shared" si="1112"/>
        <v>6.3025210084033615E-3</v>
      </c>
      <c r="BB1853" s="41">
        <f t="shared" si="1113"/>
        <v>3.1512605042016806E-2</v>
      </c>
      <c r="BC1853" s="41">
        <f t="shared" si="1114"/>
        <v>0</v>
      </c>
      <c r="BD1853" s="41">
        <f t="shared" si="1115"/>
        <v>0.90546218487394958</v>
      </c>
      <c r="BE1853" s="41">
        <f t="shared" si="1116"/>
        <v>9.2436974789915971E-2</v>
      </c>
      <c r="BF1853" s="41">
        <f t="shared" si="1117"/>
        <v>2.1008403361344537E-3</v>
      </c>
      <c r="BG1853" s="41">
        <f t="shared" si="1118"/>
        <v>0.49579831932773111</v>
      </c>
      <c r="BH1853" s="41">
        <f t="shared" si="1119"/>
        <v>0.36134453781512604</v>
      </c>
      <c r="BI1853" s="41">
        <f t="shared" si="1120"/>
        <v>0.14285714285714285</v>
      </c>
      <c r="BJ1853" s="41">
        <f t="shared" si="1121"/>
        <v>0</v>
      </c>
      <c r="BK1853" s="41">
        <f t="shared" si="1122"/>
        <v>8.6134453781512604E-2</v>
      </c>
      <c r="BL1853" s="41">
        <f t="shared" si="1123"/>
        <v>6.5126050420168072E-2</v>
      </c>
      <c r="BM1853" s="41">
        <f t="shared" si="1124"/>
        <v>0.11974789915966387</v>
      </c>
      <c r="BN1853" s="41">
        <f t="shared" si="1125"/>
        <v>0.72899159663865543</v>
      </c>
      <c r="BO1853" s="41">
        <f t="shared" si="1126"/>
        <v>5.8823529411764705E-2</v>
      </c>
      <c r="BP1853" s="41">
        <f t="shared" si="1127"/>
        <v>0.83823529411764708</v>
      </c>
      <c r="BQ1853" s="41">
        <f t="shared" si="1128"/>
        <v>3.9915966386554619E-2</v>
      </c>
      <c r="BR1853" s="41">
        <f t="shared" si="1129"/>
        <v>0</v>
      </c>
      <c r="BS1853" s="41">
        <f t="shared" si="1130"/>
        <v>0.15336134453781514</v>
      </c>
      <c r="BT1853" s="41">
        <f t="shared" si="1131"/>
        <v>0.84663865546218486</v>
      </c>
      <c r="BU1853" s="41">
        <f t="shared" si="1132"/>
        <v>6.3025210084033612E-2</v>
      </c>
      <c r="BV1853" s="41">
        <f t="shared" si="1133"/>
        <v>0</v>
      </c>
      <c r="BW1853" s="41">
        <f t="shared" si="1134"/>
        <v>1</v>
      </c>
      <c r="BX1853" s="41" t="str">
        <f t="shared" si="1100"/>
        <v>2019Registered nursesYukon</v>
      </c>
      <c r="BY1853" s="51">
        <f>VLOOKUP(BX1853,'%workplace'!$A$1:$F$381,6,FALSE)</f>
        <v>476</v>
      </c>
      <c r="BZ1853" s="32">
        <f t="shared" si="1101"/>
        <v>1</v>
      </c>
    </row>
    <row r="1854" spans="1:78" s="8" customFormat="1" hidden="1" x14ac:dyDescent="0.2">
      <c r="A1854" s="8" t="str">
        <f t="shared" si="1099"/>
        <v>2019Registered nursesYukonCommunity health</v>
      </c>
      <c r="B1854" s="8" t="s">
        <v>7</v>
      </c>
      <c r="C1854" s="8" t="s">
        <v>24</v>
      </c>
      <c r="D1854" s="8" t="s">
        <v>11</v>
      </c>
      <c r="E1854" s="8">
        <v>2019</v>
      </c>
      <c r="F1854" s="8">
        <v>117</v>
      </c>
      <c r="G1854" s="8">
        <v>12</v>
      </c>
      <c r="H1854" s="8">
        <v>0</v>
      </c>
      <c r="I1854" s="8">
        <v>10</v>
      </c>
      <c r="J1854" s="8">
        <v>18</v>
      </c>
      <c r="K1854" s="8">
        <v>20</v>
      </c>
      <c r="L1854" s="8">
        <v>18</v>
      </c>
      <c r="M1854" s="8">
        <v>14</v>
      </c>
      <c r="N1854" s="8">
        <v>11</v>
      </c>
      <c r="O1854" s="8">
        <v>23</v>
      </c>
      <c r="P1854" s="8">
        <v>11</v>
      </c>
      <c r="Q1854" s="8">
        <v>3</v>
      </c>
      <c r="R1854" s="8">
        <v>0</v>
      </c>
      <c r="S1854" s="8">
        <v>1</v>
      </c>
      <c r="T1854" s="8">
        <v>0</v>
      </c>
      <c r="U1854" s="8">
        <v>120</v>
      </c>
      <c r="V1854" s="8">
        <v>9</v>
      </c>
      <c r="W1854" s="8">
        <v>0</v>
      </c>
      <c r="X1854" s="8">
        <v>52</v>
      </c>
      <c r="Y1854" s="8">
        <v>57</v>
      </c>
      <c r="Z1854" s="8">
        <v>20</v>
      </c>
      <c r="AA1854" s="8">
        <v>0</v>
      </c>
      <c r="AB1854" s="8">
        <v>14</v>
      </c>
      <c r="AC1854" s="8">
        <v>2</v>
      </c>
      <c r="AD1854" s="8">
        <v>12</v>
      </c>
      <c r="AE1854" s="8">
        <v>101</v>
      </c>
      <c r="AF1854" s="8">
        <v>2</v>
      </c>
      <c r="AG1854" s="8">
        <v>125</v>
      </c>
      <c r="AH1854" s="8">
        <v>1</v>
      </c>
      <c r="AI1854" s="8">
        <v>0</v>
      </c>
      <c r="AJ1854" s="8">
        <v>49</v>
      </c>
      <c r="AK1854" s="8">
        <v>80</v>
      </c>
      <c r="AL1854" s="8">
        <v>1</v>
      </c>
      <c r="AM1854" s="8">
        <v>0</v>
      </c>
      <c r="AN1854" s="8">
        <v>129</v>
      </c>
      <c r="AO1854" s="41">
        <f t="shared" si="1102"/>
        <v>0.90697674418604646</v>
      </c>
      <c r="AP1854" s="41">
        <f t="shared" si="1135"/>
        <v>9.3023255813953487E-2</v>
      </c>
      <c r="AQ1854" s="41">
        <f t="shared" si="1136"/>
        <v>0</v>
      </c>
      <c r="AR1854" s="41">
        <f t="shared" si="1103"/>
        <v>7.7519379844961239E-2</v>
      </c>
      <c r="AS1854" s="41">
        <f t="shared" si="1104"/>
        <v>0.13953488372093023</v>
      </c>
      <c r="AT1854" s="41">
        <f t="shared" si="1105"/>
        <v>0.15503875968992248</v>
      </c>
      <c r="AU1854" s="41">
        <f t="shared" si="1106"/>
        <v>0.13953488372093023</v>
      </c>
      <c r="AV1854" s="41">
        <f t="shared" si="1107"/>
        <v>0.10852713178294573</v>
      </c>
      <c r="AW1854" s="41">
        <f t="shared" si="1108"/>
        <v>8.5271317829457363E-2</v>
      </c>
      <c r="AX1854" s="41">
        <f t="shared" si="1109"/>
        <v>0.17829457364341086</v>
      </c>
      <c r="AY1854" s="41">
        <f t="shared" si="1110"/>
        <v>8.5271317829457363E-2</v>
      </c>
      <c r="AZ1854" s="41">
        <f t="shared" si="1111"/>
        <v>2.3255813953488372E-2</v>
      </c>
      <c r="BA1854" s="41">
        <f t="shared" si="1112"/>
        <v>0</v>
      </c>
      <c r="BB1854" s="41">
        <f t="shared" si="1113"/>
        <v>7.7519379844961239E-3</v>
      </c>
      <c r="BC1854" s="41">
        <f t="shared" si="1114"/>
        <v>0</v>
      </c>
      <c r="BD1854" s="41">
        <f t="shared" si="1115"/>
        <v>0.93023255813953487</v>
      </c>
      <c r="BE1854" s="41">
        <f t="shared" si="1116"/>
        <v>6.9767441860465115E-2</v>
      </c>
      <c r="BF1854" s="41">
        <f t="shared" si="1117"/>
        <v>0</v>
      </c>
      <c r="BG1854" s="41">
        <f t="shared" si="1118"/>
        <v>0.40310077519379844</v>
      </c>
      <c r="BH1854" s="41">
        <f t="shared" si="1119"/>
        <v>0.44186046511627908</v>
      </c>
      <c r="BI1854" s="41">
        <f t="shared" si="1120"/>
        <v>0.15503875968992248</v>
      </c>
      <c r="BJ1854" s="41">
        <f t="shared" si="1121"/>
        <v>0</v>
      </c>
      <c r="BK1854" s="41">
        <f t="shared" si="1122"/>
        <v>0.10852713178294573</v>
      </c>
      <c r="BL1854" s="41">
        <f t="shared" si="1123"/>
        <v>1.5503875968992248E-2</v>
      </c>
      <c r="BM1854" s="41">
        <f t="shared" si="1124"/>
        <v>9.3023255813953487E-2</v>
      </c>
      <c r="BN1854" s="41">
        <f t="shared" si="1125"/>
        <v>0.78294573643410847</v>
      </c>
      <c r="BO1854" s="41">
        <f t="shared" si="1126"/>
        <v>1.5503875968992248E-2</v>
      </c>
      <c r="BP1854" s="41">
        <f t="shared" si="1127"/>
        <v>0.96899224806201545</v>
      </c>
      <c r="BQ1854" s="41">
        <f t="shared" si="1128"/>
        <v>7.7519379844961239E-3</v>
      </c>
      <c r="BR1854" s="41">
        <f t="shared" si="1129"/>
        <v>0</v>
      </c>
      <c r="BS1854" s="41">
        <f t="shared" si="1130"/>
        <v>0.37984496124031009</v>
      </c>
      <c r="BT1854" s="41">
        <f t="shared" si="1131"/>
        <v>0.62015503875968991</v>
      </c>
      <c r="BU1854" s="41">
        <f t="shared" si="1132"/>
        <v>7.7519379844961239E-3</v>
      </c>
      <c r="BV1854" s="41">
        <f t="shared" si="1133"/>
        <v>0</v>
      </c>
      <c r="BW1854" s="41">
        <f t="shared" si="1134"/>
        <v>1</v>
      </c>
      <c r="BX1854" s="41" t="str">
        <f t="shared" si="1100"/>
        <v>2019Registered nursesYukon</v>
      </c>
      <c r="BY1854" s="51">
        <f>VLOOKUP(BX1854,'%workplace'!$A$1:$F$381,6,FALSE)</f>
        <v>476</v>
      </c>
      <c r="BZ1854" s="32">
        <f t="shared" si="1101"/>
        <v>0.27100840336134452</v>
      </c>
    </row>
    <row r="1855" spans="1:78" s="8" customFormat="1" hidden="1" x14ac:dyDescent="0.2">
      <c r="A1855" s="8" t="str">
        <f t="shared" si="1099"/>
        <v>2019Registered nursesYukonNursing home/long-term care</v>
      </c>
      <c r="B1855" s="8" t="s">
        <v>7</v>
      </c>
      <c r="C1855" s="8" t="s">
        <v>24</v>
      </c>
      <c r="D1855" s="8" t="s">
        <v>12</v>
      </c>
      <c r="E1855" s="8">
        <v>2019</v>
      </c>
      <c r="F1855" s="8">
        <v>40</v>
      </c>
      <c r="G1855" s="8">
        <v>3</v>
      </c>
      <c r="H1855" s="8">
        <v>0</v>
      </c>
      <c r="I1855" s="8">
        <v>4</v>
      </c>
      <c r="J1855" s="8">
        <v>10</v>
      </c>
      <c r="K1855" s="8">
        <v>6</v>
      </c>
      <c r="L1855" s="8">
        <v>7</v>
      </c>
      <c r="M1855" s="8">
        <v>3</v>
      </c>
      <c r="N1855" s="8">
        <v>4</v>
      </c>
      <c r="O1855" s="8">
        <v>6</v>
      </c>
      <c r="P1855" s="8">
        <v>2</v>
      </c>
      <c r="Q1855" s="8">
        <v>0</v>
      </c>
      <c r="R1855" s="8">
        <v>0</v>
      </c>
      <c r="S1855" s="8">
        <v>1</v>
      </c>
      <c r="T1855" s="8">
        <v>0</v>
      </c>
      <c r="U1855" s="8">
        <v>30</v>
      </c>
      <c r="V1855" s="8">
        <v>12</v>
      </c>
      <c r="W1855" s="8">
        <v>1</v>
      </c>
      <c r="X1855" s="8">
        <v>36</v>
      </c>
      <c r="Y1855" s="8">
        <v>5</v>
      </c>
      <c r="Z1855" s="8">
        <v>2</v>
      </c>
      <c r="AA1855" s="8">
        <v>0</v>
      </c>
      <c r="AB1855" s="8">
        <v>7</v>
      </c>
      <c r="AC1855" s="8">
        <v>3</v>
      </c>
      <c r="AD1855" s="8">
        <v>9</v>
      </c>
      <c r="AE1855" s="8">
        <v>24</v>
      </c>
      <c r="AF1855" s="8">
        <v>3</v>
      </c>
      <c r="AG1855" s="8">
        <v>36</v>
      </c>
      <c r="AH1855" s="8">
        <v>1</v>
      </c>
      <c r="AI1855" s="8">
        <v>0</v>
      </c>
      <c r="AJ1855" s="8">
        <v>1</v>
      </c>
      <c r="AK1855" s="8">
        <v>42</v>
      </c>
      <c r="AL1855" s="8">
        <v>3</v>
      </c>
      <c r="AM1855" s="8">
        <v>0</v>
      </c>
      <c r="AN1855" s="8">
        <v>43</v>
      </c>
      <c r="AO1855" s="41">
        <f t="shared" si="1102"/>
        <v>0.93023255813953487</v>
      </c>
      <c r="AP1855" s="41">
        <f t="shared" si="1135"/>
        <v>6.9767441860465115E-2</v>
      </c>
      <c r="AQ1855" s="41">
        <f t="shared" si="1136"/>
        <v>0</v>
      </c>
      <c r="AR1855" s="41">
        <f t="shared" si="1103"/>
        <v>9.3023255813953487E-2</v>
      </c>
      <c r="AS1855" s="41">
        <f t="shared" si="1104"/>
        <v>0.23255813953488372</v>
      </c>
      <c r="AT1855" s="41">
        <f t="shared" si="1105"/>
        <v>0.13953488372093023</v>
      </c>
      <c r="AU1855" s="41">
        <f t="shared" si="1106"/>
        <v>0.16279069767441862</v>
      </c>
      <c r="AV1855" s="41">
        <f t="shared" si="1107"/>
        <v>6.9767441860465115E-2</v>
      </c>
      <c r="AW1855" s="41">
        <f t="shared" si="1108"/>
        <v>9.3023255813953487E-2</v>
      </c>
      <c r="AX1855" s="41">
        <f t="shared" si="1109"/>
        <v>0.13953488372093023</v>
      </c>
      <c r="AY1855" s="41">
        <f t="shared" si="1110"/>
        <v>4.6511627906976744E-2</v>
      </c>
      <c r="AZ1855" s="41">
        <f t="shared" si="1111"/>
        <v>0</v>
      </c>
      <c r="BA1855" s="41">
        <f t="shared" si="1112"/>
        <v>0</v>
      </c>
      <c r="BB1855" s="41">
        <f t="shared" si="1113"/>
        <v>2.3255813953488372E-2</v>
      </c>
      <c r="BC1855" s="41">
        <f t="shared" si="1114"/>
        <v>0</v>
      </c>
      <c r="BD1855" s="41">
        <f t="shared" si="1115"/>
        <v>0.69767441860465118</v>
      </c>
      <c r="BE1855" s="41">
        <f t="shared" si="1116"/>
        <v>0.27906976744186046</v>
      </c>
      <c r="BF1855" s="41">
        <f t="shared" si="1117"/>
        <v>2.3255813953488372E-2</v>
      </c>
      <c r="BG1855" s="41">
        <f t="shared" si="1118"/>
        <v>0.83720930232558144</v>
      </c>
      <c r="BH1855" s="41">
        <f t="shared" si="1119"/>
        <v>0.11627906976744186</v>
      </c>
      <c r="BI1855" s="41">
        <f t="shared" si="1120"/>
        <v>4.6511627906976744E-2</v>
      </c>
      <c r="BJ1855" s="41">
        <f t="shared" si="1121"/>
        <v>0</v>
      </c>
      <c r="BK1855" s="41">
        <f t="shared" si="1122"/>
        <v>0.16279069767441862</v>
      </c>
      <c r="BL1855" s="41">
        <f t="shared" si="1123"/>
        <v>6.9767441860465115E-2</v>
      </c>
      <c r="BM1855" s="41">
        <f t="shared" si="1124"/>
        <v>0.20930232558139536</v>
      </c>
      <c r="BN1855" s="41">
        <f t="shared" si="1125"/>
        <v>0.55813953488372092</v>
      </c>
      <c r="BO1855" s="41">
        <f t="shared" si="1126"/>
        <v>6.9767441860465115E-2</v>
      </c>
      <c r="BP1855" s="41">
        <f t="shared" si="1127"/>
        <v>0.83720930232558144</v>
      </c>
      <c r="BQ1855" s="41">
        <f t="shared" si="1128"/>
        <v>2.3255813953488372E-2</v>
      </c>
      <c r="BR1855" s="41">
        <f t="shared" si="1129"/>
        <v>0</v>
      </c>
      <c r="BS1855" s="41">
        <f t="shared" si="1130"/>
        <v>2.3255813953488372E-2</v>
      </c>
      <c r="BT1855" s="41">
        <f t="shared" si="1131"/>
        <v>0.97674418604651159</v>
      </c>
      <c r="BU1855" s="41">
        <f t="shared" si="1132"/>
        <v>6.9767441860465115E-2</v>
      </c>
      <c r="BV1855" s="41">
        <f t="shared" si="1133"/>
        <v>0</v>
      </c>
      <c r="BW1855" s="41">
        <f t="shared" si="1134"/>
        <v>1</v>
      </c>
      <c r="BX1855" s="41" t="str">
        <f t="shared" si="1100"/>
        <v>2019Registered nursesYukon</v>
      </c>
      <c r="BY1855" s="51">
        <f>VLOOKUP(BX1855,'%workplace'!$A$1:$F$381,6,FALSE)</f>
        <v>476</v>
      </c>
      <c r="BZ1855" s="32">
        <f t="shared" si="1101"/>
        <v>9.0336134453781511E-2</v>
      </c>
    </row>
    <row r="1856" spans="1:78" s="8" customFormat="1" hidden="1" x14ac:dyDescent="0.2">
      <c r="A1856" s="8" t="str">
        <f t="shared" si="1099"/>
        <v>2019Registered nursesYukonHospital</v>
      </c>
      <c r="B1856" s="8" t="s">
        <v>7</v>
      </c>
      <c r="C1856" s="8" t="s">
        <v>24</v>
      </c>
      <c r="D1856" s="8" t="s">
        <v>10</v>
      </c>
      <c r="E1856" s="8">
        <v>2019</v>
      </c>
      <c r="F1856" s="8">
        <v>221</v>
      </c>
      <c r="G1856" s="8">
        <v>26</v>
      </c>
      <c r="H1856" s="8">
        <v>0</v>
      </c>
      <c r="I1856" s="8">
        <v>46</v>
      </c>
      <c r="J1856" s="8">
        <v>49</v>
      </c>
      <c r="K1856" s="8">
        <v>37</v>
      </c>
      <c r="L1856" s="8">
        <v>25</v>
      </c>
      <c r="M1856" s="8">
        <v>20</v>
      </c>
      <c r="N1856" s="8">
        <v>19</v>
      </c>
      <c r="O1856" s="8">
        <v>25</v>
      </c>
      <c r="P1856" s="8">
        <v>8</v>
      </c>
      <c r="Q1856" s="8">
        <v>5</v>
      </c>
      <c r="R1856" s="8">
        <v>3</v>
      </c>
      <c r="S1856" s="8">
        <v>10</v>
      </c>
      <c r="T1856" s="8">
        <v>0</v>
      </c>
      <c r="U1856" s="8">
        <v>227</v>
      </c>
      <c r="V1856" s="8">
        <v>20</v>
      </c>
      <c r="W1856" s="8">
        <v>0</v>
      </c>
      <c r="X1856" s="8">
        <v>110</v>
      </c>
      <c r="Y1856" s="8">
        <v>97</v>
      </c>
      <c r="Z1856" s="8">
        <v>40</v>
      </c>
      <c r="AA1856" s="8">
        <v>0</v>
      </c>
      <c r="AB1856" s="8">
        <v>8</v>
      </c>
      <c r="AC1856" s="8">
        <v>9</v>
      </c>
      <c r="AD1856" s="8">
        <v>16</v>
      </c>
      <c r="AE1856" s="8">
        <v>214</v>
      </c>
      <c r="AF1856" s="8">
        <v>9</v>
      </c>
      <c r="AG1856" s="8">
        <v>225</v>
      </c>
      <c r="AH1856" s="8">
        <v>4</v>
      </c>
      <c r="AI1856" s="8">
        <v>0</v>
      </c>
      <c r="AJ1856" s="8">
        <v>21</v>
      </c>
      <c r="AK1856" s="8">
        <v>226</v>
      </c>
      <c r="AL1856" s="8">
        <v>9</v>
      </c>
      <c r="AM1856" s="8">
        <v>0</v>
      </c>
      <c r="AN1856" s="8">
        <v>247</v>
      </c>
      <c r="AO1856" s="41">
        <f t="shared" si="1102"/>
        <v>0.89473684210526316</v>
      </c>
      <c r="AP1856" s="41">
        <f t="shared" si="1135"/>
        <v>0.10526315789473684</v>
      </c>
      <c r="AQ1856" s="41">
        <f t="shared" si="1136"/>
        <v>0</v>
      </c>
      <c r="AR1856" s="41">
        <f t="shared" si="1103"/>
        <v>0.18623481781376519</v>
      </c>
      <c r="AS1856" s="41">
        <f t="shared" si="1104"/>
        <v>0.19838056680161945</v>
      </c>
      <c r="AT1856" s="41">
        <f t="shared" si="1105"/>
        <v>0.14979757085020243</v>
      </c>
      <c r="AU1856" s="41">
        <f t="shared" si="1106"/>
        <v>0.10121457489878542</v>
      </c>
      <c r="AV1856" s="41">
        <f t="shared" si="1107"/>
        <v>8.0971659919028341E-2</v>
      </c>
      <c r="AW1856" s="41">
        <f t="shared" si="1108"/>
        <v>7.6923076923076927E-2</v>
      </c>
      <c r="AX1856" s="41">
        <f t="shared" si="1109"/>
        <v>0.10121457489878542</v>
      </c>
      <c r="AY1856" s="41">
        <f t="shared" si="1110"/>
        <v>3.2388663967611336E-2</v>
      </c>
      <c r="AZ1856" s="41">
        <f t="shared" si="1111"/>
        <v>2.0242914979757085E-2</v>
      </c>
      <c r="BA1856" s="41">
        <f t="shared" si="1112"/>
        <v>1.2145748987854251E-2</v>
      </c>
      <c r="BB1856" s="41">
        <f t="shared" si="1113"/>
        <v>4.048582995951417E-2</v>
      </c>
      <c r="BC1856" s="41">
        <f t="shared" si="1114"/>
        <v>0</v>
      </c>
      <c r="BD1856" s="41">
        <f t="shared" si="1115"/>
        <v>0.91902834008097167</v>
      </c>
      <c r="BE1856" s="41">
        <f t="shared" si="1116"/>
        <v>8.0971659919028341E-2</v>
      </c>
      <c r="BF1856" s="41">
        <f t="shared" si="1117"/>
        <v>0</v>
      </c>
      <c r="BG1856" s="41">
        <f t="shared" si="1118"/>
        <v>0.44534412955465585</v>
      </c>
      <c r="BH1856" s="41">
        <f t="shared" si="1119"/>
        <v>0.39271255060728744</v>
      </c>
      <c r="BI1856" s="41">
        <f t="shared" si="1120"/>
        <v>0.16194331983805668</v>
      </c>
      <c r="BJ1856" s="41">
        <f t="shared" si="1121"/>
        <v>0</v>
      </c>
      <c r="BK1856" s="41">
        <f t="shared" si="1122"/>
        <v>3.2388663967611336E-2</v>
      </c>
      <c r="BL1856" s="41">
        <f t="shared" si="1123"/>
        <v>3.643724696356275E-2</v>
      </c>
      <c r="BM1856" s="41">
        <f t="shared" si="1124"/>
        <v>6.4777327935222673E-2</v>
      </c>
      <c r="BN1856" s="41">
        <f t="shared" si="1125"/>
        <v>0.8663967611336032</v>
      </c>
      <c r="BO1856" s="41">
        <f t="shared" si="1126"/>
        <v>3.643724696356275E-2</v>
      </c>
      <c r="BP1856" s="41">
        <f t="shared" si="1127"/>
        <v>0.91093117408906887</v>
      </c>
      <c r="BQ1856" s="41">
        <f t="shared" si="1128"/>
        <v>1.6194331983805668E-2</v>
      </c>
      <c r="BR1856" s="41">
        <f t="shared" si="1129"/>
        <v>0</v>
      </c>
      <c r="BS1856" s="41">
        <f t="shared" si="1130"/>
        <v>8.5020242914979755E-2</v>
      </c>
      <c r="BT1856" s="41">
        <f t="shared" si="1131"/>
        <v>0.91497975708502022</v>
      </c>
      <c r="BU1856" s="41">
        <f t="shared" si="1132"/>
        <v>3.643724696356275E-2</v>
      </c>
      <c r="BV1856" s="41">
        <f t="shared" si="1133"/>
        <v>0</v>
      </c>
      <c r="BW1856" s="41">
        <f t="shared" si="1134"/>
        <v>1</v>
      </c>
      <c r="BX1856" s="41" t="str">
        <f t="shared" si="1100"/>
        <v>2019Registered nursesYukon</v>
      </c>
      <c r="BY1856" s="51">
        <f>VLOOKUP(BX1856,'%workplace'!$A$1:$F$381,6,FALSE)</f>
        <v>476</v>
      </c>
      <c r="BZ1856" s="32">
        <f t="shared" si="1101"/>
        <v>0.51890756302521013</v>
      </c>
    </row>
    <row r="1857" spans="1:78" s="8" customFormat="1" hidden="1" x14ac:dyDescent="0.2">
      <c r="A1857" s="8" t="str">
        <f t="shared" si="1099"/>
        <v>2019Registered nursesYukonOther places of work</v>
      </c>
      <c r="B1857" s="8" t="s">
        <v>7</v>
      </c>
      <c r="C1857" s="8" t="s">
        <v>24</v>
      </c>
      <c r="D1857" s="8" t="s">
        <v>13</v>
      </c>
      <c r="E1857" s="8">
        <v>2019</v>
      </c>
      <c r="F1857" s="8">
        <v>41</v>
      </c>
      <c r="G1857" s="8">
        <v>3</v>
      </c>
      <c r="H1857" s="8">
        <v>0</v>
      </c>
      <c r="I1857" s="8">
        <v>3</v>
      </c>
      <c r="J1857" s="8">
        <v>3</v>
      </c>
      <c r="K1857" s="8">
        <v>6</v>
      </c>
      <c r="L1857" s="8">
        <v>9</v>
      </c>
      <c r="M1857" s="8">
        <v>1</v>
      </c>
      <c r="N1857" s="8">
        <v>3</v>
      </c>
      <c r="O1857" s="8">
        <v>6</v>
      </c>
      <c r="P1857" s="8">
        <v>9</v>
      </c>
      <c r="Q1857" s="8">
        <v>3</v>
      </c>
      <c r="R1857" s="8">
        <v>0</v>
      </c>
      <c r="S1857" s="8">
        <v>1</v>
      </c>
      <c r="T1857" s="8">
        <v>0</v>
      </c>
      <c r="U1857" s="8">
        <v>41</v>
      </c>
      <c r="V1857" s="8">
        <v>3</v>
      </c>
      <c r="W1857" s="8">
        <v>0</v>
      </c>
      <c r="X1857" s="8">
        <v>33</v>
      </c>
      <c r="Y1857" s="8">
        <v>9</v>
      </c>
      <c r="Z1857" s="8">
        <v>2</v>
      </c>
      <c r="AA1857" s="8">
        <v>0</v>
      </c>
      <c r="AB1857" s="8">
        <v>12</v>
      </c>
      <c r="AC1857" s="8">
        <v>4</v>
      </c>
      <c r="AD1857" s="8">
        <v>20</v>
      </c>
      <c r="AE1857" s="8">
        <v>8</v>
      </c>
      <c r="AF1857" s="8">
        <v>14</v>
      </c>
      <c r="AG1857" s="8">
        <v>13</v>
      </c>
      <c r="AH1857" s="8">
        <v>13</v>
      </c>
      <c r="AI1857" s="8">
        <v>0</v>
      </c>
      <c r="AJ1857" s="8">
        <v>1</v>
      </c>
      <c r="AK1857" s="8">
        <v>43</v>
      </c>
      <c r="AL1857" s="8">
        <v>4</v>
      </c>
      <c r="AM1857" s="8">
        <v>0</v>
      </c>
      <c r="AN1857" s="8">
        <v>44</v>
      </c>
      <c r="AO1857" s="41">
        <f t="shared" si="1102"/>
        <v>0.93181818181818177</v>
      </c>
      <c r="AP1857" s="41">
        <f t="shared" si="1135"/>
        <v>6.8181818181818177E-2</v>
      </c>
      <c r="AQ1857" s="41">
        <f t="shared" si="1136"/>
        <v>0</v>
      </c>
      <c r="AR1857" s="41">
        <f t="shared" si="1103"/>
        <v>6.8181818181818177E-2</v>
      </c>
      <c r="AS1857" s="41">
        <f t="shared" si="1104"/>
        <v>6.8181818181818177E-2</v>
      </c>
      <c r="AT1857" s="41">
        <f t="shared" si="1105"/>
        <v>0.13636363636363635</v>
      </c>
      <c r="AU1857" s="41">
        <f t="shared" si="1106"/>
        <v>0.20454545454545456</v>
      </c>
      <c r="AV1857" s="41">
        <f t="shared" si="1107"/>
        <v>2.2727272727272728E-2</v>
      </c>
      <c r="AW1857" s="41">
        <f t="shared" si="1108"/>
        <v>6.8181818181818177E-2</v>
      </c>
      <c r="AX1857" s="41">
        <f t="shared" si="1109"/>
        <v>0.13636363636363635</v>
      </c>
      <c r="AY1857" s="41">
        <f t="shared" si="1110"/>
        <v>0.20454545454545456</v>
      </c>
      <c r="AZ1857" s="41">
        <f t="shared" si="1111"/>
        <v>6.8181818181818177E-2</v>
      </c>
      <c r="BA1857" s="41">
        <f t="shared" si="1112"/>
        <v>0</v>
      </c>
      <c r="BB1857" s="41">
        <f t="shared" si="1113"/>
        <v>2.2727272727272728E-2</v>
      </c>
      <c r="BC1857" s="41">
        <f t="shared" si="1114"/>
        <v>0</v>
      </c>
      <c r="BD1857" s="41">
        <f t="shared" si="1115"/>
        <v>0.93181818181818177</v>
      </c>
      <c r="BE1857" s="41">
        <f t="shared" si="1116"/>
        <v>6.8181818181818177E-2</v>
      </c>
      <c r="BF1857" s="41">
        <f t="shared" si="1117"/>
        <v>0</v>
      </c>
      <c r="BG1857" s="41">
        <f t="shared" si="1118"/>
        <v>0.75</v>
      </c>
      <c r="BH1857" s="41">
        <f t="shared" si="1119"/>
        <v>0.20454545454545456</v>
      </c>
      <c r="BI1857" s="41">
        <f t="shared" si="1120"/>
        <v>4.5454545454545456E-2</v>
      </c>
      <c r="BJ1857" s="41">
        <f t="shared" si="1121"/>
        <v>0</v>
      </c>
      <c r="BK1857" s="41">
        <f t="shared" si="1122"/>
        <v>0.27272727272727271</v>
      </c>
      <c r="BL1857" s="41">
        <f t="shared" si="1123"/>
        <v>9.0909090909090912E-2</v>
      </c>
      <c r="BM1857" s="41">
        <f t="shared" si="1124"/>
        <v>0.45454545454545453</v>
      </c>
      <c r="BN1857" s="41">
        <f t="shared" si="1125"/>
        <v>0.18181818181818182</v>
      </c>
      <c r="BO1857" s="41">
        <f t="shared" si="1126"/>
        <v>0.31818181818181818</v>
      </c>
      <c r="BP1857" s="41">
        <f t="shared" si="1127"/>
        <v>0.29545454545454547</v>
      </c>
      <c r="BQ1857" s="41">
        <f t="shared" si="1128"/>
        <v>0.29545454545454547</v>
      </c>
      <c r="BR1857" s="41">
        <f t="shared" si="1129"/>
        <v>0</v>
      </c>
      <c r="BS1857" s="41">
        <f t="shared" si="1130"/>
        <v>2.2727272727272728E-2</v>
      </c>
      <c r="BT1857" s="41">
        <f t="shared" si="1131"/>
        <v>0.97727272727272729</v>
      </c>
      <c r="BU1857" s="41">
        <f t="shared" si="1132"/>
        <v>9.0909090909090912E-2</v>
      </c>
      <c r="BV1857" s="41">
        <f t="shared" si="1133"/>
        <v>0</v>
      </c>
      <c r="BW1857" s="41">
        <f t="shared" si="1134"/>
        <v>1</v>
      </c>
      <c r="BX1857" s="41" t="str">
        <f t="shared" si="1100"/>
        <v>2019Registered nursesYukon</v>
      </c>
      <c r="BY1857" s="51">
        <f>VLOOKUP(BX1857,'%workplace'!$A$1:$F$381,6,FALSE)</f>
        <v>476</v>
      </c>
      <c r="BZ1857" s="32">
        <f t="shared" si="1101"/>
        <v>9.2436974789915971E-2</v>
      </c>
    </row>
    <row r="1858" spans="1:78" s="8" customFormat="1" hidden="1" x14ac:dyDescent="0.2">
      <c r="A1858" s="8" t="str">
        <f t="shared" ref="A1858:A1921" si="1137">CONCATENATE(E1858,B1858,C1858,D1858)</f>
        <v>2019Registered nursesYukonUnknown places of work</v>
      </c>
      <c r="B1858" s="8" t="s">
        <v>7</v>
      </c>
      <c r="C1858" s="8" t="s">
        <v>24</v>
      </c>
      <c r="D1858" s="8" t="s">
        <v>49</v>
      </c>
      <c r="E1858" s="8">
        <v>2019</v>
      </c>
      <c r="F1858" s="8">
        <v>10</v>
      </c>
      <c r="G1858" s="8">
        <v>3</v>
      </c>
      <c r="H1858" s="8">
        <v>0</v>
      </c>
      <c r="I1858" s="8">
        <v>3</v>
      </c>
      <c r="J1858" s="8">
        <v>2</v>
      </c>
      <c r="K1858" s="8">
        <v>2</v>
      </c>
      <c r="L1858" s="8">
        <v>1</v>
      </c>
      <c r="M1858" s="8">
        <v>1</v>
      </c>
      <c r="N1858" s="8">
        <v>1</v>
      </c>
      <c r="O1858" s="8">
        <v>1</v>
      </c>
      <c r="P1858" s="8">
        <v>0</v>
      </c>
      <c r="Q1858" s="8">
        <v>0</v>
      </c>
      <c r="R1858" s="8">
        <v>0</v>
      </c>
      <c r="S1858" s="8">
        <v>2</v>
      </c>
      <c r="T1858" s="8">
        <v>0</v>
      </c>
      <c r="U1858" s="8">
        <v>13</v>
      </c>
      <c r="V1858" s="8">
        <v>0</v>
      </c>
      <c r="W1858" s="8">
        <v>0</v>
      </c>
      <c r="X1858" s="8">
        <v>5</v>
      </c>
      <c r="Y1858" s="8">
        <v>4</v>
      </c>
      <c r="Z1858" s="8">
        <v>4</v>
      </c>
      <c r="AA1858" s="8">
        <v>0</v>
      </c>
      <c r="AB1858" s="8">
        <v>0</v>
      </c>
      <c r="AC1858" s="8">
        <v>13</v>
      </c>
      <c r="AD1858" s="8">
        <v>0</v>
      </c>
      <c r="AE1858" s="8">
        <v>0</v>
      </c>
      <c r="AF1858" s="8">
        <v>0</v>
      </c>
      <c r="AG1858" s="8">
        <v>0</v>
      </c>
      <c r="AH1858" s="8">
        <v>0</v>
      </c>
      <c r="AI1858" s="8">
        <v>0</v>
      </c>
      <c r="AJ1858" s="8">
        <v>1</v>
      </c>
      <c r="AK1858" s="8">
        <v>12</v>
      </c>
      <c r="AL1858" s="8">
        <v>13</v>
      </c>
      <c r="AM1858" s="8">
        <v>0</v>
      </c>
      <c r="AN1858" s="8">
        <v>13</v>
      </c>
      <c r="AO1858" s="41">
        <f t="shared" si="1102"/>
        <v>0.76923076923076927</v>
      </c>
      <c r="AP1858" s="41">
        <f t="shared" si="1135"/>
        <v>0.23076923076923078</v>
      </c>
      <c r="AQ1858" s="41">
        <f t="shared" si="1136"/>
        <v>0</v>
      </c>
      <c r="AR1858" s="41">
        <f t="shared" si="1103"/>
        <v>0.23076923076923078</v>
      </c>
      <c r="AS1858" s="41">
        <f t="shared" si="1104"/>
        <v>0.15384615384615385</v>
      </c>
      <c r="AT1858" s="41">
        <f t="shared" si="1105"/>
        <v>0.15384615384615385</v>
      </c>
      <c r="AU1858" s="41">
        <f t="shared" si="1106"/>
        <v>7.6923076923076927E-2</v>
      </c>
      <c r="AV1858" s="41">
        <f t="shared" si="1107"/>
        <v>7.6923076923076927E-2</v>
      </c>
      <c r="AW1858" s="41">
        <f t="shared" si="1108"/>
        <v>7.6923076923076927E-2</v>
      </c>
      <c r="AX1858" s="41">
        <f t="shared" si="1109"/>
        <v>7.6923076923076927E-2</v>
      </c>
      <c r="AY1858" s="41">
        <f t="shared" si="1110"/>
        <v>0</v>
      </c>
      <c r="AZ1858" s="41">
        <f t="shared" si="1111"/>
        <v>0</v>
      </c>
      <c r="BA1858" s="41">
        <f t="shared" si="1112"/>
        <v>0</v>
      </c>
      <c r="BB1858" s="41">
        <f t="shared" si="1113"/>
        <v>0.15384615384615385</v>
      </c>
      <c r="BC1858" s="41">
        <f t="shared" si="1114"/>
        <v>0</v>
      </c>
      <c r="BD1858" s="41">
        <f t="shared" si="1115"/>
        <v>1</v>
      </c>
      <c r="BE1858" s="41">
        <f t="shared" si="1116"/>
        <v>0</v>
      </c>
      <c r="BF1858" s="41">
        <f t="shared" si="1117"/>
        <v>0</v>
      </c>
      <c r="BG1858" s="41">
        <f t="shared" si="1118"/>
        <v>0.38461538461538464</v>
      </c>
      <c r="BH1858" s="41">
        <f t="shared" si="1119"/>
        <v>0.30769230769230771</v>
      </c>
      <c r="BI1858" s="41">
        <f t="shared" si="1120"/>
        <v>0.30769230769230771</v>
      </c>
      <c r="BJ1858" s="41">
        <f t="shared" si="1121"/>
        <v>0</v>
      </c>
      <c r="BK1858" s="41">
        <f t="shared" si="1122"/>
        <v>0</v>
      </c>
      <c r="BL1858" s="41">
        <f t="shared" si="1123"/>
        <v>1</v>
      </c>
      <c r="BM1858" s="41">
        <f t="shared" si="1124"/>
        <v>0</v>
      </c>
      <c r="BN1858" s="41">
        <f t="shared" si="1125"/>
        <v>0</v>
      </c>
      <c r="BO1858" s="41">
        <f t="shared" si="1126"/>
        <v>0</v>
      </c>
      <c r="BP1858" s="41">
        <f t="shared" si="1127"/>
        <v>0</v>
      </c>
      <c r="BQ1858" s="41">
        <f t="shared" si="1128"/>
        <v>0</v>
      </c>
      <c r="BR1858" s="41">
        <f t="shared" si="1129"/>
        <v>0</v>
      </c>
      <c r="BS1858" s="41">
        <f t="shared" si="1130"/>
        <v>7.6923076923076927E-2</v>
      </c>
      <c r="BT1858" s="41">
        <f t="shared" si="1131"/>
        <v>0.92307692307692313</v>
      </c>
      <c r="BU1858" s="41">
        <f t="shared" si="1132"/>
        <v>1</v>
      </c>
      <c r="BV1858" s="41">
        <f t="shared" si="1133"/>
        <v>0</v>
      </c>
      <c r="BW1858" s="41">
        <f t="shared" si="1134"/>
        <v>1</v>
      </c>
      <c r="BX1858" s="41" t="str">
        <f t="shared" ref="BX1858:BX1921" si="1138">CONCATENATE(E1858,B1858,C1858)</f>
        <v>2019Registered nursesYukon</v>
      </c>
      <c r="BY1858" s="51">
        <f>VLOOKUP(BX1858,'%workplace'!$A$1:$F$381,6,FALSE)</f>
        <v>476</v>
      </c>
      <c r="BZ1858" s="32">
        <f t="shared" ref="BZ1858:BZ1921" si="1139">IF(AN1858="†","†",AN1858/BY1858)</f>
        <v>2.7310924369747899E-2</v>
      </c>
    </row>
    <row r="1859" spans="1:78" s="8" customFormat="1" hidden="1" x14ac:dyDescent="0.2">
      <c r="A1859" s="8" t="str">
        <f t="shared" si="1137"/>
        <v>2019Licensed practical nursesNewfoundland and LabradorAll places of work</v>
      </c>
      <c r="B1859" s="8" t="s">
        <v>3</v>
      </c>
      <c r="C1859" s="8" t="s">
        <v>14</v>
      </c>
      <c r="D1859" s="8" t="s">
        <v>9</v>
      </c>
      <c r="E1859" s="8">
        <v>2019</v>
      </c>
      <c r="F1859" s="8">
        <v>2087</v>
      </c>
      <c r="G1859" s="8">
        <v>226</v>
      </c>
      <c r="H1859" s="8">
        <v>0</v>
      </c>
      <c r="I1859" s="8">
        <v>279</v>
      </c>
      <c r="J1859" s="8">
        <v>255</v>
      </c>
      <c r="K1859" s="8">
        <v>285</v>
      </c>
      <c r="L1859" s="8">
        <v>296</v>
      </c>
      <c r="M1859" s="8">
        <v>303</v>
      </c>
      <c r="N1859" s="8">
        <v>338</v>
      </c>
      <c r="O1859" s="8">
        <v>259</v>
      </c>
      <c r="P1859" s="8">
        <v>85</v>
      </c>
      <c r="Q1859" s="8">
        <v>14</v>
      </c>
      <c r="R1859" s="8">
        <v>1</v>
      </c>
      <c r="S1859" s="8">
        <v>198</v>
      </c>
      <c r="T1859" s="8">
        <v>0</v>
      </c>
      <c r="U1859" s="8">
        <v>2259</v>
      </c>
      <c r="V1859" s="8">
        <v>54</v>
      </c>
      <c r="W1859" s="8">
        <v>0</v>
      </c>
      <c r="X1859" s="8">
        <v>1449</v>
      </c>
      <c r="Y1859" s="8">
        <v>141</v>
      </c>
      <c r="Z1859" s="8">
        <v>723</v>
      </c>
      <c r="AA1859" s="8">
        <v>0</v>
      </c>
      <c r="AB1859" s="8">
        <v>0</v>
      </c>
      <c r="AC1859" s="8">
        <v>0</v>
      </c>
      <c r="AD1859" s="8">
        <v>78</v>
      </c>
      <c r="AE1859" s="8">
        <v>2235</v>
      </c>
      <c r="AF1859" s="8">
        <v>26</v>
      </c>
      <c r="AG1859" s="8">
        <v>2277</v>
      </c>
      <c r="AH1859" s="8">
        <v>9</v>
      </c>
      <c r="AI1859" s="8">
        <v>0</v>
      </c>
      <c r="AJ1859" s="8">
        <v>908</v>
      </c>
      <c r="AK1859" s="8">
        <v>1402</v>
      </c>
      <c r="AL1859" s="8">
        <v>1</v>
      </c>
      <c r="AM1859" s="8">
        <v>3</v>
      </c>
      <c r="AN1859" s="8">
        <v>2313</v>
      </c>
      <c r="AO1859" s="41">
        <f t="shared" si="1102"/>
        <v>0.90229139645482059</v>
      </c>
      <c r="AP1859" s="41">
        <f t="shared" si="1135"/>
        <v>9.770860354517942E-2</v>
      </c>
      <c r="AQ1859" s="41">
        <f t="shared" si="1136"/>
        <v>0</v>
      </c>
      <c r="AR1859" s="41">
        <f t="shared" si="1103"/>
        <v>0.12062256809338522</v>
      </c>
      <c r="AS1859" s="41">
        <f t="shared" si="1104"/>
        <v>0.11024643320363164</v>
      </c>
      <c r="AT1859" s="41">
        <f t="shared" si="1105"/>
        <v>0.12321660181582361</v>
      </c>
      <c r="AU1859" s="41">
        <f t="shared" si="1106"/>
        <v>0.12797233030696065</v>
      </c>
      <c r="AV1859" s="41">
        <f t="shared" si="1107"/>
        <v>0.13099870298313879</v>
      </c>
      <c r="AW1859" s="41">
        <f t="shared" si="1108"/>
        <v>0.14613056636402941</v>
      </c>
      <c r="AX1859" s="41">
        <f t="shared" si="1109"/>
        <v>0.11197578901859058</v>
      </c>
      <c r="AY1859" s="41">
        <f t="shared" si="1110"/>
        <v>3.6748811067877217E-2</v>
      </c>
      <c r="AZ1859" s="41">
        <f t="shared" si="1111"/>
        <v>6.0527453523562475E-3</v>
      </c>
      <c r="BA1859" s="41">
        <f t="shared" si="1112"/>
        <v>4.3233895373973193E-4</v>
      </c>
      <c r="BB1859" s="41">
        <f t="shared" si="1113"/>
        <v>8.5603112840466927E-2</v>
      </c>
      <c r="BC1859" s="41">
        <f t="shared" si="1114"/>
        <v>0</v>
      </c>
      <c r="BD1859" s="41">
        <f t="shared" si="1115"/>
        <v>0.97665369649805445</v>
      </c>
      <c r="BE1859" s="41">
        <f t="shared" si="1116"/>
        <v>2.3346303501945526E-2</v>
      </c>
      <c r="BF1859" s="41">
        <f t="shared" si="1117"/>
        <v>0</v>
      </c>
      <c r="BG1859" s="41">
        <f t="shared" si="1118"/>
        <v>0.62645914396887159</v>
      </c>
      <c r="BH1859" s="41">
        <f t="shared" si="1119"/>
        <v>6.0959792477302203E-2</v>
      </c>
      <c r="BI1859" s="41">
        <f t="shared" si="1120"/>
        <v>0.3125810635538262</v>
      </c>
      <c r="BJ1859" s="41">
        <f t="shared" si="1121"/>
        <v>0</v>
      </c>
      <c r="BK1859" s="41">
        <f t="shared" si="1122"/>
        <v>0</v>
      </c>
      <c r="BL1859" s="41">
        <f t="shared" si="1123"/>
        <v>0</v>
      </c>
      <c r="BM1859" s="41">
        <f t="shared" si="1124"/>
        <v>3.372243839169909E-2</v>
      </c>
      <c r="BN1859" s="41">
        <f t="shared" si="1125"/>
        <v>0.96627756160830092</v>
      </c>
      <c r="BO1859" s="41">
        <f t="shared" si="1126"/>
        <v>1.1240812797233031E-2</v>
      </c>
      <c r="BP1859" s="41">
        <f t="shared" si="1127"/>
        <v>0.98443579766536971</v>
      </c>
      <c r="BQ1859" s="41">
        <f t="shared" si="1128"/>
        <v>3.8910505836575876E-3</v>
      </c>
      <c r="BR1859" s="41">
        <f t="shared" si="1129"/>
        <v>0</v>
      </c>
      <c r="BS1859" s="41">
        <f t="shared" si="1130"/>
        <v>0.3925637699956766</v>
      </c>
      <c r="BT1859" s="41">
        <f t="shared" si="1131"/>
        <v>0.60613921314310415</v>
      </c>
      <c r="BU1859" s="41">
        <f t="shared" si="1132"/>
        <v>4.3233895373973193E-4</v>
      </c>
      <c r="BV1859" s="41">
        <f t="shared" si="1133"/>
        <v>1.2970168612191958E-3</v>
      </c>
      <c r="BW1859" s="41">
        <f t="shared" si="1134"/>
        <v>1</v>
      </c>
      <c r="BX1859" s="41" t="str">
        <f t="shared" si="1138"/>
        <v>2019Licensed practical nursesNewfoundland and Labrador</v>
      </c>
      <c r="BY1859" s="51">
        <f>VLOOKUP(BX1859,'%workplace'!$A$1:$F$381,6,FALSE)</f>
        <v>2313</v>
      </c>
      <c r="BZ1859" s="32">
        <f t="shared" si="1139"/>
        <v>1</v>
      </c>
    </row>
    <row r="1860" spans="1:78" s="8" customFormat="1" hidden="1" x14ac:dyDescent="0.2">
      <c r="A1860" s="8" t="str">
        <f t="shared" si="1137"/>
        <v>2019Licensed practical nursesNewfoundland and LabradorCommunity health</v>
      </c>
      <c r="B1860" s="8" t="s">
        <v>3</v>
      </c>
      <c r="C1860" s="8" t="s">
        <v>14</v>
      </c>
      <c r="D1860" s="8" t="s">
        <v>11</v>
      </c>
      <c r="E1860" s="8">
        <v>2019</v>
      </c>
      <c r="F1860" s="8">
        <v>234</v>
      </c>
      <c r="G1860" s="8">
        <v>16</v>
      </c>
      <c r="H1860" s="8">
        <v>0</v>
      </c>
      <c r="I1860" s="8">
        <v>17</v>
      </c>
      <c r="J1860" s="8">
        <v>19</v>
      </c>
      <c r="K1860" s="8">
        <v>33</v>
      </c>
      <c r="L1860" s="8">
        <v>40</v>
      </c>
      <c r="M1860" s="8">
        <v>39</v>
      </c>
      <c r="N1860" s="8">
        <v>42</v>
      </c>
      <c r="O1860" s="8">
        <v>34</v>
      </c>
      <c r="P1860" s="8">
        <v>15</v>
      </c>
      <c r="Q1860" s="8">
        <v>1</v>
      </c>
      <c r="R1860" s="8">
        <v>0</v>
      </c>
      <c r="S1860" s="8">
        <v>10</v>
      </c>
      <c r="T1860" s="8">
        <v>0</v>
      </c>
      <c r="U1860" s="8">
        <v>249</v>
      </c>
      <c r="V1860" s="8">
        <v>1</v>
      </c>
      <c r="W1860" s="8">
        <v>0</v>
      </c>
      <c r="X1860" s="8">
        <v>177</v>
      </c>
      <c r="Y1860" s="8">
        <v>23</v>
      </c>
      <c r="Z1860" s="8">
        <v>50</v>
      </c>
      <c r="AA1860" s="8">
        <v>0</v>
      </c>
      <c r="AB1860" s="8">
        <v>0</v>
      </c>
      <c r="AC1860" s="8">
        <v>0</v>
      </c>
      <c r="AD1860" s="8">
        <v>5</v>
      </c>
      <c r="AE1860" s="8">
        <v>245</v>
      </c>
      <c r="AF1860" s="8">
        <v>2</v>
      </c>
      <c r="AG1860" s="8">
        <v>246</v>
      </c>
      <c r="AH1860" s="8">
        <v>2</v>
      </c>
      <c r="AI1860" s="8">
        <v>0</v>
      </c>
      <c r="AJ1860" s="8">
        <v>199</v>
      </c>
      <c r="AK1860" s="8">
        <v>51</v>
      </c>
      <c r="AL1860" s="8">
        <v>0</v>
      </c>
      <c r="AM1860" s="8">
        <v>0</v>
      </c>
      <c r="AN1860" s="8">
        <v>250</v>
      </c>
      <c r="AO1860" s="41">
        <f t="shared" si="1102"/>
        <v>0.93600000000000005</v>
      </c>
      <c r="AP1860" s="41">
        <f t="shared" si="1135"/>
        <v>6.4000000000000001E-2</v>
      </c>
      <c r="AQ1860" s="41">
        <f t="shared" si="1136"/>
        <v>0</v>
      </c>
      <c r="AR1860" s="41">
        <f t="shared" si="1103"/>
        <v>6.8000000000000005E-2</v>
      </c>
      <c r="AS1860" s="41">
        <f t="shared" si="1104"/>
        <v>7.5999999999999998E-2</v>
      </c>
      <c r="AT1860" s="41">
        <f t="shared" si="1105"/>
        <v>0.13200000000000001</v>
      </c>
      <c r="AU1860" s="41">
        <f t="shared" si="1106"/>
        <v>0.16</v>
      </c>
      <c r="AV1860" s="41">
        <f t="shared" si="1107"/>
        <v>0.156</v>
      </c>
      <c r="AW1860" s="41">
        <f t="shared" si="1108"/>
        <v>0.16800000000000001</v>
      </c>
      <c r="AX1860" s="41">
        <f t="shared" si="1109"/>
        <v>0.13600000000000001</v>
      </c>
      <c r="AY1860" s="41">
        <f t="shared" si="1110"/>
        <v>0.06</v>
      </c>
      <c r="AZ1860" s="41">
        <f t="shared" si="1111"/>
        <v>4.0000000000000001E-3</v>
      </c>
      <c r="BA1860" s="41">
        <f t="shared" si="1112"/>
        <v>0</v>
      </c>
      <c r="BB1860" s="41">
        <f t="shared" si="1113"/>
        <v>0.04</v>
      </c>
      <c r="BC1860" s="41">
        <f t="shared" si="1114"/>
        <v>0</v>
      </c>
      <c r="BD1860" s="41">
        <f t="shared" si="1115"/>
        <v>0.996</v>
      </c>
      <c r="BE1860" s="41">
        <f t="shared" si="1116"/>
        <v>4.0000000000000001E-3</v>
      </c>
      <c r="BF1860" s="41">
        <f t="shared" si="1117"/>
        <v>0</v>
      </c>
      <c r="BG1860" s="41">
        <f t="shared" si="1118"/>
        <v>0.70799999999999996</v>
      </c>
      <c r="BH1860" s="41">
        <f t="shared" si="1119"/>
        <v>9.1999999999999998E-2</v>
      </c>
      <c r="BI1860" s="41">
        <f t="shared" si="1120"/>
        <v>0.2</v>
      </c>
      <c r="BJ1860" s="41">
        <f t="shared" si="1121"/>
        <v>0</v>
      </c>
      <c r="BK1860" s="41">
        <f t="shared" si="1122"/>
        <v>0</v>
      </c>
      <c r="BL1860" s="41">
        <f t="shared" si="1123"/>
        <v>0</v>
      </c>
      <c r="BM1860" s="41">
        <f t="shared" si="1124"/>
        <v>0.02</v>
      </c>
      <c r="BN1860" s="41">
        <f t="shared" si="1125"/>
        <v>0.98</v>
      </c>
      <c r="BO1860" s="41">
        <f t="shared" si="1126"/>
        <v>8.0000000000000002E-3</v>
      </c>
      <c r="BP1860" s="41">
        <f t="shared" si="1127"/>
        <v>0.98399999999999999</v>
      </c>
      <c r="BQ1860" s="41">
        <f t="shared" si="1128"/>
        <v>8.0000000000000002E-3</v>
      </c>
      <c r="BR1860" s="41">
        <f t="shared" si="1129"/>
        <v>0</v>
      </c>
      <c r="BS1860" s="41">
        <f t="shared" si="1130"/>
        <v>0.79600000000000004</v>
      </c>
      <c r="BT1860" s="41">
        <f t="shared" si="1131"/>
        <v>0.20399999999999999</v>
      </c>
      <c r="BU1860" s="41">
        <f t="shared" si="1132"/>
        <v>0</v>
      </c>
      <c r="BV1860" s="41">
        <f t="shared" si="1133"/>
        <v>0</v>
      </c>
      <c r="BW1860" s="41">
        <f t="shared" si="1134"/>
        <v>1</v>
      </c>
      <c r="BX1860" s="41" t="str">
        <f t="shared" si="1138"/>
        <v>2019Licensed practical nursesNewfoundland and Labrador</v>
      </c>
      <c r="BY1860" s="51">
        <f>VLOOKUP(BX1860,'%workplace'!$A$1:$F$381,6,FALSE)</f>
        <v>2313</v>
      </c>
      <c r="BZ1860" s="32">
        <f t="shared" si="1139"/>
        <v>0.10808473843493299</v>
      </c>
    </row>
    <row r="1861" spans="1:78" s="8" customFormat="1" hidden="1" x14ac:dyDescent="0.2">
      <c r="A1861" s="8" t="str">
        <f t="shared" si="1137"/>
        <v>2019Licensed practical nursesNewfoundland and LabradorNursing home/long-term care</v>
      </c>
      <c r="B1861" s="8" t="s">
        <v>3</v>
      </c>
      <c r="C1861" s="8" t="s">
        <v>14</v>
      </c>
      <c r="D1861" s="8" t="s">
        <v>12</v>
      </c>
      <c r="E1861" s="8">
        <v>2019</v>
      </c>
      <c r="F1861" s="8">
        <v>1196</v>
      </c>
      <c r="G1861" s="8">
        <v>98</v>
      </c>
      <c r="H1861" s="8">
        <v>0</v>
      </c>
      <c r="I1861" s="8">
        <v>169</v>
      </c>
      <c r="J1861" s="8">
        <v>158</v>
      </c>
      <c r="K1861" s="8">
        <v>151</v>
      </c>
      <c r="L1861" s="8">
        <v>155</v>
      </c>
      <c r="M1861" s="8">
        <v>166</v>
      </c>
      <c r="N1861" s="8">
        <v>190</v>
      </c>
      <c r="O1861" s="8">
        <v>121</v>
      </c>
      <c r="P1861" s="8">
        <v>40</v>
      </c>
      <c r="Q1861" s="8">
        <v>8</v>
      </c>
      <c r="R1861" s="8">
        <v>1</v>
      </c>
      <c r="S1861" s="8">
        <v>135</v>
      </c>
      <c r="T1861" s="8">
        <v>0</v>
      </c>
      <c r="U1861" s="8">
        <v>1243</v>
      </c>
      <c r="V1861" s="8">
        <v>51</v>
      </c>
      <c r="W1861" s="8">
        <v>0</v>
      </c>
      <c r="X1861" s="8">
        <v>813</v>
      </c>
      <c r="Y1861" s="8">
        <v>73</v>
      </c>
      <c r="Z1861" s="8">
        <v>408</v>
      </c>
      <c r="AA1861" s="8">
        <v>0</v>
      </c>
      <c r="AB1861" s="8">
        <v>0</v>
      </c>
      <c r="AC1861" s="8">
        <v>0</v>
      </c>
      <c r="AD1861" s="8">
        <v>10</v>
      </c>
      <c r="AE1861" s="8">
        <v>1284</v>
      </c>
      <c r="AF1861" s="8">
        <v>9</v>
      </c>
      <c r="AG1861" s="8">
        <v>1285</v>
      </c>
      <c r="AH1861" s="8">
        <v>0</v>
      </c>
      <c r="AI1861" s="8">
        <v>0</v>
      </c>
      <c r="AJ1861" s="8">
        <v>505</v>
      </c>
      <c r="AK1861" s="8">
        <v>787</v>
      </c>
      <c r="AL1861" s="8">
        <v>0</v>
      </c>
      <c r="AM1861" s="8">
        <v>2</v>
      </c>
      <c r="AN1861" s="8">
        <v>1294</v>
      </c>
      <c r="AO1861" s="41">
        <f t="shared" si="1102"/>
        <v>0.92426584234930453</v>
      </c>
      <c r="AP1861" s="41">
        <f t="shared" si="1135"/>
        <v>7.5734157650695522E-2</v>
      </c>
      <c r="AQ1861" s="41">
        <f t="shared" si="1136"/>
        <v>0</v>
      </c>
      <c r="AR1861" s="41">
        <f t="shared" si="1103"/>
        <v>0.13060278207109738</v>
      </c>
      <c r="AS1861" s="41">
        <f t="shared" si="1104"/>
        <v>0.12210200927357033</v>
      </c>
      <c r="AT1861" s="41">
        <f t="shared" si="1105"/>
        <v>0.11669242658423493</v>
      </c>
      <c r="AU1861" s="41">
        <f t="shared" si="1106"/>
        <v>0.11978361669242658</v>
      </c>
      <c r="AV1861" s="41">
        <f t="shared" si="1107"/>
        <v>0.12828438948995363</v>
      </c>
      <c r="AW1861" s="41">
        <f t="shared" si="1108"/>
        <v>0.14683153013910355</v>
      </c>
      <c r="AX1861" s="41">
        <f t="shared" si="1109"/>
        <v>9.3508500772797529E-2</v>
      </c>
      <c r="AY1861" s="41">
        <f t="shared" si="1110"/>
        <v>3.0911901081916538E-2</v>
      </c>
      <c r="AZ1861" s="41">
        <f t="shared" si="1111"/>
        <v>6.1823802163833074E-3</v>
      </c>
      <c r="BA1861" s="41">
        <f t="shared" si="1112"/>
        <v>7.7279752704791343E-4</v>
      </c>
      <c r="BB1861" s="41">
        <f t="shared" si="1113"/>
        <v>0.10432766615146831</v>
      </c>
      <c r="BC1861" s="41">
        <f t="shared" si="1114"/>
        <v>0</v>
      </c>
      <c r="BD1861" s="41">
        <f t="shared" si="1115"/>
        <v>0.96058732612055642</v>
      </c>
      <c r="BE1861" s="41">
        <f t="shared" si="1116"/>
        <v>3.9412673879443583E-2</v>
      </c>
      <c r="BF1861" s="41">
        <f t="shared" si="1117"/>
        <v>0</v>
      </c>
      <c r="BG1861" s="41">
        <f t="shared" si="1118"/>
        <v>0.62828438948995369</v>
      </c>
      <c r="BH1861" s="41">
        <f t="shared" si="1119"/>
        <v>5.6414219474497679E-2</v>
      </c>
      <c r="BI1861" s="41">
        <f t="shared" si="1120"/>
        <v>0.31530139103554866</v>
      </c>
      <c r="BJ1861" s="41">
        <f t="shared" si="1121"/>
        <v>0</v>
      </c>
      <c r="BK1861" s="41">
        <f t="shared" si="1122"/>
        <v>0</v>
      </c>
      <c r="BL1861" s="41">
        <f t="shared" si="1123"/>
        <v>0</v>
      </c>
      <c r="BM1861" s="41">
        <f t="shared" si="1124"/>
        <v>7.7279752704791345E-3</v>
      </c>
      <c r="BN1861" s="41">
        <f t="shared" si="1125"/>
        <v>0.99227202472952092</v>
      </c>
      <c r="BO1861" s="41">
        <f t="shared" si="1126"/>
        <v>6.955177743431221E-3</v>
      </c>
      <c r="BP1861" s="41">
        <f t="shared" si="1127"/>
        <v>0.99304482225656876</v>
      </c>
      <c r="BQ1861" s="41">
        <f t="shared" si="1128"/>
        <v>0</v>
      </c>
      <c r="BR1861" s="41">
        <f t="shared" si="1129"/>
        <v>0</v>
      </c>
      <c r="BS1861" s="41">
        <f t="shared" si="1130"/>
        <v>0.39026275115919629</v>
      </c>
      <c r="BT1861" s="41">
        <f t="shared" si="1131"/>
        <v>0.60819165378670792</v>
      </c>
      <c r="BU1861" s="41">
        <f t="shared" si="1132"/>
        <v>0</v>
      </c>
      <c r="BV1861" s="41">
        <f t="shared" si="1133"/>
        <v>1.5455950540958269E-3</v>
      </c>
      <c r="BW1861" s="41">
        <f t="shared" si="1134"/>
        <v>1</v>
      </c>
      <c r="BX1861" s="41" t="str">
        <f t="shared" si="1138"/>
        <v>2019Licensed practical nursesNewfoundland and Labrador</v>
      </c>
      <c r="BY1861" s="51">
        <f>VLOOKUP(BX1861,'%workplace'!$A$1:$F$381,6,FALSE)</f>
        <v>2313</v>
      </c>
      <c r="BZ1861" s="32">
        <f t="shared" si="1139"/>
        <v>0.55944660613921315</v>
      </c>
    </row>
    <row r="1862" spans="1:78" s="8" customFormat="1" hidden="1" x14ac:dyDescent="0.2">
      <c r="A1862" s="8" t="str">
        <f t="shared" si="1137"/>
        <v>2019Licensed practical nursesNewfoundland and LabradorHospital</v>
      </c>
      <c r="B1862" s="8" t="s">
        <v>3</v>
      </c>
      <c r="C1862" s="8" t="s">
        <v>14</v>
      </c>
      <c r="D1862" s="8" t="s">
        <v>10</v>
      </c>
      <c r="E1862" s="8">
        <v>2019</v>
      </c>
      <c r="F1862" s="8">
        <v>589</v>
      </c>
      <c r="G1862" s="8">
        <v>111</v>
      </c>
      <c r="H1862" s="8">
        <v>0</v>
      </c>
      <c r="I1862" s="8">
        <v>89</v>
      </c>
      <c r="J1862" s="8">
        <v>72</v>
      </c>
      <c r="K1862" s="8">
        <v>89</v>
      </c>
      <c r="L1862" s="8">
        <v>92</v>
      </c>
      <c r="M1862" s="8">
        <v>89</v>
      </c>
      <c r="N1862" s="8">
        <v>101</v>
      </c>
      <c r="O1862" s="8">
        <v>91</v>
      </c>
      <c r="P1862" s="8">
        <v>26</v>
      </c>
      <c r="Q1862" s="8">
        <v>3</v>
      </c>
      <c r="R1862" s="8">
        <v>0</v>
      </c>
      <c r="S1862" s="8">
        <v>48</v>
      </c>
      <c r="T1862" s="8">
        <v>0</v>
      </c>
      <c r="U1862" s="8">
        <v>699</v>
      </c>
      <c r="V1862" s="8">
        <v>1</v>
      </c>
      <c r="W1862" s="8">
        <v>0</v>
      </c>
      <c r="X1862" s="8">
        <v>420</v>
      </c>
      <c r="Y1862" s="8">
        <v>34</v>
      </c>
      <c r="Z1862" s="8">
        <v>246</v>
      </c>
      <c r="AA1862" s="8">
        <v>0</v>
      </c>
      <c r="AB1862" s="8">
        <v>0</v>
      </c>
      <c r="AC1862" s="8">
        <v>0</v>
      </c>
      <c r="AD1862" s="8">
        <v>60</v>
      </c>
      <c r="AE1862" s="8">
        <v>640</v>
      </c>
      <c r="AF1862" s="8">
        <v>5</v>
      </c>
      <c r="AG1862" s="8">
        <v>695</v>
      </c>
      <c r="AH1862" s="8">
        <v>0</v>
      </c>
      <c r="AI1862" s="8">
        <v>0</v>
      </c>
      <c r="AJ1862" s="8">
        <v>186</v>
      </c>
      <c r="AK1862" s="8">
        <v>514</v>
      </c>
      <c r="AL1862" s="8">
        <v>0</v>
      </c>
      <c r="AM1862" s="8">
        <v>0</v>
      </c>
      <c r="AN1862" s="8">
        <v>700</v>
      </c>
      <c r="AO1862" s="41">
        <f t="shared" si="1102"/>
        <v>0.84142857142857141</v>
      </c>
      <c r="AP1862" s="41">
        <f t="shared" si="1135"/>
        <v>0.15857142857142856</v>
      </c>
      <c r="AQ1862" s="41">
        <f t="shared" si="1136"/>
        <v>0</v>
      </c>
      <c r="AR1862" s="41">
        <f t="shared" si="1103"/>
        <v>0.12714285714285714</v>
      </c>
      <c r="AS1862" s="41">
        <f t="shared" si="1104"/>
        <v>0.10285714285714286</v>
      </c>
      <c r="AT1862" s="41">
        <f t="shared" si="1105"/>
        <v>0.12714285714285714</v>
      </c>
      <c r="AU1862" s="41">
        <f t="shared" si="1106"/>
        <v>0.13142857142857142</v>
      </c>
      <c r="AV1862" s="41">
        <f t="shared" si="1107"/>
        <v>0.12714285714285714</v>
      </c>
      <c r="AW1862" s="41">
        <f t="shared" si="1108"/>
        <v>0.14428571428571429</v>
      </c>
      <c r="AX1862" s="41">
        <f t="shared" si="1109"/>
        <v>0.13</v>
      </c>
      <c r="AY1862" s="41">
        <f t="shared" si="1110"/>
        <v>3.7142857142857144E-2</v>
      </c>
      <c r="AZ1862" s="41">
        <f t="shared" si="1111"/>
        <v>4.2857142857142859E-3</v>
      </c>
      <c r="BA1862" s="41">
        <f t="shared" si="1112"/>
        <v>0</v>
      </c>
      <c r="BB1862" s="41">
        <f t="shared" si="1113"/>
        <v>6.8571428571428575E-2</v>
      </c>
      <c r="BC1862" s="41">
        <f t="shared" si="1114"/>
        <v>0</v>
      </c>
      <c r="BD1862" s="41">
        <f t="shared" si="1115"/>
        <v>0.99857142857142855</v>
      </c>
      <c r="BE1862" s="41">
        <f t="shared" si="1116"/>
        <v>1.4285714285714286E-3</v>
      </c>
      <c r="BF1862" s="41">
        <f t="shared" si="1117"/>
        <v>0</v>
      </c>
      <c r="BG1862" s="41">
        <f t="shared" si="1118"/>
        <v>0.6</v>
      </c>
      <c r="BH1862" s="41">
        <f t="shared" si="1119"/>
        <v>4.8571428571428571E-2</v>
      </c>
      <c r="BI1862" s="41">
        <f t="shared" si="1120"/>
        <v>0.35142857142857142</v>
      </c>
      <c r="BJ1862" s="41">
        <f t="shared" si="1121"/>
        <v>0</v>
      </c>
      <c r="BK1862" s="41">
        <f t="shared" si="1122"/>
        <v>0</v>
      </c>
      <c r="BL1862" s="41">
        <f t="shared" si="1123"/>
        <v>0</v>
      </c>
      <c r="BM1862" s="41">
        <f t="shared" si="1124"/>
        <v>8.5714285714285715E-2</v>
      </c>
      <c r="BN1862" s="41">
        <f t="shared" si="1125"/>
        <v>0.91428571428571426</v>
      </c>
      <c r="BO1862" s="41">
        <f t="shared" si="1126"/>
        <v>7.1428571428571426E-3</v>
      </c>
      <c r="BP1862" s="41">
        <f t="shared" si="1127"/>
        <v>0.99285714285714288</v>
      </c>
      <c r="BQ1862" s="41">
        <f t="shared" si="1128"/>
        <v>0</v>
      </c>
      <c r="BR1862" s="41">
        <f t="shared" si="1129"/>
        <v>0</v>
      </c>
      <c r="BS1862" s="41">
        <f t="shared" si="1130"/>
        <v>0.26571428571428574</v>
      </c>
      <c r="BT1862" s="41">
        <f t="shared" si="1131"/>
        <v>0.73428571428571432</v>
      </c>
      <c r="BU1862" s="41">
        <f t="shared" si="1132"/>
        <v>0</v>
      </c>
      <c r="BV1862" s="41">
        <f t="shared" si="1133"/>
        <v>0</v>
      </c>
      <c r="BW1862" s="41">
        <f t="shared" si="1134"/>
        <v>1</v>
      </c>
      <c r="BX1862" s="41" t="str">
        <f t="shared" si="1138"/>
        <v>2019Licensed practical nursesNewfoundland and Labrador</v>
      </c>
      <c r="BY1862" s="51">
        <f>VLOOKUP(BX1862,'%workplace'!$A$1:$F$381,6,FALSE)</f>
        <v>2313</v>
      </c>
      <c r="BZ1862" s="32">
        <f t="shared" si="1139"/>
        <v>0.30263726761781234</v>
      </c>
    </row>
    <row r="1863" spans="1:78" s="8" customFormat="1" hidden="1" x14ac:dyDescent="0.2">
      <c r="A1863" s="8" t="str">
        <f t="shared" si="1137"/>
        <v>2019Licensed practical nursesNewfoundland and LabradorOther places of work</v>
      </c>
      <c r="B1863" s="8" t="s">
        <v>3</v>
      </c>
      <c r="C1863" s="8" t="s">
        <v>14</v>
      </c>
      <c r="D1863" s="8" t="s">
        <v>13</v>
      </c>
      <c r="E1863" s="8">
        <v>2019</v>
      </c>
      <c r="F1863" s="8">
        <v>67</v>
      </c>
      <c r="G1863" s="8">
        <v>1</v>
      </c>
      <c r="H1863" s="8">
        <v>0</v>
      </c>
      <c r="I1863" s="8">
        <v>4</v>
      </c>
      <c r="J1863" s="8">
        <v>6</v>
      </c>
      <c r="K1863" s="8">
        <v>12</v>
      </c>
      <c r="L1863" s="8">
        <v>9</v>
      </c>
      <c r="M1863" s="8">
        <v>9</v>
      </c>
      <c r="N1863" s="8">
        <v>5</v>
      </c>
      <c r="O1863" s="8">
        <v>12</v>
      </c>
      <c r="P1863" s="8">
        <v>4</v>
      </c>
      <c r="Q1863" s="8">
        <v>2</v>
      </c>
      <c r="R1863" s="8">
        <v>0</v>
      </c>
      <c r="S1863" s="8">
        <v>5</v>
      </c>
      <c r="T1863" s="8">
        <v>0</v>
      </c>
      <c r="U1863" s="8">
        <v>67</v>
      </c>
      <c r="V1863" s="8">
        <v>1</v>
      </c>
      <c r="W1863" s="8">
        <v>0</v>
      </c>
      <c r="X1863" s="8">
        <v>39</v>
      </c>
      <c r="Y1863" s="8">
        <v>11</v>
      </c>
      <c r="Z1863" s="8">
        <v>18</v>
      </c>
      <c r="AA1863" s="8">
        <v>0</v>
      </c>
      <c r="AB1863" s="8">
        <v>0</v>
      </c>
      <c r="AC1863" s="8">
        <v>0</v>
      </c>
      <c r="AD1863" s="8">
        <v>3</v>
      </c>
      <c r="AE1863" s="8">
        <v>65</v>
      </c>
      <c r="AF1863" s="8">
        <v>10</v>
      </c>
      <c r="AG1863" s="8">
        <v>51</v>
      </c>
      <c r="AH1863" s="8">
        <v>7</v>
      </c>
      <c r="AI1863" s="8">
        <v>0</v>
      </c>
      <c r="AJ1863" s="8">
        <v>17</v>
      </c>
      <c r="AK1863" s="8">
        <v>50</v>
      </c>
      <c r="AL1863" s="8">
        <v>0</v>
      </c>
      <c r="AM1863" s="8">
        <v>1</v>
      </c>
      <c r="AN1863" s="8">
        <v>68</v>
      </c>
      <c r="AO1863" s="41">
        <f t="shared" si="1102"/>
        <v>0.98529411764705888</v>
      </c>
      <c r="AP1863" s="41">
        <f t="shared" si="1135"/>
        <v>1.4705882352941176E-2</v>
      </c>
      <c r="AQ1863" s="41">
        <f t="shared" si="1136"/>
        <v>0</v>
      </c>
      <c r="AR1863" s="41">
        <f t="shared" si="1103"/>
        <v>5.8823529411764705E-2</v>
      </c>
      <c r="AS1863" s="41">
        <f t="shared" si="1104"/>
        <v>8.8235294117647065E-2</v>
      </c>
      <c r="AT1863" s="41">
        <f t="shared" si="1105"/>
        <v>0.17647058823529413</v>
      </c>
      <c r="AU1863" s="41">
        <f t="shared" si="1106"/>
        <v>0.13235294117647059</v>
      </c>
      <c r="AV1863" s="41">
        <f t="shared" si="1107"/>
        <v>0.13235294117647059</v>
      </c>
      <c r="AW1863" s="41">
        <f t="shared" si="1108"/>
        <v>7.3529411764705885E-2</v>
      </c>
      <c r="AX1863" s="41">
        <f t="shared" si="1109"/>
        <v>0.17647058823529413</v>
      </c>
      <c r="AY1863" s="41">
        <f t="shared" si="1110"/>
        <v>5.8823529411764705E-2</v>
      </c>
      <c r="AZ1863" s="41">
        <f t="shared" si="1111"/>
        <v>2.9411764705882353E-2</v>
      </c>
      <c r="BA1863" s="41">
        <f t="shared" si="1112"/>
        <v>0</v>
      </c>
      <c r="BB1863" s="41">
        <f t="shared" si="1113"/>
        <v>7.3529411764705885E-2</v>
      </c>
      <c r="BC1863" s="41">
        <f t="shared" si="1114"/>
        <v>0</v>
      </c>
      <c r="BD1863" s="41">
        <f t="shared" si="1115"/>
        <v>0.98529411764705888</v>
      </c>
      <c r="BE1863" s="41">
        <f t="shared" si="1116"/>
        <v>1.4705882352941176E-2</v>
      </c>
      <c r="BF1863" s="41">
        <f t="shared" si="1117"/>
        <v>0</v>
      </c>
      <c r="BG1863" s="41">
        <f t="shared" si="1118"/>
        <v>0.57352941176470584</v>
      </c>
      <c r="BH1863" s="41">
        <f t="shared" si="1119"/>
        <v>0.16176470588235295</v>
      </c>
      <c r="BI1863" s="41">
        <f t="shared" si="1120"/>
        <v>0.26470588235294118</v>
      </c>
      <c r="BJ1863" s="41">
        <f t="shared" si="1121"/>
        <v>0</v>
      </c>
      <c r="BK1863" s="41">
        <f t="shared" si="1122"/>
        <v>0</v>
      </c>
      <c r="BL1863" s="41">
        <f t="shared" si="1123"/>
        <v>0</v>
      </c>
      <c r="BM1863" s="41">
        <f t="shared" si="1124"/>
        <v>4.4117647058823532E-2</v>
      </c>
      <c r="BN1863" s="41">
        <f t="shared" si="1125"/>
        <v>0.95588235294117652</v>
      </c>
      <c r="BO1863" s="41">
        <f t="shared" si="1126"/>
        <v>0.14705882352941177</v>
      </c>
      <c r="BP1863" s="41">
        <f t="shared" si="1127"/>
        <v>0.75</v>
      </c>
      <c r="BQ1863" s="41">
        <f t="shared" si="1128"/>
        <v>0.10294117647058823</v>
      </c>
      <c r="BR1863" s="41">
        <f t="shared" si="1129"/>
        <v>0</v>
      </c>
      <c r="BS1863" s="41">
        <f t="shared" si="1130"/>
        <v>0.25</v>
      </c>
      <c r="BT1863" s="41">
        <f t="shared" si="1131"/>
        <v>0.73529411764705888</v>
      </c>
      <c r="BU1863" s="41">
        <f t="shared" si="1132"/>
        <v>0</v>
      </c>
      <c r="BV1863" s="41">
        <f t="shared" si="1133"/>
        <v>1.4705882352941176E-2</v>
      </c>
      <c r="BW1863" s="41">
        <f t="shared" si="1134"/>
        <v>1</v>
      </c>
      <c r="BX1863" s="41" t="str">
        <f t="shared" si="1138"/>
        <v>2019Licensed practical nursesNewfoundland and Labrador</v>
      </c>
      <c r="BY1863" s="51">
        <f>VLOOKUP(BX1863,'%workplace'!$A$1:$F$381,6,FALSE)</f>
        <v>2313</v>
      </c>
      <c r="BZ1863" s="32">
        <f t="shared" si="1139"/>
        <v>2.9399048854301772E-2</v>
      </c>
    </row>
    <row r="1864" spans="1:78" s="8" customFormat="1" hidden="1" x14ac:dyDescent="0.2">
      <c r="A1864" s="8" t="str">
        <f t="shared" si="1137"/>
        <v>2019Licensed practical nursesNewfoundland and LabradorUnknown places of work</v>
      </c>
      <c r="B1864" s="8" t="s">
        <v>3</v>
      </c>
      <c r="C1864" s="8" t="s">
        <v>14</v>
      </c>
      <c r="D1864" s="8" t="s">
        <v>49</v>
      </c>
      <c r="E1864" s="8">
        <v>2019</v>
      </c>
      <c r="F1864" s="8">
        <v>1</v>
      </c>
      <c r="G1864" s="8">
        <v>0</v>
      </c>
      <c r="H1864" s="8">
        <v>0</v>
      </c>
      <c r="I1864" s="8">
        <v>0</v>
      </c>
      <c r="J1864" s="8">
        <v>0</v>
      </c>
      <c r="K1864" s="8">
        <v>0</v>
      </c>
      <c r="L1864" s="8">
        <v>0</v>
      </c>
      <c r="M1864" s="8">
        <v>0</v>
      </c>
      <c r="N1864" s="8">
        <v>0</v>
      </c>
      <c r="O1864" s="8">
        <v>1</v>
      </c>
      <c r="P1864" s="8">
        <v>0</v>
      </c>
      <c r="Q1864" s="8">
        <v>0</v>
      </c>
      <c r="R1864" s="8">
        <v>0</v>
      </c>
      <c r="S1864" s="8">
        <v>0</v>
      </c>
      <c r="T1864" s="8">
        <v>0</v>
      </c>
      <c r="U1864" s="8">
        <v>1</v>
      </c>
      <c r="V1864" s="8">
        <v>0</v>
      </c>
      <c r="W1864" s="8">
        <v>0</v>
      </c>
      <c r="X1864" s="8">
        <v>0</v>
      </c>
      <c r="Y1864" s="8">
        <v>0</v>
      </c>
      <c r="Z1864" s="8">
        <v>1</v>
      </c>
      <c r="AA1864" s="8">
        <v>0</v>
      </c>
      <c r="AB1864" s="8">
        <v>0</v>
      </c>
      <c r="AC1864" s="8">
        <v>0</v>
      </c>
      <c r="AD1864" s="8">
        <v>0</v>
      </c>
      <c r="AE1864" s="8">
        <v>1</v>
      </c>
      <c r="AF1864" s="8">
        <v>0</v>
      </c>
      <c r="AG1864" s="8">
        <v>0</v>
      </c>
      <c r="AH1864" s="8">
        <v>0</v>
      </c>
      <c r="AI1864" s="8">
        <v>0</v>
      </c>
      <c r="AJ1864" s="8">
        <v>1</v>
      </c>
      <c r="AK1864" s="8">
        <v>0</v>
      </c>
      <c r="AL1864" s="8">
        <v>1</v>
      </c>
      <c r="AM1864" s="8">
        <v>0</v>
      </c>
      <c r="AN1864" s="8">
        <v>1</v>
      </c>
      <c r="AO1864" s="41">
        <f t="shared" si="1102"/>
        <v>1</v>
      </c>
      <c r="AP1864" s="41">
        <f t="shared" si="1135"/>
        <v>0</v>
      </c>
      <c r="AQ1864" s="41">
        <f t="shared" si="1136"/>
        <v>0</v>
      </c>
      <c r="AR1864" s="41">
        <f t="shared" si="1103"/>
        <v>0</v>
      </c>
      <c r="AS1864" s="41">
        <f t="shared" si="1104"/>
        <v>0</v>
      </c>
      <c r="AT1864" s="41">
        <f t="shared" si="1105"/>
        <v>0</v>
      </c>
      <c r="AU1864" s="41">
        <f t="shared" si="1106"/>
        <v>0</v>
      </c>
      <c r="AV1864" s="41">
        <f t="shared" si="1107"/>
        <v>0</v>
      </c>
      <c r="AW1864" s="41">
        <f t="shared" si="1108"/>
        <v>0</v>
      </c>
      <c r="AX1864" s="41">
        <f t="shared" si="1109"/>
        <v>1</v>
      </c>
      <c r="AY1864" s="41">
        <f t="shared" si="1110"/>
        <v>0</v>
      </c>
      <c r="AZ1864" s="41">
        <f t="shared" si="1111"/>
        <v>0</v>
      </c>
      <c r="BA1864" s="41">
        <f t="shared" si="1112"/>
        <v>0</v>
      </c>
      <c r="BB1864" s="41">
        <f t="shared" si="1113"/>
        <v>0</v>
      </c>
      <c r="BC1864" s="41">
        <f t="shared" si="1114"/>
        <v>0</v>
      </c>
      <c r="BD1864" s="41">
        <f t="shared" si="1115"/>
        <v>1</v>
      </c>
      <c r="BE1864" s="41">
        <f t="shared" si="1116"/>
        <v>0</v>
      </c>
      <c r="BF1864" s="41">
        <f t="shared" si="1117"/>
        <v>0</v>
      </c>
      <c r="BG1864" s="41">
        <f t="shared" si="1118"/>
        <v>0</v>
      </c>
      <c r="BH1864" s="41">
        <f t="shared" si="1119"/>
        <v>0</v>
      </c>
      <c r="BI1864" s="41">
        <f t="shared" si="1120"/>
        <v>1</v>
      </c>
      <c r="BJ1864" s="41">
        <f t="shared" si="1121"/>
        <v>0</v>
      </c>
      <c r="BK1864" s="41">
        <f t="shared" si="1122"/>
        <v>0</v>
      </c>
      <c r="BL1864" s="41">
        <f t="shared" si="1123"/>
        <v>0</v>
      </c>
      <c r="BM1864" s="41">
        <f t="shared" si="1124"/>
        <v>0</v>
      </c>
      <c r="BN1864" s="41">
        <f t="shared" si="1125"/>
        <v>1</v>
      </c>
      <c r="BO1864" s="41">
        <f t="shared" si="1126"/>
        <v>0</v>
      </c>
      <c r="BP1864" s="41">
        <f t="shared" si="1127"/>
        <v>0</v>
      </c>
      <c r="BQ1864" s="41">
        <f t="shared" si="1128"/>
        <v>0</v>
      </c>
      <c r="BR1864" s="41">
        <f t="shared" si="1129"/>
        <v>0</v>
      </c>
      <c r="BS1864" s="41">
        <f t="shared" si="1130"/>
        <v>1</v>
      </c>
      <c r="BT1864" s="41">
        <f t="shared" si="1131"/>
        <v>0</v>
      </c>
      <c r="BU1864" s="41">
        <f t="shared" si="1132"/>
        <v>1</v>
      </c>
      <c r="BV1864" s="41">
        <f t="shared" si="1133"/>
        <v>0</v>
      </c>
      <c r="BW1864" s="41">
        <f t="shared" si="1134"/>
        <v>1</v>
      </c>
      <c r="BX1864" s="41" t="str">
        <f t="shared" si="1138"/>
        <v>2019Licensed practical nursesNewfoundland and Labrador</v>
      </c>
      <c r="BY1864" s="51">
        <f>VLOOKUP(BX1864,'%workplace'!$A$1:$F$381,6,FALSE)</f>
        <v>2313</v>
      </c>
      <c r="BZ1864" s="32">
        <f t="shared" si="1139"/>
        <v>4.3233895373973193E-4</v>
      </c>
    </row>
    <row r="1865" spans="1:78" s="8" customFormat="1" hidden="1" x14ac:dyDescent="0.2">
      <c r="A1865" s="8" t="str">
        <f t="shared" si="1137"/>
        <v>2019Licensed practical nursesPrince Edward IslandAll places of work</v>
      </c>
      <c r="B1865" s="8" t="s">
        <v>3</v>
      </c>
      <c r="C1865" s="8" t="s">
        <v>15</v>
      </c>
      <c r="D1865" s="8" t="s">
        <v>9</v>
      </c>
      <c r="E1865" s="8">
        <v>2019</v>
      </c>
      <c r="F1865" s="8">
        <v>603</v>
      </c>
      <c r="G1865" s="8">
        <v>66</v>
      </c>
      <c r="H1865" s="8">
        <v>0</v>
      </c>
      <c r="I1865" s="8">
        <v>82</v>
      </c>
      <c r="J1865" s="8">
        <v>92</v>
      </c>
      <c r="K1865" s="8">
        <v>69</v>
      </c>
      <c r="L1865" s="8">
        <v>65</v>
      </c>
      <c r="M1865" s="8">
        <v>57</v>
      </c>
      <c r="N1865" s="8">
        <v>98</v>
      </c>
      <c r="O1865" s="8">
        <v>79</v>
      </c>
      <c r="P1865" s="8">
        <v>63</v>
      </c>
      <c r="Q1865" s="8">
        <v>15</v>
      </c>
      <c r="R1865" s="8">
        <v>2</v>
      </c>
      <c r="S1865" s="8">
        <v>47</v>
      </c>
      <c r="T1865" s="8">
        <v>0</v>
      </c>
      <c r="U1865" s="8">
        <v>645</v>
      </c>
      <c r="V1865" s="8">
        <v>24</v>
      </c>
      <c r="W1865" s="8">
        <v>0</v>
      </c>
      <c r="X1865" s="8">
        <v>382</v>
      </c>
      <c r="Y1865" s="8">
        <v>166</v>
      </c>
      <c r="Z1865" s="8">
        <v>85</v>
      </c>
      <c r="AA1865" s="8">
        <v>36</v>
      </c>
      <c r="AB1865" s="8">
        <v>4</v>
      </c>
      <c r="AC1865" s="8">
        <v>4</v>
      </c>
      <c r="AD1865" s="8">
        <v>86</v>
      </c>
      <c r="AE1865" s="8">
        <v>575</v>
      </c>
      <c r="AF1865" s="8">
        <v>9</v>
      </c>
      <c r="AG1865" s="8">
        <v>518</v>
      </c>
      <c r="AH1865" s="8">
        <v>133</v>
      </c>
      <c r="AI1865" s="8">
        <v>0</v>
      </c>
      <c r="AJ1865" s="8">
        <v>206</v>
      </c>
      <c r="AK1865" s="8">
        <v>463</v>
      </c>
      <c r="AL1865" s="8">
        <v>9</v>
      </c>
      <c r="AM1865" s="8">
        <v>0</v>
      </c>
      <c r="AN1865" s="8">
        <v>669</v>
      </c>
      <c r="AO1865" s="41">
        <f t="shared" si="1102"/>
        <v>0.90134529147982068</v>
      </c>
      <c r="AP1865" s="41">
        <f t="shared" si="1135"/>
        <v>9.8654708520179366E-2</v>
      </c>
      <c r="AQ1865" s="41">
        <f t="shared" si="1136"/>
        <v>0</v>
      </c>
      <c r="AR1865" s="41">
        <f t="shared" si="1103"/>
        <v>0.12257100149476831</v>
      </c>
      <c r="AS1865" s="41">
        <f t="shared" si="1104"/>
        <v>0.13751868460388639</v>
      </c>
      <c r="AT1865" s="41">
        <f t="shared" si="1105"/>
        <v>0.1031390134529148</v>
      </c>
      <c r="AU1865" s="41">
        <f t="shared" si="1106"/>
        <v>9.7159940209267562E-2</v>
      </c>
      <c r="AV1865" s="41">
        <f t="shared" si="1107"/>
        <v>8.520179372197309E-2</v>
      </c>
      <c r="AW1865" s="41">
        <f t="shared" si="1108"/>
        <v>0.14648729446935724</v>
      </c>
      <c r="AX1865" s="41">
        <f t="shared" si="1109"/>
        <v>0.11808669656203288</v>
      </c>
      <c r="AY1865" s="41">
        <f t="shared" si="1110"/>
        <v>9.417040358744394E-2</v>
      </c>
      <c r="AZ1865" s="41">
        <f t="shared" si="1111"/>
        <v>2.2421524663677129E-2</v>
      </c>
      <c r="BA1865" s="41">
        <f t="shared" si="1112"/>
        <v>2.9895366218236174E-3</v>
      </c>
      <c r="BB1865" s="41">
        <f t="shared" si="1113"/>
        <v>7.0254110612855011E-2</v>
      </c>
      <c r="BC1865" s="41">
        <f t="shared" si="1114"/>
        <v>0</v>
      </c>
      <c r="BD1865" s="41">
        <f t="shared" si="1115"/>
        <v>0.9641255605381166</v>
      </c>
      <c r="BE1865" s="41">
        <f t="shared" si="1116"/>
        <v>3.5874439461883408E-2</v>
      </c>
      <c r="BF1865" s="41">
        <f t="shared" si="1117"/>
        <v>0</v>
      </c>
      <c r="BG1865" s="41">
        <f t="shared" si="1118"/>
        <v>0.57100149476831086</v>
      </c>
      <c r="BH1865" s="41">
        <f t="shared" si="1119"/>
        <v>0.24813153961136025</v>
      </c>
      <c r="BI1865" s="41">
        <f t="shared" si="1120"/>
        <v>0.12705530642750373</v>
      </c>
      <c r="BJ1865" s="41">
        <f t="shared" si="1121"/>
        <v>5.3811659192825115E-2</v>
      </c>
      <c r="BK1865" s="41">
        <f t="shared" si="1122"/>
        <v>5.9790732436472349E-3</v>
      </c>
      <c r="BL1865" s="41">
        <f t="shared" si="1123"/>
        <v>5.9790732436472349E-3</v>
      </c>
      <c r="BM1865" s="41">
        <f t="shared" si="1124"/>
        <v>0.12855007473841554</v>
      </c>
      <c r="BN1865" s="41">
        <f t="shared" si="1125"/>
        <v>0.85949177877428995</v>
      </c>
      <c r="BO1865" s="41">
        <f t="shared" si="1126"/>
        <v>1.3452914798206279E-2</v>
      </c>
      <c r="BP1865" s="41">
        <f t="shared" si="1127"/>
        <v>0.77428998505231694</v>
      </c>
      <c r="BQ1865" s="41">
        <f t="shared" si="1128"/>
        <v>0.19880418535127056</v>
      </c>
      <c r="BR1865" s="41">
        <f t="shared" si="1129"/>
        <v>0</v>
      </c>
      <c r="BS1865" s="41">
        <f t="shared" si="1130"/>
        <v>0.30792227204783257</v>
      </c>
      <c r="BT1865" s="41">
        <f t="shared" si="1131"/>
        <v>0.69207772795216738</v>
      </c>
      <c r="BU1865" s="41">
        <f t="shared" si="1132"/>
        <v>1.3452914798206279E-2</v>
      </c>
      <c r="BV1865" s="41">
        <f t="shared" si="1133"/>
        <v>0</v>
      </c>
      <c r="BW1865" s="41">
        <f t="shared" si="1134"/>
        <v>1</v>
      </c>
      <c r="BX1865" s="41" t="str">
        <f t="shared" si="1138"/>
        <v>2019Licensed practical nursesPrince Edward Island</v>
      </c>
      <c r="BY1865" s="51">
        <f>VLOOKUP(BX1865,'%workplace'!$A$1:$F$381,6,FALSE)</f>
        <v>669</v>
      </c>
      <c r="BZ1865" s="32">
        <f t="shared" si="1139"/>
        <v>1</v>
      </c>
    </row>
    <row r="1866" spans="1:78" s="8" customFormat="1" hidden="1" x14ac:dyDescent="0.2">
      <c r="A1866" s="8" t="str">
        <f t="shared" si="1137"/>
        <v>2019Licensed practical nursesPrince Edward IslandCommunity health</v>
      </c>
      <c r="B1866" s="8" t="s">
        <v>3</v>
      </c>
      <c r="C1866" s="8" t="s">
        <v>15</v>
      </c>
      <c r="D1866" s="8" t="s">
        <v>11</v>
      </c>
      <c r="E1866" s="8">
        <v>2019</v>
      </c>
      <c r="F1866" s="8">
        <v>7</v>
      </c>
      <c r="G1866" s="8">
        <v>0</v>
      </c>
      <c r="H1866" s="8">
        <v>0</v>
      </c>
      <c r="I1866" s="8">
        <v>1</v>
      </c>
      <c r="J1866" s="8">
        <v>0</v>
      </c>
      <c r="K1866" s="8">
        <v>1</v>
      </c>
      <c r="L1866" s="8">
        <v>0</v>
      </c>
      <c r="M1866" s="8">
        <v>0</v>
      </c>
      <c r="N1866" s="8">
        <v>3</v>
      </c>
      <c r="O1866" s="8">
        <v>1</v>
      </c>
      <c r="P1866" s="8">
        <v>1</v>
      </c>
      <c r="Q1866" s="8">
        <v>0</v>
      </c>
      <c r="R1866" s="8">
        <v>0</v>
      </c>
      <c r="S1866" s="8">
        <v>0</v>
      </c>
      <c r="T1866" s="8">
        <v>0</v>
      </c>
      <c r="U1866" s="8">
        <v>7</v>
      </c>
      <c r="V1866" s="8">
        <v>0</v>
      </c>
      <c r="W1866" s="8">
        <v>0</v>
      </c>
      <c r="X1866" s="8">
        <v>6</v>
      </c>
      <c r="Y1866" s="8">
        <v>1</v>
      </c>
      <c r="Z1866" s="8">
        <v>0</v>
      </c>
      <c r="AA1866" s="8">
        <v>0</v>
      </c>
      <c r="AB1866" s="8">
        <v>0</v>
      </c>
      <c r="AC1866" s="8">
        <v>0</v>
      </c>
      <c r="AD1866" s="8">
        <v>0</v>
      </c>
      <c r="AE1866" s="8">
        <v>7</v>
      </c>
      <c r="AF1866" s="8">
        <v>0</v>
      </c>
      <c r="AG1866" s="8">
        <v>7</v>
      </c>
      <c r="AH1866" s="8">
        <v>0</v>
      </c>
      <c r="AI1866" s="8">
        <v>0</v>
      </c>
      <c r="AJ1866" s="8">
        <v>5</v>
      </c>
      <c r="AK1866" s="8">
        <v>2</v>
      </c>
      <c r="AL1866" s="8">
        <v>0</v>
      </c>
      <c r="AM1866" s="8">
        <v>0</v>
      </c>
      <c r="AN1866" s="8">
        <v>7</v>
      </c>
      <c r="AO1866" s="41">
        <f t="shared" si="1102"/>
        <v>1</v>
      </c>
      <c r="AP1866" s="41">
        <f t="shared" si="1135"/>
        <v>0</v>
      </c>
      <c r="AQ1866" s="41">
        <f t="shared" si="1136"/>
        <v>0</v>
      </c>
      <c r="AR1866" s="41">
        <f t="shared" si="1103"/>
        <v>0.14285714285714285</v>
      </c>
      <c r="AS1866" s="41">
        <f t="shared" si="1104"/>
        <v>0</v>
      </c>
      <c r="AT1866" s="41">
        <f t="shared" si="1105"/>
        <v>0.14285714285714285</v>
      </c>
      <c r="AU1866" s="41">
        <f t="shared" si="1106"/>
        <v>0</v>
      </c>
      <c r="AV1866" s="41">
        <f t="shared" si="1107"/>
        <v>0</v>
      </c>
      <c r="AW1866" s="41">
        <f t="shared" si="1108"/>
        <v>0.42857142857142855</v>
      </c>
      <c r="AX1866" s="41">
        <f t="shared" si="1109"/>
        <v>0.14285714285714285</v>
      </c>
      <c r="AY1866" s="41">
        <f t="shared" si="1110"/>
        <v>0.14285714285714285</v>
      </c>
      <c r="AZ1866" s="41">
        <f t="shared" si="1111"/>
        <v>0</v>
      </c>
      <c r="BA1866" s="41">
        <f t="shared" si="1112"/>
        <v>0</v>
      </c>
      <c r="BB1866" s="41">
        <f t="shared" si="1113"/>
        <v>0</v>
      </c>
      <c r="BC1866" s="41">
        <f t="shared" si="1114"/>
        <v>0</v>
      </c>
      <c r="BD1866" s="41">
        <f t="shared" si="1115"/>
        <v>1</v>
      </c>
      <c r="BE1866" s="41">
        <f t="shared" si="1116"/>
        <v>0</v>
      </c>
      <c r="BF1866" s="41">
        <f t="shared" si="1117"/>
        <v>0</v>
      </c>
      <c r="BG1866" s="41">
        <f t="shared" si="1118"/>
        <v>0.8571428571428571</v>
      </c>
      <c r="BH1866" s="41">
        <f t="shared" si="1119"/>
        <v>0.14285714285714285</v>
      </c>
      <c r="BI1866" s="41">
        <f t="shared" si="1120"/>
        <v>0</v>
      </c>
      <c r="BJ1866" s="41">
        <f t="shared" si="1121"/>
        <v>0</v>
      </c>
      <c r="BK1866" s="41">
        <f t="shared" si="1122"/>
        <v>0</v>
      </c>
      <c r="BL1866" s="41">
        <f t="shared" si="1123"/>
        <v>0</v>
      </c>
      <c r="BM1866" s="41">
        <f t="shared" si="1124"/>
        <v>0</v>
      </c>
      <c r="BN1866" s="41">
        <f t="shared" si="1125"/>
        <v>1</v>
      </c>
      <c r="BO1866" s="41">
        <f t="shared" si="1126"/>
        <v>0</v>
      </c>
      <c r="BP1866" s="41">
        <f t="shared" si="1127"/>
        <v>1</v>
      </c>
      <c r="BQ1866" s="41">
        <f t="shared" si="1128"/>
        <v>0</v>
      </c>
      <c r="BR1866" s="41">
        <f t="shared" si="1129"/>
        <v>0</v>
      </c>
      <c r="BS1866" s="41">
        <f t="shared" si="1130"/>
        <v>0.7142857142857143</v>
      </c>
      <c r="BT1866" s="41">
        <f t="shared" si="1131"/>
        <v>0.2857142857142857</v>
      </c>
      <c r="BU1866" s="41">
        <f t="shared" si="1132"/>
        <v>0</v>
      </c>
      <c r="BV1866" s="41">
        <f t="shared" si="1133"/>
        <v>0</v>
      </c>
      <c r="BW1866" s="41">
        <f t="shared" si="1134"/>
        <v>1</v>
      </c>
      <c r="BX1866" s="41" t="str">
        <f t="shared" si="1138"/>
        <v>2019Licensed practical nursesPrince Edward Island</v>
      </c>
      <c r="BY1866" s="51">
        <f>VLOOKUP(BX1866,'%workplace'!$A$1:$F$381,6,FALSE)</f>
        <v>669</v>
      </c>
      <c r="BZ1866" s="32">
        <f t="shared" si="1139"/>
        <v>1.0463378176382661E-2</v>
      </c>
    </row>
    <row r="1867" spans="1:78" s="8" customFormat="1" hidden="1" x14ac:dyDescent="0.2">
      <c r="A1867" s="8" t="str">
        <f t="shared" si="1137"/>
        <v>2019Licensed practical nursesPrince Edward IslandNursing home/long-term care</v>
      </c>
      <c r="B1867" s="8" t="s">
        <v>3</v>
      </c>
      <c r="C1867" s="8" t="s">
        <v>15</v>
      </c>
      <c r="D1867" s="8" t="s">
        <v>12</v>
      </c>
      <c r="E1867" s="8">
        <v>2019</v>
      </c>
      <c r="F1867" s="8">
        <v>105</v>
      </c>
      <c r="G1867" s="8">
        <v>11</v>
      </c>
      <c r="H1867" s="8">
        <v>0</v>
      </c>
      <c r="I1867" s="8">
        <v>18</v>
      </c>
      <c r="J1867" s="8">
        <v>17</v>
      </c>
      <c r="K1867" s="8">
        <v>8</v>
      </c>
      <c r="L1867" s="8">
        <v>11</v>
      </c>
      <c r="M1867" s="8">
        <v>9</v>
      </c>
      <c r="N1867" s="8">
        <v>15</v>
      </c>
      <c r="O1867" s="8">
        <v>14</v>
      </c>
      <c r="P1867" s="8">
        <v>7</v>
      </c>
      <c r="Q1867" s="8">
        <v>2</v>
      </c>
      <c r="R1867" s="8">
        <v>0</v>
      </c>
      <c r="S1867" s="8">
        <v>15</v>
      </c>
      <c r="T1867" s="8">
        <v>0</v>
      </c>
      <c r="U1867" s="8">
        <v>110</v>
      </c>
      <c r="V1867" s="8">
        <v>6</v>
      </c>
      <c r="W1867" s="8">
        <v>0</v>
      </c>
      <c r="X1867" s="8">
        <v>63</v>
      </c>
      <c r="Y1867" s="8">
        <v>36</v>
      </c>
      <c r="Z1867" s="8">
        <v>13</v>
      </c>
      <c r="AA1867" s="8">
        <v>4</v>
      </c>
      <c r="AB1867" s="8">
        <v>0</v>
      </c>
      <c r="AC1867" s="8">
        <v>0</v>
      </c>
      <c r="AD1867" s="8">
        <v>5</v>
      </c>
      <c r="AE1867" s="8">
        <v>111</v>
      </c>
      <c r="AF1867" s="8">
        <v>0</v>
      </c>
      <c r="AG1867" s="8">
        <v>116</v>
      </c>
      <c r="AH1867" s="8">
        <v>0</v>
      </c>
      <c r="AI1867" s="8">
        <v>0</v>
      </c>
      <c r="AJ1867" s="8">
        <v>37</v>
      </c>
      <c r="AK1867" s="8">
        <v>79</v>
      </c>
      <c r="AL1867" s="8">
        <v>0</v>
      </c>
      <c r="AM1867" s="8">
        <v>0</v>
      </c>
      <c r="AN1867" s="8">
        <v>116</v>
      </c>
      <c r="AO1867" s="41">
        <f t="shared" si="1102"/>
        <v>0.90517241379310343</v>
      </c>
      <c r="AP1867" s="41">
        <f t="shared" si="1135"/>
        <v>9.4827586206896547E-2</v>
      </c>
      <c r="AQ1867" s="41">
        <f t="shared" si="1136"/>
        <v>0</v>
      </c>
      <c r="AR1867" s="41">
        <f t="shared" si="1103"/>
        <v>0.15517241379310345</v>
      </c>
      <c r="AS1867" s="41">
        <f t="shared" si="1104"/>
        <v>0.14655172413793102</v>
      </c>
      <c r="AT1867" s="41">
        <f t="shared" si="1105"/>
        <v>6.8965517241379309E-2</v>
      </c>
      <c r="AU1867" s="41">
        <f t="shared" si="1106"/>
        <v>9.4827586206896547E-2</v>
      </c>
      <c r="AV1867" s="41">
        <f t="shared" si="1107"/>
        <v>7.7586206896551727E-2</v>
      </c>
      <c r="AW1867" s="41">
        <f t="shared" si="1108"/>
        <v>0.12931034482758622</v>
      </c>
      <c r="AX1867" s="41">
        <f t="shared" si="1109"/>
        <v>0.1206896551724138</v>
      </c>
      <c r="AY1867" s="41">
        <f t="shared" si="1110"/>
        <v>6.0344827586206899E-2</v>
      </c>
      <c r="AZ1867" s="41">
        <f t="shared" si="1111"/>
        <v>1.7241379310344827E-2</v>
      </c>
      <c r="BA1867" s="41">
        <f t="shared" si="1112"/>
        <v>0</v>
      </c>
      <c r="BB1867" s="41">
        <f t="shared" si="1113"/>
        <v>0.12931034482758622</v>
      </c>
      <c r="BC1867" s="41">
        <f t="shared" si="1114"/>
        <v>0</v>
      </c>
      <c r="BD1867" s="41">
        <f t="shared" si="1115"/>
        <v>0.94827586206896552</v>
      </c>
      <c r="BE1867" s="41">
        <f t="shared" si="1116"/>
        <v>5.1724137931034482E-2</v>
      </c>
      <c r="BF1867" s="41">
        <f t="shared" si="1117"/>
        <v>0</v>
      </c>
      <c r="BG1867" s="41">
        <f t="shared" si="1118"/>
        <v>0.5431034482758621</v>
      </c>
      <c r="BH1867" s="41">
        <f t="shared" si="1119"/>
        <v>0.31034482758620691</v>
      </c>
      <c r="BI1867" s="41">
        <f t="shared" si="1120"/>
        <v>0.11206896551724138</v>
      </c>
      <c r="BJ1867" s="41">
        <f t="shared" si="1121"/>
        <v>3.4482758620689655E-2</v>
      </c>
      <c r="BK1867" s="41">
        <f t="shared" si="1122"/>
        <v>0</v>
      </c>
      <c r="BL1867" s="41">
        <f t="shared" si="1123"/>
        <v>0</v>
      </c>
      <c r="BM1867" s="41">
        <f t="shared" si="1124"/>
        <v>4.3103448275862072E-2</v>
      </c>
      <c r="BN1867" s="41">
        <f t="shared" si="1125"/>
        <v>0.9568965517241379</v>
      </c>
      <c r="BO1867" s="41">
        <f t="shared" si="1126"/>
        <v>0</v>
      </c>
      <c r="BP1867" s="41">
        <f t="shared" si="1127"/>
        <v>1</v>
      </c>
      <c r="BQ1867" s="41">
        <f t="shared" si="1128"/>
        <v>0</v>
      </c>
      <c r="BR1867" s="41">
        <f t="shared" si="1129"/>
        <v>0</v>
      </c>
      <c r="BS1867" s="41">
        <f t="shared" si="1130"/>
        <v>0.31896551724137934</v>
      </c>
      <c r="BT1867" s="41">
        <f t="shared" si="1131"/>
        <v>0.68103448275862066</v>
      </c>
      <c r="BU1867" s="41">
        <f t="shared" si="1132"/>
        <v>0</v>
      </c>
      <c r="BV1867" s="41">
        <f t="shared" si="1133"/>
        <v>0</v>
      </c>
      <c r="BW1867" s="41">
        <f t="shared" si="1134"/>
        <v>1</v>
      </c>
      <c r="BX1867" s="41" t="str">
        <f t="shared" si="1138"/>
        <v>2019Licensed practical nursesPrince Edward Island</v>
      </c>
      <c r="BY1867" s="51">
        <f>VLOOKUP(BX1867,'%workplace'!$A$1:$F$381,6,FALSE)</f>
        <v>669</v>
      </c>
      <c r="BZ1867" s="32">
        <f t="shared" si="1139"/>
        <v>0.17339312406576982</v>
      </c>
    </row>
    <row r="1868" spans="1:78" s="8" customFormat="1" hidden="1" x14ac:dyDescent="0.2">
      <c r="A1868" s="8" t="str">
        <f t="shared" si="1137"/>
        <v>2019Licensed practical nursesPrince Edward IslandHospital</v>
      </c>
      <c r="B1868" s="8" t="s">
        <v>3</v>
      </c>
      <c r="C1868" s="8" t="s">
        <v>15</v>
      </c>
      <c r="D1868" s="8" t="s">
        <v>10</v>
      </c>
      <c r="E1868" s="8">
        <v>2019</v>
      </c>
      <c r="F1868" s="8">
        <v>105</v>
      </c>
      <c r="G1868" s="8">
        <v>23</v>
      </c>
      <c r="H1868" s="8">
        <v>0</v>
      </c>
      <c r="I1868" s="8">
        <v>12</v>
      </c>
      <c r="J1868" s="8">
        <v>16</v>
      </c>
      <c r="K1868" s="8">
        <v>19</v>
      </c>
      <c r="L1868" s="8">
        <v>9</v>
      </c>
      <c r="M1868" s="8">
        <v>5</v>
      </c>
      <c r="N1868" s="8">
        <v>21</v>
      </c>
      <c r="O1868" s="8">
        <v>19</v>
      </c>
      <c r="P1868" s="8">
        <v>12</v>
      </c>
      <c r="Q1868" s="8">
        <v>1</v>
      </c>
      <c r="R1868" s="8">
        <v>1</v>
      </c>
      <c r="S1868" s="8">
        <v>13</v>
      </c>
      <c r="T1868" s="8">
        <v>0</v>
      </c>
      <c r="U1868" s="8">
        <v>126</v>
      </c>
      <c r="V1868" s="8">
        <v>2</v>
      </c>
      <c r="W1868" s="8">
        <v>0</v>
      </c>
      <c r="X1868" s="8">
        <v>65</v>
      </c>
      <c r="Y1868" s="8">
        <v>35</v>
      </c>
      <c r="Z1868" s="8">
        <v>18</v>
      </c>
      <c r="AA1868" s="8">
        <v>10</v>
      </c>
      <c r="AB1868" s="8">
        <v>1</v>
      </c>
      <c r="AC1868" s="8">
        <v>0</v>
      </c>
      <c r="AD1868" s="8">
        <v>16</v>
      </c>
      <c r="AE1868" s="8">
        <v>111</v>
      </c>
      <c r="AF1868" s="8">
        <v>4</v>
      </c>
      <c r="AG1868" s="8">
        <v>68</v>
      </c>
      <c r="AH1868" s="8">
        <v>56</v>
      </c>
      <c r="AI1868" s="8">
        <v>0</v>
      </c>
      <c r="AJ1868" s="8">
        <v>21</v>
      </c>
      <c r="AK1868" s="8">
        <v>107</v>
      </c>
      <c r="AL1868" s="8">
        <v>0</v>
      </c>
      <c r="AM1868" s="8">
        <v>0</v>
      </c>
      <c r="AN1868" s="8">
        <v>128</v>
      </c>
      <c r="AO1868" s="41">
        <f t="shared" ref="AO1868:AO1899" si="1140">F1868/$AN1868</f>
        <v>0.8203125</v>
      </c>
      <c r="AP1868" s="41">
        <f t="shared" si="1135"/>
        <v>0.1796875</v>
      </c>
      <c r="AQ1868" s="41">
        <f t="shared" si="1136"/>
        <v>0</v>
      </c>
      <c r="AR1868" s="41">
        <f t="shared" si="1103"/>
        <v>9.375E-2</v>
      </c>
      <c r="AS1868" s="41">
        <f t="shared" si="1104"/>
        <v>0.125</v>
      </c>
      <c r="AT1868" s="41">
        <f t="shared" si="1105"/>
        <v>0.1484375</v>
      </c>
      <c r="AU1868" s="41">
        <f t="shared" si="1106"/>
        <v>7.03125E-2</v>
      </c>
      <c r="AV1868" s="41">
        <f t="shared" si="1107"/>
        <v>3.90625E-2</v>
      </c>
      <c r="AW1868" s="41">
        <f t="shared" si="1108"/>
        <v>0.1640625</v>
      </c>
      <c r="AX1868" s="41">
        <f t="shared" si="1109"/>
        <v>0.1484375</v>
      </c>
      <c r="AY1868" s="41">
        <f t="shared" si="1110"/>
        <v>9.375E-2</v>
      </c>
      <c r="AZ1868" s="41">
        <f t="shared" si="1111"/>
        <v>7.8125E-3</v>
      </c>
      <c r="BA1868" s="41">
        <f t="shared" si="1112"/>
        <v>7.8125E-3</v>
      </c>
      <c r="BB1868" s="41">
        <f t="shared" si="1113"/>
        <v>0.1015625</v>
      </c>
      <c r="BC1868" s="41">
        <f t="shared" si="1114"/>
        <v>0</v>
      </c>
      <c r="BD1868" s="41">
        <f t="shared" si="1115"/>
        <v>0.984375</v>
      </c>
      <c r="BE1868" s="41">
        <f t="shared" si="1116"/>
        <v>1.5625E-2</v>
      </c>
      <c r="BF1868" s="41">
        <f t="shared" si="1117"/>
        <v>0</v>
      </c>
      <c r="BG1868" s="41">
        <f t="shared" si="1118"/>
        <v>0.5078125</v>
      </c>
      <c r="BH1868" s="41">
        <f t="shared" si="1119"/>
        <v>0.2734375</v>
      </c>
      <c r="BI1868" s="41">
        <f t="shared" si="1120"/>
        <v>0.140625</v>
      </c>
      <c r="BJ1868" s="41">
        <f t="shared" si="1121"/>
        <v>7.8125E-2</v>
      </c>
      <c r="BK1868" s="41">
        <f t="shared" si="1122"/>
        <v>7.8125E-3</v>
      </c>
      <c r="BL1868" s="41">
        <f t="shared" si="1123"/>
        <v>0</v>
      </c>
      <c r="BM1868" s="41">
        <f t="shared" si="1124"/>
        <v>0.125</v>
      </c>
      <c r="BN1868" s="41">
        <f t="shared" si="1125"/>
        <v>0.8671875</v>
      </c>
      <c r="BO1868" s="41">
        <f t="shared" si="1126"/>
        <v>3.125E-2</v>
      </c>
      <c r="BP1868" s="41">
        <f t="shared" si="1127"/>
        <v>0.53125</v>
      </c>
      <c r="BQ1868" s="41">
        <f t="shared" si="1128"/>
        <v>0.4375</v>
      </c>
      <c r="BR1868" s="41">
        <f t="shared" si="1129"/>
        <v>0</v>
      </c>
      <c r="BS1868" s="41">
        <f t="shared" si="1130"/>
        <v>0.1640625</v>
      </c>
      <c r="BT1868" s="41">
        <f t="shared" si="1131"/>
        <v>0.8359375</v>
      </c>
      <c r="BU1868" s="41">
        <f t="shared" si="1132"/>
        <v>0</v>
      </c>
      <c r="BV1868" s="41">
        <f t="shared" si="1133"/>
        <v>0</v>
      </c>
      <c r="BW1868" s="41">
        <f t="shared" si="1134"/>
        <v>1</v>
      </c>
      <c r="BX1868" s="41" t="str">
        <f t="shared" si="1138"/>
        <v>2019Licensed practical nursesPrince Edward Island</v>
      </c>
      <c r="BY1868" s="51">
        <f>VLOOKUP(BX1868,'%workplace'!$A$1:$F$381,6,FALSE)</f>
        <v>669</v>
      </c>
      <c r="BZ1868" s="32">
        <f t="shared" si="1139"/>
        <v>0.19133034379671152</v>
      </c>
    </row>
    <row r="1869" spans="1:78" s="8" customFormat="1" hidden="1" x14ac:dyDescent="0.2">
      <c r="A1869" s="8" t="str">
        <f t="shared" si="1137"/>
        <v>2019Licensed practical nursesPrince Edward IslandOther places of work</v>
      </c>
      <c r="B1869" s="8" t="s">
        <v>3</v>
      </c>
      <c r="C1869" s="8" t="s">
        <v>15</v>
      </c>
      <c r="D1869" s="8" t="s">
        <v>13</v>
      </c>
      <c r="E1869" s="8">
        <v>2019</v>
      </c>
      <c r="F1869" s="8">
        <v>382</v>
      </c>
      <c r="G1869" s="8">
        <v>32</v>
      </c>
      <c r="H1869" s="8">
        <v>0</v>
      </c>
      <c r="I1869" s="8">
        <v>51</v>
      </c>
      <c r="J1869" s="8">
        <v>57</v>
      </c>
      <c r="K1869" s="8">
        <v>41</v>
      </c>
      <c r="L1869" s="8">
        <v>45</v>
      </c>
      <c r="M1869" s="8">
        <v>43</v>
      </c>
      <c r="N1869" s="8">
        <v>58</v>
      </c>
      <c r="O1869" s="8">
        <v>45</v>
      </c>
      <c r="P1869" s="8">
        <v>43</v>
      </c>
      <c r="Q1869" s="8">
        <v>12</v>
      </c>
      <c r="R1869" s="8">
        <v>1</v>
      </c>
      <c r="S1869" s="8">
        <v>18</v>
      </c>
      <c r="T1869" s="8">
        <v>0</v>
      </c>
      <c r="U1869" s="8">
        <v>400</v>
      </c>
      <c r="V1869" s="8">
        <v>14</v>
      </c>
      <c r="W1869" s="8">
        <v>0</v>
      </c>
      <c r="X1869" s="8">
        <v>247</v>
      </c>
      <c r="Y1869" s="8">
        <v>94</v>
      </c>
      <c r="Z1869" s="8">
        <v>53</v>
      </c>
      <c r="AA1869" s="8">
        <v>20</v>
      </c>
      <c r="AB1869" s="8">
        <v>3</v>
      </c>
      <c r="AC1869" s="8">
        <v>0</v>
      </c>
      <c r="AD1869" s="8">
        <v>65</v>
      </c>
      <c r="AE1869" s="8">
        <v>346</v>
      </c>
      <c r="AF1869" s="8">
        <v>5</v>
      </c>
      <c r="AG1869" s="8">
        <v>327</v>
      </c>
      <c r="AH1869" s="8">
        <v>77</v>
      </c>
      <c r="AI1869" s="8">
        <v>0</v>
      </c>
      <c r="AJ1869" s="8">
        <v>142</v>
      </c>
      <c r="AK1869" s="8">
        <v>272</v>
      </c>
      <c r="AL1869" s="8">
        <v>5</v>
      </c>
      <c r="AM1869" s="8">
        <v>0</v>
      </c>
      <c r="AN1869" s="8">
        <v>414</v>
      </c>
      <c r="AO1869" s="41">
        <f t="shared" si="1140"/>
        <v>0.92270531400966183</v>
      </c>
      <c r="AP1869" s="41">
        <f t="shared" si="1135"/>
        <v>7.7294685990338161E-2</v>
      </c>
      <c r="AQ1869" s="41">
        <f t="shared" si="1136"/>
        <v>0</v>
      </c>
      <c r="AR1869" s="41">
        <f t="shared" si="1103"/>
        <v>0.12318840579710146</v>
      </c>
      <c r="AS1869" s="41">
        <f t="shared" si="1104"/>
        <v>0.13768115942028986</v>
      </c>
      <c r="AT1869" s="41">
        <f t="shared" si="1105"/>
        <v>9.9033816425120769E-2</v>
      </c>
      <c r="AU1869" s="41">
        <f t="shared" si="1106"/>
        <v>0.10869565217391304</v>
      </c>
      <c r="AV1869" s="41">
        <f t="shared" si="1107"/>
        <v>0.10386473429951691</v>
      </c>
      <c r="AW1869" s="41">
        <f t="shared" si="1108"/>
        <v>0.14009661835748793</v>
      </c>
      <c r="AX1869" s="41">
        <f t="shared" si="1109"/>
        <v>0.10869565217391304</v>
      </c>
      <c r="AY1869" s="41">
        <f t="shared" si="1110"/>
        <v>0.10386473429951691</v>
      </c>
      <c r="AZ1869" s="41">
        <f t="shared" si="1111"/>
        <v>2.8985507246376812E-2</v>
      </c>
      <c r="BA1869" s="41">
        <f t="shared" si="1112"/>
        <v>2.4154589371980675E-3</v>
      </c>
      <c r="BB1869" s="41">
        <f t="shared" si="1113"/>
        <v>4.3478260869565216E-2</v>
      </c>
      <c r="BC1869" s="41">
        <f t="shared" si="1114"/>
        <v>0</v>
      </c>
      <c r="BD1869" s="41">
        <f t="shared" si="1115"/>
        <v>0.96618357487922701</v>
      </c>
      <c r="BE1869" s="41">
        <f t="shared" si="1116"/>
        <v>3.3816425120772944E-2</v>
      </c>
      <c r="BF1869" s="41">
        <f t="shared" si="1117"/>
        <v>0</v>
      </c>
      <c r="BG1869" s="41">
        <f t="shared" si="1118"/>
        <v>0.59661835748792269</v>
      </c>
      <c r="BH1869" s="41">
        <f t="shared" si="1119"/>
        <v>0.22705314009661837</v>
      </c>
      <c r="BI1869" s="41">
        <f t="shared" si="1120"/>
        <v>0.1280193236714976</v>
      </c>
      <c r="BJ1869" s="41">
        <f t="shared" si="1121"/>
        <v>4.8309178743961352E-2</v>
      </c>
      <c r="BK1869" s="41">
        <f t="shared" si="1122"/>
        <v>7.246376811594203E-3</v>
      </c>
      <c r="BL1869" s="41">
        <f t="shared" si="1123"/>
        <v>0</v>
      </c>
      <c r="BM1869" s="41">
        <f t="shared" si="1124"/>
        <v>0.1570048309178744</v>
      </c>
      <c r="BN1869" s="41">
        <f t="shared" si="1125"/>
        <v>0.83574879227053145</v>
      </c>
      <c r="BO1869" s="41">
        <f t="shared" si="1126"/>
        <v>1.2077294685990338E-2</v>
      </c>
      <c r="BP1869" s="41">
        <f t="shared" si="1127"/>
        <v>0.78985507246376807</v>
      </c>
      <c r="BQ1869" s="41">
        <f t="shared" si="1128"/>
        <v>0.1859903381642512</v>
      </c>
      <c r="BR1869" s="41">
        <f t="shared" si="1129"/>
        <v>0</v>
      </c>
      <c r="BS1869" s="41">
        <f t="shared" si="1130"/>
        <v>0.34299516908212563</v>
      </c>
      <c r="BT1869" s="41">
        <f t="shared" si="1131"/>
        <v>0.65700483091787443</v>
      </c>
      <c r="BU1869" s="41">
        <f t="shared" si="1132"/>
        <v>1.2077294685990338E-2</v>
      </c>
      <c r="BV1869" s="41">
        <f t="shared" si="1133"/>
        <v>0</v>
      </c>
      <c r="BW1869" s="41">
        <f t="shared" si="1134"/>
        <v>1</v>
      </c>
      <c r="BX1869" s="41" t="str">
        <f t="shared" si="1138"/>
        <v>2019Licensed practical nursesPrince Edward Island</v>
      </c>
      <c r="BY1869" s="51">
        <f>VLOOKUP(BX1869,'%workplace'!$A$1:$F$381,6,FALSE)</f>
        <v>669</v>
      </c>
      <c r="BZ1869" s="32">
        <f t="shared" si="1139"/>
        <v>0.6188340807174888</v>
      </c>
    </row>
    <row r="1870" spans="1:78" s="8" customFormat="1" hidden="1" x14ac:dyDescent="0.2">
      <c r="A1870" s="8" t="str">
        <f t="shared" si="1137"/>
        <v>2019Licensed practical nursesPrince Edward IslandUnknown places of work</v>
      </c>
      <c r="B1870" s="8" t="s">
        <v>3</v>
      </c>
      <c r="C1870" s="8" t="s">
        <v>15</v>
      </c>
      <c r="D1870" s="8" t="s">
        <v>49</v>
      </c>
      <c r="E1870" s="8">
        <v>2019</v>
      </c>
      <c r="F1870" s="8">
        <v>4</v>
      </c>
      <c r="G1870" s="8">
        <v>0</v>
      </c>
      <c r="H1870" s="8">
        <v>0</v>
      </c>
      <c r="I1870" s="8">
        <v>0</v>
      </c>
      <c r="J1870" s="8">
        <v>2</v>
      </c>
      <c r="K1870" s="8">
        <v>0</v>
      </c>
      <c r="L1870" s="8">
        <v>0</v>
      </c>
      <c r="M1870" s="8">
        <v>0</v>
      </c>
      <c r="N1870" s="8">
        <v>1</v>
      </c>
      <c r="O1870" s="8">
        <v>0</v>
      </c>
      <c r="P1870" s="8">
        <v>0</v>
      </c>
      <c r="Q1870" s="8">
        <v>0</v>
      </c>
      <c r="R1870" s="8">
        <v>0</v>
      </c>
      <c r="S1870" s="8">
        <v>1</v>
      </c>
      <c r="T1870" s="8">
        <v>0</v>
      </c>
      <c r="U1870" s="8">
        <v>2</v>
      </c>
      <c r="V1870" s="8">
        <v>2</v>
      </c>
      <c r="W1870" s="8">
        <v>0</v>
      </c>
      <c r="X1870" s="8">
        <v>1</v>
      </c>
      <c r="Y1870" s="8">
        <v>0</v>
      </c>
      <c r="Z1870" s="8">
        <v>1</v>
      </c>
      <c r="AA1870" s="8">
        <v>2</v>
      </c>
      <c r="AB1870" s="8">
        <v>0</v>
      </c>
      <c r="AC1870" s="8">
        <v>4</v>
      </c>
      <c r="AD1870" s="8">
        <v>0</v>
      </c>
      <c r="AE1870" s="8">
        <v>0</v>
      </c>
      <c r="AF1870" s="8">
        <v>0</v>
      </c>
      <c r="AG1870" s="8">
        <v>0</v>
      </c>
      <c r="AH1870" s="8">
        <v>0</v>
      </c>
      <c r="AI1870" s="8">
        <v>0</v>
      </c>
      <c r="AJ1870" s="8">
        <v>1</v>
      </c>
      <c r="AK1870" s="8">
        <v>3</v>
      </c>
      <c r="AL1870" s="8">
        <v>4</v>
      </c>
      <c r="AM1870" s="8">
        <v>0</v>
      </c>
      <c r="AN1870" s="8">
        <v>4</v>
      </c>
      <c r="AO1870" s="41">
        <f t="shared" si="1140"/>
        <v>1</v>
      </c>
      <c r="AP1870" s="41">
        <f t="shared" si="1135"/>
        <v>0</v>
      </c>
      <c r="AQ1870" s="41">
        <f t="shared" si="1136"/>
        <v>0</v>
      </c>
      <c r="AR1870" s="41">
        <f t="shared" si="1103"/>
        <v>0</v>
      </c>
      <c r="AS1870" s="41">
        <f t="shared" si="1104"/>
        <v>0.5</v>
      </c>
      <c r="AT1870" s="41">
        <f t="shared" si="1105"/>
        <v>0</v>
      </c>
      <c r="AU1870" s="41">
        <f t="shared" si="1106"/>
        <v>0</v>
      </c>
      <c r="AV1870" s="41">
        <f t="shared" si="1107"/>
        <v>0</v>
      </c>
      <c r="AW1870" s="41">
        <f t="shared" si="1108"/>
        <v>0.25</v>
      </c>
      <c r="AX1870" s="41">
        <f t="shared" si="1109"/>
        <v>0</v>
      </c>
      <c r="AY1870" s="41">
        <f t="shared" si="1110"/>
        <v>0</v>
      </c>
      <c r="AZ1870" s="41">
        <f t="shared" si="1111"/>
        <v>0</v>
      </c>
      <c r="BA1870" s="41">
        <f t="shared" si="1112"/>
        <v>0</v>
      </c>
      <c r="BB1870" s="41">
        <f t="shared" si="1113"/>
        <v>0.25</v>
      </c>
      <c r="BC1870" s="41">
        <f t="shared" si="1114"/>
        <v>0</v>
      </c>
      <c r="BD1870" s="41">
        <f t="shared" si="1115"/>
        <v>0.5</v>
      </c>
      <c r="BE1870" s="41">
        <f t="shared" si="1116"/>
        <v>0.5</v>
      </c>
      <c r="BF1870" s="41">
        <f t="shared" si="1117"/>
        <v>0</v>
      </c>
      <c r="BG1870" s="41">
        <f t="shared" si="1118"/>
        <v>0.25</v>
      </c>
      <c r="BH1870" s="41">
        <f t="shared" si="1119"/>
        <v>0</v>
      </c>
      <c r="BI1870" s="41">
        <f t="shared" si="1120"/>
        <v>0.25</v>
      </c>
      <c r="BJ1870" s="41">
        <f t="shared" si="1121"/>
        <v>0.5</v>
      </c>
      <c r="BK1870" s="41">
        <f t="shared" si="1122"/>
        <v>0</v>
      </c>
      <c r="BL1870" s="41">
        <f t="shared" si="1123"/>
        <v>1</v>
      </c>
      <c r="BM1870" s="41">
        <f t="shared" si="1124"/>
        <v>0</v>
      </c>
      <c r="BN1870" s="41">
        <f t="shared" si="1125"/>
        <v>0</v>
      </c>
      <c r="BO1870" s="41">
        <f t="shared" si="1126"/>
        <v>0</v>
      </c>
      <c r="BP1870" s="41">
        <f t="shared" si="1127"/>
        <v>0</v>
      </c>
      <c r="BQ1870" s="41">
        <f t="shared" si="1128"/>
        <v>0</v>
      </c>
      <c r="BR1870" s="41">
        <f t="shared" si="1129"/>
        <v>0</v>
      </c>
      <c r="BS1870" s="41">
        <f t="shared" si="1130"/>
        <v>0.25</v>
      </c>
      <c r="BT1870" s="41">
        <f t="shared" si="1131"/>
        <v>0.75</v>
      </c>
      <c r="BU1870" s="41">
        <f t="shared" si="1132"/>
        <v>1</v>
      </c>
      <c r="BV1870" s="41">
        <f t="shared" si="1133"/>
        <v>0</v>
      </c>
      <c r="BW1870" s="41">
        <f t="shared" si="1134"/>
        <v>1</v>
      </c>
      <c r="BX1870" s="41" t="str">
        <f t="shared" si="1138"/>
        <v>2019Licensed practical nursesPrince Edward Island</v>
      </c>
      <c r="BY1870" s="51">
        <f>VLOOKUP(BX1870,'%workplace'!$A$1:$F$381,6,FALSE)</f>
        <v>669</v>
      </c>
      <c r="BZ1870" s="32">
        <f t="shared" si="1139"/>
        <v>5.9790732436472349E-3</v>
      </c>
    </row>
    <row r="1871" spans="1:78" s="8" customFormat="1" hidden="1" x14ac:dyDescent="0.2">
      <c r="A1871" s="8" t="str">
        <f t="shared" si="1137"/>
        <v>2019Licensed practical nursesNova ScotiaAll places of work</v>
      </c>
      <c r="B1871" s="8" t="s">
        <v>3</v>
      </c>
      <c r="C1871" s="8" t="s">
        <v>16</v>
      </c>
      <c r="D1871" s="8" t="s">
        <v>9</v>
      </c>
      <c r="E1871" s="8">
        <v>2019</v>
      </c>
      <c r="F1871" s="8">
        <v>3907</v>
      </c>
      <c r="G1871" s="8">
        <v>207</v>
      </c>
      <c r="H1871" s="8">
        <v>0</v>
      </c>
      <c r="I1871" s="8">
        <v>441</v>
      </c>
      <c r="J1871" s="8">
        <v>595</v>
      </c>
      <c r="K1871" s="8">
        <v>458</v>
      </c>
      <c r="L1871" s="8">
        <v>532</v>
      </c>
      <c r="M1871" s="8">
        <v>547</v>
      </c>
      <c r="N1871" s="8">
        <v>485</v>
      </c>
      <c r="O1871" s="8">
        <v>466</v>
      </c>
      <c r="P1871" s="8">
        <v>304</v>
      </c>
      <c r="Q1871" s="8">
        <v>115</v>
      </c>
      <c r="R1871" s="8">
        <v>39</v>
      </c>
      <c r="S1871" s="8">
        <v>132</v>
      </c>
      <c r="T1871" s="8">
        <v>0</v>
      </c>
      <c r="U1871" s="8">
        <v>3897</v>
      </c>
      <c r="V1871" s="8">
        <v>217</v>
      </c>
      <c r="W1871" s="8">
        <v>0</v>
      </c>
      <c r="X1871" s="8">
        <v>2242</v>
      </c>
      <c r="Y1871" s="8">
        <v>1014</v>
      </c>
      <c r="Z1871" s="8">
        <v>858</v>
      </c>
      <c r="AA1871" s="8">
        <v>0</v>
      </c>
      <c r="AB1871" s="8">
        <v>119</v>
      </c>
      <c r="AC1871" s="8">
        <v>0</v>
      </c>
      <c r="AD1871" s="8">
        <v>195</v>
      </c>
      <c r="AE1871" s="8">
        <v>3800</v>
      </c>
      <c r="AF1871" s="8">
        <v>48</v>
      </c>
      <c r="AG1871" s="8">
        <v>4044</v>
      </c>
      <c r="AH1871" s="8">
        <v>17</v>
      </c>
      <c r="AI1871" s="8">
        <v>5</v>
      </c>
      <c r="AJ1871" s="8">
        <v>1453</v>
      </c>
      <c r="AK1871" s="8">
        <v>2661</v>
      </c>
      <c r="AL1871" s="8">
        <v>0</v>
      </c>
      <c r="AM1871" s="8">
        <v>0</v>
      </c>
      <c r="AN1871" s="8">
        <v>4114</v>
      </c>
      <c r="AO1871" s="41">
        <f t="shared" si="1140"/>
        <v>0.94968400583373846</v>
      </c>
      <c r="AP1871" s="41">
        <f t="shared" si="1135"/>
        <v>5.0315994166261549E-2</v>
      </c>
      <c r="AQ1871" s="41">
        <f t="shared" si="1136"/>
        <v>0</v>
      </c>
      <c r="AR1871" s="41">
        <f t="shared" si="1103"/>
        <v>0.10719494409333981</v>
      </c>
      <c r="AS1871" s="41">
        <f t="shared" si="1104"/>
        <v>0.14462809917355371</v>
      </c>
      <c r="AT1871" s="41">
        <f t="shared" si="1105"/>
        <v>0.11132717549829849</v>
      </c>
      <c r="AU1871" s="41">
        <f t="shared" si="1106"/>
        <v>0.12931453573164803</v>
      </c>
      <c r="AV1871" s="41">
        <f t="shared" si="1107"/>
        <v>0.13296062226543509</v>
      </c>
      <c r="AW1871" s="41">
        <f t="shared" si="1108"/>
        <v>0.11789013125911521</v>
      </c>
      <c r="AX1871" s="41">
        <f t="shared" si="1109"/>
        <v>0.11327175498298493</v>
      </c>
      <c r="AY1871" s="41">
        <f t="shared" si="1110"/>
        <v>7.3894020418084586E-2</v>
      </c>
      <c r="AZ1871" s="41">
        <f t="shared" si="1111"/>
        <v>2.7953330092367525E-2</v>
      </c>
      <c r="BA1871" s="41">
        <f t="shared" si="1112"/>
        <v>9.4798249878463789E-3</v>
      </c>
      <c r="BB1871" s="41">
        <f t="shared" si="1113"/>
        <v>3.2085561497326207E-2</v>
      </c>
      <c r="BC1871" s="41">
        <f t="shared" si="1114"/>
        <v>0</v>
      </c>
      <c r="BD1871" s="41">
        <f t="shared" si="1115"/>
        <v>0.94725328147788046</v>
      </c>
      <c r="BE1871" s="41">
        <f t="shared" si="1116"/>
        <v>5.2746718522119589E-2</v>
      </c>
      <c r="BF1871" s="41">
        <f t="shared" si="1117"/>
        <v>0</v>
      </c>
      <c r="BG1871" s="41">
        <f t="shared" si="1118"/>
        <v>0.54496840058337381</v>
      </c>
      <c r="BH1871" s="41">
        <f t="shared" si="1119"/>
        <v>0.24647544968400584</v>
      </c>
      <c r="BI1871" s="41">
        <f t="shared" si="1120"/>
        <v>0.20855614973262032</v>
      </c>
      <c r="BJ1871" s="41">
        <f t="shared" si="1121"/>
        <v>0</v>
      </c>
      <c r="BK1871" s="41">
        <f t="shared" si="1122"/>
        <v>2.8925619834710745E-2</v>
      </c>
      <c r="BL1871" s="41">
        <f t="shared" si="1123"/>
        <v>0</v>
      </c>
      <c r="BM1871" s="41">
        <f t="shared" si="1124"/>
        <v>4.7399124939231894E-2</v>
      </c>
      <c r="BN1871" s="41">
        <f t="shared" si="1125"/>
        <v>0.92367525522605731</v>
      </c>
      <c r="BO1871" s="41">
        <f t="shared" si="1126"/>
        <v>1.166747690811862E-2</v>
      </c>
      <c r="BP1871" s="41">
        <f t="shared" si="1127"/>
        <v>0.98298492950899363</v>
      </c>
      <c r="BQ1871" s="41">
        <f t="shared" si="1128"/>
        <v>4.1322314049586778E-3</v>
      </c>
      <c r="BR1871" s="41">
        <f t="shared" si="1129"/>
        <v>1.2153621779290229E-3</v>
      </c>
      <c r="BS1871" s="41">
        <f t="shared" si="1130"/>
        <v>0.35318424890617406</v>
      </c>
      <c r="BT1871" s="41">
        <f t="shared" si="1131"/>
        <v>0.64681575109382594</v>
      </c>
      <c r="BU1871" s="41">
        <f t="shared" si="1132"/>
        <v>0</v>
      </c>
      <c r="BV1871" s="41">
        <f t="shared" si="1133"/>
        <v>0</v>
      </c>
      <c r="BW1871" s="41">
        <f t="shared" si="1134"/>
        <v>1</v>
      </c>
      <c r="BX1871" s="41" t="str">
        <f t="shared" si="1138"/>
        <v>2019Licensed practical nursesNova Scotia</v>
      </c>
      <c r="BY1871" s="51">
        <f>VLOOKUP(BX1871,'%workplace'!$A$1:$F$381,6,FALSE)</f>
        <v>4114</v>
      </c>
      <c r="BZ1871" s="32">
        <f t="shared" si="1139"/>
        <v>1</v>
      </c>
    </row>
    <row r="1872" spans="1:78" s="8" customFormat="1" hidden="1" x14ac:dyDescent="0.2">
      <c r="A1872" s="8" t="str">
        <f t="shared" si="1137"/>
        <v>2019Licensed practical nursesNova ScotiaCommunity health</v>
      </c>
      <c r="B1872" s="8" t="s">
        <v>3</v>
      </c>
      <c r="C1872" s="8" t="s">
        <v>16</v>
      </c>
      <c r="D1872" s="8" t="s">
        <v>11</v>
      </c>
      <c r="E1872" s="8">
        <v>2019</v>
      </c>
      <c r="F1872" s="8">
        <v>732</v>
      </c>
      <c r="G1872" s="8">
        <v>24</v>
      </c>
      <c r="H1872" s="8">
        <v>0</v>
      </c>
      <c r="I1872" s="8">
        <v>70</v>
      </c>
      <c r="J1872" s="8">
        <v>94</v>
      </c>
      <c r="K1872" s="8">
        <v>100</v>
      </c>
      <c r="L1872" s="8">
        <v>118</v>
      </c>
      <c r="M1872" s="8">
        <v>123</v>
      </c>
      <c r="N1872" s="8">
        <v>90</v>
      </c>
      <c r="O1872" s="8">
        <v>73</v>
      </c>
      <c r="P1872" s="8">
        <v>41</v>
      </c>
      <c r="Q1872" s="8">
        <v>19</v>
      </c>
      <c r="R1872" s="8">
        <v>7</v>
      </c>
      <c r="S1872" s="8">
        <v>21</v>
      </c>
      <c r="T1872" s="8">
        <v>0</v>
      </c>
      <c r="U1872" s="8">
        <v>731</v>
      </c>
      <c r="V1872" s="8">
        <v>25</v>
      </c>
      <c r="W1872" s="8">
        <v>0</v>
      </c>
      <c r="X1872" s="8">
        <v>415</v>
      </c>
      <c r="Y1872" s="8">
        <v>229</v>
      </c>
      <c r="Z1872" s="8">
        <v>112</v>
      </c>
      <c r="AA1872" s="8">
        <v>0</v>
      </c>
      <c r="AB1872" s="8">
        <v>25</v>
      </c>
      <c r="AC1872" s="8">
        <v>0</v>
      </c>
      <c r="AD1872" s="8">
        <v>35</v>
      </c>
      <c r="AE1872" s="8">
        <v>696</v>
      </c>
      <c r="AF1872" s="8">
        <v>15</v>
      </c>
      <c r="AG1872" s="8">
        <v>732</v>
      </c>
      <c r="AH1872" s="8">
        <v>8</v>
      </c>
      <c r="AI1872" s="8">
        <v>1</v>
      </c>
      <c r="AJ1872" s="8">
        <v>213</v>
      </c>
      <c r="AK1872" s="8">
        <v>543</v>
      </c>
      <c r="AL1872" s="8">
        <v>0</v>
      </c>
      <c r="AM1872" s="8">
        <v>0</v>
      </c>
      <c r="AN1872" s="8">
        <v>756</v>
      </c>
      <c r="AO1872" s="41">
        <f t="shared" si="1140"/>
        <v>0.96825396825396826</v>
      </c>
      <c r="AP1872" s="41">
        <f t="shared" si="1135"/>
        <v>3.1746031746031744E-2</v>
      </c>
      <c r="AQ1872" s="41">
        <f t="shared" si="1136"/>
        <v>0</v>
      </c>
      <c r="AR1872" s="41">
        <f t="shared" si="1103"/>
        <v>9.2592592592592587E-2</v>
      </c>
      <c r="AS1872" s="41">
        <f t="shared" si="1104"/>
        <v>0.12433862433862433</v>
      </c>
      <c r="AT1872" s="41">
        <f t="shared" si="1105"/>
        <v>0.13227513227513227</v>
      </c>
      <c r="AU1872" s="41">
        <f t="shared" si="1106"/>
        <v>0.15608465608465608</v>
      </c>
      <c r="AV1872" s="41">
        <f t="shared" si="1107"/>
        <v>0.1626984126984127</v>
      </c>
      <c r="AW1872" s="41">
        <f t="shared" si="1108"/>
        <v>0.11904761904761904</v>
      </c>
      <c r="AX1872" s="41">
        <f t="shared" si="1109"/>
        <v>9.6560846560846555E-2</v>
      </c>
      <c r="AY1872" s="41">
        <f t="shared" si="1110"/>
        <v>5.423280423280423E-2</v>
      </c>
      <c r="AZ1872" s="41">
        <f t="shared" si="1111"/>
        <v>2.5132275132275131E-2</v>
      </c>
      <c r="BA1872" s="41">
        <f t="shared" si="1112"/>
        <v>9.2592592592592587E-3</v>
      </c>
      <c r="BB1872" s="41">
        <f t="shared" si="1113"/>
        <v>2.7777777777777776E-2</v>
      </c>
      <c r="BC1872" s="41">
        <f t="shared" si="1114"/>
        <v>0</v>
      </c>
      <c r="BD1872" s="41">
        <f t="shared" si="1115"/>
        <v>0.96693121693121697</v>
      </c>
      <c r="BE1872" s="41">
        <f t="shared" si="1116"/>
        <v>3.3068783068783067E-2</v>
      </c>
      <c r="BF1872" s="41">
        <f t="shared" si="1117"/>
        <v>0</v>
      </c>
      <c r="BG1872" s="41">
        <f t="shared" si="1118"/>
        <v>0.54894179894179895</v>
      </c>
      <c r="BH1872" s="41">
        <f t="shared" si="1119"/>
        <v>0.30291005291005291</v>
      </c>
      <c r="BI1872" s="41">
        <f t="shared" si="1120"/>
        <v>0.14814814814814814</v>
      </c>
      <c r="BJ1872" s="41">
        <f t="shared" si="1121"/>
        <v>0</v>
      </c>
      <c r="BK1872" s="41">
        <f t="shared" si="1122"/>
        <v>3.3068783068783067E-2</v>
      </c>
      <c r="BL1872" s="41">
        <f t="shared" si="1123"/>
        <v>0</v>
      </c>
      <c r="BM1872" s="41">
        <f t="shared" si="1124"/>
        <v>4.6296296296296294E-2</v>
      </c>
      <c r="BN1872" s="41">
        <f t="shared" si="1125"/>
        <v>0.92063492063492058</v>
      </c>
      <c r="BO1872" s="41">
        <f t="shared" si="1126"/>
        <v>1.984126984126984E-2</v>
      </c>
      <c r="BP1872" s="41">
        <f t="shared" si="1127"/>
        <v>0.96825396825396826</v>
      </c>
      <c r="BQ1872" s="41">
        <f t="shared" si="1128"/>
        <v>1.0582010582010581E-2</v>
      </c>
      <c r="BR1872" s="41">
        <f t="shared" si="1129"/>
        <v>1.3227513227513227E-3</v>
      </c>
      <c r="BS1872" s="41">
        <f t="shared" si="1130"/>
        <v>0.28174603174603174</v>
      </c>
      <c r="BT1872" s="41">
        <f t="shared" si="1131"/>
        <v>0.71825396825396826</v>
      </c>
      <c r="BU1872" s="41">
        <f t="shared" si="1132"/>
        <v>0</v>
      </c>
      <c r="BV1872" s="41">
        <f t="shared" si="1133"/>
        <v>0</v>
      </c>
      <c r="BW1872" s="41">
        <f t="shared" si="1134"/>
        <v>1</v>
      </c>
      <c r="BX1872" s="41" t="str">
        <f t="shared" si="1138"/>
        <v>2019Licensed practical nursesNova Scotia</v>
      </c>
      <c r="BY1872" s="51">
        <f>VLOOKUP(BX1872,'%workplace'!$A$1:$F$381,6,FALSE)</f>
        <v>4114</v>
      </c>
      <c r="BZ1872" s="32">
        <f t="shared" si="1139"/>
        <v>0.18376276130286825</v>
      </c>
    </row>
    <row r="1873" spans="1:78" s="8" customFormat="1" hidden="1" x14ac:dyDescent="0.2">
      <c r="A1873" s="8" t="str">
        <f t="shared" si="1137"/>
        <v>2019Licensed practical nursesNova ScotiaNursing home/long-term care</v>
      </c>
      <c r="B1873" s="8" t="s">
        <v>3</v>
      </c>
      <c r="C1873" s="8" t="s">
        <v>16</v>
      </c>
      <c r="D1873" s="8" t="s">
        <v>12</v>
      </c>
      <c r="E1873" s="8">
        <v>2019</v>
      </c>
      <c r="F1873" s="8">
        <v>1354</v>
      </c>
      <c r="G1873" s="8">
        <v>87</v>
      </c>
      <c r="H1873" s="8">
        <v>0</v>
      </c>
      <c r="I1873" s="8">
        <v>146</v>
      </c>
      <c r="J1873" s="8">
        <v>244</v>
      </c>
      <c r="K1873" s="8">
        <v>150</v>
      </c>
      <c r="L1873" s="8">
        <v>160</v>
      </c>
      <c r="M1873" s="8">
        <v>172</v>
      </c>
      <c r="N1873" s="8">
        <v>169</v>
      </c>
      <c r="O1873" s="8">
        <v>173</v>
      </c>
      <c r="P1873" s="8">
        <v>119</v>
      </c>
      <c r="Q1873" s="8">
        <v>46</v>
      </c>
      <c r="R1873" s="8">
        <v>17</v>
      </c>
      <c r="S1873" s="8">
        <v>45</v>
      </c>
      <c r="T1873" s="8">
        <v>0</v>
      </c>
      <c r="U1873" s="8">
        <v>1287</v>
      </c>
      <c r="V1873" s="8">
        <v>154</v>
      </c>
      <c r="W1873" s="8">
        <v>0</v>
      </c>
      <c r="X1873" s="8">
        <v>712</v>
      </c>
      <c r="Y1873" s="8">
        <v>409</v>
      </c>
      <c r="Z1873" s="8">
        <v>320</v>
      </c>
      <c r="AA1873" s="8">
        <v>0</v>
      </c>
      <c r="AB1873" s="8">
        <v>65</v>
      </c>
      <c r="AC1873" s="8">
        <v>0</v>
      </c>
      <c r="AD1873" s="8">
        <v>31</v>
      </c>
      <c r="AE1873" s="8">
        <v>1345</v>
      </c>
      <c r="AF1873" s="8">
        <v>17</v>
      </c>
      <c r="AG1873" s="8">
        <v>1424</v>
      </c>
      <c r="AH1873" s="8">
        <v>0</v>
      </c>
      <c r="AI1873" s="8">
        <v>0</v>
      </c>
      <c r="AJ1873" s="8">
        <v>509</v>
      </c>
      <c r="AK1873" s="8">
        <v>932</v>
      </c>
      <c r="AL1873" s="8">
        <v>0</v>
      </c>
      <c r="AM1873" s="8">
        <v>0</v>
      </c>
      <c r="AN1873" s="8">
        <v>1441</v>
      </c>
      <c r="AO1873" s="41">
        <f t="shared" si="1140"/>
        <v>0.93962526023594728</v>
      </c>
      <c r="AP1873" s="41">
        <f t="shared" si="1135"/>
        <v>6.0374739764052741E-2</v>
      </c>
      <c r="AQ1873" s="41">
        <f t="shared" si="1136"/>
        <v>0</v>
      </c>
      <c r="AR1873" s="41">
        <f t="shared" si="1103"/>
        <v>0.10131852879944483</v>
      </c>
      <c r="AS1873" s="41">
        <f t="shared" si="1104"/>
        <v>0.16932685634975711</v>
      </c>
      <c r="AT1873" s="41">
        <f t="shared" si="1105"/>
        <v>0.1040943789035392</v>
      </c>
      <c r="AU1873" s="41">
        <f t="shared" si="1106"/>
        <v>0.11103400416377515</v>
      </c>
      <c r="AV1873" s="41">
        <f t="shared" si="1107"/>
        <v>0.1193615544760583</v>
      </c>
      <c r="AW1873" s="41">
        <f t="shared" si="1108"/>
        <v>0.11727966689798751</v>
      </c>
      <c r="AX1873" s="41">
        <f t="shared" si="1109"/>
        <v>0.12005551700208189</v>
      </c>
      <c r="AY1873" s="41">
        <f t="shared" si="1110"/>
        <v>8.2581540596807779E-2</v>
      </c>
      <c r="AZ1873" s="41">
        <f t="shared" si="1111"/>
        <v>3.1922276197085354E-2</v>
      </c>
      <c r="BA1873" s="41">
        <f t="shared" si="1112"/>
        <v>1.1797362942401111E-2</v>
      </c>
      <c r="BB1873" s="41">
        <f t="shared" si="1113"/>
        <v>3.1228313671061762E-2</v>
      </c>
      <c r="BC1873" s="41">
        <f t="shared" si="1114"/>
        <v>0</v>
      </c>
      <c r="BD1873" s="41">
        <f t="shared" si="1115"/>
        <v>0.89312977099236646</v>
      </c>
      <c r="BE1873" s="41">
        <f t="shared" si="1116"/>
        <v>0.10687022900763359</v>
      </c>
      <c r="BF1873" s="41">
        <f t="shared" si="1117"/>
        <v>0</v>
      </c>
      <c r="BG1873" s="41">
        <f t="shared" si="1118"/>
        <v>0.49410131852879946</v>
      </c>
      <c r="BH1873" s="41">
        <f t="shared" si="1119"/>
        <v>0.28383067314365024</v>
      </c>
      <c r="BI1873" s="41">
        <f t="shared" si="1120"/>
        <v>0.2220680083275503</v>
      </c>
      <c r="BJ1873" s="41">
        <f t="shared" si="1121"/>
        <v>0</v>
      </c>
      <c r="BK1873" s="41">
        <f t="shared" si="1122"/>
        <v>4.510756419153366E-2</v>
      </c>
      <c r="BL1873" s="41">
        <f t="shared" si="1123"/>
        <v>0</v>
      </c>
      <c r="BM1873" s="41">
        <f t="shared" si="1124"/>
        <v>2.1512838306731435E-2</v>
      </c>
      <c r="BN1873" s="41">
        <f t="shared" si="1125"/>
        <v>0.93337959750173494</v>
      </c>
      <c r="BO1873" s="41">
        <f t="shared" si="1126"/>
        <v>1.1797362942401111E-2</v>
      </c>
      <c r="BP1873" s="41">
        <f t="shared" si="1127"/>
        <v>0.98820263705759892</v>
      </c>
      <c r="BQ1873" s="41">
        <f t="shared" si="1128"/>
        <v>0</v>
      </c>
      <c r="BR1873" s="41">
        <f t="shared" si="1129"/>
        <v>0</v>
      </c>
      <c r="BS1873" s="41">
        <f t="shared" si="1130"/>
        <v>0.35322692574600972</v>
      </c>
      <c r="BT1873" s="41">
        <f t="shared" si="1131"/>
        <v>0.64677307425399033</v>
      </c>
      <c r="BU1873" s="41">
        <f t="shared" si="1132"/>
        <v>0</v>
      </c>
      <c r="BV1873" s="41">
        <f t="shared" si="1133"/>
        <v>0</v>
      </c>
      <c r="BW1873" s="41">
        <f t="shared" si="1134"/>
        <v>1</v>
      </c>
      <c r="BX1873" s="41" t="str">
        <f t="shared" si="1138"/>
        <v>2019Licensed practical nursesNova Scotia</v>
      </c>
      <c r="BY1873" s="51">
        <f>VLOOKUP(BX1873,'%workplace'!$A$1:$F$381,6,FALSE)</f>
        <v>4114</v>
      </c>
      <c r="BZ1873" s="32">
        <f t="shared" si="1139"/>
        <v>0.3502673796791444</v>
      </c>
    </row>
    <row r="1874" spans="1:78" s="8" customFormat="1" hidden="1" x14ac:dyDescent="0.2">
      <c r="A1874" s="8" t="str">
        <f t="shared" si="1137"/>
        <v>2019Licensed practical nursesNova ScotiaHospital</v>
      </c>
      <c r="B1874" s="8" t="s">
        <v>3</v>
      </c>
      <c r="C1874" s="8" t="s">
        <v>16</v>
      </c>
      <c r="D1874" s="8" t="s">
        <v>10</v>
      </c>
      <c r="E1874" s="8">
        <v>2019</v>
      </c>
      <c r="F1874" s="8">
        <v>1714</v>
      </c>
      <c r="G1874" s="8">
        <v>94</v>
      </c>
      <c r="H1874" s="8">
        <v>0</v>
      </c>
      <c r="I1874" s="8">
        <v>223</v>
      </c>
      <c r="J1874" s="8">
        <v>249</v>
      </c>
      <c r="K1874" s="8">
        <v>203</v>
      </c>
      <c r="L1874" s="8">
        <v>233</v>
      </c>
      <c r="M1874" s="8">
        <v>237</v>
      </c>
      <c r="N1874" s="8">
        <v>209</v>
      </c>
      <c r="O1874" s="8">
        <v>205</v>
      </c>
      <c r="P1874" s="8">
        <v>134</v>
      </c>
      <c r="Q1874" s="8">
        <v>39</v>
      </c>
      <c r="R1874" s="8">
        <v>10</v>
      </c>
      <c r="S1874" s="8">
        <v>66</v>
      </c>
      <c r="T1874" s="8">
        <v>0</v>
      </c>
      <c r="U1874" s="8">
        <v>1772</v>
      </c>
      <c r="V1874" s="8">
        <v>36</v>
      </c>
      <c r="W1874" s="8">
        <v>0</v>
      </c>
      <c r="X1874" s="8">
        <v>1062</v>
      </c>
      <c r="Y1874" s="8">
        <v>350</v>
      </c>
      <c r="Z1874" s="8">
        <v>396</v>
      </c>
      <c r="AA1874" s="8">
        <v>0</v>
      </c>
      <c r="AB1874" s="8">
        <v>20</v>
      </c>
      <c r="AC1874" s="8">
        <v>0</v>
      </c>
      <c r="AD1874" s="8">
        <v>79</v>
      </c>
      <c r="AE1874" s="8">
        <v>1709</v>
      </c>
      <c r="AF1874" s="8">
        <v>8</v>
      </c>
      <c r="AG1874" s="8">
        <v>1797</v>
      </c>
      <c r="AH1874" s="8">
        <v>1</v>
      </c>
      <c r="AI1874" s="8">
        <v>2</v>
      </c>
      <c r="AJ1874" s="8">
        <v>694</v>
      </c>
      <c r="AK1874" s="8">
        <v>1114</v>
      </c>
      <c r="AL1874" s="8">
        <v>0</v>
      </c>
      <c r="AM1874" s="8">
        <v>0</v>
      </c>
      <c r="AN1874" s="8">
        <v>1808</v>
      </c>
      <c r="AO1874" s="41">
        <f t="shared" si="1140"/>
        <v>0.94800884955752207</v>
      </c>
      <c r="AP1874" s="41">
        <f t="shared" si="1135"/>
        <v>5.1991150442477874E-2</v>
      </c>
      <c r="AQ1874" s="41">
        <f t="shared" si="1136"/>
        <v>0</v>
      </c>
      <c r="AR1874" s="41">
        <f t="shared" si="1103"/>
        <v>0.12334070796460177</v>
      </c>
      <c r="AS1874" s="41">
        <f t="shared" si="1104"/>
        <v>0.1377212389380531</v>
      </c>
      <c r="AT1874" s="41">
        <f t="shared" si="1105"/>
        <v>0.1122787610619469</v>
      </c>
      <c r="AU1874" s="41">
        <f t="shared" si="1106"/>
        <v>0.1288716814159292</v>
      </c>
      <c r="AV1874" s="41">
        <f t="shared" si="1107"/>
        <v>0.13108407079646017</v>
      </c>
      <c r="AW1874" s="41">
        <f t="shared" si="1108"/>
        <v>0.11559734513274336</v>
      </c>
      <c r="AX1874" s="41">
        <f t="shared" si="1109"/>
        <v>0.11338495575221239</v>
      </c>
      <c r="AY1874" s="41">
        <f t="shared" si="1110"/>
        <v>7.4115044247787615E-2</v>
      </c>
      <c r="AZ1874" s="41">
        <f t="shared" si="1111"/>
        <v>2.157079646017699E-2</v>
      </c>
      <c r="BA1874" s="41">
        <f t="shared" si="1112"/>
        <v>5.5309734513274336E-3</v>
      </c>
      <c r="BB1874" s="41">
        <f t="shared" si="1113"/>
        <v>3.6504424778761063E-2</v>
      </c>
      <c r="BC1874" s="41">
        <f t="shared" si="1114"/>
        <v>0</v>
      </c>
      <c r="BD1874" s="41">
        <f t="shared" si="1115"/>
        <v>0.98008849557522126</v>
      </c>
      <c r="BE1874" s="41">
        <f t="shared" si="1116"/>
        <v>1.9911504424778761E-2</v>
      </c>
      <c r="BF1874" s="41">
        <f t="shared" si="1117"/>
        <v>0</v>
      </c>
      <c r="BG1874" s="41">
        <f t="shared" si="1118"/>
        <v>0.58738938053097345</v>
      </c>
      <c r="BH1874" s="41">
        <f t="shared" si="1119"/>
        <v>0.19358407079646017</v>
      </c>
      <c r="BI1874" s="41">
        <f t="shared" si="1120"/>
        <v>0.21902654867256638</v>
      </c>
      <c r="BJ1874" s="41">
        <f t="shared" si="1121"/>
        <v>0</v>
      </c>
      <c r="BK1874" s="41">
        <f t="shared" si="1122"/>
        <v>1.1061946902654867E-2</v>
      </c>
      <c r="BL1874" s="41">
        <f t="shared" si="1123"/>
        <v>0</v>
      </c>
      <c r="BM1874" s="41">
        <f t="shared" si="1124"/>
        <v>4.3694690265486724E-2</v>
      </c>
      <c r="BN1874" s="41">
        <f t="shared" si="1125"/>
        <v>0.94524336283185839</v>
      </c>
      <c r="BO1874" s="41">
        <f t="shared" si="1126"/>
        <v>4.4247787610619468E-3</v>
      </c>
      <c r="BP1874" s="41">
        <f t="shared" si="1127"/>
        <v>0.99391592920353977</v>
      </c>
      <c r="BQ1874" s="41">
        <f t="shared" si="1128"/>
        <v>5.5309734513274336E-4</v>
      </c>
      <c r="BR1874" s="41">
        <f t="shared" si="1129"/>
        <v>1.1061946902654867E-3</v>
      </c>
      <c r="BS1874" s="41">
        <f t="shared" si="1130"/>
        <v>0.38384955752212391</v>
      </c>
      <c r="BT1874" s="41">
        <f t="shared" si="1131"/>
        <v>0.61615044247787609</v>
      </c>
      <c r="BU1874" s="41">
        <f t="shared" si="1132"/>
        <v>0</v>
      </c>
      <c r="BV1874" s="41">
        <f t="shared" si="1133"/>
        <v>0</v>
      </c>
      <c r="BW1874" s="41">
        <f t="shared" si="1134"/>
        <v>1</v>
      </c>
      <c r="BX1874" s="41" t="str">
        <f t="shared" si="1138"/>
        <v>2019Licensed practical nursesNova Scotia</v>
      </c>
      <c r="BY1874" s="51">
        <f>VLOOKUP(BX1874,'%workplace'!$A$1:$F$381,6,FALSE)</f>
        <v>4114</v>
      </c>
      <c r="BZ1874" s="32">
        <f t="shared" si="1139"/>
        <v>0.43947496353913468</v>
      </c>
    </row>
    <row r="1875" spans="1:78" s="8" customFormat="1" hidden="1" x14ac:dyDescent="0.2">
      <c r="A1875" s="8" t="str">
        <f t="shared" si="1137"/>
        <v>2019Licensed practical nursesNova ScotiaOther places of work</v>
      </c>
      <c r="B1875" s="8" t="s">
        <v>3</v>
      </c>
      <c r="C1875" s="8" t="s">
        <v>16</v>
      </c>
      <c r="D1875" s="8" t="s">
        <v>13</v>
      </c>
      <c r="E1875" s="8">
        <v>2019</v>
      </c>
      <c r="F1875" s="8">
        <v>107</v>
      </c>
      <c r="G1875" s="8">
        <v>2</v>
      </c>
      <c r="H1875" s="8">
        <v>0</v>
      </c>
      <c r="I1875" s="8">
        <v>2</v>
      </c>
      <c r="J1875" s="8">
        <v>8</v>
      </c>
      <c r="K1875" s="8">
        <v>5</v>
      </c>
      <c r="L1875" s="8">
        <v>21</v>
      </c>
      <c r="M1875" s="8">
        <v>15</v>
      </c>
      <c r="N1875" s="8">
        <v>17</v>
      </c>
      <c r="O1875" s="8">
        <v>15</v>
      </c>
      <c r="P1875" s="8">
        <v>10</v>
      </c>
      <c r="Q1875" s="8">
        <v>11</v>
      </c>
      <c r="R1875" s="8">
        <v>5</v>
      </c>
      <c r="S1875" s="8">
        <v>0</v>
      </c>
      <c r="T1875" s="8">
        <v>0</v>
      </c>
      <c r="U1875" s="8">
        <v>107</v>
      </c>
      <c r="V1875" s="8">
        <v>2</v>
      </c>
      <c r="W1875" s="8">
        <v>0</v>
      </c>
      <c r="X1875" s="8">
        <v>53</v>
      </c>
      <c r="Y1875" s="8">
        <v>26</v>
      </c>
      <c r="Z1875" s="8">
        <v>30</v>
      </c>
      <c r="AA1875" s="8">
        <v>0</v>
      </c>
      <c r="AB1875" s="8">
        <v>9</v>
      </c>
      <c r="AC1875" s="8">
        <v>0</v>
      </c>
      <c r="AD1875" s="8">
        <v>50</v>
      </c>
      <c r="AE1875" s="8">
        <v>50</v>
      </c>
      <c r="AF1875" s="8">
        <v>8</v>
      </c>
      <c r="AG1875" s="8">
        <v>91</v>
      </c>
      <c r="AH1875" s="8">
        <v>8</v>
      </c>
      <c r="AI1875" s="8">
        <v>2</v>
      </c>
      <c r="AJ1875" s="8">
        <v>37</v>
      </c>
      <c r="AK1875" s="8">
        <v>72</v>
      </c>
      <c r="AL1875" s="8">
        <v>0</v>
      </c>
      <c r="AM1875" s="8">
        <v>0</v>
      </c>
      <c r="AN1875" s="8">
        <v>109</v>
      </c>
      <c r="AO1875" s="41">
        <f t="shared" si="1140"/>
        <v>0.98165137614678899</v>
      </c>
      <c r="AP1875" s="41">
        <f t="shared" si="1135"/>
        <v>1.834862385321101E-2</v>
      </c>
      <c r="AQ1875" s="41">
        <f t="shared" si="1136"/>
        <v>0</v>
      </c>
      <c r="AR1875" s="41">
        <f t="shared" si="1103"/>
        <v>1.834862385321101E-2</v>
      </c>
      <c r="AS1875" s="41">
        <f t="shared" si="1104"/>
        <v>7.3394495412844041E-2</v>
      </c>
      <c r="AT1875" s="41">
        <f t="shared" si="1105"/>
        <v>4.5871559633027525E-2</v>
      </c>
      <c r="AU1875" s="41">
        <f t="shared" si="1106"/>
        <v>0.19266055045871561</v>
      </c>
      <c r="AV1875" s="41">
        <f t="shared" si="1107"/>
        <v>0.13761467889908258</v>
      </c>
      <c r="AW1875" s="41">
        <f t="shared" si="1108"/>
        <v>0.15596330275229359</v>
      </c>
      <c r="AX1875" s="41">
        <f t="shared" si="1109"/>
        <v>0.13761467889908258</v>
      </c>
      <c r="AY1875" s="41">
        <f t="shared" si="1110"/>
        <v>9.1743119266055051E-2</v>
      </c>
      <c r="AZ1875" s="41">
        <f t="shared" si="1111"/>
        <v>0.10091743119266056</v>
      </c>
      <c r="BA1875" s="41">
        <f t="shared" si="1112"/>
        <v>4.5871559633027525E-2</v>
      </c>
      <c r="BB1875" s="41">
        <f t="shared" si="1113"/>
        <v>0</v>
      </c>
      <c r="BC1875" s="41">
        <f t="shared" si="1114"/>
        <v>0</v>
      </c>
      <c r="BD1875" s="41">
        <f t="shared" si="1115"/>
        <v>0.98165137614678899</v>
      </c>
      <c r="BE1875" s="41">
        <f t="shared" si="1116"/>
        <v>1.834862385321101E-2</v>
      </c>
      <c r="BF1875" s="41">
        <f t="shared" si="1117"/>
        <v>0</v>
      </c>
      <c r="BG1875" s="41">
        <f t="shared" si="1118"/>
        <v>0.48623853211009177</v>
      </c>
      <c r="BH1875" s="41">
        <f t="shared" si="1119"/>
        <v>0.23853211009174313</v>
      </c>
      <c r="BI1875" s="41">
        <f t="shared" si="1120"/>
        <v>0.27522935779816515</v>
      </c>
      <c r="BJ1875" s="41">
        <f t="shared" si="1121"/>
        <v>0</v>
      </c>
      <c r="BK1875" s="41">
        <f t="shared" si="1122"/>
        <v>8.2568807339449546E-2</v>
      </c>
      <c r="BL1875" s="41">
        <f t="shared" si="1123"/>
        <v>0</v>
      </c>
      <c r="BM1875" s="41">
        <f t="shared" si="1124"/>
        <v>0.45871559633027525</v>
      </c>
      <c r="BN1875" s="41">
        <f t="shared" si="1125"/>
        <v>0.45871559633027525</v>
      </c>
      <c r="BO1875" s="41">
        <f t="shared" si="1126"/>
        <v>7.3394495412844041E-2</v>
      </c>
      <c r="BP1875" s="41">
        <f t="shared" si="1127"/>
        <v>0.83486238532110091</v>
      </c>
      <c r="BQ1875" s="41">
        <f t="shared" si="1128"/>
        <v>7.3394495412844041E-2</v>
      </c>
      <c r="BR1875" s="41">
        <f t="shared" si="1129"/>
        <v>1.834862385321101E-2</v>
      </c>
      <c r="BS1875" s="41">
        <f t="shared" si="1130"/>
        <v>0.33944954128440369</v>
      </c>
      <c r="BT1875" s="41">
        <f t="shared" si="1131"/>
        <v>0.66055045871559637</v>
      </c>
      <c r="BU1875" s="41">
        <f t="shared" si="1132"/>
        <v>0</v>
      </c>
      <c r="BV1875" s="41">
        <f t="shared" si="1133"/>
        <v>0</v>
      </c>
      <c r="BW1875" s="41">
        <f t="shared" si="1134"/>
        <v>1</v>
      </c>
      <c r="BX1875" s="41" t="str">
        <f t="shared" si="1138"/>
        <v>2019Licensed practical nursesNova Scotia</v>
      </c>
      <c r="BY1875" s="51">
        <f>VLOOKUP(BX1875,'%workplace'!$A$1:$F$381,6,FALSE)</f>
        <v>4114</v>
      </c>
      <c r="BZ1875" s="32">
        <f t="shared" si="1139"/>
        <v>2.6494895478852698E-2</v>
      </c>
    </row>
    <row r="1876" spans="1:78" s="8" customFormat="1" hidden="1" x14ac:dyDescent="0.2">
      <c r="A1876" s="8" t="str">
        <f t="shared" si="1137"/>
        <v>2019Licensed practical nursesQuebecAll places of work</v>
      </c>
      <c r="B1876" s="8" t="s">
        <v>3</v>
      </c>
      <c r="C1876" s="8" t="s">
        <v>18</v>
      </c>
      <c r="D1876" s="8" t="s">
        <v>9</v>
      </c>
      <c r="E1876" s="8">
        <v>2019</v>
      </c>
      <c r="F1876" s="8">
        <v>21919</v>
      </c>
      <c r="G1876" s="8">
        <v>2496</v>
      </c>
      <c r="H1876" s="8">
        <v>0</v>
      </c>
      <c r="I1876" s="8">
        <v>2900</v>
      </c>
      <c r="J1876" s="8">
        <v>3377</v>
      </c>
      <c r="K1876" s="8">
        <v>3726</v>
      </c>
      <c r="L1876" s="8">
        <v>3765</v>
      </c>
      <c r="M1876" s="8">
        <v>3464</v>
      </c>
      <c r="N1876" s="8">
        <v>3071</v>
      </c>
      <c r="O1876" s="8">
        <v>2155</v>
      </c>
      <c r="P1876" s="8">
        <v>899</v>
      </c>
      <c r="Q1876" s="8">
        <v>229</v>
      </c>
      <c r="R1876" s="8">
        <v>62</v>
      </c>
      <c r="S1876" s="8">
        <v>767</v>
      </c>
      <c r="T1876" s="8">
        <v>0</v>
      </c>
      <c r="U1876" s="8">
        <v>24399</v>
      </c>
      <c r="V1876" s="8">
        <v>10</v>
      </c>
      <c r="W1876" s="8">
        <v>6</v>
      </c>
      <c r="X1876" s="8">
        <v>11245</v>
      </c>
      <c r="Y1876" s="8">
        <v>11631</v>
      </c>
      <c r="Z1876" s="8">
        <v>1539</v>
      </c>
      <c r="AA1876" s="8">
        <v>0</v>
      </c>
      <c r="AB1876" s="8">
        <v>0</v>
      </c>
      <c r="AC1876" s="8">
        <v>0</v>
      </c>
      <c r="AD1876" s="8">
        <v>839</v>
      </c>
      <c r="AE1876" s="8">
        <v>23576</v>
      </c>
      <c r="AF1876" s="8">
        <v>261</v>
      </c>
      <c r="AG1876" s="8">
        <v>23870</v>
      </c>
      <c r="AH1876" s="8">
        <v>284</v>
      </c>
      <c r="AI1876" s="8">
        <v>0</v>
      </c>
      <c r="AJ1876" s="8">
        <v>1021</v>
      </c>
      <c r="AK1876" s="8">
        <v>23394</v>
      </c>
      <c r="AL1876" s="8">
        <v>0</v>
      </c>
      <c r="AM1876" s="8">
        <v>0</v>
      </c>
      <c r="AN1876" s="8">
        <v>24415</v>
      </c>
      <c r="AO1876" s="41">
        <f t="shared" si="1140"/>
        <v>0.89776776571779648</v>
      </c>
      <c r="AP1876" s="41">
        <f t="shared" si="1135"/>
        <v>0.10223223428220356</v>
      </c>
      <c r="AQ1876" s="41">
        <f t="shared" si="1136"/>
        <v>0</v>
      </c>
      <c r="AR1876" s="41">
        <f t="shared" si="1103"/>
        <v>0.11877943886954741</v>
      </c>
      <c r="AS1876" s="41">
        <f t="shared" si="1104"/>
        <v>0.13831660864222814</v>
      </c>
      <c r="AT1876" s="41">
        <f t="shared" si="1105"/>
        <v>0.15261109973377021</v>
      </c>
      <c r="AU1876" s="41">
        <f t="shared" si="1106"/>
        <v>0.15420847839442967</v>
      </c>
      <c r="AV1876" s="41">
        <f t="shared" si="1107"/>
        <v>0.14187999180831457</v>
      </c>
      <c r="AW1876" s="41">
        <f t="shared" si="1108"/>
        <v>0.12578332992013105</v>
      </c>
      <c r="AX1876" s="41">
        <f t="shared" si="1109"/>
        <v>8.8265410608232647E-2</v>
      </c>
      <c r="AY1876" s="41">
        <f t="shared" si="1110"/>
        <v>3.68216260495597E-2</v>
      </c>
      <c r="AZ1876" s="41">
        <f t="shared" si="1111"/>
        <v>9.3794798279746051E-3</v>
      </c>
      <c r="BA1876" s="41">
        <f t="shared" si="1112"/>
        <v>2.5394224861765308E-3</v>
      </c>
      <c r="BB1876" s="41">
        <f t="shared" si="1113"/>
        <v>3.1415113659635473E-2</v>
      </c>
      <c r="BC1876" s="41">
        <f t="shared" si="1114"/>
        <v>0</v>
      </c>
      <c r="BD1876" s="41">
        <f t="shared" si="1115"/>
        <v>0.99934466516485765</v>
      </c>
      <c r="BE1876" s="41">
        <f t="shared" si="1116"/>
        <v>4.0958427196395656E-4</v>
      </c>
      <c r="BF1876" s="41">
        <f t="shared" si="1117"/>
        <v>2.4575056317837393E-4</v>
      </c>
      <c r="BG1876" s="41">
        <f t="shared" si="1118"/>
        <v>0.46057751382346918</v>
      </c>
      <c r="BH1876" s="41">
        <f t="shared" si="1119"/>
        <v>0.47638746672127791</v>
      </c>
      <c r="BI1876" s="41">
        <f t="shared" si="1120"/>
        <v>6.3035019455252916E-2</v>
      </c>
      <c r="BJ1876" s="41">
        <f t="shared" si="1121"/>
        <v>0</v>
      </c>
      <c r="BK1876" s="41">
        <f t="shared" si="1122"/>
        <v>0</v>
      </c>
      <c r="BL1876" s="41">
        <f t="shared" si="1123"/>
        <v>0</v>
      </c>
      <c r="BM1876" s="41">
        <f t="shared" si="1124"/>
        <v>3.4364120417775958E-2</v>
      </c>
      <c r="BN1876" s="41">
        <f t="shared" si="1125"/>
        <v>0.96563587958222408</v>
      </c>
      <c r="BO1876" s="41">
        <f t="shared" si="1126"/>
        <v>1.0690149498259267E-2</v>
      </c>
      <c r="BP1876" s="41">
        <f t="shared" si="1127"/>
        <v>0.9776776571779644</v>
      </c>
      <c r="BQ1876" s="41">
        <f t="shared" si="1128"/>
        <v>1.1632193323776368E-2</v>
      </c>
      <c r="BR1876" s="41">
        <f t="shared" si="1129"/>
        <v>0</v>
      </c>
      <c r="BS1876" s="41">
        <f t="shared" si="1130"/>
        <v>4.1818554167519964E-2</v>
      </c>
      <c r="BT1876" s="41">
        <f t="shared" si="1131"/>
        <v>0.95818144583247999</v>
      </c>
      <c r="BU1876" s="41">
        <f t="shared" si="1132"/>
        <v>0</v>
      </c>
      <c r="BV1876" s="41">
        <f t="shared" si="1133"/>
        <v>0</v>
      </c>
      <c r="BW1876" s="41">
        <f t="shared" si="1134"/>
        <v>1</v>
      </c>
      <c r="BX1876" s="41" t="str">
        <f t="shared" si="1138"/>
        <v>2019Licensed practical nursesQuebec</v>
      </c>
      <c r="BY1876" s="51">
        <f>VLOOKUP(BX1876,'%workplace'!$A$1:$F$381,6,FALSE)</f>
        <v>24415</v>
      </c>
      <c r="BZ1876" s="32">
        <f t="shared" si="1139"/>
        <v>1</v>
      </c>
    </row>
    <row r="1877" spans="1:78" s="8" customFormat="1" hidden="1" x14ac:dyDescent="0.2">
      <c r="A1877" s="8" t="str">
        <f t="shared" si="1137"/>
        <v>2019Licensed practical nursesQuebecCommunity health</v>
      </c>
      <c r="B1877" s="8" t="s">
        <v>3</v>
      </c>
      <c r="C1877" s="8" t="s">
        <v>18</v>
      </c>
      <c r="D1877" s="8" t="s">
        <v>11</v>
      </c>
      <c r="E1877" s="8">
        <v>2019</v>
      </c>
      <c r="F1877" s="8">
        <v>538</v>
      </c>
      <c r="G1877" s="8">
        <v>30</v>
      </c>
      <c r="H1877" s="8">
        <v>0</v>
      </c>
      <c r="I1877" s="8">
        <v>96</v>
      </c>
      <c r="J1877" s="8">
        <v>116</v>
      </c>
      <c r="K1877" s="8">
        <v>92</v>
      </c>
      <c r="L1877" s="8">
        <v>83</v>
      </c>
      <c r="M1877" s="8">
        <v>63</v>
      </c>
      <c r="N1877" s="8">
        <v>48</v>
      </c>
      <c r="O1877" s="8">
        <v>27</v>
      </c>
      <c r="P1877" s="8">
        <v>19</v>
      </c>
      <c r="Q1877" s="8">
        <v>8</v>
      </c>
      <c r="R1877" s="8">
        <v>5</v>
      </c>
      <c r="S1877" s="8">
        <v>11</v>
      </c>
      <c r="T1877" s="8">
        <v>0</v>
      </c>
      <c r="U1877" s="8">
        <v>567</v>
      </c>
      <c r="V1877" s="8">
        <v>1</v>
      </c>
      <c r="W1877" s="8">
        <v>0</v>
      </c>
      <c r="X1877" s="8">
        <v>351</v>
      </c>
      <c r="Y1877" s="8">
        <v>186</v>
      </c>
      <c r="Z1877" s="8">
        <v>31</v>
      </c>
      <c r="AA1877" s="8">
        <v>0</v>
      </c>
      <c r="AB1877" s="8">
        <v>0</v>
      </c>
      <c r="AC1877" s="8">
        <v>0</v>
      </c>
      <c r="AD1877" s="8">
        <v>15</v>
      </c>
      <c r="AE1877" s="8">
        <v>553</v>
      </c>
      <c r="AF1877" s="8">
        <v>2</v>
      </c>
      <c r="AG1877" s="8">
        <v>566</v>
      </c>
      <c r="AH1877" s="8">
        <v>0</v>
      </c>
      <c r="AI1877" s="8">
        <v>0</v>
      </c>
      <c r="AJ1877" s="8">
        <v>28</v>
      </c>
      <c r="AK1877" s="8">
        <v>540</v>
      </c>
      <c r="AL1877" s="8">
        <v>0</v>
      </c>
      <c r="AM1877" s="8">
        <v>0</v>
      </c>
      <c r="AN1877" s="8">
        <v>568</v>
      </c>
      <c r="AO1877" s="41">
        <f t="shared" si="1140"/>
        <v>0.94718309859154926</v>
      </c>
      <c r="AP1877" s="41">
        <f t="shared" si="1135"/>
        <v>5.2816901408450703E-2</v>
      </c>
      <c r="AQ1877" s="41">
        <f t="shared" si="1136"/>
        <v>0</v>
      </c>
      <c r="AR1877" s="41">
        <f t="shared" si="1103"/>
        <v>0.16901408450704225</v>
      </c>
      <c r="AS1877" s="41">
        <f t="shared" si="1104"/>
        <v>0.20422535211267606</v>
      </c>
      <c r="AT1877" s="41">
        <f t="shared" si="1105"/>
        <v>0.1619718309859155</v>
      </c>
      <c r="AU1877" s="41">
        <f t="shared" si="1106"/>
        <v>0.14612676056338028</v>
      </c>
      <c r="AV1877" s="41">
        <f t="shared" si="1107"/>
        <v>0.11091549295774648</v>
      </c>
      <c r="AW1877" s="41">
        <f t="shared" si="1108"/>
        <v>8.4507042253521125E-2</v>
      </c>
      <c r="AX1877" s="41">
        <f t="shared" si="1109"/>
        <v>4.7535211267605633E-2</v>
      </c>
      <c r="AY1877" s="41">
        <f t="shared" si="1110"/>
        <v>3.345070422535211E-2</v>
      </c>
      <c r="AZ1877" s="41">
        <f t="shared" si="1111"/>
        <v>1.4084507042253521E-2</v>
      </c>
      <c r="BA1877" s="41">
        <f t="shared" si="1112"/>
        <v>8.8028169014084511E-3</v>
      </c>
      <c r="BB1877" s="41">
        <f t="shared" si="1113"/>
        <v>1.936619718309859E-2</v>
      </c>
      <c r="BC1877" s="41">
        <f t="shared" si="1114"/>
        <v>0</v>
      </c>
      <c r="BD1877" s="41">
        <f t="shared" si="1115"/>
        <v>0.99823943661971826</v>
      </c>
      <c r="BE1877" s="41">
        <f t="shared" si="1116"/>
        <v>1.7605633802816902E-3</v>
      </c>
      <c r="BF1877" s="41">
        <f t="shared" si="1117"/>
        <v>0</v>
      </c>
      <c r="BG1877" s="41">
        <f t="shared" si="1118"/>
        <v>0.61795774647887325</v>
      </c>
      <c r="BH1877" s="41">
        <f t="shared" si="1119"/>
        <v>0.32746478873239437</v>
      </c>
      <c r="BI1877" s="41">
        <f t="shared" si="1120"/>
        <v>5.4577464788732391E-2</v>
      </c>
      <c r="BJ1877" s="41">
        <f t="shared" si="1121"/>
        <v>0</v>
      </c>
      <c r="BK1877" s="41">
        <f t="shared" si="1122"/>
        <v>0</v>
      </c>
      <c r="BL1877" s="41">
        <f t="shared" si="1123"/>
        <v>0</v>
      </c>
      <c r="BM1877" s="41">
        <f t="shared" si="1124"/>
        <v>2.6408450704225352E-2</v>
      </c>
      <c r="BN1877" s="41">
        <f t="shared" si="1125"/>
        <v>0.97359154929577463</v>
      </c>
      <c r="BO1877" s="41">
        <f t="shared" si="1126"/>
        <v>3.5211267605633804E-3</v>
      </c>
      <c r="BP1877" s="41">
        <f t="shared" si="1127"/>
        <v>0.99647887323943662</v>
      </c>
      <c r="BQ1877" s="41">
        <f t="shared" si="1128"/>
        <v>0</v>
      </c>
      <c r="BR1877" s="41">
        <f t="shared" si="1129"/>
        <v>0</v>
      </c>
      <c r="BS1877" s="41">
        <f t="shared" si="1130"/>
        <v>4.9295774647887321E-2</v>
      </c>
      <c r="BT1877" s="41">
        <f t="shared" si="1131"/>
        <v>0.95070422535211263</v>
      </c>
      <c r="BU1877" s="41">
        <f t="shared" si="1132"/>
        <v>0</v>
      </c>
      <c r="BV1877" s="41">
        <f t="shared" si="1133"/>
        <v>0</v>
      </c>
      <c r="BW1877" s="41">
        <f t="shared" si="1134"/>
        <v>1</v>
      </c>
      <c r="BX1877" s="41" t="str">
        <f t="shared" si="1138"/>
        <v>2019Licensed practical nursesQuebec</v>
      </c>
      <c r="BY1877" s="51">
        <f>VLOOKUP(BX1877,'%workplace'!$A$1:$F$381,6,FALSE)</f>
        <v>24415</v>
      </c>
      <c r="BZ1877" s="32">
        <f t="shared" si="1139"/>
        <v>2.3264386647552735E-2</v>
      </c>
    </row>
    <row r="1878" spans="1:78" s="8" customFormat="1" hidden="1" x14ac:dyDescent="0.2">
      <c r="A1878" s="8" t="str">
        <f t="shared" si="1137"/>
        <v>2019Licensed practical nursesQuebecNursing home/long-term care</v>
      </c>
      <c r="B1878" s="8" t="s">
        <v>3</v>
      </c>
      <c r="C1878" s="8" t="s">
        <v>18</v>
      </c>
      <c r="D1878" s="8" t="s">
        <v>12</v>
      </c>
      <c r="E1878" s="8">
        <v>2019</v>
      </c>
      <c r="F1878" s="8">
        <v>4158</v>
      </c>
      <c r="G1878" s="8">
        <v>415</v>
      </c>
      <c r="H1878" s="8">
        <v>0</v>
      </c>
      <c r="I1878" s="8">
        <v>481</v>
      </c>
      <c r="J1878" s="8">
        <v>537</v>
      </c>
      <c r="K1878" s="8">
        <v>557</v>
      </c>
      <c r="L1878" s="8">
        <v>725</v>
      </c>
      <c r="M1878" s="8">
        <v>701</v>
      </c>
      <c r="N1878" s="8">
        <v>597</v>
      </c>
      <c r="O1878" s="8">
        <v>464</v>
      </c>
      <c r="P1878" s="8">
        <v>261</v>
      </c>
      <c r="Q1878" s="8">
        <v>79</v>
      </c>
      <c r="R1878" s="8">
        <v>29</v>
      </c>
      <c r="S1878" s="8">
        <v>142</v>
      </c>
      <c r="T1878" s="8">
        <v>0</v>
      </c>
      <c r="U1878" s="8">
        <v>4569</v>
      </c>
      <c r="V1878" s="8">
        <v>2</v>
      </c>
      <c r="W1878" s="8">
        <v>2</v>
      </c>
      <c r="X1878" s="8">
        <v>2206</v>
      </c>
      <c r="Y1878" s="8">
        <v>2096</v>
      </c>
      <c r="Z1878" s="8">
        <v>271</v>
      </c>
      <c r="AA1878" s="8">
        <v>0</v>
      </c>
      <c r="AB1878" s="8">
        <v>0</v>
      </c>
      <c r="AC1878" s="8">
        <v>0</v>
      </c>
      <c r="AD1878" s="8">
        <v>197</v>
      </c>
      <c r="AE1878" s="8">
        <v>4376</v>
      </c>
      <c r="AF1878" s="8">
        <v>50</v>
      </c>
      <c r="AG1878" s="8">
        <v>4522</v>
      </c>
      <c r="AH1878" s="8">
        <v>1</v>
      </c>
      <c r="AI1878" s="8">
        <v>0</v>
      </c>
      <c r="AJ1878" s="8">
        <v>362</v>
      </c>
      <c r="AK1878" s="8">
        <v>4211</v>
      </c>
      <c r="AL1878" s="8">
        <v>0</v>
      </c>
      <c r="AM1878" s="8">
        <v>0</v>
      </c>
      <c r="AN1878" s="8">
        <v>4573</v>
      </c>
      <c r="AO1878" s="41">
        <f t="shared" si="1140"/>
        <v>0.90924994533129233</v>
      </c>
      <c r="AP1878" s="41">
        <f t="shared" si="1135"/>
        <v>9.0750054668707628E-2</v>
      </c>
      <c r="AQ1878" s="41">
        <f t="shared" si="1136"/>
        <v>0</v>
      </c>
      <c r="AR1878" s="41">
        <f t="shared" si="1103"/>
        <v>0.10518259348349004</v>
      </c>
      <c r="AS1878" s="41">
        <f t="shared" si="1104"/>
        <v>0.1174283839930024</v>
      </c>
      <c r="AT1878" s="41">
        <f t="shared" si="1105"/>
        <v>0.12180188060354254</v>
      </c>
      <c r="AU1878" s="41">
        <f t="shared" si="1106"/>
        <v>0.15853925213207959</v>
      </c>
      <c r="AV1878" s="41">
        <f t="shared" si="1107"/>
        <v>0.15329105619943145</v>
      </c>
      <c r="AW1878" s="41">
        <f t="shared" si="1108"/>
        <v>0.1305488738246228</v>
      </c>
      <c r="AX1878" s="41">
        <f t="shared" si="1109"/>
        <v>0.10146512136453094</v>
      </c>
      <c r="AY1878" s="41">
        <f t="shared" si="1110"/>
        <v>5.7074130767548657E-2</v>
      </c>
      <c r="AZ1878" s="41">
        <f t="shared" si="1111"/>
        <v>1.7275311611633502E-2</v>
      </c>
      <c r="BA1878" s="41">
        <f t="shared" si="1112"/>
        <v>6.3415700852831837E-3</v>
      </c>
      <c r="BB1878" s="41">
        <f t="shared" si="1113"/>
        <v>3.1051825934834902E-2</v>
      </c>
      <c r="BC1878" s="41">
        <f t="shared" si="1114"/>
        <v>0</v>
      </c>
      <c r="BD1878" s="41">
        <f t="shared" si="1115"/>
        <v>0.99912530067789196</v>
      </c>
      <c r="BE1878" s="41">
        <f t="shared" si="1116"/>
        <v>4.3734966105401271E-4</v>
      </c>
      <c r="BF1878" s="41">
        <f t="shared" si="1117"/>
        <v>4.3734966105401271E-4</v>
      </c>
      <c r="BG1878" s="41">
        <f t="shared" si="1118"/>
        <v>0.48239667614257598</v>
      </c>
      <c r="BH1878" s="41">
        <f t="shared" si="1119"/>
        <v>0.45834244478460529</v>
      </c>
      <c r="BI1878" s="41">
        <f t="shared" si="1120"/>
        <v>5.9260879072818719E-2</v>
      </c>
      <c r="BJ1878" s="41">
        <f t="shared" si="1121"/>
        <v>0</v>
      </c>
      <c r="BK1878" s="41">
        <f t="shared" si="1122"/>
        <v>0</v>
      </c>
      <c r="BL1878" s="41">
        <f t="shared" si="1123"/>
        <v>0</v>
      </c>
      <c r="BM1878" s="41">
        <f t="shared" si="1124"/>
        <v>4.3078941613820247E-2</v>
      </c>
      <c r="BN1878" s="41">
        <f t="shared" si="1125"/>
        <v>0.9569210583861798</v>
      </c>
      <c r="BO1878" s="41">
        <f t="shared" si="1126"/>
        <v>1.0933741526350318E-2</v>
      </c>
      <c r="BP1878" s="41">
        <f t="shared" si="1127"/>
        <v>0.98884758364312264</v>
      </c>
      <c r="BQ1878" s="41">
        <f t="shared" si="1128"/>
        <v>2.1867483052700635E-4</v>
      </c>
      <c r="BR1878" s="41">
        <f t="shared" si="1129"/>
        <v>0</v>
      </c>
      <c r="BS1878" s="41">
        <f t="shared" si="1130"/>
        <v>7.9160288650776289E-2</v>
      </c>
      <c r="BT1878" s="41">
        <f t="shared" si="1131"/>
        <v>0.92083971134922371</v>
      </c>
      <c r="BU1878" s="41">
        <f t="shared" si="1132"/>
        <v>0</v>
      </c>
      <c r="BV1878" s="41">
        <f t="shared" si="1133"/>
        <v>0</v>
      </c>
      <c r="BW1878" s="41">
        <f t="shared" si="1134"/>
        <v>1</v>
      </c>
      <c r="BX1878" s="41" t="str">
        <f t="shared" si="1138"/>
        <v>2019Licensed practical nursesQuebec</v>
      </c>
      <c r="BY1878" s="51">
        <f>VLOOKUP(BX1878,'%workplace'!$A$1:$F$381,6,FALSE)</f>
        <v>24415</v>
      </c>
      <c r="BZ1878" s="32">
        <f t="shared" si="1139"/>
        <v>0.18730288756911734</v>
      </c>
    </row>
    <row r="1879" spans="1:78" s="8" customFormat="1" hidden="1" x14ac:dyDescent="0.2">
      <c r="A1879" s="8" t="str">
        <f t="shared" si="1137"/>
        <v>2019Licensed practical nursesQuebecHospital</v>
      </c>
      <c r="B1879" s="8" t="s">
        <v>3</v>
      </c>
      <c r="C1879" s="8" t="s">
        <v>18</v>
      </c>
      <c r="D1879" s="8" t="s">
        <v>10</v>
      </c>
      <c r="E1879" s="8">
        <v>2019</v>
      </c>
      <c r="F1879" s="8">
        <v>14006</v>
      </c>
      <c r="G1879" s="8">
        <v>1667</v>
      </c>
      <c r="H1879" s="8">
        <v>0</v>
      </c>
      <c r="I1879" s="8">
        <v>1895</v>
      </c>
      <c r="J1879" s="8">
        <v>2258</v>
      </c>
      <c r="K1879" s="8">
        <v>2524</v>
      </c>
      <c r="L1879" s="8">
        <v>2379</v>
      </c>
      <c r="M1879" s="8">
        <v>2162</v>
      </c>
      <c r="N1879" s="8">
        <v>1984</v>
      </c>
      <c r="O1879" s="8">
        <v>1368</v>
      </c>
      <c r="P1879" s="8">
        <v>471</v>
      </c>
      <c r="Q1879" s="8">
        <v>90</v>
      </c>
      <c r="R1879" s="8">
        <v>9</v>
      </c>
      <c r="S1879" s="8">
        <v>533</v>
      </c>
      <c r="T1879" s="8">
        <v>0</v>
      </c>
      <c r="U1879" s="8">
        <v>15667</v>
      </c>
      <c r="V1879" s="8">
        <v>4</v>
      </c>
      <c r="W1879" s="8">
        <v>2</v>
      </c>
      <c r="X1879" s="8">
        <v>6851</v>
      </c>
      <c r="Y1879" s="8">
        <v>8017</v>
      </c>
      <c r="Z1879" s="8">
        <v>805</v>
      </c>
      <c r="AA1879" s="8">
        <v>0</v>
      </c>
      <c r="AB1879" s="8">
        <v>0</v>
      </c>
      <c r="AC1879" s="8">
        <v>0</v>
      </c>
      <c r="AD1879" s="8">
        <v>172</v>
      </c>
      <c r="AE1879" s="8">
        <v>15501</v>
      </c>
      <c r="AF1879" s="8">
        <v>34</v>
      </c>
      <c r="AG1879" s="8">
        <v>15636</v>
      </c>
      <c r="AH1879" s="8">
        <v>3</v>
      </c>
      <c r="AI1879" s="8">
        <v>0</v>
      </c>
      <c r="AJ1879" s="8">
        <v>305</v>
      </c>
      <c r="AK1879" s="8">
        <v>15368</v>
      </c>
      <c r="AL1879" s="8">
        <v>0</v>
      </c>
      <c r="AM1879" s="8">
        <v>0</v>
      </c>
      <c r="AN1879" s="8">
        <v>15673</v>
      </c>
      <c r="AO1879" s="41">
        <f t="shared" si="1140"/>
        <v>0.89363874178523572</v>
      </c>
      <c r="AP1879" s="41">
        <f t="shared" si="1135"/>
        <v>0.10636125821476425</v>
      </c>
      <c r="AQ1879" s="41">
        <f t="shared" si="1136"/>
        <v>0</v>
      </c>
      <c r="AR1879" s="41">
        <f t="shared" si="1103"/>
        <v>0.12090856887641166</v>
      </c>
      <c r="AS1879" s="41">
        <f t="shared" si="1104"/>
        <v>0.14406941874561346</v>
      </c>
      <c r="AT1879" s="41">
        <f t="shared" si="1105"/>
        <v>0.16104128118420213</v>
      </c>
      <c r="AU1879" s="41">
        <f t="shared" si="1106"/>
        <v>0.15178970203534742</v>
      </c>
      <c r="AV1879" s="41">
        <f t="shared" si="1107"/>
        <v>0.13794423530913036</v>
      </c>
      <c r="AW1879" s="41">
        <f t="shared" si="1108"/>
        <v>0.12658712435398456</v>
      </c>
      <c r="AX1879" s="41">
        <f t="shared" si="1109"/>
        <v>8.7283863969884509E-2</v>
      </c>
      <c r="AY1879" s="41">
        <f t="shared" si="1110"/>
        <v>3.0051681235245327E-2</v>
      </c>
      <c r="AZ1879" s="41">
        <f t="shared" si="1111"/>
        <v>5.7423594717029283E-3</v>
      </c>
      <c r="BA1879" s="41">
        <f t="shared" si="1112"/>
        <v>5.7423594717029281E-4</v>
      </c>
      <c r="BB1879" s="41">
        <f t="shared" si="1113"/>
        <v>3.4007528871307341E-2</v>
      </c>
      <c r="BC1879" s="41">
        <f t="shared" si="1114"/>
        <v>0</v>
      </c>
      <c r="BD1879" s="41">
        <f t="shared" si="1115"/>
        <v>0.99961717603521982</v>
      </c>
      <c r="BE1879" s="41">
        <f t="shared" si="1116"/>
        <v>2.5521597652013015E-4</v>
      </c>
      <c r="BF1879" s="41">
        <f t="shared" si="1117"/>
        <v>1.2760798826006508E-4</v>
      </c>
      <c r="BG1879" s="41">
        <f t="shared" si="1118"/>
        <v>0.43712116378485294</v>
      </c>
      <c r="BH1879" s="41">
        <f t="shared" si="1119"/>
        <v>0.5115166209404709</v>
      </c>
      <c r="BI1879" s="41">
        <f t="shared" si="1120"/>
        <v>5.1362215274676194E-2</v>
      </c>
      <c r="BJ1879" s="41">
        <f t="shared" si="1121"/>
        <v>0</v>
      </c>
      <c r="BK1879" s="41">
        <f t="shared" si="1122"/>
        <v>0</v>
      </c>
      <c r="BL1879" s="41">
        <f t="shared" si="1123"/>
        <v>0</v>
      </c>
      <c r="BM1879" s="41">
        <f t="shared" si="1124"/>
        <v>1.0974286990365597E-2</v>
      </c>
      <c r="BN1879" s="41">
        <f t="shared" si="1125"/>
        <v>0.98902571300963438</v>
      </c>
      <c r="BO1879" s="41">
        <f t="shared" si="1126"/>
        <v>2.1693358004211062E-3</v>
      </c>
      <c r="BP1879" s="41">
        <f t="shared" si="1127"/>
        <v>0.99763925221718874</v>
      </c>
      <c r="BQ1879" s="41">
        <f t="shared" si="1128"/>
        <v>1.9141198239009763E-4</v>
      </c>
      <c r="BR1879" s="41">
        <f t="shared" si="1129"/>
        <v>0</v>
      </c>
      <c r="BS1879" s="41">
        <f t="shared" si="1130"/>
        <v>1.9460218209659926E-2</v>
      </c>
      <c r="BT1879" s="41">
        <f t="shared" si="1131"/>
        <v>0.98053978179034007</v>
      </c>
      <c r="BU1879" s="41">
        <f t="shared" si="1132"/>
        <v>0</v>
      </c>
      <c r="BV1879" s="41">
        <f t="shared" si="1133"/>
        <v>0</v>
      </c>
      <c r="BW1879" s="41">
        <f t="shared" si="1134"/>
        <v>1</v>
      </c>
      <c r="BX1879" s="41" t="str">
        <f t="shared" si="1138"/>
        <v>2019Licensed practical nursesQuebec</v>
      </c>
      <c r="BY1879" s="51">
        <f>VLOOKUP(BX1879,'%workplace'!$A$1:$F$381,6,FALSE)</f>
        <v>24415</v>
      </c>
      <c r="BZ1879" s="32">
        <f t="shared" si="1139"/>
        <v>0.64194142944910915</v>
      </c>
    </row>
    <row r="1880" spans="1:78" s="8" customFormat="1" hidden="1" x14ac:dyDescent="0.2">
      <c r="A1880" s="8" t="str">
        <f t="shared" si="1137"/>
        <v>2019Licensed practical nursesQuebecOther places of work</v>
      </c>
      <c r="B1880" s="8" t="s">
        <v>3</v>
      </c>
      <c r="C1880" s="8" t="s">
        <v>18</v>
      </c>
      <c r="D1880" s="8" t="s">
        <v>13</v>
      </c>
      <c r="E1880" s="8">
        <v>2019</v>
      </c>
      <c r="F1880" s="8">
        <v>3217</v>
      </c>
      <c r="G1880" s="8">
        <v>384</v>
      </c>
      <c r="H1880" s="8">
        <v>0</v>
      </c>
      <c r="I1880" s="8">
        <v>428</v>
      </c>
      <c r="J1880" s="8">
        <v>466</v>
      </c>
      <c r="K1880" s="8">
        <v>553</v>
      </c>
      <c r="L1880" s="8">
        <v>578</v>
      </c>
      <c r="M1880" s="8">
        <v>538</v>
      </c>
      <c r="N1880" s="8">
        <v>442</v>
      </c>
      <c r="O1880" s="8">
        <v>296</v>
      </c>
      <c r="P1880" s="8">
        <v>148</v>
      </c>
      <c r="Q1880" s="8">
        <v>52</v>
      </c>
      <c r="R1880" s="8">
        <v>19</v>
      </c>
      <c r="S1880" s="8">
        <v>81</v>
      </c>
      <c r="T1880" s="8">
        <v>0</v>
      </c>
      <c r="U1880" s="8">
        <v>3596</v>
      </c>
      <c r="V1880" s="8">
        <v>3</v>
      </c>
      <c r="W1880" s="8">
        <v>2</v>
      </c>
      <c r="X1880" s="8">
        <v>1837</v>
      </c>
      <c r="Y1880" s="8">
        <v>1332</v>
      </c>
      <c r="Z1880" s="8">
        <v>432</v>
      </c>
      <c r="AA1880" s="8">
        <v>0</v>
      </c>
      <c r="AB1880" s="8">
        <v>0</v>
      </c>
      <c r="AC1880" s="8">
        <v>0</v>
      </c>
      <c r="AD1880" s="8">
        <v>455</v>
      </c>
      <c r="AE1880" s="8">
        <v>3146</v>
      </c>
      <c r="AF1880" s="8">
        <v>175</v>
      </c>
      <c r="AG1880" s="8">
        <v>3146</v>
      </c>
      <c r="AH1880" s="8">
        <v>280</v>
      </c>
      <c r="AI1880" s="8">
        <v>0</v>
      </c>
      <c r="AJ1880" s="8">
        <v>326</v>
      </c>
      <c r="AK1880" s="8">
        <v>3275</v>
      </c>
      <c r="AL1880" s="8">
        <v>0</v>
      </c>
      <c r="AM1880" s="8">
        <v>0</v>
      </c>
      <c r="AN1880" s="8">
        <v>3601</v>
      </c>
      <c r="AO1880" s="41">
        <f t="shared" si="1140"/>
        <v>0.89336295473479588</v>
      </c>
      <c r="AP1880" s="41">
        <f t="shared" si="1135"/>
        <v>0.10663704526520411</v>
      </c>
      <c r="AQ1880" s="41">
        <f t="shared" si="1136"/>
        <v>0</v>
      </c>
      <c r="AR1880" s="41">
        <f t="shared" si="1103"/>
        <v>0.11885587336850875</v>
      </c>
      <c r="AS1880" s="41">
        <f t="shared" si="1104"/>
        <v>0.12940849763954457</v>
      </c>
      <c r="AT1880" s="41">
        <f t="shared" si="1105"/>
        <v>0.15356845320744239</v>
      </c>
      <c r="AU1880" s="41">
        <f t="shared" si="1106"/>
        <v>0.16051096917522911</v>
      </c>
      <c r="AV1880" s="41">
        <f t="shared" si="1107"/>
        <v>0.14940294362677034</v>
      </c>
      <c r="AW1880" s="41">
        <f t="shared" si="1108"/>
        <v>0.12274368231046931</v>
      </c>
      <c r="AX1880" s="41">
        <f t="shared" si="1109"/>
        <v>8.2199389058594835E-2</v>
      </c>
      <c r="AY1880" s="41">
        <f t="shared" si="1110"/>
        <v>4.1099694529297418E-2</v>
      </c>
      <c r="AZ1880" s="41">
        <f t="shared" si="1111"/>
        <v>1.444043321299639E-2</v>
      </c>
      <c r="BA1880" s="41">
        <f t="shared" si="1112"/>
        <v>5.276312135517912E-3</v>
      </c>
      <c r="BB1880" s="41">
        <f t="shared" si="1113"/>
        <v>2.2493751735628991E-2</v>
      </c>
      <c r="BC1880" s="41">
        <f t="shared" si="1114"/>
        <v>0</v>
      </c>
      <c r="BD1880" s="41">
        <f t="shared" si="1115"/>
        <v>0.99861149680644268</v>
      </c>
      <c r="BE1880" s="41">
        <f t="shared" si="1116"/>
        <v>8.331019161344071E-4</v>
      </c>
      <c r="BF1880" s="41">
        <f t="shared" si="1117"/>
        <v>5.554012774229381E-4</v>
      </c>
      <c r="BG1880" s="41">
        <f t="shared" si="1118"/>
        <v>0.51013607331296862</v>
      </c>
      <c r="BH1880" s="41">
        <f t="shared" si="1119"/>
        <v>0.36989725076367674</v>
      </c>
      <c r="BI1880" s="41">
        <f t="shared" si="1120"/>
        <v>0.11996667592335462</v>
      </c>
      <c r="BJ1880" s="41">
        <f t="shared" si="1121"/>
        <v>0</v>
      </c>
      <c r="BK1880" s="41">
        <f t="shared" si="1122"/>
        <v>0</v>
      </c>
      <c r="BL1880" s="41">
        <f t="shared" si="1123"/>
        <v>0</v>
      </c>
      <c r="BM1880" s="41">
        <f t="shared" si="1124"/>
        <v>0.1263537906137184</v>
      </c>
      <c r="BN1880" s="41">
        <f t="shared" si="1125"/>
        <v>0.87364620938628157</v>
      </c>
      <c r="BO1880" s="41">
        <f t="shared" si="1126"/>
        <v>4.8597611774507082E-2</v>
      </c>
      <c r="BP1880" s="41">
        <f t="shared" si="1127"/>
        <v>0.87364620938628157</v>
      </c>
      <c r="BQ1880" s="41">
        <f t="shared" si="1128"/>
        <v>7.7756178839211335E-2</v>
      </c>
      <c r="BR1880" s="41">
        <f t="shared" si="1129"/>
        <v>0</v>
      </c>
      <c r="BS1880" s="41">
        <f t="shared" si="1130"/>
        <v>9.0530408219938907E-2</v>
      </c>
      <c r="BT1880" s="41">
        <f t="shared" si="1131"/>
        <v>0.90946959178006115</v>
      </c>
      <c r="BU1880" s="41">
        <f t="shared" si="1132"/>
        <v>0</v>
      </c>
      <c r="BV1880" s="41">
        <f t="shared" si="1133"/>
        <v>0</v>
      </c>
      <c r="BW1880" s="41">
        <f t="shared" si="1134"/>
        <v>1</v>
      </c>
      <c r="BX1880" s="41" t="str">
        <f t="shared" si="1138"/>
        <v>2019Licensed practical nursesQuebec</v>
      </c>
      <c r="BY1880" s="51">
        <f>VLOOKUP(BX1880,'%workplace'!$A$1:$F$381,6,FALSE)</f>
        <v>24415</v>
      </c>
      <c r="BZ1880" s="32">
        <f t="shared" si="1139"/>
        <v>0.14749129633422076</v>
      </c>
    </row>
    <row r="1881" spans="1:78" s="8" customFormat="1" hidden="1" x14ac:dyDescent="0.2">
      <c r="A1881" s="8" t="str">
        <f t="shared" si="1137"/>
        <v>2019Licensed practical nursesOntarioAll places of work</v>
      </c>
      <c r="B1881" s="8" t="s">
        <v>3</v>
      </c>
      <c r="C1881" s="8" t="s">
        <v>19</v>
      </c>
      <c r="D1881" s="8" t="s">
        <v>9</v>
      </c>
      <c r="E1881" s="8">
        <v>2019</v>
      </c>
      <c r="F1881" s="8">
        <v>43216</v>
      </c>
      <c r="G1881" s="8">
        <v>4513</v>
      </c>
      <c r="H1881" s="8">
        <v>0</v>
      </c>
      <c r="I1881" s="8">
        <v>7008</v>
      </c>
      <c r="J1881" s="8">
        <v>8051</v>
      </c>
      <c r="K1881" s="8">
        <v>6697</v>
      </c>
      <c r="L1881" s="8">
        <v>5632</v>
      </c>
      <c r="M1881" s="8">
        <v>5540</v>
      </c>
      <c r="N1881" s="8">
        <v>4671</v>
      </c>
      <c r="O1881" s="8">
        <v>3917</v>
      </c>
      <c r="P1881" s="8">
        <v>2620</v>
      </c>
      <c r="Q1881" s="8">
        <v>1016</v>
      </c>
      <c r="R1881" s="8">
        <v>367</v>
      </c>
      <c r="S1881" s="8">
        <v>2210</v>
      </c>
      <c r="T1881" s="8">
        <v>0</v>
      </c>
      <c r="U1881" s="8">
        <v>42355</v>
      </c>
      <c r="V1881" s="8">
        <v>5374</v>
      </c>
      <c r="W1881" s="8">
        <v>0</v>
      </c>
      <c r="X1881" s="8">
        <v>26546</v>
      </c>
      <c r="Y1881" s="8">
        <v>17337</v>
      </c>
      <c r="Z1881" s="8">
        <v>3846</v>
      </c>
      <c r="AA1881" s="8">
        <v>0</v>
      </c>
      <c r="AB1881" s="8">
        <v>1431</v>
      </c>
      <c r="AC1881" s="8">
        <v>88</v>
      </c>
      <c r="AD1881" s="8">
        <v>5358</v>
      </c>
      <c r="AE1881" s="8">
        <v>40852</v>
      </c>
      <c r="AF1881" s="8">
        <v>1145</v>
      </c>
      <c r="AG1881" s="8">
        <v>45971</v>
      </c>
      <c r="AH1881" s="8">
        <v>438</v>
      </c>
      <c r="AI1881" s="8">
        <v>0</v>
      </c>
      <c r="AJ1881" s="8">
        <v>3862</v>
      </c>
      <c r="AK1881" s="8">
        <v>43866</v>
      </c>
      <c r="AL1881" s="8">
        <v>175</v>
      </c>
      <c r="AM1881" s="8">
        <v>1</v>
      </c>
      <c r="AN1881" s="8">
        <v>47729</v>
      </c>
      <c r="AO1881" s="41">
        <f t="shared" si="1140"/>
        <v>0.90544532674055611</v>
      </c>
      <c r="AP1881" s="41">
        <f t="shared" si="1135"/>
        <v>9.4554673259443944E-2</v>
      </c>
      <c r="AQ1881" s="41">
        <f t="shared" si="1136"/>
        <v>0</v>
      </c>
      <c r="AR1881" s="41">
        <f t="shared" si="1103"/>
        <v>0.14682897190387395</v>
      </c>
      <c r="AS1881" s="41">
        <f t="shared" si="1104"/>
        <v>0.16868151438328899</v>
      </c>
      <c r="AT1881" s="41">
        <f t="shared" si="1105"/>
        <v>0.14031301724318548</v>
      </c>
      <c r="AU1881" s="41">
        <f t="shared" si="1106"/>
        <v>0.11799953906430052</v>
      </c>
      <c r="AV1881" s="41">
        <f t="shared" si="1107"/>
        <v>0.11607198977560812</v>
      </c>
      <c r="AW1881" s="41">
        <f t="shared" si="1108"/>
        <v>9.7865029646546128E-2</v>
      </c>
      <c r="AX1881" s="41">
        <f t="shared" si="1109"/>
        <v>8.2067506128349635E-2</v>
      </c>
      <c r="AY1881" s="41">
        <f t="shared" si="1110"/>
        <v>5.4893251482327307E-2</v>
      </c>
      <c r="AZ1881" s="41">
        <f t="shared" si="1111"/>
        <v>2.1286848666429214E-2</v>
      </c>
      <c r="BA1881" s="41">
        <f t="shared" si="1112"/>
        <v>7.6892455320664585E-3</v>
      </c>
      <c r="BB1881" s="41">
        <f t="shared" si="1113"/>
        <v>4.6303086174024177E-2</v>
      </c>
      <c r="BC1881" s="41">
        <f t="shared" si="1114"/>
        <v>0</v>
      </c>
      <c r="BD1881" s="41">
        <f t="shared" si="1115"/>
        <v>0.88740597959311951</v>
      </c>
      <c r="BE1881" s="41">
        <f t="shared" si="1116"/>
        <v>0.11259402040688052</v>
      </c>
      <c r="BF1881" s="41">
        <f t="shared" si="1117"/>
        <v>0</v>
      </c>
      <c r="BG1881" s="41">
        <f t="shared" si="1118"/>
        <v>0.55618177627857279</v>
      </c>
      <c r="BH1881" s="41">
        <f t="shared" si="1119"/>
        <v>0.36323828280500325</v>
      </c>
      <c r="BI1881" s="41">
        <f t="shared" si="1120"/>
        <v>8.0579940916423981E-2</v>
      </c>
      <c r="BJ1881" s="41">
        <f t="shared" si="1121"/>
        <v>0</v>
      </c>
      <c r="BK1881" s="41">
        <f t="shared" si="1122"/>
        <v>2.9981772088248235E-2</v>
      </c>
      <c r="BL1881" s="41">
        <f t="shared" si="1123"/>
        <v>1.8437427978796957E-3</v>
      </c>
      <c r="BM1881" s="41">
        <f t="shared" si="1124"/>
        <v>0.11225879444362966</v>
      </c>
      <c r="BN1881" s="41">
        <f t="shared" si="1125"/>
        <v>0.85591569067024242</v>
      </c>
      <c r="BO1881" s="41">
        <f t="shared" si="1126"/>
        <v>2.3989607995139224E-2</v>
      </c>
      <c r="BP1881" s="41">
        <f t="shared" si="1127"/>
        <v>0.96316704728781244</v>
      </c>
      <c r="BQ1881" s="41">
        <f t="shared" si="1128"/>
        <v>9.1768107439921219E-3</v>
      </c>
      <c r="BR1881" s="41">
        <f t="shared" si="1129"/>
        <v>0</v>
      </c>
      <c r="BS1881" s="41">
        <f t="shared" si="1130"/>
        <v>8.091516687967483E-2</v>
      </c>
      <c r="BT1881" s="41">
        <f t="shared" si="1131"/>
        <v>0.91906388149762197</v>
      </c>
      <c r="BU1881" s="41">
        <f t="shared" si="1132"/>
        <v>3.6665339730562133E-3</v>
      </c>
      <c r="BV1881" s="41">
        <f t="shared" si="1133"/>
        <v>2.0951622703178362E-5</v>
      </c>
      <c r="BW1881" s="41">
        <f t="shared" si="1134"/>
        <v>1</v>
      </c>
      <c r="BX1881" s="41" t="str">
        <f t="shared" si="1138"/>
        <v>2019Licensed practical nursesOntario</v>
      </c>
      <c r="BY1881" s="51">
        <f>VLOOKUP(BX1881,'%workplace'!$A$1:$F$381,6,FALSE)</f>
        <v>47729</v>
      </c>
      <c r="BZ1881" s="32">
        <f t="shared" si="1139"/>
        <v>1</v>
      </c>
    </row>
    <row r="1882" spans="1:78" s="8" customFormat="1" hidden="1" x14ac:dyDescent="0.2">
      <c r="A1882" s="8" t="str">
        <f t="shared" si="1137"/>
        <v>2019Licensed practical nursesOntarioCommunity health</v>
      </c>
      <c r="B1882" s="8" t="s">
        <v>3</v>
      </c>
      <c r="C1882" s="8" t="s">
        <v>19</v>
      </c>
      <c r="D1882" s="8" t="s">
        <v>11</v>
      </c>
      <c r="E1882" s="8">
        <v>2019</v>
      </c>
      <c r="F1882" s="8">
        <v>8108</v>
      </c>
      <c r="G1882" s="8">
        <v>691</v>
      </c>
      <c r="H1882" s="8">
        <v>0</v>
      </c>
      <c r="I1882" s="8">
        <v>1264</v>
      </c>
      <c r="J1882" s="8">
        <v>1444</v>
      </c>
      <c r="K1882" s="8">
        <v>1281</v>
      </c>
      <c r="L1882" s="8">
        <v>1100</v>
      </c>
      <c r="M1882" s="8">
        <v>1075</v>
      </c>
      <c r="N1882" s="8">
        <v>840</v>
      </c>
      <c r="O1882" s="8">
        <v>657</v>
      </c>
      <c r="P1882" s="8">
        <v>497</v>
      </c>
      <c r="Q1882" s="8">
        <v>206</v>
      </c>
      <c r="R1882" s="8">
        <v>71</v>
      </c>
      <c r="S1882" s="8">
        <v>364</v>
      </c>
      <c r="T1882" s="8">
        <v>0</v>
      </c>
      <c r="U1882" s="8">
        <v>7710</v>
      </c>
      <c r="V1882" s="8">
        <v>1089</v>
      </c>
      <c r="W1882" s="8">
        <v>0</v>
      </c>
      <c r="X1882" s="8">
        <v>5450</v>
      </c>
      <c r="Y1882" s="8">
        <v>2458</v>
      </c>
      <c r="Z1882" s="8">
        <v>891</v>
      </c>
      <c r="AA1882" s="8">
        <v>0</v>
      </c>
      <c r="AB1882" s="8">
        <v>542</v>
      </c>
      <c r="AC1882" s="8">
        <v>14</v>
      </c>
      <c r="AD1882" s="8">
        <v>1447</v>
      </c>
      <c r="AE1882" s="8">
        <v>6796</v>
      </c>
      <c r="AF1882" s="8">
        <v>496</v>
      </c>
      <c r="AG1882" s="8">
        <v>8178</v>
      </c>
      <c r="AH1882" s="8">
        <v>83</v>
      </c>
      <c r="AI1882" s="8">
        <v>0</v>
      </c>
      <c r="AJ1882" s="8">
        <v>563</v>
      </c>
      <c r="AK1882" s="8">
        <v>8236</v>
      </c>
      <c r="AL1882" s="8">
        <v>42</v>
      </c>
      <c r="AM1882" s="8">
        <v>0</v>
      </c>
      <c r="AN1882" s="8">
        <v>8799</v>
      </c>
      <c r="AO1882" s="41">
        <f t="shared" si="1140"/>
        <v>0.92146834867598593</v>
      </c>
      <c r="AP1882" s="41">
        <f t="shared" si="1135"/>
        <v>7.8531651324014087E-2</v>
      </c>
      <c r="AQ1882" s="41">
        <f t="shared" si="1136"/>
        <v>0</v>
      </c>
      <c r="AR1882" s="41">
        <f t="shared" si="1103"/>
        <v>0.14365268780543244</v>
      </c>
      <c r="AS1882" s="41">
        <f t="shared" si="1104"/>
        <v>0.16410955790430731</v>
      </c>
      <c r="AT1882" s="41">
        <f t="shared" si="1105"/>
        <v>0.14558472553699284</v>
      </c>
      <c r="AU1882" s="41">
        <f t="shared" si="1106"/>
        <v>0.12501420615979089</v>
      </c>
      <c r="AV1882" s="41">
        <f t="shared" si="1107"/>
        <v>0.12217297420161383</v>
      </c>
      <c r="AW1882" s="41">
        <f t="shared" si="1108"/>
        <v>9.5465393794749401E-2</v>
      </c>
      <c r="AX1882" s="41">
        <f t="shared" si="1109"/>
        <v>7.4667575860893287E-2</v>
      </c>
      <c r="AY1882" s="41">
        <f t="shared" si="1110"/>
        <v>5.6483691328560064E-2</v>
      </c>
      <c r="AZ1882" s="41">
        <f t="shared" si="1111"/>
        <v>2.3411751335379021E-2</v>
      </c>
      <c r="BA1882" s="41">
        <f t="shared" si="1112"/>
        <v>8.0690987612228662E-3</v>
      </c>
      <c r="BB1882" s="41">
        <f t="shared" si="1113"/>
        <v>4.1368337311058073E-2</v>
      </c>
      <c r="BC1882" s="41">
        <f t="shared" si="1114"/>
        <v>0</v>
      </c>
      <c r="BD1882" s="41">
        <f t="shared" si="1115"/>
        <v>0.87623593590180704</v>
      </c>
      <c r="BE1882" s="41">
        <f t="shared" si="1116"/>
        <v>0.12376406409819297</v>
      </c>
      <c r="BF1882" s="41">
        <f t="shared" si="1117"/>
        <v>0</v>
      </c>
      <c r="BG1882" s="41">
        <f t="shared" si="1118"/>
        <v>0.61938856688260024</v>
      </c>
      <c r="BH1882" s="41">
        <f t="shared" si="1119"/>
        <v>0.27934992612796911</v>
      </c>
      <c r="BI1882" s="41">
        <f t="shared" si="1120"/>
        <v>0.10126150698943062</v>
      </c>
      <c r="BJ1882" s="41">
        <f t="shared" si="1121"/>
        <v>0</v>
      </c>
      <c r="BK1882" s="41">
        <f t="shared" si="1122"/>
        <v>6.1597908853278781E-2</v>
      </c>
      <c r="BL1882" s="41">
        <f t="shared" si="1123"/>
        <v>1.5910898965791568E-3</v>
      </c>
      <c r="BM1882" s="41">
        <f t="shared" si="1124"/>
        <v>0.16445050573928854</v>
      </c>
      <c r="BN1882" s="41">
        <f t="shared" si="1125"/>
        <v>0.77236049551085351</v>
      </c>
      <c r="BO1882" s="41">
        <f t="shared" si="1126"/>
        <v>5.637004205023298E-2</v>
      </c>
      <c r="BP1882" s="41">
        <f t="shared" si="1127"/>
        <v>0.92942379815888165</v>
      </c>
      <c r="BQ1882" s="41">
        <f t="shared" si="1128"/>
        <v>9.4328901011478585E-3</v>
      </c>
      <c r="BR1882" s="41">
        <f t="shared" si="1129"/>
        <v>0</v>
      </c>
      <c r="BS1882" s="41">
        <f t="shared" si="1130"/>
        <v>6.3984543698147517E-2</v>
      </c>
      <c r="BT1882" s="41">
        <f t="shared" si="1131"/>
        <v>0.93601545630185246</v>
      </c>
      <c r="BU1882" s="41">
        <f t="shared" si="1132"/>
        <v>4.7732696897374704E-3</v>
      </c>
      <c r="BV1882" s="41">
        <f t="shared" si="1133"/>
        <v>0</v>
      </c>
      <c r="BW1882" s="41">
        <f t="shared" si="1134"/>
        <v>1</v>
      </c>
      <c r="BX1882" s="41" t="str">
        <f t="shared" si="1138"/>
        <v>2019Licensed practical nursesOntario</v>
      </c>
      <c r="BY1882" s="51">
        <f>VLOOKUP(BX1882,'%workplace'!$A$1:$F$381,6,FALSE)</f>
        <v>47729</v>
      </c>
      <c r="BZ1882" s="32">
        <f t="shared" si="1139"/>
        <v>0.18435332816526639</v>
      </c>
    </row>
    <row r="1883" spans="1:78" s="8" customFormat="1" hidden="1" x14ac:dyDescent="0.2">
      <c r="A1883" s="8" t="str">
        <f t="shared" si="1137"/>
        <v>2019Licensed practical nursesOntarioNursing home/long-term care</v>
      </c>
      <c r="B1883" s="8" t="s">
        <v>3</v>
      </c>
      <c r="C1883" s="8" t="s">
        <v>19</v>
      </c>
      <c r="D1883" s="8" t="s">
        <v>12</v>
      </c>
      <c r="E1883" s="8">
        <v>2019</v>
      </c>
      <c r="F1883" s="8">
        <v>15241</v>
      </c>
      <c r="G1883" s="8">
        <v>1488</v>
      </c>
      <c r="H1883" s="8">
        <v>0</v>
      </c>
      <c r="I1883" s="8">
        <v>2219</v>
      </c>
      <c r="J1883" s="8">
        <v>2620</v>
      </c>
      <c r="K1883" s="8">
        <v>2294</v>
      </c>
      <c r="L1883" s="8">
        <v>1967</v>
      </c>
      <c r="M1883" s="8">
        <v>2146</v>
      </c>
      <c r="N1883" s="8">
        <v>1786</v>
      </c>
      <c r="O1883" s="8">
        <v>1369</v>
      </c>
      <c r="P1883" s="8">
        <v>999</v>
      </c>
      <c r="Q1883" s="8">
        <v>355</v>
      </c>
      <c r="R1883" s="8">
        <v>106</v>
      </c>
      <c r="S1883" s="8">
        <v>868</v>
      </c>
      <c r="T1883" s="8">
        <v>0</v>
      </c>
      <c r="U1883" s="8">
        <v>14243</v>
      </c>
      <c r="V1883" s="8">
        <v>2486</v>
      </c>
      <c r="W1883" s="8">
        <v>0</v>
      </c>
      <c r="X1883" s="8">
        <v>9120</v>
      </c>
      <c r="Y1883" s="8">
        <v>6111</v>
      </c>
      <c r="Z1883" s="8">
        <v>1498</v>
      </c>
      <c r="AA1883" s="8">
        <v>0</v>
      </c>
      <c r="AB1883" s="8">
        <v>594</v>
      </c>
      <c r="AC1883" s="8">
        <v>19</v>
      </c>
      <c r="AD1883" s="8">
        <v>1871</v>
      </c>
      <c r="AE1883" s="8">
        <v>14245</v>
      </c>
      <c r="AF1883" s="8">
        <v>286</v>
      </c>
      <c r="AG1883" s="8">
        <v>16372</v>
      </c>
      <c r="AH1883" s="8">
        <v>37</v>
      </c>
      <c r="AI1883" s="8">
        <v>0</v>
      </c>
      <c r="AJ1883" s="8">
        <v>1674</v>
      </c>
      <c r="AK1883" s="8">
        <v>15055</v>
      </c>
      <c r="AL1883" s="8">
        <v>34</v>
      </c>
      <c r="AM1883" s="8">
        <v>0</v>
      </c>
      <c r="AN1883" s="8">
        <v>16729</v>
      </c>
      <c r="AO1883" s="41">
        <f t="shared" si="1140"/>
        <v>0.91105266304022958</v>
      </c>
      <c r="AP1883" s="41">
        <f t="shared" si="1135"/>
        <v>8.8947336959770459E-2</v>
      </c>
      <c r="AQ1883" s="41">
        <f t="shared" si="1136"/>
        <v>0</v>
      </c>
      <c r="AR1883" s="41">
        <f t="shared" si="1103"/>
        <v>0.13264391176998028</v>
      </c>
      <c r="AS1883" s="41">
        <f t="shared" si="1104"/>
        <v>0.15661426265766035</v>
      </c>
      <c r="AT1883" s="41">
        <f t="shared" si="1105"/>
        <v>0.13712714447964613</v>
      </c>
      <c r="AU1883" s="41">
        <f t="shared" si="1106"/>
        <v>0.11758024986550301</v>
      </c>
      <c r="AV1883" s="41">
        <f t="shared" si="1107"/>
        <v>0.12828023193257218</v>
      </c>
      <c r="AW1883" s="41">
        <f t="shared" si="1108"/>
        <v>0.1067607149261761</v>
      </c>
      <c r="AX1883" s="41">
        <f t="shared" si="1109"/>
        <v>8.1833941060433971E-2</v>
      </c>
      <c r="AY1883" s="41">
        <f t="shared" si="1110"/>
        <v>5.971665969274912E-2</v>
      </c>
      <c r="AZ1883" s="41">
        <f t="shared" si="1111"/>
        <v>2.1220634825751688E-2</v>
      </c>
      <c r="BA1883" s="41">
        <f t="shared" si="1112"/>
        <v>6.3363022296610673E-3</v>
      </c>
      <c r="BB1883" s="41">
        <f t="shared" si="1113"/>
        <v>5.18859465598661E-2</v>
      </c>
      <c r="BC1883" s="41">
        <f t="shared" si="1114"/>
        <v>0</v>
      </c>
      <c r="BD1883" s="41">
        <f t="shared" si="1115"/>
        <v>0.85139577978360925</v>
      </c>
      <c r="BE1883" s="41">
        <f t="shared" si="1116"/>
        <v>0.14860422021639069</v>
      </c>
      <c r="BF1883" s="41">
        <f t="shared" si="1117"/>
        <v>0</v>
      </c>
      <c r="BG1883" s="41">
        <f t="shared" si="1118"/>
        <v>0.54516109749536734</v>
      </c>
      <c r="BH1883" s="41">
        <f t="shared" si="1119"/>
        <v>0.36529380118357341</v>
      </c>
      <c r="BI1883" s="41">
        <f t="shared" si="1120"/>
        <v>8.9545101321059237E-2</v>
      </c>
      <c r="BJ1883" s="41">
        <f t="shared" si="1121"/>
        <v>0</v>
      </c>
      <c r="BK1883" s="41">
        <f t="shared" si="1122"/>
        <v>3.5507203060553529E-2</v>
      </c>
      <c r="BL1883" s="41">
        <f t="shared" si="1123"/>
        <v>1.1357522864486819E-3</v>
      </c>
      <c r="BM1883" s="41">
        <f t="shared" si="1124"/>
        <v>0.11184171199713074</v>
      </c>
      <c r="BN1883" s="41">
        <f t="shared" si="1125"/>
        <v>0.8515153326558671</v>
      </c>
      <c r="BO1883" s="41">
        <f t="shared" si="1126"/>
        <v>1.7096060732859106E-2</v>
      </c>
      <c r="BP1883" s="41">
        <f t="shared" si="1127"/>
        <v>0.97865981230199051</v>
      </c>
      <c r="BQ1883" s="41">
        <f t="shared" si="1128"/>
        <v>2.2117281367684859E-3</v>
      </c>
      <c r="BR1883" s="41">
        <f t="shared" si="1129"/>
        <v>0</v>
      </c>
      <c r="BS1883" s="41">
        <f t="shared" si="1130"/>
        <v>0.10006575407974176</v>
      </c>
      <c r="BT1883" s="41">
        <f t="shared" si="1131"/>
        <v>0.89993424592025828</v>
      </c>
      <c r="BU1883" s="41">
        <f t="shared" si="1132"/>
        <v>2.0323988283818518E-3</v>
      </c>
      <c r="BV1883" s="41">
        <f t="shared" si="1133"/>
        <v>0</v>
      </c>
      <c r="BW1883" s="41">
        <f t="shared" si="1134"/>
        <v>1</v>
      </c>
      <c r="BX1883" s="41" t="str">
        <f t="shared" si="1138"/>
        <v>2019Licensed practical nursesOntario</v>
      </c>
      <c r="BY1883" s="51">
        <f>VLOOKUP(BX1883,'%workplace'!$A$1:$F$381,6,FALSE)</f>
        <v>47729</v>
      </c>
      <c r="BZ1883" s="32">
        <f t="shared" si="1139"/>
        <v>0.35049969620147081</v>
      </c>
    </row>
    <row r="1884" spans="1:78" s="8" customFormat="1" hidden="1" x14ac:dyDescent="0.2">
      <c r="A1884" s="8" t="str">
        <f t="shared" si="1137"/>
        <v>2019Licensed practical nursesOntarioHospital</v>
      </c>
      <c r="B1884" s="8" t="s">
        <v>3</v>
      </c>
      <c r="C1884" s="8" t="s">
        <v>19</v>
      </c>
      <c r="D1884" s="8" t="s">
        <v>10</v>
      </c>
      <c r="E1884" s="8">
        <v>2019</v>
      </c>
      <c r="F1884" s="8">
        <v>16711</v>
      </c>
      <c r="G1884" s="8">
        <v>2124</v>
      </c>
      <c r="H1884" s="8">
        <v>0</v>
      </c>
      <c r="I1884" s="8">
        <v>3138</v>
      </c>
      <c r="J1884" s="8">
        <v>3436</v>
      </c>
      <c r="K1884" s="8">
        <v>2691</v>
      </c>
      <c r="L1884" s="8">
        <v>2160</v>
      </c>
      <c r="M1884" s="8">
        <v>1924</v>
      </c>
      <c r="N1884" s="8">
        <v>1715</v>
      </c>
      <c r="O1884" s="8">
        <v>1574</v>
      </c>
      <c r="P1884" s="8">
        <v>875</v>
      </c>
      <c r="Q1884" s="8">
        <v>318</v>
      </c>
      <c r="R1884" s="8">
        <v>109</v>
      </c>
      <c r="S1884" s="8">
        <v>895</v>
      </c>
      <c r="T1884" s="8">
        <v>0</v>
      </c>
      <c r="U1884" s="8">
        <v>17401</v>
      </c>
      <c r="V1884" s="8">
        <v>1434</v>
      </c>
      <c r="W1884" s="8">
        <v>0</v>
      </c>
      <c r="X1884" s="8">
        <v>9911</v>
      </c>
      <c r="Y1884" s="8">
        <v>7788</v>
      </c>
      <c r="Z1884" s="8">
        <v>1136</v>
      </c>
      <c r="AA1884" s="8">
        <v>0</v>
      </c>
      <c r="AB1884" s="8">
        <v>77</v>
      </c>
      <c r="AC1884" s="8">
        <v>11</v>
      </c>
      <c r="AD1884" s="8">
        <v>803</v>
      </c>
      <c r="AE1884" s="8">
        <v>17944</v>
      </c>
      <c r="AF1884" s="8">
        <v>81</v>
      </c>
      <c r="AG1884" s="8">
        <v>18716</v>
      </c>
      <c r="AH1884" s="8">
        <v>21</v>
      </c>
      <c r="AI1884" s="8">
        <v>0</v>
      </c>
      <c r="AJ1884" s="8">
        <v>1289</v>
      </c>
      <c r="AK1884" s="8">
        <v>17546</v>
      </c>
      <c r="AL1884" s="8">
        <v>17</v>
      </c>
      <c r="AM1884" s="8">
        <v>0</v>
      </c>
      <c r="AN1884" s="8">
        <v>18835</v>
      </c>
      <c r="AO1884" s="41">
        <f t="shared" si="1140"/>
        <v>0.88723121847624109</v>
      </c>
      <c r="AP1884" s="41">
        <f t="shared" si="1135"/>
        <v>0.11276878152375897</v>
      </c>
      <c r="AQ1884" s="41">
        <f t="shared" si="1136"/>
        <v>0</v>
      </c>
      <c r="AR1884" s="41">
        <f t="shared" si="1103"/>
        <v>0.1666047252455535</v>
      </c>
      <c r="AS1884" s="41">
        <f t="shared" si="1104"/>
        <v>0.18242633395274754</v>
      </c>
      <c r="AT1884" s="41">
        <f t="shared" si="1105"/>
        <v>0.1428723121847624</v>
      </c>
      <c r="AU1884" s="41">
        <f t="shared" si="1106"/>
        <v>0.11468011680382267</v>
      </c>
      <c r="AV1884" s="41">
        <f t="shared" si="1107"/>
        <v>0.10215025219007168</v>
      </c>
      <c r="AW1884" s="41">
        <f t="shared" si="1108"/>
        <v>9.1053889036368463E-2</v>
      </c>
      <c r="AX1884" s="41">
        <f t="shared" si="1109"/>
        <v>8.3567825856118924E-2</v>
      </c>
      <c r="AY1884" s="41">
        <f t="shared" si="1110"/>
        <v>4.645606583488187E-2</v>
      </c>
      <c r="AZ1884" s="41">
        <f t="shared" si="1111"/>
        <v>1.6883461640562782E-2</v>
      </c>
      <c r="BA1884" s="41">
        <f t="shared" si="1112"/>
        <v>5.7870984868595701E-3</v>
      </c>
      <c r="BB1884" s="41">
        <f t="shared" si="1113"/>
        <v>4.7517918768250594E-2</v>
      </c>
      <c r="BC1884" s="41">
        <f t="shared" si="1114"/>
        <v>0</v>
      </c>
      <c r="BD1884" s="41">
        <f t="shared" si="1115"/>
        <v>0.92386514467746217</v>
      </c>
      <c r="BE1884" s="41">
        <f t="shared" si="1116"/>
        <v>7.6134855322537831E-2</v>
      </c>
      <c r="BF1884" s="41">
        <f t="shared" si="1117"/>
        <v>0</v>
      </c>
      <c r="BG1884" s="41">
        <f t="shared" si="1118"/>
        <v>0.52620122113087342</v>
      </c>
      <c r="BH1884" s="41">
        <f t="shared" si="1119"/>
        <v>0.41348553225378287</v>
      </c>
      <c r="BI1884" s="41">
        <f t="shared" si="1120"/>
        <v>6.0313246615343777E-2</v>
      </c>
      <c r="BJ1884" s="41">
        <f t="shared" si="1121"/>
        <v>0</v>
      </c>
      <c r="BK1884" s="41">
        <f t="shared" si="1122"/>
        <v>4.0881337934696041E-3</v>
      </c>
      <c r="BL1884" s="41">
        <f t="shared" si="1123"/>
        <v>5.8401911335280064E-4</v>
      </c>
      <c r="BM1884" s="41">
        <f t="shared" si="1124"/>
        <v>4.2633395274754446E-2</v>
      </c>
      <c r="BN1884" s="41">
        <f t="shared" si="1125"/>
        <v>0.95269445181842316</v>
      </c>
      <c r="BO1884" s="41">
        <f t="shared" si="1126"/>
        <v>4.3005043801433501E-3</v>
      </c>
      <c r="BP1884" s="41">
        <f t="shared" si="1127"/>
        <v>0.99368197504645606</v>
      </c>
      <c r="BQ1884" s="41">
        <f t="shared" si="1128"/>
        <v>1.1149455800371648E-3</v>
      </c>
      <c r="BR1884" s="41">
        <f t="shared" si="1129"/>
        <v>0</v>
      </c>
      <c r="BS1884" s="41">
        <f t="shared" si="1130"/>
        <v>6.8436421555614552E-2</v>
      </c>
      <c r="BT1884" s="41">
        <f t="shared" si="1131"/>
        <v>0.93156357844438542</v>
      </c>
      <c r="BU1884" s="41">
        <f t="shared" si="1132"/>
        <v>9.0257499336341915E-4</v>
      </c>
      <c r="BV1884" s="41">
        <f t="shared" si="1133"/>
        <v>0</v>
      </c>
      <c r="BW1884" s="41">
        <f t="shared" si="1134"/>
        <v>1</v>
      </c>
      <c r="BX1884" s="41" t="str">
        <f t="shared" si="1138"/>
        <v>2019Licensed practical nursesOntario</v>
      </c>
      <c r="BY1884" s="51">
        <f>VLOOKUP(BX1884,'%workplace'!$A$1:$F$381,6,FALSE)</f>
        <v>47729</v>
      </c>
      <c r="BZ1884" s="32">
        <f t="shared" si="1139"/>
        <v>0.39462381361436444</v>
      </c>
    </row>
    <row r="1885" spans="1:78" s="8" customFormat="1" hidden="1" x14ac:dyDescent="0.2">
      <c r="A1885" s="8" t="str">
        <f t="shared" si="1137"/>
        <v>2019Licensed practical nursesOntarioOther places of work</v>
      </c>
      <c r="B1885" s="8" t="s">
        <v>3</v>
      </c>
      <c r="C1885" s="8" t="s">
        <v>19</v>
      </c>
      <c r="D1885" s="8" t="s">
        <v>13</v>
      </c>
      <c r="E1885" s="8">
        <v>2019</v>
      </c>
      <c r="F1885" s="8">
        <v>3106</v>
      </c>
      <c r="G1885" s="8">
        <v>207</v>
      </c>
      <c r="H1885" s="8">
        <v>0</v>
      </c>
      <c r="I1885" s="8">
        <v>380</v>
      </c>
      <c r="J1885" s="8">
        <v>535</v>
      </c>
      <c r="K1885" s="8">
        <v>425</v>
      </c>
      <c r="L1885" s="8">
        <v>401</v>
      </c>
      <c r="M1885" s="8">
        <v>388</v>
      </c>
      <c r="N1885" s="8">
        <v>324</v>
      </c>
      <c r="O1885" s="8">
        <v>315</v>
      </c>
      <c r="P1885" s="8">
        <v>249</v>
      </c>
      <c r="Q1885" s="8">
        <v>137</v>
      </c>
      <c r="R1885" s="8">
        <v>81</v>
      </c>
      <c r="S1885" s="8">
        <v>78</v>
      </c>
      <c r="T1885" s="8">
        <v>0</v>
      </c>
      <c r="U1885" s="8">
        <v>2959</v>
      </c>
      <c r="V1885" s="8">
        <v>354</v>
      </c>
      <c r="W1885" s="8">
        <v>0</v>
      </c>
      <c r="X1885" s="8">
        <v>2044</v>
      </c>
      <c r="Y1885" s="8">
        <v>953</v>
      </c>
      <c r="Z1885" s="8">
        <v>316</v>
      </c>
      <c r="AA1885" s="8">
        <v>0</v>
      </c>
      <c r="AB1885" s="8">
        <v>217</v>
      </c>
      <c r="AC1885" s="8">
        <v>5</v>
      </c>
      <c r="AD1885" s="8">
        <v>1235</v>
      </c>
      <c r="AE1885" s="8">
        <v>1856</v>
      </c>
      <c r="AF1885" s="8">
        <v>281</v>
      </c>
      <c r="AG1885" s="8">
        <v>2693</v>
      </c>
      <c r="AH1885" s="8">
        <v>297</v>
      </c>
      <c r="AI1885" s="8">
        <v>0</v>
      </c>
      <c r="AJ1885" s="8">
        <v>333</v>
      </c>
      <c r="AK1885" s="8">
        <v>2979</v>
      </c>
      <c r="AL1885" s="8">
        <v>42</v>
      </c>
      <c r="AM1885" s="8">
        <v>1</v>
      </c>
      <c r="AN1885" s="8">
        <v>3313</v>
      </c>
      <c r="AO1885" s="41">
        <f t="shared" si="1140"/>
        <v>0.93751886507696947</v>
      </c>
      <c r="AP1885" s="41">
        <f t="shared" si="1135"/>
        <v>6.2481134923030486E-2</v>
      </c>
      <c r="AQ1885" s="41">
        <f t="shared" si="1136"/>
        <v>0</v>
      </c>
      <c r="AR1885" s="41">
        <f t="shared" si="1103"/>
        <v>0.11469966797464534</v>
      </c>
      <c r="AS1885" s="41">
        <f t="shared" si="1104"/>
        <v>0.16148505885904013</v>
      </c>
      <c r="AT1885" s="41">
        <f t="shared" si="1105"/>
        <v>0.12828252339269544</v>
      </c>
      <c r="AU1885" s="41">
        <f t="shared" si="1106"/>
        <v>0.12103833383640206</v>
      </c>
      <c r="AV1885" s="41">
        <f t="shared" si="1107"/>
        <v>0.11711439782674313</v>
      </c>
      <c r="AW1885" s="41">
        <f t="shared" si="1108"/>
        <v>9.779655900996076E-2</v>
      </c>
      <c r="AX1885" s="41">
        <f t="shared" si="1109"/>
        <v>9.5079987926350737E-2</v>
      </c>
      <c r="AY1885" s="41">
        <f t="shared" si="1110"/>
        <v>7.5158466646543923E-2</v>
      </c>
      <c r="AZ1885" s="41">
        <f t="shared" si="1111"/>
        <v>4.1352248717174765E-2</v>
      </c>
      <c r="BA1885" s="41">
        <f t="shared" si="1112"/>
        <v>2.444913975249019E-2</v>
      </c>
      <c r="BB1885" s="41">
        <f t="shared" si="1113"/>
        <v>2.3543616057953517E-2</v>
      </c>
      <c r="BC1885" s="41">
        <f t="shared" si="1114"/>
        <v>0</v>
      </c>
      <c r="BD1885" s="41">
        <f t="shared" si="1115"/>
        <v>0.89314820404467254</v>
      </c>
      <c r="BE1885" s="41">
        <f t="shared" si="1116"/>
        <v>0.1068517959553275</v>
      </c>
      <c r="BF1885" s="41">
        <f t="shared" si="1117"/>
        <v>0</v>
      </c>
      <c r="BG1885" s="41">
        <f t="shared" si="1118"/>
        <v>0.61696347721098699</v>
      </c>
      <c r="BH1885" s="41">
        <f t="shared" si="1119"/>
        <v>0.28765469363115004</v>
      </c>
      <c r="BI1885" s="41">
        <f t="shared" si="1120"/>
        <v>9.538182915786296E-2</v>
      </c>
      <c r="BJ1885" s="41">
        <f t="shared" si="1121"/>
        <v>0</v>
      </c>
      <c r="BK1885" s="41">
        <f t="shared" si="1122"/>
        <v>6.5499547238152725E-2</v>
      </c>
      <c r="BL1885" s="41">
        <f t="shared" si="1123"/>
        <v>1.5092061575611229E-3</v>
      </c>
      <c r="BM1885" s="41">
        <f t="shared" si="1124"/>
        <v>0.37277392091759737</v>
      </c>
      <c r="BN1885" s="41">
        <f t="shared" si="1125"/>
        <v>0.56021732568668881</v>
      </c>
      <c r="BO1885" s="41">
        <f t="shared" si="1126"/>
        <v>8.4817386054935107E-2</v>
      </c>
      <c r="BP1885" s="41">
        <f t="shared" si="1127"/>
        <v>0.81285843646242073</v>
      </c>
      <c r="BQ1885" s="41">
        <f t="shared" si="1128"/>
        <v>8.9646845759130692E-2</v>
      </c>
      <c r="BR1885" s="41">
        <f t="shared" si="1129"/>
        <v>0</v>
      </c>
      <c r="BS1885" s="41">
        <f t="shared" si="1130"/>
        <v>0.10051313009357078</v>
      </c>
      <c r="BT1885" s="41">
        <f t="shared" si="1131"/>
        <v>0.89918502867491701</v>
      </c>
      <c r="BU1885" s="41">
        <f t="shared" si="1132"/>
        <v>1.2677331723513431E-2</v>
      </c>
      <c r="BV1885" s="41">
        <f t="shared" si="1133"/>
        <v>3.0184123151222455E-4</v>
      </c>
      <c r="BW1885" s="41">
        <f t="shared" si="1134"/>
        <v>1</v>
      </c>
      <c r="BX1885" s="41" t="str">
        <f t="shared" si="1138"/>
        <v>2019Licensed practical nursesOntario</v>
      </c>
      <c r="BY1885" s="51">
        <f>VLOOKUP(BX1885,'%workplace'!$A$1:$F$381,6,FALSE)</f>
        <v>47729</v>
      </c>
      <c r="BZ1885" s="32">
        <f t="shared" si="1139"/>
        <v>6.9412726015629908E-2</v>
      </c>
    </row>
    <row r="1886" spans="1:78" s="8" customFormat="1" hidden="1" x14ac:dyDescent="0.2">
      <c r="A1886" s="8" t="str">
        <f t="shared" si="1137"/>
        <v>2019Licensed practical nursesOntarioUnknown places of work</v>
      </c>
      <c r="B1886" s="8" t="s">
        <v>3</v>
      </c>
      <c r="C1886" s="8" t="s">
        <v>19</v>
      </c>
      <c r="D1886" s="8" t="s">
        <v>49</v>
      </c>
      <c r="E1886" s="8">
        <v>2019</v>
      </c>
      <c r="F1886" s="8">
        <v>50</v>
      </c>
      <c r="G1886" s="8">
        <v>3</v>
      </c>
      <c r="H1886" s="8">
        <v>0</v>
      </c>
      <c r="I1886" s="8">
        <v>7</v>
      </c>
      <c r="J1886" s="8">
        <v>16</v>
      </c>
      <c r="K1886" s="8">
        <v>6</v>
      </c>
      <c r="L1886" s="8">
        <v>4</v>
      </c>
      <c r="M1886" s="8">
        <v>7</v>
      </c>
      <c r="N1886" s="8">
        <v>6</v>
      </c>
      <c r="O1886" s="8">
        <v>2</v>
      </c>
      <c r="P1886" s="8">
        <v>0</v>
      </c>
      <c r="Q1886" s="8">
        <v>0</v>
      </c>
      <c r="R1886" s="8">
        <v>0</v>
      </c>
      <c r="S1886" s="8">
        <v>5</v>
      </c>
      <c r="T1886" s="8">
        <v>0</v>
      </c>
      <c r="U1886" s="8">
        <v>42</v>
      </c>
      <c r="V1886" s="8">
        <v>11</v>
      </c>
      <c r="W1886" s="8">
        <v>0</v>
      </c>
      <c r="X1886" s="8">
        <v>21</v>
      </c>
      <c r="Y1886" s="8">
        <v>27</v>
      </c>
      <c r="Z1886" s="8">
        <v>5</v>
      </c>
      <c r="AA1886" s="8">
        <v>0</v>
      </c>
      <c r="AB1886" s="8">
        <v>1</v>
      </c>
      <c r="AC1886" s="8">
        <v>39</v>
      </c>
      <c r="AD1886" s="8">
        <v>2</v>
      </c>
      <c r="AE1886" s="8">
        <v>11</v>
      </c>
      <c r="AF1886" s="8">
        <v>1</v>
      </c>
      <c r="AG1886" s="8">
        <v>12</v>
      </c>
      <c r="AH1886" s="8">
        <v>0</v>
      </c>
      <c r="AI1886" s="8">
        <v>0</v>
      </c>
      <c r="AJ1886" s="8">
        <v>3</v>
      </c>
      <c r="AK1886" s="8">
        <v>50</v>
      </c>
      <c r="AL1886" s="8">
        <v>40</v>
      </c>
      <c r="AM1886" s="8">
        <v>0</v>
      </c>
      <c r="AN1886" s="8">
        <v>53</v>
      </c>
      <c r="AO1886" s="41">
        <f t="shared" si="1140"/>
        <v>0.94339622641509435</v>
      </c>
      <c r="AP1886" s="41">
        <f t="shared" si="1135"/>
        <v>5.6603773584905662E-2</v>
      </c>
      <c r="AQ1886" s="41">
        <f t="shared" si="1136"/>
        <v>0</v>
      </c>
      <c r="AR1886" s="41">
        <f t="shared" si="1103"/>
        <v>0.13207547169811321</v>
      </c>
      <c r="AS1886" s="41">
        <f t="shared" si="1104"/>
        <v>0.30188679245283018</v>
      </c>
      <c r="AT1886" s="41">
        <f t="shared" si="1105"/>
        <v>0.11320754716981132</v>
      </c>
      <c r="AU1886" s="41">
        <f t="shared" si="1106"/>
        <v>7.5471698113207544E-2</v>
      </c>
      <c r="AV1886" s="41">
        <f t="shared" si="1107"/>
        <v>0.13207547169811321</v>
      </c>
      <c r="AW1886" s="41">
        <f t="shared" si="1108"/>
        <v>0.11320754716981132</v>
      </c>
      <c r="AX1886" s="41">
        <f t="shared" si="1109"/>
        <v>3.7735849056603772E-2</v>
      </c>
      <c r="AY1886" s="41">
        <f t="shared" si="1110"/>
        <v>0</v>
      </c>
      <c r="AZ1886" s="41">
        <f t="shared" si="1111"/>
        <v>0</v>
      </c>
      <c r="BA1886" s="41">
        <f t="shared" si="1112"/>
        <v>0</v>
      </c>
      <c r="BB1886" s="41">
        <f t="shared" si="1113"/>
        <v>9.4339622641509441E-2</v>
      </c>
      <c r="BC1886" s="41">
        <f t="shared" si="1114"/>
        <v>0</v>
      </c>
      <c r="BD1886" s="41">
        <f t="shared" si="1115"/>
        <v>0.79245283018867929</v>
      </c>
      <c r="BE1886" s="41">
        <f t="shared" si="1116"/>
        <v>0.20754716981132076</v>
      </c>
      <c r="BF1886" s="41">
        <f t="shared" si="1117"/>
        <v>0</v>
      </c>
      <c r="BG1886" s="41">
        <f t="shared" si="1118"/>
        <v>0.39622641509433965</v>
      </c>
      <c r="BH1886" s="41">
        <f t="shared" si="1119"/>
        <v>0.50943396226415094</v>
      </c>
      <c r="BI1886" s="41">
        <f t="shared" si="1120"/>
        <v>9.4339622641509441E-2</v>
      </c>
      <c r="BJ1886" s="41">
        <f t="shared" si="1121"/>
        <v>0</v>
      </c>
      <c r="BK1886" s="41">
        <f t="shared" si="1122"/>
        <v>1.8867924528301886E-2</v>
      </c>
      <c r="BL1886" s="41">
        <f t="shared" si="1123"/>
        <v>0.73584905660377353</v>
      </c>
      <c r="BM1886" s="41">
        <f t="shared" si="1124"/>
        <v>3.7735849056603772E-2</v>
      </c>
      <c r="BN1886" s="41">
        <f t="shared" si="1125"/>
        <v>0.20754716981132076</v>
      </c>
      <c r="BO1886" s="41">
        <f t="shared" si="1126"/>
        <v>1.8867924528301886E-2</v>
      </c>
      <c r="BP1886" s="41">
        <f t="shared" si="1127"/>
        <v>0.22641509433962265</v>
      </c>
      <c r="BQ1886" s="41">
        <f t="shared" si="1128"/>
        <v>0</v>
      </c>
      <c r="BR1886" s="41">
        <f t="shared" si="1129"/>
        <v>0</v>
      </c>
      <c r="BS1886" s="41">
        <f t="shared" si="1130"/>
        <v>5.6603773584905662E-2</v>
      </c>
      <c r="BT1886" s="41">
        <f t="shared" si="1131"/>
        <v>0.94339622641509435</v>
      </c>
      <c r="BU1886" s="41">
        <f t="shared" si="1132"/>
        <v>0.75471698113207553</v>
      </c>
      <c r="BV1886" s="41">
        <f t="shared" si="1133"/>
        <v>0</v>
      </c>
      <c r="BW1886" s="41">
        <f t="shared" si="1134"/>
        <v>1</v>
      </c>
      <c r="BX1886" s="41" t="str">
        <f t="shared" si="1138"/>
        <v>2019Licensed practical nursesOntario</v>
      </c>
      <c r="BY1886" s="51">
        <f>VLOOKUP(BX1886,'%workplace'!$A$1:$F$381,6,FALSE)</f>
        <v>47729</v>
      </c>
      <c r="BZ1886" s="32">
        <f t="shared" si="1139"/>
        <v>1.1104360032684532E-3</v>
      </c>
    </row>
    <row r="1887" spans="1:78" s="8" customFormat="1" hidden="1" x14ac:dyDescent="0.2">
      <c r="A1887" s="8" t="str">
        <f t="shared" si="1137"/>
        <v>2019Licensed practical nursesManitobaAll places of work</v>
      </c>
      <c r="B1887" s="8" t="s">
        <v>3</v>
      </c>
      <c r="C1887" s="8" t="s">
        <v>20</v>
      </c>
      <c r="D1887" s="8" t="s">
        <v>9</v>
      </c>
      <c r="E1887" s="8">
        <v>2019</v>
      </c>
      <c r="F1887" s="8">
        <v>3014</v>
      </c>
      <c r="G1887" s="8">
        <v>362</v>
      </c>
      <c r="H1887" s="8">
        <v>0</v>
      </c>
      <c r="I1887" s="8">
        <v>349</v>
      </c>
      <c r="J1887" s="8">
        <v>558</v>
      </c>
      <c r="K1887" s="8">
        <v>430</v>
      </c>
      <c r="L1887" s="8">
        <v>423</v>
      </c>
      <c r="M1887" s="8">
        <v>442</v>
      </c>
      <c r="N1887" s="8">
        <v>382</v>
      </c>
      <c r="O1887" s="8">
        <v>300</v>
      </c>
      <c r="P1887" s="8">
        <v>236</v>
      </c>
      <c r="Q1887" s="8">
        <v>102</v>
      </c>
      <c r="R1887" s="8">
        <v>49</v>
      </c>
      <c r="S1887" s="8">
        <v>105</v>
      </c>
      <c r="T1887" s="8">
        <v>0</v>
      </c>
      <c r="U1887" s="8">
        <v>2864</v>
      </c>
      <c r="V1887" s="8">
        <v>512</v>
      </c>
      <c r="W1887" s="8">
        <v>0</v>
      </c>
      <c r="X1887" s="8">
        <v>1049</v>
      </c>
      <c r="Y1887" s="8">
        <v>2014</v>
      </c>
      <c r="Z1887" s="8">
        <v>313</v>
      </c>
      <c r="AA1887" s="8">
        <v>0</v>
      </c>
      <c r="AB1887" s="8">
        <v>53</v>
      </c>
      <c r="AC1887" s="8">
        <v>0</v>
      </c>
      <c r="AD1887" s="8">
        <v>197</v>
      </c>
      <c r="AE1887" s="8">
        <v>3126</v>
      </c>
      <c r="AF1887" s="8">
        <v>105</v>
      </c>
      <c r="AG1887" s="8">
        <v>3248</v>
      </c>
      <c r="AH1887" s="8">
        <v>22</v>
      </c>
      <c r="AI1887" s="8">
        <v>1</v>
      </c>
      <c r="AJ1887" s="8">
        <v>1250</v>
      </c>
      <c r="AK1887" s="8">
        <v>2126</v>
      </c>
      <c r="AL1887" s="8">
        <v>0</v>
      </c>
      <c r="AM1887" s="8">
        <v>0</v>
      </c>
      <c r="AN1887" s="8">
        <v>3376</v>
      </c>
      <c r="AO1887" s="41">
        <f t="shared" si="1140"/>
        <v>0.89277251184834128</v>
      </c>
      <c r="AP1887" s="41">
        <f t="shared" si="1135"/>
        <v>0.10722748815165876</v>
      </c>
      <c r="AQ1887" s="41">
        <f t="shared" si="1136"/>
        <v>0</v>
      </c>
      <c r="AR1887" s="41">
        <f t="shared" si="1103"/>
        <v>0.10337677725118484</v>
      </c>
      <c r="AS1887" s="41">
        <f t="shared" si="1104"/>
        <v>0.16528436018957346</v>
      </c>
      <c r="AT1887" s="41">
        <f t="shared" si="1105"/>
        <v>0.12736966824644549</v>
      </c>
      <c r="AU1887" s="41">
        <f t="shared" si="1106"/>
        <v>0.1252962085308057</v>
      </c>
      <c r="AV1887" s="41">
        <f t="shared" si="1107"/>
        <v>0.13092417061611375</v>
      </c>
      <c r="AW1887" s="41">
        <f t="shared" si="1108"/>
        <v>0.11315165876777251</v>
      </c>
      <c r="AX1887" s="41">
        <f t="shared" si="1109"/>
        <v>8.8862559241706163E-2</v>
      </c>
      <c r="AY1887" s="41">
        <f t="shared" si="1110"/>
        <v>6.990521327014218E-2</v>
      </c>
      <c r="AZ1887" s="41">
        <f t="shared" si="1111"/>
        <v>3.0213270142180094E-2</v>
      </c>
      <c r="BA1887" s="41">
        <f t="shared" si="1112"/>
        <v>1.4514218009478674E-2</v>
      </c>
      <c r="BB1887" s="41">
        <f t="shared" si="1113"/>
        <v>3.1101895734597155E-2</v>
      </c>
      <c r="BC1887" s="41">
        <f t="shared" si="1114"/>
        <v>0</v>
      </c>
      <c r="BD1887" s="41">
        <f t="shared" si="1115"/>
        <v>0.84834123222748814</v>
      </c>
      <c r="BE1887" s="41">
        <f t="shared" si="1116"/>
        <v>0.15165876777251186</v>
      </c>
      <c r="BF1887" s="41">
        <f t="shared" si="1117"/>
        <v>0</v>
      </c>
      <c r="BG1887" s="41">
        <f t="shared" si="1118"/>
        <v>0.31072274881516587</v>
      </c>
      <c r="BH1887" s="41">
        <f t="shared" si="1119"/>
        <v>0.59656398104265407</v>
      </c>
      <c r="BI1887" s="41">
        <f t="shared" si="1120"/>
        <v>9.2713270142180101E-2</v>
      </c>
      <c r="BJ1887" s="41">
        <f t="shared" si="1121"/>
        <v>0</v>
      </c>
      <c r="BK1887" s="41">
        <f t="shared" si="1122"/>
        <v>1.5699052132701421E-2</v>
      </c>
      <c r="BL1887" s="41">
        <f t="shared" si="1123"/>
        <v>0</v>
      </c>
      <c r="BM1887" s="41">
        <f t="shared" si="1124"/>
        <v>5.8353080568720378E-2</v>
      </c>
      <c r="BN1887" s="41">
        <f t="shared" si="1125"/>
        <v>0.92594786729857825</v>
      </c>
      <c r="BO1887" s="41">
        <f t="shared" si="1126"/>
        <v>3.1101895734597155E-2</v>
      </c>
      <c r="BP1887" s="41">
        <f t="shared" si="1127"/>
        <v>0.96208530805687209</v>
      </c>
      <c r="BQ1887" s="41">
        <f t="shared" si="1128"/>
        <v>6.5165876777251181E-3</v>
      </c>
      <c r="BR1887" s="41">
        <f t="shared" si="1129"/>
        <v>2.9620853080568723E-4</v>
      </c>
      <c r="BS1887" s="41">
        <f t="shared" si="1130"/>
        <v>0.37026066350710901</v>
      </c>
      <c r="BT1887" s="41">
        <f t="shared" si="1131"/>
        <v>0.62973933649289104</v>
      </c>
      <c r="BU1887" s="41">
        <f t="shared" si="1132"/>
        <v>0</v>
      </c>
      <c r="BV1887" s="41">
        <f t="shared" si="1133"/>
        <v>0</v>
      </c>
      <c r="BW1887" s="41">
        <f t="shared" si="1134"/>
        <v>1</v>
      </c>
      <c r="BX1887" s="41" t="str">
        <f t="shared" si="1138"/>
        <v>2019Licensed practical nursesManitoba</v>
      </c>
      <c r="BY1887" s="51">
        <f>VLOOKUP(BX1887,'%workplace'!$A$1:$F$381,6,FALSE)</f>
        <v>3376</v>
      </c>
      <c r="BZ1887" s="32">
        <f t="shared" si="1139"/>
        <v>1</v>
      </c>
    </row>
    <row r="1888" spans="1:78" s="8" customFormat="1" hidden="1" x14ac:dyDescent="0.2">
      <c r="A1888" s="8" t="str">
        <f t="shared" si="1137"/>
        <v>2019Licensed practical nursesManitobaCommunity health</v>
      </c>
      <c r="B1888" s="8" t="s">
        <v>3</v>
      </c>
      <c r="C1888" s="8" t="s">
        <v>20</v>
      </c>
      <c r="D1888" s="8" t="s">
        <v>11</v>
      </c>
      <c r="E1888" s="8">
        <v>2019</v>
      </c>
      <c r="F1888" s="8">
        <v>415</v>
      </c>
      <c r="G1888" s="8">
        <v>51</v>
      </c>
      <c r="H1888" s="8">
        <v>0</v>
      </c>
      <c r="I1888" s="8">
        <v>20</v>
      </c>
      <c r="J1888" s="8">
        <v>58</v>
      </c>
      <c r="K1888" s="8">
        <v>64</v>
      </c>
      <c r="L1888" s="8">
        <v>65</v>
      </c>
      <c r="M1888" s="8">
        <v>76</v>
      </c>
      <c r="N1888" s="8">
        <v>63</v>
      </c>
      <c r="O1888" s="8">
        <v>47</v>
      </c>
      <c r="P1888" s="8">
        <v>44</v>
      </c>
      <c r="Q1888" s="8">
        <v>18</v>
      </c>
      <c r="R1888" s="8">
        <v>6</v>
      </c>
      <c r="S1888" s="8">
        <v>5</v>
      </c>
      <c r="T1888" s="8">
        <v>0</v>
      </c>
      <c r="U1888" s="8">
        <v>438</v>
      </c>
      <c r="V1888" s="8">
        <v>28</v>
      </c>
      <c r="W1888" s="8">
        <v>0</v>
      </c>
      <c r="X1888" s="8">
        <v>203</v>
      </c>
      <c r="Y1888" s="8">
        <v>221</v>
      </c>
      <c r="Z1888" s="8">
        <v>42</v>
      </c>
      <c r="AA1888" s="8">
        <v>0</v>
      </c>
      <c r="AB1888" s="8">
        <v>25</v>
      </c>
      <c r="AC1888" s="8">
        <v>0</v>
      </c>
      <c r="AD1888" s="8">
        <v>30</v>
      </c>
      <c r="AE1888" s="8">
        <v>411</v>
      </c>
      <c r="AF1888" s="8">
        <v>27</v>
      </c>
      <c r="AG1888" s="8">
        <v>439</v>
      </c>
      <c r="AH1888" s="8">
        <v>0</v>
      </c>
      <c r="AI1888" s="8">
        <v>0</v>
      </c>
      <c r="AJ1888" s="8">
        <v>152</v>
      </c>
      <c r="AK1888" s="8">
        <v>314</v>
      </c>
      <c r="AL1888" s="8">
        <v>0</v>
      </c>
      <c r="AM1888" s="8">
        <v>0</v>
      </c>
      <c r="AN1888" s="8">
        <v>466</v>
      </c>
      <c r="AO1888" s="41">
        <f t="shared" si="1140"/>
        <v>0.8905579399141631</v>
      </c>
      <c r="AP1888" s="41">
        <f t="shared" si="1135"/>
        <v>0.10944206008583691</v>
      </c>
      <c r="AQ1888" s="41">
        <f t="shared" si="1136"/>
        <v>0</v>
      </c>
      <c r="AR1888" s="41">
        <f t="shared" si="1103"/>
        <v>4.2918454935622317E-2</v>
      </c>
      <c r="AS1888" s="41">
        <f t="shared" si="1104"/>
        <v>0.12446351931330472</v>
      </c>
      <c r="AT1888" s="41">
        <f t="shared" si="1105"/>
        <v>0.13733905579399142</v>
      </c>
      <c r="AU1888" s="41">
        <f t="shared" si="1106"/>
        <v>0.13948497854077252</v>
      </c>
      <c r="AV1888" s="41">
        <f t="shared" si="1107"/>
        <v>0.1630901287553648</v>
      </c>
      <c r="AW1888" s="41">
        <f t="shared" si="1108"/>
        <v>0.13519313304721031</v>
      </c>
      <c r="AX1888" s="41">
        <f t="shared" si="1109"/>
        <v>0.10085836909871244</v>
      </c>
      <c r="AY1888" s="41">
        <f t="shared" si="1110"/>
        <v>9.4420600858369105E-2</v>
      </c>
      <c r="AZ1888" s="41">
        <f t="shared" si="1111"/>
        <v>3.8626609442060089E-2</v>
      </c>
      <c r="BA1888" s="41">
        <f t="shared" si="1112"/>
        <v>1.2875536480686695E-2</v>
      </c>
      <c r="BB1888" s="41">
        <f t="shared" si="1113"/>
        <v>1.0729613733905579E-2</v>
      </c>
      <c r="BC1888" s="41">
        <f t="shared" si="1114"/>
        <v>0</v>
      </c>
      <c r="BD1888" s="41">
        <f t="shared" si="1115"/>
        <v>0.93991416309012876</v>
      </c>
      <c r="BE1888" s="41">
        <f t="shared" si="1116"/>
        <v>6.0085836909871244E-2</v>
      </c>
      <c r="BF1888" s="41">
        <f t="shared" si="1117"/>
        <v>0</v>
      </c>
      <c r="BG1888" s="41">
        <f t="shared" si="1118"/>
        <v>0.4356223175965665</v>
      </c>
      <c r="BH1888" s="41">
        <f t="shared" si="1119"/>
        <v>0.47424892703862659</v>
      </c>
      <c r="BI1888" s="41">
        <f t="shared" si="1120"/>
        <v>9.012875536480687E-2</v>
      </c>
      <c r="BJ1888" s="41">
        <f t="shared" si="1121"/>
        <v>0</v>
      </c>
      <c r="BK1888" s="41">
        <f t="shared" si="1122"/>
        <v>5.3648068669527899E-2</v>
      </c>
      <c r="BL1888" s="41">
        <f t="shared" si="1123"/>
        <v>0</v>
      </c>
      <c r="BM1888" s="41">
        <f t="shared" si="1124"/>
        <v>6.4377682403433473E-2</v>
      </c>
      <c r="BN1888" s="41">
        <f t="shared" si="1125"/>
        <v>0.88197424892703857</v>
      </c>
      <c r="BO1888" s="41">
        <f t="shared" si="1126"/>
        <v>5.7939914163090127E-2</v>
      </c>
      <c r="BP1888" s="41">
        <f t="shared" si="1127"/>
        <v>0.94206008583690992</v>
      </c>
      <c r="BQ1888" s="41">
        <f t="shared" si="1128"/>
        <v>0</v>
      </c>
      <c r="BR1888" s="41">
        <f t="shared" si="1129"/>
        <v>0</v>
      </c>
      <c r="BS1888" s="41">
        <f t="shared" si="1130"/>
        <v>0.3261802575107296</v>
      </c>
      <c r="BT1888" s="41">
        <f t="shared" si="1131"/>
        <v>0.67381974248927035</v>
      </c>
      <c r="BU1888" s="41">
        <f t="shared" si="1132"/>
        <v>0</v>
      </c>
      <c r="BV1888" s="41">
        <f t="shared" si="1133"/>
        <v>0</v>
      </c>
      <c r="BW1888" s="41">
        <f t="shared" si="1134"/>
        <v>1</v>
      </c>
      <c r="BX1888" s="41" t="str">
        <f t="shared" si="1138"/>
        <v>2019Licensed practical nursesManitoba</v>
      </c>
      <c r="BY1888" s="51">
        <f>VLOOKUP(BX1888,'%workplace'!$A$1:$F$381,6,FALSE)</f>
        <v>3376</v>
      </c>
      <c r="BZ1888" s="32">
        <f t="shared" si="1139"/>
        <v>0.13803317535545023</v>
      </c>
    </row>
    <row r="1889" spans="1:78" s="8" customFormat="1" hidden="1" x14ac:dyDescent="0.2">
      <c r="A1889" s="8" t="str">
        <f t="shared" si="1137"/>
        <v>2019Licensed practical nursesManitobaNursing home/long-term care</v>
      </c>
      <c r="B1889" s="8" t="s">
        <v>3</v>
      </c>
      <c r="C1889" s="8" t="s">
        <v>20</v>
      </c>
      <c r="D1889" s="8" t="s">
        <v>12</v>
      </c>
      <c r="E1889" s="8">
        <v>2019</v>
      </c>
      <c r="F1889" s="8">
        <v>1291</v>
      </c>
      <c r="G1889" s="8">
        <v>174</v>
      </c>
      <c r="H1889" s="8">
        <v>0</v>
      </c>
      <c r="I1889" s="8">
        <v>125</v>
      </c>
      <c r="J1889" s="8">
        <v>251</v>
      </c>
      <c r="K1889" s="8">
        <v>184</v>
      </c>
      <c r="L1889" s="8">
        <v>173</v>
      </c>
      <c r="M1889" s="8">
        <v>193</v>
      </c>
      <c r="N1889" s="8">
        <v>179</v>
      </c>
      <c r="O1889" s="8">
        <v>144</v>
      </c>
      <c r="P1889" s="8">
        <v>108</v>
      </c>
      <c r="Q1889" s="8">
        <v>42</v>
      </c>
      <c r="R1889" s="8">
        <v>27</v>
      </c>
      <c r="S1889" s="8">
        <v>39</v>
      </c>
      <c r="T1889" s="8">
        <v>0</v>
      </c>
      <c r="U1889" s="8">
        <v>1094</v>
      </c>
      <c r="V1889" s="8">
        <v>371</v>
      </c>
      <c r="W1889" s="8">
        <v>0</v>
      </c>
      <c r="X1889" s="8">
        <v>381</v>
      </c>
      <c r="Y1889" s="8">
        <v>944</v>
      </c>
      <c r="Z1889" s="8">
        <v>140</v>
      </c>
      <c r="AA1889" s="8">
        <v>0</v>
      </c>
      <c r="AB1889" s="8">
        <v>11</v>
      </c>
      <c r="AC1889" s="8">
        <v>0</v>
      </c>
      <c r="AD1889" s="8">
        <v>45</v>
      </c>
      <c r="AE1889" s="8">
        <v>1409</v>
      </c>
      <c r="AF1889" s="8">
        <v>25</v>
      </c>
      <c r="AG1889" s="8">
        <v>1435</v>
      </c>
      <c r="AH1889" s="8">
        <v>5</v>
      </c>
      <c r="AI1889" s="8">
        <v>0</v>
      </c>
      <c r="AJ1889" s="8">
        <v>416</v>
      </c>
      <c r="AK1889" s="8">
        <v>1049</v>
      </c>
      <c r="AL1889" s="8">
        <v>0</v>
      </c>
      <c r="AM1889" s="8">
        <v>0</v>
      </c>
      <c r="AN1889" s="8">
        <v>1465</v>
      </c>
      <c r="AO1889" s="41">
        <f t="shared" si="1140"/>
        <v>0.88122866894197949</v>
      </c>
      <c r="AP1889" s="41">
        <f t="shared" si="1135"/>
        <v>0.11877133105802047</v>
      </c>
      <c r="AQ1889" s="41">
        <f t="shared" si="1136"/>
        <v>0</v>
      </c>
      <c r="AR1889" s="41">
        <f t="shared" si="1103"/>
        <v>8.5324232081911269E-2</v>
      </c>
      <c r="AS1889" s="41">
        <f t="shared" si="1104"/>
        <v>0.17133105802047782</v>
      </c>
      <c r="AT1889" s="41">
        <f t="shared" si="1105"/>
        <v>0.12559726962457338</v>
      </c>
      <c r="AU1889" s="41">
        <f t="shared" si="1106"/>
        <v>0.11808873720136519</v>
      </c>
      <c r="AV1889" s="41">
        <f t="shared" si="1107"/>
        <v>0.13174061433447098</v>
      </c>
      <c r="AW1889" s="41">
        <f t="shared" si="1108"/>
        <v>0.12218430034129693</v>
      </c>
      <c r="AX1889" s="41">
        <f t="shared" si="1109"/>
        <v>9.8293515358361769E-2</v>
      </c>
      <c r="AY1889" s="41">
        <f t="shared" si="1110"/>
        <v>7.3720136518771337E-2</v>
      </c>
      <c r="AZ1889" s="41">
        <f t="shared" si="1111"/>
        <v>2.8668941979522185E-2</v>
      </c>
      <c r="BA1889" s="41">
        <f t="shared" si="1112"/>
        <v>1.8430034129692834E-2</v>
      </c>
      <c r="BB1889" s="41">
        <f t="shared" si="1113"/>
        <v>2.6621160409556314E-2</v>
      </c>
      <c r="BC1889" s="41">
        <f t="shared" si="1114"/>
        <v>0</v>
      </c>
      <c r="BD1889" s="41">
        <f t="shared" si="1115"/>
        <v>0.74675767918088742</v>
      </c>
      <c r="BE1889" s="41">
        <f t="shared" si="1116"/>
        <v>0.25324232081911263</v>
      </c>
      <c r="BF1889" s="41">
        <f t="shared" si="1117"/>
        <v>0</v>
      </c>
      <c r="BG1889" s="41">
        <f t="shared" si="1118"/>
        <v>0.26006825938566552</v>
      </c>
      <c r="BH1889" s="41">
        <f t="shared" si="1119"/>
        <v>0.64436860068259383</v>
      </c>
      <c r="BI1889" s="41">
        <f t="shared" si="1120"/>
        <v>9.556313993174062E-2</v>
      </c>
      <c r="BJ1889" s="41">
        <f t="shared" si="1121"/>
        <v>0</v>
      </c>
      <c r="BK1889" s="41">
        <f t="shared" si="1122"/>
        <v>7.5085324232081908E-3</v>
      </c>
      <c r="BL1889" s="41">
        <f t="shared" si="1123"/>
        <v>0</v>
      </c>
      <c r="BM1889" s="41">
        <f t="shared" si="1124"/>
        <v>3.0716723549488054E-2</v>
      </c>
      <c r="BN1889" s="41">
        <f t="shared" si="1125"/>
        <v>0.96177474402730379</v>
      </c>
      <c r="BO1889" s="41">
        <f t="shared" si="1126"/>
        <v>1.7064846416382253E-2</v>
      </c>
      <c r="BP1889" s="41">
        <f t="shared" si="1127"/>
        <v>0.97952218430034133</v>
      </c>
      <c r="BQ1889" s="41">
        <f t="shared" si="1128"/>
        <v>3.4129692832764505E-3</v>
      </c>
      <c r="BR1889" s="41">
        <f t="shared" si="1129"/>
        <v>0</v>
      </c>
      <c r="BS1889" s="41">
        <f t="shared" si="1130"/>
        <v>0.2839590443686007</v>
      </c>
      <c r="BT1889" s="41">
        <f t="shared" si="1131"/>
        <v>0.71604095563139936</v>
      </c>
      <c r="BU1889" s="41">
        <f t="shared" si="1132"/>
        <v>0</v>
      </c>
      <c r="BV1889" s="41">
        <f t="shared" si="1133"/>
        <v>0</v>
      </c>
      <c r="BW1889" s="41">
        <f t="shared" si="1134"/>
        <v>1</v>
      </c>
      <c r="BX1889" s="41" t="str">
        <f t="shared" si="1138"/>
        <v>2019Licensed practical nursesManitoba</v>
      </c>
      <c r="BY1889" s="51">
        <f>VLOOKUP(BX1889,'%workplace'!$A$1:$F$381,6,FALSE)</f>
        <v>3376</v>
      </c>
      <c r="BZ1889" s="32">
        <f t="shared" si="1139"/>
        <v>0.43394549763033174</v>
      </c>
    </row>
    <row r="1890" spans="1:78" s="8" customFormat="1" hidden="1" x14ac:dyDescent="0.2">
      <c r="A1890" s="8" t="str">
        <f t="shared" si="1137"/>
        <v>2019Licensed practical nursesManitobaHospital</v>
      </c>
      <c r="B1890" s="8" t="s">
        <v>3</v>
      </c>
      <c r="C1890" s="8" t="s">
        <v>20</v>
      </c>
      <c r="D1890" s="8" t="s">
        <v>10</v>
      </c>
      <c r="E1890" s="8">
        <v>2019</v>
      </c>
      <c r="F1890" s="8">
        <v>1138</v>
      </c>
      <c r="G1890" s="8">
        <v>116</v>
      </c>
      <c r="H1890" s="8">
        <v>0</v>
      </c>
      <c r="I1890" s="8">
        <v>191</v>
      </c>
      <c r="J1890" s="8">
        <v>228</v>
      </c>
      <c r="K1890" s="8">
        <v>159</v>
      </c>
      <c r="L1890" s="8">
        <v>163</v>
      </c>
      <c r="M1890" s="8">
        <v>148</v>
      </c>
      <c r="N1890" s="8">
        <v>117</v>
      </c>
      <c r="O1890" s="8">
        <v>87</v>
      </c>
      <c r="P1890" s="8">
        <v>61</v>
      </c>
      <c r="Q1890" s="8">
        <v>28</v>
      </c>
      <c r="R1890" s="8">
        <v>12</v>
      </c>
      <c r="S1890" s="8">
        <v>60</v>
      </c>
      <c r="T1890" s="8">
        <v>0</v>
      </c>
      <c r="U1890" s="8">
        <v>1154</v>
      </c>
      <c r="V1890" s="8">
        <v>100</v>
      </c>
      <c r="W1890" s="8">
        <v>0</v>
      </c>
      <c r="X1890" s="8">
        <v>374</v>
      </c>
      <c r="Y1890" s="8">
        <v>774</v>
      </c>
      <c r="Z1890" s="8">
        <v>106</v>
      </c>
      <c r="AA1890" s="8">
        <v>0</v>
      </c>
      <c r="AB1890" s="8">
        <v>9</v>
      </c>
      <c r="AC1890" s="8">
        <v>0</v>
      </c>
      <c r="AD1890" s="8">
        <v>44</v>
      </c>
      <c r="AE1890" s="8">
        <v>1201</v>
      </c>
      <c r="AF1890" s="8">
        <v>26</v>
      </c>
      <c r="AG1890" s="8">
        <v>1226</v>
      </c>
      <c r="AH1890" s="8">
        <v>1</v>
      </c>
      <c r="AI1890" s="8">
        <v>1</v>
      </c>
      <c r="AJ1890" s="8">
        <v>623</v>
      </c>
      <c r="AK1890" s="8">
        <v>631</v>
      </c>
      <c r="AL1890" s="8">
        <v>0</v>
      </c>
      <c r="AM1890" s="8">
        <v>0</v>
      </c>
      <c r="AN1890" s="8">
        <v>1254</v>
      </c>
      <c r="AO1890" s="41">
        <f t="shared" si="1140"/>
        <v>0.90749601275917069</v>
      </c>
      <c r="AP1890" s="41">
        <f t="shared" si="1135"/>
        <v>9.2503987240829352E-2</v>
      </c>
      <c r="AQ1890" s="41">
        <f t="shared" si="1136"/>
        <v>0</v>
      </c>
      <c r="AR1890" s="41">
        <f t="shared" si="1103"/>
        <v>0.15231259968102073</v>
      </c>
      <c r="AS1890" s="41">
        <f t="shared" si="1104"/>
        <v>0.18181818181818182</v>
      </c>
      <c r="AT1890" s="41">
        <f t="shared" si="1105"/>
        <v>0.12679425837320574</v>
      </c>
      <c r="AU1890" s="41">
        <f t="shared" si="1106"/>
        <v>0.12998405103668262</v>
      </c>
      <c r="AV1890" s="41">
        <f t="shared" si="1107"/>
        <v>0.11802232854864433</v>
      </c>
      <c r="AW1890" s="41">
        <f t="shared" si="1108"/>
        <v>9.3301435406698566E-2</v>
      </c>
      <c r="AX1890" s="41">
        <f t="shared" si="1109"/>
        <v>6.9377990430622011E-2</v>
      </c>
      <c r="AY1890" s="41">
        <f t="shared" si="1110"/>
        <v>4.864433811802233E-2</v>
      </c>
      <c r="AZ1890" s="41">
        <f t="shared" si="1111"/>
        <v>2.2328548644338118E-2</v>
      </c>
      <c r="BA1890" s="41">
        <f t="shared" si="1112"/>
        <v>9.5693779904306216E-3</v>
      </c>
      <c r="BB1890" s="41">
        <f t="shared" si="1113"/>
        <v>4.784688995215311E-2</v>
      </c>
      <c r="BC1890" s="41">
        <f t="shared" si="1114"/>
        <v>0</v>
      </c>
      <c r="BD1890" s="41">
        <f t="shared" si="1115"/>
        <v>0.9202551834130781</v>
      </c>
      <c r="BE1890" s="41">
        <f t="shared" si="1116"/>
        <v>7.9744816586921854E-2</v>
      </c>
      <c r="BF1890" s="41">
        <f t="shared" si="1117"/>
        <v>0</v>
      </c>
      <c r="BG1890" s="41">
        <f t="shared" si="1118"/>
        <v>0.2982456140350877</v>
      </c>
      <c r="BH1890" s="41">
        <f t="shared" si="1119"/>
        <v>0.61722488038277512</v>
      </c>
      <c r="BI1890" s="41">
        <f t="shared" si="1120"/>
        <v>8.4529505582137163E-2</v>
      </c>
      <c r="BJ1890" s="41">
        <f t="shared" si="1121"/>
        <v>0</v>
      </c>
      <c r="BK1890" s="41">
        <f t="shared" si="1122"/>
        <v>7.1770334928229667E-3</v>
      </c>
      <c r="BL1890" s="41">
        <f t="shared" si="1123"/>
        <v>0</v>
      </c>
      <c r="BM1890" s="41">
        <f t="shared" si="1124"/>
        <v>3.5087719298245612E-2</v>
      </c>
      <c r="BN1890" s="41">
        <f t="shared" si="1125"/>
        <v>0.95773524720893144</v>
      </c>
      <c r="BO1890" s="41">
        <f t="shared" si="1126"/>
        <v>2.0733652312599681E-2</v>
      </c>
      <c r="BP1890" s="41">
        <f t="shared" si="1127"/>
        <v>0.97767145135566191</v>
      </c>
      <c r="BQ1890" s="41">
        <f t="shared" si="1128"/>
        <v>7.9744816586921851E-4</v>
      </c>
      <c r="BR1890" s="41">
        <f t="shared" si="1129"/>
        <v>7.9744816586921851E-4</v>
      </c>
      <c r="BS1890" s="41">
        <f t="shared" si="1130"/>
        <v>0.49681020733652315</v>
      </c>
      <c r="BT1890" s="41">
        <f t="shared" si="1131"/>
        <v>0.50318979266347685</v>
      </c>
      <c r="BU1890" s="41">
        <f t="shared" si="1132"/>
        <v>0</v>
      </c>
      <c r="BV1890" s="41">
        <f t="shared" si="1133"/>
        <v>0</v>
      </c>
      <c r="BW1890" s="41">
        <f t="shared" si="1134"/>
        <v>1</v>
      </c>
      <c r="BX1890" s="41" t="str">
        <f t="shared" si="1138"/>
        <v>2019Licensed practical nursesManitoba</v>
      </c>
      <c r="BY1890" s="51">
        <f>VLOOKUP(BX1890,'%workplace'!$A$1:$F$381,6,FALSE)</f>
        <v>3376</v>
      </c>
      <c r="BZ1890" s="32">
        <f t="shared" si="1139"/>
        <v>0.37144549763033174</v>
      </c>
    </row>
    <row r="1891" spans="1:78" s="8" customFormat="1" hidden="1" x14ac:dyDescent="0.2">
      <c r="A1891" s="8" t="str">
        <f t="shared" si="1137"/>
        <v>2019Licensed practical nursesManitobaOther places of work</v>
      </c>
      <c r="B1891" s="8" t="s">
        <v>3</v>
      </c>
      <c r="C1891" s="8" t="s">
        <v>20</v>
      </c>
      <c r="D1891" s="8" t="s">
        <v>13</v>
      </c>
      <c r="E1891" s="8">
        <v>2019</v>
      </c>
      <c r="F1891" s="8">
        <v>170</v>
      </c>
      <c r="G1891" s="8">
        <v>21</v>
      </c>
      <c r="H1891" s="8">
        <v>0</v>
      </c>
      <c r="I1891" s="8">
        <v>13</v>
      </c>
      <c r="J1891" s="8">
        <v>21</v>
      </c>
      <c r="K1891" s="8">
        <v>23</v>
      </c>
      <c r="L1891" s="8">
        <v>22</v>
      </c>
      <c r="M1891" s="8">
        <v>25</v>
      </c>
      <c r="N1891" s="8">
        <v>23</v>
      </c>
      <c r="O1891" s="8">
        <v>22</v>
      </c>
      <c r="P1891" s="8">
        <v>23</v>
      </c>
      <c r="Q1891" s="8">
        <v>14</v>
      </c>
      <c r="R1891" s="8">
        <v>4</v>
      </c>
      <c r="S1891" s="8">
        <v>1</v>
      </c>
      <c r="T1891" s="8">
        <v>0</v>
      </c>
      <c r="U1891" s="8">
        <v>178</v>
      </c>
      <c r="V1891" s="8">
        <v>13</v>
      </c>
      <c r="W1891" s="8">
        <v>0</v>
      </c>
      <c r="X1891" s="8">
        <v>91</v>
      </c>
      <c r="Y1891" s="8">
        <v>75</v>
      </c>
      <c r="Z1891" s="8">
        <v>25</v>
      </c>
      <c r="AA1891" s="8">
        <v>0</v>
      </c>
      <c r="AB1891" s="8">
        <v>8</v>
      </c>
      <c r="AC1891" s="8">
        <v>0</v>
      </c>
      <c r="AD1891" s="8">
        <v>78</v>
      </c>
      <c r="AE1891" s="8">
        <v>105</v>
      </c>
      <c r="AF1891" s="8">
        <v>27</v>
      </c>
      <c r="AG1891" s="8">
        <v>148</v>
      </c>
      <c r="AH1891" s="8">
        <v>16</v>
      </c>
      <c r="AI1891" s="8">
        <v>0</v>
      </c>
      <c r="AJ1891" s="8">
        <v>59</v>
      </c>
      <c r="AK1891" s="8">
        <v>132</v>
      </c>
      <c r="AL1891" s="8">
        <v>0</v>
      </c>
      <c r="AM1891" s="8">
        <v>0</v>
      </c>
      <c r="AN1891" s="8">
        <v>191</v>
      </c>
      <c r="AO1891" s="41">
        <f t="shared" si="1140"/>
        <v>0.89005235602094246</v>
      </c>
      <c r="AP1891" s="41">
        <f t="shared" si="1135"/>
        <v>0.1099476439790576</v>
      </c>
      <c r="AQ1891" s="41">
        <f t="shared" si="1136"/>
        <v>0</v>
      </c>
      <c r="AR1891" s="41">
        <f t="shared" si="1103"/>
        <v>6.8062827225130892E-2</v>
      </c>
      <c r="AS1891" s="41">
        <f t="shared" si="1104"/>
        <v>0.1099476439790576</v>
      </c>
      <c r="AT1891" s="41">
        <f t="shared" si="1105"/>
        <v>0.12041884816753927</v>
      </c>
      <c r="AU1891" s="41">
        <f t="shared" si="1106"/>
        <v>0.11518324607329843</v>
      </c>
      <c r="AV1891" s="41">
        <f t="shared" si="1107"/>
        <v>0.13089005235602094</v>
      </c>
      <c r="AW1891" s="41">
        <f t="shared" si="1108"/>
        <v>0.12041884816753927</v>
      </c>
      <c r="AX1891" s="41">
        <f t="shared" si="1109"/>
        <v>0.11518324607329843</v>
      </c>
      <c r="AY1891" s="41">
        <f t="shared" si="1110"/>
        <v>0.12041884816753927</v>
      </c>
      <c r="AZ1891" s="41">
        <f t="shared" si="1111"/>
        <v>7.3298429319371722E-2</v>
      </c>
      <c r="BA1891" s="41">
        <f t="shared" si="1112"/>
        <v>2.0942408376963352E-2</v>
      </c>
      <c r="BB1891" s="41">
        <f t="shared" si="1113"/>
        <v>5.235602094240838E-3</v>
      </c>
      <c r="BC1891" s="41">
        <f t="shared" si="1114"/>
        <v>0</v>
      </c>
      <c r="BD1891" s="41">
        <f t="shared" si="1115"/>
        <v>0.93193717277486909</v>
      </c>
      <c r="BE1891" s="41">
        <f t="shared" si="1116"/>
        <v>6.8062827225130892E-2</v>
      </c>
      <c r="BF1891" s="41">
        <f t="shared" si="1117"/>
        <v>0</v>
      </c>
      <c r="BG1891" s="41">
        <f t="shared" si="1118"/>
        <v>0.47643979057591623</v>
      </c>
      <c r="BH1891" s="41">
        <f t="shared" si="1119"/>
        <v>0.39267015706806285</v>
      </c>
      <c r="BI1891" s="41">
        <f t="shared" si="1120"/>
        <v>0.13089005235602094</v>
      </c>
      <c r="BJ1891" s="41">
        <f t="shared" si="1121"/>
        <v>0</v>
      </c>
      <c r="BK1891" s="41">
        <f t="shared" si="1122"/>
        <v>4.1884816753926704E-2</v>
      </c>
      <c r="BL1891" s="41">
        <f t="shared" si="1123"/>
        <v>0</v>
      </c>
      <c r="BM1891" s="41">
        <f t="shared" si="1124"/>
        <v>0.40837696335078533</v>
      </c>
      <c r="BN1891" s="41">
        <f t="shared" si="1125"/>
        <v>0.54973821989528793</v>
      </c>
      <c r="BO1891" s="41">
        <f t="shared" si="1126"/>
        <v>0.14136125654450263</v>
      </c>
      <c r="BP1891" s="41">
        <f t="shared" si="1127"/>
        <v>0.77486910994764402</v>
      </c>
      <c r="BQ1891" s="41">
        <f t="shared" si="1128"/>
        <v>8.3769633507853408E-2</v>
      </c>
      <c r="BR1891" s="41">
        <f t="shared" si="1129"/>
        <v>0</v>
      </c>
      <c r="BS1891" s="41">
        <f t="shared" si="1130"/>
        <v>0.30890052356020942</v>
      </c>
      <c r="BT1891" s="41">
        <f t="shared" si="1131"/>
        <v>0.69109947643979053</v>
      </c>
      <c r="BU1891" s="41">
        <f t="shared" si="1132"/>
        <v>0</v>
      </c>
      <c r="BV1891" s="41">
        <f t="shared" si="1133"/>
        <v>0</v>
      </c>
      <c r="BW1891" s="41">
        <f t="shared" si="1134"/>
        <v>1</v>
      </c>
      <c r="BX1891" s="41" t="str">
        <f t="shared" si="1138"/>
        <v>2019Licensed practical nursesManitoba</v>
      </c>
      <c r="BY1891" s="51">
        <f>VLOOKUP(BX1891,'%workplace'!$A$1:$F$381,6,FALSE)</f>
        <v>3376</v>
      </c>
      <c r="BZ1891" s="32">
        <f t="shared" si="1139"/>
        <v>5.6575829383886257E-2</v>
      </c>
    </row>
    <row r="1892" spans="1:78" s="8" customFormat="1" hidden="1" x14ac:dyDescent="0.2">
      <c r="A1892" s="8" t="str">
        <f t="shared" si="1137"/>
        <v>2019Licensed practical nursesSaskatchewanAll places of work</v>
      </c>
      <c r="B1892" s="8" t="s">
        <v>3</v>
      </c>
      <c r="C1892" s="8" t="s">
        <v>21</v>
      </c>
      <c r="D1892" s="8" t="s">
        <v>9</v>
      </c>
      <c r="E1892" s="8">
        <v>2019</v>
      </c>
      <c r="F1892" s="8">
        <v>2832</v>
      </c>
      <c r="G1892" s="8">
        <v>206</v>
      </c>
      <c r="H1892" s="8">
        <v>0</v>
      </c>
      <c r="I1892" s="8">
        <v>385</v>
      </c>
      <c r="J1892" s="8">
        <v>650</v>
      </c>
      <c r="K1892" s="8">
        <v>557</v>
      </c>
      <c r="L1892" s="8">
        <v>395</v>
      </c>
      <c r="M1892" s="8">
        <v>277</v>
      </c>
      <c r="N1892" s="8">
        <v>239</v>
      </c>
      <c r="O1892" s="8">
        <v>251</v>
      </c>
      <c r="P1892" s="8">
        <v>141</v>
      </c>
      <c r="Q1892" s="8">
        <v>55</v>
      </c>
      <c r="R1892" s="8">
        <v>7</v>
      </c>
      <c r="S1892" s="8">
        <v>81</v>
      </c>
      <c r="T1892" s="8">
        <v>0</v>
      </c>
      <c r="U1892" s="8">
        <v>2696</v>
      </c>
      <c r="V1892" s="8">
        <v>342</v>
      </c>
      <c r="W1892" s="8">
        <v>0</v>
      </c>
      <c r="X1892" s="8">
        <v>1480</v>
      </c>
      <c r="Y1892" s="8">
        <v>980</v>
      </c>
      <c r="Z1892" s="8">
        <v>578</v>
      </c>
      <c r="AA1892" s="8">
        <v>0</v>
      </c>
      <c r="AB1892" s="8">
        <v>57</v>
      </c>
      <c r="AC1892" s="8">
        <v>0</v>
      </c>
      <c r="AD1892" s="8">
        <v>282</v>
      </c>
      <c r="AE1892" s="8">
        <v>2699</v>
      </c>
      <c r="AF1892" s="8">
        <v>6</v>
      </c>
      <c r="AG1892" s="8">
        <v>3027</v>
      </c>
      <c r="AH1892" s="8">
        <v>5</v>
      </c>
      <c r="AI1892" s="8">
        <v>0</v>
      </c>
      <c r="AJ1892" s="8">
        <v>924</v>
      </c>
      <c r="AK1892" s="8">
        <v>2114</v>
      </c>
      <c r="AL1892" s="8">
        <v>0</v>
      </c>
      <c r="AM1892" s="8">
        <v>0</v>
      </c>
      <c r="AN1892" s="8">
        <v>3038</v>
      </c>
      <c r="AO1892" s="41">
        <f t="shared" si="1140"/>
        <v>0.9321922317314022</v>
      </c>
      <c r="AP1892" s="41">
        <f t="shared" si="1135"/>
        <v>6.780776826859776E-2</v>
      </c>
      <c r="AQ1892" s="41">
        <f t="shared" si="1136"/>
        <v>0</v>
      </c>
      <c r="AR1892" s="41">
        <f t="shared" si="1103"/>
        <v>0.12672811059907835</v>
      </c>
      <c r="AS1892" s="41">
        <f t="shared" si="1104"/>
        <v>0.21395655036208031</v>
      </c>
      <c r="AT1892" s="41">
        <f t="shared" si="1105"/>
        <v>0.18334430546412114</v>
      </c>
      <c r="AU1892" s="41">
        <f t="shared" si="1106"/>
        <v>0.13001974983541803</v>
      </c>
      <c r="AV1892" s="41">
        <f t="shared" si="1107"/>
        <v>9.1178406846609605E-2</v>
      </c>
      <c r="AW1892" s="41">
        <f t="shared" si="1108"/>
        <v>7.8670177748518769E-2</v>
      </c>
      <c r="AX1892" s="41">
        <f t="shared" si="1109"/>
        <v>8.2620144832126402E-2</v>
      </c>
      <c r="AY1892" s="41">
        <f t="shared" si="1110"/>
        <v>4.641211323238973E-2</v>
      </c>
      <c r="AZ1892" s="41">
        <f t="shared" si="1111"/>
        <v>1.8104015799868336E-2</v>
      </c>
      <c r="BA1892" s="41">
        <f t="shared" si="1112"/>
        <v>2.304147465437788E-3</v>
      </c>
      <c r="BB1892" s="41">
        <f t="shared" si="1113"/>
        <v>2.6662277814351546E-2</v>
      </c>
      <c r="BC1892" s="41">
        <f t="shared" si="1114"/>
        <v>0</v>
      </c>
      <c r="BD1892" s="41">
        <f t="shared" si="1115"/>
        <v>0.8874259381171824</v>
      </c>
      <c r="BE1892" s="41">
        <f t="shared" si="1116"/>
        <v>0.11257406188281764</v>
      </c>
      <c r="BF1892" s="41">
        <f t="shared" si="1117"/>
        <v>0</v>
      </c>
      <c r="BG1892" s="41">
        <f t="shared" si="1118"/>
        <v>0.48716260697827518</v>
      </c>
      <c r="BH1892" s="41">
        <f t="shared" si="1119"/>
        <v>0.32258064516129031</v>
      </c>
      <c r="BI1892" s="41">
        <f t="shared" si="1120"/>
        <v>0.19025674786043451</v>
      </c>
      <c r="BJ1892" s="41">
        <f t="shared" si="1121"/>
        <v>0</v>
      </c>
      <c r="BK1892" s="41">
        <f t="shared" si="1122"/>
        <v>1.8762343647136272E-2</v>
      </c>
      <c r="BL1892" s="41">
        <f t="shared" si="1123"/>
        <v>0</v>
      </c>
      <c r="BM1892" s="41">
        <f t="shared" si="1124"/>
        <v>9.2824226464779461E-2</v>
      </c>
      <c r="BN1892" s="41">
        <f t="shared" si="1125"/>
        <v>0.88841342988808425</v>
      </c>
      <c r="BO1892" s="41">
        <f t="shared" si="1126"/>
        <v>1.9749835418038184E-3</v>
      </c>
      <c r="BP1892" s="41">
        <f t="shared" si="1127"/>
        <v>0.99637919684002629</v>
      </c>
      <c r="BQ1892" s="41">
        <f t="shared" si="1128"/>
        <v>1.6458196181698486E-3</v>
      </c>
      <c r="BR1892" s="41">
        <f t="shared" si="1129"/>
        <v>0</v>
      </c>
      <c r="BS1892" s="41">
        <f t="shared" si="1130"/>
        <v>0.30414746543778803</v>
      </c>
      <c r="BT1892" s="41">
        <f t="shared" si="1131"/>
        <v>0.69585253456221197</v>
      </c>
      <c r="BU1892" s="41">
        <f t="shared" si="1132"/>
        <v>0</v>
      </c>
      <c r="BV1892" s="41">
        <f t="shared" si="1133"/>
        <v>0</v>
      </c>
      <c r="BW1892" s="41">
        <f t="shared" si="1134"/>
        <v>1</v>
      </c>
      <c r="BX1892" s="41" t="str">
        <f t="shared" si="1138"/>
        <v>2019Licensed practical nursesSaskatchewan</v>
      </c>
      <c r="BY1892" s="51">
        <f>VLOOKUP(BX1892,'%workplace'!$A$1:$F$381,6,FALSE)</f>
        <v>3038</v>
      </c>
      <c r="BZ1892" s="32">
        <f t="shared" si="1139"/>
        <v>1</v>
      </c>
    </row>
    <row r="1893" spans="1:78" s="8" customFormat="1" hidden="1" x14ac:dyDescent="0.2">
      <c r="A1893" s="8" t="str">
        <f t="shared" si="1137"/>
        <v>2019Licensed practical nursesSaskatchewanCommunity health</v>
      </c>
      <c r="B1893" s="8" t="s">
        <v>3</v>
      </c>
      <c r="C1893" s="8" t="s">
        <v>21</v>
      </c>
      <c r="D1893" s="8" t="s">
        <v>11</v>
      </c>
      <c r="E1893" s="8">
        <v>2019</v>
      </c>
      <c r="F1893" s="8">
        <v>755</v>
      </c>
      <c r="G1893" s="8">
        <v>59</v>
      </c>
      <c r="H1893" s="8">
        <v>0</v>
      </c>
      <c r="I1893" s="8">
        <v>98</v>
      </c>
      <c r="J1893" s="8">
        <v>173</v>
      </c>
      <c r="K1893" s="8">
        <v>150</v>
      </c>
      <c r="L1893" s="8">
        <v>97</v>
      </c>
      <c r="M1893" s="8">
        <v>78</v>
      </c>
      <c r="N1893" s="8">
        <v>70</v>
      </c>
      <c r="O1893" s="8">
        <v>72</v>
      </c>
      <c r="P1893" s="8">
        <v>38</v>
      </c>
      <c r="Q1893" s="8">
        <v>14</v>
      </c>
      <c r="R1893" s="8">
        <v>2</v>
      </c>
      <c r="S1893" s="8">
        <v>22</v>
      </c>
      <c r="T1893" s="8">
        <v>0</v>
      </c>
      <c r="U1893" s="8">
        <v>759</v>
      </c>
      <c r="V1893" s="8">
        <v>55</v>
      </c>
      <c r="W1893" s="8">
        <v>0</v>
      </c>
      <c r="X1893" s="8">
        <v>368</v>
      </c>
      <c r="Y1893" s="8">
        <v>278</v>
      </c>
      <c r="Z1893" s="8">
        <v>168</v>
      </c>
      <c r="AA1893" s="8">
        <v>0</v>
      </c>
      <c r="AB1893" s="8">
        <v>25</v>
      </c>
      <c r="AC1893" s="8">
        <v>0</v>
      </c>
      <c r="AD1893" s="8">
        <v>79</v>
      </c>
      <c r="AE1893" s="8">
        <v>710</v>
      </c>
      <c r="AF1893" s="8">
        <v>0</v>
      </c>
      <c r="AG1893" s="8">
        <v>814</v>
      </c>
      <c r="AH1893" s="8">
        <v>0</v>
      </c>
      <c r="AI1893" s="8">
        <v>0</v>
      </c>
      <c r="AJ1893" s="8">
        <v>450</v>
      </c>
      <c r="AK1893" s="8">
        <v>364</v>
      </c>
      <c r="AL1893" s="8">
        <v>0</v>
      </c>
      <c r="AM1893" s="8">
        <v>0</v>
      </c>
      <c r="AN1893" s="8">
        <v>814</v>
      </c>
      <c r="AO1893" s="41">
        <f t="shared" si="1140"/>
        <v>0.9275184275184275</v>
      </c>
      <c r="AP1893" s="41">
        <f t="shared" si="1135"/>
        <v>7.2481572481572484E-2</v>
      </c>
      <c r="AQ1893" s="41">
        <f t="shared" si="1136"/>
        <v>0</v>
      </c>
      <c r="AR1893" s="41">
        <f t="shared" si="1103"/>
        <v>0.12039312039312039</v>
      </c>
      <c r="AS1893" s="41">
        <f t="shared" si="1104"/>
        <v>0.21253071253071254</v>
      </c>
      <c r="AT1893" s="41">
        <f t="shared" si="1105"/>
        <v>0.18427518427518427</v>
      </c>
      <c r="AU1893" s="41">
        <f t="shared" si="1106"/>
        <v>0.11916461916461916</v>
      </c>
      <c r="AV1893" s="41">
        <f t="shared" si="1107"/>
        <v>9.5823095823095825E-2</v>
      </c>
      <c r="AW1893" s="41">
        <f t="shared" si="1108"/>
        <v>8.5995085995085999E-2</v>
      </c>
      <c r="AX1893" s="41">
        <f t="shared" si="1109"/>
        <v>8.8452088452088448E-2</v>
      </c>
      <c r="AY1893" s="41">
        <f t="shared" si="1110"/>
        <v>4.6683046683046681E-2</v>
      </c>
      <c r="AZ1893" s="41">
        <f t="shared" si="1111"/>
        <v>1.7199017199017199E-2</v>
      </c>
      <c r="BA1893" s="41">
        <f t="shared" si="1112"/>
        <v>2.4570024570024569E-3</v>
      </c>
      <c r="BB1893" s="41">
        <f t="shared" si="1113"/>
        <v>2.7027027027027029E-2</v>
      </c>
      <c r="BC1893" s="41">
        <f t="shared" si="1114"/>
        <v>0</v>
      </c>
      <c r="BD1893" s="41">
        <f t="shared" si="1115"/>
        <v>0.93243243243243246</v>
      </c>
      <c r="BE1893" s="41">
        <f t="shared" si="1116"/>
        <v>6.7567567567567571E-2</v>
      </c>
      <c r="BF1893" s="41">
        <f t="shared" si="1117"/>
        <v>0</v>
      </c>
      <c r="BG1893" s="41">
        <f t="shared" si="1118"/>
        <v>0.45208845208845211</v>
      </c>
      <c r="BH1893" s="41">
        <f t="shared" si="1119"/>
        <v>0.34152334152334152</v>
      </c>
      <c r="BI1893" s="41">
        <f t="shared" si="1120"/>
        <v>0.20638820638820637</v>
      </c>
      <c r="BJ1893" s="41">
        <f t="shared" si="1121"/>
        <v>0</v>
      </c>
      <c r="BK1893" s="41">
        <f t="shared" si="1122"/>
        <v>3.0712530712530713E-2</v>
      </c>
      <c r="BL1893" s="41">
        <f t="shared" si="1123"/>
        <v>0</v>
      </c>
      <c r="BM1893" s="41">
        <f t="shared" si="1124"/>
        <v>9.7051597051597049E-2</v>
      </c>
      <c r="BN1893" s="41">
        <f t="shared" si="1125"/>
        <v>0.87223587223587229</v>
      </c>
      <c r="BO1893" s="41">
        <f t="shared" si="1126"/>
        <v>0</v>
      </c>
      <c r="BP1893" s="41">
        <f t="shared" si="1127"/>
        <v>1</v>
      </c>
      <c r="BQ1893" s="41">
        <f t="shared" si="1128"/>
        <v>0</v>
      </c>
      <c r="BR1893" s="41">
        <f t="shared" si="1129"/>
        <v>0</v>
      </c>
      <c r="BS1893" s="41">
        <f t="shared" si="1130"/>
        <v>0.55282555282555279</v>
      </c>
      <c r="BT1893" s="41">
        <f t="shared" si="1131"/>
        <v>0.44717444717444715</v>
      </c>
      <c r="BU1893" s="41">
        <f t="shared" si="1132"/>
        <v>0</v>
      </c>
      <c r="BV1893" s="41">
        <f t="shared" si="1133"/>
        <v>0</v>
      </c>
      <c r="BW1893" s="41">
        <f t="shared" si="1134"/>
        <v>1</v>
      </c>
      <c r="BX1893" s="41" t="str">
        <f t="shared" si="1138"/>
        <v>2019Licensed practical nursesSaskatchewan</v>
      </c>
      <c r="BY1893" s="51">
        <f>VLOOKUP(BX1893,'%workplace'!$A$1:$F$381,6,FALSE)</f>
        <v>3038</v>
      </c>
      <c r="BZ1893" s="32">
        <f t="shared" si="1139"/>
        <v>0.26793943383805136</v>
      </c>
    </row>
    <row r="1894" spans="1:78" s="8" customFormat="1" hidden="1" x14ac:dyDescent="0.2">
      <c r="A1894" s="8" t="str">
        <f t="shared" si="1137"/>
        <v>2019Licensed practical nursesSaskatchewanNursing home/long-term care</v>
      </c>
      <c r="B1894" s="8" t="s">
        <v>3</v>
      </c>
      <c r="C1894" s="8" t="s">
        <v>21</v>
      </c>
      <c r="D1894" s="8" t="s">
        <v>12</v>
      </c>
      <c r="E1894" s="8">
        <v>2019</v>
      </c>
      <c r="F1894" s="8">
        <v>581</v>
      </c>
      <c r="G1894" s="8">
        <v>55</v>
      </c>
      <c r="H1894" s="8">
        <v>0</v>
      </c>
      <c r="I1894" s="8">
        <v>102</v>
      </c>
      <c r="J1894" s="8">
        <v>148</v>
      </c>
      <c r="K1894" s="8">
        <v>100</v>
      </c>
      <c r="L1894" s="8">
        <v>79</v>
      </c>
      <c r="M1894" s="8">
        <v>53</v>
      </c>
      <c r="N1894" s="8">
        <v>44</v>
      </c>
      <c r="O1894" s="8">
        <v>48</v>
      </c>
      <c r="P1894" s="8">
        <v>28</v>
      </c>
      <c r="Q1894" s="8">
        <v>12</v>
      </c>
      <c r="R1894" s="8">
        <v>2</v>
      </c>
      <c r="S1894" s="8">
        <v>20</v>
      </c>
      <c r="T1894" s="8">
        <v>0</v>
      </c>
      <c r="U1894" s="8">
        <v>493</v>
      </c>
      <c r="V1894" s="8">
        <v>143</v>
      </c>
      <c r="W1894" s="8">
        <v>0</v>
      </c>
      <c r="X1894" s="8">
        <v>266</v>
      </c>
      <c r="Y1894" s="8">
        <v>241</v>
      </c>
      <c r="Z1894" s="8">
        <v>129</v>
      </c>
      <c r="AA1894" s="8">
        <v>0</v>
      </c>
      <c r="AB1894" s="8">
        <v>23</v>
      </c>
      <c r="AC1894" s="8">
        <v>0</v>
      </c>
      <c r="AD1894" s="8">
        <v>26</v>
      </c>
      <c r="AE1894" s="8">
        <v>587</v>
      </c>
      <c r="AF1894" s="8">
        <v>0</v>
      </c>
      <c r="AG1894" s="8">
        <v>635</v>
      </c>
      <c r="AH1894" s="8">
        <v>1</v>
      </c>
      <c r="AI1894" s="8">
        <v>0</v>
      </c>
      <c r="AJ1894" s="8">
        <v>183</v>
      </c>
      <c r="AK1894" s="8">
        <v>453</v>
      </c>
      <c r="AL1894" s="8">
        <v>0</v>
      </c>
      <c r="AM1894" s="8">
        <v>0</v>
      </c>
      <c r="AN1894" s="8">
        <v>636</v>
      </c>
      <c r="AO1894" s="41">
        <f t="shared" si="1140"/>
        <v>0.91352201257861632</v>
      </c>
      <c r="AP1894" s="41">
        <f t="shared" si="1135"/>
        <v>8.6477987421383642E-2</v>
      </c>
      <c r="AQ1894" s="41">
        <f t="shared" si="1136"/>
        <v>0</v>
      </c>
      <c r="AR1894" s="41">
        <f t="shared" si="1103"/>
        <v>0.16037735849056603</v>
      </c>
      <c r="AS1894" s="41">
        <f t="shared" si="1104"/>
        <v>0.23270440251572327</v>
      </c>
      <c r="AT1894" s="41">
        <f t="shared" si="1105"/>
        <v>0.15723270440251572</v>
      </c>
      <c r="AU1894" s="41">
        <f t="shared" si="1106"/>
        <v>0.12421383647798742</v>
      </c>
      <c r="AV1894" s="41">
        <f t="shared" si="1107"/>
        <v>8.3333333333333329E-2</v>
      </c>
      <c r="AW1894" s="41">
        <f t="shared" si="1108"/>
        <v>6.9182389937106917E-2</v>
      </c>
      <c r="AX1894" s="41">
        <f t="shared" si="1109"/>
        <v>7.5471698113207544E-2</v>
      </c>
      <c r="AY1894" s="41">
        <f t="shared" si="1110"/>
        <v>4.40251572327044E-2</v>
      </c>
      <c r="AZ1894" s="41">
        <f t="shared" si="1111"/>
        <v>1.8867924528301886E-2</v>
      </c>
      <c r="BA1894" s="41">
        <f t="shared" si="1112"/>
        <v>3.1446540880503146E-3</v>
      </c>
      <c r="BB1894" s="41">
        <f t="shared" si="1113"/>
        <v>3.1446540880503145E-2</v>
      </c>
      <c r="BC1894" s="41">
        <f t="shared" si="1114"/>
        <v>0</v>
      </c>
      <c r="BD1894" s="41">
        <f t="shared" si="1115"/>
        <v>0.77515723270440251</v>
      </c>
      <c r="BE1894" s="41">
        <f t="shared" si="1116"/>
        <v>0.22484276729559749</v>
      </c>
      <c r="BF1894" s="41">
        <f t="shared" si="1117"/>
        <v>0</v>
      </c>
      <c r="BG1894" s="41">
        <f t="shared" si="1118"/>
        <v>0.41823899371069184</v>
      </c>
      <c r="BH1894" s="41">
        <f t="shared" si="1119"/>
        <v>0.37893081761006292</v>
      </c>
      <c r="BI1894" s="41">
        <f t="shared" si="1120"/>
        <v>0.20283018867924529</v>
      </c>
      <c r="BJ1894" s="41">
        <f t="shared" si="1121"/>
        <v>0</v>
      </c>
      <c r="BK1894" s="41">
        <f t="shared" si="1122"/>
        <v>3.6163522012578615E-2</v>
      </c>
      <c r="BL1894" s="41">
        <f t="shared" si="1123"/>
        <v>0</v>
      </c>
      <c r="BM1894" s="41">
        <f t="shared" si="1124"/>
        <v>4.0880503144654086E-2</v>
      </c>
      <c r="BN1894" s="41">
        <f t="shared" si="1125"/>
        <v>0.92295597484276726</v>
      </c>
      <c r="BO1894" s="41">
        <f t="shared" si="1126"/>
        <v>0</v>
      </c>
      <c r="BP1894" s="41">
        <f t="shared" si="1127"/>
        <v>0.99842767295597479</v>
      </c>
      <c r="BQ1894" s="41">
        <f t="shared" si="1128"/>
        <v>1.5723270440251573E-3</v>
      </c>
      <c r="BR1894" s="41">
        <f t="shared" si="1129"/>
        <v>0</v>
      </c>
      <c r="BS1894" s="41">
        <f t="shared" si="1130"/>
        <v>0.28773584905660377</v>
      </c>
      <c r="BT1894" s="41">
        <f t="shared" si="1131"/>
        <v>0.71226415094339623</v>
      </c>
      <c r="BU1894" s="41">
        <f t="shared" si="1132"/>
        <v>0</v>
      </c>
      <c r="BV1894" s="41">
        <f t="shared" si="1133"/>
        <v>0</v>
      </c>
      <c r="BW1894" s="41">
        <f t="shared" si="1134"/>
        <v>1</v>
      </c>
      <c r="BX1894" s="41" t="str">
        <f t="shared" si="1138"/>
        <v>2019Licensed practical nursesSaskatchewan</v>
      </c>
      <c r="BY1894" s="51">
        <f>VLOOKUP(BX1894,'%workplace'!$A$1:$F$381,6,FALSE)</f>
        <v>3038</v>
      </c>
      <c r="BZ1894" s="32">
        <f t="shared" si="1139"/>
        <v>0.20934825543120475</v>
      </c>
    </row>
    <row r="1895" spans="1:78" s="8" customFormat="1" hidden="1" x14ac:dyDescent="0.2">
      <c r="A1895" s="8" t="str">
        <f t="shared" si="1137"/>
        <v>2019Licensed practical nursesSaskatchewanHospital</v>
      </c>
      <c r="B1895" s="8" t="s">
        <v>3</v>
      </c>
      <c r="C1895" s="8" t="s">
        <v>21</v>
      </c>
      <c r="D1895" s="8" t="s">
        <v>10</v>
      </c>
      <c r="E1895" s="8">
        <v>2019</v>
      </c>
      <c r="F1895" s="8">
        <v>1411</v>
      </c>
      <c r="G1895" s="8">
        <v>84</v>
      </c>
      <c r="H1895" s="8">
        <v>0</v>
      </c>
      <c r="I1895" s="8">
        <v>180</v>
      </c>
      <c r="J1895" s="8">
        <v>314</v>
      </c>
      <c r="K1895" s="8">
        <v>285</v>
      </c>
      <c r="L1895" s="8">
        <v>207</v>
      </c>
      <c r="M1895" s="8">
        <v>134</v>
      </c>
      <c r="N1895" s="8">
        <v>121</v>
      </c>
      <c r="O1895" s="8">
        <v>118</v>
      </c>
      <c r="P1895" s="8">
        <v>69</v>
      </c>
      <c r="Q1895" s="8">
        <v>27</v>
      </c>
      <c r="R1895" s="8">
        <v>3</v>
      </c>
      <c r="S1895" s="8">
        <v>37</v>
      </c>
      <c r="T1895" s="8">
        <v>0</v>
      </c>
      <c r="U1895" s="8">
        <v>1360</v>
      </c>
      <c r="V1895" s="8">
        <v>135</v>
      </c>
      <c r="W1895" s="8">
        <v>0</v>
      </c>
      <c r="X1895" s="8">
        <v>798</v>
      </c>
      <c r="Y1895" s="8">
        <v>437</v>
      </c>
      <c r="Z1895" s="8">
        <v>260</v>
      </c>
      <c r="AA1895" s="8">
        <v>0</v>
      </c>
      <c r="AB1895" s="8">
        <v>3</v>
      </c>
      <c r="AC1895" s="8">
        <v>0</v>
      </c>
      <c r="AD1895" s="8">
        <v>154</v>
      </c>
      <c r="AE1895" s="8">
        <v>1338</v>
      </c>
      <c r="AF1895" s="8">
        <v>6</v>
      </c>
      <c r="AG1895" s="8">
        <v>1489</v>
      </c>
      <c r="AH1895" s="8">
        <v>0</v>
      </c>
      <c r="AI1895" s="8">
        <v>0</v>
      </c>
      <c r="AJ1895" s="8">
        <v>278</v>
      </c>
      <c r="AK1895" s="8">
        <v>1217</v>
      </c>
      <c r="AL1895" s="8">
        <v>0</v>
      </c>
      <c r="AM1895" s="8">
        <v>0</v>
      </c>
      <c r="AN1895" s="8">
        <v>1495</v>
      </c>
      <c r="AO1895" s="41">
        <f t="shared" si="1140"/>
        <v>0.94381270903010028</v>
      </c>
      <c r="AP1895" s="41">
        <f t="shared" si="1135"/>
        <v>5.6187290969899668E-2</v>
      </c>
      <c r="AQ1895" s="41">
        <f t="shared" si="1136"/>
        <v>0</v>
      </c>
      <c r="AR1895" s="41">
        <f t="shared" si="1103"/>
        <v>0.12040133779264214</v>
      </c>
      <c r="AS1895" s="41">
        <f t="shared" si="1104"/>
        <v>0.21003344481605352</v>
      </c>
      <c r="AT1895" s="41">
        <f t="shared" si="1105"/>
        <v>0.19063545150501673</v>
      </c>
      <c r="AU1895" s="41">
        <f t="shared" si="1106"/>
        <v>0.13846153846153847</v>
      </c>
      <c r="AV1895" s="41">
        <f t="shared" si="1107"/>
        <v>8.9632107023411373E-2</v>
      </c>
      <c r="AW1895" s="41">
        <f t="shared" si="1108"/>
        <v>8.0936454849498324E-2</v>
      </c>
      <c r="AX1895" s="41">
        <f t="shared" si="1109"/>
        <v>7.8929765886287626E-2</v>
      </c>
      <c r="AY1895" s="41">
        <f t="shared" si="1110"/>
        <v>4.6153846153846156E-2</v>
      </c>
      <c r="AZ1895" s="41">
        <f t="shared" si="1111"/>
        <v>1.8060200668896322E-2</v>
      </c>
      <c r="BA1895" s="41">
        <f t="shared" si="1112"/>
        <v>2.0066889632107021E-3</v>
      </c>
      <c r="BB1895" s="41">
        <f t="shared" si="1113"/>
        <v>2.4749163879598662E-2</v>
      </c>
      <c r="BC1895" s="41">
        <f t="shared" si="1114"/>
        <v>0</v>
      </c>
      <c r="BD1895" s="41">
        <f t="shared" si="1115"/>
        <v>0.90969899665551834</v>
      </c>
      <c r="BE1895" s="41">
        <f t="shared" si="1116"/>
        <v>9.0301003344481601E-2</v>
      </c>
      <c r="BF1895" s="41">
        <f t="shared" si="1117"/>
        <v>0</v>
      </c>
      <c r="BG1895" s="41">
        <f t="shared" si="1118"/>
        <v>0.53377926421404687</v>
      </c>
      <c r="BH1895" s="41">
        <f t="shared" si="1119"/>
        <v>0.29230769230769232</v>
      </c>
      <c r="BI1895" s="41">
        <f t="shared" si="1120"/>
        <v>0.17391304347826086</v>
      </c>
      <c r="BJ1895" s="41">
        <f t="shared" si="1121"/>
        <v>0</v>
      </c>
      <c r="BK1895" s="41">
        <f t="shared" si="1122"/>
        <v>2.0066889632107021E-3</v>
      </c>
      <c r="BL1895" s="41">
        <f t="shared" si="1123"/>
        <v>0</v>
      </c>
      <c r="BM1895" s="41">
        <f t="shared" si="1124"/>
        <v>0.10301003344481606</v>
      </c>
      <c r="BN1895" s="41">
        <f t="shared" si="1125"/>
        <v>0.89498327759197327</v>
      </c>
      <c r="BO1895" s="41">
        <f t="shared" si="1126"/>
        <v>4.0133779264214043E-3</v>
      </c>
      <c r="BP1895" s="41">
        <f t="shared" si="1127"/>
        <v>0.99598662207357858</v>
      </c>
      <c r="BQ1895" s="41">
        <f t="shared" si="1128"/>
        <v>0</v>
      </c>
      <c r="BR1895" s="41">
        <f t="shared" si="1129"/>
        <v>0</v>
      </c>
      <c r="BS1895" s="41">
        <f t="shared" si="1130"/>
        <v>0.18595317725752508</v>
      </c>
      <c r="BT1895" s="41">
        <f t="shared" si="1131"/>
        <v>0.81404682274247486</v>
      </c>
      <c r="BU1895" s="41">
        <f t="shared" si="1132"/>
        <v>0</v>
      </c>
      <c r="BV1895" s="41">
        <f t="shared" si="1133"/>
        <v>0</v>
      </c>
      <c r="BW1895" s="41">
        <f t="shared" si="1134"/>
        <v>1</v>
      </c>
      <c r="BX1895" s="41" t="str">
        <f t="shared" si="1138"/>
        <v>2019Licensed practical nursesSaskatchewan</v>
      </c>
      <c r="BY1895" s="51">
        <f>VLOOKUP(BX1895,'%workplace'!$A$1:$F$381,6,FALSE)</f>
        <v>3038</v>
      </c>
      <c r="BZ1895" s="32">
        <f t="shared" si="1139"/>
        <v>0.49210006583278471</v>
      </c>
    </row>
    <row r="1896" spans="1:78" s="8" customFormat="1" hidden="1" x14ac:dyDescent="0.2">
      <c r="A1896" s="8" t="str">
        <f t="shared" si="1137"/>
        <v>2019Licensed practical nursesSaskatchewanOther places of work</v>
      </c>
      <c r="B1896" s="8" t="s">
        <v>3</v>
      </c>
      <c r="C1896" s="8" t="s">
        <v>21</v>
      </c>
      <c r="D1896" s="8" t="s">
        <v>13</v>
      </c>
      <c r="E1896" s="8">
        <v>2019</v>
      </c>
      <c r="F1896" s="8">
        <v>85</v>
      </c>
      <c r="G1896" s="8">
        <v>8</v>
      </c>
      <c r="H1896" s="8">
        <v>0</v>
      </c>
      <c r="I1896" s="8">
        <v>5</v>
      </c>
      <c r="J1896" s="8">
        <v>15</v>
      </c>
      <c r="K1896" s="8">
        <v>22</v>
      </c>
      <c r="L1896" s="8">
        <v>12</v>
      </c>
      <c r="M1896" s="8">
        <v>12</v>
      </c>
      <c r="N1896" s="8">
        <v>4</v>
      </c>
      <c r="O1896" s="8">
        <v>13</v>
      </c>
      <c r="P1896" s="8">
        <v>6</v>
      </c>
      <c r="Q1896" s="8">
        <v>2</v>
      </c>
      <c r="R1896" s="8">
        <v>0</v>
      </c>
      <c r="S1896" s="8">
        <v>2</v>
      </c>
      <c r="T1896" s="8">
        <v>0</v>
      </c>
      <c r="U1896" s="8">
        <v>84</v>
      </c>
      <c r="V1896" s="8">
        <v>9</v>
      </c>
      <c r="W1896" s="8">
        <v>0</v>
      </c>
      <c r="X1896" s="8">
        <v>48</v>
      </c>
      <c r="Y1896" s="8">
        <v>24</v>
      </c>
      <c r="Z1896" s="8">
        <v>21</v>
      </c>
      <c r="AA1896" s="8">
        <v>0</v>
      </c>
      <c r="AB1896" s="8">
        <v>6</v>
      </c>
      <c r="AC1896" s="8">
        <v>0</v>
      </c>
      <c r="AD1896" s="8">
        <v>23</v>
      </c>
      <c r="AE1896" s="8">
        <v>64</v>
      </c>
      <c r="AF1896" s="8">
        <v>0</v>
      </c>
      <c r="AG1896" s="8">
        <v>89</v>
      </c>
      <c r="AH1896" s="8">
        <v>4</v>
      </c>
      <c r="AI1896" s="8">
        <v>0</v>
      </c>
      <c r="AJ1896" s="8">
        <v>13</v>
      </c>
      <c r="AK1896" s="8">
        <v>80</v>
      </c>
      <c r="AL1896" s="8">
        <v>0</v>
      </c>
      <c r="AM1896" s="8">
        <v>0</v>
      </c>
      <c r="AN1896" s="8">
        <v>93</v>
      </c>
      <c r="AO1896" s="41">
        <f t="shared" si="1140"/>
        <v>0.91397849462365588</v>
      </c>
      <c r="AP1896" s="41">
        <f t="shared" si="1135"/>
        <v>8.6021505376344093E-2</v>
      </c>
      <c r="AQ1896" s="41">
        <f t="shared" si="1136"/>
        <v>0</v>
      </c>
      <c r="AR1896" s="41">
        <f t="shared" si="1103"/>
        <v>5.3763440860215055E-2</v>
      </c>
      <c r="AS1896" s="41">
        <f t="shared" si="1104"/>
        <v>0.16129032258064516</v>
      </c>
      <c r="AT1896" s="41">
        <f t="shared" si="1105"/>
        <v>0.23655913978494625</v>
      </c>
      <c r="AU1896" s="41">
        <f t="shared" si="1106"/>
        <v>0.12903225806451613</v>
      </c>
      <c r="AV1896" s="41">
        <f t="shared" si="1107"/>
        <v>0.12903225806451613</v>
      </c>
      <c r="AW1896" s="41">
        <f t="shared" si="1108"/>
        <v>4.3010752688172046E-2</v>
      </c>
      <c r="AX1896" s="41">
        <f t="shared" si="1109"/>
        <v>0.13978494623655913</v>
      </c>
      <c r="AY1896" s="41">
        <f t="shared" si="1110"/>
        <v>6.4516129032258063E-2</v>
      </c>
      <c r="AZ1896" s="41">
        <f t="shared" si="1111"/>
        <v>2.1505376344086023E-2</v>
      </c>
      <c r="BA1896" s="41">
        <f t="shared" si="1112"/>
        <v>0</v>
      </c>
      <c r="BB1896" s="41">
        <f t="shared" si="1113"/>
        <v>2.1505376344086023E-2</v>
      </c>
      <c r="BC1896" s="41">
        <f t="shared" si="1114"/>
        <v>0</v>
      </c>
      <c r="BD1896" s="41">
        <f t="shared" si="1115"/>
        <v>0.90322580645161288</v>
      </c>
      <c r="BE1896" s="41">
        <f t="shared" si="1116"/>
        <v>9.6774193548387094E-2</v>
      </c>
      <c r="BF1896" s="41">
        <f t="shared" si="1117"/>
        <v>0</v>
      </c>
      <c r="BG1896" s="41">
        <f t="shared" si="1118"/>
        <v>0.5161290322580645</v>
      </c>
      <c r="BH1896" s="41">
        <f t="shared" si="1119"/>
        <v>0.25806451612903225</v>
      </c>
      <c r="BI1896" s="41">
        <f t="shared" si="1120"/>
        <v>0.22580645161290322</v>
      </c>
      <c r="BJ1896" s="41">
        <f t="shared" si="1121"/>
        <v>0</v>
      </c>
      <c r="BK1896" s="41">
        <f t="shared" si="1122"/>
        <v>6.4516129032258063E-2</v>
      </c>
      <c r="BL1896" s="41">
        <f t="shared" si="1123"/>
        <v>0</v>
      </c>
      <c r="BM1896" s="41">
        <f t="shared" si="1124"/>
        <v>0.24731182795698925</v>
      </c>
      <c r="BN1896" s="41">
        <f t="shared" si="1125"/>
        <v>0.68817204301075274</v>
      </c>
      <c r="BO1896" s="41">
        <f t="shared" si="1126"/>
        <v>0</v>
      </c>
      <c r="BP1896" s="41">
        <f t="shared" si="1127"/>
        <v>0.956989247311828</v>
      </c>
      <c r="BQ1896" s="41">
        <f t="shared" si="1128"/>
        <v>4.3010752688172046E-2</v>
      </c>
      <c r="BR1896" s="41">
        <f t="shared" si="1129"/>
        <v>0</v>
      </c>
      <c r="BS1896" s="41">
        <f t="shared" si="1130"/>
        <v>0.13978494623655913</v>
      </c>
      <c r="BT1896" s="41">
        <f t="shared" si="1131"/>
        <v>0.86021505376344087</v>
      </c>
      <c r="BU1896" s="41">
        <f t="shared" si="1132"/>
        <v>0</v>
      </c>
      <c r="BV1896" s="41">
        <f t="shared" si="1133"/>
        <v>0</v>
      </c>
      <c r="BW1896" s="41">
        <f t="shared" si="1134"/>
        <v>1</v>
      </c>
      <c r="BX1896" s="41" t="str">
        <f t="shared" si="1138"/>
        <v>2019Licensed practical nursesSaskatchewan</v>
      </c>
      <c r="BY1896" s="51">
        <f>VLOOKUP(BX1896,'%workplace'!$A$1:$F$381,6,FALSE)</f>
        <v>3038</v>
      </c>
      <c r="BZ1896" s="32">
        <f t="shared" si="1139"/>
        <v>3.0612244897959183E-2</v>
      </c>
    </row>
    <row r="1897" spans="1:78" s="8" customFormat="1" hidden="1" x14ac:dyDescent="0.2">
      <c r="A1897" s="8" t="str">
        <f t="shared" si="1137"/>
        <v>2019Licensed practical nursesAlbertaAll places of work</v>
      </c>
      <c r="B1897" s="8" t="s">
        <v>3</v>
      </c>
      <c r="C1897" s="8" t="s">
        <v>22</v>
      </c>
      <c r="D1897" s="8" t="s">
        <v>9</v>
      </c>
      <c r="E1897" s="8">
        <v>2019</v>
      </c>
      <c r="F1897" s="8">
        <v>12449</v>
      </c>
      <c r="G1897" s="8">
        <v>1097</v>
      </c>
      <c r="H1897" s="8">
        <v>0</v>
      </c>
      <c r="I1897" s="8">
        <v>2180</v>
      </c>
      <c r="J1897" s="8">
        <v>2690</v>
      </c>
      <c r="K1897" s="8">
        <v>2268</v>
      </c>
      <c r="L1897" s="8">
        <v>1701</v>
      </c>
      <c r="M1897" s="8">
        <v>1355</v>
      </c>
      <c r="N1897" s="8">
        <v>911</v>
      </c>
      <c r="O1897" s="8">
        <v>810</v>
      </c>
      <c r="P1897" s="8">
        <v>608</v>
      </c>
      <c r="Q1897" s="8">
        <v>248</v>
      </c>
      <c r="R1897" s="8">
        <v>77</v>
      </c>
      <c r="S1897" s="8">
        <v>698</v>
      </c>
      <c r="T1897" s="8">
        <v>0</v>
      </c>
      <c r="U1897" s="8">
        <v>12557</v>
      </c>
      <c r="V1897" s="8">
        <v>989</v>
      </c>
      <c r="W1897" s="8">
        <v>0</v>
      </c>
      <c r="X1897" s="8">
        <v>5153</v>
      </c>
      <c r="Y1897" s="8">
        <v>5516</v>
      </c>
      <c r="Z1897" s="8">
        <v>2877</v>
      </c>
      <c r="AA1897" s="8">
        <v>0</v>
      </c>
      <c r="AB1897" s="8">
        <v>391</v>
      </c>
      <c r="AC1897" s="8">
        <v>0</v>
      </c>
      <c r="AD1897" s="8">
        <v>2639</v>
      </c>
      <c r="AE1897" s="8">
        <v>10516</v>
      </c>
      <c r="AF1897" s="8">
        <v>1029</v>
      </c>
      <c r="AG1897" s="8">
        <v>12130</v>
      </c>
      <c r="AH1897" s="8">
        <v>205</v>
      </c>
      <c r="AI1897" s="8">
        <v>8</v>
      </c>
      <c r="AJ1897" s="8">
        <v>2187</v>
      </c>
      <c r="AK1897" s="8">
        <v>11358</v>
      </c>
      <c r="AL1897" s="8">
        <v>174</v>
      </c>
      <c r="AM1897" s="8">
        <v>1</v>
      </c>
      <c r="AN1897" s="8">
        <v>13546</v>
      </c>
      <c r="AO1897" s="41">
        <f t="shared" si="1140"/>
        <v>0.91901668389192381</v>
      </c>
      <c r="AP1897" s="41">
        <f t="shared" si="1135"/>
        <v>8.0983316108076187E-2</v>
      </c>
      <c r="AQ1897" s="41">
        <f t="shared" si="1136"/>
        <v>0</v>
      </c>
      <c r="AR1897" s="41">
        <f t="shared" si="1103"/>
        <v>0.16093311678724348</v>
      </c>
      <c r="AS1897" s="41">
        <f t="shared" si="1104"/>
        <v>0.19858260741178207</v>
      </c>
      <c r="AT1897" s="41">
        <f t="shared" si="1105"/>
        <v>0.16742949948324229</v>
      </c>
      <c r="AU1897" s="41">
        <f t="shared" si="1106"/>
        <v>0.12557212461243172</v>
      </c>
      <c r="AV1897" s="41">
        <f t="shared" si="1107"/>
        <v>0.10002952901225454</v>
      </c>
      <c r="AW1897" s="41">
        <f t="shared" si="1108"/>
        <v>6.7252325409715041E-2</v>
      </c>
      <c r="AX1897" s="41">
        <f t="shared" si="1109"/>
        <v>5.9796249815443674E-2</v>
      </c>
      <c r="AY1897" s="41">
        <f t="shared" si="1110"/>
        <v>4.4884098626900931E-2</v>
      </c>
      <c r="AZ1897" s="41">
        <f t="shared" si="1111"/>
        <v>1.8307987597814854E-2</v>
      </c>
      <c r="BA1897" s="41">
        <f t="shared" si="1112"/>
        <v>5.6843348589989667E-3</v>
      </c>
      <c r="BB1897" s="41">
        <f t="shared" si="1113"/>
        <v>5.1528126384172451E-2</v>
      </c>
      <c r="BC1897" s="41">
        <f t="shared" si="1114"/>
        <v>0</v>
      </c>
      <c r="BD1897" s="41">
        <f t="shared" si="1115"/>
        <v>0.92698951720064959</v>
      </c>
      <c r="BE1897" s="41">
        <f t="shared" si="1116"/>
        <v>7.3010482799350365E-2</v>
      </c>
      <c r="BF1897" s="41">
        <f t="shared" si="1117"/>
        <v>0</v>
      </c>
      <c r="BG1897" s="41">
        <f t="shared" si="1118"/>
        <v>0.38040750036911264</v>
      </c>
      <c r="BH1897" s="41">
        <f t="shared" si="1119"/>
        <v>0.40720507899010777</v>
      </c>
      <c r="BI1897" s="41">
        <f t="shared" si="1120"/>
        <v>0.21238742064077956</v>
      </c>
      <c r="BJ1897" s="41">
        <f t="shared" si="1121"/>
        <v>0</v>
      </c>
      <c r="BK1897" s="41">
        <f t="shared" si="1122"/>
        <v>2.8864609478812933E-2</v>
      </c>
      <c r="BL1897" s="41">
        <f t="shared" si="1123"/>
        <v>0</v>
      </c>
      <c r="BM1897" s="41">
        <f t="shared" si="1124"/>
        <v>0.19481765834932821</v>
      </c>
      <c r="BN1897" s="41">
        <f t="shared" si="1125"/>
        <v>0.77631773217185884</v>
      </c>
      <c r="BO1897" s="41">
        <f t="shared" si="1126"/>
        <v>7.5963384024804376E-2</v>
      </c>
      <c r="BP1897" s="41">
        <f t="shared" si="1127"/>
        <v>0.8954672966189281</v>
      </c>
      <c r="BQ1897" s="41">
        <f t="shared" si="1128"/>
        <v>1.5133618780451793E-2</v>
      </c>
      <c r="BR1897" s="41">
        <f t="shared" si="1129"/>
        <v>5.9058024509080177E-4</v>
      </c>
      <c r="BS1897" s="41">
        <f t="shared" si="1130"/>
        <v>0.16144987450169793</v>
      </c>
      <c r="BT1897" s="41">
        <f t="shared" si="1131"/>
        <v>0.83847630296766573</v>
      </c>
      <c r="BU1897" s="41">
        <f t="shared" si="1132"/>
        <v>1.2845120330724937E-2</v>
      </c>
      <c r="BV1897" s="41">
        <f t="shared" si="1133"/>
        <v>7.3822530636350221E-5</v>
      </c>
      <c r="BW1897" s="41">
        <f t="shared" si="1134"/>
        <v>1</v>
      </c>
      <c r="BX1897" s="41" t="str">
        <f t="shared" si="1138"/>
        <v>2019Licensed practical nursesAlberta</v>
      </c>
      <c r="BY1897" s="51">
        <f>VLOOKUP(BX1897,'%workplace'!$A$1:$F$381,6,FALSE)</f>
        <v>13546</v>
      </c>
      <c r="BZ1897" s="32">
        <f t="shared" si="1139"/>
        <v>1</v>
      </c>
    </row>
    <row r="1898" spans="1:78" s="8" customFormat="1" hidden="1" x14ac:dyDescent="0.2">
      <c r="A1898" s="8" t="str">
        <f t="shared" si="1137"/>
        <v>2019Licensed practical nursesAlbertaCommunity health</v>
      </c>
      <c r="B1898" s="8" t="s">
        <v>3</v>
      </c>
      <c r="C1898" s="8" t="s">
        <v>22</v>
      </c>
      <c r="D1898" s="8" t="s">
        <v>11</v>
      </c>
      <c r="E1898" s="8">
        <v>2019</v>
      </c>
      <c r="F1898" s="8">
        <v>3634</v>
      </c>
      <c r="G1898" s="8">
        <v>203</v>
      </c>
      <c r="H1898" s="8">
        <v>0</v>
      </c>
      <c r="I1898" s="8">
        <v>631</v>
      </c>
      <c r="J1898" s="8">
        <v>756</v>
      </c>
      <c r="K1898" s="8">
        <v>641</v>
      </c>
      <c r="L1898" s="8">
        <v>440</v>
      </c>
      <c r="M1898" s="8">
        <v>392</v>
      </c>
      <c r="N1898" s="8">
        <v>237</v>
      </c>
      <c r="O1898" s="8">
        <v>238</v>
      </c>
      <c r="P1898" s="8">
        <v>182</v>
      </c>
      <c r="Q1898" s="8">
        <v>63</v>
      </c>
      <c r="R1898" s="8">
        <v>31</v>
      </c>
      <c r="S1898" s="8">
        <v>226</v>
      </c>
      <c r="T1898" s="8">
        <v>0</v>
      </c>
      <c r="U1898" s="8">
        <v>3674</v>
      </c>
      <c r="V1898" s="8">
        <v>163</v>
      </c>
      <c r="W1898" s="8">
        <v>0</v>
      </c>
      <c r="X1898" s="8">
        <v>1657</v>
      </c>
      <c r="Y1898" s="8">
        <v>1262</v>
      </c>
      <c r="Z1898" s="8">
        <v>918</v>
      </c>
      <c r="AA1898" s="8">
        <v>0</v>
      </c>
      <c r="AB1898" s="8">
        <v>164</v>
      </c>
      <c r="AC1898" s="8">
        <v>0</v>
      </c>
      <c r="AD1898" s="8">
        <v>655</v>
      </c>
      <c r="AE1898" s="8">
        <v>3018</v>
      </c>
      <c r="AF1898" s="8">
        <v>233</v>
      </c>
      <c r="AG1898" s="8">
        <v>3514</v>
      </c>
      <c r="AH1898" s="8">
        <v>21</v>
      </c>
      <c r="AI1898" s="8">
        <v>4</v>
      </c>
      <c r="AJ1898" s="8">
        <v>1209</v>
      </c>
      <c r="AK1898" s="8">
        <v>2628</v>
      </c>
      <c r="AL1898" s="8">
        <v>65</v>
      </c>
      <c r="AM1898" s="8">
        <v>0</v>
      </c>
      <c r="AN1898" s="8">
        <v>3837</v>
      </c>
      <c r="AO1898" s="41">
        <f t="shared" si="1140"/>
        <v>0.94709408391972894</v>
      </c>
      <c r="AP1898" s="41">
        <f t="shared" si="1135"/>
        <v>5.2905916080271044E-2</v>
      </c>
      <c r="AQ1898" s="41">
        <f t="shared" si="1136"/>
        <v>0</v>
      </c>
      <c r="AR1898" s="41">
        <f t="shared" si="1103"/>
        <v>0.16445139431847797</v>
      </c>
      <c r="AS1898" s="41">
        <f t="shared" si="1104"/>
        <v>0.19702892885066459</v>
      </c>
      <c r="AT1898" s="41">
        <f t="shared" si="1105"/>
        <v>0.16705759708105292</v>
      </c>
      <c r="AU1898" s="41">
        <f t="shared" si="1106"/>
        <v>0.11467292155329685</v>
      </c>
      <c r="AV1898" s="41">
        <f t="shared" si="1107"/>
        <v>0.10216314829293718</v>
      </c>
      <c r="AW1898" s="41">
        <f t="shared" si="1108"/>
        <v>6.1767005473025799E-2</v>
      </c>
      <c r="AX1898" s="41">
        <f t="shared" si="1109"/>
        <v>6.2027625749283291E-2</v>
      </c>
      <c r="AY1898" s="41">
        <f t="shared" si="1110"/>
        <v>4.7432890278863694E-2</v>
      </c>
      <c r="AZ1898" s="41">
        <f t="shared" si="1111"/>
        <v>1.6419077404222049E-2</v>
      </c>
      <c r="BA1898" s="41">
        <f t="shared" si="1112"/>
        <v>8.0792285639822783E-3</v>
      </c>
      <c r="BB1898" s="41">
        <f t="shared" si="1113"/>
        <v>5.8900182434193378E-2</v>
      </c>
      <c r="BC1898" s="41">
        <f t="shared" si="1114"/>
        <v>0</v>
      </c>
      <c r="BD1898" s="41">
        <f t="shared" si="1115"/>
        <v>0.95751889497002862</v>
      </c>
      <c r="BE1898" s="41">
        <f t="shared" si="1116"/>
        <v>4.2481105029971329E-2</v>
      </c>
      <c r="BF1898" s="41">
        <f t="shared" si="1117"/>
        <v>0</v>
      </c>
      <c r="BG1898" s="41">
        <f t="shared" si="1118"/>
        <v>0.43184779775866561</v>
      </c>
      <c r="BH1898" s="41">
        <f t="shared" si="1119"/>
        <v>0.32890278863695593</v>
      </c>
      <c r="BI1898" s="41">
        <f t="shared" si="1120"/>
        <v>0.23924941360437843</v>
      </c>
      <c r="BJ1898" s="41">
        <f t="shared" si="1121"/>
        <v>0</v>
      </c>
      <c r="BK1898" s="41">
        <f t="shared" si="1122"/>
        <v>4.2741725306228821E-2</v>
      </c>
      <c r="BL1898" s="41">
        <f t="shared" si="1123"/>
        <v>0</v>
      </c>
      <c r="BM1898" s="41">
        <f t="shared" si="1124"/>
        <v>0.17070628094865781</v>
      </c>
      <c r="BN1898" s="41">
        <f t="shared" si="1125"/>
        <v>0.78655199374511342</v>
      </c>
      <c r="BO1898" s="41">
        <f t="shared" si="1126"/>
        <v>6.072452436799583E-2</v>
      </c>
      <c r="BP1898" s="41">
        <f t="shared" si="1127"/>
        <v>0.91581965076882976</v>
      </c>
      <c r="BQ1898" s="41">
        <f t="shared" si="1128"/>
        <v>5.4730258014073496E-3</v>
      </c>
      <c r="BR1898" s="41">
        <f t="shared" si="1129"/>
        <v>1.0424811050299713E-3</v>
      </c>
      <c r="BS1898" s="41">
        <f t="shared" si="1130"/>
        <v>0.31508991399530883</v>
      </c>
      <c r="BT1898" s="41">
        <f t="shared" si="1131"/>
        <v>0.68491008600469117</v>
      </c>
      <c r="BU1898" s="41">
        <f t="shared" si="1132"/>
        <v>1.6940317956737033E-2</v>
      </c>
      <c r="BV1898" s="41">
        <f t="shared" si="1133"/>
        <v>0</v>
      </c>
      <c r="BW1898" s="41">
        <f t="shared" si="1134"/>
        <v>1</v>
      </c>
      <c r="BX1898" s="41" t="str">
        <f t="shared" si="1138"/>
        <v>2019Licensed practical nursesAlberta</v>
      </c>
      <c r="BY1898" s="51">
        <f>VLOOKUP(BX1898,'%workplace'!$A$1:$F$381,6,FALSE)</f>
        <v>13546</v>
      </c>
      <c r="BZ1898" s="32">
        <f t="shared" si="1139"/>
        <v>0.28325705005167578</v>
      </c>
    </row>
    <row r="1899" spans="1:78" s="8" customFormat="1" hidden="1" x14ac:dyDescent="0.2">
      <c r="A1899" s="8" t="str">
        <f t="shared" si="1137"/>
        <v>2019Licensed practical nursesAlbertaNursing home/long-term care</v>
      </c>
      <c r="B1899" s="8" t="s">
        <v>3</v>
      </c>
      <c r="C1899" s="8" t="s">
        <v>22</v>
      </c>
      <c r="D1899" s="8" t="s">
        <v>12</v>
      </c>
      <c r="E1899" s="8">
        <v>2019</v>
      </c>
      <c r="F1899" s="8">
        <v>3359</v>
      </c>
      <c r="G1899" s="8">
        <v>449</v>
      </c>
      <c r="H1899" s="8">
        <v>0</v>
      </c>
      <c r="I1899" s="8">
        <v>444</v>
      </c>
      <c r="J1899" s="8">
        <v>794</v>
      </c>
      <c r="K1899" s="8">
        <v>643</v>
      </c>
      <c r="L1899" s="8">
        <v>548</v>
      </c>
      <c r="M1899" s="8">
        <v>443</v>
      </c>
      <c r="N1899" s="8">
        <v>315</v>
      </c>
      <c r="O1899" s="8">
        <v>231</v>
      </c>
      <c r="P1899" s="8">
        <v>175</v>
      </c>
      <c r="Q1899" s="8">
        <v>67</v>
      </c>
      <c r="R1899" s="8">
        <v>18</v>
      </c>
      <c r="S1899" s="8">
        <v>130</v>
      </c>
      <c r="T1899" s="8">
        <v>0</v>
      </c>
      <c r="U1899" s="8">
        <v>3296</v>
      </c>
      <c r="V1899" s="8">
        <v>512</v>
      </c>
      <c r="W1899" s="8">
        <v>0</v>
      </c>
      <c r="X1899" s="8">
        <v>1453</v>
      </c>
      <c r="Y1899" s="8">
        <v>1650</v>
      </c>
      <c r="Z1899" s="8">
        <v>705</v>
      </c>
      <c r="AA1899" s="8">
        <v>0</v>
      </c>
      <c r="AB1899" s="8">
        <v>177</v>
      </c>
      <c r="AC1899" s="8">
        <v>0</v>
      </c>
      <c r="AD1899" s="8">
        <v>689</v>
      </c>
      <c r="AE1899" s="8">
        <v>2942</v>
      </c>
      <c r="AF1899" s="8">
        <v>425</v>
      </c>
      <c r="AG1899" s="8">
        <v>3316</v>
      </c>
      <c r="AH1899" s="8">
        <v>23</v>
      </c>
      <c r="AI1899" s="8">
        <v>0</v>
      </c>
      <c r="AJ1899" s="8">
        <v>395</v>
      </c>
      <c r="AK1899" s="8">
        <v>3412</v>
      </c>
      <c r="AL1899" s="8">
        <v>44</v>
      </c>
      <c r="AM1899" s="8">
        <v>1</v>
      </c>
      <c r="AN1899" s="8">
        <v>3808</v>
      </c>
      <c r="AO1899" s="41">
        <f t="shared" si="1140"/>
        <v>0.88209033613445376</v>
      </c>
      <c r="AP1899" s="41">
        <f t="shared" si="1135"/>
        <v>0.11790966386554622</v>
      </c>
      <c r="AQ1899" s="41">
        <f t="shared" si="1136"/>
        <v>0</v>
      </c>
      <c r="AR1899" s="41">
        <f t="shared" si="1103"/>
        <v>0.11659663865546219</v>
      </c>
      <c r="AS1899" s="41">
        <f t="shared" si="1104"/>
        <v>0.20850840336134455</v>
      </c>
      <c r="AT1899" s="41">
        <f t="shared" si="1105"/>
        <v>0.16885504201680673</v>
      </c>
      <c r="AU1899" s="41">
        <f t="shared" si="1106"/>
        <v>0.14390756302521007</v>
      </c>
      <c r="AV1899" s="41">
        <f t="shared" si="1107"/>
        <v>0.11633403361344538</v>
      </c>
      <c r="AW1899" s="41">
        <f t="shared" si="1108"/>
        <v>8.2720588235294115E-2</v>
      </c>
      <c r="AX1899" s="41">
        <f t="shared" si="1109"/>
        <v>6.0661764705882353E-2</v>
      </c>
      <c r="AY1899" s="41">
        <f t="shared" si="1110"/>
        <v>4.595588235294118E-2</v>
      </c>
      <c r="AZ1899" s="41">
        <f t="shared" si="1111"/>
        <v>1.759453781512605E-2</v>
      </c>
      <c r="BA1899" s="41">
        <f t="shared" si="1112"/>
        <v>4.7268907563025207E-3</v>
      </c>
      <c r="BB1899" s="41">
        <f t="shared" si="1113"/>
        <v>3.4138655462184871E-2</v>
      </c>
      <c r="BC1899" s="41">
        <f t="shared" si="1114"/>
        <v>0</v>
      </c>
      <c r="BD1899" s="41">
        <f t="shared" si="1115"/>
        <v>0.86554621848739499</v>
      </c>
      <c r="BE1899" s="41">
        <f t="shared" si="1116"/>
        <v>0.13445378151260504</v>
      </c>
      <c r="BF1899" s="41">
        <f t="shared" si="1117"/>
        <v>0</v>
      </c>
      <c r="BG1899" s="41">
        <f t="shared" si="1118"/>
        <v>0.38156512605042014</v>
      </c>
      <c r="BH1899" s="41">
        <f t="shared" si="1119"/>
        <v>0.43329831932773111</v>
      </c>
      <c r="BI1899" s="41">
        <f t="shared" si="1120"/>
        <v>0.18513655462184875</v>
      </c>
      <c r="BJ1899" s="41">
        <f t="shared" si="1121"/>
        <v>0</v>
      </c>
      <c r="BK1899" s="41">
        <f t="shared" si="1122"/>
        <v>4.6481092436974791E-2</v>
      </c>
      <c r="BL1899" s="41">
        <f t="shared" si="1123"/>
        <v>0</v>
      </c>
      <c r="BM1899" s="41">
        <f t="shared" si="1124"/>
        <v>0.18093487394957983</v>
      </c>
      <c r="BN1899" s="41">
        <f t="shared" si="1125"/>
        <v>0.77258403361344541</v>
      </c>
      <c r="BO1899" s="41">
        <f t="shared" si="1126"/>
        <v>0.11160714285714286</v>
      </c>
      <c r="BP1899" s="41">
        <f t="shared" si="1127"/>
        <v>0.87079831932773111</v>
      </c>
      <c r="BQ1899" s="41">
        <f t="shared" si="1128"/>
        <v>6.0399159663865548E-3</v>
      </c>
      <c r="BR1899" s="41">
        <f t="shared" si="1129"/>
        <v>0</v>
      </c>
      <c r="BS1899" s="41">
        <f t="shared" si="1130"/>
        <v>0.10372899159663866</v>
      </c>
      <c r="BT1899" s="41">
        <f t="shared" si="1131"/>
        <v>0.89600840336134457</v>
      </c>
      <c r="BU1899" s="41">
        <f t="shared" si="1132"/>
        <v>1.1554621848739496E-2</v>
      </c>
      <c r="BV1899" s="41">
        <f t="shared" si="1133"/>
        <v>2.6260504201680671E-4</v>
      </c>
      <c r="BW1899" s="41">
        <f t="shared" si="1134"/>
        <v>1</v>
      </c>
      <c r="BX1899" s="41" t="str">
        <f t="shared" si="1138"/>
        <v>2019Licensed practical nursesAlberta</v>
      </c>
      <c r="BY1899" s="51">
        <f>VLOOKUP(BX1899,'%workplace'!$A$1:$F$381,6,FALSE)</f>
        <v>13546</v>
      </c>
      <c r="BZ1899" s="32">
        <f t="shared" si="1139"/>
        <v>0.28111619666322163</v>
      </c>
    </row>
    <row r="1900" spans="1:78" s="8" customFormat="1" hidden="1" x14ac:dyDescent="0.2">
      <c r="A1900" s="8" t="str">
        <f t="shared" si="1137"/>
        <v>2019Licensed practical nursesAlbertaHospital</v>
      </c>
      <c r="B1900" s="8" t="s">
        <v>3</v>
      </c>
      <c r="C1900" s="8" t="s">
        <v>22</v>
      </c>
      <c r="D1900" s="8" t="s">
        <v>10</v>
      </c>
      <c r="E1900" s="8">
        <v>2019</v>
      </c>
      <c r="F1900" s="8">
        <v>4875</v>
      </c>
      <c r="G1900" s="8">
        <v>405</v>
      </c>
      <c r="H1900" s="8">
        <v>0</v>
      </c>
      <c r="I1900" s="8">
        <v>1028</v>
      </c>
      <c r="J1900" s="8">
        <v>1029</v>
      </c>
      <c r="K1900" s="8">
        <v>877</v>
      </c>
      <c r="L1900" s="8">
        <v>599</v>
      </c>
      <c r="M1900" s="8">
        <v>453</v>
      </c>
      <c r="N1900" s="8">
        <v>307</v>
      </c>
      <c r="O1900" s="8">
        <v>313</v>
      </c>
      <c r="P1900" s="8">
        <v>221</v>
      </c>
      <c r="Q1900" s="8">
        <v>108</v>
      </c>
      <c r="R1900" s="8">
        <v>24</v>
      </c>
      <c r="S1900" s="8">
        <v>321</v>
      </c>
      <c r="T1900" s="8">
        <v>0</v>
      </c>
      <c r="U1900" s="8">
        <v>5000</v>
      </c>
      <c r="V1900" s="8">
        <v>280</v>
      </c>
      <c r="W1900" s="8">
        <v>0</v>
      </c>
      <c r="X1900" s="8">
        <v>1742</v>
      </c>
      <c r="Y1900" s="8">
        <v>2437</v>
      </c>
      <c r="Z1900" s="8">
        <v>1101</v>
      </c>
      <c r="AA1900" s="8">
        <v>0</v>
      </c>
      <c r="AB1900" s="8">
        <v>27</v>
      </c>
      <c r="AC1900" s="8">
        <v>0</v>
      </c>
      <c r="AD1900" s="8">
        <v>958</v>
      </c>
      <c r="AE1900" s="8">
        <v>4295</v>
      </c>
      <c r="AF1900" s="8">
        <v>281</v>
      </c>
      <c r="AG1900" s="8">
        <v>4935</v>
      </c>
      <c r="AH1900" s="8">
        <v>4</v>
      </c>
      <c r="AI1900" s="8">
        <v>3</v>
      </c>
      <c r="AJ1900" s="8">
        <v>535</v>
      </c>
      <c r="AK1900" s="8">
        <v>4745</v>
      </c>
      <c r="AL1900" s="8">
        <v>57</v>
      </c>
      <c r="AM1900" s="8">
        <v>0</v>
      </c>
      <c r="AN1900" s="8">
        <v>5280</v>
      </c>
      <c r="AO1900" s="41">
        <f t="shared" ref="AO1900:AO1931" si="1141">F1900/$AN1900</f>
        <v>0.92329545454545459</v>
      </c>
      <c r="AP1900" s="41">
        <f t="shared" si="1135"/>
        <v>7.6704545454545456E-2</v>
      </c>
      <c r="AQ1900" s="41">
        <f t="shared" si="1136"/>
        <v>0</v>
      </c>
      <c r="AR1900" s="41">
        <f t="shared" si="1103"/>
        <v>0.1946969696969697</v>
      </c>
      <c r="AS1900" s="41">
        <f t="shared" si="1104"/>
        <v>0.19488636363636364</v>
      </c>
      <c r="AT1900" s="41">
        <f t="shared" si="1105"/>
        <v>0.16609848484848486</v>
      </c>
      <c r="AU1900" s="41">
        <f t="shared" si="1106"/>
        <v>0.1134469696969697</v>
      </c>
      <c r="AV1900" s="41">
        <f t="shared" si="1107"/>
        <v>8.579545454545455E-2</v>
      </c>
      <c r="AW1900" s="41">
        <f t="shared" si="1108"/>
        <v>5.8143939393939394E-2</v>
      </c>
      <c r="AX1900" s="41">
        <f t="shared" si="1109"/>
        <v>5.928030303030303E-2</v>
      </c>
      <c r="AY1900" s="41">
        <f t="shared" si="1110"/>
        <v>4.1856060606060605E-2</v>
      </c>
      <c r="AZ1900" s="41">
        <f t="shared" si="1111"/>
        <v>2.0454545454545454E-2</v>
      </c>
      <c r="BA1900" s="41">
        <f t="shared" si="1112"/>
        <v>4.5454545454545452E-3</v>
      </c>
      <c r="BB1900" s="41">
        <f t="shared" si="1113"/>
        <v>6.0795454545454548E-2</v>
      </c>
      <c r="BC1900" s="41">
        <f t="shared" si="1114"/>
        <v>0</v>
      </c>
      <c r="BD1900" s="41">
        <f t="shared" si="1115"/>
        <v>0.94696969696969702</v>
      </c>
      <c r="BE1900" s="41">
        <f t="shared" si="1116"/>
        <v>5.3030303030303032E-2</v>
      </c>
      <c r="BF1900" s="41">
        <f t="shared" si="1117"/>
        <v>0</v>
      </c>
      <c r="BG1900" s="41">
        <f t="shared" si="1118"/>
        <v>0.3299242424242424</v>
      </c>
      <c r="BH1900" s="41">
        <f t="shared" si="1119"/>
        <v>0.4615530303030303</v>
      </c>
      <c r="BI1900" s="41">
        <f t="shared" si="1120"/>
        <v>0.20852272727272728</v>
      </c>
      <c r="BJ1900" s="41">
        <f t="shared" si="1121"/>
        <v>0</v>
      </c>
      <c r="BK1900" s="41">
        <f t="shared" si="1122"/>
        <v>5.1136363636363636E-3</v>
      </c>
      <c r="BL1900" s="41">
        <f t="shared" si="1123"/>
        <v>0</v>
      </c>
      <c r="BM1900" s="41">
        <f t="shared" si="1124"/>
        <v>0.18143939393939393</v>
      </c>
      <c r="BN1900" s="41">
        <f t="shared" si="1125"/>
        <v>0.81344696969696972</v>
      </c>
      <c r="BO1900" s="41">
        <f t="shared" si="1126"/>
        <v>5.3219696969696972E-2</v>
      </c>
      <c r="BP1900" s="41">
        <f t="shared" si="1127"/>
        <v>0.93465909090909094</v>
      </c>
      <c r="BQ1900" s="41">
        <f t="shared" si="1128"/>
        <v>7.5757575757575758E-4</v>
      </c>
      <c r="BR1900" s="41">
        <f t="shared" si="1129"/>
        <v>5.6818181818181815E-4</v>
      </c>
      <c r="BS1900" s="41">
        <f t="shared" si="1130"/>
        <v>0.10132575757575757</v>
      </c>
      <c r="BT1900" s="41">
        <f t="shared" si="1131"/>
        <v>0.89867424242424243</v>
      </c>
      <c r="BU1900" s="41">
        <f t="shared" si="1132"/>
        <v>1.0795454545454546E-2</v>
      </c>
      <c r="BV1900" s="41">
        <f t="shared" si="1133"/>
        <v>0</v>
      </c>
      <c r="BW1900" s="41">
        <f t="shared" si="1134"/>
        <v>1</v>
      </c>
      <c r="BX1900" s="41" t="str">
        <f t="shared" si="1138"/>
        <v>2019Licensed practical nursesAlberta</v>
      </c>
      <c r="BY1900" s="51">
        <f>VLOOKUP(BX1900,'%workplace'!$A$1:$F$381,6,FALSE)</f>
        <v>13546</v>
      </c>
      <c r="BZ1900" s="32">
        <f t="shared" si="1139"/>
        <v>0.3897829617599291</v>
      </c>
    </row>
    <row r="1901" spans="1:78" s="8" customFormat="1" hidden="1" x14ac:dyDescent="0.2">
      <c r="A1901" s="8" t="str">
        <f t="shared" si="1137"/>
        <v>2019Licensed practical nursesAlbertaOther places of work</v>
      </c>
      <c r="B1901" s="8" t="s">
        <v>3</v>
      </c>
      <c r="C1901" s="8" t="s">
        <v>22</v>
      </c>
      <c r="D1901" s="8" t="s">
        <v>13</v>
      </c>
      <c r="E1901" s="8">
        <v>2019</v>
      </c>
      <c r="F1901" s="8">
        <v>581</v>
      </c>
      <c r="G1901" s="8">
        <v>40</v>
      </c>
      <c r="H1901" s="8">
        <v>0</v>
      </c>
      <c r="I1901" s="8">
        <v>77</v>
      </c>
      <c r="J1901" s="8">
        <v>111</v>
      </c>
      <c r="K1901" s="8">
        <v>107</v>
      </c>
      <c r="L1901" s="8">
        <v>114</v>
      </c>
      <c r="M1901" s="8">
        <v>67</v>
      </c>
      <c r="N1901" s="8">
        <v>52</v>
      </c>
      <c r="O1901" s="8">
        <v>28</v>
      </c>
      <c r="P1901" s="8">
        <v>30</v>
      </c>
      <c r="Q1901" s="8">
        <v>10</v>
      </c>
      <c r="R1901" s="8">
        <v>4</v>
      </c>
      <c r="S1901" s="8">
        <v>21</v>
      </c>
      <c r="T1901" s="8">
        <v>0</v>
      </c>
      <c r="U1901" s="8">
        <v>587</v>
      </c>
      <c r="V1901" s="8">
        <v>34</v>
      </c>
      <c r="W1901" s="8">
        <v>0</v>
      </c>
      <c r="X1901" s="8">
        <v>301</v>
      </c>
      <c r="Y1901" s="8">
        <v>167</v>
      </c>
      <c r="Z1901" s="8">
        <v>153</v>
      </c>
      <c r="AA1901" s="8">
        <v>0</v>
      </c>
      <c r="AB1901" s="8">
        <v>23</v>
      </c>
      <c r="AC1901" s="8">
        <v>0</v>
      </c>
      <c r="AD1901" s="8">
        <v>337</v>
      </c>
      <c r="AE1901" s="8">
        <v>261</v>
      </c>
      <c r="AF1901" s="8">
        <v>90</v>
      </c>
      <c r="AG1901" s="8">
        <v>365</v>
      </c>
      <c r="AH1901" s="8">
        <v>157</v>
      </c>
      <c r="AI1901" s="8">
        <v>1</v>
      </c>
      <c r="AJ1901" s="8">
        <v>48</v>
      </c>
      <c r="AK1901" s="8">
        <v>573</v>
      </c>
      <c r="AL1901" s="8">
        <v>8</v>
      </c>
      <c r="AM1901" s="8">
        <v>0</v>
      </c>
      <c r="AN1901" s="8">
        <v>621</v>
      </c>
      <c r="AO1901" s="41">
        <f t="shared" si="1141"/>
        <v>0.93558776167471824</v>
      </c>
      <c r="AP1901" s="41">
        <f t="shared" si="1135"/>
        <v>6.4412238325281798E-2</v>
      </c>
      <c r="AQ1901" s="41">
        <f t="shared" si="1136"/>
        <v>0</v>
      </c>
      <c r="AR1901" s="41">
        <f t="shared" si="1103"/>
        <v>0.12399355877616747</v>
      </c>
      <c r="AS1901" s="41">
        <f t="shared" si="1104"/>
        <v>0.17874396135265699</v>
      </c>
      <c r="AT1901" s="41">
        <f t="shared" si="1105"/>
        <v>0.17230273752012881</v>
      </c>
      <c r="AU1901" s="41">
        <f t="shared" si="1106"/>
        <v>0.18357487922705315</v>
      </c>
      <c r="AV1901" s="41">
        <f t="shared" si="1107"/>
        <v>0.10789049919484701</v>
      </c>
      <c r="AW1901" s="41">
        <f t="shared" si="1108"/>
        <v>8.3735909822866342E-2</v>
      </c>
      <c r="AX1901" s="41">
        <f t="shared" si="1109"/>
        <v>4.5088566827697261E-2</v>
      </c>
      <c r="AY1901" s="41">
        <f t="shared" si="1110"/>
        <v>4.8309178743961352E-2</v>
      </c>
      <c r="AZ1901" s="41">
        <f t="shared" si="1111"/>
        <v>1.610305958132045E-2</v>
      </c>
      <c r="BA1901" s="41">
        <f t="shared" si="1112"/>
        <v>6.4412238325281803E-3</v>
      </c>
      <c r="BB1901" s="41">
        <f t="shared" si="1113"/>
        <v>3.3816425120772944E-2</v>
      </c>
      <c r="BC1901" s="41">
        <f t="shared" si="1114"/>
        <v>0</v>
      </c>
      <c r="BD1901" s="41">
        <f t="shared" si="1115"/>
        <v>0.94524959742351045</v>
      </c>
      <c r="BE1901" s="41">
        <f t="shared" si="1116"/>
        <v>5.4750402576489533E-2</v>
      </c>
      <c r="BF1901" s="41">
        <f t="shared" si="1117"/>
        <v>0</v>
      </c>
      <c r="BG1901" s="41">
        <f t="shared" si="1118"/>
        <v>0.48470209339774556</v>
      </c>
      <c r="BH1901" s="41">
        <f t="shared" si="1119"/>
        <v>0.2689210950080515</v>
      </c>
      <c r="BI1901" s="41">
        <f t="shared" si="1120"/>
        <v>0.24637681159420291</v>
      </c>
      <c r="BJ1901" s="41">
        <f t="shared" si="1121"/>
        <v>0</v>
      </c>
      <c r="BK1901" s="41">
        <f t="shared" si="1122"/>
        <v>3.7037037037037035E-2</v>
      </c>
      <c r="BL1901" s="41">
        <f t="shared" si="1123"/>
        <v>0</v>
      </c>
      <c r="BM1901" s="41">
        <f t="shared" si="1124"/>
        <v>0.54267310789049916</v>
      </c>
      <c r="BN1901" s="41">
        <f t="shared" si="1125"/>
        <v>0.42028985507246375</v>
      </c>
      <c r="BO1901" s="41">
        <f t="shared" si="1126"/>
        <v>0.14492753623188406</v>
      </c>
      <c r="BP1901" s="41">
        <f t="shared" si="1127"/>
        <v>0.5877616747181964</v>
      </c>
      <c r="BQ1901" s="41">
        <f t="shared" si="1128"/>
        <v>0.25281803542673109</v>
      </c>
      <c r="BR1901" s="41">
        <f t="shared" si="1129"/>
        <v>1.6103059581320451E-3</v>
      </c>
      <c r="BS1901" s="41">
        <f t="shared" si="1130"/>
        <v>7.7294685990338161E-2</v>
      </c>
      <c r="BT1901" s="41">
        <f t="shared" si="1131"/>
        <v>0.92270531400966183</v>
      </c>
      <c r="BU1901" s="41">
        <f t="shared" si="1132"/>
        <v>1.2882447665056361E-2</v>
      </c>
      <c r="BV1901" s="41">
        <f t="shared" si="1133"/>
        <v>0</v>
      </c>
      <c r="BW1901" s="41">
        <f t="shared" si="1134"/>
        <v>1</v>
      </c>
      <c r="BX1901" s="41" t="str">
        <f t="shared" si="1138"/>
        <v>2019Licensed practical nursesAlberta</v>
      </c>
      <c r="BY1901" s="51">
        <f>VLOOKUP(BX1901,'%workplace'!$A$1:$F$381,6,FALSE)</f>
        <v>13546</v>
      </c>
      <c r="BZ1901" s="32">
        <f t="shared" si="1139"/>
        <v>4.5843791525173483E-2</v>
      </c>
    </row>
    <row r="1902" spans="1:78" s="8" customFormat="1" ht="15" hidden="1" x14ac:dyDescent="0.25">
      <c r="A1902" s="8" t="str">
        <f t="shared" si="1137"/>
        <v>2019Licensed practical nursesBritish ColumbiaAll places of work</v>
      </c>
      <c r="B1902" s="8" t="s">
        <v>3</v>
      </c>
      <c r="C1902" s="8" t="s">
        <v>23</v>
      </c>
      <c r="D1902" s="8" t="s">
        <v>9</v>
      </c>
      <c r="E1902" s="8">
        <v>2019</v>
      </c>
      <c r="F1902" s="8">
        <v>10622</v>
      </c>
      <c r="G1902" s="8">
        <v>1199</v>
      </c>
      <c r="H1902" s="8">
        <v>0</v>
      </c>
      <c r="I1902" s="8">
        <v>1535</v>
      </c>
      <c r="J1902" s="8">
        <v>1866</v>
      </c>
      <c r="K1902" s="8">
        <v>1805</v>
      </c>
      <c r="L1902" s="8">
        <v>1553</v>
      </c>
      <c r="M1902" s="8">
        <v>1389</v>
      </c>
      <c r="N1902" s="8">
        <v>1219</v>
      </c>
      <c r="O1902" s="8">
        <v>1008</v>
      </c>
      <c r="P1902" s="8">
        <v>649</v>
      </c>
      <c r="Q1902" s="8">
        <v>226</v>
      </c>
      <c r="R1902" s="8">
        <v>45</v>
      </c>
      <c r="S1902" s="8">
        <v>526</v>
      </c>
      <c r="T1902" s="8">
        <v>0</v>
      </c>
      <c r="U1902" s="58" t="s">
        <v>233</v>
      </c>
      <c r="V1902" s="58" t="s">
        <v>233</v>
      </c>
      <c r="W1902" s="58" t="s">
        <v>233</v>
      </c>
      <c r="X1902" s="8">
        <v>6065</v>
      </c>
      <c r="Y1902" s="8">
        <v>3126</v>
      </c>
      <c r="Z1902" s="8">
        <v>2589</v>
      </c>
      <c r="AA1902" s="8">
        <v>41</v>
      </c>
      <c r="AB1902" s="8">
        <v>364</v>
      </c>
      <c r="AC1902" s="8">
        <v>521</v>
      </c>
      <c r="AD1902" s="8">
        <v>334</v>
      </c>
      <c r="AE1902" s="8">
        <v>10602</v>
      </c>
      <c r="AF1902" s="8">
        <v>173</v>
      </c>
      <c r="AG1902" s="8">
        <v>10773</v>
      </c>
      <c r="AH1902" s="8">
        <v>136</v>
      </c>
      <c r="AI1902" s="8">
        <v>16</v>
      </c>
      <c r="AJ1902" s="8">
        <v>948</v>
      </c>
      <c r="AK1902" s="8">
        <v>10860</v>
      </c>
      <c r="AL1902" s="8">
        <v>723</v>
      </c>
      <c r="AM1902" s="8">
        <v>13</v>
      </c>
      <c r="AN1902" s="8">
        <v>11821</v>
      </c>
      <c r="AO1902" s="41">
        <f t="shared" si="1141"/>
        <v>0.89857034091870402</v>
      </c>
      <c r="AP1902" s="41">
        <f t="shared" si="1135"/>
        <v>0.101429659081296</v>
      </c>
      <c r="AQ1902" s="41">
        <f t="shared" si="1136"/>
        <v>0</v>
      </c>
      <c r="AR1902" s="41">
        <f t="shared" si="1103"/>
        <v>0.12985365028339396</v>
      </c>
      <c r="AS1902" s="41">
        <f t="shared" si="1104"/>
        <v>0.1578546654259369</v>
      </c>
      <c r="AT1902" s="41">
        <f t="shared" si="1105"/>
        <v>0.15269435749936552</v>
      </c>
      <c r="AU1902" s="41">
        <f t="shared" si="1106"/>
        <v>0.13137636409779208</v>
      </c>
      <c r="AV1902" s="41">
        <f t="shared" si="1107"/>
        <v>0.11750274934438711</v>
      </c>
      <c r="AW1902" s="41">
        <f t="shared" si="1108"/>
        <v>0.10312156331951612</v>
      </c>
      <c r="AX1902" s="41">
        <f t="shared" si="1109"/>
        <v>8.5271973606293877E-2</v>
      </c>
      <c r="AY1902" s="41">
        <f t="shared" si="1110"/>
        <v>5.4902292530242786E-2</v>
      </c>
      <c r="AZ1902" s="41">
        <f t="shared" si="1111"/>
        <v>1.9118517891887319E-2</v>
      </c>
      <c r="BA1902" s="41">
        <f t="shared" si="1112"/>
        <v>3.8067845359952626E-3</v>
      </c>
      <c r="BB1902" s="41">
        <f t="shared" si="1113"/>
        <v>4.4497081465189069E-2</v>
      </c>
      <c r="BC1902" s="41">
        <f t="shared" si="1114"/>
        <v>0</v>
      </c>
      <c r="BD1902" s="41" t="e">
        <f t="shared" si="1115"/>
        <v>#VALUE!</v>
      </c>
      <c r="BE1902" s="41" t="e">
        <f t="shared" si="1116"/>
        <v>#VALUE!</v>
      </c>
      <c r="BF1902" s="41" t="e">
        <f t="shared" si="1117"/>
        <v>#VALUE!</v>
      </c>
      <c r="BG1902" s="41">
        <f t="shared" si="1118"/>
        <v>0.51306996024025042</v>
      </c>
      <c r="BH1902" s="41">
        <f t="shared" si="1119"/>
        <v>0.26444463243380423</v>
      </c>
      <c r="BI1902" s="41">
        <f t="shared" si="1120"/>
        <v>0.2190170036375941</v>
      </c>
      <c r="BJ1902" s="41">
        <f t="shared" si="1121"/>
        <v>3.4684036883512394E-3</v>
      </c>
      <c r="BK1902" s="41">
        <f t="shared" si="1122"/>
        <v>3.0792657135606125E-2</v>
      </c>
      <c r="BL1902" s="41">
        <f t="shared" si="1123"/>
        <v>4.4074105405634043E-2</v>
      </c>
      <c r="BM1902" s="41">
        <f t="shared" si="1124"/>
        <v>2.8254800778275951E-2</v>
      </c>
      <c r="BN1902" s="41">
        <f t="shared" si="1125"/>
        <v>0.89687843668048384</v>
      </c>
      <c r="BO1902" s="41">
        <f t="shared" si="1126"/>
        <v>1.4634971660604009E-2</v>
      </c>
      <c r="BP1902" s="41">
        <f t="shared" si="1127"/>
        <v>0.91134421791726583</v>
      </c>
      <c r="BQ1902" s="41">
        <f t="shared" si="1128"/>
        <v>1.1504948819896794E-2</v>
      </c>
      <c r="BR1902" s="41">
        <f t="shared" si="1129"/>
        <v>1.3535233905760933E-3</v>
      </c>
      <c r="BS1902" s="41">
        <f t="shared" si="1130"/>
        <v>8.0196260891633536E-2</v>
      </c>
      <c r="BT1902" s="41">
        <f t="shared" si="1131"/>
        <v>0.91870400135352337</v>
      </c>
      <c r="BU1902" s="41">
        <f t="shared" si="1132"/>
        <v>6.1162338211657223E-2</v>
      </c>
      <c r="BV1902" s="41">
        <f t="shared" si="1133"/>
        <v>1.0997377548430758E-3</v>
      </c>
      <c r="BW1902" s="41">
        <f t="shared" si="1134"/>
        <v>1</v>
      </c>
      <c r="BX1902" s="41" t="str">
        <f t="shared" si="1138"/>
        <v>2019Licensed practical nursesBritish Columbia</v>
      </c>
      <c r="BY1902" s="51">
        <f>VLOOKUP(BX1902,'%workplace'!$A$1:$F$381,6,FALSE)</f>
        <v>11821</v>
      </c>
      <c r="BZ1902" s="32">
        <f t="shared" si="1139"/>
        <v>1</v>
      </c>
    </row>
    <row r="1903" spans="1:78" s="8" customFormat="1" ht="15" hidden="1" x14ac:dyDescent="0.25">
      <c r="A1903" s="8" t="str">
        <f t="shared" si="1137"/>
        <v>2019Licensed practical nursesBritish ColumbiaCommunity health</v>
      </c>
      <c r="B1903" s="8" t="s">
        <v>3</v>
      </c>
      <c r="C1903" s="8" t="s">
        <v>23</v>
      </c>
      <c r="D1903" s="8" t="s">
        <v>11</v>
      </c>
      <c r="E1903" s="8">
        <v>2019</v>
      </c>
      <c r="F1903" s="8">
        <v>1189</v>
      </c>
      <c r="G1903" s="8">
        <v>99</v>
      </c>
      <c r="H1903" s="8">
        <v>0</v>
      </c>
      <c r="I1903" s="8">
        <v>168</v>
      </c>
      <c r="J1903" s="8">
        <v>209</v>
      </c>
      <c r="K1903" s="8">
        <v>208</v>
      </c>
      <c r="L1903" s="8">
        <v>171</v>
      </c>
      <c r="M1903" s="8">
        <v>162</v>
      </c>
      <c r="N1903" s="8">
        <v>145</v>
      </c>
      <c r="O1903" s="8">
        <v>97</v>
      </c>
      <c r="P1903" s="8">
        <v>71</v>
      </c>
      <c r="Q1903" s="8">
        <v>14</v>
      </c>
      <c r="R1903" s="8">
        <v>4</v>
      </c>
      <c r="S1903" s="8">
        <v>39</v>
      </c>
      <c r="T1903" s="8">
        <v>0</v>
      </c>
      <c r="U1903" s="58" t="s">
        <v>233</v>
      </c>
      <c r="V1903" s="58" t="s">
        <v>233</v>
      </c>
      <c r="W1903" s="58" t="s">
        <v>233</v>
      </c>
      <c r="X1903" s="8">
        <v>696</v>
      </c>
      <c r="Y1903" s="8">
        <v>327</v>
      </c>
      <c r="Z1903" s="8">
        <v>258</v>
      </c>
      <c r="AA1903" s="8">
        <v>7</v>
      </c>
      <c r="AB1903" s="8">
        <v>150</v>
      </c>
      <c r="AC1903" s="8">
        <v>3</v>
      </c>
      <c r="AD1903" s="8">
        <v>30</v>
      </c>
      <c r="AE1903" s="8">
        <v>1105</v>
      </c>
      <c r="AF1903" s="8">
        <v>41</v>
      </c>
      <c r="AG1903" s="8">
        <v>1203</v>
      </c>
      <c r="AH1903" s="8">
        <v>8</v>
      </c>
      <c r="AI1903" s="8">
        <v>8</v>
      </c>
      <c r="AJ1903" s="8">
        <v>103</v>
      </c>
      <c r="AK1903" s="8">
        <v>1185</v>
      </c>
      <c r="AL1903" s="8">
        <v>28</v>
      </c>
      <c r="AM1903" s="8">
        <v>0</v>
      </c>
      <c r="AN1903" s="8">
        <v>1288</v>
      </c>
      <c r="AO1903" s="41">
        <f t="shared" si="1141"/>
        <v>0.92313664596273293</v>
      </c>
      <c r="AP1903" s="41">
        <f t="shared" si="1135"/>
        <v>7.6863354037267087E-2</v>
      </c>
      <c r="AQ1903" s="41">
        <f t="shared" si="1136"/>
        <v>0</v>
      </c>
      <c r="AR1903" s="41">
        <f t="shared" si="1103"/>
        <v>0.13043478260869565</v>
      </c>
      <c r="AS1903" s="41">
        <f t="shared" si="1104"/>
        <v>0.1622670807453416</v>
      </c>
      <c r="AT1903" s="41">
        <f t="shared" si="1105"/>
        <v>0.16149068322981366</v>
      </c>
      <c r="AU1903" s="41">
        <f t="shared" si="1106"/>
        <v>0.13276397515527949</v>
      </c>
      <c r="AV1903" s="41">
        <f t="shared" si="1107"/>
        <v>0.12577639751552794</v>
      </c>
      <c r="AW1903" s="41">
        <f t="shared" si="1108"/>
        <v>0.1125776397515528</v>
      </c>
      <c r="AX1903" s="41">
        <f t="shared" si="1109"/>
        <v>7.5310559006211183E-2</v>
      </c>
      <c r="AY1903" s="41">
        <f t="shared" si="1110"/>
        <v>5.5124223602484472E-2</v>
      </c>
      <c r="AZ1903" s="41">
        <f t="shared" si="1111"/>
        <v>1.0869565217391304E-2</v>
      </c>
      <c r="BA1903" s="41">
        <f t="shared" si="1112"/>
        <v>3.105590062111801E-3</v>
      </c>
      <c r="BB1903" s="41">
        <f t="shared" si="1113"/>
        <v>3.0279503105590064E-2</v>
      </c>
      <c r="BC1903" s="41">
        <f t="shared" si="1114"/>
        <v>0</v>
      </c>
      <c r="BD1903" s="41" t="e">
        <f t="shared" si="1115"/>
        <v>#VALUE!</v>
      </c>
      <c r="BE1903" s="41" t="e">
        <f t="shared" si="1116"/>
        <v>#VALUE!</v>
      </c>
      <c r="BF1903" s="41" t="e">
        <f t="shared" si="1117"/>
        <v>#VALUE!</v>
      </c>
      <c r="BG1903" s="41">
        <f t="shared" si="1118"/>
        <v>0.54037267080745344</v>
      </c>
      <c r="BH1903" s="41">
        <f t="shared" si="1119"/>
        <v>0.25388198757763975</v>
      </c>
      <c r="BI1903" s="41">
        <f t="shared" si="1120"/>
        <v>0.20031055900621117</v>
      </c>
      <c r="BJ1903" s="41">
        <f t="shared" si="1121"/>
        <v>5.434782608695652E-3</v>
      </c>
      <c r="BK1903" s="41">
        <f t="shared" si="1122"/>
        <v>0.11645962732919254</v>
      </c>
      <c r="BL1903" s="41">
        <f t="shared" si="1123"/>
        <v>2.329192546583851E-3</v>
      </c>
      <c r="BM1903" s="41">
        <f t="shared" si="1124"/>
        <v>2.3291925465838508E-2</v>
      </c>
      <c r="BN1903" s="41">
        <f t="shared" si="1125"/>
        <v>0.85791925465838514</v>
      </c>
      <c r="BO1903" s="41">
        <f t="shared" si="1126"/>
        <v>3.183229813664596E-2</v>
      </c>
      <c r="BP1903" s="41">
        <f t="shared" si="1127"/>
        <v>0.93400621118012417</v>
      </c>
      <c r="BQ1903" s="41">
        <f t="shared" si="1128"/>
        <v>6.2111801242236021E-3</v>
      </c>
      <c r="BR1903" s="41">
        <f t="shared" si="1129"/>
        <v>6.2111801242236021E-3</v>
      </c>
      <c r="BS1903" s="41">
        <f t="shared" si="1130"/>
        <v>7.996894409937888E-2</v>
      </c>
      <c r="BT1903" s="41">
        <f t="shared" si="1131"/>
        <v>0.92003105590062106</v>
      </c>
      <c r="BU1903" s="41">
        <f t="shared" si="1132"/>
        <v>2.1739130434782608E-2</v>
      </c>
      <c r="BV1903" s="41">
        <f t="shared" si="1133"/>
        <v>0</v>
      </c>
      <c r="BW1903" s="41">
        <f t="shared" si="1134"/>
        <v>1</v>
      </c>
      <c r="BX1903" s="41" t="str">
        <f t="shared" si="1138"/>
        <v>2019Licensed practical nursesBritish Columbia</v>
      </c>
      <c r="BY1903" s="51">
        <f>VLOOKUP(BX1903,'%workplace'!$A$1:$F$381,6,FALSE)</f>
        <v>11821</v>
      </c>
      <c r="BZ1903" s="32">
        <f t="shared" si="1139"/>
        <v>0.10895863294137552</v>
      </c>
    </row>
    <row r="1904" spans="1:78" s="8" customFormat="1" ht="15" hidden="1" x14ac:dyDescent="0.25">
      <c r="A1904" s="8" t="str">
        <f t="shared" si="1137"/>
        <v>2019Licensed practical nursesBritish ColumbiaNursing home/long-term care</v>
      </c>
      <c r="B1904" s="8" t="s">
        <v>3</v>
      </c>
      <c r="C1904" s="8" t="s">
        <v>23</v>
      </c>
      <c r="D1904" s="8" t="s">
        <v>12</v>
      </c>
      <c r="E1904" s="8">
        <v>2019</v>
      </c>
      <c r="F1904" s="8">
        <v>4314</v>
      </c>
      <c r="G1904" s="8">
        <v>515</v>
      </c>
      <c r="H1904" s="8">
        <v>0</v>
      </c>
      <c r="I1904" s="8">
        <v>624</v>
      </c>
      <c r="J1904" s="8">
        <v>795</v>
      </c>
      <c r="K1904" s="8">
        <v>738</v>
      </c>
      <c r="L1904" s="8">
        <v>595</v>
      </c>
      <c r="M1904" s="8">
        <v>595</v>
      </c>
      <c r="N1904" s="8">
        <v>490</v>
      </c>
      <c r="O1904" s="8">
        <v>437</v>
      </c>
      <c r="P1904" s="8">
        <v>268</v>
      </c>
      <c r="Q1904" s="8">
        <v>87</v>
      </c>
      <c r="R1904" s="8">
        <v>14</v>
      </c>
      <c r="S1904" s="8">
        <v>186</v>
      </c>
      <c r="T1904" s="8">
        <v>0</v>
      </c>
      <c r="U1904" s="58" t="s">
        <v>233</v>
      </c>
      <c r="V1904" s="58" t="s">
        <v>233</v>
      </c>
      <c r="W1904" s="58" t="s">
        <v>233</v>
      </c>
      <c r="X1904" s="8">
        <v>2564</v>
      </c>
      <c r="Y1904" s="8">
        <v>1357</v>
      </c>
      <c r="Z1904" s="8">
        <v>892</v>
      </c>
      <c r="AA1904" s="8">
        <v>16</v>
      </c>
      <c r="AB1904" s="8">
        <v>123</v>
      </c>
      <c r="AC1904" s="8">
        <v>3</v>
      </c>
      <c r="AD1904" s="8">
        <v>64</v>
      </c>
      <c r="AE1904" s="8">
        <v>4639</v>
      </c>
      <c r="AF1904" s="8">
        <v>48</v>
      </c>
      <c r="AG1904" s="8">
        <v>4738</v>
      </c>
      <c r="AH1904" s="8">
        <v>2</v>
      </c>
      <c r="AI1904" s="8">
        <v>5</v>
      </c>
      <c r="AJ1904" s="8">
        <v>458</v>
      </c>
      <c r="AK1904" s="8">
        <v>4371</v>
      </c>
      <c r="AL1904" s="8">
        <v>36</v>
      </c>
      <c r="AM1904" s="8">
        <v>0</v>
      </c>
      <c r="AN1904" s="8">
        <v>4829</v>
      </c>
      <c r="AO1904" s="41">
        <f t="shared" si="1141"/>
        <v>0.89335266100641952</v>
      </c>
      <c r="AP1904" s="41">
        <f t="shared" si="1135"/>
        <v>0.10664733899358045</v>
      </c>
      <c r="AQ1904" s="41">
        <f t="shared" si="1136"/>
        <v>0</v>
      </c>
      <c r="AR1904" s="41">
        <f t="shared" si="1103"/>
        <v>0.12921930006212468</v>
      </c>
      <c r="AS1904" s="41">
        <f t="shared" si="1104"/>
        <v>0.16463035825222613</v>
      </c>
      <c r="AT1904" s="41">
        <f t="shared" si="1105"/>
        <v>0.15282667218885898</v>
      </c>
      <c r="AU1904" s="41">
        <f t="shared" si="1106"/>
        <v>0.12321391592462208</v>
      </c>
      <c r="AV1904" s="41">
        <f t="shared" si="1107"/>
        <v>0.12321391592462208</v>
      </c>
      <c r="AW1904" s="41">
        <f t="shared" si="1108"/>
        <v>0.10147028370262995</v>
      </c>
      <c r="AX1904" s="41">
        <f t="shared" si="1109"/>
        <v>9.0494926485814864E-2</v>
      </c>
      <c r="AY1904" s="41">
        <f t="shared" si="1110"/>
        <v>5.549803271898944E-2</v>
      </c>
      <c r="AZ1904" s="41">
        <f t="shared" si="1111"/>
        <v>1.8016152412507765E-2</v>
      </c>
      <c r="BA1904" s="41">
        <f t="shared" si="1112"/>
        <v>2.8991509629322839E-3</v>
      </c>
      <c r="BB1904" s="41">
        <f t="shared" si="1113"/>
        <v>3.8517291364671774E-2</v>
      </c>
      <c r="BC1904" s="41">
        <f t="shared" si="1114"/>
        <v>0</v>
      </c>
      <c r="BD1904" s="41" t="e">
        <f t="shared" si="1115"/>
        <v>#VALUE!</v>
      </c>
      <c r="BE1904" s="41" t="e">
        <f t="shared" si="1116"/>
        <v>#VALUE!</v>
      </c>
      <c r="BF1904" s="41" t="e">
        <f t="shared" si="1117"/>
        <v>#VALUE!</v>
      </c>
      <c r="BG1904" s="41">
        <f t="shared" si="1118"/>
        <v>0.53095879063988405</v>
      </c>
      <c r="BH1904" s="41">
        <f t="shared" si="1119"/>
        <v>0.28101056119279355</v>
      </c>
      <c r="BI1904" s="41">
        <f t="shared" si="1120"/>
        <v>0.1847173327811141</v>
      </c>
      <c r="BJ1904" s="41">
        <f t="shared" si="1121"/>
        <v>3.3133153862083247E-3</v>
      </c>
      <c r="BK1904" s="41">
        <f t="shared" si="1122"/>
        <v>2.5471112031476496E-2</v>
      </c>
      <c r="BL1904" s="41">
        <f t="shared" si="1123"/>
        <v>6.2124663491406088E-4</v>
      </c>
      <c r="BM1904" s="41">
        <f t="shared" si="1124"/>
        <v>1.3253261544833299E-2</v>
      </c>
      <c r="BN1904" s="41">
        <f t="shared" si="1125"/>
        <v>0.9606543797887761</v>
      </c>
      <c r="BO1904" s="41">
        <f t="shared" si="1126"/>
        <v>9.9399461586249741E-3</v>
      </c>
      <c r="BP1904" s="41">
        <f t="shared" si="1127"/>
        <v>0.9811555187409402</v>
      </c>
      <c r="BQ1904" s="41">
        <f t="shared" si="1128"/>
        <v>4.1416442327604059E-4</v>
      </c>
      <c r="BR1904" s="41">
        <f t="shared" si="1129"/>
        <v>1.0354110581901014E-3</v>
      </c>
      <c r="BS1904" s="41">
        <f t="shared" si="1130"/>
        <v>9.4843652930213296E-2</v>
      </c>
      <c r="BT1904" s="41">
        <f t="shared" si="1131"/>
        <v>0.90515634706978676</v>
      </c>
      <c r="BU1904" s="41">
        <f t="shared" si="1132"/>
        <v>7.4549596189687302E-3</v>
      </c>
      <c r="BV1904" s="41">
        <f t="shared" si="1133"/>
        <v>0</v>
      </c>
      <c r="BW1904" s="41">
        <f t="shared" si="1134"/>
        <v>1</v>
      </c>
      <c r="BX1904" s="41" t="str">
        <f t="shared" si="1138"/>
        <v>2019Licensed practical nursesBritish Columbia</v>
      </c>
      <c r="BY1904" s="51">
        <f>VLOOKUP(BX1904,'%workplace'!$A$1:$F$381,6,FALSE)</f>
        <v>11821</v>
      </c>
      <c r="BZ1904" s="32">
        <f t="shared" si="1139"/>
        <v>0.40851027831824721</v>
      </c>
    </row>
    <row r="1905" spans="1:78" s="8" customFormat="1" ht="15" hidden="1" x14ac:dyDescent="0.25">
      <c r="A1905" s="8" t="str">
        <f t="shared" si="1137"/>
        <v>2019Licensed practical nursesBritish ColumbiaHospital</v>
      </c>
      <c r="B1905" s="8" t="s">
        <v>3</v>
      </c>
      <c r="C1905" s="8" t="s">
        <v>23</v>
      </c>
      <c r="D1905" s="8" t="s">
        <v>10</v>
      </c>
      <c r="E1905" s="8">
        <v>2019</v>
      </c>
      <c r="F1905" s="8">
        <v>3792</v>
      </c>
      <c r="G1905" s="8">
        <v>434</v>
      </c>
      <c r="H1905" s="8">
        <v>0</v>
      </c>
      <c r="I1905" s="8">
        <v>536</v>
      </c>
      <c r="J1905" s="8">
        <v>623</v>
      </c>
      <c r="K1905" s="8">
        <v>628</v>
      </c>
      <c r="L1905" s="8">
        <v>617</v>
      </c>
      <c r="M1905" s="8">
        <v>493</v>
      </c>
      <c r="N1905" s="8">
        <v>462</v>
      </c>
      <c r="O1905" s="8">
        <v>377</v>
      </c>
      <c r="P1905" s="8">
        <v>242</v>
      </c>
      <c r="Q1905" s="8">
        <v>82</v>
      </c>
      <c r="R1905" s="8">
        <v>20</v>
      </c>
      <c r="S1905" s="8">
        <v>146</v>
      </c>
      <c r="T1905" s="8">
        <v>0</v>
      </c>
      <c r="U1905" s="58" t="s">
        <v>233</v>
      </c>
      <c r="V1905" s="58" t="s">
        <v>233</v>
      </c>
      <c r="W1905" s="58" t="s">
        <v>233</v>
      </c>
      <c r="X1905" s="8">
        <v>2149</v>
      </c>
      <c r="Y1905" s="8">
        <v>1090</v>
      </c>
      <c r="Z1905" s="8">
        <v>979</v>
      </c>
      <c r="AA1905" s="8">
        <v>8</v>
      </c>
      <c r="AB1905" s="8">
        <v>13</v>
      </c>
      <c r="AC1905" s="8">
        <v>2</v>
      </c>
      <c r="AD1905" s="8">
        <v>33</v>
      </c>
      <c r="AE1905" s="8">
        <v>4178</v>
      </c>
      <c r="AF1905" s="8">
        <v>12</v>
      </c>
      <c r="AG1905" s="8">
        <v>4164</v>
      </c>
      <c r="AH1905" s="8">
        <v>2</v>
      </c>
      <c r="AI1905" s="8">
        <v>1</v>
      </c>
      <c r="AJ1905" s="8">
        <v>286</v>
      </c>
      <c r="AK1905" s="8">
        <v>3939</v>
      </c>
      <c r="AL1905" s="8">
        <v>47</v>
      </c>
      <c r="AM1905" s="8">
        <v>1</v>
      </c>
      <c r="AN1905" s="8">
        <v>4226</v>
      </c>
      <c r="AO1905" s="41">
        <f t="shared" si="1141"/>
        <v>0.89730241362991003</v>
      </c>
      <c r="AP1905" s="41">
        <f t="shared" si="1135"/>
        <v>0.10269758637008992</v>
      </c>
      <c r="AQ1905" s="41">
        <f t="shared" si="1136"/>
        <v>0</v>
      </c>
      <c r="AR1905" s="41">
        <f t="shared" si="1103"/>
        <v>0.12683388547089447</v>
      </c>
      <c r="AS1905" s="41">
        <f t="shared" si="1104"/>
        <v>0.14742072882158069</v>
      </c>
      <c r="AT1905" s="41">
        <f t="shared" si="1105"/>
        <v>0.14860388073828679</v>
      </c>
      <c r="AU1905" s="41">
        <f t="shared" si="1106"/>
        <v>0.14600094652153336</v>
      </c>
      <c r="AV1905" s="41">
        <f t="shared" si="1107"/>
        <v>0.11665877898722196</v>
      </c>
      <c r="AW1905" s="41">
        <f t="shared" si="1108"/>
        <v>0.10932323710364411</v>
      </c>
      <c r="AX1905" s="41">
        <f t="shared" si="1109"/>
        <v>8.9209654519640316E-2</v>
      </c>
      <c r="AY1905" s="41">
        <f t="shared" si="1110"/>
        <v>5.7264552768575484E-2</v>
      </c>
      <c r="AZ1905" s="41">
        <f t="shared" si="1111"/>
        <v>1.9403691433980123E-2</v>
      </c>
      <c r="BA1905" s="41">
        <f t="shared" si="1112"/>
        <v>4.7326076668244201E-3</v>
      </c>
      <c r="BB1905" s="41">
        <f t="shared" si="1113"/>
        <v>3.4548035967818268E-2</v>
      </c>
      <c r="BC1905" s="41">
        <f t="shared" si="1114"/>
        <v>0</v>
      </c>
      <c r="BD1905" s="41" t="e">
        <f t="shared" si="1115"/>
        <v>#VALUE!</v>
      </c>
      <c r="BE1905" s="41" t="e">
        <f t="shared" si="1116"/>
        <v>#VALUE!</v>
      </c>
      <c r="BF1905" s="41" t="e">
        <f t="shared" si="1117"/>
        <v>#VALUE!</v>
      </c>
      <c r="BG1905" s="41">
        <f t="shared" si="1118"/>
        <v>0.50851869380028392</v>
      </c>
      <c r="BH1905" s="41">
        <f t="shared" si="1119"/>
        <v>0.2579271178419309</v>
      </c>
      <c r="BI1905" s="41">
        <f t="shared" si="1120"/>
        <v>0.23166114529105536</v>
      </c>
      <c r="BJ1905" s="41">
        <f t="shared" si="1121"/>
        <v>1.893043066729768E-3</v>
      </c>
      <c r="BK1905" s="41">
        <f t="shared" si="1122"/>
        <v>3.0761949834358731E-3</v>
      </c>
      <c r="BL1905" s="41">
        <f t="shared" si="1123"/>
        <v>4.7326076668244201E-4</v>
      </c>
      <c r="BM1905" s="41">
        <f t="shared" si="1124"/>
        <v>7.8088026502602936E-3</v>
      </c>
      <c r="BN1905" s="41">
        <f t="shared" si="1125"/>
        <v>0.98864174159962137</v>
      </c>
      <c r="BO1905" s="41">
        <f t="shared" si="1126"/>
        <v>2.8395646000946521E-3</v>
      </c>
      <c r="BP1905" s="41">
        <f t="shared" si="1127"/>
        <v>0.98532891623284424</v>
      </c>
      <c r="BQ1905" s="41">
        <f t="shared" si="1128"/>
        <v>4.7326076668244201E-4</v>
      </c>
      <c r="BR1905" s="41">
        <f t="shared" si="1129"/>
        <v>2.3663038334122101E-4</v>
      </c>
      <c r="BS1905" s="41">
        <f t="shared" si="1130"/>
        <v>6.7676289635589207E-2</v>
      </c>
      <c r="BT1905" s="41">
        <f t="shared" si="1131"/>
        <v>0.93208707998106954</v>
      </c>
      <c r="BU1905" s="41">
        <f t="shared" si="1132"/>
        <v>1.1121628017037387E-2</v>
      </c>
      <c r="BV1905" s="41">
        <f t="shared" si="1133"/>
        <v>2.3663038334122101E-4</v>
      </c>
      <c r="BW1905" s="41">
        <f t="shared" si="1134"/>
        <v>1</v>
      </c>
      <c r="BX1905" s="41" t="str">
        <f t="shared" si="1138"/>
        <v>2019Licensed practical nursesBritish Columbia</v>
      </c>
      <c r="BY1905" s="51">
        <f>VLOOKUP(BX1905,'%workplace'!$A$1:$F$381,6,FALSE)</f>
        <v>11821</v>
      </c>
      <c r="BZ1905" s="32">
        <f t="shared" si="1139"/>
        <v>0.35749936553591066</v>
      </c>
    </row>
    <row r="1906" spans="1:78" s="8" customFormat="1" ht="15" hidden="1" x14ac:dyDescent="0.25">
      <c r="A1906" s="8" t="str">
        <f t="shared" si="1137"/>
        <v>2019Licensed practical nursesBritish ColumbiaOther places of work</v>
      </c>
      <c r="B1906" s="8" t="s">
        <v>3</v>
      </c>
      <c r="C1906" s="8" t="s">
        <v>23</v>
      </c>
      <c r="D1906" s="8" t="s">
        <v>13</v>
      </c>
      <c r="E1906" s="8">
        <v>2019</v>
      </c>
      <c r="F1906" s="8">
        <v>820</v>
      </c>
      <c r="G1906" s="8">
        <v>85</v>
      </c>
      <c r="H1906" s="8">
        <v>0</v>
      </c>
      <c r="I1906" s="8">
        <v>92</v>
      </c>
      <c r="J1906" s="8">
        <v>144</v>
      </c>
      <c r="K1906" s="8">
        <v>159</v>
      </c>
      <c r="L1906" s="8">
        <v>114</v>
      </c>
      <c r="M1906" s="8">
        <v>99</v>
      </c>
      <c r="N1906" s="8">
        <v>99</v>
      </c>
      <c r="O1906" s="8">
        <v>82</v>
      </c>
      <c r="P1906" s="8">
        <v>58</v>
      </c>
      <c r="Q1906" s="8">
        <v>37</v>
      </c>
      <c r="R1906" s="8">
        <v>7</v>
      </c>
      <c r="S1906" s="8">
        <v>14</v>
      </c>
      <c r="T1906" s="8">
        <v>0</v>
      </c>
      <c r="U1906" s="58" t="s">
        <v>233</v>
      </c>
      <c r="V1906" s="58" t="s">
        <v>233</v>
      </c>
      <c r="W1906" s="58" t="s">
        <v>233</v>
      </c>
      <c r="X1906" s="8">
        <v>469</v>
      </c>
      <c r="Y1906" s="8">
        <v>225</v>
      </c>
      <c r="Z1906" s="8">
        <v>204</v>
      </c>
      <c r="AA1906" s="8">
        <v>7</v>
      </c>
      <c r="AB1906" s="8">
        <v>71</v>
      </c>
      <c r="AC1906" s="8">
        <v>8</v>
      </c>
      <c r="AD1906" s="8">
        <v>202</v>
      </c>
      <c r="AE1906" s="8">
        <v>624</v>
      </c>
      <c r="AF1906" s="8">
        <v>69</v>
      </c>
      <c r="AG1906" s="8">
        <v>628</v>
      </c>
      <c r="AH1906" s="8">
        <v>123</v>
      </c>
      <c r="AI1906" s="8">
        <v>2</v>
      </c>
      <c r="AJ1906" s="8">
        <v>58</v>
      </c>
      <c r="AK1906" s="8">
        <v>847</v>
      </c>
      <c r="AL1906" s="8">
        <v>83</v>
      </c>
      <c r="AM1906" s="8">
        <v>0</v>
      </c>
      <c r="AN1906" s="8">
        <v>905</v>
      </c>
      <c r="AO1906" s="41">
        <f t="shared" si="1141"/>
        <v>0.90607734806629836</v>
      </c>
      <c r="AP1906" s="41">
        <f t="shared" si="1135"/>
        <v>9.3922651933701654E-2</v>
      </c>
      <c r="AQ1906" s="41">
        <f t="shared" si="1136"/>
        <v>0</v>
      </c>
      <c r="AR1906" s="41">
        <f t="shared" si="1103"/>
        <v>0.10165745856353592</v>
      </c>
      <c r="AS1906" s="41">
        <f t="shared" si="1104"/>
        <v>0.1591160220994475</v>
      </c>
      <c r="AT1906" s="41">
        <f t="shared" si="1105"/>
        <v>0.17569060773480663</v>
      </c>
      <c r="AU1906" s="41">
        <f t="shared" si="1106"/>
        <v>0.12596685082872927</v>
      </c>
      <c r="AV1906" s="41">
        <f t="shared" si="1107"/>
        <v>0.10939226519337017</v>
      </c>
      <c r="AW1906" s="41">
        <f t="shared" si="1108"/>
        <v>0.10939226519337017</v>
      </c>
      <c r="AX1906" s="41">
        <f t="shared" si="1109"/>
        <v>9.0607734806629828E-2</v>
      </c>
      <c r="AY1906" s="41">
        <f t="shared" si="1110"/>
        <v>6.4088397790055249E-2</v>
      </c>
      <c r="AZ1906" s="41">
        <f t="shared" si="1111"/>
        <v>4.0883977900552489E-2</v>
      </c>
      <c r="BA1906" s="41">
        <f t="shared" si="1112"/>
        <v>7.7348066298342545E-3</v>
      </c>
      <c r="BB1906" s="41">
        <f t="shared" si="1113"/>
        <v>1.5469613259668509E-2</v>
      </c>
      <c r="BC1906" s="41">
        <f t="shared" si="1114"/>
        <v>0</v>
      </c>
      <c r="BD1906" s="41" t="e">
        <f t="shared" si="1115"/>
        <v>#VALUE!</v>
      </c>
      <c r="BE1906" s="41" t="e">
        <f t="shared" si="1116"/>
        <v>#VALUE!</v>
      </c>
      <c r="BF1906" s="41" t="e">
        <f t="shared" si="1117"/>
        <v>#VALUE!</v>
      </c>
      <c r="BG1906" s="41">
        <f t="shared" si="1118"/>
        <v>0.51823204419889501</v>
      </c>
      <c r="BH1906" s="41">
        <f t="shared" si="1119"/>
        <v>0.24861878453038674</v>
      </c>
      <c r="BI1906" s="41">
        <f t="shared" si="1120"/>
        <v>0.22541436464088399</v>
      </c>
      <c r="BJ1906" s="41">
        <f t="shared" si="1121"/>
        <v>7.7348066298342545E-3</v>
      </c>
      <c r="BK1906" s="41">
        <f t="shared" si="1122"/>
        <v>7.8453038674033151E-2</v>
      </c>
      <c r="BL1906" s="41">
        <f t="shared" si="1123"/>
        <v>8.8397790055248626E-3</v>
      </c>
      <c r="BM1906" s="41">
        <f t="shared" si="1124"/>
        <v>0.22320441988950276</v>
      </c>
      <c r="BN1906" s="41">
        <f t="shared" si="1125"/>
        <v>0.68950276243093922</v>
      </c>
      <c r="BO1906" s="41">
        <f t="shared" si="1126"/>
        <v>7.6243093922651939E-2</v>
      </c>
      <c r="BP1906" s="41">
        <f t="shared" si="1127"/>
        <v>0.69392265193370162</v>
      </c>
      <c r="BQ1906" s="41">
        <f t="shared" si="1128"/>
        <v>0.13591160220994475</v>
      </c>
      <c r="BR1906" s="41">
        <f t="shared" si="1129"/>
        <v>2.2099447513812156E-3</v>
      </c>
      <c r="BS1906" s="41">
        <f t="shared" si="1130"/>
        <v>6.4088397790055249E-2</v>
      </c>
      <c r="BT1906" s="41">
        <f t="shared" si="1131"/>
        <v>0.93591160220994474</v>
      </c>
      <c r="BU1906" s="41">
        <f t="shared" si="1132"/>
        <v>9.1712707182320441E-2</v>
      </c>
      <c r="BV1906" s="41">
        <f t="shared" si="1133"/>
        <v>0</v>
      </c>
      <c r="BW1906" s="41">
        <f t="shared" si="1134"/>
        <v>1</v>
      </c>
      <c r="BX1906" s="41" t="str">
        <f t="shared" si="1138"/>
        <v>2019Licensed practical nursesBritish Columbia</v>
      </c>
      <c r="BY1906" s="51">
        <f>VLOOKUP(BX1906,'%workplace'!$A$1:$F$381,6,FALSE)</f>
        <v>11821</v>
      </c>
      <c r="BZ1906" s="32">
        <f t="shared" si="1139"/>
        <v>7.6558666779460285E-2</v>
      </c>
    </row>
    <row r="1907" spans="1:78" s="8" customFormat="1" ht="15" hidden="1" x14ac:dyDescent="0.25">
      <c r="A1907" s="8" t="str">
        <f t="shared" si="1137"/>
        <v>2019Licensed practical nursesBritish ColumbiaUnknown places of work</v>
      </c>
      <c r="B1907" s="8" t="s">
        <v>3</v>
      </c>
      <c r="C1907" s="8" t="s">
        <v>23</v>
      </c>
      <c r="D1907" s="8" t="s">
        <v>49</v>
      </c>
      <c r="E1907" s="8">
        <v>2019</v>
      </c>
      <c r="F1907" s="8">
        <v>507</v>
      </c>
      <c r="G1907" s="8">
        <v>66</v>
      </c>
      <c r="H1907" s="8">
        <v>0</v>
      </c>
      <c r="I1907" s="8">
        <v>115</v>
      </c>
      <c r="J1907" s="8">
        <v>95</v>
      </c>
      <c r="K1907" s="8">
        <v>72</v>
      </c>
      <c r="L1907" s="8">
        <v>56</v>
      </c>
      <c r="M1907" s="8">
        <v>40</v>
      </c>
      <c r="N1907" s="8">
        <v>23</v>
      </c>
      <c r="O1907" s="8">
        <v>15</v>
      </c>
      <c r="P1907" s="8">
        <v>10</v>
      </c>
      <c r="Q1907" s="8">
        <v>6</v>
      </c>
      <c r="R1907" s="8">
        <v>0</v>
      </c>
      <c r="S1907" s="8">
        <v>141</v>
      </c>
      <c r="T1907" s="8">
        <v>0</v>
      </c>
      <c r="U1907" s="58" t="s">
        <v>233</v>
      </c>
      <c r="V1907" s="58" t="s">
        <v>233</v>
      </c>
      <c r="W1907" s="58" t="s">
        <v>233</v>
      </c>
      <c r="X1907" s="8">
        <v>187</v>
      </c>
      <c r="Y1907" s="8">
        <v>127</v>
      </c>
      <c r="Z1907" s="8">
        <v>256</v>
      </c>
      <c r="AA1907" s="8">
        <v>3</v>
      </c>
      <c r="AB1907" s="8">
        <v>7</v>
      </c>
      <c r="AC1907" s="8">
        <v>505</v>
      </c>
      <c r="AD1907" s="8">
        <v>5</v>
      </c>
      <c r="AE1907" s="8">
        <v>56</v>
      </c>
      <c r="AF1907" s="8">
        <v>3</v>
      </c>
      <c r="AG1907" s="8">
        <v>40</v>
      </c>
      <c r="AH1907" s="8">
        <v>1</v>
      </c>
      <c r="AI1907" s="8">
        <v>0</v>
      </c>
      <c r="AJ1907" s="8">
        <v>43</v>
      </c>
      <c r="AK1907" s="8">
        <v>518</v>
      </c>
      <c r="AL1907" s="8">
        <v>529</v>
      </c>
      <c r="AM1907" s="8">
        <v>12</v>
      </c>
      <c r="AN1907" s="8">
        <v>573</v>
      </c>
      <c r="AO1907" s="41">
        <f t="shared" si="1141"/>
        <v>0.88481675392670156</v>
      </c>
      <c r="AP1907" s="41">
        <f t="shared" si="1135"/>
        <v>0.11518324607329843</v>
      </c>
      <c r="AQ1907" s="41">
        <f t="shared" si="1136"/>
        <v>0</v>
      </c>
      <c r="AR1907" s="41">
        <f t="shared" si="1103"/>
        <v>0.20069808027923211</v>
      </c>
      <c r="AS1907" s="41">
        <f t="shared" si="1104"/>
        <v>0.16579406631762653</v>
      </c>
      <c r="AT1907" s="41">
        <f t="shared" si="1105"/>
        <v>0.1256544502617801</v>
      </c>
      <c r="AU1907" s="41">
        <f t="shared" si="1106"/>
        <v>9.7731239092495634E-2</v>
      </c>
      <c r="AV1907" s="41">
        <f t="shared" si="1107"/>
        <v>6.9808027923211169E-2</v>
      </c>
      <c r="AW1907" s="41">
        <f t="shared" si="1108"/>
        <v>4.0139616055846421E-2</v>
      </c>
      <c r="AX1907" s="41">
        <f t="shared" si="1109"/>
        <v>2.6178010471204188E-2</v>
      </c>
      <c r="AY1907" s="41">
        <f t="shared" si="1110"/>
        <v>1.7452006980802792E-2</v>
      </c>
      <c r="AZ1907" s="41">
        <f t="shared" si="1111"/>
        <v>1.0471204188481676E-2</v>
      </c>
      <c r="BA1907" s="41">
        <f t="shared" si="1112"/>
        <v>0</v>
      </c>
      <c r="BB1907" s="41">
        <f t="shared" si="1113"/>
        <v>0.24607329842931938</v>
      </c>
      <c r="BC1907" s="41">
        <f t="shared" si="1114"/>
        <v>0</v>
      </c>
      <c r="BD1907" s="41" t="e">
        <f t="shared" si="1115"/>
        <v>#VALUE!</v>
      </c>
      <c r="BE1907" s="41" t="e">
        <f t="shared" si="1116"/>
        <v>#VALUE!</v>
      </c>
      <c r="BF1907" s="41" t="e">
        <f t="shared" si="1117"/>
        <v>#VALUE!</v>
      </c>
      <c r="BG1907" s="41">
        <f t="shared" si="1118"/>
        <v>0.32635253054101221</v>
      </c>
      <c r="BH1907" s="41">
        <f t="shared" si="1119"/>
        <v>0.22164048865619546</v>
      </c>
      <c r="BI1907" s="41">
        <f t="shared" si="1120"/>
        <v>0.44677137870855149</v>
      </c>
      <c r="BJ1907" s="41">
        <f t="shared" si="1121"/>
        <v>5.235602094240838E-3</v>
      </c>
      <c r="BK1907" s="41">
        <f t="shared" si="1122"/>
        <v>1.2216404886561954E-2</v>
      </c>
      <c r="BL1907" s="41">
        <f t="shared" si="1123"/>
        <v>0.88132635253054104</v>
      </c>
      <c r="BM1907" s="41">
        <f t="shared" si="1124"/>
        <v>8.7260034904013961E-3</v>
      </c>
      <c r="BN1907" s="41">
        <f t="shared" si="1125"/>
        <v>9.7731239092495634E-2</v>
      </c>
      <c r="BO1907" s="41">
        <f t="shared" si="1126"/>
        <v>5.235602094240838E-3</v>
      </c>
      <c r="BP1907" s="41">
        <f t="shared" si="1127"/>
        <v>6.9808027923211169E-2</v>
      </c>
      <c r="BQ1907" s="41">
        <f t="shared" si="1128"/>
        <v>1.7452006980802793E-3</v>
      </c>
      <c r="BR1907" s="41">
        <f t="shared" si="1129"/>
        <v>0</v>
      </c>
      <c r="BS1907" s="41">
        <f t="shared" si="1130"/>
        <v>7.5043630017452012E-2</v>
      </c>
      <c r="BT1907" s="41">
        <f t="shared" si="1131"/>
        <v>0.90401396160558467</v>
      </c>
      <c r="BU1907" s="41">
        <f t="shared" si="1132"/>
        <v>0.92321116928446767</v>
      </c>
      <c r="BV1907" s="41">
        <f t="shared" si="1133"/>
        <v>2.0942408376963352E-2</v>
      </c>
      <c r="BW1907" s="41">
        <f t="shared" si="1134"/>
        <v>1</v>
      </c>
      <c r="BX1907" s="41" t="str">
        <f t="shared" si="1138"/>
        <v>2019Licensed practical nursesBritish Columbia</v>
      </c>
      <c r="BY1907" s="51">
        <f>VLOOKUP(BX1907,'%workplace'!$A$1:$F$381,6,FALSE)</f>
        <v>11821</v>
      </c>
      <c r="BZ1907" s="32">
        <f t="shared" si="1139"/>
        <v>4.8473056425006343E-2</v>
      </c>
    </row>
    <row r="1908" spans="1:78" s="8" customFormat="1" hidden="1" x14ac:dyDescent="0.2">
      <c r="A1908" s="8" t="str">
        <f t="shared" si="1137"/>
        <v>2019Licensed practical nursesNorthwest TerritoriesAll places of work</v>
      </c>
      <c r="B1908" s="8" t="s">
        <v>3</v>
      </c>
      <c r="C1908" s="8" t="s">
        <v>25</v>
      </c>
      <c r="D1908" s="8" t="s">
        <v>9</v>
      </c>
      <c r="E1908" s="8">
        <v>2019</v>
      </c>
      <c r="F1908" s="8">
        <v>86</v>
      </c>
      <c r="G1908" s="8">
        <v>16</v>
      </c>
      <c r="H1908" s="8">
        <v>0</v>
      </c>
      <c r="I1908" s="8">
        <v>7</v>
      </c>
      <c r="J1908" s="8">
        <v>15</v>
      </c>
      <c r="K1908" s="8">
        <v>14</v>
      </c>
      <c r="L1908" s="8">
        <v>9</v>
      </c>
      <c r="M1908" s="8">
        <v>15</v>
      </c>
      <c r="N1908" s="8">
        <v>12</v>
      </c>
      <c r="O1908" s="8">
        <v>13</v>
      </c>
      <c r="P1908" s="8">
        <v>9</v>
      </c>
      <c r="Q1908" s="8">
        <v>2</v>
      </c>
      <c r="R1908" s="8">
        <v>3</v>
      </c>
      <c r="S1908" s="8">
        <v>3</v>
      </c>
      <c r="T1908" s="8">
        <v>0</v>
      </c>
      <c r="U1908" s="8">
        <v>97</v>
      </c>
      <c r="V1908" s="8">
        <v>5</v>
      </c>
      <c r="W1908" s="8">
        <v>0</v>
      </c>
      <c r="X1908" s="8">
        <v>72</v>
      </c>
      <c r="Y1908" s="8">
        <v>5</v>
      </c>
      <c r="Z1908" s="8">
        <v>21</v>
      </c>
      <c r="AA1908" s="8">
        <v>4</v>
      </c>
      <c r="AB1908" s="8">
        <v>3</v>
      </c>
      <c r="AC1908" s="8">
        <v>0</v>
      </c>
      <c r="AD1908" s="8">
        <v>10</v>
      </c>
      <c r="AE1908" s="8">
        <v>89</v>
      </c>
      <c r="AF1908" s="8">
        <v>0</v>
      </c>
      <c r="AG1908" s="8">
        <v>102</v>
      </c>
      <c r="AH1908" s="8">
        <v>0</v>
      </c>
      <c r="AI1908" s="8">
        <v>0</v>
      </c>
      <c r="AJ1908" s="8">
        <v>67</v>
      </c>
      <c r="AK1908" s="8">
        <v>35</v>
      </c>
      <c r="AL1908" s="8">
        <v>0</v>
      </c>
      <c r="AM1908" s="8">
        <v>0</v>
      </c>
      <c r="AN1908" s="8">
        <v>102</v>
      </c>
      <c r="AO1908" s="41">
        <f t="shared" si="1141"/>
        <v>0.84313725490196079</v>
      </c>
      <c r="AP1908" s="41">
        <f t="shared" si="1135"/>
        <v>0.15686274509803921</v>
      </c>
      <c r="AQ1908" s="41">
        <f t="shared" si="1136"/>
        <v>0</v>
      </c>
      <c r="AR1908" s="41">
        <f t="shared" si="1103"/>
        <v>6.8627450980392163E-2</v>
      </c>
      <c r="AS1908" s="41">
        <f t="shared" si="1104"/>
        <v>0.14705882352941177</v>
      </c>
      <c r="AT1908" s="41">
        <f t="shared" si="1105"/>
        <v>0.13725490196078433</v>
      </c>
      <c r="AU1908" s="41">
        <f t="shared" si="1106"/>
        <v>8.8235294117647065E-2</v>
      </c>
      <c r="AV1908" s="41">
        <f t="shared" si="1107"/>
        <v>0.14705882352941177</v>
      </c>
      <c r="AW1908" s="41">
        <f t="shared" si="1108"/>
        <v>0.11764705882352941</v>
      </c>
      <c r="AX1908" s="41">
        <f t="shared" si="1109"/>
        <v>0.12745098039215685</v>
      </c>
      <c r="AY1908" s="41">
        <f t="shared" si="1110"/>
        <v>8.8235294117647065E-2</v>
      </c>
      <c r="AZ1908" s="41">
        <f t="shared" si="1111"/>
        <v>1.9607843137254902E-2</v>
      </c>
      <c r="BA1908" s="41">
        <f t="shared" si="1112"/>
        <v>2.9411764705882353E-2</v>
      </c>
      <c r="BB1908" s="41">
        <f t="shared" si="1113"/>
        <v>2.9411764705882353E-2</v>
      </c>
      <c r="BC1908" s="41">
        <f t="shared" si="1114"/>
        <v>0</v>
      </c>
      <c r="BD1908" s="41">
        <f t="shared" si="1115"/>
        <v>0.9509803921568627</v>
      </c>
      <c r="BE1908" s="41">
        <f t="shared" si="1116"/>
        <v>4.9019607843137254E-2</v>
      </c>
      <c r="BF1908" s="41">
        <f t="shared" si="1117"/>
        <v>0</v>
      </c>
      <c r="BG1908" s="41">
        <f t="shared" si="1118"/>
        <v>0.70588235294117652</v>
      </c>
      <c r="BH1908" s="41">
        <f t="shared" si="1119"/>
        <v>4.9019607843137254E-2</v>
      </c>
      <c r="BI1908" s="41">
        <f t="shared" si="1120"/>
        <v>0.20588235294117646</v>
      </c>
      <c r="BJ1908" s="41">
        <f t="shared" si="1121"/>
        <v>3.9215686274509803E-2</v>
      </c>
      <c r="BK1908" s="41">
        <f t="shared" si="1122"/>
        <v>2.9411764705882353E-2</v>
      </c>
      <c r="BL1908" s="41">
        <f t="shared" si="1123"/>
        <v>0</v>
      </c>
      <c r="BM1908" s="41">
        <f t="shared" si="1124"/>
        <v>9.8039215686274508E-2</v>
      </c>
      <c r="BN1908" s="41">
        <f t="shared" si="1125"/>
        <v>0.87254901960784315</v>
      </c>
      <c r="BO1908" s="41">
        <f t="shared" si="1126"/>
        <v>0</v>
      </c>
      <c r="BP1908" s="41">
        <f t="shared" si="1127"/>
        <v>1</v>
      </c>
      <c r="BQ1908" s="41">
        <f t="shared" si="1128"/>
        <v>0</v>
      </c>
      <c r="BR1908" s="41">
        <f t="shared" si="1129"/>
        <v>0</v>
      </c>
      <c r="BS1908" s="41">
        <f t="shared" si="1130"/>
        <v>0.65686274509803921</v>
      </c>
      <c r="BT1908" s="41">
        <f t="shared" si="1131"/>
        <v>0.34313725490196079</v>
      </c>
      <c r="BU1908" s="41">
        <f t="shared" si="1132"/>
        <v>0</v>
      </c>
      <c r="BV1908" s="41">
        <f t="shared" si="1133"/>
        <v>0</v>
      </c>
      <c r="BW1908" s="41">
        <f t="shared" si="1134"/>
        <v>1</v>
      </c>
      <c r="BX1908" s="41" t="str">
        <f t="shared" si="1138"/>
        <v>2019Licensed practical nursesNorthwest Territories</v>
      </c>
      <c r="BY1908" s="51">
        <f>VLOOKUP(BX1908,'%workplace'!$A$1:$F$381,6,FALSE)</f>
        <v>102</v>
      </c>
      <c r="BZ1908" s="32">
        <f t="shared" si="1139"/>
        <v>1</v>
      </c>
    </row>
    <row r="1909" spans="1:78" s="8" customFormat="1" hidden="1" x14ac:dyDescent="0.2">
      <c r="A1909" s="8" t="str">
        <f t="shared" si="1137"/>
        <v>2019Licensed practical nursesNorthwest TerritoriesCommunity health</v>
      </c>
      <c r="B1909" s="8" t="s">
        <v>3</v>
      </c>
      <c r="C1909" s="8" t="s">
        <v>25</v>
      </c>
      <c r="D1909" s="8" t="s">
        <v>11</v>
      </c>
      <c r="E1909" s="8">
        <v>2019</v>
      </c>
      <c r="F1909" s="8">
        <v>15</v>
      </c>
      <c r="G1909" s="8">
        <v>2</v>
      </c>
      <c r="H1909" s="8">
        <v>0</v>
      </c>
      <c r="I1909" s="8">
        <v>0</v>
      </c>
      <c r="J1909" s="8">
        <v>2</v>
      </c>
      <c r="K1909" s="8">
        <v>4</v>
      </c>
      <c r="L1909" s="8">
        <v>1</v>
      </c>
      <c r="M1909" s="8">
        <v>2</v>
      </c>
      <c r="N1909" s="8">
        <v>3</v>
      </c>
      <c r="O1909" s="8">
        <v>3</v>
      </c>
      <c r="P1909" s="8">
        <v>2</v>
      </c>
      <c r="Q1909" s="8">
        <v>0</v>
      </c>
      <c r="R1909" s="8">
        <v>0</v>
      </c>
      <c r="S1909" s="8">
        <v>0</v>
      </c>
      <c r="T1909" s="8">
        <v>0</v>
      </c>
      <c r="U1909" s="8">
        <v>17</v>
      </c>
      <c r="V1909" s="8">
        <v>0</v>
      </c>
      <c r="W1909" s="8">
        <v>0</v>
      </c>
      <c r="X1909" s="8">
        <v>10</v>
      </c>
      <c r="Y1909" s="8">
        <v>0</v>
      </c>
      <c r="Z1909" s="8">
        <v>5</v>
      </c>
      <c r="AA1909" s="8">
        <v>2</v>
      </c>
      <c r="AB1909" s="8">
        <v>0</v>
      </c>
      <c r="AC1909" s="8">
        <v>0</v>
      </c>
      <c r="AD1909" s="8">
        <v>1</v>
      </c>
      <c r="AE1909" s="8">
        <v>16</v>
      </c>
      <c r="AF1909" s="8">
        <v>0</v>
      </c>
      <c r="AG1909" s="8">
        <v>17</v>
      </c>
      <c r="AH1909" s="8">
        <v>0</v>
      </c>
      <c r="AI1909" s="8">
        <v>0</v>
      </c>
      <c r="AJ1909" s="8">
        <v>4</v>
      </c>
      <c r="AK1909" s="8">
        <v>13</v>
      </c>
      <c r="AL1909" s="8">
        <v>0</v>
      </c>
      <c r="AM1909" s="8">
        <v>0</v>
      </c>
      <c r="AN1909" s="8">
        <v>17</v>
      </c>
      <c r="AO1909" s="41">
        <f t="shared" si="1141"/>
        <v>0.88235294117647056</v>
      </c>
      <c r="AP1909" s="41">
        <f t="shared" si="1135"/>
        <v>0.11764705882352941</v>
      </c>
      <c r="AQ1909" s="41">
        <f t="shared" si="1136"/>
        <v>0</v>
      </c>
      <c r="AR1909" s="41">
        <f t="shared" si="1103"/>
        <v>0</v>
      </c>
      <c r="AS1909" s="41">
        <f t="shared" si="1104"/>
        <v>0.11764705882352941</v>
      </c>
      <c r="AT1909" s="41">
        <f t="shared" si="1105"/>
        <v>0.23529411764705882</v>
      </c>
      <c r="AU1909" s="41">
        <f t="shared" si="1106"/>
        <v>5.8823529411764705E-2</v>
      </c>
      <c r="AV1909" s="41">
        <f t="shared" si="1107"/>
        <v>0.11764705882352941</v>
      </c>
      <c r="AW1909" s="41">
        <f t="shared" si="1108"/>
        <v>0.17647058823529413</v>
      </c>
      <c r="AX1909" s="41">
        <f t="shared" si="1109"/>
        <v>0.17647058823529413</v>
      </c>
      <c r="AY1909" s="41">
        <f t="shared" si="1110"/>
        <v>0.11764705882352941</v>
      </c>
      <c r="AZ1909" s="41">
        <f t="shared" si="1111"/>
        <v>0</v>
      </c>
      <c r="BA1909" s="41">
        <f t="shared" si="1112"/>
        <v>0</v>
      </c>
      <c r="BB1909" s="41">
        <f t="shared" si="1113"/>
        <v>0</v>
      </c>
      <c r="BC1909" s="41">
        <f t="shared" si="1114"/>
        <v>0</v>
      </c>
      <c r="BD1909" s="41">
        <f t="shared" si="1115"/>
        <v>1</v>
      </c>
      <c r="BE1909" s="41">
        <f t="shared" si="1116"/>
        <v>0</v>
      </c>
      <c r="BF1909" s="41">
        <f t="shared" si="1117"/>
        <v>0</v>
      </c>
      <c r="BG1909" s="41">
        <f t="shared" si="1118"/>
        <v>0.58823529411764708</v>
      </c>
      <c r="BH1909" s="41">
        <f t="shared" si="1119"/>
        <v>0</v>
      </c>
      <c r="BI1909" s="41">
        <f t="shared" si="1120"/>
        <v>0.29411764705882354</v>
      </c>
      <c r="BJ1909" s="41">
        <f t="shared" si="1121"/>
        <v>0.11764705882352941</v>
      </c>
      <c r="BK1909" s="41">
        <f t="shared" si="1122"/>
        <v>0</v>
      </c>
      <c r="BL1909" s="41">
        <f t="shared" si="1123"/>
        <v>0</v>
      </c>
      <c r="BM1909" s="41">
        <f t="shared" si="1124"/>
        <v>5.8823529411764705E-2</v>
      </c>
      <c r="BN1909" s="41">
        <f t="shared" si="1125"/>
        <v>0.94117647058823528</v>
      </c>
      <c r="BO1909" s="41">
        <f t="shared" si="1126"/>
        <v>0</v>
      </c>
      <c r="BP1909" s="41">
        <f t="shared" si="1127"/>
        <v>1</v>
      </c>
      <c r="BQ1909" s="41">
        <f t="shared" si="1128"/>
        <v>0</v>
      </c>
      <c r="BR1909" s="41">
        <f t="shared" si="1129"/>
        <v>0</v>
      </c>
      <c r="BS1909" s="41">
        <f t="shared" si="1130"/>
        <v>0.23529411764705882</v>
      </c>
      <c r="BT1909" s="41">
        <f t="shared" si="1131"/>
        <v>0.76470588235294112</v>
      </c>
      <c r="BU1909" s="41">
        <f t="shared" si="1132"/>
        <v>0</v>
      </c>
      <c r="BV1909" s="41">
        <f t="shared" si="1133"/>
        <v>0</v>
      </c>
      <c r="BW1909" s="41">
        <f t="shared" si="1134"/>
        <v>1</v>
      </c>
      <c r="BX1909" s="41" t="str">
        <f t="shared" si="1138"/>
        <v>2019Licensed practical nursesNorthwest Territories</v>
      </c>
      <c r="BY1909" s="51">
        <f>VLOOKUP(BX1909,'%workplace'!$A$1:$F$381,6,FALSE)</f>
        <v>102</v>
      </c>
      <c r="BZ1909" s="32">
        <f t="shared" si="1139"/>
        <v>0.16666666666666666</v>
      </c>
    </row>
    <row r="1910" spans="1:78" s="8" customFormat="1" hidden="1" x14ac:dyDescent="0.2">
      <c r="A1910" s="8" t="str">
        <f t="shared" si="1137"/>
        <v>2019Licensed practical nursesNorthwest TerritoriesNursing home/long-term care</v>
      </c>
      <c r="B1910" s="8" t="s">
        <v>3</v>
      </c>
      <c r="C1910" s="8" t="s">
        <v>25</v>
      </c>
      <c r="D1910" s="8" t="s">
        <v>12</v>
      </c>
      <c r="E1910" s="8">
        <v>2019</v>
      </c>
      <c r="F1910" s="8">
        <v>37</v>
      </c>
      <c r="G1910" s="8">
        <v>10</v>
      </c>
      <c r="H1910" s="8">
        <v>0</v>
      </c>
      <c r="I1910" s="8">
        <v>4</v>
      </c>
      <c r="J1910" s="8">
        <v>10</v>
      </c>
      <c r="K1910" s="8">
        <v>5</v>
      </c>
      <c r="L1910" s="8">
        <v>4</v>
      </c>
      <c r="M1910" s="8">
        <v>8</v>
      </c>
      <c r="N1910" s="8">
        <v>4</v>
      </c>
      <c r="O1910" s="8">
        <v>7</v>
      </c>
      <c r="P1910" s="8">
        <v>4</v>
      </c>
      <c r="Q1910" s="8">
        <v>1</v>
      </c>
      <c r="R1910" s="8">
        <v>0</v>
      </c>
      <c r="S1910" s="8">
        <v>0</v>
      </c>
      <c r="T1910" s="8">
        <v>0</v>
      </c>
      <c r="U1910" s="8">
        <v>42</v>
      </c>
      <c r="V1910" s="8">
        <v>5</v>
      </c>
      <c r="W1910" s="8">
        <v>0</v>
      </c>
      <c r="X1910" s="8">
        <v>38</v>
      </c>
      <c r="Y1910" s="8">
        <v>2</v>
      </c>
      <c r="Z1910" s="8">
        <v>5</v>
      </c>
      <c r="AA1910" s="8">
        <v>2</v>
      </c>
      <c r="AB1910" s="8">
        <v>3</v>
      </c>
      <c r="AC1910" s="8">
        <v>0</v>
      </c>
      <c r="AD1910" s="8">
        <v>3</v>
      </c>
      <c r="AE1910" s="8">
        <v>41</v>
      </c>
      <c r="AF1910" s="8">
        <v>0</v>
      </c>
      <c r="AG1910" s="8">
        <v>47</v>
      </c>
      <c r="AH1910" s="8">
        <v>0</v>
      </c>
      <c r="AI1910" s="8">
        <v>0</v>
      </c>
      <c r="AJ1910" s="8">
        <v>43</v>
      </c>
      <c r="AK1910" s="8">
        <v>4</v>
      </c>
      <c r="AL1910" s="8">
        <v>0</v>
      </c>
      <c r="AM1910" s="8">
        <v>0</v>
      </c>
      <c r="AN1910" s="8">
        <v>47</v>
      </c>
      <c r="AO1910" s="41">
        <f t="shared" si="1141"/>
        <v>0.78723404255319152</v>
      </c>
      <c r="AP1910" s="41">
        <f t="shared" si="1135"/>
        <v>0.21276595744680851</v>
      </c>
      <c r="AQ1910" s="41">
        <f t="shared" si="1136"/>
        <v>0</v>
      </c>
      <c r="AR1910" s="41">
        <f t="shared" si="1103"/>
        <v>8.5106382978723402E-2</v>
      </c>
      <c r="AS1910" s="41">
        <f t="shared" si="1104"/>
        <v>0.21276595744680851</v>
      </c>
      <c r="AT1910" s="41">
        <f t="shared" si="1105"/>
        <v>0.10638297872340426</v>
      </c>
      <c r="AU1910" s="41">
        <f t="shared" si="1106"/>
        <v>8.5106382978723402E-2</v>
      </c>
      <c r="AV1910" s="41">
        <f t="shared" si="1107"/>
        <v>0.1702127659574468</v>
      </c>
      <c r="AW1910" s="41">
        <f t="shared" si="1108"/>
        <v>8.5106382978723402E-2</v>
      </c>
      <c r="AX1910" s="41">
        <f t="shared" si="1109"/>
        <v>0.14893617021276595</v>
      </c>
      <c r="AY1910" s="41">
        <f t="shared" si="1110"/>
        <v>8.5106382978723402E-2</v>
      </c>
      <c r="AZ1910" s="41">
        <f t="shared" si="1111"/>
        <v>2.1276595744680851E-2</v>
      </c>
      <c r="BA1910" s="41">
        <f t="shared" si="1112"/>
        <v>0</v>
      </c>
      <c r="BB1910" s="41">
        <f t="shared" si="1113"/>
        <v>0</v>
      </c>
      <c r="BC1910" s="41">
        <f t="shared" si="1114"/>
        <v>0</v>
      </c>
      <c r="BD1910" s="41">
        <f t="shared" si="1115"/>
        <v>0.8936170212765957</v>
      </c>
      <c r="BE1910" s="41">
        <f t="shared" si="1116"/>
        <v>0.10638297872340426</v>
      </c>
      <c r="BF1910" s="41">
        <f t="shared" si="1117"/>
        <v>0</v>
      </c>
      <c r="BG1910" s="41">
        <f t="shared" si="1118"/>
        <v>0.80851063829787229</v>
      </c>
      <c r="BH1910" s="41">
        <f t="shared" si="1119"/>
        <v>4.2553191489361701E-2</v>
      </c>
      <c r="BI1910" s="41">
        <f t="shared" si="1120"/>
        <v>0.10638297872340426</v>
      </c>
      <c r="BJ1910" s="41">
        <f t="shared" si="1121"/>
        <v>4.2553191489361701E-2</v>
      </c>
      <c r="BK1910" s="41">
        <f t="shared" si="1122"/>
        <v>6.3829787234042548E-2</v>
      </c>
      <c r="BL1910" s="41">
        <f t="shared" si="1123"/>
        <v>0</v>
      </c>
      <c r="BM1910" s="41">
        <f t="shared" si="1124"/>
        <v>6.3829787234042548E-2</v>
      </c>
      <c r="BN1910" s="41">
        <f t="shared" si="1125"/>
        <v>0.87234042553191493</v>
      </c>
      <c r="BO1910" s="41">
        <f t="shared" si="1126"/>
        <v>0</v>
      </c>
      <c r="BP1910" s="41">
        <f t="shared" si="1127"/>
        <v>1</v>
      </c>
      <c r="BQ1910" s="41">
        <f t="shared" si="1128"/>
        <v>0</v>
      </c>
      <c r="BR1910" s="41">
        <f t="shared" si="1129"/>
        <v>0</v>
      </c>
      <c r="BS1910" s="41">
        <f t="shared" si="1130"/>
        <v>0.91489361702127658</v>
      </c>
      <c r="BT1910" s="41">
        <f t="shared" si="1131"/>
        <v>8.5106382978723402E-2</v>
      </c>
      <c r="BU1910" s="41">
        <f t="shared" si="1132"/>
        <v>0</v>
      </c>
      <c r="BV1910" s="41">
        <f t="shared" si="1133"/>
        <v>0</v>
      </c>
      <c r="BW1910" s="41">
        <f t="shared" si="1134"/>
        <v>1</v>
      </c>
      <c r="BX1910" s="41" t="str">
        <f t="shared" si="1138"/>
        <v>2019Licensed practical nursesNorthwest Territories</v>
      </c>
      <c r="BY1910" s="51">
        <f>VLOOKUP(BX1910,'%workplace'!$A$1:$F$381,6,FALSE)</f>
        <v>102</v>
      </c>
      <c r="BZ1910" s="32">
        <f t="shared" si="1139"/>
        <v>0.46078431372549017</v>
      </c>
    </row>
    <row r="1911" spans="1:78" s="8" customFormat="1" hidden="1" x14ac:dyDescent="0.2">
      <c r="A1911" s="8" t="str">
        <f t="shared" si="1137"/>
        <v>2019Licensed practical nursesNorthwest TerritoriesHospital</v>
      </c>
      <c r="B1911" s="8" t="s">
        <v>3</v>
      </c>
      <c r="C1911" s="8" t="s">
        <v>25</v>
      </c>
      <c r="D1911" s="8" t="s">
        <v>10</v>
      </c>
      <c r="E1911" s="8">
        <v>2019</v>
      </c>
      <c r="F1911" s="8">
        <v>20</v>
      </c>
      <c r="G1911" s="8">
        <v>4</v>
      </c>
      <c r="H1911" s="8">
        <v>0</v>
      </c>
      <c r="I1911" s="8">
        <v>1</v>
      </c>
      <c r="J1911" s="8">
        <v>2</v>
      </c>
      <c r="K1911" s="8">
        <v>5</v>
      </c>
      <c r="L1911" s="8">
        <v>2</v>
      </c>
      <c r="M1911" s="8">
        <v>2</v>
      </c>
      <c r="N1911" s="8">
        <v>4</v>
      </c>
      <c r="O1911" s="8">
        <v>3</v>
      </c>
      <c r="P1911" s="8">
        <v>2</v>
      </c>
      <c r="Q1911" s="8">
        <v>0</v>
      </c>
      <c r="R1911" s="8">
        <v>2</v>
      </c>
      <c r="S1911" s="8">
        <v>1</v>
      </c>
      <c r="T1911" s="8">
        <v>0</v>
      </c>
      <c r="U1911" s="8">
        <v>24</v>
      </c>
      <c r="V1911" s="8">
        <v>0</v>
      </c>
      <c r="W1911" s="8">
        <v>0</v>
      </c>
      <c r="X1911" s="8">
        <v>17</v>
      </c>
      <c r="Y1911" s="8">
        <v>3</v>
      </c>
      <c r="Z1911" s="8">
        <v>4</v>
      </c>
      <c r="AA1911" s="8">
        <v>0</v>
      </c>
      <c r="AB1911" s="8">
        <v>0</v>
      </c>
      <c r="AC1911" s="8">
        <v>0</v>
      </c>
      <c r="AD1911" s="8">
        <v>2</v>
      </c>
      <c r="AE1911" s="8">
        <v>22</v>
      </c>
      <c r="AF1911" s="8">
        <v>0</v>
      </c>
      <c r="AG1911" s="8">
        <v>24</v>
      </c>
      <c r="AH1911" s="8">
        <v>0</v>
      </c>
      <c r="AI1911" s="8">
        <v>0</v>
      </c>
      <c r="AJ1911" s="8">
        <v>12</v>
      </c>
      <c r="AK1911" s="8">
        <v>12</v>
      </c>
      <c r="AL1911" s="8">
        <v>0</v>
      </c>
      <c r="AM1911" s="8">
        <v>0</v>
      </c>
      <c r="AN1911" s="8">
        <v>24</v>
      </c>
      <c r="AO1911" s="41">
        <f t="shared" si="1141"/>
        <v>0.83333333333333337</v>
      </c>
      <c r="AP1911" s="41">
        <f t="shared" si="1135"/>
        <v>0.16666666666666666</v>
      </c>
      <c r="AQ1911" s="41">
        <f t="shared" si="1136"/>
        <v>0</v>
      </c>
      <c r="AR1911" s="41">
        <f t="shared" ref="AR1911:AR1940" si="1142">I1911/$AN1911</f>
        <v>4.1666666666666664E-2</v>
      </c>
      <c r="AS1911" s="41">
        <f t="shared" ref="AS1911:AS1940" si="1143">J1911/$AN1911</f>
        <v>8.3333333333333329E-2</v>
      </c>
      <c r="AT1911" s="41">
        <f t="shared" ref="AT1911:AT1940" si="1144">K1911/$AN1911</f>
        <v>0.20833333333333334</v>
      </c>
      <c r="AU1911" s="41">
        <f t="shared" ref="AU1911:AU1940" si="1145">L1911/$AN1911</f>
        <v>8.3333333333333329E-2</v>
      </c>
      <c r="AV1911" s="41">
        <f t="shared" ref="AV1911:AV1940" si="1146">M1911/$AN1911</f>
        <v>8.3333333333333329E-2</v>
      </c>
      <c r="AW1911" s="41">
        <f t="shared" ref="AW1911:AW1940" si="1147">N1911/$AN1911</f>
        <v>0.16666666666666666</v>
      </c>
      <c r="AX1911" s="41">
        <f t="shared" ref="AX1911:AX1940" si="1148">O1911/$AN1911</f>
        <v>0.125</v>
      </c>
      <c r="AY1911" s="41">
        <f t="shared" ref="AY1911:AY1940" si="1149">P1911/$AN1911</f>
        <v>8.3333333333333329E-2</v>
      </c>
      <c r="AZ1911" s="41">
        <f t="shared" ref="AZ1911:AZ1940" si="1150">Q1911/$AN1911</f>
        <v>0</v>
      </c>
      <c r="BA1911" s="41">
        <f t="shared" ref="BA1911:BA1940" si="1151">R1911/$AN1911</f>
        <v>8.3333333333333329E-2</v>
      </c>
      <c r="BB1911" s="41">
        <f t="shared" ref="BB1911:BB1940" si="1152">S1911/$AN1911</f>
        <v>4.1666666666666664E-2</v>
      </c>
      <c r="BC1911" s="41">
        <f t="shared" ref="BC1911:BC1940" si="1153">T1911/$AN1911</f>
        <v>0</v>
      </c>
      <c r="BD1911" s="41">
        <f t="shared" ref="BD1911:BD1940" si="1154">U1911/$AN1911</f>
        <v>1</v>
      </c>
      <c r="BE1911" s="41">
        <f t="shared" ref="BE1911:BE1940" si="1155">V1911/$AN1911</f>
        <v>0</v>
      </c>
      <c r="BF1911" s="41">
        <f t="shared" ref="BF1911:BF1940" si="1156">W1911/$AN1911</f>
        <v>0</v>
      </c>
      <c r="BG1911" s="41">
        <f t="shared" ref="BG1911:BG1940" si="1157">X1911/$AN1911</f>
        <v>0.70833333333333337</v>
      </c>
      <c r="BH1911" s="41">
        <f t="shared" ref="BH1911:BH1940" si="1158">Y1911/$AN1911</f>
        <v>0.125</v>
      </c>
      <c r="BI1911" s="41">
        <f t="shared" ref="BI1911:BI1940" si="1159">Z1911/$AN1911</f>
        <v>0.16666666666666666</v>
      </c>
      <c r="BJ1911" s="41">
        <f t="shared" ref="BJ1911:BJ1940" si="1160">AA1911/$AN1911</f>
        <v>0</v>
      </c>
      <c r="BK1911" s="41">
        <f t="shared" ref="BK1911:BK1940" si="1161">AB1911/$AN1911</f>
        <v>0</v>
      </c>
      <c r="BL1911" s="41">
        <f t="shared" ref="BL1911:BL1940" si="1162">AC1911/$AN1911</f>
        <v>0</v>
      </c>
      <c r="BM1911" s="41">
        <f t="shared" ref="BM1911:BM1940" si="1163">AD1911/$AN1911</f>
        <v>8.3333333333333329E-2</v>
      </c>
      <c r="BN1911" s="41">
        <f t="shared" ref="BN1911:BN1940" si="1164">AE1911/$AN1911</f>
        <v>0.91666666666666663</v>
      </c>
      <c r="BO1911" s="41">
        <f t="shared" ref="BO1911:BO1940" si="1165">AF1911/$AN1911</f>
        <v>0</v>
      </c>
      <c r="BP1911" s="41">
        <f t="shared" ref="BP1911:BP1940" si="1166">AG1911/$AN1911</f>
        <v>1</v>
      </c>
      <c r="BQ1911" s="41">
        <f t="shared" ref="BQ1911:BQ1940" si="1167">AH1911/$AN1911</f>
        <v>0</v>
      </c>
      <c r="BR1911" s="41">
        <f t="shared" ref="BR1911:BR1940" si="1168">AI1911/$AN1911</f>
        <v>0</v>
      </c>
      <c r="BS1911" s="41">
        <f t="shared" ref="BS1911:BS1940" si="1169">AJ1911/$AN1911</f>
        <v>0.5</v>
      </c>
      <c r="BT1911" s="41">
        <f t="shared" ref="BT1911:BT1940" si="1170">AK1911/$AN1911</f>
        <v>0.5</v>
      </c>
      <c r="BU1911" s="41">
        <f t="shared" ref="BU1911:BU1940" si="1171">AL1911/$AN1911</f>
        <v>0</v>
      </c>
      <c r="BV1911" s="41">
        <f t="shared" ref="BV1911:BV1940" si="1172">AM1911/$AN1911</f>
        <v>0</v>
      </c>
      <c r="BW1911" s="41">
        <f t="shared" ref="BW1911:BW1940" si="1173">AN1911/$AN1911</f>
        <v>1</v>
      </c>
      <c r="BX1911" s="41" t="str">
        <f t="shared" si="1138"/>
        <v>2019Licensed practical nursesNorthwest Territories</v>
      </c>
      <c r="BY1911" s="51">
        <f>VLOOKUP(BX1911,'%workplace'!$A$1:$F$381,6,FALSE)</f>
        <v>102</v>
      </c>
      <c r="BZ1911" s="32">
        <f t="shared" si="1139"/>
        <v>0.23529411764705882</v>
      </c>
    </row>
    <row r="1912" spans="1:78" s="8" customFormat="1" hidden="1" x14ac:dyDescent="0.2">
      <c r="A1912" s="8" t="str">
        <f t="shared" si="1137"/>
        <v>2019Licensed practical nursesNorthwest TerritoriesOther places of work</v>
      </c>
      <c r="B1912" s="8" t="s">
        <v>3</v>
      </c>
      <c r="C1912" s="8" t="s">
        <v>25</v>
      </c>
      <c r="D1912" s="8" t="s">
        <v>13</v>
      </c>
      <c r="E1912" s="8">
        <v>2019</v>
      </c>
      <c r="F1912" s="8">
        <v>14</v>
      </c>
      <c r="G1912" s="8">
        <v>0</v>
      </c>
      <c r="H1912" s="8">
        <v>0</v>
      </c>
      <c r="I1912" s="8">
        <v>2</v>
      </c>
      <c r="J1912" s="8">
        <v>1</v>
      </c>
      <c r="K1912" s="8">
        <v>0</v>
      </c>
      <c r="L1912" s="8">
        <v>2</v>
      </c>
      <c r="M1912" s="8">
        <v>3</v>
      </c>
      <c r="N1912" s="8">
        <v>1</v>
      </c>
      <c r="O1912" s="8">
        <v>0</v>
      </c>
      <c r="P1912" s="8">
        <v>1</v>
      </c>
      <c r="Q1912" s="8">
        <v>1</v>
      </c>
      <c r="R1912" s="8">
        <v>1</v>
      </c>
      <c r="S1912" s="8">
        <v>2</v>
      </c>
      <c r="T1912" s="8">
        <v>0</v>
      </c>
      <c r="U1912" s="8">
        <v>14</v>
      </c>
      <c r="V1912" s="8">
        <v>0</v>
      </c>
      <c r="W1912" s="8">
        <v>0</v>
      </c>
      <c r="X1912" s="8">
        <v>7</v>
      </c>
      <c r="Y1912" s="8">
        <v>0</v>
      </c>
      <c r="Z1912" s="8">
        <v>7</v>
      </c>
      <c r="AA1912" s="8">
        <v>0</v>
      </c>
      <c r="AB1912" s="8">
        <v>0</v>
      </c>
      <c r="AC1912" s="8">
        <v>0</v>
      </c>
      <c r="AD1912" s="8">
        <v>4</v>
      </c>
      <c r="AE1912" s="8">
        <v>10</v>
      </c>
      <c r="AF1912" s="8">
        <v>0</v>
      </c>
      <c r="AG1912" s="8">
        <v>14</v>
      </c>
      <c r="AH1912" s="8">
        <v>0</v>
      </c>
      <c r="AI1912" s="8">
        <v>0</v>
      </c>
      <c r="AJ1912" s="8">
        <v>8</v>
      </c>
      <c r="AK1912" s="8">
        <v>6</v>
      </c>
      <c r="AL1912" s="8">
        <v>0</v>
      </c>
      <c r="AM1912" s="8">
        <v>0</v>
      </c>
      <c r="AN1912" s="8">
        <v>14</v>
      </c>
      <c r="AO1912" s="41">
        <f t="shared" si="1141"/>
        <v>1</v>
      </c>
      <c r="AP1912" s="41">
        <f t="shared" ref="AP1912:AP1940" si="1174">G1912/$AN1912</f>
        <v>0</v>
      </c>
      <c r="AQ1912" s="41">
        <f t="shared" ref="AQ1912:AQ1940" si="1175">H1912/$AN1912</f>
        <v>0</v>
      </c>
      <c r="AR1912" s="41">
        <f t="shared" si="1142"/>
        <v>0.14285714285714285</v>
      </c>
      <c r="AS1912" s="41">
        <f t="shared" si="1143"/>
        <v>7.1428571428571425E-2</v>
      </c>
      <c r="AT1912" s="41">
        <f t="shared" si="1144"/>
        <v>0</v>
      </c>
      <c r="AU1912" s="41">
        <f t="shared" si="1145"/>
        <v>0.14285714285714285</v>
      </c>
      <c r="AV1912" s="41">
        <f t="shared" si="1146"/>
        <v>0.21428571428571427</v>
      </c>
      <c r="AW1912" s="41">
        <f t="shared" si="1147"/>
        <v>7.1428571428571425E-2</v>
      </c>
      <c r="AX1912" s="41">
        <f t="shared" si="1148"/>
        <v>0</v>
      </c>
      <c r="AY1912" s="41">
        <f t="shared" si="1149"/>
        <v>7.1428571428571425E-2</v>
      </c>
      <c r="AZ1912" s="41">
        <f t="shared" si="1150"/>
        <v>7.1428571428571425E-2</v>
      </c>
      <c r="BA1912" s="41">
        <f t="shared" si="1151"/>
        <v>7.1428571428571425E-2</v>
      </c>
      <c r="BB1912" s="41">
        <f t="shared" si="1152"/>
        <v>0.14285714285714285</v>
      </c>
      <c r="BC1912" s="41">
        <f t="shared" si="1153"/>
        <v>0</v>
      </c>
      <c r="BD1912" s="41">
        <f t="shared" si="1154"/>
        <v>1</v>
      </c>
      <c r="BE1912" s="41">
        <f t="shared" si="1155"/>
        <v>0</v>
      </c>
      <c r="BF1912" s="41">
        <f t="shared" si="1156"/>
        <v>0</v>
      </c>
      <c r="BG1912" s="41">
        <f t="shared" si="1157"/>
        <v>0.5</v>
      </c>
      <c r="BH1912" s="41">
        <f t="shared" si="1158"/>
        <v>0</v>
      </c>
      <c r="BI1912" s="41">
        <f t="shared" si="1159"/>
        <v>0.5</v>
      </c>
      <c r="BJ1912" s="41">
        <f t="shared" si="1160"/>
        <v>0</v>
      </c>
      <c r="BK1912" s="41">
        <f t="shared" si="1161"/>
        <v>0</v>
      </c>
      <c r="BL1912" s="41">
        <f t="shared" si="1162"/>
        <v>0</v>
      </c>
      <c r="BM1912" s="41">
        <f t="shared" si="1163"/>
        <v>0.2857142857142857</v>
      </c>
      <c r="BN1912" s="41">
        <f t="shared" si="1164"/>
        <v>0.7142857142857143</v>
      </c>
      <c r="BO1912" s="41">
        <f t="shared" si="1165"/>
        <v>0</v>
      </c>
      <c r="BP1912" s="41">
        <f t="shared" si="1166"/>
        <v>1</v>
      </c>
      <c r="BQ1912" s="41">
        <f t="shared" si="1167"/>
        <v>0</v>
      </c>
      <c r="BR1912" s="41">
        <f t="shared" si="1168"/>
        <v>0</v>
      </c>
      <c r="BS1912" s="41">
        <f t="shared" si="1169"/>
        <v>0.5714285714285714</v>
      </c>
      <c r="BT1912" s="41">
        <f t="shared" si="1170"/>
        <v>0.42857142857142855</v>
      </c>
      <c r="BU1912" s="41">
        <f t="shared" si="1171"/>
        <v>0</v>
      </c>
      <c r="BV1912" s="41">
        <f t="shared" si="1172"/>
        <v>0</v>
      </c>
      <c r="BW1912" s="41">
        <f t="shared" si="1173"/>
        <v>1</v>
      </c>
      <c r="BX1912" s="41" t="str">
        <f t="shared" si="1138"/>
        <v>2019Licensed practical nursesNorthwest Territories</v>
      </c>
      <c r="BY1912" s="51">
        <f>VLOOKUP(BX1912,'%workplace'!$A$1:$F$381,6,FALSE)</f>
        <v>102</v>
      </c>
      <c r="BZ1912" s="32">
        <f t="shared" si="1139"/>
        <v>0.13725490196078433</v>
      </c>
    </row>
    <row r="1913" spans="1:78" s="8" customFormat="1" hidden="1" x14ac:dyDescent="0.2">
      <c r="A1913" s="8" t="str">
        <f t="shared" si="1137"/>
        <v>2019Registered psychiatric nursesManitobaAll places of work</v>
      </c>
      <c r="B1913" s="8" t="s">
        <v>8</v>
      </c>
      <c r="C1913" s="8" t="s">
        <v>20</v>
      </c>
      <c r="D1913" s="8" t="s">
        <v>9</v>
      </c>
      <c r="E1913" s="8">
        <v>2019</v>
      </c>
      <c r="F1913" s="8">
        <v>802</v>
      </c>
      <c r="G1913" s="8">
        <v>166</v>
      </c>
      <c r="H1913" s="8">
        <v>0</v>
      </c>
      <c r="I1913" s="8">
        <v>157</v>
      </c>
      <c r="J1913" s="8">
        <v>144</v>
      </c>
      <c r="K1913" s="8">
        <v>113</v>
      </c>
      <c r="L1913" s="8">
        <v>91</v>
      </c>
      <c r="M1913" s="8">
        <v>74</v>
      </c>
      <c r="N1913" s="8">
        <v>109</v>
      </c>
      <c r="O1913" s="8">
        <v>116</v>
      </c>
      <c r="P1913" s="8">
        <v>84</v>
      </c>
      <c r="Q1913" s="8">
        <v>47</v>
      </c>
      <c r="R1913" s="8">
        <v>12</v>
      </c>
      <c r="S1913" s="8">
        <v>21</v>
      </c>
      <c r="T1913" s="8">
        <v>0</v>
      </c>
      <c r="U1913" s="8">
        <v>957</v>
      </c>
      <c r="V1913" s="8">
        <v>11</v>
      </c>
      <c r="W1913" s="8">
        <v>0</v>
      </c>
      <c r="X1913" s="8">
        <v>579</v>
      </c>
      <c r="Y1913" s="8">
        <v>305</v>
      </c>
      <c r="Z1913" s="8">
        <v>84</v>
      </c>
      <c r="AA1913" s="8">
        <v>0</v>
      </c>
      <c r="AB1913" s="8">
        <v>80</v>
      </c>
      <c r="AC1913" s="8">
        <v>0</v>
      </c>
      <c r="AD1913" s="8">
        <v>150</v>
      </c>
      <c r="AE1913" s="8">
        <v>738</v>
      </c>
      <c r="AF1913" s="8">
        <v>93</v>
      </c>
      <c r="AG1913" s="8">
        <v>834</v>
      </c>
      <c r="AH1913" s="8">
        <v>41</v>
      </c>
      <c r="AI1913" s="8">
        <v>0</v>
      </c>
      <c r="AJ1913" s="8">
        <v>288</v>
      </c>
      <c r="AK1913" s="8">
        <v>679</v>
      </c>
      <c r="AL1913" s="8">
        <v>0</v>
      </c>
      <c r="AM1913" s="8">
        <v>1</v>
      </c>
      <c r="AN1913" s="8">
        <v>968</v>
      </c>
      <c r="AO1913" s="41">
        <f t="shared" si="1141"/>
        <v>0.82851239669421484</v>
      </c>
      <c r="AP1913" s="41">
        <f t="shared" si="1174"/>
        <v>0.17148760330578514</v>
      </c>
      <c r="AQ1913" s="41">
        <f t="shared" si="1175"/>
        <v>0</v>
      </c>
      <c r="AR1913" s="41">
        <f t="shared" si="1142"/>
        <v>0.16219008264462809</v>
      </c>
      <c r="AS1913" s="41">
        <f t="shared" si="1143"/>
        <v>0.1487603305785124</v>
      </c>
      <c r="AT1913" s="41">
        <f t="shared" si="1144"/>
        <v>0.11673553719008264</v>
      </c>
      <c r="AU1913" s="41">
        <f t="shared" si="1145"/>
        <v>9.4008264462809923E-2</v>
      </c>
      <c r="AV1913" s="41">
        <f t="shared" si="1146"/>
        <v>7.6446280991735532E-2</v>
      </c>
      <c r="AW1913" s="41">
        <f t="shared" si="1147"/>
        <v>0.11260330578512397</v>
      </c>
      <c r="AX1913" s="41">
        <f t="shared" si="1148"/>
        <v>0.11983471074380166</v>
      </c>
      <c r="AY1913" s="41">
        <f t="shared" si="1149"/>
        <v>8.6776859504132234E-2</v>
      </c>
      <c r="AZ1913" s="41">
        <f t="shared" si="1150"/>
        <v>4.8553719008264461E-2</v>
      </c>
      <c r="BA1913" s="41">
        <f t="shared" si="1151"/>
        <v>1.2396694214876033E-2</v>
      </c>
      <c r="BB1913" s="41">
        <f t="shared" si="1152"/>
        <v>2.1694214876033058E-2</v>
      </c>
      <c r="BC1913" s="41">
        <f t="shared" si="1153"/>
        <v>0</v>
      </c>
      <c r="BD1913" s="41">
        <f t="shared" si="1154"/>
        <v>0.98863636363636365</v>
      </c>
      <c r="BE1913" s="41">
        <f t="shared" si="1155"/>
        <v>1.1363636363636364E-2</v>
      </c>
      <c r="BF1913" s="41">
        <f t="shared" si="1156"/>
        <v>0</v>
      </c>
      <c r="BG1913" s="41">
        <f t="shared" si="1157"/>
        <v>0.59814049586776863</v>
      </c>
      <c r="BH1913" s="41">
        <f t="shared" si="1158"/>
        <v>0.31508264462809915</v>
      </c>
      <c r="BI1913" s="41">
        <f t="shared" si="1159"/>
        <v>8.6776859504132234E-2</v>
      </c>
      <c r="BJ1913" s="41">
        <f t="shared" si="1160"/>
        <v>0</v>
      </c>
      <c r="BK1913" s="41">
        <f t="shared" si="1161"/>
        <v>8.2644628099173556E-2</v>
      </c>
      <c r="BL1913" s="41">
        <f t="shared" si="1162"/>
        <v>0</v>
      </c>
      <c r="BM1913" s="41">
        <f t="shared" si="1163"/>
        <v>0.15495867768595042</v>
      </c>
      <c r="BN1913" s="41">
        <f t="shared" si="1164"/>
        <v>0.76239669421487599</v>
      </c>
      <c r="BO1913" s="41">
        <f t="shared" si="1165"/>
        <v>9.6074380165289255E-2</v>
      </c>
      <c r="BP1913" s="41">
        <f t="shared" si="1166"/>
        <v>0.86157024793388426</v>
      </c>
      <c r="BQ1913" s="41">
        <f t="shared" si="1167"/>
        <v>4.2355371900826444E-2</v>
      </c>
      <c r="BR1913" s="41">
        <f t="shared" si="1168"/>
        <v>0</v>
      </c>
      <c r="BS1913" s="41">
        <f t="shared" si="1169"/>
        <v>0.2975206611570248</v>
      </c>
      <c r="BT1913" s="41">
        <f t="shared" si="1170"/>
        <v>0.70144628099173556</v>
      </c>
      <c r="BU1913" s="41">
        <f t="shared" si="1171"/>
        <v>0</v>
      </c>
      <c r="BV1913" s="41">
        <f t="shared" si="1172"/>
        <v>1.0330578512396695E-3</v>
      </c>
      <c r="BW1913" s="41">
        <f t="shared" si="1173"/>
        <v>1</v>
      </c>
      <c r="BX1913" s="41" t="str">
        <f t="shared" si="1138"/>
        <v>2019Registered psychiatric nursesManitoba</v>
      </c>
      <c r="BY1913" s="51">
        <f>VLOOKUP(BX1913,'%workplace'!$A$1:$F$381,6,FALSE)</f>
        <v>968</v>
      </c>
      <c r="BZ1913" s="32">
        <f t="shared" si="1139"/>
        <v>1</v>
      </c>
    </row>
    <row r="1914" spans="1:78" s="8" customFormat="1" hidden="1" x14ac:dyDescent="0.2">
      <c r="A1914" s="8" t="str">
        <f t="shared" si="1137"/>
        <v>2019Registered psychiatric nursesManitobaCommunity health</v>
      </c>
      <c r="B1914" s="8" t="s">
        <v>8</v>
      </c>
      <c r="C1914" s="8" t="s">
        <v>20</v>
      </c>
      <c r="D1914" s="8" t="s">
        <v>11</v>
      </c>
      <c r="E1914" s="8">
        <v>2019</v>
      </c>
      <c r="F1914" s="8">
        <v>221</v>
      </c>
      <c r="G1914" s="8">
        <v>38</v>
      </c>
      <c r="H1914" s="8">
        <v>0</v>
      </c>
      <c r="I1914" s="8">
        <v>27</v>
      </c>
      <c r="J1914" s="8">
        <v>37</v>
      </c>
      <c r="K1914" s="8">
        <v>31</v>
      </c>
      <c r="L1914" s="8">
        <v>25</v>
      </c>
      <c r="M1914" s="8">
        <v>17</v>
      </c>
      <c r="N1914" s="8">
        <v>41</v>
      </c>
      <c r="O1914" s="8">
        <v>43</v>
      </c>
      <c r="P1914" s="8">
        <v>18</v>
      </c>
      <c r="Q1914" s="8">
        <v>14</v>
      </c>
      <c r="R1914" s="8">
        <v>2</v>
      </c>
      <c r="S1914" s="8">
        <v>4</v>
      </c>
      <c r="T1914" s="8">
        <v>0</v>
      </c>
      <c r="U1914" s="8">
        <v>256</v>
      </c>
      <c r="V1914" s="8">
        <v>3</v>
      </c>
      <c r="W1914" s="8">
        <v>0</v>
      </c>
      <c r="X1914" s="8">
        <v>187</v>
      </c>
      <c r="Y1914" s="8">
        <v>51</v>
      </c>
      <c r="Z1914" s="8">
        <v>21</v>
      </c>
      <c r="AA1914" s="8">
        <v>0</v>
      </c>
      <c r="AB1914" s="8">
        <v>17</v>
      </c>
      <c r="AC1914" s="8">
        <v>0</v>
      </c>
      <c r="AD1914" s="8">
        <v>48</v>
      </c>
      <c r="AE1914" s="8">
        <v>194</v>
      </c>
      <c r="AF1914" s="8">
        <v>21</v>
      </c>
      <c r="AG1914" s="8">
        <v>235</v>
      </c>
      <c r="AH1914" s="8">
        <v>3</v>
      </c>
      <c r="AI1914" s="8">
        <v>0</v>
      </c>
      <c r="AJ1914" s="8">
        <v>75</v>
      </c>
      <c r="AK1914" s="8">
        <v>184</v>
      </c>
      <c r="AL1914" s="8">
        <v>0</v>
      </c>
      <c r="AM1914" s="8">
        <v>0</v>
      </c>
      <c r="AN1914" s="8">
        <v>259</v>
      </c>
      <c r="AO1914" s="41">
        <f t="shared" si="1141"/>
        <v>0.85328185328185324</v>
      </c>
      <c r="AP1914" s="41">
        <f t="shared" si="1174"/>
        <v>0.14671814671814673</v>
      </c>
      <c r="AQ1914" s="41">
        <f t="shared" si="1175"/>
        <v>0</v>
      </c>
      <c r="AR1914" s="41">
        <f t="shared" si="1142"/>
        <v>0.10424710424710425</v>
      </c>
      <c r="AS1914" s="41">
        <f t="shared" si="1143"/>
        <v>0.14285714285714285</v>
      </c>
      <c r="AT1914" s="41">
        <f t="shared" si="1144"/>
        <v>0.11969111969111969</v>
      </c>
      <c r="AU1914" s="41">
        <f t="shared" si="1145"/>
        <v>9.6525096525096526E-2</v>
      </c>
      <c r="AV1914" s="41">
        <f t="shared" si="1146"/>
        <v>6.5637065637065631E-2</v>
      </c>
      <c r="AW1914" s="41">
        <f t="shared" si="1147"/>
        <v>0.15830115830115829</v>
      </c>
      <c r="AX1914" s="41">
        <f t="shared" si="1148"/>
        <v>0.16602316602316602</v>
      </c>
      <c r="AY1914" s="41">
        <f t="shared" si="1149"/>
        <v>6.9498069498069498E-2</v>
      </c>
      <c r="AZ1914" s="41">
        <f t="shared" si="1150"/>
        <v>5.4054054054054057E-2</v>
      </c>
      <c r="BA1914" s="41">
        <f t="shared" si="1151"/>
        <v>7.7220077220077222E-3</v>
      </c>
      <c r="BB1914" s="41">
        <f t="shared" si="1152"/>
        <v>1.5444015444015444E-2</v>
      </c>
      <c r="BC1914" s="41">
        <f t="shared" si="1153"/>
        <v>0</v>
      </c>
      <c r="BD1914" s="41">
        <f t="shared" si="1154"/>
        <v>0.98841698841698844</v>
      </c>
      <c r="BE1914" s="41">
        <f t="shared" si="1155"/>
        <v>1.1583011583011582E-2</v>
      </c>
      <c r="BF1914" s="41">
        <f t="shared" si="1156"/>
        <v>0</v>
      </c>
      <c r="BG1914" s="41">
        <f t="shared" si="1157"/>
        <v>0.72200772200772201</v>
      </c>
      <c r="BH1914" s="41">
        <f t="shared" si="1158"/>
        <v>0.19691119691119691</v>
      </c>
      <c r="BI1914" s="41">
        <f t="shared" si="1159"/>
        <v>8.1081081081081086E-2</v>
      </c>
      <c r="BJ1914" s="41">
        <f t="shared" si="1160"/>
        <v>0</v>
      </c>
      <c r="BK1914" s="41">
        <f t="shared" si="1161"/>
        <v>6.5637065637065631E-2</v>
      </c>
      <c r="BL1914" s="41">
        <f t="shared" si="1162"/>
        <v>0</v>
      </c>
      <c r="BM1914" s="41">
        <f t="shared" si="1163"/>
        <v>0.18532818532818532</v>
      </c>
      <c r="BN1914" s="41">
        <f t="shared" si="1164"/>
        <v>0.74903474903474898</v>
      </c>
      <c r="BO1914" s="41">
        <f t="shared" si="1165"/>
        <v>8.1081081081081086E-2</v>
      </c>
      <c r="BP1914" s="41">
        <f t="shared" si="1166"/>
        <v>0.9073359073359073</v>
      </c>
      <c r="BQ1914" s="41">
        <f t="shared" si="1167"/>
        <v>1.1583011583011582E-2</v>
      </c>
      <c r="BR1914" s="41">
        <f t="shared" si="1168"/>
        <v>0</v>
      </c>
      <c r="BS1914" s="41">
        <f t="shared" si="1169"/>
        <v>0.28957528957528955</v>
      </c>
      <c r="BT1914" s="41">
        <f t="shared" si="1170"/>
        <v>0.71042471042471045</v>
      </c>
      <c r="BU1914" s="41">
        <f t="shared" si="1171"/>
        <v>0</v>
      </c>
      <c r="BV1914" s="41">
        <f t="shared" si="1172"/>
        <v>0</v>
      </c>
      <c r="BW1914" s="41">
        <f t="shared" si="1173"/>
        <v>1</v>
      </c>
      <c r="BX1914" s="41" t="str">
        <f t="shared" si="1138"/>
        <v>2019Registered psychiatric nursesManitoba</v>
      </c>
      <c r="BY1914" s="51">
        <f>VLOOKUP(BX1914,'%workplace'!$A$1:$F$381,6,FALSE)</f>
        <v>968</v>
      </c>
      <c r="BZ1914" s="32">
        <f t="shared" si="1139"/>
        <v>0.2675619834710744</v>
      </c>
    </row>
    <row r="1915" spans="1:78" s="8" customFormat="1" hidden="1" x14ac:dyDescent="0.2">
      <c r="A1915" s="8" t="str">
        <f t="shared" si="1137"/>
        <v>2019Registered psychiatric nursesManitobaNursing home/long-term care</v>
      </c>
      <c r="B1915" s="8" t="s">
        <v>8</v>
      </c>
      <c r="C1915" s="8" t="s">
        <v>20</v>
      </c>
      <c r="D1915" s="8" t="s">
        <v>12</v>
      </c>
      <c r="E1915" s="8">
        <v>2019</v>
      </c>
      <c r="F1915" s="8">
        <v>110</v>
      </c>
      <c r="G1915" s="8">
        <v>28</v>
      </c>
      <c r="H1915" s="8">
        <v>0</v>
      </c>
      <c r="I1915" s="8">
        <v>16</v>
      </c>
      <c r="J1915" s="8">
        <v>15</v>
      </c>
      <c r="K1915" s="8">
        <v>16</v>
      </c>
      <c r="L1915" s="8">
        <v>10</v>
      </c>
      <c r="M1915" s="8">
        <v>17</v>
      </c>
      <c r="N1915" s="8">
        <v>14</v>
      </c>
      <c r="O1915" s="8">
        <v>20</v>
      </c>
      <c r="P1915" s="8">
        <v>19</v>
      </c>
      <c r="Q1915" s="8">
        <v>4</v>
      </c>
      <c r="R1915" s="8">
        <v>3</v>
      </c>
      <c r="S1915" s="8">
        <v>4</v>
      </c>
      <c r="T1915" s="8">
        <v>0</v>
      </c>
      <c r="U1915" s="8">
        <v>137</v>
      </c>
      <c r="V1915" s="8">
        <v>1</v>
      </c>
      <c r="W1915" s="8">
        <v>0</v>
      </c>
      <c r="X1915" s="8">
        <v>70</v>
      </c>
      <c r="Y1915" s="8">
        <v>53</v>
      </c>
      <c r="Z1915" s="8">
        <v>15</v>
      </c>
      <c r="AA1915" s="8">
        <v>0</v>
      </c>
      <c r="AB1915" s="8">
        <v>23</v>
      </c>
      <c r="AC1915" s="8">
        <v>0</v>
      </c>
      <c r="AD1915" s="8">
        <v>20</v>
      </c>
      <c r="AE1915" s="8">
        <v>95</v>
      </c>
      <c r="AF1915" s="8">
        <v>22</v>
      </c>
      <c r="AG1915" s="8">
        <v>111</v>
      </c>
      <c r="AH1915" s="8">
        <v>5</v>
      </c>
      <c r="AI1915" s="8">
        <v>0</v>
      </c>
      <c r="AJ1915" s="8">
        <v>32</v>
      </c>
      <c r="AK1915" s="8">
        <v>106</v>
      </c>
      <c r="AL1915" s="8">
        <v>0</v>
      </c>
      <c r="AM1915" s="8">
        <v>0</v>
      </c>
      <c r="AN1915" s="8">
        <v>138</v>
      </c>
      <c r="AO1915" s="41">
        <f t="shared" si="1141"/>
        <v>0.79710144927536231</v>
      </c>
      <c r="AP1915" s="41">
        <f t="shared" si="1174"/>
        <v>0.20289855072463769</v>
      </c>
      <c r="AQ1915" s="41">
        <f t="shared" si="1175"/>
        <v>0</v>
      </c>
      <c r="AR1915" s="41">
        <f t="shared" si="1142"/>
        <v>0.11594202898550725</v>
      </c>
      <c r="AS1915" s="41">
        <f t="shared" si="1143"/>
        <v>0.10869565217391304</v>
      </c>
      <c r="AT1915" s="41">
        <f t="shared" si="1144"/>
        <v>0.11594202898550725</v>
      </c>
      <c r="AU1915" s="41">
        <f t="shared" si="1145"/>
        <v>7.2463768115942032E-2</v>
      </c>
      <c r="AV1915" s="41">
        <f t="shared" si="1146"/>
        <v>0.12318840579710146</v>
      </c>
      <c r="AW1915" s="41">
        <f t="shared" si="1147"/>
        <v>0.10144927536231885</v>
      </c>
      <c r="AX1915" s="41">
        <f t="shared" si="1148"/>
        <v>0.14492753623188406</v>
      </c>
      <c r="AY1915" s="41">
        <f t="shared" si="1149"/>
        <v>0.13768115942028986</v>
      </c>
      <c r="AZ1915" s="41">
        <f t="shared" si="1150"/>
        <v>2.8985507246376812E-2</v>
      </c>
      <c r="BA1915" s="41">
        <f t="shared" si="1151"/>
        <v>2.1739130434782608E-2</v>
      </c>
      <c r="BB1915" s="41">
        <f t="shared" si="1152"/>
        <v>2.8985507246376812E-2</v>
      </c>
      <c r="BC1915" s="41">
        <f t="shared" si="1153"/>
        <v>0</v>
      </c>
      <c r="BD1915" s="41">
        <f t="shared" si="1154"/>
        <v>0.99275362318840576</v>
      </c>
      <c r="BE1915" s="41">
        <f t="shared" si="1155"/>
        <v>7.246376811594203E-3</v>
      </c>
      <c r="BF1915" s="41">
        <f t="shared" si="1156"/>
        <v>0</v>
      </c>
      <c r="BG1915" s="41">
        <f t="shared" si="1157"/>
        <v>0.50724637681159424</v>
      </c>
      <c r="BH1915" s="41">
        <f t="shared" si="1158"/>
        <v>0.38405797101449274</v>
      </c>
      <c r="BI1915" s="41">
        <f t="shared" si="1159"/>
        <v>0.10869565217391304</v>
      </c>
      <c r="BJ1915" s="41">
        <f t="shared" si="1160"/>
        <v>0</v>
      </c>
      <c r="BK1915" s="41">
        <f t="shared" si="1161"/>
        <v>0.16666666666666666</v>
      </c>
      <c r="BL1915" s="41">
        <f t="shared" si="1162"/>
        <v>0</v>
      </c>
      <c r="BM1915" s="41">
        <f t="shared" si="1163"/>
        <v>0.14492753623188406</v>
      </c>
      <c r="BN1915" s="41">
        <f t="shared" si="1164"/>
        <v>0.68840579710144922</v>
      </c>
      <c r="BO1915" s="41">
        <f t="shared" si="1165"/>
        <v>0.15942028985507245</v>
      </c>
      <c r="BP1915" s="41">
        <f t="shared" si="1166"/>
        <v>0.80434782608695654</v>
      </c>
      <c r="BQ1915" s="41">
        <f t="shared" si="1167"/>
        <v>3.6231884057971016E-2</v>
      </c>
      <c r="BR1915" s="41">
        <f t="shared" si="1168"/>
        <v>0</v>
      </c>
      <c r="BS1915" s="41">
        <f t="shared" si="1169"/>
        <v>0.2318840579710145</v>
      </c>
      <c r="BT1915" s="41">
        <f t="shared" si="1170"/>
        <v>0.76811594202898548</v>
      </c>
      <c r="BU1915" s="41">
        <f t="shared" si="1171"/>
        <v>0</v>
      </c>
      <c r="BV1915" s="41">
        <f t="shared" si="1172"/>
        <v>0</v>
      </c>
      <c r="BW1915" s="41">
        <f t="shared" si="1173"/>
        <v>1</v>
      </c>
      <c r="BX1915" s="41" t="str">
        <f t="shared" si="1138"/>
        <v>2019Registered psychiatric nursesManitoba</v>
      </c>
      <c r="BY1915" s="51">
        <f>VLOOKUP(BX1915,'%workplace'!$A$1:$F$381,6,FALSE)</f>
        <v>968</v>
      </c>
      <c r="BZ1915" s="32">
        <f t="shared" si="1139"/>
        <v>0.14256198347107438</v>
      </c>
    </row>
    <row r="1916" spans="1:78" s="8" customFormat="1" hidden="1" x14ac:dyDescent="0.2">
      <c r="A1916" s="8" t="str">
        <f t="shared" si="1137"/>
        <v>2019Registered psychiatric nursesManitobaHospital</v>
      </c>
      <c r="B1916" s="8" t="s">
        <v>8</v>
      </c>
      <c r="C1916" s="8" t="s">
        <v>20</v>
      </c>
      <c r="D1916" s="8" t="s">
        <v>10</v>
      </c>
      <c r="E1916" s="8">
        <v>2019</v>
      </c>
      <c r="F1916" s="8">
        <v>355</v>
      </c>
      <c r="G1916" s="8">
        <v>82</v>
      </c>
      <c r="H1916" s="8">
        <v>0</v>
      </c>
      <c r="I1916" s="8">
        <v>100</v>
      </c>
      <c r="J1916" s="8">
        <v>79</v>
      </c>
      <c r="K1916" s="8">
        <v>50</v>
      </c>
      <c r="L1916" s="8">
        <v>35</v>
      </c>
      <c r="M1916" s="8">
        <v>32</v>
      </c>
      <c r="N1916" s="8">
        <v>33</v>
      </c>
      <c r="O1916" s="8">
        <v>37</v>
      </c>
      <c r="P1916" s="8">
        <v>35</v>
      </c>
      <c r="Q1916" s="8">
        <v>20</v>
      </c>
      <c r="R1916" s="8">
        <v>5</v>
      </c>
      <c r="S1916" s="8">
        <v>11</v>
      </c>
      <c r="T1916" s="8">
        <v>0</v>
      </c>
      <c r="U1916" s="8">
        <v>431</v>
      </c>
      <c r="V1916" s="8">
        <v>6</v>
      </c>
      <c r="W1916" s="8">
        <v>0</v>
      </c>
      <c r="X1916" s="8">
        <v>224</v>
      </c>
      <c r="Y1916" s="8">
        <v>175</v>
      </c>
      <c r="Z1916" s="8">
        <v>38</v>
      </c>
      <c r="AA1916" s="8">
        <v>0</v>
      </c>
      <c r="AB1916" s="8">
        <v>22</v>
      </c>
      <c r="AC1916" s="8">
        <v>0</v>
      </c>
      <c r="AD1916" s="8">
        <v>26</v>
      </c>
      <c r="AE1916" s="8">
        <v>389</v>
      </c>
      <c r="AF1916" s="8">
        <v>24</v>
      </c>
      <c r="AG1916" s="8">
        <v>407</v>
      </c>
      <c r="AH1916" s="8">
        <v>6</v>
      </c>
      <c r="AI1916" s="8">
        <v>0</v>
      </c>
      <c r="AJ1916" s="8">
        <v>154</v>
      </c>
      <c r="AK1916" s="8">
        <v>283</v>
      </c>
      <c r="AL1916" s="8">
        <v>0</v>
      </c>
      <c r="AM1916" s="8">
        <v>0</v>
      </c>
      <c r="AN1916" s="8">
        <v>437</v>
      </c>
      <c r="AO1916" s="41">
        <f t="shared" si="1141"/>
        <v>0.81235697940503437</v>
      </c>
      <c r="AP1916" s="41">
        <f t="shared" si="1174"/>
        <v>0.18764302059496568</v>
      </c>
      <c r="AQ1916" s="41">
        <f t="shared" si="1175"/>
        <v>0</v>
      </c>
      <c r="AR1916" s="41">
        <f t="shared" si="1142"/>
        <v>0.2288329519450801</v>
      </c>
      <c r="AS1916" s="41">
        <f t="shared" si="1143"/>
        <v>0.18077803203661327</v>
      </c>
      <c r="AT1916" s="41">
        <f t="shared" si="1144"/>
        <v>0.11441647597254005</v>
      </c>
      <c r="AU1916" s="41">
        <f t="shared" si="1145"/>
        <v>8.0091533180778038E-2</v>
      </c>
      <c r="AV1916" s="41">
        <f t="shared" si="1146"/>
        <v>7.3226544622425629E-2</v>
      </c>
      <c r="AW1916" s="41">
        <f t="shared" si="1147"/>
        <v>7.5514874141876437E-2</v>
      </c>
      <c r="AX1916" s="41">
        <f t="shared" si="1148"/>
        <v>8.4668192219679639E-2</v>
      </c>
      <c r="AY1916" s="41">
        <f t="shared" si="1149"/>
        <v>8.0091533180778038E-2</v>
      </c>
      <c r="AZ1916" s="41">
        <f t="shared" si="1150"/>
        <v>4.5766590389016017E-2</v>
      </c>
      <c r="BA1916" s="41">
        <f t="shared" si="1151"/>
        <v>1.1441647597254004E-2</v>
      </c>
      <c r="BB1916" s="41">
        <f t="shared" si="1152"/>
        <v>2.5171624713958809E-2</v>
      </c>
      <c r="BC1916" s="41">
        <f t="shared" si="1153"/>
        <v>0</v>
      </c>
      <c r="BD1916" s="41">
        <f t="shared" si="1154"/>
        <v>0.98627002288329524</v>
      </c>
      <c r="BE1916" s="41">
        <f t="shared" si="1155"/>
        <v>1.3729977116704805E-2</v>
      </c>
      <c r="BF1916" s="41">
        <f t="shared" si="1156"/>
        <v>0</v>
      </c>
      <c r="BG1916" s="41">
        <f t="shared" si="1157"/>
        <v>0.51258581235697942</v>
      </c>
      <c r="BH1916" s="41">
        <f t="shared" si="1158"/>
        <v>0.40045766590389015</v>
      </c>
      <c r="BI1916" s="41">
        <f t="shared" si="1159"/>
        <v>8.6956521739130432E-2</v>
      </c>
      <c r="BJ1916" s="41">
        <f t="shared" si="1160"/>
        <v>0</v>
      </c>
      <c r="BK1916" s="41">
        <f t="shared" si="1161"/>
        <v>5.0343249427917618E-2</v>
      </c>
      <c r="BL1916" s="41">
        <f t="shared" si="1162"/>
        <v>0</v>
      </c>
      <c r="BM1916" s="41">
        <f t="shared" si="1163"/>
        <v>5.9496567505720827E-2</v>
      </c>
      <c r="BN1916" s="41">
        <f t="shared" si="1164"/>
        <v>0.89016018306636158</v>
      </c>
      <c r="BO1916" s="41">
        <f t="shared" si="1165"/>
        <v>5.4919908466819219E-2</v>
      </c>
      <c r="BP1916" s="41">
        <f t="shared" si="1166"/>
        <v>0.93135011441647597</v>
      </c>
      <c r="BQ1916" s="41">
        <f t="shared" si="1167"/>
        <v>1.3729977116704805E-2</v>
      </c>
      <c r="BR1916" s="41">
        <f t="shared" si="1168"/>
        <v>0</v>
      </c>
      <c r="BS1916" s="41">
        <f t="shared" si="1169"/>
        <v>0.35240274599542332</v>
      </c>
      <c r="BT1916" s="41">
        <f t="shared" si="1170"/>
        <v>0.64759725400457668</v>
      </c>
      <c r="BU1916" s="41">
        <f t="shared" si="1171"/>
        <v>0</v>
      </c>
      <c r="BV1916" s="41">
        <f t="shared" si="1172"/>
        <v>0</v>
      </c>
      <c r="BW1916" s="41">
        <f t="shared" si="1173"/>
        <v>1</v>
      </c>
      <c r="BX1916" s="41" t="str">
        <f t="shared" si="1138"/>
        <v>2019Registered psychiatric nursesManitoba</v>
      </c>
      <c r="BY1916" s="51">
        <f>VLOOKUP(BX1916,'%workplace'!$A$1:$F$381,6,FALSE)</f>
        <v>968</v>
      </c>
      <c r="BZ1916" s="32">
        <f t="shared" si="1139"/>
        <v>0.45144628099173556</v>
      </c>
    </row>
    <row r="1917" spans="1:78" s="8" customFormat="1" hidden="1" x14ac:dyDescent="0.2">
      <c r="A1917" s="8" t="str">
        <f t="shared" si="1137"/>
        <v>2019Registered psychiatric nursesManitobaOther places of work</v>
      </c>
      <c r="B1917" s="8" t="s">
        <v>8</v>
      </c>
      <c r="C1917" s="8" t="s">
        <v>20</v>
      </c>
      <c r="D1917" s="8" t="s">
        <v>13</v>
      </c>
      <c r="E1917" s="8">
        <v>2019</v>
      </c>
      <c r="F1917" s="8">
        <v>116</v>
      </c>
      <c r="G1917" s="8">
        <v>18</v>
      </c>
      <c r="H1917" s="8">
        <v>0</v>
      </c>
      <c r="I1917" s="8">
        <v>14</v>
      </c>
      <c r="J1917" s="8">
        <v>13</v>
      </c>
      <c r="K1917" s="8">
        <v>16</v>
      </c>
      <c r="L1917" s="8">
        <v>21</v>
      </c>
      <c r="M1917" s="8">
        <v>8</v>
      </c>
      <c r="N1917" s="8">
        <v>21</v>
      </c>
      <c r="O1917" s="8">
        <v>16</v>
      </c>
      <c r="P1917" s="8">
        <v>12</v>
      </c>
      <c r="Q1917" s="8">
        <v>9</v>
      </c>
      <c r="R1917" s="8">
        <v>2</v>
      </c>
      <c r="S1917" s="8">
        <v>2</v>
      </c>
      <c r="T1917" s="8">
        <v>0</v>
      </c>
      <c r="U1917" s="8">
        <v>133</v>
      </c>
      <c r="V1917" s="8">
        <v>1</v>
      </c>
      <c r="W1917" s="8">
        <v>0</v>
      </c>
      <c r="X1917" s="8">
        <v>98</v>
      </c>
      <c r="Y1917" s="8">
        <v>26</v>
      </c>
      <c r="Z1917" s="8">
        <v>10</v>
      </c>
      <c r="AA1917" s="8">
        <v>0</v>
      </c>
      <c r="AB1917" s="8">
        <v>18</v>
      </c>
      <c r="AC1917" s="8">
        <v>0</v>
      </c>
      <c r="AD1917" s="8">
        <v>56</v>
      </c>
      <c r="AE1917" s="8">
        <v>60</v>
      </c>
      <c r="AF1917" s="8">
        <v>26</v>
      </c>
      <c r="AG1917" s="8">
        <v>81</v>
      </c>
      <c r="AH1917" s="8">
        <v>27</v>
      </c>
      <c r="AI1917" s="8">
        <v>0</v>
      </c>
      <c r="AJ1917" s="8">
        <v>27</v>
      </c>
      <c r="AK1917" s="8">
        <v>106</v>
      </c>
      <c r="AL1917" s="8">
        <v>0</v>
      </c>
      <c r="AM1917" s="8">
        <v>1</v>
      </c>
      <c r="AN1917" s="8">
        <v>134</v>
      </c>
      <c r="AO1917" s="41">
        <f t="shared" si="1141"/>
        <v>0.86567164179104472</v>
      </c>
      <c r="AP1917" s="41">
        <f t="shared" si="1174"/>
        <v>0.13432835820895522</v>
      </c>
      <c r="AQ1917" s="41">
        <f t="shared" si="1175"/>
        <v>0</v>
      </c>
      <c r="AR1917" s="41">
        <f t="shared" si="1142"/>
        <v>0.1044776119402985</v>
      </c>
      <c r="AS1917" s="41">
        <f t="shared" si="1143"/>
        <v>9.7014925373134331E-2</v>
      </c>
      <c r="AT1917" s="41">
        <f t="shared" si="1144"/>
        <v>0.11940298507462686</v>
      </c>
      <c r="AU1917" s="41">
        <f t="shared" si="1145"/>
        <v>0.15671641791044777</v>
      </c>
      <c r="AV1917" s="41">
        <f t="shared" si="1146"/>
        <v>5.9701492537313432E-2</v>
      </c>
      <c r="AW1917" s="41">
        <f t="shared" si="1147"/>
        <v>0.15671641791044777</v>
      </c>
      <c r="AX1917" s="41">
        <f t="shared" si="1148"/>
        <v>0.11940298507462686</v>
      </c>
      <c r="AY1917" s="41">
        <f t="shared" si="1149"/>
        <v>8.9552238805970144E-2</v>
      </c>
      <c r="AZ1917" s="41">
        <f t="shared" si="1150"/>
        <v>6.7164179104477612E-2</v>
      </c>
      <c r="BA1917" s="41">
        <f t="shared" si="1151"/>
        <v>1.4925373134328358E-2</v>
      </c>
      <c r="BB1917" s="41">
        <f t="shared" si="1152"/>
        <v>1.4925373134328358E-2</v>
      </c>
      <c r="BC1917" s="41">
        <f t="shared" si="1153"/>
        <v>0</v>
      </c>
      <c r="BD1917" s="41">
        <f t="shared" si="1154"/>
        <v>0.9925373134328358</v>
      </c>
      <c r="BE1917" s="41">
        <f t="shared" si="1155"/>
        <v>7.462686567164179E-3</v>
      </c>
      <c r="BF1917" s="41">
        <f t="shared" si="1156"/>
        <v>0</v>
      </c>
      <c r="BG1917" s="41">
        <f t="shared" si="1157"/>
        <v>0.73134328358208955</v>
      </c>
      <c r="BH1917" s="41">
        <f t="shared" si="1158"/>
        <v>0.19402985074626866</v>
      </c>
      <c r="BI1917" s="41">
        <f t="shared" si="1159"/>
        <v>7.4626865671641784E-2</v>
      </c>
      <c r="BJ1917" s="41">
        <f t="shared" si="1160"/>
        <v>0</v>
      </c>
      <c r="BK1917" s="41">
        <f t="shared" si="1161"/>
        <v>0.13432835820895522</v>
      </c>
      <c r="BL1917" s="41">
        <f t="shared" si="1162"/>
        <v>0</v>
      </c>
      <c r="BM1917" s="41">
        <f t="shared" si="1163"/>
        <v>0.41791044776119401</v>
      </c>
      <c r="BN1917" s="41">
        <f t="shared" si="1164"/>
        <v>0.44776119402985076</v>
      </c>
      <c r="BO1917" s="41">
        <f t="shared" si="1165"/>
        <v>0.19402985074626866</v>
      </c>
      <c r="BP1917" s="41">
        <f t="shared" si="1166"/>
        <v>0.60447761194029848</v>
      </c>
      <c r="BQ1917" s="41">
        <f t="shared" si="1167"/>
        <v>0.20149253731343283</v>
      </c>
      <c r="BR1917" s="41">
        <f t="shared" si="1168"/>
        <v>0</v>
      </c>
      <c r="BS1917" s="41">
        <f t="shared" si="1169"/>
        <v>0.20149253731343283</v>
      </c>
      <c r="BT1917" s="41">
        <f t="shared" si="1170"/>
        <v>0.79104477611940294</v>
      </c>
      <c r="BU1917" s="41">
        <f t="shared" si="1171"/>
        <v>0</v>
      </c>
      <c r="BV1917" s="41">
        <f t="shared" si="1172"/>
        <v>7.462686567164179E-3</v>
      </c>
      <c r="BW1917" s="41">
        <f t="shared" si="1173"/>
        <v>1</v>
      </c>
      <c r="BX1917" s="41" t="str">
        <f t="shared" si="1138"/>
        <v>2019Registered psychiatric nursesManitoba</v>
      </c>
      <c r="BY1917" s="51">
        <f>VLOOKUP(BX1917,'%workplace'!$A$1:$F$381,6,FALSE)</f>
        <v>968</v>
      </c>
      <c r="BZ1917" s="32">
        <f t="shared" si="1139"/>
        <v>0.13842975206611571</v>
      </c>
    </row>
    <row r="1918" spans="1:78" s="8" customFormat="1" hidden="1" x14ac:dyDescent="0.2">
      <c r="A1918" s="8" t="str">
        <f t="shared" si="1137"/>
        <v>2019Registered psychiatric nursesSaskatchewanAll places of work</v>
      </c>
      <c r="B1918" s="8" t="s">
        <v>8</v>
      </c>
      <c r="C1918" s="8" t="s">
        <v>21</v>
      </c>
      <c r="D1918" s="8" t="s">
        <v>9</v>
      </c>
      <c r="E1918" s="8">
        <v>2019</v>
      </c>
      <c r="F1918" s="8">
        <v>611</v>
      </c>
      <c r="G1918" s="8">
        <v>101</v>
      </c>
      <c r="H1918" s="8">
        <v>0</v>
      </c>
      <c r="I1918" s="8">
        <v>64</v>
      </c>
      <c r="J1918" s="8">
        <v>85</v>
      </c>
      <c r="K1918" s="8">
        <v>40</v>
      </c>
      <c r="L1918" s="8">
        <v>46</v>
      </c>
      <c r="M1918" s="8">
        <v>100</v>
      </c>
      <c r="N1918" s="8">
        <v>121</v>
      </c>
      <c r="O1918" s="8">
        <v>125</v>
      </c>
      <c r="P1918" s="8">
        <v>75</v>
      </c>
      <c r="Q1918" s="8">
        <v>31</v>
      </c>
      <c r="R1918" s="8">
        <v>8</v>
      </c>
      <c r="S1918" s="8">
        <v>17</v>
      </c>
      <c r="T1918" s="8">
        <v>0</v>
      </c>
      <c r="U1918" s="8">
        <v>701</v>
      </c>
      <c r="V1918" s="8">
        <v>11</v>
      </c>
      <c r="W1918" s="8">
        <v>0</v>
      </c>
      <c r="X1918" s="8">
        <v>351</v>
      </c>
      <c r="Y1918" s="8">
        <v>133</v>
      </c>
      <c r="Z1918" s="8">
        <v>93</v>
      </c>
      <c r="AA1918" s="8">
        <v>135</v>
      </c>
      <c r="AB1918" s="8">
        <v>64</v>
      </c>
      <c r="AC1918" s="8">
        <v>6</v>
      </c>
      <c r="AD1918" s="8">
        <v>93</v>
      </c>
      <c r="AE1918" s="8">
        <v>549</v>
      </c>
      <c r="AF1918" s="8">
        <v>22</v>
      </c>
      <c r="AG1918" s="8">
        <v>621</v>
      </c>
      <c r="AH1918" s="8">
        <v>46</v>
      </c>
      <c r="AI1918" s="8">
        <v>0</v>
      </c>
      <c r="AJ1918" s="8">
        <v>81</v>
      </c>
      <c r="AK1918" s="8">
        <v>631</v>
      </c>
      <c r="AL1918" s="8">
        <v>23</v>
      </c>
      <c r="AM1918" s="8">
        <v>0</v>
      </c>
      <c r="AN1918" s="8">
        <v>712</v>
      </c>
      <c r="AO1918" s="41">
        <f t="shared" si="1141"/>
        <v>0.8581460674157303</v>
      </c>
      <c r="AP1918" s="41">
        <f t="shared" si="1174"/>
        <v>0.14185393258426968</v>
      </c>
      <c r="AQ1918" s="41">
        <f t="shared" si="1175"/>
        <v>0</v>
      </c>
      <c r="AR1918" s="41">
        <f t="shared" si="1142"/>
        <v>8.98876404494382E-2</v>
      </c>
      <c r="AS1918" s="41">
        <f t="shared" si="1143"/>
        <v>0.11938202247191011</v>
      </c>
      <c r="AT1918" s="41">
        <f t="shared" si="1144"/>
        <v>5.6179775280898875E-2</v>
      </c>
      <c r="AU1918" s="41">
        <f t="shared" si="1145"/>
        <v>6.4606741573033713E-2</v>
      </c>
      <c r="AV1918" s="41">
        <f t="shared" si="1146"/>
        <v>0.1404494382022472</v>
      </c>
      <c r="AW1918" s="41">
        <f t="shared" si="1147"/>
        <v>0.1699438202247191</v>
      </c>
      <c r="AX1918" s="41">
        <f t="shared" si="1148"/>
        <v>0.175561797752809</v>
      </c>
      <c r="AY1918" s="41">
        <f t="shared" si="1149"/>
        <v>0.10533707865168539</v>
      </c>
      <c r="AZ1918" s="41">
        <f t="shared" si="1150"/>
        <v>4.3539325842696631E-2</v>
      </c>
      <c r="BA1918" s="41">
        <f t="shared" si="1151"/>
        <v>1.1235955056179775E-2</v>
      </c>
      <c r="BB1918" s="41">
        <f t="shared" si="1152"/>
        <v>2.3876404494382022E-2</v>
      </c>
      <c r="BC1918" s="41">
        <f t="shared" si="1153"/>
        <v>0</v>
      </c>
      <c r="BD1918" s="41">
        <f t="shared" si="1154"/>
        <v>0.9845505617977528</v>
      </c>
      <c r="BE1918" s="41">
        <f t="shared" si="1155"/>
        <v>1.5449438202247191E-2</v>
      </c>
      <c r="BF1918" s="41">
        <f t="shared" si="1156"/>
        <v>0</v>
      </c>
      <c r="BG1918" s="41">
        <f t="shared" si="1157"/>
        <v>0.49297752808988765</v>
      </c>
      <c r="BH1918" s="41">
        <f t="shared" si="1158"/>
        <v>0.18679775280898878</v>
      </c>
      <c r="BI1918" s="41">
        <f t="shared" si="1159"/>
        <v>0.1306179775280899</v>
      </c>
      <c r="BJ1918" s="41">
        <f t="shared" si="1160"/>
        <v>0.1896067415730337</v>
      </c>
      <c r="BK1918" s="41">
        <f t="shared" si="1161"/>
        <v>8.98876404494382E-2</v>
      </c>
      <c r="BL1918" s="41">
        <f t="shared" si="1162"/>
        <v>8.4269662921348312E-3</v>
      </c>
      <c r="BM1918" s="41">
        <f t="shared" si="1163"/>
        <v>0.1306179775280899</v>
      </c>
      <c r="BN1918" s="41">
        <f t="shared" si="1164"/>
        <v>0.7710674157303371</v>
      </c>
      <c r="BO1918" s="41">
        <f t="shared" si="1165"/>
        <v>3.0898876404494381E-2</v>
      </c>
      <c r="BP1918" s="41">
        <f t="shared" si="1166"/>
        <v>0.8721910112359551</v>
      </c>
      <c r="BQ1918" s="41">
        <f t="shared" si="1167"/>
        <v>6.4606741573033713E-2</v>
      </c>
      <c r="BR1918" s="41">
        <f t="shared" si="1168"/>
        <v>0</v>
      </c>
      <c r="BS1918" s="41">
        <f t="shared" si="1169"/>
        <v>0.11376404494382023</v>
      </c>
      <c r="BT1918" s="41">
        <f t="shared" si="1170"/>
        <v>0.8862359550561798</v>
      </c>
      <c r="BU1918" s="41">
        <f t="shared" si="1171"/>
        <v>3.2303370786516857E-2</v>
      </c>
      <c r="BV1918" s="41">
        <f t="shared" si="1172"/>
        <v>0</v>
      </c>
      <c r="BW1918" s="41">
        <f t="shared" si="1173"/>
        <v>1</v>
      </c>
      <c r="BX1918" s="41" t="str">
        <f t="shared" si="1138"/>
        <v>2019Registered psychiatric nursesSaskatchewan</v>
      </c>
      <c r="BY1918" s="51">
        <f>VLOOKUP(BX1918,'%workplace'!$A$1:$F$381,6,FALSE)</f>
        <v>712</v>
      </c>
      <c r="BZ1918" s="32">
        <f t="shared" si="1139"/>
        <v>1</v>
      </c>
    </row>
    <row r="1919" spans="1:78" s="8" customFormat="1" hidden="1" x14ac:dyDescent="0.2">
      <c r="A1919" s="8" t="str">
        <f t="shared" si="1137"/>
        <v>2019Registered psychiatric nursesSaskatchewanCommunity health</v>
      </c>
      <c r="B1919" s="8" t="s">
        <v>8</v>
      </c>
      <c r="C1919" s="8" t="s">
        <v>21</v>
      </c>
      <c r="D1919" s="8" t="s">
        <v>11</v>
      </c>
      <c r="E1919" s="8">
        <v>2019</v>
      </c>
      <c r="F1919" s="8">
        <v>171</v>
      </c>
      <c r="G1919" s="8">
        <v>26</v>
      </c>
      <c r="H1919" s="8">
        <v>0</v>
      </c>
      <c r="I1919" s="8">
        <v>14</v>
      </c>
      <c r="J1919" s="8">
        <v>22</v>
      </c>
      <c r="K1919" s="8">
        <v>13</v>
      </c>
      <c r="L1919" s="8">
        <v>10</v>
      </c>
      <c r="M1919" s="8">
        <v>28</v>
      </c>
      <c r="N1919" s="8">
        <v>40</v>
      </c>
      <c r="O1919" s="8">
        <v>32</v>
      </c>
      <c r="P1919" s="8">
        <v>25</v>
      </c>
      <c r="Q1919" s="8">
        <v>8</v>
      </c>
      <c r="R1919" s="8">
        <v>2</v>
      </c>
      <c r="S1919" s="8">
        <v>3</v>
      </c>
      <c r="T1919" s="8">
        <v>0</v>
      </c>
      <c r="U1919" s="8">
        <v>195</v>
      </c>
      <c r="V1919" s="8">
        <v>2</v>
      </c>
      <c r="W1919" s="8">
        <v>0</v>
      </c>
      <c r="X1919" s="8">
        <v>114</v>
      </c>
      <c r="Y1919" s="8">
        <v>29</v>
      </c>
      <c r="Z1919" s="8">
        <v>21</v>
      </c>
      <c r="AA1919" s="8">
        <v>33</v>
      </c>
      <c r="AB1919" s="8">
        <v>13</v>
      </c>
      <c r="AC1919" s="8">
        <v>0</v>
      </c>
      <c r="AD1919" s="8">
        <v>13</v>
      </c>
      <c r="AE1919" s="8">
        <v>171</v>
      </c>
      <c r="AF1919" s="8">
        <v>3</v>
      </c>
      <c r="AG1919" s="8">
        <v>185</v>
      </c>
      <c r="AH1919" s="8">
        <v>5</v>
      </c>
      <c r="AI1919" s="8">
        <v>0</v>
      </c>
      <c r="AJ1919" s="8">
        <v>16</v>
      </c>
      <c r="AK1919" s="8">
        <v>181</v>
      </c>
      <c r="AL1919" s="8">
        <v>4</v>
      </c>
      <c r="AM1919" s="8">
        <v>0</v>
      </c>
      <c r="AN1919" s="8">
        <v>197</v>
      </c>
      <c r="AO1919" s="41">
        <f t="shared" si="1141"/>
        <v>0.86802030456852797</v>
      </c>
      <c r="AP1919" s="41">
        <f t="shared" si="1174"/>
        <v>0.13197969543147209</v>
      </c>
      <c r="AQ1919" s="41">
        <f t="shared" si="1175"/>
        <v>0</v>
      </c>
      <c r="AR1919" s="41">
        <f t="shared" si="1142"/>
        <v>7.1065989847715741E-2</v>
      </c>
      <c r="AS1919" s="41">
        <f t="shared" si="1143"/>
        <v>0.1116751269035533</v>
      </c>
      <c r="AT1919" s="41">
        <f t="shared" si="1144"/>
        <v>6.5989847715736044E-2</v>
      </c>
      <c r="AU1919" s="41">
        <f t="shared" si="1145"/>
        <v>5.0761421319796954E-2</v>
      </c>
      <c r="AV1919" s="41">
        <f t="shared" si="1146"/>
        <v>0.14213197969543148</v>
      </c>
      <c r="AW1919" s="41">
        <f t="shared" si="1147"/>
        <v>0.20304568527918782</v>
      </c>
      <c r="AX1919" s="41">
        <f t="shared" si="1148"/>
        <v>0.16243654822335024</v>
      </c>
      <c r="AY1919" s="41">
        <f t="shared" si="1149"/>
        <v>0.12690355329949238</v>
      </c>
      <c r="AZ1919" s="41">
        <f t="shared" si="1150"/>
        <v>4.060913705583756E-2</v>
      </c>
      <c r="BA1919" s="41">
        <f t="shared" si="1151"/>
        <v>1.015228426395939E-2</v>
      </c>
      <c r="BB1919" s="41">
        <f t="shared" si="1152"/>
        <v>1.5228426395939087E-2</v>
      </c>
      <c r="BC1919" s="41">
        <f t="shared" si="1153"/>
        <v>0</v>
      </c>
      <c r="BD1919" s="41">
        <f t="shared" si="1154"/>
        <v>0.98984771573604058</v>
      </c>
      <c r="BE1919" s="41">
        <f t="shared" si="1155"/>
        <v>1.015228426395939E-2</v>
      </c>
      <c r="BF1919" s="41">
        <f t="shared" si="1156"/>
        <v>0</v>
      </c>
      <c r="BG1919" s="41">
        <f t="shared" si="1157"/>
        <v>0.57868020304568524</v>
      </c>
      <c r="BH1919" s="41">
        <f t="shared" si="1158"/>
        <v>0.14720812182741116</v>
      </c>
      <c r="BI1919" s="41">
        <f t="shared" si="1159"/>
        <v>0.1065989847715736</v>
      </c>
      <c r="BJ1919" s="41">
        <f t="shared" si="1160"/>
        <v>0.16751269035532995</v>
      </c>
      <c r="BK1919" s="41">
        <f t="shared" si="1161"/>
        <v>6.5989847715736044E-2</v>
      </c>
      <c r="BL1919" s="41">
        <f t="shared" si="1162"/>
        <v>0</v>
      </c>
      <c r="BM1919" s="41">
        <f t="shared" si="1163"/>
        <v>6.5989847715736044E-2</v>
      </c>
      <c r="BN1919" s="41">
        <f t="shared" si="1164"/>
        <v>0.86802030456852797</v>
      </c>
      <c r="BO1919" s="41">
        <f t="shared" si="1165"/>
        <v>1.5228426395939087E-2</v>
      </c>
      <c r="BP1919" s="41">
        <f t="shared" si="1166"/>
        <v>0.93908629441624369</v>
      </c>
      <c r="BQ1919" s="41">
        <f t="shared" si="1167"/>
        <v>2.5380710659898477E-2</v>
      </c>
      <c r="BR1919" s="41">
        <f t="shared" si="1168"/>
        <v>0</v>
      </c>
      <c r="BS1919" s="41">
        <f t="shared" si="1169"/>
        <v>8.1218274111675121E-2</v>
      </c>
      <c r="BT1919" s="41">
        <f t="shared" si="1170"/>
        <v>0.91878172588832485</v>
      </c>
      <c r="BU1919" s="41">
        <f t="shared" si="1171"/>
        <v>2.030456852791878E-2</v>
      </c>
      <c r="BV1919" s="41">
        <f t="shared" si="1172"/>
        <v>0</v>
      </c>
      <c r="BW1919" s="41">
        <f t="shared" si="1173"/>
        <v>1</v>
      </c>
      <c r="BX1919" s="41" t="str">
        <f t="shared" si="1138"/>
        <v>2019Registered psychiatric nursesSaskatchewan</v>
      </c>
      <c r="BY1919" s="51">
        <f>VLOOKUP(BX1919,'%workplace'!$A$1:$F$381,6,FALSE)</f>
        <v>712</v>
      </c>
      <c r="BZ1919" s="32">
        <f t="shared" si="1139"/>
        <v>0.27668539325842695</v>
      </c>
    </row>
    <row r="1920" spans="1:78" s="8" customFormat="1" hidden="1" x14ac:dyDescent="0.2">
      <c r="A1920" s="8" t="str">
        <f t="shared" si="1137"/>
        <v>2019Registered psychiatric nursesSaskatchewanNursing home/long-term care</v>
      </c>
      <c r="B1920" s="8" t="s">
        <v>8</v>
      </c>
      <c r="C1920" s="8" t="s">
        <v>21</v>
      </c>
      <c r="D1920" s="8" t="s">
        <v>12</v>
      </c>
      <c r="E1920" s="8">
        <v>2019</v>
      </c>
      <c r="F1920" s="8">
        <v>148</v>
      </c>
      <c r="G1920" s="8">
        <v>21</v>
      </c>
      <c r="H1920" s="8">
        <v>0</v>
      </c>
      <c r="I1920" s="8">
        <v>10</v>
      </c>
      <c r="J1920" s="8">
        <v>15</v>
      </c>
      <c r="K1920" s="8">
        <v>6</v>
      </c>
      <c r="L1920" s="8">
        <v>6</v>
      </c>
      <c r="M1920" s="8">
        <v>28</v>
      </c>
      <c r="N1920" s="8">
        <v>30</v>
      </c>
      <c r="O1920" s="8">
        <v>39</v>
      </c>
      <c r="P1920" s="8">
        <v>20</v>
      </c>
      <c r="Q1920" s="8">
        <v>9</v>
      </c>
      <c r="R1920" s="8">
        <v>2</v>
      </c>
      <c r="S1920" s="8">
        <v>4</v>
      </c>
      <c r="T1920" s="8">
        <v>0</v>
      </c>
      <c r="U1920" s="8">
        <v>165</v>
      </c>
      <c r="V1920" s="8">
        <v>4</v>
      </c>
      <c r="W1920" s="8">
        <v>0</v>
      </c>
      <c r="X1920" s="8">
        <v>74</v>
      </c>
      <c r="Y1920" s="8">
        <v>44</v>
      </c>
      <c r="Z1920" s="8">
        <v>30</v>
      </c>
      <c r="AA1920" s="8">
        <v>21</v>
      </c>
      <c r="AB1920" s="8">
        <v>24</v>
      </c>
      <c r="AC1920" s="8">
        <v>2</v>
      </c>
      <c r="AD1920" s="8">
        <v>11</v>
      </c>
      <c r="AE1920" s="8">
        <v>132</v>
      </c>
      <c r="AF1920" s="8">
        <v>5</v>
      </c>
      <c r="AG1920" s="8">
        <v>156</v>
      </c>
      <c r="AH1920" s="8">
        <v>3</v>
      </c>
      <c r="AI1920" s="8">
        <v>0</v>
      </c>
      <c r="AJ1920" s="8">
        <v>34</v>
      </c>
      <c r="AK1920" s="8">
        <v>135</v>
      </c>
      <c r="AL1920" s="8">
        <v>5</v>
      </c>
      <c r="AM1920" s="8">
        <v>0</v>
      </c>
      <c r="AN1920" s="8">
        <v>169</v>
      </c>
      <c r="AO1920" s="41">
        <f t="shared" si="1141"/>
        <v>0.87573964497041423</v>
      </c>
      <c r="AP1920" s="41">
        <f t="shared" si="1174"/>
        <v>0.1242603550295858</v>
      </c>
      <c r="AQ1920" s="41">
        <f t="shared" si="1175"/>
        <v>0</v>
      </c>
      <c r="AR1920" s="41">
        <f t="shared" si="1142"/>
        <v>5.9171597633136092E-2</v>
      </c>
      <c r="AS1920" s="41">
        <f t="shared" si="1143"/>
        <v>8.8757396449704137E-2</v>
      </c>
      <c r="AT1920" s="41">
        <f t="shared" si="1144"/>
        <v>3.5502958579881658E-2</v>
      </c>
      <c r="AU1920" s="41">
        <f t="shared" si="1145"/>
        <v>3.5502958579881658E-2</v>
      </c>
      <c r="AV1920" s="41">
        <f t="shared" si="1146"/>
        <v>0.16568047337278108</v>
      </c>
      <c r="AW1920" s="41">
        <f t="shared" si="1147"/>
        <v>0.17751479289940827</v>
      </c>
      <c r="AX1920" s="41">
        <f t="shared" si="1148"/>
        <v>0.23076923076923078</v>
      </c>
      <c r="AY1920" s="41">
        <f t="shared" si="1149"/>
        <v>0.11834319526627218</v>
      </c>
      <c r="AZ1920" s="41">
        <f t="shared" si="1150"/>
        <v>5.3254437869822487E-2</v>
      </c>
      <c r="BA1920" s="41">
        <f t="shared" si="1151"/>
        <v>1.1834319526627219E-2</v>
      </c>
      <c r="BB1920" s="41">
        <f t="shared" si="1152"/>
        <v>2.3668639053254437E-2</v>
      </c>
      <c r="BC1920" s="41">
        <f t="shared" si="1153"/>
        <v>0</v>
      </c>
      <c r="BD1920" s="41">
        <f t="shared" si="1154"/>
        <v>0.97633136094674555</v>
      </c>
      <c r="BE1920" s="41">
        <f t="shared" si="1155"/>
        <v>2.3668639053254437E-2</v>
      </c>
      <c r="BF1920" s="41">
        <f t="shared" si="1156"/>
        <v>0</v>
      </c>
      <c r="BG1920" s="41">
        <f t="shared" si="1157"/>
        <v>0.43786982248520712</v>
      </c>
      <c r="BH1920" s="41">
        <f t="shared" si="1158"/>
        <v>0.26035502958579881</v>
      </c>
      <c r="BI1920" s="41">
        <f t="shared" si="1159"/>
        <v>0.17751479289940827</v>
      </c>
      <c r="BJ1920" s="41">
        <f t="shared" si="1160"/>
        <v>0.1242603550295858</v>
      </c>
      <c r="BK1920" s="41">
        <f t="shared" si="1161"/>
        <v>0.14201183431952663</v>
      </c>
      <c r="BL1920" s="41">
        <f t="shared" si="1162"/>
        <v>1.1834319526627219E-2</v>
      </c>
      <c r="BM1920" s="41">
        <f t="shared" si="1163"/>
        <v>6.5088757396449703E-2</v>
      </c>
      <c r="BN1920" s="41">
        <f t="shared" si="1164"/>
        <v>0.78106508875739644</v>
      </c>
      <c r="BO1920" s="41">
        <f t="shared" si="1165"/>
        <v>2.9585798816568046E-2</v>
      </c>
      <c r="BP1920" s="41">
        <f t="shared" si="1166"/>
        <v>0.92307692307692313</v>
      </c>
      <c r="BQ1920" s="41">
        <f t="shared" si="1167"/>
        <v>1.7751479289940829E-2</v>
      </c>
      <c r="BR1920" s="41">
        <f t="shared" si="1168"/>
        <v>0</v>
      </c>
      <c r="BS1920" s="41">
        <f t="shared" si="1169"/>
        <v>0.20118343195266272</v>
      </c>
      <c r="BT1920" s="41">
        <f t="shared" si="1170"/>
        <v>0.79881656804733725</v>
      </c>
      <c r="BU1920" s="41">
        <f t="shared" si="1171"/>
        <v>2.9585798816568046E-2</v>
      </c>
      <c r="BV1920" s="41">
        <f t="shared" si="1172"/>
        <v>0</v>
      </c>
      <c r="BW1920" s="41">
        <f t="shared" si="1173"/>
        <v>1</v>
      </c>
      <c r="BX1920" s="41" t="str">
        <f t="shared" si="1138"/>
        <v>2019Registered psychiatric nursesSaskatchewan</v>
      </c>
      <c r="BY1920" s="51">
        <f>VLOOKUP(BX1920,'%workplace'!$A$1:$F$381,6,FALSE)</f>
        <v>712</v>
      </c>
      <c r="BZ1920" s="32">
        <f t="shared" si="1139"/>
        <v>0.23735955056179775</v>
      </c>
    </row>
    <row r="1921" spans="1:78" s="8" customFormat="1" hidden="1" x14ac:dyDescent="0.2">
      <c r="A1921" s="8" t="str">
        <f t="shared" si="1137"/>
        <v>2019Registered psychiatric nursesSaskatchewanHospital</v>
      </c>
      <c r="B1921" s="8" t="s">
        <v>8</v>
      </c>
      <c r="C1921" s="8" t="s">
        <v>21</v>
      </c>
      <c r="D1921" s="8" t="s">
        <v>10</v>
      </c>
      <c r="E1921" s="8">
        <v>2019</v>
      </c>
      <c r="F1921" s="8">
        <v>171</v>
      </c>
      <c r="G1921" s="8">
        <v>31</v>
      </c>
      <c r="H1921" s="8">
        <v>0</v>
      </c>
      <c r="I1921" s="8">
        <v>24</v>
      </c>
      <c r="J1921" s="8">
        <v>29</v>
      </c>
      <c r="K1921" s="8">
        <v>12</v>
      </c>
      <c r="L1921" s="8">
        <v>19</v>
      </c>
      <c r="M1921" s="8">
        <v>26</v>
      </c>
      <c r="N1921" s="8">
        <v>32</v>
      </c>
      <c r="O1921" s="8">
        <v>26</v>
      </c>
      <c r="P1921" s="8">
        <v>16</v>
      </c>
      <c r="Q1921" s="8">
        <v>6</v>
      </c>
      <c r="R1921" s="8">
        <v>3</v>
      </c>
      <c r="S1921" s="8">
        <v>9</v>
      </c>
      <c r="T1921" s="8">
        <v>0</v>
      </c>
      <c r="U1921" s="8">
        <v>202</v>
      </c>
      <c r="V1921" s="8">
        <v>0</v>
      </c>
      <c r="W1921" s="8">
        <v>0</v>
      </c>
      <c r="X1921" s="8">
        <v>104</v>
      </c>
      <c r="Y1921" s="8">
        <v>49</v>
      </c>
      <c r="Z1921" s="8">
        <v>22</v>
      </c>
      <c r="AA1921" s="8">
        <v>27</v>
      </c>
      <c r="AB1921" s="8">
        <v>20</v>
      </c>
      <c r="AC1921" s="8">
        <v>2</v>
      </c>
      <c r="AD1921" s="8">
        <v>12</v>
      </c>
      <c r="AE1921" s="8">
        <v>168</v>
      </c>
      <c r="AF1921" s="8">
        <v>3</v>
      </c>
      <c r="AG1921" s="8">
        <v>188</v>
      </c>
      <c r="AH1921" s="8">
        <v>3</v>
      </c>
      <c r="AI1921" s="8">
        <v>0</v>
      </c>
      <c r="AJ1921" s="8">
        <v>24</v>
      </c>
      <c r="AK1921" s="8">
        <v>178</v>
      </c>
      <c r="AL1921" s="8">
        <v>8</v>
      </c>
      <c r="AM1921" s="8">
        <v>0</v>
      </c>
      <c r="AN1921" s="8">
        <v>202</v>
      </c>
      <c r="AO1921" s="41">
        <f t="shared" si="1141"/>
        <v>0.84653465346534651</v>
      </c>
      <c r="AP1921" s="41">
        <f t="shared" si="1174"/>
        <v>0.15346534653465346</v>
      </c>
      <c r="AQ1921" s="41">
        <f t="shared" si="1175"/>
        <v>0</v>
      </c>
      <c r="AR1921" s="41">
        <f t="shared" si="1142"/>
        <v>0.11881188118811881</v>
      </c>
      <c r="AS1921" s="41">
        <f t="shared" si="1143"/>
        <v>0.14356435643564355</v>
      </c>
      <c r="AT1921" s="41">
        <f t="shared" si="1144"/>
        <v>5.9405940594059403E-2</v>
      </c>
      <c r="AU1921" s="41">
        <f t="shared" si="1145"/>
        <v>9.405940594059406E-2</v>
      </c>
      <c r="AV1921" s="41">
        <f t="shared" si="1146"/>
        <v>0.12871287128712872</v>
      </c>
      <c r="AW1921" s="41">
        <f t="shared" si="1147"/>
        <v>0.15841584158415842</v>
      </c>
      <c r="AX1921" s="41">
        <f t="shared" si="1148"/>
        <v>0.12871287128712872</v>
      </c>
      <c r="AY1921" s="41">
        <f t="shared" si="1149"/>
        <v>7.9207920792079209E-2</v>
      </c>
      <c r="AZ1921" s="41">
        <f t="shared" si="1150"/>
        <v>2.9702970297029702E-2</v>
      </c>
      <c r="BA1921" s="41">
        <f t="shared" si="1151"/>
        <v>1.4851485148514851E-2</v>
      </c>
      <c r="BB1921" s="41">
        <f t="shared" si="1152"/>
        <v>4.4554455445544552E-2</v>
      </c>
      <c r="BC1921" s="41">
        <f t="shared" si="1153"/>
        <v>0</v>
      </c>
      <c r="BD1921" s="41">
        <f t="shared" si="1154"/>
        <v>1</v>
      </c>
      <c r="BE1921" s="41">
        <f t="shared" si="1155"/>
        <v>0</v>
      </c>
      <c r="BF1921" s="41">
        <f t="shared" si="1156"/>
        <v>0</v>
      </c>
      <c r="BG1921" s="41">
        <f t="shared" si="1157"/>
        <v>0.51485148514851486</v>
      </c>
      <c r="BH1921" s="41">
        <f t="shared" si="1158"/>
        <v>0.24257425742574257</v>
      </c>
      <c r="BI1921" s="41">
        <f t="shared" si="1159"/>
        <v>0.10891089108910891</v>
      </c>
      <c r="BJ1921" s="41">
        <f t="shared" si="1160"/>
        <v>0.13366336633663367</v>
      </c>
      <c r="BK1921" s="41">
        <f t="shared" si="1161"/>
        <v>9.9009900990099015E-2</v>
      </c>
      <c r="BL1921" s="41">
        <f t="shared" si="1162"/>
        <v>9.9009900990099011E-3</v>
      </c>
      <c r="BM1921" s="41">
        <f t="shared" si="1163"/>
        <v>5.9405940594059403E-2</v>
      </c>
      <c r="BN1921" s="41">
        <f t="shared" si="1164"/>
        <v>0.83168316831683164</v>
      </c>
      <c r="BO1921" s="41">
        <f t="shared" si="1165"/>
        <v>1.4851485148514851E-2</v>
      </c>
      <c r="BP1921" s="41">
        <f t="shared" si="1166"/>
        <v>0.93069306930693074</v>
      </c>
      <c r="BQ1921" s="41">
        <f t="shared" si="1167"/>
        <v>1.4851485148514851E-2</v>
      </c>
      <c r="BR1921" s="41">
        <f t="shared" si="1168"/>
        <v>0</v>
      </c>
      <c r="BS1921" s="41">
        <f t="shared" si="1169"/>
        <v>0.11881188118811881</v>
      </c>
      <c r="BT1921" s="41">
        <f t="shared" si="1170"/>
        <v>0.88118811881188119</v>
      </c>
      <c r="BU1921" s="41">
        <f t="shared" si="1171"/>
        <v>3.9603960396039604E-2</v>
      </c>
      <c r="BV1921" s="41">
        <f t="shared" si="1172"/>
        <v>0</v>
      </c>
      <c r="BW1921" s="41">
        <f t="shared" si="1173"/>
        <v>1</v>
      </c>
      <c r="BX1921" s="41" t="str">
        <f t="shared" si="1138"/>
        <v>2019Registered psychiatric nursesSaskatchewan</v>
      </c>
      <c r="BY1921" s="51">
        <f>VLOOKUP(BX1921,'%workplace'!$A$1:$F$381,6,FALSE)</f>
        <v>712</v>
      </c>
      <c r="BZ1921" s="32">
        <f t="shared" si="1139"/>
        <v>0.28370786516853935</v>
      </c>
    </row>
    <row r="1922" spans="1:78" s="8" customFormat="1" hidden="1" x14ac:dyDescent="0.2">
      <c r="A1922" s="8" t="str">
        <f t="shared" ref="A1922:A1985" si="1176">CONCATENATE(E1922,B1922,C1922,D1922)</f>
        <v>2019Registered psychiatric nursesSaskatchewanOther places of work</v>
      </c>
      <c r="B1922" s="8" t="s">
        <v>8</v>
      </c>
      <c r="C1922" s="8" t="s">
        <v>21</v>
      </c>
      <c r="D1922" s="8" t="s">
        <v>13</v>
      </c>
      <c r="E1922" s="8">
        <v>2019</v>
      </c>
      <c r="F1922" s="8">
        <v>111</v>
      </c>
      <c r="G1922" s="8">
        <v>20</v>
      </c>
      <c r="H1922" s="8">
        <v>0</v>
      </c>
      <c r="I1922" s="8">
        <v>15</v>
      </c>
      <c r="J1922" s="8">
        <v>18</v>
      </c>
      <c r="K1922" s="8">
        <v>7</v>
      </c>
      <c r="L1922" s="8">
        <v>11</v>
      </c>
      <c r="M1922" s="8">
        <v>18</v>
      </c>
      <c r="N1922" s="8">
        <v>17</v>
      </c>
      <c r="O1922" s="8">
        <v>24</v>
      </c>
      <c r="P1922" s="8">
        <v>12</v>
      </c>
      <c r="Q1922" s="8">
        <v>8</v>
      </c>
      <c r="R1922" s="8">
        <v>0</v>
      </c>
      <c r="S1922" s="8">
        <v>1</v>
      </c>
      <c r="T1922" s="8">
        <v>0</v>
      </c>
      <c r="U1922" s="8">
        <v>126</v>
      </c>
      <c r="V1922" s="8">
        <v>5</v>
      </c>
      <c r="W1922" s="8">
        <v>0</v>
      </c>
      <c r="X1922" s="8">
        <v>57</v>
      </c>
      <c r="Y1922" s="8">
        <v>8</v>
      </c>
      <c r="Z1922" s="8">
        <v>17</v>
      </c>
      <c r="AA1922" s="8">
        <v>49</v>
      </c>
      <c r="AB1922" s="8">
        <v>7</v>
      </c>
      <c r="AC1922" s="8">
        <v>0</v>
      </c>
      <c r="AD1922" s="8">
        <v>54</v>
      </c>
      <c r="AE1922" s="8">
        <v>70</v>
      </c>
      <c r="AF1922" s="8">
        <v>8</v>
      </c>
      <c r="AG1922" s="8">
        <v>85</v>
      </c>
      <c r="AH1922" s="8">
        <v>35</v>
      </c>
      <c r="AI1922" s="8">
        <v>0</v>
      </c>
      <c r="AJ1922" s="8">
        <v>5</v>
      </c>
      <c r="AK1922" s="8">
        <v>126</v>
      </c>
      <c r="AL1922" s="8">
        <v>3</v>
      </c>
      <c r="AM1922" s="8">
        <v>0</v>
      </c>
      <c r="AN1922" s="8">
        <v>131</v>
      </c>
      <c r="AO1922" s="41">
        <f t="shared" si="1141"/>
        <v>0.84732824427480913</v>
      </c>
      <c r="AP1922" s="41">
        <f t="shared" si="1174"/>
        <v>0.15267175572519084</v>
      </c>
      <c r="AQ1922" s="41">
        <f t="shared" si="1175"/>
        <v>0</v>
      </c>
      <c r="AR1922" s="41">
        <f t="shared" si="1142"/>
        <v>0.11450381679389313</v>
      </c>
      <c r="AS1922" s="41">
        <f t="shared" si="1143"/>
        <v>0.13740458015267176</v>
      </c>
      <c r="AT1922" s="41">
        <f t="shared" si="1144"/>
        <v>5.3435114503816793E-2</v>
      </c>
      <c r="AU1922" s="41">
        <f t="shared" si="1145"/>
        <v>8.3969465648854963E-2</v>
      </c>
      <c r="AV1922" s="41">
        <f t="shared" si="1146"/>
        <v>0.13740458015267176</v>
      </c>
      <c r="AW1922" s="41">
        <f t="shared" si="1147"/>
        <v>0.12977099236641221</v>
      </c>
      <c r="AX1922" s="41">
        <f t="shared" si="1148"/>
        <v>0.18320610687022901</v>
      </c>
      <c r="AY1922" s="41">
        <f t="shared" si="1149"/>
        <v>9.1603053435114504E-2</v>
      </c>
      <c r="AZ1922" s="41">
        <f t="shared" si="1150"/>
        <v>6.1068702290076333E-2</v>
      </c>
      <c r="BA1922" s="41">
        <f t="shared" si="1151"/>
        <v>0</v>
      </c>
      <c r="BB1922" s="41">
        <f t="shared" si="1152"/>
        <v>7.6335877862595417E-3</v>
      </c>
      <c r="BC1922" s="41">
        <f t="shared" si="1153"/>
        <v>0</v>
      </c>
      <c r="BD1922" s="41">
        <f t="shared" si="1154"/>
        <v>0.96183206106870234</v>
      </c>
      <c r="BE1922" s="41">
        <f t="shared" si="1155"/>
        <v>3.8167938931297711E-2</v>
      </c>
      <c r="BF1922" s="41">
        <f t="shared" si="1156"/>
        <v>0</v>
      </c>
      <c r="BG1922" s="41">
        <f t="shared" si="1157"/>
        <v>0.4351145038167939</v>
      </c>
      <c r="BH1922" s="41">
        <f t="shared" si="1158"/>
        <v>6.1068702290076333E-2</v>
      </c>
      <c r="BI1922" s="41">
        <f t="shared" si="1159"/>
        <v>0.12977099236641221</v>
      </c>
      <c r="BJ1922" s="41">
        <f t="shared" si="1160"/>
        <v>0.37404580152671757</v>
      </c>
      <c r="BK1922" s="41">
        <f t="shared" si="1161"/>
        <v>5.3435114503816793E-2</v>
      </c>
      <c r="BL1922" s="41">
        <f t="shared" si="1162"/>
        <v>0</v>
      </c>
      <c r="BM1922" s="41">
        <f t="shared" si="1163"/>
        <v>0.41221374045801529</v>
      </c>
      <c r="BN1922" s="41">
        <f t="shared" si="1164"/>
        <v>0.53435114503816794</v>
      </c>
      <c r="BO1922" s="41">
        <f t="shared" si="1165"/>
        <v>6.1068702290076333E-2</v>
      </c>
      <c r="BP1922" s="41">
        <f t="shared" si="1166"/>
        <v>0.64885496183206104</v>
      </c>
      <c r="BQ1922" s="41">
        <f t="shared" si="1167"/>
        <v>0.26717557251908397</v>
      </c>
      <c r="BR1922" s="41">
        <f t="shared" si="1168"/>
        <v>0</v>
      </c>
      <c r="BS1922" s="41">
        <f t="shared" si="1169"/>
        <v>3.8167938931297711E-2</v>
      </c>
      <c r="BT1922" s="41">
        <f t="shared" si="1170"/>
        <v>0.96183206106870234</v>
      </c>
      <c r="BU1922" s="41">
        <f t="shared" si="1171"/>
        <v>2.2900763358778626E-2</v>
      </c>
      <c r="BV1922" s="41">
        <f t="shared" si="1172"/>
        <v>0</v>
      </c>
      <c r="BW1922" s="41">
        <f t="shared" si="1173"/>
        <v>1</v>
      </c>
      <c r="BX1922" s="41" t="str">
        <f t="shared" ref="BX1922:BX1985" si="1177">CONCATENATE(E1922,B1922,C1922)</f>
        <v>2019Registered psychiatric nursesSaskatchewan</v>
      </c>
      <c r="BY1922" s="51">
        <f>VLOOKUP(BX1922,'%workplace'!$A$1:$F$381,6,FALSE)</f>
        <v>712</v>
      </c>
      <c r="BZ1922" s="32">
        <f t="shared" ref="BZ1922:BZ1985" si="1178">IF(AN1922="†","†",AN1922/BY1922)</f>
        <v>0.18398876404494383</v>
      </c>
    </row>
    <row r="1923" spans="1:78" s="8" customFormat="1" hidden="1" x14ac:dyDescent="0.2">
      <c r="A1923" s="8" t="str">
        <f t="shared" si="1176"/>
        <v>2019Registered psychiatric nursesSaskatchewanUnknown places of work</v>
      </c>
      <c r="B1923" s="8" t="s">
        <v>8</v>
      </c>
      <c r="C1923" s="8" t="s">
        <v>21</v>
      </c>
      <c r="D1923" s="8" t="s">
        <v>49</v>
      </c>
      <c r="E1923" s="8">
        <v>2019</v>
      </c>
      <c r="F1923" s="8">
        <v>10</v>
      </c>
      <c r="G1923" s="8">
        <v>3</v>
      </c>
      <c r="H1923" s="8">
        <v>0</v>
      </c>
      <c r="I1923" s="8">
        <v>1</v>
      </c>
      <c r="J1923" s="8">
        <v>1</v>
      </c>
      <c r="K1923" s="8">
        <v>2</v>
      </c>
      <c r="L1923" s="8">
        <v>0</v>
      </c>
      <c r="M1923" s="8">
        <v>0</v>
      </c>
      <c r="N1923" s="8">
        <v>2</v>
      </c>
      <c r="O1923" s="8">
        <v>4</v>
      </c>
      <c r="P1923" s="8">
        <v>2</v>
      </c>
      <c r="Q1923" s="8">
        <v>0</v>
      </c>
      <c r="R1923" s="8">
        <v>1</v>
      </c>
      <c r="S1923" s="8">
        <v>0</v>
      </c>
      <c r="T1923" s="8">
        <v>0</v>
      </c>
      <c r="U1923" s="8">
        <v>13</v>
      </c>
      <c r="V1923" s="8">
        <v>0</v>
      </c>
      <c r="W1923" s="8">
        <v>0</v>
      </c>
      <c r="X1923" s="8">
        <v>2</v>
      </c>
      <c r="Y1923" s="8">
        <v>3</v>
      </c>
      <c r="Z1923" s="8">
        <v>3</v>
      </c>
      <c r="AA1923" s="8">
        <v>5</v>
      </c>
      <c r="AB1923" s="8">
        <v>0</v>
      </c>
      <c r="AC1923" s="8">
        <v>2</v>
      </c>
      <c r="AD1923" s="8">
        <v>3</v>
      </c>
      <c r="AE1923" s="8">
        <v>8</v>
      </c>
      <c r="AF1923" s="8">
        <v>3</v>
      </c>
      <c r="AG1923" s="8">
        <v>7</v>
      </c>
      <c r="AH1923" s="8">
        <v>0</v>
      </c>
      <c r="AI1923" s="8">
        <v>0</v>
      </c>
      <c r="AJ1923" s="8">
        <v>2</v>
      </c>
      <c r="AK1923" s="8">
        <v>11</v>
      </c>
      <c r="AL1923" s="8">
        <v>3</v>
      </c>
      <c r="AM1923" s="8">
        <v>0</v>
      </c>
      <c r="AN1923" s="8">
        <v>13</v>
      </c>
      <c r="AO1923" s="41">
        <f t="shared" si="1141"/>
        <v>0.76923076923076927</v>
      </c>
      <c r="AP1923" s="41">
        <f t="shared" si="1174"/>
        <v>0.23076923076923078</v>
      </c>
      <c r="AQ1923" s="41">
        <f t="shared" si="1175"/>
        <v>0</v>
      </c>
      <c r="AR1923" s="41">
        <f t="shared" si="1142"/>
        <v>7.6923076923076927E-2</v>
      </c>
      <c r="AS1923" s="41">
        <f t="shared" si="1143"/>
        <v>7.6923076923076927E-2</v>
      </c>
      <c r="AT1923" s="41">
        <f t="shared" si="1144"/>
        <v>0.15384615384615385</v>
      </c>
      <c r="AU1923" s="41">
        <f t="shared" si="1145"/>
        <v>0</v>
      </c>
      <c r="AV1923" s="41">
        <f t="shared" si="1146"/>
        <v>0</v>
      </c>
      <c r="AW1923" s="41">
        <f t="shared" si="1147"/>
        <v>0.15384615384615385</v>
      </c>
      <c r="AX1923" s="41">
        <f t="shared" si="1148"/>
        <v>0.30769230769230771</v>
      </c>
      <c r="AY1923" s="41">
        <f t="shared" si="1149"/>
        <v>0.15384615384615385</v>
      </c>
      <c r="AZ1923" s="41">
        <f t="shared" si="1150"/>
        <v>0</v>
      </c>
      <c r="BA1923" s="41">
        <f t="shared" si="1151"/>
        <v>7.6923076923076927E-2</v>
      </c>
      <c r="BB1923" s="41">
        <f t="shared" si="1152"/>
        <v>0</v>
      </c>
      <c r="BC1923" s="41">
        <f t="shared" si="1153"/>
        <v>0</v>
      </c>
      <c r="BD1923" s="41">
        <f t="shared" si="1154"/>
        <v>1</v>
      </c>
      <c r="BE1923" s="41">
        <f t="shared" si="1155"/>
        <v>0</v>
      </c>
      <c r="BF1923" s="41">
        <f t="shared" si="1156"/>
        <v>0</v>
      </c>
      <c r="BG1923" s="41">
        <f t="shared" si="1157"/>
        <v>0.15384615384615385</v>
      </c>
      <c r="BH1923" s="41">
        <f t="shared" si="1158"/>
        <v>0.23076923076923078</v>
      </c>
      <c r="BI1923" s="41">
        <f t="shared" si="1159"/>
        <v>0.23076923076923078</v>
      </c>
      <c r="BJ1923" s="41">
        <f t="shared" si="1160"/>
        <v>0.38461538461538464</v>
      </c>
      <c r="BK1923" s="41">
        <f t="shared" si="1161"/>
        <v>0</v>
      </c>
      <c r="BL1923" s="41">
        <f t="shared" si="1162"/>
        <v>0.15384615384615385</v>
      </c>
      <c r="BM1923" s="41">
        <f t="shared" si="1163"/>
        <v>0.23076923076923078</v>
      </c>
      <c r="BN1923" s="41">
        <f t="shared" si="1164"/>
        <v>0.61538461538461542</v>
      </c>
      <c r="BO1923" s="41">
        <f t="shared" si="1165"/>
        <v>0.23076923076923078</v>
      </c>
      <c r="BP1923" s="41">
        <f t="shared" si="1166"/>
        <v>0.53846153846153844</v>
      </c>
      <c r="BQ1923" s="41">
        <f t="shared" si="1167"/>
        <v>0</v>
      </c>
      <c r="BR1923" s="41">
        <f t="shared" si="1168"/>
        <v>0</v>
      </c>
      <c r="BS1923" s="41">
        <f t="shared" si="1169"/>
        <v>0.15384615384615385</v>
      </c>
      <c r="BT1923" s="41">
        <f t="shared" si="1170"/>
        <v>0.84615384615384615</v>
      </c>
      <c r="BU1923" s="41">
        <f t="shared" si="1171"/>
        <v>0.23076923076923078</v>
      </c>
      <c r="BV1923" s="41">
        <f t="shared" si="1172"/>
        <v>0</v>
      </c>
      <c r="BW1923" s="41">
        <f t="shared" si="1173"/>
        <v>1</v>
      </c>
      <c r="BX1923" s="41" t="str">
        <f t="shared" si="1177"/>
        <v>2019Registered psychiatric nursesSaskatchewan</v>
      </c>
      <c r="BY1923" s="51">
        <f>VLOOKUP(BX1923,'%workplace'!$A$1:$F$381,6,FALSE)</f>
        <v>712</v>
      </c>
      <c r="BZ1923" s="32">
        <f t="shared" si="1178"/>
        <v>1.8258426966292134E-2</v>
      </c>
    </row>
    <row r="1924" spans="1:78" s="8" customFormat="1" hidden="1" x14ac:dyDescent="0.2">
      <c r="A1924" s="8" t="str">
        <f t="shared" si="1176"/>
        <v>2019Registered psychiatric nursesAlbertaAll places of work</v>
      </c>
      <c r="B1924" s="8" t="s">
        <v>8</v>
      </c>
      <c r="C1924" s="8" t="s">
        <v>22</v>
      </c>
      <c r="D1924" s="8" t="s">
        <v>9</v>
      </c>
      <c r="E1924" s="8">
        <v>2019</v>
      </c>
      <c r="F1924" s="8">
        <v>1040</v>
      </c>
      <c r="G1924" s="8">
        <v>268</v>
      </c>
      <c r="H1924" s="8">
        <v>0</v>
      </c>
      <c r="I1924" s="8">
        <v>170</v>
      </c>
      <c r="J1924" s="8">
        <v>169</v>
      </c>
      <c r="K1924" s="8">
        <v>131</v>
      </c>
      <c r="L1924" s="8">
        <v>119</v>
      </c>
      <c r="M1924" s="8">
        <v>124</v>
      </c>
      <c r="N1924" s="8">
        <v>184</v>
      </c>
      <c r="O1924" s="8">
        <v>167</v>
      </c>
      <c r="P1924" s="8">
        <v>133</v>
      </c>
      <c r="Q1924" s="8">
        <v>47</v>
      </c>
      <c r="R1924" s="8">
        <v>25</v>
      </c>
      <c r="S1924" s="8">
        <v>39</v>
      </c>
      <c r="T1924" s="8">
        <v>0</v>
      </c>
      <c r="U1924" s="8">
        <v>1208</v>
      </c>
      <c r="V1924" s="8">
        <v>100</v>
      </c>
      <c r="W1924" s="8">
        <v>0</v>
      </c>
      <c r="X1924" s="8">
        <v>680</v>
      </c>
      <c r="Y1924" s="8">
        <v>473</v>
      </c>
      <c r="Z1924" s="8">
        <v>155</v>
      </c>
      <c r="AA1924" s="8">
        <v>0</v>
      </c>
      <c r="AB1924" s="8">
        <v>104</v>
      </c>
      <c r="AC1924" s="8">
        <v>4</v>
      </c>
      <c r="AD1924" s="8">
        <v>146</v>
      </c>
      <c r="AE1924" s="8">
        <v>1054</v>
      </c>
      <c r="AF1924" s="8">
        <v>177</v>
      </c>
      <c r="AG1924" s="8">
        <v>1087</v>
      </c>
      <c r="AH1924" s="8">
        <v>33</v>
      </c>
      <c r="AI1924" s="8">
        <v>6</v>
      </c>
      <c r="AJ1924" s="8">
        <v>332</v>
      </c>
      <c r="AK1924" s="8">
        <v>976</v>
      </c>
      <c r="AL1924" s="8">
        <v>5</v>
      </c>
      <c r="AM1924" s="8">
        <v>0</v>
      </c>
      <c r="AN1924" s="8">
        <v>1308</v>
      </c>
      <c r="AO1924" s="41">
        <f t="shared" si="1141"/>
        <v>0.7951070336391437</v>
      </c>
      <c r="AP1924" s="41">
        <f t="shared" si="1174"/>
        <v>0.20489296636085627</v>
      </c>
      <c r="AQ1924" s="41">
        <f t="shared" si="1175"/>
        <v>0</v>
      </c>
      <c r="AR1924" s="41">
        <f t="shared" si="1142"/>
        <v>0.12996941896024464</v>
      </c>
      <c r="AS1924" s="41">
        <f t="shared" si="1143"/>
        <v>0.12920489296636087</v>
      </c>
      <c r="AT1924" s="41">
        <f t="shared" si="1144"/>
        <v>0.10015290519877676</v>
      </c>
      <c r="AU1924" s="41">
        <f t="shared" si="1145"/>
        <v>9.0978593272171254E-2</v>
      </c>
      <c r="AV1924" s="41">
        <f t="shared" si="1146"/>
        <v>9.480122324159021E-2</v>
      </c>
      <c r="AW1924" s="41">
        <f t="shared" si="1147"/>
        <v>0.14067278287461774</v>
      </c>
      <c r="AX1924" s="41">
        <f t="shared" si="1148"/>
        <v>0.12767584097859327</v>
      </c>
      <c r="AY1924" s="41">
        <f t="shared" si="1149"/>
        <v>0.10168195718654434</v>
      </c>
      <c r="AZ1924" s="41">
        <f t="shared" si="1150"/>
        <v>3.5932721712538224E-2</v>
      </c>
      <c r="BA1924" s="41">
        <f t="shared" si="1151"/>
        <v>1.91131498470948E-2</v>
      </c>
      <c r="BB1924" s="41">
        <f t="shared" si="1152"/>
        <v>2.9816513761467892E-2</v>
      </c>
      <c r="BC1924" s="41">
        <f t="shared" si="1153"/>
        <v>0</v>
      </c>
      <c r="BD1924" s="41">
        <f t="shared" si="1154"/>
        <v>0.92354740061162077</v>
      </c>
      <c r="BE1924" s="41">
        <f t="shared" si="1155"/>
        <v>7.64525993883792E-2</v>
      </c>
      <c r="BF1924" s="41">
        <f t="shared" si="1156"/>
        <v>0</v>
      </c>
      <c r="BG1924" s="41">
        <f t="shared" si="1157"/>
        <v>0.51987767584097855</v>
      </c>
      <c r="BH1924" s="41">
        <f t="shared" si="1158"/>
        <v>0.36162079510703365</v>
      </c>
      <c r="BI1924" s="41">
        <f t="shared" si="1159"/>
        <v>0.11850152905198777</v>
      </c>
      <c r="BJ1924" s="41">
        <f t="shared" si="1160"/>
        <v>0</v>
      </c>
      <c r="BK1924" s="41">
        <f t="shared" si="1161"/>
        <v>7.9510703363914373E-2</v>
      </c>
      <c r="BL1924" s="41">
        <f t="shared" si="1162"/>
        <v>3.0581039755351682E-3</v>
      </c>
      <c r="BM1924" s="41">
        <f t="shared" si="1163"/>
        <v>0.11162079510703364</v>
      </c>
      <c r="BN1924" s="41">
        <f t="shared" si="1164"/>
        <v>0.8058103975535168</v>
      </c>
      <c r="BO1924" s="41">
        <f t="shared" si="1165"/>
        <v>0.13532110091743119</v>
      </c>
      <c r="BP1924" s="41">
        <f t="shared" si="1166"/>
        <v>0.83103975535168195</v>
      </c>
      <c r="BQ1924" s="41">
        <f t="shared" si="1167"/>
        <v>2.5229357798165139E-2</v>
      </c>
      <c r="BR1924" s="41">
        <f t="shared" si="1168"/>
        <v>4.5871559633027525E-3</v>
      </c>
      <c r="BS1924" s="41">
        <f t="shared" si="1169"/>
        <v>0.25382262996941896</v>
      </c>
      <c r="BT1924" s="41">
        <f t="shared" si="1170"/>
        <v>0.74617737003058104</v>
      </c>
      <c r="BU1924" s="41">
        <f t="shared" si="1171"/>
        <v>3.8226299694189602E-3</v>
      </c>
      <c r="BV1924" s="41">
        <f t="shared" si="1172"/>
        <v>0</v>
      </c>
      <c r="BW1924" s="41">
        <f t="shared" si="1173"/>
        <v>1</v>
      </c>
      <c r="BX1924" s="41" t="str">
        <f t="shared" si="1177"/>
        <v>2019Registered psychiatric nursesAlberta</v>
      </c>
      <c r="BY1924" s="51">
        <f>VLOOKUP(BX1924,'%workplace'!$A$1:$F$381,6,FALSE)</f>
        <v>1308</v>
      </c>
      <c r="BZ1924" s="32">
        <f t="shared" si="1178"/>
        <v>1</v>
      </c>
    </row>
    <row r="1925" spans="1:78" s="8" customFormat="1" hidden="1" x14ac:dyDescent="0.2">
      <c r="A1925" s="8" t="str">
        <f t="shared" si="1176"/>
        <v>2019Registered psychiatric nursesAlbertaCommunity health</v>
      </c>
      <c r="B1925" s="8" t="s">
        <v>8</v>
      </c>
      <c r="C1925" s="8" t="s">
        <v>22</v>
      </c>
      <c r="D1925" s="8" t="s">
        <v>11</v>
      </c>
      <c r="E1925" s="8">
        <v>2019</v>
      </c>
      <c r="F1925" s="8">
        <v>266</v>
      </c>
      <c r="G1925" s="8">
        <v>74</v>
      </c>
      <c r="H1925" s="8">
        <v>0</v>
      </c>
      <c r="I1925" s="8">
        <v>32</v>
      </c>
      <c r="J1925" s="8">
        <v>38</v>
      </c>
      <c r="K1925" s="8">
        <v>32</v>
      </c>
      <c r="L1925" s="8">
        <v>40</v>
      </c>
      <c r="M1925" s="8">
        <v>30</v>
      </c>
      <c r="N1925" s="8">
        <v>64</v>
      </c>
      <c r="O1925" s="8">
        <v>50</v>
      </c>
      <c r="P1925" s="8">
        <v>37</v>
      </c>
      <c r="Q1925" s="8">
        <v>9</v>
      </c>
      <c r="R1925" s="8">
        <v>4</v>
      </c>
      <c r="S1925" s="8">
        <v>4</v>
      </c>
      <c r="T1925" s="8">
        <v>0</v>
      </c>
      <c r="U1925" s="8">
        <v>313</v>
      </c>
      <c r="V1925" s="8">
        <v>27</v>
      </c>
      <c r="W1925" s="8">
        <v>0</v>
      </c>
      <c r="X1925" s="8">
        <v>235</v>
      </c>
      <c r="Y1925" s="8">
        <v>85</v>
      </c>
      <c r="Z1925" s="8">
        <v>20</v>
      </c>
      <c r="AA1925" s="8">
        <v>0</v>
      </c>
      <c r="AB1925" s="8">
        <v>25</v>
      </c>
      <c r="AC1925" s="8">
        <v>0</v>
      </c>
      <c r="AD1925" s="8">
        <v>48</v>
      </c>
      <c r="AE1925" s="8">
        <v>267</v>
      </c>
      <c r="AF1925" s="8">
        <v>41</v>
      </c>
      <c r="AG1925" s="8">
        <v>296</v>
      </c>
      <c r="AH1925" s="8">
        <v>2</v>
      </c>
      <c r="AI1925" s="8">
        <v>0</v>
      </c>
      <c r="AJ1925" s="8">
        <v>64</v>
      </c>
      <c r="AK1925" s="8">
        <v>276</v>
      </c>
      <c r="AL1925" s="8">
        <v>1</v>
      </c>
      <c r="AM1925" s="8">
        <v>0</v>
      </c>
      <c r="AN1925" s="8">
        <v>340</v>
      </c>
      <c r="AO1925" s="41">
        <f t="shared" si="1141"/>
        <v>0.78235294117647058</v>
      </c>
      <c r="AP1925" s="41">
        <f t="shared" si="1174"/>
        <v>0.21764705882352942</v>
      </c>
      <c r="AQ1925" s="41">
        <f t="shared" si="1175"/>
        <v>0</v>
      </c>
      <c r="AR1925" s="41">
        <f t="shared" si="1142"/>
        <v>9.4117647058823528E-2</v>
      </c>
      <c r="AS1925" s="41">
        <f t="shared" si="1143"/>
        <v>0.11176470588235295</v>
      </c>
      <c r="AT1925" s="41">
        <f t="shared" si="1144"/>
        <v>9.4117647058823528E-2</v>
      </c>
      <c r="AU1925" s="41">
        <f t="shared" si="1145"/>
        <v>0.11764705882352941</v>
      </c>
      <c r="AV1925" s="41">
        <f t="shared" si="1146"/>
        <v>8.8235294117647065E-2</v>
      </c>
      <c r="AW1925" s="41">
        <f t="shared" si="1147"/>
        <v>0.18823529411764706</v>
      </c>
      <c r="AX1925" s="41">
        <f t="shared" si="1148"/>
        <v>0.14705882352941177</v>
      </c>
      <c r="AY1925" s="41">
        <f t="shared" si="1149"/>
        <v>0.10882352941176471</v>
      </c>
      <c r="AZ1925" s="41">
        <f t="shared" si="1150"/>
        <v>2.6470588235294117E-2</v>
      </c>
      <c r="BA1925" s="41">
        <f t="shared" si="1151"/>
        <v>1.1764705882352941E-2</v>
      </c>
      <c r="BB1925" s="41">
        <f t="shared" si="1152"/>
        <v>1.1764705882352941E-2</v>
      </c>
      <c r="BC1925" s="41">
        <f t="shared" si="1153"/>
        <v>0</v>
      </c>
      <c r="BD1925" s="41">
        <f t="shared" si="1154"/>
        <v>0.9205882352941176</v>
      </c>
      <c r="BE1925" s="41">
        <f t="shared" si="1155"/>
        <v>7.9411764705882348E-2</v>
      </c>
      <c r="BF1925" s="41">
        <f t="shared" si="1156"/>
        <v>0</v>
      </c>
      <c r="BG1925" s="41">
        <f t="shared" si="1157"/>
        <v>0.69117647058823528</v>
      </c>
      <c r="BH1925" s="41">
        <f t="shared" si="1158"/>
        <v>0.25</v>
      </c>
      <c r="BI1925" s="41">
        <f t="shared" si="1159"/>
        <v>5.8823529411764705E-2</v>
      </c>
      <c r="BJ1925" s="41">
        <f t="shared" si="1160"/>
        <v>0</v>
      </c>
      <c r="BK1925" s="41">
        <f t="shared" si="1161"/>
        <v>7.3529411764705885E-2</v>
      </c>
      <c r="BL1925" s="41">
        <f t="shared" si="1162"/>
        <v>0</v>
      </c>
      <c r="BM1925" s="41">
        <f t="shared" si="1163"/>
        <v>0.14117647058823529</v>
      </c>
      <c r="BN1925" s="41">
        <f t="shared" si="1164"/>
        <v>0.78529411764705881</v>
      </c>
      <c r="BO1925" s="41">
        <f t="shared" si="1165"/>
        <v>0.12058823529411765</v>
      </c>
      <c r="BP1925" s="41">
        <f t="shared" si="1166"/>
        <v>0.87058823529411766</v>
      </c>
      <c r="BQ1925" s="41">
        <f t="shared" si="1167"/>
        <v>5.8823529411764705E-3</v>
      </c>
      <c r="BR1925" s="41">
        <f t="shared" si="1168"/>
        <v>0</v>
      </c>
      <c r="BS1925" s="41">
        <f t="shared" si="1169"/>
        <v>0.18823529411764706</v>
      </c>
      <c r="BT1925" s="41">
        <f t="shared" si="1170"/>
        <v>0.81176470588235294</v>
      </c>
      <c r="BU1925" s="41">
        <f t="shared" si="1171"/>
        <v>2.9411764705882353E-3</v>
      </c>
      <c r="BV1925" s="41">
        <f t="shared" si="1172"/>
        <v>0</v>
      </c>
      <c r="BW1925" s="41">
        <f t="shared" si="1173"/>
        <v>1</v>
      </c>
      <c r="BX1925" s="41" t="str">
        <f t="shared" si="1177"/>
        <v>2019Registered psychiatric nursesAlberta</v>
      </c>
      <c r="BY1925" s="51">
        <f>VLOOKUP(BX1925,'%workplace'!$A$1:$F$381,6,FALSE)</f>
        <v>1308</v>
      </c>
      <c r="BZ1925" s="32">
        <f t="shared" si="1178"/>
        <v>0.25993883792048927</v>
      </c>
    </row>
    <row r="1926" spans="1:78" s="8" customFormat="1" hidden="1" x14ac:dyDescent="0.2">
      <c r="A1926" s="8" t="str">
        <f t="shared" si="1176"/>
        <v>2019Registered psychiatric nursesAlbertaNursing home/long-term care</v>
      </c>
      <c r="B1926" s="8" t="s">
        <v>8</v>
      </c>
      <c r="C1926" s="8" t="s">
        <v>22</v>
      </c>
      <c r="D1926" s="8" t="s">
        <v>12</v>
      </c>
      <c r="E1926" s="8">
        <v>2019</v>
      </c>
      <c r="F1926" s="8">
        <v>73</v>
      </c>
      <c r="G1926" s="8">
        <v>8</v>
      </c>
      <c r="H1926" s="8">
        <v>0</v>
      </c>
      <c r="I1926" s="8">
        <v>5</v>
      </c>
      <c r="J1926" s="8">
        <v>5</v>
      </c>
      <c r="K1926" s="8">
        <v>7</v>
      </c>
      <c r="L1926" s="8">
        <v>6</v>
      </c>
      <c r="M1926" s="8">
        <v>6</v>
      </c>
      <c r="N1926" s="8">
        <v>12</v>
      </c>
      <c r="O1926" s="8">
        <v>15</v>
      </c>
      <c r="P1926" s="8">
        <v>13</v>
      </c>
      <c r="Q1926" s="8">
        <v>3</v>
      </c>
      <c r="R1926" s="8">
        <v>7</v>
      </c>
      <c r="S1926" s="8">
        <v>2</v>
      </c>
      <c r="T1926" s="8">
        <v>0</v>
      </c>
      <c r="U1926" s="8">
        <v>71</v>
      </c>
      <c r="V1926" s="8">
        <v>10</v>
      </c>
      <c r="W1926" s="8">
        <v>0</v>
      </c>
      <c r="X1926" s="8">
        <v>39</v>
      </c>
      <c r="Y1926" s="8">
        <v>34</v>
      </c>
      <c r="Z1926" s="8">
        <v>8</v>
      </c>
      <c r="AA1926" s="8">
        <v>0</v>
      </c>
      <c r="AB1926" s="8">
        <v>19</v>
      </c>
      <c r="AC1926" s="8">
        <v>0</v>
      </c>
      <c r="AD1926" s="8">
        <v>15</v>
      </c>
      <c r="AE1926" s="8">
        <v>47</v>
      </c>
      <c r="AF1926" s="8">
        <v>9</v>
      </c>
      <c r="AG1926" s="8">
        <v>71</v>
      </c>
      <c r="AH1926" s="8">
        <v>1</v>
      </c>
      <c r="AI1926" s="8">
        <v>0</v>
      </c>
      <c r="AJ1926" s="8">
        <v>30</v>
      </c>
      <c r="AK1926" s="8">
        <v>51</v>
      </c>
      <c r="AL1926" s="8">
        <v>0</v>
      </c>
      <c r="AM1926" s="8">
        <v>0</v>
      </c>
      <c r="AN1926" s="8">
        <v>81</v>
      </c>
      <c r="AO1926" s="41">
        <f t="shared" si="1141"/>
        <v>0.90123456790123457</v>
      </c>
      <c r="AP1926" s="41">
        <f t="shared" si="1174"/>
        <v>9.8765432098765427E-2</v>
      </c>
      <c r="AQ1926" s="41">
        <f t="shared" si="1175"/>
        <v>0</v>
      </c>
      <c r="AR1926" s="41">
        <f t="shared" si="1142"/>
        <v>6.1728395061728392E-2</v>
      </c>
      <c r="AS1926" s="41">
        <f t="shared" si="1143"/>
        <v>6.1728395061728392E-2</v>
      </c>
      <c r="AT1926" s="41">
        <f t="shared" si="1144"/>
        <v>8.6419753086419748E-2</v>
      </c>
      <c r="AU1926" s="41">
        <f t="shared" si="1145"/>
        <v>7.407407407407407E-2</v>
      </c>
      <c r="AV1926" s="41">
        <f t="shared" si="1146"/>
        <v>7.407407407407407E-2</v>
      </c>
      <c r="AW1926" s="41">
        <f t="shared" si="1147"/>
        <v>0.14814814814814814</v>
      </c>
      <c r="AX1926" s="41">
        <f t="shared" si="1148"/>
        <v>0.18518518518518517</v>
      </c>
      <c r="AY1926" s="41">
        <f t="shared" si="1149"/>
        <v>0.16049382716049382</v>
      </c>
      <c r="AZ1926" s="41">
        <f t="shared" si="1150"/>
        <v>3.7037037037037035E-2</v>
      </c>
      <c r="BA1926" s="41">
        <f t="shared" si="1151"/>
        <v>8.6419753086419748E-2</v>
      </c>
      <c r="BB1926" s="41">
        <f t="shared" si="1152"/>
        <v>2.4691358024691357E-2</v>
      </c>
      <c r="BC1926" s="41">
        <f t="shared" si="1153"/>
        <v>0</v>
      </c>
      <c r="BD1926" s="41">
        <f t="shared" si="1154"/>
        <v>0.87654320987654322</v>
      </c>
      <c r="BE1926" s="41">
        <f t="shared" si="1155"/>
        <v>0.12345679012345678</v>
      </c>
      <c r="BF1926" s="41">
        <f t="shared" si="1156"/>
        <v>0</v>
      </c>
      <c r="BG1926" s="41">
        <f t="shared" si="1157"/>
        <v>0.48148148148148145</v>
      </c>
      <c r="BH1926" s="41">
        <f t="shared" si="1158"/>
        <v>0.41975308641975306</v>
      </c>
      <c r="BI1926" s="41">
        <f t="shared" si="1159"/>
        <v>9.8765432098765427E-2</v>
      </c>
      <c r="BJ1926" s="41">
        <f t="shared" si="1160"/>
        <v>0</v>
      </c>
      <c r="BK1926" s="41">
        <f t="shared" si="1161"/>
        <v>0.23456790123456789</v>
      </c>
      <c r="BL1926" s="41">
        <f t="shared" si="1162"/>
        <v>0</v>
      </c>
      <c r="BM1926" s="41">
        <f t="shared" si="1163"/>
        <v>0.18518518518518517</v>
      </c>
      <c r="BN1926" s="41">
        <f t="shared" si="1164"/>
        <v>0.58024691358024694</v>
      </c>
      <c r="BO1926" s="41">
        <f t="shared" si="1165"/>
        <v>0.1111111111111111</v>
      </c>
      <c r="BP1926" s="41">
        <f t="shared" si="1166"/>
        <v>0.87654320987654322</v>
      </c>
      <c r="BQ1926" s="41">
        <f t="shared" si="1167"/>
        <v>1.2345679012345678E-2</v>
      </c>
      <c r="BR1926" s="41">
        <f t="shared" si="1168"/>
        <v>0</v>
      </c>
      <c r="BS1926" s="41">
        <f t="shared" si="1169"/>
        <v>0.37037037037037035</v>
      </c>
      <c r="BT1926" s="41">
        <f t="shared" si="1170"/>
        <v>0.62962962962962965</v>
      </c>
      <c r="BU1926" s="41">
        <f t="shared" si="1171"/>
        <v>0</v>
      </c>
      <c r="BV1926" s="41">
        <f t="shared" si="1172"/>
        <v>0</v>
      </c>
      <c r="BW1926" s="41">
        <f t="shared" si="1173"/>
        <v>1</v>
      </c>
      <c r="BX1926" s="41" t="str">
        <f t="shared" si="1177"/>
        <v>2019Registered psychiatric nursesAlberta</v>
      </c>
      <c r="BY1926" s="51">
        <f>VLOOKUP(BX1926,'%workplace'!$A$1:$F$381,6,FALSE)</f>
        <v>1308</v>
      </c>
      <c r="BZ1926" s="32">
        <f t="shared" si="1178"/>
        <v>6.1926605504587159E-2</v>
      </c>
    </row>
    <row r="1927" spans="1:78" s="8" customFormat="1" hidden="1" x14ac:dyDescent="0.2">
      <c r="A1927" s="8" t="str">
        <f t="shared" si="1176"/>
        <v>2019Registered psychiatric nursesAlbertaHospital</v>
      </c>
      <c r="B1927" s="8" t="s">
        <v>8</v>
      </c>
      <c r="C1927" s="8" t="s">
        <v>22</v>
      </c>
      <c r="D1927" s="8" t="s">
        <v>10</v>
      </c>
      <c r="E1927" s="8">
        <v>2019</v>
      </c>
      <c r="F1927" s="8">
        <v>593</v>
      </c>
      <c r="G1927" s="8">
        <v>169</v>
      </c>
      <c r="H1927" s="8">
        <v>0</v>
      </c>
      <c r="I1927" s="8">
        <v>122</v>
      </c>
      <c r="J1927" s="8">
        <v>112</v>
      </c>
      <c r="K1927" s="8">
        <v>78</v>
      </c>
      <c r="L1927" s="8">
        <v>64</v>
      </c>
      <c r="M1927" s="8">
        <v>71</v>
      </c>
      <c r="N1927" s="8">
        <v>91</v>
      </c>
      <c r="O1927" s="8">
        <v>86</v>
      </c>
      <c r="P1927" s="8">
        <v>67</v>
      </c>
      <c r="Q1927" s="8">
        <v>29</v>
      </c>
      <c r="R1927" s="8">
        <v>11</v>
      </c>
      <c r="S1927" s="8">
        <v>31</v>
      </c>
      <c r="T1927" s="8">
        <v>0</v>
      </c>
      <c r="U1927" s="8">
        <v>706</v>
      </c>
      <c r="V1927" s="8">
        <v>56</v>
      </c>
      <c r="W1927" s="8">
        <v>0</v>
      </c>
      <c r="X1927" s="8">
        <v>327</v>
      </c>
      <c r="Y1927" s="8">
        <v>316</v>
      </c>
      <c r="Z1927" s="8">
        <v>119</v>
      </c>
      <c r="AA1927" s="8">
        <v>0</v>
      </c>
      <c r="AB1927" s="8">
        <v>46</v>
      </c>
      <c r="AC1927" s="8">
        <v>3</v>
      </c>
      <c r="AD1927" s="8">
        <v>37</v>
      </c>
      <c r="AE1927" s="8">
        <v>676</v>
      </c>
      <c r="AF1927" s="8">
        <v>99</v>
      </c>
      <c r="AG1927" s="8">
        <v>647</v>
      </c>
      <c r="AH1927" s="8">
        <v>10</v>
      </c>
      <c r="AI1927" s="8">
        <v>3</v>
      </c>
      <c r="AJ1927" s="8">
        <v>215</v>
      </c>
      <c r="AK1927" s="8">
        <v>547</v>
      </c>
      <c r="AL1927" s="8">
        <v>3</v>
      </c>
      <c r="AM1927" s="8">
        <v>0</v>
      </c>
      <c r="AN1927" s="8">
        <v>762</v>
      </c>
      <c r="AO1927" s="41">
        <f t="shared" si="1141"/>
        <v>0.77821522309711288</v>
      </c>
      <c r="AP1927" s="41">
        <f t="shared" si="1174"/>
        <v>0.22178477690288714</v>
      </c>
      <c r="AQ1927" s="41">
        <f t="shared" si="1175"/>
        <v>0</v>
      </c>
      <c r="AR1927" s="41">
        <f t="shared" si="1142"/>
        <v>0.16010498687664043</v>
      </c>
      <c r="AS1927" s="41">
        <f t="shared" si="1143"/>
        <v>0.14698162729658792</v>
      </c>
      <c r="AT1927" s="41">
        <f t="shared" si="1144"/>
        <v>0.10236220472440945</v>
      </c>
      <c r="AU1927" s="41">
        <f t="shared" si="1145"/>
        <v>8.3989501312335957E-2</v>
      </c>
      <c r="AV1927" s="41">
        <f t="shared" si="1146"/>
        <v>9.3175853018372709E-2</v>
      </c>
      <c r="AW1927" s="41">
        <f t="shared" si="1147"/>
        <v>0.1194225721784777</v>
      </c>
      <c r="AX1927" s="41">
        <f t="shared" si="1148"/>
        <v>0.11286089238845144</v>
      </c>
      <c r="AY1927" s="41">
        <f t="shared" si="1149"/>
        <v>8.7926509186351712E-2</v>
      </c>
      <c r="AZ1927" s="41">
        <f t="shared" si="1150"/>
        <v>3.805774278215223E-2</v>
      </c>
      <c r="BA1927" s="41">
        <f t="shared" si="1151"/>
        <v>1.4435695538057743E-2</v>
      </c>
      <c r="BB1927" s="41">
        <f t="shared" si="1152"/>
        <v>4.0682414698162729E-2</v>
      </c>
      <c r="BC1927" s="41">
        <f t="shared" si="1153"/>
        <v>0</v>
      </c>
      <c r="BD1927" s="41">
        <f t="shared" si="1154"/>
        <v>0.92650918635170598</v>
      </c>
      <c r="BE1927" s="41">
        <f t="shared" si="1155"/>
        <v>7.3490813648293962E-2</v>
      </c>
      <c r="BF1927" s="41">
        <f t="shared" si="1156"/>
        <v>0</v>
      </c>
      <c r="BG1927" s="41">
        <f t="shared" si="1157"/>
        <v>0.42913385826771655</v>
      </c>
      <c r="BH1927" s="41">
        <f t="shared" si="1158"/>
        <v>0.41469816272965881</v>
      </c>
      <c r="BI1927" s="41">
        <f t="shared" si="1159"/>
        <v>0.15616797900262466</v>
      </c>
      <c r="BJ1927" s="41">
        <f t="shared" si="1160"/>
        <v>0</v>
      </c>
      <c r="BK1927" s="41">
        <f t="shared" si="1161"/>
        <v>6.0367454068241469E-2</v>
      </c>
      <c r="BL1927" s="41">
        <f t="shared" si="1162"/>
        <v>3.937007874015748E-3</v>
      </c>
      <c r="BM1927" s="41">
        <f t="shared" si="1163"/>
        <v>4.8556430446194225E-2</v>
      </c>
      <c r="BN1927" s="41">
        <f t="shared" si="1164"/>
        <v>0.88713910761154857</v>
      </c>
      <c r="BO1927" s="41">
        <f t="shared" si="1165"/>
        <v>0.12992125984251968</v>
      </c>
      <c r="BP1927" s="41">
        <f t="shared" si="1166"/>
        <v>0.84908136482939633</v>
      </c>
      <c r="BQ1927" s="41">
        <f t="shared" si="1167"/>
        <v>1.3123359580052493E-2</v>
      </c>
      <c r="BR1927" s="41">
        <f t="shared" si="1168"/>
        <v>3.937007874015748E-3</v>
      </c>
      <c r="BS1927" s="41">
        <f t="shared" si="1169"/>
        <v>0.28215223097112863</v>
      </c>
      <c r="BT1927" s="41">
        <f t="shared" si="1170"/>
        <v>0.71784776902887137</v>
      </c>
      <c r="BU1927" s="41">
        <f t="shared" si="1171"/>
        <v>3.937007874015748E-3</v>
      </c>
      <c r="BV1927" s="41">
        <f t="shared" si="1172"/>
        <v>0</v>
      </c>
      <c r="BW1927" s="41">
        <f t="shared" si="1173"/>
        <v>1</v>
      </c>
      <c r="BX1927" s="41" t="str">
        <f t="shared" si="1177"/>
        <v>2019Registered psychiatric nursesAlberta</v>
      </c>
      <c r="BY1927" s="51">
        <f>VLOOKUP(BX1927,'%workplace'!$A$1:$F$381,6,FALSE)</f>
        <v>1308</v>
      </c>
      <c r="BZ1927" s="32">
        <f t="shared" si="1178"/>
        <v>0.58256880733944949</v>
      </c>
    </row>
    <row r="1928" spans="1:78" s="8" customFormat="1" hidden="1" x14ac:dyDescent="0.2">
      <c r="A1928" s="8" t="str">
        <f t="shared" si="1176"/>
        <v>2019Registered psychiatric nursesAlbertaOther places of work</v>
      </c>
      <c r="B1928" s="8" t="s">
        <v>8</v>
      </c>
      <c r="C1928" s="8" t="s">
        <v>22</v>
      </c>
      <c r="D1928" s="8" t="s">
        <v>13</v>
      </c>
      <c r="E1928" s="8">
        <v>2019</v>
      </c>
      <c r="F1928" s="8">
        <v>107</v>
      </c>
      <c r="G1928" s="8">
        <v>17</v>
      </c>
      <c r="H1928" s="8">
        <v>0</v>
      </c>
      <c r="I1928" s="8">
        <v>11</v>
      </c>
      <c r="J1928" s="8">
        <v>14</v>
      </c>
      <c r="K1928" s="8">
        <v>13</v>
      </c>
      <c r="L1928" s="8">
        <v>9</v>
      </c>
      <c r="M1928" s="8">
        <v>17</v>
      </c>
      <c r="N1928" s="8">
        <v>17</v>
      </c>
      <c r="O1928" s="8">
        <v>16</v>
      </c>
      <c r="P1928" s="8">
        <v>16</v>
      </c>
      <c r="Q1928" s="8">
        <v>6</v>
      </c>
      <c r="R1928" s="8">
        <v>3</v>
      </c>
      <c r="S1928" s="8">
        <v>2</v>
      </c>
      <c r="T1928" s="8">
        <v>0</v>
      </c>
      <c r="U1928" s="8">
        <v>117</v>
      </c>
      <c r="V1928" s="8">
        <v>7</v>
      </c>
      <c r="W1928" s="8">
        <v>0</v>
      </c>
      <c r="X1928" s="8">
        <v>79</v>
      </c>
      <c r="Y1928" s="8">
        <v>37</v>
      </c>
      <c r="Z1928" s="8">
        <v>8</v>
      </c>
      <c r="AA1928" s="8">
        <v>0</v>
      </c>
      <c r="AB1928" s="8">
        <v>14</v>
      </c>
      <c r="AC1928" s="8">
        <v>0</v>
      </c>
      <c r="AD1928" s="8">
        <v>46</v>
      </c>
      <c r="AE1928" s="8">
        <v>64</v>
      </c>
      <c r="AF1928" s="8">
        <v>28</v>
      </c>
      <c r="AG1928" s="8">
        <v>72</v>
      </c>
      <c r="AH1928" s="8">
        <v>20</v>
      </c>
      <c r="AI1928" s="8">
        <v>3</v>
      </c>
      <c r="AJ1928" s="8">
        <v>23</v>
      </c>
      <c r="AK1928" s="8">
        <v>101</v>
      </c>
      <c r="AL1928" s="8">
        <v>1</v>
      </c>
      <c r="AM1928" s="8">
        <v>0</v>
      </c>
      <c r="AN1928" s="8">
        <v>124</v>
      </c>
      <c r="AO1928" s="41">
        <f t="shared" si="1141"/>
        <v>0.86290322580645162</v>
      </c>
      <c r="AP1928" s="41">
        <f t="shared" si="1174"/>
        <v>0.13709677419354838</v>
      </c>
      <c r="AQ1928" s="41">
        <f t="shared" si="1175"/>
        <v>0</v>
      </c>
      <c r="AR1928" s="41">
        <f t="shared" si="1142"/>
        <v>8.8709677419354843E-2</v>
      </c>
      <c r="AS1928" s="41">
        <f t="shared" si="1143"/>
        <v>0.11290322580645161</v>
      </c>
      <c r="AT1928" s="41">
        <f t="shared" si="1144"/>
        <v>0.10483870967741936</v>
      </c>
      <c r="AU1928" s="41">
        <f t="shared" si="1145"/>
        <v>7.2580645161290328E-2</v>
      </c>
      <c r="AV1928" s="41">
        <f t="shared" si="1146"/>
        <v>0.13709677419354838</v>
      </c>
      <c r="AW1928" s="41">
        <f t="shared" si="1147"/>
        <v>0.13709677419354838</v>
      </c>
      <c r="AX1928" s="41">
        <f t="shared" si="1148"/>
        <v>0.12903225806451613</v>
      </c>
      <c r="AY1928" s="41">
        <f t="shared" si="1149"/>
        <v>0.12903225806451613</v>
      </c>
      <c r="AZ1928" s="41">
        <f t="shared" si="1150"/>
        <v>4.8387096774193547E-2</v>
      </c>
      <c r="BA1928" s="41">
        <f t="shared" si="1151"/>
        <v>2.4193548387096774E-2</v>
      </c>
      <c r="BB1928" s="41">
        <f t="shared" si="1152"/>
        <v>1.6129032258064516E-2</v>
      </c>
      <c r="BC1928" s="41">
        <f t="shared" si="1153"/>
        <v>0</v>
      </c>
      <c r="BD1928" s="41">
        <f t="shared" si="1154"/>
        <v>0.94354838709677424</v>
      </c>
      <c r="BE1928" s="41">
        <f t="shared" si="1155"/>
        <v>5.6451612903225805E-2</v>
      </c>
      <c r="BF1928" s="41">
        <f t="shared" si="1156"/>
        <v>0</v>
      </c>
      <c r="BG1928" s="41">
        <f t="shared" si="1157"/>
        <v>0.63709677419354838</v>
      </c>
      <c r="BH1928" s="41">
        <f t="shared" si="1158"/>
        <v>0.29838709677419356</v>
      </c>
      <c r="BI1928" s="41">
        <f t="shared" si="1159"/>
        <v>6.4516129032258063E-2</v>
      </c>
      <c r="BJ1928" s="41">
        <f t="shared" si="1160"/>
        <v>0</v>
      </c>
      <c r="BK1928" s="41">
        <f t="shared" si="1161"/>
        <v>0.11290322580645161</v>
      </c>
      <c r="BL1928" s="41">
        <f t="shared" si="1162"/>
        <v>0</v>
      </c>
      <c r="BM1928" s="41">
        <f t="shared" si="1163"/>
        <v>0.37096774193548387</v>
      </c>
      <c r="BN1928" s="41">
        <f t="shared" si="1164"/>
        <v>0.5161290322580645</v>
      </c>
      <c r="BO1928" s="41">
        <f t="shared" si="1165"/>
        <v>0.22580645161290322</v>
      </c>
      <c r="BP1928" s="41">
        <f t="shared" si="1166"/>
        <v>0.58064516129032262</v>
      </c>
      <c r="BQ1928" s="41">
        <f t="shared" si="1167"/>
        <v>0.16129032258064516</v>
      </c>
      <c r="BR1928" s="41">
        <f t="shared" si="1168"/>
        <v>2.4193548387096774E-2</v>
      </c>
      <c r="BS1928" s="41">
        <f t="shared" si="1169"/>
        <v>0.18548387096774194</v>
      </c>
      <c r="BT1928" s="41">
        <f t="shared" si="1170"/>
        <v>0.81451612903225812</v>
      </c>
      <c r="BU1928" s="41">
        <f t="shared" si="1171"/>
        <v>8.0645161290322578E-3</v>
      </c>
      <c r="BV1928" s="41">
        <f t="shared" si="1172"/>
        <v>0</v>
      </c>
      <c r="BW1928" s="41">
        <f t="shared" si="1173"/>
        <v>1</v>
      </c>
      <c r="BX1928" s="41" t="str">
        <f t="shared" si="1177"/>
        <v>2019Registered psychiatric nursesAlberta</v>
      </c>
      <c r="BY1928" s="51">
        <f>VLOOKUP(BX1928,'%workplace'!$A$1:$F$381,6,FALSE)</f>
        <v>1308</v>
      </c>
      <c r="BZ1928" s="32">
        <f t="shared" si="1178"/>
        <v>9.480122324159021E-2</v>
      </c>
    </row>
    <row r="1929" spans="1:78" s="8" customFormat="1" hidden="1" x14ac:dyDescent="0.2">
      <c r="A1929" s="8" t="str">
        <f t="shared" si="1176"/>
        <v>2019Registered psychiatric nursesAlbertaUnknown places of work</v>
      </c>
      <c r="B1929" s="8" t="s">
        <v>8</v>
      </c>
      <c r="C1929" s="8" t="s">
        <v>22</v>
      </c>
      <c r="D1929" s="8" t="s">
        <v>49</v>
      </c>
      <c r="E1929" s="8">
        <v>2019</v>
      </c>
      <c r="F1929" s="8">
        <v>1</v>
      </c>
      <c r="G1929" s="8">
        <v>0</v>
      </c>
      <c r="H1929" s="8">
        <v>0</v>
      </c>
      <c r="I1929" s="8">
        <v>0</v>
      </c>
      <c r="J1929" s="8">
        <v>0</v>
      </c>
      <c r="K1929" s="8">
        <v>1</v>
      </c>
      <c r="L1929" s="8">
        <v>0</v>
      </c>
      <c r="M1929" s="8">
        <v>0</v>
      </c>
      <c r="N1929" s="8">
        <v>0</v>
      </c>
      <c r="O1929" s="8">
        <v>0</v>
      </c>
      <c r="P1929" s="8">
        <v>0</v>
      </c>
      <c r="Q1929" s="8">
        <v>0</v>
      </c>
      <c r="R1929" s="8">
        <v>0</v>
      </c>
      <c r="S1929" s="8">
        <v>0</v>
      </c>
      <c r="T1929" s="8">
        <v>0</v>
      </c>
      <c r="U1929" s="8">
        <v>1</v>
      </c>
      <c r="V1929" s="8">
        <v>0</v>
      </c>
      <c r="W1929" s="8">
        <v>0</v>
      </c>
      <c r="X1929" s="8">
        <v>0</v>
      </c>
      <c r="Y1929" s="8">
        <v>1</v>
      </c>
      <c r="Z1929" s="8">
        <v>0</v>
      </c>
      <c r="AA1929" s="8">
        <v>0</v>
      </c>
      <c r="AB1929" s="8">
        <v>0</v>
      </c>
      <c r="AC1929" s="8">
        <v>1</v>
      </c>
      <c r="AD1929" s="8">
        <v>0</v>
      </c>
      <c r="AE1929" s="8">
        <v>0</v>
      </c>
      <c r="AF1929" s="8">
        <v>0</v>
      </c>
      <c r="AG1929" s="8">
        <v>1</v>
      </c>
      <c r="AH1929" s="8">
        <v>0</v>
      </c>
      <c r="AI1929" s="8">
        <v>0</v>
      </c>
      <c r="AJ1929" s="8">
        <v>0</v>
      </c>
      <c r="AK1929" s="8">
        <v>1</v>
      </c>
      <c r="AL1929" s="8">
        <v>0</v>
      </c>
      <c r="AM1929" s="8">
        <v>0</v>
      </c>
      <c r="AN1929" s="8">
        <v>1</v>
      </c>
      <c r="AO1929" s="41">
        <f t="shared" si="1141"/>
        <v>1</v>
      </c>
      <c r="AP1929" s="41">
        <f t="shared" si="1174"/>
        <v>0</v>
      </c>
      <c r="AQ1929" s="41">
        <f t="shared" si="1175"/>
        <v>0</v>
      </c>
      <c r="AR1929" s="41">
        <f t="shared" si="1142"/>
        <v>0</v>
      </c>
      <c r="AS1929" s="41">
        <f t="shared" si="1143"/>
        <v>0</v>
      </c>
      <c r="AT1929" s="41">
        <f t="shared" si="1144"/>
        <v>1</v>
      </c>
      <c r="AU1929" s="41">
        <f t="shared" si="1145"/>
        <v>0</v>
      </c>
      <c r="AV1929" s="41">
        <f t="shared" si="1146"/>
        <v>0</v>
      </c>
      <c r="AW1929" s="41">
        <f t="shared" si="1147"/>
        <v>0</v>
      </c>
      <c r="AX1929" s="41">
        <f t="shared" si="1148"/>
        <v>0</v>
      </c>
      <c r="AY1929" s="41">
        <f t="shared" si="1149"/>
        <v>0</v>
      </c>
      <c r="AZ1929" s="41">
        <f t="shared" si="1150"/>
        <v>0</v>
      </c>
      <c r="BA1929" s="41">
        <f t="shared" si="1151"/>
        <v>0</v>
      </c>
      <c r="BB1929" s="41">
        <f t="shared" si="1152"/>
        <v>0</v>
      </c>
      <c r="BC1929" s="41">
        <f t="shared" si="1153"/>
        <v>0</v>
      </c>
      <c r="BD1929" s="41">
        <f t="shared" si="1154"/>
        <v>1</v>
      </c>
      <c r="BE1929" s="41">
        <f t="shared" si="1155"/>
        <v>0</v>
      </c>
      <c r="BF1929" s="41">
        <f t="shared" si="1156"/>
        <v>0</v>
      </c>
      <c r="BG1929" s="41">
        <f t="shared" si="1157"/>
        <v>0</v>
      </c>
      <c r="BH1929" s="41">
        <f t="shared" si="1158"/>
        <v>1</v>
      </c>
      <c r="BI1929" s="41">
        <f t="shared" si="1159"/>
        <v>0</v>
      </c>
      <c r="BJ1929" s="41">
        <f t="shared" si="1160"/>
        <v>0</v>
      </c>
      <c r="BK1929" s="41">
        <f t="shared" si="1161"/>
        <v>0</v>
      </c>
      <c r="BL1929" s="41">
        <f t="shared" si="1162"/>
        <v>1</v>
      </c>
      <c r="BM1929" s="41">
        <f t="shared" si="1163"/>
        <v>0</v>
      </c>
      <c r="BN1929" s="41">
        <f t="shared" si="1164"/>
        <v>0</v>
      </c>
      <c r="BO1929" s="41">
        <f t="shared" si="1165"/>
        <v>0</v>
      </c>
      <c r="BP1929" s="41">
        <f t="shared" si="1166"/>
        <v>1</v>
      </c>
      <c r="BQ1929" s="41">
        <f t="shared" si="1167"/>
        <v>0</v>
      </c>
      <c r="BR1929" s="41">
        <f t="shared" si="1168"/>
        <v>0</v>
      </c>
      <c r="BS1929" s="41">
        <f t="shared" si="1169"/>
        <v>0</v>
      </c>
      <c r="BT1929" s="41">
        <f t="shared" si="1170"/>
        <v>1</v>
      </c>
      <c r="BU1929" s="41">
        <f t="shared" si="1171"/>
        <v>0</v>
      </c>
      <c r="BV1929" s="41">
        <f t="shared" si="1172"/>
        <v>0</v>
      </c>
      <c r="BW1929" s="41">
        <f t="shared" si="1173"/>
        <v>1</v>
      </c>
      <c r="BX1929" s="41" t="str">
        <f t="shared" si="1177"/>
        <v>2019Registered psychiatric nursesAlberta</v>
      </c>
      <c r="BY1929" s="51">
        <f>VLOOKUP(BX1929,'%workplace'!$A$1:$F$381,6,FALSE)</f>
        <v>1308</v>
      </c>
      <c r="BZ1929" s="32">
        <f t="shared" si="1178"/>
        <v>7.6452599388379206E-4</v>
      </c>
    </row>
    <row r="1930" spans="1:78" s="8" customFormat="1" ht="15" hidden="1" x14ac:dyDescent="0.25">
      <c r="A1930" s="8" t="str">
        <f t="shared" si="1176"/>
        <v>2019Registered psychiatric nursesBritish ColumbiaAll places of work</v>
      </c>
      <c r="B1930" s="8" t="s">
        <v>8</v>
      </c>
      <c r="C1930" s="8" t="s">
        <v>23</v>
      </c>
      <c r="D1930" s="8" t="s">
        <v>9</v>
      </c>
      <c r="E1930" s="8">
        <v>2019</v>
      </c>
      <c r="F1930" s="8">
        <v>2120</v>
      </c>
      <c r="G1930" s="8">
        <v>560</v>
      </c>
      <c r="H1930" s="8">
        <v>0</v>
      </c>
      <c r="I1930" s="8">
        <v>327</v>
      </c>
      <c r="J1930" s="8">
        <v>393</v>
      </c>
      <c r="K1930" s="8">
        <v>307</v>
      </c>
      <c r="L1930" s="8">
        <v>336</v>
      </c>
      <c r="M1930" s="8">
        <v>364</v>
      </c>
      <c r="N1930" s="8">
        <v>329</v>
      </c>
      <c r="O1930" s="8">
        <v>294</v>
      </c>
      <c r="P1930" s="8">
        <v>183</v>
      </c>
      <c r="Q1930" s="8">
        <v>69</v>
      </c>
      <c r="R1930" s="8">
        <v>52</v>
      </c>
      <c r="S1930" s="8">
        <v>26</v>
      </c>
      <c r="T1930" s="8">
        <v>0</v>
      </c>
      <c r="U1930" s="58" t="s">
        <v>233</v>
      </c>
      <c r="V1930" s="58" t="s">
        <v>233</v>
      </c>
      <c r="W1930" s="58" t="s">
        <v>233</v>
      </c>
      <c r="X1930" s="8">
        <v>1780</v>
      </c>
      <c r="Y1930" s="8">
        <v>506</v>
      </c>
      <c r="Z1930" s="8">
        <v>391</v>
      </c>
      <c r="AA1930" s="8">
        <v>3</v>
      </c>
      <c r="AB1930" s="58" t="s">
        <v>233</v>
      </c>
      <c r="AC1930" s="58" t="s">
        <v>233</v>
      </c>
      <c r="AD1930" s="58" t="s">
        <v>233</v>
      </c>
      <c r="AE1930" s="58" t="s">
        <v>233</v>
      </c>
      <c r="AF1930" s="58" t="s">
        <v>233</v>
      </c>
      <c r="AG1930" s="58" t="s">
        <v>233</v>
      </c>
      <c r="AH1930" s="58" t="s">
        <v>233</v>
      </c>
      <c r="AI1930" s="58" t="s">
        <v>233</v>
      </c>
      <c r="AJ1930" s="8">
        <v>93</v>
      </c>
      <c r="AK1930" s="8">
        <v>2586</v>
      </c>
      <c r="AL1930" s="58" t="s">
        <v>233</v>
      </c>
      <c r="AM1930" s="8">
        <v>1</v>
      </c>
      <c r="AN1930" s="8">
        <v>2680</v>
      </c>
      <c r="AO1930" s="41">
        <f t="shared" si="1141"/>
        <v>0.79104477611940294</v>
      </c>
      <c r="AP1930" s="41">
        <f t="shared" si="1174"/>
        <v>0.20895522388059701</v>
      </c>
      <c r="AQ1930" s="41">
        <f t="shared" si="1175"/>
        <v>0</v>
      </c>
      <c r="AR1930" s="41">
        <f t="shared" si="1142"/>
        <v>0.12201492537313433</v>
      </c>
      <c r="AS1930" s="41">
        <f t="shared" si="1143"/>
        <v>0.14664179104477612</v>
      </c>
      <c r="AT1930" s="41">
        <f t="shared" si="1144"/>
        <v>0.11455223880597015</v>
      </c>
      <c r="AU1930" s="41">
        <f t="shared" si="1145"/>
        <v>0.1253731343283582</v>
      </c>
      <c r="AV1930" s="41">
        <f t="shared" si="1146"/>
        <v>0.13582089552238805</v>
      </c>
      <c r="AW1930" s="41">
        <f t="shared" si="1147"/>
        <v>0.12276119402985075</v>
      </c>
      <c r="AX1930" s="41">
        <f t="shared" si="1148"/>
        <v>0.10970149253731343</v>
      </c>
      <c r="AY1930" s="41">
        <f t="shared" si="1149"/>
        <v>6.8283582089552236E-2</v>
      </c>
      <c r="AZ1930" s="41">
        <f t="shared" si="1150"/>
        <v>2.5746268656716417E-2</v>
      </c>
      <c r="BA1930" s="41">
        <f t="shared" si="1151"/>
        <v>1.9402985074626865E-2</v>
      </c>
      <c r="BB1930" s="41">
        <f t="shared" si="1152"/>
        <v>9.7014925373134324E-3</v>
      </c>
      <c r="BC1930" s="41">
        <f t="shared" si="1153"/>
        <v>0</v>
      </c>
      <c r="BD1930" s="41" t="e">
        <f t="shared" si="1154"/>
        <v>#VALUE!</v>
      </c>
      <c r="BE1930" s="41" t="e">
        <f t="shared" si="1155"/>
        <v>#VALUE!</v>
      </c>
      <c r="BF1930" s="41" t="e">
        <f t="shared" si="1156"/>
        <v>#VALUE!</v>
      </c>
      <c r="BG1930" s="41">
        <f t="shared" si="1157"/>
        <v>0.66417910447761197</v>
      </c>
      <c r="BH1930" s="41">
        <f t="shared" si="1158"/>
        <v>0.18880597014925374</v>
      </c>
      <c r="BI1930" s="41">
        <f t="shared" si="1159"/>
        <v>0.1458955223880597</v>
      </c>
      <c r="BJ1930" s="41">
        <f t="shared" si="1160"/>
        <v>1.1194029850746269E-3</v>
      </c>
      <c r="BK1930" s="41" t="e">
        <f t="shared" si="1161"/>
        <v>#VALUE!</v>
      </c>
      <c r="BL1930" s="41" t="e">
        <f t="shared" si="1162"/>
        <v>#VALUE!</v>
      </c>
      <c r="BM1930" s="41" t="e">
        <f t="shared" si="1163"/>
        <v>#VALUE!</v>
      </c>
      <c r="BN1930" s="41" t="e">
        <f t="shared" si="1164"/>
        <v>#VALUE!</v>
      </c>
      <c r="BO1930" s="41" t="e">
        <f t="shared" si="1165"/>
        <v>#VALUE!</v>
      </c>
      <c r="BP1930" s="41" t="e">
        <f t="shared" si="1166"/>
        <v>#VALUE!</v>
      </c>
      <c r="BQ1930" s="41" t="e">
        <f t="shared" si="1167"/>
        <v>#VALUE!</v>
      </c>
      <c r="BR1930" s="41" t="e">
        <f t="shared" si="1168"/>
        <v>#VALUE!</v>
      </c>
      <c r="BS1930" s="41">
        <f t="shared" si="1169"/>
        <v>3.470149253731343E-2</v>
      </c>
      <c r="BT1930" s="41">
        <f t="shared" si="1170"/>
        <v>0.96492537313432836</v>
      </c>
      <c r="BU1930" s="41" t="e">
        <f t="shared" si="1171"/>
        <v>#VALUE!</v>
      </c>
      <c r="BV1930" s="41">
        <f t="shared" si="1172"/>
        <v>3.7313432835820896E-4</v>
      </c>
      <c r="BW1930" s="41">
        <f t="shared" si="1173"/>
        <v>1</v>
      </c>
      <c r="BX1930" s="41" t="str">
        <f t="shared" si="1177"/>
        <v>2019Registered psychiatric nursesBritish Columbia</v>
      </c>
      <c r="BY1930" s="51">
        <f>VLOOKUP(BX1930,'%workplace'!$A$1:$F$381,6,FALSE)</f>
        <v>2680</v>
      </c>
      <c r="BZ1930" s="32">
        <f t="shared" si="1178"/>
        <v>1</v>
      </c>
    </row>
    <row r="1931" spans="1:78" s="8" customFormat="1" hidden="1" x14ac:dyDescent="0.2">
      <c r="A1931" s="8" t="str">
        <f t="shared" si="1176"/>
        <v>2019Nurse practitionersNewfoundland and LabradorAll places of work</v>
      </c>
      <c r="B1931" s="8" t="s">
        <v>5</v>
      </c>
      <c r="C1931" s="8" t="s">
        <v>14</v>
      </c>
      <c r="D1931" s="8" t="s">
        <v>9</v>
      </c>
      <c r="E1931" s="8">
        <v>2019</v>
      </c>
      <c r="F1931" s="8">
        <v>155</v>
      </c>
      <c r="G1931" s="8">
        <v>25</v>
      </c>
      <c r="H1931" s="8">
        <v>0</v>
      </c>
      <c r="I1931" s="8">
        <v>4</v>
      </c>
      <c r="J1931" s="8">
        <v>33</v>
      </c>
      <c r="K1931" s="8">
        <v>28</v>
      </c>
      <c r="L1931" s="8">
        <v>22</v>
      </c>
      <c r="M1931" s="8">
        <v>27</v>
      </c>
      <c r="N1931" s="8">
        <v>34</v>
      </c>
      <c r="O1931" s="8">
        <v>24</v>
      </c>
      <c r="P1931" s="8">
        <v>4</v>
      </c>
      <c r="Q1931" s="8">
        <v>3</v>
      </c>
      <c r="R1931" s="8">
        <v>1</v>
      </c>
      <c r="S1931" s="8">
        <v>0</v>
      </c>
      <c r="T1931" s="8">
        <v>0</v>
      </c>
      <c r="U1931" s="8">
        <v>177</v>
      </c>
      <c r="V1931" s="8">
        <v>3</v>
      </c>
      <c r="W1931" s="8">
        <v>0</v>
      </c>
      <c r="X1931" s="8">
        <v>156</v>
      </c>
      <c r="Y1931" s="8">
        <v>7</v>
      </c>
      <c r="Z1931" s="8">
        <v>17</v>
      </c>
      <c r="AA1931" s="8">
        <v>0</v>
      </c>
      <c r="AB1931" s="8">
        <v>10</v>
      </c>
      <c r="AC1931" s="8">
        <v>0</v>
      </c>
      <c r="AD1931" s="8">
        <v>161</v>
      </c>
      <c r="AE1931" s="8">
        <v>9</v>
      </c>
      <c r="AF1931" s="8">
        <v>2</v>
      </c>
      <c r="AG1931" s="8">
        <v>171</v>
      </c>
      <c r="AH1931" s="8">
        <v>7</v>
      </c>
      <c r="AI1931" s="8">
        <v>0</v>
      </c>
      <c r="AJ1931" s="8">
        <v>73</v>
      </c>
      <c r="AK1931" s="8">
        <v>107</v>
      </c>
      <c r="AL1931" s="8">
        <v>0</v>
      </c>
      <c r="AM1931" s="8">
        <v>0</v>
      </c>
      <c r="AN1931" s="8">
        <v>180</v>
      </c>
      <c r="AO1931" s="41">
        <f t="shared" si="1141"/>
        <v>0.86111111111111116</v>
      </c>
      <c r="AP1931" s="41">
        <f t="shared" si="1174"/>
        <v>0.1388888888888889</v>
      </c>
      <c r="AQ1931" s="41">
        <f t="shared" si="1175"/>
        <v>0</v>
      </c>
      <c r="AR1931" s="41">
        <f t="shared" si="1142"/>
        <v>2.2222222222222223E-2</v>
      </c>
      <c r="AS1931" s="41">
        <f t="shared" si="1143"/>
        <v>0.18333333333333332</v>
      </c>
      <c r="AT1931" s="41">
        <f t="shared" si="1144"/>
        <v>0.15555555555555556</v>
      </c>
      <c r="AU1931" s="41">
        <f t="shared" si="1145"/>
        <v>0.12222222222222222</v>
      </c>
      <c r="AV1931" s="41">
        <f t="shared" si="1146"/>
        <v>0.15</v>
      </c>
      <c r="AW1931" s="41">
        <f t="shared" si="1147"/>
        <v>0.18888888888888888</v>
      </c>
      <c r="AX1931" s="41">
        <f t="shared" si="1148"/>
        <v>0.13333333333333333</v>
      </c>
      <c r="AY1931" s="41">
        <f t="shared" si="1149"/>
        <v>2.2222222222222223E-2</v>
      </c>
      <c r="AZ1931" s="41">
        <f t="shared" si="1150"/>
        <v>1.6666666666666666E-2</v>
      </c>
      <c r="BA1931" s="41">
        <f t="shared" si="1151"/>
        <v>5.5555555555555558E-3</v>
      </c>
      <c r="BB1931" s="41">
        <f t="shared" si="1152"/>
        <v>0</v>
      </c>
      <c r="BC1931" s="41">
        <f t="shared" si="1153"/>
        <v>0</v>
      </c>
      <c r="BD1931" s="41">
        <f t="shared" si="1154"/>
        <v>0.98333333333333328</v>
      </c>
      <c r="BE1931" s="41">
        <f t="shared" si="1155"/>
        <v>1.6666666666666666E-2</v>
      </c>
      <c r="BF1931" s="41">
        <f t="shared" si="1156"/>
        <v>0</v>
      </c>
      <c r="BG1931" s="41">
        <f t="shared" si="1157"/>
        <v>0.8666666666666667</v>
      </c>
      <c r="BH1931" s="41">
        <f t="shared" si="1158"/>
        <v>3.888888888888889E-2</v>
      </c>
      <c r="BI1931" s="41">
        <f t="shared" si="1159"/>
        <v>9.4444444444444442E-2</v>
      </c>
      <c r="BJ1931" s="41">
        <f t="shared" si="1160"/>
        <v>0</v>
      </c>
      <c r="BK1931" s="41">
        <f t="shared" si="1161"/>
        <v>5.5555555555555552E-2</v>
      </c>
      <c r="BL1931" s="41">
        <f t="shared" si="1162"/>
        <v>0</v>
      </c>
      <c r="BM1931" s="41">
        <f t="shared" si="1163"/>
        <v>0.89444444444444449</v>
      </c>
      <c r="BN1931" s="41">
        <f t="shared" si="1164"/>
        <v>0.05</v>
      </c>
      <c r="BO1931" s="41">
        <f t="shared" si="1165"/>
        <v>1.1111111111111112E-2</v>
      </c>
      <c r="BP1931" s="41">
        <f t="shared" si="1166"/>
        <v>0.95</v>
      </c>
      <c r="BQ1931" s="41">
        <f t="shared" si="1167"/>
        <v>3.888888888888889E-2</v>
      </c>
      <c r="BR1931" s="41">
        <f t="shared" si="1168"/>
        <v>0</v>
      </c>
      <c r="BS1931" s="41">
        <f t="shared" si="1169"/>
        <v>0.40555555555555556</v>
      </c>
      <c r="BT1931" s="41">
        <f t="shared" si="1170"/>
        <v>0.59444444444444444</v>
      </c>
      <c r="BU1931" s="41">
        <f t="shared" si="1171"/>
        <v>0</v>
      </c>
      <c r="BV1931" s="41">
        <f t="shared" si="1172"/>
        <v>0</v>
      </c>
      <c r="BW1931" s="41">
        <f t="shared" si="1173"/>
        <v>1</v>
      </c>
      <c r="BX1931" s="41" t="str">
        <f t="shared" si="1177"/>
        <v>2019Nurse practitionersNewfoundland and Labrador</v>
      </c>
      <c r="BY1931" s="51">
        <f>VLOOKUP(BX1931,'%workplace'!$A$1:$F$381,6,FALSE)</f>
        <v>180</v>
      </c>
      <c r="BZ1931" s="32">
        <f t="shared" si="1178"/>
        <v>1</v>
      </c>
    </row>
    <row r="1932" spans="1:78" s="8" customFormat="1" hidden="1" x14ac:dyDescent="0.2">
      <c r="A1932" s="8" t="str">
        <f t="shared" si="1176"/>
        <v>2019Nurse practitionersNewfoundland and LabradorCommunity health</v>
      </c>
      <c r="B1932" s="8" t="s">
        <v>5</v>
      </c>
      <c r="C1932" s="8" t="s">
        <v>14</v>
      </c>
      <c r="D1932" s="8" t="s">
        <v>11</v>
      </c>
      <c r="E1932" s="8">
        <v>2019</v>
      </c>
      <c r="F1932" s="8">
        <v>50</v>
      </c>
      <c r="G1932" s="8">
        <v>4</v>
      </c>
      <c r="H1932" s="8">
        <v>0</v>
      </c>
      <c r="I1932" s="8">
        <v>0</v>
      </c>
      <c r="J1932" s="8">
        <v>11</v>
      </c>
      <c r="K1932" s="8">
        <v>7</v>
      </c>
      <c r="L1932" s="8">
        <v>5</v>
      </c>
      <c r="M1932" s="8">
        <v>8</v>
      </c>
      <c r="N1932" s="8">
        <v>9</v>
      </c>
      <c r="O1932" s="8">
        <v>9</v>
      </c>
      <c r="P1932" s="8">
        <v>2</v>
      </c>
      <c r="Q1932" s="8">
        <v>2</v>
      </c>
      <c r="R1932" s="8">
        <v>1</v>
      </c>
      <c r="S1932" s="8">
        <v>0</v>
      </c>
      <c r="T1932" s="8">
        <v>0</v>
      </c>
      <c r="U1932" s="8">
        <v>54</v>
      </c>
      <c r="V1932" s="8">
        <v>0</v>
      </c>
      <c r="W1932" s="8">
        <v>0</v>
      </c>
      <c r="X1932" s="8">
        <v>40</v>
      </c>
      <c r="Y1932" s="8">
        <v>6</v>
      </c>
      <c r="Z1932" s="8">
        <v>8</v>
      </c>
      <c r="AA1932" s="8">
        <v>0</v>
      </c>
      <c r="AB1932" s="8">
        <v>5</v>
      </c>
      <c r="AC1932" s="8">
        <v>0</v>
      </c>
      <c r="AD1932" s="8">
        <v>48</v>
      </c>
      <c r="AE1932" s="8">
        <v>1</v>
      </c>
      <c r="AF1932" s="8">
        <v>2</v>
      </c>
      <c r="AG1932" s="8">
        <v>52</v>
      </c>
      <c r="AH1932" s="8">
        <v>0</v>
      </c>
      <c r="AI1932" s="8">
        <v>0</v>
      </c>
      <c r="AJ1932" s="8">
        <v>36</v>
      </c>
      <c r="AK1932" s="8">
        <v>18</v>
      </c>
      <c r="AL1932" s="8">
        <v>0</v>
      </c>
      <c r="AM1932" s="8">
        <v>0</v>
      </c>
      <c r="AN1932" s="8">
        <v>54</v>
      </c>
      <c r="AO1932" s="41">
        <f t="shared" ref="AO1932:AO1940" si="1179">F1932/$AN1932</f>
        <v>0.92592592592592593</v>
      </c>
      <c r="AP1932" s="41">
        <f t="shared" si="1174"/>
        <v>7.407407407407407E-2</v>
      </c>
      <c r="AQ1932" s="41">
        <f t="shared" si="1175"/>
        <v>0</v>
      </c>
      <c r="AR1932" s="41">
        <f t="shared" si="1142"/>
        <v>0</v>
      </c>
      <c r="AS1932" s="41">
        <f t="shared" si="1143"/>
        <v>0.20370370370370369</v>
      </c>
      <c r="AT1932" s="41">
        <f t="shared" si="1144"/>
        <v>0.12962962962962962</v>
      </c>
      <c r="AU1932" s="41">
        <f t="shared" si="1145"/>
        <v>9.2592592592592587E-2</v>
      </c>
      <c r="AV1932" s="41">
        <f t="shared" si="1146"/>
        <v>0.14814814814814814</v>
      </c>
      <c r="AW1932" s="41">
        <f t="shared" si="1147"/>
        <v>0.16666666666666666</v>
      </c>
      <c r="AX1932" s="41">
        <f t="shared" si="1148"/>
        <v>0.16666666666666666</v>
      </c>
      <c r="AY1932" s="41">
        <f t="shared" si="1149"/>
        <v>3.7037037037037035E-2</v>
      </c>
      <c r="AZ1932" s="41">
        <f t="shared" si="1150"/>
        <v>3.7037037037037035E-2</v>
      </c>
      <c r="BA1932" s="41">
        <f t="shared" si="1151"/>
        <v>1.8518518518518517E-2</v>
      </c>
      <c r="BB1932" s="41">
        <f t="shared" si="1152"/>
        <v>0</v>
      </c>
      <c r="BC1932" s="41">
        <f t="shared" si="1153"/>
        <v>0</v>
      </c>
      <c r="BD1932" s="41">
        <f t="shared" si="1154"/>
        <v>1</v>
      </c>
      <c r="BE1932" s="41">
        <f t="shared" si="1155"/>
        <v>0</v>
      </c>
      <c r="BF1932" s="41">
        <f t="shared" si="1156"/>
        <v>0</v>
      </c>
      <c r="BG1932" s="41">
        <f t="shared" si="1157"/>
        <v>0.7407407407407407</v>
      </c>
      <c r="BH1932" s="41">
        <f t="shared" si="1158"/>
        <v>0.1111111111111111</v>
      </c>
      <c r="BI1932" s="41">
        <f t="shared" si="1159"/>
        <v>0.14814814814814814</v>
      </c>
      <c r="BJ1932" s="41">
        <f t="shared" si="1160"/>
        <v>0</v>
      </c>
      <c r="BK1932" s="41">
        <f t="shared" si="1161"/>
        <v>9.2592592592592587E-2</v>
      </c>
      <c r="BL1932" s="41">
        <f t="shared" si="1162"/>
        <v>0</v>
      </c>
      <c r="BM1932" s="41">
        <f t="shared" si="1163"/>
        <v>0.88888888888888884</v>
      </c>
      <c r="BN1932" s="41">
        <f t="shared" si="1164"/>
        <v>1.8518518518518517E-2</v>
      </c>
      <c r="BO1932" s="41">
        <f t="shared" si="1165"/>
        <v>3.7037037037037035E-2</v>
      </c>
      <c r="BP1932" s="41">
        <f t="shared" si="1166"/>
        <v>0.96296296296296291</v>
      </c>
      <c r="BQ1932" s="41">
        <f t="shared" si="1167"/>
        <v>0</v>
      </c>
      <c r="BR1932" s="41">
        <f t="shared" si="1168"/>
        <v>0</v>
      </c>
      <c r="BS1932" s="41">
        <f t="shared" si="1169"/>
        <v>0.66666666666666663</v>
      </c>
      <c r="BT1932" s="41">
        <f t="shared" si="1170"/>
        <v>0.33333333333333331</v>
      </c>
      <c r="BU1932" s="41">
        <f t="shared" si="1171"/>
        <v>0</v>
      </c>
      <c r="BV1932" s="41">
        <f t="shared" si="1172"/>
        <v>0</v>
      </c>
      <c r="BW1932" s="41">
        <f t="shared" si="1173"/>
        <v>1</v>
      </c>
      <c r="BX1932" s="41" t="str">
        <f t="shared" si="1177"/>
        <v>2019Nurse practitionersNewfoundland and Labrador</v>
      </c>
      <c r="BY1932" s="51">
        <f>VLOOKUP(BX1932,'%workplace'!$A$1:$F$381,6,FALSE)</f>
        <v>180</v>
      </c>
      <c r="BZ1932" s="32">
        <f t="shared" si="1178"/>
        <v>0.3</v>
      </c>
    </row>
    <row r="1933" spans="1:78" s="8" customFormat="1" hidden="1" x14ac:dyDescent="0.2">
      <c r="A1933" s="8" t="str">
        <f t="shared" si="1176"/>
        <v>2019Nurse practitionersNewfoundland and LabradorNursing home/long-term care</v>
      </c>
      <c r="B1933" s="8" t="s">
        <v>5</v>
      </c>
      <c r="C1933" s="8" t="s">
        <v>14</v>
      </c>
      <c r="D1933" s="8" t="s">
        <v>12</v>
      </c>
      <c r="E1933" s="8">
        <v>2019</v>
      </c>
      <c r="F1933" s="8">
        <v>17</v>
      </c>
      <c r="G1933" s="8">
        <v>2</v>
      </c>
      <c r="H1933" s="8">
        <v>0</v>
      </c>
      <c r="I1933" s="8">
        <v>0</v>
      </c>
      <c r="J1933" s="8">
        <v>4</v>
      </c>
      <c r="K1933" s="8">
        <v>3</v>
      </c>
      <c r="L1933" s="8">
        <v>1</v>
      </c>
      <c r="M1933" s="8">
        <v>5</v>
      </c>
      <c r="N1933" s="8">
        <v>3</v>
      </c>
      <c r="O1933" s="8">
        <v>2</v>
      </c>
      <c r="P1933" s="8">
        <v>0</v>
      </c>
      <c r="Q1933" s="8">
        <v>1</v>
      </c>
      <c r="R1933" s="8">
        <v>0</v>
      </c>
      <c r="S1933" s="8">
        <v>0</v>
      </c>
      <c r="T1933" s="8">
        <v>0</v>
      </c>
      <c r="U1933" s="8">
        <v>19</v>
      </c>
      <c r="V1933" s="8">
        <v>0</v>
      </c>
      <c r="W1933" s="8">
        <v>0</v>
      </c>
      <c r="X1933" s="8">
        <v>18</v>
      </c>
      <c r="Y1933" s="8">
        <v>0</v>
      </c>
      <c r="Z1933" s="8">
        <v>1</v>
      </c>
      <c r="AA1933" s="8">
        <v>0</v>
      </c>
      <c r="AB1933" s="8">
        <v>1</v>
      </c>
      <c r="AC1933" s="8">
        <v>0</v>
      </c>
      <c r="AD1933" s="8">
        <v>17</v>
      </c>
      <c r="AE1933" s="8">
        <v>1</v>
      </c>
      <c r="AF1933" s="8">
        <v>0</v>
      </c>
      <c r="AG1933" s="8">
        <v>19</v>
      </c>
      <c r="AH1933" s="8">
        <v>0</v>
      </c>
      <c r="AI1933" s="8">
        <v>0</v>
      </c>
      <c r="AJ1933" s="8">
        <v>9</v>
      </c>
      <c r="AK1933" s="8">
        <v>10</v>
      </c>
      <c r="AL1933" s="8">
        <v>0</v>
      </c>
      <c r="AM1933" s="8">
        <v>0</v>
      </c>
      <c r="AN1933" s="8">
        <v>19</v>
      </c>
      <c r="AO1933" s="41">
        <f t="shared" si="1179"/>
        <v>0.89473684210526316</v>
      </c>
      <c r="AP1933" s="41">
        <f t="shared" si="1174"/>
        <v>0.10526315789473684</v>
      </c>
      <c r="AQ1933" s="41">
        <f t="shared" si="1175"/>
        <v>0</v>
      </c>
      <c r="AR1933" s="41">
        <f t="shared" si="1142"/>
        <v>0</v>
      </c>
      <c r="AS1933" s="41">
        <f t="shared" si="1143"/>
        <v>0.21052631578947367</v>
      </c>
      <c r="AT1933" s="41">
        <f t="shared" si="1144"/>
        <v>0.15789473684210525</v>
      </c>
      <c r="AU1933" s="41">
        <f t="shared" si="1145"/>
        <v>5.2631578947368418E-2</v>
      </c>
      <c r="AV1933" s="41">
        <f t="shared" si="1146"/>
        <v>0.26315789473684209</v>
      </c>
      <c r="AW1933" s="41">
        <f t="shared" si="1147"/>
        <v>0.15789473684210525</v>
      </c>
      <c r="AX1933" s="41">
        <f t="shared" si="1148"/>
        <v>0.10526315789473684</v>
      </c>
      <c r="AY1933" s="41">
        <f t="shared" si="1149"/>
        <v>0</v>
      </c>
      <c r="AZ1933" s="41">
        <f t="shared" si="1150"/>
        <v>5.2631578947368418E-2</v>
      </c>
      <c r="BA1933" s="41">
        <f t="shared" si="1151"/>
        <v>0</v>
      </c>
      <c r="BB1933" s="41">
        <f t="shared" si="1152"/>
        <v>0</v>
      </c>
      <c r="BC1933" s="41">
        <f t="shared" si="1153"/>
        <v>0</v>
      </c>
      <c r="BD1933" s="41">
        <f t="shared" si="1154"/>
        <v>1</v>
      </c>
      <c r="BE1933" s="41">
        <f t="shared" si="1155"/>
        <v>0</v>
      </c>
      <c r="BF1933" s="41">
        <f t="shared" si="1156"/>
        <v>0</v>
      </c>
      <c r="BG1933" s="41">
        <f t="shared" si="1157"/>
        <v>0.94736842105263153</v>
      </c>
      <c r="BH1933" s="41">
        <f t="shared" si="1158"/>
        <v>0</v>
      </c>
      <c r="BI1933" s="41">
        <f t="shared" si="1159"/>
        <v>5.2631578947368418E-2</v>
      </c>
      <c r="BJ1933" s="41">
        <f t="shared" si="1160"/>
        <v>0</v>
      </c>
      <c r="BK1933" s="41">
        <f t="shared" si="1161"/>
        <v>5.2631578947368418E-2</v>
      </c>
      <c r="BL1933" s="41">
        <f t="shared" si="1162"/>
        <v>0</v>
      </c>
      <c r="BM1933" s="41">
        <f t="shared" si="1163"/>
        <v>0.89473684210526316</v>
      </c>
      <c r="BN1933" s="41">
        <f t="shared" si="1164"/>
        <v>5.2631578947368418E-2</v>
      </c>
      <c r="BO1933" s="41">
        <f t="shared" si="1165"/>
        <v>0</v>
      </c>
      <c r="BP1933" s="41">
        <f t="shared" si="1166"/>
        <v>1</v>
      </c>
      <c r="BQ1933" s="41">
        <f t="shared" si="1167"/>
        <v>0</v>
      </c>
      <c r="BR1933" s="41">
        <f t="shared" si="1168"/>
        <v>0</v>
      </c>
      <c r="BS1933" s="41">
        <f t="shared" si="1169"/>
        <v>0.47368421052631576</v>
      </c>
      <c r="BT1933" s="41">
        <f t="shared" si="1170"/>
        <v>0.52631578947368418</v>
      </c>
      <c r="BU1933" s="41">
        <f t="shared" si="1171"/>
        <v>0</v>
      </c>
      <c r="BV1933" s="41">
        <f t="shared" si="1172"/>
        <v>0</v>
      </c>
      <c r="BW1933" s="41">
        <f t="shared" si="1173"/>
        <v>1</v>
      </c>
      <c r="BX1933" s="41" t="str">
        <f t="shared" si="1177"/>
        <v>2019Nurse practitionersNewfoundland and Labrador</v>
      </c>
      <c r="BY1933" s="51">
        <f>VLOOKUP(BX1933,'%workplace'!$A$1:$F$381,6,FALSE)</f>
        <v>180</v>
      </c>
      <c r="BZ1933" s="32">
        <f t="shared" si="1178"/>
        <v>0.10555555555555556</v>
      </c>
    </row>
    <row r="1934" spans="1:78" s="8" customFormat="1" hidden="1" x14ac:dyDescent="0.2">
      <c r="A1934" s="8" t="str">
        <f t="shared" si="1176"/>
        <v>2019Nurse practitionersNewfoundland and LabradorHospital</v>
      </c>
      <c r="B1934" s="8" t="s">
        <v>5</v>
      </c>
      <c r="C1934" s="8" t="s">
        <v>14</v>
      </c>
      <c r="D1934" s="8" t="s">
        <v>10</v>
      </c>
      <c r="E1934" s="8">
        <v>2019</v>
      </c>
      <c r="F1934" s="8">
        <v>68</v>
      </c>
      <c r="G1934" s="8">
        <v>9</v>
      </c>
      <c r="H1934" s="8">
        <v>0</v>
      </c>
      <c r="I1934" s="8">
        <v>4</v>
      </c>
      <c r="J1934" s="8">
        <v>18</v>
      </c>
      <c r="K1934" s="8">
        <v>12</v>
      </c>
      <c r="L1934" s="8">
        <v>13</v>
      </c>
      <c r="M1934" s="8">
        <v>8</v>
      </c>
      <c r="N1934" s="8">
        <v>17</v>
      </c>
      <c r="O1934" s="8">
        <v>5</v>
      </c>
      <c r="P1934" s="8">
        <v>0</v>
      </c>
      <c r="Q1934" s="8">
        <v>0</v>
      </c>
      <c r="R1934" s="8">
        <v>0</v>
      </c>
      <c r="S1934" s="8">
        <v>0</v>
      </c>
      <c r="T1934" s="8">
        <v>0</v>
      </c>
      <c r="U1934" s="8">
        <v>75</v>
      </c>
      <c r="V1934" s="8">
        <v>2</v>
      </c>
      <c r="W1934" s="8">
        <v>0</v>
      </c>
      <c r="X1934" s="8">
        <v>73</v>
      </c>
      <c r="Y1934" s="8">
        <v>1</v>
      </c>
      <c r="Z1934" s="8">
        <v>3</v>
      </c>
      <c r="AA1934" s="8">
        <v>0</v>
      </c>
      <c r="AB1934" s="8">
        <v>2</v>
      </c>
      <c r="AC1934" s="8">
        <v>0</v>
      </c>
      <c r="AD1934" s="8">
        <v>70</v>
      </c>
      <c r="AE1934" s="8">
        <v>5</v>
      </c>
      <c r="AF1934" s="8">
        <v>0</v>
      </c>
      <c r="AG1934" s="8">
        <v>77</v>
      </c>
      <c r="AH1934" s="8">
        <v>0</v>
      </c>
      <c r="AI1934" s="8">
        <v>0</v>
      </c>
      <c r="AJ1934" s="8">
        <v>21</v>
      </c>
      <c r="AK1934" s="8">
        <v>56</v>
      </c>
      <c r="AL1934" s="8">
        <v>0</v>
      </c>
      <c r="AM1934" s="8">
        <v>0</v>
      </c>
      <c r="AN1934" s="8">
        <v>77</v>
      </c>
      <c r="AO1934" s="41">
        <f t="shared" si="1179"/>
        <v>0.88311688311688308</v>
      </c>
      <c r="AP1934" s="41">
        <f t="shared" si="1174"/>
        <v>0.11688311688311688</v>
      </c>
      <c r="AQ1934" s="41">
        <f t="shared" si="1175"/>
        <v>0</v>
      </c>
      <c r="AR1934" s="41">
        <f t="shared" si="1142"/>
        <v>5.1948051948051951E-2</v>
      </c>
      <c r="AS1934" s="41">
        <f t="shared" si="1143"/>
        <v>0.23376623376623376</v>
      </c>
      <c r="AT1934" s="41">
        <f t="shared" si="1144"/>
        <v>0.15584415584415584</v>
      </c>
      <c r="AU1934" s="41">
        <f t="shared" si="1145"/>
        <v>0.16883116883116883</v>
      </c>
      <c r="AV1934" s="41">
        <f t="shared" si="1146"/>
        <v>0.1038961038961039</v>
      </c>
      <c r="AW1934" s="41">
        <f t="shared" si="1147"/>
        <v>0.22077922077922077</v>
      </c>
      <c r="AX1934" s="41">
        <f t="shared" si="1148"/>
        <v>6.4935064935064929E-2</v>
      </c>
      <c r="AY1934" s="41">
        <f t="shared" si="1149"/>
        <v>0</v>
      </c>
      <c r="AZ1934" s="41">
        <f t="shared" si="1150"/>
        <v>0</v>
      </c>
      <c r="BA1934" s="41">
        <f t="shared" si="1151"/>
        <v>0</v>
      </c>
      <c r="BB1934" s="41">
        <f t="shared" si="1152"/>
        <v>0</v>
      </c>
      <c r="BC1934" s="41">
        <f t="shared" si="1153"/>
        <v>0</v>
      </c>
      <c r="BD1934" s="41">
        <f t="shared" si="1154"/>
        <v>0.97402597402597402</v>
      </c>
      <c r="BE1934" s="41">
        <f t="shared" si="1155"/>
        <v>2.5974025974025976E-2</v>
      </c>
      <c r="BF1934" s="41">
        <f t="shared" si="1156"/>
        <v>0</v>
      </c>
      <c r="BG1934" s="41">
        <f t="shared" si="1157"/>
        <v>0.94805194805194803</v>
      </c>
      <c r="BH1934" s="41">
        <f t="shared" si="1158"/>
        <v>1.2987012987012988E-2</v>
      </c>
      <c r="BI1934" s="41">
        <f t="shared" si="1159"/>
        <v>3.896103896103896E-2</v>
      </c>
      <c r="BJ1934" s="41">
        <f t="shared" si="1160"/>
        <v>0</v>
      </c>
      <c r="BK1934" s="41">
        <f t="shared" si="1161"/>
        <v>2.5974025974025976E-2</v>
      </c>
      <c r="BL1934" s="41">
        <f t="shared" si="1162"/>
        <v>0</v>
      </c>
      <c r="BM1934" s="41">
        <f t="shared" si="1163"/>
        <v>0.90909090909090906</v>
      </c>
      <c r="BN1934" s="41">
        <f t="shared" si="1164"/>
        <v>6.4935064935064929E-2</v>
      </c>
      <c r="BO1934" s="41">
        <f t="shared" si="1165"/>
        <v>0</v>
      </c>
      <c r="BP1934" s="41">
        <f t="shared" si="1166"/>
        <v>1</v>
      </c>
      <c r="BQ1934" s="41">
        <f t="shared" si="1167"/>
        <v>0</v>
      </c>
      <c r="BR1934" s="41">
        <f t="shared" si="1168"/>
        <v>0</v>
      </c>
      <c r="BS1934" s="41">
        <f t="shared" si="1169"/>
        <v>0.27272727272727271</v>
      </c>
      <c r="BT1934" s="41">
        <f t="shared" si="1170"/>
        <v>0.72727272727272729</v>
      </c>
      <c r="BU1934" s="41">
        <f t="shared" si="1171"/>
        <v>0</v>
      </c>
      <c r="BV1934" s="41">
        <f t="shared" si="1172"/>
        <v>0</v>
      </c>
      <c r="BW1934" s="41">
        <f t="shared" si="1173"/>
        <v>1</v>
      </c>
      <c r="BX1934" s="41" t="str">
        <f t="shared" si="1177"/>
        <v>2019Nurse practitionersNewfoundland and Labrador</v>
      </c>
      <c r="BY1934" s="51">
        <f>VLOOKUP(BX1934,'%workplace'!$A$1:$F$381,6,FALSE)</f>
        <v>180</v>
      </c>
      <c r="BZ1934" s="32">
        <f t="shared" si="1178"/>
        <v>0.42777777777777776</v>
      </c>
    </row>
    <row r="1935" spans="1:78" s="8" customFormat="1" hidden="1" x14ac:dyDescent="0.2">
      <c r="A1935" s="8" t="str">
        <f t="shared" si="1176"/>
        <v>2019Nurse practitionersNewfoundland and LabradorOther places of work</v>
      </c>
      <c r="B1935" s="8" t="s">
        <v>5</v>
      </c>
      <c r="C1935" s="8" t="s">
        <v>14</v>
      </c>
      <c r="D1935" s="8" t="s">
        <v>13</v>
      </c>
      <c r="E1935" s="8">
        <v>2019</v>
      </c>
      <c r="F1935" s="8">
        <v>20</v>
      </c>
      <c r="G1935" s="8">
        <v>10</v>
      </c>
      <c r="H1935" s="8">
        <v>0</v>
      </c>
      <c r="I1935" s="8">
        <v>0</v>
      </c>
      <c r="J1935" s="8">
        <v>0</v>
      </c>
      <c r="K1935" s="8">
        <v>6</v>
      </c>
      <c r="L1935" s="8">
        <v>3</v>
      </c>
      <c r="M1935" s="8">
        <v>6</v>
      </c>
      <c r="N1935" s="8">
        <v>5</v>
      </c>
      <c r="O1935" s="8">
        <v>8</v>
      </c>
      <c r="P1935" s="8">
        <v>2</v>
      </c>
      <c r="Q1935" s="8">
        <v>0</v>
      </c>
      <c r="R1935" s="8">
        <v>0</v>
      </c>
      <c r="S1935" s="8">
        <v>0</v>
      </c>
      <c r="T1935" s="8">
        <v>0</v>
      </c>
      <c r="U1935" s="8">
        <v>29</v>
      </c>
      <c r="V1935" s="8">
        <v>1</v>
      </c>
      <c r="W1935" s="8">
        <v>0</v>
      </c>
      <c r="X1935" s="8">
        <v>25</v>
      </c>
      <c r="Y1935" s="8">
        <v>0</v>
      </c>
      <c r="Z1935" s="8">
        <v>5</v>
      </c>
      <c r="AA1935" s="8">
        <v>0</v>
      </c>
      <c r="AB1935" s="8">
        <v>2</v>
      </c>
      <c r="AC1935" s="8">
        <v>0</v>
      </c>
      <c r="AD1935" s="8">
        <v>26</v>
      </c>
      <c r="AE1935" s="8">
        <v>2</v>
      </c>
      <c r="AF1935" s="8">
        <v>0</v>
      </c>
      <c r="AG1935" s="8">
        <v>23</v>
      </c>
      <c r="AH1935" s="8">
        <v>7</v>
      </c>
      <c r="AI1935" s="8">
        <v>0</v>
      </c>
      <c r="AJ1935" s="8">
        <v>7</v>
      </c>
      <c r="AK1935" s="8">
        <v>23</v>
      </c>
      <c r="AL1935" s="8">
        <v>0</v>
      </c>
      <c r="AM1935" s="8">
        <v>0</v>
      </c>
      <c r="AN1935" s="8">
        <v>30</v>
      </c>
      <c r="AO1935" s="41">
        <f t="shared" si="1179"/>
        <v>0.66666666666666663</v>
      </c>
      <c r="AP1935" s="41">
        <f t="shared" si="1174"/>
        <v>0.33333333333333331</v>
      </c>
      <c r="AQ1935" s="41">
        <f t="shared" si="1175"/>
        <v>0</v>
      </c>
      <c r="AR1935" s="41">
        <f t="shared" si="1142"/>
        <v>0</v>
      </c>
      <c r="AS1935" s="41">
        <f t="shared" si="1143"/>
        <v>0</v>
      </c>
      <c r="AT1935" s="41">
        <f t="shared" si="1144"/>
        <v>0.2</v>
      </c>
      <c r="AU1935" s="41">
        <f t="shared" si="1145"/>
        <v>0.1</v>
      </c>
      <c r="AV1935" s="41">
        <f t="shared" si="1146"/>
        <v>0.2</v>
      </c>
      <c r="AW1935" s="41">
        <f t="shared" si="1147"/>
        <v>0.16666666666666666</v>
      </c>
      <c r="AX1935" s="41">
        <f t="shared" si="1148"/>
        <v>0.26666666666666666</v>
      </c>
      <c r="AY1935" s="41">
        <f t="shared" si="1149"/>
        <v>6.6666666666666666E-2</v>
      </c>
      <c r="AZ1935" s="41">
        <f t="shared" si="1150"/>
        <v>0</v>
      </c>
      <c r="BA1935" s="41">
        <f t="shared" si="1151"/>
        <v>0</v>
      </c>
      <c r="BB1935" s="41">
        <f t="shared" si="1152"/>
        <v>0</v>
      </c>
      <c r="BC1935" s="41">
        <f t="shared" si="1153"/>
        <v>0</v>
      </c>
      <c r="BD1935" s="41">
        <f t="shared" si="1154"/>
        <v>0.96666666666666667</v>
      </c>
      <c r="BE1935" s="41">
        <f t="shared" si="1155"/>
        <v>3.3333333333333333E-2</v>
      </c>
      <c r="BF1935" s="41">
        <f t="shared" si="1156"/>
        <v>0</v>
      </c>
      <c r="BG1935" s="41">
        <f t="shared" si="1157"/>
        <v>0.83333333333333337</v>
      </c>
      <c r="BH1935" s="41">
        <f t="shared" si="1158"/>
        <v>0</v>
      </c>
      <c r="BI1935" s="41">
        <f t="shared" si="1159"/>
        <v>0.16666666666666666</v>
      </c>
      <c r="BJ1935" s="41">
        <f t="shared" si="1160"/>
        <v>0</v>
      </c>
      <c r="BK1935" s="41">
        <f t="shared" si="1161"/>
        <v>6.6666666666666666E-2</v>
      </c>
      <c r="BL1935" s="41">
        <f t="shared" si="1162"/>
        <v>0</v>
      </c>
      <c r="BM1935" s="41">
        <f t="shared" si="1163"/>
        <v>0.8666666666666667</v>
      </c>
      <c r="BN1935" s="41">
        <f t="shared" si="1164"/>
        <v>6.6666666666666666E-2</v>
      </c>
      <c r="BO1935" s="41">
        <f t="shared" si="1165"/>
        <v>0</v>
      </c>
      <c r="BP1935" s="41">
        <f t="shared" si="1166"/>
        <v>0.76666666666666672</v>
      </c>
      <c r="BQ1935" s="41">
        <f t="shared" si="1167"/>
        <v>0.23333333333333334</v>
      </c>
      <c r="BR1935" s="41">
        <f t="shared" si="1168"/>
        <v>0</v>
      </c>
      <c r="BS1935" s="41">
        <f t="shared" si="1169"/>
        <v>0.23333333333333334</v>
      </c>
      <c r="BT1935" s="41">
        <f t="shared" si="1170"/>
        <v>0.76666666666666672</v>
      </c>
      <c r="BU1935" s="41">
        <f t="shared" si="1171"/>
        <v>0</v>
      </c>
      <c r="BV1935" s="41">
        <f t="shared" si="1172"/>
        <v>0</v>
      </c>
      <c r="BW1935" s="41">
        <f t="shared" si="1173"/>
        <v>1</v>
      </c>
      <c r="BX1935" s="41" t="str">
        <f t="shared" si="1177"/>
        <v>2019Nurse practitionersNewfoundland and Labrador</v>
      </c>
      <c r="BY1935" s="51">
        <f>VLOOKUP(BX1935,'%workplace'!$A$1:$F$381,6,FALSE)</f>
        <v>180</v>
      </c>
      <c r="BZ1935" s="32">
        <f t="shared" si="1178"/>
        <v>0.16666666666666666</v>
      </c>
    </row>
    <row r="1936" spans="1:78" s="8" customFormat="1" hidden="1" x14ac:dyDescent="0.2">
      <c r="A1936" s="8" t="str">
        <f t="shared" si="1176"/>
        <v>2019Nurse practitionersPrince Edward IslandAll places of work</v>
      </c>
      <c r="B1936" s="8" t="s">
        <v>5</v>
      </c>
      <c r="C1936" s="8" t="s">
        <v>15</v>
      </c>
      <c r="D1936" s="8" t="s">
        <v>9</v>
      </c>
      <c r="E1936" s="8">
        <v>2019</v>
      </c>
      <c r="F1936" s="8">
        <v>35</v>
      </c>
      <c r="G1936" s="8">
        <v>3</v>
      </c>
      <c r="H1936" s="8">
        <v>0</v>
      </c>
      <c r="I1936" s="8">
        <v>2</v>
      </c>
      <c r="J1936" s="8">
        <v>12</v>
      </c>
      <c r="K1936" s="8">
        <v>9</v>
      </c>
      <c r="L1936" s="8">
        <v>6</v>
      </c>
      <c r="M1936" s="8">
        <v>7</v>
      </c>
      <c r="N1936" s="8">
        <v>2</v>
      </c>
      <c r="O1936" s="8">
        <v>0</v>
      </c>
      <c r="P1936" s="8">
        <v>0</v>
      </c>
      <c r="Q1936" s="8">
        <v>0</v>
      </c>
      <c r="R1936" s="8">
        <v>0</v>
      </c>
      <c r="S1936" s="8">
        <v>0</v>
      </c>
      <c r="T1936" s="8">
        <v>0</v>
      </c>
      <c r="U1936" s="8">
        <v>21</v>
      </c>
      <c r="V1936" s="8">
        <v>1</v>
      </c>
      <c r="W1936" s="8">
        <v>16</v>
      </c>
      <c r="X1936" s="8">
        <v>32</v>
      </c>
      <c r="Y1936" s="8">
        <v>3</v>
      </c>
      <c r="Z1936" s="8">
        <v>3</v>
      </c>
      <c r="AA1936" s="8">
        <v>0</v>
      </c>
      <c r="AB1936" s="8">
        <v>0</v>
      </c>
      <c r="AC1936" s="8">
        <v>0</v>
      </c>
      <c r="AD1936" s="8">
        <v>36</v>
      </c>
      <c r="AE1936" s="8">
        <v>2</v>
      </c>
      <c r="AF1936" s="8">
        <v>1</v>
      </c>
      <c r="AG1936" s="8">
        <v>36</v>
      </c>
      <c r="AH1936" s="8">
        <v>1</v>
      </c>
      <c r="AI1936" s="8">
        <v>0</v>
      </c>
      <c r="AJ1936" s="8">
        <v>13</v>
      </c>
      <c r="AK1936" s="8">
        <v>25</v>
      </c>
      <c r="AL1936" s="8">
        <v>0</v>
      </c>
      <c r="AM1936" s="8">
        <v>0</v>
      </c>
      <c r="AN1936" s="8">
        <v>38</v>
      </c>
      <c r="AO1936" s="41">
        <f t="shared" si="1179"/>
        <v>0.92105263157894735</v>
      </c>
      <c r="AP1936" s="41">
        <f t="shared" si="1174"/>
        <v>7.8947368421052627E-2</v>
      </c>
      <c r="AQ1936" s="41">
        <f t="shared" si="1175"/>
        <v>0</v>
      </c>
      <c r="AR1936" s="41">
        <f t="shared" si="1142"/>
        <v>5.2631578947368418E-2</v>
      </c>
      <c r="AS1936" s="41">
        <f t="shared" si="1143"/>
        <v>0.31578947368421051</v>
      </c>
      <c r="AT1936" s="41">
        <f t="shared" si="1144"/>
        <v>0.23684210526315788</v>
      </c>
      <c r="AU1936" s="41">
        <f t="shared" si="1145"/>
        <v>0.15789473684210525</v>
      </c>
      <c r="AV1936" s="41">
        <f t="shared" si="1146"/>
        <v>0.18421052631578946</v>
      </c>
      <c r="AW1936" s="41">
        <f t="shared" si="1147"/>
        <v>5.2631578947368418E-2</v>
      </c>
      <c r="AX1936" s="41">
        <f t="shared" si="1148"/>
        <v>0</v>
      </c>
      <c r="AY1936" s="41">
        <f t="shared" si="1149"/>
        <v>0</v>
      </c>
      <c r="AZ1936" s="41">
        <f t="shared" si="1150"/>
        <v>0</v>
      </c>
      <c r="BA1936" s="41">
        <f t="shared" si="1151"/>
        <v>0</v>
      </c>
      <c r="BB1936" s="41">
        <f t="shared" si="1152"/>
        <v>0</v>
      </c>
      <c r="BC1936" s="41">
        <f t="shared" si="1153"/>
        <v>0</v>
      </c>
      <c r="BD1936" s="41">
        <f t="shared" si="1154"/>
        <v>0.55263157894736847</v>
      </c>
      <c r="BE1936" s="41">
        <f t="shared" si="1155"/>
        <v>2.6315789473684209E-2</v>
      </c>
      <c r="BF1936" s="41">
        <f t="shared" si="1156"/>
        <v>0.42105263157894735</v>
      </c>
      <c r="BG1936" s="41">
        <f t="shared" si="1157"/>
        <v>0.84210526315789469</v>
      </c>
      <c r="BH1936" s="41">
        <f t="shared" si="1158"/>
        <v>7.8947368421052627E-2</v>
      </c>
      <c r="BI1936" s="41">
        <f t="shared" si="1159"/>
        <v>7.8947368421052627E-2</v>
      </c>
      <c r="BJ1936" s="41">
        <f t="shared" si="1160"/>
        <v>0</v>
      </c>
      <c r="BK1936" s="41">
        <f t="shared" si="1161"/>
        <v>0</v>
      </c>
      <c r="BL1936" s="41">
        <f t="shared" si="1162"/>
        <v>0</v>
      </c>
      <c r="BM1936" s="41">
        <f t="shared" si="1163"/>
        <v>0.94736842105263153</v>
      </c>
      <c r="BN1936" s="41">
        <f t="shared" si="1164"/>
        <v>5.2631578947368418E-2</v>
      </c>
      <c r="BO1936" s="41">
        <f t="shared" si="1165"/>
        <v>2.6315789473684209E-2</v>
      </c>
      <c r="BP1936" s="41">
        <f t="shared" si="1166"/>
        <v>0.94736842105263153</v>
      </c>
      <c r="BQ1936" s="41">
        <f t="shared" si="1167"/>
        <v>2.6315789473684209E-2</v>
      </c>
      <c r="BR1936" s="41">
        <f t="shared" si="1168"/>
        <v>0</v>
      </c>
      <c r="BS1936" s="41">
        <f t="shared" si="1169"/>
        <v>0.34210526315789475</v>
      </c>
      <c r="BT1936" s="41">
        <f t="shared" si="1170"/>
        <v>0.65789473684210531</v>
      </c>
      <c r="BU1936" s="41">
        <f t="shared" si="1171"/>
        <v>0</v>
      </c>
      <c r="BV1936" s="41">
        <f t="shared" si="1172"/>
        <v>0</v>
      </c>
      <c r="BW1936" s="41">
        <f t="shared" si="1173"/>
        <v>1</v>
      </c>
      <c r="BX1936" s="41" t="str">
        <f t="shared" si="1177"/>
        <v>2019Nurse practitionersPrince Edward Island</v>
      </c>
      <c r="BY1936" s="51">
        <f>VLOOKUP(BX1936,'%workplace'!$A$1:$F$381,6,FALSE)</f>
        <v>38</v>
      </c>
      <c r="BZ1936" s="32">
        <f t="shared" si="1178"/>
        <v>1</v>
      </c>
    </row>
    <row r="1937" spans="1:78" s="8" customFormat="1" hidden="1" x14ac:dyDescent="0.2">
      <c r="A1937" s="8" t="str">
        <f t="shared" si="1176"/>
        <v>2019Nurse practitionersPrince Edward IslandCommunity health</v>
      </c>
      <c r="B1937" s="8" t="s">
        <v>5</v>
      </c>
      <c r="C1937" s="8" t="s">
        <v>15</v>
      </c>
      <c r="D1937" s="8" t="s">
        <v>11</v>
      </c>
      <c r="E1937" s="8">
        <v>2019</v>
      </c>
      <c r="F1937" s="8">
        <v>16</v>
      </c>
      <c r="G1937" s="8">
        <v>1</v>
      </c>
      <c r="H1937" s="8">
        <v>0</v>
      </c>
      <c r="I1937" s="8">
        <v>0</v>
      </c>
      <c r="J1937" s="8">
        <v>5</v>
      </c>
      <c r="K1937" s="8">
        <v>7</v>
      </c>
      <c r="L1937" s="8">
        <v>3</v>
      </c>
      <c r="M1937" s="8">
        <v>2</v>
      </c>
      <c r="N1937" s="8">
        <v>0</v>
      </c>
      <c r="O1937" s="8">
        <v>0</v>
      </c>
      <c r="P1937" s="8">
        <v>0</v>
      </c>
      <c r="Q1937" s="8">
        <v>0</v>
      </c>
      <c r="R1937" s="8">
        <v>0</v>
      </c>
      <c r="S1937" s="8">
        <v>0</v>
      </c>
      <c r="T1937" s="8">
        <v>0</v>
      </c>
      <c r="U1937" s="8">
        <v>9</v>
      </c>
      <c r="V1937" s="8">
        <v>1</v>
      </c>
      <c r="W1937" s="8">
        <v>7</v>
      </c>
      <c r="X1937" s="8">
        <v>15</v>
      </c>
      <c r="Y1937" s="8">
        <v>1</v>
      </c>
      <c r="Z1937" s="8">
        <v>1</v>
      </c>
      <c r="AA1937" s="8">
        <v>0</v>
      </c>
      <c r="AB1937" s="8">
        <v>0</v>
      </c>
      <c r="AC1937" s="8">
        <v>0</v>
      </c>
      <c r="AD1937" s="8">
        <v>17</v>
      </c>
      <c r="AE1937" s="8">
        <v>0</v>
      </c>
      <c r="AF1937" s="8">
        <v>0</v>
      </c>
      <c r="AG1937" s="8">
        <v>17</v>
      </c>
      <c r="AH1937" s="8">
        <v>0</v>
      </c>
      <c r="AI1937" s="8">
        <v>0</v>
      </c>
      <c r="AJ1937" s="8">
        <v>10</v>
      </c>
      <c r="AK1937" s="8">
        <v>7</v>
      </c>
      <c r="AL1937" s="8">
        <v>0</v>
      </c>
      <c r="AM1937" s="8">
        <v>0</v>
      </c>
      <c r="AN1937" s="8">
        <v>17</v>
      </c>
      <c r="AO1937" s="41">
        <f t="shared" si="1179"/>
        <v>0.94117647058823528</v>
      </c>
      <c r="AP1937" s="41">
        <f t="shared" si="1174"/>
        <v>5.8823529411764705E-2</v>
      </c>
      <c r="AQ1937" s="41">
        <f t="shared" si="1175"/>
        <v>0</v>
      </c>
      <c r="AR1937" s="41">
        <f t="shared" si="1142"/>
        <v>0</v>
      </c>
      <c r="AS1937" s="41">
        <f t="shared" si="1143"/>
        <v>0.29411764705882354</v>
      </c>
      <c r="AT1937" s="41">
        <f t="shared" si="1144"/>
        <v>0.41176470588235292</v>
      </c>
      <c r="AU1937" s="41">
        <f t="shared" si="1145"/>
        <v>0.17647058823529413</v>
      </c>
      <c r="AV1937" s="41">
        <f t="shared" si="1146"/>
        <v>0.11764705882352941</v>
      </c>
      <c r="AW1937" s="41">
        <f t="shared" si="1147"/>
        <v>0</v>
      </c>
      <c r="AX1937" s="41">
        <f t="shared" si="1148"/>
        <v>0</v>
      </c>
      <c r="AY1937" s="41">
        <f t="shared" si="1149"/>
        <v>0</v>
      </c>
      <c r="AZ1937" s="41">
        <f t="shared" si="1150"/>
        <v>0</v>
      </c>
      <c r="BA1937" s="41">
        <f t="shared" si="1151"/>
        <v>0</v>
      </c>
      <c r="BB1937" s="41">
        <f t="shared" si="1152"/>
        <v>0</v>
      </c>
      <c r="BC1937" s="41">
        <f t="shared" si="1153"/>
        <v>0</v>
      </c>
      <c r="BD1937" s="41">
        <f t="shared" si="1154"/>
        <v>0.52941176470588236</v>
      </c>
      <c r="BE1937" s="41">
        <f t="shared" si="1155"/>
        <v>5.8823529411764705E-2</v>
      </c>
      <c r="BF1937" s="41">
        <f t="shared" si="1156"/>
        <v>0.41176470588235292</v>
      </c>
      <c r="BG1937" s="41">
        <f t="shared" si="1157"/>
        <v>0.88235294117647056</v>
      </c>
      <c r="BH1937" s="41">
        <f t="shared" si="1158"/>
        <v>5.8823529411764705E-2</v>
      </c>
      <c r="BI1937" s="41">
        <f t="shared" si="1159"/>
        <v>5.8823529411764705E-2</v>
      </c>
      <c r="BJ1937" s="41">
        <f t="shared" si="1160"/>
        <v>0</v>
      </c>
      <c r="BK1937" s="41">
        <f t="shared" si="1161"/>
        <v>0</v>
      </c>
      <c r="BL1937" s="41">
        <f t="shared" si="1162"/>
        <v>0</v>
      </c>
      <c r="BM1937" s="41">
        <f t="shared" si="1163"/>
        <v>1</v>
      </c>
      <c r="BN1937" s="41">
        <f t="shared" si="1164"/>
        <v>0</v>
      </c>
      <c r="BO1937" s="41">
        <f t="shared" si="1165"/>
        <v>0</v>
      </c>
      <c r="BP1937" s="41">
        <f t="shared" si="1166"/>
        <v>1</v>
      </c>
      <c r="BQ1937" s="41">
        <f t="shared" si="1167"/>
        <v>0</v>
      </c>
      <c r="BR1937" s="41">
        <f t="shared" si="1168"/>
        <v>0</v>
      </c>
      <c r="BS1937" s="41">
        <f t="shared" si="1169"/>
        <v>0.58823529411764708</v>
      </c>
      <c r="BT1937" s="41">
        <f t="shared" si="1170"/>
        <v>0.41176470588235292</v>
      </c>
      <c r="BU1937" s="41">
        <f t="shared" si="1171"/>
        <v>0</v>
      </c>
      <c r="BV1937" s="41">
        <f t="shared" si="1172"/>
        <v>0</v>
      </c>
      <c r="BW1937" s="41">
        <f t="shared" si="1173"/>
        <v>1</v>
      </c>
      <c r="BX1937" s="41" t="str">
        <f t="shared" si="1177"/>
        <v>2019Nurse practitionersPrince Edward Island</v>
      </c>
      <c r="BY1937" s="51">
        <f>VLOOKUP(BX1937,'%workplace'!$A$1:$F$381,6,FALSE)</f>
        <v>38</v>
      </c>
      <c r="BZ1937" s="32">
        <f t="shared" si="1178"/>
        <v>0.44736842105263158</v>
      </c>
    </row>
    <row r="1938" spans="1:78" s="8" customFormat="1" hidden="1" x14ac:dyDescent="0.2">
      <c r="A1938" s="8" t="str">
        <f t="shared" si="1176"/>
        <v>2019Nurse practitionersPrince Edward IslandNursing home/long-term care</v>
      </c>
      <c r="B1938" s="8" t="s">
        <v>5</v>
      </c>
      <c r="C1938" s="8" t="s">
        <v>15</v>
      </c>
      <c r="D1938" s="8" t="s">
        <v>12</v>
      </c>
      <c r="E1938" s="8">
        <v>2019</v>
      </c>
      <c r="F1938" s="8">
        <v>4</v>
      </c>
      <c r="G1938" s="8">
        <v>0</v>
      </c>
      <c r="H1938" s="8">
        <v>0</v>
      </c>
      <c r="I1938" s="8">
        <v>1</v>
      </c>
      <c r="J1938" s="8">
        <v>2</v>
      </c>
      <c r="K1938" s="8">
        <v>0</v>
      </c>
      <c r="L1938" s="8">
        <v>0</v>
      </c>
      <c r="M1938" s="8">
        <v>1</v>
      </c>
      <c r="N1938" s="8">
        <v>0</v>
      </c>
      <c r="O1938" s="8">
        <v>0</v>
      </c>
      <c r="P1938" s="8">
        <v>0</v>
      </c>
      <c r="Q1938" s="8">
        <v>0</v>
      </c>
      <c r="R1938" s="8">
        <v>0</v>
      </c>
      <c r="S1938" s="8">
        <v>0</v>
      </c>
      <c r="T1938" s="8">
        <v>0</v>
      </c>
      <c r="U1938" s="8">
        <v>3</v>
      </c>
      <c r="V1938" s="8">
        <v>0</v>
      </c>
      <c r="W1938" s="8">
        <v>1</v>
      </c>
      <c r="X1938" s="8">
        <v>4</v>
      </c>
      <c r="Y1938" s="8">
        <v>0</v>
      </c>
      <c r="Z1938" s="8">
        <v>0</v>
      </c>
      <c r="AA1938" s="8">
        <v>0</v>
      </c>
      <c r="AB1938" s="8">
        <v>0</v>
      </c>
      <c r="AC1938" s="8">
        <v>0</v>
      </c>
      <c r="AD1938" s="8">
        <v>4</v>
      </c>
      <c r="AE1938" s="8">
        <v>0</v>
      </c>
      <c r="AF1938" s="8">
        <v>0</v>
      </c>
      <c r="AG1938" s="8">
        <v>4</v>
      </c>
      <c r="AH1938" s="8">
        <v>0</v>
      </c>
      <c r="AI1938" s="8">
        <v>0</v>
      </c>
      <c r="AJ1938" s="8">
        <v>1</v>
      </c>
      <c r="AK1938" s="8">
        <v>3</v>
      </c>
      <c r="AL1938" s="8">
        <v>0</v>
      </c>
      <c r="AM1938" s="8">
        <v>0</v>
      </c>
      <c r="AN1938" s="8">
        <v>4</v>
      </c>
      <c r="AO1938" s="41">
        <f t="shared" si="1179"/>
        <v>1</v>
      </c>
      <c r="AP1938" s="41">
        <f t="shared" si="1174"/>
        <v>0</v>
      </c>
      <c r="AQ1938" s="41">
        <f t="shared" si="1175"/>
        <v>0</v>
      </c>
      <c r="AR1938" s="41">
        <f t="shared" si="1142"/>
        <v>0.25</v>
      </c>
      <c r="AS1938" s="41">
        <f t="shared" si="1143"/>
        <v>0.5</v>
      </c>
      <c r="AT1938" s="41">
        <f t="shared" si="1144"/>
        <v>0</v>
      </c>
      <c r="AU1938" s="41">
        <f t="shared" si="1145"/>
        <v>0</v>
      </c>
      <c r="AV1938" s="41">
        <f t="shared" si="1146"/>
        <v>0.25</v>
      </c>
      <c r="AW1938" s="41">
        <f t="shared" si="1147"/>
        <v>0</v>
      </c>
      <c r="AX1938" s="41">
        <f t="shared" si="1148"/>
        <v>0</v>
      </c>
      <c r="AY1938" s="41">
        <f t="shared" si="1149"/>
        <v>0</v>
      </c>
      <c r="AZ1938" s="41">
        <f t="shared" si="1150"/>
        <v>0</v>
      </c>
      <c r="BA1938" s="41">
        <f t="shared" si="1151"/>
        <v>0</v>
      </c>
      <c r="BB1938" s="41">
        <f t="shared" si="1152"/>
        <v>0</v>
      </c>
      <c r="BC1938" s="41">
        <f t="shared" si="1153"/>
        <v>0</v>
      </c>
      <c r="BD1938" s="41">
        <f t="shared" si="1154"/>
        <v>0.75</v>
      </c>
      <c r="BE1938" s="41">
        <f t="shared" si="1155"/>
        <v>0</v>
      </c>
      <c r="BF1938" s="41">
        <f t="shared" si="1156"/>
        <v>0.25</v>
      </c>
      <c r="BG1938" s="41">
        <f t="shared" si="1157"/>
        <v>1</v>
      </c>
      <c r="BH1938" s="41">
        <f t="shared" si="1158"/>
        <v>0</v>
      </c>
      <c r="BI1938" s="41">
        <f t="shared" si="1159"/>
        <v>0</v>
      </c>
      <c r="BJ1938" s="41">
        <f t="shared" si="1160"/>
        <v>0</v>
      </c>
      <c r="BK1938" s="41">
        <f t="shared" si="1161"/>
        <v>0</v>
      </c>
      <c r="BL1938" s="41">
        <f t="shared" si="1162"/>
        <v>0</v>
      </c>
      <c r="BM1938" s="41">
        <f t="shared" si="1163"/>
        <v>1</v>
      </c>
      <c r="BN1938" s="41">
        <f t="shared" si="1164"/>
        <v>0</v>
      </c>
      <c r="BO1938" s="41">
        <f t="shared" si="1165"/>
        <v>0</v>
      </c>
      <c r="BP1938" s="41">
        <f t="shared" si="1166"/>
        <v>1</v>
      </c>
      <c r="BQ1938" s="41">
        <f t="shared" si="1167"/>
        <v>0</v>
      </c>
      <c r="BR1938" s="41">
        <f t="shared" si="1168"/>
        <v>0</v>
      </c>
      <c r="BS1938" s="41">
        <f t="shared" si="1169"/>
        <v>0.25</v>
      </c>
      <c r="BT1938" s="41">
        <f t="shared" si="1170"/>
        <v>0.75</v>
      </c>
      <c r="BU1938" s="41">
        <f t="shared" si="1171"/>
        <v>0</v>
      </c>
      <c r="BV1938" s="41">
        <f t="shared" si="1172"/>
        <v>0</v>
      </c>
      <c r="BW1938" s="41">
        <f t="shared" si="1173"/>
        <v>1</v>
      </c>
      <c r="BX1938" s="41" t="str">
        <f t="shared" si="1177"/>
        <v>2019Nurse practitionersPrince Edward Island</v>
      </c>
      <c r="BY1938" s="51">
        <f>VLOOKUP(BX1938,'%workplace'!$A$1:$F$381,6,FALSE)</f>
        <v>38</v>
      </c>
      <c r="BZ1938" s="32">
        <f t="shared" si="1178"/>
        <v>0.10526315789473684</v>
      </c>
    </row>
    <row r="1939" spans="1:78" s="8" customFormat="1" hidden="1" x14ac:dyDescent="0.2">
      <c r="A1939" s="8" t="str">
        <f t="shared" si="1176"/>
        <v>2019Nurse practitionersPrince Edward IslandHospital</v>
      </c>
      <c r="B1939" s="8" t="s">
        <v>5</v>
      </c>
      <c r="C1939" s="8" t="s">
        <v>15</v>
      </c>
      <c r="D1939" s="8" t="s">
        <v>10</v>
      </c>
      <c r="E1939" s="8">
        <v>2019</v>
      </c>
      <c r="F1939" s="8">
        <v>3</v>
      </c>
      <c r="G1939" s="8">
        <v>1</v>
      </c>
      <c r="H1939" s="8">
        <v>0</v>
      </c>
      <c r="I1939" s="8">
        <v>1</v>
      </c>
      <c r="J1939" s="8">
        <v>0</v>
      </c>
      <c r="K1939" s="8">
        <v>0</v>
      </c>
      <c r="L1939" s="8">
        <v>2</v>
      </c>
      <c r="M1939" s="8">
        <v>1</v>
      </c>
      <c r="N1939" s="8">
        <v>0</v>
      </c>
      <c r="O1939" s="8">
        <v>0</v>
      </c>
      <c r="P1939" s="8">
        <v>0</v>
      </c>
      <c r="Q1939" s="8">
        <v>0</v>
      </c>
      <c r="R1939" s="8">
        <v>0</v>
      </c>
      <c r="S1939" s="8">
        <v>0</v>
      </c>
      <c r="T1939" s="8">
        <v>0</v>
      </c>
      <c r="U1939" s="8">
        <v>3</v>
      </c>
      <c r="V1939" s="8">
        <v>0</v>
      </c>
      <c r="W1939" s="8">
        <v>1</v>
      </c>
      <c r="X1939" s="8">
        <v>3</v>
      </c>
      <c r="Y1939" s="8">
        <v>0</v>
      </c>
      <c r="Z1939" s="8">
        <v>1</v>
      </c>
      <c r="AA1939" s="8">
        <v>0</v>
      </c>
      <c r="AB1939" s="8">
        <v>0</v>
      </c>
      <c r="AC1939" s="8">
        <v>0</v>
      </c>
      <c r="AD1939" s="8">
        <v>3</v>
      </c>
      <c r="AE1939" s="8">
        <v>1</v>
      </c>
      <c r="AF1939" s="8">
        <v>0</v>
      </c>
      <c r="AG1939" s="8">
        <v>4</v>
      </c>
      <c r="AH1939" s="8">
        <v>0</v>
      </c>
      <c r="AI1939" s="8">
        <v>0</v>
      </c>
      <c r="AJ1939" s="8">
        <v>0</v>
      </c>
      <c r="AK1939" s="8">
        <v>4</v>
      </c>
      <c r="AL1939" s="8">
        <v>0</v>
      </c>
      <c r="AM1939" s="8">
        <v>0</v>
      </c>
      <c r="AN1939" s="8">
        <v>4</v>
      </c>
      <c r="AO1939" s="41">
        <f t="shared" si="1179"/>
        <v>0.75</v>
      </c>
      <c r="AP1939" s="41">
        <f t="shared" si="1174"/>
        <v>0.25</v>
      </c>
      <c r="AQ1939" s="41">
        <f t="shared" si="1175"/>
        <v>0</v>
      </c>
      <c r="AR1939" s="41">
        <f t="shared" si="1142"/>
        <v>0.25</v>
      </c>
      <c r="AS1939" s="41">
        <f t="shared" si="1143"/>
        <v>0</v>
      </c>
      <c r="AT1939" s="41">
        <f t="shared" si="1144"/>
        <v>0</v>
      </c>
      <c r="AU1939" s="41">
        <f t="shared" si="1145"/>
        <v>0.5</v>
      </c>
      <c r="AV1939" s="41">
        <f t="shared" si="1146"/>
        <v>0.25</v>
      </c>
      <c r="AW1939" s="41">
        <f t="shared" si="1147"/>
        <v>0</v>
      </c>
      <c r="AX1939" s="41">
        <f t="shared" si="1148"/>
        <v>0</v>
      </c>
      <c r="AY1939" s="41">
        <f t="shared" si="1149"/>
        <v>0</v>
      </c>
      <c r="AZ1939" s="41">
        <f t="shared" si="1150"/>
        <v>0</v>
      </c>
      <c r="BA1939" s="41">
        <f t="shared" si="1151"/>
        <v>0</v>
      </c>
      <c r="BB1939" s="41">
        <f t="shared" si="1152"/>
        <v>0</v>
      </c>
      <c r="BC1939" s="41">
        <f t="shared" si="1153"/>
        <v>0</v>
      </c>
      <c r="BD1939" s="41">
        <f t="shared" si="1154"/>
        <v>0.75</v>
      </c>
      <c r="BE1939" s="41">
        <f t="shared" si="1155"/>
        <v>0</v>
      </c>
      <c r="BF1939" s="41">
        <f t="shared" si="1156"/>
        <v>0.25</v>
      </c>
      <c r="BG1939" s="41">
        <f t="shared" si="1157"/>
        <v>0.75</v>
      </c>
      <c r="BH1939" s="41">
        <f t="shared" si="1158"/>
        <v>0</v>
      </c>
      <c r="BI1939" s="41">
        <f t="shared" si="1159"/>
        <v>0.25</v>
      </c>
      <c r="BJ1939" s="41">
        <f t="shared" si="1160"/>
        <v>0</v>
      </c>
      <c r="BK1939" s="41">
        <f t="shared" si="1161"/>
        <v>0</v>
      </c>
      <c r="BL1939" s="41">
        <f t="shared" si="1162"/>
        <v>0</v>
      </c>
      <c r="BM1939" s="41">
        <f t="shared" si="1163"/>
        <v>0.75</v>
      </c>
      <c r="BN1939" s="41">
        <f t="shared" si="1164"/>
        <v>0.25</v>
      </c>
      <c r="BO1939" s="41">
        <f t="shared" si="1165"/>
        <v>0</v>
      </c>
      <c r="BP1939" s="41">
        <f t="shared" si="1166"/>
        <v>1</v>
      </c>
      <c r="BQ1939" s="41">
        <f t="shared" si="1167"/>
        <v>0</v>
      </c>
      <c r="BR1939" s="41">
        <f t="shared" si="1168"/>
        <v>0</v>
      </c>
      <c r="BS1939" s="41">
        <f t="shared" si="1169"/>
        <v>0</v>
      </c>
      <c r="BT1939" s="41">
        <f t="shared" si="1170"/>
        <v>1</v>
      </c>
      <c r="BU1939" s="41">
        <f t="shared" si="1171"/>
        <v>0</v>
      </c>
      <c r="BV1939" s="41">
        <f t="shared" si="1172"/>
        <v>0</v>
      </c>
      <c r="BW1939" s="41">
        <f t="shared" si="1173"/>
        <v>1</v>
      </c>
      <c r="BX1939" s="41" t="str">
        <f t="shared" si="1177"/>
        <v>2019Nurse practitionersPrince Edward Island</v>
      </c>
      <c r="BY1939" s="51">
        <f>VLOOKUP(BX1939,'%workplace'!$A$1:$F$381,6,FALSE)</f>
        <v>38</v>
      </c>
      <c r="BZ1939" s="32">
        <f t="shared" si="1178"/>
        <v>0.10526315789473684</v>
      </c>
    </row>
    <row r="1940" spans="1:78" s="8" customFormat="1" hidden="1" x14ac:dyDescent="0.2">
      <c r="A1940" s="8" t="str">
        <f t="shared" si="1176"/>
        <v>2019Nurse practitionersPrince Edward IslandOther places of work</v>
      </c>
      <c r="B1940" s="8" t="s">
        <v>5</v>
      </c>
      <c r="C1940" s="8" t="s">
        <v>15</v>
      </c>
      <c r="D1940" s="8" t="s">
        <v>13</v>
      </c>
      <c r="E1940" s="8">
        <v>2019</v>
      </c>
      <c r="F1940" s="8">
        <v>12</v>
      </c>
      <c r="G1940" s="8">
        <v>1</v>
      </c>
      <c r="H1940" s="8">
        <v>0</v>
      </c>
      <c r="I1940" s="8">
        <v>0</v>
      </c>
      <c r="J1940" s="8">
        <v>5</v>
      </c>
      <c r="K1940" s="8">
        <v>2</v>
      </c>
      <c r="L1940" s="8">
        <v>1</v>
      </c>
      <c r="M1940" s="8">
        <v>3</v>
      </c>
      <c r="N1940" s="8">
        <v>2</v>
      </c>
      <c r="O1940" s="8">
        <v>0</v>
      </c>
      <c r="P1940" s="8">
        <v>0</v>
      </c>
      <c r="Q1940" s="8">
        <v>0</v>
      </c>
      <c r="R1940" s="8">
        <v>0</v>
      </c>
      <c r="S1940" s="8">
        <v>0</v>
      </c>
      <c r="T1940" s="8">
        <v>0</v>
      </c>
      <c r="U1940" s="8">
        <v>6</v>
      </c>
      <c r="V1940" s="8">
        <v>0</v>
      </c>
      <c r="W1940" s="8">
        <v>7</v>
      </c>
      <c r="X1940" s="8">
        <v>10</v>
      </c>
      <c r="Y1940" s="8">
        <v>2</v>
      </c>
      <c r="Z1940" s="8">
        <v>1</v>
      </c>
      <c r="AA1940" s="8">
        <v>0</v>
      </c>
      <c r="AB1940" s="8">
        <v>0</v>
      </c>
      <c r="AC1940" s="8">
        <v>0</v>
      </c>
      <c r="AD1940" s="8">
        <v>12</v>
      </c>
      <c r="AE1940" s="8">
        <v>1</v>
      </c>
      <c r="AF1940" s="8">
        <v>1</v>
      </c>
      <c r="AG1940" s="8">
        <v>11</v>
      </c>
      <c r="AH1940" s="8">
        <v>1</v>
      </c>
      <c r="AI1940" s="8">
        <v>0</v>
      </c>
      <c r="AJ1940" s="8">
        <v>2</v>
      </c>
      <c r="AK1940" s="8">
        <v>11</v>
      </c>
      <c r="AL1940" s="8">
        <v>0</v>
      </c>
      <c r="AM1940" s="8">
        <v>0</v>
      </c>
      <c r="AN1940" s="8">
        <v>13</v>
      </c>
      <c r="AO1940" s="41">
        <f t="shared" si="1179"/>
        <v>0.92307692307692313</v>
      </c>
      <c r="AP1940" s="41">
        <f t="shared" si="1174"/>
        <v>7.6923076923076927E-2</v>
      </c>
      <c r="AQ1940" s="41">
        <f t="shared" si="1175"/>
        <v>0</v>
      </c>
      <c r="AR1940" s="41">
        <f t="shared" si="1142"/>
        <v>0</v>
      </c>
      <c r="AS1940" s="41">
        <f t="shared" si="1143"/>
        <v>0.38461538461538464</v>
      </c>
      <c r="AT1940" s="41">
        <f t="shared" si="1144"/>
        <v>0.15384615384615385</v>
      </c>
      <c r="AU1940" s="41">
        <f t="shared" si="1145"/>
        <v>7.6923076923076927E-2</v>
      </c>
      <c r="AV1940" s="41">
        <f t="shared" si="1146"/>
        <v>0.23076923076923078</v>
      </c>
      <c r="AW1940" s="41">
        <f t="shared" si="1147"/>
        <v>0.15384615384615385</v>
      </c>
      <c r="AX1940" s="41">
        <f t="shared" si="1148"/>
        <v>0</v>
      </c>
      <c r="AY1940" s="41">
        <f t="shared" si="1149"/>
        <v>0</v>
      </c>
      <c r="AZ1940" s="41">
        <f t="shared" si="1150"/>
        <v>0</v>
      </c>
      <c r="BA1940" s="41">
        <f t="shared" si="1151"/>
        <v>0</v>
      </c>
      <c r="BB1940" s="41">
        <f t="shared" si="1152"/>
        <v>0</v>
      </c>
      <c r="BC1940" s="41">
        <f t="shared" si="1153"/>
        <v>0</v>
      </c>
      <c r="BD1940" s="41">
        <f t="shared" si="1154"/>
        <v>0.46153846153846156</v>
      </c>
      <c r="BE1940" s="41">
        <f t="shared" si="1155"/>
        <v>0</v>
      </c>
      <c r="BF1940" s="41">
        <f t="shared" si="1156"/>
        <v>0.53846153846153844</v>
      </c>
      <c r="BG1940" s="41">
        <f t="shared" si="1157"/>
        <v>0.76923076923076927</v>
      </c>
      <c r="BH1940" s="41">
        <f t="shared" si="1158"/>
        <v>0.15384615384615385</v>
      </c>
      <c r="BI1940" s="41">
        <f t="shared" si="1159"/>
        <v>7.6923076923076927E-2</v>
      </c>
      <c r="BJ1940" s="41">
        <f t="shared" si="1160"/>
        <v>0</v>
      </c>
      <c r="BK1940" s="41">
        <f t="shared" si="1161"/>
        <v>0</v>
      </c>
      <c r="BL1940" s="41">
        <f t="shared" si="1162"/>
        <v>0</v>
      </c>
      <c r="BM1940" s="41">
        <f t="shared" si="1163"/>
        <v>0.92307692307692313</v>
      </c>
      <c r="BN1940" s="41">
        <f t="shared" si="1164"/>
        <v>7.6923076923076927E-2</v>
      </c>
      <c r="BO1940" s="41">
        <f t="shared" si="1165"/>
        <v>7.6923076923076927E-2</v>
      </c>
      <c r="BP1940" s="41">
        <f t="shared" si="1166"/>
        <v>0.84615384615384615</v>
      </c>
      <c r="BQ1940" s="41">
        <f t="shared" si="1167"/>
        <v>7.6923076923076927E-2</v>
      </c>
      <c r="BR1940" s="41">
        <f t="shared" si="1168"/>
        <v>0</v>
      </c>
      <c r="BS1940" s="41">
        <f t="shared" si="1169"/>
        <v>0.15384615384615385</v>
      </c>
      <c r="BT1940" s="41">
        <f t="shared" si="1170"/>
        <v>0.84615384615384615</v>
      </c>
      <c r="BU1940" s="41">
        <f t="shared" si="1171"/>
        <v>0</v>
      </c>
      <c r="BV1940" s="41">
        <f t="shared" si="1172"/>
        <v>0</v>
      </c>
      <c r="BW1940" s="41">
        <f t="shared" si="1173"/>
        <v>1</v>
      </c>
      <c r="BX1940" s="41" t="str">
        <f t="shared" si="1177"/>
        <v>2019Nurse practitionersPrince Edward Island</v>
      </c>
      <c r="BY1940" s="51">
        <f>VLOOKUP(BX1940,'%workplace'!$A$1:$F$381,6,FALSE)</f>
        <v>38</v>
      </c>
      <c r="BZ1940" s="32">
        <f t="shared" si="1178"/>
        <v>0.34210526315789475</v>
      </c>
    </row>
    <row r="1941" spans="1:78" s="8" customFormat="1" hidden="1" x14ac:dyDescent="0.2">
      <c r="A1941" s="8" t="str">
        <f t="shared" si="1176"/>
        <v>2019Nurse practitionersNova ScotiaAll places of work</v>
      </c>
      <c r="B1941" s="8" t="s">
        <v>5</v>
      </c>
      <c r="C1941" s="8" t="s">
        <v>16</v>
      </c>
      <c r="D1941" s="8" t="s">
        <v>9</v>
      </c>
      <c r="E1941" s="8">
        <v>2019</v>
      </c>
      <c r="F1941" s="8">
        <v>191</v>
      </c>
      <c r="G1941" s="8">
        <v>10</v>
      </c>
      <c r="H1941" s="8">
        <v>0</v>
      </c>
      <c r="I1941" s="8">
        <v>3</v>
      </c>
      <c r="J1941" s="8">
        <v>27</v>
      </c>
      <c r="K1941" s="8">
        <v>29</v>
      </c>
      <c r="L1941" s="8">
        <v>35</v>
      </c>
      <c r="M1941" s="8">
        <v>34</v>
      </c>
      <c r="N1941" s="8">
        <v>26</v>
      </c>
      <c r="O1941" s="8">
        <v>34</v>
      </c>
      <c r="P1941" s="8">
        <v>10</v>
      </c>
      <c r="Q1941" s="8">
        <v>3</v>
      </c>
      <c r="R1941" s="8">
        <v>0</v>
      </c>
      <c r="S1941" s="8">
        <v>0</v>
      </c>
      <c r="T1941" s="8">
        <v>0</v>
      </c>
      <c r="U1941" s="8">
        <v>197</v>
      </c>
      <c r="V1941" s="8">
        <v>4</v>
      </c>
      <c r="W1941" s="8">
        <v>0</v>
      </c>
      <c r="X1941" s="8">
        <v>169</v>
      </c>
      <c r="Y1941" s="8">
        <v>19</v>
      </c>
      <c r="Z1941" s="8">
        <v>13</v>
      </c>
      <c r="AA1941" s="8">
        <v>0</v>
      </c>
      <c r="AB1941" s="8">
        <v>1</v>
      </c>
      <c r="AC1941" s="8">
        <v>0</v>
      </c>
      <c r="AD1941" s="8">
        <v>185</v>
      </c>
      <c r="AE1941" s="8">
        <v>15</v>
      </c>
      <c r="AF1941" s="8">
        <v>2</v>
      </c>
      <c r="AG1941" s="8">
        <v>192</v>
      </c>
      <c r="AH1941" s="8">
        <v>7</v>
      </c>
      <c r="AI1941" s="8">
        <v>0</v>
      </c>
      <c r="AJ1941" s="8">
        <v>61</v>
      </c>
      <c r="AK1941" s="8">
        <v>140</v>
      </c>
      <c r="AL1941" s="8">
        <v>0</v>
      </c>
      <c r="AM1941" s="8">
        <v>0</v>
      </c>
      <c r="AN1941" s="8">
        <v>201</v>
      </c>
      <c r="AO1941" s="41">
        <f t="shared" ref="AO1941:AO1961" si="1180">IF(F1941="†","†",F1941/$AN1941)</f>
        <v>0.95024875621890548</v>
      </c>
      <c r="AP1941" s="41">
        <f t="shared" ref="AP1941:AP1972" si="1181">IF(G1941="†","†",G1941/$AN1941)</f>
        <v>4.975124378109453E-2</v>
      </c>
      <c r="AQ1941" s="41">
        <f t="shared" ref="AQ1941:AQ1972" si="1182">IF(H1941="†","†",H1941/$AN1941)</f>
        <v>0</v>
      </c>
      <c r="AR1941" s="41">
        <f t="shared" ref="AR1941:AR1972" si="1183">IF(I1941="†","†",I1941/$AN1941)</f>
        <v>1.4925373134328358E-2</v>
      </c>
      <c r="AS1941" s="41">
        <f t="shared" ref="AS1941:AS1972" si="1184">IF(J1941="†","†",J1941/$AN1941)</f>
        <v>0.13432835820895522</v>
      </c>
      <c r="AT1941" s="41">
        <f t="shared" ref="AT1941:AT1972" si="1185">IF(K1941="†","†",K1941/$AN1941)</f>
        <v>0.14427860696517414</v>
      </c>
      <c r="AU1941" s="41">
        <f t="shared" ref="AU1941:AU1972" si="1186">IF(L1941="†","†",L1941/$AN1941)</f>
        <v>0.17412935323383086</v>
      </c>
      <c r="AV1941" s="41">
        <f t="shared" ref="AV1941:AV1972" si="1187">IF(M1941="†","†",M1941/$AN1941)</f>
        <v>0.1691542288557214</v>
      </c>
      <c r="AW1941" s="41">
        <f t="shared" ref="AW1941:AW1972" si="1188">IF(N1941="†","†",N1941/$AN1941)</f>
        <v>0.12935323383084577</v>
      </c>
      <c r="AX1941" s="41">
        <f t="shared" ref="AX1941:AX1972" si="1189">IF(O1941="†","†",O1941/$AN1941)</f>
        <v>0.1691542288557214</v>
      </c>
      <c r="AY1941" s="41">
        <f t="shared" ref="AY1941:AY1972" si="1190">IF(P1941="†","†",P1941/$AN1941)</f>
        <v>4.975124378109453E-2</v>
      </c>
      <c r="AZ1941" s="41">
        <f t="shared" ref="AZ1941:AZ1972" si="1191">IF(Q1941="†","†",Q1941/$AN1941)</f>
        <v>1.4925373134328358E-2</v>
      </c>
      <c r="BA1941" s="41">
        <f t="shared" ref="BA1941:BA1972" si="1192">IF(R1941="†","†",R1941/$AN1941)</f>
        <v>0</v>
      </c>
      <c r="BB1941" s="41">
        <f t="shared" ref="BB1941:BB1972" si="1193">IF(S1941="†","†",S1941/$AN1941)</f>
        <v>0</v>
      </c>
      <c r="BC1941" s="41">
        <f t="shared" ref="BC1941:BC1972" si="1194">IF(T1941="†","†",T1941/$AN1941)</f>
        <v>0</v>
      </c>
      <c r="BD1941" s="41">
        <f t="shared" ref="BD1941:BD1972" si="1195">IF(U1941="†","†",U1941/$AN1941)</f>
        <v>0.98009950248756217</v>
      </c>
      <c r="BE1941" s="41">
        <f t="shared" ref="BE1941:BE1972" si="1196">IF(V1941="†","†",V1941/$AN1941)</f>
        <v>1.9900497512437811E-2</v>
      </c>
      <c r="BF1941" s="41">
        <f t="shared" ref="BF1941:BF1972" si="1197">IF(W1941="†","†",W1941/$AN1941)</f>
        <v>0</v>
      </c>
      <c r="BG1941" s="41">
        <f t="shared" ref="BG1941:BG1972" si="1198">IF(X1941="†","†",X1941/$AN1941)</f>
        <v>0.84079601990049746</v>
      </c>
      <c r="BH1941" s="41">
        <f t="shared" ref="BH1941:BH1972" si="1199">IF(Y1941="†","†",Y1941/$AN1941)</f>
        <v>9.4527363184079602E-2</v>
      </c>
      <c r="BI1941" s="41">
        <f t="shared" ref="BI1941:BI1972" si="1200">IF(Z1941="†","†",Z1941/$AN1941)</f>
        <v>6.4676616915422883E-2</v>
      </c>
      <c r="BJ1941" s="41">
        <f t="shared" ref="BJ1941:BJ1972" si="1201">IF(AA1941="†","†",AA1941/$AN1941)</f>
        <v>0</v>
      </c>
      <c r="BK1941" s="41">
        <f t="shared" ref="BK1941:BK1972" si="1202">IF(AB1941="†","†",AB1941/$AN1941)</f>
        <v>4.9751243781094526E-3</v>
      </c>
      <c r="BL1941" s="41">
        <f t="shared" ref="BL1941:BL1972" si="1203">IF(AC1941="†","†",AC1941/$AN1941)</f>
        <v>0</v>
      </c>
      <c r="BM1941" s="41">
        <f t="shared" ref="BM1941:BM1972" si="1204">IF(AD1941="†","†",AD1941/$AN1941)</f>
        <v>0.92039800995024879</v>
      </c>
      <c r="BN1941" s="41">
        <f t="shared" ref="BN1941:BN1972" si="1205">IF(AE1941="†","†",AE1941/$AN1941)</f>
        <v>7.4626865671641784E-2</v>
      </c>
      <c r="BO1941" s="41">
        <f t="shared" ref="BO1941:BO1972" si="1206">IF(AF1941="†","†",AF1941/$AN1941)</f>
        <v>9.9502487562189053E-3</v>
      </c>
      <c r="BP1941" s="41">
        <f t="shared" ref="BP1941:BP1972" si="1207">IF(AG1941="†","†",AG1941/$AN1941)</f>
        <v>0.95522388059701491</v>
      </c>
      <c r="BQ1941" s="41">
        <f t="shared" ref="BQ1941:BQ1972" si="1208">IF(AH1941="†","†",AH1941/$AN1941)</f>
        <v>3.482587064676617E-2</v>
      </c>
      <c r="BR1941" s="41">
        <f t="shared" ref="BR1941:BR1972" si="1209">IF(AI1941="†","†",AI1941/$AN1941)</f>
        <v>0</v>
      </c>
      <c r="BS1941" s="41">
        <f t="shared" ref="BS1941:BS1972" si="1210">IF(AJ1941="†","†",AJ1941/$AN1941)</f>
        <v>0.30348258706467662</v>
      </c>
      <c r="BT1941" s="41">
        <f t="shared" ref="BT1941:BT1972" si="1211">IF(AK1941="†","†",AK1941/$AN1941)</f>
        <v>0.69651741293532343</v>
      </c>
      <c r="BU1941" s="41">
        <f t="shared" ref="BU1941:BU1972" si="1212">IF(AL1941="†","†",AL1941/$AN1941)</f>
        <v>0</v>
      </c>
      <c r="BV1941" s="41">
        <f t="shared" ref="BV1941:BV1972" si="1213">IF(AM1941="†","†",AM1941/$AN1941)</f>
        <v>0</v>
      </c>
      <c r="BW1941" s="41">
        <f t="shared" ref="BW1941:BW1972" si="1214">AN1941/$AN1941</f>
        <v>1</v>
      </c>
      <c r="BX1941" s="41" t="str">
        <f t="shared" si="1177"/>
        <v>2019Nurse practitionersNova Scotia</v>
      </c>
      <c r="BY1941" s="51">
        <f>VLOOKUP(BX1941,'%workplace'!$A$1:$F$381,6,FALSE)</f>
        <v>201</v>
      </c>
      <c r="BZ1941" s="32">
        <f t="shared" si="1178"/>
        <v>1</v>
      </c>
    </row>
    <row r="1942" spans="1:78" s="8" customFormat="1" hidden="1" x14ac:dyDescent="0.2">
      <c r="A1942" s="8" t="str">
        <f t="shared" si="1176"/>
        <v>2019Nurse practitionersNova ScotiaCommunity health</v>
      </c>
      <c r="B1942" s="8" t="s">
        <v>5</v>
      </c>
      <c r="C1942" s="8" t="s">
        <v>16</v>
      </c>
      <c r="D1942" s="8" t="s">
        <v>11</v>
      </c>
      <c r="E1942" s="8">
        <v>2019</v>
      </c>
      <c r="F1942" s="8">
        <v>98</v>
      </c>
      <c r="G1942" s="8">
        <v>2</v>
      </c>
      <c r="H1942" s="8">
        <v>0</v>
      </c>
      <c r="I1942" s="8">
        <v>1</v>
      </c>
      <c r="J1942" s="8">
        <v>15</v>
      </c>
      <c r="K1942" s="8">
        <v>10</v>
      </c>
      <c r="L1942" s="8">
        <v>21</v>
      </c>
      <c r="M1942" s="8">
        <v>20</v>
      </c>
      <c r="N1942" s="8">
        <v>11</v>
      </c>
      <c r="O1942" s="8">
        <v>13</v>
      </c>
      <c r="P1942" s="8">
        <v>6</v>
      </c>
      <c r="Q1942" s="8">
        <v>3</v>
      </c>
      <c r="R1942" s="8">
        <v>0</v>
      </c>
      <c r="S1942" s="8">
        <v>0</v>
      </c>
      <c r="T1942" s="8">
        <v>0</v>
      </c>
      <c r="U1942" s="8">
        <v>97</v>
      </c>
      <c r="V1942" s="8">
        <v>3</v>
      </c>
      <c r="W1942" s="8">
        <v>0</v>
      </c>
      <c r="X1942" s="8">
        <v>93</v>
      </c>
      <c r="Y1942" s="8">
        <v>4</v>
      </c>
      <c r="Z1942" s="8">
        <v>3</v>
      </c>
      <c r="AA1942" s="8">
        <v>0</v>
      </c>
      <c r="AB1942" s="8">
        <v>0</v>
      </c>
      <c r="AC1942" s="8">
        <v>0</v>
      </c>
      <c r="AD1942" s="8">
        <v>98</v>
      </c>
      <c r="AE1942" s="8">
        <v>2</v>
      </c>
      <c r="AF1942" s="8">
        <v>0</v>
      </c>
      <c r="AG1942" s="8">
        <v>99</v>
      </c>
      <c r="AH1942" s="8">
        <v>1</v>
      </c>
      <c r="AI1942" s="8">
        <v>0</v>
      </c>
      <c r="AJ1942" s="8">
        <v>51</v>
      </c>
      <c r="AK1942" s="8">
        <v>49</v>
      </c>
      <c r="AL1942" s="8">
        <v>0</v>
      </c>
      <c r="AM1942" s="8">
        <v>0</v>
      </c>
      <c r="AN1942" s="8">
        <v>100</v>
      </c>
      <c r="AO1942" s="41">
        <f t="shared" si="1180"/>
        <v>0.98</v>
      </c>
      <c r="AP1942" s="41">
        <f t="shared" si="1181"/>
        <v>0.02</v>
      </c>
      <c r="AQ1942" s="41">
        <f t="shared" si="1182"/>
        <v>0</v>
      </c>
      <c r="AR1942" s="41">
        <f t="shared" si="1183"/>
        <v>0.01</v>
      </c>
      <c r="AS1942" s="41">
        <f t="shared" si="1184"/>
        <v>0.15</v>
      </c>
      <c r="AT1942" s="41">
        <f t="shared" si="1185"/>
        <v>0.1</v>
      </c>
      <c r="AU1942" s="41">
        <f t="shared" si="1186"/>
        <v>0.21</v>
      </c>
      <c r="AV1942" s="41">
        <f t="shared" si="1187"/>
        <v>0.2</v>
      </c>
      <c r="AW1942" s="41">
        <f t="shared" si="1188"/>
        <v>0.11</v>
      </c>
      <c r="AX1942" s="41">
        <f t="shared" si="1189"/>
        <v>0.13</v>
      </c>
      <c r="AY1942" s="41">
        <f t="shared" si="1190"/>
        <v>0.06</v>
      </c>
      <c r="AZ1942" s="41">
        <f t="shared" si="1191"/>
        <v>0.03</v>
      </c>
      <c r="BA1942" s="41">
        <f t="shared" si="1192"/>
        <v>0</v>
      </c>
      <c r="BB1942" s="41">
        <f t="shared" si="1193"/>
        <v>0</v>
      </c>
      <c r="BC1942" s="41">
        <f t="shared" si="1194"/>
        <v>0</v>
      </c>
      <c r="BD1942" s="41">
        <f t="shared" si="1195"/>
        <v>0.97</v>
      </c>
      <c r="BE1942" s="41">
        <f t="shared" si="1196"/>
        <v>0.03</v>
      </c>
      <c r="BF1942" s="41">
        <f t="shared" si="1197"/>
        <v>0</v>
      </c>
      <c r="BG1942" s="41">
        <f t="shared" si="1198"/>
        <v>0.93</v>
      </c>
      <c r="BH1942" s="41">
        <f t="shared" si="1199"/>
        <v>0.04</v>
      </c>
      <c r="BI1942" s="41">
        <f t="shared" si="1200"/>
        <v>0.03</v>
      </c>
      <c r="BJ1942" s="41">
        <f t="shared" si="1201"/>
        <v>0</v>
      </c>
      <c r="BK1942" s="41">
        <f t="shared" si="1202"/>
        <v>0</v>
      </c>
      <c r="BL1942" s="41">
        <f t="shared" si="1203"/>
        <v>0</v>
      </c>
      <c r="BM1942" s="41">
        <f t="shared" si="1204"/>
        <v>0.98</v>
      </c>
      <c r="BN1942" s="41">
        <f t="shared" si="1205"/>
        <v>0.02</v>
      </c>
      <c r="BO1942" s="41">
        <f t="shared" si="1206"/>
        <v>0</v>
      </c>
      <c r="BP1942" s="41">
        <f t="shared" si="1207"/>
        <v>0.99</v>
      </c>
      <c r="BQ1942" s="41">
        <f t="shared" si="1208"/>
        <v>0.01</v>
      </c>
      <c r="BR1942" s="41">
        <f t="shared" si="1209"/>
        <v>0</v>
      </c>
      <c r="BS1942" s="41">
        <f t="shared" si="1210"/>
        <v>0.51</v>
      </c>
      <c r="BT1942" s="41">
        <f t="shared" si="1211"/>
        <v>0.49</v>
      </c>
      <c r="BU1942" s="41">
        <f t="shared" si="1212"/>
        <v>0</v>
      </c>
      <c r="BV1942" s="41">
        <f t="shared" si="1213"/>
        <v>0</v>
      </c>
      <c r="BW1942" s="41">
        <f t="shared" si="1214"/>
        <v>1</v>
      </c>
      <c r="BX1942" s="41" t="str">
        <f t="shared" si="1177"/>
        <v>2019Nurse practitionersNova Scotia</v>
      </c>
      <c r="BY1942" s="51">
        <f>VLOOKUP(BX1942,'%workplace'!$A$1:$F$381,6,FALSE)</f>
        <v>201</v>
      </c>
      <c r="BZ1942" s="32">
        <f t="shared" si="1178"/>
        <v>0.49751243781094528</v>
      </c>
    </row>
    <row r="1943" spans="1:78" s="8" customFormat="1" hidden="1" x14ac:dyDescent="0.2">
      <c r="A1943" s="8" t="str">
        <f t="shared" si="1176"/>
        <v>2019Nurse practitionersNova ScotiaNursing home/long-term care</v>
      </c>
      <c r="B1943" s="8" t="s">
        <v>5</v>
      </c>
      <c r="C1943" s="8" t="s">
        <v>16</v>
      </c>
      <c r="D1943" s="8" t="s">
        <v>12</v>
      </c>
      <c r="E1943" s="8">
        <v>2019</v>
      </c>
      <c r="F1943" s="8">
        <v>3</v>
      </c>
      <c r="G1943" s="8">
        <v>0</v>
      </c>
      <c r="H1943" s="8">
        <v>0</v>
      </c>
      <c r="I1943" s="8">
        <v>0</v>
      </c>
      <c r="J1943" s="8">
        <v>0</v>
      </c>
      <c r="K1943" s="8">
        <v>1</v>
      </c>
      <c r="L1943" s="8">
        <v>0</v>
      </c>
      <c r="M1943" s="8">
        <v>0</v>
      </c>
      <c r="N1943" s="8">
        <v>0</v>
      </c>
      <c r="O1943" s="8">
        <v>1</v>
      </c>
      <c r="P1943" s="8">
        <v>1</v>
      </c>
      <c r="Q1943" s="8">
        <v>0</v>
      </c>
      <c r="R1943" s="8">
        <v>0</v>
      </c>
      <c r="S1943" s="8">
        <v>0</v>
      </c>
      <c r="T1943" s="8">
        <v>0</v>
      </c>
      <c r="U1943" s="8">
        <v>3</v>
      </c>
      <c r="V1943" s="8">
        <v>0</v>
      </c>
      <c r="W1943" s="8">
        <v>0</v>
      </c>
      <c r="X1943" s="8">
        <v>2</v>
      </c>
      <c r="Y1943" s="8">
        <v>1</v>
      </c>
      <c r="Z1943" s="8">
        <v>0</v>
      </c>
      <c r="AA1943" s="8">
        <v>0</v>
      </c>
      <c r="AB1943" s="8">
        <v>0</v>
      </c>
      <c r="AC1943" s="8">
        <v>0</v>
      </c>
      <c r="AD1943" s="8">
        <v>3</v>
      </c>
      <c r="AE1943" s="8">
        <v>0</v>
      </c>
      <c r="AF1943" s="8">
        <v>0</v>
      </c>
      <c r="AG1943" s="8">
        <v>3</v>
      </c>
      <c r="AH1943" s="8">
        <v>0</v>
      </c>
      <c r="AI1943" s="8">
        <v>0</v>
      </c>
      <c r="AJ1943" s="8">
        <v>1</v>
      </c>
      <c r="AK1943" s="8">
        <v>2</v>
      </c>
      <c r="AL1943" s="8">
        <v>0</v>
      </c>
      <c r="AM1943" s="8">
        <v>0</v>
      </c>
      <c r="AN1943" s="8">
        <v>3</v>
      </c>
      <c r="AO1943" s="41">
        <f t="shared" si="1180"/>
        <v>1</v>
      </c>
      <c r="AP1943" s="41">
        <f t="shared" si="1181"/>
        <v>0</v>
      </c>
      <c r="AQ1943" s="41">
        <f t="shared" si="1182"/>
        <v>0</v>
      </c>
      <c r="AR1943" s="41">
        <f t="shared" si="1183"/>
        <v>0</v>
      </c>
      <c r="AS1943" s="41">
        <f t="shared" si="1184"/>
        <v>0</v>
      </c>
      <c r="AT1943" s="41">
        <f t="shared" si="1185"/>
        <v>0.33333333333333331</v>
      </c>
      <c r="AU1943" s="41">
        <f t="shared" si="1186"/>
        <v>0</v>
      </c>
      <c r="AV1943" s="41">
        <f t="shared" si="1187"/>
        <v>0</v>
      </c>
      <c r="AW1943" s="41">
        <f t="shared" si="1188"/>
        <v>0</v>
      </c>
      <c r="AX1943" s="41">
        <f t="shared" si="1189"/>
        <v>0.33333333333333331</v>
      </c>
      <c r="AY1943" s="41">
        <f t="shared" si="1190"/>
        <v>0.33333333333333331</v>
      </c>
      <c r="AZ1943" s="41">
        <f t="shared" si="1191"/>
        <v>0</v>
      </c>
      <c r="BA1943" s="41">
        <f t="shared" si="1192"/>
        <v>0</v>
      </c>
      <c r="BB1943" s="41">
        <f t="shared" si="1193"/>
        <v>0</v>
      </c>
      <c r="BC1943" s="41">
        <f t="shared" si="1194"/>
        <v>0</v>
      </c>
      <c r="BD1943" s="41">
        <f t="shared" si="1195"/>
        <v>1</v>
      </c>
      <c r="BE1943" s="41">
        <f t="shared" si="1196"/>
        <v>0</v>
      </c>
      <c r="BF1943" s="41">
        <f t="shared" si="1197"/>
        <v>0</v>
      </c>
      <c r="BG1943" s="41">
        <f t="shared" si="1198"/>
        <v>0.66666666666666663</v>
      </c>
      <c r="BH1943" s="41">
        <f t="shared" si="1199"/>
        <v>0.33333333333333331</v>
      </c>
      <c r="BI1943" s="41">
        <f t="shared" si="1200"/>
        <v>0</v>
      </c>
      <c r="BJ1943" s="41">
        <f t="shared" si="1201"/>
        <v>0</v>
      </c>
      <c r="BK1943" s="41">
        <f t="shared" si="1202"/>
        <v>0</v>
      </c>
      <c r="BL1943" s="41">
        <f t="shared" si="1203"/>
        <v>0</v>
      </c>
      <c r="BM1943" s="41">
        <f t="shared" si="1204"/>
        <v>1</v>
      </c>
      <c r="BN1943" s="41">
        <f t="shared" si="1205"/>
        <v>0</v>
      </c>
      <c r="BO1943" s="41">
        <f t="shared" si="1206"/>
        <v>0</v>
      </c>
      <c r="BP1943" s="41">
        <f t="shared" si="1207"/>
        <v>1</v>
      </c>
      <c r="BQ1943" s="41">
        <f t="shared" si="1208"/>
        <v>0</v>
      </c>
      <c r="BR1943" s="41">
        <f t="shared" si="1209"/>
        <v>0</v>
      </c>
      <c r="BS1943" s="41">
        <f t="shared" si="1210"/>
        <v>0.33333333333333331</v>
      </c>
      <c r="BT1943" s="41">
        <f t="shared" si="1211"/>
        <v>0.66666666666666663</v>
      </c>
      <c r="BU1943" s="41">
        <f t="shared" si="1212"/>
        <v>0</v>
      </c>
      <c r="BV1943" s="41">
        <f t="shared" si="1213"/>
        <v>0</v>
      </c>
      <c r="BW1943" s="41">
        <f t="shared" si="1214"/>
        <v>1</v>
      </c>
      <c r="BX1943" s="41" t="str">
        <f t="shared" si="1177"/>
        <v>2019Nurse practitionersNova Scotia</v>
      </c>
      <c r="BY1943" s="51">
        <f>VLOOKUP(BX1943,'%workplace'!$A$1:$F$381,6,FALSE)</f>
        <v>201</v>
      </c>
      <c r="BZ1943" s="32">
        <f t="shared" si="1178"/>
        <v>1.4925373134328358E-2</v>
      </c>
    </row>
    <row r="1944" spans="1:78" s="8" customFormat="1" hidden="1" x14ac:dyDescent="0.2">
      <c r="A1944" s="8" t="str">
        <f t="shared" si="1176"/>
        <v>2019Nurse practitionersNova ScotiaHospital</v>
      </c>
      <c r="B1944" s="8" t="s">
        <v>5</v>
      </c>
      <c r="C1944" s="8" t="s">
        <v>16</v>
      </c>
      <c r="D1944" s="8" t="s">
        <v>10</v>
      </c>
      <c r="E1944" s="8">
        <v>2019</v>
      </c>
      <c r="F1944" s="8">
        <v>69</v>
      </c>
      <c r="G1944" s="8">
        <v>5</v>
      </c>
      <c r="H1944" s="8">
        <v>0</v>
      </c>
      <c r="I1944" s="8">
        <v>2</v>
      </c>
      <c r="J1944" s="8">
        <v>9</v>
      </c>
      <c r="K1944" s="8">
        <v>14</v>
      </c>
      <c r="L1944" s="8">
        <v>11</v>
      </c>
      <c r="M1944" s="8">
        <v>12</v>
      </c>
      <c r="N1944" s="8">
        <v>11</v>
      </c>
      <c r="O1944" s="8">
        <v>13</v>
      </c>
      <c r="P1944" s="8">
        <v>2</v>
      </c>
      <c r="Q1944" s="8">
        <v>0</v>
      </c>
      <c r="R1944" s="8">
        <v>0</v>
      </c>
      <c r="S1944" s="8">
        <v>0</v>
      </c>
      <c r="T1944" s="8">
        <v>0</v>
      </c>
      <c r="U1944" s="8">
        <v>73</v>
      </c>
      <c r="V1944" s="8">
        <v>1</v>
      </c>
      <c r="W1944" s="8">
        <v>0</v>
      </c>
      <c r="X1944" s="8">
        <v>53</v>
      </c>
      <c r="Y1944" s="8">
        <v>12</v>
      </c>
      <c r="Z1944" s="8">
        <v>9</v>
      </c>
      <c r="AA1944" s="8">
        <v>0</v>
      </c>
      <c r="AB1944" s="8">
        <v>1</v>
      </c>
      <c r="AC1944" s="8">
        <v>0</v>
      </c>
      <c r="AD1944" s="8">
        <v>60</v>
      </c>
      <c r="AE1944" s="8">
        <v>13</v>
      </c>
      <c r="AF1944" s="8">
        <v>0</v>
      </c>
      <c r="AG1944" s="8">
        <v>74</v>
      </c>
      <c r="AH1944" s="8">
        <v>0</v>
      </c>
      <c r="AI1944" s="8">
        <v>0</v>
      </c>
      <c r="AJ1944" s="8">
        <v>6</v>
      </c>
      <c r="AK1944" s="8">
        <v>68</v>
      </c>
      <c r="AL1944" s="8">
        <v>0</v>
      </c>
      <c r="AM1944" s="8">
        <v>0</v>
      </c>
      <c r="AN1944" s="8">
        <v>74</v>
      </c>
      <c r="AO1944" s="41">
        <f t="shared" si="1180"/>
        <v>0.93243243243243246</v>
      </c>
      <c r="AP1944" s="41">
        <f t="shared" si="1181"/>
        <v>6.7567567567567571E-2</v>
      </c>
      <c r="AQ1944" s="41">
        <f t="shared" si="1182"/>
        <v>0</v>
      </c>
      <c r="AR1944" s="41">
        <f t="shared" si="1183"/>
        <v>2.7027027027027029E-2</v>
      </c>
      <c r="AS1944" s="41">
        <f t="shared" si="1184"/>
        <v>0.12162162162162163</v>
      </c>
      <c r="AT1944" s="41">
        <f t="shared" si="1185"/>
        <v>0.1891891891891892</v>
      </c>
      <c r="AU1944" s="41">
        <f t="shared" si="1186"/>
        <v>0.14864864864864866</v>
      </c>
      <c r="AV1944" s="41">
        <f t="shared" si="1187"/>
        <v>0.16216216216216217</v>
      </c>
      <c r="AW1944" s="41">
        <f t="shared" si="1188"/>
        <v>0.14864864864864866</v>
      </c>
      <c r="AX1944" s="41">
        <f t="shared" si="1189"/>
        <v>0.17567567567567569</v>
      </c>
      <c r="AY1944" s="41">
        <f t="shared" si="1190"/>
        <v>2.7027027027027029E-2</v>
      </c>
      <c r="AZ1944" s="41">
        <f t="shared" si="1191"/>
        <v>0</v>
      </c>
      <c r="BA1944" s="41">
        <f t="shared" si="1192"/>
        <v>0</v>
      </c>
      <c r="BB1944" s="41">
        <f t="shared" si="1193"/>
        <v>0</v>
      </c>
      <c r="BC1944" s="41">
        <f t="shared" si="1194"/>
        <v>0</v>
      </c>
      <c r="BD1944" s="41">
        <f t="shared" si="1195"/>
        <v>0.98648648648648651</v>
      </c>
      <c r="BE1944" s="41">
        <f t="shared" si="1196"/>
        <v>1.3513513513513514E-2</v>
      </c>
      <c r="BF1944" s="41">
        <f t="shared" si="1197"/>
        <v>0</v>
      </c>
      <c r="BG1944" s="41">
        <f t="shared" si="1198"/>
        <v>0.71621621621621623</v>
      </c>
      <c r="BH1944" s="41">
        <f t="shared" si="1199"/>
        <v>0.16216216216216217</v>
      </c>
      <c r="BI1944" s="41">
        <f t="shared" si="1200"/>
        <v>0.12162162162162163</v>
      </c>
      <c r="BJ1944" s="41">
        <f t="shared" si="1201"/>
        <v>0</v>
      </c>
      <c r="BK1944" s="41">
        <f t="shared" si="1202"/>
        <v>1.3513513513513514E-2</v>
      </c>
      <c r="BL1944" s="41">
        <f t="shared" si="1203"/>
        <v>0</v>
      </c>
      <c r="BM1944" s="41">
        <f t="shared" si="1204"/>
        <v>0.81081081081081086</v>
      </c>
      <c r="BN1944" s="41">
        <f t="shared" si="1205"/>
        <v>0.17567567567567569</v>
      </c>
      <c r="BO1944" s="41">
        <f t="shared" si="1206"/>
        <v>0</v>
      </c>
      <c r="BP1944" s="41">
        <f t="shared" si="1207"/>
        <v>1</v>
      </c>
      <c r="BQ1944" s="41">
        <f t="shared" si="1208"/>
        <v>0</v>
      </c>
      <c r="BR1944" s="41">
        <f t="shared" si="1209"/>
        <v>0</v>
      </c>
      <c r="BS1944" s="41">
        <f t="shared" si="1210"/>
        <v>8.1081081081081086E-2</v>
      </c>
      <c r="BT1944" s="41">
        <f t="shared" si="1211"/>
        <v>0.91891891891891897</v>
      </c>
      <c r="BU1944" s="41">
        <f t="shared" si="1212"/>
        <v>0</v>
      </c>
      <c r="BV1944" s="41">
        <f t="shared" si="1213"/>
        <v>0</v>
      </c>
      <c r="BW1944" s="41">
        <f t="shared" si="1214"/>
        <v>1</v>
      </c>
      <c r="BX1944" s="41" t="str">
        <f t="shared" si="1177"/>
        <v>2019Nurse practitionersNova Scotia</v>
      </c>
      <c r="BY1944" s="51">
        <f>VLOOKUP(BX1944,'%workplace'!$A$1:$F$381,6,FALSE)</f>
        <v>201</v>
      </c>
      <c r="BZ1944" s="32">
        <f t="shared" si="1178"/>
        <v>0.36815920398009949</v>
      </c>
    </row>
    <row r="1945" spans="1:78" s="8" customFormat="1" hidden="1" x14ac:dyDescent="0.2">
      <c r="A1945" s="8" t="str">
        <f t="shared" si="1176"/>
        <v>2019Nurse practitionersNova ScotiaOther places of work</v>
      </c>
      <c r="B1945" s="8" t="s">
        <v>5</v>
      </c>
      <c r="C1945" s="8" t="s">
        <v>16</v>
      </c>
      <c r="D1945" s="8" t="s">
        <v>13</v>
      </c>
      <c r="E1945" s="8">
        <v>2019</v>
      </c>
      <c r="F1945" s="8">
        <v>21</v>
      </c>
      <c r="G1945" s="8">
        <v>3</v>
      </c>
      <c r="H1945" s="8">
        <v>0</v>
      </c>
      <c r="I1945" s="8">
        <v>0</v>
      </c>
      <c r="J1945" s="8">
        <v>3</v>
      </c>
      <c r="K1945" s="8">
        <v>4</v>
      </c>
      <c r="L1945" s="8">
        <v>3</v>
      </c>
      <c r="M1945" s="8">
        <v>2</v>
      </c>
      <c r="N1945" s="8">
        <v>4</v>
      </c>
      <c r="O1945" s="8">
        <v>7</v>
      </c>
      <c r="P1945" s="8">
        <v>1</v>
      </c>
      <c r="Q1945" s="8">
        <v>0</v>
      </c>
      <c r="R1945" s="8">
        <v>0</v>
      </c>
      <c r="S1945" s="8">
        <v>0</v>
      </c>
      <c r="T1945" s="8">
        <v>0</v>
      </c>
      <c r="U1945" s="8">
        <v>24</v>
      </c>
      <c r="V1945" s="8">
        <v>0</v>
      </c>
      <c r="W1945" s="8">
        <v>0</v>
      </c>
      <c r="X1945" s="8">
        <v>21</v>
      </c>
      <c r="Y1945" s="8">
        <v>2</v>
      </c>
      <c r="Z1945" s="8">
        <v>1</v>
      </c>
      <c r="AA1945" s="8">
        <v>0</v>
      </c>
      <c r="AB1945" s="8">
        <v>0</v>
      </c>
      <c r="AC1945" s="8">
        <v>0</v>
      </c>
      <c r="AD1945" s="8">
        <v>24</v>
      </c>
      <c r="AE1945" s="8">
        <v>0</v>
      </c>
      <c r="AF1945" s="8">
        <v>2</v>
      </c>
      <c r="AG1945" s="8">
        <v>16</v>
      </c>
      <c r="AH1945" s="8">
        <v>6</v>
      </c>
      <c r="AI1945" s="8">
        <v>0</v>
      </c>
      <c r="AJ1945" s="8">
        <v>3</v>
      </c>
      <c r="AK1945" s="8">
        <v>21</v>
      </c>
      <c r="AL1945" s="8">
        <v>0</v>
      </c>
      <c r="AM1945" s="8">
        <v>0</v>
      </c>
      <c r="AN1945" s="8">
        <v>24</v>
      </c>
      <c r="AO1945" s="41">
        <f t="shared" si="1180"/>
        <v>0.875</v>
      </c>
      <c r="AP1945" s="41">
        <f t="shared" si="1181"/>
        <v>0.125</v>
      </c>
      <c r="AQ1945" s="41">
        <f t="shared" si="1182"/>
        <v>0</v>
      </c>
      <c r="AR1945" s="41">
        <f t="shared" si="1183"/>
        <v>0</v>
      </c>
      <c r="AS1945" s="41">
        <f t="shared" si="1184"/>
        <v>0.125</v>
      </c>
      <c r="AT1945" s="41">
        <f t="shared" si="1185"/>
        <v>0.16666666666666666</v>
      </c>
      <c r="AU1945" s="41">
        <f t="shared" si="1186"/>
        <v>0.125</v>
      </c>
      <c r="AV1945" s="41">
        <f t="shared" si="1187"/>
        <v>8.3333333333333329E-2</v>
      </c>
      <c r="AW1945" s="41">
        <f t="shared" si="1188"/>
        <v>0.16666666666666666</v>
      </c>
      <c r="AX1945" s="41">
        <f t="shared" si="1189"/>
        <v>0.29166666666666669</v>
      </c>
      <c r="AY1945" s="41">
        <f t="shared" si="1190"/>
        <v>4.1666666666666664E-2</v>
      </c>
      <c r="AZ1945" s="41">
        <f t="shared" si="1191"/>
        <v>0</v>
      </c>
      <c r="BA1945" s="41">
        <f t="shared" si="1192"/>
        <v>0</v>
      </c>
      <c r="BB1945" s="41">
        <f t="shared" si="1193"/>
        <v>0</v>
      </c>
      <c r="BC1945" s="41">
        <f t="shared" si="1194"/>
        <v>0</v>
      </c>
      <c r="BD1945" s="41">
        <f t="shared" si="1195"/>
        <v>1</v>
      </c>
      <c r="BE1945" s="41">
        <f t="shared" si="1196"/>
        <v>0</v>
      </c>
      <c r="BF1945" s="41">
        <f t="shared" si="1197"/>
        <v>0</v>
      </c>
      <c r="BG1945" s="41">
        <f t="shared" si="1198"/>
        <v>0.875</v>
      </c>
      <c r="BH1945" s="41">
        <f t="shared" si="1199"/>
        <v>8.3333333333333329E-2</v>
      </c>
      <c r="BI1945" s="41">
        <f t="shared" si="1200"/>
        <v>4.1666666666666664E-2</v>
      </c>
      <c r="BJ1945" s="41">
        <f t="shared" si="1201"/>
        <v>0</v>
      </c>
      <c r="BK1945" s="41">
        <f t="shared" si="1202"/>
        <v>0</v>
      </c>
      <c r="BL1945" s="41">
        <f t="shared" si="1203"/>
        <v>0</v>
      </c>
      <c r="BM1945" s="41">
        <f t="shared" si="1204"/>
        <v>1</v>
      </c>
      <c r="BN1945" s="41">
        <f t="shared" si="1205"/>
        <v>0</v>
      </c>
      <c r="BO1945" s="41">
        <f t="shared" si="1206"/>
        <v>8.3333333333333329E-2</v>
      </c>
      <c r="BP1945" s="41">
        <f t="shared" si="1207"/>
        <v>0.66666666666666663</v>
      </c>
      <c r="BQ1945" s="41">
        <f t="shared" si="1208"/>
        <v>0.25</v>
      </c>
      <c r="BR1945" s="41">
        <f t="shared" si="1209"/>
        <v>0</v>
      </c>
      <c r="BS1945" s="41">
        <f t="shared" si="1210"/>
        <v>0.125</v>
      </c>
      <c r="BT1945" s="41">
        <f t="shared" si="1211"/>
        <v>0.875</v>
      </c>
      <c r="BU1945" s="41">
        <f t="shared" si="1212"/>
        <v>0</v>
      </c>
      <c r="BV1945" s="41">
        <f t="shared" si="1213"/>
        <v>0</v>
      </c>
      <c r="BW1945" s="41">
        <f t="shared" si="1214"/>
        <v>1</v>
      </c>
      <c r="BX1945" s="41" t="str">
        <f t="shared" si="1177"/>
        <v>2019Nurse practitionersNova Scotia</v>
      </c>
      <c r="BY1945" s="51">
        <f>VLOOKUP(BX1945,'%workplace'!$A$1:$F$381,6,FALSE)</f>
        <v>201</v>
      </c>
      <c r="BZ1945" s="32">
        <f t="shared" si="1178"/>
        <v>0.11940298507462686</v>
      </c>
    </row>
    <row r="1946" spans="1:78" s="8" customFormat="1" hidden="1" x14ac:dyDescent="0.2">
      <c r="A1946" s="8" t="str">
        <f t="shared" si="1176"/>
        <v>2019Nurse practitionersNew BrunswickAll places of work</v>
      </c>
      <c r="B1946" s="8" t="s">
        <v>5</v>
      </c>
      <c r="C1946" s="8" t="s">
        <v>17</v>
      </c>
      <c r="D1946" s="8" t="s">
        <v>9</v>
      </c>
      <c r="E1946" s="8">
        <v>2019</v>
      </c>
      <c r="F1946" s="8">
        <v>126</v>
      </c>
      <c r="G1946" s="8">
        <v>9</v>
      </c>
      <c r="H1946" s="8">
        <v>0</v>
      </c>
      <c r="I1946" s="8">
        <v>3</v>
      </c>
      <c r="J1946" s="8">
        <v>18</v>
      </c>
      <c r="K1946" s="8">
        <v>38</v>
      </c>
      <c r="L1946" s="8">
        <v>26</v>
      </c>
      <c r="M1946" s="8">
        <v>11</v>
      </c>
      <c r="N1946" s="8">
        <v>18</v>
      </c>
      <c r="O1946" s="8">
        <v>11</v>
      </c>
      <c r="P1946" s="8">
        <v>8</v>
      </c>
      <c r="Q1946" s="8">
        <v>2</v>
      </c>
      <c r="R1946" s="8">
        <v>0</v>
      </c>
      <c r="S1946" s="8">
        <v>0</v>
      </c>
      <c r="T1946" s="8">
        <v>0</v>
      </c>
      <c r="U1946" s="8">
        <v>129</v>
      </c>
      <c r="V1946" s="8">
        <v>6</v>
      </c>
      <c r="W1946" s="8">
        <v>0</v>
      </c>
      <c r="X1946" s="8">
        <v>110</v>
      </c>
      <c r="Y1946" s="8">
        <v>16</v>
      </c>
      <c r="Z1946" s="8">
        <v>9</v>
      </c>
      <c r="AA1946" s="8">
        <v>0</v>
      </c>
      <c r="AB1946" s="8">
        <v>2</v>
      </c>
      <c r="AC1946" s="8">
        <v>0</v>
      </c>
      <c r="AD1946" s="8">
        <v>125</v>
      </c>
      <c r="AE1946" s="8">
        <v>8</v>
      </c>
      <c r="AF1946" s="8">
        <v>0</v>
      </c>
      <c r="AG1946" s="8">
        <v>130</v>
      </c>
      <c r="AH1946" s="8">
        <v>5</v>
      </c>
      <c r="AI1946" s="8">
        <v>0</v>
      </c>
      <c r="AJ1946" s="8">
        <v>56</v>
      </c>
      <c r="AK1946" s="8">
        <v>79</v>
      </c>
      <c r="AL1946" s="8">
        <v>0</v>
      </c>
      <c r="AM1946" s="8">
        <v>0</v>
      </c>
      <c r="AN1946" s="8">
        <v>135</v>
      </c>
      <c r="AO1946" s="41">
        <f t="shared" si="1180"/>
        <v>0.93333333333333335</v>
      </c>
      <c r="AP1946" s="41">
        <f t="shared" si="1181"/>
        <v>6.6666666666666666E-2</v>
      </c>
      <c r="AQ1946" s="41">
        <f t="shared" si="1182"/>
        <v>0</v>
      </c>
      <c r="AR1946" s="41">
        <f t="shared" si="1183"/>
        <v>2.2222222222222223E-2</v>
      </c>
      <c r="AS1946" s="41">
        <f t="shared" si="1184"/>
        <v>0.13333333333333333</v>
      </c>
      <c r="AT1946" s="41">
        <f t="shared" si="1185"/>
        <v>0.2814814814814815</v>
      </c>
      <c r="AU1946" s="41">
        <f t="shared" si="1186"/>
        <v>0.19259259259259259</v>
      </c>
      <c r="AV1946" s="41">
        <f t="shared" si="1187"/>
        <v>8.1481481481481488E-2</v>
      </c>
      <c r="AW1946" s="41">
        <f t="shared" si="1188"/>
        <v>0.13333333333333333</v>
      </c>
      <c r="AX1946" s="41">
        <f t="shared" si="1189"/>
        <v>8.1481481481481488E-2</v>
      </c>
      <c r="AY1946" s="41">
        <f t="shared" si="1190"/>
        <v>5.9259259259259262E-2</v>
      </c>
      <c r="AZ1946" s="41">
        <f t="shared" si="1191"/>
        <v>1.4814814814814815E-2</v>
      </c>
      <c r="BA1946" s="41">
        <f t="shared" si="1192"/>
        <v>0</v>
      </c>
      <c r="BB1946" s="41">
        <f t="shared" si="1193"/>
        <v>0</v>
      </c>
      <c r="BC1946" s="41">
        <f t="shared" si="1194"/>
        <v>0</v>
      </c>
      <c r="BD1946" s="41">
        <f t="shared" si="1195"/>
        <v>0.9555555555555556</v>
      </c>
      <c r="BE1946" s="41">
        <f t="shared" si="1196"/>
        <v>4.4444444444444446E-2</v>
      </c>
      <c r="BF1946" s="41">
        <f t="shared" si="1197"/>
        <v>0</v>
      </c>
      <c r="BG1946" s="41">
        <f t="shared" si="1198"/>
        <v>0.81481481481481477</v>
      </c>
      <c r="BH1946" s="41">
        <f t="shared" si="1199"/>
        <v>0.11851851851851852</v>
      </c>
      <c r="BI1946" s="41">
        <f t="shared" si="1200"/>
        <v>6.6666666666666666E-2</v>
      </c>
      <c r="BJ1946" s="41">
        <f t="shared" si="1201"/>
        <v>0</v>
      </c>
      <c r="BK1946" s="41">
        <f t="shared" si="1202"/>
        <v>1.4814814814814815E-2</v>
      </c>
      <c r="BL1946" s="41">
        <f t="shared" si="1203"/>
        <v>0</v>
      </c>
      <c r="BM1946" s="41">
        <f t="shared" si="1204"/>
        <v>0.92592592592592593</v>
      </c>
      <c r="BN1946" s="41">
        <f t="shared" si="1205"/>
        <v>5.9259259259259262E-2</v>
      </c>
      <c r="BO1946" s="41">
        <f t="shared" si="1206"/>
        <v>0</v>
      </c>
      <c r="BP1946" s="41">
        <f t="shared" si="1207"/>
        <v>0.96296296296296291</v>
      </c>
      <c r="BQ1946" s="41">
        <f t="shared" si="1208"/>
        <v>3.7037037037037035E-2</v>
      </c>
      <c r="BR1946" s="41">
        <f t="shared" si="1209"/>
        <v>0</v>
      </c>
      <c r="BS1946" s="41">
        <f t="shared" si="1210"/>
        <v>0.4148148148148148</v>
      </c>
      <c r="BT1946" s="41">
        <f t="shared" si="1211"/>
        <v>0.58518518518518514</v>
      </c>
      <c r="BU1946" s="41">
        <f t="shared" si="1212"/>
        <v>0</v>
      </c>
      <c r="BV1946" s="41">
        <f t="shared" si="1213"/>
        <v>0</v>
      </c>
      <c r="BW1946" s="41">
        <f t="shared" si="1214"/>
        <v>1</v>
      </c>
      <c r="BX1946" s="41" t="str">
        <f t="shared" si="1177"/>
        <v>2019Nurse practitionersNew Brunswick</v>
      </c>
      <c r="BY1946" s="51">
        <f>VLOOKUP(BX1946,'%workplace'!$A$1:$F$381,6,FALSE)</f>
        <v>135</v>
      </c>
      <c r="BZ1946" s="32">
        <f t="shared" si="1178"/>
        <v>1</v>
      </c>
    </row>
    <row r="1947" spans="1:78" s="8" customFormat="1" hidden="1" x14ac:dyDescent="0.2">
      <c r="A1947" s="8" t="str">
        <f t="shared" si="1176"/>
        <v>2019Nurse practitionersNew BrunswickCommunity health</v>
      </c>
      <c r="B1947" s="8" t="s">
        <v>5</v>
      </c>
      <c r="C1947" s="8" t="s">
        <v>17</v>
      </c>
      <c r="D1947" s="8" t="s">
        <v>11</v>
      </c>
      <c r="E1947" s="8">
        <v>2019</v>
      </c>
      <c r="F1947" s="8">
        <v>73</v>
      </c>
      <c r="G1947" s="8">
        <v>6</v>
      </c>
      <c r="H1947" s="8">
        <v>0</v>
      </c>
      <c r="I1947" s="8">
        <v>1</v>
      </c>
      <c r="J1947" s="8">
        <v>10</v>
      </c>
      <c r="K1947" s="8">
        <v>20</v>
      </c>
      <c r="L1947" s="8">
        <v>16</v>
      </c>
      <c r="M1947" s="8">
        <v>9</v>
      </c>
      <c r="N1947" s="8">
        <v>11</v>
      </c>
      <c r="O1947" s="8">
        <v>6</v>
      </c>
      <c r="P1947" s="8">
        <v>4</v>
      </c>
      <c r="Q1947" s="8">
        <v>2</v>
      </c>
      <c r="R1947" s="8">
        <v>0</v>
      </c>
      <c r="S1947" s="8">
        <v>0</v>
      </c>
      <c r="T1947" s="8">
        <v>0</v>
      </c>
      <c r="U1947" s="8">
        <v>77</v>
      </c>
      <c r="V1947" s="8">
        <v>2</v>
      </c>
      <c r="W1947" s="8">
        <v>0</v>
      </c>
      <c r="X1947" s="8">
        <v>69</v>
      </c>
      <c r="Y1947" s="8">
        <v>5</v>
      </c>
      <c r="Z1947" s="8">
        <v>5</v>
      </c>
      <c r="AA1947" s="8">
        <v>0</v>
      </c>
      <c r="AB1947" s="8">
        <v>0</v>
      </c>
      <c r="AC1947" s="8">
        <v>0</v>
      </c>
      <c r="AD1947" s="8">
        <v>78</v>
      </c>
      <c r="AE1947" s="8">
        <v>1</v>
      </c>
      <c r="AF1947" s="8">
        <v>0</v>
      </c>
      <c r="AG1947" s="8">
        <v>79</v>
      </c>
      <c r="AH1947" s="8">
        <v>0</v>
      </c>
      <c r="AI1947" s="8">
        <v>0</v>
      </c>
      <c r="AJ1947" s="8">
        <v>40</v>
      </c>
      <c r="AK1947" s="8">
        <v>39</v>
      </c>
      <c r="AL1947" s="8">
        <v>0</v>
      </c>
      <c r="AM1947" s="8">
        <v>0</v>
      </c>
      <c r="AN1947" s="8">
        <v>79</v>
      </c>
      <c r="AO1947" s="41">
        <f t="shared" si="1180"/>
        <v>0.92405063291139244</v>
      </c>
      <c r="AP1947" s="41">
        <f t="shared" si="1181"/>
        <v>7.5949367088607597E-2</v>
      </c>
      <c r="AQ1947" s="41">
        <f t="shared" si="1182"/>
        <v>0</v>
      </c>
      <c r="AR1947" s="41">
        <f t="shared" si="1183"/>
        <v>1.2658227848101266E-2</v>
      </c>
      <c r="AS1947" s="41">
        <f t="shared" si="1184"/>
        <v>0.12658227848101267</v>
      </c>
      <c r="AT1947" s="41">
        <f t="shared" si="1185"/>
        <v>0.25316455696202533</v>
      </c>
      <c r="AU1947" s="41">
        <f t="shared" si="1186"/>
        <v>0.20253164556962025</v>
      </c>
      <c r="AV1947" s="41">
        <f t="shared" si="1187"/>
        <v>0.11392405063291139</v>
      </c>
      <c r="AW1947" s="41">
        <f t="shared" si="1188"/>
        <v>0.13924050632911392</v>
      </c>
      <c r="AX1947" s="41">
        <f t="shared" si="1189"/>
        <v>7.5949367088607597E-2</v>
      </c>
      <c r="AY1947" s="41">
        <f t="shared" si="1190"/>
        <v>5.0632911392405063E-2</v>
      </c>
      <c r="AZ1947" s="41">
        <f t="shared" si="1191"/>
        <v>2.5316455696202531E-2</v>
      </c>
      <c r="BA1947" s="41">
        <f t="shared" si="1192"/>
        <v>0</v>
      </c>
      <c r="BB1947" s="41">
        <f t="shared" si="1193"/>
        <v>0</v>
      </c>
      <c r="BC1947" s="41">
        <f t="shared" si="1194"/>
        <v>0</v>
      </c>
      <c r="BD1947" s="41">
        <f t="shared" si="1195"/>
        <v>0.97468354430379744</v>
      </c>
      <c r="BE1947" s="41">
        <f t="shared" si="1196"/>
        <v>2.5316455696202531E-2</v>
      </c>
      <c r="BF1947" s="41">
        <f t="shared" si="1197"/>
        <v>0</v>
      </c>
      <c r="BG1947" s="41">
        <f t="shared" si="1198"/>
        <v>0.87341772151898733</v>
      </c>
      <c r="BH1947" s="41">
        <f t="shared" si="1199"/>
        <v>6.3291139240506333E-2</v>
      </c>
      <c r="BI1947" s="41">
        <f t="shared" si="1200"/>
        <v>6.3291139240506333E-2</v>
      </c>
      <c r="BJ1947" s="41">
        <f t="shared" si="1201"/>
        <v>0</v>
      </c>
      <c r="BK1947" s="41">
        <f t="shared" si="1202"/>
        <v>0</v>
      </c>
      <c r="BL1947" s="41">
        <f t="shared" si="1203"/>
        <v>0</v>
      </c>
      <c r="BM1947" s="41">
        <f t="shared" si="1204"/>
        <v>0.98734177215189878</v>
      </c>
      <c r="BN1947" s="41">
        <f t="shared" si="1205"/>
        <v>1.2658227848101266E-2</v>
      </c>
      <c r="BO1947" s="41">
        <f t="shared" si="1206"/>
        <v>0</v>
      </c>
      <c r="BP1947" s="41">
        <f t="shared" si="1207"/>
        <v>1</v>
      </c>
      <c r="BQ1947" s="41">
        <f t="shared" si="1208"/>
        <v>0</v>
      </c>
      <c r="BR1947" s="41">
        <f t="shared" si="1209"/>
        <v>0</v>
      </c>
      <c r="BS1947" s="41">
        <f t="shared" si="1210"/>
        <v>0.50632911392405067</v>
      </c>
      <c r="BT1947" s="41">
        <f t="shared" si="1211"/>
        <v>0.49367088607594939</v>
      </c>
      <c r="BU1947" s="41">
        <f t="shared" si="1212"/>
        <v>0</v>
      </c>
      <c r="BV1947" s="41">
        <f t="shared" si="1213"/>
        <v>0</v>
      </c>
      <c r="BW1947" s="41">
        <f t="shared" si="1214"/>
        <v>1</v>
      </c>
      <c r="BX1947" s="41" t="str">
        <f t="shared" si="1177"/>
        <v>2019Nurse practitionersNew Brunswick</v>
      </c>
      <c r="BY1947" s="51">
        <f>VLOOKUP(BX1947,'%workplace'!$A$1:$F$381,6,FALSE)</f>
        <v>135</v>
      </c>
      <c r="BZ1947" s="32">
        <f t="shared" si="1178"/>
        <v>0.58518518518518514</v>
      </c>
    </row>
    <row r="1948" spans="1:78" s="8" customFormat="1" hidden="1" x14ac:dyDescent="0.2">
      <c r="A1948" s="8" t="str">
        <f t="shared" si="1176"/>
        <v>2019Nurse practitionersNew BrunswickNursing home/long-term care</v>
      </c>
      <c r="B1948" s="8" t="s">
        <v>5</v>
      </c>
      <c r="C1948" s="8" t="s">
        <v>17</v>
      </c>
      <c r="D1948" s="8" t="s">
        <v>12</v>
      </c>
      <c r="E1948" s="8">
        <v>2019</v>
      </c>
      <c r="F1948" s="8">
        <v>4</v>
      </c>
      <c r="G1948" s="8">
        <v>1</v>
      </c>
      <c r="H1948" s="8">
        <v>0</v>
      </c>
      <c r="I1948" s="8">
        <v>1</v>
      </c>
      <c r="J1948" s="8">
        <v>0</v>
      </c>
      <c r="K1948" s="8">
        <v>3</v>
      </c>
      <c r="L1948" s="8">
        <v>1</v>
      </c>
      <c r="M1948" s="8">
        <v>0</v>
      </c>
      <c r="N1948" s="8">
        <v>0</v>
      </c>
      <c r="O1948" s="8">
        <v>0</v>
      </c>
      <c r="P1948" s="8">
        <v>0</v>
      </c>
      <c r="Q1948" s="8">
        <v>0</v>
      </c>
      <c r="R1948" s="8">
        <v>0</v>
      </c>
      <c r="S1948" s="8">
        <v>0</v>
      </c>
      <c r="T1948" s="8">
        <v>0</v>
      </c>
      <c r="U1948" s="8">
        <v>5</v>
      </c>
      <c r="V1948" s="8">
        <v>0</v>
      </c>
      <c r="W1948" s="8">
        <v>0</v>
      </c>
      <c r="X1948" s="8">
        <v>3</v>
      </c>
      <c r="Y1948" s="8">
        <v>1</v>
      </c>
      <c r="Z1948" s="8">
        <v>1</v>
      </c>
      <c r="AA1948" s="8">
        <v>0</v>
      </c>
      <c r="AB1948" s="8">
        <v>0</v>
      </c>
      <c r="AC1948" s="8">
        <v>0</v>
      </c>
      <c r="AD1948" s="8">
        <v>4</v>
      </c>
      <c r="AE1948" s="8">
        <v>1</v>
      </c>
      <c r="AF1948" s="8">
        <v>0</v>
      </c>
      <c r="AG1948" s="8">
        <v>5</v>
      </c>
      <c r="AH1948" s="8">
        <v>0</v>
      </c>
      <c r="AI1948" s="8">
        <v>0</v>
      </c>
      <c r="AJ1948" s="8">
        <v>1</v>
      </c>
      <c r="AK1948" s="8">
        <v>4</v>
      </c>
      <c r="AL1948" s="8">
        <v>0</v>
      </c>
      <c r="AM1948" s="8">
        <v>0</v>
      </c>
      <c r="AN1948" s="8">
        <v>5</v>
      </c>
      <c r="AO1948" s="41">
        <f t="shared" si="1180"/>
        <v>0.8</v>
      </c>
      <c r="AP1948" s="41">
        <f t="shared" si="1181"/>
        <v>0.2</v>
      </c>
      <c r="AQ1948" s="41">
        <f t="shared" si="1182"/>
        <v>0</v>
      </c>
      <c r="AR1948" s="41">
        <f t="shared" si="1183"/>
        <v>0.2</v>
      </c>
      <c r="AS1948" s="41">
        <f t="shared" si="1184"/>
        <v>0</v>
      </c>
      <c r="AT1948" s="41">
        <f t="shared" si="1185"/>
        <v>0.6</v>
      </c>
      <c r="AU1948" s="41">
        <f t="shared" si="1186"/>
        <v>0.2</v>
      </c>
      <c r="AV1948" s="41">
        <f t="shared" si="1187"/>
        <v>0</v>
      </c>
      <c r="AW1948" s="41">
        <f t="shared" si="1188"/>
        <v>0</v>
      </c>
      <c r="AX1948" s="41">
        <f t="shared" si="1189"/>
        <v>0</v>
      </c>
      <c r="AY1948" s="41">
        <f t="shared" si="1190"/>
        <v>0</v>
      </c>
      <c r="AZ1948" s="41">
        <f t="shared" si="1191"/>
        <v>0</v>
      </c>
      <c r="BA1948" s="41">
        <f t="shared" si="1192"/>
        <v>0</v>
      </c>
      <c r="BB1948" s="41">
        <f t="shared" si="1193"/>
        <v>0</v>
      </c>
      <c r="BC1948" s="41">
        <f t="shared" si="1194"/>
        <v>0</v>
      </c>
      <c r="BD1948" s="41">
        <f t="shared" si="1195"/>
        <v>1</v>
      </c>
      <c r="BE1948" s="41">
        <f t="shared" si="1196"/>
        <v>0</v>
      </c>
      <c r="BF1948" s="41">
        <f t="shared" si="1197"/>
        <v>0</v>
      </c>
      <c r="BG1948" s="41">
        <f t="shared" si="1198"/>
        <v>0.6</v>
      </c>
      <c r="BH1948" s="41">
        <f t="shared" si="1199"/>
        <v>0.2</v>
      </c>
      <c r="BI1948" s="41">
        <f t="shared" si="1200"/>
        <v>0.2</v>
      </c>
      <c r="BJ1948" s="41">
        <f t="shared" si="1201"/>
        <v>0</v>
      </c>
      <c r="BK1948" s="41">
        <f t="shared" si="1202"/>
        <v>0</v>
      </c>
      <c r="BL1948" s="41">
        <f t="shared" si="1203"/>
        <v>0</v>
      </c>
      <c r="BM1948" s="41">
        <f t="shared" si="1204"/>
        <v>0.8</v>
      </c>
      <c r="BN1948" s="41">
        <f t="shared" si="1205"/>
        <v>0.2</v>
      </c>
      <c r="BO1948" s="41">
        <f t="shared" si="1206"/>
        <v>0</v>
      </c>
      <c r="BP1948" s="41">
        <f t="shared" si="1207"/>
        <v>1</v>
      </c>
      <c r="BQ1948" s="41">
        <f t="shared" si="1208"/>
        <v>0</v>
      </c>
      <c r="BR1948" s="41">
        <f t="shared" si="1209"/>
        <v>0</v>
      </c>
      <c r="BS1948" s="41">
        <f t="shared" si="1210"/>
        <v>0.2</v>
      </c>
      <c r="BT1948" s="41">
        <f t="shared" si="1211"/>
        <v>0.8</v>
      </c>
      <c r="BU1948" s="41">
        <f t="shared" si="1212"/>
        <v>0</v>
      </c>
      <c r="BV1948" s="41">
        <f t="shared" si="1213"/>
        <v>0</v>
      </c>
      <c r="BW1948" s="41">
        <f t="shared" si="1214"/>
        <v>1</v>
      </c>
      <c r="BX1948" s="41" t="str">
        <f t="shared" si="1177"/>
        <v>2019Nurse practitionersNew Brunswick</v>
      </c>
      <c r="BY1948" s="51">
        <f>VLOOKUP(BX1948,'%workplace'!$A$1:$F$381,6,FALSE)</f>
        <v>135</v>
      </c>
      <c r="BZ1948" s="32">
        <f t="shared" si="1178"/>
        <v>3.7037037037037035E-2</v>
      </c>
    </row>
    <row r="1949" spans="1:78" s="8" customFormat="1" hidden="1" x14ac:dyDescent="0.2">
      <c r="A1949" s="8" t="str">
        <f t="shared" si="1176"/>
        <v>2019Nurse practitionersNew BrunswickHospital</v>
      </c>
      <c r="B1949" s="8" t="s">
        <v>5</v>
      </c>
      <c r="C1949" s="8" t="s">
        <v>17</v>
      </c>
      <c r="D1949" s="8" t="s">
        <v>10</v>
      </c>
      <c r="E1949" s="8">
        <v>2019</v>
      </c>
      <c r="F1949" s="8">
        <v>31</v>
      </c>
      <c r="G1949" s="8">
        <v>1</v>
      </c>
      <c r="H1949" s="8">
        <v>0</v>
      </c>
      <c r="I1949" s="8">
        <v>1</v>
      </c>
      <c r="J1949" s="8">
        <v>6</v>
      </c>
      <c r="K1949" s="8">
        <v>10</v>
      </c>
      <c r="L1949" s="8">
        <v>5</v>
      </c>
      <c r="M1949" s="8">
        <v>1</v>
      </c>
      <c r="N1949" s="8">
        <v>2</v>
      </c>
      <c r="O1949" s="8">
        <v>5</v>
      </c>
      <c r="P1949" s="8">
        <v>2</v>
      </c>
      <c r="Q1949" s="8">
        <v>0</v>
      </c>
      <c r="R1949" s="8">
        <v>0</v>
      </c>
      <c r="S1949" s="8">
        <v>0</v>
      </c>
      <c r="T1949" s="8">
        <v>0</v>
      </c>
      <c r="U1949" s="8">
        <v>28</v>
      </c>
      <c r="V1949" s="8">
        <v>4</v>
      </c>
      <c r="W1949" s="8">
        <v>0</v>
      </c>
      <c r="X1949" s="8">
        <v>25</v>
      </c>
      <c r="Y1949" s="8">
        <v>6</v>
      </c>
      <c r="Z1949" s="8">
        <v>1</v>
      </c>
      <c r="AA1949" s="8">
        <v>0</v>
      </c>
      <c r="AB1949" s="8">
        <v>2</v>
      </c>
      <c r="AC1949" s="8">
        <v>0</v>
      </c>
      <c r="AD1949" s="8">
        <v>25</v>
      </c>
      <c r="AE1949" s="8">
        <v>5</v>
      </c>
      <c r="AF1949" s="8">
        <v>0</v>
      </c>
      <c r="AG1949" s="8">
        <v>31</v>
      </c>
      <c r="AH1949" s="8">
        <v>1</v>
      </c>
      <c r="AI1949" s="8">
        <v>0</v>
      </c>
      <c r="AJ1949" s="8">
        <v>8</v>
      </c>
      <c r="AK1949" s="8">
        <v>24</v>
      </c>
      <c r="AL1949" s="8">
        <v>0</v>
      </c>
      <c r="AM1949" s="8">
        <v>0</v>
      </c>
      <c r="AN1949" s="8">
        <v>32</v>
      </c>
      <c r="AO1949" s="41">
        <f t="shared" si="1180"/>
        <v>0.96875</v>
      </c>
      <c r="AP1949" s="41">
        <f t="shared" si="1181"/>
        <v>3.125E-2</v>
      </c>
      <c r="AQ1949" s="41">
        <f t="shared" si="1182"/>
        <v>0</v>
      </c>
      <c r="AR1949" s="41">
        <f t="shared" si="1183"/>
        <v>3.125E-2</v>
      </c>
      <c r="AS1949" s="41">
        <f t="shared" si="1184"/>
        <v>0.1875</v>
      </c>
      <c r="AT1949" s="41">
        <f t="shared" si="1185"/>
        <v>0.3125</v>
      </c>
      <c r="AU1949" s="41">
        <f t="shared" si="1186"/>
        <v>0.15625</v>
      </c>
      <c r="AV1949" s="41">
        <f t="shared" si="1187"/>
        <v>3.125E-2</v>
      </c>
      <c r="AW1949" s="41">
        <f t="shared" si="1188"/>
        <v>6.25E-2</v>
      </c>
      <c r="AX1949" s="41">
        <f t="shared" si="1189"/>
        <v>0.15625</v>
      </c>
      <c r="AY1949" s="41">
        <f t="shared" si="1190"/>
        <v>6.25E-2</v>
      </c>
      <c r="AZ1949" s="41">
        <f t="shared" si="1191"/>
        <v>0</v>
      </c>
      <c r="BA1949" s="41">
        <f t="shared" si="1192"/>
        <v>0</v>
      </c>
      <c r="BB1949" s="41">
        <f t="shared" si="1193"/>
        <v>0</v>
      </c>
      <c r="BC1949" s="41">
        <f t="shared" si="1194"/>
        <v>0</v>
      </c>
      <c r="BD1949" s="41">
        <f t="shared" si="1195"/>
        <v>0.875</v>
      </c>
      <c r="BE1949" s="41">
        <f t="shared" si="1196"/>
        <v>0.125</v>
      </c>
      <c r="BF1949" s="41">
        <f t="shared" si="1197"/>
        <v>0</v>
      </c>
      <c r="BG1949" s="41">
        <f t="shared" si="1198"/>
        <v>0.78125</v>
      </c>
      <c r="BH1949" s="41">
        <f t="shared" si="1199"/>
        <v>0.1875</v>
      </c>
      <c r="BI1949" s="41">
        <f t="shared" si="1200"/>
        <v>3.125E-2</v>
      </c>
      <c r="BJ1949" s="41">
        <f t="shared" si="1201"/>
        <v>0</v>
      </c>
      <c r="BK1949" s="41">
        <f t="shared" si="1202"/>
        <v>6.25E-2</v>
      </c>
      <c r="BL1949" s="41">
        <f t="shared" si="1203"/>
        <v>0</v>
      </c>
      <c r="BM1949" s="41">
        <f t="shared" si="1204"/>
        <v>0.78125</v>
      </c>
      <c r="BN1949" s="41">
        <f t="shared" si="1205"/>
        <v>0.15625</v>
      </c>
      <c r="BO1949" s="41">
        <f t="shared" si="1206"/>
        <v>0</v>
      </c>
      <c r="BP1949" s="41">
        <f t="shared" si="1207"/>
        <v>0.96875</v>
      </c>
      <c r="BQ1949" s="41">
        <f t="shared" si="1208"/>
        <v>3.125E-2</v>
      </c>
      <c r="BR1949" s="41">
        <f t="shared" si="1209"/>
        <v>0</v>
      </c>
      <c r="BS1949" s="41">
        <f t="shared" si="1210"/>
        <v>0.25</v>
      </c>
      <c r="BT1949" s="41">
        <f t="shared" si="1211"/>
        <v>0.75</v>
      </c>
      <c r="BU1949" s="41">
        <f t="shared" si="1212"/>
        <v>0</v>
      </c>
      <c r="BV1949" s="41">
        <f t="shared" si="1213"/>
        <v>0</v>
      </c>
      <c r="BW1949" s="41">
        <f t="shared" si="1214"/>
        <v>1</v>
      </c>
      <c r="BX1949" s="41" t="str">
        <f t="shared" si="1177"/>
        <v>2019Nurse practitionersNew Brunswick</v>
      </c>
      <c r="BY1949" s="51">
        <f>VLOOKUP(BX1949,'%workplace'!$A$1:$F$381,6,FALSE)</f>
        <v>135</v>
      </c>
      <c r="BZ1949" s="32">
        <f t="shared" si="1178"/>
        <v>0.23703703703703705</v>
      </c>
    </row>
    <row r="1950" spans="1:78" s="8" customFormat="1" hidden="1" x14ac:dyDescent="0.2">
      <c r="A1950" s="8" t="str">
        <f t="shared" si="1176"/>
        <v>2019Nurse practitionersNew BrunswickOther places of work</v>
      </c>
      <c r="B1950" s="8" t="s">
        <v>5</v>
      </c>
      <c r="C1950" s="8" t="s">
        <v>17</v>
      </c>
      <c r="D1950" s="8" t="s">
        <v>13</v>
      </c>
      <c r="E1950" s="8">
        <v>2019</v>
      </c>
      <c r="F1950" s="8">
        <v>18</v>
      </c>
      <c r="G1950" s="8">
        <v>1</v>
      </c>
      <c r="H1950" s="8">
        <v>0</v>
      </c>
      <c r="I1950" s="8">
        <v>0</v>
      </c>
      <c r="J1950" s="8">
        <v>2</v>
      </c>
      <c r="K1950" s="8">
        <v>5</v>
      </c>
      <c r="L1950" s="8">
        <v>4</v>
      </c>
      <c r="M1950" s="8">
        <v>1</v>
      </c>
      <c r="N1950" s="8">
        <v>5</v>
      </c>
      <c r="O1950" s="8">
        <v>0</v>
      </c>
      <c r="P1950" s="8">
        <v>2</v>
      </c>
      <c r="Q1950" s="8">
        <v>0</v>
      </c>
      <c r="R1950" s="8">
        <v>0</v>
      </c>
      <c r="S1950" s="8">
        <v>0</v>
      </c>
      <c r="T1950" s="8">
        <v>0</v>
      </c>
      <c r="U1950" s="8">
        <v>19</v>
      </c>
      <c r="V1950" s="8">
        <v>0</v>
      </c>
      <c r="W1950" s="8">
        <v>0</v>
      </c>
      <c r="X1950" s="8">
        <v>13</v>
      </c>
      <c r="Y1950" s="8">
        <v>4</v>
      </c>
      <c r="Z1950" s="8">
        <v>2</v>
      </c>
      <c r="AA1950" s="8">
        <v>0</v>
      </c>
      <c r="AB1950" s="8">
        <v>0</v>
      </c>
      <c r="AC1950" s="8">
        <v>0</v>
      </c>
      <c r="AD1950" s="8">
        <v>18</v>
      </c>
      <c r="AE1950" s="8">
        <v>1</v>
      </c>
      <c r="AF1950" s="8">
        <v>0</v>
      </c>
      <c r="AG1950" s="8">
        <v>15</v>
      </c>
      <c r="AH1950" s="8">
        <v>4</v>
      </c>
      <c r="AI1950" s="8">
        <v>0</v>
      </c>
      <c r="AJ1950" s="8">
        <v>7</v>
      </c>
      <c r="AK1950" s="8">
        <v>12</v>
      </c>
      <c r="AL1950" s="8">
        <v>0</v>
      </c>
      <c r="AM1950" s="8">
        <v>0</v>
      </c>
      <c r="AN1950" s="8">
        <v>19</v>
      </c>
      <c r="AO1950" s="41">
        <f t="shared" si="1180"/>
        <v>0.94736842105263153</v>
      </c>
      <c r="AP1950" s="41">
        <f t="shared" si="1181"/>
        <v>5.2631578947368418E-2</v>
      </c>
      <c r="AQ1950" s="41">
        <f t="shared" si="1182"/>
        <v>0</v>
      </c>
      <c r="AR1950" s="41">
        <f t="shared" si="1183"/>
        <v>0</v>
      </c>
      <c r="AS1950" s="41">
        <f t="shared" si="1184"/>
        <v>0.10526315789473684</v>
      </c>
      <c r="AT1950" s="41">
        <f t="shared" si="1185"/>
        <v>0.26315789473684209</v>
      </c>
      <c r="AU1950" s="41">
        <f t="shared" si="1186"/>
        <v>0.21052631578947367</v>
      </c>
      <c r="AV1950" s="41">
        <f t="shared" si="1187"/>
        <v>5.2631578947368418E-2</v>
      </c>
      <c r="AW1950" s="41">
        <f t="shared" si="1188"/>
        <v>0.26315789473684209</v>
      </c>
      <c r="AX1950" s="41">
        <f t="shared" si="1189"/>
        <v>0</v>
      </c>
      <c r="AY1950" s="41">
        <f t="shared" si="1190"/>
        <v>0.10526315789473684</v>
      </c>
      <c r="AZ1950" s="41">
        <f t="shared" si="1191"/>
        <v>0</v>
      </c>
      <c r="BA1950" s="41">
        <f t="shared" si="1192"/>
        <v>0</v>
      </c>
      <c r="BB1950" s="41">
        <f t="shared" si="1193"/>
        <v>0</v>
      </c>
      <c r="BC1950" s="41">
        <f t="shared" si="1194"/>
        <v>0</v>
      </c>
      <c r="BD1950" s="41">
        <f t="shared" si="1195"/>
        <v>1</v>
      </c>
      <c r="BE1950" s="41">
        <f t="shared" si="1196"/>
        <v>0</v>
      </c>
      <c r="BF1950" s="41">
        <f t="shared" si="1197"/>
        <v>0</v>
      </c>
      <c r="BG1950" s="41">
        <f t="shared" si="1198"/>
        <v>0.68421052631578949</v>
      </c>
      <c r="BH1950" s="41">
        <f t="shared" si="1199"/>
        <v>0.21052631578947367</v>
      </c>
      <c r="BI1950" s="41">
        <f t="shared" si="1200"/>
        <v>0.10526315789473684</v>
      </c>
      <c r="BJ1950" s="41">
        <f t="shared" si="1201"/>
        <v>0</v>
      </c>
      <c r="BK1950" s="41">
        <f t="shared" si="1202"/>
        <v>0</v>
      </c>
      <c r="BL1950" s="41">
        <f t="shared" si="1203"/>
        <v>0</v>
      </c>
      <c r="BM1950" s="41">
        <f t="shared" si="1204"/>
        <v>0.94736842105263153</v>
      </c>
      <c r="BN1950" s="41">
        <f t="shared" si="1205"/>
        <v>5.2631578947368418E-2</v>
      </c>
      <c r="BO1950" s="41">
        <f t="shared" si="1206"/>
        <v>0</v>
      </c>
      <c r="BP1950" s="41">
        <f t="shared" si="1207"/>
        <v>0.78947368421052633</v>
      </c>
      <c r="BQ1950" s="41">
        <f t="shared" si="1208"/>
        <v>0.21052631578947367</v>
      </c>
      <c r="BR1950" s="41">
        <f t="shared" si="1209"/>
        <v>0</v>
      </c>
      <c r="BS1950" s="41">
        <f t="shared" si="1210"/>
        <v>0.36842105263157893</v>
      </c>
      <c r="BT1950" s="41">
        <f t="shared" si="1211"/>
        <v>0.63157894736842102</v>
      </c>
      <c r="BU1950" s="41">
        <f t="shared" si="1212"/>
        <v>0</v>
      </c>
      <c r="BV1950" s="41">
        <f t="shared" si="1213"/>
        <v>0</v>
      </c>
      <c r="BW1950" s="41">
        <f t="shared" si="1214"/>
        <v>1</v>
      </c>
      <c r="BX1950" s="41" t="str">
        <f t="shared" si="1177"/>
        <v>2019Nurse practitionersNew Brunswick</v>
      </c>
      <c r="BY1950" s="51">
        <f>VLOOKUP(BX1950,'%workplace'!$A$1:$F$381,6,FALSE)</f>
        <v>135</v>
      </c>
      <c r="BZ1950" s="32">
        <f t="shared" si="1178"/>
        <v>0.14074074074074075</v>
      </c>
    </row>
    <row r="1951" spans="1:78" s="8" customFormat="1" hidden="1" x14ac:dyDescent="0.2">
      <c r="A1951" s="8" t="str">
        <f t="shared" si="1176"/>
        <v>2019Nurse practitionersQuebecAll places of work</v>
      </c>
      <c r="B1951" s="8" t="s">
        <v>5</v>
      </c>
      <c r="C1951" s="8" t="s">
        <v>18</v>
      </c>
      <c r="D1951" s="8" t="s">
        <v>9</v>
      </c>
      <c r="E1951" s="8">
        <v>2019</v>
      </c>
      <c r="F1951" s="8">
        <v>492</v>
      </c>
      <c r="G1951" s="8">
        <v>50</v>
      </c>
      <c r="H1951" s="8">
        <v>0</v>
      </c>
      <c r="I1951" s="8">
        <v>23</v>
      </c>
      <c r="J1951" s="8">
        <v>143</v>
      </c>
      <c r="K1951" s="8">
        <v>193</v>
      </c>
      <c r="L1951" s="8">
        <v>102</v>
      </c>
      <c r="M1951" s="8">
        <v>43</v>
      </c>
      <c r="N1951" s="8">
        <v>24</v>
      </c>
      <c r="O1951" s="8">
        <v>9</v>
      </c>
      <c r="P1951" s="8">
        <v>5</v>
      </c>
      <c r="Q1951" s="8">
        <v>0</v>
      </c>
      <c r="R1951" s="8">
        <v>0</v>
      </c>
      <c r="S1951" s="8">
        <v>0</v>
      </c>
      <c r="T1951" s="8">
        <v>0</v>
      </c>
      <c r="U1951" s="8">
        <v>538</v>
      </c>
      <c r="V1951" s="8">
        <v>4</v>
      </c>
      <c r="W1951" s="8">
        <v>0</v>
      </c>
      <c r="X1951" s="8">
        <v>506</v>
      </c>
      <c r="Y1951" s="8">
        <v>30</v>
      </c>
      <c r="Z1951" s="8">
        <v>6</v>
      </c>
      <c r="AA1951" s="8">
        <v>0</v>
      </c>
      <c r="AB1951" s="8">
        <v>14</v>
      </c>
      <c r="AC1951" s="8">
        <v>0</v>
      </c>
      <c r="AD1951" s="8">
        <v>520</v>
      </c>
      <c r="AE1951" s="8">
        <v>8</v>
      </c>
      <c r="AF1951" s="8">
        <v>14</v>
      </c>
      <c r="AG1951" s="8">
        <v>519</v>
      </c>
      <c r="AH1951" s="8">
        <v>9</v>
      </c>
      <c r="AI1951" s="8">
        <v>0</v>
      </c>
      <c r="AJ1951" s="8">
        <v>95</v>
      </c>
      <c r="AK1951" s="8">
        <v>443</v>
      </c>
      <c r="AL1951" s="8">
        <v>0</v>
      </c>
      <c r="AM1951" s="8">
        <v>4</v>
      </c>
      <c r="AN1951" s="8">
        <v>542</v>
      </c>
      <c r="AO1951" s="41">
        <f t="shared" si="1180"/>
        <v>0.90774907749077494</v>
      </c>
      <c r="AP1951" s="41">
        <f t="shared" si="1181"/>
        <v>9.2250922509225092E-2</v>
      </c>
      <c r="AQ1951" s="41">
        <f t="shared" si="1182"/>
        <v>0</v>
      </c>
      <c r="AR1951" s="41">
        <f t="shared" si="1183"/>
        <v>4.2435424354243544E-2</v>
      </c>
      <c r="AS1951" s="41">
        <f t="shared" si="1184"/>
        <v>0.26383763837638374</v>
      </c>
      <c r="AT1951" s="41">
        <f t="shared" si="1185"/>
        <v>0.35608856088560886</v>
      </c>
      <c r="AU1951" s="41">
        <f t="shared" si="1186"/>
        <v>0.18819188191881919</v>
      </c>
      <c r="AV1951" s="41">
        <f t="shared" si="1187"/>
        <v>7.9335793357933573E-2</v>
      </c>
      <c r="AW1951" s="41">
        <f t="shared" si="1188"/>
        <v>4.4280442804428041E-2</v>
      </c>
      <c r="AX1951" s="41">
        <f t="shared" si="1189"/>
        <v>1.6605166051660517E-2</v>
      </c>
      <c r="AY1951" s="41">
        <f t="shared" si="1190"/>
        <v>9.2250922509225092E-3</v>
      </c>
      <c r="AZ1951" s="41">
        <f t="shared" si="1191"/>
        <v>0</v>
      </c>
      <c r="BA1951" s="41">
        <f t="shared" si="1192"/>
        <v>0</v>
      </c>
      <c r="BB1951" s="41">
        <f t="shared" si="1193"/>
        <v>0</v>
      </c>
      <c r="BC1951" s="41">
        <f t="shared" si="1194"/>
        <v>0</v>
      </c>
      <c r="BD1951" s="41">
        <f t="shared" si="1195"/>
        <v>0.99261992619926198</v>
      </c>
      <c r="BE1951" s="41">
        <f t="shared" si="1196"/>
        <v>7.3800738007380072E-3</v>
      </c>
      <c r="BF1951" s="41">
        <f t="shared" si="1197"/>
        <v>0</v>
      </c>
      <c r="BG1951" s="41">
        <f t="shared" si="1198"/>
        <v>0.93357933579335795</v>
      </c>
      <c r="BH1951" s="41">
        <f t="shared" si="1199"/>
        <v>5.5350553505535055E-2</v>
      </c>
      <c r="BI1951" s="41">
        <f t="shared" si="1200"/>
        <v>1.107011070110701E-2</v>
      </c>
      <c r="BJ1951" s="41">
        <f t="shared" si="1201"/>
        <v>0</v>
      </c>
      <c r="BK1951" s="41">
        <f t="shared" si="1202"/>
        <v>2.5830258302583026E-2</v>
      </c>
      <c r="BL1951" s="41">
        <f t="shared" si="1203"/>
        <v>0</v>
      </c>
      <c r="BM1951" s="41">
        <f t="shared" si="1204"/>
        <v>0.95940959409594095</v>
      </c>
      <c r="BN1951" s="41">
        <f t="shared" si="1205"/>
        <v>1.4760147601476014E-2</v>
      </c>
      <c r="BO1951" s="41">
        <f t="shared" si="1206"/>
        <v>2.5830258302583026E-2</v>
      </c>
      <c r="BP1951" s="41">
        <f t="shared" si="1207"/>
        <v>0.95756457564575648</v>
      </c>
      <c r="BQ1951" s="41">
        <f t="shared" si="1208"/>
        <v>1.6605166051660517E-2</v>
      </c>
      <c r="BR1951" s="41">
        <f t="shared" si="1209"/>
        <v>0</v>
      </c>
      <c r="BS1951" s="41">
        <f t="shared" si="1210"/>
        <v>0.17527675276752769</v>
      </c>
      <c r="BT1951" s="41">
        <f t="shared" si="1211"/>
        <v>0.81734317343173435</v>
      </c>
      <c r="BU1951" s="41">
        <f t="shared" si="1212"/>
        <v>0</v>
      </c>
      <c r="BV1951" s="41">
        <f t="shared" si="1213"/>
        <v>7.3800738007380072E-3</v>
      </c>
      <c r="BW1951" s="41">
        <f t="shared" si="1214"/>
        <v>1</v>
      </c>
      <c r="BX1951" s="41" t="str">
        <f t="shared" si="1177"/>
        <v>2019Nurse practitionersQuebec</v>
      </c>
      <c r="BY1951" s="51">
        <f>VLOOKUP(BX1951,'%workplace'!$A$1:$F$381,6,FALSE)</f>
        <v>542</v>
      </c>
      <c r="BZ1951" s="32">
        <f t="shared" si="1178"/>
        <v>1</v>
      </c>
    </row>
    <row r="1952" spans="1:78" s="8" customFormat="1" hidden="1" x14ac:dyDescent="0.2">
      <c r="A1952" s="8" t="str">
        <f t="shared" si="1176"/>
        <v>2019Nurse practitionersQuebecCommunity health</v>
      </c>
      <c r="B1952" s="8" t="s">
        <v>5</v>
      </c>
      <c r="C1952" s="8" t="s">
        <v>18</v>
      </c>
      <c r="D1952" s="8" t="s">
        <v>11</v>
      </c>
      <c r="E1952" s="8">
        <v>2019</v>
      </c>
      <c r="F1952" s="8">
        <v>281</v>
      </c>
      <c r="G1952" s="8">
        <v>28</v>
      </c>
      <c r="H1952" s="8">
        <v>0</v>
      </c>
      <c r="I1952" s="8">
        <v>14</v>
      </c>
      <c r="J1952" s="8">
        <v>87</v>
      </c>
      <c r="K1952" s="8">
        <v>116</v>
      </c>
      <c r="L1952" s="8">
        <v>55</v>
      </c>
      <c r="M1952" s="8">
        <v>21</v>
      </c>
      <c r="N1952" s="8">
        <v>12</v>
      </c>
      <c r="O1952" s="8">
        <v>3</v>
      </c>
      <c r="P1952" s="8">
        <v>1</v>
      </c>
      <c r="Q1952" s="8">
        <v>0</v>
      </c>
      <c r="R1952" s="8">
        <v>0</v>
      </c>
      <c r="S1952" s="8">
        <v>0</v>
      </c>
      <c r="T1952" s="8">
        <v>0</v>
      </c>
      <c r="U1952" s="8">
        <v>308</v>
      </c>
      <c r="V1952" s="8">
        <v>1</v>
      </c>
      <c r="W1952" s="8">
        <v>0</v>
      </c>
      <c r="X1952" s="8">
        <v>288</v>
      </c>
      <c r="Y1952" s="8">
        <v>19</v>
      </c>
      <c r="Z1952" s="8">
        <v>2</v>
      </c>
      <c r="AA1952" s="8">
        <v>0</v>
      </c>
      <c r="AB1952" s="8">
        <v>3</v>
      </c>
      <c r="AC1952" s="8">
        <v>0</v>
      </c>
      <c r="AD1952" s="8">
        <v>304</v>
      </c>
      <c r="AE1952" s="8">
        <v>2</v>
      </c>
      <c r="AF1952" s="8">
        <v>3</v>
      </c>
      <c r="AG1952" s="8">
        <v>306</v>
      </c>
      <c r="AH1952" s="8">
        <v>0</v>
      </c>
      <c r="AI1952" s="8">
        <v>0</v>
      </c>
      <c r="AJ1952" s="8">
        <v>57</v>
      </c>
      <c r="AK1952" s="8">
        <v>248</v>
      </c>
      <c r="AL1952" s="8">
        <v>0</v>
      </c>
      <c r="AM1952" s="8">
        <v>4</v>
      </c>
      <c r="AN1952" s="8">
        <v>309</v>
      </c>
      <c r="AO1952" s="41">
        <f t="shared" si="1180"/>
        <v>0.90938511326860838</v>
      </c>
      <c r="AP1952" s="41">
        <f t="shared" si="1181"/>
        <v>9.0614886731391592E-2</v>
      </c>
      <c r="AQ1952" s="41">
        <f t="shared" si="1182"/>
        <v>0</v>
      </c>
      <c r="AR1952" s="41">
        <f t="shared" si="1183"/>
        <v>4.5307443365695796E-2</v>
      </c>
      <c r="AS1952" s="41">
        <f t="shared" si="1184"/>
        <v>0.28155339805825241</v>
      </c>
      <c r="AT1952" s="41">
        <f t="shared" si="1185"/>
        <v>0.37540453074433655</v>
      </c>
      <c r="AU1952" s="41">
        <f t="shared" si="1186"/>
        <v>0.17799352750809061</v>
      </c>
      <c r="AV1952" s="41">
        <f t="shared" si="1187"/>
        <v>6.7961165048543687E-2</v>
      </c>
      <c r="AW1952" s="41">
        <f t="shared" si="1188"/>
        <v>3.8834951456310676E-2</v>
      </c>
      <c r="AX1952" s="41">
        <f t="shared" si="1189"/>
        <v>9.7087378640776691E-3</v>
      </c>
      <c r="AY1952" s="41">
        <f t="shared" si="1190"/>
        <v>3.2362459546925568E-3</v>
      </c>
      <c r="AZ1952" s="41">
        <f t="shared" si="1191"/>
        <v>0</v>
      </c>
      <c r="BA1952" s="41">
        <f t="shared" si="1192"/>
        <v>0</v>
      </c>
      <c r="BB1952" s="41">
        <f t="shared" si="1193"/>
        <v>0</v>
      </c>
      <c r="BC1952" s="41">
        <f t="shared" si="1194"/>
        <v>0</v>
      </c>
      <c r="BD1952" s="41">
        <f t="shared" si="1195"/>
        <v>0.99676375404530748</v>
      </c>
      <c r="BE1952" s="41">
        <f t="shared" si="1196"/>
        <v>3.2362459546925568E-3</v>
      </c>
      <c r="BF1952" s="41">
        <f t="shared" si="1197"/>
        <v>0</v>
      </c>
      <c r="BG1952" s="41">
        <f t="shared" si="1198"/>
        <v>0.93203883495145634</v>
      </c>
      <c r="BH1952" s="41">
        <f t="shared" si="1199"/>
        <v>6.1488673139158574E-2</v>
      </c>
      <c r="BI1952" s="41">
        <f t="shared" si="1200"/>
        <v>6.4724919093851136E-3</v>
      </c>
      <c r="BJ1952" s="41">
        <f t="shared" si="1201"/>
        <v>0</v>
      </c>
      <c r="BK1952" s="41">
        <f t="shared" si="1202"/>
        <v>9.7087378640776691E-3</v>
      </c>
      <c r="BL1952" s="41">
        <f t="shared" si="1203"/>
        <v>0</v>
      </c>
      <c r="BM1952" s="41">
        <f t="shared" si="1204"/>
        <v>0.98381877022653719</v>
      </c>
      <c r="BN1952" s="41">
        <f t="shared" si="1205"/>
        <v>6.4724919093851136E-3</v>
      </c>
      <c r="BO1952" s="41">
        <f t="shared" si="1206"/>
        <v>9.7087378640776691E-3</v>
      </c>
      <c r="BP1952" s="41">
        <f t="shared" si="1207"/>
        <v>0.99029126213592233</v>
      </c>
      <c r="BQ1952" s="41">
        <f t="shared" si="1208"/>
        <v>0</v>
      </c>
      <c r="BR1952" s="41">
        <f t="shared" si="1209"/>
        <v>0</v>
      </c>
      <c r="BS1952" s="41">
        <f t="shared" si="1210"/>
        <v>0.18446601941747573</v>
      </c>
      <c r="BT1952" s="41">
        <f t="shared" si="1211"/>
        <v>0.80258899676375406</v>
      </c>
      <c r="BU1952" s="41">
        <f t="shared" si="1212"/>
        <v>0</v>
      </c>
      <c r="BV1952" s="41">
        <f t="shared" si="1213"/>
        <v>1.2944983818770227E-2</v>
      </c>
      <c r="BW1952" s="41">
        <f t="shared" si="1214"/>
        <v>1</v>
      </c>
      <c r="BX1952" s="41" t="str">
        <f t="shared" si="1177"/>
        <v>2019Nurse practitionersQuebec</v>
      </c>
      <c r="BY1952" s="51">
        <f>VLOOKUP(BX1952,'%workplace'!$A$1:$F$381,6,FALSE)</f>
        <v>542</v>
      </c>
      <c r="BZ1952" s="32">
        <f t="shared" si="1178"/>
        <v>0.57011070110701112</v>
      </c>
    </row>
    <row r="1953" spans="1:78" s="8" customFormat="1" hidden="1" x14ac:dyDescent="0.2">
      <c r="A1953" s="8" t="str">
        <f t="shared" si="1176"/>
        <v>2019Nurse practitionersQuebecNursing home/long-term care</v>
      </c>
      <c r="B1953" s="8" t="s">
        <v>5</v>
      </c>
      <c r="C1953" s="8" t="s">
        <v>18</v>
      </c>
      <c r="D1953" s="8" t="s">
        <v>12</v>
      </c>
      <c r="E1953" s="8">
        <v>2019</v>
      </c>
      <c r="F1953" s="8">
        <v>28</v>
      </c>
      <c r="G1953" s="8">
        <v>5</v>
      </c>
      <c r="H1953" s="8">
        <v>0</v>
      </c>
      <c r="I1953" s="8">
        <v>2</v>
      </c>
      <c r="J1953" s="8">
        <v>7</v>
      </c>
      <c r="K1953" s="8">
        <v>12</v>
      </c>
      <c r="L1953" s="8">
        <v>5</v>
      </c>
      <c r="M1953" s="8">
        <v>5</v>
      </c>
      <c r="N1953" s="8">
        <v>1</v>
      </c>
      <c r="O1953" s="8">
        <v>0</v>
      </c>
      <c r="P1953" s="8">
        <v>1</v>
      </c>
      <c r="Q1953" s="8">
        <v>0</v>
      </c>
      <c r="R1953" s="8">
        <v>0</v>
      </c>
      <c r="S1953" s="8">
        <v>0</v>
      </c>
      <c r="T1953" s="8">
        <v>0</v>
      </c>
      <c r="U1953" s="8">
        <v>33</v>
      </c>
      <c r="V1953" s="8">
        <v>0</v>
      </c>
      <c r="W1953" s="8">
        <v>0</v>
      </c>
      <c r="X1953" s="8">
        <v>33</v>
      </c>
      <c r="Y1953" s="8">
        <v>0</v>
      </c>
      <c r="Z1953" s="8">
        <v>0</v>
      </c>
      <c r="AA1953" s="8">
        <v>0</v>
      </c>
      <c r="AB1953" s="8">
        <v>0</v>
      </c>
      <c r="AC1953" s="8">
        <v>0</v>
      </c>
      <c r="AD1953" s="8">
        <v>33</v>
      </c>
      <c r="AE1953" s="8">
        <v>0</v>
      </c>
      <c r="AF1953" s="8">
        <v>0</v>
      </c>
      <c r="AG1953" s="8">
        <v>33</v>
      </c>
      <c r="AH1953" s="8">
        <v>0</v>
      </c>
      <c r="AI1953" s="8">
        <v>0</v>
      </c>
      <c r="AJ1953" s="8">
        <v>19</v>
      </c>
      <c r="AK1953" s="8">
        <v>14</v>
      </c>
      <c r="AL1953" s="8">
        <v>0</v>
      </c>
      <c r="AM1953" s="8">
        <v>0</v>
      </c>
      <c r="AN1953" s="8">
        <v>33</v>
      </c>
      <c r="AO1953" s="41">
        <f t="shared" si="1180"/>
        <v>0.84848484848484851</v>
      </c>
      <c r="AP1953" s="41">
        <f t="shared" si="1181"/>
        <v>0.15151515151515152</v>
      </c>
      <c r="AQ1953" s="41">
        <f t="shared" si="1182"/>
        <v>0</v>
      </c>
      <c r="AR1953" s="41">
        <f t="shared" si="1183"/>
        <v>6.0606060606060608E-2</v>
      </c>
      <c r="AS1953" s="41">
        <f t="shared" si="1184"/>
        <v>0.21212121212121213</v>
      </c>
      <c r="AT1953" s="41">
        <f t="shared" si="1185"/>
        <v>0.36363636363636365</v>
      </c>
      <c r="AU1953" s="41">
        <f t="shared" si="1186"/>
        <v>0.15151515151515152</v>
      </c>
      <c r="AV1953" s="41">
        <f t="shared" si="1187"/>
        <v>0.15151515151515152</v>
      </c>
      <c r="AW1953" s="41">
        <f t="shared" si="1188"/>
        <v>3.0303030303030304E-2</v>
      </c>
      <c r="AX1953" s="41">
        <f t="shared" si="1189"/>
        <v>0</v>
      </c>
      <c r="AY1953" s="41">
        <f t="shared" si="1190"/>
        <v>3.0303030303030304E-2</v>
      </c>
      <c r="AZ1953" s="41">
        <f t="shared" si="1191"/>
        <v>0</v>
      </c>
      <c r="BA1953" s="41">
        <f t="shared" si="1192"/>
        <v>0</v>
      </c>
      <c r="BB1953" s="41">
        <f t="shared" si="1193"/>
        <v>0</v>
      </c>
      <c r="BC1953" s="41">
        <f t="shared" si="1194"/>
        <v>0</v>
      </c>
      <c r="BD1953" s="41">
        <f t="shared" si="1195"/>
        <v>1</v>
      </c>
      <c r="BE1953" s="41">
        <f t="shared" si="1196"/>
        <v>0</v>
      </c>
      <c r="BF1953" s="41">
        <f t="shared" si="1197"/>
        <v>0</v>
      </c>
      <c r="BG1953" s="41">
        <f t="shared" si="1198"/>
        <v>1</v>
      </c>
      <c r="BH1953" s="41">
        <f t="shared" si="1199"/>
        <v>0</v>
      </c>
      <c r="BI1953" s="41">
        <f t="shared" si="1200"/>
        <v>0</v>
      </c>
      <c r="BJ1953" s="41">
        <f t="shared" si="1201"/>
        <v>0</v>
      </c>
      <c r="BK1953" s="41">
        <f t="shared" si="1202"/>
        <v>0</v>
      </c>
      <c r="BL1953" s="41">
        <f t="shared" si="1203"/>
        <v>0</v>
      </c>
      <c r="BM1953" s="41">
        <f t="shared" si="1204"/>
        <v>1</v>
      </c>
      <c r="BN1953" s="41">
        <f t="shared" si="1205"/>
        <v>0</v>
      </c>
      <c r="BO1953" s="41">
        <f t="shared" si="1206"/>
        <v>0</v>
      </c>
      <c r="BP1953" s="41">
        <f t="shared" si="1207"/>
        <v>1</v>
      </c>
      <c r="BQ1953" s="41">
        <f t="shared" si="1208"/>
        <v>0</v>
      </c>
      <c r="BR1953" s="41">
        <f t="shared" si="1209"/>
        <v>0</v>
      </c>
      <c r="BS1953" s="41">
        <f t="shared" si="1210"/>
        <v>0.5757575757575758</v>
      </c>
      <c r="BT1953" s="41">
        <f t="shared" si="1211"/>
        <v>0.42424242424242425</v>
      </c>
      <c r="BU1953" s="41">
        <f t="shared" si="1212"/>
        <v>0</v>
      </c>
      <c r="BV1953" s="41">
        <f t="shared" si="1213"/>
        <v>0</v>
      </c>
      <c r="BW1953" s="41">
        <f t="shared" si="1214"/>
        <v>1</v>
      </c>
      <c r="BX1953" s="41" t="str">
        <f t="shared" si="1177"/>
        <v>2019Nurse practitionersQuebec</v>
      </c>
      <c r="BY1953" s="51">
        <f>VLOOKUP(BX1953,'%workplace'!$A$1:$F$381,6,FALSE)</f>
        <v>542</v>
      </c>
      <c r="BZ1953" s="32">
        <f t="shared" si="1178"/>
        <v>6.0885608856088562E-2</v>
      </c>
    </row>
    <row r="1954" spans="1:78" s="8" customFormat="1" hidden="1" x14ac:dyDescent="0.2">
      <c r="A1954" s="8" t="str">
        <f t="shared" si="1176"/>
        <v>2019Nurse practitionersQuebecHospital</v>
      </c>
      <c r="B1954" s="8" t="s">
        <v>5</v>
      </c>
      <c r="C1954" s="8" t="s">
        <v>18</v>
      </c>
      <c r="D1954" s="8" t="s">
        <v>10</v>
      </c>
      <c r="E1954" s="8">
        <v>2019</v>
      </c>
      <c r="F1954" s="8">
        <v>155</v>
      </c>
      <c r="G1954" s="8">
        <v>14</v>
      </c>
      <c r="H1954" s="8">
        <v>0</v>
      </c>
      <c r="I1954" s="8">
        <v>6</v>
      </c>
      <c r="J1954" s="8">
        <v>42</v>
      </c>
      <c r="K1954" s="8">
        <v>52</v>
      </c>
      <c r="L1954" s="8">
        <v>37</v>
      </c>
      <c r="M1954" s="8">
        <v>16</v>
      </c>
      <c r="N1954" s="8">
        <v>10</v>
      </c>
      <c r="O1954" s="8">
        <v>5</v>
      </c>
      <c r="P1954" s="8">
        <v>1</v>
      </c>
      <c r="Q1954" s="8">
        <v>0</v>
      </c>
      <c r="R1954" s="8">
        <v>0</v>
      </c>
      <c r="S1954" s="8">
        <v>0</v>
      </c>
      <c r="T1954" s="8">
        <v>0</v>
      </c>
      <c r="U1954" s="8">
        <v>166</v>
      </c>
      <c r="V1954" s="8">
        <v>3</v>
      </c>
      <c r="W1954" s="8">
        <v>0</v>
      </c>
      <c r="X1954" s="8">
        <v>163</v>
      </c>
      <c r="Y1954" s="8">
        <v>6</v>
      </c>
      <c r="Z1954" s="8">
        <v>0</v>
      </c>
      <c r="AA1954" s="8">
        <v>0</v>
      </c>
      <c r="AB1954" s="8">
        <v>7</v>
      </c>
      <c r="AC1954" s="8">
        <v>0</v>
      </c>
      <c r="AD1954" s="8">
        <v>159</v>
      </c>
      <c r="AE1954" s="8">
        <v>3</v>
      </c>
      <c r="AF1954" s="8">
        <v>7</v>
      </c>
      <c r="AG1954" s="8">
        <v>162</v>
      </c>
      <c r="AH1954" s="8">
        <v>0</v>
      </c>
      <c r="AI1954" s="8">
        <v>0</v>
      </c>
      <c r="AJ1954" s="8">
        <v>15</v>
      </c>
      <c r="AK1954" s="8">
        <v>154</v>
      </c>
      <c r="AL1954" s="8">
        <v>0</v>
      </c>
      <c r="AM1954" s="8">
        <v>0</v>
      </c>
      <c r="AN1954" s="8">
        <v>169</v>
      </c>
      <c r="AO1954" s="41">
        <f t="shared" si="1180"/>
        <v>0.91715976331360949</v>
      </c>
      <c r="AP1954" s="41">
        <f t="shared" si="1181"/>
        <v>8.2840236686390539E-2</v>
      </c>
      <c r="AQ1954" s="41">
        <f t="shared" si="1182"/>
        <v>0</v>
      </c>
      <c r="AR1954" s="41">
        <f t="shared" si="1183"/>
        <v>3.5502958579881658E-2</v>
      </c>
      <c r="AS1954" s="41">
        <f t="shared" si="1184"/>
        <v>0.24852071005917159</v>
      </c>
      <c r="AT1954" s="41">
        <f t="shared" si="1185"/>
        <v>0.30769230769230771</v>
      </c>
      <c r="AU1954" s="41">
        <f t="shared" si="1186"/>
        <v>0.21893491124260356</v>
      </c>
      <c r="AV1954" s="41">
        <f t="shared" si="1187"/>
        <v>9.4674556213017749E-2</v>
      </c>
      <c r="AW1954" s="41">
        <f t="shared" si="1188"/>
        <v>5.9171597633136092E-2</v>
      </c>
      <c r="AX1954" s="41">
        <f t="shared" si="1189"/>
        <v>2.9585798816568046E-2</v>
      </c>
      <c r="AY1954" s="41">
        <f t="shared" si="1190"/>
        <v>5.9171597633136093E-3</v>
      </c>
      <c r="AZ1954" s="41">
        <f t="shared" si="1191"/>
        <v>0</v>
      </c>
      <c r="BA1954" s="41">
        <f t="shared" si="1192"/>
        <v>0</v>
      </c>
      <c r="BB1954" s="41">
        <f t="shared" si="1193"/>
        <v>0</v>
      </c>
      <c r="BC1954" s="41">
        <f t="shared" si="1194"/>
        <v>0</v>
      </c>
      <c r="BD1954" s="41">
        <f t="shared" si="1195"/>
        <v>0.98224852071005919</v>
      </c>
      <c r="BE1954" s="41">
        <f t="shared" si="1196"/>
        <v>1.7751479289940829E-2</v>
      </c>
      <c r="BF1954" s="41">
        <f t="shared" si="1197"/>
        <v>0</v>
      </c>
      <c r="BG1954" s="41">
        <f t="shared" si="1198"/>
        <v>0.96449704142011838</v>
      </c>
      <c r="BH1954" s="41">
        <f t="shared" si="1199"/>
        <v>3.5502958579881658E-2</v>
      </c>
      <c r="BI1954" s="41">
        <f t="shared" si="1200"/>
        <v>0</v>
      </c>
      <c r="BJ1954" s="41">
        <f t="shared" si="1201"/>
        <v>0</v>
      </c>
      <c r="BK1954" s="41">
        <f t="shared" si="1202"/>
        <v>4.142011834319527E-2</v>
      </c>
      <c r="BL1954" s="41">
        <f t="shared" si="1203"/>
        <v>0</v>
      </c>
      <c r="BM1954" s="41">
        <f t="shared" si="1204"/>
        <v>0.94082840236686394</v>
      </c>
      <c r="BN1954" s="41">
        <f t="shared" si="1205"/>
        <v>1.7751479289940829E-2</v>
      </c>
      <c r="BO1954" s="41">
        <f t="shared" si="1206"/>
        <v>4.142011834319527E-2</v>
      </c>
      <c r="BP1954" s="41">
        <f t="shared" si="1207"/>
        <v>0.95857988165680474</v>
      </c>
      <c r="BQ1954" s="41">
        <f t="shared" si="1208"/>
        <v>0</v>
      </c>
      <c r="BR1954" s="41">
        <f t="shared" si="1209"/>
        <v>0</v>
      </c>
      <c r="BS1954" s="41">
        <f t="shared" si="1210"/>
        <v>8.8757396449704137E-2</v>
      </c>
      <c r="BT1954" s="41">
        <f t="shared" si="1211"/>
        <v>0.91124260355029585</v>
      </c>
      <c r="BU1954" s="41">
        <f t="shared" si="1212"/>
        <v>0</v>
      </c>
      <c r="BV1954" s="41">
        <f t="shared" si="1213"/>
        <v>0</v>
      </c>
      <c r="BW1954" s="41">
        <f t="shared" si="1214"/>
        <v>1</v>
      </c>
      <c r="BX1954" s="41" t="str">
        <f t="shared" si="1177"/>
        <v>2019Nurse practitionersQuebec</v>
      </c>
      <c r="BY1954" s="51">
        <f>VLOOKUP(BX1954,'%workplace'!$A$1:$F$381,6,FALSE)</f>
        <v>542</v>
      </c>
      <c r="BZ1954" s="32">
        <f t="shared" si="1178"/>
        <v>0.31180811808118081</v>
      </c>
    </row>
    <row r="1955" spans="1:78" s="8" customFormat="1" hidden="1" x14ac:dyDescent="0.2">
      <c r="A1955" s="8" t="str">
        <f t="shared" si="1176"/>
        <v>2019Nurse practitionersQuebecOther places of work</v>
      </c>
      <c r="B1955" s="8" t="s">
        <v>5</v>
      </c>
      <c r="C1955" s="8" t="s">
        <v>18</v>
      </c>
      <c r="D1955" s="8" t="s">
        <v>13</v>
      </c>
      <c r="E1955" s="8">
        <v>2019</v>
      </c>
      <c r="F1955" s="8">
        <v>28</v>
      </c>
      <c r="G1955" s="8">
        <v>3</v>
      </c>
      <c r="H1955" s="8">
        <v>0</v>
      </c>
      <c r="I1955" s="8">
        <v>1</v>
      </c>
      <c r="J1955" s="8">
        <v>7</v>
      </c>
      <c r="K1955" s="8">
        <v>13</v>
      </c>
      <c r="L1955" s="8">
        <v>5</v>
      </c>
      <c r="M1955" s="8">
        <v>1</v>
      </c>
      <c r="N1955" s="8">
        <v>1</v>
      </c>
      <c r="O1955" s="8">
        <v>1</v>
      </c>
      <c r="P1955" s="8">
        <v>2</v>
      </c>
      <c r="Q1955" s="8">
        <v>0</v>
      </c>
      <c r="R1955" s="8">
        <v>0</v>
      </c>
      <c r="S1955" s="8">
        <v>0</v>
      </c>
      <c r="T1955" s="8">
        <v>0</v>
      </c>
      <c r="U1955" s="8">
        <v>31</v>
      </c>
      <c r="V1955" s="8">
        <v>0</v>
      </c>
      <c r="W1955" s="8">
        <v>0</v>
      </c>
      <c r="X1955" s="8">
        <v>22</v>
      </c>
      <c r="Y1955" s="8">
        <v>5</v>
      </c>
      <c r="Z1955" s="8">
        <v>4</v>
      </c>
      <c r="AA1955" s="8">
        <v>0</v>
      </c>
      <c r="AB1955" s="8">
        <v>4</v>
      </c>
      <c r="AC1955" s="8">
        <v>0</v>
      </c>
      <c r="AD1955" s="8">
        <v>24</v>
      </c>
      <c r="AE1955" s="8">
        <v>3</v>
      </c>
      <c r="AF1955" s="8">
        <v>4</v>
      </c>
      <c r="AG1955" s="8">
        <v>18</v>
      </c>
      <c r="AH1955" s="8">
        <v>9</v>
      </c>
      <c r="AI1955" s="8">
        <v>0</v>
      </c>
      <c r="AJ1955" s="8">
        <v>4</v>
      </c>
      <c r="AK1955" s="8">
        <v>27</v>
      </c>
      <c r="AL1955" s="8">
        <v>0</v>
      </c>
      <c r="AM1955" s="8">
        <v>0</v>
      </c>
      <c r="AN1955" s="8">
        <v>31</v>
      </c>
      <c r="AO1955" s="41">
        <f t="shared" si="1180"/>
        <v>0.90322580645161288</v>
      </c>
      <c r="AP1955" s="41">
        <f t="shared" si="1181"/>
        <v>9.6774193548387094E-2</v>
      </c>
      <c r="AQ1955" s="41">
        <f t="shared" si="1182"/>
        <v>0</v>
      </c>
      <c r="AR1955" s="41">
        <f t="shared" si="1183"/>
        <v>3.2258064516129031E-2</v>
      </c>
      <c r="AS1955" s="41">
        <f t="shared" si="1184"/>
        <v>0.22580645161290322</v>
      </c>
      <c r="AT1955" s="41">
        <f t="shared" si="1185"/>
        <v>0.41935483870967744</v>
      </c>
      <c r="AU1955" s="41">
        <f t="shared" si="1186"/>
        <v>0.16129032258064516</v>
      </c>
      <c r="AV1955" s="41">
        <f t="shared" si="1187"/>
        <v>3.2258064516129031E-2</v>
      </c>
      <c r="AW1955" s="41">
        <f t="shared" si="1188"/>
        <v>3.2258064516129031E-2</v>
      </c>
      <c r="AX1955" s="41">
        <f t="shared" si="1189"/>
        <v>3.2258064516129031E-2</v>
      </c>
      <c r="AY1955" s="41">
        <f t="shared" si="1190"/>
        <v>6.4516129032258063E-2</v>
      </c>
      <c r="AZ1955" s="41">
        <f t="shared" si="1191"/>
        <v>0</v>
      </c>
      <c r="BA1955" s="41">
        <f t="shared" si="1192"/>
        <v>0</v>
      </c>
      <c r="BB1955" s="41">
        <f t="shared" si="1193"/>
        <v>0</v>
      </c>
      <c r="BC1955" s="41">
        <f t="shared" si="1194"/>
        <v>0</v>
      </c>
      <c r="BD1955" s="41">
        <f t="shared" si="1195"/>
        <v>1</v>
      </c>
      <c r="BE1955" s="41">
        <f t="shared" si="1196"/>
        <v>0</v>
      </c>
      <c r="BF1955" s="41">
        <f t="shared" si="1197"/>
        <v>0</v>
      </c>
      <c r="BG1955" s="41">
        <f t="shared" si="1198"/>
        <v>0.70967741935483875</v>
      </c>
      <c r="BH1955" s="41">
        <f t="shared" si="1199"/>
        <v>0.16129032258064516</v>
      </c>
      <c r="BI1955" s="41">
        <f t="shared" si="1200"/>
        <v>0.12903225806451613</v>
      </c>
      <c r="BJ1955" s="41">
        <f t="shared" si="1201"/>
        <v>0</v>
      </c>
      <c r="BK1955" s="41">
        <f t="shared" si="1202"/>
        <v>0.12903225806451613</v>
      </c>
      <c r="BL1955" s="41">
        <f t="shared" si="1203"/>
        <v>0</v>
      </c>
      <c r="BM1955" s="41">
        <f t="shared" si="1204"/>
        <v>0.77419354838709675</v>
      </c>
      <c r="BN1955" s="41">
        <f t="shared" si="1205"/>
        <v>9.6774193548387094E-2</v>
      </c>
      <c r="BO1955" s="41">
        <f t="shared" si="1206"/>
        <v>0.12903225806451613</v>
      </c>
      <c r="BP1955" s="41">
        <f t="shared" si="1207"/>
        <v>0.58064516129032262</v>
      </c>
      <c r="BQ1955" s="41">
        <f t="shared" si="1208"/>
        <v>0.29032258064516131</v>
      </c>
      <c r="BR1955" s="41">
        <f t="shared" si="1209"/>
        <v>0</v>
      </c>
      <c r="BS1955" s="41">
        <f t="shared" si="1210"/>
        <v>0.12903225806451613</v>
      </c>
      <c r="BT1955" s="41">
        <f t="shared" si="1211"/>
        <v>0.87096774193548387</v>
      </c>
      <c r="BU1955" s="41">
        <f t="shared" si="1212"/>
        <v>0</v>
      </c>
      <c r="BV1955" s="41">
        <f t="shared" si="1213"/>
        <v>0</v>
      </c>
      <c r="BW1955" s="41">
        <f t="shared" si="1214"/>
        <v>1</v>
      </c>
      <c r="BX1955" s="41" t="str">
        <f t="shared" si="1177"/>
        <v>2019Nurse practitionersQuebec</v>
      </c>
      <c r="BY1955" s="51">
        <f>VLOOKUP(BX1955,'%workplace'!$A$1:$F$381,6,FALSE)</f>
        <v>542</v>
      </c>
      <c r="BZ1955" s="32">
        <f t="shared" si="1178"/>
        <v>5.719557195571956E-2</v>
      </c>
    </row>
    <row r="1956" spans="1:78" s="8" customFormat="1" hidden="1" x14ac:dyDescent="0.2">
      <c r="A1956" s="8" t="str">
        <f t="shared" si="1176"/>
        <v>2019Nurse practitionersOntarioAll places of work</v>
      </c>
      <c r="B1956" s="8" t="s">
        <v>5</v>
      </c>
      <c r="C1956" s="8" t="s">
        <v>19</v>
      </c>
      <c r="D1956" s="8" t="s">
        <v>9</v>
      </c>
      <c r="E1956" s="8">
        <v>2019</v>
      </c>
      <c r="F1956" s="8">
        <v>3051</v>
      </c>
      <c r="G1956" s="8">
        <v>222</v>
      </c>
      <c r="H1956" s="8">
        <v>0</v>
      </c>
      <c r="I1956" s="8">
        <v>74</v>
      </c>
      <c r="J1956" s="8">
        <v>545</v>
      </c>
      <c r="K1956" s="8">
        <v>690</v>
      </c>
      <c r="L1956" s="8">
        <v>450</v>
      </c>
      <c r="M1956" s="8">
        <v>364</v>
      </c>
      <c r="N1956" s="8">
        <v>413</v>
      </c>
      <c r="O1956" s="8">
        <v>406</v>
      </c>
      <c r="P1956" s="8">
        <v>224</v>
      </c>
      <c r="Q1956" s="8">
        <v>90</v>
      </c>
      <c r="R1956" s="8">
        <v>17</v>
      </c>
      <c r="S1956" s="8">
        <v>0</v>
      </c>
      <c r="T1956" s="8">
        <v>0</v>
      </c>
      <c r="U1956" s="8">
        <v>3112</v>
      </c>
      <c r="V1956" s="8">
        <v>160</v>
      </c>
      <c r="W1956" s="8">
        <v>1</v>
      </c>
      <c r="X1956" s="8">
        <v>2510</v>
      </c>
      <c r="Y1956" s="8">
        <v>655</v>
      </c>
      <c r="Z1956" s="8">
        <v>108</v>
      </c>
      <c r="AA1956" s="8">
        <v>0</v>
      </c>
      <c r="AB1956" s="8">
        <v>33</v>
      </c>
      <c r="AC1956" s="8">
        <v>2</v>
      </c>
      <c r="AD1956" s="8">
        <v>3086</v>
      </c>
      <c r="AE1956" s="8">
        <v>152</v>
      </c>
      <c r="AF1956" s="8">
        <v>24</v>
      </c>
      <c r="AG1956" s="8">
        <v>3185</v>
      </c>
      <c r="AH1956" s="8">
        <v>58</v>
      </c>
      <c r="AI1956" s="8">
        <v>0</v>
      </c>
      <c r="AJ1956" s="8">
        <v>377</v>
      </c>
      <c r="AK1956" s="8">
        <v>2896</v>
      </c>
      <c r="AL1956" s="8">
        <v>6</v>
      </c>
      <c r="AM1956" s="8">
        <v>0</v>
      </c>
      <c r="AN1956" s="8">
        <v>3273</v>
      </c>
      <c r="AO1956" s="41">
        <f t="shared" si="1180"/>
        <v>0.9321723189734189</v>
      </c>
      <c r="AP1956" s="41">
        <f t="shared" si="1181"/>
        <v>6.7827681026581113E-2</v>
      </c>
      <c r="AQ1956" s="41">
        <f t="shared" si="1182"/>
        <v>0</v>
      </c>
      <c r="AR1956" s="41">
        <f t="shared" si="1183"/>
        <v>2.2609227008860373E-2</v>
      </c>
      <c r="AS1956" s="41">
        <f t="shared" si="1184"/>
        <v>0.16651390161930951</v>
      </c>
      <c r="AT1956" s="41">
        <f t="shared" si="1185"/>
        <v>0.21081576535288726</v>
      </c>
      <c r="AU1956" s="41">
        <f t="shared" si="1186"/>
        <v>0.13748854262144822</v>
      </c>
      <c r="AV1956" s="41">
        <f t="shared" si="1187"/>
        <v>0.11121295447601588</v>
      </c>
      <c r="AW1956" s="41">
        <f t="shared" si="1188"/>
        <v>0.12618392911701803</v>
      </c>
      <c r="AX1956" s="41">
        <f t="shared" si="1189"/>
        <v>0.12404521845401772</v>
      </c>
      <c r="AY1956" s="41">
        <f t="shared" si="1190"/>
        <v>6.8438741216009777E-2</v>
      </c>
      <c r="AZ1956" s="41">
        <f t="shared" si="1191"/>
        <v>2.7497708524289642E-2</v>
      </c>
      <c r="BA1956" s="41">
        <f t="shared" si="1192"/>
        <v>5.194011610143599E-3</v>
      </c>
      <c r="BB1956" s="41">
        <f t="shared" si="1193"/>
        <v>0</v>
      </c>
      <c r="BC1956" s="41">
        <f t="shared" si="1194"/>
        <v>0</v>
      </c>
      <c r="BD1956" s="41">
        <f t="shared" si="1195"/>
        <v>0.95080965475099299</v>
      </c>
      <c r="BE1956" s="41">
        <f t="shared" si="1196"/>
        <v>4.8884815154292695E-2</v>
      </c>
      <c r="BF1956" s="41">
        <f t="shared" si="1197"/>
        <v>3.0553009471432935E-4</v>
      </c>
      <c r="BG1956" s="41">
        <f t="shared" si="1198"/>
        <v>0.76688053773296672</v>
      </c>
      <c r="BH1956" s="41">
        <f t="shared" si="1199"/>
        <v>0.20012221203788574</v>
      </c>
      <c r="BI1956" s="41">
        <f t="shared" si="1200"/>
        <v>3.2997250229147568E-2</v>
      </c>
      <c r="BJ1956" s="41">
        <f t="shared" si="1201"/>
        <v>0</v>
      </c>
      <c r="BK1956" s="41">
        <f t="shared" si="1202"/>
        <v>1.0082493125572869E-2</v>
      </c>
      <c r="BL1956" s="41">
        <f t="shared" si="1203"/>
        <v>6.1106018942865871E-4</v>
      </c>
      <c r="BM1956" s="41">
        <f t="shared" si="1204"/>
        <v>0.94286587228842045</v>
      </c>
      <c r="BN1956" s="41">
        <f t="shared" si="1205"/>
        <v>4.644057439657806E-2</v>
      </c>
      <c r="BO1956" s="41">
        <f t="shared" si="1206"/>
        <v>7.3327222731439049E-3</v>
      </c>
      <c r="BP1956" s="41">
        <f t="shared" si="1207"/>
        <v>0.97311335166513901</v>
      </c>
      <c r="BQ1956" s="41">
        <f t="shared" si="1208"/>
        <v>1.7720745493431105E-2</v>
      </c>
      <c r="BR1956" s="41">
        <f t="shared" si="1209"/>
        <v>0</v>
      </c>
      <c r="BS1956" s="41">
        <f t="shared" si="1210"/>
        <v>0.11518484570730217</v>
      </c>
      <c r="BT1956" s="41">
        <f t="shared" si="1211"/>
        <v>0.88481515429269786</v>
      </c>
      <c r="BU1956" s="41">
        <f t="shared" si="1212"/>
        <v>1.8331805682859762E-3</v>
      </c>
      <c r="BV1956" s="41">
        <f t="shared" si="1213"/>
        <v>0</v>
      </c>
      <c r="BW1956" s="41">
        <f t="shared" si="1214"/>
        <v>1</v>
      </c>
      <c r="BX1956" s="41" t="str">
        <f t="shared" si="1177"/>
        <v>2019Nurse practitionersOntario</v>
      </c>
      <c r="BY1956" s="51">
        <f>VLOOKUP(BX1956,'%workplace'!$A$1:$F$381,6,FALSE)</f>
        <v>3273</v>
      </c>
      <c r="BZ1956" s="32">
        <f t="shared" si="1178"/>
        <v>1</v>
      </c>
    </row>
    <row r="1957" spans="1:78" s="8" customFormat="1" hidden="1" x14ac:dyDescent="0.2">
      <c r="A1957" s="8" t="str">
        <f t="shared" si="1176"/>
        <v>2019Nurse practitionersOntarioCommunity health</v>
      </c>
      <c r="B1957" s="8" t="s">
        <v>5</v>
      </c>
      <c r="C1957" s="8" t="s">
        <v>19</v>
      </c>
      <c r="D1957" s="8" t="s">
        <v>11</v>
      </c>
      <c r="E1957" s="8">
        <v>2019</v>
      </c>
      <c r="F1957" s="8">
        <v>804</v>
      </c>
      <c r="G1957" s="8">
        <v>63</v>
      </c>
      <c r="H1957" s="8">
        <v>0</v>
      </c>
      <c r="I1957" s="8">
        <v>15</v>
      </c>
      <c r="J1957" s="8">
        <v>140</v>
      </c>
      <c r="K1957" s="8">
        <v>180</v>
      </c>
      <c r="L1957" s="8">
        <v>134</v>
      </c>
      <c r="M1957" s="8">
        <v>102</v>
      </c>
      <c r="N1957" s="8">
        <v>80</v>
      </c>
      <c r="O1957" s="8">
        <v>111</v>
      </c>
      <c r="P1957" s="8">
        <v>61</v>
      </c>
      <c r="Q1957" s="8">
        <v>39</v>
      </c>
      <c r="R1957" s="8">
        <v>5</v>
      </c>
      <c r="S1957" s="8">
        <v>0</v>
      </c>
      <c r="T1957" s="8">
        <v>0</v>
      </c>
      <c r="U1957" s="8">
        <v>821</v>
      </c>
      <c r="V1957" s="8">
        <v>46</v>
      </c>
      <c r="W1957" s="8">
        <v>0</v>
      </c>
      <c r="X1957" s="8">
        <v>656</v>
      </c>
      <c r="Y1957" s="8">
        <v>181</v>
      </c>
      <c r="Z1957" s="8">
        <v>30</v>
      </c>
      <c r="AA1957" s="8">
        <v>0</v>
      </c>
      <c r="AB1957" s="8">
        <v>6</v>
      </c>
      <c r="AC1957" s="8">
        <v>0</v>
      </c>
      <c r="AD1957" s="8">
        <v>843</v>
      </c>
      <c r="AE1957" s="8">
        <v>18</v>
      </c>
      <c r="AF1957" s="8">
        <v>5</v>
      </c>
      <c r="AG1957" s="8">
        <v>859</v>
      </c>
      <c r="AH1957" s="8">
        <v>0</v>
      </c>
      <c r="AI1957" s="8">
        <v>0</v>
      </c>
      <c r="AJ1957" s="8">
        <v>126</v>
      </c>
      <c r="AK1957" s="8">
        <v>741</v>
      </c>
      <c r="AL1957" s="8">
        <v>3</v>
      </c>
      <c r="AM1957" s="8">
        <v>0</v>
      </c>
      <c r="AN1957" s="8">
        <v>867</v>
      </c>
      <c r="AO1957" s="41">
        <f t="shared" si="1180"/>
        <v>0.9273356401384083</v>
      </c>
      <c r="AP1957" s="41">
        <f t="shared" si="1181"/>
        <v>7.2664359861591699E-2</v>
      </c>
      <c r="AQ1957" s="41">
        <f t="shared" si="1182"/>
        <v>0</v>
      </c>
      <c r="AR1957" s="41">
        <f t="shared" si="1183"/>
        <v>1.7301038062283738E-2</v>
      </c>
      <c r="AS1957" s="41">
        <f t="shared" si="1184"/>
        <v>0.16147635524798154</v>
      </c>
      <c r="AT1957" s="41">
        <f t="shared" si="1185"/>
        <v>0.20761245674740483</v>
      </c>
      <c r="AU1957" s="41">
        <f t="shared" si="1186"/>
        <v>0.15455594002306805</v>
      </c>
      <c r="AV1957" s="41">
        <f t="shared" si="1187"/>
        <v>0.11764705882352941</v>
      </c>
      <c r="AW1957" s="41">
        <f t="shared" si="1188"/>
        <v>9.22722029988466E-2</v>
      </c>
      <c r="AX1957" s="41">
        <f t="shared" si="1189"/>
        <v>0.12802768166089964</v>
      </c>
      <c r="AY1957" s="41">
        <f t="shared" si="1190"/>
        <v>7.0357554786620535E-2</v>
      </c>
      <c r="AZ1957" s="41">
        <f t="shared" si="1191"/>
        <v>4.4982698961937718E-2</v>
      </c>
      <c r="BA1957" s="41">
        <f t="shared" si="1192"/>
        <v>5.7670126874279125E-3</v>
      </c>
      <c r="BB1957" s="41">
        <f t="shared" si="1193"/>
        <v>0</v>
      </c>
      <c r="BC1957" s="41">
        <f t="shared" si="1194"/>
        <v>0</v>
      </c>
      <c r="BD1957" s="41">
        <f t="shared" si="1195"/>
        <v>0.94694348327566324</v>
      </c>
      <c r="BE1957" s="41">
        <f t="shared" si="1196"/>
        <v>5.3056516724336797E-2</v>
      </c>
      <c r="BF1957" s="41">
        <f t="shared" si="1197"/>
        <v>0</v>
      </c>
      <c r="BG1957" s="41">
        <f t="shared" si="1198"/>
        <v>0.75663206459054211</v>
      </c>
      <c r="BH1957" s="41">
        <f t="shared" si="1199"/>
        <v>0.20876585928489041</v>
      </c>
      <c r="BI1957" s="41">
        <f t="shared" si="1200"/>
        <v>3.4602076124567477E-2</v>
      </c>
      <c r="BJ1957" s="41">
        <f t="shared" si="1201"/>
        <v>0</v>
      </c>
      <c r="BK1957" s="41">
        <f t="shared" si="1202"/>
        <v>6.920415224913495E-3</v>
      </c>
      <c r="BL1957" s="41">
        <f t="shared" si="1203"/>
        <v>0</v>
      </c>
      <c r="BM1957" s="41">
        <f t="shared" si="1204"/>
        <v>0.97231833910034604</v>
      </c>
      <c r="BN1957" s="41">
        <f t="shared" si="1205"/>
        <v>2.0761245674740483E-2</v>
      </c>
      <c r="BO1957" s="41">
        <f t="shared" si="1206"/>
        <v>5.7670126874279125E-3</v>
      </c>
      <c r="BP1957" s="41">
        <f t="shared" si="1207"/>
        <v>0.99077277970011535</v>
      </c>
      <c r="BQ1957" s="41">
        <f t="shared" si="1208"/>
        <v>0</v>
      </c>
      <c r="BR1957" s="41">
        <f t="shared" si="1209"/>
        <v>0</v>
      </c>
      <c r="BS1957" s="41">
        <f t="shared" si="1210"/>
        <v>0.1453287197231834</v>
      </c>
      <c r="BT1957" s="41">
        <f t="shared" si="1211"/>
        <v>0.8546712802768166</v>
      </c>
      <c r="BU1957" s="41">
        <f t="shared" si="1212"/>
        <v>3.4602076124567475E-3</v>
      </c>
      <c r="BV1957" s="41">
        <f t="shared" si="1213"/>
        <v>0</v>
      </c>
      <c r="BW1957" s="41">
        <f t="shared" si="1214"/>
        <v>1</v>
      </c>
      <c r="BX1957" s="41" t="str">
        <f t="shared" si="1177"/>
        <v>2019Nurse practitionersOntario</v>
      </c>
      <c r="BY1957" s="51">
        <f>VLOOKUP(BX1957,'%workplace'!$A$1:$F$381,6,FALSE)</f>
        <v>3273</v>
      </c>
      <c r="BZ1957" s="32">
        <f t="shared" si="1178"/>
        <v>0.26489459211732358</v>
      </c>
    </row>
    <row r="1958" spans="1:78" s="8" customFormat="1" hidden="1" x14ac:dyDescent="0.2">
      <c r="A1958" s="8" t="str">
        <f t="shared" si="1176"/>
        <v>2019Nurse practitionersOntarioNursing home/long-term care</v>
      </c>
      <c r="B1958" s="8" t="s">
        <v>5</v>
      </c>
      <c r="C1958" s="8" t="s">
        <v>19</v>
      </c>
      <c r="D1958" s="8" t="s">
        <v>12</v>
      </c>
      <c r="E1958" s="8">
        <v>2019</v>
      </c>
      <c r="F1958" s="8">
        <v>90</v>
      </c>
      <c r="G1958" s="8">
        <v>6</v>
      </c>
      <c r="H1958" s="8">
        <v>0</v>
      </c>
      <c r="I1958" s="8">
        <v>4</v>
      </c>
      <c r="J1958" s="8">
        <v>19</v>
      </c>
      <c r="K1958" s="8">
        <v>28</v>
      </c>
      <c r="L1958" s="8">
        <v>9</v>
      </c>
      <c r="M1958" s="8">
        <v>7</v>
      </c>
      <c r="N1958" s="8">
        <v>10</v>
      </c>
      <c r="O1958" s="8">
        <v>7</v>
      </c>
      <c r="P1958" s="8">
        <v>9</v>
      </c>
      <c r="Q1958" s="8">
        <v>2</v>
      </c>
      <c r="R1958" s="8">
        <v>1</v>
      </c>
      <c r="S1958" s="8">
        <v>0</v>
      </c>
      <c r="T1958" s="8">
        <v>0</v>
      </c>
      <c r="U1958" s="8">
        <v>92</v>
      </c>
      <c r="V1958" s="8">
        <v>4</v>
      </c>
      <c r="W1958" s="8">
        <v>0</v>
      </c>
      <c r="X1958" s="8">
        <v>80</v>
      </c>
      <c r="Y1958" s="8">
        <v>14</v>
      </c>
      <c r="Z1958" s="8">
        <v>2</v>
      </c>
      <c r="AA1958" s="8">
        <v>0</v>
      </c>
      <c r="AB1958" s="8">
        <v>1</v>
      </c>
      <c r="AC1958" s="8">
        <v>0</v>
      </c>
      <c r="AD1958" s="8">
        <v>92</v>
      </c>
      <c r="AE1958" s="8">
        <v>3</v>
      </c>
      <c r="AF1958" s="8">
        <v>1</v>
      </c>
      <c r="AG1958" s="8">
        <v>95</v>
      </c>
      <c r="AH1958" s="8">
        <v>0</v>
      </c>
      <c r="AI1958" s="8">
        <v>0</v>
      </c>
      <c r="AJ1958" s="8">
        <v>11</v>
      </c>
      <c r="AK1958" s="8">
        <v>85</v>
      </c>
      <c r="AL1958" s="8">
        <v>0</v>
      </c>
      <c r="AM1958" s="8">
        <v>0</v>
      </c>
      <c r="AN1958" s="8">
        <v>96</v>
      </c>
      <c r="AO1958" s="41">
        <f t="shared" si="1180"/>
        <v>0.9375</v>
      </c>
      <c r="AP1958" s="41">
        <f t="shared" si="1181"/>
        <v>6.25E-2</v>
      </c>
      <c r="AQ1958" s="41">
        <f t="shared" si="1182"/>
        <v>0</v>
      </c>
      <c r="AR1958" s="41">
        <f t="shared" si="1183"/>
        <v>4.1666666666666664E-2</v>
      </c>
      <c r="AS1958" s="41">
        <f t="shared" si="1184"/>
        <v>0.19791666666666666</v>
      </c>
      <c r="AT1958" s="41">
        <f t="shared" si="1185"/>
        <v>0.29166666666666669</v>
      </c>
      <c r="AU1958" s="41">
        <f t="shared" si="1186"/>
        <v>9.375E-2</v>
      </c>
      <c r="AV1958" s="41">
        <f t="shared" si="1187"/>
        <v>7.2916666666666671E-2</v>
      </c>
      <c r="AW1958" s="41">
        <f t="shared" si="1188"/>
        <v>0.10416666666666667</v>
      </c>
      <c r="AX1958" s="41">
        <f t="shared" si="1189"/>
        <v>7.2916666666666671E-2</v>
      </c>
      <c r="AY1958" s="41">
        <f t="shared" si="1190"/>
        <v>9.375E-2</v>
      </c>
      <c r="AZ1958" s="41">
        <f t="shared" si="1191"/>
        <v>2.0833333333333332E-2</v>
      </c>
      <c r="BA1958" s="41">
        <f t="shared" si="1192"/>
        <v>1.0416666666666666E-2</v>
      </c>
      <c r="BB1958" s="41">
        <f t="shared" si="1193"/>
        <v>0</v>
      </c>
      <c r="BC1958" s="41">
        <f t="shared" si="1194"/>
        <v>0</v>
      </c>
      <c r="BD1958" s="41">
        <f t="shared" si="1195"/>
        <v>0.95833333333333337</v>
      </c>
      <c r="BE1958" s="41">
        <f t="shared" si="1196"/>
        <v>4.1666666666666664E-2</v>
      </c>
      <c r="BF1958" s="41">
        <f t="shared" si="1197"/>
        <v>0</v>
      </c>
      <c r="BG1958" s="41">
        <f t="shared" si="1198"/>
        <v>0.83333333333333337</v>
      </c>
      <c r="BH1958" s="41">
        <f t="shared" si="1199"/>
        <v>0.14583333333333334</v>
      </c>
      <c r="BI1958" s="41">
        <f t="shared" si="1200"/>
        <v>2.0833333333333332E-2</v>
      </c>
      <c r="BJ1958" s="41">
        <f t="shared" si="1201"/>
        <v>0</v>
      </c>
      <c r="BK1958" s="41">
        <f t="shared" si="1202"/>
        <v>1.0416666666666666E-2</v>
      </c>
      <c r="BL1958" s="41">
        <f t="shared" si="1203"/>
        <v>0</v>
      </c>
      <c r="BM1958" s="41">
        <f t="shared" si="1204"/>
        <v>0.95833333333333337</v>
      </c>
      <c r="BN1958" s="41">
        <f t="shared" si="1205"/>
        <v>3.125E-2</v>
      </c>
      <c r="BO1958" s="41">
        <f t="shared" si="1206"/>
        <v>1.0416666666666666E-2</v>
      </c>
      <c r="BP1958" s="41">
        <f t="shared" si="1207"/>
        <v>0.98958333333333337</v>
      </c>
      <c r="BQ1958" s="41">
        <f t="shared" si="1208"/>
        <v>0</v>
      </c>
      <c r="BR1958" s="41">
        <f t="shared" si="1209"/>
        <v>0</v>
      </c>
      <c r="BS1958" s="41">
        <f t="shared" si="1210"/>
        <v>0.11458333333333333</v>
      </c>
      <c r="BT1958" s="41">
        <f t="shared" si="1211"/>
        <v>0.88541666666666663</v>
      </c>
      <c r="BU1958" s="41">
        <f t="shared" si="1212"/>
        <v>0</v>
      </c>
      <c r="BV1958" s="41">
        <f t="shared" si="1213"/>
        <v>0</v>
      </c>
      <c r="BW1958" s="41">
        <f t="shared" si="1214"/>
        <v>1</v>
      </c>
      <c r="BX1958" s="41" t="str">
        <f t="shared" si="1177"/>
        <v>2019Nurse practitionersOntario</v>
      </c>
      <c r="BY1958" s="51">
        <f>VLOOKUP(BX1958,'%workplace'!$A$1:$F$381,6,FALSE)</f>
        <v>3273</v>
      </c>
      <c r="BZ1958" s="32">
        <f t="shared" si="1178"/>
        <v>2.933088909257562E-2</v>
      </c>
    </row>
    <row r="1959" spans="1:78" s="8" customFormat="1" hidden="1" x14ac:dyDescent="0.2">
      <c r="A1959" s="8" t="str">
        <f t="shared" si="1176"/>
        <v>2019Nurse practitionersOntarioHospital</v>
      </c>
      <c r="B1959" s="8" t="s">
        <v>5</v>
      </c>
      <c r="C1959" s="8" t="s">
        <v>19</v>
      </c>
      <c r="D1959" s="8" t="s">
        <v>10</v>
      </c>
      <c r="E1959" s="8">
        <v>2019</v>
      </c>
      <c r="F1959" s="8">
        <v>1177</v>
      </c>
      <c r="G1959" s="8">
        <v>84</v>
      </c>
      <c r="H1959" s="8">
        <v>0</v>
      </c>
      <c r="I1959" s="8">
        <v>37</v>
      </c>
      <c r="J1959" s="8">
        <v>212</v>
      </c>
      <c r="K1959" s="8">
        <v>234</v>
      </c>
      <c r="L1959" s="8">
        <v>173</v>
      </c>
      <c r="M1959" s="8">
        <v>144</v>
      </c>
      <c r="N1959" s="8">
        <v>191</v>
      </c>
      <c r="O1959" s="8">
        <v>165</v>
      </c>
      <c r="P1959" s="8">
        <v>84</v>
      </c>
      <c r="Q1959" s="8">
        <v>18</v>
      </c>
      <c r="R1959" s="8">
        <v>3</v>
      </c>
      <c r="S1959" s="8">
        <v>0</v>
      </c>
      <c r="T1959" s="8">
        <v>0</v>
      </c>
      <c r="U1959" s="8">
        <v>1185</v>
      </c>
      <c r="V1959" s="8">
        <v>75</v>
      </c>
      <c r="W1959" s="8">
        <v>1</v>
      </c>
      <c r="X1959" s="8">
        <v>1020</v>
      </c>
      <c r="Y1959" s="8">
        <v>204</v>
      </c>
      <c r="Z1959" s="8">
        <v>37</v>
      </c>
      <c r="AA1959" s="8">
        <v>0</v>
      </c>
      <c r="AB1959" s="8">
        <v>17</v>
      </c>
      <c r="AC1959" s="8">
        <v>1</v>
      </c>
      <c r="AD1959" s="8">
        <v>1127</v>
      </c>
      <c r="AE1959" s="8">
        <v>116</v>
      </c>
      <c r="AF1959" s="8">
        <v>10</v>
      </c>
      <c r="AG1959" s="8">
        <v>1248</v>
      </c>
      <c r="AH1959" s="8">
        <v>1</v>
      </c>
      <c r="AI1959" s="8">
        <v>0</v>
      </c>
      <c r="AJ1959" s="8">
        <v>25</v>
      </c>
      <c r="AK1959" s="8">
        <v>1236</v>
      </c>
      <c r="AL1959" s="8">
        <v>2</v>
      </c>
      <c r="AM1959" s="8">
        <v>0</v>
      </c>
      <c r="AN1959" s="8">
        <v>1261</v>
      </c>
      <c r="AO1959" s="41">
        <f t="shared" si="1180"/>
        <v>0.93338620142743856</v>
      </c>
      <c r="AP1959" s="41">
        <f t="shared" si="1181"/>
        <v>6.6613798572561458E-2</v>
      </c>
      <c r="AQ1959" s="41">
        <f t="shared" si="1182"/>
        <v>0</v>
      </c>
      <c r="AR1959" s="41">
        <f t="shared" si="1183"/>
        <v>2.9341792228390166E-2</v>
      </c>
      <c r="AS1959" s="41">
        <f t="shared" si="1184"/>
        <v>0.16812053925455989</v>
      </c>
      <c r="AT1959" s="41">
        <f t="shared" si="1185"/>
        <v>0.18556701030927836</v>
      </c>
      <c r="AU1959" s="41">
        <f t="shared" si="1186"/>
        <v>0.13719270420301349</v>
      </c>
      <c r="AV1959" s="41">
        <f t="shared" si="1187"/>
        <v>0.11419508326724821</v>
      </c>
      <c r="AW1959" s="41">
        <f t="shared" si="1188"/>
        <v>0.1514670896114195</v>
      </c>
      <c r="AX1959" s="41">
        <f t="shared" si="1189"/>
        <v>0.13084853291038859</v>
      </c>
      <c r="AY1959" s="41">
        <f t="shared" si="1190"/>
        <v>6.6613798572561458E-2</v>
      </c>
      <c r="AZ1959" s="41">
        <f t="shared" si="1191"/>
        <v>1.4274385408406027E-2</v>
      </c>
      <c r="BA1959" s="41">
        <f t="shared" si="1192"/>
        <v>2.3790642347343376E-3</v>
      </c>
      <c r="BB1959" s="41">
        <f t="shared" si="1193"/>
        <v>0</v>
      </c>
      <c r="BC1959" s="41">
        <f t="shared" si="1194"/>
        <v>0</v>
      </c>
      <c r="BD1959" s="41">
        <f t="shared" si="1195"/>
        <v>0.93973037272006343</v>
      </c>
      <c r="BE1959" s="41">
        <f t="shared" si="1196"/>
        <v>5.9476605868358443E-2</v>
      </c>
      <c r="BF1959" s="41">
        <f t="shared" si="1197"/>
        <v>7.9302141157811261E-4</v>
      </c>
      <c r="BG1959" s="41">
        <f t="shared" si="1198"/>
        <v>0.80888183980967487</v>
      </c>
      <c r="BH1959" s="41">
        <f t="shared" si="1199"/>
        <v>0.16177636796193498</v>
      </c>
      <c r="BI1959" s="41">
        <f t="shared" si="1200"/>
        <v>2.9341792228390166E-2</v>
      </c>
      <c r="BJ1959" s="41">
        <f t="shared" si="1201"/>
        <v>0</v>
      </c>
      <c r="BK1959" s="41">
        <f t="shared" si="1202"/>
        <v>1.3481363996827915E-2</v>
      </c>
      <c r="BL1959" s="41">
        <f t="shared" si="1203"/>
        <v>7.9302141157811261E-4</v>
      </c>
      <c r="BM1959" s="41">
        <f t="shared" si="1204"/>
        <v>0.89373513084853295</v>
      </c>
      <c r="BN1959" s="41">
        <f t="shared" si="1205"/>
        <v>9.1990483743061069E-2</v>
      </c>
      <c r="BO1959" s="41">
        <f t="shared" si="1206"/>
        <v>7.9302141157811257E-3</v>
      </c>
      <c r="BP1959" s="41">
        <f t="shared" si="1207"/>
        <v>0.98969072164948457</v>
      </c>
      <c r="BQ1959" s="41">
        <f t="shared" si="1208"/>
        <v>7.9302141157811261E-4</v>
      </c>
      <c r="BR1959" s="41">
        <f t="shared" si="1209"/>
        <v>0</v>
      </c>
      <c r="BS1959" s="41">
        <f t="shared" si="1210"/>
        <v>1.9825535289452814E-2</v>
      </c>
      <c r="BT1959" s="41">
        <f t="shared" si="1211"/>
        <v>0.98017446471054714</v>
      </c>
      <c r="BU1959" s="41">
        <f t="shared" si="1212"/>
        <v>1.5860428231562252E-3</v>
      </c>
      <c r="BV1959" s="41">
        <f t="shared" si="1213"/>
        <v>0</v>
      </c>
      <c r="BW1959" s="41">
        <f t="shared" si="1214"/>
        <v>1</v>
      </c>
      <c r="BX1959" s="41" t="str">
        <f t="shared" si="1177"/>
        <v>2019Nurse practitionersOntario</v>
      </c>
      <c r="BY1959" s="51">
        <f>VLOOKUP(BX1959,'%workplace'!$A$1:$F$381,6,FALSE)</f>
        <v>3273</v>
      </c>
      <c r="BZ1959" s="32">
        <f t="shared" si="1178"/>
        <v>0.38527344943476932</v>
      </c>
    </row>
    <row r="1960" spans="1:78" s="8" customFormat="1" hidden="1" x14ac:dyDescent="0.2">
      <c r="A1960" s="8" t="str">
        <f t="shared" si="1176"/>
        <v>2019Nurse practitionersOntarioOther places of work</v>
      </c>
      <c r="B1960" s="8" t="s">
        <v>5</v>
      </c>
      <c r="C1960" s="8" t="s">
        <v>19</v>
      </c>
      <c r="D1960" s="8" t="s">
        <v>13</v>
      </c>
      <c r="E1960" s="8">
        <v>2019</v>
      </c>
      <c r="F1960" s="8">
        <v>979</v>
      </c>
      <c r="G1960" s="8">
        <v>69</v>
      </c>
      <c r="H1960" s="8">
        <v>0</v>
      </c>
      <c r="I1960" s="8">
        <v>18</v>
      </c>
      <c r="J1960" s="8">
        <v>173</v>
      </c>
      <c r="K1960" s="8">
        <v>248</v>
      </c>
      <c r="L1960" s="8">
        <v>134</v>
      </c>
      <c r="M1960" s="8">
        <v>111</v>
      </c>
      <c r="N1960" s="8">
        <v>132</v>
      </c>
      <c r="O1960" s="8">
        <v>123</v>
      </c>
      <c r="P1960" s="8">
        <v>70</v>
      </c>
      <c r="Q1960" s="8">
        <v>31</v>
      </c>
      <c r="R1960" s="8">
        <v>8</v>
      </c>
      <c r="S1960" s="8">
        <v>0</v>
      </c>
      <c r="T1960" s="8">
        <v>0</v>
      </c>
      <c r="U1960" s="8">
        <v>1013</v>
      </c>
      <c r="V1960" s="8">
        <v>35</v>
      </c>
      <c r="W1960" s="8">
        <v>0</v>
      </c>
      <c r="X1960" s="8">
        <v>754</v>
      </c>
      <c r="Y1960" s="8">
        <v>255</v>
      </c>
      <c r="Z1960" s="8">
        <v>39</v>
      </c>
      <c r="AA1960" s="8">
        <v>0</v>
      </c>
      <c r="AB1960" s="8">
        <v>9</v>
      </c>
      <c r="AC1960" s="8">
        <v>1</v>
      </c>
      <c r="AD1960" s="8">
        <v>1024</v>
      </c>
      <c r="AE1960" s="8">
        <v>14</v>
      </c>
      <c r="AF1960" s="8">
        <v>8</v>
      </c>
      <c r="AG1960" s="8">
        <v>982</v>
      </c>
      <c r="AH1960" s="8">
        <v>57</v>
      </c>
      <c r="AI1960" s="8">
        <v>0</v>
      </c>
      <c r="AJ1960" s="8">
        <v>215</v>
      </c>
      <c r="AK1960" s="8">
        <v>833</v>
      </c>
      <c r="AL1960" s="8">
        <v>1</v>
      </c>
      <c r="AM1960" s="8">
        <v>0</v>
      </c>
      <c r="AN1960" s="8">
        <v>1048</v>
      </c>
      <c r="AO1960" s="41">
        <f t="shared" si="1180"/>
        <v>0.93416030534351147</v>
      </c>
      <c r="AP1960" s="41">
        <f t="shared" si="1181"/>
        <v>6.5839694656488548E-2</v>
      </c>
      <c r="AQ1960" s="41">
        <f t="shared" si="1182"/>
        <v>0</v>
      </c>
      <c r="AR1960" s="41">
        <f t="shared" si="1183"/>
        <v>1.717557251908397E-2</v>
      </c>
      <c r="AS1960" s="41">
        <f t="shared" si="1184"/>
        <v>0.16507633587786261</v>
      </c>
      <c r="AT1960" s="41">
        <f t="shared" si="1185"/>
        <v>0.23664122137404581</v>
      </c>
      <c r="AU1960" s="41">
        <f t="shared" si="1186"/>
        <v>0.12786259541984732</v>
      </c>
      <c r="AV1960" s="41">
        <f t="shared" si="1187"/>
        <v>0.10591603053435114</v>
      </c>
      <c r="AW1960" s="41">
        <f t="shared" si="1188"/>
        <v>0.12595419847328243</v>
      </c>
      <c r="AX1960" s="41">
        <f t="shared" si="1189"/>
        <v>0.11736641221374046</v>
      </c>
      <c r="AY1960" s="41">
        <f t="shared" si="1190"/>
        <v>6.6793893129770993E-2</v>
      </c>
      <c r="AZ1960" s="41">
        <f t="shared" si="1191"/>
        <v>2.9580152671755726E-2</v>
      </c>
      <c r="BA1960" s="41">
        <f t="shared" si="1192"/>
        <v>7.6335877862595417E-3</v>
      </c>
      <c r="BB1960" s="41">
        <f t="shared" si="1193"/>
        <v>0</v>
      </c>
      <c r="BC1960" s="41">
        <f t="shared" si="1194"/>
        <v>0</v>
      </c>
      <c r="BD1960" s="41">
        <f t="shared" si="1195"/>
        <v>0.96660305343511455</v>
      </c>
      <c r="BE1960" s="41">
        <f t="shared" si="1196"/>
        <v>3.3396946564885496E-2</v>
      </c>
      <c r="BF1960" s="41">
        <f t="shared" si="1197"/>
        <v>0</v>
      </c>
      <c r="BG1960" s="41">
        <f t="shared" si="1198"/>
        <v>0.71946564885496178</v>
      </c>
      <c r="BH1960" s="41">
        <f t="shared" si="1199"/>
        <v>0.2433206106870229</v>
      </c>
      <c r="BI1960" s="41">
        <f t="shared" si="1200"/>
        <v>3.7213740458015267E-2</v>
      </c>
      <c r="BJ1960" s="41">
        <f t="shared" si="1201"/>
        <v>0</v>
      </c>
      <c r="BK1960" s="41">
        <f t="shared" si="1202"/>
        <v>8.5877862595419852E-3</v>
      </c>
      <c r="BL1960" s="41">
        <f t="shared" si="1203"/>
        <v>9.5419847328244271E-4</v>
      </c>
      <c r="BM1960" s="41">
        <f t="shared" si="1204"/>
        <v>0.97709923664122134</v>
      </c>
      <c r="BN1960" s="41">
        <f t="shared" si="1205"/>
        <v>1.3358778625954198E-2</v>
      </c>
      <c r="BO1960" s="41">
        <f t="shared" si="1206"/>
        <v>7.6335877862595417E-3</v>
      </c>
      <c r="BP1960" s="41">
        <f t="shared" si="1207"/>
        <v>0.93702290076335881</v>
      </c>
      <c r="BQ1960" s="41">
        <f t="shared" si="1208"/>
        <v>5.4389312977099237E-2</v>
      </c>
      <c r="BR1960" s="41">
        <f t="shared" si="1209"/>
        <v>0</v>
      </c>
      <c r="BS1960" s="41">
        <f t="shared" si="1210"/>
        <v>0.20515267175572519</v>
      </c>
      <c r="BT1960" s="41">
        <f t="shared" si="1211"/>
        <v>0.79484732824427484</v>
      </c>
      <c r="BU1960" s="41">
        <f t="shared" si="1212"/>
        <v>9.5419847328244271E-4</v>
      </c>
      <c r="BV1960" s="41">
        <f t="shared" si="1213"/>
        <v>0</v>
      </c>
      <c r="BW1960" s="41">
        <f t="shared" si="1214"/>
        <v>1</v>
      </c>
      <c r="BX1960" s="41" t="str">
        <f t="shared" si="1177"/>
        <v>2019Nurse practitionersOntario</v>
      </c>
      <c r="BY1960" s="51">
        <f>VLOOKUP(BX1960,'%workplace'!$A$1:$F$381,6,FALSE)</f>
        <v>3273</v>
      </c>
      <c r="BZ1960" s="32">
        <f t="shared" si="1178"/>
        <v>0.32019553926061717</v>
      </c>
    </row>
    <row r="1961" spans="1:78" s="8" customFormat="1" hidden="1" x14ac:dyDescent="0.2">
      <c r="A1961" s="8" t="str">
        <f t="shared" si="1176"/>
        <v>2019Nurse practitionersOntarioUnknown places of work</v>
      </c>
      <c r="B1961" s="8" t="s">
        <v>5</v>
      </c>
      <c r="C1961" s="8" t="s">
        <v>19</v>
      </c>
      <c r="D1961" s="8" t="s">
        <v>49</v>
      </c>
      <c r="E1961" s="8">
        <v>2019</v>
      </c>
      <c r="F1961" s="8">
        <v>1</v>
      </c>
      <c r="G1961" s="8">
        <v>0</v>
      </c>
      <c r="H1961" s="8">
        <v>0</v>
      </c>
      <c r="I1961" s="8">
        <v>0</v>
      </c>
      <c r="J1961" s="8">
        <v>1</v>
      </c>
      <c r="K1961" s="8">
        <v>0</v>
      </c>
      <c r="L1961" s="8">
        <v>0</v>
      </c>
      <c r="M1961" s="8">
        <v>0</v>
      </c>
      <c r="N1961" s="8">
        <v>0</v>
      </c>
      <c r="O1961" s="8">
        <v>0</v>
      </c>
      <c r="P1961" s="8">
        <v>0</v>
      </c>
      <c r="Q1961" s="8">
        <v>0</v>
      </c>
      <c r="R1961" s="8">
        <v>0</v>
      </c>
      <c r="S1961" s="8">
        <v>0</v>
      </c>
      <c r="T1961" s="8">
        <v>0</v>
      </c>
      <c r="U1961" s="8">
        <v>1</v>
      </c>
      <c r="V1961" s="8">
        <v>0</v>
      </c>
      <c r="W1961" s="8">
        <v>0</v>
      </c>
      <c r="X1961" s="8">
        <v>0</v>
      </c>
      <c r="Y1961" s="8">
        <v>1</v>
      </c>
      <c r="Z1961" s="8">
        <v>0</v>
      </c>
      <c r="AA1961" s="8">
        <v>0</v>
      </c>
      <c r="AB1961" s="8">
        <v>0</v>
      </c>
      <c r="AC1961" s="8">
        <v>0</v>
      </c>
      <c r="AD1961" s="8">
        <v>0</v>
      </c>
      <c r="AE1961" s="8">
        <v>1</v>
      </c>
      <c r="AF1961" s="8">
        <v>0</v>
      </c>
      <c r="AG1961" s="8">
        <v>1</v>
      </c>
      <c r="AH1961" s="8">
        <v>0</v>
      </c>
      <c r="AI1961" s="8">
        <v>0</v>
      </c>
      <c r="AJ1961" s="8">
        <v>0</v>
      </c>
      <c r="AK1961" s="8">
        <v>1</v>
      </c>
      <c r="AL1961" s="8">
        <v>0</v>
      </c>
      <c r="AM1961" s="8">
        <v>0</v>
      </c>
      <c r="AN1961" s="8">
        <v>1</v>
      </c>
      <c r="AO1961" s="41">
        <f t="shared" si="1180"/>
        <v>1</v>
      </c>
      <c r="AP1961" s="41">
        <f t="shared" si="1181"/>
        <v>0</v>
      </c>
      <c r="AQ1961" s="41">
        <f t="shared" si="1182"/>
        <v>0</v>
      </c>
      <c r="AR1961" s="41">
        <f t="shared" si="1183"/>
        <v>0</v>
      </c>
      <c r="AS1961" s="41">
        <f t="shared" si="1184"/>
        <v>1</v>
      </c>
      <c r="AT1961" s="41">
        <f t="shared" si="1185"/>
        <v>0</v>
      </c>
      <c r="AU1961" s="41">
        <f t="shared" si="1186"/>
        <v>0</v>
      </c>
      <c r="AV1961" s="41">
        <f t="shared" si="1187"/>
        <v>0</v>
      </c>
      <c r="AW1961" s="41">
        <f t="shared" si="1188"/>
        <v>0</v>
      </c>
      <c r="AX1961" s="41">
        <f t="shared" si="1189"/>
        <v>0</v>
      </c>
      <c r="AY1961" s="41">
        <f t="shared" si="1190"/>
        <v>0</v>
      </c>
      <c r="AZ1961" s="41">
        <f t="shared" si="1191"/>
        <v>0</v>
      </c>
      <c r="BA1961" s="41">
        <f t="shared" si="1192"/>
        <v>0</v>
      </c>
      <c r="BB1961" s="41">
        <f t="shared" si="1193"/>
        <v>0</v>
      </c>
      <c r="BC1961" s="41">
        <f t="shared" si="1194"/>
        <v>0</v>
      </c>
      <c r="BD1961" s="41">
        <f t="shared" si="1195"/>
        <v>1</v>
      </c>
      <c r="BE1961" s="41">
        <f t="shared" si="1196"/>
        <v>0</v>
      </c>
      <c r="BF1961" s="41">
        <f t="shared" si="1197"/>
        <v>0</v>
      </c>
      <c r="BG1961" s="41">
        <f t="shared" si="1198"/>
        <v>0</v>
      </c>
      <c r="BH1961" s="41">
        <f t="shared" si="1199"/>
        <v>1</v>
      </c>
      <c r="BI1961" s="41">
        <f t="shared" si="1200"/>
        <v>0</v>
      </c>
      <c r="BJ1961" s="41">
        <f t="shared" si="1201"/>
        <v>0</v>
      </c>
      <c r="BK1961" s="41">
        <f t="shared" si="1202"/>
        <v>0</v>
      </c>
      <c r="BL1961" s="41">
        <f t="shared" si="1203"/>
        <v>0</v>
      </c>
      <c r="BM1961" s="41">
        <f t="shared" si="1204"/>
        <v>0</v>
      </c>
      <c r="BN1961" s="41">
        <f t="shared" si="1205"/>
        <v>1</v>
      </c>
      <c r="BO1961" s="41">
        <f t="shared" si="1206"/>
        <v>0</v>
      </c>
      <c r="BP1961" s="41">
        <f t="shared" si="1207"/>
        <v>1</v>
      </c>
      <c r="BQ1961" s="41">
        <f t="shared" si="1208"/>
        <v>0</v>
      </c>
      <c r="BR1961" s="41">
        <f t="shared" si="1209"/>
        <v>0</v>
      </c>
      <c r="BS1961" s="41">
        <f t="shared" si="1210"/>
        <v>0</v>
      </c>
      <c r="BT1961" s="41">
        <f t="shared" si="1211"/>
        <v>1</v>
      </c>
      <c r="BU1961" s="41">
        <f t="shared" si="1212"/>
        <v>0</v>
      </c>
      <c r="BV1961" s="41">
        <f t="shared" si="1213"/>
        <v>0</v>
      </c>
      <c r="BW1961" s="41">
        <f t="shared" si="1214"/>
        <v>1</v>
      </c>
      <c r="BX1961" s="41" t="str">
        <f t="shared" si="1177"/>
        <v>2019Nurse practitionersOntario</v>
      </c>
      <c r="BY1961" s="51">
        <f>VLOOKUP(BX1961,'%workplace'!$A$1:$F$381,6,FALSE)</f>
        <v>3273</v>
      </c>
      <c r="BZ1961" s="32">
        <f t="shared" si="1178"/>
        <v>3.0553009471432935E-4</v>
      </c>
    </row>
    <row r="1962" spans="1:78" s="8" customFormat="1" x14ac:dyDescent="0.2">
      <c r="A1962" s="8" t="str">
        <f t="shared" si="1176"/>
        <v>2019Nurse practitionersManitobaAll places of work</v>
      </c>
      <c r="B1962" s="8" t="s">
        <v>5</v>
      </c>
      <c r="C1962" s="8" t="s">
        <v>20</v>
      </c>
      <c r="D1962" s="8" t="s">
        <v>9</v>
      </c>
      <c r="E1962" s="8">
        <v>2019</v>
      </c>
      <c r="F1962" s="224" t="s">
        <v>233</v>
      </c>
      <c r="G1962" s="224" t="s">
        <v>233</v>
      </c>
      <c r="H1962" s="224" t="s">
        <v>233</v>
      </c>
      <c r="I1962" s="224" t="s">
        <v>233</v>
      </c>
      <c r="J1962" s="224" t="s">
        <v>233</v>
      </c>
      <c r="K1962" s="224" t="s">
        <v>233</v>
      </c>
      <c r="L1962" s="224" t="s">
        <v>233</v>
      </c>
      <c r="M1962" s="224" t="s">
        <v>233</v>
      </c>
      <c r="N1962" s="224" t="s">
        <v>233</v>
      </c>
      <c r="O1962" s="224" t="s">
        <v>233</v>
      </c>
      <c r="P1962" s="224" t="s">
        <v>233</v>
      </c>
      <c r="Q1962" s="224" t="s">
        <v>233</v>
      </c>
      <c r="R1962" s="224" t="s">
        <v>233</v>
      </c>
      <c r="S1962" s="224" t="s">
        <v>233</v>
      </c>
      <c r="T1962" s="224" t="s">
        <v>233</v>
      </c>
      <c r="U1962" s="224" t="s">
        <v>233</v>
      </c>
      <c r="V1962" s="224" t="s">
        <v>233</v>
      </c>
      <c r="W1962" s="224" t="s">
        <v>233</v>
      </c>
      <c r="X1962" s="224" t="s">
        <v>233</v>
      </c>
      <c r="Y1962" s="224" t="s">
        <v>233</v>
      </c>
      <c r="Z1962" s="224" t="s">
        <v>233</v>
      </c>
      <c r="AA1962" s="224" t="s">
        <v>233</v>
      </c>
      <c r="AB1962" s="224" t="s">
        <v>233</v>
      </c>
      <c r="AC1962" s="224" t="s">
        <v>233</v>
      </c>
      <c r="AD1962" s="224" t="s">
        <v>233</v>
      </c>
      <c r="AE1962" s="224" t="s">
        <v>233</v>
      </c>
      <c r="AF1962" s="224" t="s">
        <v>233</v>
      </c>
      <c r="AG1962" s="224" t="s">
        <v>233</v>
      </c>
      <c r="AH1962" s="224" t="s">
        <v>233</v>
      </c>
      <c r="AI1962" s="224" t="s">
        <v>233</v>
      </c>
      <c r="AJ1962" s="224" t="s">
        <v>233</v>
      </c>
      <c r="AK1962" s="224" t="s">
        <v>233</v>
      </c>
      <c r="AL1962" s="224" t="s">
        <v>233</v>
      </c>
      <c r="AM1962" s="224" t="s">
        <v>233</v>
      </c>
      <c r="AN1962" s="224" t="s">
        <v>233</v>
      </c>
      <c r="AO1962" s="224" t="s">
        <v>233</v>
      </c>
      <c r="AP1962" s="224" t="s">
        <v>233</v>
      </c>
      <c r="AQ1962" s="224" t="s">
        <v>233</v>
      </c>
      <c r="AR1962" s="224" t="s">
        <v>233</v>
      </c>
      <c r="AS1962" s="224" t="s">
        <v>233</v>
      </c>
      <c r="AT1962" s="224" t="s">
        <v>233</v>
      </c>
      <c r="AU1962" s="224" t="s">
        <v>233</v>
      </c>
      <c r="AV1962" s="224" t="s">
        <v>233</v>
      </c>
      <c r="AW1962" s="224" t="s">
        <v>233</v>
      </c>
      <c r="AX1962" s="224" t="s">
        <v>233</v>
      </c>
      <c r="AY1962" s="224" t="s">
        <v>233</v>
      </c>
      <c r="AZ1962" s="224" t="s">
        <v>233</v>
      </c>
      <c r="BA1962" s="224" t="s">
        <v>233</v>
      </c>
      <c r="BB1962" s="224" t="s">
        <v>233</v>
      </c>
      <c r="BC1962" s="224" t="s">
        <v>233</v>
      </c>
      <c r="BD1962" s="224" t="s">
        <v>233</v>
      </c>
      <c r="BE1962" s="224" t="s">
        <v>233</v>
      </c>
      <c r="BF1962" s="224" t="s">
        <v>233</v>
      </c>
      <c r="BG1962" s="224" t="s">
        <v>233</v>
      </c>
      <c r="BH1962" s="224" t="s">
        <v>233</v>
      </c>
      <c r="BI1962" s="224" t="s">
        <v>233</v>
      </c>
      <c r="BJ1962" s="224" t="s">
        <v>233</v>
      </c>
      <c r="BK1962" s="224" t="s">
        <v>233</v>
      </c>
      <c r="BL1962" s="224" t="s">
        <v>233</v>
      </c>
      <c r="BM1962" s="224" t="s">
        <v>233</v>
      </c>
      <c r="BN1962" s="224" t="s">
        <v>233</v>
      </c>
      <c r="BO1962" s="224" t="s">
        <v>233</v>
      </c>
      <c r="BP1962" s="224" t="s">
        <v>233</v>
      </c>
      <c r="BQ1962" s="224" t="s">
        <v>233</v>
      </c>
      <c r="BR1962" s="224" t="s">
        <v>233</v>
      </c>
      <c r="BS1962" s="224" t="s">
        <v>233</v>
      </c>
      <c r="BT1962" s="224" t="s">
        <v>233</v>
      </c>
      <c r="BU1962" s="224" t="s">
        <v>233</v>
      </c>
      <c r="BV1962" s="224" t="s">
        <v>233</v>
      </c>
      <c r="BW1962" s="224" t="s">
        <v>233</v>
      </c>
      <c r="BX1962" s="224" t="s">
        <v>233</v>
      </c>
      <c r="BY1962" s="224" t="s">
        <v>233</v>
      </c>
      <c r="BZ1962" s="224" t="s">
        <v>233</v>
      </c>
    </row>
    <row r="1963" spans="1:78" s="8" customFormat="1" x14ac:dyDescent="0.2">
      <c r="A1963" s="8" t="str">
        <f t="shared" si="1176"/>
        <v>2019Nurse practitionersManitobaCommunity health</v>
      </c>
      <c r="B1963" s="8" t="s">
        <v>5</v>
      </c>
      <c r="C1963" s="8" t="s">
        <v>20</v>
      </c>
      <c r="D1963" s="8" t="s">
        <v>11</v>
      </c>
      <c r="E1963" s="8">
        <v>2019</v>
      </c>
      <c r="F1963" s="224" t="s">
        <v>233</v>
      </c>
      <c r="G1963" s="224" t="s">
        <v>233</v>
      </c>
      <c r="H1963" s="224" t="s">
        <v>233</v>
      </c>
      <c r="I1963" s="224" t="s">
        <v>233</v>
      </c>
      <c r="J1963" s="224" t="s">
        <v>233</v>
      </c>
      <c r="K1963" s="224" t="s">
        <v>233</v>
      </c>
      <c r="L1963" s="224" t="s">
        <v>233</v>
      </c>
      <c r="M1963" s="224" t="s">
        <v>233</v>
      </c>
      <c r="N1963" s="224" t="s">
        <v>233</v>
      </c>
      <c r="O1963" s="224" t="s">
        <v>233</v>
      </c>
      <c r="P1963" s="224" t="s">
        <v>233</v>
      </c>
      <c r="Q1963" s="224" t="s">
        <v>233</v>
      </c>
      <c r="R1963" s="224" t="s">
        <v>233</v>
      </c>
      <c r="S1963" s="224" t="s">
        <v>233</v>
      </c>
      <c r="T1963" s="224" t="s">
        <v>233</v>
      </c>
      <c r="U1963" s="224" t="s">
        <v>233</v>
      </c>
      <c r="V1963" s="224" t="s">
        <v>233</v>
      </c>
      <c r="W1963" s="224" t="s">
        <v>233</v>
      </c>
      <c r="X1963" s="224" t="s">
        <v>233</v>
      </c>
      <c r="Y1963" s="224" t="s">
        <v>233</v>
      </c>
      <c r="Z1963" s="224" t="s">
        <v>233</v>
      </c>
      <c r="AA1963" s="224" t="s">
        <v>233</v>
      </c>
      <c r="AB1963" s="224" t="s">
        <v>233</v>
      </c>
      <c r="AC1963" s="224" t="s">
        <v>233</v>
      </c>
      <c r="AD1963" s="224" t="s">
        <v>233</v>
      </c>
      <c r="AE1963" s="224" t="s">
        <v>233</v>
      </c>
      <c r="AF1963" s="224" t="s">
        <v>233</v>
      </c>
      <c r="AG1963" s="224" t="s">
        <v>233</v>
      </c>
      <c r="AH1963" s="224" t="s">
        <v>233</v>
      </c>
      <c r="AI1963" s="224" t="s">
        <v>233</v>
      </c>
      <c r="AJ1963" s="224" t="s">
        <v>233</v>
      </c>
      <c r="AK1963" s="224" t="s">
        <v>233</v>
      </c>
      <c r="AL1963" s="224" t="s">
        <v>233</v>
      </c>
      <c r="AM1963" s="224" t="s">
        <v>233</v>
      </c>
      <c r="AN1963" s="224" t="s">
        <v>233</v>
      </c>
      <c r="AO1963" s="224" t="s">
        <v>233</v>
      </c>
      <c r="AP1963" s="224" t="s">
        <v>233</v>
      </c>
      <c r="AQ1963" s="224" t="s">
        <v>233</v>
      </c>
      <c r="AR1963" s="224" t="s">
        <v>233</v>
      </c>
      <c r="AS1963" s="224" t="s">
        <v>233</v>
      </c>
      <c r="AT1963" s="224" t="s">
        <v>233</v>
      </c>
      <c r="AU1963" s="224" t="s">
        <v>233</v>
      </c>
      <c r="AV1963" s="224" t="s">
        <v>233</v>
      </c>
      <c r="AW1963" s="224" t="s">
        <v>233</v>
      </c>
      <c r="AX1963" s="224" t="s">
        <v>233</v>
      </c>
      <c r="AY1963" s="224" t="s">
        <v>233</v>
      </c>
      <c r="AZ1963" s="224" t="s">
        <v>233</v>
      </c>
      <c r="BA1963" s="224" t="s">
        <v>233</v>
      </c>
      <c r="BB1963" s="224" t="s">
        <v>233</v>
      </c>
      <c r="BC1963" s="224" t="s">
        <v>233</v>
      </c>
      <c r="BD1963" s="224" t="s">
        <v>233</v>
      </c>
      <c r="BE1963" s="224" t="s">
        <v>233</v>
      </c>
      <c r="BF1963" s="224" t="s">
        <v>233</v>
      </c>
      <c r="BG1963" s="224" t="s">
        <v>233</v>
      </c>
      <c r="BH1963" s="224" t="s">
        <v>233</v>
      </c>
      <c r="BI1963" s="224" t="s">
        <v>233</v>
      </c>
      <c r="BJ1963" s="224" t="s">
        <v>233</v>
      </c>
      <c r="BK1963" s="224" t="s">
        <v>233</v>
      </c>
      <c r="BL1963" s="224" t="s">
        <v>233</v>
      </c>
      <c r="BM1963" s="224" t="s">
        <v>233</v>
      </c>
      <c r="BN1963" s="224" t="s">
        <v>233</v>
      </c>
      <c r="BO1963" s="224" t="s">
        <v>233</v>
      </c>
      <c r="BP1963" s="224" t="s">
        <v>233</v>
      </c>
      <c r="BQ1963" s="224" t="s">
        <v>233</v>
      </c>
      <c r="BR1963" s="224" t="s">
        <v>233</v>
      </c>
      <c r="BS1963" s="224" t="s">
        <v>233</v>
      </c>
      <c r="BT1963" s="224" t="s">
        <v>233</v>
      </c>
      <c r="BU1963" s="224" t="s">
        <v>233</v>
      </c>
      <c r="BV1963" s="224" t="s">
        <v>233</v>
      </c>
      <c r="BW1963" s="224" t="s">
        <v>233</v>
      </c>
      <c r="BX1963" s="224" t="s">
        <v>233</v>
      </c>
      <c r="BY1963" s="224" t="s">
        <v>233</v>
      </c>
      <c r="BZ1963" s="224" t="s">
        <v>233</v>
      </c>
    </row>
    <row r="1964" spans="1:78" s="8" customFormat="1" x14ac:dyDescent="0.2">
      <c r="A1964" s="8" t="str">
        <f t="shared" si="1176"/>
        <v>2019Nurse practitionersManitobaNursing home/long-term care</v>
      </c>
      <c r="B1964" s="8" t="s">
        <v>5</v>
      </c>
      <c r="C1964" s="8" t="s">
        <v>20</v>
      </c>
      <c r="D1964" s="8" t="s">
        <v>12</v>
      </c>
      <c r="E1964" s="8">
        <v>2019</v>
      </c>
      <c r="F1964" s="224" t="s">
        <v>233</v>
      </c>
      <c r="G1964" s="224" t="s">
        <v>233</v>
      </c>
      <c r="H1964" s="224" t="s">
        <v>233</v>
      </c>
      <c r="I1964" s="224" t="s">
        <v>233</v>
      </c>
      <c r="J1964" s="224" t="s">
        <v>233</v>
      </c>
      <c r="K1964" s="224" t="s">
        <v>233</v>
      </c>
      <c r="L1964" s="224" t="s">
        <v>233</v>
      </c>
      <c r="M1964" s="224" t="s">
        <v>233</v>
      </c>
      <c r="N1964" s="224" t="s">
        <v>233</v>
      </c>
      <c r="O1964" s="224" t="s">
        <v>233</v>
      </c>
      <c r="P1964" s="224" t="s">
        <v>233</v>
      </c>
      <c r="Q1964" s="224" t="s">
        <v>233</v>
      </c>
      <c r="R1964" s="224" t="s">
        <v>233</v>
      </c>
      <c r="S1964" s="224" t="s">
        <v>233</v>
      </c>
      <c r="T1964" s="224" t="s">
        <v>233</v>
      </c>
      <c r="U1964" s="224" t="s">
        <v>233</v>
      </c>
      <c r="V1964" s="224" t="s">
        <v>233</v>
      </c>
      <c r="W1964" s="224" t="s">
        <v>233</v>
      </c>
      <c r="X1964" s="224" t="s">
        <v>233</v>
      </c>
      <c r="Y1964" s="224" t="s">
        <v>233</v>
      </c>
      <c r="Z1964" s="224" t="s">
        <v>233</v>
      </c>
      <c r="AA1964" s="224" t="s">
        <v>233</v>
      </c>
      <c r="AB1964" s="224" t="s">
        <v>233</v>
      </c>
      <c r="AC1964" s="224" t="s">
        <v>233</v>
      </c>
      <c r="AD1964" s="224" t="s">
        <v>233</v>
      </c>
      <c r="AE1964" s="224" t="s">
        <v>233</v>
      </c>
      <c r="AF1964" s="224" t="s">
        <v>233</v>
      </c>
      <c r="AG1964" s="224" t="s">
        <v>233</v>
      </c>
      <c r="AH1964" s="224" t="s">
        <v>233</v>
      </c>
      <c r="AI1964" s="224" t="s">
        <v>233</v>
      </c>
      <c r="AJ1964" s="224" t="s">
        <v>233</v>
      </c>
      <c r="AK1964" s="224" t="s">
        <v>233</v>
      </c>
      <c r="AL1964" s="224" t="s">
        <v>233</v>
      </c>
      <c r="AM1964" s="224" t="s">
        <v>233</v>
      </c>
      <c r="AN1964" s="224" t="s">
        <v>233</v>
      </c>
      <c r="AO1964" s="224" t="s">
        <v>233</v>
      </c>
      <c r="AP1964" s="224" t="s">
        <v>233</v>
      </c>
      <c r="AQ1964" s="224" t="s">
        <v>233</v>
      </c>
      <c r="AR1964" s="224" t="s">
        <v>233</v>
      </c>
      <c r="AS1964" s="224" t="s">
        <v>233</v>
      </c>
      <c r="AT1964" s="224" t="s">
        <v>233</v>
      </c>
      <c r="AU1964" s="224" t="s">
        <v>233</v>
      </c>
      <c r="AV1964" s="224" t="s">
        <v>233</v>
      </c>
      <c r="AW1964" s="224" t="s">
        <v>233</v>
      </c>
      <c r="AX1964" s="224" t="s">
        <v>233</v>
      </c>
      <c r="AY1964" s="224" t="s">
        <v>233</v>
      </c>
      <c r="AZ1964" s="224" t="s">
        <v>233</v>
      </c>
      <c r="BA1964" s="224" t="s">
        <v>233</v>
      </c>
      <c r="BB1964" s="224" t="s">
        <v>233</v>
      </c>
      <c r="BC1964" s="224" t="s">
        <v>233</v>
      </c>
      <c r="BD1964" s="224" t="s">
        <v>233</v>
      </c>
      <c r="BE1964" s="224" t="s">
        <v>233</v>
      </c>
      <c r="BF1964" s="224" t="s">
        <v>233</v>
      </c>
      <c r="BG1964" s="224" t="s">
        <v>233</v>
      </c>
      <c r="BH1964" s="224" t="s">
        <v>233</v>
      </c>
      <c r="BI1964" s="224" t="s">
        <v>233</v>
      </c>
      <c r="BJ1964" s="224" t="s">
        <v>233</v>
      </c>
      <c r="BK1964" s="224" t="s">
        <v>233</v>
      </c>
      <c r="BL1964" s="224" t="s">
        <v>233</v>
      </c>
      <c r="BM1964" s="224" t="s">
        <v>233</v>
      </c>
      <c r="BN1964" s="224" t="s">
        <v>233</v>
      </c>
      <c r="BO1964" s="224" t="s">
        <v>233</v>
      </c>
      <c r="BP1964" s="224" t="s">
        <v>233</v>
      </c>
      <c r="BQ1964" s="224" t="s">
        <v>233</v>
      </c>
      <c r="BR1964" s="224" t="s">
        <v>233</v>
      </c>
      <c r="BS1964" s="224" t="s">
        <v>233</v>
      </c>
      <c r="BT1964" s="224" t="s">
        <v>233</v>
      </c>
      <c r="BU1964" s="224" t="s">
        <v>233</v>
      </c>
      <c r="BV1964" s="224" t="s">
        <v>233</v>
      </c>
      <c r="BW1964" s="224" t="s">
        <v>233</v>
      </c>
      <c r="BX1964" s="224" t="s">
        <v>233</v>
      </c>
      <c r="BY1964" s="224" t="s">
        <v>233</v>
      </c>
      <c r="BZ1964" s="224" t="s">
        <v>233</v>
      </c>
    </row>
    <row r="1965" spans="1:78" s="8" customFormat="1" x14ac:dyDescent="0.2">
      <c r="A1965" s="8" t="str">
        <f t="shared" si="1176"/>
        <v>2019Nurse practitionersManitobaHospital</v>
      </c>
      <c r="B1965" s="8" t="s">
        <v>5</v>
      </c>
      <c r="C1965" s="8" t="s">
        <v>20</v>
      </c>
      <c r="D1965" s="8" t="s">
        <v>10</v>
      </c>
      <c r="E1965" s="8">
        <v>2019</v>
      </c>
      <c r="F1965" s="224" t="s">
        <v>233</v>
      </c>
      <c r="G1965" s="224" t="s">
        <v>233</v>
      </c>
      <c r="H1965" s="224" t="s">
        <v>233</v>
      </c>
      <c r="I1965" s="224" t="s">
        <v>233</v>
      </c>
      <c r="J1965" s="224" t="s">
        <v>233</v>
      </c>
      <c r="K1965" s="224" t="s">
        <v>233</v>
      </c>
      <c r="L1965" s="224" t="s">
        <v>233</v>
      </c>
      <c r="M1965" s="224" t="s">
        <v>233</v>
      </c>
      <c r="N1965" s="224" t="s">
        <v>233</v>
      </c>
      <c r="O1965" s="224" t="s">
        <v>233</v>
      </c>
      <c r="P1965" s="224" t="s">
        <v>233</v>
      </c>
      <c r="Q1965" s="224" t="s">
        <v>233</v>
      </c>
      <c r="R1965" s="224" t="s">
        <v>233</v>
      </c>
      <c r="S1965" s="224" t="s">
        <v>233</v>
      </c>
      <c r="T1965" s="224" t="s">
        <v>233</v>
      </c>
      <c r="U1965" s="224" t="s">
        <v>233</v>
      </c>
      <c r="V1965" s="224" t="s">
        <v>233</v>
      </c>
      <c r="W1965" s="224" t="s">
        <v>233</v>
      </c>
      <c r="X1965" s="224" t="s">
        <v>233</v>
      </c>
      <c r="Y1965" s="224" t="s">
        <v>233</v>
      </c>
      <c r="Z1965" s="224" t="s">
        <v>233</v>
      </c>
      <c r="AA1965" s="224" t="s">
        <v>233</v>
      </c>
      <c r="AB1965" s="224" t="s">
        <v>233</v>
      </c>
      <c r="AC1965" s="224" t="s">
        <v>233</v>
      </c>
      <c r="AD1965" s="224" t="s">
        <v>233</v>
      </c>
      <c r="AE1965" s="224" t="s">
        <v>233</v>
      </c>
      <c r="AF1965" s="224" t="s">
        <v>233</v>
      </c>
      <c r="AG1965" s="224" t="s">
        <v>233</v>
      </c>
      <c r="AH1965" s="224" t="s">
        <v>233</v>
      </c>
      <c r="AI1965" s="224" t="s">
        <v>233</v>
      </c>
      <c r="AJ1965" s="224" t="s">
        <v>233</v>
      </c>
      <c r="AK1965" s="224" t="s">
        <v>233</v>
      </c>
      <c r="AL1965" s="224" t="s">
        <v>233</v>
      </c>
      <c r="AM1965" s="224" t="s">
        <v>233</v>
      </c>
      <c r="AN1965" s="224" t="s">
        <v>233</v>
      </c>
      <c r="AO1965" s="224" t="s">
        <v>233</v>
      </c>
      <c r="AP1965" s="224" t="s">
        <v>233</v>
      </c>
      <c r="AQ1965" s="224" t="s">
        <v>233</v>
      </c>
      <c r="AR1965" s="224" t="s">
        <v>233</v>
      </c>
      <c r="AS1965" s="224" t="s">
        <v>233</v>
      </c>
      <c r="AT1965" s="224" t="s">
        <v>233</v>
      </c>
      <c r="AU1965" s="224" t="s">
        <v>233</v>
      </c>
      <c r="AV1965" s="224" t="s">
        <v>233</v>
      </c>
      <c r="AW1965" s="224" t="s">
        <v>233</v>
      </c>
      <c r="AX1965" s="224" t="s">
        <v>233</v>
      </c>
      <c r="AY1965" s="224" t="s">
        <v>233</v>
      </c>
      <c r="AZ1965" s="224" t="s">
        <v>233</v>
      </c>
      <c r="BA1965" s="224" t="s">
        <v>233</v>
      </c>
      <c r="BB1965" s="224" t="s">
        <v>233</v>
      </c>
      <c r="BC1965" s="224" t="s">
        <v>233</v>
      </c>
      <c r="BD1965" s="224" t="s">
        <v>233</v>
      </c>
      <c r="BE1965" s="224" t="s">
        <v>233</v>
      </c>
      <c r="BF1965" s="224" t="s">
        <v>233</v>
      </c>
      <c r="BG1965" s="224" t="s">
        <v>233</v>
      </c>
      <c r="BH1965" s="224" t="s">
        <v>233</v>
      </c>
      <c r="BI1965" s="224" t="s">
        <v>233</v>
      </c>
      <c r="BJ1965" s="224" t="s">
        <v>233</v>
      </c>
      <c r="BK1965" s="224" t="s">
        <v>233</v>
      </c>
      <c r="BL1965" s="224" t="s">
        <v>233</v>
      </c>
      <c r="BM1965" s="224" t="s">
        <v>233</v>
      </c>
      <c r="BN1965" s="224" t="s">
        <v>233</v>
      </c>
      <c r="BO1965" s="224" t="s">
        <v>233</v>
      </c>
      <c r="BP1965" s="224" t="s">
        <v>233</v>
      </c>
      <c r="BQ1965" s="224" t="s">
        <v>233</v>
      </c>
      <c r="BR1965" s="224" t="s">
        <v>233</v>
      </c>
      <c r="BS1965" s="224" t="s">
        <v>233</v>
      </c>
      <c r="BT1965" s="224" t="s">
        <v>233</v>
      </c>
      <c r="BU1965" s="224" t="s">
        <v>233</v>
      </c>
      <c r="BV1965" s="224" t="s">
        <v>233</v>
      </c>
      <c r="BW1965" s="224" t="s">
        <v>233</v>
      </c>
      <c r="BX1965" s="224" t="s">
        <v>233</v>
      </c>
      <c r="BY1965" s="224" t="s">
        <v>233</v>
      </c>
      <c r="BZ1965" s="224" t="s">
        <v>233</v>
      </c>
    </row>
    <row r="1966" spans="1:78" s="8" customFormat="1" x14ac:dyDescent="0.2">
      <c r="A1966" s="8" t="str">
        <f t="shared" si="1176"/>
        <v>2019Nurse practitionersManitobaOther places of work</v>
      </c>
      <c r="B1966" s="8" t="s">
        <v>5</v>
      </c>
      <c r="C1966" s="8" t="s">
        <v>20</v>
      </c>
      <c r="D1966" s="8" t="s">
        <v>13</v>
      </c>
      <c r="E1966" s="8">
        <v>2019</v>
      </c>
      <c r="F1966" s="224" t="s">
        <v>233</v>
      </c>
      <c r="G1966" s="224" t="s">
        <v>233</v>
      </c>
      <c r="H1966" s="224" t="s">
        <v>233</v>
      </c>
      <c r="I1966" s="224" t="s">
        <v>233</v>
      </c>
      <c r="J1966" s="224" t="s">
        <v>233</v>
      </c>
      <c r="K1966" s="224" t="s">
        <v>233</v>
      </c>
      <c r="L1966" s="224" t="s">
        <v>233</v>
      </c>
      <c r="M1966" s="224" t="s">
        <v>233</v>
      </c>
      <c r="N1966" s="224" t="s">
        <v>233</v>
      </c>
      <c r="O1966" s="224" t="s">
        <v>233</v>
      </c>
      <c r="P1966" s="224" t="s">
        <v>233</v>
      </c>
      <c r="Q1966" s="224" t="s">
        <v>233</v>
      </c>
      <c r="R1966" s="224" t="s">
        <v>233</v>
      </c>
      <c r="S1966" s="224" t="s">
        <v>233</v>
      </c>
      <c r="T1966" s="224" t="s">
        <v>233</v>
      </c>
      <c r="U1966" s="224" t="s">
        <v>233</v>
      </c>
      <c r="V1966" s="224" t="s">
        <v>233</v>
      </c>
      <c r="W1966" s="224" t="s">
        <v>233</v>
      </c>
      <c r="X1966" s="224" t="s">
        <v>233</v>
      </c>
      <c r="Y1966" s="224" t="s">
        <v>233</v>
      </c>
      <c r="Z1966" s="224" t="s">
        <v>233</v>
      </c>
      <c r="AA1966" s="224" t="s">
        <v>233</v>
      </c>
      <c r="AB1966" s="224" t="s">
        <v>233</v>
      </c>
      <c r="AC1966" s="224" t="s">
        <v>233</v>
      </c>
      <c r="AD1966" s="224" t="s">
        <v>233</v>
      </c>
      <c r="AE1966" s="224" t="s">
        <v>233</v>
      </c>
      <c r="AF1966" s="224" t="s">
        <v>233</v>
      </c>
      <c r="AG1966" s="224" t="s">
        <v>233</v>
      </c>
      <c r="AH1966" s="224" t="s">
        <v>233</v>
      </c>
      <c r="AI1966" s="224" t="s">
        <v>233</v>
      </c>
      <c r="AJ1966" s="224" t="s">
        <v>233</v>
      </c>
      <c r="AK1966" s="224" t="s">
        <v>233</v>
      </c>
      <c r="AL1966" s="224" t="s">
        <v>233</v>
      </c>
      <c r="AM1966" s="224" t="s">
        <v>233</v>
      </c>
      <c r="AN1966" s="224" t="s">
        <v>233</v>
      </c>
      <c r="AO1966" s="224" t="s">
        <v>233</v>
      </c>
      <c r="AP1966" s="224" t="s">
        <v>233</v>
      </c>
      <c r="AQ1966" s="224" t="s">
        <v>233</v>
      </c>
      <c r="AR1966" s="224" t="s">
        <v>233</v>
      </c>
      <c r="AS1966" s="224" t="s">
        <v>233</v>
      </c>
      <c r="AT1966" s="224" t="s">
        <v>233</v>
      </c>
      <c r="AU1966" s="224" t="s">
        <v>233</v>
      </c>
      <c r="AV1966" s="224" t="s">
        <v>233</v>
      </c>
      <c r="AW1966" s="224" t="s">
        <v>233</v>
      </c>
      <c r="AX1966" s="224" t="s">
        <v>233</v>
      </c>
      <c r="AY1966" s="224" t="s">
        <v>233</v>
      </c>
      <c r="AZ1966" s="224" t="s">
        <v>233</v>
      </c>
      <c r="BA1966" s="224" t="s">
        <v>233</v>
      </c>
      <c r="BB1966" s="224" t="s">
        <v>233</v>
      </c>
      <c r="BC1966" s="224" t="s">
        <v>233</v>
      </c>
      <c r="BD1966" s="224" t="s">
        <v>233</v>
      </c>
      <c r="BE1966" s="224" t="s">
        <v>233</v>
      </c>
      <c r="BF1966" s="224" t="s">
        <v>233</v>
      </c>
      <c r="BG1966" s="224" t="s">
        <v>233</v>
      </c>
      <c r="BH1966" s="224" t="s">
        <v>233</v>
      </c>
      <c r="BI1966" s="224" t="s">
        <v>233</v>
      </c>
      <c r="BJ1966" s="224" t="s">
        <v>233</v>
      </c>
      <c r="BK1966" s="224" t="s">
        <v>233</v>
      </c>
      <c r="BL1966" s="224" t="s">
        <v>233</v>
      </c>
      <c r="BM1966" s="224" t="s">
        <v>233</v>
      </c>
      <c r="BN1966" s="224" t="s">
        <v>233</v>
      </c>
      <c r="BO1966" s="224" t="s">
        <v>233</v>
      </c>
      <c r="BP1966" s="224" t="s">
        <v>233</v>
      </c>
      <c r="BQ1966" s="224" t="s">
        <v>233</v>
      </c>
      <c r="BR1966" s="224" t="s">
        <v>233</v>
      </c>
      <c r="BS1966" s="224" t="s">
        <v>233</v>
      </c>
      <c r="BT1966" s="224" t="s">
        <v>233</v>
      </c>
      <c r="BU1966" s="224" t="s">
        <v>233</v>
      </c>
      <c r="BV1966" s="224" t="s">
        <v>233</v>
      </c>
      <c r="BW1966" s="224" t="s">
        <v>233</v>
      </c>
      <c r="BX1966" s="224" t="s">
        <v>233</v>
      </c>
      <c r="BY1966" s="224" t="s">
        <v>233</v>
      </c>
      <c r="BZ1966" s="224" t="s">
        <v>233</v>
      </c>
    </row>
    <row r="1967" spans="1:78" s="8" customFormat="1" hidden="1" x14ac:dyDescent="0.2">
      <c r="A1967" s="8" t="str">
        <f t="shared" si="1176"/>
        <v>2019Nurse practitionersSaskatchewanAll places of work</v>
      </c>
      <c r="B1967" s="8" t="s">
        <v>5</v>
      </c>
      <c r="C1967" s="8" t="s">
        <v>21</v>
      </c>
      <c r="D1967" s="8" t="s">
        <v>9</v>
      </c>
      <c r="E1967" s="8">
        <v>2019</v>
      </c>
      <c r="F1967" s="8">
        <v>213</v>
      </c>
      <c r="G1967" s="8">
        <v>19</v>
      </c>
      <c r="H1967" s="8">
        <v>0</v>
      </c>
      <c r="I1967" s="8">
        <v>7</v>
      </c>
      <c r="J1967" s="8">
        <v>33</v>
      </c>
      <c r="K1967" s="8">
        <v>39</v>
      </c>
      <c r="L1967" s="8">
        <v>26</v>
      </c>
      <c r="M1967" s="8">
        <v>32</v>
      </c>
      <c r="N1967" s="8">
        <v>26</v>
      </c>
      <c r="O1967" s="8">
        <v>34</v>
      </c>
      <c r="P1967" s="8">
        <v>26</v>
      </c>
      <c r="Q1967" s="8">
        <v>7</v>
      </c>
      <c r="R1967" s="8">
        <v>1</v>
      </c>
      <c r="S1967" s="8">
        <v>1</v>
      </c>
      <c r="T1967" s="8">
        <v>0</v>
      </c>
      <c r="U1967" s="8">
        <v>223</v>
      </c>
      <c r="V1967" s="8">
        <v>9</v>
      </c>
      <c r="W1967" s="8">
        <v>0</v>
      </c>
      <c r="X1967" s="8">
        <v>161</v>
      </c>
      <c r="Y1967" s="8">
        <v>46</v>
      </c>
      <c r="Z1967" s="8">
        <v>25</v>
      </c>
      <c r="AA1967" s="8">
        <v>0</v>
      </c>
      <c r="AB1967" s="8">
        <v>2</v>
      </c>
      <c r="AC1967" s="8">
        <v>0</v>
      </c>
      <c r="AD1967" s="8">
        <v>221</v>
      </c>
      <c r="AE1967" s="8">
        <v>9</v>
      </c>
      <c r="AF1967" s="8">
        <v>1</v>
      </c>
      <c r="AG1967" s="8">
        <v>225</v>
      </c>
      <c r="AH1967" s="8">
        <v>6</v>
      </c>
      <c r="AI1967" s="8">
        <v>0</v>
      </c>
      <c r="AJ1967" s="8">
        <v>122</v>
      </c>
      <c r="AK1967" s="8">
        <v>110</v>
      </c>
      <c r="AL1967" s="8">
        <v>0</v>
      </c>
      <c r="AM1967" s="8">
        <v>0</v>
      </c>
      <c r="AN1967" s="8">
        <v>232</v>
      </c>
      <c r="AO1967" s="41">
        <f t="shared" ref="AO1967:AO1998" si="1215">IF(F1967="†","†",F1967/$AN1967)</f>
        <v>0.9181034482758621</v>
      </c>
      <c r="AP1967" s="41">
        <f t="shared" si="1181"/>
        <v>8.1896551724137928E-2</v>
      </c>
      <c r="AQ1967" s="41">
        <f t="shared" si="1182"/>
        <v>0</v>
      </c>
      <c r="AR1967" s="41">
        <f t="shared" si="1183"/>
        <v>3.017241379310345E-2</v>
      </c>
      <c r="AS1967" s="41">
        <f t="shared" si="1184"/>
        <v>0.14224137931034483</v>
      </c>
      <c r="AT1967" s="41">
        <f t="shared" si="1185"/>
        <v>0.16810344827586207</v>
      </c>
      <c r="AU1967" s="41">
        <f t="shared" si="1186"/>
        <v>0.11206896551724138</v>
      </c>
      <c r="AV1967" s="41">
        <f t="shared" si="1187"/>
        <v>0.13793103448275862</v>
      </c>
      <c r="AW1967" s="41">
        <f t="shared" si="1188"/>
        <v>0.11206896551724138</v>
      </c>
      <c r="AX1967" s="41">
        <f t="shared" si="1189"/>
        <v>0.14655172413793102</v>
      </c>
      <c r="AY1967" s="41">
        <f t="shared" si="1190"/>
        <v>0.11206896551724138</v>
      </c>
      <c r="AZ1967" s="41">
        <f t="shared" si="1191"/>
        <v>3.017241379310345E-2</v>
      </c>
      <c r="BA1967" s="41">
        <f t="shared" si="1192"/>
        <v>4.3103448275862068E-3</v>
      </c>
      <c r="BB1967" s="41">
        <f t="shared" si="1193"/>
        <v>4.3103448275862068E-3</v>
      </c>
      <c r="BC1967" s="41">
        <f t="shared" si="1194"/>
        <v>0</v>
      </c>
      <c r="BD1967" s="41">
        <f t="shared" si="1195"/>
        <v>0.96120689655172409</v>
      </c>
      <c r="BE1967" s="41">
        <f t="shared" si="1196"/>
        <v>3.8793103448275863E-2</v>
      </c>
      <c r="BF1967" s="41">
        <f t="shared" si="1197"/>
        <v>0</v>
      </c>
      <c r="BG1967" s="41">
        <f t="shared" si="1198"/>
        <v>0.69396551724137934</v>
      </c>
      <c r="BH1967" s="41">
        <f t="shared" si="1199"/>
        <v>0.19827586206896552</v>
      </c>
      <c r="BI1967" s="41">
        <f t="shared" si="1200"/>
        <v>0.10775862068965517</v>
      </c>
      <c r="BJ1967" s="41">
        <f t="shared" si="1201"/>
        <v>0</v>
      </c>
      <c r="BK1967" s="41">
        <f t="shared" si="1202"/>
        <v>8.6206896551724137E-3</v>
      </c>
      <c r="BL1967" s="41">
        <f t="shared" si="1203"/>
        <v>0</v>
      </c>
      <c r="BM1967" s="41">
        <f t="shared" si="1204"/>
        <v>0.95258620689655171</v>
      </c>
      <c r="BN1967" s="41">
        <f t="shared" si="1205"/>
        <v>3.8793103448275863E-2</v>
      </c>
      <c r="BO1967" s="41">
        <f t="shared" si="1206"/>
        <v>4.3103448275862068E-3</v>
      </c>
      <c r="BP1967" s="41">
        <f t="shared" si="1207"/>
        <v>0.96982758620689657</v>
      </c>
      <c r="BQ1967" s="41">
        <f t="shared" si="1208"/>
        <v>2.5862068965517241E-2</v>
      </c>
      <c r="BR1967" s="41">
        <f t="shared" si="1209"/>
        <v>0</v>
      </c>
      <c r="BS1967" s="41">
        <f t="shared" si="1210"/>
        <v>0.52586206896551724</v>
      </c>
      <c r="BT1967" s="41">
        <f t="shared" si="1211"/>
        <v>0.47413793103448276</v>
      </c>
      <c r="BU1967" s="41">
        <f t="shared" si="1212"/>
        <v>0</v>
      </c>
      <c r="BV1967" s="41">
        <f t="shared" si="1213"/>
        <v>0</v>
      </c>
      <c r="BW1967" s="41">
        <f t="shared" si="1214"/>
        <v>1</v>
      </c>
      <c r="BX1967" s="41" t="str">
        <f t="shared" si="1177"/>
        <v>2019Nurse practitionersSaskatchewan</v>
      </c>
      <c r="BY1967" s="51">
        <f>VLOOKUP(BX1967,'%workplace'!$A$1:$F$381,6,FALSE)</f>
        <v>232</v>
      </c>
      <c r="BZ1967" s="32">
        <f t="shared" si="1178"/>
        <v>1</v>
      </c>
    </row>
    <row r="1968" spans="1:78" s="8" customFormat="1" hidden="1" x14ac:dyDescent="0.2">
      <c r="A1968" s="8" t="str">
        <f t="shared" si="1176"/>
        <v>2019Nurse practitionersSaskatchewanCommunity health</v>
      </c>
      <c r="B1968" s="8" t="s">
        <v>5</v>
      </c>
      <c r="C1968" s="8" t="s">
        <v>21</v>
      </c>
      <c r="D1968" s="8" t="s">
        <v>11</v>
      </c>
      <c r="E1968" s="8">
        <v>2019</v>
      </c>
      <c r="F1968" s="8">
        <v>150</v>
      </c>
      <c r="G1968" s="8">
        <v>12</v>
      </c>
      <c r="H1968" s="8">
        <v>0</v>
      </c>
      <c r="I1968" s="8">
        <v>6</v>
      </c>
      <c r="J1968" s="8">
        <v>21</v>
      </c>
      <c r="K1968" s="8">
        <v>27</v>
      </c>
      <c r="L1968" s="8">
        <v>16</v>
      </c>
      <c r="M1968" s="8">
        <v>20</v>
      </c>
      <c r="N1968" s="8">
        <v>17</v>
      </c>
      <c r="O1968" s="8">
        <v>28</v>
      </c>
      <c r="P1968" s="8">
        <v>19</v>
      </c>
      <c r="Q1968" s="8">
        <v>6</v>
      </c>
      <c r="R1968" s="8">
        <v>1</v>
      </c>
      <c r="S1968" s="8">
        <v>1</v>
      </c>
      <c r="T1968" s="8">
        <v>0</v>
      </c>
      <c r="U1968" s="8">
        <v>160</v>
      </c>
      <c r="V1968" s="8">
        <v>2</v>
      </c>
      <c r="W1968" s="8">
        <v>0</v>
      </c>
      <c r="X1968" s="8">
        <v>111</v>
      </c>
      <c r="Y1968" s="8">
        <v>35</v>
      </c>
      <c r="Z1968" s="8">
        <v>16</v>
      </c>
      <c r="AA1968" s="8">
        <v>0</v>
      </c>
      <c r="AB1968" s="8">
        <v>1</v>
      </c>
      <c r="AC1968" s="8">
        <v>0</v>
      </c>
      <c r="AD1968" s="8">
        <v>157</v>
      </c>
      <c r="AE1968" s="8">
        <v>4</v>
      </c>
      <c r="AF1968" s="8">
        <v>0</v>
      </c>
      <c r="AG1968" s="8">
        <v>162</v>
      </c>
      <c r="AH1968" s="8">
        <v>0</v>
      </c>
      <c r="AI1968" s="8">
        <v>0</v>
      </c>
      <c r="AJ1968" s="8">
        <v>103</v>
      </c>
      <c r="AK1968" s="8">
        <v>59</v>
      </c>
      <c r="AL1968" s="8">
        <v>0</v>
      </c>
      <c r="AM1968" s="8">
        <v>0</v>
      </c>
      <c r="AN1968" s="8">
        <v>162</v>
      </c>
      <c r="AO1968" s="41">
        <f t="shared" si="1215"/>
        <v>0.92592592592592593</v>
      </c>
      <c r="AP1968" s="41">
        <f t="shared" si="1181"/>
        <v>7.407407407407407E-2</v>
      </c>
      <c r="AQ1968" s="41">
        <f t="shared" si="1182"/>
        <v>0</v>
      </c>
      <c r="AR1968" s="41">
        <f t="shared" si="1183"/>
        <v>3.7037037037037035E-2</v>
      </c>
      <c r="AS1968" s="41">
        <f t="shared" si="1184"/>
        <v>0.12962962962962962</v>
      </c>
      <c r="AT1968" s="41">
        <f t="shared" si="1185"/>
        <v>0.16666666666666666</v>
      </c>
      <c r="AU1968" s="41">
        <f t="shared" si="1186"/>
        <v>9.8765432098765427E-2</v>
      </c>
      <c r="AV1968" s="41">
        <f t="shared" si="1187"/>
        <v>0.12345679012345678</v>
      </c>
      <c r="AW1968" s="41">
        <f t="shared" si="1188"/>
        <v>0.10493827160493827</v>
      </c>
      <c r="AX1968" s="41">
        <f t="shared" si="1189"/>
        <v>0.1728395061728395</v>
      </c>
      <c r="AY1968" s="41">
        <f t="shared" si="1190"/>
        <v>0.11728395061728394</v>
      </c>
      <c r="AZ1968" s="41">
        <f t="shared" si="1191"/>
        <v>3.7037037037037035E-2</v>
      </c>
      <c r="BA1968" s="41">
        <f t="shared" si="1192"/>
        <v>6.1728395061728392E-3</v>
      </c>
      <c r="BB1968" s="41">
        <f t="shared" si="1193"/>
        <v>6.1728395061728392E-3</v>
      </c>
      <c r="BC1968" s="41">
        <f t="shared" si="1194"/>
        <v>0</v>
      </c>
      <c r="BD1968" s="41">
        <f t="shared" si="1195"/>
        <v>0.98765432098765427</v>
      </c>
      <c r="BE1968" s="41">
        <f t="shared" si="1196"/>
        <v>1.2345679012345678E-2</v>
      </c>
      <c r="BF1968" s="41">
        <f t="shared" si="1197"/>
        <v>0</v>
      </c>
      <c r="BG1968" s="41">
        <f t="shared" si="1198"/>
        <v>0.68518518518518523</v>
      </c>
      <c r="BH1968" s="41">
        <f t="shared" si="1199"/>
        <v>0.21604938271604937</v>
      </c>
      <c r="BI1968" s="41">
        <f t="shared" si="1200"/>
        <v>9.8765432098765427E-2</v>
      </c>
      <c r="BJ1968" s="41">
        <f t="shared" si="1201"/>
        <v>0</v>
      </c>
      <c r="BK1968" s="41">
        <f t="shared" si="1202"/>
        <v>6.1728395061728392E-3</v>
      </c>
      <c r="BL1968" s="41">
        <f t="shared" si="1203"/>
        <v>0</v>
      </c>
      <c r="BM1968" s="41">
        <f t="shared" si="1204"/>
        <v>0.96913580246913578</v>
      </c>
      <c r="BN1968" s="41">
        <f t="shared" si="1205"/>
        <v>2.4691358024691357E-2</v>
      </c>
      <c r="BO1968" s="41">
        <f t="shared" si="1206"/>
        <v>0</v>
      </c>
      <c r="BP1968" s="41">
        <f t="shared" si="1207"/>
        <v>1</v>
      </c>
      <c r="BQ1968" s="41">
        <f t="shared" si="1208"/>
        <v>0</v>
      </c>
      <c r="BR1968" s="41">
        <f t="shared" si="1209"/>
        <v>0</v>
      </c>
      <c r="BS1968" s="41">
        <f t="shared" si="1210"/>
        <v>0.63580246913580252</v>
      </c>
      <c r="BT1968" s="41">
        <f t="shared" si="1211"/>
        <v>0.36419753086419754</v>
      </c>
      <c r="BU1968" s="41">
        <f t="shared" si="1212"/>
        <v>0</v>
      </c>
      <c r="BV1968" s="41">
        <f t="shared" si="1213"/>
        <v>0</v>
      </c>
      <c r="BW1968" s="41">
        <f t="shared" si="1214"/>
        <v>1</v>
      </c>
      <c r="BX1968" s="41" t="str">
        <f t="shared" si="1177"/>
        <v>2019Nurse practitionersSaskatchewan</v>
      </c>
      <c r="BY1968" s="51">
        <f>VLOOKUP(BX1968,'%workplace'!$A$1:$F$381,6,FALSE)</f>
        <v>232</v>
      </c>
      <c r="BZ1968" s="32">
        <f t="shared" si="1178"/>
        <v>0.69827586206896552</v>
      </c>
    </row>
    <row r="1969" spans="1:78" s="8" customFormat="1" hidden="1" x14ac:dyDescent="0.2">
      <c r="A1969" s="8" t="str">
        <f t="shared" si="1176"/>
        <v>2019Nurse practitionersSaskatchewanNursing home/long-term care</v>
      </c>
      <c r="B1969" s="8" t="s">
        <v>5</v>
      </c>
      <c r="C1969" s="8" t="s">
        <v>21</v>
      </c>
      <c r="D1969" s="8" t="s">
        <v>12</v>
      </c>
      <c r="E1969" s="8">
        <v>2019</v>
      </c>
      <c r="F1969" s="8">
        <v>6</v>
      </c>
      <c r="G1969" s="8">
        <v>1</v>
      </c>
      <c r="H1969" s="8">
        <v>0</v>
      </c>
      <c r="I1969" s="8">
        <v>0</v>
      </c>
      <c r="J1969" s="8">
        <v>1</v>
      </c>
      <c r="K1969" s="8">
        <v>2</v>
      </c>
      <c r="L1969" s="8">
        <v>1</v>
      </c>
      <c r="M1969" s="8">
        <v>3</v>
      </c>
      <c r="N1969" s="8">
        <v>0</v>
      </c>
      <c r="O1969" s="8">
        <v>0</v>
      </c>
      <c r="P1969" s="8">
        <v>0</v>
      </c>
      <c r="Q1969" s="8">
        <v>0</v>
      </c>
      <c r="R1969" s="8">
        <v>0</v>
      </c>
      <c r="S1969" s="8">
        <v>0</v>
      </c>
      <c r="T1969" s="8">
        <v>0</v>
      </c>
      <c r="U1969" s="8">
        <v>7</v>
      </c>
      <c r="V1969" s="8">
        <v>0</v>
      </c>
      <c r="W1969" s="8">
        <v>0</v>
      </c>
      <c r="X1969" s="8">
        <v>4</v>
      </c>
      <c r="Y1969" s="8">
        <v>1</v>
      </c>
      <c r="Z1969" s="8">
        <v>2</v>
      </c>
      <c r="AA1969" s="8">
        <v>0</v>
      </c>
      <c r="AB1969" s="8">
        <v>0</v>
      </c>
      <c r="AC1969" s="8">
        <v>0</v>
      </c>
      <c r="AD1969" s="8">
        <v>6</v>
      </c>
      <c r="AE1969" s="8">
        <v>1</v>
      </c>
      <c r="AF1969" s="8">
        <v>0</v>
      </c>
      <c r="AG1969" s="8">
        <v>7</v>
      </c>
      <c r="AH1969" s="8">
        <v>0</v>
      </c>
      <c r="AI1969" s="8">
        <v>0</v>
      </c>
      <c r="AJ1969" s="8">
        <v>1</v>
      </c>
      <c r="AK1969" s="8">
        <v>6</v>
      </c>
      <c r="AL1969" s="8">
        <v>0</v>
      </c>
      <c r="AM1969" s="8">
        <v>0</v>
      </c>
      <c r="AN1969" s="8">
        <v>7</v>
      </c>
      <c r="AO1969" s="41">
        <f t="shared" si="1215"/>
        <v>0.8571428571428571</v>
      </c>
      <c r="AP1969" s="41">
        <f t="shared" si="1181"/>
        <v>0.14285714285714285</v>
      </c>
      <c r="AQ1969" s="41">
        <f t="shared" si="1182"/>
        <v>0</v>
      </c>
      <c r="AR1969" s="41">
        <f t="shared" si="1183"/>
        <v>0</v>
      </c>
      <c r="AS1969" s="41">
        <f t="shared" si="1184"/>
        <v>0.14285714285714285</v>
      </c>
      <c r="AT1969" s="41">
        <f t="shared" si="1185"/>
        <v>0.2857142857142857</v>
      </c>
      <c r="AU1969" s="41">
        <f t="shared" si="1186"/>
        <v>0.14285714285714285</v>
      </c>
      <c r="AV1969" s="41">
        <f t="shared" si="1187"/>
        <v>0.42857142857142855</v>
      </c>
      <c r="AW1969" s="41">
        <f t="shared" si="1188"/>
        <v>0</v>
      </c>
      <c r="AX1969" s="41">
        <f t="shared" si="1189"/>
        <v>0</v>
      </c>
      <c r="AY1969" s="41">
        <f t="shared" si="1190"/>
        <v>0</v>
      </c>
      <c r="AZ1969" s="41">
        <f t="shared" si="1191"/>
        <v>0</v>
      </c>
      <c r="BA1969" s="41">
        <f t="shared" si="1192"/>
        <v>0</v>
      </c>
      <c r="BB1969" s="41">
        <f t="shared" si="1193"/>
        <v>0</v>
      </c>
      <c r="BC1969" s="41">
        <f t="shared" si="1194"/>
        <v>0</v>
      </c>
      <c r="BD1969" s="41">
        <f t="shared" si="1195"/>
        <v>1</v>
      </c>
      <c r="BE1969" s="41">
        <f t="shared" si="1196"/>
        <v>0</v>
      </c>
      <c r="BF1969" s="41">
        <f t="shared" si="1197"/>
        <v>0</v>
      </c>
      <c r="BG1969" s="41">
        <f t="shared" si="1198"/>
        <v>0.5714285714285714</v>
      </c>
      <c r="BH1969" s="41">
        <f t="shared" si="1199"/>
        <v>0.14285714285714285</v>
      </c>
      <c r="BI1969" s="41">
        <f t="shared" si="1200"/>
        <v>0.2857142857142857</v>
      </c>
      <c r="BJ1969" s="41">
        <f t="shared" si="1201"/>
        <v>0</v>
      </c>
      <c r="BK1969" s="41">
        <f t="shared" si="1202"/>
        <v>0</v>
      </c>
      <c r="BL1969" s="41">
        <f t="shared" si="1203"/>
        <v>0</v>
      </c>
      <c r="BM1969" s="41">
        <f t="shared" si="1204"/>
        <v>0.8571428571428571</v>
      </c>
      <c r="BN1969" s="41">
        <f t="shared" si="1205"/>
        <v>0.14285714285714285</v>
      </c>
      <c r="BO1969" s="41">
        <f t="shared" si="1206"/>
        <v>0</v>
      </c>
      <c r="BP1969" s="41">
        <f t="shared" si="1207"/>
        <v>1</v>
      </c>
      <c r="BQ1969" s="41">
        <f t="shared" si="1208"/>
        <v>0</v>
      </c>
      <c r="BR1969" s="41">
        <f t="shared" si="1209"/>
        <v>0</v>
      </c>
      <c r="BS1969" s="41">
        <f t="shared" si="1210"/>
        <v>0.14285714285714285</v>
      </c>
      <c r="BT1969" s="41">
        <f t="shared" si="1211"/>
        <v>0.8571428571428571</v>
      </c>
      <c r="BU1969" s="41">
        <f t="shared" si="1212"/>
        <v>0</v>
      </c>
      <c r="BV1969" s="41">
        <f t="shared" si="1213"/>
        <v>0</v>
      </c>
      <c r="BW1969" s="41">
        <f t="shared" si="1214"/>
        <v>1</v>
      </c>
      <c r="BX1969" s="41" t="str">
        <f t="shared" si="1177"/>
        <v>2019Nurse practitionersSaskatchewan</v>
      </c>
      <c r="BY1969" s="51">
        <f>VLOOKUP(BX1969,'%workplace'!$A$1:$F$381,6,FALSE)</f>
        <v>232</v>
      </c>
      <c r="BZ1969" s="32">
        <f t="shared" si="1178"/>
        <v>3.017241379310345E-2</v>
      </c>
    </row>
    <row r="1970" spans="1:78" s="8" customFormat="1" hidden="1" x14ac:dyDescent="0.2">
      <c r="A1970" s="8" t="str">
        <f t="shared" si="1176"/>
        <v>2019Nurse practitionersSaskatchewanHospital</v>
      </c>
      <c r="B1970" s="8" t="s">
        <v>5</v>
      </c>
      <c r="C1970" s="8" t="s">
        <v>21</v>
      </c>
      <c r="D1970" s="8" t="s">
        <v>10</v>
      </c>
      <c r="E1970" s="8">
        <v>2019</v>
      </c>
      <c r="F1970" s="8">
        <v>27</v>
      </c>
      <c r="G1970" s="8">
        <v>5</v>
      </c>
      <c r="H1970" s="8">
        <v>0</v>
      </c>
      <c r="I1970" s="8">
        <v>1</v>
      </c>
      <c r="J1970" s="8">
        <v>6</v>
      </c>
      <c r="K1970" s="8">
        <v>5</v>
      </c>
      <c r="L1970" s="8">
        <v>4</v>
      </c>
      <c r="M1970" s="8">
        <v>3</v>
      </c>
      <c r="N1970" s="8">
        <v>5</v>
      </c>
      <c r="O1970" s="8">
        <v>2</v>
      </c>
      <c r="P1970" s="8">
        <v>5</v>
      </c>
      <c r="Q1970" s="8">
        <v>1</v>
      </c>
      <c r="R1970" s="8">
        <v>0</v>
      </c>
      <c r="S1970" s="8">
        <v>0</v>
      </c>
      <c r="T1970" s="8">
        <v>0</v>
      </c>
      <c r="U1970" s="8">
        <v>25</v>
      </c>
      <c r="V1970" s="8">
        <v>7</v>
      </c>
      <c r="W1970" s="8">
        <v>0</v>
      </c>
      <c r="X1970" s="8">
        <v>27</v>
      </c>
      <c r="Y1970" s="8">
        <v>2</v>
      </c>
      <c r="Z1970" s="8">
        <v>3</v>
      </c>
      <c r="AA1970" s="8">
        <v>0</v>
      </c>
      <c r="AB1970" s="8">
        <v>0</v>
      </c>
      <c r="AC1970" s="8">
        <v>0</v>
      </c>
      <c r="AD1970" s="8">
        <v>29</v>
      </c>
      <c r="AE1970" s="8">
        <v>3</v>
      </c>
      <c r="AF1970" s="8">
        <v>0</v>
      </c>
      <c r="AG1970" s="8">
        <v>32</v>
      </c>
      <c r="AH1970" s="8">
        <v>0</v>
      </c>
      <c r="AI1970" s="8">
        <v>0</v>
      </c>
      <c r="AJ1970" s="8">
        <v>8</v>
      </c>
      <c r="AK1970" s="8">
        <v>24</v>
      </c>
      <c r="AL1970" s="8">
        <v>0</v>
      </c>
      <c r="AM1970" s="8">
        <v>0</v>
      </c>
      <c r="AN1970" s="8">
        <v>32</v>
      </c>
      <c r="AO1970" s="41">
        <f t="shared" si="1215"/>
        <v>0.84375</v>
      </c>
      <c r="AP1970" s="41">
        <f t="shared" si="1181"/>
        <v>0.15625</v>
      </c>
      <c r="AQ1970" s="41">
        <f t="shared" si="1182"/>
        <v>0</v>
      </c>
      <c r="AR1970" s="41">
        <f t="shared" si="1183"/>
        <v>3.125E-2</v>
      </c>
      <c r="AS1970" s="41">
        <f t="shared" si="1184"/>
        <v>0.1875</v>
      </c>
      <c r="AT1970" s="41">
        <f t="shared" si="1185"/>
        <v>0.15625</v>
      </c>
      <c r="AU1970" s="41">
        <f t="shared" si="1186"/>
        <v>0.125</v>
      </c>
      <c r="AV1970" s="41">
        <f t="shared" si="1187"/>
        <v>9.375E-2</v>
      </c>
      <c r="AW1970" s="41">
        <f t="shared" si="1188"/>
        <v>0.15625</v>
      </c>
      <c r="AX1970" s="41">
        <f t="shared" si="1189"/>
        <v>6.25E-2</v>
      </c>
      <c r="AY1970" s="41">
        <f t="shared" si="1190"/>
        <v>0.15625</v>
      </c>
      <c r="AZ1970" s="41">
        <f t="shared" si="1191"/>
        <v>3.125E-2</v>
      </c>
      <c r="BA1970" s="41">
        <f t="shared" si="1192"/>
        <v>0</v>
      </c>
      <c r="BB1970" s="41">
        <f t="shared" si="1193"/>
        <v>0</v>
      </c>
      <c r="BC1970" s="41">
        <f t="shared" si="1194"/>
        <v>0</v>
      </c>
      <c r="BD1970" s="41">
        <f t="shared" si="1195"/>
        <v>0.78125</v>
      </c>
      <c r="BE1970" s="41">
        <f t="shared" si="1196"/>
        <v>0.21875</v>
      </c>
      <c r="BF1970" s="41">
        <f t="shared" si="1197"/>
        <v>0</v>
      </c>
      <c r="BG1970" s="41">
        <f t="shared" si="1198"/>
        <v>0.84375</v>
      </c>
      <c r="BH1970" s="41">
        <f t="shared" si="1199"/>
        <v>6.25E-2</v>
      </c>
      <c r="BI1970" s="41">
        <f t="shared" si="1200"/>
        <v>9.375E-2</v>
      </c>
      <c r="BJ1970" s="41">
        <f t="shared" si="1201"/>
        <v>0</v>
      </c>
      <c r="BK1970" s="41">
        <f t="shared" si="1202"/>
        <v>0</v>
      </c>
      <c r="BL1970" s="41">
        <f t="shared" si="1203"/>
        <v>0</v>
      </c>
      <c r="BM1970" s="41">
        <f t="shared" si="1204"/>
        <v>0.90625</v>
      </c>
      <c r="BN1970" s="41">
        <f t="shared" si="1205"/>
        <v>9.375E-2</v>
      </c>
      <c r="BO1970" s="41">
        <f t="shared" si="1206"/>
        <v>0</v>
      </c>
      <c r="BP1970" s="41">
        <f t="shared" si="1207"/>
        <v>1</v>
      </c>
      <c r="BQ1970" s="41">
        <f t="shared" si="1208"/>
        <v>0</v>
      </c>
      <c r="BR1970" s="41">
        <f t="shared" si="1209"/>
        <v>0</v>
      </c>
      <c r="BS1970" s="41">
        <f t="shared" si="1210"/>
        <v>0.25</v>
      </c>
      <c r="BT1970" s="41">
        <f t="shared" si="1211"/>
        <v>0.75</v>
      </c>
      <c r="BU1970" s="41">
        <f t="shared" si="1212"/>
        <v>0</v>
      </c>
      <c r="BV1970" s="41">
        <f t="shared" si="1213"/>
        <v>0</v>
      </c>
      <c r="BW1970" s="41">
        <f t="shared" si="1214"/>
        <v>1</v>
      </c>
      <c r="BX1970" s="41" t="str">
        <f t="shared" si="1177"/>
        <v>2019Nurse practitionersSaskatchewan</v>
      </c>
      <c r="BY1970" s="51">
        <f>VLOOKUP(BX1970,'%workplace'!$A$1:$F$381,6,FALSE)</f>
        <v>232</v>
      </c>
      <c r="BZ1970" s="32">
        <f t="shared" si="1178"/>
        <v>0.13793103448275862</v>
      </c>
    </row>
    <row r="1971" spans="1:78" s="8" customFormat="1" hidden="1" x14ac:dyDescent="0.2">
      <c r="A1971" s="8" t="str">
        <f t="shared" si="1176"/>
        <v>2019Nurse practitionersSaskatchewanOther places of work</v>
      </c>
      <c r="B1971" s="8" t="s">
        <v>5</v>
      </c>
      <c r="C1971" s="8" t="s">
        <v>21</v>
      </c>
      <c r="D1971" s="8" t="s">
        <v>13</v>
      </c>
      <c r="E1971" s="8">
        <v>2019</v>
      </c>
      <c r="F1971" s="8">
        <v>30</v>
      </c>
      <c r="G1971" s="8">
        <v>1</v>
      </c>
      <c r="H1971" s="8">
        <v>0</v>
      </c>
      <c r="I1971" s="8">
        <v>0</v>
      </c>
      <c r="J1971" s="8">
        <v>5</v>
      </c>
      <c r="K1971" s="8">
        <v>5</v>
      </c>
      <c r="L1971" s="8">
        <v>5</v>
      </c>
      <c r="M1971" s="8">
        <v>6</v>
      </c>
      <c r="N1971" s="8">
        <v>4</v>
      </c>
      <c r="O1971" s="8">
        <v>4</v>
      </c>
      <c r="P1971" s="8">
        <v>2</v>
      </c>
      <c r="Q1971" s="8">
        <v>0</v>
      </c>
      <c r="R1971" s="8">
        <v>0</v>
      </c>
      <c r="S1971" s="8">
        <v>0</v>
      </c>
      <c r="T1971" s="8">
        <v>0</v>
      </c>
      <c r="U1971" s="8">
        <v>31</v>
      </c>
      <c r="V1971" s="8">
        <v>0</v>
      </c>
      <c r="W1971" s="8">
        <v>0</v>
      </c>
      <c r="X1971" s="8">
        <v>19</v>
      </c>
      <c r="Y1971" s="8">
        <v>8</v>
      </c>
      <c r="Z1971" s="8">
        <v>4</v>
      </c>
      <c r="AA1971" s="8">
        <v>0</v>
      </c>
      <c r="AB1971" s="8">
        <v>1</v>
      </c>
      <c r="AC1971" s="8">
        <v>0</v>
      </c>
      <c r="AD1971" s="8">
        <v>29</v>
      </c>
      <c r="AE1971" s="8">
        <v>1</v>
      </c>
      <c r="AF1971" s="8">
        <v>1</v>
      </c>
      <c r="AG1971" s="8">
        <v>24</v>
      </c>
      <c r="AH1971" s="8">
        <v>6</v>
      </c>
      <c r="AI1971" s="8">
        <v>0</v>
      </c>
      <c r="AJ1971" s="8">
        <v>10</v>
      </c>
      <c r="AK1971" s="8">
        <v>21</v>
      </c>
      <c r="AL1971" s="8">
        <v>0</v>
      </c>
      <c r="AM1971" s="8">
        <v>0</v>
      </c>
      <c r="AN1971" s="8">
        <v>31</v>
      </c>
      <c r="AO1971" s="41">
        <f t="shared" si="1215"/>
        <v>0.967741935483871</v>
      </c>
      <c r="AP1971" s="41">
        <f t="shared" si="1181"/>
        <v>3.2258064516129031E-2</v>
      </c>
      <c r="AQ1971" s="41">
        <f t="shared" si="1182"/>
        <v>0</v>
      </c>
      <c r="AR1971" s="41">
        <f t="shared" si="1183"/>
        <v>0</v>
      </c>
      <c r="AS1971" s="41">
        <f t="shared" si="1184"/>
        <v>0.16129032258064516</v>
      </c>
      <c r="AT1971" s="41">
        <f t="shared" si="1185"/>
        <v>0.16129032258064516</v>
      </c>
      <c r="AU1971" s="41">
        <f t="shared" si="1186"/>
        <v>0.16129032258064516</v>
      </c>
      <c r="AV1971" s="41">
        <f t="shared" si="1187"/>
        <v>0.19354838709677419</v>
      </c>
      <c r="AW1971" s="41">
        <f t="shared" si="1188"/>
        <v>0.12903225806451613</v>
      </c>
      <c r="AX1971" s="41">
        <f t="shared" si="1189"/>
        <v>0.12903225806451613</v>
      </c>
      <c r="AY1971" s="41">
        <f t="shared" si="1190"/>
        <v>6.4516129032258063E-2</v>
      </c>
      <c r="AZ1971" s="41">
        <f t="shared" si="1191"/>
        <v>0</v>
      </c>
      <c r="BA1971" s="41">
        <f t="shared" si="1192"/>
        <v>0</v>
      </c>
      <c r="BB1971" s="41">
        <f t="shared" si="1193"/>
        <v>0</v>
      </c>
      <c r="BC1971" s="41">
        <f t="shared" si="1194"/>
        <v>0</v>
      </c>
      <c r="BD1971" s="41">
        <f t="shared" si="1195"/>
        <v>1</v>
      </c>
      <c r="BE1971" s="41">
        <f t="shared" si="1196"/>
        <v>0</v>
      </c>
      <c r="BF1971" s="41">
        <f t="shared" si="1197"/>
        <v>0</v>
      </c>
      <c r="BG1971" s="41">
        <f t="shared" si="1198"/>
        <v>0.61290322580645162</v>
      </c>
      <c r="BH1971" s="41">
        <f t="shared" si="1199"/>
        <v>0.25806451612903225</v>
      </c>
      <c r="BI1971" s="41">
        <f t="shared" si="1200"/>
        <v>0.12903225806451613</v>
      </c>
      <c r="BJ1971" s="41">
        <f t="shared" si="1201"/>
        <v>0</v>
      </c>
      <c r="BK1971" s="41">
        <f t="shared" si="1202"/>
        <v>3.2258064516129031E-2</v>
      </c>
      <c r="BL1971" s="41">
        <f t="shared" si="1203"/>
        <v>0</v>
      </c>
      <c r="BM1971" s="41">
        <f t="shared" si="1204"/>
        <v>0.93548387096774188</v>
      </c>
      <c r="BN1971" s="41">
        <f t="shared" si="1205"/>
        <v>3.2258064516129031E-2</v>
      </c>
      <c r="BO1971" s="41">
        <f t="shared" si="1206"/>
        <v>3.2258064516129031E-2</v>
      </c>
      <c r="BP1971" s="41">
        <f t="shared" si="1207"/>
        <v>0.77419354838709675</v>
      </c>
      <c r="BQ1971" s="41">
        <f t="shared" si="1208"/>
        <v>0.19354838709677419</v>
      </c>
      <c r="BR1971" s="41">
        <f t="shared" si="1209"/>
        <v>0</v>
      </c>
      <c r="BS1971" s="41">
        <f t="shared" si="1210"/>
        <v>0.32258064516129031</v>
      </c>
      <c r="BT1971" s="41">
        <f t="shared" si="1211"/>
        <v>0.67741935483870963</v>
      </c>
      <c r="BU1971" s="41">
        <f t="shared" si="1212"/>
        <v>0</v>
      </c>
      <c r="BV1971" s="41">
        <f t="shared" si="1213"/>
        <v>0</v>
      </c>
      <c r="BW1971" s="41">
        <f t="shared" si="1214"/>
        <v>1</v>
      </c>
      <c r="BX1971" s="41" t="str">
        <f t="shared" si="1177"/>
        <v>2019Nurse practitionersSaskatchewan</v>
      </c>
      <c r="BY1971" s="51">
        <f>VLOOKUP(BX1971,'%workplace'!$A$1:$F$381,6,FALSE)</f>
        <v>232</v>
      </c>
      <c r="BZ1971" s="32">
        <f t="shared" si="1178"/>
        <v>0.1336206896551724</v>
      </c>
    </row>
    <row r="1972" spans="1:78" s="8" customFormat="1" hidden="1" x14ac:dyDescent="0.2">
      <c r="A1972" s="8" t="str">
        <f t="shared" si="1176"/>
        <v>2019Nurse practitionersAlbertaAll places of work</v>
      </c>
      <c r="B1972" s="8" t="s">
        <v>5</v>
      </c>
      <c r="C1972" s="8" t="s">
        <v>22</v>
      </c>
      <c r="D1972" s="8" t="s">
        <v>9</v>
      </c>
      <c r="E1972" s="8">
        <v>2019</v>
      </c>
      <c r="F1972" s="8">
        <v>497</v>
      </c>
      <c r="G1972" s="8">
        <v>52</v>
      </c>
      <c r="H1972" s="8">
        <v>0</v>
      </c>
      <c r="I1972" s="8">
        <v>8</v>
      </c>
      <c r="J1972" s="8">
        <v>66</v>
      </c>
      <c r="K1972" s="8">
        <v>114</v>
      </c>
      <c r="L1972" s="8">
        <v>81</v>
      </c>
      <c r="M1972" s="8">
        <v>97</v>
      </c>
      <c r="N1972" s="8">
        <v>68</v>
      </c>
      <c r="O1972" s="8">
        <v>61</v>
      </c>
      <c r="P1972" s="8">
        <v>38</v>
      </c>
      <c r="Q1972" s="8">
        <v>14</v>
      </c>
      <c r="R1972" s="8">
        <v>2</v>
      </c>
      <c r="S1972" s="8">
        <v>0</v>
      </c>
      <c r="T1972" s="8">
        <v>0</v>
      </c>
      <c r="U1972" s="8">
        <v>527</v>
      </c>
      <c r="V1972" s="8">
        <v>22</v>
      </c>
      <c r="W1972" s="8">
        <v>0</v>
      </c>
      <c r="X1972" s="8">
        <v>371</v>
      </c>
      <c r="Y1972" s="8">
        <v>159</v>
      </c>
      <c r="Z1972" s="8">
        <v>18</v>
      </c>
      <c r="AA1972" s="8">
        <v>1</v>
      </c>
      <c r="AB1972" s="8">
        <v>5</v>
      </c>
      <c r="AC1972" s="8">
        <v>0</v>
      </c>
      <c r="AD1972" s="8">
        <v>517</v>
      </c>
      <c r="AE1972" s="8">
        <v>27</v>
      </c>
      <c r="AF1972" s="8">
        <v>7</v>
      </c>
      <c r="AG1972" s="8">
        <v>530</v>
      </c>
      <c r="AH1972" s="8">
        <v>11</v>
      </c>
      <c r="AI1972" s="8">
        <v>1</v>
      </c>
      <c r="AJ1972" s="8">
        <v>35</v>
      </c>
      <c r="AK1972" s="8">
        <v>514</v>
      </c>
      <c r="AL1972" s="8">
        <v>0</v>
      </c>
      <c r="AM1972" s="8">
        <v>0</v>
      </c>
      <c r="AN1972" s="8">
        <v>549</v>
      </c>
      <c r="AO1972" s="41">
        <f t="shared" si="1215"/>
        <v>0.90528233151183968</v>
      </c>
      <c r="AP1972" s="41">
        <f t="shared" si="1181"/>
        <v>9.4717668488160295E-2</v>
      </c>
      <c r="AQ1972" s="41">
        <f t="shared" si="1182"/>
        <v>0</v>
      </c>
      <c r="AR1972" s="41">
        <f t="shared" si="1183"/>
        <v>1.4571948998178506E-2</v>
      </c>
      <c r="AS1972" s="41">
        <f t="shared" si="1184"/>
        <v>0.12021857923497267</v>
      </c>
      <c r="AT1972" s="41">
        <f t="shared" si="1185"/>
        <v>0.20765027322404372</v>
      </c>
      <c r="AU1972" s="41">
        <f t="shared" si="1186"/>
        <v>0.14754098360655737</v>
      </c>
      <c r="AV1972" s="41">
        <f t="shared" si="1187"/>
        <v>0.1766848816029144</v>
      </c>
      <c r="AW1972" s="41">
        <f t="shared" si="1188"/>
        <v>0.12386156648451731</v>
      </c>
      <c r="AX1972" s="41">
        <f t="shared" si="1189"/>
        <v>0.1111111111111111</v>
      </c>
      <c r="AY1972" s="41">
        <f t="shared" si="1190"/>
        <v>6.9216757741347903E-2</v>
      </c>
      <c r="AZ1972" s="41">
        <f t="shared" si="1191"/>
        <v>2.5500910746812388E-2</v>
      </c>
      <c r="BA1972" s="41">
        <f t="shared" si="1192"/>
        <v>3.6429872495446266E-3</v>
      </c>
      <c r="BB1972" s="41">
        <f t="shared" si="1193"/>
        <v>0</v>
      </c>
      <c r="BC1972" s="41">
        <f t="shared" si="1194"/>
        <v>0</v>
      </c>
      <c r="BD1972" s="41">
        <f t="shared" si="1195"/>
        <v>0.95992714025500914</v>
      </c>
      <c r="BE1972" s="41">
        <f t="shared" si="1196"/>
        <v>4.0072859744990891E-2</v>
      </c>
      <c r="BF1972" s="41">
        <f t="shared" si="1197"/>
        <v>0</v>
      </c>
      <c r="BG1972" s="41">
        <f t="shared" si="1198"/>
        <v>0.67577413479052828</v>
      </c>
      <c r="BH1972" s="41">
        <f t="shared" si="1199"/>
        <v>0.2896174863387978</v>
      </c>
      <c r="BI1972" s="41">
        <f t="shared" si="1200"/>
        <v>3.2786885245901641E-2</v>
      </c>
      <c r="BJ1972" s="41">
        <f t="shared" si="1201"/>
        <v>1.8214936247723133E-3</v>
      </c>
      <c r="BK1972" s="41">
        <f t="shared" si="1202"/>
        <v>9.1074681238615673E-3</v>
      </c>
      <c r="BL1972" s="41">
        <f t="shared" si="1203"/>
        <v>0</v>
      </c>
      <c r="BM1972" s="41">
        <f t="shared" si="1204"/>
        <v>0.94171220400728595</v>
      </c>
      <c r="BN1972" s="41">
        <f t="shared" si="1205"/>
        <v>4.9180327868852458E-2</v>
      </c>
      <c r="BO1972" s="41">
        <f t="shared" si="1206"/>
        <v>1.2750455373406194E-2</v>
      </c>
      <c r="BP1972" s="41">
        <f t="shared" si="1207"/>
        <v>0.96539162112932608</v>
      </c>
      <c r="BQ1972" s="41">
        <f t="shared" si="1208"/>
        <v>2.0036429872495445E-2</v>
      </c>
      <c r="BR1972" s="41">
        <f t="shared" si="1209"/>
        <v>1.8214936247723133E-3</v>
      </c>
      <c r="BS1972" s="41">
        <f t="shared" si="1210"/>
        <v>6.3752276867030971E-2</v>
      </c>
      <c r="BT1972" s="41">
        <f t="shared" si="1211"/>
        <v>0.936247723132969</v>
      </c>
      <c r="BU1972" s="41">
        <f t="shared" si="1212"/>
        <v>0</v>
      </c>
      <c r="BV1972" s="41">
        <f t="shared" si="1213"/>
        <v>0</v>
      </c>
      <c r="BW1972" s="41">
        <f t="shared" si="1214"/>
        <v>1</v>
      </c>
      <c r="BX1972" s="41" t="str">
        <f t="shared" si="1177"/>
        <v>2019Nurse practitionersAlberta</v>
      </c>
      <c r="BY1972" s="51">
        <f>VLOOKUP(BX1972,'%workplace'!$A$1:$F$381,6,FALSE)</f>
        <v>549</v>
      </c>
      <c r="BZ1972" s="32">
        <f t="shared" si="1178"/>
        <v>1</v>
      </c>
    </row>
    <row r="1973" spans="1:78" s="8" customFormat="1" hidden="1" x14ac:dyDescent="0.2">
      <c r="A1973" s="8" t="str">
        <f t="shared" si="1176"/>
        <v>2019Nurse practitionersAlbertaCommunity health</v>
      </c>
      <c r="B1973" s="8" t="s">
        <v>5</v>
      </c>
      <c r="C1973" s="8" t="s">
        <v>22</v>
      </c>
      <c r="D1973" s="8" t="s">
        <v>11</v>
      </c>
      <c r="E1973" s="8">
        <v>2019</v>
      </c>
      <c r="F1973" s="8">
        <v>142</v>
      </c>
      <c r="G1973" s="8">
        <v>8</v>
      </c>
      <c r="H1973" s="8">
        <v>0</v>
      </c>
      <c r="I1973" s="8">
        <v>3</v>
      </c>
      <c r="J1973" s="8">
        <v>24</v>
      </c>
      <c r="K1973" s="8">
        <v>32</v>
      </c>
      <c r="L1973" s="8">
        <v>22</v>
      </c>
      <c r="M1973" s="8">
        <v>24</v>
      </c>
      <c r="N1973" s="8">
        <v>16</v>
      </c>
      <c r="O1973" s="8">
        <v>14</v>
      </c>
      <c r="P1973" s="8">
        <v>9</v>
      </c>
      <c r="Q1973" s="8">
        <v>4</v>
      </c>
      <c r="R1973" s="8">
        <v>2</v>
      </c>
      <c r="S1973" s="8">
        <v>0</v>
      </c>
      <c r="T1973" s="8">
        <v>0</v>
      </c>
      <c r="U1973" s="8">
        <v>147</v>
      </c>
      <c r="V1973" s="8">
        <v>3</v>
      </c>
      <c r="W1973" s="8">
        <v>0</v>
      </c>
      <c r="X1973" s="8">
        <v>80</v>
      </c>
      <c r="Y1973" s="8">
        <v>67</v>
      </c>
      <c r="Z1973" s="8">
        <v>3</v>
      </c>
      <c r="AA1973" s="8">
        <v>0</v>
      </c>
      <c r="AB1973" s="8">
        <v>1</v>
      </c>
      <c r="AC1973" s="8">
        <v>0</v>
      </c>
      <c r="AD1973" s="8">
        <v>140</v>
      </c>
      <c r="AE1973" s="8">
        <v>9</v>
      </c>
      <c r="AF1973" s="8">
        <v>1</v>
      </c>
      <c r="AG1973" s="8">
        <v>148</v>
      </c>
      <c r="AH1973" s="8">
        <v>1</v>
      </c>
      <c r="AI1973" s="8">
        <v>0</v>
      </c>
      <c r="AJ1973" s="8">
        <v>24</v>
      </c>
      <c r="AK1973" s="8">
        <v>126</v>
      </c>
      <c r="AL1973" s="8">
        <v>0</v>
      </c>
      <c r="AM1973" s="8">
        <v>0</v>
      </c>
      <c r="AN1973" s="8">
        <v>150</v>
      </c>
      <c r="AO1973" s="41">
        <f t="shared" si="1215"/>
        <v>0.94666666666666666</v>
      </c>
      <c r="AP1973" s="41">
        <f t="shared" ref="AP1973:AP2004" si="1216">IF(G1973="†","†",G1973/$AN1973)</f>
        <v>5.3333333333333337E-2</v>
      </c>
      <c r="AQ1973" s="41">
        <f t="shared" ref="AQ1973:AQ2004" si="1217">IF(H1973="†","†",H1973/$AN1973)</f>
        <v>0</v>
      </c>
      <c r="AR1973" s="41">
        <f t="shared" ref="AR1973:AR2004" si="1218">IF(I1973="†","†",I1973/$AN1973)</f>
        <v>0.02</v>
      </c>
      <c r="AS1973" s="41">
        <f t="shared" ref="AS1973:AS2004" si="1219">IF(J1973="†","†",J1973/$AN1973)</f>
        <v>0.16</v>
      </c>
      <c r="AT1973" s="41">
        <f t="shared" ref="AT1973:AT2004" si="1220">IF(K1973="†","†",K1973/$AN1973)</f>
        <v>0.21333333333333335</v>
      </c>
      <c r="AU1973" s="41">
        <f t="shared" ref="AU1973:AU2004" si="1221">IF(L1973="†","†",L1973/$AN1973)</f>
        <v>0.14666666666666667</v>
      </c>
      <c r="AV1973" s="41">
        <f t="shared" ref="AV1973:AV2004" si="1222">IF(M1973="†","†",M1973/$AN1973)</f>
        <v>0.16</v>
      </c>
      <c r="AW1973" s="41">
        <f t="shared" ref="AW1973:AW2004" si="1223">IF(N1973="†","†",N1973/$AN1973)</f>
        <v>0.10666666666666667</v>
      </c>
      <c r="AX1973" s="41">
        <f t="shared" ref="AX1973:AX2004" si="1224">IF(O1973="†","†",O1973/$AN1973)</f>
        <v>9.3333333333333338E-2</v>
      </c>
      <c r="AY1973" s="41">
        <f t="shared" ref="AY1973:AY2004" si="1225">IF(P1973="†","†",P1973/$AN1973)</f>
        <v>0.06</v>
      </c>
      <c r="AZ1973" s="41">
        <f t="shared" ref="AZ1973:AZ2004" si="1226">IF(Q1973="†","†",Q1973/$AN1973)</f>
        <v>2.6666666666666668E-2</v>
      </c>
      <c r="BA1973" s="41">
        <f t="shared" ref="BA1973:BA2004" si="1227">IF(R1973="†","†",R1973/$AN1973)</f>
        <v>1.3333333333333334E-2</v>
      </c>
      <c r="BB1973" s="41">
        <f t="shared" ref="BB1973:BB2004" si="1228">IF(S1973="†","†",S1973/$AN1973)</f>
        <v>0</v>
      </c>
      <c r="BC1973" s="41">
        <f t="shared" ref="BC1973:BC2004" si="1229">IF(T1973="†","†",T1973/$AN1973)</f>
        <v>0</v>
      </c>
      <c r="BD1973" s="41">
        <f t="shared" ref="BD1973:BD2004" si="1230">IF(U1973="†","†",U1973/$AN1973)</f>
        <v>0.98</v>
      </c>
      <c r="BE1973" s="41">
        <f t="shared" ref="BE1973:BE2004" si="1231">IF(V1973="†","†",V1973/$AN1973)</f>
        <v>0.02</v>
      </c>
      <c r="BF1973" s="41">
        <f t="shared" ref="BF1973:BF2004" si="1232">IF(W1973="†","†",W1973/$AN1973)</f>
        <v>0</v>
      </c>
      <c r="BG1973" s="41">
        <f t="shared" ref="BG1973:BG2004" si="1233">IF(X1973="†","†",X1973/$AN1973)</f>
        <v>0.53333333333333333</v>
      </c>
      <c r="BH1973" s="41">
        <f t="shared" ref="BH1973:BH2004" si="1234">IF(Y1973="†","†",Y1973/$AN1973)</f>
        <v>0.44666666666666666</v>
      </c>
      <c r="BI1973" s="41">
        <f t="shared" ref="BI1973:BI2004" si="1235">IF(Z1973="†","†",Z1973/$AN1973)</f>
        <v>0.02</v>
      </c>
      <c r="BJ1973" s="41">
        <f t="shared" ref="BJ1973:BJ2004" si="1236">IF(AA1973="†","†",AA1973/$AN1973)</f>
        <v>0</v>
      </c>
      <c r="BK1973" s="41">
        <f t="shared" ref="BK1973:BK2004" si="1237">IF(AB1973="†","†",AB1973/$AN1973)</f>
        <v>6.6666666666666671E-3</v>
      </c>
      <c r="BL1973" s="41">
        <f t="shared" ref="BL1973:BL2004" si="1238">IF(AC1973="†","†",AC1973/$AN1973)</f>
        <v>0</v>
      </c>
      <c r="BM1973" s="41">
        <f t="shared" ref="BM1973:BM2004" si="1239">IF(AD1973="†","†",AD1973/$AN1973)</f>
        <v>0.93333333333333335</v>
      </c>
      <c r="BN1973" s="41">
        <f t="shared" ref="BN1973:BN2004" si="1240">IF(AE1973="†","†",AE1973/$AN1973)</f>
        <v>0.06</v>
      </c>
      <c r="BO1973" s="41">
        <f t="shared" ref="BO1973:BO2004" si="1241">IF(AF1973="†","†",AF1973/$AN1973)</f>
        <v>6.6666666666666671E-3</v>
      </c>
      <c r="BP1973" s="41">
        <f t="shared" ref="BP1973:BP2004" si="1242">IF(AG1973="†","†",AG1973/$AN1973)</f>
        <v>0.98666666666666669</v>
      </c>
      <c r="BQ1973" s="41">
        <f t="shared" ref="BQ1973:BQ2004" si="1243">IF(AH1973="†","†",AH1973/$AN1973)</f>
        <v>6.6666666666666671E-3</v>
      </c>
      <c r="BR1973" s="41">
        <f t="shared" ref="BR1973:BR2004" si="1244">IF(AI1973="†","†",AI1973/$AN1973)</f>
        <v>0</v>
      </c>
      <c r="BS1973" s="41">
        <f t="shared" ref="BS1973:BS2004" si="1245">IF(AJ1973="†","†",AJ1973/$AN1973)</f>
        <v>0.16</v>
      </c>
      <c r="BT1973" s="41">
        <f t="shared" ref="BT1973:BT2004" si="1246">IF(AK1973="†","†",AK1973/$AN1973)</f>
        <v>0.84</v>
      </c>
      <c r="BU1973" s="41">
        <f t="shared" ref="BU1973:BU2004" si="1247">IF(AL1973="†","†",AL1973/$AN1973)</f>
        <v>0</v>
      </c>
      <c r="BV1973" s="41">
        <f t="shared" ref="BV1973:BV2004" si="1248">IF(AM1973="†","†",AM1973/$AN1973)</f>
        <v>0</v>
      </c>
      <c r="BW1973" s="41">
        <f t="shared" ref="BW1973:BW2004" si="1249">AN1973/$AN1973</f>
        <v>1</v>
      </c>
      <c r="BX1973" s="41" t="str">
        <f t="shared" si="1177"/>
        <v>2019Nurse practitionersAlberta</v>
      </c>
      <c r="BY1973" s="51">
        <f>VLOOKUP(BX1973,'%workplace'!$A$1:$F$381,6,FALSE)</f>
        <v>549</v>
      </c>
      <c r="BZ1973" s="32">
        <f t="shared" si="1178"/>
        <v>0.27322404371584702</v>
      </c>
    </row>
    <row r="1974" spans="1:78" s="8" customFormat="1" hidden="1" x14ac:dyDescent="0.2">
      <c r="A1974" s="8" t="str">
        <f t="shared" si="1176"/>
        <v>2019Nurse practitionersAlbertaNursing home/long-term care</v>
      </c>
      <c r="B1974" s="8" t="s">
        <v>5</v>
      </c>
      <c r="C1974" s="8" t="s">
        <v>22</v>
      </c>
      <c r="D1974" s="8" t="s">
        <v>12</v>
      </c>
      <c r="E1974" s="8">
        <v>2019</v>
      </c>
      <c r="F1974" s="8">
        <v>22</v>
      </c>
      <c r="G1974" s="8">
        <v>1</v>
      </c>
      <c r="H1974" s="8">
        <v>0</v>
      </c>
      <c r="I1974" s="8">
        <v>0</v>
      </c>
      <c r="J1974" s="8">
        <v>2</v>
      </c>
      <c r="K1974" s="8">
        <v>5</v>
      </c>
      <c r="L1974" s="8">
        <v>3</v>
      </c>
      <c r="M1974" s="8">
        <v>2</v>
      </c>
      <c r="N1974" s="8">
        <v>4</v>
      </c>
      <c r="O1974" s="8">
        <v>5</v>
      </c>
      <c r="P1974" s="8">
        <v>0</v>
      </c>
      <c r="Q1974" s="8">
        <v>2</v>
      </c>
      <c r="R1974" s="8">
        <v>0</v>
      </c>
      <c r="S1974" s="8">
        <v>0</v>
      </c>
      <c r="T1974" s="8">
        <v>0</v>
      </c>
      <c r="U1974" s="8">
        <v>20</v>
      </c>
      <c r="V1974" s="8">
        <v>3</v>
      </c>
      <c r="W1974" s="8">
        <v>0</v>
      </c>
      <c r="X1974" s="8">
        <v>19</v>
      </c>
      <c r="Y1974" s="8">
        <v>4</v>
      </c>
      <c r="Z1974" s="8">
        <v>0</v>
      </c>
      <c r="AA1974" s="8">
        <v>0</v>
      </c>
      <c r="AB1974" s="8">
        <v>1</v>
      </c>
      <c r="AC1974" s="8">
        <v>0</v>
      </c>
      <c r="AD1974" s="8">
        <v>22</v>
      </c>
      <c r="AE1974" s="8">
        <v>0</v>
      </c>
      <c r="AF1974" s="8">
        <v>0</v>
      </c>
      <c r="AG1974" s="8">
        <v>23</v>
      </c>
      <c r="AH1974" s="8">
        <v>0</v>
      </c>
      <c r="AI1974" s="8">
        <v>0</v>
      </c>
      <c r="AJ1974" s="8">
        <v>2</v>
      </c>
      <c r="AK1974" s="8">
        <v>21</v>
      </c>
      <c r="AL1974" s="8">
        <v>0</v>
      </c>
      <c r="AM1974" s="8">
        <v>0</v>
      </c>
      <c r="AN1974" s="8">
        <v>23</v>
      </c>
      <c r="AO1974" s="41">
        <f t="shared" si="1215"/>
        <v>0.95652173913043481</v>
      </c>
      <c r="AP1974" s="41">
        <f t="shared" si="1216"/>
        <v>4.3478260869565216E-2</v>
      </c>
      <c r="AQ1974" s="41">
        <f t="shared" si="1217"/>
        <v>0</v>
      </c>
      <c r="AR1974" s="41">
        <f t="shared" si="1218"/>
        <v>0</v>
      </c>
      <c r="AS1974" s="41">
        <f t="shared" si="1219"/>
        <v>8.6956521739130432E-2</v>
      </c>
      <c r="AT1974" s="41">
        <f t="shared" si="1220"/>
        <v>0.21739130434782608</v>
      </c>
      <c r="AU1974" s="41">
        <f t="shared" si="1221"/>
        <v>0.13043478260869565</v>
      </c>
      <c r="AV1974" s="41">
        <f t="shared" si="1222"/>
        <v>8.6956521739130432E-2</v>
      </c>
      <c r="AW1974" s="41">
        <f t="shared" si="1223"/>
        <v>0.17391304347826086</v>
      </c>
      <c r="AX1974" s="41">
        <f t="shared" si="1224"/>
        <v>0.21739130434782608</v>
      </c>
      <c r="AY1974" s="41">
        <f t="shared" si="1225"/>
        <v>0</v>
      </c>
      <c r="AZ1974" s="41">
        <f t="shared" si="1226"/>
        <v>8.6956521739130432E-2</v>
      </c>
      <c r="BA1974" s="41">
        <f t="shared" si="1227"/>
        <v>0</v>
      </c>
      <c r="BB1974" s="41">
        <f t="shared" si="1228"/>
        <v>0</v>
      </c>
      <c r="BC1974" s="41">
        <f t="shared" si="1229"/>
        <v>0</v>
      </c>
      <c r="BD1974" s="41">
        <f t="shared" si="1230"/>
        <v>0.86956521739130432</v>
      </c>
      <c r="BE1974" s="41">
        <f t="shared" si="1231"/>
        <v>0.13043478260869565</v>
      </c>
      <c r="BF1974" s="41">
        <f t="shared" si="1232"/>
        <v>0</v>
      </c>
      <c r="BG1974" s="41">
        <f t="shared" si="1233"/>
        <v>0.82608695652173914</v>
      </c>
      <c r="BH1974" s="41">
        <f t="shared" si="1234"/>
        <v>0.17391304347826086</v>
      </c>
      <c r="BI1974" s="41">
        <f t="shared" si="1235"/>
        <v>0</v>
      </c>
      <c r="BJ1974" s="41">
        <f t="shared" si="1236"/>
        <v>0</v>
      </c>
      <c r="BK1974" s="41">
        <f t="shared" si="1237"/>
        <v>4.3478260869565216E-2</v>
      </c>
      <c r="BL1974" s="41">
        <f t="shared" si="1238"/>
        <v>0</v>
      </c>
      <c r="BM1974" s="41">
        <f t="shared" si="1239"/>
        <v>0.95652173913043481</v>
      </c>
      <c r="BN1974" s="41">
        <f t="shared" si="1240"/>
        <v>0</v>
      </c>
      <c r="BO1974" s="41">
        <f t="shared" si="1241"/>
        <v>0</v>
      </c>
      <c r="BP1974" s="41">
        <f t="shared" si="1242"/>
        <v>1</v>
      </c>
      <c r="BQ1974" s="41">
        <f t="shared" si="1243"/>
        <v>0</v>
      </c>
      <c r="BR1974" s="41">
        <f t="shared" si="1244"/>
        <v>0</v>
      </c>
      <c r="BS1974" s="41">
        <f t="shared" si="1245"/>
        <v>8.6956521739130432E-2</v>
      </c>
      <c r="BT1974" s="41">
        <f t="shared" si="1246"/>
        <v>0.91304347826086951</v>
      </c>
      <c r="BU1974" s="41">
        <f t="shared" si="1247"/>
        <v>0</v>
      </c>
      <c r="BV1974" s="41">
        <f t="shared" si="1248"/>
        <v>0</v>
      </c>
      <c r="BW1974" s="41">
        <f t="shared" si="1249"/>
        <v>1</v>
      </c>
      <c r="BX1974" s="41" t="str">
        <f t="shared" si="1177"/>
        <v>2019Nurse practitionersAlberta</v>
      </c>
      <c r="BY1974" s="51">
        <f>VLOOKUP(BX1974,'%workplace'!$A$1:$F$381,6,FALSE)</f>
        <v>549</v>
      </c>
      <c r="BZ1974" s="32">
        <f t="shared" si="1178"/>
        <v>4.1894353369763208E-2</v>
      </c>
    </row>
    <row r="1975" spans="1:78" s="8" customFormat="1" hidden="1" x14ac:dyDescent="0.2">
      <c r="A1975" s="8" t="str">
        <f t="shared" si="1176"/>
        <v>2019Nurse practitionersAlbertaHospital</v>
      </c>
      <c r="B1975" s="8" t="s">
        <v>5</v>
      </c>
      <c r="C1975" s="8" t="s">
        <v>22</v>
      </c>
      <c r="D1975" s="8" t="s">
        <v>10</v>
      </c>
      <c r="E1975" s="8">
        <v>2019</v>
      </c>
      <c r="F1975" s="8">
        <v>244</v>
      </c>
      <c r="G1975" s="8">
        <v>30</v>
      </c>
      <c r="H1975" s="8">
        <v>0</v>
      </c>
      <c r="I1975" s="8">
        <v>5</v>
      </c>
      <c r="J1975" s="8">
        <v>32</v>
      </c>
      <c r="K1975" s="8">
        <v>55</v>
      </c>
      <c r="L1975" s="8">
        <v>45</v>
      </c>
      <c r="M1975" s="8">
        <v>48</v>
      </c>
      <c r="N1975" s="8">
        <v>34</v>
      </c>
      <c r="O1975" s="8">
        <v>30</v>
      </c>
      <c r="P1975" s="8">
        <v>20</v>
      </c>
      <c r="Q1975" s="8">
        <v>5</v>
      </c>
      <c r="R1975" s="8">
        <v>0</v>
      </c>
      <c r="S1975" s="8">
        <v>0</v>
      </c>
      <c r="T1975" s="8">
        <v>0</v>
      </c>
      <c r="U1975" s="8">
        <v>262</v>
      </c>
      <c r="V1975" s="8">
        <v>12</v>
      </c>
      <c r="W1975" s="8">
        <v>0</v>
      </c>
      <c r="X1975" s="8">
        <v>200</v>
      </c>
      <c r="Y1975" s="8">
        <v>59</v>
      </c>
      <c r="Z1975" s="8">
        <v>14</v>
      </c>
      <c r="AA1975" s="8">
        <v>1</v>
      </c>
      <c r="AB1975" s="8">
        <v>3</v>
      </c>
      <c r="AC1975" s="8">
        <v>0</v>
      </c>
      <c r="AD1975" s="8">
        <v>253</v>
      </c>
      <c r="AE1975" s="8">
        <v>18</v>
      </c>
      <c r="AF1975" s="8">
        <v>1</v>
      </c>
      <c r="AG1975" s="8">
        <v>272</v>
      </c>
      <c r="AH1975" s="8">
        <v>1</v>
      </c>
      <c r="AI1975" s="8">
        <v>0</v>
      </c>
      <c r="AJ1975" s="8">
        <v>1</v>
      </c>
      <c r="AK1975" s="8">
        <v>273</v>
      </c>
      <c r="AL1975" s="8">
        <v>0</v>
      </c>
      <c r="AM1975" s="8">
        <v>0</v>
      </c>
      <c r="AN1975" s="8">
        <v>274</v>
      </c>
      <c r="AO1975" s="41">
        <f t="shared" si="1215"/>
        <v>0.89051094890510951</v>
      </c>
      <c r="AP1975" s="41">
        <f t="shared" si="1216"/>
        <v>0.10948905109489052</v>
      </c>
      <c r="AQ1975" s="41">
        <f t="shared" si="1217"/>
        <v>0</v>
      </c>
      <c r="AR1975" s="41">
        <f t="shared" si="1218"/>
        <v>1.824817518248175E-2</v>
      </c>
      <c r="AS1975" s="41">
        <f t="shared" si="1219"/>
        <v>0.11678832116788321</v>
      </c>
      <c r="AT1975" s="41">
        <f t="shared" si="1220"/>
        <v>0.20072992700729927</v>
      </c>
      <c r="AU1975" s="41">
        <f t="shared" si="1221"/>
        <v>0.16423357664233576</v>
      </c>
      <c r="AV1975" s="41">
        <f t="shared" si="1222"/>
        <v>0.17518248175182483</v>
      </c>
      <c r="AW1975" s="41">
        <f t="shared" si="1223"/>
        <v>0.12408759124087591</v>
      </c>
      <c r="AX1975" s="41">
        <f t="shared" si="1224"/>
        <v>0.10948905109489052</v>
      </c>
      <c r="AY1975" s="41">
        <f t="shared" si="1225"/>
        <v>7.2992700729927001E-2</v>
      </c>
      <c r="AZ1975" s="41">
        <f t="shared" si="1226"/>
        <v>1.824817518248175E-2</v>
      </c>
      <c r="BA1975" s="41">
        <f t="shared" si="1227"/>
        <v>0</v>
      </c>
      <c r="BB1975" s="41">
        <f t="shared" si="1228"/>
        <v>0</v>
      </c>
      <c r="BC1975" s="41">
        <f t="shared" si="1229"/>
        <v>0</v>
      </c>
      <c r="BD1975" s="41">
        <f t="shared" si="1230"/>
        <v>0.95620437956204385</v>
      </c>
      <c r="BE1975" s="41">
        <f t="shared" si="1231"/>
        <v>4.3795620437956206E-2</v>
      </c>
      <c r="BF1975" s="41">
        <f t="shared" si="1232"/>
        <v>0</v>
      </c>
      <c r="BG1975" s="41">
        <f t="shared" si="1233"/>
        <v>0.72992700729927007</v>
      </c>
      <c r="BH1975" s="41">
        <f t="shared" si="1234"/>
        <v>0.21532846715328466</v>
      </c>
      <c r="BI1975" s="41">
        <f t="shared" si="1235"/>
        <v>5.1094890510948905E-2</v>
      </c>
      <c r="BJ1975" s="41">
        <f t="shared" si="1236"/>
        <v>3.6496350364963502E-3</v>
      </c>
      <c r="BK1975" s="41">
        <f t="shared" si="1237"/>
        <v>1.0948905109489052E-2</v>
      </c>
      <c r="BL1975" s="41">
        <f t="shared" si="1238"/>
        <v>0</v>
      </c>
      <c r="BM1975" s="41">
        <f t="shared" si="1239"/>
        <v>0.92335766423357668</v>
      </c>
      <c r="BN1975" s="41">
        <f t="shared" si="1240"/>
        <v>6.569343065693431E-2</v>
      </c>
      <c r="BO1975" s="41">
        <f t="shared" si="1241"/>
        <v>3.6496350364963502E-3</v>
      </c>
      <c r="BP1975" s="41">
        <f t="shared" si="1242"/>
        <v>0.99270072992700731</v>
      </c>
      <c r="BQ1975" s="41">
        <f t="shared" si="1243"/>
        <v>3.6496350364963502E-3</v>
      </c>
      <c r="BR1975" s="41">
        <f t="shared" si="1244"/>
        <v>0</v>
      </c>
      <c r="BS1975" s="41">
        <f t="shared" si="1245"/>
        <v>3.6496350364963502E-3</v>
      </c>
      <c r="BT1975" s="41">
        <f t="shared" si="1246"/>
        <v>0.9963503649635036</v>
      </c>
      <c r="BU1975" s="41">
        <f t="shared" si="1247"/>
        <v>0</v>
      </c>
      <c r="BV1975" s="41">
        <f t="shared" si="1248"/>
        <v>0</v>
      </c>
      <c r="BW1975" s="41">
        <f t="shared" si="1249"/>
        <v>1</v>
      </c>
      <c r="BX1975" s="41" t="str">
        <f t="shared" si="1177"/>
        <v>2019Nurse practitionersAlberta</v>
      </c>
      <c r="BY1975" s="51">
        <f>VLOOKUP(BX1975,'%workplace'!$A$1:$F$381,6,FALSE)</f>
        <v>549</v>
      </c>
      <c r="BZ1975" s="32">
        <f t="shared" si="1178"/>
        <v>0.49908925318761382</v>
      </c>
    </row>
    <row r="1976" spans="1:78" s="8" customFormat="1" hidden="1" x14ac:dyDescent="0.2">
      <c r="A1976" s="8" t="str">
        <f t="shared" si="1176"/>
        <v>2019Nurse practitionersAlbertaOther places of work</v>
      </c>
      <c r="B1976" s="8" t="s">
        <v>5</v>
      </c>
      <c r="C1976" s="8" t="s">
        <v>22</v>
      </c>
      <c r="D1976" s="8" t="s">
        <v>13</v>
      </c>
      <c r="E1976" s="8">
        <v>2019</v>
      </c>
      <c r="F1976" s="8">
        <v>89</v>
      </c>
      <c r="G1976" s="8">
        <v>13</v>
      </c>
      <c r="H1976" s="8">
        <v>0</v>
      </c>
      <c r="I1976" s="8">
        <v>0</v>
      </c>
      <c r="J1976" s="8">
        <v>8</v>
      </c>
      <c r="K1976" s="8">
        <v>22</v>
      </c>
      <c r="L1976" s="8">
        <v>11</v>
      </c>
      <c r="M1976" s="8">
        <v>23</v>
      </c>
      <c r="N1976" s="8">
        <v>14</v>
      </c>
      <c r="O1976" s="8">
        <v>12</v>
      </c>
      <c r="P1976" s="8">
        <v>9</v>
      </c>
      <c r="Q1976" s="8">
        <v>3</v>
      </c>
      <c r="R1976" s="8">
        <v>0</v>
      </c>
      <c r="S1976" s="8">
        <v>0</v>
      </c>
      <c r="T1976" s="8">
        <v>0</v>
      </c>
      <c r="U1976" s="8">
        <v>98</v>
      </c>
      <c r="V1976" s="8">
        <v>4</v>
      </c>
      <c r="W1976" s="8">
        <v>0</v>
      </c>
      <c r="X1976" s="8">
        <v>72</v>
      </c>
      <c r="Y1976" s="8">
        <v>29</v>
      </c>
      <c r="Z1976" s="8">
        <v>1</v>
      </c>
      <c r="AA1976" s="8">
        <v>0</v>
      </c>
      <c r="AB1976" s="8">
        <v>0</v>
      </c>
      <c r="AC1976" s="8">
        <v>0</v>
      </c>
      <c r="AD1976" s="8">
        <v>102</v>
      </c>
      <c r="AE1976" s="8">
        <v>0</v>
      </c>
      <c r="AF1976" s="8">
        <v>5</v>
      </c>
      <c r="AG1976" s="8">
        <v>87</v>
      </c>
      <c r="AH1976" s="8">
        <v>9</v>
      </c>
      <c r="AI1976" s="8">
        <v>1</v>
      </c>
      <c r="AJ1976" s="8">
        <v>8</v>
      </c>
      <c r="AK1976" s="8">
        <v>94</v>
      </c>
      <c r="AL1976" s="8">
        <v>0</v>
      </c>
      <c r="AM1976" s="8">
        <v>0</v>
      </c>
      <c r="AN1976" s="8">
        <v>102</v>
      </c>
      <c r="AO1976" s="41">
        <f t="shared" si="1215"/>
        <v>0.87254901960784315</v>
      </c>
      <c r="AP1976" s="41">
        <f t="shared" si="1216"/>
        <v>0.12745098039215685</v>
      </c>
      <c r="AQ1976" s="41">
        <f t="shared" si="1217"/>
        <v>0</v>
      </c>
      <c r="AR1976" s="41">
        <f t="shared" si="1218"/>
        <v>0</v>
      </c>
      <c r="AS1976" s="41">
        <f t="shared" si="1219"/>
        <v>7.8431372549019607E-2</v>
      </c>
      <c r="AT1976" s="41">
        <f t="shared" si="1220"/>
        <v>0.21568627450980393</v>
      </c>
      <c r="AU1976" s="41">
        <f t="shared" si="1221"/>
        <v>0.10784313725490197</v>
      </c>
      <c r="AV1976" s="41">
        <f t="shared" si="1222"/>
        <v>0.22549019607843138</v>
      </c>
      <c r="AW1976" s="41">
        <f t="shared" si="1223"/>
        <v>0.13725490196078433</v>
      </c>
      <c r="AX1976" s="41">
        <f t="shared" si="1224"/>
        <v>0.11764705882352941</v>
      </c>
      <c r="AY1976" s="41">
        <f t="shared" si="1225"/>
        <v>8.8235294117647065E-2</v>
      </c>
      <c r="AZ1976" s="41">
        <f t="shared" si="1226"/>
        <v>2.9411764705882353E-2</v>
      </c>
      <c r="BA1976" s="41">
        <f t="shared" si="1227"/>
        <v>0</v>
      </c>
      <c r="BB1976" s="41">
        <f t="shared" si="1228"/>
        <v>0</v>
      </c>
      <c r="BC1976" s="41">
        <f t="shared" si="1229"/>
        <v>0</v>
      </c>
      <c r="BD1976" s="41">
        <f t="shared" si="1230"/>
        <v>0.96078431372549022</v>
      </c>
      <c r="BE1976" s="41">
        <f t="shared" si="1231"/>
        <v>3.9215686274509803E-2</v>
      </c>
      <c r="BF1976" s="41">
        <f t="shared" si="1232"/>
        <v>0</v>
      </c>
      <c r="BG1976" s="41">
        <f t="shared" si="1233"/>
        <v>0.70588235294117652</v>
      </c>
      <c r="BH1976" s="41">
        <f t="shared" si="1234"/>
        <v>0.28431372549019607</v>
      </c>
      <c r="BI1976" s="41">
        <f t="shared" si="1235"/>
        <v>9.8039215686274508E-3</v>
      </c>
      <c r="BJ1976" s="41">
        <f t="shared" si="1236"/>
        <v>0</v>
      </c>
      <c r="BK1976" s="41">
        <f t="shared" si="1237"/>
        <v>0</v>
      </c>
      <c r="BL1976" s="41">
        <f t="shared" si="1238"/>
        <v>0</v>
      </c>
      <c r="BM1976" s="41">
        <f t="shared" si="1239"/>
        <v>1</v>
      </c>
      <c r="BN1976" s="41">
        <f t="shared" si="1240"/>
        <v>0</v>
      </c>
      <c r="BO1976" s="41">
        <f t="shared" si="1241"/>
        <v>4.9019607843137254E-2</v>
      </c>
      <c r="BP1976" s="41">
        <f t="shared" si="1242"/>
        <v>0.8529411764705882</v>
      </c>
      <c r="BQ1976" s="41">
        <f t="shared" si="1243"/>
        <v>8.8235294117647065E-2</v>
      </c>
      <c r="BR1976" s="41">
        <f t="shared" si="1244"/>
        <v>9.8039215686274508E-3</v>
      </c>
      <c r="BS1976" s="41">
        <f t="shared" si="1245"/>
        <v>7.8431372549019607E-2</v>
      </c>
      <c r="BT1976" s="41">
        <f t="shared" si="1246"/>
        <v>0.92156862745098034</v>
      </c>
      <c r="BU1976" s="41">
        <f t="shared" si="1247"/>
        <v>0</v>
      </c>
      <c r="BV1976" s="41">
        <f t="shared" si="1248"/>
        <v>0</v>
      </c>
      <c r="BW1976" s="41">
        <f t="shared" si="1249"/>
        <v>1</v>
      </c>
      <c r="BX1976" s="41" t="str">
        <f t="shared" si="1177"/>
        <v>2019Nurse practitionersAlberta</v>
      </c>
      <c r="BY1976" s="51">
        <f>VLOOKUP(BX1976,'%workplace'!$A$1:$F$381,6,FALSE)</f>
        <v>549</v>
      </c>
      <c r="BZ1976" s="32">
        <f t="shared" si="1178"/>
        <v>0.18579234972677597</v>
      </c>
    </row>
    <row r="1977" spans="1:78" s="8" customFormat="1" hidden="1" x14ac:dyDescent="0.2">
      <c r="A1977" s="8" t="str">
        <f t="shared" si="1176"/>
        <v>2019Nurse practitionersBritish ColumbiaAll places of work</v>
      </c>
      <c r="B1977" s="8" t="s">
        <v>5</v>
      </c>
      <c r="C1977" s="8" t="s">
        <v>23</v>
      </c>
      <c r="D1977" s="8" t="s">
        <v>9</v>
      </c>
      <c r="E1977" s="8">
        <v>2019</v>
      </c>
      <c r="F1977" s="8">
        <v>435</v>
      </c>
      <c r="G1977" s="8">
        <v>37</v>
      </c>
      <c r="H1977" s="8">
        <v>0</v>
      </c>
      <c r="I1977" s="8">
        <v>3</v>
      </c>
      <c r="J1977" s="8">
        <v>80</v>
      </c>
      <c r="K1977" s="8">
        <v>91</v>
      </c>
      <c r="L1977" s="8">
        <v>97</v>
      </c>
      <c r="M1977" s="8">
        <v>68</v>
      </c>
      <c r="N1977" s="8">
        <v>45</v>
      </c>
      <c r="O1977" s="8">
        <v>50</v>
      </c>
      <c r="P1977" s="8">
        <v>31</v>
      </c>
      <c r="Q1977" s="8">
        <v>6</v>
      </c>
      <c r="R1977" s="8">
        <v>1</v>
      </c>
      <c r="S1977" s="8">
        <v>0</v>
      </c>
      <c r="T1977" s="8">
        <v>0</v>
      </c>
      <c r="U1977" s="8">
        <v>432</v>
      </c>
      <c r="V1977" s="8">
        <v>37</v>
      </c>
      <c r="W1977" s="8">
        <v>3</v>
      </c>
      <c r="X1977" s="8">
        <v>334</v>
      </c>
      <c r="Y1977" s="8">
        <v>110</v>
      </c>
      <c r="Z1977" s="8">
        <v>28</v>
      </c>
      <c r="AA1977" s="8">
        <v>0</v>
      </c>
      <c r="AB1977" s="8">
        <v>2</v>
      </c>
      <c r="AC1977" s="8">
        <v>12</v>
      </c>
      <c r="AD1977" s="8">
        <v>447</v>
      </c>
      <c r="AE1977" s="8">
        <v>11</v>
      </c>
      <c r="AF1977" s="8">
        <v>8</v>
      </c>
      <c r="AG1977" s="8">
        <v>420</v>
      </c>
      <c r="AH1977" s="8">
        <v>9</v>
      </c>
      <c r="AI1977" s="8">
        <v>0</v>
      </c>
      <c r="AJ1977" s="8">
        <v>53</v>
      </c>
      <c r="AK1977" s="8">
        <v>419</v>
      </c>
      <c r="AL1977" s="8">
        <v>35</v>
      </c>
      <c r="AM1977" s="8">
        <v>0</v>
      </c>
      <c r="AN1977" s="8">
        <v>472</v>
      </c>
      <c r="AO1977" s="41">
        <f t="shared" si="1215"/>
        <v>0.92161016949152541</v>
      </c>
      <c r="AP1977" s="41">
        <f t="shared" si="1216"/>
        <v>7.8389830508474576E-2</v>
      </c>
      <c r="AQ1977" s="41">
        <f t="shared" si="1217"/>
        <v>0</v>
      </c>
      <c r="AR1977" s="41">
        <f t="shared" si="1218"/>
        <v>6.3559322033898309E-3</v>
      </c>
      <c r="AS1977" s="41">
        <f t="shared" si="1219"/>
        <v>0.16949152542372881</v>
      </c>
      <c r="AT1977" s="41">
        <f t="shared" si="1220"/>
        <v>0.19279661016949154</v>
      </c>
      <c r="AU1977" s="41">
        <f t="shared" si="1221"/>
        <v>0.20550847457627119</v>
      </c>
      <c r="AV1977" s="41">
        <f t="shared" si="1222"/>
        <v>0.1440677966101695</v>
      </c>
      <c r="AW1977" s="41">
        <f t="shared" si="1223"/>
        <v>9.5338983050847453E-2</v>
      </c>
      <c r="AX1977" s="41">
        <f t="shared" si="1224"/>
        <v>0.1059322033898305</v>
      </c>
      <c r="AY1977" s="41">
        <f t="shared" si="1225"/>
        <v>6.5677966101694921E-2</v>
      </c>
      <c r="AZ1977" s="41">
        <f t="shared" si="1226"/>
        <v>1.2711864406779662E-2</v>
      </c>
      <c r="BA1977" s="41">
        <f t="shared" si="1227"/>
        <v>2.1186440677966102E-3</v>
      </c>
      <c r="BB1977" s="41">
        <f t="shared" si="1228"/>
        <v>0</v>
      </c>
      <c r="BC1977" s="41">
        <f t="shared" si="1229"/>
        <v>0</v>
      </c>
      <c r="BD1977" s="41">
        <f t="shared" si="1230"/>
        <v>0.9152542372881356</v>
      </c>
      <c r="BE1977" s="41">
        <f t="shared" si="1231"/>
        <v>7.8389830508474576E-2</v>
      </c>
      <c r="BF1977" s="41">
        <f t="shared" si="1232"/>
        <v>6.3559322033898309E-3</v>
      </c>
      <c r="BG1977" s="41">
        <f t="shared" si="1233"/>
        <v>0.7076271186440678</v>
      </c>
      <c r="BH1977" s="41">
        <f t="shared" si="1234"/>
        <v>0.23305084745762711</v>
      </c>
      <c r="BI1977" s="41">
        <f t="shared" si="1235"/>
        <v>5.9322033898305086E-2</v>
      </c>
      <c r="BJ1977" s="41">
        <f t="shared" si="1236"/>
        <v>0</v>
      </c>
      <c r="BK1977" s="41">
        <f t="shared" si="1237"/>
        <v>4.2372881355932203E-3</v>
      </c>
      <c r="BL1977" s="41">
        <f t="shared" si="1238"/>
        <v>2.5423728813559324E-2</v>
      </c>
      <c r="BM1977" s="41">
        <f t="shared" si="1239"/>
        <v>0.94703389830508478</v>
      </c>
      <c r="BN1977" s="41">
        <f t="shared" si="1240"/>
        <v>2.3305084745762712E-2</v>
      </c>
      <c r="BO1977" s="41">
        <f t="shared" si="1241"/>
        <v>1.6949152542372881E-2</v>
      </c>
      <c r="BP1977" s="41">
        <f t="shared" si="1242"/>
        <v>0.88983050847457623</v>
      </c>
      <c r="BQ1977" s="41">
        <f t="shared" si="1243"/>
        <v>1.9067796610169493E-2</v>
      </c>
      <c r="BR1977" s="41">
        <f t="shared" si="1244"/>
        <v>0</v>
      </c>
      <c r="BS1977" s="41">
        <f t="shared" si="1245"/>
        <v>0.11228813559322035</v>
      </c>
      <c r="BT1977" s="41">
        <f t="shared" si="1246"/>
        <v>0.88771186440677963</v>
      </c>
      <c r="BU1977" s="41">
        <f t="shared" si="1247"/>
        <v>7.4152542372881353E-2</v>
      </c>
      <c r="BV1977" s="41">
        <f t="shared" si="1248"/>
        <v>0</v>
      </c>
      <c r="BW1977" s="41">
        <f t="shared" si="1249"/>
        <v>1</v>
      </c>
      <c r="BX1977" s="41" t="str">
        <f t="shared" si="1177"/>
        <v>2019Nurse practitionersBritish Columbia</v>
      </c>
      <c r="BY1977" s="51">
        <f>VLOOKUP(BX1977,'%workplace'!$A$1:$F$381,6,FALSE)</f>
        <v>472</v>
      </c>
      <c r="BZ1977" s="32">
        <f t="shared" si="1178"/>
        <v>1</v>
      </c>
    </row>
    <row r="1978" spans="1:78" s="8" customFormat="1" hidden="1" x14ac:dyDescent="0.2">
      <c r="A1978" s="8" t="str">
        <f t="shared" si="1176"/>
        <v>2019Nurse practitionersBritish ColumbiaCommunity health</v>
      </c>
      <c r="B1978" s="8" t="s">
        <v>5</v>
      </c>
      <c r="C1978" s="8" t="s">
        <v>23</v>
      </c>
      <c r="D1978" s="8" t="s">
        <v>11</v>
      </c>
      <c r="E1978" s="8">
        <v>2019</v>
      </c>
      <c r="F1978" s="8">
        <v>234</v>
      </c>
      <c r="G1978" s="8">
        <v>16</v>
      </c>
      <c r="H1978" s="8">
        <v>0</v>
      </c>
      <c r="I1978" s="8">
        <v>1</v>
      </c>
      <c r="J1978" s="8">
        <v>51</v>
      </c>
      <c r="K1978" s="8">
        <v>49</v>
      </c>
      <c r="L1978" s="8">
        <v>47</v>
      </c>
      <c r="M1978" s="8">
        <v>29</v>
      </c>
      <c r="N1978" s="8">
        <v>20</v>
      </c>
      <c r="O1978" s="8">
        <v>29</v>
      </c>
      <c r="P1978" s="8">
        <v>19</v>
      </c>
      <c r="Q1978" s="8">
        <v>4</v>
      </c>
      <c r="R1978" s="8">
        <v>1</v>
      </c>
      <c r="S1978" s="8">
        <v>0</v>
      </c>
      <c r="T1978" s="8">
        <v>0</v>
      </c>
      <c r="U1978" s="8">
        <v>235</v>
      </c>
      <c r="V1978" s="8">
        <v>14</v>
      </c>
      <c r="W1978" s="8">
        <v>1</v>
      </c>
      <c r="X1978" s="8">
        <v>165</v>
      </c>
      <c r="Y1978" s="8">
        <v>67</v>
      </c>
      <c r="Z1978" s="8">
        <v>18</v>
      </c>
      <c r="AA1978" s="8">
        <v>0</v>
      </c>
      <c r="AB1978" s="8">
        <v>2</v>
      </c>
      <c r="AC1978" s="8">
        <v>0</v>
      </c>
      <c r="AD1978" s="8">
        <v>246</v>
      </c>
      <c r="AE1978" s="8">
        <v>2</v>
      </c>
      <c r="AF1978" s="8">
        <v>0</v>
      </c>
      <c r="AG1978" s="8">
        <v>242</v>
      </c>
      <c r="AH1978" s="8">
        <v>0</v>
      </c>
      <c r="AI1978" s="8">
        <v>0</v>
      </c>
      <c r="AJ1978" s="8">
        <v>39</v>
      </c>
      <c r="AK1978" s="8">
        <v>211</v>
      </c>
      <c r="AL1978" s="8">
        <v>8</v>
      </c>
      <c r="AM1978" s="8">
        <v>0</v>
      </c>
      <c r="AN1978" s="8">
        <v>250</v>
      </c>
      <c r="AO1978" s="41">
        <f t="shared" si="1215"/>
        <v>0.93600000000000005</v>
      </c>
      <c r="AP1978" s="41">
        <f t="shared" si="1216"/>
        <v>6.4000000000000001E-2</v>
      </c>
      <c r="AQ1978" s="41">
        <f t="shared" si="1217"/>
        <v>0</v>
      </c>
      <c r="AR1978" s="41">
        <f t="shared" si="1218"/>
        <v>4.0000000000000001E-3</v>
      </c>
      <c r="AS1978" s="41">
        <f t="shared" si="1219"/>
        <v>0.20399999999999999</v>
      </c>
      <c r="AT1978" s="41">
        <f t="shared" si="1220"/>
        <v>0.19600000000000001</v>
      </c>
      <c r="AU1978" s="41">
        <f t="shared" si="1221"/>
        <v>0.188</v>
      </c>
      <c r="AV1978" s="41">
        <f t="shared" si="1222"/>
        <v>0.11600000000000001</v>
      </c>
      <c r="AW1978" s="41">
        <f t="shared" si="1223"/>
        <v>0.08</v>
      </c>
      <c r="AX1978" s="41">
        <f t="shared" si="1224"/>
        <v>0.11600000000000001</v>
      </c>
      <c r="AY1978" s="41">
        <f t="shared" si="1225"/>
        <v>7.5999999999999998E-2</v>
      </c>
      <c r="AZ1978" s="41">
        <f t="shared" si="1226"/>
        <v>1.6E-2</v>
      </c>
      <c r="BA1978" s="41">
        <f t="shared" si="1227"/>
        <v>4.0000000000000001E-3</v>
      </c>
      <c r="BB1978" s="41">
        <f t="shared" si="1228"/>
        <v>0</v>
      </c>
      <c r="BC1978" s="41">
        <f t="shared" si="1229"/>
        <v>0</v>
      </c>
      <c r="BD1978" s="41">
        <f t="shared" si="1230"/>
        <v>0.94</v>
      </c>
      <c r="BE1978" s="41">
        <f t="shared" si="1231"/>
        <v>5.6000000000000001E-2</v>
      </c>
      <c r="BF1978" s="41">
        <f t="shared" si="1232"/>
        <v>4.0000000000000001E-3</v>
      </c>
      <c r="BG1978" s="41">
        <f t="shared" si="1233"/>
        <v>0.66</v>
      </c>
      <c r="BH1978" s="41">
        <f t="shared" si="1234"/>
        <v>0.26800000000000002</v>
      </c>
      <c r="BI1978" s="41">
        <f t="shared" si="1235"/>
        <v>7.1999999999999995E-2</v>
      </c>
      <c r="BJ1978" s="41">
        <f t="shared" si="1236"/>
        <v>0</v>
      </c>
      <c r="BK1978" s="41">
        <f t="shared" si="1237"/>
        <v>8.0000000000000002E-3</v>
      </c>
      <c r="BL1978" s="41">
        <f t="shared" si="1238"/>
        <v>0</v>
      </c>
      <c r="BM1978" s="41">
        <f t="shared" si="1239"/>
        <v>0.98399999999999999</v>
      </c>
      <c r="BN1978" s="41">
        <f t="shared" si="1240"/>
        <v>8.0000000000000002E-3</v>
      </c>
      <c r="BO1978" s="41">
        <f t="shared" si="1241"/>
        <v>0</v>
      </c>
      <c r="BP1978" s="41">
        <f t="shared" si="1242"/>
        <v>0.96799999999999997</v>
      </c>
      <c r="BQ1978" s="41">
        <f t="shared" si="1243"/>
        <v>0</v>
      </c>
      <c r="BR1978" s="41">
        <f t="shared" si="1244"/>
        <v>0</v>
      </c>
      <c r="BS1978" s="41">
        <f t="shared" si="1245"/>
        <v>0.156</v>
      </c>
      <c r="BT1978" s="41">
        <f t="shared" si="1246"/>
        <v>0.84399999999999997</v>
      </c>
      <c r="BU1978" s="41">
        <f t="shared" si="1247"/>
        <v>3.2000000000000001E-2</v>
      </c>
      <c r="BV1978" s="41">
        <f t="shared" si="1248"/>
        <v>0</v>
      </c>
      <c r="BW1978" s="41">
        <f t="shared" si="1249"/>
        <v>1</v>
      </c>
      <c r="BX1978" s="41" t="str">
        <f t="shared" si="1177"/>
        <v>2019Nurse practitionersBritish Columbia</v>
      </c>
      <c r="BY1978" s="51">
        <f>VLOOKUP(BX1978,'%workplace'!$A$1:$F$381,6,FALSE)</f>
        <v>472</v>
      </c>
      <c r="BZ1978" s="32">
        <f t="shared" si="1178"/>
        <v>0.52966101694915257</v>
      </c>
    </row>
    <row r="1979" spans="1:78" s="8" customFormat="1" hidden="1" x14ac:dyDescent="0.2">
      <c r="A1979" s="8" t="str">
        <f t="shared" si="1176"/>
        <v>2019Nurse practitionersBritish ColumbiaNursing home/long-term care</v>
      </c>
      <c r="B1979" s="8" t="s">
        <v>5</v>
      </c>
      <c r="C1979" s="8" t="s">
        <v>23</v>
      </c>
      <c r="D1979" s="8" t="s">
        <v>12</v>
      </c>
      <c r="E1979" s="8">
        <v>2019</v>
      </c>
      <c r="F1979" s="8">
        <v>8</v>
      </c>
      <c r="G1979" s="8">
        <v>2</v>
      </c>
      <c r="H1979" s="8">
        <v>0</v>
      </c>
      <c r="I1979" s="8">
        <v>0</v>
      </c>
      <c r="J1979" s="8">
        <v>0</v>
      </c>
      <c r="K1979" s="8">
        <v>2</v>
      </c>
      <c r="L1979" s="8">
        <v>1</v>
      </c>
      <c r="M1979" s="8">
        <v>4</v>
      </c>
      <c r="N1979" s="8">
        <v>0</v>
      </c>
      <c r="O1979" s="8">
        <v>1</v>
      </c>
      <c r="P1979" s="8">
        <v>2</v>
      </c>
      <c r="Q1979" s="8">
        <v>0</v>
      </c>
      <c r="R1979" s="8">
        <v>0</v>
      </c>
      <c r="S1979" s="8">
        <v>0</v>
      </c>
      <c r="T1979" s="8">
        <v>0</v>
      </c>
      <c r="U1979" s="8">
        <v>10</v>
      </c>
      <c r="V1979" s="8">
        <v>0</v>
      </c>
      <c r="W1979" s="8">
        <v>0</v>
      </c>
      <c r="X1979" s="8">
        <v>9</v>
      </c>
      <c r="Y1979" s="8">
        <v>1</v>
      </c>
      <c r="Z1979" s="8">
        <v>0</v>
      </c>
      <c r="AA1979" s="8">
        <v>0</v>
      </c>
      <c r="AB1979" s="8">
        <v>0</v>
      </c>
      <c r="AC1979" s="8">
        <v>0</v>
      </c>
      <c r="AD1979" s="8">
        <v>10</v>
      </c>
      <c r="AE1979" s="8">
        <v>0</v>
      </c>
      <c r="AF1979" s="8">
        <v>0</v>
      </c>
      <c r="AG1979" s="8">
        <v>10</v>
      </c>
      <c r="AH1979" s="8">
        <v>0</v>
      </c>
      <c r="AI1979" s="8">
        <v>0</v>
      </c>
      <c r="AJ1979" s="8">
        <v>1</v>
      </c>
      <c r="AK1979" s="8">
        <v>9</v>
      </c>
      <c r="AL1979" s="8">
        <v>0</v>
      </c>
      <c r="AM1979" s="8">
        <v>0</v>
      </c>
      <c r="AN1979" s="8">
        <v>10</v>
      </c>
      <c r="AO1979" s="41">
        <f t="shared" si="1215"/>
        <v>0.8</v>
      </c>
      <c r="AP1979" s="41">
        <f t="shared" si="1216"/>
        <v>0.2</v>
      </c>
      <c r="AQ1979" s="41">
        <f t="shared" si="1217"/>
        <v>0</v>
      </c>
      <c r="AR1979" s="41">
        <f t="shared" si="1218"/>
        <v>0</v>
      </c>
      <c r="AS1979" s="41">
        <f t="shared" si="1219"/>
        <v>0</v>
      </c>
      <c r="AT1979" s="41">
        <f t="shared" si="1220"/>
        <v>0.2</v>
      </c>
      <c r="AU1979" s="41">
        <f t="shared" si="1221"/>
        <v>0.1</v>
      </c>
      <c r="AV1979" s="41">
        <f t="shared" si="1222"/>
        <v>0.4</v>
      </c>
      <c r="AW1979" s="41">
        <f t="shared" si="1223"/>
        <v>0</v>
      </c>
      <c r="AX1979" s="41">
        <f t="shared" si="1224"/>
        <v>0.1</v>
      </c>
      <c r="AY1979" s="41">
        <f t="shared" si="1225"/>
        <v>0.2</v>
      </c>
      <c r="AZ1979" s="41">
        <f t="shared" si="1226"/>
        <v>0</v>
      </c>
      <c r="BA1979" s="41">
        <f t="shared" si="1227"/>
        <v>0</v>
      </c>
      <c r="BB1979" s="41">
        <f t="shared" si="1228"/>
        <v>0</v>
      </c>
      <c r="BC1979" s="41">
        <f t="shared" si="1229"/>
        <v>0</v>
      </c>
      <c r="BD1979" s="41">
        <f t="shared" si="1230"/>
        <v>1</v>
      </c>
      <c r="BE1979" s="41">
        <f t="shared" si="1231"/>
        <v>0</v>
      </c>
      <c r="BF1979" s="41">
        <f t="shared" si="1232"/>
        <v>0</v>
      </c>
      <c r="BG1979" s="41">
        <f t="shared" si="1233"/>
        <v>0.9</v>
      </c>
      <c r="BH1979" s="41">
        <f t="shared" si="1234"/>
        <v>0.1</v>
      </c>
      <c r="BI1979" s="41">
        <f t="shared" si="1235"/>
        <v>0</v>
      </c>
      <c r="BJ1979" s="41">
        <f t="shared" si="1236"/>
        <v>0</v>
      </c>
      <c r="BK1979" s="41">
        <f t="shared" si="1237"/>
        <v>0</v>
      </c>
      <c r="BL1979" s="41">
        <f t="shared" si="1238"/>
        <v>0</v>
      </c>
      <c r="BM1979" s="41">
        <f t="shared" si="1239"/>
        <v>1</v>
      </c>
      <c r="BN1979" s="41">
        <f t="shared" si="1240"/>
        <v>0</v>
      </c>
      <c r="BO1979" s="41">
        <f t="shared" si="1241"/>
        <v>0</v>
      </c>
      <c r="BP1979" s="41">
        <f t="shared" si="1242"/>
        <v>1</v>
      </c>
      <c r="BQ1979" s="41">
        <f t="shared" si="1243"/>
        <v>0</v>
      </c>
      <c r="BR1979" s="41">
        <f t="shared" si="1244"/>
        <v>0</v>
      </c>
      <c r="BS1979" s="41">
        <f t="shared" si="1245"/>
        <v>0.1</v>
      </c>
      <c r="BT1979" s="41">
        <f t="shared" si="1246"/>
        <v>0.9</v>
      </c>
      <c r="BU1979" s="41">
        <f t="shared" si="1247"/>
        <v>0</v>
      </c>
      <c r="BV1979" s="41">
        <f t="shared" si="1248"/>
        <v>0</v>
      </c>
      <c r="BW1979" s="41">
        <f t="shared" si="1249"/>
        <v>1</v>
      </c>
      <c r="BX1979" s="41" t="str">
        <f t="shared" si="1177"/>
        <v>2019Nurse practitionersBritish Columbia</v>
      </c>
      <c r="BY1979" s="51">
        <f>VLOOKUP(BX1979,'%workplace'!$A$1:$F$381,6,FALSE)</f>
        <v>472</v>
      </c>
      <c r="BZ1979" s="32">
        <f t="shared" si="1178"/>
        <v>2.1186440677966101E-2</v>
      </c>
    </row>
    <row r="1980" spans="1:78" s="8" customFormat="1" hidden="1" x14ac:dyDescent="0.2">
      <c r="A1980" s="8" t="str">
        <f t="shared" si="1176"/>
        <v>2019Nurse practitionersBritish ColumbiaHospital</v>
      </c>
      <c r="B1980" s="8" t="s">
        <v>5</v>
      </c>
      <c r="C1980" s="8" t="s">
        <v>23</v>
      </c>
      <c r="D1980" s="8" t="s">
        <v>10</v>
      </c>
      <c r="E1980" s="8">
        <v>2019</v>
      </c>
      <c r="F1980" s="8">
        <v>115</v>
      </c>
      <c r="G1980" s="8">
        <v>11</v>
      </c>
      <c r="H1980" s="8">
        <v>0</v>
      </c>
      <c r="I1980" s="8">
        <v>1</v>
      </c>
      <c r="J1980" s="8">
        <v>19</v>
      </c>
      <c r="K1980" s="8">
        <v>24</v>
      </c>
      <c r="L1980" s="8">
        <v>29</v>
      </c>
      <c r="M1980" s="8">
        <v>24</v>
      </c>
      <c r="N1980" s="8">
        <v>13</v>
      </c>
      <c r="O1980" s="8">
        <v>11</v>
      </c>
      <c r="P1980" s="8">
        <v>4</v>
      </c>
      <c r="Q1980" s="8">
        <v>1</v>
      </c>
      <c r="R1980" s="8">
        <v>0</v>
      </c>
      <c r="S1980" s="8">
        <v>0</v>
      </c>
      <c r="T1980" s="8">
        <v>0</v>
      </c>
      <c r="U1980" s="8">
        <v>109</v>
      </c>
      <c r="V1980" s="8">
        <v>17</v>
      </c>
      <c r="W1980" s="8">
        <v>0</v>
      </c>
      <c r="X1980" s="8">
        <v>97</v>
      </c>
      <c r="Y1980" s="8">
        <v>24</v>
      </c>
      <c r="Z1980" s="8">
        <v>5</v>
      </c>
      <c r="AA1980" s="8">
        <v>0</v>
      </c>
      <c r="AB1980" s="8">
        <v>0</v>
      </c>
      <c r="AC1980" s="8">
        <v>0</v>
      </c>
      <c r="AD1980" s="8">
        <v>117</v>
      </c>
      <c r="AE1980" s="8">
        <v>9</v>
      </c>
      <c r="AF1980" s="8">
        <v>0</v>
      </c>
      <c r="AG1980" s="8">
        <v>113</v>
      </c>
      <c r="AH1980" s="8">
        <v>0</v>
      </c>
      <c r="AI1980" s="8">
        <v>0</v>
      </c>
      <c r="AJ1980" s="8">
        <v>5</v>
      </c>
      <c r="AK1980" s="8">
        <v>121</v>
      </c>
      <c r="AL1980" s="8">
        <v>13</v>
      </c>
      <c r="AM1980" s="8">
        <v>0</v>
      </c>
      <c r="AN1980" s="8">
        <v>126</v>
      </c>
      <c r="AO1980" s="41">
        <f t="shared" si="1215"/>
        <v>0.91269841269841268</v>
      </c>
      <c r="AP1980" s="41">
        <f t="shared" si="1216"/>
        <v>8.7301587301587297E-2</v>
      </c>
      <c r="AQ1980" s="41">
        <f t="shared" si="1217"/>
        <v>0</v>
      </c>
      <c r="AR1980" s="41">
        <f t="shared" si="1218"/>
        <v>7.9365079365079361E-3</v>
      </c>
      <c r="AS1980" s="41">
        <f t="shared" si="1219"/>
        <v>0.15079365079365079</v>
      </c>
      <c r="AT1980" s="41">
        <f t="shared" si="1220"/>
        <v>0.19047619047619047</v>
      </c>
      <c r="AU1980" s="41">
        <f t="shared" si="1221"/>
        <v>0.23015873015873015</v>
      </c>
      <c r="AV1980" s="41">
        <f t="shared" si="1222"/>
        <v>0.19047619047619047</v>
      </c>
      <c r="AW1980" s="41">
        <f t="shared" si="1223"/>
        <v>0.10317460317460317</v>
      </c>
      <c r="AX1980" s="41">
        <f t="shared" si="1224"/>
        <v>8.7301587301587297E-2</v>
      </c>
      <c r="AY1980" s="41">
        <f t="shared" si="1225"/>
        <v>3.1746031746031744E-2</v>
      </c>
      <c r="AZ1980" s="41">
        <f t="shared" si="1226"/>
        <v>7.9365079365079361E-3</v>
      </c>
      <c r="BA1980" s="41">
        <f t="shared" si="1227"/>
        <v>0</v>
      </c>
      <c r="BB1980" s="41">
        <f t="shared" si="1228"/>
        <v>0</v>
      </c>
      <c r="BC1980" s="41">
        <f t="shared" si="1229"/>
        <v>0</v>
      </c>
      <c r="BD1980" s="41">
        <f t="shared" si="1230"/>
        <v>0.86507936507936511</v>
      </c>
      <c r="BE1980" s="41">
        <f t="shared" si="1231"/>
        <v>0.13492063492063491</v>
      </c>
      <c r="BF1980" s="41">
        <f t="shared" si="1232"/>
        <v>0</v>
      </c>
      <c r="BG1980" s="41">
        <f t="shared" si="1233"/>
        <v>0.76984126984126988</v>
      </c>
      <c r="BH1980" s="41">
        <f t="shared" si="1234"/>
        <v>0.19047619047619047</v>
      </c>
      <c r="BI1980" s="41">
        <f t="shared" si="1235"/>
        <v>3.968253968253968E-2</v>
      </c>
      <c r="BJ1980" s="41">
        <f t="shared" si="1236"/>
        <v>0</v>
      </c>
      <c r="BK1980" s="41">
        <f t="shared" si="1237"/>
        <v>0</v>
      </c>
      <c r="BL1980" s="41">
        <f t="shared" si="1238"/>
        <v>0</v>
      </c>
      <c r="BM1980" s="41">
        <f t="shared" si="1239"/>
        <v>0.9285714285714286</v>
      </c>
      <c r="BN1980" s="41">
        <f t="shared" si="1240"/>
        <v>7.1428571428571425E-2</v>
      </c>
      <c r="BO1980" s="41">
        <f t="shared" si="1241"/>
        <v>0</v>
      </c>
      <c r="BP1980" s="41">
        <f t="shared" si="1242"/>
        <v>0.89682539682539686</v>
      </c>
      <c r="BQ1980" s="41">
        <f t="shared" si="1243"/>
        <v>0</v>
      </c>
      <c r="BR1980" s="41">
        <f t="shared" si="1244"/>
        <v>0</v>
      </c>
      <c r="BS1980" s="41">
        <f t="shared" si="1245"/>
        <v>3.968253968253968E-2</v>
      </c>
      <c r="BT1980" s="41">
        <f t="shared" si="1246"/>
        <v>0.96031746031746035</v>
      </c>
      <c r="BU1980" s="41">
        <f t="shared" si="1247"/>
        <v>0.10317460317460317</v>
      </c>
      <c r="BV1980" s="41">
        <f t="shared" si="1248"/>
        <v>0</v>
      </c>
      <c r="BW1980" s="41">
        <f t="shared" si="1249"/>
        <v>1</v>
      </c>
      <c r="BX1980" s="41" t="str">
        <f t="shared" si="1177"/>
        <v>2019Nurse practitionersBritish Columbia</v>
      </c>
      <c r="BY1980" s="51">
        <f>VLOOKUP(BX1980,'%workplace'!$A$1:$F$381,6,FALSE)</f>
        <v>472</v>
      </c>
      <c r="BZ1980" s="32">
        <f t="shared" si="1178"/>
        <v>0.26694915254237289</v>
      </c>
    </row>
    <row r="1981" spans="1:78" s="8" customFormat="1" hidden="1" x14ac:dyDescent="0.2">
      <c r="A1981" s="8" t="str">
        <f t="shared" si="1176"/>
        <v>2019Nurse practitionersBritish ColumbiaOther places of work</v>
      </c>
      <c r="B1981" s="8" t="s">
        <v>5</v>
      </c>
      <c r="C1981" s="8" t="s">
        <v>23</v>
      </c>
      <c r="D1981" s="8" t="s">
        <v>13</v>
      </c>
      <c r="E1981" s="8">
        <v>2019</v>
      </c>
      <c r="F1981" s="8">
        <v>65</v>
      </c>
      <c r="G1981" s="8">
        <v>7</v>
      </c>
      <c r="H1981" s="8">
        <v>0</v>
      </c>
      <c r="I1981" s="8">
        <v>1</v>
      </c>
      <c r="J1981" s="8">
        <v>8</v>
      </c>
      <c r="K1981" s="8">
        <v>12</v>
      </c>
      <c r="L1981" s="8">
        <v>16</v>
      </c>
      <c r="M1981" s="8">
        <v>10</v>
      </c>
      <c r="N1981" s="8">
        <v>9</v>
      </c>
      <c r="O1981" s="8">
        <v>9</v>
      </c>
      <c r="P1981" s="8">
        <v>6</v>
      </c>
      <c r="Q1981" s="8">
        <v>1</v>
      </c>
      <c r="R1981" s="8">
        <v>0</v>
      </c>
      <c r="S1981" s="8">
        <v>0</v>
      </c>
      <c r="T1981" s="8">
        <v>0</v>
      </c>
      <c r="U1981" s="8">
        <v>65</v>
      </c>
      <c r="V1981" s="8">
        <v>5</v>
      </c>
      <c r="W1981" s="8">
        <v>2</v>
      </c>
      <c r="X1981" s="8">
        <v>52</v>
      </c>
      <c r="Y1981" s="8">
        <v>16</v>
      </c>
      <c r="Z1981" s="8">
        <v>4</v>
      </c>
      <c r="AA1981" s="8">
        <v>0</v>
      </c>
      <c r="AB1981" s="8">
        <v>0</v>
      </c>
      <c r="AC1981" s="8">
        <v>0</v>
      </c>
      <c r="AD1981" s="8">
        <v>72</v>
      </c>
      <c r="AE1981" s="8">
        <v>0</v>
      </c>
      <c r="AF1981" s="8">
        <v>8</v>
      </c>
      <c r="AG1981" s="8">
        <v>53</v>
      </c>
      <c r="AH1981" s="8">
        <v>9</v>
      </c>
      <c r="AI1981" s="8">
        <v>0</v>
      </c>
      <c r="AJ1981" s="8">
        <v>6</v>
      </c>
      <c r="AK1981" s="8">
        <v>66</v>
      </c>
      <c r="AL1981" s="8">
        <v>2</v>
      </c>
      <c r="AM1981" s="8">
        <v>0</v>
      </c>
      <c r="AN1981" s="8">
        <v>72</v>
      </c>
      <c r="AO1981" s="41">
        <f t="shared" si="1215"/>
        <v>0.90277777777777779</v>
      </c>
      <c r="AP1981" s="41">
        <f t="shared" si="1216"/>
        <v>9.7222222222222224E-2</v>
      </c>
      <c r="AQ1981" s="41">
        <f t="shared" si="1217"/>
        <v>0</v>
      </c>
      <c r="AR1981" s="41">
        <f t="shared" si="1218"/>
        <v>1.3888888888888888E-2</v>
      </c>
      <c r="AS1981" s="41">
        <f t="shared" si="1219"/>
        <v>0.1111111111111111</v>
      </c>
      <c r="AT1981" s="41">
        <f t="shared" si="1220"/>
        <v>0.16666666666666666</v>
      </c>
      <c r="AU1981" s="41">
        <f t="shared" si="1221"/>
        <v>0.22222222222222221</v>
      </c>
      <c r="AV1981" s="41">
        <f t="shared" si="1222"/>
        <v>0.1388888888888889</v>
      </c>
      <c r="AW1981" s="41">
        <f t="shared" si="1223"/>
        <v>0.125</v>
      </c>
      <c r="AX1981" s="41">
        <f t="shared" si="1224"/>
        <v>0.125</v>
      </c>
      <c r="AY1981" s="41">
        <f t="shared" si="1225"/>
        <v>8.3333333333333329E-2</v>
      </c>
      <c r="AZ1981" s="41">
        <f t="shared" si="1226"/>
        <v>1.3888888888888888E-2</v>
      </c>
      <c r="BA1981" s="41">
        <f t="shared" si="1227"/>
        <v>0</v>
      </c>
      <c r="BB1981" s="41">
        <f t="shared" si="1228"/>
        <v>0</v>
      </c>
      <c r="BC1981" s="41">
        <f t="shared" si="1229"/>
        <v>0</v>
      </c>
      <c r="BD1981" s="41">
        <f t="shared" si="1230"/>
        <v>0.90277777777777779</v>
      </c>
      <c r="BE1981" s="41">
        <f t="shared" si="1231"/>
        <v>6.9444444444444448E-2</v>
      </c>
      <c r="BF1981" s="41">
        <f t="shared" si="1232"/>
        <v>2.7777777777777776E-2</v>
      </c>
      <c r="BG1981" s="41">
        <f t="shared" si="1233"/>
        <v>0.72222222222222221</v>
      </c>
      <c r="BH1981" s="41">
        <f t="shared" si="1234"/>
        <v>0.22222222222222221</v>
      </c>
      <c r="BI1981" s="41">
        <f t="shared" si="1235"/>
        <v>5.5555555555555552E-2</v>
      </c>
      <c r="BJ1981" s="41">
        <f t="shared" si="1236"/>
        <v>0</v>
      </c>
      <c r="BK1981" s="41">
        <f t="shared" si="1237"/>
        <v>0</v>
      </c>
      <c r="BL1981" s="41">
        <f t="shared" si="1238"/>
        <v>0</v>
      </c>
      <c r="BM1981" s="41">
        <f t="shared" si="1239"/>
        <v>1</v>
      </c>
      <c r="BN1981" s="41">
        <f t="shared" si="1240"/>
        <v>0</v>
      </c>
      <c r="BO1981" s="41">
        <f t="shared" si="1241"/>
        <v>0.1111111111111111</v>
      </c>
      <c r="BP1981" s="41">
        <f t="shared" si="1242"/>
        <v>0.73611111111111116</v>
      </c>
      <c r="BQ1981" s="41">
        <f t="shared" si="1243"/>
        <v>0.125</v>
      </c>
      <c r="BR1981" s="41">
        <f t="shared" si="1244"/>
        <v>0</v>
      </c>
      <c r="BS1981" s="41">
        <f t="shared" si="1245"/>
        <v>8.3333333333333329E-2</v>
      </c>
      <c r="BT1981" s="41">
        <f t="shared" si="1246"/>
        <v>0.91666666666666663</v>
      </c>
      <c r="BU1981" s="41">
        <f t="shared" si="1247"/>
        <v>2.7777777777777776E-2</v>
      </c>
      <c r="BV1981" s="41">
        <f t="shared" si="1248"/>
        <v>0</v>
      </c>
      <c r="BW1981" s="41">
        <f t="shared" si="1249"/>
        <v>1</v>
      </c>
      <c r="BX1981" s="41" t="str">
        <f t="shared" si="1177"/>
        <v>2019Nurse practitionersBritish Columbia</v>
      </c>
      <c r="BY1981" s="51">
        <f>VLOOKUP(BX1981,'%workplace'!$A$1:$F$381,6,FALSE)</f>
        <v>472</v>
      </c>
      <c r="BZ1981" s="32">
        <f t="shared" si="1178"/>
        <v>0.15254237288135594</v>
      </c>
    </row>
    <row r="1982" spans="1:78" s="8" customFormat="1" hidden="1" x14ac:dyDescent="0.2">
      <c r="A1982" s="8" t="str">
        <f t="shared" si="1176"/>
        <v>2019Nurse practitionersBritish ColumbiaUnknown places of work</v>
      </c>
      <c r="B1982" s="8" t="s">
        <v>5</v>
      </c>
      <c r="C1982" s="8" t="s">
        <v>23</v>
      </c>
      <c r="D1982" s="8" t="s">
        <v>49</v>
      </c>
      <c r="E1982" s="8">
        <v>2019</v>
      </c>
      <c r="F1982" s="8">
        <v>13</v>
      </c>
      <c r="G1982" s="8">
        <v>1</v>
      </c>
      <c r="H1982" s="8">
        <v>0</v>
      </c>
      <c r="I1982" s="8">
        <v>0</v>
      </c>
      <c r="J1982" s="8">
        <v>2</v>
      </c>
      <c r="K1982" s="8">
        <v>4</v>
      </c>
      <c r="L1982" s="8">
        <v>4</v>
      </c>
      <c r="M1982" s="8">
        <v>1</v>
      </c>
      <c r="N1982" s="8">
        <v>3</v>
      </c>
      <c r="O1982" s="8">
        <v>0</v>
      </c>
      <c r="P1982" s="8">
        <v>0</v>
      </c>
      <c r="Q1982" s="8">
        <v>0</v>
      </c>
      <c r="R1982" s="8">
        <v>0</v>
      </c>
      <c r="S1982" s="8">
        <v>0</v>
      </c>
      <c r="T1982" s="8">
        <v>0</v>
      </c>
      <c r="U1982" s="8">
        <v>13</v>
      </c>
      <c r="V1982" s="8">
        <v>1</v>
      </c>
      <c r="W1982" s="8">
        <v>0</v>
      </c>
      <c r="X1982" s="8">
        <v>11</v>
      </c>
      <c r="Y1982" s="8">
        <v>2</v>
      </c>
      <c r="Z1982" s="8">
        <v>1</v>
      </c>
      <c r="AA1982" s="8">
        <v>0</v>
      </c>
      <c r="AB1982" s="8">
        <v>0</v>
      </c>
      <c r="AC1982" s="8">
        <v>12</v>
      </c>
      <c r="AD1982" s="8">
        <v>2</v>
      </c>
      <c r="AE1982" s="8">
        <v>0</v>
      </c>
      <c r="AF1982" s="8">
        <v>0</v>
      </c>
      <c r="AG1982" s="8">
        <v>2</v>
      </c>
      <c r="AH1982" s="8">
        <v>0</v>
      </c>
      <c r="AI1982" s="8">
        <v>0</v>
      </c>
      <c r="AJ1982" s="8">
        <v>2</v>
      </c>
      <c r="AK1982" s="8">
        <v>12</v>
      </c>
      <c r="AL1982" s="8">
        <v>12</v>
      </c>
      <c r="AM1982" s="8">
        <v>0</v>
      </c>
      <c r="AN1982" s="8">
        <v>14</v>
      </c>
      <c r="AO1982" s="41">
        <f t="shared" si="1215"/>
        <v>0.9285714285714286</v>
      </c>
      <c r="AP1982" s="41">
        <f t="shared" si="1216"/>
        <v>7.1428571428571425E-2</v>
      </c>
      <c r="AQ1982" s="41">
        <f t="shared" si="1217"/>
        <v>0</v>
      </c>
      <c r="AR1982" s="41">
        <f t="shared" si="1218"/>
        <v>0</v>
      </c>
      <c r="AS1982" s="41">
        <f t="shared" si="1219"/>
        <v>0.14285714285714285</v>
      </c>
      <c r="AT1982" s="41">
        <f t="shared" si="1220"/>
        <v>0.2857142857142857</v>
      </c>
      <c r="AU1982" s="41">
        <f t="shared" si="1221"/>
        <v>0.2857142857142857</v>
      </c>
      <c r="AV1982" s="41">
        <f t="shared" si="1222"/>
        <v>7.1428571428571425E-2</v>
      </c>
      <c r="AW1982" s="41">
        <f t="shared" si="1223"/>
        <v>0.21428571428571427</v>
      </c>
      <c r="AX1982" s="41">
        <f t="shared" si="1224"/>
        <v>0</v>
      </c>
      <c r="AY1982" s="41">
        <f t="shared" si="1225"/>
        <v>0</v>
      </c>
      <c r="AZ1982" s="41">
        <f t="shared" si="1226"/>
        <v>0</v>
      </c>
      <c r="BA1982" s="41">
        <f t="shared" si="1227"/>
        <v>0</v>
      </c>
      <c r="BB1982" s="41">
        <f t="shared" si="1228"/>
        <v>0</v>
      </c>
      <c r="BC1982" s="41">
        <f t="shared" si="1229"/>
        <v>0</v>
      </c>
      <c r="BD1982" s="41">
        <f t="shared" si="1230"/>
        <v>0.9285714285714286</v>
      </c>
      <c r="BE1982" s="41">
        <f t="shared" si="1231"/>
        <v>7.1428571428571425E-2</v>
      </c>
      <c r="BF1982" s="41">
        <f t="shared" si="1232"/>
        <v>0</v>
      </c>
      <c r="BG1982" s="41">
        <f t="shared" si="1233"/>
        <v>0.7857142857142857</v>
      </c>
      <c r="BH1982" s="41">
        <f t="shared" si="1234"/>
        <v>0.14285714285714285</v>
      </c>
      <c r="BI1982" s="41">
        <f t="shared" si="1235"/>
        <v>7.1428571428571425E-2</v>
      </c>
      <c r="BJ1982" s="41">
        <f t="shared" si="1236"/>
        <v>0</v>
      </c>
      <c r="BK1982" s="41">
        <f t="shared" si="1237"/>
        <v>0</v>
      </c>
      <c r="BL1982" s="41">
        <f t="shared" si="1238"/>
        <v>0.8571428571428571</v>
      </c>
      <c r="BM1982" s="41">
        <f t="shared" si="1239"/>
        <v>0.14285714285714285</v>
      </c>
      <c r="BN1982" s="41">
        <f t="shared" si="1240"/>
        <v>0</v>
      </c>
      <c r="BO1982" s="41">
        <f t="shared" si="1241"/>
        <v>0</v>
      </c>
      <c r="BP1982" s="41">
        <f t="shared" si="1242"/>
        <v>0.14285714285714285</v>
      </c>
      <c r="BQ1982" s="41">
        <f t="shared" si="1243"/>
        <v>0</v>
      </c>
      <c r="BR1982" s="41">
        <f t="shared" si="1244"/>
        <v>0</v>
      </c>
      <c r="BS1982" s="41">
        <f t="shared" si="1245"/>
        <v>0.14285714285714285</v>
      </c>
      <c r="BT1982" s="41">
        <f t="shared" si="1246"/>
        <v>0.8571428571428571</v>
      </c>
      <c r="BU1982" s="41">
        <f t="shared" si="1247"/>
        <v>0.8571428571428571</v>
      </c>
      <c r="BV1982" s="41">
        <f t="shared" si="1248"/>
        <v>0</v>
      </c>
      <c r="BW1982" s="41">
        <f t="shared" si="1249"/>
        <v>1</v>
      </c>
      <c r="BX1982" s="41" t="str">
        <f t="shared" si="1177"/>
        <v>2019Nurse practitionersBritish Columbia</v>
      </c>
      <c r="BY1982" s="51">
        <f>VLOOKUP(BX1982,'%workplace'!$A$1:$F$381,6,FALSE)</f>
        <v>472</v>
      </c>
      <c r="BZ1982" s="32">
        <f t="shared" si="1178"/>
        <v>2.9661016949152543E-2</v>
      </c>
    </row>
    <row r="1983" spans="1:78" s="8" customFormat="1" hidden="1" x14ac:dyDescent="0.2">
      <c r="A1983" s="8" t="str">
        <f t="shared" si="1176"/>
        <v>2019Nurse practitionersYukonAll places of work</v>
      </c>
      <c r="B1983" s="8" t="s">
        <v>5</v>
      </c>
      <c r="C1983" s="8" t="s">
        <v>24</v>
      </c>
      <c r="D1983" s="8" t="s">
        <v>9</v>
      </c>
      <c r="E1983" s="8">
        <v>2019</v>
      </c>
      <c r="F1983" s="8">
        <v>9</v>
      </c>
      <c r="G1983" s="8">
        <v>1</v>
      </c>
      <c r="H1983" s="8">
        <v>0</v>
      </c>
      <c r="I1983" s="8">
        <v>0</v>
      </c>
      <c r="J1983" s="8">
        <v>0</v>
      </c>
      <c r="K1983" s="8">
        <v>4</v>
      </c>
      <c r="L1983" s="8">
        <v>3</v>
      </c>
      <c r="M1983" s="8">
        <v>1</v>
      </c>
      <c r="N1983" s="8">
        <v>0</v>
      </c>
      <c r="O1983" s="8">
        <v>0</v>
      </c>
      <c r="P1983" s="8">
        <v>1</v>
      </c>
      <c r="Q1983" s="8">
        <v>1</v>
      </c>
      <c r="R1983" s="8">
        <v>0</v>
      </c>
      <c r="S1983" s="8">
        <v>0</v>
      </c>
      <c r="T1983" s="8">
        <v>0</v>
      </c>
      <c r="U1983" s="8">
        <v>9</v>
      </c>
      <c r="V1983" s="8">
        <v>1</v>
      </c>
      <c r="W1983" s="8">
        <v>0</v>
      </c>
      <c r="X1983" s="8">
        <v>4</v>
      </c>
      <c r="Y1983" s="8">
        <v>4</v>
      </c>
      <c r="Z1983" s="8">
        <v>2</v>
      </c>
      <c r="AA1983" s="8">
        <v>0</v>
      </c>
      <c r="AB1983" s="8">
        <v>0</v>
      </c>
      <c r="AC1983" s="8">
        <v>0</v>
      </c>
      <c r="AD1983" s="8">
        <v>10</v>
      </c>
      <c r="AE1983" s="8">
        <v>0</v>
      </c>
      <c r="AF1983" s="8">
        <v>0</v>
      </c>
      <c r="AG1983" s="8">
        <v>10</v>
      </c>
      <c r="AH1983" s="8">
        <v>0</v>
      </c>
      <c r="AI1983" s="8">
        <v>0</v>
      </c>
      <c r="AJ1983" s="8">
        <v>0</v>
      </c>
      <c r="AK1983" s="8">
        <v>10</v>
      </c>
      <c r="AL1983" s="8">
        <v>0</v>
      </c>
      <c r="AM1983" s="8">
        <v>0</v>
      </c>
      <c r="AN1983" s="8">
        <v>10</v>
      </c>
      <c r="AO1983" s="41">
        <f t="shared" si="1215"/>
        <v>0.9</v>
      </c>
      <c r="AP1983" s="41">
        <f t="shared" si="1216"/>
        <v>0.1</v>
      </c>
      <c r="AQ1983" s="41">
        <f t="shared" si="1217"/>
        <v>0</v>
      </c>
      <c r="AR1983" s="41">
        <f t="shared" si="1218"/>
        <v>0</v>
      </c>
      <c r="AS1983" s="41">
        <f t="shared" si="1219"/>
        <v>0</v>
      </c>
      <c r="AT1983" s="41">
        <f t="shared" si="1220"/>
        <v>0.4</v>
      </c>
      <c r="AU1983" s="41">
        <f t="shared" si="1221"/>
        <v>0.3</v>
      </c>
      <c r="AV1983" s="41">
        <f t="shared" si="1222"/>
        <v>0.1</v>
      </c>
      <c r="AW1983" s="41">
        <f t="shared" si="1223"/>
        <v>0</v>
      </c>
      <c r="AX1983" s="41">
        <f t="shared" si="1224"/>
        <v>0</v>
      </c>
      <c r="AY1983" s="41">
        <f t="shared" si="1225"/>
        <v>0.1</v>
      </c>
      <c r="AZ1983" s="41">
        <f t="shared" si="1226"/>
        <v>0.1</v>
      </c>
      <c r="BA1983" s="41">
        <f t="shared" si="1227"/>
        <v>0</v>
      </c>
      <c r="BB1983" s="41">
        <f t="shared" si="1228"/>
        <v>0</v>
      </c>
      <c r="BC1983" s="41">
        <f t="shared" si="1229"/>
        <v>0</v>
      </c>
      <c r="BD1983" s="41">
        <f t="shared" si="1230"/>
        <v>0.9</v>
      </c>
      <c r="BE1983" s="41">
        <f t="shared" si="1231"/>
        <v>0.1</v>
      </c>
      <c r="BF1983" s="41">
        <f t="shared" si="1232"/>
        <v>0</v>
      </c>
      <c r="BG1983" s="41">
        <f t="shared" si="1233"/>
        <v>0.4</v>
      </c>
      <c r="BH1983" s="41">
        <f t="shared" si="1234"/>
        <v>0.4</v>
      </c>
      <c r="BI1983" s="41">
        <f t="shared" si="1235"/>
        <v>0.2</v>
      </c>
      <c r="BJ1983" s="41">
        <f t="shared" si="1236"/>
        <v>0</v>
      </c>
      <c r="BK1983" s="41">
        <f t="shared" si="1237"/>
        <v>0</v>
      </c>
      <c r="BL1983" s="41">
        <f t="shared" si="1238"/>
        <v>0</v>
      </c>
      <c r="BM1983" s="41">
        <f t="shared" si="1239"/>
        <v>1</v>
      </c>
      <c r="BN1983" s="41">
        <f t="shared" si="1240"/>
        <v>0</v>
      </c>
      <c r="BO1983" s="41">
        <f t="shared" si="1241"/>
        <v>0</v>
      </c>
      <c r="BP1983" s="41">
        <f t="shared" si="1242"/>
        <v>1</v>
      </c>
      <c r="BQ1983" s="41">
        <f t="shared" si="1243"/>
        <v>0</v>
      </c>
      <c r="BR1983" s="41">
        <f t="shared" si="1244"/>
        <v>0</v>
      </c>
      <c r="BS1983" s="41">
        <f t="shared" si="1245"/>
        <v>0</v>
      </c>
      <c r="BT1983" s="41">
        <f t="shared" si="1246"/>
        <v>1</v>
      </c>
      <c r="BU1983" s="41">
        <f t="shared" si="1247"/>
        <v>0</v>
      </c>
      <c r="BV1983" s="41">
        <f t="shared" si="1248"/>
        <v>0</v>
      </c>
      <c r="BW1983" s="41">
        <f t="shared" si="1249"/>
        <v>1</v>
      </c>
      <c r="BX1983" s="41" t="str">
        <f t="shared" si="1177"/>
        <v>2019Nurse practitionersYukon</v>
      </c>
      <c r="BY1983" s="51">
        <f>VLOOKUP(BX1983,'%workplace'!$A$1:$F$381,6,FALSE)</f>
        <v>10</v>
      </c>
      <c r="BZ1983" s="32">
        <f t="shared" si="1178"/>
        <v>1</v>
      </c>
    </row>
    <row r="1984" spans="1:78" s="8" customFormat="1" hidden="1" x14ac:dyDescent="0.2">
      <c r="A1984" s="8" t="str">
        <f t="shared" si="1176"/>
        <v>2019Nurse practitionersYukonCommunity health</v>
      </c>
      <c r="B1984" s="8" t="s">
        <v>5</v>
      </c>
      <c r="C1984" s="8" t="s">
        <v>24</v>
      </c>
      <c r="D1984" s="8" t="s">
        <v>11</v>
      </c>
      <c r="E1984" s="8">
        <v>2019</v>
      </c>
      <c r="F1984" s="8">
        <v>5</v>
      </c>
      <c r="G1984" s="8">
        <v>0</v>
      </c>
      <c r="H1984" s="8">
        <v>0</v>
      </c>
      <c r="I1984" s="8">
        <v>0</v>
      </c>
      <c r="J1984" s="8">
        <v>0</v>
      </c>
      <c r="K1984" s="8">
        <v>1</v>
      </c>
      <c r="L1984" s="8">
        <v>2</v>
      </c>
      <c r="M1984" s="8">
        <v>1</v>
      </c>
      <c r="N1984" s="8">
        <v>0</v>
      </c>
      <c r="O1984" s="8">
        <v>0</v>
      </c>
      <c r="P1984" s="8">
        <v>0</v>
      </c>
      <c r="Q1984" s="8">
        <v>1</v>
      </c>
      <c r="R1984" s="8">
        <v>0</v>
      </c>
      <c r="S1984" s="8">
        <v>0</v>
      </c>
      <c r="T1984" s="8">
        <v>0</v>
      </c>
      <c r="U1984" s="8">
        <v>4</v>
      </c>
      <c r="V1984" s="8">
        <v>1</v>
      </c>
      <c r="W1984" s="8">
        <v>0</v>
      </c>
      <c r="X1984" s="8">
        <v>2</v>
      </c>
      <c r="Y1984" s="8">
        <v>1</v>
      </c>
      <c r="Z1984" s="8">
        <v>2</v>
      </c>
      <c r="AA1984" s="8">
        <v>0</v>
      </c>
      <c r="AB1984" s="8">
        <v>0</v>
      </c>
      <c r="AC1984" s="8">
        <v>0</v>
      </c>
      <c r="AD1984" s="8">
        <v>5</v>
      </c>
      <c r="AE1984" s="8">
        <v>0</v>
      </c>
      <c r="AF1984" s="8">
        <v>0</v>
      </c>
      <c r="AG1984" s="8">
        <v>5</v>
      </c>
      <c r="AH1984" s="8">
        <v>0</v>
      </c>
      <c r="AI1984" s="8">
        <v>0</v>
      </c>
      <c r="AJ1984" s="8">
        <v>0</v>
      </c>
      <c r="AK1984" s="8">
        <v>5</v>
      </c>
      <c r="AL1984" s="8">
        <v>0</v>
      </c>
      <c r="AM1984" s="8">
        <v>0</v>
      </c>
      <c r="AN1984" s="8">
        <v>5</v>
      </c>
      <c r="AO1984" s="41">
        <f t="shared" si="1215"/>
        <v>1</v>
      </c>
      <c r="AP1984" s="41">
        <f t="shared" si="1216"/>
        <v>0</v>
      </c>
      <c r="AQ1984" s="41">
        <f t="shared" si="1217"/>
        <v>0</v>
      </c>
      <c r="AR1984" s="41">
        <f t="shared" si="1218"/>
        <v>0</v>
      </c>
      <c r="AS1984" s="41">
        <f t="shared" si="1219"/>
        <v>0</v>
      </c>
      <c r="AT1984" s="41">
        <f t="shared" si="1220"/>
        <v>0.2</v>
      </c>
      <c r="AU1984" s="41">
        <f t="shared" si="1221"/>
        <v>0.4</v>
      </c>
      <c r="AV1984" s="41">
        <f t="shared" si="1222"/>
        <v>0.2</v>
      </c>
      <c r="AW1984" s="41">
        <f t="shared" si="1223"/>
        <v>0</v>
      </c>
      <c r="AX1984" s="41">
        <f t="shared" si="1224"/>
        <v>0</v>
      </c>
      <c r="AY1984" s="41">
        <f t="shared" si="1225"/>
        <v>0</v>
      </c>
      <c r="AZ1984" s="41">
        <f t="shared" si="1226"/>
        <v>0.2</v>
      </c>
      <c r="BA1984" s="41">
        <f t="shared" si="1227"/>
        <v>0</v>
      </c>
      <c r="BB1984" s="41">
        <f t="shared" si="1228"/>
        <v>0</v>
      </c>
      <c r="BC1984" s="41">
        <f t="shared" si="1229"/>
        <v>0</v>
      </c>
      <c r="BD1984" s="41">
        <f t="shared" si="1230"/>
        <v>0.8</v>
      </c>
      <c r="BE1984" s="41">
        <f t="shared" si="1231"/>
        <v>0.2</v>
      </c>
      <c r="BF1984" s="41">
        <f t="shared" si="1232"/>
        <v>0</v>
      </c>
      <c r="BG1984" s="41">
        <f t="shared" si="1233"/>
        <v>0.4</v>
      </c>
      <c r="BH1984" s="41">
        <f t="shared" si="1234"/>
        <v>0.2</v>
      </c>
      <c r="BI1984" s="41">
        <f t="shared" si="1235"/>
        <v>0.4</v>
      </c>
      <c r="BJ1984" s="41">
        <f t="shared" si="1236"/>
        <v>0</v>
      </c>
      <c r="BK1984" s="41">
        <f t="shared" si="1237"/>
        <v>0</v>
      </c>
      <c r="BL1984" s="41">
        <f t="shared" si="1238"/>
        <v>0</v>
      </c>
      <c r="BM1984" s="41">
        <f t="shared" si="1239"/>
        <v>1</v>
      </c>
      <c r="BN1984" s="41">
        <f t="shared" si="1240"/>
        <v>0</v>
      </c>
      <c r="BO1984" s="41">
        <f t="shared" si="1241"/>
        <v>0</v>
      </c>
      <c r="BP1984" s="41">
        <f t="shared" si="1242"/>
        <v>1</v>
      </c>
      <c r="BQ1984" s="41">
        <f t="shared" si="1243"/>
        <v>0</v>
      </c>
      <c r="BR1984" s="41">
        <f t="shared" si="1244"/>
        <v>0</v>
      </c>
      <c r="BS1984" s="41">
        <f t="shared" si="1245"/>
        <v>0</v>
      </c>
      <c r="BT1984" s="41">
        <f t="shared" si="1246"/>
        <v>1</v>
      </c>
      <c r="BU1984" s="41">
        <f t="shared" si="1247"/>
        <v>0</v>
      </c>
      <c r="BV1984" s="41">
        <f t="shared" si="1248"/>
        <v>0</v>
      </c>
      <c r="BW1984" s="41">
        <f t="shared" si="1249"/>
        <v>1</v>
      </c>
      <c r="BX1984" s="41" t="str">
        <f t="shared" si="1177"/>
        <v>2019Nurse practitionersYukon</v>
      </c>
      <c r="BY1984" s="51">
        <f>VLOOKUP(BX1984,'%workplace'!$A$1:$F$381,6,FALSE)</f>
        <v>10</v>
      </c>
      <c r="BZ1984" s="32">
        <f t="shared" si="1178"/>
        <v>0.5</v>
      </c>
    </row>
    <row r="1985" spans="1:78" s="8" customFormat="1" hidden="1" x14ac:dyDescent="0.2">
      <c r="A1985" s="8" t="str">
        <f t="shared" si="1176"/>
        <v>2019Nurse practitionersYukonNursing home/long-term care</v>
      </c>
      <c r="B1985" s="8" t="s">
        <v>5</v>
      </c>
      <c r="C1985" s="8" t="s">
        <v>24</v>
      </c>
      <c r="D1985" s="8" t="s">
        <v>12</v>
      </c>
      <c r="E1985" s="8">
        <v>2019</v>
      </c>
      <c r="F1985" s="8">
        <v>1</v>
      </c>
      <c r="G1985" s="8">
        <v>1</v>
      </c>
      <c r="H1985" s="8">
        <v>0</v>
      </c>
      <c r="I1985" s="8">
        <v>0</v>
      </c>
      <c r="J1985" s="8">
        <v>0</v>
      </c>
      <c r="K1985" s="8">
        <v>1</v>
      </c>
      <c r="L1985" s="8">
        <v>0</v>
      </c>
      <c r="M1985" s="8">
        <v>0</v>
      </c>
      <c r="N1985" s="8">
        <v>0</v>
      </c>
      <c r="O1985" s="8">
        <v>0</v>
      </c>
      <c r="P1985" s="8">
        <v>1</v>
      </c>
      <c r="Q1985" s="8">
        <v>0</v>
      </c>
      <c r="R1985" s="8">
        <v>0</v>
      </c>
      <c r="S1985" s="8">
        <v>0</v>
      </c>
      <c r="T1985" s="8">
        <v>0</v>
      </c>
      <c r="U1985" s="8">
        <v>2</v>
      </c>
      <c r="V1985" s="8">
        <v>0</v>
      </c>
      <c r="W1985" s="8">
        <v>0</v>
      </c>
      <c r="X1985" s="8">
        <v>1</v>
      </c>
      <c r="Y1985" s="8">
        <v>1</v>
      </c>
      <c r="Z1985" s="8">
        <v>0</v>
      </c>
      <c r="AA1985" s="8">
        <v>0</v>
      </c>
      <c r="AB1985" s="8">
        <v>0</v>
      </c>
      <c r="AC1985" s="8">
        <v>0</v>
      </c>
      <c r="AD1985" s="8">
        <v>2</v>
      </c>
      <c r="AE1985" s="8">
        <v>0</v>
      </c>
      <c r="AF1985" s="8">
        <v>0</v>
      </c>
      <c r="AG1985" s="8">
        <v>2</v>
      </c>
      <c r="AH1985" s="8">
        <v>0</v>
      </c>
      <c r="AI1985" s="8">
        <v>0</v>
      </c>
      <c r="AJ1985" s="8">
        <v>0</v>
      </c>
      <c r="AK1985" s="8">
        <v>2</v>
      </c>
      <c r="AL1985" s="8">
        <v>0</v>
      </c>
      <c r="AM1985" s="8">
        <v>0</v>
      </c>
      <c r="AN1985" s="8">
        <v>2</v>
      </c>
      <c r="AO1985" s="41">
        <f t="shared" si="1215"/>
        <v>0.5</v>
      </c>
      <c r="AP1985" s="41">
        <f t="shared" si="1216"/>
        <v>0.5</v>
      </c>
      <c r="AQ1985" s="41">
        <f t="shared" si="1217"/>
        <v>0</v>
      </c>
      <c r="AR1985" s="41">
        <f t="shared" si="1218"/>
        <v>0</v>
      </c>
      <c r="AS1985" s="41">
        <f t="shared" si="1219"/>
        <v>0</v>
      </c>
      <c r="AT1985" s="41">
        <f t="shared" si="1220"/>
        <v>0.5</v>
      </c>
      <c r="AU1985" s="41">
        <f t="shared" si="1221"/>
        <v>0</v>
      </c>
      <c r="AV1985" s="41">
        <f t="shared" si="1222"/>
        <v>0</v>
      </c>
      <c r="AW1985" s="41">
        <f t="shared" si="1223"/>
        <v>0</v>
      </c>
      <c r="AX1985" s="41">
        <f t="shared" si="1224"/>
        <v>0</v>
      </c>
      <c r="AY1985" s="41">
        <f t="shared" si="1225"/>
        <v>0.5</v>
      </c>
      <c r="AZ1985" s="41">
        <f t="shared" si="1226"/>
        <v>0</v>
      </c>
      <c r="BA1985" s="41">
        <f t="shared" si="1227"/>
        <v>0</v>
      </c>
      <c r="BB1985" s="41">
        <f t="shared" si="1228"/>
        <v>0</v>
      </c>
      <c r="BC1985" s="41">
        <f t="shared" si="1229"/>
        <v>0</v>
      </c>
      <c r="BD1985" s="41">
        <f t="shared" si="1230"/>
        <v>1</v>
      </c>
      <c r="BE1985" s="41">
        <f t="shared" si="1231"/>
        <v>0</v>
      </c>
      <c r="BF1985" s="41">
        <f t="shared" si="1232"/>
        <v>0</v>
      </c>
      <c r="BG1985" s="41">
        <f t="shared" si="1233"/>
        <v>0.5</v>
      </c>
      <c r="BH1985" s="41">
        <f t="shared" si="1234"/>
        <v>0.5</v>
      </c>
      <c r="BI1985" s="41">
        <f t="shared" si="1235"/>
        <v>0</v>
      </c>
      <c r="BJ1985" s="41">
        <f t="shared" si="1236"/>
        <v>0</v>
      </c>
      <c r="BK1985" s="41">
        <f t="shared" si="1237"/>
        <v>0</v>
      </c>
      <c r="BL1985" s="41">
        <f t="shared" si="1238"/>
        <v>0</v>
      </c>
      <c r="BM1985" s="41">
        <f t="shared" si="1239"/>
        <v>1</v>
      </c>
      <c r="BN1985" s="41">
        <f t="shared" si="1240"/>
        <v>0</v>
      </c>
      <c r="BO1985" s="41">
        <f t="shared" si="1241"/>
        <v>0</v>
      </c>
      <c r="BP1985" s="41">
        <f t="shared" si="1242"/>
        <v>1</v>
      </c>
      <c r="BQ1985" s="41">
        <f t="shared" si="1243"/>
        <v>0</v>
      </c>
      <c r="BR1985" s="41">
        <f t="shared" si="1244"/>
        <v>0</v>
      </c>
      <c r="BS1985" s="41">
        <f t="shared" si="1245"/>
        <v>0</v>
      </c>
      <c r="BT1985" s="41">
        <f t="shared" si="1246"/>
        <v>1</v>
      </c>
      <c r="BU1985" s="41">
        <f t="shared" si="1247"/>
        <v>0</v>
      </c>
      <c r="BV1985" s="41">
        <f t="shared" si="1248"/>
        <v>0</v>
      </c>
      <c r="BW1985" s="41">
        <f t="shared" si="1249"/>
        <v>1</v>
      </c>
      <c r="BX1985" s="41" t="str">
        <f t="shared" si="1177"/>
        <v>2019Nurse practitionersYukon</v>
      </c>
      <c r="BY1985" s="51">
        <f>VLOOKUP(BX1985,'%workplace'!$A$1:$F$381,6,FALSE)</f>
        <v>10</v>
      </c>
      <c r="BZ1985" s="32">
        <f t="shared" si="1178"/>
        <v>0.2</v>
      </c>
    </row>
    <row r="1986" spans="1:78" s="8" customFormat="1" hidden="1" x14ac:dyDescent="0.2">
      <c r="A1986" s="8" t="str">
        <f t="shared" ref="A1986:A2049" si="1250">CONCATENATE(E1986,B1986,C1986,D1986)</f>
        <v>2019Nurse practitionersYukonHospital</v>
      </c>
      <c r="B1986" s="8" t="s">
        <v>5</v>
      </c>
      <c r="C1986" s="8" t="s">
        <v>24</v>
      </c>
      <c r="D1986" s="8" t="s">
        <v>10</v>
      </c>
      <c r="E1986" s="8">
        <v>2019</v>
      </c>
      <c r="F1986" s="8">
        <v>1</v>
      </c>
      <c r="G1986" s="8">
        <v>0</v>
      </c>
      <c r="H1986" s="8">
        <v>0</v>
      </c>
      <c r="I1986" s="8">
        <v>0</v>
      </c>
      <c r="J1986" s="8">
        <v>0</v>
      </c>
      <c r="K1986" s="8">
        <v>1</v>
      </c>
      <c r="L1986" s="8">
        <v>0</v>
      </c>
      <c r="M1986" s="8">
        <v>0</v>
      </c>
      <c r="N1986" s="8">
        <v>0</v>
      </c>
      <c r="O1986" s="8">
        <v>0</v>
      </c>
      <c r="P1986" s="8">
        <v>0</v>
      </c>
      <c r="Q1986" s="8">
        <v>0</v>
      </c>
      <c r="R1986" s="8">
        <v>0</v>
      </c>
      <c r="S1986" s="8">
        <v>0</v>
      </c>
      <c r="T1986" s="8">
        <v>0</v>
      </c>
      <c r="U1986" s="8">
        <v>1</v>
      </c>
      <c r="V1986" s="8">
        <v>0</v>
      </c>
      <c r="W1986" s="8">
        <v>0</v>
      </c>
      <c r="X1986" s="8">
        <v>0</v>
      </c>
      <c r="Y1986" s="8">
        <v>1</v>
      </c>
      <c r="Z1986" s="8">
        <v>0</v>
      </c>
      <c r="AA1986" s="8">
        <v>0</v>
      </c>
      <c r="AB1986" s="8">
        <v>0</v>
      </c>
      <c r="AC1986" s="8">
        <v>0</v>
      </c>
      <c r="AD1986" s="8">
        <v>1</v>
      </c>
      <c r="AE1986" s="8">
        <v>0</v>
      </c>
      <c r="AF1986" s="8">
        <v>0</v>
      </c>
      <c r="AG1986" s="8">
        <v>1</v>
      </c>
      <c r="AH1986" s="8">
        <v>0</v>
      </c>
      <c r="AI1986" s="8">
        <v>0</v>
      </c>
      <c r="AJ1986" s="8">
        <v>0</v>
      </c>
      <c r="AK1986" s="8">
        <v>1</v>
      </c>
      <c r="AL1986" s="8">
        <v>0</v>
      </c>
      <c r="AM1986" s="8">
        <v>0</v>
      </c>
      <c r="AN1986" s="8">
        <v>1</v>
      </c>
      <c r="AO1986" s="41">
        <f t="shared" si="1215"/>
        <v>1</v>
      </c>
      <c r="AP1986" s="41">
        <f t="shared" si="1216"/>
        <v>0</v>
      </c>
      <c r="AQ1986" s="41">
        <f t="shared" si="1217"/>
        <v>0</v>
      </c>
      <c r="AR1986" s="41">
        <f t="shared" si="1218"/>
        <v>0</v>
      </c>
      <c r="AS1986" s="41">
        <f t="shared" si="1219"/>
        <v>0</v>
      </c>
      <c r="AT1986" s="41">
        <f t="shared" si="1220"/>
        <v>1</v>
      </c>
      <c r="AU1986" s="41">
        <f t="shared" si="1221"/>
        <v>0</v>
      </c>
      <c r="AV1986" s="41">
        <f t="shared" si="1222"/>
        <v>0</v>
      </c>
      <c r="AW1986" s="41">
        <f t="shared" si="1223"/>
        <v>0</v>
      </c>
      <c r="AX1986" s="41">
        <f t="shared" si="1224"/>
        <v>0</v>
      </c>
      <c r="AY1986" s="41">
        <f t="shared" si="1225"/>
        <v>0</v>
      </c>
      <c r="AZ1986" s="41">
        <f t="shared" si="1226"/>
        <v>0</v>
      </c>
      <c r="BA1986" s="41">
        <f t="shared" si="1227"/>
        <v>0</v>
      </c>
      <c r="BB1986" s="41">
        <f t="shared" si="1228"/>
        <v>0</v>
      </c>
      <c r="BC1986" s="41">
        <f t="shared" si="1229"/>
        <v>0</v>
      </c>
      <c r="BD1986" s="41">
        <f t="shared" si="1230"/>
        <v>1</v>
      </c>
      <c r="BE1986" s="41">
        <f t="shared" si="1231"/>
        <v>0</v>
      </c>
      <c r="BF1986" s="41">
        <f t="shared" si="1232"/>
        <v>0</v>
      </c>
      <c r="BG1986" s="41">
        <f t="shared" si="1233"/>
        <v>0</v>
      </c>
      <c r="BH1986" s="41">
        <f t="shared" si="1234"/>
        <v>1</v>
      </c>
      <c r="BI1986" s="41">
        <f t="shared" si="1235"/>
        <v>0</v>
      </c>
      <c r="BJ1986" s="41">
        <f t="shared" si="1236"/>
        <v>0</v>
      </c>
      <c r="BK1986" s="41">
        <f t="shared" si="1237"/>
        <v>0</v>
      </c>
      <c r="BL1986" s="41">
        <f t="shared" si="1238"/>
        <v>0</v>
      </c>
      <c r="BM1986" s="41">
        <f t="shared" si="1239"/>
        <v>1</v>
      </c>
      <c r="BN1986" s="41">
        <f t="shared" si="1240"/>
        <v>0</v>
      </c>
      <c r="BO1986" s="41">
        <f t="shared" si="1241"/>
        <v>0</v>
      </c>
      <c r="BP1986" s="41">
        <f t="shared" si="1242"/>
        <v>1</v>
      </c>
      <c r="BQ1986" s="41">
        <f t="shared" si="1243"/>
        <v>0</v>
      </c>
      <c r="BR1986" s="41">
        <f t="shared" si="1244"/>
        <v>0</v>
      </c>
      <c r="BS1986" s="41">
        <f t="shared" si="1245"/>
        <v>0</v>
      </c>
      <c r="BT1986" s="41">
        <f t="shared" si="1246"/>
        <v>1</v>
      </c>
      <c r="BU1986" s="41">
        <f t="shared" si="1247"/>
        <v>0</v>
      </c>
      <c r="BV1986" s="41">
        <f t="shared" si="1248"/>
        <v>0</v>
      </c>
      <c r="BW1986" s="41">
        <f t="shared" si="1249"/>
        <v>1</v>
      </c>
      <c r="BX1986" s="41" t="str">
        <f t="shared" ref="BX1986:BX2049" si="1251">CONCATENATE(E1986,B1986,C1986)</f>
        <v>2019Nurse practitionersYukon</v>
      </c>
      <c r="BY1986" s="51">
        <f>VLOOKUP(BX1986,'%workplace'!$A$1:$F$381,6,FALSE)</f>
        <v>10</v>
      </c>
      <c r="BZ1986" s="32">
        <f t="shared" ref="BZ1986:BZ2049" si="1252">IF(AN1986="†","†",AN1986/BY1986)</f>
        <v>0.1</v>
      </c>
    </row>
    <row r="1987" spans="1:78" s="8" customFormat="1" hidden="1" x14ac:dyDescent="0.2">
      <c r="A1987" s="8" t="str">
        <f t="shared" si="1250"/>
        <v>2019Nurse practitionersYukonOther places of work</v>
      </c>
      <c r="B1987" s="8" t="s">
        <v>5</v>
      </c>
      <c r="C1987" s="8" t="s">
        <v>24</v>
      </c>
      <c r="D1987" s="8" t="s">
        <v>13</v>
      </c>
      <c r="E1987" s="8">
        <v>2019</v>
      </c>
      <c r="F1987" s="8">
        <v>2</v>
      </c>
      <c r="G1987" s="8">
        <v>0</v>
      </c>
      <c r="H1987" s="8">
        <v>0</v>
      </c>
      <c r="I1987" s="8">
        <v>0</v>
      </c>
      <c r="J1987" s="8">
        <v>0</v>
      </c>
      <c r="K1987" s="8">
        <v>1</v>
      </c>
      <c r="L1987" s="8">
        <v>1</v>
      </c>
      <c r="M1987" s="8">
        <v>0</v>
      </c>
      <c r="N1987" s="8">
        <v>0</v>
      </c>
      <c r="O1987" s="8">
        <v>0</v>
      </c>
      <c r="P1987" s="8">
        <v>0</v>
      </c>
      <c r="Q1987" s="8">
        <v>0</v>
      </c>
      <c r="R1987" s="8">
        <v>0</v>
      </c>
      <c r="S1987" s="8">
        <v>0</v>
      </c>
      <c r="T1987" s="8">
        <v>0</v>
      </c>
      <c r="U1987" s="8">
        <v>2</v>
      </c>
      <c r="V1987" s="8">
        <v>0</v>
      </c>
      <c r="W1987" s="8">
        <v>0</v>
      </c>
      <c r="X1987" s="8">
        <v>1</v>
      </c>
      <c r="Y1987" s="8">
        <v>1</v>
      </c>
      <c r="Z1987" s="8">
        <v>0</v>
      </c>
      <c r="AA1987" s="8">
        <v>0</v>
      </c>
      <c r="AB1987" s="8">
        <v>0</v>
      </c>
      <c r="AC1987" s="8">
        <v>0</v>
      </c>
      <c r="AD1987" s="8">
        <v>2</v>
      </c>
      <c r="AE1987" s="8">
        <v>0</v>
      </c>
      <c r="AF1987" s="8">
        <v>0</v>
      </c>
      <c r="AG1987" s="8">
        <v>2</v>
      </c>
      <c r="AH1987" s="8">
        <v>0</v>
      </c>
      <c r="AI1987" s="8">
        <v>0</v>
      </c>
      <c r="AJ1987" s="8">
        <v>0</v>
      </c>
      <c r="AK1987" s="8">
        <v>2</v>
      </c>
      <c r="AL1987" s="8">
        <v>0</v>
      </c>
      <c r="AM1987" s="8">
        <v>0</v>
      </c>
      <c r="AN1987" s="8">
        <v>2</v>
      </c>
      <c r="AO1987" s="41">
        <f t="shared" si="1215"/>
        <v>1</v>
      </c>
      <c r="AP1987" s="41">
        <f t="shared" si="1216"/>
        <v>0</v>
      </c>
      <c r="AQ1987" s="41">
        <f t="shared" si="1217"/>
        <v>0</v>
      </c>
      <c r="AR1987" s="41">
        <f t="shared" si="1218"/>
        <v>0</v>
      </c>
      <c r="AS1987" s="41">
        <f t="shared" si="1219"/>
        <v>0</v>
      </c>
      <c r="AT1987" s="41">
        <f t="shared" si="1220"/>
        <v>0.5</v>
      </c>
      <c r="AU1987" s="41">
        <f t="shared" si="1221"/>
        <v>0.5</v>
      </c>
      <c r="AV1987" s="41">
        <f t="shared" si="1222"/>
        <v>0</v>
      </c>
      <c r="AW1987" s="41">
        <f t="shared" si="1223"/>
        <v>0</v>
      </c>
      <c r="AX1987" s="41">
        <f t="shared" si="1224"/>
        <v>0</v>
      </c>
      <c r="AY1987" s="41">
        <f t="shared" si="1225"/>
        <v>0</v>
      </c>
      <c r="AZ1987" s="41">
        <f t="shared" si="1226"/>
        <v>0</v>
      </c>
      <c r="BA1987" s="41">
        <f t="shared" si="1227"/>
        <v>0</v>
      </c>
      <c r="BB1987" s="41">
        <f t="shared" si="1228"/>
        <v>0</v>
      </c>
      <c r="BC1987" s="41">
        <f t="shared" si="1229"/>
        <v>0</v>
      </c>
      <c r="BD1987" s="41">
        <f t="shared" si="1230"/>
        <v>1</v>
      </c>
      <c r="BE1987" s="41">
        <f t="shared" si="1231"/>
        <v>0</v>
      </c>
      <c r="BF1987" s="41">
        <f t="shared" si="1232"/>
        <v>0</v>
      </c>
      <c r="BG1987" s="41">
        <f t="shared" si="1233"/>
        <v>0.5</v>
      </c>
      <c r="BH1987" s="41">
        <f t="shared" si="1234"/>
        <v>0.5</v>
      </c>
      <c r="BI1987" s="41">
        <f t="shared" si="1235"/>
        <v>0</v>
      </c>
      <c r="BJ1987" s="41">
        <f t="shared" si="1236"/>
        <v>0</v>
      </c>
      <c r="BK1987" s="41">
        <f t="shared" si="1237"/>
        <v>0</v>
      </c>
      <c r="BL1987" s="41">
        <f t="shared" si="1238"/>
        <v>0</v>
      </c>
      <c r="BM1987" s="41">
        <f t="shared" si="1239"/>
        <v>1</v>
      </c>
      <c r="BN1987" s="41">
        <f t="shared" si="1240"/>
        <v>0</v>
      </c>
      <c r="BO1987" s="41">
        <f t="shared" si="1241"/>
        <v>0</v>
      </c>
      <c r="BP1987" s="41">
        <f t="shared" si="1242"/>
        <v>1</v>
      </c>
      <c r="BQ1987" s="41">
        <f t="shared" si="1243"/>
        <v>0</v>
      </c>
      <c r="BR1987" s="41">
        <f t="shared" si="1244"/>
        <v>0</v>
      </c>
      <c r="BS1987" s="41">
        <f t="shared" si="1245"/>
        <v>0</v>
      </c>
      <c r="BT1987" s="41">
        <f t="shared" si="1246"/>
        <v>1</v>
      </c>
      <c r="BU1987" s="41">
        <f t="shared" si="1247"/>
        <v>0</v>
      </c>
      <c r="BV1987" s="41">
        <f t="shared" si="1248"/>
        <v>0</v>
      </c>
      <c r="BW1987" s="41">
        <f t="shared" si="1249"/>
        <v>1</v>
      </c>
      <c r="BX1987" s="41" t="str">
        <f t="shared" si="1251"/>
        <v>2019Nurse practitionersYukon</v>
      </c>
      <c r="BY1987" s="51">
        <f>VLOOKUP(BX1987,'%workplace'!$A$1:$F$381,6,FALSE)</f>
        <v>10</v>
      </c>
      <c r="BZ1987" s="32">
        <f t="shared" si="1252"/>
        <v>0.2</v>
      </c>
    </row>
    <row r="1988" spans="1:78" s="8" customFormat="1" hidden="1" x14ac:dyDescent="0.2">
      <c r="A1988" s="8" t="str">
        <f t="shared" si="1250"/>
        <v/>
      </c>
      <c r="AO1988" s="41" t="e">
        <f t="shared" si="1215"/>
        <v>#DIV/0!</v>
      </c>
      <c r="AP1988" s="41" t="e">
        <f t="shared" si="1216"/>
        <v>#DIV/0!</v>
      </c>
      <c r="AQ1988" s="41" t="e">
        <f t="shared" si="1217"/>
        <v>#DIV/0!</v>
      </c>
      <c r="AR1988" s="41" t="e">
        <f t="shared" si="1218"/>
        <v>#DIV/0!</v>
      </c>
      <c r="AS1988" s="41" t="e">
        <f t="shared" si="1219"/>
        <v>#DIV/0!</v>
      </c>
      <c r="AT1988" s="41" t="e">
        <f t="shared" si="1220"/>
        <v>#DIV/0!</v>
      </c>
      <c r="AU1988" s="41" t="e">
        <f t="shared" si="1221"/>
        <v>#DIV/0!</v>
      </c>
      <c r="AV1988" s="41" t="e">
        <f t="shared" si="1222"/>
        <v>#DIV/0!</v>
      </c>
      <c r="AW1988" s="41" t="e">
        <f t="shared" si="1223"/>
        <v>#DIV/0!</v>
      </c>
      <c r="AX1988" s="41" t="e">
        <f t="shared" si="1224"/>
        <v>#DIV/0!</v>
      </c>
      <c r="AY1988" s="41" t="e">
        <f t="shared" si="1225"/>
        <v>#DIV/0!</v>
      </c>
      <c r="AZ1988" s="41" t="e">
        <f t="shared" si="1226"/>
        <v>#DIV/0!</v>
      </c>
      <c r="BA1988" s="41" t="e">
        <f t="shared" si="1227"/>
        <v>#DIV/0!</v>
      </c>
      <c r="BB1988" s="41" t="e">
        <f t="shared" si="1228"/>
        <v>#DIV/0!</v>
      </c>
      <c r="BC1988" s="41" t="e">
        <f t="shared" si="1229"/>
        <v>#DIV/0!</v>
      </c>
      <c r="BD1988" s="41" t="e">
        <f t="shared" si="1230"/>
        <v>#DIV/0!</v>
      </c>
      <c r="BE1988" s="41" t="e">
        <f t="shared" si="1231"/>
        <v>#DIV/0!</v>
      </c>
      <c r="BF1988" s="41" t="e">
        <f t="shared" si="1232"/>
        <v>#DIV/0!</v>
      </c>
      <c r="BG1988" s="41" t="e">
        <f t="shared" si="1233"/>
        <v>#DIV/0!</v>
      </c>
      <c r="BH1988" s="41" t="e">
        <f t="shared" si="1234"/>
        <v>#DIV/0!</v>
      </c>
      <c r="BI1988" s="41" t="e">
        <f t="shared" si="1235"/>
        <v>#DIV/0!</v>
      </c>
      <c r="BJ1988" s="41" t="e">
        <f t="shared" si="1236"/>
        <v>#DIV/0!</v>
      </c>
      <c r="BK1988" s="41" t="e">
        <f t="shared" si="1237"/>
        <v>#DIV/0!</v>
      </c>
      <c r="BL1988" s="41" t="e">
        <f t="shared" si="1238"/>
        <v>#DIV/0!</v>
      </c>
      <c r="BM1988" s="41" t="e">
        <f t="shared" si="1239"/>
        <v>#DIV/0!</v>
      </c>
      <c r="BN1988" s="41" t="e">
        <f t="shared" si="1240"/>
        <v>#DIV/0!</v>
      </c>
      <c r="BO1988" s="41" t="e">
        <f t="shared" si="1241"/>
        <v>#DIV/0!</v>
      </c>
      <c r="BP1988" s="41" t="e">
        <f t="shared" si="1242"/>
        <v>#DIV/0!</v>
      </c>
      <c r="BQ1988" s="41" t="e">
        <f t="shared" si="1243"/>
        <v>#DIV/0!</v>
      </c>
      <c r="BR1988" s="41" t="e">
        <f t="shared" si="1244"/>
        <v>#DIV/0!</v>
      </c>
      <c r="BS1988" s="41" t="e">
        <f t="shared" si="1245"/>
        <v>#DIV/0!</v>
      </c>
      <c r="BT1988" s="41" t="e">
        <f t="shared" si="1246"/>
        <v>#DIV/0!</v>
      </c>
      <c r="BU1988" s="41" t="e">
        <f t="shared" si="1247"/>
        <v>#DIV/0!</v>
      </c>
      <c r="BV1988" s="41" t="e">
        <f t="shared" si="1248"/>
        <v>#DIV/0!</v>
      </c>
      <c r="BW1988" s="41" t="e">
        <f t="shared" si="1249"/>
        <v>#DIV/0!</v>
      </c>
      <c r="BX1988" s="41" t="str">
        <f t="shared" si="1251"/>
        <v/>
      </c>
      <c r="BY1988" s="51" t="e">
        <f>VLOOKUP(BX1988,'%workplace'!$A$1:$F$381,6,FALSE)</f>
        <v>#N/A</v>
      </c>
      <c r="BZ1988" s="32" t="e">
        <f t="shared" si="1252"/>
        <v>#N/A</v>
      </c>
    </row>
    <row r="1989" spans="1:78" s="8" customFormat="1" hidden="1" x14ac:dyDescent="0.2">
      <c r="A1989" s="8" t="str">
        <f t="shared" si="1250"/>
        <v/>
      </c>
      <c r="AO1989" s="41" t="e">
        <f t="shared" si="1215"/>
        <v>#DIV/0!</v>
      </c>
      <c r="AP1989" s="41" t="e">
        <f t="shared" si="1216"/>
        <v>#DIV/0!</v>
      </c>
      <c r="AQ1989" s="41" t="e">
        <f t="shared" si="1217"/>
        <v>#DIV/0!</v>
      </c>
      <c r="AR1989" s="41" t="e">
        <f t="shared" si="1218"/>
        <v>#DIV/0!</v>
      </c>
      <c r="AS1989" s="41" t="e">
        <f t="shared" si="1219"/>
        <v>#DIV/0!</v>
      </c>
      <c r="AT1989" s="41" t="e">
        <f t="shared" si="1220"/>
        <v>#DIV/0!</v>
      </c>
      <c r="AU1989" s="41" t="e">
        <f t="shared" si="1221"/>
        <v>#DIV/0!</v>
      </c>
      <c r="AV1989" s="41" t="e">
        <f t="shared" si="1222"/>
        <v>#DIV/0!</v>
      </c>
      <c r="AW1989" s="41" t="e">
        <f t="shared" si="1223"/>
        <v>#DIV/0!</v>
      </c>
      <c r="AX1989" s="41" t="e">
        <f t="shared" si="1224"/>
        <v>#DIV/0!</v>
      </c>
      <c r="AY1989" s="41" t="e">
        <f t="shared" si="1225"/>
        <v>#DIV/0!</v>
      </c>
      <c r="AZ1989" s="41" t="e">
        <f t="shared" si="1226"/>
        <v>#DIV/0!</v>
      </c>
      <c r="BA1989" s="41" t="e">
        <f t="shared" si="1227"/>
        <v>#DIV/0!</v>
      </c>
      <c r="BB1989" s="41" t="e">
        <f t="shared" si="1228"/>
        <v>#DIV/0!</v>
      </c>
      <c r="BC1989" s="41" t="e">
        <f t="shared" si="1229"/>
        <v>#DIV/0!</v>
      </c>
      <c r="BD1989" s="41" t="e">
        <f t="shared" si="1230"/>
        <v>#DIV/0!</v>
      </c>
      <c r="BE1989" s="41" t="e">
        <f t="shared" si="1231"/>
        <v>#DIV/0!</v>
      </c>
      <c r="BF1989" s="41" t="e">
        <f t="shared" si="1232"/>
        <v>#DIV/0!</v>
      </c>
      <c r="BG1989" s="41" t="e">
        <f t="shared" si="1233"/>
        <v>#DIV/0!</v>
      </c>
      <c r="BH1989" s="41" t="e">
        <f t="shared" si="1234"/>
        <v>#DIV/0!</v>
      </c>
      <c r="BI1989" s="41" t="e">
        <f t="shared" si="1235"/>
        <v>#DIV/0!</v>
      </c>
      <c r="BJ1989" s="41" t="e">
        <f t="shared" si="1236"/>
        <v>#DIV/0!</v>
      </c>
      <c r="BK1989" s="41" t="e">
        <f t="shared" si="1237"/>
        <v>#DIV/0!</v>
      </c>
      <c r="BL1989" s="41" t="e">
        <f t="shared" si="1238"/>
        <v>#DIV/0!</v>
      </c>
      <c r="BM1989" s="41" t="e">
        <f t="shared" si="1239"/>
        <v>#DIV/0!</v>
      </c>
      <c r="BN1989" s="41" t="e">
        <f t="shared" si="1240"/>
        <v>#DIV/0!</v>
      </c>
      <c r="BO1989" s="41" t="e">
        <f t="shared" si="1241"/>
        <v>#DIV/0!</v>
      </c>
      <c r="BP1989" s="41" t="e">
        <f t="shared" si="1242"/>
        <v>#DIV/0!</v>
      </c>
      <c r="BQ1989" s="41" t="e">
        <f t="shared" si="1243"/>
        <v>#DIV/0!</v>
      </c>
      <c r="BR1989" s="41" t="e">
        <f t="shared" si="1244"/>
        <v>#DIV/0!</v>
      </c>
      <c r="BS1989" s="41" t="e">
        <f t="shared" si="1245"/>
        <v>#DIV/0!</v>
      </c>
      <c r="BT1989" s="41" t="e">
        <f t="shared" si="1246"/>
        <v>#DIV/0!</v>
      </c>
      <c r="BU1989" s="41" t="e">
        <f t="shared" si="1247"/>
        <v>#DIV/0!</v>
      </c>
      <c r="BV1989" s="41" t="e">
        <f t="shared" si="1248"/>
        <v>#DIV/0!</v>
      </c>
      <c r="BW1989" s="41" t="e">
        <f t="shared" si="1249"/>
        <v>#DIV/0!</v>
      </c>
      <c r="BX1989" s="41" t="str">
        <f t="shared" si="1251"/>
        <v/>
      </c>
      <c r="BY1989" s="51" t="e">
        <f>VLOOKUP(BX1989,'%workplace'!$A$1:$F$381,6,FALSE)</f>
        <v>#N/A</v>
      </c>
      <c r="BZ1989" s="32" t="e">
        <f t="shared" si="1252"/>
        <v>#N/A</v>
      </c>
    </row>
    <row r="1990" spans="1:78" s="8" customFormat="1" hidden="1" x14ac:dyDescent="0.2">
      <c r="A1990" s="8" t="str">
        <f t="shared" si="1250"/>
        <v/>
      </c>
      <c r="AO1990" s="41" t="e">
        <f t="shared" si="1215"/>
        <v>#DIV/0!</v>
      </c>
      <c r="AP1990" s="41" t="e">
        <f t="shared" si="1216"/>
        <v>#DIV/0!</v>
      </c>
      <c r="AQ1990" s="41" t="e">
        <f t="shared" si="1217"/>
        <v>#DIV/0!</v>
      </c>
      <c r="AR1990" s="41" t="e">
        <f t="shared" si="1218"/>
        <v>#DIV/0!</v>
      </c>
      <c r="AS1990" s="41" t="e">
        <f t="shared" si="1219"/>
        <v>#DIV/0!</v>
      </c>
      <c r="AT1990" s="41" t="e">
        <f t="shared" si="1220"/>
        <v>#DIV/0!</v>
      </c>
      <c r="AU1990" s="41" t="e">
        <f t="shared" si="1221"/>
        <v>#DIV/0!</v>
      </c>
      <c r="AV1990" s="41" t="e">
        <f t="shared" si="1222"/>
        <v>#DIV/0!</v>
      </c>
      <c r="AW1990" s="41" t="e">
        <f t="shared" si="1223"/>
        <v>#DIV/0!</v>
      </c>
      <c r="AX1990" s="41" t="e">
        <f t="shared" si="1224"/>
        <v>#DIV/0!</v>
      </c>
      <c r="AY1990" s="41" t="e">
        <f t="shared" si="1225"/>
        <v>#DIV/0!</v>
      </c>
      <c r="AZ1990" s="41" t="e">
        <f t="shared" si="1226"/>
        <v>#DIV/0!</v>
      </c>
      <c r="BA1990" s="41" t="e">
        <f t="shared" si="1227"/>
        <v>#DIV/0!</v>
      </c>
      <c r="BB1990" s="41" t="e">
        <f t="shared" si="1228"/>
        <v>#DIV/0!</v>
      </c>
      <c r="BC1990" s="41" t="e">
        <f t="shared" si="1229"/>
        <v>#DIV/0!</v>
      </c>
      <c r="BD1990" s="41" t="e">
        <f t="shared" si="1230"/>
        <v>#DIV/0!</v>
      </c>
      <c r="BE1990" s="41" t="e">
        <f t="shared" si="1231"/>
        <v>#DIV/0!</v>
      </c>
      <c r="BF1990" s="41" t="e">
        <f t="shared" si="1232"/>
        <v>#DIV/0!</v>
      </c>
      <c r="BG1990" s="41" t="e">
        <f t="shared" si="1233"/>
        <v>#DIV/0!</v>
      </c>
      <c r="BH1990" s="41" t="e">
        <f t="shared" si="1234"/>
        <v>#DIV/0!</v>
      </c>
      <c r="BI1990" s="41" t="e">
        <f t="shared" si="1235"/>
        <v>#DIV/0!</v>
      </c>
      <c r="BJ1990" s="41" t="e">
        <f t="shared" si="1236"/>
        <v>#DIV/0!</v>
      </c>
      <c r="BK1990" s="41" t="e">
        <f t="shared" si="1237"/>
        <v>#DIV/0!</v>
      </c>
      <c r="BL1990" s="41" t="e">
        <f t="shared" si="1238"/>
        <v>#DIV/0!</v>
      </c>
      <c r="BM1990" s="41" t="e">
        <f t="shared" si="1239"/>
        <v>#DIV/0!</v>
      </c>
      <c r="BN1990" s="41" t="e">
        <f t="shared" si="1240"/>
        <v>#DIV/0!</v>
      </c>
      <c r="BO1990" s="41" t="e">
        <f t="shared" si="1241"/>
        <v>#DIV/0!</v>
      </c>
      <c r="BP1990" s="41" t="e">
        <f t="shared" si="1242"/>
        <v>#DIV/0!</v>
      </c>
      <c r="BQ1990" s="41" t="e">
        <f t="shared" si="1243"/>
        <v>#DIV/0!</v>
      </c>
      <c r="BR1990" s="41" t="e">
        <f t="shared" si="1244"/>
        <v>#DIV/0!</v>
      </c>
      <c r="BS1990" s="41" t="e">
        <f t="shared" si="1245"/>
        <v>#DIV/0!</v>
      </c>
      <c r="BT1990" s="41" t="e">
        <f t="shared" si="1246"/>
        <v>#DIV/0!</v>
      </c>
      <c r="BU1990" s="41" t="e">
        <f t="shared" si="1247"/>
        <v>#DIV/0!</v>
      </c>
      <c r="BV1990" s="41" t="e">
        <f t="shared" si="1248"/>
        <v>#DIV/0!</v>
      </c>
      <c r="BW1990" s="41" t="e">
        <f t="shared" si="1249"/>
        <v>#DIV/0!</v>
      </c>
      <c r="BX1990" s="41" t="str">
        <f t="shared" si="1251"/>
        <v/>
      </c>
      <c r="BY1990" s="51" t="e">
        <f>VLOOKUP(BX1990,'%workplace'!$A$1:$F$381,6,FALSE)</f>
        <v>#N/A</v>
      </c>
      <c r="BZ1990" s="32" t="e">
        <f t="shared" si="1252"/>
        <v>#N/A</v>
      </c>
    </row>
    <row r="1991" spans="1:78" s="8" customFormat="1" hidden="1" x14ac:dyDescent="0.2">
      <c r="A1991" s="8" t="str">
        <f t="shared" si="1250"/>
        <v/>
      </c>
      <c r="AO1991" s="41" t="e">
        <f t="shared" si="1215"/>
        <v>#DIV/0!</v>
      </c>
      <c r="AP1991" s="41" t="e">
        <f t="shared" si="1216"/>
        <v>#DIV/0!</v>
      </c>
      <c r="AQ1991" s="41" t="e">
        <f t="shared" si="1217"/>
        <v>#DIV/0!</v>
      </c>
      <c r="AR1991" s="41" t="e">
        <f t="shared" si="1218"/>
        <v>#DIV/0!</v>
      </c>
      <c r="AS1991" s="41" t="e">
        <f t="shared" si="1219"/>
        <v>#DIV/0!</v>
      </c>
      <c r="AT1991" s="41" t="e">
        <f t="shared" si="1220"/>
        <v>#DIV/0!</v>
      </c>
      <c r="AU1991" s="41" t="e">
        <f t="shared" si="1221"/>
        <v>#DIV/0!</v>
      </c>
      <c r="AV1991" s="41" t="e">
        <f t="shared" si="1222"/>
        <v>#DIV/0!</v>
      </c>
      <c r="AW1991" s="41" t="e">
        <f t="shared" si="1223"/>
        <v>#DIV/0!</v>
      </c>
      <c r="AX1991" s="41" t="e">
        <f t="shared" si="1224"/>
        <v>#DIV/0!</v>
      </c>
      <c r="AY1991" s="41" t="e">
        <f t="shared" si="1225"/>
        <v>#DIV/0!</v>
      </c>
      <c r="AZ1991" s="41" t="e">
        <f t="shared" si="1226"/>
        <v>#DIV/0!</v>
      </c>
      <c r="BA1991" s="41" t="e">
        <f t="shared" si="1227"/>
        <v>#DIV/0!</v>
      </c>
      <c r="BB1991" s="41" t="e">
        <f t="shared" si="1228"/>
        <v>#DIV/0!</v>
      </c>
      <c r="BC1991" s="41" t="e">
        <f t="shared" si="1229"/>
        <v>#DIV/0!</v>
      </c>
      <c r="BD1991" s="41" t="e">
        <f t="shared" si="1230"/>
        <v>#DIV/0!</v>
      </c>
      <c r="BE1991" s="41" t="e">
        <f t="shared" si="1231"/>
        <v>#DIV/0!</v>
      </c>
      <c r="BF1991" s="41" t="e">
        <f t="shared" si="1232"/>
        <v>#DIV/0!</v>
      </c>
      <c r="BG1991" s="41" t="e">
        <f t="shared" si="1233"/>
        <v>#DIV/0!</v>
      </c>
      <c r="BH1991" s="41" t="e">
        <f t="shared" si="1234"/>
        <v>#DIV/0!</v>
      </c>
      <c r="BI1991" s="41" t="e">
        <f t="shared" si="1235"/>
        <v>#DIV/0!</v>
      </c>
      <c r="BJ1991" s="41" t="e">
        <f t="shared" si="1236"/>
        <v>#DIV/0!</v>
      </c>
      <c r="BK1991" s="41" t="e">
        <f t="shared" si="1237"/>
        <v>#DIV/0!</v>
      </c>
      <c r="BL1991" s="41" t="e">
        <f t="shared" si="1238"/>
        <v>#DIV/0!</v>
      </c>
      <c r="BM1991" s="41" t="e">
        <f t="shared" si="1239"/>
        <v>#DIV/0!</v>
      </c>
      <c r="BN1991" s="41" t="e">
        <f t="shared" si="1240"/>
        <v>#DIV/0!</v>
      </c>
      <c r="BO1991" s="41" t="e">
        <f t="shared" si="1241"/>
        <v>#DIV/0!</v>
      </c>
      <c r="BP1991" s="41" t="e">
        <f t="shared" si="1242"/>
        <v>#DIV/0!</v>
      </c>
      <c r="BQ1991" s="41" t="e">
        <f t="shared" si="1243"/>
        <v>#DIV/0!</v>
      </c>
      <c r="BR1991" s="41" t="e">
        <f t="shared" si="1244"/>
        <v>#DIV/0!</v>
      </c>
      <c r="BS1991" s="41" t="e">
        <f t="shared" si="1245"/>
        <v>#DIV/0!</v>
      </c>
      <c r="BT1991" s="41" t="e">
        <f t="shared" si="1246"/>
        <v>#DIV/0!</v>
      </c>
      <c r="BU1991" s="41" t="e">
        <f t="shared" si="1247"/>
        <v>#DIV/0!</v>
      </c>
      <c r="BV1991" s="41" t="e">
        <f t="shared" si="1248"/>
        <v>#DIV/0!</v>
      </c>
      <c r="BW1991" s="41" t="e">
        <f t="shared" si="1249"/>
        <v>#DIV/0!</v>
      </c>
      <c r="BX1991" s="41" t="str">
        <f t="shared" si="1251"/>
        <v/>
      </c>
      <c r="BY1991" s="51" t="e">
        <f>VLOOKUP(BX1991,'%workplace'!$A$1:$F$381,6,FALSE)</f>
        <v>#N/A</v>
      </c>
      <c r="BZ1991" s="32" t="e">
        <f t="shared" si="1252"/>
        <v>#N/A</v>
      </c>
    </row>
    <row r="1992" spans="1:78" s="8" customFormat="1" hidden="1" x14ac:dyDescent="0.2">
      <c r="A1992" s="8" t="str">
        <f t="shared" si="1250"/>
        <v/>
      </c>
      <c r="AO1992" s="41" t="e">
        <f t="shared" si="1215"/>
        <v>#DIV/0!</v>
      </c>
      <c r="AP1992" s="41" t="e">
        <f t="shared" si="1216"/>
        <v>#DIV/0!</v>
      </c>
      <c r="AQ1992" s="41" t="e">
        <f t="shared" si="1217"/>
        <v>#DIV/0!</v>
      </c>
      <c r="AR1992" s="41" t="e">
        <f t="shared" si="1218"/>
        <v>#DIV/0!</v>
      </c>
      <c r="AS1992" s="41" t="e">
        <f t="shared" si="1219"/>
        <v>#DIV/0!</v>
      </c>
      <c r="AT1992" s="41" t="e">
        <f t="shared" si="1220"/>
        <v>#DIV/0!</v>
      </c>
      <c r="AU1992" s="41" t="e">
        <f t="shared" si="1221"/>
        <v>#DIV/0!</v>
      </c>
      <c r="AV1992" s="41" t="e">
        <f t="shared" si="1222"/>
        <v>#DIV/0!</v>
      </c>
      <c r="AW1992" s="41" t="e">
        <f t="shared" si="1223"/>
        <v>#DIV/0!</v>
      </c>
      <c r="AX1992" s="41" t="e">
        <f t="shared" si="1224"/>
        <v>#DIV/0!</v>
      </c>
      <c r="AY1992" s="41" t="e">
        <f t="shared" si="1225"/>
        <v>#DIV/0!</v>
      </c>
      <c r="AZ1992" s="41" t="e">
        <f t="shared" si="1226"/>
        <v>#DIV/0!</v>
      </c>
      <c r="BA1992" s="41" t="e">
        <f t="shared" si="1227"/>
        <v>#DIV/0!</v>
      </c>
      <c r="BB1992" s="41" t="e">
        <f t="shared" si="1228"/>
        <v>#DIV/0!</v>
      </c>
      <c r="BC1992" s="41" t="e">
        <f t="shared" si="1229"/>
        <v>#DIV/0!</v>
      </c>
      <c r="BD1992" s="41" t="e">
        <f t="shared" si="1230"/>
        <v>#DIV/0!</v>
      </c>
      <c r="BE1992" s="41" t="e">
        <f t="shared" si="1231"/>
        <v>#DIV/0!</v>
      </c>
      <c r="BF1992" s="41" t="e">
        <f t="shared" si="1232"/>
        <v>#DIV/0!</v>
      </c>
      <c r="BG1992" s="41" t="e">
        <f t="shared" si="1233"/>
        <v>#DIV/0!</v>
      </c>
      <c r="BH1992" s="41" t="e">
        <f t="shared" si="1234"/>
        <v>#DIV/0!</v>
      </c>
      <c r="BI1992" s="41" t="e">
        <f t="shared" si="1235"/>
        <v>#DIV/0!</v>
      </c>
      <c r="BJ1992" s="41" t="e">
        <f t="shared" si="1236"/>
        <v>#DIV/0!</v>
      </c>
      <c r="BK1992" s="41" t="e">
        <f t="shared" si="1237"/>
        <v>#DIV/0!</v>
      </c>
      <c r="BL1992" s="41" t="e">
        <f t="shared" si="1238"/>
        <v>#DIV/0!</v>
      </c>
      <c r="BM1992" s="41" t="e">
        <f t="shared" si="1239"/>
        <v>#DIV/0!</v>
      </c>
      <c r="BN1992" s="41" t="e">
        <f t="shared" si="1240"/>
        <v>#DIV/0!</v>
      </c>
      <c r="BO1992" s="41" t="e">
        <f t="shared" si="1241"/>
        <v>#DIV/0!</v>
      </c>
      <c r="BP1992" s="41" t="e">
        <f t="shared" si="1242"/>
        <v>#DIV/0!</v>
      </c>
      <c r="BQ1992" s="41" t="e">
        <f t="shared" si="1243"/>
        <v>#DIV/0!</v>
      </c>
      <c r="BR1992" s="41" t="e">
        <f t="shared" si="1244"/>
        <v>#DIV/0!</v>
      </c>
      <c r="BS1992" s="41" t="e">
        <f t="shared" si="1245"/>
        <v>#DIV/0!</v>
      </c>
      <c r="BT1992" s="41" t="e">
        <f t="shared" si="1246"/>
        <v>#DIV/0!</v>
      </c>
      <c r="BU1992" s="41" t="e">
        <f t="shared" si="1247"/>
        <v>#DIV/0!</v>
      </c>
      <c r="BV1992" s="41" t="e">
        <f t="shared" si="1248"/>
        <v>#DIV/0!</v>
      </c>
      <c r="BW1992" s="41" t="e">
        <f t="shared" si="1249"/>
        <v>#DIV/0!</v>
      </c>
      <c r="BX1992" s="41" t="str">
        <f t="shared" si="1251"/>
        <v/>
      </c>
      <c r="BY1992" s="51" t="e">
        <f>VLOOKUP(BX1992,'%workplace'!$A$1:$F$381,6,FALSE)</f>
        <v>#N/A</v>
      </c>
      <c r="BZ1992" s="32" t="e">
        <f t="shared" si="1252"/>
        <v>#N/A</v>
      </c>
    </row>
    <row r="1993" spans="1:78" s="8" customFormat="1" hidden="1" x14ac:dyDescent="0.2">
      <c r="A1993" s="8" t="str">
        <f t="shared" si="1250"/>
        <v/>
      </c>
      <c r="AO1993" s="41" t="e">
        <f t="shared" si="1215"/>
        <v>#DIV/0!</v>
      </c>
      <c r="AP1993" s="41" t="e">
        <f t="shared" si="1216"/>
        <v>#DIV/0!</v>
      </c>
      <c r="AQ1993" s="41" t="e">
        <f t="shared" si="1217"/>
        <v>#DIV/0!</v>
      </c>
      <c r="AR1993" s="41" t="e">
        <f t="shared" si="1218"/>
        <v>#DIV/0!</v>
      </c>
      <c r="AS1993" s="41" t="e">
        <f t="shared" si="1219"/>
        <v>#DIV/0!</v>
      </c>
      <c r="AT1993" s="41" t="e">
        <f t="shared" si="1220"/>
        <v>#DIV/0!</v>
      </c>
      <c r="AU1993" s="41" t="e">
        <f t="shared" si="1221"/>
        <v>#DIV/0!</v>
      </c>
      <c r="AV1993" s="41" t="e">
        <f t="shared" si="1222"/>
        <v>#DIV/0!</v>
      </c>
      <c r="AW1993" s="41" t="e">
        <f t="shared" si="1223"/>
        <v>#DIV/0!</v>
      </c>
      <c r="AX1993" s="41" t="e">
        <f t="shared" si="1224"/>
        <v>#DIV/0!</v>
      </c>
      <c r="AY1993" s="41" t="e">
        <f t="shared" si="1225"/>
        <v>#DIV/0!</v>
      </c>
      <c r="AZ1993" s="41" t="e">
        <f t="shared" si="1226"/>
        <v>#DIV/0!</v>
      </c>
      <c r="BA1993" s="41" t="e">
        <f t="shared" si="1227"/>
        <v>#DIV/0!</v>
      </c>
      <c r="BB1993" s="41" t="e">
        <f t="shared" si="1228"/>
        <v>#DIV/0!</v>
      </c>
      <c r="BC1993" s="41" t="e">
        <f t="shared" si="1229"/>
        <v>#DIV/0!</v>
      </c>
      <c r="BD1993" s="41" t="e">
        <f t="shared" si="1230"/>
        <v>#DIV/0!</v>
      </c>
      <c r="BE1993" s="41" t="e">
        <f t="shared" si="1231"/>
        <v>#DIV/0!</v>
      </c>
      <c r="BF1993" s="41" t="e">
        <f t="shared" si="1232"/>
        <v>#DIV/0!</v>
      </c>
      <c r="BG1993" s="41" t="e">
        <f t="shared" si="1233"/>
        <v>#DIV/0!</v>
      </c>
      <c r="BH1993" s="41" t="e">
        <f t="shared" si="1234"/>
        <v>#DIV/0!</v>
      </c>
      <c r="BI1993" s="41" t="e">
        <f t="shared" si="1235"/>
        <v>#DIV/0!</v>
      </c>
      <c r="BJ1993" s="41" t="e">
        <f t="shared" si="1236"/>
        <v>#DIV/0!</v>
      </c>
      <c r="BK1993" s="41" t="e">
        <f t="shared" si="1237"/>
        <v>#DIV/0!</v>
      </c>
      <c r="BL1993" s="41" t="e">
        <f t="shared" si="1238"/>
        <v>#DIV/0!</v>
      </c>
      <c r="BM1993" s="41" t="e">
        <f t="shared" si="1239"/>
        <v>#DIV/0!</v>
      </c>
      <c r="BN1993" s="41" t="e">
        <f t="shared" si="1240"/>
        <v>#DIV/0!</v>
      </c>
      <c r="BO1993" s="41" t="e">
        <f t="shared" si="1241"/>
        <v>#DIV/0!</v>
      </c>
      <c r="BP1993" s="41" t="e">
        <f t="shared" si="1242"/>
        <v>#DIV/0!</v>
      </c>
      <c r="BQ1993" s="41" t="e">
        <f t="shared" si="1243"/>
        <v>#DIV/0!</v>
      </c>
      <c r="BR1993" s="41" t="e">
        <f t="shared" si="1244"/>
        <v>#DIV/0!</v>
      </c>
      <c r="BS1993" s="41" t="e">
        <f t="shared" si="1245"/>
        <v>#DIV/0!</v>
      </c>
      <c r="BT1993" s="41" t="e">
        <f t="shared" si="1246"/>
        <v>#DIV/0!</v>
      </c>
      <c r="BU1993" s="41" t="e">
        <f t="shared" si="1247"/>
        <v>#DIV/0!</v>
      </c>
      <c r="BV1993" s="41" t="e">
        <f t="shared" si="1248"/>
        <v>#DIV/0!</v>
      </c>
      <c r="BW1993" s="41" t="e">
        <f t="shared" si="1249"/>
        <v>#DIV/0!</v>
      </c>
      <c r="BX1993" s="41" t="str">
        <f t="shared" si="1251"/>
        <v/>
      </c>
      <c r="BY1993" s="51" t="e">
        <f>VLOOKUP(BX1993,'%workplace'!$A$1:$F$381,6,FALSE)</f>
        <v>#N/A</v>
      </c>
      <c r="BZ1993" s="32" t="e">
        <f t="shared" si="1252"/>
        <v>#N/A</v>
      </c>
    </row>
    <row r="1994" spans="1:78" s="8" customFormat="1" hidden="1" x14ac:dyDescent="0.2">
      <c r="A1994" s="8" t="str">
        <f t="shared" si="1250"/>
        <v/>
      </c>
      <c r="AO1994" s="41" t="e">
        <f t="shared" si="1215"/>
        <v>#DIV/0!</v>
      </c>
      <c r="AP1994" s="41" t="e">
        <f t="shared" si="1216"/>
        <v>#DIV/0!</v>
      </c>
      <c r="AQ1994" s="41" t="e">
        <f t="shared" si="1217"/>
        <v>#DIV/0!</v>
      </c>
      <c r="AR1994" s="41" t="e">
        <f t="shared" si="1218"/>
        <v>#DIV/0!</v>
      </c>
      <c r="AS1994" s="41" t="e">
        <f t="shared" si="1219"/>
        <v>#DIV/0!</v>
      </c>
      <c r="AT1994" s="41" t="e">
        <f t="shared" si="1220"/>
        <v>#DIV/0!</v>
      </c>
      <c r="AU1994" s="41" t="e">
        <f t="shared" si="1221"/>
        <v>#DIV/0!</v>
      </c>
      <c r="AV1994" s="41" t="e">
        <f t="shared" si="1222"/>
        <v>#DIV/0!</v>
      </c>
      <c r="AW1994" s="41" t="e">
        <f t="shared" si="1223"/>
        <v>#DIV/0!</v>
      </c>
      <c r="AX1994" s="41" t="e">
        <f t="shared" si="1224"/>
        <v>#DIV/0!</v>
      </c>
      <c r="AY1994" s="41" t="e">
        <f t="shared" si="1225"/>
        <v>#DIV/0!</v>
      </c>
      <c r="AZ1994" s="41" t="e">
        <f t="shared" si="1226"/>
        <v>#DIV/0!</v>
      </c>
      <c r="BA1994" s="41" t="e">
        <f t="shared" si="1227"/>
        <v>#DIV/0!</v>
      </c>
      <c r="BB1994" s="41" t="e">
        <f t="shared" si="1228"/>
        <v>#DIV/0!</v>
      </c>
      <c r="BC1994" s="41" t="e">
        <f t="shared" si="1229"/>
        <v>#DIV/0!</v>
      </c>
      <c r="BD1994" s="41" t="e">
        <f t="shared" si="1230"/>
        <v>#DIV/0!</v>
      </c>
      <c r="BE1994" s="41" t="e">
        <f t="shared" si="1231"/>
        <v>#DIV/0!</v>
      </c>
      <c r="BF1994" s="41" t="e">
        <f t="shared" si="1232"/>
        <v>#DIV/0!</v>
      </c>
      <c r="BG1994" s="41" t="e">
        <f t="shared" si="1233"/>
        <v>#DIV/0!</v>
      </c>
      <c r="BH1994" s="41" t="e">
        <f t="shared" si="1234"/>
        <v>#DIV/0!</v>
      </c>
      <c r="BI1994" s="41" t="e">
        <f t="shared" si="1235"/>
        <v>#DIV/0!</v>
      </c>
      <c r="BJ1994" s="41" t="e">
        <f t="shared" si="1236"/>
        <v>#DIV/0!</v>
      </c>
      <c r="BK1994" s="41" t="e">
        <f t="shared" si="1237"/>
        <v>#DIV/0!</v>
      </c>
      <c r="BL1994" s="41" t="e">
        <f t="shared" si="1238"/>
        <v>#DIV/0!</v>
      </c>
      <c r="BM1994" s="41" t="e">
        <f t="shared" si="1239"/>
        <v>#DIV/0!</v>
      </c>
      <c r="BN1994" s="41" t="e">
        <f t="shared" si="1240"/>
        <v>#DIV/0!</v>
      </c>
      <c r="BO1994" s="41" t="e">
        <f t="shared" si="1241"/>
        <v>#DIV/0!</v>
      </c>
      <c r="BP1994" s="41" t="e">
        <f t="shared" si="1242"/>
        <v>#DIV/0!</v>
      </c>
      <c r="BQ1994" s="41" t="e">
        <f t="shared" si="1243"/>
        <v>#DIV/0!</v>
      </c>
      <c r="BR1994" s="41" t="e">
        <f t="shared" si="1244"/>
        <v>#DIV/0!</v>
      </c>
      <c r="BS1994" s="41" t="e">
        <f t="shared" si="1245"/>
        <v>#DIV/0!</v>
      </c>
      <c r="BT1994" s="41" t="e">
        <f t="shared" si="1246"/>
        <v>#DIV/0!</v>
      </c>
      <c r="BU1994" s="41" t="e">
        <f t="shared" si="1247"/>
        <v>#DIV/0!</v>
      </c>
      <c r="BV1994" s="41" t="e">
        <f t="shared" si="1248"/>
        <v>#DIV/0!</v>
      </c>
      <c r="BW1994" s="41" t="e">
        <f t="shared" si="1249"/>
        <v>#DIV/0!</v>
      </c>
      <c r="BX1994" s="41" t="str">
        <f t="shared" si="1251"/>
        <v/>
      </c>
      <c r="BY1994" s="51" t="e">
        <f>VLOOKUP(BX1994,'%workplace'!$A$1:$F$381,6,FALSE)</f>
        <v>#N/A</v>
      </c>
      <c r="BZ1994" s="32" t="e">
        <f t="shared" si="1252"/>
        <v>#N/A</v>
      </c>
    </row>
    <row r="1995" spans="1:78" s="8" customFormat="1" hidden="1" x14ac:dyDescent="0.2">
      <c r="A1995" s="8" t="str">
        <f t="shared" si="1250"/>
        <v/>
      </c>
      <c r="AO1995" s="41" t="e">
        <f t="shared" si="1215"/>
        <v>#DIV/0!</v>
      </c>
      <c r="AP1995" s="41" t="e">
        <f t="shared" si="1216"/>
        <v>#DIV/0!</v>
      </c>
      <c r="AQ1995" s="41" t="e">
        <f t="shared" si="1217"/>
        <v>#DIV/0!</v>
      </c>
      <c r="AR1995" s="41" t="e">
        <f t="shared" si="1218"/>
        <v>#DIV/0!</v>
      </c>
      <c r="AS1995" s="41" t="e">
        <f t="shared" si="1219"/>
        <v>#DIV/0!</v>
      </c>
      <c r="AT1995" s="41" t="e">
        <f t="shared" si="1220"/>
        <v>#DIV/0!</v>
      </c>
      <c r="AU1995" s="41" t="e">
        <f t="shared" si="1221"/>
        <v>#DIV/0!</v>
      </c>
      <c r="AV1995" s="41" t="e">
        <f t="shared" si="1222"/>
        <v>#DIV/0!</v>
      </c>
      <c r="AW1995" s="41" t="e">
        <f t="shared" si="1223"/>
        <v>#DIV/0!</v>
      </c>
      <c r="AX1995" s="41" t="e">
        <f t="shared" si="1224"/>
        <v>#DIV/0!</v>
      </c>
      <c r="AY1995" s="41" t="e">
        <f t="shared" si="1225"/>
        <v>#DIV/0!</v>
      </c>
      <c r="AZ1995" s="41" t="e">
        <f t="shared" si="1226"/>
        <v>#DIV/0!</v>
      </c>
      <c r="BA1995" s="41" t="e">
        <f t="shared" si="1227"/>
        <v>#DIV/0!</v>
      </c>
      <c r="BB1995" s="41" t="e">
        <f t="shared" si="1228"/>
        <v>#DIV/0!</v>
      </c>
      <c r="BC1995" s="41" t="e">
        <f t="shared" si="1229"/>
        <v>#DIV/0!</v>
      </c>
      <c r="BD1995" s="41" t="e">
        <f t="shared" si="1230"/>
        <v>#DIV/0!</v>
      </c>
      <c r="BE1995" s="41" t="e">
        <f t="shared" si="1231"/>
        <v>#DIV/0!</v>
      </c>
      <c r="BF1995" s="41" t="e">
        <f t="shared" si="1232"/>
        <v>#DIV/0!</v>
      </c>
      <c r="BG1995" s="41" t="e">
        <f t="shared" si="1233"/>
        <v>#DIV/0!</v>
      </c>
      <c r="BH1995" s="41" t="e">
        <f t="shared" si="1234"/>
        <v>#DIV/0!</v>
      </c>
      <c r="BI1995" s="41" t="e">
        <f t="shared" si="1235"/>
        <v>#DIV/0!</v>
      </c>
      <c r="BJ1995" s="41" t="e">
        <f t="shared" si="1236"/>
        <v>#DIV/0!</v>
      </c>
      <c r="BK1995" s="41" t="e">
        <f t="shared" si="1237"/>
        <v>#DIV/0!</v>
      </c>
      <c r="BL1995" s="41" t="e">
        <f t="shared" si="1238"/>
        <v>#DIV/0!</v>
      </c>
      <c r="BM1995" s="41" t="e">
        <f t="shared" si="1239"/>
        <v>#DIV/0!</v>
      </c>
      <c r="BN1995" s="41" t="e">
        <f t="shared" si="1240"/>
        <v>#DIV/0!</v>
      </c>
      <c r="BO1995" s="41" t="e">
        <f t="shared" si="1241"/>
        <v>#DIV/0!</v>
      </c>
      <c r="BP1995" s="41" t="e">
        <f t="shared" si="1242"/>
        <v>#DIV/0!</v>
      </c>
      <c r="BQ1995" s="41" t="e">
        <f t="shared" si="1243"/>
        <v>#DIV/0!</v>
      </c>
      <c r="BR1995" s="41" t="e">
        <f t="shared" si="1244"/>
        <v>#DIV/0!</v>
      </c>
      <c r="BS1995" s="41" t="e">
        <f t="shared" si="1245"/>
        <v>#DIV/0!</v>
      </c>
      <c r="BT1995" s="41" t="e">
        <f t="shared" si="1246"/>
        <v>#DIV/0!</v>
      </c>
      <c r="BU1995" s="41" t="e">
        <f t="shared" si="1247"/>
        <v>#DIV/0!</v>
      </c>
      <c r="BV1995" s="41" t="e">
        <f t="shared" si="1248"/>
        <v>#DIV/0!</v>
      </c>
      <c r="BW1995" s="41" t="e">
        <f t="shared" si="1249"/>
        <v>#DIV/0!</v>
      </c>
      <c r="BX1995" s="41" t="str">
        <f t="shared" si="1251"/>
        <v/>
      </c>
      <c r="BY1995" s="51" t="e">
        <f>VLOOKUP(BX1995,'%workplace'!$A$1:$F$381,6,FALSE)</f>
        <v>#N/A</v>
      </c>
      <c r="BZ1995" s="32" t="e">
        <f t="shared" si="1252"/>
        <v>#N/A</v>
      </c>
    </row>
    <row r="1996" spans="1:78" s="8" customFormat="1" hidden="1" x14ac:dyDescent="0.2">
      <c r="A1996" s="8" t="str">
        <f t="shared" si="1250"/>
        <v/>
      </c>
      <c r="AO1996" s="41" t="e">
        <f t="shared" si="1215"/>
        <v>#DIV/0!</v>
      </c>
      <c r="AP1996" s="41" t="e">
        <f t="shared" si="1216"/>
        <v>#DIV/0!</v>
      </c>
      <c r="AQ1996" s="41" t="e">
        <f t="shared" si="1217"/>
        <v>#DIV/0!</v>
      </c>
      <c r="AR1996" s="41" t="e">
        <f t="shared" si="1218"/>
        <v>#DIV/0!</v>
      </c>
      <c r="AS1996" s="41" t="e">
        <f t="shared" si="1219"/>
        <v>#DIV/0!</v>
      </c>
      <c r="AT1996" s="41" t="e">
        <f t="shared" si="1220"/>
        <v>#DIV/0!</v>
      </c>
      <c r="AU1996" s="41" t="e">
        <f t="shared" si="1221"/>
        <v>#DIV/0!</v>
      </c>
      <c r="AV1996" s="41" t="e">
        <f t="shared" si="1222"/>
        <v>#DIV/0!</v>
      </c>
      <c r="AW1996" s="41" t="e">
        <f t="shared" si="1223"/>
        <v>#DIV/0!</v>
      </c>
      <c r="AX1996" s="41" t="e">
        <f t="shared" si="1224"/>
        <v>#DIV/0!</v>
      </c>
      <c r="AY1996" s="41" t="e">
        <f t="shared" si="1225"/>
        <v>#DIV/0!</v>
      </c>
      <c r="AZ1996" s="41" t="e">
        <f t="shared" si="1226"/>
        <v>#DIV/0!</v>
      </c>
      <c r="BA1996" s="41" t="e">
        <f t="shared" si="1227"/>
        <v>#DIV/0!</v>
      </c>
      <c r="BB1996" s="41" t="e">
        <f t="shared" si="1228"/>
        <v>#DIV/0!</v>
      </c>
      <c r="BC1996" s="41" t="e">
        <f t="shared" si="1229"/>
        <v>#DIV/0!</v>
      </c>
      <c r="BD1996" s="41" t="e">
        <f t="shared" si="1230"/>
        <v>#DIV/0!</v>
      </c>
      <c r="BE1996" s="41" t="e">
        <f t="shared" si="1231"/>
        <v>#DIV/0!</v>
      </c>
      <c r="BF1996" s="41" t="e">
        <f t="shared" si="1232"/>
        <v>#DIV/0!</v>
      </c>
      <c r="BG1996" s="41" t="e">
        <f t="shared" si="1233"/>
        <v>#DIV/0!</v>
      </c>
      <c r="BH1996" s="41" t="e">
        <f t="shared" si="1234"/>
        <v>#DIV/0!</v>
      </c>
      <c r="BI1996" s="41" t="e">
        <f t="shared" si="1235"/>
        <v>#DIV/0!</v>
      </c>
      <c r="BJ1996" s="41" t="e">
        <f t="shared" si="1236"/>
        <v>#DIV/0!</v>
      </c>
      <c r="BK1996" s="41" t="e">
        <f t="shared" si="1237"/>
        <v>#DIV/0!</v>
      </c>
      <c r="BL1996" s="41" t="e">
        <f t="shared" si="1238"/>
        <v>#DIV/0!</v>
      </c>
      <c r="BM1996" s="41" t="e">
        <f t="shared" si="1239"/>
        <v>#DIV/0!</v>
      </c>
      <c r="BN1996" s="41" t="e">
        <f t="shared" si="1240"/>
        <v>#DIV/0!</v>
      </c>
      <c r="BO1996" s="41" t="e">
        <f t="shared" si="1241"/>
        <v>#DIV/0!</v>
      </c>
      <c r="BP1996" s="41" t="e">
        <f t="shared" si="1242"/>
        <v>#DIV/0!</v>
      </c>
      <c r="BQ1996" s="41" t="e">
        <f t="shared" si="1243"/>
        <v>#DIV/0!</v>
      </c>
      <c r="BR1996" s="41" t="e">
        <f t="shared" si="1244"/>
        <v>#DIV/0!</v>
      </c>
      <c r="BS1996" s="41" t="e">
        <f t="shared" si="1245"/>
        <v>#DIV/0!</v>
      </c>
      <c r="BT1996" s="41" t="e">
        <f t="shared" si="1246"/>
        <v>#DIV/0!</v>
      </c>
      <c r="BU1996" s="41" t="e">
        <f t="shared" si="1247"/>
        <v>#DIV/0!</v>
      </c>
      <c r="BV1996" s="41" t="e">
        <f t="shared" si="1248"/>
        <v>#DIV/0!</v>
      </c>
      <c r="BW1996" s="41" t="e">
        <f t="shared" si="1249"/>
        <v>#DIV/0!</v>
      </c>
      <c r="BX1996" s="41" t="str">
        <f t="shared" si="1251"/>
        <v/>
      </c>
      <c r="BY1996" s="51" t="e">
        <f>VLOOKUP(BX1996,'%workplace'!$A$1:$F$381,6,FALSE)</f>
        <v>#N/A</v>
      </c>
      <c r="BZ1996" s="32" t="e">
        <f t="shared" si="1252"/>
        <v>#N/A</v>
      </c>
    </row>
    <row r="1997" spans="1:78" s="8" customFormat="1" hidden="1" x14ac:dyDescent="0.2">
      <c r="A1997" s="8" t="str">
        <f t="shared" si="1250"/>
        <v/>
      </c>
      <c r="AO1997" s="41" t="e">
        <f t="shared" si="1215"/>
        <v>#DIV/0!</v>
      </c>
      <c r="AP1997" s="41" t="e">
        <f t="shared" si="1216"/>
        <v>#DIV/0!</v>
      </c>
      <c r="AQ1997" s="41" t="e">
        <f t="shared" si="1217"/>
        <v>#DIV/0!</v>
      </c>
      <c r="AR1997" s="41" t="e">
        <f t="shared" si="1218"/>
        <v>#DIV/0!</v>
      </c>
      <c r="AS1997" s="41" t="e">
        <f t="shared" si="1219"/>
        <v>#DIV/0!</v>
      </c>
      <c r="AT1997" s="41" t="e">
        <f t="shared" si="1220"/>
        <v>#DIV/0!</v>
      </c>
      <c r="AU1997" s="41" t="e">
        <f t="shared" si="1221"/>
        <v>#DIV/0!</v>
      </c>
      <c r="AV1997" s="41" t="e">
        <f t="shared" si="1222"/>
        <v>#DIV/0!</v>
      </c>
      <c r="AW1997" s="41" t="e">
        <f t="shared" si="1223"/>
        <v>#DIV/0!</v>
      </c>
      <c r="AX1997" s="41" t="e">
        <f t="shared" si="1224"/>
        <v>#DIV/0!</v>
      </c>
      <c r="AY1997" s="41" t="e">
        <f t="shared" si="1225"/>
        <v>#DIV/0!</v>
      </c>
      <c r="AZ1997" s="41" t="e">
        <f t="shared" si="1226"/>
        <v>#DIV/0!</v>
      </c>
      <c r="BA1997" s="41" t="e">
        <f t="shared" si="1227"/>
        <v>#DIV/0!</v>
      </c>
      <c r="BB1997" s="41" t="e">
        <f t="shared" si="1228"/>
        <v>#DIV/0!</v>
      </c>
      <c r="BC1997" s="41" t="e">
        <f t="shared" si="1229"/>
        <v>#DIV/0!</v>
      </c>
      <c r="BD1997" s="41" t="e">
        <f t="shared" si="1230"/>
        <v>#DIV/0!</v>
      </c>
      <c r="BE1997" s="41" t="e">
        <f t="shared" si="1231"/>
        <v>#DIV/0!</v>
      </c>
      <c r="BF1997" s="41" t="e">
        <f t="shared" si="1232"/>
        <v>#DIV/0!</v>
      </c>
      <c r="BG1997" s="41" t="e">
        <f t="shared" si="1233"/>
        <v>#DIV/0!</v>
      </c>
      <c r="BH1997" s="41" t="e">
        <f t="shared" si="1234"/>
        <v>#DIV/0!</v>
      </c>
      <c r="BI1997" s="41" t="e">
        <f t="shared" si="1235"/>
        <v>#DIV/0!</v>
      </c>
      <c r="BJ1997" s="41" t="e">
        <f t="shared" si="1236"/>
        <v>#DIV/0!</v>
      </c>
      <c r="BK1997" s="41" t="e">
        <f t="shared" si="1237"/>
        <v>#DIV/0!</v>
      </c>
      <c r="BL1997" s="41" t="e">
        <f t="shared" si="1238"/>
        <v>#DIV/0!</v>
      </c>
      <c r="BM1997" s="41" t="e">
        <f t="shared" si="1239"/>
        <v>#DIV/0!</v>
      </c>
      <c r="BN1997" s="41" t="e">
        <f t="shared" si="1240"/>
        <v>#DIV/0!</v>
      </c>
      <c r="BO1997" s="41" t="e">
        <f t="shared" si="1241"/>
        <v>#DIV/0!</v>
      </c>
      <c r="BP1997" s="41" t="e">
        <f t="shared" si="1242"/>
        <v>#DIV/0!</v>
      </c>
      <c r="BQ1997" s="41" t="e">
        <f t="shared" si="1243"/>
        <v>#DIV/0!</v>
      </c>
      <c r="BR1997" s="41" t="e">
        <f t="shared" si="1244"/>
        <v>#DIV/0!</v>
      </c>
      <c r="BS1997" s="41" t="e">
        <f t="shared" si="1245"/>
        <v>#DIV/0!</v>
      </c>
      <c r="BT1997" s="41" t="e">
        <f t="shared" si="1246"/>
        <v>#DIV/0!</v>
      </c>
      <c r="BU1997" s="41" t="e">
        <f t="shared" si="1247"/>
        <v>#DIV/0!</v>
      </c>
      <c r="BV1997" s="41" t="e">
        <f t="shared" si="1248"/>
        <v>#DIV/0!</v>
      </c>
      <c r="BW1997" s="41" t="e">
        <f t="shared" si="1249"/>
        <v>#DIV/0!</v>
      </c>
      <c r="BX1997" s="41" t="str">
        <f t="shared" si="1251"/>
        <v/>
      </c>
      <c r="BY1997" s="51" t="e">
        <f>VLOOKUP(BX1997,'%workplace'!$A$1:$F$381,6,FALSE)</f>
        <v>#N/A</v>
      </c>
      <c r="BZ1997" s="32" t="e">
        <f t="shared" si="1252"/>
        <v>#N/A</v>
      </c>
    </row>
    <row r="1998" spans="1:78" s="8" customFormat="1" hidden="1" x14ac:dyDescent="0.2">
      <c r="A1998" s="8" t="str">
        <f t="shared" si="1250"/>
        <v/>
      </c>
      <c r="AO1998" s="41" t="e">
        <f t="shared" si="1215"/>
        <v>#DIV/0!</v>
      </c>
      <c r="AP1998" s="41" t="e">
        <f t="shared" si="1216"/>
        <v>#DIV/0!</v>
      </c>
      <c r="AQ1998" s="41" t="e">
        <f t="shared" si="1217"/>
        <v>#DIV/0!</v>
      </c>
      <c r="AR1998" s="41" t="e">
        <f t="shared" si="1218"/>
        <v>#DIV/0!</v>
      </c>
      <c r="AS1998" s="41" t="e">
        <f t="shared" si="1219"/>
        <v>#DIV/0!</v>
      </c>
      <c r="AT1998" s="41" t="e">
        <f t="shared" si="1220"/>
        <v>#DIV/0!</v>
      </c>
      <c r="AU1998" s="41" t="e">
        <f t="shared" si="1221"/>
        <v>#DIV/0!</v>
      </c>
      <c r="AV1998" s="41" t="e">
        <f t="shared" si="1222"/>
        <v>#DIV/0!</v>
      </c>
      <c r="AW1998" s="41" t="e">
        <f t="shared" si="1223"/>
        <v>#DIV/0!</v>
      </c>
      <c r="AX1998" s="41" t="e">
        <f t="shared" si="1224"/>
        <v>#DIV/0!</v>
      </c>
      <c r="AY1998" s="41" t="e">
        <f t="shared" si="1225"/>
        <v>#DIV/0!</v>
      </c>
      <c r="AZ1998" s="41" t="e">
        <f t="shared" si="1226"/>
        <v>#DIV/0!</v>
      </c>
      <c r="BA1998" s="41" t="e">
        <f t="shared" si="1227"/>
        <v>#DIV/0!</v>
      </c>
      <c r="BB1998" s="41" t="e">
        <f t="shared" si="1228"/>
        <v>#DIV/0!</v>
      </c>
      <c r="BC1998" s="41" t="e">
        <f t="shared" si="1229"/>
        <v>#DIV/0!</v>
      </c>
      <c r="BD1998" s="41" t="e">
        <f t="shared" si="1230"/>
        <v>#DIV/0!</v>
      </c>
      <c r="BE1998" s="41" t="e">
        <f t="shared" si="1231"/>
        <v>#DIV/0!</v>
      </c>
      <c r="BF1998" s="41" t="e">
        <f t="shared" si="1232"/>
        <v>#DIV/0!</v>
      </c>
      <c r="BG1998" s="41" t="e">
        <f t="shared" si="1233"/>
        <v>#DIV/0!</v>
      </c>
      <c r="BH1998" s="41" t="e">
        <f t="shared" si="1234"/>
        <v>#DIV/0!</v>
      </c>
      <c r="BI1998" s="41" t="e">
        <f t="shared" si="1235"/>
        <v>#DIV/0!</v>
      </c>
      <c r="BJ1998" s="41" t="e">
        <f t="shared" si="1236"/>
        <v>#DIV/0!</v>
      </c>
      <c r="BK1998" s="41" t="e">
        <f t="shared" si="1237"/>
        <v>#DIV/0!</v>
      </c>
      <c r="BL1998" s="41" t="e">
        <f t="shared" si="1238"/>
        <v>#DIV/0!</v>
      </c>
      <c r="BM1998" s="41" t="e">
        <f t="shared" si="1239"/>
        <v>#DIV/0!</v>
      </c>
      <c r="BN1998" s="41" t="e">
        <f t="shared" si="1240"/>
        <v>#DIV/0!</v>
      </c>
      <c r="BO1998" s="41" t="e">
        <f t="shared" si="1241"/>
        <v>#DIV/0!</v>
      </c>
      <c r="BP1998" s="41" t="e">
        <f t="shared" si="1242"/>
        <v>#DIV/0!</v>
      </c>
      <c r="BQ1998" s="41" t="e">
        <f t="shared" si="1243"/>
        <v>#DIV/0!</v>
      </c>
      <c r="BR1998" s="41" t="e">
        <f t="shared" si="1244"/>
        <v>#DIV/0!</v>
      </c>
      <c r="BS1998" s="41" t="e">
        <f t="shared" si="1245"/>
        <v>#DIV/0!</v>
      </c>
      <c r="BT1998" s="41" t="e">
        <f t="shared" si="1246"/>
        <v>#DIV/0!</v>
      </c>
      <c r="BU1998" s="41" t="e">
        <f t="shared" si="1247"/>
        <v>#DIV/0!</v>
      </c>
      <c r="BV1998" s="41" t="e">
        <f t="shared" si="1248"/>
        <v>#DIV/0!</v>
      </c>
      <c r="BW1998" s="41" t="e">
        <f t="shared" si="1249"/>
        <v>#DIV/0!</v>
      </c>
      <c r="BX1998" s="41" t="str">
        <f t="shared" si="1251"/>
        <v/>
      </c>
      <c r="BY1998" s="51" t="e">
        <f>VLOOKUP(BX1998,'%workplace'!$A$1:$F$381,6,FALSE)</f>
        <v>#N/A</v>
      </c>
      <c r="BZ1998" s="32" t="e">
        <f t="shared" si="1252"/>
        <v>#N/A</v>
      </c>
    </row>
    <row r="1999" spans="1:78" s="8" customFormat="1" hidden="1" x14ac:dyDescent="0.2">
      <c r="A1999" s="8" t="str">
        <f t="shared" si="1250"/>
        <v/>
      </c>
      <c r="AO1999" s="41" t="e">
        <f t="shared" ref="AO1999:AO2030" si="1253">IF(F1999="†","†",F1999/$AN1999)</f>
        <v>#DIV/0!</v>
      </c>
      <c r="AP1999" s="41" t="e">
        <f t="shared" si="1216"/>
        <v>#DIV/0!</v>
      </c>
      <c r="AQ1999" s="41" t="e">
        <f t="shared" si="1217"/>
        <v>#DIV/0!</v>
      </c>
      <c r="AR1999" s="41" t="e">
        <f t="shared" si="1218"/>
        <v>#DIV/0!</v>
      </c>
      <c r="AS1999" s="41" t="e">
        <f t="shared" si="1219"/>
        <v>#DIV/0!</v>
      </c>
      <c r="AT1999" s="41" t="e">
        <f t="shared" si="1220"/>
        <v>#DIV/0!</v>
      </c>
      <c r="AU1999" s="41" t="e">
        <f t="shared" si="1221"/>
        <v>#DIV/0!</v>
      </c>
      <c r="AV1999" s="41" t="e">
        <f t="shared" si="1222"/>
        <v>#DIV/0!</v>
      </c>
      <c r="AW1999" s="41" t="e">
        <f t="shared" si="1223"/>
        <v>#DIV/0!</v>
      </c>
      <c r="AX1999" s="41" t="e">
        <f t="shared" si="1224"/>
        <v>#DIV/0!</v>
      </c>
      <c r="AY1999" s="41" t="e">
        <f t="shared" si="1225"/>
        <v>#DIV/0!</v>
      </c>
      <c r="AZ1999" s="41" t="e">
        <f t="shared" si="1226"/>
        <v>#DIV/0!</v>
      </c>
      <c r="BA1999" s="41" t="e">
        <f t="shared" si="1227"/>
        <v>#DIV/0!</v>
      </c>
      <c r="BB1999" s="41" t="e">
        <f t="shared" si="1228"/>
        <v>#DIV/0!</v>
      </c>
      <c r="BC1999" s="41" t="e">
        <f t="shared" si="1229"/>
        <v>#DIV/0!</v>
      </c>
      <c r="BD1999" s="41" t="e">
        <f t="shared" si="1230"/>
        <v>#DIV/0!</v>
      </c>
      <c r="BE1999" s="41" t="e">
        <f t="shared" si="1231"/>
        <v>#DIV/0!</v>
      </c>
      <c r="BF1999" s="41" t="e">
        <f t="shared" si="1232"/>
        <v>#DIV/0!</v>
      </c>
      <c r="BG1999" s="41" t="e">
        <f t="shared" si="1233"/>
        <v>#DIV/0!</v>
      </c>
      <c r="BH1999" s="41" t="e">
        <f t="shared" si="1234"/>
        <v>#DIV/0!</v>
      </c>
      <c r="BI1999" s="41" t="e">
        <f t="shared" si="1235"/>
        <v>#DIV/0!</v>
      </c>
      <c r="BJ1999" s="41" t="e">
        <f t="shared" si="1236"/>
        <v>#DIV/0!</v>
      </c>
      <c r="BK1999" s="41" t="e">
        <f t="shared" si="1237"/>
        <v>#DIV/0!</v>
      </c>
      <c r="BL1999" s="41" t="e">
        <f t="shared" si="1238"/>
        <v>#DIV/0!</v>
      </c>
      <c r="BM1999" s="41" t="e">
        <f t="shared" si="1239"/>
        <v>#DIV/0!</v>
      </c>
      <c r="BN1999" s="41" t="e">
        <f t="shared" si="1240"/>
        <v>#DIV/0!</v>
      </c>
      <c r="BO1999" s="41" t="e">
        <f t="shared" si="1241"/>
        <v>#DIV/0!</v>
      </c>
      <c r="BP1999" s="41" t="e">
        <f t="shared" si="1242"/>
        <v>#DIV/0!</v>
      </c>
      <c r="BQ1999" s="41" t="e">
        <f t="shared" si="1243"/>
        <v>#DIV/0!</v>
      </c>
      <c r="BR1999" s="41" t="e">
        <f t="shared" si="1244"/>
        <v>#DIV/0!</v>
      </c>
      <c r="BS1999" s="41" t="e">
        <f t="shared" si="1245"/>
        <v>#DIV/0!</v>
      </c>
      <c r="BT1999" s="41" t="e">
        <f t="shared" si="1246"/>
        <v>#DIV/0!</v>
      </c>
      <c r="BU1999" s="41" t="e">
        <f t="shared" si="1247"/>
        <v>#DIV/0!</v>
      </c>
      <c r="BV1999" s="41" t="e">
        <f t="shared" si="1248"/>
        <v>#DIV/0!</v>
      </c>
      <c r="BW1999" s="41" t="e">
        <f t="shared" si="1249"/>
        <v>#DIV/0!</v>
      </c>
      <c r="BX1999" s="41" t="str">
        <f t="shared" si="1251"/>
        <v/>
      </c>
      <c r="BY1999" s="51" t="e">
        <f>VLOOKUP(BX1999,'%workplace'!$A$1:$F$381,6,FALSE)</f>
        <v>#N/A</v>
      </c>
      <c r="BZ1999" s="32" t="e">
        <f t="shared" si="1252"/>
        <v>#N/A</v>
      </c>
    </row>
    <row r="2000" spans="1:78" s="8" customFormat="1" hidden="1" x14ac:dyDescent="0.2">
      <c r="A2000" s="8" t="str">
        <f t="shared" si="1250"/>
        <v/>
      </c>
      <c r="AO2000" s="41" t="e">
        <f t="shared" si="1253"/>
        <v>#DIV/0!</v>
      </c>
      <c r="AP2000" s="41" t="e">
        <f t="shared" si="1216"/>
        <v>#DIV/0!</v>
      </c>
      <c r="AQ2000" s="41" t="e">
        <f t="shared" si="1217"/>
        <v>#DIV/0!</v>
      </c>
      <c r="AR2000" s="41" t="e">
        <f t="shared" si="1218"/>
        <v>#DIV/0!</v>
      </c>
      <c r="AS2000" s="41" t="e">
        <f t="shared" si="1219"/>
        <v>#DIV/0!</v>
      </c>
      <c r="AT2000" s="41" t="e">
        <f t="shared" si="1220"/>
        <v>#DIV/0!</v>
      </c>
      <c r="AU2000" s="41" t="e">
        <f t="shared" si="1221"/>
        <v>#DIV/0!</v>
      </c>
      <c r="AV2000" s="41" t="e">
        <f t="shared" si="1222"/>
        <v>#DIV/0!</v>
      </c>
      <c r="AW2000" s="41" t="e">
        <f t="shared" si="1223"/>
        <v>#DIV/0!</v>
      </c>
      <c r="AX2000" s="41" t="e">
        <f t="shared" si="1224"/>
        <v>#DIV/0!</v>
      </c>
      <c r="AY2000" s="41" t="e">
        <f t="shared" si="1225"/>
        <v>#DIV/0!</v>
      </c>
      <c r="AZ2000" s="41" t="e">
        <f t="shared" si="1226"/>
        <v>#DIV/0!</v>
      </c>
      <c r="BA2000" s="41" t="e">
        <f t="shared" si="1227"/>
        <v>#DIV/0!</v>
      </c>
      <c r="BB2000" s="41" t="e">
        <f t="shared" si="1228"/>
        <v>#DIV/0!</v>
      </c>
      <c r="BC2000" s="41" t="e">
        <f t="shared" si="1229"/>
        <v>#DIV/0!</v>
      </c>
      <c r="BD2000" s="41" t="e">
        <f t="shared" si="1230"/>
        <v>#DIV/0!</v>
      </c>
      <c r="BE2000" s="41" t="e">
        <f t="shared" si="1231"/>
        <v>#DIV/0!</v>
      </c>
      <c r="BF2000" s="41" t="e">
        <f t="shared" si="1232"/>
        <v>#DIV/0!</v>
      </c>
      <c r="BG2000" s="41" t="e">
        <f t="shared" si="1233"/>
        <v>#DIV/0!</v>
      </c>
      <c r="BH2000" s="41" t="e">
        <f t="shared" si="1234"/>
        <v>#DIV/0!</v>
      </c>
      <c r="BI2000" s="41" t="e">
        <f t="shared" si="1235"/>
        <v>#DIV/0!</v>
      </c>
      <c r="BJ2000" s="41" t="e">
        <f t="shared" si="1236"/>
        <v>#DIV/0!</v>
      </c>
      <c r="BK2000" s="41" t="e">
        <f t="shared" si="1237"/>
        <v>#DIV/0!</v>
      </c>
      <c r="BL2000" s="41" t="e">
        <f t="shared" si="1238"/>
        <v>#DIV/0!</v>
      </c>
      <c r="BM2000" s="41" t="e">
        <f t="shared" si="1239"/>
        <v>#DIV/0!</v>
      </c>
      <c r="BN2000" s="41" t="e">
        <f t="shared" si="1240"/>
        <v>#DIV/0!</v>
      </c>
      <c r="BO2000" s="41" t="e">
        <f t="shared" si="1241"/>
        <v>#DIV/0!</v>
      </c>
      <c r="BP2000" s="41" t="e">
        <f t="shared" si="1242"/>
        <v>#DIV/0!</v>
      </c>
      <c r="BQ2000" s="41" t="e">
        <f t="shared" si="1243"/>
        <v>#DIV/0!</v>
      </c>
      <c r="BR2000" s="41" t="e">
        <f t="shared" si="1244"/>
        <v>#DIV/0!</v>
      </c>
      <c r="BS2000" s="41" t="e">
        <f t="shared" si="1245"/>
        <v>#DIV/0!</v>
      </c>
      <c r="BT2000" s="41" t="e">
        <f t="shared" si="1246"/>
        <v>#DIV/0!</v>
      </c>
      <c r="BU2000" s="41" t="e">
        <f t="shared" si="1247"/>
        <v>#DIV/0!</v>
      </c>
      <c r="BV2000" s="41" t="e">
        <f t="shared" si="1248"/>
        <v>#DIV/0!</v>
      </c>
      <c r="BW2000" s="41" t="e">
        <f t="shared" si="1249"/>
        <v>#DIV/0!</v>
      </c>
      <c r="BX2000" s="41" t="str">
        <f t="shared" si="1251"/>
        <v/>
      </c>
      <c r="BY2000" s="51" t="e">
        <f>VLOOKUP(BX2000,'%workplace'!$A$1:$F$381,6,FALSE)</f>
        <v>#N/A</v>
      </c>
      <c r="BZ2000" s="32" t="e">
        <f t="shared" si="1252"/>
        <v>#N/A</v>
      </c>
    </row>
    <row r="2001" spans="1:78" s="8" customFormat="1" hidden="1" x14ac:dyDescent="0.2">
      <c r="A2001" s="8" t="str">
        <f t="shared" si="1250"/>
        <v/>
      </c>
      <c r="AO2001" s="41" t="e">
        <f t="shared" si="1253"/>
        <v>#DIV/0!</v>
      </c>
      <c r="AP2001" s="41" t="e">
        <f t="shared" si="1216"/>
        <v>#DIV/0!</v>
      </c>
      <c r="AQ2001" s="41" t="e">
        <f t="shared" si="1217"/>
        <v>#DIV/0!</v>
      </c>
      <c r="AR2001" s="41" t="e">
        <f t="shared" si="1218"/>
        <v>#DIV/0!</v>
      </c>
      <c r="AS2001" s="41" t="e">
        <f t="shared" si="1219"/>
        <v>#DIV/0!</v>
      </c>
      <c r="AT2001" s="41" t="e">
        <f t="shared" si="1220"/>
        <v>#DIV/0!</v>
      </c>
      <c r="AU2001" s="41" t="e">
        <f t="shared" si="1221"/>
        <v>#DIV/0!</v>
      </c>
      <c r="AV2001" s="41" t="e">
        <f t="shared" si="1222"/>
        <v>#DIV/0!</v>
      </c>
      <c r="AW2001" s="41" t="e">
        <f t="shared" si="1223"/>
        <v>#DIV/0!</v>
      </c>
      <c r="AX2001" s="41" t="e">
        <f t="shared" si="1224"/>
        <v>#DIV/0!</v>
      </c>
      <c r="AY2001" s="41" t="e">
        <f t="shared" si="1225"/>
        <v>#DIV/0!</v>
      </c>
      <c r="AZ2001" s="41" t="e">
        <f t="shared" si="1226"/>
        <v>#DIV/0!</v>
      </c>
      <c r="BA2001" s="41" t="e">
        <f t="shared" si="1227"/>
        <v>#DIV/0!</v>
      </c>
      <c r="BB2001" s="41" t="e">
        <f t="shared" si="1228"/>
        <v>#DIV/0!</v>
      </c>
      <c r="BC2001" s="41" t="e">
        <f t="shared" si="1229"/>
        <v>#DIV/0!</v>
      </c>
      <c r="BD2001" s="41" t="e">
        <f t="shared" si="1230"/>
        <v>#DIV/0!</v>
      </c>
      <c r="BE2001" s="41" t="e">
        <f t="shared" si="1231"/>
        <v>#DIV/0!</v>
      </c>
      <c r="BF2001" s="41" t="e">
        <f t="shared" si="1232"/>
        <v>#DIV/0!</v>
      </c>
      <c r="BG2001" s="41" t="e">
        <f t="shared" si="1233"/>
        <v>#DIV/0!</v>
      </c>
      <c r="BH2001" s="41" t="e">
        <f t="shared" si="1234"/>
        <v>#DIV/0!</v>
      </c>
      <c r="BI2001" s="41" t="e">
        <f t="shared" si="1235"/>
        <v>#DIV/0!</v>
      </c>
      <c r="BJ2001" s="41" t="e">
        <f t="shared" si="1236"/>
        <v>#DIV/0!</v>
      </c>
      <c r="BK2001" s="41" t="e">
        <f t="shared" si="1237"/>
        <v>#DIV/0!</v>
      </c>
      <c r="BL2001" s="41" t="e">
        <f t="shared" si="1238"/>
        <v>#DIV/0!</v>
      </c>
      <c r="BM2001" s="41" t="e">
        <f t="shared" si="1239"/>
        <v>#DIV/0!</v>
      </c>
      <c r="BN2001" s="41" t="e">
        <f t="shared" si="1240"/>
        <v>#DIV/0!</v>
      </c>
      <c r="BO2001" s="41" t="e">
        <f t="shared" si="1241"/>
        <v>#DIV/0!</v>
      </c>
      <c r="BP2001" s="41" t="e">
        <f t="shared" si="1242"/>
        <v>#DIV/0!</v>
      </c>
      <c r="BQ2001" s="41" t="e">
        <f t="shared" si="1243"/>
        <v>#DIV/0!</v>
      </c>
      <c r="BR2001" s="41" t="e">
        <f t="shared" si="1244"/>
        <v>#DIV/0!</v>
      </c>
      <c r="BS2001" s="41" t="e">
        <f t="shared" si="1245"/>
        <v>#DIV/0!</v>
      </c>
      <c r="BT2001" s="41" t="e">
        <f t="shared" si="1246"/>
        <v>#DIV/0!</v>
      </c>
      <c r="BU2001" s="41" t="e">
        <f t="shared" si="1247"/>
        <v>#DIV/0!</v>
      </c>
      <c r="BV2001" s="41" t="e">
        <f t="shared" si="1248"/>
        <v>#DIV/0!</v>
      </c>
      <c r="BW2001" s="41" t="e">
        <f t="shared" si="1249"/>
        <v>#DIV/0!</v>
      </c>
      <c r="BX2001" s="41" t="str">
        <f t="shared" si="1251"/>
        <v/>
      </c>
      <c r="BY2001" s="51" t="e">
        <f>VLOOKUP(BX2001,'%workplace'!$A$1:$F$381,6,FALSE)</f>
        <v>#N/A</v>
      </c>
      <c r="BZ2001" s="32" t="e">
        <f t="shared" si="1252"/>
        <v>#N/A</v>
      </c>
    </row>
    <row r="2002" spans="1:78" s="8" customFormat="1" hidden="1" x14ac:dyDescent="0.2">
      <c r="A2002" s="8" t="str">
        <f t="shared" si="1250"/>
        <v/>
      </c>
      <c r="AO2002" s="41" t="e">
        <f t="shared" si="1253"/>
        <v>#DIV/0!</v>
      </c>
      <c r="AP2002" s="41" t="e">
        <f t="shared" si="1216"/>
        <v>#DIV/0!</v>
      </c>
      <c r="AQ2002" s="41" t="e">
        <f t="shared" si="1217"/>
        <v>#DIV/0!</v>
      </c>
      <c r="AR2002" s="41" t="e">
        <f t="shared" si="1218"/>
        <v>#DIV/0!</v>
      </c>
      <c r="AS2002" s="41" t="e">
        <f t="shared" si="1219"/>
        <v>#DIV/0!</v>
      </c>
      <c r="AT2002" s="41" t="e">
        <f t="shared" si="1220"/>
        <v>#DIV/0!</v>
      </c>
      <c r="AU2002" s="41" t="e">
        <f t="shared" si="1221"/>
        <v>#DIV/0!</v>
      </c>
      <c r="AV2002" s="41" t="e">
        <f t="shared" si="1222"/>
        <v>#DIV/0!</v>
      </c>
      <c r="AW2002" s="41" t="e">
        <f t="shared" si="1223"/>
        <v>#DIV/0!</v>
      </c>
      <c r="AX2002" s="41" t="e">
        <f t="shared" si="1224"/>
        <v>#DIV/0!</v>
      </c>
      <c r="AY2002" s="41" t="e">
        <f t="shared" si="1225"/>
        <v>#DIV/0!</v>
      </c>
      <c r="AZ2002" s="41" t="e">
        <f t="shared" si="1226"/>
        <v>#DIV/0!</v>
      </c>
      <c r="BA2002" s="41" t="e">
        <f t="shared" si="1227"/>
        <v>#DIV/0!</v>
      </c>
      <c r="BB2002" s="41" t="e">
        <f t="shared" si="1228"/>
        <v>#DIV/0!</v>
      </c>
      <c r="BC2002" s="41" t="e">
        <f t="shared" si="1229"/>
        <v>#DIV/0!</v>
      </c>
      <c r="BD2002" s="41" t="e">
        <f t="shared" si="1230"/>
        <v>#DIV/0!</v>
      </c>
      <c r="BE2002" s="41" t="e">
        <f t="shared" si="1231"/>
        <v>#DIV/0!</v>
      </c>
      <c r="BF2002" s="41" t="e">
        <f t="shared" si="1232"/>
        <v>#DIV/0!</v>
      </c>
      <c r="BG2002" s="41" t="e">
        <f t="shared" si="1233"/>
        <v>#DIV/0!</v>
      </c>
      <c r="BH2002" s="41" t="e">
        <f t="shared" si="1234"/>
        <v>#DIV/0!</v>
      </c>
      <c r="BI2002" s="41" t="e">
        <f t="shared" si="1235"/>
        <v>#DIV/0!</v>
      </c>
      <c r="BJ2002" s="41" t="e">
        <f t="shared" si="1236"/>
        <v>#DIV/0!</v>
      </c>
      <c r="BK2002" s="41" t="e">
        <f t="shared" si="1237"/>
        <v>#DIV/0!</v>
      </c>
      <c r="BL2002" s="41" t="e">
        <f t="shared" si="1238"/>
        <v>#DIV/0!</v>
      </c>
      <c r="BM2002" s="41" t="e">
        <f t="shared" si="1239"/>
        <v>#DIV/0!</v>
      </c>
      <c r="BN2002" s="41" t="e">
        <f t="shared" si="1240"/>
        <v>#DIV/0!</v>
      </c>
      <c r="BO2002" s="41" t="e">
        <f t="shared" si="1241"/>
        <v>#DIV/0!</v>
      </c>
      <c r="BP2002" s="41" t="e">
        <f t="shared" si="1242"/>
        <v>#DIV/0!</v>
      </c>
      <c r="BQ2002" s="41" t="e">
        <f t="shared" si="1243"/>
        <v>#DIV/0!</v>
      </c>
      <c r="BR2002" s="41" t="e">
        <f t="shared" si="1244"/>
        <v>#DIV/0!</v>
      </c>
      <c r="BS2002" s="41" t="e">
        <f t="shared" si="1245"/>
        <v>#DIV/0!</v>
      </c>
      <c r="BT2002" s="41" t="e">
        <f t="shared" si="1246"/>
        <v>#DIV/0!</v>
      </c>
      <c r="BU2002" s="41" t="e">
        <f t="shared" si="1247"/>
        <v>#DIV/0!</v>
      </c>
      <c r="BV2002" s="41" t="e">
        <f t="shared" si="1248"/>
        <v>#DIV/0!</v>
      </c>
      <c r="BW2002" s="41" t="e">
        <f t="shared" si="1249"/>
        <v>#DIV/0!</v>
      </c>
      <c r="BX2002" s="41" t="str">
        <f t="shared" si="1251"/>
        <v/>
      </c>
      <c r="BY2002" s="51" t="e">
        <f>VLOOKUP(BX2002,'%workplace'!$A$1:$F$381,6,FALSE)</f>
        <v>#N/A</v>
      </c>
      <c r="BZ2002" s="32" t="e">
        <f t="shared" si="1252"/>
        <v>#N/A</v>
      </c>
    </row>
    <row r="2003" spans="1:78" s="8" customFormat="1" hidden="1" x14ac:dyDescent="0.2">
      <c r="A2003" s="8" t="str">
        <f t="shared" si="1250"/>
        <v/>
      </c>
      <c r="AO2003" s="41" t="e">
        <f t="shared" si="1253"/>
        <v>#DIV/0!</v>
      </c>
      <c r="AP2003" s="41" t="e">
        <f t="shared" si="1216"/>
        <v>#DIV/0!</v>
      </c>
      <c r="AQ2003" s="41" t="e">
        <f t="shared" si="1217"/>
        <v>#DIV/0!</v>
      </c>
      <c r="AR2003" s="41" t="e">
        <f t="shared" si="1218"/>
        <v>#DIV/0!</v>
      </c>
      <c r="AS2003" s="41" t="e">
        <f t="shared" si="1219"/>
        <v>#DIV/0!</v>
      </c>
      <c r="AT2003" s="41" t="e">
        <f t="shared" si="1220"/>
        <v>#DIV/0!</v>
      </c>
      <c r="AU2003" s="41" t="e">
        <f t="shared" si="1221"/>
        <v>#DIV/0!</v>
      </c>
      <c r="AV2003" s="41" t="e">
        <f t="shared" si="1222"/>
        <v>#DIV/0!</v>
      </c>
      <c r="AW2003" s="41" t="e">
        <f t="shared" si="1223"/>
        <v>#DIV/0!</v>
      </c>
      <c r="AX2003" s="41" t="e">
        <f t="shared" si="1224"/>
        <v>#DIV/0!</v>
      </c>
      <c r="AY2003" s="41" t="e">
        <f t="shared" si="1225"/>
        <v>#DIV/0!</v>
      </c>
      <c r="AZ2003" s="41" t="e">
        <f t="shared" si="1226"/>
        <v>#DIV/0!</v>
      </c>
      <c r="BA2003" s="41" t="e">
        <f t="shared" si="1227"/>
        <v>#DIV/0!</v>
      </c>
      <c r="BB2003" s="41" t="e">
        <f t="shared" si="1228"/>
        <v>#DIV/0!</v>
      </c>
      <c r="BC2003" s="41" t="e">
        <f t="shared" si="1229"/>
        <v>#DIV/0!</v>
      </c>
      <c r="BD2003" s="41" t="e">
        <f t="shared" si="1230"/>
        <v>#DIV/0!</v>
      </c>
      <c r="BE2003" s="41" t="e">
        <f t="shared" si="1231"/>
        <v>#DIV/0!</v>
      </c>
      <c r="BF2003" s="41" t="e">
        <f t="shared" si="1232"/>
        <v>#DIV/0!</v>
      </c>
      <c r="BG2003" s="41" t="e">
        <f t="shared" si="1233"/>
        <v>#DIV/0!</v>
      </c>
      <c r="BH2003" s="41" t="e">
        <f t="shared" si="1234"/>
        <v>#DIV/0!</v>
      </c>
      <c r="BI2003" s="41" t="e">
        <f t="shared" si="1235"/>
        <v>#DIV/0!</v>
      </c>
      <c r="BJ2003" s="41" t="e">
        <f t="shared" si="1236"/>
        <v>#DIV/0!</v>
      </c>
      <c r="BK2003" s="41" t="e">
        <f t="shared" si="1237"/>
        <v>#DIV/0!</v>
      </c>
      <c r="BL2003" s="41" t="e">
        <f t="shared" si="1238"/>
        <v>#DIV/0!</v>
      </c>
      <c r="BM2003" s="41" t="e">
        <f t="shared" si="1239"/>
        <v>#DIV/0!</v>
      </c>
      <c r="BN2003" s="41" t="e">
        <f t="shared" si="1240"/>
        <v>#DIV/0!</v>
      </c>
      <c r="BO2003" s="41" t="e">
        <f t="shared" si="1241"/>
        <v>#DIV/0!</v>
      </c>
      <c r="BP2003" s="41" t="e">
        <f t="shared" si="1242"/>
        <v>#DIV/0!</v>
      </c>
      <c r="BQ2003" s="41" t="e">
        <f t="shared" si="1243"/>
        <v>#DIV/0!</v>
      </c>
      <c r="BR2003" s="41" t="e">
        <f t="shared" si="1244"/>
        <v>#DIV/0!</v>
      </c>
      <c r="BS2003" s="41" t="e">
        <f t="shared" si="1245"/>
        <v>#DIV/0!</v>
      </c>
      <c r="BT2003" s="41" t="e">
        <f t="shared" si="1246"/>
        <v>#DIV/0!</v>
      </c>
      <c r="BU2003" s="41" t="e">
        <f t="shared" si="1247"/>
        <v>#DIV/0!</v>
      </c>
      <c r="BV2003" s="41" t="e">
        <f t="shared" si="1248"/>
        <v>#DIV/0!</v>
      </c>
      <c r="BW2003" s="41" t="e">
        <f t="shared" si="1249"/>
        <v>#DIV/0!</v>
      </c>
      <c r="BX2003" s="41" t="str">
        <f t="shared" si="1251"/>
        <v/>
      </c>
      <c r="BY2003" s="51" t="e">
        <f>VLOOKUP(BX2003,'%workplace'!$A$1:$F$381,6,FALSE)</f>
        <v>#N/A</v>
      </c>
      <c r="BZ2003" s="32" t="e">
        <f t="shared" si="1252"/>
        <v>#N/A</v>
      </c>
    </row>
    <row r="2004" spans="1:78" s="8" customFormat="1" hidden="1" x14ac:dyDescent="0.2">
      <c r="A2004" s="8" t="str">
        <f t="shared" si="1250"/>
        <v/>
      </c>
      <c r="AO2004" s="41" t="e">
        <f t="shared" si="1253"/>
        <v>#DIV/0!</v>
      </c>
      <c r="AP2004" s="41" t="e">
        <f t="shared" si="1216"/>
        <v>#DIV/0!</v>
      </c>
      <c r="AQ2004" s="41" t="e">
        <f t="shared" si="1217"/>
        <v>#DIV/0!</v>
      </c>
      <c r="AR2004" s="41" t="e">
        <f t="shared" si="1218"/>
        <v>#DIV/0!</v>
      </c>
      <c r="AS2004" s="41" t="e">
        <f t="shared" si="1219"/>
        <v>#DIV/0!</v>
      </c>
      <c r="AT2004" s="41" t="e">
        <f t="shared" si="1220"/>
        <v>#DIV/0!</v>
      </c>
      <c r="AU2004" s="41" t="e">
        <f t="shared" si="1221"/>
        <v>#DIV/0!</v>
      </c>
      <c r="AV2004" s="41" t="e">
        <f t="shared" si="1222"/>
        <v>#DIV/0!</v>
      </c>
      <c r="AW2004" s="41" t="e">
        <f t="shared" si="1223"/>
        <v>#DIV/0!</v>
      </c>
      <c r="AX2004" s="41" t="e">
        <f t="shared" si="1224"/>
        <v>#DIV/0!</v>
      </c>
      <c r="AY2004" s="41" t="e">
        <f t="shared" si="1225"/>
        <v>#DIV/0!</v>
      </c>
      <c r="AZ2004" s="41" t="e">
        <f t="shared" si="1226"/>
        <v>#DIV/0!</v>
      </c>
      <c r="BA2004" s="41" t="e">
        <f t="shared" si="1227"/>
        <v>#DIV/0!</v>
      </c>
      <c r="BB2004" s="41" t="e">
        <f t="shared" si="1228"/>
        <v>#DIV/0!</v>
      </c>
      <c r="BC2004" s="41" t="e">
        <f t="shared" si="1229"/>
        <v>#DIV/0!</v>
      </c>
      <c r="BD2004" s="41" t="e">
        <f t="shared" si="1230"/>
        <v>#DIV/0!</v>
      </c>
      <c r="BE2004" s="41" t="e">
        <f t="shared" si="1231"/>
        <v>#DIV/0!</v>
      </c>
      <c r="BF2004" s="41" t="e">
        <f t="shared" si="1232"/>
        <v>#DIV/0!</v>
      </c>
      <c r="BG2004" s="41" t="e">
        <f t="shared" si="1233"/>
        <v>#DIV/0!</v>
      </c>
      <c r="BH2004" s="41" t="e">
        <f t="shared" si="1234"/>
        <v>#DIV/0!</v>
      </c>
      <c r="BI2004" s="41" t="e">
        <f t="shared" si="1235"/>
        <v>#DIV/0!</v>
      </c>
      <c r="BJ2004" s="41" t="e">
        <f t="shared" si="1236"/>
        <v>#DIV/0!</v>
      </c>
      <c r="BK2004" s="41" t="e">
        <f t="shared" si="1237"/>
        <v>#DIV/0!</v>
      </c>
      <c r="BL2004" s="41" t="e">
        <f t="shared" si="1238"/>
        <v>#DIV/0!</v>
      </c>
      <c r="BM2004" s="41" t="e">
        <f t="shared" si="1239"/>
        <v>#DIV/0!</v>
      </c>
      <c r="BN2004" s="41" t="e">
        <f t="shared" si="1240"/>
        <v>#DIV/0!</v>
      </c>
      <c r="BO2004" s="41" t="e">
        <f t="shared" si="1241"/>
        <v>#DIV/0!</v>
      </c>
      <c r="BP2004" s="41" t="e">
        <f t="shared" si="1242"/>
        <v>#DIV/0!</v>
      </c>
      <c r="BQ2004" s="41" t="e">
        <f t="shared" si="1243"/>
        <v>#DIV/0!</v>
      </c>
      <c r="BR2004" s="41" t="e">
        <f t="shared" si="1244"/>
        <v>#DIV/0!</v>
      </c>
      <c r="BS2004" s="41" t="e">
        <f t="shared" si="1245"/>
        <v>#DIV/0!</v>
      </c>
      <c r="BT2004" s="41" t="e">
        <f t="shared" si="1246"/>
        <v>#DIV/0!</v>
      </c>
      <c r="BU2004" s="41" t="e">
        <f t="shared" si="1247"/>
        <v>#DIV/0!</v>
      </c>
      <c r="BV2004" s="41" t="e">
        <f t="shared" si="1248"/>
        <v>#DIV/0!</v>
      </c>
      <c r="BW2004" s="41" t="e">
        <f t="shared" si="1249"/>
        <v>#DIV/0!</v>
      </c>
      <c r="BX2004" s="41" t="str">
        <f t="shared" si="1251"/>
        <v/>
      </c>
      <c r="BY2004" s="51" t="e">
        <f>VLOOKUP(BX2004,'%workplace'!$A$1:$F$381,6,FALSE)</f>
        <v>#N/A</v>
      </c>
      <c r="BZ2004" s="32" t="e">
        <f t="shared" si="1252"/>
        <v>#N/A</v>
      </c>
    </row>
    <row r="2005" spans="1:78" s="8" customFormat="1" hidden="1" x14ac:dyDescent="0.2">
      <c r="A2005" s="8" t="str">
        <f t="shared" si="1250"/>
        <v/>
      </c>
      <c r="AO2005" s="41" t="e">
        <f t="shared" si="1253"/>
        <v>#DIV/0!</v>
      </c>
      <c r="AP2005" s="41" t="e">
        <f t="shared" ref="AP2005:AP2036" si="1254">IF(G2005="†","†",G2005/$AN2005)</f>
        <v>#DIV/0!</v>
      </c>
      <c r="AQ2005" s="41" t="e">
        <f t="shared" ref="AQ2005:AQ2036" si="1255">IF(H2005="†","†",H2005/$AN2005)</f>
        <v>#DIV/0!</v>
      </c>
      <c r="AR2005" s="41" t="e">
        <f t="shared" ref="AR2005:AR2036" si="1256">IF(I2005="†","†",I2005/$AN2005)</f>
        <v>#DIV/0!</v>
      </c>
      <c r="AS2005" s="41" t="e">
        <f t="shared" ref="AS2005:AS2036" si="1257">IF(J2005="†","†",J2005/$AN2005)</f>
        <v>#DIV/0!</v>
      </c>
      <c r="AT2005" s="41" t="e">
        <f t="shared" ref="AT2005:AT2036" si="1258">IF(K2005="†","†",K2005/$AN2005)</f>
        <v>#DIV/0!</v>
      </c>
      <c r="AU2005" s="41" t="e">
        <f t="shared" ref="AU2005:AU2036" si="1259">IF(L2005="†","†",L2005/$AN2005)</f>
        <v>#DIV/0!</v>
      </c>
      <c r="AV2005" s="41" t="e">
        <f t="shared" ref="AV2005:AV2036" si="1260">IF(M2005="†","†",M2005/$AN2005)</f>
        <v>#DIV/0!</v>
      </c>
      <c r="AW2005" s="41" t="e">
        <f t="shared" ref="AW2005:AW2036" si="1261">IF(N2005="†","†",N2005/$AN2005)</f>
        <v>#DIV/0!</v>
      </c>
      <c r="AX2005" s="41" t="e">
        <f t="shared" ref="AX2005:AX2036" si="1262">IF(O2005="†","†",O2005/$AN2005)</f>
        <v>#DIV/0!</v>
      </c>
      <c r="AY2005" s="41" t="e">
        <f t="shared" ref="AY2005:AY2036" si="1263">IF(P2005="†","†",P2005/$AN2005)</f>
        <v>#DIV/0!</v>
      </c>
      <c r="AZ2005" s="41" t="e">
        <f t="shared" ref="AZ2005:AZ2036" si="1264">IF(Q2005="†","†",Q2005/$AN2005)</f>
        <v>#DIV/0!</v>
      </c>
      <c r="BA2005" s="41" t="e">
        <f t="shared" ref="BA2005:BA2036" si="1265">IF(R2005="†","†",R2005/$AN2005)</f>
        <v>#DIV/0!</v>
      </c>
      <c r="BB2005" s="41" t="e">
        <f t="shared" ref="BB2005:BB2036" si="1266">IF(S2005="†","†",S2005/$AN2005)</f>
        <v>#DIV/0!</v>
      </c>
      <c r="BC2005" s="41" t="e">
        <f t="shared" ref="BC2005:BC2036" si="1267">IF(T2005="†","†",T2005/$AN2005)</f>
        <v>#DIV/0!</v>
      </c>
      <c r="BD2005" s="41" t="e">
        <f t="shared" ref="BD2005:BD2036" si="1268">IF(U2005="†","†",U2005/$AN2005)</f>
        <v>#DIV/0!</v>
      </c>
      <c r="BE2005" s="41" t="e">
        <f t="shared" ref="BE2005:BE2036" si="1269">IF(V2005="†","†",V2005/$AN2005)</f>
        <v>#DIV/0!</v>
      </c>
      <c r="BF2005" s="41" t="e">
        <f t="shared" ref="BF2005:BF2036" si="1270">IF(W2005="†","†",W2005/$AN2005)</f>
        <v>#DIV/0!</v>
      </c>
      <c r="BG2005" s="41" t="e">
        <f t="shared" ref="BG2005:BG2036" si="1271">IF(X2005="†","†",X2005/$AN2005)</f>
        <v>#DIV/0!</v>
      </c>
      <c r="BH2005" s="41" t="e">
        <f t="shared" ref="BH2005:BH2036" si="1272">IF(Y2005="†","†",Y2005/$AN2005)</f>
        <v>#DIV/0!</v>
      </c>
      <c r="BI2005" s="41" t="e">
        <f t="shared" ref="BI2005:BI2036" si="1273">IF(Z2005="†","†",Z2005/$AN2005)</f>
        <v>#DIV/0!</v>
      </c>
      <c r="BJ2005" s="41" t="e">
        <f t="shared" ref="BJ2005:BJ2036" si="1274">IF(AA2005="†","†",AA2005/$AN2005)</f>
        <v>#DIV/0!</v>
      </c>
      <c r="BK2005" s="41" t="e">
        <f t="shared" ref="BK2005:BK2036" si="1275">IF(AB2005="†","†",AB2005/$AN2005)</f>
        <v>#DIV/0!</v>
      </c>
      <c r="BL2005" s="41" t="e">
        <f t="shared" ref="BL2005:BL2036" si="1276">IF(AC2005="†","†",AC2005/$AN2005)</f>
        <v>#DIV/0!</v>
      </c>
      <c r="BM2005" s="41" t="e">
        <f t="shared" ref="BM2005:BM2036" si="1277">IF(AD2005="†","†",AD2005/$AN2005)</f>
        <v>#DIV/0!</v>
      </c>
      <c r="BN2005" s="41" t="e">
        <f t="shared" ref="BN2005:BN2036" si="1278">IF(AE2005="†","†",AE2005/$AN2005)</f>
        <v>#DIV/0!</v>
      </c>
      <c r="BO2005" s="41" t="e">
        <f t="shared" ref="BO2005:BO2036" si="1279">IF(AF2005="†","†",AF2005/$AN2005)</f>
        <v>#DIV/0!</v>
      </c>
      <c r="BP2005" s="41" t="e">
        <f t="shared" ref="BP2005:BP2036" si="1280">IF(AG2005="†","†",AG2005/$AN2005)</f>
        <v>#DIV/0!</v>
      </c>
      <c r="BQ2005" s="41" t="e">
        <f t="shared" ref="BQ2005:BQ2036" si="1281">IF(AH2005="†","†",AH2005/$AN2005)</f>
        <v>#DIV/0!</v>
      </c>
      <c r="BR2005" s="41" t="e">
        <f t="shared" ref="BR2005:BR2036" si="1282">IF(AI2005="†","†",AI2005/$AN2005)</f>
        <v>#DIV/0!</v>
      </c>
      <c r="BS2005" s="41" t="e">
        <f t="shared" ref="BS2005:BS2036" si="1283">IF(AJ2005="†","†",AJ2005/$AN2005)</f>
        <v>#DIV/0!</v>
      </c>
      <c r="BT2005" s="41" t="e">
        <f t="shared" ref="BT2005:BT2036" si="1284">IF(AK2005="†","†",AK2005/$AN2005)</f>
        <v>#DIV/0!</v>
      </c>
      <c r="BU2005" s="41" t="e">
        <f t="shared" ref="BU2005:BU2036" si="1285">IF(AL2005="†","†",AL2005/$AN2005)</f>
        <v>#DIV/0!</v>
      </c>
      <c r="BV2005" s="41" t="e">
        <f t="shared" ref="BV2005:BV2036" si="1286">IF(AM2005="†","†",AM2005/$AN2005)</f>
        <v>#DIV/0!</v>
      </c>
      <c r="BW2005" s="41" t="e">
        <f t="shared" ref="BW2005:BW2036" si="1287">AN2005/$AN2005</f>
        <v>#DIV/0!</v>
      </c>
      <c r="BX2005" s="41" t="str">
        <f t="shared" si="1251"/>
        <v/>
      </c>
      <c r="BY2005" s="51" t="e">
        <f>VLOOKUP(BX2005,'%workplace'!$A$1:$F$381,6,FALSE)</f>
        <v>#N/A</v>
      </c>
      <c r="BZ2005" s="32" t="e">
        <f t="shared" si="1252"/>
        <v>#N/A</v>
      </c>
    </row>
    <row r="2006" spans="1:78" s="8" customFormat="1" hidden="1" x14ac:dyDescent="0.2">
      <c r="A2006" s="8" t="str">
        <f t="shared" si="1250"/>
        <v/>
      </c>
      <c r="AO2006" s="41" t="e">
        <f t="shared" si="1253"/>
        <v>#DIV/0!</v>
      </c>
      <c r="AP2006" s="41" t="e">
        <f t="shared" si="1254"/>
        <v>#DIV/0!</v>
      </c>
      <c r="AQ2006" s="41" t="e">
        <f t="shared" si="1255"/>
        <v>#DIV/0!</v>
      </c>
      <c r="AR2006" s="41" t="e">
        <f t="shared" si="1256"/>
        <v>#DIV/0!</v>
      </c>
      <c r="AS2006" s="41" t="e">
        <f t="shared" si="1257"/>
        <v>#DIV/0!</v>
      </c>
      <c r="AT2006" s="41" t="e">
        <f t="shared" si="1258"/>
        <v>#DIV/0!</v>
      </c>
      <c r="AU2006" s="41" t="e">
        <f t="shared" si="1259"/>
        <v>#DIV/0!</v>
      </c>
      <c r="AV2006" s="41" t="e">
        <f t="shared" si="1260"/>
        <v>#DIV/0!</v>
      </c>
      <c r="AW2006" s="41" t="e">
        <f t="shared" si="1261"/>
        <v>#DIV/0!</v>
      </c>
      <c r="AX2006" s="41" t="e">
        <f t="shared" si="1262"/>
        <v>#DIV/0!</v>
      </c>
      <c r="AY2006" s="41" t="e">
        <f t="shared" si="1263"/>
        <v>#DIV/0!</v>
      </c>
      <c r="AZ2006" s="41" t="e">
        <f t="shared" si="1264"/>
        <v>#DIV/0!</v>
      </c>
      <c r="BA2006" s="41" t="e">
        <f t="shared" si="1265"/>
        <v>#DIV/0!</v>
      </c>
      <c r="BB2006" s="41" t="e">
        <f t="shared" si="1266"/>
        <v>#DIV/0!</v>
      </c>
      <c r="BC2006" s="41" t="e">
        <f t="shared" si="1267"/>
        <v>#DIV/0!</v>
      </c>
      <c r="BD2006" s="41" t="e">
        <f t="shared" si="1268"/>
        <v>#DIV/0!</v>
      </c>
      <c r="BE2006" s="41" t="e">
        <f t="shared" si="1269"/>
        <v>#DIV/0!</v>
      </c>
      <c r="BF2006" s="41" t="e">
        <f t="shared" si="1270"/>
        <v>#DIV/0!</v>
      </c>
      <c r="BG2006" s="41" t="e">
        <f t="shared" si="1271"/>
        <v>#DIV/0!</v>
      </c>
      <c r="BH2006" s="41" t="e">
        <f t="shared" si="1272"/>
        <v>#DIV/0!</v>
      </c>
      <c r="BI2006" s="41" t="e">
        <f t="shared" si="1273"/>
        <v>#DIV/0!</v>
      </c>
      <c r="BJ2006" s="41" t="e">
        <f t="shared" si="1274"/>
        <v>#DIV/0!</v>
      </c>
      <c r="BK2006" s="41" t="e">
        <f t="shared" si="1275"/>
        <v>#DIV/0!</v>
      </c>
      <c r="BL2006" s="41" t="e">
        <f t="shared" si="1276"/>
        <v>#DIV/0!</v>
      </c>
      <c r="BM2006" s="41" t="e">
        <f t="shared" si="1277"/>
        <v>#DIV/0!</v>
      </c>
      <c r="BN2006" s="41" t="e">
        <f t="shared" si="1278"/>
        <v>#DIV/0!</v>
      </c>
      <c r="BO2006" s="41" t="e">
        <f t="shared" si="1279"/>
        <v>#DIV/0!</v>
      </c>
      <c r="BP2006" s="41" t="e">
        <f t="shared" si="1280"/>
        <v>#DIV/0!</v>
      </c>
      <c r="BQ2006" s="41" t="e">
        <f t="shared" si="1281"/>
        <v>#DIV/0!</v>
      </c>
      <c r="BR2006" s="41" t="e">
        <f t="shared" si="1282"/>
        <v>#DIV/0!</v>
      </c>
      <c r="BS2006" s="41" t="e">
        <f t="shared" si="1283"/>
        <v>#DIV/0!</v>
      </c>
      <c r="BT2006" s="41" t="e">
        <f t="shared" si="1284"/>
        <v>#DIV/0!</v>
      </c>
      <c r="BU2006" s="41" t="e">
        <f t="shared" si="1285"/>
        <v>#DIV/0!</v>
      </c>
      <c r="BV2006" s="41" t="e">
        <f t="shared" si="1286"/>
        <v>#DIV/0!</v>
      </c>
      <c r="BW2006" s="41" t="e">
        <f t="shared" si="1287"/>
        <v>#DIV/0!</v>
      </c>
      <c r="BX2006" s="41" t="str">
        <f t="shared" si="1251"/>
        <v/>
      </c>
      <c r="BY2006" s="51" t="e">
        <f>VLOOKUP(BX2006,'%workplace'!$A$1:$F$381,6,FALSE)</f>
        <v>#N/A</v>
      </c>
      <c r="BZ2006" s="32" t="e">
        <f t="shared" si="1252"/>
        <v>#N/A</v>
      </c>
    </row>
    <row r="2007" spans="1:78" s="8" customFormat="1" hidden="1" x14ac:dyDescent="0.2">
      <c r="A2007" s="8" t="str">
        <f t="shared" si="1250"/>
        <v/>
      </c>
      <c r="AO2007" s="41" t="e">
        <f t="shared" si="1253"/>
        <v>#DIV/0!</v>
      </c>
      <c r="AP2007" s="41" t="e">
        <f t="shared" si="1254"/>
        <v>#DIV/0!</v>
      </c>
      <c r="AQ2007" s="41" t="e">
        <f t="shared" si="1255"/>
        <v>#DIV/0!</v>
      </c>
      <c r="AR2007" s="41" t="e">
        <f t="shared" si="1256"/>
        <v>#DIV/0!</v>
      </c>
      <c r="AS2007" s="41" t="e">
        <f t="shared" si="1257"/>
        <v>#DIV/0!</v>
      </c>
      <c r="AT2007" s="41" t="e">
        <f t="shared" si="1258"/>
        <v>#DIV/0!</v>
      </c>
      <c r="AU2007" s="41" t="e">
        <f t="shared" si="1259"/>
        <v>#DIV/0!</v>
      </c>
      <c r="AV2007" s="41" t="e">
        <f t="shared" si="1260"/>
        <v>#DIV/0!</v>
      </c>
      <c r="AW2007" s="41" t="e">
        <f t="shared" si="1261"/>
        <v>#DIV/0!</v>
      </c>
      <c r="AX2007" s="41" t="e">
        <f t="shared" si="1262"/>
        <v>#DIV/0!</v>
      </c>
      <c r="AY2007" s="41" t="e">
        <f t="shared" si="1263"/>
        <v>#DIV/0!</v>
      </c>
      <c r="AZ2007" s="41" t="e">
        <f t="shared" si="1264"/>
        <v>#DIV/0!</v>
      </c>
      <c r="BA2007" s="41" t="e">
        <f t="shared" si="1265"/>
        <v>#DIV/0!</v>
      </c>
      <c r="BB2007" s="41" t="e">
        <f t="shared" si="1266"/>
        <v>#DIV/0!</v>
      </c>
      <c r="BC2007" s="41" t="e">
        <f t="shared" si="1267"/>
        <v>#DIV/0!</v>
      </c>
      <c r="BD2007" s="41" t="e">
        <f t="shared" si="1268"/>
        <v>#DIV/0!</v>
      </c>
      <c r="BE2007" s="41" t="e">
        <f t="shared" si="1269"/>
        <v>#DIV/0!</v>
      </c>
      <c r="BF2007" s="41" t="e">
        <f t="shared" si="1270"/>
        <v>#DIV/0!</v>
      </c>
      <c r="BG2007" s="41" t="e">
        <f t="shared" si="1271"/>
        <v>#DIV/0!</v>
      </c>
      <c r="BH2007" s="41" t="e">
        <f t="shared" si="1272"/>
        <v>#DIV/0!</v>
      </c>
      <c r="BI2007" s="41" t="e">
        <f t="shared" si="1273"/>
        <v>#DIV/0!</v>
      </c>
      <c r="BJ2007" s="41" t="e">
        <f t="shared" si="1274"/>
        <v>#DIV/0!</v>
      </c>
      <c r="BK2007" s="41" t="e">
        <f t="shared" si="1275"/>
        <v>#DIV/0!</v>
      </c>
      <c r="BL2007" s="41" t="e">
        <f t="shared" si="1276"/>
        <v>#DIV/0!</v>
      </c>
      <c r="BM2007" s="41" t="e">
        <f t="shared" si="1277"/>
        <v>#DIV/0!</v>
      </c>
      <c r="BN2007" s="41" t="e">
        <f t="shared" si="1278"/>
        <v>#DIV/0!</v>
      </c>
      <c r="BO2007" s="41" t="e">
        <f t="shared" si="1279"/>
        <v>#DIV/0!</v>
      </c>
      <c r="BP2007" s="41" t="e">
        <f t="shared" si="1280"/>
        <v>#DIV/0!</v>
      </c>
      <c r="BQ2007" s="41" t="e">
        <f t="shared" si="1281"/>
        <v>#DIV/0!</v>
      </c>
      <c r="BR2007" s="41" t="e">
        <f t="shared" si="1282"/>
        <v>#DIV/0!</v>
      </c>
      <c r="BS2007" s="41" t="e">
        <f t="shared" si="1283"/>
        <v>#DIV/0!</v>
      </c>
      <c r="BT2007" s="41" t="e">
        <f t="shared" si="1284"/>
        <v>#DIV/0!</v>
      </c>
      <c r="BU2007" s="41" t="e">
        <f t="shared" si="1285"/>
        <v>#DIV/0!</v>
      </c>
      <c r="BV2007" s="41" t="e">
        <f t="shared" si="1286"/>
        <v>#DIV/0!</v>
      </c>
      <c r="BW2007" s="41" t="e">
        <f t="shared" si="1287"/>
        <v>#DIV/0!</v>
      </c>
      <c r="BX2007" s="41" t="str">
        <f t="shared" si="1251"/>
        <v/>
      </c>
      <c r="BY2007" s="51" t="e">
        <f>VLOOKUP(BX2007,'%workplace'!$A$1:$F$381,6,FALSE)</f>
        <v>#N/A</v>
      </c>
      <c r="BZ2007" s="32" t="e">
        <f t="shared" si="1252"/>
        <v>#N/A</v>
      </c>
    </row>
    <row r="2008" spans="1:78" s="8" customFormat="1" hidden="1" x14ac:dyDescent="0.2">
      <c r="A2008" s="8" t="str">
        <f t="shared" si="1250"/>
        <v/>
      </c>
      <c r="AO2008" s="41" t="e">
        <f t="shared" si="1253"/>
        <v>#DIV/0!</v>
      </c>
      <c r="AP2008" s="41" t="e">
        <f t="shared" si="1254"/>
        <v>#DIV/0!</v>
      </c>
      <c r="AQ2008" s="41" t="e">
        <f t="shared" si="1255"/>
        <v>#DIV/0!</v>
      </c>
      <c r="AR2008" s="41" t="e">
        <f t="shared" si="1256"/>
        <v>#DIV/0!</v>
      </c>
      <c r="AS2008" s="41" t="e">
        <f t="shared" si="1257"/>
        <v>#DIV/0!</v>
      </c>
      <c r="AT2008" s="41" t="e">
        <f t="shared" si="1258"/>
        <v>#DIV/0!</v>
      </c>
      <c r="AU2008" s="41" t="e">
        <f t="shared" si="1259"/>
        <v>#DIV/0!</v>
      </c>
      <c r="AV2008" s="41" t="e">
        <f t="shared" si="1260"/>
        <v>#DIV/0!</v>
      </c>
      <c r="AW2008" s="41" t="e">
        <f t="shared" si="1261"/>
        <v>#DIV/0!</v>
      </c>
      <c r="AX2008" s="41" t="e">
        <f t="shared" si="1262"/>
        <v>#DIV/0!</v>
      </c>
      <c r="AY2008" s="41" t="e">
        <f t="shared" si="1263"/>
        <v>#DIV/0!</v>
      </c>
      <c r="AZ2008" s="41" t="e">
        <f t="shared" si="1264"/>
        <v>#DIV/0!</v>
      </c>
      <c r="BA2008" s="41" t="e">
        <f t="shared" si="1265"/>
        <v>#DIV/0!</v>
      </c>
      <c r="BB2008" s="41" t="e">
        <f t="shared" si="1266"/>
        <v>#DIV/0!</v>
      </c>
      <c r="BC2008" s="41" t="e">
        <f t="shared" si="1267"/>
        <v>#DIV/0!</v>
      </c>
      <c r="BD2008" s="41" t="e">
        <f t="shared" si="1268"/>
        <v>#DIV/0!</v>
      </c>
      <c r="BE2008" s="41" t="e">
        <f t="shared" si="1269"/>
        <v>#DIV/0!</v>
      </c>
      <c r="BF2008" s="41" t="e">
        <f t="shared" si="1270"/>
        <v>#DIV/0!</v>
      </c>
      <c r="BG2008" s="41" t="e">
        <f t="shared" si="1271"/>
        <v>#DIV/0!</v>
      </c>
      <c r="BH2008" s="41" t="e">
        <f t="shared" si="1272"/>
        <v>#DIV/0!</v>
      </c>
      <c r="BI2008" s="41" t="e">
        <f t="shared" si="1273"/>
        <v>#DIV/0!</v>
      </c>
      <c r="BJ2008" s="41" t="e">
        <f t="shared" si="1274"/>
        <v>#DIV/0!</v>
      </c>
      <c r="BK2008" s="41" t="e">
        <f t="shared" si="1275"/>
        <v>#DIV/0!</v>
      </c>
      <c r="BL2008" s="41" t="e">
        <f t="shared" si="1276"/>
        <v>#DIV/0!</v>
      </c>
      <c r="BM2008" s="41" t="e">
        <f t="shared" si="1277"/>
        <v>#DIV/0!</v>
      </c>
      <c r="BN2008" s="41" t="e">
        <f t="shared" si="1278"/>
        <v>#DIV/0!</v>
      </c>
      <c r="BO2008" s="41" t="e">
        <f t="shared" si="1279"/>
        <v>#DIV/0!</v>
      </c>
      <c r="BP2008" s="41" t="e">
        <f t="shared" si="1280"/>
        <v>#DIV/0!</v>
      </c>
      <c r="BQ2008" s="41" t="e">
        <f t="shared" si="1281"/>
        <v>#DIV/0!</v>
      </c>
      <c r="BR2008" s="41" t="e">
        <f t="shared" si="1282"/>
        <v>#DIV/0!</v>
      </c>
      <c r="BS2008" s="41" t="e">
        <f t="shared" si="1283"/>
        <v>#DIV/0!</v>
      </c>
      <c r="BT2008" s="41" t="e">
        <f t="shared" si="1284"/>
        <v>#DIV/0!</v>
      </c>
      <c r="BU2008" s="41" t="e">
        <f t="shared" si="1285"/>
        <v>#DIV/0!</v>
      </c>
      <c r="BV2008" s="41" t="e">
        <f t="shared" si="1286"/>
        <v>#DIV/0!</v>
      </c>
      <c r="BW2008" s="41" t="e">
        <f t="shared" si="1287"/>
        <v>#DIV/0!</v>
      </c>
      <c r="BX2008" s="41" t="str">
        <f t="shared" si="1251"/>
        <v/>
      </c>
      <c r="BY2008" s="51" t="e">
        <f>VLOOKUP(BX2008,'%workplace'!$A$1:$F$381,6,FALSE)</f>
        <v>#N/A</v>
      </c>
      <c r="BZ2008" s="32" t="e">
        <f t="shared" si="1252"/>
        <v>#N/A</v>
      </c>
    </row>
    <row r="2009" spans="1:78" s="8" customFormat="1" hidden="1" x14ac:dyDescent="0.2">
      <c r="A2009" s="8" t="str">
        <f t="shared" si="1250"/>
        <v/>
      </c>
      <c r="AO2009" s="41" t="e">
        <f t="shared" si="1253"/>
        <v>#DIV/0!</v>
      </c>
      <c r="AP2009" s="41" t="e">
        <f t="shared" si="1254"/>
        <v>#DIV/0!</v>
      </c>
      <c r="AQ2009" s="41" t="e">
        <f t="shared" si="1255"/>
        <v>#DIV/0!</v>
      </c>
      <c r="AR2009" s="41" t="e">
        <f t="shared" si="1256"/>
        <v>#DIV/0!</v>
      </c>
      <c r="AS2009" s="41" t="e">
        <f t="shared" si="1257"/>
        <v>#DIV/0!</v>
      </c>
      <c r="AT2009" s="41" t="e">
        <f t="shared" si="1258"/>
        <v>#DIV/0!</v>
      </c>
      <c r="AU2009" s="41" t="e">
        <f t="shared" si="1259"/>
        <v>#DIV/0!</v>
      </c>
      <c r="AV2009" s="41" t="e">
        <f t="shared" si="1260"/>
        <v>#DIV/0!</v>
      </c>
      <c r="AW2009" s="41" t="e">
        <f t="shared" si="1261"/>
        <v>#DIV/0!</v>
      </c>
      <c r="AX2009" s="41" t="e">
        <f t="shared" si="1262"/>
        <v>#DIV/0!</v>
      </c>
      <c r="AY2009" s="41" t="e">
        <f t="shared" si="1263"/>
        <v>#DIV/0!</v>
      </c>
      <c r="AZ2009" s="41" t="e">
        <f t="shared" si="1264"/>
        <v>#DIV/0!</v>
      </c>
      <c r="BA2009" s="41" t="e">
        <f t="shared" si="1265"/>
        <v>#DIV/0!</v>
      </c>
      <c r="BB2009" s="41" t="e">
        <f t="shared" si="1266"/>
        <v>#DIV/0!</v>
      </c>
      <c r="BC2009" s="41" t="e">
        <f t="shared" si="1267"/>
        <v>#DIV/0!</v>
      </c>
      <c r="BD2009" s="41" t="e">
        <f t="shared" si="1268"/>
        <v>#DIV/0!</v>
      </c>
      <c r="BE2009" s="41" t="e">
        <f t="shared" si="1269"/>
        <v>#DIV/0!</v>
      </c>
      <c r="BF2009" s="41" t="e">
        <f t="shared" si="1270"/>
        <v>#DIV/0!</v>
      </c>
      <c r="BG2009" s="41" t="e">
        <f t="shared" si="1271"/>
        <v>#DIV/0!</v>
      </c>
      <c r="BH2009" s="41" t="e">
        <f t="shared" si="1272"/>
        <v>#DIV/0!</v>
      </c>
      <c r="BI2009" s="41" t="e">
        <f t="shared" si="1273"/>
        <v>#DIV/0!</v>
      </c>
      <c r="BJ2009" s="41" t="e">
        <f t="shared" si="1274"/>
        <v>#DIV/0!</v>
      </c>
      <c r="BK2009" s="41" t="e">
        <f t="shared" si="1275"/>
        <v>#DIV/0!</v>
      </c>
      <c r="BL2009" s="41" t="e">
        <f t="shared" si="1276"/>
        <v>#DIV/0!</v>
      </c>
      <c r="BM2009" s="41" t="e">
        <f t="shared" si="1277"/>
        <v>#DIV/0!</v>
      </c>
      <c r="BN2009" s="41" t="e">
        <f t="shared" si="1278"/>
        <v>#DIV/0!</v>
      </c>
      <c r="BO2009" s="41" t="e">
        <f t="shared" si="1279"/>
        <v>#DIV/0!</v>
      </c>
      <c r="BP2009" s="41" t="e">
        <f t="shared" si="1280"/>
        <v>#DIV/0!</v>
      </c>
      <c r="BQ2009" s="41" t="e">
        <f t="shared" si="1281"/>
        <v>#DIV/0!</v>
      </c>
      <c r="BR2009" s="41" t="e">
        <f t="shared" si="1282"/>
        <v>#DIV/0!</v>
      </c>
      <c r="BS2009" s="41" t="e">
        <f t="shared" si="1283"/>
        <v>#DIV/0!</v>
      </c>
      <c r="BT2009" s="41" t="e">
        <f t="shared" si="1284"/>
        <v>#DIV/0!</v>
      </c>
      <c r="BU2009" s="41" t="e">
        <f t="shared" si="1285"/>
        <v>#DIV/0!</v>
      </c>
      <c r="BV2009" s="41" t="e">
        <f t="shared" si="1286"/>
        <v>#DIV/0!</v>
      </c>
      <c r="BW2009" s="41" t="e">
        <f t="shared" si="1287"/>
        <v>#DIV/0!</v>
      </c>
      <c r="BX2009" s="41" t="str">
        <f t="shared" si="1251"/>
        <v/>
      </c>
      <c r="BY2009" s="51" t="e">
        <f>VLOOKUP(BX2009,'%workplace'!$A$1:$F$381,6,FALSE)</f>
        <v>#N/A</v>
      </c>
      <c r="BZ2009" s="32" t="e">
        <f t="shared" si="1252"/>
        <v>#N/A</v>
      </c>
    </row>
    <row r="2010" spans="1:78" s="8" customFormat="1" hidden="1" x14ac:dyDescent="0.2">
      <c r="A2010" s="8" t="str">
        <f t="shared" si="1250"/>
        <v/>
      </c>
      <c r="AO2010" s="41" t="e">
        <f t="shared" si="1253"/>
        <v>#DIV/0!</v>
      </c>
      <c r="AP2010" s="41" t="e">
        <f t="shared" si="1254"/>
        <v>#DIV/0!</v>
      </c>
      <c r="AQ2010" s="41" t="e">
        <f t="shared" si="1255"/>
        <v>#DIV/0!</v>
      </c>
      <c r="AR2010" s="41" t="e">
        <f t="shared" si="1256"/>
        <v>#DIV/0!</v>
      </c>
      <c r="AS2010" s="41" t="e">
        <f t="shared" si="1257"/>
        <v>#DIV/0!</v>
      </c>
      <c r="AT2010" s="41" t="e">
        <f t="shared" si="1258"/>
        <v>#DIV/0!</v>
      </c>
      <c r="AU2010" s="41" t="e">
        <f t="shared" si="1259"/>
        <v>#DIV/0!</v>
      </c>
      <c r="AV2010" s="41" t="e">
        <f t="shared" si="1260"/>
        <v>#DIV/0!</v>
      </c>
      <c r="AW2010" s="41" t="e">
        <f t="shared" si="1261"/>
        <v>#DIV/0!</v>
      </c>
      <c r="AX2010" s="41" t="e">
        <f t="shared" si="1262"/>
        <v>#DIV/0!</v>
      </c>
      <c r="AY2010" s="41" t="e">
        <f t="shared" si="1263"/>
        <v>#DIV/0!</v>
      </c>
      <c r="AZ2010" s="41" t="e">
        <f t="shared" si="1264"/>
        <v>#DIV/0!</v>
      </c>
      <c r="BA2010" s="41" t="e">
        <f t="shared" si="1265"/>
        <v>#DIV/0!</v>
      </c>
      <c r="BB2010" s="41" t="e">
        <f t="shared" si="1266"/>
        <v>#DIV/0!</v>
      </c>
      <c r="BC2010" s="41" t="e">
        <f t="shared" si="1267"/>
        <v>#DIV/0!</v>
      </c>
      <c r="BD2010" s="41" t="e">
        <f t="shared" si="1268"/>
        <v>#DIV/0!</v>
      </c>
      <c r="BE2010" s="41" t="e">
        <f t="shared" si="1269"/>
        <v>#DIV/0!</v>
      </c>
      <c r="BF2010" s="41" t="e">
        <f t="shared" si="1270"/>
        <v>#DIV/0!</v>
      </c>
      <c r="BG2010" s="41" t="e">
        <f t="shared" si="1271"/>
        <v>#DIV/0!</v>
      </c>
      <c r="BH2010" s="41" t="e">
        <f t="shared" si="1272"/>
        <v>#DIV/0!</v>
      </c>
      <c r="BI2010" s="41" t="e">
        <f t="shared" si="1273"/>
        <v>#DIV/0!</v>
      </c>
      <c r="BJ2010" s="41" t="e">
        <f t="shared" si="1274"/>
        <v>#DIV/0!</v>
      </c>
      <c r="BK2010" s="41" t="e">
        <f t="shared" si="1275"/>
        <v>#DIV/0!</v>
      </c>
      <c r="BL2010" s="41" t="e">
        <f t="shared" si="1276"/>
        <v>#DIV/0!</v>
      </c>
      <c r="BM2010" s="41" t="e">
        <f t="shared" si="1277"/>
        <v>#DIV/0!</v>
      </c>
      <c r="BN2010" s="41" t="e">
        <f t="shared" si="1278"/>
        <v>#DIV/0!</v>
      </c>
      <c r="BO2010" s="41" t="e">
        <f t="shared" si="1279"/>
        <v>#DIV/0!</v>
      </c>
      <c r="BP2010" s="41" t="e">
        <f t="shared" si="1280"/>
        <v>#DIV/0!</v>
      </c>
      <c r="BQ2010" s="41" t="e">
        <f t="shared" si="1281"/>
        <v>#DIV/0!</v>
      </c>
      <c r="BR2010" s="41" t="e">
        <f t="shared" si="1282"/>
        <v>#DIV/0!</v>
      </c>
      <c r="BS2010" s="41" t="e">
        <f t="shared" si="1283"/>
        <v>#DIV/0!</v>
      </c>
      <c r="BT2010" s="41" t="e">
        <f t="shared" si="1284"/>
        <v>#DIV/0!</v>
      </c>
      <c r="BU2010" s="41" t="e">
        <f t="shared" si="1285"/>
        <v>#DIV/0!</v>
      </c>
      <c r="BV2010" s="41" t="e">
        <f t="shared" si="1286"/>
        <v>#DIV/0!</v>
      </c>
      <c r="BW2010" s="41" t="e">
        <f t="shared" si="1287"/>
        <v>#DIV/0!</v>
      </c>
      <c r="BX2010" s="41" t="str">
        <f t="shared" si="1251"/>
        <v/>
      </c>
      <c r="BY2010" s="51" t="e">
        <f>VLOOKUP(BX2010,'%workplace'!$A$1:$F$381,6,FALSE)</f>
        <v>#N/A</v>
      </c>
      <c r="BZ2010" s="32" t="e">
        <f t="shared" si="1252"/>
        <v>#N/A</v>
      </c>
    </row>
    <row r="2011" spans="1:78" s="8" customFormat="1" hidden="1" x14ac:dyDescent="0.2">
      <c r="A2011" s="8" t="str">
        <f t="shared" si="1250"/>
        <v/>
      </c>
      <c r="AO2011" s="41" t="e">
        <f t="shared" si="1253"/>
        <v>#DIV/0!</v>
      </c>
      <c r="AP2011" s="41" t="e">
        <f t="shared" si="1254"/>
        <v>#DIV/0!</v>
      </c>
      <c r="AQ2011" s="41" t="e">
        <f t="shared" si="1255"/>
        <v>#DIV/0!</v>
      </c>
      <c r="AR2011" s="41" t="e">
        <f t="shared" si="1256"/>
        <v>#DIV/0!</v>
      </c>
      <c r="AS2011" s="41" t="e">
        <f t="shared" si="1257"/>
        <v>#DIV/0!</v>
      </c>
      <c r="AT2011" s="41" t="e">
        <f t="shared" si="1258"/>
        <v>#DIV/0!</v>
      </c>
      <c r="AU2011" s="41" t="e">
        <f t="shared" si="1259"/>
        <v>#DIV/0!</v>
      </c>
      <c r="AV2011" s="41" t="e">
        <f t="shared" si="1260"/>
        <v>#DIV/0!</v>
      </c>
      <c r="AW2011" s="41" t="e">
        <f t="shared" si="1261"/>
        <v>#DIV/0!</v>
      </c>
      <c r="AX2011" s="41" t="e">
        <f t="shared" si="1262"/>
        <v>#DIV/0!</v>
      </c>
      <c r="AY2011" s="41" t="e">
        <f t="shared" si="1263"/>
        <v>#DIV/0!</v>
      </c>
      <c r="AZ2011" s="41" t="e">
        <f t="shared" si="1264"/>
        <v>#DIV/0!</v>
      </c>
      <c r="BA2011" s="41" t="e">
        <f t="shared" si="1265"/>
        <v>#DIV/0!</v>
      </c>
      <c r="BB2011" s="41" t="e">
        <f t="shared" si="1266"/>
        <v>#DIV/0!</v>
      </c>
      <c r="BC2011" s="41" t="e">
        <f t="shared" si="1267"/>
        <v>#DIV/0!</v>
      </c>
      <c r="BD2011" s="41" t="e">
        <f t="shared" si="1268"/>
        <v>#DIV/0!</v>
      </c>
      <c r="BE2011" s="41" t="e">
        <f t="shared" si="1269"/>
        <v>#DIV/0!</v>
      </c>
      <c r="BF2011" s="41" t="e">
        <f t="shared" si="1270"/>
        <v>#DIV/0!</v>
      </c>
      <c r="BG2011" s="41" t="e">
        <f t="shared" si="1271"/>
        <v>#DIV/0!</v>
      </c>
      <c r="BH2011" s="41" t="e">
        <f t="shared" si="1272"/>
        <v>#DIV/0!</v>
      </c>
      <c r="BI2011" s="41" t="e">
        <f t="shared" si="1273"/>
        <v>#DIV/0!</v>
      </c>
      <c r="BJ2011" s="41" t="e">
        <f t="shared" si="1274"/>
        <v>#DIV/0!</v>
      </c>
      <c r="BK2011" s="41" t="e">
        <f t="shared" si="1275"/>
        <v>#DIV/0!</v>
      </c>
      <c r="BL2011" s="41" t="e">
        <f t="shared" si="1276"/>
        <v>#DIV/0!</v>
      </c>
      <c r="BM2011" s="41" t="e">
        <f t="shared" si="1277"/>
        <v>#DIV/0!</v>
      </c>
      <c r="BN2011" s="41" t="e">
        <f t="shared" si="1278"/>
        <v>#DIV/0!</v>
      </c>
      <c r="BO2011" s="41" t="e">
        <f t="shared" si="1279"/>
        <v>#DIV/0!</v>
      </c>
      <c r="BP2011" s="41" t="e">
        <f t="shared" si="1280"/>
        <v>#DIV/0!</v>
      </c>
      <c r="BQ2011" s="41" t="e">
        <f t="shared" si="1281"/>
        <v>#DIV/0!</v>
      </c>
      <c r="BR2011" s="41" t="e">
        <f t="shared" si="1282"/>
        <v>#DIV/0!</v>
      </c>
      <c r="BS2011" s="41" t="e">
        <f t="shared" si="1283"/>
        <v>#DIV/0!</v>
      </c>
      <c r="BT2011" s="41" t="e">
        <f t="shared" si="1284"/>
        <v>#DIV/0!</v>
      </c>
      <c r="BU2011" s="41" t="e">
        <f t="shared" si="1285"/>
        <v>#DIV/0!</v>
      </c>
      <c r="BV2011" s="41" t="e">
        <f t="shared" si="1286"/>
        <v>#DIV/0!</v>
      </c>
      <c r="BW2011" s="41" t="e">
        <f t="shared" si="1287"/>
        <v>#DIV/0!</v>
      </c>
      <c r="BX2011" s="41" t="str">
        <f t="shared" si="1251"/>
        <v/>
      </c>
      <c r="BY2011" s="51" t="e">
        <f>VLOOKUP(BX2011,'%workplace'!$A$1:$F$381,6,FALSE)</f>
        <v>#N/A</v>
      </c>
      <c r="BZ2011" s="32" t="e">
        <f t="shared" si="1252"/>
        <v>#N/A</v>
      </c>
    </row>
    <row r="2012" spans="1:78" s="8" customFormat="1" hidden="1" x14ac:dyDescent="0.2">
      <c r="A2012" s="8" t="str">
        <f t="shared" si="1250"/>
        <v/>
      </c>
      <c r="AO2012" s="41" t="e">
        <f t="shared" si="1253"/>
        <v>#DIV/0!</v>
      </c>
      <c r="AP2012" s="41" t="e">
        <f t="shared" si="1254"/>
        <v>#DIV/0!</v>
      </c>
      <c r="AQ2012" s="41" t="e">
        <f t="shared" si="1255"/>
        <v>#DIV/0!</v>
      </c>
      <c r="AR2012" s="41" t="e">
        <f t="shared" si="1256"/>
        <v>#DIV/0!</v>
      </c>
      <c r="AS2012" s="41" t="e">
        <f t="shared" si="1257"/>
        <v>#DIV/0!</v>
      </c>
      <c r="AT2012" s="41" t="e">
        <f t="shared" si="1258"/>
        <v>#DIV/0!</v>
      </c>
      <c r="AU2012" s="41" t="e">
        <f t="shared" si="1259"/>
        <v>#DIV/0!</v>
      </c>
      <c r="AV2012" s="41" t="e">
        <f t="shared" si="1260"/>
        <v>#DIV/0!</v>
      </c>
      <c r="AW2012" s="41" t="e">
        <f t="shared" si="1261"/>
        <v>#DIV/0!</v>
      </c>
      <c r="AX2012" s="41" t="e">
        <f t="shared" si="1262"/>
        <v>#DIV/0!</v>
      </c>
      <c r="AY2012" s="41" t="e">
        <f t="shared" si="1263"/>
        <v>#DIV/0!</v>
      </c>
      <c r="AZ2012" s="41" t="e">
        <f t="shared" si="1264"/>
        <v>#DIV/0!</v>
      </c>
      <c r="BA2012" s="41" t="e">
        <f t="shared" si="1265"/>
        <v>#DIV/0!</v>
      </c>
      <c r="BB2012" s="41" t="e">
        <f t="shared" si="1266"/>
        <v>#DIV/0!</v>
      </c>
      <c r="BC2012" s="41" t="e">
        <f t="shared" si="1267"/>
        <v>#DIV/0!</v>
      </c>
      <c r="BD2012" s="41" t="e">
        <f t="shared" si="1268"/>
        <v>#DIV/0!</v>
      </c>
      <c r="BE2012" s="41" t="e">
        <f t="shared" si="1269"/>
        <v>#DIV/0!</v>
      </c>
      <c r="BF2012" s="41" t="e">
        <f t="shared" si="1270"/>
        <v>#DIV/0!</v>
      </c>
      <c r="BG2012" s="41" t="e">
        <f t="shared" si="1271"/>
        <v>#DIV/0!</v>
      </c>
      <c r="BH2012" s="41" t="e">
        <f t="shared" si="1272"/>
        <v>#DIV/0!</v>
      </c>
      <c r="BI2012" s="41" t="e">
        <f t="shared" si="1273"/>
        <v>#DIV/0!</v>
      </c>
      <c r="BJ2012" s="41" t="e">
        <f t="shared" si="1274"/>
        <v>#DIV/0!</v>
      </c>
      <c r="BK2012" s="41" t="e">
        <f t="shared" si="1275"/>
        <v>#DIV/0!</v>
      </c>
      <c r="BL2012" s="41" t="e">
        <f t="shared" si="1276"/>
        <v>#DIV/0!</v>
      </c>
      <c r="BM2012" s="41" t="e">
        <f t="shared" si="1277"/>
        <v>#DIV/0!</v>
      </c>
      <c r="BN2012" s="41" t="e">
        <f t="shared" si="1278"/>
        <v>#DIV/0!</v>
      </c>
      <c r="BO2012" s="41" t="e">
        <f t="shared" si="1279"/>
        <v>#DIV/0!</v>
      </c>
      <c r="BP2012" s="41" t="e">
        <f t="shared" si="1280"/>
        <v>#DIV/0!</v>
      </c>
      <c r="BQ2012" s="41" t="e">
        <f t="shared" si="1281"/>
        <v>#DIV/0!</v>
      </c>
      <c r="BR2012" s="41" t="e">
        <f t="shared" si="1282"/>
        <v>#DIV/0!</v>
      </c>
      <c r="BS2012" s="41" t="e">
        <f t="shared" si="1283"/>
        <v>#DIV/0!</v>
      </c>
      <c r="BT2012" s="41" t="e">
        <f t="shared" si="1284"/>
        <v>#DIV/0!</v>
      </c>
      <c r="BU2012" s="41" t="e">
        <f t="shared" si="1285"/>
        <v>#DIV/0!</v>
      </c>
      <c r="BV2012" s="41" t="e">
        <f t="shared" si="1286"/>
        <v>#DIV/0!</v>
      </c>
      <c r="BW2012" s="41" t="e">
        <f t="shared" si="1287"/>
        <v>#DIV/0!</v>
      </c>
      <c r="BX2012" s="41" t="str">
        <f t="shared" si="1251"/>
        <v/>
      </c>
      <c r="BY2012" s="51" t="e">
        <f>VLOOKUP(BX2012,'%workplace'!$A$1:$F$381,6,FALSE)</f>
        <v>#N/A</v>
      </c>
      <c r="BZ2012" s="32" t="e">
        <f t="shared" si="1252"/>
        <v>#N/A</v>
      </c>
    </row>
    <row r="2013" spans="1:78" s="8" customFormat="1" hidden="1" x14ac:dyDescent="0.2">
      <c r="A2013" s="8" t="str">
        <f t="shared" si="1250"/>
        <v/>
      </c>
      <c r="AO2013" s="41" t="e">
        <f t="shared" si="1253"/>
        <v>#DIV/0!</v>
      </c>
      <c r="AP2013" s="41" t="e">
        <f t="shared" si="1254"/>
        <v>#DIV/0!</v>
      </c>
      <c r="AQ2013" s="41" t="e">
        <f t="shared" si="1255"/>
        <v>#DIV/0!</v>
      </c>
      <c r="AR2013" s="41" t="e">
        <f t="shared" si="1256"/>
        <v>#DIV/0!</v>
      </c>
      <c r="AS2013" s="41" t="e">
        <f t="shared" si="1257"/>
        <v>#DIV/0!</v>
      </c>
      <c r="AT2013" s="41" t="e">
        <f t="shared" si="1258"/>
        <v>#DIV/0!</v>
      </c>
      <c r="AU2013" s="41" t="e">
        <f t="shared" si="1259"/>
        <v>#DIV/0!</v>
      </c>
      <c r="AV2013" s="41" t="e">
        <f t="shared" si="1260"/>
        <v>#DIV/0!</v>
      </c>
      <c r="AW2013" s="41" t="e">
        <f t="shared" si="1261"/>
        <v>#DIV/0!</v>
      </c>
      <c r="AX2013" s="41" t="e">
        <f t="shared" si="1262"/>
        <v>#DIV/0!</v>
      </c>
      <c r="AY2013" s="41" t="e">
        <f t="shared" si="1263"/>
        <v>#DIV/0!</v>
      </c>
      <c r="AZ2013" s="41" t="e">
        <f t="shared" si="1264"/>
        <v>#DIV/0!</v>
      </c>
      <c r="BA2013" s="41" t="e">
        <f t="shared" si="1265"/>
        <v>#DIV/0!</v>
      </c>
      <c r="BB2013" s="41" t="e">
        <f t="shared" si="1266"/>
        <v>#DIV/0!</v>
      </c>
      <c r="BC2013" s="41" t="e">
        <f t="shared" si="1267"/>
        <v>#DIV/0!</v>
      </c>
      <c r="BD2013" s="41" t="e">
        <f t="shared" si="1268"/>
        <v>#DIV/0!</v>
      </c>
      <c r="BE2013" s="41" t="e">
        <f t="shared" si="1269"/>
        <v>#DIV/0!</v>
      </c>
      <c r="BF2013" s="41" t="e">
        <f t="shared" si="1270"/>
        <v>#DIV/0!</v>
      </c>
      <c r="BG2013" s="41" t="e">
        <f t="shared" si="1271"/>
        <v>#DIV/0!</v>
      </c>
      <c r="BH2013" s="41" t="e">
        <f t="shared" si="1272"/>
        <v>#DIV/0!</v>
      </c>
      <c r="BI2013" s="41" t="e">
        <f t="shared" si="1273"/>
        <v>#DIV/0!</v>
      </c>
      <c r="BJ2013" s="41" t="e">
        <f t="shared" si="1274"/>
        <v>#DIV/0!</v>
      </c>
      <c r="BK2013" s="41" t="e">
        <f t="shared" si="1275"/>
        <v>#DIV/0!</v>
      </c>
      <c r="BL2013" s="41" t="e">
        <f t="shared" si="1276"/>
        <v>#DIV/0!</v>
      </c>
      <c r="BM2013" s="41" t="e">
        <f t="shared" si="1277"/>
        <v>#DIV/0!</v>
      </c>
      <c r="BN2013" s="41" t="e">
        <f t="shared" si="1278"/>
        <v>#DIV/0!</v>
      </c>
      <c r="BO2013" s="41" t="e">
        <f t="shared" si="1279"/>
        <v>#DIV/0!</v>
      </c>
      <c r="BP2013" s="41" t="e">
        <f t="shared" si="1280"/>
        <v>#DIV/0!</v>
      </c>
      <c r="BQ2013" s="41" t="e">
        <f t="shared" si="1281"/>
        <v>#DIV/0!</v>
      </c>
      <c r="BR2013" s="41" t="e">
        <f t="shared" si="1282"/>
        <v>#DIV/0!</v>
      </c>
      <c r="BS2013" s="41" t="e">
        <f t="shared" si="1283"/>
        <v>#DIV/0!</v>
      </c>
      <c r="BT2013" s="41" t="e">
        <f t="shared" si="1284"/>
        <v>#DIV/0!</v>
      </c>
      <c r="BU2013" s="41" t="e">
        <f t="shared" si="1285"/>
        <v>#DIV/0!</v>
      </c>
      <c r="BV2013" s="41" t="e">
        <f t="shared" si="1286"/>
        <v>#DIV/0!</v>
      </c>
      <c r="BW2013" s="41" t="e">
        <f t="shared" si="1287"/>
        <v>#DIV/0!</v>
      </c>
      <c r="BX2013" s="41" t="str">
        <f t="shared" si="1251"/>
        <v/>
      </c>
      <c r="BY2013" s="51" t="e">
        <f>VLOOKUP(BX2013,'%workplace'!$A$1:$F$381,6,FALSE)</f>
        <v>#N/A</v>
      </c>
      <c r="BZ2013" s="32" t="e">
        <f t="shared" si="1252"/>
        <v>#N/A</v>
      </c>
    </row>
    <row r="2014" spans="1:78" s="8" customFormat="1" hidden="1" x14ac:dyDescent="0.2">
      <c r="A2014" s="8" t="str">
        <f t="shared" si="1250"/>
        <v/>
      </c>
      <c r="AO2014" s="41" t="e">
        <f t="shared" si="1253"/>
        <v>#DIV/0!</v>
      </c>
      <c r="AP2014" s="41" t="e">
        <f t="shared" si="1254"/>
        <v>#DIV/0!</v>
      </c>
      <c r="AQ2014" s="41" t="e">
        <f t="shared" si="1255"/>
        <v>#DIV/0!</v>
      </c>
      <c r="AR2014" s="41" t="e">
        <f t="shared" si="1256"/>
        <v>#DIV/0!</v>
      </c>
      <c r="AS2014" s="41" t="e">
        <f t="shared" si="1257"/>
        <v>#DIV/0!</v>
      </c>
      <c r="AT2014" s="41" t="e">
        <f t="shared" si="1258"/>
        <v>#DIV/0!</v>
      </c>
      <c r="AU2014" s="41" t="e">
        <f t="shared" si="1259"/>
        <v>#DIV/0!</v>
      </c>
      <c r="AV2014" s="41" t="e">
        <f t="shared" si="1260"/>
        <v>#DIV/0!</v>
      </c>
      <c r="AW2014" s="41" t="e">
        <f t="shared" si="1261"/>
        <v>#DIV/0!</v>
      </c>
      <c r="AX2014" s="41" t="e">
        <f t="shared" si="1262"/>
        <v>#DIV/0!</v>
      </c>
      <c r="AY2014" s="41" t="e">
        <f t="shared" si="1263"/>
        <v>#DIV/0!</v>
      </c>
      <c r="AZ2014" s="41" t="e">
        <f t="shared" si="1264"/>
        <v>#DIV/0!</v>
      </c>
      <c r="BA2014" s="41" t="e">
        <f t="shared" si="1265"/>
        <v>#DIV/0!</v>
      </c>
      <c r="BB2014" s="41" t="e">
        <f t="shared" si="1266"/>
        <v>#DIV/0!</v>
      </c>
      <c r="BC2014" s="41" t="e">
        <f t="shared" si="1267"/>
        <v>#DIV/0!</v>
      </c>
      <c r="BD2014" s="41" t="e">
        <f t="shared" si="1268"/>
        <v>#DIV/0!</v>
      </c>
      <c r="BE2014" s="41" t="e">
        <f t="shared" si="1269"/>
        <v>#DIV/0!</v>
      </c>
      <c r="BF2014" s="41" t="e">
        <f t="shared" si="1270"/>
        <v>#DIV/0!</v>
      </c>
      <c r="BG2014" s="41" t="e">
        <f t="shared" si="1271"/>
        <v>#DIV/0!</v>
      </c>
      <c r="BH2014" s="41" t="e">
        <f t="shared" si="1272"/>
        <v>#DIV/0!</v>
      </c>
      <c r="BI2014" s="41" t="e">
        <f t="shared" si="1273"/>
        <v>#DIV/0!</v>
      </c>
      <c r="BJ2014" s="41" t="e">
        <f t="shared" si="1274"/>
        <v>#DIV/0!</v>
      </c>
      <c r="BK2014" s="41" t="e">
        <f t="shared" si="1275"/>
        <v>#DIV/0!</v>
      </c>
      <c r="BL2014" s="41" t="e">
        <f t="shared" si="1276"/>
        <v>#DIV/0!</v>
      </c>
      <c r="BM2014" s="41" t="e">
        <f t="shared" si="1277"/>
        <v>#DIV/0!</v>
      </c>
      <c r="BN2014" s="41" t="e">
        <f t="shared" si="1278"/>
        <v>#DIV/0!</v>
      </c>
      <c r="BO2014" s="41" t="e">
        <f t="shared" si="1279"/>
        <v>#DIV/0!</v>
      </c>
      <c r="BP2014" s="41" t="e">
        <f t="shared" si="1280"/>
        <v>#DIV/0!</v>
      </c>
      <c r="BQ2014" s="41" t="e">
        <f t="shared" si="1281"/>
        <v>#DIV/0!</v>
      </c>
      <c r="BR2014" s="41" t="e">
        <f t="shared" si="1282"/>
        <v>#DIV/0!</v>
      </c>
      <c r="BS2014" s="41" t="e">
        <f t="shared" si="1283"/>
        <v>#DIV/0!</v>
      </c>
      <c r="BT2014" s="41" t="e">
        <f t="shared" si="1284"/>
        <v>#DIV/0!</v>
      </c>
      <c r="BU2014" s="41" t="e">
        <f t="shared" si="1285"/>
        <v>#DIV/0!</v>
      </c>
      <c r="BV2014" s="41" t="e">
        <f t="shared" si="1286"/>
        <v>#DIV/0!</v>
      </c>
      <c r="BW2014" s="41" t="e">
        <f t="shared" si="1287"/>
        <v>#DIV/0!</v>
      </c>
      <c r="BX2014" s="41" t="str">
        <f t="shared" si="1251"/>
        <v/>
      </c>
      <c r="BY2014" s="51" t="e">
        <f>VLOOKUP(BX2014,'%workplace'!$A$1:$F$381,6,FALSE)</f>
        <v>#N/A</v>
      </c>
      <c r="BZ2014" s="32" t="e">
        <f t="shared" si="1252"/>
        <v>#N/A</v>
      </c>
    </row>
    <row r="2015" spans="1:78" s="8" customFormat="1" hidden="1" x14ac:dyDescent="0.2">
      <c r="A2015" s="8" t="str">
        <f t="shared" si="1250"/>
        <v/>
      </c>
      <c r="AO2015" s="41" t="e">
        <f t="shared" si="1253"/>
        <v>#DIV/0!</v>
      </c>
      <c r="AP2015" s="41" t="e">
        <f t="shared" si="1254"/>
        <v>#DIV/0!</v>
      </c>
      <c r="AQ2015" s="41" t="e">
        <f t="shared" si="1255"/>
        <v>#DIV/0!</v>
      </c>
      <c r="AR2015" s="41" t="e">
        <f t="shared" si="1256"/>
        <v>#DIV/0!</v>
      </c>
      <c r="AS2015" s="41" t="e">
        <f t="shared" si="1257"/>
        <v>#DIV/0!</v>
      </c>
      <c r="AT2015" s="41" t="e">
        <f t="shared" si="1258"/>
        <v>#DIV/0!</v>
      </c>
      <c r="AU2015" s="41" t="e">
        <f t="shared" si="1259"/>
        <v>#DIV/0!</v>
      </c>
      <c r="AV2015" s="41" t="e">
        <f t="shared" si="1260"/>
        <v>#DIV/0!</v>
      </c>
      <c r="AW2015" s="41" t="e">
        <f t="shared" si="1261"/>
        <v>#DIV/0!</v>
      </c>
      <c r="AX2015" s="41" t="e">
        <f t="shared" si="1262"/>
        <v>#DIV/0!</v>
      </c>
      <c r="AY2015" s="41" t="e">
        <f t="shared" si="1263"/>
        <v>#DIV/0!</v>
      </c>
      <c r="AZ2015" s="41" t="e">
        <f t="shared" si="1264"/>
        <v>#DIV/0!</v>
      </c>
      <c r="BA2015" s="41" t="e">
        <f t="shared" si="1265"/>
        <v>#DIV/0!</v>
      </c>
      <c r="BB2015" s="41" t="e">
        <f t="shared" si="1266"/>
        <v>#DIV/0!</v>
      </c>
      <c r="BC2015" s="41" t="e">
        <f t="shared" si="1267"/>
        <v>#DIV/0!</v>
      </c>
      <c r="BD2015" s="41" t="e">
        <f t="shared" si="1268"/>
        <v>#DIV/0!</v>
      </c>
      <c r="BE2015" s="41" t="e">
        <f t="shared" si="1269"/>
        <v>#DIV/0!</v>
      </c>
      <c r="BF2015" s="41" t="e">
        <f t="shared" si="1270"/>
        <v>#DIV/0!</v>
      </c>
      <c r="BG2015" s="41" t="e">
        <f t="shared" si="1271"/>
        <v>#DIV/0!</v>
      </c>
      <c r="BH2015" s="41" t="e">
        <f t="shared" si="1272"/>
        <v>#DIV/0!</v>
      </c>
      <c r="BI2015" s="41" t="e">
        <f t="shared" si="1273"/>
        <v>#DIV/0!</v>
      </c>
      <c r="BJ2015" s="41" t="e">
        <f t="shared" si="1274"/>
        <v>#DIV/0!</v>
      </c>
      <c r="BK2015" s="41" t="e">
        <f t="shared" si="1275"/>
        <v>#DIV/0!</v>
      </c>
      <c r="BL2015" s="41" t="e">
        <f t="shared" si="1276"/>
        <v>#DIV/0!</v>
      </c>
      <c r="BM2015" s="41" t="e">
        <f t="shared" si="1277"/>
        <v>#DIV/0!</v>
      </c>
      <c r="BN2015" s="41" t="e">
        <f t="shared" si="1278"/>
        <v>#DIV/0!</v>
      </c>
      <c r="BO2015" s="41" t="e">
        <f t="shared" si="1279"/>
        <v>#DIV/0!</v>
      </c>
      <c r="BP2015" s="41" t="e">
        <f t="shared" si="1280"/>
        <v>#DIV/0!</v>
      </c>
      <c r="BQ2015" s="41" t="e">
        <f t="shared" si="1281"/>
        <v>#DIV/0!</v>
      </c>
      <c r="BR2015" s="41" t="e">
        <f t="shared" si="1282"/>
        <v>#DIV/0!</v>
      </c>
      <c r="BS2015" s="41" t="e">
        <f t="shared" si="1283"/>
        <v>#DIV/0!</v>
      </c>
      <c r="BT2015" s="41" t="e">
        <f t="shared" si="1284"/>
        <v>#DIV/0!</v>
      </c>
      <c r="BU2015" s="41" t="e">
        <f t="shared" si="1285"/>
        <v>#DIV/0!</v>
      </c>
      <c r="BV2015" s="41" t="e">
        <f t="shared" si="1286"/>
        <v>#DIV/0!</v>
      </c>
      <c r="BW2015" s="41" t="e">
        <f t="shared" si="1287"/>
        <v>#DIV/0!</v>
      </c>
      <c r="BX2015" s="41" t="str">
        <f t="shared" si="1251"/>
        <v/>
      </c>
      <c r="BY2015" s="51" t="e">
        <f>VLOOKUP(BX2015,'%workplace'!$A$1:$F$381,6,FALSE)</f>
        <v>#N/A</v>
      </c>
      <c r="BZ2015" s="32" t="e">
        <f t="shared" si="1252"/>
        <v>#N/A</v>
      </c>
    </row>
    <row r="2016" spans="1:78" s="8" customFormat="1" hidden="1" x14ac:dyDescent="0.2">
      <c r="A2016" s="8" t="str">
        <f t="shared" si="1250"/>
        <v/>
      </c>
      <c r="AO2016" s="41" t="e">
        <f t="shared" si="1253"/>
        <v>#DIV/0!</v>
      </c>
      <c r="AP2016" s="41" t="e">
        <f t="shared" si="1254"/>
        <v>#DIV/0!</v>
      </c>
      <c r="AQ2016" s="41" t="e">
        <f t="shared" si="1255"/>
        <v>#DIV/0!</v>
      </c>
      <c r="AR2016" s="41" t="e">
        <f t="shared" si="1256"/>
        <v>#DIV/0!</v>
      </c>
      <c r="AS2016" s="41" t="e">
        <f t="shared" si="1257"/>
        <v>#DIV/0!</v>
      </c>
      <c r="AT2016" s="41" t="e">
        <f t="shared" si="1258"/>
        <v>#DIV/0!</v>
      </c>
      <c r="AU2016" s="41" t="e">
        <f t="shared" si="1259"/>
        <v>#DIV/0!</v>
      </c>
      <c r="AV2016" s="41" t="e">
        <f t="shared" si="1260"/>
        <v>#DIV/0!</v>
      </c>
      <c r="AW2016" s="41" t="e">
        <f t="shared" si="1261"/>
        <v>#DIV/0!</v>
      </c>
      <c r="AX2016" s="41" t="e">
        <f t="shared" si="1262"/>
        <v>#DIV/0!</v>
      </c>
      <c r="AY2016" s="41" t="e">
        <f t="shared" si="1263"/>
        <v>#DIV/0!</v>
      </c>
      <c r="AZ2016" s="41" t="e">
        <f t="shared" si="1264"/>
        <v>#DIV/0!</v>
      </c>
      <c r="BA2016" s="41" t="e">
        <f t="shared" si="1265"/>
        <v>#DIV/0!</v>
      </c>
      <c r="BB2016" s="41" t="e">
        <f t="shared" si="1266"/>
        <v>#DIV/0!</v>
      </c>
      <c r="BC2016" s="41" t="e">
        <f t="shared" si="1267"/>
        <v>#DIV/0!</v>
      </c>
      <c r="BD2016" s="41" t="e">
        <f t="shared" si="1268"/>
        <v>#DIV/0!</v>
      </c>
      <c r="BE2016" s="41" t="e">
        <f t="shared" si="1269"/>
        <v>#DIV/0!</v>
      </c>
      <c r="BF2016" s="41" t="e">
        <f t="shared" si="1270"/>
        <v>#DIV/0!</v>
      </c>
      <c r="BG2016" s="41" t="e">
        <f t="shared" si="1271"/>
        <v>#DIV/0!</v>
      </c>
      <c r="BH2016" s="41" t="e">
        <f t="shared" si="1272"/>
        <v>#DIV/0!</v>
      </c>
      <c r="BI2016" s="41" t="e">
        <f t="shared" si="1273"/>
        <v>#DIV/0!</v>
      </c>
      <c r="BJ2016" s="41" t="e">
        <f t="shared" si="1274"/>
        <v>#DIV/0!</v>
      </c>
      <c r="BK2016" s="41" t="e">
        <f t="shared" si="1275"/>
        <v>#DIV/0!</v>
      </c>
      <c r="BL2016" s="41" t="e">
        <f t="shared" si="1276"/>
        <v>#DIV/0!</v>
      </c>
      <c r="BM2016" s="41" t="e">
        <f t="shared" si="1277"/>
        <v>#DIV/0!</v>
      </c>
      <c r="BN2016" s="41" t="e">
        <f t="shared" si="1278"/>
        <v>#DIV/0!</v>
      </c>
      <c r="BO2016" s="41" t="e">
        <f t="shared" si="1279"/>
        <v>#DIV/0!</v>
      </c>
      <c r="BP2016" s="41" t="e">
        <f t="shared" si="1280"/>
        <v>#DIV/0!</v>
      </c>
      <c r="BQ2016" s="41" t="e">
        <f t="shared" si="1281"/>
        <v>#DIV/0!</v>
      </c>
      <c r="BR2016" s="41" t="e">
        <f t="shared" si="1282"/>
        <v>#DIV/0!</v>
      </c>
      <c r="BS2016" s="41" t="e">
        <f t="shared" si="1283"/>
        <v>#DIV/0!</v>
      </c>
      <c r="BT2016" s="41" t="e">
        <f t="shared" si="1284"/>
        <v>#DIV/0!</v>
      </c>
      <c r="BU2016" s="41" t="e">
        <f t="shared" si="1285"/>
        <v>#DIV/0!</v>
      </c>
      <c r="BV2016" s="41" t="e">
        <f t="shared" si="1286"/>
        <v>#DIV/0!</v>
      </c>
      <c r="BW2016" s="41" t="e">
        <f t="shared" si="1287"/>
        <v>#DIV/0!</v>
      </c>
      <c r="BX2016" s="41" t="str">
        <f t="shared" si="1251"/>
        <v/>
      </c>
      <c r="BY2016" s="51" t="e">
        <f>VLOOKUP(BX2016,'%workplace'!$A$1:$F$381,6,FALSE)</f>
        <v>#N/A</v>
      </c>
      <c r="BZ2016" s="32" t="e">
        <f t="shared" si="1252"/>
        <v>#N/A</v>
      </c>
    </row>
    <row r="2017" spans="1:78" s="8" customFormat="1" hidden="1" x14ac:dyDescent="0.2">
      <c r="A2017" s="8" t="str">
        <f t="shared" si="1250"/>
        <v/>
      </c>
      <c r="AO2017" s="41" t="e">
        <f t="shared" si="1253"/>
        <v>#DIV/0!</v>
      </c>
      <c r="AP2017" s="41" t="e">
        <f t="shared" si="1254"/>
        <v>#DIV/0!</v>
      </c>
      <c r="AQ2017" s="41" t="e">
        <f t="shared" si="1255"/>
        <v>#DIV/0!</v>
      </c>
      <c r="AR2017" s="41" t="e">
        <f t="shared" si="1256"/>
        <v>#DIV/0!</v>
      </c>
      <c r="AS2017" s="41" t="e">
        <f t="shared" si="1257"/>
        <v>#DIV/0!</v>
      </c>
      <c r="AT2017" s="41" t="e">
        <f t="shared" si="1258"/>
        <v>#DIV/0!</v>
      </c>
      <c r="AU2017" s="41" t="e">
        <f t="shared" si="1259"/>
        <v>#DIV/0!</v>
      </c>
      <c r="AV2017" s="41" t="e">
        <f t="shared" si="1260"/>
        <v>#DIV/0!</v>
      </c>
      <c r="AW2017" s="41" t="e">
        <f t="shared" si="1261"/>
        <v>#DIV/0!</v>
      </c>
      <c r="AX2017" s="41" t="e">
        <f t="shared" si="1262"/>
        <v>#DIV/0!</v>
      </c>
      <c r="AY2017" s="41" t="e">
        <f t="shared" si="1263"/>
        <v>#DIV/0!</v>
      </c>
      <c r="AZ2017" s="41" t="e">
        <f t="shared" si="1264"/>
        <v>#DIV/0!</v>
      </c>
      <c r="BA2017" s="41" t="e">
        <f t="shared" si="1265"/>
        <v>#DIV/0!</v>
      </c>
      <c r="BB2017" s="41" t="e">
        <f t="shared" si="1266"/>
        <v>#DIV/0!</v>
      </c>
      <c r="BC2017" s="41" t="e">
        <f t="shared" si="1267"/>
        <v>#DIV/0!</v>
      </c>
      <c r="BD2017" s="41" t="e">
        <f t="shared" si="1268"/>
        <v>#DIV/0!</v>
      </c>
      <c r="BE2017" s="41" t="e">
        <f t="shared" si="1269"/>
        <v>#DIV/0!</v>
      </c>
      <c r="BF2017" s="41" t="e">
        <f t="shared" si="1270"/>
        <v>#DIV/0!</v>
      </c>
      <c r="BG2017" s="41" t="e">
        <f t="shared" si="1271"/>
        <v>#DIV/0!</v>
      </c>
      <c r="BH2017" s="41" t="e">
        <f t="shared" si="1272"/>
        <v>#DIV/0!</v>
      </c>
      <c r="BI2017" s="41" t="e">
        <f t="shared" si="1273"/>
        <v>#DIV/0!</v>
      </c>
      <c r="BJ2017" s="41" t="e">
        <f t="shared" si="1274"/>
        <v>#DIV/0!</v>
      </c>
      <c r="BK2017" s="41" t="e">
        <f t="shared" si="1275"/>
        <v>#DIV/0!</v>
      </c>
      <c r="BL2017" s="41" t="e">
        <f t="shared" si="1276"/>
        <v>#DIV/0!</v>
      </c>
      <c r="BM2017" s="41" t="e">
        <f t="shared" si="1277"/>
        <v>#DIV/0!</v>
      </c>
      <c r="BN2017" s="41" t="e">
        <f t="shared" si="1278"/>
        <v>#DIV/0!</v>
      </c>
      <c r="BO2017" s="41" t="e">
        <f t="shared" si="1279"/>
        <v>#DIV/0!</v>
      </c>
      <c r="BP2017" s="41" t="e">
        <f t="shared" si="1280"/>
        <v>#DIV/0!</v>
      </c>
      <c r="BQ2017" s="41" t="e">
        <f t="shared" si="1281"/>
        <v>#DIV/0!</v>
      </c>
      <c r="BR2017" s="41" t="e">
        <f t="shared" si="1282"/>
        <v>#DIV/0!</v>
      </c>
      <c r="BS2017" s="41" t="e">
        <f t="shared" si="1283"/>
        <v>#DIV/0!</v>
      </c>
      <c r="BT2017" s="41" t="e">
        <f t="shared" si="1284"/>
        <v>#DIV/0!</v>
      </c>
      <c r="BU2017" s="41" t="e">
        <f t="shared" si="1285"/>
        <v>#DIV/0!</v>
      </c>
      <c r="BV2017" s="41" t="e">
        <f t="shared" si="1286"/>
        <v>#DIV/0!</v>
      </c>
      <c r="BW2017" s="41" t="e">
        <f t="shared" si="1287"/>
        <v>#DIV/0!</v>
      </c>
      <c r="BX2017" s="41" t="str">
        <f t="shared" si="1251"/>
        <v/>
      </c>
      <c r="BY2017" s="51" t="e">
        <f>VLOOKUP(BX2017,'%workplace'!$A$1:$F$381,6,FALSE)</f>
        <v>#N/A</v>
      </c>
      <c r="BZ2017" s="32" t="e">
        <f t="shared" si="1252"/>
        <v>#N/A</v>
      </c>
    </row>
    <row r="2018" spans="1:78" s="8" customFormat="1" hidden="1" x14ac:dyDescent="0.2">
      <c r="A2018" s="8" t="str">
        <f t="shared" si="1250"/>
        <v/>
      </c>
      <c r="AO2018" s="41" t="e">
        <f t="shared" si="1253"/>
        <v>#DIV/0!</v>
      </c>
      <c r="AP2018" s="41" t="e">
        <f t="shared" si="1254"/>
        <v>#DIV/0!</v>
      </c>
      <c r="AQ2018" s="41" t="e">
        <f t="shared" si="1255"/>
        <v>#DIV/0!</v>
      </c>
      <c r="AR2018" s="41" t="e">
        <f t="shared" si="1256"/>
        <v>#DIV/0!</v>
      </c>
      <c r="AS2018" s="41" t="e">
        <f t="shared" si="1257"/>
        <v>#DIV/0!</v>
      </c>
      <c r="AT2018" s="41" t="e">
        <f t="shared" si="1258"/>
        <v>#DIV/0!</v>
      </c>
      <c r="AU2018" s="41" t="e">
        <f t="shared" si="1259"/>
        <v>#DIV/0!</v>
      </c>
      <c r="AV2018" s="41" t="e">
        <f t="shared" si="1260"/>
        <v>#DIV/0!</v>
      </c>
      <c r="AW2018" s="41" t="e">
        <f t="shared" si="1261"/>
        <v>#DIV/0!</v>
      </c>
      <c r="AX2018" s="41" t="e">
        <f t="shared" si="1262"/>
        <v>#DIV/0!</v>
      </c>
      <c r="AY2018" s="41" t="e">
        <f t="shared" si="1263"/>
        <v>#DIV/0!</v>
      </c>
      <c r="AZ2018" s="41" t="e">
        <f t="shared" si="1264"/>
        <v>#DIV/0!</v>
      </c>
      <c r="BA2018" s="41" t="e">
        <f t="shared" si="1265"/>
        <v>#DIV/0!</v>
      </c>
      <c r="BB2018" s="41" t="e">
        <f t="shared" si="1266"/>
        <v>#DIV/0!</v>
      </c>
      <c r="BC2018" s="41" t="e">
        <f t="shared" si="1267"/>
        <v>#DIV/0!</v>
      </c>
      <c r="BD2018" s="41" t="e">
        <f t="shared" si="1268"/>
        <v>#DIV/0!</v>
      </c>
      <c r="BE2018" s="41" t="e">
        <f t="shared" si="1269"/>
        <v>#DIV/0!</v>
      </c>
      <c r="BF2018" s="41" t="e">
        <f t="shared" si="1270"/>
        <v>#DIV/0!</v>
      </c>
      <c r="BG2018" s="41" t="e">
        <f t="shared" si="1271"/>
        <v>#DIV/0!</v>
      </c>
      <c r="BH2018" s="41" t="e">
        <f t="shared" si="1272"/>
        <v>#DIV/0!</v>
      </c>
      <c r="BI2018" s="41" t="e">
        <f t="shared" si="1273"/>
        <v>#DIV/0!</v>
      </c>
      <c r="BJ2018" s="41" t="e">
        <f t="shared" si="1274"/>
        <v>#DIV/0!</v>
      </c>
      <c r="BK2018" s="41" t="e">
        <f t="shared" si="1275"/>
        <v>#DIV/0!</v>
      </c>
      <c r="BL2018" s="41" t="e">
        <f t="shared" si="1276"/>
        <v>#DIV/0!</v>
      </c>
      <c r="BM2018" s="41" t="e">
        <f t="shared" si="1277"/>
        <v>#DIV/0!</v>
      </c>
      <c r="BN2018" s="41" t="e">
        <f t="shared" si="1278"/>
        <v>#DIV/0!</v>
      </c>
      <c r="BO2018" s="41" t="e">
        <f t="shared" si="1279"/>
        <v>#DIV/0!</v>
      </c>
      <c r="BP2018" s="41" t="e">
        <f t="shared" si="1280"/>
        <v>#DIV/0!</v>
      </c>
      <c r="BQ2018" s="41" t="e">
        <f t="shared" si="1281"/>
        <v>#DIV/0!</v>
      </c>
      <c r="BR2018" s="41" t="e">
        <f t="shared" si="1282"/>
        <v>#DIV/0!</v>
      </c>
      <c r="BS2018" s="41" t="e">
        <f t="shared" si="1283"/>
        <v>#DIV/0!</v>
      </c>
      <c r="BT2018" s="41" t="e">
        <f t="shared" si="1284"/>
        <v>#DIV/0!</v>
      </c>
      <c r="BU2018" s="41" t="e">
        <f t="shared" si="1285"/>
        <v>#DIV/0!</v>
      </c>
      <c r="BV2018" s="41" t="e">
        <f t="shared" si="1286"/>
        <v>#DIV/0!</v>
      </c>
      <c r="BW2018" s="41" t="e">
        <f t="shared" si="1287"/>
        <v>#DIV/0!</v>
      </c>
      <c r="BX2018" s="41" t="str">
        <f t="shared" si="1251"/>
        <v/>
      </c>
      <c r="BY2018" s="51" t="e">
        <f>VLOOKUP(BX2018,'%workplace'!$A$1:$F$381,6,FALSE)</f>
        <v>#N/A</v>
      </c>
      <c r="BZ2018" s="32" t="e">
        <f t="shared" si="1252"/>
        <v>#N/A</v>
      </c>
    </row>
    <row r="2019" spans="1:78" s="8" customFormat="1" hidden="1" x14ac:dyDescent="0.2">
      <c r="A2019" s="8" t="str">
        <f t="shared" si="1250"/>
        <v/>
      </c>
      <c r="AO2019" s="41" t="e">
        <f t="shared" si="1253"/>
        <v>#DIV/0!</v>
      </c>
      <c r="AP2019" s="41" t="e">
        <f t="shared" si="1254"/>
        <v>#DIV/0!</v>
      </c>
      <c r="AQ2019" s="41" t="e">
        <f t="shared" si="1255"/>
        <v>#DIV/0!</v>
      </c>
      <c r="AR2019" s="41" t="e">
        <f t="shared" si="1256"/>
        <v>#DIV/0!</v>
      </c>
      <c r="AS2019" s="41" t="e">
        <f t="shared" si="1257"/>
        <v>#DIV/0!</v>
      </c>
      <c r="AT2019" s="41" t="e">
        <f t="shared" si="1258"/>
        <v>#DIV/0!</v>
      </c>
      <c r="AU2019" s="41" t="e">
        <f t="shared" si="1259"/>
        <v>#DIV/0!</v>
      </c>
      <c r="AV2019" s="41" t="e">
        <f t="shared" si="1260"/>
        <v>#DIV/0!</v>
      </c>
      <c r="AW2019" s="41" t="e">
        <f t="shared" si="1261"/>
        <v>#DIV/0!</v>
      </c>
      <c r="AX2019" s="41" t="e">
        <f t="shared" si="1262"/>
        <v>#DIV/0!</v>
      </c>
      <c r="AY2019" s="41" t="e">
        <f t="shared" si="1263"/>
        <v>#DIV/0!</v>
      </c>
      <c r="AZ2019" s="41" t="e">
        <f t="shared" si="1264"/>
        <v>#DIV/0!</v>
      </c>
      <c r="BA2019" s="41" t="e">
        <f t="shared" si="1265"/>
        <v>#DIV/0!</v>
      </c>
      <c r="BB2019" s="41" t="e">
        <f t="shared" si="1266"/>
        <v>#DIV/0!</v>
      </c>
      <c r="BC2019" s="41" t="e">
        <f t="shared" si="1267"/>
        <v>#DIV/0!</v>
      </c>
      <c r="BD2019" s="41" t="e">
        <f t="shared" si="1268"/>
        <v>#DIV/0!</v>
      </c>
      <c r="BE2019" s="41" t="e">
        <f t="shared" si="1269"/>
        <v>#DIV/0!</v>
      </c>
      <c r="BF2019" s="41" t="e">
        <f t="shared" si="1270"/>
        <v>#DIV/0!</v>
      </c>
      <c r="BG2019" s="41" t="e">
        <f t="shared" si="1271"/>
        <v>#DIV/0!</v>
      </c>
      <c r="BH2019" s="41" t="e">
        <f t="shared" si="1272"/>
        <v>#DIV/0!</v>
      </c>
      <c r="BI2019" s="41" t="e">
        <f t="shared" si="1273"/>
        <v>#DIV/0!</v>
      </c>
      <c r="BJ2019" s="41" t="e">
        <f t="shared" si="1274"/>
        <v>#DIV/0!</v>
      </c>
      <c r="BK2019" s="41" t="e">
        <f t="shared" si="1275"/>
        <v>#DIV/0!</v>
      </c>
      <c r="BL2019" s="41" t="e">
        <f t="shared" si="1276"/>
        <v>#DIV/0!</v>
      </c>
      <c r="BM2019" s="41" t="e">
        <f t="shared" si="1277"/>
        <v>#DIV/0!</v>
      </c>
      <c r="BN2019" s="41" t="e">
        <f t="shared" si="1278"/>
        <v>#DIV/0!</v>
      </c>
      <c r="BO2019" s="41" t="e">
        <f t="shared" si="1279"/>
        <v>#DIV/0!</v>
      </c>
      <c r="BP2019" s="41" t="e">
        <f t="shared" si="1280"/>
        <v>#DIV/0!</v>
      </c>
      <c r="BQ2019" s="41" t="e">
        <f t="shared" si="1281"/>
        <v>#DIV/0!</v>
      </c>
      <c r="BR2019" s="41" t="e">
        <f t="shared" si="1282"/>
        <v>#DIV/0!</v>
      </c>
      <c r="BS2019" s="41" t="e">
        <f t="shared" si="1283"/>
        <v>#DIV/0!</v>
      </c>
      <c r="BT2019" s="41" t="e">
        <f t="shared" si="1284"/>
        <v>#DIV/0!</v>
      </c>
      <c r="BU2019" s="41" t="e">
        <f t="shared" si="1285"/>
        <v>#DIV/0!</v>
      </c>
      <c r="BV2019" s="41" t="e">
        <f t="shared" si="1286"/>
        <v>#DIV/0!</v>
      </c>
      <c r="BW2019" s="41" t="e">
        <f t="shared" si="1287"/>
        <v>#DIV/0!</v>
      </c>
      <c r="BX2019" s="41" t="str">
        <f t="shared" si="1251"/>
        <v/>
      </c>
      <c r="BY2019" s="51" t="e">
        <f>VLOOKUP(BX2019,'%workplace'!$A$1:$F$381,6,FALSE)</f>
        <v>#N/A</v>
      </c>
      <c r="BZ2019" s="32" t="e">
        <f t="shared" si="1252"/>
        <v>#N/A</v>
      </c>
    </row>
    <row r="2020" spans="1:78" s="8" customFormat="1" hidden="1" x14ac:dyDescent="0.2">
      <c r="A2020" s="8" t="str">
        <f t="shared" si="1250"/>
        <v/>
      </c>
      <c r="AO2020" s="41" t="e">
        <f t="shared" si="1253"/>
        <v>#DIV/0!</v>
      </c>
      <c r="AP2020" s="41" t="e">
        <f t="shared" si="1254"/>
        <v>#DIV/0!</v>
      </c>
      <c r="AQ2020" s="41" t="e">
        <f t="shared" si="1255"/>
        <v>#DIV/0!</v>
      </c>
      <c r="AR2020" s="41" t="e">
        <f t="shared" si="1256"/>
        <v>#DIV/0!</v>
      </c>
      <c r="AS2020" s="41" t="e">
        <f t="shared" si="1257"/>
        <v>#DIV/0!</v>
      </c>
      <c r="AT2020" s="41" t="e">
        <f t="shared" si="1258"/>
        <v>#DIV/0!</v>
      </c>
      <c r="AU2020" s="41" t="e">
        <f t="shared" si="1259"/>
        <v>#DIV/0!</v>
      </c>
      <c r="AV2020" s="41" t="e">
        <f t="shared" si="1260"/>
        <v>#DIV/0!</v>
      </c>
      <c r="AW2020" s="41" t="e">
        <f t="shared" si="1261"/>
        <v>#DIV/0!</v>
      </c>
      <c r="AX2020" s="41" t="e">
        <f t="shared" si="1262"/>
        <v>#DIV/0!</v>
      </c>
      <c r="AY2020" s="41" t="e">
        <f t="shared" si="1263"/>
        <v>#DIV/0!</v>
      </c>
      <c r="AZ2020" s="41" t="e">
        <f t="shared" si="1264"/>
        <v>#DIV/0!</v>
      </c>
      <c r="BA2020" s="41" t="e">
        <f t="shared" si="1265"/>
        <v>#DIV/0!</v>
      </c>
      <c r="BB2020" s="41" t="e">
        <f t="shared" si="1266"/>
        <v>#DIV/0!</v>
      </c>
      <c r="BC2020" s="41" t="e">
        <f t="shared" si="1267"/>
        <v>#DIV/0!</v>
      </c>
      <c r="BD2020" s="41" t="e">
        <f t="shared" si="1268"/>
        <v>#DIV/0!</v>
      </c>
      <c r="BE2020" s="41" t="e">
        <f t="shared" si="1269"/>
        <v>#DIV/0!</v>
      </c>
      <c r="BF2020" s="41" t="e">
        <f t="shared" si="1270"/>
        <v>#DIV/0!</v>
      </c>
      <c r="BG2020" s="41" t="e">
        <f t="shared" si="1271"/>
        <v>#DIV/0!</v>
      </c>
      <c r="BH2020" s="41" t="e">
        <f t="shared" si="1272"/>
        <v>#DIV/0!</v>
      </c>
      <c r="BI2020" s="41" t="e">
        <f t="shared" si="1273"/>
        <v>#DIV/0!</v>
      </c>
      <c r="BJ2020" s="41" t="e">
        <f t="shared" si="1274"/>
        <v>#DIV/0!</v>
      </c>
      <c r="BK2020" s="41" t="e">
        <f t="shared" si="1275"/>
        <v>#DIV/0!</v>
      </c>
      <c r="BL2020" s="41" t="e">
        <f t="shared" si="1276"/>
        <v>#DIV/0!</v>
      </c>
      <c r="BM2020" s="41" t="e">
        <f t="shared" si="1277"/>
        <v>#DIV/0!</v>
      </c>
      <c r="BN2020" s="41" t="e">
        <f t="shared" si="1278"/>
        <v>#DIV/0!</v>
      </c>
      <c r="BO2020" s="41" t="e">
        <f t="shared" si="1279"/>
        <v>#DIV/0!</v>
      </c>
      <c r="BP2020" s="41" t="e">
        <f t="shared" si="1280"/>
        <v>#DIV/0!</v>
      </c>
      <c r="BQ2020" s="41" t="e">
        <f t="shared" si="1281"/>
        <v>#DIV/0!</v>
      </c>
      <c r="BR2020" s="41" t="e">
        <f t="shared" si="1282"/>
        <v>#DIV/0!</v>
      </c>
      <c r="BS2020" s="41" t="e">
        <f t="shared" si="1283"/>
        <v>#DIV/0!</v>
      </c>
      <c r="BT2020" s="41" t="e">
        <f t="shared" si="1284"/>
        <v>#DIV/0!</v>
      </c>
      <c r="BU2020" s="41" t="e">
        <f t="shared" si="1285"/>
        <v>#DIV/0!</v>
      </c>
      <c r="BV2020" s="41" t="e">
        <f t="shared" si="1286"/>
        <v>#DIV/0!</v>
      </c>
      <c r="BW2020" s="41" t="e">
        <f t="shared" si="1287"/>
        <v>#DIV/0!</v>
      </c>
      <c r="BX2020" s="41" t="str">
        <f t="shared" si="1251"/>
        <v/>
      </c>
      <c r="BY2020" s="51" t="e">
        <f>VLOOKUP(BX2020,'%workplace'!$A$1:$F$381,6,FALSE)</f>
        <v>#N/A</v>
      </c>
      <c r="BZ2020" s="32" t="e">
        <f t="shared" si="1252"/>
        <v>#N/A</v>
      </c>
    </row>
    <row r="2021" spans="1:78" s="8" customFormat="1" hidden="1" x14ac:dyDescent="0.2">
      <c r="A2021" s="8" t="str">
        <f t="shared" si="1250"/>
        <v/>
      </c>
      <c r="AO2021" s="41" t="e">
        <f t="shared" si="1253"/>
        <v>#DIV/0!</v>
      </c>
      <c r="AP2021" s="41" t="e">
        <f t="shared" si="1254"/>
        <v>#DIV/0!</v>
      </c>
      <c r="AQ2021" s="41" t="e">
        <f t="shared" si="1255"/>
        <v>#DIV/0!</v>
      </c>
      <c r="AR2021" s="41" t="e">
        <f t="shared" si="1256"/>
        <v>#DIV/0!</v>
      </c>
      <c r="AS2021" s="41" t="e">
        <f t="shared" si="1257"/>
        <v>#DIV/0!</v>
      </c>
      <c r="AT2021" s="41" t="e">
        <f t="shared" si="1258"/>
        <v>#DIV/0!</v>
      </c>
      <c r="AU2021" s="41" t="e">
        <f t="shared" si="1259"/>
        <v>#DIV/0!</v>
      </c>
      <c r="AV2021" s="41" t="e">
        <f t="shared" si="1260"/>
        <v>#DIV/0!</v>
      </c>
      <c r="AW2021" s="41" t="e">
        <f t="shared" si="1261"/>
        <v>#DIV/0!</v>
      </c>
      <c r="AX2021" s="41" t="e">
        <f t="shared" si="1262"/>
        <v>#DIV/0!</v>
      </c>
      <c r="AY2021" s="41" t="e">
        <f t="shared" si="1263"/>
        <v>#DIV/0!</v>
      </c>
      <c r="AZ2021" s="41" t="e">
        <f t="shared" si="1264"/>
        <v>#DIV/0!</v>
      </c>
      <c r="BA2021" s="41" t="e">
        <f t="shared" si="1265"/>
        <v>#DIV/0!</v>
      </c>
      <c r="BB2021" s="41" t="e">
        <f t="shared" si="1266"/>
        <v>#DIV/0!</v>
      </c>
      <c r="BC2021" s="41" t="e">
        <f t="shared" si="1267"/>
        <v>#DIV/0!</v>
      </c>
      <c r="BD2021" s="41" t="e">
        <f t="shared" si="1268"/>
        <v>#DIV/0!</v>
      </c>
      <c r="BE2021" s="41" t="e">
        <f t="shared" si="1269"/>
        <v>#DIV/0!</v>
      </c>
      <c r="BF2021" s="41" t="e">
        <f t="shared" si="1270"/>
        <v>#DIV/0!</v>
      </c>
      <c r="BG2021" s="41" t="e">
        <f t="shared" si="1271"/>
        <v>#DIV/0!</v>
      </c>
      <c r="BH2021" s="41" t="e">
        <f t="shared" si="1272"/>
        <v>#DIV/0!</v>
      </c>
      <c r="BI2021" s="41" t="e">
        <f t="shared" si="1273"/>
        <v>#DIV/0!</v>
      </c>
      <c r="BJ2021" s="41" t="e">
        <f t="shared" si="1274"/>
        <v>#DIV/0!</v>
      </c>
      <c r="BK2021" s="41" t="e">
        <f t="shared" si="1275"/>
        <v>#DIV/0!</v>
      </c>
      <c r="BL2021" s="41" t="e">
        <f t="shared" si="1276"/>
        <v>#DIV/0!</v>
      </c>
      <c r="BM2021" s="41" t="e">
        <f t="shared" si="1277"/>
        <v>#DIV/0!</v>
      </c>
      <c r="BN2021" s="41" t="e">
        <f t="shared" si="1278"/>
        <v>#DIV/0!</v>
      </c>
      <c r="BO2021" s="41" t="e">
        <f t="shared" si="1279"/>
        <v>#DIV/0!</v>
      </c>
      <c r="BP2021" s="41" t="e">
        <f t="shared" si="1280"/>
        <v>#DIV/0!</v>
      </c>
      <c r="BQ2021" s="41" t="e">
        <f t="shared" si="1281"/>
        <v>#DIV/0!</v>
      </c>
      <c r="BR2021" s="41" t="e">
        <f t="shared" si="1282"/>
        <v>#DIV/0!</v>
      </c>
      <c r="BS2021" s="41" t="e">
        <f t="shared" si="1283"/>
        <v>#DIV/0!</v>
      </c>
      <c r="BT2021" s="41" t="e">
        <f t="shared" si="1284"/>
        <v>#DIV/0!</v>
      </c>
      <c r="BU2021" s="41" t="e">
        <f t="shared" si="1285"/>
        <v>#DIV/0!</v>
      </c>
      <c r="BV2021" s="41" t="e">
        <f t="shared" si="1286"/>
        <v>#DIV/0!</v>
      </c>
      <c r="BW2021" s="41" t="e">
        <f t="shared" si="1287"/>
        <v>#DIV/0!</v>
      </c>
      <c r="BX2021" s="41" t="str">
        <f t="shared" si="1251"/>
        <v/>
      </c>
      <c r="BY2021" s="51" t="e">
        <f>VLOOKUP(BX2021,'%workplace'!$A$1:$F$381,6,FALSE)</f>
        <v>#N/A</v>
      </c>
      <c r="BZ2021" s="32" t="e">
        <f t="shared" si="1252"/>
        <v>#N/A</v>
      </c>
    </row>
    <row r="2022" spans="1:78" s="8" customFormat="1" hidden="1" x14ac:dyDescent="0.2">
      <c r="A2022" s="8" t="str">
        <f t="shared" si="1250"/>
        <v/>
      </c>
      <c r="AO2022" s="41" t="e">
        <f t="shared" si="1253"/>
        <v>#DIV/0!</v>
      </c>
      <c r="AP2022" s="41" t="e">
        <f t="shared" si="1254"/>
        <v>#DIV/0!</v>
      </c>
      <c r="AQ2022" s="41" t="e">
        <f t="shared" si="1255"/>
        <v>#DIV/0!</v>
      </c>
      <c r="AR2022" s="41" t="e">
        <f t="shared" si="1256"/>
        <v>#DIV/0!</v>
      </c>
      <c r="AS2022" s="41" t="e">
        <f t="shared" si="1257"/>
        <v>#DIV/0!</v>
      </c>
      <c r="AT2022" s="41" t="e">
        <f t="shared" si="1258"/>
        <v>#DIV/0!</v>
      </c>
      <c r="AU2022" s="41" t="e">
        <f t="shared" si="1259"/>
        <v>#DIV/0!</v>
      </c>
      <c r="AV2022" s="41" t="e">
        <f t="shared" si="1260"/>
        <v>#DIV/0!</v>
      </c>
      <c r="AW2022" s="41" t="e">
        <f t="shared" si="1261"/>
        <v>#DIV/0!</v>
      </c>
      <c r="AX2022" s="41" t="e">
        <f t="shared" si="1262"/>
        <v>#DIV/0!</v>
      </c>
      <c r="AY2022" s="41" t="e">
        <f t="shared" si="1263"/>
        <v>#DIV/0!</v>
      </c>
      <c r="AZ2022" s="41" t="e">
        <f t="shared" si="1264"/>
        <v>#DIV/0!</v>
      </c>
      <c r="BA2022" s="41" t="e">
        <f t="shared" si="1265"/>
        <v>#DIV/0!</v>
      </c>
      <c r="BB2022" s="41" t="e">
        <f t="shared" si="1266"/>
        <v>#DIV/0!</v>
      </c>
      <c r="BC2022" s="41" t="e">
        <f t="shared" si="1267"/>
        <v>#DIV/0!</v>
      </c>
      <c r="BD2022" s="41" t="e">
        <f t="shared" si="1268"/>
        <v>#DIV/0!</v>
      </c>
      <c r="BE2022" s="41" t="e">
        <f t="shared" si="1269"/>
        <v>#DIV/0!</v>
      </c>
      <c r="BF2022" s="41" t="e">
        <f t="shared" si="1270"/>
        <v>#DIV/0!</v>
      </c>
      <c r="BG2022" s="41" t="e">
        <f t="shared" si="1271"/>
        <v>#DIV/0!</v>
      </c>
      <c r="BH2022" s="41" t="e">
        <f t="shared" si="1272"/>
        <v>#DIV/0!</v>
      </c>
      <c r="BI2022" s="41" t="e">
        <f t="shared" si="1273"/>
        <v>#DIV/0!</v>
      </c>
      <c r="BJ2022" s="41" t="e">
        <f t="shared" si="1274"/>
        <v>#DIV/0!</v>
      </c>
      <c r="BK2022" s="41" t="e">
        <f t="shared" si="1275"/>
        <v>#DIV/0!</v>
      </c>
      <c r="BL2022" s="41" t="e">
        <f t="shared" si="1276"/>
        <v>#DIV/0!</v>
      </c>
      <c r="BM2022" s="41" t="e">
        <f t="shared" si="1277"/>
        <v>#DIV/0!</v>
      </c>
      <c r="BN2022" s="41" t="e">
        <f t="shared" si="1278"/>
        <v>#DIV/0!</v>
      </c>
      <c r="BO2022" s="41" t="e">
        <f t="shared" si="1279"/>
        <v>#DIV/0!</v>
      </c>
      <c r="BP2022" s="41" t="e">
        <f t="shared" si="1280"/>
        <v>#DIV/0!</v>
      </c>
      <c r="BQ2022" s="41" t="e">
        <f t="shared" si="1281"/>
        <v>#DIV/0!</v>
      </c>
      <c r="BR2022" s="41" t="e">
        <f t="shared" si="1282"/>
        <v>#DIV/0!</v>
      </c>
      <c r="BS2022" s="41" t="e">
        <f t="shared" si="1283"/>
        <v>#DIV/0!</v>
      </c>
      <c r="BT2022" s="41" t="e">
        <f t="shared" si="1284"/>
        <v>#DIV/0!</v>
      </c>
      <c r="BU2022" s="41" t="e">
        <f t="shared" si="1285"/>
        <v>#DIV/0!</v>
      </c>
      <c r="BV2022" s="41" t="e">
        <f t="shared" si="1286"/>
        <v>#DIV/0!</v>
      </c>
      <c r="BW2022" s="41" t="e">
        <f t="shared" si="1287"/>
        <v>#DIV/0!</v>
      </c>
      <c r="BX2022" s="41" t="str">
        <f t="shared" si="1251"/>
        <v/>
      </c>
      <c r="BY2022" s="51" t="e">
        <f>VLOOKUP(BX2022,'%workplace'!$A$1:$F$381,6,FALSE)</f>
        <v>#N/A</v>
      </c>
      <c r="BZ2022" s="32" t="e">
        <f t="shared" si="1252"/>
        <v>#N/A</v>
      </c>
    </row>
    <row r="2023" spans="1:78" s="8" customFormat="1" hidden="1" x14ac:dyDescent="0.2">
      <c r="A2023" s="8" t="str">
        <f t="shared" si="1250"/>
        <v/>
      </c>
      <c r="AO2023" s="41" t="e">
        <f t="shared" si="1253"/>
        <v>#DIV/0!</v>
      </c>
      <c r="AP2023" s="41" t="e">
        <f t="shared" si="1254"/>
        <v>#DIV/0!</v>
      </c>
      <c r="AQ2023" s="41" t="e">
        <f t="shared" si="1255"/>
        <v>#DIV/0!</v>
      </c>
      <c r="AR2023" s="41" t="e">
        <f t="shared" si="1256"/>
        <v>#DIV/0!</v>
      </c>
      <c r="AS2023" s="41" t="e">
        <f t="shared" si="1257"/>
        <v>#DIV/0!</v>
      </c>
      <c r="AT2023" s="41" t="e">
        <f t="shared" si="1258"/>
        <v>#DIV/0!</v>
      </c>
      <c r="AU2023" s="41" t="e">
        <f t="shared" si="1259"/>
        <v>#DIV/0!</v>
      </c>
      <c r="AV2023" s="41" t="e">
        <f t="shared" si="1260"/>
        <v>#DIV/0!</v>
      </c>
      <c r="AW2023" s="41" t="e">
        <f t="shared" si="1261"/>
        <v>#DIV/0!</v>
      </c>
      <c r="AX2023" s="41" t="e">
        <f t="shared" si="1262"/>
        <v>#DIV/0!</v>
      </c>
      <c r="AY2023" s="41" t="e">
        <f t="shared" si="1263"/>
        <v>#DIV/0!</v>
      </c>
      <c r="AZ2023" s="41" t="e">
        <f t="shared" si="1264"/>
        <v>#DIV/0!</v>
      </c>
      <c r="BA2023" s="41" t="e">
        <f t="shared" si="1265"/>
        <v>#DIV/0!</v>
      </c>
      <c r="BB2023" s="41" t="e">
        <f t="shared" si="1266"/>
        <v>#DIV/0!</v>
      </c>
      <c r="BC2023" s="41" t="e">
        <f t="shared" si="1267"/>
        <v>#DIV/0!</v>
      </c>
      <c r="BD2023" s="41" t="e">
        <f t="shared" si="1268"/>
        <v>#DIV/0!</v>
      </c>
      <c r="BE2023" s="41" t="e">
        <f t="shared" si="1269"/>
        <v>#DIV/0!</v>
      </c>
      <c r="BF2023" s="41" t="e">
        <f t="shared" si="1270"/>
        <v>#DIV/0!</v>
      </c>
      <c r="BG2023" s="41" t="e">
        <f t="shared" si="1271"/>
        <v>#DIV/0!</v>
      </c>
      <c r="BH2023" s="41" t="e">
        <f t="shared" si="1272"/>
        <v>#DIV/0!</v>
      </c>
      <c r="BI2023" s="41" t="e">
        <f t="shared" si="1273"/>
        <v>#DIV/0!</v>
      </c>
      <c r="BJ2023" s="41" t="e">
        <f t="shared" si="1274"/>
        <v>#DIV/0!</v>
      </c>
      <c r="BK2023" s="41" t="e">
        <f t="shared" si="1275"/>
        <v>#DIV/0!</v>
      </c>
      <c r="BL2023" s="41" t="e">
        <f t="shared" si="1276"/>
        <v>#DIV/0!</v>
      </c>
      <c r="BM2023" s="41" t="e">
        <f t="shared" si="1277"/>
        <v>#DIV/0!</v>
      </c>
      <c r="BN2023" s="41" t="e">
        <f t="shared" si="1278"/>
        <v>#DIV/0!</v>
      </c>
      <c r="BO2023" s="41" t="e">
        <f t="shared" si="1279"/>
        <v>#DIV/0!</v>
      </c>
      <c r="BP2023" s="41" t="e">
        <f t="shared" si="1280"/>
        <v>#DIV/0!</v>
      </c>
      <c r="BQ2023" s="41" t="e">
        <f t="shared" si="1281"/>
        <v>#DIV/0!</v>
      </c>
      <c r="BR2023" s="41" t="e">
        <f t="shared" si="1282"/>
        <v>#DIV/0!</v>
      </c>
      <c r="BS2023" s="41" t="e">
        <f t="shared" si="1283"/>
        <v>#DIV/0!</v>
      </c>
      <c r="BT2023" s="41" t="e">
        <f t="shared" si="1284"/>
        <v>#DIV/0!</v>
      </c>
      <c r="BU2023" s="41" t="e">
        <f t="shared" si="1285"/>
        <v>#DIV/0!</v>
      </c>
      <c r="BV2023" s="41" t="e">
        <f t="shared" si="1286"/>
        <v>#DIV/0!</v>
      </c>
      <c r="BW2023" s="41" t="e">
        <f t="shared" si="1287"/>
        <v>#DIV/0!</v>
      </c>
      <c r="BX2023" s="41" t="str">
        <f t="shared" si="1251"/>
        <v/>
      </c>
      <c r="BY2023" s="51" t="e">
        <f>VLOOKUP(BX2023,'%workplace'!$A$1:$F$381,6,FALSE)</f>
        <v>#N/A</v>
      </c>
      <c r="BZ2023" s="32" t="e">
        <f t="shared" si="1252"/>
        <v>#N/A</v>
      </c>
    </row>
    <row r="2024" spans="1:78" s="8" customFormat="1" hidden="1" x14ac:dyDescent="0.2">
      <c r="A2024" s="8" t="str">
        <f t="shared" si="1250"/>
        <v/>
      </c>
      <c r="AO2024" s="41" t="e">
        <f t="shared" si="1253"/>
        <v>#DIV/0!</v>
      </c>
      <c r="AP2024" s="41" t="e">
        <f t="shared" si="1254"/>
        <v>#DIV/0!</v>
      </c>
      <c r="AQ2024" s="41" t="e">
        <f t="shared" si="1255"/>
        <v>#DIV/0!</v>
      </c>
      <c r="AR2024" s="41" t="e">
        <f t="shared" si="1256"/>
        <v>#DIV/0!</v>
      </c>
      <c r="AS2024" s="41" t="e">
        <f t="shared" si="1257"/>
        <v>#DIV/0!</v>
      </c>
      <c r="AT2024" s="41" t="e">
        <f t="shared" si="1258"/>
        <v>#DIV/0!</v>
      </c>
      <c r="AU2024" s="41" t="e">
        <f t="shared" si="1259"/>
        <v>#DIV/0!</v>
      </c>
      <c r="AV2024" s="41" t="e">
        <f t="shared" si="1260"/>
        <v>#DIV/0!</v>
      </c>
      <c r="AW2024" s="41" t="e">
        <f t="shared" si="1261"/>
        <v>#DIV/0!</v>
      </c>
      <c r="AX2024" s="41" t="e">
        <f t="shared" si="1262"/>
        <v>#DIV/0!</v>
      </c>
      <c r="AY2024" s="41" t="e">
        <f t="shared" si="1263"/>
        <v>#DIV/0!</v>
      </c>
      <c r="AZ2024" s="41" t="e">
        <f t="shared" si="1264"/>
        <v>#DIV/0!</v>
      </c>
      <c r="BA2024" s="41" t="e">
        <f t="shared" si="1265"/>
        <v>#DIV/0!</v>
      </c>
      <c r="BB2024" s="41" t="e">
        <f t="shared" si="1266"/>
        <v>#DIV/0!</v>
      </c>
      <c r="BC2024" s="41" t="e">
        <f t="shared" si="1267"/>
        <v>#DIV/0!</v>
      </c>
      <c r="BD2024" s="41" t="e">
        <f t="shared" si="1268"/>
        <v>#DIV/0!</v>
      </c>
      <c r="BE2024" s="41" t="e">
        <f t="shared" si="1269"/>
        <v>#DIV/0!</v>
      </c>
      <c r="BF2024" s="41" t="e">
        <f t="shared" si="1270"/>
        <v>#DIV/0!</v>
      </c>
      <c r="BG2024" s="41" t="e">
        <f t="shared" si="1271"/>
        <v>#DIV/0!</v>
      </c>
      <c r="BH2024" s="41" t="e">
        <f t="shared" si="1272"/>
        <v>#DIV/0!</v>
      </c>
      <c r="BI2024" s="41" t="e">
        <f t="shared" si="1273"/>
        <v>#DIV/0!</v>
      </c>
      <c r="BJ2024" s="41" t="e">
        <f t="shared" si="1274"/>
        <v>#DIV/0!</v>
      </c>
      <c r="BK2024" s="41" t="e">
        <f t="shared" si="1275"/>
        <v>#DIV/0!</v>
      </c>
      <c r="BL2024" s="41" t="e">
        <f t="shared" si="1276"/>
        <v>#DIV/0!</v>
      </c>
      <c r="BM2024" s="41" t="e">
        <f t="shared" si="1277"/>
        <v>#DIV/0!</v>
      </c>
      <c r="BN2024" s="41" t="e">
        <f t="shared" si="1278"/>
        <v>#DIV/0!</v>
      </c>
      <c r="BO2024" s="41" t="e">
        <f t="shared" si="1279"/>
        <v>#DIV/0!</v>
      </c>
      <c r="BP2024" s="41" t="e">
        <f t="shared" si="1280"/>
        <v>#DIV/0!</v>
      </c>
      <c r="BQ2024" s="41" t="e">
        <f t="shared" si="1281"/>
        <v>#DIV/0!</v>
      </c>
      <c r="BR2024" s="41" t="e">
        <f t="shared" si="1282"/>
        <v>#DIV/0!</v>
      </c>
      <c r="BS2024" s="41" t="e">
        <f t="shared" si="1283"/>
        <v>#DIV/0!</v>
      </c>
      <c r="BT2024" s="41" t="e">
        <f t="shared" si="1284"/>
        <v>#DIV/0!</v>
      </c>
      <c r="BU2024" s="41" t="e">
        <f t="shared" si="1285"/>
        <v>#DIV/0!</v>
      </c>
      <c r="BV2024" s="41" t="e">
        <f t="shared" si="1286"/>
        <v>#DIV/0!</v>
      </c>
      <c r="BW2024" s="41" t="e">
        <f t="shared" si="1287"/>
        <v>#DIV/0!</v>
      </c>
      <c r="BX2024" s="41" t="str">
        <f t="shared" si="1251"/>
        <v/>
      </c>
      <c r="BY2024" s="51" t="e">
        <f>VLOOKUP(BX2024,'%workplace'!$A$1:$F$381,6,FALSE)</f>
        <v>#N/A</v>
      </c>
      <c r="BZ2024" s="32" t="e">
        <f t="shared" si="1252"/>
        <v>#N/A</v>
      </c>
    </row>
    <row r="2025" spans="1:78" s="8" customFormat="1" hidden="1" x14ac:dyDescent="0.2">
      <c r="A2025" s="8" t="str">
        <f t="shared" si="1250"/>
        <v/>
      </c>
      <c r="AO2025" s="41" t="e">
        <f t="shared" si="1253"/>
        <v>#DIV/0!</v>
      </c>
      <c r="AP2025" s="41" t="e">
        <f t="shared" si="1254"/>
        <v>#DIV/0!</v>
      </c>
      <c r="AQ2025" s="41" t="e">
        <f t="shared" si="1255"/>
        <v>#DIV/0!</v>
      </c>
      <c r="AR2025" s="41" t="e">
        <f t="shared" si="1256"/>
        <v>#DIV/0!</v>
      </c>
      <c r="AS2025" s="41" t="e">
        <f t="shared" si="1257"/>
        <v>#DIV/0!</v>
      </c>
      <c r="AT2025" s="41" t="e">
        <f t="shared" si="1258"/>
        <v>#DIV/0!</v>
      </c>
      <c r="AU2025" s="41" t="e">
        <f t="shared" si="1259"/>
        <v>#DIV/0!</v>
      </c>
      <c r="AV2025" s="41" t="e">
        <f t="shared" si="1260"/>
        <v>#DIV/0!</v>
      </c>
      <c r="AW2025" s="41" t="e">
        <f t="shared" si="1261"/>
        <v>#DIV/0!</v>
      </c>
      <c r="AX2025" s="41" t="e">
        <f t="shared" si="1262"/>
        <v>#DIV/0!</v>
      </c>
      <c r="AY2025" s="41" t="e">
        <f t="shared" si="1263"/>
        <v>#DIV/0!</v>
      </c>
      <c r="AZ2025" s="41" t="e">
        <f t="shared" si="1264"/>
        <v>#DIV/0!</v>
      </c>
      <c r="BA2025" s="41" t="e">
        <f t="shared" si="1265"/>
        <v>#DIV/0!</v>
      </c>
      <c r="BB2025" s="41" t="e">
        <f t="shared" si="1266"/>
        <v>#DIV/0!</v>
      </c>
      <c r="BC2025" s="41" t="e">
        <f t="shared" si="1267"/>
        <v>#DIV/0!</v>
      </c>
      <c r="BD2025" s="41" t="e">
        <f t="shared" si="1268"/>
        <v>#DIV/0!</v>
      </c>
      <c r="BE2025" s="41" t="e">
        <f t="shared" si="1269"/>
        <v>#DIV/0!</v>
      </c>
      <c r="BF2025" s="41" t="e">
        <f t="shared" si="1270"/>
        <v>#DIV/0!</v>
      </c>
      <c r="BG2025" s="41" t="e">
        <f t="shared" si="1271"/>
        <v>#DIV/0!</v>
      </c>
      <c r="BH2025" s="41" t="e">
        <f t="shared" si="1272"/>
        <v>#DIV/0!</v>
      </c>
      <c r="BI2025" s="41" t="e">
        <f t="shared" si="1273"/>
        <v>#DIV/0!</v>
      </c>
      <c r="BJ2025" s="41" t="e">
        <f t="shared" si="1274"/>
        <v>#DIV/0!</v>
      </c>
      <c r="BK2025" s="41" t="e">
        <f t="shared" si="1275"/>
        <v>#DIV/0!</v>
      </c>
      <c r="BL2025" s="41" t="e">
        <f t="shared" si="1276"/>
        <v>#DIV/0!</v>
      </c>
      <c r="BM2025" s="41" t="e">
        <f t="shared" si="1277"/>
        <v>#DIV/0!</v>
      </c>
      <c r="BN2025" s="41" t="e">
        <f t="shared" si="1278"/>
        <v>#DIV/0!</v>
      </c>
      <c r="BO2025" s="41" t="e">
        <f t="shared" si="1279"/>
        <v>#DIV/0!</v>
      </c>
      <c r="BP2025" s="41" t="e">
        <f t="shared" si="1280"/>
        <v>#DIV/0!</v>
      </c>
      <c r="BQ2025" s="41" t="e">
        <f t="shared" si="1281"/>
        <v>#DIV/0!</v>
      </c>
      <c r="BR2025" s="41" t="e">
        <f t="shared" si="1282"/>
        <v>#DIV/0!</v>
      </c>
      <c r="BS2025" s="41" t="e">
        <f t="shared" si="1283"/>
        <v>#DIV/0!</v>
      </c>
      <c r="BT2025" s="41" t="e">
        <f t="shared" si="1284"/>
        <v>#DIV/0!</v>
      </c>
      <c r="BU2025" s="41" t="e">
        <f t="shared" si="1285"/>
        <v>#DIV/0!</v>
      </c>
      <c r="BV2025" s="41" t="e">
        <f t="shared" si="1286"/>
        <v>#DIV/0!</v>
      </c>
      <c r="BW2025" s="41" t="e">
        <f t="shared" si="1287"/>
        <v>#DIV/0!</v>
      </c>
      <c r="BX2025" s="41" t="str">
        <f t="shared" si="1251"/>
        <v/>
      </c>
      <c r="BY2025" s="51" t="e">
        <f>VLOOKUP(BX2025,'%workplace'!$A$1:$F$381,6,FALSE)</f>
        <v>#N/A</v>
      </c>
      <c r="BZ2025" s="32" t="e">
        <f t="shared" si="1252"/>
        <v>#N/A</v>
      </c>
    </row>
    <row r="2026" spans="1:78" s="8" customFormat="1" hidden="1" x14ac:dyDescent="0.2">
      <c r="A2026" s="8" t="str">
        <f t="shared" si="1250"/>
        <v/>
      </c>
      <c r="AO2026" s="41" t="e">
        <f t="shared" si="1253"/>
        <v>#DIV/0!</v>
      </c>
      <c r="AP2026" s="41" t="e">
        <f t="shared" si="1254"/>
        <v>#DIV/0!</v>
      </c>
      <c r="AQ2026" s="41" t="e">
        <f t="shared" si="1255"/>
        <v>#DIV/0!</v>
      </c>
      <c r="AR2026" s="41" t="e">
        <f t="shared" si="1256"/>
        <v>#DIV/0!</v>
      </c>
      <c r="AS2026" s="41" t="e">
        <f t="shared" si="1257"/>
        <v>#DIV/0!</v>
      </c>
      <c r="AT2026" s="41" t="e">
        <f t="shared" si="1258"/>
        <v>#DIV/0!</v>
      </c>
      <c r="AU2026" s="41" t="e">
        <f t="shared" si="1259"/>
        <v>#DIV/0!</v>
      </c>
      <c r="AV2026" s="41" t="e">
        <f t="shared" si="1260"/>
        <v>#DIV/0!</v>
      </c>
      <c r="AW2026" s="41" t="e">
        <f t="shared" si="1261"/>
        <v>#DIV/0!</v>
      </c>
      <c r="AX2026" s="41" t="e">
        <f t="shared" si="1262"/>
        <v>#DIV/0!</v>
      </c>
      <c r="AY2026" s="41" t="e">
        <f t="shared" si="1263"/>
        <v>#DIV/0!</v>
      </c>
      <c r="AZ2026" s="41" t="e">
        <f t="shared" si="1264"/>
        <v>#DIV/0!</v>
      </c>
      <c r="BA2026" s="41" t="e">
        <f t="shared" si="1265"/>
        <v>#DIV/0!</v>
      </c>
      <c r="BB2026" s="41" t="e">
        <f t="shared" si="1266"/>
        <v>#DIV/0!</v>
      </c>
      <c r="BC2026" s="41" t="e">
        <f t="shared" si="1267"/>
        <v>#DIV/0!</v>
      </c>
      <c r="BD2026" s="41" t="e">
        <f t="shared" si="1268"/>
        <v>#DIV/0!</v>
      </c>
      <c r="BE2026" s="41" t="e">
        <f t="shared" si="1269"/>
        <v>#DIV/0!</v>
      </c>
      <c r="BF2026" s="41" t="e">
        <f t="shared" si="1270"/>
        <v>#DIV/0!</v>
      </c>
      <c r="BG2026" s="41" t="e">
        <f t="shared" si="1271"/>
        <v>#DIV/0!</v>
      </c>
      <c r="BH2026" s="41" t="e">
        <f t="shared" si="1272"/>
        <v>#DIV/0!</v>
      </c>
      <c r="BI2026" s="41" t="e">
        <f t="shared" si="1273"/>
        <v>#DIV/0!</v>
      </c>
      <c r="BJ2026" s="41" t="e">
        <f t="shared" si="1274"/>
        <v>#DIV/0!</v>
      </c>
      <c r="BK2026" s="41" t="e">
        <f t="shared" si="1275"/>
        <v>#DIV/0!</v>
      </c>
      <c r="BL2026" s="41" t="e">
        <f t="shared" si="1276"/>
        <v>#DIV/0!</v>
      </c>
      <c r="BM2026" s="41" t="e">
        <f t="shared" si="1277"/>
        <v>#DIV/0!</v>
      </c>
      <c r="BN2026" s="41" t="e">
        <f t="shared" si="1278"/>
        <v>#DIV/0!</v>
      </c>
      <c r="BO2026" s="41" t="e">
        <f t="shared" si="1279"/>
        <v>#DIV/0!</v>
      </c>
      <c r="BP2026" s="41" t="e">
        <f t="shared" si="1280"/>
        <v>#DIV/0!</v>
      </c>
      <c r="BQ2026" s="41" t="e">
        <f t="shared" si="1281"/>
        <v>#DIV/0!</v>
      </c>
      <c r="BR2026" s="41" t="e">
        <f t="shared" si="1282"/>
        <v>#DIV/0!</v>
      </c>
      <c r="BS2026" s="41" t="e">
        <f t="shared" si="1283"/>
        <v>#DIV/0!</v>
      </c>
      <c r="BT2026" s="41" t="e">
        <f t="shared" si="1284"/>
        <v>#DIV/0!</v>
      </c>
      <c r="BU2026" s="41" t="e">
        <f t="shared" si="1285"/>
        <v>#DIV/0!</v>
      </c>
      <c r="BV2026" s="41" t="e">
        <f t="shared" si="1286"/>
        <v>#DIV/0!</v>
      </c>
      <c r="BW2026" s="41" t="e">
        <f t="shared" si="1287"/>
        <v>#DIV/0!</v>
      </c>
      <c r="BX2026" s="41" t="str">
        <f t="shared" si="1251"/>
        <v/>
      </c>
      <c r="BY2026" s="51" t="e">
        <f>VLOOKUP(BX2026,'%workplace'!$A$1:$F$381,6,FALSE)</f>
        <v>#N/A</v>
      </c>
      <c r="BZ2026" s="32" t="e">
        <f t="shared" si="1252"/>
        <v>#N/A</v>
      </c>
    </row>
    <row r="2027" spans="1:78" s="8" customFormat="1" hidden="1" x14ac:dyDescent="0.2">
      <c r="A2027" s="8" t="str">
        <f t="shared" si="1250"/>
        <v/>
      </c>
      <c r="AO2027" s="41" t="e">
        <f t="shared" si="1253"/>
        <v>#DIV/0!</v>
      </c>
      <c r="AP2027" s="41" t="e">
        <f t="shared" si="1254"/>
        <v>#DIV/0!</v>
      </c>
      <c r="AQ2027" s="41" t="e">
        <f t="shared" si="1255"/>
        <v>#DIV/0!</v>
      </c>
      <c r="AR2027" s="41" t="e">
        <f t="shared" si="1256"/>
        <v>#DIV/0!</v>
      </c>
      <c r="AS2027" s="41" t="e">
        <f t="shared" si="1257"/>
        <v>#DIV/0!</v>
      </c>
      <c r="AT2027" s="41" t="e">
        <f t="shared" si="1258"/>
        <v>#DIV/0!</v>
      </c>
      <c r="AU2027" s="41" t="e">
        <f t="shared" si="1259"/>
        <v>#DIV/0!</v>
      </c>
      <c r="AV2027" s="41" t="e">
        <f t="shared" si="1260"/>
        <v>#DIV/0!</v>
      </c>
      <c r="AW2027" s="41" t="e">
        <f t="shared" si="1261"/>
        <v>#DIV/0!</v>
      </c>
      <c r="AX2027" s="41" t="e">
        <f t="shared" si="1262"/>
        <v>#DIV/0!</v>
      </c>
      <c r="AY2027" s="41" t="e">
        <f t="shared" si="1263"/>
        <v>#DIV/0!</v>
      </c>
      <c r="AZ2027" s="41" t="e">
        <f t="shared" si="1264"/>
        <v>#DIV/0!</v>
      </c>
      <c r="BA2027" s="41" t="e">
        <f t="shared" si="1265"/>
        <v>#DIV/0!</v>
      </c>
      <c r="BB2027" s="41" t="e">
        <f t="shared" si="1266"/>
        <v>#DIV/0!</v>
      </c>
      <c r="BC2027" s="41" t="e">
        <f t="shared" si="1267"/>
        <v>#DIV/0!</v>
      </c>
      <c r="BD2027" s="41" t="e">
        <f t="shared" si="1268"/>
        <v>#DIV/0!</v>
      </c>
      <c r="BE2027" s="41" t="e">
        <f t="shared" si="1269"/>
        <v>#DIV/0!</v>
      </c>
      <c r="BF2027" s="41" t="e">
        <f t="shared" si="1270"/>
        <v>#DIV/0!</v>
      </c>
      <c r="BG2027" s="41" t="e">
        <f t="shared" si="1271"/>
        <v>#DIV/0!</v>
      </c>
      <c r="BH2027" s="41" t="e">
        <f t="shared" si="1272"/>
        <v>#DIV/0!</v>
      </c>
      <c r="BI2027" s="41" t="e">
        <f t="shared" si="1273"/>
        <v>#DIV/0!</v>
      </c>
      <c r="BJ2027" s="41" t="e">
        <f t="shared" si="1274"/>
        <v>#DIV/0!</v>
      </c>
      <c r="BK2027" s="41" t="e">
        <f t="shared" si="1275"/>
        <v>#DIV/0!</v>
      </c>
      <c r="BL2027" s="41" t="e">
        <f t="shared" si="1276"/>
        <v>#DIV/0!</v>
      </c>
      <c r="BM2027" s="41" t="e">
        <f t="shared" si="1277"/>
        <v>#DIV/0!</v>
      </c>
      <c r="BN2027" s="41" t="e">
        <f t="shared" si="1278"/>
        <v>#DIV/0!</v>
      </c>
      <c r="BO2027" s="41" t="e">
        <f t="shared" si="1279"/>
        <v>#DIV/0!</v>
      </c>
      <c r="BP2027" s="41" t="e">
        <f t="shared" si="1280"/>
        <v>#DIV/0!</v>
      </c>
      <c r="BQ2027" s="41" t="e">
        <f t="shared" si="1281"/>
        <v>#DIV/0!</v>
      </c>
      <c r="BR2027" s="41" t="e">
        <f t="shared" si="1282"/>
        <v>#DIV/0!</v>
      </c>
      <c r="BS2027" s="41" t="e">
        <f t="shared" si="1283"/>
        <v>#DIV/0!</v>
      </c>
      <c r="BT2027" s="41" t="e">
        <f t="shared" si="1284"/>
        <v>#DIV/0!</v>
      </c>
      <c r="BU2027" s="41" t="e">
        <f t="shared" si="1285"/>
        <v>#DIV/0!</v>
      </c>
      <c r="BV2027" s="41" t="e">
        <f t="shared" si="1286"/>
        <v>#DIV/0!</v>
      </c>
      <c r="BW2027" s="41" t="e">
        <f t="shared" si="1287"/>
        <v>#DIV/0!</v>
      </c>
      <c r="BX2027" s="41" t="str">
        <f t="shared" si="1251"/>
        <v/>
      </c>
      <c r="BY2027" s="51" t="e">
        <f>VLOOKUP(BX2027,'%workplace'!$A$1:$F$381,6,FALSE)</f>
        <v>#N/A</v>
      </c>
      <c r="BZ2027" s="32" t="e">
        <f t="shared" si="1252"/>
        <v>#N/A</v>
      </c>
    </row>
    <row r="2028" spans="1:78" s="8" customFormat="1" hidden="1" x14ac:dyDescent="0.2">
      <c r="A2028" s="8" t="str">
        <f t="shared" si="1250"/>
        <v/>
      </c>
      <c r="AO2028" s="41" t="e">
        <f t="shared" si="1253"/>
        <v>#DIV/0!</v>
      </c>
      <c r="AP2028" s="41" t="e">
        <f t="shared" si="1254"/>
        <v>#DIV/0!</v>
      </c>
      <c r="AQ2028" s="41" t="e">
        <f t="shared" si="1255"/>
        <v>#DIV/0!</v>
      </c>
      <c r="AR2028" s="41" t="e">
        <f t="shared" si="1256"/>
        <v>#DIV/0!</v>
      </c>
      <c r="AS2028" s="41" t="e">
        <f t="shared" si="1257"/>
        <v>#DIV/0!</v>
      </c>
      <c r="AT2028" s="41" t="e">
        <f t="shared" si="1258"/>
        <v>#DIV/0!</v>
      </c>
      <c r="AU2028" s="41" t="e">
        <f t="shared" si="1259"/>
        <v>#DIV/0!</v>
      </c>
      <c r="AV2028" s="41" t="e">
        <f t="shared" si="1260"/>
        <v>#DIV/0!</v>
      </c>
      <c r="AW2028" s="41" t="e">
        <f t="shared" si="1261"/>
        <v>#DIV/0!</v>
      </c>
      <c r="AX2028" s="41" t="e">
        <f t="shared" si="1262"/>
        <v>#DIV/0!</v>
      </c>
      <c r="AY2028" s="41" t="e">
        <f t="shared" si="1263"/>
        <v>#DIV/0!</v>
      </c>
      <c r="AZ2028" s="41" t="e">
        <f t="shared" si="1264"/>
        <v>#DIV/0!</v>
      </c>
      <c r="BA2028" s="41" t="e">
        <f t="shared" si="1265"/>
        <v>#DIV/0!</v>
      </c>
      <c r="BB2028" s="41" t="e">
        <f t="shared" si="1266"/>
        <v>#DIV/0!</v>
      </c>
      <c r="BC2028" s="41" t="e">
        <f t="shared" si="1267"/>
        <v>#DIV/0!</v>
      </c>
      <c r="BD2028" s="41" t="e">
        <f t="shared" si="1268"/>
        <v>#DIV/0!</v>
      </c>
      <c r="BE2028" s="41" t="e">
        <f t="shared" si="1269"/>
        <v>#DIV/0!</v>
      </c>
      <c r="BF2028" s="41" t="e">
        <f t="shared" si="1270"/>
        <v>#DIV/0!</v>
      </c>
      <c r="BG2028" s="41" t="e">
        <f t="shared" si="1271"/>
        <v>#DIV/0!</v>
      </c>
      <c r="BH2028" s="41" t="e">
        <f t="shared" si="1272"/>
        <v>#DIV/0!</v>
      </c>
      <c r="BI2028" s="41" t="e">
        <f t="shared" si="1273"/>
        <v>#DIV/0!</v>
      </c>
      <c r="BJ2028" s="41" t="e">
        <f t="shared" si="1274"/>
        <v>#DIV/0!</v>
      </c>
      <c r="BK2028" s="41" t="e">
        <f t="shared" si="1275"/>
        <v>#DIV/0!</v>
      </c>
      <c r="BL2028" s="41" t="e">
        <f t="shared" si="1276"/>
        <v>#DIV/0!</v>
      </c>
      <c r="BM2028" s="41" t="e">
        <f t="shared" si="1277"/>
        <v>#DIV/0!</v>
      </c>
      <c r="BN2028" s="41" t="e">
        <f t="shared" si="1278"/>
        <v>#DIV/0!</v>
      </c>
      <c r="BO2028" s="41" t="e">
        <f t="shared" si="1279"/>
        <v>#DIV/0!</v>
      </c>
      <c r="BP2028" s="41" t="e">
        <f t="shared" si="1280"/>
        <v>#DIV/0!</v>
      </c>
      <c r="BQ2028" s="41" t="e">
        <f t="shared" si="1281"/>
        <v>#DIV/0!</v>
      </c>
      <c r="BR2028" s="41" t="e">
        <f t="shared" si="1282"/>
        <v>#DIV/0!</v>
      </c>
      <c r="BS2028" s="41" t="e">
        <f t="shared" si="1283"/>
        <v>#DIV/0!</v>
      </c>
      <c r="BT2028" s="41" t="e">
        <f t="shared" si="1284"/>
        <v>#DIV/0!</v>
      </c>
      <c r="BU2028" s="41" t="e">
        <f t="shared" si="1285"/>
        <v>#DIV/0!</v>
      </c>
      <c r="BV2028" s="41" t="e">
        <f t="shared" si="1286"/>
        <v>#DIV/0!</v>
      </c>
      <c r="BW2028" s="41" t="e">
        <f t="shared" si="1287"/>
        <v>#DIV/0!</v>
      </c>
      <c r="BX2028" s="41" t="str">
        <f t="shared" si="1251"/>
        <v/>
      </c>
      <c r="BY2028" s="51" t="e">
        <f>VLOOKUP(BX2028,'%workplace'!$A$1:$F$381,6,FALSE)</f>
        <v>#N/A</v>
      </c>
      <c r="BZ2028" s="32" t="e">
        <f t="shared" si="1252"/>
        <v>#N/A</v>
      </c>
    </row>
    <row r="2029" spans="1:78" s="8" customFormat="1" hidden="1" x14ac:dyDescent="0.2">
      <c r="A2029" s="8" t="str">
        <f t="shared" si="1250"/>
        <v/>
      </c>
      <c r="AO2029" s="41" t="e">
        <f t="shared" si="1253"/>
        <v>#DIV/0!</v>
      </c>
      <c r="AP2029" s="41" t="e">
        <f t="shared" si="1254"/>
        <v>#DIV/0!</v>
      </c>
      <c r="AQ2029" s="41" t="e">
        <f t="shared" si="1255"/>
        <v>#DIV/0!</v>
      </c>
      <c r="AR2029" s="41" t="e">
        <f t="shared" si="1256"/>
        <v>#DIV/0!</v>
      </c>
      <c r="AS2029" s="41" t="e">
        <f t="shared" si="1257"/>
        <v>#DIV/0!</v>
      </c>
      <c r="AT2029" s="41" t="e">
        <f t="shared" si="1258"/>
        <v>#DIV/0!</v>
      </c>
      <c r="AU2029" s="41" t="e">
        <f t="shared" si="1259"/>
        <v>#DIV/0!</v>
      </c>
      <c r="AV2029" s="41" t="e">
        <f t="shared" si="1260"/>
        <v>#DIV/0!</v>
      </c>
      <c r="AW2029" s="41" t="e">
        <f t="shared" si="1261"/>
        <v>#DIV/0!</v>
      </c>
      <c r="AX2029" s="41" t="e">
        <f t="shared" si="1262"/>
        <v>#DIV/0!</v>
      </c>
      <c r="AY2029" s="41" t="e">
        <f t="shared" si="1263"/>
        <v>#DIV/0!</v>
      </c>
      <c r="AZ2029" s="41" t="e">
        <f t="shared" si="1264"/>
        <v>#DIV/0!</v>
      </c>
      <c r="BA2029" s="41" t="e">
        <f t="shared" si="1265"/>
        <v>#DIV/0!</v>
      </c>
      <c r="BB2029" s="41" t="e">
        <f t="shared" si="1266"/>
        <v>#DIV/0!</v>
      </c>
      <c r="BC2029" s="41" t="e">
        <f t="shared" si="1267"/>
        <v>#DIV/0!</v>
      </c>
      <c r="BD2029" s="41" t="e">
        <f t="shared" si="1268"/>
        <v>#DIV/0!</v>
      </c>
      <c r="BE2029" s="41" t="e">
        <f t="shared" si="1269"/>
        <v>#DIV/0!</v>
      </c>
      <c r="BF2029" s="41" t="e">
        <f t="shared" si="1270"/>
        <v>#DIV/0!</v>
      </c>
      <c r="BG2029" s="41" t="e">
        <f t="shared" si="1271"/>
        <v>#DIV/0!</v>
      </c>
      <c r="BH2029" s="41" t="e">
        <f t="shared" si="1272"/>
        <v>#DIV/0!</v>
      </c>
      <c r="BI2029" s="41" t="e">
        <f t="shared" si="1273"/>
        <v>#DIV/0!</v>
      </c>
      <c r="BJ2029" s="41" t="e">
        <f t="shared" si="1274"/>
        <v>#DIV/0!</v>
      </c>
      <c r="BK2029" s="41" t="e">
        <f t="shared" si="1275"/>
        <v>#DIV/0!</v>
      </c>
      <c r="BL2029" s="41" t="e">
        <f t="shared" si="1276"/>
        <v>#DIV/0!</v>
      </c>
      <c r="BM2029" s="41" t="e">
        <f t="shared" si="1277"/>
        <v>#DIV/0!</v>
      </c>
      <c r="BN2029" s="41" t="e">
        <f t="shared" si="1278"/>
        <v>#DIV/0!</v>
      </c>
      <c r="BO2029" s="41" t="e">
        <f t="shared" si="1279"/>
        <v>#DIV/0!</v>
      </c>
      <c r="BP2029" s="41" t="e">
        <f t="shared" si="1280"/>
        <v>#DIV/0!</v>
      </c>
      <c r="BQ2029" s="41" t="e">
        <f t="shared" si="1281"/>
        <v>#DIV/0!</v>
      </c>
      <c r="BR2029" s="41" t="e">
        <f t="shared" si="1282"/>
        <v>#DIV/0!</v>
      </c>
      <c r="BS2029" s="41" t="e">
        <f t="shared" si="1283"/>
        <v>#DIV/0!</v>
      </c>
      <c r="BT2029" s="41" t="e">
        <f t="shared" si="1284"/>
        <v>#DIV/0!</v>
      </c>
      <c r="BU2029" s="41" t="e">
        <f t="shared" si="1285"/>
        <v>#DIV/0!</v>
      </c>
      <c r="BV2029" s="41" t="e">
        <f t="shared" si="1286"/>
        <v>#DIV/0!</v>
      </c>
      <c r="BW2029" s="41" t="e">
        <f t="shared" si="1287"/>
        <v>#DIV/0!</v>
      </c>
      <c r="BX2029" s="41" t="str">
        <f t="shared" si="1251"/>
        <v/>
      </c>
      <c r="BY2029" s="51" t="e">
        <f>VLOOKUP(BX2029,'%workplace'!$A$1:$F$381,6,FALSE)</f>
        <v>#N/A</v>
      </c>
      <c r="BZ2029" s="32" t="e">
        <f t="shared" si="1252"/>
        <v>#N/A</v>
      </c>
    </row>
    <row r="2030" spans="1:78" s="8" customFormat="1" hidden="1" x14ac:dyDescent="0.2">
      <c r="A2030" s="8" t="str">
        <f t="shared" si="1250"/>
        <v/>
      </c>
      <c r="AO2030" s="41" t="e">
        <f t="shared" si="1253"/>
        <v>#DIV/0!</v>
      </c>
      <c r="AP2030" s="41" t="e">
        <f t="shared" si="1254"/>
        <v>#DIV/0!</v>
      </c>
      <c r="AQ2030" s="41" t="e">
        <f t="shared" si="1255"/>
        <v>#DIV/0!</v>
      </c>
      <c r="AR2030" s="41" t="e">
        <f t="shared" si="1256"/>
        <v>#DIV/0!</v>
      </c>
      <c r="AS2030" s="41" t="e">
        <f t="shared" si="1257"/>
        <v>#DIV/0!</v>
      </c>
      <c r="AT2030" s="41" t="e">
        <f t="shared" si="1258"/>
        <v>#DIV/0!</v>
      </c>
      <c r="AU2030" s="41" t="e">
        <f t="shared" si="1259"/>
        <v>#DIV/0!</v>
      </c>
      <c r="AV2030" s="41" t="e">
        <f t="shared" si="1260"/>
        <v>#DIV/0!</v>
      </c>
      <c r="AW2030" s="41" t="e">
        <f t="shared" si="1261"/>
        <v>#DIV/0!</v>
      </c>
      <c r="AX2030" s="41" t="e">
        <f t="shared" si="1262"/>
        <v>#DIV/0!</v>
      </c>
      <c r="AY2030" s="41" t="e">
        <f t="shared" si="1263"/>
        <v>#DIV/0!</v>
      </c>
      <c r="AZ2030" s="41" t="e">
        <f t="shared" si="1264"/>
        <v>#DIV/0!</v>
      </c>
      <c r="BA2030" s="41" t="e">
        <f t="shared" si="1265"/>
        <v>#DIV/0!</v>
      </c>
      <c r="BB2030" s="41" t="e">
        <f t="shared" si="1266"/>
        <v>#DIV/0!</v>
      </c>
      <c r="BC2030" s="41" t="e">
        <f t="shared" si="1267"/>
        <v>#DIV/0!</v>
      </c>
      <c r="BD2030" s="41" t="e">
        <f t="shared" si="1268"/>
        <v>#DIV/0!</v>
      </c>
      <c r="BE2030" s="41" t="e">
        <f t="shared" si="1269"/>
        <v>#DIV/0!</v>
      </c>
      <c r="BF2030" s="41" t="e">
        <f t="shared" si="1270"/>
        <v>#DIV/0!</v>
      </c>
      <c r="BG2030" s="41" t="e">
        <f t="shared" si="1271"/>
        <v>#DIV/0!</v>
      </c>
      <c r="BH2030" s="41" t="e">
        <f t="shared" si="1272"/>
        <v>#DIV/0!</v>
      </c>
      <c r="BI2030" s="41" t="e">
        <f t="shared" si="1273"/>
        <v>#DIV/0!</v>
      </c>
      <c r="BJ2030" s="41" t="e">
        <f t="shared" si="1274"/>
        <v>#DIV/0!</v>
      </c>
      <c r="BK2030" s="41" t="e">
        <f t="shared" si="1275"/>
        <v>#DIV/0!</v>
      </c>
      <c r="BL2030" s="41" t="e">
        <f t="shared" si="1276"/>
        <v>#DIV/0!</v>
      </c>
      <c r="BM2030" s="41" t="e">
        <f t="shared" si="1277"/>
        <v>#DIV/0!</v>
      </c>
      <c r="BN2030" s="41" t="e">
        <f t="shared" si="1278"/>
        <v>#DIV/0!</v>
      </c>
      <c r="BO2030" s="41" t="e">
        <f t="shared" si="1279"/>
        <v>#DIV/0!</v>
      </c>
      <c r="BP2030" s="41" t="e">
        <f t="shared" si="1280"/>
        <v>#DIV/0!</v>
      </c>
      <c r="BQ2030" s="41" t="e">
        <f t="shared" si="1281"/>
        <v>#DIV/0!</v>
      </c>
      <c r="BR2030" s="41" t="e">
        <f t="shared" si="1282"/>
        <v>#DIV/0!</v>
      </c>
      <c r="BS2030" s="41" t="e">
        <f t="shared" si="1283"/>
        <v>#DIV/0!</v>
      </c>
      <c r="BT2030" s="41" t="e">
        <f t="shared" si="1284"/>
        <v>#DIV/0!</v>
      </c>
      <c r="BU2030" s="41" t="e">
        <f t="shared" si="1285"/>
        <v>#DIV/0!</v>
      </c>
      <c r="BV2030" s="41" t="e">
        <f t="shared" si="1286"/>
        <v>#DIV/0!</v>
      </c>
      <c r="BW2030" s="41" t="e">
        <f t="shared" si="1287"/>
        <v>#DIV/0!</v>
      </c>
      <c r="BX2030" s="41" t="str">
        <f t="shared" si="1251"/>
        <v/>
      </c>
      <c r="BY2030" s="51" t="e">
        <f>VLOOKUP(BX2030,'%workplace'!$A$1:$F$381,6,FALSE)</f>
        <v>#N/A</v>
      </c>
      <c r="BZ2030" s="32" t="e">
        <f t="shared" si="1252"/>
        <v>#N/A</v>
      </c>
    </row>
    <row r="2031" spans="1:78" s="8" customFormat="1" hidden="1" x14ac:dyDescent="0.2">
      <c r="A2031" s="8" t="str">
        <f t="shared" si="1250"/>
        <v/>
      </c>
      <c r="AO2031" s="41" t="e">
        <f t="shared" ref="AO2031:AO2057" si="1288">IF(F2031="†","†",F2031/$AN2031)</f>
        <v>#DIV/0!</v>
      </c>
      <c r="AP2031" s="41" t="e">
        <f t="shared" si="1254"/>
        <v>#DIV/0!</v>
      </c>
      <c r="AQ2031" s="41" t="e">
        <f t="shared" si="1255"/>
        <v>#DIV/0!</v>
      </c>
      <c r="AR2031" s="41" t="e">
        <f t="shared" si="1256"/>
        <v>#DIV/0!</v>
      </c>
      <c r="AS2031" s="41" t="e">
        <f t="shared" si="1257"/>
        <v>#DIV/0!</v>
      </c>
      <c r="AT2031" s="41" t="e">
        <f t="shared" si="1258"/>
        <v>#DIV/0!</v>
      </c>
      <c r="AU2031" s="41" t="e">
        <f t="shared" si="1259"/>
        <v>#DIV/0!</v>
      </c>
      <c r="AV2031" s="41" t="e">
        <f t="shared" si="1260"/>
        <v>#DIV/0!</v>
      </c>
      <c r="AW2031" s="41" t="e">
        <f t="shared" si="1261"/>
        <v>#DIV/0!</v>
      </c>
      <c r="AX2031" s="41" t="e">
        <f t="shared" si="1262"/>
        <v>#DIV/0!</v>
      </c>
      <c r="AY2031" s="41" t="e">
        <f t="shared" si="1263"/>
        <v>#DIV/0!</v>
      </c>
      <c r="AZ2031" s="41" t="e">
        <f t="shared" si="1264"/>
        <v>#DIV/0!</v>
      </c>
      <c r="BA2031" s="41" t="e">
        <f t="shared" si="1265"/>
        <v>#DIV/0!</v>
      </c>
      <c r="BB2031" s="41" t="e">
        <f t="shared" si="1266"/>
        <v>#DIV/0!</v>
      </c>
      <c r="BC2031" s="41" t="e">
        <f t="shared" si="1267"/>
        <v>#DIV/0!</v>
      </c>
      <c r="BD2031" s="41" t="e">
        <f t="shared" si="1268"/>
        <v>#DIV/0!</v>
      </c>
      <c r="BE2031" s="41" t="e">
        <f t="shared" si="1269"/>
        <v>#DIV/0!</v>
      </c>
      <c r="BF2031" s="41" t="e">
        <f t="shared" si="1270"/>
        <v>#DIV/0!</v>
      </c>
      <c r="BG2031" s="41" t="e">
        <f t="shared" si="1271"/>
        <v>#DIV/0!</v>
      </c>
      <c r="BH2031" s="41" t="e">
        <f t="shared" si="1272"/>
        <v>#DIV/0!</v>
      </c>
      <c r="BI2031" s="41" t="e">
        <f t="shared" si="1273"/>
        <v>#DIV/0!</v>
      </c>
      <c r="BJ2031" s="41" t="e">
        <f t="shared" si="1274"/>
        <v>#DIV/0!</v>
      </c>
      <c r="BK2031" s="41" t="e">
        <f t="shared" si="1275"/>
        <v>#DIV/0!</v>
      </c>
      <c r="BL2031" s="41" t="e">
        <f t="shared" si="1276"/>
        <v>#DIV/0!</v>
      </c>
      <c r="BM2031" s="41" t="e">
        <f t="shared" si="1277"/>
        <v>#DIV/0!</v>
      </c>
      <c r="BN2031" s="41" t="e">
        <f t="shared" si="1278"/>
        <v>#DIV/0!</v>
      </c>
      <c r="BO2031" s="41" t="e">
        <f t="shared" si="1279"/>
        <v>#DIV/0!</v>
      </c>
      <c r="BP2031" s="41" t="e">
        <f t="shared" si="1280"/>
        <v>#DIV/0!</v>
      </c>
      <c r="BQ2031" s="41" t="e">
        <f t="shared" si="1281"/>
        <v>#DIV/0!</v>
      </c>
      <c r="BR2031" s="41" t="e">
        <f t="shared" si="1282"/>
        <v>#DIV/0!</v>
      </c>
      <c r="BS2031" s="41" t="e">
        <f t="shared" si="1283"/>
        <v>#DIV/0!</v>
      </c>
      <c r="BT2031" s="41" t="e">
        <f t="shared" si="1284"/>
        <v>#DIV/0!</v>
      </c>
      <c r="BU2031" s="41" t="e">
        <f t="shared" si="1285"/>
        <v>#DIV/0!</v>
      </c>
      <c r="BV2031" s="41" t="e">
        <f t="shared" si="1286"/>
        <v>#DIV/0!</v>
      </c>
      <c r="BW2031" s="41" t="e">
        <f t="shared" si="1287"/>
        <v>#DIV/0!</v>
      </c>
      <c r="BX2031" s="41" t="str">
        <f t="shared" si="1251"/>
        <v/>
      </c>
      <c r="BY2031" s="51" t="e">
        <f>VLOOKUP(BX2031,'%workplace'!$A$1:$F$381,6,FALSE)</f>
        <v>#N/A</v>
      </c>
      <c r="BZ2031" s="32" t="e">
        <f t="shared" si="1252"/>
        <v>#N/A</v>
      </c>
    </row>
    <row r="2032" spans="1:78" s="8" customFormat="1" hidden="1" x14ac:dyDescent="0.2">
      <c r="A2032" s="8" t="str">
        <f t="shared" si="1250"/>
        <v/>
      </c>
      <c r="AO2032" s="41" t="e">
        <f t="shared" si="1288"/>
        <v>#DIV/0!</v>
      </c>
      <c r="AP2032" s="41" t="e">
        <f t="shared" si="1254"/>
        <v>#DIV/0!</v>
      </c>
      <c r="AQ2032" s="41" t="e">
        <f t="shared" si="1255"/>
        <v>#DIV/0!</v>
      </c>
      <c r="AR2032" s="41" t="e">
        <f t="shared" si="1256"/>
        <v>#DIV/0!</v>
      </c>
      <c r="AS2032" s="41" t="e">
        <f t="shared" si="1257"/>
        <v>#DIV/0!</v>
      </c>
      <c r="AT2032" s="41" t="e">
        <f t="shared" si="1258"/>
        <v>#DIV/0!</v>
      </c>
      <c r="AU2032" s="41" t="e">
        <f t="shared" si="1259"/>
        <v>#DIV/0!</v>
      </c>
      <c r="AV2032" s="41" t="e">
        <f t="shared" si="1260"/>
        <v>#DIV/0!</v>
      </c>
      <c r="AW2032" s="41" t="e">
        <f t="shared" si="1261"/>
        <v>#DIV/0!</v>
      </c>
      <c r="AX2032" s="41" t="e">
        <f t="shared" si="1262"/>
        <v>#DIV/0!</v>
      </c>
      <c r="AY2032" s="41" t="e">
        <f t="shared" si="1263"/>
        <v>#DIV/0!</v>
      </c>
      <c r="AZ2032" s="41" t="e">
        <f t="shared" si="1264"/>
        <v>#DIV/0!</v>
      </c>
      <c r="BA2032" s="41" t="e">
        <f t="shared" si="1265"/>
        <v>#DIV/0!</v>
      </c>
      <c r="BB2032" s="41" t="e">
        <f t="shared" si="1266"/>
        <v>#DIV/0!</v>
      </c>
      <c r="BC2032" s="41" t="e">
        <f t="shared" si="1267"/>
        <v>#DIV/0!</v>
      </c>
      <c r="BD2032" s="41" t="e">
        <f t="shared" si="1268"/>
        <v>#DIV/0!</v>
      </c>
      <c r="BE2032" s="41" t="e">
        <f t="shared" si="1269"/>
        <v>#DIV/0!</v>
      </c>
      <c r="BF2032" s="41" t="e">
        <f t="shared" si="1270"/>
        <v>#DIV/0!</v>
      </c>
      <c r="BG2032" s="41" t="e">
        <f t="shared" si="1271"/>
        <v>#DIV/0!</v>
      </c>
      <c r="BH2032" s="41" t="e">
        <f t="shared" si="1272"/>
        <v>#DIV/0!</v>
      </c>
      <c r="BI2032" s="41" t="e">
        <f t="shared" si="1273"/>
        <v>#DIV/0!</v>
      </c>
      <c r="BJ2032" s="41" t="e">
        <f t="shared" si="1274"/>
        <v>#DIV/0!</v>
      </c>
      <c r="BK2032" s="41" t="e">
        <f t="shared" si="1275"/>
        <v>#DIV/0!</v>
      </c>
      <c r="BL2032" s="41" t="e">
        <f t="shared" si="1276"/>
        <v>#DIV/0!</v>
      </c>
      <c r="BM2032" s="41" t="e">
        <f t="shared" si="1277"/>
        <v>#DIV/0!</v>
      </c>
      <c r="BN2032" s="41" t="e">
        <f t="shared" si="1278"/>
        <v>#DIV/0!</v>
      </c>
      <c r="BO2032" s="41" t="e">
        <f t="shared" si="1279"/>
        <v>#DIV/0!</v>
      </c>
      <c r="BP2032" s="41" t="e">
        <f t="shared" si="1280"/>
        <v>#DIV/0!</v>
      </c>
      <c r="BQ2032" s="41" t="e">
        <f t="shared" si="1281"/>
        <v>#DIV/0!</v>
      </c>
      <c r="BR2032" s="41" t="e">
        <f t="shared" si="1282"/>
        <v>#DIV/0!</v>
      </c>
      <c r="BS2032" s="41" t="e">
        <f t="shared" si="1283"/>
        <v>#DIV/0!</v>
      </c>
      <c r="BT2032" s="41" t="e">
        <f t="shared" si="1284"/>
        <v>#DIV/0!</v>
      </c>
      <c r="BU2032" s="41" t="e">
        <f t="shared" si="1285"/>
        <v>#DIV/0!</v>
      </c>
      <c r="BV2032" s="41" t="e">
        <f t="shared" si="1286"/>
        <v>#DIV/0!</v>
      </c>
      <c r="BW2032" s="41" t="e">
        <f t="shared" si="1287"/>
        <v>#DIV/0!</v>
      </c>
      <c r="BX2032" s="41" t="str">
        <f t="shared" si="1251"/>
        <v/>
      </c>
      <c r="BY2032" s="51" t="e">
        <f>VLOOKUP(BX2032,'%workplace'!$A$1:$F$381,6,FALSE)</f>
        <v>#N/A</v>
      </c>
      <c r="BZ2032" s="32" t="e">
        <f t="shared" si="1252"/>
        <v>#N/A</v>
      </c>
    </row>
    <row r="2033" spans="1:78" s="8" customFormat="1" hidden="1" x14ac:dyDescent="0.2">
      <c r="A2033" s="8" t="str">
        <f t="shared" si="1250"/>
        <v/>
      </c>
      <c r="AO2033" s="41" t="e">
        <f t="shared" si="1288"/>
        <v>#DIV/0!</v>
      </c>
      <c r="AP2033" s="41" t="e">
        <f t="shared" si="1254"/>
        <v>#DIV/0!</v>
      </c>
      <c r="AQ2033" s="41" t="e">
        <f t="shared" si="1255"/>
        <v>#DIV/0!</v>
      </c>
      <c r="AR2033" s="41" t="e">
        <f t="shared" si="1256"/>
        <v>#DIV/0!</v>
      </c>
      <c r="AS2033" s="41" t="e">
        <f t="shared" si="1257"/>
        <v>#DIV/0!</v>
      </c>
      <c r="AT2033" s="41" t="e">
        <f t="shared" si="1258"/>
        <v>#DIV/0!</v>
      </c>
      <c r="AU2033" s="41" t="e">
        <f t="shared" si="1259"/>
        <v>#DIV/0!</v>
      </c>
      <c r="AV2033" s="41" t="e">
        <f t="shared" si="1260"/>
        <v>#DIV/0!</v>
      </c>
      <c r="AW2033" s="41" t="e">
        <f t="shared" si="1261"/>
        <v>#DIV/0!</v>
      </c>
      <c r="AX2033" s="41" t="e">
        <f t="shared" si="1262"/>
        <v>#DIV/0!</v>
      </c>
      <c r="AY2033" s="41" t="e">
        <f t="shared" si="1263"/>
        <v>#DIV/0!</v>
      </c>
      <c r="AZ2033" s="41" t="e">
        <f t="shared" si="1264"/>
        <v>#DIV/0!</v>
      </c>
      <c r="BA2033" s="41" t="e">
        <f t="shared" si="1265"/>
        <v>#DIV/0!</v>
      </c>
      <c r="BB2033" s="41" t="e">
        <f t="shared" si="1266"/>
        <v>#DIV/0!</v>
      </c>
      <c r="BC2033" s="41" t="e">
        <f t="shared" si="1267"/>
        <v>#DIV/0!</v>
      </c>
      <c r="BD2033" s="41" t="e">
        <f t="shared" si="1268"/>
        <v>#DIV/0!</v>
      </c>
      <c r="BE2033" s="41" t="e">
        <f t="shared" si="1269"/>
        <v>#DIV/0!</v>
      </c>
      <c r="BF2033" s="41" t="e">
        <f t="shared" si="1270"/>
        <v>#DIV/0!</v>
      </c>
      <c r="BG2033" s="41" t="e">
        <f t="shared" si="1271"/>
        <v>#DIV/0!</v>
      </c>
      <c r="BH2033" s="41" t="e">
        <f t="shared" si="1272"/>
        <v>#DIV/0!</v>
      </c>
      <c r="BI2033" s="41" t="e">
        <f t="shared" si="1273"/>
        <v>#DIV/0!</v>
      </c>
      <c r="BJ2033" s="41" t="e">
        <f t="shared" si="1274"/>
        <v>#DIV/0!</v>
      </c>
      <c r="BK2033" s="41" t="e">
        <f t="shared" si="1275"/>
        <v>#DIV/0!</v>
      </c>
      <c r="BL2033" s="41" t="e">
        <f t="shared" si="1276"/>
        <v>#DIV/0!</v>
      </c>
      <c r="BM2033" s="41" t="e">
        <f t="shared" si="1277"/>
        <v>#DIV/0!</v>
      </c>
      <c r="BN2033" s="41" t="e">
        <f t="shared" si="1278"/>
        <v>#DIV/0!</v>
      </c>
      <c r="BO2033" s="41" t="e">
        <f t="shared" si="1279"/>
        <v>#DIV/0!</v>
      </c>
      <c r="BP2033" s="41" t="e">
        <f t="shared" si="1280"/>
        <v>#DIV/0!</v>
      </c>
      <c r="BQ2033" s="41" t="e">
        <f t="shared" si="1281"/>
        <v>#DIV/0!</v>
      </c>
      <c r="BR2033" s="41" t="e">
        <f t="shared" si="1282"/>
        <v>#DIV/0!</v>
      </c>
      <c r="BS2033" s="41" t="e">
        <f t="shared" si="1283"/>
        <v>#DIV/0!</v>
      </c>
      <c r="BT2033" s="41" t="e">
        <f t="shared" si="1284"/>
        <v>#DIV/0!</v>
      </c>
      <c r="BU2033" s="41" t="e">
        <f t="shared" si="1285"/>
        <v>#DIV/0!</v>
      </c>
      <c r="BV2033" s="41" t="e">
        <f t="shared" si="1286"/>
        <v>#DIV/0!</v>
      </c>
      <c r="BW2033" s="41" t="e">
        <f t="shared" si="1287"/>
        <v>#DIV/0!</v>
      </c>
      <c r="BX2033" s="41" t="str">
        <f t="shared" si="1251"/>
        <v/>
      </c>
      <c r="BY2033" s="51" t="e">
        <f>VLOOKUP(BX2033,'%workplace'!$A$1:$F$381,6,FALSE)</f>
        <v>#N/A</v>
      </c>
      <c r="BZ2033" s="32" t="e">
        <f t="shared" si="1252"/>
        <v>#N/A</v>
      </c>
    </row>
    <row r="2034" spans="1:78" s="8" customFormat="1" hidden="1" x14ac:dyDescent="0.2">
      <c r="A2034" s="8" t="str">
        <f t="shared" si="1250"/>
        <v/>
      </c>
      <c r="AO2034" s="41" t="e">
        <f t="shared" si="1288"/>
        <v>#DIV/0!</v>
      </c>
      <c r="AP2034" s="41" t="e">
        <f t="shared" si="1254"/>
        <v>#DIV/0!</v>
      </c>
      <c r="AQ2034" s="41" t="e">
        <f t="shared" si="1255"/>
        <v>#DIV/0!</v>
      </c>
      <c r="AR2034" s="41" t="e">
        <f t="shared" si="1256"/>
        <v>#DIV/0!</v>
      </c>
      <c r="AS2034" s="41" t="e">
        <f t="shared" si="1257"/>
        <v>#DIV/0!</v>
      </c>
      <c r="AT2034" s="41" t="e">
        <f t="shared" si="1258"/>
        <v>#DIV/0!</v>
      </c>
      <c r="AU2034" s="41" t="e">
        <f t="shared" si="1259"/>
        <v>#DIV/0!</v>
      </c>
      <c r="AV2034" s="41" t="e">
        <f t="shared" si="1260"/>
        <v>#DIV/0!</v>
      </c>
      <c r="AW2034" s="41" t="e">
        <f t="shared" si="1261"/>
        <v>#DIV/0!</v>
      </c>
      <c r="AX2034" s="41" t="e">
        <f t="shared" si="1262"/>
        <v>#DIV/0!</v>
      </c>
      <c r="AY2034" s="41" t="e">
        <f t="shared" si="1263"/>
        <v>#DIV/0!</v>
      </c>
      <c r="AZ2034" s="41" t="e">
        <f t="shared" si="1264"/>
        <v>#DIV/0!</v>
      </c>
      <c r="BA2034" s="41" t="e">
        <f t="shared" si="1265"/>
        <v>#DIV/0!</v>
      </c>
      <c r="BB2034" s="41" t="e">
        <f t="shared" si="1266"/>
        <v>#DIV/0!</v>
      </c>
      <c r="BC2034" s="41" t="e">
        <f t="shared" si="1267"/>
        <v>#DIV/0!</v>
      </c>
      <c r="BD2034" s="41" t="e">
        <f t="shared" si="1268"/>
        <v>#DIV/0!</v>
      </c>
      <c r="BE2034" s="41" t="e">
        <f t="shared" si="1269"/>
        <v>#DIV/0!</v>
      </c>
      <c r="BF2034" s="41" t="e">
        <f t="shared" si="1270"/>
        <v>#DIV/0!</v>
      </c>
      <c r="BG2034" s="41" t="e">
        <f t="shared" si="1271"/>
        <v>#DIV/0!</v>
      </c>
      <c r="BH2034" s="41" t="e">
        <f t="shared" si="1272"/>
        <v>#DIV/0!</v>
      </c>
      <c r="BI2034" s="41" t="e">
        <f t="shared" si="1273"/>
        <v>#DIV/0!</v>
      </c>
      <c r="BJ2034" s="41" t="e">
        <f t="shared" si="1274"/>
        <v>#DIV/0!</v>
      </c>
      <c r="BK2034" s="41" t="e">
        <f t="shared" si="1275"/>
        <v>#DIV/0!</v>
      </c>
      <c r="BL2034" s="41" t="e">
        <f t="shared" si="1276"/>
        <v>#DIV/0!</v>
      </c>
      <c r="BM2034" s="41" t="e">
        <f t="shared" si="1277"/>
        <v>#DIV/0!</v>
      </c>
      <c r="BN2034" s="41" t="e">
        <f t="shared" si="1278"/>
        <v>#DIV/0!</v>
      </c>
      <c r="BO2034" s="41" t="e">
        <f t="shared" si="1279"/>
        <v>#DIV/0!</v>
      </c>
      <c r="BP2034" s="41" t="e">
        <f t="shared" si="1280"/>
        <v>#DIV/0!</v>
      </c>
      <c r="BQ2034" s="41" t="e">
        <f t="shared" si="1281"/>
        <v>#DIV/0!</v>
      </c>
      <c r="BR2034" s="41" t="e">
        <f t="shared" si="1282"/>
        <v>#DIV/0!</v>
      </c>
      <c r="BS2034" s="41" t="e">
        <f t="shared" si="1283"/>
        <v>#DIV/0!</v>
      </c>
      <c r="BT2034" s="41" t="e">
        <f t="shared" si="1284"/>
        <v>#DIV/0!</v>
      </c>
      <c r="BU2034" s="41" t="e">
        <f t="shared" si="1285"/>
        <v>#DIV/0!</v>
      </c>
      <c r="BV2034" s="41" t="e">
        <f t="shared" si="1286"/>
        <v>#DIV/0!</v>
      </c>
      <c r="BW2034" s="41" t="e">
        <f t="shared" si="1287"/>
        <v>#DIV/0!</v>
      </c>
      <c r="BX2034" s="41" t="str">
        <f t="shared" si="1251"/>
        <v/>
      </c>
      <c r="BY2034" s="51" t="e">
        <f>VLOOKUP(BX2034,'%workplace'!$A$1:$F$381,6,FALSE)</f>
        <v>#N/A</v>
      </c>
      <c r="BZ2034" s="32" t="e">
        <f t="shared" si="1252"/>
        <v>#N/A</v>
      </c>
    </row>
    <row r="2035" spans="1:78" s="8" customFormat="1" hidden="1" x14ac:dyDescent="0.2">
      <c r="A2035" s="8" t="str">
        <f t="shared" si="1250"/>
        <v/>
      </c>
      <c r="AO2035" s="41" t="e">
        <f t="shared" si="1288"/>
        <v>#DIV/0!</v>
      </c>
      <c r="AP2035" s="41" t="e">
        <f t="shared" si="1254"/>
        <v>#DIV/0!</v>
      </c>
      <c r="AQ2035" s="41" t="e">
        <f t="shared" si="1255"/>
        <v>#DIV/0!</v>
      </c>
      <c r="AR2035" s="41" t="e">
        <f t="shared" si="1256"/>
        <v>#DIV/0!</v>
      </c>
      <c r="AS2035" s="41" t="e">
        <f t="shared" si="1257"/>
        <v>#DIV/0!</v>
      </c>
      <c r="AT2035" s="41" t="e">
        <f t="shared" si="1258"/>
        <v>#DIV/0!</v>
      </c>
      <c r="AU2035" s="41" t="e">
        <f t="shared" si="1259"/>
        <v>#DIV/0!</v>
      </c>
      <c r="AV2035" s="41" t="e">
        <f t="shared" si="1260"/>
        <v>#DIV/0!</v>
      </c>
      <c r="AW2035" s="41" t="e">
        <f t="shared" si="1261"/>
        <v>#DIV/0!</v>
      </c>
      <c r="AX2035" s="41" t="e">
        <f t="shared" si="1262"/>
        <v>#DIV/0!</v>
      </c>
      <c r="AY2035" s="41" t="e">
        <f t="shared" si="1263"/>
        <v>#DIV/0!</v>
      </c>
      <c r="AZ2035" s="41" t="e">
        <f t="shared" si="1264"/>
        <v>#DIV/0!</v>
      </c>
      <c r="BA2035" s="41" t="e">
        <f t="shared" si="1265"/>
        <v>#DIV/0!</v>
      </c>
      <c r="BB2035" s="41" t="e">
        <f t="shared" si="1266"/>
        <v>#DIV/0!</v>
      </c>
      <c r="BC2035" s="41" t="e">
        <f t="shared" si="1267"/>
        <v>#DIV/0!</v>
      </c>
      <c r="BD2035" s="41" t="e">
        <f t="shared" si="1268"/>
        <v>#DIV/0!</v>
      </c>
      <c r="BE2035" s="41" t="e">
        <f t="shared" si="1269"/>
        <v>#DIV/0!</v>
      </c>
      <c r="BF2035" s="41" t="e">
        <f t="shared" si="1270"/>
        <v>#DIV/0!</v>
      </c>
      <c r="BG2035" s="41" t="e">
        <f t="shared" si="1271"/>
        <v>#DIV/0!</v>
      </c>
      <c r="BH2035" s="41" t="e">
        <f t="shared" si="1272"/>
        <v>#DIV/0!</v>
      </c>
      <c r="BI2035" s="41" t="e">
        <f t="shared" si="1273"/>
        <v>#DIV/0!</v>
      </c>
      <c r="BJ2035" s="41" t="e">
        <f t="shared" si="1274"/>
        <v>#DIV/0!</v>
      </c>
      <c r="BK2035" s="41" t="e">
        <f t="shared" si="1275"/>
        <v>#DIV/0!</v>
      </c>
      <c r="BL2035" s="41" t="e">
        <f t="shared" si="1276"/>
        <v>#DIV/0!</v>
      </c>
      <c r="BM2035" s="41" t="e">
        <f t="shared" si="1277"/>
        <v>#DIV/0!</v>
      </c>
      <c r="BN2035" s="41" t="e">
        <f t="shared" si="1278"/>
        <v>#DIV/0!</v>
      </c>
      <c r="BO2035" s="41" t="e">
        <f t="shared" si="1279"/>
        <v>#DIV/0!</v>
      </c>
      <c r="BP2035" s="41" t="e">
        <f t="shared" si="1280"/>
        <v>#DIV/0!</v>
      </c>
      <c r="BQ2035" s="41" t="e">
        <f t="shared" si="1281"/>
        <v>#DIV/0!</v>
      </c>
      <c r="BR2035" s="41" t="e">
        <f t="shared" si="1282"/>
        <v>#DIV/0!</v>
      </c>
      <c r="BS2035" s="41" t="e">
        <f t="shared" si="1283"/>
        <v>#DIV/0!</v>
      </c>
      <c r="BT2035" s="41" t="e">
        <f t="shared" si="1284"/>
        <v>#DIV/0!</v>
      </c>
      <c r="BU2035" s="41" t="e">
        <f t="shared" si="1285"/>
        <v>#DIV/0!</v>
      </c>
      <c r="BV2035" s="41" t="e">
        <f t="shared" si="1286"/>
        <v>#DIV/0!</v>
      </c>
      <c r="BW2035" s="41" t="e">
        <f t="shared" si="1287"/>
        <v>#DIV/0!</v>
      </c>
      <c r="BX2035" s="41" t="str">
        <f t="shared" si="1251"/>
        <v/>
      </c>
      <c r="BY2035" s="51" t="e">
        <f>VLOOKUP(BX2035,'%workplace'!$A$1:$F$381,6,FALSE)</f>
        <v>#N/A</v>
      </c>
      <c r="BZ2035" s="32" t="e">
        <f t="shared" si="1252"/>
        <v>#N/A</v>
      </c>
    </row>
    <row r="2036" spans="1:78" s="8" customFormat="1" hidden="1" x14ac:dyDescent="0.2">
      <c r="A2036" s="8" t="str">
        <f t="shared" si="1250"/>
        <v/>
      </c>
      <c r="AO2036" s="41" t="e">
        <f t="shared" si="1288"/>
        <v>#DIV/0!</v>
      </c>
      <c r="AP2036" s="41" t="e">
        <f t="shared" si="1254"/>
        <v>#DIV/0!</v>
      </c>
      <c r="AQ2036" s="41" t="e">
        <f t="shared" si="1255"/>
        <v>#DIV/0!</v>
      </c>
      <c r="AR2036" s="41" t="e">
        <f t="shared" si="1256"/>
        <v>#DIV/0!</v>
      </c>
      <c r="AS2036" s="41" t="e">
        <f t="shared" si="1257"/>
        <v>#DIV/0!</v>
      </c>
      <c r="AT2036" s="41" t="e">
        <f t="shared" si="1258"/>
        <v>#DIV/0!</v>
      </c>
      <c r="AU2036" s="41" t="e">
        <f t="shared" si="1259"/>
        <v>#DIV/0!</v>
      </c>
      <c r="AV2036" s="41" t="e">
        <f t="shared" si="1260"/>
        <v>#DIV/0!</v>
      </c>
      <c r="AW2036" s="41" t="e">
        <f t="shared" si="1261"/>
        <v>#DIV/0!</v>
      </c>
      <c r="AX2036" s="41" t="e">
        <f t="shared" si="1262"/>
        <v>#DIV/0!</v>
      </c>
      <c r="AY2036" s="41" t="e">
        <f t="shared" si="1263"/>
        <v>#DIV/0!</v>
      </c>
      <c r="AZ2036" s="41" t="e">
        <f t="shared" si="1264"/>
        <v>#DIV/0!</v>
      </c>
      <c r="BA2036" s="41" t="e">
        <f t="shared" si="1265"/>
        <v>#DIV/0!</v>
      </c>
      <c r="BB2036" s="41" t="e">
        <f t="shared" si="1266"/>
        <v>#DIV/0!</v>
      </c>
      <c r="BC2036" s="41" t="e">
        <f t="shared" si="1267"/>
        <v>#DIV/0!</v>
      </c>
      <c r="BD2036" s="41" t="e">
        <f t="shared" si="1268"/>
        <v>#DIV/0!</v>
      </c>
      <c r="BE2036" s="41" t="e">
        <f t="shared" si="1269"/>
        <v>#DIV/0!</v>
      </c>
      <c r="BF2036" s="41" t="e">
        <f t="shared" si="1270"/>
        <v>#DIV/0!</v>
      </c>
      <c r="BG2036" s="41" t="e">
        <f t="shared" si="1271"/>
        <v>#DIV/0!</v>
      </c>
      <c r="BH2036" s="41" t="e">
        <f t="shared" si="1272"/>
        <v>#DIV/0!</v>
      </c>
      <c r="BI2036" s="41" t="e">
        <f t="shared" si="1273"/>
        <v>#DIV/0!</v>
      </c>
      <c r="BJ2036" s="41" t="e">
        <f t="shared" si="1274"/>
        <v>#DIV/0!</v>
      </c>
      <c r="BK2036" s="41" t="e">
        <f t="shared" si="1275"/>
        <v>#DIV/0!</v>
      </c>
      <c r="BL2036" s="41" t="e">
        <f t="shared" si="1276"/>
        <v>#DIV/0!</v>
      </c>
      <c r="BM2036" s="41" t="e">
        <f t="shared" si="1277"/>
        <v>#DIV/0!</v>
      </c>
      <c r="BN2036" s="41" t="e">
        <f t="shared" si="1278"/>
        <v>#DIV/0!</v>
      </c>
      <c r="BO2036" s="41" t="e">
        <f t="shared" si="1279"/>
        <v>#DIV/0!</v>
      </c>
      <c r="BP2036" s="41" t="e">
        <f t="shared" si="1280"/>
        <v>#DIV/0!</v>
      </c>
      <c r="BQ2036" s="41" t="e">
        <f t="shared" si="1281"/>
        <v>#DIV/0!</v>
      </c>
      <c r="BR2036" s="41" t="e">
        <f t="shared" si="1282"/>
        <v>#DIV/0!</v>
      </c>
      <c r="BS2036" s="41" t="e">
        <f t="shared" si="1283"/>
        <v>#DIV/0!</v>
      </c>
      <c r="BT2036" s="41" t="e">
        <f t="shared" si="1284"/>
        <v>#DIV/0!</v>
      </c>
      <c r="BU2036" s="41" t="e">
        <f t="shared" si="1285"/>
        <v>#DIV/0!</v>
      </c>
      <c r="BV2036" s="41" t="e">
        <f t="shared" si="1286"/>
        <v>#DIV/0!</v>
      </c>
      <c r="BW2036" s="41" t="e">
        <f t="shared" si="1287"/>
        <v>#DIV/0!</v>
      </c>
      <c r="BX2036" s="41" t="str">
        <f t="shared" si="1251"/>
        <v/>
      </c>
      <c r="BY2036" s="51" t="e">
        <f>VLOOKUP(BX2036,'%workplace'!$A$1:$F$381,6,FALSE)</f>
        <v>#N/A</v>
      </c>
      <c r="BZ2036" s="32" t="e">
        <f t="shared" si="1252"/>
        <v>#N/A</v>
      </c>
    </row>
    <row r="2037" spans="1:78" s="8" customFormat="1" hidden="1" x14ac:dyDescent="0.2">
      <c r="A2037" s="8" t="str">
        <f t="shared" si="1250"/>
        <v/>
      </c>
      <c r="AO2037" s="41" t="e">
        <f t="shared" si="1288"/>
        <v>#DIV/0!</v>
      </c>
      <c r="AP2037" s="41" t="e">
        <f t="shared" ref="AP2037:AP2057" si="1289">IF(G2037="†","†",G2037/$AN2037)</f>
        <v>#DIV/0!</v>
      </c>
      <c r="AQ2037" s="41" t="e">
        <f t="shared" ref="AQ2037:AQ2057" si="1290">IF(H2037="†","†",H2037/$AN2037)</f>
        <v>#DIV/0!</v>
      </c>
      <c r="AR2037" s="41" t="e">
        <f t="shared" ref="AR2037:AR2057" si="1291">IF(I2037="†","†",I2037/$AN2037)</f>
        <v>#DIV/0!</v>
      </c>
      <c r="AS2037" s="41" t="e">
        <f t="shared" ref="AS2037:AS2057" si="1292">IF(J2037="†","†",J2037/$AN2037)</f>
        <v>#DIV/0!</v>
      </c>
      <c r="AT2037" s="41" t="e">
        <f t="shared" ref="AT2037:AT2057" si="1293">IF(K2037="†","†",K2037/$AN2037)</f>
        <v>#DIV/0!</v>
      </c>
      <c r="AU2037" s="41" t="e">
        <f t="shared" ref="AU2037:AU2057" si="1294">IF(L2037="†","†",L2037/$AN2037)</f>
        <v>#DIV/0!</v>
      </c>
      <c r="AV2037" s="41" t="e">
        <f t="shared" ref="AV2037:AV2057" si="1295">IF(M2037="†","†",M2037/$AN2037)</f>
        <v>#DIV/0!</v>
      </c>
      <c r="AW2037" s="41" t="e">
        <f t="shared" ref="AW2037:AW2057" si="1296">IF(N2037="†","†",N2037/$AN2037)</f>
        <v>#DIV/0!</v>
      </c>
      <c r="AX2037" s="41" t="e">
        <f t="shared" ref="AX2037:AX2057" si="1297">IF(O2037="†","†",O2037/$AN2037)</f>
        <v>#DIV/0!</v>
      </c>
      <c r="AY2037" s="41" t="e">
        <f t="shared" ref="AY2037:AY2057" si="1298">IF(P2037="†","†",P2037/$AN2037)</f>
        <v>#DIV/0!</v>
      </c>
      <c r="AZ2037" s="41" t="e">
        <f t="shared" ref="AZ2037:AZ2057" si="1299">IF(Q2037="†","†",Q2037/$AN2037)</f>
        <v>#DIV/0!</v>
      </c>
      <c r="BA2037" s="41" t="e">
        <f t="shared" ref="BA2037:BA2057" si="1300">IF(R2037="†","†",R2037/$AN2037)</f>
        <v>#DIV/0!</v>
      </c>
      <c r="BB2037" s="41" t="e">
        <f t="shared" ref="BB2037:BB2057" si="1301">IF(S2037="†","†",S2037/$AN2037)</f>
        <v>#DIV/0!</v>
      </c>
      <c r="BC2037" s="41" t="e">
        <f t="shared" ref="BC2037:BC2057" si="1302">IF(T2037="†","†",T2037/$AN2037)</f>
        <v>#DIV/0!</v>
      </c>
      <c r="BD2037" s="41" t="e">
        <f t="shared" ref="BD2037:BD2057" si="1303">IF(U2037="†","†",U2037/$AN2037)</f>
        <v>#DIV/0!</v>
      </c>
      <c r="BE2037" s="41" t="e">
        <f t="shared" ref="BE2037:BE2057" si="1304">IF(V2037="†","†",V2037/$AN2037)</f>
        <v>#DIV/0!</v>
      </c>
      <c r="BF2037" s="41" t="e">
        <f t="shared" ref="BF2037:BF2057" si="1305">IF(W2037="†","†",W2037/$AN2037)</f>
        <v>#DIV/0!</v>
      </c>
      <c r="BG2037" s="41" t="e">
        <f t="shared" ref="BG2037:BG2057" si="1306">IF(X2037="†","†",X2037/$AN2037)</f>
        <v>#DIV/0!</v>
      </c>
      <c r="BH2037" s="41" t="e">
        <f t="shared" ref="BH2037:BH2057" si="1307">IF(Y2037="†","†",Y2037/$AN2037)</f>
        <v>#DIV/0!</v>
      </c>
      <c r="BI2037" s="41" t="e">
        <f t="shared" ref="BI2037:BI2057" si="1308">IF(Z2037="†","†",Z2037/$AN2037)</f>
        <v>#DIV/0!</v>
      </c>
      <c r="BJ2037" s="41" t="e">
        <f t="shared" ref="BJ2037:BJ2057" si="1309">IF(AA2037="†","†",AA2037/$AN2037)</f>
        <v>#DIV/0!</v>
      </c>
      <c r="BK2037" s="41" t="e">
        <f t="shared" ref="BK2037:BK2057" si="1310">IF(AB2037="†","†",AB2037/$AN2037)</f>
        <v>#DIV/0!</v>
      </c>
      <c r="BL2037" s="41" t="e">
        <f t="shared" ref="BL2037:BL2057" si="1311">IF(AC2037="†","†",AC2037/$AN2037)</f>
        <v>#DIV/0!</v>
      </c>
      <c r="BM2037" s="41" t="e">
        <f t="shared" ref="BM2037:BM2057" si="1312">IF(AD2037="†","†",AD2037/$AN2037)</f>
        <v>#DIV/0!</v>
      </c>
      <c r="BN2037" s="41" t="e">
        <f t="shared" ref="BN2037:BN2057" si="1313">IF(AE2037="†","†",AE2037/$AN2037)</f>
        <v>#DIV/0!</v>
      </c>
      <c r="BO2037" s="41" t="e">
        <f t="shared" ref="BO2037:BO2057" si="1314">IF(AF2037="†","†",AF2037/$AN2037)</f>
        <v>#DIV/0!</v>
      </c>
      <c r="BP2037" s="41" t="e">
        <f t="shared" ref="BP2037:BP2057" si="1315">IF(AG2037="†","†",AG2037/$AN2037)</f>
        <v>#DIV/0!</v>
      </c>
      <c r="BQ2037" s="41" t="e">
        <f t="shared" ref="BQ2037:BQ2057" si="1316">IF(AH2037="†","†",AH2037/$AN2037)</f>
        <v>#DIV/0!</v>
      </c>
      <c r="BR2037" s="41" t="e">
        <f t="shared" ref="BR2037:BR2057" si="1317">IF(AI2037="†","†",AI2037/$AN2037)</f>
        <v>#DIV/0!</v>
      </c>
      <c r="BS2037" s="41" t="e">
        <f t="shared" ref="BS2037:BS2057" si="1318">IF(AJ2037="†","†",AJ2037/$AN2037)</f>
        <v>#DIV/0!</v>
      </c>
      <c r="BT2037" s="41" t="e">
        <f t="shared" ref="BT2037:BT2057" si="1319">IF(AK2037="†","†",AK2037/$AN2037)</f>
        <v>#DIV/0!</v>
      </c>
      <c r="BU2037" s="41" t="e">
        <f t="shared" ref="BU2037:BU2057" si="1320">IF(AL2037="†","†",AL2037/$AN2037)</f>
        <v>#DIV/0!</v>
      </c>
      <c r="BV2037" s="41" t="e">
        <f t="shared" ref="BV2037:BV2057" si="1321">IF(AM2037="†","†",AM2037/$AN2037)</f>
        <v>#DIV/0!</v>
      </c>
      <c r="BW2037" s="41" t="e">
        <f t="shared" ref="BW2037:BW2057" si="1322">AN2037/$AN2037</f>
        <v>#DIV/0!</v>
      </c>
      <c r="BX2037" s="41" t="str">
        <f t="shared" si="1251"/>
        <v/>
      </c>
      <c r="BY2037" s="51" t="e">
        <f>VLOOKUP(BX2037,'%workplace'!$A$1:$F$381,6,FALSE)</f>
        <v>#N/A</v>
      </c>
      <c r="BZ2037" s="32" t="e">
        <f t="shared" si="1252"/>
        <v>#N/A</v>
      </c>
    </row>
    <row r="2038" spans="1:78" s="8" customFormat="1" hidden="1" x14ac:dyDescent="0.2">
      <c r="A2038" s="8" t="str">
        <f t="shared" si="1250"/>
        <v/>
      </c>
      <c r="AO2038" s="41" t="e">
        <f t="shared" si="1288"/>
        <v>#DIV/0!</v>
      </c>
      <c r="AP2038" s="41" t="e">
        <f t="shared" si="1289"/>
        <v>#DIV/0!</v>
      </c>
      <c r="AQ2038" s="41" t="e">
        <f t="shared" si="1290"/>
        <v>#DIV/0!</v>
      </c>
      <c r="AR2038" s="41" t="e">
        <f t="shared" si="1291"/>
        <v>#DIV/0!</v>
      </c>
      <c r="AS2038" s="41" t="e">
        <f t="shared" si="1292"/>
        <v>#DIV/0!</v>
      </c>
      <c r="AT2038" s="41" t="e">
        <f t="shared" si="1293"/>
        <v>#DIV/0!</v>
      </c>
      <c r="AU2038" s="41" t="e">
        <f t="shared" si="1294"/>
        <v>#DIV/0!</v>
      </c>
      <c r="AV2038" s="41" t="e">
        <f t="shared" si="1295"/>
        <v>#DIV/0!</v>
      </c>
      <c r="AW2038" s="41" t="e">
        <f t="shared" si="1296"/>
        <v>#DIV/0!</v>
      </c>
      <c r="AX2038" s="41" t="e">
        <f t="shared" si="1297"/>
        <v>#DIV/0!</v>
      </c>
      <c r="AY2038" s="41" t="e">
        <f t="shared" si="1298"/>
        <v>#DIV/0!</v>
      </c>
      <c r="AZ2038" s="41" t="e">
        <f t="shared" si="1299"/>
        <v>#DIV/0!</v>
      </c>
      <c r="BA2038" s="41" t="e">
        <f t="shared" si="1300"/>
        <v>#DIV/0!</v>
      </c>
      <c r="BB2038" s="41" t="e">
        <f t="shared" si="1301"/>
        <v>#DIV/0!</v>
      </c>
      <c r="BC2038" s="41" t="e">
        <f t="shared" si="1302"/>
        <v>#DIV/0!</v>
      </c>
      <c r="BD2038" s="41" t="e">
        <f t="shared" si="1303"/>
        <v>#DIV/0!</v>
      </c>
      <c r="BE2038" s="41" t="e">
        <f t="shared" si="1304"/>
        <v>#DIV/0!</v>
      </c>
      <c r="BF2038" s="41" t="e">
        <f t="shared" si="1305"/>
        <v>#DIV/0!</v>
      </c>
      <c r="BG2038" s="41" t="e">
        <f t="shared" si="1306"/>
        <v>#DIV/0!</v>
      </c>
      <c r="BH2038" s="41" t="e">
        <f t="shared" si="1307"/>
        <v>#DIV/0!</v>
      </c>
      <c r="BI2038" s="41" t="e">
        <f t="shared" si="1308"/>
        <v>#DIV/0!</v>
      </c>
      <c r="BJ2038" s="41" t="e">
        <f t="shared" si="1309"/>
        <v>#DIV/0!</v>
      </c>
      <c r="BK2038" s="41" t="e">
        <f t="shared" si="1310"/>
        <v>#DIV/0!</v>
      </c>
      <c r="BL2038" s="41" t="e">
        <f t="shared" si="1311"/>
        <v>#DIV/0!</v>
      </c>
      <c r="BM2038" s="41" t="e">
        <f t="shared" si="1312"/>
        <v>#DIV/0!</v>
      </c>
      <c r="BN2038" s="41" t="e">
        <f t="shared" si="1313"/>
        <v>#DIV/0!</v>
      </c>
      <c r="BO2038" s="41" t="e">
        <f t="shared" si="1314"/>
        <v>#DIV/0!</v>
      </c>
      <c r="BP2038" s="41" t="e">
        <f t="shared" si="1315"/>
        <v>#DIV/0!</v>
      </c>
      <c r="BQ2038" s="41" t="e">
        <f t="shared" si="1316"/>
        <v>#DIV/0!</v>
      </c>
      <c r="BR2038" s="41" t="e">
        <f t="shared" si="1317"/>
        <v>#DIV/0!</v>
      </c>
      <c r="BS2038" s="41" t="e">
        <f t="shared" si="1318"/>
        <v>#DIV/0!</v>
      </c>
      <c r="BT2038" s="41" t="e">
        <f t="shared" si="1319"/>
        <v>#DIV/0!</v>
      </c>
      <c r="BU2038" s="41" t="e">
        <f t="shared" si="1320"/>
        <v>#DIV/0!</v>
      </c>
      <c r="BV2038" s="41" t="e">
        <f t="shared" si="1321"/>
        <v>#DIV/0!</v>
      </c>
      <c r="BW2038" s="41" t="e">
        <f t="shared" si="1322"/>
        <v>#DIV/0!</v>
      </c>
      <c r="BX2038" s="41" t="str">
        <f t="shared" si="1251"/>
        <v/>
      </c>
      <c r="BY2038" s="51" t="e">
        <f>VLOOKUP(BX2038,'%workplace'!$A$1:$F$381,6,FALSE)</f>
        <v>#N/A</v>
      </c>
      <c r="BZ2038" s="32" t="e">
        <f t="shared" si="1252"/>
        <v>#N/A</v>
      </c>
    </row>
    <row r="2039" spans="1:78" s="8" customFormat="1" hidden="1" x14ac:dyDescent="0.2">
      <c r="A2039" s="8" t="str">
        <f t="shared" si="1250"/>
        <v/>
      </c>
      <c r="AO2039" s="41" t="e">
        <f t="shared" si="1288"/>
        <v>#DIV/0!</v>
      </c>
      <c r="AP2039" s="41" t="e">
        <f t="shared" si="1289"/>
        <v>#DIV/0!</v>
      </c>
      <c r="AQ2039" s="41" t="e">
        <f t="shared" si="1290"/>
        <v>#DIV/0!</v>
      </c>
      <c r="AR2039" s="41" t="e">
        <f t="shared" si="1291"/>
        <v>#DIV/0!</v>
      </c>
      <c r="AS2039" s="41" t="e">
        <f t="shared" si="1292"/>
        <v>#DIV/0!</v>
      </c>
      <c r="AT2039" s="41" t="e">
        <f t="shared" si="1293"/>
        <v>#DIV/0!</v>
      </c>
      <c r="AU2039" s="41" t="e">
        <f t="shared" si="1294"/>
        <v>#DIV/0!</v>
      </c>
      <c r="AV2039" s="41" t="e">
        <f t="shared" si="1295"/>
        <v>#DIV/0!</v>
      </c>
      <c r="AW2039" s="41" t="e">
        <f t="shared" si="1296"/>
        <v>#DIV/0!</v>
      </c>
      <c r="AX2039" s="41" t="e">
        <f t="shared" si="1297"/>
        <v>#DIV/0!</v>
      </c>
      <c r="AY2039" s="41" t="e">
        <f t="shared" si="1298"/>
        <v>#DIV/0!</v>
      </c>
      <c r="AZ2039" s="41" t="e">
        <f t="shared" si="1299"/>
        <v>#DIV/0!</v>
      </c>
      <c r="BA2039" s="41" t="e">
        <f t="shared" si="1300"/>
        <v>#DIV/0!</v>
      </c>
      <c r="BB2039" s="41" t="e">
        <f t="shared" si="1301"/>
        <v>#DIV/0!</v>
      </c>
      <c r="BC2039" s="41" t="e">
        <f t="shared" si="1302"/>
        <v>#DIV/0!</v>
      </c>
      <c r="BD2039" s="41" t="e">
        <f t="shared" si="1303"/>
        <v>#DIV/0!</v>
      </c>
      <c r="BE2039" s="41" t="e">
        <f t="shared" si="1304"/>
        <v>#DIV/0!</v>
      </c>
      <c r="BF2039" s="41" t="e">
        <f t="shared" si="1305"/>
        <v>#DIV/0!</v>
      </c>
      <c r="BG2039" s="41" t="e">
        <f t="shared" si="1306"/>
        <v>#DIV/0!</v>
      </c>
      <c r="BH2039" s="41" t="e">
        <f t="shared" si="1307"/>
        <v>#DIV/0!</v>
      </c>
      <c r="BI2039" s="41" t="e">
        <f t="shared" si="1308"/>
        <v>#DIV/0!</v>
      </c>
      <c r="BJ2039" s="41" t="e">
        <f t="shared" si="1309"/>
        <v>#DIV/0!</v>
      </c>
      <c r="BK2039" s="41" t="e">
        <f t="shared" si="1310"/>
        <v>#DIV/0!</v>
      </c>
      <c r="BL2039" s="41" t="e">
        <f t="shared" si="1311"/>
        <v>#DIV/0!</v>
      </c>
      <c r="BM2039" s="41" t="e">
        <f t="shared" si="1312"/>
        <v>#DIV/0!</v>
      </c>
      <c r="BN2039" s="41" t="e">
        <f t="shared" si="1313"/>
        <v>#DIV/0!</v>
      </c>
      <c r="BO2039" s="41" t="e">
        <f t="shared" si="1314"/>
        <v>#DIV/0!</v>
      </c>
      <c r="BP2039" s="41" t="e">
        <f t="shared" si="1315"/>
        <v>#DIV/0!</v>
      </c>
      <c r="BQ2039" s="41" t="e">
        <f t="shared" si="1316"/>
        <v>#DIV/0!</v>
      </c>
      <c r="BR2039" s="41" t="e">
        <f t="shared" si="1317"/>
        <v>#DIV/0!</v>
      </c>
      <c r="BS2039" s="41" t="e">
        <f t="shared" si="1318"/>
        <v>#DIV/0!</v>
      </c>
      <c r="BT2039" s="41" t="e">
        <f t="shared" si="1319"/>
        <v>#DIV/0!</v>
      </c>
      <c r="BU2039" s="41" t="e">
        <f t="shared" si="1320"/>
        <v>#DIV/0!</v>
      </c>
      <c r="BV2039" s="41" t="e">
        <f t="shared" si="1321"/>
        <v>#DIV/0!</v>
      </c>
      <c r="BW2039" s="41" t="e">
        <f t="shared" si="1322"/>
        <v>#DIV/0!</v>
      </c>
      <c r="BX2039" s="41" t="str">
        <f t="shared" si="1251"/>
        <v/>
      </c>
      <c r="BY2039" s="51" t="e">
        <f>VLOOKUP(BX2039,'%workplace'!$A$1:$F$381,6,FALSE)</f>
        <v>#N/A</v>
      </c>
      <c r="BZ2039" s="32" t="e">
        <f t="shared" si="1252"/>
        <v>#N/A</v>
      </c>
    </row>
    <row r="2040" spans="1:78" s="8" customFormat="1" hidden="1" x14ac:dyDescent="0.2">
      <c r="A2040" s="8" t="str">
        <f t="shared" si="1250"/>
        <v/>
      </c>
      <c r="AO2040" s="41" t="e">
        <f t="shared" si="1288"/>
        <v>#DIV/0!</v>
      </c>
      <c r="AP2040" s="41" t="e">
        <f t="shared" si="1289"/>
        <v>#DIV/0!</v>
      </c>
      <c r="AQ2040" s="41" t="e">
        <f t="shared" si="1290"/>
        <v>#DIV/0!</v>
      </c>
      <c r="AR2040" s="41" t="e">
        <f t="shared" si="1291"/>
        <v>#DIV/0!</v>
      </c>
      <c r="AS2040" s="41" t="e">
        <f t="shared" si="1292"/>
        <v>#DIV/0!</v>
      </c>
      <c r="AT2040" s="41" t="e">
        <f t="shared" si="1293"/>
        <v>#DIV/0!</v>
      </c>
      <c r="AU2040" s="41" t="e">
        <f t="shared" si="1294"/>
        <v>#DIV/0!</v>
      </c>
      <c r="AV2040" s="41" t="e">
        <f t="shared" si="1295"/>
        <v>#DIV/0!</v>
      </c>
      <c r="AW2040" s="41" t="e">
        <f t="shared" si="1296"/>
        <v>#DIV/0!</v>
      </c>
      <c r="AX2040" s="41" t="e">
        <f t="shared" si="1297"/>
        <v>#DIV/0!</v>
      </c>
      <c r="AY2040" s="41" t="e">
        <f t="shared" si="1298"/>
        <v>#DIV/0!</v>
      </c>
      <c r="AZ2040" s="41" t="e">
        <f t="shared" si="1299"/>
        <v>#DIV/0!</v>
      </c>
      <c r="BA2040" s="41" t="e">
        <f t="shared" si="1300"/>
        <v>#DIV/0!</v>
      </c>
      <c r="BB2040" s="41" t="e">
        <f t="shared" si="1301"/>
        <v>#DIV/0!</v>
      </c>
      <c r="BC2040" s="41" t="e">
        <f t="shared" si="1302"/>
        <v>#DIV/0!</v>
      </c>
      <c r="BD2040" s="41" t="e">
        <f t="shared" si="1303"/>
        <v>#DIV/0!</v>
      </c>
      <c r="BE2040" s="41" t="e">
        <f t="shared" si="1304"/>
        <v>#DIV/0!</v>
      </c>
      <c r="BF2040" s="41" t="e">
        <f t="shared" si="1305"/>
        <v>#DIV/0!</v>
      </c>
      <c r="BG2040" s="41" t="e">
        <f t="shared" si="1306"/>
        <v>#DIV/0!</v>
      </c>
      <c r="BH2040" s="41" t="e">
        <f t="shared" si="1307"/>
        <v>#DIV/0!</v>
      </c>
      <c r="BI2040" s="41" t="e">
        <f t="shared" si="1308"/>
        <v>#DIV/0!</v>
      </c>
      <c r="BJ2040" s="41" t="e">
        <f t="shared" si="1309"/>
        <v>#DIV/0!</v>
      </c>
      <c r="BK2040" s="41" t="e">
        <f t="shared" si="1310"/>
        <v>#DIV/0!</v>
      </c>
      <c r="BL2040" s="41" t="e">
        <f t="shared" si="1311"/>
        <v>#DIV/0!</v>
      </c>
      <c r="BM2040" s="41" t="e">
        <f t="shared" si="1312"/>
        <v>#DIV/0!</v>
      </c>
      <c r="BN2040" s="41" t="e">
        <f t="shared" si="1313"/>
        <v>#DIV/0!</v>
      </c>
      <c r="BO2040" s="41" t="e">
        <f t="shared" si="1314"/>
        <v>#DIV/0!</v>
      </c>
      <c r="BP2040" s="41" t="e">
        <f t="shared" si="1315"/>
        <v>#DIV/0!</v>
      </c>
      <c r="BQ2040" s="41" t="e">
        <f t="shared" si="1316"/>
        <v>#DIV/0!</v>
      </c>
      <c r="BR2040" s="41" t="e">
        <f t="shared" si="1317"/>
        <v>#DIV/0!</v>
      </c>
      <c r="BS2040" s="41" t="e">
        <f t="shared" si="1318"/>
        <v>#DIV/0!</v>
      </c>
      <c r="BT2040" s="41" t="e">
        <f t="shared" si="1319"/>
        <v>#DIV/0!</v>
      </c>
      <c r="BU2040" s="41" t="e">
        <f t="shared" si="1320"/>
        <v>#DIV/0!</v>
      </c>
      <c r="BV2040" s="41" t="e">
        <f t="shared" si="1321"/>
        <v>#DIV/0!</v>
      </c>
      <c r="BW2040" s="41" t="e">
        <f t="shared" si="1322"/>
        <v>#DIV/0!</v>
      </c>
      <c r="BX2040" s="41" t="str">
        <f t="shared" si="1251"/>
        <v/>
      </c>
      <c r="BY2040" s="51" t="e">
        <f>VLOOKUP(BX2040,'%workplace'!$A$1:$F$381,6,FALSE)</f>
        <v>#N/A</v>
      </c>
      <c r="BZ2040" s="32" t="e">
        <f t="shared" si="1252"/>
        <v>#N/A</v>
      </c>
    </row>
    <row r="2041" spans="1:78" s="8" customFormat="1" hidden="1" x14ac:dyDescent="0.2">
      <c r="A2041" s="8" t="str">
        <f t="shared" si="1250"/>
        <v/>
      </c>
      <c r="AO2041" s="41" t="e">
        <f t="shared" si="1288"/>
        <v>#DIV/0!</v>
      </c>
      <c r="AP2041" s="41" t="e">
        <f t="shared" si="1289"/>
        <v>#DIV/0!</v>
      </c>
      <c r="AQ2041" s="41" t="e">
        <f t="shared" si="1290"/>
        <v>#DIV/0!</v>
      </c>
      <c r="AR2041" s="41" t="e">
        <f t="shared" si="1291"/>
        <v>#DIV/0!</v>
      </c>
      <c r="AS2041" s="41" t="e">
        <f t="shared" si="1292"/>
        <v>#DIV/0!</v>
      </c>
      <c r="AT2041" s="41" t="e">
        <f t="shared" si="1293"/>
        <v>#DIV/0!</v>
      </c>
      <c r="AU2041" s="41" t="e">
        <f t="shared" si="1294"/>
        <v>#DIV/0!</v>
      </c>
      <c r="AV2041" s="41" t="e">
        <f t="shared" si="1295"/>
        <v>#DIV/0!</v>
      </c>
      <c r="AW2041" s="41" t="e">
        <f t="shared" si="1296"/>
        <v>#DIV/0!</v>
      </c>
      <c r="AX2041" s="41" t="e">
        <f t="shared" si="1297"/>
        <v>#DIV/0!</v>
      </c>
      <c r="AY2041" s="41" t="e">
        <f t="shared" si="1298"/>
        <v>#DIV/0!</v>
      </c>
      <c r="AZ2041" s="41" t="e">
        <f t="shared" si="1299"/>
        <v>#DIV/0!</v>
      </c>
      <c r="BA2041" s="41" t="e">
        <f t="shared" si="1300"/>
        <v>#DIV/0!</v>
      </c>
      <c r="BB2041" s="41" t="e">
        <f t="shared" si="1301"/>
        <v>#DIV/0!</v>
      </c>
      <c r="BC2041" s="41" t="e">
        <f t="shared" si="1302"/>
        <v>#DIV/0!</v>
      </c>
      <c r="BD2041" s="41" t="e">
        <f t="shared" si="1303"/>
        <v>#DIV/0!</v>
      </c>
      <c r="BE2041" s="41" t="e">
        <f t="shared" si="1304"/>
        <v>#DIV/0!</v>
      </c>
      <c r="BF2041" s="41" t="e">
        <f t="shared" si="1305"/>
        <v>#DIV/0!</v>
      </c>
      <c r="BG2041" s="41" t="e">
        <f t="shared" si="1306"/>
        <v>#DIV/0!</v>
      </c>
      <c r="BH2041" s="41" t="e">
        <f t="shared" si="1307"/>
        <v>#DIV/0!</v>
      </c>
      <c r="BI2041" s="41" t="e">
        <f t="shared" si="1308"/>
        <v>#DIV/0!</v>
      </c>
      <c r="BJ2041" s="41" t="e">
        <f t="shared" si="1309"/>
        <v>#DIV/0!</v>
      </c>
      <c r="BK2041" s="41" t="e">
        <f t="shared" si="1310"/>
        <v>#DIV/0!</v>
      </c>
      <c r="BL2041" s="41" t="e">
        <f t="shared" si="1311"/>
        <v>#DIV/0!</v>
      </c>
      <c r="BM2041" s="41" t="e">
        <f t="shared" si="1312"/>
        <v>#DIV/0!</v>
      </c>
      <c r="BN2041" s="41" t="e">
        <f t="shared" si="1313"/>
        <v>#DIV/0!</v>
      </c>
      <c r="BO2041" s="41" t="e">
        <f t="shared" si="1314"/>
        <v>#DIV/0!</v>
      </c>
      <c r="BP2041" s="41" t="e">
        <f t="shared" si="1315"/>
        <v>#DIV/0!</v>
      </c>
      <c r="BQ2041" s="41" t="e">
        <f t="shared" si="1316"/>
        <v>#DIV/0!</v>
      </c>
      <c r="BR2041" s="41" t="e">
        <f t="shared" si="1317"/>
        <v>#DIV/0!</v>
      </c>
      <c r="BS2041" s="41" t="e">
        <f t="shared" si="1318"/>
        <v>#DIV/0!</v>
      </c>
      <c r="BT2041" s="41" t="e">
        <f t="shared" si="1319"/>
        <v>#DIV/0!</v>
      </c>
      <c r="BU2041" s="41" t="e">
        <f t="shared" si="1320"/>
        <v>#DIV/0!</v>
      </c>
      <c r="BV2041" s="41" t="e">
        <f t="shared" si="1321"/>
        <v>#DIV/0!</v>
      </c>
      <c r="BW2041" s="41" t="e">
        <f t="shared" si="1322"/>
        <v>#DIV/0!</v>
      </c>
      <c r="BX2041" s="41" t="str">
        <f t="shared" si="1251"/>
        <v/>
      </c>
      <c r="BY2041" s="51" t="e">
        <f>VLOOKUP(BX2041,'%workplace'!$A$1:$F$381,6,FALSE)</f>
        <v>#N/A</v>
      </c>
      <c r="BZ2041" s="32" t="e">
        <f t="shared" si="1252"/>
        <v>#N/A</v>
      </c>
    </row>
    <row r="2042" spans="1:78" s="8" customFormat="1" hidden="1" x14ac:dyDescent="0.2">
      <c r="A2042" s="8" t="str">
        <f t="shared" si="1250"/>
        <v/>
      </c>
      <c r="AO2042" s="41" t="e">
        <f t="shared" si="1288"/>
        <v>#DIV/0!</v>
      </c>
      <c r="AP2042" s="41" t="e">
        <f t="shared" si="1289"/>
        <v>#DIV/0!</v>
      </c>
      <c r="AQ2042" s="41" t="e">
        <f t="shared" si="1290"/>
        <v>#DIV/0!</v>
      </c>
      <c r="AR2042" s="41" t="e">
        <f t="shared" si="1291"/>
        <v>#DIV/0!</v>
      </c>
      <c r="AS2042" s="41" t="e">
        <f t="shared" si="1292"/>
        <v>#DIV/0!</v>
      </c>
      <c r="AT2042" s="41" t="e">
        <f t="shared" si="1293"/>
        <v>#DIV/0!</v>
      </c>
      <c r="AU2042" s="41" t="e">
        <f t="shared" si="1294"/>
        <v>#DIV/0!</v>
      </c>
      <c r="AV2042" s="41" t="e">
        <f t="shared" si="1295"/>
        <v>#DIV/0!</v>
      </c>
      <c r="AW2042" s="41" t="e">
        <f t="shared" si="1296"/>
        <v>#DIV/0!</v>
      </c>
      <c r="AX2042" s="41" t="e">
        <f t="shared" si="1297"/>
        <v>#DIV/0!</v>
      </c>
      <c r="AY2042" s="41" t="e">
        <f t="shared" si="1298"/>
        <v>#DIV/0!</v>
      </c>
      <c r="AZ2042" s="41" t="e">
        <f t="shared" si="1299"/>
        <v>#DIV/0!</v>
      </c>
      <c r="BA2042" s="41" t="e">
        <f t="shared" si="1300"/>
        <v>#DIV/0!</v>
      </c>
      <c r="BB2042" s="41" t="e">
        <f t="shared" si="1301"/>
        <v>#DIV/0!</v>
      </c>
      <c r="BC2042" s="41" t="e">
        <f t="shared" si="1302"/>
        <v>#DIV/0!</v>
      </c>
      <c r="BD2042" s="41" t="e">
        <f t="shared" si="1303"/>
        <v>#DIV/0!</v>
      </c>
      <c r="BE2042" s="41" t="e">
        <f t="shared" si="1304"/>
        <v>#DIV/0!</v>
      </c>
      <c r="BF2042" s="41" t="e">
        <f t="shared" si="1305"/>
        <v>#DIV/0!</v>
      </c>
      <c r="BG2042" s="41" t="e">
        <f t="shared" si="1306"/>
        <v>#DIV/0!</v>
      </c>
      <c r="BH2042" s="41" t="e">
        <f t="shared" si="1307"/>
        <v>#DIV/0!</v>
      </c>
      <c r="BI2042" s="41" t="e">
        <f t="shared" si="1308"/>
        <v>#DIV/0!</v>
      </c>
      <c r="BJ2042" s="41" t="e">
        <f t="shared" si="1309"/>
        <v>#DIV/0!</v>
      </c>
      <c r="BK2042" s="41" t="e">
        <f t="shared" si="1310"/>
        <v>#DIV/0!</v>
      </c>
      <c r="BL2042" s="41" t="e">
        <f t="shared" si="1311"/>
        <v>#DIV/0!</v>
      </c>
      <c r="BM2042" s="41" t="e">
        <f t="shared" si="1312"/>
        <v>#DIV/0!</v>
      </c>
      <c r="BN2042" s="41" t="e">
        <f t="shared" si="1313"/>
        <v>#DIV/0!</v>
      </c>
      <c r="BO2042" s="41" t="e">
        <f t="shared" si="1314"/>
        <v>#DIV/0!</v>
      </c>
      <c r="BP2042" s="41" t="e">
        <f t="shared" si="1315"/>
        <v>#DIV/0!</v>
      </c>
      <c r="BQ2042" s="41" t="e">
        <f t="shared" si="1316"/>
        <v>#DIV/0!</v>
      </c>
      <c r="BR2042" s="41" t="e">
        <f t="shared" si="1317"/>
        <v>#DIV/0!</v>
      </c>
      <c r="BS2042" s="41" t="e">
        <f t="shared" si="1318"/>
        <v>#DIV/0!</v>
      </c>
      <c r="BT2042" s="41" t="e">
        <f t="shared" si="1319"/>
        <v>#DIV/0!</v>
      </c>
      <c r="BU2042" s="41" t="e">
        <f t="shared" si="1320"/>
        <v>#DIV/0!</v>
      </c>
      <c r="BV2042" s="41" t="e">
        <f t="shared" si="1321"/>
        <v>#DIV/0!</v>
      </c>
      <c r="BW2042" s="41" t="e">
        <f t="shared" si="1322"/>
        <v>#DIV/0!</v>
      </c>
      <c r="BX2042" s="41" t="str">
        <f t="shared" si="1251"/>
        <v/>
      </c>
      <c r="BY2042" s="51" t="e">
        <f>VLOOKUP(BX2042,'%workplace'!$A$1:$F$381,6,FALSE)</f>
        <v>#N/A</v>
      </c>
      <c r="BZ2042" s="32" t="e">
        <f t="shared" si="1252"/>
        <v>#N/A</v>
      </c>
    </row>
    <row r="2043" spans="1:78" s="8" customFormat="1" hidden="1" x14ac:dyDescent="0.2">
      <c r="A2043" s="8" t="str">
        <f t="shared" si="1250"/>
        <v/>
      </c>
      <c r="AO2043" s="41" t="e">
        <f t="shared" si="1288"/>
        <v>#DIV/0!</v>
      </c>
      <c r="AP2043" s="41" t="e">
        <f t="shared" si="1289"/>
        <v>#DIV/0!</v>
      </c>
      <c r="AQ2043" s="41" t="e">
        <f t="shared" si="1290"/>
        <v>#DIV/0!</v>
      </c>
      <c r="AR2043" s="41" t="e">
        <f t="shared" si="1291"/>
        <v>#DIV/0!</v>
      </c>
      <c r="AS2043" s="41" t="e">
        <f t="shared" si="1292"/>
        <v>#DIV/0!</v>
      </c>
      <c r="AT2043" s="41" t="e">
        <f t="shared" si="1293"/>
        <v>#DIV/0!</v>
      </c>
      <c r="AU2043" s="41" t="e">
        <f t="shared" si="1294"/>
        <v>#DIV/0!</v>
      </c>
      <c r="AV2043" s="41" t="e">
        <f t="shared" si="1295"/>
        <v>#DIV/0!</v>
      </c>
      <c r="AW2043" s="41" t="e">
        <f t="shared" si="1296"/>
        <v>#DIV/0!</v>
      </c>
      <c r="AX2043" s="41" t="e">
        <f t="shared" si="1297"/>
        <v>#DIV/0!</v>
      </c>
      <c r="AY2043" s="41" t="e">
        <f t="shared" si="1298"/>
        <v>#DIV/0!</v>
      </c>
      <c r="AZ2043" s="41" t="e">
        <f t="shared" si="1299"/>
        <v>#DIV/0!</v>
      </c>
      <c r="BA2043" s="41" t="e">
        <f t="shared" si="1300"/>
        <v>#DIV/0!</v>
      </c>
      <c r="BB2043" s="41" t="e">
        <f t="shared" si="1301"/>
        <v>#DIV/0!</v>
      </c>
      <c r="BC2043" s="41" t="e">
        <f t="shared" si="1302"/>
        <v>#DIV/0!</v>
      </c>
      <c r="BD2043" s="41" t="e">
        <f t="shared" si="1303"/>
        <v>#DIV/0!</v>
      </c>
      <c r="BE2043" s="41" t="e">
        <f t="shared" si="1304"/>
        <v>#DIV/0!</v>
      </c>
      <c r="BF2043" s="41" t="e">
        <f t="shared" si="1305"/>
        <v>#DIV/0!</v>
      </c>
      <c r="BG2043" s="41" t="e">
        <f t="shared" si="1306"/>
        <v>#DIV/0!</v>
      </c>
      <c r="BH2043" s="41" t="e">
        <f t="shared" si="1307"/>
        <v>#DIV/0!</v>
      </c>
      <c r="BI2043" s="41" t="e">
        <f t="shared" si="1308"/>
        <v>#DIV/0!</v>
      </c>
      <c r="BJ2043" s="41" t="e">
        <f t="shared" si="1309"/>
        <v>#DIV/0!</v>
      </c>
      <c r="BK2043" s="41" t="e">
        <f t="shared" si="1310"/>
        <v>#DIV/0!</v>
      </c>
      <c r="BL2043" s="41" t="e">
        <f t="shared" si="1311"/>
        <v>#DIV/0!</v>
      </c>
      <c r="BM2043" s="41" t="e">
        <f t="shared" si="1312"/>
        <v>#DIV/0!</v>
      </c>
      <c r="BN2043" s="41" t="e">
        <f t="shared" si="1313"/>
        <v>#DIV/0!</v>
      </c>
      <c r="BO2043" s="41" t="e">
        <f t="shared" si="1314"/>
        <v>#DIV/0!</v>
      </c>
      <c r="BP2043" s="41" t="e">
        <f t="shared" si="1315"/>
        <v>#DIV/0!</v>
      </c>
      <c r="BQ2043" s="41" t="e">
        <f t="shared" si="1316"/>
        <v>#DIV/0!</v>
      </c>
      <c r="BR2043" s="41" t="e">
        <f t="shared" si="1317"/>
        <v>#DIV/0!</v>
      </c>
      <c r="BS2043" s="41" t="e">
        <f t="shared" si="1318"/>
        <v>#DIV/0!</v>
      </c>
      <c r="BT2043" s="41" t="e">
        <f t="shared" si="1319"/>
        <v>#DIV/0!</v>
      </c>
      <c r="BU2043" s="41" t="e">
        <f t="shared" si="1320"/>
        <v>#DIV/0!</v>
      </c>
      <c r="BV2043" s="41" t="e">
        <f t="shared" si="1321"/>
        <v>#DIV/0!</v>
      </c>
      <c r="BW2043" s="41" t="e">
        <f t="shared" si="1322"/>
        <v>#DIV/0!</v>
      </c>
      <c r="BX2043" s="41" t="str">
        <f t="shared" si="1251"/>
        <v/>
      </c>
      <c r="BY2043" s="51" t="e">
        <f>VLOOKUP(BX2043,'%workplace'!$A$1:$F$381,6,FALSE)</f>
        <v>#N/A</v>
      </c>
      <c r="BZ2043" s="32" t="e">
        <f t="shared" si="1252"/>
        <v>#N/A</v>
      </c>
    </row>
    <row r="2044" spans="1:78" s="8" customFormat="1" hidden="1" x14ac:dyDescent="0.2">
      <c r="A2044" s="8" t="str">
        <f t="shared" si="1250"/>
        <v/>
      </c>
      <c r="AO2044" s="41" t="e">
        <f t="shared" si="1288"/>
        <v>#DIV/0!</v>
      </c>
      <c r="AP2044" s="41" t="e">
        <f t="shared" si="1289"/>
        <v>#DIV/0!</v>
      </c>
      <c r="AQ2044" s="41" t="e">
        <f t="shared" si="1290"/>
        <v>#DIV/0!</v>
      </c>
      <c r="AR2044" s="41" t="e">
        <f t="shared" si="1291"/>
        <v>#DIV/0!</v>
      </c>
      <c r="AS2044" s="41" t="e">
        <f t="shared" si="1292"/>
        <v>#DIV/0!</v>
      </c>
      <c r="AT2044" s="41" t="e">
        <f t="shared" si="1293"/>
        <v>#DIV/0!</v>
      </c>
      <c r="AU2044" s="41" t="e">
        <f t="shared" si="1294"/>
        <v>#DIV/0!</v>
      </c>
      <c r="AV2044" s="41" t="e">
        <f t="shared" si="1295"/>
        <v>#DIV/0!</v>
      </c>
      <c r="AW2044" s="41" t="e">
        <f t="shared" si="1296"/>
        <v>#DIV/0!</v>
      </c>
      <c r="AX2044" s="41" t="e">
        <f t="shared" si="1297"/>
        <v>#DIV/0!</v>
      </c>
      <c r="AY2044" s="41" t="e">
        <f t="shared" si="1298"/>
        <v>#DIV/0!</v>
      </c>
      <c r="AZ2044" s="41" t="e">
        <f t="shared" si="1299"/>
        <v>#DIV/0!</v>
      </c>
      <c r="BA2044" s="41" t="e">
        <f t="shared" si="1300"/>
        <v>#DIV/0!</v>
      </c>
      <c r="BB2044" s="41" t="e">
        <f t="shared" si="1301"/>
        <v>#DIV/0!</v>
      </c>
      <c r="BC2044" s="41" t="e">
        <f t="shared" si="1302"/>
        <v>#DIV/0!</v>
      </c>
      <c r="BD2044" s="41" t="e">
        <f t="shared" si="1303"/>
        <v>#DIV/0!</v>
      </c>
      <c r="BE2044" s="41" t="e">
        <f t="shared" si="1304"/>
        <v>#DIV/0!</v>
      </c>
      <c r="BF2044" s="41" t="e">
        <f t="shared" si="1305"/>
        <v>#DIV/0!</v>
      </c>
      <c r="BG2044" s="41" t="e">
        <f t="shared" si="1306"/>
        <v>#DIV/0!</v>
      </c>
      <c r="BH2044" s="41" t="e">
        <f t="shared" si="1307"/>
        <v>#DIV/0!</v>
      </c>
      <c r="BI2044" s="41" t="e">
        <f t="shared" si="1308"/>
        <v>#DIV/0!</v>
      </c>
      <c r="BJ2044" s="41" t="e">
        <f t="shared" si="1309"/>
        <v>#DIV/0!</v>
      </c>
      <c r="BK2044" s="41" t="e">
        <f t="shared" si="1310"/>
        <v>#DIV/0!</v>
      </c>
      <c r="BL2044" s="41" t="e">
        <f t="shared" si="1311"/>
        <v>#DIV/0!</v>
      </c>
      <c r="BM2044" s="41" t="e">
        <f t="shared" si="1312"/>
        <v>#DIV/0!</v>
      </c>
      <c r="BN2044" s="41" t="e">
        <f t="shared" si="1313"/>
        <v>#DIV/0!</v>
      </c>
      <c r="BO2044" s="41" t="e">
        <f t="shared" si="1314"/>
        <v>#DIV/0!</v>
      </c>
      <c r="BP2044" s="41" t="e">
        <f t="shared" si="1315"/>
        <v>#DIV/0!</v>
      </c>
      <c r="BQ2044" s="41" t="e">
        <f t="shared" si="1316"/>
        <v>#DIV/0!</v>
      </c>
      <c r="BR2044" s="41" t="e">
        <f t="shared" si="1317"/>
        <v>#DIV/0!</v>
      </c>
      <c r="BS2044" s="41" t="e">
        <f t="shared" si="1318"/>
        <v>#DIV/0!</v>
      </c>
      <c r="BT2044" s="41" t="e">
        <f t="shared" si="1319"/>
        <v>#DIV/0!</v>
      </c>
      <c r="BU2044" s="41" t="e">
        <f t="shared" si="1320"/>
        <v>#DIV/0!</v>
      </c>
      <c r="BV2044" s="41" t="e">
        <f t="shared" si="1321"/>
        <v>#DIV/0!</v>
      </c>
      <c r="BW2044" s="41" t="e">
        <f t="shared" si="1322"/>
        <v>#DIV/0!</v>
      </c>
      <c r="BX2044" s="41" t="str">
        <f t="shared" si="1251"/>
        <v/>
      </c>
      <c r="BY2044" s="51" t="e">
        <f>VLOOKUP(BX2044,'%workplace'!$A$1:$F$381,6,FALSE)</f>
        <v>#N/A</v>
      </c>
      <c r="BZ2044" s="32" t="e">
        <f t="shared" si="1252"/>
        <v>#N/A</v>
      </c>
    </row>
    <row r="2045" spans="1:78" s="8" customFormat="1" hidden="1" x14ac:dyDescent="0.2">
      <c r="A2045" s="8" t="str">
        <f t="shared" si="1250"/>
        <v/>
      </c>
      <c r="AO2045" s="41" t="e">
        <f t="shared" si="1288"/>
        <v>#DIV/0!</v>
      </c>
      <c r="AP2045" s="41" t="e">
        <f t="shared" si="1289"/>
        <v>#DIV/0!</v>
      </c>
      <c r="AQ2045" s="41" t="e">
        <f t="shared" si="1290"/>
        <v>#DIV/0!</v>
      </c>
      <c r="AR2045" s="41" t="e">
        <f t="shared" si="1291"/>
        <v>#DIV/0!</v>
      </c>
      <c r="AS2045" s="41" t="e">
        <f t="shared" si="1292"/>
        <v>#DIV/0!</v>
      </c>
      <c r="AT2045" s="41" t="e">
        <f t="shared" si="1293"/>
        <v>#DIV/0!</v>
      </c>
      <c r="AU2045" s="41" t="e">
        <f t="shared" si="1294"/>
        <v>#DIV/0!</v>
      </c>
      <c r="AV2045" s="41" t="e">
        <f t="shared" si="1295"/>
        <v>#DIV/0!</v>
      </c>
      <c r="AW2045" s="41" t="e">
        <f t="shared" si="1296"/>
        <v>#DIV/0!</v>
      </c>
      <c r="AX2045" s="41" t="e">
        <f t="shared" si="1297"/>
        <v>#DIV/0!</v>
      </c>
      <c r="AY2045" s="41" t="e">
        <f t="shared" si="1298"/>
        <v>#DIV/0!</v>
      </c>
      <c r="AZ2045" s="41" t="e">
        <f t="shared" si="1299"/>
        <v>#DIV/0!</v>
      </c>
      <c r="BA2045" s="41" t="e">
        <f t="shared" si="1300"/>
        <v>#DIV/0!</v>
      </c>
      <c r="BB2045" s="41" t="e">
        <f t="shared" si="1301"/>
        <v>#DIV/0!</v>
      </c>
      <c r="BC2045" s="41" t="e">
        <f t="shared" si="1302"/>
        <v>#DIV/0!</v>
      </c>
      <c r="BD2045" s="41" t="e">
        <f t="shared" si="1303"/>
        <v>#DIV/0!</v>
      </c>
      <c r="BE2045" s="41" t="e">
        <f t="shared" si="1304"/>
        <v>#DIV/0!</v>
      </c>
      <c r="BF2045" s="41" t="e">
        <f t="shared" si="1305"/>
        <v>#DIV/0!</v>
      </c>
      <c r="BG2045" s="41" t="e">
        <f t="shared" si="1306"/>
        <v>#DIV/0!</v>
      </c>
      <c r="BH2045" s="41" t="e">
        <f t="shared" si="1307"/>
        <v>#DIV/0!</v>
      </c>
      <c r="BI2045" s="41" t="e">
        <f t="shared" si="1308"/>
        <v>#DIV/0!</v>
      </c>
      <c r="BJ2045" s="41" t="e">
        <f t="shared" si="1309"/>
        <v>#DIV/0!</v>
      </c>
      <c r="BK2045" s="41" t="e">
        <f t="shared" si="1310"/>
        <v>#DIV/0!</v>
      </c>
      <c r="BL2045" s="41" t="e">
        <f t="shared" si="1311"/>
        <v>#DIV/0!</v>
      </c>
      <c r="BM2045" s="41" t="e">
        <f t="shared" si="1312"/>
        <v>#DIV/0!</v>
      </c>
      <c r="BN2045" s="41" t="e">
        <f t="shared" si="1313"/>
        <v>#DIV/0!</v>
      </c>
      <c r="BO2045" s="41" t="e">
        <f t="shared" si="1314"/>
        <v>#DIV/0!</v>
      </c>
      <c r="BP2045" s="41" t="e">
        <f t="shared" si="1315"/>
        <v>#DIV/0!</v>
      </c>
      <c r="BQ2045" s="41" t="e">
        <f t="shared" si="1316"/>
        <v>#DIV/0!</v>
      </c>
      <c r="BR2045" s="41" t="e">
        <f t="shared" si="1317"/>
        <v>#DIV/0!</v>
      </c>
      <c r="BS2045" s="41" t="e">
        <f t="shared" si="1318"/>
        <v>#DIV/0!</v>
      </c>
      <c r="BT2045" s="41" t="e">
        <f t="shared" si="1319"/>
        <v>#DIV/0!</v>
      </c>
      <c r="BU2045" s="41" t="e">
        <f t="shared" si="1320"/>
        <v>#DIV/0!</v>
      </c>
      <c r="BV2045" s="41" t="e">
        <f t="shared" si="1321"/>
        <v>#DIV/0!</v>
      </c>
      <c r="BW2045" s="41" t="e">
        <f t="shared" si="1322"/>
        <v>#DIV/0!</v>
      </c>
      <c r="BX2045" s="41" t="str">
        <f t="shared" si="1251"/>
        <v/>
      </c>
      <c r="BY2045" s="51" t="e">
        <f>VLOOKUP(BX2045,'%workplace'!$A$1:$F$381,6,FALSE)</f>
        <v>#N/A</v>
      </c>
      <c r="BZ2045" s="32" t="e">
        <f t="shared" si="1252"/>
        <v>#N/A</v>
      </c>
    </row>
    <row r="2046" spans="1:78" s="8" customFormat="1" hidden="1" x14ac:dyDescent="0.2">
      <c r="A2046" s="8" t="str">
        <f t="shared" si="1250"/>
        <v/>
      </c>
      <c r="AO2046" s="41" t="e">
        <f t="shared" si="1288"/>
        <v>#DIV/0!</v>
      </c>
      <c r="AP2046" s="41" t="e">
        <f t="shared" si="1289"/>
        <v>#DIV/0!</v>
      </c>
      <c r="AQ2046" s="41" t="e">
        <f t="shared" si="1290"/>
        <v>#DIV/0!</v>
      </c>
      <c r="AR2046" s="41" t="e">
        <f t="shared" si="1291"/>
        <v>#DIV/0!</v>
      </c>
      <c r="AS2046" s="41" t="e">
        <f t="shared" si="1292"/>
        <v>#DIV/0!</v>
      </c>
      <c r="AT2046" s="41" t="e">
        <f t="shared" si="1293"/>
        <v>#DIV/0!</v>
      </c>
      <c r="AU2046" s="41" t="e">
        <f t="shared" si="1294"/>
        <v>#DIV/0!</v>
      </c>
      <c r="AV2046" s="41" t="e">
        <f t="shared" si="1295"/>
        <v>#DIV/0!</v>
      </c>
      <c r="AW2046" s="41" t="e">
        <f t="shared" si="1296"/>
        <v>#DIV/0!</v>
      </c>
      <c r="AX2046" s="41" t="e">
        <f t="shared" si="1297"/>
        <v>#DIV/0!</v>
      </c>
      <c r="AY2046" s="41" t="e">
        <f t="shared" si="1298"/>
        <v>#DIV/0!</v>
      </c>
      <c r="AZ2046" s="41" t="e">
        <f t="shared" si="1299"/>
        <v>#DIV/0!</v>
      </c>
      <c r="BA2046" s="41" t="e">
        <f t="shared" si="1300"/>
        <v>#DIV/0!</v>
      </c>
      <c r="BB2046" s="41" t="e">
        <f t="shared" si="1301"/>
        <v>#DIV/0!</v>
      </c>
      <c r="BC2046" s="41" t="e">
        <f t="shared" si="1302"/>
        <v>#DIV/0!</v>
      </c>
      <c r="BD2046" s="41" t="e">
        <f t="shared" si="1303"/>
        <v>#DIV/0!</v>
      </c>
      <c r="BE2046" s="41" t="e">
        <f t="shared" si="1304"/>
        <v>#DIV/0!</v>
      </c>
      <c r="BF2046" s="41" t="e">
        <f t="shared" si="1305"/>
        <v>#DIV/0!</v>
      </c>
      <c r="BG2046" s="41" t="e">
        <f t="shared" si="1306"/>
        <v>#DIV/0!</v>
      </c>
      <c r="BH2046" s="41" t="e">
        <f t="shared" si="1307"/>
        <v>#DIV/0!</v>
      </c>
      <c r="BI2046" s="41" t="e">
        <f t="shared" si="1308"/>
        <v>#DIV/0!</v>
      </c>
      <c r="BJ2046" s="41" t="e">
        <f t="shared" si="1309"/>
        <v>#DIV/0!</v>
      </c>
      <c r="BK2046" s="41" t="e">
        <f t="shared" si="1310"/>
        <v>#DIV/0!</v>
      </c>
      <c r="BL2046" s="41" t="e">
        <f t="shared" si="1311"/>
        <v>#DIV/0!</v>
      </c>
      <c r="BM2046" s="41" t="e">
        <f t="shared" si="1312"/>
        <v>#DIV/0!</v>
      </c>
      <c r="BN2046" s="41" t="e">
        <f t="shared" si="1313"/>
        <v>#DIV/0!</v>
      </c>
      <c r="BO2046" s="41" t="e">
        <f t="shared" si="1314"/>
        <v>#DIV/0!</v>
      </c>
      <c r="BP2046" s="41" t="e">
        <f t="shared" si="1315"/>
        <v>#DIV/0!</v>
      </c>
      <c r="BQ2046" s="41" t="e">
        <f t="shared" si="1316"/>
        <v>#DIV/0!</v>
      </c>
      <c r="BR2046" s="41" t="e">
        <f t="shared" si="1317"/>
        <v>#DIV/0!</v>
      </c>
      <c r="BS2046" s="41" t="e">
        <f t="shared" si="1318"/>
        <v>#DIV/0!</v>
      </c>
      <c r="BT2046" s="41" t="e">
        <f t="shared" si="1319"/>
        <v>#DIV/0!</v>
      </c>
      <c r="BU2046" s="41" t="e">
        <f t="shared" si="1320"/>
        <v>#DIV/0!</v>
      </c>
      <c r="BV2046" s="41" t="e">
        <f t="shared" si="1321"/>
        <v>#DIV/0!</v>
      </c>
      <c r="BW2046" s="41" t="e">
        <f t="shared" si="1322"/>
        <v>#DIV/0!</v>
      </c>
      <c r="BX2046" s="41" t="str">
        <f t="shared" si="1251"/>
        <v/>
      </c>
      <c r="BY2046" s="51" t="e">
        <f>VLOOKUP(BX2046,'%workplace'!$A$1:$F$381,6,FALSE)</f>
        <v>#N/A</v>
      </c>
      <c r="BZ2046" s="32" t="e">
        <f t="shared" si="1252"/>
        <v>#N/A</v>
      </c>
    </row>
    <row r="2047" spans="1:78" s="8" customFormat="1" hidden="1" x14ac:dyDescent="0.2">
      <c r="A2047" s="8" t="str">
        <f t="shared" si="1250"/>
        <v/>
      </c>
      <c r="AO2047" s="41" t="e">
        <f t="shared" si="1288"/>
        <v>#DIV/0!</v>
      </c>
      <c r="AP2047" s="41" t="e">
        <f t="shared" si="1289"/>
        <v>#DIV/0!</v>
      </c>
      <c r="AQ2047" s="41" t="e">
        <f t="shared" si="1290"/>
        <v>#DIV/0!</v>
      </c>
      <c r="AR2047" s="41" t="e">
        <f t="shared" si="1291"/>
        <v>#DIV/0!</v>
      </c>
      <c r="AS2047" s="41" t="e">
        <f t="shared" si="1292"/>
        <v>#DIV/0!</v>
      </c>
      <c r="AT2047" s="41" t="e">
        <f t="shared" si="1293"/>
        <v>#DIV/0!</v>
      </c>
      <c r="AU2047" s="41" t="e">
        <f t="shared" si="1294"/>
        <v>#DIV/0!</v>
      </c>
      <c r="AV2047" s="41" t="e">
        <f t="shared" si="1295"/>
        <v>#DIV/0!</v>
      </c>
      <c r="AW2047" s="41" t="e">
        <f t="shared" si="1296"/>
        <v>#DIV/0!</v>
      </c>
      <c r="AX2047" s="41" t="e">
        <f t="shared" si="1297"/>
        <v>#DIV/0!</v>
      </c>
      <c r="AY2047" s="41" t="e">
        <f t="shared" si="1298"/>
        <v>#DIV/0!</v>
      </c>
      <c r="AZ2047" s="41" t="e">
        <f t="shared" si="1299"/>
        <v>#DIV/0!</v>
      </c>
      <c r="BA2047" s="41" t="e">
        <f t="shared" si="1300"/>
        <v>#DIV/0!</v>
      </c>
      <c r="BB2047" s="41" t="e">
        <f t="shared" si="1301"/>
        <v>#DIV/0!</v>
      </c>
      <c r="BC2047" s="41" t="e">
        <f t="shared" si="1302"/>
        <v>#DIV/0!</v>
      </c>
      <c r="BD2047" s="41" t="e">
        <f t="shared" si="1303"/>
        <v>#DIV/0!</v>
      </c>
      <c r="BE2047" s="41" t="e">
        <f t="shared" si="1304"/>
        <v>#DIV/0!</v>
      </c>
      <c r="BF2047" s="41" t="e">
        <f t="shared" si="1305"/>
        <v>#DIV/0!</v>
      </c>
      <c r="BG2047" s="41" t="e">
        <f t="shared" si="1306"/>
        <v>#DIV/0!</v>
      </c>
      <c r="BH2047" s="41" t="e">
        <f t="shared" si="1307"/>
        <v>#DIV/0!</v>
      </c>
      <c r="BI2047" s="41" t="e">
        <f t="shared" si="1308"/>
        <v>#DIV/0!</v>
      </c>
      <c r="BJ2047" s="41" t="e">
        <f t="shared" si="1309"/>
        <v>#DIV/0!</v>
      </c>
      <c r="BK2047" s="41" t="e">
        <f t="shared" si="1310"/>
        <v>#DIV/0!</v>
      </c>
      <c r="BL2047" s="41" t="e">
        <f t="shared" si="1311"/>
        <v>#DIV/0!</v>
      </c>
      <c r="BM2047" s="41" t="e">
        <f t="shared" si="1312"/>
        <v>#DIV/0!</v>
      </c>
      <c r="BN2047" s="41" t="e">
        <f t="shared" si="1313"/>
        <v>#DIV/0!</v>
      </c>
      <c r="BO2047" s="41" t="e">
        <f t="shared" si="1314"/>
        <v>#DIV/0!</v>
      </c>
      <c r="BP2047" s="41" t="e">
        <f t="shared" si="1315"/>
        <v>#DIV/0!</v>
      </c>
      <c r="BQ2047" s="41" t="e">
        <f t="shared" si="1316"/>
        <v>#DIV/0!</v>
      </c>
      <c r="BR2047" s="41" t="e">
        <f t="shared" si="1317"/>
        <v>#DIV/0!</v>
      </c>
      <c r="BS2047" s="41" t="e">
        <f t="shared" si="1318"/>
        <v>#DIV/0!</v>
      </c>
      <c r="BT2047" s="41" t="e">
        <f t="shared" si="1319"/>
        <v>#DIV/0!</v>
      </c>
      <c r="BU2047" s="41" t="e">
        <f t="shared" si="1320"/>
        <v>#DIV/0!</v>
      </c>
      <c r="BV2047" s="41" t="e">
        <f t="shared" si="1321"/>
        <v>#DIV/0!</v>
      </c>
      <c r="BW2047" s="41" t="e">
        <f t="shared" si="1322"/>
        <v>#DIV/0!</v>
      </c>
      <c r="BX2047" s="41" t="str">
        <f t="shared" si="1251"/>
        <v/>
      </c>
      <c r="BY2047" s="51" t="e">
        <f>VLOOKUP(BX2047,'%workplace'!$A$1:$F$381,6,FALSE)</f>
        <v>#N/A</v>
      </c>
      <c r="BZ2047" s="32" t="e">
        <f t="shared" si="1252"/>
        <v>#N/A</v>
      </c>
    </row>
    <row r="2048" spans="1:78" s="8" customFormat="1" hidden="1" x14ac:dyDescent="0.2">
      <c r="A2048" s="8" t="str">
        <f t="shared" si="1250"/>
        <v/>
      </c>
      <c r="AO2048" s="41" t="e">
        <f t="shared" si="1288"/>
        <v>#DIV/0!</v>
      </c>
      <c r="AP2048" s="41" t="e">
        <f t="shared" si="1289"/>
        <v>#DIV/0!</v>
      </c>
      <c r="AQ2048" s="41" t="e">
        <f t="shared" si="1290"/>
        <v>#DIV/0!</v>
      </c>
      <c r="AR2048" s="41" t="e">
        <f t="shared" si="1291"/>
        <v>#DIV/0!</v>
      </c>
      <c r="AS2048" s="41" t="e">
        <f t="shared" si="1292"/>
        <v>#DIV/0!</v>
      </c>
      <c r="AT2048" s="41" t="e">
        <f t="shared" si="1293"/>
        <v>#DIV/0!</v>
      </c>
      <c r="AU2048" s="41" t="e">
        <f t="shared" si="1294"/>
        <v>#DIV/0!</v>
      </c>
      <c r="AV2048" s="41" t="e">
        <f t="shared" si="1295"/>
        <v>#DIV/0!</v>
      </c>
      <c r="AW2048" s="41" t="e">
        <f t="shared" si="1296"/>
        <v>#DIV/0!</v>
      </c>
      <c r="AX2048" s="41" t="e">
        <f t="shared" si="1297"/>
        <v>#DIV/0!</v>
      </c>
      <c r="AY2048" s="41" t="e">
        <f t="shared" si="1298"/>
        <v>#DIV/0!</v>
      </c>
      <c r="AZ2048" s="41" t="e">
        <f t="shared" si="1299"/>
        <v>#DIV/0!</v>
      </c>
      <c r="BA2048" s="41" t="e">
        <f t="shared" si="1300"/>
        <v>#DIV/0!</v>
      </c>
      <c r="BB2048" s="41" t="e">
        <f t="shared" si="1301"/>
        <v>#DIV/0!</v>
      </c>
      <c r="BC2048" s="41" t="e">
        <f t="shared" si="1302"/>
        <v>#DIV/0!</v>
      </c>
      <c r="BD2048" s="41" t="e">
        <f t="shared" si="1303"/>
        <v>#DIV/0!</v>
      </c>
      <c r="BE2048" s="41" t="e">
        <f t="shared" si="1304"/>
        <v>#DIV/0!</v>
      </c>
      <c r="BF2048" s="41" t="e">
        <f t="shared" si="1305"/>
        <v>#DIV/0!</v>
      </c>
      <c r="BG2048" s="41" t="e">
        <f t="shared" si="1306"/>
        <v>#DIV/0!</v>
      </c>
      <c r="BH2048" s="41" t="e">
        <f t="shared" si="1307"/>
        <v>#DIV/0!</v>
      </c>
      <c r="BI2048" s="41" t="e">
        <f t="shared" si="1308"/>
        <v>#DIV/0!</v>
      </c>
      <c r="BJ2048" s="41" t="e">
        <f t="shared" si="1309"/>
        <v>#DIV/0!</v>
      </c>
      <c r="BK2048" s="41" t="e">
        <f t="shared" si="1310"/>
        <v>#DIV/0!</v>
      </c>
      <c r="BL2048" s="41" t="e">
        <f t="shared" si="1311"/>
        <v>#DIV/0!</v>
      </c>
      <c r="BM2048" s="41" t="e">
        <f t="shared" si="1312"/>
        <v>#DIV/0!</v>
      </c>
      <c r="BN2048" s="41" t="e">
        <f t="shared" si="1313"/>
        <v>#DIV/0!</v>
      </c>
      <c r="BO2048" s="41" t="e">
        <f t="shared" si="1314"/>
        <v>#DIV/0!</v>
      </c>
      <c r="BP2048" s="41" t="e">
        <f t="shared" si="1315"/>
        <v>#DIV/0!</v>
      </c>
      <c r="BQ2048" s="41" t="e">
        <f t="shared" si="1316"/>
        <v>#DIV/0!</v>
      </c>
      <c r="BR2048" s="41" t="e">
        <f t="shared" si="1317"/>
        <v>#DIV/0!</v>
      </c>
      <c r="BS2048" s="41" t="e">
        <f t="shared" si="1318"/>
        <v>#DIV/0!</v>
      </c>
      <c r="BT2048" s="41" t="e">
        <f t="shared" si="1319"/>
        <v>#DIV/0!</v>
      </c>
      <c r="BU2048" s="41" t="e">
        <f t="shared" si="1320"/>
        <v>#DIV/0!</v>
      </c>
      <c r="BV2048" s="41" t="e">
        <f t="shared" si="1321"/>
        <v>#DIV/0!</v>
      </c>
      <c r="BW2048" s="41" t="e">
        <f t="shared" si="1322"/>
        <v>#DIV/0!</v>
      </c>
      <c r="BX2048" s="41" t="str">
        <f t="shared" si="1251"/>
        <v/>
      </c>
      <c r="BY2048" s="51" t="e">
        <f>VLOOKUP(BX2048,'%workplace'!$A$1:$F$381,6,FALSE)</f>
        <v>#N/A</v>
      </c>
      <c r="BZ2048" s="32" t="e">
        <f t="shared" si="1252"/>
        <v>#N/A</v>
      </c>
    </row>
    <row r="2049" spans="1:78" s="8" customFormat="1" hidden="1" x14ac:dyDescent="0.2">
      <c r="A2049" s="8" t="str">
        <f t="shared" si="1250"/>
        <v/>
      </c>
      <c r="AO2049" s="41" t="e">
        <f t="shared" si="1288"/>
        <v>#DIV/0!</v>
      </c>
      <c r="AP2049" s="41" t="e">
        <f t="shared" si="1289"/>
        <v>#DIV/0!</v>
      </c>
      <c r="AQ2049" s="41" t="e">
        <f t="shared" si="1290"/>
        <v>#DIV/0!</v>
      </c>
      <c r="AR2049" s="41" t="e">
        <f t="shared" si="1291"/>
        <v>#DIV/0!</v>
      </c>
      <c r="AS2049" s="41" t="e">
        <f t="shared" si="1292"/>
        <v>#DIV/0!</v>
      </c>
      <c r="AT2049" s="41" t="e">
        <f t="shared" si="1293"/>
        <v>#DIV/0!</v>
      </c>
      <c r="AU2049" s="41" t="e">
        <f t="shared" si="1294"/>
        <v>#DIV/0!</v>
      </c>
      <c r="AV2049" s="41" t="e">
        <f t="shared" si="1295"/>
        <v>#DIV/0!</v>
      </c>
      <c r="AW2049" s="41" t="e">
        <f t="shared" si="1296"/>
        <v>#DIV/0!</v>
      </c>
      <c r="AX2049" s="41" t="e">
        <f t="shared" si="1297"/>
        <v>#DIV/0!</v>
      </c>
      <c r="AY2049" s="41" t="e">
        <f t="shared" si="1298"/>
        <v>#DIV/0!</v>
      </c>
      <c r="AZ2049" s="41" t="e">
        <f t="shared" si="1299"/>
        <v>#DIV/0!</v>
      </c>
      <c r="BA2049" s="41" t="e">
        <f t="shared" si="1300"/>
        <v>#DIV/0!</v>
      </c>
      <c r="BB2049" s="41" t="e">
        <f t="shared" si="1301"/>
        <v>#DIV/0!</v>
      </c>
      <c r="BC2049" s="41" t="e">
        <f t="shared" si="1302"/>
        <v>#DIV/0!</v>
      </c>
      <c r="BD2049" s="41" t="e">
        <f t="shared" si="1303"/>
        <v>#DIV/0!</v>
      </c>
      <c r="BE2049" s="41" t="e">
        <f t="shared" si="1304"/>
        <v>#DIV/0!</v>
      </c>
      <c r="BF2049" s="41" t="e">
        <f t="shared" si="1305"/>
        <v>#DIV/0!</v>
      </c>
      <c r="BG2049" s="41" t="e">
        <f t="shared" si="1306"/>
        <v>#DIV/0!</v>
      </c>
      <c r="BH2049" s="41" t="e">
        <f t="shared" si="1307"/>
        <v>#DIV/0!</v>
      </c>
      <c r="BI2049" s="41" t="e">
        <f t="shared" si="1308"/>
        <v>#DIV/0!</v>
      </c>
      <c r="BJ2049" s="41" t="e">
        <f t="shared" si="1309"/>
        <v>#DIV/0!</v>
      </c>
      <c r="BK2049" s="41" t="e">
        <f t="shared" si="1310"/>
        <v>#DIV/0!</v>
      </c>
      <c r="BL2049" s="41" t="e">
        <f t="shared" si="1311"/>
        <v>#DIV/0!</v>
      </c>
      <c r="BM2049" s="41" t="e">
        <f t="shared" si="1312"/>
        <v>#DIV/0!</v>
      </c>
      <c r="BN2049" s="41" t="e">
        <f t="shared" si="1313"/>
        <v>#DIV/0!</v>
      </c>
      <c r="BO2049" s="41" t="e">
        <f t="shared" si="1314"/>
        <v>#DIV/0!</v>
      </c>
      <c r="BP2049" s="41" t="e">
        <f t="shared" si="1315"/>
        <v>#DIV/0!</v>
      </c>
      <c r="BQ2049" s="41" t="e">
        <f t="shared" si="1316"/>
        <v>#DIV/0!</v>
      </c>
      <c r="BR2049" s="41" t="e">
        <f t="shared" si="1317"/>
        <v>#DIV/0!</v>
      </c>
      <c r="BS2049" s="41" t="e">
        <f t="shared" si="1318"/>
        <v>#DIV/0!</v>
      </c>
      <c r="BT2049" s="41" t="e">
        <f t="shared" si="1319"/>
        <v>#DIV/0!</v>
      </c>
      <c r="BU2049" s="41" t="e">
        <f t="shared" si="1320"/>
        <v>#DIV/0!</v>
      </c>
      <c r="BV2049" s="41" t="e">
        <f t="shared" si="1321"/>
        <v>#DIV/0!</v>
      </c>
      <c r="BW2049" s="41" t="e">
        <f t="shared" si="1322"/>
        <v>#DIV/0!</v>
      </c>
      <c r="BX2049" s="41" t="str">
        <f t="shared" si="1251"/>
        <v/>
      </c>
      <c r="BY2049" s="51" t="e">
        <f>VLOOKUP(BX2049,'%workplace'!$A$1:$F$381,6,FALSE)</f>
        <v>#N/A</v>
      </c>
      <c r="BZ2049" s="32" t="e">
        <f t="shared" si="1252"/>
        <v>#N/A</v>
      </c>
    </row>
    <row r="2050" spans="1:78" s="8" customFormat="1" hidden="1" x14ac:dyDescent="0.2">
      <c r="A2050" s="8" t="str">
        <f t="shared" ref="A2050:A2113" si="1323">CONCATENATE(E2050,B2050,C2050,D2050)</f>
        <v/>
      </c>
      <c r="AO2050" s="41" t="e">
        <f t="shared" si="1288"/>
        <v>#DIV/0!</v>
      </c>
      <c r="AP2050" s="41" t="e">
        <f t="shared" si="1289"/>
        <v>#DIV/0!</v>
      </c>
      <c r="AQ2050" s="41" t="e">
        <f t="shared" si="1290"/>
        <v>#DIV/0!</v>
      </c>
      <c r="AR2050" s="41" t="e">
        <f t="shared" si="1291"/>
        <v>#DIV/0!</v>
      </c>
      <c r="AS2050" s="41" t="e">
        <f t="shared" si="1292"/>
        <v>#DIV/0!</v>
      </c>
      <c r="AT2050" s="41" t="e">
        <f t="shared" si="1293"/>
        <v>#DIV/0!</v>
      </c>
      <c r="AU2050" s="41" t="e">
        <f t="shared" si="1294"/>
        <v>#DIV/0!</v>
      </c>
      <c r="AV2050" s="41" t="e">
        <f t="shared" si="1295"/>
        <v>#DIV/0!</v>
      </c>
      <c r="AW2050" s="41" t="e">
        <f t="shared" si="1296"/>
        <v>#DIV/0!</v>
      </c>
      <c r="AX2050" s="41" t="e">
        <f t="shared" si="1297"/>
        <v>#DIV/0!</v>
      </c>
      <c r="AY2050" s="41" t="e">
        <f t="shared" si="1298"/>
        <v>#DIV/0!</v>
      </c>
      <c r="AZ2050" s="41" t="e">
        <f t="shared" si="1299"/>
        <v>#DIV/0!</v>
      </c>
      <c r="BA2050" s="41" t="e">
        <f t="shared" si="1300"/>
        <v>#DIV/0!</v>
      </c>
      <c r="BB2050" s="41" t="e">
        <f t="shared" si="1301"/>
        <v>#DIV/0!</v>
      </c>
      <c r="BC2050" s="41" t="e">
        <f t="shared" si="1302"/>
        <v>#DIV/0!</v>
      </c>
      <c r="BD2050" s="41" t="e">
        <f t="shared" si="1303"/>
        <v>#DIV/0!</v>
      </c>
      <c r="BE2050" s="41" t="e">
        <f t="shared" si="1304"/>
        <v>#DIV/0!</v>
      </c>
      <c r="BF2050" s="41" t="e">
        <f t="shared" si="1305"/>
        <v>#DIV/0!</v>
      </c>
      <c r="BG2050" s="41" t="e">
        <f t="shared" si="1306"/>
        <v>#DIV/0!</v>
      </c>
      <c r="BH2050" s="41" t="e">
        <f t="shared" si="1307"/>
        <v>#DIV/0!</v>
      </c>
      <c r="BI2050" s="41" t="e">
        <f t="shared" si="1308"/>
        <v>#DIV/0!</v>
      </c>
      <c r="BJ2050" s="41" t="e">
        <f t="shared" si="1309"/>
        <v>#DIV/0!</v>
      </c>
      <c r="BK2050" s="41" t="e">
        <f t="shared" si="1310"/>
        <v>#DIV/0!</v>
      </c>
      <c r="BL2050" s="41" t="e">
        <f t="shared" si="1311"/>
        <v>#DIV/0!</v>
      </c>
      <c r="BM2050" s="41" t="e">
        <f t="shared" si="1312"/>
        <v>#DIV/0!</v>
      </c>
      <c r="BN2050" s="41" t="e">
        <f t="shared" si="1313"/>
        <v>#DIV/0!</v>
      </c>
      <c r="BO2050" s="41" t="e">
        <f t="shared" si="1314"/>
        <v>#DIV/0!</v>
      </c>
      <c r="BP2050" s="41" t="e">
        <f t="shared" si="1315"/>
        <v>#DIV/0!</v>
      </c>
      <c r="BQ2050" s="41" t="e">
        <f t="shared" si="1316"/>
        <v>#DIV/0!</v>
      </c>
      <c r="BR2050" s="41" t="e">
        <f t="shared" si="1317"/>
        <v>#DIV/0!</v>
      </c>
      <c r="BS2050" s="41" t="e">
        <f t="shared" si="1318"/>
        <v>#DIV/0!</v>
      </c>
      <c r="BT2050" s="41" t="e">
        <f t="shared" si="1319"/>
        <v>#DIV/0!</v>
      </c>
      <c r="BU2050" s="41" t="e">
        <f t="shared" si="1320"/>
        <v>#DIV/0!</v>
      </c>
      <c r="BV2050" s="41" t="e">
        <f t="shared" si="1321"/>
        <v>#DIV/0!</v>
      </c>
      <c r="BW2050" s="41" t="e">
        <f t="shared" si="1322"/>
        <v>#DIV/0!</v>
      </c>
      <c r="BX2050" s="41" t="str">
        <f t="shared" ref="BX2050:BX2057" si="1324">CONCATENATE(E2050,B2050,C2050)</f>
        <v/>
      </c>
      <c r="BY2050" s="51" t="e">
        <f>VLOOKUP(BX2050,'%workplace'!$A$1:$F$381,6,FALSE)</f>
        <v>#N/A</v>
      </c>
      <c r="BZ2050" s="32" t="e">
        <f t="shared" ref="BZ2050:BZ2057" si="1325">IF(AN2050="†","†",AN2050/BY2050)</f>
        <v>#N/A</v>
      </c>
    </row>
    <row r="2051" spans="1:78" s="8" customFormat="1" hidden="1" x14ac:dyDescent="0.2">
      <c r="A2051" s="8" t="str">
        <f t="shared" si="1323"/>
        <v/>
      </c>
      <c r="AO2051" s="41" t="e">
        <f t="shared" si="1288"/>
        <v>#DIV/0!</v>
      </c>
      <c r="AP2051" s="41" t="e">
        <f t="shared" si="1289"/>
        <v>#DIV/0!</v>
      </c>
      <c r="AQ2051" s="41" t="e">
        <f t="shared" si="1290"/>
        <v>#DIV/0!</v>
      </c>
      <c r="AR2051" s="41" t="e">
        <f t="shared" si="1291"/>
        <v>#DIV/0!</v>
      </c>
      <c r="AS2051" s="41" t="e">
        <f t="shared" si="1292"/>
        <v>#DIV/0!</v>
      </c>
      <c r="AT2051" s="41" t="e">
        <f t="shared" si="1293"/>
        <v>#DIV/0!</v>
      </c>
      <c r="AU2051" s="41" t="e">
        <f t="shared" si="1294"/>
        <v>#DIV/0!</v>
      </c>
      <c r="AV2051" s="41" t="e">
        <f t="shared" si="1295"/>
        <v>#DIV/0!</v>
      </c>
      <c r="AW2051" s="41" t="e">
        <f t="shared" si="1296"/>
        <v>#DIV/0!</v>
      </c>
      <c r="AX2051" s="41" t="e">
        <f t="shared" si="1297"/>
        <v>#DIV/0!</v>
      </c>
      <c r="AY2051" s="41" t="e">
        <f t="shared" si="1298"/>
        <v>#DIV/0!</v>
      </c>
      <c r="AZ2051" s="41" t="e">
        <f t="shared" si="1299"/>
        <v>#DIV/0!</v>
      </c>
      <c r="BA2051" s="41" t="e">
        <f t="shared" si="1300"/>
        <v>#DIV/0!</v>
      </c>
      <c r="BB2051" s="41" t="e">
        <f t="shared" si="1301"/>
        <v>#DIV/0!</v>
      </c>
      <c r="BC2051" s="41" t="e">
        <f t="shared" si="1302"/>
        <v>#DIV/0!</v>
      </c>
      <c r="BD2051" s="41" t="e">
        <f t="shared" si="1303"/>
        <v>#DIV/0!</v>
      </c>
      <c r="BE2051" s="41" t="e">
        <f t="shared" si="1304"/>
        <v>#DIV/0!</v>
      </c>
      <c r="BF2051" s="41" t="e">
        <f t="shared" si="1305"/>
        <v>#DIV/0!</v>
      </c>
      <c r="BG2051" s="41" t="e">
        <f t="shared" si="1306"/>
        <v>#DIV/0!</v>
      </c>
      <c r="BH2051" s="41" t="e">
        <f t="shared" si="1307"/>
        <v>#DIV/0!</v>
      </c>
      <c r="BI2051" s="41" t="e">
        <f t="shared" si="1308"/>
        <v>#DIV/0!</v>
      </c>
      <c r="BJ2051" s="41" t="e">
        <f t="shared" si="1309"/>
        <v>#DIV/0!</v>
      </c>
      <c r="BK2051" s="41" t="e">
        <f t="shared" si="1310"/>
        <v>#DIV/0!</v>
      </c>
      <c r="BL2051" s="41" t="e">
        <f t="shared" si="1311"/>
        <v>#DIV/0!</v>
      </c>
      <c r="BM2051" s="41" t="e">
        <f t="shared" si="1312"/>
        <v>#DIV/0!</v>
      </c>
      <c r="BN2051" s="41" t="e">
        <f t="shared" si="1313"/>
        <v>#DIV/0!</v>
      </c>
      <c r="BO2051" s="41" t="e">
        <f t="shared" si="1314"/>
        <v>#DIV/0!</v>
      </c>
      <c r="BP2051" s="41" t="e">
        <f t="shared" si="1315"/>
        <v>#DIV/0!</v>
      </c>
      <c r="BQ2051" s="41" t="e">
        <f t="shared" si="1316"/>
        <v>#DIV/0!</v>
      </c>
      <c r="BR2051" s="41" t="e">
        <f t="shared" si="1317"/>
        <v>#DIV/0!</v>
      </c>
      <c r="BS2051" s="41" t="e">
        <f t="shared" si="1318"/>
        <v>#DIV/0!</v>
      </c>
      <c r="BT2051" s="41" t="e">
        <f t="shared" si="1319"/>
        <v>#DIV/0!</v>
      </c>
      <c r="BU2051" s="41" t="e">
        <f t="shared" si="1320"/>
        <v>#DIV/0!</v>
      </c>
      <c r="BV2051" s="41" t="e">
        <f t="shared" si="1321"/>
        <v>#DIV/0!</v>
      </c>
      <c r="BW2051" s="41" t="e">
        <f t="shared" si="1322"/>
        <v>#DIV/0!</v>
      </c>
      <c r="BX2051" s="41" t="str">
        <f t="shared" si="1324"/>
        <v/>
      </c>
      <c r="BY2051" s="51" t="e">
        <f>VLOOKUP(BX2051,'%workplace'!$A$1:$F$381,6,FALSE)</f>
        <v>#N/A</v>
      </c>
      <c r="BZ2051" s="32" t="e">
        <f t="shared" si="1325"/>
        <v>#N/A</v>
      </c>
    </row>
    <row r="2052" spans="1:78" s="8" customFormat="1" hidden="1" x14ac:dyDescent="0.2">
      <c r="A2052" s="8" t="str">
        <f t="shared" si="1323"/>
        <v/>
      </c>
      <c r="AO2052" s="41" t="e">
        <f t="shared" si="1288"/>
        <v>#DIV/0!</v>
      </c>
      <c r="AP2052" s="41" t="e">
        <f t="shared" si="1289"/>
        <v>#DIV/0!</v>
      </c>
      <c r="AQ2052" s="41" t="e">
        <f t="shared" si="1290"/>
        <v>#DIV/0!</v>
      </c>
      <c r="AR2052" s="41" t="e">
        <f t="shared" si="1291"/>
        <v>#DIV/0!</v>
      </c>
      <c r="AS2052" s="41" t="e">
        <f t="shared" si="1292"/>
        <v>#DIV/0!</v>
      </c>
      <c r="AT2052" s="41" t="e">
        <f t="shared" si="1293"/>
        <v>#DIV/0!</v>
      </c>
      <c r="AU2052" s="41" t="e">
        <f t="shared" si="1294"/>
        <v>#DIV/0!</v>
      </c>
      <c r="AV2052" s="41" t="e">
        <f t="shared" si="1295"/>
        <v>#DIV/0!</v>
      </c>
      <c r="AW2052" s="41" t="e">
        <f t="shared" si="1296"/>
        <v>#DIV/0!</v>
      </c>
      <c r="AX2052" s="41" t="e">
        <f t="shared" si="1297"/>
        <v>#DIV/0!</v>
      </c>
      <c r="AY2052" s="41" t="e">
        <f t="shared" si="1298"/>
        <v>#DIV/0!</v>
      </c>
      <c r="AZ2052" s="41" t="e">
        <f t="shared" si="1299"/>
        <v>#DIV/0!</v>
      </c>
      <c r="BA2052" s="41" t="e">
        <f t="shared" si="1300"/>
        <v>#DIV/0!</v>
      </c>
      <c r="BB2052" s="41" t="e">
        <f t="shared" si="1301"/>
        <v>#DIV/0!</v>
      </c>
      <c r="BC2052" s="41" t="e">
        <f t="shared" si="1302"/>
        <v>#DIV/0!</v>
      </c>
      <c r="BD2052" s="41" t="e">
        <f t="shared" si="1303"/>
        <v>#DIV/0!</v>
      </c>
      <c r="BE2052" s="41" t="e">
        <f t="shared" si="1304"/>
        <v>#DIV/0!</v>
      </c>
      <c r="BF2052" s="41" t="e">
        <f t="shared" si="1305"/>
        <v>#DIV/0!</v>
      </c>
      <c r="BG2052" s="41" t="e">
        <f t="shared" si="1306"/>
        <v>#DIV/0!</v>
      </c>
      <c r="BH2052" s="41" t="e">
        <f t="shared" si="1307"/>
        <v>#DIV/0!</v>
      </c>
      <c r="BI2052" s="41" t="e">
        <f t="shared" si="1308"/>
        <v>#DIV/0!</v>
      </c>
      <c r="BJ2052" s="41" t="e">
        <f t="shared" si="1309"/>
        <v>#DIV/0!</v>
      </c>
      <c r="BK2052" s="41" t="e">
        <f t="shared" si="1310"/>
        <v>#DIV/0!</v>
      </c>
      <c r="BL2052" s="41" t="e">
        <f t="shared" si="1311"/>
        <v>#DIV/0!</v>
      </c>
      <c r="BM2052" s="41" t="e">
        <f t="shared" si="1312"/>
        <v>#DIV/0!</v>
      </c>
      <c r="BN2052" s="41" t="e">
        <f t="shared" si="1313"/>
        <v>#DIV/0!</v>
      </c>
      <c r="BO2052" s="41" t="e">
        <f t="shared" si="1314"/>
        <v>#DIV/0!</v>
      </c>
      <c r="BP2052" s="41" t="e">
        <f t="shared" si="1315"/>
        <v>#DIV/0!</v>
      </c>
      <c r="BQ2052" s="41" t="e">
        <f t="shared" si="1316"/>
        <v>#DIV/0!</v>
      </c>
      <c r="BR2052" s="41" t="e">
        <f t="shared" si="1317"/>
        <v>#DIV/0!</v>
      </c>
      <c r="BS2052" s="41" t="e">
        <f t="shared" si="1318"/>
        <v>#DIV/0!</v>
      </c>
      <c r="BT2052" s="41" t="e">
        <f t="shared" si="1319"/>
        <v>#DIV/0!</v>
      </c>
      <c r="BU2052" s="41" t="e">
        <f t="shared" si="1320"/>
        <v>#DIV/0!</v>
      </c>
      <c r="BV2052" s="41" t="e">
        <f t="shared" si="1321"/>
        <v>#DIV/0!</v>
      </c>
      <c r="BW2052" s="41" t="e">
        <f t="shared" si="1322"/>
        <v>#DIV/0!</v>
      </c>
      <c r="BX2052" s="41" t="str">
        <f t="shared" si="1324"/>
        <v/>
      </c>
      <c r="BY2052" s="51" t="e">
        <f>VLOOKUP(BX2052,'%workplace'!$A$1:$F$381,6,FALSE)</f>
        <v>#N/A</v>
      </c>
      <c r="BZ2052" s="32" t="e">
        <f t="shared" si="1325"/>
        <v>#N/A</v>
      </c>
    </row>
    <row r="2053" spans="1:78" s="8" customFormat="1" hidden="1" x14ac:dyDescent="0.2">
      <c r="A2053" s="8" t="str">
        <f t="shared" si="1323"/>
        <v/>
      </c>
      <c r="AO2053" s="41" t="e">
        <f t="shared" si="1288"/>
        <v>#DIV/0!</v>
      </c>
      <c r="AP2053" s="41" t="e">
        <f t="shared" si="1289"/>
        <v>#DIV/0!</v>
      </c>
      <c r="AQ2053" s="41" t="e">
        <f t="shared" si="1290"/>
        <v>#DIV/0!</v>
      </c>
      <c r="AR2053" s="41" t="e">
        <f t="shared" si="1291"/>
        <v>#DIV/0!</v>
      </c>
      <c r="AS2053" s="41" t="e">
        <f t="shared" si="1292"/>
        <v>#DIV/0!</v>
      </c>
      <c r="AT2053" s="41" t="e">
        <f t="shared" si="1293"/>
        <v>#DIV/0!</v>
      </c>
      <c r="AU2053" s="41" t="e">
        <f t="shared" si="1294"/>
        <v>#DIV/0!</v>
      </c>
      <c r="AV2053" s="41" t="e">
        <f t="shared" si="1295"/>
        <v>#DIV/0!</v>
      </c>
      <c r="AW2053" s="41" t="e">
        <f t="shared" si="1296"/>
        <v>#DIV/0!</v>
      </c>
      <c r="AX2053" s="41" t="e">
        <f t="shared" si="1297"/>
        <v>#DIV/0!</v>
      </c>
      <c r="AY2053" s="41" t="e">
        <f t="shared" si="1298"/>
        <v>#DIV/0!</v>
      </c>
      <c r="AZ2053" s="41" t="e">
        <f t="shared" si="1299"/>
        <v>#DIV/0!</v>
      </c>
      <c r="BA2053" s="41" t="e">
        <f t="shared" si="1300"/>
        <v>#DIV/0!</v>
      </c>
      <c r="BB2053" s="41" t="e">
        <f t="shared" si="1301"/>
        <v>#DIV/0!</v>
      </c>
      <c r="BC2053" s="41" t="e">
        <f t="shared" si="1302"/>
        <v>#DIV/0!</v>
      </c>
      <c r="BD2053" s="41" t="e">
        <f t="shared" si="1303"/>
        <v>#DIV/0!</v>
      </c>
      <c r="BE2053" s="41" t="e">
        <f t="shared" si="1304"/>
        <v>#DIV/0!</v>
      </c>
      <c r="BF2053" s="41" t="e">
        <f t="shared" si="1305"/>
        <v>#DIV/0!</v>
      </c>
      <c r="BG2053" s="41" t="e">
        <f t="shared" si="1306"/>
        <v>#DIV/0!</v>
      </c>
      <c r="BH2053" s="41" t="e">
        <f t="shared" si="1307"/>
        <v>#DIV/0!</v>
      </c>
      <c r="BI2053" s="41" t="e">
        <f t="shared" si="1308"/>
        <v>#DIV/0!</v>
      </c>
      <c r="BJ2053" s="41" t="e">
        <f t="shared" si="1309"/>
        <v>#DIV/0!</v>
      </c>
      <c r="BK2053" s="41" t="e">
        <f t="shared" si="1310"/>
        <v>#DIV/0!</v>
      </c>
      <c r="BL2053" s="41" t="e">
        <f t="shared" si="1311"/>
        <v>#DIV/0!</v>
      </c>
      <c r="BM2053" s="41" t="e">
        <f t="shared" si="1312"/>
        <v>#DIV/0!</v>
      </c>
      <c r="BN2053" s="41" t="e">
        <f t="shared" si="1313"/>
        <v>#DIV/0!</v>
      </c>
      <c r="BO2053" s="41" t="e">
        <f t="shared" si="1314"/>
        <v>#DIV/0!</v>
      </c>
      <c r="BP2053" s="41" t="e">
        <f t="shared" si="1315"/>
        <v>#DIV/0!</v>
      </c>
      <c r="BQ2053" s="41" t="e">
        <f t="shared" si="1316"/>
        <v>#DIV/0!</v>
      </c>
      <c r="BR2053" s="41" t="e">
        <f t="shared" si="1317"/>
        <v>#DIV/0!</v>
      </c>
      <c r="BS2053" s="41" t="e">
        <f t="shared" si="1318"/>
        <v>#DIV/0!</v>
      </c>
      <c r="BT2053" s="41" t="e">
        <f t="shared" si="1319"/>
        <v>#DIV/0!</v>
      </c>
      <c r="BU2053" s="41" t="e">
        <f t="shared" si="1320"/>
        <v>#DIV/0!</v>
      </c>
      <c r="BV2053" s="41" t="e">
        <f t="shared" si="1321"/>
        <v>#DIV/0!</v>
      </c>
      <c r="BW2053" s="41" t="e">
        <f t="shared" si="1322"/>
        <v>#DIV/0!</v>
      </c>
      <c r="BX2053" s="41" t="str">
        <f t="shared" si="1324"/>
        <v/>
      </c>
      <c r="BY2053" s="51" t="e">
        <f>VLOOKUP(BX2053,'%workplace'!$A$1:$F$381,6,FALSE)</f>
        <v>#N/A</v>
      </c>
      <c r="BZ2053" s="32" t="e">
        <f t="shared" si="1325"/>
        <v>#N/A</v>
      </c>
    </row>
    <row r="2054" spans="1:78" s="8" customFormat="1" hidden="1" x14ac:dyDescent="0.2">
      <c r="A2054" s="8" t="str">
        <f t="shared" si="1323"/>
        <v/>
      </c>
      <c r="AO2054" s="41" t="e">
        <f t="shared" si="1288"/>
        <v>#DIV/0!</v>
      </c>
      <c r="AP2054" s="41" t="e">
        <f t="shared" si="1289"/>
        <v>#DIV/0!</v>
      </c>
      <c r="AQ2054" s="41" t="e">
        <f t="shared" si="1290"/>
        <v>#DIV/0!</v>
      </c>
      <c r="AR2054" s="41" t="e">
        <f t="shared" si="1291"/>
        <v>#DIV/0!</v>
      </c>
      <c r="AS2054" s="41" t="e">
        <f t="shared" si="1292"/>
        <v>#DIV/0!</v>
      </c>
      <c r="AT2054" s="41" t="e">
        <f t="shared" si="1293"/>
        <v>#DIV/0!</v>
      </c>
      <c r="AU2054" s="41" t="e">
        <f t="shared" si="1294"/>
        <v>#DIV/0!</v>
      </c>
      <c r="AV2054" s="41" t="e">
        <f t="shared" si="1295"/>
        <v>#DIV/0!</v>
      </c>
      <c r="AW2054" s="41" t="e">
        <f t="shared" si="1296"/>
        <v>#DIV/0!</v>
      </c>
      <c r="AX2054" s="41" t="e">
        <f t="shared" si="1297"/>
        <v>#DIV/0!</v>
      </c>
      <c r="AY2054" s="41" t="e">
        <f t="shared" si="1298"/>
        <v>#DIV/0!</v>
      </c>
      <c r="AZ2054" s="41" t="e">
        <f t="shared" si="1299"/>
        <v>#DIV/0!</v>
      </c>
      <c r="BA2054" s="41" t="e">
        <f t="shared" si="1300"/>
        <v>#DIV/0!</v>
      </c>
      <c r="BB2054" s="41" t="e">
        <f t="shared" si="1301"/>
        <v>#DIV/0!</v>
      </c>
      <c r="BC2054" s="41" t="e">
        <f t="shared" si="1302"/>
        <v>#DIV/0!</v>
      </c>
      <c r="BD2054" s="41" t="e">
        <f t="shared" si="1303"/>
        <v>#DIV/0!</v>
      </c>
      <c r="BE2054" s="41" t="e">
        <f t="shared" si="1304"/>
        <v>#DIV/0!</v>
      </c>
      <c r="BF2054" s="41" t="e">
        <f t="shared" si="1305"/>
        <v>#DIV/0!</v>
      </c>
      <c r="BG2054" s="41" t="e">
        <f t="shared" si="1306"/>
        <v>#DIV/0!</v>
      </c>
      <c r="BH2054" s="41" t="e">
        <f t="shared" si="1307"/>
        <v>#DIV/0!</v>
      </c>
      <c r="BI2054" s="41" t="e">
        <f t="shared" si="1308"/>
        <v>#DIV/0!</v>
      </c>
      <c r="BJ2054" s="41" t="e">
        <f t="shared" si="1309"/>
        <v>#DIV/0!</v>
      </c>
      <c r="BK2054" s="41" t="e">
        <f t="shared" si="1310"/>
        <v>#DIV/0!</v>
      </c>
      <c r="BL2054" s="41" t="e">
        <f t="shared" si="1311"/>
        <v>#DIV/0!</v>
      </c>
      <c r="BM2054" s="41" t="e">
        <f t="shared" si="1312"/>
        <v>#DIV/0!</v>
      </c>
      <c r="BN2054" s="41" t="e">
        <f t="shared" si="1313"/>
        <v>#DIV/0!</v>
      </c>
      <c r="BO2054" s="41" t="e">
        <f t="shared" si="1314"/>
        <v>#DIV/0!</v>
      </c>
      <c r="BP2054" s="41" t="e">
        <f t="shared" si="1315"/>
        <v>#DIV/0!</v>
      </c>
      <c r="BQ2054" s="41" t="e">
        <f t="shared" si="1316"/>
        <v>#DIV/0!</v>
      </c>
      <c r="BR2054" s="41" t="e">
        <f t="shared" si="1317"/>
        <v>#DIV/0!</v>
      </c>
      <c r="BS2054" s="41" t="e">
        <f t="shared" si="1318"/>
        <v>#DIV/0!</v>
      </c>
      <c r="BT2054" s="41" t="e">
        <f t="shared" si="1319"/>
        <v>#DIV/0!</v>
      </c>
      <c r="BU2054" s="41" t="e">
        <f t="shared" si="1320"/>
        <v>#DIV/0!</v>
      </c>
      <c r="BV2054" s="41" t="e">
        <f t="shared" si="1321"/>
        <v>#DIV/0!</v>
      </c>
      <c r="BW2054" s="41" t="e">
        <f t="shared" si="1322"/>
        <v>#DIV/0!</v>
      </c>
      <c r="BX2054" s="41" t="str">
        <f t="shared" si="1324"/>
        <v/>
      </c>
      <c r="BY2054" s="51" t="e">
        <f>VLOOKUP(BX2054,'%workplace'!$A$1:$F$381,6,FALSE)</f>
        <v>#N/A</v>
      </c>
      <c r="BZ2054" s="32" t="e">
        <f t="shared" si="1325"/>
        <v>#N/A</v>
      </c>
    </row>
    <row r="2055" spans="1:78" s="8" customFormat="1" hidden="1" x14ac:dyDescent="0.2">
      <c r="A2055" s="8" t="str">
        <f t="shared" si="1323"/>
        <v/>
      </c>
      <c r="AO2055" s="41" t="e">
        <f t="shared" si="1288"/>
        <v>#DIV/0!</v>
      </c>
      <c r="AP2055" s="41" t="e">
        <f t="shared" si="1289"/>
        <v>#DIV/0!</v>
      </c>
      <c r="AQ2055" s="41" t="e">
        <f t="shared" si="1290"/>
        <v>#DIV/0!</v>
      </c>
      <c r="AR2055" s="41" t="e">
        <f t="shared" si="1291"/>
        <v>#DIV/0!</v>
      </c>
      <c r="AS2055" s="41" t="e">
        <f t="shared" si="1292"/>
        <v>#DIV/0!</v>
      </c>
      <c r="AT2055" s="41" t="e">
        <f t="shared" si="1293"/>
        <v>#DIV/0!</v>
      </c>
      <c r="AU2055" s="41" t="e">
        <f t="shared" si="1294"/>
        <v>#DIV/0!</v>
      </c>
      <c r="AV2055" s="41" t="e">
        <f t="shared" si="1295"/>
        <v>#DIV/0!</v>
      </c>
      <c r="AW2055" s="41" t="e">
        <f t="shared" si="1296"/>
        <v>#DIV/0!</v>
      </c>
      <c r="AX2055" s="41" t="e">
        <f t="shared" si="1297"/>
        <v>#DIV/0!</v>
      </c>
      <c r="AY2055" s="41" t="e">
        <f t="shared" si="1298"/>
        <v>#DIV/0!</v>
      </c>
      <c r="AZ2055" s="41" t="e">
        <f t="shared" si="1299"/>
        <v>#DIV/0!</v>
      </c>
      <c r="BA2055" s="41" t="e">
        <f t="shared" si="1300"/>
        <v>#DIV/0!</v>
      </c>
      <c r="BB2055" s="41" t="e">
        <f t="shared" si="1301"/>
        <v>#DIV/0!</v>
      </c>
      <c r="BC2055" s="41" t="e">
        <f t="shared" si="1302"/>
        <v>#DIV/0!</v>
      </c>
      <c r="BD2055" s="41" t="e">
        <f t="shared" si="1303"/>
        <v>#DIV/0!</v>
      </c>
      <c r="BE2055" s="41" t="e">
        <f t="shared" si="1304"/>
        <v>#DIV/0!</v>
      </c>
      <c r="BF2055" s="41" t="e">
        <f t="shared" si="1305"/>
        <v>#DIV/0!</v>
      </c>
      <c r="BG2055" s="41" t="e">
        <f t="shared" si="1306"/>
        <v>#DIV/0!</v>
      </c>
      <c r="BH2055" s="41" t="e">
        <f t="shared" si="1307"/>
        <v>#DIV/0!</v>
      </c>
      <c r="BI2055" s="41" t="e">
        <f t="shared" si="1308"/>
        <v>#DIV/0!</v>
      </c>
      <c r="BJ2055" s="41" t="e">
        <f t="shared" si="1309"/>
        <v>#DIV/0!</v>
      </c>
      <c r="BK2055" s="41" t="e">
        <f t="shared" si="1310"/>
        <v>#DIV/0!</v>
      </c>
      <c r="BL2055" s="41" t="e">
        <f t="shared" si="1311"/>
        <v>#DIV/0!</v>
      </c>
      <c r="BM2055" s="41" t="e">
        <f t="shared" si="1312"/>
        <v>#DIV/0!</v>
      </c>
      <c r="BN2055" s="41" t="e">
        <f t="shared" si="1313"/>
        <v>#DIV/0!</v>
      </c>
      <c r="BO2055" s="41" t="e">
        <f t="shared" si="1314"/>
        <v>#DIV/0!</v>
      </c>
      <c r="BP2055" s="41" t="e">
        <f t="shared" si="1315"/>
        <v>#DIV/0!</v>
      </c>
      <c r="BQ2055" s="41" t="e">
        <f t="shared" si="1316"/>
        <v>#DIV/0!</v>
      </c>
      <c r="BR2055" s="41" t="e">
        <f t="shared" si="1317"/>
        <v>#DIV/0!</v>
      </c>
      <c r="BS2055" s="41" t="e">
        <f t="shared" si="1318"/>
        <v>#DIV/0!</v>
      </c>
      <c r="BT2055" s="41" t="e">
        <f t="shared" si="1319"/>
        <v>#DIV/0!</v>
      </c>
      <c r="BU2055" s="41" t="e">
        <f t="shared" si="1320"/>
        <v>#DIV/0!</v>
      </c>
      <c r="BV2055" s="41" t="e">
        <f t="shared" si="1321"/>
        <v>#DIV/0!</v>
      </c>
      <c r="BW2055" s="41" t="e">
        <f t="shared" si="1322"/>
        <v>#DIV/0!</v>
      </c>
      <c r="BX2055" s="41" t="str">
        <f t="shared" si="1324"/>
        <v/>
      </c>
      <c r="BY2055" s="51" t="e">
        <f>VLOOKUP(BX2055,'%workplace'!$A$1:$F$381,6,FALSE)</f>
        <v>#N/A</v>
      </c>
      <c r="BZ2055" s="32" t="e">
        <f t="shared" si="1325"/>
        <v>#N/A</v>
      </c>
    </row>
    <row r="2056" spans="1:78" s="8" customFormat="1" hidden="1" x14ac:dyDescent="0.2">
      <c r="A2056" s="8" t="str">
        <f t="shared" si="1323"/>
        <v/>
      </c>
      <c r="AO2056" s="41" t="e">
        <f t="shared" si="1288"/>
        <v>#DIV/0!</v>
      </c>
      <c r="AP2056" s="41" t="e">
        <f t="shared" si="1289"/>
        <v>#DIV/0!</v>
      </c>
      <c r="AQ2056" s="41" t="e">
        <f t="shared" si="1290"/>
        <v>#DIV/0!</v>
      </c>
      <c r="AR2056" s="41" t="e">
        <f t="shared" si="1291"/>
        <v>#DIV/0!</v>
      </c>
      <c r="AS2056" s="41" t="e">
        <f t="shared" si="1292"/>
        <v>#DIV/0!</v>
      </c>
      <c r="AT2056" s="41" t="e">
        <f t="shared" si="1293"/>
        <v>#DIV/0!</v>
      </c>
      <c r="AU2056" s="41" t="e">
        <f t="shared" si="1294"/>
        <v>#DIV/0!</v>
      </c>
      <c r="AV2056" s="41" t="e">
        <f t="shared" si="1295"/>
        <v>#DIV/0!</v>
      </c>
      <c r="AW2056" s="41" t="e">
        <f t="shared" si="1296"/>
        <v>#DIV/0!</v>
      </c>
      <c r="AX2056" s="41" t="e">
        <f t="shared" si="1297"/>
        <v>#DIV/0!</v>
      </c>
      <c r="AY2056" s="41" t="e">
        <f t="shared" si="1298"/>
        <v>#DIV/0!</v>
      </c>
      <c r="AZ2056" s="41" t="e">
        <f t="shared" si="1299"/>
        <v>#DIV/0!</v>
      </c>
      <c r="BA2056" s="41" t="e">
        <f t="shared" si="1300"/>
        <v>#DIV/0!</v>
      </c>
      <c r="BB2056" s="41" t="e">
        <f t="shared" si="1301"/>
        <v>#DIV/0!</v>
      </c>
      <c r="BC2056" s="41" t="e">
        <f t="shared" si="1302"/>
        <v>#DIV/0!</v>
      </c>
      <c r="BD2056" s="41" t="e">
        <f t="shared" si="1303"/>
        <v>#DIV/0!</v>
      </c>
      <c r="BE2056" s="41" t="e">
        <f t="shared" si="1304"/>
        <v>#DIV/0!</v>
      </c>
      <c r="BF2056" s="41" t="e">
        <f t="shared" si="1305"/>
        <v>#DIV/0!</v>
      </c>
      <c r="BG2056" s="41" t="e">
        <f t="shared" si="1306"/>
        <v>#DIV/0!</v>
      </c>
      <c r="BH2056" s="41" t="e">
        <f t="shared" si="1307"/>
        <v>#DIV/0!</v>
      </c>
      <c r="BI2056" s="41" t="e">
        <f t="shared" si="1308"/>
        <v>#DIV/0!</v>
      </c>
      <c r="BJ2056" s="41" t="e">
        <f t="shared" si="1309"/>
        <v>#DIV/0!</v>
      </c>
      <c r="BK2056" s="41" t="e">
        <f t="shared" si="1310"/>
        <v>#DIV/0!</v>
      </c>
      <c r="BL2056" s="41" t="e">
        <f t="shared" si="1311"/>
        <v>#DIV/0!</v>
      </c>
      <c r="BM2056" s="41" t="e">
        <f t="shared" si="1312"/>
        <v>#DIV/0!</v>
      </c>
      <c r="BN2056" s="41" t="e">
        <f t="shared" si="1313"/>
        <v>#DIV/0!</v>
      </c>
      <c r="BO2056" s="41" t="e">
        <f t="shared" si="1314"/>
        <v>#DIV/0!</v>
      </c>
      <c r="BP2056" s="41" t="e">
        <f t="shared" si="1315"/>
        <v>#DIV/0!</v>
      </c>
      <c r="BQ2056" s="41" t="e">
        <f t="shared" si="1316"/>
        <v>#DIV/0!</v>
      </c>
      <c r="BR2056" s="41" t="e">
        <f t="shared" si="1317"/>
        <v>#DIV/0!</v>
      </c>
      <c r="BS2056" s="41" t="e">
        <f t="shared" si="1318"/>
        <v>#DIV/0!</v>
      </c>
      <c r="BT2056" s="41" t="e">
        <f t="shared" si="1319"/>
        <v>#DIV/0!</v>
      </c>
      <c r="BU2056" s="41" t="e">
        <f t="shared" si="1320"/>
        <v>#DIV/0!</v>
      </c>
      <c r="BV2056" s="41" t="e">
        <f t="shared" si="1321"/>
        <v>#DIV/0!</v>
      </c>
      <c r="BW2056" s="41" t="e">
        <f t="shared" si="1322"/>
        <v>#DIV/0!</v>
      </c>
      <c r="BX2056" s="41" t="str">
        <f t="shared" si="1324"/>
        <v/>
      </c>
      <c r="BY2056" s="51" t="e">
        <f>VLOOKUP(BX2056,'%workplace'!$A$1:$F$381,6,FALSE)</f>
        <v>#N/A</v>
      </c>
      <c r="BZ2056" s="32" t="e">
        <f t="shared" si="1325"/>
        <v>#N/A</v>
      </c>
    </row>
    <row r="2057" spans="1:78" s="8" customFormat="1" hidden="1" x14ac:dyDescent="0.2">
      <c r="A2057" s="8" t="str">
        <f t="shared" si="1323"/>
        <v/>
      </c>
      <c r="AO2057" s="41" t="e">
        <f t="shared" si="1288"/>
        <v>#DIV/0!</v>
      </c>
      <c r="AP2057" s="41" t="e">
        <f t="shared" si="1289"/>
        <v>#DIV/0!</v>
      </c>
      <c r="AQ2057" s="41" t="e">
        <f t="shared" si="1290"/>
        <v>#DIV/0!</v>
      </c>
      <c r="AR2057" s="41" t="e">
        <f t="shared" si="1291"/>
        <v>#DIV/0!</v>
      </c>
      <c r="AS2057" s="41" t="e">
        <f t="shared" si="1292"/>
        <v>#DIV/0!</v>
      </c>
      <c r="AT2057" s="41" t="e">
        <f t="shared" si="1293"/>
        <v>#DIV/0!</v>
      </c>
      <c r="AU2057" s="41" t="e">
        <f t="shared" si="1294"/>
        <v>#DIV/0!</v>
      </c>
      <c r="AV2057" s="41" t="e">
        <f t="shared" si="1295"/>
        <v>#DIV/0!</v>
      </c>
      <c r="AW2057" s="41" t="e">
        <f t="shared" si="1296"/>
        <v>#DIV/0!</v>
      </c>
      <c r="AX2057" s="41" t="e">
        <f t="shared" si="1297"/>
        <v>#DIV/0!</v>
      </c>
      <c r="AY2057" s="41" t="e">
        <f t="shared" si="1298"/>
        <v>#DIV/0!</v>
      </c>
      <c r="AZ2057" s="41" t="e">
        <f t="shared" si="1299"/>
        <v>#DIV/0!</v>
      </c>
      <c r="BA2057" s="41" t="e">
        <f t="shared" si="1300"/>
        <v>#DIV/0!</v>
      </c>
      <c r="BB2057" s="41" t="e">
        <f t="shared" si="1301"/>
        <v>#DIV/0!</v>
      </c>
      <c r="BC2057" s="41" t="e">
        <f t="shared" si="1302"/>
        <v>#DIV/0!</v>
      </c>
      <c r="BD2057" s="41" t="e">
        <f t="shared" si="1303"/>
        <v>#DIV/0!</v>
      </c>
      <c r="BE2057" s="41" t="e">
        <f t="shared" si="1304"/>
        <v>#DIV/0!</v>
      </c>
      <c r="BF2057" s="41" t="e">
        <f t="shared" si="1305"/>
        <v>#DIV/0!</v>
      </c>
      <c r="BG2057" s="41" t="e">
        <f t="shared" si="1306"/>
        <v>#DIV/0!</v>
      </c>
      <c r="BH2057" s="41" t="e">
        <f t="shared" si="1307"/>
        <v>#DIV/0!</v>
      </c>
      <c r="BI2057" s="41" t="e">
        <f t="shared" si="1308"/>
        <v>#DIV/0!</v>
      </c>
      <c r="BJ2057" s="41" t="e">
        <f t="shared" si="1309"/>
        <v>#DIV/0!</v>
      </c>
      <c r="BK2057" s="41" t="e">
        <f t="shared" si="1310"/>
        <v>#DIV/0!</v>
      </c>
      <c r="BL2057" s="41" t="e">
        <f t="shared" si="1311"/>
        <v>#DIV/0!</v>
      </c>
      <c r="BM2057" s="41" t="e">
        <f t="shared" si="1312"/>
        <v>#DIV/0!</v>
      </c>
      <c r="BN2057" s="41" t="e">
        <f t="shared" si="1313"/>
        <v>#DIV/0!</v>
      </c>
      <c r="BO2057" s="41" t="e">
        <f t="shared" si="1314"/>
        <v>#DIV/0!</v>
      </c>
      <c r="BP2057" s="41" t="e">
        <f t="shared" si="1315"/>
        <v>#DIV/0!</v>
      </c>
      <c r="BQ2057" s="41" t="e">
        <f t="shared" si="1316"/>
        <v>#DIV/0!</v>
      </c>
      <c r="BR2057" s="41" t="e">
        <f t="shared" si="1317"/>
        <v>#DIV/0!</v>
      </c>
      <c r="BS2057" s="41" t="e">
        <f t="shared" si="1318"/>
        <v>#DIV/0!</v>
      </c>
      <c r="BT2057" s="41" t="e">
        <f t="shared" si="1319"/>
        <v>#DIV/0!</v>
      </c>
      <c r="BU2057" s="41" t="e">
        <f t="shared" si="1320"/>
        <v>#DIV/0!</v>
      </c>
      <c r="BV2057" s="41" t="e">
        <f t="shared" si="1321"/>
        <v>#DIV/0!</v>
      </c>
      <c r="BW2057" s="41" t="e">
        <f t="shared" si="1322"/>
        <v>#DIV/0!</v>
      </c>
      <c r="BX2057" s="41" t="str">
        <f t="shared" si="1324"/>
        <v/>
      </c>
      <c r="BY2057" s="51" t="e">
        <f>VLOOKUP(BX2057,'%workplace'!$A$1:$F$381,6,FALSE)</f>
        <v>#N/A</v>
      </c>
      <c r="BZ2057" s="32" t="e">
        <f t="shared" si="1325"/>
        <v>#N/A</v>
      </c>
    </row>
    <row r="2058" spans="1:78" s="8" customFormat="1" hidden="1" x14ac:dyDescent="0.2">
      <c r="AO2058" s="41"/>
      <c r="AP2058" s="41"/>
      <c r="AQ2058" s="41"/>
      <c r="AR2058" s="41"/>
      <c r="AS2058" s="41"/>
      <c r="AT2058" s="41"/>
      <c r="AU2058" s="41"/>
      <c r="AV2058" s="41"/>
      <c r="AW2058" s="41"/>
      <c r="AX2058" s="41"/>
      <c r="AY2058" s="41"/>
      <c r="AZ2058" s="41"/>
      <c r="BA2058" s="41"/>
      <c r="BB2058" s="41"/>
      <c r="BC2058" s="41"/>
      <c r="BD2058" s="41"/>
      <c r="BE2058" s="41"/>
      <c r="BF2058" s="41"/>
      <c r="BG2058" s="41"/>
      <c r="BH2058" s="41"/>
      <c r="BI2058" s="41"/>
      <c r="BJ2058" s="41"/>
      <c r="BK2058" s="41"/>
      <c r="BL2058" s="41"/>
      <c r="BM2058" s="41"/>
      <c r="BN2058" s="41"/>
      <c r="BO2058" s="41"/>
      <c r="BP2058" s="41"/>
      <c r="BQ2058" s="41"/>
      <c r="BR2058" s="41"/>
      <c r="BS2058" s="41"/>
      <c r="BT2058" s="41"/>
      <c r="BU2058" s="41"/>
      <c r="BV2058" s="41"/>
      <c r="BW2058" s="41"/>
      <c r="BX2058" s="41"/>
      <c r="BY2058" s="51"/>
      <c r="BZ2058" s="32"/>
    </row>
    <row r="2059" spans="1:78" s="8" customFormat="1" hidden="1" x14ac:dyDescent="0.2">
      <c r="AO2059" s="41"/>
      <c r="AP2059" s="41"/>
      <c r="AQ2059" s="41"/>
      <c r="AR2059" s="41"/>
      <c r="AS2059" s="41"/>
      <c r="AT2059" s="41"/>
      <c r="AU2059" s="41"/>
      <c r="AV2059" s="41"/>
      <c r="AW2059" s="41"/>
      <c r="AX2059" s="41"/>
      <c r="AY2059" s="41"/>
      <c r="AZ2059" s="41"/>
      <c r="BA2059" s="41"/>
      <c r="BB2059" s="41"/>
      <c r="BC2059" s="41"/>
      <c r="BD2059" s="41"/>
      <c r="BE2059" s="41"/>
      <c r="BF2059" s="41"/>
      <c r="BG2059" s="41"/>
      <c r="BH2059" s="41"/>
      <c r="BI2059" s="41"/>
      <c r="BJ2059" s="41"/>
      <c r="BK2059" s="41"/>
      <c r="BL2059" s="41"/>
      <c r="BM2059" s="41"/>
      <c r="BN2059" s="41"/>
      <c r="BO2059" s="41"/>
      <c r="BP2059" s="41"/>
      <c r="BQ2059" s="41"/>
      <c r="BR2059" s="41"/>
      <c r="BS2059" s="41"/>
      <c r="BT2059" s="41"/>
      <c r="BU2059" s="41"/>
      <c r="BV2059" s="41"/>
      <c r="BW2059" s="41"/>
      <c r="BX2059" s="41"/>
      <c r="BY2059" s="51"/>
      <c r="BZ2059" s="32"/>
    </row>
    <row r="2060" spans="1:78" s="8" customFormat="1" hidden="1" x14ac:dyDescent="0.2">
      <c r="AO2060" s="41"/>
      <c r="AP2060" s="41"/>
      <c r="AQ2060" s="41"/>
      <c r="AR2060" s="41"/>
      <c r="AS2060" s="41"/>
      <c r="AT2060" s="41"/>
      <c r="AU2060" s="41"/>
      <c r="AV2060" s="41"/>
      <c r="AW2060" s="41"/>
      <c r="AX2060" s="41"/>
      <c r="AY2060" s="41"/>
      <c r="AZ2060" s="41"/>
      <c r="BA2060" s="41"/>
      <c r="BB2060" s="41"/>
      <c r="BC2060" s="41"/>
      <c r="BD2060" s="41"/>
      <c r="BE2060" s="41"/>
      <c r="BF2060" s="41"/>
      <c r="BG2060" s="41"/>
      <c r="BH2060" s="41"/>
      <c r="BI2060" s="41"/>
      <c r="BJ2060" s="41"/>
      <c r="BK2060" s="41"/>
      <c r="BL2060" s="41"/>
      <c r="BM2060" s="41"/>
      <c r="BN2060" s="41"/>
      <c r="BO2060" s="41"/>
      <c r="BP2060" s="41"/>
      <c r="BQ2060" s="41"/>
      <c r="BR2060" s="41"/>
      <c r="BS2060" s="41"/>
      <c r="BT2060" s="41"/>
      <c r="BU2060" s="41"/>
      <c r="BV2060" s="41"/>
      <c r="BW2060" s="41"/>
      <c r="BX2060" s="41"/>
      <c r="BY2060" s="51"/>
      <c r="BZ2060" s="32"/>
    </row>
    <row r="2061" spans="1:78" s="8" customFormat="1" hidden="1" x14ac:dyDescent="0.2">
      <c r="AO2061" s="41"/>
      <c r="AP2061" s="41"/>
      <c r="AQ2061" s="41"/>
      <c r="AR2061" s="41"/>
      <c r="AS2061" s="41"/>
      <c r="AT2061" s="41"/>
      <c r="AU2061" s="41"/>
      <c r="AV2061" s="41"/>
      <c r="AW2061" s="41"/>
      <c r="AX2061" s="41"/>
      <c r="AY2061" s="41"/>
      <c r="AZ2061" s="41"/>
      <c r="BA2061" s="41"/>
      <c r="BB2061" s="41"/>
      <c r="BC2061" s="41"/>
      <c r="BD2061" s="41"/>
      <c r="BE2061" s="41"/>
      <c r="BF2061" s="41"/>
      <c r="BG2061" s="41"/>
      <c r="BH2061" s="41"/>
      <c r="BI2061" s="41"/>
      <c r="BJ2061" s="41"/>
      <c r="BK2061" s="41"/>
      <c r="BL2061" s="41"/>
      <c r="BM2061" s="41"/>
      <c r="BN2061" s="41"/>
      <c r="BO2061" s="41"/>
      <c r="BP2061" s="41"/>
      <c r="BQ2061" s="41"/>
      <c r="BR2061" s="41"/>
      <c r="BS2061" s="41"/>
      <c r="BT2061" s="41"/>
      <c r="BU2061" s="41"/>
      <c r="BV2061" s="41"/>
      <c r="BW2061" s="41"/>
      <c r="BX2061" s="41"/>
      <c r="BY2061" s="51"/>
      <c r="BZ2061" s="32"/>
    </row>
    <row r="2062" spans="1:78" s="8" customFormat="1" hidden="1" x14ac:dyDescent="0.2">
      <c r="AO2062" s="41"/>
      <c r="AP2062" s="41"/>
      <c r="AQ2062" s="41"/>
      <c r="AR2062" s="41"/>
      <c r="AS2062" s="41"/>
      <c r="AT2062" s="41"/>
      <c r="AU2062" s="41"/>
      <c r="AV2062" s="41"/>
      <c r="AW2062" s="41"/>
      <c r="AX2062" s="41"/>
      <c r="AY2062" s="41"/>
      <c r="AZ2062" s="41"/>
      <c r="BA2062" s="41"/>
      <c r="BB2062" s="41"/>
      <c r="BC2062" s="41"/>
      <c r="BD2062" s="41"/>
      <c r="BE2062" s="41"/>
      <c r="BF2062" s="41"/>
      <c r="BG2062" s="41"/>
      <c r="BH2062" s="41"/>
      <c r="BI2062" s="41"/>
      <c r="BJ2062" s="41"/>
      <c r="BK2062" s="41"/>
      <c r="BL2062" s="41"/>
      <c r="BM2062" s="41"/>
      <c r="BN2062" s="41"/>
      <c r="BO2062" s="41"/>
      <c r="BP2062" s="41"/>
      <c r="BQ2062" s="41"/>
      <c r="BR2062" s="41"/>
      <c r="BS2062" s="41"/>
      <c r="BT2062" s="41"/>
      <c r="BU2062" s="41"/>
      <c r="BV2062" s="41"/>
      <c r="BW2062" s="41"/>
      <c r="BX2062" s="41"/>
      <c r="BY2062" s="51"/>
      <c r="BZ2062" s="32"/>
    </row>
    <row r="2063" spans="1:78" customFormat="1" hidden="1" x14ac:dyDescent="0.2">
      <c r="A2063" s="8" t="str">
        <f t="shared" si="1323"/>
        <v/>
      </c>
      <c r="B2063" s="8"/>
      <c r="C2063" s="8"/>
      <c r="D2063" s="8"/>
      <c r="E2063" s="8"/>
      <c r="F2063" s="8"/>
      <c r="G2063" s="8"/>
      <c r="H2063" s="8"/>
      <c r="I2063" s="8"/>
      <c r="J2063" s="8"/>
      <c r="K2063" s="8"/>
      <c r="L2063" s="8"/>
      <c r="M2063" s="8"/>
      <c r="N2063" s="8"/>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row>
    <row r="2064" spans="1:78" customFormat="1" hidden="1" x14ac:dyDescent="0.2">
      <c r="A2064" s="8" t="str">
        <f t="shared" si="1323"/>
        <v/>
      </c>
      <c r="B2064" s="8"/>
      <c r="C2064" s="8"/>
      <c r="D2064" s="8"/>
      <c r="E2064" s="8"/>
      <c r="F2064" s="8"/>
      <c r="G2064" s="8"/>
      <c r="H2064" s="8"/>
      <c r="I2064" s="8"/>
      <c r="J2064" s="8"/>
      <c r="K2064" s="8"/>
      <c r="L2064" s="8"/>
      <c r="M2064" s="8"/>
      <c r="N2064" s="8"/>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row>
    <row r="2065" spans="1:40" customFormat="1" hidden="1" x14ac:dyDescent="0.2">
      <c r="A2065" s="8" t="str">
        <f t="shared" si="1323"/>
        <v/>
      </c>
      <c r="B2065" s="8"/>
      <c r="C2065" s="8"/>
      <c r="D2065" s="8"/>
      <c r="E2065" s="8"/>
      <c r="F2065" s="8"/>
      <c r="G2065" s="8"/>
      <c r="H2065" s="8"/>
      <c r="I2065" s="8"/>
      <c r="J2065" s="8"/>
      <c r="K2065" s="8"/>
      <c r="L2065" s="8"/>
      <c r="M2065" s="8"/>
      <c r="N2065" s="8"/>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row>
    <row r="2066" spans="1:40" customFormat="1" hidden="1" x14ac:dyDescent="0.2">
      <c r="A2066" s="8" t="str">
        <f t="shared" si="1323"/>
        <v/>
      </c>
      <c r="B2066" s="8"/>
      <c r="C2066" s="8"/>
      <c r="D2066" s="8"/>
      <c r="E2066" s="8"/>
      <c r="F2066" s="8"/>
      <c r="G2066" s="8"/>
      <c r="H2066" s="8"/>
      <c r="I2066" s="8"/>
      <c r="J2066" s="8"/>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row>
    <row r="2067" spans="1:40" customFormat="1" hidden="1" x14ac:dyDescent="0.2">
      <c r="A2067" s="8" t="str">
        <f t="shared" si="1323"/>
        <v/>
      </c>
      <c r="B2067" s="8"/>
      <c r="C2067" s="8"/>
      <c r="D2067" s="8"/>
      <c r="E2067" s="8"/>
      <c r="F2067" s="8"/>
      <c r="G2067" s="8"/>
      <c r="H2067" s="8"/>
      <c r="I2067" s="8"/>
      <c r="J2067" s="8"/>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row>
    <row r="2068" spans="1:40" customFormat="1" hidden="1" x14ac:dyDescent="0.2">
      <c r="A2068" s="8" t="str">
        <f t="shared" si="1323"/>
        <v/>
      </c>
      <c r="B2068" s="8"/>
      <c r="C2068" s="8"/>
      <c r="D2068" s="8"/>
      <c r="E2068" s="8"/>
      <c r="F2068" s="8"/>
      <c r="G2068" s="8"/>
      <c r="H2068" s="8"/>
      <c r="I2068" s="8"/>
      <c r="J2068" s="8"/>
      <c r="K2068" s="8"/>
      <c r="L2068" s="8"/>
      <c r="M2068" s="8"/>
      <c r="N2068" s="8"/>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row>
    <row r="2069" spans="1:40" customFormat="1" hidden="1" x14ac:dyDescent="0.2">
      <c r="A2069" s="8" t="str">
        <f t="shared" si="1323"/>
        <v/>
      </c>
      <c r="B2069" s="8"/>
      <c r="C2069" s="8"/>
      <c r="D2069" s="8"/>
      <c r="E2069" s="8"/>
      <c r="F2069" s="8"/>
      <c r="G2069" s="8"/>
      <c r="H2069" s="8"/>
      <c r="I2069" s="8"/>
      <c r="J2069" s="8"/>
      <c r="K2069" s="8"/>
      <c r="L2069" s="8"/>
      <c r="M2069" s="8"/>
      <c r="N2069" s="8"/>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row>
    <row r="2070" spans="1:40" customFormat="1" hidden="1" x14ac:dyDescent="0.2">
      <c r="A2070" s="8" t="str">
        <f t="shared" si="1323"/>
        <v/>
      </c>
      <c r="B2070" s="8"/>
      <c r="C2070" s="8"/>
      <c r="D2070" s="8"/>
      <c r="E2070" s="8"/>
      <c r="F2070" s="8"/>
      <c r="G2070" s="8"/>
      <c r="H2070" s="8"/>
      <c r="I2070" s="8"/>
      <c r="J2070" s="8"/>
      <c r="K2070" s="8"/>
      <c r="L2070" s="8"/>
      <c r="M2070" s="8"/>
      <c r="N2070" s="8"/>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row>
    <row r="2071" spans="1:40" customFormat="1" hidden="1" x14ac:dyDescent="0.2">
      <c r="A2071" s="8" t="str">
        <f t="shared" si="1323"/>
        <v/>
      </c>
      <c r="B2071" s="8"/>
      <c r="C2071" s="8"/>
      <c r="D2071" s="8"/>
      <c r="E2071" s="8"/>
      <c r="F2071" s="8"/>
      <c r="G2071" s="8"/>
      <c r="H2071" s="8"/>
      <c r="I2071" s="8"/>
      <c r="J2071" s="8"/>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row>
    <row r="2072" spans="1:40" customFormat="1" hidden="1" x14ac:dyDescent="0.2">
      <c r="A2072" s="8" t="str">
        <f t="shared" si="1323"/>
        <v/>
      </c>
      <c r="B2072" s="8"/>
      <c r="C2072" s="8"/>
      <c r="D2072" s="8"/>
      <c r="E2072" s="8"/>
      <c r="F2072" s="8"/>
      <c r="G2072" s="8"/>
      <c r="H2072" s="8"/>
      <c r="I2072" s="8"/>
      <c r="J2072" s="8"/>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row>
    <row r="2073" spans="1:40" customFormat="1" hidden="1" x14ac:dyDescent="0.2">
      <c r="A2073" s="8" t="str">
        <f t="shared" si="1323"/>
        <v/>
      </c>
      <c r="B2073" s="8"/>
      <c r="C2073" s="8"/>
      <c r="D2073" s="8"/>
      <c r="E2073" s="8"/>
      <c r="F2073" s="8"/>
      <c r="G2073" s="8"/>
      <c r="H2073" s="8"/>
      <c r="I2073" s="8"/>
      <c r="J2073" s="8"/>
      <c r="K2073" s="8"/>
      <c r="L2073" s="8"/>
      <c r="M2073" s="8"/>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row>
    <row r="2074" spans="1:40" customFormat="1" hidden="1" x14ac:dyDescent="0.2">
      <c r="A2074" s="8" t="str">
        <f t="shared" si="1323"/>
        <v/>
      </c>
      <c r="B2074" s="8"/>
      <c r="C2074" s="8"/>
      <c r="D2074" s="8"/>
      <c r="E2074" s="8"/>
      <c r="F2074" s="8"/>
      <c r="G2074" s="8"/>
      <c r="H2074" s="8"/>
      <c r="I2074" s="8"/>
      <c r="J2074" s="8"/>
      <c r="K2074" s="8"/>
      <c r="L2074" s="8"/>
      <c r="M2074" s="8"/>
      <c r="N2074" s="8"/>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row>
    <row r="2075" spans="1:40" customFormat="1" hidden="1" x14ac:dyDescent="0.2">
      <c r="A2075" s="8" t="str">
        <f t="shared" si="1323"/>
        <v/>
      </c>
      <c r="B2075" s="8"/>
      <c r="C2075" s="8"/>
      <c r="D2075" s="8"/>
      <c r="E2075" s="8"/>
      <c r="F2075" s="8"/>
      <c r="G2075" s="8"/>
      <c r="H2075" s="8"/>
      <c r="I2075" s="8"/>
      <c r="J2075" s="8"/>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row>
    <row r="2076" spans="1:40" customFormat="1" hidden="1" x14ac:dyDescent="0.2">
      <c r="A2076" s="8" t="str">
        <f t="shared" si="1323"/>
        <v/>
      </c>
      <c r="B2076" s="8"/>
      <c r="C2076" s="8"/>
      <c r="D2076" s="8"/>
      <c r="E2076" s="8"/>
      <c r="F2076" s="8"/>
      <c r="G2076" s="8"/>
      <c r="H2076" s="8"/>
      <c r="I2076" s="8"/>
      <c r="J2076" s="8"/>
      <c r="K2076" s="8"/>
      <c r="L2076" s="8"/>
      <c r="M2076" s="8"/>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row>
    <row r="2077" spans="1:40" customFormat="1" hidden="1" x14ac:dyDescent="0.2">
      <c r="A2077" s="8" t="str">
        <f t="shared" si="1323"/>
        <v/>
      </c>
      <c r="B2077" s="8"/>
      <c r="C2077" s="8"/>
      <c r="D2077" s="8"/>
      <c r="E2077" s="8"/>
      <c r="F2077" s="8"/>
      <c r="G2077" s="8"/>
      <c r="H2077" s="8"/>
      <c r="I2077" s="8"/>
      <c r="J2077" s="8"/>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row>
    <row r="2078" spans="1:40" customFormat="1" hidden="1" x14ac:dyDescent="0.2">
      <c r="A2078" s="8" t="str">
        <f t="shared" si="1323"/>
        <v/>
      </c>
      <c r="B2078" s="8"/>
      <c r="C2078" s="8"/>
      <c r="D2078" s="8"/>
      <c r="E2078" s="8"/>
      <c r="F2078" s="8"/>
      <c r="G2078" s="8"/>
      <c r="H2078" s="8"/>
      <c r="I2078" s="8"/>
      <c r="J2078" s="8"/>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row>
    <row r="2079" spans="1:40" customFormat="1" hidden="1" x14ac:dyDescent="0.2">
      <c r="A2079" s="8" t="str">
        <f t="shared" si="1323"/>
        <v/>
      </c>
      <c r="B2079" s="8"/>
      <c r="C2079" s="8"/>
      <c r="D2079" s="8"/>
      <c r="E2079" s="8"/>
      <c r="F2079" s="8"/>
      <c r="G2079" s="8"/>
      <c r="H2079" s="8"/>
      <c r="I2079" s="8"/>
      <c r="J2079" s="8"/>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row>
    <row r="2080" spans="1:40" customFormat="1" hidden="1" x14ac:dyDescent="0.2">
      <c r="A2080" s="8" t="str">
        <f t="shared" si="1323"/>
        <v/>
      </c>
      <c r="B2080" s="8"/>
      <c r="C2080" s="8"/>
      <c r="D2080" s="8"/>
      <c r="E2080" s="8"/>
      <c r="F2080" s="8"/>
      <c r="G2080" s="8"/>
      <c r="H2080" s="8"/>
      <c r="I2080" s="8"/>
      <c r="J2080" s="8"/>
      <c r="K2080" s="8"/>
      <c r="L2080" s="8"/>
      <c r="M2080" s="8"/>
      <c r="N2080" s="8"/>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row>
    <row r="2081" spans="1:40" customFormat="1" hidden="1" x14ac:dyDescent="0.2">
      <c r="A2081" s="8" t="str">
        <f t="shared" si="1323"/>
        <v/>
      </c>
      <c r="B2081" s="8"/>
      <c r="C2081" s="8"/>
      <c r="D2081" s="8"/>
      <c r="E2081" s="8"/>
      <c r="F2081" s="8"/>
      <c r="G2081" s="8"/>
      <c r="H2081" s="8"/>
      <c r="I2081" s="8"/>
      <c r="J2081" s="8"/>
      <c r="K2081" s="8"/>
      <c r="L2081" s="8"/>
      <c r="M2081" s="8"/>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row>
    <row r="2082" spans="1:40" customFormat="1" hidden="1" x14ac:dyDescent="0.2">
      <c r="A2082" s="8" t="str">
        <f t="shared" si="1323"/>
        <v/>
      </c>
      <c r="B2082" s="8"/>
      <c r="C2082" s="8"/>
      <c r="D2082" s="8"/>
      <c r="E2082" s="8"/>
      <c r="F2082" s="8"/>
      <c r="G2082" s="8"/>
      <c r="H2082" s="8"/>
      <c r="I2082" s="8"/>
      <c r="J2082" s="8"/>
      <c r="K2082" s="8"/>
      <c r="L2082" s="8"/>
      <c r="M2082" s="8"/>
      <c r="N2082" s="8"/>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row>
    <row r="2083" spans="1:40" customFormat="1" hidden="1" x14ac:dyDescent="0.2">
      <c r="A2083" s="8" t="str">
        <f t="shared" si="1323"/>
        <v/>
      </c>
      <c r="B2083" s="8"/>
      <c r="C2083" s="8"/>
      <c r="D2083" s="8"/>
      <c r="E2083" s="8"/>
      <c r="F2083" s="8"/>
      <c r="G2083" s="8"/>
      <c r="H2083" s="8"/>
      <c r="I2083" s="8"/>
      <c r="J2083" s="8"/>
      <c r="K2083" s="8"/>
      <c r="L2083" s="8"/>
      <c r="M2083" s="8"/>
      <c r="N2083" s="8"/>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row>
    <row r="2084" spans="1:40" customFormat="1" hidden="1" x14ac:dyDescent="0.2">
      <c r="A2084" s="8" t="str">
        <f t="shared" si="1323"/>
        <v/>
      </c>
      <c r="B2084" s="8"/>
      <c r="C2084" s="8"/>
      <c r="D2084" s="8"/>
      <c r="E2084" s="8"/>
      <c r="F2084" s="8"/>
      <c r="G2084" s="8"/>
      <c r="H2084" s="8"/>
      <c r="I2084" s="8"/>
      <c r="J2084" s="8"/>
      <c r="K2084" s="8"/>
      <c r="L2084" s="8"/>
      <c r="M2084" s="8"/>
      <c r="N2084" s="8"/>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row>
    <row r="2085" spans="1:40" customFormat="1" hidden="1" x14ac:dyDescent="0.2">
      <c r="A2085" s="8" t="str">
        <f t="shared" si="1323"/>
        <v/>
      </c>
      <c r="B2085" s="8"/>
      <c r="C2085" s="8"/>
      <c r="D2085" s="8"/>
      <c r="E2085" s="8"/>
      <c r="F2085" s="8"/>
      <c r="G2085" s="8"/>
      <c r="H2085" s="8"/>
      <c r="I2085" s="8"/>
      <c r="J2085" s="8"/>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row>
    <row r="2086" spans="1:40" customFormat="1" hidden="1" x14ac:dyDescent="0.2">
      <c r="A2086" s="8" t="str">
        <f t="shared" si="1323"/>
        <v/>
      </c>
      <c r="B2086" s="8"/>
      <c r="C2086" s="8"/>
      <c r="D2086" s="8"/>
      <c r="E2086" s="8"/>
      <c r="F2086" s="8"/>
      <c r="G2086" s="8"/>
      <c r="H2086" s="8"/>
      <c r="I2086" s="8"/>
      <c r="J2086" s="8"/>
      <c r="K2086" s="8"/>
      <c r="L2086" s="8"/>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row>
    <row r="2087" spans="1:40" customFormat="1" hidden="1" x14ac:dyDescent="0.2">
      <c r="A2087" s="8" t="str">
        <f t="shared" si="1323"/>
        <v/>
      </c>
      <c r="B2087" s="8"/>
      <c r="C2087" s="8"/>
      <c r="D2087" s="8"/>
      <c r="E2087" s="8"/>
      <c r="F2087" s="8"/>
      <c r="G2087" s="8"/>
      <c r="H2087" s="8"/>
      <c r="I2087" s="8"/>
      <c r="J2087" s="8"/>
      <c r="K2087" s="8"/>
      <c r="L2087" s="8"/>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row>
    <row r="2088" spans="1:40" customFormat="1" hidden="1" x14ac:dyDescent="0.2">
      <c r="A2088" s="8" t="str">
        <f t="shared" si="1323"/>
        <v/>
      </c>
      <c r="B2088" s="8"/>
      <c r="C2088" s="8"/>
      <c r="D2088" s="8"/>
      <c r="E2088" s="8"/>
      <c r="F2088" s="8"/>
      <c r="G2088" s="8"/>
      <c r="H2088" s="8"/>
      <c r="I2088" s="8"/>
      <c r="J2088" s="8"/>
      <c r="K2088" s="8"/>
      <c r="L2088" s="8"/>
      <c r="M2088" s="8"/>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row>
    <row r="2089" spans="1:40" customFormat="1" hidden="1" x14ac:dyDescent="0.2">
      <c r="A2089" s="8" t="str">
        <f t="shared" si="1323"/>
        <v/>
      </c>
      <c r="B2089" s="8"/>
      <c r="C2089" s="8"/>
      <c r="D2089" s="8"/>
      <c r="E2089" s="8"/>
      <c r="F2089" s="8"/>
      <c r="G2089" s="8"/>
      <c r="H2089" s="8"/>
      <c r="I2089" s="8"/>
      <c r="J2089" s="8"/>
      <c r="K2089" s="8"/>
      <c r="L2089" s="8"/>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row>
    <row r="2090" spans="1:40" customFormat="1" hidden="1" x14ac:dyDescent="0.2">
      <c r="A2090" s="8" t="str">
        <f t="shared" si="1323"/>
        <v/>
      </c>
      <c r="B2090" s="8"/>
      <c r="C2090" s="8"/>
      <c r="D2090" s="8"/>
      <c r="E2090" s="8"/>
      <c r="F2090" s="8"/>
      <c r="G2090" s="8"/>
      <c r="H2090" s="8"/>
      <c r="I2090" s="8"/>
      <c r="J2090" s="8"/>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row>
    <row r="2091" spans="1:40" customFormat="1" hidden="1" x14ac:dyDescent="0.2">
      <c r="A2091" s="8" t="str">
        <f t="shared" si="1323"/>
        <v/>
      </c>
      <c r="B2091" s="8"/>
      <c r="C2091" s="8"/>
      <c r="D2091" s="8"/>
      <c r="E2091" s="8"/>
      <c r="F2091" s="8"/>
      <c r="G2091" s="8"/>
      <c r="H2091" s="8"/>
      <c r="I2091" s="8"/>
      <c r="J2091" s="8"/>
      <c r="K2091" s="8"/>
      <c r="L2091" s="8"/>
      <c r="M2091" s="8"/>
      <c r="N2091" s="8"/>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row>
    <row r="2092" spans="1:40" customFormat="1" hidden="1" x14ac:dyDescent="0.2">
      <c r="A2092" s="8" t="str">
        <f t="shared" si="1323"/>
        <v/>
      </c>
      <c r="B2092" s="8"/>
      <c r="C2092" s="8"/>
      <c r="D2092" s="8"/>
      <c r="E2092" s="8"/>
      <c r="F2092" s="8"/>
      <c r="G2092" s="8"/>
      <c r="H2092" s="8"/>
      <c r="I2092" s="8"/>
      <c r="J2092" s="8"/>
      <c r="K2092" s="8"/>
      <c r="L2092" s="8"/>
      <c r="M2092" s="8"/>
      <c r="N2092" s="8"/>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row>
    <row r="2093" spans="1:40" customFormat="1" hidden="1" x14ac:dyDescent="0.2">
      <c r="A2093" s="8" t="str">
        <f t="shared" si="1323"/>
        <v/>
      </c>
      <c r="B2093" s="8"/>
      <c r="C2093" s="8"/>
      <c r="D2093" s="8"/>
      <c r="E2093" s="8"/>
      <c r="F2093" s="8"/>
      <c r="G2093" s="8"/>
      <c r="H2093" s="8"/>
      <c r="I2093" s="8"/>
      <c r="J2093" s="8"/>
      <c r="K2093" s="8"/>
      <c r="L2093" s="8"/>
      <c r="M2093" s="8"/>
      <c r="N2093" s="8"/>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row>
    <row r="2094" spans="1:40" customFormat="1" hidden="1" x14ac:dyDescent="0.2">
      <c r="A2094" s="8" t="str">
        <f t="shared" si="1323"/>
        <v/>
      </c>
      <c r="B2094" s="8"/>
      <c r="C2094" s="8"/>
      <c r="D2094" s="8"/>
      <c r="E2094" s="8"/>
      <c r="F2094" s="8"/>
      <c r="G2094" s="8"/>
      <c r="H2094" s="8"/>
      <c r="I2094" s="8"/>
      <c r="J2094" s="8"/>
      <c r="K2094" s="8"/>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row>
    <row r="2095" spans="1:40" customFormat="1" hidden="1" x14ac:dyDescent="0.2">
      <c r="A2095" s="8" t="str">
        <f t="shared" si="1323"/>
        <v/>
      </c>
      <c r="B2095" s="8"/>
      <c r="C2095" s="8"/>
      <c r="D2095" s="8"/>
      <c r="E2095" s="8"/>
      <c r="F2095" s="8"/>
      <c r="G2095" s="8"/>
      <c r="H2095" s="8"/>
      <c r="I2095" s="8"/>
      <c r="J2095" s="8"/>
      <c r="K2095" s="8"/>
      <c r="L2095" s="8"/>
      <c r="M2095" s="8"/>
      <c r="N2095" s="8"/>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row>
    <row r="2096" spans="1:40" customFormat="1" hidden="1" x14ac:dyDescent="0.2">
      <c r="A2096" s="8" t="str">
        <f t="shared" si="1323"/>
        <v/>
      </c>
      <c r="B2096" s="8"/>
      <c r="C2096" s="8"/>
      <c r="D2096" s="8"/>
      <c r="E2096" s="8"/>
      <c r="F2096" s="8"/>
      <c r="G2096" s="8"/>
      <c r="H2096" s="8"/>
      <c r="I2096" s="8"/>
      <c r="J2096" s="8"/>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row>
    <row r="2097" spans="1:40" customFormat="1" hidden="1" x14ac:dyDescent="0.2">
      <c r="A2097" s="8" t="str">
        <f t="shared" si="1323"/>
        <v/>
      </c>
      <c r="B2097" s="8"/>
      <c r="C2097" s="8"/>
      <c r="D2097" s="8"/>
      <c r="E2097" s="8"/>
      <c r="F2097" s="8"/>
      <c r="G2097" s="8"/>
      <c r="H2097" s="8"/>
      <c r="I2097" s="8"/>
      <c r="J2097" s="8"/>
      <c r="K2097" s="8"/>
      <c r="L2097" s="8"/>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row>
    <row r="2098" spans="1:40" customFormat="1" hidden="1" x14ac:dyDescent="0.2">
      <c r="A2098" s="8" t="str">
        <f t="shared" si="1323"/>
        <v/>
      </c>
      <c r="B2098" s="8"/>
      <c r="C2098" s="8"/>
      <c r="D2098" s="8"/>
      <c r="E2098" s="8"/>
      <c r="F2098" s="8"/>
      <c r="G2098" s="8"/>
      <c r="H2098" s="8"/>
      <c r="I2098" s="8"/>
      <c r="J2098" s="8"/>
      <c r="K2098" s="8"/>
      <c r="L2098" s="8"/>
      <c r="M2098" s="8"/>
      <c r="N2098" s="8"/>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row>
    <row r="2099" spans="1:40" customFormat="1" hidden="1" x14ac:dyDescent="0.2">
      <c r="A2099" s="8" t="str">
        <f t="shared" si="1323"/>
        <v/>
      </c>
      <c r="B2099" s="8"/>
      <c r="C2099" s="8"/>
      <c r="D2099" s="8"/>
      <c r="E2099" s="8"/>
      <c r="F2099" s="8"/>
      <c r="G2099" s="8"/>
      <c r="H2099" s="8"/>
      <c r="I2099" s="8"/>
      <c r="J2099" s="8"/>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row>
    <row r="2100" spans="1:40" customFormat="1" hidden="1" x14ac:dyDescent="0.2">
      <c r="A2100" s="8" t="str">
        <f t="shared" si="1323"/>
        <v/>
      </c>
      <c r="B2100" s="8"/>
      <c r="C2100" s="8"/>
      <c r="D2100" s="8"/>
      <c r="E2100" s="8"/>
      <c r="F2100" s="8"/>
      <c r="G2100" s="8"/>
      <c r="H2100" s="8"/>
      <c r="I2100" s="8"/>
      <c r="J2100" s="8"/>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row>
    <row r="2101" spans="1:40" customFormat="1" hidden="1" x14ac:dyDescent="0.2">
      <c r="A2101" s="8" t="str">
        <f t="shared" si="1323"/>
        <v/>
      </c>
      <c r="B2101" s="8"/>
      <c r="C2101" s="8"/>
      <c r="D2101" s="8"/>
      <c r="E2101" s="8"/>
      <c r="F2101" s="8"/>
      <c r="G2101" s="8"/>
      <c r="H2101" s="8"/>
      <c r="I2101" s="8"/>
      <c r="J2101" s="8"/>
      <c r="K2101" s="8"/>
      <c r="L2101" s="8"/>
      <c r="M2101" s="8"/>
      <c r="N2101" s="8"/>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row>
    <row r="2102" spans="1:40" customFormat="1" hidden="1" x14ac:dyDescent="0.2">
      <c r="A2102" s="8" t="str">
        <f t="shared" si="1323"/>
        <v/>
      </c>
      <c r="B2102" s="8"/>
      <c r="C2102" s="8"/>
      <c r="D2102" s="8"/>
      <c r="E2102" s="8"/>
      <c r="F2102" s="8"/>
      <c r="G2102" s="8"/>
      <c r="H2102" s="8"/>
      <c r="I2102" s="8"/>
      <c r="J2102" s="8"/>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row>
    <row r="2103" spans="1:40" customFormat="1" hidden="1" x14ac:dyDescent="0.2">
      <c r="A2103" s="8" t="str">
        <f t="shared" si="1323"/>
        <v/>
      </c>
      <c r="B2103" s="8"/>
      <c r="C2103" s="8"/>
      <c r="D2103" s="8"/>
      <c r="E2103" s="8"/>
      <c r="F2103" s="8"/>
      <c r="G2103" s="8"/>
      <c r="H2103" s="8"/>
      <c r="I2103" s="8"/>
      <c r="J2103" s="8"/>
      <c r="K2103" s="8"/>
      <c r="L2103" s="8"/>
      <c r="M2103" s="8"/>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row>
    <row r="2104" spans="1:40" customFormat="1" hidden="1" x14ac:dyDescent="0.2">
      <c r="A2104" s="8" t="str">
        <f t="shared" si="1323"/>
        <v/>
      </c>
      <c r="B2104" s="8"/>
      <c r="C2104" s="8"/>
      <c r="D2104" s="8"/>
      <c r="E2104" s="8"/>
      <c r="F2104" s="8"/>
      <c r="G2104" s="8"/>
      <c r="H2104" s="8"/>
      <c r="I2104" s="8"/>
      <c r="J2104" s="8"/>
      <c r="K2104" s="8"/>
      <c r="L2104" s="8"/>
      <c r="M2104" s="8"/>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row>
    <row r="2105" spans="1:40" customFormat="1" hidden="1" x14ac:dyDescent="0.2">
      <c r="A2105" s="8" t="str">
        <f t="shared" si="1323"/>
        <v/>
      </c>
      <c r="B2105" s="8"/>
      <c r="C2105" s="8"/>
      <c r="D2105" s="8"/>
      <c r="E2105" s="8"/>
      <c r="F2105" s="8"/>
      <c r="G2105" s="8"/>
      <c r="H2105" s="8"/>
      <c r="I2105" s="8"/>
      <c r="J2105" s="8"/>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row>
    <row r="2106" spans="1:40" customFormat="1" hidden="1" x14ac:dyDescent="0.2">
      <c r="A2106" s="8" t="str">
        <f t="shared" si="1323"/>
        <v/>
      </c>
      <c r="B2106" s="8"/>
      <c r="C2106" s="8"/>
      <c r="D2106" s="8"/>
      <c r="E2106" s="8"/>
      <c r="F2106" s="8"/>
      <c r="G2106" s="8"/>
      <c r="H2106" s="8"/>
      <c r="I2106" s="8"/>
      <c r="J2106" s="8"/>
      <c r="K2106" s="8"/>
      <c r="L2106" s="8"/>
      <c r="M2106" s="8"/>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row>
    <row r="2107" spans="1:40" customFormat="1" hidden="1" x14ac:dyDescent="0.2">
      <c r="A2107" s="8" t="str">
        <f t="shared" si="1323"/>
        <v/>
      </c>
      <c r="B2107" s="8"/>
      <c r="C2107" s="8"/>
      <c r="D2107" s="8"/>
      <c r="E2107" s="8"/>
      <c r="F2107" s="8"/>
      <c r="G2107" s="8"/>
      <c r="H2107" s="8"/>
      <c r="I2107" s="8"/>
      <c r="J2107" s="8"/>
      <c r="K2107" s="8"/>
      <c r="L2107" s="8"/>
      <c r="M2107" s="8"/>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row>
    <row r="2108" spans="1:40" customFormat="1" hidden="1" x14ac:dyDescent="0.2">
      <c r="A2108" s="8" t="str">
        <f t="shared" si="1323"/>
        <v/>
      </c>
      <c r="B2108" s="8"/>
      <c r="C2108" s="8"/>
      <c r="D2108" s="8"/>
      <c r="E2108" s="8"/>
      <c r="F2108" s="8"/>
      <c r="G2108" s="8"/>
      <c r="H2108" s="8"/>
      <c r="I2108" s="8"/>
      <c r="J2108" s="8"/>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row>
    <row r="2109" spans="1:40" customFormat="1" hidden="1" x14ac:dyDescent="0.2">
      <c r="A2109" s="8" t="str">
        <f t="shared" si="1323"/>
        <v/>
      </c>
      <c r="B2109" s="8"/>
      <c r="C2109" s="8"/>
      <c r="D2109" s="8"/>
      <c r="E2109" s="8"/>
      <c r="F2109" s="8"/>
      <c r="G2109" s="8"/>
      <c r="H2109" s="8"/>
      <c r="I2109" s="8"/>
      <c r="J2109" s="8"/>
      <c r="K2109" s="8"/>
      <c r="L2109" s="8"/>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row>
    <row r="2110" spans="1:40" customFormat="1" hidden="1" x14ac:dyDescent="0.2">
      <c r="A2110" s="8" t="str">
        <f t="shared" si="1323"/>
        <v/>
      </c>
      <c r="B2110" s="8"/>
      <c r="C2110" s="8"/>
      <c r="D2110" s="8"/>
      <c r="E2110" s="8"/>
      <c r="F2110" s="8"/>
      <c r="G2110" s="8"/>
      <c r="H2110" s="8"/>
      <c r="I2110" s="8"/>
      <c r="J2110" s="8"/>
      <c r="K2110" s="8"/>
      <c r="L2110" s="8"/>
      <c r="M2110" s="8"/>
      <c r="N2110" s="8"/>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row>
    <row r="2111" spans="1:40" customFormat="1" hidden="1" x14ac:dyDescent="0.2">
      <c r="A2111" s="8" t="str">
        <f t="shared" si="1323"/>
        <v/>
      </c>
      <c r="B2111" s="8"/>
      <c r="C2111" s="8"/>
      <c r="D2111" s="8"/>
      <c r="E2111" s="8"/>
      <c r="F2111" s="8"/>
      <c r="G2111" s="8"/>
      <c r="H2111" s="8"/>
      <c r="I2111" s="8"/>
      <c r="J2111" s="8"/>
      <c r="K2111" s="8"/>
      <c r="L2111" s="8"/>
      <c r="M2111" s="8"/>
      <c r="N2111" s="8"/>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row>
    <row r="2112" spans="1:40" customFormat="1" hidden="1" x14ac:dyDescent="0.2">
      <c r="A2112" s="8" t="str">
        <f t="shared" si="1323"/>
        <v/>
      </c>
      <c r="B2112" s="8"/>
      <c r="C2112" s="8"/>
      <c r="D2112" s="8"/>
      <c r="E2112" s="8"/>
      <c r="F2112" s="8"/>
      <c r="G2112" s="8"/>
      <c r="H2112" s="8"/>
      <c r="I2112" s="8"/>
      <c r="J2112" s="8"/>
      <c r="K2112" s="8"/>
      <c r="L2112" s="8"/>
      <c r="M2112" s="8"/>
      <c r="N2112" s="8"/>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row>
    <row r="2113" spans="1:40" customFormat="1" hidden="1" x14ac:dyDescent="0.2">
      <c r="A2113" s="8" t="str">
        <f t="shared" si="1323"/>
        <v/>
      </c>
      <c r="B2113" s="8"/>
      <c r="C2113" s="8"/>
      <c r="D2113" s="8"/>
      <c r="E2113" s="8"/>
      <c r="F2113" s="8"/>
      <c r="G2113" s="8"/>
      <c r="H2113" s="8"/>
      <c r="I2113" s="8"/>
      <c r="J2113" s="8"/>
      <c r="K2113" s="8"/>
      <c r="L2113" s="8"/>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row>
    <row r="2114" spans="1:40" customFormat="1" hidden="1" x14ac:dyDescent="0.2">
      <c r="A2114" s="8" t="str">
        <f t="shared" ref="A2114:A2177" si="1326">CONCATENATE(E2114,B2114,C2114,D2114)</f>
        <v/>
      </c>
      <c r="B2114" s="8"/>
      <c r="C2114" s="8"/>
      <c r="D2114" s="8"/>
      <c r="E2114" s="8"/>
      <c r="F2114" s="8"/>
      <c r="G2114" s="8"/>
      <c r="H2114" s="8"/>
      <c r="I2114" s="8"/>
      <c r="J2114" s="8"/>
      <c r="K2114" s="8"/>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row>
    <row r="2115" spans="1:40" customFormat="1" hidden="1" x14ac:dyDescent="0.2">
      <c r="A2115" s="8" t="str">
        <f t="shared" si="1326"/>
        <v/>
      </c>
      <c r="B2115" s="8"/>
      <c r="C2115" s="8"/>
      <c r="D2115" s="8"/>
      <c r="E2115" s="8"/>
      <c r="F2115" s="8"/>
      <c r="G2115" s="8"/>
      <c r="H2115" s="8"/>
      <c r="I2115" s="8"/>
      <c r="J2115" s="8"/>
      <c r="K2115" s="8"/>
      <c r="L2115" s="8"/>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row>
    <row r="2116" spans="1:40" customFormat="1" hidden="1" x14ac:dyDescent="0.2">
      <c r="A2116" s="8" t="str">
        <f t="shared" si="1326"/>
        <v/>
      </c>
      <c r="B2116" s="8"/>
      <c r="C2116" s="8"/>
      <c r="D2116" s="8"/>
      <c r="E2116" s="8"/>
      <c r="F2116" s="8"/>
      <c r="G2116" s="8"/>
      <c r="H2116" s="8"/>
      <c r="I2116" s="8"/>
      <c r="J2116" s="8"/>
      <c r="K2116" s="8"/>
      <c r="L2116" s="8"/>
      <c r="M2116" s="8"/>
      <c r="N2116" s="8"/>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row>
    <row r="2117" spans="1:40" customFormat="1" hidden="1" x14ac:dyDescent="0.2">
      <c r="A2117" s="8" t="str">
        <f t="shared" si="1326"/>
        <v/>
      </c>
      <c r="B2117" s="8"/>
      <c r="C2117" s="8"/>
      <c r="D2117" s="8"/>
      <c r="E2117" s="8"/>
      <c r="F2117" s="8"/>
      <c r="G2117" s="8"/>
      <c r="H2117" s="8"/>
      <c r="I2117" s="8"/>
      <c r="J2117" s="8"/>
      <c r="K2117" s="8"/>
      <c r="L2117" s="8"/>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row>
    <row r="2118" spans="1:40" customFormat="1" hidden="1" x14ac:dyDescent="0.2">
      <c r="A2118" s="8" t="str">
        <f t="shared" si="1326"/>
        <v/>
      </c>
      <c r="B2118" s="8"/>
      <c r="C2118" s="8"/>
      <c r="D2118" s="8"/>
      <c r="E2118" s="8"/>
      <c r="F2118" s="8"/>
      <c r="G2118" s="8"/>
      <c r="H2118" s="8"/>
      <c r="I2118" s="8"/>
      <c r="J2118" s="8"/>
      <c r="K2118" s="8"/>
      <c r="L2118" s="8"/>
      <c r="M2118" s="8"/>
      <c r="N2118" s="8"/>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row>
    <row r="2119" spans="1:40" customFormat="1" hidden="1" x14ac:dyDescent="0.2">
      <c r="A2119" s="8" t="str">
        <f t="shared" si="1326"/>
        <v/>
      </c>
      <c r="B2119" s="8"/>
      <c r="C2119" s="8"/>
      <c r="D2119" s="8"/>
      <c r="E2119" s="8"/>
      <c r="F2119" s="8"/>
      <c r="G2119" s="8"/>
      <c r="H2119" s="8"/>
      <c r="I2119" s="8"/>
      <c r="J2119" s="8"/>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row>
    <row r="2120" spans="1:40" customFormat="1" hidden="1" x14ac:dyDescent="0.2">
      <c r="A2120" s="8" t="str">
        <f t="shared" si="1326"/>
        <v/>
      </c>
      <c r="B2120" s="8"/>
      <c r="C2120" s="8"/>
      <c r="D2120" s="8"/>
      <c r="E2120" s="8"/>
      <c r="F2120" s="8"/>
      <c r="G2120" s="8"/>
      <c r="H2120" s="8"/>
      <c r="I2120" s="8"/>
      <c r="J2120" s="8"/>
      <c r="K2120" s="8"/>
      <c r="L2120" s="8"/>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row>
    <row r="2121" spans="1:40" customFormat="1" hidden="1" x14ac:dyDescent="0.2">
      <c r="A2121" s="8" t="str">
        <f t="shared" si="1326"/>
        <v/>
      </c>
      <c r="B2121" s="8"/>
      <c r="C2121" s="8"/>
      <c r="D2121" s="8"/>
      <c r="E2121" s="8"/>
      <c r="F2121" s="8"/>
      <c r="G2121" s="8"/>
      <c r="H2121" s="8"/>
      <c r="I2121" s="8"/>
      <c r="J2121" s="8"/>
      <c r="K2121" s="8"/>
      <c r="L2121" s="8"/>
      <c r="M2121" s="8"/>
      <c r="N2121" s="8"/>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row>
    <row r="2122" spans="1:40" customFormat="1" hidden="1" x14ac:dyDescent="0.2">
      <c r="A2122" s="8" t="str">
        <f t="shared" si="1326"/>
        <v/>
      </c>
      <c r="B2122" s="8"/>
      <c r="C2122" s="8"/>
      <c r="D2122" s="8"/>
      <c r="E2122" s="8"/>
      <c r="F2122" s="8"/>
      <c r="G2122" s="8"/>
      <c r="H2122" s="8"/>
      <c r="I2122" s="8"/>
      <c r="J2122" s="8"/>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row>
    <row r="2123" spans="1:40" customFormat="1" hidden="1" x14ac:dyDescent="0.2">
      <c r="A2123" s="8" t="str">
        <f t="shared" si="1326"/>
        <v/>
      </c>
      <c r="B2123" s="8"/>
      <c r="C2123" s="8"/>
      <c r="D2123" s="8"/>
      <c r="E2123" s="8"/>
      <c r="F2123" s="8"/>
      <c r="G2123" s="8"/>
      <c r="H2123" s="8"/>
      <c r="I2123" s="8"/>
      <c r="J2123" s="8"/>
      <c r="K2123" s="8"/>
      <c r="L2123" s="8"/>
      <c r="M2123" s="8"/>
      <c r="N2123" s="8"/>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row>
    <row r="2124" spans="1:40" customFormat="1" hidden="1" x14ac:dyDescent="0.2">
      <c r="A2124" s="8" t="str">
        <f t="shared" si="1326"/>
        <v/>
      </c>
      <c r="B2124" s="8"/>
      <c r="C2124" s="8"/>
      <c r="D2124" s="8"/>
      <c r="E2124" s="8"/>
      <c r="F2124" s="8"/>
      <c r="G2124" s="8"/>
      <c r="H2124" s="8"/>
      <c r="I2124" s="8"/>
      <c r="J2124" s="8"/>
      <c r="K2124" s="8"/>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row>
    <row r="2125" spans="1:40" customFormat="1" hidden="1" x14ac:dyDescent="0.2">
      <c r="A2125" s="8" t="str">
        <f t="shared" si="1326"/>
        <v/>
      </c>
      <c r="B2125" s="8"/>
      <c r="C2125" s="8"/>
      <c r="D2125" s="8"/>
      <c r="E2125" s="8"/>
      <c r="F2125" s="8"/>
      <c r="G2125" s="8"/>
      <c r="H2125" s="8"/>
      <c r="I2125" s="8"/>
      <c r="J2125" s="8"/>
      <c r="K2125" s="8"/>
      <c r="L2125" s="8"/>
      <c r="M2125" s="8"/>
      <c r="N2125" s="8"/>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row>
    <row r="2126" spans="1:40" customFormat="1" hidden="1" x14ac:dyDescent="0.2">
      <c r="A2126" s="8" t="str">
        <f t="shared" si="1326"/>
        <v/>
      </c>
      <c r="B2126" s="8"/>
      <c r="C2126" s="8"/>
      <c r="D2126" s="8"/>
      <c r="E2126" s="8"/>
      <c r="F2126" s="8"/>
      <c r="G2126" s="8"/>
      <c r="H2126" s="8"/>
      <c r="I2126" s="8"/>
      <c r="J2126" s="8"/>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row>
    <row r="2127" spans="1:40" customFormat="1" hidden="1" x14ac:dyDescent="0.2">
      <c r="A2127" s="8" t="str">
        <f t="shared" si="1326"/>
        <v/>
      </c>
      <c r="B2127" s="8"/>
      <c r="C2127" s="8"/>
      <c r="D2127" s="8"/>
      <c r="E2127" s="8"/>
      <c r="F2127" s="8"/>
      <c r="G2127" s="8"/>
      <c r="H2127" s="8"/>
      <c r="I2127" s="8"/>
      <c r="J2127" s="8"/>
      <c r="K2127" s="8"/>
      <c r="L2127" s="8"/>
      <c r="M2127" s="8"/>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row>
    <row r="2128" spans="1:40" customFormat="1" hidden="1" x14ac:dyDescent="0.2">
      <c r="A2128" s="8" t="str">
        <f t="shared" si="1326"/>
        <v/>
      </c>
      <c r="B2128" s="8"/>
      <c r="C2128" s="8"/>
      <c r="D2128" s="8"/>
      <c r="E2128" s="8"/>
      <c r="F2128" s="8"/>
      <c r="G2128" s="8"/>
      <c r="H2128" s="8"/>
      <c r="I2128" s="8"/>
      <c r="J2128" s="8"/>
      <c r="K2128" s="8"/>
      <c r="L2128" s="8"/>
      <c r="M2128" s="8"/>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row>
    <row r="2129" spans="1:40" customFormat="1" hidden="1" x14ac:dyDescent="0.2">
      <c r="A2129" s="8" t="str">
        <f t="shared" si="1326"/>
        <v/>
      </c>
      <c r="B2129" s="8"/>
      <c r="C2129" s="8"/>
      <c r="D2129" s="8"/>
      <c r="E2129" s="8"/>
      <c r="F2129" s="8"/>
      <c r="G2129" s="8"/>
      <c r="H2129" s="8"/>
      <c r="I2129" s="8"/>
      <c r="J2129" s="8"/>
      <c r="K2129" s="8"/>
      <c r="L2129" s="8"/>
      <c r="M2129" s="8"/>
      <c r="N2129" s="8"/>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row>
    <row r="2130" spans="1:40" customFormat="1" hidden="1" x14ac:dyDescent="0.2">
      <c r="A2130" s="8" t="str">
        <f t="shared" si="1326"/>
        <v/>
      </c>
      <c r="B2130" s="8"/>
      <c r="C2130" s="8"/>
      <c r="D2130" s="8"/>
      <c r="E2130" s="8"/>
      <c r="F2130" s="8"/>
      <c r="G2130" s="8"/>
      <c r="H2130" s="8"/>
      <c r="I2130" s="8"/>
      <c r="J2130" s="8"/>
      <c r="K2130" s="8"/>
      <c r="L2130" s="8"/>
      <c r="M2130" s="8"/>
      <c r="N2130" s="8"/>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row>
    <row r="2131" spans="1:40" customFormat="1" hidden="1" x14ac:dyDescent="0.2">
      <c r="A2131" s="8" t="str">
        <f t="shared" si="1326"/>
        <v/>
      </c>
      <c r="B2131" s="8"/>
      <c r="C2131" s="8"/>
      <c r="D2131" s="8"/>
      <c r="E2131" s="8"/>
      <c r="F2131" s="8"/>
      <c r="G2131" s="8"/>
      <c r="H2131" s="8"/>
      <c r="I2131" s="8"/>
      <c r="J2131" s="8"/>
      <c r="K2131" s="8"/>
      <c r="L2131" s="8"/>
      <c r="M2131" s="8"/>
      <c r="N2131" s="8"/>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row>
    <row r="2132" spans="1:40" customFormat="1" hidden="1" x14ac:dyDescent="0.2">
      <c r="A2132" s="8" t="str">
        <f t="shared" si="1326"/>
        <v/>
      </c>
      <c r="B2132" s="8"/>
      <c r="C2132" s="8"/>
      <c r="D2132" s="8"/>
      <c r="E2132" s="8"/>
      <c r="F2132" s="8"/>
      <c r="G2132" s="8"/>
      <c r="H2132" s="8"/>
      <c r="I2132" s="8"/>
      <c r="J2132" s="8"/>
      <c r="K2132" s="8"/>
      <c r="L2132" s="8"/>
      <c r="M2132" s="8"/>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row>
    <row r="2133" spans="1:40" customFormat="1" hidden="1" x14ac:dyDescent="0.2">
      <c r="A2133" s="8" t="str">
        <f t="shared" si="1326"/>
        <v/>
      </c>
      <c r="B2133" s="8"/>
      <c r="C2133" s="8"/>
      <c r="D2133" s="8"/>
      <c r="E2133" s="8"/>
      <c r="F2133" s="8"/>
      <c r="G2133" s="8"/>
      <c r="H2133" s="8"/>
      <c r="I2133" s="8"/>
      <c r="J2133" s="8"/>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row>
    <row r="2134" spans="1:40" customFormat="1" hidden="1" x14ac:dyDescent="0.2">
      <c r="A2134" s="8" t="str">
        <f t="shared" si="1326"/>
        <v/>
      </c>
      <c r="B2134" s="8"/>
      <c r="C2134" s="8"/>
      <c r="D2134" s="8"/>
      <c r="E2134" s="8"/>
      <c r="F2134" s="8"/>
      <c r="G2134" s="8"/>
      <c r="H2134" s="8"/>
      <c r="I2134" s="8"/>
      <c r="J2134" s="8"/>
      <c r="K2134" s="8"/>
      <c r="L2134" s="8"/>
      <c r="M2134" s="8"/>
      <c r="N2134" s="8"/>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row>
    <row r="2135" spans="1:40" customFormat="1" hidden="1" x14ac:dyDescent="0.2">
      <c r="A2135" s="8" t="str">
        <f t="shared" si="1326"/>
        <v/>
      </c>
      <c r="B2135" s="8"/>
      <c r="C2135" s="8"/>
      <c r="D2135" s="8"/>
      <c r="E2135" s="8"/>
      <c r="F2135" s="8"/>
      <c r="G2135" s="8"/>
      <c r="H2135" s="8"/>
      <c r="I2135" s="8"/>
      <c r="J2135" s="8"/>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row>
    <row r="2136" spans="1:40" customFormat="1" hidden="1" x14ac:dyDescent="0.2">
      <c r="A2136" s="8" t="str">
        <f t="shared" si="1326"/>
        <v/>
      </c>
      <c r="B2136" s="8"/>
      <c r="C2136" s="8"/>
      <c r="D2136" s="8"/>
      <c r="E2136" s="8"/>
      <c r="F2136" s="8"/>
      <c r="G2136" s="8"/>
      <c r="H2136" s="8"/>
      <c r="I2136" s="8"/>
      <c r="J2136" s="8"/>
      <c r="K2136" s="8"/>
      <c r="L2136" s="8"/>
      <c r="M2136" s="8"/>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row>
    <row r="2137" spans="1:40" customFormat="1" hidden="1" x14ac:dyDescent="0.2">
      <c r="A2137" s="8" t="str">
        <f t="shared" si="1326"/>
        <v/>
      </c>
      <c r="B2137" s="8"/>
      <c r="C2137" s="8"/>
      <c r="D2137" s="8"/>
      <c r="E2137" s="8"/>
      <c r="F2137" s="8"/>
      <c r="G2137" s="8"/>
      <c r="H2137" s="8"/>
      <c r="I2137" s="8"/>
      <c r="J2137" s="8"/>
      <c r="K2137" s="8"/>
      <c r="L2137" s="8"/>
      <c r="M2137" s="8"/>
      <c r="N2137" s="8"/>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row>
    <row r="2138" spans="1:40" customFormat="1" hidden="1" x14ac:dyDescent="0.2">
      <c r="A2138" s="8" t="str">
        <f t="shared" si="1326"/>
        <v/>
      </c>
      <c r="B2138" s="8"/>
      <c r="C2138" s="8"/>
      <c r="D2138" s="8"/>
      <c r="E2138" s="8"/>
      <c r="F2138" s="8"/>
      <c r="G2138" s="8"/>
      <c r="H2138" s="8"/>
      <c r="I2138" s="8"/>
      <c r="J2138" s="8"/>
      <c r="K2138" s="8"/>
      <c r="L2138" s="8"/>
      <c r="M2138" s="8"/>
      <c r="N2138" s="8"/>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row>
    <row r="2139" spans="1:40" customFormat="1" hidden="1" x14ac:dyDescent="0.2">
      <c r="A2139" s="8" t="str">
        <f t="shared" si="1326"/>
        <v/>
      </c>
      <c r="B2139" s="8"/>
      <c r="C2139" s="8"/>
      <c r="D2139" s="8"/>
      <c r="E2139" s="8"/>
      <c r="F2139" s="8"/>
      <c r="G2139" s="8"/>
      <c r="H2139" s="8"/>
      <c r="I2139" s="8"/>
      <c r="J2139" s="8"/>
      <c r="K2139" s="8"/>
      <c r="L2139" s="8"/>
      <c r="M2139" s="8"/>
      <c r="N2139" s="8"/>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row>
    <row r="2140" spans="1:40" customFormat="1" hidden="1" x14ac:dyDescent="0.2">
      <c r="A2140" s="8" t="str">
        <f t="shared" si="1326"/>
        <v/>
      </c>
      <c r="B2140" s="8"/>
      <c r="C2140" s="8"/>
      <c r="D2140" s="8"/>
      <c r="E2140" s="8"/>
      <c r="F2140" s="8"/>
      <c r="G2140" s="8"/>
      <c r="H2140" s="8"/>
      <c r="I2140" s="8"/>
      <c r="J2140" s="8"/>
      <c r="K2140" s="8"/>
      <c r="L2140" s="8"/>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row>
    <row r="2141" spans="1:40" customFormat="1" hidden="1" x14ac:dyDescent="0.2">
      <c r="A2141" s="8" t="str">
        <f t="shared" si="1326"/>
        <v/>
      </c>
      <c r="B2141" s="8"/>
      <c r="C2141" s="8"/>
      <c r="D2141" s="8"/>
      <c r="E2141" s="8"/>
      <c r="F2141" s="8"/>
      <c r="G2141" s="8"/>
      <c r="H2141" s="8"/>
      <c r="I2141" s="8"/>
      <c r="J2141" s="8"/>
      <c r="K2141" s="8"/>
      <c r="L2141" s="8"/>
      <c r="M2141" s="8"/>
      <c r="N2141" s="8"/>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row>
    <row r="2142" spans="1:40" customFormat="1" hidden="1" x14ac:dyDescent="0.2">
      <c r="A2142" s="8" t="str">
        <f t="shared" si="1326"/>
        <v/>
      </c>
      <c r="B2142" s="8"/>
      <c r="C2142" s="8"/>
      <c r="D2142" s="8"/>
      <c r="E2142" s="8"/>
      <c r="F2142" s="8"/>
      <c r="G2142" s="8"/>
      <c r="H2142" s="8"/>
      <c r="I2142" s="8"/>
      <c r="J2142" s="8"/>
      <c r="K2142" s="8"/>
      <c r="L2142" s="8"/>
      <c r="M2142" s="8"/>
      <c r="N2142" s="8"/>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row>
    <row r="2143" spans="1:40" customFormat="1" hidden="1" x14ac:dyDescent="0.2">
      <c r="A2143" s="8" t="str">
        <f t="shared" si="1326"/>
        <v/>
      </c>
      <c r="B2143" s="8"/>
      <c r="C2143" s="8"/>
      <c r="D2143" s="8"/>
      <c r="E2143" s="8"/>
      <c r="F2143" s="8"/>
      <c r="G2143" s="8"/>
      <c r="H2143" s="8"/>
      <c r="I2143" s="8"/>
      <c r="J2143" s="8"/>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row>
    <row r="2144" spans="1:40" customFormat="1" hidden="1" x14ac:dyDescent="0.2">
      <c r="A2144" s="8" t="str">
        <f t="shared" si="1326"/>
        <v/>
      </c>
      <c r="B2144" s="8"/>
      <c r="C2144" s="8"/>
      <c r="D2144" s="8"/>
      <c r="E2144" s="8"/>
      <c r="F2144" s="8"/>
      <c r="G2144" s="8"/>
      <c r="H2144" s="8"/>
      <c r="I2144" s="8"/>
      <c r="J2144" s="8"/>
      <c r="K2144" s="8"/>
      <c r="L2144" s="8"/>
      <c r="M2144" s="8"/>
      <c r="N2144" s="8"/>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row>
    <row r="2145" spans="1:40" customFormat="1" hidden="1" x14ac:dyDescent="0.2">
      <c r="A2145" s="8" t="str">
        <f t="shared" si="1326"/>
        <v/>
      </c>
      <c r="B2145" s="8"/>
      <c r="C2145" s="8"/>
      <c r="D2145" s="8"/>
      <c r="E2145" s="8"/>
      <c r="F2145" s="8"/>
      <c r="G2145" s="8"/>
      <c r="H2145" s="8"/>
      <c r="I2145" s="8"/>
      <c r="J2145" s="8"/>
      <c r="K2145" s="8"/>
      <c r="L2145" s="8"/>
      <c r="M2145" s="8"/>
      <c r="N2145" s="8"/>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row>
    <row r="2146" spans="1:40" customFormat="1" hidden="1" x14ac:dyDescent="0.2">
      <c r="A2146" s="8" t="str">
        <f t="shared" si="1326"/>
        <v/>
      </c>
      <c r="B2146" s="8"/>
      <c r="C2146" s="8"/>
      <c r="D2146" s="8"/>
      <c r="E2146" s="8"/>
      <c r="F2146" s="8"/>
      <c r="G2146" s="8"/>
      <c r="H2146" s="8"/>
      <c r="I2146" s="8"/>
      <c r="J2146" s="8"/>
      <c r="K2146" s="8"/>
      <c r="L2146" s="8"/>
      <c r="M2146" s="8"/>
      <c r="N2146" s="8"/>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row>
    <row r="2147" spans="1:40" customFormat="1" hidden="1" x14ac:dyDescent="0.2">
      <c r="A2147" s="8" t="str">
        <f t="shared" si="1326"/>
        <v/>
      </c>
      <c r="B2147" s="8"/>
      <c r="C2147" s="8"/>
      <c r="D2147" s="8"/>
      <c r="E2147" s="8"/>
      <c r="F2147" s="8"/>
      <c r="G2147" s="8"/>
      <c r="H2147" s="8"/>
      <c r="I2147" s="8"/>
      <c r="J2147" s="8"/>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row>
    <row r="2148" spans="1:40" customFormat="1" hidden="1" x14ac:dyDescent="0.2">
      <c r="A2148" s="8" t="str">
        <f t="shared" si="1326"/>
        <v/>
      </c>
      <c r="B2148" s="8"/>
      <c r="C2148" s="8"/>
      <c r="D2148" s="8"/>
      <c r="E2148" s="8"/>
      <c r="F2148" s="8"/>
      <c r="G2148" s="8"/>
      <c r="H2148" s="8"/>
      <c r="I2148" s="8"/>
      <c r="J2148" s="8"/>
      <c r="K2148" s="8"/>
      <c r="L2148" s="8"/>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row>
    <row r="2149" spans="1:40" customFormat="1" hidden="1" x14ac:dyDescent="0.2">
      <c r="A2149" s="8" t="str">
        <f t="shared" si="1326"/>
        <v/>
      </c>
      <c r="B2149" s="8"/>
      <c r="C2149" s="8"/>
      <c r="D2149" s="8"/>
      <c r="E2149" s="8"/>
      <c r="F2149" s="8"/>
      <c r="G2149" s="8"/>
      <c r="H2149" s="8"/>
      <c r="I2149" s="8"/>
      <c r="J2149" s="8"/>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row>
    <row r="2150" spans="1:40" customFormat="1" hidden="1" x14ac:dyDescent="0.2">
      <c r="A2150" s="8" t="str">
        <f t="shared" si="1326"/>
        <v/>
      </c>
      <c r="B2150" s="8"/>
      <c r="C2150" s="8"/>
      <c r="D2150" s="8"/>
      <c r="E2150" s="8"/>
      <c r="F2150" s="8"/>
      <c r="G2150" s="8"/>
      <c r="H2150" s="8"/>
      <c r="I2150" s="8"/>
      <c r="J2150" s="8"/>
      <c r="K2150" s="8"/>
      <c r="L2150" s="8"/>
      <c r="M2150" s="8"/>
      <c r="N2150" s="8"/>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row>
    <row r="2151" spans="1:40" customFormat="1" hidden="1" x14ac:dyDescent="0.2">
      <c r="A2151" s="8" t="str">
        <f t="shared" si="1326"/>
        <v/>
      </c>
      <c r="B2151" s="8"/>
      <c r="C2151" s="8"/>
      <c r="D2151" s="8"/>
      <c r="E2151" s="8"/>
      <c r="F2151" s="8"/>
      <c r="G2151" s="8"/>
      <c r="H2151" s="8"/>
      <c r="I2151" s="8"/>
      <c r="J2151" s="8"/>
      <c r="K2151" s="8"/>
      <c r="L2151" s="8"/>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row>
    <row r="2152" spans="1:40" customFormat="1" hidden="1" x14ac:dyDescent="0.2">
      <c r="A2152" s="8" t="str">
        <f t="shared" si="1326"/>
        <v/>
      </c>
      <c r="B2152" s="8"/>
      <c r="C2152" s="8"/>
      <c r="D2152" s="8"/>
      <c r="E2152" s="8"/>
      <c r="F2152" s="8"/>
      <c r="G2152" s="8"/>
      <c r="H2152" s="8"/>
      <c r="I2152" s="8"/>
      <c r="J2152" s="8"/>
      <c r="K2152" s="8"/>
      <c r="L2152" s="8"/>
      <c r="M2152" s="8"/>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row>
    <row r="2153" spans="1:40" customFormat="1" hidden="1" x14ac:dyDescent="0.2">
      <c r="A2153" s="8" t="str">
        <f t="shared" si="1326"/>
        <v/>
      </c>
      <c r="B2153" s="8"/>
      <c r="C2153" s="8"/>
      <c r="D2153" s="8"/>
      <c r="E2153" s="8"/>
      <c r="F2153" s="8"/>
      <c r="G2153" s="8"/>
      <c r="H2153" s="8"/>
      <c r="I2153" s="8"/>
      <c r="J2153" s="8"/>
      <c r="K2153" s="8"/>
      <c r="L2153" s="8"/>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row>
    <row r="2154" spans="1:40" customFormat="1" hidden="1" x14ac:dyDescent="0.2">
      <c r="A2154" s="8" t="str">
        <f t="shared" si="1326"/>
        <v/>
      </c>
      <c r="B2154" s="8"/>
      <c r="C2154" s="8"/>
      <c r="D2154" s="8"/>
      <c r="E2154" s="8"/>
      <c r="F2154" s="8"/>
      <c r="G2154" s="8"/>
      <c r="H2154" s="8"/>
      <c r="I2154" s="8"/>
      <c r="J2154" s="8"/>
      <c r="K2154" s="8"/>
      <c r="L2154" s="8"/>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row>
    <row r="2155" spans="1:40" customFormat="1" hidden="1" x14ac:dyDescent="0.2">
      <c r="A2155" s="8" t="str">
        <f t="shared" si="1326"/>
        <v/>
      </c>
      <c r="B2155" s="8"/>
      <c r="C2155" s="8"/>
      <c r="D2155" s="8"/>
      <c r="E2155" s="8"/>
      <c r="F2155" s="8"/>
      <c r="G2155" s="8"/>
      <c r="H2155" s="8"/>
      <c r="I2155" s="8"/>
      <c r="J2155" s="8"/>
      <c r="K2155" s="8"/>
      <c r="L2155" s="8"/>
      <c r="M2155" s="8"/>
      <c r="N2155" s="8"/>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row>
    <row r="2156" spans="1:40" customFormat="1" hidden="1" x14ac:dyDescent="0.2">
      <c r="A2156" s="8" t="str">
        <f t="shared" si="1326"/>
        <v/>
      </c>
      <c r="B2156" s="8"/>
      <c r="C2156" s="8"/>
      <c r="D2156" s="8"/>
      <c r="E2156" s="8"/>
      <c r="F2156" s="8"/>
      <c r="G2156" s="8"/>
      <c r="H2156" s="8"/>
      <c r="I2156" s="8"/>
      <c r="J2156" s="8"/>
      <c r="K2156" s="8"/>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row>
    <row r="2157" spans="1:40" customFormat="1" hidden="1" x14ac:dyDescent="0.2">
      <c r="A2157" s="8" t="str">
        <f t="shared" si="1326"/>
        <v/>
      </c>
      <c r="B2157" s="8"/>
      <c r="C2157" s="8"/>
      <c r="D2157" s="8"/>
      <c r="E2157" s="8"/>
      <c r="F2157" s="8"/>
      <c r="G2157" s="8"/>
      <c r="H2157" s="8"/>
      <c r="I2157" s="8"/>
      <c r="J2157" s="8"/>
      <c r="K2157" s="8"/>
      <c r="L2157" s="8"/>
      <c r="M2157" s="8"/>
      <c r="N2157" s="8"/>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row>
    <row r="2158" spans="1:40" customFormat="1" hidden="1" x14ac:dyDescent="0.2">
      <c r="A2158" s="8" t="str">
        <f t="shared" si="1326"/>
        <v/>
      </c>
      <c r="B2158" s="8"/>
      <c r="C2158" s="8"/>
      <c r="D2158" s="8"/>
      <c r="E2158" s="8"/>
      <c r="F2158" s="8"/>
      <c r="G2158" s="8"/>
      <c r="H2158" s="8"/>
      <c r="I2158" s="8"/>
      <c r="J2158" s="8"/>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row>
    <row r="2159" spans="1:40" customFormat="1" hidden="1" x14ac:dyDescent="0.2">
      <c r="A2159" s="8" t="str">
        <f t="shared" si="1326"/>
        <v/>
      </c>
      <c r="B2159" s="8"/>
      <c r="C2159" s="8"/>
      <c r="D2159" s="8"/>
      <c r="E2159" s="8"/>
      <c r="F2159" s="8"/>
      <c r="G2159" s="8"/>
      <c r="H2159" s="8"/>
      <c r="I2159" s="8"/>
      <c r="J2159" s="8"/>
      <c r="K2159" s="8"/>
      <c r="L2159" s="8"/>
      <c r="M2159" s="8"/>
      <c r="N2159" s="8"/>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row>
    <row r="2160" spans="1:40" customFormat="1" hidden="1" x14ac:dyDescent="0.2">
      <c r="A2160" s="8" t="str">
        <f t="shared" si="1326"/>
        <v/>
      </c>
      <c r="B2160" s="8"/>
      <c r="C2160" s="8"/>
      <c r="D2160" s="8"/>
      <c r="E2160" s="8"/>
      <c r="F2160" s="8"/>
      <c r="G2160" s="8"/>
      <c r="H2160" s="8"/>
      <c r="I2160" s="8"/>
      <c r="J2160" s="8"/>
      <c r="K2160" s="8"/>
      <c r="L2160" s="8"/>
      <c r="M2160" s="8"/>
      <c r="N2160" s="8"/>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row>
    <row r="2161" spans="1:40" customFormat="1" hidden="1" x14ac:dyDescent="0.2">
      <c r="A2161" s="8" t="str">
        <f t="shared" si="1326"/>
        <v/>
      </c>
      <c r="B2161" s="8"/>
      <c r="C2161" s="8"/>
      <c r="D2161" s="8"/>
      <c r="E2161" s="8"/>
      <c r="F2161" s="8"/>
      <c r="G2161" s="8"/>
      <c r="H2161" s="8"/>
      <c r="I2161" s="8"/>
      <c r="J2161" s="8"/>
      <c r="K2161" s="8"/>
      <c r="L2161" s="8"/>
      <c r="M2161" s="8"/>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row>
    <row r="2162" spans="1:40" customFormat="1" hidden="1" x14ac:dyDescent="0.2">
      <c r="A2162" s="8" t="str">
        <f t="shared" si="1326"/>
        <v/>
      </c>
      <c r="B2162" s="8"/>
      <c r="C2162" s="8"/>
      <c r="D2162" s="8"/>
      <c r="E2162" s="8"/>
      <c r="F2162" s="8"/>
      <c r="G2162" s="8"/>
      <c r="H2162" s="8"/>
      <c r="I2162" s="8"/>
      <c r="J2162" s="8"/>
      <c r="K2162" s="8"/>
      <c r="L2162" s="8"/>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row>
    <row r="2163" spans="1:40" customFormat="1" hidden="1" x14ac:dyDescent="0.2">
      <c r="A2163" s="8" t="str">
        <f t="shared" si="1326"/>
        <v/>
      </c>
      <c r="B2163" s="8"/>
      <c r="C2163" s="8"/>
      <c r="D2163" s="8"/>
      <c r="E2163" s="8"/>
      <c r="F2163" s="8"/>
      <c r="G2163" s="8"/>
      <c r="H2163" s="8"/>
      <c r="I2163" s="8"/>
      <c r="J2163" s="8"/>
      <c r="K2163" s="8"/>
      <c r="L2163" s="8"/>
      <c r="M2163" s="8"/>
      <c r="N2163" s="8"/>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row>
    <row r="2164" spans="1:40" customFormat="1" hidden="1" x14ac:dyDescent="0.2">
      <c r="A2164" s="8" t="str">
        <f t="shared" si="1326"/>
        <v/>
      </c>
      <c r="B2164" s="8"/>
      <c r="C2164" s="8"/>
      <c r="D2164" s="8"/>
      <c r="E2164" s="8"/>
      <c r="F2164" s="8"/>
      <c r="G2164" s="8"/>
      <c r="H2164" s="8"/>
      <c r="I2164" s="8"/>
      <c r="J2164" s="8"/>
      <c r="K2164" s="8"/>
      <c r="L2164" s="8"/>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row>
    <row r="2165" spans="1:40" customFormat="1" hidden="1" x14ac:dyDescent="0.2">
      <c r="A2165" s="8" t="str">
        <f t="shared" si="1326"/>
        <v/>
      </c>
      <c r="B2165" s="8"/>
      <c r="C2165" s="8"/>
      <c r="D2165" s="8"/>
      <c r="E2165" s="8"/>
      <c r="F2165" s="8"/>
      <c r="G2165" s="8"/>
      <c r="H2165" s="8"/>
      <c r="I2165" s="8"/>
      <c r="J2165" s="8"/>
      <c r="K2165" s="8"/>
      <c r="L2165" s="8"/>
      <c r="M2165" s="8"/>
      <c r="N2165" s="8"/>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row>
    <row r="2166" spans="1:40" customFormat="1" hidden="1" x14ac:dyDescent="0.2">
      <c r="A2166" s="8" t="str">
        <f t="shared" si="1326"/>
        <v/>
      </c>
      <c r="B2166" s="8"/>
      <c r="C2166" s="8"/>
      <c r="D2166" s="8"/>
      <c r="E2166" s="8"/>
      <c r="F2166" s="8"/>
      <c r="G2166" s="8"/>
      <c r="H2166" s="8"/>
      <c r="I2166" s="8"/>
      <c r="J2166" s="8"/>
      <c r="K2166" s="8"/>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row>
    <row r="2167" spans="1:40" customFormat="1" hidden="1" x14ac:dyDescent="0.2">
      <c r="A2167" s="8" t="str">
        <f t="shared" si="1326"/>
        <v/>
      </c>
      <c r="B2167" s="8"/>
      <c r="C2167" s="8"/>
      <c r="D2167" s="8"/>
      <c r="E2167" s="8"/>
      <c r="F2167" s="8"/>
      <c r="G2167" s="8"/>
      <c r="H2167" s="8"/>
      <c r="I2167" s="8"/>
      <c r="J2167" s="8"/>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row>
    <row r="2168" spans="1:40" customFormat="1" hidden="1" x14ac:dyDescent="0.2">
      <c r="A2168" s="8" t="str">
        <f t="shared" si="1326"/>
        <v/>
      </c>
      <c r="B2168" s="8"/>
      <c r="C2168" s="8"/>
      <c r="D2168" s="8"/>
      <c r="E2168" s="8"/>
      <c r="F2168" s="8"/>
      <c r="G2168" s="8"/>
      <c r="H2168" s="8"/>
      <c r="I2168" s="8"/>
      <c r="J2168" s="8"/>
      <c r="K2168" s="8"/>
      <c r="L2168" s="8"/>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row>
    <row r="2169" spans="1:40" customFormat="1" hidden="1" x14ac:dyDescent="0.2">
      <c r="A2169" s="8" t="str">
        <f t="shared" si="1326"/>
        <v/>
      </c>
      <c r="B2169" s="8"/>
      <c r="C2169" s="8"/>
      <c r="D2169" s="8"/>
      <c r="E2169" s="8"/>
      <c r="F2169" s="8"/>
      <c r="G2169" s="8"/>
      <c r="H2169" s="8"/>
      <c r="I2169" s="8"/>
      <c r="J2169" s="8"/>
      <c r="K2169" s="8"/>
      <c r="L2169" s="8"/>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row>
    <row r="2170" spans="1:40" customFormat="1" hidden="1" x14ac:dyDescent="0.2">
      <c r="A2170" s="8" t="str">
        <f t="shared" si="1326"/>
        <v/>
      </c>
      <c r="B2170" s="8"/>
      <c r="C2170" s="8"/>
      <c r="D2170" s="8"/>
      <c r="E2170" s="8"/>
      <c r="F2170" s="8"/>
      <c r="G2170" s="8"/>
      <c r="H2170" s="8"/>
      <c r="I2170" s="8"/>
      <c r="J2170" s="8"/>
      <c r="K2170" s="8"/>
      <c r="L2170" s="8"/>
      <c r="M2170" s="8"/>
      <c r="N2170" s="8"/>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row>
    <row r="2171" spans="1:40" customFormat="1" hidden="1" x14ac:dyDescent="0.2">
      <c r="A2171" s="8" t="str">
        <f t="shared" si="1326"/>
        <v/>
      </c>
      <c r="B2171" s="8"/>
      <c r="C2171" s="8"/>
      <c r="D2171" s="8"/>
      <c r="E2171" s="8"/>
      <c r="F2171" s="8"/>
      <c r="G2171" s="8"/>
      <c r="H2171" s="8"/>
      <c r="I2171" s="8"/>
      <c r="J2171" s="8"/>
      <c r="K2171" s="8"/>
      <c r="L2171" s="8"/>
      <c r="M2171" s="8"/>
      <c r="N2171" s="8"/>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row>
    <row r="2172" spans="1:40" customFormat="1" hidden="1" x14ac:dyDescent="0.2">
      <c r="A2172" s="8" t="str">
        <f t="shared" si="1326"/>
        <v/>
      </c>
      <c r="B2172" s="8"/>
      <c r="C2172" s="8"/>
      <c r="D2172" s="8"/>
      <c r="E2172" s="8"/>
      <c r="F2172" s="8"/>
      <c r="G2172" s="8"/>
      <c r="H2172" s="8"/>
      <c r="I2172" s="8"/>
      <c r="J2172" s="8"/>
      <c r="K2172" s="8"/>
      <c r="L2172" s="8"/>
      <c r="M2172" s="8"/>
      <c r="N2172" s="8"/>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row>
    <row r="2173" spans="1:40" customFormat="1" hidden="1" x14ac:dyDescent="0.2">
      <c r="A2173" s="8" t="str">
        <f t="shared" si="1326"/>
        <v/>
      </c>
      <c r="B2173" s="8"/>
      <c r="C2173" s="8"/>
      <c r="D2173" s="8"/>
      <c r="E2173" s="8"/>
      <c r="F2173" s="8"/>
      <c r="G2173" s="8"/>
      <c r="H2173" s="8"/>
      <c r="I2173" s="8"/>
      <c r="J2173" s="8"/>
      <c r="K2173" s="8"/>
      <c r="L2173" s="8"/>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row>
    <row r="2174" spans="1:40" customFormat="1" hidden="1" x14ac:dyDescent="0.2">
      <c r="A2174" s="8" t="str">
        <f t="shared" si="1326"/>
        <v/>
      </c>
      <c r="B2174" s="8"/>
      <c r="C2174" s="8"/>
      <c r="D2174" s="8"/>
      <c r="E2174" s="8"/>
      <c r="F2174" s="8"/>
      <c r="G2174" s="8"/>
      <c r="H2174" s="8"/>
      <c r="I2174" s="8"/>
      <c r="J2174" s="8"/>
      <c r="K2174" s="8"/>
      <c r="L2174" s="8"/>
      <c r="M2174" s="8"/>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row>
    <row r="2175" spans="1:40" customFormat="1" hidden="1" x14ac:dyDescent="0.2">
      <c r="A2175" s="8" t="str">
        <f t="shared" si="1326"/>
        <v/>
      </c>
      <c r="B2175" s="8"/>
      <c r="C2175" s="8"/>
      <c r="D2175" s="8"/>
      <c r="E2175" s="8"/>
      <c r="F2175" s="8"/>
      <c r="G2175" s="8"/>
      <c r="H2175" s="8"/>
      <c r="I2175" s="8"/>
      <c r="J2175" s="8"/>
      <c r="K2175" s="8"/>
      <c r="L2175" s="8"/>
      <c r="M2175" s="8"/>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row>
    <row r="2176" spans="1:40" customFormat="1" hidden="1" x14ac:dyDescent="0.2">
      <c r="A2176" s="8" t="str">
        <f t="shared" si="1326"/>
        <v/>
      </c>
      <c r="B2176" s="8"/>
      <c r="C2176" s="8"/>
      <c r="D2176" s="8"/>
      <c r="E2176" s="8"/>
      <c r="F2176" s="8"/>
      <c r="G2176" s="8"/>
      <c r="H2176" s="8"/>
      <c r="I2176" s="8"/>
      <c r="J2176" s="8"/>
      <c r="K2176" s="8"/>
      <c r="L2176" s="8"/>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row>
    <row r="2177" spans="1:40" customFormat="1" hidden="1" x14ac:dyDescent="0.2">
      <c r="A2177" s="8" t="str">
        <f t="shared" si="1326"/>
        <v/>
      </c>
      <c r="B2177" s="8"/>
      <c r="C2177" s="8"/>
      <c r="D2177" s="8"/>
      <c r="E2177" s="8"/>
      <c r="F2177" s="8"/>
      <c r="G2177" s="8"/>
      <c r="H2177" s="8"/>
      <c r="I2177" s="8"/>
      <c r="J2177" s="8"/>
      <c r="K2177" s="8"/>
      <c r="L2177" s="8"/>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row>
    <row r="2178" spans="1:40" customFormat="1" hidden="1" x14ac:dyDescent="0.2">
      <c r="A2178" s="8" t="str">
        <f t="shared" ref="A2178:A2233" si="1327">CONCATENATE(E2178,B2178,C2178,D2178)</f>
        <v/>
      </c>
      <c r="B2178" s="8"/>
      <c r="C2178" s="8"/>
      <c r="D2178" s="8"/>
      <c r="E2178" s="8"/>
      <c r="F2178" s="8"/>
      <c r="G2178" s="8"/>
      <c r="H2178" s="8"/>
      <c r="I2178" s="8"/>
      <c r="J2178" s="8"/>
      <c r="K2178" s="8"/>
      <c r="L2178" s="8"/>
      <c r="M2178" s="8"/>
      <c r="N2178" s="8"/>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row>
    <row r="2179" spans="1:40" customFormat="1" hidden="1" x14ac:dyDescent="0.2">
      <c r="A2179" s="8" t="str">
        <f t="shared" si="1327"/>
        <v/>
      </c>
      <c r="B2179" s="8"/>
      <c r="C2179" s="8"/>
      <c r="D2179" s="8"/>
      <c r="E2179" s="8"/>
      <c r="F2179" s="8"/>
      <c r="G2179" s="8"/>
      <c r="H2179" s="8"/>
      <c r="I2179" s="8"/>
      <c r="J2179" s="8"/>
      <c r="K2179" s="8"/>
      <c r="L2179" s="8"/>
      <c r="M2179" s="8"/>
      <c r="N2179" s="8"/>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row>
    <row r="2180" spans="1:40" customFormat="1" hidden="1" x14ac:dyDescent="0.2">
      <c r="A2180" s="8" t="str">
        <f t="shared" si="1327"/>
        <v/>
      </c>
      <c r="B2180" s="8"/>
      <c r="C2180" s="8"/>
      <c r="D2180" s="8"/>
      <c r="E2180" s="8"/>
      <c r="F2180" s="8"/>
      <c r="G2180" s="8"/>
      <c r="H2180" s="8"/>
      <c r="I2180" s="8"/>
      <c r="J2180" s="8"/>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row>
    <row r="2181" spans="1:40" customFormat="1" hidden="1" x14ac:dyDescent="0.2">
      <c r="A2181" s="8" t="str">
        <f t="shared" si="1327"/>
        <v/>
      </c>
      <c r="B2181" s="8"/>
      <c r="C2181" s="8"/>
      <c r="D2181" s="8"/>
      <c r="E2181" s="8"/>
      <c r="F2181" s="8"/>
      <c r="G2181" s="8"/>
      <c r="H2181" s="8"/>
      <c r="I2181" s="8"/>
      <c r="J2181" s="8"/>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row>
    <row r="2182" spans="1:40" customFormat="1" hidden="1" x14ac:dyDescent="0.2">
      <c r="A2182" s="8" t="str">
        <f t="shared" si="1327"/>
        <v/>
      </c>
      <c r="B2182" s="8"/>
      <c r="C2182" s="8"/>
      <c r="D2182" s="8"/>
      <c r="E2182" s="8"/>
      <c r="F2182" s="8"/>
      <c r="G2182" s="8"/>
      <c r="H2182" s="8"/>
      <c r="I2182" s="8"/>
      <c r="J2182" s="8"/>
      <c r="K2182" s="8"/>
      <c r="L2182" s="8"/>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row>
    <row r="2183" spans="1:40" customFormat="1" hidden="1" x14ac:dyDescent="0.2">
      <c r="A2183" s="8" t="str">
        <f t="shared" si="1327"/>
        <v/>
      </c>
      <c r="B2183" s="8"/>
      <c r="C2183" s="8"/>
      <c r="D2183" s="8"/>
      <c r="E2183" s="8"/>
      <c r="F2183" s="8"/>
      <c r="G2183" s="8"/>
      <c r="H2183" s="8"/>
      <c r="I2183" s="8"/>
      <c r="J2183" s="8"/>
      <c r="K2183" s="8"/>
      <c r="L2183" s="8"/>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row>
    <row r="2184" spans="1:40" customFormat="1" hidden="1" x14ac:dyDescent="0.2">
      <c r="A2184" s="8" t="str">
        <f t="shared" si="1327"/>
        <v/>
      </c>
      <c r="B2184" s="8"/>
      <c r="C2184" s="8"/>
      <c r="D2184" s="8"/>
      <c r="E2184" s="8"/>
      <c r="F2184" s="8"/>
      <c r="G2184" s="8"/>
      <c r="H2184" s="8"/>
      <c r="I2184" s="8"/>
      <c r="J2184" s="8"/>
      <c r="K2184" s="8"/>
      <c r="L2184" s="8"/>
      <c r="M2184" s="8"/>
      <c r="N2184" s="8"/>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row>
    <row r="2185" spans="1:40" customFormat="1" hidden="1" x14ac:dyDescent="0.2">
      <c r="A2185" s="8" t="str">
        <f t="shared" si="1327"/>
        <v/>
      </c>
      <c r="B2185" s="8"/>
      <c r="C2185" s="8"/>
      <c r="D2185" s="8"/>
      <c r="E2185" s="8"/>
      <c r="F2185" s="8"/>
      <c r="G2185" s="8"/>
      <c r="H2185" s="8"/>
      <c r="I2185" s="8"/>
      <c r="J2185" s="8"/>
      <c r="K2185" s="8"/>
      <c r="L2185" s="8"/>
      <c r="M2185" s="8"/>
      <c r="N2185" s="8"/>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row>
    <row r="2186" spans="1:40" customFormat="1" hidden="1" x14ac:dyDescent="0.2">
      <c r="A2186" s="8" t="str">
        <f t="shared" si="1327"/>
        <v/>
      </c>
      <c r="B2186" s="8"/>
      <c r="C2186" s="8"/>
      <c r="D2186" s="8"/>
      <c r="E2186" s="8"/>
      <c r="F2186" s="8"/>
      <c r="G2186" s="8"/>
      <c r="H2186" s="8"/>
      <c r="I2186" s="8"/>
      <c r="J2186" s="8"/>
      <c r="K2186" s="8"/>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row>
    <row r="2187" spans="1:40" customFormat="1" hidden="1" x14ac:dyDescent="0.2">
      <c r="A2187" s="8" t="str">
        <f t="shared" si="1327"/>
        <v/>
      </c>
      <c r="B2187" s="8"/>
      <c r="C2187" s="8"/>
      <c r="D2187" s="8"/>
      <c r="E2187" s="8"/>
      <c r="F2187" s="8"/>
      <c r="G2187" s="8"/>
      <c r="H2187" s="8"/>
      <c r="I2187" s="8"/>
      <c r="J2187" s="8"/>
      <c r="K2187" s="8"/>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row>
    <row r="2188" spans="1:40" customFormat="1" hidden="1" x14ac:dyDescent="0.2">
      <c r="A2188" s="8" t="str">
        <f t="shared" si="1327"/>
        <v/>
      </c>
      <c r="B2188" s="8"/>
      <c r="C2188" s="8"/>
      <c r="D2188" s="8"/>
      <c r="E2188" s="8"/>
      <c r="F2188" s="8"/>
      <c r="G2188" s="8"/>
      <c r="H2188" s="8"/>
      <c r="I2188" s="8"/>
      <c r="J2188" s="8"/>
      <c r="K2188" s="8"/>
      <c r="L2188" s="8"/>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row>
    <row r="2189" spans="1:40" customFormat="1" hidden="1" x14ac:dyDescent="0.2">
      <c r="A2189" s="8" t="str">
        <f t="shared" si="1327"/>
        <v/>
      </c>
      <c r="B2189" s="8"/>
      <c r="C2189" s="8"/>
      <c r="D2189" s="8"/>
      <c r="E2189" s="8"/>
      <c r="F2189" s="8"/>
      <c r="G2189" s="8"/>
      <c r="H2189" s="8"/>
      <c r="I2189" s="8"/>
      <c r="J2189" s="8"/>
      <c r="K2189" s="8"/>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row>
    <row r="2190" spans="1:40" customFormat="1" hidden="1" x14ac:dyDescent="0.2">
      <c r="A2190" s="8" t="str">
        <f t="shared" si="1327"/>
        <v/>
      </c>
      <c r="B2190" s="8"/>
      <c r="C2190" s="8"/>
      <c r="D2190" s="8"/>
      <c r="E2190" s="8"/>
      <c r="F2190" s="8"/>
      <c r="G2190" s="8"/>
      <c r="H2190" s="8"/>
      <c r="I2190" s="8"/>
      <c r="J2190" s="8"/>
      <c r="K2190" s="8"/>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row>
    <row r="2191" spans="1:40" customFormat="1" hidden="1" x14ac:dyDescent="0.2">
      <c r="A2191" s="8" t="str">
        <f t="shared" si="1327"/>
        <v/>
      </c>
      <c r="B2191" s="8"/>
      <c r="C2191" s="8"/>
      <c r="D2191" s="8"/>
      <c r="E2191" s="8"/>
      <c r="F2191" s="8"/>
      <c r="G2191" s="8"/>
      <c r="H2191" s="8"/>
      <c r="I2191" s="8"/>
      <c r="J2191" s="8"/>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row>
    <row r="2192" spans="1:40" customFormat="1" hidden="1" x14ac:dyDescent="0.2">
      <c r="A2192" s="8" t="str">
        <f t="shared" si="1327"/>
        <v/>
      </c>
      <c r="B2192" s="8"/>
      <c r="C2192" s="8"/>
      <c r="D2192" s="8"/>
      <c r="E2192" s="8"/>
      <c r="F2192" s="8"/>
      <c r="G2192" s="8"/>
      <c r="H2192" s="8"/>
      <c r="I2192" s="8"/>
      <c r="J2192" s="8"/>
      <c r="K2192" s="8"/>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row>
    <row r="2193" spans="1:40" customFormat="1" hidden="1" x14ac:dyDescent="0.2">
      <c r="A2193" s="8" t="str">
        <f t="shared" si="1327"/>
        <v/>
      </c>
      <c r="B2193" s="8"/>
      <c r="C2193" s="8"/>
      <c r="D2193" s="8"/>
      <c r="E2193" s="8"/>
      <c r="F2193" s="8"/>
      <c r="G2193" s="8"/>
      <c r="H2193" s="8"/>
      <c r="I2193" s="8"/>
      <c r="J2193" s="8"/>
      <c r="K2193" s="8"/>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row>
    <row r="2194" spans="1:40" customFormat="1" hidden="1" x14ac:dyDescent="0.2">
      <c r="A2194" s="8" t="str">
        <f t="shared" si="1327"/>
        <v/>
      </c>
      <c r="B2194" s="8"/>
      <c r="C2194" s="8"/>
      <c r="D2194" s="8"/>
      <c r="E2194" s="8"/>
      <c r="F2194" s="8"/>
      <c r="G2194" s="8"/>
      <c r="H2194" s="8"/>
      <c r="I2194" s="8"/>
      <c r="J2194" s="8"/>
      <c r="K2194" s="8"/>
      <c r="L2194" s="8"/>
      <c r="M2194" s="8"/>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row>
    <row r="2195" spans="1:40" customFormat="1" hidden="1" x14ac:dyDescent="0.2">
      <c r="A2195" s="8" t="str">
        <f t="shared" si="1327"/>
        <v/>
      </c>
      <c r="B2195" s="8"/>
      <c r="C2195" s="8"/>
      <c r="D2195" s="8"/>
      <c r="E2195" s="8"/>
      <c r="F2195" s="8"/>
      <c r="G2195" s="8"/>
      <c r="H2195" s="8"/>
      <c r="I2195" s="8"/>
      <c r="J2195" s="8"/>
      <c r="K2195" s="8"/>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row>
    <row r="2196" spans="1:40" customFormat="1" hidden="1" x14ac:dyDescent="0.2">
      <c r="A2196" s="8" t="str">
        <f t="shared" si="1327"/>
        <v/>
      </c>
      <c r="B2196" s="8"/>
      <c r="C2196" s="8"/>
      <c r="D2196" s="8"/>
      <c r="E2196" s="8"/>
      <c r="F2196" s="8"/>
      <c r="G2196" s="8"/>
      <c r="H2196" s="8"/>
      <c r="I2196" s="8"/>
      <c r="J2196" s="8"/>
      <c r="K2196" s="8"/>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row>
    <row r="2197" spans="1:40" customFormat="1" hidden="1" x14ac:dyDescent="0.2">
      <c r="A2197" s="8" t="str">
        <f t="shared" si="1327"/>
        <v/>
      </c>
      <c r="B2197" s="8"/>
      <c r="C2197" s="8"/>
      <c r="D2197" s="8"/>
      <c r="E2197" s="8"/>
      <c r="F2197" s="8"/>
      <c r="G2197" s="8"/>
      <c r="H2197" s="8"/>
      <c r="I2197" s="8"/>
      <c r="J2197" s="8"/>
      <c r="K2197" s="8"/>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row>
    <row r="2198" spans="1:40" customFormat="1" hidden="1" x14ac:dyDescent="0.2">
      <c r="A2198" s="8" t="str">
        <f t="shared" si="1327"/>
        <v/>
      </c>
      <c r="B2198" s="8"/>
      <c r="C2198" s="8"/>
      <c r="D2198" s="8"/>
      <c r="E2198" s="8"/>
      <c r="F2198" s="8"/>
      <c r="G2198" s="8"/>
      <c r="H2198" s="8"/>
      <c r="I2198" s="8"/>
      <c r="J2198" s="8"/>
      <c r="K2198" s="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row>
    <row r="2199" spans="1:40" customFormat="1" hidden="1" x14ac:dyDescent="0.2">
      <c r="A2199" s="8" t="str">
        <f t="shared" si="1327"/>
        <v/>
      </c>
      <c r="B2199" s="8"/>
      <c r="C2199" s="8"/>
      <c r="D2199" s="8"/>
      <c r="E2199" s="8"/>
      <c r="F2199" s="8"/>
      <c r="G2199" s="8"/>
      <c r="H2199" s="8"/>
      <c r="I2199" s="8"/>
      <c r="J2199" s="8"/>
      <c r="K2199" s="8"/>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row>
    <row r="2200" spans="1:40" customFormat="1" hidden="1" x14ac:dyDescent="0.2">
      <c r="A2200" s="8" t="str">
        <f t="shared" si="1327"/>
        <v/>
      </c>
      <c r="B2200" s="8"/>
      <c r="C2200" s="8"/>
      <c r="D2200" s="8"/>
      <c r="E2200" s="8"/>
      <c r="F2200" s="8"/>
      <c r="G2200" s="8"/>
      <c r="H2200" s="8"/>
      <c r="I2200" s="8"/>
      <c r="J2200" s="8"/>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row>
    <row r="2201" spans="1:40" customFormat="1" hidden="1" x14ac:dyDescent="0.2">
      <c r="A2201" s="8" t="str">
        <f t="shared" si="1327"/>
        <v/>
      </c>
      <c r="B2201" s="8"/>
      <c r="C2201" s="8"/>
      <c r="D2201" s="8"/>
      <c r="E2201" s="8"/>
      <c r="F2201" s="8"/>
      <c r="G2201" s="8"/>
      <c r="H2201" s="8"/>
      <c r="I2201" s="8"/>
      <c r="J2201" s="8"/>
      <c r="K2201" s="8"/>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row>
    <row r="2202" spans="1:40" customFormat="1" hidden="1" x14ac:dyDescent="0.2">
      <c r="A2202" s="8" t="str">
        <f t="shared" si="1327"/>
        <v/>
      </c>
      <c r="B2202" s="8"/>
      <c r="C2202" s="8"/>
      <c r="D2202" s="8"/>
      <c r="E2202" s="8"/>
      <c r="F2202" s="8"/>
      <c r="G2202" s="8"/>
      <c r="H2202" s="8"/>
      <c r="I2202" s="8"/>
      <c r="J2202" s="8"/>
      <c r="K2202" s="8"/>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row>
    <row r="2203" spans="1:40" customFormat="1" hidden="1" x14ac:dyDescent="0.2">
      <c r="A2203" s="8" t="str">
        <f t="shared" si="1327"/>
        <v/>
      </c>
      <c r="B2203" s="8"/>
      <c r="C2203" s="8"/>
      <c r="D2203" s="8"/>
      <c r="E2203" s="8"/>
      <c r="F2203" s="8"/>
      <c r="G2203" s="8"/>
      <c r="H2203" s="8"/>
      <c r="I2203" s="8"/>
      <c r="J2203" s="8"/>
      <c r="K2203" s="8"/>
      <c r="L2203" s="8"/>
      <c r="M2203" s="8"/>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row>
    <row r="2204" spans="1:40" customFormat="1" hidden="1" x14ac:dyDescent="0.2">
      <c r="A2204" s="8" t="str">
        <f t="shared" si="1327"/>
        <v/>
      </c>
      <c r="B2204" s="8"/>
      <c r="C2204" s="8"/>
      <c r="D2204" s="8"/>
      <c r="E2204" s="8"/>
      <c r="F2204" s="8"/>
      <c r="G2204" s="8"/>
      <c r="H2204" s="8"/>
      <c r="I2204" s="8"/>
      <c r="J2204" s="8"/>
      <c r="K2204" s="8"/>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row>
    <row r="2205" spans="1:40" customFormat="1" hidden="1" x14ac:dyDescent="0.2">
      <c r="A2205" s="8" t="str">
        <f t="shared" si="1327"/>
        <v/>
      </c>
      <c r="B2205" s="8"/>
      <c r="C2205" s="8"/>
      <c r="D2205" s="8"/>
      <c r="E2205" s="8"/>
      <c r="F2205" s="8"/>
      <c r="G2205" s="8"/>
      <c r="H2205" s="8"/>
      <c r="I2205" s="8"/>
      <c r="J2205" s="8"/>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row>
    <row r="2206" spans="1:40" customFormat="1" hidden="1" x14ac:dyDescent="0.2">
      <c r="A2206" s="8" t="str">
        <f t="shared" si="1327"/>
        <v/>
      </c>
      <c r="B2206" s="8"/>
      <c r="C2206" s="8"/>
      <c r="D2206" s="8"/>
      <c r="E2206" s="8"/>
      <c r="F2206" s="8"/>
      <c r="G2206" s="8"/>
      <c r="H2206" s="8"/>
      <c r="I2206" s="8"/>
      <c r="J2206" s="8"/>
      <c r="K2206" s="8"/>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row>
    <row r="2207" spans="1:40" customFormat="1" hidden="1" x14ac:dyDescent="0.2">
      <c r="A2207" s="8" t="str">
        <f t="shared" si="1327"/>
        <v/>
      </c>
      <c r="B2207" s="8"/>
      <c r="C2207" s="8"/>
      <c r="D2207" s="8"/>
      <c r="E2207" s="8"/>
      <c r="F2207" s="8"/>
      <c r="G2207" s="8"/>
      <c r="H2207" s="8"/>
      <c r="I2207" s="8"/>
      <c r="J2207" s="8"/>
      <c r="K2207" s="8"/>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row>
    <row r="2208" spans="1:40" customFormat="1" hidden="1" x14ac:dyDescent="0.2">
      <c r="A2208" s="8" t="str">
        <f t="shared" si="1327"/>
        <v/>
      </c>
      <c r="B2208" s="8"/>
      <c r="C2208" s="8"/>
      <c r="D2208" s="8"/>
      <c r="E2208" s="8"/>
      <c r="F2208" s="8"/>
      <c r="G2208" s="8"/>
      <c r="H2208" s="8"/>
      <c r="I2208" s="8"/>
      <c r="J2208" s="8"/>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row>
    <row r="2209" spans="1:40" customFormat="1" hidden="1" x14ac:dyDescent="0.2">
      <c r="A2209" s="8" t="str">
        <f t="shared" si="1327"/>
        <v/>
      </c>
      <c r="B2209" s="8"/>
      <c r="C2209" s="8"/>
      <c r="D2209" s="8"/>
      <c r="E2209" s="8"/>
      <c r="F2209" s="8"/>
      <c r="G2209" s="8"/>
      <c r="H2209" s="8"/>
      <c r="I2209" s="8"/>
      <c r="J2209" s="8"/>
      <c r="K2209" s="8"/>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row>
    <row r="2210" spans="1:40" customFormat="1" hidden="1" x14ac:dyDescent="0.2">
      <c r="A2210" s="8" t="str">
        <f t="shared" si="1327"/>
        <v/>
      </c>
      <c r="B2210" s="8"/>
      <c r="C2210" s="8"/>
      <c r="D2210" s="8"/>
      <c r="E2210" s="8"/>
      <c r="F2210" s="8"/>
      <c r="G2210" s="8"/>
      <c r="H2210" s="8"/>
      <c r="I2210" s="8"/>
      <c r="J2210" s="8"/>
      <c r="K2210" s="8"/>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row>
    <row r="2211" spans="1:40" customFormat="1" hidden="1" x14ac:dyDescent="0.2">
      <c r="A2211" s="8" t="str">
        <f t="shared" si="1327"/>
        <v/>
      </c>
      <c r="B2211" s="8"/>
      <c r="C2211" s="8"/>
      <c r="D2211" s="8"/>
      <c r="E2211" s="8"/>
      <c r="F2211" s="8"/>
      <c r="G2211" s="8"/>
      <c r="H2211" s="8"/>
      <c r="I2211" s="8"/>
      <c r="J2211" s="8"/>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row>
    <row r="2212" spans="1:40" customFormat="1" hidden="1" x14ac:dyDescent="0.2">
      <c r="A2212" s="8" t="str">
        <f t="shared" si="1327"/>
        <v/>
      </c>
      <c r="B2212" s="8"/>
      <c r="C2212" s="8"/>
      <c r="D2212" s="8"/>
      <c r="E2212" s="8"/>
      <c r="F2212" s="8"/>
      <c r="G2212" s="8"/>
      <c r="H2212" s="8"/>
      <c r="I2212" s="8"/>
      <c r="J2212" s="8"/>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row>
    <row r="2213" spans="1:40" customFormat="1" hidden="1" x14ac:dyDescent="0.2">
      <c r="A2213" s="8" t="str">
        <f t="shared" si="1327"/>
        <v/>
      </c>
      <c r="B2213" s="8"/>
      <c r="C2213" s="8"/>
      <c r="D2213" s="8"/>
      <c r="E2213" s="8"/>
      <c r="F2213" s="8"/>
      <c r="G2213" s="8"/>
      <c r="H2213" s="8"/>
      <c r="I2213" s="8"/>
      <c r="J2213" s="8"/>
      <c r="K2213" s="8"/>
      <c r="L2213" s="8"/>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row>
    <row r="2214" spans="1:40" customFormat="1" hidden="1" x14ac:dyDescent="0.2">
      <c r="A2214" s="8" t="str">
        <f t="shared" si="1327"/>
        <v/>
      </c>
      <c r="B2214" s="8"/>
      <c r="C2214" s="8"/>
      <c r="D2214" s="8"/>
      <c r="E2214" s="8"/>
      <c r="F2214" s="8"/>
      <c r="G2214" s="8"/>
      <c r="H2214" s="8"/>
      <c r="I2214" s="8"/>
      <c r="J2214" s="8"/>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row>
    <row r="2215" spans="1:40" customFormat="1" hidden="1" x14ac:dyDescent="0.2">
      <c r="A2215" s="8" t="str">
        <f t="shared" si="1327"/>
        <v/>
      </c>
      <c r="B2215" s="8"/>
      <c r="C2215" s="8"/>
      <c r="D2215" s="8"/>
      <c r="E2215" s="8"/>
      <c r="F2215" s="8"/>
      <c r="G2215" s="8"/>
      <c r="H2215" s="8"/>
      <c r="I2215" s="8"/>
      <c r="J2215" s="8"/>
      <c r="K2215" s="8"/>
      <c r="L2215" s="8"/>
      <c r="M2215" s="8"/>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row>
    <row r="2216" spans="1:40" customFormat="1" hidden="1" x14ac:dyDescent="0.2">
      <c r="A2216" s="8" t="str">
        <f t="shared" si="1327"/>
        <v/>
      </c>
      <c r="B2216" s="8"/>
      <c r="C2216" s="8"/>
      <c r="D2216" s="8"/>
      <c r="E2216" s="8"/>
      <c r="F2216" s="8"/>
      <c r="G2216" s="8"/>
      <c r="H2216" s="8"/>
      <c r="I2216" s="8"/>
      <c r="J2216" s="8"/>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row>
    <row r="2217" spans="1:40" customFormat="1" hidden="1" x14ac:dyDescent="0.2">
      <c r="A2217" s="8" t="str">
        <f t="shared" si="1327"/>
        <v/>
      </c>
      <c r="B2217" s="8"/>
      <c r="C2217" s="8"/>
      <c r="D2217" s="8"/>
      <c r="E2217" s="8"/>
      <c r="F2217" s="8"/>
      <c r="G2217" s="8"/>
      <c r="H2217" s="8"/>
      <c r="I2217" s="8"/>
      <c r="J2217" s="8"/>
      <c r="K2217" s="8"/>
      <c r="L2217" s="8"/>
      <c r="M2217" s="8"/>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row>
    <row r="2218" spans="1:40" customFormat="1" hidden="1" x14ac:dyDescent="0.2">
      <c r="A2218" s="8" t="str">
        <f t="shared" si="1327"/>
        <v/>
      </c>
      <c r="B2218" s="8"/>
      <c r="C2218" s="8"/>
      <c r="D2218" s="8"/>
      <c r="E2218" s="8"/>
      <c r="F2218" s="8"/>
      <c r="G2218" s="8"/>
      <c r="H2218" s="8"/>
      <c r="I2218" s="8"/>
      <c r="J2218" s="8"/>
      <c r="K2218" s="8"/>
      <c r="L2218" s="8"/>
      <c r="M2218" s="8"/>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row>
    <row r="2219" spans="1:40" customFormat="1" hidden="1" x14ac:dyDescent="0.2">
      <c r="A2219" s="8" t="str">
        <f t="shared" si="1327"/>
        <v/>
      </c>
      <c r="B2219" s="8"/>
      <c r="C2219" s="8"/>
      <c r="D2219" s="8"/>
      <c r="E2219" s="8"/>
      <c r="F2219" s="8"/>
      <c r="G2219" s="8"/>
      <c r="H2219" s="8"/>
      <c r="I2219" s="8"/>
      <c r="J2219" s="8"/>
      <c r="K2219" s="8"/>
      <c r="L2219" s="8"/>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row>
    <row r="2220" spans="1:40" customFormat="1" hidden="1" x14ac:dyDescent="0.2">
      <c r="A2220" s="8" t="str">
        <f t="shared" si="1327"/>
        <v/>
      </c>
      <c r="B2220" s="8"/>
      <c r="C2220" s="8"/>
      <c r="D2220" s="8"/>
      <c r="E2220" s="8"/>
      <c r="F2220" s="8"/>
      <c r="G2220" s="8"/>
      <c r="H2220" s="8"/>
      <c r="I2220" s="8"/>
      <c r="J2220" s="8"/>
      <c r="K2220" s="8"/>
      <c r="L2220" s="8"/>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row>
    <row r="2221" spans="1:40" customFormat="1" hidden="1" x14ac:dyDescent="0.2">
      <c r="A2221" s="8" t="str">
        <f t="shared" si="1327"/>
        <v/>
      </c>
      <c r="B2221" s="8"/>
      <c r="C2221" s="8"/>
      <c r="D2221" s="8"/>
      <c r="E2221" s="8"/>
      <c r="F2221" s="8"/>
      <c r="G2221" s="8"/>
      <c r="H2221" s="8"/>
      <c r="I2221" s="8"/>
      <c r="J2221" s="8"/>
      <c r="K2221" s="8"/>
      <c r="L2221" s="8"/>
      <c r="M2221" s="8"/>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row>
    <row r="2222" spans="1:40" customFormat="1" hidden="1" x14ac:dyDescent="0.2">
      <c r="A2222" s="8" t="str">
        <f t="shared" si="1327"/>
        <v/>
      </c>
      <c r="B2222" s="8"/>
      <c r="C2222" s="8"/>
      <c r="D2222" s="8"/>
      <c r="E2222" s="8"/>
      <c r="F2222" s="8"/>
      <c r="G2222" s="8"/>
      <c r="H2222" s="8"/>
      <c r="I2222" s="8"/>
      <c r="J2222" s="8"/>
      <c r="K2222" s="8"/>
      <c r="L2222" s="8"/>
      <c r="M2222" s="8"/>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row>
    <row r="2223" spans="1:40" customFormat="1" hidden="1" x14ac:dyDescent="0.2">
      <c r="A2223" s="8" t="str">
        <f t="shared" si="1327"/>
        <v/>
      </c>
      <c r="B2223" s="8"/>
      <c r="C2223" s="8"/>
      <c r="D2223" s="8"/>
      <c r="E2223" s="8"/>
      <c r="F2223" s="8"/>
      <c r="G2223" s="8"/>
      <c r="H2223" s="8"/>
      <c r="I2223" s="8"/>
      <c r="J2223" s="8"/>
      <c r="K2223" s="8"/>
      <c r="L2223" s="8"/>
      <c r="M2223" s="8"/>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row>
    <row r="2224" spans="1:40" customFormat="1" hidden="1" x14ac:dyDescent="0.2">
      <c r="A2224" s="8" t="str">
        <f t="shared" si="1327"/>
        <v/>
      </c>
      <c r="B2224" s="8"/>
      <c r="C2224" s="8"/>
      <c r="D2224" s="8"/>
      <c r="E2224" s="8"/>
      <c r="F2224" s="8"/>
      <c r="G2224" s="8"/>
      <c r="H2224" s="8"/>
      <c r="I2224" s="8"/>
      <c r="J2224" s="8"/>
      <c r="K2224" s="8"/>
      <c r="L2224" s="8"/>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row>
    <row r="2225" spans="1:40" customFormat="1" hidden="1" x14ac:dyDescent="0.2">
      <c r="A2225" s="8" t="str">
        <f t="shared" si="1327"/>
        <v/>
      </c>
      <c r="B2225" s="8"/>
      <c r="C2225" s="8"/>
      <c r="D2225" s="8"/>
      <c r="E2225" s="8"/>
      <c r="F2225" s="8"/>
      <c r="G2225" s="8"/>
      <c r="H2225" s="8"/>
      <c r="I2225" s="8"/>
      <c r="J2225" s="8"/>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row>
    <row r="2226" spans="1:40" customFormat="1" hidden="1" x14ac:dyDescent="0.2">
      <c r="A2226" s="8" t="str">
        <f t="shared" si="1327"/>
        <v/>
      </c>
      <c r="B2226" s="8"/>
      <c r="C2226" s="8"/>
      <c r="D2226" s="8"/>
      <c r="E2226" s="8"/>
      <c r="F2226" s="8"/>
      <c r="G2226" s="8"/>
      <c r="H2226" s="8"/>
      <c r="I2226" s="8"/>
      <c r="J2226" s="8"/>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row>
    <row r="2227" spans="1:40" customFormat="1" hidden="1" x14ac:dyDescent="0.2">
      <c r="A2227" s="8" t="str">
        <f t="shared" si="1327"/>
        <v/>
      </c>
      <c r="B2227" s="8"/>
      <c r="C2227" s="8"/>
      <c r="D2227" s="8"/>
      <c r="E2227" s="8"/>
      <c r="F2227" s="8"/>
      <c r="G2227" s="8"/>
      <c r="H2227" s="8"/>
      <c r="I2227" s="8"/>
      <c r="J2227" s="8"/>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row>
    <row r="2228" spans="1:40" customFormat="1" hidden="1" x14ac:dyDescent="0.2">
      <c r="A2228" s="8" t="str">
        <f t="shared" si="1327"/>
        <v/>
      </c>
      <c r="B2228" s="8"/>
      <c r="C2228" s="8"/>
      <c r="D2228" s="8"/>
      <c r="E2228" s="8"/>
      <c r="F2228" s="8"/>
      <c r="G2228" s="8"/>
      <c r="H2228" s="8"/>
      <c r="I2228" s="8"/>
      <c r="J2228" s="8"/>
      <c r="K2228" s="8"/>
      <c r="L2228" s="8"/>
      <c r="M2228" s="8"/>
      <c r="N2228" s="8"/>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row>
    <row r="2229" spans="1:40" customFormat="1" hidden="1" x14ac:dyDescent="0.2">
      <c r="A2229" s="8" t="str">
        <f t="shared" si="1327"/>
        <v/>
      </c>
      <c r="B2229" s="8"/>
      <c r="C2229" s="8"/>
      <c r="D2229" s="8"/>
      <c r="E2229" s="8"/>
      <c r="F2229" s="8"/>
      <c r="G2229" s="8"/>
      <c r="H2229" s="8"/>
      <c r="I2229" s="8"/>
      <c r="J2229" s="8"/>
      <c r="K2229" s="8"/>
      <c r="L2229" s="8"/>
      <c r="M2229" s="8"/>
      <c r="N2229" s="8"/>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row>
    <row r="2230" spans="1:40" customFormat="1" hidden="1" x14ac:dyDescent="0.2">
      <c r="A2230" s="8" t="str">
        <f t="shared" si="1327"/>
        <v/>
      </c>
      <c r="B2230" s="8"/>
      <c r="C2230" s="8"/>
      <c r="D2230" s="8"/>
      <c r="E2230" s="8"/>
      <c r="F2230" s="8"/>
      <c r="G2230" s="8"/>
      <c r="H2230" s="8"/>
      <c r="I2230" s="8"/>
      <c r="J2230" s="8"/>
      <c r="K2230" s="8"/>
      <c r="L2230" s="8"/>
      <c r="M2230" s="8"/>
      <c r="N2230" s="8"/>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row>
    <row r="2231" spans="1:40" customFormat="1" hidden="1" x14ac:dyDescent="0.2">
      <c r="A2231" s="8" t="str">
        <f t="shared" si="1327"/>
        <v/>
      </c>
      <c r="B2231" s="8"/>
      <c r="C2231" s="8"/>
      <c r="D2231" s="8"/>
      <c r="E2231" s="8"/>
      <c r="F2231" s="8"/>
      <c r="G2231" s="8"/>
      <c r="H2231" s="8"/>
      <c r="I2231" s="8"/>
      <c r="J2231" s="8"/>
      <c r="K2231" s="8"/>
      <c r="L2231" s="8"/>
      <c r="M2231" s="8"/>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row>
    <row r="2232" spans="1:40" customFormat="1" hidden="1" x14ac:dyDescent="0.2">
      <c r="A2232" s="8" t="str">
        <f t="shared" si="1327"/>
        <v/>
      </c>
      <c r="B2232" s="8"/>
      <c r="C2232" s="8"/>
      <c r="D2232" s="8"/>
      <c r="E2232" s="8"/>
      <c r="F2232" s="8"/>
      <c r="G2232" s="8"/>
      <c r="H2232" s="8"/>
      <c r="I2232" s="8"/>
      <c r="J2232" s="8"/>
      <c r="K2232" s="8"/>
      <c r="L2232" s="8"/>
      <c r="M2232" s="8"/>
      <c r="N2232" s="8"/>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row>
    <row r="2233" spans="1:40" customFormat="1" hidden="1" x14ac:dyDescent="0.2">
      <c r="A2233" s="8" t="str">
        <f t="shared" si="1327"/>
        <v/>
      </c>
      <c r="B2233" s="8"/>
      <c r="C2233" s="8"/>
      <c r="D2233" s="8"/>
      <c r="E2233" s="8"/>
      <c r="F2233" s="8"/>
      <c r="G2233" s="8"/>
      <c r="H2233" s="8"/>
      <c r="I2233" s="8"/>
      <c r="J2233" s="8"/>
      <c r="K2233" s="8"/>
      <c r="L2233" s="8"/>
      <c r="M2233" s="8"/>
      <c r="N2233" s="8"/>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row>
  </sheetData>
  <autoFilter ref="A1:AN2233">
    <filterColumn colId="1">
      <filters>
        <filter val="Nurse practitioners"/>
        <filter val="Registered nurses"/>
      </filters>
    </filterColumn>
    <filterColumn colId="2">
      <filters>
        <filter val="Manitoba"/>
      </filters>
    </filterColumn>
    <filterColumn colId="4">
      <filters>
        <filter val="2019"/>
      </filters>
    </filterColumn>
  </autoFilter>
  <sortState ref="A2:BZ2233">
    <sortCondition ref="C2:C2233"/>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393"/>
  <sheetViews>
    <sheetView showGridLines="0" zoomScaleNormal="100" workbookViewId="0"/>
  </sheetViews>
  <sheetFormatPr defaultRowHeight="14.25" x14ac:dyDescent="0.2"/>
  <cols>
    <col min="1" max="1" width="43" customWidth="1"/>
    <col min="2" max="2" width="21.875" customWidth="1"/>
    <col min="3" max="3" width="15.375" customWidth="1"/>
    <col min="4" max="4" width="16" customWidth="1"/>
  </cols>
  <sheetData>
    <row r="1" spans="1:6" x14ac:dyDescent="0.2">
      <c r="A1" s="8" t="str">
        <f>CONCATENATE(E1,B1,C1)</f>
        <v>2010Registered nursesNewfoundland and Labrador</v>
      </c>
      <c r="B1" s="8" t="s">
        <v>7</v>
      </c>
      <c r="C1" s="8" t="s">
        <v>14</v>
      </c>
      <c r="D1" s="8" t="s">
        <v>9</v>
      </c>
      <c r="E1" s="8">
        <v>2010</v>
      </c>
      <c r="F1" s="8">
        <v>5916</v>
      </c>
    </row>
    <row r="2" spans="1:6" x14ac:dyDescent="0.2">
      <c r="A2" s="8" t="str">
        <f t="shared" ref="A2:A65" si="0">CONCATENATE(E2,B2,C2)</f>
        <v>2010Registered nursesPrince Edward Island</v>
      </c>
      <c r="B2" s="8" t="s">
        <v>7</v>
      </c>
      <c r="C2" s="8" t="s">
        <v>15</v>
      </c>
      <c r="D2" s="8" t="s">
        <v>9</v>
      </c>
      <c r="E2" s="8">
        <v>2010</v>
      </c>
      <c r="F2" s="8">
        <v>1468</v>
      </c>
    </row>
    <row r="3" spans="1:6" x14ac:dyDescent="0.2">
      <c r="A3" s="8" t="str">
        <f t="shared" si="0"/>
        <v>2010Registered nursesNova Scotia</v>
      </c>
      <c r="B3" s="8" t="s">
        <v>7</v>
      </c>
      <c r="C3" s="8" t="s">
        <v>16</v>
      </c>
      <c r="D3" s="8" t="s">
        <v>9</v>
      </c>
      <c r="E3" s="8">
        <v>2010</v>
      </c>
      <c r="F3" s="8">
        <v>9067</v>
      </c>
    </row>
    <row r="4" spans="1:6" x14ac:dyDescent="0.2">
      <c r="A4" s="8" t="str">
        <f t="shared" si="0"/>
        <v>2010Registered nursesNew Brunswick</v>
      </c>
      <c r="B4" s="8" t="s">
        <v>7</v>
      </c>
      <c r="C4" s="8" t="s">
        <v>17</v>
      </c>
      <c r="D4" s="8" t="s">
        <v>9</v>
      </c>
      <c r="E4" s="8">
        <v>2010</v>
      </c>
      <c r="F4" s="8">
        <v>8033</v>
      </c>
    </row>
    <row r="5" spans="1:6" x14ac:dyDescent="0.2">
      <c r="A5" s="8" t="str">
        <f t="shared" si="0"/>
        <v>2010Registered nursesQuebec</v>
      </c>
      <c r="B5" s="8" t="s">
        <v>7</v>
      </c>
      <c r="C5" s="8" t="s">
        <v>18</v>
      </c>
      <c r="D5" s="8" t="s">
        <v>9</v>
      </c>
      <c r="E5" s="8">
        <v>2010</v>
      </c>
      <c r="F5" s="8">
        <v>66269</v>
      </c>
    </row>
    <row r="6" spans="1:6" x14ac:dyDescent="0.2">
      <c r="A6" s="8" t="str">
        <f t="shared" si="0"/>
        <v>2010Registered nursesOntario</v>
      </c>
      <c r="B6" s="8" t="s">
        <v>7</v>
      </c>
      <c r="C6" s="8" t="s">
        <v>19</v>
      </c>
      <c r="D6" s="8" t="s">
        <v>9</v>
      </c>
      <c r="E6" s="8">
        <v>2010</v>
      </c>
      <c r="F6" s="8">
        <v>93703</v>
      </c>
    </row>
    <row r="7" spans="1:6" x14ac:dyDescent="0.2">
      <c r="A7" s="8" t="str">
        <f t="shared" si="0"/>
        <v>2010Registered nursesManitoba</v>
      </c>
      <c r="B7" s="8" t="s">
        <v>7</v>
      </c>
      <c r="C7" s="8" t="s">
        <v>20</v>
      </c>
      <c r="D7" s="8" t="s">
        <v>9</v>
      </c>
      <c r="E7" s="8">
        <v>2010</v>
      </c>
      <c r="F7" s="8">
        <v>11535</v>
      </c>
    </row>
    <row r="8" spans="1:6" x14ac:dyDescent="0.2">
      <c r="A8" s="8" t="str">
        <f t="shared" si="0"/>
        <v>2010Registered nursesSaskatchewan</v>
      </c>
      <c r="B8" s="8" t="s">
        <v>7</v>
      </c>
      <c r="C8" s="8" t="s">
        <v>21</v>
      </c>
      <c r="D8" s="8" t="s">
        <v>9</v>
      </c>
      <c r="E8" s="8">
        <v>2010</v>
      </c>
      <c r="F8" s="8">
        <v>9416</v>
      </c>
    </row>
    <row r="9" spans="1:6" x14ac:dyDescent="0.2">
      <c r="A9" s="8" t="str">
        <f t="shared" si="0"/>
        <v>2010Registered nursesAlberta</v>
      </c>
      <c r="B9" s="8" t="s">
        <v>7</v>
      </c>
      <c r="C9" s="8" t="s">
        <v>22</v>
      </c>
      <c r="D9" s="8" t="s">
        <v>9</v>
      </c>
      <c r="E9" s="8">
        <v>2010</v>
      </c>
      <c r="F9" s="8">
        <v>28418</v>
      </c>
    </row>
    <row r="10" spans="1:6" x14ac:dyDescent="0.2">
      <c r="A10" s="8" t="str">
        <f t="shared" si="0"/>
        <v>2010Registered nursesBritish Columbia</v>
      </c>
      <c r="B10" s="8" t="s">
        <v>7</v>
      </c>
      <c r="C10" s="8" t="s">
        <v>23</v>
      </c>
      <c r="D10" s="8" t="s">
        <v>9</v>
      </c>
      <c r="E10" s="8">
        <v>2010</v>
      </c>
      <c r="F10" s="8">
        <v>30790</v>
      </c>
    </row>
    <row r="11" spans="1:6" x14ac:dyDescent="0.2">
      <c r="A11" s="8" t="str">
        <f t="shared" si="0"/>
        <v>2010Registered nursesYukon</v>
      </c>
      <c r="B11" s="8" t="s">
        <v>7</v>
      </c>
      <c r="C11" s="8" t="s">
        <v>24</v>
      </c>
      <c r="D11" s="8" t="s">
        <v>9</v>
      </c>
      <c r="E11" s="8">
        <v>2010</v>
      </c>
      <c r="F11" s="8">
        <v>357</v>
      </c>
    </row>
    <row r="12" spans="1:6" x14ac:dyDescent="0.2">
      <c r="A12" s="8" t="str">
        <f t="shared" si="0"/>
        <v>2010Registered nursesNorthwest Territories/Nunavut</v>
      </c>
      <c r="B12" s="8" t="s">
        <v>7</v>
      </c>
      <c r="C12" s="8" t="s">
        <v>152</v>
      </c>
      <c r="D12" s="8" t="s">
        <v>9</v>
      </c>
      <c r="E12" s="8">
        <v>2010</v>
      </c>
      <c r="F12" s="8">
        <v>1053</v>
      </c>
    </row>
    <row r="13" spans="1:6" x14ac:dyDescent="0.2">
      <c r="A13" s="8" t="str">
        <f t="shared" si="0"/>
        <v>2010Licensed practical nursesNewfoundland and Labrador</v>
      </c>
      <c r="B13" s="8" t="s">
        <v>3</v>
      </c>
      <c r="C13" s="8" t="s">
        <v>14</v>
      </c>
      <c r="D13" s="8" t="s">
        <v>9</v>
      </c>
      <c r="E13" s="8">
        <v>2010</v>
      </c>
      <c r="F13" s="8">
        <v>2495</v>
      </c>
    </row>
    <row r="14" spans="1:6" x14ac:dyDescent="0.2">
      <c r="A14" s="8" t="str">
        <f t="shared" si="0"/>
        <v>2010Licensed practical nursesPrince Edward Island</v>
      </c>
      <c r="B14" s="8" t="s">
        <v>3</v>
      </c>
      <c r="C14" s="8" t="s">
        <v>15</v>
      </c>
      <c r="D14" s="8" t="s">
        <v>9</v>
      </c>
      <c r="E14" s="8">
        <v>2010</v>
      </c>
      <c r="F14" s="8">
        <v>590</v>
      </c>
    </row>
    <row r="15" spans="1:6" x14ac:dyDescent="0.2">
      <c r="A15" s="8" t="str">
        <f t="shared" si="0"/>
        <v>2010Licensed practical nursesNova Scotia</v>
      </c>
      <c r="B15" s="8" t="s">
        <v>3</v>
      </c>
      <c r="C15" s="8" t="s">
        <v>16</v>
      </c>
      <c r="D15" s="8" t="s">
        <v>9</v>
      </c>
      <c r="E15" s="8">
        <v>2010</v>
      </c>
      <c r="F15" s="8">
        <v>3530</v>
      </c>
    </row>
    <row r="16" spans="1:6" x14ac:dyDescent="0.2">
      <c r="A16" s="8" t="str">
        <f t="shared" si="0"/>
        <v>2010Licensed practical nursesNew Brunswick</v>
      </c>
      <c r="B16" s="8" t="s">
        <v>3</v>
      </c>
      <c r="C16" s="8" t="s">
        <v>17</v>
      </c>
      <c r="D16" s="8" t="s">
        <v>9</v>
      </c>
      <c r="E16" s="8">
        <v>2010</v>
      </c>
      <c r="F16" s="8">
        <v>2802</v>
      </c>
    </row>
    <row r="17" spans="1:6" x14ac:dyDescent="0.2">
      <c r="A17" s="8" t="str">
        <f t="shared" si="0"/>
        <v>2010Licensed practical nursesQuebec</v>
      </c>
      <c r="B17" s="8" t="s">
        <v>3</v>
      </c>
      <c r="C17" s="8" t="s">
        <v>18</v>
      </c>
      <c r="D17" s="8" t="s">
        <v>9</v>
      </c>
      <c r="E17" s="8">
        <v>2010</v>
      </c>
      <c r="F17" s="8">
        <v>20244</v>
      </c>
    </row>
    <row r="18" spans="1:6" x14ac:dyDescent="0.2">
      <c r="A18" s="8" t="str">
        <f t="shared" si="0"/>
        <v>2010Licensed practical nursesOntario</v>
      </c>
      <c r="B18" s="8" t="s">
        <v>3</v>
      </c>
      <c r="C18" s="8" t="s">
        <v>19</v>
      </c>
      <c r="D18" s="8" t="s">
        <v>9</v>
      </c>
      <c r="E18" s="8">
        <v>2010</v>
      </c>
      <c r="F18" s="8">
        <v>30423</v>
      </c>
    </row>
    <row r="19" spans="1:6" x14ac:dyDescent="0.2">
      <c r="A19" s="8" t="str">
        <f t="shared" si="0"/>
        <v>2010Licensed practical nursesManitoba</v>
      </c>
      <c r="B19" s="8" t="s">
        <v>3</v>
      </c>
      <c r="C19" s="8" t="s">
        <v>20</v>
      </c>
      <c r="D19" s="8" t="s">
        <v>9</v>
      </c>
      <c r="E19" s="8">
        <v>2010</v>
      </c>
      <c r="F19" s="8">
        <v>2732</v>
      </c>
    </row>
    <row r="20" spans="1:6" x14ac:dyDescent="0.2">
      <c r="A20" s="8" t="str">
        <f t="shared" si="0"/>
        <v>2010Licensed practical nursesSaskatchewan</v>
      </c>
      <c r="B20" s="8" t="s">
        <v>3</v>
      </c>
      <c r="C20" s="8" t="s">
        <v>21</v>
      </c>
      <c r="D20" s="8" t="s">
        <v>9</v>
      </c>
      <c r="E20" s="8">
        <v>2010</v>
      </c>
      <c r="F20" s="8">
        <v>2723</v>
      </c>
    </row>
    <row r="21" spans="1:6" x14ac:dyDescent="0.2">
      <c r="A21" s="8" t="str">
        <f t="shared" si="0"/>
        <v>2010Licensed practical nursesAlberta</v>
      </c>
      <c r="B21" s="8" t="s">
        <v>3</v>
      </c>
      <c r="C21" s="8" t="s">
        <v>22</v>
      </c>
      <c r="D21" s="8" t="s">
        <v>9</v>
      </c>
      <c r="E21" s="8">
        <v>2010</v>
      </c>
      <c r="F21" s="8">
        <v>7301</v>
      </c>
    </row>
    <row r="22" spans="1:6" x14ac:dyDescent="0.2">
      <c r="A22" s="8" t="str">
        <f t="shared" si="0"/>
        <v>2010Licensed practical nursesBritish Columbia</v>
      </c>
      <c r="B22" s="8" t="s">
        <v>3</v>
      </c>
      <c r="C22" s="8" t="s">
        <v>23</v>
      </c>
      <c r="D22" s="8" t="s">
        <v>9</v>
      </c>
      <c r="E22" s="8">
        <v>2010</v>
      </c>
      <c r="F22" s="8">
        <v>8235</v>
      </c>
    </row>
    <row r="23" spans="1:6" x14ac:dyDescent="0.2">
      <c r="A23" s="8" t="str">
        <f t="shared" si="0"/>
        <v>2010Licensed practical nursesYukon</v>
      </c>
      <c r="B23" s="8" t="s">
        <v>3</v>
      </c>
      <c r="C23" s="8" t="s">
        <v>24</v>
      </c>
      <c r="D23" s="8" t="s">
        <v>9</v>
      </c>
      <c r="E23" s="8">
        <v>2010</v>
      </c>
      <c r="F23" s="8">
        <v>63</v>
      </c>
    </row>
    <row r="24" spans="1:6" x14ac:dyDescent="0.2">
      <c r="A24" s="8" t="str">
        <f t="shared" si="0"/>
        <v>2010Licensed practical nursesNorthwest Territories</v>
      </c>
      <c r="B24" s="8" t="s">
        <v>3</v>
      </c>
      <c r="C24" s="8" t="s">
        <v>25</v>
      </c>
      <c r="D24" s="8" t="s">
        <v>9</v>
      </c>
      <c r="E24" s="8">
        <v>2010</v>
      </c>
      <c r="F24" s="8">
        <v>86</v>
      </c>
    </row>
    <row r="25" spans="1:6" x14ac:dyDescent="0.2">
      <c r="A25" s="8" t="str">
        <f t="shared" si="0"/>
        <v>2010Registered psychiatric nursesManitoba</v>
      </c>
      <c r="B25" s="8" t="s">
        <v>8</v>
      </c>
      <c r="C25" s="8" t="s">
        <v>20</v>
      </c>
      <c r="D25" s="8" t="s">
        <v>9</v>
      </c>
      <c r="E25" s="8">
        <v>2010</v>
      </c>
      <c r="F25" s="8">
        <v>949</v>
      </c>
    </row>
    <row r="26" spans="1:6" x14ac:dyDescent="0.2">
      <c r="A26" s="8" t="str">
        <f t="shared" si="0"/>
        <v>2010Registered psychiatric nursesSaskatchewan</v>
      </c>
      <c r="B26" s="8" t="s">
        <v>8</v>
      </c>
      <c r="C26" s="8" t="s">
        <v>21</v>
      </c>
      <c r="D26" s="8" t="s">
        <v>9</v>
      </c>
      <c r="E26" s="8">
        <v>2010</v>
      </c>
      <c r="F26" s="8">
        <v>837</v>
      </c>
    </row>
    <row r="27" spans="1:6" x14ac:dyDescent="0.2">
      <c r="A27" s="8" t="str">
        <f t="shared" si="0"/>
        <v>2010Registered psychiatric nursesAlberta</v>
      </c>
      <c r="B27" s="8" t="s">
        <v>8</v>
      </c>
      <c r="C27" s="8" t="s">
        <v>22</v>
      </c>
      <c r="D27" s="8" t="s">
        <v>9</v>
      </c>
      <c r="E27" s="8">
        <v>2010</v>
      </c>
      <c r="F27" s="8">
        <v>1147</v>
      </c>
    </row>
    <row r="28" spans="1:6" x14ac:dyDescent="0.2">
      <c r="A28" s="8" t="str">
        <f t="shared" si="0"/>
        <v>2010Registered psychiatric nursesBritish Columbia</v>
      </c>
      <c r="B28" s="8" t="s">
        <v>8</v>
      </c>
      <c r="C28" s="8" t="s">
        <v>23</v>
      </c>
      <c r="D28" s="8" t="s">
        <v>9</v>
      </c>
      <c r="E28" s="8">
        <v>2010</v>
      </c>
      <c r="F28" s="8">
        <v>2241</v>
      </c>
    </row>
    <row r="29" spans="1:6" x14ac:dyDescent="0.2">
      <c r="A29" s="8" t="str">
        <f t="shared" si="0"/>
        <v>2010Nurse practitionersNewfoundland and Labrador</v>
      </c>
      <c r="B29" s="8" t="s">
        <v>5</v>
      </c>
      <c r="C29" s="8" t="s">
        <v>14</v>
      </c>
      <c r="D29" s="8" t="s">
        <v>9</v>
      </c>
      <c r="E29" s="8">
        <v>2010</v>
      </c>
      <c r="F29" s="8">
        <v>96</v>
      </c>
    </row>
    <row r="30" spans="1:6" x14ac:dyDescent="0.2">
      <c r="A30" s="8" t="str">
        <f t="shared" si="0"/>
        <v>2010Nurse practitionersPrince Edward Island</v>
      </c>
      <c r="B30" s="8" t="s">
        <v>5</v>
      </c>
      <c r="C30" s="8" t="s">
        <v>15</v>
      </c>
      <c r="D30" s="8" t="s">
        <v>9</v>
      </c>
      <c r="E30" s="8">
        <v>2010</v>
      </c>
      <c r="F30" s="8">
        <v>4</v>
      </c>
    </row>
    <row r="31" spans="1:6" x14ac:dyDescent="0.2">
      <c r="A31" s="8" t="str">
        <f t="shared" si="0"/>
        <v>2010Nurse practitionersNova Scotia</v>
      </c>
      <c r="B31" s="8" t="s">
        <v>5</v>
      </c>
      <c r="C31" s="8" t="s">
        <v>16</v>
      </c>
      <c r="D31" s="8" t="s">
        <v>9</v>
      </c>
      <c r="E31" s="8">
        <v>2010</v>
      </c>
      <c r="F31" s="8">
        <v>106</v>
      </c>
    </row>
    <row r="32" spans="1:6" x14ac:dyDescent="0.2">
      <c r="A32" s="8" t="str">
        <f t="shared" si="0"/>
        <v>2010Nurse practitionersNew Brunswick</v>
      </c>
      <c r="B32" s="8" t="s">
        <v>5</v>
      </c>
      <c r="C32" s="8" t="s">
        <v>17</v>
      </c>
      <c r="D32" s="8" t="s">
        <v>9</v>
      </c>
      <c r="E32" s="8">
        <v>2010</v>
      </c>
      <c r="F32" s="8">
        <v>69</v>
      </c>
    </row>
    <row r="33" spans="1:6" x14ac:dyDescent="0.2">
      <c r="A33" s="8" t="str">
        <f t="shared" si="0"/>
        <v>2010Nurse practitionersQuebec</v>
      </c>
      <c r="B33" s="8" t="s">
        <v>5</v>
      </c>
      <c r="C33" s="8" t="s">
        <v>18</v>
      </c>
      <c r="D33" s="8" t="s">
        <v>9</v>
      </c>
      <c r="E33" s="8">
        <v>2010</v>
      </c>
      <c r="F33" s="8">
        <v>64</v>
      </c>
    </row>
    <row r="34" spans="1:6" x14ac:dyDescent="0.2">
      <c r="A34" s="8" t="str">
        <f t="shared" si="0"/>
        <v>2010Nurse practitionersOntario</v>
      </c>
      <c r="B34" s="8" t="s">
        <v>5</v>
      </c>
      <c r="C34" s="8" t="s">
        <v>19</v>
      </c>
      <c r="D34" s="8" t="s">
        <v>9</v>
      </c>
      <c r="E34" s="8">
        <v>2010</v>
      </c>
      <c r="F34" s="8">
        <v>1482</v>
      </c>
    </row>
    <row r="35" spans="1:6" x14ac:dyDescent="0.2">
      <c r="A35" s="8" t="str">
        <f t="shared" si="0"/>
        <v>2010Nurse practitionersManitoba</v>
      </c>
      <c r="B35" s="8" t="s">
        <v>5</v>
      </c>
      <c r="C35" s="8" t="s">
        <v>20</v>
      </c>
      <c r="D35" s="8" t="s">
        <v>9</v>
      </c>
      <c r="E35" s="8">
        <v>2010</v>
      </c>
      <c r="F35" s="8">
        <v>95</v>
      </c>
    </row>
    <row r="36" spans="1:6" x14ac:dyDescent="0.2">
      <c r="A36" s="8" t="str">
        <f t="shared" si="0"/>
        <v>2010Nurse practitionersSaskatchewan</v>
      </c>
      <c r="B36" s="8" t="s">
        <v>5</v>
      </c>
      <c r="C36" s="8" t="s">
        <v>21</v>
      </c>
      <c r="D36" s="8" t="s">
        <v>9</v>
      </c>
      <c r="E36" s="8">
        <v>2010</v>
      </c>
      <c r="F36" s="8">
        <v>122</v>
      </c>
    </row>
    <row r="37" spans="1:6" x14ac:dyDescent="0.2">
      <c r="A37" s="8" t="str">
        <f t="shared" si="0"/>
        <v>2010Nurse practitionersAlberta</v>
      </c>
      <c r="B37" s="8" t="s">
        <v>5</v>
      </c>
      <c r="C37" s="8" t="s">
        <v>22</v>
      </c>
      <c r="D37" s="8" t="s">
        <v>9</v>
      </c>
      <c r="E37" s="8">
        <v>2010</v>
      </c>
      <c r="F37" s="8">
        <v>263</v>
      </c>
    </row>
    <row r="38" spans="1:6" x14ac:dyDescent="0.2">
      <c r="A38" s="8" t="str">
        <f t="shared" si="0"/>
        <v>2010Nurse practitionersBritish Columbia</v>
      </c>
      <c r="B38" s="8" t="s">
        <v>5</v>
      </c>
      <c r="C38" s="8" t="s">
        <v>23</v>
      </c>
      <c r="D38" s="8" t="s">
        <v>9</v>
      </c>
      <c r="E38" s="8">
        <v>2010</v>
      </c>
      <c r="F38" s="8">
        <v>129</v>
      </c>
    </row>
    <row r="39" spans="1:6" x14ac:dyDescent="0.2">
      <c r="A39" s="8" t="str">
        <f t="shared" si="0"/>
        <v>2010Nurse practitionersNorthwest Territories/Nunavut</v>
      </c>
      <c r="B39" s="8" t="s">
        <v>5</v>
      </c>
      <c r="C39" s="8" t="s">
        <v>152</v>
      </c>
      <c r="D39" s="8" t="s">
        <v>9</v>
      </c>
      <c r="E39" s="8">
        <v>2010</v>
      </c>
      <c r="F39" s="8">
        <v>56</v>
      </c>
    </row>
    <row r="40" spans="1:6" x14ac:dyDescent="0.2">
      <c r="A40" s="8" t="str">
        <f t="shared" si="0"/>
        <v>2011Registered nursesNewfoundland and Labrador</v>
      </c>
      <c r="B40" s="8" t="s">
        <v>7</v>
      </c>
      <c r="C40" s="8" t="s">
        <v>14</v>
      </c>
      <c r="D40" s="8" t="s">
        <v>9</v>
      </c>
      <c r="E40" s="8">
        <v>2011</v>
      </c>
      <c r="F40" s="8">
        <v>5935</v>
      </c>
    </row>
    <row r="41" spans="1:6" x14ac:dyDescent="0.2">
      <c r="A41" s="8" t="str">
        <f t="shared" si="0"/>
        <v>2011Registered nursesPrince Edward Island</v>
      </c>
      <c r="B41" s="8" t="s">
        <v>7</v>
      </c>
      <c r="C41" s="8" t="s">
        <v>15</v>
      </c>
      <c r="D41" s="8" t="s">
        <v>9</v>
      </c>
      <c r="E41" s="8">
        <v>2011</v>
      </c>
      <c r="F41" s="8">
        <v>1513</v>
      </c>
    </row>
    <row r="42" spans="1:6" x14ac:dyDescent="0.2">
      <c r="A42" s="8" t="str">
        <f t="shared" si="0"/>
        <v>2011Registered nursesNova Scotia</v>
      </c>
      <c r="B42" s="8" t="s">
        <v>7</v>
      </c>
      <c r="C42" s="8" t="s">
        <v>16</v>
      </c>
      <c r="D42" s="8" t="s">
        <v>9</v>
      </c>
      <c r="E42" s="8">
        <v>2011</v>
      </c>
      <c r="F42" s="8">
        <v>9170</v>
      </c>
    </row>
    <row r="43" spans="1:6" x14ac:dyDescent="0.2">
      <c r="A43" s="8" t="str">
        <f t="shared" si="0"/>
        <v>2011Registered nursesNew Brunswick</v>
      </c>
      <c r="B43" s="8" t="s">
        <v>7</v>
      </c>
      <c r="C43" s="8" t="s">
        <v>17</v>
      </c>
      <c r="D43" s="8" t="s">
        <v>9</v>
      </c>
      <c r="E43" s="8">
        <v>2011</v>
      </c>
      <c r="F43" s="8">
        <v>8142</v>
      </c>
    </row>
    <row r="44" spans="1:6" x14ac:dyDescent="0.2">
      <c r="A44" s="8" t="str">
        <f t="shared" si="0"/>
        <v>2011Registered nursesQuebec</v>
      </c>
      <c r="B44" s="8" t="s">
        <v>7</v>
      </c>
      <c r="C44" s="8" t="s">
        <v>18</v>
      </c>
      <c r="D44" s="8" t="s">
        <v>9</v>
      </c>
      <c r="E44" s="8">
        <v>2011</v>
      </c>
      <c r="F44" s="8">
        <v>67007</v>
      </c>
    </row>
    <row r="45" spans="1:6" x14ac:dyDescent="0.2">
      <c r="A45" s="8" t="str">
        <f t="shared" si="0"/>
        <v>2011Registered nursesOntario</v>
      </c>
      <c r="B45" s="8" t="s">
        <v>7</v>
      </c>
      <c r="C45" s="8" t="s">
        <v>19</v>
      </c>
      <c r="D45" s="8" t="s">
        <v>9</v>
      </c>
      <c r="E45" s="8">
        <v>2011</v>
      </c>
      <c r="F45" s="8">
        <v>93070</v>
      </c>
    </row>
    <row r="46" spans="1:6" x14ac:dyDescent="0.2">
      <c r="A46" s="8" t="str">
        <f t="shared" si="0"/>
        <v>2011Registered nursesManitoba</v>
      </c>
      <c r="B46" s="8" t="s">
        <v>7</v>
      </c>
      <c r="C46" s="8" t="s">
        <v>20</v>
      </c>
      <c r="D46" s="8" t="s">
        <v>9</v>
      </c>
      <c r="E46" s="8">
        <v>2011</v>
      </c>
      <c r="F46" s="8">
        <v>11989</v>
      </c>
    </row>
    <row r="47" spans="1:6" x14ac:dyDescent="0.2">
      <c r="A47" s="8" t="str">
        <f t="shared" si="0"/>
        <v>2011Registered nursesSaskatchewan</v>
      </c>
      <c r="B47" s="8" t="s">
        <v>7</v>
      </c>
      <c r="C47" s="8" t="s">
        <v>21</v>
      </c>
      <c r="D47" s="8" t="s">
        <v>9</v>
      </c>
      <c r="E47" s="8">
        <v>2011</v>
      </c>
      <c r="F47" s="8">
        <v>9769</v>
      </c>
    </row>
    <row r="48" spans="1:6" x14ac:dyDescent="0.2">
      <c r="A48" s="8" t="str">
        <f t="shared" si="0"/>
        <v>2011Registered nursesAlberta</v>
      </c>
      <c r="B48" s="8" t="s">
        <v>7</v>
      </c>
      <c r="C48" s="8" t="s">
        <v>22</v>
      </c>
      <c r="D48" s="8" t="s">
        <v>9</v>
      </c>
      <c r="E48" s="8">
        <v>2011</v>
      </c>
      <c r="F48" s="8">
        <v>29938</v>
      </c>
    </row>
    <row r="49" spans="1:6" x14ac:dyDescent="0.2">
      <c r="A49" s="8" t="str">
        <f t="shared" si="0"/>
        <v>2011Registered nursesBritish Columbia</v>
      </c>
      <c r="B49" s="8" t="s">
        <v>7</v>
      </c>
      <c r="C49" s="8" t="s">
        <v>23</v>
      </c>
      <c r="D49" s="8" t="s">
        <v>9</v>
      </c>
      <c r="E49" s="8">
        <v>2011</v>
      </c>
      <c r="F49" s="8">
        <v>29994</v>
      </c>
    </row>
    <row r="50" spans="1:6" x14ac:dyDescent="0.2">
      <c r="A50" s="8" t="str">
        <f t="shared" si="0"/>
        <v>2011Registered nursesYukon</v>
      </c>
      <c r="B50" s="8" t="s">
        <v>7</v>
      </c>
      <c r="C50" s="8" t="s">
        <v>24</v>
      </c>
      <c r="D50" s="8" t="s">
        <v>9</v>
      </c>
      <c r="E50" s="8">
        <v>2011</v>
      </c>
      <c r="F50" s="8">
        <v>384</v>
      </c>
    </row>
    <row r="51" spans="1:6" x14ac:dyDescent="0.2">
      <c r="A51" s="8" t="str">
        <f t="shared" si="0"/>
        <v>2011Registered nursesNorthwest Territories/Nunavut</v>
      </c>
      <c r="B51" s="8" t="s">
        <v>7</v>
      </c>
      <c r="C51" s="8" t="s">
        <v>152</v>
      </c>
      <c r="D51" s="8" t="s">
        <v>9</v>
      </c>
      <c r="E51" s="8">
        <v>2011</v>
      </c>
      <c r="F51" s="8">
        <v>1028</v>
      </c>
    </row>
    <row r="52" spans="1:6" x14ac:dyDescent="0.2">
      <c r="A52" s="8" t="str">
        <f t="shared" si="0"/>
        <v>2011Licensed practical nursesNewfoundland and Labrador</v>
      </c>
      <c r="B52" s="8" t="s">
        <v>3</v>
      </c>
      <c r="C52" s="8" t="s">
        <v>14</v>
      </c>
      <c r="D52" s="8" t="s">
        <v>9</v>
      </c>
      <c r="E52" s="8">
        <v>2011</v>
      </c>
      <c r="F52" s="8">
        <v>2480</v>
      </c>
    </row>
    <row r="53" spans="1:6" x14ac:dyDescent="0.2">
      <c r="A53" s="8" t="str">
        <f t="shared" si="0"/>
        <v>2011Licensed practical nursesPrince Edward Island</v>
      </c>
      <c r="B53" s="8" t="s">
        <v>3</v>
      </c>
      <c r="C53" s="8" t="s">
        <v>15</v>
      </c>
      <c r="D53" s="8" t="s">
        <v>9</v>
      </c>
      <c r="E53" s="8">
        <v>2011</v>
      </c>
      <c r="F53" s="8">
        <v>621</v>
      </c>
    </row>
    <row r="54" spans="1:6" x14ac:dyDescent="0.2">
      <c r="A54" s="8" t="str">
        <f t="shared" si="0"/>
        <v>2011Licensed practical nursesNova Scotia</v>
      </c>
      <c r="B54" s="8" t="s">
        <v>3</v>
      </c>
      <c r="C54" s="8" t="s">
        <v>16</v>
      </c>
      <c r="D54" s="8" t="s">
        <v>9</v>
      </c>
      <c r="E54" s="8">
        <v>2011</v>
      </c>
      <c r="F54" s="8">
        <v>3710</v>
      </c>
    </row>
    <row r="55" spans="1:6" x14ac:dyDescent="0.2">
      <c r="A55" s="8" t="str">
        <f t="shared" si="0"/>
        <v>2011Licensed practical nursesNew Brunswick</v>
      </c>
      <c r="B55" s="8" t="s">
        <v>3</v>
      </c>
      <c r="C55" s="8" t="s">
        <v>17</v>
      </c>
      <c r="D55" s="8" t="s">
        <v>9</v>
      </c>
      <c r="E55" s="8">
        <v>2011</v>
      </c>
      <c r="F55" s="8">
        <v>2905</v>
      </c>
    </row>
    <row r="56" spans="1:6" x14ac:dyDescent="0.2">
      <c r="A56" s="8" t="str">
        <f t="shared" si="0"/>
        <v>2011Licensed practical nursesQuebec</v>
      </c>
      <c r="B56" s="8" t="s">
        <v>3</v>
      </c>
      <c r="C56" s="8" t="s">
        <v>18</v>
      </c>
      <c r="D56" s="8" t="s">
        <v>9</v>
      </c>
      <c r="E56" s="8">
        <v>2011</v>
      </c>
      <c r="F56" s="8">
        <v>21394</v>
      </c>
    </row>
    <row r="57" spans="1:6" x14ac:dyDescent="0.2">
      <c r="A57" s="8" t="str">
        <f t="shared" si="0"/>
        <v>2011Licensed practical nursesOntario</v>
      </c>
      <c r="B57" s="8" t="s">
        <v>3</v>
      </c>
      <c r="C57" s="8" t="s">
        <v>19</v>
      </c>
      <c r="D57" s="8" t="s">
        <v>9</v>
      </c>
      <c r="E57" s="8">
        <v>2011</v>
      </c>
      <c r="F57" s="8">
        <v>31446</v>
      </c>
    </row>
    <row r="58" spans="1:6" x14ac:dyDescent="0.2">
      <c r="A58" s="8" t="str">
        <f t="shared" si="0"/>
        <v>2011Licensed practical nursesManitoba</v>
      </c>
      <c r="B58" s="8" t="s">
        <v>3</v>
      </c>
      <c r="C58" s="8" t="s">
        <v>20</v>
      </c>
      <c r="D58" s="8" t="s">
        <v>9</v>
      </c>
      <c r="E58" s="8">
        <v>2011</v>
      </c>
      <c r="F58" s="8">
        <v>2836</v>
      </c>
    </row>
    <row r="59" spans="1:6" x14ac:dyDescent="0.2">
      <c r="A59" s="8" t="str">
        <f t="shared" si="0"/>
        <v>2011Licensed practical nursesSaskatchewan</v>
      </c>
      <c r="B59" s="8" t="s">
        <v>3</v>
      </c>
      <c r="C59" s="8" t="s">
        <v>21</v>
      </c>
      <c r="D59" s="8" t="s">
        <v>9</v>
      </c>
      <c r="E59" s="8">
        <v>2011</v>
      </c>
      <c r="F59" s="8">
        <v>2806</v>
      </c>
    </row>
    <row r="60" spans="1:6" x14ac:dyDescent="0.2">
      <c r="A60" s="8" t="str">
        <f t="shared" si="0"/>
        <v>2011Licensed practical nursesAlberta</v>
      </c>
      <c r="B60" s="8" t="s">
        <v>3</v>
      </c>
      <c r="C60" s="8" t="s">
        <v>22</v>
      </c>
      <c r="D60" s="8" t="s">
        <v>9</v>
      </c>
      <c r="E60" s="8">
        <v>2011</v>
      </c>
      <c r="F60" s="8">
        <v>7720</v>
      </c>
    </row>
    <row r="61" spans="1:6" x14ac:dyDescent="0.2">
      <c r="A61" s="8" t="str">
        <f t="shared" si="0"/>
        <v>2011Licensed practical nursesBritish Columbia</v>
      </c>
      <c r="B61" s="8" t="s">
        <v>3</v>
      </c>
      <c r="C61" s="8" t="s">
        <v>23</v>
      </c>
      <c r="D61" s="8" t="s">
        <v>9</v>
      </c>
      <c r="E61" s="8">
        <v>2011</v>
      </c>
      <c r="F61" s="8">
        <v>8501</v>
      </c>
    </row>
    <row r="62" spans="1:6" x14ac:dyDescent="0.2">
      <c r="A62" s="8" t="str">
        <f t="shared" si="0"/>
        <v>2011Licensed practical nursesYukon</v>
      </c>
      <c r="B62" s="8" t="s">
        <v>3</v>
      </c>
      <c r="C62" s="8" t="s">
        <v>24</v>
      </c>
      <c r="D62" s="8" t="s">
        <v>9</v>
      </c>
      <c r="E62" s="8">
        <v>2011</v>
      </c>
      <c r="F62" s="8">
        <v>76</v>
      </c>
    </row>
    <row r="63" spans="1:6" x14ac:dyDescent="0.2">
      <c r="A63" s="8" t="str">
        <f t="shared" si="0"/>
        <v>2011Licensed practical nursesNorthwest Territories</v>
      </c>
      <c r="B63" s="8" t="s">
        <v>3</v>
      </c>
      <c r="C63" s="8" t="s">
        <v>25</v>
      </c>
      <c r="D63" s="8" t="s">
        <v>9</v>
      </c>
      <c r="E63" s="8">
        <v>2011</v>
      </c>
      <c r="F63" s="8">
        <v>92</v>
      </c>
    </row>
    <row r="64" spans="1:6" x14ac:dyDescent="0.2">
      <c r="A64" s="8" t="str">
        <f t="shared" si="0"/>
        <v>2011Registered psychiatric nursesManitoba</v>
      </c>
      <c r="B64" s="8" t="s">
        <v>8</v>
      </c>
      <c r="C64" s="8" t="s">
        <v>20</v>
      </c>
      <c r="D64" s="8" t="s">
        <v>9</v>
      </c>
      <c r="E64" s="8">
        <v>2011</v>
      </c>
      <c r="F64" s="8">
        <v>954</v>
      </c>
    </row>
    <row r="65" spans="1:6" x14ac:dyDescent="0.2">
      <c r="A65" s="8" t="str">
        <f t="shared" si="0"/>
        <v>2011Registered psychiatric nursesSaskatchewan</v>
      </c>
      <c r="B65" s="8" t="s">
        <v>8</v>
      </c>
      <c r="C65" s="8" t="s">
        <v>21</v>
      </c>
      <c r="D65" s="8" t="s">
        <v>9</v>
      </c>
      <c r="E65" s="8">
        <v>2011</v>
      </c>
      <c r="F65" s="8">
        <v>808</v>
      </c>
    </row>
    <row r="66" spans="1:6" x14ac:dyDescent="0.2">
      <c r="A66" s="8" t="str">
        <f t="shared" ref="A66:A129" si="1">CONCATENATE(E66,B66,C66)</f>
        <v>2011Registered psychiatric nursesAlberta</v>
      </c>
      <c r="B66" s="8" t="s">
        <v>8</v>
      </c>
      <c r="C66" s="8" t="s">
        <v>22</v>
      </c>
      <c r="D66" s="8" t="s">
        <v>9</v>
      </c>
      <c r="E66" s="8">
        <v>2011</v>
      </c>
      <c r="F66" s="8">
        <v>1218</v>
      </c>
    </row>
    <row r="67" spans="1:6" x14ac:dyDescent="0.2">
      <c r="A67" s="8" t="str">
        <f t="shared" si="1"/>
        <v>2011Registered psychiatric nursesBritish Columbia</v>
      </c>
      <c r="B67" s="8" t="s">
        <v>8</v>
      </c>
      <c r="C67" s="8" t="s">
        <v>23</v>
      </c>
      <c r="D67" s="8" t="s">
        <v>9</v>
      </c>
      <c r="E67" s="8">
        <v>2011</v>
      </c>
      <c r="F67" s="8">
        <v>2281</v>
      </c>
    </row>
    <row r="68" spans="1:6" x14ac:dyDescent="0.2">
      <c r="A68" s="8" t="str">
        <f t="shared" si="1"/>
        <v>2011Nurse practitionersNewfoundland and Labrador</v>
      </c>
      <c r="B68" s="8" t="s">
        <v>5</v>
      </c>
      <c r="C68" s="8" t="s">
        <v>14</v>
      </c>
      <c r="D68" s="8" t="s">
        <v>9</v>
      </c>
      <c r="E68" s="8">
        <v>2011</v>
      </c>
      <c r="F68" s="8">
        <v>107</v>
      </c>
    </row>
    <row r="69" spans="1:6" x14ac:dyDescent="0.2">
      <c r="A69" s="8" t="str">
        <f t="shared" si="1"/>
        <v>2011Nurse practitionersPrince Edward Island</v>
      </c>
      <c r="B69" s="8" t="s">
        <v>5</v>
      </c>
      <c r="C69" s="8" t="s">
        <v>15</v>
      </c>
      <c r="D69" s="8" t="s">
        <v>9</v>
      </c>
      <c r="E69" s="8">
        <v>2011</v>
      </c>
      <c r="F69" s="8">
        <v>4</v>
      </c>
    </row>
    <row r="70" spans="1:6" x14ac:dyDescent="0.2">
      <c r="A70" s="8" t="str">
        <f t="shared" si="1"/>
        <v>2011Nurse practitionersNova Scotia</v>
      </c>
      <c r="B70" s="8" t="s">
        <v>5</v>
      </c>
      <c r="C70" s="8" t="s">
        <v>16</v>
      </c>
      <c r="D70" s="8" t="s">
        <v>9</v>
      </c>
      <c r="E70" s="8">
        <v>2011</v>
      </c>
      <c r="F70" s="8">
        <v>115</v>
      </c>
    </row>
    <row r="71" spans="1:6" x14ac:dyDescent="0.2">
      <c r="A71" s="8" t="str">
        <f t="shared" si="1"/>
        <v>2011Nurse practitionersNew Brunswick</v>
      </c>
      <c r="B71" s="8" t="s">
        <v>5</v>
      </c>
      <c r="C71" s="8" t="s">
        <v>17</v>
      </c>
      <c r="D71" s="8" t="s">
        <v>9</v>
      </c>
      <c r="E71" s="8">
        <v>2011</v>
      </c>
      <c r="F71" s="8">
        <v>76</v>
      </c>
    </row>
    <row r="72" spans="1:6" x14ac:dyDescent="0.2">
      <c r="A72" s="8" t="str">
        <f t="shared" si="1"/>
        <v>2011Nurse practitionersQuebec</v>
      </c>
      <c r="B72" s="8" t="s">
        <v>5</v>
      </c>
      <c r="C72" s="8" t="s">
        <v>18</v>
      </c>
      <c r="D72" s="8" t="s">
        <v>9</v>
      </c>
      <c r="E72" s="8">
        <v>2011</v>
      </c>
      <c r="F72" s="8">
        <v>104</v>
      </c>
    </row>
    <row r="73" spans="1:6" x14ac:dyDescent="0.2">
      <c r="A73" s="8" t="str">
        <f t="shared" si="1"/>
        <v>2011Nurse practitionersOntario</v>
      </c>
      <c r="B73" s="8" t="s">
        <v>5</v>
      </c>
      <c r="C73" s="8" t="s">
        <v>19</v>
      </c>
      <c r="D73" s="8" t="s">
        <v>9</v>
      </c>
      <c r="E73" s="8">
        <v>2011</v>
      </c>
      <c r="F73" s="8">
        <v>1653</v>
      </c>
    </row>
    <row r="74" spans="1:6" x14ac:dyDescent="0.2">
      <c r="A74" s="8" t="str">
        <f t="shared" si="1"/>
        <v>2011Nurse practitionersManitoba</v>
      </c>
      <c r="B74" s="8" t="s">
        <v>5</v>
      </c>
      <c r="C74" s="8" t="s">
        <v>20</v>
      </c>
      <c r="D74" s="8" t="s">
        <v>9</v>
      </c>
      <c r="E74" s="8">
        <v>2011</v>
      </c>
      <c r="F74" s="8">
        <v>101</v>
      </c>
    </row>
    <row r="75" spans="1:6" x14ac:dyDescent="0.2">
      <c r="A75" s="8" t="str">
        <f t="shared" si="1"/>
        <v>2011Nurse practitionersSaskatchewan</v>
      </c>
      <c r="B75" s="8" t="s">
        <v>5</v>
      </c>
      <c r="C75" s="8" t="s">
        <v>21</v>
      </c>
      <c r="D75" s="8" t="s">
        <v>9</v>
      </c>
      <c r="E75" s="8">
        <v>2011</v>
      </c>
      <c r="F75" s="8">
        <v>127</v>
      </c>
    </row>
    <row r="76" spans="1:6" x14ac:dyDescent="0.2">
      <c r="A76" s="8" t="str">
        <f t="shared" si="1"/>
        <v>2011Nurse practitionersAlberta</v>
      </c>
      <c r="B76" s="8" t="s">
        <v>5</v>
      </c>
      <c r="C76" s="8" t="s">
        <v>22</v>
      </c>
      <c r="D76" s="8" t="s">
        <v>9</v>
      </c>
      <c r="E76" s="8">
        <v>2011</v>
      </c>
      <c r="F76" s="8">
        <v>283</v>
      </c>
    </row>
    <row r="77" spans="1:6" x14ac:dyDescent="0.2">
      <c r="A77" s="8" t="str">
        <f t="shared" si="1"/>
        <v>2011Nurse practitionersBritish Columbia</v>
      </c>
      <c r="B77" s="8" t="s">
        <v>5</v>
      </c>
      <c r="C77" s="8" t="s">
        <v>23</v>
      </c>
      <c r="D77" s="8" t="s">
        <v>9</v>
      </c>
      <c r="E77" s="8">
        <v>2011</v>
      </c>
      <c r="F77" s="8">
        <v>157</v>
      </c>
    </row>
    <row r="78" spans="1:6" x14ac:dyDescent="0.2">
      <c r="A78" s="8" t="str">
        <f t="shared" si="1"/>
        <v>2011Nurse practitionersNorthwest Territories/Nunavut</v>
      </c>
      <c r="B78" s="8" t="s">
        <v>5</v>
      </c>
      <c r="C78" s="8" t="s">
        <v>152</v>
      </c>
      <c r="D78" s="8" t="s">
        <v>9</v>
      </c>
      <c r="E78" s="8">
        <v>2011</v>
      </c>
      <c r="F78" s="8">
        <v>50</v>
      </c>
    </row>
    <row r="79" spans="1:6" x14ac:dyDescent="0.2">
      <c r="A79" s="8" t="str">
        <f t="shared" si="1"/>
        <v>2012Registered nursesNewfoundland and Labrador</v>
      </c>
      <c r="B79" s="8" t="s">
        <v>7</v>
      </c>
      <c r="C79" s="8" t="s">
        <v>14</v>
      </c>
      <c r="D79" s="8" t="s">
        <v>9</v>
      </c>
      <c r="E79" s="8">
        <v>2012</v>
      </c>
      <c r="F79" s="8">
        <v>5994</v>
      </c>
    </row>
    <row r="80" spans="1:6" x14ac:dyDescent="0.2">
      <c r="A80" s="8" t="str">
        <f t="shared" si="1"/>
        <v>2012Registered nursesPrince Edward Island</v>
      </c>
      <c r="B80" s="8" t="s">
        <v>7</v>
      </c>
      <c r="C80" s="8" t="s">
        <v>15</v>
      </c>
      <c r="D80" s="8" t="s">
        <v>9</v>
      </c>
      <c r="E80" s="8">
        <v>2012</v>
      </c>
      <c r="F80" s="8">
        <v>1550</v>
      </c>
    </row>
    <row r="81" spans="1:6" x14ac:dyDescent="0.2">
      <c r="A81" s="8" t="str">
        <f t="shared" si="1"/>
        <v>2012Registered nursesNova Scotia</v>
      </c>
      <c r="B81" s="8" t="s">
        <v>7</v>
      </c>
      <c r="C81" s="8" t="s">
        <v>16</v>
      </c>
      <c r="D81" s="8" t="s">
        <v>9</v>
      </c>
      <c r="E81" s="8">
        <v>2012</v>
      </c>
      <c r="F81" s="8">
        <v>9119</v>
      </c>
    </row>
    <row r="82" spans="1:6" x14ac:dyDescent="0.2">
      <c r="A82" s="8" t="str">
        <f t="shared" si="1"/>
        <v>2012Registered nursesNew Brunswick</v>
      </c>
      <c r="B82" s="8" t="s">
        <v>7</v>
      </c>
      <c r="C82" s="8" t="s">
        <v>17</v>
      </c>
      <c r="D82" s="8" t="s">
        <v>9</v>
      </c>
      <c r="E82" s="8">
        <v>2012</v>
      </c>
      <c r="F82" s="8">
        <v>8189</v>
      </c>
    </row>
    <row r="83" spans="1:6" x14ac:dyDescent="0.2">
      <c r="A83" s="8" t="str">
        <f t="shared" si="1"/>
        <v>2012Registered nursesQuebec</v>
      </c>
      <c r="B83" s="8" t="s">
        <v>7</v>
      </c>
      <c r="C83" s="8" t="s">
        <v>18</v>
      </c>
      <c r="D83" s="8" t="s">
        <v>9</v>
      </c>
      <c r="E83" s="8">
        <v>2012</v>
      </c>
      <c r="F83" s="8">
        <v>67275</v>
      </c>
    </row>
    <row r="84" spans="1:6" x14ac:dyDescent="0.2">
      <c r="A84" s="8" t="str">
        <f t="shared" si="1"/>
        <v>2012Registered nursesOntario</v>
      </c>
      <c r="B84" s="8" t="s">
        <v>7</v>
      </c>
      <c r="C84" s="8" t="s">
        <v>19</v>
      </c>
      <c r="D84" s="8" t="s">
        <v>9</v>
      </c>
      <c r="E84" s="8">
        <v>2012</v>
      </c>
      <c r="F84" s="8">
        <v>92600</v>
      </c>
    </row>
    <row r="85" spans="1:6" x14ac:dyDescent="0.2">
      <c r="A85" s="8" t="str">
        <f t="shared" si="1"/>
        <v>2012Registered nursesManitoba</v>
      </c>
      <c r="B85" s="8" t="s">
        <v>7</v>
      </c>
      <c r="C85" s="8" t="s">
        <v>20</v>
      </c>
      <c r="D85" s="8" t="s">
        <v>9</v>
      </c>
      <c r="E85" s="8">
        <v>2012</v>
      </c>
      <c r="F85" s="8">
        <v>12042</v>
      </c>
    </row>
    <row r="86" spans="1:6" x14ac:dyDescent="0.2">
      <c r="A86" s="8" t="str">
        <f t="shared" si="1"/>
        <v>2012Registered nursesSaskatchewan</v>
      </c>
      <c r="B86" s="8" t="s">
        <v>7</v>
      </c>
      <c r="C86" s="8" t="s">
        <v>21</v>
      </c>
      <c r="D86" s="8" t="s">
        <v>9</v>
      </c>
      <c r="E86" s="8">
        <v>2012</v>
      </c>
      <c r="F86" s="8">
        <v>9787</v>
      </c>
    </row>
    <row r="87" spans="1:6" x14ac:dyDescent="0.2">
      <c r="A87" s="8" t="str">
        <f t="shared" si="1"/>
        <v>2012Registered nursesAlberta</v>
      </c>
      <c r="B87" s="8" t="s">
        <v>7</v>
      </c>
      <c r="C87" s="8" t="s">
        <v>22</v>
      </c>
      <c r="D87" s="8" t="s">
        <v>9</v>
      </c>
      <c r="E87" s="8">
        <v>2012</v>
      </c>
      <c r="F87" s="8">
        <v>30830</v>
      </c>
    </row>
    <row r="88" spans="1:6" x14ac:dyDescent="0.2">
      <c r="A88" s="8" t="str">
        <f t="shared" si="1"/>
        <v>2012Registered nursesBritish Columbia</v>
      </c>
      <c r="B88" s="8" t="s">
        <v>7</v>
      </c>
      <c r="C88" s="8" t="s">
        <v>23</v>
      </c>
      <c r="D88" s="8" t="s">
        <v>9</v>
      </c>
      <c r="E88" s="8">
        <v>2012</v>
      </c>
      <c r="F88" s="8">
        <v>29865</v>
      </c>
    </row>
    <row r="89" spans="1:6" x14ac:dyDescent="0.2">
      <c r="A89" s="8" t="str">
        <f t="shared" si="1"/>
        <v>2012Registered nursesYukon</v>
      </c>
      <c r="B89" s="8" t="s">
        <v>7</v>
      </c>
      <c r="C89" s="8" t="s">
        <v>24</v>
      </c>
      <c r="D89" s="8" t="s">
        <v>9</v>
      </c>
      <c r="E89" s="8">
        <v>2012</v>
      </c>
      <c r="F89" s="8">
        <v>374</v>
      </c>
    </row>
    <row r="90" spans="1:6" x14ac:dyDescent="0.2">
      <c r="A90" s="8" t="str">
        <f t="shared" si="1"/>
        <v>2012Registered nursesNorthwest Territories/Nunavut</v>
      </c>
      <c r="B90" s="8" t="s">
        <v>7</v>
      </c>
      <c r="C90" s="8" t="s">
        <v>152</v>
      </c>
      <c r="D90" s="8" t="s">
        <v>9</v>
      </c>
      <c r="E90" s="8">
        <v>2012</v>
      </c>
      <c r="F90" s="8">
        <v>1030</v>
      </c>
    </row>
    <row r="91" spans="1:6" x14ac:dyDescent="0.2">
      <c r="A91" s="8" t="str">
        <f t="shared" si="1"/>
        <v>2012Licensed practical nursesNewfoundland and Labrador</v>
      </c>
      <c r="B91" s="8" t="s">
        <v>3</v>
      </c>
      <c r="C91" s="8" t="s">
        <v>14</v>
      </c>
      <c r="D91" s="8" t="s">
        <v>9</v>
      </c>
      <c r="E91" s="8">
        <v>2012</v>
      </c>
      <c r="F91" s="8">
        <v>2230</v>
      </c>
    </row>
    <row r="92" spans="1:6" x14ac:dyDescent="0.2">
      <c r="A92" s="8" t="str">
        <f t="shared" si="1"/>
        <v>2012Licensed practical nursesPrince Edward Island</v>
      </c>
      <c r="B92" s="8" t="s">
        <v>3</v>
      </c>
      <c r="C92" s="8" t="s">
        <v>15</v>
      </c>
      <c r="D92" s="8" t="s">
        <v>9</v>
      </c>
      <c r="E92" s="8">
        <v>2012</v>
      </c>
      <c r="F92" s="8">
        <v>639</v>
      </c>
    </row>
    <row r="93" spans="1:6" x14ac:dyDescent="0.2">
      <c r="A93" s="8" t="str">
        <f t="shared" si="1"/>
        <v>2012Licensed practical nursesNova Scotia</v>
      </c>
      <c r="B93" s="8" t="s">
        <v>3</v>
      </c>
      <c r="C93" s="8" t="s">
        <v>16</v>
      </c>
      <c r="D93" s="8" t="s">
        <v>9</v>
      </c>
      <c r="E93" s="8">
        <v>2012</v>
      </c>
      <c r="F93" s="8">
        <v>3652</v>
      </c>
    </row>
    <row r="94" spans="1:6" x14ac:dyDescent="0.2">
      <c r="A94" s="8" t="str">
        <f t="shared" si="1"/>
        <v>2012Licensed practical nursesNew Brunswick</v>
      </c>
      <c r="B94" s="8" t="s">
        <v>3</v>
      </c>
      <c r="C94" s="8" t="s">
        <v>17</v>
      </c>
      <c r="D94" s="8" t="s">
        <v>9</v>
      </c>
      <c r="E94" s="8">
        <v>2012</v>
      </c>
      <c r="F94" s="8">
        <v>2927</v>
      </c>
    </row>
    <row r="95" spans="1:6" x14ac:dyDescent="0.2">
      <c r="A95" s="8" t="str">
        <f t="shared" si="1"/>
        <v>2012Licensed practical nursesQuebec</v>
      </c>
      <c r="B95" s="8" t="s">
        <v>3</v>
      </c>
      <c r="C95" s="8" t="s">
        <v>18</v>
      </c>
      <c r="D95" s="8" t="s">
        <v>9</v>
      </c>
      <c r="E95" s="8">
        <v>2012</v>
      </c>
      <c r="F95" s="8">
        <v>22633</v>
      </c>
    </row>
    <row r="96" spans="1:6" x14ac:dyDescent="0.2">
      <c r="A96" s="8" t="str">
        <f t="shared" si="1"/>
        <v>2012Licensed practical nursesOntario</v>
      </c>
      <c r="B96" s="8" t="s">
        <v>3</v>
      </c>
      <c r="C96" s="8" t="s">
        <v>19</v>
      </c>
      <c r="D96" s="8" t="s">
        <v>9</v>
      </c>
      <c r="E96" s="8">
        <v>2012</v>
      </c>
      <c r="F96" s="8">
        <v>32839</v>
      </c>
    </row>
    <row r="97" spans="1:6" x14ac:dyDescent="0.2">
      <c r="A97" s="8" t="str">
        <f t="shared" si="1"/>
        <v>2012Licensed practical nursesManitoba</v>
      </c>
      <c r="B97" s="8" t="s">
        <v>3</v>
      </c>
      <c r="C97" s="8" t="s">
        <v>20</v>
      </c>
      <c r="D97" s="8" t="s">
        <v>9</v>
      </c>
      <c r="E97" s="8">
        <v>2012</v>
      </c>
      <c r="F97" s="8">
        <v>2935</v>
      </c>
    </row>
    <row r="98" spans="1:6" x14ac:dyDescent="0.2">
      <c r="A98" s="8" t="str">
        <f t="shared" si="1"/>
        <v>2012Licensed practical nursesSaskatchewan</v>
      </c>
      <c r="B98" s="8" t="s">
        <v>3</v>
      </c>
      <c r="C98" s="8" t="s">
        <v>21</v>
      </c>
      <c r="D98" s="8" t="s">
        <v>9</v>
      </c>
      <c r="E98" s="8">
        <v>2012</v>
      </c>
      <c r="F98" s="8">
        <v>2816</v>
      </c>
    </row>
    <row r="99" spans="1:6" x14ac:dyDescent="0.2">
      <c r="A99" s="8" t="str">
        <f t="shared" si="1"/>
        <v>2012Licensed practical nursesAlberta</v>
      </c>
      <c r="B99" s="8" t="s">
        <v>3</v>
      </c>
      <c r="C99" s="8" t="s">
        <v>22</v>
      </c>
      <c r="D99" s="8" t="s">
        <v>9</v>
      </c>
      <c r="E99" s="8">
        <v>2012</v>
      </c>
      <c r="F99" s="8">
        <v>8342</v>
      </c>
    </row>
    <row r="100" spans="1:6" x14ac:dyDescent="0.2">
      <c r="A100" s="8" t="str">
        <f t="shared" si="1"/>
        <v>2012Licensed practical nursesBritish Columbia</v>
      </c>
      <c r="B100" s="8" t="s">
        <v>3</v>
      </c>
      <c r="C100" s="8" t="s">
        <v>23</v>
      </c>
      <c r="D100" s="8" t="s">
        <v>9</v>
      </c>
      <c r="E100" s="8">
        <v>2012</v>
      </c>
      <c r="F100" s="8">
        <v>9015</v>
      </c>
    </row>
    <row r="101" spans="1:6" x14ac:dyDescent="0.2">
      <c r="A101" s="8" t="str">
        <f t="shared" si="1"/>
        <v>2012Licensed practical nursesYukon</v>
      </c>
      <c r="B101" s="8" t="s">
        <v>3</v>
      </c>
      <c r="C101" s="8" t="s">
        <v>24</v>
      </c>
      <c r="D101" s="8" t="s">
        <v>9</v>
      </c>
      <c r="E101" s="8">
        <v>2012</v>
      </c>
      <c r="F101" s="8">
        <v>92</v>
      </c>
    </row>
    <row r="102" spans="1:6" x14ac:dyDescent="0.2">
      <c r="A102" s="8" t="str">
        <f t="shared" si="1"/>
        <v>2012Licensed practical nursesNorthwest Territories</v>
      </c>
      <c r="B102" s="8" t="s">
        <v>3</v>
      </c>
      <c r="C102" s="8" t="s">
        <v>25</v>
      </c>
      <c r="D102" s="8" t="s">
        <v>9</v>
      </c>
      <c r="E102" s="8">
        <v>2012</v>
      </c>
      <c r="F102" s="8">
        <v>91</v>
      </c>
    </row>
    <row r="103" spans="1:6" x14ac:dyDescent="0.2">
      <c r="A103" s="8" t="str">
        <f t="shared" si="1"/>
        <v>2012Registered psychiatric nursesManitoba</v>
      </c>
      <c r="B103" s="8" t="s">
        <v>8</v>
      </c>
      <c r="C103" s="8" t="s">
        <v>20</v>
      </c>
      <c r="D103" s="8" t="s">
        <v>9</v>
      </c>
      <c r="E103" s="8">
        <v>2012</v>
      </c>
      <c r="F103" s="8">
        <v>958</v>
      </c>
    </row>
    <row r="104" spans="1:6" x14ac:dyDescent="0.2">
      <c r="A104" s="8" t="str">
        <f t="shared" si="1"/>
        <v>2012Registered psychiatric nursesSaskatchewan</v>
      </c>
      <c r="B104" s="8" t="s">
        <v>8</v>
      </c>
      <c r="C104" s="8" t="s">
        <v>21</v>
      </c>
      <c r="D104" s="8" t="s">
        <v>9</v>
      </c>
      <c r="E104" s="8">
        <v>2012</v>
      </c>
      <c r="F104" s="8">
        <v>828</v>
      </c>
    </row>
    <row r="105" spans="1:6" x14ac:dyDescent="0.2">
      <c r="A105" s="8" t="str">
        <f t="shared" si="1"/>
        <v>2012Registered psychiatric nursesAlberta</v>
      </c>
      <c r="B105" s="8" t="s">
        <v>8</v>
      </c>
      <c r="C105" s="8" t="s">
        <v>22</v>
      </c>
      <c r="D105" s="8" t="s">
        <v>9</v>
      </c>
      <c r="E105" s="8">
        <v>2012</v>
      </c>
      <c r="F105" s="8">
        <v>1277</v>
      </c>
    </row>
    <row r="106" spans="1:6" x14ac:dyDescent="0.2">
      <c r="A106" s="8" t="str">
        <f t="shared" si="1"/>
        <v>2012Registered psychiatric nursesBritish Columbia</v>
      </c>
      <c r="B106" s="8" t="s">
        <v>8</v>
      </c>
      <c r="C106" s="8" t="s">
        <v>23</v>
      </c>
      <c r="D106" s="8" t="s">
        <v>9</v>
      </c>
      <c r="E106" s="8">
        <v>2012</v>
      </c>
      <c r="F106" s="8">
        <v>2341</v>
      </c>
    </row>
    <row r="107" spans="1:6" x14ac:dyDescent="0.2">
      <c r="A107" s="8" t="str">
        <f t="shared" si="1"/>
        <v>2012Nurse practitionersNewfoundland and Labrador</v>
      </c>
      <c r="B107" s="8" t="s">
        <v>5</v>
      </c>
      <c r="C107" s="8" t="s">
        <v>14</v>
      </c>
      <c r="D107" s="8" t="s">
        <v>9</v>
      </c>
      <c r="E107" s="8">
        <v>2012</v>
      </c>
      <c r="F107" s="8">
        <v>120</v>
      </c>
    </row>
    <row r="108" spans="1:6" x14ac:dyDescent="0.2">
      <c r="A108" s="8" t="str">
        <f t="shared" si="1"/>
        <v>2012Nurse practitionersPrince Edward Island</v>
      </c>
      <c r="B108" s="8" t="s">
        <v>5</v>
      </c>
      <c r="C108" s="8" t="s">
        <v>15</v>
      </c>
      <c r="D108" s="8" t="s">
        <v>9</v>
      </c>
      <c r="E108" s="8">
        <v>2012</v>
      </c>
      <c r="F108" s="8">
        <v>5</v>
      </c>
    </row>
    <row r="109" spans="1:6" x14ac:dyDescent="0.2">
      <c r="A109" s="8" t="str">
        <f t="shared" si="1"/>
        <v>2012Nurse practitionersNova Scotia</v>
      </c>
      <c r="B109" s="8" t="s">
        <v>5</v>
      </c>
      <c r="C109" s="8" t="s">
        <v>16</v>
      </c>
      <c r="D109" s="8" t="s">
        <v>9</v>
      </c>
      <c r="E109" s="8">
        <v>2012</v>
      </c>
      <c r="F109" s="8">
        <v>133</v>
      </c>
    </row>
    <row r="110" spans="1:6" x14ac:dyDescent="0.2">
      <c r="A110" s="8" t="str">
        <f t="shared" si="1"/>
        <v>2012Nurse practitionersNew Brunswick</v>
      </c>
      <c r="B110" s="8" t="s">
        <v>5</v>
      </c>
      <c r="C110" s="8" t="s">
        <v>17</v>
      </c>
      <c r="D110" s="8" t="s">
        <v>9</v>
      </c>
      <c r="E110" s="8">
        <v>2012</v>
      </c>
      <c r="F110" s="8">
        <v>105</v>
      </c>
    </row>
    <row r="111" spans="1:6" x14ac:dyDescent="0.2">
      <c r="A111" s="8" t="str">
        <f t="shared" si="1"/>
        <v>2012Nurse practitionersQuebec</v>
      </c>
      <c r="B111" s="8" t="s">
        <v>5</v>
      </c>
      <c r="C111" s="8" t="s">
        <v>18</v>
      </c>
      <c r="D111" s="8" t="s">
        <v>9</v>
      </c>
      <c r="E111" s="8">
        <v>2012</v>
      </c>
      <c r="F111" s="8">
        <v>149</v>
      </c>
    </row>
    <row r="112" spans="1:6" x14ac:dyDescent="0.2">
      <c r="A112" s="8" t="str">
        <f t="shared" si="1"/>
        <v>2012Nurse practitionersOntario</v>
      </c>
      <c r="B112" s="8" t="s">
        <v>5</v>
      </c>
      <c r="C112" s="8" t="s">
        <v>19</v>
      </c>
      <c r="D112" s="8" t="s">
        <v>9</v>
      </c>
      <c r="E112" s="8">
        <v>2012</v>
      </c>
      <c r="F112" s="8">
        <v>1867</v>
      </c>
    </row>
    <row r="113" spans="1:6" x14ac:dyDescent="0.2">
      <c r="A113" s="8" t="str">
        <f t="shared" si="1"/>
        <v>2012Nurse practitionersManitoba</v>
      </c>
      <c r="B113" s="8" t="s">
        <v>5</v>
      </c>
      <c r="C113" s="8" t="s">
        <v>20</v>
      </c>
      <c r="D113" s="8" t="s">
        <v>9</v>
      </c>
      <c r="E113" s="8">
        <v>2012</v>
      </c>
      <c r="F113" s="8">
        <v>98</v>
      </c>
    </row>
    <row r="114" spans="1:6" x14ac:dyDescent="0.2">
      <c r="A114" s="8" t="str">
        <f t="shared" si="1"/>
        <v>2012Nurse practitionersSaskatchewan</v>
      </c>
      <c r="B114" s="8" t="s">
        <v>5</v>
      </c>
      <c r="C114" s="8" t="s">
        <v>21</v>
      </c>
      <c r="D114" s="8" t="s">
        <v>9</v>
      </c>
      <c r="E114" s="8">
        <v>2012</v>
      </c>
      <c r="F114" s="8">
        <v>136</v>
      </c>
    </row>
    <row r="115" spans="1:6" x14ac:dyDescent="0.2">
      <c r="A115" s="8" t="str">
        <f t="shared" si="1"/>
        <v>2012Nurse practitionersAlberta</v>
      </c>
      <c r="B115" s="8" t="s">
        <v>5</v>
      </c>
      <c r="C115" s="8" t="s">
        <v>22</v>
      </c>
      <c r="D115" s="8" t="s">
        <v>9</v>
      </c>
      <c r="E115" s="8">
        <v>2012</v>
      </c>
      <c r="F115" s="8">
        <v>305</v>
      </c>
    </row>
    <row r="116" spans="1:6" x14ac:dyDescent="0.2">
      <c r="A116" s="8" t="str">
        <f t="shared" si="1"/>
        <v>2012Nurse practitionersBritish Columbia</v>
      </c>
      <c r="B116" s="8" t="s">
        <v>5</v>
      </c>
      <c r="C116" s="8" t="s">
        <v>23</v>
      </c>
      <c r="D116" s="8" t="s">
        <v>9</v>
      </c>
      <c r="E116" s="8">
        <v>2012</v>
      </c>
      <c r="F116" s="8">
        <v>185</v>
      </c>
    </row>
    <row r="117" spans="1:6" x14ac:dyDescent="0.2">
      <c r="A117" s="8" t="str">
        <f t="shared" si="1"/>
        <v>2012Nurse practitionersNorthwest Territories/Nunavut</v>
      </c>
      <c r="B117" s="8" t="s">
        <v>5</v>
      </c>
      <c r="C117" s="8" t="s">
        <v>152</v>
      </c>
      <c r="D117" s="8" t="s">
        <v>9</v>
      </c>
      <c r="E117" s="8">
        <v>2012</v>
      </c>
      <c r="F117" s="8">
        <v>54</v>
      </c>
    </row>
    <row r="118" spans="1:6" x14ac:dyDescent="0.2">
      <c r="A118" s="8" t="str">
        <f t="shared" si="1"/>
        <v>2013Registered nursesNewfoundland and Labrador</v>
      </c>
      <c r="B118" s="8" t="s">
        <v>7</v>
      </c>
      <c r="C118" s="8" t="s">
        <v>14</v>
      </c>
      <c r="D118" s="8" t="s">
        <v>9</v>
      </c>
      <c r="E118" s="8">
        <v>2013</v>
      </c>
      <c r="F118" s="8">
        <v>5947</v>
      </c>
    </row>
    <row r="119" spans="1:6" x14ac:dyDescent="0.2">
      <c r="A119" s="8" t="str">
        <f t="shared" si="1"/>
        <v>2013Registered nursesPrince Edward Island</v>
      </c>
      <c r="B119" s="8" t="s">
        <v>7</v>
      </c>
      <c r="C119" s="8" t="s">
        <v>15</v>
      </c>
      <c r="D119" s="8" t="s">
        <v>9</v>
      </c>
      <c r="E119" s="8">
        <v>2013</v>
      </c>
      <c r="F119" s="8">
        <v>1566</v>
      </c>
    </row>
    <row r="120" spans="1:6" x14ac:dyDescent="0.2">
      <c r="A120" s="8" t="str">
        <f t="shared" si="1"/>
        <v>2013Registered nursesNova Scotia</v>
      </c>
      <c r="B120" s="8" t="s">
        <v>7</v>
      </c>
      <c r="C120" s="8" t="s">
        <v>16</v>
      </c>
      <c r="D120" s="8" t="s">
        <v>9</v>
      </c>
      <c r="E120" s="8">
        <v>2013</v>
      </c>
      <c r="F120" s="8">
        <v>9019</v>
      </c>
    </row>
    <row r="121" spans="1:6" x14ac:dyDescent="0.2">
      <c r="A121" s="8" t="str">
        <f t="shared" si="1"/>
        <v>2013Registered nursesNew Brunswick</v>
      </c>
      <c r="B121" s="8" t="s">
        <v>7</v>
      </c>
      <c r="C121" s="8" t="s">
        <v>17</v>
      </c>
      <c r="D121" s="8" t="s">
        <v>9</v>
      </c>
      <c r="E121" s="8">
        <v>2013</v>
      </c>
      <c r="F121" s="8">
        <v>8088</v>
      </c>
    </row>
    <row r="122" spans="1:6" x14ac:dyDescent="0.2">
      <c r="A122" s="8" t="str">
        <f t="shared" si="1"/>
        <v>2013Registered nursesQuebec</v>
      </c>
      <c r="B122" s="8" t="s">
        <v>7</v>
      </c>
      <c r="C122" s="8" t="s">
        <v>18</v>
      </c>
      <c r="D122" s="8" t="s">
        <v>9</v>
      </c>
      <c r="E122" s="8">
        <v>2013</v>
      </c>
      <c r="F122" s="8">
        <v>67716</v>
      </c>
    </row>
    <row r="123" spans="1:6" x14ac:dyDescent="0.2">
      <c r="A123" s="8" t="str">
        <f t="shared" si="1"/>
        <v>2013Registered nursesOntario</v>
      </c>
      <c r="B123" s="8" t="s">
        <v>7</v>
      </c>
      <c r="C123" s="8" t="s">
        <v>19</v>
      </c>
      <c r="D123" s="8" t="s">
        <v>9</v>
      </c>
      <c r="E123" s="8">
        <v>2013</v>
      </c>
      <c r="F123" s="8">
        <v>94099</v>
      </c>
    </row>
    <row r="124" spans="1:6" x14ac:dyDescent="0.2">
      <c r="A124" s="8" t="str">
        <f t="shared" si="1"/>
        <v>2013Registered nursesManitoba</v>
      </c>
      <c r="B124" s="8" t="s">
        <v>7</v>
      </c>
      <c r="C124" s="8" t="s">
        <v>20</v>
      </c>
      <c r="D124" s="8" t="s">
        <v>9</v>
      </c>
      <c r="E124" s="8">
        <v>2013</v>
      </c>
      <c r="F124" s="8">
        <v>12070</v>
      </c>
    </row>
    <row r="125" spans="1:6" x14ac:dyDescent="0.2">
      <c r="A125" s="8" t="str">
        <f t="shared" si="1"/>
        <v>2013Registered nursesSaskatchewan</v>
      </c>
      <c r="B125" s="8" t="s">
        <v>7</v>
      </c>
      <c r="C125" s="8" t="s">
        <v>21</v>
      </c>
      <c r="D125" s="8" t="s">
        <v>9</v>
      </c>
      <c r="E125" s="8">
        <v>2013</v>
      </c>
      <c r="F125" s="8">
        <v>10102</v>
      </c>
    </row>
    <row r="126" spans="1:6" x14ac:dyDescent="0.2">
      <c r="A126" s="8" t="str">
        <f t="shared" si="1"/>
        <v>2013Registered nursesAlberta</v>
      </c>
      <c r="B126" s="8" t="s">
        <v>7</v>
      </c>
      <c r="C126" s="8" t="s">
        <v>22</v>
      </c>
      <c r="D126" s="8" t="s">
        <v>9</v>
      </c>
      <c r="E126" s="8">
        <v>2013</v>
      </c>
      <c r="F126" s="8">
        <v>31771</v>
      </c>
    </row>
    <row r="127" spans="1:6" x14ac:dyDescent="0.2">
      <c r="A127" s="8" t="str">
        <f t="shared" si="1"/>
        <v>2013Registered nursesBritish Columbia</v>
      </c>
      <c r="B127" s="8" t="s">
        <v>7</v>
      </c>
      <c r="C127" s="8" t="s">
        <v>23</v>
      </c>
      <c r="D127" s="8" t="s">
        <v>9</v>
      </c>
      <c r="E127" s="8">
        <v>2013</v>
      </c>
      <c r="F127" s="8">
        <v>31593</v>
      </c>
    </row>
    <row r="128" spans="1:6" x14ac:dyDescent="0.2">
      <c r="A128" s="8" t="str">
        <f t="shared" si="1"/>
        <v>2013Registered nursesYukon</v>
      </c>
      <c r="B128" s="8" t="s">
        <v>7</v>
      </c>
      <c r="C128" s="8" t="s">
        <v>24</v>
      </c>
      <c r="D128" s="8" t="s">
        <v>9</v>
      </c>
      <c r="E128" s="8">
        <v>2013</v>
      </c>
      <c r="F128" s="8">
        <v>382</v>
      </c>
    </row>
    <row r="129" spans="1:6" x14ac:dyDescent="0.2">
      <c r="A129" s="8" t="str">
        <f t="shared" si="1"/>
        <v>2013Registered nursesNorthwest Territories/Nunavut</v>
      </c>
      <c r="B129" s="8" t="s">
        <v>7</v>
      </c>
      <c r="C129" s="8" t="s">
        <v>152</v>
      </c>
      <c r="D129" s="8" t="s">
        <v>9</v>
      </c>
      <c r="E129" s="8">
        <v>2013</v>
      </c>
      <c r="F129" s="8">
        <v>1086</v>
      </c>
    </row>
    <row r="130" spans="1:6" x14ac:dyDescent="0.2">
      <c r="A130" s="8" t="str">
        <f t="shared" ref="A130:A193" si="2">CONCATENATE(E130,B130,C130)</f>
        <v>2013Licensed practical nursesNewfoundland and Labrador</v>
      </c>
      <c r="B130" s="8" t="s">
        <v>3</v>
      </c>
      <c r="C130" s="8" t="s">
        <v>14</v>
      </c>
      <c r="D130" s="8" t="s">
        <v>9</v>
      </c>
      <c r="E130" s="8">
        <v>2013</v>
      </c>
      <c r="F130" s="8">
        <v>2223</v>
      </c>
    </row>
    <row r="131" spans="1:6" x14ac:dyDescent="0.2">
      <c r="A131" s="8" t="str">
        <f t="shared" si="2"/>
        <v>2013Licensed practical nursesPrince Edward Island</v>
      </c>
      <c r="B131" s="8" t="s">
        <v>3</v>
      </c>
      <c r="C131" s="8" t="s">
        <v>15</v>
      </c>
      <c r="D131" s="8" t="s">
        <v>9</v>
      </c>
      <c r="E131" s="8">
        <v>2013</v>
      </c>
      <c r="F131" s="8">
        <v>609</v>
      </c>
    </row>
    <row r="132" spans="1:6" x14ac:dyDescent="0.2">
      <c r="A132" s="8" t="str">
        <f t="shared" si="2"/>
        <v>2013Licensed practical nursesNova Scotia</v>
      </c>
      <c r="B132" s="8" t="s">
        <v>3</v>
      </c>
      <c r="C132" s="8" t="s">
        <v>16</v>
      </c>
      <c r="D132" s="8" t="s">
        <v>9</v>
      </c>
      <c r="E132" s="8">
        <v>2013</v>
      </c>
      <c r="F132" s="8">
        <v>3707</v>
      </c>
    </row>
    <row r="133" spans="1:6" x14ac:dyDescent="0.2">
      <c r="A133" s="8" t="str">
        <f t="shared" si="2"/>
        <v>2013Licensed practical nursesNew Brunswick</v>
      </c>
      <c r="B133" s="8" t="s">
        <v>3</v>
      </c>
      <c r="C133" s="8" t="s">
        <v>17</v>
      </c>
      <c r="D133" s="8" t="s">
        <v>9</v>
      </c>
      <c r="E133" s="8">
        <v>2013</v>
      </c>
      <c r="F133" s="8">
        <v>2995</v>
      </c>
    </row>
    <row r="134" spans="1:6" x14ac:dyDescent="0.2">
      <c r="A134" s="8" t="str">
        <f t="shared" si="2"/>
        <v>2013Licensed practical nursesQuebec</v>
      </c>
      <c r="B134" s="8" t="s">
        <v>3</v>
      </c>
      <c r="C134" s="8" t="s">
        <v>18</v>
      </c>
      <c r="D134" s="8" t="s">
        <v>9</v>
      </c>
      <c r="E134" s="8">
        <v>2013</v>
      </c>
      <c r="F134" s="8">
        <v>23873</v>
      </c>
    </row>
    <row r="135" spans="1:6" x14ac:dyDescent="0.2">
      <c r="A135" s="8" t="str">
        <f t="shared" si="2"/>
        <v>2013Licensed practical nursesOntario</v>
      </c>
      <c r="B135" s="8" t="s">
        <v>3</v>
      </c>
      <c r="C135" s="8" t="s">
        <v>19</v>
      </c>
      <c r="D135" s="8" t="s">
        <v>9</v>
      </c>
      <c r="E135" s="8">
        <v>2013</v>
      </c>
      <c r="F135" s="8">
        <v>35260</v>
      </c>
    </row>
    <row r="136" spans="1:6" x14ac:dyDescent="0.2">
      <c r="A136" s="8" t="str">
        <f t="shared" si="2"/>
        <v>2013Licensed practical nursesManitoba</v>
      </c>
      <c r="B136" s="8" t="s">
        <v>3</v>
      </c>
      <c r="C136" s="8" t="s">
        <v>20</v>
      </c>
      <c r="D136" s="8" t="s">
        <v>9</v>
      </c>
      <c r="E136" s="8">
        <v>2013</v>
      </c>
      <c r="F136" s="8">
        <v>2952</v>
      </c>
    </row>
    <row r="137" spans="1:6" x14ac:dyDescent="0.2">
      <c r="A137" s="8" t="str">
        <f t="shared" si="2"/>
        <v>2013Licensed practical nursesSaskatchewan</v>
      </c>
      <c r="B137" s="8" t="s">
        <v>3</v>
      </c>
      <c r="C137" s="8" t="s">
        <v>21</v>
      </c>
      <c r="D137" s="8" t="s">
        <v>9</v>
      </c>
      <c r="E137" s="8">
        <v>2013</v>
      </c>
      <c r="F137" s="8">
        <v>2842</v>
      </c>
    </row>
    <row r="138" spans="1:6" x14ac:dyDescent="0.2">
      <c r="A138" s="8" t="str">
        <f t="shared" si="2"/>
        <v>2013Licensed practical nursesAlberta</v>
      </c>
      <c r="B138" s="8" t="s">
        <v>3</v>
      </c>
      <c r="C138" s="8" t="s">
        <v>22</v>
      </c>
      <c r="D138" s="8" t="s">
        <v>9</v>
      </c>
      <c r="E138" s="8">
        <v>2013</v>
      </c>
      <c r="F138" s="8">
        <v>8948</v>
      </c>
    </row>
    <row r="139" spans="1:6" x14ac:dyDescent="0.2">
      <c r="A139" s="8" t="str">
        <f t="shared" si="2"/>
        <v>2013Licensed practical nursesBritish Columbia</v>
      </c>
      <c r="B139" s="8" t="s">
        <v>3</v>
      </c>
      <c r="C139" s="8" t="s">
        <v>23</v>
      </c>
      <c r="D139" s="8" t="s">
        <v>9</v>
      </c>
      <c r="E139" s="8">
        <v>2013</v>
      </c>
      <c r="F139" s="8">
        <v>9985</v>
      </c>
    </row>
    <row r="140" spans="1:6" x14ac:dyDescent="0.2">
      <c r="A140" s="8" t="str">
        <f t="shared" si="2"/>
        <v>2013Licensed practical nursesYukon</v>
      </c>
      <c r="B140" s="8" t="s">
        <v>3</v>
      </c>
      <c r="C140" s="8" t="s">
        <v>24</v>
      </c>
      <c r="D140" s="8" t="s">
        <v>9</v>
      </c>
      <c r="E140" s="8">
        <v>2013</v>
      </c>
      <c r="F140" s="8">
        <v>100</v>
      </c>
    </row>
    <row r="141" spans="1:6" x14ac:dyDescent="0.2">
      <c r="A141" s="8" t="str">
        <f t="shared" si="2"/>
        <v>2013Licensed practical nursesNorthwest Territories</v>
      </c>
      <c r="B141" s="8" t="s">
        <v>3</v>
      </c>
      <c r="C141" s="8" t="s">
        <v>25</v>
      </c>
      <c r="D141" s="8" t="s">
        <v>9</v>
      </c>
      <c r="E141" s="8">
        <v>2013</v>
      </c>
      <c r="F141" s="8">
        <v>91</v>
      </c>
    </row>
    <row r="142" spans="1:6" x14ac:dyDescent="0.2">
      <c r="A142" s="8" t="str">
        <f t="shared" si="2"/>
        <v>2013Registered psychiatric nursesManitoba</v>
      </c>
      <c r="B142" s="8" t="s">
        <v>8</v>
      </c>
      <c r="C142" s="8" t="s">
        <v>20</v>
      </c>
      <c r="D142" s="8" t="s">
        <v>9</v>
      </c>
      <c r="E142" s="8">
        <v>2013</v>
      </c>
      <c r="F142" s="8">
        <v>942</v>
      </c>
    </row>
    <row r="143" spans="1:6" x14ac:dyDescent="0.2">
      <c r="A143" s="8" t="str">
        <f t="shared" si="2"/>
        <v>2013Registered psychiatric nursesSaskatchewan</v>
      </c>
      <c r="B143" s="8" t="s">
        <v>8</v>
      </c>
      <c r="C143" s="8" t="s">
        <v>21</v>
      </c>
      <c r="D143" s="8" t="s">
        <v>9</v>
      </c>
      <c r="E143" s="8">
        <v>2013</v>
      </c>
      <c r="F143" s="8">
        <v>841</v>
      </c>
    </row>
    <row r="144" spans="1:6" x14ac:dyDescent="0.2">
      <c r="A144" s="8" t="str">
        <f t="shared" si="2"/>
        <v>2013Registered psychiatric nursesAlberta</v>
      </c>
      <c r="B144" s="8" t="s">
        <v>8</v>
      </c>
      <c r="C144" s="8" t="s">
        <v>22</v>
      </c>
      <c r="D144" s="8" t="s">
        <v>9</v>
      </c>
      <c r="E144" s="8">
        <v>2013</v>
      </c>
      <c r="F144" s="8">
        <v>1280</v>
      </c>
    </row>
    <row r="145" spans="1:6" x14ac:dyDescent="0.2">
      <c r="A145" s="8" t="str">
        <f t="shared" si="2"/>
        <v>2013Registered psychiatric nursesBritish Columbia</v>
      </c>
      <c r="B145" s="8" t="s">
        <v>8</v>
      </c>
      <c r="C145" s="8" t="s">
        <v>23</v>
      </c>
      <c r="D145" s="8" t="s">
        <v>9</v>
      </c>
      <c r="E145" s="8">
        <v>2013</v>
      </c>
      <c r="F145" s="8">
        <v>2206</v>
      </c>
    </row>
    <row r="146" spans="1:6" x14ac:dyDescent="0.2">
      <c r="A146" s="8" t="str">
        <f t="shared" si="2"/>
        <v>2013Nurse practitionersNewfoundland and Labrador</v>
      </c>
      <c r="B146" s="8" t="s">
        <v>5</v>
      </c>
      <c r="C146" s="8" t="s">
        <v>14</v>
      </c>
      <c r="D146" s="8" t="s">
        <v>9</v>
      </c>
      <c r="E146" s="8">
        <v>2013</v>
      </c>
      <c r="F146" s="8">
        <v>124</v>
      </c>
    </row>
    <row r="147" spans="1:6" x14ac:dyDescent="0.2">
      <c r="A147" s="8" t="str">
        <f t="shared" si="2"/>
        <v>2013Nurse practitionersPrince Edward Island</v>
      </c>
      <c r="B147" s="8" t="s">
        <v>5</v>
      </c>
      <c r="C147" s="8" t="s">
        <v>15</v>
      </c>
      <c r="D147" s="8" t="s">
        <v>9</v>
      </c>
      <c r="E147" s="8">
        <v>2013</v>
      </c>
      <c r="F147" s="8">
        <v>5</v>
      </c>
    </row>
    <row r="148" spans="1:6" x14ac:dyDescent="0.2">
      <c r="A148" s="8" t="str">
        <f t="shared" si="2"/>
        <v>2013Nurse practitionersNova Scotia</v>
      </c>
      <c r="B148" s="8" t="s">
        <v>5</v>
      </c>
      <c r="C148" s="8" t="s">
        <v>16</v>
      </c>
      <c r="D148" s="8" t="s">
        <v>9</v>
      </c>
      <c r="E148" s="8">
        <v>2013</v>
      </c>
      <c r="F148" s="8">
        <v>132</v>
      </c>
    </row>
    <row r="149" spans="1:6" x14ac:dyDescent="0.2">
      <c r="A149" s="8" t="str">
        <f t="shared" si="2"/>
        <v>2013Nurse practitionersNew Brunswick</v>
      </c>
      <c r="B149" s="8" t="s">
        <v>5</v>
      </c>
      <c r="C149" s="8" t="s">
        <v>17</v>
      </c>
      <c r="D149" s="8" t="s">
        <v>9</v>
      </c>
      <c r="E149" s="8">
        <v>2013</v>
      </c>
      <c r="F149" s="8">
        <v>102</v>
      </c>
    </row>
    <row r="150" spans="1:6" x14ac:dyDescent="0.2">
      <c r="A150" s="8" t="str">
        <f t="shared" si="2"/>
        <v>2013Nurse practitionersQuebec</v>
      </c>
      <c r="B150" s="8" t="s">
        <v>5</v>
      </c>
      <c r="C150" s="8" t="s">
        <v>18</v>
      </c>
      <c r="D150" s="8" t="s">
        <v>9</v>
      </c>
      <c r="E150" s="8">
        <v>2013</v>
      </c>
      <c r="F150" s="8">
        <v>201</v>
      </c>
    </row>
    <row r="151" spans="1:6" x14ac:dyDescent="0.2">
      <c r="A151" s="8" t="str">
        <f t="shared" si="2"/>
        <v>2013Nurse practitionersOntario</v>
      </c>
      <c r="B151" s="8" t="s">
        <v>5</v>
      </c>
      <c r="C151" s="8" t="s">
        <v>19</v>
      </c>
      <c r="D151" s="8" t="s">
        <v>9</v>
      </c>
      <c r="E151" s="8">
        <v>2013</v>
      </c>
      <c r="F151" s="8">
        <v>2049</v>
      </c>
    </row>
    <row r="152" spans="1:6" x14ac:dyDescent="0.2">
      <c r="A152" s="8" t="str">
        <f t="shared" si="2"/>
        <v>2013Nurse practitionersManitoba</v>
      </c>
      <c r="B152" s="8" t="s">
        <v>5</v>
      </c>
      <c r="C152" s="8" t="s">
        <v>20</v>
      </c>
      <c r="D152" s="8" t="s">
        <v>9</v>
      </c>
      <c r="E152" s="8">
        <v>2013</v>
      </c>
      <c r="F152" s="8">
        <v>104</v>
      </c>
    </row>
    <row r="153" spans="1:6" x14ac:dyDescent="0.2">
      <c r="A153" s="8" t="str">
        <f t="shared" si="2"/>
        <v>2013Nurse practitionersSaskatchewan</v>
      </c>
      <c r="B153" s="8" t="s">
        <v>5</v>
      </c>
      <c r="C153" s="8" t="s">
        <v>21</v>
      </c>
      <c r="D153" s="8" t="s">
        <v>9</v>
      </c>
      <c r="E153" s="8">
        <v>2013</v>
      </c>
      <c r="F153" s="8">
        <v>157</v>
      </c>
    </row>
    <row r="154" spans="1:6" x14ac:dyDescent="0.2">
      <c r="A154" s="8" t="str">
        <f t="shared" si="2"/>
        <v>2013Nurse practitionersAlberta</v>
      </c>
      <c r="B154" s="8" t="s">
        <v>5</v>
      </c>
      <c r="C154" s="8" t="s">
        <v>22</v>
      </c>
      <c r="D154" s="8" t="s">
        <v>9</v>
      </c>
      <c r="E154" s="8">
        <v>2013</v>
      </c>
      <c r="F154" s="8">
        <v>331</v>
      </c>
    </row>
    <row r="155" spans="1:6" x14ac:dyDescent="0.2">
      <c r="A155" s="8" t="str">
        <f t="shared" si="2"/>
        <v>2013Nurse practitionersBritish Columbia</v>
      </c>
      <c r="B155" s="8" t="s">
        <v>5</v>
      </c>
      <c r="C155" s="8" t="s">
        <v>23</v>
      </c>
      <c r="D155" s="8" t="s">
        <v>9</v>
      </c>
      <c r="E155" s="8">
        <v>2013</v>
      </c>
      <c r="F155" s="8">
        <v>206</v>
      </c>
    </row>
    <row r="156" spans="1:6" x14ac:dyDescent="0.2">
      <c r="A156" s="8" t="str">
        <f t="shared" si="2"/>
        <v>2013Nurse practitionersYukon</v>
      </c>
      <c r="B156" s="8" t="s">
        <v>5</v>
      </c>
      <c r="C156" s="8" t="s">
        <v>24</v>
      </c>
      <c r="D156" s="8" t="s">
        <v>9</v>
      </c>
      <c r="E156" s="8">
        <v>2013</v>
      </c>
      <c r="F156" s="8">
        <v>5</v>
      </c>
    </row>
    <row r="157" spans="1:6" x14ac:dyDescent="0.2">
      <c r="A157" s="8" t="str">
        <f t="shared" si="2"/>
        <v>2013Nurse practitionersNorthwest Territories/Nunavut</v>
      </c>
      <c r="B157" s="8" t="s">
        <v>5</v>
      </c>
      <c r="C157" s="8" t="s">
        <v>152</v>
      </c>
      <c r="D157" s="8" t="s">
        <v>9</v>
      </c>
      <c r="E157" s="8">
        <v>2013</v>
      </c>
      <c r="F157" s="8">
        <v>61</v>
      </c>
    </row>
    <row r="158" spans="1:6" x14ac:dyDescent="0.2">
      <c r="A158" s="8" t="str">
        <f t="shared" si="2"/>
        <v>2014Registered nursesNewfoundland and Labrador</v>
      </c>
      <c r="B158" s="8" t="s">
        <v>7</v>
      </c>
      <c r="C158" s="8" t="s">
        <v>14</v>
      </c>
      <c r="D158" s="8" t="s">
        <v>9</v>
      </c>
      <c r="E158" s="8">
        <v>2014</v>
      </c>
      <c r="F158" s="8">
        <v>5933</v>
      </c>
    </row>
    <row r="159" spans="1:6" x14ac:dyDescent="0.2">
      <c r="A159" s="8" t="str">
        <f t="shared" si="2"/>
        <v>2014Registered nursesPrince Edward Island</v>
      </c>
      <c r="B159" s="8" t="s">
        <v>7</v>
      </c>
      <c r="C159" s="8" t="s">
        <v>15</v>
      </c>
      <c r="D159" s="8" t="s">
        <v>9</v>
      </c>
      <c r="E159" s="8">
        <v>2014</v>
      </c>
      <c r="F159" s="8">
        <v>1537</v>
      </c>
    </row>
    <row r="160" spans="1:6" x14ac:dyDescent="0.2">
      <c r="A160" s="8" t="str">
        <f t="shared" si="2"/>
        <v>2014Registered nursesNova Scotia</v>
      </c>
      <c r="B160" s="8" t="s">
        <v>7</v>
      </c>
      <c r="C160" s="8" t="s">
        <v>16</v>
      </c>
      <c r="D160" s="8" t="s">
        <v>9</v>
      </c>
      <c r="E160" s="8">
        <v>2014</v>
      </c>
      <c r="F160" s="8">
        <v>9162</v>
      </c>
    </row>
    <row r="161" spans="1:6" x14ac:dyDescent="0.2">
      <c r="A161" s="8" t="str">
        <f t="shared" si="2"/>
        <v>2014Registered nursesNew Brunswick</v>
      </c>
      <c r="B161" s="8" t="s">
        <v>7</v>
      </c>
      <c r="C161" s="8" t="s">
        <v>17</v>
      </c>
      <c r="D161" s="8" t="s">
        <v>9</v>
      </c>
      <c r="E161" s="8">
        <v>2014</v>
      </c>
      <c r="F161" s="8">
        <v>7986</v>
      </c>
    </row>
    <row r="162" spans="1:6" x14ac:dyDescent="0.2">
      <c r="A162" s="8" t="str">
        <f t="shared" si="2"/>
        <v>2014Registered nursesQuebec</v>
      </c>
      <c r="B162" s="8" t="s">
        <v>7</v>
      </c>
      <c r="C162" s="8" t="s">
        <v>18</v>
      </c>
      <c r="D162" s="8" t="s">
        <v>9</v>
      </c>
      <c r="E162" s="8">
        <v>2014</v>
      </c>
      <c r="F162" s="8">
        <v>68321</v>
      </c>
    </row>
    <row r="163" spans="1:6" x14ac:dyDescent="0.2">
      <c r="A163" s="8" t="str">
        <f t="shared" si="2"/>
        <v>2014Registered nursesOntario</v>
      </c>
      <c r="B163" s="8" t="s">
        <v>7</v>
      </c>
      <c r="C163" s="8" t="s">
        <v>19</v>
      </c>
      <c r="D163" s="8" t="s">
        <v>9</v>
      </c>
      <c r="E163" s="8">
        <v>2014</v>
      </c>
      <c r="F163" s="8">
        <v>95458</v>
      </c>
    </row>
    <row r="164" spans="1:6" x14ac:dyDescent="0.2">
      <c r="A164" s="8" t="str">
        <f t="shared" si="2"/>
        <v>2014Registered nursesSaskatchewan</v>
      </c>
      <c r="B164" s="8" t="s">
        <v>7</v>
      </c>
      <c r="C164" s="8" t="s">
        <v>21</v>
      </c>
      <c r="D164" s="8" t="s">
        <v>9</v>
      </c>
      <c r="E164" s="8">
        <v>2014</v>
      </c>
      <c r="F164" s="8">
        <v>10179</v>
      </c>
    </row>
    <row r="165" spans="1:6" x14ac:dyDescent="0.2">
      <c r="A165" s="8" t="str">
        <f t="shared" si="2"/>
        <v>2014Registered nursesAlberta</v>
      </c>
      <c r="B165" s="8" t="s">
        <v>7</v>
      </c>
      <c r="C165" s="8" t="s">
        <v>22</v>
      </c>
      <c r="D165" s="8" t="s">
        <v>9</v>
      </c>
      <c r="E165" s="8">
        <v>2014</v>
      </c>
      <c r="F165" s="8">
        <v>32050</v>
      </c>
    </row>
    <row r="166" spans="1:6" x14ac:dyDescent="0.2">
      <c r="A166" s="8" t="str">
        <f t="shared" si="2"/>
        <v>2014Registered nursesBritish Columbia</v>
      </c>
      <c r="B166" s="8" t="s">
        <v>7</v>
      </c>
      <c r="C166" s="8" t="s">
        <v>23</v>
      </c>
      <c r="D166" s="8" t="s">
        <v>9</v>
      </c>
      <c r="E166" s="8">
        <v>2014</v>
      </c>
      <c r="F166" s="8">
        <v>32249</v>
      </c>
    </row>
    <row r="167" spans="1:6" x14ac:dyDescent="0.2">
      <c r="A167" s="8" t="str">
        <f t="shared" si="2"/>
        <v>2014Registered nursesYukon</v>
      </c>
      <c r="B167" s="8" t="s">
        <v>7</v>
      </c>
      <c r="C167" s="8" t="s">
        <v>24</v>
      </c>
      <c r="D167" s="8" t="s">
        <v>9</v>
      </c>
      <c r="E167" s="8">
        <v>2014</v>
      </c>
      <c r="F167" s="8">
        <v>394</v>
      </c>
    </row>
    <row r="168" spans="1:6" x14ac:dyDescent="0.2">
      <c r="A168" s="8" t="str">
        <f t="shared" si="2"/>
        <v>2014Registered nursesNorthwest Territories/Nunavut</v>
      </c>
      <c r="B168" s="8" t="s">
        <v>7</v>
      </c>
      <c r="C168" s="8" t="s">
        <v>152</v>
      </c>
      <c r="D168" s="8" t="s">
        <v>9</v>
      </c>
      <c r="E168" s="8">
        <v>2014</v>
      </c>
      <c r="F168" s="8">
        <v>1063</v>
      </c>
    </row>
    <row r="169" spans="1:6" x14ac:dyDescent="0.2">
      <c r="A169" s="8" t="str">
        <f t="shared" si="2"/>
        <v>2014Licensed practical nursesNewfoundland and Labrador</v>
      </c>
      <c r="B169" s="8" t="s">
        <v>3</v>
      </c>
      <c r="C169" s="8" t="s">
        <v>14</v>
      </c>
      <c r="D169" s="8" t="s">
        <v>9</v>
      </c>
      <c r="E169" s="8">
        <v>2014</v>
      </c>
      <c r="F169" s="8">
        <v>2221</v>
      </c>
    </row>
    <row r="170" spans="1:6" x14ac:dyDescent="0.2">
      <c r="A170" s="8" t="str">
        <f t="shared" si="2"/>
        <v>2014Licensed practical nursesPrince Edward Island</v>
      </c>
      <c r="B170" s="8" t="s">
        <v>3</v>
      </c>
      <c r="C170" s="8" t="s">
        <v>15</v>
      </c>
      <c r="D170" s="8" t="s">
        <v>9</v>
      </c>
      <c r="E170" s="8">
        <v>2014</v>
      </c>
      <c r="F170" s="8">
        <v>527</v>
      </c>
    </row>
    <row r="171" spans="1:6" x14ac:dyDescent="0.2">
      <c r="A171" s="8" t="str">
        <f t="shared" si="2"/>
        <v>2014Licensed practical nursesNova Scotia</v>
      </c>
      <c r="B171" s="8" t="s">
        <v>3</v>
      </c>
      <c r="C171" s="8" t="s">
        <v>16</v>
      </c>
      <c r="D171" s="8" t="s">
        <v>9</v>
      </c>
      <c r="E171" s="8">
        <v>2014</v>
      </c>
      <c r="F171" s="8">
        <v>3664</v>
      </c>
    </row>
    <row r="172" spans="1:6" x14ac:dyDescent="0.2">
      <c r="A172" s="8" t="str">
        <f t="shared" si="2"/>
        <v>2014Licensed practical nursesNew Brunswick</v>
      </c>
      <c r="B172" s="8" t="s">
        <v>3</v>
      </c>
      <c r="C172" s="8" t="s">
        <v>17</v>
      </c>
      <c r="D172" s="8" t="s">
        <v>9</v>
      </c>
      <c r="E172" s="8">
        <v>2014</v>
      </c>
      <c r="F172" s="8">
        <v>2966</v>
      </c>
    </row>
    <row r="173" spans="1:6" x14ac:dyDescent="0.2">
      <c r="A173" s="8" t="str">
        <f t="shared" si="2"/>
        <v>2014Licensed practical nursesQuebec</v>
      </c>
      <c r="B173" s="8" t="s">
        <v>3</v>
      </c>
      <c r="C173" s="8" t="s">
        <v>18</v>
      </c>
      <c r="D173" s="8" t="s">
        <v>9</v>
      </c>
      <c r="E173" s="8">
        <v>2014</v>
      </c>
      <c r="F173" s="8">
        <v>24852</v>
      </c>
    </row>
    <row r="174" spans="1:6" x14ac:dyDescent="0.2">
      <c r="A174" s="8" t="str">
        <f t="shared" si="2"/>
        <v>2014Licensed practical nursesOntario</v>
      </c>
      <c r="B174" s="8" t="s">
        <v>3</v>
      </c>
      <c r="C174" s="8" t="s">
        <v>19</v>
      </c>
      <c r="D174" s="8" t="s">
        <v>9</v>
      </c>
      <c r="E174" s="8">
        <v>2014</v>
      </c>
      <c r="F174" s="8">
        <v>37248</v>
      </c>
    </row>
    <row r="175" spans="1:6" x14ac:dyDescent="0.2">
      <c r="A175" s="8" t="str">
        <f t="shared" si="2"/>
        <v>2014Licensed practical nursesManitoba</v>
      </c>
      <c r="B175" s="8" t="s">
        <v>3</v>
      </c>
      <c r="C175" s="8" t="s">
        <v>20</v>
      </c>
      <c r="D175" s="8" t="s">
        <v>9</v>
      </c>
      <c r="E175" s="8">
        <v>2014</v>
      </c>
      <c r="F175" s="8">
        <v>2968</v>
      </c>
    </row>
    <row r="176" spans="1:6" x14ac:dyDescent="0.2">
      <c r="A176" s="8" t="str">
        <f t="shared" si="2"/>
        <v>2014Licensed practical nursesSaskatchewan</v>
      </c>
      <c r="B176" s="8" t="s">
        <v>3</v>
      </c>
      <c r="C176" s="8" t="s">
        <v>21</v>
      </c>
      <c r="D176" s="8" t="s">
        <v>9</v>
      </c>
      <c r="E176" s="8">
        <v>2014</v>
      </c>
      <c r="F176" s="8">
        <v>3134</v>
      </c>
    </row>
    <row r="177" spans="1:6" x14ac:dyDescent="0.2">
      <c r="A177" s="8" t="str">
        <f t="shared" si="2"/>
        <v>2014Licensed practical nursesAlberta</v>
      </c>
      <c r="B177" s="8" t="s">
        <v>3</v>
      </c>
      <c r="C177" s="8" t="s">
        <v>22</v>
      </c>
      <c r="D177" s="8" t="s">
        <v>9</v>
      </c>
      <c r="E177" s="8">
        <v>2014</v>
      </c>
      <c r="F177" s="8">
        <v>10080</v>
      </c>
    </row>
    <row r="178" spans="1:6" x14ac:dyDescent="0.2">
      <c r="A178" s="8" t="str">
        <f t="shared" si="2"/>
        <v>2014Licensed practical nursesBritish Columbia</v>
      </c>
      <c r="B178" s="8" t="s">
        <v>3</v>
      </c>
      <c r="C178" s="8" t="s">
        <v>23</v>
      </c>
      <c r="D178" s="8" t="s">
        <v>9</v>
      </c>
      <c r="E178" s="8">
        <v>2014</v>
      </c>
      <c r="F178" s="8">
        <v>10264</v>
      </c>
    </row>
    <row r="179" spans="1:6" x14ac:dyDescent="0.2">
      <c r="A179" s="8" t="str">
        <f t="shared" si="2"/>
        <v>2014Licensed practical nursesYukon</v>
      </c>
      <c r="B179" s="8" t="s">
        <v>3</v>
      </c>
      <c r="C179" s="8" t="s">
        <v>24</v>
      </c>
      <c r="D179" s="8" t="s">
        <v>9</v>
      </c>
      <c r="E179" s="8">
        <v>2014</v>
      </c>
      <c r="F179" s="8">
        <v>105</v>
      </c>
    </row>
    <row r="180" spans="1:6" x14ac:dyDescent="0.2">
      <c r="A180" s="8" t="str">
        <f t="shared" si="2"/>
        <v>2014Licensed practical nursesNorthwest Territories</v>
      </c>
      <c r="B180" s="8" t="s">
        <v>3</v>
      </c>
      <c r="C180" s="8" t="s">
        <v>25</v>
      </c>
      <c r="D180" s="8" t="s">
        <v>9</v>
      </c>
      <c r="E180" s="8">
        <v>2014</v>
      </c>
      <c r="F180" s="8">
        <v>95</v>
      </c>
    </row>
    <row r="181" spans="1:6" x14ac:dyDescent="0.2">
      <c r="A181" s="8" t="str">
        <f t="shared" si="2"/>
        <v>2014Registered psychiatric nursesManitoba</v>
      </c>
      <c r="B181" s="8" t="s">
        <v>8</v>
      </c>
      <c r="C181" s="8" t="s">
        <v>20</v>
      </c>
      <c r="D181" s="8" t="s">
        <v>9</v>
      </c>
      <c r="E181" s="8">
        <v>2014</v>
      </c>
      <c r="F181" s="8">
        <v>947</v>
      </c>
    </row>
    <row r="182" spans="1:6" x14ac:dyDescent="0.2">
      <c r="A182" s="8" t="str">
        <f t="shared" si="2"/>
        <v>2014Registered psychiatric nursesSaskatchewan</v>
      </c>
      <c r="B182" s="8" t="s">
        <v>8</v>
      </c>
      <c r="C182" s="8" t="s">
        <v>21</v>
      </c>
      <c r="D182" s="8" t="s">
        <v>9</v>
      </c>
      <c r="E182" s="8">
        <v>2014</v>
      </c>
      <c r="F182" s="8">
        <v>826</v>
      </c>
    </row>
    <row r="183" spans="1:6" x14ac:dyDescent="0.2">
      <c r="A183" s="8" t="str">
        <f t="shared" si="2"/>
        <v>2014Registered psychiatric nursesAlberta</v>
      </c>
      <c r="B183" s="8" t="s">
        <v>8</v>
      </c>
      <c r="C183" s="8" t="s">
        <v>22</v>
      </c>
      <c r="D183" s="8" t="s">
        <v>9</v>
      </c>
      <c r="E183" s="8">
        <v>2014</v>
      </c>
      <c r="F183" s="8">
        <v>1292</v>
      </c>
    </row>
    <row r="184" spans="1:6" x14ac:dyDescent="0.2">
      <c r="A184" s="8" t="str">
        <f t="shared" si="2"/>
        <v>2014Registered psychiatric nursesBritish Columbia</v>
      </c>
      <c r="B184" s="8" t="s">
        <v>8</v>
      </c>
      <c r="C184" s="8" t="s">
        <v>23</v>
      </c>
      <c r="D184" s="8" t="s">
        <v>9</v>
      </c>
      <c r="E184" s="8">
        <v>2014</v>
      </c>
      <c r="F184" s="8">
        <v>2401</v>
      </c>
    </row>
    <row r="185" spans="1:6" x14ac:dyDescent="0.2">
      <c r="A185" s="8" t="str">
        <f t="shared" si="2"/>
        <v>2014Nurse practitionersNewfoundland and Labrador</v>
      </c>
      <c r="B185" s="8" t="s">
        <v>5</v>
      </c>
      <c r="C185" s="8" t="s">
        <v>14</v>
      </c>
      <c r="D185" s="8" t="s">
        <v>9</v>
      </c>
      <c r="E185" s="8">
        <v>2014</v>
      </c>
      <c r="F185" s="8">
        <v>126</v>
      </c>
    </row>
    <row r="186" spans="1:6" x14ac:dyDescent="0.2">
      <c r="A186" s="8" t="str">
        <f t="shared" si="2"/>
        <v>2014Nurse practitionersPrince Edward Island</v>
      </c>
      <c r="B186" s="8" t="s">
        <v>5</v>
      </c>
      <c r="C186" s="8" t="s">
        <v>15</v>
      </c>
      <c r="D186" s="8" t="s">
        <v>9</v>
      </c>
      <c r="E186" s="8">
        <v>2014</v>
      </c>
      <c r="F186" s="8">
        <v>12</v>
      </c>
    </row>
    <row r="187" spans="1:6" x14ac:dyDescent="0.2">
      <c r="A187" s="8" t="str">
        <f t="shared" si="2"/>
        <v>2014Nurse practitionersNova Scotia</v>
      </c>
      <c r="B187" s="8" t="s">
        <v>5</v>
      </c>
      <c r="C187" s="8" t="s">
        <v>16</v>
      </c>
      <c r="D187" s="8" t="s">
        <v>9</v>
      </c>
      <c r="E187" s="8">
        <v>2014</v>
      </c>
      <c r="F187" s="8">
        <v>142</v>
      </c>
    </row>
    <row r="188" spans="1:6" x14ac:dyDescent="0.2">
      <c r="A188" s="8" t="str">
        <f t="shared" si="2"/>
        <v>2014Nurse practitionersNew Brunswick</v>
      </c>
      <c r="B188" s="8" t="s">
        <v>5</v>
      </c>
      <c r="C188" s="8" t="s">
        <v>17</v>
      </c>
      <c r="D188" s="8" t="s">
        <v>9</v>
      </c>
      <c r="E188" s="8">
        <v>2014</v>
      </c>
      <c r="F188" s="8">
        <v>105</v>
      </c>
    </row>
    <row r="189" spans="1:6" x14ac:dyDescent="0.2">
      <c r="A189" s="8" t="str">
        <f t="shared" si="2"/>
        <v>2014Nurse practitionersQuebec</v>
      </c>
      <c r="B189" s="8" t="s">
        <v>5</v>
      </c>
      <c r="C189" s="8" t="s">
        <v>18</v>
      </c>
      <c r="D189" s="8" t="s">
        <v>9</v>
      </c>
      <c r="E189" s="8">
        <v>2014</v>
      </c>
      <c r="F189" s="8">
        <v>250</v>
      </c>
    </row>
    <row r="190" spans="1:6" x14ac:dyDescent="0.2">
      <c r="A190" s="8" t="str">
        <f t="shared" si="2"/>
        <v>2014Nurse practitionersOntario</v>
      </c>
      <c r="B190" s="8" t="s">
        <v>5</v>
      </c>
      <c r="C190" s="8" t="s">
        <v>19</v>
      </c>
      <c r="D190" s="8" t="s">
        <v>9</v>
      </c>
      <c r="E190" s="8">
        <v>2014</v>
      </c>
      <c r="F190" s="8">
        <v>2199</v>
      </c>
    </row>
    <row r="191" spans="1:6" x14ac:dyDescent="0.2">
      <c r="A191" s="8" t="str">
        <f t="shared" si="2"/>
        <v>2014Nurse practitionersSaskatchewan</v>
      </c>
      <c r="B191" s="8" t="s">
        <v>5</v>
      </c>
      <c r="C191" s="8" t="s">
        <v>21</v>
      </c>
      <c r="D191" s="8" t="s">
        <v>9</v>
      </c>
      <c r="E191" s="8">
        <v>2014</v>
      </c>
      <c r="F191" s="8">
        <v>163</v>
      </c>
    </row>
    <row r="192" spans="1:6" x14ac:dyDescent="0.2">
      <c r="A192" s="8" t="str">
        <f t="shared" si="2"/>
        <v>2014Nurse practitionersAlberta</v>
      </c>
      <c r="B192" s="8" t="s">
        <v>5</v>
      </c>
      <c r="C192" s="8" t="s">
        <v>22</v>
      </c>
      <c r="D192" s="8" t="s">
        <v>9</v>
      </c>
      <c r="E192" s="8">
        <v>2014</v>
      </c>
      <c r="F192" s="8">
        <v>358</v>
      </c>
    </row>
    <row r="193" spans="1:6" x14ac:dyDescent="0.2">
      <c r="A193" s="8" t="str">
        <f t="shared" si="2"/>
        <v>2014Nurse practitionersBritish Columbia</v>
      </c>
      <c r="B193" s="8" t="s">
        <v>5</v>
      </c>
      <c r="C193" s="8" t="s">
        <v>23</v>
      </c>
      <c r="D193" s="8" t="s">
        <v>9</v>
      </c>
      <c r="E193" s="8">
        <v>2014</v>
      </c>
      <c r="F193" s="8">
        <v>245</v>
      </c>
    </row>
    <row r="194" spans="1:6" x14ac:dyDescent="0.2">
      <c r="A194" s="8" t="str">
        <f t="shared" ref="A194:A257" si="3">CONCATENATE(E194,B194,C194)</f>
        <v>2014Nurse practitionersYukon</v>
      </c>
      <c r="B194" s="8" t="s">
        <v>5</v>
      </c>
      <c r="C194" s="8" t="s">
        <v>24</v>
      </c>
      <c r="D194" s="8" t="s">
        <v>9</v>
      </c>
      <c r="E194" s="8">
        <v>2014</v>
      </c>
      <c r="F194" s="8">
        <v>6</v>
      </c>
    </row>
    <row r="195" spans="1:6" x14ac:dyDescent="0.2">
      <c r="A195" s="8" t="str">
        <f t="shared" si="3"/>
        <v>2014Nurse practitionersNorthwest Territories/Nunavut</v>
      </c>
      <c r="B195" s="8" t="s">
        <v>5</v>
      </c>
      <c r="C195" s="8" t="s">
        <v>152</v>
      </c>
      <c r="D195" s="8" t="s">
        <v>9</v>
      </c>
      <c r="E195" s="8">
        <v>2014</v>
      </c>
      <c r="F195" s="8">
        <v>41</v>
      </c>
    </row>
    <row r="196" spans="1:6" x14ac:dyDescent="0.2">
      <c r="A196" s="8" t="str">
        <f t="shared" si="3"/>
        <v>2015Registered nursesNewfoundland and Labrador</v>
      </c>
      <c r="B196" s="8" t="s">
        <v>7</v>
      </c>
      <c r="C196" s="8" t="s">
        <v>14</v>
      </c>
      <c r="D196" s="8" t="s">
        <v>9</v>
      </c>
      <c r="E196" s="8">
        <v>2015</v>
      </c>
      <c r="F196" s="8">
        <v>5936</v>
      </c>
    </row>
    <row r="197" spans="1:6" x14ac:dyDescent="0.2">
      <c r="A197" s="8" t="str">
        <f t="shared" si="3"/>
        <v>2015Registered nursesPrince Edward Island</v>
      </c>
      <c r="B197" s="8" t="s">
        <v>7</v>
      </c>
      <c r="C197" s="8" t="s">
        <v>15</v>
      </c>
      <c r="D197" s="8" t="s">
        <v>9</v>
      </c>
      <c r="E197" s="8">
        <v>2015</v>
      </c>
      <c r="F197" s="8">
        <v>1523</v>
      </c>
    </row>
    <row r="198" spans="1:6" x14ac:dyDescent="0.2">
      <c r="A198" s="8" t="str">
        <f t="shared" si="3"/>
        <v>2015Registered nursesNova Scotia</v>
      </c>
      <c r="B198" s="8" t="s">
        <v>7</v>
      </c>
      <c r="C198" s="8" t="s">
        <v>16</v>
      </c>
      <c r="D198" s="8" t="s">
        <v>9</v>
      </c>
      <c r="E198" s="8">
        <v>2015</v>
      </c>
      <c r="F198" s="8">
        <v>9153</v>
      </c>
    </row>
    <row r="199" spans="1:6" x14ac:dyDescent="0.2">
      <c r="A199" s="8" t="str">
        <f t="shared" si="3"/>
        <v>2015Registered nursesNew Brunswick</v>
      </c>
      <c r="B199" s="8" t="s">
        <v>7</v>
      </c>
      <c r="C199" s="8" t="s">
        <v>17</v>
      </c>
      <c r="D199" s="8" t="s">
        <v>9</v>
      </c>
      <c r="E199" s="8">
        <v>2015</v>
      </c>
      <c r="F199" s="8">
        <v>7855</v>
      </c>
    </row>
    <row r="200" spans="1:6" x14ac:dyDescent="0.2">
      <c r="A200" s="8" t="str">
        <f t="shared" si="3"/>
        <v>2015Registered nursesQuebec</v>
      </c>
      <c r="B200" s="8" t="s">
        <v>7</v>
      </c>
      <c r="C200" s="8" t="s">
        <v>18</v>
      </c>
      <c r="D200" s="8" t="s">
        <v>9</v>
      </c>
      <c r="E200" s="8">
        <v>2015</v>
      </c>
      <c r="F200" s="8">
        <v>68435</v>
      </c>
    </row>
    <row r="201" spans="1:6" x14ac:dyDescent="0.2">
      <c r="A201" s="8" t="str">
        <f t="shared" si="3"/>
        <v>2015Registered nursesOntario</v>
      </c>
      <c r="B201" s="8" t="s">
        <v>7</v>
      </c>
      <c r="C201" s="8" t="s">
        <v>19</v>
      </c>
      <c r="D201" s="8" t="s">
        <v>9</v>
      </c>
      <c r="E201" s="8">
        <v>2015</v>
      </c>
      <c r="F201" s="8">
        <v>95659</v>
      </c>
    </row>
    <row r="202" spans="1:6" x14ac:dyDescent="0.2">
      <c r="A202" s="8" t="str">
        <f t="shared" si="3"/>
        <v>2015Registered nursesSaskatchewan</v>
      </c>
      <c r="B202" s="8" t="s">
        <v>7</v>
      </c>
      <c r="C202" s="8" t="s">
        <v>21</v>
      </c>
      <c r="D202" s="8" t="s">
        <v>9</v>
      </c>
      <c r="E202" s="8">
        <v>2015</v>
      </c>
      <c r="F202" s="8">
        <v>10054</v>
      </c>
    </row>
    <row r="203" spans="1:6" x14ac:dyDescent="0.2">
      <c r="A203" s="8" t="str">
        <f t="shared" si="3"/>
        <v>2015Registered nursesAlberta</v>
      </c>
      <c r="B203" s="8" t="s">
        <v>7</v>
      </c>
      <c r="C203" s="8" t="s">
        <v>22</v>
      </c>
      <c r="D203" s="8" t="s">
        <v>9</v>
      </c>
      <c r="E203" s="8">
        <v>2015</v>
      </c>
      <c r="F203" s="8">
        <v>33773</v>
      </c>
    </row>
    <row r="204" spans="1:6" x14ac:dyDescent="0.2">
      <c r="A204" s="8" t="str">
        <f t="shared" si="3"/>
        <v>2015Registered nursesBritish Columbia</v>
      </c>
      <c r="B204" s="8" t="s">
        <v>7</v>
      </c>
      <c r="C204" s="8" t="s">
        <v>23</v>
      </c>
      <c r="D204" s="8" t="s">
        <v>9</v>
      </c>
      <c r="E204" s="8">
        <v>2015</v>
      </c>
      <c r="F204" s="8">
        <v>33545</v>
      </c>
    </row>
    <row r="205" spans="1:6" x14ac:dyDescent="0.2">
      <c r="A205" s="8" t="str">
        <f t="shared" si="3"/>
        <v>2015Registered nursesYukon</v>
      </c>
      <c r="B205" s="8" t="s">
        <v>7</v>
      </c>
      <c r="C205" s="8" t="s">
        <v>24</v>
      </c>
      <c r="D205" s="8" t="s">
        <v>9</v>
      </c>
      <c r="E205" s="8">
        <v>2015</v>
      </c>
      <c r="F205" s="8">
        <v>392</v>
      </c>
    </row>
    <row r="206" spans="1:6" x14ac:dyDescent="0.2">
      <c r="A206" s="8" t="str">
        <f t="shared" si="3"/>
        <v>2015Registered nursesNorthwest Territories/Nunavut</v>
      </c>
      <c r="B206" s="8" t="s">
        <v>7</v>
      </c>
      <c r="C206" s="8" t="s">
        <v>152</v>
      </c>
      <c r="D206" s="8" t="s">
        <v>9</v>
      </c>
      <c r="E206" s="8">
        <v>2015</v>
      </c>
      <c r="F206" s="8">
        <v>980</v>
      </c>
    </row>
    <row r="207" spans="1:6" x14ac:dyDescent="0.2">
      <c r="A207" s="8" t="str">
        <f t="shared" si="3"/>
        <v>2015Licensed practical nursesNewfoundland and Labrador</v>
      </c>
      <c r="B207" s="8" t="s">
        <v>3</v>
      </c>
      <c r="C207" s="8" t="s">
        <v>14</v>
      </c>
      <c r="D207" s="8" t="s">
        <v>9</v>
      </c>
      <c r="E207" s="8">
        <v>2015</v>
      </c>
      <c r="F207" s="8">
        <v>2245</v>
      </c>
    </row>
    <row r="208" spans="1:6" x14ac:dyDescent="0.2">
      <c r="A208" s="8" t="str">
        <f t="shared" si="3"/>
        <v>2015Licensed practical nursesPrince Edward Island</v>
      </c>
      <c r="B208" s="8" t="s">
        <v>3</v>
      </c>
      <c r="C208" s="8" t="s">
        <v>15</v>
      </c>
      <c r="D208" s="8" t="s">
        <v>9</v>
      </c>
      <c r="E208" s="8">
        <v>2015</v>
      </c>
      <c r="F208" s="8">
        <v>548</v>
      </c>
    </row>
    <row r="209" spans="1:6" x14ac:dyDescent="0.2">
      <c r="A209" s="8" t="str">
        <f t="shared" si="3"/>
        <v>2015Licensed practical nursesNova Scotia</v>
      </c>
      <c r="B209" s="8" t="s">
        <v>3</v>
      </c>
      <c r="C209" s="8" t="s">
        <v>16</v>
      </c>
      <c r="D209" s="8" t="s">
        <v>9</v>
      </c>
      <c r="E209" s="8">
        <v>2015</v>
      </c>
      <c r="F209" s="8">
        <v>3774</v>
      </c>
    </row>
    <row r="210" spans="1:6" x14ac:dyDescent="0.2">
      <c r="A210" s="8" t="str">
        <f t="shared" si="3"/>
        <v>2015Licensed practical nursesNew Brunswick</v>
      </c>
      <c r="B210" s="8" t="s">
        <v>3</v>
      </c>
      <c r="C210" s="8" t="s">
        <v>17</v>
      </c>
      <c r="D210" s="8" t="s">
        <v>9</v>
      </c>
      <c r="E210" s="8">
        <v>2015</v>
      </c>
      <c r="F210" s="8">
        <v>3061</v>
      </c>
    </row>
    <row r="211" spans="1:6" x14ac:dyDescent="0.2">
      <c r="A211" s="8" t="str">
        <f t="shared" si="3"/>
        <v>2015Licensed practical nursesQuebec</v>
      </c>
      <c r="B211" s="8" t="s">
        <v>3</v>
      </c>
      <c r="C211" s="8" t="s">
        <v>18</v>
      </c>
      <c r="D211" s="8" t="s">
        <v>9</v>
      </c>
      <c r="E211" s="8">
        <v>2015</v>
      </c>
      <c r="F211" s="8">
        <v>24867</v>
      </c>
    </row>
    <row r="212" spans="1:6" x14ac:dyDescent="0.2">
      <c r="A212" s="8" t="str">
        <f t="shared" si="3"/>
        <v>2015Licensed practical nursesOntario</v>
      </c>
      <c r="B212" s="8" t="s">
        <v>3</v>
      </c>
      <c r="C212" s="8" t="s">
        <v>19</v>
      </c>
      <c r="D212" s="8" t="s">
        <v>9</v>
      </c>
      <c r="E212" s="8">
        <v>2015</v>
      </c>
      <c r="F212" s="8">
        <v>39069</v>
      </c>
    </row>
    <row r="213" spans="1:6" x14ac:dyDescent="0.2">
      <c r="A213" s="8" t="str">
        <f t="shared" si="3"/>
        <v>2015Licensed practical nursesManitoba</v>
      </c>
      <c r="B213" s="8" t="s">
        <v>3</v>
      </c>
      <c r="C213" s="8" t="s">
        <v>20</v>
      </c>
      <c r="D213" s="8" t="s">
        <v>9</v>
      </c>
      <c r="E213" s="8">
        <v>2015</v>
      </c>
      <c r="F213" s="8">
        <v>3032</v>
      </c>
    </row>
    <row r="214" spans="1:6" x14ac:dyDescent="0.2">
      <c r="A214" s="8" t="str">
        <f t="shared" si="3"/>
        <v>2015Licensed practical nursesSaskatchewan</v>
      </c>
      <c r="B214" s="8" t="s">
        <v>3</v>
      </c>
      <c r="C214" s="8" t="s">
        <v>21</v>
      </c>
      <c r="D214" s="8" t="s">
        <v>9</v>
      </c>
      <c r="E214" s="8">
        <v>2015</v>
      </c>
      <c r="F214" s="8">
        <v>3230</v>
      </c>
    </row>
    <row r="215" spans="1:6" x14ac:dyDescent="0.2">
      <c r="A215" s="8" t="str">
        <f t="shared" si="3"/>
        <v>2015Licensed practical nursesAlberta</v>
      </c>
      <c r="B215" s="8" t="s">
        <v>3</v>
      </c>
      <c r="C215" s="8" t="s">
        <v>22</v>
      </c>
      <c r="D215" s="8" t="s">
        <v>9</v>
      </c>
      <c r="E215" s="8">
        <v>2015</v>
      </c>
      <c r="F215" s="8">
        <v>10801</v>
      </c>
    </row>
    <row r="216" spans="1:6" x14ac:dyDescent="0.2">
      <c r="A216" s="8" t="str">
        <f t="shared" si="3"/>
        <v>2015Licensed practical nursesBritish Columbia</v>
      </c>
      <c r="B216" s="8" t="s">
        <v>3</v>
      </c>
      <c r="C216" s="8" t="s">
        <v>23</v>
      </c>
      <c r="D216" s="8" t="s">
        <v>9</v>
      </c>
      <c r="E216" s="8">
        <v>2015</v>
      </c>
      <c r="F216" s="8">
        <v>10483</v>
      </c>
    </row>
    <row r="217" spans="1:6" x14ac:dyDescent="0.2">
      <c r="A217" s="8" t="str">
        <f t="shared" si="3"/>
        <v>2015Licensed practical nursesYukon</v>
      </c>
      <c r="B217" s="8" t="s">
        <v>3</v>
      </c>
      <c r="C217" s="8" t="s">
        <v>24</v>
      </c>
      <c r="D217" s="8" t="s">
        <v>9</v>
      </c>
      <c r="E217" s="8">
        <v>2015</v>
      </c>
      <c r="F217" s="8">
        <v>110</v>
      </c>
    </row>
    <row r="218" spans="1:6" x14ac:dyDescent="0.2">
      <c r="A218" s="8" t="str">
        <f t="shared" si="3"/>
        <v>2015Licensed practical nursesNorthwest Territories</v>
      </c>
      <c r="B218" s="8" t="s">
        <v>3</v>
      </c>
      <c r="C218" s="8" t="s">
        <v>25</v>
      </c>
      <c r="D218" s="8" t="s">
        <v>9</v>
      </c>
      <c r="E218" s="8">
        <v>2015</v>
      </c>
      <c r="F218" s="8">
        <v>99</v>
      </c>
    </row>
    <row r="219" spans="1:6" x14ac:dyDescent="0.2">
      <c r="A219" s="8" t="str">
        <f t="shared" si="3"/>
        <v>2015Registered psychiatric nursesManitoba</v>
      </c>
      <c r="B219" s="8" t="s">
        <v>8</v>
      </c>
      <c r="C219" s="8" t="s">
        <v>20</v>
      </c>
      <c r="D219" s="8" t="s">
        <v>9</v>
      </c>
      <c r="E219" s="8">
        <v>2015</v>
      </c>
      <c r="F219" s="8">
        <v>938</v>
      </c>
    </row>
    <row r="220" spans="1:6" x14ac:dyDescent="0.2">
      <c r="A220" s="8" t="str">
        <f t="shared" si="3"/>
        <v>2015Registered psychiatric nursesSaskatchewan</v>
      </c>
      <c r="B220" s="8" t="s">
        <v>8</v>
      </c>
      <c r="C220" s="8" t="s">
        <v>21</v>
      </c>
      <c r="D220" s="8" t="s">
        <v>9</v>
      </c>
      <c r="E220" s="8">
        <v>2015</v>
      </c>
      <c r="F220" s="8">
        <v>841</v>
      </c>
    </row>
    <row r="221" spans="1:6" x14ac:dyDescent="0.2">
      <c r="A221" s="8" t="str">
        <f t="shared" si="3"/>
        <v>2015Registered psychiatric nursesAlberta</v>
      </c>
      <c r="B221" s="8" t="s">
        <v>8</v>
      </c>
      <c r="C221" s="8" t="s">
        <v>22</v>
      </c>
      <c r="D221" s="8" t="s">
        <v>9</v>
      </c>
      <c r="E221" s="8">
        <v>2015</v>
      </c>
      <c r="F221" s="8">
        <v>1285</v>
      </c>
    </row>
    <row r="222" spans="1:6" x14ac:dyDescent="0.2">
      <c r="A222" s="8" t="str">
        <f t="shared" si="3"/>
        <v>2015Registered psychiatric nursesBritish Columbia</v>
      </c>
      <c r="B222" s="8" t="s">
        <v>8</v>
      </c>
      <c r="C222" s="8" t="s">
        <v>23</v>
      </c>
      <c r="D222" s="8" t="s">
        <v>9</v>
      </c>
      <c r="E222" s="8">
        <v>2015</v>
      </c>
      <c r="F222" s="8">
        <v>2401</v>
      </c>
    </row>
    <row r="223" spans="1:6" x14ac:dyDescent="0.2">
      <c r="A223" s="8" t="str">
        <f t="shared" si="3"/>
        <v>2015Nurse practitionersNewfoundland and Labrador</v>
      </c>
      <c r="B223" s="8" t="s">
        <v>5</v>
      </c>
      <c r="C223" s="8" t="s">
        <v>14</v>
      </c>
      <c r="D223" s="8" t="s">
        <v>9</v>
      </c>
      <c r="E223" s="8">
        <v>2015</v>
      </c>
      <c r="F223" s="8">
        <v>136</v>
      </c>
    </row>
    <row r="224" spans="1:6" x14ac:dyDescent="0.2">
      <c r="A224" s="8" t="str">
        <f t="shared" si="3"/>
        <v>2015Nurse practitionersPrince Edward Island</v>
      </c>
      <c r="B224" s="8" t="s">
        <v>5</v>
      </c>
      <c r="C224" s="8" t="s">
        <v>15</v>
      </c>
      <c r="D224" s="8" t="s">
        <v>9</v>
      </c>
      <c r="E224" s="8">
        <v>2015</v>
      </c>
      <c r="F224" s="8">
        <v>14</v>
      </c>
    </row>
    <row r="225" spans="1:6" x14ac:dyDescent="0.2">
      <c r="A225" s="8" t="str">
        <f t="shared" si="3"/>
        <v>2015Nurse practitionersNova Scotia</v>
      </c>
      <c r="B225" s="8" t="s">
        <v>5</v>
      </c>
      <c r="C225" s="8" t="s">
        <v>16</v>
      </c>
      <c r="D225" s="8" t="s">
        <v>9</v>
      </c>
      <c r="E225" s="8">
        <v>2015</v>
      </c>
      <c r="F225" s="8">
        <v>143</v>
      </c>
    </row>
    <row r="226" spans="1:6" x14ac:dyDescent="0.2">
      <c r="A226" s="8" t="str">
        <f t="shared" si="3"/>
        <v>2015Nurse practitionersNew Brunswick</v>
      </c>
      <c r="B226" s="8" t="s">
        <v>5</v>
      </c>
      <c r="C226" s="8" t="s">
        <v>17</v>
      </c>
      <c r="D226" s="8" t="s">
        <v>9</v>
      </c>
      <c r="E226" s="8">
        <v>2015</v>
      </c>
      <c r="F226" s="8">
        <v>106</v>
      </c>
    </row>
    <row r="227" spans="1:6" x14ac:dyDescent="0.2">
      <c r="A227" s="8" t="str">
        <f t="shared" si="3"/>
        <v>2015Nurse practitionersQuebec</v>
      </c>
      <c r="B227" s="8" t="s">
        <v>5</v>
      </c>
      <c r="C227" s="8" t="s">
        <v>18</v>
      </c>
      <c r="D227" s="8" t="s">
        <v>9</v>
      </c>
      <c r="E227" s="8">
        <v>2015</v>
      </c>
      <c r="F227" s="8">
        <v>303</v>
      </c>
    </row>
    <row r="228" spans="1:6" x14ac:dyDescent="0.2">
      <c r="A228" s="8" t="str">
        <f t="shared" si="3"/>
        <v>2015Nurse practitionersOntario</v>
      </c>
      <c r="B228" s="8" t="s">
        <v>5</v>
      </c>
      <c r="C228" s="8" t="s">
        <v>19</v>
      </c>
      <c r="D228" s="8" t="s">
        <v>9</v>
      </c>
      <c r="E228" s="8">
        <v>2015</v>
      </c>
      <c r="F228" s="8">
        <v>2405</v>
      </c>
    </row>
    <row r="229" spans="1:6" x14ac:dyDescent="0.2">
      <c r="A229" s="8" t="str">
        <f t="shared" si="3"/>
        <v>2015Nurse practitionersSaskatchewan</v>
      </c>
      <c r="B229" s="8" t="s">
        <v>5</v>
      </c>
      <c r="C229" s="8" t="s">
        <v>21</v>
      </c>
      <c r="D229" s="8" t="s">
        <v>9</v>
      </c>
      <c r="E229" s="8">
        <v>2015</v>
      </c>
      <c r="F229" s="8">
        <v>172</v>
      </c>
    </row>
    <row r="230" spans="1:6" x14ac:dyDescent="0.2">
      <c r="A230" s="8" t="str">
        <f t="shared" si="3"/>
        <v>2015Nurse practitionersAlberta</v>
      </c>
      <c r="B230" s="8" t="s">
        <v>5</v>
      </c>
      <c r="C230" s="8" t="s">
        <v>22</v>
      </c>
      <c r="D230" s="8" t="s">
        <v>9</v>
      </c>
      <c r="E230" s="8">
        <v>2015</v>
      </c>
      <c r="F230" s="8">
        <v>377</v>
      </c>
    </row>
    <row r="231" spans="1:6" x14ac:dyDescent="0.2">
      <c r="A231" s="8" t="str">
        <f t="shared" si="3"/>
        <v>2015Nurse practitionersBritish Columbia</v>
      </c>
      <c r="B231" s="8" t="s">
        <v>5</v>
      </c>
      <c r="C231" s="8" t="s">
        <v>23</v>
      </c>
      <c r="D231" s="8" t="s">
        <v>9</v>
      </c>
      <c r="E231" s="8">
        <v>2015</v>
      </c>
      <c r="F231" s="8">
        <v>236</v>
      </c>
    </row>
    <row r="232" spans="1:6" x14ac:dyDescent="0.2">
      <c r="A232" s="8" t="str">
        <f t="shared" si="3"/>
        <v>2015Nurse practitionersYukon</v>
      </c>
      <c r="B232" s="8" t="s">
        <v>5</v>
      </c>
      <c r="C232" s="8" t="s">
        <v>24</v>
      </c>
      <c r="D232" s="8" t="s">
        <v>9</v>
      </c>
      <c r="E232" s="8">
        <v>2015</v>
      </c>
      <c r="F232" s="8">
        <v>5</v>
      </c>
    </row>
    <row r="233" spans="1:6" x14ac:dyDescent="0.2">
      <c r="A233" s="8" t="str">
        <f t="shared" si="3"/>
        <v>2015Nurse practitionersNorthwest Territories/Nunavut</v>
      </c>
      <c r="B233" s="8" t="s">
        <v>5</v>
      </c>
      <c r="C233" s="8" t="s">
        <v>152</v>
      </c>
      <c r="D233" s="8" t="s">
        <v>9</v>
      </c>
      <c r="E233" s="8">
        <v>2015</v>
      </c>
      <c r="F233" s="8">
        <v>45</v>
      </c>
    </row>
    <row r="234" spans="1:6" x14ac:dyDescent="0.2">
      <c r="A234" s="8" t="str">
        <f t="shared" si="3"/>
        <v>2016Registered nursesNewfoundland and Labrador</v>
      </c>
      <c r="B234" s="8" t="s">
        <v>7</v>
      </c>
      <c r="C234" s="8" t="s">
        <v>14</v>
      </c>
      <c r="D234" s="8" t="s">
        <v>9</v>
      </c>
      <c r="E234" s="8">
        <v>2016</v>
      </c>
      <c r="F234" s="8">
        <v>5901</v>
      </c>
    </row>
    <row r="235" spans="1:6" x14ac:dyDescent="0.2">
      <c r="A235" s="8" t="str">
        <f t="shared" si="3"/>
        <v>2016Registered nursesPrince Edward Island</v>
      </c>
      <c r="B235" s="8" t="s">
        <v>7</v>
      </c>
      <c r="C235" s="8" t="s">
        <v>15</v>
      </c>
      <c r="D235" s="8" t="s">
        <v>9</v>
      </c>
      <c r="E235" s="8">
        <v>2016</v>
      </c>
      <c r="F235" s="8">
        <v>1517</v>
      </c>
    </row>
    <row r="236" spans="1:6" x14ac:dyDescent="0.2">
      <c r="A236" s="8" t="str">
        <f t="shared" si="3"/>
        <v>2016Registered nursesNova Scotia</v>
      </c>
      <c r="B236" s="8" t="s">
        <v>7</v>
      </c>
      <c r="C236" s="8" t="s">
        <v>16</v>
      </c>
      <c r="D236" s="8" t="s">
        <v>9</v>
      </c>
      <c r="E236" s="8">
        <v>2016</v>
      </c>
      <c r="F236" s="8">
        <v>9111</v>
      </c>
    </row>
    <row r="237" spans="1:6" x14ac:dyDescent="0.2">
      <c r="A237" s="8" t="str">
        <f t="shared" si="3"/>
        <v>2016Registered nursesNew Brunswick</v>
      </c>
      <c r="B237" s="8" t="s">
        <v>7</v>
      </c>
      <c r="C237" s="8" t="s">
        <v>17</v>
      </c>
      <c r="D237" s="8" t="s">
        <v>9</v>
      </c>
      <c r="E237" s="8">
        <v>2016</v>
      </c>
      <c r="F237" s="8">
        <v>7716</v>
      </c>
    </row>
    <row r="238" spans="1:6" x14ac:dyDescent="0.2">
      <c r="A238" s="8" t="str">
        <f t="shared" si="3"/>
        <v>2016Registered nursesQuebec</v>
      </c>
      <c r="B238" s="8" t="s">
        <v>7</v>
      </c>
      <c r="C238" s="8" t="s">
        <v>18</v>
      </c>
      <c r="D238" s="8" t="s">
        <v>9</v>
      </c>
      <c r="E238" s="8">
        <v>2016</v>
      </c>
      <c r="F238" s="8">
        <v>68164</v>
      </c>
    </row>
    <row r="239" spans="1:6" x14ac:dyDescent="0.2">
      <c r="A239" s="8" t="str">
        <f t="shared" si="3"/>
        <v>2016Registered nursesOntario</v>
      </c>
      <c r="B239" s="8" t="s">
        <v>7</v>
      </c>
      <c r="C239" s="8" t="s">
        <v>19</v>
      </c>
      <c r="D239" s="8" t="s">
        <v>9</v>
      </c>
      <c r="E239" s="8">
        <v>2016</v>
      </c>
      <c r="F239" s="8">
        <v>95609</v>
      </c>
    </row>
    <row r="240" spans="1:6" x14ac:dyDescent="0.2">
      <c r="A240" s="8" t="str">
        <f t="shared" si="3"/>
        <v>2016Registered nursesSaskatchewan</v>
      </c>
      <c r="B240" s="8" t="s">
        <v>7</v>
      </c>
      <c r="C240" s="8" t="s">
        <v>21</v>
      </c>
      <c r="D240" s="8" t="s">
        <v>9</v>
      </c>
      <c r="E240" s="8">
        <v>2016</v>
      </c>
      <c r="F240" s="8">
        <v>10264</v>
      </c>
    </row>
    <row r="241" spans="1:6" x14ac:dyDescent="0.2">
      <c r="A241" s="8" t="str">
        <f t="shared" si="3"/>
        <v>2016Registered nursesAlberta</v>
      </c>
      <c r="B241" s="8" t="s">
        <v>7</v>
      </c>
      <c r="C241" s="8" t="s">
        <v>22</v>
      </c>
      <c r="D241" s="8" t="s">
        <v>9</v>
      </c>
      <c r="E241" s="8">
        <v>2016</v>
      </c>
      <c r="F241" s="8">
        <v>34651</v>
      </c>
    </row>
    <row r="242" spans="1:6" x14ac:dyDescent="0.2">
      <c r="A242" s="8" t="str">
        <f t="shared" si="3"/>
        <v>2016Registered nursesBritish Columbia</v>
      </c>
      <c r="B242" s="8" t="s">
        <v>7</v>
      </c>
      <c r="C242" s="8" t="s">
        <v>23</v>
      </c>
      <c r="D242" s="8" t="s">
        <v>9</v>
      </c>
      <c r="E242" s="8">
        <v>2016</v>
      </c>
      <c r="F242" s="8">
        <v>34405</v>
      </c>
    </row>
    <row r="243" spans="1:6" x14ac:dyDescent="0.2">
      <c r="A243" s="8" t="str">
        <f t="shared" si="3"/>
        <v>2016Registered nursesYukon</v>
      </c>
      <c r="B243" s="8" t="s">
        <v>7</v>
      </c>
      <c r="C243" s="8" t="s">
        <v>24</v>
      </c>
      <c r="D243" s="8" t="s">
        <v>9</v>
      </c>
      <c r="E243" s="8">
        <v>2016</v>
      </c>
      <c r="F243" s="8">
        <v>400</v>
      </c>
    </row>
    <row r="244" spans="1:6" x14ac:dyDescent="0.2">
      <c r="A244" s="8" t="str">
        <f t="shared" si="3"/>
        <v>2016Registered nursesNorthwest Territories/Nunavut</v>
      </c>
      <c r="B244" s="8" t="s">
        <v>7</v>
      </c>
      <c r="C244" s="8" t="s">
        <v>152</v>
      </c>
      <c r="D244" s="8" t="s">
        <v>9</v>
      </c>
      <c r="E244" s="8">
        <v>2016</v>
      </c>
      <c r="F244" s="8">
        <v>991</v>
      </c>
    </row>
    <row r="245" spans="1:6" x14ac:dyDescent="0.2">
      <c r="A245" s="8" t="str">
        <f t="shared" si="3"/>
        <v>2016Licensed practical nursesNewfoundland and Labrador</v>
      </c>
      <c r="B245" s="8" t="s">
        <v>3</v>
      </c>
      <c r="C245" s="8" t="s">
        <v>14</v>
      </c>
      <c r="D245" s="8" t="s">
        <v>9</v>
      </c>
      <c r="E245" s="8">
        <v>2016</v>
      </c>
      <c r="F245" s="8">
        <v>2273</v>
      </c>
    </row>
    <row r="246" spans="1:6" x14ac:dyDescent="0.2">
      <c r="A246" s="8" t="str">
        <f t="shared" si="3"/>
        <v>2016Licensed practical nursesPrince Edward Island</v>
      </c>
      <c r="B246" s="8" t="s">
        <v>3</v>
      </c>
      <c r="C246" s="8" t="s">
        <v>15</v>
      </c>
      <c r="D246" s="8" t="s">
        <v>9</v>
      </c>
      <c r="E246" s="8">
        <v>2016</v>
      </c>
      <c r="F246" s="8">
        <v>578</v>
      </c>
    </row>
    <row r="247" spans="1:6" x14ac:dyDescent="0.2">
      <c r="A247" s="8" t="str">
        <f t="shared" si="3"/>
        <v>2016Licensed practical nursesNova Scotia</v>
      </c>
      <c r="B247" s="8" t="s">
        <v>3</v>
      </c>
      <c r="C247" s="8" t="s">
        <v>16</v>
      </c>
      <c r="D247" s="8" t="s">
        <v>9</v>
      </c>
      <c r="E247" s="8">
        <v>2016</v>
      </c>
      <c r="F247" s="8">
        <v>3850</v>
      </c>
    </row>
    <row r="248" spans="1:6" x14ac:dyDescent="0.2">
      <c r="A248" s="8" t="str">
        <f t="shared" si="3"/>
        <v>2016Licensed practical nursesNew Brunswick</v>
      </c>
      <c r="B248" s="8" t="s">
        <v>3</v>
      </c>
      <c r="C248" s="8" t="s">
        <v>17</v>
      </c>
      <c r="D248" s="8" t="s">
        <v>9</v>
      </c>
      <c r="E248" s="8">
        <v>2016</v>
      </c>
      <c r="F248" s="8">
        <v>3139</v>
      </c>
    </row>
    <row r="249" spans="1:6" x14ac:dyDescent="0.2">
      <c r="A249" s="8" t="str">
        <f t="shared" si="3"/>
        <v>2016Licensed practical nursesQuebec</v>
      </c>
      <c r="B249" s="8" t="s">
        <v>3</v>
      </c>
      <c r="C249" s="8" t="s">
        <v>18</v>
      </c>
      <c r="D249" s="8" t="s">
        <v>9</v>
      </c>
      <c r="E249" s="8">
        <v>2016</v>
      </c>
      <c r="F249" s="8">
        <v>24620</v>
      </c>
    </row>
    <row r="250" spans="1:6" x14ac:dyDescent="0.2">
      <c r="A250" s="8" t="str">
        <f t="shared" si="3"/>
        <v>2016Licensed practical nursesOntario</v>
      </c>
      <c r="B250" s="8" t="s">
        <v>3</v>
      </c>
      <c r="C250" s="8" t="s">
        <v>19</v>
      </c>
      <c r="D250" s="8" t="s">
        <v>9</v>
      </c>
      <c r="E250" s="8">
        <v>2016</v>
      </c>
      <c r="F250" s="8">
        <v>41468</v>
      </c>
    </row>
    <row r="251" spans="1:6" x14ac:dyDescent="0.2">
      <c r="A251" s="8" t="str">
        <f t="shared" si="3"/>
        <v>2016Licensed practical nursesManitoba</v>
      </c>
      <c r="B251" s="8" t="s">
        <v>3</v>
      </c>
      <c r="C251" s="8" t="s">
        <v>20</v>
      </c>
      <c r="D251" s="8" t="s">
        <v>9</v>
      </c>
      <c r="E251" s="8">
        <v>2016</v>
      </c>
      <c r="F251" s="8">
        <v>3103</v>
      </c>
    </row>
    <row r="252" spans="1:6" x14ac:dyDescent="0.2">
      <c r="A252" s="8" t="str">
        <f t="shared" si="3"/>
        <v>2016Licensed practical nursesSaskatchewan</v>
      </c>
      <c r="B252" s="8" t="s">
        <v>3</v>
      </c>
      <c r="C252" s="8" t="s">
        <v>21</v>
      </c>
      <c r="D252" s="8" t="s">
        <v>9</v>
      </c>
      <c r="E252" s="8">
        <v>2016</v>
      </c>
      <c r="F252" s="8">
        <v>3389</v>
      </c>
    </row>
    <row r="253" spans="1:6" x14ac:dyDescent="0.2">
      <c r="A253" s="8" t="str">
        <f t="shared" si="3"/>
        <v>2016Licensed practical nursesAlberta</v>
      </c>
      <c r="B253" s="8" t="s">
        <v>3</v>
      </c>
      <c r="C253" s="8" t="s">
        <v>22</v>
      </c>
      <c r="D253" s="8" t="s">
        <v>9</v>
      </c>
      <c r="E253" s="8">
        <v>2016</v>
      </c>
      <c r="F253" s="8">
        <v>11631</v>
      </c>
    </row>
    <row r="254" spans="1:6" x14ac:dyDescent="0.2">
      <c r="A254" s="8" t="str">
        <f t="shared" si="3"/>
        <v>2016Licensed practical nursesBritish Columbia</v>
      </c>
      <c r="B254" s="8" t="s">
        <v>3</v>
      </c>
      <c r="C254" s="8" t="s">
        <v>23</v>
      </c>
      <c r="D254" s="8" t="s">
        <v>9</v>
      </c>
      <c r="E254" s="8">
        <v>2016</v>
      </c>
      <c r="F254" s="8">
        <v>10832</v>
      </c>
    </row>
    <row r="255" spans="1:6" x14ac:dyDescent="0.2">
      <c r="A255" s="8" t="str">
        <f t="shared" si="3"/>
        <v>2016Licensed practical nursesYukon</v>
      </c>
      <c r="B255" s="8" t="s">
        <v>3</v>
      </c>
      <c r="C255" s="8" t="s">
        <v>24</v>
      </c>
      <c r="D255" s="8" t="s">
        <v>9</v>
      </c>
      <c r="E255" s="8">
        <v>2016</v>
      </c>
      <c r="F255" s="8">
        <v>110</v>
      </c>
    </row>
    <row r="256" spans="1:6" x14ac:dyDescent="0.2">
      <c r="A256" s="8" t="str">
        <f t="shared" si="3"/>
        <v>2016Licensed practical nursesNorthwest Territories</v>
      </c>
      <c r="B256" s="8" t="s">
        <v>3</v>
      </c>
      <c r="C256" s="8" t="s">
        <v>25</v>
      </c>
      <c r="D256" s="8" t="s">
        <v>9</v>
      </c>
      <c r="E256" s="8">
        <v>2016</v>
      </c>
      <c r="F256" s="8">
        <v>105</v>
      </c>
    </row>
    <row r="257" spans="1:6" x14ac:dyDescent="0.2">
      <c r="A257" s="8" t="str">
        <f t="shared" si="3"/>
        <v>2016Registered psychiatric nursesManitoba</v>
      </c>
      <c r="B257" s="8" t="s">
        <v>8</v>
      </c>
      <c r="C257" s="8" t="s">
        <v>20</v>
      </c>
      <c r="D257" s="8" t="s">
        <v>9</v>
      </c>
      <c r="E257" s="8">
        <v>2016</v>
      </c>
      <c r="F257" s="8">
        <v>979</v>
      </c>
    </row>
    <row r="258" spans="1:6" x14ac:dyDescent="0.2">
      <c r="A258" s="8" t="str">
        <f t="shared" ref="A258:A321" si="4">CONCATENATE(E258,B258,C258)</f>
        <v>2016Registered psychiatric nursesSaskatchewan</v>
      </c>
      <c r="B258" s="8" t="s">
        <v>8</v>
      </c>
      <c r="C258" s="8" t="s">
        <v>21</v>
      </c>
      <c r="D258" s="8" t="s">
        <v>9</v>
      </c>
      <c r="E258" s="8">
        <v>2016</v>
      </c>
      <c r="F258" s="8">
        <v>825</v>
      </c>
    </row>
    <row r="259" spans="1:6" x14ac:dyDescent="0.2">
      <c r="A259" s="8" t="str">
        <f t="shared" si="4"/>
        <v>2016Registered psychiatric nursesAlberta</v>
      </c>
      <c r="B259" s="8" t="s">
        <v>8</v>
      </c>
      <c r="C259" s="8" t="s">
        <v>22</v>
      </c>
      <c r="D259" s="8" t="s">
        <v>9</v>
      </c>
      <c r="E259" s="8">
        <v>2016</v>
      </c>
      <c r="F259" s="8">
        <v>1265</v>
      </c>
    </row>
    <row r="260" spans="1:6" x14ac:dyDescent="0.2">
      <c r="A260" s="8" t="str">
        <f t="shared" si="4"/>
        <v>2016Registered psychiatric nursesBritish Columbia</v>
      </c>
      <c r="B260" s="8" t="s">
        <v>8</v>
      </c>
      <c r="C260" s="8" t="s">
        <v>23</v>
      </c>
      <c r="D260" s="8" t="s">
        <v>9</v>
      </c>
      <c r="E260" s="8">
        <v>2016</v>
      </c>
      <c r="F260" s="8">
        <v>2528</v>
      </c>
    </row>
    <row r="261" spans="1:6" x14ac:dyDescent="0.2">
      <c r="A261" s="8" t="str">
        <f t="shared" si="4"/>
        <v>2016Nurse practitionersNewfoundland and Labrador</v>
      </c>
      <c r="B261" s="8" t="s">
        <v>5</v>
      </c>
      <c r="C261" s="8" t="s">
        <v>14</v>
      </c>
      <c r="D261" s="8" t="s">
        <v>9</v>
      </c>
      <c r="E261" s="8">
        <v>2016</v>
      </c>
      <c r="F261" s="8">
        <v>148</v>
      </c>
    </row>
    <row r="262" spans="1:6" x14ac:dyDescent="0.2">
      <c r="A262" s="8" t="str">
        <f t="shared" si="4"/>
        <v>2016Nurse practitionersPrince Edward Island</v>
      </c>
      <c r="B262" s="8" t="s">
        <v>5</v>
      </c>
      <c r="C262" s="8" t="s">
        <v>15</v>
      </c>
      <c r="D262" s="8" t="s">
        <v>9</v>
      </c>
      <c r="E262" s="8">
        <v>2016</v>
      </c>
      <c r="F262" s="8">
        <v>22</v>
      </c>
    </row>
    <row r="263" spans="1:6" x14ac:dyDescent="0.2">
      <c r="A263" s="8" t="str">
        <f t="shared" si="4"/>
        <v>2016Nurse practitionersNova Scotia</v>
      </c>
      <c r="B263" s="8" t="s">
        <v>5</v>
      </c>
      <c r="C263" s="8" t="s">
        <v>16</v>
      </c>
      <c r="D263" s="8" t="s">
        <v>9</v>
      </c>
      <c r="E263" s="8">
        <v>2016</v>
      </c>
      <c r="F263" s="8">
        <v>141</v>
      </c>
    </row>
    <row r="264" spans="1:6" x14ac:dyDescent="0.2">
      <c r="A264" s="8" t="str">
        <f t="shared" si="4"/>
        <v>2016Nurse practitionersNew Brunswick</v>
      </c>
      <c r="B264" s="8" t="s">
        <v>5</v>
      </c>
      <c r="C264" s="8" t="s">
        <v>17</v>
      </c>
      <c r="D264" s="8" t="s">
        <v>9</v>
      </c>
      <c r="E264" s="8">
        <v>2016</v>
      </c>
      <c r="F264" s="8">
        <v>113</v>
      </c>
    </row>
    <row r="265" spans="1:6" x14ac:dyDescent="0.2">
      <c r="A265" s="8" t="str">
        <f t="shared" si="4"/>
        <v>2016Nurse practitionersQuebec</v>
      </c>
      <c r="B265" s="8" t="s">
        <v>5</v>
      </c>
      <c r="C265" s="8" t="s">
        <v>18</v>
      </c>
      <c r="D265" s="8" t="s">
        <v>9</v>
      </c>
      <c r="E265" s="8">
        <v>2016</v>
      </c>
      <c r="F265" s="8">
        <v>378</v>
      </c>
    </row>
    <row r="266" spans="1:6" x14ac:dyDescent="0.2">
      <c r="A266" s="8" t="str">
        <f t="shared" si="4"/>
        <v>2016Nurse practitionersOntario</v>
      </c>
      <c r="B266" s="8" t="s">
        <v>5</v>
      </c>
      <c r="C266" s="8" t="s">
        <v>19</v>
      </c>
      <c r="D266" s="8" t="s">
        <v>9</v>
      </c>
      <c r="E266" s="8">
        <v>2016</v>
      </c>
      <c r="F266" s="8">
        <v>2646</v>
      </c>
    </row>
    <row r="267" spans="1:6" x14ac:dyDescent="0.2">
      <c r="A267" s="8" t="str">
        <f t="shared" si="4"/>
        <v>2016Nurse practitionersSaskatchewan</v>
      </c>
      <c r="B267" s="8" t="s">
        <v>5</v>
      </c>
      <c r="C267" s="8" t="s">
        <v>21</v>
      </c>
      <c r="D267" s="8" t="s">
        <v>9</v>
      </c>
      <c r="E267" s="8">
        <v>2016</v>
      </c>
      <c r="F267" s="8">
        <v>192</v>
      </c>
    </row>
    <row r="268" spans="1:6" x14ac:dyDescent="0.2">
      <c r="A268" s="8" t="str">
        <f t="shared" si="4"/>
        <v>2016Nurse practitionersAlberta</v>
      </c>
      <c r="B268" s="8" t="s">
        <v>5</v>
      </c>
      <c r="C268" s="8" t="s">
        <v>22</v>
      </c>
      <c r="D268" s="8" t="s">
        <v>9</v>
      </c>
      <c r="E268" s="8">
        <v>2016</v>
      </c>
      <c r="F268" s="8">
        <v>427</v>
      </c>
    </row>
    <row r="269" spans="1:6" x14ac:dyDescent="0.2">
      <c r="A269" s="8" t="str">
        <f t="shared" si="4"/>
        <v>2016Nurse practitionersBritish Columbia</v>
      </c>
      <c r="B269" s="8" t="s">
        <v>5</v>
      </c>
      <c r="C269" s="8" t="s">
        <v>23</v>
      </c>
      <c r="D269" s="8" t="s">
        <v>9</v>
      </c>
      <c r="E269" s="8">
        <v>2016</v>
      </c>
      <c r="F269" s="8">
        <v>269</v>
      </c>
    </row>
    <row r="270" spans="1:6" x14ac:dyDescent="0.2">
      <c r="A270" s="8" t="str">
        <f t="shared" si="4"/>
        <v>2016Nurse practitionersYukon</v>
      </c>
      <c r="B270" s="8" t="s">
        <v>5</v>
      </c>
      <c r="C270" s="8" t="s">
        <v>24</v>
      </c>
      <c r="D270" s="8" t="s">
        <v>9</v>
      </c>
      <c r="E270" s="8">
        <v>2016</v>
      </c>
      <c r="F270" s="8">
        <v>4</v>
      </c>
    </row>
    <row r="271" spans="1:6" x14ac:dyDescent="0.2">
      <c r="A271" s="8" t="str">
        <f t="shared" si="4"/>
        <v>2016Nurse practitionersNorthwest Territories/Nunavut</v>
      </c>
      <c r="B271" s="8" t="s">
        <v>5</v>
      </c>
      <c r="C271" s="8" t="s">
        <v>152</v>
      </c>
      <c r="D271" s="8" t="s">
        <v>9</v>
      </c>
      <c r="E271" s="8">
        <v>2016</v>
      </c>
      <c r="F271" s="8">
        <v>38</v>
      </c>
    </row>
    <row r="272" spans="1:6" x14ac:dyDescent="0.2">
      <c r="A272" s="8" t="str">
        <f t="shared" si="4"/>
        <v>2017Registered nursesNewfoundland and Labrador</v>
      </c>
      <c r="B272" s="8" t="s">
        <v>7</v>
      </c>
      <c r="C272" s="8" t="s">
        <v>14</v>
      </c>
      <c r="D272" s="8" t="s">
        <v>9</v>
      </c>
      <c r="E272" s="8">
        <v>2017</v>
      </c>
      <c r="F272" s="8">
        <v>5855</v>
      </c>
    </row>
    <row r="273" spans="1:6" x14ac:dyDescent="0.2">
      <c r="A273" s="8" t="str">
        <f t="shared" si="4"/>
        <v>2017Registered nursesPrince Edward Island</v>
      </c>
      <c r="B273" s="8" t="s">
        <v>7</v>
      </c>
      <c r="C273" s="8" t="s">
        <v>15</v>
      </c>
      <c r="D273" s="8" t="s">
        <v>9</v>
      </c>
      <c r="E273" s="8">
        <v>2017</v>
      </c>
      <c r="F273" s="8">
        <v>1547</v>
      </c>
    </row>
    <row r="274" spans="1:6" x14ac:dyDescent="0.2">
      <c r="A274" s="8" t="str">
        <f t="shared" si="4"/>
        <v>2017Registered nursesNova Scotia</v>
      </c>
      <c r="B274" s="8" t="s">
        <v>7</v>
      </c>
      <c r="C274" s="8" t="s">
        <v>16</v>
      </c>
      <c r="D274" s="8" t="s">
        <v>9</v>
      </c>
      <c r="E274" s="8">
        <v>2017</v>
      </c>
      <c r="F274" s="8">
        <v>9073</v>
      </c>
    </row>
    <row r="275" spans="1:6" x14ac:dyDescent="0.2">
      <c r="A275" s="8" t="str">
        <f t="shared" si="4"/>
        <v>2017Registered nursesNew Brunswick</v>
      </c>
      <c r="B275" s="8" t="s">
        <v>7</v>
      </c>
      <c r="C275" s="8" t="s">
        <v>17</v>
      </c>
      <c r="D275" s="8" t="s">
        <v>9</v>
      </c>
      <c r="E275" s="8">
        <v>2017</v>
      </c>
      <c r="F275" s="8">
        <v>7759</v>
      </c>
    </row>
    <row r="276" spans="1:6" x14ac:dyDescent="0.2">
      <c r="A276" s="8" t="str">
        <f t="shared" si="4"/>
        <v>2017Registered nursesQuebec</v>
      </c>
      <c r="B276" s="8" t="s">
        <v>7</v>
      </c>
      <c r="C276" s="8" t="s">
        <v>18</v>
      </c>
      <c r="D276" s="8" t="s">
        <v>9</v>
      </c>
      <c r="E276" s="8">
        <v>2017</v>
      </c>
      <c r="F276" s="8">
        <v>68498</v>
      </c>
    </row>
    <row r="277" spans="1:6" x14ac:dyDescent="0.2">
      <c r="A277" s="8" t="str">
        <f t="shared" si="4"/>
        <v>2017Registered nursesOntario</v>
      </c>
      <c r="B277" s="8" t="s">
        <v>7</v>
      </c>
      <c r="C277" s="8" t="s">
        <v>19</v>
      </c>
      <c r="D277" s="8" t="s">
        <v>9</v>
      </c>
      <c r="E277" s="8">
        <v>2017</v>
      </c>
      <c r="F277" s="8">
        <v>94948</v>
      </c>
    </row>
    <row r="278" spans="1:6" x14ac:dyDescent="0.2">
      <c r="A278" s="8" t="str">
        <f t="shared" si="4"/>
        <v>2017Registered nursesSaskatchewan</v>
      </c>
      <c r="B278" s="8" t="s">
        <v>7</v>
      </c>
      <c r="C278" s="8" t="s">
        <v>21</v>
      </c>
      <c r="D278" s="8" t="s">
        <v>9</v>
      </c>
      <c r="E278" s="8">
        <v>2017</v>
      </c>
      <c r="F278" s="8">
        <v>10416</v>
      </c>
    </row>
    <row r="279" spans="1:6" x14ac:dyDescent="0.2">
      <c r="A279" s="8" t="str">
        <f t="shared" si="4"/>
        <v>2017Registered nursesAlberta</v>
      </c>
      <c r="B279" s="8" t="s">
        <v>7</v>
      </c>
      <c r="C279" s="8" t="s">
        <v>22</v>
      </c>
      <c r="D279" s="8" t="s">
        <v>9</v>
      </c>
      <c r="E279" s="8">
        <v>2017</v>
      </c>
      <c r="F279" s="8">
        <v>34356</v>
      </c>
    </row>
    <row r="280" spans="1:6" x14ac:dyDescent="0.2">
      <c r="A280" s="8" t="str">
        <f t="shared" si="4"/>
        <v>2017Registered nursesBritish Columbia</v>
      </c>
      <c r="B280" s="8" t="s">
        <v>7</v>
      </c>
      <c r="C280" s="8" t="s">
        <v>23</v>
      </c>
      <c r="D280" s="8" t="s">
        <v>9</v>
      </c>
      <c r="E280" s="8">
        <v>2017</v>
      </c>
      <c r="F280" s="8">
        <v>35207</v>
      </c>
    </row>
    <row r="281" spans="1:6" x14ac:dyDescent="0.2">
      <c r="A281" s="8" t="str">
        <f t="shared" si="4"/>
        <v>2017Registered nursesYukon</v>
      </c>
      <c r="B281" s="8" t="s">
        <v>7</v>
      </c>
      <c r="C281" s="8" t="s">
        <v>24</v>
      </c>
      <c r="D281" s="8" t="s">
        <v>9</v>
      </c>
      <c r="E281" s="8">
        <v>2017</v>
      </c>
      <c r="F281" s="8">
        <v>434</v>
      </c>
    </row>
    <row r="282" spans="1:6" x14ac:dyDescent="0.2">
      <c r="A282" s="8" t="str">
        <f t="shared" si="4"/>
        <v>2017Registered nursesNorthwest Territories/Nunavut</v>
      </c>
      <c r="B282" s="8" t="s">
        <v>7</v>
      </c>
      <c r="C282" s="8" t="s">
        <v>152</v>
      </c>
      <c r="D282" s="8" t="s">
        <v>9</v>
      </c>
      <c r="E282" s="8">
        <v>2017</v>
      </c>
      <c r="F282" s="8">
        <v>990</v>
      </c>
    </row>
    <row r="283" spans="1:6" x14ac:dyDescent="0.2">
      <c r="A283" s="8" t="str">
        <f t="shared" si="4"/>
        <v>2017Licensed practical nursesNewfoundland and Labrador</v>
      </c>
      <c r="B283" s="8" t="s">
        <v>3</v>
      </c>
      <c r="C283" s="8" t="s">
        <v>14</v>
      </c>
      <c r="D283" s="8" t="s">
        <v>9</v>
      </c>
      <c r="E283" s="8">
        <v>2017</v>
      </c>
      <c r="F283" s="8">
        <v>2303</v>
      </c>
    </row>
    <row r="284" spans="1:6" x14ac:dyDescent="0.2">
      <c r="A284" s="8" t="str">
        <f t="shared" si="4"/>
        <v>2017Licensed practical nursesPrince Edward Island</v>
      </c>
      <c r="B284" s="8" t="s">
        <v>3</v>
      </c>
      <c r="C284" s="8" t="s">
        <v>15</v>
      </c>
      <c r="D284" s="8" t="s">
        <v>9</v>
      </c>
      <c r="E284" s="8">
        <v>2017</v>
      </c>
      <c r="F284" s="8">
        <v>601</v>
      </c>
    </row>
    <row r="285" spans="1:6" x14ac:dyDescent="0.2">
      <c r="A285" s="8" t="str">
        <f t="shared" si="4"/>
        <v>2017Licensed practical nursesNova Scotia</v>
      </c>
      <c r="B285" s="8" t="s">
        <v>3</v>
      </c>
      <c r="C285" s="8" t="s">
        <v>16</v>
      </c>
      <c r="D285" s="8" t="s">
        <v>9</v>
      </c>
      <c r="E285" s="8">
        <v>2017</v>
      </c>
      <c r="F285" s="8">
        <v>3994</v>
      </c>
    </row>
    <row r="286" spans="1:6" x14ac:dyDescent="0.2">
      <c r="A286" s="8" t="str">
        <f t="shared" si="4"/>
        <v>2017Licensed practical nursesNew Brunswick</v>
      </c>
      <c r="B286" s="8" t="s">
        <v>3</v>
      </c>
      <c r="C286" s="8" t="s">
        <v>17</v>
      </c>
      <c r="D286" s="8" t="s">
        <v>9</v>
      </c>
      <c r="E286" s="8">
        <v>2017</v>
      </c>
      <c r="F286" s="8">
        <v>3145</v>
      </c>
    </row>
    <row r="287" spans="1:6" x14ac:dyDescent="0.2">
      <c r="A287" s="8" t="str">
        <f t="shared" si="4"/>
        <v>2017Licensed practical nursesQuebec</v>
      </c>
      <c r="B287" s="8" t="s">
        <v>3</v>
      </c>
      <c r="C287" s="8" t="s">
        <v>18</v>
      </c>
      <c r="D287" s="8" t="s">
        <v>9</v>
      </c>
      <c r="E287" s="8">
        <v>2017</v>
      </c>
      <c r="F287" s="8">
        <v>24169</v>
      </c>
    </row>
    <row r="288" spans="1:6" x14ac:dyDescent="0.2">
      <c r="A288" s="8" t="str">
        <f t="shared" si="4"/>
        <v>2017Licensed practical nursesOntario</v>
      </c>
      <c r="B288" s="8" t="s">
        <v>3</v>
      </c>
      <c r="C288" s="8" t="s">
        <v>19</v>
      </c>
      <c r="D288" s="8" t="s">
        <v>9</v>
      </c>
      <c r="E288" s="8">
        <v>2017</v>
      </c>
      <c r="F288" s="8">
        <v>43053</v>
      </c>
    </row>
    <row r="289" spans="1:6" x14ac:dyDescent="0.2">
      <c r="A289" s="8" t="str">
        <f t="shared" si="4"/>
        <v>2017Licensed practical nursesManitoba</v>
      </c>
      <c r="B289" s="8" t="s">
        <v>3</v>
      </c>
      <c r="C289" s="8" t="s">
        <v>20</v>
      </c>
      <c r="D289" s="8" t="s">
        <v>9</v>
      </c>
      <c r="E289" s="8">
        <v>2017</v>
      </c>
      <c r="F289" s="8">
        <v>3171</v>
      </c>
    </row>
    <row r="290" spans="1:6" x14ac:dyDescent="0.2">
      <c r="A290" s="8" t="str">
        <f t="shared" si="4"/>
        <v>2017Licensed practical nursesSaskatchewan</v>
      </c>
      <c r="B290" s="8" t="s">
        <v>3</v>
      </c>
      <c r="C290" s="8" t="s">
        <v>21</v>
      </c>
      <c r="D290" s="8" t="s">
        <v>9</v>
      </c>
      <c r="E290" s="8">
        <v>2017</v>
      </c>
      <c r="F290" s="8">
        <v>3392</v>
      </c>
    </row>
    <row r="291" spans="1:6" x14ac:dyDescent="0.2">
      <c r="A291" s="8" t="str">
        <f t="shared" si="4"/>
        <v>2017Licensed practical nursesAlberta</v>
      </c>
      <c r="B291" s="8" t="s">
        <v>3</v>
      </c>
      <c r="C291" s="8" t="s">
        <v>22</v>
      </c>
      <c r="D291" s="8" t="s">
        <v>9</v>
      </c>
      <c r="E291" s="8">
        <v>2017</v>
      </c>
      <c r="F291" s="8">
        <v>12272</v>
      </c>
    </row>
    <row r="292" spans="1:6" x14ac:dyDescent="0.2">
      <c r="A292" s="8" t="str">
        <f t="shared" si="4"/>
        <v>2017Licensed practical nursesBritish Columbia</v>
      </c>
      <c r="B292" s="8" t="s">
        <v>3</v>
      </c>
      <c r="C292" s="8" t="s">
        <v>23</v>
      </c>
      <c r="D292" s="8" t="s">
        <v>9</v>
      </c>
      <c r="E292" s="8">
        <v>2017</v>
      </c>
      <c r="F292" s="8">
        <v>10657</v>
      </c>
    </row>
    <row r="293" spans="1:6" x14ac:dyDescent="0.2">
      <c r="A293" s="8" t="str">
        <f t="shared" si="4"/>
        <v>2017Licensed practical nursesNorthwest Territories</v>
      </c>
      <c r="B293" s="8" t="s">
        <v>3</v>
      </c>
      <c r="C293" s="8" t="s">
        <v>25</v>
      </c>
      <c r="D293" s="8" t="s">
        <v>9</v>
      </c>
      <c r="E293" s="8">
        <v>2017</v>
      </c>
      <c r="F293" s="8">
        <v>97</v>
      </c>
    </row>
    <row r="294" spans="1:6" x14ac:dyDescent="0.2">
      <c r="A294" s="8" t="str">
        <f t="shared" si="4"/>
        <v>2017Registered psychiatric nursesManitoba</v>
      </c>
      <c r="B294" s="8" t="s">
        <v>8</v>
      </c>
      <c r="C294" s="8" t="s">
        <v>20</v>
      </c>
      <c r="D294" s="8" t="s">
        <v>9</v>
      </c>
      <c r="E294" s="8">
        <v>2017</v>
      </c>
      <c r="F294" s="8">
        <v>1002</v>
      </c>
    </row>
    <row r="295" spans="1:6" x14ac:dyDescent="0.2">
      <c r="A295" s="8" t="str">
        <f t="shared" si="4"/>
        <v>2017Registered psychiatric nursesSaskatchewan</v>
      </c>
      <c r="B295" s="8" t="s">
        <v>8</v>
      </c>
      <c r="C295" s="8" t="s">
        <v>21</v>
      </c>
      <c r="D295" s="8" t="s">
        <v>9</v>
      </c>
      <c r="E295" s="8">
        <v>2017</v>
      </c>
      <c r="F295" s="8">
        <v>787</v>
      </c>
    </row>
    <row r="296" spans="1:6" x14ac:dyDescent="0.2">
      <c r="A296" s="8" t="str">
        <f t="shared" si="4"/>
        <v>2017Registered psychiatric nursesAlberta</v>
      </c>
      <c r="B296" s="8" t="s">
        <v>8</v>
      </c>
      <c r="C296" s="8" t="s">
        <v>22</v>
      </c>
      <c r="D296" s="8" t="s">
        <v>9</v>
      </c>
      <c r="E296" s="8">
        <v>2017</v>
      </c>
      <c r="F296" s="8">
        <v>1276</v>
      </c>
    </row>
    <row r="297" spans="1:6" x14ac:dyDescent="0.2">
      <c r="A297" s="8" t="str">
        <f t="shared" si="4"/>
        <v>2017Registered psychiatric nursesBritish Columbia</v>
      </c>
      <c r="B297" s="8" t="s">
        <v>8</v>
      </c>
      <c r="C297" s="8" t="s">
        <v>23</v>
      </c>
      <c r="D297" s="8" t="s">
        <v>9</v>
      </c>
      <c r="E297" s="8">
        <v>2017</v>
      </c>
      <c r="F297" s="8">
        <v>2526</v>
      </c>
    </row>
    <row r="298" spans="1:6" x14ac:dyDescent="0.2">
      <c r="A298" s="8" t="str">
        <f t="shared" si="4"/>
        <v>2017Nurse practitionersNewfoundland and Labrador</v>
      </c>
      <c r="B298" s="8" t="s">
        <v>5</v>
      </c>
      <c r="C298" s="8" t="s">
        <v>14</v>
      </c>
      <c r="D298" s="8" t="s">
        <v>9</v>
      </c>
      <c r="E298" s="8">
        <v>2017</v>
      </c>
      <c r="F298" s="8">
        <v>163</v>
      </c>
    </row>
    <row r="299" spans="1:6" x14ac:dyDescent="0.2">
      <c r="A299" s="8" t="str">
        <f t="shared" si="4"/>
        <v>2017Nurse practitionersPrince Edward Island</v>
      </c>
      <c r="B299" s="8" t="s">
        <v>5</v>
      </c>
      <c r="C299" s="8" t="s">
        <v>15</v>
      </c>
      <c r="D299" s="8" t="s">
        <v>9</v>
      </c>
      <c r="E299" s="8">
        <v>2017</v>
      </c>
      <c r="F299" s="8">
        <v>24</v>
      </c>
    </row>
    <row r="300" spans="1:6" x14ac:dyDescent="0.2">
      <c r="A300" s="8" t="str">
        <f t="shared" si="4"/>
        <v>2017Nurse practitionersNova Scotia</v>
      </c>
      <c r="B300" s="8" t="s">
        <v>5</v>
      </c>
      <c r="C300" s="8" t="s">
        <v>16</v>
      </c>
      <c r="D300" s="8" t="s">
        <v>9</v>
      </c>
      <c r="E300" s="8">
        <v>2017</v>
      </c>
      <c r="F300" s="8">
        <v>157</v>
      </c>
    </row>
    <row r="301" spans="1:6" x14ac:dyDescent="0.2">
      <c r="A301" s="8" t="str">
        <f t="shared" si="4"/>
        <v>2017Nurse practitionersNew Brunswick</v>
      </c>
      <c r="B301" s="8" t="s">
        <v>5</v>
      </c>
      <c r="C301" s="8" t="s">
        <v>17</v>
      </c>
      <c r="D301" s="8" t="s">
        <v>9</v>
      </c>
      <c r="E301" s="8">
        <v>2017</v>
      </c>
      <c r="F301" s="8">
        <v>121</v>
      </c>
    </row>
    <row r="302" spans="1:6" x14ac:dyDescent="0.2">
      <c r="A302" s="8" t="str">
        <f t="shared" si="4"/>
        <v>2017Nurse practitionersQuebec</v>
      </c>
      <c r="B302" s="8" t="s">
        <v>5</v>
      </c>
      <c r="C302" s="8" t="s">
        <v>18</v>
      </c>
      <c r="D302" s="8" t="s">
        <v>9</v>
      </c>
      <c r="E302" s="8">
        <v>2017</v>
      </c>
      <c r="F302" s="8">
        <v>431</v>
      </c>
    </row>
    <row r="303" spans="1:6" x14ac:dyDescent="0.2">
      <c r="A303" s="8" t="str">
        <f t="shared" si="4"/>
        <v>2017Nurse practitionersOntario</v>
      </c>
      <c r="B303" s="8" t="s">
        <v>5</v>
      </c>
      <c r="C303" s="8" t="s">
        <v>19</v>
      </c>
      <c r="D303" s="8" t="s">
        <v>9</v>
      </c>
      <c r="E303" s="8">
        <v>2017</v>
      </c>
      <c r="F303" s="8">
        <v>2855</v>
      </c>
    </row>
    <row r="304" spans="1:6" x14ac:dyDescent="0.2">
      <c r="A304" s="8" t="str">
        <f t="shared" si="4"/>
        <v>2017Nurse practitionersSaskatchewan</v>
      </c>
      <c r="B304" s="8" t="s">
        <v>5</v>
      </c>
      <c r="C304" s="8" t="s">
        <v>21</v>
      </c>
      <c r="D304" s="8" t="s">
        <v>9</v>
      </c>
      <c r="E304" s="8">
        <v>2017</v>
      </c>
      <c r="F304" s="8">
        <v>204</v>
      </c>
    </row>
    <row r="305" spans="1:6" x14ac:dyDescent="0.2">
      <c r="A305" s="8" t="str">
        <f t="shared" si="4"/>
        <v>2017Nurse practitionersAlberta</v>
      </c>
      <c r="B305" s="8" t="s">
        <v>5</v>
      </c>
      <c r="C305" s="8" t="s">
        <v>22</v>
      </c>
      <c r="D305" s="8" t="s">
        <v>9</v>
      </c>
      <c r="E305" s="8">
        <v>2017</v>
      </c>
      <c r="F305" s="8">
        <v>462</v>
      </c>
    </row>
    <row r="306" spans="1:6" x14ac:dyDescent="0.2">
      <c r="A306" s="8" t="str">
        <f t="shared" si="4"/>
        <v>2017Nurse practitionersBritish Columbia</v>
      </c>
      <c r="B306" s="8" t="s">
        <v>5</v>
      </c>
      <c r="C306" s="8" t="s">
        <v>23</v>
      </c>
      <c r="D306" s="8" t="s">
        <v>9</v>
      </c>
      <c r="E306" s="8">
        <v>2017</v>
      </c>
      <c r="F306" s="8">
        <v>322</v>
      </c>
    </row>
    <row r="307" spans="1:6" x14ac:dyDescent="0.2">
      <c r="A307" s="8" t="str">
        <f t="shared" si="4"/>
        <v>2017Nurse practitionersYukon</v>
      </c>
      <c r="B307" s="8" t="s">
        <v>5</v>
      </c>
      <c r="C307" s="8" t="s">
        <v>24</v>
      </c>
      <c r="D307" s="8" t="s">
        <v>9</v>
      </c>
      <c r="E307" s="8">
        <v>2017</v>
      </c>
      <c r="F307" s="8">
        <v>6</v>
      </c>
    </row>
    <row r="308" spans="1:6" x14ac:dyDescent="0.2">
      <c r="A308" s="8" t="str">
        <f t="shared" si="4"/>
        <v>2017Nurse practitionersNorthwest Territories/Nunavut</v>
      </c>
      <c r="B308" s="8" t="s">
        <v>5</v>
      </c>
      <c r="C308" s="8" t="s">
        <v>152</v>
      </c>
      <c r="D308" s="8" t="s">
        <v>9</v>
      </c>
      <c r="E308" s="8">
        <v>2017</v>
      </c>
      <c r="F308" s="8">
        <v>55</v>
      </c>
    </row>
    <row r="309" spans="1:6" x14ac:dyDescent="0.2">
      <c r="A309" s="8" t="str">
        <f t="shared" si="4"/>
        <v>2018Registered nursesNewfoundland and Labrador</v>
      </c>
      <c r="B309" s="8" t="s">
        <v>7</v>
      </c>
      <c r="C309" s="8" t="s">
        <v>14</v>
      </c>
      <c r="D309" s="8" t="s">
        <v>9</v>
      </c>
      <c r="E309" s="8">
        <v>2018</v>
      </c>
      <c r="F309" s="8">
        <v>5737</v>
      </c>
    </row>
    <row r="310" spans="1:6" x14ac:dyDescent="0.2">
      <c r="A310" s="8" t="str">
        <f t="shared" si="4"/>
        <v>2018Registered nursesPrince Edward Island</v>
      </c>
      <c r="B310" s="8" t="s">
        <v>7</v>
      </c>
      <c r="C310" s="8" t="s">
        <v>15</v>
      </c>
      <c r="D310" s="8" t="s">
        <v>9</v>
      </c>
      <c r="E310" s="8">
        <v>2018</v>
      </c>
      <c r="F310" s="8">
        <v>1560</v>
      </c>
    </row>
    <row r="311" spans="1:6" x14ac:dyDescent="0.2">
      <c r="A311" s="8" t="str">
        <f t="shared" si="4"/>
        <v>2018Registered nursesNova Scotia</v>
      </c>
      <c r="B311" s="8" t="s">
        <v>7</v>
      </c>
      <c r="C311" s="8" t="s">
        <v>16</v>
      </c>
      <c r="D311" s="8" t="s">
        <v>9</v>
      </c>
      <c r="E311" s="8">
        <v>2018</v>
      </c>
      <c r="F311" s="8">
        <v>8997</v>
      </c>
    </row>
    <row r="312" spans="1:6" x14ac:dyDescent="0.2">
      <c r="A312" s="8" t="str">
        <f t="shared" si="4"/>
        <v>2018Registered nursesNew Brunswick</v>
      </c>
      <c r="B312" s="8" t="s">
        <v>7</v>
      </c>
      <c r="C312" s="8" t="s">
        <v>17</v>
      </c>
      <c r="D312" s="8" t="s">
        <v>9</v>
      </c>
      <c r="E312" s="8">
        <v>2018</v>
      </c>
      <c r="F312" s="8">
        <v>7713</v>
      </c>
    </row>
    <row r="313" spans="1:6" x14ac:dyDescent="0.2">
      <c r="A313" s="8" t="str">
        <f t="shared" si="4"/>
        <v>2018Registered nursesQuebec</v>
      </c>
      <c r="B313" s="8" t="s">
        <v>7</v>
      </c>
      <c r="C313" s="8" t="s">
        <v>18</v>
      </c>
      <c r="D313" s="8" t="s">
        <v>9</v>
      </c>
      <c r="E313" s="8">
        <v>2018</v>
      </c>
      <c r="F313" s="8">
        <v>69526</v>
      </c>
    </row>
    <row r="314" spans="1:6" x14ac:dyDescent="0.2">
      <c r="A314" s="8" t="str">
        <f t="shared" si="4"/>
        <v>2018Registered nursesOntario</v>
      </c>
      <c r="B314" s="8" t="s">
        <v>7</v>
      </c>
      <c r="C314" s="8" t="s">
        <v>19</v>
      </c>
      <c r="D314" s="8" t="s">
        <v>9</v>
      </c>
      <c r="E314" s="8">
        <v>2018</v>
      </c>
      <c r="F314" s="8">
        <v>95814</v>
      </c>
    </row>
    <row r="315" spans="1:6" x14ac:dyDescent="0.2">
      <c r="A315" s="8" t="str">
        <f t="shared" si="4"/>
        <v>2018Registered nursesSaskatchewan</v>
      </c>
      <c r="B315" s="8" t="s">
        <v>7</v>
      </c>
      <c r="C315" s="8" t="s">
        <v>21</v>
      </c>
      <c r="D315" s="8" t="s">
        <v>9</v>
      </c>
      <c r="E315" s="8">
        <v>2018</v>
      </c>
      <c r="F315" s="8">
        <v>10538</v>
      </c>
    </row>
    <row r="316" spans="1:6" x14ac:dyDescent="0.2">
      <c r="A316" s="8" t="str">
        <f t="shared" si="4"/>
        <v>2018Registered nursesAlberta</v>
      </c>
      <c r="B316" s="8" t="s">
        <v>7</v>
      </c>
      <c r="C316" s="8" t="s">
        <v>22</v>
      </c>
      <c r="D316" s="8" t="s">
        <v>9</v>
      </c>
      <c r="E316" s="8">
        <v>2018</v>
      </c>
      <c r="F316" s="8">
        <v>34079</v>
      </c>
    </row>
    <row r="317" spans="1:6" x14ac:dyDescent="0.2">
      <c r="A317" s="8" t="str">
        <f t="shared" si="4"/>
        <v>2018Registered nursesBritish Columbia</v>
      </c>
      <c r="B317" s="8" t="s">
        <v>7</v>
      </c>
      <c r="C317" s="8" t="s">
        <v>23</v>
      </c>
      <c r="D317" s="8" t="s">
        <v>9</v>
      </c>
      <c r="E317" s="8">
        <v>2018</v>
      </c>
      <c r="F317" s="8">
        <v>35495</v>
      </c>
    </row>
    <row r="318" spans="1:6" x14ac:dyDescent="0.2">
      <c r="A318" s="8" t="str">
        <f t="shared" si="4"/>
        <v>2018Registered nursesYukon</v>
      </c>
      <c r="B318" s="8" t="s">
        <v>7</v>
      </c>
      <c r="C318" s="8" t="s">
        <v>24</v>
      </c>
      <c r="D318" s="8" t="s">
        <v>9</v>
      </c>
      <c r="E318" s="8">
        <v>2018</v>
      </c>
      <c r="F318" s="8">
        <v>464</v>
      </c>
    </row>
    <row r="319" spans="1:6" x14ac:dyDescent="0.2">
      <c r="A319" s="8" t="str">
        <f t="shared" si="4"/>
        <v>2018Registered nursesNorthwest Territories/Nunavut</v>
      </c>
      <c r="B319" s="8" t="s">
        <v>7</v>
      </c>
      <c r="C319" s="8" t="s">
        <v>152</v>
      </c>
      <c r="D319" s="8" t="s">
        <v>9</v>
      </c>
      <c r="E319" s="8">
        <v>2018</v>
      </c>
      <c r="F319" s="8">
        <v>801</v>
      </c>
    </row>
    <row r="320" spans="1:6" x14ac:dyDescent="0.2">
      <c r="A320" s="8" t="str">
        <f t="shared" si="4"/>
        <v>2018Licensed practical nursesNewfoundland and Labrador</v>
      </c>
      <c r="B320" s="8" t="s">
        <v>3</v>
      </c>
      <c r="C320" s="8" t="s">
        <v>14</v>
      </c>
      <c r="D320" s="8" t="s">
        <v>9</v>
      </c>
      <c r="E320" s="8">
        <v>2018</v>
      </c>
      <c r="F320" s="8">
        <v>2296</v>
      </c>
    </row>
    <row r="321" spans="1:6" x14ac:dyDescent="0.2">
      <c r="A321" s="8" t="str">
        <f t="shared" si="4"/>
        <v>2018Licensed practical nursesPrince Edward Island</v>
      </c>
      <c r="B321" s="8" t="s">
        <v>3</v>
      </c>
      <c r="C321" s="8" t="s">
        <v>15</v>
      </c>
      <c r="D321" s="8" t="s">
        <v>9</v>
      </c>
      <c r="E321" s="8">
        <v>2018</v>
      </c>
      <c r="F321" s="8">
        <v>619</v>
      </c>
    </row>
    <row r="322" spans="1:6" x14ac:dyDescent="0.2">
      <c r="A322" s="8" t="str">
        <f t="shared" ref="A322:A385" si="5">CONCATENATE(E322,B322,C322)</f>
        <v>2018Licensed practical nursesNova Scotia</v>
      </c>
      <c r="B322" s="8" t="s">
        <v>3</v>
      </c>
      <c r="C322" s="8" t="s">
        <v>16</v>
      </c>
      <c r="D322" s="8" t="s">
        <v>9</v>
      </c>
      <c r="E322" s="8">
        <v>2018</v>
      </c>
      <c r="F322" s="8">
        <v>4044</v>
      </c>
    </row>
    <row r="323" spans="1:6" x14ac:dyDescent="0.2">
      <c r="A323" s="8" t="str">
        <f t="shared" si="5"/>
        <v>2018Licensed practical nursesNew Brunswick</v>
      </c>
      <c r="B323" s="8" t="s">
        <v>3</v>
      </c>
      <c r="C323" s="8" t="s">
        <v>17</v>
      </c>
      <c r="D323" s="8" t="s">
        <v>9</v>
      </c>
      <c r="E323" s="8">
        <v>2018</v>
      </c>
      <c r="F323" s="8">
        <v>3224</v>
      </c>
    </row>
    <row r="324" spans="1:6" x14ac:dyDescent="0.2">
      <c r="A324" s="8" t="str">
        <f t="shared" si="5"/>
        <v>2018Licensed practical nursesQuebec</v>
      </c>
      <c r="B324" s="8" t="s">
        <v>3</v>
      </c>
      <c r="C324" s="8" t="s">
        <v>18</v>
      </c>
      <c r="D324" s="8" t="s">
        <v>9</v>
      </c>
      <c r="E324" s="8">
        <v>2018</v>
      </c>
      <c r="F324" s="8">
        <v>23416</v>
      </c>
    </row>
    <row r="325" spans="1:6" x14ac:dyDescent="0.2">
      <c r="A325" s="8" t="str">
        <f t="shared" si="5"/>
        <v>2018Licensed practical nursesOntario</v>
      </c>
      <c r="B325" s="8" t="s">
        <v>3</v>
      </c>
      <c r="C325" s="8" t="s">
        <v>19</v>
      </c>
      <c r="D325" s="8" t="s">
        <v>9</v>
      </c>
      <c r="E325" s="8">
        <v>2018</v>
      </c>
      <c r="F325" s="8">
        <v>45267</v>
      </c>
    </row>
    <row r="326" spans="1:6" x14ac:dyDescent="0.2">
      <c r="A326" s="8" t="str">
        <f t="shared" si="5"/>
        <v>2018Licensed practical nursesManitoba</v>
      </c>
      <c r="B326" s="8" t="s">
        <v>3</v>
      </c>
      <c r="C326" s="8" t="s">
        <v>20</v>
      </c>
      <c r="D326" s="8" t="s">
        <v>9</v>
      </c>
      <c r="E326" s="8">
        <v>2018</v>
      </c>
      <c r="F326" s="8">
        <v>3229</v>
      </c>
    </row>
    <row r="327" spans="1:6" x14ac:dyDescent="0.2">
      <c r="A327" s="8" t="str">
        <f t="shared" si="5"/>
        <v>2018Licensed practical nursesSaskatchewan</v>
      </c>
      <c r="B327" s="8" t="s">
        <v>3</v>
      </c>
      <c r="C327" s="8" t="s">
        <v>21</v>
      </c>
      <c r="D327" s="8" t="s">
        <v>9</v>
      </c>
      <c r="E327" s="8">
        <v>2018</v>
      </c>
      <c r="F327" s="8">
        <v>3406</v>
      </c>
    </row>
    <row r="328" spans="1:6" x14ac:dyDescent="0.2">
      <c r="A328" s="8" t="str">
        <f t="shared" si="5"/>
        <v>2018Licensed practical nursesAlberta</v>
      </c>
      <c r="B328" s="8" t="s">
        <v>3</v>
      </c>
      <c r="C328" s="8" t="s">
        <v>22</v>
      </c>
      <c r="D328" s="8" t="s">
        <v>9</v>
      </c>
      <c r="E328" s="8">
        <v>2018</v>
      </c>
      <c r="F328" s="8">
        <v>12324</v>
      </c>
    </row>
    <row r="329" spans="1:6" x14ac:dyDescent="0.2">
      <c r="A329" s="8" t="str">
        <f t="shared" si="5"/>
        <v>2018Licensed practical nursesBritish Columbia</v>
      </c>
      <c r="B329" s="8" t="s">
        <v>3</v>
      </c>
      <c r="C329" s="8" t="s">
        <v>23</v>
      </c>
      <c r="D329" s="8" t="s">
        <v>9</v>
      </c>
      <c r="E329" s="8">
        <v>2018</v>
      </c>
      <c r="F329" s="8">
        <v>11514</v>
      </c>
    </row>
    <row r="330" spans="1:6" x14ac:dyDescent="0.2">
      <c r="A330" s="8" t="str">
        <f t="shared" si="5"/>
        <v>2018Licensed practical nursesNorthwest Territories</v>
      </c>
      <c r="B330" s="8" t="s">
        <v>3</v>
      </c>
      <c r="C330" s="8" t="s">
        <v>25</v>
      </c>
      <c r="D330" s="8" t="s">
        <v>9</v>
      </c>
      <c r="E330" s="8">
        <v>2018</v>
      </c>
      <c r="F330" s="8">
        <v>95</v>
      </c>
    </row>
    <row r="331" spans="1:6" x14ac:dyDescent="0.2">
      <c r="A331" s="8" t="str">
        <f t="shared" si="5"/>
        <v>2018Registered psychiatric nursesManitoba</v>
      </c>
      <c r="B331" s="8" t="s">
        <v>8</v>
      </c>
      <c r="C331" s="8" t="s">
        <v>20</v>
      </c>
      <c r="D331" s="8" t="s">
        <v>9</v>
      </c>
      <c r="E331" s="8">
        <v>2018</v>
      </c>
      <c r="F331" s="8">
        <v>992</v>
      </c>
    </row>
    <row r="332" spans="1:6" x14ac:dyDescent="0.2">
      <c r="A332" s="8" t="str">
        <f t="shared" si="5"/>
        <v>2018Registered psychiatric nursesSaskatchewan</v>
      </c>
      <c r="B332" s="8" t="s">
        <v>8</v>
      </c>
      <c r="C332" s="8" t="s">
        <v>21</v>
      </c>
      <c r="D332" s="8" t="s">
        <v>9</v>
      </c>
      <c r="E332" s="8">
        <v>2018</v>
      </c>
      <c r="F332" s="8">
        <v>755</v>
      </c>
    </row>
    <row r="333" spans="1:6" x14ac:dyDescent="0.2">
      <c r="A333" s="8" t="str">
        <f t="shared" si="5"/>
        <v>2018Registered psychiatric nursesAlberta</v>
      </c>
      <c r="B333" s="8" t="s">
        <v>8</v>
      </c>
      <c r="C333" s="8" t="s">
        <v>22</v>
      </c>
      <c r="D333" s="8" t="s">
        <v>9</v>
      </c>
      <c r="E333" s="8">
        <v>2018</v>
      </c>
      <c r="F333" s="8">
        <v>1295</v>
      </c>
    </row>
    <row r="334" spans="1:6" x14ac:dyDescent="0.2">
      <c r="A334" s="8" t="str">
        <f t="shared" si="5"/>
        <v>2018Registered psychiatric nursesBritish Columbia</v>
      </c>
      <c r="B334" s="8" t="s">
        <v>8</v>
      </c>
      <c r="C334" s="8" t="s">
        <v>23</v>
      </c>
      <c r="D334" s="8" t="s">
        <v>9</v>
      </c>
      <c r="E334" s="8">
        <v>2018</v>
      </c>
      <c r="F334" s="8">
        <v>2638</v>
      </c>
    </row>
    <row r="335" spans="1:6" x14ac:dyDescent="0.2">
      <c r="A335" s="8" t="str">
        <f t="shared" si="5"/>
        <v>2018Nurse practitionersNewfoundland and Labrador</v>
      </c>
      <c r="B335" s="8" t="s">
        <v>5</v>
      </c>
      <c r="C335" s="8" t="s">
        <v>14</v>
      </c>
      <c r="D335" s="8" t="s">
        <v>9</v>
      </c>
      <c r="E335" s="8">
        <v>2018</v>
      </c>
      <c r="F335" s="8">
        <v>164</v>
      </c>
    </row>
    <row r="336" spans="1:6" x14ac:dyDescent="0.2">
      <c r="A336" s="8" t="str">
        <f t="shared" si="5"/>
        <v>2018Nurse practitionersPrince Edward Island</v>
      </c>
      <c r="B336" s="8" t="s">
        <v>5</v>
      </c>
      <c r="C336" s="8" t="s">
        <v>15</v>
      </c>
      <c r="D336" s="8" t="s">
        <v>9</v>
      </c>
      <c r="E336" s="8">
        <v>2018</v>
      </c>
      <c r="F336" s="8">
        <v>28</v>
      </c>
    </row>
    <row r="337" spans="1:6" x14ac:dyDescent="0.2">
      <c r="A337" s="8" t="str">
        <f t="shared" si="5"/>
        <v>2018Nurse practitionersNova Scotia</v>
      </c>
      <c r="B337" s="8" t="s">
        <v>5</v>
      </c>
      <c r="C337" s="8" t="s">
        <v>16</v>
      </c>
      <c r="D337" s="8" t="s">
        <v>9</v>
      </c>
      <c r="E337" s="8">
        <v>2018</v>
      </c>
      <c r="F337" s="8">
        <v>175</v>
      </c>
    </row>
    <row r="338" spans="1:6" x14ac:dyDescent="0.2">
      <c r="A338" s="8" t="str">
        <f t="shared" si="5"/>
        <v>2018Nurse practitionersNew Brunswick</v>
      </c>
      <c r="B338" s="8" t="s">
        <v>5</v>
      </c>
      <c r="C338" s="8" t="s">
        <v>17</v>
      </c>
      <c r="D338" s="8" t="s">
        <v>9</v>
      </c>
      <c r="E338" s="8">
        <v>2018</v>
      </c>
      <c r="F338" s="8">
        <v>126</v>
      </c>
    </row>
    <row r="339" spans="1:6" x14ac:dyDescent="0.2">
      <c r="A339" s="8" t="str">
        <f t="shared" si="5"/>
        <v>2018Nurse practitionersQuebec</v>
      </c>
      <c r="B339" s="8" t="s">
        <v>5</v>
      </c>
      <c r="C339" s="8" t="s">
        <v>18</v>
      </c>
      <c r="D339" s="8" t="s">
        <v>9</v>
      </c>
      <c r="E339" s="8">
        <v>2018</v>
      </c>
      <c r="F339" s="8">
        <v>503</v>
      </c>
    </row>
    <row r="340" spans="1:6" x14ac:dyDescent="0.2">
      <c r="A340" s="8" t="str">
        <f t="shared" si="5"/>
        <v>2018Nurse practitionersOntario</v>
      </c>
      <c r="B340" s="8" t="s">
        <v>5</v>
      </c>
      <c r="C340" s="8" t="s">
        <v>19</v>
      </c>
      <c r="D340" s="8" t="s">
        <v>9</v>
      </c>
      <c r="E340" s="8">
        <v>2018</v>
      </c>
      <c r="F340" s="8">
        <v>3032</v>
      </c>
    </row>
    <row r="341" spans="1:6" x14ac:dyDescent="0.2">
      <c r="A341" s="8" t="str">
        <f t="shared" si="5"/>
        <v>2018Nurse practitionersSaskatchewan</v>
      </c>
      <c r="B341" s="8" t="s">
        <v>5</v>
      </c>
      <c r="C341" s="8" t="s">
        <v>21</v>
      </c>
      <c r="D341" s="8" t="s">
        <v>9</v>
      </c>
      <c r="E341" s="8">
        <v>2018</v>
      </c>
      <c r="F341" s="8">
        <v>215</v>
      </c>
    </row>
    <row r="342" spans="1:6" x14ac:dyDescent="0.2">
      <c r="A342" s="8" t="str">
        <f t="shared" si="5"/>
        <v>2018Nurse practitionersAlberta</v>
      </c>
      <c r="B342" s="8" t="s">
        <v>5</v>
      </c>
      <c r="C342" s="8" t="s">
        <v>22</v>
      </c>
      <c r="D342" s="8" t="s">
        <v>9</v>
      </c>
      <c r="E342" s="8">
        <v>2018</v>
      </c>
      <c r="F342" s="8">
        <v>504</v>
      </c>
    </row>
    <row r="343" spans="1:6" x14ac:dyDescent="0.2">
      <c r="A343" s="8" t="str">
        <f t="shared" si="5"/>
        <v>2018Nurse practitionersBritish Columbia</v>
      </c>
      <c r="B343" s="8" t="s">
        <v>5</v>
      </c>
      <c r="C343" s="8" t="s">
        <v>23</v>
      </c>
      <c r="D343" s="8" t="s">
        <v>9</v>
      </c>
      <c r="E343" s="8">
        <v>2018</v>
      </c>
      <c r="F343" s="8">
        <v>356</v>
      </c>
    </row>
    <row r="344" spans="1:6" x14ac:dyDescent="0.2">
      <c r="A344" s="8" t="str">
        <f t="shared" si="5"/>
        <v>2018Nurse practitionersYukon</v>
      </c>
      <c r="B344" s="8" t="s">
        <v>5</v>
      </c>
      <c r="C344" s="8" t="s">
        <v>24</v>
      </c>
      <c r="D344" s="8" t="s">
        <v>9</v>
      </c>
      <c r="E344" s="8">
        <v>2018</v>
      </c>
      <c r="F344" s="8">
        <v>8</v>
      </c>
    </row>
    <row r="345" spans="1:6" x14ac:dyDescent="0.2">
      <c r="A345" s="8" t="str">
        <f t="shared" si="5"/>
        <v>2018Nurse practitionersNorthwest Territories/Nunavut</v>
      </c>
      <c r="B345" s="8" t="s">
        <v>5</v>
      </c>
      <c r="C345" s="8" t="s">
        <v>152</v>
      </c>
      <c r="D345" s="8" t="s">
        <v>9</v>
      </c>
      <c r="E345" s="8">
        <v>2018</v>
      </c>
      <c r="F345" s="8">
        <v>50</v>
      </c>
    </row>
    <row r="346" spans="1:6" x14ac:dyDescent="0.2">
      <c r="A346" s="8" t="str">
        <f t="shared" si="5"/>
        <v>2019Registered nursesNewfoundland and Labrador</v>
      </c>
      <c r="B346" s="8" t="s">
        <v>7</v>
      </c>
      <c r="C346" s="8" t="s">
        <v>14</v>
      </c>
      <c r="D346" s="8" t="s">
        <v>9</v>
      </c>
      <c r="E346" s="8">
        <v>2019</v>
      </c>
      <c r="F346" s="8">
        <v>5674</v>
      </c>
    </row>
    <row r="347" spans="1:6" x14ac:dyDescent="0.2">
      <c r="A347" s="8" t="str">
        <f t="shared" si="5"/>
        <v>2019Registered nursesPrince Edward Island</v>
      </c>
      <c r="B347" s="8" t="s">
        <v>7</v>
      </c>
      <c r="C347" s="8" t="s">
        <v>15</v>
      </c>
      <c r="D347" s="8" t="s">
        <v>9</v>
      </c>
      <c r="E347" s="8">
        <v>2019</v>
      </c>
      <c r="F347" s="8">
        <v>1612</v>
      </c>
    </row>
    <row r="348" spans="1:6" x14ac:dyDescent="0.2">
      <c r="A348" s="8" t="str">
        <f t="shared" si="5"/>
        <v>2019Registered nursesNova Scotia</v>
      </c>
      <c r="B348" s="8" t="s">
        <v>7</v>
      </c>
      <c r="C348" s="8" t="s">
        <v>16</v>
      </c>
      <c r="D348" s="8" t="s">
        <v>9</v>
      </c>
      <c r="E348" s="8">
        <v>2019</v>
      </c>
      <c r="F348" s="8">
        <v>9061</v>
      </c>
    </row>
    <row r="349" spans="1:6" x14ac:dyDescent="0.2">
      <c r="A349" s="8" t="str">
        <f t="shared" si="5"/>
        <v>2019Registered nursesNew Brunswick</v>
      </c>
      <c r="B349" s="8" t="s">
        <v>7</v>
      </c>
      <c r="C349" s="8" t="s">
        <v>17</v>
      </c>
      <c r="D349" s="8" t="s">
        <v>9</v>
      </c>
      <c r="E349" s="8">
        <v>2019</v>
      </c>
      <c r="F349" s="8">
        <v>7749</v>
      </c>
    </row>
    <row r="350" spans="1:6" x14ac:dyDescent="0.2">
      <c r="A350" s="8" t="str">
        <f t="shared" si="5"/>
        <v>2019Registered nursesQuebec</v>
      </c>
      <c r="B350" s="8" t="s">
        <v>7</v>
      </c>
      <c r="C350" s="8" t="s">
        <v>18</v>
      </c>
      <c r="D350" s="8" t="s">
        <v>9</v>
      </c>
      <c r="E350" s="8">
        <v>2019</v>
      </c>
      <c r="F350" s="8">
        <v>70217</v>
      </c>
    </row>
    <row r="351" spans="1:6" x14ac:dyDescent="0.2">
      <c r="A351" s="8" t="str">
        <f t="shared" si="5"/>
        <v>2019Registered nursesOntario</v>
      </c>
      <c r="B351" s="8" t="s">
        <v>7</v>
      </c>
      <c r="C351" s="8" t="s">
        <v>19</v>
      </c>
      <c r="D351" s="8" t="s">
        <v>9</v>
      </c>
      <c r="E351" s="8">
        <v>2019</v>
      </c>
      <c r="F351" s="8">
        <v>97575</v>
      </c>
    </row>
    <row r="352" spans="1:6" x14ac:dyDescent="0.2">
      <c r="A352" s="8" t="str">
        <f t="shared" si="5"/>
        <v>2019Registered nursesSaskatchewan</v>
      </c>
      <c r="B352" s="8" t="s">
        <v>7</v>
      </c>
      <c r="C352" s="8" t="s">
        <v>21</v>
      </c>
      <c r="D352" s="8" t="s">
        <v>9</v>
      </c>
      <c r="E352" s="8">
        <v>2019</v>
      </c>
      <c r="F352" s="8">
        <v>10637</v>
      </c>
    </row>
    <row r="353" spans="1:6" x14ac:dyDescent="0.2">
      <c r="A353" s="8" t="str">
        <f t="shared" si="5"/>
        <v>2019Registered nursesAlberta</v>
      </c>
      <c r="B353" s="8" t="s">
        <v>7</v>
      </c>
      <c r="C353" s="8" t="s">
        <v>22</v>
      </c>
      <c r="D353" s="8" t="s">
        <v>9</v>
      </c>
      <c r="E353" s="8">
        <v>2019</v>
      </c>
      <c r="F353" s="8">
        <v>34372</v>
      </c>
    </row>
    <row r="354" spans="1:6" x14ac:dyDescent="0.2">
      <c r="A354" s="8" t="str">
        <f t="shared" si="5"/>
        <v>2019Registered nursesBritish Columbia</v>
      </c>
      <c r="B354" s="8" t="s">
        <v>7</v>
      </c>
      <c r="C354" s="8" t="s">
        <v>23</v>
      </c>
      <c r="D354" s="8" t="s">
        <v>9</v>
      </c>
      <c r="E354" s="8">
        <v>2019</v>
      </c>
      <c r="F354" s="8">
        <v>35516</v>
      </c>
    </row>
    <row r="355" spans="1:6" x14ac:dyDescent="0.2">
      <c r="A355" s="8" t="str">
        <f t="shared" si="5"/>
        <v>2019Registered nursesYukon</v>
      </c>
      <c r="B355" s="8" t="s">
        <v>7</v>
      </c>
      <c r="C355" s="8" t="s">
        <v>24</v>
      </c>
      <c r="D355" s="8" t="s">
        <v>9</v>
      </c>
      <c r="E355" s="8">
        <v>2019</v>
      </c>
      <c r="F355" s="8">
        <v>476</v>
      </c>
    </row>
    <row r="356" spans="1:6" x14ac:dyDescent="0.2">
      <c r="A356" s="8" t="str">
        <f t="shared" si="5"/>
        <v>2019Registered nursesNorthwest Territories/Nunavut</v>
      </c>
      <c r="B356" s="8" t="s">
        <v>7</v>
      </c>
      <c r="C356" s="8" t="s">
        <v>152</v>
      </c>
      <c r="D356" s="8" t="s">
        <v>9</v>
      </c>
      <c r="E356" s="8">
        <v>2019</v>
      </c>
      <c r="F356" s="8">
        <v>728</v>
      </c>
    </row>
    <row r="357" spans="1:6" x14ac:dyDescent="0.2">
      <c r="A357" s="8" t="str">
        <f t="shared" si="5"/>
        <v>2019Licensed practical nursesNewfoundland and Labrador</v>
      </c>
      <c r="B357" s="8" t="s">
        <v>3</v>
      </c>
      <c r="C357" s="8" t="s">
        <v>14</v>
      </c>
      <c r="D357" s="8" t="s">
        <v>9</v>
      </c>
      <c r="E357" s="8">
        <v>2019</v>
      </c>
      <c r="F357" s="8">
        <v>2313</v>
      </c>
    </row>
    <row r="358" spans="1:6" x14ac:dyDescent="0.2">
      <c r="A358" s="8" t="str">
        <f t="shared" si="5"/>
        <v>2019Licensed practical nursesPrince Edward Island</v>
      </c>
      <c r="B358" s="8" t="s">
        <v>3</v>
      </c>
      <c r="C358" s="8" t="s">
        <v>15</v>
      </c>
      <c r="D358" s="8" t="s">
        <v>9</v>
      </c>
      <c r="E358" s="8">
        <v>2019</v>
      </c>
      <c r="F358" s="8">
        <v>669</v>
      </c>
    </row>
    <row r="359" spans="1:6" x14ac:dyDescent="0.2">
      <c r="A359" s="8" t="str">
        <f t="shared" si="5"/>
        <v>2019Licensed practical nursesNova Scotia</v>
      </c>
      <c r="B359" s="8" t="s">
        <v>3</v>
      </c>
      <c r="C359" s="8" t="s">
        <v>16</v>
      </c>
      <c r="D359" s="8" t="s">
        <v>9</v>
      </c>
      <c r="E359" s="8">
        <v>2019</v>
      </c>
      <c r="F359" s="8">
        <v>4114</v>
      </c>
    </row>
    <row r="360" spans="1:6" x14ac:dyDescent="0.2">
      <c r="A360" s="8" t="str">
        <f t="shared" si="5"/>
        <v>2019Licensed practical nursesQuebec</v>
      </c>
      <c r="B360" s="8" t="s">
        <v>3</v>
      </c>
      <c r="C360" s="8" t="s">
        <v>18</v>
      </c>
      <c r="D360" s="8" t="s">
        <v>9</v>
      </c>
      <c r="E360" s="8">
        <v>2019</v>
      </c>
      <c r="F360" s="8">
        <v>24415</v>
      </c>
    </row>
    <row r="361" spans="1:6" x14ac:dyDescent="0.2">
      <c r="A361" s="8" t="str">
        <f t="shared" si="5"/>
        <v>2019Licensed practical nursesOntario</v>
      </c>
      <c r="B361" s="8" t="s">
        <v>3</v>
      </c>
      <c r="C361" s="8" t="s">
        <v>19</v>
      </c>
      <c r="D361" s="8" t="s">
        <v>9</v>
      </c>
      <c r="E361" s="8">
        <v>2019</v>
      </c>
      <c r="F361" s="8">
        <v>47729</v>
      </c>
    </row>
    <row r="362" spans="1:6" x14ac:dyDescent="0.2">
      <c r="A362" s="8" t="str">
        <f t="shared" si="5"/>
        <v>2019Licensed practical nursesManitoba</v>
      </c>
      <c r="B362" s="8" t="s">
        <v>3</v>
      </c>
      <c r="C362" s="8" t="s">
        <v>20</v>
      </c>
      <c r="D362" s="8" t="s">
        <v>9</v>
      </c>
      <c r="E362" s="8">
        <v>2019</v>
      </c>
      <c r="F362" s="8">
        <v>3376</v>
      </c>
    </row>
    <row r="363" spans="1:6" x14ac:dyDescent="0.2">
      <c r="A363" s="8" t="str">
        <f t="shared" si="5"/>
        <v>2019Licensed practical nursesSaskatchewan</v>
      </c>
      <c r="B363" s="8" t="s">
        <v>3</v>
      </c>
      <c r="C363" s="8" t="s">
        <v>21</v>
      </c>
      <c r="D363" s="8" t="s">
        <v>9</v>
      </c>
      <c r="E363" s="8">
        <v>2019</v>
      </c>
      <c r="F363" s="8">
        <v>3038</v>
      </c>
    </row>
    <row r="364" spans="1:6" x14ac:dyDescent="0.2">
      <c r="A364" s="8" t="str">
        <f t="shared" si="5"/>
        <v>2019Licensed practical nursesAlberta</v>
      </c>
      <c r="B364" s="8" t="s">
        <v>3</v>
      </c>
      <c r="C364" s="8" t="s">
        <v>22</v>
      </c>
      <c r="D364" s="8" t="s">
        <v>9</v>
      </c>
      <c r="E364" s="8">
        <v>2019</v>
      </c>
      <c r="F364" s="8">
        <v>13546</v>
      </c>
    </row>
    <row r="365" spans="1:6" x14ac:dyDescent="0.2">
      <c r="A365" s="8" t="str">
        <f t="shared" si="5"/>
        <v>2019Licensed practical nursesBritish Columbia</v>
      </c>
      <c r="B365" s="8" t="s">
        <v>3</v>
      </c>
      <c r="C365" s="8" t="s">
        <v>23</v>
      </c>
      <c r="D365" s="8" t="s">
        <v>9</v>
      </c>
      <c r="E365" s="8">
        <v>2019</v>
      </c>
      <c r="F365" s="8">
        <v>11821</v>
      </c>
    </row>
    <row r="366" spans="1:6" x14ac:dyDescent="0.2">
      <c r="A366" s="8" t="str">
        <f t="shared" si="5"/>
        <v>2019Licensed practical nursesNorthwest Territories</v>
      </c>
      <c r="B366" s="8" t="s">
        <v>3</v>
      </c>
      <c r="C366" s="8" t="s">
        <v>25</v>
      </c>
      <c r="D366" s="8" t="s">
        <v>9</v>
      </c>
      <c r="E366" s="8">
        <v>2019</v>
      </c>
      <c r="F366" s="8">
        <v>102</v>
      </c>
    </row>
    <row r="367" spans="1:6" x14ac:dyDescent="0.2">
      <c r="A367" s="8" t="str">
        <f t="shared" si="5"/>
        <v>2019Registered psychiatric nursesManitoba</v>
      </c>
      <c r="B367" s="8" t="s">
        <v>8</v>
      </c>
      <c r="C367" s="8" t="s">
        <v>20</v>
      </c>
      <c r="D367" s="8" t="s">
        <v>9</v>
      </c>
      <c r="E367" s="8">
        <v>2019</v>
      </c>
      <c r="F367" s="8">
        <v>968</v>
      </c>
    </row>
    <row r="368" spans="1:6" x14ac:dyDescent="0.2">
      <c r="A368" s="8" t="str">
        <f t="shared" si="5"/>
        <v>2019Registered psychiatric nursesSaskatchewan</v>
      </c>
      <c r="B368" s="8" t="s">
        <v>8</v>
      </c>
      <c r="C368" s="8" t="s">
        <v>21</v>
      </c>
      <c r="D368" s="8" t="s">
        <v>9</v>
      </c>
      <c r="E368" s="8">
        <v>2019</v>
      </c>
      <c r="F368" s="8">
        <v>712</v>
      </c>
    </row>
    <row r="369" spans="1:6" x14ac:dyDescent="0.2">
      <c r="A369" s="8" t="str">
        <f t="shared" si="5"/>
        <v>2019Registered psychiatric nursesAlberta</v>
      </c>
      <c r="B369" s="8" t="s">
        <v>8</v>
      </c>
      <c r="C369" s="8" t="s">
        <v>22</v>
      </c>
      <c r="D369" s="8" t="s">
        <v>9</v>
      </c>
      <c r="E369" s="8">
        <v>2019</v>
      </c>
      <c r="F369" s="8">
        <v>1308</v>
      </c>
    </row>
    <row r="370" spans="1:6" x14ac:dyDescent="0.2">
      <c r="A370" s="8" t="str">
        <f t="shared" si="5"/>
        <v>2019Registered psychiatric nursesBritish Columbia</v>
      </c>
      <c r="B370" s="8" t="s">
        <v>8</v>
      </c>
      <c r="C370" s="8" t="s">
        <v>23</v>
      </c>
      <c r="D370" s="8" t="s">
        <v>9</v>
      </c>
      <c r="E370" s="8">
        <v>2019</v>
      </c>
      <c r="F370" s="8">
        <v>2680</v>
      </c>
    </row>
    <row r="371" spans="1:6" x14ac:dyDescent="0.2">
      <c r="A371" s="8" t="str">
        <f t="shared" si="5"/>
        <v>2019Nurse practitionersNewfoundland and Labrador</v>
      </c>
      <c r="B371" s="8" t="s">
        <v>5</v>
      </c>
      <c r="C371" s="8" t="s">
        <v>14</v>
      </c>
      <c r="D371" s="8" t="s">
        <v>9</v>
      </c>
      <c r="E371" s="8">
        <v>2019</v>
      </c>
      <c r="F371" s="8">
        <v>180</v>
      </c>
    </row>
    <row r="372" spans="1:6" x14ac:dyDescent="0.2">
      <c r="A372" s="8" t="str">
        <f t="shared" si="5"/>
        <v>2019Nurse practitionersPrince Edward Island</v>
      </c>
      <c r="B372" s="8" t="s">
        <v>5</v>
      </c>
      <c r="C372" s="8" t="s">
        <v>15</v>
      </c>
      <c r="D372" s="8" t="s">
        <v>9</v>
      </c>
      <c r="E372" s="8">
        <v>2019</v>
      </c>
      <c r="F372" s="8">
        <v>38</v>
      </c>
    </row>
    <row r="373" spans="1:6" x14ac:dyDescent="0.2">
      <c r="A373" s="8" t="str">
        <f t="shared" si="5"/>
        <v>2019Nurse practitionersNova Scotia</v>
      </c>
      <c r="B373" s="8" t="s">
        <v>5</v>
      </c>
      <c r="C373" s="8" t="s">
        <v>16</v>
      </c>
      <c r="D373" s="8" t="s">
        <v>9</v>
      </c>
      <c r="E373" s="8">
        <v>2019</v>
      </c>
      <c r="F373" s="8">
        <v>201</v>
      </c>
    </row>
    <row r="374" spans="1:6" x14ac:dyDescent="0.2">
      <c r="A374" s="8" t="str">
        <f t="shared" si="5"/>
        <v>2019Nurse practitionersNew Brunswick</v>
      </c>
      <c r="B374" s="8" t="s">
        <v>5</v>
      </c>
      <c r="C374" s="8" t="s">
        <v>17</v>
      </c>
      <c r="D374" s="8" t="s">
        <v>9</v>
      </c>
      <c r="E374" s="8">
        <v>2019</v>
      </c>
      <c r="F374" s="8">
        <v>135</v>
      </c>
    </row>
    <row r="375" spans="1:6" x14ac:dyDescent="0.2">
      <c r="A375" s="8" t="str">
        <f t="shared" si="5"/>
        <v>2019Nurse practitionersQuebec</v>
      </c>
      <c r="B375" s="8" t="s">
        <v>5</v>
      </c>
      <c r="C375" s="8" t="s">
        <v>18</v>
      </c>
      <c r="D375" s="8" t="s">
        <v>9</v>
      </c>
      <c r="E375" s="8">
        <v>2019</v>
      </c>
      <c r="F375" s="8">
        <v>542</v>
      </c>
    </row>
    <row r="376" spans="1:6" x14ac:dyDescent="0.2">
      <c r="A376" s="8" t="str">
        <f t="shared" si="5"/>
        <v>2019Nurse practitionersOntario</v>
      </c>
      <c r="B376" s="8" t="s">
        <v>5</v>
      </c>
      <c r="C376" s="8" t="s">
        <v>19</v>
      </c>
      <c r="D376" s="8" t="s">
        <v>9</v>
      </c>
      <c r="E376" s="8">
        <v>2019</v>
      </c>
      <c r="F376" s="8">
        <v>3273</v>
      </c>
    </row>
    <row r="377" spans="1:6" x14ac:dyDescent="0.2">
      <c r="A377" s="8" t="str">
        <f t="shared" si="5"/>
        <v>2019Nurse practitionersSaskatchewan</v>
      </c>
      <c r="B377" s="8" t="s">
        <v>5</v>
      </c>
      <c r="C377" s="8" t="s">
        <v>21</v>
      </c>
      <c r="D377" s="8" t="s">
        <v>9</v>
      </c>
      <c r="E377" s="8">
        <v>2019</v>
      </c>
      <c r="F377" s="8">
        <v>232</v>
      </c>
    </row>
    <row r="378" spans="1:6" x14ac:dyDescent="0.2">
      <c r="A378" s="8" t="str">
        <f t="shared" si="5"/>
        <v>2019Nurse practitionersAlberta</v>
      </c>
      <c r="B378" s="8" t="s">
        <v>5</v>
      </c>
      <c r="C378" s="8" t="s">
        <v>22</v>
      </c>
      <c r="D378" s="8" t="s">
        <v>9</v>
      </c>
      <c r="E378" s="8">
        <v>2019</v>
      </c>
      <c r="F378" s="8">
        <v>549</v>
      </c>
    </row>
    <row r="379" spans="1:6" x14ac:dyDescent="0.2">
      <c r="A379" s="8" t="str">
        <f t="shared" si="5"/>
        <v>2019Nurse practitionersBritish Columbia</v>
      </c>
      <c r="B379" s="8" t="s">
        <v>5</v>
      </c>
      <c r="C379" s="8" t="s">
        <v>23</v>
      </c>
      <c r="D379" s="8" t="s">
        <v>9</v>
      </c>
      <c r="E379" s="8">
        <v>2019</v>
      </c>
      <c r="F379" s="8">
        <v>472</v>
      </c>
    </row>
    <row r="380" spans="1:6" x14ac:dyDescent="0.2">
      <c r="A380" s="8" t="str">
        <f t="shared" si="5"/>
        <v>2019Nurse practitionersYukon</v>
      </c>
      <c r="B380" s="8" t="s">
        <v>5</v>
      </c>
      <c r="C380" s="8" t="s">
        <v>24</v>
      </c>
      <c r="D380" s="8" t="s">
        <v>9</v>
      </c>
      <c r="E380" s="8">
        <v>2019</v>
      </c>
      <c r="F380" s="8">
        <v>10</v>
      </c>
    </row>
    <row r="381" spans="1:6" x14ac:dyDescent="0.2">
      <c r="A381" s="8" t="str">
        <f t="shared" si="5"/>
        <v>2019Nurse practitionersNorthwest Territories/Nunavut</v>
      </c>
      <c r="B381" s="8" t="s">
        <v>5</v>
      </c>
      <c r="C381" s="8" t="s">
        <v>152</v>
      </c>
      <c r="D381" s="8" t="s">
        <v>9</v>
      </c>
      <c r="E381" s="8">
        <v>2019</v>
      </c>
      <c r="F381" s="8">
        <v>45</v>
      </c>
    </row>
    <row r="382" spans="1:6" x14ac:dyDescent="0.2">
      <c r="A382" s="8" t="str">
        <f t="shared" si="5"/>
        <v>2014Registered nursesManitoba</v>
      </c>
      <c r="B382" s="8" t="s">
        <v>7</v>
      </c>
      <c r="C382" s="8" t="s">
        <v>20</v>
      </c>
      <c r="D382" s="8" t="s">
        <v>9</v>
      </c>
      <c r="E382" s="8">
        <v>2014</v>
      </c>
      <c r="F382" s="8">
        <v>12148</v>
      </c>
    </row>
    <row r="383" spans="1:6" x14ac:dyDescent="0.2">
      <c r="A383" s="8" t="str">
        <f t="shared" si="5"/>
        <v>2014Nurse practitionersManitoba</v>
      </c>
      <c r="B383" s="8" t="s">
        <v>5</v>
      </c>
      <c r="C383" s="8" t="s">
        <v>20</v>
      </c>
      <c r="D383" s="8" t="s">
        <v>9</v>
      </c>
      <c r="E383" s="8">
        <v>2014</v>
      </c>
      <c r="F383" s="8">
        <v>121</v>
      </c>
    </row>
    <row r="384" spans="1:6" x14ac:dyDescent="0.2">
      <c r="A384" s="8" t="str">
        <f t="shared" si="5"/>
        <v>2015Registered nursesManitoba</v>
      </c>
      <c r="B384" s="8" t="s">
        <v>7</v>
      </c>
      <c r="C384" s="8" t="s">
        <v>20</v>
      </c>
      <c r="D384" s="8" t="s">
        <v>9</v>
      </c>
      <c r="E384" s="8">
        <v>2015</v>
      </c>
      <c r="F384" s="8">
        <v>12165</v>
      </c>
    </row>
    <row r="385" spans="1:6" x14ac:dyDescent="0.2">
      <c r="A385" s="8" t="str">
        <f t="shared" si="5"/>
        <v>2015Nurse practitionersManitoba</v>
      </c>
      <c r="B385" s="8" t="s">
        <v>5</v>
      </c>
      <c r="C385" s="8" t="s">
        <v>20</v>
      </c>
      <c r="D385" s="8" t="s">
        <v>9</v>
      </c>
      <c r="E385" s="8">
        <v>2015</v>
      </c>
      <c r="F385" s="8">
        <v>148</v>
      </c>
    </row>
    <row r="386" spans="1:6" x14ac:dyDescent="0.2">
      <c r="A386" s="8" t="str">
        <f t="shared" ref="A386:A393" si="6">CONCATENATE(E386,B386,C386)</f>
        <v>2016Registered nursesManitoba</v>
      </c>
      <c r="B386" s="8" t="s">
        <v>7</v>
      </c>
      <c r="C386" s="8" t="s">
        <v>20</v>
      </c>
      <c r="D386" s="8" t="s">
        <v>9</v>
      </c>
      <c r="E386" s="8">
        <v>2016</v>
      </c>
      <c r="F386" s="8">
        <v>12203</v>
      </c>
    </row>
    <row r="387" spans="1:6" x14ac:dyDescent="0.2">
      <c r="A387" s="8" t="str">
        <f t="shared" si="6"/>
        <v>2016Nurse practitionersManitoba</v>
      </c>
      <c r="B387" s="8" t="s">
        <v>5</v>
      </c>
      <c r="C387" s="8" t="s">
        <v>20</v>
      </c>
      <c r="D387" s="8" t="s">
        <v>9</v>
      </c>
      <c r="E387" s="8">
        <v>2016</v>
      </c>
      <c r="F387" s="8">
        <v>162</v>
      </c>
    </row>
    <row r="388" spans="1:6" x14ac:dyDescent="0.2">
      <c r="A388" s="8" t="str">
        <f t="shared" si="6"/>
        <v>2017Registered nursesManitoba</v>
      </c>
      <c r="B388" s="8" t="s">
        <v>7</v>
      </c>
      <c r="C388" s="8" t="s">
        <v>20</v>
      </c>
      <c r="D388" s="8" t="s">
        <v>9</v>
      </c>
      <c r="E388" s="8">
        <v>2017</v>
      </c>
      <c r="F388" s="8">
        <v>12282</v>
      </c>
    </row>
    <row r="389" spans="1:6" x14ac:dyDescent="0.2">
      <c r="A389" s="8" t="str">
        <f t="shared" si="6"/>
        <v>2017Nurse practitionersManitoba</v>
      </c>
      <c r="B389" s="8" t="s">
        <v>5</v>
      </c>
      <c r="C389" s="8" t="s">
        <v>20</v>
      </c>
      <c r="D389" s="8" t="s">
        <v>9</v>
      </c>
      <c r="E389" s="8">
        <v>2017</v>
      </c>
      <c r="F389" s="8">
        <v>167</v>
      </c>
    </row>
    <row r="390" spans="1:6" x14ac:dyDescent="0.2">
      <c r="A390" s="8" t="str">
        <f t="shared" si="6"/>
        <v>2018Registered nursesManitoba</v>
      </c>
      <c r="B390" s="8" t="s">
        <v>7</v>
      </c>
      <c r="C390" s="8" t="s">
        <v>20</v>
      </c>
      <c r="D390" s="8" t="s">
        <v>9</v>
      </c>
      <c r="E390" s="8">
        <v>2018</v>
      </c>
      <c r="F390" s="8">
        <v>11670</v>
      </c>
    </row>
    <row r="391" spans="1:6" x14ac:dyDescent="0.2">
      <c r="A391" s="8" t="str">
        <f t="shared" si="6"/>
        <v>2018Nurse practitionersManitoba</v>
      </c>
      <c r="B391" s="8" t="s">
        <v>5</v>
      </c>
      <c r="C391" s="8" t="s">
        <v>20</v>
      </c>
      <c r="D391" s="8" t="s">
        <v>9</v>
      </c>
      <c r="E391" s="8">
        <v>2018</v>
      </c>
      <c r="F391" s="8">
        <v>174</v>
      </c>
    </row>
    <row r="392" spans="1:6" x14ac:dyDescent="0.2">
      <c r="A392" s="8" t="str">
        <f t="shared" si="6"/>
        <v>2019Registered nursesManitoba</v>
      </c>
      <c r="B392" s="8" t="s">
        <v>7</v>
      </c>
      <c r="C392" s="8" t="s">
        <v>20</v>
      </c>
      <c r="D392" s="8" t="s">
        <v>9</v>
      </c>
      <c r="E392" s="8">
        <v>2019</v>
      </c>
      <c r="F392" s="8">
        <v>3963</v>
      </c>
    </row>
    <row r="393" spans="1:6" x14ac:dyDescent="0.2">
      <c r="A393" s="8" t="str">
        <f t="shared" si="6"/>
        <v>2019Nurse practitionersManitoba</v>
      </c>
      <c r="B393" s="8" t="s">
        <v>5</v>
      </c>
      <c r="C393" s="8" t="s">
        <v>20</v>
      </c>
      <c r="D393" s="8" t="s">
        <v>9</v>
      </c>
      <c r="E393" s="8">
        <v>2019</v>
      </c>
      <c r="F393" s="8">
        <v>85</v>
      </c>
    </row>
  </sheetData>
  <autoFilter ref="A1:F393"/>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2:G43"/>
  <sheetViews>
    <sheetView showGridLines="0" zoomScaleNormal="100" workbookViewId="0"/>
  </sheetViews>
  <sheetFormatPr defaultColWidth="8.625" defaultRowHeight="15.75" x14ac:dyDescent="0.25"/>
  <cols>
    <col min="1" max="1" width="29.625" style="22" customWidth="1"/>
    <col min="2" max="3" width="8.625" style="22"/>
    <col min="4" max="4" width="28.625" style="22" customWidth="1"/>
    <col min="5" max="16384" width="8.625" style="22"/>
  </cols>
  <sheetData>
    <row r="2" spans="1:4" x14ac:dyDescent="0.25">
      <c r="A2" s="59" t="s">
        <v>257</v>
      </c>
      <c r="D2" s="59" t="s">
        <v>185</v>
      </c>
    </row>
    <row r="3" spans="1:4" x14ac:dyDescent="0.25">
      <c r="A3" s="60" t="s">
        <v>5</v>
      </c>
      <c r="D3" s="60" t="s">
        <v>9</v>
      </c>
    </row>
    <row r="4" spans="1:4" x14ac:dyDescent="0.25">
      <c r="A4" s="60" t="s">
        <v>7</v>
      </c>
      <c r="D4" s="60" t="s">
        <v>11</v>
      </c>
    </row>
    <row r="5" spans="1:4" x14ac:dyDescent="0.25">
      <c r="A5" s="61" t="s">
        <v>8</v>
      </c>
      <c r="D5" s="60" t="s">
        <v>10</v>
      </c>
    </row>
    <row r="6" spans="1:4" x14ac:dyDescent="0.25">
      <c r="A6" s="60" t="s">
        <v>3</v>
      </c>
      <c r="D6" s="60" t="s">
        <v>12</v>
      </c>
    </row>
    <row r="7" spans="1:4" x14ac:dyDescent="0.25">
      <c r="D7" s="60" t="s">
        <v>13</v>
      </c>
    </row>
    <row r="8" spans="1:4" x14ac:dyDescent="0.25">
      <c r="D8" s="61"/>
    </row>
    <row r="9" spans="1:4" x14ac:dyDescent="0.25">
      <c r="A9" s="59" t="s">
        <v>258</v>
      </c>
    </row>
    <row r="10" spans="1:4" x14ac:dyDescent="0.25">
      <c r="A10" s="62" t="s">
        <v>14</v>
      </c>
      <c r="D10" s="59" t="s">
        <v>2</v>
      </c>
    </row>
    <row r="11" spans="1:4" x14ac:dyDescent="0.25">
      <c r="A11" s="60" t="s">
        <v>15</v>
      </c>
      <c r="D11" s="63">
        <v>2019</v>
      </c>
    </row>
    <row r="12" spans="1:4" x14ac:dyDescent="0.25">
      <c r="A12" s="60" t="s">
        <v>16</v>
      </c>
      <c r="D12" s="64">
        <v>2018</v>
      </c>
    </row>
    <row r="13" spans="1:4" x14ac:dyDescent="0.25">
      <c r="A13" s="60" t="s">
        <v>17</v>
      </c>
      <c r="D13" s="64">
        <v>2017</v>
      </c>
    </row>
    <row r="14" spans="1:4" x14ac:dyDescent="0.25">
      <c r="A14" s="60" t="s">
        <v>18</v>
      </c>
      <c r="D14" s="64">
        <v>2016</v>
      </c>
    </row>
    <row r="15" spans="1:4" x14ac:dyDescent="0.25">
      <c r="A15" s="60" t="s">
        <v>19</v>
      </c>
      <c r="D15" s="64">
        <v>2015</v>
      </c>
    </row>
    <row r="16" spans="1:4" x14ac:dyDescent="0.25">
      <c r="A16" s="60" t="s">
        <v>20</v>
      </c>
      <c r="D16" s="64">
        <v>2014</v>
      </c>
    </row>
    <row r="17" spans="1:4" x14ac:dyDescent="0.25">
      <c r="A17" s="60" t="s">
        <v>21</v>
      </c>
      <c r="D17" s="64">
        <v>2013</v>
      </c>
    </row>
    <row r="18" spans="1:4" x14ac:dyDescent="0.25">
      <c r="A18" s="60" t="s">
        <v>22</v>
      </c>
      <c r="D18" s="64">
        <v>2012</v>
      </c>
    </row>
    <row r="19" spans="1:4" x14ac:dyDescent="0.25">
      <c r="A19" s="60" t="s">
        <v>23</v>
      </c>
      <c r="D19" s="64">
        <v>2011</v>
      </c>
    </row>
    <row r="20" spans="1:4" x14ac:dyDescent="0.25">
      <c r="A20" s="60" t="s">
        <v>24</v>
      </c>
      <c r="D20" s="65">
        <v>2010</v>
      </c>
    </row>
    <row r="21" spans="1:4" x14ac:dyDescent="0.25">
      <c r="A21" s="60" t="s">
        <v>25</v>
      </c>
      <c r="D21" s="66"/>
    </row>
    <row r="22" spans="1:4" x14ac:dyDescent="0.25">
      <c r="A22" s="67" t="s">
        <v>26</v>
      </c>
    </row>
    <row r="25" spans="1:4" x14ac:dyDescent="0.25">
      <c r="A25" s="59" t="s">
        <v>259</v>
      </c>
    </row>
    <row r="26" spans="1:4" x14ac:dyDescent="0.25">
      <c r="A26" s="62" t="s">
        <v>14</v>
      </c>
      <c r="D26" s="59" t="s">
        <v>260</v>
      </c>
    </row>
    <row r="27" spans="1:4" x14ac:dyDescent="0.25">
      <c r="A27" s="60" t="s">
        <v>15</v>
      </c>
      <c r="D27" s="62" t="s">
        <v>14</v>
      </c>
    </row>
    <row r="28" spans="1:4" x14ac:dyDescent="0.25">
      <c r="A28" s="60" t="s">
        <v>16</v>
      </c>
      <c r="D28" s="60" t="s">
        <v>15</v>
      </c>
    </row>
    <row r="29" spans="1:4" x14ac:dyDescent="0.25">
      <c r="A29" s="60" t="s">
        <v>17</v>
      </c>
      <c r="D29" s="60" t="s">
        <v>16</v>
      </c>
    </row>
    <row r="30" spans="1:4" x14ac:dyDescent="0.25">
      <c r="A30" s="60" t="s">
        <v>18</v>
      </c>
      <c r="D30" s="60" t="s">
        <v>17</v>
      </c>
    </row>
    <row r="31" spans="1:4" x14ac:dyDescent="0.25">
      <c r="A31" s="60" t="s">
        <v>19</v>
      </c>
      <c r="D31" s="60" t="s">
        <v>18</v>
      </c>
    </row>
    <row r="32" spans="1:4" x14ac:dyDescent="0.25">
      <c r="A32" s="60" t="s">
        <v>20</v>
      </c>
      <c r="D32" s="60" t="s">
        <v>19</v>
      </c>
    </row>
    <row r="33" spans="1:7" x14ac:dyDescent="0.25">
      <c r="A33" s="60" t="s">
        <v>21</v>
      </c>
      <c r="D33" s="60" t="s">
        <v>20</v>
      </c>
    </row>
    <row r="34" spans="1:7" x14ac:dyDescent="0.25">
      <c r="A34" s="60" t="s">
        <v>22</v>
      </c>
      <c r="D34" s="60" t="s">
        <v>21</v>
      </c>
    </row>
    <row r="35" spans="1:7" x14ac:dyDescent="0.25">
      <c r="A35" s="60" t="s">
        <v>23</v>
      </c>
      <c r="C35" s="68"/>
      <c r="D35" s="60" t="s">
        <v>22</v>
      </c>
    </row>
    <row r="36" spans="1:7" x14ac:dyDescent="0.25">
      <c r="A36" s="60" t="s">
        <v>24</v>
      </c>
      <c r="D36" s="60" t="s">
        <v>23</v>
      </c>
    </row>
    <row r="37" spans="1:7" x14ac:dyDescent="0.25">
      <c r="A37" s="60" t="s">
        <v>25</v>
      </c>
      <c r="D37" s="60" t="s">
        <v>24</v>
      </c>
    </row>
    <row r="38" spans="1:7" x14ac:dyDescent="0.25">
      <c r="A38" s="60" t="s">
        <v>26</v>
      </c>
      <c r="D38" s="60" t="s">
        <v>25</v>
      </c>
    </row>
    <row r="39" spans="1:7" x14ac:dyDescent="0.25">
      <c r="A39" s="60" t="s">
        <v>152</v>
      </c>
      <c r="D39" s="60" t="s">
        <v>152</v>
      </c>
    </row>
    <row r="40" spans="1:7" x14ac:dyDescent="0.25">
      <c r="A40" s="61" t="s">
        <v>267</v>
      </c>
    </row>
    <row r="43" spans="1:7" x14ac:dyDescent="0.25">
      <c r="G43" s="69" t="s">
        <v>233</v>
      </c>
    </row>
  </sheetData>
  <sortState ref="A3:A6">
    <sortCondition ref="A3"/>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0"/>
  <sheetViews>
    <sheetView showGridLines="0" zoomScaleNormal="100" workbookViewId="0"/>
  </sheetViews>
  <sheetFormatPr defaultColWidth="9" defaultRowHeight="14.25" x14ac:dyDescent="0.2"/>
  <cols>
    <col min="1" max="1" width="88.625" style="6" customWidth="1"/>
    <col min="2" max="16384" width="9" style="6"/>
  </cols>
  <sheetData>
    <row r="1" spans="1:1" ht="50.1" customHeight="1" x14ac:dyDescent="0.2">
      <c r="A1" s="118" t="s">
        <v>246</v>
      </c>
    </row>
    <row r="2" spans="1:1" ht="40.35" customHeight="1" x14ac:dyDescent="0.2">
      <c r="A2" s="117" t="s">
        <v>244</v>
      </c>
    </row>
    <row r="3" spans="1:1" ht="40.5" customHeight="1" x14ac:dyDescent="0.2">
      <c r="A3" s="81" t="s">
        <v>297</v>
      </c>
    </row>
    <row r="4" spans="1:1" ht="24.75" customHeight="1" x14ac:dyDescent="0.2">
      <c r="A4" s="82" t="s">
        <v>243</v>
      </c>
    </row>
    <row r="5" spans="1:1" ht="75" customHeight="1" x14ac:dyDescent="0.2">
      <c r="A5" s="83" t="s">
        <v>354</v>
      </c>
    </row>
    <row r="6" spans="1:1" ht="60" customHeight="1" x14ac:dyDescent="0.2">
      <c r="A6" s="84" t="s">
        <v>241</v>
      </c>
    </row>
    <row r="7" spans="1:1" ht="105" customHeight="1" x14ac:dyDescent="0.2">
      <c r="A7" s="83" t="s">
        <v>326</v>
      </c>
    </row>
    <row r="8" spans="1:1" ht="120" customHeight="1" x14ac:dyDescent="0.2">
      <c r="A8" s="85" t="s">
        <v>247</v>
      </c>
    </row>
    <row r="9" spans="1:1" ht="105" customHeight="1" x14ac:dyDescent="0.2">
      <c r="A9" s="83" t="s">
        <v>355</v>
      </c>
    </row>
    <row r="10" spans="1:1" ht="90" customHeight="1" x14ac:dyDescent="0.2">
      <c r="A10" s="300" t="s">
        <v>287</v>
      </c>
    </row>
  </sheetData>
  <pageMargins left="0.7" right="0.7" top="0.75" bottom="0.75" header="0.3" footer="0.3"/>
  <pageSetup orientation="portrait" r:id="rId1"/>
  <headerFooter>
    <oddFooter>&amp;L&amp;9© 2020 CIHI&amp;R&amp;9&amp;P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25"/>
  <sheetViews>
    <sheetView showGridLines="0" zoomScaleNormal="100" workbookViewId="0"/>
  </sheetViews>
  <sheetFormatPr defaultColWidth="8.625" defaultRowHeight="14.25" x14ac:dyDescent="0.2"/>
  <cols>
    <col min="1" max="1" width="88.625" style="57" customWidth="1"/>
    <col min="2" max="16384" width="8.625" style="57"/>
  </cols>
  <sheetData>
    <row r="1" spans="1:1" ht="50.1" customHeight="1" x14ac:dyDescent="0.2">
      <c r="A1" s="87" t="s">
        <v>153</v>
      </c>
    </row>
    <row r="2" spans="1:1" s="92" customFormat="1" ht="21.75" customHeight="1" x14ac:dyDescent="0.25">
      <c r="A2" s="91" t="s">
        <v>298</v>
      </c>
    </row>
    <row r="3" spans="1:1" ht="22.5" customHeight="1" x14ac:dyDescent="0.2">
      <c r="A3" s="88" t="s">
        <v>285</v>
      </c>
    </row>
    <row r="4" spans="1:1" ht="68.099999999999994" customHeight="1" x14ac:dyDescent="0.2">
      <c r="A4" s="93" t="s">
        <v>328</v>
      </c>
    </row>
    <row r="5" spans="1:1" ht="23.1" customHeight="1" x14ac:dyDescent="0.2">
      <c r="A5" s="88" t="s">
        <v>286</v>
      </c>
    </row>
    <row r="6" spans="1:1" ht="68.099999999999994" customHeight="1" x14ac:dyDescent="0.2">
      <c r="A6" s="93" t="s">
        <v>299</v>
      </c>
    </row>
    <row r="7" spans="1:1" ht="68.099999999999994" customHeight="1" x14ac:dyDescent="0.2">
      <c r="A7" s="93" t="s">
        <v>300</v>
      </c>
    </row>
    <row r="8" spans="1:1" ht="38.1" customHeight="1" x14ac:dyDescent="0.2">
      <c r="A8" s="88" t="s">
        <v>315</v>
      </c>
    </row>
    <row r="9" spans="1:1" ht="44.25" customHeight="1" x14ac:dyDescent="0.2">
      <c r="A9" s="93" t="s">
        <v>327</v>
      </c>
    </row>
    <row r="10" spans="1:1" ht="40.35" customHeight="1" x14ac:dyDescent="0.2">
      <c r="A10" s="94" t="s">
        <v>28</v>
      </c>
    </row>
    <row r="11" spans="1:1" ht="38.1" customHeight="1" x14ac:dyDescent="0.2">
      <c r="A11" s="90" t="s">
        <v>248</v>
      </c>
    </row>
    <row r="12" spans="1:1" ht="53.1" customHeight="1" x14ac:dyDescent="0.2">
      <c r="A12" s="90" t="s">
        <v>249</v>
      </c>
    </row>
    <row r="13" spans="1:1" ht="38.1" customHeight="1" x14ac:dyDescent="0.2">
      <c r="A13" s="90" t="s">
        <v>250</v>
      </c>
    </row>
    <row r="14" spans="1:1" ht="58.5" customHeight="1" x14ac:dyDescent="0.2">
      <c r="A14" s="90" t="s">
        <v>251</v>
      </c>
    </row>
    <row r="15" spans="1:1" ht="40.35" customHeight="1" x14ac:dyDescent="0.2">
      <c r="A15" s="94" t="s">
        <v>73</v>
      </c>
    </row>
    <row r="16" spans="1:1" ht="38.1" customHeight="1" x14ac:dyDescent="0.2">
      <c r="A16" s="90" t="s">
        <v>252</v>
      </c>
    </row>
    <row r="17" spans="1:1" ht="38.1" customHeight="1" x14ac:dyDescent="0.2">
      <c r="A17" s="90" t="s">
        <v>253</v>
      </c>
    </row>
    <row r="18" spans="1:1" ht="45.75" customHeight="1" x14ac:dyDescent="0.2">
      <c r="A18" s="90" t="s">
        <v>254</v>
      </c>
    </row>
    <row r="19" spans="1:1" ht="40.35" customHeight="1" x14ac:dyDescent="0.2">
      <c r="A19" s="94" t="s">
        <v>76</v>
      </c>
    </row>
    <row r="20" spans="1:1" ht="83.1" customHeight="1" x14ac:dyDescent="0.2">
      <c r="A20" s="90" t="s">
        <v>154</v>
      </c>
    </row>
    <row r="21" spans="1:1" ht="23.1" customHeight="1" x14ac:dyDescent="0.2">
      <c r="A21" s="90" t="s">
        <v>255</v>
      </c>
    </row>
    <row r="22" spans="1:1" ht="38.1" customHeight="1" x14ac:dyDescent="0.2">
      <c r="A22" s="120" t="s">
        <v>305</v>
      </c>
    </row>
    <row r="23" spans="1:1" ht="38.1" customHeight="1" x14ac:dyDescent="0.2">
      <c r="A23" s="90" t="s">
        <v>256</v>
      </c>
    </row>
    <row r="24" spans="1:1" s="95" customFormat="1" ht="55.5" customHeight="1" x14ac:dyDescent="0.2">
      <c r="A24" s="136" t="s">
        <v>341</v>
      </c>
    </row>
    <row r="25" spans="1:1" x14ac:dyDescent="0.2">
      <c r="A25" s="89"/>
    </row>
  </sheetData>
  <hyperlinks>
    <hyperlink ref="A24:XFD24" r:id="rId1" display="For more information regarding collection and comparability of data, refer to Health Workforce, 2019 — Methodology Notes on CIHI’s website: cihi.ca."/>
    <hyperlink ref="A24" r:id="rId2"/>
  </hyperlinks>
  <pageMargins left="0.7" right="0.7" top="0.75" bottom="0.75" header="0.3" footer="0.3"/>
  <pageSetup orientation="portrait" horizontalDpi="1200" verticalDpi="1200" r:id="rId3"/>
  <headerFooter>
    <oddFooter>&amp;L&amp;9© 2020 CIHI&amp;R&amp;9&amp;P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8"/>
  <sheetViews>
    <sheetView showGridLines="0" zoomScaleNormal="100" workbookViewId="0"/>
  </sheetViews>
  <sheetFormatPr defaultRowHeight="14.25" x14ac:dyDescent="0.2"/>
  <cols>
    <col min="1" max="1" width="88.625" customWidth="1"/>
  </cols>
  <sheetData>
    <row r="1" spans="1:1" ht="50.1" customHeight="1" x14ac:dyDescent="0.2">
      <c r="A1" s="15" t="s">
        <v>155</v>
      </c>
    </row>
    <row r="2" spans="1:1" s="6" customFormat="1" ht="19.5" customHeight="1" x14ac:dyDescent="0.2">
      <c r="A2" s="96" t="s">
        <v>238</v>
      </c>
    </row>
    <row r="3" spans="1:1" s="6" customFormat="1" ht="19.5" customHeight="1" x14ac:dyDescent="0.2">
      <c r="A3" s="96" t="s">
        <v>239</v>
      </c>
    </row>
    <row r="4" spans="1:1" s="6" customFormat="1" ht="19.5" customHeight="1" x14ac:dyDescent="0.2">
      <c r="A4" s="96" t="s">
        <v>240</v>
      </c>
    </row>
    <row r="5" spans="1:1" s="6" customFormat="1" ht="33.75" customHeight="1" x14ac:dyDescent="0.2">
      <c r="A5" s="119" t="s">
        <v>161</v>
      </c>
    </row>
    <row r="6" spans="1:1" s="6" customFormat="1" x14ac:dyDescent="0.2"/>
    <row r="8" spans="1:1" s="6" customFormat="1" x14ac:dyDescent="0.2"/>
  </sheetData>
  <hyperlinks>
    <hyperlink ref="A2" location="Supply!A1" display="Table 1: Supply of nurses for selected type of provider, selected province/territory, 2009 to 2019"/>
    <hyperlink ref="A3" location="Workforce!A1" display="Table 2: Workforce of nurses for selected type of provider, selected province/territory, 2009 to 2019"/>
    <hyperlink ref="A4" location="'Inflow and outflow'!A1" display="Table 3: Inflow and outflow for selected type of provider, selected province/territory, 2010 to 2019"/>
    <hyperlink ref="A5" location="'Provincial territorial profile'!A1" display="Table 4: Provincial/territorial profile for selected type of provider, by place of work, selected province/territory, selected data year"/>
  </hyperlinks>
  <pageMargins left="0.7" right="0.7" top="0.75" bottom="0.75" header="0.3" footer="0.3"/>
  <pageSetup orientation="portrait" horizontalDpi="1200" verticalDpi="1200" r:id="rId1"/>
  <headerFooter>
    <oddFooter>&amp;L&amp;9© 2020 CIHI&amp;R&amp;9&amp;P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91"/>
  <sheetViews>
    <sheetView showGridLines="0" topLeftCell="A2" zoomScaleNormal="100" workbookViewId="0">
      <selection sqref="A1:G1"/>
    </sheetView>
  </sheetViews>
  <sheetFormatPr defaultRowHeight="14.25" x14ac:dyDescent="0.2"/>
  <cols>
    <col min="1" max="1" width="39" style="148" customWidth="1"/>
    <col min="2" max="7" width="22" style="148" customWidth="1"/>
    <col min="8" max="9" width="25" style="148" customWidth="1"/>
    <col min="10" max="10" width="17.625" style="148" customWidth="1"/>
    <col min="11" max="11" width="29.625" style="148" customWidth="1"/>
    <col min="12" max="16384" width="9" style="148"/>
  </cols>
  <sheetData>
    <row r="1" spans="1:8" s="303" customFormat="1" ht="15" hidden="1" customHeight="1" x14ac:dyDescent="0.2">
      <c r="A1" s="319" t="s">
        <v>344</v>
      </c>
      <c r="B1" s="319"/>
      <c r="C1" s="319"/>
      <c r="D1" s="319"/>
      <c r="E1" s="319"/>
      <c r="F1" s="319"/>
      <c r="G1" s="319"/>
      <c r="H1" s="302"/>
    </row>
    <row r="2" spans="1:8" s="176" customFormat="1" ht="24" customHeight="1" x14ac:dyDescent="0.2">
      <c r="A2" s="304" t="s">
        <v>81</v>
      </c>
    </row>
    <row r="3" spans="1:8" s="305" customFormat="1" ht="39.75" customHeight="1" x14ac:dyDescent="0.2">
      <c r="A3" s="177" t="str">
        <f>CONCATENATE("Supply of ",LOWER(A6),", ",TRIM(A8),", 2010 to 2019")</f>
        <v>Supply of nurse practitioners, Newfoundland and Labrador, 2010 to 2019</v>
      </c>
      <c r="G3" s="306"/>
    </row>
    <row r="4" spans="1:8" s="308" customFormat="1" ht="26.25" customHeight="1" x14ac:dyDescent="0.2">
      <c r="A4" s="307" t="s">
        <v>309</v>
      </c>
      <c r="G4" s="309"/>
    </row>
    <row r="5" spans="1:8" s="311" customFormat="1" ht="21" customHeight="1" x14ac:dyDescent="0.25">
      <c r="A5" s="310" t="s">
        <v>83</v>
      </c>
      <c r="B5" s="311" t="s">
        <v>194</v>
      </c>
      <c r="F5" s="311" t="str">
        <f>CONCATENATE("This graph shows the percent change in the supply counts from the previous year for ", LOWER(A6), " in", A8)</f>
        <v>This graph shows the percent change in the supply counts from the previous year for nurse practitioners inNewfoundland and Labrador</v>
      </c>
    </row>
    <row r="6" spans="1:8" s="167" customFormat="1" ht="21" customHeight="1" x14ac:dyDescent="0.25">
      <c r="A6" s="312" t="s">
        <v>5</v>
      </c>
    </row>
    <row r="7" spans="1:8" s="167" customFormat="1" ht="21" customHeight="1" x14ac:dyDescent="0.25">
      <c r="A7" s="310" t="s">
        <v>261</v>
      </c>
    </row>
    <row r="8" spans="1:8" s="167" customFormat="1" ht="21" customHeight="1" x14ac:dyDescent="0.25">
      <c r="A8" s="312" t="s">
        <v>14</v>
      </c>
    </row>
    <row r="9" spans="1:8" s="167" customFormat="1" ht="21" customHeight="1" x14ac:dyDescent="0.25">
      <c r="A9" s="310" t="s">
        <v>262</v>
      </c>
    </row>
    <row r="10" spans="1:8" s="167" customFormat="1" ht="21" customHeight="1" x14ac:dyDescent="0.25">
      <c r="A10" s="312" t="s">
        <v>16</v>
      </c>
    </row>
    <row r="11" spans="1:8" s="167" customFormat="1" ht="21" customHeight="1" x14ac:dyDescent="0.25">
      <c r="A11" s="310" t="s">
        <v>263</v>
      </c>
    </row>
    <row r="12" spans="1:8" s="167" customFormat="1" ht="21" customHeight="1" x14ac:dyDescent="0.25">
      <c r="A12" s="312" t="s">
        <v>15</v>
      </c>
    </row>
    <row r="13" spans="1:8" ht="40.35" customHeight="1" x14ac:dyDescent="0.2">
      <c r="A13" s="147" t="s">
        <v>303</v>
      </c>
    </row>
    <row r="14" spans="1:8" ht="360.75" customHeight="1" x14ac:dyDescent="0.2">
      <c r="A14" s="318" t="s">
        <v>304</v>
      </c>
      <c r="B14" s="148" t="s">
        <v>304</v>
      </c>
    </row>
    <row r="15" spans="1:8" ht="402" customHeight="1" x14ac:dyDescent="0.2">
      <c r="A15" s="318"/>
    </row>
    <row r="16" spans="1:8" ht="20.25" customHeight="1" x14ac:dyDescent="0.2">
      <c r="A16" s="149" t="str">
        <f>CONCATENATE("Table 1: Supply of ",LOWER(A6),", ",TRIM(A8),", 2010 to 2019")</f>
        <v>Table 1: Supply of nurse practitioners, Newfoundland and Labrador, 2010 to 2019</v>
      </c>
    </row>
    <row r="17" spans="1:7" ht="107.1" customHeight="1" x14ac:dyDescent="0.25">
      <c r="A17" s="150" t="s">
        <v>2</v>
      </c>
      <c r="B17" s="151" t="str">
        <f>CONCATENATE(A6," supply count in ", TRIM(A8))</f>
        <v>Nurse practitioners supply count in Newfoundland and Labrador</v>
      </c>
      <c r="C17" s="151" t="str">
        <f>CONCATENATE(A6," supply count in ", TRIM(A10))</f>
        <v>Nurse practitioners supply count in Nova Scotia</v>
      </c>
      <c r="D17" s="151" t="str">
        <f>CONCATENATE(A6," supply count in ", TRIM(A12))</f>
        <v>Nurse practitioners supply count in Prince Edward Island</v>
      </c>
      <c r="E17" s="151" t="str">
        <f>CONCATENATE("Percentage change from previous year of ", LOWER(A6), " supply in ", A8)</f>
        <v>Percentage change from previous year of nurse practitioners supply in Newfoundland and Labrador</v>
      </c>
      <c r="F17" s="151" t="str">
        <f>CONCATENATE("Percentage change from previous year of ", LOWER(A6), " supply in ", A10)</f>
        <v>Percentage change from previous year of nurse practitioners supply in Nova Scotia</v>
      </c>
      <c r="G17" s="152" t="str">
        <f>CONCATENATE("Percentage change from previous year of ", LOWER(A6), " supply in ", A12)</f>
        <v>Percentage change from previous year of nurse practitioners supply in Prince Edward Island</v>
      </c>
    </row>
    <row r="18" spans="1:7" ht="15" x14ac:dyDescent="0.2">
      <c r="A18" s="153">
        <v>2010</v>
      </c>
      <c r="B18" s="154">
        <f>IFERROR(VLOOKUP(CONCATENATE($A$18,$A$8,$A$6),'1_2_3data_4 Supplyandworkforce'!$A$5:$BX$465,7,FALSE),"—")</f>
        <v>96</v>
      </c>
      <c r="C18" s="154">
        <f>IFERROR(VLOOKUP(CONCATENATE($A$18,$A$10,$A$6),'1_2_3data_4 Supplyandworkforce'!$A$5:$BX$465,7,FALSE),"—")</f>
        <v>108</v>
      </c>
      <c r="D18" s="154">
        <f>IFERROR(VLOOKUP(CONCATENATE($A$18,$A$12,$A$6),'1_2_3data_4 Supplyandworkforce'!$A$5:$BX$465,7,FALSE),"—")</f>
        <v>4</v>
      </c>
      <c r="E18" s="145" t="s">
        <v>233</v>
      </c>
      <c r="F18" s="145" t="s">
        <v>233</v>
      </c>
      <c r="G18" s="146" t="s">
        <v>233</v>
      </c>
    </row>
    <row r="19" spans="1:7" ht="15" x14ac:dyDescent="0.2">
      <c r="A19" s="153">
        <v>2011</v>
      </c>
      <c r="B19" s="154">
        <f>IFERROR(VLOOKUP(CONCATENATE($A$19,$A$8,$A$6),'1_2_3data_4 Supplyandworkforce'!$A$5:$BX$465,7,FALSE),"—")</f>
        <v>107</v>
      </c>
      <c r="C19" s="154">
        <f>IFERROR(VLOOKUP(CONCATENATE($A$19,$A$10,$A$6),'1_2_3data_4 Supplyandworkforce'!$A$5:$BX$465,7,FALSE),"—")</f>
        <v>118</v>
      </c>
      <c r="D19" s="154">
        <f>IFERROR(VLOOKUP(CONCATENATE($A$19,$A$12,$A$6),'1_2_3data_4 Supplyandworkforce'!$A$5:$BX$465,7,FALSE),"—")</f>
        <v>4</v>
      </c>
      <c r="E19" s="145">
        <f t="shared" ref="E19:E27" si="0">IFERROR(IF(OR(B18=0,B18="—",B19="—"),"—",(B19-B18)/B18),"—")</f>
        <v>0.11458333333333333</v>
      </c>
      <c r="F19" s="145">
        <f t="shared" ref="F19:F27" si="1">IFERROR(IF(OR(C18=0,C18="—",C19="—"),"—",(C19-C18)/C18),"—")</f>
        <v>9.2592592592592587E-2</v>
      </c>
      <c r="G19" s="146">
        <f t="shared" ref="G19:G27" si="2">IFERROR(IF(OR(D18=0,D18="—",D19="—"),"—",(D19-D18)/D18),"—")</f>
        <v>0</v>
      </c>
    </row>
    <row r="20" spans="1:7" ht="15" x14ac:dyDescent="0.2">
      <c r="A20" s="153">
        <v>2012</v>
      </c>
      <c r="B20" s="154">
        <f>IFERROR(VLOOKUP(CONCATENATE($A$20,$A$8,$A$6),'1_2_3data_4 Supplyandworkforce'!$A$5:$BX$465,7,FALSE),"—")</f>
        <v>120</v>
      </c>
      <c r="C20" s="154">
        <f>IFERROR(VLOOKUP(CONCATENATE($A$20,$A$10,$A$6),'1_2_3data_4 Supplyandworkforce'!$A$5:$BX$465,7,FALSE),"—")</f>
        <v>135</v>
      </c>
      <c r="D20" s="154">
        <f>IFERROR(VLOOKUP(CONCATENATE($A$20,$A$12,$A$6),'1_2_3data_4 Supplyandworkforce'!$A$5:$BX$465,7,FALSE),"—")</f>
        <v>5</v>
      </c>
      <c r="E20" s="145">
        <f t="shared" si="0"/>
        <v>0.12149532710280374</v>
      </c>
      <c r="F20" s="145">
        <f t="shared" si="1"/>
        <v>0.1440677966101695</v>
      </c>
      <c r="G20" s="146">
        <f t="shared" si="2"/>
        <v>0.25</v>
      </c>
    </row>
    <row r="21" spans="1:7" ht="15" x14ac:dyDescent="0.2">
      <c r="A21" s="153">
        <v>2013</v>
      </c>
      <c r="B21" s="154">
        <f>IFERROR(VLOOKUP(CONCATENATE($A$21,$A$8,$A$6),'1_2_3data_4 Supplyandworkforce'!$A$5:$BX$465,7,FALSE),"—")</f>
        <v>124</v>
      </c>
      <c r="C21" s="154">
        <f>IFERROR(VLOOKUP(CONCATENATE($A$21,$A$10,$A$6),'1_2_3data_4 Supplyandworkforce'!$A$5:$BX$465,7,FALSE),"—")</f>
        <v>138</v>
      </c>
      <c r="D21" s="154">
        <f>IFERROR(VLOOKUP(CONCATENATE($A$21,$A$12,$A$6),'1_2_3data_4 Supplyandworkforce'!$A$5:$BX$465,7,FALSE),"—")</f>
        <v>6</v>
      </c>
      <c r="E21" s="145">
        <f t="shared" si="0"/>
        <v>3.3333333333333333E-2</v>
      </c>
      <c r="F21" s="145">
        <f t="shared" si="1"/>
        <v>2.2222222222222223E-2</v>
      </c>
      <c r="G21" s="146">
        <f t="shared" si="2"/>
        <v>0.2</v>
      </c>
    </row>
    <row r="22" spans="1:7" ht="15" x14ac:dyDescent="0.2">
      <c r="A22" s="153">
        <v>2014</v>
      </c>
      <c r="B22" s="154">
        <f>IFERROR(VLOOKUP(CONCATENATE($A$22,$A$8,$A$6),'1_2_3data_4 Supplyandworkforce'!$A$5:$BX$465,7,FALSE),"—")</f>
        <v>127</v>
      </c>
      <c r="C22" s="154">
        <f>IFERROR(VLOOKUP(CONCATENATE($A$22,$A$10,$A$6),'1_2_3data_4 Supplyandworkforce'!$A$5:$BX$465,7,FALSE),"—")</f>
        <v>146</v>
      </c>
      <c r="D22" s="154">
        <f>IFERROR(VLOOKUP(CONCATENATE($A$22,$A$12,$A$6),'1_2_3data_4 Supplyandworkforce'!$A$5:$BX$465,7,FALSE),"—")</f>
        <v>14</v>
      </c>
      <c r="E22" s="145">
        <f t="shared" si="0"/>
        <v>2.4193548387096774E-2</v>
      </c>
      <c r="F22" s="145">
        <f t="shared" si="1"/>
        <v>5.7971014492753624E-2</v>
      </c>
      <c r="G22" s="146">
        <f t="shared" si="2"/>
        <v>1.3333333333333333</v>
      </c>
    </row>
    <row r="23" spans="1:7" ht="15" x14ac:dyDescent="0.2">
      <c r="A23" s="153">
        <v>2015</v>
      </c>
      <c r="B23" s="154">
        <f>IFERROR(VLOOKUP(CONCATENATE($A$23,$A$8,$A$6),'1_2_3data_4 Supplyandworkforce'!$A$5:$BX$465,7,FALSE),"—")</f>
        <v>136</v>
      </c>
      <c r="C23" s="154">
        <f>IFERROR(VLOOKUP(CONCATENATE($A$23,$A$10,$A$6),'1_2_3data_4 Supplyandworkforce'!$A$5:$BX$465,7,FALSE),"—")</f>
        <v>149</v>
      </c>
      <c r="D23" s="154">
        <f>IFERROR(VLOOKUP(CONCATENATE($A$23,$A$12,$A$6),'1_2_3data_4 Supplyandworkforce'!$A$5:$BX$465,7,FALSE),"—")</f>
        <v>17</v>
      </c>
      <c r="E23" s="145">
        <f t="shared" si="0"/>
        <v>7.0866141732283464E-2</v>
      </c>
      <c r="F23" s="145">
        <f t="shared" si="1"/>
        <v>2.0547945205479451E-2</v>
      </c>
      <c r="G23" s="146">
        <f t="shared" si="2"/>
        <v>0.21428571428571427</v>
      </c>
    </row>
    <row r="24" spans="1:7" ht="15" x14ac:dyDescent="0.2">
      <c r="A24" s="153">
        <v>2016</v>
      </c>
      <c r="B24" s="154">
        <f>IFERROR(VLOOKUP(CONCATENATE($A$24,$A$8,$A$6),'1_2_3data_4 Supplyandworkforce'!$A$5:$BX$465,7,FALSE),"—")</f>
        <v>149</v>
      </c>
      <c r="C24" s="154">
        <f>IFERROR(VLOOKUP(CONCATENATE($A$24,$A$10,$A$6),'1_2_3data_4 Supplyandworkforce'!$A$5:$BX$465,7,FALSE),"—")</f>
        <v>146</v>
      </c>
      <c r="D24" s="154">
        <f>IFERROR(VLOOKUP(CONCATENATE($A$24,$A$12,$A$6),'1_2_3data_4 Supplyandworkforce'!$A$5:$BX$465,7,FALSE),"—")</f>
        <v>22</v>
      </c>
      <c r="E24" s="145">
        <f t="shared" si="0"/>
        <v>9.5588235294117641E-2</v>
      </c>
      <c r="F24" s="145">
        <f t="shared" si="1"/>
        <v>-2.0134228187919462E-2</v>
      </c>
      <c r="G24" s="146">
        <f t="shared" si="2"/>
        <v>0.29411764705882354</v>
      </c>
    </row>
    <row r="25" spans="1:7" ht="15" customHeight="1" x14ac:dyDescent="0.2">
      <c r="A25" s="153">
        <v>2017</v>
      </c>
      <c r="B25" s="154">
        <f>IFERROR(VLOOKUP(CONCATENATE($A$25,$A$8,$A$6),'1_2_3data_4 Supplyandworkforce'!$A$5:$BX$465,7,FALSE),"—")</f>
        <v>165</v>
      </c>
      <c r="C25" s="154">
        <f>IFERROR(VLOOKUP(CONCATENATE($A$25,$A$10,$A$6),'1_2_3data_4 Supplyandworkforce'!$A$5:$BX$465,7,FALSE),"—")</f>
        <v>163</v>
      </c>
      <c r="D25" s="154">
        <f>IFERROR(VLOOKUP(CONCATENATE($A$25,$A$12,$A$6),'1_2_3data_4 Supplyandworkforce'!$A$5:$BX$465,7,FALSE),"—")</f>
        <v>24</v>
      </c>
      <c r="E25" s="145">
        <f t="shared" si="0"/>
        <v>0.10738255033557047</v>
      </c>
      <c r="F25" s="145">
        <f t="shared" si="1"/>
        <v>0.11643835616438356</v>
      </c>
      <c r="G25" s="146">
        <f t="shared" si="2"/>
        <v>9.0909090909090912E-2</v>
      </c>
    </row>
    <row r="26" spans="1:7" ht="15" customHeight="1" x14ac:dyDescent="0.2">
      <c r="A26" s="153">
        <v>2018</v>
      </c>
      <c r="B26" s="154">
        <f>IFERROR(VLOOKUP(CONCATENATE($A$26,$A$8,$A$6),'1_2_3data_4 Supplyandworkforce'!$A$5:$BX$465,7,FALSE),"—")</f>
        <v>168</v>
      </c>
      <c r="C26" s="154">
        <f>IFERROR(VLOOKUP(CONCATENATE($A$26,$A$10,$A$6),'1_2_3data_4 Supplyandworkforce'!$A$5:$BX$465,7,FALSE),"—")</f>
        <v>182</v>
      </c>
      <c r="D26" s="154">
        <f>IFERROR(VLOOKUP(CONCATENATE($A$26,$A$12,$A$6),'1_2_3data_4 Supplyandworkforce'!$A$5:$BX$465,7,FALSE),"—")</f>
        <v>29</v>
      </c>
      <c r="E26" s="145">
        <f t="shared" si="0"/>
        <v>1.8181818181818181E-2</v>
      </c>
      <c r="F26" s="145">
        <f t="shared" si="1"/>
        <v>0.1165644171779141</v>
      </c>
      <c r="G26" s="146">
        <f t="shared" si="2"/>
        <v>0.20833333333333334</v>
      </c>
    </row>
    <row r="27" spans="1:7" ht="15" customHeight="1" x14ac:dyDescent="0.2">
      <c r="A27" s="153">
        <v>2019</v>
      </c>
      <c r="B27" s="154">
        <f>IFERROR(VLOOKUP(CONCATENATE($A$27,$A$8,$A$6),'1_2_3data_4 Supplyandworkforce'!$A$5:$BX$465,7,FALSE),"—")</f>
        <v>183</v>
      </c>
      <c r="C27" s="154">
        <f>IFERROR(VLOOKUP(CONCATENATE($A$27,$A$10,$A$6),'1_2_3data_4 Supplyandworkforce'!$A$5:$BX$465,7,FALSE),"—")</f>
        <v>204</v>
      </c>
      <c r="D27" s="154">
        <f>IFERROR(VLOOKUP(CONCATENATE($A$27,$A$12,$A$6),'1_2_3data_4 Supplyandworkforce'!$A$5:$BX$465,7,FALSE),"—")</f>
        <v>43</v>
      </c>
      <c r="E27" s="145">
        <f t="shared" si="0"/>
        <v>8.9285714285714288E-2</v>
      </c>
      <c r="F27" s="145">
        <f t="shared" si="1"/>
        <v>0.12087912087912088</v>
      </c>
      <c r="G27" s="146">
        <f t="shared" si="2"/>
        <v>0.48275862068965519</v>
      </c>
    </row>
    <row r="28" spans="1:7" ht="17.25" customHeight="1" x14ac:dyDescent="0.2">
      <c r="A28" s="155" t="s">
        <v>264</v>
      </c>
      <c r="B28" s="156"/>
      <c r="C28" s="156"/>
      <c r="D28" s="156"/>
      <c r="E28" s="156"/>
      <c r="F28" s="156"/>
      <c r="G28" s="156"/>
    </row>
    <row r="29" spans="1:7" ht="12" customHeight="1" x14ac:dyDescent="0.2">
      <c r="A29" s="157" t="s">
        <v>329</v>
      </c>
      <c r="B29" s="158"/>
      <c r="C29" s="158"/>
      <c r="D29" s="158"/>
      <c r="E29" s="158"/>
      <c r="F29" s="158"/>
      <c r="G29" s="158"/>
    </row>
    <row r="30" spans="1:7" ht="12" customHeight="1" x14ac:dyDescent="0.2">
      <c r="A30" s="157" t="s">
        <v>330</v>
      </c>
      <c r="B30" s="158"/>
      <c r="C30" s="158"/>
      <c r="D30" s="158"/>
      <c r="E30" s="158"/>
      <c r="F30" s="158"/>
      <c r="G30" s="158"/>
    </row>
    <row r="31" spans="1:7" ht="12" customHeight="1" x14ac:dyDescent="0.2">
      <c r="A31" s="320" t="s">
        <v>343</v>
      </c>
      <c r="B31" s="321"/>
      <c r="C31" s="321"/>
      <c r="D31" s="321"/>
      <c r="E31" s="321"/>
      <c r="F31" s="321"/>
      <c r="G31" s="321"/>
    </row>
    <row r="32" spans="1:7" ht="12" customHeight="1" x14ac:dyDescent="0.2">
      <c r="A32" s="159" t="s">
        <v>356</v>
      </c>
      <c r="B32" s="301"/>
      <c r="C32" s="301"/>
      <c r="D32" s="301"/>
      <c r="E32" s="301"/>
      <c r="F32" s="301"/>
      <c r="G32" s="301"/>
    </row>
    <row r="33" spans="1:7" ht="12" customHeight="1" x14ac:dyDescent="0.2">
      <c r="A33" s="160" t="s">
        <v>301</v>
      </c>
      <c r="B33" s="158"/>
      <c r="C33" s="158"/>
      <c r="D33" s="158"/>
      <c r="E33" s="158"/>
      <c r="F33" s="158"/>
      <c r="G33" s="158"/>
    </row>
    <row r="34" spans="1:7" ht="12" customHeight="1" x14ac:dyDescent="0.2">
      <c r="A34" s="161" t="s">
        <v>318</v>
      </c>
      <c r="B34" s="158"/>
      <c r="C34" s="158"/>
      <c r="D34" s="158"/>
      <c r="E34" s="158"/>
      <c r="F34" s="158"/>
      <c r="G34" s="158"/>
    </row>
    <row r="35" spans="1:7" ht="12" customHeight="1" x14ac:dyDescent="0.2">
      <c r="A35" s="157" t="s">
        <v>331</v>
      </c>
      <c r="B35" s="158"/>
      <c r="C35" s="158"/>
      <c r="D35" s="158"/>
      <c r="E35" s="158"/>
      <c r="F35" s="158"/>
      <c r="G35" s="158"/>
    </row>
    <row r="36" spans="1:7" ht="12" customHeight="1" x14ac:dyDescent="0.2">
      <c r="A36" s="157" t="s">
        <v>314</v>
      </c>
      <c r="B36" s="158"/>
      <c r="C36" s="158"/>
      <c r="D36" s="158"/>
      <c r="E36" s="158"/>
      <c r="F36" s="158"/>
      <c r="G36" s="158"/>
    </row>
    <row r="37" spans="1:7" ht="12" customHeight="1" x14ac:dyDescent="0.2">
      <c r="A37" s="162" t="s">
        <v>332</v>
      </c>
      <c r="B37" s="163"/>
      <c r="C37" s="158"/>
      <c r="D37" s="158"/>
      <c r="E37" s="158"/>
      <c r="F37" s="158"/>
      <c r="G37" s="158"/>
    </row>
    <row r="38" spans="1:7" ht="12" customHeight="1" x14ac:dyDescent="0.2">
      <c r="A38" s="164" t="s">
        <v>333</v>
      </c>
      <c r="B38" s="163"/>
      <c r="C38" s="158"/>
      <c r="D38" s="158"/>
      <c r="E38" s="158"/>
      <c r="F38" s="158"/>
      <c r="G38" s="158"/>
    </row>
    <row r="39" spans="1:7" ht="12" customHeight="1" x14ac:dyDescent="0.2">
      <c r="A39" s="162" t="s">
        <v>334</v>
      </c>
      <c r="B39" s="163"/>
      <c r="C39" s="158"/>
      <c r="D39" s="158"/>
      <c r="E39" s="158"/>
      <c r="F39" s="158"/>
      <c r="G39" s="158"/>
    </row>
    <row r="40" spans="1:7" ht="12" customHeight="1" x14ac:dyDescent="0.2">
      <c r="A40" s="164" t="s">
        <v>335</v>
      </c>
      <c r="B40" s="163"/>
      <c r="C40" s="158"/>
      <c r="D40" s="158"/>
      <c r="E40" s="158"/>
      <c r="F40" s="158"/>
      <c r="G40" s="158"/>
    </row>
    <row r="41" spans="1:7" ht="12" customHeight="1" x14ac:dyDescent="0.2">
      <c r="A41" s="164" t="s">
        <v>336</v>
      </c>
      <c r="B41" s="163"/>
      <c r="C41" s="158"/>
      <c r="D41" s="158"/>
      <c r="E41" s="158"/>
      <c r="F41" s="158"/>
      <c r="G41" s="158"/>
    </row>
    <row r="42" spans="1:7" ht="12" customHeight="1" x14ac:dyDescent="0.2">
      <c r="A42" s="157" t="s">
        <v>302</v>
      </c>
      <c r="B42" s="163"/>
      <c r="C42" s="158"/>
      <c r="D42" s="158"/>
      <c r="E42" s="158"/>
      <c r="F42" s="158"/>
      <c r="G42" s="158"/>
    </row>
    <row r="43" spans="1:7" ht="12" customHeight="1" x14ac:dyDescent="0.2">
      <c r="A43" s="165" t="s">
        <v>265</v>
      </c>
      <c r="B43" s="158"/>
      <c r="C43" s="158"/>
      <c r="D43" s="158"/>
      <c r="E43" s="158"/>
      <c r="F43" s="158"/>
      <c r="G43" s="158"/>
    </row>
    <row r="44" spans="1:7" ht="12" customHeight="1" x14ac:dyDescent="0.2">
      <c r="A44" s="157" t="s">
        <v>266</v>
      </c>
      <c r="B44" s="158"/>
      <c r="C44" s="158"/>
      <c r="D44" s="158"/>
      <c r="E44" s="158"/>
      <c r="F44" s="158"/>
      <c r="G44" s="158"/>
    </row>
    <row r="45" spans="1:7" ht="15" customHeight="1" x14ac:dyDescent="0.2"/>
    <row r="46" spans="1:7" ht="15" customHeight="1" x14ac:dyDescent="0.2"/>
    <row r="47" spans="1:7" ht="15" customHeight="1" x14ac:dyDescent="0.2"/>
    <row r="48" spans="1:7" ht="15" customHeight="1" x14ac:dyDescent="0.2"/>
    <row r="49" ht="17.25" customHeight="1" x14ac:dyDescent="0.2"/>
    <row r="50" s="301" customFormat="1" ht="12" customHeight="1" x14ac:dyDescent="0.2"/>
    <row r="51" s="301" customFormat="1" ht="12" customHeight="1" x14ac:dyDescent="0.2"/>
    <row r="52" s="301" customFormat="1" ht="12" customHeight="1" x14ac:dyDescent="0.2"/>
    <row r="53" s="301" customFormat="1" ht="12" customHeight="1" x14ac:dyDescent="0.2"/>
    <row r="54" s="301" customFormat="1" ht="12" customHeight="1" x14ac:dyDescent="0.2"/>
    <row r="55" s="301" customFormat="1" ht="12" customHeight="1" x14ac:dyDescent="0.2"/>
    <row r="56" s="301" customFormat="1" ht="12" customHeight="1" x14ac:dyDescent="0.2"/>
    <row r="57" s="301" customFormat="1" ht="12" customHeight="1" x14ac:dyDescent="0.2"/>
    <row r="58" s="301" customFormat="1" ht="12" customHeight="1" x14ac:dyDescent="0.2"/>
    <row r="59" s="301" customFormat="1" ht="12" customHeight="1" x14ac:dyDescent="0.2"/>
    <row r="60" s="301" customFormat="1" ht="12" customHeight="1" x14ac:dyDescent="0.2"/>
    <row r="61" s="301" customFormat="1" ht="12" customHeight="1" x14ac:dyDescent="0.2"/>
    <row r="62" s="301" customFormat="1" ht="12" customHeight="1" x14ac:dyDescent="0.2"/>
    <row r="63" s="301" customFormat="1" ht="12" customHeight="1" x14ac:dyDescent="0.2"/>
    <row r="64" s="301" customFormat="1" ht="12" customHeight="1" x14ac:dyDescent="0.2"/>
    <row r="66" spans="3:6" x14ac:dyDescent="0.2">
      <c r="C66" s="313"/>
    </row>
    <row r="67" spans="3:6" x14ac:dyDescent="0.2">
      <c r="D67" s="314"/>
      <c r="E67" s="314"/>
      <c r="F67" s="314"/>
    </row>
    <row r="68" spans="3:6" x14ac:dyDescent="0.2">
      <c r="C68" s="313"/>
    </row>
    <row r="70" spans="3:6" ht="20.25" x14ac:dyDescent="0.2">
      <c r="D70" s="315"/>
    </row>
    <row r="82" spans="3:10" x14ac:dyDescent="0.2">
      <c r="C82" s="316"/>
      <c r="D82" s="317"/>
      <c r="F82" s="316"/>
      <c r="G82" s="317"/>
      <c r="I82" s="316"/>
      <c r="J82" s="317"/>
    </row>
    <row r="83" spans="3:10" x14ac:dyDescent="0.2">
      <c r="C83" s="316"/>
      <c r="D83" s="317"/>
      <c r="F83" s="316"/>
      <c r="G83" s="317"/>
      <c r="I83" s="316"/>
      <c r="J83" s="317"/>
    </row>
    <row r="84" spans="3:10" x14ac:dyDescent="0.2">
      <c r="C84" s="316"/>
      <c r="D84" s="317"/>
      <c r="F84" s="316"/>
      <c r="G84" s="317"/>
      <c r="I84" s="316"/>
      <c r="J84" s="317"/>
    </row>
    <row r="85" spans="3:10" x14ac:dyDescent="0.2">
      <c r="C85" s="316"/>
      <c r="D85" s="317"/>
      <c r="F85" s="316"/>
      <c r="G85" s="317"/>
      <c r="I85" s="316"/>
      <c r="J85" s="317"/>
    </row>
    <row r="86" spans="3:10" x14ac:dyDescent="0.2">
      <c r="C86" s="316"/>
      <c r="D86" s="317"/>
      <c r="F86" s="316"/>
      <c r="G86" s="317"/>
      <c r="I86" s="316"/>
      <c r="J86" s="317"/>
    </row>
    <row r="87" spans="3:10" x14ac:dyDescent="0.2">
      <c r="C87" s="316"/>
      <c r="D87" s="317"/>
      <c r="F87" s="316"/>
      <c r="G87" s="317"/>
      <c r="I87" s="316"/>
      <c r="J87" s="317"/>
    </row>
    <row r="88" spans="3:10" x14ac:dyDescent="0.2">
      <c r="C88" s="316"/>
      <c r="D88" s="317"/>
      <c r="F88" s="316"/>
      <c r="G88" s="317"/>
      <c r="I88" s="316"/>
      <c r="J88" s="317"/>
    </row>
    <row r="89" spans="3:10" x14ac:dyDescent="0.2">
      <c r="C89" s="316"/>
      <c r="D89" s="317"/>
      <c r="F89" s="316"/>
      <c r="G89" s="317"/>
      <c r="I89" s="316"/>
      <c r="J89" s="317"/>
    </row>
    <row r="90" spans="3:10" x14ac:dyDescent="0.2">
      <c r="C90" s="316"/>
      <c r="D90" s="317"/>
      <c r="F90" s="316"/>
      <c r="G90" s="317"/>
      <c r="I90" s="316"/>
      <c r="J90" s="317"/>
    </row>
    <row r="91" spans="3:10" x14ac:dyDescent="0.2">
      <c r="C91" s="316"/>
      <c r="D91" s="317"/>
      <c r="F91" s="316"/>
      <c r="G91" s="317"/>
      <c r="I91" s="316"/>
      <c r="J91" s="317"/>
    </row>
  </sheetData>
  <sheetProtection algorithmName="SHA-512" hashValue="dqpf82CaNokoB0FXucwocywV2PI3loHF+/vUWbe0PHXa5edd6cWNFz4irJtmBqZwAJh6Oldd2Dpj/+h0Cl1OVQ==" saltValue="zIz99uguWZcXvJDV/86jSQ==" spinCount="100000" sheet="1" scenarios="1"/>
  <mergeCells count="3">
    <mergeCell ref="A14:A15"/>
    <mergeCell ref="A1:G1"/>
    <mergeCell ref="A31:G31"/>
  </mergeCells>
  <hyperlinks>
    <hyperlink ref="A2" location="'Table of Contents'!A1" display="Back to Table of Contents"/>
    <hyperlink ref="A31" r:id="rId1"/>
  </hyperlinks>
  <pageMargins left="0.7" right="0.7" top="0.75" bottom="0.75" header="0.3" footer="0.3"/>
  <pageSetup orientation="portrait" r:id="rId2"/>
  <headerFooter>
    <oddFooter>&amp;L&amp;9© 2020 CIHI&amp;R&amp;9&amp;P</oddFooter>
  </headerFooter>
  <drawing r:id="rId3"/>
  <extLst>
    <ext xmlns:x14="http://schemas.microsoft.com/office/spreadsheetml/2009/9/main" uri="{CCE6A557-97BC-4b89-ADB6-D9C93CAAB3DF}">
      <x14:dataValidations xmlns:xm="http://schemas.microsoft.com/office/excel/2006/main" count="3">
        <x14:dataValidation type="list" allowBlank="1" showErrorMessage="1" prompt="To select a main province or territory, press and hold Alt and then press the down arrow. Release both keys. Use the up and down arrows to select a province or territory and press the space bar to confirm your selection.">
          <x14:formula1>
            <xm:f>'Data validation tables'!$A$26:$A$40</xm:f>
          </x14:formula1>
          <xm:sqref>A8</xm:sqref>
        </x14:dataValidation>
        <x14:dataValidation type="list" allowBlank="1" showErrorMessage="1" prompt="To select a comparator province or territory, press and hold Alt and then press the down arrow. Release both keys. Use the up and down arrows to select a province or territory and press the space bar to confirm your selection.">
          <x14:formula1>
            <xm:f>'Data validation tables'!$A$26:$A$40</xm:f>
          </x14:formula1>
          <xm:sqref>A12 A10</xm:sqref>
        </x14:dataValidation>
        <x14:dataValidation type="list" allowBlank="1" showErrorMessage="1" prompt="To select a type of provider, press and hold Alt and then press the down arrow. Release both keys. Use the up and down arrows to select a provider and press the space bar to confirm your selection. ">
          <x14:formula1>
            <xm:f>'Data validation tables'!$A$3:$A$6</xm:f>
          </x14:formula1>
          <xm:sqref>A6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99"/>
  <sheetViews>
    <sheetView showGridLines="0" topLeftCell="A2" zoomScaleNormal="100" workbookViewId="0">
      <selection sqref="A1:F1"/>
    </sheetView>
  </sheetViews>
  <sheetFormatPr defaultRowHeight="14.25" x14ac:dyDescent="0.2"/>
  <cols>
    <col min="1" max="1" width="39" style="8" customWidth="1"/>
    <col min="2" max="2" width="21.625" style="8" customWidth="1"/>
    <col min="3" max="7" width="21.625" customWidth="1"/>
    <col min="8" max="9" width="25" customWidth="1"/>
    <col min="10" max="10" width="16.125" customWidth="1"/>
    <col min="11" max="11" width="33.125" customWidth="1"/>
    <col min="12" max="12" width="9.625" customWidth="1"/>
  </cols>
  <sheetData>
    <row r="1" spans="1:7" s="124" customFormat="1" ht="15" hidden="1" customHeight="1" x14ac:dyDescent="0.2">
      <c r="A1" s="323" t="s">
        <v>345</v>
      </c>
      <c r="B1" s="323"/>
      <c r="C1" s="323"/>
      <c r="D1" s="323"/>
      <c r="E1" s="323"/>
      <c r="F1" s="323"/>
    </row>
    <row r="2" spans="1:7" s="86" customFormat="1" ht="24" customHeight="1" x14ac:dyDescent="0.2">
      <c r="A2" s="96" t="s">
        <v>81</v>
      </c>
    </row>
    <row r="3" spans="1:7" s="113" customFormat="1" ht="39.75" customHeight="1" x14ac:dyDescent="0.2">
      <c r="A3" s="177" t="str">
        <f>CONCATENATE("Workforce of ",LOWER(A6),", ",TRIM(A8),", 2010 to 2019")</f>
        <v>Workforce of nurse practitioners, Newfoundland and Labrador, 2010 to 2019</v>
      </c>
      <c r="G3" s="112"/>
    </row>
    <row r="4" spans="1:7" s="78" customFormat="1" ht="26.25" customHeight="1" x14ac:dyDescent="0.2">
      <c r="A4" s="121" t="s">
        <v>306</v>
      </c>
      <c r="F4" s="114"/>
    </row>
    <row r="5" spans="1:7" ht="21" customHeight="1" x14ac:dyDescent="0.25">
      <c r="A5" s="116" t="s">
        <v>83</v>
      </c>
      <c r="C5" s="35" t="str">
        <f>CONCATENATE("This graph shows the workforce counts for ", LOWER(A6), "in", A8, "from 2010 to 2019")</f>
        <v>This graph shows the workforce counts for nurse practitionersinNewfoundland and Labradorfrom 2010 to 2019</v>
      </c>
      <c r="F5" s="35" t="str">
        <f>CONCATENATE("This graph shows the percent change in workforce counts from the previous year for ", LOWER(E6), "in", E8, "from 2010 to 2019")</f>
        <v>This graph shows the percent change in workforce counts from the previous year for infrom 2010 to 2019</v>
      </c>
    </row>
    <row r="6" spans="1:7" ht="21" customHeight="1" x14ac:dyDescent="0.25">
      <c r="A6" s="143" t="s">
        <v>5</v>
      </c>
      <c r="C6" s="7"/>
    </row>
    <row r="7" spans="1:7" ht="21" customHeight="1" x14ac:dyDescent="0.2">
      <c r="A7" s="116" t="s">
        <v>261</v>
      </c>
    </row>
    <row r="8" spans="1:7" ht="21" customHeight="1" x14ac:dyDescent="0.2">
      <c r="A8" s="143" t="s">
        <v>14</v>
      </c>
    </row>
    <row r="9" spans="1:7" ht="21" customHeight="1" x14ac:dyDescent="0.2">
      <c r="A9" s="116" t="s">
        <v>262</v>
      </c>
    </row>
    <row r="10" spans="1:7" ht="21" customHeight="1" x14ac:dyDescent="0.2">
      <c r="A10" s="143" t="s">
        <v>15</v>
      </c>
    </row>
    <row r="11" spans="1:7" ht="21" customHeight="1" x14ac:dyDescent="0.2">
      <c r="A11" s="116" t="s">
        <v>263</v>
      </c>
    </row>
    <row r="12" spans="1:7" ht="21" customHeight="1" x14ac:dyDescent="0.2">
      <c r="A12" s="143" t="s">
        <v>16</v>
      </c>
    </row>
    <row r="13" spans="1:7" s="109" customFormat="1" ht="40.35" customHeight="1" x14ac:dyDescent="0.2">
      <c r="A13" s="110" t="s">
        <v>303</v>
      </c>
    </row>
    <row r="14" spans="1:7" ht="363" customHeight="1" x14ac:dyDescent="0.2">
      <c r="A14" s="322" t="s">
        <v>304</v>
      </c>
    </row>
    <row r="15" spans="1:7" ht="389.25" customHeight="1" x14ac:dyDescent="0.2">
      <c r="A15" s="322"/>
    </row>
    <row r="16" spans="1:7" s="148" customFormat="1" ht="20.25" customHeight="1" x14ac:dyDescent="0.25">
      <c r="A16" s="166" t="str">
        <f>CONCATENATE("Table 2: Workforce of ",LOWER(A6),", ",TRIM(A8),", 2010 to 2019")</f>
        <v>Table 2: Workforce of nurse practitioners, Newfoundland and Labrador, 2010 to 2019</v>
      </c>
      <c r="B16" s="167"/>
      <c r="C16" s="167"/>
      <c r="D16" s="167"/>
      <c r="E16" s="168"/>
      <c r="F16" s="167"/>
      <c r="G16" s="167"/>
    </row>
    <row r="17" spans="1:7" s="148" customFormat="1" ht="107.1" customHeight="1" x14ac:dyDescent="0.25">
      <c r="A17" s="169" t="s">
        <v>2</v>
      </c>
      <c r="B17" s="170" t="str">
        <f>CONCATENATE(A6," workforce count in ", TRIM(A8))</f>
        <v>Nurse practitioners workforce count in Newfoundland and Labrador</v>
      </c>
      <c r="C17" s="170" t="str">
        <f>CONCATENATE(A6," workforce count in ", TRIM(A10))</f>
        <v>Nurse practitioners workforce count in Prince Edward Island</v>
      </c>
      <c r="D17" s="170" t="str">
        <f>CONCATENATE(A6," workforce count in ", TRIM(A12))</f>
        <v>Nurse practitioners workforce count in Nova Scotia</v>
      </c>
      <c r="E17" s="170" t="str">
        <f>CONCATENATE("Percentage change from previous year for ", LOWER(A6), " workforce in ", (A8))</f>
        <v>Percentage change from previous year for nurse practitioners workforce in Newfoundland and Labrador</v>
      </c>
      <c r="F17" s="170" t="str">
        <f>CONCATENATE("Percentage change from previous year for ", LOWER(A6), " workforce in ", (A10))</f>
        <v>Percentage change from previous year for nurse practitioners workforce in Prince Edward Island</v>
      </c>
      <c r="G17" s="171" t="str">
        <f>CONCATENATE("Percentage change from previous year for ", LOWER(A6), " workforce in ", (A12))</f>
        <v>Percentage change from previous year for nurse practitioners workforce in Nova Scotia</v>
      </c>
    </row>
    <row r="18" spans="1:7" s="148" customFormat="1" ht="15" x14ac:dyDescent="0.25">
      <c r="A18" s="172">
        <v>2010</v>
      </c>
      <c r="B18" s="173">
        <f>IFERROR(VLOOKUP(CONCATENATE($A$18,$A$8,$A$6),'1_2_3data_4 Supplyandworkforce'!$A$5:$BX$465,55,FALSE),"—")</f>
        <v>96</v>
      </c>
      <c r="C18" s="173">
        <f>IFERROR(VLOOKUP(CONCATENATE($A$18,$A$10,$A$6),'1_2_3data_4 Supplyandworkforce'!$A$5:$BX$465,55,FALSE),"—")</f>
        <v>4</v>
      </c>
      <c r="D18" s="173">
        <f>IFERROR(VLOOKUP(CONCATENATE($A$18,$A$12,$A$6),'1_2_3data_4 Supplyandworkforce'!$A$5:$BX$465,55,FALSE),"—")</f>
        <v>106</v>
      </c>
      <c r="E18" s="174" t="s">
        <v>233</v>
      </c>
      <c r="F18" s="174" t="s">
        <v>233</v>
      </c>
      <c r="G18" s="175" t="s">
        <v>233</v>
      </c>
    </row>
    <row r="19" spans="1:7" s="148" customFormat="1" ht="15" x14ac:dyDescent="0.25">
      <c r="A19" s="172">
        <v>2011</v>
      </c>
      <c r="B19" s="173">
        <f>IFERROR(VLOOKUP(CONCATENATE($A$19,$A$8,$A$6),'1_2_3data_4 Supplyandworkforce'!$A$5:$BX$465,55,FALSE),"—")</f>
        <v>107</v>
      </c>
      <c r="C19" s="173">
        <f>IFERROR(VLOOKUP(CONCATENATE($A$19,$A$10,$A$6),'1_2_3data_4 Supplyandworkforce'!$A$5:$BX$465,55,FALSE),"—")</f>
        <v>4</v>
      </c>
      <c r="D19" s="173">
        <f>IFERROR(VLOOKUP(CONCATENATE($A$19,$A$12,$A$6),'1_2_3data_4 Supplyandworkforce'!$A$5:$BX$465,55,FALSE),"—")</f>
        <v>115</v>
      </c>
      <c r="E19" s="174">
        <f t="shared" ref="E19:E27" si="0">IFERROR(IF(OR(B18=0,B18="—",B19="—"),"—",(B19-B18)/B18),"—")</f>
        <v>0.11458333333333333</v>
      </c>
      <c r="F19" s="174">
        <f t="shared" ref="F19:F27" si="1">IFERROR(IF(OR(C18=0,C18="—",C19="—"),"—",(C19-C18)/C18),"—")</f>
        <v>0</v>
      </c>
      <c r="G19" s="175">
        <f t="shared" ref="G19:G27" si="2">IFERROR(IF(OR(D18=0,D18="—",D19="—"),"—",(D19-D18)/D18),"—")</f>
        <v>8.4905660377358486E-2</v>
      </c>
    </row>
    <row r="20" spans="1:7" s="148" customFormat="1" ht="15" x14ac:dyDescent="0.25">
      <c r="A20" s="172">
        <v>2012</v>
      </c>
      <c r="B20" s="173">
        <f>IFERROR(VLOOKUP(CONCATENATE($A$20,$A$8,$A$6),'1_2_3data_4 Supplyandworkforce'!$A$5:$BX$465,55,FALSE),"—")</f>
        <v>120</v>
      </c>
      <c r="C20" s="173">
        <f>IFERROR(VLOOKUP(CONCATENATE($A$20,$A$10,$A$6),'1_2_3data_4 Supplyandworkforce'!$A$5:$BX$465,55,FALSE),"—")</f>
        <v>5</v>
      </c>
      <c r="D20" s="173">
        <f>IFERROR(VLOOKUP(CONCATENATE($A$20,$A$12,$A$6),'1_2_3data_4 Supplyandworkforce'!$A$5:$BX$465,55,FALSE),"—")</f>
        <v>133</v>
      </c>
      <c r="E20" s="174">
        <f t="shared" si="0"/>
        <v>0.12149532710280374</v>
      </c>
      <c r="F20" s="174">
        <f t="shared" si="1"/>
        <v>0.25</v>
      </c>
      <c r="G20" s="175">
        <f t="shared" si="2"/>
        <v>0.15652173913043479</v>
      </c>
    </row>
    <row r="21" spans="1:7" s="148" customFormat="1" ht="15" x14ac:dyDescent="0.25">
      <c r="A21" s="172">
        <v>2013</v>
      </c>
      <c r="B21" s="173">
        <f>IFERROR(VLOOKUP(CONCATENATE($A$21,$A$8,$A$6),'1_2_3data_4 Supplyandworkforce'!$A$5:$BX$465,55,FALSE),"—")</f>
        <v>124</v>
      </c>
      <c r="C21" s="173">
        <f>IFERROR(VLOOKUP(CONCATENATE($A$21,$A$10,$A$6),'1_2_3data_4 Supplyandworkforce'!$A$5:$BX$465,55,FALSE),"—")</f>
        <v>5</v>
      </c>
      <c r="D21" s="173">
        <f>IFERROR(VLOOKUP(CONCATENATE($A$21,$A$12,$A$6),'1_2_3data_4 Supplyandworkforce'!$A$5:$BX$465,55,FALSE),"—")</f>
        <v>132</v>
      </c>
      <c r="E21" s="174">
        <f t="shared" si="0"/>
        <v>3.3333333333333333E-2</v>
      </c>
      <c r="F21" s="174">
        <f t="shared" si="1"/>
        <v>0</v>
      </c>
      <c r="G21" s="175">
        <f t="shared" si="2"/>
        <v>-7.5187969924812026E-3</v>
      </c>
    </row>
    <row r="22" spans="1:7" s="148" customFormat="1" ht="15" x14ac:dyDescent="0.25">
      <c r="A22" s="172">
        <v>2014</v>
      </c>
      <c r="B22" s="173">
        <f>IFERROR(VLOOKUP(CONCATENATE($A$22,$A$8,$A$6),'1_2_3data_4 Supplyandworkforce'!$A$5:$BX$465,55,FALSE),"—")</f>
        <v>126</v>
      </c>
      <c r="C22" s="173">
        <f>IFERROR(VLOOKUP(CONCATENATE($A$22,$A$10,$A$6),'1_2_3data_4 Supplyandworkforce'!$A$5:$BX$465,55,FALSE),"—")</f>
        <v>12</v>
      </c>
      <c r="D22" s="173">
        <f>IFERROR(VLOOKUP(CONCATENATE($A$22,$A$12,$A$6),'1_2_3data_4 Supplyandworkforce'!$A$5:$BX$465,55,FALSE),"—")</f>
        <v>142</v>
      </c>
      <c r="E22" s="174">
        <f t="shared" si="0"/>
        <v>1.6129032258064516E-2</v>
      </c>
      <c r="F22" s="174">
        <f t="shared" si="1"/>
        <v>1.4</v>
      </c>
      <c r="G22" s="175">
        <f t="shared" si="2"/>
        <v>7.575757575757576E-2</v>
      </c>
    </row>
    <row r="23" spans="1:7" s="148" customFormat="1" ht="15" x14ac:dyDescent="0.25">
      <c r="A23" s="172">
        <v>2015</v>
      </c>
      <c r="B23" s="173">
        <f>IFERROR(VLOOKUP(CONCATENATE($A$23,$A$8,$A$6),'1_2_3data_4 Supplyandworkforce'!$A$5:$BX$465,55,FALSE),"—")</f>
        <v>136</v>
      </c>
      <c r="C23" s="173">
        <f>IFERROR(VLOOKUP(CONCATENATE($A$23,$A$10,$A$6),'1_2_3data_4 Supplyandworkforce'!$A$5:$BX$465,55,FALSE),"—")</f>
        <v>14</v>
      </c>
      <c r="D23" s="173">
        <f>IFERROR(VLOOKUP(CONCATENATE($A$23,$A$12,$A$6),'1_2_3data_4 Supplyandworkforce'!$A$5:$BX$465,55,FALSE),"—")</f>
        <v>143</v>
      </c>
      <c r="E23" s="174">
        <f t="shared" si="0"/>
        <v>7.9365079365079361E-2</v>
      </c>
      <c r="F23" s="174">
        <f t="shared" si="1"/>
        <v>0.16666666666666666</v>
      </c>
      <c r="G23" s="175">
        <f t="shared" si="2"/>
        <v>7.0422535211267607E-3</v>
      </c>
    </row>
    <row r="24" spans="1:7" s="148" customFormat="1" ht="15" x14ac:dyDescent="0.25">
      <c r="A24" s="172">
        <v>2016</v>
      </c>
      <c r="B24" s="173">
        <f>IFERROR(VLOOKUP(CONCATENATE($A$24,$A$8,$A$6),'1_2_3data_4 Supplyandworkforce'!$A$5:$BX$465,55,FALSE),"—")</f>
        <v>148</v>
      </c>
      <c r="C24" s="173">
        <f>IFERROR(VLOOKUP(CONCATENATE($A$24,$A$10,$A$6),'1_2_3data_4 Supplyandworkforce'!$A$5:$BX$465,55,FALSE),"—")</f>
        <v>22</v>
      </c>
      <c r="D24" s="173">
        <f>IFERROR(VLOOKUP(CONCATENATE($A$24,$A$12,$A$6),'1_2_3data_4 Supplyandworkforce'!$A$5:$BX$465,55,FALSE),"—")</f>
        <v>141</v>
      </c>
      <c r="E24" s="174">
        <f t="shared" si="0"/>
        <v>8.8235294117647065E-2</v>
      </c>
      <c r="F24" s="174">
        <f t="shared" si="1"/>
        <v>0.5714285714285714</v>
      </c>
      <c r="G24" s="175">
        <f t="shared" si="2"/>
        <v>-1.3986013986013986E-2</v>
      </c>
    </row>
    <row r="25" spans="1:7" s="148" customFormat="1" ht="15" x14ac:dyDescent="0.25">
      <c r="A25" s="172">
        <v>2017</v>
      </c>
      <c r="B25" s="173">
        <f>IFERROR(VLOOKUP(CONCATENATE($A$25,$A$8,$A$6),'1_2_3data_4 Supplyandworkforce'!$A$5:$BX$552,55,FALSE),"—")</f>
        <v>163</v>
      </c>
      <c r="C25" s="173">
        <f>IFERROR(VLOOKUP(CONCATENATE($A$25,$A$10,$A$6),'1_2_3data_4 Supplyandworkforce'!$A$5:$BX$465,55,FALSE),"—")</f>
        <v>24</v>
      </c>
      <c r="D25" s="173">
        <f>IFERROR(VLOOKUP(CONCATENATE($A$25,$A$12,$A$6),'1_2_3data_4 Supplyandworkforce'!$A$5:$BX$465,55,FALSE),"—")</f>
        <v>157</v>
      </c>
      <c r="E25" s="174">
        <f t="shared" si="0"/>
        <v>0.10135135135135136</v>
      </c>
      <c r="F25" s="174">
        <f t="shared" si="1"/>
        <v>9.0909090909090912E-2</v>
      </c>
      <c r="G25" s="175">
        <f t="shared" si="2"/>
        <v>0.11347517730496454</v>
      </c>
    </row>
    <row r="26" spans="1:7" s="148" customFormat="1" ht="15" x14ac:dyDescent="0.25">
      <c r="A26" s="172">
        <v>2018</v>
      </c>
      <c r="B26" s="173">
        <f>IFERROR(VLOOKUP(CONCATENATE($A$26,$A$8,$A$6),'1_2_3data_4 Supplyandworkforce'!$A$5:$BX$465,55,FALSE),"—")</f>
        <v>164</v>
      </c>
      <c r="C26" s="173">
        <f>IFERROR(VLOOKUP(CONCATENATE($A$26,$A$10,$A$6),'1_2_3data_4 Supplyandworkforce'!$A$5:$BX$465,55,FALSE),"—")</f>
        <v>28</v>
      </c>
      <c r="D26" s="173">
        <f>IFERROR(VLOOKUP(CONCATENATE($A$26,$A$12,$A$6),'1_2_3data_4 Supplyandworkforce'!$A$5:$BX$465,55,FALSE),"—")</f>
        <v>175</v>
      </c>
      <c r="E26" s="174">
        <f t="shared" si="0"/>
        <v>6.1349693251533744E-3</v>
      </c>
      <c r="F26" s="174">
        <f t="shared" si="1"/>
        <v>0.16666666666666666</v>
      </c>
      <c r="G26" s="175">
        <f t="shared" si="2"/>
        <v>0.11464968152866242</v>
      </c>
    </row>
    <row r="27" spans="1:7" s="148" customFormat="1" ht="15" x14ac:dyDescent="0.25">
      <c r="A27" s="172">
        <v>2019</v>
      </c>
      <c r="B27" s="173">
        <f>IFERROR(VLOOKUP(CONCATENATE($A$27,$A$8,$A$6),'1_2_3data_4 Supplyandworkforce'!$A$5:$BX$465,55,FALSE),"—")</f>
        <v>180</v>
      </c>
      <c r="C27" s="173">
        <f>IFERROR(VLOOKUP(CONCATENATE($A$27,$A$10,$A$6),'1_2_3data_4 Supplyandworkforce'!$A$5:$BX$465,55,FALSE),"—")</f>
        <v>38</v>
      </c>
      <c r="D27" s="173">
        <f>IFERROR(VLOOKUP(CONCATENATE($A$27,$A$12,$A$6),'1_2_3data_4 Supplyandworkforce'!$A$5:$BX$465,55,FALSE),"—")</f>
        <v>201</v>
      </c>
      <c r="E27" s="174">
        <f t="shared" si="0"/>
        <v>9.7560975609756101E-2</v>
      </c>
      <c r="F27" s="174">
        <f t="shared" si="1"/>
        <v>0.35714285714285715</v>
      </c>
      <c r="G27" s="175">
        <f t="shared" si="2"/>
        <v>0.14857142857142858</v>
      </c>
    </row>
    <row r="28" spans="1:7" s="8" customFormat="1" ht="17.25" customHeight="1" x14ac:dyDescent="0.2">
      <c r="A28" s="97" t="s">
        <v>264</v>
      </c>
      <c r="B28" s="98"/>
      <c r="C28" s="98"/>
      <c r="D28" s="99"/>
      <c r="E28" s="99"/>
      <c r="F28" s="99"/>
      <c r="G28" s="99"/>
    </row>
    <row r="29" spans="1:7" s="8" customFormat="1" ht="12" customHeight="1" x14ac:dyDescent="0.2">
      <c r="A29" s="100" t="s">
        <v>329</v>
      </c>
      <c r="B29" s="105"/>
      <c r="C29" s="105"/>
      <c r="D29" s="105"/>
      <c r="E29" s="105"/>
      <c r="F29" s="105"/>
      <c r="G29" s="105"/>
    </row>
    <row r="30" spans="1:7" s="8" customFormat="1" ht="12" customHeight="1" x14ac:dyDescent="0.2">
      <c r="A30" s="100" t="s">
        <v>330</v>
      </c>
      <c r="B30" s="105"/>
      <c r="C30" s="105"/>
      <c r="D30" s="105"/>
      <c r="E30" s="105"/>
      <c r="F30" s="105"/>
      <c r="G30" s="105"/>
    </row>
    <row r="31" spans="1:7" s="8" customFormat="1" ht="12" customHeight="1" x14ac:dyDescent="0.2">
      <c r="A31" s="324" t="s">
        <v>343</v>
      </c>
      <c r="B31" s="325"/>
      <c r="C31" s="325"/>
      <c r="D31" s="325"/>
      <c r="E31" s="325"/>
      <c r="F31" s="325"/>
      <c r="G31" s="325"/>
    </row>
    <row r="32" spans="1:7" s="8" customFormat="1" ht="12" customHeight="1" x14ac:dyDescent="0.2">
      <c r="A32" s="142" t="s">
        <v>356</v>
      </c>
      <c r="B32" s="105"/>
      <c r="C32" s="105"/>
      <c r="D32" s="105"/>
      <c r="E32" s="105"/>
      <c r="F32" s="105"/>
      <c r="G32" s="105"/>
    </row>
    <row r="33" spans="1:7" s="8" customFormat="1" ht="12" customHeight="1" x14ac:dyDescent="0.2">
      <c r="A33" s="101" t="s">
        <v>301</v>
      </c>
      <c r="B33" s="105"/>
      <c r="C33" s="105"/>
      <c r="D33" s="105"/>
      <c r="E33" s="105"/>
      <c r="F33" s="105"/>
      <c r="G33" s="105"/>
    </row>
    <row r="34" spans="1:7" s="8" customFormat="1" ht="12" customHeight="1" x14ac:dyDescent="0.2">
      <c r="A34" s="133" t="s">
        <v>318</v>
      </c>
      <c r="B34" s="105"/>
      <c r="C34" s="105"/>
      <c r="D34" s="105"/>
      <c r="E34" s="105"/>
      <c r="F34" s="105"/>
      <c r="G34" s="105"/>
    </row>
    <row r="35" spans="1:7" s="210" customFormat="1" ht="24.75" customHeight="1" x14ac:dyDescent="0.2">
      <c r="A35" s="326" t="s">
        <v>360</v>
      </c>
      <c r="B35" s="326"/>
      <c r="C35" s="326"/>
      <c r="D35" s="326"/>
      <c r="E35" s="326"/>
      <c r="F35" s="326"/>
      <c r="G35" s="326"/>
    </row>
    <row r="36" spans="1:7" s="8" customFormat="1" ht="12" customHeight="1" x14ac:dyDescent="0.2">
      <c r="A36" s="100" t="s">
        <v>331</v>
      </c>
      <c r="B36" s="105"/>
      <c r="C36" s="105"/>
      <c r="D36" s="105"/>
      <c r="E36" s="105"/>
      <c r="F36" s="105"/>
      <c r="G36" s="105"/>
    </row>
    <row r="37" spans="1:7" s="8" customFormat="1" ht="12" customHeight="1" x14ac:dyDescent="0.2">
      <c r="A37" s="100" t="s">
        <v>314</v>
      </c>
      <c r="B37" s="105"/>
      <c r="C37" s="105"/>
      <c r="D37" s="105"/>
      <c r="E37" s="105"/>
      <c r="F37" s="105"/>
      <c r="G37" s="105"/>
    </row>
    <row r="38" spans="1:7" s="8" customFormat="1" ht="12" customHeight="1" x14ac:dyDescent="0.2">
      <c r="A38" s="102" t="s">
        <v>332</v>
      </c>
      <c r="B38" s="106"/>
      <c r="C38" s="105"/>
      <c r="D38" s="105"/>
      <c r="E38" s="105"/>
      <c r="F38" s="105"/>
      <c r="G38" s="105"/>
    </row>
    <row r="39" spans="1:7" s="8" customFormat="1" ht="12" customHeight="1" x14ac:dyDescent="0.2">
      <c r="A39" s="103" t="s">
        <v>333</v>
      </c>
      <c r="B39" s="106"/>
      <c r="C39" s="105"/>
      <c r="D39" s="105"/>
      <c r="E39" s="105"/>
      <c r="F39" s="105"/>
      <c r="G39" s="105"/>
    </row>
    <row r="40" spans="1:7" s="8" customFormat="1" ht="12" customHeight="1" x14ac:dyDescent="0.2">
      <c r="A40" s="102" t="s">
        <v>334</v>
      </c>
      <c r="B40" s="106"/>
      <c r="C40" s="105"/>
      <c r="D40" s="105"/>
      <c r="E40" s="105"/>
      <c r="F40" s="105"/>
      <c r="G40" s="105"/>
    </row>
    <row r="41" spans="1:7" s="8" customFormat="1" ht="12" customHeight="1" x14ac:dyDescent="0.2">
      <c r="A41" s="103" t="s">
        <v>335</v>
      </c>
      <c r="B41" s="106"/>
      <c r="C41" s="105"/>
      <c r="D41" s="105"/>
      <c r="E41" s="105"/>
      <c r="F41" s="105"/>
      <c r="G41" s="105"/>
    </row>
    <row r="42" spans="1:7" s="8" customFormat="1" ht="12" customHeight="1" x14ac:dyDescent="0.2">
      <c r="A42" s="103" t="s">
        <v>336</v>
      </c>
      <c r="B42" s="106"/>
      <c r="C42" s="105"/>
      <c r="D42" s="105"/>
      <c r="E42" s="105"/>
      <c r="F42" s="105"/>
      <c r="G42" s="105"/>
    </row>
    <row r="43" spans="1:7" s="8" customFormat="1" ht="12" customHeight="1" x14ac:dyDescent="0.2">
      <c r="A43" s="100" t="s">
        <v>302</v>
      </c>
      <c r="B43" s="106"/>
      <c r="C43" s="105"/>
      <c r="D43" s="105"/>
      <c r="E43" s="105"/>
      <c r="F43" s="105"/>
      <c r="G43" s="105"/>
    </row>
    <row r="44" spans="1:7" s="8" customFormat="1" ht="12" customHeight="1" x14ac:dyDescent="0.2">
      <c r="A44" s="104" t="s">
        <v>265</v>
      </c>
      <c r="B44" s="105"/>
      <c r="C44" s="105"/>
      <c r="D44" s="105"/>
      <c r="E44" s="105"/>
      <c r="F44" s="105"/>
      <c r="G44" s="105"/>
    </row>
    <row r="45" spans="1:7" s="8" customFormat="1" ht="12" customHeight="1" x14ac:dyDescent="0.2">
      <c r="A45" s="100" t="s">
        <v>266</v>
      </c>
      <c r="B45" s="105"/>
      <c r="C45" s="105"/>
      <c r="D45" s="105"/>
      <c r="E45" s="105"/>
      <c r="F45" s="105"/>
      <c r="G45" s="105"/>
    </row>
    <row r="46" spans="1:7" s="8" customFormat="1" ht="15" x14ac:dyDescent="0.25">
      <c r="A46" s="7"/>
    </row>
    <row r="47" spans="1:7" s="8" customFormat="1" ht="15" x14ac:dyDescent="0.25">
      <c r="A47" s="7"/>
    </row>
    <row r="48" spans="1:7" s="8" customFormat="1" ht="15" x14ac:dyDescent="0.25">
      <c r="A48" s="7"/>
    </row>
    <row r="49" spans="1:13" s="8" customFormat="1" ht="15" x14ac:dyDescent="0.25">
      <c r="A49" s="7"/>
    </row>
    <row r="50" spans="1:13" s="8" customFormat="1" ht="15" x14ac:dyDescent="0.25">
      <c r="A50" s="7"/>
    </row>
    <row r="51" spans="1:13" s="8" customFormat="1" ht="15" x14ac:dyDescent="0.25">
      <c r="A51" s="7"/>
    </row>
    <row r="52" spans="1:13" s="8" customFormat="1" ht="15" x14ac:dyDescent="0.25">
      <c r="A52" s="7"/>
    </row>
    <row r="53" spans="1:13" s="8" customFormat="1" ht="15" x14ac:dyDescent="0.25">
      <c r="A53" s="7"/>
    </row>
    <row r="54" spans="1:13" s="8" customFormat="1" ht="15" x14ac:dyDescent="0.25">
      <c r="A54" s="7"/>
    </row>
    <row r="55" spans="1:13" s="8" customFormat="1" ht="15" x14ac:dyDescent="0.25">
      <c r="A55" s="7"/>
    </row>
    <row r="56" spans="1:13" s="22" customFormat="1" ht="20.25" customHeight="1" x14ac:dyDescent="0.25"/>
    <row r="57" spans="1:13" ht="88.35" customHeight="1" x14ac:dyDescent="0.2">
      <c r="J57" s="34"/>
      <c r="K57" s="34"/>
      <c r="L57" s="34"/>
    </row>
    <row r="58" spans="1:13" ht="15" customHeight="1" x14ac:dyDescent="0.2">
      <c r="L58" s="8"/>
    </row>
    <row r="59" spans="1:13" ht="15" customHeight="1" x14ac:dyDescent="0.25">
      <c r="A59" s="13"/>
      <c r="J59" s="32"/>
      <c r="K59" s="32"/>
      <c r="L59" s="32"/>
    </row>
    <row r="60" spans="1:13" ht="15" customHeight="1" x14ac:dyDescent="0.2">
      <c r="J60" s="32"/>
      <c r="K60" s="33"/>
      <c r="L60" s="32"/>
      <c r="M60" s="33"/>
    </row>
    <row r="61" spans="1:13" ht="15" customHeight="1" x14ac:dyDescent="0.2">
      <c r="J61" s="32"/>
      <c r="K61" s="33"/>
      <c r="L61" s="32"/>
      <c r="M61" s="33"/>
    </row>
    <row r="62" spans="1:13" ht="15" customHeight="1" x14ac:dyDescent="0.2">
      <c r="J62" s="32"/>
      <c r="K62" s="33"/>
      <c r="L62" s="32"/>
      <c r="M62" s="33"/>
    </row>
    <row r="63" spans="1:13" ht="15" customHeight="1" x14ac:dyDescent="0.2">
      <c r="J63" s="32"/>
      <c r="K63" s="33"/>
      <c r="L63" s="32"/>
      <c r="M63" s="33"/>
    </row>
    <row r="64" spans="1:13" ht="15" customHeight="1" x14ac:dyDescent="0.2">
      <c r="J64" s="32"/>
      <c r="K64" s="33"/>
      <c r="L64" s="32"/>
      <c r="M64" s="33"/>
    </row>
    <row r="65" spans="10:13" ht="15" customHeight="1" x14ac:dyDescent="0.2">
      <c r="J65" s="32"/>
      <c r="K65" s="33"/>
      <c r="L65" s="32"/>
      <c r="M65" s="33"/>
    </row>
    <row r="66" spans="10:13" ht="15" customHeight="1" x14ac:dyDescent="0.2">
      <c r="J66" s="32"/>
      <c r="K66" s="33"/>
      <c r="L66" s="32"/>
      <c r="M66" s="33"/>
    </row>
    <row r="67" spans="10:13" ht="15" customHeight="1" x14ac:dyDescent="0.2"/>
    <row r="68" spans="10:13" s="76" customFormat="1" ht="17.25" customHeight="1" x14ac:dyDescent="0.2"/>
    <row r="69" spans="10:13" s="105" customFormat="1" ht="12" customHeight="1" x14ac:dyDescent="0.2"/>
    <row r="70" spans="10:13" s="105" customFormat="1" ht="12" customHeight="1" x14ac:dyDescent="0.2"/>
    <row r="71" spans="10:13" s="105" customFormat="1" ht="12" customHeight="1" x14ac:dyDescent="0.2"/>
    <row r="72" spans="10:13" s="105" customFormat="1" ht="12" customHeight="1" x14ac:dyDescent="0.2"/>
    <row r="73" spans="10:13" s="105" customFormat="1" ht="12" customHeight="1" x14ac:dyDescent="0.2"/>
    <row r="74" spans="10:13" s="105" customFormat="1" ht="12" customHeight="1" x14ac:dyDescent="0.2"/>
    <row r="75" spans="10:13" s="105" customFormat="1" ht="12" customHeight="1" x14ac:dyDescent="0.2"/>
    <row r="76" spans="10:13" s="105" customFormat="1" ht="12" customHeight="1" x14ac:dyDescent="0.2"/>
    <row r="77" spans="10:13" s="105" customFormat="1" ht="12" customHeight="1" x14ac:dyDescent="0.2"/>
    <row r="78" spans="10:13" s="105" customFormat="1" ht="12" customHeight="1" x14ac:dyDescent="0.2"/>
    <row r="79" spans="10:13" s="105" customFormat="1" ht="12" customHeight="1" x14ac:dyDescent="0.2"/>
    <row r="80" spans="10:13" s="105" customFormat="1" ht="12" customHeight="1" x14ac:dyDescent="0.2"/>
    <row r="81" spans="3:7" s="105" customFormat="1" ht="12" customHeight="1" x14ac:dyDescent="0.2"/>
    <row r="82" spans="3:7" s="105" customFormat="1" ht="12" customHeight="1" x14ac:dyDescent="0.2"/>
    <row r="83" spans="3:7" s="105" customFormat="1" ht="12" customHeight="1" x14ac:dyDescent="0.2"/>
    <row r="84" spans="3:7" s="105" customFormat="1" ht="12" customHeight="1" x14ac:dyDescent="0.2"/>
    <row r="86" spans="3:7" x14ac:dyDescent="0.2">
      <c r="D86" s="8"/>
      <c r="F86" s="8"/>
      <c r="G86" s="8"/>
    </row>
    <row r="87" spans="3:7" x14ac:dyDescent="0.2">
      <c r="C87" s="8"/>
      <c r="D87" s="8"/>
      <c r="F87" s="8"/>
      <c r="G87" s="8"/>
    </row>
    <row r="88" spans="3:7" x14ac:dyDescent="0.2">
      <c r="F88" s="8"/>
      <c r="G88" s="8"/>
    </row>
    <row r="89" spans="3:7" x14ac:dyDescent="0.2">
      <c r="C89" s="8"/>
      <c r="F89" s="8"/>
    </row>
    <row r="90" spans="3:7" x14ac:dyDescent="0.2">
      <c r="C90" s="1"/>
      <c r="D90" s="5"/>
      <c r="F90" s="1"/>
      <c r="G90" s="5"/>
    </row>
    <row r="91" spans="3:7" x14ac:dyDescent="0.2">
      <c r="C91" s="1"/>
      <c r="D91" s="5"/>
      <c r="F91" s="1"/>
      <c r="G91" s="5"/>
    </row>
    <row r="92" spans="3:7" x14ac:dyDescent="0.2">
      <c r="C92" s="1"/>
      <c r="D92" s="5"/>
      <c r="F92" s="1"/>
      <c r="G92" s="5"/>
    </row>
    <row r="93" spans="3:7" x14ac:dyDescent="0.2">
      <c r="C93" s="1"/>
      <c r="D93" s="5"/>
      <c r="F93" s="1"/>
      <c r="G93" s="5"/>
    </row>
    <row r="94" spans="3:7" x14ac:dyDescent="0.2">
      <c r="C94" s="1"/>
      <c r="D94" s="5"/>
      <c r="F94" s="1"/>
      <c r="G94" s="5"/>
    </row>
    <row r="95" spans="3:7" x14ac:dyDescent="0.2">
      <c r="C95" s="1"/>
      <c r="D95" s="5"/>
      <c r="F95" s="1"/>
      <c r="G95" s="5"/>
    </row>
    <row r="96" spans="3:7" x14ac:dyDescent="0.2">
      <c r="C96" s="1"/>
      <c r="D96" s="5"/>
      <c r="F96" s="1"/>
      <c r="G96" s="5"/>
    </row>
    <row r="97" spans="3:7" x14ac:dyDescent="0.2">
      <c r="C97" s="1"/>
      <c r="D97" s="5"/>
      <c r="F97" s="1"/>
      <c r="G97" s="5"/>
    </row>
    <row r="98" spans="3:7" x14ac:dyDescent="0.2">
      <c r="C98" s="1"/>
      <c r="D98" s="5"/>
      <c r="F98" s="1"/>
      <c r="G98" s="5"/>
    </row>
    <row r="99" spans="3:7" x14ac:dyDescent="0.2">
      <c r="C99" s="1"/>
      <c r="D99" s="5"/>
      <c r="F99" s="1"/>
      <c r="G99" s="5"/>
    </row>
  </sheetData>
  <sheetProtection algorithmName="SHA-512" hashValue="Xr6V1t/+Fhr/ETyoYPu29GuG4gzBaP4u+Qi1W+0X9bhH04uW0DPyH4mpqXtK46WIH9dveUrCEQ5xgcFshEQsJg==" saltValue="mztybO2ChusPmNP29VvG2w==" spinCount="100000" sheet="1" scenarios="1"/>
  <mergeCells count="4">
    <mergeCell ref="A14:A15"/>
    <mergeCell ref="A1:F1"/>
    <mergeCell ref="A31:G31"/>
    <mergeCell ref="A35:G35"/>
  </mergeCells>
  <hyperlinks>
    <hyperlink ref="A2" location="'Table of Contents'!A1" display="Back to Table of Contents"/>
    <hyperlink ref="A31" r:id="rId1"/>
  </hyperlinks>
  <pageMargins left="0.7" right="0.7" top="0.75" bottom="0.75" header="0.3" footer="0.3"/>
  <pageSetup orientation="portrait" r:id="rId2"/>
  <headerFooter>
    <oddFooter>&amp;L&amp;9© 2020 CIHI&amp;R&amp;9&amp;P</oddFooter>
  </headerFooter>
  <drawing r:id="rId3"/>
  <extLst>
    <ext xmlns:x14="http://schemas.microsoft.com/office/spreadsheetml/2009/9/main" uri="{CCE6A557-97BC-4b89-ADB6-D9C93CAAB3DF}">
      <x14:dataValidations xmlns:xm="http://schemas.microsoft.com/office/excel/2006/main" count="3">
        <x14:dataValidation type="list" allowBlank="1" showErrorMessage="1" prompt="To select a comparator province or territory, press and hold Alt and then press the down arrow. Release both keys. Use the up and down arrows to select a province or territory and press the space bar to confirm your selection.">
          <x14:formula1>
            <xm:f>'Data validation tables'!$A$26:$A$40</xm:f>
          </x14:formula1>
          <xm:sqref>A12 A10</xm:sqref>
        </x14:dataValidation>
        <x14:dataValidation type="list" allowBlank="1" showErrorMessage="1" prompt="To select a main province or territory, press and hold Alt and then press the down arrow. Release both keys. Use the up and down arrows to select a province or territory and press the space bar to confirm your selection.">
          <x14:formula1>
            <xm:f>'Data validation tables'!$A$26:$A$40</xm:f>
          </x14:formula1>
          <xm:sqref>A8</xm:sqref>
        </x14:dataValidation>
        <x14:dataValidation type="list" allowBlank="1" showErrorMessage="1" prompt="To select a type of provider, press and hold Alt and then press the down arrow. Release both keys. Use the up and down arrows to select a provider and press the space bar to confirm your selection.">
          <x14:formula1>
            <xm:f>'Data validation tables'!$A$3:$A$6</xm:f>
          </x14:formula1>
          <xm:sqref>A6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33"/>
  <sheetViews>
    <sheetView showGridLines="0" zoomScaleNormal="100" workbookViewId="0"/>
  </sheetViews>
  <sheetFormatPr defaultRowHeight="14.25" x14ac:dyDescent="0.2"/>
  <cols>
    <col min="1" max="2" width="23.5" customWidth="1"/>
    <col min="3" max="6" width="18.125" style="8" customWidth="1"/>
    <col min="9" max="9" width="11.125" customWidth="1"/>
    <col min="10" max="10" width="2.625" customWidth="1"/>
    <col min="11" max="11" width="3.625" customWidth="1"/>
  </cols>
  <sheetData>
    <row r="1" spans="1:16" ht="77.099999999999994" customHeight="1" x14ac:dyDescent="0.2">
      <c r="A1" s="30" t="s">
        <v>2</v>
      </c>
      <c r="B1" s="31" t="str">
        <f>CONCATENATE(Workforce!B17,)</f>
        <v>Nurse practitioners workforce count in Newfoundland and Labrador</v>
      </c>
      <c r="C1" s="31" t="s">
        <v>189</v>
      </c>
      <c r="D1" s="31" t="s">
        <v>192</v>
      </c>
      <c r="E1" s="31" t="s">
        <v>190</v>
      </c>
      <c r="F1" s="31" t="s">
        <v>191</v>
      </c>
      <c r="G1" s="40" t="s">
        <v>193</v>
      </c>
      <c r="J1" s="36"/>
      <c r="K1" s="36"/>
      <c r="L1" s="36"/>
      <c r="M1" s="36"/>
      <c r="N1" s="36"/>
      <c r="O1" s="36"/>
      <c r="P1" s="36"/>
    </row>
    <row r="2" spans="1:16" x14ac:dyDescent="0.2">
      <c r="A2" s="29">
        <v>2010</v>
      </c>
      <c r="B2" s="28">
        <f>IFERROR(VLOOKUP(CONCATENATE(A2,Workforce!A8,Workforce!A6),'1_2_3data_4 Supplyandworkforce'!$A$5:$BX$465,55,FALSE),"n/a")</f>
        <v>96</v>
      </c>
      <c r="C2" s="28">
        <f>B3</f>
        <v>107</v>
      </c>
      <c r="D2" s="28">
        <f>C2-B2</f>
        <v>11</v>
      </c>
      <c r="E2" s="37">
        <f>IFERROR(IF(D2&gt;0,-D2, ""), "n/a")</f>
        <v>-11</v>
      </c>
      <c r="F2" s="28" t="str">
        <f>IFERROR(IF(D2&lt;0,D2,""), "n/a")</f>
        <v/>
      </c>
      <c r="G2" s="32">
        <f>IFERROR(D2/B2,"")</f>
        <v>0.11458333333333333</v>
      </c>
    </row>
    <row r="3" spans="1:16" x14ac:dyDescent="0.2">
      <c r="A3" s="29">
        <v>2011</v>
      </c>
      <c r="B3" s="28">
        <f>IFERROR(VLOOKUP(CONCATENATE(A3,Workforce!A8,Workforce!A6),'1_2_3data_4 Supplyandworkforce'!$A$5:$BX$465,55,FALSE),"n/a")</f>
        <v>107</v>
      </c>
      <c r="C3" s="28">
        <f t="shared" ref="C3:C10" si="0">B4</f>
        <v>120</v>
      </c>
      <c r="D3" s="28">
        <f t="shared" ref="D3:D10" si="1">C3-B3</f>
        <v>13</v>
      </c>
      <c r="E3" s="37">
        <f>IFERROR(IF(D3&gt;0,-D3, ""),"n/a")</f>
        <v>-13</v>
      </c>
      <c r="F3" s="28" t="str">
        <f t="shared" ref="F3:F10" si="2">IFERROR(IF(D3&lt;0,D3,""), "n/a")</f>
        <v/>
      </c>
      <c r="G3" s="32">
        <f>IFERROR(D3/B3,"")</f>
        <v>0.12149532710280374</v>
      </c>
    </row>
    <row r="4" spans="1:16" x14ac:dyDescent="0.2">
      <c r="A4" s="29">
        <v>2012</v>
      </c>
      <c r="B4" s="28">
        <f>IFERROR(VLOOKUP(CONCATENATE(A4,Workforce!A8,Workforce!A6),'1_2_3data_4 Supplyandworkforce'!$A$5:$BX$465,55,FALSE),"n/a")</f>
        <v>120</v>
      </c>
      <c r="C4" s="28">
        <f t="shared" si="0"/>
        <v>124</v>
      </c>
      <c r="D4" s="28">
        <f t="shared" si="1"/>
        <v>4</v>
      </c>
      <c r="E4" s="37">
        <f t="shared" ref="E4" si="3">IFERROR(IF(D4&gt;0,-D4, ""), "n/a")</f>
        <v>-4</v>
      </c>
      <c r="F4" s="28" t="str">
        <f t="shared" si="2"/>
        <v/>
      </c>
      <c r="G4" s="32">
        <f>IFERROR(D4/B4,"")</f>
        <v>3.3333333333333333E-2</v>
      </c>
    </row>
    <row r="5" spans="1:16" x14ac:dyDescent="0.2">
      <c r="A5" s="29">
        <v>2013</v>
      </c>
      <c r="B5" s="28">
        <f>IFERROR(VLOOKUP(CONCATENATE(A5,Workforce!A8,Workforce!A6),'1_2_3data_4 Supplyandworkforce'!$A$5:$BX$465,55,FALSE),"n/a")</f>
        <v>124</v>
      </c>
      <c r="C5" s="28">
        <f t="shared" si="0"/>
        <v>126</v>
      </c>
      <c r="D5" s="28">
        <f t="shared" si="1"/>
        <v>2</v>
      </c>
      <c r="E5" s="37">
        <f t="shared" ref="E5" si="4">IFERROR(IF(D5&gt;0,-D5, ""),"n/a")</f>
        <v>-2</v>
      </c>
      <c r="F5" s="28" t="str">
        <f t="shared" si="2"/>
        <v/>
      </c>
      <c r="G5" s="32">
        <f>IFERROR(D5/B5,"")</f>
        <v>1.6129032258064516E-2</v>
      </c>
    </row>
    <row r="6" spans="1:16" x14ac:dyDescent="0.2">
      <c r="A6" s="29">
        <v>2014</v>
      </c>
      <c r="B6" s="28">
        <f>IFERROR(VLOOKUP(CONCATENATE(A6,Workforce!A8,Workforce!A6),'1_2_3data_4 Supplyandworkforce'!$A$5:$BX$465,55,FALSE),"n/a")</f>
        <v>126</v>
      </c>
      <c r="C6" s="28">
        <f t="shared" si="0"/>
        <v>136</v>
      </c>
      <c r="D6" s="28">
        <f t="shared" si="1"/>
        <v>10</v>
      </c>
      <c r="E6" s="37">
        <f t="shared" ref="E6" si="5">IFERROR(IF(D6&gt;0,-D6, ""), "n/a")</f>
        <v>-10</v>
      </c>
      <c r="F6" s="28" t="str">
        <f t="shared" si="2"/>
        <v/>
      </c>
      <c r="G6" s="32">
        <f>IFERROR(D6/B6,"")</f>
        <v>7.9365079365079361E-2</v>
      </c>
    </row>
    <row r="7" spans="1:16" x14ac:dyDescent="0.2">
      <c r="A7" s="29">
        <v>2015</v>
      </c>
      <c r="B7" s="28">
        <f>IFERROR(VLOOKUP(CONCATENATE(A7,Workforce!A8,Workforce!A6),'1_2_3data_4 Supplyandworkforce'!$A$5:$BX$465,55,FALSE),"n/a")</f>
        <v>136</v>
      </c>
      <c r="C7" s="28">
        <f t="shared" si="0"/>
        <v>148</v>
      </c>
      <c r="D7" s="28">
        <f t="shared" si="1"/>
        <v>12</v>
      </c>
      <c r="E7" s="37">
        <f t="shared" ref="E7" si="6">IFERROR(IF(D7&gt;0,-D7, ""),"n/a")</f>
        <v>-12</v>
      </c>
      <c r="F7" s="28" t="str">
        <f t="shared" si="2"/>
        <v/>
      </c>
      <c r="G7" s="32">
        <f t="shared" ref="G7:G21" si="7">IFERROR(D7/B7,"")</f>
        <v>8.8235294117647065E-2</v>
      </c>
    </row>
    <row r="8" spans="1:16" x14ac:dyDescent="0.2">
      <c r="A8" s="29">
        <v>2016</v>
      </c>
      <c r="B8" s="28">
        <f>IFERROR(VLOOKUP(CONCATENATE(A8,Workforce!A8,Workforce!A6),'1_2_3data_4 Supplyandworkforce'!$A$5:$BX$465,55,FALSE),"n/a")</f>
        <v>148</v>
      </c>
      <c r="C8" s="28">
        <f t="shared" si="0"/>
        <v>163</v>
      </c>
      <c r="D8" s="28">
        <f t="shared" si="1"/>
        <v>15</v>
      </c>
      <c r="E8" s="37">
        <f t="shared" ref="E8" si="8">IFERROR(IF(D8&gt;0,-D8, ""), "n/a")</f>
        <v>-15</v>
      </c>
      <c r="F8" s="28" t="str">
        <f t="shared" si="2"/>
        <v/>
      </c>
      <c r="G8" s="32">
        <f t="shared" si="7"/>
        <v>0.10135135135135136</v>
      </c>
    </row>
    <row r="9" spans="1:16" x14ac:dyDescent="0.2">
      <c r="A9" s="29">
        <v>2017</v>
      </c>
      <c r="B9" s="28">
        <f>IFERROR(VLOOKUP(CONCATENATE(A9,Workforce!A8,Workforce!A6),'1_2_3data_4 Supplyandworkforce'!$A$5:$BX$465,55,FALSE),"n/a")</f>
        <v>163</v>
      </c>
      <c r="C9" s="28">
        <f t="shared" si="0"/>
        <v>164</v>
      </c>
      <c r="D9" s="28">
        <f t="shared" si="1"/>
        <v>1</v>
      </c>
      <c r="E9" s="37">
        <f t="shared" ref="E9" si="9">IFERROR(IF(D9&gt;0,-D9, ""),"n/a")</f>
        <v>-1</v>
      </c>
      <c r="F9" s="28" t="str">
        <f t="shared" si="2"/>
        <v/>
      </c>
      <c r="G9" s="32">
        <f t="shared" si="7"/>
        <v>6.1349693251533744E-3</v>
      </c>
    </row>
    <row r="10" spans="1:16" x14ac:dyDescent="0.2">
      <c r="A10" s="29">
        <v>2018</v>
      </c>
      <c r="B10" s="28">
        <f>IFERROR(VLOOKUP(CONCATENATE(A10,Workforce!A8,Workforce!A6),'1_2_3data_4 Supplyandworkforce'!$A$5:$BX$465,55,FALSE),"n/a")</f>
        <v>164</v>
      </c>
      <c r="C10" s="28">
        <f t="shared" si="0"/>
        <v>180</v>
      </c>
      <c r="D10" s="28">
        <f t="shared" si="1"/>
        <v>16</v>
      </c>
      <c r="E10" s="37">
        <f t="shared" ref="E10" si="10">IFERROR(IF(D10&gt;0,-D10, ""), "n/a")</f>
        <v>-16</v>
      </c>
      <c r="F10" s="28" t="str">
        <f t="shared" si="2"/>
        <v/>
      </c>
      <c r="G10" s="32">
        <f t="shared" si="7"/>
        <v>9.7560975609756101E-2</v>
      </c>
    </row>
    <row r="11" spans="1:16" x14ac:dyDescent="0.2">
      <c r="A11" s="29">
        <v>2019</v>
      </c>
      <c r="B11" s="28">
        <f>IFERROR(VLOOKUP(CONCATENATE(A11,Workforce!A8,Workforce!A6),'1_2_3data_4 Supplyandworkforce'!$A$5:$BX$465,55,FALSE),"n/a")</f>
        <v>180</v>
      </c>
      <c r="C11" s="28"/>
      <c r="D11" s="28"/>
      <c r="E11" s="28"/>
      <c r="F11" s="28"/>
      <c r="G11" s="32"/>
    </row>
    <row r="12" spans="1:16" x14ac:dyDescent="0.2">
      <c r="A12" s="42" t="s">
        <v>197</v>
      </c>
      <c r="B12" s="42" t="str">
        <f>Supply!B17</f>
        <v>Nurse practitioners supply count in Newfoundland and Labrador</v>
      </c>
      <c r="C12" s="42"/>
      <c r="D12" s="42"/>
      <c r="E12" s="42"/>
      <c r="F12" s="42"/>
      <c r="G12" s="32" t="str">
        <f t="shared" si="7"/>
        <v/>
      </c>
    </row>
    <row r="13" spans="1:16" x14ac:dyDescent="0.2">
      <c r="A13" s="8">
        <v>2010</v>
      </c>
      <c r="B13" s="28">
        <f>IFERROR(VLOOKUP(CONCATENATE(A13,Supply!A8,Supply!A6),'1_2_3data_4 Supplyandworkforce'!$A$5:$BX$465,7,FALSE),"n/a")</f>
        <v>96</v>
      </c>
      <c r="C13" s="38">
        <f>B14</f>
        <v>107</v>
      </c>
      <c r="D13" s="38">
        <f>C13-B13</f>
        <v>11</v>
      </c>
      <c r="E13" s="39">
        <f>IFERROR(IF(D13&gt;0,-D13, ""),"n/a")</f>
        <v>-11</v>
      </c>
      <c r="F13" s="38" t="str">
        <f>IFERROR(IF(D13&lt;0,D13,""),"n/a")</f>
        <v/>
      </c>
      <c r="G13" s="32">
        <f t="shared" si="7"/>
        <v>0.11458333333333333</v>
      </c>
    </row>
    <row r="14" spans="1:16" x14ac:dyDescent="0.2">
      <c r="A14" s="8">
        <v>2011</v>
      </c>
      <c r="B14" s="28">
        <f>IFERROR(VLOOKUP(CONCATENATE(A14,Supply!A8,Supply!A6),'1_2_3data_4 Supplyandworkforce'!$A$5:$BX$465,7,FALSE),"n/a")</f>
        <v>107</v>
      </c>
      <c r="C14" s="38">
        <f t="shared" ref="C14:C21" si="11">B15</f>
        <v>120</v>
      </c>
      <c r="D14" s="38">
        <f t="shared" ref="D14:D21" si="12">C14-B14</f>
        <v>13</v>
      </c>
      <c r="E14" s="39">
        <f t="shared" ref="E14:E21" si="13">IFERROR(IF(D14&gt;0,-D14, ""),"n/a")</f>
        <v>-13</v>
      </c>
      <c r="F14" s="38" t="str">
        <f t="shared" ref="F14:F22" si="14">IFERROR(IF(D14&lt;0,D14,""),"n/a")</f>
        <v/>
      </c>
      <c r="G14" s="32">
        <f t="shared" si="7"/>
        <v>0.12149532710280374</v>
      </c>
      <c r="I14" s="327"/>
      <c r="K14" s="8"/>
      <c r="L14" s="41"/>
    </row>
    <row r="15" spans="1:16" x14ac:dyDescent="0.2">
      <c r="A15" s="8">
        <v>2012</v>
      </c>
      <c r="B15" s="28">
        <f>IFERROR(VLOOKUP(CONCATENATE(A15,Supply!A8,Supply!A6),'1_2_3data_4 Supplyandworkforce'!$A$5:$BX$465,7,FALSE),"n/a")</f>
        <v>120</v>
      </c>
      <c r="C15" s="38">
        <f t="shared" si="11"/>
        <v>124</v>
      </c>
      <c r="D15" s="38">
        <f t="shared" si="12"/>
        <v>4</v>
      </c>
      <c r="E15" s="39">
        <f t="shared" si="13"/>
        <v>-4</v>
      </c>
      <c r="F15" s="38" t="str">
        <f t="shared" si="14"/>
        <v/>
      </c>
      <c r="G15" s="32">
        <f t="shared" si="7"/>
        <v>3.3333333333333333E-2</v>
      </c>
      <c r="I15" s="327"/>
      <c r="K15" s="8"/>
      <c r="L15" s="41"/>
    </row>
    <row r="16" spans="1:16" x14ac:dyDescent="0.2">
      <c r="A16" s="8">
        <v>2013</v>
      </c>
      <c r="B16" s="28">
        <f>IFERROR(VLOOKUP(CONCATENATE(A16,Supply!A8,Supply!A6),'1_2_3data_4 Supplyandworkforce'!$A$5:$BX$465,7,FALSE),"n/a")</f>
        <v>124</v>
      </c>
      <c r="C16" s="38">
        <f t="shared" si="11"/>
        <v>127</v>
      </c>
      <c r="D16" s="38">
        <f t="shared" si="12"/>
        <v>3</v>
      </c>
      <c r="E16" s="39">
        <f t="shared" si="13"/>
        <v>-3</v>
      </c>
      <c r="F16" s="38" t="str">
        <f t="shared" si="14"/>
        <v/>
      </c>
      <c r="G16" s="32">
        <f t="shared" si="7"/>
        <v>2.4193548387096774E-2</v>
      </c>
      <c r="I16" s="327"/>
      <c r="K16" s="8"/>
      <c r="L16" s="41"/>
    </row>
    <row r="17" spans="1:12" x14ac:dyDescent="0.2">
      <c r="A17" s="8">
        <v>2014</v>
      </c>
      <c r="B17" s="28">
        <f>IFERROR(VLOOKUP(CONCATENATE(A17,Supply!A8,Supply!A6),'1_2_3data_4 Supplyandworkforce'!$A$5:$BX$465,7,FALSE),"n/a")</f>
        <v>127</v>
      </c>
      <c r="C17" s="38">
        <f t="shared" si="11"/>
        <v>136</v>
      </c>
      <c r="D17" s="38">
        <f t="shared" si="12"/>
        <v>9</v>
      </c>
      <c r="E17" s="39">
        <f t="shared" si="13"/>
        <v>-9</v>
      </c>
      <c r="F17" s="38" t="str">
        <f t="shared" si="14"/>
        <v/>
      </c>
      <c r="G17" s="32">
        <f t="shared" si="7"/>
        <v>7.0866141732283464E-2</v>
      </c>
      <c r="I17" s="327"/>
      <c r="K17" s="8"/>
      <c r="L17" s="41"/>
    </row>
    <row r="18" spans="1:12" x14ac:dyDescent="0.2">
      <c r="A18" s="8">
        <v>2015</v>
      </c>
      <c r="B18" s="28">
        <f>IFERROR(VLOOKUP(CONCATENATE(A18,Supply!A8,Supply!A6),'1_2_3data_4 Supplyandworkforce'!$A$5:$BX$465,7,FALSE),"n/a")</f>
        <v>136</v>
      </c>
      <c r="C18" s="38">
        <f t="shared" si="11"/>
        <v>149</v>
      </c>
      <c r="D18" s="38">
        <f t="shared" si="12"/>
        <v>13</v>
      </c>
      <c r="E18" s="39">
        <f t="shared" si="13"/>
        <v>-13</v>
      </c>
      <c r="F18" s="38" t="str">
        <f t="shared" si="14"/>
        <v/>
      </c>
      <c r="G18" s="32">
        <f t="shared" si="7"/>
        <v>9.5588235294117641E-2</v>
      </c>
      <c r="I18" s="327"/>
      <c r="K18" s="8"/>
      <c r="L18" s="41"/>
    </row>
    <row r="19" spans="1:12" x14ac:dyDescent="0.2">
      <c r="A19" s="8">
        <v>2016</v>
      </c>
      <c r="B19" s="28">
        <f>IFERROR(VLOOKUP(CONCATENATE(A19,Supply!A8,Supply!A6),'1_2_3data_4 Supplyandworkforce'!$A$5:$BX$465,7,FALSE),"n/a")</f>
        <v>149</v>
      </c>
      <c r="C19" s="38">
        <f t="shared" si="11"/>
        <v>165</v>
      </c>
      <c r="D19" s="38">
        <f t="shared" si="12"/>
        <v>16</v>
      </c>
      <c r="E19" s="39">
        <f t="shared" si="13"/>
        <v>-16</v>
      </c>
      <c r="F19" s="38" t="str">
        <f t="shared" si="14"/>
        <v/>
      </c>
      <c r="G19" s="32">
        <f t="shared" si="7"/>
        <v>0.10738255033557047</v>
      </c>
      <c r="I19" s="327"/>
      <c r="K19" s="8"/>
      <c r="L19" s="41"/>
    </row>
    <row r="20" spans="1:12" x14ac:dyDescent="0.2">
      <c r="A20" s="8">
        <v>2017</v>
      </c>
      <c r="B20" s="28">
        <f>IFERROR(VLOOKUP(CONCATENATE(A20,Supply!A8,Supply!A6),'1_2_3data_4 Supplyandworkforce'!$A$5:$BX$465,7,FALSE),"n/a")</f>
        <v>165</v>
      </c>
      <c r="C20" s="38">
        <f t="shared" si="11"/>
        <v>168</v>
      </c>
      <c r="D20" s="38">
        <f t="shared" si="12"/>
        <v>3</v>
      </c>
      <c r="E20" s="39">
        <f t="shared" si="13"/>
        <v>-3</v>
      </c>
      <c r="F20" s="38" t="str">
        <f t="shared" si="14"/>
        <v/>
      </c>
      <c r="G20" s="32">
        <f t="shared" si="7"/>
        <v>1.8181818181818181E-2</v>
      </c>
      <c r="I20" s="327"/>
      <c r="K20" s="8"/>
      <c r="L20" s="41"/>
    </row>
    <row r="21" spans="1:12" x14ac:dyDescent="0.2">
      <c r="A21" s="8">
        <v>2018</v>
      </c>
      <c r="B21" s="28">
        <f>IFERROR(VLOOKUP(CONCATENATE(A21,Supply!A8,Supply!A6),'1_2_3data_4 Supplyandworkforce'!$A$5:$BX$465,7,FALSE),"n/a")</f>
        <v>168</v>
      </c>
      <c r="C21" s="38">
        <f t="shared" si="11"/>
        <v>183</v>
      </c>
      <c r="D21" s="38">
        <f t="shared" si="12"/>
        <v>15</v>
      </c>
      <c r="E21" s="39">
        <f t="shared" si="13"/>
        <v>-15</v>
      </c>
      <c r="F21" s="38" t="str">
        <f t="shared" si="14"/>
        <v/>
      </c>
      <c r="G21" s="32">
        <f t="shared" si="7"/>
        <v>8.9285714285714288E-2</v>
      </c>
      <c r="I21" s="327"/>
      <c r="K21" s="8"/>
      <c r="L21" s="41"/>
    </row>
    <row r="22" spans="1:12" x14ac:dyDescent="0.2">
      <c r="A22" s="8">
        <v>2019</v>
      </c>
      <c r="B22" s="28">
        <f>IFERROR(VLOOKUP(CONCATENATE(A22,Supply!A8,Supply!A6),'1_2_3data_4 Supplyandworkforce'!$A$5:$BX$465,7,FALSE),"n/a")</f>
        <v>183</v>
      </c>
      <c r="C22" s="38"/>
      <c r="D22" s="38"/>
      <c r="E22" s="39" t="str">
        <f>IFERROR(IF(D22&gt;0,-D22, ""),"n/a")</f>
        <v/>
      </c>
      <c r="F22" s="38" t="str">
        <f t="shared" si="14"/>
        <v/>
      </c>
      <c r="G22" s="32"/>
      <c r="I22" s="327"/>
      <c r="K22" s="8"/>
      <c r="L22" s="41"/>
    </row>
    <row r="23" spans="1:12" x14ac:dyDescent="0.2">
      <c r="A23" s="42"/>
      <c r="B23" s="42"/>
      <c r="C23" s="42"/>
      <c r="D23" s="42"/>
      <c r="E23" s="42"/>
      <c r="F23" s="42"/>
      <c r="I23" s="327"/>
      <c r="K23" s="8"/>
      <c r="L23" s="41"/>
    </row>
    <row r="24" spans="1:12" x14ac:dyDescent="0.2">
      <c r="I24" s="327"/>
      <c r="K24" s="8"/>
      <c r="L24" s="41"/>
    </row>
    <row r="25" spans="1:12" x14ac:dyDescent="0.2">
      <c r="I25" s="327"/>
      <c r="K25" s="8"/>
      <c r="L25" s="41"/>
    </row>
    <row r="26" spans="1:12" x14ac:dyDescent="0.2">
      <c r="I26" s="327"/>
      <c r="K26" s="8"/>
      <c r="L26" s="41"/>
    </row>
    <row r="27" spans="1:12" x14ac:dyDescent="0.2">
      <c r="I27" s="327"/>
      <c r="K27" s="8"/>
      <c r="L27" s="41"/>
    </row>
    <row r="28" spans="1:12" x14ac:dyDescent="0.2">
      <c r="I28" s="327"/>
      <c r="K28" s="8"/>
      <c r="L28" s="41"/>
    </row>
    <row r="29" spans="1:12" x14ac:dyDescent="0.2">
      <c r="I29" s="327"/>
      <c r="K29" s="8"/>
      <c r="L29" s="41"/>
    </row>
    <row r="30" spans="1:12" x14ac:dyDescent="0.2">
      <c r="I30" s="327"/>
      <c r="K30" s="8"/>
      <c r="L30" s="41"/>
    </row>
    <row r="31" spans="1:12" x14ac:dyDescent="0.2">
      <c r="I31" s="327"/>
      <c r="K31" s="8"/>
      <c r="L31" s="41"/>
    </row>
    <row r="32" spans="1:12" x14ac:dyDescent="0.2">
      <c r="I32" s="327"/>
      <c r="K32" s="8"/>
      <c r="L32" s="41"/>
    </row>
    <row r="33" spans="9:12" x14ac:dyDescent="0.2">
      <c r="I33" s="327"/>
      <c r="K33" s="8"/>
      <c r="L33" s="41"/>
    </row>
  </sheetData>
  <mergeCells count="2">
    <mergeCell ref="I14:I23"/>
    <mergeCell ref="I24:I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2"/>
  <sheetViews>
    <sheetView showGridLines="0" topLeftCell="A2" zoomScaleNormal="100" workbookViewId="0">
      <selection sqref="A1:F1"/>
    </sheetView>
  </sheetViews>
  <sheetFormatPr defaultRowHeight="14.25" x14ac:dyDescent="0.2"/>
  <cols>
    <col min="1" max="1" width="39" style="8" customWidth="1"/>
    <col min="2" max="2" width="21.625" style="8" customWidth="1"/>
    <col min="3" max="5" width="21.625" customWidth="1"/>
    <col min="6" max="7" width="33.5" customWidth="1"/>
    <col min="8" max="12" width="22" customWidth="1"/>
    <col min="13" max="13" width="18.5" bestFit="1" customWidth="1"/>
    <col min="14" max="14" width="18.125" bestFit="1" customWidth="1"/>
  </cols>
  <sheetData>
    <row r="1" spans="1:6" s="124" customFormat="1" ht="15" hidden="1" customHeight="1" x14ac:dyDescent="0.2">
      <c r="A1" s="331" t="s">
        <v>311</v>
      </c>
      <c r="B1" s="331"/>
      <c r="C1" s="331"/>
      <c r="D1" s="331"/>
      <c r="E1" s="331"/>
      <c r="F1" s="331"/>
    </row>
    <row r="2" spans="1:6" s="86" customFormat="1" ht="24" customHeight="1" x14ac:dyDescent="0.2">
      <c r="A2" s="96" t="s">
        <v>81</v>
      </c>
    </row>
    <row r="3" spans="1:6" s="115" customFormat="1" ht="39.75" customHeight="1" x14ac:dyDescent="0.2">
      <c r="A3" s="178" t="str">
        <f>CONCATENATE("Inflow and outflow for ",LOWER(A6),", ",TRIM(A8),", 2010 to 2019")</f>
        <v>Inflow and outflow for nurse practitioners, Newfoundland and Labrador, 2010 to 2019</v>
      </c>
    </row>
    <row r="4" spans="1:6" s="78" customFormat="1" ht="26.25" customHeight="1" x14ac:dyDescent="0.2">
      <c r="A4" s="121" t="s">
        <v>307</v>
      </c>
    </row>
    <row r="5" spans="1:6" s="50" customFormat="1" ht="21" customHeight="1" x14ac:dyDescent="0.25">
      <c r="A5" s="116" t="s">
        <v>83</v>
      </c>
      <c r="C5" s="35" t="str">
        <f>CONCATENATE("this graph shows the percent inflow and outflow of ",LOWER(A6),"  in ",(A8)," and ",(A10)," from 2010 to 2019")</f>
        <v>this graph shows the percent inflow and outflow of nurse practitioners  in Newfoundland and Labrador and Prince Edward Island from 2010 to 2019</v>
      </c>
    </row>
    <row r="6" spans="1:6" s="50" customFormat="1" ht="21" customHeight="1" x14ac:dyDescent="0.25">
      <c r="A6" s="143" t="s">
        <v>5</v>
      </c>
    </row>
    <row r="7" spans="1:6" s="50" customFormat="1" ht="21" customHeight="1" x14ac:dyDescent="0.25">
      <c r="A7" s="116" t="s">
        <v>261</v>
      </c>
    </row>
    <row r="8" spans="1:6" s="50" customFormat="1" ht="21" customHeight="1" x14ac:dyDescent="0.25">
      <c r="A8" s="143" t="s">
        <v>14</v>
      </c>
    </row>
    <row r="9" spans="1:6" s="50" customFormat="1" ht="21" customHeight="1" x14ac:dyDescent="0.25">
      <c r="A9" s="116" t="s">
        <v>268</v>
      </c>
    </row>
    <row r="10" spans="1:6" s="50" customFormat="1" ht="21" customHeight="1" x14ac:dyDescent="0.25">
      <c r="A10" s="143" t="s">
        <v>15</v>
      </c>
    </row>
    <row r="11" spans="1:6" s="8" customFormat="1" ht="40.35" customHeight="1" x14ac:dyDescent="0.2">
      <c r="A11" s="111" t="s">
        <v>310</v>
      </c>
    </row>
    <row r="12" spans="1:6" s="8" customFormat="1" ht="382.5" customHeight="1" x14ac:dyDescent="0.2">
      <c r="A12" s="122" t="s">
        <v>304</v>
      </c>
    </row>
    <row r="13" spans="1:6" s="148" customFormat="1" ht="20.25" customHeight="1" x14ac:dyDescent="0.2">
      <c r="A13" s="147" t="str">
        <f>CONCATENATE("Table 3: Inflow and outflow for ",LOWER(A6),", ",TRIM(A8),", 2010 to 2019")</f>
        <v>Table 3: Inflow and outflow for nurse practitioners, Newfoundland and Labrador, 2010 to 2019</v>
      </c>
      <c r="B13" s="176"/>
      <c r="C13" s="176"/>
      <c r="D13" s="176"/>
      <c r="E13" s="176"/>
    </row>
    <row r="14" spans="1:6" s="148" customFormat="1" ht="107.1" customHeight="1" x14ac:dyDescent="0.25">
      <c r="A14" s="169" t="s">
        <v>2</v>
      </c>
      <c r="B14" s="170" t="str">
        <f>CONCATENATE("Percentage inflow of ", LOWER($A$6)," in ", TRIM($A$8))</f>
        <v>Percentage inflow of nurse practitioners in Newfoundland and Labrador</v>
      </c>
      <c r="C14" s="170" t="str">
        <f>CONCATENATE("Percentage outflow of ", LOWER($A$6)," in ", TRIM($A$8))</f>
        <v>Percentage outflow of nurse practitioners in Newfoundland and Labrador</v>
      </c>
      <c r="D14" s="170" t="str">
        <f>CONCATENATE("Percentage inflow of ", LOWER($A$6)," in ", TRIM($A$10))</f>
        <v>Percentage inflow of nurse practitioners in Prince Edward Island</v>
      </c>
      <c r="E14" s="171" t="str">
        <f>CONCATENATE("Percentage outflow of ", LOWER($A$6)," in ", TRIM(A$10))</f>
        <v>Percentage outflow of nurse practitioners in Prince Edward Island</v>
      </c>
    </row>
    <row r="15" spans="1:6" s="148" customFormat="1" ht="15" x14ac:dyDescent="0.25">
      <c r="A15" s="172">
        <v>2010</v>
      </c>
      <c r="B15" s="174">
        <f>IFERROR(VLOOKUP(CONCATENATE($A$15,$A$8,$A$6),'1_2_3data_4 Supplyandworkforce'!$A$5:$BZ$465,77,FALSE),"—")</f>
        <v>5.2083333333333336E-2</v>
      </c>
      <c r="C15" s="174">
        <f>IFERROR(VLOOKUP(CONCATENATE($A$15,$A$8,$A$6),'1_2_3data_4 Supplyandworkforce'!$A$5:$BZ$465,78,FALSE),"—")</f>
        <v>5.2083333333333336E-2</v>
      </c>
      <c r="D15" s="174">
        <f>IFERROR(VLOOKUP(CONCATENATE($A$15,$A$10,$A$6),'1_2_3data_4 Supplyandworkforce'!$A$5:$BZ$465,77,FALSE),"—")</f>
        <v>0.25</v>
      </c>
      <c r="E15" s="175">
        <f>IFERROR(VLOOKUP(CONCATENATE($A$15,$A$10,$A$6),'1_2_3data_4 Supplyandworkforce'!$A$5:$BZ$465,78,FALSE),"—")</f>
        <v>0.25</v>
      </c>
    </row>
    <row r="16" spans="1:6" s="148" customFormat="1" ht="15" x14ac:dyDescent="0.25">
      <c r="A16" s="172">
        <v>2011</v>
      </c>
      <c r="B16" s="174">
        <f>IFERROR(VLOOKUP(CONCATENATE($A$16,$A$8,$A$6),'1_2_3data_4 Supplyandworkforce'!$A$5:$BZ$465,77,FALSE),"—")</f>
        <v>0.14953271028037382</v>
      </c>
      <c r="C16" s="174">
        <f>IFERROR(VLOOKUP(CONCATENATE($A$16,$A$8,$A$6),'1_2_3data_4 Supplyandworkforce'!$A$5:$BZ$465,78,FALSE),"—")</f>
        <v>4.6728971962616821E-2</v>
      </c>
      <c r="D16" s="174">
        <f>IFERROR(VLOOKUP(CONCATENATE($A$16,$A$10,$A$6),'1_2_3data_4 Supplyandworkforce'!$A$5:$BZ$465,77,FALSE),"—")</f>
        <v>0.25</v>
      </c>
      <c r="E16" s="175">
        <f>IFERROR(VLOOKUP(CONCATENATE($A$16,$A$10,$A$6),'1_2_3data_4 Supplyandworkforce'!$A$5:$BZ$465,78,FALSE),"—")</f>
        <v>0</v>
      </c>
    </row>
    <row r="17" spans="1:5" s="148" customFormat="1" ht="15" x14ac:dyDescent="0.25">
      <c r="A17" s="172">
        <v>2012</v>
      </c>
      <c r="B17" s="174">
        <f>IFERROR(VLOOKUP(CONCATENATE($A$17,$A$8,$A$6),'1_2_3data_4 Supplyandworkforce'!$A$5:$BZ$465,77,FALSE),"—")</f>
        <v>0.15</v>
      </c>
      <c r="C17" s="174">
        <f>IFERROR(VLOOKUP(CONCATENATE($A$17,$A$8,$A$6),'1_2_3data_4 Supplyandworkforce'!$A$5:$BZ$465,78,FALSE),"—")</f>
        <v>5.8333333333333334E-2</v>
      </c>
      <c r="D17" s="174">
        <f>IFERROR(VLOOKUP(CONCATENATE($A$17,$A$10,$A$6),'1_2_3data_4 Supplyandworkforce'!$A$5:$BZ$465,77,FALSE),"—")</f>
        <v>0.2</v>
      </c>
      <c r="E17" s="175">
        <f>IFERROR(VLOOKUP(CONCATENATE($A$17,$A$10,$A$6),'1_2_3data_4 Supplyandworkforce'!$A$5:$BZ$465,78,FALSE),"—")</f>
        <v>0.4</v>
      </c>
    </row>
    <row r="18" spans="1:5" s="148" customFormat="1" ht="15" x14ac:dyDescent="0.25">
      <c r="A18" s="172">
        <v>2013</v>
      </c>
      <c r="B18" s="174">
        <f>IFERROR(VLOOKUP(CONCATENATE($A$18,$A$8,$A$6),'1_2_3data_4 Supplyandworkforce'!$A$5:$BZ$465,77,FALSE),"—")</f>
        <v>8.8709677419354843E-2</v>
      </c>
      <c r="C18" s="174">
        <f>IFERROR(VLOOKUP(CONCATENATE($A$18,$A$8,$A$6),'1_2_3data_4 Supplyandworkforce'!$A$5:$BZ$465,78,FALSE),"—")</f>
        <v>3.2258064516129031E-2</v>
      </c>
      <c r="D18" s="174">
        <f>IFERROR(VLOOKUP(CONCATENATE($A$18,$A$10,$A$6),'1_2_3data_4 Supplyandworkforce'!$A$5:$BZ$465,77,FALSE),"—")</f>
        <v>0.5</v>
      </c>
      <c r="E18" s="175">
        <f>IFERROR(VLOOKUP(CONCATENATE($A$18,$A$10,$A$6),'1_2_3data_4 Supplyandworkforce'!$A$5:$BZ$465,78,FALSE),"—")</f>
        <v>0.16666666666666666</v>
      </c>
    </row>
    <row r="19" spans="1:5" s="148" customFormat="1" ht="15" x14ac:dyDescent="0.25">
      <c r="A19" s="172">
        <v>2014</v>
      </c>
      <c r="B19" s="174">
        <f>IFERROR(VLOOKUP(CONCATENATE($A$19,$A$8,$A$6),'1_2_3data_4 Supplyandworkforce'!$A$5:$BZ$465,77,FALSE),"—")</f>
        <v>5.5118110236220472E-2</v>
      </c>
      <c r="C19" s="174">
        <f>IFERROR(VLOOKUP(CONCATENATE($A$19,$A$8,$A$6),'1_2_3data_4 Supplyandworkforce'!$A$5:$BZ$552,78,FALSE),"—")</f>
        <v>2.3622047244094488E-2</v>
      </c>
      <c r="D19" s="174">
        <f>IFERROR(VLOOKUP(CONCATENATE($A$19,$A$10,$A$6),'1_2_3data_4 Supplyandworkforce'!$A$5:$BZ$465,77,FALSE),"—")</f>
        <v>0.6428571428571429</v>
      </c>
      <c r="E19" s="175">
        <f>IFERROR(VLOOKUP(CONCATENATE($A$19,$A$10,$A$6),'1_2_3data_4 Supplyandworkforce'!$A$5:$BZ$465,78,FALSE),"—")</f>
        <v>0.14285714285714285</v>
      </c>
    </row>
    <row r="20" spans="1:5" s="148" customFormat="1" ht="15" x14ac:dyDescent="0.25">
      <c r="A20" s="172">
        <v>2015</v>
      </c>
      <c r="B20" s="174">
        <f>IFERROR(VLOOKUP(CONCATENATE($A$20,$A$8,$A$6),'1_2_3data_4 Supplyandworkforce'!$A$5:$BZ$465,77,FALSE),"—")</f>
        <v>8.8235294117647065E-2</v>
      </c>
      <c r="C20" s="174" t="str">
        <f>IFERROR(VLOOKUP(CONCATENATE($A$20,$A$8,$A$6),'1_2_3data_4 Supplyandworkforce'!$A$5:$BZ$465,78,FALSE),"—")</f>
        <v>—</v>
      </c>
      <c r="D20" s="174">
        <f>IFERROR(VLOOKUP(CONCATENATE($A$20,$A$10,$A$6),'1_2_3data_4 Supplyandworkforce'!$A$5:$BZ$465,77,FALSE),"—")</f>
        <v>0.29411764705882354</v>
      </c>
      <c r="E20" s="175">
        <f>IFERROR(VLOOKUP(CONCATENATE($A$20,$A$10,$A$6),'1_2_3data_4 Supplyandworkforce'!$A$5:$BZ$465,78,FALSE),"—")</f>
        <v>0.23529411764705882</v>
      </c>
    </row>
    <row r="21" spans="1:5" s="148" customFormat="1" ht="15" x14ac:dyDescent="0.25">
      <c r="A21" s="172">
        <v>2016</v>
      </c>
      <c r="B21" s="174" t="str">
        <f>IFERROR(VLOOKUP(CONCATENATE($A$21,$A$8,$A$6),'1_2_3data_4 Supplyandworkforce'!$A$5:$BZ$465,77,FALSE),"—")</f>
        <v>—</v>
      </c>
      <c r="C21" s="174" t="str">
        <f>IFERROR(VLOOKUP(CONCATENATE($A$21,$A$8,$A$6),'1_2_3data_4 Supplyandworkforce'!$A$5:$BZ$465,78,FALSE),"—")</f>
        <v>—</v>
      </c>
      <c r="D21" s="174">
        <f>IFERROR(VLOOKUP(CONCATENATE($A$21,$A$10,$A$6),'1_2_3data_4 Supplyandworkforce'!$A$5:$BZ$465,77,FALSE),"—")</f>
        <v>0.40909090909090912</v>
      </c>
      <c r="E21" s="175">
        <f>IFERROR(VLOOKUP(CONCATENATE($A$21,$A$10,$A$6),'1_2_3data_4 Supplyandworkforce'!$A$5:$BZ$465,78,FALSE),"—")</f>
        <v>4.5454545454545456E-2</v>
      </c>
    </row>
    <row r="22" spans="1:5" s="148" customFormat="1" ht="15" x14ac:dyDescent="0.25">
      <c r="A22" s="172">
        <v>2017</v>
      </c>
      <c r="B22" s="174">
        <f>IFERROR(VLOOKUP(CONCATENATE($A$22,$A$8,$A$6),'1_2_3data_4 Supplyandworkforce'!$A$5:$BZ$465,77,FALSE),"—")</f>
        <v>0.12727272727272726</v>
      </c>
      <c r="C22" s="174">
        <f>IFERROR(VLOOKUP(CONCATENATE($A$22,$A$8,$A$6),'1_2_3data_4 Supplyandworkforce'!$A$5:$BZ$465,78,FALSE),"—")</f>
        <v>9.0909090909090912E-2</v>
      </c>
      <c r="D22" s="174">
        <f>IFERROR(VLOOKUP(CONCATENATE($A$22,$A$10,$A$6),'1_2_3data_4 Supplyandworkforce'!$A$5:$BZ$465,77,FALSE),"—")</f>
        <v>0.125</v>
      </c>
      <c r="E22" s="175">
        <f>IFERROR(VLOOKUP(CONCATENATE($A$22,$A$10,$A$6),'1_2_3data_4 Supplyandworkforce'!$A$5:$BZ$465,78,FALSE),"—")</f>
        <v>4.1666666666666664E-2</v>
      </c>
    </row>
    <row r="23" spans="1:5" s="148" customFormat="1" ht="15" x14ac:dyDescent="0.25">
      <c r="A23" s="172">
        <v>2018</v>
      </c>
      <c r="B23" s="174">
        <f>IFERROR(VLOOKUP(CONCATENATE($A$23,$A$8,$A$6),'1_2_3data_4 Supplyandworkforce'!$A$5:$BZ$465,77,FALSE),"—")</f>
        <v>0.10714285714285714</v>
      </c>
      <c r="C23" s="174">
        <f>IFERROR(VLOOKUP(CONCATENATE($A$23,$A$8,$A$6),'1_2_3data_4 Supplyandworkforce'!$A$5:$BZ$465,78,FALSE),"—")</f>
        <v>9.5238095238095233E-2</v>
      </c>
      <c r="D23" s="174">
        <f>IFERROR(VLOOKUP(CONCATENATE($A$23,$A$10,$A$6),'1_2_3data_4 Supplyandworkforce'!$A$5:$BZ$465,77,FALSE),"—")</f>
        <v>0.20689655172413793</v>
      </c>
      <c r="E23" s="175">
        <f>IFERROR(VLOOKUP(CONCATENATE($A$23,$A$10,$A$6),'1_2_3data_4 Supplyandworkforce'!$A$5:$BZ$465,78,FALSE),"—")</f>
        <v>3.4482758620689655E-2</v>
      </c>
    </row>
    <row r="24" spans="1:5" s="148" customFormat="1" ht="15" x14ac:dyDescent="0.25">
      <c r="A24" s="172">
        <v>2019</v>
      </c>
      <c r="B24" s="174">
        <f>IFERROR(VLOOKUP(CONCATENATE($A$24,$A$8,$A$6),'1_2_3data_4 Supplyandworkforce'!$A$5:$BZ$465,77,FALSE),"—")</f>
        <v>0.16939890710382513</v>
      </c>
      <c r="C24" s="174" t="s">
        <v>233</v>
      </c>
      <c r="D24" s="174">
        <f>IFERROR(VLOOKUP(CONCATENATE($A$24,$A$10,$A$6),'1_2_3data_4 Supplyandworkforce'!$A$5:$BZ$465,77,FALSE),"—")</f>
        <v>0.34883720930232559</v>
      </c>
      <c r="E24" s="175" t="s">
        <v>233</v>
      </c>
    </row>
    <row r="25" spans="1:5" s="8" customFormat="1" ht="17.25" customHeight="1" x14ac:dyDescent="0.2">
      <c r="A25" s="53" t="s">
        <v>264</v>
      </c>
      <c r="B25" s="54"/>
      <c r="C25" s="54"/>
      <c r="D25" s="6"/>
      <c r="E25" s="6"/>
    </row>
    <row r="26" spans="1:5" ht="12" customHeight="1" x14ac:dyDescent="0.2">
      <c r="A26" s="100" t="s">
        <v>329</v>
      </c>
      <c r="B26" s="107"/>
      <c r="C26" s="107"/>
      <c r="D26" s="100"/>
      <c r="E26" s="100"/>
    </row>
    <row r="27" spans="1:5" s="86" customFormat="1" ht="12" customHeight="1" x14ac:dyDescent="0.2">
      <c r="A27" s="100" t="s">
        <v>330</v>
      </c>
      <c r="B27" s="107"/>
      <c r="C27" s="107"/>
      <c r="D27" s="100"/>
      <c r="E27" s="100"/>
    </row>
    <row r="28" spans="1:5" s="6" customFormat="1" ht="24" customHeight="1" x14ac:dyDescent="0.2">
      <c r="A28" s="332" t="s">
        <v>343</v>
      </c>
      <c r="B28" s="332"/>
      <c r="C28" s="332"/>
      <c r="D28" s="332"/>
      <c r="E28" s="332"/>
    </row>
    <row r="29" spans="1:5" s="6" customFormat="1" ht="12" customHeight="1" x14ac:dyDescent="0.2">
      <c r="A29" s="101" t="s">
        <v>301</v>
      </c>
      <c r="B29" s="107"/>
      <c r="C29" s="107"/>
      <c r="D29" s="107"/>
      <c r="E29" s="107"/>
    </row>
    <row r="30" spans="1:5" s="6" customFormat="1" ht="12" customHeight="1" x14ac:dyDescent="0.2">
      <c r="A30" s="133" t="s">
        <v>318</v>
      </c>
      <c r="B30" s="107"/>
      <c r="C30" s="107"/>
      <c r="D30" s="107"/>
      <c r="E30" s="107"/>
    </row>
    <row r="31" spans="1:5" s="6" customFormat="1" ht="12" customHeight="1" x14ac:dyDescent="0.2">
      <c r="A31" s="100" t="s">
        <v>331</v>
      </c>
      <c r="B31" s="107"/>
      <c r="C31" s="107"/>
      <c r="D31" s="107"/>
      <c r="E31" s="107"/>
    </row>
    <row r="32" spans="1:5" s="6" customFormat="1" ht="12" customHeight="1" x14ac:dyDescent="0.2">
      <c r="A32" s="100" t="s">
        <v>314</v>
      </c>
      <c r="B32" s="107"/>
      <c r="C32" s="107"/>
      <c r="D32" s="107"/>
      <c r="E32" s="107"/>
    </row>
    <row r="33" spans="1:9" s="6" customFormat="1" ht="24" customHeight="1" x14ac:dyDescent="0.2">
      <c r="A33" s="328" t="s">
        <v>337</v>
      </c>
      <c r="B33" s="329"/>
      <c r="C33" s="329"/>
      <c r="D33" s="329"/>
      <c r="E33" s="329"/>
    </row>
    <row r="34" spans="1:9" s="6" customFormat="1" ht="12" customHeight="1" x14ac:dyDescent="0.2">
      <c r="A34" s="102" t="s">
        <v>332</v>
      </c>
      <c r="B34" s="108"/>
      <c r="C34" s="107"/>
      <c r="D34" s="107"/>
      <c r="E34" s="107"/>
    </row>
    <row r="35" spans="1:9" s="6" customFormat="1" ht="12" customHeight="1" x14ac:dyDescent="0.2">
      <c r="A35" s="103" t="s">
        <v>333</v>
      </c>
      <c r="B35" s="108"/>
      <c r="C35" s="107"/>
      <c r="D35" s="107"/>
      <c r="E35" s="107"/>
    </row>
    <row r="36" spans="1:9" s="6" customFormat="1" ht="12" customHeight="1" x14ac:dyDescent="0.2">
      <c r="A36" s="102" t="s">
        <v>334</v>
      </c>
      <c r="B36" s="108"/>
      <c r="C36" s="107"/>
      <c r="D36" s="107"/>
      <c r="E36" s="107"/>
    </row>
    <row r="37" spans="1:9" s="6" customFormat="1" ht="12" customHeight="1" x14ac:dyDescent="0.2">
      <c r="A37" s="330" t="s">
        <v>335</v>
      </c>
      <c r="B37" s="330"/>
      <c r="C37" s="330"/>
      <c r="D37" s="330"/>
      <c r="E37" s="330"/>
      <c r="F37" s="76"/>
    </row>
    <row r="38" spans="1:9" s="6" customFormat="1" ht="12" customHeight="1" x14ac:dyDescent="0.2">
      <c r="A38" s="330" t="s">
        <v>338</v>
      </c>
      <c r="B38" s="330"/>
      <c r="C38" s="330"/>
      <c r="D38" s="330"/>
      <c r="E38" s="330"/>
    </row>
    <row r="39" spans="1:9" ht="12" customHeight="1" x14ac:dyDescent="0.2">
      <c r="A39" s="100" t="s">
        <v>302</v>
      </c>
      <c r="B39" s="108"/>
      <c r="C39" s="107"/>
      <c r="D39" s="107"/>
      <c r="E39" s="107"/>
      <c r="H39" s="6"/>
      <c r="I39" s="6"/>
    </row>
    <row r="40" spans="1:9" s="107" customFormat="1" ht="12" customHeight="1" x14ac:dyDescent="0.2">
      <c r="A40" s="104" t="s">
        <v>265</v>
      </c>
      <c r="H40" s="100"/>
      <c r="I40" s="100"/>
    </row>
    <row r="41" spans="1:9" s="107" customFormat="1" ht="12" customHeight="1" x14ac:dyDescent="0.2">
      <c r="A41" s="100" t="s">
        <v>266</v>
      </c>
      <c r="H41" s="100"/>
      <c r="I41" s="100"/>
    </row>
    <row r="42" spans="1:9" s="107" customFormat="1" ht="12" customHeight="1" x14ac:dyDescent="0.2">
      <c r="H42" s="100"/>
      <c r="I42" s="100"/>
    </row>
    <row r="43" spans="1:9" s="107" customFormat="1" ht="12" customHeight="1" x14ac:dyDescent="0.2"/>
    <row r="44" spans="1:9" s="107" customFormat="1" ht="12" customHeight="1" x14ac:dyDescent="0.2"/>
    <row r="45" spans="1:9" s="107" customFormat="1" ht="12" customHeight="1" x14ac:dyDescent="0.2"/>
    <row r="46" spans="1:9" s="107" customFormat="1" ht="12" customHeight="1" x14ac:dyDescent="0.2"/>
    <row r="47" spans="1:9" s="107" customFormat="1" ht="24" customHeight="1" x14ac:dyDescent="0.2"/>
    <row r="48" spans="1:9" s="107" customFormat="1" ht="12" customHeight="1" x14ac:dyDescent="0.2"/>
    <row r="49" spans="3:11" s="107" customFormat="1" ht="12" customHeight="1" x14ac:dyDescent="0.2"/>
    <row r="50" spans="3:11" s="107" customFormat="1" ht="12" customHeight="1" x14ac:dyDescent="0.2"/>
    <row r="51" spans="3:11" s="107" customFormat="1" ht="24" customHeight="1" x14ac:dyDescent="0.2"/>
    <row r="52" spans="3:11" s="107" customFormat="1" ht="24" customHeight="1" x14ac:dyDescent="0.2"/>
    <row r="53" spans="3:11" s="107" customFormat="1" ht="12" customHeight="1" x14ac:dyDescent="0.2"/>
    <row r="54" spans="3:11" s="107" customFormat="1" ht="12" customHeight="1" x14ac:dyDescent="0.2"/>
    <row r="55" spans="3:11" s="107" customFormat="1" ht="12" customHeight="1" x14ac:dyDescent="0.2"/>
    <row r="59" spans="3:11" x14ac:dyDescent="0.2">
      <c r="C59" s="8"/>
      <c r="G59" s="8"/>
      <c r="H59" s="8"/>
      <c r="I59" s="8"/>
      <c r="J59" s="8"/>
    </row>
    <row r="60" spans="3:11" x14ac:dyDescent="0.2">
      <c r="C60" s="8"/>
      <c r="D60" s="8"/>
      <c r="H60" s="8"/>
      <c r="I60" s="8"/>
      <c r="J60" s="8"/>
      <c r="K60" s="8"/>
    </row>
    <row r="61" spans="3:11" x14ac:dyDescent="0.2">
      <c r="H61" s="8"/>
      <c r="I61" s="8"/>
      <c r="J61" s="8"/>
      <c r="K61" s="8"/>
    </row>
    <row r="62" spans="3:11" x14ac:dyDescent="0.2">
      <c r="C62" s="8"/>
      <c r="D62" s="8"/>
      <c r="E62" s="8"/>
      <c r="F62" s="8"/>
      <c r="H62" s="8"/>
      <c r="I62" s="8"/>
      <c r="J62" s="8"/>
      <c r="K62" s="8"/>
    </row>
    <row r="63" spans="3:11" x14ac:dyDescent="0.2">
      <c r="C63" s="1"/>
      <c r="D63" s="5"/>
      <c r="E63" s="5"/>
      <c r="F63" s="5"/>
      <c r="H63" s="1"/>
      <c r="I63" s="5"/>
      <c r="J63" s="5"/>
      <c r="K63" s="5"/>
    </row>
    <row r="64" spans="3:11" x14ac:dyDescent="0.2">
      <c r="C64" s="1"/>
      <c r="D64" s="5"/>
      <c r="E64" s="5"/>
      <c r="F64" s="5"/>
      <c r="H64" s="1"/>
      <c r="I64" s="5"/>
      <c r="J64" s="5"/>
      <c r="K64" s="5"/>
    </row>
    <row r="65" spans="3:11" x14ac:dyDescent="0.2">
      <c r="C65" s="1"/>
      <c r="D65" s="5"/>
      <c r="E65" s="5"/>
      <c r="F65" s="5"/>
      <c r="H65" s="1"/>
      <c r="I65" s="5"/>
      <c r="J65" s="5"/>
      <c r="K65" s="5"/>
    </row>
    <row r="66" spans="3:11" x14ac:dyDescent="0.2">
      <c r="C66" s="1"/>
      <c r="D66" s="5"/>
      <c r="E66" s="5"/>
      <c r="F66" s="5"/>
      <c r="H66" s="1"/>
      <c r="I66" s="5"/>
      <c r="J66" s="5"/>
      <c r="K66" s="5"/>
    </row>
    <row r="67" spans="3:11" x14ac:dyDescent="0.2">
      <c r="C67" s="1"/>
      <c r="D67" s="5"/>
      <c r="E67" s="5"/>
      <c r="F67" s="5"/>
      <c r="H67" s="1"/>
      <c r="I67" s="5"/>
      <c r="J67" s="5"/>
      <c r="K67" s="5"/>
    </row>
    <row r="68" spans="3:11" x14ac:dyDescent="0.2">
      <c r="C68" s="1"/>
      <c r="D68" s="5"/>
      <c r="E68" s="5"/>
      <c r="F68" s="5"/>
      <c r="H68" s="1"/>
      <c r="I68" s="5"/>
      <c r="J68" s="5"/>
      <c r="K68" s="5"/>
    </row>
    <row r="69" spans="3:11" x14ac:dyDescent="0.2">
      <c r="C69" s="1"/>
      <c r="D69" s="5"/>
      <c r="E69" s="5"/>
      <c r="F69" s="5"/>
      <c r="H69" s="1"/>
      <c r="I69" s="5"/>
      <c r="J69" s="5"/>
      <c r="K69" s="5"/>
    </row>
    <row r="70" spans="3:11" x14ac:dyDescent="0.2">
      <c r="C70" s="1"/>
      <c r="D70" s="5"/>
      <c r="E70" s="5"/>
      <c r="F70" s="5"/>
      <c r="H70" s="1"/>
      <c r="I70" s="5"/>
      <c r="J70" s="5"/>
      <c r="K70" s="5"/>
    </row>
    <row r="71" spans="3:11" x14ac:dyDescent="0.2">
      <c r="C71" s="1"/>
      <c r="D71" s="5"/>
      <c r="E71" s="5"/>
      <c r="F71" s="5"/>
      <c r="H71" s="1"/>
      <c r="I71" s="5"/>
      <c r="J71" s="5"/>
      <c r="K71" s="5"/>
    </row>
    <row r="72" spans="3:11" x14ac:dyDescent="0.2">
      <c r="C72" s="1"/>
      <c r="D72" s="5"/>
      <c r="E72" s="5"/>
      <c r="F72" s="5"/>
      <c r="H72" s="1"/>
      <c r="I72" s="5"/>
      <c r="J72" s="5"/>
      <c r="K72" s="5"/>
    </row>
  </sheetData>
  <sheetProtection algorithmName="SHA-512" hashValue="anYjC2KbDtnn1w/cY7QW3E4FiCEsNJ6JCxqGU+23vws6AJlZc4yjWE1pHvw3qq3HqPmB8dNSNPdW97/QeCVajw==" saltValue="1Y0IMXo2CMlG7rGx+LtiNQ==" spinCount="100000" sheet="1" scenarios="1"/>
  <mergeCells count="5">
    <mergeCell ref="A33:E33"/>
    <mergeCell ref="A37:E37"/>
    <mergeCell ref="A38:E38"/>
    <mergeCell ref="A1:F1"/>
    <mergeCell ref="A28:E28"/>
  </mergeCells>
  <hyperlinks>
    <hyperlink ref="A2" location="'Table of Contents'!A1" display="Back to Table of Contents"/>
    <hyperlink ref="A28" r:id="rId1" display="For more information regarding collection and comparability of data, refer to Health Workforce, 2018 — Methodology Guide on CIHI’s website: cihi.ca."/>
    <hyperlink ref="A28:E28" r:id="rId2" display="For more information regarding collection and comparability of data as well as notes specific to individual provinces and territories, refer to Nursing in Canada, 2019 — Methodology Notes on CIHI’s website: cihi.ca/en/health-workforce."/>
  </hyperlinks>
  <pageMargins left="0.7" right="0.7" top="0.75" bottom="0.75" header="0.3" footer="0.3"/>
  <pageSetup orientation="portrait" r:id="rId3"/>
  <headerFooter>
    <oddFooter>&amp;L&amp;9© 2020 CIHI&amp;R&amp;9&amp;P</oddFooter>
  </headerFooter>
  <drawing r:id="rId4"/>
  <extLst>
    <ext xmlns:x14="http://schemas.microsoft.com/office/spreadsheetml/2009/9/main" uri="{CCE6A557-97BC-4b89-ADB6-D9C93CAAB3DF}">
      <x14:dataValidations xmlns:xm="http://schemas.microsoft.com/office/excel/2006/main" count="3">
        <x14:dataValidation type="list" allowBlank="1" showErrorMessage="1" prompt="To select a main province or territory, press and hold Alt and then press the down arrow. Release both keys. Use the up and down arrows to select a province or territory and press the space bar to confirm your selection.">
          <x14:formula1>
            <xm:f>'Data validation tables'!$D$27:$D$39</xm:f>
          </x14:formula1>
          <xm:sqref>A8</xm:sqref>
        </x14:dataValidation>
        <x14:dataValidation type="list" allowBlank="1" showErrorMessage="1" prompt="To select a comparator province or territory, press and hold Alt and then press the down arrow. Release both keys. Use the up and down arrows to select a province or territory and press the space bar to confirm your selection.">
          <x14:formula1>
            <xm:f>'Data validation tables'!$D$27:$D$39</xm:f>
          </x14:formula1>
          <xm:sqref>A10</xm:sqref>
        </x14:dataValidation>
        <x14:dataValidation type="list" allowBlank="1" showErrorMessage="1" prompt="To select a type of provider, press and hold Alt and then press the down arrow. Release both keys. Use the up and down arrows to select a provider and press the space bar to confirm your selection. ">
          <x14:formula1>
            <xm:f>'Data validation tables'!$A$3:$A$6</xm:f>
          </x14:formula1>
          <xm:sqref>A6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E101"/>
  <sheetViews>
    <sheetView showGridLines="0" topLeftCell="A2" zoomScaleNormal="100" workbookViewId="0">
      <selection sqref="A1:E1"/>
    </sheetView>
  </sheetViews>
  <sheetFormatPr defaultRowHeight="14.25" x14ac:dyDescent="0.2"/>
  <cols>
    <col min="1" max="1" width="39" style="8" customWidth="1"/>
    <col min="2" max="3" width="28.5" style="8" customWidth="1"/>
    <col min="4" max="6" width="28.5" customWidth="1"/>
    <col min="7" max="8" width="41.625" customWidth="1"/>
    <col min="9" max="11" width="45.5" customWidth="1"/>
    <col min="12" max="12" width="47.625" customWidth="1"/>
    <col min="13" max="17" width="12" customWidth="1"/>
    <col min="18" max="18" width="10.5" customWidth="1"/>
    <col min="19" max="19" width="19.625" customWidth="1"/>
    <col min="20" max="20" width="31.5" customWidth="1"/>
    <col min="21" max="21" width="36.625" customWidth="1"/>
    <col min="22" max="22" width="35.625" customWidth="1"/>
    <col min="23" max="23" width="16" customWidth="1"/>
    <col min="24" max="24" width="16.125" customWidth="1"/>
    <col min="25" max="25" width="13.125" customWidth="1"/>
    <col min="26" max="26" width="34.5" customWidth="1"/>
    <col min="27" max="27" width="17.625" customWidth="1"/>
    <col min="28" max="28" width="15.5" customWidth="1"/>
    <col min="29" max="29" width="20.625" customWidth="1"/>
    <col min="30" max="30" width="24" customWidth="1"/>
    <col min="31" max="31" width="17.5" customWidth="1"/>
    <col min="32" max="32" width="21" customWidth="1"/>
    <col min="33" max="33" width="25.625" customWidth="1"/>
    <col min="34" max="34" width="36.625" customWidth="1"/>
    <col min="35" max="35" width="13" customWidth="1"/>
    <col min="36" max="36" width="20" customWidth="1"/>
    <col min="37" max="42" width="27.625" customWidth="1"/>
    <col min="45" max="45" width="15.625" customWidth="1"/>
    <col min="46" max="46" width="25.5" customWidth="1"/>
    <col min="47" max="47" width="12" customWidth="1"/>
    <col min="48" max="48" width="16" customWidth="1"/>
    <col min="49" max="49" width="18" customWidth="1"/>
    <col min="50" max="58" width="12" customWidth="1"/>
    <col min="59" max="59" width="10.5" customWidth="1"/>
    <col min="60" max="60" width="19.625" customWidth="1"/>
    <col min="61" max="61" width="31.5" customWidth="1"/>
    <col min="62" max="63" width="35.625" customWidth="1"/>
    <col min="64" max="64" width="16.5" customWidth="1"/>
    <col min="65" max="66" width="17.625" customWidth="1"/>
    <col min="67" max="68" width="37" customWidth="1"/>
    <col min="69" max="69" width="16" customWidth="1"/>
    <col min="70" max="70" width="16.125" customWidth="1"/>
    <col min="71" max="71" width="13.125" customWidth="1"/>
    <col min="72" max="72" width="34.5" customWidth="1"/>
    <col min="73" max="73" width="17.625" customWidth="1"/>
    <col min="74" max="74" width="15.5" customWidth="1"/>
    <col min="75" max="75" width="20.625" customWidth="1"/>
    <col min="76" max="76" width="24" customWidth="1"/>
    <col min="77" max="77" width="17.5" customWidth="1"/>
    <col min="78" max="78" width="21" customWidth="1"/>
    <col min="79" max="79" width="25.625" customWidth="1"/>
    <col min="80" max="80" width="36.625" customWidth="1"/>
    <col min="81" max="81" width="13" customWidth="1"/>
    <col min="82" max="82" width="27.625" customWidth="1"/>
  </cols>
  <sheetData>
    <row r="1" spans="1:12" s="123" customFormat="1" ht="15" hidden="1" customHeight="1" x14ac:dyDescent="0.25">
      <c r="A1" s="333" t="s">
        <v>319</v>
      </c>
      <c r="B1" s="333"/>
      <c r="C1" s="333"/>
      <c r="D1" s="333"/>
      <c r="E1" s="333"/>
    </row>
    <row r="2" spans="1:12" s="86" customFormat="1" ht="24" customHeight="1" x14ac:dyDescent="0.2">
      <c r="A2" s="96" t="s">
        <v>81</v>
      </c>
    </row>
    <row r="3" spans="1:12" s="8" customFormat="1" ht="39.75" customHeight="1" x14ac:dyDescent="0.2">
      <c r="A3" s="178" t="str">
        <f>CONCATENATE("Provincial/territorial profile for ", LOWER(A6)," workforce in ", A8,", ", LOWER(A10), ", ", A12)</f>
        <v>Provincial/territorial profile for nurse practitioners workforce in Newfoundland and Labrador, all places of work, 2019</v>
      </c>
    </row>
    <row r="4" spans="1:12" s="78" customFormat="1" ht="26.25" customHeight="1" x14ac:dyDescent="0.2">
      <c r="A4" s="121" t="s">
        <v>308</v>
      </c>
    </row>
    <row r="5" spans="1:12" s="43" customFormat="1" ht="21" customHeight="1" x14ac:dyDescent="0.35">
      <c r="A5" s="116" t="s">
        <v>83</v>
      </c>
      <c r="B5" s="45"/>
      <c r="C5" s="45"/>
      <c r="D5" s="46"/>
      <c r="E5" s="47"/>
      <c r="F5" s="47"/>
      <c r="G5" s="47"/>
      <c r="H5" s="47"/>
      <c r="I5" s="47"/>
      <c r="J5" s="47"/>
      <c r="K5" s="47"/>
    </row>
    <row r="6" spans="1:12" s="43" customFormat="1" ht="21" customHeight="1" x14ac:dyDescent="0.35">
      <c r="A6" s="143" t="s">
        <v>5</v>
      </c>
      <c r="B6" s="48"/>
      <c r="C6" s="47"/>
      <c r="D6" s="47"/>
      <c r="E6" s="47"/>
      <c r="F6" s="47"/>
      <c r="G6" s="47"/>
      <c r="H6" s="47"/>
      <c r="I6" s="47"/>
      <c r="J6" s="47"/>
      <c r="K6" s="47"/>
      <c r="L6" s="44"/>
    </row>
    <row r="7" spans="1:12" s="43" customFormat="1" ht="21" customHeight="1" x14ac:dyDescent="0.35">
      <c r="A7" s="116" t="s">
        <v>269</v>
      </c>
      <c r="B7" s="47"/>
      <c r="C7" s="47"/>
      <c r="D7" s="47"/>
      <c r="E7" s="47"/>
      <c r="F7" s="47"/>
      <c r="G7" s="47"/>
      <c r="H7" s="47"/>
      <c r="I7" s="47"/>
      <c r="J7" s="47"/>
      <c r="K7" s="47"/>
    </row>
    <row r="8" spans="1:12" s="43" customFormat="1" ht="21" customHeight="1" x14ac:dyDescent="0.35">
      <c r="A8" s="143" t="s">
        <v>14</v>
      </c>
      <c r="B8" s="47"/>
      <c r="C8" s="47"/>
      <c r="D8" s="47"/>
      <c r="E8" s="47"/>
      <c r="F8" s="47"/>
      <c r="G8" s="47"/>
      <c r="H8" s="47"/>
      <c r="I8" s="47"/>
      <c r="J8" s="47"/>
      <c r="K8" s="47"/>
    </row>
    <row r="9" spans="1:12" s="43" customFormat="1" ht="21" customHeight="1" x14ac:dyDescent="0.35">
      <c r="A9" s="116" t="s">
        <v>185</v>
      </c>
      <c r="B9" s="47"/>
      <c r="C9" s="47"/>
      <c r="D9" s="47"/>
      <c r="E9" s="47"/>
      <c r="F9" s="47"/>
      <c r="G9" s="47"/>
      <c r="H9" s="47"/>
      <c r="I9" s="47"/>
      <c r="J9" s="47"/>
      <c r="K9" s="47"/>
    </row>
    <row r="10" spans="1:12" s="43" customFormat="1" ht="21" customHeight="1" x14ac:dyDescent="0.35">
      <c r="A10" s="143" t="s">
        <v>9</v>
      </c>
      <c r="B10" s="47"/>
      <c r="C10" s="47"/>
      <c r="D10" s="47"/>
      <c r="E10" s="47"/>
      <c r="F10" s="47"/>
      <c r="G10" s="47"/>
      <c r="H10" s="47"/>
      <c r="I10" s="47"/>
      <c r="J10" s="47"/>
      <c r="K10" s="47"/>
    </row>
    <row r="11" spans="1:12" s="43" customFormat="1" ht="21" customHeight="1" x14ac:dyDescent="0.35">
      <c r="A11" s="116" t="s">
        <v>2</v>
      </c>
      <c r="B11" s="47"/>
      <c r="C11" s="47"/>
      <c r="D11" s="47"/>
      <c r="E11" s="47"/>
      <c r="F11" s="47"/>
      <c r="G11" s="47"/>
      <c r="H11" s="47"/>
      <c r="I11" s="47"/>
      <c r="J11" s="47"/>
      <c r="K11" s="47"/>
    </row>
    <row r="12" spans="1:12" s="43" customFormat="1" ht="21" customHeight="1" x14ac:dyDescent="0.35">
      <c r="A12" s="144">
        <v>2019</v>
      </c>
      <c r="B12" s="47"/>
      <c r="C12" s="47"/>
      <c r="D12" s="47"/>
      <c r="E12" s="47"/>
      <c r="F12" s="47"/>
      <c r="G12" s="47"/>
      <c r="H12" s="47"/>
      <c r="I12" s="47"/>
      <c r="J12" s="47"/>
      <c r="K12" s="47"/>
    </row>
    <row r="13" spans="1:12" s="8" customFormat="1" ht="40.35" customHeight="1" x14ac:dyDescent="0.2">
      <c r="A13" s="111" t="s">
        <v>303</v>
      </c>
    </row>
    <row r="14" spans="1:12" s="8" customFormat="1" ht="409.5" customHeight="1" x14ac:dyDescent="0.25">
      <c r="A14" s="122" t="s">
        <v>304</v>
      </c>
      <c r="B14" s="49"/>
      <c r="C14" s="49"/>
      <c r="D14" s="49"/>
      <c r="E14" s="49"/>
      <c r="F14" s="49"/>
      <c r="G14" s="49"/>
      <c r="H14" s="49"/>
      <c r="I14" s="49"/>
      <c r="J14" s="49"/>
      <c r="K14" s="49"/>
    </row>
    <row r="15" spans="1:12" s="148" customFormat="1" ht="26.25" customHeight="1" x14ac:dyDescent="0.25">
      <c r="A15" s="147" t="str">
        <f>A3</f>
        <v>Provincial/territorial profile for nurse practitioners workforce in Newfoundland and Labrador, all places of work, 2019</v>
      </c>
      <c r="E15" s="183"/>
      <c r="F15" s="183"/>
      <c r="G15" s="183"/>
      <c r="H15" s="183"/>
      <c r="I15" s="183"/>
      <c r="J15" s="183"/>
      <c r="K15" s="183"/>
    </row>
    <row r="16" spans="1:12" s="184" customFormat="1" ht="15.75" x14ac:dyDescent="0.25">
      <c r="A16" s="179" t="s">
        <v>270</v>
      </c>
      <c r="B16" s="180" t="s">
        <v>65</v>
      </c>
      <c r="C16" s="181" t="s">
        <v>66</v>
      </c>
      <c r="D16" s="182" t="s">
        <v>67</v>
      </c>
      <c r="E16" s="183"/>
      <c r="F16" s="183"/>
      <c r="G16" s="183"/>
      <c r="H16" s="183"/>
      <c r="I16" s="183"/>
      <c r="J16" s="183"/>
      <c r="K16" s="183"/>
    </row>
    <row r="17" spans="1:11" s="189" customFormat="1" ht="15" x14ac:dyDescent="0.25">
      <c r="A17" s="185" t="s">
        <v>68</v>
      </c>
      <c r="B17" s="186" t="s">
        <v>4</v>
      </c>
      <c r="C17" s="173">
        <f>IFERROR(VLOOKUP(CONCATENATE($A$12,$A$6,$A$8,$A$10),UpdatedProfileData!$A$1:$AN$2062,6,FALSE),"—")</f>
        <v>155</v>
      </c>
      <c r="D17" s="175">
        <f>IFERROR(VLOOKUP(CONCATENATE($A$12,$A$6,$A$8,$A$10),UpdatedProfileData!$A$1:$BV$2062,41,FALSE),"—")</f>
        <v>0.86111111111111116</v>
      </c>
      <c r="E17" s="187"/>
      <c r="F17" s="188"/>
      <c r="G17" s="187"/>
      <c r="H17" s="187"/>
      <c r="I17" s="187"/>
      <c r="J17" s="187"/>
      <c r="K17" s="187"/>
    </row>
    <row r="18" spans="1:11" s="148" customFormat="1" ht="15.75" x14ac:dyDescent="0.25">
      <c r="A18" s="190" t="s">
        <v>68</v>
      </c>
      <c r="B18" s="186" t="s">
        <v>6</v>
      </c>
      <c r="C18" s="173">
        <f>IFERROR(VLOOKUP(CONCATENATE($A$12,$A$6,$A$8,$A$10),UpdatedProfileData!$A$1:$AN$22233,7,FALSE),"—")</f>
        <v>25</v>
      </c>
      <c r="D18" s="175">
        <f>IFERROR(VLOOKUP(CONCATENATE($A$12,$A$6,$A$8,$A$10),UpdatedProfileData!$A$1:$BV$2062,42,FALSE),"—")</f>
        <v>0.1388888888888889</v>
      </c>
      <c r="E18" s="183"/>
      <c r="F18" s="183"/>
      <c r="G18" s="183"/>
      <c r="H18" s="183"/>
      <c r="I18" s="183"/>
      <c r="J18" s="183"/>
      <c r="K18" s="183"/>
    </row>
    <row r="19" spans="1:11" s="148" customFormat="1" ht="15.75" x14ac:dyDescent="0.25">
      <c r="A19" s="191" t="s">
        <v>68</v>
      </c>
      <c r="B19" s="186" t="s">
        <v>271</v>
      </c>
      <c r="C19" s="192">
        <f>IFERROR(VLOOKUP(CONCATENATE($A$12,$A$6,$A$8,$A$10),UpdatedProfileData!$A$1:$AN$2233,8,FALSE),"—")</f>
        <v>0</v>
      </c>
      <c r="D19" s="175">
        <f>IFERROR(VLOOKUP(CONCATENATE($A$12,$A$6,$A$8,$A$10),UpdatedProfileData!$A$1:$BV$2062,43,FALSE),"—")</f>
        <v>0</v>
      </c>
      <c r="E19" s="183"/>
      <c r="F19" s="183"/>
      <c r="G19" s="183"/>
      <c r="H19" s="183"/>
      <c r="I19" s="183"/>
      <c r="J19" s="183"/>
      <c r="K19" s="183"/>
    </row>
    <row r="20" spans="1:11" s="148" customFormat="1" ht="15.75" x14ac:dyDescent="0.25">
      <c r="A20" s="185" t="s">
        <v>69</v>
      </c>
      <c r="B20" s="186" t="s">
        <v>30</v>
      </c>
      <c r="C20" s="173">
        <f>IFERROR(VLOOKUP(CONCATENATE($A$12,$A$6,$A$8,$A$10),UpdatedProfileData!$A$1:$AN$2233,19,FALSE),"—")</f>
        <v>0</v>
      </c>
      <c r="D20" s="175">
        <f>IFERROR(VLOOKUP(CONCATENATE($A$12,$A$6,$A$8,$A$10),UpdatedProfileData!$A$1:$BV$2062,54,FALSE),"—")</f>
        <v>0</v>
      </c>
      <c r="E20" s="183"/>
      <c r="F20" s="183"/>
      <c r="G20" s="183"/>
      <c r="H20" s="183"/>
      <c r="I20" s="183"/>
      <c r="J20" s="183"/>
      <c r="K20" s="183"/>
    </row>
    <row r="21" spans="1:11" s="148" customFormat="1" ht="15.75" x14ac:dyDescent="0.25">
      <c r="A21" s="190" t="s">
        <v>69</v>
      </c>
      <c r="B21" s="186" t="s">
        <v>272</v>
      </c>
      <c r="C21" s="173">
        <f>IFERROR(VLOOKUP(CONCATENATE($A$12,$A$6,$A$8,$A$10),UpdatedProfileData!$A$1:$AN$2233,9,FALSE),"—")</f>
        <v>4</v>
      </c>
      <c r="D21" s="175">
        <f>IFERROR(VLOOKUP(CONCATENATE($A$12,$A$6,$A$8,$A$10),UpdatedProfileData!$A$1:$BV$2062,44,FALSE),"—")</f>
        <v>2.2222222222222223E-2</v>
      </c>
      <c r="E21" s="183"/>
      <c r="F21" s="183"/>
      <c r="G21" s="183"/>
      <c r="H21" s="183"/>
      <c r="I21" s="183"/>
      <c r="J21" s="183"/>
      <c r="K21" s="183"/>
    </row>
    <row r="22" spans="1:11" s="148" customFormat="1" ht="15.75" x14ac:dyDescent="0.25">
      <c r="A22" s="190" t="s">
        <v>69</v>
      </c>
      <c r="B22" s="186" t="s">
        <v>273</v>
      </c>
      <c r="C22" s="173">
        <f>IFERROR(VLOOKUP(CONCATENATE($A$12,$A$6,$A$8,$A$10),UpdatedProfileData!$A$1:$AN$2233,10,FALSE),"—")</f>
        <v>33</v>
      </c>
      <c r="D22" s="175">
        <f>IFERROR(VLOOKUP(CONCATENATE($A$12,$A$6,$A$8,$A$10),UpdatedProfileData!$A$1:$BV$2062,45,FALSE),"—")</f>
        <v>0.18333333333333332</v>
      </c>
      <c r="E22" s="183"/>
      <c r="F22" s="183"/>
      <c r="G22" s="183"/>
      <c r="H22" s="183"/>
      <c r="I22" s="183"/>
      <c r="J22" s="183"/>
      <c r="K22" s="183"/>
    </row>
    <row r="23" spans="1:11" s="148" customFormat="1" ht="15.75" x14ac:dyDescent="0.25">
      <c r="A23" s="190" t="s">
        <v>69</v>
      </c>
      <c r="B23" s="186" t="s">
        <v>274</v>
      </c>
      <c r="C23" s="173">
        <f>IFERROR(VLOOKUP(CONCATENATE($A$12,$A$6,$A$8,$A$10),UpdatedProfileData!$A$1:$AM$2233,11,FALSE),"—")</f>
        <v>28</v>
      </c>
      <c r="D23" s="175">
        <f>IFERROR(VLOOKUP(CONCATENATE($A$12,$A$6,$A$8,$A$10),UpdatedProfileData!$A$1:$BV$2062,46,FALSE),"—")</f>
        <v>0.15555555555555556</v>
      </c>
      <c r="E23" s="183"/>
      <c r="F23" s="183"/>
      <c r="G23" s="183"/>
      <c r="H23" s="183"/>
      <c r="I23" s="183"/>
      <c r="J23" s="183"/>
      <c r="K23" s="183"/>
    </row>
    <row r="24" spans="1:11" s="148" customFormat="1" ht="15.75" x14ac:dyDescent="0.25">
      <c r="A24" s="190" t="s">
        <v>69</v>
      </c>
      <c r="B24" s="186" t="s">
        <v>275</v>
      </c>
      <c r="C24" s="173">
        <f>IFERROR(VLOOKUP(CONCATENATE($A$12,$A$6,$A$8,$A$10),UpdatedProfileData!$A$1:$AN$2233,12,FALSE),"—")</f>
        <v>22</v>
      </c>
      <c r="D24" s="175">
        <f>IFERROR(VLOOKUP(CONCATENATE($A$12,$A$6,$A$8,$A$10),UpdatedProfileData!$A$1:$BV$2062,47,FALSE),"—")</f>
        <v>0.12222222222222222</v>
      </c>
      <c r="E24" s="183"/>
      <c r="F24" s="183"/>
      <c r="G24" s="183"/>
      <c r="H24" s="183"/>
      <c r="I24" s="183"/>
      <c r="J24" s="183"/>
      <c r="K24" s="183"/>
    </row>
    <row r="25" spans="1:11" s="148" customFormat="1" ht="15.75" x14ac:dyDescent="0.25">
      <c r="A25" s="190" t="s">
        <v>69</v>
      </c>
      <c r="B25" s="186" t="s">
        <v>276</v>
      </c>
      <c r="C25" s="173">
        <f>IFERROR(VLOOKUP(CONCATENATE($A$12,$A$6,$A$8,$A$10),UpdatedProfileData!$A$1:$AM$2233,13,FALSE),"—")</f>
        <v>27</v>
      </c>
      <c r="D25" s="175">
        <f>IFERROR(VLOOKUP(CONCATENATE($A$12,$A$6,$A$8,$A$10),UpdatedProfileData!$A$1:$BV$2062,48,FALSE),"—")</f>
        <v>0.15</v>
      </c>
      <c r="E25" s="183"/>
      <c r="F25" s="183"/>
      <c r="G25" s="183"/>
      <c r="H25" s="183"/>
      <c r="I25" s="183"/>
      <c r="J25" s="183"/>
      <c r="K25" s="183"/>
    </row>
    <row r="26" spans="1:11" s="148" customFormat="1" ht="15.75" x14ac:dyDescent="0.25">
      <c r="A26" s="190" t="s">
        <v>69</v>
      </c>
      <c r="B26" s="186" t="s">
        <v>277</v>
      </c>
      <c r="C26" s="173">
        <f>IFERROR(VLOOKUP(CONCATENATE($A$12,$A$6,$A$8,$A$10),UpdatedProfileData!$A$1:$AN$2233,14,FALSE),"—")</f>
        <v>34</v>
      </c>
      <c r="D26" s="175">
        <f>IFERROR(VLOOKUP(CONCATENATE($A$12,$A$6,$A$8,$A$10),UpdatedProfileData!$A$1:$BV$2062,49,FALSE),"—")</f>
        <v>0.18888888888888888</v>
      </c>
      <c r="E26" s="183"/>
      <c r="F26" s="183"/>
      <c r="G26" s="183"/>
      <c r="H26" s="183"/>
      <c r="I26" s="183"/>
      <c r="J26" s="183"/>
      <c r="K26" s="183"/>
    </row>
    <row r="27" spans="1:11" s="148" customFormat="1" ht="15.75" x14ac:dyDescent="0.25">
      <c r="A27" s="190" t="s">
        <v>69</v>
      </c>
      <c r="B27" s="186" t="s">
        <v>278</v>
      </c>
      <c r="C27" s="173">
        <f>IFERROR(VLOOKUP(CONCATENATE($A$12,$A$6,$A$8,$A$10),UpdatedProfileData!$A$1:$AN$2233,15,FALSE),"—")</f>
        <v>24</v>
      </c>
      <c r="D27" s="175">
        <f>IFERROR(VLOOKUP(CONCATENATE($A$12,$A$6,$A$8,$A$10),UpdatedProfileData!$A$1:$BV$2062,50,FALSE),"—")</f>
        <v>0.13333333333333333</v>
      </c>
      <c r="E27" s="183"/>
      <c r="F27" s="183"/>
      <c r="G27" s="183"/>
      <c r="H27" s="183"/>
      <c r="I27" s="183"/>
      <c r="J27" s="183"/>
      <c r="K27" s="183"/>
    </row>
    <row r="28" spans="1:11" s="148" customFormat="1" ht="15.75" x14ac:dyDescent="0.25">
      <c r="A28" s="190" t="s">
        <v>69</v>
      </c>
      <c r="B28" s="186" t="s">
        <v>279</v>
      </c>
      <c r="C28" s="173">
        <f>IFERROR(VLOOKUP(CONCATENATE($A$12,$A$6,$A$8,$A$10),UpdatedProfileData!$A$1:$AN$2233,16,FALSE),"—")</f>
        <v>4</v>
      </c>
      <c r="D28" s="175">
        <f>IFERROR(VLOOKUP(CONCATENATE($A$12,$A$6,$A$8,$A$10),UpdatedProfileData!$A$1:$BV$2062,51,FALSE),"—")</f>
        <v>2.2222222222222223E-2</v>
      </c>
      <c r="E28" s="183"/>
      <c r="F28" s="183"/>
      <c r="G28" s="183"/>
      <c r="H28" s="183"/>
      <c r="I28" s="183"/>
      <c r="J28" s="183"/>
      <c r="K28" s="183"/>
    </row>
    <row r="29" spans="1:11" s="148" customFormat="1" ht="15.75" x14ac:dyDescent="0.25">
      <c r="A29" s="190" t="s">
        <v>69</v>
      </c>
      <c r="B29" s="186" t="s">
        <v>280</v>
      </c>
      <c r="C29" s="173">
        <f>IFERROR(VLOOKUP(CONCATENATE($A$12,$A$6,$A$8,$A$10),UpdatedProfileData!$A$1:$AN$2233,17,FALSE),"—")</f>
        <v>3</v>
      </c>
      <c r="D29" s="175">
        <f>IFERROR(VLOOKUP(CONCATENATE($A$12,$A$6,$A$8,$A$10),UpdatedProfileData!$A$1:$BV$2062,52,FALSE),"—")</f>
        <v>1.6666666666666666E-2</v>
      </c>
      <c r="E29" s="183"/>
      <c r="F29" s="183"/>
      <c r="G29" s="183"/>
      <c r="H29" s="183"/>
      <c r="I29" s="183"/>
      <c r="J29" s="183"/>
      <c r="K29" s="183"/>
    </row>
    <row r="30" spans="1:11" s="148" customFormat="1" ht="15" customHeight="1" x14ac:dyDescent="0.25">
      <c r="A30" s="190" t="s">
        <v>69</v>
      </c>
      <c r="B30" s="186" t="s">
        <v>40</v>
      </c>
      <c r="C30" s="173">
        <f>IFERROR(VLOOKUP(CONCATENATE($A$12,$A$6,$A$8,$A$10),UpdatedProfileData!$A$1:$AN$2233,18,FALSE),"—")</f>
        <v>1</v>
      </c>
      <c r="D30" s="175">
        <f>IFERROR(VLOOKUP(CONCATENATE($A$12,$A$6,$A$8,$A$10),UpdatedProfileData!$A$1:$BV$2062,53,FALSE),"—")</f>
        <v>5.5555555555555558E-3</v>
      </c>
      <c r="E30" s="183"/>
      <c r="F30" s="183"/>
      <c r="G30" s="183"/>
      <c r="H30" s="183"/>
      <c r="I30" s="183"/>
      <c r="J30" s="183"/>
      <c r="K30" s="183"/>
    </row>
    <row r="31" spans="1:11" s="148" customFormat="1" ht="15" customHeight="1" x14ac:dyDescent="0.25">
      <c r="A31" s="191" t="s">
        <v>69</v>
      </c>
      <c r="B31" s="186" t="s">
        <v>271</v>
      </c>
      <c r="C31" s="173">
        <f>IFERROR(VLOOKUP(CONCATENATE($A$12,$A$6,$A$8,$A$10),UpdatedProfileData!$A$1:$AN$2233,20,FALSE),"—")</f>
        <v>0</v>
      </c>
      <c r="D31" s="175">
        <f>IFERROR(VLOOKUP(CONCATENATE($A$12,$A$6,$A$8,$A$10),UpdatedProfileData!$A$1:$BV$2062,55,FALSE),"—")</f>
        <v>0</v>
      </c>
    </row>
    <row r="32" spans="1:11" s="148" customFormat="1" ht="15" customHeight="1" x14ac:dyDescent="0.25">
      <c r="A32" s="185" t="s">
        <v>70</v>
      </c>
      <c r="B32" s="186" t="s">
        <v>281</v>
      </c>
      <c r="C32" s="173">
        <f>IFERROR(VLOOKUP(CONCATENATE($A$12,$A$6,$A$8,$A$10),UpdatedProfileData!$A$1:$AN$2233,21,FALSE),"—")</f>
        <v>177</v>
      </c>
      <c r="D32" s="175">
        <f>IFERROR(VLOOKUP(CONCATENATE($A$12,$A$6,$A$8,$A$10),UpdatedProfileData!$A$1:$BV$2062,56,FALSE),"—")</f>
        <v>0.98333333333333328</v>
      </c>
    </row>
    <row r="33" spans="1:4" s="148" customFormat="1" ht="15" customHeight="1" x14ac:dyDescent="0.25">
      <c r="A33" s="190" t="s">
        <v>70</v>
      </c>
      <c r="B33" s="186" t="s">
        <v>282</v>
      </c>
      <c r="C33" s="173">
        <f>IFERROR(VLOOKUP(CONCATENATE($A$12,$A$6,$A$8,$A$10),UpdatedProfileData!$A$1:$AN$2233,22,FALSE),"—")</f>
        <v>3</v>
      </c>
      <c r="D33" s="175">
        <f>IFERROR(VLOOKUP(CONCATENATE($A$12,$A$6,$A$8,$A$10),UpdatedProfileData!$A$1:$BV$2062,57,FALSE),"—")</f>
        <v>1.6666666666666666E-2</v>
      </c>
    </row>
    <row r="34" spans="1:4" s="148" customFormat="1" ht="15" customHeight="1" x14ac:dyDescent="0.25">
      <c r="A34" s="191" t="s">
        <v>70</v>
      </c>
      <c r="B34" s="186" t="s">
        <v>271</v>
      </c>
      <c r="C34" s="173">
        <f>IFERROR(VLOOKUP(CONCATENATE($A$12,$A$6,$A$8,$A$10),UpdatedProfileData!$A$1:$AN$2233,23,FALSE),"—")</f>
        <v>0</v>
      </c>
      <c r="D34" s="175">
        <f>IFERROR(VLOOKUP(CONCATENATE($A$12,$A$6,$A$8,$A$10),UpdatedProfileData!$A$1:$BV$2062,58,FALSE),"—")</f>
        <v>0</v>
      </c>
    </row>
    <row r="35" spans="1:4" s="148" customFormat="1" ht="15" customHeight="1" x14ac:dyDescent="0.25">
      <c r="A35" s="185" t="s">
        <v>71</v>
      </c>
      <c r="B35" s="186" t="s">
        <v>283</v>
      </c>
      <c r="C35" s="173">
        <f>IFERROR(VLOOKUP(CONCATENATE($A$12,$A$6,$A$8,$A$10),UpdatedProfileData!$A$1:$AN$2233,24,FALSE),"—")</f>
        <v>156</v>
      </c>
      <c r="D35" s="175">
        <f>IFERROR(VLOOKUP(CONCATENATE($A$12,$A$6,$A$8,$A$10),UpdatedProfileData!$A$1:$BV$2062,59,FALSE),"—")</f>
        <v>0.8666666666666667</v>
      </c>
    </row>
    <row r="36" spans="1:4" s="148" customFormat="1" ht="15" customHeight="1" x14ac:dyDescent="0.25">
      <c r="A36" s="190" t="s">
        <v>71</v>
      </c>
      <c r="B36" s="186" t="s">
        <v>284</v>
      </c>
      <c r="C36" s="173">
        <f>IFERROR(VLOOKUP(CONCATENATE($A$12,$A$6,$A$8,$A$10),UpdatedProfileData!$A$1:$AN$2233,25,FALSE),"—")</f>
        <v>7</v>
      </c>
      <c r="D36" s="175">
        <f>IFERROR(VLOOKUP(CONCATENATE($A$12,$A$6,$A$8,$A$10),UpdatedProfileData!$A$1:$BV$2062,60,FALSE),"—")</f>
        <v>3.888888888888889E-2</v>
      </c>
    </row>
    <row r="37" spans="1:4" s="148" customFormat="1" ht="15" customHeight="1" x14ac:dyDescent="0.25">
      <c r="A37" s="190" t="s">
        <v>71</v>
      </c>
      <c r="B37" s="186" t="s">
        <v>53</v>
      </c>
      <c r="C37" s="173">
        <f>IFERROR(VLOOKUP(CONCATENATE($A$12,$A$6,$A$8,$A$10),UpdatedProfileData!$A$1:$AN$2233,26,FALSE),"—")</f>
        <v>17</v>
      </c>
      <c r="D37" s="175">
        <f>IFERROR(VLOOKUP(CONCATENATE($A$12,$A$6,$A$8,$A$10),UpdatedProfileData!$A$1:$BV$2062,61,FALSE),"—")</f>
        <v>9.4444444444444442E-2</v>
      </c>
    </row>
    <row r="38" spans="1:4" s="148" customFormat="1" ht="15" customHeight="1" x14ac:dyDescent="0.25">
      <c r="A38" s="191" t="s">
        <v>71</v>
      </c>
      <c r="B38" s="186" t="s">
        <v>271</v>
      </c>
      <c r="C38" s="173">
        <f>IFERROR(VLOOKUP(CONCATENATE($A$12,$A$6,$A$8,$A$10),UpdatedProfileData!$A$1:$AN$2233,27,FALSE),"—")</f>
        <v>0</v>
      </c>
      <c r="D38" s="175">
        <f>IFERROR(VLOOKUP(CONCATENATE($A$12,$A$6,$A$8,$A$10),UpdatedProfileData!$A$1:$BV$2062,62,FALSE),"—")</f>
        <v>0</v>
      </c>
    </row>
    <row r="39" spans="1:4" s="148" customFormat="1" ht="15" customHeight="1" x14ac:dyDescent="0.25">
      <c r="A39" s="185" t="s">
        <v>73</v>
      </c>
      <c r="B39" s="186" t="s">
        <v>74</v>
      </c>
      <c r="C39" s="173">
        <f>IFERROR(VLOOKUP(CONCATENATE($A$12,$A$6,$A$8,$A$10),UpdatedProfileData!$A$1:$AN$2233,31,FALSE),"—")</f>
        <v>9</v>
      </c>
      <c r="D39" s="175">
        <f>IFERROR(VLOOKUP(CONCATENATE($A$12,$A$6,$A$8,$A$10),UpdatedProfileData!$A$1:$BV$2062,66,FALSE),"—")</f>
        <v>0.05</v>
      </c>
    </row>
    <row r="40" spans="1:4" s="148" customFormat="1" ht="15" customHeight="1" x14ac:dyDescent="0.25">
      <c r="A40" s="190" t="s">
        <v>73</v>
      </c>
      <c r="B40" s="186" t="s">
        <v>55</v>
      </c>
      <c r="C40" s="173">
        <f>IFERROR(VLOOKUP(CONCATENATE($A$12,$A$6,$A$8,$A$10),UpdatedProfileData!$A$1:$AN$2233,28,FALSE),"—")</f>
        <v>10</v>
      </c>
      <c r="D40" s="175">
        <f>IFERROR(VLOOKUP(CONCATENATE($A$12,$A$6,$A$8,$A$10),UpdatedProfileData!$A$1:$BV$2062,63,FALSE),"—")</f>
        <v>5.5555555555555552E-2</v>
      </c>
    </row>
    <row r="41" spans="1:4" s="148" customFormat="1" ht="15" customHeight="1" x14ac:dyDescent="0.25">
      <c r="A41" s="190" t="s">
        <v>73</v>
      </c>
      <c r="B41" s="186" t="s">
        <v>75</v>
      </c>
      <c r="C41" s="173">
        <f>IFERROR(VLOOKUP(CONCATENATE($A$12,$A$6,$A$8,$A$10),UpdatedProfileData!$A$1:$AN$2233,30,FALSE),"—")</f>
        <v>161</v>
      </c>
      <c r="D41" s="175">
        <f>IFERROR(VLOOKUP(CONCATENATE($A$12,$A$6,$A$8,$A$10),UpdatedProfileData!$A$1:$BV$2062,65,FALSE),"—")</f>
        <v>0.89444444444444449</v>
      </c>
    </row>
    <row r="42" spans="1:4" s="148" customFormat="1" ht="15" customHeight="1" x14ac:dyDescent="0.25">
      <c r="A42" s="191" t="s">
        <v>73</v>
      </c>
      <c r="B42" s="186" t="s">
        <v>271</v>
      </c>
      <c r="C42" s="173">
        <f>IFERROR(VLOOKUP(CONCATENATE($A$12,$A$6,$A$8,$A$10),UpdatedProfileData!$A$1:$AN$2233,29,FALSE),"—")</f>
        <v>0</v>
      </c>
      <c r="D42" s="175">
        <f>IFERROR(VLOOKUP(CONCATENATE($A$12,$A$6,$A$8,$A$10),UpdatedProfileData!$A$1:$BV$2062,64,FALSE),"—")</f>
        <v>0</v>
      </c>
    </row>
    <row r="43" spans="1:4" s="148" customFormat="1" ht="15" customHeight="1" x14ac:dyDescent="0.25">
      <c r="A43" s="185" t="s">
        <v>76</v>
      </c>
      <c r="B43" s="193" t="s">
        <v>77</v>
      </c>
      <c r="C43" s="173">
        <f>IFERROR(VLOOKUP(CONCATENATE($A$12,$A$6,$A$8,$A$10),UpdatedProfileData!$A$1:$AN$2233,33,FALSE),"—")</f>
        <v>171</v>
      </c>
      <c r="D43" s="175">
        <f>IFERROR(VLOOKUP(CONCATENATE($A$12,$A$6,$A$8,$A$10),UpdatedProfileData!$A$1:$BV$2062,68,FALSE),"—")</f>
        <v>0.95</v>
      </c>
    </row>
    <row r="44" spans="1:4" s="148" customFormat="1" ht="15" customHeight="1" x14ac:dyDescent="0.25">
      <c r="A44" s="190" t="s">
        <v>76</v>
      </c>
      <c r="B44" s="193" t="s">
        <v>59</v>
      </c>
      <c r="C44" s="173">
        <f>IFERROR(VLOOKUP(CONCATENATE($A$12,$A$6,$A$8,$A$10),UpdatedProfileData!$A$1:$AN$2233,32,FALSE),"—")</f>
        <v>2</v>
      </c>
      <c r="D44" s="175">
        <f>IFERROR(VLOOKUP(CONCATENATE($A$12,$A$6,$A$8,$A$10),UpdatedProfileData!$A$1:$BV$2062,67,FALSE),"—")</f>
        <v>1.1111111111111112E-2</v>
      </c>
    </row>
    <row r="45" spans="1:4" s="148" customFormat="1" ht="15" customHeight="1" x14ac:dyDescent="0.25">
      <c r="A45" s="190" t="s">
        <v>76</v>
      </c>
      <c r="B45" s="194" t="s">
        <v>225</v>
      </c>
      <c r="C45" s="173">
        <f>IFERROR(VLOOKUP(CONCATENATE($A$12,$A$6,$A$8,$A$10),UpdatedProfileData!$A$1:$AN$2233,34,FALSE),"—")</f>
        <v>7</v>
      </c>
      <c r="D45" s="175">
        <f>IFERROR(VLOOKUP(CONCATENATE($A$12,$A$6,$A$8,$A$10),UpdatedProfileData!$A$1:$BV$2062,69,FALSE),"—")</f>
        <v>3.888888888888889E-2</v>
      </c>
    </row>
    <row r="46" spans="1:4" s="148" customFormat="1" ht="15" customHeight="1" x14ac:dyDescent="0.25">
      <c r="A46" s="190" t="s">
        <v>76</v>
      </c>
      <c r="B46" s="194" t="s">
        <v>226</v>
      </c>
      <c r="C46" s="173">
        <f>IFERROR(VLOOKUP(CONCATENATE($A$12,$A$6,$A$8,$A$10),UpdatedProfileData!$A$1:$AN$2233,35,FALSE),"—")</f>
        <v>0</v>
      </c>
      <c r="D46" s="175">
        <f>IFERROR(VLOOKUP(CONCATENATE($A$12,$A$6,$A$8,$A$10),UpdatedProfileData!$A$1:$BV$2062,70,FALSE),"—")</f>
        <v>0</v>
      </c>
    </row>
    <row r="47" spans="1:4" s="148" customFormat="1" ht="15" customHeight="1" x14ac:dyDescent="0.25">
      <c r="A47" s="191" t="s">
        <v>76</v>
      </c>
      <c r="B47" s="193" t="s">
        <v>271</v>
      </c>
      <c r="C47" s="173">
        <f>IFERROR(VLOOKUP(CONCATENATE($A$12,$A$6,$A$8,$A$10),UpdatedProfileData!$A$1:$AN$2233,38,FALSE),"—")</f>
        <v>0</v>
      </c>
      <c r="D47" s="175">
        <f>IFERROR(VLOOKUP(CONCATENATE($A$12,$A$6,$A$8,$A$10),UpdatedProfileData!$A$1:$BV$2062,73,FALSE),"—")</f>
        <v>0</v>
      </c>
    </row>
    <row r="48" spans="1:4" s="148" customFormat="1" ht="15" customHeight="1" x14ac:dyDescent="0.25">
      <c r="A48" s="185" t="s">
        <v>78</v>
      </c>
      <c r="B48" s="186" t="s">
        <v>62</v>
      </c>
      <c r="C48" s="173">
        <f>IFERROR(VLOOKUP(CONCATENATE($A$12,$A$6,$A$8,$A$10),UpdatedProfileData!$A$1:$AN$2233,37,FALSE),"—")</f>
        <v>107</v>
      </c>
      <c r="D48" s="175">
        <f>IFERROR(VLOOKUP(CONCATENATE($A$12,$A$6,$A$8,$A$10),UpdatedProfileData!$A$1:$BV$2062,72,FALSE),"—")</f>
        <v>0.59444444444444444</v>
      </c>
    </row>
    <row r="49" spans="1:5" s="148" customFormat="1" ht="15" customHeight="1" x14ac:dyDescent="0.2">
      <c r="A49" s="195" t="s">
        <v>78</v>
      </c>
      <c r="B49" s="186" t="s">
        <v>177</v>
      </c>
      <c r="C49" s="173">
        <f>IFERROR(VLOOKUP(CONCATENATE($A$12,$A$6,$A$8,$A$10),UpdatedProfileData!$A$1:$AN$2233,36,FALSE),"—")</f>
        <v>73</v>
      </c>
      <c r="D49" s="175">
        <f>IFERROR(VLOOKUP(CONCATENATE($A$12,$A$6,$A$8,$A$10),UpdatedProfileData!$A$1:$BV$2062,71,FALSE),"—")</f>
        <v>0.40555555555555556</v>
      </c>
    </row>
    <row r="50" spans="1:5" s="148" customFormat="1" ht="15" customHeight="1" x14ac:dyDescent="0.2">
      <c r="A50" s="196" t="s">
        <v>78</v>
      </c>
      <c r="B50" s="186" t="s">
        <v>271</v>
      </c>
      <c r="C50" s="173">
        <f>IFERROR(VLOOKUP(CONCATENATE($A$12,$A$6,$A$8,$A$10),UpdatedProfileData!$A$1:$AN$2233,39,FALSE),"—")</f>
        <v>0</v>
      </c>
      <c r="D50" s="175">
        <f>IFERROR(VLOOKUP(CONCATENATE($A$12,$A$6,$A$8,$A$10),UpdatedProfileData!$A$1:$BV$2062,74,FALSE),"—")</f>
        <v>0</v>
      </c>
    </row>
    <row r="51" spans="1:5" s="148" customFormat="1" ht="15" customHeight="1" x14ac:dyDescent="0.25">
      <c r="A51" s="197" t="s">
        <v>0</v>
      </c>
      <c r="B51" s="198" t="s">
        <v>79</v>
      </c>
      <c r="C51" s="173">
        <f>IFERROR(VLOOKUP(CONCATENATE($A$12,$A$6,$A$8,$A$10),UpdatedProfileData!$A$1:$AN$2233,40,FALSE),"—")</f>
        <v>180</v>
      </c>
      <c r="D51" s="199" t="str">
        <f>IFERROR(VLOOKUP(CONCATENATE($A$12,$A$6,$A$8,$A$10),UpdatedProfileData!$A$1:$BV$2062,75,FALSE),"—")</f>
        <v>—</v>
      </c>
    </row>
    <row r="52" spans="1:5" s="148" customFormat="1" ht="31.5" customHeight="1" x14ac:dyDescent="0.25">
      <c r="A52" s="200" t="str">
        <f>CONCATENATE(,A6," in ",A8," by place of work, ",A12)</f>
        <v>Nurse practitioners in Newfoundland and Labrador by place of work, 2019</v>
      </c>
      <c r="B52" s="201" t="s">
        <v>65</v>
      </c>
      <c r="C52" s="202" t="s">
        <v>66</v>
      </c>
      <c r="D52" s="202" t="s">
        <v>67</v>
      </c>
    </row>
    <row r="53" spans="1:5" s="148" customFormat="1" ht="15" customHeight="1" x14ac:dyDescent="0.25">
      <c r="A53" s="185" t="s">
        <v>28</v>
      </c>
      <c r="B53" s="203" t="s">
        <v>9</v>
      </c>
      <c r="C53" s="173">
        <f>IFERROR(VLOOKUP(CONCATENATE($A$12,$A$6,$A$8,$B$53),UpdatedProfileData!$A$1:$AN$2233,40,FALSE),"—")</f>
        <v>180</v>
      </c>
      <c r="D53" s="204">
        <f>IFERROR(C53/C53,"—")</f>
        <v>1</v>
      </c>
    </row>
    <row r="54" spans="1:5" s="148" customFormat="1" ht="15" customHeight="1" x14ac:dyDescent="0.2">
      <c r="A54" s="195" t="s">
        <v>28</v>
      </c>
      <c r="B54" s="186" t="s">
        <v>10</v>
      </c>
      <c r="C54" s="173">
        <f>IFERROR(VLOOKUP(CONCATENATE($A$12,$A$6,$A$8,$B$54),UpdatedProfileData!$A$1:$AN$2233,40,FALSE),"—")</f>
        <v>77</v>
      </c>
      <c r="D54" s="175">
        <f>IFERROR(VLOOKUP(CONCATENATE($A$12,$A$6,$A$8,$B$54),UpdatedProfileData!$A$1:$BZ$2062,78,FALSE),"—")</f>
        <v>0.42777777777777776</v>
      </c>
    </row>
    <row r="55" spans="1:5" s="148" customFormat="1" ht="15" customHeight="1" x14ac:dyDescent="0.2">
      <c r="A55" s="195" t="s">
        <v>28</v>
      </c>
      <c r="B55" s="186" t="s">
        <v>11</v>
      </c>
      <c r="C55" s="173">
        <f>IFERROR(VLOOKUP(CONCATENATE($A$12,$A$6,$A$8,$B$55),UpdatedProfileData!$A$1:$AN$2233,40,FALSE),"—")</f>
        <v>54</v>
      </c>
      <c r="D55" s="175">
        <f>IFERROR(VLOOKUP(CONCATENATE($A$12,$A$6,$A$8,$B$55),UpdatedProfileData!$A$1:$BZ$2062,78,FALSE),"—")</f>
        <v>0.3</v>
      </c>
    </row>
    <row r="56" spans="1:5" s="148" customFormat="1" ht="15" customHeight="1" x14ac:dyDescent="0.2">
      <c r="A56" s="195" t="s">
        <v>28</v>
      </c>
      <c r="B56" s="186" t="s">
        <v>12</v>
      </c>
      <c r="C56" s="173">
        <f>IFERROR(VLOOKUP(CONCATENATE($A$12,$A$6,$A$8,$B$56),UpdatedProfileData!$A$1:$AN$2233,40,FALSE),"—")</f>
        <v>19</v>
      </c>
      <c r="D56" s="175">
        <f>IFERROR(VLOOKUP(CONCATENATE($A$12,$A$6,$A$8,$B$56),UpdatedProfileData!$A$1:$BZ$2062,78,FALSE),"—")</f>
        <v>0.10555555555555556</v>
      </c>
    </row>
    <row r="57" spans="1:5" s="148" customFormat="1" ht="15" customHeight="1" x14ac:dyDescent="0.2">
      <c r="A57" s="195" t="s">
        <v>28</v>
      </c>
      <c r="B57" s="186" t="s">
        <v>13</v>
      </c>
      <c r="C57" s="173">
        <f>IFERROR(VLOOKUP(CONCATENATE($A$12,$A$6,$A$8,$B$57),UpdatedProfileData!$A$1:$AN$2233,40,FALSE),"—")</f>
        <v>30</v>
      </c>
      <c r="D57" s="175">
        <f>IFERROR(VLOOKUP(CONCATENATE($A$12,$A$6,$A$8,$B$57),UpdatedProfileData!$A$1:$BZ$2062,78,FALSE),"—")</f>
        <v>0.16666666666666666</v>
      </c>
    </row>
    <row r="58" spans="1:5" s="148" customFormat="1" ht="15" customHeight="1" x14ac:dyDescent="0.2">
      <c r="A58" s="195" t="s">
        <v>28</v>
      </c>
      <c r="B58" s="205" t="s">
        <v>49</v>
      </c>
      <c r="C58" s="206" t="str">
        <f>IFERROR(VLOOKUP(CONCATENATE($A$12,$A$6,$A$8,$B$58),UpdatedProfileData!$A$1:$AN$2233,40,FALSE),"—")</f>
        <v>—</v>
      </c>
      <c r="D58" s="207" t="str">
        <f>IFERROR(VLOOKUP(CONCATENATE($A$12,$A$6,$A$8,$B$58),UpdatedProfileData!$A$1:$BZ$2062,78,FALSE),"—")</f>
        <v>—</v>
      </c>
    </row>
    <row r="59" spans="1:5" s="8" customFormat="1" ht="17.25" customHeight="1" x14ac:dyDescent="0.2">
      <c r="A59" s="53" t="s">
        <v>264</v>
      </c>
      <c r="B59" s="6"/>
      <c r="C59" s="6"/>
      <c r="D59" s="6"/>
    </row>
    <row r="60" spans="1:5" s="8" customFormat="1" ht="12" customHeight="1" x14ac:dyDescent="0.2">
      <c r="A60" s="100" t="s">
        <v>329</v>
      </c>
      <c r="B60" s="100"/>
      <c r="C60" s="100"/>
      <c r="D60" s="100"/>
      <c r="E60" s="6"/>
    </row>
    <row r="61" spans="1:5" s="8" customFormat="1" ht="12" customHeight="1" x14ac:dyDescent="0.2">
      <c r="A61" s="100" t="s">
        <v>317</v>
      </c>
      <c r="B61" s="100"/>
      <c r="C61" s="100"/>
      <c r="D61" s="100"/>
      <c r="E61" s="6"/>
    </row>
    <row r="62" spans="1:5" s="8" customFormat="1" ht="24" customHeight="1" x14ac:dyDescent="0.2">
      <c r="A62" s="332" t="s">
        <v>343</v>
      </c>
      <c r="B62" s="332"/>
      <c r="C62" s="332"/>
      <c r="D62" s="332"/>
      <c r="E62" s="6"/>
    </row>
    <row r="63" spans="1:5" s="8" customFormat="1" ht="12" customHeight="1" x14ac:dyDescent="0.2">
      <c r="A63" s="101" t="s">
        <v>301</v>
      </c>
      <c r="B63" s="107"/>
      <c r="C63" s="107"/>
      <c r="D63" s="107"/>
      <c r="E63" s="6"/>
    </row>
    <row r="64" spans="1:5" ht="12" customHeight="1" x14ac:dyDescent="0.2">
      <c r="A64" s="133" t="s">
        <v>318</v>
      </c>
      <c r="B64" s="107"/>
      <c r="C64" s="107"/>
      <c r="D64" s="107"/>
      <c r="E64" s="6"/>
    </row>
    <row r="65" spans="1:5" s="211" customFormat="1" ht="24.75" customHeight="1" x14ac:dyDescent="0.2">
      <c r="A65" s="326" t="s">
        <v>360</v>
      </c>
      <c r="B65" s="326"/>
      <c r="C65" s="326"/>
      <c r="D65" s="326"/>
    </row>
    <row r="66" spans="1:5" s="8" customFormat="1" ht="12" customHeight="1" x14ac:dyDescent="0.2">
      <c r="A66" s="134" t="s">
        <v>316</v>
      </c>
      <c r="B66" s="108"/>
      <c r="C66" s="108"/>
      <c r="D66" s="108"/>
      <c r="E66" s="6"/>
    </row>
    <row r="67" spans="1:5" s="8" customFormat="1" ht="12" customHeight="1" x14ac:dyDescent="0.2">
      <c r="A67" s="100" t="s">
        <v>314</v>
      </c>
      <c r="B67" s="107"/>
      <c r="C67" s="107"/>
      <c r="D67" s="107"/>
      <c r="E67" s="6"/>
    </row>
    <row r="68" spans="1:5" ht="12" customHeight="1" x14ac:dyDescent="0.2">
      <c r="A68" s="102" t="s">
        <v>332</v>
      </c>
      <c r="B68" s="108"/>
      <c r="C68" s="107"/>
      <c r="D68" s="107"/>
      <c r="E68" s="107"/>
    </row>
    <row r="69" spans="1:5" ht="12" customHeight="1" x14ac:dyDescent="0.2">
      <c r="A69" s="103" t="s">
        <v>339</v>
      </c>
      <c r="B69" s="108"/>
      <c r="C69" s="107"/>
      <c r="D69" s="107"/>
      <c r="E69" s="107"/>
    </row>
    <row r="70" spans="1:5" ht="12" customHeight="1" x14ac:dyDescent="0.2">
      <c r="A70" s="102" t="s">
        <v>334</v>
      </c>
      <c r="B70" s="108"/>
      <c r="C70" s="107"/>
      <c r="D70" s="107"/>
      <c r="E70" s="107"/>
    </row>
    <row r="71" spans="1:5" ht="12" customHeight="1" x14ac:dyDescent="0.2">
      <c r="A71" s="330" t="s">
        <v>335</v>
      </c>
      <c r="B71" s="330"/>
      <c r="C71" s="330"/>
      <c r="D71" s="330"/>
      <c r="E71" s="330"/>
    </row>
    <row r="72" spans="1:5" ht="12" customHeight="1" x14ac:dyDescent="0.2">
      <c r="A72" s="330" t="s">
        <v>336</v>
      </c>
      <c r="B72" s="330"/>
      <c r="C72" s="330"/>
      <c r="D72" s="330"/>
      <c r="E72" s="330"/>
    </row>
    <row r="73" spans="1:5" ht="12" customHeight="1" x14ac:dyDescent="0.2">
      <c r="A73" s="100" t="s">
        <v>302</v>
      </c>
      <c r="B73" s="108"/>
      <c r="C73" s="107"/>
      <c r="D73" s="107"/>
    </row>
    <row r="74" spans="1:5" ht="12" customHeight="1" x14ac:dyDescent="0.2">
      <c r="A74" s="104" t="s">
        <v>265</v>
      </c>
      <c r="B74" s="100"/>
      <c r="C74" s="100"/>
      <c r="D74" s="100"/>
    </row>
    <row r="75" spans="1:5" ht="12" customHeight="1" x14ac:dyDescent="0.2">
      <c r="A75" s="100" t="s">
        <v>266</v>
      </c>
      <c r="B75" s="107"/>
      <c r="C75" s="107"/>
      <c r="D75" s="107"/>
    </row>
    <row r="76" spans="1:5" ht="17.25" customHeight="1" x14ac:dyDescent="0.2"/>
    <row r="77" spans="1:5" s="107" customFormat="1" ht="12" customHeight="1" x14ac:dyDescent="0.2"/>
    <row r="78" spans="1:5" s="107" customFormat="1" ht="12" customHeight="1" x14ac:dyDescent="0.2"/>
    <row r="79" spans="1:5" s="107" customFormat="1" ht="12" customHeight="1" x14ac:dyDescent="0.2"/>
    <row r="80" spans="1:5" s="107" customFormat="1" ht="12" customHeight="1" x14ac:dyDescent="0.2"/>
    <row r="81" spans="2:83" s="107" customFormat="1" ht="12" customHeight="1" x14ac:dyDescent="0.2"/>
    <row r="82" spans="2:83" s="107" customFormat="1" ht="12" customHeight="1" x14ac:dyDescent="0.2"/>
    <row r="83" spans="2:83" s="107" customFormat="1" ht="12" customHeight="1" x14ac:dyDescent="0.2"/>
    <row r="84" spans="2:83" s="107" customFormat="1" ht="12" customHeight="1" x14ac:dyDescent="0.2"/>
    <row r="85" spans="2:83" s="107" customFormat="1" ht="24" customHeight="1" x14ac:dyDescent="0.2"/>
    <row r="86" spans="2:83" s="107" customFormat="1" ht="12" customHeight="1" x14ac:dyDescent="0.2"/>
    <row r="87" spans="2:83" s="107" customFormat="1" ht="24" customHeight="1" x14ac:dyDescent="0.2"/>
    <row r="88" spans="2:83" s="107" customFormat="1" ht="24" customHeight="1" x14ac:dyDescent="0.2"/>
    <row r="89" spans="2:83" s="107" customFormat="1" ht="12" customHeight="1" x14ac:dyDescent="0.2"/>
    <row r="90" spans="2:83" s="107" customFormat="1" ht="12" customHeight="1" x14ac:dyDescent="0.2"/>
    <row r="91" spans="2:83" s="107" customFormat="1" ht="12" customHeight="1" x14ac:dyDescent="0.2"/>
    <row r="92" spans="2:83" x14ac:dyDescent="0.2">
      <c r="B92" s="55"/>
      <c r="C92" s="54"/>
      <c r="D92" s="54"/>
      <c r="E92" s="8"/>
      <c r="AU92" s="8"/>
      <c r="AV92" s="8"/>
      <c r="AW92" s="1"/>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row>
    <row r="93" spans="2:83" x14ac:dyDescent="0.2">
      <c r="D93" s="8"/>
      <c r="E93" s="1"/>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row>
    <row r="94" spans="2:83" x14ac:dyDescent="0.2">
      <c r="AS94" s="8"/>
      <c r="AT94" s="8"/>
      <c r="AU94" s="8"/>
      <c r="AV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row>
    <row r="95" spans="2:83" ht="15" x14ac:dyDescent="0.25">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S95" s="8"/>
      <c r="AT95" s="6"/>
      <c r="AV95" s="14"/>
      <c r="AW95" s="21"/>
    </row>
    <row r="96" spans="2:83" x14ac:dyDescent="0.2">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S96" s="1"/>
      <c r="AT96" s="6"/>
      <c r="AV96" s="1"/>
      <c r="AW96" s="5"/>
    </row>
    <row r="97" spans="4:49" s="8" customFormat="1" x14ac:dyDescent="0.2">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S97" s="1"/>
      <c r="AT97" s="6"/>
      <c r="AV97" s="1"/>
      <c r="AW97" s="5"/>
    </row>
    <row r="98" spans="4:49" s="8" customFormat="1" x14ac:dyDescent="0.2">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S98" s="1"/>
      <c r="AT98" s="6"/>
      <c r="AV98" s="1"/>
      <c r="AW98" s="5"/>
    </row>
    <row r="99" spans="4:49" s="8" customFormat="1" x14ac:dyDescent="0.2">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S99" s="1"/>
      <c r="AT99" s="6"/>
      <c r="AV99" s="1"/>
      <c r="AW99" s="5"/>
    </row>
    <row r="100" spans="4:49" s="8" customFormat="1" x14ac:dyDescent="0.2">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S100" s="1"/>
      <c r="AT100" s="6"/>
      <c r="AV100" s="1"/>
      <c r="AW100" s="5"/>
    </row>
    <row r="101" spans="4:49" s="8" customFormat="1" x14ac:dyDescent="0.2">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S101" s="1"/>
      <c r="AT101" s="6"/>
      <c r="AV101" s="1"/>
      <c r="AW101" s="5"/>
    </row>
  </sheetData>
  <sheetProtection algorithmName="SHA-512" hashValue="OFsyvl+9cG2Xr0X/bSXj/WG94YFrMm1x+J8KXSSqlb6Zwk+9OXSGCL1csQVdCMgjuOPIhqq8wCAGB2fH3E6z+g==" saltValue="/YyYGPFIRW/5UJJFJkgVnw==" spinCount="100000" sheet="1" scenarios="1"/>
  <mergeCells count="5">
    <mergeCell ref="A1:E1"/>
    <mergeCell ref="A71:E71"/>
    <mergeCell ref="A72:E72"/>
    <mergeCell ref="A62:D62"/>
    <mergeCell ref="A65:D65"/>
  </mergeCells>
  <hyperlinks>
    <hyperlink ref="A2" location="'Table of Contents'!A1" display="Back to Table of Contents"/>
    <hyperlink ref="A62" r:id="rId1" display="For more information regarding collection and comparability of data, refer to Health Workforce, 2018 — Methodology Guide on CIHI’s website: cihi.ca."/>
    <hyperlink ref="A62:D62" r:id="rId2" display="For more information regarding collection and comparability of data as well as notes specific to individual provinces and territories, refer to Nursing in Canada, 2019 — Methodology Notes on CIHI’s website: cihi.ca/en/health-workforce."/>
  </hyperlinks>
  <pageMargins left="0.7" right="0.7" top="0.75" bottom="0.75" header="0.3" footer="0.3"/>
  <pageSetup orientation="portrait" r:id="rId3"/>
  <headerFooter>
    <oddFooter>&amp;L&amp;9© 2020 CIHI&amp;R&amp;9&amp;P</oddFooter>
  </headerFooter>
  <drawing r:id="rId4"/>
  <tableParts count="1">
    <tablePart r:id="rId5"/>
  </tableParts>
  <extLst>
    <ext xmlns:x14="http://schemas.microsoft.com/office/spreadsheetml/2009/9/main" uri="{CCE6A557-97BC-4b89-ADB6-D9C93CAAB3DF}">
      <x14:dataValidations xmlns:xm="http://schemas.microsoft.com/office/excel/2006/main" count="4">
        <x14:dataValidation type="list" allowBlank="1" showErrorMessage="1" prompt="To select a place of work, press and hold Alt and then press the down arrow. Release both keys. Use the up and down arrows to select a place of work and press the space bar to confirm your selection.">
          <x14:formula1>
            <xm:f>'Data validation tables'!$D$3:$D$7</xm:f>
          </x14:formula1>
          <xm:sqref>A10</xm:sqref>
        </x14:dataValidation>
        <x14:dataValidation type="list" allowBlank="1" showErrorMessage="1" prompt="To select a year, press and hold Alt and then press the down arrow. Release both keys. Use the up and down arrows to select a year and press the space bar to confirm your selection.">
          <x14:formula1>
            <xm:f>'Data validation tables'!$D$11:$D$20</xm:f>
          </x14:formula1>
          <xm:sqref>A12</xm:sqref>
        </x14:dataValidation>
        <x14:dataValidation type="list" allowBlank="1" showErrorMessage="1" prompt="To select a main province or territory, press and hold Alt and then press the down arrow. Release both keys. Use the up and down arrows to select a province or territory and press the space bar to confirm your selection.">
          <x14:formula1>
            <xm:f>'Data validation tables'!$D$27:$D$39</xm:f>
          </x14:formula1>
          <xm:sqref>A8</xm:sqref>
        </x14:dataValidation>
        <x14:dataValidation type="list" allowBlank="1" showErrorMessage="1" prompt="To select a type of provider, press and hold Alt and then press the down arrow. Release both keys. Use the up and down arrows to select a provider and press the space bar to confirm your selection. ">
          <x14:formula1>
            <xm:f>'Data validation tables'!$A$3:$A$6</xm:f>
          </x14:formula1>
          <xm:sqref>A6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T o u r   1 "   I d = " { 6 D 4 6 A 4 0 6 - B 9 A D - 4 B 2 0 - B F C 1 - A E C 0 7 9 5 D 8 5 7 F } "   T o u r I d = " 9 0 3 a 9 4 6 9 - 9 e 1 1 - 4 9 7 4 - 9 5 c 3 - d 6 b b 0 9 d 3 0 a 8 8 "   X m l V e r = " 5 "   M i n X m l V e r = " 3 " > < D e s c r i p t i o n > S o m e   d e s c r i p t i o n   f o r   t h e   t o u r   g o e s   h e r e < / D e s c r i p t i o n > < I m a g e > i V B O R w 0 K G g o A A A A N S U h E U g A A A N Q A A A B 1 C A Y A A A A 2 n s 9 T A A A A A X N S R 0 I A r s 4 c 6 Q A A A A R n Q U 1 B A A C x j w v 8 Y Q U A A A A J c E h Z c w A A B K o A A A S q A f V M / I A A A E P p S U R B V H h e 7 Z 3 X d h t X u u c / Z I A 5 R 1 E 5 W M 6 h H Y 7 b 7 Q 5 n b u Y F 5 g l m r b m a y 1 l z 5 u 4 8 0 H m E O d O n o 2 P b 3 b Y l 2 7 I l U a Y o 5 g Q m Z M z 3 2 8 A m i 8 U C U A U U I H r W / L t p E S B Q Y d f + c o r 8 2 8 f Z q l x Q v D h d l N m h s k Q i 9 T c C 4 v F 2 X B 5 u x u u v / C N a L U o l k q i / 6 h y x q E g 8 W p X J / o r c m S r K 9 n F U v l 1 N S K E c k Y p r 9 f / T 7 V z 9 t 1 N U K i L F S k R S 8 d q H j 4 s R u a / f 3 9 H j / H + c R S J W l Y j + L 5 O s y t s L + f q 7 v c O F J i j w 8 m x R Z g b L 9 V f B 8 c N G Q p 7 s x O q v / C F a L S l B N S f E w V R F j o p R K e t m b 4 Z 3 r / B Q l R j 0 Q X + 2 l J S i 3 s q d q Z J h F F V d + X / / I V 3 7 o G I 4 U 5 H L I y W Z H m x x U M V f H q c M Y b m R 1 P N A t D H H n 9 Y O Y r K S D b Y G P 3 e w Z 9 g 7 v c a F J i g 2 7 T u X C 2 1 L K I u P n y T l I O + f m 8 c q O S l H T z e 6 B d f B 9 f Q n K h L V w x V V w v x J N z Y S x A t p l S h 9 i a q 8 c a l 2 D x A f 3 7 O 3 w / f / 8 D B V f y X y i 4 V C j V A L U R l M N y a q 7 a O o f P E 0 W X 9 V A 8 e H G G 9 O l k 6 O D 5 B i X + p n r S S M q q R 8 R 8 / D t f F B r g H i f F O v c V j P e a j n 3 s t F p K S n h 9 M / 2 Y 4 Z 6 f h z w U S / c i y 9 3 K F 0 V a 6 P l e r v 9 g 4 X V m e I 6 q J c G q l 0 T E z g 9 b l g n K o a 8 e b m f a p G s O E h C o B 6 M a Z S x Q v T y i F / e S 0 v / f p g L V D 9 n L f z l 8 d n i Y L j 8 5 l m x I S a 6 C Y m w O a 5 5 S I m C O F v K h U t M Q 3 o 8 X + l 1 z S Q q k p c b z G u 5 8 o o w Q / q 6 3 7 9 l 3 M P 6 b k X R s p y b a w s V / W Y H 9 7 I m 9 c / F 2 w e x m R T J f L i V l x + U H X f r V J 3 G / W t c f E A I c 0 P d 8 5 h f t x M y J + V A 4 O R B p v f j U b q 3 m E + I p + q t H O i 0 R H X 9 m P y W B / q n c m i f L N 6 n g D A j Y m z G 3 V f J U M r L H m o r 9 h W 1 8 b P r 9 W P G 7 X 7 m O g r y 3 X 9 + 9 u X 8 5 I r n T 8 H T K L R T u A 5 o E K G w d h 6 C Q g J p n x U 6 O 2 F X 1 i C e n m m M / 0 X T v 4 f P 6 Z l U V W W U S W k X y u n R a W a G m h N V D g l L H A m w K m v j 5 d l q r 9 i N u S B E p b F f q 7 x E j 7 a j s u / P 0 i b 7 + + 6 H A h I m e / X z x J u q Y V q h R q G o 8 W N X 1 3 3 N r 6 X 9 2 r E d 3 2 i J O N 9 N W m f 9 B C + o / q 3 7 9 Y S 8 q z + e S / 8 7 u Z 5 Z 8 l F x / Z R T J l N / U W P c C E J K q k c F 3 2 + X S z v x u S P a p t E l B j e v 5 q X t 5 S Q U M 9 A W u 2 f V l D l p / 4 b a p 3 I T d 2 Q 1 8 e L 8 u p 8 Q T 7 Q z f v F 0 5 R x K G y p L Y O T w Q n U K O u N A / z 2 9 + X E G e n I d 7 C D g N N w x t 5 q B q + / o l p 6 Y U N V H 4 C a B x F 9 t 4 5 X k A 1 2 / i g 4 S K Y G y u Y z j Q A x 3 p r o v Z H f C d h D v Z a s F 5 K g C i o F / q Y c n E 0 b F F + v J O R b 3 R g v q J r y a 9 3 8 2 C V O W J 0 a C Y j k c i K h B P j e l Y K k E q d P I a + a l P M 6 U C P w 3 H 3 y U 1 L + s X x e l W N j f q B 2 C h 4 7 C 4 x 7 p 2 H / p X 7 v t z f z x i P 3 e O u U e P t R v Z r g 7 x 6 2 E z a P F x 6 s 1 V j z l B L c i q q f r 8 7 l 1 d 4 r G w l b 9 p C E Q 5 m q W Z u i Q y X E Y c G P 9 W Q O 6 2 d + T l j J R g 1 j L f f w s i 8 k Q U 2 o a v V P K l m C c h f U K G y X F 2 c K c s n D k G Z d M V q v j J Z k R r k y k u v D G 7 k T t z y b n v j O e 0 o w E A 6 o V C N G f X Q C L o 8 R 7 2 X w s s G 5 b q u y c p w b y t k h V g t U z 5 i + f k m l E 1 4 1 C / s J N v A 3 e h 2 f K t E i 3 X h d 0 m v Y 8 1 A v v W w i 7 I b j + v v X V N 3 k J x 6 L G K m V 1 P N y b j f w X C J d v 1 Z 7 D y K 6 p y o g H k h + f q + q 8 / 9 W 1 f X z J W 9 b 8 C J i U p 9 p V Z / d t D 7 n I 4 e K 3 m 1 c S I J y q 1 F + 8 L k S E 2 o U G 3 l u y J t r f 7 S Y k p y J 3 Z w u M O o Q a l d / X Z K l l F C i S g U f X D u 1 G V a V S N 3 A P e 0 F p A H A e / Y r t d u Q e K h U T l h i R Q 2 c G q y c q I M 4 M Q D e t m t K 9 F k l I B j A H x 6 m 5 Y + P T t 3 r T i w M n 1 8 s p L I l Y G u 7 8 R r p 2 Y h J H S o R 8 o 3 t o 5 o r f 0 X t K T 5 7 Q 9 V d P H 1 X 1 Y b 8 O W F b 1 + 3 F 2 Y L s 6 Z 5 I h R e j b 4 k L S V B T u g H h 3 G 7 J 0 A g H + t l d X T g k D Z K n E V 7 T B c Z t f G v y r C 2 A S g d X Z 9 M M J C u y B S f X v Y 2 k A g U P 2 o F g v L C n G / h z l S w c k 2 B u n x 6 v E Q i + v q L X Z A n s y c 6 p B d 2 f q s r C S O 3 E S E I v a X h Z i c 6 t 0 l r c n a l 9 9 1 A Z i F N l b U R Q O C W Q h B C z x b u X 8 0 a 6 o Z r e V B v y N z d z 8 o 6 + 9 7 Z K 2 I s O 7 n l d m V s C m 9 F 7 i b q C C 0 d Q k w M V u a R E 0 a 8 b k Q f p B 2 x g g K r S D G x S J J A b q I p 3 p 4 t m 0 + C R m 1 R O z g M x 8 R p d o U Z H t Y T g x q 5 K l l K A h 2 h T i J w b H 7 g 9 g 2 5 w f Y 2 A N A I Q C i o b q m M j I N l f n 6 8 R C Z K Z Z w C w 9 Z z X x F o Q M B 1 Q W w 9 n x 0 U G D A j 1 H 5 s Q J 1 e v c O E I 6 p K q M E 4 u 2 Q y P V E X C z s C d D D A + g y 4 d 6 T t v X C o a 1 Q t w 7 m L p N O 5 C Z k G j Y z Z 7 U H 9 W F Q 2 7 w y l 1 v G A 2 r O M w M A U 2 A y r Y f o v s j m b s I 1 + 3 o S A O 4 k y v N Q l u Q x x / f J Q 2 t u W 6 S u e F 4 Z K x Y 1 + f L 8 r D r Y S q n m d z D l m b Z p L 3 o g C H D M y x l 7 h w B B X E X b 5 1 G D V 2 B s D l j L H f b J N 5 A d U t G k E S n e 6 Y q E 2 F U E z 1 l 0 0 8 x y u 9 y N p d X r C e t B 9 b J O d y / W m H 1 D x Q Q k I y 2 a B s M 1 i i 8 Y I N E o 9 m a s 4 X X O L W W + c G b + N o Q S O Y 1 U 2 I Y w X 1 G X u T 4 D q S E A P f A r W W P M a J v o t N V F W 9 P L J H e o k L R V C o U B + r x C E Y i 1 e r F Z x e L z Z N W K g 4 d h 6 b i Y D r x t F 5 x 8 R c E 3 v N A g l E + o 9 T d S L j w g K i d K q q 2 H K o K j a O 1 A g 4 G c b 6 G p / f p k l d H i 2 b d U W l 9 X K X A / L 6 r o y U 5 c p Y 7 b M 5 v R 4 k 1 c 4 R k i l i 3 n N 6 B l n 3 d x b y 8 v q l i 2 1 L 4 d B B g 7 E x P 9 Y V S f s s 6 2 9 / t Y M L R V D c L F y R d K H v N h J n N q E b z q w C g r Z e A c t 2 U a m c b t S x O h f G W + Q G t g R 2 R S t g I z n z 7 6 z X E K m H a m h V V g h g u J 7 7 h 3 M l 3 s S G x M X f y I Y D E B R q 7 N P d U 8 J s p q L O 1 x 0 g A B X w 1 d m C 3 J 4 q q W S r b U L A v x A 8 U i u v G 9 J m b T S 7 j u e J S b 3 / N 1 R t 5 R m y X z A R / v o 4 Z R g Y a 9 t M w r e L C 0 V Q T q x m o 0 0 N a W f p A g v 0 h U q B R X 3 A f 1 d D 2 q u s w W k D t I J T 5 W N j 4 u m 6 N X X e B k G 6 k C P n B 3 t q D 9 k H C B H + d T F l g s M 2 6 I i x / / a V g i H S 2 3 o u 3 P 8 j j s R a L 7 Q K W H L d J I i S / v R T w B I W i z f V v r Q E w 7 8 1 r 2 J E v l 1 L q B S N K u E V z d o i 5 V C f n e r r 8 0 Z c r 9 d 6 i l f 3 o 8 Y u v T Z R M o R F A s A 3 + h M 2 L i x B g S 1 V s 9 z B T B a F O N U X S 2 c X g 6 I 9 y g 7 u q G o D Q V G u Y R c O l a u + J 3 w h 4 v I t E 4 t p 9 H 2 / R i / S y N Y k I X 3 g 9 M 6 g L o b / 7 3 X j A 1 v L h O e t m S f P D 8 j z 4 w i t V M h G 8 L p v l g e b 8 8 5 E U S U l 0 q 1 s p N / c c M V k i R B / u w j Y O I i e q H s 2 r Y v C z r n h s l G B j 3 S f w I T D x I U v M E T 9 e O 9 q 7 Q E t 7 8 W V M / p b A D j m L y 7 X 6 3 4 C Y n d n W 0 Z G x + q v m u P j x a S J g / k F X j c e s t N B g L p K q c c 3 K 0 l 5 d e 6 s X U I s 5 a s m n H Q k X Z F X V a 3 B p u K Q z s J C g N q 8 t B u X n A r S 2 y E a 6 B z 3 W T Z u J N 9 Y f 0 U 2 d f N y D x a t r v t 5 A E b A f s K b u a n P A M a M S h g m L r S E A n i 9 c B + T C u O H m D D C 4 Z I k s b Z D T C C d P l 9 c 2 A g O 5 5 c v w D X d 3 j Z i X 6 h T b m I C r Z J 5 i X m R r 0 b l 7 5 8 e p c + U x Z M V f 2 8 1 q R K K T e R P k v r F T 2 q b k R v 4 D m l a e v z 5 e s Y G e Z j Y h I Q L L p p t 9 U 9 6 r U e 6 x A 9 V c 8 F D P J a p G t U 1 T F x 4 g g K f P E m a V J h W w I i + P V n s W I + P x f 2 r A d M + y k F a 4 a l K E C 8 g B b z K L Z z A v U 3 m B w F r 1 M p v n i X k q a 4 V z o i 0 7 p W X Z w u S K 0 Z D d d o A C J S + D W S o 3 F A 7 k r g V e K A 2 2 0 9 K T B B z o 7 K S 5 w X s 1 r J y Q E w C 7 G 5 M A r S F Z l n 2 Q f G z I C i / o C G L 3 3 S l Z j g + O q r / 1 h o 4 J Z r F o / z g d o O y C F Q U r z x C J 7 C x 2 N y k V P 3 2 V s 6 o X U g L k o N t b I 3 S k 1 a o V E 5 T l L D v / A J 1 L 6 K 7 C E 9 r V o m I + B e E / Z I S 8 q Z K A X A R g s D E 2 N x 3 h V O H / V L L 7 w w H / 0 8 R F K p U j Q v V X v M P s R e 4 E T + o j q g i O D a a I R Y L Z q h S C c v m 9 Z I C z o B x I 3 y 7 Q T Z C 9 E z h o g X q Y K M S D e A s O O T b z p 4 V F t R 0 N Q N q G g 1 k / q A q o 4 m 5 K S G 0 y v C w 4 F z E d L 5 T d R w V D x u R x G E K O R / r M V 5 Q 4 z + l 5 0 d a N c p / 7 D Y g 9 n e v F O R 3 t 3 P m O j A J Y p H a t e C h b J X i F Q T P z S n B 4 n q 5 t 3 s F v D 4 E J r 2 K + s r l s h J V a x X T i Z K a E J 8 / T Z l E W q e U J M n W K 7 n W C R 4 4 t h 9 N V r z S r n j o / 8 f R H c k N C i A h P A v u i K D m J A 1 L A g C J A i H h I Y W I 3 6 j n 9 z U D x E g m / I I a + r O D F f O 9 t X 2 9 C f 1 / Q V V N j k k 7 O M t s d l T F o t a t 1 2 B 9 W C c L m C 8 5 j k Z y 6 b X S d 8 S 0 A u g Q z 4 2 g C A 7 S H C R M / b U V 4 K D c r D N g z A a 4 O 8 2 1 n C 7 m z v a W j I 6 N 1 1 8 F B w 4 C 5 z l a A b c 8 M a N m + G E r I U v b p 0 F W N 7 g 3 s u N R E x + p 6 j u u x D T T o I y F Q 0 D y q H b u b H V e E R 8 7 L t S y 9 4 m / E c 9 p B O 6 T I D O 9 N k j z Y Y M + U Z u Q f 1 E 9 r X T l E K 0 Y Q 7 d g L l / / M z 1 Q N u X + Z L j Y y A j 2 3 p L a m 6 j u 7 j K b d v D c C I o F z y i j Q i X C 4 + I E m 6 P R x g k C z o F h j t H M B r O g D w R V v U X d w w R T + Z w T + 9 k 9 G R w a r r 8 S k x V A K U Y Q E J E n z u E H e J / I h P c C G 5 Z U o E e b M V U L Y y 3 V V S e 8 m m Y C j k k W + r B u L r L S v b I 9 7 q 0 m z D r h Z a V s o 1 V G C G o f q q L d l L Q m s 2 7 0 d Z V Y D 1 S t 5 W / E f d 7 X 9 / l 7 r 4 D a S d L 1 9 / r M I R 4 0 A n q M A N b C E l c Y 6 D p B w R X o y A M n w P g j A A t e m S 0 K P d Q K 5 e i Z d l o m S U G v i I s K w u W d g L P S m K R V j 4 Z G K B a L k k j U J C d q K Y 0 y s b 9 e m D o r y R q B s 2 K L b O s G I 7 D c C s S S i J k 1 A j o + 1 8 E m b w W u j x Z g n B f p Q I w M J w G b i v W g f V g t G V h V v I O o q Z c i + X e 8 r 2 q Y D h 5 S G r p w P r v p s T v Y c 0 H K I L A H c Z j A V N j I q I + 4 q 1 E R 2 Q 9 b e m 6 Y W i / A O p A 4 D a N G m v 5 J V V Q c S X d V + u 7 r d S K p u d 9 X A 7 a b 8 0 L k 9 1 / t V O k O 0 + b e b Q o K 5 H C n j u s P m 4 F M A W 4 E i c C G p 6 c D R I O K Z A G 3 Q P w 6 W y g 7 O U g r I u O j V + I P Z G F + y j g X D g / 2 p X 9 g Q M p q 5 O R y R 0 o o K Y k n M K B 1 k x 4 f S T K V U r s l Z n 5 P J J O S T K Y M Q a X 0 / X a B o w C O i P R 1 3 p s F 1 0 h Z i D N Z l V S j R s W R B C C p 2 m 0 H b C Y c H m 6 p P 5 C u y o w y O y T G 9 Y m i P K h v b h w Y 4 3 1 k m k d l t 5 6 x j o q E j f i K b r i g 3 B w m S s o V j J I Y E P m F 9 h B / + F H X 2 r E G 3 Q I Z J 8 Q k b d Y J t W r 0 5 7 D O C J 4 V 7 9 m 2 B Z 0 g s r u 9 X o V C / / x D V Y 7 z q n o M n K o 6 7 Q L D G q 5 L x 1 R A 4 B E 3 L o b 3 D x t x 0 0 D F + W A o / Y Z 7 A d 6 / q g Y u H X p 2 j 2 s f I k h r 1 T L K B n 5 Y j 5 u O Q 1 6 I V / a l E h s 0 n V A b 9 e H b 2 9 2 R 4 Z H R + q t w A K e n z w Q Z z f S D Y B M i n b / w a O Q y m K z I u 1 c L J r 6 G 5 L O w h v O i S n P W g A A p D g J q k s j 8 b g f Y D N g 2 n D O v 2 g C 2 T s F F t 6 w 5 x I 8 n 1 A n W n L g N B v y g E i D 3 Q 9 q O W 0 V u B h j g j / p s R z N V o 5 E A E o K n 1 b 5 7 l o 2 e a Q r T L V D Z f F n 3 n z M + y X X R Z o 7 O W B G 9 x z d V g l H U C u P p B L F / + Z / / 4 1 / h S q P x b Y k f L c k 7 d 0 a N g U z s Y O O g t a e L C 0 A P x 8 4 g 1 f 8 X C 3 m T 4 s L 7 n y + l j M 6 K p w s V j / e M h H J 5 Z N n 4 S C / U J B J D i a s Q M G V j Q Z x c D / / y 4 H m Y 6 O K o F O T C 6 V n 1 C B E 1 n N U W K u 9 I K d o v 8 X J W N n P 9 s q D H 8 V q f d D p T / y 0 8 c H 2 f / p Q y 9 q B 1 0 d v + E m 5 g r J M B 3 a c c E y 7 J f Z t 2 Y H q D d F J C o i C t d p W p I N 0 h z n V V k X B J I 9 X g 8 X 7 V Y S T L H V V V L d F c 1 r X E 6 8 h z c K Z M 8 e y c 4 F n R i B O 1 E K C q D a X L x o n R K t j s B M 1 i V v b i 5 v 6 + X k 0 Z 5 n l F r w E V i 7 q q X o D 7 p G Q j q o v A O e l I x X r Y M o 6 M 7 n X S 2 r j G V i G G V j A E x S / H x 8 d y d H g o 0 1 O T Z j F N e 1 5 d v P U m R M X G p / 0 U 2 Q n 2 4 S N W s Z O + V 0 n E 4 i d 0 z b A P O C b w u m B u D s 6 H y x Y n A t y M O h b + Q M z A / Z 3 V l W W 5 P K W b d + / I G C z V S M J s C I i J N s r l a M Z s U m w H u B L f r 5 + + I 6 C 2 E m j 1 a u b P / Z F U C 6 E g j V f r i b B e e G 2 u Y J g B 9 g 4 1 S K w x D x r V y B C M 3 h P 5 d + S d G b t D H z o E S 7 8 L J M 5 G g E R X P H 2 2 p B 2 w D l w r R L H p U e N l A b 0 6 n U U w y U f b t Y k f M A S e m R + w 9 j B A m C h 5 h l d V n W d v o e 7 T X s 2 r k 1 P Y g P l Y B j G k 5 z W u + 6 W k W W / u k 3 1 K P V 2 7 q W p O G J W P X 7 a 2 t m R z c 0 v u 3 L l t / m B B + v + y P l x b s w N Y T H R z j F e k B 2 o J P e W 4 a A K E h / o a a s e / z 6 a Z 1 w U N E 7 v b W z J S d 2 u z W E y X o K m 9 U 3 3 y A t d L 3 3 B s N E v g f g F x / h 9 V E S C A 6 2 N F s 8 F Z E + v 9 g g i Q y D Q x I f b y 1 b P T n u I W n J O H R 3 G e o 0 L E P F T U D 5 v j x 8 b D E 4 a k o 7 s s m d E 8 h 5 d m S s a T d m 8 l Y Q i D 7 0 H A E G O j U g 6 k E t 4 2 L 0 Z G o W N W 1 8 w 0 a G n w f Y A q d E u l n O 0 L i C r P W g Y B m x c 1 H S 8 l a j G O I 0 p W v n r W G 8 d E M 7 C G 3 D 7 x s k 6 D z y e P t a o 7 M 4 4 L y I V b q t P j / W A D W f A w a Z J v V C p 9 w S Z l s 7 A 4 l B 3 j 0 a G M 4 g W V X O 1 6 2 p p h y G H / c H 4 e D p H w F + u d f h q B B 4 o R H t Q l j 7 q D H Q A g X A K C x F O Y k m H B / d t 5 R N g b l o M 7 s y c g D N P z z 7 G W g I / G 6 5 F 7 w P X B u S E + G v V T 4 2 W d H J S o c x w L A p I f N m m T j K T + a D F t 1 B s 3 c N U j 8 V r V V S F N I S a u x 7 j 3 W 3 z e C 3 g I U W V v K j N D E v A c L g I x A R g Z K i h r 1 S l O V L 6 j o y O T I T A y M m L + 4 A R U i 8 G M C h I t H 0 p a 5 T e L P K O q j 5 P Q S I l n k 0 H x q I u g G + k m O 9 u b k u n r N 7 + z + e z m N S 5 j f W D Y X 5 y X 9 y F u w 8 X 1 Y d o F 4 1 7 8 S C h c / U h c V F G + T / w C e w S 7 A C I j R v N U / 4 b y g i c O L v w P 3 S R s F u v B Q 9 2 C m / N 9 3 k G P Z + 3 s + l j Q s 4 E E V 6 Q 9 K l J e H z D n Q 4 2 G c b G Z z e f 0 h / t 6 q j o / j I R G j t w L 5 / A i G o C N g G P C f c + s H d X R f s t P U G V h s E 9 2 y P y v N W 8 Z U f W 8 V Y w K b K h U w p O G N G y l S f Q a l 4 Z J q q 4 R u p 9 9 0 Q w n K t / G + o b k C 3 m 5 d O m S + U M j 2 L Q c j G R c q 3 h Q L E g 5 O d b 3 n G k w 3 Y A z k 4 H g Y 7 P x L x b c J N 4 l N j 0 b 9 q U W L l J m K l l P I n Y h L c b G l T j s e q O i O d V g C 2 w T y j C c X V b p D e f 0 Z i F p x v p r Z e Y W q K 5 I P f M w 6 i B 2 0 s h T S U c l d z o N 7 7 k x q z Y U z o R m I 2 l o A O o n Y I y K R l 0 V z A Q i y i S w 6 W o j f S Y G W q v 1 e J N h L H 7 i a d 0 E d 0 p H J F R P Y A s O O 6 Q l g x O C W l 1 d N W r f 7 O y s + U M j 7 G x t y u j 4 h P k d D g d H p W y 7 U 8 o O g o o a N L Z M H S c B n N o P c D 3 / 7 W n K L B y x F 9 J r I B E 2 u J 0 8 4 V Y H i W H Y 0 g Q 6 G E F E x O 3 Y T D T E b B f k 7 W H 7 4 e D g + F 8 + V X W 5 / j c L 2 l E j a d 1 r a 4 O u s 7 o R X n K o f 9 h W b s 8 i T h 1 3 O Y v x Q u r m x t a t 6 D P / k f 4 d 9 b / 5 B R K P E A j a A A z N D x O 1 U p 5 A L 3 u N d X x e Q J N B C 0 C F h Z k R M 3 V q W + 3 i 5 B B s U j 8 J o V H H Z 3 j Q O C d 6 S U z g Y D 9 r / m U h r L r X C h D C i H J T P E x s n o e q 6 q A i 0 b u C 2 i E I y U 1 M V 8 f K R u U i O I t K h y r H 6 Z A s C w y D q 3 0 s M A h u 4 i S A Y C D k L z y I i T 5 6 q I V e a 4 t 0 w G u G P W X B 9 W G 7 + Q G b m n 7 f D C p g Z K q / b 9 X A p u O a 6 E w F 1 l R T w Q 1 P E 5 q d F g R C i z h s a m Z m J f T 6 2 1 2 / T s F 1 o N m 8 q F o K a i t l J 8 4 g e y c 4 I S h U O W d z k k b o q 9 s u z x M R x 3 X S N 6 8 V C C C i o t G s h F Q T v 2 D T I D m I f d E I k s 0 U 0 9 2 E C k i Q E o K w J e d B H g d e Q j g k h P H L 6 7 U J I U 7 G A B E 3 6 l X B 5 u e z t E n G N r T 4 X g n D 9 g D k + 9 i 3 H N + r U y 7 A H o I h B c G t y b L 8 5 k Z O f / K m J A O w J j / t x o 0 r e s C H 6 g 3 I j u h T N f j F a Z U K Q R Y u B C B N U V m J m 6 I i 4 5 G l F g y n i Z u h t o O T n U l q j h 9 s b m z U f 3 t + G B g Y N P + y s V p J K D Y N G Q J + w K H c x X C o J U g 1 3 O G / v Z l T m + V U x S J m h g u Z N C o C 1 3 6 k p X X R W i A p m N v L d W I U k + H R r G y C U 6 C i u m u v O L f d E G l l A N w H f f u a X d L s s D 8 C A N z r l d H a P Z I 2 V Z u Z V T L r g p 3 H q a n e 9 Q M k B B n 2 Q 5 l a n i e S m P d Q b 8 N Q u 5 o B y U S l M Z k j Z O y Q 9 0 j m C M m 7 f h I Z W u H k 8 k s q o W q P q z l i 3 b 5 j H y i X S 1 I x 1 9 s a B H z L 5 V q Q u h l 4 m L j e 3 5 w v G o l k w Q b C y w Z R u U G S K V F 3 J m V g 5 J I L 5 l T R O C e l D y N K R P b 7 G P / O I / F 9 Z l A B j G O n 1 A m C 6 7 o x L D g + n P / l 2 e Z 2 D a X z f i U E w W g n i D v a Y k 1 q o Q A 2 V R A u z / p g D 9 r x Q l Q W w y y 6 C Z 4 z z A j J T c g A 4 u I 9 7 g N V u F O c O C W + / / 6 B T E 5 O y N h Y 8 2 4 / q I b V q q o T 8 X A 8 N Z y c B E p u C v B A e M a t u P 3 R 4 Y G k M 3 2 + 1 F Q L z o A h z k P c z z O H q m a Q s s B O w x 2 b C h v n / l r N / c 1 I G h w v X i D g 6 7 w E r h / v E b E N H A 4 4 A K z U Y 5 Y T x O q 2 i 2 z R H W p e s x 7 k r f C H h 7 U m j o D M c T 8 d f W g a 8 9 V K 6 + F 2 7 l I Q e j E 4 m 3 d a M P o m S K 4 f Y I 2 R e t T G 4 e x B a q 8 f n E 0 m C A s Q L + s P 8 y I D h f v H + 4 i c o M y H Z I S g p T p O n G w F n B L u f n R e w H H h b F X c K T g j g 5 h J h g U 4 C g i c t k J f / 4 B e c 9 l I K 7 / g X B A G G 5 e Z u T h U k B B u L x j 2 B T 3 B 7 Y a 0 B r g X 3 P T M w 8 I t z z H g e E 4 V s l G c w 7 q s O 1 U 5 3 q o n I 4 P + 8 3 v d E 8 T J c B K 0 g j s Z u d E 8 X p v 7 F w S R e l C b k a P D K s m Z l N g N Y g I k 5 a J u w s B R M 0 n Y J q u H V C i a t n R C T C A w Q Y G j o 8 P 6 b + E A I 3 r r o F a X Q i I o z U b 8 A C l J i U a x W A h E W H 6 A F w 3 b g P g E r n k b T e 8 G a g T M + t f f a B M m X j Z Z M h s E F d Q v v I j c D V K p Y H a f / V R r W d a o e Q y l 9 0 H B + b k E n C g 4 N p 7 t x Q 3 j i 4 W s / p m s E F 0 W 8 v h I x q Z 3 I L V g N J p B B c T r 1 y k M Q R E T Q I 3 z C 2 c 1 a x i A o I i e w z V Y W L / 7 y u r r i U R S N 2 N U 1 l d X a m + E B L x R N q q / k o 2 f q K X d w K x y T p w e n Y I U J r I m 4 L 4 W V q E g x c i t 2 r G G J O K 2 A s d g X C r d e R u p h 3 g r n Z X R 7 S g y b H i S B d 4 0 N U y 1 9 4 L s i W Z A H V 5 S u 4 9 E W L Q I m A 6 5 q E + 2 q d 4 O 4 w w O C c U i + b V H I E B q i o 5 z R 1 I q F W V l e Y l 3 a 3 9 s E 6 Z 2 S u + p V Y U r 1 0 k l L P o 7 m Q U E O C k J 4 N q n Z m a N t O I n n + t 8 c y a U Q + J O J Y i J r t 1 N z A 0 H T 9 j 1 A o S J f e A 8 1 N + X U 2 a d k B 5 O p w H V t K x h k F B C M + D 5 s w 0 v S f P 6 j 4 d p X x k Y T q A l o Z L j X U U d x 1 m B 4 w C 1 v F M J T s n P v t 7 z 1 8 8 S J q W M t U D r M H E o / d 2 n n 6 s p T n Y J z g a / i M f j p k A v k + 4 z a t f s / I K U a N D Q I T B O 9 / O x c w V w F u w F N g B F e x j F 2 E D k Y e F 6 t S h U U 3 p N S U m l 0 5 L N 7 t b f b R / X l Y N R s m A n / D U D D S s b c e 9 e w U t N e m s h b 1 z z M C K 7 K f k U 6 V V h g c M 6 p + q z D v z U B r Z F T 6 p j g V W f c c Y 4 C R z g I I K x Q E i k N B E I J p R A Z k k Y r a R z S u D 0 M b 2 q t h P x K F O e P 1 c w j C B g o y t P m L t E 4 p R L y i E D e M z c O D g 4 q P / W P n C Z / v J a 7 g w n I l 2 F X D M c F Q R m n e t P d j n l F B Y k b C K t 7 P c H B o b k 8 L D z 6 y K 9 x / 3 g v Y D 7 O 6 y I e 6 f A w Y F 0 s B N M c J A g i V g j b N W P V G K F a R O + e 4 U S k d o i s V G p 0 g Y 0 a L H T 7 K 3 6 z F r i 6 H m s P x B V I 3 A 0 P K U Q G X Y O T o N O w W A D P L N k l t D T g n B A p 5 L P i Z O 7 K S l B d Y J h j y z 1 d g B X I z Y C I a G z f 6 Y P g 4 3 h p Y 8 / W I 8 b F z f c 7 5 M n K W N g 4 p q 2 g E H E Y 0 i N N p R 5 B 9 g o u H F b A U n 5 l 8 V a 4 d r z B p 4 z G B F q H h 6 5 + 0 p I l 5 T L U 8 x I M 1 C / H Z n 8 A F e / 7 d c A U J P / 2 e V m 5 6 / J W O 0 5 U C W E T c p O Z l O j k U B k 9 h n T w I W p H t g 5 9 E 1 H K 4 E R w P g 7 B T l 7 5 B 2 i 5 r 0 e M j E B E 4 d C 3 f v 4 o 0 / k 9 T d e k / 7 + 9 l K L 3 K 2 3 2 g W F d F S 7 4 q l C h a I h P Z k I P D A a 4 z M H q h F Q F Y h + Y 0 M 4 k a M B S y I Z q G d 5 u + C Z O x 8 S 7 l / U i l b Z 7 d 0 A R E M 7 M 4 D H E s Z D B T W b N S x 8 e C O n h F J / 4 Q B M 5 c 9 6 b p 4 H a V o Q N m r V s T J H e o U g y R 9 s U m l d y x 7 h u m j f T A g F V z Z r a A s g C a B / v R K O e o o a O a 4 2 m j l H / b 0 w c U Z C + X W b e 6 F / Y N C U V f B D B 6 F 2 Q b 0 N p f X o y 7 + 7 l T O j W k j g J O W / F Y M i a O f l i S M A X F E p R W j A C + T A h S V V 3 E t I z w I 7 k T 0 M Q K A m o V N / a G / W b N q 8 b X x D N j 7 E h R e x V T F h U P B s G o G 8 P 4 g o p Z d h n R U 4 G P A q L i v T t G o 0 9 j B x P y S q c w 8 y Z Z A g 8 X f r 4 d l 6 n B I 7 6 i t V Q d l T V D t T N N r I b g + K U 4 L q 0 M W B e k W N E l K q 0 y w K S q 4 t k D q 4 O c f 7 q + e M a I i H i e X E r g D G r y 3 E c w M J h S T 2 c r 5 g U 9 C B y I 6 C C U G z O A H q K l n u Y Y F Y D X V J u J S 5 3 z 8 9 T J v e D + 5 r p n B w W 9 U 7 g r 0 4 C 5 A i q E 1 h e B K d I J 7 D j / s O 8 a g 1 y l L D H r L 2 l A U j Y I k T Q f z Q F P d D r A v i i 0 f D E 6 k 8 4 w N l L q R O k Z d p + v K V o k 0 Z Q x C Y u z J O C d 1 o n U g o C z y A p W J n 6 g 1 x K S f g Y N h L F j Z 9 h D Q V a o I I y O G F Q z d 2 J 4 0 6 U W t e W b t X J y j x 5 x g M P G O T u j s A d Q L u B f d 7 2 M B O I S G X J E 8 k r C 2 W A 6 h N G P 3 X x o u m K Q m D 0 V C 1 2 K B h Z y C w U l T h 4 o h w w v 0 M n c A t T t 9 1 d + 4 c i a u E T b C l G O H 5 i P Z p q h 5 S t B o m K D P B m 4 x p A c N j + g k S M g y c E F R V 1 a F O v H w W x H 9 w W Y c J F t l u h F 9 e z Z u 4 E N y M B 2 A X 2 3 T S I R L e x M v G 4 1 v c S c t n S x n Z O a z K + t q K m V a I K p j L r k u 1 z E A u O G v 4 B N A t 0 D w F J w 7 G / Y O N u K m k p p Q D Y N D z N 2 y Y m 5 N n k 3 6 D g J I H b C G C t k g d j k n g m K A o j O g 3 q p o 7 B 2 x j q z W T 8 h A f 6 T / u R G C k B e X 4 Z H 4 j g W F E 3 f K a 7 i m h I i X Z S 9 w T 4 0 z D w C l B 6 b 9 h S C g M / z A I E + D W / f j J a c I n I 0 j Q w V E x U H N Y D J w X u F P / t p Q w 7 2 H A N g J H o R T 8 j U t F 2 c n F 5 c e j q x L r m z D X m x q c k v m h v I y k C y Z p s t v A n A u j K Q g b m z Z t v 1 Z 7 h d g K 6 q A t R 7 f 5 f B j h J l 9 N N 3 A 7 2 d z 0 w G A 8 D b m N H 1 z L m a Y w S H W I A k 8 c d + H O W i c 9 6 d m e 9 z 6 g Q h k n E 4 0 z 3 S D T g 2 u k X 0 e Y m o I b r D 3 S i X 9 p 3 U C m f B g 4 I a i w i C C f 7 z x D w Q I b 6 Z X Z 2 g A x u B U V t M Q z 8 J q 9 r 5 L K e v O o y 6 G j L B y v F U 9 A V U I t J D m W 5 i U 2 i 5 w k 0 R v T S Y l U m T Y R j v h v B t K a K F 4 E M A 5 G w t x f D d 6 R y Q I V 2 N 6 b b S A 5 o O o e G N L N i w 2 F i v j r m 3 m 5 o 9 L G L 5 B K 7 1 3 J m W M D s v A h H s 7 j D F E 4 Y Z O A 7 6 8 l P Y n K P i M I y 6 3 2 0 Q C H s h C e c V i O g k a A X n k G q M O W a X e K U 4 L S u w x D Q u 3 v 7 Z n j h Q W 4 L A m q b A T i P C S S M g 3 C 7 X x 4 W T 9 j J + b 5 B R z X f c e p V N q o g K R U U X P V 6 b 1 g D 7 g l H h 5 F c u L I 9 C A u B O M g J o I M 7 d R p Q K f e U 4 l u / j k D 3 k J K 3 / A x 1 Z D t c E 2 l X p / L X r d L Q p w Q 9 c 1 t l 3 2 n 9 i 6 M Y X 6 o Z J w j j d Q 2 e D g 9 G 1 E d + W y v g b d v S B k q W g / e U t o h d I o T g o r o k w y D o G b m 5 k 2 D / k Y u 6 k 5 h G 6 a 4 M a P S y t k h N Q j Y E P S I M x N C d I P g W M F T S a l 9 o V i S 4 6 N D Q 2 B r K 8 + M B O b e / N 4 f + j l G + 8 e L K Z N / S M Y 2 p R D D q p r h n Y S b A 1 S 1 T r O d I S T r r S J l p x l x X l M J / c 9 q + z R L + I V w 3 F K C z I e / L i Z N G h O B Y i Q r 3 a S c X Z 5 e n a 0 F T + l a y 2 e a x b 3 I j s e r 6 / b 6 d c p Y / I D 8 w K u 6 D v d U k m Z V q u M E 6 d R p c 0 J Q 8 T A S m e o Y G B w y x j 7 S 6 u c C a n A w p p 2 P F e 9 Y t p A y P Q A h s O n Z O S P B U I 8 L h b x p F g N h c a / 0 N W Q H e h E a b c X e q z t T C F Z C R K g 6 N F V B S s H N I Q a v b J B m c C f s r h 2 c Z o I 3 s y U t 4 J 9 0 S 2 0 G H B w Q K c 4 a b I 7 V f W J 2 U Z N P i f Q x 0 O N Q R 3 R y b l X P S Z T F Z k O 1 t k y j E S A 8 m v X P O a R U L w i K U 6 B e T u h 1 U i e F X W f 7 c r S L E 4 K i / C E M C W U x N j 4 h A 0 N D H a c 0 9 Q L E d n D F v 6 w 2 B g 1 d 7 A a n m S Q c H C e I m 4 M y c A D G A X G N j I 5 J J p M x j p 2 C S r C 1 1 W e 1 D z l A 8 J B G n B A V r a s O c q f H 4 / h U 2 9 J I B m 5 v v W S 0 a G s E / k 7 6 j p 3 L i 2 R 9 4 A i A m r l Q D f Y x 6 V r W z d 3 q k a O e E k A m X Y n A K 1 5 E e 1 y I D B C 8 p i U a q h 6 w h B U E q K d p h x o f t n v f C z x T 0 t V g F E j c 0 b 6 y M A O s E 5 g n B l c N O l P W D y B Q S i n 8 q k d h g H h V E I 8 N U o H S B m J d b B y S b d k w e J n g r L h y y Y O 7 t 9 L 8 m N w r P 2 R l j I 1 P 1 t + t g e P R a J 9 S f + y O R 3 p 9 l A / w M A G q H 9 n g V M 7 S 0 5 z Z W K R g E S 7 I 1 k f 6 u E E S M J 1 6 U b U + e l J T u + x G x 0 v 2 y u z p g A Y n I A g k 2 + Z h z Y s G U X x 4 P X + m Y W m 7 g M B R n e k o F B Q Q 9 p S q 8 + 2 6 9 t u G n g 6 V k 6 k x z Z q B + o X J 5 c t m s 3 L v m 3 v y 7 n v v h u b t c w I b x L Z O 7 j b Y V H S 0 d X c v 8 g K P 7 j 9 + S J v p I a T m z O m C M u M J 4 E i w D x d i I y 7 i 5 5 i A D P f + / o H 6 q 9 o 1 A U b V 4 E w h t S o W r R i X b T M b h s 2 O d 4 3 M c Y K y b F M a q 9 D c h I g / l a d u Q E z v X y 2 Y 7 y E p T L 8 O B + f / 2 1 N m T T H a p T a Q w K m O f a S 2 E S 7 y T o D 3 j 5 + 5 w Z J c G j 2 7 X j y X F b X B J l Q S c E 1 o B k 7 w D G i 6 C d H 3 C h D y r F 4 r b d f I 4 O g U J w R 1 / 9 5 3 S l B v G y 4 b N h g / M z M 7 X 3 / V H e B 6 h u M 7 W x O H B b Z c k F V Z 0 / u N D l 4 2 k g A 7 i Q x n Q J z M j 2 v f D d y 6 9 L 6 j X x L / t g L h B N v z g Z A C E h D n C C U V b v J l U + M M g U u j 0 r l h r / W S 2 j c k J 7 t V 3 0 b g u P S I o F z C C c Z x c g 0 M 5 E P 9 h W l w D t a F 9 3 F j k x C L G t k r M C a I N Z p U o m r G 4 P z A r A 4 q W b R R 4 l U I m J 6 Z N V 6 y b g L 9 n c 6 u z e Z Z t Y u n q g o G w d D Y r B k a w O g Z 5 w R 1 5 1 S O I I C b E z u 6 r f o 9 C a 7 u p j J u O B u o k F 3 N 5 1 f U N v T 6 l v V w N i I m n B Z I v S W 1 J 5 E g f k C m C c 4 W d y Y E Y F 4 v b n S y z 6 m T o l e 6 3 c T U q O Z K 3 d u H j Y C 9 u a P M w k 8 r g F Y w V 4 9 T g n 5 7 3 Z B O g N y 5 d g z V I C C m h H T 6 f o 2 g Y H i V s 8 z L Z a h c E H y x W G M e d L W d H T 6 V m N a B A C h w a w f w v R t j / q X w 4 5 2 4 y a o m n S c o W E P y A m 0 c y W 8 a E J 9 D t a 2 1 O K 6 / 6 Q A j f Q i o 4 / h 5 v F U P r O r n k E x 8 v p f S y Q K 1 O q + P z Z a W t A s H Q X V O n Y 2 A y 3 n d w / M V N o h 9 f H C D T I D a C M w g I P 2 E d B n 6 j N t W W N h O k 6 r v O x u e + E G f 7 K l K U 1 a u d y o p U E e d H D B o W g 2 S B L u O C t f 7 6 / 6 J A z U T L 6 I T S A 7 u C c 8 m 9 l g z s M m t D R g E e B L v r y Y N c 8 O x g / p r Y 1 p I J D L g y X 7 B O / n l s 6 R 8 + i S l m 5 E s + p A 4 Y R v A o w l h + Q k 5 N I K x o Z h e u L q 6 J i + 9 9 G L 9 7 f C B l O q G J 7 E Z v l x O m i i 8 m a m q r 9 k Y c F 2 3 d k v Q l S Y p u K l 5 6 E h q N j C d d 9 o R 2 v l 8 Q e 5 v D p j S k o m B 2 q R 7 i A F j n d 8 p l m O D U e / l 5 / i k K e G A c E q 4 d o H 6 9 p u b t c F w S M l 2 p 8 v 7 B Y W V S E g c P H d n S i b L H M C i m H 5 B R b b N J K H I M B W v G B X s e Y C r e H G 6 I N N D B M W D E x W t 1 k 6 u v F b a 0 D 2 w S X O 5 4 / q r 3 o A e 4 U i F B 2 u 1 e y O + 4 y Y m 4 j F M c M f + g n O z A c i s p j F I O 8 Q E 7 q + I b h x m J p 1 K N m f c h 0 A v j 8 u d k m T h j j J 8 s h g O M Y G 3 F m r q K K r V H 3 0 Q E 4 6 Q K 0 P 7 c n t g W U b j e x K p n t d V 8 Z A 1 A s Q E u F d S e 5 5 s 1 p g q j w F J h U 1 1 Y k P p Y c j l s 0 6 c 5 4 F + N S V t f C 0 o k s o M z P Z C 5 U t 0 u T y 8 G + 5 4 P y A e s 6 r S g L 4 E l N Q 7 g c T 6 0 + O U M d x 5 s H T a Y c M j S e C e 7 a g 6 I F r Y l R / r G w c V j X g S D g o n a G 3 M e Z w g H v Y j / c E d P k V i U r V u h e G A 1 C G 8 d b T 4 8 r o 9 M s j p 0 W 4 x l D i W K x M J u T w 3 L t N j f f L O l a J M x N Z k M v J U k p U 9 G U v n 5 O 5 U T l 4 a W f U k N i e o 2 V r K K o N T N d A O z G b z M t T A d m z F f g n D O d A O u A J U f r I l L A M M A o L C R u X b 2 N g w U + A v X 7 5 c / 1 N 3 s L m x L v 0 D A 8 a m 6 r Z E d I L M Z Z J G A d k K l B 5 Q Q n 5 P d X y I 5 p / U S D a z Y + t g 8 9 O D w f R f U M 7 q z o h u h Y 2 D i F B h b A O r T M h n i m C z d B q u A y m J H c j n s N 9 0 h 8 o X S + e 9 b 9 0 E h E 6 R p Z n C r 7 g x k p V r U 2 f j X W W 9 W M b 6 o M Z v 7 e V k a q w W Y / x h J S / L h w O q L v t T 7 b l P p B N j g b B f U Y c v A o Y z d E a K m A m S Q Z z f X L 7 5 O G 7 z T s v W / W B i c k o y m T 4 5 P g y 3 l X M z Q B B s U h u k J Y 6 C J L B N P 4 i V 9 D m I i U A o v R h I 4 6 F k P N + c 6 X o i I 9 k z x D O i D 6 g Z M Q F q u i A q + z n U z 2 + V 4 H s N V M F H j n y 2 r X 3 m J p 3 d 6 R C T + V d t 4 q G h 0 w D 2 p Y m U X B r M S a J c G 4 j X C t w v a T / M a U q q b X d R s K c M k F t 0 9 3 N v B b y T 5 h s m O d Z j A n y 3 M D Q y Y j r P 9 g L k y B F M 9 L J X S L c h 1 c j 5 F z I Q p t X + I X r + w n T R D O o O C i a D + I F T V 8 f m o j z F u t P Z w 4 3 6 Y 3 Q T Z M R v 6 x p Y 7 J a H 5 f H K f k M b z u m V y y h P v j J W l e k + G G a w a y d d C W l F J s h F A M 1 s 8 I 7 6 T a P i W d L 6 z q x c W d l S r 2 2 c w a E h y e 5 1 3 t n V C 7 i k 4 X 6 M / X Q D 9 Q 2 7 i g w C r 6 w K K l D Z 2 K S h + F v K 8 7 A D t V t t q e W 9 U 0 m A J 5 I E U R r l U y B I C y 5 c 3 r 0 G m 4 K 1 c y J a L Z 6 z 9 x o i m p B U e k B S p e A M k 2 w X e o 9 f B O D x x Y 5 e r p s K T n g 1 C E U 1 x I w w T 4 x + E r 1 G N K r q w n A 4 z T H d I P Z B p 1 k 6 k 7 q B D U U 3 U g i q W y g U i k o M M e N g a A Z 0 d T e u q H q K y 9 6 r O P B 5 Y X p y z F T q + g E M 6 9 p 0 Q j K x g g x W 1 + r v + k e j K m C / 8 E 3 4 P p B T 6 c S E D o 5 o s 9 / t L C 8 S C C z 4 O 7 O t S A u r S S g l q G 5 l S b Q C 6 m b t X 0 a N l I 0 q 2 G n J B 2 7 v m c G z m 5 X K z L v 6 / o v T 4 R M S u r M z u n + s K h 9 J o A U 1 b J 3 m h 1 v t p E + D F 6 j N 8 p v m 0 2 3 M 9 2 d l y 0 f X X D f e u j 0 i 7 9 w e k v n Y o s z 1 H 8 h k j M B + 9 x l 3 W P 0 V A Z 4 + 4 p I w R r S d z 5 d q R a L I H 6 d a z B m p F K B 7 k v H y L S 4 u m r 5 1 8 / N z t U / 0 E B C Q r S s C X F y p X G r b S c I G t r y B v c z N 8 7 q V U 6 A d o B r 9 / o e 0 v H G J A d J 1 x s D 7 + o c H m 0 l 5 Q R e Z c / M e f c + / e p a S t x f y J 9 f X C D + p Z K W r 6 k U A c a j x 9 J G 8 f r k 9 G x s n B 2 t / f + l Y 1 o 7 7 p R L p v a O l E 2 D X 8 f x w V g H u h W Z B T D r 8 5 b W 8 2 t w x k 4 N I s i / h C L O L K S 6 k l 1 6 h U D A / O z s 7 k s 3 u m w N 0 G 0 z x w F u E h D R S U n / 2 2 q z 0 f b S l a p b D Q 8 U S B H F 7 B g W L y x T 3 c v X 0 J N + s J G R t 6 9 B I Q 0 s 4 / P P J Y k p u j p + + 1 w w P t y + G H Q G I g Z W P d 0 y l c T t g / b n n I + U o l p h a P Z O L p O 5 i L 1 l i A j B R M l d I A K b 0 J 6 I c n I A 0 6 W B U N 5 t b G x w c l N W 1 d f n r X z 4 y P c 7 v 3 b s f q J 2 y 1 S / D w v j 4 h B z u B y d o y q 0 p C b A g n v L l c q I W 0 + k S 8 H L Z d B q 4 M S p H 9 v B 8 R k i 5 W m t Z 1 Q o 8 v E 6 S M 7 u B / e q Y a f D f C Y a H a p P 7 A X Z s I 2 R i e R k u P a q / u r g 4 L k R N H x O e F X V e N M p E G 4 r 9 t / / + L / 8 6 O p i S m Z l p m d K f m d k Z m R g f l 8 8 / + 1 y m 9 X W p W J C t j Q 1 J p V K S L + R l a 3 1 d k p m M K a L b 2 d q S Z C q t v x / L 3 v a G m X t L n w X e T 6 U z p s / C 7 t a m 6 X u + n 9 X 3 t / V 9 P n 9 w o K r e t v k 8 n r 4 9 l Y g 0 x z x Q I s q q C s j 7 O 9 u b e t l I q x 1 9 m H H J H R + b 9 5 L J l C F 2 + j i g F j I I o H b c p B w d H s m + H i + e S O g 1 H U p u f 1 t m R p M S K + 6 Z Y Q Y E k 8 2 5 9 T P c D 9 e 6 r z + o u 5 z 7 g H l S y k 6 3 9 Z o z e v 1 7 e g 4 + z 7 X x + / 7 + n q n I 3 d v W 9 / X + e X 9 X z 8 0 x e J / r G E 3 s 6 2 J X J V 7 J 6 X U k Z W t z Q 9 b 3 i P N F J V 1 e l 7 K u I d e 3 t b k u p U L R l M 3 s 6 P G o b O Y + N z b W Z b P Q H W d N u 4 j G V P 0 8 e C J j I 0 P 1 d 4 L j x + W s F C J 9 + p t u w C Z 2 z l B 0 T y 2 t m J R j q h 4 G T C D u N b C b 6 d G O C r K p d i b S K / J v H 2 e r F I P R n Y Y i K 8 o V 7 k 7 l Z X l 5 W d Y 3 N u W V l 1 / S T V w T 1 S R 9 s p n 5 2 + T k l J k a b 3 L 0 l K u 2 q t E J G z g z u u F I 2 V h b k 8 n p 6 f q r 9 g B x Q K Q W d D 3 C y U C 7 6 F a 2 X H b / U D 5 d q b n d L w q w I y b 6 C n J z k g y J + p s B c Z w r y l 9 / 6 l c V s v E B B g V G l p b r k 1 H 5 e A n i + 3 m A p A H r c D J 3 h 8 p G 2 g u N O F C P s K l m Z 2 d l Y G B A n j x 5 Y r x v e N 6 + / v p r e f j j I 5 m a m p J P P / 3 s p K k l x l i v 0 W n / 9 E a I q J S g N R Z u 7 3 Z Z R C F f y + a 2 I E B 8 W 2 0 q P 4 6 R w 8 q A M r y Q d e i O U J U 7 E 0 d y Z 7 p 9 Y g L 7 B X I S m x 8 g m e q T h d G y R C t H J k m 5 k / P 1 E k 7 v 7 b l L x g Z g Q x U r C b l 6 5 b I c H B z K u q p 5 q G 8 r z 1 b l p Z d f l L G x M b m 8 s K C q U 9 Z E 9 m 2 n 0 l 4 i 2 q V S k P u 7 M 8 Z d i u 3 F x E T S Y r 5 d i 5 t C O 3 6 o 8 2 k F L / v T b 8 b F 5 K B + r r f C v i k g 7 m d L i / V X 7 a O Y P 5 a J 0 o P 6 K 2 8 c V 5 S h H y e M y k / r 6 J n B 8 E M c 3 Y Z R + e q / n 8 P V 0 Z K M R d f l m 3 v 3 p V S N y t 3 b 1 2 V 6 e k p 1 4 J h R T R 5 + + 3 d Z u H 5 b 5 m Y m z j X c 6 D Z M 2 X 6 I 2 R 1 I a d p 4 9 Z e W p Z C c M z 3 l 6 I J D K b d f T m l d 9 k W V n u 0 k / + J R e v b s m T z J X Z Z K p D s M I w j g u + O x D b k 0 M 9 y w w a h f L D 7 b k f X D h G S r E / V 3 z o J z D S a L R h I e 7 y z J 2 P Q l 0 6 z l w X p t K N v P B U 2 3 y u J O X L K l P r n z w m 1 5 5 x d v i P T N m U 2 M Z 2 s 9 P y K v v P q S P P z + n h r z v c n L c 6 J Y a D 1 E u h V I z L Q g Y E d X o 1 v T c f n w Z t 5 k p E N U Q d S O f z y r 2 U 3 t 9 s / A V r l x Z V b 6 o g e S j B Q k r q r P 8 0 Q q V p K h 4 c 6 J a X c / J z u F Q R m K 7 c u t 0 a w k o m f X Z y y d l 7 H Y q l w f L 5 j S e L o Y V 0 v H M p k 6 N K l g P y e 0 3 C 6 P s i N S S a s 9 1 Z + R o U z N 1 k I w k C w 5 M D g s r 7 3 2 i v z j H 9 + o 0 R n e k A A / C G O 8 J 4 1 J q D c i s R G V 7 M 3 5 o g w P Z g y 3 D A r i X 8 y Q R Z 9 2 2 1 B B 8 d r V t B J 0 S d 6 7 E Z N x W a 6 / 2 3 u Q Q V N U 0 d 2 p h E g n o z I U 3 Z Y X r s / K l c m k z K W 2 p a 9 U S 0 v C r h x I F C V d z c r E Y M w w s O m Z O d O S 4 S B f N c 4 y P 7 b n R U H s v / z X / / W v 9 d 8 9 w V r a O n t 6 h 1 P m y 3 t w d 9 S b 6 Z G k c u S y V M o V G R j o 7 4 r n z Q t 4 + T p V + d L x i m l z x c h K 7 o 1 Y C 2 7 7 T F 9 w D 9 P f l 5 N m E h 7 F i v 1 p 3 R g d 2 H j k z a U S 1 G H B O B K y d o j k 6 / 2 u w n 2 d P 9 7 X a 6 E d W v t r T S X D 2 P B p X 8 a M E l h / I q 9 7 S E y C 8 n D 8 U N X s W R n r P 0 u 5 l W j S x H u Q 3 F R b / x z g + y r p Y 0 3 F J e k W Z E Y b z 4 b e / x 8 f 9 c n U 1 L T c V z u L W F G v Q M v j T s G Q L b f t l 0 w F L + g j g J x R N f j u V M E U K n 6 9 V D Y J u p 3 A 8 q W J o V o / v u e F f H T U j K V 5 u B H e H N q i x G W / m J F X Z s s y N x q T 0 d F h u T F 5 V q 0 k b j i g f G T r i G k i 9 T d / B g h E 9 k w o o M k H X P i y c n b 6 z E F g 8 V S / s b N 2 d r t T j u G F R D 0 2 F j Y I 0 A Y F r Z p h M m S x U + 7 O J M R k S N l D j B n q r x D k f n 6 o R h K m H d l P W 8 2 l p N 9 e D A m V W H M T f W p G N O 5 p g a c U p k J 9 F P 0 I 5 x 3 t 2 C 4 y A h H U T 7 u x k 0 I z h v 6 y g B D Y 5 l F C h o Y G 5 d t v v 6 9 N o e g F u s S 0 m 9 V o r a i E Z u y m G 6 Y d l 0 o m J B X p / U e R c W U 4 3 h u A d m W k / s O c / G J 6 t L u d i f w h I r H c 2 r l s b i Q I 9 4 z 2 4 r c g k l E 7 r T 5 L p 2 F T + K r L h A 0 1 N 3 S R Y n O N E Y i g A N 4 w Q L 8 F X M 0 Q 1 d q B 6 t i D Q 3 L l y m W T Y m R L M r q J M C c l O u E 1 H 5 i 7 w Y H x g 6 p x S C E 3 m G E L U d G H A a P 6 x s i u p 3 e Q P g W 8 z R E Y J u 0 X V y Z P X f C Y j T C x 5 4 E d m T q p N 4 K w 6 G i 0 t B M x v 0 + 5 y m X C w N b W R v 0 3 l V g / k 5 C U x 2 N v D s Q w v d R Y W J w V Z F e Q i Z z N x U y M 6 r v v f 2 i 7 X R j J p X 4 R 9 m B s C 3 I F 3 Y A n v 3 G p I B / e U P v R o + k l z g M m d 1 C H x T 2 k Y m c / A 3 9 h G 9 K o n 5 b G 1 Y A 5 a s v b Z U l W s j K b W J E P r h z J W 1 P r M p 9 Y 1 u v q 7 S 7 b z S c N s 0 R L o X 0 z k m Z e 7 V D T L a r + m T D h f B a 0 K q M t d K 9 T 3 I I i M E H h j G D y O h 4 x + i / 8 6 n p O P r i e r 3 U H y g z I 3 N y s b G 5 u m X S l o L D u e D / o 1 o i c R v 0 g W n U 0 p V g Q q W S c C f H T x i W A d P + n S n B m w o d u P t K Q g o B E 3 v d v x e W l a 6 O S x O M 2 N C x 3 r 4 3 r 2 h f k e m Z Z U p E e h S y U m F g F B p O 9 f b l g W g X g H Q 3 C C P 2 C 5 0 s V B I B h s y / Q i J y l F B c R g Q k K b o u 3 Z 0 N t g R q w o 0 T G V O 1 5 s p V Q 3 X d W V l b W Z H n 5 m R q W w S Q V S + X X s O 2 W R 5 F s + H Z A S h K e P W b G q s y u v 1 s D L Y d h R H c m S 2 a W a 9 C s E t S p u I c O m d Q D L c w M y b U x p t e H K 6 2 8 n 8 L Z C m Q L L / W 2 U z i r t r F P 7 V y r i 4 6 2 r / D b e n 9 t k m m p s f 9 c 1 U D m p Q 4 O 9 J t 8 P 7 w 0 n 3 7 6 u e w G H G L N S B H 6 g D O d o R m 6 N W 8 q 1 m b h D y o w t V h M y a C a 0 w n a U d F A c l q J 7 V J 9 c n 0 Y g K k Q 7 7 o 0 n p J X Z 4 5 k f j A c J k O 9 k p c U p d i Q G V d g V + + J H v C o / d 1 A u V w y x a 4 W 0 y o J m f R / 0 d H x F W K Y 3 p 0 q y W v z R T N C E / T 3 9 c n 1 G z f l 1 V d f l r 9 9 / o V s b P h 3 + z K J g f w t b B X U y N V s z H A n d 7 S e O q 1 u 4 K j e M 5 D m H E G A H T W v x I L K 1 9 9 / W k w H b O p O m M q K m V C v / 9 r g N i U 2 J i N c O i d Y A q n 0 C X Q j U 9 2 R s U z J Z M u M 9 F U k p T w V W + q T e l P M M M H I V b p x W S C l a I + N 3 X a R 0 R F B w c w x E j M J X V z l 0 E x y o J c Z 0 9 S f 7 K Z l c H h U 5 u e D z Y b C n f r b W z n j 7 M B 7 R N Y x 9 o n b k M 9 1 K d X J S j 4 a X N L w 0 i + c T W G Y g t 9 N Y J + i T j P X 1 w m I 6 9 2 F Q 3 l r 7 s A 0 2 2 w n I M z w M W Z s w c y c 4 B U 9 9 6 5 O 6 M 9 Y T R 1 D k v 3 z 7 Z x K x / Z y F 5 v B Z N x U I a j T e 8 C O x Z s 6 P V A 2 d t x F R E c E V d I 9 h J G I 0 Q 1 w H / M w i L X Q R P K o E D W F d o 9 3 g g d L 3 1 J u t L x H b V b t N T X 8 T m C Y N w M G L L E R U l b c m 6 M Z b O o U m e Y 3 f L Q a s 7 4 R e 5 2 g Z r p 3 B 6 j P V A j T 0 t o L f Z m k j A 7 E 5 Z e 3 k / L S w E P l 6 N y D / + v x n n y h R D R 8 K P O T 3 m o 2 A + G 6 g Z r K d 7 q w 2 G q k i r 0 y V z x Z 9 4 u G j g j K Y u f w t A 8 C n B o V B 2 k d j 1 b M o m w c 1 8 b y B z C l T N Y x c 2 I b g d L 3 Z s D w h 8 D Z 6 B C m X x Q K / h J b a Q i J 6 u M s L r N o 1 7 H R C o a Y s l k Z G R m t v 9 M c M 3 O X 5 N 3 L e R l O F W W 4 8 k y l 1 r 4 k o 2 V J R A q 6 T c 9 y / 0 a I V v M y l C z J 9 a n W a 8 h a 0 J + O B p 1 + n U t 4 8 7 C X v E B d F C l I b p j Q h O 6 N e L 2 9 t p O Z + Q G 9 A 7 v h S A G h H P b r 1 a Q Z q g W o H y J x 9 s u f I l L K Z e W 7 R x s y 1 J 8 + d S k H w M J I Y z Z E f 4 t W 4 J z Y Y l f H / N s V f o g B x v D l 0 6 T p d h P x m C N E T w q / 4 N u 0 G P M D 1 D z K K Y I A p 8 X b V y r y 9 g t j K r U S 8 u H N o r x / N S 9 v z W Z l Y a B 5 d 6 m + 0 o p c n 4 j I O 1 d h T I 0 f H l 7 f R 5 s x M 8 O X 6 R 7 A T 9 Y E n r z j o y P T 4 8 P p 1 b P A L k y 7 1 F r A c + X n 2 i i J z V W j p g Y B G k s 3 X P 2 g a Y F h E O R z B / K L m V 1 Z X M n K 4 4 2 q I a Z k a V M G F t 6 W / / z m S G B i a g U e Q L w L I 3 j K e l w / p S F G 2 u o 9 e d 3 W / t 6 e 2 o / N N z 7 c f O s g K u M q z d 2 S m F Z k p P R Q B o 6 U B U h O 1 O d m G z s o D o 5 L 8 v H S e d U x F q n I p D y R F 2 / O + i q d Q M U n V k R M i v x O L 9 A r 3 K s 9 G B k v e I S H 1 d 7 m X x j A 8 e G R p F U 6 S a U k N P v x u m c S Z n k G V F E v j F X k 6 W 7 U F G i u Z i m 1 f 3 4 I j a A O s t u S P 9 i W W D K j G z J l O v 7 w M z U S V 3 v I J w s O g O z u r h k 6 E D Z 4 w J 2 q b D g N W p V v 4 B 0 l s 8 J L 9 S A T p T a Z / f T R o O 6 F S U z g 2 e q m 3 M 8 y n f / s c c e j q / L G z f D W l o 1 P y t p b C 2 c 9 s 7 s 7 W 4 Z J 0 B X L g j v m a r 5 c Y v p h y c w t a 3 X b H J / P 4 A k 2 k x 7 V D u y W B G o F j 8 f Z H g a G x m R 8 7 q a M T M z L 4 M i E Z P q H J J F M S 7 E U N f Y G Y L E K I d F W u e J f j Q s C r 9 S j o M B u b J b J 8 W g r Y d Q V L 2 K i S T 1 z i S w x 4 R 6 n p D 5 s Y g K b e d q C n T / u c X R M 9 g / P e 1 H J V i C s E b T g k J 4 c Z N V k j 8 + e K 5 P p P y E m e 0 j a H n + 0 m J S t 4 7 Q 8 2 s 6 Y w X C 5 F k 5 E l o b v U 5 P G v 8 + L m E B o B M U 4 F t y p l C w 7 n 3 1 U G b X N f 3 u i R n w i J C 2 N 9 s 3 d Q B g p T W l H n i E P m D j a m i M A u r g d M 1 5 I L z D g g B + 4 L t d S U / W C 9 6 f w g 1 s z P H 6 7 l U 9 x V E q q 2 n l e w q 4 f R u U v i y n Z 1 H 8 J 6 O P h p Q I B c D / k K n o x z B d V 0 u C o 2 t T v c F 8 W R w 7 H E l u G Q D H T C 7 F x q K A m 6 X p q o K z H P k / 0 F h y P m B m d e S n x e H 2 + K N f r b v 3 n g d A I i h v f P o w Z F 7 p z 0 Y q l i P y g X A f P T 1 a Z X i t u 4 x f d i v U E y e p o B s t U y C i g v G G i j y 6 j Y r o o Y U g f e 3 g H A d 7 S x e 2 E f P V M N 9 f 6 s S T S 3 e t P R 7 u 4 R r G q S v T U R f 5 g I 2 H m 8 T 7 a T J g q A 4 L e q H D E C t e y M e P t X N X 3 b k 2 U G t a B 0 Z O Q U I S T 2 Y 4 M j 5 x p F 0 B / O 7 y 7 p p J a i Y N Z x K j F j W J O X 6 v a z O R D H G L v X M m b S g D S v A a V g T N m t A t C v S V C I y j 6 O r 8 4 W z h X B 4 S h i G p D A 5 O R P o L A 9 T 9 0 i E 5 K z J s h j O N C l D h N I A 6 C w 4 e q 0 z N t i o a X g D V Z b B A 0 h t P f m c z L 1 Y F d u T L T 3 9 U + 3 8 W S b r o G D K R c O l X 5 b k 8 W 5 T 3 d s M z e f W s h b w L u r 8 w W T Q D + 7 n T J a C a k V A 0 1 c E h Y u E f i R K J R 0 w 7 O M r E j P S 4 E O 6 A C H u K A 3 L 3 U Y g u a 9 H N t r + q 1 W O c J 6 i j X 9 4 Z K q m t 6 X T T e 6 S V C c 0 o A e n z D o c j F c w J O w c a g i c n L s y X j W g 8 D F A N i 1 F L K E V Z L M d S s T o / F B i G 2 s n a Y N n Y H g 9 W Y 2 U v / Q r x d F r + 7 m T M Z 9 k 7 w Z 1 p T j 4 z 6 i z V 1 A i T P T z s x U 4 H t H M 8 C k t V D + f B O d 5 i W B d K J 8 M e A 2 l F O G 5 E Y F u l P f i Q M P R Q b x S s h L u 7 R T y / F s B D O L q y D y d 7 9 y h H c r l Y Y E J w X 0 b 2 n h m k I Z o o B A 9 t q D V W 8 F 7 Q t N O D Y Q Y E 6 x U w h O t D y Y O e U g 8 P R m Z 1 r 8 Y y + 2 C 4 w W 6 o X x A S u j R V k N F U w Q 9 5 + o 8 T t B H 3 I V / f O r 0 V Y T i V A / 4 6 8 2 l H 5 X O 5 E S g F i W D A e W l o z G q g Z m g X / U b F 3 j n x Q Z Y g I l a B Y E 7 h B I 8 5 C Z r L p o B T q W f U m o r p p Q / L 6 h d G R l s 1 B k i 2 1 Y q h K O G p s 5 g B B b 4 v l 7 H m 1 j + y A X i G h a s P 1 4 T 3 5 x 9 O o s Z H O I i J r m 2 e H T z P y 8 q P F t M n X D A s T U z O m b Q K e T C e o S m Z I x e Z G 8 C m I F k w 8 I U O + l w h 5 a 6 u 4 L k Y l p c a l V 0 A Q X p J Q j h K k n 4 J f E E x l + k W n C M P L h 8 q Y S q c M Y 4 F 5 k N S J 0 w a 8 r o a 2 x b 5 u 0 E 5 H Y H a K 0 Z F B G U 1 k P V 3 h W 6 V R E 1 O z Q J 2 f G 6 5 5 c t u B F U L u c 4 2 N j 5 v J K k 7 k j n M y q u 9 P T c / U 3 w k O 1 p 3 h 4 7 1 E + D t b Q W V q I 0 l N w m r Q c f V + M D w 6 Z o a 3 b a y v 1 t 9 5 f n C q L / z 6 Z C c u 9 P 4 D Z B K 8 P n c a 0 O 3 K A w i I l y + n J B 0 9 n 8 o V j 5 S M 9 L d g g 3 o N + v Y L O + Y U r 6 d 7 f 0 x M T p t B e 3 b t C B e Q t Y L a Z 1 O T s L n I Z e R 3 A v B M v 8 R W p S 6 M 0 U Q w Q 3 7 P M p a o D k r n e 4 m u P U 8 k F E m I X s A L 0 w 0 g G c Y n p m T l 6 V L 9 n e A I K 4 B K j h q o D V K o m m 5 J t r x / Q q X V r 6 7 V b B Z 6 U T x v 0 N b r r f m 8 x C u n 5 f 8 k F 7 + 9 c H 7 i Y i f L A 6 2 Q o g R h w V i d w L s 6 P D w s a 6 s r Z q Y W W T a o v z i d h t V W J s 0 M m 2 t w a M j 8 T j Z L b f p l 3 O T 7 2 b G y / D 4 0 N C I b q i o S q v n 4 p 8 4 D 9 U H Q N Y K C A 9 m y C b f 6 l 1 U 7 w i b T 7 u e j Z w Y + d w o W d f b S g h w e t h e n c k q X d g F R Z u r 9 / S j E e / 9 a w a i 7 3 9 c z s Q G 1 Z N T 1 5 P X e O z 9 j 5 8 h k m A l c U 0 c H k m W 5 1 r c q 2 3 v e / T W a o V m p D M 6 G 1 f 2 o I a i R B i 7 2 m d k 5 Z Y q T J j E 2 C L B R K d U h t 4 + 2 2 B v F K f l y O W l q t m z 9 V i / Q N Y J y A u J y L j P B 3 m 9 W k i a f 7 U A 1 D T w 6 9 L Q L E 3 1 9 A 0 b 8 B 0 V I A s o M 3 r Z A V S K G Q 7 i A t C M L 6 n p w + 9 r W b M 8 b 0 + N 9 M p 1 Y l 8 z B P Z m c G J F M y p / 0 J K 6 G B H 6 8 V W v Z 3 Q g w 1 l w p K t P 9 t L 1 u r o o F T X w m 5 k c e H / F Q A s 3 b h 1 U T o y I T n Q y d X q E n B A X s M r O o q H x I A l J Y l n Y S R h W w a f 9 h A S m R S A a P I k d C 8 g r h C n a D g k V 3 o J E U H u u w e N 7 g z l + 5 N i S v v H h D r 1 N k b N R f g i z P j 5 S h i f 7 W d U a 0 A k M q u 4 O 8 n Y D 8 v 8 + U m O w e y x S f y f g g r 2 v n a U z i 4 a N n B G V x c 6 I o v 7 u V M 2 k o S b 3 Z n D J y c t c u j Y Y v l j G o g 0 4 6 r I S g 8 g G v i m I 8 f j A R + m R Y I B F 3 X U m j T j y P t l k l U h A C A D W P 4 D A p P 6 3 A / f r p r e d M c P U q V r S P C S 8 p Y 5 e s k y N Z 3 p F K Z l b u m v z B 2 o j b X i L U T A k / o J S d v u g E E 2 0 7 L W I z n 6 n x m I x X T M o I U f K w Y N z g u v p + 4 0 t I z j A c E 3 i j M K D d Q B 0 h o E u R H / h 2 L S F 3 l W s 3 A t L 8 i 6 c J k 7 L 1 8 m z h Z M 2 c Y P N x y V 6 h i n Z A X Z K 1 A f 3 g 8 V b c q O 2 d e A B t f A 5 n B Y m 0 e A J h t p S 8 L + / q e 2 q L k l j N / i H c g O 3 N U O s l R x Z E x P S g q C g x V c w g i B 9 U / e u 1 0 6 f n B G V B i Q L p O B Z w I d o d 0 9 m G Q W d h Y m 9 3 V 4 Z 9 1 k 6 F R V D b m x s y p s Z 1 K 7 D 4 n Z 6 N d W N D Y q f R x b V T B F 0 D p A O S 1 E + V r h f + 9 K j W k K d T U K 4 v 0 Z T u r b z J K / z z 4 5 R J l i V b H T u v F + i 5 y m e B I U 6 l p w U P g 7 Q c P D P N V K B 2 E G R E T R h e P j A 4 7 I + A 3 X e 6 o / f + S I 3 7 I L D B Y Q Y 4 h I G g 0 y G R j I 2 I C W J j O o l X v J w w Q i N i w r n x 2 l z R 2 F z O Q s v G U C 2 k q m q e 2 q M Q E 9 8 Y 1 / 1 0 b b x 8 o j Y T x n E y 8 f A h 8 n 8 B h q 8 a Z M c q 0 k w A A A A A S U V O R K 5 C Y I I = < / I m a g e > < / T o u r > < / T o u r s > < / V i s u a l i z a t i o n > 
</file>

<file path=customXml/item2.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3 8 4 d 3 e 3 8 - 4 5 7 3 - 4 f 5 8 - 8 d 5 7 - 4 d 4 7 f 6 6 2 b 5 1 9 " > < T r a n s i t i o n > M o v e T o < / T r a n s i t i o n > < E f f e c t > S t a t i o n < / E f f e c t > < T h e m e > B i n g R o a d < / T h e m e > < T h e m e W i t h L a b e l > f a l s e < / T h e m e W i t h L a b e l > < F l a t M o d e E n a b l e d > t r u e < / F l a t M o d e E n a b l e d > < D u r a t i o n > 1 0 0 0 0 0 0 0 0 < / D u r a t i o n > < T r a n s i t i o n D u r a t i o n > 3 0 0 0 0 0 0 0 < / T r a n s i t i o n D u r a t i o n > < S p e e d > 0 . 5 < / S p e e d > < F r a m e > < C a m e r a > < L a t i t u d e > 6 4 . 0 8 3 6 0 7 6 7 7 7 9 0 5 5 3 < / L a t i t u d e > < L o n g i t u d e > - 9 2 . 3 7 4 0 4 9 0 5 7 5 3 3 9 0 9 < / L o n g i t u d e > < R o t a t i o n > 0 < / R o t a t i o n > < P i v o t A n g l e > - 0 . 0 5 2 3 0 0 8 7 3 6 2 1 8 1 8 0 8 8 < / P i v o t A n g l e > < D i s t a n c e > 1 . 5 6 2 5 < / D i s t a n c e > < / C a m e r a > < I m a g e > i V B O R w 0 K G g o A A A A N S U h E U g A A A N Q A A A B 1 C A Y A A A A 2 n s 9 T A A A A A X N S R 0 I A r s 4 c 6 Q A A A A R n Q U 1 B A A C x j w v 8 Y Q U A A A A J c E h Z c w A A B K o A A A S q A f V M / I A A A E P p S U R B V H h e 7 Z 3 X d h t X u u c / Z I A 5 R 1 E 5 W M 6 h H Y 7 b 7 Q 5 n b u Y F 5 g l m r b m a y 1 l z 5 u 4 8 0 H m E O d O n o 2 P b 3 b Y l 2 7 I l U a Y o 5 g Q m Z M z 3 2 8 A m i 8 U C U A U U I H r W / L t p E S B Q Y d f + c o r 8 2 8 f Z q l x Q v D h d l N m h s k Q i 9 T c C 4 v F 2 X B 5 u x u u v / C N a L U o l k q i / 6 h y x q E g 8 W p X J / o r c m S r K 9 n F U v l 1 N S K E c k Y p r 9 f / T 7 V z 9 t 1 N U K i L F S k R S 8 d q H j 4 s R u a / f 3 9 H j / H + c R S J W l Y j + L 5 O s y t s L + f q 7 v c O F J i j w 8 m x R Z g b L 9 V f B 8 c N G Q p 7 s x O q v / C F a L S l B N S f E w V R F j o p R K e t m b 4 Z 3 r / B Q l R j 0 Q X + 2 l J S i 3 s q d q Z J h F F V d + X / / I V 3 7 o G I 4 U 5 H L I y W Z H m x x U M V f H q c M Y b m R 1 P N A t D H H n 9 Y O Y r K S D b Y G P 3 e w Z 9 g 7 v c a F J i g 2 7 T u X C 2 1 L K I u P n y T l I O + f m 8 c q O S l H T z e 6 B d f B 9 f Q n K h L V w x V V w v x J N z Y S x A t p l S h 9 i a q 8 c a l 2 D x A f 3 7 O 3 w / f / 8 D B V f y X y i 4 V C j V A L U R l M N y a q 7 a O o f P E 0 W X 9 V A 8 e H G G 9 O l k 6 O D 5 B i X + p n r S S M q q R 8 R 8 / D t f F B r g H i f F O v c V j P e a j n 3 s t F p K S n h 9 M / 2 Y 4 Z 6 f h z w U S / c i y 9 3 K F 0 V a 6 P l e r v 9 g 4 X V m e I 6 q J c G q l 0 T E z g 9 b l g n K o a 8 e b m f a p G s O E h C o B 6 M a Z S x Q v T y i F / e S 0 v / f p g L V D 9 n L f z l 8 d n i Y L j 8 5 l m x I S a 6 C Y m w O a 5 5 S I m C O F v K h U t M Q 3 o 8 X + l 1 z S Q q k p c b z G u 5 8 o o w Q / q 6 3 7 9 l 3 M P 6 b k X R s p y b a w s V / W Y H 9 7 I m 9 c / F 2 w e x m R T J f L i V l x + U H X f r V J 3 G / W t c f E A I c 0 P d 8 5 h f t x M y J + V A 4 O R B p v f j U b q 3 m E + I p + q t H O i 0 R H X 9 m P y W B / q n c m i f L N 6 n g D A j Y m z G 3 V f J U M r L H m o r 9 h W 1 8 b P r 9 W P G 7 X 7 m O g r y 3 X 9 + 9 u X 8 5 I r n T 8 H T K L R T u A 5 o E K G w d h 6 C Q g J p n x U 6 O 2 F X 1 i C e n m m M / 0 X T v 4 f P 6 Z l U V W W U S W k X y u n R a W a G m h N V D g l L H A m w K m v j 5 d l q r 9 i N u S B E p b F f q 7 x E j 7 a j s u / P 0 i b 7 + + 6 H A h I m e / X z x J u q Y V q h R q G o 8 W N X 1 3 3 N r 6 X 9 2 r E d 3 2 i J O N 9 N W m f 9 B C + o / q 3 7 9 Y S 8 q z + e S / 8 7 u Z 5 Z 8 l F x / Z R T J l N / U W P c C E J K q k c F 3 2 + X S z v x u S P a p t E l B j e v 5 q X t 5 S Q U M 9 A W u 2 f V l D l p / 4 b a p 3 I T d 2 Q 1 8 e L 8 u p 8 Q T 7 Q z f v F 0 5 R x K G y p L Y O T w Q n U K O u N A / z 2 9 + X E G e n I d 7 C D g N N w x t 5 q B q + / o l p 6 Y U N V H 4 C a B x F 9 t 4 5 X k A 1 2 / i g 4 S K Y G y u Y z j Q A x 3 p r o v Z H f C d h D v Z a s F 5 K g C i o F / q Y c n E 0 b F F + v J O R b 3 R g v q J r y a 9 3 8 2 C V O W J 0 a C Y j k c i K h B P j e l Y K k E q d P I a + a l P M 6 U C P w 3 H 3 y U 1 L + s X x e l W N j f q B 2 C h 4 7 C 4 x 7 p 2 H / p X 7 v t z f z x i P 3 e O u U e P t R v Z r g 7 x 6 2 E z a P F x 6 s 1 V j z l B L c i q q f r 8 7 l 1 d 4 r G w l b 9 p C E Q 5 m q W Z u i Q y X E Y c G P 9 W Q O 6 2 d + T l j J R g 1 j L f f w s i 8 k Q U 2 o a v V P K l m C c h f U K G y X F 2 c K c s n D k G Z d M V q v j J Z k R r k y k u v D G 7 k T t z y b n v j O e 0 o w E A 6 o V C N G f X Q C L o 8 R 7 2 X w s s G 5 b q u y c p w b y t k h V g t U z 5 i + f k m l E 1 4 1 C / s J N v A 3 e h 2 f K t E i 3 X h d 0 m v Y 8 1 A v v W w i 7 I b j + v v X V N 3 k J x 6 L G K m V 1 P N y b j f w X C J d v 1 Z 7 D y K 6 p y o g H k h + f q + q 8 / 9 W 1 f X z J W 9 b 8 C J i U p 9 p V Z / d t D 7 n I 4 e K 3 m 1 c S I J y q 1 F + 8 L k S E 2 o U G 3 l u y J t r f 7 S Y k p y J 3 Z w u M O o Q a l d / X Z K l l F C i S g U f X D u 1 G V a V S N 3 A P e 0 F p A H A e / Y r t d u Q e K h U T l h i R Q 2 c G q y c q I M 4 M Q D e t m t K 9 F k l I B j A H x 6 m 5 Y + P T t 3 r T i w M n 1 8 s p L I l Y G u 7 8 R r p 2 Y h J H S o R 8 o 3 t o 5 o r f 0 X t K T 5 7 Q 9 V d P H 1 X 1 Y b 8 O W F b 1 + 3 F 2 Y L s 6 Z 5 I h R e j b 4 k L S V B T u g H h 3 G 7 J 0 A g H + t l d X T g k D Z K n E V 7 T B c Z t f G v y r C 2 A S g d X Z 9 M M J C u y B S f X v Y 2 k A g U P 2 o F g v L C n G / h z l S w c k 2 B u n x 6 v E Q i + v q L X Z A n s y c 6 p B d 2 f q s r C S O 3 E S E I v a X h Z i c 6 t 0 l r c n a l 9 9 1 A Z i F N l b U R Q O C W Q h B C z x b u X 8 0 a 6 o Z r e V B v y N z d z 8 o 6 + 9 7 Z K 2 I s O 7 n l d m V s C m 9 F 7 i b q C C 0 d Q k w M V u a R E 0 a 8 b k Q f p B 2 x g g K r S D G x S J J A b q I p 3 p 4 t m 0 + C R m 1 R O z g M x 8 R p d o U Z H t Y T g x q 5 K l l K A h 2 h T i J w b H 7 g 9 g 2 5 w f Y 2 A N A I Q C i o b q m M j I N l f n 6 8 R C Z K Z Z w C w 9 Z z X x F o Q M B 1 Q W w 9 n x 0 U G D A j 1 H 5 s Q J 1 e v c O E I 6 p K q M E 4 u 2 Q y P V E X C z s C d D D A + g y 4 d 6 T t v X C o a 1 Q t w 7 m L p N O 5 C Z k G j Y z Z 7 U H 9 W F Q 2 7 w y l 1 v G A 2 r O M w M A U 2 A y r Y f o v s j m b s I 1 + 3 o S A O 4 k y v N Q l u Q x x / f J Q 2 t u W 6 S u e F 4 Z K x Y 1 + f L 8 r D r Y S q n m d z D l m b Z p L 3 o g C H D M y x l 7 h w B B X E X b 5 1 G D V 2 B s D l j L H f b J N 5 A d U t G k E S n e 6 Y q E 2 F U E z 1 l 0 0 8 x y u 9 y N p d X r C e t B 9 b J O d y / W m H 1 D x Q Q k I y 2 a B s M 1 i i 8 Y I N E o 9 m a s 4 X X O L W W + c G b + N o Q S O Y 1 U 2 I Y w X 1 G X u T 4 D q S E A P f A r W W P M a J v o t N V F W 9 P L J H e o k L R V C o U B + r x C E Y i 1 e r F Z x e L z Z N W K g 4 d h 6 b i Y D r x t F 5 x 8 R c E 3 v N A g l E + o 9 T d S L j w g K i d K q q 2 H K o K j a O 1 A g 4 G c b 6 G p / f p k l d H i 2 b d U W l 9 X K X A / L 6 r o y U 5 c p Y 7 b M 5 v R 4 k 1 c 4 R k i l i 3 n N 6 B l n 3 d x b y 8 v q l i 2 1 L 4 d B B g 7 E x P 9 Y V S f s s 6 2 9 / t Y M L R V D c L F y R d K H v N h J n N q E b z q w C g r Z e A c t 2 U a m c b t S x O h f G W + Q G t g R 2 R S t g I z n z 7 6 z X E K m H a m h V V g h g u J 7 7 h 3 M l 3 s S G x M X f y I Y D E B R q 7 N P d U 8 J s p q L O 1 x 0 g A B X w 1 d m C 3 J 4 q q W S r b U L A v x A 8 U i u v G 9 J m b T S 7 j u e J S b 3 / N 1 R t 5 R m y X z A R / v o 4 Z R g Y a 9 t M w r e L C 0 V Q T q x m o 0 0 N a W f p A g v 0 h U q B R X 3 A f 1 d D 2 q u s w W k D t I J T 5 W N j 4 u m 6 N X X e B k G 6 k C P n B 3 t q D 9 k H C B H + d T F l g s M 2 6 I i x / / a V g i H S 2 3 o u 3 P 8 j j s R a L 7 Q K W H L d J I i S / v R T w B I W i z f V v r Q E w 7 8 1 r 2 J E v l 1 L q B S N K u E V z d o i 5 V C f n e r r 8 0 Z c r 9 d 6 i l f 3 o 8 Y u v T Z R M o R F A s A 3 + h M 2 L i x B g S 1 V s 9 z B T B a F O N U X S 2 c X g 6 I 9 y g 7 u q G o D Q V G u Y R c O l a u + J 3 w h 4 v I t E 4 t p 9 H 2 / R i / S y N Y k I X 3 g 9 M 6 g L o b / 7 3 X j A 1 v L h O e t m S f P D 8 j z 4 w i t V M h G 8 L p v l g e b 8 8 5 E U S U l 0 q 1 s p N / c c M V k i R B / u w j Y O I i e q H s 2 r Y v C z r n h s l G B j 3 S f w I T D x I U v M E T 9 e O 9 q 7 Q E t 7 8 W V M / p b A D j m L y 7 X 6 3 4 C Y n d n W 0 Z G x + q v m u P j x a S J g / k F X j c e s t N B g L p K q c c 3 K 0 l 5 d e 6 s X U I s 5 a s m n H Q k X Z F X V a 3 B p u K Q z s J C g N q 8 t B u X n A r S 2 y E a 6 B z 3 W T Z u J N 9 Y f 0 U 2 d f N y D x a t r v t 5 A E b A f s K b u a n P A M a M S h g m L r S E A n i 9 c B + T C u O H m D D C 4 Z I k s b Z D T C C d P l 9 c 2 A g O 5 5 c v w D X d 3 j Z i X 6 h T b m I C r Z J 5 i X m R r 0 b l 7 5 8 e p c + U x Z M V f 2 8 1 q R K K T e R P k v r F T 2 q b k R v 4 D m l a e v z 5 e s Y G e Z j Y h I Q L L p p t 9 U 9 6 r U e 6 x A 9 V c 8 F D P J a p G t U 1 T F x 4 g g K f P E m a V J h W w I i + P V n s W I + P x f 2 r A d M + y k F a 4 a l K E C 8 g B b z K L Z z A v U 3 m B w F r 1 M p v n i X k q a 4 V z o i 0 7 p W X Z w u S K 0 Z D d d o A C J S + D W S o 3 F A 7 k r g V e K A 2 2 0 9 K T B B z o 7 K S 5 w X s 1 r J y Q E w C 7 G 5 M A r S F Z l n 2 Q f G z I C i / o C G L 3 3 S l Z j g + O q r / 1 h o 4 J Z r F o / z g d o O y C F Q U r z x C J 7 C x 2 N y k V P 3 2 V s 6 o X U g L k o N t b I 3 S k 1 a o V E 5 T l L D v / A J 1 L 6 K 7 C E 9 r V o m I + B e E / Z I S 8 q Z K A X A R g s D E 2 N x 3 h V O H / V L L 7 w w H / 0 8 R F K p U j Q v V X v M P s R e 4 E T + o j q g i O D a a I R Y L Z q h S C c v m 9 Z I C z o B x I 3 y 7 Q T Z C 9 E z h o g X q Y K M S D e A s O O T b z p 4 V F t R 0 N Q N q G g 1 k / q A q o 4 m 5 K S G 0 y v C w 4 F z E d L 5 T d R w V D x u R x G E K O R / r M V 5 Q 4 z + l 5 0 d a N c p / 7 D Y g 9 n e v F O R 3 t 3 P m O j A J Y p H a t e C h b J X i F Q T P z S n B 4 n q 5 t 3 s F v D 4 E J r 2 K + s r l s h J V a x X T i Z K a E J 8 / T Z l E W q e U J M n W K 7 n W C R 4 4 t h 9 N V r z S r n j o / 8 f R H c k N C i A h P A v u i K D m J A 1 L A g C J A i H h I Y W I 3 6 j n 9 z U D x E g m / I I a + r O D F f O 9 t X 2 9 C f 1 / Q V V N j k k 7 O M t s d l T F o t a t 1 2 B 9 W C c L m C 8 5 j k Z y 6 b X S d 8 S 0 A u g Q z 4 2 g C A 7 S H C R M / b U V 4 K D c r D N g z A a 4 O 8 2 1 n C 7 m z v a W j I 6 N 1 1 8 F B w 4 C 5 z l a A b c 8 M a N m + G E r I U v b p 0 F W N 7 g 3 s u N R E x + p 6 j u u x D T T o I y F Q 0 D y q H b u b H V e E R 8 7 L t S y 9 4 m / E c 9 p B O 6 T I D O 9 N k j z Y Y M + U Z u Q f 1 E 9 r X T l E K 0 Y Q 7 d g L l / / M z 1 Q N u X + Z L j Y y A j 2 3 p L a m 6 j u 7 j K b d v D c C I o F z y i j Q i X C 4 + I E m 6 P R x g k C z o F h j t H M B r O g D w R V v U X d w w R T + Z w T + 9 k 9 G R w a r r 8 S k x V A K U Y Q E J E n z u E H e J / I h P c C G 5 Z U o E e b M V U L Y y 3 V V S e 8 m m Y C j k k W + r B u L r L S v b I 9 7 q 0 m z D r h Z a V s o 1 V G C G o f q q L d l L Q m s 2 7 0 d Z V Y D 1 S t 5 W / E f d 7 X 9 / l 7 r 4 D a S d L 1 9 / r M I R 4 0 A n q M A N b C E l c Y 6 D p B w R X o y A M n w P g j A A t e m S 0 K P d Q K 5 e i Z d l o m S U G v i I s K w u W d g L P S m K R V j 4 Z G K B a L k k j U J C d q K Y 0 y s b 9 e m D o r y R q B s 2 K L b O s G I 7 D c C s S S i J k 1 A j o + 1 8 E m b w W u j x Z g n B f p Q I w M J w G b i v W g f V g t G V h V v I O o q Z c i + X e 8 r 2 q Y D h 5 S G r p w P r v p s T v Y c 0 H K I L A H c Z j A V N j I q I + 4 q 1 E R 2 Q 9 b e m 6 Y W i / A O p A 4 D a N G m v 5 J V V Q c S X d V + u 7 r d S K p u d 9 X A 7 a b 8 0 L k 9 1 / t V O k O 0 + b e b Q o K 5 H C n j u s P m 4 F M A W 4 E i c C G p 6 c D R I O K Z A G 3 Q P w 6 W y g 7 O U g r I u O j V + I P Z G F + y j g X D g / 2 p X 9 g Q M p q 5 O R y R 0 o o K Y k n M K B 1 k x 4 f S T K V U r s l Z n 5 P J J O S T K Y M Q a X 0 / X a B o w C O i P R 1 3 p s F 1 0 h Z i D N Z l V S j R s W R B C C p 2 m 0 H b C Y c H m 6 p P 5 C u y o w y O y T G 9 Y m i P K h v b h w Y 4 3 1 k m k d l t 5 6 x j o q E j f i K b r i g 3 B w m S s o V j J I Y E P m F 9 h B / + F H X 2 r E G 3 Q I Z J 8 Q k b d Y J t W r 0 5 7 D O C J 4 V 7 9 m 2 B Z 0 g s r u 9 X o V C / / x D V Y 7 z q n o M n K o 6 7 Q L D G q 5 L x 1 R A 4 B E 3 L o b 3 D x t x 0 0 D F + W A o / Y Z 7 A d 6 / q g Y u H X p 2 j 2 s f I k h r 1 T L K B n 5 Y j 5 u O Q 1 6 I V / a l E h s 0 n V A b 9 e H b 2 9 2 R 4 Z H R + q t w A K e n z w Q Z z f S D Y B M i n b / w a O Q y m K z I u 1 c L J r 6 G 5 L O w h v O i S n P W g A A p D g J q k s j 8 b g f Y D N g 2 n D O v 2 g C 2 T s F F t 6 w 5 x I 8 n 1 A n W n L g N B v y g E i D 3 Q 9 q O W 0 V u B h j g j / p s R z N V o 5 E A E o K n 1 b 5 7 l o 2 e a Q r T L V D Z f F n 3 n z M + y X X R Z o 7 O W B G 9 x z d V g l H U C u P p B L F / + Z / / 4 1 / h S q P x b Y k f L c k 7 d 0 a N g U z s Y O O g t a e L C 0 A P x 8 4 g 1 f 8 X C 3 m T 4 s L 7 n y + l j M 6 K p w s V j / e M h H J 5 Z N n 4 S C / U J B J D i a s Q M G V j Q Z x c D / / y 4 H m Y 6 O K o F O T C 6 V n 1 C B E 1 n N U W K u 9 I K d o v 8 X J W N n P 9 s q D H 8 V q f d D p T / y 0 8 c H 2 f / p Q y 9 q B 1 0 d v + E m 5 g r J M B 3 a c c E y 7 J f Z t 2 Y H q D d F J C o i C t d p W p I N 0 h z n V V k X B J I 9 X g 8 X 7 V Y S T L H V V V L d F c 1 r X E 6 8 h z c K Z M 8 e y c 4 F n R i B O 1 E K C q D a X L x o n R K t j s B M 1 i V v b i 5 v 6 + X k 0 Z 5 n l F r w E V i 7 q q X o D 7 p G Q j q o v A O e l I x X r Y M o 6 M 7 n X S 2 r j G V i G G V j A E x S / H x 8 d y d H g o 0 1 O T Z j F N e 1 5 d v P U m R M X G p / 0 U 2 Q n 2 4 S N W s Z O + V 0 n E 4 i d 0 z b A P O C b w u m B u D s 6 H y x Y n A t y M O h b + Q M z A / Z 3 V l W W 5 P K W b d + / I G C z V S M J s C I i J N s r l a M Z s U m w H u B L f r 5 + + I 6 C 2 E m j 1 a u b P / Z F U C 6 E g j V f r i b B e e G 2 u Y J g B 9 g 4 1 S K w x D x r V y B C M 3 h P 5 d + S d G b t D H z o E S 7 8 L J M 5 G g E R X P H 2 2 p B 2 w D l w r R L H p U e N l A b 0 6 n U U w y U f b t Y k f M A S e m R + w 9 j B A m C h 5 h l d V n W d v o e 7 T X s 2 r k 1 P Y g P l Y B j G k 5 z W u + 6 W k W W / u k 3 1 K P V 2 7 q W p O G J W P X 7 a 2 t m R z c 0 v u 3 L l t / m B B + v + y P l x b s w N Y T H R z j F e k B 2 o J P e W 4 a A K E h / o a a s e / z 6 a Z 1 w U N E 7 v b W z J S d 2 u z W E y X o K m 9 U 3 3 y A t d L 3 3 B s N E v g f g F x / h 9 V E S C A 6 2 N F s 8 F Z E + v 9 g g i Q y D Q x I f b y 1 b P T n u I W n J O H R 3 G e o 0 L E P F T U D 5 v j x 8 b D E 4 a k o 7 s s m d E 8 h 5 d m S s a T d m 8 l Y Q i D 7 0 H A E G O j U g 6 k E t 4 2 L 0 Z G o W N W 1 8 w 0 a G n w f Y A q d E u l n O 0 L i C r P W g Y B m x c 1 H S 8 l a j G O I 0 p W v n r W G 8 d E M 7 C G 3 D 7 x s k 6 D z y e P t a o 7 M 4 4 L y I V b q t P j / W A D W f A w a Z J v V C p 9 w S Z l s 7 A 4 l B 3 j 0 a G M 4 g W V X O 1 6 2 p p h y G H / c H 4 e D p H w F + u d f h q B B 4 o R H t Q l j 7 q D H Q A g X A K C x F O Y k m H B / d t 5 R N g b l o M 7 s y c g D N P z z 7 G W g I / G 6 5 F 7 w P X B u S E + G v V T 4 2 W d H J S o c x w L A p I f N m m T j K T + a D F t 1 B s 3 c N U j 8 V r V V S F N I S a u x 7 j 3 W 3 z e C 3 g I U W V v K j N D E v A c L g I x A R g Z K i h r 1 S l O V L 6 j o y O T I T A y M m L + 4 A R U i 8 G M C h I t H 0 p a 5 T e L P K O q j 5 P Q S I l n k 0 H x q I u g G + k m O 9 u b k u n r N 7 + z + e z m N S 5 j f W D Y X 5 y X 9 y F u w 8 X 1 Y d o F 4 1 7 8 S C h c / U h c V F G + T / w C e w S 7 A C I j R v N U / 4 b y g i c O L v w P 3 S R s F u v B Q 9 2 C m / N 9 3 k G P Z + 3 s + l j Q s 4 E E V 6 Q 9 K l J e H z D n Q 4 2 G c b G Z z e f 0 h / t 6 q j o / j I R G j t w L 5 / A i G o C N g G P C f c + s H d X R f s t P U G V h s E 9 2 y P y v N W 8 Z U f W 8 V Y w K b K h U w p O G N G y l S f Q a l 4 Z J q q 4 R u p 9 9 0 Q w n K t / G + o b k C 3 m 5 d O m S + U M j 2 L Q c j G R c q 3 h Q L E g 5 O d b 3 n G k w 3 Y A z k 4 H g Y 7 P x L x b c J N 4 l N j 0 b 9 q U W L l J m K l l P I n Y h L c b G l T j s e q O i O d V g C 2 w T y j C c X V b p D e f 0 Z i F p x v p r Z e Y W q K 5 I P f M w 6 i B 2 0 s h T S U c l d z o N 7 7 k x q z Y U z o R m I 2 l o A O o n Y I y K R l 0 V z A Q i y i S w 6 W o j f S Y G W q v 1 e J N h L H 7 i a d 0 E d 0 p H J F R P Y A s O O 6 Q l g x O C W l 1 d N W r f 7 O y s + U M j 7 G x t y u j 4 h P k d D g d H p W y 7 U 8 o O g o o a N L Z M H S c B n N o P c D 3 / 7 W n K L B y x F 9 J r I B E 2 u J 0 8 4 V Y H i W H Y 0 g Q 6 G E F E x O 3 Y T D T E b B f k 7 W H 7 4 e D g + F 8 + V X W 5 / j c L 2 l E j a d 1 r a 4 O u s 7 o R X n K o f 9 h W b s 8 i T h 1 3 O Y v x Q u r m x t a t 6 D P / k f 4 d 9 b / 5 B R K P E A j a A A z N D x O 1 U p 5 A L 3 u N d X x e Q J N B C 0 C F h Z k R M 3 V q W + 3 i 5 B B s U j 8 J o V H H Z 3 j Q O C d 6 S U z g Y D 9 r / m U h r L r X C h D C i H J T P E x s n o e q 6 q A i 0 b u C 2 i E I y U 1 M V 8 f K R u U i O I t K h y r H 6 Z A s C w y D q 3 0 s M A h u 4 i S A Y C D k L z y I i T 5 6 q I V e a 4 t 0 w G u G P W X B 9 W G 7 + Q G b m n 7 f D C p g Z K q / b 9 X A p u O a 6 E w F 1 l R T w Q 1 P E 5 q d F g R C i z h s a m Z m J f T 6 2 1 2 / T s F 1 o N m 8 q F o K a i t l J 8 4 g e y c 4 I S h U O W d z k k b o q 9 s u z x M R x 3 X S N 6 8 V C C C i o t G s h F Q T v 2 D T I D m I f d E I k s 0 U 0 9 2 E C k i Q E o K w J e d B H g d e Q j g k h P H L 6 7 U J I U 7 G A B E 3 6 l X B 5 u e z t E n G N r T 4 X g n D 9 g D k + 9 i 3 H N + r U y 7 A H o I h B c G t y b L 8 5 k Z O f / K m J A O w J j / t x o 0 r e s C H 6 g 3 I j u h T N f j F a Z U K Q R Y u B C B N U V m J m 6 I i 4 5 G l F g y n i Z u h t o O T n U l q j h 9 s b m z U f 3 t + G B g Y N P + y s V p J K D Y N G Q J + w K H c x X C o J U g 1 3 O G / v Z l T m + V U x S J m h g u Z N C o C 1 3 6 k p X X R W i A p m N v L d W I U k + H R r G y C U 6 C i u m u v O L f d E G l l A N w H f f u a X d L s s D 8 C A N z r l d H a P Z I 2 V Z u Z V T L r g p 3 H q a n e 9 Q M k B B n 2 Q 5 l a n i e S m P d Q b 8 N Q u 5 o B y U S l M Z k j Z O y Q 9 0 j m C M m 7 f h I Z W u H k 8 k s q o W q P q z l i 3 b 5 j H y i X S 1 I x 1 9 s a B H z L 5 V q Q u h l 4 m L j e 3 5 w v G o l k w Q b C y w Z R u U G S K V F 3 J m V g 5 J I L 5 l T R O C e l D y N K R P b 7 G P / O I / F 9 Z l A B j G O n 1 A m C 6 7 o x L D g + n P / l 2 e Z 2 D a X z f i U E w W g n i D v a Y k 1 q o Q A 2 V R A u z / p g D 9 r x Q l Q W w y y 6 C Z 4 z z A j J T c g A 4 u I 9 7 g N V u F O c O C W + / / 6 B T E 5 O y N h Y 8 2 4 / q I b V q q o T 8 X A 8 N Z y c B E p u C v B A e M a t u P 3 R 4 Y G k M 3 2 + 1 F Q L z o A h z k P c z z O H q m a Q s s B O w x 2 b C h v n / l r N / c 1 I G h w v X i D g 6 7 w E r h / v E b E N H A 4 4 A K z U Y 5 Y T x O q 2 i 2 z R H W p e s x 7 k r f C H h 7 U m j o D M c T 8 d f W g a 8 9 V K 6 + F 2 7 l I Q e j E 4 m 3 d a M P o m S K 4 f Y I 2 R e t T G 4 e x B a q 8 f n E 0 m C A s Q L + s P 8 y I D h f v H + 4 i c o M y H Z I S g p T p O n G w F n B L u f n R e w H H h b F X c K T g j g 5 h J h g U 4 C g i c t k J f / 4 B e c 9 l I K 7 / g X B A G G 5 e Z u T h U k B B u L x j 2 B T 3 B 7 Y a 0 B r g X 3 P T M w 8 I t z z H g e E 4 V s l G c w 7 q s O 1 U 5 3 q o n I 4 P + 8 3 v d E 8 T J c B K 0 g j s Z u d E 8 X p v 7 F w S R e l C b k a P D K s m Z l N g N Y g I k 5 a J u w s B R M 0 n Y J q u H V C i a t n R C T C A w Q Y G j o 8 P 6 b + E A I 3 r r o F a X Q i I o z U b 8 A C l J i U a x W A h E W H 6 A F w 3 b g P g E r n k b T e 8 G a g T M + t f f a B M m X j Z Z M h s E F d Q v v I j c D V K p Y H a f / V R r W d a o e Q y l 9 0 H B + b k E n C g 4 N p 7 t x Q 3 j i 4 W s / p m s E F 0 W 8 v h I x q Z 3 I L V g N J p B B c T r 1 y k M Q R E T Q I 3 z C 2 c 1 a x i A o I i e w z V Y W L / 7 y u r r i U R S N 2 N U 1 l d X a m + E B L x R N q q / k o 2 f q K X d w K x y T p w e n Y I U J r I m 4 L 4 W V q E g x c i t 2 r G G J O K 2 A s d g X C r d e R u p h 3 g r n Z X R 7 S g y b H i S B d 4 0 N U y 1 9 4 L s i W Z A H V 5 S u 4 9 E W L Q I m A 6 5 q E + 2 q d 4 O 4 w w O C c U i + b V H I E B q i o 5 z R 1 I q F W V l e Y l 3 a 3 9 s E 6 Z 2 S u + p V Y U r 1 0 k l L P o 7 m Q U E O C k J 4 N q n Z m a N t O I n n + t 8 c y a U Q + J O J Y i J r t 1 N z A 0 H T 9 j 1 A o S J f e A 8 1 N + X U 2 a d k B 5 O p w H V t K x h k F B C M + D 5 s w 0 v S f P 6 j 4 d p X x k Y T q A l o Z L j X U U d x 1 m B 4 w C 1 v F M J T s n P v t 7 z 1 8 8 S J q W M t U D r M H E o / d 2 n n 6 s p T n Y J z g a / i M f j p k A v k + 4 z a t f s / I K U a N D Q I T B O 9 / O x c w V w F u w F N g B F e x j F 2 E D k Y e F 6 t S h U U 3 p N S U m l 0 5 L N 7 t b f b R / X l Y N R s m A n / D U D D S s b c e 9 e w U t N e m s h b 1 z z M C K 7 K f k U 6 V V h g c M 6 p + q z D v z U B r Z F T 6 p j g V W f c c Y 4 C R z g I I K x Q E i k N B E I J p R A Z k k Y r a R z S u D 0 M b 2 q t h P x K F O e P 1 c w j C B g o y t P m L t E 4 p R L y i E D e M z c O D g 4 q P / W P n C Z / v J a 7 g w n I l 2 F X D M c F Q R m n e t P d j n l F B Y k b C K t 7 P c H B o b k 8 L D z 6 y K 9 x / 3 g v Y D 7 O 6 y I e 6 f A w Y F 0 s B N M c J A g i V g j b N W P V G K F a R O + e 4 U S k d o i s V G p 0 g Y 0 a L H T 7 K 3 6 z F r i 6 H m s P x B V I 3 A 0 P K U Q G X Y O T o N O w W A D P L N k l t D T g n B A p 5 L P i Z O 7 K S l B d Y J h j y z 1 d g B X I z Y C I a G z f 6 Y P g 4 3 h p Y 8 / W I 8 b F z f c 7 5 M n K W N g 4 p q 2 g E H E Y 0 i N N p R 5 B 9 g o u H F b A U n 5 l 8 V a 4 d r z B p 4 z G B F q H h 6 5 + 0 p I l 5 T L U 8 x I M 1 C / H Z n 8 A F e / 7 d c A U J P / 2 e V m 5 6 / J W O 0 5 U C W E T c p O Z l O j k U B k 9 h n T w I W p H t g 5 9 E 1 H K 4 E R w P g 7 B T l 7 5 B 2 i 5 r 0 e M j E B E 4 d C 3 f v 4 o 0 / k 9 T d e k / 7 + 9 l K L 3 K 2 3 2 g W F d F S 7 4 q l C h a I h P Z k I P D A a 4 z M H q h F Q F Y h + Y 0 M 4 k a M B S y I Z q G d 5 u + C Z O x 8 S 7 l / U i l b Z 7 d 0 A R E M 7 M 4 D H E s Z D B T W b N S x 8 e C O n h F J / 4 Q B M 5 c 9 6 b p 4 H a V o Q N m r V s T J H e o U g y R 9 s U m l d y x 7 h u m j f T A g F V z Z r a A s g C a B / v R K O e o o a O a 4 2 m j l H / b 0 w c U Z C + X W b e 6 F / Y N C U V f B D B 6 F 2 Q b 0 N p f X o y 7 + 7 l T O j W k j g J O W / F Y M i a O f l i S M A X F E p R W j A C + T A h S V V 3 E t I z w I 7 k T 0 M Q K A m o V N / a G / W b N q 8 b X x D N j 7 E h R e x V T F h U P B s G o G 8 P 4 g o p Z d h n R U 4 G P A q L i v T t G o 0 9 j B x P y S q c w 8 y Z Z A g 8 X f r 4 d l 6 n B I 7 6 i t V Q d l T V D t T N N r I b g + K U 4 L q 0 M W B e k W N E l K q 0 y w K S q 4 t k D q 4 O c f 7 q + e M a I i H i e X E r g D G r y 3 E c w M J h S T 2 c r 5 g U 9 C B y I 6 C C U G z O A H q K l n u Y Y F Y D X V J u J S 5 3 z 8 9 T J v e D + 5 r p n B w W 9 U 7 g r 0 4 C 5 A i q E 1 h e B K d I J 7 D j / s O 8 a g 1 y l L D H r L 2 l A U j Y I k T Q f z Q F P d D r A v i i 0 f D E 6 k 8 4 w N l L q R O k Z d p + v K V o k 0 Z Q x C Y u z J O C d 1 o n U g o C z y A p W J n 6 g 1 x K S f g Y N h L F j Z 9 h D Q V a o I I y O G F Q z d 2 J 4 0 6 U W t e W b t X J y j x 5 x g M P G O T u j s A d Q L u B f d 7 2 M B O I S G X J E 8 k r C 2 W A 6 h N G P 3 X x o u m K Q m D 0 V C 1 2 K B h Z y C w U l T h 4 o h w w v 0 M n c A t T t 9 1 d + 4 c i a u E T b C l G O H 5 i P Z p q h 5 S t B o m K D P B m 4 x p A c N j + g k S M g y c E F R V 1 a F O v H w W x H 9 w W Y c J F t l u h F 9 e z Z u 4 E N y M B 2 A X 2 3 T S I R L e x M v G 4 1 v c S c t n S x n Z O a z K + t q K m V a I K p j L r k u 1 z E A u O G v 4 B N A t 0 D w F J w 7 G / Y O N u K m k p p Q D Y N D z N 2 y Y m 5 N n k 3 6 D g J I H b C G C t k g d j k n g m K A o j O g 3 q p o 7 B 2 x j q z W T 8 h A f 6 T / u R G C k B e X 4 Z H 4 j g W F E 3 f K a 7 i m h I i X Z S 9 w T 4 0 z D w C l B 6 b 9 h S C g M / z A I E + D W / f j J a c I n I 0 j Q w V E x U H N Y D J w X u F P / t p Q w 7 2 H A N g J H o R T 8 j U t F 2 c n F 5 c e j q x L r m z D X m x q c k v m h v I y k C y Z p s t v A n A u j K Q g b m z Z t v 1 Z 7 h d g K 6 q A t R 7 f 5 f B j h J l 9 N N 3 A 7 2 d z 0 w G A 8 D b m N H 1 z L m a Y w S H W I A k 8 c d + H O W i c 9 6 d m e 9 z 6 g Q h k n E 4 0 z 3 S D T g 2 u k X 0 e Y m o I b r D 3 S i X 9 p 3 U C m f B g 4 I a i w i C C f 7 z x D w Q I b 6 Z X Z 2 g A x u B U V t M Q z 8 J q 9 r 5 L K e v O o y 6 G j L B y v F U 9 A V U I t J D m W 5 i U 2 i 5 w k 0 R v T S Y l U m T Y R j v h v B t K a K F 4 E M A 5 G w t x f D d 6 R y Q I V 2 N 6 b b S A 5 o O o e G N L N i w 2 F i v j r m 3 m 5 o 9 L G L 5 B K 7 1 3 J m W M D s v A h H s 7 j D F E 4 Y Z O A 7 6 8 l P Y n K P i M I y 6 3 2 0 Q C H s h C e c V i O g k a A X n k G q M O W a X e K U 4 L S u w x D Q u 3 v 7 Z n j h Q W 4 L A m q b A T i P C S S M g 3 C 7 X x 4 W T 9 j J + b 5 B R z X f c e p V N q o g K R U U X P V 6 b 1 g D 7 g l H h 5 F c u L I 9 C A u B O M g J o I M 7 d R p Q K f e U 4 l u / j k D 3 k J K 3 / A x 1 Z D t c E 2 l X p / L X r d L Q p w Q 9 c 1 t l 3 2 n 9 i 6 M Y X 6 o Z J w j j d Q 2 e D g 9 G 1 E d + W y v g b d v S B k q W g / e U t o h d I o T g o r o k w y D o G b m 5 k 2 D / k Y u 6 k 5 h G 6 a 4 M a P S y t k h N Q j Y E P S I M x N C d I P g W M F T S a l 9 o V i S 4 6 N D Q 2 B r K 8 + M B O b e / N 4 f + j l G + 8 e L K Z N / S M Y 2 p R D D q p r h n Y S b A 1 S 1 T r O d I S T r r S J l p x l x X l M J / c 9 q + z R L + I V w 3 F K C z I e / L i Z N G h O B Y i Q r 3 a S c X Z 5 e n a 0 F T + l a y 2 e a x b 3 I j s e r 6 / b 6 d c p Y / I D 8 w K u 6 D v d U k m Z V q u M E 6 d R p c 0 J Q 8 T A S m e o Y G B w y x j 7 S 6 u c C a n A w p p 2 P F e 9 Y t p A y P Q A h s O n Z O S P B U I 8 L h b x p F g N h c a / 0 N W Q H e h E a b c X e q z t T C F Z C R K g 6 N F V B S s H N I Q a v b J B m c C f s r h 2 c Z o I 3 s y U t 4 J 9 0 S 2 0 G H B w Q K c 4 a b I 7 V f W J 2 U Z N P i f Q x 0 O N Q R 3 R y b l X P S Z T F Z k O 1 t k y j E S A 8 m v X P O a R U L w i K U 6 B e T u h 1 U i e F X W f 7 c r S L E 4 K i / C E M C W U x N j 4 h A 0 N D H a c 0 9 Q L E d n D F v 6 w 2 B g 1 d 7 A a n m S Q c H C e I m 4 M y c A D G A X G N j I 5 J J p M x j p 2 C S r C 1 1 W e 1 D z l A 8 J B G n B A V r a s O c q f H 4 / h U 2 9 J I B m 5 v v W S 0 a G s E / k 7 6 j p 3 L i 2 R 9 4 A i A m r l Q D f Y x 6 V r W z d 3 q k a O e E k A m X Y n A K 1 5 E e 1 y I D B C 8 p i U a q h 6 w h B U E q K d p h x o f t n v f C z x T 0 t V g F E j c 0 b 6 y M A O s E 5 g n B l c N O l P W D y B Q S i n 8 q k d h g H h V E I 8 N U o H S B m J d b B y S b d k w e J n g r L h y y Y O 7 t 9 L 8 m N w r P 2 R l j I 1 P 1 t + t g e P R a J 9 S f + y O R 3 p 9 l A / w M A G q H 9 n g V M 7 S 0 5 z Z W K R g E S 7 I 1 k f 6 u E E S M J 1 6 U b U + e l J T u + x G x 0 v 2 y u z p g A Y n I A g k 2 + Z h z Y s G U X x 4 P X + m Y W m 7 g M B R n e k o F B Q Q 9 p S q 8 + 2 6 9 t u G n g 6 V k 6 k x z Z q B + o X J 5 c t m s 3 L v m 3 v y 7 n v v h u b t c w I b x L Z O 7 j b Y V H S 0 d X c v 8 g K P 7 j 9 + S J v p I a T m z O m C M u M J 4 E i w D x d i I y 7 i 5 5 i A D P f + / o H 6 q 9 o 1 A U b V 4 E w h t S o W r R i X b T M b h s 2 O d 4 3 M c Y K y b F M a q 9 D c h I g / l a d u Q E z v X y 2 Y 7 y E p T L 8 O B + f / 2 1 N m T T H a p T a Q w K m O f a S 2 E S 7 y T o D 3 j 5 + 5 w Z J c G j 2 7 X j y X F b X B J l Q S c E 1 o B k 7 w D G i 6 C d H 3 C h D y r F 4 r b d f I 4 O g U J w R 1 / 9 5 3 S l B v G y 4 b N h g / M z M 7 X 3 / V H e B 6 h u M 7 W x O H B b Z c k F V Z 0 / u N D l 4 2 k g A 7 i Q x n Q J z M j 2 v f D d y 6 9 L 6 j X x L / t g L h B N v z g Z A C E h D n C C U V b v J l U + M M g U u j 0 r l h r / W S 2 j c k J 7 t V 3 0 b g u P S I o F z C C c Z x c g 0 M 5 E P 9 h W l w D t a F 9 3 F j k x C L G t k r M C a I N Z p U o m r G 4 P z A r A 4 q W b R R 4 l U I m J 6 Z N V 6 y b g L 9 n c 6 u z e Z Z t Y u n q g o G w d D Y r B k a w O g Z 5 w R 1 5 1 S O I I C b E z u 6 r f o 9 C a 7 u p j J u O B u o k F 3 N 5 1 f U N v T 6 l v V w N i I m n B Z I v S W 1 J 5 E g f k C m C c 4 W d y Y E Y F 4 v b n S y z 6 m T o l e 6 3 c T U q O Z K 3 d u H j Y C 9 u a P M w k 8 r g F Y w V 4 9 T g n 5 7 3 Z B O g N y 5 d g z V I C C m h H T 6 f o 2 g Y H i V s 8 z L Z a h c E H y x W G M e d L W d H T 6 V m N a B A C h w a w f w v R t j / q X w 4 5 2 4 y a o m n S c o W E P y A m 0 c y W 8 a E J 9 D t a 2 1 O K 6 / 6 Q A j f Q i o 4 / h 5 v F U P r O r n k E x 8 v p f S y Q K 1 O q + P z Z a W t A s H Q X V O n Y 2 A y 3 n d w / M V N o h 9 f H C D T I D a C M w g I P 2 E d B n 6 j N t W W N h O k 6 r v O x u e + E G f 7 K l K U 1 a u d y o p U E e d H D B o W g 2 S B L u O C t f 7 6 / 6 J A z U T L 6 I T S A 7 u C c 8 m 9 l g z s M m t D R g E e B L v r y Y N c 8 O x g / p r Y 1 p I J D L g y X 7 B O / n l s 6 R 8 + i S l m 5 E s + p A 4 Y R v A o w l h + Q k 5 N I K x o Z h e u L q 6 J i + 9 9 G L 9 7 f C B l O q G J 7 E Z v l x O m i i 8 m a m q r 9 k Y c F 2 3 d k v Q l S Y p u K l 5 6 E h q N j C d d 9 o R 2 v l 8 Q e 5 v D p j S k o m B 2 q R 7 i A F j n d 8 p l m O D U e / l 5 / i k K e G A c E q 4 d o H 6 9 p u b t c F w S M l 2 p 8 v 7 B Y W V S E g c P H d n S i b L H M C i m H 5 B R b b N J K H I M B W v G B X s e Y C r e H G 6 I N N D B M W D E x W t 1 k 6 u v F b a 0 D 2 w S X O 5 4 / q r 3 o A e 4 U i F B 2 u 1 e y O + 4 y Y m 4 j F M c M f + g n O z A c i s p j F I O 8 Q E 7 q + I b h x m J p 1 K N m f c h 0 A v j 8 u d k m T h j j J 8 s h g O M Y G 3 F m r q K K r V H 3 0 Q E 4 6 Q K 0 P 7 c n t g W U b j e x K p n t d V 8 Z A 1 A s Q E u F d S e 5 5 s 1 p g q j w F J h U 1 1 Y k P p Y c j l s 0 6 c 5 4 F + N S V t f C 0 o k s o M z P Z C 5 U t 0 u T y 8 G + 5 4 P y A e s 6 r S g L 4 E l N Q 7 g c T 6 0 + O U M d x 5 s H T a Y c M j S e C e 7 a g 6 I F r Y l R / r G w c V j X g S D g o n a G 3 M e Z w g H v Y j / c E d P k V i U r V u h e G A 1 C G 8 d b T 4 8 r o 9 M s j p 0 W 4 x l D i W K x M J u T w 3 L t N j f f L O l a J M x N Z k M v J U k p U 9 G U v n 5 O 5 U T l 4 a W f U k N i e o 2 V r K K o N T N d A O z G b z M t T A d m z F f g n D O d A O u A J U f r I l L A M M A o L C R u X b 2 N g w U + A v X 7 5 c / 1 N 3 s L m x L v 0 D A 8 a m 6 r Z E d I L M Z Z J G A d k K l B 5 Q Q n 5 P d X y I 5 p / U S D a z Y + t g 8 9 O D w f R f U M 7 q z o h u h Y 2 D i F B h b A O r T M h n i m C z d B q u A y m J H c j n s N 9 0 h 8 o X S + e 9 b 9 0 E h E 6 R p Z n C r 7 g x k p V r U 2 f j X W W 9 W M b 6 o M Z v 7 e V k a q w W Y / x h J S / L h w O q L v t T 7 b l P p B N j g b B f U Y c v A o Y z d E a K m A m S Q Z z f X L 7 5 O G 7 z T s v W / W B i c k o y m T 4 5 P g y 3 l X M z Q B B s U h u k J Y 6 C J L B N P 4 i V 9 D m I i U A o v R h I 4 6 F k P N + c 6 X o i I 9 k z x D O i D 6 g Z M Q F q u i A q + z n U z 2 + V 4 H s N V M F H j n y 2 r X 3 m J p 3 d 6 R C T + V d t 4 q G h 0 w D 2 p Y m U X B r M S a J c G 4 j X C t w v a T / M a U q q b X d R s K c M k F t 0 9 3 N v B b y T 5 h s m O d Z j A n y 3 M D Q y Y j r P 9 g L k y B F M 9 L J X S L c h 1 c j 5 F z I Q p t X + I X r + w n T R D O o O C i a D + I F T V 8 f m o j z F u t P Z w 4 3 6 Y 3 Q T Z M R v 6 x p Y 7 J a H 5 f H K f k M b z u m V y y h P v j J W l e k + G G a w a y d d C W l F J s h F A M 1 s 8 I 7 6 T a P i W d L 6 z q x c W d l S r 2 2 c w a E h y e 5 1 3 t n V C 7 i k 4 X 6 M / X Q D 9 Q 2 7 i g w C r 6 w K K l D Z 2 K S h + F v K 8 7 A D t V t t q e W 9 U 0 m A J 5 I E U R r l U y B I C y 5 c 3 r 0 G m 4 K 1 c y J a L Z 6 z 9 x o i m p B U e k B S p e A M k 2 w X e o 9 f B O D x x Y 5 e r p s K T n g 1 C E U 1 x I w w T 4 x + E r 1 G N K r q w n A 4 z T H d I P Z B p 1 k 6 k 7 q B D U U 3 U g i q W y g U i k o M M e N g a A Z 0 d T e u q H q K y 9 6 r O P B 5 Y X p y z F T q + g E M 6 9 p 0 Q j K x g g x W 1 + r v + k e j K m C / 8 E 3 4 P p B T 6 c S E D o 5 o s 9 / t L C 8 S C C z 4 O 7 O t S A u r S S g l q G 5 l S b Q C 6 m b t X 0 a N l I 0 q 2 G n J B 2 7 v m c G z m 5 X K z L v 6 / o v T 4 R M S u r M z u n + s K h 9 J o A U 1 b J 3 m h 1 v t p E + D F 6 j N 8 p v m 0 2 3 M 9 2 d l y 0 f X X D f e u j 0 i 7 9 w e k v n Y o s z 1 H 8 h k j M B + 9 x l 3 W P 0 V A Z 4 + 4 p I w R r S d z 5 d q R a L I H 6 d a z B m p F K B 7 k v H y L S 4 u m r 5 1 8 / N z t U / 0 E B C Q r S s C X F y p X G r b S c I G t r y B v c z N 8 7 q V U 6 A d o B r 9 / o e 0 v H G J A d J 1 x s D 7 + o c H m 0 l 5 Q R e Z c / M e f c + / e p a S t x f y J 9 f X C D + p Z K W r 6 k U A c a j x 9 J G 8 f r k 9 G x s n B 2 t / f + l Y 1 o 7 7 p R L p v a O l E 2 D X 8 f x w V g H u h W Z B T D r 8 5 b W 8 2 t w x k 4 N I s i / h C L O L K S 6 k l 1 6 h U D A / O z s 7 k s 3 u m w N 0 G 0 z x w F u E h D R S U n / 2 2 q z 0 f b S l a p b D Q 8 U S B H F 7 B g W L y x T 3 c v X 0 J N + s J G R t 6 9 B I Q 0 s 4 / P P J Y k p u j p + + 1 w w P t y + G H Q G I g Z W P d 0 y l c T t g / b n n I + U o l p h a P Z O L p O 5 i L 1 l i A j B R M l d I A K b 0 J 6 I c n I A 0 6 W B U N 5 t b G x w c l N W 1 d f n r X z 4 y P c 7 v 3 b s f q J 2 y 1 S / D w v j 4 h B z u B y d o y q 0 p C b A g n v L l c q I W 0 + k S 8 H L Z d B q 4 M S p H 9 v B 8 R k i 5 W m t Z 1 Q o 8 v E 6 S M 7 u B / e q Y a f D f C Y a H a p P 7 A X Z s I 2 R i e R k u P a q / u r g 4 L k R N H x O e F X V e N M p E G 4 r 9 t / / + L / 8 6 O p i S m Z l p m d K f m d k Z m R g f l 8 8 / + 1 y m 9 X W p W J C t j Q 1 J p V K S L + R l a 3 1 d k p m M K a L b 2 d q S Z C q t v x / L 3 v a G m X t L n w X e T 6 U z p s / C 7 t a m 6 X u + n 9 X 3 t / V 9 P n 9 w o K r e t v k 8 n r 4 9 l Y g 0 x z x Q I s q q C s j 7 O 9 u b e t l I q x 1 9 m H H J H R + b 9 5 L J l C F 2 + j i g F j I I o H b c p B w d H s m + H i + e S O g 1 H U p u f 1 t m R p M S K + 6 Z Y Q Y E k 8 2 5 9 T P c D 9 e 6 r z + o u 5 z 7 g H l S y k 6 3 9 Z o z e v 1 7 e g 4 + z 7 X x + / 7 + n q n I 3 d v W 9 / X + e X 9 X z 8 0 x e J / r G E 3 s 6 2 J X J V 7 J 6 X U k Z W t z Q 9 b 3 i P N F J V 1 e l 7 K u I d e 3 t b k u p U L R l M 3 s 6 P G o b O Y + N z b W Z b P Q H W d N u 4 j G V P 0 8 e C J j I 0 P 1 d 4 L j x + W s F C J 9 + p t u w C Z 2 z l B 0 T y 2 t m J R j q h 4 G T C D u N b C b 6 d G O C r K p d i b S K / J v H 2 e r F I P R n Y Y i K 8 o V 7 k 7 l Z X l 5 W d Y 3 N u W V l 1 / S T V w T 1 S R 9 s p n 5 2 + T k l J k a b 3 L 0 l K u 2 q t E J G z g z u u F I 2 V h b k 8 n p 6 f q r 9 g B x Q K Q W d D 3 C y U C 7 6 F a 2 X H b / U D 5 d q b n d L w q w I y b 6 C n J z k g y J + p s B c Z w r y l 9 / 6 l c V s v E B B g V G l p b r k 1 H 5 e A n i + 3 m A p A H r c D J 3 h 8 p G 2 g u N O F C P s K l m Z 2 d l Y G B A n j x 5 Y r x v e N 6 + / v p r e f j j I 5 m a m p J P P / 3 s p K k l x l i v 0 W n / 9 E a I q J S g N R Z u 7 3 Z Z R C F f y + a 2 I E B 8 W 2 0 q P 4 6 R w 8 q A M r y Q d e i O U J U 7 E 0 d y Z 7 p 9 Y g L 7 B X I S m x 8 g m e q T h d G y R C t H J k m 5 k / P 1 E k 7 v 7 b l L x g Z g Q x U r C b l 6 5 b I c H B z K u q p 5 q G 8 r z 1 b l p Z d f l L G x M b m 8 s K C q U 9 Z E 9 m 2 n 0 l 4 i 2 q V S k P u 7 M 8 Z d i u 3 F x E T S Y r 5 d i 5 t C O 3 6 o 8 2 k F L / v T b 8 b F 5 K B + r r f C v i k g 7 m d L i / V X 7 a O Y P 5 a J 0 o P 6 K 2 8 c V 5 S h H y e M y k / r 6 J n B 8 E M c 3 Y Z R + e q / n 8 P V 0 Z K M R d f l m 3 v 3 p V S N y t 3 b 1 2 V 6 e k p 1 4 J h R T R 5 + + 3 d Z u H 5 b 5 m Y m z j X c 6 D Z M 2 X 6 I 2 R 1 I a d p 4 9 Z e W p Z C c M z 3 l 6 I J D K b d f T m l d 9 k W V n u 0 k / + J R e v b s m T z J X Z Z K p D s M I w j g u + O x D b k 0 M 9 y w w a h f L D 7 b k f X D h G S r E / V 3 z o J z D S a L R h I e 7 y z J 2 P Q l 0 6 z l w X p t K N v P B U 2 3 y u J O X L K l P r n z w m 1 5 5 x d v i P T N m U 2 M Z 2 s 9 P y K v v P q S P P z + n h r z v c n L c 6 J Y a D 1 E u h V I z L Q g Y E d X o 1 v T c f n w Z t 5 k p E N U Q d S O f z y r 2 U 3 t 9 s / A V r l x Z V b 6 o g e S j B Q k r q r P 8 0 Q q V p K h 4 c 6 J a X c / J z u F Q R m K 7 c u t 0 a w k o m f X Z y y d l 7 H Y q l w f L 5 j S e L o Y V 0 v H M p k 6 N K l g P y e 0 3 C 6 P s i N S S a s 9 1 Z + R o U z N 1 k I w k C w 5 M D g s r 7 3 2 i v z j H 9 + o 0 R n e k A A / C G O 8 J 4 1 J q D c i s R G V 7 M 3 5 o g w P Z g y 3 D A r i X 8 y Q R Z 9 2 2 1 B B 8 d r V t B J 0 S d 6 7 E Z N x W a 6 / 2 3 u Q Q V N U 0 d 2 p h E g n o z I U 3 Z Y X r s / K l c m k z K W 2 p a 9 U S 0 v C r h x I F C V d z c r E Y M w w s O m Z O d O S 4 S B f N c 4 y P 7 b n R U H s v / z X / / W v 9 d 8 9 w V r a O n t 6 h 1 P m y 3 t w d 9 S b 6 Z G k c u S y V M o V G R j o 7 4 r n z Q t 4 + T p V + d L x i m l z x c h K 7 o 1 Y C 2 7 7 T F 9 w D 9 P f l 5 N m E h 7 F i v 1 p 3 R g d 2 H j k z a U S 1 G H B O B K y d o j k 6 / 2 u w n 2 d P 9 7 X a 6 E d W v t r T S X D 2 P B p X 8 a M E l h / I q 9 7 S E y C 8 n D 8 U N X s W R n r P 0 u 5 l W j S x H u Q 3 F R b / x z g + y r p Y 0 3 F J e k W Z E Y b z 4 b e / x 8 f 9 c n U 1 L T c V z u L W F G v Q M v j T s G Q L b f t l 0 w F L + g j g J x R N f j u V M E U K n 6 9 V D Y J u p 3 A 8 q W J o V o / v u e F f H T U j K V 5 u B H e H N q i x G W / m J F X Z s s y N x q T 0 d F h u T F 5 V q 0 k b j i g f G T r i G k i 9 T d / B g h E 9 k w o o M k H X P i y c n b 6 z E F g 8 V S / s b N 2 d r t T j u G F R D 0 2 F j Y I 0 A Y F r Z p h M m S x U + 7 O J M R k S N l D j B n q r x D k f n 6 o R h K m H d l P W 8 2 l p N 9 e D A m V W H M T f W p G N O 5 p g a c U p k J 9 F P 0 I 5 x 3 t 2 C 4 y A h H U T 7 u x k 0 I z h v 6 y g B D Y 5 l F C h o Y G 5 d t v v 6 9 N o e g F u s S 0 m 9 V o r a i E Z u y m G 6 Y d l 0 o m J B X p / U e R c W U 4 3 h u A d m W k / s O c / G J 6 t L u d i f w h I r H c 2 r l s b i Q I 9 4 z 2 4 r c g k l E 7 r T 5 L p 2 F T + K r L h A 0 1 N 3 S R Y n O N E Y i g A N 4 w Q L 8 F X M 0 Q 1 d q B 6 t i D Q 3 L l y m W T Y m R L M r q J M C c l O u E 1 H 5 i 7 w Y H x g 6 p x S C E 3 m G E L U d G H A a P 6 x s i u p 3 e Q P g W 8 z R E Y J u 0 X V y Z P X f C Y j T C x 5 4 E d m T q p N 4 K w 6 G i 0 t B M x v 0 + 5 y m X C w N b W R v 0 3 l V g / k 5 C U x 2 N v D s Q w v d R Y W J w V Z F e Q i Z z N x U y M 6 r v v f 2 i 7 X R j J p X 4 R 9 m B s C 3 I F 3 Y A n v 3 G p I B / e U P v R o + k l z g M m d 1 C H x T 2 k Y m c / A 3 9 h G 9 K o n 5 b G 1 Y A 5 a s v b Z U l W s j K b W J E P r h z J W 1 P r M p 9 Y 1 u v q 7 S 7 b z S c N s 0 R L o X 0 z k m Z e 7 V D T L a r + m T D h f B a 0 K q M t d K 9 T 3 I I i M E H h j G D y O h 4 x + i / 8 6 n p O P r i e r 3 U H y g z I 3 N y s b G 5 u m X S l o L D u e D / o 1 o i c R v 0 g W n U 0 p V g Q q W S c C f H T x i W A d P + n S n B m w o d u P t K Q g o B E 3 v d v x e W l a 6 O S x O M 2 N C x 3 r 4 3 r 2 h f k e m Z Z U p E e h S y U m F g F B p O 9 f b l g W g X g H Q 3 C C P 2 C 5 0 s V B I B h s y / Q i J y l F B c R g Q k K b o u 3 Z 0 N t g R q w o 0 T G V O 1 5 s p V Q 3 X d W V l b W Z H n 5 m R q W w S Q V S + X X s O 2 W R 5 F s + H Z A S h K e P W b G q s y u v 1 s D L Y d h R H c m S 2 a W a 9 C s E t S p u I c O m d Q D L c w M y b U x p t e H K 6 2 8 n 8 L Z C m Q L L / W 2 U z i r t r F P 7 V y r i 4 6 2 r / D b e n 9 t k m m p s f 9 c 1 U D m p Q 4 O 9 J t 8 P 7 w 0 n 3 7 6 u e w G H G L N S B H 6 g D O d o R m 6 N W 8 q 1 m b h D y o w t V h M y a C a 0 w n a U d F A c l q J 7 V J 9 c n 0 Y g K k Q 7 7 o 0 n p J X Z 4 5 k f j A c J k O 9 k p c U p d i Q G V d g V + + J H v C o / d 1 A u V w y x a 4 W 0 y o J m f R / 0 d H x F W K Y 3 p 0 q y W v z R T N C E / T 3 9 c n 1 G z f l 1 V d f l r 9 9 / o V s b P h 3 + z K J g f w t b B X U y N V s z H A n d 7 S e O q 1 u 4 K j e M 5 D m H E G A H T W v x I L K 1 9 9 / W k w H b O p O m M q K m V C v / 9 r g N i U 2 J i N c O i d Y A q n 0 C X Q j U 9 2 R s U z J Z M u M 9 F U k p T w V W + q T e l P M M M H I V b p x W S C l a I + N 3 X a R 0 R F B w c w x E j M J X V z l 0 E x y o J c Z 0 9 S f 7 K Z l c H h U 5 u e D z Y b C n f r b W z n j 7 M B 7 R N Y x 9 o n b k M 9 1 K d X J S j 4 a X N L w 0 i + c T W G Y g t 9 N Y J + i T j P X 1 w m I 6 9 2 F Q 3 l r 7 s A 0 2 2 w n I M z w M W Z s w c y c 4 B U 9 9 6 5 O 6 M 9 Y T R 1 D k v 3 z 7 Z x K x / Z y F 5 v B Z N x U I a j T e 8 C O x Z s 6 P V A 2 d t x F R E c E V d I 9 h J G I 0 Q 1 w H / M w i L X Q R P K o E D W F d o 9 3 g g d L 3 1 J u t L x H b V b t N T X 8 T m C Y N w M G L L E R U l b c m 6 M Z b O o U m e Y 3 f L Q a s 7 4 R e 5 2 g Z r p 3 B 6 j P V A j T 0 t o L f Z m k j A 7 E 5 Z e 3 k / L S w E P l 6 N y D / + v x n n y h R D R 8 K P O T 3 m o 2 A + G 6 g Z r K d 7 q w 2 G q k i r 0 y V z x Z 9 4 u G j g j K Y u f w t A 8 C n B o V B 2 k d j 1 b M o m w c 1 8 b y B z C l T N Y x c 2 I b g d L 3 Z s D w h 8 D Z 6 B C m X x Q K / h J b a Q i J 6 u M s L r N o 1 7 H R C o a Y s l k Z G R m t v 9 M c M 3 O X 5 N 3 L e R l O F W W 4 8 k y l 1 r 4 k o 2 V J R A q 6 T c 9 y / 0 a I V v M y l C z J 9 a n W a 8 h a 0 J + O B p 1 + n U t 4 8 7 C X v E B d F C l I b p j Q h O 6 N e L 2 9 t p O Z + Q G 9 A 7 v h S A G h H P b r 1 a Q Z q g W o H y J x 9 s u f I l L K Z e W 7 R x s y 1 J 8 + d S k H w M J I Y z Z E f 4 t W 4 J z Y Y l f H / N s V f o g B x v D l 0 6 T p d h P x m C N E T w q / 4 N u 0 G P M D 1 D z K K Y I A p 8 X b V y r y 9 g t j K r U S 8 u H N o r x / N S 9 v z W Z l Y a B 5 d 6 m + 0 o p c n 4 j I O 1 d h T I 0 f H l 7 f R 5 s x M 8 O X 6 R 7 A T 9 Y E n r z j o y P T 4 8 P p 1 b P A L k y 7 1 F r A c + X n 2 i i J z V W j p g Y B G k s 3 X P 2 g a Y F h E O R z B / K L m V 1 Z X M n K 4 4 2 q I a Z k a V M G F t 6 W / / z m S G B i a g U e Q L w L I 3 j K e l w / p S F G 2 u o 9 e d 3 W / t 6 e 2 o / N N z 7 c f O s g K u M q z d 2 S m F Z k p P R Q B o 6 U B U h O 1 O d m G z s o D o 5 L 8 v H S e d U x F q n I p D y R F 2 / O + i q d Q M U n V k R M i v x O L 9 A r 3 K s 9 G B k v e I S H 1 d 7 m X x j A 8 e G R p F U 6 S a U k N P v x u m c S Z n k G V F E v j F X k 6 W 7 U F G i u Z i m 1 f 3 4 I j a A O s t u S P 9 i W W D K j G z J l O v 7 w M z U S V 3 v I J w s O g O z u r h k 6 E D Z 4 w J 2 q b D g N W p V v 4 B 0 l s 8 J L 9 S A T p T a Z / f T R o O 6 F S U z g 2 e q m 3 M 8 y n f / s c c e j q / L G z f D W l o 1 P y t p b C 2 c 9 s 7 s 7 W 4 Z J 0 B X L g j v m a r 5 c Y v p h y c w t a 3 X b H J / P 4 A k 2 k x 7 V D u y W B G o F j 8 f Z H g a G x m R 8 7 q a M T M z L 4 M i E Z P q H J J F M S 7 E U N f Y G Y L E K I d F W u e J f j Q s C r 9 S j o M B u b J b J 8 W g r Y d Q V L 2 K i S T 1 z i S w x 4 R 6 n p D 5 s Y g K b e d q C n T / u c X R M 9 g / P e 1 H J V i C s E b T g k J 4 c Z N V k j 8 + e K 5 P p P y E m e 0 j a H n + 0 m J S t 4 7 Q 8 2 s 6 Y w X C 5 F k 5 E l o b v U 5 P G v 8 + L m E B o B M U 4 F t y p l C w 7 n 3 1 U G b X N f 3 u i R n w i J C 2 N 9 s 3 d Q B g p T W l H n i E P m D j a m i M A u r g d M 1 5 I L z D g g B + 4 L t d S U / W C 9 6 f w g 1 s z P H 6 7 l U 9 x V E q q 2 n l e w q 4 f R u U v i y n Z 1 H 8 J 6 O P h p Q I B c D / k K n o x z B d V 0 u C o 2 t T v c F 8 W R w 7 H E l u G Q D H T C 7 F x q K A m 6 X p q o K z H P k / 0 F h y P m B m d e S n x e H 2 + K N f r b v 3 n g d A I i h v f P o w Z F 7 p z 0 Y q l i P y g X A f P T 1 a Z X i t u 4 x f d i v U E y e p o B s t U y C i g v G G i j y 6 j Y r o o Y U g f e 3 g H A d 7 S x e 2 E f P V M N 9 f 6 s S T S 3 e t P R 7 u 4 R r G q S v T U R f 5 g I 2 H m 8 T 7 a T J g q A 4 L e q H D E C t e y M e P t X N X 3 b k 2 U G t a B 0 Z O Q U I S T 2 Y 4 M j 5 x p F 0 B / O 7 y 7 p p J a i Y N Z x K j F j W J O X 6 v a z O R D H G L v X M m b S g D S v A a V g T N m t A t C v S V C I y j 6 O r 8 4 W z h X B 4 S h i G p D A 5 O R P o L A 9 T 9 0 i E 5 K z J s h j O N C l D h N I A 6 C w 4 e q 0 z N t i o a X g D V Z b B A 0 h t P f m c z L 1 Y F d u T L T 3 9 U + 3 8 W S b r o G D K R c O l X 5 b k 8 W 5 T 3 d s M z e f W s h b w L u r 8 w W T Q D + 7 n T J a C a k V A 0 1 c E h Y u E f i R K J R 0 w 7 O M r E j P S 4 E O 6 A C H u K A 3 L 3 U Y g u a 9 H N t r + q 1 W O c J 6 i j X 9 4 Z K q m t 6 X T T e 6 S V C c 0 o A e n z D o c j F c w J O w c a g i c n L s y X j W g 8 D F A N i 1 F L K E V Z L M d S s T o / F B i G 2 s n a Y N n Y H g 9 W Y 2 U v / Q r x d F r + 7 m T M Z 9 k 7 w Z 1 p T j 4 z 6 i z V 1 A i T P T z s x U 4 H t H M 8 C k t V D + f B O d 5 i W B d K J 8 M e A 2 l F O G 5 E Y F u l P f i Q M P R Q b x S s h L u 7 R T y / F s B D O L q y D y d 7 9 y h H c r l Y Y E J w X 0 b 2 n h m k I Z o o B A 9 t q D V W 8 F 7 Q t N O D Y Q Y E 6 x U w h O t D y Y O e U g 8 P R m Z 1 r 8 Y y + 2 C 4 w W 6 o X x A S u j R V k N F U w Q 9 5 + o 8 T t B H 3 I V / f O r 0 V Y T i V A / 4 6 8 2 l H 5 X O 5 E S g F i W D A e W l o z G q g Z m g X / U b F 3 j n x Q Z Y g I l a B Y E 7 h B I 8 5 C Z r L p o B T q W f U m o r p p Q / L 6 h d G R l s 1 B k i 2 1 Y q h K O G p s 5 g B B b 4 v l 7 H m 1 j + y A X i G h a s P 1 4 T 3 5 x 9 O o s Z H O I i J r m 2 e H T z P y 8 q P F t M n X D A s T U z O m b Q K e T C e o S m Z I x e Z G 8 C m I F k w 8 I U O + l w h 5 a 6 u 4 L k Y l p c a l V 0 A Q X p J Q j h K k n 4 J f E E x l + k W n C M P L h 8 q Y S q c M Y 4 F 5 k N S J 0 w a 8 r o a 2 x b 5 u 0 E 5 H Y H a K 0 Z F B G U 1 k P V 3 h W 6 V R E 1 O z Q J 2 f G 6 5 5 c t u B F U L u c 4 2 N j 5 v J K k 7 k j n M y q u 9 P T c / U 3 w k O 1 p 3 h 4 7 1 E + D t b Q W V q I 0 l N w m r Q c f V + M D w 6 Z o a 3 b a y v 1 t 9 5 f n C q L / z 6 Z C c u 9 P 4 D Z B K 8 P n c a 0 O 3 K A w i I l y + n J B 0 9 n 8 o V j 5 S M 9 L d g g 3 o N + v Y L O + Y U r 6 d 7 f 0 x M T p t B e 3 b t C B e Q t Y L a Z 1 O T s L n I Z e R 3 A v B M v 8 R W p S 6 M 0 U Q w Q 3 7 P M p a o D k r n e 4 m u P U 8 k F E m I X s A L 0 w 0 g G c Y n p m T l 6 V L 9 n e A I K 4 B K j h q o D V K o m m 5 J t r x / Q q X V r 6 7 V b B Z 6 U T x v 0 N b r r f m 8 x C u n 5 f 8 k F 7 + 9 c H 7 i Y i f L A 6 2 Q o g R h w V i d w L s 6 P D w s a 6 s r Z q Y W W T a o v z i d h t V W J s 0 M m 2 t w a M j 8 T j Z L b f p l 3 O T 7 2 b G y / D 4 0 N C I b q i o S q v n 4 p 8 4 D 9 U H Q N Y K C A 9 m y C b f 6 l 1 U 7 w i b T 7 u e j Z w Y + d w o W d f b S g h w e t h e n c k q X d g F R Z u r 9 / S j E e / 9 a w a i 7 3 9 c z s Q G 1 Z N T 1 5 P X e O z 9 j 5 8 h k m A l c U 0 c H k m W 5 1 r c q 2 3 v e / T W a o V m p D M 6 G 1 f 2 o I a i R B i 7 2 m d k 5 Z Y q T J j E 2 C L B R K d U h t 4 + 2 2 B v F K f l y O W l q t m z 9 V i / Q N Y J y A u J y L j P B 3 m 9 W k i a f 7 U A 1 D T w 6 9 L Q L E 3 1 9 A 0 b 8 B 0 V I A s o M 3 r Z A V S K G Q 7 i A t C M L 6 n p w + 9 r W b M 8 b 0 + N 9 M p 1 Y l 8 z B P Z m c G J F M y p / 0 J K 6 G B H 6 8 V W v Z 3 Q g w 1 l w p K t P 9 t L 1 u r o o F T X w m 5 k c e H / F Q A s 3 b h 1 U T o y I T n Q y d X q E n B A X s M r O o q H x I A l J Y l n Y S R h W w a f 9 h A S m R S A a P I k d C 8 g r h C n a D g k V 3 o J E U H u u w e N 7 g z l + 5 N i S v v H h D r 1 N k b N R f g i z P j 5 S h i f 7 W d U a 0 A k M q u 4 O 8 n Y D 8 v 8 + U m O w e y x S f y f g g r 2 v n a U z i 4 a N n B G V x c 6 I o v 7 u V M 2 k o S b 3 Z n D J y c t c u j Y Y v l j G o g 0 4 6 r I S g 8 g G v i m I 8 f j A R + m R Y I B F 3 X U m j T j y P t l k l U h A C A D W P 4 D A p P 6 3 A / f r p r e d M c P U q V r S P C S 8 p Y 5 e s k y N Z 3 p F K Z l b u m v z B 2 o j b X i L U T A k / o J S d v u g E E 2 0 7 L W I z n 6 n x m I x X T M o I U f K w Y N z g u v p + 4 0 t I z j A c E 3 i j M K D d Q B 0 h o E u R H / h 2 L S F 3 l W s 3 A t L 8 i 6 c J k 7 L 1 8 m z h Z M 2 c Y P N x y V 6 h i n Z A X Z K 1 A f 3 g 8 V b c q O 2 d e A B t f A 5 n B Y m 0 e A J h t p S 8 L + / q e 2 q L k l j N / i H c g O 3 N U O s l R x Z E x P S g q C g x V c w g i B 9 U / e u 1 0 6 f n B G V B i Q L p O B Z w I d o d 0 9 m G Q W d h Y m 9 3 V 4 Z 9 1 k 6 F R V D b m x s y p s Z 1 K 7 D 4 n Z 6 N d W N D Y q f R x b V T B F 0 D p A O S 1 E + V r h f + 9 K j W k K d T U K 4 v 0 Z T u r b z J K / z z 4 5 R J l i V b H T u v F + i 5 y m e B I U 6 l p w U P g 7 Q c P D P N V K B 2 E G R E T R h e P j A 4 7 I + A 3 X e 6 o / f + S I 3 7 I L D B Y Q Y 4 h I G g 0 y G R j I 2 I C W J j O o l X v J w w Q i N i w r n x 2 l z R 2 F z O Q s v G U C 2 k q m q e 2 q M Q E 9 8 Y 1 / 1 0 b b x 8 o j Y T x n E y 8 f A h 8 n 8 B h q 8 a Z M c q 0 k w 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 G u i d = " 5 b d 9 4 f 3 5 - c 6 6 2 - 4 0 b 8 - 8 3 1 d - d b 9 c f e 4 e 7 5 a 3 "   R e v = " 1 "   R e v G u i d = " f 4 0 a 0 1 f 6 - 2 c f 8 - 4 a d 1 - 8 5 5 7 - f b f 9 c 1 e f b 2 0 3 " 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0 0 0 0 0 0 0 0 - 0 0 0 0 - 0 0 0 0 - 0 0 0 0 - 0 0 0 0 0 0 0 0 0 0 0 0 "   C u s t o m M a p I d = " 0 0 0 0 0 0 0 0 - 0 0 0 0 - 0 0 0 0 - 0 0 0 0 - 0 0 0 0 0 0 0 0 0 0 0 0 "   S c e n e I d = " 0 1 8 4 5 9 a 4 - 9 2 2 7 - 4 0 8 d - a 8 3 1 - b 4 3 7 8 0 0 7 f 7 a 0 " > < T r a n s i t i o n > M o v e T o < / T r a n s i t i o n > < E f f e c t > S t a t i o n < / E f f e c t > < T h e m e > B i n g R o a d < / T h e m e > < T h e m e W i t h L a b e l > f a l s e < / T h e m e W i t h L a b e l > < F l a t M o d e E n a b l e d > t r u e < / F l a t M o d e E n a b l e d > < D u r a t i o n > 1 0 0 0 0 0 0 0 0 < / D u r a t i o n > < T r a n s i t i o n D u r a t i o n > 3 0 0 0 0 0 0 0 < / T r a n s i t i o n D u r a t i o n > < S p e e d > 0 . 5 < / S p e e d > < F r a m e > < C a m e r a > < L a t i t u d e > 5 6 . 0 5 5 3 3 5 6 2 2 0 3 6 7 2 9 < / L a t i t u d e > < L o n g i t u d e > - 1 0 7 . 2 8 1 5 1 4 6 6 9 5 2 1 8 8 < / L o n g i t u d e > < R o t a t i o n > 0 < / R o t a t i o n > < P i v o t A n g l e > - 0 . 0 5 2 3 0 0 8 7 3 6 2 1 8 1 8 0 8 8 < / P i v o t A n g l e > < D i s t a n c e > 0 . 6 2 5 < / D i s t a n c e > < / C a m e r a > < I m a g e > i V B O R w 0 K G g o A A A A N S U h E U g A A A N Q A A A B 1 C A Y A A A A 2 n s 9 T A A A A A X N S R 0 I A r s 4 c 6 Q A A A A R n Q U 1 B A A C x j w v 8 Y Q U A A A A J c E h Z c w A A A 3 Q A A A N 0 A Q I r Q U U A A G / M S U R B V H h e 5 b 3 H k 2 T X v e f 3 S + / L + + q u 9 g 0 0 G p 4 k C P L x 0 b z 3 Z j E R M w t t F N J C G 5 m N V t o q t J m N / g n t F S G F p B j F z I Q m p J n 3 6 E k A h A e 6 G 2 h X 1 d X l X W a l 9 6 n f 5 9 w 8 l T d v 3 c z K 6 m 6 A J O Y L F r s y K 8 2 9 5 / y 8 O 4 H c 0 V 6 n 0 x E J B M T g o B S S m V T L e X B O l M t l S S a T 3 U f n R 7 U Z k E P 9 / u X x Z v e Z f j w 8 C M v 1 G f + / P Q 8 2 c i G 5 M N G 7 Z / d 6 g O 1 8 S B b H n m 1 N 3 P j l w 7 h 8 / 0 J N M v G O / G E 1 J j + + U u v + p Y d W O y C / X 4 3 K T 6 / 1 / + 0 P a / r 6 y z U 5 K g d l M t H u u z 6 L a j s n B 7 W v 9 f q D + v d 2 9 9 n B a D b a E o 4 E u 4 9 E d r I 3 Z D 5 T l 4 u Z h e 4 z P T R a A Q k F O x L 0 + d 5 S P S C 7 h Z B e u 0 i h F p R 0 t C P X Z h s S 8 n n t M O S r A X l w E J E 3 l u o S 1 s t 6 d B h W e g x K U T / z t Y W G 3 N 0 N m / X R 7 R k Z k V B H 3 l m p 6 5 r G u s 8 4 S M c 6 8 u 6 l / j X m P v 6 0 H p P m 2 U s n v 7 h R P b m / p 0 o / X + 9 F z O + B + + u H n V W 9 8 M t T T V 3 M 5 y M a O D P g t 9 M j Y u s 4 J E v j g 6 + h r g w X D Q 9 f T i 8 z D A P E + f F G V A l F F + h 6 t f v s 6 c 8 4 1 E 2 d T o 2 w y u f A b x 7 F l W l 6 3 + k G D P z k K C z v K g O B p 9 m Q T O n 3 p 5 R Q v 9 i O S E 3 X 4 f s X 6 + Z v X m x U 3 t d 1 S u o 6 l b v P D E a 9 2 p J o P C S 7 R 7 e l 1 W l L s T I j b W X G f 7 j p f 1 2 D 8 O H T 6 M D r O S 9 g S v b D A i H 7 5 C i k R B s W t u Q 8 z D Q M S V 1 L B J Q b / / F + v P v b a I A W Y f S P l I Y s g n P p l v x Q O d X N T I V q U H K V o O y p 1 C n U g + a x e V 4 l x T C s r T 3 p / n Y + V B p B Q 8 T D m A k g b Y a h p l K 0 o R J s V H y 6 6 S w E m 8 h i f t Z 9 7 G a m O z u R F 8 5 M X G M 6 P v h e 0 Y a p W O 8 7 v 9 6 P S F v f c 3 c 3 o t q 7 Z Y j 3 1 4 9 i R h i 0 9 W X 7 x d 6 + B A O h k Z g J B F T d P N z 6 k W R L M 5 I v z y m x B m U m f f 5 7 t f T x I u B m J h B X o n 1 p r i l / r x r h R T E T e B F 7 i o B 3 M x M w l / 9 I T S k 3 M v G 2 T K h Z M a d M l o m 2 z W P z v G u T / T A x M d 7 9 7 X x A i Y + i V X j N k 2 z v W t u 6 w p g a F j F l u O g Z T A c w L T 7 f i s r f 6 S b 9 / H r t Z B P 3 V R N 5 c X 2 m I f d V n a M V n g c 7 q n X u q c k C H u 6 H 5 e 3 l h v l 9 E F 5 b d P 6 e V c G G N I 1 F O v L K f E O + U q Z C c L y q f w / r v Q b 1 k s f V h E Q A Y g 4 t x b 8 v s 5 E f y o X E O z I X u 6 2 P v y f T s Z v m s 7 y o 1 M a l 2 e o R x D s r N X l T z S 0 / s N Z + K D c C x r r B X H o e s C f D M K r V M S r 2 C r 2 9 r u h S n 1 c 7 D Y L x o b q / / 9 X g P G a d H 7 h h 3 o 5 9 / v m 2 M p a a e 9 j u R 6 W A z K q E D g Y 6 S i Q 9 D Q I z Y c 9 D 0 N 8 2 2 O i / V x N s V x k S A e f 2 Y T C R m 8 p E C M Q L k y 2 5 o c z / l T L / S + q / n L U + T 1 U w P d i p S z v U 8 3 k H m X p o Q N b F D 2 W 1 L p K R 5 5 f 2 r D G + y D A f + U U R v c W 4 K o q 6 C q e K C o U X h R f O U K V i S V L p V P e R g 4 3 C Z 0 r A Q V n O v N Z 9 5 v m Q U 9 9 n I u l s I i Z P S c 1 S q 0 X P C 5 g q r E o O T e w 1 N z 5 R E x D / i e A B 2 s / 7 9 2 8 a W 8 d B N f / 8 A x B u s I E E D U b R z m 7 8 8 u u A t A I 9 Z 5 3 v w b R y A + H 1 j w / i M q s m 0 h v L p 7 X X p j I 1 Z u g 3 D T Q w v t q f E 6 y B n x X j x g l D o d L 9 I j j n x U b + M 0 f 8 K y 5 k 3 j D / 7 h T v S b N T V 3 t 4 T N K R a f P v 8 6 B Y U x 8 k 1 i M e p F v M E 6 z g 0 V m 3 g 8 9 k i e S h a q h r K u G 9 7 8 H c 4 9 N u q h 3 / I r B 5 H D 4 x / d x Y G m + b 6 C o + L d h S j b Q 0 I L L I X h 0 U Q 7 K j Z s v r S 8 + u N T 9 9 0 p K j u i P 8 w s G O z C v z o t 3 c s F r h 5 6 r F i b w B T E s i o 0 T D r r 3 g q C s C L K 7 m L d / F n q I 9 v B G 6 b w s I l / f X o / K W m u d u + h q m K Q P r W w e d s W e U 7 n 6 o N k p y U H 1 o f k + E J 6 T S z J n f 3 U B T o b G e F a N E l f C 1 L k 2 + m M 3 + 1 c O 4 / E D 9 C 6 J s z 4 O 7 O x F l g p C 8 p K Z j W D k X 6 U 7 o 9 Y Y S 8 Y b + v q 7 X z O + X 1 H w b h N 8 8 i h n T E 6 2 K n z s q r I B p 6 k f z X l C r q 8 m n G g o t T d j 3 p 1 d r Z 0 Z R w e 8 e x 0 z 0 D Z w 3 I n g W / h I 0 E Y j o G v 1 s Q B R 2 G E M F Y S b C x y 8 K 8 U h K l l K O a e f H T G C z 8 E X 3 t 2 c D J t 5 Z O A 8 z P f Y E Z b z A 6 X 5 / P S Y f 6 0 a 3 n p G n 0 C q Y T + R y 7 i l j E f 5 m 3 T E h W p 2 A X F C z a U 7 9 l G H M B K 5 M t 2 R S z d 3 z M B N S / r f K i G C / 1 A v i N O o N S a g 2 W M i 0 T Q h 5 F G Y C P 1 H G + + E l R 6 D 9 k 5 q D L w p E k b k v N A O R P Y s X Y T m d F + 6 8 p B v k q Y b B U O a U b t D R G b b h e U A u a j H 1 a v e R P / C r n h V v L J 1 O i D 4 P r p 5 h t s B Q + G p H K j 3 d C w q D j A q i d d u q n f B 1 Q E K J F + n O D 9 F T I n m v e y J s 1 q x y A 4 b k O p C S a L t R s K u m I d 9 L R G 5 B z U g 0 I 2 i r 3 o L R S U f w / e c B 1 8 y d 8 P 7 c C w q b x 8 J t c 1 / 4 b F / v 9 U d z v 0 3 M q K 9 0 b f q 0 K c 1 1 H Z 8 V j T w 4 2 O t Y 2 x g C I e r h 9 U e e B W 2 l w G A w q N r o c 9 0 2 / 8 8 L 6 H / L m d e 7 j 4 Y D K U t O A v o 6 b w b e g t A u h E y o + b z Y V Z 9 l J t k y 1 Q 7 g 7 Q t 1 W T s K m 3 / P A s z 0 U d e M u a o a p q R v s W H x Y Y C Q M B M J k X s j m 5 i H h h H V l y R g M g w Q 6 U + o y g h 0 p N Y I y r h q A b R j o F m U j 3 a m z G v c p h s 0 Q I A D b b y n 9 7 1 4 R s L f v n 4 Y + C u + L n v o B 5 7 9 4 E n U a C n u 6 6 y c 5 z c J r h E t 7 A Z m K O b o W Q j C T D a X w 4 b B T H u u R O G z A m Y C M E w g 0 P u 8 d r s n V W G 0 7 e K 9 7 q P h w D S B q X D G n 1 V i 4 Q O 5 T Z 7 z Y D 7 d M l E + N A Q g q Q p R n m X y b B y H T 5 i J Q M p V l X x + z I S j D y B O C 0 w d m O m P S m h 5 j x Z Y U Z P W a J f u 9 X i B F o K R S A Y T d o c x v 9 i K m k Q 1 I O j R 7 N q v N h B i c V + 1 w y / 1 v q j W O B h B C w 5 j J q 6 D n z + p c 0 + 5 1 U D o R 9 j w 9 Z + T m Q D + Y V W v h e v m z l i r U Z g J B P b 3 9 1 V D n U 6 s U j 1 A y c f V m e H S a R B s G Z L 9 d 5 i J F w p G 1 E R 8 p f t o M L h J b o x s P h I D q Y 0 P e H t h 9 E g X 0 b y V i W Y f c 1 g Q G M C X O Q t e p x T C J 0 n s B W Y L J T M A g f A 3 P r V 7 A L M O w X Z P i f + W T 6 4 L A i f K y J 7 o a p q I 3 C i A 4 b j f m 7 M N s 2 4 w 7 e Z x L z J 4 Z 7 0 k t 1 d S 5 n V + f g r 3 e U X N 3 e e N 5 B G l 4 z v e V b / L r 9 o F R o L Z R r u r b w d c p z X P z 4 M z 8 1 C O D T 9 4 E 7 f z Y V k c G 7 7 g z W Z T w u H w C V M V q p O S i W f N 7 2 7 M J q + q + Z L p P j q N t c O w X J p u G t v d i z 8 p g / 3 g B d W T A T R F W E 0 k P / P w W L U F E t c N t N 9 1 J d x V J e B 8 7 f Q V r q i T e 3 O u x y y P 9 V 6 u 6 r 1 Y v L c W M y V g X s F 2 H j R 0 r 1 y 1 r m f i K H s s U 5 P P V t 1 y H h D Q + e H K a W E C R X X 0 m j / b j p i i 6 O 8 C z l x + J C f M 5 K 4 X A z j Y 4 C x m A g 1 l K H C h 6 y / B T K X a m J T r 4 / q 3 u G o a 5 7 P 3 y 4 8 N 0 x 1 X t 8 1 j L y 5 3 m Q n N 5 A X M h K + C n + T 3 9 7 N w f 9 8 x h S w w Y w b 5 W m T Y M 6 4 8 G O B 7 y W v 5 M R O R O z c z 8 U 4 Y J 6 s m I 9 K Z 6 o Y L a s I h y c u u E h 7 + 7 o f f P t b X d U 0 S N 2 y 0 c l S T O E p s + B v E B y r k k P K D B B 0 h / N / q P X M Z 6 T P K 2 v 5 a M I B k T o P S E z Y K A u B f n H s L t 9 3 v t 5 m J e F z y + Y L + R h D C C a m n Y n l J R o 8 l E q 4 q c f U v Z q G x Z x g r V 9 3 s P t M P K 8 W 9 4 X P a G t A U / J 2 o 3 H m A W X Q W y G 1 x / / g j B R / G 8 c M 1 F Q L k l t x o d w L G l C L 8 j S l I F O 6 R a j Y K l O t K Z D A Y u S H + b n 2 e h j 5 P + w r 4 W 3 W Y C U R Q o e A W H m 5 f G G D i v f 9 k s N / S a J x 9 z 8 P A N Q 7 z i 3 5 w o S 6 r 6 o c 9 P n R a O 7 y A k Y i o H a s g p E X j u 4 B z 3 Q V 2 N g T A v + 4 8 i N s p H U R m Y 2 M Z 1 U Z U I g R l O X 0 6 s k f b g B f F x o F h r I P K a v e Z f q S i p 3 f J b p w r D n J u f N K t I H Y T w R d b E X m w H z Z a B C d 1 V F x R h q K i w Y 0 / r v X M R Y I N U f 0 4 Q s Y 3 Z p u 6 r h 1 5 W b U Z h E Z U j K o Q m A b i W 1 C G s w x k g x S H 5 Z B x o j / d i h r / i 9 o 6 9 g B h g 4 + I G c l 9 o N G o j n Y j 8 C z h T h e o M q d q G 3 P V D z A 2 g q q j A o R c m x 9 o V b H B i O 8 C g q h d x 5 h 9 M T 9 m a X y e 5 y c S i s j u 7 p 6 + J i A X 0 m 8 o Y / Y I M 2 i 1 l C 5 8 v d H v 9 F e b e c N Y p c Z h 9 x l / 8 D X W u e Y f w t p n A c f b K z 3 f U s l K C Q y B C w I V E D G E e x 5 g K h O K J g i A v + S G 9 U d h U E L E P 7 p c O 7 l u N 4 i 4 k k C F M L l G o o T 8 j k W A 9 s I a g G m o X H h j s W 6 K Z H k M 0 1 t h 4 7 z G q X b H 0 S Z I Q u Q P 1 O v P 5 3 M i L P i B W Y c B D f 2 p C i R v T s 0 b 3 P k u I L C 9 u 9 9 x m 2 / P C y Q q 2 i G l m m w Y b J 6 q 1 a n L d u l 0 6 H y / u K x S e k s J 6 P T n 2 B p B C 4 i N Q A E J a i 9 g B i Q 4 m t U L i I 0 f S o u u K 2 H g o / n h N 0 q w X u n u B x g I Y s e E m X W F o r k G a 4 Y B W 3 t 4 Z y c s t x f O 9 k F h F G + k j X u i S J h E 7 T 8 q Y d 5 a a B h z l x w d v V T 3 l V l v 6 n t + 3 W 1 k h G F Z J 5 t P o 8 r + z c W y C R Y 9 L 3 7 5 M C Y / u + Y v F C z w M T 9 6 G j P X 8 k D v B w Z n H b 5 r C B w e 7 H W e N V H q B w i U V u V X z y C U / Y N 9 m Z 2 Z 7 T 5 S E 6 a x q w 7 9 T v e R A 8 z A X H n O B D E q t b S M J X s a C q Z 6 k g v J g v p 2 o y S i M d M w c C B A T I y m E n 7 S V W G O 8 8 y 1 2 8 + C S P H J F t R P o Y r k r K o E z L Q x f f 2 Y J 1 g B b L L S C 9 J A d u 0 / W I + a V m 0 3 u B 4 S u F R q e A F R X p l q G W 2 H D z a f a R s N c G 8 3 q i Z k u 6 9 0 h + 9 B S 9 5 w M S U 5 t E g r L 5 l M u v u M 7 o E K Q 7 / r P w u 8 g w C K n 0 D z A 7 7 d p 5 s R E 0 T 6 r i G Q O 9 z r E F n y l p 5 g 9 1 P j 9 S y A E I Z J K 3 B 0 d C R T U 0 6 W 3 g 0 C E s c 1 / y j f f v 6 i E v i O M p d q K B X 7 Z 5 U M n R e s A A l N f E J b / D k q 8 F W I / D X V Z C X c f h Z s 7 g m 8 9 y R m m v s w x 2 w N I n 8 n l O w 3 l o C E K 4 n d 9 W x I L r n 6 t i y 8 G p G r 8 d 4 N 7 x 0 P Z W V 8 b M z 0 I V 2 c a M m X 2 0 5 V x r O A 9 R p U B e E H 7 h l r 5 r s G w 1 D 8 8 o T N c R V m j s I U g 0 C l B Y W e Y N B C 5 4 5 z M j E + 0 X 3 k j 1 L z S K X m t k p Y h 8 g y 0 V n d h I u y P K i t Q X + e R e a R E q D r 1 V 0 c i g 9 F P 9 R Z M A l i X S c 7 H 8 L b W j I I h L z d f U T 5 i m q H x N n v A 5 h u 7 I 8 3 6 o 2 W I P z / 5 n L d 5 M m Y S W G Z 1 g / F Y k n S 6 Z R h J O 4 D X 2 f Y 6 1 8 k v o v + E z h h K I B z m T z D 9 x k V V k o S N i V E 7 M V Z A 1 3 M K C a F + z U w D K a X X 5 8 Q E h 1 T Y h T z z w / 4 U T j 0 h K T d s C V G F g i Z H 6 h p R p e q N R e f B X Q A E 1 J / F s C 0 1 N g h A N d V u 7 C + b g F o q t h V S B g N r h o T 0 4 r u X h i N U D c R R F C p V C S R S J i 9 o v A T M / H i h P 8 1 e b X e 8 4 B r + 2 z r b G H 1 1 4 g + h n q R i 2 Z N m m 0 1 H R c H m I 4 7 u 7 s S i 8 U k k 0 6 f O M e t V k t C o Z 7 o b X a r L A C R V 2 Y q + J X n W B w q M U 2 P a M u f B 4 1 q S S q B j P o Y w z / b B A N m z 2 a U i r p L i e e g K Q I l b 6 h 5 R q G r l z k x 4 f + o J h X r j y n p D s i g G W w h b C 6 X k 3 x n x g i 9 n 1 4 l H 2 i e P g V 8 T i K H m J m j 3 N t Z + K 5 q J 9 A n Y 1 l Q G G E Y 3 J l 8 L 5 C S F t Z 0 i C k v u B O / b i z M z 8 v k x E R f p M n N T C Q e 3 X 8 j q j W M m c C R + h 1 n D f z w A 8 K E M L Y f q C G M x F N n M h O A 4 N x V J b z X O w Q H P A 8 z A a 4 F Z g I E V G B k C / x h / M C 3 l m t m n p 8 N q E D I M B g g Y Y x 2 g k l o p P N j J i w W I n G 0 L M C E L 4 K Z n r W f 7 K 8 F Z u c r x 7 3 V h B G 6 L o s v h v X N o B 2 8 m N J N J / v / L I h E I l K t 9 o p O y b 0 M A / 4 a v q B f i H w Y e B 8 m j 3 u i k g V D U G j J B j u l r w b + k C f b L H 5 p X k d V i R U i v N d d s + d F 1 7 I d C e 6 X 2 s Q u L Q 9 z q d Y p Y i e 4 w W Q n m I W E M M A k H F N f E a F J Q t W 9 t n 7 A / C f 6 S O S Q x L Y f M C 9 p l h w V v 1 f N + l 2 G 2 Z V Q W r V L O S C t k n l O A k p X N Z e U H R U M s T j Q B X b 7 H M + L e L z f P C D f N A g E P y A g t 7 M + S l U D 7 0 M C W 1 P I A i n u L g p u t m t S q E b N v 9 4 f 0 O m 0 J F t 9 a n 5 H M 1 k M M q W Y 0 j s q P x G I c H / m O 9 2 O W f 5 l Y A 1 z + 8 r 1 4 M n 6 O L P 9 O i f 5 M 6 w H 0 g Q G 2 M 6 K j z f 8 N b I b f M Z 4 v C U v z f s L B U L l p A w Y l j o K B l k r 3 x W Y 1 W e z g k l d 8 Y R 5 z i C C 4 6 p P 7 Z d G G 5 p o M c P m 6 r 9 u Q n n W a K H F 5 t a W + R e i o D B 1 G L y R r 0 G D T s 4 C m s O 2 h W D 6 / F F N p / v b P x B m C L b a Y T U t T 4 8 r B q X G k W q 8 g m k r 8 T O f 3 Q W t Z t 1 H X B s C I G 7 N a y O n C C + q O Y L K + P x n 6 / 0 w A 9 9 a r p 9 Y F N y P n Y n x h 1 X H 3 h w l W Z 0 t I S B D K k g G v 9 b U 5 H W j u v + p I 4 h G s X a t W 5 K y 0 Q i y a D n T z x 1 u 2 O d d a 9 k u B Q x T v a + m C O A l z z s E c X l p y R D n 8 z L m e e D 2 B y F e y o M m U z s S j x a V u J s y p b 8 P w k H l s V S a e W l U T w s j G y o n e j h K e N 2 N z 1 1 m F 8 x I W J / 5 e r S G A B j m e x f q s u c T 8 o c h r f / 5 0 + s 1 o 4 2 D 0 V 5 S d x B Y 8 7 e V M c + K y v k l r v 9 T R O i / / + / + q 3 + V j I f l M F e Q 1 W x c 0 q G y m Y Y D 7 T L 8 P 6 7 M U a o 2 p J G v S 6 P t b E g h W 5 R A S B 1 W f V 2 D y T k q / i g l K p Z K E l A p S j h 2 J l Y y A Y V i o S h t l Y T N R l k O j 1 C I Z V O U e X x 8 b D 6 L 8 H i + U J B 4 L K b v q 5 q o X r 3 e M G O C 8 / m 8 C V L U a j X Z 3 C 9 K s N N Q S R y Q g 4 N D q d a q z u c X S / r d L X 1 N X X 2 C m j Q a j m m y v 7 + v A k L N W K W 8 z c 1 N i U a j 5 n P 4 D l 5 P w I M f P r 9 c r u j v d f P d X H u + V J N Q o G 1 + b y t n t Z o N K e m 9 S e i x N G p t v e e m v l Y J S P 9 X z N e k 1 W h L r a L v p b d d w R D + Q u V Q Z s Y u y J 5 e 6 0 5 B T c d O V b + / K r u 5 h k R D L U l 0 s h K S p r m 2 d D o t e 3 t 7 5 n q 4 Z r 6 L a G e x r O v b 0 H v S 6 z I d 0 O V t c 7 0 8 P j o u y 9 O 9 s t y Y K s l + r m a C E F z / w c G B P M p N S u 1 4 Q 5 k h I J F A 3 d T s 4 S + h X U t q c R D d K z U T 0 j x e k 5 T u P e D 5 S C Q s X 6 3 n 5 P F u S 2 Y z H f n l l w X p R N I y n 3 i q p l 9 U o k L w w t m 7 X C 0 v q z t F i a j D z f t Y K y T y 7 v G q 3 u + m H O c O p B T Y l m q R Y u q I 3 k 9 T H q 1 t m q j i d x k m b E 5 9 F 2 3 Q X + 6 E 5 b V u y R C 2 O J K Z v M 7 7 T 6 P y Q 9 v T g l A d U V M Q j q V s J q v + G c 4 w A Y + a / h 7 D v B w R N j f 2 4 C A k N 2 Z b R v P Z i T u j 4 v D w S K a n e 1 U Z l B 0 V 1 O 2 Z P M d 1 A A I P 5 0 U i P C 5 T 8 R U 5 L I d N / o c R w H O Z t n H k X 1 W T 8 i i r 1 z Y 1 Z V o v 8 N k o d 6 I O k K k 7 R C t Z N z 8 Q k a S 9 n l k R t M g z A o w m S 1 7 P b D 0 K Y B k 3 h q a 1 m p 3 q C K r Q 0 W T s d + H 4 U G Z n p m S r + K W + r i W h z t u G M a k g z 9 f 2 5 I M n K + Z 9 1 + Y + 0 e c b k o m 8 q T z T 6 f a C K V 2 s l + W H p u O 3 p f e X V Y s m p 6 Z m W f / S u + a J + A U z i x F k S 0 3 5 a P N s r f j X D F S G c S x Z c 9 o I A P Y 3 v o p N k l 7 u l s M Y j M h M + V r Q J B x 5 + Z Q S r g 2 j m w J z f x o 5 B Z j p U B k Q x L v W z n m Z C Y R c G V h M p S + V c D / e / H a i T Z X m s W w W v 5 D t v B P x g Z l A O u p M h E W L g L I q f 0 Y t k 1 i 1 8 y U G M R O p C 3 J D t N R T Q f 7 m s m p b 3 b N X 5 p t y t Z t E t + O R b W c x w m 1 l s m X M P k L l R B 8 T y b Q R E j B E q T 5 m 9 t w O 0 S / U m j K d 3 p S r s 5 9 L v j x r m O T u r m U m E D D M 9 L k K h p 3 i m t T a m 1 J v l f q Y C Q Q d E j O I n 6 e d + K 8 U w Y q a Y 0 g 7 5 s O Z u Q O 6 H t 6 + / 3 l 1 O C H E U e E U W Z 5 + A 4 4 x 7 l R V N x 9 T r z 4 8 a m s 0 0 8 X x t m z l g / r v M 8 b e F b b q A s B b V A x 4 R w 6 f B f d n + M E 9 d N 8 P k + n 7 3 d 9 A R 0 K R T + V p / n M 1 3 5 z 7 w v F n A A 3 O / S W f y h I 3 m n o p z I W w f W i s N X t G y 4 b N E 9 q h I r b g 1 l u t g v a r V n p z E 8 v V m 3 3 h 7 / n 0 g n 7 W u J r 5 H E 7 g R K s u T H 1 q N B 5 p B v 6 l p W W f o T l S N H / 3 Q 8 D V o o P J / V 1 H k N a N q J r R h L w n U / c H j u g 6 T 5 n N o J e W V K p y G B e m J L 5 C N K 4 a Q / c b C b l 2 7 E y b t b i 7 v y H k g I D V n M + K Y S V O o 2 C 7 e E e 2 S 3 e 7 j / w R D g 3 X n O 1 O 7 y Y Y S z 2 T u C g X x 1 6 X T D p l c m D U 4 e G W k X y t N u j g D R v z l u e L l X 5 m H h s Q z O A 9 a 9 2 u Y r Q W C V 1 K l A C 1 i R Y 2 C N W S u m r I k G n 4 p H I d 7 c 9 7 0 X Y P 9 j k q J 6 p C r S B T K S f K u p i 6 b T Q d B x f Q N H h H G b D P e v H g q L g g k W D P E h h P f 3 c r J C x O S o 8 e H D 3 R h b o g t x e 3 Z T J 2 w f z x W d F W R z U Q c A 7 I c u O + b j g 9 O n 5 o t K u y f r w u 8 5 k p 2 c k T K R x X + 7 u X 2 y B b P z 5 i 8 a g X h U K x r 0 3 h v H g W 3 8 k P + F K Y S s l I r y j 4 8 8 f H s t e c 7 z 7 y B y b a Z i 4 s F 8 Y q s l e O m d l + + G N e S 4 J H + L 4 T 3 d T C Z g 7 f W F + n A g w L B E b E j C f U j p l P 0 C k a S 0 k g 6 P R R u Y H Z S W 0 j 9 8 7 M j w t j t / X K H a a E 4 e x 3 U 6 G R T m A 2 9 u 9 r r j w v y 2 M J 9 Q l 7 Q 2 A a r Z b 8 + l H / Q R L f N Q S J l g G 0 w c L 4 q v o 6 o 2 e 9 S W R u l k 6 P V Q 7 6 M B O g o t s P 1 V Z e v z c m 1 y Z v S j o 8 L d e n p v u Y C f B e J D i 9 P 1 R U Y 2 q M C i K Q z w N 6 r 8 a i w 4 n e C 7 d G A k 0 1 n Z K R y T 5 m e n h 4 I D v V 4 V O H X p 4 / M F U Q P 8 d E D U T V b 6 q b n i 4 3 M 9 3 f c 4 p N 6 e F y N 3 Z y g B 3 V K / u 6 Z l v K k N Y n t h U n 5 V r L n D H l Z 5 X A T I B 7 L 5 b f P m G m r 3 f D f W V O + G x z i d t m / 9 x 4 d X 5 B J l z M Z O A z 5 u C 7 h s C f 7 v x 7 1 d 5 N S a a Y P s Q Q l d u 6 d M 9 p Y w 0 A W 4 Q r Y q N O b m S z + z I 5 2 W s 4 9 I X n f U Z r e Z i U 4 t m X P f V + h M W T S V f W + h l Q a 5 d U y m O W c h H q e u t a 9 S z J / m s o 1 8 Y k G c u r 1 o 1 K s x m T R J Q B N f 2 d x r Z A t H b 0 W J I z V 5 S A q 3 J 5 5 o 5 + J g G i 3 u d B q A u p l 7 u P H B T r Q X O W 1 c J Y 2 / h R a 0 c h c 5 4 V z M O s D y 7 L v c Z E D 2 l N o b / N 5 o u I + J G W e P W S v 8 b g C j D p G E 1 G Q v n l b s M i t X 2 Y / 7 a C h M D R 1 7 r m j A 0 Y B N t v 9 9 s v d q Q W u 9 x 9 9 r u J w N r + B 5 2 1 t V W Z m 5 + V p T P m k b 8 I u N s H 3 D i u b 6 u 9 H Z d k e L L 7 j A 9 O M R R 9 T G d r H / I z 7 i L b Z w G m z + P 9 1 9 X J L 0 i u t q k a p 6 5 a a 0 G J b V x 2 S 1 9 3 X 6 X f 1 Y r 2 + V P F 2 o T U G h B t W / 3 U m C y N j Z t 6 w w e q Z S H 6 N 2 Y P Z H o i D Y u a 3 i 8 0 A X 4 N + Z 4 7 2 x n 9 v u H B D o Z j M g 9 w W A C N k W / u c c o M C S V Z W 6 9 X T W m X b c k H B K g Q F P b g M 5 5 F C K 4 q 0 + Y r Q f O Y a C F 7 S M f 0 p W 5 j I u V H n O r B s J h L t I D o Z 5 A C A J i Y m I k 0 S 3 7 y I C e H H f 8 q k + 8 C A u t H H 3 Z 2 t / e l k Y 3 L 0 p X b a m o h A Z 3 g w a g g r 4 P p 4 E Z d 1 5 R g x 6 g o N g 6 l p p p k L D k n o X J c g u O n G a V 0 r O Z L O 2 g c Y S o y t h s t W Z 4 8 2 4 w g Q m c D E 3 v l B 3 J / 9 6 q 8 u 4 K 5 M 5 x Y R 0 G j V Z H d s h P B Y 4 B n I l I 6 Y a h y I 2 1 C z l R V R M M V K V b e k u v T b f n V I 0 c 7 U a 1 Q L B Z N Y t c L g g N o A h v J G w T + W l R N z c n y g 8 B f u H s Y h 7 H Q r y 4 1 Z C 8 f l H m G j U b H X K F w B 7 Z b G 8 a n C o O l w x 8 j A m n r N G E O W 0 X P t C Y 3 Y E D e g 2 a q N t G a / S c v / o d 7 B D X 4 T p 7 X P 4 S + O 8 E K w 1 D 8 0 l E / 4 8 4 H W z J + + W d y + 4 w W C S / c T i o g i j Q o W g i + 3 D u U W 3 N j a l g O 9 t c a x 2 q 6 Y N + L s 2 l M G N 1 U G 5 x W b Z A v B m Q s 3 f v O U V F t F Z R I 1 R E 3 J t u Q i x w R n 2 + r 1 A 7 s q I Z Q j Z X o n 8 r 0 1 f Y P 9 f / x U V q S S W R l c X x T H u 6 / J o 0 m B 0 t 3 T D K W K g a q O A C m 2 X n G S o 8 C 5 t 3 l K g G T K G Y O O 2 O 9 0 C 7 k o d 7 7 u i A L M 5 N q z g Z O D l q z 9 Y X u p c G U 5 F x g m w O 8 o 1 q x V A u c h O S H g R 3 y r j K 8 9 G A / I D f n n P 3 b L t 6 V L x 5 M S z B 1 y T z + a 8 a J e G 9 1 I t K c u i V z I S d E e h 6 4 K 7 L B I G b a K H 5 m f i a S m / L l T v b k s R d U b + + G v p A d + V I 2 5 V P J h t e k o k L M M h O o K x G g S Y d V n 1 u 4 c 0 j x U A a j a i A z I V j M v 6 7 3 u N G o O f V 5 D J 4 8 K A b V 1 C n K d G r 7 F D O B p Q n H 5 5 p K b 8 t s 5 o m 0 W m P y 4 6 W c / M O N i m E m Y H M z z I k Y x E z V f g V w A m 9 u 0 E 4 R c h f l 5 l R 7 U X l O o h 1 f i M S y b U e 5 v J C U e f 0 b 1 o S 9 W 7 S i e 2 n o 9 C X Q 4 U 6 o z 6 a o 4 u h f d 8 Z k + 8 F v l f n 8 a z O 9 9 W 1 1 G m q Z + J 8 l 9 t e G k 1 X J F V P y 5 s 2 C f H r v v e 4 z o 2 N U Q T + f f E k 3 h z K U j k w r k V l s l e + o h 9 G j A m / E q N z M n e r D m l Y z B b N 0 F B / q P K D O 0 D I T / 9 I j Z Z o E l W B 4 u t i I m p b y T k s l / R k V 1 t G w E 0 G F 2 b K F t 5 Q Q l 2 W n o u a d a 8 F s e 8 q w Z K 6 t n P C C n i Y L p g h Z 2 K o U w O E H j E S m b 4 o i 5 d + v R k + q z B P d h C y n g Q z a Q i K F 1 r + y I B T v b X U 5 K x n t B u t o T c D d s u N / X l g 6 X 6 L 9 L x X B S j 0 i b f V L p s e c S N Q r b 1 y V f C F v f n / R I J F I j i s T n Z M Y T V i 6 j Q y 8 b L e b s l X 8 o u / E w 8 n 4 x e 5 v D v b L j 8 R d A U 4 R r g U b 9 C K H z a O 9 V o + o E A i a R j 0 k O i 3 m 8 M F k O m y c 7 W j 0 7 P R C X P 2 p m w s f q j l c U / P 1 y G i I i 5 P q h 1 S f d F 8 x W k j f t l 1 4 4 T 5 l z 0 v 4 T 9 X / s c D H t a B + 0 A 6 j S S a T 5 p p A V 4 b 4 Y h S B i Q b 0 T s g d B M a q 2 c 9 s t H q M 1 O 4 W X / 8 1 I 9 i o 7 c v 9 z X G 9 Q V Z U 7 1 K J / c P P R 9 N S G 8 X P f U 0 2 K h 9 Q 4 5 v 6 d z f i Q e e w 6 v H o o s w m r s l y 2 p l z D l P x 3 U T 6 L G y j n o W T 1 e 8 + U N T U L 7 B g c 6 b V D B m E 8 / p K r A T E a X u O n g d B 9 Z / A d N o 5 C K H e K s t U v O c r v K h y H D t l C m C O M s / P o t H V S H O p W t / s v D s b T V O L B 8 4 y n Q k a H V T W u o 9 6 4 L u A q Q N 0 f f Y g s K K D z n S e a J 3 f O v p L Q + D L J / + h s 5 u / J N F I 3 K j 9 l b k 9 2 d 7 c l S u z b + h z g 6 J g H a f d W 5 l w O f W 6 m i R 1 2 S n f l 0 R 4 T B 1 + k o s z p i A U O L P M H c Y Z B p i p U N 8 z n 9 H R d 1 W b T n u H G + 4 8 T j M f l P B Y b 2 O M O a Y m j T d i B T D d R m W q r 9 X 5 f s l n d k J H t W g g e I 6 w p S 8 6 q v W K f U f 2 0 F b h 7 U q 2 8 E 6 M c l e O D w L R Q X c j I o x C H x V v c 5 / K B y N 8 u q G 7 E 4 o I p 8 / D a O 6 1 6 1 X 1 d + T O 3 r a a 3 M e q a R 0 / a v f 4 s s y P O 8 x F i D + q 1 k Y q v K A + X N J E 9 L A m a r b 9 u 4 t M d F 7 2 C x d O w v E W 7 i o U 9 u n r n X e 7 j / 4 6 Y c R S o T I t e 8 d j u s i c D h i Q d v x l + c O f f m 1 e k P W Z 6 b 1 Z + l K X u W 0 W o N N h n F Z U m e Z V 9 X W y k q t t n z A T I D S N t j o L V C J Q U 0 Z j n h 8 z W e D P 4 H S 7 m Q n i w O T w Y y Z w H g 2 V G M A z z 8 9 M I H D C T I c q 7 S G m R n N w p M x b 0 I p 1 C F N x 9 q 4 f b I T O D Q 7 N o 9 q f g S 6 2 0 Z M o 7 I c b M c m V n D a O j R w z 1 v v X z m q y p / k 7 u u b J E 2 Y C l p k A 1 g j 7 d V j 9 2 j D t h x v V P m b a L 1 y U 8 d i S m u S n m c m L 8 1 o S f 4 k w D E W / C 8 f L H B Y y u m k R W Z 7 O y s 3 X l + U 4 j 1 R q m 0 1 0 H x O 6 7 E o A k 4 B E K o K l 1 G 3 z r x v Y y B S W H l X X l A n 9 C R 6 Y 0 h a X I Y / k s 6 B c J x Z K G Q K k S i B Y 6 l 9 4 W r B f V H D C 7 3 y n F 4 1 C f d + 0 d Y B h a + I F i V M Y p t K V T z a q Z 0 G E z h t A g F F u L 9 T N L A f r i 5 G 8 J e y N d v p 6 L 2 K 6 k f m L a / l N Z z H a d H X / V Z k f 6 / l 8 C + l b Z u D o Z P y C z K d e M s l t i 1 S s I m 8 u 9 f u W s 5 m n + l 0 L J 2 0 l Z y E e P O j + 9 t c J w y X 4 T / V m T G I R s t 1 1 O c i P S T q T l o 8 / / 9 C 0 a b O J 2 O i 9 I S G 9 j a y 3 y x J S p g P U 8 A 1 C W Q n I T T z b 5 X v G x 8 I P 6 6 i H B G B O / K m Z x F V T t U F U k M d T s U s y m 7 x u T D 7 M E w 4 j + K b g N / p 4 V E C A M D 0 / a 8 f 9 B y A w H N 8 C g g z Z t X J F 8 D 5 W r T E M r B 6 V J l v 5 s G m 1 + G z A J C I 3 O B 2 D S o l r X Y J G + K G R A J 3 W C C P 2 F 2 Z C Q V i f y r T 0 q O k W C e O 7 6 r 7 o 2 h u T u x O V 9 a N L 8 t 7 q s t 5 D X M Z i 8 y d M R X Q 2 r J r c v t b + l N R 6 G B W X 5 h 5 1 f / v r h L l T D p K m f q z W i M h 2 d l J m x p w o 3 6 3 v L U s 2 1 z u 6 0 + Y v 3 I g E k h J 1 2 R n j s c X u b 6 d B J I 9 C W L C Y v K V O / 5 g y z O v G H y u 1 X N / T N Y s o R a K K m c C H u 7 w n M G K n L Q G A U c x N N 8 Y H m I 1 n A d M H A g T N V k T v 7 6 b 5 3 c L k e 1 z R t s W 0 o 8 3 D r p q h 1 5 a G B y h a y u v k q 3 g L H b 6 Y 5 x Z Y E O T F / E D Z E Z O R A A 2 H d r u + v + L M 5 A P 2 u d e 7 s 8 0 X J + / L V u 6 a v L F U l y W X D 0 x I n j A + N Y O 8 h z F j a T X X U 6 G 3 u q / o B 8 N d l g d M o / U D T B 1 Q s / + v F U E C A P v F C 8 a h B I f H 4 7 K v P 4 C w 6 t 1 H n 5 r f v 9 r z 1 z 5 e s z c T m f M 1 / U A k F F d m c S J 9 Y D r u F E p i 3 q V C / j V 8 j t Y L S K M 7 q s v A 8 5 2 D E A 0 l V Y o 6 E r f c y B o N c h Z o u H w W c A 9 W I l + e e E W 1 f U 8 j U c n P p 3 r L i K Y T l 6 V a 7 f k m M A p j l t 2 O u h s N / R x C 3 o w V e H m + K U v d 4 1 i p q U v o b f r l x d x m I R U t v N + m H 9 a O I i e n H g J O T r R o t k v y 5 m J a z e 3 T Z V E Z N a / J x Z H P e m u 5 Y T 4 D + i A J b M 1 G + y 9 M f 9 5 o a S j 8 b H v w l w A V M h 3 J u k Z i v X p 5 T d V 8 T 6 J M z C Z U I r V N Q a Q b m G J O u P s 0 Y A L v 3 3 g c V I 0 D v H 7 D W U W 5 a D F 7 P q 8 F t X y j g g D K U X V d i a s / 8 u Q H 2 k N e N L y V J B b 4 h d 4 D E + w k p J 3 i V + Z f N 4 j e k Y Q l 5 3 R h v H m y J x S o D p o 6 Z E v C C E Q Q t J h 0 + Z q c F G J N X O r u r k 4 7 M y j A Z O w 1 Z T 7 n d 4 u P u 8 l j T H 9 6 r m B O K t 0 5 H / d H l + v y W L U n 3 8 P R O Q h a x k G f 1 e n t N g 3 T a g r z 0 / E k s l c i j 0 / m J v 7 9 j Y q 0 i x v d v / z l I f B / v p c 3 S / j O z f u y e T A j O 7 k J I 1 X w p 1 5 X 5 j o + L s h X n z 6 R G 6 / 9 S 7 n s Y a r z g O r s H f W b A G Y h m u x c 8 O G f j i q t w I i j I T Y K n 8 t c 6 o a a p 8 / X x v G s o J P W r 7 u V C U L j 4 / 1 9 Q 0 R O d 0 p 3 5 a D w u j L Q c I o k c k d g I R F u y y 2 f M 7 m I D B b q l B 2 1 z T B K C l k / 3 X Q O Q M A f p b O X I T r H 1 Z B J O 5 D 4 B f / 0 I C a / u N 4 7 l f 6 j j Y i 6 B E E z / 2 9 5 r C 0 X J x u y e R w 2 d X 7 W T M Q / I w I 7 K N o 6 C v L l p u R L d S n k 9 m V 2 d k Z m J v z b S / b z b T M Z t / N C o q 8 v D o F / / U G u k 4 5 X Z H k q J + l k T 4 L f 3 1 y W m 8 v O o d F 3 P n g q 4 y t v y y v z / s S Y q 2 / K R H S 5 + 2 g w 8 I X C S t B j k Z f U l B i 8 6 I 8 O A 3 J t 2 v P 3 0 R X S M w N p e p 5 W / / N g 0 G f b P F S r 3 T D R U A I A Y d X k d P e G V F r Q b 0 S 3 r Z 8 w g w E q S u T U 1 q F Z m B z r P U 0 d 0 w u N Q Q s 8 F e m Z 5 E e S r 0 6 p 4 L x u N B J 9 V J i k o Q C 5 u u 6 b F B z M T V s I Z + M y m e 2 D 9 Z i + R r d B f 9 6 6 + F S Z d E v 9 h d f V 7 K M X y / n O Z z 1 R Z D s f N K V l + J i Z C K 0 2 r E H 3 j y O A E X M c Q N c M q O 8 d 7 J m w f w 4 E 7 u 9 8 1 o l H G 7 K X n Z O 5 y T 0 p V R K S S l S k o P 8 + 2 Z u V V y + t S 6 v Z k j / 8 o S D v v v 2 m O a X P 3 X u D M 9 5 o V 7 q l R M N R b h 5 J L D h 1 J t G y + R z e b L t G A c y 4 m H 7 l x C d y o 8 N I u D + P 4 n l u r B / c l U g i o A z l + F K Y P n Y E m A W r c J Y 8 o V K d z l 5 v W z w a i l Q D 5 i J T Z Q n y b O d j 5 v E P V 2 o m F O 8 H G C m o T P Y p m k k J H f + L b b s y r c w b / E i v l / N 8 e 8 y z l L 5 t T P 3 z o F m v q s 8 a U i b v 7 S l F t 4 M q K Y Y B T R + N J + V 3 q 4 k X l D N 8 N g S / f H J F F y c o 0 W h J p V n A M N O 9 9 U u S 0 X + b r Z A 8 3 l 5 U J 1 F v O p i V c v b x q d P 5 c M Z H Y S a Q D J / N T G A y W Z d H Z i i m G 4 w U 8 z 8 N H m b q f M u 1 l e 6 h J 8 N Q q h c M s X t h o 4 8 z q c t G S F g / A u D P 0 D g I O J D 6 L G Z C s n O u r 7 s n D T 9 n v e v T Q K C c U s j n H l e i R t M w g g y B x e k c f n 4 O 7 R o w Y 0 w v Y 0 n 9 L B j q t a W G M p f I s l 7 n V P w 1 e b j 7 t u k B Q 9 C 5 m Y n X E q A Y 5 j 9 R F M A Q 0 k T I o 9 E 8 9 D U K O A g d s z m h F / s P L z V N 4 f K f C 0 F M h e 2 D O V n d X V B 1 3 p G j / J g u U k w + u H 9 T 1 T l d p c 4 N v v m T K 5 J R q + 6 X 7 / 1 7 U z z b 9 C l k t A 7 t K N g v P z D 1 Y V 5 Q Z b F b / k p u z r R k 1 x U G J i j R U K e J 8 H m l 0 V 9 J 0 W q o r W + r d 5 5 z L W 3 o u V k r m 0 1 v 6 m f 7 Y d j A m H q r a g g Y p K K Z k 7 Y M G / k C Z q J R p a R E H Z J k 6 I Z p 3 b e A C c h b Q Z D u c q F B 2 D p m e G a r j / H W 9 f s X x 5 v G d w O M G K M o d T r d k l / c q B o z r 1 A L y Y 8 v w 1 i U K D n v t k f x 4 H O h K f H 7 V t Q s Z J 4 f D G h n L W J a X p g I y q 3 Z F f X B H E e W I Z p 8 D g K E H J c V n i S R f 7 c a 0 3 t y n m C / G F M d j c U l F O l 3 g k e Z t + 4 G 0 4 L n 5 3 v + O C b p P 7 v V k p t T x 8 p Y Z 6 / d i 0 b g / 3 o v 3 7 m 1 s i 4 P t 5 Z k O l O Q m j I R D u 7 y 7 I 4 8 2 L w o 1 5 Y 2 T L D i 4 u x + 9 y 3 K g N t b s r 9 z J G / e + K m k U / 3 a C W I Y 1 l x o A e M s p G 7 p a w e r Z 6 Q n G 2 4 6 i E d 0 d N s V N U 2 G E D u b y 4 k S f v A 2 S j 4 r T B R T C Y p E 9 S C Q I y O s n y + U Z C y T k k f 7 I b k 2 2 / O T P t m M G P P n S p e g u T Y I 2 p X y O w H n Z t k 8 k 8 U X 2 1 F 5 b b F u N B d l R 4 T j E Y 6 c S 2 U / A h O Q x C 8 H A p T U F 6 M M 6 T 1 l d M z N h w c R o 8 U A 4 X T W n 8 j i e Y E Q I a z O v P V O C 0 I v m v v g G i K x p M M B X f B a t x 9 3 F r y H 8 3 m R y 1 f k w 5 0 h I x W + A R g v B Y a p N 8 O 6 y S G 5 v r i l B B w y G u r G 8 l P 5 e u O C X J w 5 l K L 6 V J V a V M q V o q Q z S b l 8 f V n u P X 1 P q v V + K T A K M w F C 2 c O Y C c B M j B n 2 a 8 c 3 5 o u r 8 w 4 T B + l W 1 B 1 h M o + 6 d i d g + i w m C B r U j 5 l w / M H H m + f Y T R e I y r l B 1 u m L n d N B B H e N I 8 w E 4 t h U C j c z A f I 7 R O R s b o l G Q T 9 m A m 5 m o p I C 5 n m l q x W T 3 f u F I U q 6 r 2 X 9 G y A 6 G N H d r + i / D w + d w 7 L x q 3 5 y p W 4 0 y + v K j I D E 7 T E d v y 5 m w i d z T z 4 C d o Y i e P 9 J z E z n N a a u P s 2 U J i K B b 1 x Q E y + Z V F 8 n Z Q 6 w 8 3 I P D 4 k a u j X 5 M N h m 0 E G Y G E t I s K U O 9 r e I k 7 A 5 I H R + 7 + l F w 1 x U T Y C 3 r j 6 W 9 b 1 5 1 V R O x I / 6 P u S L b U s o F 2 s S q 8 / L p R W n J c F 9 + P W w 6 B / O 8 V l O L J q J T a E t o K C / 3 5 h p G n 8 B A m I t I T A k N 7 1 Q S x 7 p 2 S k p W a d O 7 8 x 2 6 Z 6 M R 1 / p i z L y W 6 5 S k M l E x v g 2 f o G P Q Y B J B x H 6 K O C g h L G M U x k C k X N s D r V 1 a C f 8 q L / z T L h l I i x r g D Y Z F X y O 9 + R H E r 7 R E O O g A 6 Z + M a 6 C n r V m e h G m o c 1 r U Y h L x + 9 T F U h E G i F 2 B J C 3 R w u G s v k 2 h m t y f X u q m T B F z 4 s 1 9 f 1 I X g 9 D N p u T y c n h h 5 6 D Y q k q 7 2 2 e / b o X h c D / 8 1 G 2 U 2 6 E d D E I n 4 Y k H a / L K y t O N T F a K h W r y p J q q E 4 7 q G y k C 9 b e V g n W N K H X s f i R Z N I T c u e D A / n x O 9 8 z 7 7 E g B I w W e t 5 J S k 1 l v F 8 9 T J / q E L X o t S v w 4 6 J s 9 m M A v 8 I E n N M U D u X 1 b U 0 Z S 7 R U 0 4 7 J d G o w g / 9 x j W l G A f n B x X 6 N j J / 1 p 6 d x e X v h W M K M w l W c Z T q 2 W y p M Q s 5 3 N d 0 T m f S z d o 7 b 8 u A o a Q j 3 b S V u N A v z 9 m C y 9 Z w z F Z Z z n w i R n x y g p i A h z Y T d u B I 6 0 4 D d g G E y + v y a C j v C 5 H a V 0 N o 0 B b 5 9 o Z / Z 0 H B 8 D y c x W m C C X p 9 u m S o J L 7 h f z E k i g z A V V R T P e 8 4 x 0 2 k p 1 / L D w f 6 h z M w 6 B x A M g 0 k H 6 P X k y n q N l b w 8 2 N P 7 C p 0 x q u 4 5 E f r P / u v / 6 V / x S 7 s T l H e v r 6 o J E J a J V M k s + s y Y + l S 1 l C x N H c q D r U U Z 1 + d T y n B f b 7 + q D q 8 T c d v e z s l r 1 1 + T c E S J g j d 1 f / K 1 H R P 9 w Y 9 g g V H n J k T r e g 0 / h g 2 6 v 2 d r T y V f 3 z F j u s Z i C + Y 5 8 j I 1 Z Q 5 D L C 6 t Y t G r 8 O F D X F C z h U C a q 2 j 9 B H w f 8 / w y s a j + x P W z E 9 J Q Y e K e r Y k Z 5 2 4 n I A m K 1 K b E x w 1 e Q 2 U 2 D E L 5 D Q N Q 2 M h a E w L 3 Z y r a 7 C 3 o 2 O W o G h i I z 0 r H O c F d i S n j 9 C f x P B Y B Z h P + 0 I 1 Z 9 W / U R E N L 4 C e Z 3 J B + D k E S + q e W f Y i Q c 4 5 5 E e + f 7 P q X a H j y R h z X Q 2 c y y W G 0 H y e x M L O P K o n H h 5 y 4 7 3 Q b c N o i m p j a v D G P 2 c w 1 8 D d 6 r 7 h n t B f X R P L Y E X b n x y C f u a A a / U Q z 8 S U D Q E C H X B Y v Y c 9 S y Z i s z M b k y l R D N n e f S m t A q d v z o s 9 r f u / h F d N g 6 F S e U V v W 1 I W M 6 Y b q A i m n T 6 V L E l F p O p t Z N 3 8 H 7 S b n C h H V 6 T 7 R x X L m N V 1 k h 5 q Z V I r E J j p H J 2 6 1 2 a u p c 5 9 r S 9 s 7 L Q F z y R v 6 e T 3 C u D X f V F + g r V p x y A r 6 A M u t n e u 7 x Y F w + 2 l 3 d 0 + f I s G m 0 F c 0 D L 1 h k E 5 U b R T Y 8 6 z g X Y Z K A k 5 d J J r G Y X g Q + 1 j M W Y t r a v L C r D R A 8 u 8 r 8 3 V z n U T 0 7 u 2 E 9 T n z M v l i C 0 b 0 X K s + h N l J 8 n 6 y E T U V + / D 1 G + q r M U f v + k z D J G X x T S l v I r r 3 x l L D E C Y a 6 D X 1 y Z h P s T z e N k E K / F W C D f i u n 2 x F z F E 6 5 C d 5 n l 2 C u d z d w S 8 C d f X X M 1 3 z + C w M S s 8 g t K 6 u 7 M t L C x + o w P + k + + y L w 8 n X z o 8 V Z T x Z N m a e J a a j Y l r 9 l Z I T o F j c l l w h L f V G X b L l X u 1 f e i w l x b J j 8 7 u n 7 X j B Q B G G Q s I 0 8 b A z 2 B F g K 3 O I Q L 1 d U Q 3 l + G k 4 7 J Y Z L d g s z B w L v w J S z j m y C V K L I I 2 I A 6 7 L T X P u D X h l P n X y / f v q i z H l l R F c / M v P c a 3 X q u + H U c j o / r 7 z + R x W Z m E T 5 t T q A W b i U S v n D q Q g 8 d E s 6 W j L m G R U O L y q D M C s v T f 1 p 9 T M S a 2 d N 9 r B v g t h h / a i p I z 3 Y 7 Z 9 q k y V r a j W 0 V f B W F S P 8 z e C D 7 R u A C Q 8 6 0 K P l U t Z G 2 a n j q / S y s r G s S O M f n C x b j R 4 W R m K y g 7 b n 0 a 4 f B S M 0 o c W j Y 5 Y Z 6 Y 4 I 1 6 h 9 9 O R 8 U x d X l 5 8 v / v M i 0 H o P / 9 v / 0 d j 8 p V q U V 3 w o L x x a U P 2 8 2 l T s 5 W M N i S T r M h u b k I a z b D a 9 x N K s B E p V V O S S R y q r T 2 p J q D a 9 g + z 0 o g v m Z 6 p Q U C S u Q m D H h l b f L m a W 1 X N N G v a 3 4 c B M w C z B d P P h J x r e 4 Z J L U q N r G 7 q 3 I m G N e B X / e k U 9 V l P R z + + g j G H h i C l 7 5 m J q x G u D E b d G 9 r j s D R h C B A Q V a N s p l g / M N c E G I r i L S w F T u j b + X 2 6 G z A h u W n P r 6 o 2 y e 9 1 D 8 H W a y Y K i v m E c + + W 9 u R z L q s / g 2 l 2 Y a J t T t n A 5 8 F M f X x Y k G i k q o Q e V 4 Z 0 e q f 4 X s 7 h h R E 4 c 4 r P I t C A M K P g d U m 1 D i Y b l f Z o Y Q o X P t q M G o 3 m K p o / g W n h U O a c S s S k o C 4 C z I N G 4 j P 4 4 f t Y 2 4 R e + 6 j 1 n 2 f t A 6 a x 2 w Q 3 8 D y 0 4 P s H V Y A A z k H G v 7 e Y y W x K 7 r A s 7 f D Z f t l Z 6 I v y A c y 6 Q i U p b 1 9 j p l x H G S E q n 6 1 e V r + q L L c m q / L g W B 3 O 1 H 1 d U A I Z T c l l C 2 q S v C 0 r 8 0 k j C S t K 1 P n 6 1 k m / j w V t 6 n 6 b A + 7 u Y r 4 4 l 0 H L N s T B C R O Y Q N 5 o 0 o Z + / 4 X u V N l W p 2 m I b l R 0 K k p 0 v F X N J a Y m H a l 5 M 8 X n 6 4 8 7 Z e S O W H m B d n L 3 f G H i h N S c x Y + 4 t x s 2 5 u l 5 w D G g m M w A c 7 j e q p h S L m Y w f L F 1 y Z x Q i C p 9 k o 3 I B S V O N J I b h I 7 N 6 D P 9 n e A F Y M o S M w F v T F / V R w 7 V o Y 2 Z l 4 E l g V D A 7 + O c p 6 z K i r Q K f s 7 k 5 X x e t A 3 7 C G O M A q w S x i 8 T s L q 9 0 O x r 1 b A W g J c P 6 N 1 i X 7 1 7 O w h 1 X a N o d 4 3 6 4 H O N m K i Y o l b L + 2 G / 8 k j N 8 p 7 b A e w I 7 U Z N 1 z g S M H 4 t 2 H h c k c j Y n F R r a t 4 G r p g y v G B k c J 2 b i 4 w c F C o x m U 5 X Z O v Q O Q s 1 F n Y i Q L k S j Y Q d O S h M q O k 1 p h v r E P W n n 1 Q k 2 U 3 u m q R p d F I l V 2 8 g f L 7 G q e l e Z n I W k k 1 k 0 W E m b H d w a a p l e n 0 w K f w W 3 D I T G M x M H W P + e R F Q h z y o m i G Y U S J U S Z 3 U x / y r w l Y a x Y a 0 8 8 4 1 2 O o Q P 5 h g i Q t c J 8 x E h Y V l J q Q z R 2 O 6 8 f m W / 7 V S g U + e B z g + p N O Y + O X W k s N M C q o d C D 8 7 a T e M 5 d 7 1 w U y r h y H D 2 B Y / u 9 Z R Z r q m v / W e g 6 j R T M v j W b M X l E 4 R L M o E C 0 b z r 6 g f Z V M J Z z H T F + S X F H w G L R p Y D U n V 5 D D T h 2 p K A h i X J D / f i w l o w d / R Z p i b v Z 1 0 Q M 0 g e T E 3 O G / Y l 5 l 8 g J m L s h / G T C B y U l b j o N p I G W Y C k R g n 6 v e u 9 8 L V h M z P F O T S c k 5 e W v p E X l n 5 X J V F / z Q v N 0 4 x V K M V l s W p P V W x I c n l Z 3 R B 1 O Z O O C H r L 4 5 U E u l j v p x T I l b X 6 j J 9 7 e + M y Q P s f G 3 6 f A B B h E r z f p 9 / w i A X W i k A 4 d + P d I E f H 4 R P P q M + m o V w B g K y l H b C 9 a e c 8 y 4 I m 9 s I F A Q U S b N p z m Y O I 6 g + c 9 K F a T V 3 E R x 8 X S j E L I 6 k 8 b d s H d / r S / 6 a q 9 2 4 r Q 5 9 v 2 9 A T d / f X F E / p 9 v i T q h 7 L b c l S d O n p t / v u S c K V v F z Z t N O z 9 B / v B + T r / a f y N 0 9 p 2 + I V / / y Y d y 0 v q 8 d j Z k e K M w x D t m 7 s z 9 m 7 p f P 4 N + i + s j g 9 2 s x o 3 0 4 0 8 s N A i A E K D g g 4 E g Z 6 W + V 6 T k N 8 t Z c Q 3 6 9 y g k u z u u o H 8 Q 0 R N u R 8 6 r U n f w W M R j y i c t j z V P E F 1 N N z 3 V Z M G I t l f J v 3 z D o X 4 Y z z U Y L 7 y B V 5 i e e B + O Z i l o G / a k G i 1 M m n 0 U i X J Z i N S J v X 7 0 v f 3 q o 0 k 5 X i r q 2 Q D C k a q 8 u x 9 t f y e L l 1 + X l C 2 q r j 2 g n + 4 E w L I A Z m Z j z f f 0 8 Y A 9 3 t s C 8 + / 1 q W D c Q W / q U H H C B 2 / E n e j c K q k W 8 f T s d v R Y 0 1 q i A U O x Q F D Q s E h 9 T y g K m x R i b T p d V C t a V y M Y M w b l N o P 1 C Q M b U 9 Y K Y L J j T E Q 0 6 / p i F P f 4 G r U V u Z Z D 5 b E H Q Z j 7 1 s n C C 4 K 8 f x U z k D g 1 F U t i G 8 5 l 5 X i / s S S m 0 Y B i q W D + U 3 e K h + o c I z q B M x V b k H 5 U R / / 6 6 f w 6 Q t o t s N a T m E v s T k P k 0 W s 7 Z S 0 x T / M t N 9 e G m k y 3 j s 6 F 9 0 I Y E q J i P D h B q V G U Q J f y 7 6 7 0 c H 5 p p K D N Z u N b S n Z D 2 I l e t m u h y t R G T S 5 M Z 8 7 b t f E M m k 6 R L h t F T D + 5 A 2 P 3 N l 6 U d P H 2 2 l y 9 D Y Z c X j g / 0 S / U / F V u B U F i l L l 2 Y 6 n i G 6 N A k W x 6 S S + r D v T T X N H 4 P U t Q L W 0 d 2 F j A P k G g P j x 6 q Z l y Q u d S Y i f o w 6 N 7 d x o C z 7 p U u b q D 5 a C s P B 6 J K c A 4 B o q F O O b N D 0 F Z h F R x h H 0 G l W V H B k 9 D v 6 D H 5 K f 9 L v 1 + v w D j K t v 3 c a k B O t M h W D u X V x d O Z / E J t V 4 m j d 8 j b U z X 7 K G y l r O d v L u f 1 s 3 o R F k w q t M 0 g / E Y Z 6 m + v 1 k y 4 m 4 q J b H V D W q 0 V U 8 B 7 Y y I n d w 8 m Z X n q g Q q F h m q I k m w c 3 V R t S x 2 l C g 3 d Z 7 / 8 H / i 4 2 6 j 4 d 8 p w 3 J M V M O T I 3 J U o F M 0 + P A i Z v e S 0 j S 9 2 C J S Q h B Z 5 V T U b 2 2 P X h c / 4 Y h s / n W j i 2 Y K a r m P W G z O b W R e D 6 O 2 w x O n 2 P T p w d q X 3 e B S 4 G c o 5 C O I 0 f F k T u 3 x s c k 4 y k 7 O S H p + R V H p C 4 o m 0 x O J J d a D V F J C o Y b B Q o C 6 r a h L g 9 7 j B j V G 1 P A o z A Z j p a 2 Z W t G / J p Y m 0 i a B d M N E 0 5 / J s / m k Y M 4 G Z + B U 5 r K z 2 j T o + D z O B b p f + m U D 6 x s P O i 9 0 a 8 1 Q w Q 7 + f S 4 C Z g G U m M B Z v q X Z 6 q q b d k T z J M w X q C + P 7 s X H v P 3 F K u e z 8 c g p Z E Q 6 / U O K 1 z M Q n o h l X D x 1 p 7 8 W H 3 R P g f 3 r N 6 b y F m d C Q j A A j L 0 j y m A J T I p J t y S v j V M y o g n d X E s q 0 V M Y 4 E V U 0 r x 8 w 5 X + m j I o m B j D T U T l g N J Y F 3 8 e h 4 / i p a 2 p y P j x 0 0 i t o M Z a K A 7 j Z X 7 s u f M Z E k t I q 7 m 4 4 8 N F Y b x L S M N Y w e g s F + y t c / J g J o Y e W e x 4 M N P l G A Q t K e w F F l o C o E Z d j i e d F Y B R J w g Y d 1 z Z U O / W f D U x y m C s 6 L 1 N B q Z 2 6 f i / D Q j y m F W c x b S q R o 5 l H A Z s U C S q F d Z m O l b F X 0 1 b T O R C K e K 7 P / Y r T M A T q O o a V q b z k y K j 5 Y 3 g m G t q t M a l d J D e X j s z K R H z J 1 O a h D a y Z z u f Z r 4 c R I C h 7 U N o g c E / U B x K F Z R 0 o S 8 K X A u y F 2 4 K C W W A e f O V X F + r y 6 W b M l G 9 Z v 9 o b U a T 6 P h R L n w p I 0 Y e F V k t 3 F T M F z w f l i r w 0 O 5 o E r O j F J t y d s Q P A m A A q 8 P 1 g N d T a 9 o p U x X + 6 l + 8 3 c D N e s 9 I b + T K 5 C F 2 8 b Z V O 1 I Q d G Y n N i f L O 6 + y x / m 7 w + v M C Z j p W 8 w d C c x + M z K Q f K h I o x G S D v c y 0 q e Y f 0 n 7 9 + F P 9 X n 8 H c i B 0 g 3 d q K r a V m W p F d a j V n 0 M j Q R x p J Y 5 R m Q m Y m j 6 X B k O j P O 3 O x Q t a T W N i + R Y O d T W q 1 l F 2 D p w m l f C x E i X E z + v 5 K V a d 6 O r P u z 7 O V O K S v p o x 2 T 2 G s 7 T K u V i A A w Y 4 F o g 1 g 5 i / 3 n N O F 0 Q Y N t r H h v D J R 2 H O / U d l V C K x X v A + k v F U V q S j b X l 7 2 f l + y p M 4 H Z E w O o x F c b M 5 O l X / R k i e G R T v X q q Z P Q N 8 z u / W Y q a g G t x Z 3 T U R Y + i P Y I 5 D S Q 5 i + h K Y q d 4 q y W c 7 B 9 K Q u / L S T I + Z 3 J F P L x A a n i O b B 4 J r H o R 0 d M 7 8 z C f 6 t Z 0 b p 6 g e a U E h 5 k K m J T / T j c J x X 5 m + Z y 7 K D Q o z M S V I M n I J U 1 0 b f r 9 M / s o p 1 r T g v W Y m g e f b D k o B e V / N k q z a 4 f f 3 Q u Z 0 P R a Z m 3 K b D e P q S z C 7 j + p 0 u 3 B J Z V y i O q a q u d s U 5 4 Z 9 H b V q F O o W 6 q N P J M W O x 4 k G M T U 9 4 u m 2 z K j U T n d N z 7 O A T 8 g 9 w w S A Z j o L i O X i R N O 0 f w O 0 E 1 I R 2 H + B a W 8 w U C b W 9 + C 8 U w n u 3 J U K r P K s C f c C K + E f H z D D v P 8 a E S Y 8 l w j 3 H G j 6 z D j W h m E t L 8 8 T q K B Q t q P P z c t r S 1 l T w 8 f Y Z L Q O + 8 y g T B j I A r O M Z C 4 m F p O O U l H n b 9 Q 7 v n u p L m 8 u 1 Y 3 A 5 V w p a 4 a 9 p 7 4 f A Q N m P z x S E 9 W E 1 P X 5 e d 0 / S q w + f b A r r 1 y e N 3 s P D d C U 2 X 8 n z p 7 e 2 a v K 7 b m M L C R v d Z 9 1 M M y K Q S C 5 z f J h I H g z C B O x R f N z 4 + K C 0 m R / R Y 7 F q W + x Y 6 U 4 + B k N y S I l o 3 m 9 l f 4 L R t J i 6 r G 4 i + M t X d i Q u W E c 9 Y 8 3 I q e C F O + s n O b q i Y T I D 1 f q p t b v 5 l x L v n f R O W E D A v J m u u 2 B A y w c E t V W Q i O p a R d B I 6 K x L E i M z i S v S r X k L F C h j p Y b D d y T G 8 Y k 0 r U I T q h m U N 5 w K c p T Q D j g E / I e m I B P q k o v E c g Y Z a 6 T w I + j a T p y d c a 5 l 0 G m h g 3 v w + h E P 8 F E c l + 1 p X P 8 D 3 9 9 d F g 1 Q 1 e A b a U H y 5 n X z c + 4 K 3 9 G 4 + D P r 9 e M 1 b G m z A O T J y M E D e o y n 0 r I 7 X n m T g R N 0 I I q D Y S r 7 S g m O Q w o 0 v 1 H 1 W D D R i y v q u Y h z E 6 g 5 k e q m V g X a j f n 0 k 1 z L 3 a a 7 t v K g G / e m J d H y p y M J 4 M G i k o u v A / A Y A j Y S q 2 u W n l R B X N M N r M t + a 0 K B d b v u D q 8 F M x W 8 P R b A o M B b X s V i B d X M q e 7 z Y G v D 4 U J g T b 5 p S 7 Y 7 Y W q m l d F y V e c R K 8 b 1 H 1 N q 2 Z C I l O 4 C b 7 a a 6 t q T 5 r c h B s s C h e J 2 c e A x Y Y c q P R a k 3 j o u k r P t J H m Z L h f 4 v D j U 2 w + O i h x w u y 0 U p s F f 5 L 9 R M K e O D P a j s E i X j B z 3 E p z F o a E L c z L k E n r K 4 K v t k J y S x m h o 8 Q I K I 0 5 L I f 7 W h 7 c 0 D 8 b A r E m c b 4 S E L o 2 I q 2 i S x v 5 g z V z a 3 d 3 t M n N P D D q K L k Y k s D 2 O v A z T + o m u 7 d H G z v m G 3 1 J + G Y c h 7 N T b M j K R N i Y g R b x C A d x t 3 1 P K 7 G A o R B 2 H E V q w u h q 9 j G p C Z M Q 7 c e M k t n M H Y l E + h s B C Y 7 Q H w a z Q z s I K L Y U E Z V X 0 s q W I 6 b q n u f m 0 k X V r G f f e L V Z U N N v t O L a s 8 D 1 / + r h a f / N l 3 S / 3 C m a C 7 0 x q x J L v 9 + P m Q D q H M m F e U T Y k o z / y 3 N B o 9 m 8 Y E E g C i J K a D 2 Y C W R i T o Y d J k L N w w i E 2 0 G u x v G k 3 V 1 2 w Z p z f i A q R Y + P P f U P k y r a P Z f K D T P i u U u Y p n Z O c Z g P S K g d k 2 q 5 L A 2 9 l 3 Z R r 1 V t E + o A w 7 r f / N s 5 D k h Z m e z i m G 6 0 a v 2 O 3 n f 5 i D + q J q k X p V g 8 N P M C a + o 0 d 5 Q Q L U i + u 4 M 1 Y w m 0 Q k f 2 q m P G N 7 P A f K U i 3 A 3 L T N Z 0 h I k m Y k u q y f v 3 Z R A z Y Z Z j a r V V Q n + 2 G e m 7 D n c R M g J v Q 7 U G P p 4 p U V L L g / 3 l 9 T A T p p 8 b V W U M 9 y m K b h D c I P F L g S + J Y H w Y i n O h m Z 9 f q x p z 8 o d q k b y 1 R L e C f 1 c t z A S g C S O Q 9 X c s l P F 4 w N Q h / o M y + 9 / f r P Y x U 0 c F B J q T u Y J u I F h f F D O B / S P / Z H B 3 q / p x U J w x Q + M v q o k z D E i x d 9 R m N t X P 6 m t R O o L v 9 P p S z R x R i d Z h F j e A Z L Z 0 8 b e O 1 T y r 9 w b p E 4 W D Y A i z / + Z x z P T l W L t 7 T B 1 A 5 5 3 9 O P 1 M D 7 V W 2 f T w U C h r O + Q Z z u 9 G z 5 5 W S V x Z 1 f c U p a a M M q 1 M E o 3 G J Z 5 M S k D v h 2 F O g X E 1 d t W P o v v X / K u P k 6 q F W p h h P K e v C 6 b U D 9 z K S n o q K V u V e T N 8 c 1 W J L w D h q h X G n I t B W F a C o 2 D V Y j b V P D H 9 q D R 3 I x J P m u E x g A m r Y 5 E F N R 3 7 T W s v y O U t 6 H p Q n Y D g o F 0 D 5 K u n T W C E H i Y e x b a 0 o h M O x 2 K w w S C 7 l 2 6 g d f G B v G C I y 1 R 3 H / l c m h t h W G s i Y l Y 3 1 I 9 s B / x 9 E Q s C F v f 2 S N H o 3 r r 8 O C 8 w I U F A B Q T W 0 d / d 6 H c x S o 0 X e 6 p H h m S s D w a G z f G h G D J P Z v 0 P q / R E + Q M H m 5 s h F 0 V Q g Q O 3 V i b V i V c t Z M F 7 u d 1 S / V C O a x V l x I h K n 7 y p i k 6 H b 6 r E i R k p t F n 4 w v R R 9 c O + u w d y F 3 7 j r 9 e O 7 6 p 5 E p e F d E Z K z U O Z T 7 5 s 3 m p f + m j v Q 4 l 5 O w Q V S + 2 3 J O i q E T w L 1 C z i 4 7 l 9 r W a 9 K W G / E v M h a G f V W V b t H o B a F N 6 Q 8 3 m B l W A b 8 z B V q Y h A E 3 r B w X a Y v K n I V P e Z L r o v x U e 1 p U f k m e 7 u h k 0 F C N E 7 P 6 R j N b k w 5 c z A 9 2 L Q u O 5 G o 6 6 a q f d 5 z F 3 E 1 G b e f V H 3 L h 2 e V k E d M j R I n e B A + N C B G 8 e 1 H b U E J i R f 2 5 X p x I s 9 Z d 5 W r 7 g x c P t w f j e P g 6 Z c Z N g o K 8 w D w q C E S 2 l S I 4 c R C 7 f N Y l j k 1 P x B Z a e i 0 z I W i 8 t U a k d i k b K u h W q S 5 l e y U 7 p j z K / T z A Q C U l Q C c G P Q L P l 0 N C G J a E G K j a Y s p F 4 2 k h H g V w G Y q V F v y R 5 N P F 2 M N 5 Z l J z S 4 2 N E L w r m 0 o X g D F + d l J h B U w c M O Y E q K C i X u y 4 7 z Y t 0 Z t z U M V C R Y c z F X V s 2 p J t J W 1 h E M M 6 p F / Z g J M D M j G e 5 1 r D K 9 F m C i E T I n w M S p G z D n H 9 e j h j G x N g Z V T B R r M R W 8 / v k g G A X N 5 M Z x P t / H T N D G c u q 1 k 8 M j I u K Y s t e m z 2 A m h X U P A M I f 8 H m A 7 0 0 o M z F 6 r q x r O S h 9 w u z + 9 a z z 3 l H x 8 a q z Z j + 5 X D u Z u 4 7 r c t I P 5 Q W O Y 0 N t X h i E C 9 w p E L I e D O Z M 5 C o R e W X B m Z 7 D S Y C U m a B 5 4 q o U b J C A n i E Y q 1 j v j S U L h + K y l H 6 l + + g 0 o t 1 i W z f 8 2 q t Z P N o I q i 2 K e 9 v 6 v U 7 N l j E p C Z 2 q e T T Z W Z D g h D J z l 9 v q w Y q + o 2 W k N m c d + Q F / g n w S 7 e F X P Z E 4 o m H h e k U i o 1 Z m + s D M Z 4 c u 9 J J i + v F 5 7 o 1 6 O D t r o g t m U b Q a V Q m G I 8 b c J n T N 1 5 L w T M X U u 9 D 3 Z x L d h f Y B p h v m b q N V U b + o V y t I t c T v 1 t J K w A 3 5 3 a p q e N U K 9 3 a j x v J 4 Z a 5 p I r b 4 M / Q 2 k c c i Q I O P 5 E Y q d q y f 2 R + I s s h E F w y z G o J v l C S d 7 o 2 e I 1 B B 5 O / r / a i p q o 8 F q u o 7 R 9 T S c Z g Y N w K t f V R s S L 3 t 5 K b c 8 a X H h w H d g 7 C 5 X k z U y a Q j 7 H g d v m i n z a k g i y q s Z t R q 6 r 9 m 8 P C g o z Q e 1 P c 5 j 8 1 3 N q m 8 6 P 8 e B B e P r Z D e O 8 x K O J a R i 7 o m 9 j m S 5 a e / w Y W 8 L g I S k x l t l u s H g d G 8 R K N w g D k M j P k K T R U R v M 2 9 x Z g i z l S h 3 r O 2 D c O W D J W a v b O i B s G v C H K v 9 E C Z Y l G Z K a l m w 7 7 R e h 3 V g t w w o d P 5 y L I k J 1 M S Y n p L U + 3 y D s P m n S X g S m k 8 A 5 w w 6 A b h 3 n a j o o t 1 e h E W 1 T / B 3 G t 0 f Z t h o A q g V B 4 + 1 q o d q k o m q Y S p P p 0 X z K 0 I x 5 I m Y j g R L h p G A p 4 A 5 k D Y K V P J a L + p h 4 a i 6 J a 5 H f g + C D 9 7 p 7 R q s P c k 7 8 F 7 q r H s 7 2 5 U 6 v 4 O P 0 E E k s Z o 3 P K x C r p w y k T + + E x M S 8 x U A g z M E M S 8 X J y I n D Q l G q W v r + N 6 W s G 4 K U m j X Y R m S Q t c k 5 f m j 9 U 6 q s n t u a I K 5 4 7 p E i Z Y Q k 8 d O a + V C d H v 8 V + k q 9 O 9 p k + A k G Y N b C 2 i D b r g 5 7 o 1 7 R v X Z y V S e W q q V P i x C e G h D A U 2 C z V J p + 7 I 8 v T d 7 j N D o J + J k 2 r O u 9 U L + N O T u J k D 5 7 4 Q N A t w H 0 9 D p y o o N 4 6 V C T 6 X b K U 3 s 2 I Q K E X x g l 4 i i G 1 l / E a X a R 2 / 7 A S 6 N u 0 O I 6 5 u S F A X r N Z U w u 3 0 n G I a / A 6 V q b 1 B D B B W c 9 J d / e 4 G E S Q z t P E M Z N J J 0 6 F b K P a Y D 0 3 p J p B Q J K 4 0 p J s 8 2 Z G n 2 0 p R r r V j g D 9 A B o R j C V 1 L f y I 5 L 7 g G O 8 b 5 3 Z W 6 m R 1 B 5 J Y c I Y B U b K n S 3 1 z y N 0 M P i 0 v G X 1 p M 3 Z b x 2 L I y A d c W M t 0 J E O e 6 3 u P M z L T 5 H V O S l h W m y 3 I y C M 9 5 r Q 1 A x b r 1 C e e 6 P j m M b 4 X 7 U W 3 d f E 9 M r Z 4 L E x 2 Z z q g p q 5 9 D c t k M z t H 3 U 6 R A K o N u a z 9 Y y 2 k Q b I I f u B k P v P W S Y 9 F w P e + p z 4 l P d S Z D 1 e p p d c I n Z f / 4 S v e Z w b C M Q 3 s B C b p A k G i b 4 z / R B I e k u u k q 2 6 G 1 A N g s N 0 z m / J x 2 Z K m + d s N 7 m D Z S E 5 X P / D h G E y + k X x Z O E g S W q Y j I Y T 4 E J C a z i W v S q K r U 0 Y s L B K n L c q 6 h 0 n C S p Y P w o D s L w u I D l Z j u P f E O g H Q D w m V K L I x l A T N C w G 6 E 1 K Q D S 9 N F w 0 + N r F 6 0 / s L w S i J w F n 6 D Y I i k e k G u y f a g + Y G D 9 S w I r z N U k 7 0 k z 5 S O Z + X u / p Z 8 f f h E L 0 H N U L 0 U W 7 f n B X l E r I 1 M Z M a M j 7 u Q f l W W k k 6 u 7 8 d K 5 D a d Q v S P e j 6 K b g m p A 0 q L S I r b x L E b 9 l w q g D 9 H K B 7 Q X u K H Y S P c 3 H h 8 2 L / u z 4 K f X e u 3 O M 5 k K H B U u C B z E 0 + U I P w l t B s M A 2 F o I h G h i 0 o o B C x g J O Z o Y x K y U b a K f D Z 5 w / z r G I b D k Y z 0 j 3 3 C l n e D n A k 2 P 6 V S z E j I V T e V O T J C d z F m H 4 2 N n b J D + m x k J J S Q p Y n r S p R T U i t v K F M 4 h J g M 9 1 o p C O X b m k Q 0 K z 1 U 2 P Y W h H T f U Y n d T P b y X F 4 f 6 y x Y X 8 4 P z P 3 m z 5 H J t m H U h g q K q a 6 p S 1 j b S m 8 3 3 B L V o t N U 3 8 d l E X i R y / W C N I T X 8 c 9 Y z 4 8 2 Y k r o Z U m q f 1 S s s i 7 O 9 3 k D M h Z 3 9 8 5 2 D S z Q D A s e j U / F j F + S + G 0 f 7 c K o u Z 3 y 6 U P p v L A W k R d E M G k R s b A z 3 c + L Q K s q 1 z K 9 k P z I n 7 J x 8 L L M j T + W V P z s 8 0 / Z b M i E y u a M S l G I 4 d p M w 9 j 6 L D j V F Q B 1 b Q e b A F t q 4 o d Q 0 A n 3 2 P I R X u l O i A K I 2 Q 4 z c e b 6 E f n K 6 3 t w x K v S o Y B M w R B G q q X b o X G V l i v m C M q O N K U T W l H G y 8 l O 6 S t 5 p J I a U 8 E O Y + F z Y V Z 3 J Q Q l T 2 w M j r C t X f S a B W c B D T U Q L m Z D s 0 d U U E S j e q V q q Q 4 a J O m 3 g i F X R M 0 P U 1 P 9 w u q 6 r i M W B v 5 N t q L m W + e 2 v L V M g K d 3 c y R V 3 f f K 9 8 Z D j v 8 1 C M 1 m 0 5 Q Q E Y j A z / a 7 A / r g 3 B r J C w 7 u A 7 T y L J A W G Y D D U l t + 9 Y h 6 R U Z C h 8 2 / b n y 6 S V C n p 8 2 J i t p o 8 H n w w e a E + n e 9 0 r J z b f 9 u 7 r o y x G g i i F e x 4 G T H K b S k P g p 1 z X O Y F R Y 2 V A o G D U a x 6 L S c K J W F q / X / F P C h U h F H 8 l b U b E 1 F p k 8 a B 6 F T J H m 5 u W 6 i j Z c m 3 z J m Z q C 1 r u b f p H n t b O b s 2 j 9 M o 2 N C 3 g p 6 i 4 A 9 v Y O R y u C b O G J U a U U 6 j d H 2 Y R T Q a u 4 H f B j k F + I x 6 E M q P + 7 6 U 8 b X 0 m X g w I G h G k o F 6 F c H E S N w X 5 6 r K 9 E H T h E x Q z S p J f Q D S f t w V 7 C m 1 a w c h r F Y Q H 5 + r W 4 S v F T g 3 J z b N w N 2 L L 5 / s V + T c x W D 0 g J + I F i B x f V j N X + v z 4 f k 1 j g j 8 F S g O H 8 e H Z X a 6 b b f Q U B a I Y 2 I 8 L g l O 2 a F R V C d V r + w u B / o H L b A j M P u 9 s I e T E 2 F Q L v D i e c h N T 2 n n I 1 w 7 R 2 a Z z 5 1 U d a z S y b a B J b T r y s B Z e W 4 U Z F 8 f U P K Z / h T E 3 F G c v V v A o 9 I I t K m A C C e F 4 2 M C s R A p H s z + o U d X d 9 2 Q b V s b 4 n l V w 9 j Z t C / r S A Y h k E n W L B n 3 A + H A / g B 0 4 + c N F r l F 9 e c + 7 V D W s B X + z V Z y z H Y t C F / e t q S u 0 / L 8 i p R O X M w n N J E q u N L x I N M S v J d 5 N 5 O w 3 k 9 r R 1 0 I 7 / / J C Q R t T p I d z i g g 3 i i b 1 r V s 4 J j S O 2 8 d 7 e G X p 6 f l n + 4 W T 8 / Q 5 0 H T L f h B + J l V r U f k H 1 z y e v d R / 6 g t 8 m L Q m 3 f 1 / m 0 h 7 8 R + r w 8 8 Z K M R x f F z u 5 r d i N 6 l o G A c 3 S L M 3 4 Y f 6 a q / 0 Y r j M U K m z A + v U X D f L x u J P o E v J J 8 l r X W X j n n W L F R w E d 3 z 2 s z D w J q B g Y z B F e 6 z y m D r a S b 8 g M 1 s 6 N d 5 e O n O e i 5 w u Q s N B 3 J T Z s L i V i L 2 b Q z B z 0 a b p s m Q k u g G C n b q n m z l Y C 8 e f G R G f 9 M Y W 4 k V D c a x 3 7 X / B i 5 v Y x s F J 7 I R G p N r s 5 z 5 l R v w X g / J U l e Y E Z b 0 C 5 v p y Z N J 9 k j A l 0 9 t 6 O m T M T R Q A D B T D f y V J K T W Q b P l w B H 3 e G s 5 8 H 9 / Y i 8 v l Q / 5 b + 7 8 Y 0 y F B q K i a I 0 r b V 0 F 9 g I f k a R m u x J q e E U I N J + 4 M W g J K w F G o w P i V d n p I P Z p b + T 2 D y q r O m m 8 O k 9 k K + w z 1 x f e V U S m a C x 9 w E + m x 9 D W x A l d O O s c c 1 e D A t K + A F i M 2 / p B l h 8 o Q x 2 d U G Z Q a / F n E C i / w s i 2 b u X Z t e f K v e 2 a o 9 C 9 U j 3 h 1 6 r f g K c V w 3 1 5 n L N E C c S m U E q / / Q w L t l S w 1 g H z E m f j D m n q 3 B d 0 X D F 7 D e T Z y v q i 0 7 G L q q P O i F b u R u S i B a l X C q b U W v 0 U E E H v J / R z m 5 U d N l t + R W X S 5 L V P S 8 j o Z o n F R n T v X S I m g l b X g v n q J v 0 Z p 1 6 j Z r 9 i D D m Q V + D H 8 4 W 4 p I M A 0 K Y i v m z 8 I 0 y F B e K y c O Q D s Z D s U D c 5 C C V 7 g b 5 p M d H h b 5 N b r S r p z b d A k n L p l r 6 R v O 1 1 E Y P j S l R q X 9 T Y 5 J Q K K k b f N l s 2 H 1 m W C i Y p h Q J N W Q + m p d S 3 l m O Y u N A F z w i E e k x L a a E f r r z w A W v 9 q L F g 7 k K o 2 J o U M I H l t g o 0 n W b e A D T y s I 2 M B p w O b r + 5 l 8 l W I 6 x s S B g c X n q L T X d o q a W D m f f H l c K D k t h e X u p Y S J y V 0 1 g i R n 3 k Z P g j w W j o c f i W b P + T 4 / D + l l O V B C N d 3 X W q f M 7 y O 6 p 3 1 G T m f S W 0 o S T P G e 9 S M T a y C 8 V N o D C A E A D q U d m G T h 5 L j f o V P 5 S m q 2 a / J C T S r J V v Y 6 8 b K m 1 Y c F e N f X D q L r P U L 6 j I N C E G U f Z l t t y c Y O o M H 1 s o + A b Z S h g W x G + 1 I v 2 V i v 7 L Z Q F 9 u l k c l c 2 8 n f U h n f C k t R k O V T h w E 2 L J j m p 7 0 E r U t + F 5 H E P f 9 w v 9 G f y i Z p R B U L e Z K t 4 R 2 q N o r T j u 1 I 5 w v d q S z v Y k P 3 9 x 5 J s O U n e U u N Q d k r 3 z e 9 n A S 3 l T t a + S G C / W x h N 5 a J r N 3 O G G a b j Z i o L 3 Q I m 6 L p x 3 E 2 l o F G I n L n P x w q q i W V T B y v d 1 A S d C G 4 0 1 O d k X 2 7 P L c j 7 6 z E V m G X 5 9 W M I O d B X H B t T b U S o O 1 / f l l y D 1 h y n C p 1 k 7 X a x L q v d l g h u g 8 Q s V 0 k p E N O a 3 L A V I j b i S + T P u X f 9 M Y u i 7 1 N f u t W a U E Y P y 2 d b R V k 9 D O r n F / Q z i U Q 6 9 w M D 8 f I 3 l x 1 X A G F R d 1 n o 0 C f h d M r v 3 B 0 B X h C a p 3 c L f O M M B T h C h N X B e S U n 9 c U 2 9 V X O n A Y v L J M h T d A o 9 T Z z F J y L j Z o w n e v G 9 G l L R O 4 T P W j / K L X u m r O S A M x F m w R 4 k u 9 V f O w V m r J V u C P T s S t S C O 2 Y 6 u v Y Z F t m k 8 7 J I R O z K c n W t 6 R d V B P m P p N z E 5 L d O J T d x / s m p L z + + V P J b f e f 9 2 t B s t Y u 8 j C c 1 + T D f s 9 a D a j / t F U L W 8 R d o 8 W g F H t e l R e M / K P z 2 G I 8 4 R T a s v Z e j U m B q q 0 y R 8 j d V p / T p j 0 s I p H E y X 2 8 t Z y V k G p 8 d 8 c 1 T E X Z U 6 P u E C 5 I h Z 3 y J y K / 0 M R u I S 3 V l v M m P g r N g W / L y f b U F v 7 p q c N U X N 5 v V 5 0 B o l u F r O y V H x o G 2 S 7 d M Q y 2 V 3 6 g D N a U 6 9 P j p s 6 O 0 W F v L K X l 0 p R q 2 K k x v Q f n O 6 h F J F n i B e V O p H m I 1 i K c 3 c E 0 L + y Z w W h r 2 7 v 1 X F O P z g P a r g k h U 8 L C 6 D H m d D P L g I V z g 4 o H O 0 q X x d v s O s n z y Z s q Q X r x f o s H B z W 5 M e P f m 1 I r d S S m C w p D I W E g c J r i J m v q x O s C 1 1 U b R f X f Y a A e s K z S M 9 k d t 2 O r O L D N a 2 r w V 5 U p Z 1 Y G D 5 n H / B v m V 5 n Z G U p B M C g / p B k u T j o H Q / u B q v 7 v q 5 9 y d 7 c l r 8 w 7 x I G g R u h + r U 7 z S w P s f K 7 X 2 x l M I 6 Q p z F X w 3 Y w e w K z e L X + t l 0 T N J f W Z D R P 9 x J z G A q B j 9 + f X K v q 7 / x X a j l 6 6 u W / O q P / V 2 D Z + V r v V k J 3 i q q l V B H P x 6 7 J f H j M B D Q 7 H d s 9 f 9 A K G Y x D o J 8 r Y p F Z g s o f 7 9 G q 1 p N E 5 k q N q r 1 R t v 7 A i b y x O G m Y A f p 8 N X V E e Z 0 8 I 8 c I 9 D N Q P v N 8 t B 8 3 a K R 2 j y Q d W m 7 8 I T K Y K y k D b S h w Z 0 z h I 7 R m V F F Q r 4 w R i m 1 I f 9 4 U u l J 1 l g c O a N q F U 6 s u c B C 0 / I f V p g N F g e j O 0 Z 0 / E S O Q y h s v 8 y f G x d O c Z x g k Y + s 7 f 9 t S s G N P P D O l H J F V I B t X / A E F l M v f C A M L u E B I S F 8 e a l v i Z 9 I o S V l 2 N B Y R A x V R t h F Q b R B N x y S v T t s J x e Z o L m s H / A W W g Q E e l m 9 4 j E U D a r + h k D g b L a t c n T D U A C 0 8 O D Y n P W r B 5 h I 9 h e r Q r l 0 S u z p u 8 5 a o h L O z 9 2 b Q j H Q H 3 0 F E 6 n d S 1 x I w x f p Z 3 1 / W h X R c L r o / X M T G 3 r t 9 K 5 T r + E z 9 N X U v r + L f V 8 U p 2 T 0 Y h e f 5 P D x O m 9 s 4 r D A H 7 B y D Y a z N t 9 Y n G 1 G T P y 2 F t V 3 K H B R V w z n U T w k 5 G l A D 1 o d U C m G 7 W N + J 3 5 3 j W s L m f Y x g g U d f P K q m p X p O p V N S s 1 1 7 Z M c N L 9 X E 5 L C 7 r + m 7 J T k E Z u R L R 6 1 M a S V D 0 v K P C O C 5 / X G O + R U s t I w 7 J M 2 / T 2 y d 4 0 U 8 E P E S w W a b 0 L q X n 5 f r Z 7 G N d F U b k m z X 5 3 l q M y G R 8 y R Q m M o C F C 2 H s F O a F 0 R Y q e b 7 a D Z s m R W v + Y U 4 w q s v d p u 2 e o c B N c j / m e H + l S s 5 v s o g E 4 9 I M O k Z w b i 8 v z Y I S h x r c F 2 f V H l c F w 1 b R d U v U C n A 9 v 1 e H 2 A 3 C 7 j Z 5 7 D j W l D P N S K D t E E q 1 l T e n N 1 j H f W E u Z Z j g h n 7 H w k R Y g n r 9 7 Y h + H 8 S m h A o h c 7 o g z v 5 S p i z F U l n C 7 a L U V W P g H 7 g D B J g v t j u W Z P h m T s 3 K X M 0 E d v B F K X 0 i o + 8 H 5 t 8 H l Z k j V h h 7 d n 1 g t Y S + L q C K 3 + Z U A v r 1 D A x d T r 1 q e s r y l V k l 4 v 6 B J K R B G K V M 2 N s P f J b 9 P J C O j i t T F i Q c d + Z X U M P 5 3 p O 4 a q i A 0 X w I K h D s n j e E 2 V l r F c x + W l C 5 U W 1 / J Z e n S s o M M Z n T d e b b 2 a t i z Q m A z I 9 t y N L Y R R l L H E o g 9 F Q + 2 g i Y H i U G 1 M C Y f 3 O l o w K B i U 5 q j j e O 9 L t r J 9 / t B j R W d i k 1 L w O 5 U W 7 Q G a F C s p w w 0 W L X b b 9 4 c B I 4 Q 4 e o k s a x o z X 5 t S U n U o T T i b q n X R 0 1 z m H o j K + y M 7 6 7 V U K 6 6 I / M 0 a J u 0 I U J 8 L O Y M M q m W M S 7 p U x h l c a R s Y g S k k s q d x e G o l K O M 0 E b T e g m A z a x o Q t M g a c b y x n n 0 I H J 9 L L s P M l J s 6 o X p v 8 7 c d w d P j t B J x j W e + k u q w o G 7 g P t A S E h 6 R h r x k + u G j N S 3 i 0 d k e a W U X l 2 e Y J C 0 J j R V G g G q g i G A W E R V O Y l y Q s 6 + E V 5 9 R S U c L v K x g D z j 3 C 5 G 4 2 6 E p e + L h x w 1 o 9 W 8 r D a g 6 / M L u n + 9 D P j G 3 N O H o h a P + B t 5 6 D i + x f X q n L k Y b h E e N I U z d J J / e P L T R U w J I 5 r u h Z 7 R r i w F M 6 J l o T G H T P a f X j E X O I a S 6 / r E J G n 6 o N z h C w a J h 3 L m b k n q u 8 k W x o z / 1 6 b v C n v d h t 0 s W p + + z h m c o 2 7 x a L u R a 9 b G U b z A + b v W U C w Y q 3 c 3 4 + K P X v 4 G / e h 3 r l Y M 5 2 j m D 1 I 6 i f Z o F y i U 7 U L o l Y 0 n 3 F I G S F S N B N n z F I u Y r F Z u K O E 3 Z t Q x A W T N z m q P D U S v d l 4 p S / Z 1 q w 1 J e z T 8 I e t P R X v r 1 D + f I t k n T M 3 g e g e M 7 0 J 6 8 N c E S U k 5 / w l h 2 A o U 4 o E U h I J q 2 q 3 D M X F 9 N N N H 9 a V Q F b U J + q o S V i L V 6 T e a K p Z F p R p Z q i N i E 5 T R Y c 6 y W a m h f / + q 6 3 a u 4 h K u S K J S X d A Q o V O v W p a U B D I b d W c K E J S C v b a 6 Y k K q I 9 q U x p G U a o V Q S 7 L D 9 Z X Y g Y f S 2 2 T q A i 3 o 1 J b T X l H q B A S / / H l m n y 1 r + Z 4 K S e d 5 E V T V Y 5 f g 6 B 4 b 7 0 u 7 6 4 4 g z E / f h q T S 9 M N 4 x Z g T h L N o 1 7 S b 5 I t 2 j r X + E w v v 3 t 9 n Z R k i 7 e M w B 4 G 6 B B T 8 a D y Q F 0 G R l I 7 + 4 A V N J O 4 e j L I B S a 0 J p 8 X x 7 V N 0 6 I C a D A N B g 9 k K j F t F M W 3 E p R Y G t / X n 6 C U m 6 s n x 8 w A / B J b 9 E p t V L Z S U s m R U u l T V 8 d S F 1 V v H H / D F q g C N M l O 6 Z 7 R W i w C 0 m Y 2 e e 3 E P E B i 7 a 4 e y M J V w t 2 9 F S G v c X O W o f b + F L l X u m 9 8 s K n 4 T T m s E p 7 H / B v T z 7 5 y y k k t l P O S c V W Y o w W C E O c Z a B 2 r x k g 2 Z C M f l S v T z j 1 x P 1 4 b 3 q K t r z e f O 2 B j 2 X S 0 n t u 8 O i 9 M C F 2 l c a 1 R k 6 N a 0 i R w + 7 6 O 7 + A 1 3 d s z h K Z M 9 s F G 1 L z W t l J Y 8 D K 0 D V o K s H a 7 p X 2 9 h y 1 5 t H l V r i 2 O q Y Z x z g Z z Z j 4 y z K V j 9 t j O C o E W g r r e E 5 G y x H w i l W i a 6 f S + / G l 9 X l a m 7 6 o Q L p v k v 7 K / 5 G r b 8 u G T K 0 r c N X l 1 g S i f / + L Q g 0 d C 2 P p s 0 A 0 q k v 8 G A Z 8 S E 8 9 O m y I 1 g p X 1 N M d 9 O P f z j Z p 8 F l v H s 7 J X G J f d 4 7 d M u Q e + A r D M B N i c r e M J c 4 T l K w v 6 H j W 9 k F C M 1 X K b d J Q D W b M o H h 5 X B r j Y Z 2 u 3 G h 1 l p t P T k g g G w E z O a L I e 0 F A g J C 8 L B 2 Z / u d N j F J g J e C M + w b a z b H b 8 G I e 4 j Y J S j P Z q 1 W 4 2 k a J w M 1 N V N Y I Z V a a m F z D B k 8 H 7 a 0 C 9 3 v O A Q + i g q X r e O e 7 U D v 4 / g X 6 / r b j g J 4 S W 1 N v / 4 Y W 6 Y S Y O M b C z H M B u M X / C T I A o X C y S 1 f v s y L X p v N S b z u m F j B J 7 e a 4 h V 6 c g R i d v B z M B a G F e f a T 7 R x l z N C l M b M F 3 b R x z 8 P a i W j T 7 c n H s u l P Y r P 9 t H O / L 4 w N H w z R a M R X M T g c 2 + N X D r k W h Y O h p X M 1 r y 0 w A X 8 z N T P j 3 X m B i u k e 3 U c f I f U 2 m D g 0 z g W + F o Q C m D 6 U m H N T V a b 3 U f V a l U f G O H F c d B i H f Q L D i 8 8 1 k t 4 B S b 0 y l n Y n y V H d 0 Y Z s m 6 g Y w z 2 Y S l 8 3 C A N v K c b B x e l w U + 2 H 9 D z t B F a Z G u m P u k d j d z F M p 7 F R 1 T K v q j 6 n q d w d D e I 1 F u T v U 5 G S f P T T o B Z 9 Z U i m f U Y c q p a b U p Y X u Z q m g s C 0 l g L y Z M e u G h N n d w C T 5 0 e V 6 n 5 8 x K r g f W w M H 4 h P K m P q 1 S 9 2 m R V q 6 8 1 3 / S x W 3 8 c f 4 4 Z p 5 3 U 7 B 0 V b X J 3 X v S v p U K W C a H x f S P Y E E U u o 3 k T A G j e a B m Y f + R M 1 f 1 t 5 E I x U I L G + T J e D + 3 l K T M l t b M 7 P Z j Z m n F g s m J D 8 X p 2 r q o 2 9 L p Z V X t + C + f g b n N E / I d M Y 5 a C 5 b X t R L d d b y 5 9 d 7 p i B T h b 2 w E U 0 L h n t 6 E Z Z + 4 e W Y u R w E P m k 0 3 E a u / O 0 x F E C a w c k 4 s d i e 3 C q l P 0 e 1 B 8 b 8 4 z R z 4 v k w E k 4 k 0 p d 8 B h o q H l l U q U M P T t Q 4 k o R L m b h k Y Q X 9 1 G J / b w 9 4 c L g q + b r T j E Z J E h S R C k + b o A l Y T N + S 1 x e V u d W U x C Z P K D P N K l P Z n B N l U O 4 p s + n u Q W C 2 4 x i z j Z F g D F E 5 W D 0 0 Q Q E e 2 w A S Q Z A U m g A p n 3 E 2 G H S C + r g 7 Q u x 5 M M x M G Q T u L 9 T u S Y I 6 S V f 9 G I I a + L M 4 5 W O U b S l z Z 1 U j c y b x m g o h M m S c a s g w G O N j 6 P V H e Z 3 e 2 2 z S u e G 2 M q M b W B B c 4 1 L 4 J R P U W d I 1 / l z X v p I t m K o J S o b 2 l C m Z V 4 F w + H r T 2 V e S y K R X j k v X 5 b D S M H 4 V f / / D E x K 5 X 0 g m M m d 8 n o Q x z S 8 Y W o K 2 D g v O w R E t v T / v 2 q D h S N c 0 6 5 5 O W 5 e 2 A j b K b B k S p G P 9 L S P Q 6 m r 2 U D U r q Z u g + v H J b 5 e h w L o y A d K P o S l M G g K R Y M M 0 9 Y F Z Z T h s c M q G M A 8 T K h T K j V 0 z m y I Y c A g 9 G Z k y k o h w O w e Q A a y o f f W d o r z B g 3 j g m j H n L P C V O A v Y m i Y O k 6 k W L F 9 S u / u 0 U 7 u n Z p g b p W K x + 5 s D h k 8 y E o y x X 2 O L a n 4 q P Z g R Y W d o L j S E N X + f F f T k + F X d n w W c c T q C L Y g 8 W t i B I x Y E D 8 i L X R m / Z i K y J F Z t Z U A f H M U t Q Z + / k R w u R a r y + W F M 1 h o h E 3 h q p 8 b k o B h T E 3 p J B W 1 H b u j n M k / 9 2 q I K U d X o N A f w P T D R U n p S H h 8 1 j C b 7 8 a V 2 d 9 Y 9 Y f G M c Q E 4 D A J B O 5 m i C 8 E x x R k 6 4 w X a M K H M s l X q T V 5 i l o g b W E K W o d w M q b Z S 9 7 c e k l E n p W C T y 9 9 a p Y Q b 2 J 1 U T L T b F Z l K V Z R R D t W U m 5 Q L Y x P G j E A 7 u Q s V 7 c 3 9 7 d W K S p c N k 3 A F O K K 8 D o L a z n Z k c b K f E C w Y Y c z U 1 X 5 w w n 1 Q 6 u 1 t M + Y K D c f G B I V R V Y w V 2 1 X z c K n 7 W q f I 1 y Z a 3 S e 3 W 3 B M K q F o W 4 3 Q V i Y M q v n m B h 3 J W L d + r e v P A n e w h A 5 j O 1 / + W V A u V y S Z G D 3 y + C x Y f 7 o h d 7 K z M j c V U 2 v E G a a 5 k G n K i l o h e 6 W Q 8 a c A 3 b y k C S z T w l x h 1 Z x u 8 C i r W q s d e G q i c x Z b h a K U q i k 5 K H f M Y J d r M / 3 7 d H c n L C / N V 5 T 5 + p + 3 o O Q o G W 2 q L 9 i R K 1 M 9 j i Q Y 4 R 3 D A I 4 q 6 6 b r 2 + J b 1 1 C A M 4 M o l N 3 M p + S L r T k Z j 1 8 x z M R E V s 6 b + t k 1 Z 3 i g P V o E b c V P u 0 O 5 y I p h p M m 4 Y 4 4 V V C p u f b V r m K n S z P e V o V i c Z i b d J J V C 9 c 6 u q c L g q B 3 A I s N Y R 6 V I H z M B O 1 Y Y w E y 7 e 7 2 O X u x n N z M B m K m t v o I b D K / B D 3 g e u D W a O 1 j y P M w E W m q u u n F Y D h l / d l T g E w 0 C j A M K h W P 1 j S u y e V A 3 H c 1 x v f 5 D Z S S M i k v d a C F n + r L v M B N + T V 4 F 2 5 E 8 M H 8 j 6 k m 7 D M l Y r m w q E e l j J r C U S U s y / o X 8 6 F J Q z d L V 7 r M I M 4 e W b i 3 A v M 7 n + Y H E e T I a N B U 4 b v g x E 3 A z E + b r n 0 V D u Z G M V l S S q E R S g i C w Q H T F P b w D q f 7 e k 6 i a f G 2 J B V v y r j q j 9 A I V q i U p H R R k 6 W X H w W y 2 6 i d m Y 1 T N m d n U N W X Y L 5 V R B w 8 n s X D X D w 4 D D M / U W I v V n U 8 l m g z L 0 t j t P t P A g J f x 8 3 z 8 Y 0 C I 9 7 C 6 Z i Y 1 Z W s b J r q I C e U H h B V F y I P q 1 A a B Y Z e m c N R 1 v W j s Q Z L c D / Q h T X W j X V 5 w X f / m w 7 y M T a k 1 c H x f A p M v C / 1 I W B d v L t a l 2 m 5 J r h y V x e 7 e 5 + s 7 M q a W A / W J 0 c i 6 X J n o d d v W y l W J x d W 0 V n l l l t h 3 j Z 3 F x 6 z G D y o 3 j l Q I O 8 E R T D z M / r n u k C A v a N X w m d g t u + o b h 9 V n j I f 3 l e H 9 6 z f / 7 A w F E p G 2 3 o Q 6 v r o w n C G L s 4 v p Z x N r n 2 1 F J J s 7 k v U n m z K 7 d F V u R j Z k s h t 8 K M u m W b p C 6 V g a z Z T 6 U L 1 Q K S H p Z H h G 0 o E L 0 g g c S 6 Q z L h X Z U i J J q I Z i F D Q 5 9 Z i a a 5 O y X y n L V D o r x b J T B T C V m p e G O g X u v V r f v S Y r 8 4 / M 7 2 U 1 I 5 u t n r 8 1 G z 4 9 Z g 3 N e P g 0 K 9 M X / a X b t w E 0 h z / B I a y q 6 h O 5 8 j z 6 4 m x r T S b d 9 6 L P t f Q + q V 0 8 C z s b u 7 J w Y X D j 5 x + f x O W d 6 0 n 5 t / / 4 J / k v / v n 3 l T A d 0 o P g V 4 9 U q E 4 1 T R U 4 0 b N S / U i J d k q v 0 Y k G r m W D s j x G w I o T H a k 6 6 c h U u C 0 h v S z i C f j b M K g F f V F 3 d z P m a N c L 4 + u S H h s T m h E x 5 f 2 i f F 7 Q n 0 X C m s 5 v w D o 2 u j 1 1 F g 1 1 W Y g M c 1 6 V x V 8 E Q 1 n c m i + o U 1 l U U 8 D J E d j F x G H + / + 6 0 5 X D z v s y u v C Y / u F C U S c 7 B U W z V P l G T Q c 3 F U k F 9 r b j U x f G v k K z x 6 L i M B y 7 q L T v i J h / Y U A a K S E w Z q x z Y l 0 A z I q n g g h S D T 6 V Q T k g m W Z F i k a b G l g l + V E M 9 5 r S A C R k 5 1 l Z 2 y x d 6 E 2 7 n o t c k o F L Y D U z A 3 O 6 x T M y P P o f j 2 w Q m V V 9 0 S y k B 4 n Z r W 3 q d w k q 1 t l p k G D b v b c v y L f + 5 D T R o U g c 5 F b 8 k j x 5 s y M R k S q Y n Z i Q W i x v h i X n J J C q K h q m i c O e y A N k F r g o h i 9 9 c J m C h J M D 5 U v y B E z p I t V g h / P F a V N 6 8 V D e + L 6 e D b O b C M q 6 C u 6 3 S J R Z s y 7 V U U z J T z n f s m J 6 n k j J c z 4 c k M O Y e v g k D 1 9 o l p U 3 X G O n K I 7 2 n Y l / P V 7 + R / 2 f G P Z U o f 3 i 8 K E / z j o 1 r 8 x S O x g r I 5 Z V 5 + d H V p n y 8 P S 4 H G w 4 x z 8 S v q 4 Q I S y o x q X 5 W V T d i W s Y S i 5 K K z + j z E S k G n L o / k O r M G m Z p d Y 9 Q e b Q 3 0 / 1 s C i 0 j Z t E 2 s h z 6 z E J 2 d 8 a i u 7 Z Y 8 F F x f C U 3 4 W W b T L 0 5 j Z h P 1 P F F g H q 8 Y T + E 8 I e B G k m H m Z g h 3 i M c 7 m m r + q H + 5 j x n e p 1 G Y C Y Q 8 f g d b p S b R 6 o p g y Y x / 9 L N K 8 p M s 5 I 9 P p Z / 9 + / / X y k W c r K 3 + U j W H 9 + V z / / 4 b + T e I y v I O v L 4 6 I n p + n 3 / S U P u 7 G + b B k W 0 F F X 6 n 6 r l c k g V h + L W X I + Z l O 4 l 1 w y a Y 5 Y + 2 4 o a Z g L H a g U V l H E P q i F 5 / z C m m o 5 z h z s y k 6 o b Z l K 3 + g S r W d r 4 e / u L t U M / n B u N T l 2 W U v 2 H 9 n 2 j 7 R v P g n q t K p 9 / t C Z P y 1 M y N x E + s W W n M k H 5 4 y e P J D a + p H 5 U X d q N l s S S U S k F 9 i T T W V J T z m m p Z i Q W Z z w 5 F Q i O U R e V j J k 9 z p C W Q I v E c k d C r Z j 6 W U n D t I e l p 5 I 2 A 0 B E M u G I L K Q v S i t Y V d a r 6 f s 5 J E H 9 A p f d 1 N T n U 7 T H x 5 p K c G F z N A u h 1 n S o f 2 Y 4 Z h I N i I n x p P v t f W j p e 9 1 t F T C C y Z H o G 5 g I B Y g w e X v B v M W t X j z K t Z R Q B j M z p 2 / Y N W I C E d f P a o F M m I D M g A s e g l a j K T H U h g u Y R V g L T i L + i g R V M D Y 6 K v h i Y 5 J O p e X G 9 W u S L 2 a l m d y T K y s B y c z d k v u r B / L F g y 1 p R c Y l l d x Q h s / I u P 4 9 H M D n I j E 7 b a o r q O x w 8 3 D x K C i / 2 Y h J J P W J H B S X T 7 o K B o G q j X b w c z M E N R O d M x U g F h P q K z O F l z p C G h Y / 2 8 7 J v F p F H I C B w G X t M p F Z K T Y O j S l p 8 R f H U J w 4 8 S 9 / k N a b C 8 q v / / R I P v l q W z Y K C f n 0 z g O Z v f i K 6 e C l D T s S D U k 6 j v E V U / 9 I H c 8 g + S u V b E F O q J h U R x a t o 3 a w M l O 7 O w g 9 2 A n 1 / d Q 6 Y b W T l X B i K q F k T D e 6 I t X 6 n i T C i / J g N y X j m Z w y k 9 r z 1 U M 1 J x 3 b O S I q y Z T B 4 p 0 J / d 6 S f P V 0 R R n / W K 9 b G T X W k H B L J b r + F 4 o y 9 T U o 1 Z I y 3 1 j C 5 I u o + n A X v x M d N E f W u J i H 5 z h E j R / r t / g 1 V r K h A w 9 b C w V l b u x 0 Z N M N h 5 l 6 4 F r P A v m g Y X W D z W Z L o t 1 Z D R a U 6 z C N F 2 2 Y r a u p F 1 9 W P 6 R H g F x H Q T Z k K X 1 L C o 0 9 e W n 6 s r x 0 N S 6 5 S k 7 y T + / L w 9 W m z M 9 V J R 7 H V 2 k p 8 1 V l K z s u C + P 9 3 8 N J k k + r V P G H 5 a l a O t u P P 5 b 8 w a Y k x 2 c l 5 B o / 5 0 Z V T f 6 Z j G N Z k C T m W h q V u u l Q 4 D 6 p L 2 T P v j o I q j n J Y Q p J k z y m h M 0 K O Z g J 0 9 m u X + D D R 8 X O 5 p G a M a G 2 T K b D s q G / X 5 g K m n O G s G 3 / H P j p t S O 9 2 J i U Z U + a 1 X G p V m M q C e i / Y f B 8 W 6 6 r r a x C T G 7 O d t T P y a o 3 4 8 w i y F e 2 n Z u k T g t j X J F q X V R t V j Y 5 m 1 w j J X P x X l I 2 H H U 0 B 3 5 D P X C s v p U z h h k m + v q w K l d m 0 E W M I T 6 Q T H x W m S m l + i q p f l p B E p 1 p d X y D U g m v 6 6 I X V N o V 9 b t 1 c d t 1 W Y y 9 B a W Y z y o c l d R W 7 x G Q F 4 5 5 2 S P w p j I Y A z 2 B t 8 P W C 0 w 7 i 7 p e C 3 7 G f o V W / Z Z q d O c w a k A 9 J I n 0 O 9 u q T Q O b c i G z q N q r 5 8 C f 4 I z 9 5 u R 4 e n 6 o t f M D w i P u 0 V A W j b p T 5 v T + p u 5 n M y T X 5 z + V y 2 P O 5 F f G l x F R n I / e U E E a k b A K p 3 x g X Y V Q W y 2 J s H z 1 + I 4 U K r e k U / l Y Z p d T s n b n W B e s L V O T c 7 K y e F E u L l / R N Q v K P z 4 K y + a D j 2 R y 8 b q M T 4 7 p / o Q l u / 9 U 1 7 Q u s 0 v q 4 3 b X 2 I 3 p 9 I 7 M j 2 0 a 0 4 0 e L B g j X E q b s W w W b r + S E d A T s W U z y O e 4 M m / 6 s t y J 9 c C f H h Q 7 / 9 v / 8 j / L f / n f / A + y n k / I X G R P D p t z 6 u g H l E D P W O F v C D + 5 m p V A q K o S a 1 + q t V 6 J S D q V k W T 7 q v z + s d N i w d T O S u B I b 7 e l Z l j V a B I i L v G o 4 z i 2 2 0 H J 5 S 7 I 5 U n n P u h 1 2 j 6 u y X g s I C U 1 T 2 4 q c b B M 9 u Q M 6 s X i o Y w x 9 T A l L T C H k E r U c j W V n V K d O W X A k r z 3 Y E m + d 8 P x 9 y r 1 n D r L t I b H l D B e 1 Y 3 x l 4 o O 1 J w 4 b s t 4 g o q N H t N Q O z g W m V c d 6 B R 4 D m K o L 3 e 2 Z T e / I n 9 / c 7 j Z B 2 j c h H k I + b e C W 6 p 9 J 6 V V Z f Z 7 W K Y T z v t P v u e M 7 W 4 2 q q b d G + a N x Z y O W S + J H q t f N D 5 + O g g D Q / 3 6 i W M S v 7 V Y k H S i p t L d 2 S f L U M A 6 + F R r 5 N r v 6 Z f G 1 Y Q P q 5 X B a f Q v q 1 B c k 2 L L y Q F S b x m o Z q S q 1 v 4 / 3 c t J M J K U n / y g K k + O b u t e 9 K K X 7 V Z L 1 u / + T u a u v C n J 9 O l r o 1 m V H w 4 Z 3 C q G 5 N V M Q 6 L O F h j 8 + l F E 3 l l p S C e Q M 9 q 2 q H S Z V n O P U j o a Q c G u C i 3 G r g X + 9 3 / 3 m 8 7 S 1 T e N + U A 4 M q m M 9 O i j f y s 3 v v 8 v p U A z 3 Z 8 J J H Y Z Y r j v S m T C U N X S V Z U K H d n d z M v i h W 5 h b K C / d A Q g U e r l Z S W a 3 p Y j w W 3 p 3 H a B o 1 K q u q k q 0 b s S x l Z A u D / v c P d Y 5 u f n j d + k h o A y W 0 s S 1 S n J 6 w Z / t j s u 7 9 5 8 a k K x h K A x 1 8 B y / H t 9 D H W 8 k 5 f x B e d a m a p T V B N 0 K h U y k m + / l F O m c h o e 6 2 3 1 8 1 T D k V T 2 O 1 I H 7 B T X 5 M 7 m T b m 9 v C G z y W k V I C 4 b 0 g d P i p / I h d S r x o 9 p d u h Q b c t x P i h r u a R c m y z r 9 6 g f O C J D O V C f Q r V o M E R E 7 r T Q q F Z V S 8 V P a y m T / O 6 m G V o B N Q 1 1 3 d F C I N 4 Z l 5 A y T i j M 0 b O q / d o w f 0 1 q d d 2 b S E n t j 2 0 J d 1 R r q M Y 5 a j 0 0 Q a d S 7 V D C 9 Y z s Z V + W b R U O o 6 B c P J b D r a 9 l U e k 9 7 E o D M P + e Q y U s f r J 8 I P F k L 5 p H 7 x 1 j 1 k A b M z v Q M Q J W + V T N S f O 0 + l t B 0 y x 7 K m x O y S o B g A M l u D 8 n Y C g O P n P m U T v X k k 5 n J J + 9 I R t 6 8 d c C u z J 3 c U I J N y D H r U 3 V I n q T a u U F l D k I R G C 2 Z T p O k S R w l + l 4 0 a g q u 1 S U E N J x 9 a P C c n y 4 J s m l n r O A W R a X c a k F 8 s b X C l Y d + x 2 T u B B + o t 8 b 0 Q 3 p h d i X 4 9 / X 6 + o R e j l X l u S E v 0 9 D d Q e J 2 4 n 4 k o q A Y F + F O 4 f Y p S I J 2 c i N S 7 4 8 I x e n n 8 p + c U J e X S B z n 5 b N f E m W x w a b h b m K + i e d 9 / R z 1 d M M j u k 1 i Y y H L 0 q 9 p m S r 2 v v e f k r e X N B 7 i i f V M S e 0 H O o b k z 0 I E J X 1 + Z 4 F d j r t W K a X n 0 t 1 F v U q d R 3 l Q J r q E 4 N 0 Z 0 l y 9 X W p d H o t + D B m q J W U r 7 a / r 4 T u S M d m 9 V j C 8 R F T E 7 q X + 9 u P z Z i 1 y d k e f V i M J 1 r y c n p P q v E D m Y 2 7 E 7 / 6 v s p j E 1 i x w R u Q y 6 m v l y / I w s K 8 7 O 3 t / W X l o d x 4 f T 4 n Y 8 m y F D t 7 K k 2 c q N 3 u / j V Z H G 8 i I C S / m 5 X F i 2 O y t 6 q S a r 4 q E R r J u s f t c M N H 2 U t y a e J s 4 o B Z y J p T X c H v T E d 9 6 0 J O I s G U 0 V T 5 V f 1 7 p C j T F x w b I K 0 b 3 6 o 5 Y X e w 1 7 m j 5 s u c 2 v i O G c I w k L k I J l 8 / w T 3 6 Y E 2 u v e M c j F C W X S W d j P 4 k D e O 7 N 8 j d d A l + + S A o v 7 i B z 9 L T t E A v V d / r m K K D A M N v V t 7 v P h J Z i L + u 9 5 U w J m y 9 3 p G w a o r t U k x m 0 u q M q 8 A h c m Z 7 k p 4 V H M V q / V d g f S c Q U Z 8 1 W 1 u X i e i y P D g 6 k K P y g t x U T R s O c X / K Y B 2 n j A e m s U 7 + R v V 9 i U f G T V A o p l q q n p u W 9 / c 9 G p D F 8 P G P A P 4 e 7 e n 3 P b P 9 6 u p K b D 3 4 U B a u v S n x h M u + U 8 w n K n J l / s C Y d V 5 s l + + Z n q h Y M K l r m Z T / 9 f / 4 d 9 J p 5 O R f / P N / I f / 6 / / 4 3 f 7 k M F Y + U 5 U c X m 9 I M l 1 T d U x Y f M b Y 7 q p W i 1 v H 8 l i x d d 2 4 Y w q / l O h K b I G 8 d V B L V R V T p V q h F Z G z I f O v i U U n S r o A B x M A Z t m x O J J p Q / + x A G l I x z z e b b W n s q q N / M S C x 2 o S J E k L S + c C W + m B x w 1 A w B 4 i G U 4 a p L G D 6 u S u D R 4 0 N Q x 1 m d 1 c z j A g 7 O q 3 R L i k D t W S v d k + J I C 1 z 8 f 6 8 i R s b 2 d N D 8 M + L v V W V 7 J e n d Q k d A j / F U N W n p g Q I c 6 9 S i 0 k i V j O R 0 W T w N P E y s 6 H a y a o / n 5 K Y a u R w c U V + v x W T d t M x O e t K A 8 F Y x l c 7 U V D 9 U / W x c W O o t B m E 4 v G R F A 4 3 Z P 7 y q 3 2 C 4 P W Z H Z m b d I J U h P m J 6 h E m b 7 W b K g A 4 Z C 8 g H 2 w w C S s q 3 1 u u q K n e l k Q o 5 R K N f 2 G o N p I m b K y K W U 0 B h v c z m 6 2 t m 9 G R Z G 7 1 h J k g a h C b C E i 7 0 Z b 8 1 0 F j 6 m H m B F R y E X k q 5 y t S U r O L f / n J 7 x d k 8 9 5 O H z O 5 0 Y y V D V P y A 1 h o H O O k W g j Z e w 2 p x X J S j R 1 J O 9 i U l N C w G F C p d t v Y 9 o 5 t X Z e i O H 7 Y 7 q O 9 E 2 Z q S V U Z t K D / 0 l 4 w m h x 7 F m Z 6 s l 4 8 m f G A p m 1 0 p 1 q O R 5 1 a t k F g L o d 3 S q s f b K e y H z J j / Q 2 G o N w 6 l t 3 6 A x M W Z x b D d v m O H J f U B O 5 2 P n u U + Q k Y o h N o R y T W n p J Y x W G m 2 v G 6 B N X X I m k U H b 8 g r X L / R C Z w Z b o p t + b r k q s G h z I T S I 9 P y f y l 2 7 K z 9 o U U j p 3 m V E S B Z S Z w W F n T 3 Y I e 2 i r g S o Y W q T V 8 5 0 J U V i a / U t + 0 K n F d 5 0 5 H 5 P 8 H 0 T 0 F V Q Z g z J 4 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 G u i d = " 5 b d 9 4 f 3 5 - c 6 6 2 - 4 0 b 8 - 8 3 1 d - d b 9 c f e 4 e 7 5 a 3 "   R e v = " 1 "   R e v G u i d = " f 4 0 a 0 1 f 6 - 2 c f 8 - 4 a d 1 - 8 5 5 7 - f b f 9 c 1 e f b 2 0 3 " 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EF543B91-D3F9-4E03-997F-92A6FD34FB24}">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6D46A406-B9AD-4B20-BFC1-AEC0795D857F}">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Health Workforce 2019</vt:lpstr>
      <vt:lpstr>Notes to readers</vt:lpstr>
      <vt:lpstr>Terminology</vt:lpstr>
      <vt:lpstr>Table of contents</vt:lpstr>
      <vt:lpstr>Supply</vt:lpstr>
      <vt:lpstr>Workforce</vt:lpstr>
      <vt:lpstr>pct diff hidden tables</vt:lpstr>
      <vt:lpstr>Inflow and outflow</vt:lpstr>
      <vt:lpstr>Provincial territorial profile</vt:lpstr>
      <vt:lpstr>1_2_3data_4 Supplyandworkforce</vt:lpstr>
      <vt:lpstr>Provincial_Profile_data</vt:lpstr>
      <vt:lpstr>UpdatedProfileData</vt:lpstr>
      <vt:lpstr>%workplace</vt:lpstr>
      <vt:lpstr>Data validation tables</vt:lpstr>
      <vt:lpstr>'1_2_3data_4 Supplyandworkforce'!Print_Area</vt:lpstr>
      <vt:lpstr>'Health Workforce 2019'!Print_Area</vt:lpstr>
      <vt:lpstr>Title..BS445</vt:lpstr>
      <vt:lpstr>Title..D51</vt:lpstr>
      <vt:lpstr>Title..D58</vt:lpstr>
      <vt:lpstr>Title..E24</vt:lpstr>
      <vt:lpstr>Title..G27</vt:lpstr>
      <vt:lpstr>Title..G27b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Health Workforce in Canada, 2019 — Quick Stats</dc:title>
  <dc:creator/>
  <cp:keywords>RN, NP, LPN, RPN, nurses, nursing, nursing profession, regulated nurses, registered nurses, nurse practitioners, licensed practical nurses, registered psychiatric nurses, supply, workforce, employment, place of work, rate of growth, percentage change, inflow, outflow, renewal, age distribution, trends, proportion, position, area of responsibility, sex, age group, location of graduation, registration, urban, rural, remote.</cp:keywords>
  <cp:lastModifiedBy/>
  <dcterms:created xsi:type="dcterms:W3CDTF">2020-05-25T18:09:21Z</dcterms:created>
  <dcterms:modified xsi:type="dcterms:W3CDTF">2020-05-25T18:54:45Z</dcterms:modified>
  <cp:contentStatus/>
</cp:coreProperties>
</file>